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4.xml" ContentType="application/vnd.openxmlformats-officedocument.drawing+xml"/>
  <Override PartName="/xl/slicers/slicer1.xml" ContentType="application/vnd.ms-excel.slicer+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ThisWorkbook" hidePivotFieldList="1"/>
  <mc:AlternateContent xmlns:mc="http://schemas.openxmlformats.org/markup-compatibility/2006">
    <mc:Choice Requires="x15">
      <x15ac:absPath xmlns:x15ac="http://schemas.microsoft.com/office/spreadsheetml/2010/11/ac" url="C:\Users\kdoty\Desktop\"/>
    </mc:Choice>
  </mc:AlternateContent>
  <xr:revisionPtr revIDLastSave="0" documentId="13_ncr:1_{EE80438D-826C-48E4-86F8-4D9B373A2124}" xr6:coauthVersionLast="47" xr6:coauthVersionMax="47" xr10:uidLastSave="{00000000-0000-0000-0000-000000000000}"/>
  <bookViews>
    <workbookView xWindow="-32295" yWindow="-285" windowWidth="25980" windowHeight="16770" tabRatio="843" firstSheet="4" activeTab="4" xr2:uid="{00000000-000D-0000-FFFF-FFFF00000000}"/>
  </bookViews>
  <sheets>
    <sheet name="BACKUPDATA" sheetId="45" state="hidden" r:id="rId1"/>
    <sheet name="CLEAN UP DATA SHEET" sheetId="41" state="hidden" r:id="rId2"/>
    <sheet name="MASTER DATA SHEET" sheetId="44" state="hidden" r:id="rId3"/>
    <sheet name="Roll ups" sheetId="42" state="hidden" r:id="rId4"/>
    <sheet name="SPIRITS" sheetId="53" r:id="rId5"/>
    <sheet name="WINES" sheetId="54" r:id="rId6"/>
  </sheets>
  <definedNames>
    <definedName name="_xlnm._FilterDatabase" localSheetId="0" hidden="1">BACKUPDATA!$A$1:$AD$1</definedName>
    <definedName name="_xlnm._FilterDatabase" localSheetId="1" hidden="1">'CLEAN UP DATA SHEET'!$A$1:$Y$1822</definedName>
    <definedName name="_xlnm._FilterDatabase" localSheetId="4" hidden="1">SPIRITS!$A$2:$D$2</definedName>
    <definedName name="_xlnm._FilterDatabase" localSheetId="5" hidden="1">WINES!$A$2:$D$58</definedName>
    <definedName name="CHARD">#REF!</definedName>
    <definedName name="_xlnm.Print_Area" localSheetId="4">SPIRITS!$A$1:$D$52</definedName>
    <definedName name="Slicer_Listing_Date">#N/A</definedName>
    <definedName name="stipdata" localSheetId="0">#REF!</definedName>
    <definedName name="stipdata">#REF!</definedName>
  </definedNames>
  <calcPr calcId="191029"/>
  <pivotCaches>
    <pivotCache cacheId="1" r:id="rId7"/>
  </pivotCaches>
  <fileRecoveryPr autoRecover="0"/>
  <extLst>
    <ext xmlns:x14="http://schemas.microsoft.com/office/spreadsheetml/2009/9/main" uri="{BBE1A952-AA13-448e-AADC-164F8A28A991}">
      <x14:slicerCaches>
        <x14:slicerCache r:id="rId8"/>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G2113" i="44" l="1"/>
  <c r="AH2113" i="44" s="1"/>
  <c r="AG2114" i="44"/>
  <c r="AG2115" i="44"/>
  <c r="AG2116" i="44"/>
  <c r="AG2117" i="44"/>
  <c r="AH2117" i="44" s="1"/>
  <c r="AG2118" i="44"/>
  <c r="AH2118" i="44" s="1"/>
  <c r="AG2119" i="44"/>
  <c r="AG2120" i="44"/>
  <c r="AG2121" i="44"/>
  <c r="AH2121" i="44" s="1"/>
  <c r="AG2122" i="44"/>
  <c r="AG2123" i="44"/>
  <c r="AH2123" i="44" s="1"/>
  <c r="AI2123" i="44" s="1"/>
  <c r="AG2124" i="44"/>
  <c r="AG2125" i="44"/>
  <c r="AH2125" i="44" s="1"/>
  <c r="AG2126" i="44"/>
  <c r="AH2126" i="44" s="1"/>
  <c r="AG2127" i="44"/>
  <c r="AG2128" i="44"/>
  <c r="AG2129" i="44"/>
  <c r="AH2129" i="44" s="1"/>
  <c r="AG2130" i="44"/>
  <c r="AG2131" i="44"/>
  <c r="AG2132" i="44"/>
  <c r="AG2133" i="44"/>
  <c r="AH2133" i="44" s="1"/>
  <c r="AG2134" i="44"/>
  <c r="AH2134" i="44" s="1"/>
  <c r="AG2135" i="44"/>
  <c r="AG2136" i="44"/>
  <c r="AG2137" i="44"/>
  <c r="AH2137" i="44" s="1"/>
  <c r="AG2138" i="44"/>
  <c r="AG2139" i="44"/>
  <c r="AH2139" i="44" s="1"/>
  <c r="AI2139" i="44" s="1"/>
  <c r="AG2140" i="44"/>
  <c r="AG2141" i="44"/>
  <c r="AH2141" i="44" s="1"/>
  <c r="AG2142" i="44"/>
  <c r="AH2142" i="44" s="1"/>
  <c r="AH2114" i="44"/>
  <c r="AI2114" i="44" s="1"/>
  <c r="AH2115" i="44"/>
  <c r="AI2115" i="44" s="1"/>
  <c r="AH2116" i="44"/>
  <c r="AH2119" i="44"/>
  <c r="AI2119" i="44" s="1"/>
  <c r="AH2122" i="44"/>
  <c r="AI2122" i="44" s="1"/>
  <c r="AH2124" i="44"/>
  <c r="AI2124" i="44" s="1"/>
  <c r="AH2127" i="44"/>
  <c r="AI2127" i="44" s="1"/>
  <c r="AH2130" i="44"/>
  <c r="AI2130" i="44" s="1"/>
  <c r="AH2131" i="44"/>
  <c r="AI2131" i="44" s="1"/>
  <c r="AH2132" i="44"/>
  <c r="AI2132" i="44" s="1"/>
  <c r="AH2135" i="44"/>
  <c r="AI2135" i="44" s="1"/>
  <c r="AH2138" i="44"/>
  <c r="AI2138" i="44" s="1"/>
  <c r="AH2140" i="44"/>
  <c r="AI2140" i="44" s="1"/>
  <c r="AI2116" i="44"/>
  <c r="AJ2113" i="44"/>
  <c r="AK2113" i="44" s="1"/>
  <c r="AL2113" i="44" s="1"/>
  <c r="AJ2114" i="44"/>
  <c r="AK2114" i="44" s="1"/>
  <c r="AL2114" i="44" s="1"/>
  <c r="AJ2115" i="44"/>
  <c r="AJ2116" i="44"/>
  <c r="AK2116" i="44" s="1"/>
  <c r="AJ2117" i="44"/>
  <c r="AK2117" i="44" s="1"/>
  <c r="AL2117" i="44" s="1"/>
  <c r="AJ2118" i="44"/>
  <c r="AK2118" i="44" s="1"/>
  <c r="AL2118" i="44" s="1"/>
  <c r="AJ2119" i="44"/>
  <c r="AK2119" i="44" s="1"/>
  <c r="AL2119" i="44" s="1"/>
  <c r="AJ2120" i="44"/>
  <c r="AK2120" i="44" s="1"/>
  <c r="AL2120" i="44" s="1"/>
  <c r="AJ2121" i="44"/>
  <c r="AK2121" i="44" s="1"/>
  <c r="AL2121" i="44" s="1"/>
  <c r="AJ2122" i="44"/>
  <c r="AK2122" i="44" s="1"/>
  <c r="AL2122" i="44" s="1"/>
  <c r="AJ2123" i="44"/>
  <c r="AK2123" i="44" s="1"/>
  <c r="AL2123" i="44" s="1"/>
  <c r="AJ2124" i="44"/>
  <c r="AK2124" i="44" s="1"/>
  <c r="AJ2125" i="44"/>
  <c r="AK2125" i="44" s="1"/>
  <c r="AL2125" i="44" s="1"/>
  <c r="AJ2126" i="44"/>
  <c r="AK2126" i="44" s="1"/>
  <c r="AL2126" i="44" s="1"/>
  <c r="AJ2127" i="44"/>
  <c r="AK2127" i="44" s="1"/>
  <c r="AL2127" i="44" s="1"/>
  <c r="AJ2128" i="44"/>
  <c r="AK2128" i="44" s="1"/>
  <c r="AL2128" i="44" s="1"/>
  <c r="AJ2129" i="44"/>
  <c r="AK2129" i="44" s="1"/>
  <c r="AL2129" i="44" s="1"/>
  <c r="AJ2130" i="44"/>
  <c r="AK2130" i="44" s="1"/>
  <c r="AL2130" i="44" s="1"/>
  <c r="AJ2131" i="44"/>
  <c r="AK2131" i="44" s="1"/>
  <c r="AL2131" i="44" s="1"/>
  <c r="AJ2132" i="44"/>
  <c r="AK2132" i="44" s="1"/>
  <c r="AJ2133" i="44"/>
  <c r="AK2133" i="44" s="1"/>
  <c r="AL2133" i="44" s="1"/>
  <c r="AJ2134" i="44"/>
  <c r="AK2134" i="44" s="1"/>
  <c r="AL2134" i="44" s="1"/>
  <c r="AJ2135" i="44"/>
  <c r="AK2135" i="44" s="1"/>
  <c r="AL2135" i="44" s="1"/>
  <c r="AJ2136" i="44"/>
  <c r="AK2136" i="44" s="1"/>
  <c r="AL2136" i="44" s="1"/>
  <c r="AJ2137" i="44"/>
  <c r="AK2137" i="44" s="1"/>
  <c r="AL2137" i="44" s="1"/>
  <c r="AJ2138" i="44"/>
  <c r="AK2138" i="44" s="1"/>
  <c r="AL2138" i="44" s="1"/>
  <c r="AJ2139" i="44"/>
  <c r="AK2139" i="44" s="1"/>
  <c r="AL2139" i="44" s="1"/>
  <c r="AJ2140" i="44"/>
  <c r="AK2140" i="44" s="1"/>
  <c r="AJ2141" i="44"/>
  <c r="AK2141" i="44" s="1"/>
  <c r="AL2141" i="44" s="1"/>
  <c r="AJ2142" i="44"/>
  <c r="AK2142" i="44" s="1"/>
  <c r="AL2142" i="44" s="1"/>
  <c r="AK2115" i="44"/>
  <c r="AL2115" i="44" s="1"/>
  <c r="AM2113" i="44"/>
  <c r="AN2113" i="44" s="1"/>
  <c r="AM2114" i="44"/>
  <c r="AN2114" i="44" s="1"/>
  <c r="AM2115" i="44"/>
  <c r="AN2115" i="44" s="1"/>
  <c r="AM2116" i="44"/>
  <c r="AP2116" i="44" s="1"/>
  <c r="AM2117" i="44"/>
  <c r="AN2117" i="44" s="1"/>
  <c r="AM2118" i="44"/>
  <c r="AN2118" i="44" s="1"/>
  <c r="AM2119" i="44"/>
  <c r="AN2119" i="44" s="1"/>
  <c r="AM2120" i="44"/>
  <c r="AN2120" i="44" s="1"/>
  <c r="AM2121" i="44"/>
  <c r="AN2121" i="44" s="1"/>
  <c r="AM2122" i="44"/>
  <c r="AN2122" i="44" s="1"/>
  <c r="AM2123" i="44"/>
  <c r="AN2123" i="44" s="1"/>
  <c r="AM2124" i="44"/>
  <c r="AP2124" i="44" s="1"/>
  <c r="AM2125" i="44"/>
  <c r="AN2125" i="44" s="1"/>
  <c r="AM2126" i="44"/>
  <c r="AP2126" i="44" s="1"/>
  <c r="AM2127" i="44"/>
  <c r="AN2127" i="44" s="1"/>
  <c r="AM2128" i="44"/>
  <c r="AN2128" i="44" s="1"/>
  <c r="AM2129" i="44"/>
  <c r="AN2129" i="44" s="1"/>
  <c r="AM2130" i="44"/>
  <c r="AN2130" i="44" s="1"/>
  <c r="AM2131" i="44"/>
  <c r="AN2131" i="44" s="1"/>
  <c r="AM2132" i="44"/>
  <c r="AP2132" i="44" s="1"/>
  <c r="AM2133" i="44"/>
  <c r="AN2133" i="44" s="1"/>
  <c r="AM2134" i="44"/>
  <c r="AN2134" i="44" s="1"/>
  <c r="AM2135" i="44"/>
  <c r="AN2135" i="44" s="1"/>
  <c r="AM2136" i="44"/>
  <c r="AN2136" i="44" s="1"/>
  <c r="AM2137" i="44"/>
  <c r="AN2137" i="44" s="1"/>
  <c r="AM2138" i="44"/>
  <c r="AN2138" i="44" s="1"/>
  <c r="AM2139" i="44"/>
  <c r="AN2139" i="44" s="1"/>
  <c r="AM2140" i="44"/>
  <c r="AP2140" i="44" s="1"/>
  <c r="AM2141" i="44"/>
  <c r="AN2141" i="44" s="1"/>
  <c r="AM2142" i="44"/>
  <c r="AP2142" i="44" s="1"/>
  <c r="AN2142" i="44"/>
  <c r="AO2117" i="44"/>
  <c r="AO2137" i="44"/>
  <c r="AP2113" i="44"/>
  <c r="AP2115" i="44"/>
  <c r="AP2117" i="44"/>
  <c r="AP2119" i="44"/>
  <c r="AP2123" i="44"/>
  <c r="AP2125" i="44"/>
  <c r="AP2129" i="44"/>
  <c r="AP2131" i="44"/>
  <c r="AP2133" i="44"/>
  <c r="AP2139" i="44"/>
  <c r="AR2114" i="44"/>
  <c r="AR2116" i="44"/>
  <c r="AR2117" i="44"/>
  <c r="AR2118" i="44"/>
  <c r="AR2119" i="44"/>
  <c r="AR2120" i="44"/>
  <c r="AR2121" i="44"/>
  <c r="AR2122" i="44"/>
  <c r="AR2123" i="44"/>
  <c r="AR2126" i="44"/>
  <c r="AR2129" i="44"/>
  <c r="AR2132" i="44"/>
  <c r="AR2133" i="44"/>
  <c r="AR2134" i="44"/>
  <c r="AR2135" i="44"/>
  <c r="AR2136" i="44"/>
  <c r="AS2113" i="44"/>
  <c r="AS2114" i="44"/>
  <c r="AS2115" i="44"/>
  <c r="AS2116" i="44"/>
  <c r="AS2117" i="44"/>
  <c r="AS2118" i="44"/>
  <c r="AS2119" i="44"/>
  <c r="AS2120" i="44"/>
  <c r="AS2121" i="44"/>
  <c r="AS2122" i="44"/>
  <c r="AS2123" i="44"/>
  <c r="AS2124" i="44"/>
  <c r="AS2125" i="44"/>
  <c r="AS2126" i="44"/>
  <c r="AS2127" i="44"/>
  <c r="AS2128" i="44"/>
  <c r="AS2129" i="44"/>
  <c r="AS2130" i="44"/>
  <c r="AS2131" i="44"/>
  <c r="AS2132" i="44"/>
  <c r="AS2133" i="44"/>
  <c r="AS2134" i="44"/>
  <c r="AS2135" i="44"/>
  <c r="AS2136" i="44"/>
  <c r="AS2137" i="44"/>
  <c r="AS2138" i="44"/>
  <c r="AS2139" i="44"/>
  <c r="AS2140" i="44"/>
  <c r="AS2141" i="44"/>
  <c r="AS2142" i="44"/>
  <c r="AG2101" i="44"/>
  <c r="AH2101" i="44" s="1"/>
  <c r="AI2101" i="44" s="1"/>
  <c r="AG2102" i="44"/>
  <c r="AG2103" i="44"/>
  <c r="AH2103" i="44" s="1"/>
  <c r="AI2103" i="44" s="1"/>
  <c r="AG2104" i="44"/>
  <c r="AH2104" i="44" s="1"/>
  <c r="AI2104" i="44" s="1"/>
  <c r="AG2105" i="44"/>
  <c r="AH2105" i="44" s="1"/>
  <c r="AI2105" i="44" s="1"/>
  <c r="AG2106" i="44"/>
  <c r="AH2106" i="44" s="1"/>
  <c r="AG2107" i="44"/>
  <c r="AH2107" i="44" s="1"/>
  <c r="AG2108" i="44"/>
  <c r="AH2108" i="44" s="1"/>
  <c r="AG2109" i="44"/>
  <c r="AH2109" i="44" s="1"/>
  <c r="AI2109" i="44" s="1"/>
  <c r="AG2110" i="44"/>
  <c r="AG2111" i="44"/>
  <c r="AH2111" i="44" s="1"/>
  <c r="AI2111" i="44" s="1"/>
  <c r="AG2112" i="44"/>
  <c r="AH2112" i="44" s="1"/>
  <c r="AI2112" i="44" s="1"/>
  <c r="AH2102" i="44"/>
  <c r="AI2102" i="44" s="1"/>
  <c r="AH2110" i="44"/>
  <c r="AI2110" i="44" s="1"/>
  <c r="AJ2101" i="44"/>
  <c r="AK2101" i="44" s="1"/>
  <c r="AL2101" i="44" s="1"/>
  <c r="AJ2102" i="44"/>
  <c r="AK2102" i="44" s="1"/>
  <c r="AL2102" i="44" s="1"/>
  <c r="AJ2103" i="44"/>
  <c r="AJ2104" i="44"/>
  <c r="AK2104" i="44" s="1"/>
  <c r="AL2104" i="44" s="1"/>
  <c r="AJ2105" i="44"/>
  <c r="AK2105" i="44" s="1"/>
  <c r="AL2105" i="44" s="1"/>
  <c r="AJ2106" i="44"/>
  <c r="AK2106" i="44" s="1"/>
  <c r="AL2106" i="44" s="1"/>
  <c r="AJ2107" i="44"/>
  <c r="AK2107" i="44" s="1"/>
  <c r="AL2107" i="44" s="1"/>
  <c r="AJ2108" i="44"/>
  <c r="AK2108" i="44" s="1"/>
  <c r="AL2108" i="44" s="1"/>
  <c r="AJ2109" i="44"/>
  <c r="AJ2110" i="44"/>
  <c r="AK2110" i="44" s="1"/>
  <c r="AL2110" i="44" s="1"/>
  <c r="AJ2111" i="44"/>
  <c r="AK2111" i="44" s="1"/>
  <c r="AJ2112" i="44"/>
  <c r="AK2112" i="44" s="1"/>
  <c r="AL2112" i="44" s="1"/>
  <c r="AK2103" i="44"/>
  <c r="AL2103" i="44" s="1"/>
  <c r="AK2109" i="44"/>
  <c r="AL2109" i="44" s="1"/>
  <c r="AM2101" i="44"/>
  <c r="AN2101" i="44" s="1"/>
  <c r="AM2102" i="44"/>
  <c r="AN2102" i="44" s="1"/>
  <c r="AM2103" i="44"/>
  <c r="AN2103" i="44" s="1"/>
  <c r="AM2104" i="44"/>
  <c r="AP2104" i="44" s="1"/>
  <c r="AM2105" i="44"/>
  <c r="AN2105" i="44" s="1"/>
  <c r="AM2106" i="44"/>
  <c r="AN2106" i="44" s="1"/>
  <c r="AM2107" i="44"/>
  <c r="AP2107" i="44" s="1"/>
  <c r="AM2108" i="44"/>
  <c r="AN2108" i="44" s="1"/>
  <c r="AM2109" i="44"/>
  <c r="AN2109" i="44" s="1"/>
  <c r="AM2110" i="44"/>
  <c r="AN2110" i="44" s="1"/>
  <c r="AM2111" i="44"/>
  <c r="AN2111" i="44" s="1"/>
  <c r="AM2112" i="44"/>
  <c r="AP2112" i="44" s="1"/>
  <c r="AN2107" i="44"/>
  <c r="AO2101" i="44"/>
  <c r="AP2101" i="44"/>
  <c r="AP2103" i="44"/>
  <c r="AP2111" i="44"/>
  <c r="AR2101" i="44"/>
  <c r="AR2102" i="44"/>
  <c r="AR2103" i="44"/>
  <c r="AR2104" i="44"/>
  <c r="AR2108" i="44"/>
  <c r="AR2111" i="44"/>
  <c r="AR2112" i="44"/>
  <c r="AS2101" i="44"/>
  <c r="AS2102" i="44"/>
  <c r="AS2103" i="44"/>
  <c r="AS2104" i="44"/>
  <c r="AS2105" i="44"/>
  <c r="AS2106" i="44"/>
  <c r="AS2107" i="44"/>
  <c r="AS2108" i="44"/>
  <c r="AS2109" i="44"/>
  <c r="AS2110" i="44"/>
  <c r="AS2111" i="44"/>
  <c r="AS2112" i="44"/>
  <c r="AG2099" i="44"/>
  <c r="AH2099" i="44" s="1"/>
  <c r="AI2099" i="44" s="1"/>
  <c r="AG2100" i="44"/>
  <c r="AH2100" i="44" s="1"/>
  <c r="AJ2099" i="44"/>
  <c r="AK2099" i="44" s="1"/>
  <c r="AL2099" i="44" s="1"/>
  <c r="AJ2100" i="44"/>
  <c r="AK2100" i="44" s="1"/>
  <c r="AL2100" i="44" s="1"/>
  <c r="AM2099" i="44"/>
  <c r="AN2099" i="44" s="1"/>
  <c r="AM2100" i="44"/>
  <c r="AP2100" i="44" s="1"/>
  <c r="AO2100" i="44"/>
  <c r="AR2099" i="44"/>
  <c r="AR2100" i="44"/>
  <c r="AS2099" i="44"/>
  <c r="AS2100" i="44"/>
  <c r="AG2093" i="44"/>
  <c r="AH2093" i="44" s="1"/>
  <c r="AG2094" i="44"/>
  <c r="AH2094" i="44" s="1"/>
  <c r="AG2095" i="44"/>
  <c r="AH2095" i="44" s="1"/>
  <c r="AI2095" i="44" s="1"/>
  <c r="AG2096" i="44"/>
  <c r="AH2096" i="44" s="1"/>
  <c r="AG2097" i="44"/>
  <c r="AG2098" i="44"/>
  <c r="AJ2093" i="44"/>
  <c r="AK2093" i="44" s="1"/>
  <c r="AL2093" i="44" s="1"/>
  <c r="AJ2094" i="44"/>
  <c r="AK2094" i="44" s="1"/>
  <c r="AL2094" i="44" s="1"/>
  <c r="AJ2095" i="44"/>
  <c r="AK2095" i="44" s="1"/>
  <c r="AL2095" i="44" s="1"/>
  <c r="AJ2096" i="44"/>
  <c r="AK2096" i="44" s="1"/>
  <c r="AL2096" i="44" s="1"/>
  <c r="AJ2097" i="44"/>
  <c r="AK2097" i="44" s="1"/>
  <c r="AL2097" i="44" s="1"/>
  <c r="AJ2098" i="44"/>
  <c r="AK2098" i="44" s="1"/>
  <c r="AL2098" i="44" s="1"/>
  <c r="AM2093" i="44"/>
  <c r="AN2093" i="44" s="1"/>
  <c r="AM2094" i="44"/>
  <c r="AN2094" i="44" s="1"/>
  <c r="AM2095" i="44"/>
  <c r="AN2095" i="44" s="1"/>
  <c r="AM2096" i="44"/>
  <c r="AN2096" i="44" s="1"/>
  <c r="AM2097" i="44"/>
  <c r="AN2097" i="44" s="1"/>
  <c r="AM2098" i="44"/>
  <c r="AN2098" i="44" s="1"/>
  <c r="AR2093" i="44"/>
  <c r="AR2094" i="44"/>
  <c r="AR2095" i="44"/>
  <c r="AR2096" i="44"/>
  <c r="AS2093" i="44"/>
  <c r="AS2094" i="44"/>
  <c r="AS2095" i="44"/>
  <c r="AS2096" i="44"/>
  <c r="AS2097" i="44"/>
  <c r="AS2098" i="44"/>
  <c r="AG2050" i="44"/>
  <c r="AH2050" i="44" s="1"/>
  <c r="AG2051" i="44"/>
  <c r="AH2051" i="44" s="1"/>
  <c r="AI2051" i="44" s="1"/>
  <c r="AG2052" i="44"/>
  <c r="AH2052" i="44" s="1"/>
  <c r="AG2053" i="44"/>
  <c r="AH2053" i="44" s="1"/>
  <c r="AI2053" i="44" s="1"/>
  <c r="AG2054" i="44"/>
  <c r="AG2055" i="44"/>
  <c r="AG2056" i="44"/>
  <c r="AH2056" i="44" s="1"/>
  <c r="AI2056" i="44" s="1"/>
  <c r="AG2057" i="44"/>
  <c r="AH2057" i="44" s="1"/>
  <c r="AI2057" i="44" s="1"/>
  <c r="AG2058" i="44"/>
  <c r="AH2058" i="44" s="1"/>
  <c r="AG2059" i="44"/>
  <c r="AH2059" i="44" s="1"/>
  <c r="AI2059" i="44" s="1"/>
  <c r="AG2060" i="44"/>
  <c r="AH2060" i="44" s="1"/>
  <c r="AG2061" i="44"/>
  <c r="AG2062" i="44"/>
  <c r="AH2062" i="44" s="1"/>
  <c r="AI2062" i="44" s="1"/>
  <c r="AG2063" i="44"/>
  <c r="AH2063" i="44" s="1"/>
  <c r="AI2063" i="44" s="1"/>
  <c r="AG2064" i="44"/>
  <c r="AH2064" i="44" s="1"/>
  <c r="AI2064" i="44" s="1"/>
  <c r="AG2065" i="44"/>
  <c r="AH2065" i="44" s="1"/>
  <c r="AI2065" i="44" s="1"/>
  <c r="AG2066" i="44"/>
  <c r="AH2066" i="44" s="1"/>
  <c r="AG2067" i="44"/>
  <c r="AH2067" i="44" s="1"/>
  <c r="AI2067" i="44" s="1"/>
  <c r="AG2068" i="44"/>
  <c r="AH2068" i="44" s="1"/>
  <c r="AG2069" i="44"/>
  <c r="AH2069" i="44" s="1"/>
  <c r="AI2069" i="44" s="1"/>
  <c r="AG2070" i="44"/>
  <c r="AG2071" i="44"/>
  <c r="AG2072" i="44"/>
  <c r="AH2072" i="44" s="1"/>
  <c r="AI2072" i="44" s="1"/>
  <c r="AG2073" i="44"/>
  <c r="AH2073" i="44" s="1"/>
  <c r="AI2073" i="44" s="1"/>
  <c r="AG2074" i="44"/>
  <c r="AH2074" i="44" s="1"/>
  <c r="AG2075" i="44"/>
  <c r="AH2075" i="44" s="1"/>
  <c r="AI2075" i="44" s="1"/>
  <c r="AG2076" i="44"/>
  <c r="AH2076" i="44" s="1"/>
  <c r="AG2077" i="44"/>
  <c r="AH2077" i="44" s="1"/>
  <c r="AI2077" i="44" s="1"/>
  <c r="AG2078" i="44"/>
  <c r="AH2078" i="44" s="1"/>
  <c r="AI2078" i="44" s="1"/>
  <c r="AG2079" i="44"/>
  <c r="AH2079" i="44" s="1"/>
  <c r="AI2079" i="44" s="1"/>
  <c r="AG2080" i="44"/>
  <c r="AH2080" i="44" s="1"/>
  <c r="AI2080" i="44" s="1"/>
  <c r="AG2081" i="44"/>
  <c r="AH2081" i="44" s="1"/>
  <c r="AI2081" i="44" s="1"/>
  <c r="AG2082" i="44"/>
  <c r="AH2082" i="44" s="1"/>
  <c r="AG2083" i="44"/>
  <c r="AH2083" i="44" s="1"/>
  <c r="AI2083" i="44" s="1"/>
  <c r="AG2084" i="44"/>
  <c r="AH2084" i="44" s="1"/>
  <c r="AG2085" i="44"/>
  <c r="AH2085" i="44" s="1"/>
  <c r="AI2085" i="44" s="1"/>
  <c r="AG2086" i="44"/>
  <c r="AH2086" i="44" s="1"/>
  <c r="AI2086" i="44" s="1"/>
  <c r="AG2087" i="44"/>
  <c r="AH2087" i="44" s="1"/>
  <c r="AI2087" i="44" s="1"/>
  <c r="AG2088" i="44"/>
  <c r="AH2088" i="44" s="1"/>
  <c r="AI2088" i="44" s="1"/>
  <c r="AG2089" i="44"/>
  <c r="AH2089" i="44" s="1"/>
  <c r="AI2089" i="44" s="1"/>
  <c r="AG2090" i="44"/>
  <c r="AH2090" i="44" s="1"/>
  <c r="AG2091" i="44"/>
  <c r="AG2092" i="44"/>
  <c r="AH2092" i="44" s="1"/>
  <c r="AH2054" i="44"/>
  <c r="AI2054" i="44" s="1"/>
  <c r="AH2055" i="44"/>
  <c r="AI2055" i="44" s="1"/>
  <c r="AH2061" i="44"/>
  <c r="AI2061" i="44" s="1"/>
  <c r="AH2070" i="44"/>
  <c r="AI2070" i="44" s="1"/>
  <c r="AH2071" i="44"/>
  <c r="AI2071" i="44" s="1"/>
  <c r="AH2091" i="44"/>
  <c r="AI2091" i="44" s="1"/>
  <c r="AJ2050" i="44"/>
  <c r="AK2050" i="44" s="1"/>
  <c r="AL2050" i="44" s="1"/>
  <c r="AJ2051" i="44"/>
  <c r="AK2051" i="44" s="1"/>
  <c r="AJ2052" i="44"/>
  <c r="AK2052" i="44" s="1"/>
  <c r="AL2052" i="44" s="1"/>
  <c r="AJ2053" i="44"/>
  <c r="AJ2054" i="44"/>
  <c r="AJ2055" i="44"/>
  <c r="AK2055" i="44" s="1"/>
  <c r="AL2055" i="44" s="1"/>
  <c r="AJ2056" i="44"/>
  <c r="AK2056" i="44" s="1"/>
  <c r="AL2056" i="44" s="1"/>
  <c r="AJ2057" i="44"/>
  <c r="AK2057" i="44" s="1"/>
  <c r="AL2057" i="44" s="1"/>
  <c r="AJ2058" i="44"/>
  <c r="AK2058" i="44" s="1"/>
  <c r="AL2058" i="44" s="1"/>
  <c r="AJ2059" i="44"/>
  <c r="AK2059" i="44" s="1"/>
  <c r="AJ2060" i="44"/>
  <c r="AK2060" i="44" s="1"/>
  <c r="AL2060" i="44" s="1"/>
  <c r="AJ2061" i="44"/>
  <c r="AK2061" i="44" s="1"/>
  <c r="AL2061" i="44" s="1"/>
  <c r="AJ2062" i="44"/>
  <c r="AJ2063" i="44"/>
  <c r="AK2063" i="44" s="1"/>
  <c r="AL2063" i="44" s="1"/>
  <c r="AJ2064" i="44"/>
  <c r="AK2064" i="44" s="1"/>
  <c r="AL2064" i="44" s="1"/>
  <c r="AJ2065" i="44"/>
  <c r="AK2065" i="44" s="1"/>
  <c r="AL2065" i="44" s="1"/>
  <c r="AJ2066" i="44"/>
  <c r="AK2066" i="44" s="1"/>
  <c r="AL2066" i="44" s="1"/>
  <c r="AJ2067" i="44"/>
  <c r="AK2067" i="44" s="1"/>
  <c r="AJ2068" i="44"/>
  <c r="AK2068" i="44" s="1"/>
  <c r="AL2068" i="44" s="1"/>
  <c r="AJ2069" i="44"/>
  <c r="AK2069" i="44" s="1"/>
  <c r="AL2069" i="44" s="1"/>
  <c r="AJ2070" i="44"/>
  <c r="AJ2071" i="44"/>
  <c r="AK2071" i="44" s="1"/>
  <c r="AL2071" i="44" s="1"/>
  <c r="AJ2072" i="44"/>
  <c r="AK2072" i="44" s="1"/>
  <c r="AL2072" i="44" s="1"/>
  <c r="AJ2073" i="44"/>
  <c r="AK2073" i="44" s="1"/>
  <c r="AL2073" i="44" s="1"/>
  <c r="AJ2074" i="44"/>
  <c r="AK2074" i="44" s="1"/>
  <c r="AL2074" i="44" s="1"/>
  <c r="AJ2075" i="44"/>
  <c r="AK2075" i="44" s="1"/>
  <c r="AJ2076" i="44"/>
  <c r="AK2076" i="44" s="1"/>
  <c r="AL2076" i="44" s="1"/>
  <c r="AJ2077" i="44"/>
  <c r="AK2077" i="44" s="1"/>
  <c r="AL2077" i="44" s="1"/>
  <c r="AJ2078" i="44"/>
  <c r="AJ2079" i="44"/>
  <c r="AK2079" i="44" s="1"/>
  <c r="AL2079" i="44" s="1"/>
  <c r="AJ2080" i="44"/>
  <c r="AK2080" i="44" s="1"/>
  <c r="AL2080" i="44" s="1"/>
  <c r="AJ2081" i="44"/>
  <c r="AK2081" i="44" s="1"/>
  <c r="AL2081" i="44" s="1"/>
  <c r="AJ2082" i="44"/>
  <c r="AK2082" i="44" s="1"/>
  <c r="AL2082" i="44" s="1"/>
  <c r="AJ2083" i="44"/>
  <c r="AK2083" i="44" s="1"/>
  <c r="AJ2084" i="44"/>
  <c r="AK2084" i="44" s="1"/>
  <c r="AL2084" i="44" s="1"/>
  <c r="AJ2085" i="44"/>
  <c r="AK2085" i="44" s="1"/>
  <c r="AL2085" i="44" s="1"/>
  <c r="AJ2086" i="44"/>
  <c r="AK2086" i="44" s="1"/>
  <c r="AL2086" i="44" s="1"/>
  <c r="AJ2087" i="44"/>
  <c r="AK2087" i="44" s="1"/>
  <c r="AL2087" i="44" s="1"/>
  <c r="AJ2088" i="44"/>
  <c r="AK2088" i="44" s="1"/>
  <c r="AL2088" i="44" s="1"/>
  <c r="AJ2089" i="44"/>
  <c r="AK2089" i="44" s="1"/>
  <c r="AL2089" i="44" s="1"/>
  <c r="AJ2090" i="44"/>
  <c r="AK2090" i="44" s="1"/>
  <c r="AL2090" i="44" s="1"/>
  <c r="AJ2091" i="44"/>
  <c r="AK2091" i="44" s="1"/>
  <c r="AJ2092" i="44"/>
  <c r="AK2092" i="44" s="1"/>
  <c r="AL2092" i="44" s="1"/>
  <c r="AK2053" i="44"/>
  <c r="AL2053" i="44" s="1"/>
  <c r="AK2054" i="44"/>
  <c r="AL2054" i="44" s="1"/>
  <c r="AK2062" i="44"/>
  <c r="AL2062" i="44" s="1"/>
  <c r="AK2070" i="44"/>
  <c r="AL2070" i="44" s="1"/>
  <c r="AK2078" i="44"/>
  <c r="AL2078" i="44" s="1"/>
  <c r="AM2050" i="44"/>
  <c r="AN2050" i="44" s="1"/>
  <c r="AM2051" i="44"/>
  <c r="AP2051" i="44" s="1"/>
  <c r="AM2052" i="44"/>
  <c r="AN2052" i="44" s="1"/>
  <c r="AM2053" i="44"/>
  <c r="AP2053" i="44" s="1"/>
  <c r="AM2054" i="44"/>
  <c r="AN2054" i="44" s="1"/>
  <c r="AM2055" i="44"/>
  <c r="AP2055" i="44" s="1"/>
  <c r="AM2056" i="44"/>
  <c r="AN2056" i="44" s="1"/>
  <c r="AM2057" i="44"/>
  <c r="AM2058" i="44"/>
  <c r="AN2058" i="44" s="1"/>
  <c r="AM2059" i="44"/>
  <c r="AN2059" i="44" s="1"/>
  <c r="AM2060" i="44"/>
  <c r="AN2060" i="44" s="1"/>
  <c r="AM2061" i="44"/>
  <c r="AN2061" i="44" s="1"/>
  <c r="AM2062" i="44"/>
  <c r="AN2062" i="44" s="1"/>
  <c r="AM2063" i="44"/>
  <c r="AP2063" i="44" s="1"/>
  <c r="AM2064" i="44"/>
  <c r="AN2064" i="44" s="1"/>
  <c r="AM2065" i="44"/>
  <c r="AM2066" i="44"/>
  <c r="AN2066" i="44" s="1"/>
  <c r="AM2067" i="44"/>
  <c r="AP2067" i="44" s="1"/>
  <c r="AM2068" i="44"/>
  <c r="AN2068" i="44" s="1"/>
  <c r="AM2069" i="44"/>
  <c r="AP2069" i="44" s="1"/>
  <c r="AM2070" i="44"/>
  <c r="AN2070" i="44" s="1"/>
  <c r="AM2071" i="44"/>
  <c r="AP2071" i="44" s="1"/>
  <c r="AM2072" i="44"/>
  <c r="AN2072" i="44" s="1"/>
  <c r="AM2073" i="44"/>
  <c r="AM2074" i="44"/>
  <c r="AN2074" i="44" s="1"/>
  <c r="AM2075" i="44"/>
  <c r="AN2075" i="44" s="1"/>
  <c r="AM2076" i="44"/>
  <c r="AN2076" i="44" s="1"/>
  <c r="AM2077" i="44"/>
  <c r="AN2077" i="44" s="1"/>
  <c r="AM2078" i="44"/>
  <c r="AN2078" i="44" s="1"/>
  <c r="AM2079" i="44"/>
  <c r="AP2079" i="44" s="1"/>
  <c r="AM2080" i="44"/>
  <c r="AN2080" i="44" s="1"/>
  <c r="AM2081" i="44"/>
  <c r="AN2081" i="44" s="1"/>
  <c r="AM2082" i="44"/>
  <c r="AN2082" i="44" s="1"/>
  <c r="AM2083" i="44"/>
  <c r="AN2083" i="44" s="1"/>
  <c r="AM2084" i="44"/>
  <c r="AN2084" i="44" s="1"/>
  <c r="AM2085" i="44"/>
  <c r="AP2085" i="44" s="1"/>
  <c r="AM2086" i="44"/>
  <c r="AN2086" i="44" s="1"/>
  <c r="AM2087" i="44"/>
  <c r="AP2087" i="44" s="1"/>
  <c r="AM2088" i="44"/>
  <c r="AN2088" i="44" s="1"/>
  <c r="AM2089" i="44"/>
  <c r="AN2089" i="44" s="1"/>
  <c r="AM2090" i="44"/>
  <c r="AN2090" i="44" s="1"/>
  <c r="AM2091" i="44"/>
  <c r="AN2091" i="44" s="1"/>
  <c r="AM2092" i="44"/>
  <c r="AN2092" i="44" s="1"/>
  <c r="AN2053" i="44"/>
  <c r="AN2057" i="44"/>
  <c r="AN2065" i="44"/>
  <c r="AN2073" i="44"/>
  <c r="AO2056" i="44"/>
  <c r="AO2057" i="44"/>
  <c r="AO2058" i="44"/>
  <c r="AO2059" i="44"/>
  <c r="AO2061" i="44"/>
  <c r="AO2064" i="44"/>
  <c r="AO2067" i="44"/>
  <c r="AO2071" i="44"/>
  <c r="AO2073" i="44"/>
  <c r="AO2078" i="44"/>
  <c r="AP2057" i="44"/>
  <c r="AP2060" i="44"/>
  <c r="AP2065" i="44"/>
  <c r="AP2068" i="44"/>
  <c r="AP2073" i="44"/>
  <c r="AP2075" i="44"/>
  <c r="AP2080" i="44"/>
  <c r="AP2081" i="44"/>
  <c r="AP2082" i="44"/>
  <c r="AP2083" i="44"/>
  <c r="AP2084" i="44"/>
  <c r="AP2089" i="44"/>
  <c r="AP2091" i="44"/>
  <c r="AP2092" i="44"/>
  <c r="AR2050" i="44"/>
  <c r="AR2051" i="44"/>
  <c r="AR2052" i="44"/>
  <c r="AR2053" i="44"/>
  <c r="AR2054" i="44"/>
  <c r="AR2055" i="44"/>
  <c r="AR2063" i="44"/>
  <c r="AR2066" i="44"/>
  <c r="AR2068" i="44"/>
  <c r="AR2071" i="44"/>
  <c r="AR2074" i="44"/>
  <c r="AR2077" i="44"/>
  <c r="AR2080" i="44"/>
  <c r="AR2085" i="44"/>
  <c r="AR2086" i="44"/>
  <c r="AR2092" i="44"/>
  <c r="AS2050" i="44"/>
  <c r="AS2051" i="44"/>
  <c r="AS2052" i="44"/>
  <c r="AS2053" i="44"/>
  <c r="AS2054" i="44"/>
  <c r="AS2055" i="44"/>
  <c r="AS2056" i="44"/>
  <c r="AS2057" i="44"/>
  <c r="AS2058" i="44"/>
  <c r="AS2059" i="44"/>
  <c r="AS2060" i="44"/>
  <c r="AS2061" i="44"/>
  <c r="AS2062" i="44"/>
  <c r="AS2063" i="44"/>
  <c r="AS2064" i="44"/>
  <c r="AS2065" i="44"/>
  <c r="AS2066" i="44"/>
  <c r="AS2067" i="44"/>
  <c r="AS2068" i="44"/>
  <c r="AS2069" i="44"/>
  <c r="AS2070" i="44"/>
  <c r="AS2071" i="44"/>
  <c r="AS2072" i="44"/>
  <c r="AS2073" i="44"/>
  <c r="AS2074" i="44"/>
  <c r="AS2075" i="44"/>
  <c r="AS2076" i="44"/>
  <c r="AS2077" i="44"/>
  <c r="AS2078" i="44"/>
  <c r="AS2079" i="44"/>
  <c r="AS2080" i="44"/>
  <c r="AS2081" i="44"/>
  <c r="AS2082" i="44"/>
  <c r="AS2083" i="44"/>
  <c r="AS2084" i="44"/>
  <c r="AS2085" i="44"/>
  <c r="AS2086" i="44"/>
  <c r="AS2087" i="44"/>
  <c r="AS2088" i="44"/>
  <c r="AS2089" i="44"/>
  <c r="AS2090" i="44"/>
  <c r="AS2091" i="44"/>
  <c r="AS2092" i="44"/>
  <c r="AG2024" i="44"/>
  <c r="AH2024" i="44" s="1"/>
  <c r="AI2024" i="44" s="1"/>
  <c r="AG2025" i="44"/>
  <c r="AH2025" i="44" s="1"/>
  <c r="AI2025" i="44" s="1"/>
  <c r="AG2026" i="44"/>
  <c r="AH2026" i="44" s="1"/>
  <c r="AI2026" i="44" s="1"/>
  <c r="AG2027" i="44"/>
  <c r="AH2027" i="44" s="1"/>
  <c r="AI2027" i="44" s="1"/>
  <c r="AG2028" i="44"/>
  <c r="AH2028" i="44" s="1"/>
  <c r="AI2028" i="44" s="1"/>
  <c r="AG2029" i="44"/>
  <c r="AG2030" i="44"/>
  <c r="AH2030" i="44" s="1"/>
  <c r="AI2030" i="44" s="1"/>
  <c r="AG2031" i="44"/>
  <c r="AG2032" i="44"/>
  <c r="AH2032" i="44" s="1"/>
  <c r="AI2032" i="44" s="1"/>
  <c r="AG2033" i="44"/>
  <c r="AH2033" i="44" s="1"/>
  <c r="AI2033" i="44" s="1"/>
  <c r="AG2034" i="44"/>
  <c r="AH2034" i="44" s="1"/>
  <c r="AI2034" i="44" s="1"/>
  <c r="AG2035" i="44"/>
  <c r="AH2035" i="44" s="1"/>
  <c r="AI2035" i="44" s="1"/>
  <c r="AG2036" i="44"/>
  <c r="AH2036" i="44" s="1"/>
  <c r="AI2036" i="44" s="1"/>
  <c r="AG2037" i="44"/>
  <c r="AG2038" i="44"/>
  <c r="AH2038" i="44" s="1"/>
  <c r="AI2038" i="44" s="1"/>
  <c r="AG2039" i="44"/>
  <c r="AH2039" i="44" s="1"/>
  <c r="AI2039" i="44" s="1"/>
  <c r="AG2040" i="44"/>
  <c r="AG2041" i="44"/>
  <c r="AH2041" i="44" s="1"/>
  <c r="AI2041" i="44" s="1"/>
  <c r="AG2042" i="44"/>
  <c r="AH2042" i="44" s="1"/>
  <c r="AI2042" i="44" s="1"/>
  <c r="AG2043" i="44"/>
  <c r="AH2043" i="44" s="1"/>
  <c r="AI2043" i="44" s="1"/>
  <c r="AG2044" i="44"/>
  <c r="AH2044" i="44" s="1"/>
  <c r="AI2044" i="44" s="1"/>
  <c r="AG2045" i="44"/>
  <c r="AG2046" i="44"/>
  <c r="AH2046" i="44" s="1"/>
  <c r="AI2046" i="44" s="1"/>
  <c r="AG2047" i="44"/>
  <c r="AH2047" i="44" s="1"/>
  <c r="AI2047" i="44" s="1"/>
  <c r="AG2048" i="44"/>
  <c r="AH2048" i="44" s="1"/>
  <c r="AI2048" i="44" s="1"/>
  <c r="AG2049" i="44"/>
  <c r="AH2049" i="44" s="1"/>
  <c r="AI2049" i="44" s="1"/>
  <c r="AH2031" i="44"/>
  <c r="AI2031" i="44" s="1"/>
  <c r="AH2040" i="44"/>
  <c r="AI2040" i="44" s="1"/>
  <c r="AJ2024" i="44"/>
  <c r="AK2024" i="44" s="1"/>
  <c r="AL2024" i="44" s="1"/>
  <c r="AJ2025" i="44"/>
  <c r="AK2025" i="44" s="1"/>
  <c r="AL2025" i="44" s="1"/>
  <c r="AJ2026" i="44"/>
  <c r="AJ2027" i="44"/>
  <c r="AK2027" i="44" s="1"/>
  <c r="AL2027" i="44" s="1"/>
  <c r="AJ2028" i="44"/>
  <c r="AK2028" i="44" s="1"/>
  <c r="AJ2029" i="44"/>
  <c r="AK2029" i="44" s="1"/>
  <c r="AL2029" i="44" s="1"/>
  <c r="AJ2030" i="44"/>
  <c r="AK2030" i="44" s="1"/>
  <c r="AL2030" i="44" s="1"/>
  <c r="AJ2031" i="44"/>
  <c r="AK2031" i="44" s="1"/>
  <c r="AL2031" i="44" s="1"/>
  <c r="AJ2032" i="44"/>
  <c r="AK2032" i="44" s="1"/>
  <c r="AL2032" i="44" s="1"/>
  <c r="AJ2033" i="44"/>
  <c r="AK2033" i="44" s="1"/>
  <c r="AL2033" i="44" s="1"/>
  <c r="AJ2034" i="44"/>
  <c r="AK2034" i="44" s="1"/>
  <c r="AL2034" i="44" s="1"/>
  <c r="AJ2035" i="44"/>
  <c r="AJ2036" i="44"/>
  <c r="AK2036" i="44" s="1"/>
  <c r="AJ2037" i="44"/>
  <c r="AJ2038" i="44"/>
  <c r="AK2038" i="44" s="1"/>
  <c r="AL2038" i="44" s="1"/>
  <c r="AJ2039" i="44"/>
  <c r="AK2039" i="44" s="1"/>
  <c r="AL2039" i="44" s="1"/>
  <c r="AJ2040" i="44"/>
  <c r="AJ2041" i="44"/>
  <c r="AK2041" i="44" s="1"/>
  <c r="AL2041" i="44" s="1"/>
  <c r="AJ2042" i="44"/>
  <c r="AK2042" i="44" s="1"/>
  <c r="AL2042" i="44" s="1"/>
  <c r="AJ2043" i="44"/>
  <c r="AK2043" i="44" s="1"/>
  <c r="AL2043" i="44" s="1"/>
  <c r="AJ2044" i="44"/>
  <c r="AK2044" i="44" s="1"/>
  <c r="AL2044" i="44" s="1"/>
  <c r="AJ2045" i="44"/>
  <c r="AK2045" i="44" s="1"/>
  <c r="AL2045" i="44" s="1"/>
  <c r="AJ2046" i="44"/>
  <c r="AK2046" i="44" s="1"/>
  <c r="AL2046" i="44" s="1"/>
  <c r="AJ2047" i="44"/>
  <c r="AK2047" i="44" s="1"/>
  <c r="AL2047" i="44" s="1"/>
  <c r="AJ2048" i="44"/>
  <c r="AK2048" i="44" s="1"/>
  <c r="AJ2049" i="44"/>
  <c r="AK2049" i="44" s="1"/>
  <c r="AL2049" i="44" s="1"/>
  <c r="AK2026" i="44"/>
  <c r="AL2026" i="44" s="1"/>
  <c r="AK2035" i="44"/>
  <c r="AL2035" i="44" s="1"/>
  <c r="AK2037" i="44"/>
  <c r="AL2037" i="44" s="1"/>
  <c r="AK2040" i="44"/>
  <c r="AL2040" i="44" s="1"/>
  <c r="AM2024" i="44"/>
  <c r="AP2024" i="44" s="1"/>
  <c r="AM2025" i="44"/>
  <c r="AP2025" i="44" s="1"/>
  <c r="AM2026" i="44"/>
  <c r="AP2026" i="44" s="1"/>
  <c r="AM2027" i="44"/>
  <c r="AP2027" i="44" s="1"/>
  <c r="AM2028" i="44"/>
  <c r="AN2028" i="44" s="1"/>
  <c r="AM2029" i="44"/>
  <c r="AN2029" i="44" s="1"/>
  <c r="AM2030" i="44"/>
  <c r="AN2030" i="44" s="1"/>
  <c r="AM2031" i="44"/>
  <c r="AN2031" i="44" s="1"/>
  <c r="AM2032" i="44"/>
  <c r="AN2032" i="44" s="1"/>
  <c r="AM2033" i="44"/>
  <c r="AP2033" i="44" s="1"/>
  <c r="AM2034" i="44"/>
  <c r="AN2034" i="44" s="1"/>
  <c r="AM2035" i="44"/>
  <c r="AP2035" i="44" s="1"/>
  <c r="AM2036" i="44"/>
  <c r="AM2037" i="44"/>
  <c r="AN2037" i="44" s="1"/>
  <c r="AM2038" i="44"/>
  <c r="AN2038" i="44" s="1"/>
  <c r="AM2039" i="44"/>
  <c r="AP2039" i="44" s="1"/>
  <c r="AM2040" i="44"/>
  <c r="AN2040" i="44" s="1"/>
  <c r="AM2041" i="44"/>
  <c r="AP2041" i="44" s="1"/>
  <c r="AM2042" i="44"/>
  <c r="AN2042" i="44" s="1"/>
  <c r="AM2043" i="44"/>
  <c r="AP2043" i="44" s="1"/>
  <c r="AM2044" i="44"/>
  <c r="AN2044" i="44" s="1"/>
  <c r="AM2045" i="44"/>
  <c r="AN2045" i="44" s="1"/>
  <c r="AM2046" i="44"/>
  <c r="AP2046" i="44" s="1"/>
  <c r="AM2047" i="44"/>
  <c r="AN2047" i="44" s="1"/>
  <c r="AM2048" i="44"/>
  <c r="AN2048" i="44" s="1"/>
  <c r="AM2049" i="44"/>
  <c r="AP2049" i="44" s="1"/>
  <c r="AN2026" i="44"/>
  <c r="AN2036" i="44"/>
  <c r="AN2039" i="44"/>
  <c r="AO2024" i="44"/>
  <c r="AO2036" i="44"/>
  <c r="AO2040" i="44"/>
  <c r="AP2028" i="44"/>
  <c r="AP2032" i="44"/>
  <c r="AP2036" i="44"/>
  <c r="AP2038" i="44"/>
  <c r="AR2025" i="44"/>
  <c r="AR2026" i="44"/>
  <c r="AR2027" i="44"/>
  <c r="AR2028" i="44"/>
  <c r="AR2030" i="44"/>
  <c r="AR2031" i="44"/>
  <c r="AR2032" i="44"/>
  <c r="AR2035" i="44"/>
  <c r="AR2036" i="44"/>
  <c r="AR2037" i="44"/>
  <c r="AR2041" i="44"/>
  <c r="AR2042" i="44"/>
  <c r="AR2046" i="44"/>
  <c r="AR2048" i="44"/>
  <c r="AS2024" i="44"/>
  <c r="AS2025" i="44"/>
  <c r="AS2026" i="44"/>
  <c r="AS2027" i="44"/>
  <c r="AS2028" i="44"/>
  <c r="AS2029" i="44"/>
  <c r="AS2030" i="44"/>
  <c r="AS2031" i="44"/>
  <c r="AS2032" i="44"/>
  <c r="AS2033" i="44"/>
  <c r="AS2034" i="44"/>
  <c r="AS2035" i="44"/>
  <c r="AS2036" i="44"/>
  <c r="AS2037" i="44"/>
  <c r="AS2038" i="44"/>
  <c r="AS2039" i="44"/>
  <c r="AS2040" i="44"/>
  <c r="AS2041" i="44"/>
  <c r="AS2042" i="44"/>
  <c r="AS2043" i="44"/>
  <c r="AS2044" i="44"/>
  <c r="AS2045" i="44"/>
  <c r="AS2046" i="44"/>
  <c r="AS2047" i="44"/>
  <c r="AS2048" i="44"/>
  <c r="AS2049" i="44"/>
  <c r="AG2022" i="44"/>
  <c r="AH2022" i="44" s="1"/>
  <c r="AG2023" i="44"/>
  <c r="AH2023" i="44" s="1"/>
  <c r="AJ2022" i="44"/>
  <c r="AK2022" i="44" s="1"/>
  <c r="AL2022" i="44" s="1"/>
  <c r="AJ2023" i="44"/>
  <c r="AK2023" i="44" s="1"/>
  <c r="AL2023" i="44" s="1"/>
  <c r="AM2022" i="44"/>
  <c r="AM2023" i="44"/>
  <c r="AP2023" i="44" s="1"/>
  <c r="AO2023" i="44"/>
  <c r="AR2022" i="44"/>
  <c r="AR2023" i="44"/>
  <c r="AS2022" i="44"/>
  <c r="AS2023" i="44"/>
  <c r="AG2014" i="44"/>
  <c r="AG2015" i="44"/>
  <c r="AG2016" i="44"/>
  <c r="AG2017" i="44"/>
  <c r="AG2018" i="44"/>
  <c r="AG2019" i="44"/>
  <c r="AG2020" i="44"/>
  <c r="AG2021" i="44"/>
  <c r="AH2021" i="44" s="1"/>
  <c r="AI2021" i="44" s="1"/>
  <c r="AH2014" i="44"/>
  <c r="AH2015" i="44"/>
  <c r="AH2016" i="44"/>
  <c r="AH2017" i="44"/>
  <c r="AH2018" i="44"/>
  <c r="AH2019" i="44"/>
  <c r="AI2019" i="44" s="1"/>
  <c r="AH2020" i="44"/>
  <c r="AI2020" i="44" s="1"/>
  <c r="AI2014" i="44"/>
  <c r="AI2015" i="44"/>
  <c r="AI2016" i="44"/>
  <c r="AI2017" i="44"/>
  <c r="AI2018" i="44"/>
  <c r="AJ2014" i="44"/>
  <c r="AJ2015" i="44"/>
  <c r="AJ2016" i="44"/>
  <c r="AJ2017" i="44"/>
  <c r="AJ2018" i="44"/>
  <c r="AJ2019" i="44"/>
  <c r="AK2019" i="44" s="1"/>
  <c r="AL2019" i="44" s="1"/>
  <c r="AJ2020" i="44"/>
  <c r="AK2020" i="44" s="1"/>
  <c r="AL2020" i="44" s="1"/>
  <c r="AJ2021" i="44"/>
  <c r="AK2021" i="44" s="1"/>
  <c r="AL2021" i="44" s="1"/>
  <c r="AK2014" i="44"/>
  <c r="AL2014" i="44" s="1"/>
  <c r="AK2015" i="44"/>
  <c r="AL2015" i="44" s="1"/>
  <c r="AK2016" i="44"/>
  <c r="AL2016" i="44" s="1"/>
  <c r="AK2017" i="44"/>
  <c r="AL2017" i="44" s="1"/>
  <c r="AK2018" i="44"/>
  <c r="AL2018" i="44" s="1"/>
  <c r="AM2014" i="44"/>
  <c r="AP2014" i="44" s="1"/>
  <c r="AM2015" i="44"/>
  <c r="AP2015" i="44" s="1"/>
  <c r="AM2016" i="44"/>
  <c r="AP2016" i="44" s="1"/>
  <c r="AM2017" i="44"/>
  <c r="AP2017" i="44" s="1"/>
  <c r="AM2018" i="44"/>
  <c r="AM2019" i="44"/>
  <c r="AP2019" i="44" s="1"/>
  <c r="AM2020" i="44"/>
  <c r="AM2021" i="44"/>
  <c r="AP2021" i="44" s="1"/>
  <c r="AN2014" i="44"/>
  <c r="AN2015" i="44"/>
  <c r="AN2016" i="44"/>
  <c r="AN2017" i="44"/>
  <c r="AN2018" i="44"/>
  <c r="AN2019" i="44"/>
  <c r="AN2020" i="44"/>
  <c r="AO2020" i="44"/>
  <c r="AO2021" i="44"/>
  <c r="AP2018" i="44"/>
  <c r="AP2020" i="44"/>
  <c r="AR2014" i="44"/>
  <c r="AR2015" i="44"/>
  <c r="AR2016" i="44"/>
  <c r="AR2017" i="44"/>
  <c r="AR2018" i="44"/>
  <c r="AS2014" i="44"/>
  <c r="AS2015" i="44"/>
  <c r="AS2016" i="44"/>
  <c r="AS2017" i="44"/>
  <c r="AS2018" i="44"/>
  <c r="AS2019" i="44"/>
  <c r="AS2020" i="44"/>
  <c r="AS2021" i="44"/>
  <c r="AG1991" i="44"/>
  <c r="AH1991" i="44" s="1"/>
  <c r="AI1991" i="44" s="1"/>
  <c r="AG1992" i="44"/>
  <c r="AH1992" i="44" s="1"/>
  <c r="AI1992" i="44" s="1"/>
  <c r="AG1993" i="44"/>
  <c r="AH1993" i="44" s="1"/>
  <c r="AG1994" i="44"/>
  <c r="AH1994" i="44" s="1"/>
  <c r="AI1994" i="44" s="1"/>
  <c r="AG1995" i="44"/>
  <c r="AH1995" i="44" s="1"/>
  <c r="AI1995" i="44" s="1"/>
  <c r="AG1996" i="44"/>
  <c r="AH1996" i="44" s="1"/>
  <c r="AI1996" i="44" s="1"/>
  <c r="AG1997" i="44"/>
  <c r="AG1998" i="44"/>
  <c r="AG1999" i="44"/>
  <c r="AH1999" i="44" s="1"/>
  <c r="AI1999" i="44" s="1"/>
  <c r="AG2000" i="44"/>
  <c r="AH2000" i="44" s="1"/>
  <c r="AI2000" i="44" s="1"/>
  <c r="AG2001" i="44"/>
  <c r="AH2001" i="44" s="1"/>
  <c r="AG2002" i="44"/>
  <c r="AH2002" i="44" s="1"/>
  <c r="AI2002" i="44" s="1"/>
  <c r="AG2003" i="44"/>
  <c r="AH2003" i="44" s="1"/>
  <c r="AI2003" i="44" s="1"/>
  <c r="AG2004" i="44"/>
  <c r="AH2004" i="44" s="1"/>
  <c r="AI2004" i="44" s="1"/>
  <c r="AG2005" i="44"/>
  <c r="AG2006" i="44"/>
  <c r="AG2007" i="44"/>
  <c r="AG2008" i="44"/>
  <c r="AH2008" i="44" s="1"/>
  <c r="AI2008" i="44" s="1"/>
  <c r="AG2009" i="44"/>
  <c r="AH2009" i="44" s="1"/>
  <c r="AG2010" i="44"/>
  <c r="AH2010" i="44" s="1"/>
  <c r="AI2010" i="44" s="1"/>
  <c r="AG2011" i="44"/>
  <c r="AH2011" i="44" s="1"/>
  <c r="AI2011" i="44" s="1"/>
  <c r="AG2012" i="44"/>
  <c r="AH2012" i="44" s="1"/>
  <c r="AI2012" i="44" s="1"/>
  <c r="AG2013" i="44"/>
  <c r="AH2007" i="44"/>
  <c r="AI2007" i="44" s="1"/>
  <c r="AJ1991" i="44"/>
  <c r="AK1991" i="44" s="1"/>
  <c r="AL1991" i="44" s="1"/>
  <c r="AJ1992" i="44"/>
  <c r="AK1992" i="44" s="1"/>
  <c r="AJ1993" i="44"/>
  <c r="AK1993" i="44" s="1"/>
  <c r="AL1993" i="44" s="1"/>
  <c r="AJ1994" i="44"/>
  <c r="AK1994" i="44" s="1"/>
  <c r="AL1994" i="44" s="1"/>
  <c r="AJ1995" i="44"/>
  <c r="AK1995" i="44" s="1"/>
  <c r="AL1995" i="44" s="1"/>
  <c r="AJ1996" i="44"/>
  <c r="AK1996" i="44" s="1"/>
  <c r="AJ1997" i="44"/>
  <c r="AK1997" i="44" s="1"/>
  <c r="AL1997" i="44" s="1"/>
  <c r="AJ1998" i="44"/>
  <c r="AK1998" i="44" s="1"/>
  <c r="AL1998" i="44" s="1"/>
  <c r="AJ1999" i="44"/>
  <c r="AK1999" i="44" s="1"/>
  <c r="AL1999" i="44" s="1"/>
  <c r="AJ2000" i="44"/>
  <c r="AK2000" i="44" s="1"/>
  <c r="AJ2001" i="44"/>
  <c r="AK2001" i="44" s="1"/>
  <c r="AL2001" i="44" s="1"/>
  <c r="AJ2002" i="44"/>
  <c r="AK2002" i="44" s="1"/>
  <c r="AL2002" i="44" s="1"/>
  <c r="AJ2003" i="44"/>
  <c r="AK2003" i="44" s="1"/>
  <c r="AL2003" i="44" s="1"/>
  <c r="AJ2004" i="44"/>
  <c r="AK2004" i="44" s="1"/>
  <c r="AJ2005" i="44"/>
  <c r="AK2005" i="44" s="1"/>
  <c r="AL2005" i="44" s="1"/>
  <c r="AJ2006" i="44"/>
  <c r="AK2006" i="44" s="1"/>
  <c r="AL2006" i="44" s="1"/>
  <c r="AJ2007" i="44"/>
  <c r="AK2007" i="44" s="1"/>
  <c r="AL2007" i="44" s="1"/>
  <c r="AJ2008" i="44"/>
  <c r="AK2008" i="44" s="1"/>
  <c r="AJ2009" i="44"/>
  <c r="AK2009" i="44" s="1"/>
  <c r="AL2009" i="44" s="1"/>
  <c r="AJ2010" i="44"/>
  <c r="AK2010" i="44" s="1"/>
  <c r="AL2010" i="44" s="1"/>
  <c r="AJ2011" i="44"/>
  <c r="AK2011" i="44" s="1"/>
  <c r="AL2011" i="44" s="1"/>
  <c r="AJ2012" i="44"/>
  <c r="AK2012" i="44" s="1"/>
  <c r="AJ2013" i="44"/>
  <c r="AK2013" i="44" s="1"/>
  <c r="AL2013" i="44" s="1"/>
  <c r="AM1991" i="44"/>
  <c r="AN1991" i="44" s="1"/>
  <c r="AM1992" i="44"/>
  <c r="AP1992" i="44" s="1"/>
  <c r="AM1993" i="44"/>
  <c r="AM1994" i="44"/>
  <c r="AN1994" i="44" s="1"/>
  <c r="AM1995" i="44"/>
  <c r="AP1995" i="44" s="1"/>
  <c r="AM1996" i="44"/>
  <c r="AP1996" i="44" s="1"/>
  <c r="AM1997" i="44"/>
  <c r="AN1997" i="44" s="1"/>
  <c r="AM1998" i="44"/>
  <c r="AM1999" i="44"/>
  <c r="AM2000" i="44"/>
  <c r="AP2000" i="44" s="1"/>
  <c r="AM2001" i="44"/>
  <c r="AN2001" i="44" s="1"/>
  <c r="AM2002" i="44"/>
  <c r="AM2003" i="44"/>
  <c r="AP2003" i="44" s="1"/>
  <c r="AM2004" i="44"/>
  <c r="AP2004" i="44" s="1"/>
  <c r="AM2005" i="44"/>
  <c r="AM2006" i="44"/>
  <c r="AM2007" i="44"/>
  <c r="AM2008" i="44"/>
  <c r="AP2008" i="44" s="1"/>
  <c r="AM2009" i="44"/>
  <c r="AM2010" i="44"/>
  <c r="AM2011" i="44"/>
  <c r="AP2011" i="44" s="1"/>
  <c r="AM2012" i="44"/>
  <c r="AP2012" i="44" s="1"/>
  <c r="AM2013" i="44"/>
  <c r="AN1992" i="44"/>
  <c r="AN2000" i="44"/>
  <c r="AN2009" i="44"/>
  <c r="AO1993" i="44"/>
  <c r="AP1994" i="44"/>
  <c r="AP2001" i="44"/>
  <c r="AP2009" i="44"/>
  <c r="AR1991" i="44"/>
  <c r="AR1992" i="44"/>
  <c r="AR1993" i="44"/>
  <c r="AR1994" i="44"/>
  <c r="AR1996" i="44"/>
  <c r="AR1997" i="44"/>
  <c r="AR2000" i="44"/>
  <c r="AR2001" i="44"/>
  <c r="AR2002" i="44"/>
  <c r="AR2004" i="44"/>
  <c r="AR2005" i="44"/>
  <c r="AR2006" i="44"/>
  <c r="AR2008" i="44"/>
  <c r="AR2011" i="44"/>
  <c r="AS1991" i="44"/>
  <c r="AS1992" i="44"/>
  <c r="AS1993" i="44"/>
  <c r="AS1994" i="44"/>
  <c r="AS1995" i="44"/>
  <c r="AS1996" i="44"/>
  <c r="AS1997" i="44"/>
  <c r="AS1998" i="44"/>
  <c r="AS1999" i="44"/>
  <c r="AS2000" i="44"/>
  <c r="AS2001" i="44"/>
  <c r="AS2002" i="44"/>
  <c r="AS2003" i="44"/>
  <c r="AS2004" i="44"/>
  <c r="AS2005" i="44"/>
  <c r="AS2006" i="44"/>
  <c r="AS2007" i="44"/>
  <c r="AS2008" i="44"/>
  <c r="AS2009" i="44"/>
  <c r="AS2010" i="44"/>
  <c r="AS2011" i="44"/>
  <c r="AS2012" i="44"/>
  <c r="AS2013" i="44"/>
  <c r="AG1968" i="44"/>
  <c r="AH1968" i="44" s="1"/>
  <c r="AI1968" i="44" s="1"/>
  <c r="AG1969" i="44"/>
  <c r="AH1969" i="44" s="1"/>
  <c r="AI1969" i="44" s="1"/>
  <c r="AG1970" i="44"/>
  <c r="AH1970" i="44" s="1"/>
  <c r="AI1970" i="44" s="1"/>
  <c r="AG1971" i="44"/>
  <c r="AH1971" i="44" s="1"/>
  <c r="AI1971" i="44" s="1"/>
  <c r="AG1972" i="44"/>
  <c r="AH1972" i="44" s="1"/>
  <c r="AI1972" i="44" s="1"/>
  <c r="AG1973" i="44"/>
  <c r="AG1974" i="44"/>
  <c r="AH1974" i="44" s="1"/>
  <c r="AI1974" i="44" s="1"/>
  <c r="AG1975" i="44"/>
  <c r="AH1975" i="44" s="1"/>
  <c r="AI1975" i="44" s="1"/>
  <c r="AG1976" i="44"/>
  <c r="AH1976" i="44" s="1"/>
  <c r="AI1976" i="44" s="1"/>
  <c r="AG1977" i="44"/>
  <c r="AH1977" i="44" s="1"/>
  <c r="AI1977" i="44" s="1"/>
  <c r="AG1978" i="44"/>
  <c r="AH1978" i="44" s="1"/>
  <c r="AI1978" i="44" s="1"/>
  <c r="AG1979" i="44"/>
  <c r="AH1979" i="44" s="1"/>
  <c r="AI1979" i="44" s="1"/>
  <c r="AG1980" i="44"/>
  <c r="AH1980" i="44" s="1"/>
  <c r="AI1980" i="44" s="1"/>
  <c r="AG1981" i="44"/>
  <c r="AG1982" i="44"/>
  <c r="AH1982" i="44" s="1"/>
  <c r="AI1982" i="44" s="1"/>
  <c r="AG1983" i="44"/>
  <c r="AH1983" i="44" s="1"/>
  <c r="AI1983" i="44" s="1"/>
  <c r="AG1984" i="44"/>
  <c r="AH1984" i="44" s="1"/>
  <c r="AI1984" i="44" s="1"/>
  <c r="AG1985" i="44"/>
  <c r="AH1985" i="44" s="1"/>
  <c r="AI1985" i="44" s="1"/>
  <c r="AG1986" i="44"/>
  <c r="AH1986" i="44" s="1"/>
  <c r="AI1986" i="44" s="1"/>
  <c r="AG1987" i="44"/>
  <c r="AH1987" i="44" s="1"/>
  <c r="AI1987" i="44" s="1"/>
  <c r="AG1988" i="44"/>
  <c r="AH1988" i="44" s="1"/>
  <c r="AI1988" i="44" s="1"/>
  <c r="AG1989" i="44"/>
  <c r="AG1990" i="44"/>
  <c r="AH1990" i="44" s="1"/>
  <c r="AI1990" i="44" s="1"/>
  <c r="AJ1968" i="44"/>
  <c r="AK1968" i="44" s="1"/>
  <c r="AL1968" i="44" s="1"/>
  <c r="AJ1969" i="44"/>
  <c r="AK1969" i="44" s="1"/>
  <c r="AL1969" i="44" s="1"/>
  <c r="AJ1970" i="44"/>
  <c r="AJ1971" i="44"/>
  <c r="AK1971" i="44" s="1"/>
  <c r="AL1971" i="44" s="1"/>
  <c r="AJ1972" i="44"/>
  <c r="AK1972" i="44" s="1"/>
  <c r="AL1972" i="44" s="1"/>
  <c r="AJ1973" i="44"/>
  <c r="AK1973" i="44" s="1"/>
  <c r="AL1973" i="44" s="1"/>
  <c r="AJ1974" i="44"/>
  <c r="AK1974" i="44" s="1"/>
  <c r="AL1974" i="44" s="1"/>
  <c r="AJ1975" i="44"/>
  <c r="AK1975" i="44" s="1"/>
  <c r="AL1975" i="44" s="1"/>
  <c r="AJ1976" i="44"/>
  <c r="AK1976" i="44" s="1"/>
  <c r="AL1976" i="44" s="1"/>
  <c r="AJ1977" i="44"/>
  <c r="AK1977" i="44" s="1"/>
  <c r="AL1977" i="44" s="1"/>
  <c r="AJ1978" i="44"/>
  <c r="AK1978" i="44" s="1"/>
  <c r="AL1978" i="44" s="1"/>
  <c r="AJ1979" i="44"/>
  <c r="AK1979" i="44" s="1"/>
  <c r="AL1979" i="44" s="1"/>
  <c r="AJ1980" i="44"/>
  <c r="AK1980" i="44" s="1"/>
  <c r="AL1980" i="44" s="1"/>
  <c r="AJ1981" i="44"/>
  <c r="AK1981" i="44" s="1"/>
  <c r="AL1981" i="44" s="1"/>
  <c r="AJ1982" i="44"/>
  <c r="AK1982" i="44" s="1"/>
  <c r="AL1982" i="44" s="1"/>
  <c r="AJ1983" i="44"/>
  <c r="AK1983" i="44" s="1"/>
  <c r="AL1983" i="44" s="1"/>
  <c r="AJ1984" i="44"/>
  <c r="AK1984" i="44" s="1"/>
  <c r="AL1984" i="44" s="1"/>
  <c r="AJ1985" i="44"/>
  <c r="AK1985" i="44" s="1"/>
  <c r="AL1985" i="44" s="1"/>
  <c r="AJ1986" i="44"/>
  <c r="AJ1987" i="44"/>
  <c r="AK1987" i="44" s="1"/>
  <c r="AL1987" i="44" s="1"/>
  <c r="AJ1988" i="44"/>
  <c r="AK1988" i="44" s="1"/>
  <c r="AL1988" i="44" s="1"/>
  <c r="AJ1989" i="44"/>
  <c r="AK1989" i="44" s="1"/>
  <c r="AL1989" i="44" s="1"/>
  <c r="AJ1990" i="44"/>
  <c r="AK1990" i="44" s="1"/>
  <c r="AL1990" i="44" s="1"/>
  <c r="AK1970" i="44"/>
  <c r="AL1970" i="44" s="1"/>
  <c r="AK1986" i="44"/>
  <c r="AL1986" i="44" s="1"/>
  <c r="AM1968" i="44"/>
  <c r="AN1968" i="44" s="1"/>
  <c r="AM1969" i="44"/>
  <c r="AP1969" i="44" s="1"/>
  <c r="AM1970" i="44"/>
  <c r="AM1971" i="44"/>
  <c r="AM1972" i="44"/>
  <c r="AM1973" i="44"/>
  <c r="AM1974" i="44"/>
  <c r="AN1974" i="44" s="1"/>
  <c r="AM1975" i="44"/>
  <c r="AN1975" i="44" s="1"/>
  <c r="AM1976" i="44"/>
  <c r="AN1976" i="44" s="1"/>
  <c r="AM1977" i="44"/>
  <c r="AP1977" i="44" s="1"/>
  <c r="AM1978" i="44"/>
  <c r="AN1978" i="44" s="1"/>
  <c r="AM1979" i="44"/>
  <c r="AM1980" i="44"/>
  <c r="AM1981" i="44"/>
  <c r="AM1982" i="44"/>
  <c r="AM1983" i="44"/>
  <c r="AP1983" i="44" s="1"/>
  <c r="AM1984" i="44"/>
  <c r="AM1985" i="44"/>
  <c r="AM1986" i="44"/>
  <c r="AM1987" i="44"/>
  <c r="AM1988" i="44"/>
  <c r="AP1988" i="44" s="1"/>
  <c r="AM1989" i="44"/>
  <c r="AM1990" i="44"/>
  <c r="AN1969" i="44"/>
  <c r="AN1988" i="44"/>
  <c r="AO1970" i="44"/>
  <c r="AO1976" i="44"/>
  <c r="AO1977" i="44"/>
  <c r="AO1990" i="44"/>
  <c r="AR1969" i="44"/>
  <c r="AR1971" i="44"/>
  <c r="AR1972" i="44"/>
  <c r="AR1973" i="44"/>
  <c r="AR1974" i="44"/>
  <c r="AR1975" i="44"/>
  <c r="AR1980" i="44"/>
  <c r="AR1984" i="44"/>
  <c r="AR1985" i="44"/>
  <c r="AS1968" i="44"/>
  <c r="AS1969" i="44"/>
  <c r="AS1970" i="44"/>
  <c r="AS1971" i="44"/>
  <c r="AS1972" i="44"/>
  <c r="AS1973" i="44"/>
  <c r="AS1974" i="44"/>
  <c r="AS1975" i="44"/>
  <c r="AS1976" i="44"/>
  <c r="AS1977" i="44"/>
  <c r="AS1978" i="44"/>
  <c r="AS1979" i="44"/>
  <c r="AS1980" i="44"/>
  <c r="AS1981" i="44"/>
  <c r="AS1982" i="44"/>
  <c r="AS1983" i="44"/>
  <c r="AS1984" i="44"/>
  <c r="AS1985" i="44"/>
  <c r="AS1986" i="44"/>
  <c r="AS1987" i="44"/>
  <c r="AS1988" i="44"/>
  <c r="AS1989" i="44"/>
  <c r="AS1990" i="44"/>
  <c r="AG1942" i="44"/>
  <c r="AH1942" i="44" s="1"/>
  <c r="AI1942" i="44" s="1"/>
  <c r="AG1943" i="44"/>
  <c r="AH1943" i="44" s="1"/>
  <c r="AI1943" i="44" s="1"/>
  <c r="AG1944" i="44"/>
  <c r="AG1945" i="44"/>
  <c r="AH1945" i="44" s="1"/>
  <c r="AI1945" i="44" s="1"/>
  <c r="AG1946" i="44"/>
  <c r="AH1946" i="44" s="1"/>
  <c r="AI1946" i="44" s="1"/>
  <c r="AG1947" i="44"/>
  <c r="AH1947" i="44" s="1"/>
  <c r="AI1947" i="44" s="1"/>
  <c r="AG1948" i="44"/>
  <c r="AG1949" i="44"/>
  <c r="AH1949" i="44" s="1"/>
  <c r="AI1949" i="44" s="1"/>
  <c r="AG1950" i="44"/>
  <c r="AH1950" i="44" s="1"/>
  <c r="AI1950" i="44" s="1"/>
  <c r="AG1951" i="44"/>
  <c r="AG1952" i="44"/>
  <c r="AG1953" i="44"/>
  <c r="AH1953" i="44" s="1"/>
  <c r="AI1953" i="44" s="1"/>
  <c r="AG1954" i="44"/>
  <c r="AH1954" i="44" s="1"/>
  <c r="AI1954" i="44" s="1"/>
  <c r="AG1955" i="44"/>
  <c r="AH1955" i="44" s="1"/>
  <c r="AI1955" i="44" s="1"/>
  <c r="AG1956" i="44"/>
  <c r="AH1956" i="44" s="1"/>
  <c r="AI1956" i="44" s="1"/>
  <c r="AG1957" i="44"/>
  <c r="AH1957" i="44" s="1"/>
  <c r="AI1957" i="44" s="1"/>
  <c r="AG1958" i="44"/>
  <c r="AH1958" i="44" s="1"/>
  <c r="AI1958" i="44" s="1"/>
  <c r="AG1959" i="44"/>
  <c r="AH1959" i="44" s="1"/>
  <c r="AI1959" i="44" s="1"/>
  <c r="AG1960" i="44"/>
  <c r="AH1960" i="44" s="1"/>
  <c r="AI1960" i="44" s="1"/>
  <c r="AG1961" i="44"/>
  <c r="AH1961" i="44" s="1"/>
  <c r="AI1961" i="44" s="1"/>
  <c r="AG1962" i="44"/>
  <c r="AH1962" i="44" s="1"/>
  <c r="AI1962" i="44" s="1"/>
  <c r="AG1963" i="44"/>
  <c r="AH1963" i="44" s="1"/>
  <c r="AI1963" i="44" s="1"/>
  <c r="AG1964" i="44"/>
  <c r="AH1964" i="44" s="1"/>
  <c r="AI1964" i="44" s="1"/>
  <c r="AG1965" i="44"/>
  <c r="AH1965" i="44" s="1"/>
  <c r="AI1965" i="44" s="1"/>
  <c r="AG1966" i="44"/>
  <c r="AH1966" i="44" s="1"/>
  <c r="AI1966" i="44" s="1"/>
  <c r="AG1967" i="44"/>
  <c r="AH1967" i="44" s="1"/>
  <c r="AI1967" i="44" s="1"/>
  <c r="AH1944" i="44"/>
  <c r="AI1944" i="44" s="1"/>
  <c r="AH1948" i="44"/>
  <c r="AI1948" i="44" s="1"/>
  <c r="AH1951" i="44"/>
  <c r="AI1951" i="44" s="1"/>
  <c r="AH1952" i="44"/>
  <c r="AI1952" i="44" s="1"/>
  <c r="AJ1942" i="44"/>
  <c r="AK1942" i="44" s="1"/>
  <c r="AL1942" i="44" s="1"/>
  <c r="AJ1943" i="44"/>
  <c r="AK1943" i="44" s="1"/>
  <c r="AJ1944" i="44"/>
  <c r="AK1944" i="44" s="1"/>
  <c r="AL1944" i="44" s="1"/>
  <c r="AJ1945" i="44"/>
  <c r="AK1945" i="44" s="1"/>
  <c r="AL1945" i="44" s="1"/>
  <c r="AJ1946" i="44"/>
  <c r="AJ1947" i="44"/>
  <c r="AK1947" i="44" s="1"/>
  <c r="AL1947" i="44" s="1"/>
  <c r="AJ1948" i="44"/>
  <c r="AK1948" i="44" s="1"/>
  <c r="AL1948" i="44" s="1"/>
  <c r="AJ1949" i="44"/>
  <c r="AK1949" i="44" s="1"/>
  <c r="AL1949" i="44" s="1"/>
  <c r="AJ1950" i="44"/>
  <c r="AK1950" i="44" s="1"/>
  <c r="AL1950" i="44" s="1"/>
  <c r="AJ1951" i="44"/>
  <c r="AK1951" i="44" s="1"/>
  <c r="AJ1952" i="44"/>
  <c r="AK1952" i="44" s="1"/>
  <c r="AL1952" i="44" s="1"/>
  <c r="AJ1953" i="44"/>
  <c r="AK1953" i="44" s="1"/>
  <c r="AL1953" i="44" s="1"/>
  <c r="AJ1954" i="44"/>
  <c r="AK1954" i="44" s="1"/>
  <c r="AL1954" i="44" s="1"/>
  <c r="AJ1955" i="44"/>
  <c r="AK1955" i="44" s="1"/>
  <c r="AL1955" i="44" s="1"/>
  <c r="AJ1956" i="44"/>
  <c r="AK1956" i="44" s="1"/>
  <c r="AL1956" i="44" s="1"/>
  <c r="AJ1957" i="44"/>
  <c r="AK1957" i="44" s="1"/>
  <c r="AL1957" i="44" s="1"/>
  <c r="AJ1958" i="44"/>
  <c r="AK1958" i="44" s="1"/>
  <c r="AL1958" i="44" s="1"/>
  <c r="AJ1959" i="44"/>
  <c r="AK1959" i="44" s="1"/>
  <c r="AJ1960" i="44"/>
  <c r="AK1960" i="44" s="1"/>
  <c r="AL1960" i="44" s="1"/>
  <c r="AJ1961" i="44"/>
  <c r="AK1961" i="44" s="1"/>
  <c r="AL1961" i="44" s="1"/>
  <c r="AJ1962" i="44"/>
  <c r="AK1962" i="44" s="1"/>
  <c r="AL1962" i="44" s="1"/>
  <c r="AJ1963" i="44"/>
  <c r="AK1963" i="44" s="1"/>
  <c r="AL1963" i="44" s="1"/>
  <c r="AJ1964" i="44"/>
  <c r="AK1964" i="44" s="1"/>
  <c r="AL1964" i="44" s="1"/>
  <c r="AJ1965" i="44"/>
  <c r="AK1965" i="44" s="1"/>
  <c r="AL1965" i="44" s="1"/>
  <c r="AJ1966" i="44"/>
  <c r="AK1966" i="44" s="1"/>
  <c r="AL1966" i="44" s="1"/>
  <c r="AJ1967" i="44"/>
  <c r="AK1967" i="44" s="1"/>
  <c r="AK1946" i="44"/>
  <c r="AL1946" i="44" s="1"/>
  <c r="AM1942" i="44"/>
  <c r="AN1942" i="44" s="1"/>
  <c r="AM1943" i="44"/>
  <c r="AP1943" i="44" s="1"/>
  <c r="AM1944" i="44"/>
  <c r="AP1944" i="44" s="1"/>
  <c r="AM1945" i="44"/>
  <c r="AN1945" i="44" s="1"/>
  <c r="AM1946" i="44"/>
  <c r="AM1947" i="44"/>
  <c r="AP1947" i="44" s="1"/>
  <c r="AM1948" i="44"/>
  <c r="AP1948" i="44" s="1"/>
  <c r="AM1949" i="44"/>
  <c r="AM1950" i="44"/>
  <c r="AN1950" i="44" s="1"/>
  <c r="AM1951" i="44"/>
  <c r="AP1951" i="44" s="1"/>
  <c r="AM1952" i="44"/>
  <c r="AN1952" i="44" s="1"/>
  <c r="AM1953" i="44"/>
  <c r="AN1953" i="44" s="1"/>
  <c r="AM1954" i="44"/>
  <c r="AM1955" i="44"/>
  <c r="AP1955" i="44" s="1"/>
  <c r="AM1956" i="44"/>
  <c r="AP1956" i="44" s="1"/>
  <c r="AM1957" i="44"/>
  <c r="AN1957" i="44" s="1"/>
  <c r="AM1958" i="44"/>
  <c r="AM1959" i="44"/>
  <c r="AP1959" i="44" s="1"/>
  <c r="AM1960" i="44"/>
  <c r="AN1960" i="44" s="1"/>
  <c r="AM1961" i="44"/>
  <c r="AM1962" i="44"/>
  <c r="AN1962" i="44" s="1"/>
  <c r="AM1963" i="44"/>
  <c r="AM1964" i="44"/>
  <c r="AN1964" i="44" s="1"/>
  <c r="AM1965" i="44"/>
  <c r="AM1966" i="44"/>
  <c r="AM1967" i="44"/>
  <c r="AP1967" i="44" s="1"/>
  <c r="AN1944" i="44"/>
  <c r="AN1956" i="44"/>
  <c r="AO1943" i="44"/>
  <c r="AO1945" i="44"/>
  <c r="AO1946" i="44"/>
  <c r="AO1947" i="44"/>
  <c r="AO1951" i="44"/>
  <c r="AO1952" i="44"/>
  <c r="AO1963" i="44"/>
  <c r="AP1945" i="44"/>
  <c r="AP1957" i="44"/>
  <c r="AR1948" i="44"/>
  <c r="AR1950" i="44"/>
  <c r="AR1951" i="44"/>
  <c r="AR1953" i="44"/>
  <c r="AR1954" i="44"/>
  <c r="AR1955" i="44"/>
  <c r="AR1956" i="44"/>
  <c r="AR1957" i="44"/>
  <c r="AS1942" i="44"/>
  <c r="AS1943" i="44"/>
  <c r="AS1944" i="44"/>
  <c r="AS1945" i="44"/>
  <c r="AS1946" i="44"/>
  <c r="AS1947" i="44"/>
  <c r="AS1948" i="44"/>
  <c r="AS1949" i="44"/>
  <c r="AS1950" i="44"/>
  <c r="AS1951" i="44"/>
  <c r="AS1952" i="44"/>
  <c r="AS1953" i="44"/>
  <c r="AS1954" i="44"/>
  <c r="AS1955" i="44"/>
  <c r="AS1956" i="44"/>
  <c r="AS1957" i="44"/>
  <c r="AS1958" i="44"/>
  <c r="AS1959" i="44"/>
  <c r="AS1960" i="44"/>
  <c r="AS1961" i="44"/>
  <c r="AS1962" i="44"/>
  <c r="AS1963" i="44"/>
  <c r="AS1964" i="44"/>
  <c r="AS1965" i="44"/>
  <c r="AS1966" i="44"/>
  <c r="AS1967" i="44"/>
  <c r="AG1832" i="44"/>
  <c r="AH1832" i="44" s="1"/>
  <c r="AI1832" i="44" s="1"/>
  <c r="AG1833" i="44"/>
  <c r="AH1833" i="44" s="1"/>
  <c r="AI1833" i="44" s="1"/>
  <c r="AG1834" i="44"/>
  <c r="AH1834" i="44" s="1"/>
  <c r="AI1834" i="44" s="1"/>
  <c r="AG1835" i="44"/>
  <c r="AH1835" i="44" s="1"/>
  <c r="AI1835" i="44" s="1"/>
  <c r="AG1836" i="44"/>
  <c r="AH1836" i="44" s="1"/>
  <c r="AI1836" i="44" s="1"/>
  <c r="AG1837" i="44"/>
  <c r="AG1838" i="44"/>
  <c r="AH1838" i="44" s="1"/>
  <c r="AI1838" i="44" s="1"/>
  <c r="AG1839" i="44"/>
  <c r="AH1839" i="44" s="1"/>
  <c r="AG1840" i="44"/>
  <c r="AH1840" i="44" s="1"/>
  <c r="AI1840" i="44" s="1"/>
  <c r="AG1841" i="44"/>
  <c r="AH1841" i="44" s="1"/>
  <c r="AI1841" i="44" s="1"/>
  <c r="AG1842" i="44"/>
  <c r="AH1842" i="44" s="1"/>
  <c r="AI1842" i="44" s="1"/>
  <c r="AG1843" i="44"/>
  <c r="AH1843" i="44" s="1"/>
  <c r="AI1843" i="44" s="1"/>
  <c r="AG1844" i="44"/>
  <c r="AH1844" i="44" s="1"/>
  <c r="AI1844" i="44" s="1"/>
  <c r="AG1845" i="44"/>
  <c r="AG1846" i="44"/>
  <c r="AH1846" i="44" s="1"/>
  <c r="AI1846" i="44" s="1"/>
  <c r="AG1847" i="44"/>
  <c r="AH1847" i="44" s="1"/>
  <c r="AG1848" i="44"/>
  <c r="AH1848" i="44" s="1"/>
  <c r="AI1848" i="44" s="1"/>
  <c r="AG1849" i="44"/>
  <c r="AG1850" i="44"/>
  <c r="AH1850" i="44" s="1"/>
  <c r="AI1850" i="44" s="1"/>
  <c r="AG1851" i="44"/>
  <c r="AH1851" i="44" s="1"/>
  <c r="AI1851" i="44" s="1"/>
  <c r="AG1852" i="44"/>
  <c r="AH1852" i="44" s="1"/>
  <c r="AI1852" i="44" s="1"/>
  <c r="AG1853" i="44"/>
  <c r="AG1854" i="44"/>
  <c r="AH1854" i="44" s="1"/>
  <c r="AI1854" i="44" s="1"/>
  <c r="AG1855" i="44"/>
  <c r="AH1855" i="44" s="1"/>
  <c r="AG1856" i="44"/>
  <c r="AH1856" i="44" s="1"/>
  <c r="AI1856" i="44" s="1"/>
  <c r="AG1857" i="44"/>
  <c r="AH1857" i="44" s="1"/>
  <c r="AI1857" i="44" s="1"/>
  <c r="AG1858" i="44"/>
  <c r="AH1858" i="44" s="1"/>
  <c r="AI1858" i="44" s="1"/>
  <c r="AG1859" i="44"/>
  <c r="AH1859" i="44" s="1"/>
  <c r="AI1859" i="44" s="1"/>
  <c r="AG1860" i="44"/>
  <c r="AH1860" i="44" s="1"/>
  <c r="AI1860" i="44" s="1"/>
  <c r="AG1861" i="44"/>
  <c r="AG1862" i="44"/>
  <c r="AG1863" i="44"/>
  <c r="AH1863" i="44" s="1"/>
  <c r="AG1864" i="44"/>
  <c r="AH1864" i="44" s="1"/>
  <c r="AI1864" i="44" s="1"/>
  <c r="AG1865" i="44"/>
  <c r="AG1866" i="44"/>
  <c r="AH1866" i="44" s="1"/>
  <c r="AI1866" i="44" s="1"/>
  <c r="AG1867" i="44"/>
  <c r="AH1867" i="44" s="1"/>
  <c r="AI1867" i="44" s="1"/>
  <c r="AG1868" i="44"/>
  <c r="AH1868" i="44" s="1"/>
  <c r="AI1868" i="44" s="1"/>
  <c r="AG1869" i="44"/>
  <c r="AG1870" i="44"/>
  <c r="AH1870" i="44" s="1"/>
  <c r="AI1870" i="44" s="1"/>
  <c r="AG1871" i="44"/>
  <c r="AH1871" i="44" s="1"/>
  <c r="AG1872" i="44"/>
  <c r="AH1872" i="44" s="1"/>
  <c r="AI1872" i="44" s="1"/>
  <c r="AG1873" i="44"/>
  <c r="AG1874" i="44"/>
  <c r="AH1874" i="44" s="1"/>
  <c r="AI1874" i="44" s="1"/>
  <c r="AG1875" i="44"/>
  <c r="AH1875" i="44" s="1"/>
  <c r="AI1875" i="44" s="1"/>
  <c r="AG1876" i="44"/>
  <c r="AH1876" i="44" s="1"/>
  <c r="AI1876" i="44" s="1"/>
  <c r="AG1877" i="44"/>
  <c r="AG1878" i="44"/>
  <c r="AH1878" i="44" s="1"/>
  <c r="AI1878" i="44" s="1"/>
  <c r="AG1879" i="44"/>
  <c r="AH1879" i="44" s="1"/>
  <c r="AG1880" i="44"/>
  <c r="AH1880" i="44" s="1"/>
  <c r="AI1880" i="44" s="1"/>
  <c r="AG1881" i="44"/>
  <c r="AH1881" i="44" s="1"/>
  <c r="AI1881" i="44" s="1"/>
  <c r="AG1882" i="44"/>
  <c r="AH1882" i="44" s="1"/>
  <c r="AI1882" i="44" s="1"/>
  <c r="AG1883" i="44"/>
  <c r="AH1883" i="44" s="1"/>
  <c r="AI1883" i="44" s="1"/>
  <c r="AG1884" i="44"/>
  <c r="AH1884" i="44" s="1"/>
  <c r="AI1884" i="44" s="1"/>
  <c r="AG1885" i="44"/>
  <c r="AG1886" i="44"/>
  <c r="AH1886" i="44" s="1"/>
  <c r="AI1886" i="44" s="1"/>
  <c r="AG1887" i="44"/>
  <c r="AH1887" i="44" s="1"/>
  <c r="AG1888" i="44"/>
  <c r="AH1888" i="44" s="1"/>
  <c r="AI1888" i="44" s="1"/>
  <c r="AG1889" i="44"/>
  <c r="AH1889" i="44" s="1"/>
  <c r="AI1889" i="44" s="1"/>
  <c r="AG1890" i="44"/>
  <c r="AH1890" i="44" s="1"/>
  <c r="AI1890" i="44" s="1"/>
  <c r="AG1891" i="44"/>
  <c r="AH1891" i="44" s="1"/>
  <c r="AI1891" i="44" s="1"/>
  <c r="AG1892" i="44"/>
  <c r="AH1892" i="44" s="1"/>
  <c r="AI1892" i="44" s="1"/>
  <c r="AG1893" i="44"/>
  <c r="AG1894" i="44"/>
  <c r="AH1894" i="44" s="1"/>
  <c r="AI1894" i="44" s="1"/>
  <c r="AG1895" i="44"/>
  <c r="AH1895" i="44" s="1"/>
  <c r="AG1896" i="44"/>
  <c r="AH1896" i="44" s="1"/>
  <c r="AI1896" i="44" s="1"/>
  <c r="AG1897" i="44"/>
  <c r="AH1897" i="44" s="1"/>
  <c r="AI1897" i="44" s="1"/>
  <c r="AG1898" i="44"/>
  <c r="AH1898" i="44" s="1"/>
  <c r="AI1898" i="44" s="1"/>
  <c r="AG1899" i="44"/>
  <c r="AH1899" i="44" s="1"/>
  <c r="AI1899" i="44" s="1"/>
  <c r="AG1900" i="44"/>
  <c r="AH1900" i="44" s="1"/>
  <c r="AI1900" i="44" s="1"/>
  <c r="AG1901" i="44"/>
  <c r="AG1902" i="44"/>
  <c r="AH1902" i="44" s="1"/>
  <c r="AI1902" i="44" s="1"/>
  <c r="AG1903" i="44"/>
  <c r="AH1903" i="44" s="1"/>
  <c r="AG1904" i="44"/>
  <c r="AG1905" i="44"/>
  <c r="AH1905" i="44" s="1"/>
  <c r="AI1905" i="44" s="1"/>
  <c r="AG1906" i="44"/>
  <c r="AH1906" i="44" s="1"/>
  <c r="AI1906" i="44" s="1"/>
  <c r="AG1907" i="44"/>
  <c r="AH1907" i="44" s="1"/>
  <c r="AI1907" i="44" s="1"/>
  <c r="AG1908" i="44"/>
  <c r="AH1908" i="44" s="1"/>
  <c r="AI1908" i="44" s="1"/>
  <c r="AG1909" i="44"/>
  <c r="AG1910" i="44"/>
  <c r="AH1910" i="44" s="1"/>
  <c r="AI1910" i="44" s="1"/>
  <c r="AG1911" i="44"/>
  <c r="AH1911" i="44" s="1"/>
  <c r="AG1912" i="44"/>
  <c r="AH1912" i="44" s="1"/>
  <c r="AI1912" i="44" s="1"/>
  <c r="AG1913" i="44"/>
  <c r="AG1914" i="44"/>
  <c r="AH1914" i="44" s="1"/>
  <c r="AI1914" i="44" s="1"/>
  <c r="AG1915" i="44"/>
  <c r="AH1915" i="44" s="1"/>
  <c r="AI1915" i="44" s="1"/>
  <c r="AG1916" i="44"/>
  <c r="AH1916" i="44" s="1"/>
  <c r="AI1916" i="44" s="1"/>
  <c r="AG1917" i="44"/>
  <c r="AG1918" i="44"/>
  <c r="AG1919" i="44"/>
  <c r="AH1919" i="44" s="1"/>
  <c r="AG1920" i="44"/>
  <c r="AH1920" i="44" s="1"/>
  <c r="AI1920" i="44" s="1"/>
  <c r="AG1921" i="44"/>
  <c r="AH1921" i="44" s="1"/>
  <c r="AI1921" i="44" s="1"/>
  <c r="AG1922" i="44"/>
  <c r="AH1922" i="44" s="1"/>
  <c r="AI1922" i="44" s="1"/>
  <c r="AG1923" i="44"/>
  <c r="AH1923" i="44" s="1"/>
  <c r="AI1923" i="44" s="1"/>
  <c r="AG1924" i="44"/>
  <c r="AH1924" i="44" s="1"/>
  <c r="AI1924" i="44" s="1"/>
  <c r="AG1925" i="44"/>
  <c r="AG1926" i="44"/>
  <c r="AH1926" i="44" s="1"/>
  <c r="AG1927" i="44"/>
  <c r="AG1928" i="44"/>
  <c r="AH1928" i="44" s="1"/>
  <c r="AI1928" i="44" s="1"/>
  <c r="AG1929" i="44"/>
  <c r="AH1929" i="44" s="1"/>
  <c r="AI1929" i="44" s="1"/>
  <c r="AG1930" i="44"/>
  <c r="AH1930" i="44" s="1"/>
  <c r="AI1930" i="44" s="1"/>
  <c r="AG1931" i="44"/>
  <c r="AH1931" i="44" s="1"/>
  <c r="AI1931" i="44" s="1"/>
  <c r="AG1932" i="44"/>
  <c r="AH1932" i="44" s="1"/>
  <c r="AI1932" i="44" s="1"/>
  <c r="AG1933" i="44"/>
  <c r="AG1934" i="44"/>
  <c r="AH1934" i="44" s="1"/>
  <c r="AI1934" i="44" s="1"/>
  <c r="AG1935" i="44"/>
  <c r="AH1935" i="44" s="1"/>
  <c r="AG1936" i="44"/>
  <c r="AH1936" i="44" s="1"/>
  <c r="AI1936" i="44" s="1"/>
  <c r="AG1937" i="44"/>
  <c r="AH1937" i="44" s="1"/>
  <c r="AI1937" i="44" s="1"/>
  <c r="AG1938" i="44"/>
  <c r="AH1938" i="44" s="1"/>
  <c r="AI1938" i="44" s="1"/>
  <c r="AG1939" i="44"/>
  <c r="AH1939" i="44" s="1"/>
  <c r="AI1939" i="44" s="1"/>
  <c r="AG1940" i="44"/>
  <c r="AH1940" i="44" s="1"/>
  <c r="AI1940" i="44" s="1"/>
  <c r="AG1941" i="44"/>
  <c r="AH1849" i="44"/>
  <c r="AI1849" i="44" s="1"/>
  <c r="AH1862" i="44"/>
  <c r="AH1865" i="44"/>
  <c r="AI1865" i="44" s="1"/>
  <c r="AH1873" i="44"/>
  <c r="AI1873" i="44" s="1"/>
  <c r="AH1904" i="44"/>
  <c r="AI1904" i="44" s="1"/>
  <c r="AH1913" i="44"/>
  <c r="AI1913" i="44" s="1"/>
  <c r="AH1918" i="44"/>
  <c r="AI1918" i="44" s="1"/>
  <c r="AH1927" i="44"/>
  <c r="AJ1832" i="44"/>
  <c r="AK1832" i="44" s="1"/>
  <c r="AL1832" i="44" s="1"/>
  <c r="AJ1833" i="44"/>
  <c r="AK1833" i="44" s="1"/>
  <c r="AL1833" i="44" s="1"/>
  <c r="AJ1834" i="44"/>
  <c r="AK1834" i="44" s="1"/>
  <c r="AL1834" i="44" s="1"/>
  <c r="AJ1835" i="44"/>
  <c r="AJ1836" i="44"/>
  <c r="AK1836" i="44" s="1"/>
  <c r="AL1836" i="44" s="1"/>
  <c r="AJ1837" i="44"/>
  <c r="AK1837" i="44" s="1"/>
  <c r="AL1837" i="44" s="1"/>
  <c r="AJ1838" i="44"/>
  <c r="AK1838" i="44" s="1"/>
  <c r="AJ1839" i="44"/>
  <c r="AK1839" i="44" s="1"/>
  <c r="AL1839" i="44" s="1"/>
  <c r="AJ1840" i="44"/>
  <c r="AK1840" i="44" s="1"/>
  <c r="AL1840" i="44" s="1"/>
  <c r="AJ1841" i="44"/>
  <c r="AK1841" i="44" s="1"/>
  <c r="AL1841" i="44" s="1"/>
  <c r="AJ1842" i="44"/>
  <c r="AK1842" i="44" s="1"/>
  <c r="AL1842" i="44" s="1"/>
  <c r="AJ1843" i="44"/>
  <c r="AJ1844" i="44"/>
  <c r="AK1844" i="44" s="1"/>
  <c r="AL1844" i="44" s="1"/>
  <c r="AJ1845" i="44"/>
  <c r="AK1845" i="44" s="1"/>
  <c r="AL1845" i="44" s="1"/>
  <c r="AJ1846" i="44"/>
  <c r="AK1846" i="44" s="1"/>
  <c r="AL1846" i="44" s="1"/>
  <c r="AJ1847" i="44"/>
  <c r="AK1847" i="44" s="1"/>
  <c r="AL1847" i="44" s="1"/>
  <c r="AJ1848" i="44"/>
  <c r="AK1848" i="44" s="1"/>
  <c r="AL1848" i="44" s="1"/>
  <c r="AJ1849" i="44"/>
  <c r="AK1849" i="44" s="1"/>
  <c r="AL1849" i="44" s="1"/>
  <c r="AJ1850" i="44"/>
  <c r="AK1850" i="44" s="1"/>
  <c r="AL1850" i="44" s="1"/>
  <c r="AJ1851" i="44"/>
  <c r="AJ1852" i="44"/>
  <c r="AK1852" i="44" s="1"/>
  <c r="AL1852" i="44" s="1"/>
  <c r="AJ1853" i="44"/>
  <c r="AK1853" i="44" s="1"/>
  <c r="AL1853" i="44" s="1"/>
  <c r="AJ1854" i="44"/>
  <c r="AK1854" i="44" s="1"/>
  <c r="AL1854" i="44" s="1"/>
  <c r="AJ1855" i="44"/>
  <c r="AK1855" i="44" s="1"/>
  <c r="AL1855" i="44" s="1"/>
  <c r="AJ1856" i="44"/>
  <c r="AK1856" i="44" s="1"/>
  <c r="AL1856" i="44" s="1"/>
  <c r="AJ1857" i="44"/>
  <c r="AK1857" i="44" s="1"/>
  <c r="AL1857" i="44" s="1"/>
  <c r="AJ1858" i="44"/>
  <c r="AK1858" i="44" s="1"/>
  <c r="AL1858" i="44" s="1"/>
  <c r="AJ1859" i="44"/>
  <c r="AJ1860" i="44"/>
  <c r="AK1860" i="44" s="1"/>
  <c r="AL1860" i="44" s="1"/>
  <c r="AJ1861" i="44"/>
  <c r="AK1861" i="44" s="1"/>
  <c r="AL1861" i="44" s="1"/>
  <c r="AJ1862" i="44"/>
  <c r="AK1862" i="44" s="1"/>
  <c r="AL1862" i="44" s="1"/>
  <c r="AJ1863" i="44"/>
  <c r="AK1863" i="44" s="1"/>
  <c r="AL1863" i="44" s="1"/>
  <c r="AJ1864" i="44"/>
  <c r="AK1864" i="44" s="1"/>
  <c r="AL1864" i="44" s="1"/>
  <c r="AJ1865" i="44"/>
  <c r="AK1865" i="44" s="1"/>
  <c r="AL1865" i="44" s="1"/>
  <c r="AJ1866" i="44"/>
  <c r="AJ1867" i="44"/>
  <c r="AJ1868" i="44"/>
  <c r="AK1868" i="44" s="1"/>
  <c r="AL1868" i="44" s="1"/>
  <c r="AJ1869" i="44"/>
  <c r="AK1869" i="44" s="1"/>
  <c r="AL1869" i="44" s="1"/>
  <c r="AJ1870" i="44"/>
  <c r="AK1870" i="44" s="1"/>
  <c r="AL1870" i="44" s="1"/>
  <c r="AJ1871" i="44"/>
  <c r="AK1871" i="44" s="1"/>
  <c r="AL1871" i="44" s="1"/>
  <c r="AJ1872" i="44"/>
  <c r="AK1872" i="44" s="1"/>
  <c r="AL1872" i="44" s="1"/>
  <c r="AJ1873" i="44"/>
  <c r="AK1873" i="44" s="1"/>
  <c r="AL1873" i="44" s="1"/>
  <c r="AJ1874" i="44"/>
  <c r="AK1874" i="44" s="1"/>
  <c r="AL1874" i="44" s="1"/>
  <c r="AJ1875" i="44"/>
  <c r="AJ1876" i="44"/>
  <c r="AK1876" i="44" s="1"/>
  <c r="AL1876" i="44" s="1"/>
  <c r="AJ1877" i="44"/>
  <c r="AK1877" i="44" s="1"/>
  <c r="AL1877" i="44" s="1"/>
  <c r="AJ1878" i="44"/>
  <c r="AJ1879" i="44"/>
  <c r="AK1879" i="44" s="1"/>
  <c r="AL1879" i="44" s="1"/>
  <c r="AJ1880" i="44"/>
  <c r="AJ1881" i="44"/>
  <c r="AK1881" i="44" s="1"/>
  <c r="AL1881" i="44" s="1"/>
  <c r="AJ1882" i="44"/>
  <c r="AK1882" i="44" s="1"/>
  <c r="AL1882" i="44" s="1"/>
  <c r="AJ1883" i="44"/>
  <c r="AJ1884" i="44"/>
  <c r="AJ1885" i="44"/>
  <c r="AK1885" i="44" s="1"/>
  <c r="AL1885" i="44" s="1"/>
  <c r="AJ1886" i="44"/>
  <c r="AK1886" i="44" s="1"/>
  <c r="AL1886" i="44" s="1"/>
  <c r="AJ1887" i="44"/>
  <c r="AK1887" i="44" s="1"/>
  <c r="AL1887" i="44" s="1"/>
  <c r="AJ1888" i="44"/>
  <c r="AK1888" i="44" s="1"/>
  <c r="AL1888" i="44" s="1"/>
  <c r="AJ1889" i="44"/>
  <c r="AK1889" i="44" s="1"/>
  <c r="AL1889" i="44" s="1"/>
  <c r="AJ1890" i="44"/>
  <c r="AK1890" i="44" s="1"/>
  <c r="AJ1891" i="44"/>
  <c r="AJ1892" i="44"/>
  <c r="AJ1893" i="44"/>
  <c r="AK1893" i="44" s="1"/>
  <c r="AL1893" i="44" s="1"/>
  <c r="AJ1894" i="44"/>
  <c r="AK1894" i="44" s="1"/>
  <c r="AL1894" i="44" s="1"/>
  <c r="AJ1895" i="44"/>
  <c r="AK1895" i="44" s="1"/>
  <c r="AL1895" i="44" s="1"/>
  <c r="AJ1896" i="44"/>
  <c r="AK1896" i="44" s="1"/>
  <c r="AL1896" i="44" s="1"/>
  <c r="AJ1897" i="44"/>
  <c r="AK1897" i="44" s="1"/>
  <c r="AL1897" i="44" s="1"/>
  <c r="AJ1898" i="44"/>
  <c r="AK1898" i="44" s="1"/>
  <c r="AJ1899" i="44"/>
  <c r="AJ1900" i="44"/>
  <c r="AK1900" i="44" s="1"/>
  <c r="AL1900" i="44" s="1"/>
  <c r="AJ1901" i="44"/>
  <c r="AK1901" i="44" s="1"/>
  <c r="AL1901" i="44" s="1"/>
  <c r="AJ1902" i="44"/>
  <c r="AK1902" i="44" s="1"/>
  <c r="AL1902" i="44" s="1"/>
  <c r="AJ1903" i="44"/>
  <c r="AK1903" i="44" s="1"/>
  <c r="AL1903" i="44" s="1"/>
  <c r="AJ1904" i="44"/>
  <c r="AK1904" i="44" s="1"/>
  <c r="AL1904" i="44" s="1"/>
  <c r="AJ1905" i="44"/>
  <c r="AK1905" i="44" s="1"/>
  <c r="AL1905" i="44" s="1"/>
  <c r="AJ1906" i="44"/>
  <c r="AK1906" i="44" s="1"/>
  <c r="AL1906" i="44" s="1"/>
  <c r="AJ1907" i="44"/>
  <c r="AJ1908" i="44"/>
  <c r="AK1908" i="44" s="1"/>
  <c r="AL1908" i="44" s="1"/>
  <c r="AJ1909" i="44"/>
  <c r="AK1909" i="44" s="1"/>
  <c r="AL1909" i="44" s="1"/>
  <c r="AJ1910" i="44"/>
  <c r="AK1910" i="44" s="1"/>
  <c r="AL1910" i="44" s="1"/>
  <c r="AJ1911" i="44"/>
  <c r="AK1911" i="44" s="1"/>
  <c r="AL1911" i="44" s="1"/>
  <c r="AJ1912" i="44"/>
  <c r="AK1912" i="44" s="1"/>
  <c r="AL1912" i="44" s="1"/>
  <c r="AJ1913" i="44"/>
  <c r="AK1913" i="44" s="1"/>
  <c r="AL1913" i="44" s="1"/>
  <c r="AJ1914" i="44"/>
  <c r="AK1914" i="44" s="1"/>
  <c r="AL1914" i="44" s="1"/>
  <c r="AJ1915" i="44"/>
  <c r="AJ1916" i="44"/>
  <c r="AK1916" i="44" s="1"/>
  <c r="AL1916" i="44" s="1"/>
  <c r="AJ1917" i="44"/>
  <c r="AK1917" i="44" s="1"/>
  <c r="AL1917" i="44" s="1"/>
  <c r="AJ1918" i="44"/>
  <c r="AK1918" i="44" s="1"/>
  <c r="AL1918" i="44" s="1"/>
  <c r="AJ1919" i="44"/>
  <c r="AK1919" i="44" s="1"/>
  <c r="AL1919" i="44" s="1"/>
  <c r="AJ1920" i="44"/>
  <c r="AK1920" i="44" s="1"/>
  <c r="AL1920" i="44" s="1"/>
  <c r="AJ1921" i="44"/>
  <c r="AK1921" i="44" s="1"/>
  <c r="AL1921" i="44" s="1"/>
  <c r="AJ1922" i="44"/>
  <c r="AK1922" i="44" s="1"/>
  <c r="AL1922" i="44" s="1"/>
  <c r="AJ1923" i="44"/>
  <c r="AJ1924" i="44"/>
  <c r="AK1924" i="44" s="1"/>
  <c r="AL1924" i="44" s="1"/>
  <c r="AJ1925" i="44"/>
  <c r="AK1925" i="44" s="1"/>
  <c r="AL1925" i="44" s="1"/>
  <c r="AJ1926" i="44"/>
  <c r="AK1926" i="44" s="1"/>
  <c r="AL1926" i="44" s="1"/>
  <c r="AJ1927" i="44"/>
  <c r="AK1927" i="44" s="1"/>
  <c r="AL1927" i="44" s="1"/>
  <c r="AJ1928" i="44"/>
  <c r="AJ1929" i="44"/>
  <c r="AK1929" i="44" s="1"/>
  <c r="AL1929" i="44" s="1"/>
  <c r="AJ1930" i="44"/>
  <c r="AK1930" i="44" s="1"/>
  <c r="AL1930" i="44" s="1"/>
  <c r="AJ1931" i="44"/>
  <c r="AJ1932" i="44"/>
  <c r="AK1932" i="44" s="1"/>
  <c r="AL1932" i="44" s="1"/>
  <c r="AJ1933" i="44"/>
  <c r="AK1933" i="44" s="1"/>
  <c r="AL1933" i="44" s="1"/>
  <c r="AJ1934" i="44"/>
  <c r="AK1934" i="44" s="1"/>
  <c r="AL1934" i="44" s="1"/>
  <c r="AJ1935" i="44"/>
  <c r="AK1935" i="44" s="1"/>
  <c r="AL1935" i="44" s="1"/>
  <c r="AJ1936" i="44"/>
  <c r="AK1936" i="44" s="1"/>
  <c r="AL1936" i="44" s="1"/>
  <c r="AJ1937" i="44"/>
  <c r="AK1937" i="44" s="1"/>
  <c r="AL1937" i="44" s="1"/>
  <c r="AJ1938" i="44"/>
  <c r="AK1938" i="44" s="1"/>
  <c r="AL1938" i="44" s="1"/>
  <c r="AJ1939" i="44"/>
  <c r="AJ1940" i="44"/>
  <c r="AK1940" i="44" s="1"/>
  <c r="AL1940" i="44" s="1"/>
  <c r="AJ1941" i="44"/>
  <c r="AK1941" i="44" s="1"/>
  <c r="AL1941" i="44" s="1"/>
  <c r="AK1866" i="44"/>
  <c r="AL1866" i="44" s="1"/>
  <c r="AK1878" i="44"/>
  <c r="AL1878" i="44" s="1"/>
  <c r="AK1880" i="44"/>
  <c r="AL1880" i="44" s="1"/>
  <c r="AK1884" i="44"/>
  <c r="AL1884" i="44" s="1"/>
  <c r="AK1892" i="44"/>
  <c r="AL1892" i="44" s="1"/>
  <c r="AK1928" i="44"/>
  <c r="AL1928" i="44" s="1"/>
  <c r="AM1832" i="44"/>
  <c r="AN1832" i="44" s="1"/>
  <c r="AM1833" i="44"/>
  <c r="AM1834" i="44"/>
  <c r="AP1834" i="44" s="1"/>
  <c r="AM1835" i="44"/>
  <c r="AM1836" i="44"/>
  <c r="AM1837" i="44"/>
  <c r="AM1838" i="44"/>
  <c r="AN1838" i="44" s="1"/>
  <c r="AM1839" i="44"/>
  <c r="AM1840" i="44"/>
  <c r="AN1840" i="44" s="1"/>
  <c r="AM1841" i="44"/>
  <c r="AM1842" i="44"/>
  <c r="AM1843" i="44"/>
  <c r="AM1844" i="44"/>
  <c r="AM1845" i="44"/>
  <c r="AM1846" i="44"/>
  <c r="AN1846" i="44" s="1"/>
  <c r="AM1847" i="44"/>
  <c r="AN1847" i="44" s="1"/>
  <c r="AM1848" i="44"/>
  <c r="AM1849" i="44"/>
  <c r="AM1850" i="44"/>
  <c r="AM1851" i="44"/>
  <c r="AN1851" i="44" s="1"/>
  <c r="AM1852" i="44"/>
  <c r="AM1853" i="44"/>
  <c r="AM1854" i="44"/>
  <c r="AN1854" i="44" s="1"/>
  <c r="AM1855" i="44"/>
  <c r="AN1855" i="44" s="1"/>
  <c r="AM1856" i="44"/>
  <c r="AM1857" i="44"/>
  <c r="AM1858" i="44"/>
  <c r="AM1859" i="44"/>
  <c r="AP1859" i="44" s="1"/>
  <c r="AM1860" i="44"/>
  <c r="AN1860" i="44" s="1"/>
  <c r="AM1861" i="44"/>
  <c r="AM1862" i="44"/>
  <c r="AP1862" i="44" s="1"/>
  <c r="AM1863" i="44"/>
  <c r="AM1864" i="44"/>
  <c r="AN1864" i="44" s="1"/>
  <c r="AM1865" i="44"/>
  <c r="AM1866" i="44"/>
  <c r="AM1867" i="44"/>
  <c r="AM1868" i="44"/>
  <c r="AM1869" i="44"/>
  <c r="AM1870" i="44"/>
  <c r="AN1870" i="44" s="1"/>
  <c r="AM1871" i="44"/>
  <c r="AP1871" i="44" s="1"/>
  <c r="AM1872" i="44"/>
  <c r="AM1873" i="44"/>
  <c r="AM1874" i="44"/>
  <c r="AM1875" i="44"/>
  <c r="AM1876" i="44"/>
  <c r="AN1876" i="44" s="1"/>
  <c r="AM1877" i="44"/>
  <c r="AM1878" i="44"/>
  <c r="AN1878" i="44" s="1"/>
  <c r="AM1879" i="44"/>
  <c r="AM1880" i="44"/>
  <c r="AM1881" i="44"/>
  <c r="AM1882" i="44"/>
  <c r="AM1883" i="44"/>
  <c r="AM1884" i="44"/>
  <c r="AM1885" i="44"/>
  <c r="AM1886" i="44"/>
  <c r="AN1886" i="44" s="1"/>
  <c r="AM1887" i="44"/>
  <c r="AN1887" i="44" s="1"/>
  <c r="AM1888" i="44"/>
  <c r="AM1889" i="44"/>
  <c r="AM1890" i="44"/>
  <c r="AN1890" i="44" s="1"/>
  <c r="AM1891" i="44"/>
  <c r="AM1892" i="44"/>
  <c r="AN1892" i="44" s="1"/>
  <c r="AM1893" i="44"/>
  <c r="AN1893" i="44" s="1"/>
  <c r="AM1894" i="44"/>
  <c r="AM1895" i="44"/>
  <c r="AM1896" i="44"/>
  <c r="AN1896" i="44" s="1"/>
  <c r="AM1897" i="44"/>
  <c r="AM1898" i="44"/>
  <c r="AM1899" i="44"/>
  <c r="AM1900" i="44"/>
  <c r="AM1901" i="44"/>
  <c r="AN1901" i="44" s="1"/>
  <c r="AM1902" i="44"/>
  <c r="AP1902" i="44" s="1"/>
  <c r="AM1903" i="44"/>
  <c r="AN1903" i="44" s="1"/>
  <c r="AM1904" i="44"/>
  <c r="AM1905" i="44"/>
  <c r="AM1906" i="44"/>
  <c r="AM1907" i="44"/>
  <c r="AM1908" i="44"/>
  <c r="AM1909" i="44"/>
  <c r="AM1910" i="44"/>
  <c r="AM1911" i="44"/>
  <c r="AN1911" i="44" s="1"/>
  <c r="AM1912" i="44"/>
  <c r="AM1913" i="44"/>
  <c r="AM1914" i="44"/>
  <c r="AN1914" i="44" s="1"/>
  <c r="AM1915" i="44"/>
  <c r="AM1916" i="44"/>
  <c r="AP1916" i="44" s="1"/>
  <c r="AM1917" i="44"/>
  <c r="AM1918" i="44"/>
  <c r="AM1919" i="44"/>
  <c r="AN1919" i="44" s="1"/>
  <c r="AM1920" i="44"/>
  <c r="AM1921" i="44"/>
  <c r="AM1922" i="44"/>
  <c r="AM1923" i="44"/>
  <c r="AM1924" i="44"/>
  <c r="AN1924" i="44" s="1"/>
  <c r="AM1925" i="44"/>
  <c r="AM1926" i="44"/>
  <c r="AP1926" i="44" s="1"/>
  <c r="AM1927" i="44"/>
  <c r="AN1927" i="44" s="1"/>
  <c r="AM1928" i="44"/>
  <c r="AM1929" i="44"/>
  <c r="AM1930" i="44"/>
  <c r="AN1930" i="44" s="1"/>
  <c r="AM1931" i="44"/>
  <c r="AM1932" i="44"/>
  <c r="AN1932" i="44" s="1"/>
  <c r="AM1933" i="44"/>
  <c r="AM1934" i="44"/>
  <c r="AM1935" i="44"/>
  <c r="AP1935" i="44" s="1"/>
  <c r="AM1936" i="44"/>
  <c r="AM1937" i="44"/>
  <c r="AM1938" i="44"/>
  <c r="AN1938" i="44" s="1"/>
  <c r="AM1939" i="44"/>
  <c r="AP1939" i="44" s="1"/>
  <c r="AM1940" i="44"/>
  <c r="AN1940" i="44" s="1"/>
  <c r="AM1941" i="44"/>
  <c r="AN1862" i="44"/>
  <c r="AN1894" i="44"/>
  <c r="AN1918" i="44"/>
  <c r="AO1930" i="44"/>
  <c r="AO1931" i="44"/>
  <c r="AO1936" i="44"/>
  <c r="AP1832" i="44"/>
  <c r="AP1838" i="44"/>
  <c r="AP1840" i="44"/>
  <c r="AP1846" i="44"/>
  <c r="AP1847" i="44"/>
  <c r="AP1854" i="44"/>
  <c r="AP1855" i="44"/>
  <c r="AP1864" i="44"/>
  <c r="AP1870" i="44"/>
  <c r="AP1876" i="44"/>
  <c r="AP1878" i="44"/>
  <c r="AP1886" i="44"/>
  <c r="AP1887" i="44"/>
  <c r="AP1894" i="44"/>
  <c r="AP1896" i="44"/>
  <c r="AP1911" i="44"/>
  <c r="AP1918" i="44"/>
  <c r="AP1927" i="44"/>
  <c r="AR1899" i="44"/>
  <c r="AR1921" i="44"/>
  <c r="AR1922" i="44"/>
  <c r="AR1923" i="44"/>
  <c r="AR1924" i="44"/>
  <c r="AR1925" i="44"/>
  <c r="AR1926" i="44"/>
  <c r="AR1927" i="44"/>
  <c r="AR1928" i="44"/>
  <c r="AR1929" i="44"/>
  <c r="AR1930" i="44"/>
  <c r="AR1937" i="44"/>
  <c r="AR1938" i="44"/>
  <c r="AS1832" i="44"/>
  <c r="AS1833" i="44"/>
  <c r="AS1834" i="44"/>
  <c r="AS1835" i="44"/>
  <c r="AS1836" i="44"/>
  <c r="AS1837" i="44"/>
  <c r="AS1838" i="44"/>
  <c r="AS1839" i="44"/>
  <c r="AS1840" i="44"/>
  <c r="AS1841" i="44"/>
  <c r="AS1842" i="44"/>
  <c r="AS1843" i="44"/>
  <c r="AS1844" i="44"/>
  <c r="AS1845" i="44"/>
  <c r="AS1846" i="44"/>
  <c r="AS1847" i="44"/>
  <c r="AS1848" i="44"/>
  <c r="AS1849" i="44"/>
  <c r="AS1850" i="44"/>
  <c r="AS1851" i="44"/>
  <c r="AS1852" i="44"/>
  <c r="AS1853" i="44"/>
  <c r="AS1854" i="44"/>
  <c r="AS1855" i="44"/>
  <c r="AS1856" i="44"/>
  <c r="AS1857" i="44"/>
  <c r="AS1858" i="44"/>
  <c r="AS1859" i="44"/>
  <c r="AS1860" i="44"/>
  <c r="AS1861" i="44"/>
  <c r="AS1862" i="44"/>
  <c r="AS1863" i="44"/>
  <c r="AS1864" i="44"/>
  <c r="AS1865" i="44"/>
  <c r="AS1866" i="44"/>
  <c r="AS1867" i="44"/>
  <c r="AS1868" i="44"/>
  <c r="AS1869" i="44"/>
  <c r="AS1870" i="44"/>
  <c r="AS1871" i="44"/>
  <c r="AS1872" i="44"/>
  <c r="AS1873" i="44"/>
  <c r="AS1874" i="44"/>
  <c r="AS1875" i="44"/>
  <c r="AS1876" i="44"/>
  <c r="AS1877" i="44"/>
  <c r="AS1878" i="44"/>
  <c r="AS1879" i="44"/>
  <c r="AS1880" i="44"/>
  <c r="AS1881" i="44"/>
  <c r="AS1882" i="44"/>
  <c r="AS1883" i="44"/>
  <c r="AS1884" i="44"/>
  <c r="AS1885" i="44"/>
  <c r="AS1886" i="44"/>
  <c r="AS1887" i="44"/>
  <c r="AS1888" i="44"/>
  <c r="AS1889" i="44"/>
  <c r="AS1890" i="44"/>
  <c r="AS1891" i="44"/>
  <c r="AS1892" i="44"/>
  <c r="AS1893" i="44"/>
  <c r="AS1894" i="44"/>
  <c r="AS1895" i="44"/>
  <c r="AS1896" i="44"/>
  <c r="AS1897" i="44"/>
  <c r="AS1898" i="44"/>
  <c r="AS1899" i="44"/>
  <c r="AS1900" i="44"/>
  <c r="AS1901" i="44"/>
  <c r="AS1902" i="44"/>
  <c r="AS1903" i="44"/>
  <c r="AS1904" i="44"/>
  <c r="AS1905" i="44"/>
  <c r="AS1906" i="44"/>
  <c r="AS1907" i="44"/>
  <c r="AS1908" i="44"/>
  <c r="AS1909" i="44"/>
  <c r="AS1910" i="44"/>
  <c r="AS1911" i="44"/>
  <c r="AS1912" i="44"/>
  <c r="AS1913" i="44"/>
  <c r="AS1914" i="44"/>
  <c r="AS1915" i="44"/>
  <c r="AS1916" i="44"/>
  <c r="AS1917" i="44"/>
  <c r="AS1918" i="44"/>
  <c r="AS1919" i="44"/>
  <c r="AS1920" i="44"/>
  <c r="AS1921" i="44"/>
  <c r="AS1922" i="44"/>
  <c r="AS1923" i="44"/>
  <c r="AS1924" i="44"/>
  <c r="AS1925" i="44"/>
  <c r="AS1926" i="44"/>
  <c r="AS1927" i="44"/>
  <c r="AS1928" i="44"/>
  <c r="AS1929" i="44"/>
  <c r="AS1930" i="44"/>
  <c r="AS1931" i="44"/>
  <c r="AS1932" i="44"/>
  <c r="AS1933" i="44"/>
  <c r="AS1934" i="44"/>
  <c r="AS1935" i="44"/>
  <c r="AS1936" i="44"/>
  <c r="AS1937" i="44"/>
  <c r="AS1938" i="44"/>
  <c r="AS1939" i="44"/>
  <c r="AS1940" i="44"/>
  <c r="AS1941" i="44"/>
  <c r="AG1790" i="44"/>
  <c r="AH1790" i="44" s="1"/>
  <c r="AG1791" i="44"/>
  <c r="AH1791" i="44" s="1"/>
  <c r="AG1792" i="44"/>
  <c r="AG1793" i="44"/>
  <c r="AG1794" i="44"/>
  <c r="AG1795" i="44"/>
  <c r="AH1795" i="44" s="1"/>
  <c r="AG1796" i="44"/>
  <c r="AH1796" i="44" s="1"/>
  <c r="AI1796" i="44" s="1"/>
  <c r="AG1797" i="44"/>
  <c r="AH1797" i="44" s="1"/>
  <c r="AI1797" i="44" s="1"/>
  <c r="AG1798" i="44"/>
  <c r="AH1798" i="44" s="1"/>
  <c r="AG1799" i="44"/>
  <c r="AH1799" i="44" s="1"/>
  <c r="AG1800" i="44"/>
  <c r="AG1801" i="44"/>
  <c r="AH1801" i="44" s="1"/>
  <c r="AI1801" i="44" s="1"/>
  <c r="AG1802" i="44"/>
  <c r="AH1802" i="44" s="1"/>
  <c r="AI1802" i="44" s="1"/>
  <c r="AG1803" i="44"/>
  <c r="AH1803" i="44" s="1"/>
  <c r="AI1803" i="44" s="1"/>
  <c r="AG1804" i="44"/>
  <c r="AH1804" i="44" s="1"/>
  <c r="AG1805" i="44"/>
  <c r="AG1806" i="44"/>
  <c r="AH1806" i="44" s="1"/>
  <c r="AG1807" i="44"/>
  <c r="AH1807" i="44" s="1"/>
  <c r="AG1808" i="44"/>
  <c r="AH1808" i="44" s="1"/>
  <c r="AI1808" i="44" s="1"/>
  <c r="AG1809" i="44"/>
  <c r="AH1809" i="44" s="1"/>
  <c r="AI1809" i="44" s="1"/>
  <c r="AG1810" i="44"/>
  <c r="AH1810" i="44" s="1"/>
  <c r="AI1810" i="44" s="1"/>
  <c r="AG1811" i="44"/>
  <c r="AH1811" i="44" s="1"/>
  <c r="AI1811" i="44" s="1"/>
  <c r="AG1812" i="44"/>
  <c r="AH1812" i="44" s="1"/>
  <c r="AI1812" i="44" s="1"/>
  <c r="AG1813" i="44"/>
  <c r="AH1813" i="44" s="1"/>
  <c r="AI1813" i="44" s="1"/>
  <c r="AG1814" i="44"/>
  <c r="AH1814" i="44" s="1"/>
  <c r="AG1815" i="44"/>
  <c r="AH1815" i="44" s="1"/>
  <c r="AG1816" i="44"/>
  <c r="AH1816" i="44" s="1"/>
  <c r="AI1816" i="44" s="1"/>
  <c r="AG1817" i="44"/>
  <c r="AH1817" i="44" s="1"/>
  <c r="AI1817" i="44" s="1"/>
  <c r="AG1818" i="44"/>
  <c r="AH1818" i="44" s="1"/>
  <c r="AI1818" i="44" s="1"/>
  <c r="AG1819" i="44"/>
  <c r="AH1819" i="44" s="1"/>
  <c r="AI1819" i="44" s="1"/>
  <c r="AG1820" i="44"/>
  <c r="AH1820" i="44" s="1"/>
  <c r="AG1821" i="44"/>
  <c r="AH1821" i="44" s="1"/>
  <c r="AI1821" i="44" s="1"/>
  <c r="AG1822" i="44"/>
  <c r="AH1822" i="44" s="1"/>
  <c r="AG1823" i="44"/>
  <c r="AH1823" i="44" s="1"/>
  <c r="AG1824" i="44"/>
  <c r="AH1824" i="44" s="1"/>
  <c r="AI1824" i="44" s="1"/>
  <c r="AG1825" i="44"/>
  <c r="AH1825" i="44" s="1"/>
  <c r="AI1825" i="44" s="1"/>
  <c r="AG1826" i="44"/>
  <c r="AG1827" i="44"/>
  <c r="AH1827" i="44" s="1"/>
  <c r="AI1827" i="44" s="1"/>
  <c r="AG1828" i="44"/>
  <c r="AH1828" i="44" s="1"/>
  <c r="AI1828" i="44" s="1"/>
  <c r="AG1829" i="44"/>
  <c r="AG1830" i="44"/>
  <c r="AH1830" i="44" s="1"/>
  <c r="AI1830" i="44" s="1"/>
  <c r="AG1831" i="44"/>
  <c r="AH1831" i="44" s="1"/>
  <c r="AI1831" i="44" s="1"/>
  <c r="AH1792" i="44"/>
  <c r="AI1792" i="44" s="1"/>
  <c r="AH1793" i="44"/>
  <c r="AI1793" i="44" s="1"/>
  <c r="AH1794" i="44"/>
  <c r="AI1794" i="44" s="1"/>
  <c r="AH1800" i="44"/>
  <c r="AI1800" i="44" s="1"/>
  <c r="AH1805" i="44"/>
  <c r="AI1805" i="44" s="1"/>
  <c r="AH1826" i="44"/>
  <c r="AI1826" i="44" s="1"/>
  <c r="AH1829" i="44"/>
  <c r="AJ1790" i="44"/>
  <c r="AK1790" i="44" s="1"/>
  <c r="AL1790" i="44" s="1"/>
  <c r="AJ1791" i="44"/>
  <c r="AK1791" i="44" s="1"/>
  <c r="AL1791" i="44" s="1"/>
  <c r="AJ1792" i="44"/>
  <c r="AK1792" i="44" s="1"/>
  <c r="AL1792" i="44" s="1"/>
  <c r="AJ1793" i="44"/>
  <c r="AJ1794" i="44"/>
  <c r="AK1794" i="44" s="1"/>
  <c r="AL1794" i="44" s="1"/>
  <c r="AJ1795" i="44"/>
  <c r="AK1795" i="44" s="1"/>
  <c r="AL1795" i="44" s="1"/>
  <c r="AJ1796" i="44"/>
  <c r="AK1796" i="44" s="1"/>
  <c r="AL1796" i="44" s="1"/>
  <c r="AJ1797" i="44"/>
  <c r="AK1797" i="44" s="1"/>
  <c r="AL1797" i="44" s="1"/>
  <c r="AJ1798" i="44"/>
  <c r="AK1798" i="44" s="1"/>
  <c r="AL1798" i="44" s="1"/>
  <c r="AJ1799" i="44"/>
  <c r="AK1799" i="44" s="1"/>
  <c r="AL1799" i="44" s="1"/>
  <c r="AJ1800" i="44"/>
  <c r="AK1800" i="44" s="1"/>
  <c r="AL1800" i="44" s="1"/>
  <c r="AJ1801" i="44"/>
  <c r="AK1801" i="44" s="1"/>
  <c r="AL1801" i="44" s="1"/>
  <c r="AJ1802" i="44"/>
  <c r="AK1802" i="44" s="1"/>
  <c r="AL1802" i="44" s="1"/>
  <c r="AJ1803" i="44"/>
  <c r="AK1803" i="44" s="1"/>
  <c r="AL1803" i="44" s="1"/>
  <c r="AJ1804" i="44"/>
  <c r="AK1804" i="44" s="1"/>
  <c r="AL1804" i="44" s="1"/>
  <c r="AJ1805" i="44"/>
  <c r="AK1805" i="44" s="1"/>
  <c r="AL1805" i="44" s="1"/>
  <c r="AJ1806" i="44"/>
  <c r="AK1806" i="44" s="1"/>
  <c r="AL1806" i="44" s="1"/>
  <c r="AJ1807" i="44"/>
  <c r="AK1807" i="44" s="1"/>
  <c r="AL1807" i="44" s="1"/>
  <c r="AJ1808" i="44"/>
  <c r="AK1808" i="44" s="1"/>
  <c r="AL1808" i="44" s="1"/>
  <c r="AJ1809" i="44"/>
  <c r="AK1809" i="44" s="1"/>
  <c r="AL1809" i="44" s="1"/>
  <c r="AJ1810" i="44"/>
  <c r="AK1810" i="44" s="1"/>
  <c r="AL1810" i="44" s="1"/>
  <c r="AJ1811" i="44"/>
  <c r="AK1811" i="44" s="1"/>
  <c r="AJ1812" i="44"/>
  <c r="AK1812" i="44" s="1"/>
  <c r="AL1812" i="44" s="1"/>
  <c r="AJ1813" i="44"/>
  <c r="AK1813" i="44" s="1"/>
  <c r="AL1813" i="44" s="1"/>
  <c r="AJ1814" i="44"/>
  <c r="AK1814" i="44" s="1"/>
  <c r="AL1814" i="44" s="1"/>
  <c r="AJ1815" i="44"/>
  <c r="AK1815" i="44" s="1"/>
  <c r="AL1815" i="44" s="1"/>
  <c r="AJ1816" i="44"/>
  <c r="AK1816" i="44" s="1"/>
  <c r="AL1816" i="44" s="1"/>
  <c r="AJ1817" i="44"/>
  <c r="AK1817" i="44" s="1"/>
  <c r="AL1817" i="44" s="1"/>
  <c r="AJ1818" i="44"/>
  <c r="AK1818" i="44" s="1"/>
  <c r="AL1818" i="44" s="1"/>
  <c r="AJ1819" i="44"/>
  <c r="AK1819" i="44" s="1"/>
  <c r="AL1819" i="44" s="1"/>
  <c r="AJ1820" i="44"/>
  <c r="AK1820" i="44" s="1"/>
  <c r="AL1820" i="44" s="1"/>
  <c r="AJ1821" i="44"/>
  <c r="AK1821" i="44" s="1"/>
  <c r="AL1821" i="44" s="1"/>
  <c r="AJ1822" i="44"/>
  <c r="AK1822" i="44" s="1"/>
  <c r="AL1822" i="44" s="1"/>
  <c r="AJ1823" i="44"/>
  <c r="AK1823" i="44" s="1"/>
  <c r="AL1823" i="44" s="1"/>
  <c r="AJ1824" i="44"/>
  <c r="AK1824" i="44" s="1"/>
  <c r="AL1824" i="44" s="1"/>
  <c r="AJ1825" i="44"/>
  <c r="AK1825" i="44" s="1"/>
  <c r="AL1825" i="44" s="1"/>
  <c r="AJ1826" i="44"/>
  <c r="AK1826" i="44" s="1"/>
  <c r="AL1826" i="44" s="1"/>
  <c r="AJ1827" i="44"/>
  <c r="AK1827" i="44" s="1"/>
  <c r="AL1827" i="44" s="1"/>
  <c r="AJ1828" i="44"/>
  <c r="AK1828" i="44" s="1"/>
  <c r="AL1828" i="44" s="1"/>
  <c r="AJ1829" i="44"/>
  <c r="AK1829" i="44" s="1"/>
  <c r="AL1829" i="44" s="1"/>
  <c r="AJ1830" i="44"/>
  <c r="AK1830" i="44" s="1"/>
  <c r="AJ1831" i="44"/>
  <c r="AK1831" i="44" s="1"/>
  <c r="AL1831" i="44" s="1"/>
  <c r="AK1793" i="44"/>
  <c r="AL1793" i="44" s="1"/>
  <c r="AM1790" i="44"/>
  <c r="AP1790" i="44" s="1"/>
  <c r="AM1791" i="44"/>
  <c r="AP1791" i="44" s="1"/>
  <c r="AM1792" i="44"/>
  <c r="AM1793" i="44"/>
  <c r="AN1793" i="44" s="1"/>
  <c r="AM1794" i="44"/>
  <c r="AM1795" i="44"/>
  <c r="AN1795" i="44" s="1"/>
  <c r="AM1796" i="44"/>
  <c r="AM1797" i="44"/>
  <c r="AN1797" i="44" s="1"/>
  <c r="AM1798" i="44"/>
  <c r="AM1799" i="44"/>
  <c r="AM1800" i="44"/>
  <c r="AP1800" i="44" s="1"/>
  <c r="AM1801" i="44"/>
  <c r="AM1802" i="44"/>
  <c r="AM1803" i="44"/>
  <c r="AM1804" i="44"/>
  <c r="AM1805" i="44"/>
  <c r="AN1805" i="44" s="1"/>
  <c r="AM1806" i="44"/>
  <c r="AP1806" i="44" s="1"/>
  <c r="AM1807" i="44"/>
  <c r="AM1808" i="44"/>
  <c r="AM1809" i="44"/>
  <c r="AP1809" i="44" s="1"/>
  <c r="AM1810" i="44"/>
  <c r="AM1811" i="44"/>
  <c r="AM1812" i="44"/>
  <c r="AM1813" i="44"/>
  <c r="AM1814" i="44"/>
  <c r="AN1814" i="44" s="1"/>
  <c r="AM1815" i="44"/>
  <c r="AM1816" i="44"/>
  <c r="AM1817" i="44"/>
  <c r="AN1817" i="44" s="1"/>
  <c r="AM1818" i="44"/>
  <c r="AM1819" i="44"/>
  <c r="AN1819" i="44" s="1"/>
  <c r="AM1820" i="44"/>
  <c r="AM1821" i="44"/>
  <c r="AN1821" i="44" s="1"/>
  <c r="AM1822" i="44"/>
  <c r="AM1823" i="44"/>
  <c r="AP1823" i="44" s="1"/>
  <c r="AM1824" i="44"/>
  <c r="AM1825" i="44"/>
  <c r="AN1825" i="44" s="1"/>
  <c r="AM1826" i="44"/>
  <c r="AN1826" i="44" s="1"/>
  <c r="AM1827" i="44"/>
  <c r="AN1827" i="44" s="1"/>
  <c r="AM1828" i="44"/>
  <c r="AM1829" i="44"/>
  <c r="AM1830" i="44"/>
  <c r="AP1830" i="44" s="1"/>
  <c r="AM1831" i="44"/>
  <c r="AN1790" i="44"/>
  <c r="AN1791" i="44"/>
  <c r="AN1796" i="44"/>
  <c r="AN1804" i="44"/>
  <c r="AN1811" i="44"/>
  <c r="AN1823" i="44"/>
  <c r="AP1795" i="44"/>
  <c r="AP1796" i="44"/>
  <c r="AP1804" i="44"/>
  <c r="AP1805" i="44"/>
  <c r="AP1811" i="44"/>
  <c r="AP1819" i="44"/>
  <c r="AS1790" i="44"/>
  <c r="AS1791" i="44"/>
  <c r="AS1792" i="44"/>
  <c r="AS1793" i="44"/>
  <c r="AS1794" i="44"/>
  <c r="AS1795" i="44"/>
  <c r="AS1796" i="44"/>
  <c r="AS1797" i="44"/>
  <c r="AS1798" i="44"/>
  <c r="AS1799" i="44"/>
  <c r="AS1800" i="44"/>
  <c r="AS1801" i="44"/>
  <c r="AS1802" i="44"/>
  <c r="AS1803" i="44"/>
  <c r="AS1804" i="44"/>
  <c r="AS1805" i="44"/>
  <c r="AS1806" i="44"/>
  <c r="AS1807" i="44"/>
  <c r="AS1808" i="44"/>
  <c r="AS1809" i="44"/>
  <c r="AS1810" i="44"/>
  <c r="AS1811" i="44"/>
  <c r="AS1812" i="44"/>
  <c r="AS1813" i="44"/>
  <c r="AS1814" i="44"/>
  <c r="AS1815" i="44"/>
  <c r="AS1816" i="44"/>
  <c r="AS1817" i="44"/>
  <c r="AS1818" i="44"/>
  <c r="AS1819" i="44"/>
  <c r="AS1820" i="44"/>
  <c r="AS1821" i="44"/>
  <c r="AS1822" i="44"/>
  <c r="AS1823" i="44"/>
  <c r="AS1824" i="44"/>
  <c r="AS1825" i="44"/>
  <c r="AS1826" i="44"/>
  <c r="AS1827" i="44"/>
  <c r="AS1828" i="44"/>
  <c r="AS1829" i="44"/>
  <c r="AS1830" i="44"/>
  <c r="AS1831" i="44"/>
  <c r="AG1357" i="44"/>
  <c r="AH1357" i="44" s="1"/>
  <c r="AI1357" i="44" s="1"/>
  <c r="AG1358" i="44"/>
  <c r="AH1358" i="44" s="1"/>
  <c r="AI1358" i="44" s="1"/>
  <c r="AG1359" i="44"/>
  <c r="AH1359" i="44" s="1"/>
  <c r="AG1360" i="44"/>
  <c r="AG1361" i="44"/>
  <c r="AH1361" i="44" s="1"/>
  <c r="AG1362" i="44"/>
  <c r="AG1363" i="44"/>
  <c r="AH1363" i="44" s="1"/>
  <c r="AI1363" i="44" s="1"/>
  <c r="AG1364" i="44"/>
  <c r="AH1364" i="44" s="1"/>
  <c r="AI1364" i="44" s="1"/>
  <c r="AG1365" i="44"/>
  <c r="AH1365" i="44" s="1"/>
  <c r="AI1365" i="44" s="1"/>
  <c r="AG1366" i="44"/>
  <c r="AG1367" i="44"/>
  <c r="AH1367" i="44" s="1"/>
  <c r="AG1368" i="44"/>
  <c r="AH1368" i="44" s="1"/>
  <c r="AG1369" i="44"/>
  <c r="AG1370" i="44"/>
  <c r="AG1371" i="44"/>
  <c r="AH1371" i="44" s="1"/>
  <c r="AI1371" i="44" s="1"/>
  <c r="AG1372" i="44"/>
  <c r="AH1372" i="44" s="1"/>
  <c r="AI1372" i="44" s="1"/>
  <c r="AG1373" i="44"/>
  <c r="AG1374" i="44"/>
  <c r="AH1374" i="44" s="1"/>
  <c r="AI1374" i="44" s="1"/>
  <c r="AG1375" i="44"/>
  <c r="AH1375" i="44" s="1"/>
  <c r="AG1376" i="44"/>
  <c r="AG1377" i="44"/>
  <c r="AH1377" i="44" s="1"/>
  <c r="AG1378" i="44"/>
  <c r="AH1378" i="44" s="1"/>
  <c r="AG1379" i="44"/>
  <c r="AG1380" i="44"/>
  <c r="AG1381" i="44"/>
  <c r="AH1381" i="44" s="1"/>
  <c r="AI1381" i="44" s="1"/>
  <c r="AG1382" i="44"/>
  <c r="AH1382" i="44" s="1"/>
  <c r="AI1382" i="44" s="1"/>
  <c r="AG1383" i="44"/>
  <c r="AH1383" i="44" s="1"/>
  <c r="AI1383" i="44" s="1"/>
  <c r="AG1384" i="44"/>
  <c r="AH1384" i="44" s="1"/>
  <c r="AI1384" i="44" s="1"/>
  <c r="AG1385" i="44"/>
  <c r="AH1385" i="44" s="1"/>
  <c r="AI1385" i="44" s="1"/>
  <c r="AG1386" i="44"/>
  <c r="AH1386" i="44" s="1"/>
  <c r="AG1387" i="44"/>
  <c r="AH1387" i="44" s="1"/>
  <c r="AI1387" i="44" s="1"/>
  <c r="AG1388" i="44"/>
  <c r="AG1389" i="44"/>
  <c r="AH1389" i="44" s="1"/>
  <c r="AI1389" i="44" s="1"/>
  <c r="AG1390" i="44"/>
  <c r="AH1390" i="44" s="1"/>
  <c r="AI1390" i="44" s="1"/>
  <c r="AG1391" i="44"/>
  <c r="AH1391" i="44" s="1"/>
  <c r="AG1392" i="44"/>
  <c r="AG1393" i="44"/>
  <c r="AG1394" i="44"/>
  <c r="AG1395" i="44"/>
  <c r="AH1395" i="44" s="1"/>
  <c r="AI1395" i="44" s="1"/>
  <c r="AG1396" i="44"/>
  <c r="AH1396" i="44" s="1"/>
  <c r="AI1396" i="44" s="1"/>
  <c r="AG1397" i="44"/>
  <c r="AH1397" i="44" s="1"/>
  <c r="AI1397" i="44" s="1"/>
  <c r="AG1398" i="44"/>
  <c r="AH1398" i="44" s="1"/>
  <c r="AI1398" i="44" s="1"/>
  <c r="AG1399" i="44"/>
  <c r="AH1399" i="44" s="1"/>
  <c r="AG1400" i="44"/>
  <c r="AH1400" i="44" s="1"/>
  <c r="AI1400" i="44" s="1"/>
  <c r="AG1401" i="44"/>
  <c r="AG1402" i="44"/>
  <c r="AH1402" i="44" s="1"/>
  <c r="AI1402" i="44" s="1"/>
  <c r="AG1403" i="44"/>
  <c r="AG1404" i="44"/>
  <c r="AH1404" i="44" s="1"/>
  <c r="AI1404" i="44" s="1"/>
  <c r="AG1405" i="44"/>
  <c r="AH1405" i="44" s="1"/>
  <c r="AI1405" i="44" s="1"/>
  <c r="AG1406" i="44"/>
  <c r="AH1406" i="44" s="1"/>
  <c r="AI1406" i="44" s="1"/>
  <c r="AG1407" i="44"/>
  <c r="AH1407" i="44" s="1"/>
  <c r="AI1407" i="44" s="1"/>
  <c r="AG1408" i="44"/>
  <c r="AH1408" i="44" s="1"/>
  <c r="AI1408" i="44" s="1"/>
  <c r="AG1409" i="44"/>
  <c r="AG1410" i="44"/>
  <c r="AG1411" i="44"/>
  <c r="AG1412" i="44"/>
  <c r="AH1412" i="44" s="1"/>
  <c r="AI1412" i="44" s="1"/>
  <c r="AG1413" i="44"/>
  <c r="AH1413" i="44" s="1"/>
  <c r="AI1413" i="44" s="1"/>
  <c r="AG1414" i="44"/>
  <c r="AH1414" i="44" s="1"/>
  <c r="AI1414" i="44" s="1"/>
  <c r="AG1415" i="44"/>
  <c r="AH1415" i="44" s="1"/>
  <c r="AI1415" i="44" s="1"/>
  <c r="AG1416" i="44"/>
  <c r="AG1417" i="44"/>
  <c r="AH1417" i="44" s="1"/>
  <c r="AI1417" i="44" s="1"/>
  <c r="AG1418" i="44"/>
  <c r="AH1418" i="44" s="1"/>
  <c r="AG1419" i="44"/>
  <c r="AG1420" i="44"/>
  <c r="AH1420" i="44" s="1"/>
  <c r="AI1420" i="44" s="1"/>
  <c r="AG1421" i="44"/>
  <c r="AG1422" i="44"/>
  <c r="AH1422" i="44" s="1"/>
  <c r="AI1422" i="44" s="1"/>
  <c r="AG1423" i="44"/>
  <c r="AH1423" i="44" s="1"/>
  <c r="AI1423" i="44" s="1"/>
  <c r="AG1424" i="44"/>
  <c r="AG1425" i="44"/>
  <c r="AG1426" i="44"/>
  <c r="AG1427" i="44"/>
  <c r="AG1428" i="44"/>
  <c r="AH1428" i="44" s="1"/>
  <c r="AI1428" i="44" s="1"/>
  <c r="AG1429" i="44"/>
  <c r="AH1429" i="44" s="1"/>
  <c r="AI1429" i="44" s="1"/>
  <c r="AG1430" i="44"/>
  <c r="AG1431" i="44"/>
  <c r="AH1431" i="44" s="1"/>
  <c r="AI1431" i="44" s="1"/>
  <c r="AG1432" i="44"/>
  <c r="AH1432" i="44" s="1"/>
  <c r="AG1433" i="44"/>
  <c r="AG1434" i="44"/>
  <c r="AH1434" i="44" s="1"/>
  <c r="AG1435" i="44"/>
  <c r="AG1436" i="44"/>
  <c r="AG1437" i="44"/>
  <c r="AH1437" i="44" s="1"/>
  <c r="AI1437" i="44" s="1"/>
  <c r="AG1438" i="44"/>
  <c r="AH1438" i="44" s="1"/>
  <c r="AI1438" i="44" s="1"/>
  <c r="AG1439" i="44"/>
  <c r="AH1439" i="44" s="1"/>
  <c r="AI1439" i="44" s="1"/>
  <c r="AG1440" i="44"/>
  <c r="AG1441" i="44"/>
  <c r="AH1441" i="44" s="1"/>
  <c r="AI1441" i="44" s="1"/>
  <c r="AG1442" i="44"/>
  <c r="AG1443" i="44"/>
  <c r="AH1443" i="44" s="1"/>
  <c r="AI1443" i="44" s="1"/>
  <c r="AG1444" i="44"/>
  <c r="AH1444" i="44" s="1"/>
  <c r="AI1444" i="44" s="1"/>
  <c r="AG1445" i="44"/>
  <c r="AH1445" i="44" s="1"/>
  <c r="AI1445" i="44" s="1"/>
  <c r="AG1446" i="44"/>
  <c r="AG1447" i="44"/>
  <c r="AH1447" i="44" s="1"/>
  <c r="AI1447" i="44" s="1"/>
  <c r="AG1448" i="44"/>
  <c r="AH1448" i="44" s="1"/>
  <c r="AI1448" i="44" s="1"/>
  <c r="AG1449" i="44"/>
  <c r="AH1449" i="44" s="1"/>
  <c r="AI1449" i="44" s="1"/>
  <c r="AG1450" i="44"/>
  <c r="AH1450" i="44" s="1"/>
  <c r="AI1450" i="44" s="1"/>
  <c r="AG1451" i="44"/>
  <c r="AG1452" i="44"/>
  <c r="AG1453" i="44"/>
  <c r="AG1454" i="44"/>
  <c r="AH1454" i="44" s="1"/>
  <c r="AI1454" i="44" s="1"/>
  <c r="AG1455" i="44"/>
  <c r="AH1455" i="44" s="1"/>
  <c r="AI1455" i="44" s="1"/>
  <c r="AG1456" i="44"/>
  <c r="AH1456" i="44" s="1"/>
  <c r="AG1457" i="44"/>
  <c r="AH1457" i="44" s="1"/>
  <c r="AI1457" i="44" s="1"/>
  <c r="AG1458" i="44"/>
  <c r="AG1459" i="44"/>
  <c r="AH1459" i="44" s="1"/>
  <c r="AI1459" i="44" s="1"/>
  <c r="AG1460" i="44"/>
  <c r="AG1461" i="44"/>
  <c r="AH1461" i="44" s="1"/>
  <c r="AI1461" i="44" s="1"/>
  <c r="AG1462" i="44"/>
  <c r="AH1462" i="44" s="1"/>
  <c r="AI1462" i="44" s="1"/>
  <c r="AG1463" i="44"/>
  <c r="AH1463" i="44" s="1"/>
  <c r="AI1463" i="44" s="1"/>
  <c r="AG1464" i="44"/>
  <c r="AG1465" i="44"/>
  <c r="AH1465" i="44" s="1"/>
  <c r="AI1465" i="44" s="1"/>
  <c r="AG1466" i="44"/>
  <c r="AG1467" i="44"/>
  <c r="AG1468" i="44"/>
  <c r="AH1468" i="44" s="1"/>
  <c r="AI1468" i="44" s="1"/>
  <c r="AG1469" i="44"/>
  <c r="AH1469" i="44" s="1"/>
  <c r="AI1469" i="44" s="1"/>
  <c r="AG1470" i="44"/>
  <c r="AH1470" i="44" s="1"/>
  <c r="AI1470" i="44" s="1"/>
  <c r="AG1471" i="44"/>
  <c r="AH1471" i="44" s="1"/>
  <c r="AI1471" i="44" s="1"/>
  <c r="AG1472" i="44"/>
  <c r="AH1472" i="44" s="1"/>
  <c r="AI1472" i="44" s="1"/>
  <c r="AG1473" i="44"/>
  <c r="AH1473" i="44" s="1"/>
  <c r="AI1473" i="44" s="1"/>
  <c r="AG1474" i="44"/>
  <c r="AG1475" i="44"/>
  <c r="AH1475" i="44" s="1"/>
  <c r="AI1475" i="44" s="1"/>
  <c r="AG1476" i="44"/>
  <c r="AG1477" i="44"/>
  <c r="AH1477" i="44" s="1"/>
  <c r="AI1477" i="44" s="1"/>
  <c r="AG1478" i="44"/>
  <c r="AH1478" i="44" s="1"/>
  <c r="AI1478" i="44" s="1"/>
  <c r="AG1479" i="44"/>
  <c r="AH1479" i="44" s="1"/>
  <c r="AI1479" i="44" s="1"/>
  <c r="AG1480" i="44"/>
  <c r="AH1480" i="44" s="1"/>
  <c r="AG1481" i="44"/>
  <c r="AG1482" i="44"/>
  <c r="AH1482" i="44" s="1"/>
  <c r="AI1482" i="44" s="1"/>
  <c r="AG1483" i="44"/>
  <c r="AG1484" i="44"/>
  <c r="AG1485" i="44"/>
  <c r="AH1485" i="44" s="1"/>
  <c r="AI1485" i="44" s="1"/>
  <c r="AG1486" i="44"/>
  <c r="AH1486" i="44" s="1"/>
  <c r="AI1486" i="44" s="1"/>
  <c r="AG1487" i="44"/>
  <c r="AH1487" i="44" s="1"/>
  <c r="AI1487" i="44" s="1"/>
  <c r="AG1488" i="44"/>
  <c r="AH1488" i="44" s="1"/>
  <c r="AI1488" i="44" s="1"/>
  <c r="AG1489" i="44"/>
  <c r="AH1489" i="44" s="1"/>
  <c r="AI1489" i="44" s="1"/>
  <c r="AG1490" i="44"/>
  <c r="AH1490" i="44" s="1"/>
  <c r="AI1490" i="44" s="1"/>
  <c r="AG1491" i="44"/>
  <c r="AH1491" i="44" s="1"/>
  <c r="AI1491" i="44" s="1"/>
  <c r="AG1492" i="44"/>
  <c r="AH1492" i="44" s="1"/>
  <c r="AI1492" i="44" s="1"/>
  <c r="AG1493" i="44"/>
  <c r="AH1493" i="44" s="1"/>
  <c r="AI1493" i="44" s="1"/>
  <c r="AG1494" i="44"/>
  <c r="AH1494" i="44" s="1"/>
  <c r="AG1495" i="44"/>
  <c r="AH1495" i="44" s="1"/>
  <c r="AI1495" i="44" s="1"/>
  <c r="AG1496" i="44"/>
  <c r="AH1496" i="44" s="1"/>
  <c r="AI1496" i="44" s="1"/>
  <c r="AG1497" i="44"/>
  <c r="AH1497" i="44" s="1"/>
  <c r="AI1497" i="44" s="1"/>
  <c r="AG1498" i="44"/>
  <c r="AG1499" i="44"/>
  <c r="AH1499" i="44" s="1"/>
  <c r="AI1499" i="44" s="1"/>
  <c r="AG1500" i="44"/>
  <c r="AH1500" i="44" s="1"/>
  <c r="AI1500" i="44" s="1"/>
  <c r="AG1501" i="44"/>
  <c r="AH1501" i="44" s="1"/>
  <c r="AI1501" i="44" s="1"/>
  <c r="AG1502" i="44"/>
  <c r="AH1502" i="44" s="1"/>
  <c r="AI1502" i="44" s="1"/>
  <c r="AG1503" i="44"/>
  <c r="AH1503" i="44" s="1"/>
  <c r="AI1503" i="44" s="1"/>
  <c r="AG1504" i="44"/>
  <c r="AH1504" i="44" s="1"/>
  <c r="AI1504" i="44" s="1"/>
  <c r="AG1505" i="44"/>
  <c r="AH1505" i="44" s="1"/>
  <c r="AI1505" i="44" s="1"/>
  <c r="AG1506" i="44"/>
  <c r="AH1506" i="44" s="1"/>
  <c r="AI1506" i="44" s="1"/>
  <c r="AG1507" i="44"/>
  <c r="AH1507" i="44" s="1"/>
  <c r="AI1507" i="44" s="1"/>
  <c r="AG1508" i="44"/>
  <c r="AH1508" i="44" s="1"/>
  <c r="AI1508" i="44" s="1"/>
  <c r="AG1509" i="44"/>
  <c r="AH1509" i="44" s="1"/>
  <c r="AI1509" i="44" s="1"/>
  <c r="AG1510" i="44"/>
  <c r="AH1510" i="44" s="1"/>
  <c r="AI1510" i="44" s="1"/>
  <c r="AG1511" i="44"/>
  <c r="AH1511" i="44" s="1"/>
  <c r="AI1511" i="44" s="1"/>
  <c r="AG1512" i="44"/>
  <c r="AH1512" i="44" s="1"/>
  <c r="AI1512" i="44" s="1"/>
  <c r="AG1513" i="44"/>
  <c r="AG1514" i="44"/>
  <c r="AH1514" i="44" s="1"/>
  <c r="AI1514" i="44" s="1"/>
  <c r="AG1515" i="44"/>
  <c r="AH1515" i="44" s="1"/>
  <c r="AI1515" i="44" s="1"/>
  <c r="AG1516" i="44"/>
  <c r="AH1516" i="44" s="1"/>
  <c r="AI1516" i="44" s="1"/>
  <c r="AG1517" i="44"/>
  <c r="AH1517" i="44" s="1"/>
  <c r="AI1517" i="44" s="1"/>
  <c r="AG1518" i="44"/>
  <c r="AH1518" i="44" s="1"/>
  <c r="AI1518" i="44" s="1"/>
  <c r="AG1519" i="44"/>
  <c r="AH1519" i="44" s="1"/>
  <c r="AI1519" i="44" s="1"/>
  <c r="AG1520" i="44"/>
  <c r="AH1520" i="44" s="1"/>
  <c r="AI1520" i="44" s="1"/>
  <c r="AG1521" i="44"/>
  <c r="AG1522" i="44"/>
  <c r="AG1523" i="44"/>
  <c r="AH1523" i="44" s="1"/>
  <c r="AI1523" i="44" s="1"/>
  <c r="AG1524" i="44"/>
  <c r="AH1524" i="44" s="1"/>
  <c r="AI1524" i="44" s="1"/>
  <c r="AG1525" i="44"/>
  <c r="AH1525" i="44" s="1"/>
  <c r="AI1525" i="44" s="1"/>
  <c r="AG1526" i="44"/>
  <c r="AH1526" i="44" s="1"/>
  <c r="AI1526" i="44" s="1"/>
  <c r="AG1527" i="44"/>
  <c r="AH1527" i="44" s="1"/>
  <c r="AI1527" i="44" s="1"/>
  <c r="AG1528" i="44"/>
  <c r="AH1528" i="44" s="1"/>
  <c r="AI1528" i="44" s="1"/>
  <c r="AG1529" i="44"/>
  <c r="AH1529" i="44" s="1"/>
  <c r="AI1529" i="44" s="1"/>
  <c r="AG1530" i="44"/>
  <c r="AH1530" i="44" s="1"/>
  <c r="AI1530" i="44" s="1"/>
  <c r="AG1531" i="44"/>
  <c r="AH1531" i="44" s="1"/>
  <c r="AI1531" i="44" s="1"/>
  <c r="AG1532" i="44"/>
  <c r="AH1532" i="44" s="1"/>
  <c r="AI1532" i="44" s="1"/>
  <c r="AG1533" i="44"/>
  <c r="AH1533" i="44" s="1"/>
  <c r="AI1533" i="44" s="1"/>
  <c r="AG1534" i="44"/>
  <c r="AH1534" i="44" s="1"/>
  <c r="AI1534" i="44" s="1"/>
  <c r="AG1535" i="44"/>
  <c r="AH1535" i="44" s="1"/>
  <c r="AI1535" i="44" s="1"/>
  <c r="AG1536" i="44"/>
  <c r="AH1536" i="44" s="1"/>
  <c r="AI1536" i="44" s="1"/>
  <c r="AG1537" i="44"/>
  <c r="AH1537" i="44" s="1"/>
  <c r="AI1537" i="44" s="1"/>
  <c r="AG1538" i="44"/>
  <c r="AH1538" i="44" s="1"/>
  <c r="AI1538" i="44" s="1"/>
  <c r="AG1539" i="44"/>
  <c r="AG1540" i="44"/>
  <c r="AH1540" i="44" s="1"/>
  <c r="AI1540" i="44" s="1"/>
  <c r="AG1541" i="44"/>
  <c r="AH1541" i="44" s="1"/>
  <c r="AI1541" i="44" s="1"/>
  <c r="AG1542" i="44"/>
  <c r="AH1542" i="44" s="1"/>
  <c r="AI1542" i="44" s="1"/>
  <c r="AG1543" i="44"/>
  <c r="AH1543" i="44" s="1"/>
  <c r="AI1543" i="44" s="1"/>
  <c r="AG1544" i="44"/>
  <c r="AH1544" i="44" s="1"/>
  <c r="AI1544" i="44" s="1"/>
  <c r="AG1545" i="44"/>
  <c r="AH1545" i="44" s="1"/>
  <c r="AI1545" i="44" s="1"/>
  <c r="AG1546" i="44"/>
  <c r="AG1547" i="44"/>
  <c r="AG1548" i="44"/>
  <c r="AH1548" i="44" s="1"/>
  <c r="AI1548" i="44" s="1"/>
  <c r="AG1549" i="44"/>
  <c r="AH1549" i="44" s="1"/>
  <c r="AI1549" i="44" s="1"/>
  <c r="AG1550" i="44"/>
  <c r="AH1550" i="44" s="1"/>
  <c r="AI1550" i="44" s="1"/>
  <c r="AG1551" i="44"/>
  <c r="AH1551" i="44" s="1"/>
  <c r="AI1551" i="44" s="1"/>
  <c r="AG1552" i="44"/>
  <c r="AH1552" i="44" s="1"/>
  <c r="AI1552" i="44" s="1"/>
  <c r="AG1553" i="44"/>
  <c r="AG1554" i="44"/>
  <c r="AH1554" i="44" s="1"/>
  <c r="AI1554" i="44" s="1"/>
  <c r="AG1555" i="44"/>
  <c r="AH1555" i="44" s="1"/>
  <c r="AI1555" i="44" s="1"/>
  <c r="AG1556" i="44"/>
  <c r="AH1556" i="44" s="1"/>
  <c r="AI1556" i="44" s="1"/>
  <c r="AG1557" i="44"/>
  <c r="AH1557" i="44" s="1"/>
  <c r="AI1557" i="44" s="1"/>
  <c r="AG1558" i="44"/>
  <c r="AH1558" i="44" s="1"/>
  <c r="AI1558" i="44" s="1"/>
  <c r="AG1559" i="44"/>
  <c r="AH1559" i="44" s="1"/>
  <c r="AI1559" i="44" s="1"/>
  <c r="AG1560" i="44"/>
  <c r="AH1560" i="44" s="1"/>
  <c r="AG1561" i="44"/>
  <c r="AH1561" i="44" s="1"/>
  <c r="AI1561" i="44" s="1"/>
  <c r="AG1562" i="44"/>
  <c r="AH1562" i="44" s="1"/>
  <c r="AI1562" i="44" s="1"/>
  <c r="AG1563" i="44"/>
  <c r="AH1563" i="44" s="1"/>
  <c r="AI1563" i="44" s="1"/>
  <c r="AG1564" i="44"/>
  <c r="AH1564" i="44" s="1"/>
  <c r="AI1564" i="44" s="1"/>
  <c r="AG1565" i="44"/>
  <c r="AH1565" i="44" s="1"/>
  <c r="AI1565" i="44" s="1"/>
  <c r="AG1566" i="44"/>
  <c r="AH1566" i="44" s="1"/>
  <c r="AI1566" i="44" s="1"/>
  <c r="AG1567" i="44"/>
  <c r="AH1567" i="44" s="1"/>
  <c r="AI1567" i="44" s="1"/>
  <c r="AG1568" i="44"/>
  <c r="AH1568" i="44" s="1"/>
  <c r="AG1569" i="44"/>
  <c r="AG1570" i="44"/>
  <c r="AH1570" i="44" s="1"/>
  <c r="AI1570" i="44" s="1"/>
  <c r="AG1571" i="44"/>
  <c r="AH1571" i="44" s="1"/>
  <c r="AG1572" i="44"/>
  <c r="AH1572" i="44" s="1"/>
  <c r="AI1572" i="44" s="1"/>
  <c r="AG1573" i="44"/>
  <c r="AG1574" i="44"/>
  <c r="AH1574" i="44" s="1"/>
  <c r="AI1574" i="44" s="1"/>
  <c r="AG1575" i="44"/>
  <c r="AH1575" i="44" s="1"/>
  <c r="AI1575" i="44" s="1"/>
  <c r="AG1576" i="44"/>
  <c r="AG1577" i="44"/>
  <c r="AH1577" i="44" s="1"/>
  <c r="AI1577" i="44" s="1"/>
  <c r="AG1578" i="44"/>
  <c r="AG1579" i="44"/>
  <c r="AH1579" i="44" s="1"/>
  <c r="AI1579" i="44" s="1"/>
  <c r="AG1580" i="44"/>
  <c r="AH1580" i="44" s="1"/>
  <c r="AI1580" i="44" s="1"/>
  <c r="AG1581" i="44"/>
  <c r="AH1581" i="44" s="1"/>
  <c r="AG1582" i="44"/>
  <c r="AH1582" i="44" s="1"/>
  <c r="AI1582" i="44" s="1"/>
  <c r="AG1583" i="44"/>
  <c r="AH1583" i="44" s="1"/>
  <c r="AI1583" i="44" s="1"/>
  <c r="AG1584" i="44"/>
  <c r="AH1584" i="44" s="1"/>
  <c r="AI1584" i="44" s="1"/>
  <c r="AG1585" i="44"/>
  <c r="AH1585" i="44" s="1"/>
  <c r="AI1585" i="44" s="1"/>
  <c r="AG1586" i="44"/>
  <c r="AH1586" i="44" s="1"/>
  <c r="AI1586" i="44" s="1"/>
  <c r="AG1587" i="44"/>
  <c r="AH1587" i="44" s="1"/>
  <c r="AI1587" i="44" s="1"/>
  <c r="AG1588" i="44"/>
  <c r="AH1588" i="44" s="1"/>
  <c r="AI1588" i="44" s="1"/>
  <c r="AG1589" i="44"/>
  <c r="AH1589" i="44" s="1"/>
  <c r="AI1589" i="44" s="1"/>
  <c r="AG1590" i="44"/>
  <c r="AH1590" i="44" s="1"/>
  <c r="AI1590" i="44" s="1"/>
  <c r="AG1591" i="44"/>
  <c r="AH1591" i="44" s="1"/>
  <c r="AI1591" i="44" s="1"/>
  <c r="AG1592" i="44"/>
  <c r="AH1592" i="44" s="1"/>
  <c r="AI1592" i="44" s="1"/>
  <c r="AG1593" i="44"/>
  <c r="AH1593" i="44" s="1"/>
  <c r="AI1593" i="44" s="1"/>
  <c r="AG1594" i="44"/>
  <c r="AH1594" i="44" s="1"/>
  <c r="AI1594" i="44" s="1"/>
  <c r="AG1595" i="44"/>
  <c r="AH1595" i="44" s="1"/>
  <c r="AI1595" i="44" s="1"/>
  <c r="AG1596" i="44"/>
  <c r="AH1596" i="44" s="1"/>
  <c r="AI1596" i="44" s="1"/>
  <c r="AG1597" i="44"/>
  <c r="AH1597" i="44" s="1"/>
  <c r="AI1597" i="44" s="1"/>
  <c r="AG1598" i="44"/>
  <c r="AH1598" i="44" s="1"/>
  <c r="AI1598" i="44" s="1"/>
  <c r="AG1599" i="44"/>
  <c r="AH1599" i="44" s="1"/>
  <c r="AI1599" i="44" s="1"/>
  <c r="AG1600" i="44"/>
  <c r="AH1600" i="44" s="1"/>
  <c r="AG1601" i="44"/>
  <c r="AH1601" i="44" s="1"/>
  <c r="AI1601" i="44" s="1"/>
  <c r="AG1602" i="44"/>
  <c r="AH1602" i="44" s="1"/>
  <c r="AI1602" i="44" s="1"/>
  <c r="AG1603" i="44"/>
  <c r="AG1604" i="44"/>
  <c r="AH1604" i="44" s="1"/>
  <c r="AI1604" i="44" s="1"/>
  <c r="AG1605" i="44"/>
  <c r="AH1605" i="44" s="1"/>
  <c r="AI1605" i="44" s="1"/>
  <c r="AG1606" i="44"/>
  <c r="AH1606" i="44" s="1"/>
  <c r="AI1606" i="44" s="1"/>
  <c r="AG1607" i="44"/>
  <c r="AH1607" i="44" s="1"/>
  <c r="AI1607" i="44" s="1"/>
  <c r="AG1608" i="44"/>
  <c r="AG1609" i="44"/>
  <c r="AG1610" i="44"/>
  <c r="AG1611" i="44"/>
  <c r="AG1612" i="44"/>
  <c r="AH1612" i="44" s="1"/>
  <c r="AI1612" i="44" s="1"/>
  <c r="AG1613" i="44"/>
  <c r="AH1613" i="44" s="1"/>
  <c r="AI1613" i="44" s="1"/>
  <c r="AG1614" i="44"/>
  <c r="AH1614" i="44" s="1"/>
  <c r="AI1614" i="44" s="1"/>
  <c r="AG1615" i="44"/>
  <c r="AH1615" i="44" s="1"/>
  <c r="AI1615" i="44" s="1"/>
  <c r="AG1616" i="44"/>
  <c r="AH1616" i="44" s="1"/>
  <c r="AI1616" i="44" s="1"/>
  <c r="AG1617" i="44"/>
  <c r="AH1617" i="44" s="1"/>
  <c r="AI1617" i="44" s="1"/>
  <c r="AG1618" i="44"/>
  <c r="AG1619" i="44"/>
  <c r="AH1619" i="44" s="1"/>
  <c r="AI1619" i="44" s="1"/>
  <c r="AG1620" i="44"/>
  <c r="AG1621" i="44"/>
  <c r="AH1621" i="44" s="1"/>
  <c r="AI1621" i="44" s="1"/>
  <c r="AG1622" i="44"/>
  <c r="AH1622" i="44" s="1"/>
  <c r="AI1622" i="44" s="1"/>
  <c r="AG1623" i="44"/>
  <c r="AH1623" i="44" s="1"/>
  <c r="AI1623" i="44" s="1"/>
  <c r="AG1624" i="44"/>
  <c r="AH1624" i="44" s="1"/>
  <c r="AG1625" i="44"/>
  <c r="AH1625" i="44" s="1"/>
  <c r="AI1625" i="44" s="1"/>
  <c r="AG1626" i="44"/>
  <c r="AH1626" i="44" s="1"/>
  <c r="AI1626" i="44" s="1"/>
  <c r="AG1627" i="44"/>
  <c r="AH1627" i="44" s="1"/>
  <c r="AI1627" i="44" s="1"/>
  <c r="AG1628" i="44"/>
  <c r="AH1628" i="44" s="1"/>
  <c r="AI1628" i="44" s="1"/>
  <c r="AG1629" i="44"/>
  <c r="AH1629" i="44" s="1"/>
  <c r="AI1629" i="44" s="1"/>
  <c r="AG1630" i="44"/>
  <c r="AH1630" i="44" s="1"/>
  <c r="AI1630" i="44" s="1"/>
  <c r="AG1631" i="44"/>
  <c r="AH1631" i="44" s="1"/>
  <c r="AI1631" i="44" s="1"/>
  <c r="AG1632" i="44"/>
  <c r="AH1632" i="44" s="1"/>
  <c r="AI1632" i="44" s="1"/>
  <c r="AG1633" i="44"/>
  <c r="AG1634" i="44"/>
  <c r="AH1634" i="44" s="1"/>
  <c r="AI1634" i="44" s="1"/>
  <c r="AG1635" i="44"/>
  <c r="AH1635" i="44" s="1"/>
  <c r="AI1635" i="44" s="1"/>
  <c r="AG1636" i="44"/>
  <c r="AH1636" i="44" s="1"/>
  <c r="AI1636" i="44" s="1"/>
  <c r="AG1637" i="44"/>
  <c r="AH1637" i="44" s="1"/>
  <c r="AI1637" i="44" s="1"/>
  <c r="AG1638" i="44"/>
  <c r="AH1638" i="44" s="1"/>
  <c r="AI1638" i="44" s="1"/>
  <c r="AG1639" i="44"/>
  <c r="AH1639" i="44" s="1"/>
  <c r="AI1639" i="44" s="1"/>
  <c r="AG1640" i="44"/>
  <c r="AH1640" i="44" s="1"/>
  <c r="AG1641" i="44"/>
  <c r="AG1642" i="44"/>
  <c r="AG1643" i="44"/>
  <c r="AH1643" i="44" s="1"/>
  <c r="AI1643" i="44" s="1"/>
  <c r="AG1644" i="44"/>
  <c r="AH1644" i="44" s="1"/>
  <c r="AI1644" i="44" s="1"/>
  <c r="AG1645" i="44"/>
  <c r="AH1645" i="44" s="1"/>
  <c r="AI1645" i="44" s="1"/>
  <c r="AG1646" i="44"/>
  <c r="AH1646" i="44" s="1"/>
  <c r="AI1646" i="44" s="1"/>
  <c r="AG1647" i="44"/>
  <c r="AH1647" i="44" s="1"/>
  <c r="AI1647" i="44" s="1"/>
  <c r="AG1648" i="44"/>
  <c r="AH1648" i="44" s="1"/>
  <c r="AI1648" i="44" s="1"/>
  <c r="AG1649" i="44"/>
  <c r="AH1649" i="44" s="1"/>
  <c r="AG1650" i="44"/>
  <c r="AH1650" i="44" s="1"/>
  <c r="AI1650" i="44" s="1"/>
  <c r="AG1651" i="44"/>
  <c r="AH1651" i="44" s="1"/>
  <c r="AI1651" i="44" s="1"/>
  <c r="AG1652" i="44"/>
  <c r="AH1652" i="44" s="1"/>
  <c r="AI1652" i="44" s="1"/>
  <c r="AG1653" i="44"/>
  <c r="AH1653" i="44" s="1"/>
  <c r="AI1653" i="44" s="1"/>
  <c r="AG1654" i="44"/>
  <c r="AH1654" i="44" s="1"/>
  <c r="AI1654" i="44" s="1"/>
  <c r="AG1655" i="44"/>
  <c r="AH1655" i="44" s="1"/>
  <c r="AI1655" i="44" s="1"/>
  <c r="AG1656" i="44"/>
  <c r="AH1656" i="44" s="1"/>
  <c r="AI1656" i="44" s="1"/>
  <c r="AG1657" i="44"/>
  <c r="AG1658" i="44"/>
  <c r="AH1658" i="44" s="1"/>
  <c r="AI1658" i="44" s="1"/>
  <c r="AG1659" i="44"/>
  <c r="AH1659" i="44" s="1"/>
  <c r="AG1660" i="44"/>
  <c r="AH1660" i="44" s="1"/>
  <c r="AI1660" i="44" s="1"/>
  <c r="AG1661" i="44"/>
  <c r="AH1661" i="44" s="1"/>
  <c r="AI1661" i="44" s="1"/>
  <c r="AG1662" i="44"/>
  <c r="AH1662" i="44" s="1"/>
  <c r="AI1662" i="44" s="1"/>
  <c r="AG1663" i="44"/>
  <c r="AH1663" i="44" s="1"/>
  <c r="AI1663" i="44" s="1"/>
  <c r="AG1664" i="44"/>
  <c r="AH1664" i="44" s="1"/>
  <c r="AI1664" i="44" s="1"/>
  <c r="AG1665" i="44"/>
  <c r="AH1665" i="44" s="1"/>
  <c r="AI1665" i="44" s="1"/>
  <c r="AG1666" i="44"/>
  <c r="AG1667" i="44"/>
  <c r="AG1668" i="44"/>
  <c r="AH1668" i="44" s="1"/>
  <c r="AI1668" i="44" s="1"/>
  <c r="AG1669" i="44"/>
  <c r="AH1669" i="44" s="1"/>
  <c r="AI1669" i="44" s="1"/>
  <c r="AG1670" i="44"/>
  <c r="AH1670" i="44" s="1"/>
  <c r="AI1670" i="44" s="1"/>
  <c r="AG1671" i="44"/>
  <c r="AH1671" i="44" s="1"/>
  <c r="AI1671" i="44" s="1"/>
  <c r="AG1672" i="44"/>
  <c r="AH1672" i="44" s="1"/>
  <c r="AI1672" i="44" s="1"/>
  <c r="AG1673" i="44"/>
  <c r="AG1674" i="44"/>
  <c r="AG1675" i="44"/>
  <c r="AH1675" i="44" s="1"/>
  <c r="AI1675" i="44" s="1"/>
  <c r="AG1676" i="44"/>
  <c r="AH1676" i="44" s="1"/>
  <c r="AI1676" i="44" s="1"/>
  <c r="AG1677" i="44"/>
  <c r="AH1677" i="44" s="1"/>
  <c r="AI1677" i="44" s="1"/>
  <c r="AG1678" i="44"/>
  <c r="AH1678" i="44" s="1"/>
  <c r="AI1678" i="44" s="1"/>
  <c r="AG1679" i="44"/>
  <c r="AH1679" i="44" s="1"/>
  <c r="AI1679" i="44" s="1"/>
  <c r="AG1680" i="44"/>
  <c r="AH1680" i="44" s="1"/>
  <c r="AG1681" i="44"/>
  <c r="AG1682" i="44"/>
  <c r="AG1683" i="44"/>
  <c r="AH1683" i="44" s="1"/>
  <c r="AI1683" i="44" s="1"/>
  <c r="AG1684" i="44"/>
  <c r="AH1684" i="44" s="1"/>
  <c r="AI1684" i="44" s="1"/>
  <c r="AG1685" i="44"/>
  <c r="AH1685" i="44" s="1"/>
  <c r="AI1685" i="44" s="1"/>
  <c r="AG1686" i="44"/>
  <c r="AH1686" i="44" s="1"/>
  <c r="AI1686" i="44" s="1"/>
  <c r="AG1687" i="44"/>
  <c r="AH1687" i="44" s="1"/>
  <c r="AI1687" i="44" s="1"/>
  <c r="AG1688" i="44"/>
  <c r="AH1688" i="44" s="1"/>
  <c r="AI1688" i="44" s="1"/>
  <c r="AG1689" i="44"/>
  <c r="AH1689" i="44" s="1"/>
  <c r="AI1689" i="44" s="1"/>
  <c r="AG1690" i="44"/>
  <c r="AH1690" i="44" s="1"/>
  <c r="AI1690" i="44" s="1"/>
  <c r="AG1691" i="44"/>
  <c r="AH1691" i="44" s="1"/>
  <c r="AI1691" i="44" s="1"/>
  <c r="AG1692" i="44"/>
  <c r="AH1692" i="44" s="1"/>
  <c r="AI1692" i="44" s="1"/>
  <c r="AG1693" i="44"/>
  <c r="AH1693" i="44" s="1"/>
  <c r="AI1693" i="44" s="1"/>
  <c r="AG1694" i="44"/>
  <c r="AH1694" i="44" s="1"/>
  <c r="AI1694" i="44" s="1"/>
  <c r="AG1695" i="44"/>
  <c r="AH1695" i="44" s="1"/>
  <c r="AI1695" i="44" s="1"/>
  <c r="AG1696" i="44"/>
  <c r="AH1696" i="44" s="1"/>
  <c r="AI1696" i="44" s="1"/>
  <c r="AG1697" i="44"/>
  <c r="AG1698" i="44"/>
  <c r="AH1698" i="44" s="1"/>
  <c r="AI1698" i="44" s="1"/>
  <c r="AG1699" i="44"/>
  <c r="AH1699" i="44" s="1"/>
  <c r="AI1699" i="44" s="1"/>
  <c r="AG1700" i="44"/>
  <c r="AH1700" i="44" s="1"/>
  <c r="AI1700" i="44" s="1"/>
  <c r="AG1701" i="44"/>
  <c r="AH1701" i="44" s="1"/>
  <c r="AI1701" i="44" s="1"/>
  <c r="AG1702" i="44"/>
  <c r="AH1702" i="44" s="1"/>
  <c r="AI1702" i="44" s="1"/>
  <c r="AG1703" i="44"/>
  <c r="AH1703" i="44" s="1"/>
  <c r="AI1703" i="44" s="1"/>
  <c r="AG1704" i="44"/>
  <c r="AH1704" i="44" s="1"/>
  <c r="AI1704" i="44" s="1"/>
  <c r="AG1705" i="44"/>
  <c r="AH1705" i="44" s="1"/>
  <c r="AI1705" i="44" s="1"/>
  <c r="AG1706" i="44"/>
  <c r="AH1706" i="44" s="1"/>
  <c r="AI1706" i="44" s="1"/>
  <c r="AG1707" i="44"/>
  <c r="AH1707" i="44" s="1"/>
  <c r="AI1707" i="44" s="1"/>
  <c r="AG1708" i="44"/>
  <c r="AH1708" i="44" s="1"/>
  <c r="AI1708" i="44" s="1"/>
  <c r="AG1709" i="44"/>
  <c r="AH1709" i="44" s="1"/>
  <c r="AI1709" i="44" s="1"/>
  <c r="AG1710" i="44"/>
  <c r="AH1710" i="44" s="1"/>
  <c r="AI1710" i="44" s="1"/>
  <c r="AG1711" i="44"/>
  <c r="AH1711" i="44" s="1"/>
  <c r="AI1711" i="44" s="1"/>
  <c r="AG1712" i="44"/>
  <c r="AH1712" i="44" s="1"/>
  <c r="AI1712" i="44" s="1"/>
  <c r="AG1713" i="44"/>
  <c r="AG1714" i="44"/>
  <c r="AH1714" i="44" s="1"/>
  <c r="AI1714" i="44" s="1"/>
  <c r="AG1715" i="44"/>
  <c r="AH1715" i="44" s="1"/>
  <c r="AI1715" i="44" s="1"/>
  <c r="AG1716" i="44"/>
  <c r="AH1716" i="44" s="1"/>
  <c r="AI1716" i="44" s="1"/>
  <c r="AG1717" i="44"/>
  <c r="AH1717" i="44" s="1"/>
  <c r="AI1717" i="44" s="1"/>
  <c r="AG1718" i="44"/>
  <c r="AH1718" i="44" s="1"/>
  <c r="AI1718" i="44" s="1"/>
  <c r="AG1719" i="44"/>
  <c r="AH1719" i="44" s="1"/>
  <c r="AI1719" i="44" s="1"/>
  <c r="AG1720" i="44"/>
  <c r="AH1720" i="44" s="1"/>
  <c r="AI1720" i="44" s="1"/>
  <c r="AG1721" i="44"/>
  <c r="AH1721" i="44" s="1"/>
  <c r="AI1721" i="44" s="1"/>
  <c r="AG1722" i="44"/>
  <c r="AG1723" i="44"/>
  <c r="AH1723" i="44" s="1"/>
  <c r="AI1723" i="44" s="1"/>
  <c r="AG1724" i="44"/>
  <c r="AH1724" i="44" s="1"/>
  <c r="AI1724" i="44" s="1"/>
  <c r="AG1725" i="44"/>
  <c r="AH1725" i="44" s="1"/>
  <c r="AI1725" i="44" s="1"/>
  <c r="AG1726" i="44"/>
  <c r="AH1726" i="44" s="1"/>
  <c r="AI1726" i="44" s="1"/>
  <c r="AG1727" i="44"/>
  <c r="AH1727" i="44" s="1"/>
  <c r="AI1727" i="44" s="1"/>
  <c r="AG1728" i="44"/>
  <c r="AH1728" i="44" s="1"/>
  <c r="AG1729" i="44"/>
  <c r="AG1730" i="44"/>
  <c r="AG1731" i="44"/>
  <c r="AH1731" i="44" s="1"/>
  <c r="AI1731" i="44" s="1"/>
  <c r="AG1732" i="44"/>
  <c r="AH1732" i="44" s="1"/>
  <c r="AI1732" i="44" s="1"/>
  <c r="AG1733" i="44"/>
  <c r="AH1733" i="44" s="1"/>
  <c r="AI1733" i="44" s="1"/>
  <c r="AG1734" i="44"/>
  <c r="AH1734" i="44" s="1"/>
  <c r="AI1734" i="44" s="1"/>
  <c r="AG1735" i="44"/>
  <c r="AH1735" i="44" s="1"/>
  <c r="AI1735" i="44" s="1"/>
  <c r="AG1736" i="44"/>
  <c r="AG1737" i="44"/>
  <c r="AG1738" i="44"/>
  <c r="AH1738" i="44" s="1"/>
  <c r="AI1738" i="44" s="1"/>
  <c r="AG1739" i="44"/>
  <c r="AH1739" i="44" s="1"/>
  <c r="AG1740" i="44"/>
  <c r="AH1740" i="44" s="1"/>
  <c r="AI1740" i="44" s="1"/>
  <c r="AG1741" i="44"/>
  <c r="AH1741" i="44" s="1"/>
  <c r="AI1741" i="44" s="1"/>
  <c r="AG1742" i="44"/>
  <c r="AH1742" i="44" s="1"/>
  <c r="AI1742" i="44" s="1"/>
  <c r="AG1743" i="44"/>
  <c r="AH1743" i="44" s="1"/>
  <c r="AI1743" i="44" s="1"/>
  <c r="AG1744" i="44"/>
  <c r="AH1744" i="44" s="1"/>
  <c r="AI1744" i="44" s="1"/>
  <c r="AG1745" i="44"/>
  <c r="AH1745" i="44" s="1"/>
  <c r="AI1745" i="44" s="1"/>
  <c r="AG1746" i="44"/>
  <c r="AH1746" i="44" s="1"/>
  <c r="AI1746" i="44" s="1"/>
  <c r="AG1747" i="44"/>
  <c r="AH1747" i="44" s="1"/>
  <c r="AI1747" i="44" s="1"/>
  <c r="AG1748" i="44"/>
  <c r="AH1748" i="44" s="1"/>
  <c r="AI1748" i="44" s="1"/>
  <c r="AG1749" i="44"/>
  <c r="AH1749" i="44" s="1"/>
  <c r="AI1749" i="44" s="1"/>
  <c r="AG1750" i="44"/>
  <c r="AH1750" i="44" s="1"/>
  <c r="AI1750" i="44" s="1"/>
  <c r="AG1751" i="44"/>
  <c r="AH1751" i="44" s="1"/>
  <c r="AI1751" i="44" s="1"/>
  <c r="AG1752" i="44"/>
  <c r="AH1752" i="44" s="1"/>
  <c r="AI1752" i="44" s="1"/>
  <c r="AG1753" i="44"/>
  <c r="AH1753" i="44" s="1"/>
  <c r="AG1754" i="44"/>
  <c r="AG1755" i="44"/>
  <c r="AH1755" i="44" s="1"/>
  <c r="AI1755" i="44" s="1"/>
  <c r="AG1756" i="44"/>
  <c r="AH1756" i="44" s="1"/>
  <c r="AI1756" i="44" s="1"/>
  <c r="AG1757" i="44"/>
  <c r="AH1757" i="44" s="1"/>
  <c r="AI1757" i="44" s="1"/>
  <c r="AG1758" i="44"/>
  <c r="AH1758" i="44" s="1"/>
  <c r="AI1758" i="44" s="1"/>
  <c r="AG1759" i="44"/>
  <c r="AH1759" i="44" s="1"/>
  <c r="AI1759" i="44" s="1"/>
  <c r="AG1760" i="44"/>
  <c r="AH1760" i="44" s="1"/>
  <c r="AI1760" i="44" s="1"/>
  <c r="AG1761" i="44"/>
  <c r="AH1761" i="44" s="1"/>
  <c r="AI1761" i="44" s="1"/>
  <c r="AG1762" i="44"/>
  <c r="AH1762" i="44" s="1"/>
  <c r="AI1762" i="44" s="1"/>
  <c r="AG1763" i="44"/>
  <c r="AH1763" i="44" s="1"/>
  <c r="AI1763" i="44" s="1"/>
  <c r="AG1764" i="44"/>
  <c r="AH1764" i="44" s="1"/>
  <c r="AI1764" i="44" s="1"/>
  <c r="AG1765" i="44"/>
  <c r="AH1765" i="44" s="1"/>
  <c r="AI1765" i="44" s="1"/>
  <c r="AG1766" i="44"/>
  <c r="AH1766" i="44" s="1"/>
  <c r="AI1766" i="44" s="1"/>
  <c r="AG1767" i="44"/>
  <c r="AH1767" i="44" s="1"/>
  <c r="AI1767" i="44" s="1"/>
  <c r="AG1768" i="44"/>
  <c r="AH1768" i="44" s="1"/>
  <c r="AI1768" i="44" s="1"/>
  <c r="AG1769" i="44"/>
  <c r="AG1770" i="44"/>
  <c r="AH1770" i="44" s="1"/>
  <c r="AI1770" i="44" s="1"/>
  <c r="AG1771" i="44"/>
  <c r="AH1771" i="44" s="1"/>
  <c r="AI1771" i="44" s="1"/>
  <c r="AG1772" i="44"/>
  <c r="AH1772" i="44" s="1"/>
  <c r="AI1772" i="44" s="1"/>
  <c r="AG1773" i="44"/>
  <c r="AH1773" i="44" s="1"/>
  <c r="AI1773" i="44" s="1"/>
  <c r="AG1774" i="44"/>
  <c r="AH1774" i="44" s="1"/>
  <c r="AI1774" i="44" s="1"/>
  <c r="AG1775" i="44"/>
  <c r="AH1775" i="44" s="1"/>
  <c r="AI1775" i="44" s="1"/>
  <c r="AG1776" i="44"/>
  <c r="AH1776" i="44" s="1"/>
  <c r="AI1776" i="44" s="1"/>
  <c r="AG1777" i="44"/>
  <c r="AG1778" i="44"/>
  <c r="AH1778" i="44" s="1"/>
  <c r="AI1778" i="44" s="1"/>
  <c r="AG1779" i="44"/>
  <c r="AH1779" i="44" s="1"/>
  <c r="AI1779" i="44" s="1"/>
  <c r="AG1780" i="44"/>
  <c r="AH1780" i="44" s="1"/>
  <c r="AI1780" i="44" s="1"/>
  <c r="AG1781" i="44"/>
  <c r="AH1781" i="44" s="1"/>
  <c r="AI1781" i="44" s="1"/>
  <c r="AG1782" i="44"/>
  <c r="AH1782" i="44" s="1"/>
  <c r="AI1782" i="44" s="1"/>
  <c r="AG1783" i="44"/>
  <c r="AH1783" i="44" s="1"/>
  <c r="AI1783" i="44" s="1"/>
  <c r="AG1784" i="44"/>
  <c r="AH1784" i="44" s="1"/>
  <c r="AI1784" i="44" s="1"/>
  <c r="AG1785" i="44"/>
  <c r="AG1786" i="44"/>
  <c r="AH1786" i="44" s="1"/>
  <c r="AI1786" i="44" s="1"/>
  <c r="AG1787" i="44"/>
  <c r="AH1787" i="44" s="1"/>
  <c r="AG1788" i="44"/>
  <c r="AH1788" i="44" s="1"/>
  <c r="AI1788" i="44" s="1"/>
  <c r="AG1789" i="44"/>
  <c r="AH1789" i="44" s="1"/>
  <c r="AI1789" i="44" s="1"/>
  <c r="AH1360" i="44"/>
  <c r="AI1360" i="44" s="1"/>
  <c r="AH1362" i="44"/>
  <c r="AH1366" i="44"/>
  <c r="AI1366" i="44" s="1"/>
  <c r="AH1369" i="44"/>
  <c r="AI1369" i="44" s="1"/>
  <c r="AH1370" i="44"/>
  <c r="AI1370" i="44" s="1"/>
  <c r="AH1373" i="44"/>
  <c r="AI1373" i="44" s="1"/>
  <c r="AH1376" i="44"/>
  <c r="AI1376" i="44" s="1"/>
  <c r="AH1379" i="44"/>
  <c r="AI1379" i="44" s="1"/>
  <c r="AH1380" i="44"/>
  <c r="AI1380" i="44" s="1"/>
  <c r="AH1388" i="44"/>
  <c r="AI1388" i="44" s="1"/>
  <c r="AH1392" i="44"/>
  <c r="AH1393" i="44"/>
  <c r="AH1394" i="44"/>
  <c r="AH1401" i="44"/>
  <c r="AI1401" i="44" s="1"/>
  <c r="AH1403" i="44"/>
  <c r="AI1403" i="44" s="1"/>
  <c r="AH1409" i="44"/>
  <c r="AI1409" i="44" s="1"/>
  <c r="AH1410" i="44"/>
  <c r="AH1411" i="44"/>
  <c r="AI1411" i="44" s="1"/>
  <c r="AH1416" i="44"/>
  <c r="AI1416" i="44" s="1"/>
  <c r="AH1419" i="44"/>
  <c r="AI1419" i="44" s="1"/>
  <c r="AH1421" i="44"/>
  <c r="AI1421" i="44" s="1"/>
  <c r="AH1424" i="44"/>
  <c r="AH1425" i="44"/>
  <c r="AI1425" i="44" s="1"/>
  <c r="AH1426" i="44"/>
  <c r="AH1427" i="44"/>
  <c r="AI1427" i="44" s="1"/>
  <c r="AH1430" i="44"/>
  <c r="AI1430" i="44" s="1"/>
  <c r="AH1433" i="44"/>
  <c r="AI1433" i="44" s="1"/>
  <c r="AH1435" i="44"/>
  <c r="AI1435" i="44" s="1"/>
  <c r="AH1436" i="44"/>
  <c r="AI1436" i="44" s="1"/>
  <c r="AH1440" i="44"/>
  <c r="AH1442" i="44"/>
  <c r="AH1446" i="44"/>
  <c r="AI1446" i="44" s="1"/>
  <c r="AH1451" i="44"/>
  <c r="AI1451" i="44" s="1"/>
  <c r="AH1452" i="44"/>
  <c r="AI1452" i="44" s="1"/>
  <c r="AH1453" i="44"/>
  <c r="AI1453" i="44" s="1"/>
  <c r="AH1458" i="44"/>
  <c r="AH1460" i="44"/>
  <c r="AI1460" i="44" s="1"/>
  <c r="AH1464" i="44"/>
  <c r="AI1464" i="44" s="1"/>
  <c r="AH1466" i="44"/>
  <c r="AH1467" i="44"/>
  <c r="AI1467" i="44" s="1"/>
  <c r="AH1474" i="44"/>
  <c r="AI1474" i="44" s="1"/>
  <c r="AH1476" i="44"/>
  <c r="AI1476" i="44" s="1"/>
  <c r="AH1481" i="44"/>
  <c r="AI1481" i="44" s="1"/>
  <c r="AH1483" i="44"/>
  <c r="AI1483" i="44" s="1"/>
  <c r="AH1484" i="44"/>
  <c r="AI1484" i="44" s="1"/>
  <c r="AH1498" i="44"/>
  <c r="AI1498" i="44" s="1"/>
  <c r="AH1513" i="44"/>
  <c r="AI1513" i="44" s="1"/>
  <c r="AH1521" i="44"/>
  <c r="AH1522" i="44"/>
  <c r="AI1522" i="44" s="1"/>
  <c r="AH1539" i="44"/>
  <c r="AI1539" i="44" s="1"/>
  <c r="AH1546" i="44"/>
  <c r="AI1546" i="44" s="1"/>
  <c r="AH1547" i="44"/>
  <c r="AI1547" i="44" s="1"/>
  <c r="AH1553" i="44"/>
  <c r="AI1553" i="44" s="1"/>
  <c r="AH1569" i="44"/>
  <c r="AI1569" i="44" s="1"/>
  <c r="AH1573" i="44"/>
  <c r="AI1573" i="44" s="1"/>
  <c r="AH1576" i="44"/>
  <c r="AI1576" i="44" s="1"/>
  <c r="AH1578" i="44"/>
  <c r="AI1578" i="44" s="1"/>
  <c r="AH1603" i="44"/>
  <c r="AI1603" i="44" s="1"/>
  <c r="AH1608" i="44"/>
  <c r="AI1608" i="44" s="1"/>
  <c r="AH1609" i="44"/>
  <c r="AH1610" i="44"/>
  <c r="AH1611" i="44"/>
  <c r="AH1618" i="44"/>
  <c r="AI1618" i="44" s="1"/>
  <c r="AH1620" i="44"/>
  <c r="AI1620" i="44" s="1"/>
  <c r="AH1633" i="44"/>
  <c r="AI1633" i="44" s="1"/>
  <c r="AH1641" i="44"/>
  <c r="AI1641" i="44" s="1"/>
  <c r="AH1642" i="44"/>
  <c r="AI1642" i="44" s="1"/>
  <c r="AH1657" i="44"/>
  <c r="AI1657" i="44" s="1"/>
  <c r="AH1666" i="44"/>
  <c r="AI1666" i="44" s="1"/>
  <c r="AH1667" i="44"/>
  <c r="AH1673" i="44"/>
  <c r="AI1673" i="44" s="1"/>
  <c r="AH1674" i="44"/>
  <c r="AI1674" i="44" s="1"/>
  <c r="AH1681" i="44"/>
  <c r="AH1682" i="44"/>
  <c r="AI1682" i="44" s="1"/>
  <c r="AH1697" i="44"/>
  <c r="AI1697" i="44" s="1"/>
  <c r="AH1713" i="44"/>
  <c r="AI1713" i="44" s="1"/>
  <c r="AH1722" i="44"/>
  <c r="AI1722" i="44" s="1"/>
  <c r="AH1729" i="44"/>
  <c r="AI1729" i="44" s="1"/>
  <c r="AH1730" i="44"/>
  <c r="AI1730" i="44" s="1"/>
  <c r="AH1736" i="44"/>
  <c r="AI1736" i="44" s="1"/>
  <c r="AH1737" i="44"/>
  <c r="AH1754" i="44"/>
  <c r="AI1754" i="44" s="1"/>
  <c r="AH1769" i="44"/>
  <c r="AI1769" i="44" s="1"/>
  <c r="AH1777" i="44"/>
  <c r="AH1785" i="44"/>
  <c r="AI1785" i="44" s="1"/>
  <c r="AI1494" i="44"/>
  <c r="AJ1357" i="44"/>
  <c r="AJ1358" i="44"/>
  <c r="AK1358" i="44" s="1"/>
  <c r="AJ1359" i="44"/>
  <c r="AJ1360" i="44"/>
  <c r="AK1360" i="44" s="1"/>
  <c r="AL1360" i="44" s="1"/>
  <c r="AJ1361" i="44"/>
  <c r="AK1361" i="44" s="1"/>
  <c r="AL1361" i="44" s="1"/>
  <c r="AJ1362" i="44"/>
  <c r="AK1362" i="44" s="1"/>
  <c r="AL1362" i="44" s="1"/>
  <c r="AJ1363" i="44"/>
  <c r="AK1363" i="44" s="1"/>
  <c r="AJ1364" i="44"/>
  <c r="AK1364" i="44" s="1"/>
  <c r="AL1364" i="44" s="1"/>
  <c r="AJ1365" i="44"/>
  <c r="AK1365" i="44" s="1"/>
  <c r="AL1365" i="44" s="1"/>
  <c r="AJ1366" i="44"/>
  <c r="AK1366" i="44" s="1"/>
  <c r="AL1366" i="44" s="1"/>
  <c r="AJ1367" i="44"/>
  <c r="AK1367" i="44" s="1"/>
  <c r="AL1367" i="44" s="1"/>
  <c r="AJ1368" i="44"/>
  <c r="AK1368" i="44" s="1"/>
  <c r="AL1368" i="44" s="1"/>
  <c r="AJ1369" i="44"/>
  <c r="AK1369" i="44" s="1"/>
  <c r="AL1369" i="44" s="1"/>
  <c r="AJ1370" i="44"/>
  <c r="AK1370" i="44" s="1"/>
  <c r="AL1370" i="44" s="1"/>
  <c r="AJ1371" i="44"/>
  <c r="AK1371" i="44" s="1"/>
  <c r="AL1371" i="44" s="1"/>
  <c r="AJ1372" i="44"/>
  <c r="AK1372" i="44" s="1"/>
  <c r="AL1372" i="44" s="1"/>
  <c r="AJ1373" i="44"/>
  <c r="AJ1374" i="44"/>
  <c r="AK1374" i="44" s="1"/>
  <c r="AL1374" i="44" s="1"/>
  <c r="AJ1375" i="44"/>
  <c r="AJ1376" i="44"/>
  <c r="AK1376" i="44" s="1"/>
  <c r="AL1376" i="44" s="1"/>
  <c r="AJ1377" i="44"/>
  <c r="AK1377" i="44" s="1"/>
  <c r="AL1377" i="44" s="1"/>
  <c r="AJ1378" i="44"/>
  <c r="AK1378" i="44" s="1"/>
  <c r="AL1378" i="44" s="1"/>
  <c r="AJ1379" i="44"/>
  <c r="AK1379" i="44" s="1"/>
  <c r="AL1379" i="44" s="1"/>
  <c r="AJ1380" i="44"/>
  <c r="AK1380" i="44" s="1"/>
  <c r="AL1380" i="44" s="1"/>
  <c r="AJ1381" i="44"/>
  <c r="AK1381" i="44" s="1"/>
  <c r="AL1381" i="44" s="1"/>
  <c r="AJ1382" i="44"/>
  <c r="AK1382" i="44" s="1"/>
  <c r="AJ1383" i="44"/>
  <c r="AK1383" i="44" s="1"/>
  <c r="AL1383" i="44" s="1"/>
  <c r="AJ1384" i="44"/>
  <c r="AK1384" i="44" s="1"/>
  <c r="AL1384" i="44" s="1"/>
  <c r="AJ1385" i="44"/>
  <c r="AJ1386" i="44"/>
  <c r="AJ1387" i="44"/>
  <c r="AJ1388" i="44"/>
  <c r="AK1388" i="44" s="1"/>
  <c r="AL1388" i="44" s="1"/>
  <c r="AJ1389" i="44"/>
  <c r="AJ1390" i="44"/>
  <c r="AK1390" i="44" s="1"/>
  <c r="AJ1391" i="44"/>
  <c r="AK1391" i="44" s="1"/>
  <c r="AL1391" i="44" s="1"/>
  <c r="AJ1392" i="44"/>
  <c r="AK1392" i="44" s="1"/>
  <c r="AL1392" i="44" s="1"/>
  <c r="AJ1393" i="44"/>
  <c r="AJ1394" i="44"/>
  <c r="AK1394" i="44" s="1"/>
  <c r="AL1394" i="44" s="1"/>
  <c r="AJ1395" i="44"/>
  <c r="AK1395" i="44" s="1"/>
  <c r="AL1395" i="44" s="1"/>
  <c r="AJ1396" i="44"/>
  <c r="AK1396" i="44" s="1"/>
  <c r="AL1396" i="44" s="1"/>
  <c r="AJ1397" i="44"/>
  <c r="AJ1398" i="44"/>
  <c r="AK1398" i="44" s="1"/>
  <c r="AL1398" i="44" s="1"/>
  <c r="AJ1399" i="44"/>
  <c r="AK1399" i="44" s="1"/>
  <c r="AL1399" i="44" s="1"/>
  <c r="AJ1400" i="44"/>
  <c r="AK1400" i="44" s="1"/>
  <c r="AL1400" i="44" s="1"/>
  <c r="AJ1401" i="44"/>
  <c r="AK1401" i="44" s="1"/>
  <c r="AL1401" i="44" s="1"/>
  <c r="AJ1402" i="44"/>
  <c r="AK1402" i="44" s="1"/>
  <c r="AL1402" i="44" s="1"/>
  <c r="AJ1403" i="44"/>
  <c r="AK1403" i="44" s="1"/>
  <c r="AL1403" i="44" s="1"/>
  <c r="AJ1404" i="44"/>
  <c r="AK1404" i="44" s="1"/>
  <c r="AL1404" i="44" s="1"/>
  <c r="AJ1405" i="44"/>
  <c r="AK1405" i="44" s="1"/>
  <c r="AL1405" i="44" s="1"/>
  <c r="AJ1406" i="44"/>
  <c r="AK1406" i="44" s="1"/>
  <c r="AL1406" i="44" s="1"/>
  <c r="AJ1407" i="44"/>
  <c r="AK1407" i="44" s="1"/>
  <c r="AL1407" i="44" s="1"/>
  <c r="AJ1408" i="44"/>
  <c r="AK1408" i="44" s="1"/>
  <c r="AL1408" i="44" s="1"/>
  <c r="AJ1409" i="44"/>
  <c r="AK1409" i="44" s="1"/>
  <c r="AL1409" i="44" s="1"/>
  <c r="AJ1410" i="44"/>
  <c r="AK1410" i="44" s="1"/>
  <c r="AL1410" i="44" s="1"/>
  <c r="AJ1411" i="44"/>
  <c r="AK1411" i="44" s="1"/>
  <c r="AL1411" i="44" s="1"/>
  <c r="AJ1412" i="44"/>
  <c r="AK1412" i="44" s="1"/>
  <c r="AL1412" i="44" s="1"/>
  <c r="AJ1413" i="44"/>
  <c r="AK1413" i="44" s="1"/>
  <c r="AL1413" i="44" s="1"/>
  <c r="AJ1414" i="44"/>
  <c r="AK1414" i="44" s="1"/>
  <c r="AL1414" i="44" s="1"/>
  <c r="AJ1415" i="44"/>
  <c r="AK1415" i="44" s="1"/>
  <c r="AL1415" i="44" s="1"/>
  <c r="AJ1416" i="44"/>
  <c r="AK1416" i="44" s="1"/>
  <c r="AL1416" i="44" s="1"/>
  <c r="AJ1417" i="44"/>
  <c r="AK1417" i="44" s="1"/>
  <c r="AL1417" i="44" s="1"/>
  <c r="AJ1418" i="44"/>
  <c r="AK1418" i="44" s="1"/>
  <c r="AL1418" i="44" s="1"/>
  <c r="AJ1419" i="44"/>
  <c r="AJ1420" i="44"/>
  <c r="AK1420" i="44" s="1"/>
  <c r="AL1420" i="44" s="1"/>
  <c r="AJ1421" i="44"/>
  <c r="AJ1422" i="44"/>
  <c r="AK1422" i="44" s="1"/>
  <c r="AL1422" i="44" s="1"/>
  <c r="AJ1423" i="44"/>
  <c r="AJ1424" i="44"/>
  <c r="AK1424" i="44" s="1"/>
  <c r="AL1424" i="44" s="1"/>
  <c r="AJ1425" i="44"/>
  <c r="AK1425" i="44" s="1"/>
  <c r="AL1425" i="44" s="1"/>
  <c r="AJ1426" i="44"/>
  <c r="AK1426" i="44" s="1"/>
  <c r="AL1426" i="44" s="1"/>
  <c r="AJ1427" i="44"/>
  <c r="AK1427" i="44" s="1"/>
  <c r="AL1427" i="44" s="1"/>
  <c r="AJ1428" i="44"/>
  <c r="AK1428" i="44" s="1"/>
  <c r="AL1428" i="44" s="1"/>
  <c r="AJ1429" i="44"/>
  <c r="AK1429" i="44" s="1"/>
  <c r="AL1429" i="44" s="1"/>
  <c r="AJ1430" i="44"/>
  <c r="AK1430" i="44" s="1"/>
  <c r="AL1430" i="44" s="1"/>
  <c r="AJ1431" i="44"/>
  <c r="AK1431" i="44" s="1"/>
  <c r="AL1431" i="44" s="1"/>
  <c r="AJ1432" i="44"/>
  <c r="AK1432" i="44" s="1"/>
  <c r="AL1432" i="44" s="1"/>
  <c r="AJ1433" i="44"/>
  <c r="AJ1434" i="44"/>
  <c r="AK1434" i="44" s="1"/>
  <c r="AL1434" i="44" s="1"/>
  <c r="AJ1435" i="44"/>
  <c r="AJ1436" i="44"/>
  <c r="AK1436" i="44" s="1"/>
  <c r="AL1436" i="44" s="1"/>
  <c r="AJ1437" i="44"/>
  <c r="AJ1438" i="44"/>
  <c r="AK1438" i="44" s="1"/>
  <c r="AL1438" i="44" s="1"/>
  <c r="AJ1439" i="44"/>
  <c r="AK1439" i="44" s="1"/>
  <c r="AL1439" i="44" s="1"/>
  <c r="AJ1440" i="44"/>
  <c r="AK1440" i="44" s="1"/>
  <c r="AL1440" i="44" s="1"/>
  <c r="AJ1441" i="44"/>
  <c r="AK1441" i="44" s="1"/>
  <c r="AL1441" i="44" s="1"/>
  <c r="AJ1442" i="44"/>
  <c r="AK1442" i="44" s="1"/>
  <c r="AL1442" i="44" s="1"/>
  <c r="AJ1443" i="44"/>
  <c r="AJ1444" i="44"/>
  <c r="AK1444" i="44" s="1"/>
  <c r="AL1444" i="44" s="1"/>
  <c r="AJ1445" i="44"/>
  <c r="AJ1446" i="44"/>
  <c r="AK1446" i="44" s="1"/>
  <c r="AL1446" i="44" s="1"/>
  <c r="AJ1447" i="44"/>
  <c r="AK1447" i="44" s="1"/>
  <c r="AL1447" i="44" s="1"/>
  <c r="AJ1448" i="44"/>
  <c r="AK1448" i="44" s="1"/>
  <c r="AL1448" i="44" s="1"/>
  <c r="AJ1449" i="44"/>
  <c r="AK1449" i="44" s="1"/>
  <c r="AL1449" i="44" s="1"/>
  <c r="AJ1450" i="44"/>
  <c r="AK1450" i="44" s="1"/>
  <c r="AL1450" i="44" s="1"/>
  <c r="AJ1451" i="44"/>
  <c r="AK1451" i="44" s="1"/>
  <c r="AL1451" i="44" s="1"/>
  <c r="AJ1452" i="44"/>
  <c r="AK1452" i="44" s="1"/>
  <c r="AL1452" i="44" s="1"/>
  <c r="AJ1453" i="44"/>
  <c r="AK1453" i="44" s="1"/>
  <c r="AL1453" i="44" s="1"/>
  <c r="AJ1454" i="44"/>
  <c r="AK1454" i="44" s="1"/>
  <c r="AL1454" i="44" s="1"/>
  <c r="AJ1455" i="44"/>
  <c r="AJ1456" i="44"/>
  <c r="AK1456" i="44" s="1"/>
  <c r="AL1456" i="44" s="1"/>
  <c r="AJ1457" i="44"/>
  <c r="AJ1458" i="44"/>
  <c r="AK1458" i="44" s="1"/>
  <c r="AL1458" i="44" s="1"/>
  <c r="AJ1459" i="44"/>
  <c r="AJ1460" i="44"/>
  <c r="AK1460" i="44" s="1"/>
  <c r="AL1460" i="44" s="1"/>
  <c r="AJ1461" i="44"/>
  <c r="AJ1462" i="44"/>
  <c r="AK1462" i="44" s="1"/>
  <c r="AL1462" i="44" s="1"/>
  <c r="AJ1463" i="44"/>
  <c r="AK1463" i="44" s="1"/>
  <c r="AL1463" i="44" s="1"/>
  <c r="AJ1464" i="44"/>
  <c r="AK1464" i="44" s="1"/>
  <c r="AL1464" i="44" s="1"/>
  <c r="AJ1465" i="44"/>
  <c r="AK1465" i="44" s="1"/>
  <c r="AL1465" i="44" s="1"/>
  <c r="AJ1466" i="44"/>
  <c r="AK1466" i="44" s="1"/>
  <c r="AL1466" i="44" s="1"/>
  <c r="AJ1467" i="44"/>
  <c r="AK1467" i="44" s="1"/>
  <c r="AL1467" i="44" s="1"/>
  <c r="AJ1468" i="44"/>
  <c r="AK1468" i="44" s="1"/>
  <c r="AL1468" i="44" s="1"/>
  <c r="AJ1469" i="44"/>
  <c r="AJ1470" i="44"/>
  <c r="AK1470" i="44" s="1"/>
  <c r="AL1470" i="44" s="1"/>
  <c r="AJ1471" i="44"/>
  <c r="AJ1472" i="44"/>
  <c r="AK1472" i="44" s="1"/>
  <c r="AL1472" i="44" s="1"/>
  <c r="AJ1473" i="44"/>
  <c r="AK1473" i="44" s="1"/>
  <c r="AL1473" i="44" s="1"/>
  <c r="AJ1474" i="44"/>
  <c r="AK1474" i="44" s="1"/>
  <c r="AL1474" i="44" s="1"/>
  <c r="AJ1475" i="44"/>
  <c r="AJ1476" i="44"/>
  <c r="AK1476" i="44" s="1"/>
  <c r="AL1476" i="44" s="1"/>
  <c r="AJ1477" i="44"/>
  <c r="AK1477" i="44" s="1"/>
  <c r="AL1477" i="44" s="1"/>
  <c r="AJ1478" i="44"/>
  <c r="AK1478" i="44" s="1"/>
  <c r="AL1478" i="44" s="1"/>
  <c r="AJ1479" i="44"/>
  <c r="AK1479" i="44" s="1"/>
  <c r="AL1479" i="44" s="1"/>
  <c r="AJ1480" i="44"/>
  <c r="AK1480" i="44" s="1"/>
  <c r="AL1480" i="44" s="1"/>
  <c r="AJ1481" i="44"/>
  <c r="AK1481" i="44" s="1"/>
  <c r="AL1481" i="44" s="1"/>
  <c r="AJ1482" i="44"/>
  <c r="AK1482" i="44" s="1"/>
  <c r="AL1482" i="44" s="1"/>
  <c r="AJ1483" i="44"/>
  <c r="AK1483" i="44" s="1"/>
  <c r="AL1483" i="44" s="1"/>
  <c r="AJ1484" i="44"/>
  <c r="AK1484" i="44" s="1"/>
  <c r="AL1484" i="44" s="1"/>
  <c r="AJ1485" i="44"/>
  <c r="AK1485" i="44" s="1"/>
  <c r="AL1485" i="44" s="1"/>
  <c r="AJ1486" i="44"/>
  <c r="AK1486" i="44" s="1"/>
  <c r="AL1486" i="44" s="1"/>
  <c r="AJ1487" i="44"/>
  <c r="AK1487" i="44" s="1"/>
  <c r="AL1487" i="44" s="1"/>
  <c r="AJ1488" i="44"/>
  <c r="AK1488" i="44" s="1"/>
  <c r="AL1488" i="44" s="1"/>
  <c r="AJ1489" i="44"/>
  <c r="AK1489" i="44" s="1"/>
  <c r="AL1489" i="44" s="1"/>
  <c r="AJ1490" i="44"/>
  <c r="AK1490" i="44" s="1"/>
  <c r="AL1490" i="44" s="1"/>
  <c r="AJ1491" i="44"/>
  <c r="AJ1492" i="44"/>
  <c r="AJ1493" i="44"/>
  <c r="AK1493" i="44" s="1"/>
  <c r="AJ1494" i="44"/>
  <c r="AK1494" i="44" s="1"/>
  <c r="AL1494" i="44" s="1"/>
  <c r="AJ1495" i="44"/>
  <c r="AK1495" i="44" s="1"/>
  <c r="AL1495" i="44" s="1"/>
  <c r="AJ1496" i="44"/>
  <c r="AK1496" i="44" s="1"/>
  <c r="AL1496" i="44" s="1"/>
  <c r="AJ1497" i="44"/>
  <c r="AK1497" i="44" s="1"/>
  <c r="AL1497" i="44" s="1"/>
  <c r="AJ1498" i="44"/>
  <c r="AK1498" i="44" s="1"/>
  <c r="AL1498" i="44" s="1"/>
  <c r="AJ1499" i="44"/>
  <c r="AK1499" i="44" s="1"/>
  <c r="AL1499" i="44" s="1"/>
  <c r="AJ1500" i="44"/>
  <c r="AK1500" i="44" s="1"/>
  <c r="AJ1501" i="44"/>
  <c r="AK1501" i="44" s="1"/>
  <c r="AJ1502" i="44"/>
  <c r="AK1502" i="44" s="1"/>
  <c r="AJ1503" i="44"/>
  <c r="AK1503" i="44" s="1"/>
  <c r="AL1503" i="44" s="1"/>
  <c r="AJ1504" i="44"/>
  <c r="AK1504" i="44" s="1"/>
  <c r="AL1504" i="44" s="1"/>
  <c r="AJ1505" i="44"/>
  <c r="AK1505" i="44" s="1"/>
  <c r="AL1505" i="44" s="1"/>
  <c r="AJ1506" i="44"/>
  <c r="AK1506" i="44" s="1"/>
  <c r="AL1506" i="44" s="1"/>
  <c r="AJ1507" i="44"/>
  <c r="AJ1508" i="44"/>
  <c r="AK1508" i="44" s="1"/>
  <c r="AL1508" i="44" s="1"/>
  <c r="AJ1509" i="44"/>
  <c r="AK1509" i="44" s="1"/>
  <c r="AL1509" i="44" s="1"/>
  <c r="AJ1510" i="44"/>
  <c r="AK1510" i="44" s="1"/>
  <c r="AJ1511" i="44"/>
  <c r="AK1511" i="44" s="1"/>
  <c r="AJ1512" i="44"/>
  <c r="AK1512" i="44" s="1"/>
  <c r="AL1512" i="44" s="1"/>
  <c r="AJ1513" i="44"/>
  <c r="AK1513" i="44" s="1"/>
  <c r="AL1513" i="44" s="1"/>
  <c r="AJ1514" i="44"/>
  <c r="AK1514" i="44" s="1"/>
  <c r="AL1514" i="44" s="1"/>
  <c r="AJ1515" i="44"/>
  <c r="AJ1516" i="44"/>
  <c r="AK1516" i="44" s="1"/>
  <c r="AL1516" i="44" s="1"/>
  <c r="AJ1517" i="44"/>
  <c r="AK1517" i="44" s="1"/>
  <c r="AL1517" i="44" s="1"/>
  <c r="AJ1518" i="44"/>
  <c r="AK1518" i="44" s="1"/>
  <c r="AL1518" i="44" s="1"/>
  <c r="AJ1519" i="44"/>
  <c r="AK1519" i="44" s="1"/>
  <c r="AJ1520" i="44"/>
  <c r="AK1520" i="44" s="1"/>
  <c r="AJ1521" i="44"/>
  <c r="AK1521" i="44" s="1"/>
  <c r="AL1521" i="44" s="1"/>
  <c r="AJ1522" i="44"/>
  <c r="AK1522" i="44" s="1"/>
  <c r="AL1522" i="44" s="1"/>
  <c r="AJ1523" i="44"/>
  <c r="AJ1524" i="44"/>
  <c r="AJ1525" i="44"/>
  <c r="AJ1526" i="44"/>
  <c r="AK1526" i="44" s="1"/>
  <c r="AL1526" i="44" s="1"/>
  <c r="AJ1527" i="44"/>
  <c r="AK1527" i="44" s="1"/>
  <c r="AL1527" i="44" s="1"/>
  <c r="AJ1528" i="44"/>
  <c r="AK1528" i="44" s="1"/>
  <c r="AJ1529" i="44"/>
  <c r="AK1529" i="44" s="1"/>
  <c r="AJ1530" i="44"/>
  <c r="AK1530" i="44" s="1"/>
  <c r="AL1530" i="44" s="1"/>
  <c r="AJ1531" i="44"/>
  <c r="AK1531" i="44" s="1"/>
  <c r="AL1531" i="44" s="1"/>
  <c r="AJ1532" i="44"/>
  <c r="AK1532" i="44" s="1"/>
  <c r="AL1532" i="44" s="1"/>
  <c r="AJ1533" i="44"/>
  <c r="AK1533" i="44" s="1"/>
  <c r="AL1533" i="44" s="1"/>
  <c r="AJ1534" i="44"/>
  <c r="AK1534" i="44" s="1"/>
  <c r="AL1534" i="44" s="1"/>
  <c r="AJ1535" i="44"/>
  <c r="AK1535" i="44" s="1"/>
  <c r="AL1535" i="44" s="1"/>
  <c r="AJ1536" i="44"/>
  <c r="AK1536" i="44" s="1"/>
  <c r="AL1536" i="44" s="1"/>
  <c r="AJ1537" i="44"/>
  <c r="AK1537" i="44" s="1"/>
  <c r="AJ1538" i="44"/>
  <c r="AK1538" i="44" s="1"/>
  <c r="AL1538" i="44" s="1"/>
  <c r="AJ1539" i="44"/>
  <c r="AJ1540" i="44"/>
  <c r="AK1540" i="44" s="1"/>
  <c r="AL1540" i="44" s="1"/>
  <c r="AJ1541" i="44"/>
  <c r="AK1541" i="44" s="1"/>
  <c r="AL1541" i="44" s="1"/>
  <c r="AJ1542" i="44"/>
  <c r="AK1542" i="44" s="1"/>
  <c r="AL1542" i="44" s="1"/>
  <c r="AJ1543" i="44"/>
  <c r="AK1543" i="44" s="1"/>
  <c r="AL1543" i="44" s="1"/>
  <c r="AJ1544" i="44"/>
  <c r="AK1544" i="44" s="1"/>
  <c r="AL1544" i="44" s="1"/>
  <c r="AJ1545" i="44"/>
  <c r="AK1545" i="44" s="1"/>
  <c r="AL1545" i="44" s="1"/>
  <c r="AJ1546" i="44"/>
  <c r="AK1546" i="44" s="1"/>
  <c r="AL1546" i="44" s="1"/>
  <c r="AJ1547" i="44"/>
  <c r="AK1547" i="44" s="1"/>
  <c r="AL1547" i="44" s="1"/>
  <c r="AJ1548" i="44"/>
  <c r="AK1548" i="44" s="1"/>
  <c r="AL1548" i="44" s="1"/>
  <c r="AJ1549" i="44"/>
  <c r="AK1549" i="44" s="1"/>
  <c r="AL1549" i="44" s="1"/>
  <c r="AJ1550" i="44"/>
  <c r="AK1550" i="44" s="1"/>
  <c r="AL1550" i="44" s="1"/>
  <c r="AJ1551" i="44"/>
  <c r="AK1551" i="44" s="1"/>
  <c r="AL1551" i="44" s="1"/>
  <c r="AJ1552" i="44"/>
  <c r="AK1552" i="44" s="1"/>
  <c r="AL1552" i="44" s="1"/>
  <c r="AJ1553" i="44"/>
  <c r="AK1553" i="44" s="1"/>
  <c r="AL1553" i="44" s="1"/>
  <c r="AJ1554" i="44"/>
  <c r="AK1554" i="44" s="1"/>
  <c r="AL1554" i="44" s="1"/>
  <c r="AJ1555" i="44"/>
  <c r="AK1555" i="44" s="1"/>
  <c r="AL1555" i="44" s="1"/>
  <c r="AJ1556" i="44"/>
  <c r="AK1556" i="44" s="1"/>
  <c r="AL1556" i="44" s="1"/>
  <c r="AJ1557" i="44"/>
  <c r="AK1557" i="44" s="1"/>
  <c r="AL1557" i="44" s="1"/>
  <c r="AJ1558" i="44"/>
  <c r="AK1558" i="44" s="1"/>
  <c r="AL1558" i="44" s="1"/>
  <c r="AJ1559" i="44"/>
  <c r="AK1559" i="44" s="1"/>
  <c r="AL1559" i="44" s="1"/>
  <c r="AJ1560" i="44"/>
  <c r="AK1560" i="44" s="1"/>
  <c r="AL1560" i="44" s="1"/>
  <c r="AJ1561" i="44"/>
  <c r="AK1561" i="44" s="1"/>
  <c r="AL1561" i="44" s="1"/>
  <c r="AJ1562" i="44"/>
  <c r="AK1562" i="44" s="1"/>
  <c r="AL1562" i="44" s="1"/>
  <c r="AJ1563" i="44"/>
  <c r="AJ1564" i="44"/>
  <c r="AK1564" i="44" s="1"/>
  <c r="AL1564" i="44" s="1"/>
  <c r="AJ1565" i="44"/>
  <c r="AK1565" i="44" s="1"/>
  <c r="AL1565" i="44" s="1"/>
  <c r="AJ1566" i="44"/>
  <c r="AK1566" i="44" s="1"/>
  <c r="AJ1567" i="44"/>
  <c r="AK1567" i="44" s="1"/>
  <c r="AL1567" i="44" s="1"/>
  <c r="AJ1568" i="44"/>
  <c r="AK1568" i="44" s="1"/>
  <c r="AL1568" i="44" s="1"/>
  <c r="AJ1569" i="44"/>
  <c r="AK1569" i="44" s="1"/>
  <c r="AL1569" i="44" s="1"/>
  <c r="AJ1570" i="44"/>
  <c r="AK1570" i="44" s="1"/>
  <c r="AL1570" i="44" s="1"/>
  <c r="AJ1571" i="44"/>
  <c r="AK1571" i="44" s="1"/>
  <c r="AL1571" i="44" s="1"/>
  <c r="AJ1572" i="44"/>
  <c r="AK1572" i="44" s="1"/>
  <c r="AL1572" i="44" s="1"/>
  <c r="AJ1573" i="44"/>
  <c r="AK1573" i="44" s="1"/>
  <c r="AL1573" i="44" s="1"/>
  <c r="AJ1574" i="44"/>
  <c r="AK1574" i="44" s="1"/>
  <c r="AJ1575" i="44"/>
  <c r="AK1575" i="44" s="1"/>
  <c r="AJ1576" i="44"/>
  <c r="AK1576" i="44" s="1"/>
  <c r="AL1576" i="44" s="1"/>
  <c r="AJ1577" i="44"/>
  <c r="AJ1578" i="44"/>
  <c r="AK1578" i="44" s="1"/>
  <c r="AL1578" i="44" s="1"/>
  <c r="AJ1579" i="44"/>
  <c r="AK1579" i="44" s="1"/>
  <c r="AL1579" i="44" s="1"/>
  <c r="AJ1580" i="44"/>
  <c r="AJ1581" i="44"/>
  <c r="AK1581" i="44" s="1"/>
  <c r="AL1581" i="44" s="1"/>
  <c r="AJ1582" i="44"/>
  <c r="AK1582" i="44" s="1"/>
  <c r="AL1582" i="44" s="1"/>
  <c r="AJ1583" i="44"/>
  <c r="AK1583" i="44" s="1"/>
  <c r="AJ1584" i="44"/>
  <c r="AK1584" i="44" s="1"/>
  <c r="AJ1585" i="44"/>
  <c r="AK1585" i="44" s="1"/>
  <c r="AL1585" i="44" s="1"/>
  <c r="AJ1586" i="44"/>
  <c r="AK1586" i="44" s="1"/>
  <c r="AL1586" i="44" s="1"/>
  <c r="AJ1587" i="44"/>
  <c r="AK1587" i="44" s="1"/>
  <c r="AL1587" i="44" s="1"/>
  <c r="AJ1588" i="44"/>
  <c r="AK1588" i="44" s="1"/>
  <c r="AL1588" i="44" s="1"/>
  <c r="AJ1589" i="44"/>
  <c r="AK1589" i="44" s="1"/>
  <c r="AL1589" i="44" s="1"/>
  <c r="AJ1590" i="44"/>
  <c r="AK1590" i="44" s="1"/>
  <c r="AL1590" i="44" s="1"/>
  <c r="AJ1591" i="44"/>
  <c r="AK1591" i="44" s="1"/>
  <c r="AL1591" i="44" s="1"/>
  <c r="AJ1592" i="44"/>
  <c r="AK1592" i="44" s="1"/>
  <c r="AJ1593" i="44"/>
  <c r="AK1593" i="44" s="1"/>
  <c r="AL1593" i="44" s="1"/>
  <c r="AJ1594" i="44"/>
  <c r="AK1594" i="44" s="1"/>
  <c r="AL1594" i="44" s="1"/>
  <c r="AJ1595" i="44"/>
  <c r="AK1595" i="44" s="1"/>
  <c r="AL1595" i="44" s="1"/>
  <c r="AJ1596" i="44"/>
  <c r="AK1596" i="44" s="1"/>
  <c r="AL1596" i="44" s="1"/>
  <c r="AJ1597" i="44"/>
  <c r="AK1597" i="44" s="1"/>
  <c r="AL1597" i="44" s="1"/>
  <c r="AJ1598" i="44"/>
  <c r="AK1598" i="44" s="1"/>
  <c r="AL1598" i="44" s="1"/>
  <c r="AJ1599" i="44"/>
  <c r="AJ1600" i="44"/>
  <c r="AK1600" i="44" s="1"/>
  <c r="AL1600" i="44" s="1"/>
  <c r="AJ1601" i="44"/>
  <c r="AK1601" i="44" s="1"/>
  <c r="AL1601" i="44" s="1"/>
  <c r="AJ1602" i="44"/>
  <c r="AK1602" i="44" s="1"/>
  <c r="AL1602" i="44" s="1"/>
  <c r="AJ1603" i="44"/>
  <c r="AK1603" i="44" s="1"/>
  <c r="AL1603" i="44" s="1"/>
  <c r="AJ1604" i="44"/>
  <c r="AK1604" i="44" s="1"/>
  <c r="AL1604" i="44" s="1"/>
  <c r="AJ1605" i="44"/>
  <c r="AK1605" i="44" s="1"/>
  <c r="AL1605" i="44" s="1"/>
  <c r="AJ1606" i="44"/>
  <c r="AK1606" i="44" s="1"/>
  <c r="AL1606" i="44" s="1"/>
  <c r="AJ1607" i="44"/>
  <c r="AK1607" i="44" s="1"/>
  <c r="AL1607" i="44" s="1"/>
  <c r="AJ1608" i="44"/>
  <c r="AK1608" i="44" s="1"/>
  <c r="AL1608" i="44" s="1"/>
  <c r="AJ1609" i="44"/>
  <c r="AK1609" i="44" s="1"/>
  <c r="AL1609" i="44" s="1"/>
  <c r="AJ1610" i="44"/>
  <c r="AK1610" i="44" s="1"/>
  <c r="AL1610" i="44" s="1"/>
  <c r="AJ1611" i="44"/>
  <c r="AK1611" i="44" s="1"/>
  <c r="AL1611" i="44" s="1"/>
  <c r="AJ1612" i="44"/>
  <c r="AK1612" i="44" s="1"/>
  <c r="AL1612" i="44" s="1"/>
  <c r="AJ1613" i="44"/>
  <c r="AK1613" i="44" s="1"/>
  <c r="AL1613" i="44" s="1"/>
  <c r="AJ1614" i="44"/>
  <c r="AK1614" i="44" s="1"/>
  <c r="AL1614" i="44" s="1"/>
  <c r="AJ1615" i="44"/>
  <c r="AK1615" i="44" s="1"/>
  <c r="AL1615" i="44" s="1"/>
  <c r="AJ1616" i="44"/>
  <c r="AK1616" i="44" s="1"/>
  <c r="AJ1617" i="44"/>
  <c r="AK1617" i="44" s="1"/>
  <c r="AL1617" i="44" s="1"/>
  <c r="AJ1618" i="44"/>
  <c r="AK1618" i="44" s="1"/>
  <c r="AL1618" i="44" s="1"/>
  <c r="AJ1619" i="44"/>
  <c r="AK1619" i="44" s="1"/>
  <c r="AL1619" i="44" s="1"/>
  <c r="AJ1620" i="44"/>
  <c r="AK1620" i="44" s="1"/>
  <c r="AL1620" i="44" s="1"/>
  <c r="AJ1621" i="44"/>
  <c r="AK1621" i="44" s="1"/>
  <c r="AL1621" i="44" s="1"/>
  <c r="AJ1622" i="44"/>
  <c r="AK1622" i="44" s="1"/>
  <c r="AL1622" i="44" s="1"/>
  <c r="AJ1623" i="44"/>
  <c r="AK1623" i="44" s="1"/>
  <c r="AL1623" i="44" s="1"/>
  <c r="AJ1624" i="44"/>
  <c r="AK1624" i="44" s="1"/>
  <c r="AL1624" i="44" s="1"/>
  <c r="AJ1625" i="44"/>
  <c r="AK1625" i="44" s="1"/>
  <c r="AL1625" i="44" s="1"/>
  <c r="AJ1626" i="44"/>
  <c r="AK1626" i="44" s="1"/>
  <c r="AL1626" i="44" s="1"/>
  <c r="AJ1627" i="44"/>
  <c r="AK1627" i="44" s="1"/>
  <c r="AL1627" i="44" s="1"/>
  <c r="AJ1628" i="44"/>
  <c r="AK1628" i="44" s="1"/>
  <c r="AL1628" i="44" s="1"/>
  <c r="AJ1629" i="44"/>
  <c r="AK1629" i="44" s="1"/>
  <c r="AL1629" i="44" s="1"/>
  <c r="AJ1630" i="44"/>
  <c r="AK1630" i="44" s="1"/>
  <c r="AJ1631" i="44"/>
  <c r="AK1631" i="44" s="1"/>
  <c r="AL1631" i="44" s="1"/>
  <c r="AJ1632" i="44"/>
  <c r="AK1632" i="44" s="1"/>
  <c r="AL1632" i="44" s="1"/>
  <c r="AJ1633" i="44"/>
  <c r="AK1633" i="44" s="1"/>
  <c r="AL1633" i="44" s="1"/>
  <c r="AJ1634" i="44"/>
  <c r="AK1634" i="44" s="1"/>
  <c r="AL1634" i="44" s="1"/>
  <c r="AJ1635" i="44"/>
  <c r="AK1635" i="44" s="1"/>
  <c r="AL1635" i="44" s="1"/>
  <c r="AJ1636" i="44"/>
  <c r="AK1636" i="44" s="1"/>
  <c r="AL1636" i="44" s="1"/>
  <c r="AJ1637" i="44"/>
  <c r="AK1637" i="44" s="1"/>
  <c r="AL1637" i="44" s="1"/>
  <c r="AJ1638" i="44"/>
  <c r="AK1638" i="44" s="1"/>
  <c r="AJ1639" i="44"/>
  <c r="AK1639" i="44" s="1"/>
  <c r="AJ1640" i="44"/>
  <c r="AK1640" i="44" s="1"/>
  <c r="AL1640" i="44" s="1"/>
  <c r="AJ1641" i="44"/>
  <c r="AK1641" i="44" s="1"/>
  <c r="AL1641" i="44" s="1"/>
  <c r="AJ1642" i="44"/>
  <c r="AK1642" i="44" s="1"/>
  <c r="AL1642" i="44" s="1"/>
  <c r="AJ1643" i="44"/>
  <c r="AK1643" i="44" s="1"/>
  <c r="AL1643" i="44" s="1"/>
  <c r="AJ1644" i="44"/>
  <c r="AK1644" i="44" s="1"/>
  <c r="AL1644" i="44" s="1"/>
  <c r="AJ1645" i="44"/>
  <c r="AK1645" i="44" s="1"/>
  <c r="AL1645" i="44" s="1"/>
  <c r="AJ1646" i="44"/>
  <c r="AK1646" i="44" s="1"/>
  <c r="AL1646" i="44" s="1"/>
  <c r="AJ1647" i="44"/>
  <c r="AK1647" i="44" s="1"/>
  <c r="AJ1648" i="44"/>
  <c r="AK1648" i="44" s="1"/>
  <c r="AJ1649" i="44"/>
  <c r="AK1649" i="44" s="1"/>
  <c r="AL1649" i="44" s="1"/>
  <c r="AJ1650" i="44"/>
  <c r="AK1650" i="44" s="1"/>
  <c r="AL1650" i="44" s="1"/>
  <c r="AJ1651" i="44"/>
  <c r="AK1651" i="44" s="1"/>
  <c r="AL1651" i="44" s="1"/>
  <c r="AJ1652" i="44"/>
  <c r="AK1652" i="44" s="1"/>
  <c r="AL1652" i="44" s="1"/>
  <c r="AJ1653" i="44"/>
  <c r="AK1653" i="44" s="1"/>
  <c r="AL1653" i="44" s="1"/>
  <c r="AJ1654" i="44"/>
  <c r="AK1654" i="44" s="1"/>
  <c r="AL1654" i="44" s="1"/>
  <c r="AJ1655" i="44"/>
  <c r="AK1655" i="44" s="1"/>
  <c r="AL1655" i="44" s="1"/>
  <c r="AJ1656" i="44"/>
  <c r="AK1656" i="44" s="1"/>
  <c r="AJ1657" i="44"/>
  <c r="AK1657" i="44" s="1"/>
  <c r="AL1657" i="44" s="1"/>
  <c r="AJ1658" i="44"/>
  <c r="AK1658" i="44" s="1"/>
  <c r="AL1658" i="44" s="1"/>
  <c r="AJ1659" i="44"/>
  <c r="AJ1660" i="44"/>
  <c r="AK1660" i="44" s="1"/>
  <c r="AL1660" i="44" s="1"/>
  <c r="AJ1661" i="44"/>
  <c r="AK1661" i="44" s="1"/>
  <c r="AL1661" i="44" s="1"/>
  <c r="AJ1662" i="44"/>
  <c r="AK1662" i="44" s="1"/>
  <c r="AL1662" i="44" s="1"/>
  <c r="AJ1663" i="44"/>
  <c r="AK1663" i="44" s="1"/>
  <c r="AL1663" i="44" s="1"/>
  <c r="AJ1664" i="44"/>
  <c r="AK1664" i="44" s="1"/>
  <c r="AL1664" i="44" s="1"/>
  <c r="AJ1665" i="44"/>
  <c r="AK1665" i="44" s="1"/>
  <c r="AL1665" i="44" s="1"/>
  <c r="AJ1666" i="44"/>
  <c r="AK1666" i="44" s="1"/>
  <c r="AL1666" i="44" s="1"/>
  <c r="AJ1667" i="44"/>
  <c r="AK1667" i="44" s="1"/>
  <c r="AL1667" i="44" s="1"/>
  <c r="AJ1668" i="44"/>
  <c r="AK1668" i="44" s="1"/>
  <c r="AL1668" i="44" s="1"/>
  <c r="AJ1669" i="44"/>
  <c r="AK1669" i="44" s="1"/>
  <c r="AL1669" i="44" s="1"/>
  <c r="AJ1670" i="44"/>
  <c r="AK1670" i="44" s="1"/>
  <c r="AL1670" i="44" s="1"/>
  <c r="AJ1671" i="44"/>
  <c r="AK1671" i="44" s="1"/>
  <c r="AL1671" i="44" s="1"/>
  <c r="AJ1672" i="44"/>
  <c r="AK1672" i="44" s="1"/>
  <c r="AL1672" i="44" s="1"/>
  <c r="AJ1673" i="44"/>
  <c r="AK1673" i="44" s="1"/>
  <c r="AL1673" i="44" s="1"/>
  <c r="AJ1674" i="44"/>
  <c r="AK1674" i="44" s="1"/>
  <c r="AL1674" i="44" s="1"/>
  <c r="AJ1675" i="44"/>
  <c r="AJ1676" i="44"/>
  <c r="AJ1677" i="44"/>
  <c r="AK1677" i="44" s="1"/>
  <c r="AL1677" i="44" s="1"/>
  <c r="AJ1678" i="44"/>
  <c r="AK1678" i="44" s="1"/>
  <c r="AL1678" i="44" s="1"/>
  <c r="AJ1679" i="44"/>
  <c r="AK1679" i="44" s="1"/>
  <c r="AL1679" i="44" s="1"/>
  <c r="AJ1680" i="44"/>
  <c r="AK1680" i="44" s="1"/>
  <c r="AL1680" i="44" s="1"/>
  <c r="AJ1681" i="44"/>
  <c r="AK1681" i="44" s="1"/>
  <c r="AL1681" i="44" s="1"/>
  <c r="AJ1682" i="44"/>
  <c r="AK1682" i="44" s="1"/>
  <c r="AL1682" i="44" s="1"/>
  <c r="AJ1683" i="44"/>
  <c r="AK1683" i="44" s="1"/>
  <c r="AL1683" i="44" s="1"/>
  <c r="AJ1684" i="44"/>
  <c r="AK1684" i="44" s="1"/>
  <c r="AL1684" i="44" s="1"/>
  <c r="AJ1685" i="44"/>
  <c r="AK1685" i="44" s="1"/>
  <c r="AL1685" i="44" s="1"/>
  <c r="AJ1686" i="44"/>
  <c r="AK1686" i="44" s="1"/>
  <c r="AL1686" i="44" s="1"/>
  <c r="AJ1687" i="44"/>
  <c r="AK1687" i="44" s="1"/>
  <c r="AL1687" i="44" s="1"/>
  <c r="AJ1688" i="44"/>
  <c r="AK1688" i="44" s="1"/>
  <c r="AL1688" i="44" s="1"/>
  <c r="AJ1689" i="44"/>
  <c r="AK1689" i="44" s="1"/>
  <c r="AL1689" i="44" s="1"/>
  <c r="AJ1690" i="44"/>
  <c r="AK1690" i="44" s="1"/>
  <c r="AL1690" i="44" s="1"/>
  <c r="AJ1691" i="44"/>
  <c r="AK1691" i="44" s="1"/>
  <c r="AL1691" i="44" s="1"/>
  <c r="AJ1692" i="44"/>
  <c r="AK1692" i="44" s="1"/>
  <c r="AL1692" i="44" s="1"/>
  <c r="AJ1693" i="44"/>
  <c r="AK1693" i="44" s="1"/>
  <c r="AL1693" i="44" s="1"/>
  <c r="AJ1694" i="44"/>
  <c r="AK1694" i="44" s="1"/>
  <c r="AJ1695" i="44"/>
  <c r="AK1695" i="44" s="1"/>
  <c r="AL1695" i="44" s="1"/>
  <c r="AJ1696" i="44"/>
  <c r="AK1696" i="44" s="1"/>
  <c r="AL1696" i="44" s="1"/>
  <c r="AJ1697" i="44"/>
  <c r="AK1697" i="44" s="1"/>
  <c r="AL1697" i="44" s="1"/>
  <c r="AJ1698" i="44"/>
  <c r="AK1698" i="44" s="1"/>
  <c r="AL1698" i="44" s="1"/>
  <c r="AJ1699" i="44"/>
  <c r="AJ1700" i="44"/>
  <c r="AK1700" i="44" s="1"/>
  <c r="AL1700" i="44" s="1"/>
  <c r="AJ1701" i="44"/>
  <c r="AK1701" i="44" s="1"/>
  <c r="AL1701" i="44" s="1"/>
  <c r="AJ1702" i="44"/>
  <c r="AK1702" i="44" s="1"/>
  <c r="AJ1703" i="44"/>
  <c r="AK1703" i="44" s="1"/>
  <c r="AJ1704" i="44"/>
  <c r="AK1704" i="44" s="1"/>
  <c r="AL1704" i="44" s="1"/>
  <c r="AJ1705" i="44"/>
  <c r="AK1705" i="44" s="1"/>
  <c r="AL1705" i="44" s="1"/>
  <c r="AJ1706" i="44"/>
  <c r="AK1706" i="44" s="1"/>
  <c r="AL1706" i="44" s="1"/>
  <c r="AJ1707" i="44"/>
  <c r="AK1707" i="44" s="1"/>
  <c r="AL1707" i="44" s="1"/>
  <c r="AJ1708" i="44"/>
  <c r="AK1708" i="44" s="1"/>
  <c r="AL1708" i="44" s="1"/>
  <c r="AJ1709" i="44"/>
  <c r="AK1709" i="44" s="1"/>
  <c r="AL1709" i="44" s="1"/>
  <c r="AJ1710" i="44"/>
  <c r="AK1710" i="44" s="1"/>
  <c r="AL1710" i="44" s="1"/>
  <c r="AJ1711" i="44"/>
  <c r="AK1711" i="44" s="1"/>
  <c r="AJ1712" i="44"/>
  <c r="AK1712" i="44" s="1"/>
  <c r="AJ1713" i="44"/>
  <c r="AK1713" i="44" s="1"/>
  <c r="AJ1714" i="44"/>
  <c r="AK1714" i="44" s="1"/>
  <c r="AL1714" i="44" s="1"/>
  <c r="AJ1715" i="44"/>
  <c r="AK1715" i="44" s="1"/>
  <c r="AL1715" i="44" s="1"/>
  <c r="AJ1716" i="44"/>
  <c r="AJ1717" i="44"/>
  <c r="AK1717" i="44" s="1"/>
  <c r="AL1717" i="44" s="1"/>
  <c r="AJ1718" i="44"/>
  <c r="AK1718" i="44" s="1"/>
  <c r="AL1718" i="44" s="1"/>
  <c r="AJ1719" i="44"/>
  <c r="AK1719" i="44" s="1"/>
  <c r="AL1719" i="44" s="1"/>
  <c r="AJ1720" i="44"/>
  <c r="AK1720" i="44" s="1"/>
  <c r="AJ1721" i="44"/>
  <c r="AK1721" i="44" s="1"/>
  <c r="AL1721" i="44" s="1"/>
  <c r="AJ1722" i="44"/>
  <c r="AK1722" i="44" s="1"/>
  <c r="AL1722" i="44" s="1"/>
  <c r="AJ1723" i="44"/>
  <c r="AJ1724" i="44"/>
  <c r="AK1724" i="44" s="1"/>
  <c r="AL1724" i="44" s="1"/>
  <c r="AJ1725" i="44"/>
  <c r="AK1725" i="44" s="1"/>
  <c r="AJ1726" i="44"/>
  <c r="AK1726" i="44" s="1"/>
  <c r="AL1726" i="44" s="1"/>
  <c r="AJ1727" i="44"/>
  <c r="AK1727" i="44" s="1"/>
  <c r="AL1727" i="44" s="1"/>
  <c r="AJ1728" i="44"/>
  <c r="AK1728" i="44" s="1"/>
  <c r="AL1728" i="44" s="1"/>
  <c r="AJ1729" i="44"/>
  <c r="AK1729" i="44" s="1"/>
  <c r="AL1729" i="44" s="1"/>
  <c r="AJ1730" i="44"/>
  <c r="AK1730" i="44" s="1"/>
  <c r="AL1730" i="44" s="1"/>
  <c r="AJ1731" i="44"/>
  <c r="AK1731" i="44" s="1"/>
  <c r="AL1731" i="44" s="1"/>
  <c r="AJ1732" i="44"/>
  <c r="AK1732" i="44" s="1"/>
  <c r="AL1732" i="44" s="1"/>
  <c r="AJ1733" i="44"/>
  <c r="AK1733" i="44" s="1"/>
  <c r="AL1733" i="44" s="1"/>
  <c r="AJ1734" i="44"/>
  <c r="AK1734" i="44" s="1"/>
  <c r="AL1734" i="44" s="1"/>
  <c r="AJ1735" i="44"/>
  <c r="AK1735" i="44" s="1"/>
  <c r="AL1735" i="44" s="1"/>
  <c r="AJ1736" i="44"/>
  <c r="AK1736" i="44" s="1"/>
  <c r="AL1736" i="44" s="1"/>
  <c r="AJ1737" i="44"/>
  <c r="AK1737" i="44" s="1"/>
  <c r="AL1737" i="44" s="1"/>
  <c r="AJ1738" i="44"/>
  <c r="AK1738" i="44" s="1"/>
  <c r="AL1738" i="44" s="1"/>
  <c r="AJ1739" i="44"/>
  <c r="AK1739" i="44" s="1"/>
  <c r="AL1739" i="44" s="1"/>
  <c r="AJ1740" i="44"/>
  <c r="AK1740" i="44" s="1"/>
  <c r="AL1740" i="44" s="1"/>
  <c r="AJ1741" i="44"/>
  <c r="AK1741" i="44" s="1"/>
  <c r="AL1741" i="44" s="1"/>
  <c r="AJ1742" i="44"/>
  <c r="AK1742" i="44" s="1"/>
  <c r="AL1742" i="44" s="1"/>
  <c r="AJ1743" i="44"/>
  <c r="AK1743" i="44" s="1"/>
  <c r="AL1743" i="44" s="1"/>
  <c r="AJ1744" i="44"/>
  <c r="AK1744" i="44" s="1"/>
  <c r="AL1744" i="44" s="1"/>
  <c r="AJ1745" i="44"/>
  <c r="AK1745" i="44" s="1"/>
  <c r="AL1745" i="44" s="1"/>
  <c r="AJ1746" i="44"/>
  <c r="AK1746" i="44" s="1"/>
  <c r="AL1746" i="44" s="1"/>
  <c r="AJ1747" i="44"/>
  <c r="AK1747" i="44" s="1"/>
  <c r="AL1747" i="44" s="1"/>
  <c r="AJ1748" i="44"/>
  <c r="AK1748" i="44" s="1"/>
  <c r="AL1748" i="44" s="1"/>
  <c r="AJ1749" i="44"/>
  <c r="AK1749" i="44" s="1"/>
  <c r="AL1749" i="44" s="1"/>
  <c r="AJ1750" i="44"/>
  <c r="AK1750" i="44" s="1"/>
  <c r="AL1750" i="44" s="1"/>
  <c r="AJ1751" i="44"/>
  <c r="AK1751" i="44" s="1"/>
  <c r="AL1751" i="44" s="1"/>
  <c r="AJ1752" i="44"/>
  <c r="AK1752" i="44" s="1"/>
  <c r="AL1752" i="44" s="1"/>
  <c r="AJ1753" i="44"/>
  <c r="AK1753" i="44" s="1"/>
  <c r="AL1753" i="44" s="1"/>
  <c r="AJ1754" i="44"/>
  <c r="AK1754" i="44" s="1"/>
  <c r="AL1754" i="44" s="1"/>
  <c r="AJ1755" i="44"/>
  <c r="AJ1756" i="44"/>
  <c r="AK1756" i="44" s="1"/>
  <c r="AL1756" i="44" s="1"/>
  <c r="AJ1757" i="44"/>
  <c r="AK1757" i="44" s="1"/>
  <c r="AL1757" i="44" s="1"/>
  <c r="AJ1758" i="44"/>
  <c r="AK1758" i="44" s="1"/>
  <c r="AL1758" i="44" s="1"/>
  <c r="AJ1759" i="44"/>
  <c r="AK1759" i="44" s="1"/>
  <c r="AL1759" i="44" s="1"/>
  <c r="AJ1760" i="44"/>
  <c r="AK1760" i="44" s="1"/>
  <c r="AL1760" i="44" s="1"/>
  <c r="AJ1761" i="44"/>
  <c r="AK1761" i="44" s="1"/>
  <c r="AL1761" i="44" s="1"/>
  <c r="AJ1762" i="44"/>
  <c r="AK1762" i="44" s="1"/>
  <c r="AL1762" i="44" s="1"/>
  <c r="AJ1763" i="44"/>
  <c r="AK1763" i="44" s="1"/>
  <c r="AL1763" i="44" s="1"/>
  <c r="AJ1764" i="44"/>
  <c r="AK1764" i="44" s="1"/>
  <c r="AL1764" i="44" s="1"/>
  <c r="AJ1765" i="44"/>
  <c r="AK1765" i="44" s="1"/>
  <c r="AL1765" i="44" s="1"/>
  <c r="AJ1766" i="44"/>
  <c r="AK1766" i="44" s="1"/>
  <c r="AL1766" i="44" s="1"/>
  <c r="AJ1767" i="44"/>
  <c r="AK1767" i="44" s="1"/>
  <c r="AJ1768" i="44"/>
  <c r="AK1768" i="44" s="1"/>
  <c r="AL1768" i="44" s="1"/>
  <c r="AJ1769" i="44"/>
  <c r="AK1769" i="44" s="1"/>
  <c r="AL1769" i="44" s="1"/>
  <c r="AJ1770" i="44"/>
  <c r="AK1770" i="44" s="1"/>
  <c r="AL1770" i="44" s="1"/>
  <c r="AJ1771" i="44"/>
  <c r="AJ1772" i="44"/>
  <c r="AK1772" i="44" s="1"/>
  <c r="AL1772" i="44" s="1"/>
  <c r="AJ1773" i="44"/>
  <c r="AK1773" i="44" s="1"/>
  <c r="AL1773" i="44" s="1"/>
  <c r="AJ1774" i="44"/>
  <c r="AK1774" i="44" s="1"/>
  <c r="AL1774" i="44" s="1"/>
  <c r="AJ1775" i="44"/>
  <c r="AK1775" i="44" s="1"/>
  <c r="AJ1776" i="44"/>
  <c r="AK1776" i="44" s="1"/>
  <c r="AJ1777" i="44"/>
  <c r="AK1777" i="44" s="1"/>
  <c r="AL1777" i="44" s="1"/>
  <c r="AJ1778" i="44"/>
  <c r="AK1778" i="44" s="1"/>
  <c r="AL1778" i="44" s="1"/>
  <c r="AJ1779" i="44"/>
  <c r="AJ1780" i="44"/>
  <c r="AK1780" i="44" s="1"/>
  <c r="AL1780" i="44" s="1"/>
  <c r="AJ1781" i="44"/>
  <c r="AK1781" i="44" s="1"/>
  <c r="AL1781" i="44" s="1"/>
  <c r="AJ1782" i="44"/>
  <c r="AK1782" i="44" s="1"/>
  <c r="AL1782" i="44" s="1"/>
  <c r="AJ1783" i="44"/>
  <c r="AJ1784" i="44"/>
  <c r="AK1784" i="44" s="1"/>
  <c r="AJ1785" i="44"/>
  <c r="AK1785" i="44" s="1"/>
  <c r="AL1785" i="44" s="1"/>
  <c r="AJ1786" i="44"/>
  <c r="AK1786" i="44" s="1"/>
  <c r="AL1786" i="44" s="1"/>
  <c r="AJ1787" i="44"/>
  <c r="AJ1788" i="44"/>
  <c r="AK1788" i="44" s="1"/>
  <c r="AL1788" i="44" s="1"/>
  <c r="AJ1789" i="44"/>
  <c r="AK1789" i="44" s="1"/>
  <c r="AL1789" i="44" s="1"/>
  <c r="AK1357" i="44"/>
  <c r="AL1357" i="44" s="1"/>
  <c r="AK1359" i="44"/>
  <c r="AL1359" i="44" s="1"/>
  <c r="AK1373" i="44"/>
  <c r="AL1373" i="44" s="1"/>
  <c r="AK1375" i="44"/>
  <c r="AL1375" i="44" s="1"/>
  <c r="AK1385" i="44"/>
  <c r="AL1385" i="44" s="1"/>
  <c r="AK1386" i="44"/>
  <c r="AL1386" i="44" s="1"/>
  <c r="AK1387" i="44"/>
  <c r="AL1387" i="44" s="1"/>
  <c r="AK1389" i="44"/>
  <c r="AL1389" i="44" s="1"/>
  <c r="AK1393" i="44"/>
  <c r="AL1393" i="44" s="1"/>
  <c r="AK1397" i="44"/>
  <c r="AL1397" i="44" s="1"/>
  <c r="AK1419" i="44"/>
  <c r="AL1419" i="44" s="1"/>
  <c r="AK1421" i="44"/>
  <c r="AK1423" i="44"/>
  <c r="AL1423" i="44" s="1"/>
  <c r="AK1433" i="44"/>
  <c r="AL1433" i="44" s="1"/>
  <c r="AK1435" i="44"/>
  <c r="AL1435" i="44" s="1"/>
  <c r="AK1437" i="44"/>
  <c r="AL1437" i="44" s="1"/>
  <c r="AK1443" i="44"/>
  <c r="AL1443" i="44" s="1"/>
  <c r="AK1445" i="44"/>
  <c r="AL1445" i="44" s="1"/>
  <c r="AK1455" i="44"/>
  <c r="AL1455" i="44" s="1"/>
  <c r="AK1457" i="44"/>
  <c r="AK1459" i="44"/>
  <c r="AL1459" i="44" s="1"/>
  <c r="AK1461" i="44"/>
  <c r="AL1461" i="44" s="1"/>
  <c r="AK1469" i="44"/>
  <c r="AL1469" i="44" s="1"/>
  <c r="AK1471" i="44"/>
  <c r="AL1471" i="44" s="1"/>
  <c r="AK1475" i="44"/>
  <c r="AL1475" i="44" s="1"/>
  <c r="AK1491" i="44"/>
  <c r="AL1491" i="44" s="1"/>
  <c r="AK1492" i="44"/>
  <c r="AL1492" i="44" s="1"/>
  <c r="AK1507" i="44"/>
  <c r="AL1507" i="44" s="1"/>
  <c r="AK1515" i="44"/>
  <c r="AL1515" i="44" s="1"/>
  <c r="AK1523" i="44"/>
  <c r="AL1523" i="44" s="1"/>
  <c r="AK1524" i="44"/>
  <c r="AL1524" i="44" s="1"/>
  <c r="AK1525" i="44"/>
  <c r="AL1525" i="44" s="1"/>
  <c r="AK1539" i="44"/>
  <c r="AL1539" i="44" s="1"/>
  <c r="AK1563" i="44"/>
  <c r="AL1563" i="44" s="1"/>
  <c r="AK1577" i="44"/>
  <c r="AK1580" i="44"/>
  <c r="AL1580" i="44" s="1"/>
  <c r="AK1599" i="44"/>
  <c r="AL1599" i="44" s="1"/>
  <c r="AK1659" i="44"/>
  <c r="AL1659" i="44" s="1"/>
  <c r="AK1675" i="44"/>
  <c r="AL1675" i="44" s="1"/>
  <c r="AK1676" i="44"/>
  <c r="AL1676" i="44" s="1"/>
  <c r="AK1699" i="44"/>
  <c r="AL1699" i="44" s="1"/>
  <c r="AK1716" i="44"/>
  <c r="AL1716" i="44" s="1"/>
  <c r="AK1723" i="44"/>
  <c r="AL1723" i="44" s="1"/>
  <c r="AK1755" i="44"/>
  <c r="AL1755" i="44" s="1"/>
  <c r="AK1771" i="44"/>
  <c r="AL1771" i="44" s="1"/>
  <c r="AK1779" i="44"/>
  <c r="AL1779" i="44" s="1"/>
  <c r="AK1783" i="44"/>
  <c r="AL1783" i="44" s="1"/>
  <c r="AK1787" i="44"/>
  <c r="AL1787" i="44" s="1"/>
  <c r="AL1363" i="44"/>
  <c r="AM1357" i="44"/>
  <c r="AM1358" i="44"/>
  <c r="AN1358" i="44" s="1"/>
  <c r="AM1359" i="44"/>
  <c r="AM1360" i="44"/>
  <c r="AP1360" i="44" s="1"/>
  <c r="AM1361" i="44"/>
  <c r="AM1362" i="44"/>
  <c r="AM1363" i="44"/>
  <c r="AP1363" i="44" s="1"/>
  <c r="AM1364" i="44"/>
  <c r="AM1365" i="44"/>
  <c r="AP1365" i="44" s="1"/>
  <c r="AM1366" i="44"/>
  <c r="AN1366" i="44" s="1"/>
  <c r="AM1367" i="44"/>
  <c r="AN1367" i="44" s="1"/>
  <c r="AM1368" i="44"/>
  <c r="AP1368" i="44" s="1"/>
  <c r="AM1369" i="44"/>
  <c r="AM1370" i="44"/>
  <c r="AM1371" i="44"/>
  <c r="AM1372" i="44"/>
  <c r="AN1372" i="44" s="1"/>
  <c r="AM1373" i="44"/>
  <c r="AM1374" i="44"/>
  <c r="AN1374" i="44" s="1"/>
  <c r="AM1375" i="44"/>
  <c r="AM1376" i="44"/>
  <c r="AN1376" i="44" s="1"/>
  <c r="AM1377" i="44"/>
  <c r="AM1378" i="44"/>
  <c r="AN1378" i="44" s="1"/>
  <c r="AM1379" i="44"/>
  <c r="AM1380" i="44"/>
  <c r="AM1381" i="44"/>
  <c r="AM1382" i="44"/>
  <c r="AN1382" i="44" s="1"/>
  <c r="AM1383" i="44"/>
  <c r="AN1383" i="44" s="1"/>
  <c r="AM1384" i="44"/>
  <c r="AN1384" i="44" s="1"/>
  <c r="AM1385" i="44"/>
  <c r="AM1386" i="44"/>
  <c r="AM1387" i="44"/>
  <c r="AM1388" i="44"/>
  <c r="AN1388" i="44" s="1"/>
  <c r="AM1389" i="44"/>
  <c r="AP1389" i="44" s="1"/>
  <c r="AM1390" i="44"/>
  <c r="AM1391" i="44"/>
  <c r="AN1391" i="44" s="1"/>
  <c r="AM1392" i="44"/>
  <c r="AP1392" i="44" s="1"/>
  <c r="AM1393" i="44"/>
  <c r="AM1394" i="44"/>
  <c r="AM1395" i="44"/>
  <c r="AM1396" i="44"/>
  <c r="AN1396" i="44" s="1"/>
  <c r="AM1397" i="44"/>
  <c r="AM1398" i="44"/>
  <c r="AN1398" i="44" s="1"/>
  <c r="AM1399" i="44"/>
  <c r="AM1400" i="44"/>
  <c r="AN1400" i="44" s="1"/>
  <c r="AM1401" i="44"/>
  <c r="AM1402" i="44"/>
  <c r="AN1402" i="44" s="1"/>
  <c r="AM1403" i="44"/>
  <c r="AM1404" i="44"/>
  <c r="AN1404" i="44" s="1"/>
  <c r="AM1405" i="44"/>
  <c r="AN1405" i="44" s="1"/>
  <c r="AM1406" i="44"/>
  <c r="AN1406" i="44" s="1"/>
  <c r="AM1407" i="44"/>
  <c r="AN1407" i="44" s="1"/>
  <c r="AM1408" i="44"/>
  <c r="AN1408" i="44" s="1"/>
  <c r="AM1409" i="44"/>
  <c r="AP1409" i="44" s="1"/>
  <c r="AM1410" i="44"/>
  <c r="AM1411" i="44"/>
  <c r="AM1412" i="44"/>
  <c r="AN1412" i="44" s="1"/>
  <c r="AM1413" i="44"/>
  <c r="AM1414" i="44"/>
  <c r="AN1414" i="44" s="1"/>
  <c r="AM1415" i="44"/>
  <c r="AM1416" i="44"/>
  <c r="AN1416" i="44" s="1"/>
  <c r="AM1417" i="44"/>
  <c r="AM1418" i="44"/>
  <c r="AM1419" i="44"/>
  <c r="AM1420" i="44"/>
  <c r="AN1420" i="44" s="1"/>
  <c r="AM1421" i="44"/>
  <c r="AM1422" i="44"/>
  <c r="AN1422" i="44" s="1"/>
  <c r="AM1423" i="44"/>
  <c r="AN1423" i="44" s="1"/>
  <c r="AM1424" i="44"/>
  <c r="AN1424" i="44" s="1"/>
  <c r="AM1425" i="44"/>
  <c r="AM1426" i="44"/>
  <c r="AN1426" i="44" s="1"/>
  <c r="AM1427" i="44"/>
  <c r="AM1428" i="44"/>
  <c r="AM1429" i="44"/>
  <c r="AM1430" i="44"/>
  <c r="AN1430" i="44" s="1"/>
  <c r="AM1431" i="44"/>
  <c r="AM1432" i="44"/>
  <c r="AN1432" i="44" s="1"/>
  <c r="AM1433" i="44"/>
  <c r="AM1434" i="44"/>
  <c r="AN1434" i="44" s="1"/>
  <c r="AM1435" i="44"/>
  <c r="AP1435" i="44" s="1"/>
  <c r="AM1436" i="44"/>
  <c r="AN1436" i="44" s="1"/>
  <c r="AM1437" i="44"/>
  <c r="AM1438" i="44"/>
  <c r="AN1438" i="44" s="1"/>
  <c r="AM1439" i="44"/>
  <c r="AN1439" i="44" s="1"/>
  <c r="AM1440" i="44"/>
  <c r="AP1440" i="44" s="1"/>
  <c r="AM1441" i="44"/>
  <c r="AM1442" i="44"/>
  <c r="AM1443" i="44"/>
  <c r="AP1443" i="44" s="1"/>
  <c r="AM1444" i="44"/>
  <c r="AP1444" i="44" s="1"/>
  <c r="AM1445" i="44"/>
  <c r="AN1445" i="44" s="1"/>
  <c r="AM1446" i="44"/>
  <c r="AM1447" i="44"/>
  <c r="AN1447" i="44" s="1"/>
  <c r="AM1448" i="44"/>
  <c r="AP1448" i="44" s="1"/>
  <c r="AM1449" i="44"/>
  <c r="AM1450" i="44"/>
  <c r="AN1450" i="44" s="1"/>
  <c r="AM1451" i="44"/>
  <c r="AM1452" i="44"/>
  <c r="AN1452" i="44" s="1"/>
  <c r="AM1453" i="44"/>
  <c r="AM1454" i="44"/>
  <c r="AN1454" i="44" s="1"/>
  <c r="AM1455" i="44"/>
  <c r="AN1455" i="44" s="1"/>
  <c r="AM1456" i="44"/>
  <c r="AP1456" i="44" s="1"/>
  <c r="AM1457" i="44"/>
  <c r="AM1458" i="44"/>
  <c r="AM1459" i="44"/>
  <c r="AP1459" i="44" s="1"/>
  <c r="AM1460" i="44"/>
  <c r="AN1460" i="44" s="1"/>
  <c r="AM1461" i="44"/>
  <c r="AM1462" i="44"/>
  <c r="AN1462" i="44" s="1"/>
  <c r="AM1463" i="44"/>
  <c r="AM1464" i="44"/>
  <c r="AN1464" i="44" s="1"/>
  <c r="AM1465" i="44"/>
  <c r="AM1466" i="44"/>
  <c r="AN1466" i="44" s="1"/>
  <c r="AM1467" i="44"/>
  <c r="AM1468" i="44"/>
  <c r="AN1468" i="44" s="1"/>
  <c r="AM1469" i="44"/>
  <c r="AN1469" i="44" s="1"/>
  <c r="AM1470" i="44"/>
  <c r="AN1470" i="44" s="1"/>
  <c r="AM1471" i="44"/>
  <c r="AP1471" i="44" s="1"/>
  <c r="AM1472" i="44"/>
  <c r="AN1472" i="44" s="1"/>
  <c r="AM1473" i="44"/>
  <c r="AM1474" i="44"/>
  <c r="AM1475" i="44"/>
  <c r="AN1475" i="44" s="1"/>
  <c r="AM1476" i="44"/>
  <c r="AN1476" i="44" s="1"/>
  <c r="AM1477" i="44"/>
  <c r="AM1478" i="44"/>
  <c r="AN1478" i="44" s="1"/>
  <c r="AM1479" i="44"/>
  <c r="AN1479" i="44" s="1"/>
  <c r="AM1480" i="44"/>
  <c r="AP1480" i="44" s="1"/>
  <c r="AM1481" i="44"/>
  <c r="AM1482" i="44"/>
  <c r="AN1482" i="44" s="1"/>
  <c r="AM1483" i="44"/>
  <c r="AP1483" i="44" s="1"/>
  <c r="AM1484" i="44"/>
  <c r="AN1484" i="44" s="1"/>
  <c r="AM1485" i="44"/>
  <c r="AM1486" i="44"/>
  <c r="AN1486" i="44" s="1"/>
  <c r="AM1487" i="44"/>
  <c r="AN1487" i="44" s="1"/>
  <c r="AM1488" i="44"/>
  <c r="AN1488" i="44" s="1"/>
  <c r="AM1489" i="44"/>
  <c r="AM1490" i="44"/>
  <c r="AN1490" i="44" s="1"/>
  <c r="AM1491" i="44"/>
  <c r="AN1491" i="44" s="1"/>
  <c r="AM1492" i="44"/>
  <c r="AN1492" i="44" s="1"/>
  <c r="AM1493" i="44"/>
  <c r="AM1494" i="44"/>
  <c r="AP1494" i="44" s="1"/>
  <c r="AM1495" i="44"/>
  <c r="AM1496" i="44"/>
  <c r="AP1496" i="44" s="1"/>
  <c r="AM1497" i="44"/>
  <c r="AM1498" i="44"/>
  <c r="AM1499" i="44"/>
  <c r="AM1500" i="44"/>
  <c r="AN1500" i="44" s="1"/>
  <c r="AM1501" i="44"/>
  <c r="AM1502" i="44"/>
  <c r="AN1502" i="44" s="1"/>
  <c r="AM1503" i="44"/>
  <c r="AM1504" i="44"/>
  <c r="AN1504" i="44" s="1"/>
  <c r="AM1505" i="44"/>
  <c r="AM1506" i="44"/>
  <c r="AN1506" i="44" s="1"/>
  <c r="AM1507" i="44"/>
  <c r="AN1507" i="44" s="1"/>
  <c r="AM1508" i="44"/>
  <c r="AN1508" i="44" s="1"/>
  <c r="AM1509" i="44"/>
  <c r="AN1509" i="44" s="1"/>
  <c r="AM1510" i="44"/>
  <c r="AN1510" i="44" s="1"/>
  <c r="AM1511" i="44"/>
  <c r="AM1512" i="44"/>
  <c r="AP1512" i="44" s="1"/>
  <c r="AM1513" i="44"/>
  <c r="AM1514" i="44"/>
  <c r="AN1514" i="44" s="1"/>
  <c r="AM1515" i="44"/>
  <c r="AP1515" i="44" s="1"/>
  <c r="AM1516" i="44"/>
  <c r="AN1516" i="44" s="1"/>
  <c r="AM1517" i="44"/>
  <c r="AM1518" i="44"/>
  <c r="AN1518" i="44" s="1"/>
  <c r="AM1519" i="44"/>
  <c r="AN1519" i="44" s="1"/>
  <c r="AM1520" i="44"/>
  <c r="AN1520" i="44" s="1"/>
  <c r="AM1521" i="44"/>
  <c r="AM1522" i="44"/>
  <c r="AN1522" i="44" s="1"/>
  <c r="AM1523" i="44"/>
  <c r="AM1524" i="44"/>
  <c r="AN1524" i="44" s="1"/>
  <c r="AM1525" i="44"/>
  <c r="AM1526" i="44"/>
  <c r="AM1527" i="44"/>
  <c r="AM1528" i="44"/>
  <c r="AN1528" i="44" s="1"/>
  <c r="AM1529" i="44"/>
  <c r="AM1530" i="44"/>
  <c r="AN1530" i="44" s="1"/>
  <c r="AM1531" i="44"/>
  <c r="AN1531" i="44" s="1"/>
  <c r="AM1532" i="44"/>
  <c r="AN1532" i="44" s="1"/>
  <c r="AM1533" i="44"/>
  <c r="AM1534" i="44"/>
  <c r="AN1534" i="44" s="1"/>
  <c r="AM1535" i="44"/>
  <c r="AN1535" i="44" s="1"/>
  <c r="AM1536" i="44"/>
  <c r="AN1536" i="44" s="1"/>
  <c r="AM1537" i="44"/>
  <c r="AP1537" i="44" s="1"/>
  <c r="AM1538" i="44"/>
  <c r="AM1539" i="44"/>
  <c r="AP1539" i="44" s="1"/>
  <c r="AM1540" i="44"/>
  <c r="AN1540" i="44" s="1"/>
  <c r="AM1541" i="44"/>
  <c r="AM1542" i="44"/>
  <c r="AM1543" i="44"/>
  <c r="AN1543" i="44" s="1"/>
  <c r="AM1544" i="44"/>
  <c r="AP1544" i="44" s="1"/>
  <c r="AM1545" i="44"/>
  <c r="AM1546" i="44"/>
  <c r="AM1547" i="44"/>
  <c r="AN1547" i="44" s="1"/>
  <c r="AM1548" i="44"/>
  <c r="AN1548" i="44" s="1"/>
  <c r="AM1549" i="44"/>
  <c r="AM1550" i="44"/>
  <c r="AN1550" i="44" s="1"/>
  <c r="AM1551" i="44"/>
  <c r="AM1552" i="44"/>
  <c r="AN1552" i="44" s="1"/>
  <c r="AM1553" i="44"/>
  <c r="AM1554" i="44"/>
  <c r="AM1555" i="44"/>
  <c r="AM1556" i="44"/>
  <c r="AN1556" i="44" s="1"/>
  <c r="AM1557" i="44"/>
  <c r="AM1558" i="44"/>
  <c r="AN1558" i="44" s="1"/>
  <c r="AM1559" i="44"/>
  <c r="AM1560" i="44"/>
  <c r="AM1561" i="44"/>
  <c r="AM1562" i="44"/>
  <c r="AN1562" i="44" s="1"/>
  <c r="AM1563" i="44"/>
  <c r="AN1563" i="44" s="1"/>
  <c r="AM1564" i="44"/>
  <c r="AN1564" i="44" s="1"/>
  <c r="AM1565" i="44"/>
  <c r="AM1566" i="44"/>
  <c r="AM1567" i="44"/>
  <c r="AM1568" i="44"/>
  <c r="AN1568" i="44" s="1"/>
  <c r="AM1569" i="44"/>
  <c r="AM1570" i="44"/>
  <c r="AM1571" i="44"/>
  <c r="AM1572" i="44"/>
  <c r="AN1572" i="44" s="1"/>
  <c r="AM1573" i="44"/>
  <c r="AM1574" i="44"/>
  <c r="AN1574" i="44" s="1"/>
  <c r="AM1575" i="44"/>
  <c r="AN1575" i="44" s="1"/>
  <c r="AM1576" i="44"/>
  <c r="AP1576" i="44" s="1"/>
  <c r="AM1577" i="44"/>
  <c r="AM1578" i="44"/>
  <c r="AN1578" i="44" s="1"/>
  <c r="AM1579" i="44"/>
  <c r="AM1580" i="44"/>
  <c r="AN1580" i="44" s="1"/>
  <c r="AM1581" i="44"/>
  <c r="AM1582" i="44"/>
  <c r="AN1582" i="44" s="1"/>
  <c r="AM1583" i="44"/>
  <c r="AM1584" i="44"/>
  <c r="AN1584" i="44" s="1"/>
  <c r="AM1585" i="44"/>
  <c r="AM1586" i="44"/>
  <c r="AN1586" i="44" s="1"/>
  <c r="AM1587" i="44"/>
  <c r="AN1587" i="44" s="1"/>
  <c r="AM1588" i="44"/>
  <c r="AN1588" i="44" s="1"/>
  <c r="AM1589" i="44"/>
  <c r="AM1590" i="44"/>
  <c r="AM1591" i="44"/>
  <c r="AN1591" i="44" s="1"/>
  <c r="AM1592" i="44"/>
  <c r="AN1592" i="44" s="1"/>
  <c r="AM1593" i="44"/>
  <c r="AM1594" i="44"/>
  <c r="AN1594" i="44" s="1"/>
  <c r="AM1595" i="44"/>
  <c r="AN1595" i="44" s="1"/>
  <c r="AM1596" i="44"/>
  <c r="AN1596" i="44" s="1"/>
  <c r="AM1597" i="44"/>
  <c r="AN1597" i="44" s="1"/>
  <c r="AM1598" i="44"/>
  <c r="AN1598" i="44" s="1"/>
  <c r="AM1599" i="44"/>
  <c r="AM1600" i="44"/>
  <c r="AP1600" i="44" s="1"/>
  <c r="AM1601" i="44"/>
  <c r="AM1602" i="44"/>
  <c r="AN1602" i="44" s="1"/>
  <c r="AM1603" i="44"/>
  <c r="AP1603" i="44" s="1"/>
  <c r="AM1604" i="44"/>
  <c r="AN1604" i="44" s="1"/>
  <c r="AM1605" i="44"/>
  <c r="AM1606" i="44"/>
  <c r="AN1606" i="44" s="1"/>
  <c r="AM1607" i="44"/>
  <c r="AN1607" i="44" s="1"/>
  <c r="AM1608" i="44"/>
  <c r="AM1609" i="44"/>
  <c r="AM1610" i="44"/>
  <c r="AN1610" i="44" s="1"/>
  <c r="AM1611" i="44"/>
  <c r="AN1611" i="44" s="1"/>
  <c r="AM1612" i="44"/>
  <c r="AN1612" i="44" s="1"/>
  <c r="AM1613" i="44"/>
  <c r="AM1614" i="44"/>
  <c r="AN1614" i="44" s="1"/>
  <c r="AM1615" i="44"/>
  <c r="AM1616" i="44"/>
  <c r="AN1616" i="44" s="1"/>
  <c r="AM1617" i="44"/>
  <c r="AM1618" i="44"/>
  <c r="AN1618" i="44" s="1"/>
  <c r="AM1619" i="44"/>
  <c r="AM1620" i="44"/>
  <c r="AN1620" i="44" s="1"/>
  <c r="AM1621" i="44"/>
  <c r="AM1622" i="44"/>
  <c r="AM1623" i="44"/>
  <c r="AM1624" i="44"/>
  <c r="AN1624" i="44" s="1"/>
  <c r="AM1625" i="44"/>
  <c r="AM1626" i="44"/>
  <c r="AN1626" i="44" s="1"/>
  <c r="AM1627" i="44"/>
  <c r="AN1627" i="44" s="1"/>
  <c r="AM1628" i="44"/>
  <c r="AN1628" i="44" s="1"/>
  <c r="AM1629" i="44"/>
  <c r="AM1630" i="44"/>
  <c r="AP1630" i="44" s="1"/>
  <c r="AM1631" i="44"/>
  <c r="AN1631" i="44" s="1"/>
  <c r="AM1632" i="44"/>
  <c r="AN1632" i="44" s="1"/>
  <c r="AM1633" i="44"/>
  <c r="AM1634" i="44"/>
  <c r="AM1635" i="44"/>
  <c r="AM1636" i="44"/>
  <c r="AN1636" i="44" s="1"/>
  <c r="AM1637" i="44"/>
  <c r="AM1638" i="44"/>
  <c r="AN1638" i="44" s="1"/>
  <c r="AM1639" i="44"/>
  <c r="AN1639" i="44" s="1"/>
  <c r="AM1640" i="44"/>
  <c r="AN1640" i="44" s="1"/>
  <c r="AM1641" i="44"/>
  <c r="AM1642" i="44"/>
  <c r="AM1643" i="44"/>
  <c r="AM1644" i="44"/>
  <c r="AN1644" i="44" s="1"/>
  <c r="AM1645" i="44"/>
  <c r="AM1646" i="44"/>
  <c r="AN1646" i="44" s="1"/>
  <c r="AM1647" i="44"/>
  <c r="AN1647" i="44" s="1"/>
  <c r="AM1648" i="44"/>
  <c r="AP1648" i="44" s="1"/>
  <c r="AM1649" i="44"/>
  <c r="AM1650" i="44"/>
  <c r="AM1651" i="44"/>
  <c r="AM1652" i="44"/>
  <c r="AN1652" i="44" s="1"/>
  <c r="AM1653" i="44"/>
  <c r="AM1654" i="44"/>
  <c r="AN1654" i="44" s="1"/>
  <c r="AM1655" i="44"/>
  <c r="AM1656" i="44"/>
  <c r="AN1656" i="44" s="1"/>
  <c r="AM1657" i="44"/>
  <c r="AN1657" i="44" s="1"/>
  <c r="AM1658" i="44"/>
  <c r="AM1659" i="44"/>
  <c r="AM1660" i="44"/>
  <c r="AN1660" i="44" s="1"/>
  <c r="AM1661" i="44"/>
  <c r="AM1662" i="44"/>
  <c r="AN1662" i="44" s="1"/>
  <c r="AM1663" i="44"/>
  <c r="AN1663" i="44" s="1"/>
  <c r="AM1664" i="44"/>
  <c r="AP1664" i="44" s="1"/>
  <c r="AM1665" i="44"/>
  <c r="AM1666" i="44"/>
  <c r="AM1667" i="44"/>
  <c r="AN1667" i="44" s="1"/>
  <c r="AM1668" i="44"/>
  <c r="AN1668" i="44" s="1"/>
  <c r="AM1669" i="44"/>
  <c r="AN1669" i="44" s="1"/>
  <c r="AM1670" i="44"/>
  <c r="AN1670" i="44" s="1"/>
  <c r="AM1671" i="44"/>
  <c r="AN1671" i="44" s="1"/>
  <c r="AM1672" i="44"/>
  <c r="AN1672" i="44" s="1"/>
  <c r="AM1673" i="44"/>
  <c r="AM1674" i="44"/>
  <c r="AM1675" i="44"/>
  <c r="AN1675" i="44" s="1"/>
  <c r="AM1676" i="44"/>
  <c r="AN1676" i="44" s="1"/>
  <c r="AM1677" i="44"/>
  <c r="AM1678" i="44"/>
  <c r="AN1678" i="44" s="1"/>
  <c r="AM1679" i="44"/>
  <c r="AN1679" i="44" s="1"/>
  <c r="AM1680" i="44"/>
  <c r="AN1680" i="44" s="1"/>
  <c r="AM1681" i="44"/>
  <c r="AM1682" i="44"/>
  <c r="AM1683" i="44"/>
  <c r="AP1683" i="44" s="1"/>
  <c r="AM1684" i="44"/>
  <c r="AN1684" i="44" s="1"/>
  <c r="AM1685" i="44"/>
  <c r="AM1686" i="44"/>
  <c r="AP1686" i="44" s="1"/>
  <c r="AM1687" i="44"/>
  <c r="AM1688" i="44"/>
  <c r="AN1688" i="44" s="1"/>
  <c r="AM1689" i="44"/>
  <c r="AM1690" i="44"/>
  <c r="AM1691" i="44"/>
  <c r="AN1691" i="44" s="1"/>
  <c r="AM1692" i="44"/>
  <c r="AN1692" i="44" s="1"/>
  <c r="AM1693" i="44"/>
  <c r="AM1694" i="44"/>
  <c r="AN1694" i="44" s="1"/>
  <c r="AM1695" i="44"/>
  <c r="AN1695" i="44" s="1"/>
  <c r="AM1696" i="44"/>
  <c r="AN1696" i="44" s="1"/>
  <c r="AM1697" i="44"/>
  <c r="AM1698" i="44"/>
  <c r="AM1699" i="44"/>
  <c r="AP1699" i="44" s="1"/>
  <c r="AM1700" i="44"/>
  <c r="AN1700" i="44" s="1"/>
  <c r="AM1701" i="44"/>
  <c r="AM1702" i="44"/>
  <c r="AN1702" i="44" s="1"/>
  <c r="AM1703" i="44"/>
  <c r="AM1704" i="44"/>
  <c r="AN1704" i="44" s="1"/>
  <c r="AM1705" i="44"/>
  <c r="AM1706" i="44"/>
  <c r="AM1707" i="44"/>
  <c r="AN1707" i="44" s="1"/>
  <c r="AM1708" i="44"/>
  <c r="AN1708" i="44" s="1"/>
  <c r="AM1709" i="44"/>
  <c r="AM1710" i="44"/>
  <c r="AN1710" i="44" s="1"/>
  <c r="AM1711" i="44"/>
  <c r="AN1711" i="44" s="1"/>
  <c r="AM1712" i="44"/>
  <c r="AN1712" i="44" s="1"/>
  <c r="AM1713" i="44"/>
  <c r="AM1714" i="44"/>
  <c r="AM1715" i="44"/>
  <c r="AN1715" i="44" s="1"/>
  <c r="AM1716" i="44"/>
  <c r="AN1716" i="44" s="1"/>
  <c r="AM1717" i="44"/>
  <c r="AN1717" i="44" s="1"/>
  <c r="AM1718" i="44"/>
  <c r="AM1719" i="44"/>
  <c r="AM1720" i="44"/>
  <c r="AN1720" i="44" s="1"/>
  <c r="AM1721" i="44"/>
  <c r="AM1722" i="44"/>
  <c r="AM1723" i="44"/>
  <c r="AN1723" i="44" s="1"/>
  <c r="AM1724" i="44"/>
  <c r="AN1724" i="44" s="1"/>
  <c r="AM1725" i="44"/>
  <c r="AM1726" i="44"/>
  <c r="AN1726" i="44" s="1"/>
  <c r="AM1727" i="44"/>
  <c r="AN1727" i="44" s="1"/>
  <c r="AM1728" i="44"/>
  <c r="AN1728" i="44" s="1"/>
  <c r="AM1729" i="44"/>
  <c r="AM1730" i="44"/>
  <c r="AM1731" i="44"/>
  <c r="AM1732" i="44"/>
  <c r="AN1732" i="44" s="1"/>
  <c r="AM1733" i="44"/>
  <c r="AM1734" i="44"/>
  <c r="AN1734" i="44" s="1"/>
  <c r="AM1735" i="44"/>
  <c r="AM1736" i="44"/>
  <c r="AN1736" i="44" s="1"/>
  <c r="AM1737" i="44"/>
  <c r="AM1738" i="44"/>
  <c r="AM1739" i="44"/>
  <c r="AN1739" i="44" s="1"/>
  <c r="AM1740" i="44"/>
  <c r="AN1740" i="44" s="1"/>
  <c r="AM1741" i="44"/>
  <c r="AN1741" i="44" s="1"/>
  <c r="AM1742" i="44"/>
  <c r="AN1742" i="44" s="1"/>
  <c r="AM1743" i="44"/>
  <c r="AN1743" i="44" s="1"/>
  <c r="AM1744" i="44"/>
  <c r="AN1744" i="44" s="1"/>
  <c r="AM1745" i="44"/>
  <c r="AM1746" i="44"/>
  <c r="AM1747" i="44"/>
  <c r="AP1747" i="44" s="1"/>
  <c r="AM1748" i="44"/>
  <c r="AN1748" i="44" s="1"/>
  <c r="AM1749" i="44"/>
  <c r="AM1750" i="44"/>
  <c r="AN1750" i="44" s="1"/>
  <c r="AM1751" i="44"/>
  <c r="AM1752" i="44"/>
  <c r="AP1752" i="44" s="1"/>
  <c r="AM1753" i="44"/>
  <c r="AM1754" i="44"/>
  <c r="AM1755" i="44"/>
  <c r="AN1755" i="44" s="1"/>
  <c r="AM1756" i="44"/>
  <c r="AN1756" i="44" s="1"/>
  <c r="AM1757" i="44"/>
  <c r="AM1758" i="44"/>
  <c r="AN1758" i="44" s="1"/>
  <c r="AM1759" i="44"/>
  <c r="AN1759" i="44" s="1"/>
  <c r="AM1760" i="44"/>
  <c r="AN1760" i="44" s="1"/>
  <c r="AM1761" i="44"/>
  <c r="AN1761" i="44" s="1"/>
  <c r="AM1762" i="44"/>
  <c r="AM1763" i="44"/>
  <c r="AM1764" i="44"/>
  <c r="AN1764" i="44" s="1"/>
  <c r="AM1765" i="44"/>
  <c r="AM1766" i="44"/>
  <c r="AN1766" i="44" s="1"/>
  <c r="AM1767" i="44"/>
  <c r="AM1768" i="44"/>
  <c r="AN1768" i="44" s="1"/>
  <c r="AM1769" i="44"/>
  <c r="AM1770" i="44"/>
  <c r="AM1771" i="44"/>
  <c r="AN1771" i="44" s="1"/>
  <c r="AM1772" i="44"/>
  <c r="AN1772" i="44" s="1"/>
  <c r="AM1773" i="44"/>
  <c r="AM1774" i="44"/>
  <c r="AN1774" i="44" s="1"/>
  <c r="AM1775" i="44"/>
  <c r="AN1775" i="44" s="1"/>
  <c r="AM1776" i="44"/>
  <c r="AN1776" i="44" s="1"/>
  <c r="AM1777" i="44"/>
  <c r="AM1778" i="44"/>
  <c r="AM1779" i="44"/>
  <c r="AM1780" i="44"/>
  <c r="AN1780" i="44" s="1"/>
  <c r="AM1781" i="44"/>
  <c r="AM1782" i="44"/>
  <c r="AN1782" i="44" s="1"/>
  <c r="AM1783" i="44"/>
  <c r="AM1784" i="44"/>
  <c r="AP1784" i="44" s="1"/>
  <c r="AM1785" i="44"/>
  <c r="AM1786" i="44"/>
  <c r="AM1787" i="44"/>
  <c r="AM1788" i="44"/>
  <c r="AN1788" i="44" s="1"/>
  <c r="AM1789" i="44"/>
  <c r="AN1360" i="44"/>
  <c r="AN1362" i="44"/>
  <c r="AN1363" i="44"/>
  <c r="AN1364" i="44"/>
  <c r="AN1380" i="44"/>
  <c r="AN1392" i="44"/>
  <c r="AN1395" i="44"/>
  <c r="AN1411" i="44"/>
  <c r="AN1427" i="44"/>
  <c r="AN1428" i="44"/>
  <c r="AN1435" i="44"/>
  <c r="AN1443" i="44"/>
  <c r="AN1444" i="44"/>
  <c r="AN1459" i="44"/>
  <c r="AN1471" i="44"/>
  <c r="AN1483" i="44"/>
  <c r="AN1494" i="44"/>
  <c r="AN1515" i="44"/>
  <c r="AN1526" i="44"/>
  <c r="AN1539" i="44"/>
  <c r="AN1544" i="44"/>
  <c r="AN1566" i="44"/>
  <c r="AN1579" i="44"/>
  <c r="AN1600" i="44"/>
  <c r="AN1603" i="44"/>
  <c r="AN1608" i="44"/>
  <c r="AN1630" i="44"/>
  <c r="AN1683" i="44"/>
  <c r="AN1686" i="44"/>
  <c r="AN1718" i="44"/>
  <c r="AN1747" i="44"/>
  <c r="AN1752" i="44"/>
  <c r="AP1358" i="44"/>
  <c r="AP1362" i="44"/>
  <c r="AP1364" i="44"/>
  <c r="AP1366" i="44"/>
  <c r="AP1372" i="44"/>
  <c r="AP1374" i="44"/>
  <c r="AP1378" i="44"/>
  <c r="AP1380" i="44"/>
  <c r="AP1382" i="44"/>
  <c r="AP1383" i="44"/>
  <c r="AP1384" i="44"/>
  <c r="AP1395" i="44"/>
  <c r="AP1396" i="44"/>
  <c r="AP1398" i="44"/>
  <c r="AP1406" i="44"/>
  <c r="AP1407" i="44"/>
  <c r="AP1408" i="44"/>
  <c r="AP1411" i="44"/>
  <c r="AP1412" i="44"/>
  <c r="AP1414" i="44"/>
  <c r="AP1420" i="44"/>
  <c r="AP1422" i="44"/>
  <c r="AP1423" i="44"/>
  <c r="AP1426" i="44"/>
  <c r="AP1427" i="44"/>
  <c r="AP1428" i="44"/>
  <c r="AP1430" i="44"/>
  <c r="AP1434" i="44"/>
  <c r="AP1436" i="44"/>
  <c r="AP1438" i="44"/>
  <c r="AP1439" i="44"/>
  <c r="AP1447" i="44"/>
  <c r="AP1452" i="44"/>
  <c r="AP1454" i="44"/>
  <c r="AP1462" i="44"/>
  <c r="AP1468" i="44"/>
  <c r="AP1469" i="44"/>
  <c r="AP1470" i="44"/>
  <c r="AP1475" i="44"/>
  <c r="AP1476" i="44"/>
  <c r="AP1478" i="44"/>
  <c r="AP1482" i="44"/>
  <c r="AP1486" i="44"/>
  <c r="AP1487" i="44"/>
  <c r="AP1488" i="44"/>
  <c r="AP1490" i="44"/>
  <c r="AP1491" i="44"/>
  <c r="AP1492" i="44"/>
  <c r="AP1500" i="44"/>
  <c r="AP1502" i="44"/>
  <c r="AP1506" i="44"/>
  <c r="AP1507" i="44"/>
  <c r="AP1508" i="44"/>
  <c r="AP1510" i="44"/>
  <c r="AP1516" i="44"/>
  <c r="AP1518" i="44"/>
  <c r="AP1520" i="44"/>
  <c r="AP1522" i="44"/>
  <c r="AP1524" i="44"/>
  <c r="AP1526" i="44"/>
  <c r="AP1531" i="44"/>
  <c r="AP1532" i="44"/>
  <c r="AP1534" i="44"/>
  <c r="AP1536" i="44"/>
  <c r="AP1543" i="44"/>
  <c r="AP1547" i="44"/>
  <c r="AP1548" i="44"/>
  <c r="AP1550" i="44"/>
  <c r="AP1558" i="44"/>
  <c r="AP1562" i="44"/>
  <c r="AP1564" i="44"/>
  <c r="AP1566" i="44"/>
  <c r="AP1572" i="44"/>
  <c r="AP1574" i="44"/>
  <c r="AP1575" i="44"/>
  <c r="AP1579" i="44"/>
  <c r="AP1580" i="44"/>
  <c r="AP1582" i="44"/>
  <c r="AP1587" i="44"/>
  <c r="AP1588" i="44"/>
  <c r="AP1591" i="44"/>
  <c r="AP1595" i="44"/>
  <c r="AP1596" i="44"/>
  <c r="AP1598" i="44"/>
  <c r="AP1604" i="44"/>
  <c r="AP1606" i="44"/>
  <c r="AP1608" i="44"/>
  <c r="AP1611" i="44"/>
  <c r="AP1612" i="44"/>
  <c r="AP1620" i="44"/>
  <c r="AP1624" i="44"/>
  <c r="AP1627" i="44"/>
  <c r="AP1628" i="44"/>
  <c r="AP1638" i="44"/>
  <c r="AP1639" i="44"/>
  <c r="AP1644" i="44"/>
  <c r="AP1646" i="44"/>
  <c r="AP1647" i="44"/>
  <c r="AP1654" i="44"/>
  <c r="AP1657" i="44"/>
  <c r="AP1660" i="44"/>
  <c r="AP1667" i="44"/>
  <c r="AP1668" i="44"/>
  <c r="AP1669" i="44"/>
  <c r="AP1670" i="44"/>
  <c r="AP1671" i="44"/>
  <c r="AP1672" i="44"/>
  <c r="AP1676" i="44"/>
  <c r="AP1679" i="44"/>
  <c r="AP1691" i="44"/>
  <c r="AP1692" i="44"/>
  <c r="AP1694" i="44"/>
  <c r="AP1696" i="44"/>
  <c r="AP1700" i="44"/>
  <c r="AP1702" i="44"/>
  <c r="AP1707" i="44"/>
  <c r="AP1708" i="44"/>
  <c r="AP1710" i="44"/>
  <c r="AP1711" i="44"/>
  <c r="AP1715" i="44"/>
  <c r="AP1716" i="44"/>
  <c r="AP1717" i="44"/>
  <c r="AP1718" i="44"/>
  <c r="AP1723" i="44"/>
  <c r="AP1724" i="44"/>
  <c r="AP1726" i="44"/>
  <c r="AP1727" i="44"/>
  <c r="AP1728" i="44"/>
  <c r="AP1732" i="44"/>
  <c r="AP1734" i="44"/>
  <c r="AP1740" i="44"/>
  <c r="AP1742" i="44"/>
  <c r="AP1743" i="44"/>
  <c r="AP1744" i="44"/>
  <c r="AP1748" i="44"/>
  <c r="AP1755" i="44"/>
  <c r="AP1756" i="44"/>
  <c r="AP1758" i="44"/>
  <c r="AP1760" i="44"/>
  <c r="AP1772" i="44"/>
  <c r="AP1774" i="44"/>
  <c r="AP1775" i="44"/>
  <c r="AP1780" i="44"/>
  <c r="AP1782" i="44"/>
  <c r="AR1633" i="44"/>
  <c r="AR1637" i="44"/>
  <c r="AS1357" i="44"/>
  <c r="AS1358" i="44"/>
  <c r="AS1359" i="44"/>
  <c r="AS1360" i="44"/>
  <c r="AS1361" i="44"/>
  <c r="AS1362" i="44"/>
  <c r="AS1363" i="44"/>
  <c r="AS1364" i="44"/>
  <c r="AS1365" i="44"/>
  <c r="AS1366" i="44"/>
  <c r="AS1367" i="44"/>
  <c r="AS1368" i="44"/>
  <c r="AS1369" i="44"/>
  <c r="AS1370" i="44"/>
  <c r="AS1371" i="44"/>
  <c r="AS1372" i="44"/>
  <c r="AS1373" i="44"/>
  <c r="AS1374" i="44"/>
  <c r="AS1375" i="44"/>
  <c r="AS1376" i="44"/>
  <c r="AS1377" i="44"/>
  <c r="AS1378" i="44"/>
  <c r="AS1379" i="44"/>
  <c r="AS1380" i="44"/>
  <c r="AS1381" i="44"/>
  <c r="AS1382" i="44"/>
  <c r="AS1383" i="44"/>
  <c r="AS1384" i="44"/>
  <c r="AS1385" i="44"/>
  <c r="AS1386" i="44"/>
  <c r="AS1387" i="44"/>
  <c r="AS1388" i="44"/>
  <c r="AS1389" i="44"/>
  <c r="AS1390" i="44"/>
  <c r="AS1391" i="44"/>
  <c r="AS1392" i="44"/>
  <c r="AS1393" i="44"/>
  <c r="AS1394" i="44"/>
  <c r="AS1395" i="44"/>
  <c r="AS1396" i="44"/>
  <c r="AS1397" i="44"/>
  <c r="AS1398" i="44"/>
  <c r="AS1399" i="44"/>
  <c r="AS1400" i="44"/>
  <c r="AS1401" i="44"/>
  <c r="AS1402" i="44"/>
  <c r="AS1403" i="44"/>
  <c r="AS1404" i="44"/>
  <c r="AS1405" i="44"/>
  <c r="AS1406" i="44"/>
  <c r="AS1407" i="44"/>
  <c r="AS1408" i="44"/>
  <c r="AS1409" i="44"/>
  <c r="AS1410" i="44"/>
  <c r="AS1411" i="44"/>
  <c r="AS1412" i="44"/>
  <c r="AS1413" i="44"/>
  <c r="AS1414" i="44"/>
  <c r="AS1415" i="44"/>
  <c r="AS1416" i="44"/>
  <c r="AS1417" i="44"/>
  <c r="AS1418" i="44"/>
  <c r="AS1419" i="44"/>
  <c r="AS1420" i="44"/>
  <c r="AS1421" i="44"/>
  <c r="AS1422" i="44"/>
  <c r="AS1423" i="44"/>
  <c r="AS1424" i="44"/>
  <c r="AS1425" i="44"/>
  <c r="AS1426" i="44"/>
  <c r="AS1427" i="44"/>
  <c r="AS1428" i="44"/>
  <c r="AS1429" i="44"/>
  <c r="AS1430" i="44"/>
  <c r="AS1431" i="44"/>
  <c r="AS1432" i="44"/>
  <c r="AS1433" i="44"/>
  <c r="AS1434" i="44"/>
  <c r="AS1435" i="44"/>
  <c r="AS1436" i="44"/>
  <c r="AS1437" i="44"/>
  <c r="AS1438" i="44"/>
  <c r="AS1439" i="44"/>
  <c r="AS1440" i="44"/>
  <c r="AS1441" i="44"/>
  <c r="AS1442" i="44"/>
  <c r="AS1443" i="44"/>
  <c r="AS1444" i="44"/>
  <c r="AS1445" i="44"/>
  <c r="AS1446" i="44"/>
  <c r="AS1447" i="44"/>
  <c r="AS1448" i="44"/>
  <c r="AS1449" i="44"/>
  <c r="AS1450" i="44"/>
  <c r="AS1451" i="44"/>
  <c r="AS1452" i="44"/>
  <c r="AS1453" i="44"/>
  <c r="AS1454" i="44"/>
  <c r="AS1455" i="44"/>
  <c r="AS1456" i="44"/>
  <c r="AS1457" i="44"/>
  <c r="AS1458" i="44"/>
  <c r="AS1459" i="44"/>
  <c r="AS1460" i="44"/>
  <c r="AS1461" i="44"/>
  <c r="AS1462" i="44"/>
  <c r="AS1463" i="44"/>
  <c r="AS1464" i="44"/>
  <c r="AS1465" i="44"/>
  <c r="AS1466" i="44"/>
  <c r="AS1467" i="44"/>
  <c r="AS1468" i="44"/>
  <c r="AS1469" i="44"/>
  <c r="AS1470" i="44"/>
  <c r="AS1471" i="44"/>
  <c r="AS1472" i="44"/>
  <c r="AS1473" i="44"/>
  <c r="AS1474" i="44"/>
  <c r="AS1475" i="44"/>
  <c r="AS1476" i="44"/>
  <c r="AS1477" i="44"/>
  <c r="AS1478" i="44"/>
  <c r="AS1479" i="44"/>
  <c r="AS1480" i="44"/>
  <c r="AS1481" i="44"/>
  <c r="AS1482" i="44"/>
  <c r="AS1483" i="44"/>
  <c r="AS1484" i="44"/>
  <c r="AS1485" i="44"/>
  <c r="AS1486" i="44"/>
  <c r="AS1487" i="44"/>
  <c r="AS1488" i="44"/>
  <c r="AS1489" i="44"/>
  <c r="AS1490" i="44"/>
  <c r="AS1491" i="44"/>
  <c r="AS1492" i="44"/>
  <c r="AS1493" i="44"/>
  <c r="AS1494" i="44"/>
  <c r="AS1495" i="44"/>
  <c r="AS1496" i="44"/>
  <c r="AS1497" i="44"/>
  <c r="AS1498" i="44"/>
  <c r="AS1499" i="44"/>
  <c r="AS1500" i="44"/>
  <c r="AS1501" i="44"/>
  <c r="AS1502" i="44"/>
  <c r="AS1503" i="44"/>
  <c r="AS1504" i="44"/>
  <c r="AS1505" i="44"/>
  <c r="AS1506" i="44"/>
  <c r="AS1507" i="44"/>
  <c r="AS1508" i="44"/>
  <c r="AS1509" i="44"/>
  <c r="AS1510" i="44"/>
  <c r="AS1511" i="44"/>
  <c r="AS1512" i="44"/>
  <c r="AS1513" i="44"/>
  <c r="AS1514" i="44"/>
  <c r="AS1515" i="44"/>
  <c r="AS1516" i="44"/>
  <c r="AS1517" i="44"/>
  <c r="AS1518" i="44"/>
  <c r="AS1519" i="44"/>
  <c r="AS1520" i="44"/>
  <c r="AS1521" i="44"/>
  <c r="AS1522" i="44"/>
  <c r="AS1523" i="44"/>
  <c r="AS1524" i="44"/>
  <c r="AS1525" i="44"/>
  <c r="AS1526" i="44"/>
  <c r="AS1527" i="44"/>
  <c r="AS1528" i="44"/>
  <c r="AS1529" i="44"/>
  <c r="AS1530" i="44"/>
  <c r="AS1531" i="44"/>
  <c r="AS1532" i="44"/>
  <c r="AS1533" i="44"/>
  <c r="AS1534" i="44"/>
  <c r="AS1535" i="44"/>
  <c r="AS1536" i="44"/>
  <c r="AS1537" i="44"/>
  <c r="AS1538" i="44"/>
  <c r="AS1539" i="44"/>
  <c r="AS1540" i="44"/>
  <c r="AS1541" i="44"/>
  <c r="AS1542" i="44"/>
  <c r="AS1543" i="44"/>
  <c r="AS1544" i="44"/>
  <c r="AS1545" i="44"/>
  <c r="AS1546" i="44"/>
  <c r="AS1547" i="44"/>
  <c r="AS1548" i="44"/>
  <c r="AS1549" i="44"/>
  <c r="AS1550" i="44"/>
  <c r="AS1551" i="44"/>
  <c r="AS1552" i="44"/>
  <c r="AS1553" i="44"/>
  <c r="AS1554" i="44"/>
  <c r="AS1555" i="44"/>
  <c r="AS1556" i="44"/>
  <c r="AS1557" i="44"/>
  <c r="AS1558" i="44"/>
  <c r="AS1559" i="44"/>
  <c r="AS1560" i="44"/>
  <c r="AS1561" i="44"/>
  <c r="AS1562" i="44"/>
  <c r="AS1563" i="44"/>
  <c r="AS1564" i="44"/>
  <c r="AS1565" i="44"/>
  <c r="AS1566" i="44"/>
  <c r="AS1567" i="44"/>
  <c r="AS1568" i="44"/>
  <c r="AS1569" i="44"/>
  <c r="AS1570" i="44"/>
  <c r="AS1571" i="44"/>
  <c r="AS1572" i="44"/>
  <c r="AS1573" i="44"/>
  <c r="AS1574" i="44"/>
  <c r="AS1575" i="44"/>
  <c r="AS1576" i="44"/>
  <c r="AS1577" i="44"/>
  <c r="AS1578" i="44"/>
  <c r="AS1579" i="44"/>
  <c r="AS1580" i="44"/>
  <c r="AS1581" i="44"/>
  <c r="AS1582" i="44"/>
  <c r="AS1583" i="44"/>
  <c r="AS1584" i="44"/>
  <c r="AS1585" i="44"/>
  <c r="AS1586" i="44"/>
  <c r="AS1587" i="44"/>
  <c r="AS1588" i="44"/>
  <c r="AS1589" i="44"/>
  <c r="AS1590" i="44"/>
  <c r="AS1591" i="44"/>
  <c r="AS1592" i="44"/>
  <c r="AS1593" i="44"/>
  <c r="AS1594" i="44"/>
  <c r="AS1595" i="44"/>
  <c r="AS1596" i="44"/>
  <c r="AS1597" i="44"/>
  <c r="AS1598" i="44"/>
  <c r="AS1599" i="44"/>
  <c r="AS1600" i="44"/>
  <c r="AS1601" i="44"/>
  <c r="AS1602" i="44"/>
  <c r="AS1603" i="44"/>
  <c r="AS1604" i="44"/>
  <c r="AS1605" i="44"/>
  <c r="AS1606" i="44"/>
  <c r="AS1607" i="44"/>
  <c r="AS1608" i="44"/>
  <c r="AS1609" i="44"/>
  <c r="AS1610" i="44"/>
  <c r="AS1611" i="44"/>
  <c r="AS1612" i="44"/>
  <c r="AS1613" i="44"/>
  <c r="AS1614" i="44"/>
  <c r="AS1615" i="44"/>
  <c r="AS1616" i="44"/>
  <c r="AS1617" i="44"/>
  <c r="AS1618" i="44"/>
  <c r="AS1619" i="44"/>
  <c r="AS1620" i="44"/>
  <c r="AS1621" i="44"/>
  <c r="AS1622" i="44"/>
  <c r="AS1623" i="44"/>
  <c r="AS1624" i="44"/>
  <c r="AS1625" i="44"/>
  <c r="AS1626" i="44"/>
  <c r="AS1627" i="44"/>
  <c r="AS1628" i="44"/>
  <c r="AS1629" i="44"/>
  <c r="AS1630" i="44"/>
  <c r="AS1631" i="44"/>
  <c r="AS1632" i="44"/>
  <c r="AS1633" i="44"/>
  <c r="AS1634" i="44"/>
  <c r="AS1635" i="44"/>
  <c r="AS1636" i="44"/>
  <c r="AS1637" i="44"/>
  <c r="AS1638" i="44"/>
  <c r="AS1639" i="44"/>
  <c r="AS1640" i="44"/>
  <c r="AS1641" i="44"/>
  <c r="AS1642" i="44"/>
  <c r="AS1643" i="44"/>
  <c r="AS1644" i="44"/>
  <c r="AS1645" i="44"/>
  <c r="AS1646" i="44"/>
  <c r="AS1647" i="44"/>
  <c r="AS1648" i="44"/>
  <c r="AS1649" i="44"/>
  <c r="AS1650" i="44"/>
  <c r="AS1651" i="44"/>
  <c r="AS1652" i="44"/>
  <c r="AS1653" i="44"/>
  <c r="AS1654" i="44"/>
  <c r="AS1655" i="44"/>
  <c r="AS1656" i="44"/>
  <c r="AS1657" i="44"/>
  <c r="AS1658" i="44"/>
  <c r="AS1659" i="44"/>
  <c r="AS1660" i="44"/>
  <c r="AS1661" i="44"/>
  <c r="AS1662" i="44"/>
  <c r="AS1663" i="44"/>
  <c r="AS1664" i="44"/>
  <c r="AS1665" i="44"/>
  <c r="AS1666" i="44"/>
  <c r="AS1667" i="44"/>
  <c r="AS1668" i="44"/>
  <c r="AS1669" i="44"/>
  <c r="AS1670" i="44"/>
  <c r="AS1671" i="44"/>
  <c r="AS1672" i="44"/>
  <c r="AS1673" i="44"/>
  <c r="AS1674" i="44"/>
  <c r="AS1675" i="44"/>
  <c r="AS1676" i="44"/>
  <c r="AS1677" i="44"/>
  <c r="AS1678" i="44"/>
  <c r="AS1679" i="44"/>
  <c r="AS1680" i="44"/>
  <c r="AS1681" i="44"/>
  <c r="AS1682" i="44"/>
  <c r="AS1683" i="44"/>
  <c r="AS1684" i="44"/>
  <c r="AS1685" i="44"/>
  <c r="AS1686" i="44"/>
  <c r="AS1687" i="44"/>
  <c r="AS1688" i="44"/>
  <c r="AS1689" i="44"/>
  <c r="AS1690" i="44"/>
  <c r="AS1691" i="44"/>
  <c r="AS1692" i="44"/>
  <c r="AS1693" i="44"/>
  <c r="AS1694" i="44"/>
  <c r="AS1695" i="44"/>
  <c r="AS1696" i="44"/>
  <c r="AS1697" i="44"/>
  <c r="AS1698" i="44"/>
  <c r="AS1699" i="44"/>
  <c r="AS1700" i="44"/>
  <c r="AS1701" i="44"/>
  <c r="AS1702" i="44"/>
  <c r="AS1703" i="44"/>
  <c r="AS1704" i="44"/>
  <c r="AS1705" i="44"/>
  <c r="AS1706" i="44"/>
  <c r="AS1707" i="44"/>
  <c r="AS1708" i="44"/>
  <c r="AS1709" i="44"/>
  <c r="AS1710" i="44"/>
  <c r="AS1711" i="44"/>
  <c r="AS1712" i="44"/>
  <c r="AS1713" i="44"/>
  <c r="AS1714" i="44"/>
  <c r="AS1715" i="44"/>
  <c r="AS1716" i="44"/>
  <c r="AS1717" i="44"/>
  <c r="AS1718" i="44"/>
  <c r="AS1719" i="44"/>
  <c r="AS1720" i="44"/>
  <c r="AS1721" i="44"/>
  <c r="AS1722" i="44"/>
  <c r="AS1723" i="44"/>
  <c r="AS1724" i="44"/>
  <c r="AS1725" i="44"/>
  <c r="AS1726" i="44"/>
  <c r="AS1727" i="44"/>
  <c r="AS1728" i="44"/>
  <c r="AS1729" i="44"/>
  <c r="AS1730" i="44"/>
  <c r="AS1731" i="44"/>
  <c r="AS1732" i="44"/>
  <c r="AS1733" i="44"/>
  <c r="AS1734" i="44"/>
  <c r="AS1735" i="44"/>
  <c r="AS1736" i="44"/>
  <c r="AS1737" i="44"/>
  <c r="AS1738" i="44"/>
  <c r="AS1739" i="44"/>
  <c r="AS1740" i="44"/>
  <c r="AS1741" i="44"/>
  <c r="AS1742" i="44"/>
  <c r="AS1743" i="44"/>
  <c r="AS1744" i="44"/>
  <c r="AS1745" i="44"/>
  <c r="AS1746" i="44"/>
  <c r="AS1747" i="44"/>
  <c r="AS1748" i="44"/>
  <c r="AS1749" i="44"/>
  <c r="AS1750" i="44"/>
  <c r="AS1751" i="44"/>
  <c r="AS1752" i="44"/>
  <c r="AS1753" i="44"/>
  <c r="AS1754" i="44"/>
  <c r="AS1755" i="44"/>
  <c r="AS1756" i="44"/>
  <c r="AS1757" i="44"/>
  <c r="AS1758" i="44"/>
  <c r="AS1759" i="44"/>
  <c r="AS1760" i="44"/>
  <c r="AS1761" i="44"/>
  <c r="AS1762" i="44"/>
  <c r="AS1763" i="44"/>
  <c r="AS1764" i="44"/>
  <c r="AS1765" i="44"/>
  <c r="AS1766" i="44"/>
  <c r="AS1767" i="44"/>
  <c r="AS1768" i="44"/>
  <c r="AS1769" i="44"/>
  <c r="AS1770" i="44"/>
  <c r="AS1771" i="44"/>
  <c r="AS1772" i="44"/>
  <c r="AS1773" i="44"/>
  <c r="AS1774" i="44"/>
  <c r="AS1775" i="44"/>
  <c r="AS1776" i="44"/>
  <c r="AS1777" i="44"/>
  <c r="AS1778" i="44"/>
  <c r="AS1779" i="44"/>
  <c r="AS1780" i="44"/>
  <c r="AS1781" i="44"/>
  <c r="AS1782" i="44"/>
  <c r="AS1783" i="44"/>
  <c r="AS1784" i="44"/>
  <c r="AS1785" i="44"/>
  <c r="AS1786" i="44"/>
  <c r="AS1787" i="44"/>
  <c r="AS1788" i="44"/>
  <c r="AS1789" i="44"/>
  <c r="AG6" i="44"/>
  <c r="AH6" i="44" s="1"/>
  <c r="AI6" i="44" s="1"/>
  <c r="AG7" i="44"/>
  <c r="AG8" i="44"/>
  <c r="AH8" i="44" s="1"/>
  <c r="AI8" i="44" s="1"/>
  <c r="AG9" i="44"/>
  <c r="AG10" i="44"/>
  <c r="AH10" i="44" s="1"/>
  <c r="AI10" i="44" s="1"/>
  <c r="AG11" i="44"/>
  <c r="AH11" i="44" s="1"/>
  <c r="AI11" i="44" s="1"/>
  <c r="AG12" i="44"/>
  <c r="AG13" i="44"/>
  <c r="AH13" i="44" s="1"/>
  <c r="AI13" i="44" s="1"/>
  <c r="AG14" i="44"/>
  <c r="AH14" i="44" s="1"/>
  <c r="AI14" i="44" s="1"/>
  <c r="AG15" i="44"/>
  <c r="AH15" i="44" s="1"/>
  <c r="AI15" i="44" s="1"/>
  <c r="AG16" i="44"/>
  <c r="AG17" i="44"/>
  <c r="AG18" i="44"/>
  <c r="AH18" i="44" s="1"/>
  <c r="AI18" i="44" s="1"/>
  <c r="AG19" i="44"/>
  <c r="AH19" i="44" s="1"/>
  <c r="AI19" i="44" s="1"/>
  <c r="AG20" i="44"/>
  <c r="AH20" i="44" s="1"/>
  <c r="AI20" i="44" s="1"/>
  <c r="AG21" i="44"/>
  <c r="AH21" i="44" s="1"/>
  <c r="AI21" i="44" s="1"/>
  <c r="AG22" i="44"/>
  <c r="AG23" i="44"/>
  <c r="AG24" i="44"/>
  <c r="AH24" i="44" s="1"/>
  <c r="AI24" i="44" s="1"/>
  <c r="AG25" i="44"/>
  <c r="AG26" i="44"/>
  <c r="AH26" i="44" s="1"/>
  <c r="AI26" i="44" s="1"/>
  <c r="AG27" i="44"/>
  <c r="AH27" i="44" s="1"/>
  <c r="AI27" i="44" s="1"/>
  <c r="AG28" i="44"/>
  <c r="AG29" i="44"/>
  <c r="AH29" i="44" s="1"/>
  <c r="AI29" i="44" s="1"/>
  <c r="AG30" i="44"/>
  <c r="AH30" i="44" s="1"/>
  <c r="AI30" i="44" s="1"/>
  <c r="AG31" i="44"/>
  <c r="AH31" i="44" s="1"/>
  <c r="AI31" i="44" s="1"/>
  <c r="AG32" i="44"/>
  <c r="AG33" i="44"/>
  <c r="AG34" i="44"/>
  <c r="AH34" i="44" s="1"/>
  <c r="AI34" i="44" s="1"/>
  <c r="AG35" i="44"/>
  <c r="AH35" i="44" s="1"/>
  <c r="AI35" i="44" s="1"/>
  <c r="AG36" i="44"/>
  <c r="AH36" i="44" s="1"/>
  <c r="AI36" i="44" s="1"/>
  <c r="AG37" i="44"/>
  <c r="AH37" i="44" s="1"/>
  <c r="AI37" i="44" s="1"/>
  <c r="AG38" i="44"/>
  <c r="AG39" i="44"/>
  <c r="AG40" i="44"/>
  <c r="AG41" i="44"/>
  <c r="AG42" i="44"/>
  <c r="AH42" i="44" s="1"/>
  <c r="AG43" i="44"/>
  <c r="AH43" i="44" s="1"/>
  <c r="AI43" i="44" s="1"/>
  <c r="AG44" i="44"/>
  <c r="AG45" i="44"/>
  <c r="AH45" i="44" s="1"/>
  <c r="AI45" i="44" s="1"/>
  <c r="AG46" i="44"/>
  <c r="AG47" i="44"/>
  <c r="AG48" i="44"/>
  <c r="AG49" i="44"/>
  <c r="AG50" i="44"/>
  <c r="AH50" i="44" s="1"/>
  <c r="AI50" i="44" s="1"/>
  <c r="AG51" i="44"/>
  <c r="AH51" i="44" s="1"/>
  <c r="AI51" i="44" s="1"/>
  <c r="AG52" i="44"/>
  <c r="AH52" i="44" s="1"/>
  <c r="AI52" i="44" s="1"/>
  <c r="AG53" i="44"/>
  <c r="AH53" i="44" s="1"/>
  <c r="AI53" i="44" s="1"/>
  <c r="AG54" i="44"/>
  <c r="AH54" i="44" s="1"/>
  <c r="AI54" i="44" s="1"/>
  <c r="AG55" i="44"/>
  <c r="AG56" i="44"/>
  <c r="AG57" i="44"/>
  <c r="AG58" i="44"/>
  <c r="AH58" i="44" s="1"/>
  <c r="AI58" i="44" s="1"/>
  <c r="AG59" i="44"/>
  <c r="AH59" i="44" s="1"/>
  <c r="AI59" i="44" s="1"/>
  <c r="AG60" i="44"/>
  <c r="AG61" i="44"/>
  <c r="AH61" i="44" s="1"/>
  <c r="AI61" i="44" s="1"/>
  <c r="AG62" i="44"/>
  <c r="AG63" i="44"/>
  <c r="AG64" i="44"/>
  <c r="AG65" i="44"/>
  <c r="AG66" i="44"/>
  <c r="AH66" i="44" s="1"/>
  <c r="AI66" i="44" s="1"/>
  <c r="AG67" i="44"/>
  <c r="AG68" i="44"/>
  <c r="AG69" i="44"/>
  <c r="AH69" i="44" s="1"/>
  <c r="AI69" i="44" s="1"/>
  <c r="AG70" i="44"/>
  <c r="AH70" i="44" s="1"/>
  <c r="AG71" i="44"/>
  <c r="AH71" i="44" s="1"/>
  <c r="AI71" i="44" s="1"/>
  <c r="AG72" i="44"/>
  <c r="AG73" i="44"/>
  <c r="AG74" i="44"/>
  <c r="AH74" i="44" s="1"/>
  <c r="AI74" i="44" s="1"/>
  <c r="AG75" i="44"/>
  <c r="AH75" i="44" s="1"/>
  <c r="AI75" i="44" s="1"/>
  <c r="AG76" i="44"/>
  <c r="AG77" i="44"/>
  <c r="AH77" i="44" s="1"/>
  <c r="AI77" i="44" s="1"/>
  <c r="AG78" i="44"/>
  <c r="AG79" i="44"/>
  <c r="AG80" i="44"/>
  <c r="AG81" i="44"/>
  <c r="AG82" i="44"/>
  <c r="AH82" i="44" s="1"/>
  <c r="AI82" i="44" s="1"/>
  <c r="AG83" i="44"/>
  <c r="AH83" i="44" s="1"/>
  <c r="AI83" i="44" s="1"/>
  <c r="AG84" i="44"/>
  <c r="AG85" i="44"/>
  <c r="AH85" i="44" s="1"/>
  <c r="AI85" i="44" s="1"/>
  <c r="AG86" i="44"/>
  <c r="AG87" i="44"/>
  <c r="AH87" i="44" s="1"/>
  <c r="AI87" i="44" s="1"/>
  <c r="AG88" i="44"/>
  <c r="AH88" i="44" s="1"/>
  <c r="AI88" i="44" s="1"/>
  <c r="AG89" i="44"/>
  <c r="AG90" i="44"/>
  <c r="AH90" i="44" s="1"/>
  <c r="AI90" i="44" s="1"/>
  <c r="AG91" i="44"/>
  <c r="AH91" i="44" s="1"/>
  <c r="AI91" i="44" s="1"/>
  <c r="AG92" i="44"/>
  <c r="AG93" i="44"/>
  <c r="AH93" i="44" s="1"/>
  <c r="AI93" i="44" s="1"/>
  <c r="AG94" i="44"/>
  <c r="AG95" i="44"/>
  <c r="AG96" i="44"/>
  <c r="AG97" i="44"/>
  <c r="AH97" i="44" s="1"/>
  <c r="AI97" i="44" s="1"/>
  <c r="AG98" i="44"/>
  <c r="AH98" i="44" s="1"/>
  <c r="AI98" i="44" s="1"/>
  <c r="AG99" i="44"/>
  <c r="AH99" i="44" s="1"/>
  <c r="AI99" i="44" s="1"/>
  <c r="AG100" i="44"/>
  <c r="AG101" i="44"/>
  <c r="AH101" i="44" s="1"/>
  <c r="AI101" i="44" s="1"/>
  <c r="AG102" i="44"/>
  <c r="AG103" i="44"/>
  <c r="AH103" i="44" s="1"/>
  <c r="AG104" i="44"/>
  <c r="AG105" i="44"/>
  <c r="AG106" i="44"/>
  <c r="AH106" i="44" s="1"/>
  <c r="AI106" i="44" s="1"/>
  <c r="AG107" i="44"/>
  <c r="AH107" i="44" s="1"/>
  <c r="AI107" i="44" s="1"/>
  <c r="AG108" i="44"/>
  <c r="AG109" i="44"/>
  <c r="AH109" i="44" s="1"/>
  <c r="AI109" i="44" s="1"/>
  <c r="AG110" i="44"/>
  <c r="AG111" i="44"/>
  <c r="AH111" i="44" s="1"/>
  <c r="AI111" i="44" s="1"/>
  <c r="AG112" i="44"/>
  <c r="AG113" i="44"/>
  <c r="AG114" i="44"/>
  <c r="AH114" i="44" s="1"/>
  <c r="AI114" i="44" s="1"/>
  <c r="AG115" i="44"/>
  <c r="AH115" i="44" s="1"/>
  <c r="AI115" i="44" s="1"/>
  <c r="AG116" i="44"/>
  <c r="AH116" i="44" s="1"/>
  <c r="AI116" i="44" s="1"/>
  <c r="AG117" i="44"/>
  <c r="AH117" i="44" s="1"/>
  <c r="AI117" i="44" s="1"/>
  <c r="AG118" i="44"/>
  <c r="AG119" i="44"/>
  <c r="AH119" i="44" s="1"/>
  <c r="AI119" i="44" s="1"/>
  <c r="AG120" i="44"/>
  <c r="AG121" i="44"/>
  <c r="AG122" i="44"/>
  <c r="AH122" i="44" s="1"/>
  <c r="AI122" i="44" s="1"/>
  <c r="AG123" i="44"/>
  <c r="AH123" i="44" s="1"/>
  <c r="AI123" i="44" s="1"/>
  <c r="AG124" i="44"/>
  <c r="AH124" i="44" s="1"/>
  <c r="AI124" i="44" s="1"/>
  <c r="AG125" i="44"/>
  <c r="AH125" i="44" s="1"/>
  <c r="AI125" i="44" s="1"/>
  <c r="AG126" i="44"/>
  <c r="AG127" i="44"/>
  <c r="AH127" i="44" s="1"/>
  <c r="AI127" i="44" s="1"/>
  <c r="AG128" i="44"/>
  <c r="AG129" i="44"/>
  <c r="AG130" i="44"/>
  <c r="AH130" i="44" s="1"/>
  <c r="AI130" i="44" s="1"/>
  <c r="AG131" i="44"/>
  <c r="AH131" i="44" s="1"/>
  <c r="AG132" i="44"/>
  <c r="AH132" i="44" s="1"/>
  <c r="AI132" i="44" s="1"/>
  <c r="AG133" i="44"/>
  <c r="AH133" i="44" s="1"/>
  <c r="AI133" i="44" s="1"/>
  <c r="AG134" i="44"/>
  <c r="AH134" i="44" s="1"/>
  <c r="AI134" i="44" s="1"/>
  <c r="AG135" i="44"/>
  <c r="AG136" i="44"/>
  <c r="AG137" i="44"/>
  <c r="AG138" i="44"/>
  <c r="AH138" i="44" s="1"/>
  <c r="AI138" i="44" s="1"/>
  <c r="AG139" i="44"/>
  <c r="AH139" i="44" s="1"/>
  <c r="AI139" i="44" s="1"/>
  <c r="AG140" i="44"/>
  <c r="AH140" i="44" s="1"/>
  <c r="AI140" i="44" s="1"/>
  <c r="AG141" i="44"/>
  <c r="AH141" i="44" s="1"/>
  <c r="AI141" i="44" s="1"/>
  <c r="AG142" i="44"/>
  <c r="AH142" i="44" s="1"/>
  <c r="AI142" i="44" s="1"/>
  <c r="AG143" i="44"/>
  <c r="AG144" i="44"/>
  <c r="AH144" i="44" s="1"/>
  <c r="AI144" i="44" s="1"/>
  <c r="AG145" i="44"/>
  <c r="AH145" i="44" s="1"/>
  <c r="AI145" i="44" s="1"/>
  <c r="AG146" i="44"/>
  <c r="AH146" i="44" s="1"/>
  <c r="AI146" i="44" s="1"/>
  <c r="AG147" i="44"/>
  <c r="AH147" i="44" s="1"/>
  <c r="AI147" i="44" s="1"/>
  <c r="AG148" i="44"/>
  <c r="AH148" i="44" s="1"/>
  <c r="AI148" i="44" s="1"/>
  <c r="AG149" i="44"/>
  <c r="AH149" i="44" s="1"/>
  <c r="AI149" i="44" s="1"/>
  <c r="AG150" i="44"/>
  <c r="AH150" i="44" s="1"/>
  <c r="AI150" i="44" s="1"/>
  <c r="AG151" i="44"/>
  <c r="AG152" i="44"/>
  <c r="AG153" i="44"/>
  <c r="AG154" i="44"/>
  <c r="AH154" i="44" s="1"/>
  <c r="AI154" i="44" s="1"/>
  <c r="AG155" i="44"/>
  <c r="AH155" i="44" s="1"/>
  <c r="AI155" i="44" s="1"/>
  <c r="AG156" i="44"/>
  <c r="AH156" i="44" s="1"/>
  <c r="AI156" i="44" s="1"/>
  <c r="AG157" i="44"/>
  <c r="AH157" i="44" s="1"/>
  <c r="AI157" i="44" s="1"/>
  <c r="AG158" i="44"/>
  <c r="AG159" i="44"/>
  <c r="AG160" i="44"/>
  <c r="AG161" i="44"/>
  <c r="AG162" i="44"/>
  <c r="AH162" i="44" s="1"/>
  <c r="AI162" i="44" s="1"/>
  <c r="AG163" i="44"/>
  <c r="AH163" i="44" s="1"/>
  <c r="AI163" i="44" s="1"/>
  <c r="AG164" i="44"/>
  <c r="AH164" i="44" s="1"/>
  <c r="AI164" i="44" s="1"/>
  <c r="AG165" i="44"/>
  <c r="AH165" i="44" s="1"/>
  <c r="AI165" i="44" s="1"/>
  <c r="AG166" i="44"/>
  <c r="AG167" i="44"/>
  <c r="AG168" i="44"/>
  <c r="AG169" i="44"/>
  <c r="AG170" i="44"/>
  <c r="AH170" i="44" s="1"/>
  <c r="AI170" i="44" s="1"/>
  <c r="AG171" i="44"/>
  <c r="AH171" i="44" s="1"/>
  <c r="AI171" i="44" s="1"/>
  <c r="AG172" i="44"/>
  <c r="AH172" i="44" s="1"/>
  <c r="AI172" i="44" s="1"/>
  <c r="AG173" i="44"/>
  <c r="AH173" i="44" s="1"/>
  <c r="AI173" i="44" s="1"/>
  <c r="AG174" i="44"/>
  <c r="AH174" i="44" s="1"/>
  <c r="AI174" i="44" s="1"/>
  <c r="AG175" i="44"/>
  <c r="AG176" i="44"/>
  <c r="AG177" i="44"/>
  <c r="AG178" i="44"/>
  <c r="AG179" i="44"/>
  <c r="AH179" i="44" s="1"/>
  <c r="AI179" i="44" s="1"/>
  <c r="AG180" i="44"/>
  <c r="AH180" i="44" s="1"/>
  <c r="AI180" i="44" s="1"/>
  <c r="AG181" i="44"/>
  <c r="AH181" i="44" s="1"/>
  <c r="AI181" i="44" s="1"/>
  <c r="AG182" i="44"/>
  <c r="AH182" i="44" s="1"/>
  <c r="AI182" i="44" s="1"/>
  <c r="AG183" i="44"/>
  <c r="AG184" i="44"/>
  <c r="AH184" i="44" s="1"/>
  <c r="AI184" i="44" s="1"/>
  <c r="AG185" i="44"/>
  <c r="AG186" i="44"/>
  <c r="AH186" i="44" s="1"/>
  <c r="AI186" i="44" s="1"/>
  <c r="AG187" i="44"/>
  <c r="AH187" i="44" s="1"/>
  <c r="AG188" i="44"/>
  <c r="AH188" i="44" s="1"/>
  <c r="AI188" i="44" s="1"/>
  <c r="AG189" i="44"/>
  <c r="AH189" i="44" s="1"/>
  <c r="AI189" i="44" s="1"/>
  <c r="AG190" i="44"/>
  <c r="AG191" i="44"/>
  <c r="AG192" i="44"/>
  <c r="AG193" i="44"/>
  <c r="AH193" i="44" s="1"/>
  <c r="AI193" i="44" s="1"/>
  <c r="AG194" i="44"/>
  <c r="AH194" i="44" s="1"/>
  <c r="AI194" i="44" s="1"/>
  <c r="AG195" i="44"/>
  <c r="AH195" i="44" s="1"/>
  <c r="AI195" i="44" s="1"/>
  <c r="AG196" i="44"/>
  <c r="AH196" i="44" s="1"/>
  <c r="AI196" i="44" s="1"/>
  <c r="AG197" i="44"/>
  <c r="AH197" i="44" s="1"/>
  <c r="AI197" i="44" s="1"/>
  <c r="AG198" i="44"/>
  <c r="AH198" i="44" s="1"/>
  <c r="AI198" i="44" s="1"/>
  <c r="AG199" i="44"/>
  <c r="AG200" i="44"/>
  <c r="AG201" i="44"/>
  <c r="AG202" i="44"/>
  <c r="AH202" i="44" s="1"/>
  <c r="AI202" i="44" s="1"/>
  <c r="AG203" i="44"/>
  <c r="AH203" i="44" s="1"/>
  <c r="AI203" i="44" s="1"/>
  <c r="AG204" i="44"/>
  <c r="AH204" i="44" s="1"/>
  <c r="AI204" i="44" s="1"/>
  <c r="AG205" i="44"/>
  <c r="AH205" i="44" s="1"/>
  <c r="AI205" i="44" s="1"/>
  <c r="AG206" i="44"/>
  <c r="AG207" i="44"/>
  <c r="AG208" i="44"/>
  <c r="AH208" i="44" s="1"/>
  <c r="AI208" i="44" s="1"/>
  <c r="AG209" i="44"/>
  <c r="AG210" i="44"/>
  <c r="AH210" i="44" s="1"/>
  <c r="AI210" i="44" s="1"/>
  <c r="AG211" i="44"/>
  <c r="AH211" i="44" s="1"/>
  <c r="AI211" i="44" s="1"/>
  <c r="AG212" i="44"/>
  <c r="AH212" i="44" s="1"/>
  <c r="AG213" i="44"/>
  <c r="AH213" i="44" s="1"/>
  <c r="AI213" i="44" s="1"/>
  <c r="AG214" i="44"/>
  <c r="AG215" i="44"/>
  <c r="AG216" i="44"/>
  <c r="AH216" i="44" s="1"/>
  <c r="AI216" i="44" s="1"/>
  <c r="AG217" i="44"/>
  <c r="AG218" i="44"/>
  <c r="AH218" i="44" s="1"/>
  <c r="AI218" i="44" s="1"/>
  <c r="AG219" i="44"/>
  <c r="AH219" i="44" s="1"/>
  <c r="AI219" i="44" s="1"/>
  <c r="AG220" i="44"/>
  <c r="AH220" i="44" s="1"/>
  <c r="AI220" i="44" s="1"/>
  <c r="AG221" i="44"/>
  <c r="AH221" i="44" s="1"/>
  <c r="AI221" i="44" s="1"/>
  <c r="AG222" i="44"/>
  <c r="AH222" i="44" s="1"/>
  <c r="AI222" i="44" s="1"/>
  <c r="AG223" i="44"/>
  <c r="AH223" i="44" s="1"/>
  <c r="AI223" i="44" s="1"/>
  <c r="AG224" i="44"/>
  <c r="AG225" i="44"/>
  <c r="AG226" i="44"/>
  <c r="AH226" i="44" s="1"/>
  <c r="AI226" i="44" s="1"/>
  <c r="AG227" i="44"/>
  <c r="AG228" i="44"/>
  <c r="AH228" i="44" s="1"/>
  <c r="AI228" i="44" s="1"/>
  <c r="AG229" i="44"/>
  <c r="AH229" i="44" s="1"/>
  <c r="AI229" i="44" s="1"/>
  <c r="AG230" i="44"/>
  <c r="AH230" i="44" s="1"/>
  <c r="AI230" i="44" s="1"/>
  <c r="AG231" i="44"/>
  <c r="AG232" i="44"/>
  <c r="AG233" i="44"/>
  <c r="AG234" i="44"/>
  <c r="AH234" i="44" s="1"/>
  <c r="AI234" i="44" s="1"/>
  <c r="AG235" i="44"/>
  <c r="AH235" i="44" s="1"/>
  <c r="AI235" i="44" s="1"/>
  <c r="AG236" i="44"/>
  <c r="AH236" i="44" s="1"/>
  <c r="AI236" i="44" s="1"/>
  <c r="AG237" i="44"/>
  <c r="AH237" i="44" s="1"/>
  <c r="AI237" i="44" s="1"/>
  <c r="AG238" i="44"/>
  <c r="AH238" i="44" s="1"/>
  <c r="AI238" i="44" s="1"/>
  <c r="AG239" i="44"/>
  <c r="AG240" i="44"/>
  <c r="AG241" i="44"/>
  <c r="AH241" i="44" s="1"/>
  <c r="AI241" i="44" s="1"/>
  <c r="AG242" i="44"/>
  <c r="AH242" i="44" s="1"/>
  <c r="AI242" i="44" s="1"/>
  <c r="AG243" i="44"/>
  <c r="AH243" i="44" s="1"/>
  <c r="AI243" i="44" s="1"/>
  <c r="AG244" i="44"/>
  <c r="AH244" i="44" s="1"/>
  <c r="AI244" i="44" s="1"/>
  <c r="AG245" i="44"/>
  <c r="AH245" i="44" s="1"/>
  <c r="AI245" i="44" s="1"/>
  <c r="AG246" i="44"/>
  <c r="AH246" i="44" s="1"/>
  <c r="AI246" i="44" s="1"/>
  <c r="AG247" i="44"/>
  <c r="AG248" i="44"/>
  <c r="AG249" i="44"/>
  <c r="AG250" i="44"/>
  <c r="AH250" i="44" s="1"/>
  <c r="AI250" i="44" s="1"/>
  <c r="AG251" i="44"/>
  <c r="AH251" i="44" s="1"/>
  <c r="AI251" i="44" s="1"/>
  <c r="AG252" i="44"/>
  <c r="AH252" i="44" s="1"/>
  <c r="AI252" i="44" s="1"/>
  <c r="AG253" i="44"/>
  <c r="AH253" i="44" s="1"/>
  <c r="AI253" i="44" s="1"/>
  <c r="AG254" i="44"/>
  <c r="AH254" i="44" s="1"/>
  <c r="AI254" i="44" s="1"/>
  <c r="AG255" i="44"/>
  <c r="AG256" i="44"/>
  <c r="AG257" i="44"/>
  <c r="AG258" i="44"/>
  <c r="AH258" i="44" s="1"/>
  <c r="AI258" i="44" s="1"/>
  <c r="AG259" i="44"/>
  <c r="AH259" i="44" s="1"/>
  <c r="AI259" i="44" s="1"/>
  <c r="AG260" i="44"/>
  <c r="AH260" i="44" s="1"/>
  <c r="AI260" i="44" s="1"/>
  <c r="AG261" i="44"/>
  <c r="AH261" i="44" s="1"/>
  <c r="AI261" i="44" s="1"/>
  <c r="AG262" i="44"/>
  <c r="AH262" i="44" s="1"/>
  <c r="AI262" i="44" s="1"/>
  <c r="AG263" i="44"/>
  <c r="AG264" i="44"/>
  <c r="AH264" i="44" s="1"/>
  <c r="AG265" i="44"/>
  <c r="AH265" i="44" s="1"/>
  <c r="AI265" i="44" s="1"/>
  <c r="AG266" i="44"/>
  <c r="AH266" i="44" s="1"/>
  <c r="AI266" i="44" s="1"/>
  <c r="AG267" i="44"/>
  <c r="AH267" i="44" s="1"/>
  <c r="AI267" i="44" s="1"/>
  <c r="AG268" i="44"/>
  <c r="AH268" i="44" s="1"/>
  <c r="AI268" i="44" s="1"/>
  <c r="AG269" i="44"/>
  <c r="AH269" i="44" s="1"/>
  <c r="AI269" i="44" s="1"/>
  <c r="AG270" i="44"/>
  <c r="AG271" i="44"/>
  <c r="AG272" i="44"/>
  <c r="AG273" i="44"/>
  <c r="AG274" i="44"/>
  <c r="AH274" i="44" s="1"/>
  <c r="AI274" i="44" s="1"/>
  <c r="AG275" i="44"/>
  <c r="AH275" i="44" s="1"/>
  <c r="AI275" i="44" s="1"/>
  <c r="AG276" i="44"/>
  <c r="AH276" i="44" s="1"/>
  <c r="AI276" i="44" s="1"/>
  <c r="AG277" i="44"/>
  <c r="AH277" i="44" s="1"/>
  <c r="AI277" i="44" s="1"/>
  <c r="AG278" i="44"/>
  <c r="AG279" i="44"/>
  <c r="AH279" i="44" s="1"/>
  <c r="AI279" i="44" s="1"/>
  <c r="AG280" i="44"/>
  <c r="AG281" i="44"/>
  <c r="AG282" i="44"/>
  <c r="AH282" i="44" s="1"/>
  <c r="AI282" i="44" s="1"/>
  <c r="AG283" i="44"/>
  <c r="AH283" i="44" s="1"/>
  <c r="AG284" i="44"/>
  <c r="AH284" i="44" s="1"/>
  <c r="AI284" i="44" s="1"/>
  <c r="AG285" i="44"/>
  <c r="AH285" i="44" s="1"/>
  <c r="AI285" i="44" s="1"/>
  <c r="AG286" i="44"/>
  <c r="AH286" i="44" s="1"/>
  <c r="AI286" i="44" s="1"/>
  <c r="AG287" i="44"/>
  <c r="AG288" i="44"/>
  <c r="AG289" i="44"/>
  <c r="AG290" i="44"/>
  <c r="AH290" i="44" s="1"/>
  <c r="AI290" i="44" s="1"/>
  <c r="AG291" i="44"/>
  <c r="AH291" i="44" s="1"/>
  <c r="AI291" i="44" s="1"/>
  <c r="AG292" i="44"/>
  <c r="AH292" i="44" s="1"/>
  <c r="AI292" i="44" s="1"/>
  <c r="AG293" i="44"/>
  <c r="AH293" i="44" s="1"/>
  <c r="AI293" i="44" s="1"/>
  <c r="AG294" i="44"/>
  <c r="AH294" i="44" s="1"/>
  <c r="AI294" i="44" s="1"/>
  <c r="AG295" i="44"/>
  <c r="AG296" i="44"/>
  <c r="AG297" i="44"/>
  <c r="AG298" i="44"/>
  <c r="AH298" i="44" s="1"/>
  <c r="AI298" i="44" s="1"/>
  <c r="AG299" i="44"/>
  <c r="AH299" i="44" s="1"/>
  <c r="AI299" i="44" s="1"/>
  <c r="AG300" i="44"/>
  <c r="AH300" i="44" s="1"/>
  <c r="AI300" i="44" s="1"/>
  <c r="AG301" i="44"/>
  <c r="AH301" i="44" s="1"/>
  <c r="AI301" i="44" s="1"/>
  <c r="AG302" i="44"/>
  <c r="AH302" i="44" s="1"/>
  <c r="AI302" i="44" s="1"/>
  <c r="AG303" i="44"/>
  <c r="AG304" i="44"/>
  <c r="AH304" i="44" s="1"/>
  <c r="AI304" i="44" s="1"/>
  <c r="AG305" i="44"/>
  <c r="AG306" i="44"/>
  <c r="AH306" i="44" s="1"/>
  <c r="AI306" i="44" s="1"/>
  <c r="AG307" i="44"/>
  <c r="AH307" i="44" s="1"/>
  <c r="AI307" i="44" s="1"/>
  <c r="AG308" i="44"/>
  <c r="AH308" i="44" s="1"/>
  <c r="AI308" i="44" s="1"/>
  <c r="AG309" i="44"/>
  <c r="AH309" i="44" s="1"/>
  <c r="AI309" i="44" s="1"/>
  <c r="AG310" i="44"/>
  <c r="AG311" i="44"/>
  <c r="AG312" i="44"/>
  <c r="AG313" i="44"/>
  <c r="AG314" i="44"/>
  <c r="AH314" i="44" s="1"/>
  <c r="AI314" i="44" s="1"/>
  <c r="AG315" i="44"/>
  <c r="AH315" i="44" s="1"/>
  <c r="AI315" i="44" s="1"/>
  <c r="AG316" i="44"/>
  <c r="AH316" i="44" s="1"/>
  <c r="AG317" i="44"/>
  <c r="AH317" i="44" s="1"/>
  <c r="AI317" i="44" s="1"/>
  <c r="AG318" i="44"/>
  <c r="AH318" i="44" s="1"/>
  <c r="AI318" i="44" s="1"/>
  <c r="AG319" i="44"/>
  <c r="AG320" i="44"/>
  <c r="AG321" i="44"/>
  <c r="AG322" i="44"/>
  <c r="AH322" i="44" s="1"/>
  <c r="AI322" i="44" s="1"/>
  <c r="AG323" i="44"/>
  <c r="AH323" i="44" s="1"/>
  <c r="AI323" i="44" s="1"/>
  <c r="AG324" i="44"/>
  <c r="AH324" i="44" s="1"/>
  <c r="AI324" i="44" s="1"/>
  <c r="AG325" i="44"/>
  <c r="AH325" i="44" s="1"/>
  <c r="AI325" i="44" s="1"/>
  <c r="AG326" i="44"/>
  <c r="AG327" i="44"/>
  <c r="AG328" i="44"/>
  <c r="AG329" i="44"/>
  <c r="AH329" i="44" s="1"/>
  <c r="AI329" i="44" s="1"/>
  <c r="AG330" i="44"/>
  <c r="AH330" i="44" s="1"/>
  <c r="AI330" i="44" s="1"/>
  <c r="AG331" i="44"/>
  <c r="AH331" i="44" s="1"/>
  <c r="AI331" i="44" s="1"/>
  <c r="AG332" i="44"/>
  <c r="AH332" i="44" s="1"/>
  <c r="AI332" i="44" s="1"/>
  <c r="AG333" i="44"/>
  <c r="AH333" i="44" s="1"/>
  <c r="AI333" i="44" s="1"/>
  <c r="AG334" i="44"/>
  <c r="AG335" i="44"/>
  <c r="AH335" i="44" s="1"/>
  <c r="AI335" i="44" s="1"/>
  <c r="AG336" i="44"/>
  <c r="AH336" i="44" s="1"/>
  <c r="AI336" i="44" s="1"/>
  <c r="AG337" i="44"/>
  <c r="AG338" i="44"/>
  <c r="AH338" i="44" s="1"/>
  <c r="AI338" i="44" s="1"/>
  <c r="AG339" i="44"/>
  <c r="AH339" i="44" s="1"/>
  <c r="AI339" i="44" s="1"/>
  <c r="AG340" i="44"/>
  <c r="AH340" i="44" s="1"/>
  <c r="AI340" i="44" s="1"/>
  <c r="AG341" i="44"/>
  <c r="AH341" i="44" s="1"/>
  <c r="AI341" i="44" s="1"/>
  <c r="AG342" i="44"/>
  <c r="AG343" i="44"/>
  <c r="AH343" i="44" s="1"/>
  <c r="AI343" i="44" s="1"/>
  <c r="AG344" i="44"/>
  <c r="AG345" i="44"/>
  <c r="AG346" i="44"/>
  <c r="AH346" i="44" s="1"/>
  <c r="AI346" i="44" s="1"/>
  <c r="AG347" i="44"/>
  <c r="AH347" i="44" s="1"/>
  <c r="AI347" i="44" s="1"/>
  <c r="AG348" i="44"/>
  <c r="AH348" i="44" s="1"/>
  <c r="AI348" i="44" s="1"/>
  <c r="AG349" i="44"/>
  <c r="AH349" i="44" s="1"/>
  <c r="AI349" i="44" s="1"/>
  <c r="AG350" i="44"/>
  <c r="AH350" i="44" s="1"/>
  <c r="AI350" i="44" s="1"/>
  <c r="AG351" i="44"/>
  <c r="AG352" i="44"/>
  <c r="AG353" i="44"/>
  <c r="AG354" i="44"/>
  <c r="AH354" i="44" s="1"/>
  <c r="AI354" i="44" s="1"/>
  <c r="AG355" i="44"/>
  <c r="AH355" i="44" s="1"/>
  <c r="AI355" i="44" s="1"/>
  <c r="AG356" i="44"/>
  <c r="AH356" i="44" s="1"/>
  <c r="AI356" i="44" s="1"/>
  <c r="AG357" i="44"/>
  <c r="AH357" i="44" s="1"/>
  <c r="AI357" i="44" s="1"/>
  <c r="AG358" i="44"/>
  <c r="AG359" i="44"/>
  <c r="AG360" i="44"/>
  <c r="AG361" i="44"/>
  <c r="AG362" i="44"/>
  <c r="AH362" i="44" s="1"/>
  <c r="AI362" i="44" s="1"/>
  <c r="AG363" i="44"/>
  <c r="AH363" i="44" s="1"/>
  <c r="AI363" i="44" s="1"/>
  <c r="AG364" i="44"/>
  <c r="AH364" i="44" s="1"/>
  <c r="AI364" i="44" s="1"/>
  <c r="AG365" i="44"/>
  <c r="AH365" i="44" s="1"/>
  <c r="AI365" i="44" s="1"/>
  <c r="AG366" i="44"/>
  <c r="AG367" i="44"/>
  <c r="AG368" i="44"/>
  <c r="AH368" i="44" s="1"/>
  <c r="AI368" i="44" s="1"/>
  <c r="AG369" i="44"/>
  <c r="AG370" i="44"/>
  <c r="AH370" i="44" s="1"/>
  <c r="AI370" i="44" s="1"/>
  <c r="AG371" i="44"/>
  <c r="AH371" i="44" s="1"/>
  <c r="AI371" i="44" s="1"/>
  <c r="AG372" i="44"/>
  <c r="AH372" i="44" s="1"/>
  <c r="AI372" i="44" s="1"/>
  <c r="AG373" i="44"/>
  <c r="AH373" i="44" s="1"/>
  <c r="AI373" i="44" s="1"/>
  <c r="AG374" i="44"/>
  <c r="AG375" i="44"/>
  <c r="AG376" i="44"/>
  <c r="AG377" i="44"/>
  <c r="AG378" i="44"/>
  <c r="AH378" i="44" s="1"/>
  <c r="AI378" i="44" s="1"/>
  <c r="AG379" i="44"/>
  <c r="AH379" i="44" s="1"/>
  <c r="AI379" i="44" s="1"/>
  <c r="AG380" i="44"/>
  <c r="AH380" i="44" s="1"/>
  <c r="AI380" i="44" s="1"/>
  <c r="AG381" i="44"/>
  <c r="AH381" i="44" s="1"/>
  <c r="AI381" i="44" s="1"/>
  <c r="AG382" i="44"/>
  <c r="AH382" i="44" s="1"/>
  <c r="AI382" i="44" s="1"/>
  <c r="AG383" i="44"/>
  <c r="AG384" i="44"/>
  <c r="AG385" i="44"/>
  <c r="AG386" i="44"/>
  <c r="AH386" i="44" s="1"/>
  <c r="AI386" i="44" s="1"/>
  <c r="AG387" i="44"/>
  <c r="AH387" i="44" s="1"/>
  <c r="AI387" i="44" s="1"/>
  <c r="AG388" i="44"/>
  <c r="AH388" i="44" s="1"/>
  <c r="AI388" i="44" s="1"/>
  <c r="AG389" i="44"/>
  <c r="AH389" i="44" s="1"/>
  <c r="AI389" i="44" s="1"/>
  <c r="AG390" i="44"/>
  <c r="AG391" i="44"/>
  <c r="AG392" i="44"/>
  <c r="AH392" i="44" s="1"/>
  <c r="AI392" i="44" s="1"/>
  <c r="AG393" i="44"/>
  <c r="AG394" i="44"/>
  <c r="AH394" i="44" s="1"/>
  <c r="AI394" i="44" s="1"/>
  <c r="AG395" i="44"/>
  <c r="AH395" i="44" s="1"/>
  <c r="AI395" i="44" s="1"/>
  <c r="AG396" i="44"/>
  <c r="AH396" i="44" s="1"/>
  <c r="AG397" i="44"/>
  <c r="AH397" i="44" s="1"/>
  <c r="AI397" i="44" s="1"/>
  <c r="AG398" i="44"/>
  <c r="AH398" i="44" s="1"/>
  <c r="AI398" i="44" s="1"/>
  <c r="AG399" i="44"/>
  <c r="AG400" i="44"/>
  <c r="AG401" i="44"/>
  <c r="AG402" i="44"/>
  <c r="AH402" i="44" s="1"/>
  <c r="AI402" i="44" s="1"/>
  <c r="AG403" i="44"/>
  <c r="AH403" i="44" s="1"/>
  <c r="AI403" i="44" s="1"/>
  <c r="AG404" i="44"/>
  <c r="AH404" i="44" s="1"/>
  <c r="AI404" i="44" s="1"/>
  <c r="AG405" i="44"/>
  <c r="AH405" i="44" s="1"/>
  <c r="AI405" i="44" s="1"/>
  <c r="AG406" i="44"/>
  <c r="AH406" i="44" s="1"/>
  <c r="AI406" i="44" s="1"/>
  <c r="AG407" i="44"/>
  <c r="AG408" i="44"/>
  <c r="AG409" i="44"/>
  <c r="AG410" i="44"/>
  <c r="AH410" i="44" s="1"/>
  <c r="AI410" i="44" s="1"/>
  <c r="AG411" i="44"/>
  <c r="AG412" i="44"/>
  <c r="AH412" i="44" s="1"/>
  <c r="AI412" i="44" s="1"/>
  <c r="AG413" i="44"/>
  <c r="AH413" i="44" s="1"/>
  <c r="AI413" i="44" s="1"/>
  <c r="AG414" i="44"/>
  <c r="AH414" i="44" s="1"/>
  <c r="AI414" i="44" s="1"/>
  <c r="AG415" i="44"/>
  <c r="AG416" i="44"/>
  <c r="AG417" i="44"/>
  <c r="AH417" i="44" s="1"/>
  <c r="AI417" i="44" s="1"/>
  <c r="AG418" i="44"/>
  <c r="AH418" i="44" s="1"/>
  <c r="AI418" i="44" s="1"/>
  <c r="AG419" i="44"/>
  <c r="AH419" i="44" s="1"/>
  <c r="AI419" i="44" s="1"/>
  <c r="AG420" i="44"/>
  <c r="AH420" i="44" s="1"/>
  <c r="AI420" i="44" s="1"/>
  <c r="AG421" i="44"/>
  <c r="AH421" i="44" s="1"/>
  <c r="AI421" i="44" s="1"/>
  <c r="AG422" i="44"/>
  <c r="AH422" i="44" s="1"/>
  <c r="AI422" i="44" s="1"/>
  <c r="AG423" i="44"/>
  <c r="AH423" i="44" s="1"/>
  <c r="AI423" i="44" s="1"/>
  <c r="AG424" i="44"/>
  <c r="AG425" i="44"/>
  <c r="AG426" i="44"/>
  <c r="AH426" i="44" s="1"/>
  <c r="AI426" i="44" s="1"/>
  <c r="AG427" i="44"/>
  <c r="AH427" i="44" s="1"/>
  <c r="AI427" i="44" s="1"/>
  <c r="AG428" i="44"/>
  <c r="AH428" i="44" s="1"/>
  <c r="AI428" i="44" s="1"/>
  <c r="AG429" i="44"/>
  <c r="AH429" i="44" s="1"/>
  <c r="AI429" i="44" s="1"/>
  <c r="AG430" i="44"/>
  <c r="AG431" i="44"/>
  <c r="AG432" i="44"/>
  <c r="AG433" i="44"/>
  <c r="AG434" i="44"/>
  <c r="AH434" i="44" s="1"/>
  <c r="AI434" i="44" s="1"/>
  <c r="AG435" i="44"/>
  <c r="AH435" i="44" s="1"/>
  <c r="AI435" i="44" s="1"/>
  <c r="AG436" i="44"/>
  <c r="AH436" i="44" s="1"/>
  <c r="AI436" i="44" s="1"/>
  <c r="AG437" i="44"/>
  <c r="AH437" i="44" s="1"/>
  <c r="AI437" i="44" s="1"/>
  <c r="AG438" i="44"/>
  <c r="AH438" i="44" s="1"/>
  <c r="AI438" i="44" s="1"/>
  <c r="AG439" i="44"/>
  <c r="AH439" i="44" s="1"/>
  <c r="AG440" i="44"/>
  <c r="AG441" i="44"/>
  <c r="AG442" i="44"/>
  <c r="AH442" i="44" s="1"/>
  <c r="AI442" i="44" s="1"/>
  <c r="AG443" i="44"/>
  <c r="AH443" i="44" s="1"/>
  <c r="AI443" i="44" s="1"/>
  <c r="AG444" i="44"/>
  <c r="AH444" i="44" s="1"/>
  <c r="AI444" i="44" s="1"/>
  <c r="AG445" i="44"/>
  <c r="AH445" i="44" s="1"/>
  <c r="AI445" i="44" s="1"/>
  <c r="AG446" i="44"/>
  <c r="AG447" i="44"/>
  <c r="AG448" i="44"/>
  <c r="AH448" i="44" s="1"/>
  <c r="AI448" i="44" s="1"/>
  <c r="AG449" i="44"/>
  <c r="AG450" i="44"/>
  <c r="AH450" i="44" s="1"/>
  <c r="AI450" i="44" s="1"/>
  <c r="AG451" i="44"/>
  <c r="AH451" i="44" s="1"/>
  <c r="AI451" i="44" s="1"/>
  <c r="AG452" i="44"/>
  <c r="AH452" i="44" s="1"/>
  <c r="AI452" i="44" s="1"/>
  <c r="AG453" i="44"/>
  <c r="AH453" i="44" s="1"/>
  <c r="AI453" i="44" s="1"/>
  <c r="AG454" i="44"/>
  <c r="AG455" i="44"/>
  <c r="AH455" i="44" s="1"/>
  <c r="AI455" i="44" s="1"/>
  <c r="AG456" i="44"/>
  <c r="AH456" i="44" s="1"/>
  <c r="AI456" i="44" s="1"/>
  <c r="AG457" i="44"/>
  <c r="AG458" i="44"/>
  <c r="AH458" i="44" s="1"/>
  <c r="AI458" i="44" s="1"/>
  <c r="AG459" i="44"/>
  <c r="AH459" i="44" s="1"/>
  <c r="AI459" i="44" s="1"/>
  <c r="AG460" i="44"/>
  <c r="AH460" i="44" s="1"/>
  <c r="AI460" i="44" s="1"/>
  <c r="AG461" i="44"/>
  <c r="AH461" i="44" s="1"/>
  <c r="AI461" i="44" s="1"/>
  <c r="AG462" i="44"/>
  <c r="AG463" i="44"/>
  <c r="AG464" i="44"/>
  <c r="AG465" i="44"/>
  <c r="AG466" i="44"/>
  <c r="AH466" i="44" s="1"/>
  <c r="AI466" i="44" s="1"/>
  <c r="AG467" i="44"/>
  <c r="AH467" i="44" s="1"/>
  <c r="AI467" i="44" s="1"/>
  <c r="AG468" i="44"/>
  <c r="AH468" i="44" s="1"/>
  <c r="AI468" i="44" s="1"/>
  <c r="AG469" i="44"/>
  <c r="AH469" i="44" s="1"/>
  <c r="AI469" i="44" s="1"/>
  <c r="AG470" i="44"/>
  <c r="AH470" i="44" s="1"/>
  <c r="AI470" i="44" s="1"/>
  <c r="AG471" i="44"/>
  <c r="AG472" i="44"/>
  <c r="AG473" i="44"/>
  <c r="AG474" i="44"/>
  <c r="AH474" i="44" s="1"/>
  <c r="AI474" i="44" s="1"/>
  <c r="AG475" i="44"/>
  <c r="AH475" i="44" s="1"/>
  <c r="AI475" i="44" s="1"/>
  <c r="AG476" i="44"/>
  <c r="AH476" i="44" s="1"/>
  <c r="AI476" i="44" s="1"/>
  <c r="AG477" i="44"/>
  <c r="AH477" i="44" s="1"/>
  <c r="AI477" i="44" s="1"/>
  <c r="AG478" i="44"/>
  <c r="AH478" i="44" s="1"/>
  <c r="AI478" i="44" s="1"/>
  <c r="AG479" i="44"/>
  <c r="AG480" i="44"/>
  <c r="AG481" i="44"/>
  <c r="AH481" i="44" s="1"/>
  <c r="AI481" i="44" s="1"/>
  <c r="AG482" i="44"/>
  <c r="AH482" i="44" s="1"/>
  <c r="AI482" i="44" s="1"/>
  <c r="AG483" i="44"/>
  <c r="AG484" i="44"/>
  <c r="AH484" i="44" s="1"/>
  <c r="AI484" i="44" s="1"/>
  <c r="AG485" i="44"/>
  <c r="AH485" i="44" s="1"/>
  <c r="AI485" i="44" s="1"/>
  <c r="AG486" i="44"/>
  <c r="AG487" i="44"/>
  <c r="AG488" i="44"/>
  <c r="AG489" i="44"/>
  <c r="AG490" i="44"/>
  <c r="AH490" i="44" s="1"/>
  <c r="AI490" i="44" s="1"/>
  <c r="AG491" i="44"/>
  <c r="AH491" i="44" s="1"/>
  <c r="AI491" i="44" s="1"/>
  <c r="AG492" i="44"/>
  <c r="AH492" i="44" s="1"/>
  <c r="AI492" i="44" s="1"/>
  <c r="AG493" i="44"/>
  <c r="AH493" i="44" s="1"/>
  <c r="AI493" i="44" s="1"/>
  <c r="AG494" i="44"/>
  <c r="AH494" i="44" s="1"/>
  <c r="AI494" i="44" s="1"/>
  <c r="AG495" i="44"/>
  <c r="AG496" i="44"/>
  <c r="AG497" i="44"/>
  <c r="AG498" i="44"/>
  <c r="AH498" i="44" s="1"/>
  <c r="AI498" i="44" s="1"/>
  <c r="AG499" i="44"/>
  <c r="AG500" i="44"/>
  <c r="AH500" i="44" s="1"/>
  <c r="AI500" i="44" s="1"/>
  <c r="AG501" i="44"/>
  <c r="AH501" i="44" s="1"/>
  <c r="AI501" i="44" s="1"/>
  <c r="AG502" i="44"/>
  <c r="AG503" i="44"/>
  <c r="AG504" i="44"/>
  <c r="AH504" i="44" s="1"/>
  <c r="AI504" i="44" s="1"/>
  <c r="AG505" i="44"/>
  <c r="AG506" i="44"/>
  <c r="AH506" i="44" s="1"/>
  <c r="AI506" i="44" s="1"/>
  <c r="AG507" i="44"/>
  <c r="AH507" i="44" s="1"/>
  <c r="AI507" i="44" s="1"/>
  <c r="AG508" i="44"/>
  <c r="AH508" i="44" s="1"/>
  <c r="AI508" i="44" s="1"/>
  <c r="AG509" i="44"/>
  <c r="AH509" i="44" s="1"/>
  <c r="AI509" i="44" s="1"/>
  <c r="AG510" i="44"/>
  <c r="AH510" i="44" s="1"/>
  <c r="AI510" i="44" s="1"/>
  <c r="AG511" i="44"/>
  <c r="AG512" i="44"/>
  <c r="AG513" i="44"/>
  <c r="AG514" i="44"/>
  <c r="AH514" i="44" s="1"/>
  <c r="AI514" i="44" s="1"/>
  <c r="AG515" i="44"/>
  <c r="AH515" i="44" s="1"/>
  <c r="AI515" i="44" s="1"/>
  <c r="AG516" i="44"/>
  <c r="AH516" i="44" s="1"/>
  <c r="AI516" i="44" s="1"/>
  <c r="AG517" i="44"/>
  <c r="AH517" i="44" s="1"/>
  <c r="AI517" i="44" s="1"/>
  <c r="AG518" i="44"/>
  <c r="AG519" i="44"/>
  <c r="AG520" i="44"/>
  <c r="AH520" i="44" s="1"/>
  <c r="AI520" i="44" s="1"/>
  <c r="AG521" i="44"/>
  <c r="AG522" i="44"/>
  <c r="AH522" i="44" s="1"/>
  <c r="AI522" i="44" s="1"/>
  <c r="AG523" i="44"/>
  <c r="AH523" i="44" s="1"/>
  <c r="AI523" i="44" s="1"/>
  <c r="AG524" i="44"/>
  <c r="AH524" i="44" s="1"/>
  <c r="AI524" i="44" s="1"/>
  <c r="AG525" i="44"/>
  <c r="AH525" i="44" s="1"/>
  <c r="AI525" i="44" s="1"/>
  <c r="AG526" i="44"/>
  <c r="AG527" i="44"/>
  <c r="AH527" i="44" s="1"/>
  <c r="AI527" i="44" s="1"/>
  <c r="AG528" i="44"/>
  <c r="AG529" i="44"/>
  <c r="AG530" i="44"/>
  <c r="AH530" i="44" s="1"/>
  <c r="AI530" i="44" s="1"/>
  <c r="AG531" i="44"/>
  <c r="AH531" i="44" s="1"/>
  <c r="AI531" i="44" s="1"/>
  <c r="AG532" i="44"/>
  <c r="AH532" i="44" s="1"/>
  <c r="AI532" i="44" s="1"/>
  <c r="AG533" i="44"/>
  <c r="AH533" i="44" s="1"/>
  <c r="AI533" i="44" s="1"/>
  <c r="AG534" i="44"/>
  <c r="AH534" i="44" s="1"/>
  <c r="AI534" i="44" s="1"/>
  <c r="AG535" i="44"/>
  <c r="AG536" i="44"/>
  <c r="AG537" i="44"/>
  <c r="AG538" i="44"/>
  <c r="AH538" i="44" s="1"/>
  <c r="AI538" i="44" s="1"/>
  <c r="AG539" i="44"/>
  <c r="AH539" i="44" s="1"/>
  <c r="AI539" i="44" s="1"/>
  <c r="AG540" i="44"/>
  <c r="AH540" i="44" s="1"/>
  <c r="AI540" i="44" s="1"/>
  <c r="AG541" i="44"/>
  <c r="AH541" i="44" s="1"/>
  <c r="AI541" i="44" s="1"/>
  <c r="AG542" i="44"/>
  <c r="AG543" i="44"/>
  <c r="AG544" i="44"/>
  <c r="AG545" i="44"/>
  <c r="AH545" i="44" s="1"/>
  <c r="AI545" i="44" s="1"/>
  <c r="AG546" i="44"/>
  <c r="AH546" i="44" s="1"/>
  <c r="AI546" i="44" s="1"/>
  <c r="AG547" i="44"/>
  <c r="AH547" i="44" s="1"/>
  <c r="AI547" i="44" s="1"/>
  <c r="AG548" i="44"/>
  <c r="AH548" i="44" s="1"/>
  <c r="AI548" i="44" s="1"/>
  <c r="AG549" i="44"/>
  <c r="AH549" i="44" s="1"/>
  <c r="AI549" i="44" s="1"/>
  <c r="AG550" i="44"/>
  <c r="AH550" i="44" s="1"/>
  <c r="AI550" i="44" s="1"/>
  <c r="AG551" i="44"/>
  <c r="AH551" i="44" s="1"/>
  <c r="AI551" i="44" s="1"/>
  <c r="AG552" i="44"/>
  <c r="AG553" i="44"/>
  <c r="AG554" i="44"/>
  <c r="AH554" i="44" s="1"/>
  <c r="AI554" i="44" s="1"/>
  <c r="AG555" i="44"/>
  <c r="AH555" i="44" s="1"/>
  <c r="AI555" i="44" s="1"/>
  <c r="AG556" i="44"/>
  <c r="AH556" i="44" s="1"/>
  <c r="AI556" i="44" s="1"/>
  <c r="AG557" i="44"/>
  <c r="AH557" i="44" s="1"/>
  <c r="AI557" i="44" s="1"/>
  <c r="AG558" i="44"/>
  <c r="AG559" i="44"/>
  <c r="AG560" i="44"/>
  <c r="AG561" i="44"/>
  <c r="AG562" i="44"/>
  <c r="AH562" i="44" s="1"/>
  <c r="AI562" i="44" s="1"/>
  <c r="AG563" i="44"/>
  <c r="AH563" i="44" s="1"/>
  <c r="AI563" i="44" s="1"/>
  <c r="AG564" i="44"/>
  <c r="AH564" i="44" s="1"/>
  <c r="AI564" i="44" s="1"/>
  <c r="AG565" i="44"/>
  <c r="AH565" i="44" s="1"/>
  <c r="AI565" i="44" s="1"/>
  <c r="AG566" i="44"/>
  <c r="AH566" i="44" s="1"/>
  <c r="AI566" i="44" s="1"/>
  <c r="AG567" i="44"/>
  <c r="AH567" i="44" s="1"/>
  <c r="AI567" i="44" s="1"/>
  <c r="AG568" i="44"/>
  <c r="AG569" i="44"/>
  <c r="AG570" i="44"/>
  <c r="AH570" i="44" s="1"/>
  <c r="AI570" i="44" s="1"/>
  <c r="AG571" i="44"/>
  <c r="AH571" i="44" s="1"/>
  <c r="AI571" i="44" s="1"/>
  <c r="AG572" i="44"/>
  <c r="AH572" i="44" s="1"/>
  <c r="AI572" i="44" s="1"/>
  <c r="AG573" i="44"/>
  <c r="AH573" i="44" s="1"/>
  <c r="AI573" i="44" s="1"/>
  <c r="AG574" i="44"/>
  <c r="AG575" i="44"/>
  <c r="AG576" i="44"/>
  <c r="AH576" i="44" s="1"/>
  <c r="AI576" i="44" s="1"/>
  <c r="AG577" i="44"/>
  <c r="AG578" i="44"/>
  <c r="AH578" i="44" s="1"/>
  <c r="AI578" i="44" s="1"/>
  <c r="AG579" i="44"/>
  <c r="AH579" i="44" s="1"/>
  <c r="AI579" i="44" s="1"/>
  <c r="AG580" i="44"/>
  <c r="AH580" i="44" s="1"/>
  <c r="AG581" i="44"/>
  <c r="AH581" i="44" s="1"/>
  <c r="AI581" i="44" s="1"/>
  <c r="AG582" i="44"/>
  <c r="AG583" i="44"/>
  <c r="AH583" i="44" s="1"/>
  <c r="AI583" i="44" s="1"/>
  <c r="AG584" i="44"/>
  <c r="AH584" i="44" s="1"/>
  <c r="AI584" i="44" s="1"/>
  <c r="AG585" i="44"/>
  <c r="AG586" i="44"/>
  <c r="AH586" i="44" s="1"/>
  <c r="AI586" i="44" s="1"/>
  <c r="AG587" i="44"/>
  <c r="AH587" i="44" s="1"/>
  <c r="AI587" i="44" s="1"/>
  <c r="AG588" i="44"/>
  <c r="AH588" i="44" s="1"/>
  <c r="AI588" i="44" s="1"/>
  <c r="AG589" i="44"/>
  <c r="AH589" i="44" s="1"/>
  <c r="AI589" i="44" s="1"/>
  <c r="AG590" i="44"/>
  <c r="AG591" i="44"/>
  <c r="AG592" i="44"/>
  <c r="AG593" i="44"/>
  <c r="AG594" i="44"/>
  <c r="AH594" i="44" s="1"/>
  <c r="AI594" i="44" s="1"/>
  <c r="AG595" i="44"/>
  <c r="AH595" i="44" s="1"/>
  <c r="AI595" i="44" s="1"/>
  <c r="AG596" i="44"/>
  <c r="AH596" i="44" s="1"/>
  <c r="AI596" i="44" s="1"/>
  <c r="AG597" i="44"/>
  <c r="AH597" i="44" s="1"/>
  <c r="AI597" i="44" s="1"/>
  <c r="AG598" i="44"/>
  <c r="AH598" i="44" s="1"/>
  <c r="AI598" i="44" s="1"/>
  <c r="AG599" i="44"/>
  <c r="AG600" i="44"/>
  <c r="AG601" i="44"/>
  <c r="AG602" i="44"/>
  <c r="AH602" i="44" s="1"/>
  <c r="AI602" i="44" s="1"/>
  <c r="AG603" i="44"/>
  <c r="AH603" i="44" s="1"/>
  <c r="AI603" i="44" s="1"/>
  <c r="AG604" i="44"/>
  <c r="AH604" i="44" s="1"/>
  <c r="AI604" i="44" s="1"/>
  <c r="AG605" i="44"/>
  <c r="AH605" i="44" s="1"/>
  <c r="AI605" i="44" s="1"/>
  <c r="AG606" i="44"/>
  <c r="AH606" i="44" s="1"/>
  <c r="AI606" i="44" s="1"/>
  <c r="AG607" i="44"/>
  <c r="AH607" i="44" s="1"/>
  <c r="AI607" i="44" s="1"/>
  <c r="AG608" i="44"/>
  <c r="AG609" i="44"/>
  <c r="AH609" i="44" s="1"/>
  <c r="AI609" i="44" s="1"/>
  <c r="AG610" i="44"/>
  <c r="AH610" i="44" s="1"/>
  <c r="AI610" i="44" s="1"/>
  <c r="AG611" i="44"/>
  <c r="AH611" i="44" s="1"/>
  <c r="AI611" i="44" s="1"/>
  <c r="AG612" i="44"/>
  <c r="AH612" i="44" s="1"/>
  <c r="AI612" i="44" s="1"/>
  <c r="AG613" i="44"/>
  <c r="AH613" i="44" s="1"/>
  <c r="AI613" i="44" s="1"/>
  <c r="AG614" i="44"/>
  <c r="AG615" i="44"/>
  <c r="AG616" i="44"/>
  <c r="AG617" i="44"/>
  <c r="AG618" i="44"/>
  <c r="AH618" i="44" s="1"/>
  <c r="AI618" i="44" s="1"/>
  <c r="AG619" i="44"/>
  <c r="AH619" i="44" s="1"/>
  <c r="AI619" i="44" s="1"/>
  <c r="AG620" i="44"/>
  <c r="AH620" i="44" s="1"/>
  <c r="AI620" i="44" s="1"/>
  <c r="AG621" i="44"/>
  <c r="AH621" i="44" s="1"/>
  <c r="AI621" i="44" s="1"/>
  <c r="AG622" i="44"/>
  <c r="AG623" i="44"/>
  <c r="AH623" i="44" s="1"/>
  <c r="AI623" i="44" s="1"/>
  <c r="AG624" i="44"/>
  <c r="AG625" i="44"/>
  <c r="AG626" i="44"/>
  <c r="AH626" i="44" s="1"/>
  <c r="AI626" i="44" s="1"/>
  <c r="AG627" i="44"/>
  <c r="AG628" i="44"/>
  <c r="AH628" i="44" s="1"/>
  <c r="AI628" i="44" s="1"/>
  <c r="AG629" i="44"/>
  <c r="AH629" i="44" s="1"/>
  <c r="AI629" i="44" s="1"/>
  <c r="AG630" i="44"/>
  <c r="AG631" i="44"/>
  <c r="AG632" i="44"/>
  <c r="AH632" i="44" s="1"/>
  <c r="AI632" i="44" s="1"/>
  <c r="AG633" i="44"/>
  <c r="AG634" i="44"/>
  <c r="AH634" i="44" s="1"/>
  <c r="AI634" i="44" s="1"/>
  <c r="AG635" i="44"/>
  <c r="AH635" i="44" s="1"/>
  <c r="AI635" i="44" s="1"/>
  <c r="AG636" i="44"/>
  <c r="AH636" i="44" s="1"/>
  <c r="AI636" i="44" s="1"/>
  <c r="AG637" i="44"/>
  <c r="AH637" i="44" s="1"/>
  <c r="AI637" i="44" s="1"/>
  <c r="AG638" i="44"/>
  <c r="AG639" i="44"/>
  <c r="AH639" i="44" s="1"/>
  <c r="AI639" i="44" s="1"/>
  <c r="AG640" i="44"/>
  <c r="AG641" i="44"/>
  <c r="AG642" i="44"/>
  <c r="AH642" i="44" s="1"/>
  <c r="AI642" i="44" s="1"/>
  <c r="AG643" i="44"/>
  <c r="AH643" i="44" s="1"/>
  <c r="AI643" i="44" s="1"/>
  <c r="AG644" i="44"/>
  <c r="AH644" i="44" s="1"/>
  <c r="AI644" i="44" s="1"/>
  <c r="AG645" i="44"/>
  <c r="AH645" i="44" s="1"/>
  <c r="AI645" i="44" s="1"/>
  <c r="AG646" i="44"/>
  <c r="AH646" i="44" s="1"/>
  <c r="AI646" i="44" s="1"/>
  <c r="AG647" i="44"/>
  <c r="AG648" i="44"/>
  <c r="AG649" i="44"/>
  <c r="AG650" i="44"/>
  <c r="AH650" i="44" s="1"/>
  <c r="AI650" i="44" s="1"/>
  <c r="AG651" i="44"/>
  <c r="AG652" i="44"/>
  <c r="AH652" i="44" s="1"/>
  <c r="AI652" i="44" s="1"/>
  <c r="AG653" i="44"/>
  <c r="AH653" i="44" s="1"/>
  <c r="AI653" i="44" s="1"/>
  <c r="AG654" i="44"/>
  <c r="AG655" i="44"/>
  <c r="AH655" i="44" s="1"/>
  <c r="AI655" i="44" s="1"/>
  <c r="AG656" i="44"/>
  <c r="AG657" i="44"/>
  <c r="AG658" i="44"/>
  <c r="AH658" i="44" s="1"/>
  <c r="AI658" i="44" s="1"/>
  <c r="AG659" i="44"/>
  <c r="AH659" i="44" s="1"/>
  <c r="AI659" i="44" s="1"/>
  <c r="AG660" i="44"/>
  <c r="AH660" i="44" s="1"/>
  <c r="AI660" i="44" s="1"/>
  <c r="AG661" i="44"/>
  <c r="AH661" i="44" s="1"/>
  <c r="AI661" i="44" s="1"/>
  <c r="AG662" i="44"/>
  <c r="AG663" i="44"/>
  <c r="AG664" i="44"/>
  <c r="AG665" i="44"/>
  <c r="AG666" i="44"/>
  <c r="AH666" i="44" s="1"/>
  <c r="AI666" i="44" s="1"/>
  <c r="AG667" i="44"/>
  <c r="AG668" i="44"/>
  <c r="AH668" i="44" s="1"/>
  <c r="AI668" i="44" s="1"/>
  <c r="AG669" i="44"/>
  <c r="AH669" i="44" s="1"/>
  <c r="AI669" i="44" s="1"/>
  <c r="AG670" i="44"/>
  <c r="AH670" i="44" s="1"/>
  <c r="AI670" i="44" s="1"/>
  <c r="AG671" i="44"/>
  <c r="AH671" i="44" s="1"/>
  <c r="AI671" i="44" s="1"/>
  <c r="AG672" i="44"/>
  <c r="AH672" i="44" s="1"/>
  <c r="AI672" i="44" s="1"/>
  <c r="AG673" i="44"/>
  <c r="AG674" i="44"/>
  <c r="AH674" i="44" s="1"/>
  <c r="AI674" i="44" s="1"/>
  <c r="AG675" i="44"/>
  <c r="AH675" i="44" s="1"/>
  <c r="AI675" i="44" s="1"/>
  <c r="AG676" i="44"/>
  <c r="AH676" i="44" s="1"/>
  <c r="AI676" i="44" s="1"/>
  <c r="AG677" i="44"/>
  <c r="AH677" i="44" s="1"/>
  <c r="AI677" i="44" s="1"/>
  <c r="AG678" i="44"/>
  <c r="AG679" i="44"/>
  <c r="AG680" i="44"/>
  <c r="AG681" i="44"/>
  <c r="AG682" i="44"/>
  <c r="AH682" i="44" s="1"/>
  <c r="AI682" i="44" s="1"/>
  <c r="AG683" i="44"/>
  <c r="AH683" i="44" s="1"/>
  <c r="AI683" i="44" s="1"/>
  <c r="AG684" i="44"/>
  <c r="AH684" i="44" s="1"/>
  <c r="AI684" i="44" s="1"/>
  <c r="AG685" i="44"/>
  <c r="AH685" i="44" s="1"/>
  <c r="AI685" i="44" s="1"/>
  <c r="AG686" i="44"/>
  <c r="AH686" i="44" s="1"/>
  <c r="AI686" i="44" s="1"/>
  <c r="AG687" i="44"/>
  <c r="AG688" i="44"/>
  <c r="AH688" i="44" s="1"/>
  <c r="AI688" i="44" s="1"/>
  <c r="AG689" i="44"/>
  <c r="AG690" i="44"/>
  <c r="AH690" i="44" s="1"/>
  <c r="AI690" i="44" s="1"/>
  <c r="AG691" i="44"/>
  <c r="AH691" i="44" s="1"/>
  <c r="AI691" i="44" s="1"/>
  <c r="AG692" i="44"/>
  <c r="AH692" i="44" s="1"/>
  <c r="AI692" i="44" s="1"/>
  <c r="AG693" i="44"/>
  <c r="AH693" i="44" s="1"/>
  <c r="AI693" i="44" s="1"/>
  <c r="AG694" i="44"/>
  <c r="AH694" i="44" s="1"/>
  <c r="AI694" i="44" s="1"/>
  <c r="AG695" i="44"/>
  <c r="AG696" i="44"/>
  <c r="AG697" i="44"/>
  <c r="AH697" i="44" s="1"/>
  <c r="AI697" i="44" s="1"/>
  <c r="AG698" i="44"/>
  <c r="AH698" i="44" s="1"/>
  <c r="AI698" i="44" s="1"/>
  <c r="AG699" i="44"/>
  <c r="AH699" i="44" s="1"/>
  <c r="AI699" i="44" s="1"/>
  <c r="AG700" i="44"/>
  <c r="AH700" i="44" s="1"/>
  <c r="AI700" i="44" s="1"/>
  <c r="AG701" i="44"/>
  <c r="AH701" i="44" s="1"/>
  <c r="AI701" i="44" s="1"/>
  <c r="AG702" i="44"/>
  <c r="AG703" i="44"/>
  <c r="AG704" i="44"/>
  <c r="AG705" i="44"/>
  <c r="AG706" i="44"/>
  <c r="AH706" i="44" s="1"/>
  <c r="AI706" i="44" s="1"/>
  <c r="AG707" i="44"/>
  <c r="AH707" i="44" s="1"/>
  <c r="AI707" i="44" s="1"/>
  <c r="AG708" i="44"/>
  <c r="AH708" i="44" s="1"/>
  <c r="AI708" i="44" s="1"/>
  <c r="AG709" i="44"/>
  <c r="AH709" i="44" s="1"/>
  <c r="AI709" i="44" s="1"/>
  <c r="AG710" i="44"/>
  <c r="AH710" i="44" s="1"/>
  <c r="AI710" i="44" s="1"/>
  <c r="AG711" i="44"/>
  <c r="AH711" i="44" s="1"/>
  <c r="AI711" i="44" s="1"/>
  <c r="AG712" i="44"/>
  <c r="AG713" i="44"/>
  <c r="AG714" i="44"/>
  <c r="AH714" i="44" s="1"/>
  <c r="AI714" i="44" s="1"/>
  <c r="AG715" i="44"/>
  <c r="AH715" i="44" s="1"/>
  <c r="AI715" i="44" s="1"/>
  <c r="AG716" i="44"/>
  <c r="AH716" i="44" s="1"/>
  <c r="AI716" i="44" s="1"/>
  <c r="AG717" i="44"/>
  <c r="AH717" i="44" s="1"/>
  <c r="AI717" i="44" s="1"/>
  <c r="AG718" i="44"/>
  <c r="AG719" i="44"/>
  <c r="AG720" i="44"/>
  <c r="AG721" i="44"/>
  <c r="AG722" i="44"/>
  <c r="AH722" i="44" s="1"/>
  <c r="AI722" i="44" s="1"/>
  <c r="AG723" i="44"/>
  <c r="AH723" i="44" s="1"/>
  <c r="AI723" i="44" s="1"/>
  <c r="AG724" i="44"/>
  <c r="AH724" i="44" s="1"/>
  <c r="AI724" i="44" s="1"/>
  <c r="AG725" i="44"/>
  <c r="AH725" i="44" s="1"/>
  <c r="AI725" i="44" s="1"/>
  <c r="AG726" i="44"/>
  <c r="AH726" i="44" s="1"/>
  <c r="AI726" i="44" s="1"/>
  <c r="AG727" i="44"/>
  <c r="AH727" i="44" s="1"/>
  <c r="AI727" i="44" s="1"/>
  <c r="AG728" i="44"/>
  <c r="AG729" i="44"/>
  <c r="AG730" i="44"/>
  <c r="AH730" i="44" s="1"/>
  <c r="AI730" i="44" s="1"/>
  <c r="AG731" i="44"/>
  <c r="AH731" i="44" s="1"/>
  <c r="AI731" i="44" s="1"/>
  <c r="AG732" i="44"/>
  <c r="AH732" i="44" s="1"/>
  <c r="AI732" i="44" s="1"/>
  <c r="AG733" i="44"/>
  <c r="AH733" i="44" s="1"/>
  <c r="AI733" i="44" s="1"/>
  <c r="AG734" i="44"/>
  <c r="AG735" i="44"/>
  <c r="AG736" i="44"/>
  <c r="AH736" i="44" s="1"/>
  <c r="AI736" i="44" s="1"/>
  <c r="AG737" i="44"/>
  <c r="AG738" i="44"/>
  <c r="AH738" i="44" s="1"/>
  <c r="AI738" i="44" s="1"/>
  <c r="AG739" i="44"/>
  <c r="AH739" i="44" s="1"/>
  <c r="AI739" i="44" s="1"/>
  <c r="AG740" i="44"/>
  <c r="AH740" i="44" s="1"/>
  <c r="AI740" i="44" s="1"/>
  <c r="AG741" i="44"/>
  <c r="AH741" i="44" s="1"/>
  <c r="AI741" i="44" s="1"/>
  <c r="AG742" i="44"/>
  <c r="AG743" i="44"/>
  <c r="AH743" i="44" s="1"/>
  <c r="AI743" i="44" s="1"/>
  <c r="AG744" i="44"/>
  <c r="AH744" i="44" s="1"/>
  <c r="AI744" i="44" s="1"/>
  <c r="AG745" i="44"/>
  <c r="AG746" i="44"/>
  <c r="AH746" i="44" s="1"/>
  <c r="AI746" i="44" s="1"/>
  <c r="AG747" i="44"/>
  <c r="AH747" i="44" s="1"/>
  <c r="AI747" i="44" s="1"/>
  <c r="AG748" i="44"/>
  <c r="AH748" i="44" s="1"/>
  <c r="AI748" i="44" s="1"/>
  <c r="AG749" i="44"/>
  <c r="AH749" i="44" s="1"/>
  <c r="AI749" i="44" s="1"/>
  <c r="AG750" i="44"/>
  <c r="AH750" i="44" s="1"/>
  <c r="AI750" i="44" s="1"/>
  <c r="AG751" i="44"/>
  <c r="AG752" i="44"/>
  <c r="AG753" i="44"/>
  <c r="AG754" i="44"/>
  <c r="AH754" i="44" s="1"/>
  <c r="AI754" i="44" s="1"/>
  <c r="AG755" i="44"/>
  <c r="AH755" i="44" s="1"/>
  <c r="AI755" i="44" s="1"/>
  <c r="AG756" i="44"/>
  <c r="AH756" i="44" s="1"/>
  <c r="AI756" i="44" s="1"/>
  <c r="AG757" i="44"/>
  <c r="AH757" i="44" s="1"/>
  <c r="AI757" i="44" s="1"/>
  <c r="AG758" i="44"/>
  <c r="AG759" i="44"/>
  <c r="AG760" i="44"/>
  <c r="AG761" i="44"/>
  <c r="AH761" i="44" s="1"/>
  <c r="AI761" i="44" s="1"/>
  <c r="AG762" i="44"/>
  <c r="AH762" i="44" s="1"/>
  <c r="AI762" i="44" s="1"/>
  <c r="AG763" i="44"/>
  <c r="AH763" i="44" s="1"/>
  <c r="AI763" i="44" s="1"/>
  <c r="AG764" i="44"/>
  <c r="AH764" i="44" s="1"/>
  <c r="AI764" i="44" s="1"/>
  <c r="AG765" i="44"/>
  <c r="AH765" i="44" s="1"/>
  <c r="AI765" i="44" s="1"/>
  <c r="AG766" i="44"/>
  <c r="AH766" i="44" s="1"/>
  <c r="AI766" i="44" s="1"/>
  <c r="AG767" i="44"/>
  <c r="AH767" i="44" s="1"/>
  <c r="AI767" i="44" s="1"/>
  <c r="AG768" i="44"/>
  <c r="AG769" i="44"/>
  <c r="AG770" i="44"/>
  <c r="AH770" i="44" s="1"/>
  <c r="AI770" i="44" s="1"/>
  <c r="AG771" i="44"/>
  <c r="AH771" i="44" s="1"/>
  <c r="AI771" i="44" s="1"/>
  <c r="AG772" i="44"/>
  <c r="AH772" i="44" s="1"/>
  <c r="AI772" i="44" s="1"/>
  <c r="AG773" i="44"/>
  <c r="AH773" i="44" s="1"/>
  <c r="AI773" i="44" s="1"/>
  <c r="AG774" i="44"/>
  <c r="AH774" i="44" s="1"/>
  <c r="AI774" i="44" s="1"/>
  <c r="AG775" i="44"/>
  <c r="AG776" i="44"/>
  <c r="AG777" i="44"/>
  <c r="AG778" i="44"/>
  <c r="AH778" i="44" s="1"/>
  <c r="AI778" i="44" s="1"/>
  <c r="AG779" i="44"/>
  <c r="AH779" i="44" s="1"/>
  <c r="AI779" i="44" s="1"/>
  <c r="AG780" i="44"/>
  <c r="AH780" i="44" s="1"/>
  <c r="AI780" i="44" s="1"/>
  <c r="AG781" i="44"/>
  <c r="AH781" i="44" s="1"/>
  <c r="AI781" i="44" s="1"/>
  <c r="AG782" i="44"/>
  <c r="AG783" i="44"/>
  <c r="AH783" i="44" s="1"/>
  <c r="AI783" i="44" s="1"/>
  <c r="AG784" i="44"/>
  <c r="AG785" i="44"/>
  <c r="AG786" i="44"/>
  <c r="AH786" i="44" s="1"/>
  <c r="AI786" i="44" s="1"/>
  <c r="AG787" i="44"/>
  <c r="AH787" i="44" s="1"/>
  <c r="AI787" i="44" s="1"/>
  <c r="AG788" i="44"/>
  <c r="AH788" i="44" s="1"/>
  <c r="AI788" i="44" s="1"/>
  <c r="AG789" i="44"/>
  <c r="AH789" i="44" s="1"/>
  <c r="AI789" i="44" s="1"/>
  <c r="AG790" i="44"/>
  <c r="AG791" i="44"/>
  <c r="AG792" i="44"/>
  <c r="AG793" i="44"/>
  <c r="AG794" i="44"/>
  <c r="AH794" i="44" s="1"/>
  <c r="AI794" i="44" s="1"/>
  <c r="AG795" i="44"/>
  <c r="AG796" i="44"/>
  <c r="AH796" i="44" s="1"/>
  <c r="AI796" i="44" s="1"/>
  <c r="AG797" i="44"/>
  <c r="AH797" i="44" s="1"/>
  <c r="AI797" i="44" s="1"/>
  <c r="AG798" i="44"/>
  <c r="AH798" i="44" s="1"/>
  <c r="AI798" i="44" s="1"/>
  <c r="AG799" i="44"/>
  <c r="AH799" i="44" s="1"/>
  <c r="AI799" i="44" s="1"/>
  <c r="AG800" i="44"/>
  <c r="AH800" i="44" s="1"/>
  <c r="AI800" i="44" s="1"/>
  <c r="AG801" i="44"/>
  <c r="AG802" i="44"/>
  <c r="AH802" i="44" s="1"/>
  <c r="AI802" i="44" s="1"/>
  <c r="AG803" i="44"/>
  <c r="AH803" i="44" s="1"/>
  <c r="AI803" i="44" s="1"/>
  <c r="AG804" i="44"/>
  <c r="AH804" i="44" s="1"/>
  <c r="AI804" i="44" s="1"/>
  <c r="AG805" i="44"/>
  <c r="AH805" i="44" s="1"/>
  <c r="AI805" i="44" s="1"/>
  <c r="AG806" i="44"/>
  <c r="AG807" i="44"/>
  <c r="AG808" i="44"/>
  <c r="AG809" i="44"/>
  <c r="AG810" i="44"/>
  <c r="AH810" i="44" s="1"/>
  <c r="AI810" i="44" s="1"/>
  <c r="AG811" i="44"/>
  <c r="AH811" i="44" s="1"/>
  <c r="AI811" i="44" s="1"/>
  <c r="AG812" i="44"/>
  <c r="AH812" i="44" s="1"/>
  <c r="AI812" i="44" s="1"/>
  <c r="AG813" i="44"/>
  <c r="AH813" i="44" s="1"/>
  <c r="AI813" i="44" s="1"/>
  <c r="AG814" i="44"/>
  <c r="AG815" i="44"/>
  <c r="AH815" i="44" s="1"/>
  <c r="AI815" i="44" s="1"/>
  <c r="AG816" i="44"/>
  <c r="AG817" i="44"/>
  <c r="AG818" i="44"/>
  <c r="AH818" i="44" s="1"/>
  <c r="AI818" i="44" s="1"/>
  <c r="AG819" i="44"/>
  <c r="AG820" i="44"/>
  <c r="AG821" i="44"/>
  <c r="AH821" i="44" s="1"/>
  <c r="AI821" i="44" s="1"/>
  <c r="AG822" i="44"/>
  <c r="AG823" i="44"/>
  <c r="AG824" i="44"/>
  <c r="AG825" i="44"/>
  <c r="AG826" i="44"/>
  <c r="AH826" i="44" s="1"/>
  <c r="AI826" i="44" s="1"/>
  <c r="AG827" i="44"/>
  <c r="AH827" i="44" s="1"/>
  <c r="AI827" i="44" s="1"/>
  <c r="AG828" i="44"/>
  <c r="AH828" i="44" s="1"/>
  <c r="AI828" i="44" s="1"/>
  <c r="AG829" i="44"/>
  <c r="AH829" i="44" s="1"/>
  <c r="AI829" i="44" s="1"/>
  <c r="AG830" i="44"/>
  <c r="AH830" i="44" s="1"/>
  <c r="AI830" i="44" s="1"/>
  <c r="AG831" i="44"/>
  <c r="AG832" i="44"/>
  <c r="AG833" i="44"/>
  <c r="AH833" i="44" s="1"/>
  <c r="AI833" i="44" s="1"/>
  <c r="AG834" i="44"/>
  <c r="AH834" i="44" s="1"/>
  <c r="AI834" i="44" s="1"/>
  <c r="AG835" i="44"/>
  <c r="AH835" i="44" s="1"/>
  <c r="AI835" i="44" s="1"/>
  <c r="AG836" i="44"/>
  <c r="AH836" i="44" s="1"/>
  <c r="AI836" i="44" s="1"/>
  <c r="AG837" i="44"/>
  <c r="AH837" i="44" s="1"/>
  <c r="AI837" i="44" s="1"/>
  <c r="AG838" i="44"/>
  <c r="AH838" i="44" s="1"/>
  <c r="AI838" i="44" s="1"/>
  <c r="AG839" i="44"/>
  <c r="AG840" i="44"/>
  <c r="AG841" i="44"/>
  <c r="AG842" i="44"/>
  <c r="AH842" i="44" s="1"/>
  <c r="AI842" i="44" s="1"/>
  <c r="AG843" i="44"/>
  <c r="AG844" i="44"/>
  <c r="AH844" i="44" s="1"/>
  <c r="AI844" i="44" s="1"/>
  <c r="AG845" i="44"/>
  <c r="AH845" i="44" s="1"/>
  <c r="AI845" i="44" s="1"/>
  <c r="AG846" i="44"/>
  <c r="AH846" i="44" s="1"/>
  <c r="AI846" i="44" s="1"/>
  <c r="AG847" i="44"/>
  <c r="AH847" i="44" s="1"/>
  <c r="AI847" i="44" s="1"/>
  <c r="AG848" i="44"/>
  <c r="AG849" i="44"/>
  <c r="AH849" i="44" s="1"/>
  <c r="AI849" i="44" s="1"/>
  <c r="AG850" i="44"/>
  <c r="AH850" i="44" s="1"/>
  <c r="AI850" i="44" s="1"/>
  <c r="AG851" i="44"/>
  <c r="AH851" i="44" s="1"/>
  <c r="AI851" i="44" s="1"/>
  <c r="AG852" i="44"/>
  <c r="AH852" i="44" s="1"/>
  <c r="AI852" i="44" s="1"/>
  <c r="AG853" i="44"/>
  <c r="AH853" i="44" s="1"/>
  <c r="AI853" i="44" s="1"/>
  <c r="AG854" i="44"/>
  <c r="AG855" i="44"/>
  <c r="AG856" i="44"/>
  <c r="AG857" i="44"/>
  <c r="AG858" i="44"/>
  <c r="AH858" i="44" s="1"/>
  <c r="AI858" i="44" s="1"/>
  <c r="AG859" i="44"/>
  <c r="AH859" i="44" s="1"/>
  <c r="AI859" i="44" s="1"/>
  <c r="AG860" i="44"/>
  <c r="AH860" i="44" s="1"/>
  <c r="AI860" i="44" s="1"/>
  <c r="AG861" i="44"/>
  <c r="AH861" i="44" s="1"/>
  <c r="AI861" i="44" s="1"/>
  <c r="AG862" i="44"/>
  <c r="AG863" i="44"/>
  <c r="AH863" i="44" s="1"/>
  <c r="AI863" i="44" s="1"/>
  <c r="AG864" i="44"/>
  <c r="AG865" i="44"/>
  <c r="AH865" i="44" s="1"/>
  <c r="AI865" i="44" s="1"/>
  <c r="AG866" i="44"/>
  <c r="AH866" i="44" s="1"/>
  <c r="AI866" i="44" s="1"/>
  <c r="AG867" i="44"/>
  <c r="AH867" i="44" s="1"/>
  <c r="AI867" i="44" s="1"/>
  <c r="AG868" i="44"/>
  <c r="AG869" i="44"/>
  <c r="AH869" i="44" s="1"/>
  <c r="AI869" i="44" s="1"/>
  <c r="AG870" i="44"/>
  <c r="AG871" i="44"/>
  <c r="AG872" i="44"/>
  <c r="AH872" i="44" s="1"/>
  <c r="AI872" i="44" s="1"/>
  <c r="AG873" i="44"/>
  <c r="AG874" i="44"/>
  <c r="AH874" i="44" s="1"/>
  <c r="AI874" i="44" s="1"/>
  <c r="AG875" i="44"/>
  <c r="AH875" i="44" s="1"/>
  <c r="AI875" i="44" s="1"/>
  <c r="AG876" i="44"/>
  <c r="AH876" i="44" s="1"/>
  <c r="AI876" i="44" s="1"/>
  <c r="AG877" i="44"/>
  <c r="AH877" i="44" s="1"/>
  <c r="AI877" i="44" s="1"/>
  <c r="AG878" i="44"/>
  <c r="AG879" i="44"/>
  <c r="AG880" i="44"/>
  <c r="AG881" i="44"/>
  <c r="AG882" i="44"/>
  <c r="AH882" i="44" s="1"/>
  <c r="AI882" i="44" s="1"/>
  <c r="AG883" i="44"/>
  <c r="AH883" i="44" s="1"/>
  <c r="AI883" i="44" s="1"/>
  <c r="AG884" i="44"/>
  <c r="AH884" i="44" s="1"/>
  <c r="AI884" i="44" s="1"/>
  <c r="AG885" i="44"/>
  <c r="AH885" i="44" s="1"/>
  <c r="AI885" i="44" s="1"/>
  <c r="AG886" i="44"/>
  <c r="AG887" i="44"/>
  <c r="AG888" i="44"/>
  <c r="AG889" i="44"/>
  <c r="AG890" i="44"/>
  <c r="AH890" i="44" s="1"/>
  <c r="AI890" i="44" s="1"/>
  <c r="AG891" i="44"/>
  <c r="AG892" i="44"/>
  <c r="AH892" i="44" s="1"/>
  <c r="AI892" i="44" s="1"/>
  <c r="AG893" i="44"/>
  <c r="AH893" i="44" s="1"/>
  <c r="AI893" i="44" s="1"/>
  <c r="AG894" i="44"/>
  <c r="AG895" i="44"/>
  <c r="AH895" i="44" s="1"/>
  <c r="AI895" i="44" s="1"/>
  <c r="AG896" i="44"/>
  <c r="AG897" i="44"/>
  <c r="AH897" i="44" s="1"/>
  <c r="AI897" i="44" s="1"/>
  <c r="AG898" i="44"/>
  <c r="AH898" i="44" s="1"/>
  <c r="AI898" i="44" s="1"/>
  <c r="AG899" i="44"/>
  <c r="AH899" i="44" s="1"/>
  <c r="AI899" i="44" s="1"/>
  <c r="AG900" i="44"/>
  <c r="AG901" i="44"/>
  <c r="AH901" i="44" s="1"/>
  <c r="AI901" i="44" s="1"/>
  <c r="AG902" i="44"/>
  <c r="AG903" i="44"/>
  <c r="AG904" i="44"/>
  <c r="AG905" i="44"/>
  <c r="AG906" i="44"/>
  <c r="AH906" i="44" s="1"/>
  <c r="AI906" i="44" s="1"/>
  <c r="AG907" i="44"/>
  <c r="AH907" i="44" s="1"/>
  <c r="AI907" i="44" s="1"/>
  <c r="AG908" i="44"/>
  <c r="AH908" i="44" s="1"/>
  <c r="AI908" i="44" s="1"/>
  <c r="AG909" i="44"/>
  <c r="AH909" i="44" s="1"/>
  <c r="AI909" i="44" s="1"/>
  <c r="AG910" i="44"/>
  <c r="AG911" i="44"/>
  <c r="AH911" i="44" s="1"/>
  <c r="AI911" i="44" s="1"/>
  <c r="AG912" i="44"/>
  <c r="AG913" i="44"/>
  <c r="AG914" i="44"/>
  <c r="AH914" i="44" s="1"/>
  <c r="AI914" i="44" s="1"/>
  <c r="AG915" i="44"/>
  <c r="AG916" i="44"/>
  <c r="AH916" i="44" s="1"/>
  <c r="AI916" i="44" s="1"/>
  <c r="AG917" i="44"/>
  <c r="AH917" i="44" s="1"/>
  <c r="AI917" i="44" s="1"/>
  <c r="AG918" i="44"/>
  <c r="AG919" i="44"/>
  <c r="AG920" i="44"/>
  <c r="AG921" i="44"/>
  <c r="AG922" i="44"/>
  <c r="AH922" i="44" s="1"/>
  <c r="AI922" i="44" s="1"/>
  <c r="AG923" i="44"/>
  <c r="AH923" i="44" s="1"/>
  <c r="AI923" i="44" s="1"/>
  <c r="AG924" i="44"/>
  <c r="AH924" i="44" s="1"/>
  <c r="AI924" i="44" s="1"/>
  <c r="AG925" i="44"/>
  <c r="AH925" i="44" s="1"/>
  <c r="AI925" i="44" s="1"/>
  <c r="AG926" i="44"/>
  <c r="AH926" i="44" s="1"/>
  <c r="AI926" i="44" s="1"/>
  <c r="AG927" i="44"/>
  <c r="AG928" i="44"/>
  <c r="AG929" i="44"/>
  <c r="AH929" i="44" s="1"/>
  <c r="AI929" i="44" s="1"/>
  <c r="AG930" i="44"/>
  <c r="AH930" i="44" s="1"/>
  <c r="AI930" i="44" s="1"/>
  <c r="AG931" i="44"/>
  <c r="AH931" i="44" s="1"/>
  <c r="AI931" i="44" s="1"/>
  <c r="AG932" i="44"/>
  <c r="AH932" i="44" s="1"/>
  <c r="AI932" i="44" s="1"/>
  <c r="AG933" i="44"/>
  <c r="AH933" i="44" s="1"/>
  <c r="AI933" i="44" s="1"/>
  <c r="AG934" i="44"/>
  <c r="AG935" i="44"/>
  <c r="AG936" i="44"/>
  <c r="AG937" i="44"/>
  <c r="AG938" i="44"/>
  <c r="AH938" i="44" s="1"/>
  <c r="AI938" i="44" s="1"/>
  <c r="AG939" i="44"/>
  <c r="AH939" i="44" s="1"/>
  <c r="AI939" i="44" s="1"/>
  <c r="AG940" i="44"/>
  <c r="AH940" i="44" s="1"/>
  <c r="AI940" i="44" s="1"/>
  <c r="AG941" i="44"/>
  <c r="AH941" i="44" s="1"/>
  <c r="AI941" i="44" s="1"/>
  <c r="AG942" i="44"/>
  <c r="AH942" i="44" s="1"/>
  <c r="AI942" i="44" s="1"/>
  <c r="AG943" i="44"/>
  <c r="AH943" i="44" s="1"/>
  <c r="AI943" i="44" s="1"/>
  <c r="AG944" i="44"/>
  <c r="AG945" i="44"/>
  <c r="AG946" i="44"/>
  <c r="AH946" i="44" s="1"/>
  <c r="AI946" i="44" s="1"/>
  <c r="AG947" i="44"/>
  <c r="AH947" i="44" s="1"/>
  <c r="AI947" i="44" s="1"/>
  <c r="AG948" i="44"/>
  <c r="AG949" i="44"/>
  <c r="AH949" i="44" s="1"/>
  <c r="AI949" i="44" s="1"/>
  <c r="AG950" i="44"/>
  <c r="AG951" i="44"/>
  <c r="AG952" i="44"/>
  <c r="AG953" i="44"/>
  <c r="AH953" i="44" s="1"/>
  <c r="AI953" i="44" s="1"/>
  <c r="AG954" i="44"/>
  <c r="AH954" i="44" s="1"/>
  <c r="AI954" i="44" s="1"/>
  <c r="AG955" i="44"/>
  <c r="AH955" i="44" s="1"/>
  <c r="AI955" i="44" s="1"/>
  <c r="AG956" i="44"/>
  <c r="AH956" i="44" s="1"/>
  <c r="AI956" i="44" s="1"/>
  <c r="AG957" i="44"/>
  <c r="AH957" i="44" s="1"/>
  <c r="AI957" i="44" s="1"/>
  <c r="AG958" i="44"/>
  <c r="AH958" i="44" s="1"/>
  <c r="AI958" i="44" s="1"/>
  <c r="AG959" i="44"/>
  <c r="AH959" i="44" s="1"/>
  <c r="AI959" i="44" s="1"/>
  <c r="AG960" i="44"/>
  <c r="AG961" i="44"/>
  <c r="AH961" i="44" s="1"/>
  <c r="AI961" i="44" s="1"/>
  <c r="AG962" i="44"/>
  <c r="AH962" i="44" s="1"/>
  <c r="AI962" i="44" s="1"/>
  <c r="AG963" i="44"/>
  <c r="AH963" i="44" s="1"/>
  <c r="AI963" i="44" s="1"/>
  <c r="AG964" i="44"/>
  <c r="AH964" i="44" s="1"/>
  <c r="AI964" i="44" s="1"/>
  <c r="AG965" i="44"/>
  <c r="AH965" i="44" s="1"/>
  <c r="AI965" i="44" s="1"/>
  <c r="AG966" i="44"/>
  <c r="AH966" i="44" s="1"/>
  <c r="AI966" i="44" s="1"/>
  <c r="AG967" i="44"/>
  <c r="AG968" i="44"/>
  <c r="AG969" i="44"/>
  <c r="AG970" i="44"/>
  <c r="AH970" i="44" s="1"/>
  <c r="AI970" i="44" s="1"/>
  <c r="AG971" i="44"/>
  <c r="AH971" i="44" s="1"/>
  <c r="AI971" i="44" s="1"/>
  <c r="AG972" i="44"/>
  <c r="AH972" i="44" s="1"/>
  <c r="AI972" i="44" s="1"/>
  <c r="AG973" i="44"/>
  <c r="AH973" i="44" s="1"/>
  <c r="AI973" i="44" s="1"/>
  <c r="AG974" i="44"/>
  <c r="AG975" i="44"/>
  <c r="AG976" i="44"/>
  <c r="AG977" i="44"/>
  <c r="AH977" i="44" s="1"/>
  <c r="AI977" i="44" s="1"/>
  <c r="AG978" i="44"/>
  <c r="AH978" i="44" s="1"/>
  <c r="AI978" i="44" s="1"/>
  <c r="AG979" i="44"/>
  <c r="AH979" i="44" s="1"/>
  <c r="AI979" i="44" s="1"/>
  <c r="AG980" i="44"/>
  <c r="AH980" i="44" s="1"/>
  <c r="AI980" i="44" s="1"/>
  <c r="AG981" i="44"/>
  <c r="AH981" i="44" s="1"/>
  <c r="AI981" i="44" s="1"/>
  <c r="AG982" i="44"/>
  <c r="AH982" i="44" s="1"/>
  <c r="AI982" i="44" s="1"/>
  <c r="AG983" i="44"/>
  <c r="AG984" i="44"/>
  <c r="AG985" i="44"/>
  <c r="AG986" i="44"/>
  <c r="AH986" i="44" s="1"/>
  <c r="AI986" i="44" s="1"/>
  <c r="AG987" i="44"/>
  <c r="AH987" i="44" s="1"/>
  <c r="AI987" i="44" s="1"/>
  <c r="AG988" i="44"/>
  <c r="AH988" i="44" s="1"/>
  <c r="AI988" i="44" s="1"/>
  <c r="AG989" i="44"/>
  <c r="AH989" i="44" s="1"/>
  <c r="AI989" i="44" s="1"/>
  <c r="AG990" i="44"/>
  <c r="AG991" i="44"/>
  <c r="AG992" i="44"/>
  <c r="AG993" i="44"/>
  <c r="AH993" i="44" s="1"/>
  <c r="AI993" i="44" s="1"/>
  <c r="AG994" i="44"/>
  <c r="AH994" i="44" s="1"/>
  <c r="AI994" i="44" s="1"/>
  <c r="AG995" i="44"/>
  <c r="AH995" i="44" s="1"/>
  <c r="AI995" i="44" s="1"/>
  <c r="AG996" i="44"/>
  <c r="AG997" i="44"/>
  <c r="AH997" i="44" s="1"/>
  <c r="AI997" i="44" s="1"/>
  <c r="AG998" i="44"/>
  <c r="AG999" i="44"/>
  <c r="AG1000" i="44"/>
  <c r="AH1000" i="44" s="1"/>
  <c r="AI1000" i="44" s="1"/>
  <c r="AG1001" i="44"/>
  <c r="AG1002" i="44"/>
  <c r="AH1002" i="44" s="1"/>
  <c r="AI1002" i="44" s="1"/>
  <c r="AG1003" i="44"/>
  <c r="AH1003" i="44" s="1"/>
  <c r="AI1003" i="44" s="1"/>
  <c r="AG1004" i="44"/>
  <c r="AH1004" i="44" s="1"/>
  <c r="AI1004" i="44" s="1"/>
  <c r="AG1005" i="44"/>
  <c r="AH1005" i="44" s="1"/>
  <c r="AI1005" i="44" s="1"/>
  <c r="AG1006" i="44"/>
  <c r="AG1007" i="44"/>
  <c r="AG1008" i="44"/>
  <c r="AG1009" i="44"/>
  <c r="AG1010" i="44"/>
  <c r="AH1010" i="44" s="1"/>
  <c r="AI1010" i="44" s="1"/>
  <c r="AG1011" i="44"/>
  <c r="AH1011" i="44" s="1"/>
  <c r="AI1011" i="44" s="1"/>
  <c r="AG1012" i="44"/>
  <c r="AH1012" i="44" s="1"/>
  <c r="AI1012" i="44" s="1"/>
  <c r="AG1013" i="44"/>
  <c r="AH1013" i="44" s="1"/>
  <c r="AI1013" i="44" s="1"/>
  <c r="AG1014" i="44"/>
  <c r="AH1014" i="44" s="1"/>
  <c r="AI1014" i="44" s="1"/>
  <c r="AG1015" i="44"/>
  <c r="AG1016" i="44"/>
  <c r="AG1017" i="44"/>
  <c r="AG1018" i="44"/>
  <c r="AH1018" i="44" s="1"/>
  <c r="AI1018" i="44" s="1"/>
  <c r="AG1019" i="44"/>
  <c r="AH1019" i="44" s="1"/>
  <c r="AI1019" i="44" s="1"/>
  <c r="AG1020" i="44"/>
  <c r="AH1020" i="44" s="1"/>
  <c r="AI1020" i="44" s="1"/>
  <c r="AG1021" i="44"/>
  <c r="AH1021" i="44" s="1"/>
  <c r="AI1021" i="44" s="1"/>
  <c r="AG1022" i="44"/>
  <c r="AG1023" i="44"/>
  <c r="AG1024" i="44"/>
  <c r="AG1025" i="44"/>
  <c r="AH1025" i="44" s="1"/>
  <c r="AI1025" i="44" s="1"/>
  <c r="AG1026" i="44"/>
  <c r="AH1026" i="44" s="1"/>
  <c r="AI1026" i="44" s="1"/>
  <c r="AG1027" i="44"/>
  <c r="AH1027" i="44" s="1"/>
  <c r="AI1027" i="44" s="1"/>
  <c r="AG1028" i="44"/>
  <c r="AH1028" i="44" s="1"/>
  <c r="AI1028" i="44" s="1"/>
  <c r="AG1029" i="44"/>
  <c r="AH1029" i="44" s="1"/>
  <c r="AI1029" i="44" s="1"/>
  <c r="AG1030" i="44"/>
  <c r="AH1030" i="44" s="1"/>
  <c r="AI1030" i="44" s="1"/>
  <c r="AG1031" i="44"/>
  <c r="AG1032" i="44"/>
  <c r="AG1033" i="44"/>
  <c r="AG1034" i="44"/>
  <c r="AH1034" i="44" s="1"/>
  <c r="AI1034" i="44" s="1"/>
  <c r="AG1035" i="44"/>
  <c r="AH1035" i="44" s="1"/>
  <c r="AI1035" i="44" s="1"/>
  <c r="AG1036" i="44"/>
  <c r="AH1036" i="44" s="1"/>
  <c r="AI1036" i="44" s="1"/>
  <c r="AG1037" i="44"/>
  <c r="AH1037" i="44" s="1"/>
  <c r="AI1037" i="44" s="1"/>
  <c r="AG1038" i="44"/>
  <c r="AG1039" i="44"/>
  <c r="AG1040" i="44"/>
  <c r="AG1041" i="44"/>
  <c r="AG1042" i="44"/>
  <c r="AH1042" i="44" s="1"/>
  <c r="AI1042" i="44" s="1"/>
  <c r="AG1043" i="44"/>
  <c r="AH1043" i="44" s="1"/>
  <c r="AI1043" i="44" s="1"/>
  <c r="AG1044" i="44"/>
  <c r="AH1044" i="44" s="1"/>
  <c r="AI1044" i="44" s="1"/>
  <c r="AG1045" i="44"/>
  <c r="AH1045" i="44" s="1"/>
  <c r="AI1045" i="44" s="1"/>
  <c r="AG1046" i="44"/>
  <c r="AH1046" i="44" s="1"/>
  <c r="AI1046" i="44" s="1"/>
  <c r="AG1047" i="44"/>
  <c r="AG1048" i="44"/>
  <c r="AG1049" i="44"/>
  <c r="AG1050" i="44"/>
  <c r="AH1050" i="44" s="1"/>
  <c r="AI1050" i="44" s="1"/>
  <c r="AG1051" i="44"/>
  <c r="AH1051" i="44" s="1"/>
  <c r="AI1051" i="44" s="1"/>
  <c r="AG1052" i="44"/>
  <c r="AG1053" i="44"/>
  <c r="AH1053" i="44" s="1"/>
  <c r="AI1053" i="44" s="1"/>
  <c r="AG1054" i="44"/>
  <c r="AG1055" i="44"/>
  <c r="AG1056" i="44"/>
  <c r="AG1057" i="44"/>
  <c r="AH1057" i="44" s="1"/>
  <c r="AI1057" i="44" s="1"/>
  <c r="AG1058" i="44"/>
  <c r="AH1058" i="44" s="1"/>
  <c r="AI1058" i="44" s="1"/>
  <c r="AG1059" i="44"/>
  <c r="AH1059" i="44" s="1"/>
  <c r="AI1059" i="44" s="1"/>
  <c r="AG1060" i="44"/>
  <c r="AH1060" i="44" s="1"/>
  <c r="AI1060" i="44" s="1"/>
  <c r="AG1061" i="44"/>
  <c r="AH1061" i="44" s="1"/>
  <c r="AI1061" i="44" s="1"/>
  <c r="AG1062" i="44"/>
  <c r="AH1062" i="44" s="1"/>
  <c r="AI1062" i="44" s="1"/>
  <c r="AG1063" i="44"/>
  <c r="AG1064" i="44"/>
  <c r="AG1065" i="44"/>
  <c r="AG1066" i="44"/>
  <c r="AH1066" i="44" s="1"/>
  <c r="AI1066" i="44" s="1"/>
  <c r="AG1067" i="44"/>
  <c r="AH1067" i="44" s="1"/>
  <c r="AI1067" i="44" s="1"/>
  <c r="AG1068" i="44"/>
  <c r="AH1068" i="44" s="1"/>
  <c r="AI1068" i="44" s="1"/>
  <c r="AG1069" i="44"/>
  <c r="AH1069" i="44" s="1"/>
  <c r="AI1069" i="44" s="1"/>
  <c r="AG1070" i="44"/>
  <c r="AG1071" i="44"/>
  <c r="AG1072" i="44"/>
  <c r="AG1073" i="44"/>
  <c r="AG1074" i="44"/>
  <c r="AH1074" i="44" s="1"/>
  <c r="AI1074" i="44" s="1"/>
  <c r="AG1075" i="44"/>
  <c r="AH1075" i="44" s="1"/>
  <c r="AI1075" i="44" s="1"/>
  <c r="AG1076" i="44"/>
  <c r="AH1076" i="44" s="1"/>
  <c r="AI1076" i="44" s="1"/>
  <c r="AG1077" i="44"/>
  <c r="AH1077" i="44" s="1"/>
  <c r="AI1077" i="44" s="1"/>
  <c r="AG1078" i="44"/>
  <c r="AH1078" i="44" s="1"/>
  <c r="AI1078" i="44" s="1"/>
  <c r="AG1079" i="44"/>
  <c r="AG1080" i="44"/>
  <c r="AH1080" i="44" s="1"/>
  <c r="AI1080" i="44" s="1"/>
  <c r="AG1081" i="44"/>
  <c r="AH1081" i="44" s="1"/>
  <c r="AI1081" i="44" s="1"/>
  <c r="AG1082" i="44"/>
  <c r="AH1082" i="44" s="1"/>
  <c r="AI1082" i="44" s="1"/>
  <c r="AG1083" i="44"/>
  <c r="AH1083" i="44" s="1"/>
  <c r="AI1083" i="44" s="1"/>
  <c r="AG1084" i="44"/>
  <c r="AH1084" i="44" s="1"/>
  <c r="AI1084" i="44" s="1"/>
  <c r="AG1085" i="44"/>
  <c r="AH1085" i="44" s="1"/>
  <c r="AI1085" i="44" s="1"/>
  <c r="AG1086" i="44"/>
  <c r="AG1087" i="44"/>
  <c r="AG1088" i="44"/>
  <c r="AG1089" i="44"/>
  <c r="AH1089" i="44" s="1"/>
  <c r="AI1089" i="44" s="1"/>
  <c r="AG1090" i="44"/>
  <c r="AH1090" i="44" s="1"/>
  <c r="AI1090" i="44" s="1"/>
  <c r="AG1091" i="44"/>
  <c r="AH1091" i="44" s="1"/>
  <c r="AI1091" i="44" s="1"/>
  <c r="AG1092" i="44"/>
  <c r="AH1092" i="44" s="1"/>
  <c r="AI1092" i="44" s="1"/>
  <c r="AG1093" i="44"/>
  <c r="AH1093" i="44" s="1"/>
  <c r="AI1093" i="44" s="1"/>
  <c r="AG1094" i="44"/>
  <c r="AH1094" i="44" s="1"/>
  <c r="AI1094" i="44" s="1"/>
  <c r="AG1095" i="44"/>
  <c r="AG1096" i="44"/>
  <c r="AG1097" i="44"/>
  <c r="AG1098" i="44"/>
  <c r="AH1098" i="44" s="1"/>
  <c r="AI1098" i="44" s="1"/>
  <c r="AG1099" i="44"/>
  <c r="AG1100" i="44"/>
  <c r="AH1100" i="44" s="1"/>
  <c r="AI1100" i="44" s="1"/>
  <c r="AG1101" i="44"/>
  <c r="AH1101" i="44" s="1"/>
  <c r="AI1101" i="44" s="1"/>
  <c r="AG1102" i="44"/>
  <c r="AG1103" i="44"/>
  <c r="AG1104" i="44"/>
  <c r="AG1105" i="44"/>
  <c r="AH1105" i="44" s="1"/>
  <c r="AI1105" i="44" s="1"/>
  <c r="AG1106" i="44"/>
  <c r="AH1106" i="44" s="1"/>
  <c r="AI1106" i="44" s="1"/>
  <c r="AG1107" i="44"/>
  <c r="AH1107" i="44" s="1"/>
  <c r="AI1107" i="44" s="1"/>
  <c r="AG1108" i="44"/>
  <c r="AH1108" i="44" s="1"/>
  <c r="AI1108" i="44" s="1"/>
  <c r="AG1109" i="44"/>
  <c r="AH1109" i="44" s="1"/>
  <c r="AI1109" i="44" s="1"/>
  <c r="AG1110" i="44"/>
  <c r="AG1111" i="44"/>
  <c r="AG1112" i="44"/>
  <c r="AG1113" i="44"/>
  <c r="AG1114" i="44"/>
  <c r="AH1114" i="44" s="1"/>
  <c r="AI1114" i="44" s="1"/>
  <c r="AG1115" i="44"/>
  <c r="AH1115" i="44" s="1"/>
  <c r="AI1115" i="44" s="1"/>
  <c r="AG1116" i="44"/>
  <c r="AH1116" i="44" s="1"/>
  <c r="AI1116" i="44" s="1"/>
  <c r="AG1117" i="44"/>
  <c r="AH1117" i="44" s="1"/>
  <c r="AI1117" i="44" s="1"/>
  <c r="AG1118" i="44"/>
  <c r="AH1118" i="44" s="1"/>
  <c r="AI1118" i="44" s="1"/>
  <c r="AG1119" i="44"/>
  <c r="AG1120" i="44"/>
  <c r="AG1121" i="44"/>
  <c r="AH1121" i="44" s="1"/>
  <c r="AI1121" i="44" s="1"/>
  <c r="AG1122" i="44"/>
  <c r="AH1122" i="44" s="1"/>
  <c r="AI1122" i="44" s="1"/>
  <c r="AG1123" i="44"/>
  <c r="AH1123" i="44" s="1"/>
  <c r="AI1123" i="44" s="1"/>
  <c r="AG1124" i="44"/>
  <c r="AG1125" i="44"/>
  <c r="AH1125" i="44" s="1"/>
  <c r="AI1125" i="44" s="1"/>
  <c r="AG1126" i="44"/>
  <c r="AG1127" i="44"/>
  <c r="AG1128" i="44"/>
  <c r="AH1128" i="44" s="1"/>
  <c r="AI1128" i="44" s="1"/>
  <c r="AG1129" i="44"/>
  <c r="AG1130" i="44"/>
  <c r="AH1130" i="44" s="1"/>
  <c r="AI1130" i="44" s="1"/>
  <c r="AG1131" i="44"/>
  <c r="AH1131" i="44" s="1"/>
  <c r="AI1131" i="44" s="1"/>
  <c r="AG1132" i="44"/>
  <c r="AH1132" i="44" s="1"/>
  <c r="AI1132" i="44" s="1"/>
  <c r="AG1133" i="44"/>
  <c r="AH1133" i="44" s="1"/>
  <c r="AI1133" i="44" s="1"/>
  <c r="AG1134" i="44"/>
  <c r="AH1134" i="44" s="1"/>
  <c r="AI1134" i="44" s="1"/>
  <c r="AG1135" i="44"/>
  <c r="AG1136" i="44"/>
  <c r="AH1136" i="44" s="1"/>
  <c r="AI1136" i="44" s="1"/>
  <c r="AG1137" i="44"/>
  <c r="AG1138" i="44"/>
  <c r="AH1138" i="44" s="1"/>
  <c r="AI1138" i="44" s="1"/>
  <c r="AG1139" i="44"/>
  <c r="AH1139" i="44" s="1"/>
  <c r="AI1139" i="44" s="1"/>
  <c r="AG1140" i="44"/>
  <c r="AH1140" i="44" s="1"/>
  <c r="AI1140" i="44" s="1"/>
  <c r="AG1141" i="44"/>
  <c r="AH1141" i="44" s="1"/>
  <c r="AI1141" i="44" s="1"/>
  <c r="AG1142" i="44"/>
  <c r="AG1143" i="44"/>
  <c r="AG1144" i="44"/>
  <c r="AG1145" i="44"/>
  <c r="AG1146" i="44"/>
  <c r="AH1146" i="44" s="1"/>
  <c r="AI1146" i="44" s="1"/>
  <c r="AG1147" i="44"/>
  <c r="AH1147" i="44" s="1"/>
  <c r="AI1147" i="44" s="1"/>
  <c r="AG1148" i="44"/>
  <c r="AH1148" i="44" s="1"/>
  <c r="AI1148" i="44" s="1"/>
  <c r="AG1149" i="44"/>
  <c r="AH1149" i="44" s="1"/>
  <c r="AI1149" i="44" s="1"/>
  <c r="AG1150" i="44"/>
  <c r="AH1150" i="44" s="1"/>
  <c r="AI1150" i="44" s="1"/>
  <c r="AG1151" i="44"/>
  <c r="AH1151" i="44" s="1"/>
  <c r="AI1151" i="44" s="1"/>
  <c r="AG1152" i="44"/>
  <c r="AH1152" i="44" s="1"/>
  <c r="AI1152" i="44" s="1"/>
  <c r="AG1153" i="44"/>
  <c r="AH1153" i="44" s="1"/>
  <c r="AI1153" i="44" s="1"/>
  <c r="AG1154" i="44"/>
  <c r="AH1154" i="44" s="1"/>
  <c r="AI1154" i="44" s="1"/>
  <c r="AG1155" i="44"/>
  <c r="AH1155" i="44" s="1"/>
  <c r="AI1155" i="44" s="1"/>
  <c r="AG1156" i="44"/>
  <c r="AG1157" i="44"/>
  <c r="AH1157" i="44" s="1"/>
  <c r="AI1157" i="44" s="1"/>
  <c r="AG1158" i="44"/>
  <c r="AG1159" i="44"/>
  <c r="AG1160" i="44"/>
  <c r="AG1161" i="44"/>
  <c r="AG1162" i="44"/>
  <c r="AH1162" i="44" s="1"/>
  <c r="AI1162" i="44" s="1"/>
  <c r="AG1163" i="44"/>
  <c r="AH1163" i="44" s="1"/>
  <c r="AI1163" i="44" s="1"/>
  <c r="AG1164" i="44"/>
  <c r="AH1164" i="44" s="1"/>
  <c r="AI1164" i="44" s="1"/>
  <c r="AG1165" i="44"/>
  <c r="AH1165" i="44" s="1"/>
  <c r="AI1165" i="44" s="1"/>
  <c r="AG1166" i="44"/>
  <c r="AG1167" i="44"/>
  <c r="AH1167" i="44" s="1"/>
  <c r="AI1167" i="44" s="1"/>
  <c r="AG1168" i="44"/>
  <c r="AH1168" i="44" s="1"/>
  <c r="AI1168" i="44" s="1"/>
  <c r="AG1169" i="44"/>
  <c r="AG1170" i="44"/>
  <c r="AH1170" i="44" s="1"/>
  <c r="AI1170" i="44" s="1"/>
  <c r="AG1171" i="44"/>
  <c r="AH1171" i="44" s="1"/>
  <c r="AI1171" i="44" s="1"/>
  <c r="AG1172" i="44"/>
  <c r="AH1172" i="44" s="1"/>
  <c r="AI1172" i="44" s="1"/>
  <c r="AG1173" i="44"/>
  <c r="AH1173" i="44" s="1"/>
  <c r="AI1173" i="44" s="1"/>
  <c r="AG1174" i="44"/>
  <c r="AH1174" i="44" s="1"/>
  <c r="AI1174" i="44" s="1"/>
  <c r="AG1175" i="44"/>
  <c r="AG1176" i="44"/>
  <c r="AG1177" i="44"/>
  <c r="AG1178" i="44"/>
  <c r="AH1178" i="44" s="1"/>
  <c r="AI1178" i="44" s="1"/>
  <c r="AG1179" i="44"/>
  <c r="AH1179" i="44" s="1"/>
  <c r="AI1179" i="44" s="1"/>
  <c r="AG1180" i="44"/>
  <c r="AG1181" i="44"/>
  <c r="AH1181" i="44" s="1"/>
  <c r="AI1181" i="44" s="1"/>
  <c r="AG1182" i="44"/>
  <c r="AG1183" i="44"/>
  <c r="AH1183" i="44" s="1"/>
  <c r="AI1183" i="44" s="1"/>
  <c r="AG1184" i="44"/>
  <c r="AG1185" i="44"/>
  <c r="AH1185" i="44" s="1"/>
  <c r="AI1185" i="44" s="1"/>
  <c r="AG1186" i="44"/>
  <c r="AH1186" i="44" s="1"/>
  <c r="AI1186" i="44" s="1"/>
  <c r="AG1187" i="44"/>
  <c r="AH1187" i="44" s="1"/>
  <c r="AI1187" i="44" s="1"/>
  <c r="AG1188" i="44"/>
  <c r="AH1188" i="44" s="1"/>
  <c r="AI1188" i="44" s="1"/>
  <c r="AG1189" i="44"/>
  <c r="AH1189" i="44" s="1"/>
  <c r="AI1189" i="44" s="1"/>
  <c r="AG1190" i="44"/>
  <c r="AH1190" i="44" s="1"/>
  <c r="AI1190" i="44" s="1"/>
  <c r="AG1191" i="44"/>
  <c r="AG1192" i="44"/>
  <c r="AG1193" i="44"/>
  <c r="AG1194" i="44"/>
  <c r="AH1194" i="44" s="1"/>
  <c r="AI1194" i="44" s="1"/>
  <c r="AG1195" i="44"/>
  <c r="AH1195" i="44" s="1"/>
  <c r="AI1195" i="44" s="1"/>
  <c r="AG1196" i="44"/>
  <c r="AH1196" i="44" s="1"/>
  <c r="AI1196" i="44" s="1"/>
  <c r="AG1197" i="44"/>
  <c r="AH1197" i="44" s="1"/>
  <c r="AI1197" i="44" s="1"/>
  <c r="AG1198" i="44"/>
  <c r="AH1198" i="44" s="1"/>
  <c r="AI1198" i="44" s="1"/>
  <c r="AG1199" i="44"/>
  <c r="AG1200" i="44"/>
  <c r="AH1200" i="44" s="1"/>
  <c r="AI1200" i="44" s="1"/>
  <c r="AG1201" i="44"/>
  <c r="AG1202" i="44"/>
  <c r="AH1202" i="44" s="1"/>
  <c r="AI1202" i="44" s="1"/>
  <c r="AG1203" i="44"/>
  <c r="AH1203" i="44" s="1"/>
  <c r="AI1203" i="44" s="1"/>
  <c r="AG1204" i="44"/>
  <c r="AH1204" i="44" s="1"/>
  <c r="AI1204" i="44" s="1"/>
  <c r="AG1205" i="44"/>
  <c r="AH1205" i="44" s="1"/>
  <c r="AI1205" i="44" s="1"/>
  <c r="AG1206" i="44"/>
  <c r="AH1206" i="44" s="1"/>
  <c r="AI1206" i="44" s="1"/>
  <c r="AG1207" i="44"/>
  <c r="AH1207" i="44" s="1"/>
  <c r="AI1207" i="44" s="1"/>
  <c r="AG1208" i="44"/>
  <c r="AG1209" i="44"/>
  <c r="AH1209" i="44" s="1"/>
  <c r="AI1209" i="44" s="1"/>
  <c r="AG1210" i="44"/>
  <c r="AH1210" i="44" s="1"/>
  <c r="AI1210" i="44" s="1"/>
  <c r="AG1211" i="44"/>
  <c r="AH1211" i="44" s="1"/>
  <c r="AI1211" i="44" s="1"/>
  <c r="AG1212" i="44"/>
  <c r="AH1212" i="44" s="1"/>
  <c r="AI1212" i="44" s="1"/>
  <c r="AG1213" i="44"/>
  <c r="AH1213" i="44" s="1"/>
  <c r="AI1213" i="44" s="1"/>
  <c r="AG1214" i="44"/>
  <c r="AG1215" i="44"/>
  <c r="AG1216" i="44"/>
  <c r="AH1216" i="44" s="1"/>
  <c r="AI1216" i="44" s="1"/>
  <c r="AG1217" i="44"/>
  <c r="AG1218" i="44"/>
  <c r="AH1218" i="44" s="1"/>
  <c r="AI1218" i="44" s="1"/>
  <c r="AG1219" i="44"/>
  <c r="AH1219" i="44" s="1"/>
  <c r="AI1219" i="44" s="1"/>
  <c r="AG1220" i="44"/>
  <c r="AH1220" i="44" s="1"/>
  <c r="AI1220" i="44" s="1"/>
  <c r="AG1221" i="44"/>
  <c r="AH1221" i="44" s="1"/>
  <c r="AI1221" i="44" s="1"/>
  <c r="AG1222" i="44"/>
  <c r="AH1222" i="44" s="1"/>
  <c r="AI1222" i="44" s="1"/>
  <c r="AG1223" i="44"/>
  <c r="AG1224" i="44"/>
  <c r="AG1225" i="44"/>
  <c r="AG1226" i="44"/>
  <c r="AH1226" i="44" s="1"/>
  <c r="AI1226" i="44" s="1"/>
  <c r="AG1227" i="44"/>
  <c r="AH1227" i="44" s="1"/>
  <c r="AI1227" i="44" s="1"/>
  <c r="AG1228" i="44"/>
  <c r="AH1228" i="44" s="1"/>
  <c r="AI1228" i="44" s="1"/>
  <c r="AG1229" i="44"/>
  <c r="AH1229" i="44" s="1"/>
  <c r="AI1229" i="44" s="1"/>
  <c r="AG1230" i="44"/>
  <c r="AH1230" i="44" s="1"/>
  <c r="AI1230" i="44" s="1"/>
  <c r="AG1231" i="44"/>
  <c r="AG1232" i="44"/>
  <c r="AG1233" i="44"/>
  <c r="AH1233" i="44" s="1"/>
  <c r="AI1233" i="44" s="1"/>
  <c r="AG1234" i="44"/>
  <c r="AH1234" i="44" s="1"/>
  <c r="AI1234" i="44" s="1"/>
  <c r="AG1235" i="44"/>
  <c r="AH1235" i="44" s="1"/>
  <c r="AI1235" i="44" s="1"/>
  <c r="AG1236" i="44"/>
  <c r="AH1236" i="44" s="1"/>
  <c r="AI1236" i="44" s="1"/>
  <c r="AG1237" i="44"/>
  <c r="AH1237" i="44" s="1"/>
  <c r="AI1237" i="44" s="1"/>
  <c r="AG1238" i="44"/>
  <c r="AH1238" i="44" s="1"/>
  <c r="AI1238" i="44" s="1"/>
  <c r="AG1239" i="44"/>
  <c r="AG1240" i="44"/>
  <c r="AH1240" i="44" s="1"/>
  <c r="AI1240" i="44" s="1"/>
  <c r="AG1241" i="44"/>
  <c r="AG1242" i="44"/>
  <c r="AH1242" i="44" s="1"/>
  <c r="AI1242" i="44" s="1"/>
  <c r="AG1243" i="44"/>
  <c r="AH1243" i="44" s="1"/>
  <c r="AI1243" i="44" s="1"/>
  <c r="AG1244" i="44"/>
  <c r="AH1244" i="44" s="1"/>
  <c r="AI1244" i="44" s="1"/>
  <c r="AG1245" i="44"/>
  <c r="AH1245" i="44" s="1"/>
  <c r="AI1245" i="44" s="1"/>
  <c r="AG1246" i="44"/>
  <c r="AH1246" i="44" s="1"/>
  <c r="AI1246" i="44" s="1"/>
  <c r="AG1247" i="44"/>
  <c r="AG1248" i="44"/>
  <c r="AH1248" i="44" s="1"/>
  <c r="AI1248" i="44" s="1"/>
  <c r="AG1249" i="44"/>
  <c r="AG1250" i="44"/>
  <c r="AH1250" i="44" s="1"/>
  <c r="AI1250" i="44" s="1"/>
  <c r="AG1251" i="44"/>
  <c r="AH1251" i="44" s="1"/>
  <c r="AI1251" i="44" s="1"/>
  <c r="AG1252" i="44"/>
  <c r="AH1252" i="44" s="1"/>
  <c r="AI1252" i="44" s="1"/>
  <c r="AG1253" i="44"/>
  <c r="AH1253" i="44" s="1"/>
  <c r="AI1253" i="44" s="1"/>
  <c r="AG1254" i="44"/>
  <c r="AH1254" i="44" s="1"/>
  <c r="AI1254" i="44" s="1"/>
  <c r="AG1255" i="44"/>
  <c r="AG1256" i="44"/>
  <c r="AG1257" i="44"/>
  <c r="AH1257" i="44" s="1"/>
  <c r="AI1257" i="44" s="1"/>
  <c r="AG1258" i="44"/>
  <c r="AH1258" i="44" s="1"/>
  <c r="AI1258" i="44" s="1"/>
  <c r="AG1259" i="44"/>
  <c r="AH1259" i="44" s="1"/>
  <c r="AI1259" i="44" s="1"/>
  <c r="AG1260" i="44"/>
  <c r="AH1260" i="44" s="1"/>
  <c r="AI1260" i="44" s="1"/>
  <c r="AG1261" i="44"/>
  <c r="AH1261" i="44" s="1"/>
  <c r="AI1261" i="44" s="1"/>
  <c r="AG1262" i="44"/>
  <c r="AH1262" i="44" s="1"/>
  <c r="AI1262" i="44" s="1"/>
  <c r="AG1263" i="44"/>
  <c r="AG1264" i="44"/>
  <c r="AG1265" i="44"/>
  <c r="AG1266" i="44"/>
  <c r="AH1266" i="44" s="1"/>
  <c r="AI1266" i="44" s="1"/>
  <c r="AG1267" i="44"/>
  <c r="AH1267" i="44" s="1"/>
  <c r="AI1267" i="44" s="1"/>
  <c r="AG1268" i="44"/>
  <c r="AH1268" i="44" s="1"/>
  <c r="AI1268" i="44" s="1"/>
  <c r="AG1269" i="44"/>
  <c r="AH1269" i="44" s="1"/>
  <c r="AI1269" i="44" s="1"/>
  <c r="AG1270" i="44"/>
  <c r="AH1270" i="44" s="1"/>
  <c r="AI1270" i="44" s="1"/>
  <c r="AG1271" i="44"/>
  <c r="AH1271" i="44" s="1"/>
  <c r="AI1271" i="44" s="1"/>
  <c r="AG1272" i="44"/>
  <c r="AG1273" i="44"/>
  <c r="AG1274" i="44"/>
  <c r="AH1274" i="44" s="1"/>
  <c r="AI1274" i="44" s="1"/>
  <c r="AG1275" i="44"/>
  <c r="AH1275" i="44" s="1"/>
  <c r="AI1275" i="44" s="1"/>
  <c r="AG1276" i="44"/>
  <c r="AH1276" i="44" s="1"/>
  <c r="AI1276" i="44" s="1"/>
  <c r="AG1277" i="44"/>
  <c r="AH1277" i="44" s="1"/>
  <c r="AI1277" i="44" s="1"/>
  <c r="AG1278" i="44"/>
  <c r="AG1279" i="44"/>
  <c r="AG1280" i="44"/>
  <c r="AH1280" i="44" s="1"/>
  <c r="AI1280" i="44" s="1"/>
  <c r="AG1281" i="44"/>
  <c r="AG1282" i="44"/>
  <c r="AH1282" i="44" s="1"/>
  <c r="AI1282" i="44" s="1"/>
  <c r="AG1283" i="44"/>
  <c r="AH1283" i="44" s="1"/>
  <c r="AI1283" i="44" s="1"/>
  <c r="AG1284" i="44"/>
  <c r="AH1284" i="44" s="1"/>
  <c r="AI1284" i="44" s="1"/>
  <c r="AG1285" i="44"/>
  <c r="AH1285" i="44" s="1"/>
  <c r="AI1285" i="44" s="1"/>
  <c r="AG1286" i="44"/>
  <c r="AH1286" i="44" s="1"/>
  <c r="AI1286" i="44" s="1"/>
  <c r="AG1287" i="44"/>
  <c r="AG1288" i="44"/>
  <c r="AG1289" i="44"/>
  <c r="AG1290" i="44"/>
  <c r="AH1290" i="44" s="1"/>
  <c r="AI1290" i="44" s="1"/>
  <c r="AG1291" i="44"/>
  <c r="AH1291" i="44" s="1"/>
  <c r="AI1291" i="44" s="1"/>
  <c r="AG1292" i="44"/>
  <c r="AH1292" i="44" s="1"/>
  <c r="AI1292" i="44" s="1"/>
  <c r="AG1293" i="44"/>
  <c r="AH1293" i="44" s="1"/>
  <c r="AI1293" i="44" s="1"/>
  <c r="AG1294" i="44"/>
  <c r="AH1294" i="44" s="1"/>
  <c r="AI1294" i="44" s="1"/>
  <c r="AG1295" i="44"/>
  <c r="AG1296" i="44"/>
  <c r="AG1297" i="44"/>
  <c r="AG1298" i="44"/>
  <c r="AH1298" i="44" s="1"/>
  <c r="AI1298" i="44" s="1"/>
  <c r="AG1299" i="44"/>
  <c r="AH1299" i="44" s="1"/>
  <c r="AI1299" i="44" s="1"/>
  <c r="AG1300" i="44"/>
  <c r="AH1300" i="44" s="1"/>
  <c r="AI1300" i="44" s="1"/>
  <c r="AG1301" i="44"/>
  <c r="AH1301" i="44" s="1"/>
  <c r="AI1301" i="44" s="1"/>
  <c r="AG1302" i="44"/>
  <c r="AH1302" i="44" s="1"/>
  <c r="AI1302" i="44" s="1"/>
  <c r="AG1303" i="44"/>
  <c r="AG1304" i="44"/>
  <c r="AG1305" i="44"/>
  <c r="AG1306" i="44"/>
  <c r="AH1306" i="44" s="1"/>
  <c r="AI1306" i="44" s="1"/>
  <c r="AG1307" i="44"/>
  <c r="AH1307" i="44" s="1"/>
  <c r="AI1307" i="44" s="1"/>
  <c r="AG1308" i="44"/>
  <c r="AH1308" i="44" s="1"/>
  <c r="AI1308" i="44" s="1"/>
  <c r="AG1309" i="44"/>
  <c r="AH1309" i="44" s="1"/>
  <c r="AI1309" i="44" s="1"/>
  <c r="AG1310" i="44"/>
  <c r="AH1310" i="44" s="1"/>
  <c r="AI1310" i="44" s="1"/>
  <c r="AG1311" i="44"/>
  <c r="AH1311" i="44" s="1"/>
  <c r="AI1311" i="44" s="1"/>
  <c r="AG1312" i="44"/>
  <c r="AH1312" i="44" s="1"/>
  <c r="AI1312" i="44" s="1"/>
  <c r="AG1313" i="44"/>
  <c r="AG1314" i="44"/>
  <c r="AH1314" i="44" s="1"/>
  <c r="AI1314" i="44" s="1"/>
  <c r="AG1315" i="44"/>
  <c r="AH1315" i="44" s="1"/>
  <c r="AI1315" i="44" s="1"/>
  <c r="AG1316" i="44"/>
  <c r="AH1316" i="44" s="1"/>
  <c r="AI1316" i="44" s="1"/>
  <c r="AG1317" i="44"/>
  <c r="AH1317" i="44" s="1"/>
  <c r="AI1317" i="44" s="1"/>
  <c r="AG1318" i="44"/>
  <c r="AH1318" i="44" s="1"/>
  <c r="AI1318" i="44" s="1"/>
  <c r="AG1319" i="44"/>
  <c r="AG1320" i="44"/>
  <c r="AH1320" i="44" s="1"/>
  <c r="AI1320" i="44" s="1"/>
  <c r="AG1321" i="44"/>
  <c r="AG1322" i="44"/>
  <c r="AH1322" i="44" s="1"/>
  <c r="AI1322" i="44" s="1"/>
  <c r="AG1323" i="44"/>
  <c r="AH1323" i="44" s="1"/>
  <c r="AI1323" i="44" s="1"/>
  <c r="AG1324" i="44"/>
  <c r="AH1324" i="44" s="1"/>
  <c r="AI1324" i="44" s="1"/>
  <c r="AG1325" i="44"/>
  <c r="AH1325" i="44" s="1"/>
  <c r="AI1325" i="44" s="1"/>
  <c r="AG1326" i="44"/>
  <c r="AG1327" i="44"/>
  <c r="AG1328" i="44"/>
  <c r="AG1329" i="44"/>
  <c r="AG1330" i="44"/>
  <c r="AH1330" i="44" s="1"/>
  <c r="AI1330" i="44" s="1"/>
  <c r="AG1331" i="44"/>
  <c r="AH1331" i="44" s="1"/>
  <c r="AI1331" i="44" s="1"/>
  <c r="AG1332" i="44"/>
  <c r="AH1332" i="44" s="1"/>
  <c r="AI1332" i="44" s="1"/>
  <c r="AG1333" i="44"/>
  <c r="AH1333" i="44" s="1"/>
  <c r="AI1333" i="44" s="1"/>
  <c r="AG1334" i="44"/>
  <c r="AH1334" i="44" s="1"/>
  <c r="AI1334" i="44" s="1"/>
  <c r="AG1335" i="44"/>
  <c r="AH1335" i="44" s="1"/>
  <c r="AI1335" i="44" s="1"/>
  <c r="AG1336" i="44"/>
  <c r="AG1337" i="44"/>
  <c r="AG1338" i="44"/>
  <c r="AH1338" i="44" s="1"/>
  <c r="AI1338" i="44" s="1"/>
  <c r="AG1339" i="44"/>
  <c r="AH1339" i="44" s="1"/>
  <c r="AI1339" i="44" s="1"/>
  <c r="AG1340" i="44"/>
  <c r="AH1340" i="44" s="1"/>
  <c r="AI1340" i="44" s="1"/>
  <c r="AG1341" i="44"/>
  <c r="AH1341" i="44" s="1"/>
  <c r="AI1341" i="44" s="1"/>
  <c r="AG1342" i="44"/>
  <c r="AH1342" i="44" s="1"/>
  <c r="AI1342" i="44" s="1"/>
  <c r="AG1343" i="44"/>
  <c r="AG1344" i="44"/>
  <c r="AH1344" i="44" s="1"/>
  <c r="AI1344" i="44" s="1"/>
  <c r="AG1345" i="44"/>
  <c r="AG1346" i="44"/>
  <c r="AH1346" i="44" s="1"/>
  <c r="AI1346" i="44" s="1"/>
  <c r="AG1347" i="44"/>
  <c r="AH1347" i="44" s="1"/>
  <c r="AI1347" i="44" s="1"/>
  <c r="AG1348" i="44"/>
  <c r="AG1349" i="44"/>
  <c r="AH1349" i="44" s="1"/>
  <c r="AI1349" i="44" s="1"/>
  <c r="AG1350" i="44"/>
  <c r="AH1350" i="44" s="1"/>
  <c r="AI1350" i="44" s="1"/>
  <c r="AG1351" i="44"/>
  <c r="AH1351" i="44" s="1"/>
  <c r="AI1351" i="44" s="1"/>
  <c r="AG1352" i="44"/>
  <c r="AG1353" i="44"/>
  <c r="AG1354" i="44"/>
  <c r="AH1354" i="44" s="1"/>
  <c r="AI1354" i="44" s="1"/>
  <c r="AG1355" i="44"/>
  <c r="AH1355" i="44" s="1"/>
  <c r="AI1355" i="44" s="1"/>
  <c r="AG1356" i="44"/>
  <c r="AH1356" i="44" s="1"/>
  <c r="AI1356" i="44" s="1"/>
  <c r="AH7" i="44"/>
  <c r="AI7" i="44" s="1"/>
  <c r="AH9" i="44"/>
  <c r="AI9" i="44" s="1"/>
  <c r="AH12" i="44"/>
  <c r="AI12" i="44" s="1"/>
  <c r="AH16" i="44"/>
  <c r="AI16" i="44" s="1"/>
  <c r="AH17" i="44"/>
  <c r="AI17" i="44" s="1"/>
  <c r="AH22" i="44"/>
  <c r="AH23" i="44"/>
  <c r="AI23" i="44" s="1"/>
  <c r="AH25" i="44"/>
  <c r="AI25" i="44" s="1"/>
  <c r="AH28" i="44"/>
  <c r="AI28" i="44" s="1"/>
  <c r="AH32" i="44"/>
  <c r="AI32" i="44" s="1"/>
  <c r="AH33" i="44"/>
  <c r="AI33" i="44" s="1"/>
  <c r="AH38" i="44"/>
  <c r="AI38" i="44" s="1"/>
  <c r="AH39" i="44"/>
  <c r="AI39" i="44" s="1"/>
  <c r="AH40" i="44"/>
  <c r="AI40" i="44" s="1"/>
  <c r="AH41" i="44"/>
  <c r="AI41" i="44" s="1"/>
  <c r="AH44" i="44"/>
  <c r="AI44" i="44" s="1"/>
  <c r="AH46" i="44"/>
  <c r="AH47" i="44"/>
  <c r="AI47" i="44" s="1"/>
  <c r="AH48" i="44"/>
  <c r="AI48" i="44" s="1"/>
  <c r="AH49" i="44"/>
  <c r="AI49" i="44" s="1"/>
  <c r="AH55" i="44"/>
  <c r="AI55" i="44" s="1"/>
  <c r="AH56" i="44"/>
  <c r="AI56" i="44" s="1"/>
  <c r="AH57" i="44"/>
  <c r="AI57" i="44" s="1"/>
  <c r="AH60" i="44"/>
  <c r="AI60" i="44" s="1"/>
  <c r="AH62" i="44"/>
  <c r="AH63" i="44"/>
  <c r="AI63" i="44" s="1"/>
  <c r="AH64" i="44"/>
  <c r="AI64" i="44" s="1"/>
  <c r="AH65" i="44"/>
  <c r="AI65" i="44" s="1"/>
  <c r="AH67" i="44"/>
  <c r="AI67" i="44" s="1"/>
  <c r="AH68" i="44"/>
  <c r="AI68" i="44" s="1"/>
  <c r="AH72" i="44"/>
  <c r="AI72" i="44" s="1"/>
  <c r="AH73" i="44"/>
  <c r="AI73" i="44" s="1"/>
  <c r="AH76" i="44"/>
  <c r="AI76" i="44" s="1"/>
  <c r="AH78" i="44"/>
  <c r="AI78" i="44" s="1"/>
  <c r="AH79" i="44"/>
  <c r="AI79" i="44" s="1"/>
  <c r="AH80" i="44"/>
  <c r="AI80" i="44" s="1"/>
  <c r="AH81" i="44"/>
  <c r="AI81" i="44" s="1"/>
  <c r="AH84" i="44"/>
  <c r="AI84" i="44" s="1"/>
  <c r="AH86" i="44"/>
  <c r="AH89" i="44"/>
  <c r="AI89" i="44" s="1"/>
  <c r="AH92" i="44"/>
  <c r="AI92" i="44" s="1"/>
  <c r="AH94" i="44"/>
  <c r="AI94" i="44" s="1"/>
  <c r="AH95" i="44"/>
  <c r="AI95" i="44" s="1"/>
  <c r="AH96" i="44"/>
  <c r="AI96" i="44" s="1"/>
  <c r="AH100" i="44"/>
  <c r="AI100" i="44" s="1"/>
  <c r="AH102" i="44"/>
  <c r="AI102" i="44" s="1"/>
  <c r="AH104" i="44"/>
  <c r="AI104" i="44" s="1"/>
  <c r="AH105" i="44"/>
  <c r="AI105" i="44" s="1"/>
  <c r="AH108" i="44"/>
  <c r="AI108" i="44" s="1"/>
  <c r="AH110" i="44"/>
  <c r="AI110" i="44" s="1"/>
  <c r="AH112" i="44"/>
  <c r="AI112" i="44" s="1"/>
  <c r="AH113" i="44"/>
  <c r="AI113" i="44" s="1"/>
  <c r="AH118" i="44"/>
  <c r="AI118" i="44" s="1"/>
  <c r="AH120" i="44"/>
  <c r="AI120" i="44" s="1"/>
  <c r="AH121" i="44"/>
  <c r="AI121" i="44" s="1"/>
  <c r="AH126" i="44"/>
  <c r="AI126" i="44" s="1"/>
  <c r="AH128" i="44"/>
  <c r="AI128" i="44" s="1"/>
  <c r="AH129" i="44"/>
  <c r="AI129" i="44" s="1"/>
  <c r="AH135" i="44"/>
  <c r="AI135" i="44" s="1"/>
  <c r="AH136" i="44"/>
  <c r="AI136" i="44" s="1"/>
  <c r="AH137" i="44"/>
  <c r="AI137" i="44" s="1"/>
  <c r="AH143" i="44"/>
  <c r="AI143" i="44" s="1"/>
  <c r="AH151" i="44"/>
  <c r="AI151" i="44" s="1"/>
  <c r="AH152" i="44"/>
  <c r="AI152" i="44" s="1"/>
  <c r="AH153" i="44"/>
  <c r="AI153" i="44" s="1"/>
  <c r="AH158" i="44"/>
  <c r="AI158" i="44" s="1"/>
  <c r="AH159" i="44"/>
  <c r="AI159" i="44" s="1"/>
  <c r="AH160" i="44"/>
  <c r="AI160" i="44" s="1"/>
  <c r="AH161" i="44"/>
  <c r="AI161" i="44" s="1"/>
  <c r="AH166" i="44"/>
  <c r="AI166" i="44" s="1"/>
  <c r="AH167" i="44"/>
  <c r="AI167" i="44" s="1"/>
  <c r="AH168" i="44"/>
  <c r="AI168" i="44" s="1"/>
  <c r="AH169" i="44"/>
  <c r="AI169" i="44" s="1"/>
  <c r="AH175" i="44"/>
  <c r="AI175" i="44" s="1"/>
  <c r="AH176" i="44"/>
  <c r="AI176" i="44" s="1"/>
  <c r="AH177" i="44"/>
  <c r="AI177" i="44" s="1"/>
  <c r="AH178" i="44"/>
  <c r="AI178" i="44" s="1"/>
  <c r="AH183" i="44"/>
  <c r="AI183" i="44" s="1"/>
  <c r="AH185" i="44"/>
  <c r="AI185" i="44" s="1"/>
  <c r="AH190" i="44"/>
  <c r="AH191" i="44"/>
  <c r="AI191" i="44" s="1"/>
  <c r="AH192" i="44"/>
  <c r="AI192" i="44" s="1"/>
  <c r="AH199" i="44"/>
  <c r="AI199" i="44" s="1"/>
  <c r="AH200" i="44"/>
  <c r="AI200" i="44" s="1"/>
  <c r="AH201" i="44"/>
  <c r="AI201" i="44" s="1"/>
  <c r="AH206" i="44"/>
  <c r="AI206" i="44" s="1"/>
  <c r="AH207" i="44"/>
  <c r="AI207" i="44" s="1"/>
  <c r="AH209" i="44"/>
  <c r="AH214" i="44"/>
  <c r="AI214" i="44" s="1"/>
  <c r="AH215" i="44"/>
  <c r="AI215" i="44" s="1"/>
  <c r="AH217" i="44"/>
  <c r="AI217" i="44" s="1"/>
  <c r="AH224" i="44"/>
  <c r="AI224" i="44" s="1"/>
  <c r="AH225" i="44"/>
  <c r="AI225" i="44" s="1"/>
  <c r="AH227" i="44"/>
  <c r="AI227" i="44" s="1"/>
  <c r="AH231" i="44"/>
  <c r="AI231" i="44" s="1"/>
  <c r="AH232" i="44"/>
  <c r="AI232" i="44" s="1"/>
  <c r="AH233" i="44"/>
  <c r="AI233" i="44" s="1"/>
  <c r="AH239" i="44"/>
  <c r="AI239" i="44" s="1"/>
  <c r="AH240" i="44"/>
  <c r="AH247" i="44"/>
  <c r="AI247" i="44" s="1"/>
  <c r="AH248" i="44"/>
  <c r="AI248" i="44" s="1"/>
  <c r="AH249" i="44"/>
  <c r="AI249" i="44" s="1"/>
  <c r="AH255" i="44"/>
  <c r="AI255" i="44" s="1"/>
  <c r="AH256" i="44"/>
  <c r="AI256" i="44" s="1"/>
  <c r="AH257" i="44"/>
  <c r="AI257" i="44" s="1"/>
  <c r="AH263" i="44"/>
  <c r="AI263" i="44" s="1"/>
  <c r="AH270" i="44"/>
  <c r="AI270" i="44" s="1"/>
  <c r="AH271" i="44"/>
  <c r="AH272" i="44"/>
  <c r="AI272" i="44" s="1"/>
  <c r="AH273" i="44"/>
  <c r="AI273" i="44" s="1"/>
  <c r="AH278" i="44"/>
  <c r="AI278" i="44" s="1"/>
  <c r="AH280" i="44"/>
  <c r="AI280" i="44" s="1"/>
  <c r="AH281" i="44"/>
  <c r="AI281" i="44" s="1"/>
  <c r="AH287" i="44"/>
  <c r="AI287" i="44" s="1"/>
  <c r="AH288" i="44"/>
  <c r="AI288" i="44" s="1"/>
  <c r="AH289" i="44"/>
  <c r="AI289" i="44" s="1"/>
  <c r="AH295" i="44"/>
  <c r="AI295" i="44" s="1"/>
  <c r="AH296" i="44"/>
  <c r="AH297" i="44"/>
  <c r="AI297" i="44" s="1"/>
  <c r="AH303" i="44"/>
  <c r="AI303" i="44" s="1"/>
  <c r="AH305" i="44"/>
  <c r="AI305" i="44" s="1"/>
  <c r="AH310" i="44"/>
  <c r="AI310" i="44" s="1"/>
  <c r="AH311" i="44"/>
  <c r="AI311" i="44" s="1"/>
  <c r="AH312" i="44"/>
  <c r="AI312" i="44" s="1"/>
  <c r="AH313" i="44"/>
  <c r="AI313" i="44" s="1"/>
  <c r="AH319" i="44"/>
  <c r="AI319" i="44" s="1"/>
  <c r="AH320" i="44"/>
  <c r="AH321" i="44"/>
  <c r="AI321" i="44" s="1"/>
  <c r="AH326" i="44"/>
  <c r="AI326" i="44" s="1"/>
  <c r="AH327" i="44"/>
  <c r="AI327" i="44" s="1"/>
  <c r="AH328" i="44"/>
  <c r="AI328" i="44" s="1"/>
  <c r="AH334" i="44"/>
  <c r="AI334" i="44" s="1"/>
  <c r="AH337" i="44"/>
  <c r="AI337" i="44" s="1"/>
  <c r="AH342" i="44"/>
  <c r="AI342" i="44" s="1"/>
  <c r="AH344" i="44"/>
  <c r="AI344" i="44" s="1"/>
  <c r="AH345" i="44"/>
  <c r="AI345" i="44" s="1"/>
  <c r="AH351" i="44"/>
  <c r="AI351" i="44" s="1"/>
  <c r="AH352" i="44"/>
  <c r="AI352" i="44" s="1"/>
  <c r="AH353" i="44"/>
  <c r="AI353" i="44" s="1"/>
  <c r="AH358" i="44"/>
  <c r="AI358" i="44" s="1"/>
  <c r="AH359" i="44"/>
  <c r="AI359" i="44" s="1"/>
  <c r="AH360" i="44"/>
  <c r="AI360" i="44" s="1"/>
  <c r="AH361" i="44"/>
  <c r="AI361" i="44" s="1"/>
  <c r="AH366" i="44"/>
  <c r="AI366" i="44" s="1"/>
  <c r="AH367" i="44"/>
  <c r="AI367" i="44" s="1"/>
  <c r="AH369" i="44"/>
  <c r="AI369" i="44" s="1"/>
  <c r="AH374" i="44"/>
  <c r="AI374" i="44" s="1"/>
  <c r="AH375" i="44"/>
  <c r="AI375" i="44" s="1"/>
  <c r="AH376" i="44"/>
  <c r="AI376" i="44" s="1"/>
  <c r="AH377" i="44"/>
  <c r="AI377" i="44" s="1"/>
  <c r="AH383" i="44"/>
  <c r="AI383" i="44" s="1"/>
  <c r="AH384" i="44"/>
  <c r="AI384" i="44" s="1"/>
  <c r="AH385" i="44"/>
  <c r="AH390" i="44"/>
  <c r="AI390" i="44" s="1"/>
  <c r="AH391" i="44"/>
  <c r="AI391" i="44" s="1"/>
  <c r="AH393" i="44"/>
  <c r="AI393" i="44" s="1"/>
  <c r="AH399" i="44"/>
  <c r="AI399" i="44" s="1"/>
  <c r="AH400" i="44"/>
  <c r="AI400" i="44" s="1"/>
  <c r="AH401" i="44"/>
  <c r="AI401" i="44" s="1"/>
  <c r="AH407" i="44"/>
  <c r="AI407" i="44" s="1"/>
  <c r="AH408" i="44"/>
  <c r="AH409" i="44"/>
  <c r="AI409" i="44" s="1"/>
  <c r="AH411" i="44"/>
  <c r="AI411" i="44" s="1"/>
  <c r="AH415" i="44"/>
  <c r="AI415" i="44" s="1"/>
  <c r="AH416" i="44"/>
  <c r="AI416" i="44" s="1"/>
  <c r="AH424" i="44"/>
  <c r="AI424" i="44" s="1"/>
  <c r="AH425" i="44"/>
  <c r="AI425" i="44" s="1"/>
  <c r="AH430" i="44"/>
  <c r="AI430" i="44" s="1"/>
  <c r="AH431" i="44"/>
  <c r="AI431" i="44" s="1"/>
  <c r="AH432" i="44"/>
  <c r="AI432" i="44" s="1"/>
  <c r="AH433" i="44"/>
  <c r="AI433" i="44" s="1"/>
  <c r="AH440" i="44"/>
  <c r="AI440" i="44" s="1"/>
  <c r="AH441" i="44"/>
  <c r="AI441" i="44" s="1"/>
  <c r="AH446" i="44"/>
  <c r="AI446" i="44" s="1"/>
  <c r="AH447" i="44"/>
  <c r="AI447" i="44" s="1"/>
  <c r="AH449" i="44"/>
  <c r="AI449" i="44" s="1"/>
  <c r="AH454" i="44"/>
  <c r="AI454" i="44" s="1"/>
  <c r="AH457" i="44"/>
  <c r="AI457" i="44" s="1"/>
  <c r="AH462" i="44"/>
  <c r="AI462" i="44" s="1"/>
  <c r="AH463" i="44"/>
  <c r="AI463" i="44" s="1"/>
  <c r="AH464" i="44"/>
  <c r="AI464" i="44" s="1"/>
  <c r="AH465" i="44"/>
  <c r="AI465" i="44" s="1"/>
  <c r="AH471" i="44"/>
  <c r="AI471" i="44" s="1"/>
  <c r="AH472" i="44"/>
  <c r="AI472" i="44" s="1"/>
  <c r="AH473" i="44"/>
  <c r="AI473" i="44" s="1"/>
  <c r="AH479" i="44"/>
  <c r="AI479" i="44" s="1"/>
  <c r="AH480" i="44"/>
  <c r="AI480" i="44" s="1"/>
  <c r="AH483" i="44"/>
  <c r="AI483" i="44" s="1"/>
  <c r="AH486" i="44"/>
  <c r="AI486" i="44" s="1"/>
  <c r="AH487" i="44"/>
  <c r="AI487" i="44" s="1"/>
  <c r="AH488" i="44"/>
  <c r="AI488" i="44" s="1"/>
  <c r="AH489" i="44"/>
  <c r="AI489" i="44" s="1"/>
  <c r="AH495" i="44"/>
  <c r="AI495" i="44" s="1"/>
  <c r="AH496" i="44"/>
  <c r="AI496" i="44" s="1"/>
  <c r="AH497" i="44"/>
  <c r="AI497" i="44" s="1"/>
  <c r="AH499" i="44"/>
  <c r="AI499" i="44" s="1"/>
  <c r="AH502" i="44"/>
  <c r="AI502" i="44" s="1"/>
  <c r="AH503" i="44"/>
  <c r="AI503" i="44" s="1"/>
  <c r="AH505" i="44"/>
  <c r="AI505" i="44" s="1"/>
  <c r="AH511" i="44"/>
  <c r="AI511" i="44" s="1"/>
  <c r="AH512" i="44"/>
  <c r="AI512" i="44" s="1"/>
  <c r="AH513" i="44"/>
  <c r="AI513" i="44" s="1"/>
  <c r="AH518" i="44"/>
  <c r="AI518" i="44" s="1"/>
  <c r="AH519" i="44"/>
  <c r="AI519" i="44" s="1"/>
  <c r="AH521" i="44"/>
  <c r="AI521" i="44" s="1"/>
  <c r="AH526" i="44"/>
  <c r="AI526" i="44" s="1"/>
  <c r="AH528" i="44"/>
  <c r="AI528" i="44" s="1"/>
  <c r="AH529" i="44"/>
  <c r="AI529" i="44" s="1"/>
  <c r="AH535" i="44"/>
  <c r="AI535" i="44" s="1"/>
  <c r="AH536" i="44"/>
  <c r="AI536" i="44" s="1"/>
  <c r="AH537" i="44"/>
  <c r="AI537" i="44" s="1"/>
  <c r="AH542" i="44"/>
  <c r="AI542" i="44" s="1"/>
  <c r="AH543" i="44"/>
  <c r="AI543" i="44" s="1"/>
  <c r="AH544" i="44"/>
  <c r="AI544" i="44" s="1"/>
  <c r="AH552" i="44"/>
  <c r="AI552" i="44" s="1"/>
  <c r="AH553" i="44"/>
  <c r="AI553" i="44" s="1"/>
  <c r="AH558" i="44"/>
  <c r="AI558" i="44" s="1"/>
  <c r="AH559" i="44"/>
  <c r="AI559" i="44" s="1"/>
  <c r="AH560" i="44"/>
  <c r="AH561" i="44"/>
  <c r="AI561" i="44" s="1"/>
  <c r="AH568" i="44"/>
  <c r="AI568" i="44" s="1"/>
  <c r="AH569" i="44"/>
  <c r="AI569" i="44" s="1"/>
  <c r="AH574" i="44"/>
  <c r="AI574" i="44" s="1"/>
  <c r="AH575" i="44"/>
  <c r="AI575" i="44" s="1"/>
  <c r="AH577" i="44"/>
  <c r="AI577" i="44" s="1"/>
  <c r="AH582" i="44"/>
  <c r="AI582" i="44" s="1"/>
  <c r="AH585" i="44"/>
  <c r="AI585" i="44" s="1"/>
  <c r="AH590" i="44"/>
  <c r="AI590" i="44" s="1"/>
  <c r="AH591" i="44"/>
  <c r="AI591" i="44" s="1"/>
  <c r="AH592" i="44"/>
  <c r="AI592" i="44" s="1"/>
  <c r="AH593" i="44"/>
  <c r="AI593" i="44" s="1"/>
  <c r="AH599" i="44"/>
  <c r="AI599" i="44" s="1"/>
  <c r="AH600" i="44"/>
  <c r="AI600" i="44" s="1"/>
  <c r="AH601" i="44"/>
  <c r="AI601" i="44" s="1"/>
  <c r="AH608" i="44"/>
  <c r="AI608" i="44" s="1"/>
  <c r="AH614" i="44"/>
  <c r="AI614" i="44" s="1"/>
  <c r="AH615" i="44"/>
  <c r="AI615" i="44" s="1"/>
  <c r="AH616" i="44"/>
  <c r="AI616" i="44" s="1"/>
  <c r="AH617" i="44"/>
  <c r="AI617" i="44" s="1"/>
  <c r="AH622" i="44"/>
  <c r="AI622" i="44" s="1"/>
  <c r="AH624" i="44"/>
  <c r="AI624" i="44" s="1"/>
  <c r="AH625" i="44"/>
  <c r="AI625" i="44" s="1"/>
  <c r="AH627" i="44"/>
  <c r="AI627" i="44" s="1"/>
  <c r="AH630" i="44"/>
  <c r="AI630" i="44" s="1"/>
  <c r="AH631" i="44"/>
  <c r="AI631" i="44" s="1"/>
  <c r="AH633" i="44"/>
  <c r="AI633" i="44" s="1"/>
  <c r="AH638" i="44"/>
  <c r="AI638" i="44" s="1"/>
  <c r="AH640" i="44"/>
  <c r="AI640" i="44" s="1"/>
  <c r="AH641" i="44"/>
  <c r="AI641" i="44" s="1"/>
  <c r="AH647" i="44"/>
  <c r="AI647" i="44" s="1"/>
  <c r="AH648" i="44"/>
  <c r="AI648" i="44" s="1"/>
  <c r="AH649" i="44"/>
  <c r="AI649" i="44" s="1"/>
  <c r="AH651" i="44"/>
  <c r="AI651" i="44" s="1"/>
  <c r="AH654" i="44"/>
  <c r="AI654" i="44" s="1"/>
  <c r="AH656" i="44"/>
  <c r="AI656" i="44" s="1"/>
  <c r="AH657" i="44"/>
  <c r="AI657" i="44" s="1"/>
  <c r="AH662" i="44"/>
  <c r="AI662" i="44" s="1"/>
  <c r="AH663" i="44"/>
  <c r="AI663" i="44" s="1"/>
  <c r="AH664" i="44"/>
  <c r="AI664" i="44" s="1"/>
  <c r="AH665" i="44"/>
  <c r="AI665" i="44" s="1"/>
  <c r="AH667" i="44"/>
  <c r="AI667" i="44" s="1"/>
  <c r="AH673" i="44"/>
  <c r="AI673" i="44" s="1"/>
  <c r="AH678" i="44"/>
  <c r="AI678" i="44" s="1"/>
  <c r="AH679" i="44"/>
  <c r="AI679" i="44" s="1"/>
  <c r="AH680" i="44"/>
  <c r="AI680" i="44" s="1"/>
  <c r="AH681" i="44"/>
  <c r="AI681" i="44" s="1"/>
  <c r="AH687" i="44"/>
  <c r="AI687" i="44" s="1"/>
  <c r="AH689" i="44"/>
  <c r="AI689" i="44" s="1"/>
  <c r="AH695" i="44"/>
  <c r="AI695" i="44" s="1"/>
  <c r="AH696" i="44"/>
  <c r="AI696" i="44" s="1"/>
  <c r="AH702" i="44"/>
  <c r="AI702" i="44" s="1"/>
  <c r="AH703" i="44"/>
  <c r="AI703" i="44" s="1"/>
  <c r="AH704" i="44"/>
  <c r="AI704" i="44" s="1"/>
  <c r="AH705" i="44"/>
  <c r="AI705" i="44" s="1"/>
  <c r="AH712" i="44"/>
  <c r="AI712" i="44" s="1"/>
  <c r="AH713" i="44"/>
  <c r="AI713" i="44" s="1"/>
  <c r="AH718" i="44"/>
  <c r="AI718" i="44" s="1"/>
  <c r="AH719" i="44"/>
  <c r="AI719" i="44" s="1"/>
  <c r="AH720" i="44"/>
  <c r="AI720" i="44" s="1"/>
  <c r="AH721" i="44"/>
  <c r="AI721" i="44" s="1"/>
  <c r="AH728" i="44"/>
  <c r="AI728" i="44" s="1"/>
  <c r="AH729" i="44"/>
  <c r="AI729" i="44" s="1"/>
  <c r="AH734" i="44"/>
  <c r="AI734" i="44" s="1"/>
  <c r="AH735" i="44"/>
  <c r="AH737" i="44"/>
  <c r="AI737" i="44" s="1"/>
  <c r="AH742" i="44"/>
  <c r="AI742" i="44" s="1"/>
  <c r="AH745" i="44"/>
  <c r="AI745" i="44" s="1"/>
  <c r="AH751" i="44"/>
  <c r="AI751" i="44" s="1"/>
  <c r="AH752" i="44"/>
  <c r="AI752" i="44" s="1"/>
  <c r="AH753" i="44"/>
  <c r="AI753" i="44" s="1"/>
  <c r="AH758" i="44"/>
  <c r="AI758" i="44" s="1"/>
  <c r="AH759" i="44"/>
  <c r="AI759" i="44" s="1"/>
  <c r="AH760" i="44"/>
  <c r="AI760" i="44" s="1"/>
  <c r="AH768" i="44"/>
  <c r="AI768" i="44" s="1"/>
  <c r="AH769" i="44"/>
  <c r="AI769" i="44" s="1"/>
  <c r="AH775" i="44"/>
  <c r="AI775" i="44" s="1"/>
  <c r="AH776" i="44"/>
  <c r="AI776" i="44" s="1"/>
  <c r="AH777" i="44"/>
  <c r="AI777" i="44" s="1"/>
  <c r="AH782" i="44"/>
  <c r="AI782" i="44" s="1"/>
  <c r="AH784" i="44"/>
  <c r="AI784" i="44" s="1"/>
  <c r="AH785" i="44"/>
  <c r="AI785" i="44" s="1"/>
  <c r="AH790" i="44"/>
  <c r="AI790" i="44" s="1"/>
  <c r="AH791" i="44"/>
  <c r="AI791" i="44" s="1"/>
  <c r="AH792" i="44"/>
  <c r="AI792" i="44" s="1"/>
  <c r="AH793" i="44"/>
  <c r="AI793" i="44" s="1"/>
  <c r="AH795" i="44"/>
  <c r="AI795" i="44" s="1"/>
  <c r="AH801" i="44"/>
  <c r="AI801" i="44" s="1"/>
  <c r="AH806" i="44"/>
  <c r="AI806" i="44" s="1"/>
  <c r="AH807" i="44"/>
  <c r="AI807" i="44" s="1"/>
  <c r="AH808" i="44"/>
  <c r="AI808" i="44" s="1"/>
  <c r="AH809" i="44"/>
  <c r="AI809" i="44" s="1"/>
  <c r="AH814" i="44"/>
  <c r="AI814" i="44" s="1"/>
  <c r="AH816" i="44"/>
  <c r="AI816" i="44" s="1"/>
  <c r="AH817" i="44"/>
  <c r="AI817" i="44" s="1"/>
  <c r="AH819" i="44"/>
  <c r="AI819" i="44" s="1"/>
  <c r="AH820" i="44"/>
  <c r="AI820" i="44" s="1"/>
  <c r="AH822" i="44"/>
  <c r="AI822" i="44" s="1"/>
  <c r="AH823" i="44"/>
  <c r="AI823" i="44" s="1"/>
  <c r="AH824" i="44"/>
  <c r="AI824" i="44" s="1"/>
  <c r="AH825" i="44"/>
  <c r="AI825" i="44" s="1"/>
  <c r="AH831" i="44"/>
  <c r="AI831" i="44" s="1"/>
  <c r="AH832" i="44"/>
  <c r="AI832" i="44" s="1"/>
  <c r="AH839" i="44"/>
  <c r="AI839" i="44" s="1"/>
  <c r="AH840" i="44"/>
  <c r="AI840" i="44" s="1"/>
  <c r="AH841" i="44"/>
  <c r="AI841" i="44" s="1"/>
  <c r="AH843" i="44"/>
  <c r="AI843" i="44" s="1"/>
  <c r="AH848" i="44"/>
  <c r="AI848" i="44" s="1"/>
  <c r="AH854" i="44"/>
  <c r="AI854" i="44" s="1"/>
  <c r="AH855" i="44"/>
  <c r="AI855" i="44" s="1"/>
  <c r="AH856" i="44"/>
  <c r="AI856" i="44" s="1"/>
  <c r="AH857" i="44"/>
  <c r="AI857" i="44" s="1"/>
  <c r="AH862" i="44"/>
  <c r="AI862" i="44" s="1"/>
  <c r="AH864" i="44"/>
  <c r="AI864" i="44" s="1"/>
  <c r="AH868" i="44"/>
  <c r="AI868" i="44" s="1"/>
  <c r="AH870" i="44"/>
  <c r="AI870" i="44" s="1"/>
  <c r="AH871" i="44"/>
  <c r="AI871" i="44" s="1"/>
  <c r="AH873" i="44"/>
  <c r="AI873" i="44" s="1"/>
  <c r="AH878" i="44"/>
  <c r="AI878" i="44" s="1"/>
  <c r="AH879" i="44"/>
  <c r="AI879" i="44" s="1"/>
  <c r="AH880" i="44"/>
  <c r="AI880" i="44" s="1"/>
  <c r="AH881" i="44"/>
  <c r="AI881" i="44" s="1"/>
  <c r="AH886" i="44"/>
  <c r="AI886" i="44" s="1"/>
  <c r="AH887" i="44"/>
  <c r="AI887" i="44" s="1"/>
  <c r="AH888" i="44"/>
  <c r="AI888" i="44" s="1"/>
  <c r="AH889" i="44"/>
  <c r="AI889" i="44" s="1"/>
  <c r="AH891" i="44"/>
  <c r="AI891" i="44" s="1"/>
  <c r="AH894" i="44"/>
  <c r="AI894" i="44" s="1"/>
  <c r="AH896" i="44"/>
  <c r="AI896" i="44" s="1"/>
  <c r="AH900" i="44"/>
  <c r="AI900" i="44" s="1"/>
  <c r="AH902" i="44"/>
  <c r="AI902" i="44" s="1"/>
  <c r="AH903" i="44"/>
  <c r="AI903" i="44" s="1"/>
  <c r="AH904" i="44"/>
  <c r="AI904" i="44" s="1"/>
  <c r="AH905" i="44"/>
  <c r="AI905" i="44" s="1"/>
  <c r="AH910" i="44"/>
  <c r="AI910" i="44" s="1"/>
  <c r="AH912" i="44"/>
  <c r="AI912" i="44" s="1"/>
  <c r="AH913" i="44"/>
  <c r="AI913" i="44" s="1"/>
  <c r="AH915" i="44"/>
  <c r="AI915" i="44" s="1"/>
  <c r="AH918" i="44"/>
  <c r="AI918" i="44" s="1"/>
  <c r="AH919" i="44"/>
  <c r="AI919" i="44" s="1"/>
  <c r="AH920" i="44"/>
  <c r="AI920" i="44" s="1"/>
  <c r="AH921" i="44"/>
  <c r="AI921" i="44" s="1"/>
  <c r="AH927" i="44"/>
  <c r="AI927" i="44" s="1"/>
  <c r="AH928" i="44"/>
  <c r="AI928" i="44" s="1"/>
  <c r="AH934" i="44"/>
  <c r="AI934" i="44" s="1"/>
  <c r="AH935" i="44"/>
  <c r="AI935" i="44" s="1"/>
  <c r="AH936" i="44"/>
  <c r="AI936" i="44" s="1"/>
  <c r="AH937" i="44"/>
  <c r="AI937" i="44" s="1"/>
  <c r="AH944" i="44"/>
  <c r="AI944" i="44" s="1"/>
  <c r="AH945" i="44"/>
  <c r="AI945" i="44" s="1"/>
  <c r="AH948" i="44"/>
  <c r="AI948" i="44" s="1"/>
  <c r="AH950" i="44"/>
  <c r="AI950" i="44" s="1"/>
  <c r="AH951" i="44"/>
  <c r="AI951" i="44" s="1"/>
  <c r="AH952" i="44"/>
  <c r="AI952" i="44" s="1"/>
  <c r="AH960" i="44"/>
  <c r="AI960" i="44" s="1"/>
  <c r="AH967" i="44"/>
  <c r="AI967" i="44" s="1"/>
  <c r="AH968" i="44"/>
  <c r="AI968" i="44" s="1"/>
  <c r="AH969" i="44"/>
  <c r="AI969" i="44" s="1"/>
  <c r="AH974" i="44"/>
  <c r="AI974" i="44" s="1"/>
  <c r="AH975" i="44"/>
  <c r="AI975" i="44" s="1"/>
  <c r="AH976" i="44"/>
  <c r="AI976" i="44" s="1"/>
  <c r="AH983" i="44"/>
  <c r="AI983" i="44" s="1"/>
  <c r="AH984" i="44"/>
  <c r="AI984" i="44" s="1"/>
  <c r="AH985" i="44"/>
  <c r="AI985" i="44" s="1"/>
  <c r="AH990" i="44"/>
  <c r="AI990" i="44" s="1"/>
  <c r="AH991" i="44"/>
  <c r="AI991" i="44" s="1"/>
  <c r="AH992" i="44"/>
  <c r="AI992" i="44" s="1"/>
  <c r="AH996" i="44"/>
  <c r="AI996" i="44" s="1"/>
  <c r="AH998" i="44"/>
  <c r="AI998" i="44" s="1"/>
  <c r="AH999" i="44"/>
  <c r="AI999" i="44" s="1"/>
  <c r="AH1001" i="44"/>
  <c r="AI1001" i="44" s="1"/>
  <c r="AH1006" i="44"/>
  <c r="AI1006" i="44" s="1"/>
  <c r="AH1007" i="44"/>
  <c r="AI1007" i="44" s="1"/>
  <c r="AH1008" i="44"/>
  <c r="AI1008" i="44" s="1"/>
  <c r="AH1009" i="44"/>
  <c r="AI1009" i="44" s="1"/>
  <c r="AH1015" i="44"/>
  <c r="AI1015" i="44" s="1"/>
  <c r="AH1016" i="44"/>
  <c r="AI1016" i="44" s="1"/>
  <c r="AH1017" i="44"/>
  <c r="AI1017" i="44" s="1"/>
  <c r="AH1022" i="44"/>
  <c r="AI1022" i="44" s="1"/>
  <c r="AH1023" i="44"/>
  <c r="AI1023" i="44" s="1"/>
  <c r="AH1024" i="44"/>
  <c r="AI1024" i="44" s="1"/>
  <c r="AH1031" i="44"/>
  <c r="AI1031" i="44" s="1"/>
  <c r="AH1032" i="44"/>
  <c r="AI1032" i="44" s="1"/>
  <c r="AH1033" i="44"/>
  <c r="AI1033" i="44" s="1"/>
  <c r="AH1038" i="44"/>
  <c r="AI1038" i="44" s="1"/>
  <c r="AH1039" i="44"/>
  <c r="AI1039" i="44" s="1"/>
  <c r="AH1040" i="44"/>
  <c r="AI1040" i="44" s="1"/>
  <c r="AH1041" i="44"/>
  <c r="AI1041" i="44" s="1"/>
  <c r="AH1047" i="44"/>
  <c r="AI1047" i="44" s="1"/>
  <c r="AH1048" i="44"/>
  <c r="AI1048" i="44" s="1"/>
  <c r="AH1049" i="44"/>
  <c r="AI1049" i="44" s="1"/>
  <c r="AH1052" i="44"/>
  <c r="AI1052" i="44" s="1"/>
  <c r="AH1054" i="44"/>
  <c r="AI1054" i="44" s="1"/>
  <c r="AH1055" i="44"/>
  <c r="AI1055" i="44" s="1"/>
  <c r="AH1056" i="44"/>
  <c r="AI1056" i="44" s="1"/>
  <c r="AH1063" i="44"/>
  <c r="AI1063" i="44" s="1"/>
  <c r="AH1064" i="44"/>
  <c r="AI1064" i="44" s="1"/>
  <c r="AH1065" i="44"/>
  <c r="AI1065" i="44" s="1"/>
  <c r="AH1070" i="44"/>
  <c r="AI1070" i="44" s="1"/>
  <c r="AH1071" i="44"/>
  <c r="AI1071" i="44" s="1"/>
  <c r="AH1072" i="44"/>
  <c r="AI1072" i="44" s="1"/>
  <c r="AH1073" i="44"/>
  <c r="AI1073" i="44" s="1"/>
  <c r="AH1079" i="44"/>
  <c r="AI1079" i="44" s="1"/>
  <c r="AH1086" i="44"/>
  <c r="AI1086" i="44" s="1"/>
  <c r="AH1087" i="44"/>
  <c r="AI1087" i="44" s="1"/>
  <c r="AH1088" i="44"/>
  <c r="AI1088" i="44" s="1"/>
  <c r="AH1095" i="44"/>
  <c r="AI1095" i="44" s="1"/>
  <c r="AH1096" i="44"/>
  <c r="AI1096" i="44" s="1"/>
  <c r="AH1097" i="44"/>
  <c r="AI1097" i="44" s="1"/>
  <c r="AH1099" i="44"/>
  <c r="AI1099" i="44" s="1"/>
  <c r="AH1102" i="44"/>
  <c r="AI1102" i="44" s="1"/>
  <c r="AH1103" i="44"/>
  <c r="AI1103" i="44" s="1"/>
  <c r="AH1104" i="44"/>
  <c r="AI1104" i="44" s="1"/>
  <c r="AH1110" i="44"/>
  <c r="AI1110" i="44" s="1"/>
  <c r="AH1111" i="44"/>
  <c r="AI1111" i="44" s="1"/>
  <c r="AH1112" i="44"/>
  <c r="AI1112" i="44" s="1"/>
  <c r="AH1113" i="44"/>
  <c r="AI1113" i="44" s="1"/>
  <c r="AH1119" i="44"/>
  <c r="AI1119" i="44" s="1"/>
  <c r="AH1120" i="44"/>
  <c r="AI1120" i="44" s="1"/>
  <c r="AH1124" i="44"/>
  <c r="AI1124" i="44" s="1"/>
  <c r="AH1126" i="44"/>
  <c r="AI1126" i="44" s="1"/>
  <c r="AH1127" i="44"/>
  <c r="AI1127" i="44" s="1"/>
  <c r="AH1129" i="44"/>
  <c r="AI1129" i="44" s="1"/>
  <c r="AH1135" i="44"/>
  <c r="AI1135" i="44" s="1"/>
  <c r="AH1137" i="44"/>
  <c r="AI1137" i="44" s="1"/>
  <c r="AH1142" i="44"/>
  <c r="AI1142" i="44" s="1"/>
  <c r="AH1143" i="44"/>
  <c r="AI1143" i="44" s="1"/>
  <c r="AH1144" i="44"/>
  <c r="AI1144" i="44" s="1"/>
  <c r="AH1145" i="44"/>
  <c r="AI1145" i="44" s="1"/>
  <c r="AH1156" i="44"/>
  <c r="AI1156" i="44" s="1"/>
  <c r="AH1158" i="44"/>
  <c r="AI1158" i="44" s="1"/>
  <c r="AH1159" i="44"/>
  <c r="AI1159" i="44" s="1"/>
  <c r="AH1160" i="44"/>
  <c r="AI1160" i="44" s="1"/>
  <c r="AH1161" i="44"/>
  <c r="AI1161" i="44" s="1"/>
  <c r="AH1166" i="44"/>
  <c r="AI1166" i="44" s="1"/>
  <c r="AH1169" i="44"/>
  <c r="AI1169" i="44" s="1"/>
  <c r="AH1175" i="44"/>
  <c r="AI1175" i="44" s="1"/>
  <c r="AH1176" i="44"/>
  <c r="AI1176" i="44" s="1"/>
  <c r="AH1177" i="44"/>
  <c r="AI1177" i="44" s="1"/>
  <c r="AH1180" i="44"/>
  <c r="AI1180" i="44" s="1"/>
  <c r="AH1182" i="44"/>
  <c r="AI1182" i="44" s="1"/>
  <c r="AH1184" i="44"/>
  <c r="AI1184" i="44" s="1"/>
  <c r="AH1191" i="44"/>
  <c r="AI1191" i="44" s="1"/>
  <c r="AH1192" i="44"/>
  <c r="AI1192" i="44" s="1"/>
  <c r="AH1193" i="44"/>
  <c r="AI1193" i="44" s="1"/>
  <c r="AH1199" i="44"/>
  <c r="AI1199" i="44" s="1"/>
  <c r="AH1201" i="44"/>
  <c r="AI1201" i="44" s="1"/>
  <c r="AH1208" i="44"/>
  <c r="AI1208" i="44" s="1"/>
  <c r="AH1214" i="44"/>
  <c r="AI1214" i="44" s="1"/>
  <c r="AH1215" i="44"/>
  <c r="AI1215" i="44" s="1"/>
  <c r="AH1217" i="44"/>
  <c r="AI1217" i="44" s="1"/>
  <c r="AH1223" i="44"/>
  <c r="AI1223" i="44" s="1"/>
  <c r="AH1224" i="44"/>
  <c r="AI1224" i="44" s="1"/>
  <c r="AH1225" i="44"/>
  <c r="AI1225" i="44" s="1"/>
  <c r="AH1231" i="44"/>
  <c r="AI1231" i="44" s="1"/>
  <c r="AH1232" i="44"/>
  <c r="AI1232" i="44" s="1"/>
  <c r="AH1239" i="44"/>
  <c r="AI1239" i="44" s="1"/>
  <c r="AH1241" i="44"/>
  <c r="AI1241" i="44" s="1"/>
  <c r="AH1247" i="44"/>
  <c r="AI1247" i="44" s="1"/>
  <c r="AH1249" i="44"/>
  <c r="AI1249" i="44" s="1"/>
  <c r="AH1255" i="44"/>
  <c r="AI1255" i="44" s="1"/>
  <c r="AH1256" i="44"/>
  <c r="AI1256" i="44" s="1"/>
  <c r="AH1263" i="44"/>
  <c r="AI1263" i="44" s="1"/>
  <c r="AH1264" i="44"/>
  <c r="AI1264" i="44" s="1"/>
  <c r="AH1265" i="44"/>
  <c r="AI1265" i="44" s="1"/>
  <c r="AH1272" i="44"/>
  <c r="AI1272" i="44" s="1"/>
  <c r="AH1273" i="44"/>
  <c r="AI1273" i="44" s="1"/>
  <c r="AH1278" i="44"/>
  <c r="AI1278" i="44" s="1"/>
  <c r="AH1279" i="44"/>
  <c r="AI1279" i="44" s="1"/>
  <c r="AH1281" i="44"/>
  <c r="AI1281" i="44" s="1"/>
  <c r="AH1287" i="44"/>
  <c r="AI1287" i="44" s="1"/>
  <c r="AH1288" i="44"/>
  <c r="AI1288" i="44" s="1"/>
  <c r="AH1289" i="44"/>
  <c r="AI1289" i="44" s="1"/>
  <c r="AH1295" i="44"/>
  <c r="AI1295" i="44" s="1"/>
  <c r="AH1296" i="44"/>
  <c r="AI1296" i="44" s="1"/>
  <c r="AH1297" i="44"/>
  <c r="AI1297" i="44" s="1"/>
  <c r="AH1303" i="44"/>
  <c r="AI1303" i="44" s="1"/>
  <c r="AH1304" i="44"/>
  <c r="AI1304" i="44" s="1"/>
  <c r="AH1305" i="44"/>
  <c r="AI1305" i="44" s="1"/>
  <c r="AH1313" i="44"/>
  <c r="AI1313" i="44" s="1"/>
  <c r="AH1319" i="44"/>
  <c r="AI1319" i="44" s="1"/>
  <c r="AH1321" i="44"/>
  <c r="AI1321" i="44" s="1"/>
  <c r="AH1326" i="44"/>
  <c r="AI1326" i="44" s="1"/>
  <c r="AH1327" i="44"/>
  <c r="AI1327" i="44" s="1"/>
  <c r="AH1328" i="44"/>
  <c r="AI1328" i="44" s="1"/>
  <c r="AH1329" i="44"/>
  <c r="AI1329" i="44" s="1"/>
  <c r="AH1336" i="44"/>
  <c r="AI1336" i="44" s="1"/>
  <c r="AH1337" i="44"/>
  <c r="AI1337" i="44" s="1"/>
  <c r="AH1343" i="44"/>
  <c r="AI1343" i="44" s="1"/>
  <c r="AH1345" i="44"/>
  <c r="AI1345" i="44" s="1"/>
  <c r="AH1348" i="44"/>
  <c r="AI1348" i="44" s="1"/>
  <c r="AH1352" i="44"/>
  <c r="AI1352" i="44" s="1"/>
  <c r="AH1353" i="44"/>
  <c r="AI1353" i="44" s="1"/>
  <c r="AI103" i="44"/>
  <c r="AI212" i="44"/>
  <c r="AI316" i="44"/>
  <c r="AI396" i="44"/>
  <c r="AI580" i="44"/>
  <c r="AJ6" i="44"/>
  <c r="AK6" i="44" s="1"/>
  <c r="AL6" i="44" s="1"/>
  <c r="AJ7" i="44"/>
  <c r="AK7" i="44" s="1"/>
  <c r="AJ8" i="44"/>
  <c r="AK8" i="44" s="1"/>
  <c r="AL8" i="44" s="1"/>
  <c r="AJ9" i="44"/>
  <c r="AK9" i="44" s="1"/>
  <c r="AJ10" i="44"/>
  <c r="AK10" i="44" s="1"/>
  <c r="AL10" i="44" s="1"/>
  <c r="AJ11" i="44"/>
  <c r="AJ12" i="44"/>
  <c r="AJ13" i="44"/>
  <c r="AJ14" i="44"/>
  <c r="AK14" i="44" s="1"/>
  <c r="AL14" i="44" s="1"/>
  <c r="AJ15" i="44"/>
  <c r="AJ16" i="44"/>
  <c r="AJ17" i="44"/>
  <c r="AK17" i="44" s="1"/>
  <c r="AL17" i="44" s="1"/>
  <c r="AJ18" i="44"/>
  <c r="AK18" i="44" s="1"/>
  <c r="AL18" i="44" s="1"/>
  <c r="AJ19" i="44"/>
  <c r="AK19" i="44" s="1"/>
  <c r="AL19" i="44" s="1"/>
  <c r="AJ20" i="44"/>
  <c r="AJ21" i="44"/>
  <c r="AK21" i="44" s="1"/>
  <c r="AL21" i="44" s="1"/>
  <c r="AJ22" i="44"/>
  <c r="AK22" i="44" s="1"/>
  <c r="AL22" i="44" s="1"/>
  <c r="AJ23" i="44"/>
  <c r="AK23" i="44" s="1"/>
  <c r="AL23" i="44" s="1"/>
  <c r="AJ24" i="44"/>
  <c r="AJ25" i="44"/>
  <c r="AK25" i="44" s="1"/>
  <c r="AL25" i="44" s="1"/>
  <c r="AJ26" i="44"/>
  <c r="AK26" i="44" s="1"/>
  <c r="AL26" i="44" s="1"/>
  <c r="AJ27" i="44"/>
  <c r="AK27" i="44" s="1"/>
  <c r="AL27" i="44" s="1"/>
  <c r="AJ28" i="44"/>
  <c r="AK28" i="44" s="1"/>
  <c r="AL28" i="44" s="1"/>
  <c r="AJ29" i="44"/>
  <c r="AK29" i="44" s="1"/>
  <c r="AL29" i="44" s="1"/>
  <c r="AJ30" i="44"/>
  <c r="AK30" i="44" s="1"/>
  <c r="AL30" i="44" s="1"/>
  <c r="AJ31" i="44"/>
  <c r="AK31" i="44" s="1"/>
  <c r="AL31" i="44" s="1"/>
  <c r="AJ32" i="44"/>
  <c r="AK32" i="44" s="1"/>
  <c r="AL32" i="44" s="1"/>
  <c r="AJ33" i="44"/>
  <c r="AK33" i="44" s="1"/>
  <c r="AL33" i="44" s="1"/>
  <c r="AJ34" i="44"/>
  <c r="AK34" i="44" s="1"/>
  <c r="AJ35" i="44"/>
  <c r="AK35" i="44" s="1"/>
  <c r="AL35" i="44" s="1"/>
  <c r="AJ36" i="44"/>
  <c r="AJ37" i="44"/>
  <c r="AJ38" i="44"/>
  <c r="AJ39" i="44"/>
  <c r="AJ40" i="44"/>
  <c r="AJ41" i="44"/>
  <c r="AK41" i="44" s="1"/>
  <c r="AL41" i="44" s="1"/>
  <c r="AJ42" i="44"/>
  <c r="AK42" i="44" s="1"/>
  <c r="AL42" i="44" s="1"/>
  <c r="AJ43" i="44"/>
  <c r="AJ44" i="44"/>
  <c r="AK44" i="44" s="1"/>
  <c r="AL44" i="44" s="1"/>
  <c r="AJ45" i="44"/>
  <c r="AK45" i="44" s="1"/>
  <c r="AL45" i="44" s="1"/>
  <c r="AJ46" i="44"/>
  <c r="AK46" i="44" s="1"/>
  <c r="AL46" i="44" s="1"/>
  <c r="AJ47" i="44"/>
  <c r="AJ48" i="44"/>
  <c r="AJ49" i="44"/>
  <c r="AK49" i="44" s="1"/>
  <c r="AL49" i="44" s="1"/>
  <c r="AJ50" i="44"/>
  <c r="AK50" i="44" s="1"/>
  <c r="AL50" i="44" s="1"/>
  <c r="AJ51" i="44"/>
  <c r="AK51" i="44" s="1"/>
  <c r="AL51" i="44" s="1"/>
  <c r="AJ52" i="44"/>
  <c r="AK52" i="44" s="1"/>
  <c r="AL52" i="44" s="1"/>
  <c r="AJ53" i="44"/>
  <c r="AK53" i="44" s="1"/>
  <c r="AL53" i="44" s="1"/>
  <c r="AJ54" i="44"/>
  <c r="AK54" i="44" s="1"/>
  <c r="AL54" i="44" s="1"/>
  <c r="AJ55" i="44"/>
  <c r="AK55" i="44" s="1"/>
  <c r="AJ56" i="44"/>
  <c r="AK56" i="44" s="1"/>
  <c r="AL56" i="44" s="1"/>
  <c r="AJ57" i="44"/>
  <c r="AK57" i="44" s="1"/>
  <c r="AL57" i="44" s="1"/>
  <c r="AJ58" i="44"/>
  <c r="AK58" i="44" s="1"/>
  <c r="AL58" i="44" s="1"/>
  <c r="AJ59" i="44"/>
  <c r="AJ60" i="44"/>
  <c r="AJ61" i="44"/>
  <c r="AJ62" i="44"/>
  <c r="AK62" i="44" s="1"/>
  <c r="AL62" i="44" s="1"/>
  <c r="AJ63" i="44"/>
  <c r="AJ64" i="44"/>
  <c r="AJ65" i="44"/>
  <c r="AK65" i="44" s="1"/>
  <c r="AL65" i="44" s="1"/>
  <c r="AJ66" i="44"/>
  <c r="AK66" i="44" s="1"/>
  <c r="AJ67" i="44"/>
  <c r="AK67" i="44" s="1"/>
  <c r="AL67" i="44" s="1"/>
  <c r="AJ68" i="44"/>
  <c r="AK68" i="44" s="1"/>
  <c r="AL68" i="44" s="1"/>
  <c r="AJ69" i="44"/>
  <c r="AK69" i="44" s="1"/>
  <c r="AL69" i="44" s="1"/>
  <c r="AJ70" i="44"/>
  <c r="AK70" i="44" s="1"/>
  <c r="AL70" i="44" s="1"/>
  <c r="AJ71" i="44"/>
  <c r="AJ72" i="44"/>
  <c r="AJ73" i="44"/>
  <c r="AK73" i="44" s="1"/>
  <c r="AL73" i="44" s="1"/>
  <c r="AJ74" i="44"/>
  <c r="AK74" i="44" s="1"/>
  <c r="AL74" i="44" s="1"/>
  <c r="AJ75" i="44"/>
  <c r="AJ76" i="44"/>
  <c r="AJ77" i="44"/>
  <c r="AJ78" i="44"/>
  <c r="AK78" i="44" s="1"/>
  <c r="AL78" i="44" s="1"/>
  <c r="AJ79" i="44"/>
  <c r="AK79" i="44" s="1"/>
  <c r="AJ80" i="44"/>
  <c r="AJ81" i="44"/>
  <c r="AK81" i="44" s="1"/>
  <c r="AL81" i="44" s="1"/>
  <c r="AJ82" i="44"/>
  <c r="AK82" i="44" s="1"/>
  <c r="AL82" i="44" s="1"/>
  <c r="AJ83" i="44"/>
  <c r="AJ84" i="44"/>
  <c r="AJ85" i="44"/>
  <c r="AJ86" i="44"/>
  <c r="AK86" i="44" s="1"/>
  <c r="AL86" i="44" s="1"/>
  <c r="AJ87" i="44"/>
  <c r="AK87" i="44" s="1"/>
  <c r="AL87" i="44" s="1"/>
  <c r="AJ88" i="44"/>
  <c r="AK88" i="44" s="1"/>
  <c r="AL88" i="44" s="1"/>
  <c r="AJ89" i="44"/>
  <c r="AK89" i="44" s="1"/>
  <c r="AL89" i="44" s="1"/>
  <c r="AJ90" i="44"/>
  <c r="AK90" i="44" s="1"/>
  <c r="AJ91" i="44"/>
  <c r="AK91" i="44" s="1"/>
  <c r="AL91" i="44" s="1"/>
  <c r="AJ92" i="44"/>
  <c r="AK92" i="44" s="1"/>
  <c r="AL92" i="44" s="1"/>
  <c r="AJ93" i="44"/>
  <c r="AK93" i="44" s="1"/>
  <c r="AL93" i="44" s="1"/>
  <c r="AJ94" i="44"/>
  <c r="AK94" i="44" s="1"/>
  <c r="AL94" i="44" s="1"/>
  <c r="AJ95" i="44"/>
  <c r="AJ96" i="44"/>
  <c r="AK96" i="44" s="1"/>
  <c r="AL96" i="44" s="1"/>
  <c r="AJ97" i="44"/>
  <c r="AK97" i="44" s="1"/>
  <c r="AL97" i="44" s="1"/>
  <c r="AJ98" i="44"/>
  <c r="AK98" i="44" s="1"/>
  <c r="AL98" i="44" s="1"/>
  <c r="AJ99" i="44"/>
  <c r="AJ100" i="44"/>
  <c r="AJ101" i="44"/>
  <c r="AJ102" i="44"/>
  <c r="AK102" i="44" s="1"/>
  <c r="AL102" i="44" s="1"/>
  <c r="AJ103" i="44"/>
  <c r="AK103" i="44" s="1"/>
  <c r="AJ104" i="44"/>
  <c r="AK104" i="44" s="1"/>
  <c r="AL104" i="44" s="1"/>
  <c r="AJ105" i="44"/>
  <c r="AK105" i="44" s="1"/>
  <c r="AL105" i="44" s="1"/>
  <c r="AJ106" i="44"/>
  <c r="AK106" i="44" s="1"/>
  <c r="AL106" i="44" s="1"/>
  <c r="AJ107" i="44"/>
  <c r="AJ108" i="44"/>
  <c r="AJ109" i="44"/>
  <c r="AJ110" i="44"/>
  <c r="AK110" i="44" s="1"/>
  <c r="AL110" i="44" s="1"/>
  <c r="AJ111" i="44"/>
  <c r="AK111" i="44" s="1"/>
  <c r="AJ112" i="44"/>
  <c r="AK112" i="44" s="1"/>
  <c r="AL112" i="44" s="1"/>
  <c r="AJ113" i="44"/>
  <c r="AK113" i="44" s="1"/>
  <c r="AL113" i="44" s="1"/>
  <c r="AJ114" i="44"/>
  <c r="AK114" i="44" s="1"/>
  <c r="AL114" i="44" s="1"/>
  <c r="AJ115" i="44"/>
  <c r="AK115" i="44" s="1"/>
  <c r="AL115" i="44" s="1"/>
  <c r="AJ116" i="44"/>
  <c r="AK116" i="44" s="1"/>
  <c r="AL116" i="44" s="1"/>
  <c r="AJ117" i="44"/>
  <c r="AK117" i="44" s="1"/>
  <c r="AL117" i="44" s="1"/>
  <c r="AJ118" i="44"/>
  <c r="AK118" i="44" s="1"/>
  <c r="AL118" i="44" s="1"/>
  <c r="AJ119" i="44"/>
  <c r="AJ120" i="44"/>
  <c r="AJ121" i="44"/>
  <c r="AK121" i="44" s="1"/>
  <c r="AL121" i="44" s="1"/>
  <c r="AJ122" i="44"/>
  <c r="AK122" i="44" s="1"/>
  <c r="AL122" i="44" s="1"/>
  <c r="AJ123" i="44"/>
  <c r="AJ124" i="44"/>
  <c r="AJ125" i="44"/>
  <c r="AJ126" i="44"/>
  <c r="AK126" i="44" s="1"/>
  <c r="AL126" i="44" s="1"/>
  <c r="AJ127" i="44"/>
  <c r="AK127" i="44" s="1"/>
  <c r="AL127" i="44" s="1"/>
  <c r="AJ128" i="44"/>
  <c r="AJ129" i="44"/>
  <c r="AK129" i="44" s="1"/>
  <c r="AL129" i="44" s="1"/>
  <c r="AJ130" i="44"/>
  <c r="AK130" i="44" s="1"/>
  <c r="AL130" i="44" s="1"/>
  <c r="AJ131" i="44"/>
  <c r="AK131" i="44" s="1"/>
  <c r="AL131" i="44" s="1"/>
  <c r="AJ132" i="44"/>
  <c r="AJ133" i="44"/>
  <c r="AJ134" i="44"/>
  <c r="AK134" i="44" s="1"/>
  <c r="AL134" i="44" s="1"/>
  <c r="AJ135" i="44"/>
  <c r="AK135" i="44" s="1"/>
  <c r="AL135" i="44" s="1"/>
  <c r="AJ136" i="44"/>
  <c r="AK136" i="44" s="1"/>
  <c r="AJ137" i="44"/>
  <c r="AK137" i="44" s="1"/>
  <c r="AL137" i="44" s="1"/>
  <c r="AJ138" i="44"/>
  <c r="AK138" i="44" s="1"/>
  <c r="AL138" i="44" s="1"/>
  <c r="AJ139" i="44"/>
  <c r="AK139" i="44" s="1"/>
  <c r="AL139" i="44" s="1"/>
  <c r="AJ140" i="44"/>
  <c r="AK140" i="44" s="1"/>
  <c r="AL140" i="44" s="1"/>
  <c r="AJ141" i="44"/>
  <c r="AK141" i="44" s="1"/>
  <c r="AL141" i="44" s="1"/>
  <c r="AJ142" i="44"/>
  <c r="AK142" i="44" s="1"/>
  <c r="AL142" i="44" s="1"/>
  <c r="AJ143" i="44"/>
  <c r="AJ144" i="44"/>
  <c r="AK144" i="44" s="1"/>
  <c r="AL144" i="44" s="1"/>
  <c r="AJ145" i="44"/>
  <c r="AK145" i="44" s="1"/>
  <c r="AJ146" i="44"/>
  <c r="AK146" i="44" s="1"/>
  <c r="AL146" i="44" s="1"/>
  <c r="AJ147" i="44"/>
  <c r="AJ148" i="44"/>
  <c r="AK148" i="44" s="1"/>
  <c r="AL148" i="44" s="1"/>
  <c r="AJ149" i="44"/>
  <c r="AJ150" i="44"/>
  <c r="AK150" i="44" s="1"/>
  <c r="AJ151" i="44"/>
  <c r="AK151" i="44" s="1"/>
  <c r="AL151" i="44" s="1"/>
  <c r="AJ152" i="44"/>
  <c r="AK152" i="44" s="1"/>
  <c r="AL152" i="44" s="1"/>
  <c r="AJ153" i="44"/>
  <c r="AK153" i="44" s="1"/>
  <c r="AL153" i="44" s="1"/>
  <c r="AJ154" i="44"/>
  <c r="AK154" i="44" s="1"/>
  <c r="AL154" i="44" s="1"/>
  <c r="AJ155" i="44"/>
  <c r="AJ156" i="44"/>
  <c r="AJ157" i="44"/>
  <c r="AJ158" i="44"/>
  <c r="AK158" i="44" s="1"/>
  <c r="AJ159" i="44"/>
  <c r="AK159" i="44" s="1"/>
  <c r="AL159" i="44" s="1"/>
  <c r="AJ160" i="44"/>
  <c r="AK160" i="44" s="1"/>
  <c r="AL160" i="44" s="1"/>
  <c r="AJ161" i="44"/>
  <c r="AK161" i="44" s="1"/>
  <c r="AL161" i="44" s="1"/>
  <c r="AJ162" i="44"/>
  <c r="AK162" i="44" s="1"/>
  <c r="AL162" i="44" s="1"/>
  <c r="AJ163" i="44"/>
  <c r="AK163" i="44" s="1"/>
  <c r="AL163" i="44" s="1"/>
  <c r="AJ164" i="44"/>
  <c r="AK164" i="44" s="1"/>
  <c r="AL164" i="44" s="1"/>
  <c r="AJ165" i="44"/>
  <c r="AK165" i="44" s="1"/>
  <c r="AL165" i="44" s="1"/>
  <c r="AJ166" i="44"/>
  <c r="AK166" i="44" s="1"/>
  <c r="AL166" i="44" s="1"/>
  <c r="AJ167" i="44"/>
  <c r="AJ168" i="44"/>
  <c r="AJ169" i="44"/>
  <c r="AK169" i="44" s="1"/>
  <c r="AL169" i="44" s="1"/>
  <c r="AJ170" i="44"/>
  <c r="AK170" i="44" s="1"/>
  <c r="AL170" i="44" s="1"/>
  <c r="AJ171" i="44"/>
  <c r="AJ172" i="44"/>
  <c r="AJ173" i="44"/>
  <c r="AK173" i="44" s="1"/>
  <c r="AL173" i="44" s="1"/>
  <c r="AJ174" i="44"/>
  <c r="AK174" i="44" s="1"/>
  <c r="AL174" i="44" s="1"/>
  <c r="AJ175" i="44"/>
  <c r="AK175" i="44" s="1"/>
  <c r="AL175" i="44" s="1"/>
  <c r="AJ176" i="44"/>
  <c r="AK176" i="44" s="1"/>
  <c r="AJ177" i="44"/>
  <c r="AK177" i="44" s="1"/>
  <c r="AL177" i="44" s="1"/>
  <c r="AJ178" i="44"/>
  <c r="AK178" i="44" s="1"/>
  <c r="AL178" i="44" s="1"/>
  <c r="AJ179" i="44"/>
  <c r="AJ180" i="44"/>
  <c r="AJ181" i="44"/>
  <c r="AJ182" i="44"/>
  <c r="AK182" i="44" s="1"/>
  <c r="AL182" i="44" s="1"/>
  <c r="AJ183" i="44"/>
  <c r="AK183" i="44" s="1"/>
  <c r="AL183" i="44" s="1"/>
  <c r="AJ184" i="44"/>
  <c r="AJ185" i="44"/>
  <c r="AK185" i="44" s="1"/>
  <c r="AL185" i="44" s="1"/>
  <c r="AJ186" i="44"/>
  <c r="AK186" i="44" s="1"/>
  <c r="AL186" i="44" s="1"/>
  <c r="AJ187" i="44"/>
  <c r="AK187" i="44" s="1"/>
  <c r="AL187" i="44" s="1"/>
  <c r="AJ188" i="44"/>
  <c r="AK188" i="44" s="1"/>
  <c r="AL188" i="44" s="1"/>
  <c r="AJ189" i="44"/>
  <c r="AK189" i="44" s="1"/>
  <c r="AL189" i="44" s="1"/>
  <c r="AJ190" i="44"/>
  <c r="AK190" i="44" s="1"/>
  <c r="AL190" i="44" s="1"/>
  <c r="AJ191" i="44"/>
  <c r="AJ192" i="44"/>
  <c r="AJ193" i="44"/>
  <c r="AK193" i="44" s="1"/>
  <c r="AL193" i="44" s="1"/>
  <c r="AJ194" i="44"/>
  <c r="AK194" i="44" s="1"/>
  <c r="AL194" i="44" s="1"/>
  <c r="AJ195" i="44"/>
  <c r="AK195" i="44" s="1"/>
  <c r="AJ196" i="44"/>
  <c r="AK196" i="44" s="1"/>
  <c r="AL196" i="44" s="1"/>
  <c r="AJ197" i="44"/>
  <c r="AK197" i="44" s="1"/>
  <c r="AL197" i="44" s="1"/>
  <c r="AJ198" i="44"/>
  <c r="AK198" i="44" s="1"/>
  <c r="AL198" i="44" s="1"/>
  <c r="AJ199" i="44"/>
  <c r="AK199" i="44" s="1"/>
  <c r="AL199" i="44" s="1"/>
  <c r="AJ200" i="44"/>
  <c r="AK200" i="44" s="1"/>
  <c r="AL200" i="44" s="1"/>
  <c r="AJ201" i="44"/>
  <c r="AK201" i="44" s="1"/>
  <c r="AL201" i="44" s="1"/>
  <c r="AJ202" i="44"/>
  <c r="AK202" i="44" s="1"/>
  <c r="AL202" i="44" s="1"/>
  <c r="AJ203" i="44"/>
  <c r="AK203" i="44" s="1"/>
  <c r="AL203" i="44" s="1"/>
  <c r="AJ204" i="44"/>
  <c r="AJ205" i="44"/>
  <c r="AJ206" i="44"/>
  <c r="AK206" i="44" s="1"/>
  <c r="AL206" i="44" s="1"/>
  <c r="AJ207" i="44"/>
  <c r="AK207" i="44" s="1"/>
  <c r="AL207" i="44" s="1"/>
  <c r="AJ208" i="44"/>
  <c r="AJ209" i="44"/>
  <c r="AK209" i="44" s="1"/>
  <c r="AL209" i="44" s="1"/>
  <c r="AJ210" i="44"/>
  <c r="AK210" i="44" s="1"/>
  <c r="AL210" i="44" s="1"/>
  <c r="AJ211" i="44"/>
  <c r="AK211" i="44" s="1"/>
  <c r="AL211" i="44" s="1"/>
  <c r="AJ212" i="44"/>
  <c r="AK212" i="44" s="1"/>
  <c r="AL212" i="44" s="1"/>
  <c r="AJ213" i="44"/>
  <c r="AK213" i="44" s="1"/>
  <c r="AL213" i="44" s="1"/>
  <c r="AJ214" i="44"/>
  <c r="AK214" i="44" s="1"/>
  <c r="AJ215" i="44"/>
  <c r="AJ216" i="44"/>
  <c r="AJ217" i="44"/>
  <c r="AK217" i="44" s="1"/>
  <c r="AL217" i="44" s="1"/>
  <c r="AJ218" i="44"/>
  <c r="AK218" i="44" s="1"/>
  <c r="AL218" i="44" s="1"/>
  <c r="AJ219" i="44"/>
  <c r="AK219" i="44" s="1"/>
  <c r="AL219" i="44" s="1"/>
  <c r="AJ220" i="44"/>
  <c r="AK220" i="44" s="1"/>
  <c r="AL220" i="44" s="1"/>
  <c r="AJ221" i="44"/>
  <c r="AK221" i="44" s="1"/>
  <c r="AL221" i="44" s="1"/>
  <c r="AJ222" i="44"/>
  <c r="AK222" i="44" s="1"/>
  <c r="AL222" i="44" s="1"/>
  <c r="AJ223" i="44"/>
  <c r="AK223" i="44" s="1"/>
  <c r="AL223" i="44" s="1"/>
  <c r="AJ224" i="44"/>
  <c r="AK224" i="44" s="1"/>
  <c r="AL224" i="44" s="1"/>
  <c r="AJ225" i="44"/>
  <c r="AK225" i="44" s="1"/>
  <c r="AL225" i="44" s="1"/>
  <c r="AJ226" i="44"/>
  <c r="AK226" i="44" s="1"/>
  <c r="AL226" i="44" s="1"/>
  <c r="AJ227" i="44"/>
  <c r="AJ228" i="44"/>
  <c r="AJ229" i="44"/>
  <c r="AJ230" i="44"/>
  <c r="AK230" i="44" s="1"/>
  <c r="AL230" i="44" s="1"/>
  <c r="AJ231" i="44"/>
  <c r="AJ232" i="44"/>
  <c r="AJ233" i="44"/>
  <c r="AK233" i="44" s="1"/>
  <c r="AL233" i="44" s="1"/>
  <c r="AJ234" i="44"/>
  <c r="AK234" i="44" s="1"/>
  <c r="AL234" i="44" s="1"/>
  <c r="AJ235" i="44"/>
  <c r="AK235" i="44" s="1"/>
  <c r="AL235" i="44" s="1"/>
  <c r="AJ236" i="44"/>
  <c r="AK236" i="44" s="1"/>
  <c r="AL236" i="44" s="1"/>
  <c r="AJ237" i="44"/>
  <c r="AJ238" i="44"/>
  <c r="AK238" i="44" s="1"/>
  <c r="AL238" i="44" s="1"/>
  <c r="AJ239" i="44"/>
  <c r="AK239" i="44" s="1"/>
  <c r="AL239" i="44" s="1"/>
  <c r="AJ240" i="44"/>
  <c r="AJ241" i="44"/>
  <c r="AK241" i="44" s="1"/>
  <c r="AL241" i="44" s="1"/>
  <c r="AJ242" i="44"/>
  <c r="AK242" i="44" s="1"/>
  <c r="AL242" i="44" s="1"/>
  <c r="AJ243" i="44"/>
  <c r="AJ244" i="44"/>
  <c r="AK244" i="44" s="1"/>
  <c r="AL244" i="44" s="1"/>
  <c r="AJ245" i="44"/>
  <c r="AK245" i="44" s="1"/>
  <c r="AL245" i="44" s="1"/>
  <c r="AJ246" i="44"/>
  <c r="AK246" i="44" s="1"/>
  <c r="AL246" i="44" s="1"/>
  <c r="AJ247" i="44"/>
  <c r="AK247" i="44" s="1"/>
  <c r="AL247" i="44" s="1"/>
  <c r="AJ248" i="44"/>
  <c r="AK248" i="44" s="1"/>
  <c r="AL248" i="44" s="1"/>
  <c r="AJ249" i="44"/>
  <c r="AK249" i="44" s="1"/>
  <c r="AJ250" i="44"/>
  <c r="AK250" i="44" s="1"/>
  <c r="AL250" i="44" s="1"/>
  <c r="AJ251" i="44"/>
  <c r="AJ252" i="44"/>
  <c r="AJ253" i="44"/>
  <c r="AJ254" i="44"/>
  <c r="AK254" i="44" s="1"/>
  <c r="AL254" i="44" s="1"/>
  <c r="AJ255" i="44"/>
  <c r="AJ256" i="44"/>
  <c r="AJ257" i="44"/>
  <c r="AK257" i="44" s="1"/>
  <c r="AL257" i="44" s="1"/>
  <c r="AJ258" i="44"/>
  <c r="AK258" i="44" s="1"/>
  <c r="AL258" i="44" s="1"/>
  <c r="AJ259" i="44"/>
  <c r="AK259" i="44" s="1"/>
  <c r="AL259" i="44" s="1"/>
  <c r="AJ260" i="44"/>
  <c r="AK260" i="44" s="1"/>
  <c r="AL260" i="44" s="1"/>
  <c r="AJ261" i="44"/>
  <c r="AJ262" i="44"/>
  <c r="AK262" i="44" s="1"/>
  <c r="AJ263" i="44"/>
  <c r="AK263" i="44" s="1"/>
  <c r="AL263" i="44" s="1"/>
  <c r="AJ264" i="44"/>
  <c r="AJ265" i="44"/>
  <c r="AK265" i="44" s="1"/>
  <c r="AL265" i="44" s="1"/>
  <c r="AJ266" i="44"/>
  <c r="AK266" i="44" s="1"/>
  <c r="AL266" i="44" s="1"/>
  <c r="AJ267" i="44"/>
  <c r="AK267" i="44" s="1"/>
  <c r="AL267" i="44" s="1"/>
  <c r="AJ268" i="44"/>
  <c r="AJ269" i="44"/>
  <c r="AK269" i="44" s="1"/>
  <c r="AL269" i="44" s="1"/>
  <c r="AJ270" i="44"/>
  <c r="AK270" i="44" s="1"/>
  <c r="AL270" i="44" s="1"/>
  <c r="AJ271" i="44"/>
  <c r="AK271" i="44" s="1"/>
  <c r="AL271" i="44" s="1"/>
  <c r="AJ272" i="44"/>
  <c r="AK272" i="44" s="1"/>
  <c r="AL272" i="44" s="1"/>
  <c r="AJ273" i="44"/>
  <c r="AK273" i="44" s="1"/>
  <c r="AL273" i="44" s="1"/>
  <c r="AJ274" i="44"/>
  <c r="AK274" i="44" s="1"/>
  <c r="AL274" i="44" s="1"/>
  <c r="AJ275" i="44"/>
  <c r="AJ276" i="44"/>
  <c r="AJ277" i="44"/>
  <c r="AJ278" i="44"/>
  <c r="AK278" i="44" s="1"/>
  <c r="AL278" i="44" s="1"/>
  <c r="AJ279" i="44"/>
  <c r="AJ280" i="44"/>
  <c r="AJ281" i="44"/>
  <c r="AK281" i="44" s="1"/>
  <c r="AL281" i="44" s="1"/>
  <c r="AJ282" i="44"/>
  <c r="AK282" i="44" s="1"/>
  <c r="AL282" i="44" s="1"/>
  <c r="AJ283" i="44"/>
  <c r="AK283" i="44" s="1"/>
  <c r="AL283" i="44" s="1"/>
  <c r="AJ284" i="44"/>
  <c r="AK284" i="44" s="1"/>
  <c r="AL284" i="44" s="1"/>
  <c r="AJ285" i="44"/>
  <c r="AK285" i="44" s="1"/>
  <c r="AL285" i="44" s="1"/>
  <c r="AJ286" i="44"/>
  <c r="AK286" i="44" s="1"/>
  <c r="AL286" i="44" s="1"/>
  <c r="AJ287" i="44"/>
  <c r="AK287" i="44" s="1"/>
  <c r="AJ288" i="44"/>
  <c r="AJ289" i="44"/>
  <c r="AK289" i="44" s="1"/>
  <c r="AL289" i="44" s="1"/>
  <c r="AJ290" i="44"/>
  <c r="AK290" i="44" s="1"/>
  <c r="AL290" i="44" s="1"/>
  <c r="AJ291" i="44"/>
  <c r="AK291" i="44" s="1"/>
  <c r="AL291" i="44" s="1"/>
  <c r="AJ292" i="44"/>
  <c r="AK292" i="44" s="1"/>
  <c r="AL292" i="44" s="1"/>
  <c r="AJ293" i="44"/>
  <c r="AK293" i="44" s="1"/>
  <c r="AL293" i="44" s="1"/>
  <c r="AJ294" i="44"/>
  <c r="AK294" i="44" s="1"/>
  <c r="AL294" i="44" s="1"/>
  <c r="AJ295" i="44"/>
  <c r="AK295" i="44" s="1"/>
  <c r="AL295" i="44" s="1"/>
  <c r="AJ296" i="44"/>
  <c r="AK296" i="44" s="1"/>
  <c r="AL296" i="44" s="1"/>
  <c r="AJ297" i="44"/>
  <c r="AK297" i="44" s="1"/>
  <c r="AL297" i="44" s="1"/>
  <c r="AJ298" i="44"/>
  <c r="AK298" i="44" s="1"/>
  <c r="AL298" i="44" s="1"/>
  <c r="AJ299" i="44"/>
  <c r="AK299" i="44" s="1"/>
  <c r="AL299" i="44" s="1"/>
  <c r="AJ300" i="44"/>
  <c r="AJ301" i="44"/>
  <c r="AJ302" i="44"/>
  <c r="AK302" i="44" s="1"/>
  <c r="AL302" i="44" s="1"/>
  <c r="AJ303" i="44"/>
  <c r="AJ304" i="44"/>
  <c r="AJ305" i="44"/>
  <c r="AK305" i="44" s="1"/>
  <c r="AL305" i="44" s="1"/>
  <c r="AJ306" i="44"/>
  <c r="AK306" i="44" s="1"/>
  <c r="AL306" i="44" s="1"/>
  <c r="AJ307" i="44"/>
  <c r="AK307" i="44" s="1"/>
  <c r="AL307" i="44" s="1"/>
  <c r="AJ308" i="44"/>
  <c r="AJ309" i="44"/>
  <c r="AJ310" i="44"/>
  <c r="AK310" i="44" s="1"/>
  <c r="AJ311" i="44"/>
  <c r="AJ312" i="44"/>
  <c r="AJ313" i="44"/>
  <c r="AK313" i="44" s="1"/>
  <c r="AL313" i="44" s="1"/>
  <c r="AJ314" i="44"/>
  <c r="AK314" i="44" s="1"/>
  <c r="AL314" i="44" s="1"/>
  <c r="AJ315" i="44"/>
  <c r="AK315" i="44" s="1"/>
  <c r="AL315" i="44" s="1"/>
  <c r="AJ316" i="44"/>
  <c r="AK316" i="44" s="1"/>
  <c r="AL316" i="44" s="1"/>
  <c r="AJ317" i="44"/>
  <c r="AK317" i="44" s="1"/>
  <c r="AL317" i="44" s="1"/>
  <c r="AJ318" i="44"/>
  <c r="AK318" i="44" s="1"/>
  <c r="AL318" i="44" s="1"/>
  <c r="AJ319" i="44"/>
  <c r="AK319" i="44" s="1"/>
  <c r="AL319" i="44" s="1"/>
  <c r="AJ320" i="44"/>
  <c r="AK320" i="44" s="1"/>
  <c r="AL320" i="44" s="1"/>
  <c r="AJ321" i="44"/>
  <c r="AK321" i="44" s="1"/>
  <c r="AL321" i="44" s="1"/>
  <c r="AJ322" i="44"/>
  <c r="AK322" i="44" s="1"/>
  <c r="AL322" i="44" s="1"/>
  <c r="AJ323" i="44"/>
  <c r="AJ324" i="44"/>
  <c r="AJ325" i="44"/>
  <c r="AJ326" i="44"/>
  <c r="AK326" i="44" s="1"/>
  <c r="AL326" i="44" s="1"/>
  <c r="AJ327" i="44"/>
  <c r="AJ328" i="44"/>
  <c r="AJ329" i="44"/>
  <c r="AK329" i="44" s="1"/>
  <c r="AL329" i="44" s="1"/>
  <c r="AJ330" i="44"/>
  <c r="AK330" i="44" s="1"/>
  <c r="AL330" i="44" s="1"/>
  <c r="AJ331" i="44"/>
  <c r="AJ332" i="44"/>
  <c r="AK332" i="44" s="1"/>
  <c r="AL332" i="44" s="1"/>
  <c r="AJ333" i="44"/>
  <c r="AJ334" i="44"/>
  <c r="AK334" i="44" s="1"/>
  <c r="AL334" i="44" s="1"/>
  <c r="AJ335" i="44"/>
  <c r="AK335" i="44" s="1"/>
  <c r="AL335" i="44" s="1"/>
  <c r="AJ336" i="44"/>
  <c r="AJ337" i="44"/>
  <c r="AK337" i="44" s="1"/>
  <c r="AL337" i="44" s="1"/>
  <c r="AJ338" i="44"/>
  <c r="AK338" i="44" s="1"/>
  <c r="AL338" i="44" s="1"/>
  <c r="AJ339" i="44"/>
  <c r="AK339" i="44" s="1"/>
  <c r="AL339" i="44" s="1"/>
  <c r="AJ340" i="44"/>
  <c r="AK340" i="44" s="1"/>
  <c r="AL340" i="44" s="1"/>
  <c r="AJ341" i="44"/>
  <c r="AK341" i="44" s="1"/>
  <c r="AL341" i="44" s="1"/>
  <c r="AJ342" i="44"/>
  <c r="AK342" i="44" s="1"/>
  <c r="AJ343" i="44"/>
  <c r="AK343" i="44" s="1"/>
  <c r="AL343" i="44" s="1"/>
  <c r="AJ344" i="44"/>
  <c r="AK344" i="44" s="1"/>
  <c r="AL344" i="44" s="1"/>
  <c r="AJ345" i="44"/>
  <c r="AK345" i="44" s="1"/>
  <c r="AL345" i="44" s="1"/>
  <c r="AJ346" i="44"/>
  <c r="AK346" i="44" s="1"/>
  <c r="AL346" i="44" s="1"/>
  <c r="AJ347" i="44"/>
  <c r="AJ348" i="44"/>
  <c r="AJ349" i="44"/>
  <c r="AJ350" i="44"/>
  <c r="AK350" i="44" s="1"/>
  <c r="AL350" i="44" s="1"/>
  <c r="AJ351" i="44"/>
  <c r="AJ352" i="44"/>
  <c r="AJ353" i="44"/>
  <c r="AK353" i="44" s="1"/>
  <c r="AL353" i="44" s="1"/>
  <c r="AJ354" i="44"/>
  <c r="AK354" i="44" s="1"/>
  <c r="AL354" i="44" s="1"/>
  <c r="AJ355" i="44"/>
  <c r="AK355" i="44" s="1"/>
  <c r="AL355" i="44" s="1"/>
  <c r="AJ356" i="44"/>
  <c r="AK356" i="44" s="1"/>
  <c r="AL356" i="44" s="1"/>
  <c r="AJ357" i="44"/>
  <c r="AK357" i="44" s="1"/>
  <c r="AL357" i="44" s="1"/>
  <c r="AJ358" i="44"/>
  <c r="AK358" i="44" s="1"/>
  <c r="AL358" i="44" s="1"/>
  <c r="AJ359" i="44"/>
  <c r="AJ360" i="44"/>
  <c r="AK360" i="44" s="1"/>
  <c r="AL360" i="44" s="1"/>
  <c r="AJ361" i="44"/>
  <c r="AK361" i="44" s="1"/>
  <c r="AL361" i="44" s="1"/>
  <c r="AJ362" i="44"/>
  <c r="AK362" i="44" s="1"/>
  <c r="AL362" i="44" s="1"/>
  <c r="AJ363" i="44"/>
  <c r="AK363" i="44" s="1"/>
  <c r="AL363" i="44" s="1"/>
  <c r="AJ364" i="44"/>
  <c r="AK364" i="44" s="1"/>
  <c r="AL364" i="44" s="1"/>
  <c r="AJ365" i="44"/>
  <c r="AK365" i="44" s="1"/>
  <c r="AL365" i="44" s="1"/>
  <c r="AJ366" i="44"/>
  <c r="AK366" i="44" s="1"/>
  <c r="AL366" i="44" s="1"/>
  <c r="AJ367" i="44"/>
  <c r="AK367" i="44" s="1"/>
  <c r="AL367" i="44" s="1"/>
  <c r="AJ368" i="44"/>
  <c r="AK368" i="44" s="1"/>
  <c r="AL368" i="44" s="1"/>
  <c r="AJ369" i="44"/>
  <c r="AK369" i="44" s="1"/>
  <c r="AL369" i="44" s="1"/>
  <c r="AJ370" i="44"/>
  <c r="AJ371" i="44"/>
  <c r="AJ372" i="44"/>
  <c r="AK372" i="44" s="1"/>
  <c r="AL372" i="44" s="1"/>
  <c r="AJ373" i="44"/>
  <c r="AJ374" i="44"/>
  <c r="AK374" i="44" s="1"/>
  <c r="AL374" i="44" s="1"/>
  <c r="AJ375" i="44"/>
  <c r="AJ376" i="44"/>
  <c r="AJ377" i="44"/>
  <c r="AK377" i="44" s="1"/>
  <c r="AL377" i="44" s="1"/>
  <c r="AJ378" i="44"/>
  <c r="AK378" i="44" s="1"/>
  <c r="AL378" i="44" s="1"/>
  <c r="AJ379" i="44"/>
  <c r="AK379" i="44" s="1"/>
  <c r="AL379" i="44" s="1"/>
  <c r="AJ380" i="44"/>
  <c r="AK380" i="44" s="1"/>
  <c r="AL380" i="44" s="1"/>
  <c r="AJ381" i="44"/>
  <c r="AK381" i="44" s="1"/>
  <c r="AL381" i="44" s="1"/>
  <c r="AJ382" i="44"/>
  <c r="AK382" i="44" s="1"/>
  <c r="AL382" i="44" s="1"/>
  <c r="AJ383" i="44"/>
  <c r="AK383" i="44" s="1"/>
  <c r="AL383" i="44" s="1"/>
  <c r="AJ384" i="44"/>
  <c r="AJ385" i="44"/>
  <c r="AK385" i="44" s="1"/>
  <c r="AL385" i="44" s="1"/>
  <c r="AJ386" i="44"/>
  <c r="AK386" i="44" s="1"/>
  <c r="AL386" i="44" s="1"/>
  <c r="AJ387" i="44"/>
  <c r="AK387" i="44" s="1"/>
  <c r="AL387" i="44" s="1"/>
  <c r="AJ388" i="44"/>
  <c r="AK388" i="44" s="1"/>
  <c r="AL388" i="44" s="1"/>
  <c r="AJ389" i="44"/>
  <c r="AK389" i="44" s="1"/>
  <c r="AL389" i="44" s="1"/>
  <c r="AJ390" i="44"/>
  <c r="AK390" i="44" s="1"/>
  <c r="AJ391" i="44"/>
  <c r="AK391" i="44" s="1"/>
  <c r="AL391" i="44" s="1"/>
  <c r="AJ392" i="44"/>
  <c r="AK392" i="44" s="1"/>
  <c r="AJ393" i="44"/>
  <c r="AK393" i="44" s="1"/>
  <c r="AL393" i="44" s="1"/>
  <c r="AJ394" i="44"/>
  <c r="AK394" i="44" s="1"/>
  <c r="AL394" i="44" s="1"/>
  <c r="AJ395" i="44"/>
  <c r="AJ396" i="44"/>
  <c r="AJ397" i="44"/>
  <c r="AJ398" i="44"/>
  <c r="AK398" i="44" s="1"/>
  <c r="AL398" i="44" s="1"/>
  <c r="AJ399" i="44"/>
  <c r="AJ400" i="44"/>
  <c r="AK400" i="44" s="1"/>
  <c r="AL400" i="44" s="1"/>
  <c r="AJ401" i="44"/>
  <c r="AK401" i="44" s="1"/>
  <c r="AL401" i="44" s="1"/>
  <c r="AJ402" i="44"/>
  <c r="AK402" i="44" s="1"/>
  <c r="AL402" i="44" s="1"/>
  <c r="AJ403" i="44"/>
  <c r="AK403" i="44" s="1"/>
  <c r="AL403" i="44" s="1"/>
  <c r="AJ404" i="44"/>
  <c r="AK404" i="44" s="1"/>
  <c r="AL404" i="44" s="1"/>
  <c r="AJ405" i="44"/>
  <c r="AK405" i="44" s="1"/>
  <c r="AL405" i="44" s="1"/>
  <c r="AJ406" i="44"/>
  <c r="AK406" i="44" s="1"/>
  <c r="AL406" i="44" s="1"/>
  <c r="AJ407" i="44"/>
  <c r="AJ408" i="44"/>
  <c r="AK408" i="44" s="1"/>
  <c r="AL408" i="44" s="1"/>
  <c r="AJ409" i="44"/>
  <c r="AK409" i="44" s="1"/>
  <c r="AL409" i="44" s="1"/>
  <c r="AJ410" i="44"/>
  <c r="AK410" i="44" s="1"/>
  <c r="AL410" i="44" s="1"/>
  <c r="AJ411" i="44"/>
  <c r="AK411" i="44" s="1"/>
  <c r="AL411" i="44" s="1"/>
  <c r="AJ412" i="44"/>
  <c r="AK412" i="44" s="1"/>
  <c r="AL412" i="44" s="1"/>
  <c r="AJ413" i="44"/>
  <c r="AK413" i="44" s="1"/>
  <c r="AL413" i="44" s="1"/>
  <c r="AJ414" i="44"/>
  <c r="AK414" i="44" s="1"/>
  <c r="AL414" i="44" s="1"/>
  <c r="AJ415" i="44"/>
  <c r="AK415" i="44" s="1"/>
  <c r="AL415" i="44" s="1"/>
  <c r="AJ416" i="44"/>
  <c r="AK416" i="44" s="1"/>
  <c r="AL416" i="44" s="1"/>
  <c r="AJ417" i="44"/>
  <c r="AK417" i="44" s="1"/>
  <c r="AL417" i="44" s="1"/>
  <c r="AJ418" i="44"/>
  <c r="AK418" i="44" s="1"/>
  <c r="AL418" i="44" s="1"/>
  <c r="AJ419" i="44"/>
  <c r="AK419" i="44" s="1"/>
  <c r="AL419" i="44" s="1"/>
  <c r="AJ420" i="44"/>
  <c r="AJ421" i="44"/>
  <c r="AJ422" i="44"/>
  <c r="AK422" i="44" s="1"/>
  <c r="AL422" i="44" s="1"/>
  <c r="AJ423" i="44"/>
  <c r="AJ424" i="44"/>
  <c r="AJ425" i="44"/>
  <c r="AK425" i="44" s="1"/>
  <c r="AL425" i="44" s="1"/>
  <c r="AJ426" i="44"/>
  <c r="AK426" i="44" s="1"/>
  <c r="AL426" i="44" s="1"/>
  <c r="AJ427" i="44"/>
  <c r="AK427" i="44" s="1"/>
  <c r="AL427" i="44" s="1"/>
  <c r="AJ428" i="44"/>
  <c r="AK428" i="44" s="1"/>
  <c r="AL428" i="44" s="1"/>
  <c r="AJ429" i="44"/>
  <c r="AK429" i="44" s="1"/>
  <c r="AL429" i="44" s="1"/>
  <c r="AJ430" i="44"/>
  <c r="AK430" i="44" s="1"/>
  <c r="AJ431" i="44"/>
  <c r="AJ432" i="44"/>
  <c r="AJ433" i="44"/>
  <c r="AK433" i="44" s="1"/>
  <c r="AL433" i="44" s="1"/>
  <c r="AJ434" i="44"/>
  <c r="AK434" i="44" s="1"/>
  <c r="AL434" i="44" s="1"/>
  <c r="AJ435" i="44"/>
  <c r="AK435" i="44" s="1"/>
  <c r="AL435" i="44" s="1"/>
  <c r="AJ436" i="44"/>
  <c r="AK436" i="44" s="1"/>
  <c r="AL436" i="44" s="1"/>
  <c r="AJ437" i="44"/>
  <c r="AK437" i="44" s="1"/>
  <c r="AL437" i="44" s="1"/>
  <c r="AJ438" i="44"/>
  <c r="AK438" i="44" s="1"/>
  <c r="AL438" i="44" s="1"/>
  <c r="AJ439" i="44"/>
  <c r="AK439" i="44" s="1"/>
  <c r="AL439" i="44" s="1"/>
  <c r="AJ440" i="44"/>
  <c r="AK440" i="44" s="1"/>
  <c r="AL440" i="44" s="1"/>
  <c r="AJ441" i="44"/>
  <c r="AK441" i="44" s="1"/>
  <c r="AL441" i="44" s="1"/>
  <c r="AJ442" i="44"/>
  <c r="AK442" i="44" s="1"/>
  <c r="AL442" i="44" s="1"/>
  <c r="AJ443" i="44"/>
  <c r="AK443" i="44" s="1"/>
  <c r="AL443" i="44" s="1"/>
  <c r="AJ444" i="44"/>
  <c r="AK444" i="44" s="1"/>
  <c r="AL444" i="44" s="1"/>
  <c r="AJ445" i="44"/>
  <c r="AJ446" i="44"/>
  <c r="AK446" i="44" s="1"/>
  <c r="AL446" i="44" s="1"/>
  <c r="AJ447" i="44"/>
  <c r="AJ448" i="44"/>
  <c r="AJ449" i="44"/>
  <c r="AK449" i="44" s="1"/>
  <c r="AL449" i="44" s="1"/>
  <c r="AJ450" i="44"/>
  <c r="AK450" i="44" s="1"/>
  <c r="AL450" i="44" s="1"/>
  <c r="AJ451" i="44"/>
  <c r="AK451" i="44" s="1"/>
  <c r="AL451" i="44" s="1"/>
  <c r="AJ452" i="44"/>
  <c r="AK452" i="44" s="1"/>
  <c r="AL452" i="44" s="1"/>
  <c r="AJ453" i="44"/>
  <c r="AK453" i="44" s="1"/>
  <c r="AL453" i="44" s="1"/>
  <c r="AJ454" i="44"/>
  <c r="AK454" i="44" s="1"/>
  <c r="AL454" i="44" s="1"/>
  <c r="AJ455" i="44"/>
  <c r="AJ456" i="44"/>
  <c r="AJ457" i="44"/>
  <c r="AK457" i="44" s="1"/>
  <c r="AL457" i="44" s="1"/>
  <c r="AJ458" i="44"/>
  <c r="AK458" i="44" s="1"/>
  <c r="AL458" i="44" s="1"/>
  <c r="AJ459" i="44"/>
  <c r="AK459" i="44" s="1"/>
  <c r="AL459" i="44" s="1"/>
  <c r="AJ460" i="44"/>
  <c r="AK460" i="44" s="1"/>
  <c r="AL460" i="44" s="1"/>
  <c r="AJ461" i="44"/>
  <c r="AK461" i="44" s="1"/>
  <c r="AL461" i="44" s="1"/>
  <c r="AJ462" i="44"/>
  <c r="AK462" i="44" s="1"/>
  <c r="AL462" i="44" s="1"/>
  <c r="AJ463" i="44"/>
  <c r="AK463" i="44" s="1"/>
  <c r="AL463" i="44" s="1"/>
  <c r="AJ464" i="44"/>
  <c r="AK464" i="44" s="1"/>
  <c r="AJ465" i="44"/>
  <c r="AK465" i="44" s="1"/>
  <c r="AL465" i="44" s="1"/>
  <c r="AJ466" i="44"/>
  <c r="AK466" i="44" s="1"/>
  <c r="AL466" i="44" s="1"/>
  <c r="AJ467" i="44"/>
  <c r="AJ468" i="44"/>
  <c r="AJ469" i="44"/>
  <c r="AJ470" i="44"/>
  <c r="AK470" i="44" s="1"/>
  <c r="AJ471" i="44"/>
  <c r="AK471" i="44" s="1"/>
  <c r="AL471" i="44" s="1"/>
  <c r="AJ472" i="44"/>
  <c r="AJ473" i="44"/>
  <c r="AK473" i="44" s="1"/>
  <c r="AL473" i="44" s="1"/>
  <c r="AJ474" i="44"/>
  <c r="AK474" i="44" s="1"/>
  <c r="AL474" i="44" s="1"/>
  <c r="AJ475" i="44"/>
  <c r="AK475" i="44" s="1"/>
  <c r="AL475" i="44" s="1"/>
  <c r="AJ476" i="44"/>
  <c r="AK476" i="44" s="1"/>
  <c r="AL476" i="44" s="1"/>
  <c r="AJ477" i="44"/>
  <c r="AK477" i="44" s="1"/>
  <c r="AL477" i="44" s="1"/>
  <c r="AJ478" i="44"/>
  <c r="AK478" i="44" s="1"/>
  <c r="AJ479" i="44"/>
  <c r="AJ480" i="44"/>
  <c r="AJ481" i="44"/>
  <c r="AK481" i="44" s="1"/>
  <c r="AL481" i="44" s="1"/>
  <c r="AJ482" i="44"/>
  <c r="AK482" i="44" s="1"/>
  <c r="AL482" i="44" s="1"/>
  <c r="AJ483" i="44"/>
  <c r="AK483" i="44" s="1"/>
  <c r="AL483" i="44" s="1"/>
  <c r="AJ484" i="44"/>
  <c r="AK484" i="44" s="1"/>
  <c r="AL484" i="44" s="1"/>
  <c r="AJ485" i="44"/>
  <c r="AK485" i="44" s="1"/>
  <c r="AL485" i="44" s="1"/>
  <c r="AJ486" i="44"/>
  <c r="AK486" i="44" s="1"/>
  <c r="AL486" i="44" s="1"/>
  <c r="AJ487" i="44"/>
  <c r="AK487" i="44" s="1"/>
  <c r="AL487" i="44" s="1"/>
  <c r="AJ488" i="44"/>
  <c r="AK488" i="44" s="1"/>
  <c r="AL488" i="44" s="1"/>
  <c r="AJ489" i="44"/>
  <c r="AK489" i="44" s="1"/>
  <c r="AL489" i="44" s="1"/>
  <c r="AJ490" i="44"/>
  <c r="AK490" i="44" s="1"/>
  <c r="AL490" i="44" s="1"/>
  <c r="AJ491" i="44"/>
  <c r="AJ492" i="44"/>
  <c r="AJ493" i="44"/>
  <c r="AJ494" i="44"/>
  <c r="AK494" i="44" s="1"/>
  <c r="AL494" i="44" s="1"/>
  <c r="AJ495" i="44"/>
  <c r="AJ496" i="44"/>
  <c r="AK496" i="44" s="1"/>
  <c r="AJ497" i="44"/>
  <c r="AK497" i="44" s="1"/>
  <c r="AL497" i="44" s="1"/>
  <c r="AJ498" i="44"/>
  <c r="AK498" i="44" s="1"/>
  <c r="AL498" i="44" s="1"/>
  <c r="AJ499" i="44"/>
  <c r="AK499" i="44" s="1"/>
  <c r="AL499" i="44" s="1"/>
  <c r="AJ500" i="44"/>
  <c r="AK500" i="44" s="1"/>
  <c r="AL500" i="44" s="1"/>
  <c r="AJ501" i="44"/>
  <c r="AK501" i="44" s="1"/>
  <c r="AL501" i="44" s="1"/>
  <c r="AJ502" i="44"/>
  <c r="AK502" i="44" s="1"/>
  <c r="AL502" i="44" s="1"/>
  <c r="AJ503" i="44"/>
  <c r="AJ504" i="44"/>
  <c r="AJ505" i="44"/>
  <c r="AK505" i="44" s="1"/>
  <c r="AL505" i="44" s="1"/>
  <c r="AJ506" i="44"/>
  <c r="AK506" i="44" s="1"/>
  <c r="AL506" i="44" s="1"/>
  <c r="AJ507" i="44"/>
  <c r="AK507" i="44" s="1"/>
  <c r="AL507" i="44" s="1"/>
  <c r="AJ508" i="44"/>
  <c r="AK508" i="44" s="1"/>
  <c r="AL508" i="44" s="1"/>
  <c r="AJ509" i="44"/>
  <c r="AK509" i="44" s="1"/>
  <c r="AL509" i="44" s="1"/>
  <c r="AJ510" i="44"/>
  <c r="AK510" i="44" s="1"/>
  <c r="AL510" i="44" s="1"/>
  <c r="AJ511" i="44"/>
  <c r="AK511" i="44" s="1"/>
  <c r="AL511" i="44" s="1"/>
  <c r="AJ512" i="44"/>
  <c r="AK512" i="44" s="1"/>
  <c r="AL512" i="44" s="1"/>
  <c r="AJ513" i="44"/>
  <c r="AK513" i="44" s="1"/>
  <c r="AL513" i="44" s="1"/>
  <c r="AJ514" i="44"/>
  <c r="AK514" i="44" s="1"/>
  <c r="AL514" i="44" s="1"/>
  <c r="AJ515" i="44"/>
  <c r="AJ516" i="44"/>
  <c r="AK516" i="44" s="1"/>
  <c r="AL516" i="44" s="1"/>
  <c r="AJ517" i="44"/>
  <c r="AJ518" i="44"/>
  <c r="AK518" i="44" s="1"/>
  <c r="AL518" i="44" s="1"/>
  <c r="AJ519" i="44"/>
  <c r="AJ520" i="44"/>
  <c r="AK520" i="44" s="1"/>
  <c r="AL520" i="44" s="1"/>
  <c r="AJ521" i="44"/>
  <c r="AK521" i="44" s="1"/>
  <c r="AL521" i="44" s="1"/>
  <c r="AJ522" i="44"/>
  <c r="AK522" i="44" s="1"/>
  <c r="AL522" i="44" s="1"/>
  <c r="AJ523" i="44"/>
  <c r="AK523" i="44" s="1"/>
  <c r="AL523" i="44" s="1"/>
  <c r="AJ524" i="44"/>
  <c r="AK524" i="44" s="1"/>
  <c r="AL524" i="44" s="1"/>
  <c r="AJ525" i="44"/>
  <c r="AK525" i="44" s="1"/>
  <c r="AL525" i="44" s="1"/>
  <c r="AJ526" i="44"/>
  <c r="AK526" i="44" s="1"/>
  <c r="AL526" i="44" s="1"/>
  <c r="AJ527" i="44"/>
  <c r="AK527" i="44" s="1"/>
  <c r="AL527" i="44" s="1"/>
  <c r="AJ528" i="44"/>
  <c r="AJ529" i="44"/>
  <c r="AK529" i="44" s="1"/>
  <c r="AL529" i="44" s="1"/>
  <c r="AJ530" i="44"/>
  <c r="AK530" i="44" s="1"/>
  <c r="AL530" i="44" s="1"/>
  <c r="AJ531" i="44"/>
  <c r="AJ532" i="44"/>
  <c r="AJ533" i="44"/>
  <c r="AJ534" i="44"/>
  <c r="AK534" i="44" s="1"/>
  <c r="AL534" i="44" s="1"/>
  <c r="AJ535" i="44"/>
  <c r="AK535" i="44" s="1"/>
  <c r="AL535" i="44" s="1"/>
  <c r="AJ536" i="44"/>
  <c r="AK536" i="44" s="1"/>
  <c r="AJ537" i="44"/>
  <c r="AK537" i="44" s="1"/>
  <c r="AL537" i="44" s="1"/>
  <c r="AJ538" i="44"/>
  <c r="AK538" i="44" s="1"/>
  <c r="AL538" i="44" s="1"/>
  <c r="AJ539" i="44"/>
  <c r="AJ540" i="44"/>
  <c r="AJ541" i="44"/>
  <c r="AK541" i="44" s="1"/>
  <c r="AL541" i="44" s="1"/>
  <c r="AJ542" i="44"/>
  <c r="AK542" i="44" s="1"/>
  <c r="AL542" i="44" s="1"/>
  <c r="AJ543" i="44"/>
  <c r="AJ544" i="44"/>
  <c r="AJ545" i="44"/>
  <c r="AK545" i="44" s="1"/>
  <c r="AL545" i="44" s="1"/>
  <c r="AJ546" i="44"/>
  <c r="AK546" i="44" s="1"/>
  <c r="AL546" i="44" s="1"/>
  <c r="AJ547" i="44"/>
  <c r="AK547" i="44" s="1"/>
  <c r="AL547" i="44" s="1"/>
  <c r="AJ548" i="44"/>
  <c r="AK548" i="44" s="1"/>
  <c r="AL548" i="44" s="1"/>
  <c r="AJ549" i="44"/>
  <c r="AK549" i="44" s="1"/>
  <c r="AL549" i="44" s="1"/>
  <c r="AJ550" i="44"/>
  <c r="AK550" i="44" s="1"/>
  <c r="AL550" i="44" s="1"/>
  <c r="AJ551" i="44"/>
  <c r="AK551" i="44" s="1"/>
  <c r="AL551" i="44" s="1"/>
  <c r="AJ552" i="44"/>
  <c r="AJ553" i="44"/>
  <c r="AK553" i="44" s="1"/>
  <c r="AL553" i="44" s="1"/>
  <c r="AJ554" i="44"/>
  <c r="AK554" i="44" s="1"/>
  <c r="AL554" i="44" s="1"/>
  <c r="AJ555" i="44"/>
  <c r="AK555" i="44" s="1"/>
  <c r="AL555" i="44" s="1"/>
  <c r="AJ556" i="44"/>
  <c r="AK556" i="44" s="1"/>
  <c r="AL556" i="44" s="1"/>
  <c r="AJ557" i="44"/>
  <c r="AK557" i="44" s="1"/>
  <c r="AL557" i="44" s="1"/>
  <c r="AJ558" i="44"/>
  <c r="AK558" i="44" s="1"/>
  <c r="AL558" i="44" s="1"/>
  <c r="AJ559" i="44"/>
  <c r="AK559" i="44" s="1"/>
  <c r="AL559" i="44" s="1"/>
  <c r="AJ560" i="44"/>
  <c r="AK560" i="44" s="1"/>
  <c r="AL560" i="44" s="1"/>
  <c r="AJ561" i="44"/>
  <c r="AK561" i="44" s="1"/>
  <c r="AL561" i="44" s="1"/>
  <c r="AJ562" i="44"/>
  <c r="AK562" i="44" s="1"/>
  <c r="AL562" i="44" s="1"/>
  <c r="AJ563" i="44"/>
  <c r="AJ564" i="44"/>
  <c r="AJ565" i="44"/>
  <c r="AJ566" i="44"/>
  <c r="AK566" i="44" s="1"/>
  <c r="AL566" i="44" s="1"/>
  <c r="AJ567" i="44"/>
  <c r="AJ568" i="44"/>
  <c r="AJ569" i="44"/>
  <c r="AK569" i="44" s="1"/>
  <c r="AL569" i="44" s="1"/>
  <c r="AJ570" i="44"/>
  <c r="AK570" i="44" s="1"/>
  <c r="AL570" i="44" s="1"/>
  <c r="AJ571" i="44"/>
  <c r="AK571" i="44" s="1"/>
  <c r="AL571" i="44" s="1"/>
  <c r="AJ572" i="44"/>
  <c r="AJ573" i="44"/>
  <c r="AK573" i="44" s="1"/>
  <c r="AL573" i="44" s="1"/>
  <c r="AJ574" i="44"/>
  <c r="AK574" i="44" s="1"/>
  <c r="AL574" i="44" s="1"/>
  <c r="AJ575" i="44"/>
  <c r="AJ576" i="44"/>
  <c r="AJ577" i="44"/>
  <c r="AK577" i="44" s="1"/>
  <c r="AL577" i="44" s="1"/>
  <c r="AJ578" i="44"/>
  <c r="AK578" i="44" s="1"/>
  <c r="AL578" i="44" s="1"/>
  <c r="AJ579" i="44"/>
  <c r="AK579" i="44" s="1"/>
  <c r="AL579" i="44" s="1"/>
  <c r="AJ580" i="44"/>
  <c r="AK580" i="44" s="1"/>
  <c r="AL580" i="44" s="1"/>
  <c r="AJ581" i="44"/>
  <c r="AK581" i="44" s="1"/>
  <c r="AL581" i="44" s="1"/>
  <c r="AJ582" i="44"/>
  <c r="AK582" i="44" s="1"/>
  <c r="AJ583" i="44"/>
  <c r="AK583" i="44" s="1"/>
  <c r="AL583" i="44" s="1"/>
  <c r="AJ584" i="44"/>
  <c r="AK584" i="44" s="1"/>
  <c r="AL584" i="44" s="1"/>
  <c r="AJ585" i="44"/>
  <c r="AK585" i="44" s="1"/>
  <c r="AL585" i="44" s="1"/>
  <c r="AJ586" i="44"/>
  <c r="AK586" i="44" s="1"/>
  <c r="AL586" i="44" s="1"/>
  <c r="AJ587" i="44"/>
  <c r="AJ588" i="44"/>
  <c r="AJ589" i="44"/>
  <c r="AJ590" i="44"/>
  <c r="AK590" i="44" s="1"/>
  <c r="AL590" i="44" s="1"/>
  <c r="AJ591" i="44"/>
  <c r="AK591" i="44" s="1"/>
  <c r="AL591" i="44" s="1"/>
  <c r="AJ592" i="44"/>
  <c r="AJ593" i="44"/>
  <c r="AK593" i="44" s="1"/>
  <c r="AL593" i="44" s="1"/>
  <c r="AJ594" i="44"/>
  <c r="AK594" i="44" s="1"/>
  <c r="AL594" i="44" s="1"/>
  <c r="AJ595" i="44"/>
  <c r="AK595" i="44" s="1"/>
  <c r="AL595" i="44" s="1"/>
  <c r="AJ596" i="44"/>
  <c r="AK596" i="44" s="1"/>
  <c r="AL596" i="44" s="1"/>
  <c r="AJ597" i="44"/>
  <c r="AK597" i="44" s="1"/>
  <c r="AL597" i="44" s="1"/>
  <c r="AJ598" i="44"/>
  <c r="AK598" i="44" s="1"/>
  <c r="AJ599" i="44"/>
  <c r="AJ600" i="44"/>
  <c r="AJ601" i="44"/>
  <c r="AK601" i="44" s="1"/>
  <c r="AL601" i="44" s="1"/>
  <c r="AJ602" i="44"/>
  <c r="AK602" i="44" s="1"/>
  <c r="AL602" i="44" s="1"/>
  <c r="AJ603" i="44"/>
  <c r="AK603" i="44" s="1"/>
  <c r="AL603" i="44" s="1"/>
  <c r="AJ604" i="44"/>
  <c r="AK604" i="44" s="1"/>
  <c r="AL604" i="44" s="1"/>
  <c r="AJ605" i="44"/>
  <c r="AK605" i="44" s="1"/>
  <c r="AL605" i="44" s="1"/>
  <c r="AJ606" i="44"/>
  <c r="AK606" i="44" s="1"/>
  <c r="AL606" i="44" s="1"/>
  <c r="AJ607" i="44"/>
  <c r="AK607" i="44" s="1"/>
  <c r="AL607" i="44" s="1"/>
  <c r="AJ608" i="44"/>
  <c r="AK608" i="44" s="1"/>
  <c r="AL608" i="44" s="1"/>
  <c r="AJ609" i="44"/>
  <c r="AK609" i="44" s="1"/>
  <c r="AL609" i="44" s="1"/>
  <c r="AJ610" i="44"/>
  <c r="AK610" i="44" s="1"/>
  <c r="AL610" i="44" s="1"/>
  <c r="AJ611" i="44"/>
  <c r="AJ612" i="44"/>
  <c r="AJ613" i="44"/>
  <c r="AJ614" i="44"/>
  <c r="AK614" i="44" s="1"/>
  <c r="AJ615" i="44"/>
  <c r="AJ616" i="44"/>
  <c r="AJ617" i="44"/>
  <c r="AK617" i="44" s="1"/>
  <c r="AL617" i="44" s="1"/>
  <c r="AJ618" i="44"/>
  <c r="AK618" i="44" s="1"/>
  <c r="AL618" i="44" s="1"/>
  <c r="AJ619" i="44"/>
  <c r="AK619" i="44" s="1"/>
  <c r="AL619" i="44" s="1"/>
  <c r="AJ620" i="44"/>
  <c r="AK620" i="44" s="1"/>
  <c r="AL620" i="44" s="1"/>
  <c r="AJ621" i="44"/>
  <c r="AK621" i="44" s="1"/>
  <c r="AL621" i="44" s="1"/>
  <c r="AJ622" i="44"/>
  <c r="AK622" i="44" s="1"/>
  <c r="AJ623" i="44"/>
  <c r="AK623" i="44" s="1"/>
  <c r="AL623" i="44" s="1"/>
  <c r="AJ624" i="44"/>
  <c r="AJ625" i="44"/>
  <c r="AK625" i="44" s="1"/>
  <c r="AL625" i="44" s="1"/>
  <c r="AJ626" i="44"/>
  <c r="AK626" i="44" s="1"/>
  <c r="AL626" i="44" s="1"/>
  <c r="AJ627" i="44"/>
  <c r="AK627" i="44" s="1"/>
  <c r="AL627" i="44" s="1"/>
  <c r="AJ628" i="44"/>
  <c r="AK628" i="44" s="1"/>
  <c r="AL628" i="44" s="1"/>
  <c r="AJ629" i="44"/>
  <c r="AK629" i="44" s="1"/>
  <c r="AL629" i="44" s="1"/>
  <c r="AJ630" i="44"/>
  <c r="AK630" i="44" s="1"/>
  <c r="AL630" i="44" s="1"/>
  <c r="AJ631" i="44"/>
  <c r="AK631" i="44" s="1"/>
  <c r="AL631" i="44" s="1"/>
  <c r="AJ632" i="44"/>
  <c r="AK632" i="44" s="1"/>
  <c r="AL632" i="44" s="1"/>
  <c r="AJ633" i="44"/>
  <c r="AK633" i="44" s="1"/>
  <c r="AL633" i="44" s="1"/>
  <c r="AJ634" i="44"/>
  <c r="AK634" i="44" s="1"/>
  <c r="AL634" i="44" s="1"/>
  <c r="AJ635" i="44"/>
  <c r="AJ636" i="44"/>
  <c r="AK636" i="44" s="1"/>
  <c r="AL636" i="44" s="1"/>
  <c r="AJ637" i="44"/>
  <c r="AJ638" i="44"/>
  <c r="AK638" i="44" s="1"/>
  <c r="AL638" i="44" s="1"/>
  <c r="AJ639" i="44"/>
  <c r="AJ640" i="44"/>
  <c r="AJ641" i="44"/>
  <c r="AK641" i="44" s="1"/>
  <c r="AL641" i="44" s="1"/>
  <c r="AJ642" i="44"/>
  <c r="AK642" i="44" s="1"/>
  <c r="AL642" i="44" s="1"/>
  <c r="AJ643" i="44"/>
  <c r="AK643" i="44" s="1"/>
  <c r="AL643" i="44" s="1"/>
  <c r="AJ644" i="44"/>
  <c r="AK644" i="44" s="1"/>
  <c r="AL644" i="44" s="1"/>
  <c r="AJ645" i="44"/>
  <c r="AK645" i="44" s="1"/>
  <c r="AL645" i="44" s="1"/>
  <c r="AJ646" i="44"/>
  <c r="AK646" i="44" s="1"/>
  <c r="AL646" i="44" s="1"/>
  <c r="AJ647" i="44"/>
  <c r="AK647" i="44" s="1"/>
  <c r="AL647" i="44" s="1"/>
  <c r="AJ648" i="44"/>
  <c r="AJ649" i="44"/>
  <c r="AK649" i="44" s="1"/>
  <c r="AL649" i="44" s="1"/>
  <c r="AJ650" i="44"/>
  <c r="AK650" i="44" s="1"/>
  <c r="AL650" i="44" s="1"/>
  <c r="AJ651" i="44"/>
  <c r="AK651" i="44" s="1"/>
  <c r="AL651" i="44" s="1"/>
  <c r="AJ652" i="44"/>
  <c r="AK652" i="44" s="1"/>
  <c r="AL652" i="44" s="1"/>
  <c r="AJ653" i="44"/>
  <c r="AK653" i="44" s="1"/>
  <c r="AL653" i="44" s="1"/>
  <c r="AJ654" i="44"/>
  <c r="AK654" i="44" s="1"/>
  <c r="AJ655" i="44"/>
  <c r="AK655" i="44" s="1"/>
  <c r="AL655" i="44" s="1"/>
  <c r="AJ656" i="44"/>
  <c r="AK656" i="44" s="1"/>
  <c r="AL656" i="44" s="1"/>
  <c r="AJ657" i="44"/>
  <c r="AK657" i="44" s="1"/>
  <c r="AL657" i="44" s="1"/>
  <c r="AJ658" i="44"/>
  <c r="AK658" i="44" s="1"/>
  <c r="AL658" i="44" s="1"/>
  <c r="AJ659" i="44"/>
  <c r="AJ660" i="44"/>
  <c r="AK660" i="44" s="1"/>
  <c r="AL660" i="44" s="1"/>
  <c r="AJ661" i="44"/>
  <c r="AJ662" i="44"/>
  <c r="AK662" i="44" s="1"/>
  <c r="AJ663" i="44"/>
  <c r="AK663" i="44" s="1"/>
  <c r="AL663" i="44" s="1"/>
  <c r="AJ664" i="44"/>
  <c r="AK664" i="44" s="1"/>
  <c r="AL664" i="44" s="1"/>
  <c r="AJ665" i="44"/>
  <c r="AK665" i="44" s="1"/>
  <c r="AL665" i="44" s="1"/>
  <c r="AJ666" i="44"/>
  <c r="AK666" i="44" s="1"/>
  <c r="AL666" i="44" s="1"/>
  <c r="AJ667" i="44"/>
  <c r="AK667" i="44" s="1"/>
  <c r="AL667" i="44" s="1"/>
  <c r="AJ668" i="44"/>
  <c r="AK668" i="44" s="1"/>
  <c r="AL668" i="44" s="1"/>
  <c r="AJ669" i="44"/>
  <c r="AK669" i="44" s="1"/>
  <c r="AL669" i="44" s="1"/>
  <c r="AJ670" i="44"/>
  <c r="AK670" i="44" s="1"/>
  <c r="AJ671" i="44"/>
  <c r="AJ672" i="44"/>
  <c r="AK672" i="44" s="1"/>
  <c r="AL672" i="44" s="1"/>
  <c r="AJ673" i="44"/>
  <c r="AK673" i="44" s="1"/>
  <c r="AL673" i="44" s="1"/>
  <c r="AJ674" i="44"/>
  <c r="AK674" i="44" s="1"/>
  <c r="AL674" i="44" s="1"/>
  <c r="AJ675" i="44"/>
  <c r="AK675" i="44" s="1"/>
  <c r="AL675" i="44" s="1"/>
  <c r="AJ676" i="44"/>
  <c r="AJ677" i="44"/>
  <c r="AK677" i="44" s="1"/>
  <c r="AL677" i="44" s="1"/>
  <c r="AJ678" i="44"/>
  <c r="AK678" i="44" s="1"/>
  <c r="AL678" i="44" s="1"/>
  <c r="AJ679" i="44"/>
  <c r="AK679" i="44" s="1"/>
  <c r="AL679" i="44" s="1"/>
  <c r="AJ680" i="44"/>
  <c r="AK680" i="44" s="1"/>
  <c r="AL680" i="44" s="1"/>
  <c r="AJ681" i="44"/>
  <c r="AK681" i="44" s="1"/>
  <c r="AL681" i="44" s="1"/>
  <c r="AJ682" i="44"/>
  <c r="AK682" i="44" s="1"/>
  <c r="AL682" i="44" s="1"/>
  <c r="AJ683" i="44"/>
  <c r="AJ684" i="44"/>
  <c r="AJ685" i="44"/>
  <c r="AK685" i="44" s="1"/>
  <c r="AL685" i="44" s="1"/>
  <c r="AJ686" i="44"/>
  <c r="AK686" i="44" s="1"/>
  <c r="AJ687" i="44"/>
  <c r="AK687" i="44" s="1"/>
  <c r="AL687" i="44" s="1"/>
  <c r="AJ688" i="44"/>
  <c r="AK688" i="44" s="1"/>
  <c r="AJ689" i="44"/>
  <c r="AK689" i="44" s="1"/>
  <c r="AL689" i="44" s="1"/>
  <c r="AJ690" i="44"/>
  <c r="AK690" i="44" s="1"/>
  <c r="AL690" i="44" s="1"/>
  <c r="AJ691" i="44"/>
  <c r="AK691" i="44" s="1"/>
  <c r="AL691" i="44" s="1"/>
  <c r="AJ692" i="44"/>
  <c r="AK692" i="44" s="1"/>
  <c r="AL692" i="44" s="1"/>
  <c r="AJ693" i="44"/>
  <c r="AK693" i="44" s="1"/>
  <c r="AL693" i="44" s="1"/>
  <c r="AJ694" i="44"/>
  <c r="AK694" i="44" s="1"/>
  <c r="AL694" i="44" s="1"/>
  <c r="AJ695" i="44"/>
  <c r="AJ696" i="44"/>
  <c r="AJ697" i="44"/>
  <c r="AK697" i="44" s="1"/>
  <c r="AL697" i="44" s="1"/>
  <c r="AJ698" i="44"/>
  <c r="AK698" i="44" s="1"/>
  <c r="AL698" i="44" s="1"/>
  <c r="AJ699" i="44"/>
  <c r="AK699" i="44" s="1"/>
  <c r="AL699" i="44" s="1"/>
  <c r="AJ700" i="44"/>
  <c r="AK700" i="44" s="1"/>
  <c r="AL700" i="44" s="1"/>
  <c r="AJ701" i="44"/>
  <c r="AK701" i="44" s="1"/>
  <c r="AJ702" i="44"/>
  <c r="AK702" i="44" s="1"/>
  <c r="AL702" i="44" s="1"/>
  <c r="AJ703" i="44"/>
  <c r="AK703" i="44" s="1"/>
  <c r="AL703" i="44" s="1"/>
  <c r="AJ704" i="44"/>
  <c r="AK704" i="44" s="1"/>
  <c r="AL704" i="44" s="1"/>
  <c r="AJ705" i="44"/>
  <c r="AK705" i="44" s="1"/>
  <c r="AL705" i="44" s="1"/>
  <c r="AJ706" i="44"/>
  <c r="AK706" i="44" s="1"/>
  <c r="AL706" i="44" s="1"/>
  <c r="AJ707" i="44"/>
  <c r="AK707" i="44" s="1"/>
  <c r="AL707" i="44" s="1"/>
  <c r="AJ708" i="44"/>
  <c r="AJ709" i="44"/>
  <c r="AK709" i="44" s="1"/>
  <c r="AL709" i="44" s="1"/>
  <c r="AJ710" i="44"/>
  <c r="AK710" i="44" s="1"/>
  <c r="AL710" i="44" s="1"/>
  <c r="AJ711" i="44"/>
  <c r="AK711" i="44" s="1"/>
  <c r="AL711" i="44" s="1"/>
  <c r="AJ712" i="44"/>
  <c r="AK712" i="44" s="1"/>
  <c r="AL712" i="44" s="1"/>
  <c r="AJ713" i="44"/>
  <c r="AK713" i="44" s="1"/>
  <c r="AL713" i="44" s="1"/>
  <c r="AJ714" i="44"/>
  <c r="AK714" i="44" s="1"/>
  <c r="AL714" i="44" s="1"/>
  <c r="AJ715" i="44"/>
  <c r="AK715" i="44" s="1"/>
  <c r="AL715" i="44" s="1"/>
  <c r="AJ716" i="44"/>
  <c r="AK716" i="44" s="1"/>
  <c r="AL716" i="44" s="1"/>
  <c r="AJ717" i="44"/>
  <c r="AK717" i="44" s="1"/>
  <c r="AL717" i="44" s="1"/>
  <c r="AJ718" i="44"/>
  <c r="AK718" i="44" s="1"/>
  <c r="AL718" i="44" s="1"/>
  <c r="AJ719" i="44"/>
  <c r="AJ720" i="44"/>
  <c r="AJ721" i="44"/>
  <c r="AK721" i="44" s="1"/>
  <c r="AL721" i="44" s="1"/>
  <c r="AJ722" i="44"/>
  <c r="AK722" i="44" s="1"/>
  <c r="AL722" i="44" s="1"/>
  <c r="AJ723" i="44"/>
  <c r="AK723" i="44" s="1"/>
  <c r="AL723" i="44" s="1"/>
  <c r="AJ724" i="44"/>
  <c r="AK724" i="44" s="1"/>
  <c r="AL724" i="44" s="1"/>
  <c r="AJ725" i="44"/>
  <c r="AK725" i="44" s="1"/>
  <c r="AL725" i="44" s="1"/>
  <c r="AJ726" i="44"/>
  <c r="AK726" i="44" s="1"/>
  <c r="AJ727" i="44"/>
  <c r="AK727" i="44" s="1"/>
  <c r="AL727" i="44" s="1"/>
  <c r="AJ728" i="44"/>
  <c r="AK728" i="44" s="1"/>
  <c r="AL728" i="44" s="1"/>
  <c r="AJ729" i="44"/>
  <c r="AK729" i="44" s="1"/>
  <c r="AL729" i="44" s="1"/>
  <c r="AJ730" i="44"/>
  <c r="AK730" i="44" s="1"/>
  <c r="AL730" i="44" s="1"/>
  <c r="AJ731" i="44"/>
  <c r="AJ732" i="44"/>
  <c r="AJ733" i="44"/>
  <c r="AK733" i="44" s="1"/>
  <c r="AL733" i="44" s="1"/>
  <c r="AJ734" i="44"/>
  <c r="AK734" i="44" s="1"/>
  <c r="AL734" i="44" s="1"/>
  <c r="AJ735" i="44"/>
  <c r="AJ736" i="44"/>
  <c r="AJ737" i="44"/>
  <c r="AK737" i="44" s="1"/>
  <c r="AL737" i="44" s="1"/>
  <c r="AJ738" i="44"/>
  <c r="AK738" i="44" s="1"/>
  <c r="AL738" i="44" s="1"/>
  <c r="AJ739" i="44"/>
  <c r="AK739" i="44" s="1"/>
  <c r="AL739" i="44" s="1"/>
  <c r="AJ740" i="44"/>
  <c r="AK740" i="44" s="1"/>
  <c r="AL740" i="44" s="1"/>
  <c r="AJ741" i="44"/>
  <c r="AJ742" i="44"/>
  <c r="AK742" i="44" s="1"/>
  <c r="AJ743" i="44"/>
  <c r="AJ744" i="44"/>
  <c r="AJ745" i="44"/>
  <c r="AK745" i="44" s="1"/>
  <c r="AL745" i="44" s="1"/>
  <c r="AJ746" i="44"/>
  <c r="AK746" i="44" s="1"/>
  <c r="AL746" i="44" s="1"/>
  <c r="AJ747" i="44"/>
  <c r="AK747" i="44" s="1"/>
  <c r="AL747" i="44" s="1"/>
  <c r="AJ748" i="44"/>
  <c r="AK748" i="44" s="1"/>
  <c r="AL748" i="44" s="1"/>
  <c r="AJ749" i="44"/>
  <c r="AK749" i="44" s="1"/>
  <c r="AL749" i="44" s="1"/>
  <c r="AJ750" i="44"/>
  <c r="AK750" i="44" s="1"/>
  <c r="AJ751" i="44"/>
  <c r="AK751" i="44" s="1"/>
  <c r="AL751" i="44" s="1"/>
  <c r="AJ752" i="44"/>
  <c r="AK752" i="44" s="1"/>
  <c r="AL752" i="44" s="1"/>
  <c r="AJ753" i="44"/>
  <c r="AK753" i="44" s="1"/>
  <c r="AL753" i="44" s="1"/>
  <c r="AJ754" i="44"/>
  <c r="AK754" i="44" s="1"/>
  <c r="AL754" i="44" s="1"/>
  <c r="AJ755" i="44"/>
  <c r="AK755" i="44" s="1"/>
  <c r="AL755" i="44" s="1"/>
  <c r="AJ756" i="44"/>
  <c r="AK756" i="44" s="1"/>
  <c r="AL756" i="44" s="1"/>
  <c r="AJ757" i="44"/>
  <c r="AJ758" i="44"/>
  <c r="AK758" i="44" s="1"/>
  <c r="AL758" i="44" s="1"/>
  <c r="AJ759" i="44"/>
  <c r="AK759" i="44" s="1"/>
  <c r="AL759" i="44" s="1"/>
  <c r="AJ760" i="44"/>
  <c r="AK760" i="44" s="1"/>
  <c r="AL760" i="44" s="1"/>
  <c r="AJ761" i="44"/>
  <c r="AK761" i="44" s="1"/>
  <c r="AL761" i="44" s="1"/>
  <c r="AJ762" i="44"/>
  <c r="AK762" i="44" s="1"/>
  <c r="AL762" i="44" s="1"/>
  <c r="AJ763" i="44"/>
  <c r="AK763" i="44" s="1"/>
  <c r="AJ764" i="44"/>
  <c r="AK764" i="44" s="1"/>
  <c r="AL764" i="44" s="1"/>
  <c r="AJ765" i="44"/>
  <c r="AK765" i="44" s="1"/>
  <c r="AL765" i="44" s="1"/>
  <c r="AJ766" i="44"/>
  <c r="AK766" i="44" s="1"/>
  <c r="AL766" i="44" s="1"/>
  <c r="AJ767" i="44"/>
  <c r="AK767" i="44" s="1"/>
  <c r="AL767" i="44" s="1"/>
  <c r="AJ768" i="44"/>
  <c r="AJ769" i="44"/>
  <c r="AK769" i="44" s="1"/>
  <c r="AL769" i="44" s="1"/>
  <c r="AJ770" i="44"/>
  <c r="AK770" i="44" s="1"/>
  <c r="AL770" i="44" s="1"/>
  <c r="AJ771" i="44"/>
  <c r="AJ772" i="44"/>
  <c r="AJ773" i="44"/>
  <c r="AK773" i="44" s="1"/>
  <c r="AL773" i="44" s="1"/>
  <c r="AJ774" i="44"/>
  <c r="AK774" i="44" s="1"/>
  <c r="AL774" i="44" s="1"/>
  <c r="AJ775" i="44"/>
  <c r="AK775" i="44" s="1"/>
  <c r="AL775" i="44" s="1"/>
  <c r="AJ776" i="44"/>
  <c r="AK776" i="44" s="1"/>
  <c r="AL776" i="44" s="1"/>
  <c r="AJ777" i="44"/>
  <c r="AK777" i="44" s="1"/>
  <c r="AL777" i="44" s="1"/>
  <c r="AJ778" i="44"/>
  <c r="AK778" i="44" s="1"/>
  <c r="AL778" i="44" s="1"/>
  <c r="AJ779" i="44"/>
  <c r="AJ780" i="44"/>
  <c r="AK780" i="44" s="1"/>
  <c r="AL780" i="44" s="1"/>
  <c r="AJ781" i="44"/>
  <c r="AK781" i="44" s="1"/>
  <c r="AL781" i="44" s="1"/>
  <c r="AJ782" i="44"/>
  <c r="AK782" i="44" s="1"/>
  <c r="AL782" i="44" s="1"/>
  <c r="AJ783" i="44"/>
  <c r="AK783" i="44" s="1"/>
  <c r="AL783" i="44" s="1"/>
  <c r="AJ784" i="44"/>
  <c r="AK784" i="44" s="1"/>
  <c r="AL784" i="44" s="1"/>
  <c r="AJ785" i="44"/>
  <c r="AK785" i="44" s="1"/>
  <c r="AL785" i="44" s="1"/>
  <c r="AJ786" i="44"/>
  <c r="AK786" i="44" s="1"/>
  <c r="AL786" i="44" s="1"/>
  <c r="AJ787" i="44"/>
  <c r="AK787" i="44" s="1"/>
  <c r="AL787" i="44" s="1"/>
  <c r="AJ788" i="44"/>
  <c r="AK788" i="44" s="1"/>
  <c r="AL788" i="44" s="1"/>
  <c r="AJ789" i="44"/>
  <c r="AK789" i="44" s="1"/>
  <c r="AL789" i="44" s="1"/>
  <c r="AJ790" i="44"/>
  <c r="AK790" i="44" s="1"/>
  <c r="AJ791" i="44"/>
  <c r="AJ792" i="44"/>
  <c r="AJ793" i="44"/>
  <c r="AK793" i="44" s="1"/>
  <c r="AL793" i="44" s="1"/>
  <c r="AJ794" i="44"/>
  <c r="AK794" i="44" s="1"/>
  <c r="AL794" i="44" s="1"/>
  <c r="AJ795" i="44"/>
  <c r="AJ796" i="44"/>
  <c r="AJ797" i="44"/>
  <c r="AJ798" i="44"/>
  <c r="AK798" i="44" s="1"/>
  <c r="AJ799" i="44"/>
  <c r="AK799" i="44" s="1"/>
  <c r="AL799" i="44" s="1"/>
  <c r="AJ800" i="44"/>
  <c r="AK800" i="44" s="1"/>
  <c r="AL800" i="44" s="1"/>
  <c r="AJ801" i="44"/>
  <c r="AK801" i="44" s="1"/>
  <c r="AL801" i="44" s="1"/>
  <c r="AJ802" i="44"/>
  <c r="AK802" i="44" s="1"/>
  <c r="AL802" i="44" s="1"/>
  <c r="AJ803" i="44"/>
  <c r="AJ804" i="44"/>
  <c r="AJ805" i="44"/>
  <c r="AJ806" i="44"/>
  <c r="AK806" i="44" s="1"/>
  <c r="AL806" i="44" s="1"/>
  <c r="AJ807" i="44"/>
  <c r="AK807" i="44" s="1"/>
  <c r="AL807" i="44" s="1"/>
  <c r="AJ808" i="44"/>
  <c r="AK808" i="44" s="1"/>
  <c r="AL808" i="44" s="1"/>
  <c r="AJ809" i="44"/>
  <c r="AK809" i="44" s="1"/>
  <c r="AL809" i="44" s="1"/>
  <c r="AJ810" i="44"/>
  <c r="AK810" i="44" s="1"/>
  <c r="AL810" i="44" s="1"/>
  <c r="AJ811" i="44"/>
  <c r="AK811" i="44" s="1"/>
  <c r="AL811" i="44" s="1"/>
  <c r="AJ812" i="44"/>
  <c r="AK812" i="44" s="1"/>
  <c r="AL812" i="44" s="1"/>
  <c r="AJ813" i="44"/>
  <c r="AK813" i="44" s="1"/>
  <c r="AL813" i="44" s="1"/>
  <c r="AJ814" i="44"/>
  <c r="AK814" i="44" s="1"/>
  <c r="AL814" i="44" s="1"/>
  <c r="AJ815" i="44"/>
  <c r="AJ816" i="44"/>
  <c r="AJ817" i="44"/>
  <c r="AK817" i="44" s="1"/>
  <c r="AL817" i="44" s="1"/>
  <c r="AJ818" i="44"/>
  <c r="AK818" i="44" s="1"/>
  <c r="AL818" i="44" s="1"/>
  <c r="AJ819" i="44"/>
  <c r="AJ820" i="44"/>
  <c r="AK820" i="44" s="1"/>
  <c r="AL820" i="44" s="1"/>
  <c r="AJ821" i="44"/>
  <c r="AK821" i="44" s="1"/>
  <c r="AL821" i="44" s="1"/>
  <c r="AJ822" i="44"/>
  <c r="AK822" i="44" s="1"/>
  <c r="AL822" i="44" s="1"/>
  <c r="AJ823" i="44"/>
  <c r="AK823" i="44" s="1"/>
  <c r="AL823" i="44" s="1"/>
  <c r="AJ824" i="44"/>
  <c r="AJ825" i="44"/>
  <c r="AK825" i="44" s="1"/>
  <c r="AL825" i="44" s="1"/>
  <c r="AJ826" i="44"/>
  <c r="AK826" i="44" s="1"/>
  <c r="AL826" i="44" s="1"/>
  <c r="AJ827" i="44"/>
  <c r="AJ828" i="44"/>
  <c r="AJ829" i="44"/>
  <c r="AJ830" i="44"/>
  <c r="AK830" i="44" s="1"/>
  <c r="AL830" i="44" s="1"/>
  <c r="AJ831" i="44"/>
  <c r="AK831" i="44" s="1"/>
  <c r="AL831" i="44" s="1"/>
  <c r="AJ832" i="44"/>
  <c r="AK832" i="44" s="1"/>
  <c r="AL832" i="44" s="1"/>
  <c r="AJ833" i="44"/>
  <c r="AK833" i="44" s="1"/>
  <c r="AL833" i="44" s="1"/>
  <c r="AJ834" i="44"/>
  <c r="AK834" i="44" s="1"/>
  <c r="AL834" i="44" s="1"/>
  <c r="AJ835" i="44"/>
  <c r="AK835" i="44" s="1"/>
  <c r="AL835" i="44" s="1"/>
  <c r="AJ836" i="44"/>
  <c r="AK836" i="44" s="1"/>
  <c r="AL836" i="44" s="1"/>
  <c r="AJ837" i="44"/>
  <c r="AK837" i="44" s="1"/>
  <c r="AL837" i="44" s="1"/>
  <c r="AJ838" i="44"/>
  <c r="AK838" i="44" s="1"/>
  <c r="AJ839" i="44"/>
  <c r="AJ840" i="44"/>
  <c r="AJ841" i="44"/>
  <c r="AK841" i="44" s="1"/>
  <c r="AL841" i="44" s="1"/>
  <c r="AJ842" i="44"/>
  <c r="AK842" i="44" s="1"/>
  <c r="AL842" i="44" s="1"/>
  <c r="AJ843" i="44"/>
  <c r="AK843" i="44" s="1"/>
  <c r="AJ844" i="44"/>
  <c r="AK844" i="44" s="1"/>
  <c r="AL844" i="44" s="1"/>
  <c r="AJ845" i="44"/>
  <c r="AJ846" i="44"/>
  <c r="AK846" i="44" s="1"/>
  <c r="AJ847" i="44"/>
  <c r="AK847" i="44" s="1"/>
  <c r="AL847" i="44" s="1"/>
  <c r="AJ848" i="44"/>
  <c r="AK848" i="44" s="1"/>
  <c r="AL848" i="44" s="1"/>
  <c r="AJ849" i="44"/>
  <c r="AK849" i="44" s="1"/>
  <c r="AL849" i="44" s="1"/>
  <c r="AJ850" i="44"/>
  <c r="AK850" i="44" s="1"/>
  <c r="AL850" i="44" s="1"/>
  <c r="AJ851" i="44"/>
  <c r="AJ852" i="44"/>
  <c r="AJ853" i="44"/>
  <c r="AK853" i="44" s="1"/>
  <c r="AL853" i="44" s="1"/>
  <c r="AJ854" i="44"/>
  <c r="AK854" i="44" s="1"/>
  <c r="AL854" i="44" s="1"/>
  <c r="AJ855" i="44"/>
  <c r="AK855" i="44" s="1"/>
  <c r="AJ856" i="44"/>
  <c r="AJ857" i="44"/>
  <c r="AK857" i="44" s="1"/>
  <c r="AL857" i="44" s="1"/>
  <c r="AJ858" i="44"/>
  <c r="AK858" i="44" s="1"/>
  <c r="AL858" i="44" s="1"/>
  <c r="AJ859" i="44"/>
  <c r="AK859" i="44" s="1"/>
  <c r="AL859" i="44" s="1"/>
  <c r="AJ860" i="44"/>
  <c r="AK860" i="44" s="1"/>
  <c r="AL860" i="44" s="1"/>
  <c r="AJ861" i="44"/>
  <c r="AK861" i="44" s="1"/>
  <c r="AL861" i="44" s="1"/>
  <c r="AJ862" i="44"/>
  <c r="AK862" i="44" s="1"/>
  <c r="AL862" i="44" s="1"/>
  <c r="AJ863" i="44"/>
  <c r="AK863" i="44" s="1"/>
  <c r="AL863" i="44" s="1"/>
  <c r="AJ864" i="44"/>
  <c r="AK864" i="44" s="1"/>
  <c r="AL864" i="44" s="1"/>
  <c r="AJ865" i="44"/>
  <c r="AK865" i="44" s="1"/>
  <c r="AL865" i="44" s="1"/>
  <c r="AJ866" i="44"/>
  <c r="AK866" i="44" s="1"/>
  <c r="AL866" i="44" s="1"/>
  <c r="AJ867" i="44"/>
  <c r="AK867" i="44" s="1"/>
  <c r="AL867" i="44" s="1"/>
  <c r="AJ868" i="44"/>
  <c r="AK868" i="44" s="1"/>
  <c r="AL868" i="44" s="1"/>
  <c r="AJ869" i="44"/>
  <c r="AK869" i="44" s="1"/>
  <c r="AL869" i="44" s="1"/>
  <c r="AJ870" i="44"/>
  <c r="AK870" i="44" s="1"/>
  <c r="AL870" i="44" s="1"/>
  <c r="AJ871" i="44"/>
  <c r="AK871" i="44" s="1"/>
  <c r="AJ872" i="44"/>
  <c r="AK872" i="44" s="1"/>
  <c r="AL872" i="44" s="1"/>
  <c r="AJ873" i="44"/>
  <c r="AK873" i="44" s="1"/>
  <c r="AJ874" i="44"/>
  <c r="AK874" i="44" s="1"/>
  <c r="AL874" i="44" s="1"/>
  <c r="AJ875" i="44"/>
  <c r="AK875" i="44" s="1"/>
  <c r="AL875" i="44" s="1"/>
  <c r="AJ876" i="44"/>
  <c r="AJ877" i="44"/>
  <c r="AK877" i="44" s="1"/>
  <c r="AL877" i="44" s="1"/>
  <c r="AJ878" i="44"/>
  <c r="AK878" i="44" s="1"/>
  <c r="AL878" i="44" s="1"/>
  <c r="AJ879" i="44"/>
  <c r="AJ880" i="44"/>
  <c r="AK880" i="44" s="1"/>
  <c r="AL880" i="44" s="1"/>
  <c r="AJ881" i="44"/>
  <c r="AK881" i="44" s="1"/>
  <c r="AL881" i="44" s="1"/>
  <c r="AJ882" i="44"/>
  <c r="AK882" i="44" s="1"/>
  <c r="AL882" i="44" s="1"/>
  <c r="AJ883" i="44"/>
  <c r="AK883" i="44" s="1"/>
  <c r="AL883" i="44" s="1"/>
  <c r="AJ884" i="44"/>
  <c r="AK884" i="44" s="1"/>
  <c r="AL884" i="44" s="1"/>
  <c r="AJ885" i="44"/>
  <c r="AJ886" i="44"/>
  <c r="AK886" i="44" s="1"/>
  <c r="AJ887" i="44"/>
  <c r="AK887" i="44" s="1"/>
  <c r="AL887" i="44" s="1"/>
  <c r="AJ888" i="44"/>
  <c r="AJ889" i="44"/>
  <c r="AK889" i="44" s="1"/>
  <c r="AL889" i="44" s="1"/>
  <c r="AJ890" i="44"/>
  <c r="AK890" i="44" s="1"/>
  <c r="AL890" i="44" s="1"/>
  <c r="AJ891" i="44"/>
  <c r="AJ892" i="44"/>
  <c r="AK892" i="44" s="1"/>
  <c r="AL892" i="44" s="1"/>
  <c r="AJ893" i="44"/>
  <c r="AK893" i="44" s="1"/>
  <c r="AL893" i="44" s="1"/>
  <c r="AJ894" i="44"/>
  <c r="AK894" i="44" s="1"/>
  <c r="AJ895" i="44"/>
  <c r="AK895" i="44" s="1"/>
  <c r="AL895" i="44" s="1"/>
  <c r="AJ896" i="44"/>
  <c r="AK896" i="44" s="1"/>
  <c r="AL896" i="44" s="1"/>
  <c r="AJ897" i="44"/>
  <c r="AK897" i="44" s="1"/>
  <c r="AL897" i="44" s="1"/>
  <c r="AJ898" i="44"/>
  <c r="AK898" i="44" s="1"/>
  <c r="AL898" i="44" s="1"/>
  <c r="AJ899" i="44"/>
  <c r="AJ900" i="44"/>
  <c r="AJ901" i="44"/>
  <c r="AK901" i="44" s="1"/>
  <c r="AL901" i="44" s="1"/>
  <c r="AJ902" i="44"/>
  <c r="AK902" i="44" s="1"/>
  <c r="AL902" i="44" s="1"/>
  <c r="AJ903" i="44"/>
  <c r="AJ904" i="44"/>
  <c r="AJ905" i="44"/>
  <c r="AK905" i="44" s="1"/>
  <c r="AL905" i="44" s="1"/>
  <c r="AJ906" i="44"/>
  <c r="AK906" i="44" s="1"/>
  <c r="AL906" i="44" s="1"/>
  <c r="AJ907" i="44"/>
  <c r="AK907" i="44" s="1"/>
  <c r="AJ908" i="44"/>
  <c r="AK908" i="44" s="1"/>
  <c r="AL908" i="44" s="1"/>
  <c r="AJ909" i="44"/>
  <c r="AK909" i="44" s="1"/>
  <c r="AL909" i="44" s="1"/>
  <c r="AJ910" i="44"/>
  <c r="AK910" i="44" s="1"/>
  <c r="AL910" i="44" s="1"/>
  <c r="AJ911" i="44"/>
  <c r="AJ912" i="44"/>
  <c r="AJ913" i="44"/>
  <c r="AK913" i="44" s="1"/>
  <c r="AL913" i="44" s="1"/>
  <c r="AJ914" i="44"/>
  <c r="AK914" i="44" s="1"/>
  <c r="AL914" i="44" s="1"/>
  <c r="AJ915" i="44"/>
  <c r="AJ916" i="44"/>
  <c r="AK916" i="44" s="1"/>
  <c r="AL916" i="44" s="1"/>
  <c r="AJ917" i="44"/>
  <c r="AK917" i="44" s="1"/>
  <c r="AL917" i="44" s="1"/>
  <c r="AJ918" i="44"/>
  <c r="AK918" i="44" s="1"/>
  <c r="AJ919" i="44"/>
  <c r="AK919" i="44" s="1"/>
  <c r="AL919" i="44" s="1"/>
  <c r="AJ920" i="44"/>
  <c r="AK920" i="44" s="1"/>
  <c r="AL920" i="44" s="1"/>
  <c r="AJ921" i="44"/>
  <c r="AK921" i="44" s="1"/>
  <c r="AL921" i="44" s="1"/>
  <c r="AJ922" i="44"/>
  <c r="AK922" i="44" s="1"/>
  <c r="AL922" i="44" s="1"/>
  <c r="AJ923" i="44"/>
  <c r="AJ924" i="44"/>
  <c r="AJ925" i="44"/>
  <c r="AJ926" i="44"/>
  <c r="AK926" i="44" s="1"/>
  <c r="AL926" i="44" s="1"/>
  <c r="AJ927" i="44"/>
  <c r="AJ928" i="44"/>
  <c r="AJ929" i="44"/>
  <c r="AK929" i="44" s="1"/>
  <c r="AL929" i="44" s="1"/>
  <c r="AJ930" i="44"/>
  <c r="AK930" i="44" s="1"/>
  <c r="AL930" i="44" s="1"/>
  <c r="AJ931" i="44"/>
  <c r="AK931" i="44" s="1"/>
  <c r="AL931" i="44" s="1"/>
  <c r="AJ932" i="44"/>
  <c r="AK932" i="44" s="1"/>
  <c r="AL932" i="44" s="1"/>
  <c r="AJ933" i="44"/>
  <c r="AK933" i="44" s="1"/>
  <c r="AL933" i="44" s="1"/>
  <c r="AJ934" i="44"/>
  <c r="AK934" i="44" s="1"/>
  <c r="AJ935" i="44"/>
  <c r="AJ936" i="44"/>
  <c r="AK936" i="44" s="1"/>
  <c r="AL936" i="44" s="1"/>
  <c r="AJ937" i="44"/>
  <c r="AK937" i="44" s="1"/>
  <c r="AL937" i="44" s="1"/>
  <c r="AJ938" i="44"/>
  <c r="AK938" i="44" s="1"/>
  <c r="AL938" i="44" s="1"/>
  <c r="AJ939" i="44"/>
  <c r="AK939" i="44" s="1"/>
  <c r="AL939" i="44" s="1"/>
  <c r="AJ940" i="44"/>
  <c r="AK940" i="44" s="1"/>
  <c r="AL940" i="44" s="1"/>
  <c r="AJ941" i="44"/>
  <c r="AK941" i="44" s="1"/>
  <c r="AL941" i="44" s="1"/>
  <c r="AJ942" i="44"/>
  <c r="AK942" i="44" s="1"/>
  <c r="AL942" i="44" s="1"/>
  <c r="AJ943" i="44"/>
  <c r="AK943" i="44" s="1"/>
  <c r="AL943" i="44" s="1"/>
  <c r="AJ944" i="44"/>
  <c r="AK944" i="44" s="1"/>
  <c r="AL944" i="44" s="1"/>
  <c r="AJ945" i="44"/>
  <c r="AK945" i="44" s="1"/>
  <c r="AL945" i="44" s="1"/>
  <c r="AJ946" i="44"/>
  <c r="AK946" i="44" s="1"/>
  <c r="AL946" i="44" s="1"/>
  <c r="AJ947" i="44"/>
  <c r="AJ948" i="44"/>
  <c r="AK948" i="44" s="1"/>
  <c r="AL948" i="44" s="1"/>
  <c r="AJ949" i="44"/>
  <c r="AJ950" i="44"/>
  <c r="AK950" i="44" s="1"/>
  <c r="AL950" i="44" s="1"/>
  <c r="AJ951" i="44"/>
  <c r="AJ952" i="44"/>
  <c r="AJ953" i="44"/>
  <c r="AK953" i="44" s="1"/>
  <c r="AL953" i="44" s="1"/>
  <c r="AJ954" i="44"/>
  <c r="AK954" i="44" s="1"/>
  <c r="AL954" i="44" s="1"/>
  <c r="AJ955" i="44"/>
  <c r="AK955" i="44" s="1"/>
  <c r="AL955" i="44" s="1"/>
  <c r="AJ956" i="44"/>
  <c r="AK956" i="44" s="1"/>
  <c r="AL956" i="44" s="1"/>
  <c r="AJ957" i="44"/>
  <c r="AK957" i="44" s="1"/>
  <c r="AL957" i="44" s="1"/>
  <c r="AJ958" i="44"/>
  <c r="AK958" i="44" s="1"/>
  <c r="AJ959" i="44"/>
  <c r="AJ960" i="44"/>
  <c r="AJ961" i="44"/>
  <c r="AK961" i="44" s="1"/>
  <c r="AL961" i="44" s="1"/>
  <c r="AJ962" i="44"/>
  <c r="AK962" i="44" s="1"/>
  <c r="AL962" i="44" s="1"/>
  <c r="AJ963" i="44"/>
  <c r="AK963" i="44" s="1"/>
  <c r="AL963" i="44" s="1"/>
  <c r="AJ964" i="44"/>
  <c r="AK964" i="44" s="1"/>
  <c r="AL964" i="44" s="1"/>
  <c r="AJ965" i="44"/>
  <c r="AK965" i="44" s="1"/>
  <c r="AL965" i="44" s="1"/>
  <c r="AJ966" i="44"/>
  <c r="AK966" i="44" s="1"/>
  <c r="AL966" i="44" s="1"/>
  <c r="AJ967" i="44"/>
  <c r="AK967" i="44" s="1"/>
  <c r="AL967" i="44" s="1"/>
  <c r="AJ968" i="44"/>
  <c r="AK968" i="44" s="1"/>
  <c r="AL968" i="44" s="1"/>
  <c r="AJ969" i="44"/>
  <c r="AK969" i="44" s="1"/>
  <c r="AL969" i="44" s="1"/>
  <c r="AJ970" i="44"/>
  <c r="AK970" i="44" s="1"/>
  <c r="AL970" i="44" s="1"/>
  <c r="AJ971" i="44"/>
  <c r="AJ972" i="44"/>
  <c r="AK972" i="44" s="1"/>
  <c r="AL972" i="44" s="1"/>
  <c r="AJ973" i="44"/>
  <c r="AJ974" i="44"/>
  <c r="AK974" i="44" s="1"/>
  <c r="AJ975" i="44"/>
  <c r="AK975" i="44" s="1"/>
  <c r="AL975" i="44" s="1"/>
  <c r="AJ976" i="44"/>
  <c r="AK976" i="44" s="1"/>
  <c r="AL976" i="44" s="1"/>
  <c r="AJ977" i="44"/>
  <c r="AK977" i="44" s="1"/>
  <c r="AL977" i="44" s="1"/>
  <c r="AJ978" i="44"/>
  <c r="AK978" i="44" s="1"/>
  <c r="AL978" i="44" s="1"/>
  <c r="AJ979" i="44"/>
  <c r="AK979" i="44" s="1"/>
  <c r="AL979" i="44" s="1"/>
  <c r="AJ980" i="44"/>
  <c r="AK980" i="44" s="1"/>
  <c r="AL980" i="44" s="1"/>
  <c r="AJ981" i="44"/>
  <c r="AK981" i="44" s="1"/>
  <c r="AL981" i="44" s="1"/>
  <c r="AJ982" i="44"/>
  <c r="AK982" i="44" s="1"/>
  <c r="AL982" i="44" s="1"/>
  <c r="AJ983" i="44"/>
  <c r="AK983" i="44" s="1"/>
  <c r="AL983" i="44" s="1"/>
  <c r="AJ984" i="44"/>
  <c r="AJ985" i="44"/>
  <c r="AK985" i="44" s="1"/>
  <c r="AL985" i="44" s="1"/>
  <c r="AJ986" i="44"/>
  <c r="AK986" i="44" s="1"/>
  <c r="AL986" i="44" s="1"/>
  <c r="AJ987" i="44"/>
  <c r="AK987" i="44" s="1"/>
  <c r="AL987" i="44" s="1"/>
  <c r="AJ988" i="44"/>
  <c r="AJ989" i="44"/>
  <c r="AK989" i="44" s="1"/>
  <c r="AL989" i="44" s="1"/>
  <c r="AJ990" i="44"/>
  <c r="AK990" i="44" s="1"/>
  <c r="AL990" i="44" s="1"/>
  <c r="AJ991" i="44"/>
  <c r="AK991" i="44" s="1"/>
  <c r="AL991" i="44" s="1"/>
  <c r="AJ992" i="44"/>
  <c r="AJ993" i="44"/>
  <c r="AK993" i="44" s="1"/>
  <c r="AL993" i="44" s="1"/>
  <c r="AJ994" i="44"/>
  <c r="AK994" i="44" s="1"/>
  <c r="AL994" i="44" s="1"/>
  <c r="AJ995" i="44"/>
  <c r="AK995" i="44" s="1"/>
  <c r="AL995" i="44" s="1"/>
  <c r="AJ996" i="44"/>
  <c r="AJ997" i="44"/>
  <c r="AK997" i="44" s="1"/>
  <c r="AL997" i="44" s="1"/>
  <c r="AJ998" i="44"/>
  <c r="AK998" i="44" s="1"/>
  <c r="AL998" i="44" s="1"/>
  <c r="AJ999" i="44"/>
  <c r="AK999" i="44" s="1"/>
  <c r="AL999" i="44" s="1"/>
  <c r="AJ1000" i="44"/>
  <c r="AK1000" i="44" s="1"/>
  <c r="AL1000" i="44" s="1"/>
  <c r="AJ1001" i="44"/>
  <c r="AK1001" i="44" s="1"/>
  <c r="AL1001" i="44" s="1"/>
  <c r="AJ1002" i="44"/>
  <c r="AK1002" i="44" s="1"/>
  <c r="AL1002" i="44" s="1"/>
  <c r="AJ1003" i="44"/>
  <c r="AK1003" i="44" s="1"/>
  <c r="AL1003" i="44" s="1"/>
  <c r="AJ1004" i="44"/>
  <c r="AK1004" i="44" s="1"/>
  <c r="AL1004" i="44" s="1"/>
  <c r="AJ1005" i="44"/>
  <c r="AK1005" i="44" s="1"/>
  <c r="AL1005" i="44" s="1"/>
  <c r="AJ1006" i="44"/>
  <c r="AK1006" i="44" s="1"/>
  <c r="AJ1007" i="44"/>
  <c r="AJ1008" i="44"/>
  <c r="AJ1009" i="44"/>
  <c r="AK1009" i="44" s="1"/>
  <c r="AL1009" i="44" s="1"/>
  <c r="AJ1010" i="44"/>
  <c r="AK1010" i="44" s="1"/>
  <c r="AL1010" i="44" s="1"/>
  <c r="AJ1011" i="44"/>
  <c r="AJ1012" i="44"/>
  <c r="AK1012" i="44" s="1"/>
  <c r="AL1012" i="44" s="1"/>
  <c r="AJ1013" i="44"/>
  <c r="AK1013" i="44" s="1"/>
  <c r="AL1013" i="44" s="1"/>
  <c r="AJ1014" i="44"/>
  <c r="AK1014" i="44" s="1"/>
  <c r="AL1014" i="44" s="1"/>
  <c r="AJ1015" i="44"/>
  <c r="AK1015" i="44" s="1"/>
  <c r="AL1015" i="44" s="1"/>
  <c r="AJ1016" i="44"/>
  <c r="AJ1017" i="44"/>
  <c r="AK1017" i="44" s="1"/>
  <c r="AL1017" i="44" s="1"/>
  <c r="AJ1018" i="44"/>
  <c r="AK1018" i="44" s="1"/>
  <c r="AL1018" i="44" s="1"/>
  <c r="AJ1019" i="44"/>
  <c r="AJ1020" i="44"/>
  <c r="AJ1021" i="44"/>
  <c r="AK1021" i="44" s="1"/>
  <c r="AL1021" i="44" s="1"/>
  <c r="AJ1022" i="44"/>
  <c r="AK1022" i="44" s="1"/>
  <c r="AJ1023" i="44"/>
  <c r="AK1023" i="44" s="1"/>
  <c r="AL1023" i="44" s="1"/>
  <c r="AJ1024" i="44"/>
  <c r="AK1024" i="44" s="1"/>
  <c r="AL1024" i="44" s="1"/>
  <c r="AJ1025" i="44"/>
  <c r="AK1025" i="44" s="1"/>
  <c r="AL1025" i="44" s="1"/>
  <c r="AJ1026" i="44"/>
  <c r="AK1026" i="44" s="1"/>
  <c r="AL1026" i="44" s="1"/>
  <c r="AJ1027" i="44"/>
  <c r="AK1027" i="44" s="1"/>
  <c r="AL1027" i="44" s="1"/>
  <c r="AJ1028" i="44"/>
  <c r="AK1028" i="44" s="1"/>
  <c r="AL1028" i="44" s="1"/>
  <c r="AJ1029" i="44"/>
  <c r="AK1029" i="44" s="1"/>
  <c r="AL1029" i="44" s="1"/>
  <c r="AJ1030" i="44"/>
  <c r="AK1030" i="44" s="1"/>
  <c r="AJ1031" i="44"/>
  <c r="AJ1032" i="44"/>
  <c r="AJ1033" i="44"/>
  <c r="AK1033" i="44" s="1"/>
  <c r="AL1033" i="44" s="1"/>
  <c r="AJ1034" i="44"/>
  <c r="AK1034" i="44" s="1"/>
  <c r="AL1034" i="44" s="1"/>
  <c r="AJ1035" i="44"/>
  <c r="AJ1036" i="44"/>
  <c r="AK1036" i="44" s="1"/>
  <c r="AL1036" i="44" s="1"/>
  <c r="AJ1037" i="44"/>
  <c r="AK1037" i="44" s="1"/>
  <c r="AL1037" i="44" s="1"/>
  <c r="AJ1038" i="44"/>
  <c r="AK1038" i="44" s="1"/>
  <c r="AJ1039" i="44"/>
  <c r="AK1039" i="44" s="1"/>
  <c r="AL1039" i="44" s="1"/>
  <c r="AJ1040" i="44"/>
  <c r="AJ1041" i="44"/>
  <c r="AK1041" i="44" s="1"/>
  <c r="AL1041" i="44" s="1"/>
  <c r="AJ1042" i="44"/>
  <c r="AK1042" i="44" s="1"/>
  <c r="AL1042" i="44" s="1"/>
  <c r="AJ1043" i="44"/>
  <c r="AJ1044" i="44"/>
  <c r="AJ1045" i="44"/>
  <c r="AJ1046" i="44"/>
  <c r="AK1046" i="44" s="1"/>
  <c r="AL1046" i="44" s="1"/>
  <c r="AJ1047" i="44"/>
  <c r="AK1047" i="44" s="1"/>
  <c r="AL1047" i="44" s="1"/>
  <c r="AJ1048" i="44"/>
  <c r="AK1048" i="44" s="1"/>
  <c r="AL1048" i="44" s="1"/>
  <c r="AJ1049" i="44"/>
  <c r="AK1049" i="44" s="1"/>
  <c r="AL1049" i="44" s="1"/>
  <c r="AJ1050" i="44"/>
  <c r="AK1050" i="44" s="1"/>
  <c r="AL1050" i="44" s="1"/>
  <c r="AJ1051" i="44"/>
  <c r="AK1051" i="44" s="1"/>
  <c r="AL1051" i="44" s="1"/>
  <c r="AJ1052" i="44"/>
  <c r="AK1052" i="44" s="1"/>
  <c r="AL1052" i="44" s="1"/>
  <c r="AJ1053" i="44"/>
  <c r="AK1053" i="44" s="1"/>
  <c r="AL1053" i="44" s="1"/>
  <c r="AJ1054" i="44"/>
  <c r="AK1054" i="44" s="1"/>
  <c r="AL1054" i="44" s="1"/>
  <c r="AJ1055" i="44"/>
  <c r="AK1055" i="44" s="1"/>
  <c r="AL1055" i="44" s="1"/>
  <c r="AJ1056" i="44"/>
  <c r="AJ1057" i="44"/>
  <c r="AK1057" i="44" s="1"/>
  <c r="AL1057" i="44" s="1"/>
  <c r="AJ1058" i="44"/>
  <c r="AK1058" i="44" s="1"/>
  <c r="AL1058" i="44" s="1"/>
  <c r="AJ1059" i="44"/>
  <c r="AJ1060" i="44"/>
  <c r="AJ1061" i="44"/>
  <c r="AK1061" i="44" s="1"/>
  <c r="AL1061" i="44" s="1"/>
  <c r="AJ1062" i="44"/>
  <c r="AK1062" i="44" s="1"/>
  <c r="AL1062" i="44" s="1"/>
  <c r="AJ1063" i="44"/>
  <c r="AK1063" i="44" s="1"/>
  <c r="AL1063" i="44" s="1"/>
  <c r="AJ1064" i="44"/>
  <c r="AJ1065" i="44"/>
  <c r="AK1065" i="44" s="1"/>
  <c r="AJ1066" i="44"/>
  <c r="AK1066" i="44" s="1"/>
  <c r="AL1066" i="44" s="1"/>
  <c r="AJ1067" i="44"/>
  <c r="AJ1068" i="44"/>
  <c r="AJ1069" i="44"/>
  <c r="AJ1070" i="44"/>
  <c r="AK1070" i="44" s="1"/>
  <c r="AJ1071" i="44"/>
  <c r="AK1071" i="44" s="1"/>
  <c r="AL1071" i="44" s="1"/>
  <c r="AJ1072" i="44"/>
  <c r="AK1072" i="44" s="1"/>
  <c r="AL1072" i="44" s="1"/>
  <c r="AJ1073" i="44"/>
  <c r="AK1073" i="44" s="1"/>
  <c r="AL1073" i="44" s="1"/>
  <c r="AJ1074" i="44"/>
  <c r="AK1074" i="44" s="1"/>
  <c r="AL1074" i="44" s="1"/>
  <c r="AJ1075" i="44"/>
  <c r="AK1075" i="44" s="1"/>
  <c r="AL1075" i="44" s="1"/>
  <c r="AJ1076" i="44"/>
  <c r="AK1076" i="44" s="1"/>
  <c r="AL1076" i="44" s="1"/>
  <c r="AJ1077" i="44"/>
  <c r="AK1077" i="44" s="1"/>
  <c r="AL1077" i="44" s="1"/>
  <c r="AJ1078" i="44"/>
  <c r="AK1078" i="44" s="1"/>
  <c r="AL1078" i="44" s="1"/>
  <c r="AJ1079" i="44"/>
  <c r="AJ1080" i="44"/>
  <c r="AJ1081" i="44"/>
  <c r="AK1081" i="44" s="1"/>
  <c r="AL1081" i="44" s="1"/>
  <c r="AJ1082" i="44"/>
  <c r="AK1082" i="44" s="1"/>
  <c r="AL1082" i="44" s="1"/>
  <c r="AJ1083" i="44"/>
  <c r="AK1083" i="44" s="1"/>
  <c r="AJ1084" i="44"/>
  <c r="AK1084" i="44" s="1"/>
  <c r="AL1084" i="44" s="1"/>
  <c r="AJ1085" i="44"/>
  <c r="AK1085" i="44" s="1"/>
  <c r="AL1085" i="44" s="1"/>
  <c r="AJ1086" i="44"/>
  <c r="AK1086" i="44" s="1"/>
  <c r="AL1086" i="44" s="1"/>
  <c r="AJ1087" i="44"/>
  <c r="AK1087" i="44" s="1"/>
  <c r="AL1087" i="44" s="1"/>
  <c r="AJ1088" i="44"/>
  <c r="AK1088" i="44" s="1"/>
  <c r="AL1088" i="44" s="1"/>
  <c r="AJ1089" i="44"/>
  <c r="AK1089" i="44" s="1"/>
  <c r="AL1089" i="44" s="1"/>
  <c r="AJ1090" i="44"/>
  <c r="AK1090" i="44" s="1"/>
  <c r="AL1090" i="44" s="1"/>
  <c r="AJ1091" i="44"/>
  <c r="AJ1092" i="44"/>
  <c r="AJ1093" i="44"/>
  <c r="AK1093" i="44" s="1"/>
  <c r="AL1093" i="44" s="1"/>
  <c r="AJ1094" i="44"/>
  <c r="AK1094" i="44" s="1"/>
  <c r="AL1094" i="44" s="1"/>
  <c r="AJ1095" i="44"/>
  <c r="AJ1096" i="44"/>
  <c r="AJ1097" i="44"/>
  <c r="AK1097" i="44" s="1"/>
  <c r="AL1097" i="44" s="1"/>
  <c r="AJ1098" i="44"/>
  <c r="AK1098" i="44" s="1"/>
  <c r="AL1098" i="44" s="1"/>
  <c r="AJ1099" i="44"/>
  <c r="AK1099" i="44" s="1"/>
  <c r="AL1099" i="44" s="1"/>
  <c r="AJ1100" i="44"/>
  <c r="AK1100" i="44" s="1"/>
  <c r="AL1100" i="44" s="1"/>
  <c r="AJ1101" i="44"/>
  <c r="AJ1102" i="44"/>
  <c r="AK1102" i="44" s="1"/>
  <c r="AL1102" i="44" s="1"/>
  <c r="AJ1103" i="44"/>
  <c r="AK1103" i="44" s="1"/>
  <c r="AL1103" i="44" s="1"/>
  <c r="AJ1104" i="44"/>
  <c r="AJ1105" i="44"/>
  <c r="AK1105" i="44" s="1"/>
  <c r="AL1105" i="44" s="1"/>
  <c r="AJ1106" i="44"/>
  <c r="AK1106" i="44" s="1"/>
  <c r="AL1106" i="44" s="1"/>
  <c r="AJ1107" i="44"/>
  <c r="AK1107" i="44" s="1"/>
  <c r="AL1107" i="44" s="1"/>
  <c r="AJ1108" i="44"/>
  <c r="AK1108" i="44" s="1"/>
  <c r="AL1108" i="44" s="1"/>
  <c r="AJ1109" i="44"/>
  <c r="AK1109" i="44" s="1"/>
  <c r="AL1109" i="44" s="1"/>
  <c r="AJ1110" i="44"/>
  <c r="AK1110" i="44" s="1"/>
  <c r="AL1110" i="44" s="1"/>
  <c r="AJ1111" i="44"/>
  <c r="AK1111" i="44" s="1"/>
  <c r="AJ1112" i="44"/>
  <c r="AK1112" i="44" s="1"/>
  <c r="AL1112" i="44" s="1"/>
  <c r="AJ1113" i="44"/>
  <c r="AK1113" i="44" s="1"/>
  <c r="AL1113" i="44" s="1"/>
  <c r="AJ1114" i="44"/>
  <c r="AK1114" i="44" s="1"/>
  <c r="AL1114" i="44" s="1"/>
  <c r="AJ1115" i="44"/>
  <c r="AK1115" i="44" s="1"/>
  <c r="AL1115" i="44" s="1"/>
  <c r="AJ1116" i="44"/>
  <c r="AJ1117" i="44"/>
  <c r="AK1117" i="44" s="1"/>
  <c r="AL1117" i="44" s="1"/>
  <c r="AJ1118" i="44"/>
  <c r="AK1118" i="44" s="1"/>
  <c r="AL1118" i="44" s="1"/>
  <c r="AJ1119" i="44"/>
  <c r="AK1119" i="44" s="1"/>
  <c r="AL1119" i="44" s="1"/>
  <c r="AJ1120" i="44"/>
  <c r="AK1120" i="44" s="1"/>
  <c r="AL1120" i="44" s="1"/>
  <c r="AJ1121" i="44"/>
  <c r="AK1121" i="44" s="1"/>
  <c r="AL1121" i="44" s="1"/>
  <c r="AJ1122" i="44"/>
  <c r="AK1122" i="44" s="1"/>
  <c r="AL1122" i="44" s="1"/>
  <c r="AJ1123" i="44"/>
  <c r="AK1123" i="44" s="1"/>
  <c r="AL1123" i="44" s="1"/>
  <c r="AJ1124" i="44"/>
  <c r="AK1124" i="44" s="1"/>
  <c r="AL1124" i="44" s="1"/>
  <c r="AJ1125" i="44"/>
  <c r="AK1125" i="44" s="1"/>
  <c r="AL1125" i="44" s="1"/>
  <c r="AJ1126" i="44"/>
  <c r="AK1126" i="44" s="1"/>
  <c r="AL1126" i="44" s="1"/>
  <c r="AJ1127" i="44"/>
  <c r="AJ1128" i="44"/>
  <c r="AJ1129" i="44"/>
  <c r="AK1129" i="44" s="1"/>
  <c r="AJ1130" i="44"/>
  <c r="AK1130" i="44" s="1"/>
  <c r="AL1130" i="44" s="1"/>
  <c r="AJ1131" i="44"/>
  <c r="AJ1132" i="44"/>
  <c r="AJ1133" i="44"/>
  <c r="AJ1134" i="44"/>
  <c r="AK1134" i="44" s="1"/>
  <c r="AL1134" i="44" s="1"/>
  <c r="AJ1135" i="44"/>
  <c r="AK1135" i="44" s="1"/>
  <c r="AL1135" i="44" s="1"/>
  <c r="AJ1136" i="44"/>
  <c r="AK1136" i="44" s="1"/>
  <c r="AL1136" i="44" s="1"/>
  <c r="AJ1137" i="44"/>
  <c r="AK1137" i="44" s="1"/>
  <c r="AL1137" i="44" s="1"/>
  <c r="AJ1138" i="44"/>
  <c r="AK1138" i="44" s="1"/>
  <c r="AL1138" i="44" s="1"/>
  <c r="AJ1139" i="44"/>
  <c r="AK1139" i="44" s="1"/>
  <c r="AL1139" i="44" s="1"/>
  <c r="AJ1140" i="44"/>
  <c r="AK1140" i="44" s="1"/>
  <c r="AL1140" i="44" s="1"/>
  <c r="AJ1141" i="44"/>
  <c r="AK1141" i="44" s="1"/>
  <c r="AL1141" i="44" s="1"/>
  <c r="AJ1142" i="44"/>
  <c r="AK1142" i="44" s="1"/>
  <c r="AL1142" i="44" s="1"/>
  <c r="AJ1143" i="44"/>
  <c r="AK1143" i="44" s="1"/>
  <c r="AL1143" i="44" s="1"/>
  <c r="AJ1144" i="44"/>
  <c r="AK1144" i="44" s="1"/>
  <c r="AL1144" i="44" s="1"/>
  <c r="AJ1145" i="44"/>
  <c r="AK1145" i="44" s="1"/>
  <c r="AL1145" i="44" s="1"/>
  <c r="AJ1146" i="44"/>
  <c r="AK1146" i="44" s="1"/>
  <c r="AL1146" i="44" s="1"/>
  <c r="AJ1147" i="44"/>
  <c r="AK1147" i="44" s="1"/>
  <c r="AJ1148" i="44"/>
  <c r="AK1148" i="44" s="1"/>
  <c r="AL1148" i="44" s="1"/>
  <c r="AJ1149" i="44"/>
  <c r="AK1149" i="44" s="1"/>
  <c r="AL1149" i="44" s="1"/>
  <c r="AJ1150" i="44"/>
  <c r="AK1150" i="44" s="1"/>
  <c r="AL1150" i="44" s="1"/>
  <c r="AJ1151" i="44"/>
  <c r="AK1151" i="44" s="1"/>
  <c r="AL1151" i="44" s="1"/>
  <c r="AJ1152" i="44"/>
  <c r="AJ1153" i="44"/>
  <c r="AK1153" i="44" s="1"/>
  <c r="AL1153" i="44" s="1"/>
  <c r="AJ1154" i="44"/>
  <c r="AK1154" i="44" s="1"/>
  <c r="AL1154" i="44" s="1"/>
  <c r="AJ1155" i="44"/>
  <c r="AJ1156" i="44"/>
  <c r="AJ1157" i="44"/>
  <c r="AJ1158" i="44"/>
  <c r="AK1158" i="44" s="1"/>
  <c r="AL1158" i="44" s="1"/>
  <c r="AJ1159" i="44"/>
  <c r="AK1159" i="44" s="1"/>
  <c r="AL1159" i="44" s="1"/>
  <c r="AJ1160" i="44"/>
  <c r="AK1160" i="44" s="1"/>
  <c r="AL1160" i="44" s="1"/>
  <c r="AJ1161" i="44"/>
  <c r="AK1161" i="44" s="1"/>
  <c r="AL1161" i="44" s="1"/>
  <c r="AJ1162" i="44"/>
  <c r="AK1162" i="44" s="1"/>
  <c r="AL1162" i="44" s="1"/>
  <c r="AJ1163" i="44"/>
  <c r="AJ1164" i="44"/>
  <c r="AK1164" i="44" s="1"/>
  <c r="AL1164" i="44" s="1"/>
  <c r="AJ1165" i="44"/>
  <c r="AK1165" i="44" s="1"/>
  <c r="AL1165" i="44" s="1"/>
  <c r="AJ1166" i="44"/>
  <c r="AK1166" i="44" s="1"/>
  <c r="AL1166" i="44" s="1"/>
  <c r="AJ1167" i="44"/>
  <c r="AK1167" i="44" s="1"/>
  <c r="AL1167" i="44" s="1"/>
  <c r="AJ1168" i="44"/>
  <c r="AJ1169" i="44"/>
  <c r="AK1169" i="44" s="1"/>
  <c r="AL1169" i="44" s="1"/>
  <c r="AJ1170" i="44"/>
  <c r="AK1170" i="44" s="1"/>
  <c r="AL1170" i="44" s="1"/>
  <c r="AJ1171" i="44"/>
  <c r="AK1171" i="44" s="1"/>
  <c r="AL1171" i="44" s="1"/>
  <c r="AJ1172" i="44"/>
  <c r="AK1172" i="44" s="1"/>
  <c r="AL1172" i="44" s="1"/>
  <c r="AJ1173" i="44"/>
  <c r="AK1173" i="44" s="1"/>
  <c r="AL1173" i="44" s="1"/>
  <c r="AJ1174" i="44"/>
  <c r="AK1174" i="44" s="1"/>
  <c r="AL1174" i="44" s="1"/>
  <c r="AJ1175" i="44"/>
  <c r="AK1175" i="44" s="1"/>
  <c r="AJ1176" i="44"/>
  <c r="AJ1177" i="44"/>
  <c r="AK1177" i="44" s="1"/>
  <c r="AL1177" i="44" s="1"/>
  <c r="AJ1178" i="44"/>
  <c r="AK1178" i="44" s="1"/>
  <c r="AL1178" i="44" s="1"/>
  <c r="AJ1179" i="44"/>
  <c r="AK1179" i="44" s="1"/>
  <c r="AL1179" i="44" s="1"/>
  <c r="AJ1180" i="44"/>
  <c r="AK1180" i="44" s="1"/>
  <c r="AL1180" i="44" s="1"/>
  <c r="AJ1181" i="44"/>
  <c r="AK1181" i="44" s="1"/>
  <c r="AL1181" i="44" s="1"/>
  <c r="AJ1182" i="44"/>
  <c r="AK1182" i="44" s="1"/>
  <c r="AL1182" i="44" s="1"/>
  <c r="AJ1183" i="44"/>
  <c r="AK1183" i="44" s="1"/>
  <c r="AL1183" i="44" s="1"/>
  <c r="AJ1184" i="44"/>
  <c r="AK1184" i="44" s="1"/>
  <c r="AL1184" i="44" s="1"/>
  <c r="AJ1185" i="44"/>
  <c r="AK1185" i="44" s="1"/>
  <c r="AL1185" i="44" s="1"/>
  <c r="AJ1186" i="44"/>
  <c r="AK1186" i="44" s="1"/>
  <c r="AL1186" i="44" s="1"/>
  <c r="AJ1187" i="44"/>
  <c r="AJ1188" i="44"/>
  <c r="AJ1189" i="44"/>
  <c r="AJ1190" i="44"/>
  <c r="AK1190" i="44" s="1"/>
  <c r="AL1190" i="44" s="1"/>
  <c r="AJ1191" i="44"/>
  <c r="AK1191" i="44" s="1"/>
  <c r="AL1191" i="44" s="1"/>
  <c r="AJ1192" i="44"/>
  <c r="AJ1193" i="44"/>
  <c r="AK1193" i="44" s="1"/>
  <c r="AJ1194" i="44"/>
  <c r="AK1194" i="44" s="1"/>
  <c r="AL1194" i="44" s="1"/>
  <c r="AJ1195" i="44"/>
  <c r="AK1195" i="44" s="1"/>
  <c r="AL1195" i="44" s="1"/>
  <c r="AJ1196" i="44"/>
  <c r="AJ1197" i="44"/>
  <c r="AK1197" i="44" s="1"/>
  <c r="AL1197" i="44" s="1"/>
  <c r="AJ1198" i="44"/>
  <c r="AK1198" i="44" s="1"/>
  <c r="AL1198" i="44" s="1"/>
  <c r="AJ1199" i="44"/>
  <c r="AJ1200" i="44"/>
  <c r="AJ1201" i="44"/>
  <c r="AK1201" i="44" s="1"/>
  <c r="AL1201" i="44" s="1"/>
  <c r="AJ1202" i="44"/>
  <c r="AK1202" i="44" s="1"/>
  <c r="AL1202" i="44" s="1"/>
  <c r="AJ1203" i="44"/>
  <c r="AK1203" i="44" s="1"/>
  <c r="AL1203" i="44" s="1"/>
  <c r="AJ1204" i="44"/>
  <c r="AK1204" i="44" s="1"/>
  <c r="AL1204" i="44" s="1"/>
  <c r="AJ1205" i="44"/>
  <c r="AK1205" i="44" s="1"/>
  <c r="AL1205" i="44" s="1"/>
  <c r="AJ1206" i="44"/>
  <c r="AK1206" i="44" s="1"/>
  <c r="AJ1207" i="44"/>
  <c r="AK1207" i="44" s="1"/>
  <c r="AL1207" i="44" s="1"/>
  <c r="AJ1208" i="44"/>
  <c r="AK1208" i="44" s="1"/>
  <c r="AL1208" i="44" s="1"/>
  <c r="AJ1209" i="44"/>
  <c r="AK1209" i="44" s="1"/>
  <c r="AL1209" i="44" s="1"/>
  <c r="AJ1210" i="44"/>
  <c r="AK1210" i="44" s="1"/>
  <c r="AL1210" i="44" s="1"/>
  <c r="AJ1211" i="44"/>
  <c r="AJ1212" i="44"/>
  <c r="AJ1213" i="44"/>
  <c r="AJ1214" i="44"/>
  <c r="AK1214" i="44" s="1"/>
  <c r="AJ1215" i="44"/>
  <c r="AK1215" i="44" s="1"/>
  <c r="AL1215" i="44" s="1"/>
  <c r="AJ1216" i="44"/>
  <c r="AJ1217" i="44"/>
  <c r="AK1217" i="44" s="1"/>
  <c r="AL1217" i="44" s="1"/>
  <c r="AJ1218" i="44"/>
  <c r="AK1218" i="44" s="1"/>
  <c r="AL1218" i="44" s="1"/>
  <c r="AJ1219" i="44"/>
  <c r="AK1219" i="44" s="1"/>
  <c r="AL1219" i="44" s="1"/>
  <c r="AJ1220" i="44"/>
  <c r="AK1220" i="44" s="1"/>
  <c r="AL1220" i="44" s="1"/>
  <c r="AJ1221" i="44"/>
  <c r="AK1221" i="44" s="1"/>
  <c r="AL1221" i="44" s="1"/>
  <c r="AJ1222" i="44"/>
  <c r="AK1222" i="44" s="1"/>
  <c r="AJ1223" i="44"/>
  <c r="AJ1224" i="44"/>
  <c r="AJ1225" i="44"/>
  <c r="AK1225" i="44" s="1"/>
  <c r="AL1225" i="44" s="1"/>
  <c r="AJ1226" i="44"/>
  <c r="AK1226" i="44" s="1"/>
  <c r="AL1226" i="44" s="1"/>
  <c r="AJ1227" i="44"/>
  <c r="AJ1228" i="44"/>
  <c r="AK1228" i="44" s="1"/>
  <c r="AL1228" i="44" s="1"/>
  <c r="AJ1229" i="44"/>
  <c r="AK1229" i="44" s="1"/>
  <c r="AL1229" i="44" s="1"/>
  <c r="AJ1230" i="44"/>
  <c r="AK1230" i="44" s="1"/>
  <c r="AL1230" i="44" s="1"/>
  <c r="AJ1231" i="44"/>
  <c r="AK1231" i="44" s="1"/>
  <c r="AL1231" i="44" s="1"/>
  <c r="AJ1232" i="44"/>
  <c r="AK1232" i="44" s="1"/>
  <c r="AJ1233" i="44"/>
  <c r="AK1233" i="44" s="1"/>
  <c r="AL1233" i="44" s="1"/>
  <c r="AJ1234" i="44"/>
  <c r="AK1234" i="44" s="1"/>
  <c r="AL1234" i="44" s="1"/>
  <c r="AJ1235" i="44"/>
  <c r="AJ1236" i="44"/>
  <c r="AJ1237" i="44"/>
  <c r="AK1237" i="44" s="1"/>
  <c r="AL1237" i="44" s="1"/>
  <c r="AJ1238" i="44"/>
  <c r="AK1238" i="44" s="1"/>
  <c r="AJ1239" i="44"/>
  <c r="AK1239" i="44" s="1"/>
  <c r="AJ1240" i="44"/>
  <c r="AK1240" i="44" s="1"/>
  <c r="AL1240" i="44" s="1"/>
  <c r="AJ1241" i="44"/>
  <c r="AK1241" i="44" s="1"/>
  <c r="AL1241" i="44" s="1"/>
  <c r="AJ1242" i="44"/>
  <c r="AK1242" i="44" s="1"/>
  <c r="AL1242" i="44" s="1"/>
  <c r="AJ1243" i="44"/>
  <c r="AK1243" i="44" s="1"/>
  <c r="AL1243" i="44" s="1"/>
  <c r="AJ1244" i="44"/>
  <c r="AK1244" i="44" s="1"/>
  <c r="AL1244" i="44" s="1"/>
  <c r="AJ1245" i="44"/>
  <c r="AK1245" i="44" s="1"/>
  <c r="AL1245" i="44" s="1"/>
  <c r="AJ1246" i="44"/>
  <c r="AK1246" i="44" s="1"/>
  <c r="AL1246" i="44" s="1"/>
  <c r="AJ1247" i="44"/>
  <c r="AJ1248" i="44"/>
  <c r="AJ1249" i="44"/>
  <c r="AK1249" i="44" s="1"/>
  <c r="AL1249" i="44" s="1"/>
  <c r="AJ1250" i="44"/>
  <c r="AK1250" i="44" s="1"/>
  <c r="AL1250" i="44" s="1"/>
  <c r="AJ1251" i="44"/>
  <c r="AK1251" i="44" s="1"/>
  <c r="AL1251" i="44" s="1"/>
  <c r="AJ1252" i="44"/>
  <c r="AJ1253" i="44"/>
  <c r="AK1253" i="44" s="1"/>
  <c r="AL1253" i="44" s="1"/>
  <c r="AJ1254" i="44"/>
  <c r="AK1254" i="44" s="1"/>
  <c r="AL1254" i="44" s="1"/>
  <c r="AJ1255" i="44"/>
  <c r="AK1255" i="44" s="1"/>
  <c r="AL1255" i="44" s="1"/>
  <c r="AJ1256" i="44"/>
  <c r="AK1256" i="44" s="1"/>
  <c r="AL1256" i="44" s="1"/>
  <c r="AJ1257" i="44"/>
  <c r="AK1257" i="44" s="1"/>
  <c r="AL1257" i="44" s="1"/>
  <c r="AJ1258" i="44"/>
  <c r="AK1258" i="44" s="1"/>
  <c r="AL1258" i="44" s="1"/>
  <c r="AJ1259" i="44"/>
  <c r="AK1259" i="44" s="1"/>
  <c r="AL1259" i="44" s="1"/>
  <c r="AJ1260" i="44"/>
  <c r="AJ1261" i="44"/>
  <c r="AJ1262" i="44"/>
  <c r="AK1262" i="44" s="1"/>
  <c r="AL1262" i="44" s="1"/>
  <c r="AJ1263" i="44"/>
  <c r="AK1263" i="44" s="1"/>
  <c r="AL1263" i="44" s="1"/>
  <c r="AJ1264" i="44"/>
  <c r="AK1264" i="44" s="1"/>
  <c r="AL1264" i="44" s="1"/>
  <c r="AJ1265" i="44"/>
  <c r="AK1265" i="44" s="1"/>
  <c r="AL1265" i="44" s="1"/>
  <c r="AJ1266" i="44"/>
  <c r="AK1266" i="44" s="1"/>
  <c r="AL1266" i="44" s="1"/>
  <c r="AJ1267" i="44"/>
  <c r="AK1267" i="44" s="1"/>
  <c r="AL1267" i="44" s="1"/>
  <c r="AJ1268" i="44"/>
  <c r="AK1268" i="44" s="1"/>
  <c r="AL1268" i="44" s="1"/>
  <c r="AJ1269" i="44"/>
  <c r="AK1269" i="44" s="1"/>
  <c r="AL1269" i="44" s="1"/>
  <c r="AJ1270" i="44"/>
  <c r="AK1270" i="44" s="1"/>
  <c r="AJ1271" i="44"/>
  <c r="AJ1272" i="44"/>
  <c r="AK1272" i="44" s="1"/>
  <c r="AL1272" i="44" s="1"/>
  <c r="AJ1273" i="44"/>
  <c r="AK1273" i="44" s="1"/>
  <c r="AL1273" i="44" s="1"/>
  <c r="AJ1274" i="44"/>
  <c r="AK1274" i="44" s="1"/>
  <c r="AL1274" i="44" s="1"/>
  <c r="AJ1275" i="44"/>
  <c r="AK1275" i="44" s="1"/>
  <c r="AL1275" i="44" s="1"/>
  <c r="AJ1276" i="44"/>
  <c r="AK1276" i="44" s="1"/>
  <c r="AL1276" i="44" s="1"/>
  <c r="AJ1277" i="44"/>
  <c r="AK1277" i="44" s="1"/>
  <c r="AL1277" i="44" s="1"/>
  <c r="AJ1278" i="44"/>
  <c r="AK1278" i="44" s="1"/>
  <c r="AL1278" i="44" s="1"/>
  <c r="AJ1279" i="44"/>
  <c r="AK1279" i="44" s="1"/>
  <c r="AL1279" i="44" s="1"/>
  <c r="AJ1280" i="44"/>
  <c r="AK1280" i="44" s="1"/>
  <c r="AL1280" i="44" s="1"/>
  <c r="AJ1281" i="44"/>
  <c r="AK1281" i="44" s="1"/>
  <c r="AL1281" i="44" s="1"/>
  <c r="AJ1282" i="44"/>
  <c r="AK1282" i="44" s="1"/>
  <c r="AL1282" i="44" s="1"/>
  <c r="AJ1283" i="44"/>
  <c r="AK1283" i="44" s="1"/>
  <c r="AL1283" i="44" s="1"/>
  <c r="AJ1284" i="44"/>
  <c r="AJ1285" i="44"/>
  <c r="AK1285" i="44" s="1"/>
  <c r="AL1285" i="44" s="1"/>
  <c r="AJ1286" i="44"/>
  <c r="AK1286" i="44" s="1"/>
  <c r="AL1286" i="44" s="1"/>
  <c r="AJ1287" i="44"/>
  <c r="AK1287" i="44" s="1"/>
  <c r="AL1287" i="44" s="1"/>
  <c r="AJ1288" i="44"/>
  <c r="AK1288" i="44" s="1"/>
  <c r="AL1288" i="44" s="1"/>
  <c r="AJ1289" i="44"/>
  <c r="AK1289" i="44" s="1"/>
  <c r="AL1289" i="44" s="1"/>
  <c r="AJ1290" i="44"/>
  <c r="AK1290" i="44" s="1"/>
  <c r="AL1290" i="44" s="1"/>
  <c r="AJ1291" i="44"/>
  <c r="AK1291" i="44" s="1"/>
  <c r="AL1291" i="44" s="1"/>
  <c r="AJ1292" i="44"/>
  <c r="AK1292" i="44" s="1"/>
  <c r="AL1292" i="44" s="1"/>
  <c r="AJ1293" i="44"/>
  <c r="AK1293" i="44" s="1"/>
  <c r="AL1293" i="44" s="1"/>
  <c r="AJ1294" i="44"/>
  <c r="AK1294" i="44" s="1"/>
  <c r="AL1294" i="44" s="1"/>
  <c r="AJ1295" i="44"/>
  <c r="AK1295" i="44" s="1"/>
  <c r="AL1295" i="44" s="1"/>
  <c r="AJ1296" i="44"/>
  <c r="AJ1297" i="44"/>
  <c r="AK1297" i="44" s="1"/>
  <c r="AL1297" i="44" s="1"/>
  <c r="AJ1298" i="44"/>
  <c r="AK1298" i="44" s="1"/>
  <c r="AL1298" i="44" s="1"/>
  <c r="AJ1299" i="44"/>
  <c r="AK1299" i="44" s="1"/>
  <c r="AL1299" i="44" s="1"/>
  <c r="AJ1300" i="44"/>
  <c r="AK1300" i="44" s="1"/>
  <c r="AL1300" i="44" s="1"/>
  <c r="AJ1301" i="44"/>
  <c r="AK1301" i="44" s="1"/>
  <c r="AL1301" i="44" s="1"/>
  <c r="AJ1302" i="44"/>
  <c r="AK1302" i="44" s="1"/>
  <c r="AJ1303" i="44"/>
  <c r="AK1303" i="44" s="1"/>
  <c r="AJ1304" i="44"/>
  <c r="AK1304" i="44" s="1"/>
  <c r="AL1304" i="44" s="1"/>
  <c r="AJ1305" i="44"/>
  <c r="AK1305" i="44" s="1"/>
  <c r="AL1305" i="44" s="1"/>
  <c r="AJ1306" i="44"/>
  <c r="AK1306" i="44" s="1"/>
  <c r="AL1306" i="44" s="1"/>
  <c r="AJ1307" i="44"/>
  <c r="AJ1308" i="44"/>
  <c r="AJ1309" i="44"/>
  <c r="AK1309" i="44" s="1"/>
  <c r="AL1309" i="44" s="1"/>
  <c r="AJ1310" i="44"/>
  <c r="AK1310" i="44" s="1"/>
  <c r="AL1310" i="44" s="1"/>
  <c r="AJ1311" i="44"/>
  <c r="AK1311" i="44" s="1"/>
  <c r="AL1311" i="44" s="1"/>
  <c r="AJ1312" i="44"/>
  <c r="AK1312" i="44" s="1"/>
  <c r="AJ1313" i="44"/>
  <c r="AK1313" i="44" s="1"/>
  <c r="AL1313" i="44" s="1"/>
  <c r="AJ1314" i="44"/>
  <c r="AK1314" i="44" s="1"/>
  <c r="AL1314" i="44" s="1"/>
  <c r="AJ1315" i="44"/>
  <c r="AK1315" i="44" s="1"/>
  <c r="AL1315" i="44" s="1"/>
  <c r="AJ1316" i="44"/>
  <c r="AK1316" i="44" s="1"/>
  <c r="AL1316" i="44" s="1"/>
  <c r="AJ1317" i="44"/>
  <c r="AK1317" i="44" s="1"/>
  <c r="AL1317" i="44" s="1"/>
  <c r="AJ1318" i="44"/>
  <c r="AK1318" i="44" s="1"/>
  <c r="AJ1319" i="44"/>
  <c r="AK1319" i="44" s="1"/>
  <c r="AL1319" i="44" s="1"/>
  <c r="AJ1320" i="44"/>
  <c r="AK1320" i="44" s="1"/>
  <c r="AL1320" i="44" s="1"/>
  <c r="AJ1321" i="44"/>
  <c r="AK1321" i="44" s="1"/>
  <c r="AL1321" i="44" s="1"/>
  <c r="AJ1322" i="44"/>
  <c r="AK1322" i="44" s="1"/>
  <c r="AL1322" i="44" s="1"/>
  <c r="AJ1323" i="44"/>
  <c r="AK1323" i="44" s="1"/>
  <c r="AL1323" i="44" s="1"/>
  <c r="AJ1324" i="44"/>
  <c r="AJ1325" i="44"/>
  <c r="AJ1326" i="44"/>
  <c r="AK1326" i="44" s="1"/>
  <c r="AL1326" i="44" s="1"/>
  <c r="AJ1327" i="44"/>
  <c r="AK1327" i="44" s="1"/>
  <c r="AL1327" i="44" s="1"/>
  <c r="AJ1328" i="44"/>
  <c r="AK1328" i="44" s="1"/>
  <c r="AL1328" i="44" s="1"/>
  <c r="AJ1329" i="44"/>
  <c r="AK1329" i="44" s="1"/>
  <c r="AL1329" i="44" s="1"/>
  <c r="AJ1330" i="44"/>
  <c r="AK1330" i="44" s="1"/>
  <c r="AL1330" i="44" s="1"/>
  <c r="AJ1331" i="44"/>
  <c r="AK1331" i="44" s="1"/>
  <c r="AL1331" i="44" s="1"/>
  <c r="AJ1332" i="44"/>
  <c r="AK1332" i="44" s="1"/>
  <c r="AL1332" i="44" s="1"/>
  <c r="AJ1333" i="44"/>
  <c r="AK1333" i="44" s="1"/>
  <c r="AL1333" i="44" s="1"/>
  <c r="AJ1334" i="44"/>
  <c r="AK1334" i="44" s="1"/>
  <c r="AJ1335" i="44"/>
  <c r="AK1335" i="44" s="1"/>
  <c r="AL1335" i="44" s="1"/>
  <c r="AJ1336" i="44"/>
  <c r="AK1336" i="44" s="1"/>
  <c r="AL1336" i="44" s="1"/>
  <c r="AJ1337" i="44"/>
  <c r="AK1337" i="44" s="1"/>
  <c r="AL1337" i="44" s="1"/>
  <c r="AJ1338" i="44"/>
  <c r="AK1338" i="44" s="1"/>
  <c r="AL1338" i="44" s="1"/>
  <c r="AJ1339" i="44"/>
  <c r="AK1339" i="44" s="1"/>
  <c r="AL1339" i="44" s="1"/>
  <c r="AJ1340" i="44"/>
  <c r="AK1340" i="44" s="1"/>
  <c r="AL1340" i="44" s="1"/>
  <c r="AJ1341" i="44"/>
  <c r="AK1341" i="44" s="1"/>
  <c r="AL1341" i="44" s="1"/>
  <c r="AJ1342" i="44"/>
  <c r="AK1342" i="44" s="1"/>
  <c r="AL1342" i="44" s="1"/>
  <c r="AJ1343" i="44"/>
  <c r="AK1343" i="44" s="1"/>
  <c r="AL1343" i="44" s="1"/>
  <c r="AJ1344" i="44"/>
  <c r="AJ1345" i="44"/>
  <c r="AK1345" i="44" s="1"/>
  <c r="AL1345" i="44" s="1"/>
  <c r="AJ1346" i="44"/>
  <c r="AK1346" i="44" s="1"/>
  <c r="AL1346" i="44" s="1"/>
  <c r="AJ1347" i="44"/>
  <c r="AK1347" i="44" s="1"/>
  <c r="AL1347" i="44" s="1"/>
  <c r="AJ1348" i="44"/>
  <c r="AK1348" i="44" s="1"/>
  <c r="AL1348" i="44" s="1"/>
  <c r="AJ1349" i="44"/>
  <c r="AK1349" i="44" s="1"/>
  <c r="AL1349" i="44" s="1"/>
  <c r="AJ1350" i="44"/>
  <c r="AK1350" i="44" s="1"/>
  <c r="AL1350" i="44" s="1"/>
  <c r="AJ1351" i="44"/>
  <c r="AK1351" i="44" s="1"/>
  <c r="AL1351" i="44" s="1"/>
  <c r="AJ1352" i="44"/>
  <c r="AK1352" i="44" s="1"/>
  <c r="AL1352" i="44" s="1"/>
  <c r="AJ1353" i="44"/>
  <c r="AK1353" i="44" s="1"/>
  <c r="AL1353" i="44" s="1"/>
  <c r="AJ1354" i="44"/>
  <c r="AK1354" i="44" s="1"/>
  <c r="AL1354" i="44" s="1"/>
  <c r="AJ1355" i="44"/>
  <c r="AJ1356" i="44"/>
  <c r="AK1356" i="44" s="1"/>
  <c r="AL1356" i="44" s="1"/>
  <c r="AK11" i="44"/>
  <c r="AL11" i="44" s="1"/>
  <c r="AK12" i="44"/>
  <c r="AL12" i="44" s="1"/>
  <c r="AK13" i="44"/>
  <c r="AL13" i="44" s="1"/>
  <c r="AK15" i="44"/>
  <c r="AL15" i="44" s="1"/>
  <c r="AK16" i="44"/>
  <c r="AL16" i="44" s="1"/>
  <c r="AK20" i="44"/>
  <c r="AL20" i="44" s="1"/>
  <c r="AK24" i="44"/>
  <c r="AL24" i="44" s="1"/>
  <c r="AK36" i="44"/>
  <c r="AL36" i="44" s="1"/>
  <c r="AK37" i="44"/>
  <c r="AL37" i="44" s="1"/>
  <c r="AK38" i="44"/>
  <c r="AL38" i="44" s="1"/>
  <c r="AK39" i="44"/>
  <c r="AL39" i="44" s="1"/>
  <c r="AK40" i="44"/>
  <c r="AL40" i="44" s="1"/>
  <c r="AK43" i="44"/>
  <c r="AL43" i="44" s="1"/>
  <c r="AK47" i="44"/>
  <c r="AK48" i="44"/>
  <c r="AL48" i="44" s="1"/>
  <c r="AK59" i="44"/>
  <c r="AL59" i="44" s="1"/>
  <c r="AK60" i="44"/>
  <c r="AL60" i="44" s="1"/>
  <c r="AK61" i="44"/>
  <c r="AL61" i="44" s="1"/>
  <c r="AK63" i="44"/>
  <c r="AK64" i="44"/>
  <c r="AL64" i="44" s="1"/>
  <c r="AK71" i="44"/>
  <c r="AL71" i="44" s="1"/>
  <c r="AK72" i="44"/>
  <c r="AL72" i="44" s="1"/>
  <c r="AK75" i="44"/>
  <c r="AL75" i="44" s="1"/>
  <c r="AK76" i="44"/>
  <c r="AL76" i="44" s="1"/>
  <c r="AK77" i="44"/>
  <c r="AL77" i="44" s="1"/>
  <c r="AK80" i="44"/>
  <c r="AL80" i="44" s="1"/>
  <c r="AK83" i="44"/>
  <c r="AL83" i="44" s="1"/>
  <c r="AK84" i="44"/>
  <c r="AL84" i="44" s="1"/>
  <c r="AK85" i="44"/>
  <c r="AL85" i="44" s="1"/>
  <c r="AK95" i="44"/>
  <c r="AL95" i="44" s="1"/>
  <c r="AK99" i="44"/>
  <c r="AL99" i="44" s="1"/>
  <c r="AK100" i="44"/>
  <c r="AL100" i="44" s="1"/>
  <c r="AK101" i="44"/>
  <c r="AL101" i="44" s="1"/>
  <c r="AK107" i="44"/>
  <c r="AL107" i="44" s="1"/>
  <c r="AK108" i="44"/>
  <c r="AL108" i="44" s="1"/>
  <c r="AK109" i="44"/>
  <c r="AL109" i="44" s="1"/>
  <c r="AK119" i="44"/>
  <c r="AL119" i="44" s="1"/>
  <c r="AK120" i="44"/>
  <c r="AL120" i="44" s="1"/>
  <c r="AK123" i="44"/>
  <c r="AL123" i="44" s="1"/>
  <c r="AK124" i="44"/>
  <c r="AL124" i="44" s="1"/>
  <c r="AK125" i="44"/>
  <c r="AL125" i="44" s="1"/>
  <c r="AK128" i="44"/>
  <c r="AL128" i="44" s="1"/>
  <c r="AK132" i="44"/>
  <c r="AL132" i="44" s="1"/>
  <c r="AK133" i="44"/>
  <c r="AL133" i="44" s="1"/>
  <c r="AK143" i="44"/>
  <c r="AL143" i="44" s="1"/>
  <c r="AK147" i="44"/>
  <c r="AL147" i="44" s="1"/>
  <c r="AK149" i="44"/>
  <c r="AL149" i="44" s="1"/>
  <c r="AK155" i="44"/>
  <c r="AL155" i="44" s="1"/>
  <c r="AK156" i="44"/>
  <c r="AL156" i="44" s="1"/>
  <c r="AK157" i="44"/>
  <c r="AL157" i="44" s="1"/>
  <c r="AK167" i="44"/>
  <c r="AL167" i="44" s="1"/>
  <c r="AK168" i="44"/>
  <c r="AL168" i="44" s="1"/>
  <c r="AK171" i="44"/>
  <c r="AL171" i="44" s="1"/>
  <c r="AK172" i="44"/>
  <c r="AL172" i="44" s="1"/>
  <c r="AK179" i="44"/>
  <c r="AL179" i="44" s="1"/>
  <c r="AK180" i="44"/>
  <c r="AL180" i="44" s="1"/>
  <c r="AK181" i="44"/>
  <c r="AL181" i="44" s="1"/>
  <c r="AK184" i="44"/>
  <c r="AL184" i="44" s="1"/>
  <c r="AK191" i="44"/>
  <c r="AL191" i="44" s="1"/>
  <c r="AK192" i="44"/>
  <c r="AL192" i="44" s="1"/>
  <c r="AK204" i="44"/>
  <c r="AL204" i="44" s="1"/>
  <c r="AK205" i="44"/>
  <c r="AL205" i="44" s="1"/>
  <c r="AK208" i="44"/>
  <c r="AL208" i="44" s="1"/>
  <c r="AK215" i="44"/>
  <c r="AL215" i="44" s="1"/>
  <c r="AK216" i="44"/>
  <c r="AL216" i="44" s="1"/>
  <c r="AK227" i="44"/>
  <c r="AL227" i="44" s="1"/>
  <c r="AK228" i="44"/>
  <c r="AL228" i="44" s="1"/>
  <c r="AK229" i="44"/>
  <c r="AL229" i="44" s="1"/>
  <c r="AK231" i="44"/>
  <c r="AL231" i="44" s="1"/>
  <c r="AK232" i="44"/>
  <c r="AL232" i="44" s="1"/>
  <c r="AK237" i="44"/>
  <c r="AL237" i="44" s="1"/>
  <c r="AK240" i="44"/>
  <c r="AL240" i="44" s="1"/>
  <c r="AK243" i="44"/>
  <c r="AL243" i="44" s="1"/>
  <c r="AK251" i="44"/>
  <c r="AL251" i="44" s="1"/>
  <c r="AK252" i="44"/>
  <c r="AL252" i="44" s="1"/>
  <c r="AK253" i="44"/>
  <c r="AL253" i="44" s="1"/>
  <c r="AK255" i="44"/>
  <c r="AL255" i="44" s="1"/>
  <c r="AK256" i="44"/>
  <c r="AL256" i="44" s="1"/>
  <c r="AK261" i="44"/>
  <c r="AL261" i="44" s="1"/>
  <c r="AK264" i="44"/>
  <c r="AL264" i="44" s="1"/>
  <c r="AK268" i="44"/>
  <c r="AL268" i="44" s="1"/>
  <c r="AK275" i="44"/>
  <c r="AL275" i="44" s="1"/>
  <c r="AK276" i="44"/>
  <c r="AL276" i="44" s="1"/>
  <c r="AK277" i="44"/>
  <c r="AL277" i="44" s="1"/>
  <c r="AK279" i="44"/>
  <c r="AL279" i="44" s="1"/>
  <c r="AK280" i="44"/>
  <c r="AL280" i="44" s="1"/>
  <c r="AK288" i="44"/>
  <c r="AL288" i="44" s="1"/>
  <c r="AK300" i="44"/>
  <c r="AL300" i="44" s="1"/>
  <c r="AK301" i="44"/>
  <c r="AL301" i="44" s="1"/>
  <c r="AK303" i="44"/>
  <c r="AK304" i="44"/>
  <c r="AL304" i="44" s="1"/>
  <c r="AK308" i="44"/>
  <c r="AL308" i="44" s="1"/>
  <c r="AK309" i="44"/>
  <c r="AL309" i="44" s="1"/>
  <c r="AK311" i="44"/>
  <c r="AL311" i="44" s="1"/>
  <c r="AK312" i="44"/>
  <c r="AL312" i="44" s="1"/>
  <c r="AK323" i="44"/>
  <c r="AL323" i="44" s="1"/>
  <c r="AK324" i="44"/>
  <c r="AL324" i="44" s="1"/>
  <c r="AK325" i="44"/>
  <c r="AL325" i="44" s="1"/>
  <c r="AK327" i="44"/>
  <c r="AL327" i="44" s="1"/>
  <c r="AK328" i="44"/>
  <c r="AL328" i="44" s="1"/>
  <c r="AK331" i="44"/>
  <c r="AL331" i="44" s="1"/>
  <c r="AK333" i="44"/>
  <c r="AL333" i="44" s="1"/>
  <c r="AK336" i="44"/>
  <c r="AL336" i="44" s="1"/>
  <c r="AK347" i="44"/>
  <c r="AL347" i="44" s="1"/>
  <c r="AK348" i="44"/>
  <c r="AL348" i="44" s="1"/>
  <c r="AK349" i="44"/>
  <c r="AL349" i="44" s="1"/>
  <c r="AK351" i="44"/>
  <c r="AL351" i="44" s="1"/>
  <c r="AK352" i="44"/>
  <c r="AL352" i="44" s="1"/>
  <c r="AK359" i="44"/>
  <c r="AL359" i="44" s="1"/>
  <c r="AK370" i="44"/>
  <c r="AL370" i="44" s="1"/>
  <c r="AK371" i="44"/>
  <c r="AL371" i="44" s="1"/>
  <c r="AK373" i="44"/>
  <c r="AL373" i="44" s="1"/>
  <c r="AK375" i="44"/>
  <c r="AL375" i="44" s="1"/>
  <c r="AK376" i="44"/>
  <c r="AL376" i="44" s="1"/>
  <c r="AK384" i="44"/>
  <c r="AL384" i="44" s="1"/>
  <c r="AK395" i="44"/>
  <c r="AL395" i="44" s="1"/>
  <c r="AK396" i="44"/>
  <c r="AL396" i="44" s="1"/>
  <c r="AK397" i="44"/>
  <c r="AL397" i="44" s="1"/>
  <c r="AK399" i="44"/>
  <c r="AL399" i="44" s="1"/>
  <c r="AK407" i="44"/>
  <c r="AL407" i="44" s="1"/>
  <c r="AK420" i="44"/>
  <c r="AL420" i="44" s="1"/>
  <c r="AK421" i="44"/>
  <c r="AL421" i="44" s="1"/>
  <c r="AK423" i="44"/>
  <c r="AL423" i="44" s="1"/>
  <c r="AK424" i="44"/>
  <c r="AL424" i="44" s="1"/>
  <c r="AK431" i="44"/>
  <c r="AL431" i="44" s="1"/>
  <c r="AK432" i="44"/>
  <c r="AK445" i="44"/>
  <c r="AL445" i="44" s="1"/>
  <c r="AK447" i="44"/>
  <c r="AL447" i="44" s="1"/>
  <c r="AK448" i="44"/>
  <c r="AL448" i="44" s="1"/>
  <c r="AK455" i="44"/>
  <c r="AL455" i="44" s="1"/>
  <c r="AK456" i="44"/>
  <c r="AL456" i="44" s="1"/>
  <c r="AK467" i="44"/>
  <c r="AL467" i="44" s="1"/>
  <c r="AK468" i="44"/>
  <c r="AL468" i="44" s="1"/>
  <c r="AK469" i="44"/>
  <c r="AL469" i="44" s="1"/>
  <c r="AK472" i="44"/>
  <c r="AL472" i="44" s="1"/>
  <c r="AK479" i="44"/>
  <c r="AL479" i="44" s="1"/>
  <c r="AK480" i="44"/>
  <c r="AL480" i="44" s="1"/>
  <c r="AK491" i="44"/>
  <c r="AL491" i="44" s="1"/>
  <c r="AK492" i="44"/>
  <c r="AL492" i="44" s="1"/>
  <c r="AK493" i="44"/>
  <c r="AL493" i="44" s="1"/>
  <c r="AK495" i="44"/>
  <c r="AL495" i="44" s="1"/>
  <c r="AK503" i="44"/>
  <c r="AL503" i="44" s="1"/>
  <c r="AK504" i="44"/>
  <c r="AL504" i="44" s="1"/>
  <c r="AK515" i="44"/>
  <c r="AL515" i="44" s="1"/>
  <c r="AK517" i="44"/>
  <c r="AL517" i="44" s="1"/>
  <c r="AK519" i="44"/>
  <c r="AL519" i="44" s="1"/>
  <c r="AK528" i="44"/>
  <c r="AL528" i="44" s="1"/>
  <c r="AK531" i="44"/>
  <c r="AL531" i="44" s="1"/>
  <c r="AK532" i="44"/>
  <c r="AL532" i="44" s="1"/>
  <c r="AK533" i="44"/>
  <c r="AL533" i="44" s="1"/>
  <c r="AK539" i="44"/>
  <c r="AL539" i="44" s="1"/>
  <c r="AK540" i="44"/>
  <c r="AL540" i="44" s="1"/>
  <c r="AK543" i="44"/>
  <c r="AL543" i="44" s="1"/>
  <c r="AK544" i="44"/>
  <c r="AL544" i="44" s="1"/>
  <c r="AK552" i="44"/>
  <c r="AL552" i="44" s="1"/>
  <c r="AK563" i="44"/>
  <c r="AL563" i="44" s="1"/>
  <c r="AK564" i="44"/>
  <c r="AL564" i="44" s="1"/>
  <c r="AK565" i="44"/>
  <c r="AL565" i="44" s="1"/>
  <c r="AK567" i="44"/>
  <c r="AL567" i="44" s="1"/>
  <c r="AK568" i="44"/>
  <c r="AL568" i="44" s="1"/>
  <c r="AK572" i="44"/>
  <c r="AL572" i="44" s="1"/>
  <c r="AK575" i="44"/>
  <c r="AL575" i="44" s="1"/>
  <c r="AK576" i="44"/>
  <c r="AK587" i="44"/>
  <c r="AL587" i="44" s="1"/>
  <c r="AK588" i="44"/>
  <c r="AL588" i="44" s="1"/>
  <c r="AK589" i="44"/>
  <c r="AL589" i="44" s="1"/>
  <c r="AK592" i="44"/>
  <c r="AL592" i="44" s="1"/>
  <c r="AK599" i="44"/>
  <c r="AL599" i="44" s="1"/>
  <c r="AK600" i="44"/>
  <c r="AL600" i="44" s="1"/>
  <c r="AK611" i="44"/>
  <c r="AL611" i="44" s="1"/>
  <c r="AK612" i="44"/>
  <c r="AL612" i="44" s="1"/>
  <c r="AK613" i="44"/>
  <c r="AL613" i="44" s="1"/>
  <c r="AK615" i="44"/>
  <c r="AL615" i="44" s="1"/>
  <c r="AK616" i="44"/>
  <c r="AL616" i="44" s="1"/>
  <c r="AK624" i="44"/>
  <c r="AL624" i="44" s="1"/>
  <c r="AK635" i="44"/>
  <c r="AL635" i="44" s="1"/>
  <c r="AK637" i="44"/>
  <c r="AL637" i="44" s="1"/>
  <c r="AK639" i="44"/>
  <c r="AL639" i="44" s="1"/>
  <c r="AK640" i="44"/>
  <c r="AL640" i="44" s="1"/>
  <c r="AK648" i="44"/>
  <c r="AL648" i="44" s="1"/>
  <c r="AK659" i="44"/>
  <c r="AL659" i="44" s="1"/>
  <c r="AK661" i="44"/>
  <c r="AL661" i="44" s="1"/>
  <c r="AK671" i="44"/>
  <c r="AL671" i="44" s="1"/>
  <c r="AK676" i="44"/>
  <c r="AL676" i="44" s="1"/>
  <c r="AK683" i="44"/>
  <c r="AL683" i="44" s="1"/>
  <c r="AK684" i="44"/>
  <c r="AL684" i="44" s="1"/>
  <c r="AK695" i="44"/>
  <c r="AL695" i="44" s="1"/>
  <c r="AK696" i="44"/>
  <c r="AL696" i="44" s="1"/>
  <c r="AK708" i="44"/>
  <c r="AL708" i="44" s="1"/>
  <c r="AK719" i="44"/>
  <c r="AL719" i="44" s="1"/>
  <c r="AK720" i="44"/>
  <c r="AL720" i="44" s="1"/>
  <c r="AK731" i="44"/>
  <c r="AL731" i="44" s="1"/>
  <c r="AK732" i="44"/>
  <c r="AL732" i="44" s="1"/>
  <c r="AK735" i="44"/>
  <c r="AL735" i="44" s="1"/>
  <c r="AK736" i="44"/>
  <c r="AL736" i="44" s="1"/>
  <c r="AK741" i="44"/>
  <c r="AL741" i="44" s="1"/>
  <c r="AK743" i="44"/>
  <c r="AK744" i="44"/>
  <c r="AL744" i="44" s="1"/>
  <c r="AK757" i="44"/>
  <c r="AL757" i="44" s="1"/>
  <c r="AK768" i="44"/>
  <c r="AL768" i="44" s="1"/>
  <c r="AK771" i="44"/>
  <c r="AL771" i="44" s="1"/>
  <c r="AK772" i="44"/>
  <c r="AL772" i="44" s="1"/>
  <c r="AK779" i="44"/>
  <c r="AK791" i="44"/>
  <c r="AK792" i="44"/>
  <c r="AL792" i="44" s="1"/>
  <c r="AK795" i="44"/>
  <c r="AL795" i="44" s="1"/>
  <c r="AK796" i="44"/>
  <c r="AL796" i="44" s="1"/>
  <c r="AK797" i="44"/>
  <c r="AL797" i="44" s="1"/>
  <c r="AK803" i="44"/>
  <c r="AL803" i="44" s="1"/>
  <c r="AK804" i="44"/>
  <c r="AL804" i="44" s="1"/>
  <c r="AK805" i="44"/>
  <c r="AL805" i="44" s="1"/>
  <c r="AK815" i="44"/>
  <c r="AL815" i="44" s="1"/>
  <c r="AK816" i="44"/>
  <c r="AL816" i="44" s="1"/>
  <c r="AK819" i="44"/>
  <c r="AL819" i="44" s="1"/>
  <c r="AK824" i="44"/>
  <c r="AL824" i="44" s="1"/>
  <c r="AK827" i="44"/>
  <c r="AK828" i="44"/>
  <c r="AL828" i="44" s="1"/>
  <c r="AK829" i="44"/>
  <c r="AL829" i="44" s="1"/>
  <c r="AK839" i="44"/>
  <c r="AL839" i="44" s="1"/>
  <c r="AK840" i="44"/>
  <c r="AL840" i="44" s="1"/>
  <c r="AK845" i="44"/>
  <c r="AL845" i="44" s="1"/>
  <c r="AK851" i="44"/>
  <c r="AL851" i="44" s="1"/>
  <c r="AK852" i="44"/>
  <c r="AL852" i="44" s="1"/>
  <c r="AK856" i="44"/>
  <c r="AL856" i="44" s="1"/>
  <c r="AK876" i="44"/>
  <c r="AL876" i="44" s="1"/>
  <c r="AK879" i="44"/>
  <c r="AL879" i="44" s="1"/>
  <c r="AK885" i="44"/>
  <c r="AL885" i="44" s="1"/>
  <c r="AK888" i="44"/>
  <c r="AL888" i="44" s="1"/>
  <c r="AK891" i="44"/>
  <c r="AL891" i="44" s="1"/>
  <c r="AK899" i="44"/>
  <c r="AL899" i="44" s="1"/>
  <c r="AK900" i="44"/>
  <c r="AL900" i="44" s="1"/>
  <c r="AK903" i="44"/>
  <c r="AL903" i="44" s="1"/>
  <c r="AK904" i="44"/>
  <c r="AL904" i="44" s="1"/>
  <c r="AK911" i="44"/>
  <c r="AL911" i="44" s="1"/>
  <c r="AK912" i="44"/>
  <c r="AL912" i="44" s="1"/>
  <c r="AK915" i="44"/>
  <c r="AL915" i="44" s="1"/>
  <c r="AK923" i="44"/>
  <c r="AL923" i="44" s="1"/>
  <c r="AK924" i="44"/>
  <c r="AL924" i="44" s="1"/>
  <c r="AK925" i="44"/>
  <c r="AL925" i="44" s="1"/>
  <c r="AK927" i="44"/>
  <c r="AL927" i="44" s="1"/>
  <c r="AK928" i="44"/>
  <c r="AK935" i="44"/>
  <c r="AK947" i="44"/>
  <c r="AL947" i="44" s="1"/>
  <c r="AK949" i="44"/>
  <c r="AL949" i="44" s="1"/>
  <c r="AK951" i="44"/>
  <c r="AL951" i="44" s="1"/>
  <c r="AK952" i="44"/>
  <c r="AL952" i="44" s="1"/>
  <c r="AK959" i="44"/>
  <c r="AL959" i="44" s="1"/>
  <c r="AK960" i="44"/>
  <c r="AL960" i="44" s="1"/>
  <c r="AK971" i="44"/>
  <c r="AK973" i="44"/>
  <c r="AL973" i="44" s="1"/>
  <c r="AK984" i="44"/>
  <c r="AL984" i="44" s="1"/>
  <c r="AK988" i="44"/>
  <c r="AL988" i="44" s="1"/>
  <c r="AK992" i="44"/>
  <c r="AL992" i="44" s="1"/>
  <c r="AK996" i="44"/>
  <c r="AL996" i="44" s="1"/>
  <c r="AK1007" i="44"/>
  <c r="AL1007" i="44" s="1"/>
  <c r="AK1008" i="44"/>
  <c r="AL1008" i="44" s="1"/>
  <c r="AK1011" i="44"/>
  <c r="AL1011" i="44" s="1"/>
  <c r="AK1016" i="44"/>
  <c r="AL1016" i="44" s="1"/>
  <c r="AK1019" i="44"/>
  <c r="AK1020" i="44"/>
  <c r="AL1020" i="44" s="1"/>
  <c r="AK1031" i="44"/>
  <c r="AL1031" i="44" s="1"/>
  <c r="AK1032" i="44"/>
  <c r="AK1035" i="44"/>
  <c r="AL1035" i="44" s="1"/>
  <c r="AK1040" i="44"/>
  <c r="AL1040" i="44" s="1"/>
  <c r="AK1043" i="44"/>
  <c r="AL1043" i="44" s="1"/>
  <c r="AK1044" i="44"/>
  <c r="AL1044" i="44" s="1"/>
  <c r="AK1045" i="44"/>
  <c r="AL1045" i="44" s="1"/>
  <c r="AK1056" i="44"/>
  <c r="AL1056" i="44" s="1"/>
  <c r="AK1059" i="44"/>
  <c r="AL1059" i="44" s="1"/>
  <c r="AK1060" i="44"/>
  <c r="AL1060" i="44" s="1"/>
  <c r="AK1064" i="44"/>
  <c r="AL1064" i="44" s="1"/>
  <c r="AK1067" i="44"/>
  <c r="AL1067" i="44" s="1"/>
  <c r="AK1068" i="44"/>
  <c r="AL1068" i="44" s="1"/>
  <c r="AK1069" i="44"/>
  <c r="AL1069" i="44" s="1"/>
  <c r="AK1079" i="44"/>
  <c r="AL1079" i="44" s="1"/>
  <c r="AK1080" i="44"/>
  <c r="AL1080" i="44" s="1"/>
  <c r="AK1091" i="44"/>
  <c r="AL1091" i="44" s="1"/>
  <c r="AK1092" i="44"/>
  <c r="AL1092" i="44" s="1"/>
  <c r="AK1095" i="44"/>
  <c r="AL1095" i="44" s="1"/>
  <c r="AK1096" i="44"/>
  <c r="AL1096" i="44" s="1"/>
  <c r="AK1101" i="44"/>
  <c r="AL1101" i="44" s="1"/>
  <c r="AK1104" i="44"/>
  <c r="AL1104" i="44" s="1"/>
  <c r="AK1116" i="44"/>
  <c r="AL1116" i="44" s="1"/>
  <c r="AK1127" i="44"/>
  <c r="AL1127" i="44" s="1"/>
  <c r="AK1128" i="44"/>
  <c r="AL1128" i="44" s="1"/>
  <c r="AK1131" i="44"/>
  <c r="AL1131" i="44" s="1"/>
  <c r="AK1132" i="44"/>
  <c r="AL1132" i="44" s="1"/>
  <c r="AK1133" i="44"/>
  <c r="AL1133" i="44" s="1"/>
  <c r="AK1152" i="44"/>
  <c r="AL1152" i="44" s="1"/>
  <c r="AK1155" i="44"/>
  <c r="AL1155" i="44" s="1"/>
  <c r="AK1156" i="44"/>
  <c r="AL1156" i="44" s="1"/>
  <c r="AK1157" i="44"/>
  <c r="AL1157" i="44" s="1"/>
  <c r="AK1163" i="44"/>
  <c r="AL1163" i="44" s="1"/>
  <c r="AK1168" i="44"/>
  <c r="AL1168" i="44" s="1"/>
  <c r="AK1176" i="44"/>
  <c r="AL1176" i="44" s="1"/>
  <c r="AK1187" i="44"/>
  <c r="AL1187" i="44" s="1"/>
  <c r="AK1188" i="44"/>
  <c r="AL1188" i="44" s="1"/>
  <c r="AK1189" i="44"/>
  <c r="AL1189" i="44" s="1"/>
  <c r="AK1192" i="44"/>
  <c r="AL1192" i="44" s="1"/>
  <c r="AK1196" i="44"/>
  <c r="AL1196" i="44" s="1"/>
  <c r="AK1199" i="44"/>
  <c r="AL1199" i="44" s="1"/>
  <c r="AK1200" i="44"/>
  <c r="AL1200" i="44" s="1"/>
  <c r="AK1211" i="44"/>
  <c r="AL1211" i="44" s="1"/>
  <c r="AK1212" i="44"/>
  <c r="AL1212" i="44" s="1"/>
  <c r="AK1213" i="44"/>
  <c r="AL1213" i="44" s="1"/>
  <c r="AK1216" i="44"/>
  <c r="AL1216" i="44" s="1"/>
  <c r="AK1223" i="44"/>
  <c r="AL1223" i="44" s="1"/>
  <c r="AK1224" i="44"/>
  <c r="AL1224" i="44" s="1"/>
  <c r="AK1227" i="44"/>
  <c r="AL1227" i="44" s="1"/>
  <c r="AK1235" i="44"/>
  <c r="AL1235" i="44" s="1"/>
  <c r="AK1236" i="44"/>
  <c r="AL1236" i="44" s="1"/>
  <c r="AK1247" i="44"/>
  <c r="AL1247" i="44" s="1"/>
  <c r="AK1248" i="44"/>
  <c r="AL1248" i="44" s="1"/>
  <c r="AK1252" i="44"/>
  <c r="AL1252" i="44" s="1"/>
  <c r="AK1260" i="44"/>
  <c r="AL1260" i="44" s="1"/>
  <c r="AK1261" i="44"/>
  <c r="AL1261" i="44" s="1"/>
  <c r="AK1271" i="44"/>
  <c r="AL1271" i="44" s="1"/>
  <c r="AK1284" i="44"/>
  <c r="AL1284" i="44" s="1"/>
  <c r="AK1296" i="44"/>
  <c r="AK1307" i="44"/>
  <c r="AL1307" i="44" s="1"/>
  <c r="AK1308" i="44"/>
  <c r="AL1308" i="44" s="1"/>
  <c r="AK1324" i="44"/>
  <c r="AL1324" i="44" s="1"/>
  <c r="AK1325" i="44"/>
  <c r="AL1325" i="44" s="1"/>
  <c r="AK1344" i="44"/>
  <c r="AL1344" i="44" s="1"/>
  <c r="AK1355" i="44"/>
  <c r="AL1355" i="44" s="1"/>
  <c r="AM6" i="44"/>
  <c r="AM7" i="44"/>
  <c r="AM8" i="44"/>
  <c r="AP8" i="44" s="1"/>
  <c r="AM9" i="44"/>
  <c r="AN9" i="44" s="1"/>
  <c r="AM10" i="44"/>
  <c r="AN10" i="44" s="1"/>
  <c r="AM11" i="44"/>
  <c r="AN11" i="44" s="1"/>
  <c r="AM12" i="44"/>
  <c r="AM13" i="44"/>
  <c r="AN13" i="44" s="1"/>
  <c r="AM14" i="44"/>
  <c r="AM15" i="44"/>
  <c r="AM16" i="44"/>
  <c r="AN16" i="44" s="1"/>
  <c r="AM17" i="44"/>
  <c r="AM18" i="44"/>
  <c r="AN18" i="44" s="1"/>
  <c r="AM19" i="44"/>
  <c r="AM20" i="44"/>
  <c r="AM21" i="44"/>
  <c r="AN21" i="44" s="1"/>
  <c r="AM22" i="44"/>
  <c r="AN22" i="44" s="1"/>
  <c r="AM23" i="44"/>
  <c r="AM24" i="44"/>
  <c r="AP24" i="44" s="1"/>
  <c r="AM25" i="44"/>
  <c r="AM26" i="44"/>
  <c r="AN26" i="44" s="1"/>
  <c r="AM27" i="44"/>
  <c r="AM28" i="44"/>
  <c r="AM29" i="44"/>
  <c r="AN29" i="44" s="1"/>
  <c r="AM30" i="44"/>
  <c r="AM31" i="44"/>
  <c r="AN31" i="44" s="1"/>
  <c r="AM32" i="44"/>
  <c r="AP32" i="44" s="1"/>
  <c r="AM33" i="44"/>
  <c r="AM34" i="44"/>
  <c r="AN34" i="44" s="1"/>
  <c r="AM35" i="44"/>
  <c r="AM36" i="44"/>
  <c r="AM37" i="44"/>
  <c r="AN37" i="44" s="1"/>
  <c r="AM38" i="44"/>
  <c r="AM39" i="44"/>
  <c r="AM40" i="44"/>
  <c r="AN40" i="44" s="1"/>
  <c r="AM41" i="44"/>
  <c r="AM42" i="44"/>
  <c r="AN42" i="44" s="1"/>
  <c r="AM43" i="44"/>
  <c r="AM44" i="44"/>
  <c r="AM45" i="44"/>
  <c r="AN45" i="44" s="1"/>
  <c r="AM46" i="44"/>
  <c r="AN46" i="44" s="1"/>
  <c r="AM47" i="44"/>
  <c r="AM48" i="44"/>
  <c r="AP48" i="44" s="1"/>
  <c r="AM49" i="44"/>
  <c r="AM50" i="44"/>
  <c r="AN50" i="44" s="1"/>
  <c r="AM51" i="44"/>
  <c r="AM52" i="44"/>
  <c r="AM53" i="44"/>
  <c r="AN53" i="44" s="1"/>
  <c r="AM54" i="44"/>
  <c r="AN54" i="44" s="1"/>
  <c r="AM55" i="44"/>
  <c r="AN55" i="44" s="1"/>
  <c r="AM56" i="44"/>
  <c r="AN56" i="44" s="1"/>
  <c r="AM57" i="44"/>
  <c r="AM58" i="44"/>
  <c r="AN58" i="44" s="1"/>
  <c r="AM59" i="44"/>
  <c r="AM60" i="44"/>
  <c r="AM61" i="44"/>
  <c r="AN61" i="44" s="1"/>
  <c r="AM62" i="44"/>
  <c r="AN62" i="44" s="1"/>
  <c r="AM63" i="44"/>
  <c r="AN63" i="44" s="1"/>
  <c r="AM64" i="44"/>
  <c r="AP64" i="44" s="1"/>
  <c r="AM65" i="44"/>
  <c r="AN65" i="44" s="1"/>
  <c r="AM66" i="44"/>
  <c r="AN66" i="44" s="1"/>
  <c r="AM67" i="44"/>
  <c r="AM68" i="44"/>
  <c r="AM69" i="44"/>
  <c r="AN69" i="44" s="1"/>
  <c r="AM70" i="44"/>
  <c r="AN70" i="44" s="1"/>
  <c r="AM71" i="44"/>
  <c r="AN71" i="44" s="1"/>
  <c r="AM72" i="44"/>
  <c r="AN72" i="44" s="1"/>
  <c r="AM73" i="44"/>
  <c r="AM74" i="44"/>
  <c r="AM75" i="44"/>
  <c r="AM76" i="44"/>
  <c r="AM77" i="44"/>
  <c r="AN77" i="44" s="1"/>
  <c r="AM78" i="44"/>
  <c r="AN78" i="44" s="1"/>
  <c r="AM79" i="44"/>
  <c r="AN79" i="44" s="1"/>
  <c r="AM80" i="44"/>
  <c r="AN80" i="44" s="1"/>
  <c r="AM81" i="44"/>
  <c r="AM82" i="44"/>
  <c r="AN82" i="44" s="1"/>
  <c r="AM83" i="44"/>
  <c r="AM84" i="44"/>
  <c r="AM85" i="44"/>
  <c r="AN85" i="44" s="1"/>
  <c r="AM86" i="44"/>
  <c r="AM87" i="44"/>
  <c r="AN87" i="44" s="1"/>
  <c r="AM88" i="44"/>
  <c r="AN88" i="44" s="1"/>
  <c r="AM89" i="44"/>
  <c r="AN89" i="44" s="1"/>
  <c r="AM90" i="44"/>
  <c r="AN90" i="44" s="1"/>
  <c r="AM91" i="44"/>
  <c r="AM92" i="44"/>
  <c r="AM93" i="44"/>
  <c r="AN93" i="44" s="1"/>
  <c r="AM94" i="44"/>
  <c r="AM95" i="44"/>
  <c r="AN95" i="44" s="1"/>
  <c r="AM96" i="44"/>
  <c r="AM97" i="44"/>
  <c r="AM98" i="44"/>
  <c r="AN98" i="44" s="1"/>
  <c r="AM99" i="44"/>
  <c r="AM100" i="44"/>
  <c r="AM101" i="44"/>
  <c r="AN101" i="44" s="1"/>
  <c r="AM102" i="44"/>
  <c r="AM103" i="44"/>
  <c r="AN103" i="44" s="1"/>
  <c r="AM104" i="44"/>
  <c r="AN104" i="44" s="1"/>
  <c r="AM105" i="44"/>
  <c r="AP105" i="44" s="1"/>
  <c r="AM106" i="44"/>
  <c r="AM107" i="44"/>
  <c r="AN107" i="44" s="1"/>
  <c r="AM108" i="44"/>
  <c r="AM109" i="44"/>
  <c r="AP109" i="44" s="1"/>
  <c r="AM110" i="44"/>
  <c r="AN110" i="44" s="1"/>
  <c r="AM111" i="44"/>
  <c r="AN111" i="44" s="1"/>
  <c r="AM112" i="44"/>
  <c r="AP112" i="44" s="1"/>
  <c r="AM113" i="44"/>
  <c r="AN113" i="44" s="1"/>
  <c r="AM114" i="44"/>
  <c r="AN114" i="44" s="1"/>
  <c r="AM115" i="44"/>
  <c r="AM116" i="44"/>
  <c r="AM117" i="44"/>
  <c r="AN117" i="44" s="1"/>
  <c r="AM118" i="44"/>
  <c r="AM119" i="44"/>
  <c r="AN119" i="44" s="1"/>
  <c r="AM120" i="44"/>
  <c r="AN120" i="44" s="1"/>
  <c r="AM121" i="44"/>
  <c r="AM122" i="44"/>
  <c r="AN122" i="44" s="1"/>
  <c r="AM123" i="44"/>
  <c r="AN123" i="44" s="1"/>
  <c r="AM124" i="44"/>
  <c r="AM125" i="44"/>
  <c r="AN125" i="44" s="1"/>
  <c r="AM126" i="44"/>
  <c r="AM127" i="44"/>
  <c r="AN127" i="44" s="1"/>
  <c r="AM128" i="44"/>
  <c r="AN128" i="44" s="1"/>
  <c r="AM129" i="44"/>
  <c r="AM130" i="44"/>
  <c r="AN130" i="44" s="1"/>
  <c r="AM131" i="44"/>
  <c r="AM132" i="44"/>
  <c r="AM133" i="44"/>
  <c r="AN133" i="44" s="1"/>
  <c r="AM134" i="44"/>
  <c r="AN134" i="44" s="1"/>
  <c r="AM135" i="44"/>
  <c r="AN135" i="44" s="1"/>
  <c r="AM136" i="44"/>
  <c r="AN136" i="44" s="1"/>
  <c r="AM137" i="44"/>
  <c r="AM138" i="44"/>
  <c r="AM139" i="44"/>
  <c r="AN139" i="44" s="1"/>
  <c r="AM140" i="44"/>
  <c r="AM141" i="44"/>
  <c r="AN141" i="44" s="1"/>
  <c r="AM142" i="44"/>
  <c r="AN142" i="44" s="1"/>
  <c r="AM143" i="44"/>
  <c r="AN143" i="44" s="1"/>
  <c r="AM144" i="44"/>
  <c r="AN144" i="44" s="1"/>
  <c r="AM145" i="44"/>
  <c r="AM146" i="44"/>
  <c r="AM147" i="44"/>
  <c r="AN147" i="44" s="1"/>
  <c r="AM148" i="44"/>
  <c r="AM149" i="44"/>
  <c r="AP149" i="44" s="1"/>
  <c r="AM150" i="44"/>
  <c r="AN150" i="44" s="1"/>
  <c r="AM151" i="44"/>
  <c r="AN151" i="44" s="1"/>
  <c r="AM152" i="44"/>
  <c r="AP152" i="44" s="1"/>
  <c r="AM153" i="44"/>
  <c r="AM154" i="44"/>
  <c r="AM155" i="44"/>
  <c r="AN155" i="44" s="1"/>
  <c r="AM156" i="44"/>
  <c r="AN156" i="44" s="1"/>
  <c r="AM157" i="44"/>
  <c r="AN157" i="44" s="1"/>
  <c r="AM158" i="44"/>
  <c r="AM159" i="44"/>
  <c r="AN159" i="44" s="1"/>
  <c r="AM160" i="44"/>
  <c r="AN160" i="44" s="1"/>
  <c r="AM161" i="44"/>
  <c r="AM162" i="44"/>
  <c r="AM163" i="44"/>
  <c r="AM164" i="44"/>
  <c r="AM165" i="44"/>
  <c r="AN165" i="44" s="1"/>
  <c r="AM166" i="44"/>
  <c r="AM167" i="44"/>
  <c r="AN167" i="44" s="1"/>
  <c r="AM168" i="44"/>
  <c r="AN168" i="44" s="1"/>
  <c r="AM169" i="44"/>
  <c r="AM170" i="44"/>
  <c r="AM171" i="44"/>
  <c r="AN171" i="44" s="1"/>
  <c r="AM172" i="44"/>
  <c r="AM173" i="44"/>
  <c r="AP173" i="44" s="1"/>
  <c r="AM174" i="44"/>
  <c r="AM175" i="44"/>
  <c r="AN175" i="44" s="1"/>
  <c r="AM176" i="44"/>
  <c r="AN176" i="44" s="1"/>
  <c r="AM177" i="44"/>
  <c r="AM178" i="44"/>
  <c r="AM179" i="44"/>
  <c r="AN179" i="44" s="1"/>
  <c r="AM180" i="44"/>
  <c r="AM181" i="44"/>
  <c r="AN181" i="44" s="1"/>
  <c r="AM182" i="44"/>
  <c r="AN182" i="44" s="1"/>
  <c r="AM183" i="44"/>
  <c r="AN183" i="44" s="1"/>
  <c r="AM184" i="44"/>
  <c r="AN184" i="44" s="1"/>
  <c r="AM185" i="44"/>
  <c r="AM186" i="44"/>
  <c r="AM187" i="44"/>
  <c r="AN187" i="44" s="1"/>
  <c r="AM188" i="44"/>
  <c r="AP188" i="44" s="1"/>
  <c r="AM189" i="44"/>
  <c r="AN189" i="44" s="1"/>
  <c r="AM190" i="44"/>
  <c r="AM191" i="44"/>
  <c r="AN191" i="44" s="1"/>
  <c r="AM192" i="44"/>
  <c r="AN192" i="44" s="1"/>
  <c r="AM193" i="44"/>
  <c r="AN193" i="44" s="1"/>
  <c r="AM194" i="44"/>
  <c r="AM195" i="44"/>
  <c r="AM196" i="44"/>
  <c r="AM197" i="44"/>
  <c r="AP197" i="44" s="1"/>
  <c r="AM198" i="44"/>
  <c r="AN198" i="44" s="1"/>
  <c r="AM199" i="44"/>
  <c r="AN199" i="44" s="1"/>
  <c r="AM200" i="44"/>
  <c r="AM201" i="44"/>
  <c r="AM202" i="44"/>
  <c r="AM203" i="44"/>
  <c r="AM204" i="44"/>
  <c r="AM205" i="44"/>
  <c r="AN205" i="44" s="1"/>
  <c r="AM206" i="44"/>
  <c r="AM207" i="44"/>
  <c r="AN207" i="44" s="1"/>
  <c r="AM208" i="44"/>
  <c r="AN208" i="44" s="1"/>
  <c r="AM209" i="44"/>
  <c r="AN209" i="44" s="1"/>
  <c r="AM210" i="44"/>
  <c r="AM211" i="44"/>
  <c r="AN211" i="44" s="1"/>
  <c r="AM212" i="44"/>
  <c r="AM213" i="44"/>
  <c r="AN213" i="44" s="1"/>
  <c r="AM214" i="44"/>
  <c r="AN214" i="44" s="1"/>
  <c r="AM215" i="44"/>
  <c r="AN215" i="44" s="1"/>
  <c r="AM216" i="44"/>
  <c r="AN216" i="44" s="1"/>
  <c r="AM217" i="44"/>
  <c r="AM218" i="44"/>
  <c r="AM219" i="44"/>
  <c r="AM220" i="44"/>
  <c r="AN220" i="44" s="1"/>
  <c r="AM221" i="44"/>
  <c r="AN221" i="44" s="1"/>
  <c r="AM222" i="44"/>
  <c r="AP222" i="44" s="1"/>
  <c r="AM223" i="44"/>
  <c r="AN223" i="44" s="1"/>
  <c r="AM224" i="44"/>
  <c r="AN224" i="44" s="1"/>
  <c r="AM225" i="44"/>
  <c r="AM226" i="44"/>
  <c r="AM227" i="44"/>
  <c r="AN227" i="44" s="1"/>
  <c r="AM228" i="44"/>
  <c r="AM229" i="44"/>
  <c r="AN229" i="44" s="1"/>
  <c r="AM230" i="44"/>
  <c r="AM231" i="44"/>
  <c r="AN231" i="44" s="1"/>
  <c r="AM232" i="44"/>
  <c r="AN232" i="44" s="1"/>
  <c r="AM233" i="44"/>
  <c r="AM234" i="44"/>
  <c r="AM235" i="44"/>
  <c r="AM236" i="44"/>
  <c r="AM237" i="44"/>
  <c r="AN237" i="44" s="1"/>
  <c r="AM238" i="44"/>
  <c r="AM239" i="44"/>
  <c r="AN239" i="44" s="1"/>
  <c r="AM240" i="44"/>
  <c r="AN240" i="44" s="1"/>
  <c r="AM241" i="44"/>
  <c r="AM242" i="44"/>
  <c r="AM243" i="44"/>
  <c r="AN243" i="44" s="1"/>
  <c r="AM244" i="44"/>
  <c r="AM245" i="44"/>
  <c r="AN245" i="44" s="1"/>
  <c r="AM246" i="44"/>
  <c r="AM247" i="44"/>
  <c r="AN247" i="44" s="1"/>
  <c r="AM248" i="44"/>
  <c r="AN248" i="44" s="1"/>
  <c r="AM249" i="44"/>
  <c r="AM250" i="44"/>
  <c r="AM251" i="44"/>
  <c r="AM252" i="44"/>
  <c r="AM253" i="44"/>
  <c r="AN253" i="44" s="1"/>
  <c r="AM254" i="44"/>
  <c r="AN254" i="44" s="1"/>
  <c r="AM255" i="44"/>
  <c r="AN255" i="44" s="1"/>
  <c r="AM256" i="44"/>
  <c r="AN256" i="44" s="1"/>
  <c r="AM257" i="44"/>
  <c r="AN257" i="44" s="1"/>
  <c r="AM258" i="44"/>
  <c r="AM259" i="44"/>
  <c r="AM260" i="44"/>
  <c r="AM261" i="44"/>
  <c r="AM262" i="44"/>
  <c r="AM263" i="44"/>
  <c r="AN263" i="44" s="1"/>
  <c r="AM264" i="44"/>
  <c r="AN264" i="44" s="1"/>
  <c r="AM265" i="44"/>
  <c r="AM266" i="44"/>
  <c r="AM267" i="44"/>
  <c r="AM268" i="44"/>
  <c r="AN268" i="44" s="1"/>
  <c r="AM269" i="44"/>
  <c r="AN269" i="44" s="1"/>
  <c r="AM270" i="44"/>
  <c r="AP270" i="44" s="1"/>
  <c r="AM271" i="44"/>
  <c r="AN271" i="44" s="1"/>
  <c r="AM272" i="44"/>
  <c r="AP272" i="44" s="1"/>
  <c r="AM273" i="44"/>
  <c r="AM274" i="44"/>
  <c r="AM275" i="44"/>
  <c r="AN275" i="44" s="1"/>
  <c r="AM276" i="44"/>
  <c r="AM277" i="44"/>
  <c r="AM278" i="44"/>
  <c r="AN278" i="44" s="1"/>
  <c r="AM279" i="44"/>
  <c r="AN279" i="44" s="1"/>
  <c r="AM280" i="44"/>
  <c r="AN280" i="44" s="1"/>
  <c r="AM281" i="44"/>
  <c r="AP281" i="44" s="1"/>
  <c r="AM282" i="44"/>
  <c r="AM283" i="44"/>
  <c r="AN283" i="44" s="1"/>
  <c r="AM284" i="44"/>
  <c r="AN284" i="44" s="1"/>
  <c r="AM285" i="44"/>
  <c r="AN285" i="44" s="1"/>
  <c r="AM286" i="44"/>
  <c r="AN286" i="44" s="1"/>
  <c r="AM287" i="44"/>
  <c r="AN287" i="44" s="1"/>
  <c r="AM288" i="44"/>
  <c r="AN288" i="44" s="1"/>
  <c r="AM289" i="44"/>
  <c r="AM290" i="44"/>
  <c r="AM291" i="44"/>
  <c r="AP291" i="44" s="1"/>
  <c r="AM292" i="44"/>
  <c r="AM293" i="44"/>
  <c r="AN293" i="44" s="1"/>
  <c r="AM294" i="44"/>
  <c r="AM295" i="44"/>
  <c r="AN295" i="44" s="1"/>
  <c r="AM296" i="44"/>
  <c r="AP296" i="44" s="1"/>
  <c r="AM297" i="44"/>
  <c r="AM298" i="44"/>
  <c r="AM299" i="44"/>
  <c r="AN299" i="44" s="1"/>
  <c r="AM300" i="44"/>
  <c r="AN300" i="44" s="1"/>
  <c r="AM301" i="44"/>
  <c r="AN301" i="44" s="1"/>
  <c r="AM302" i="44"/>
  <c r="AN302" i="44" s="1"/>
  <c r="AM303" i="44"/>
  <c r="AN303" i="44" s="1"/>
  <c r="AM304" i="44"/>
  <c r="AN304" i="44" s="1"/>
  <c r="AM305" i="44"/>
  <c r="AP305" i="44" s="1"/>
  <c r="AM306" i="44"/>
  <c r="AM307" i="44"/>
  <c r="AM308" i="44"/>
  <c r="AN308" i="44" s="1"/>
  <c r="AM309" i="44"/>
  <c r="AN309" i="44" s="1"/>
  <c r="AM310" i="44"/>
  <c r="AM311" i="44"/>
  <c r="AN311" i="44" s="1"/>
  <c r="AM312" i="44"/>
  <c r="AN312" i="44" s="1"/>
  <c r="AM313" i="44"/>
  <c r="AN313" i="44" s="1"/>
  <c r="AM314" i="44"/>
  <c r="AM315" i="44"/>
  <c r="AN315" i="44" s="1"/>
  <c r="AM316" i="44"/>
  <c r="AM317" i="44"/>
  <c r="AN317" i="44" s="1"/>
  <c r="AM318" i="44"/>
  <c r="AN318" i="44" s="1"/>
  <c r="AM319" i="44"/>
  <c r="AN319" i="44" s="1"/>
  <c r="AM320" i="44"/>
  <c r="AP320" i="44" s="1"/>
  <c r="AM321" i="44"/>
  <c r="AM322" i="44"/>
  <c r="AM323" i="44"/>
  <c r="AP323" i="44" s="1"/>
  <c r="AM324" i="44"/>
  <c r="AM325" i="44"/>
  <c r="AN325" i="44" s="1"/>
  <c r="AM326" i="44"/>
  <c r="AM327" i="44"/>
  <c r="AN327" i="44" s="1"/>
  <c r="AM328" i="44"/>
  <c r="AN328" i="44" s="1"/>
  <c r="AM329" i="44"/>
  <c r="AM330" i="44"/>
  <c r="AM331" i="44"/>
  <c r="AN331" i="44" s="1"/>
  <c r="AM332" i="44"/>
  <c r="AM333" i="44"/>
  <c r="AN333" i="44" s="1"/>
  <c r="AM334" i="44"/>
  <c r="AM335" i="44"/>
  <c r="AN335" i="44" s="1"/>
  <c r="AM336" i="44"/>
  <c r="AN336" i="44" s="1"/>
  <c r="AM337" i="44"/>
  <c r="AM338" i="44"/>
  <c r="AM339" i="44"/>
  <c r="AN339" i="44" s="1"/>
  <c r="AM340" i="44"/>
  <c r="AP340" i="44" s="1"/>
  <c r="AM341" i="44"/>
  <c r="AN341" i="44" s="1"/>
  <c r="AM342" i="44"/>
  <c r="AN342" i="44" s="1"/>
  <c r="AM343" i="44"/>
  <c r="AN343" i="44" s="1"/>
  <c r="AM344" i="44"/>
  <c r="AN344" i="44" s="1"/>
  <c r="AM345" i="44"/>
  <c r="AM346" i="44"/>
  <c r="AM347" i="44"/>
  <c r="AM348" i="44"/>
  <c r="AM349" i="44"/>
  <c r="AN349" i="44" s="1"/>
  <c r="AM350" i="44"/>
  <c r="AN350" i="44" s="1"/>
  <c r="AM351" i="44"/>
  <c r="AN351" i="44" s="1"/>
  <c r="AM352" i="44"/>
  <c r="AN352" i="44" s="1"/>
  <c r="AM353" i="44"/>
  <c r="AM354" i="44"/>
  <c r="AM355" i="44"/>
  <c r="AM356" i="44"/>
  <c r="AM357" i="44"/>
  <c r="AN357" i="44" s="1"/>
  <c r="AM358" i="44"/>
  <c r="AN358" i="44" s="1"/>
  <c r="AM359" i="44"/>
  <c r="AN359" i="44" s="1"/>
  <c r="AM360" i="44"/>
  <c r="AN360" i="44" s="1"/>
  <c r="AM361" i="44"/>
  <c r="AM362" i="44"/>
  <c r="AM363" i="44"/>
  <c r="AM364" i="44"/>
  <c r="AM365" i="44"/>
  <c r="AN365" i="44" s="1"/>
  <c r="AM366" i="44"/>
  <c r="AN366" i="44" s="1"/>
  <c r="AM367" i="44"/>
  <c r="AN367" i="44" s="1"/>
  <c r="AM368" i="44"/>
  <c r="AP368" i="44" s="1"/>
  <c r="AM369" i="44"/>
  <c r="AM370" i="44"/>
  <c r="AM371" i="44"/>
  <c r="AN371" i="44" s="1"/>
  <c r="AM372" i="44"/>
  <c r="AN372" i="44" s="1"/>
  <c r="AM373" i="44"/>
  <c r="AM374" i="44"/>
  <c r="AM375" i="44"/>
  <c r="AN375" i="44" s="1"/>
  <c r="AM376" i="44"/>
  <c r="AN376" i="44" s="1"/>
  <c r="AM377" i="44"/>
  <c r="AM378" i="44"/>
  <c r="AM379" i="44"/>
  <c r="AN379" i="44" s="1"/>
  <c r="AM380" i="44"/>
  <c r="AM381" i="44"/>
  <c r="AN381" i="44" s="1"/>
  <c r="AM382" i="44"/>
  <c r="AM383" i="44"/>
  <c r="AN383" i="44" s="1"/>
  <c r="AM384" i="44"/>
  <c r="AN384" i="44" s="1"/>
  <c r="AM385" i="44"/>
  <c r="AM386" i="44"/>
  <c r="AM387" i="44"/>
  <c r="AN387" i="44" s="1"/>
  <c r="AM388" i="44"/>
  <c r="AP388" i="44" s="1"/>
  <c r="AM389" i="44"/>
  <c r="AN389" i="44" s="1"/>
  <c r="AM390" i="44"/>
  <c r="AN390" i="44" s="1"/>
  <c r="AM391" i="44"/>
  <c r="AN391" i="44" s="1"/>
  <c r="AM392" i="44"/>
  <c r="AM393" i="44"/>
  <c r="AM394" i="44"/>
  <c r="AM395" i="44"/>
  <c r="AN395" i="44" s="1"/>
  <c r="AM396" i="44"/>
  <c r="AM397" i="44"/>
  <c r="AN397" i="44" s="1"/>
  <c r="AM398" i="44"/>
  <c r="AM399" i="44"/>
  <c r="AN399" i="44" s="1"/>
  <c r="AM400" i="44"/>
  <c r="AN400" i="44" s="1"/>
  <c r="AM401" i="44"/>
  <c r="AM402" i="44"/>
  <c r="AM403" i="44"/>
  <c r="AN403" i="44" s="1"/>
  <c r="AM404" i="44"/>
  <c r="AN404" i="44" s="1"/>
  <c r="AM405" i="44"/>
  <c r="AN405" i="44" s="1"/>
  <c r="AM406" i="44"/>
  <c r="AN406" i="44" s="1"/>
  <c r="AM407" i="44"/>
  <c r="AN407" i="44" s="1"/>
  <c r="AM408" i="44"/>
  <c r="AP408" i="44" s="1"/>
  <c r="AM409" i="44"/>
  <c r="AM410" i="44"/>
  <c r="AM411" i="44"/>
  <c r="AN411" i="44" s="1"/>
  <c r="AM412" i="44"/>
  <c r="AM413" i="44"/>
  <c r="AN413" i="44" s="1"/>
  <c r="AM414" i="44"/>
  <c r="AN414" i="44" s="1"/>
  <c r="AM415" i="44"/>
  <c r="AN415" i="44" s="1"/>
  <c r="AM416" i="44"/>
  <c r="AM417" i="44"/>
  <c r="AM418" i="44"/>
  <c r="AM419" i="44"/>
  <c r="AM420" i="44"/>
  <c r="AM421" i="44"/>
  <c r="AP421" i="44" s="1"/>
  <c r="AM422" i="44"/>
  <c r="AN422" i="44" s="1"/>
  <c r="AM423" i="44"/>
  <c r="AN423" i="44" s="1"/>
  <c r="AM424" i="44"/>
  <c r="AN424" i="44" s="1"/>
  <c r="AM425" i="44"/>
  <c r="AN425" i="44" s="1"/>
  <c r="AM426" i="44"/>
  <c r="AM427" i="44"/>
  <c r="AN427" i="44" s="1"/>
  <c r="AM428" i="44"/>
  <c r="AN428" i="44" s="1"/>
  <c r="AM429" i="44"/>
  <c r="AN429" i="44" s="1"/>
  <c r="AM430" i="44"/>
  <c r="AM431" i="44"/>
  <c r="AN431" i="44" s="1"/>
  <c r="AM432" i="44"/>
  <c r="AN432" i="44" s="1"/>
  <c r="AM433" i="44"/>
  <c r="AN433" i="44" s="1"/>
  <c r="AM434" i="44"/>
  <c r="AM435" i="44"/>
  <c r="AM436" i="44"/>
  <c r="AM437" i="44"/>
  <c r="AN437" i="44" s="1"/>
  <c r="AM438" i="44"/>
  <c r="AN438" i="44" s="1"/>
  <c r="AM439" i="44"/>
  <c r="AN439" i="44" s="1"/>
  <c r="AM440" i="44"/>
  <c r="AM441" i="44"/>
  <c r="AN441" i="44" s="1"/>
  <c r="AM442" i="44"/>
  <c r="AM443" i="44"/>
  <c r="AN443" i="44" s="1"/>
  <c r="AM444" i="44"/>
  <c r="AM445" i="44"/>
  <c r="AN445" i="44" s="1"/>
  <c r="AM446" i="44"/>
  <c r="AN446" i="44" s="1"/>
  <c r="AM447" i="44"/>
  <c r="AN447" i="44" s="1"/>
  <c r="AM448" i="44"/>
  <c r="AN448" i="44" s="1"/>
  <c r="AM449" i="44"/>
  <c r="AN449" i="44" s="1"/>
  <c r="AM450" i="44"/>
  <c r="AM451" i="44"/>
  <c r="AM452" i="44"/>
  <c r="AN452" i="44" s="1"/>
  <c r="AM453" i="44"/>
  <c r="AN453" i="44" s="1"/>
  <c r="AM454" i="44"/>
  <c r="AN454" i="44" s="1"/>
  <c r="AM455" i="44"/>
  <c r="AN455" i="44" s="1"/>
  <c r="AM456" i="44"/>
  <c r="AP456" i="44" s="1"/>
  <c r="AM457" i="44"/>
  <c r="AN457" i="44" s="1"/>
  <c r="AM458" i="44"/>
  <c r="AM459" i="44"/>
  <c r="AP459" i="44" s="1"/>
  <c r="AM460" i="44"/>
  <c r="AM461" i="44"/>
  <c r="AN461" i="44" s="1"/>
  <c r="AM462" i="44"/>
  <c r="AN462" i="44" s="1"/>
  <c r="AM463" i="44"/>
  <c r="AN463" i="44" s="1"/>
  <c r="AM464" i="44"/>
  <c r="AP464" i="44" s="1"/>
  <c r="AM465" i="44"/>
  <c r="AN465" i="44" s="1"/>
  <c r="AM466" i="44"/>
  <c r="AM467" i="44"/>
  <c r="AN467" i="44" s="1"/>
  <c r="AM468" i="44"/>
  <c r="AM469" i="44"/>
  <c r="AN469" i="44" s="1"/>
  <c r="AM470" i="44"/>
  <c r="AN470" i="44" s="1"/>
  <c r="AM471" i="44"/>
  <c r="AN471" i="44" s="1"/>
  <c r="AM472" i="44"/>
  <c r="AN472" i="44" s="1"/>
  <c r="AM473" i="44"/>
  <c r="AN473" i="44" s="1"/>
  <c r="AM474" i="44"/>
  <c r="AM475" i="44"/>
  <c r="AM476" i="44"/>
  <c r="AM477" i="44"/>
  <c r="AN477" i="44" s="1"/>
  <c r="AM478" i="44"/>
  <c r="AM479" i="44"/>
  <c r="AN479" i="44" s="1"/>
  <c r="AM480" i="44"/>
  <c r="AN480" i="44" s="1"/>
  <c r="AM481" i="44"/>
  <c r="AN481" i="44" s="1"/>
  <c r="AM482" i="44"/>
  <c r="AM483" i="44"/>
  <c r="AN483" i="44" s="1"/>
  <c r="AM484" i="44"/>
  <c r="AM485" i="44"/>
  <c r="AN485" i="44" s="1"/>
  <c r="AM486" i="44"/>
  <c r="AN486" i="44" s="1"/>
  <c r="AM487" i="44"/>
  <c r="AN487" i="44" s="1"/>
  <c r="AM488" i="44"/>
  <c r="AN488" i="44" s="1"/>
  <c r="AM489" i="44"/>
  <c r="AP489" i="44" s="1"/>
  <c r="AM490" i="44"/>
  <c r="AM491" i="44"/>
  <c r="AM492" i="44"/>
  <c r="AM493" i="44"/>
  <c r="AN493" i="44" s="1"/>
  <c r="AM494" i="44"/>
  <c r="AM495" i="44"/>
  <c r="AN495" i="44" s="1"/>
  <c r="AM496" i="44"/>
  <c r="AN496" i="44" s="1"/>
  <c r="AM497" i="44"/>
  <c r="AN497" i="44" s="1"/>
  <c r="AM498" i="44"/>
  <c r="AM499" i="44"/>
  <c r="AN499" i="44" s="1"/>
  <c r="AM500" i="44"/>
  <c r="AM501" i="44"/>
  <c r="AN501" i="44" s="1"/>
  <c r="AM502" i="44"/>
  <c r="AN502" i="44" s="1"/>
  <c r="AM503" i="44"/>
  <c r="AN503" i="44" s="1"/>
  <c r="AM504" i="44"/>
  <c r="AM505" i="44"/>
  <c r="AN505" i="44" s="1"/>
  <c r="AM506" i="44"/>
  <c r="AM507" i="44"/>
  <c r="AM508" i="44"/>
  <c r="AM509" i="44"/>
  <c r="AN509" i="44" s="1"/>
  <c r="AM510" i="44"/>
  <c r="AN510" i="44" s="1"/>
  <c r="AM511" i="44"/>
  <c r="AN511" i="44" s="1"/>
  <c r="AM512" i="44"/>
  <c r="AN512" i="44" s="1"/>
  <c r="AM513" i="44"/>
  <c r="AN513" i="44" s="1"/>
  <c r="AM514" i="44"/>
  <c r="AM515" i="44"/>
  <c r="AP515" i="44" s="1"/>
  <c r="AM516" i="44"/>
  <c r="AN516" i="44" s="1"/>
  <c r="AM517" i="44"/>
  <c r="AN517" i="44" s="1"/>
  <c r="AM518" i="44"/>
  <c r="AM519" i="44"/>
  <c r="AN519" i="44" s="1"/>
  <c r="AM520" i="44"/>
  <c r="AN520" i="44" s="1"/>
  <c r="AM521" i="44"/>
  <c r="AP521" i="44" s="1"/>
  <c r="AM522" i="44"/>
  <c r="AM523" i="44"/>
  <c r="AM524" i="44"/>
  <c r="AM525" i="44"/>
  <c r="AN525" i="44" s="1"/>
  <c r="AM526" i="44"/>
  <c r="AN526" i="44" s="1"/>
  <c r="AM527" i="44"/>
  <c r="AN527" i="44" s="1"/>
  <c r="AM528" i="44"/>
  <c r="AN528" i="44" s="1"/>
  <c r="AM529" i="44"/>
  <c r="AM530" i="44"/>
  <c r="AM531" i="44"/>
  <c r="AM532" i="44"/>
  <c r="AN532" i="44" s="1"/>
  <c r="AM533" i="44"/>
  <c r="AN533" i="44" s="1"/>
  <c r="AM534" i="44"/>
  <c r="AM535" i="44"/>
  <c r="AN535" i="44" s="1"/>
  <c r="AM536" i="44"/>
  <c r="AN536" i="44" s="1"/>
  <c r="AM537" i="44"/>
  <c r="AP537" i="44" s="1"/>
  <c r="AM538" i="44"/>
  <c r="AM539" i="44"/>
  <c r="AN539" i="44" s="1"/>
  <c r="AM540" i="44"/>
  <c r="AN540" i="44" s="1"/>
  <c r="AM541" i="44"/>
  <c r="AN541" i="44" s="1"/>
  <c r="AM542" i="44"/>
  <c r="AN542" i="44" s="1"/>
  <c r="AM543" i="44"/>
  <c r="AN543" i="44" s="1"/>
  <c r="AM544" i="44"/>
  <c r="AM545" i="44"/>
  <c r="AP545" i="44" s="1"/>
  <c r="AM546" i="44"/>
  <c r="AM547" i="44"/>
  <c r="AM548" i="44"/>
  <c r="AM549" i="44"/>
  <c r="AN549" i="44" s="1"/>
  <c r="AM550" i="44"/>
  <c r="AN550" i="44" s="1"/>
  <c r="AM551" i="44"/>
  <c r="AN551" i="44" s="1"/>
  <c r="AM552" i="44"/>
  <c r="AN552" i="44" s="1"/>
  <c r="AM553" i="44"/>
  <c r="AN553" i="44" s="1"/>
  <c r="AM554" i="44"/>
  <c r="AM555" i="44"/>
  <c r="AN555" i="44" s="1"/>
  <c r="AM556" i="44"/>
  <c r="AM557" i="44"/>
  <c r="AN557" i="44" s="1"/>
  <c r="AM558" i="44"/>
  <c r="AN558" i="44" s="1"/>
  <c r="AM559" i="44"/>
  <c r="AN559" i="44" s="1"/>
  <c r="AM560" i="44"/>
  <c r="AN560" i="44" s="1"/>
  <c r="AM561" i="44"/>
  <c r="AM562" i="44"/>
  <c r="AM563" i="44"/>
  <c r="AP563" i="44" s="1"/>
  <c r="AM564" i="44"/>
  <c r="AM565" i="44"/>
  <c r="AN565" i="44" s="1"/>
  <c r="AM566" i="44"/>
  <c r="AM567" i="44"/>
  <c r="AN567" i="44" s="1"/>
  <c r="AM568" i="44"/>
  <c r="AN568" i="44" s="1"/>
  <c r="AM569" i="44"/>
  <c r="AM570" i="44"/>
  <c r="AM571" i="44"/>
  <c r="AN571" i="44" s="1"/>
  <c r="AM572" i="44"/>
  <c r="AN572" i="44" s="1"/>
  <c r="AM573" i="44"/>
  <c r="AN573" i="44" s="1"/>
  <c r="AM574" i="44"/>
  <c r="AM575" i="44"/>
  <c r="AN575" i="44" s="1"/>
  <c r="AM576" i="44"/>
  <c r="AN576" i="44" s="1"/>
  <c r="AM577" i="44"/>
  <c r="AN577" i="44" s="1"/>
  <c r="AM578" i="44"/>
  <c r="AM579" i="44"/>
  <c r="AN579" i="44" s="1"/>
  <c r="AM580" i="44"/>
  <c r="AM581" i="44"/>
  <c r="AN581" i="44" s="1"/>
  <c r="AM582" i="44"/>
  <c r="AN582" i="44" s="1"/>
  <c r="AM583" i="44"/>
  <c r="AN583" i="44" s="1"/>
  <c r="AM584" i="44"/>
  <c r="AN584" i="44" s="1"/>
  <c r="AM585" i="44"/>
  <c r="AM586" i="44"/>
  <c r="AM587" i="44"/>
  <c r="AN587" i="44" s="1"/>
  <c r="AM588" i="44"/>
  <c r="AM589" i="44"/>
  <c r="AN589" i="44" s="1"/>
  <c r="AM590" i="44"/>
  <c r="AN590" i="44" s="1"/>
  <c r="AM591" i="44"/>
  <c r="AN591" i="44" s="1"/>
  <c r="AM592" i="44"/>
  <c r="AN592" i="44" s="1"/>
  <c r="AM593" i="44"/>
  <c r="AP593" i="44" s="1"/>
  <c r="AM594" i="44"/>
  <c r="AM595" i="44"/>
  <c r="AN595" i="44" s="1"/>
  <c r="AM596" i="44"/>
  <c r="AM597" i="44"/>
  <c r="AN597" i="44" s="1"/>
  <c r="AM598" i="44"/>
  <c r="AN598" i="44" s="1"/>
  <c r="AM599" i="44"/>
  <c r="AM600" i="44"/>
  <c r="AN600" i="44" s="1"/>
  <c r="AM601" i="44"/>
  <c r="AM602" i="44"/>
  <c r="AM603" i="44"/>
  <c r="AP603" i="44" s="1"/>
  <c r="AM604" i="44"/>
  <c r="AM605" i="44"/>
  <c r="AN605" i="44" s="1"/>
  <c r="AM606" i="44"/>
  <c r="AN606" i="44" s="1"/>
  <c r="AM607" i="44"/>
  <c r="AN607" i="44" s="1"/>
  <c r="AM608" i="44"/>
  <c r="AP608" i="44" s="1"/>
  <c r="AM609" i="44"/>
  <c r="AM610" i="44"/>
  <c r="AM611" i="44"/>
  <c r="AN611" i="44" s="1"/>
  <c r="AM612" i="44"/>
  <c r="AM613" i="44"/>
  <c r="AN613" i="44" s="1"/>
  <c r="AM614" i="44"/>
  <c r="AM615" i="44"/>
  <c r="AN615" i="44" s="1"/>
  <c r="AM616" i="44"/>
  <c r="AP616" i="44" s="1"/>
  <c r="AM617" i="44"/>
  <c r="AN617" i="44" s="1"/>
  <c r="AM618" i="44"/>
  <c r="AM619" i="44"/>
  <c r="AM620" i="44"/>
  <c r="AN620" i="44" s="1"/>
  <c r="AM621" i="44"/>
  <c r="AN621" i="44" s="1"/>
  <c r="AM622" i="44"/>
  <c r="AN622" i="44" s="1"/>
  <c r="AM623" i="44"/>
  <c r="AN623" i="44" s="1"/>
  <c r="AM624" i="44"/>
  <c r="AN624" i="44" s="1"/>
  <c r="AM625" i="44"/>
  <c r="AM626" i="44"/>
  <c r="AM627" i="44"/>
  <c r="AN627" i="44" s="1"/>
  <c r="AM628" i="44"/>
  <c r="AN628" i="44" s="1"/>
  <c r="AM629" i="44"/>
  <c r="AN629" i="44" s="1"/>
  <c r="AM630" i="44"/>
  <c r="AN630" i="44" s="1"/>
  <c r="AM631" i="44"/>
  <c r="AN631" i="44" s="1"/>
  <c r="AM632" i="44"/>
  <c r="AN632" i="44" s="1"/>
  <c r="AM633" i="44"/>
  <c r="AN633" i="44" s="1"/>
  <c r="AM634" i="44"/>
  <c r="AM635" i="44"/>
  <c r="AP635" i="44" s="1"/>
  <c r="AM636" i="44"/>
  <c r="AM637" i="44"/>
  <c r="AN637" i="44" s="1"/>
  <c r="AM638" i="44"/>
  <c r="AN638" i="44" s="1"/>
  <c r="AM639" i="44"/>
  <c r="AN639" i="44" s="1"/>
  <c r="AM640" i="44"/>
  <c r="AN640" i="44" s="1"/>
  <c r="AM641" i="44"/>
  <c r="AM642" i="44"/>
  <c r="AM643" i="44"/>
  <c r="AN643" i="44" s="1"/>
  <c r="AM644" i="44"/>
  <c r="AN644" i="44" s="1"/>
  <c r="AM645" i="44"/>
  <c r="AN645" i="44" s="1"/>
  <c r="AM646" i="44"/>
  <c r="AM647" i="44"/>
  <c r="AN647" i="44" s="1"/>
  <c r="AM648" i="44"/>
  <c r="AN648" i="44" s="1"/>
  <c r="AM649" i="44"/>
  <c r="AN649" i="44" s="1"/>
  <c r="AM650" i="44"/>
  <c r="AM651" i="44"/>
  <c r="AM652" i="44"/>
  <c r="AN652" i="44" s="1"/>
  <c r="AM653" i="44"/>
  <c r="AM654" i="44"/>
  <c r="AN654" i="44" s="1"/>
  <c r="AM655" i="44"/>
  <c r="AN655" i="44" s="1"/>
  <c r="AM656" i="44"/>
  <c r="AP656" i="44" s="1"/>
  <c r="AM657" i="44"/>
  <c r="AM658" i="44"/>
  <c r="AM659" i="44"/>
  <c r="AN659" i="44" s="1"/>
  <c r="AM660" i="44"/>
  <c r="AN660" i="44" s="1"/>
  <c r="AM661" i="44"/>
  <c r="AN661" i="44" s="1"/>
  <c r="AM662" i="44"/>
  <c r="AN662" i="44" s="1"/>
  <c r="AM663" i="44"/>
  <c r="AN663" i="44" s="1"/>
  <c r="AM664" i="44"/>
  <c r="AM665" i="44"/>
  <c r="AN665" i="44" s="1"/>
  <c r="AM666" i="44"/>
  <c r="AM667" i="44"/>
  <c r="AM668" i="44"/>
  <c r="AM669" i="44"/>
  <c r="AN669" i="44" s="1"/>
  <c r="AM670" i="44"/>
  <c r="AN670" i="44" s="1"/>
  <c r="AM671" i="44"/>
  <c r="AN671" i="44" s="1"/>
  <c r="AM672" i="44"/>
  <c r="AN672" i="44" s="1"/>
  <c r="AM673" i="44"/>
  <c r="AM674" i="44"/>
  <c r="AM675" i="44"/>
  <c r="AN675" i="44" s="1"/>
  <c r="AM676" i="44"/>
  <c r="AN676" i="44" s="1"/>
  <c r="AM677" i="44"/>
  <c r="AN677" i="44" s="1"/>
  <c r="AM678" i="44"/>
  <c r="AP678" i="44" s="1"/>
  <c r="AM679" i="44"/>
  <c r="AN679" i="44" s="1"/>
  <c r="AM680" i="44"/>
  <c r="AP680" i="44" s="1"/>
  <c r="AM681" i="44"/>
  <c r="AP681" i="44" s="1"/>
  <c r="AM682" i="44"/>
  <c r="AM683" i="44"/>
  <c r="AN683" i="44" s="1"/>
  <c r="AM684" i="44"/>
  <c r="AN684" i="44" s="1"/>
  <c r="AM685" i="44"/>
  <c r="AN685" i="44" s="1"/>
  <c r="AM686" i="44"/>
  <c r="AN686" i="44" s="1"/>
  <c r="AM687" i="44"/>
  <c r="AN687" i="44" s="1"/>
  <c r="AM688" i="44"/>
  <c r="AN688" i="44" s="1"/>
  <c r="AM689" i="44"/>
  <c r="AP689" i="44" s="1"/>
  <c r="AM690" i="44"/>
  <c r="AM691" i="44"/>
  <c r="AM692" i="44"/>
  <c r="AM693" i="44"/>
  <c r="AN693" i="44" s="1"/>
  <c r="AM694" i="44"/>
  <c r="AP694" i="44" s="1"/>
  <c r="AM695" i="44"/>
  <c r="AM696" i="44"/>
  <c r="AN696" i="44" s="1"/>
  <c r="AM697" i="44"/>
  <c r="AN697" i="44" s="1"/>
  <c r="AM698" i="44"/>
  <c r="AM699" i="44"/>
  <c r="AN699" i="44" s="1"/>
  <c r="AM700" i="44"/>
  <c r="AM701" i="44"/>
  <c r="AN701" i="44" s="1"/>
  <c r="AM702" i="44"/>
  <c r="AN702" i="44" s="1"/>
  <c r="AM703" i="44"/>
  <c r="AN703" i="44" s="1"/>
  <c r="AM704" i="44"/>
  <c r="AP704" i="44" s="1"/>
  <c r="AM705" i="44"/>
  <c r="AN705" i="44" s="1"/>
  <c r="AM706" i="44"/>
  <c r="AM707" i="44"/>
  <c r="AM708" i="44"/>
  <c r="AN708" i="44" s="1"/>
  <c r="AM709" i="44"/>
  <c r="AN709" i="44" s="1"/>
  <c r="AM710" i="44"/>
  <c r="AM711" i="44"/>
  <c r="AM712" i="44"/>
  <c r="AP712" i="44" s="1"/>
  <c r="AM713" i="44"/>
  <c r="AM714" i="44"/>
  <c r="AM715" i="44"/>
  <c r="AP715" i="44" s="1"/>
  <c r="AM716" i="44"/>
  <c r="AM717" i="44"/>
  <c r="AN717" i="44" s="1"/>
  <c r="AM718" i="44"/>
  <c r="AN718" i="44" s="1"/>
  <c r="AM719" i="44"/>
  <c r="AN719" i="44" s="1"/>
  <c r="AM720" i="44"/>
  <c r="AN720" i="44" s="1"/>
  <c r="AM721" i="44"/>
  <c r="AN721" i="44" s="1"/>
  <c r="AM722" i="44"/>
  <c r="AM723" i="44"/>
  <c r="AN723" i="44" s="1"/>
  <c r="AM724" i="44"/>
  <c r="AM725" i="44"/>
  <c r="AN725" i="44" s="1"/>
  <c r="AM726" i="44"/>
  <c r="AN726" i="44" s="1"/>
  <c r="AM727" i="44"/>
  <c r="AN727" i="44" s="1"/>
  <c r="AM728" i="44"/>
  <c r="AN728" i="44" s="1"/>
  <c r="AM729" i="44"/>
  <c r="AN729" i="44" s="1"/>
  <c r="AM730" i="44"/>
  <c r="AM731" i="44"/>
  <c r="AM732" i="44"/>
  <c r="AM733" i="44"/>
  <c r="AN733" i="44" s="1"/>
  <c r="AM734" i="44"/>
  <c r="AN734" i="44" s="1"/>
  <c r="AM735" i="44"/>
  <c r="AM736" i="44"/>
  <c r="AN736" i="44" s="1"/>
  <c r="AM737" i="44"/>
  <c r="AN737" i="44" s="1"/>
  <c r="AM738" i="44"/>
  <c r="AM739" i="44"/>
  <c r="AN739" i="44" s="1"/>
  <c r="AM740" i="44"/>
  <c r="AP740" i="44" s="1"/>
  <c r="AM741" i="44"/>
  <c r="AN741" i="44" s="1"/>
  <c r="AM742" i="44"/>
  <c r="AM743" i="44"/>
  <c r="AN743" i="44" s="1"/>
  <c r="AM744" i="44"/>
  <c r="AN744" i="44" s="1"/>
  <c r="AM745" i="44"/>
  <c r="AN745" i="44" s="1"/>
  <c r="AM746" i="44"/>
  <c r="AM747" i="44"/>
  <c r="AN747" i="44" s="1"/>
  <c r="AM748" i="44"/>
  <c r="AM749" i="44"/>
  <c r="AN749" i="44" s="1"/>
  <c r="AM750" i="44"/>
  <c r="AN750" i="44" s="1"/>
  <c r="AM751" i="44"/>
  <c r="AN751" i="44" s="1"/>
  <c r="AM752" i="44"/>
  <c r="AP752" i="44" s="1"/>
  <c r="AM753" i="44"/>
  <c r="AN753" i="44" s="1"/>
  <c r="AM754" i="44"/>
  <c r="AM755" i="44"/>
  <c r="AN755" i="44" s="1"/>
  <c r="AM756" i="44"/>
  <c r="AM757" i="44"/>
  <c r="AN757" i="44" s="1"/>
  <c r="AM758" i="44"/>
  <c r="AP758" i="44" s="1"/>
  <c r="AM759" i="44"/>
  <c r="AM760" i="44"/>
  <c r="AP760" i="44" s="1"/>
  <c r="AM761" i="44"/>
  <c r="AN761" i="44" s="1"/>
  <c r="AM762" i="44"/>
  <c r="AM763" i="44"/>
  <c r="AN763" i="44" s="1"/>
  <c r="AM764" i="44"/>
  <c r="AP764" i="44" s="1"/>
  <c r="AM765" i="44"/>
  <c r="AN765" i="44" s="1"/>
  <c r="AM766" i="44"/>
  <c r="AN766" i="44" s="1"/>
  <c r="AM767" i="44"/>
  <c r="AM768" i="44"/>
  <c r="AN768" i="44" s="1"/>
  <c r="AM769" i="44"/>
  <c r="AP769" i="44" s="1"/>
  <c r="AM770" i="44"/>
  <c r="AM771" i="44"/>
  <c r="AN771" i="44" s="1"/>
  <c r="AM772" i="44"/>
  <c r="AM773" i="44"/>
  <c r="AN773" i="44" s="1"/>
  <c r="AM774" i="44"/>
  <c r="AN774" i="44" s="1"/>
  <c r="AM775" i="44"/>
  <c r="AM776" i="44"/>
  <c r="AN776" i="44" s="1"/>
  <c r="AM777" i="44"/>
  <c r="AP777" i="44" s="1"/>
  <c r="AM778" i="44"/>
  <c r="AM779" i="44"/>
  <c r="AN779" i="44" s="1"/>
  <c r="AM780" i="44"/>
  <c r="AM781" i="44"/>
  <c r="AN781" i="44" s="1"/>
  <c r="AM782" i="44"/>
  <c r="AM783" i="44"/>
  <c r="AN783" i="44" s="1"/>
  <c r="AM784" i="44"/>
  <c r="AN784" i="44" s="1"/>
  <c r="AM785" i="44"/>
  <c r="AN785" i="44" s="1"/>
  <c r="AM786" i="44"/>
  <c r="AM787" i="44"/>
  <c r="AM788" i="44"/>
  <c r="AM789" i="44"/>
  <c r="AN789" i="44" s="1"/>
  <c r="AM790" i="44"/>
  <c r="AN790" i="44" s="1"/>
  <c r="AM791" i="44"/>
  <c r="AM792" i="44"/>
  <c r="AN792" i="44" s="1"/>
  <c r="AM793" i="44"/>
  <c r="AN793" i="44" s="1"/>
  <c r="AM794" i="44"/>
  <c r="AM795" i="44"/>
  <c r="AN795" i="44" s="1"/>
  <c r="AM796" i="44"/>
  <c r="AM797" i="44"/>
  <c r="AN797" i="44" s="1"/>
  <c r="AM798" i="44"/>
  <c r="AN798" i="44" s="1"/>
  <c r="AM799" i="44"/>
  <c r="AN799" i="44" s="1"/>
  <c r="AM800" i="44"/>
  <c r="AN800" i="44" s="1"/>
  <c r="AM801" i="44"/>
  <c r="AN801" i="44" s="1"/>
  <c r="AM802" i="44"/>
  <c r="AM803" i="44"/>
  <c r="AN803" i="44" s="1"/>
  <c r="AM804" i="44"/>
  <c r="AP804" i="44" s="1"/>
  <c r="AM805" i="44"/>
  <c r="AN805" i="44" s="1"/>
  <c r="AM806" i="44"/>
  <c r="AP806" i="44" s="1"/>
  <c r="AM807" i="44"/>
  <c r="AM808" i="44"/>
  <c r="AP808" i="44" s="1"/>
  <c r="AM809" i="44"/>
  <c r="AM810" i="44"/>
  <c r="AM811" i="44"/>
  <c r="AN811" i="44" s="1"/>
  <c r="AM812" i="44"/>
  <c r="AM813" i="44"/>
  <c r="AN813" i="44" s="1"/>
  <c r="AM814" i="44"/>
  <c r="AN814" i="44" s="1"/>
  <c r="AM815" i="44"/>
  <c r="AN815" i="44" s="1"/>
  <c r="AM816" i="44"/>
  <c r="AN816" i="44" s="1"/>
  <c r="AM817" i="44"/>
  <c r="AN817" i="44" s="1"/>
  <c r="AM818" i="44"/>
  <c r="AM819" i="44"/>
  <c r="AN819" i="44" s="1"/>
  <c r="AM820" i="44"/>
  <c r="AM821" i="44"/>
  <c r="AN821" i="44" s="1"/>
  <c r="AM822" i="44"/>
  <c r="AN822" i="44" s="1"/>
  <c r="AM823" i="44"/>
  <c r="AM824" i="44"/>
  <c r="AN824" i="44" s="1"/>
  <c r="AM825" i="44"/>
  <c r="AN825" i="44" s="1"/>
  <c r="AM826" i="44"/>
  <c r="AM827" i="44"/>
  <c r="AN827" i="44" s="1"/>
  <c r="AM828" i="44"/>
  <c r="AM829" i="44"/>
  <c r="AN829" i="44" s="1"/>
  <c r="AM830" i="44"/>
  <c r="AN830" i="44" s="1"/>
  <c r="AM831" i="44"/>
  <c r="AN831" i="44" s="1"/>
  <c r="AM832" i="44"/>
  <c r="AN832" i="44" s="1"/>
  <c r="AM833" i="44"/>
  <c r="AP833" i="44" s="1"/>
  <c r="AM834" i="44"/>
  <c r="AM835" i="44"/>
  <c r="AN835" i="44" s="1"/>
  <c r="AM836" i="44"/>
  <c r="AP836" i="44" s="1"/>
  <c r="AM837" i="44"/>
  <c r="AN837" i="44" s="1"/>
  <c r="AM838" i="44"/>
  <c r="AN838" i="44" s="1"/>
  <c r="AM839" i="44"/>
  <c r="AN839" i="44" s="1"/>
  <c r="AM840" i="44"/>
  <c r="AN840" i="44" s="1"/>
  <c r="AM841" i="44"/>
  <c r="AP841" i="44" s="1"/>
  <c r="AM842" i="44"/>
  <c r="AM843" i="44"/>
  <c r="AM844" i="44"/>
  <c r="AN844" i="44" s="1"/>
  <c r="AM845" i="44"/>
  <c r="AN845" i="44" s="1"/>
  <c r="AM846" i="44"/>
  <c r="AM847" i="44"/>
  <c r="AN847" i="44" s="1"/>
  <c r="AM848" i="44"/>
  <c r="AN848" i="44" s="1"/>
  <c r="AM849" i="44"/>
  <c r="AN849" i="44" s="1"/>
  <c r="AM850" i="44"/>
  <c r="AM851" i="44"/>
  <c r="AN851" i="44" s="1"/>
  <c r="AM852" i="44"/>
  <c r="AN852" i="44" s="1"/>
  <c r="AM853" i="44"/>
  <c r="AN853" i="44" s="1"/>
  <c r="AM854" i="44"/>
  <c r="AN854" i="44" s="1"/>
  <c r="AM855" i="44"/>
  <c r="AP855" i="44" s="1"/>
  <c r="AM856" i="44"/>
  <c r="AN856" i="44" s="1"/>
  <c r="AM857" i="44"/>
  <c r="AN857" i="44" s="1"/>
  <c r="AM858" i="44"/>
  <c r="AM859" i="44"/>
  <c r="AN859" i="44" s="1"/>
  <c r="AM860" i="44"/>
  <c r="AM861" i="44"/>
  <c r="AN861" i="44" s="1"/>
  <c r="AM862" i="44"/>
  <c r="AM863" i="44"/>
  <c r="AN863" i="44" s="1"/>
  <c r="AM864" i="44"/>
  <c r="AN864" i="44" s="1"/>
  <c r="AM865" i="44"/>
  <c r="AN865" i="44" s="1"/>
  <c r="AM866" i="44"/>
  <c r="AM867" i="44"/>
  <c r="AM868" i="44"/>
  <c r="AN868" i="44" s="1"/>
  <c r="AM869" i="44"/>
  <c r="AN869" i="44" s="1"/>
  <c r="AM870" i="44"/>
  <c r="AN870" i="44" s="1"/>
  <c r="AM871" i="44"/>
  <c r="AN871" i="44" s="1"/>
  <c r="AM872" i="44"/>
  <c r="AP872" i="44" s="1"/>
  <c r="AM873" i="44"/>
  <c r="AN873" i="44" s="1"/>
  <c r="AM874" i="44"/>
  <c r="AM875" i="44"/>
  <c r="AN875" i="44" s="1"/>
  <c r="AM876" i="44"/>
  <c r="AM877" i="44"/>
  <c r="AN877" i="44" s="1"/>
  <c r="AM878" i="44"/>
  <c r="AN878" i="44" s="1"/>
  <c r="AM879" i="44"/>
  <c r="AM880" i="44"/>
  <c r="AN880" i="44" s="1"/>
  <c r="AM881" i="44"/>
  <c r="AN881" i="44" s="1"/>
  <c r="AM882" i="44"/>
  <c r="AM883" i="44"/>
  <c r="AN883" i="44" s="1"/>
  <c r="AM884" i="44"/>
  <c r="AM885" i="44"/>
  <c r="AN885" i="44" s="1"/>
  <c r="AM886" i="44"/>
  <c r="AN886" i="44" s="1"/>
  <c r="AM887" i="44"/>
  <c r="AN887" i="44" s="1"/>
  <c r="AM888" i="44"/>
  <c r="AN888" i="44" s="1"/>
  <c r="AM889" i="44"/>
  <c r="AN889" i="44" s="1"/>
  <c r="AM890" i="44"/>
  <c r="AM891" i="44"/>
  <c r="AN891" i="44" s="1"/>
  <c r="AM892" i="44"/>
  <c r="AM893" i="44"/>
  <c r="AN893" i="44" s="1"/>
  <c r="AM894" i="44"/>
  <c r="AN894" i="44" s="1"/>
  <c r="AM895" i="44"/>
  <c r="AN895" i="44" s="1"/>
  <c r="AM896" i="44"/>
  <c r="AN896" i="44" s="1"/>
  <c r="AM897" i="44"/>
  <c r="AM898" i="44"/>
  <c r="AM899" i="44"/>
  <c r="AN899" i="44" s="1"/>
  <c r="AM900" i="44"/>
  <c r="AM901" i="44"/>
  <c r="AN901" i="44" s="1"/>
  <c r="AM902" i="44"/>
  <c r="AN902" i="44" s="1"/>
  <c r="AM903" i="44"/>
  <c r="AM904" i="44"/>
  <c r="AN904" i="44" s="1"/>
  <c r="AM905" i="44"/>
  <c r="AP905" i="44" s="1"/>
  <c r="AM906" i="44"/>
  <c r="AM907" i="44"/>
  <c r="AN907" i="44" s="1"/>
  <c r="AM908" i="44"/>
  <c r="AN908" i="44" s="1"/>
  <c r="AM909" i="44"/>
  <c r="AN909" i="44" s="1"/>
  <c r="AM910" i="44"/>
  <c r="AN910" i="44" s="1"/>
  <c r="AM911" i="44"/>
  <c r="AN911" i="44" s="1"/>
  <c r="AM912" i="44"/>
  <c r="AN912" i="44" s="1"/>
  <c r="AM913" i="44"/>
  <c r="AN913" i="44" s="1"/>
  <c r="AM914" i="44"/>
  <c r="AM915" i="44"/>
  <c r="AN915" i="44" s="1"/>
  <c r="AM916" i="44"/>
  <c r="AM917" i="44"/>
  <c r="AN917" i="44" s="1"/>
  <c r="AM918" i="44"/>
  <c r="AM919" i="44"/>
  <c r="AN919" i="44" s="1"/>
  <c r="AM920" i="44"/>
  <c r="AN920" i="44" s="1"/>
  <c r="AM921" i="44"/>
  <c r="AN921" i="44" s="1"/>
  <c r="AM922" i="44"/>
  <c r="AM923" i="44"/>
  <c r="AN923" i="44" s="1"/>
  <c r="AM924" i="44"/>
  <c r="AN924" i="44" s="1"/>
  <c r="AM925" i="44"/>
  <c r="AN925" i="44" s="1"/>
  <c r="AM926" i="44"/>
  <c r="AN926" i="44" s="1"/>
  <c r="AM927" i="44"/>
  <c r="AM928" i="44"/>
  <c r="AP928" i="44" s="1"/>
  <c r="AM929" i="44"/>
  <c r="AN929" i="44" s="1"/>
  <c r="AM930" i="44"/>
  <c r="AM931" i="44"/>
  <c r="AN931" i="44" s="1"/>
  <c r="AM932" i="44"/>
  <c r="AM933" i="44"/>
  <c r="AN933" i="44" s="1"/>
  <c r="AM934" i="44"/>
  <c r="AM935" i="44"/>
  <c r="AN935" i="44" s="1"/>
  <c r="AM936" i="44"/>
  <c r="AP936" i="44" s="1"/>
  <c r="AM937" i="44"/>
  <c r="AN937" i="44" s="1"/>
  <c r="AM938" i="44"/>
  <c r="AM939" i="44"/>
  <c r="AN939" i="44" s="1"/>
  <c r="AM940" i="44"/>
  <c r="AM941" i="44"/>
  <c r="AN941" i="44" s="1"/>
  <c r="AM942" i="44"/>
  <c r="AN942" i="44" s="1"/>
  <c r="AM943" i="44"/>
  <c r="AN943" i="44" s="1"/>
  <c r="AM944" i="44"/>
  <c r="AN944" i="44" s="1"/>
  <c r="AM945" i="44"/>
  <c r="AN945" i="44" s="1"/>
  <c r="AM946" i="44"/>
  <c r="AM947" i="44"/>
  <c r="AN947" i="44" s="1"/>
  <c r="AM948" i="44"/>
  <c r="AM949" i="44"/>
  <c r="AN949" i="44" s="1"/>
  <c r="AM950" i="44"/>
  <c r="AN950" i="44" s="1"/>
  <c r="AM951" i="44"/>
  <c r="AN951" i="44" s="1"/>
  <c r="AM952" i="44"/>
  <c r="AP952" i="44" s="1"/>
  <c r="AM953" i="44"/>
  <c r="AN953" i="44" s="1"/>
  <c r="AM954" i="44"/>
  <c r="AM955" i="44"/>
  <c r="AN955" i="44" s="1"/>
  <c r="AM956" i="44"/>
  <c r="AM957" i="44"/>
  <c r="AN957" i="44" s="1"/>
  <c r="AM958" i="44"/>
  <c r="AM959" i="44"/>
  <c r="AN959" i="44" s="1"/>
  <c r="AM960" i="44"/>
  <c r="AN960" i="44" s="1"/>
  <c r="AM961" i="44"/>
  <c r="AP961" i="44" s="1"/>
  <c r="AM962" i="44"/>
  <c r="AM963" i="44"/>
  <c r="AN963" i="44" s="1"/>
  <c r="AM964" i="44"/>
  <c r="AM965" i="44"/>
  <c r="AN965" i="44" s="1"/>
  <c r="AM966" i="44"/>
  <c r="AM967" i="44"/>
  <c r="AN967" i="44" s="1"/>
  <c r="AM968" i="44"/>
  <c r="AN968" i="44" s="1"/>
  <c r="AM969" i="44"/>
  <c r="AP969" i="44" s="1"/>
  <c r="AM970" i="44"/>
  <c r="AM971" i="44"/>
  <c r="AN971" i="44" s="1"/>
  <c r="AM972" i="44"/>
  <c r="AM973" i="44"/>
  <c r="AN973" i="44" s="1"/>
  <c r="AM974" i="44"/>
  <c r="AM975" i="44"/>
  <c r="AN975" i="44" s="1"/>
  <c r="AM976" i="44"/>
  <c r="AN976" i="44" s="1"/>
  <c r="AM977" i="44"/>
  <c r="AN977" i="44" s="1"/>
  <c r="AM978" i="44"/>
  <c r="AM979" i="44"/>
  <c r="AN979" i="44" s="1"/>
  <c r="AM980" i="44"/>
  <c r="AN980" i="44" s="1"/>
  <c r="AM981" i="44"/>
  <c r="AN981" i="44" s="1"/>
  <c r="AM982" i="44"/>
  <c r="AM983" i="44"/>
  <c r="AN983" i="44" s="1"/>
  <c r="AM984" i="44"/>
  <c r="AN984" i="44" s="1"/>
  <c r="AM985" i="44"/>
  <c r="AN985" i="44" s="1"/>
  <c r="AM986" i="44"/>
  <c r="AM987" i="44"/>
  <c r="AN987" i="44" s="1"/>
  <c r="AM988" i="44"/>
  <c r="AN988" i="44" s="1"/>
  <c r="AM989" i="44"/>
  <c r="AP989" i="44" s="1"/>
  <c r="AM990" i="44"/>
  <c r="AN990" i="44" s="1"/>
  <c r="AM991" i="44"/>
  <c r="AN991" i="44" s="1"/>
  <c r="AM992" i="44"/>
  <c r="AN992" i="44" s="1"/>
  <c r="AM993" i="44"/>
  <c r="AN993" i="44" s="1"/>
  <c r="AM994" i="44"/>
  <c r="AM995" i="44"/>
  <c r="AN995" i="44" s="1"/>
  <c r="AM996" i="44"/>
  <c r="AP996" i="44" s="1"/>
  <c r="AM997" i="44"/>
  <c r="AN997" i="44" s="1"/>
  <c r="AM998" i="44"/>
  <c r="AM999" i="44"/>
  <c r="AN999" i="44" s="1"/>
  <c r="AM1000" i="44"/>
  <c r="AN1000" i="44" s="1"/>
  <c r="AM1001" i="44"/>
  <c r="AN1001" i="44" s="1"/>
  <c r="AM1002" i="44"/>
  <c r="AM1003" i="44"/>
  <c r="AN1003" i="44" s="1"/>
  <c r="AM1004" i="44"/>
  <c r="AM1005" i="44"/>
  <c r="AN1005" i="44" s="1"/>
  <c r="AM1006" i="44"/>
  <c r="AN1006" i="44" s="1"/>
  <c r="AM1007" i="44"/>
  <c r="AM1008" i="44"/>
  <c r="AN1008" i="44" s="1"/>
  <c r="AM1009" i="44"/>
  <c r="AN1009" i="44" s="1"/>
  <c r="AM1010" i="44"/>
  <c r="AM1011" i="44"/>
  <c r="AN1011" i="44" s="1"/>
  <c r="AM1012" i="44"/>
  <c r="AM1013" i="44"/>
  <c r="AN1013" i="44" s="1"/>
  <c r="AM1014" i="44"/>
  <c r="AM1015" i="44"/>
  <c r="AN1015" i="44" s="1"/>
  <c r="AM1016" i="44"/>
  <c r="AN1016" i="44" s="1"/>
  <c r="AM1017" i="44"/>
  <c r="AN1017" i="44" s="1"/>
  <c r="AM1018" i="44"/>
  <c r="AM1019" i="44"/>
  <c r="AN1019" i="44" s="1"/>
  <c r="AM1020" i="44"/>
  <c r="AN1020" i="44" s="1"/>
  <c r="AM1021" i="44"/>
  <c r="AN1021" i="44" s="1"/>
  <c r="AM1022" i="44"/>
  <c r="AM1023" i="44"/>
  <c r="AN1023" i="44" s="1"/>
  <c r="AM1024" i="44"/>
  <c r="AN1024" i="44" s="1"/>
  <c r="AM1025" i="44"/>
  <c r="AP1025" i="44" s="1"/>
  <c r="AM1026" i="44"/>
  <c r="AM1027" i="44"/>
  <c r="AN1027" i="44" s="1"/>
  <c r="AM1028" i="44"/>
  <c r="AN1028" i="44" s="1"/>
  <c r="AM1029" i="44"/>
  <c r="AN1029" i="44" s="1"/>
  <c r="AM1030" i="44"/>
  <c r="AM1031" i="44"/>
  <c r="AN1031" i="44" s="1"/>
  <c r="AM1032" i="44"/>
  <c r="AN1032" i="44" s="1"/>
  <c r="AM1033" i="44"/>
  <c r="AP1033" i="44" s="1"/>
  <c r="AM1034" i="44"/>
  <c r="AM1035" i="44"/>
  <c r="AN1035" i="44" s="1"/>
  <c r="AM1036" i="44"/>
  <c r="AM1037" i="44"/>
  <c r="AN1037" i="44" s="1"/>
  <c r="AM1038" i="44"/>
  <c r="AP1038" i="44" s="1"/>
  <c r="AM1039" i="44"/>
  <c r="AN1039" i="44" s="1"/>
  <c r="AM1040" i="44"/>
  <c r="AN1040" i="44" s="1"/>
  <c r="AM1041" i="44"/>
  <c r="AN1041" i="44" s="1"/>
  <c r="AM1042" i="44"/>
  <c r="AM1043" i="44"/>
  <c r="AN1043" i="44" s="1"/>
  <c r="AM1044" i="44"/>
  <c r="AM1045" i="44"/>
  <c r="AN1045" i="44" s="1"/>
  <c r="AM1046" i="44"/>
  <c r="AN1046" i="44" s="1"/>
  <c r="AM1047" i="44"/>
  <c r="AN1047" i="44" s="1"/>
  <c r="AM1048" i="44"/>
  <c r="AN1048" i="44" s="1"/>
  <c r="AM1049" i="44"/>
  <c r="AN1049" i="44" s="1"/>
  <c r="AM1050" i="44"/>
  <c r="AM1051" i="44"/>
  <c r="AP1051" i="44" s="1"/>
  <c r="AM1052" i="44"/>
  <c r="AM1053" i="44"/>
  <c r="AN1053" i="44" s="1"/>
  <c r="AM1054" i="44"/>
  <c r="AN1054" i="44" s="1"/>
  <c r="AM1055" i="44"/>
  <c r="AN1055" i="44" s="1"/>
  <c r="AM1056" i="44"/>
  <c r="AN1056" i="44" s="1"/>
  <c r="AM1057" i="44"/>
  <c r="AN1057" i="44" s="1"/>
  <c r="AM1058" i="44"/>
  <c r="AM1059" i="44"/>
  <c r="AN1059" i="44" s="1"/>
  <c r="AM1060" i="44"/>
  <c r="AN1060" i="44" s="1"/>
  <c r="AM1061" i="44"/>
  <c r="AN1061" i="44" s="1"/>
  <c r="AM1062" i="44"/>
  <c r="AM1063" i="44"/>
  <c r="AN1063" i="44" s="1"/>
  <c r="AM1064" i="44"/>
  <c r="AN1064" i="44" s="1"/>
  <c r="AM1065" i="44"/>
  <c r="AN1065" i="44" s="1"/>
  <c r="AM1066" i="44"/>
  <c r="AM1067" i="44"/>
  <c r="AN1067" i="44" s="1"/>
  <c r="AM1068" i="44"/>
  <c r="AN1068" i="44" s="1"/>
  <c r="AM1069" i="44"/>
  <c r="AN1069" i="44" s="1"/>
  <c r="AM1070" i="44"/>
  <c r="AN1070" i="44" s="1"/>
  <c r="AM1071" i="44"/>
  <c r="AN1071" i="44" s="1"/>
  <c r="AM1072" i="44"/>
  <c r="AN1072" i="44" s="1"/>
  <c r="AM1073" i="44"/>
  <c r="AN1073" i="44" s="1"/>
  <c r="AM1074" i="44"/>
  <c r="AM1075" i="44"/>
  <c r="AP1075" i="44" s="1"/>
  <c r="AM1076" i="44"/>
  <c r="AN1076" i="44" s="1"/>
  <c r="AM1077" i="44"/>
  <c r="AN1077" i="44" s="1"/>
  <c r="AM1078" i="44"/>
  <c r="AM1079" i="44"/>
  <c r="AN1079" i="44" s="1"/>
  <c r="AM1080" i="44"/>
  <c r="AN1080" i="44" s="1"/>
  <c r="AM1081" i="44"/>
  <c r="AN1081" i="44" s="1"/>
  <c r="AM1082" i="44"/>
  <c r="AM1083" i="44"/>
  <c r="AM1084" i="44"/>
  <c r="AN1084" i="44" s="1"/>
  <c r="AM1085" i="44"/>
  <c r="AN1085" i="44" s="1"/>
  <c r="AM1086" i="44"/>
  <c r="AM1087" i="44"/>
  <c r="AN1087" i="44" s="1"/>
  <c r="AM1088" i="44"/>
  <c r="AN1088" i="44" s="1"/>
  <c r="AM1089" i="44"/>
  <c r="AN1089" i="44" s="1"/>
  <c r="AM1090" i="44"/>
  <c r="AM1091" i="44"/>
  <c r="AN1091" i="44" s="1"/>
  <c r="AM1092" i="44"/>
  <c r="AM1093" i="44"/>
  <c r="AN1093" i="44" s="1"/>
  <c r="AM1094" i="44"/>
  <c r="AM1095" i="44"/>
  <c r="AN1095" i="44" s="1"/>
  <c r="AM1096" i="44"/>
  <c r="AN1096" i="44" s="1"/>
  <c r="AM1097" i="44"/>
  <c r="AN1097" i="44" s="1"/>
  <c r="AM1098" i="44"/>
  <c r="AM1099" i="44"/>
  <c r="AN1099" i="44" s="1"/>
  <c r="AM1100" i="44"/>
  <c r="AN1100" i="44" s="1"/>
  <c r="AM1101" i="44"/>
  <c r="AN1101" i="44" s="1"/>
  <c r="AM1102" i="44"/>
  <c r="AN1102" i="44" s="1"/>
  <c r="AM1103" i="44"/>
  <c r="AN1103" i="44" s="1"/>
  <c r="AM1104" i="44"/>
  <c r="AN1104" i="44" s="1"/>
  <c r="AM1105" i="44"/>
  <c r="AN1105" i="44" s="1"/>
  <c r="AM1106" i="44"/>
  <c r="AM1107" i="44"/>
  <c r="AN1107" i="44" s="1"/>
  <c r="AM1108" i="44"/>
  <c r="AN1108" i="44" s="1"/>
  <c r="AM1109" i="44"/>
  <c r="AN1109" i="44" s="1"/>
  <c r="AM1110" i="44"/>
  <c r="AN1110" i="44" s="1"/>
  <c r="AM1111" i="44"/>
  <c r="AN1111" i="44" s="1"/>
  <c r="AM1112" i="44"/>
  <c r="AN1112" i="44" s="1"/>
  <c r="AM1113" i="44"/>
  <c r="AN1113" i="44" s="1"/>
  <c r="AM1114" i="44"/>
  <c r="AM1115" i="44"/>
  <c r="AN1115" i="44" s="1"/>
  <c r="AM1116" i="44"/>
  <c r="AM1117" i="44"/>
  <c r="AN1117" i="44" s="1"/>
  <c r="AM1118" i="44"/>
  <c r="AM1119" i="44"/>
  <c r="AN1119" i="44" s="1"/>
  <c r="AM1120" i="44"/>
  <c r="AN1120" i="44" s="1"/>
  <c r="AM1121" i="44"/>
  <c r="AN1121" i="44" s="1"/>
  <c r="AM1122" i="44"/>
  <c r="AM1123" i="44"/>
  <c r="AP1123" i="44" s="1"/>
  <c r="AM1124" i="44"/>
  <c r="AN1124" i="44" s="1"/>
  <c r="AM1125" i="44"/>
  <c r="AN1125" i="44" s="1"/>
  <c r="AM1126" i="44"/>
  <c r="AN1126" i="44" s="1"/>
  <c r="AM1127" i="44"/>
  <c r="AN1127" i="44" s="1"/>
  <c r="AM1128" i="44"/>
  <c r="AN1128" i="44" s="1"/>
  <c r="AM1129" i="44"/>
  <c r="AN1129" i="44" s="1"/>
  <c r="AM1130" i="44"/>
  <c r="AM1131" i="44"/>
  <c r="AN1131" i="44" s="1"/>
  <c r="AM1132" i="44"/>
  <c r="AN1132" i="44" s="1"/>
  <c r="AM1133" i="44"/>
  <c r="AN1133" i="44" s="1"/>
  <c r="AM1134" i="44"/>
  <c r="AN1134" i="44" s="1"/>
  <c r="AM1135" i="44"/>
  <c r="AN1135" i="44" s="1"/>
  <c r="AM1136" i="44"/>
  <c r="AN1136" i="44" s="1"/>
  <c r="AM1137" i="44"/>
  <c r="AN1137" i="44" s="1"/>
  <c r="AM1138" i="44"/>
  <c r="AM1139" i="44"/>
  <c r="AN1139" i="44" s="1"/>
  <c r="AM1140" i="44"/>
  <c r="AM1141" i="44"/>
  <c r="AN1141" i="44" s="1"/>
  <c r="AM1142" i="44"/>
  <c r="AM1143" i="44"/>
  <c r="AN1143" i="44" s="1"/>
  <c r="AM1144" i="44"/>
  <c r="AN1144" i="44" s="1"/>
  <c r="AM1145" i="44"/>
  <c r="AN1145" i="44" s="1"/>
  <c r="AM1146" i="44"/>
  <c r="AM1147" i="44"/>
  <c r="AN1147" i="44" s="1"/>
  <c r="AM1148" i="44"/>
  <c r="AN1148" i="44" s="1"/>
  <c r="AM1149" i="44"/>
  <c r="AN1149" i="44" s="1"/>
  <c r="AM1150" i="44"/>
  <c r="AN1150" i="44" s="1"/>
  <c r="AM1151" i="44"/>
  <c r="AN1151" i="44" s="1"/>
  <c r="AM1152" i="44"/>
  <c r="AN1152" i="44" s="1"/>
  <c r="AM1153" i="44"/>
  <c r="AN1153" i="44" s="1"/>
  <c r="AM1154" i="44"/>
  <c r="AM1155" i="44"/>
  <c r="AN1155" i="44" s="1"/>
  <c r="AM1156" i="44"/>
  <c r="AP1156" i="44" s="1"/>
  <c r="AM1157" i="44"/>
  <c r="AN1157" i="44" s="1"/>
  <c r="AM1158" i="44"/>
  <c r="AN1158" i="44" s="1"/>
  <c r="AM1159" i="44"/>
  <c r="AN1159" i="44" s="1"/>
  <c r="AM1160" i="44"/>
  <c r="AN1160" i="44" s="1"/>
  <c r="AM1161" i="44"/>
  <c r="AN1161" i="44" s="1"/>
  <c r="AM1162" i="44"/>
  <c r="AM1163" i="44"/>
  <c r="AN1163" i="44" s="1"/>
  <c r="AM1164" i="44"/>
  <c r="AN1164" i="44" s="1"/>
  <c r="AM1165" i="44"/>
  <c r="AN1165" i="44" s="1"/>
  <c r="AM1166" i="44"/>
  <c r="AP1166" i="44" s="1"/>
  <c r="AM1167" i="44"/>
  <c r="AN1167" i="44" s="1"/>
  <c r="AM1168" i="44"/>
  <c r="AN1168" i="44" s="1"/>
  <c r="AM1169" i="44"/>
  <c r="AN1169" i="44" s="1"/>
  <c r="AM1170" i="44"/>
  <c r="AM1171" i="44"/>
  <c r="AN1171" i="44" s="1"/>
  <c r="AM1172" i="44"/>
  <c r="AN1172" i="44" s="1"/>
  <c r="AM1173" i="44"/>
  <c r="AN1173" i="44" s="1"/>
  <c r="AM1174" i="44"/>
  <c r="AP1174" i="44" s="1"/>
  <c r="AM1175" i="44"/>
  <c r="AN1175" i="44" s="1"/>
  <c r="AM1176" i="44"/>
  <c r="AN1176" i="44" s="1"/>
  <c r="AM1177" i="44"/>
  <c r="AN1177" i="44" s="1"/>
  <c r="AM1178" i="44"/>
  <c r="AM1179" i="44"/>
  <c r="AN1179" i="44" s="1"/>
  <c r="AM1180" i="44"/>
  <c r="AM1181" i="44"/>
  <c r="AN1181" i="44" s="1"/>
  <c r="AM1182" i="44"/>
  <c r="AM1183" i="44"/>
  <c r="AN1183" i="44" s="1"/>
  <c r="AM1184" i="44"/>
  <c r="AN1184" i="44" s="1"/>
  <c r="AM1185" i="44"/>
  <c r="AN1185" i="44" s="1"/>
  <c r="AM1186" i="44"/>
  <c r="AM1187" i="44"/>
  <c r="AN1187" i="44" s="1"/>
  <c r="AM1188" i="44"/>
  <c r="AN1188" i="44" s="1"/>
  <c r="AM1189" i="44"/>
  <c r="AN1189" i="44" s="1"/>
  <c r="AM1190" i="44"/>
  <c r="AN1190" i="44" s="1"/>
  <c r="AM1191" i="44"/>
  <c r="AN1191" i="44" s="1"/>
  <c r="AM1192" i="44"/>
  <c r="AN1192" i="44" s="1"/>
  <c r="AM1193" i="44"/>
  <c r="AN1193" i="44" s="1"/>
  <c r="AM1194" i="44"/>
  <c r="AM1195" i="44"/>
  <c r="AN1195" i="44" s="1"/>
  <c r="AM1196" i="44"/>
  <c r="AN1196" i="44" s="1"/>
  <c r="AM1197" i="44"/>
  <c r="AN1197" i="44" s="1"/>
  <c r="AM1198" i="44"/>
  <c r="AN1198" i="44" s="1"/>
  <c r="AM1199" i="44"/>
  <c r="AN1199" i="44" s="1"/>
  <c r="AM1200" i="44"/>
  <c r="AN1200" i="44" s="1"/>
  <c r="AM1201" i="44"/>
  <c r="AN1201" i="44" s="1"/>
  <c r="AM1202" i="44"/>
  <c r="AM1203" i="44"/>
  <c r="AM1204" i="44"/>
  <c r="AM1205" i="44"/>
  <c r="AN1205" i="44" s="1"/>
  <c r="AM1206" i="44"/>
  <c r="AP1206" i="44" s="1"/>
  <c r="AM1207" i="44"/>
  <c r="AN1207" i="44" s="1"/>
  <c r="AM1208" i="44"/>
  <c r="AN1208" i="44" s="1"/>
  <c r="AM1209" i="44"/>
  <c r="AN1209" i="44" s="1"/>
  <c r="AM1210" i="44"/>
  <c r="AM1211" i="44"/>
  <c r="AN1211" i="44" s="1"/>
  <c r="AM1212" i="44"/>
  <c r="AN1212" i="44" s="1"/>
  <c r="AM1213" i="44"/>
  <c r="AN1213" i="44" s="1"/>
  <c r="AM1214" i="44"/>
  <c r="AN1214" i="44" s="1"/>
  <c r="AM1215" i="44"/>
  <c r="AN1215" i="44" s="1"/>
  <c r="AM1216" i="44"/>
  <c r="AN1216" i="44" s="1"/>
  <c r="AM1217" i="44"/>
  <c r="AN1217" i="44" s="1"/>
  <c r="AM1218" i="44"/>
  <c r="AM1219" i="44"/>
  <c r="AN1219" i="44" s="1"/>
  <c r="AM1220" i="44"/>
  <c r="AM1221" i="44"/>
  <c r="AN1221" i="44" s="1"/>
  <c r="AM1222" i="44"/>
  <c r="AN1222" i="44" s="1"/>
  <c r="AM1223" i="44"/>
  <c r="AN1223" i="44" s="1"/>
  <c r="AM1224" i="44"/>
  <c r="AN1224" i="44" s="1"/>
  <c r="AM1225" i="44"/>
  <c r="AN1225" i="44" s="1"/>
  <c r="AM1226" i="44"/>
  <c r="AM1227" i="44"/>
  <c r="AN1227" i="44" s="1"/>
  <c r="AM1228" i="44"/>
  <c r="AN1228" i="44" s="1"/>
  <c r="AM1229" i="44"/>
  <c r="AN1229" i="44" s="1"/>
  <c r="AM1230" i="44"/>
  <c r="AM1231" i="44"/>
  <c r="AN1231" i="44" s="1"/>
  <c r="AM1232" i="44"/>
  <c r="AN1232" i="44" s="1"/>
  <c r="AM1233" i="44"/>
  <c r="AN1233" i="44" s="1"/>
  <c r="AM1234" i="44"/>
  <c r="AM1235" i="44"/>
  <c r="AN1235" i="44" s="1"/>
  <c r="AM1236" i="44"/>
  <c r="AN1236" i="44" s="1"/>
  <c r="AM1237" i="44"/>
  <c r="AN1237" i="44" s="1"/>
  <c r="AM1238" i="44"/>
  <c r="AP1238" i="44" s="1"/>
  <c r="AM1239" i="44"/>
  <c r="AN1239" i="44" s="1"/>
  <c r="AM1240" i="44"/>
  <c r="AN1240" i="44" s="1"/>
  <c r="AM1241" i="44"/>
  <c r="AN1241" i="44" s="1"/>
  <c r="AM1242" i="44"/>
  <c r="AM1243" i="44"/>
  <c r="AM1244" i="44"/>
  <c r="AP1244" i="44" s="1"/>
  <c r="AM1245" i="44"/>
  <c r="AN1245" i="44" s="1"/>
  <c r="AM1246" i="44"/>
  <c r="AM1247" i="44"/>
  <c r="AN1247" i="44" s="1"/>
  <c r="AM1248" i="44"/>
  <c r="AN1248" i="44" s="1"/>
  <c r="AM1249" i="44"/>
  <c r="AN1249" i="44" s="1"/>
  <c r="AM1250" i="44"/>
  <c r="AM1251" i="44"/>
  <c r="AN1251" i="44" s="1"/>
  <c r="AM1252" i="44"/>
  <c r="AN1252" i="44" s="1"/>
  <c r="AM1253" i="44"/>
  <c r="AN1253" i="44" s="1"/>
  <c r="AM1254" i="44"/>
  <c r="AN1254" i="44" s="1"/>
  <c r="AM1255" i="44"/>
  <c r="AN1255" i="44" s="1"/>
  <c r="AM1256" i="44"/>
  <c r="AN1256" i="44" s="1"/>
  <c r="AM1257" i="44"/>
  <c r="AN1257" i="44" s="1"/>
  <c r="AM1258" i="44"/>
  <c r="AM1259" i="44"/>
  <c r="AN1259" i="44" s="1"/>
  <c r="AM1260" i="44"/>
  <c r="AN1260" i="44" s="1"/>
  <c r="AM1261" i="44"/>
  <c r="AN1261" i="44" s="1"/>
  <c r="AM1262" i="44"/>
  <c r="AN1262" i="44" s="1"/>
  <c r="AM1263" i="44"/>
  <c r="AN1263" i="44" s="1"/>
  <c r="AM1264" i="44"/>
  <c r="AN1264" i="44" s="1"/>
  <c r="AM1265" i="44"/>
  <c r="AN1265" i="44" s="1"/>
  <c r="AM1266" i="44"/>
  <c r="AM1267" i="44"/>
  <c r="AM1268" i="44"/>
  <c r="AM1269" i="44"/>
  <c r="AN1269" i="44" s="1"/>
  <c r="AM1270" i="44"/>
  <c r="AN1270" i="44" s="1"/>
  <c r="AM1271" i="44"/>
  <c r="AN1271" i="44" s="1"/>
  <c r="AM1272" i="44"/>
  <c r="AN1272" i="44" s="1"/>
  <c r="AM1273" i="44"/>
  <c r="AN1273" i="44" s="1"/>
  <c r="AM1274" i="44"/>
  <c r="AM1275" i="44"/>
  <c r="AN1275" i="44" s="1"/>
  <c r="AM1276" i="44"/>
  <c r="AN1276" i="44" s="1"/>
  <c r="AM1277" i="44"/>
  <c r="AN1277" i="44" s="1"/>
  <c r="AM1278" i="44"/>
  <c r="AN1278" i="44" s="1"/>
  <c r="AM1279" i="44"/>
  <c r="AN1279" i="44" s="1"/>
  <c r="AM1280" i="44"/>
  <c r="AN1280" i="44" s="1"/>
  <c r="AM1281" i="44"/>
  <c r="AN1281" i="44" s="1"/>
  <c r="AM1282" i="44"/>
  <c r="AM1283" i="44"/>
  <c r="AN1283" i="44" s="1"/>
  <c r="AM1284" i="44"/>
  <c r="AM1285" i="44"/>
  <c r="AN1285" i="44" s="1"/>
  <c r="AM1286" i="44"/>
  <c r="AN1286" i="44" s="1"/>
  <c r="AM1287" i="44"/>
  <c r="AN1287" i="44" s="1"/>
  <c r="AM1288" i="44"/>
  <c r="AN1288" i="44" s="1"/>
  <c r="AM1289" i="44"/>
  <c r="AN1289" i="44" s="1"/>
  <c r="AM1290" i="44"/>
  <c r="AM1291" i="44"/>
  <c r="AN1291" i="44" s="1"/>
  <c r="AM1292" i="44"/>
  <c r="AN1292" i="44" s="1"/>
  <c r="AM1293" i="44"/>
  <c r="AN1293" i="44" s="1"/>
  <c r="AM1294" i="44"/>
  <c r="AM1295" i="44"/>
  <c r="AN1295" i="44" s="1"/>
  <c r="AM1296" i="44"/>
  <c r="AN1296" i="44" s="1"/>
  <c r="AM1297" i="44"/>
  <c r="AN1297" i="44" s="1"/>
  <c r="AM1298" i="44"/>
  <c r="AM1299" i="44"/>
  <c r="AM1300" i="44"/>
  <c r="AN1300" i="44" s="1"/>
  <c r="AM1301" i="44"/>
  <c r="AN1301" i="44" s="1"/>
  <c r="AM1302" i="44"/>
  <c r="AN1302" i="44" s="1"/>
  <c r="AM1303" i="44"/>
  <c r="AN1303" i="44" s="1"/>
  <c r="AM1304" i="44"/>
  <c r="AN1304" i="44" s="1"/>
  <c r="AM1305" i="44"/>
  <c r="AN1305" i="44" s="1"/>
  <c r="AM1306" i="44"/>
  <c r="AM1307" i="44"/>
  <c r="AN1307" i="44" s="1"/>
  <c r="AM1308" i="44"/>
  <c r="AM1309" i="44"/>
  <c r="AN1309" i="44" s="1"/>
  <c r="AM1310" i="44"/>
  <c r="AM1311" i="44"/>
  <c r="AN1311" i="44" s="1"/>
  <c r="AM1312" i="44"/>
  <c r="AN1312" i="44" s="1"/>
  <c r="AM1313" i="44"/>
  <c r="AN1313" i="44" s="1"/>
  <c r="AM1314" i="44"/>
  <c r="AM1315" i="44"/>
  <c r="AN1315" i="44" s="1"/>
  <c r="AM1316" i="44"/>
  <c r="AN1316" i="44" s="1"/>
  <c r="AM1317" i="44"/>
  <c r="AN1317" i="44" s="1"/>
  <c r="AM1318" i="44"/>
  <c r="AN1318" i="44" s="1"/>
  <c r="AM1319" i="44"/>
  <c r="AN1319" i="44" s="1"/>
  <c r="AM1320" i="44"/>
  <c r="AN1320" i="44" s="1"/>
  <c r="AM1321" i="44"/>
  <c r="AN1321" i="44" s="1"/>
  <c r="AM1322" i="44"/>
  <c r="AM1323" i="44"/>
  <c r="AN1323" i="44" s="1"/>
  <c r="AM1324" i="44"/>
  <c r="AN1324" i="44" s="1"/>
  <c r="AM1325" i="44"/>
  <c r="AN1325" i="44" s="1"/>
  <c r="AM1326" i="44"/>
  <c r="AN1326" i="44" s="1"/>
  <c r="AM1327" i="44"/>
  <c r="AN1327" i="44" s="1"/>
  <c r="AM1328" i="44"/>
  <c r="AN1328" i="44" s="1"/>
  <c r="AM1329" i="44"/>
  <c r="AN1329" i="44" s="1"/>
  <c r="AM1330" i="44"/>
  <c r="AM1331" i="44"/>
  <c r="AN1331" i="44" s="1"/>
  <c r="AM1332" i="44"/>
  <c r="AM1333" i="44"/>
  <c r="AN1333" i="44" s="1"/>
  <c r="AM1334" i="44"/>
  <c r="AN1334" i="44" s="1"/>
  <c r="AM1335" i="44"/>
  <c r="AN1335" i="44" s="1"/>
  <c r="AM1336" i="44"/>
  <c r="AN1336" i="44" s="1"/>
  <c r="AM1337" i="44"/>
  <c r="AN1337" i="44" s="1"/>
  <c r="AM1338" i="44"/>
  <c r="AM1339" i="44"/>
  <c r="AN1339" i="44" s="1"/>
  <c r="AM1340" i="44"/>
  <c r="AN1340" i="44" s="1"/>
  <c r="AM1341" i="44"/>
  <c r="AN1341" i="44" s="1"/>
  <c r="AM1342" i="44"/>
  <c r="AN1342" i="44" s="1"/>
  <c r="AM1343" i="44"/>
  <c r="AN1343" i="44" s="1"/>
  <c r="AM1344" i="44"/>
  <c r="AN1344" i="44" s="1"/>
  <c r="AM1345" i="44"/>
  <c r="AN1345" i="44" s="1"/>
  <c r="AM1346" i="44"/>
  <c r="AM1347" i="44"/>
  <c r="AN1347" i="44" s="1"/>
  <c r="AM1348" i="44"/>
  <c r="AM1349" i="44"/>
  <c r="AP1349" i="44" s="1"/>
  <c r="AM1350" i="44"/>
  <c r="AN1350" i="44" s="1"/>
  <c r="AM1351" i="44"/>
  <c r="AN1351" i="44" s="1"/>
  <c r="AM1352" i="44"/>
  <c r="AN1352" i="44" s="1"/>
  <c r="AM1353" i="44"/>
  <c r="AN1353" i="44" s="1"/>
  <c r="AM1354" i="44"/>
  <c r="AM1355" i="44"/>
  <c r="AN1355" i="44" s="1"/>
  <c r="AM1356" i="44"/>
  <c r="AN1356" i="44" s="1"/>
  <c r="AN6" i="44"/>
  <c r="AN7" i="44"/>
  <c r="AN12" i="44"/>
  <c r="AN14" i="44"/>
  <c r="AN15" i="44"/>
  <c r="AN17" i="44"/>
  <c r="AN19" i="44"/>
  <c r="AN20" i="44"/>
  <c r="AN23" i="44"/>
  <c r="AN25" i="44"/>
  <c r="AN27" i="44"/>
  <c r="AN28" i="44"/>
  <c r="AN30" i="44"/>
  <c r="AN33" i="44"/>
  <c r="AN35" i="44"/>
  <c r="AN36" i="44"/>
  <c r="AN38" i="44"/>
  <c r="AN39" i="44"/>
  <c r="AN43" i="44"/>
  <c r="AN44" i="44"/>
  <c r="AN47" i="44"/>
  <c r="AN49" i="44"/>
  <c r="AN51" i="44"/>
  <c r="AN52" i="44"/>
  <c r="AN57" i="44"/>
  <c r="AN59" i="44"/>
  <c r="AN60" i="44"/>
  <c r="AN67" i="44"/>
  <c r="AN68" i="44"/>
  <c r="AN73" i="44"/>
  <c r="AN74" i="44"/>
  <c r="AN75" i="44"/>
  <c r="AN76" i="44"/>
  <c r="AN81" i="44"/>
  <c r="AN83" i="44"/>
  <c r="AN84" i="44"/>
  <c r="AN86" i="44"/>
  <c r="AN91" i="44"/>
  <c r="AN92" i="44"/>
  <c r="AN94" i="44"/>
  <c r="AN97" i="44"/>
  <c r="AN99" i="44"/>
  <c r="AN100" i="44"/>
  <c r="AN102" i="44"/>
  <c r="AN105" i="44"/>
  <c r="AN106" i="44"/>
  <c r="AN108" i="44"/>
  <c r="AN115" i="44"/>
  <c r="AN116" i="44"/>
  <c r="AN118" i="44"/>
  <c r="AN121" i="44"/>
  <c r="AN124" i="44"/>
  <c r="AN126" i="44"/>
  <c r="AN129" i="44"/>
  <c r="AN131" i="44"/>
  <c r="AN132" i="44"/>
  <c r="AN137" i="44"/>
  <c r="AN140" i="44"/>
  <c r="AN145" i="44"/>
  <c r="AN148" i="44"/>
  <c r="AN149" i="44"/>
  <c r="AN153" i="44"/>
  <c r="AN158" i="44"/>
  <c r="AN161" i="44"/>
  <c r="AN163" i="44"/>
  <c r="AN164" i="44"/>
  <c r="AN166" i="44"/>
  <c r="AN169" i="44"/>
  <c r="AN172" i="44"/>
  <c r="AN174" i="44"/>
  <c r="AN177" i="44"/>
  <c r="AN180" i="44"/>
  <c r="AN188" i="44"/>
  <c r="AN190" i="44"/>
  <c r="AN195" i="44"/>
  <c r="AN201" i="44"/>
  <c r="AN203" i="44"/>
  <c r="AN206" i="44"/>
  <c r="AN212" i="44"/>
  <c r="AN217" i="44"/>
  <c r="AN219" i="44"/>
  <c r="AN222" i="44"/>
  <c r="AN225" i="44"/>
  <c r="AN230" i="44"/>
  <c r="AN235" i="44"/>
  <c r="AN238" i="44"/>
  <c r="AN241" i="44"/>
  <c r="AN246" i="44"/>
  <c r="AN249" i="44"/>
  <c r="AN251" i="44"/>
  <c r="AN259" i="44"/>
  <c r="AN262" i="44"/>
  <c r="AN265" i="44"/>
  <c r="AN267" i="44"/>
  <c r="AN270" i="44"/>
  <c r="AN272" i="44"/>
  <c r="AN273" i="44"/>
  <c r="AN281" i="44"/>
  <c r="AN289" i="44"/>
  <c r="AN291" i="44"/>
  <c r="AN294" i="44"/>
  <c r="AN297" i="44"/>
  <c r="AN305" i="44"/>
  <c r="AN307" i="44"/>
  <c r="AN310" i="44"/>
  <c r="AN321" i="44"/>
  <c r="AN323" i="44"/>
  <c r="AN326" i="44"/>
  <c r="AN329" i="44"/>
  <c r="AN334" i="44"/>
  <c r="AN337" i="44"/>
  <c r="AN340" i="44"/>
  <c r="AN345" i="44"/>
  <c r="AN347" i="44"/>
  <c r="AN353" i="44"/>
  <c r="AN355" i="44"/>
  <c r="AN361" i="44"/>
  <c r="AN363" i="44"/>
  <c r="AN369" i="44"/>
  <c r="AN374" i="44"/>
  <c r="AN377" i="44"/>
  <c r="AN382" i="44"/>
  <c r="AN385" i="44"/>
  <c r="AN388" i="44"/>
  <c r="AN393" i="44"/>
  <c r="AN398" i="44"/>
  <c r="AN401" i="44"/>
  <c r="AN409" i="44"/>
  <c r="AN416" i="44"/>
  <c r="AN417" i="44"/>
  <c r="AN419" i="44"/>
  <c r="AN430" i="44"/>
  <c r="AN435" i="44"/>
  <c r="AN451" i="44"/>
  <c r="AN459" i="44"/>
  <c r="AN460" i="44"/>
  <c r="AN475" i="44"/>
  <c r="AN489" i="44"/>
  <c r="AN491" i="44"/>
  <c r="AN494" i="44"/>
  <c r="AN507" i="44"/>
  <c r="AN515" i="44"/>
  <c r="AN523" i="44"/>
  <c r="AN534" i="44"/>
  <c r="AN545" i="44"/>
  <c r="AN547" i="44"/>
  <c r="AN561" i="44"/>
  <c r="AN566" i="44"/>
  <c r="AN569" i="44"/>
  <c r="AN601" i="44"/>
  <c r="AN603" i="44"/>
  <c r="AN609" i="44"/>
  <c r="AN619" i="44"/>
  <c r="AN635" i="44"/>
  <c r="AN646" i="44"/>
  <c r="AN651" i="44"/>
  <c r="AN657" i="44"/>
  <c r="AN673" i="44"/>
  <c r="AN678" i="44"/>
  <c r="AN681" i="44"/>
  <c r="AN691" i="44"/>
  <c r="AN694" i="44"/>
  <c r="AN707" i="44"/>
  <c r="AN712" i="44"/>
  <c r="AN713" i="44"/>
  <c r="AN715" i="44"/>
  <c r="AN735" i="44"/>
  <c r="AN740" i="44"/>
  <c r="AN767" i="44"/>
  <c r="AN782" i="44"/>
  <c r="AN791" i="44"/>
  <c r="AN804" i="44"/>
  <c r="AN807" i="44"/>
  <c r="AN823" i="44"/>
  <c r="AN836" i="44"/>
  <c r="AN846" i="44"/>
  <c r="AN855" i="44"/>
  <c r="AN862" i="44"/>
  <c r="AN872" i="44"/>
  <c r="AN918" i="44"/>
  <c r="AN961" i="44"/>
  <c r="AN989" i="44"/>
  <c r="AN1007" i="44"/>
  <c r="AN1025" i="44"/>
  <c r="AN1038" i="44"/>
  <c r="AN1051" i="44"/>
  <c r="AN1075" i="44"/>
  <c r="AN1083" i="44"/>
  <c r="AN1123" i="44"/>
  <c r="AN1166" i="44"/>
  <c r="AN1203" i="44"/>
  <c r="AN1243" i="44"/>
  <c r="AN1267" i="44"/>
  <c r="AN1299" i="44"/>
  <c r="AP6" i="44"/>
  <c r="AP7" i="44"/>
  <c r="AP9" i="44"/>
  <c r="AP10" i="44"/>
  <c r="AP11" i="44"/>
  <c r="AP12" i="44"/>
  <c r="AP14" i="44"/>
  <c r="AP15" i="44"/>
  <c r="AP17" i="44"/>
  <c r="AP18" i="44"/>
  <c r="AP19" i="44"/>
  <c r="AP20" i="44"/>
  <c r="AP22" i="44"/>
  <c r="AP23" i="44"/>
  <c r="AP25" i="44"/>
  <c r="AP26" i="44"/>
  <c r="AP27" i="44"/>
  <c r="AP28" i="44"/>
  <c r="AP30" i="44"/>
  <c r="AP31" i="44"/>
  <c r="AP33" i="44"/>
  <c r="AP34" i="44"/>
  <c r="AP35" i="44"/>
  <c r="AP36" i="44"/>
  <c r="AP38" i="44"/>
  <c r="AP39" i="44"/>
  <c r="AP42" i="44"/>
  <c r="AP43" i="44"/>
  <c r="AP44" i="44"/>
  <c r="AP46" i="44"/>
  <c r="AP47" i="44"/>
  <c r="AP49" i="44"/>
  <c r="AP50" i="44"/>
  <c r="AP51" i="44"/>
  <c r="AP52" i="44"/>
  <c r="AP54" i="44"/>
  <c r="AP55" i="44"/>
  <c r="AP57" i="44"/>
  <c r="AP58" i="44"/>
  <c r="AP59" i="44"/>
  <c r="AP60" i="44"/>
  <c r="AP62" i="44"/>
  <c r="AP63" i="44"/>
  <c r="AP65" i="44"/>
  <c r="AP66" i="44"/>
  <c r="AP67" i="44"/>
  <c r="AP68" i="44"/>
  <c r="AP70" i="44"/>
  <c r="AP71" i="44"/>
  <c r="AP73" i="44"/>
  <c r="AP74" i="44"/>
  <c r="AP75" i="44"/>
  <c r="AP76" i="44"/>
  <c r="AP79" i="44"/>
  <c r="AP81" i="44"/>
  <c r="AP82" i="44"/>
  <c r="AP83" i="44"/>
  <c r="AP84" i="44"/>
  <c r="AP86" i="44"/>
  <c r="AP87" i="44"/>
  <c r="AP89" i="44"/>
  <c r="AP90" i="44"/>
  <c r="AP91" i="44"/>
  <c r="AP92" i="44"/>
  <c r="AP94" i="44"/>
  <c r="AP95" i="44"/>
  <c r="AP97" i="44"/>
  <c r="AP98" i="44"/>
  <c r="AP99" i="44"/>
  <c r="AP100" i="44"/>
  <c r="AP102" i="44"/>
  <c r="AP103" i="44"/>
  <c r="AP106" i="44"/>
  <c r="AP107" i="44"/>
  <c r="AP108" i="44"/>
  <c r="AP110" i="44"/>
  <c r="AP111" i="44"/>
  <c r="AP113" i="44"/>
  <c r="AP114" i="44"/>
  <c r="AP115" i="44"/>
  <c r="AP116" i="44"/>
  <c r="AP118" i="44"/>
  <c r="AP119" i="44"/>
  <c r="AP120" i="44"/>
  <c r="AP121" i="44"/>
  <c r="AP122" i="44"/>
  <c r="AP123" i="44"/>
  <c r="AP124" i="44"/>
  <c r="AP126" i="44"/>
  <c r="AP127" i="44"/>
  <c r="AP129" i="44"/>
  <c r="AP130" i="44"/>
  <c r="AP131" i="44"/>
  <c r="AP132" i="44"/>
  <c r="AP134" i="44"/>
  <c r="AP135" i="44"/>
  <c r="AP137" i="44"/>
  <c r="AP139" i="44"/>
  <c r="AP140" i="44"/>
  <c r="AP141" i="44"/>
  <c r="AP143" i="44"/>
  <c r="AP145" i="44"/>
  <c r="AP147" i="44"/>
  <c r="AP148" i="44"/>
  <c r="AP150" i="44"/>
  <c r="AP151" i="44"/>
  <c r="AP153" i="44"/>
  <c r="AP156" i="44"/>
  <c r="AP158" i="44"/>
  <c r="AP159" i="44"/>
  <c r="AP161" i="44"/>
  <c r="AP163" i="44"/>
  <c r="AP164" i="44"/>
  <c r="AP166" i="44"/>
  <c r="AP167" i="44"/>
  <c r="AP169" i="44"/>
  <c r="AP171" i="44"/>
  <c r="AP172" i="44"/>
  <c r="AP174" i="44"/>
  <c r="AP175" i="44"/>
  <c r="AP177" i="44"/>
  <c r="AP179" i="44"/>
  <c r="AP180" i="44"/>
  <c r="AP182" i="44"/>
  <c r="AP183" i="44"/>
  <c r="AP184" i="44"/>
  <c r="AP190" i="44"/>
  <c r="AP191" i="44"/>
  <c r="AP193" i="44"/>
  <c r="AP195" i="44"/>
  <c r="AP198" i="44"/>
  <c r="AP199" i="44"/>
  <c r="AP201" i="44"/>
  <c r="AP203" i="44"/>
  <c r="AP205" i="44"/>
  <c r="AP206" i="44"/>
  <c r="AP207" i="44"/>
  <c r="AP209" i="44"/>
  <c r="AP211" i="44"/>
  <c r="AP212" i="44"/>
  <c r="AP214" i="44"/>
  <c r="AP215" i="44"/>
  <c r="AP217" i="44"/>
  <c r="AP219" i="44"/>
  <c r="AP220" i="44"/>
  <c r="AP223" i="44"/>
  <c r="AP224" i="44"/>
  <c r="AP225" i="44"/>
  <c r="AP227" i="44"/>
  <c r="AP230" i="44"/>
  <c r="AP231" i="44"/>
  <c r="AP235" i="44"/>
  <c r="AP238" i="44"/>
  <c r="AP239" i="44"/>
  <c r="AP241" i="44"/>
  <c r="AP243" i="44"/>
  <c r="AP246" i="44"/>
  <c r="AP247" i="44"/>
  <c r="AP249" i="44"/>
  <c r="AP251" i="44"/>
  <c r="AP254" i="44"/>
  <c r="AP255" i="44"/>
  <c r="AP257" i="44"/>
  <c r="AP259" i="44"/>
  <c r="AP262" i="44"/>
  <c r="AP263" i="44"/>
  <c r="AP264" i="44"/>
  <c r="AP265" i="44"/>
  <c r="AP267" i="44"/>
  <c r="AP268" i="44"/>
  <c r="AP269" i="44"/>
  <c r="AP271" i="44"/>
  <c r="AP273" i="44"/>
  <c r="AP275" i="44"/>
  <c r="AP278" i="44"/>
  <c r="AP279" i="44"/>
  <c r="AP283" i="44"/>
  <c r="AP284" i="44"/>
  <c r="AP286" i="44"/>
  <c r="AP287" i="44"/>
  <c r="AP288" i="44"/>
  <c r="AP289" i="44"/>
  <c r="AP294" i="44"/>
  <c r="AP295" i="44"/>
  <c r="AP297" i="44"/>
  <c r="AP299" i="44"/>
  <c r="AP300" i="44"/>
  <c r="AP302" i="44"/>
  <c r="AP303" i="44"/>
  <c r="AP307" i="44"/>
  <c r="AP308" i="44"/>
  <c r="AP310" i="44"/>
  <c r="AP311" i="44"/>
  <c r="AP313" i="44"/>
  <c r="AP315" i="44"/>
  <c r="AP319" i="44"/>
  <c r="AP321" i="44"/>
  <c r="AP326" i="44"/>
  <c r="AP327" i="44"/>
  <c r="AP329" i="44"/>
  <c r="AP331" i="44"/>
  <c r="AP333" i="44"/>
  <c r="AP334" i="44"/>
  <c r="AP335" i="44"/>
  <c r="AP337" i="44"/>
  <c r="AP339" i="44"/>
  <c r="AP342" i="44"/>
  <c r="AP343" i="44"/>
  <c r="AP345" i="44"/>
  <c r="AP347" i="44"/>
  <c r="AP350" i="44"/>
  <c r="AP351" i="44"/>
  <c r="AP353" i="44"/>
  <c r="AP355" i="44"/>
  <c r="AP358" i="44"/>
  <c r="AP359" i="44"/>
  <c r="AP361" i="44"/>
  <c r="AP363" i="44"/>
  <c r="AP366" i="44"/>
  <c r="AP367" i="44"/>
  <c r="AP369" i="44"/>
  <c r="AP371" i="44"/>
  <c r="AP372" i="44"/>
  <c r="AP374" i="44"/>
  <c r="AP375" i="44"/>
  <c r="AP377" i="44"/>
  <c r="AP379" i="44"/>
  <c r="AP382" i="44"/>
  <c r="AP383" i="44"/>
  <c r="AP385" i="44"/>
  <c r="AP387" i="44"/>
  <c r="AP390" i="44"/>
  <c r="AP391" i="44"/>
  <c r="AP393" i="44"/>
  <c r="AP395" i="44"/>
  <c r="AP397" i="44"/>
  <c r="AP398" i="44"/>
  <c r="AP399" i="44"/>
  <c r="AP401" i="44"/>
  <c r="AP403" i="44"/>
  <c r="AP404" i="44"/>
  <c r="AP406" i="44"/>
  <c r="AP407" i="44"/>
  <c r="AP409" i="44"/>
  <c r="AP411" i="44"/>
  <c r="AP414" i="44"/>
  <c r="AP415" i="44"/>
  <c r="AP416" i="44"/>
  <c r="AP417" i="44"/>
  <c r="AP419" i="44"/>
  <c r="AP422" i="44"/>
  <c r="AP423" i="44"/>
  <c r="AP425" i="44"/>
  <c r="AP428" i="44"/>
  <c r="AP430" i="44"/>
  <c r="AP431" i="44"/>
  <c r="AP433" i="44"/>
  <c r="AP435" i="44"/>
  <c r="AP438" i="44"/>
  <c r="AP439" i="44"/>
  <c r="AP441" i="44"/>
  <c r="AP443" i="44"/>
  <c r="AP446" i="44"/>
  <c r="AP447" i="44"/>
  <c r="AP449" i="44"/>
  <c r="AP451" i="44"/>
  <c r="AP452" i="44"/>
  <c r="AP454" i="44"/>
  <c r="AP455" i="44"/>
  <c r="AP460" i="44"/>
  <c r="AP461" i="44"/>
  <c r="AP462" i="44"/>
  <c r="AP463" i="44"/>
  <c r="AP465" i="44"/>
  <c r="AP467" i="44"/>
  <c r="AP470" i="44"/>
  <c r="AP471" i="44"/>
  <c r="AP473" i="44"/>
  <c r="AP475" i="44"/>
  <c r="AP479" i="44"/>
  <c r="AP481" i="44"/>
  <c r="AP483" i="44"/>
  <c r="AP486" i="44"/>
  <c r="AP487" i="44"/>
  <c r="AP491" i="44"/>
  <c r="AP494" i="44"/>
  <c r="AP495" i="44"/>
  <c r="AP497" i="44"/>
  <c r="AP499" i="44"/>
  <c r="AP502" i="44"/>
  <c r="AP503" i="44"/>
  <c r="AP505" i="44"/>
  <c r="AP507" i="44"/>
  <c r="AP510" i="44"/>
  <c r="AP511" i="44"/>
  <c r="AP512" i="44"/>
  <c r="AP513" i="44"/>
  <c r="AP516" i="44"/>
  <c r="AP519" i="44"/>
  <c r="AP523" i="44"/>
  <c r="AP525" i="44"/>
  <c r="AP526" i="44"/>
  <c r="AP527" i="44"/>
  <c r="AP532" i="44"/>
  <c r="AP534" i="44"/>
  <c r="AP535" i="44"/>
  <c r="AP539" i="44"/>
  <c r="AP542" i="44"/>
  <c r="AP543" i="44"/>
  <c r="AP547" i="44"/>
  <c r="AP550" i="44"/>
  <c r="AP551" i="44"/>
  <c r="AP553" i="44"/>
  <c r="AP555" i="44"/>
  <c r="AP558" i="44"/>
  <c r="AP560" i="44"/>
  <c r="AP561" i="44"/>
  <c r="AP566" i="44"/>
  <c r="AP567" i="44"/>
  <c r="AP569" i="44"/>
  <c r="AP572" i="44"/>
  <c r="AP575" i="44"/>
  <c r="AP576" i="44"/>
  <c r="AP577" i="44"/>
  <c r="AP579" i="44"/>
  <c r="AP582" i="44"/>
  <c r="AP583" i="44"/>
  <c r="AP587" i="44"/>
  <c r="AP589" i="44"/>
  <c r="AP590" i="44"/>
  <c r="AP591" i="44"/>
  <c r="AP595" i="44"/>
  <c r="AP598" i="44"/>
  <c r="AP601" i="44"/>
  <c r="AP606" i="44"/>
  <c r="AP607" i="44"/>
  <c r="AP609" i="44"/>
  <c r="AP611" i="44"/>
  <c r="AP615" i="44"/>
  <c r="AP617" i="44"/>
  <c r="AP619" i="44"/>
  <c r="AP622" i="44"/>
  <c r="AP623" i="44"/>
  <c r="AP628" i="44"/>
  <c r="AP630" i="44"/>
  <c r="AP631" i="44"/>
  <c r="AP633" i="44"/>
  <c r="AP638" i="44"/>
  <c r="AP639" i="44"/>
  <c r="AP643" i="44"/>
  <c r="AP644" i="44"/>
  <c r="AP646" i="44"/>
  <c r="AP647" i="44"/>
  <c r="AP651" i="44"/>
  <c r="AP652" i="44"/>
  <c r="AP654" i="44"/>
  <c r="AP655" i="44"/>
  <c r="AP657" i="44"/>
  <c r="AP660" i="44"/>
  <c r="AP662" i="44"/>
  <c r="AP663" i="44"/>
  <c r="AP665" i="44"/>
  <c r="AP670" i="44"/>
  <c r="AP671" i="44"/>
  <c r="AP673" i="44"/>
  <c r="AP675" i="44"/>
  <c r="AP676" i="44"/>
  <c r="AP679" i="44"/>
  <c r="AP683" i="44"/>
  <c r="AP686" i="44"/>
  <c r="AP687" i="44"/>
  <c r="AP691" i="44"/>
  <c r="AP697" i="44"/>
  <c r="AP699" i="44"/>
  <c r="AP702" i="44"/>
  <c r="AP703" i="44"/>
  <c r="AP707" i="44"/>
  <c r="AP713" i="44"/>
  <c r="AP717" i="44"/>
  <c r="AP718" i="44"/>
  <c r="AP719" i="44"/>
  <c r="AP721" i="44"/>
  <c r="AP723" i="44"/>
  <c r="AP726" i="44"/>
  <c r="AP729" i="44"/>
  <c r="AP734" i="44"/>
  <c r="AP735" i="44"/>
  <c r="AP737" i="44"/>
  <c r="AP743" i="44"/>
  <c r="AP745" i="44"/>
  <c r="AP750" i="44"/>
  <c r="AP751" i="44"/>
  <c r="AP755" i="44"/>
  <c r="AP763" i="44"/>
  <c r="AP766" i="44"/>
  <c r="AP767" i="44"/>
  <c r="AP768" i="44"/>
  <c r="AP771" i="44"/>
  <c r="AP773" i="44"/>
  <c r="AP774" i="44"/>
  <c r="AP779" i="44"/>
  <c r="AP782" i="44"/>
  <c r="AP783" i="44"/>
  <c r="AP784" i="44"/>
  <c r="AP785" i="44"/>
  <c r="AP790" i="44"/>
  <c r="AP791" i="44"/>
  <c r="AP793" i="44"/>
  <c r="AP795" i="44"/>
  <c r="AP798" i="44"/>
  <c r="AP800" i="44"/>
  <c r="AP801" i="44"/>
  <c r="AP807" i="44"/>
  <c r="AP811" i="44"/>
  <c r="AP814" i="44"/>
  <c r="AP815" i="44"/>
  <c r="AP817" i="44"/>
  <c r="AP819" i="44"/>
  <c r="AP822" i="44"/>
  <c r="AP823" i="44"/>
  <c r="AP825" i="44"/>
  <c r="AP827" i="44"/>
  <c r="AP829" i="44"/>
  <c r="AP831" i="44"/>
  <c r="AP835" i="44"/>
  <c r="AP838" i="44"/>
  <c r="AP839" i="44"/>
  <c r="AP844" i="44"/>
  <c r="AP846" i="44"/>
  <c r="AP848" i="44"/>
  <c r="AP854" i="44"/>
  <c r="AP859" i="44"/>
  <c r="AP861" i="44"/>
  <c r="AP862" i="44"/>
  <c r="AP870" i="44"/>
  <c r="AP871" i="44"/>
  <c r="AP878" i="44"/>
  <c r="AP883" i="44"/>
  <c r="AP886" i="44"/>
  <c r="AP887" i="44"/>
  <c r="AP891" i="44"/>
  <c r="AP893" i="44"/>
  <c r="AP894" i="44"/>
  <c r="AP895" i="44"/>
  <c r="AP899" i="44"/>
  <c r="AP902" i="44"/>
  <c r="AP910" i="44"/>
  <c r="AP911" i="44"/>
  <c r="AP915" i="44"/>
  <c r="AP918" i="44"/>
  <c r="AP919" i="44"/>
  <c r="AP923" i="44"/>
  <c r="AP925" i="44"/>
  <c r="AP926" i="44"/>
  <c r="AP935" i="44"/>
  <c r="AP942" i="44"/>
  <c r="AP943" i="44"/>
  <c r="AP947" i="44"/>
  <c r="AP950" i="44"/>
  <c r="AP951" i="44"/>
  <c r="AP955" i="44"/>
  <c r="AP957" i="44"/>
  <c r="AP963" i="44"/>
  <c r="AP967" i="44"/>
  <c r="AP975" i="44"/>
  <c r="AP991" i="44"/>
  <c r="AP995" i="44"/>
  <c r="AP1000" i="44"/>
  <c r="AP1003" i="44"/>
  <c r="AP1006" i="44"/>
  <c r="AP1007" i="44"/>
  <c r="AP1011" i="44"/>
  <c r="AP1015" i="44"/>
  <c r="AP1020" i="44"/>
  <c r="AP1021" i="44"/>
  <c r="AP1023" i="44"/>
  <c r="AP1027" i="44"/>
  <c r="AP1028" i="44"/>
  <c r="AP1031" i="44"/>
  <c r="AP1040" i="44"/>
  <c r="AP1043" i="44"/>
  <c r="AP1046" i="44"/>
  <c r="AP1047" i="44"/>
  <c r="AP1053" i="44"/>
  <c r="AP1054" i="44"/>
  <c r="AP1055" i="44"/>
  <c r="AP1056" i="44"/>
  <c r="AP1059" i="44"/>
  <c r="AP1070" i="44"/>
  <c r="AP1076" i="44"/>
  <c r="AP1079" i="44"/>
  <c r="AP1083" i="44"/>
  <c r="AP1085" i="44"/>
  <c r="AP1087" i="44"/>
  <c r="AP1095" i="44"/>
  <c r="AP1102" i="44"/>
  <c r="AP1110" i="44"/>
  <c r="AP1115" i="44"/>
  <c r="AP1117" i="44"/>
  <c r="AP1119" i="44"/>
  <c r="AP1132" i="44"/>
  <c r="AP1134" i="44"/>
  <c r="AP1139" i="44"/>
  <c r="AP1143" i="44"/>
  <c r="AP1147" i="44"/>
  <c r="AP1149" i="44"/>
  <c r="AP1151" i="44"/>
  <c r="AP1155" i="44"/>
  <c r="AP1159" i="44"/>
  <c r="AP1163" i="44"/>
  <c r="AP1164" i="44"/>
  <c r="AP1167" i="44"/>
  <c r="AP1168" i="44"/>
  <c r="AP1171" i="44"/>
  <c r="AP1179" i="44"/>
  <c r="AP1181" i="44"/>
  <c r="AP1183" i="44"/>
  <c r="AP1192" i="44"/>
  <c r="AP1198" i="44"/>
  <c r="AP1203" i="44"/>
  <c r="AP1207" i="44"/>
  <c r="AP1211" i="44"/>
  <c r="AP1213" i="44"/>
  <c r="AP1214" i="44"/>
  <c r="AP1215" i="44"/>
  <c r="AP1219" i="44"/>
  <c r="AP1222" i="44"/>
  <c r="AP1223" i="44"/>
  <c r="AP1227" i="44"/>
  <c r="AP1231" i="44"/>
  <c r="AP1235" i="44"/>
  <c r="AP1243" i="44"/>
  <c r="AP1245" i="44"/>
  <c r="AP1247" i="44"/>
  <c r="AP1252" i="44"/>
  <c r="AP1254" i="44"/>
  <c r="AP1267" i="44"/>
  <c r="AP1271" i="44"/>
  <c r="AP1275" i="44"/>
  <c r="AP1277" i="44"/>
  <c r="AP1279" i="44"/>
  <c r="AP1283" i="44"/>
  <c r="AP1286" i="44"/>
  <c r="AP1287" i="44"/>
  <c r="AP1291" i="44"/>
  <c r="AP1295" i="44"/>
  <c r="AP1299" i="44"/>
  <c r="AP1300" i="44"/>
  <c r="AP1307" i="44"/>
  <c r="AP1309" i="44"/>
  <c r="AP1311" i="44"/>
  <c r="AP1312" i="44"/>
  <c r="AP1318" i="44"/>
  <c r="AP1331" i="44"/>
  <c r="AP1335" i="44"/>
  <c r="AP1339" i="44"/>
  <c r="AP1340" i="44"/>
  <c r="AP1341" i="44"/>
  <c r="AP1343" i="44"/>
  <c r="AP1347" i="44"/>
  <c r="AP1350" i="44"/>
  <c r="AP1351" i="44"/>
  <c r="AP1355" i="44"/>
  <c r="AR64" i="44"/>
  <c r="AR65" i="44"/>
  <c r="AR66" i="44"/>
  <c r="AR183" i="44"/>
  <c r="AR335" i="44"/>
  <c r="AR397" i="44"/>
  <c r="AR614" i="44"/>
  <c r="AR817" i="44"/>
  <c r="AR925" i="44"/>
  <c r="AR926" i="44"/>
  <c r="AS6" i="44"/>
  <c r="AS7" i="44"/>
  <c r="AS8" i="44"/>
  <c r="AS9" i="44"/>
  <c r="AS10" i="44"/>
  <c r="AS11" i="44"/>
  <c r="AS12" i="44"/>
  <c r="AS13" i="44"/>
  <c r="AS14" i="44"/>
  <c r="AS15" i="44"/>
  <c r="AS16" i="44"/>
  <c r="AS17" i="44"/>
  <c r="AS18" i="44"/>
  <c r="AS19" i="44"/>
  <c r="AS20" i="44"/>
  <c r="AS21" i="44"/>
  <c r="AS22" i="44"/>
  <c r="AS23" i="44"/>
  <c r="AS24" i="44"/>
  <c r="AS25" i="44"/>
  <c r="AS26" i="44"/>
  <c r="AS27" i="44"/>
  <c r="AS28" i="44"/>
  <c r="AS29" i="44"/>
  <c r="AS30" i="44"/>
  <c r="AS31" i="44"/>
  <c r="AS32" i="44"/>
  <c r="AS33" i="44"/>
  <c r="AS34" i="44"/>
  <c r="AS35" i="44"/>
  <c r="AS36" i="44"/>
  <c r="AS37" i="44"/>
  <c r="AS38" i="44"/>
  <c r="AS39" i="44"/>
  <c r="AS40" i="44"/>
  <c r="AS41" i="44"/>
  <c r="AS42" i="44"/>
  <c r="AS43" i="44"/>
  <c r="AS44" i="44"/>
  <c r="AS45" i="44"/>
  <c r="AS46" i="44"/>
  <c r="AS47" i="44"/>
  <c r="AS48" i="44"/>
  <c r="AS49" i="44"/>
  <c r="AS50" i="44"/>
  <c r="AS51" i="44"/>
  <c r="AS52" i="44"/>
  <c r="AS53" i="44"/>
  <c r="AS54" i="44"/>
  <c r="AS55" i="44"/>
  <c r="AS56" i="44"/>
  <c r="AS57" i="44"/>
  <c r="AS58" i="44"/>
  <c r="AS59" i="44"/>
  <c r="AS60" i="44"/>
  <c r="AS61" i="44"/>
  <c r="AS62" i="44"/>
  <c r="AS63" i="44"/>
  <c r="AS64" i="44"/>
  <c r="AS65" i="44"/>
  <c r="AS66" i="44"/>
  <c r="AS67" i="44"/>
  <c r="AS68" i="44"/>
  <c r="AS69" i="44"/>
  <c r="AS70" i="44"/>
  <c r="AS71" i="44"/>
  <c r="AS72" i="44"/>
  <c r="AS73" i="44"/>
  <c r="AS74" i="44"/>
  <c r="AS75" i="44"/>
  <c r="AS76" i="44"/>
  <c r="AS77" i="44"/>
  <c r="AS78" i="44"/>
  <c r="AS79" i="44"/>
  <c r="AS80" i="44"/>
  <c r="AS81" i="44"/>
  <c r="AS82" i="44"/>
  <c r="AS83" i="44"/>
  <c r="AS84" i="44"/>
  <c r="AS85" i="44"/>
  <c r="AS86" i="44"/>
  <c r="AS87" i="44"/>
  <c r="AS88" i="44"/>
  <c r="AS89" i="44"/>
  <c r="AS90" i="44"/>
  <c r="AS91" i="44"/>
  <c r="AS92" i="44"/>
  <c r="AS93" i="44"/>
  <c r="AS94" i="44"/>
  <c r="AS95" i="44"/>
  <c r="AS96" i="44"/>
  <c r="AS97" i="44"/>
  <c r="AS98" i="44"/>
  <c r="AS99" i="44"/>
  <c r="AS100" i="44"/>
  <c r="AS101" i="44"/>
  <c r="AS102" i="44"/>
  <c r="AS103" i="44"/>
  <c r="AS104" i="44"/>
  <c r="AS105" i="44"/>
  <c r="AS106" i="44"/>
  <c r="AS107" i="44"/>
  <c r="AS108" i="44"/>
  <c r="AS109" i="44"/>
  <c r="AS110" i="44"/>
  <c r="AS111" i="44"/>
  <c r="AS112" i="44"/>
  <c r="AS113" i="44"/>
  <c r="AS114" i="44"/>
  <c r="AS115" i="44"/>
  <c r="AS116" i="44"/>
  <c r="AS117" i="44"/>
  <c r="AS118" i="44"/>
  <c r="AS119" i="44"/>
  <c r="AS120" i="44"/>
  <c r="AS121" i="44"/>
  <c r="AS122" i="44"/>
  <c r="AS123" i="44"/>
  <c r="AS124" i="44"/>
  <c r="AS125" i="44"/>
  <c r="AS126" i="44"/>
  <c r="AS127" i="44"/>
  <c r="AS128" i="44"/>
  <c r="AS129" i="44"/>
  <c r="AS130" i="44"/>
  <c r="AS131" i="44"/>
  <c r="AS132" i="44"/>
  <c r="AS133" i="44"/>
  <c r="AS134" i="44"/>
  <c r="AS135" i="44"/>
  <c r="AS136" i="44"/>
  <c r="AS137" i="44"/>
  <c r="AS138" i="44"/>
  <c r="AS139" i="44"/>
  <c r="AS140" i="44"/>
  <c r="AS141" i="44"/>
  <c r="AS142" i="44"/>
  <c r="AS143" i="44"/>
  <c r="AS144" i="44"/>
  <c r="AS145" i="44"/>
  <c r="AS146" i="44"/>
  <c r="AS147" i="44"/>
  <c r="AS148" i="44"/>
  <c r="AS149" i="44"/>
  <c r="AS150" i="44"/>
  <c r="AS151" i="44"/>
  <c r="AS152" i="44"/>
  <c r="AS153" i="44"/>
  <c r="AS154" i="44"/>
  <c r="AS155" i="44"/>
  <c r="AS156" i="44"/>
  <c r="AS157" i="44"/>
  <c r="AS158" i="44"/>
  <c r="AS159" i="44"/>
  <c r="AS160" i="44"/>
  <c r="AS161" i="44"/>
  <c r="AS162" i="44"/>
  <c r="AS163" i="44"/>
  <c r="AS164" i="44"/>
  <c r="AS165" i="44"/>
  <c r="AS166" i="44"/>
  <c r="AS167" i="44"/>
  <c r="AS168" i="44"/>
  <c r="AS169" i="44"/>
  <c r="AS170" i="44"/>
  <c r="AS171" i="44"/>
  <c r="AS172" i="44"/>
  <c r="AS173" i="44"/>
  <c r="AS174" i="44"/>
  <c r="AS175" i="44"/>
  <c r="AS176" i="44"/>
  <c r="AS177" i="44"/>
  <c r="AS178" i="44"/>
  <c r="AS179" i="44"/>
  <c r="AS180" i="44"/>
  <c r="AS181" i="44"/>
  <c r="AS182" i="44"/>
  <c r="AS183" i="44"/>
  <c r="AS184" i="44"/>
  <c r="AS185" i="44"/>
  <c r="AS186" i="44"/>
  <c r="AS187" i="44"/>
  <c r="AS188" i="44"/>
  <c r="AS189" i="44"/>
  <c r="AS190" i="44"/>
  <c r="AS191" i="44"/>
  <c r="AS192" i="44"/>
  <c r="AS193" i="44"/>
  <c r="AS194" i="44"/>
  <c r="AS195" i="44"/>
  <c r="AS196" i="44"/>
  <c r="AS197" i="44"/>
  <c r="AS198" i="44"/>
  <c r="AS199" i="44"/>
  <c r="AS200" i="44"/>
  <c r="AS201" i="44"/>
  <c r="AS202" i="44"/>
  <c r="AS203" i="44"/>
  <c r="AS204" i="44"/>
  <c r="AS205" i="44"/>
  <c r="AS206" i="44"/>
  <c r="AS207" i="44"/>
  <c r="AS208" i="44"/>
  <c r="AS209" i="44"/>
  <c r="AS210" i="44"/>
  <c r="AS211" i="44"/>
  <c r="AS212" i="44"/>
  <c r="AS213" i="44"/>
  <c r="AS214" i="44"/>
  <c r="AS215" i="44"/>
  <c r="AS216" i="44"/>
  <c r="AS217" i="44"/>
  <c r="AS218" i="44"/>
  <c r="AS219" i="44"/>
  <c r="AS220" i="44"/>
  <c r="AS221" i="44"/>
  <c r="AS222" i="44"/>
  <c r="AS223" i="44"/>
  <c r="AS224" i="44"/>
  <c r="AS225" i="44"/>
  <c r="AS226" i="44"/>
  <c r="AS227" i="44"/>
  <c r="AS228" i="44"/>
  <c r="AS229" i="44"/>
  <c r="AS230" i="44"/>
  <c r="AS231" i="44"/>
  <c r="AS232" i="44"/>
  <c r="AS233" i="44"/>
  <c r="AS234" i="44"/>
  <c r="AS235" i="44"/>
  <c r="AS236" i="44"/>
  <c r="AS237" i="44"/>
  <c r="AS238" i="44"/>
  <c r="AS239" i="44"/>
  <c r="AS240" i="44"/>
  <c r="AS241" i="44"/>
  <c r="AS242" i="44"/>
  <c r="AS243" i="44"/>
  <c r="AS244" i="44"/>
  <c r="AS245" i="44"/>
  <c r="AS246" i="44"/>
  <c r="AS247" i="44"/>
  <c r="AS248" i="44"/>
  <c r="AS249" i="44"/>
  <c r="AS250" i="44"/>
  <c r="AS251" i="44"/>
  <c r="AS252" i="44"/>
  <c r="AS253" i="44"/>
  <c r="AS254" i="44"/>
  <c r="AS255" i="44"/>
  <c r="AS256" i="44"/>
  <c r="AS257" i="44"/>
  <c r="AS258" i="44"/>
  <c r="AS259" i="44"/>
  <c r="AS260" i="44"/>
  <c r="AS261" i="44"/>
  <c r="AS262" i="44"/>
  <c r="AS263" i="44"/>
  <c r="AS264" i="44"/>
  <c r="AS265" i="44"/>
  <c r="AS266" i="44"/>
  <c r="AS267" i="44"/>
  <c r="AS268" i="44"/>
  <c r="AS269" i="44"/>
  <c r="AS270" i="44"/>
  <c r="AS271" i="44"/>
  <c r="AS272" i="44"/>
  <c r="AS273" i="44"/>
  <c r="AS274" i="44"/>
  <c r="AS275" i="44"/>
  <c r="AS276" i="44"/>
  <c r="AS277" i="44"/>
  <c r="AS278" i="44"/>
  <c r="AS279" i="44"/>
  <c r="AS280" i="44"/>
  <c r="AS281" i="44"/>
  <c r="AS282" i="44"/>
  <c r="AS283" i="44"/>
  <c r="AS284" i="44"/>
  <c r="AS285" i="44"/>
  <c r="AS286" i="44"/>
  <c r="AS287" i="44"/>
  <c r="AS288" i="44"/>
  <c r="AS289" i="44"/>
  <c r="AS290" i="44"/>
  <c r="AS291" i="44"/>
  <c r="AS292" i="44"/>
  <c r="AS293" i="44"/>
  <c r="AS294" i="44"/>
  <c r="AS295" i="44"/>
  <c r="AS296" i="44"/>
  <c r="AS297" i="44"/>
  <c r="AS298" i="44"/>
  <c r="AS299" i="44"/>
  <c r="AS300" i="44"/>
  <c r="AS301" i="44"/>
  <c r="AS302" i="44"/>
  <c r="AS303" i="44"/>
  <c r="AS304" i="44"/>
  <c r="AS305" i="44"/>
  <c r="AS306" i="44"/>
  <c r="AS307" i="44"/>
  <c r="AS308" i="44"/>
  <c r="AS309" i="44"/>
  <c r="AS310" i="44"/>
  <c r="AS311" i="44"/>
  <c r="AS312" i="44"/>
  <c r="AS313" i="44"/>
  <c r="AS314" i="44"/>
  <c r="AS315" i="44"/>
  <c r="AS316" i="44"/>
  <c r="AS317" i="44"/>
  <c r="AS318" i="44"/>
  <c r="AS319" i="44"/>
  <c r="AS320" i="44"/>
  <c r="AS321" i="44"/>
  <c r="AS322" i="44"/>
  <c r="AS323" i="44"/>
  <c r="AS324" i="44"/>
  <c r="AS325" i="44"/>
  <c r="AS326" i="44"/>
  <c r="AS327" i="44"/>
  <c r="AS328" i="44"/>
  <c r="AS329" i="44"/>
  <c r="AS330" i="44"/>
  <c r="AS331" i="44"/>
  <c r="AS332" i="44"/>
  <c r="AS333" i="44"/>
  <c r="AS334" i="44"/>
  <c r="AS335" i="44"/>
  <c r="AS336" i="44"/>
  <c r="AS337" i="44"/>
  <c r="AS338" i="44"/>
  <c r="AS339" i="44"/>
  <c r="AS340" i="44"/>
  <c r="AS341" i="44"/>
  <c r="AS342" i="44"/>
  <c r="AS343" i="44"/>
  <c r="AS344" i="44"/>
  <c r="AS345" i="44"/>
  <c r="AS346" i="44"/>
  <c r="AS347" i="44"/>
  <c r="AS348" i="44"/>
  <c r="AS349" i="44"/>
  <c r="AS350" i="44"/>
  <c r="AS351" i="44"/>
  <c r="AS352" i="44"/>
  <c r="AS353" i="44"/>
  <c r="AS354" i="44"/>
  <c r="AS355" i="44"/>
  <c r="AS356" i="44"/>
  <c r="AS357" i="44"/>
  <c r="AS358" i="44"/>
  <c r="AS359" i="44"/>
  <c r="AS360" i="44"/>
  <c r="AS361" i="44"/>
  <c r="AS362" i="44"/>
  <c r="AS363" i="44"/>
  <c r="AS364" i="44"/>
  <c r="AS365" i="44"/>
  <c r="AS366" i="44"/>
  <c r="AS367" i="44"/>
  <c r="AS368" i="44"/>
  <c r="AS369" i="44"/>
  <c r="AS370" i="44"/>
  <c r="AS371" i="44"/>
  <c r="AS372" i="44"/>
  <c r="AS373" i="44"/>
  <c r="AS374" i="44"/>
  <c r="AS375" i="44"/>
  <c r="AS376" i="44"/>
  <c r="AS377" i="44"/>
  <c r="AS378" i="44"/>
  <c r="AS379" i="44"/>
  <c r="AS380" i="44"/>
  <c r="AS381" i="44"/>
  <c r="AS382" i="44"/>
  <c r="AS383" i="44"/>
  <c r="AS384" i="44"/>
  <c r="AS385" i="44"/>
  <c r="AS386" i="44"/>
  <c r="AS387" i="44"/>
  <c r="AS388" i="44"/>
  <c r="AS389" i="44"/>
  <c r="AS390" i="44"/>
  <c r="AS391" i="44"/>
  <c r="AS392" i="44"/>
  <c r="AS393" i="44"/>
  <c r="AS394" i="44"/>
  <c r="AS395" i="44"/>
  <c r="AS396" i="44"/>
  <c r="AS397" i="44"/>
  <c r="AS398" i="44"/>
  <c r="AS399" i="44"/>
  <c r="AS400" i="44"/>
  <c r="AS401" i="44"/>
  <c r="AS402" i="44"/>
  <c r="AS403" i="44"/>
  <c r="AS404" i="44"/>
  <c r="AS405" i="44"/>
  <c r="AS406" i="44"/>
  <c r="AS407" i="44"/>
  <c r="AS408" i="44"/>
  <c r="AS409" i="44"/>
  <c r="AS410" i="44"/>
  <c r="AS411" i="44"/>
  <c r="AS412" i="44"/>
  <c r="AS413" i="44"/>
  <c r="AS414" i="44"/>
  <c r="AS415" i="44"/>
  <c r="AS416" i="44"/>
  <c r="AS417" i="44"/>
  <c r="AS418" i="44"/>
  <c r="AS419" i="44"/>
  <c r="AS420" i="44"/>
  <c r="AS421" i="44"/>
  <c r="AS422" i="44"/>
  <c r="AS423" i="44"/>
  <c r="AS424" i="44"/>
  <c r="AS425" i="44"/>
  <c r="AS426" i="44"/>
  <c r="AS427" i="44"/>
  <c r="AS428" i="44"/>
  <c r="AS429" i="44"/>
  <c r="AS430" i="44"/>
  <c r="AS431" i="44"/>
  <c r="AS432" i="44"/>
  <c r="AS433" i="44"/>
  <c r="AS434" i="44"/>
  <c r="AS435" i="44"/>
  <c r="AS436" i="44"/>
  <c r="AS437" i="44"/>
  <c r="AS438" i="44"/>
  <c r="AS439" i="44"/>
  <c r="AS440" i="44"/>
  <c r="AS441" i="44"/>
  <c r="AS442" i="44"/>
  <c r="AS443" i="44"/>
  <c r="AS444" i="44"/>
  <c r="AS445" i="44"/>
  <c r="AS446" i="44"/>
  <c r="AS447" i="44"/>
  <c r="AS448" i="44"/>
  <c r="AS449" i="44"/>
  <c r="AS450" i="44"/>
  <c r="AS451" i="44"/>
  <c r="AS452" i="44"/>
  <c r="AS453" i="44"/>
  <c r="AS454" i="44"/>
  <c r="AS455" i="44"/>
  <c r="AS456" i="44"/>
  <c r="AS457" i="44"/>
  <c r="AS458" i="44"/>
  <c r="AS459" i="44"/>
  <c r="AS460" i="44"/>
  <c r="AS461" i="44"/>
  <c r="AS462" i="44"/>
  <c r="AS463" i="44"/>
  <c r="AS464" i="44"/>
  <c r="AS465" i="44"/>
  <c r="AS466" i="44"/>
  <c r="AS467" i="44"/>
  <c r="AS468" i="44"/>
  <c r="AS469" i="44"/>
  <c r="AS470" i="44"/>
  <c r="AS471" i="44"/>
  <c r="AS472" i="44"/>
  <c r="AS473" i="44"/>
  <c r="AS474" i="44"/>
  <c r="AS475" i="44"/>
  <c r="AS476" i="44"/>
  <c r="AS477" i="44"/>
  <c r="AS478" i="44"/>
  <c r="AS479" i="44"/>
  <c r="AS480" i="44"/>
  <c r="AS481" i="44"/>
  <c r="AS482" i="44"/>
  <c r="AS483" i="44"/>
  <c r="AS484" i="44"/>
  <c r="AS485" i="44"/>
  <c r="AS486" i="44"/>
  <c r="AS487" i="44"/>
  <c r="AS488" i="44"/>
  <c r="AS489" i="44"/>
  <c r="AS490" i="44"/>
  <c r="AS491" i="44"/>
  <c r="AS492" i="44"/>
  <c r="AS493" i="44"/>
  <c r="AS494" i="44"/>
  <c r="AS495" i="44"/>
  <c r="AS496" i="44"/>
  <c r="AS497" i="44"/>
  <c r="AS498" i="44"/>
  <c r="AS499" i="44"/>
  <c r="AS500" i="44"/>
  <c r="AS501" i="44"/>
  <c r="AS502" i="44"/>
  <c r="AS503" i="44"/>
  <c r="AS504" i="44"/>
  <c r="AS505" i="44"/>
  <c r="AS506" i="44"/>
  <c r="AS507" i="44"/>
  <c r="AS508" i="44"/>
  <c r="AS509" i="44"/>
  <c r="AS510" i="44"/>
  <c r="AS511" i="44"/>
  <c r="AS512" i="44"/>
  <c r="AS513" i="44"/>
  <c r="AS514" i="44"/>
  <c r="AS515" i="44"/>
  <c r="AS516" i="44"/>
  <c r="AS517" i="44"/>
  <c r="AS518" i="44"/>
  <c r="AS519" i="44"/>
  <c r="AS520" i="44"/>
  <c r="AS521" i="44"/>
  <c r="AS522" i="44"/>
  <c r="AS523" i="44"/>
  <c r="AS524" i="44"/>
  <c r="AS525" i="44"/>
  <c r="AS526" i="44"/>
  <c r="AS527" i="44"/>
  <c r="AS528" i="44"/>
  <c r="AS529" i="44"/>
  <c r="AS530" i="44"/>
  <c r="AS531" i="44"/>
  <c r="AS532" i="44"/>
  <c r="AS533" i="44"/>
  <c r="AS534" i="44"/>
  <c r="AS535" i="44"/>
  <c r="AS536" i="44"/>
  <c r="AS537" i="44"/>
  <c r="AS538" i="44"/>
  <c r="AS539" i="44"/>
  <c r="AS540" i="44"/>
  <c r="AS541" i="44"/>
  <c r="AS542" i="44"/>
  <c r="AS543" i="44"/>
  <c r="AS544" i="44"/>
  <c r="AS545" i="44"/>
  <c r="AS546" i="44"/>
  <c r="AS547" i="44"/>
  <c r="AS548" i="44"/>
  <c r="AS549" i="44"/>
  <c r="AS550" i="44"/>
  <c r="AS551" i="44"/>
  <c r="AS552" i="44"/>
  <c r="AS553" i="44"/>
  <c r="AS554" i="44"/>
  <c r="AS555" i="44"/>
  <c r="AS556" i="44"/>
  <c r="AS557" i="44"/>
  <c r="AS558" i="44"/>
  <c r="AS559" i="44"/>
  <c r="AS560" i="44"/>
  <c r="AS561" i="44"/>
  <c r="AS562" i="44"/>
  <c r="AS563" i="44"/>
  <c r="AS564" i="44"/>
  <c r="AS565" i="44"/>
  <c r="AS566" i="44"/>
  <c r="AS567" i="44"/>
  <c r="AS568" i="44"/>
  <c r="AS569" i="44"/>
  <c r="AS570" i="44"/>
  <c r="AS571" i="44"/>
  <c r="AS572" i="44"/>
  <c r="AS573" i="44"/>
  <c r="AS574" i="44"/>
  <c r="AS575" i="44"/>
  <c r="AS576" i="44"/>
  <c r="AS577" i="44"/>
  <c r="AS578" i="44"/>
  <c r="AS579" i="44"/>
  <c r="AS580" i="44"/>
  <c r="AS581" i="44"/>
  <c r="AS582" i="44"/>
  <c r="AS583" i="44"/>
  <c r="AS584" i="44"/>
  <c r="AS585" i="44"/>
  <c r="AS586" i="44"/>
  <c r="AS587" i="44"/>
  <c r="AS588" i="44"/>
  <c r="AS589" i="44"/>
  <c r="AS590" i="44"/>
  <c r="AS591" i="44"/>
  <c r="AS592" i="44"/>
  <c r="AS593" i="44"/>
  <c r="AS594" i="44"/>
  <c r="AS595" i="44"/>
  <c r="AS596" i="44"/>
  <c r="AS597" i="44"/>
  <c r="AS598" i="44"/>
  <c r="AS599" i="44"/>
  <c r="AS600" i="44"/>
  <c r="AS601" i="44"/>
  <c r="AS602" i="44"/>
  <c r="AS603" i="44"/>
  <c r="AS604" i="44"/>
  <c r="AS605" i="44"/>
  <c r="AS606" i="44"/>
  <c r="AS607" i="44"/>
  <c r="AS608" i="44"/>
  <c r="AS609" i="44"/>
  <c r="AS610" i="44"/>
  <c r="AS611" i="44"/>
  <c r="AS612" i="44"/>
  <c r="AS613" i="44"/>
  <c r="AS614" i="44"/>
  <c r="AS615" i="44"/>
  <c r="AS616" i="44"/>
  <c r="AS617" i="44"/>
  <c r="AS618" i="44"/>
  <c r="AS619" i="44"/>
  <c r="AS620" i="44"/>
  <c r="AS621" i="44"/>
  <c r="AS622" i="44"/>
  <c r="AS623" i="44"/>
  <c r="AS624" i="44"/>
  <c r="AS625" i="44"/>
  <c r="AS626" i="44"/>
  <c r="AS627" i="44"/>
  <c r="AS628" i="44"/>
  <c r="AS629" i="44"/>
  <c r="AS630" i="44"/>
  <c r="AS631" i="44"/>
  <c r="AS632" i="44"/>
  <c r="AS633" i="44"/>
  <c r="AS634" i="44"/>
  <c r="AS635" i="44"/>
  <c r="AS636" i="44"/>
  <c r="AS637" i="44"/>
  <c r="AS638" i="44"/>
  <c r="AS639" i="44"/>
  <c r="AS640" i="44"/>
  <c r="AS641" i="44"/>
  <c r="AS642" i="44"/>
  <c r="AS643" i="44"/>
  <c r="AS644" i="44"/>
  <c r="AS645" i="44"/>
  <c r="AS646" i="44"/>
  <c r="AS647" i="44"/>
  <c r="AS648" i="44"/>
  <c r="AS649" i="44"/>
  <c r="AS650" i="44"/>
  <c r="AS651" i="44"/>
  <c r="AS652" i="44"/>
  <c r="AS653" i="44"/>
  <c r="AS654" i="44"/>
  <c r="AS655" i="44"/>
  <c r="AS656" i="44"/>
  <c r="AS657" i="44"/>
  <c r="AS658" i="44"/>
  <c r="AS659" i="44"/>
  <c r="AS660" i="44"/>
  <c r="AS661" i="44"/>
  <c r="AS662" i="44"/>
  <c r="AS663" i="44"/>
  <c r="AS664" i="44"/>
  <c r="AS665" i="44"/>
  <c r="AS666" i="44"/>
  <c r="AS667" i="44"/>
  <c r="AS668" i="44"/>
  <c r="AS669" i="44"/>
  <c r="AS670" i="44"/>
  <c r="AS671" i="44"/>
  <c r="AS672" i="44"/>
  <c r="AS673" i="44"/>
  <c r="AS674" i="44"/>
  <c r="AS675" i="44"/>
  <c r="AS676" i="44"/>
  <c r="AS677" i="44"/>
  <c r="AS678" i="44"/>
  <c r="AS679" i="44"/>
  <c r="AS680" i="44"/>
  <c r="AS681" i="44"/>
  <c r="AS682" i="44"/>
  <c r="AS683" i="44"/>
  <c r="AS684" i="44"/>
  <c r="AS685" i="44"/>
  <c r="AS686" i="44"/>
  <c r="AS687" i="44"/>
  <c r="AS688" i="44"/>
  <c r="AS689" i="44"/>
  <c r="AS690" i="44"/>
  <c r="AS691" i="44"/>
  <c r="AS692" i="44"/>
  <c r="AS693" i="44"/>
  <c r="AS694" i="44"/>
  <c r="AS695" i="44"/>
  <c r="AS696" i="44"/>
  <c r="AS697" i="44"/>
  <c r="AS698" i="44"/>
  <c r="AS699" i="44"/>
  <c r="AS700" i="44"/>
  <c r="AS701" i="44"/>
  <c r="AS702" i="44"/>
  <c r="AS703" i="44"/>
  <c r="AS704" i="44"/>
  <c r="AS705" i="44"/>
  <c r="AS706" i="44"/>
  <c r="AS707" i="44"/>
  <c r="AS708" i="44"/>
  <c r="AS709" i="44"/>
  <c r="AS710" i="44"/>
  <c r="AS711" i="44"/>
  <c r="AS712" i="44"/>
  <c r="AS713" i="44"/>
  <c r="AS714" i="44"/>
  <c r="AS715" i="44"/>
  <c r="AS716" i="44"/>
  <c r="AS717" i="44"/>
  <c r="AS718" i="44"/>
  <c r="AS719" i="44"/>
  <c r="AS720" i="44"/>
  <c r="AS721" i="44"/>
  <c r="AS722" i="44"/>
  <c r="AS723" i="44"/>
  <c r="AS724" i="44"/>
  <c r="AS725" i="44"/>
  <c r="AS726" i="44"/>
  <c r="AS727" i="44"/>
  <c r="AS728" i="44"/>
  <c r="AS729" i="44"/>
  <c r="AS730" i="44"/>
  <c r="AS731" i="44"/>
  <c r="AS732" i="44"/>
  <c r="AS733" i="44"/>
  <c r="AS734" i="44"/>
  <c r="AS735" i="44"/>
  <c r="AS736" i="44"/>
  <c r="AS737" i="44"/>
  <c r="AS738" i="44"/>
  <c r="AS739" i="44"/>
  <c r="AS740" i="44"/>
  <c r="AS741" i="44"/>
  <c r="AS742" i="44"/>
  <c r="AS743" i="44"/>
  <c r="AS744" i="44"/>
  <c r="AS745" i="44"/>
  <c r="AS746" i="44"/>
  <c r="AS747" i="44"/>
  <c r="AS748" i="44"/>
  <c r="AS749" i="44"/>
  <c r="AS750" i="44"/>
  <c r="AS751" i="44"/>
  <c r="AS752" i="44"/>
  <c r="AS753" i="44"/>
  <c r="AS754" i="44"/>
  <c r="AS755" i="44"/>
  <c r="AS756" i="44"/>
  <c r="AS757" i="44"/>
  <c r="AS758" i="44"/>
  <c r="AS759" i="44"/>
  <c r="AS760" i="44"/>
  <c r="AS761" i="44"/>
  <c r="AS762" i="44"/>
  <c r="AS763" i="44"/>
  <c r="AS764" i="44"/>
  <c r="AS765" i="44"/>
  <c r="AS766" i="44"/>
  <c r="AS767" i="44"/>
  <c r="AS768" i="44"/>
  <c r="AS769" i="44"/>
  <c r="AS770" i="44"/>
  <c r="AS771" i="44"/>
  <c r="AS772" i="44"/>
  <c r="AS773" i="44"/>
  <c r="AS774" i="44"/>
  <c r="AS775" i="44"/>
  <c r="AS776" i="44"/>
  <c r="AS777" i="44"/>
  <c r="AS778" i="44"/>
  <c r="AS779" i="44"/>
  <c r="AS780" i="44"/>
  <c r="AS781" i="44"/>
  <c r="AS782" i="44"/>
  <c r="AS783" i="44"/>
  <c r="AS784" i="44"/>
  <c r="AS785" i="44"/>
  <c r="AS786" i="44"/>
  <c r="AS787" i="44"/>
  <c r="AS788" i="44"/>
  <c r="AS789" i="44"/>
  <c r="AS790" i="44"/>
  <c r="AS791" i="44"/>
  <c r="AS792" i="44"/>
  <c r="AS793" i="44"/>
  <c r="AS794" i="44"/>
  <c r="AS795" i="44"/>
  <c r="AS796" i="44"/>
  <c r="AS797" i="44"/>
  <c r="AS798" i="44"/>
  <c r="AS799" i="44"/>
  <c r="AS800" i="44"/>
  <c r="AS801" i="44"/>
  <c r="AS802" i="44"/>
  <c r="AS803" i="44"/>
  <c r="AS804" i="44"/>
  <c r="AS805" i="44"/>
  <c r="AS806" i="44"/>
  <c r="AS807" i="44"/>
  <c r="AS808" i="44"/>
  <c r="AS809" i="44"/>
  <c r="AS810" i="44"/>
  <c r="AS811" i="44"/>
  <c r="AS812" i="44"/>
  <c r="AS813" i="44"/>
  <c r="AS814" i="44"/>
  <c r="AS815" i="44"/>
  <c r="AS816" i="44"/>
  <c r="AS817" i="44"/>
  <c r="AS818" i="44"/>
  <c r="AS819" i="44"/>
  <c r="AS820" i="44"/>
  <c r="AS821" i="44"/>
  <c r="AS822" i="44"/>
  <c r="AS823" i="44"/>
  <c r="AS824" i="44"/>
  <c r="AS825" i="44"/>
  <c r="AS826" i="44"/>
  <c r="AS827" i="44"/>
  <c r="AS828" i="44"/>
  <c r="AS829" i="44"/>
  <c r="AS830" i="44"/>
  <c r="AS831" i="44"/>
  <c r="AS832" i="44"/>
  <c r="AS833" i="44"/>
  <c r="AS834" i="44"/>
  <c r="AS835" i="44"/>
  <c r="AS836" i="44"/>
  <c r="AS837" i="44"/>
  <c r="AS838" i="44"/>
  <c r="AS839" i="44"/>
  <c r="AS840" i="44"/>
  <c r="AS841" i="44"/>
  <c r="AS842" i="44"/>
  <c r="AS843" i="44"/>
  <c r="AS844" i="44"/>
  <c r="AS845" i="44"/>
  <c r="AS846" i="44"/>
  <c r="AS847" i="44"/>
  <c r="AS848" i="44"/>
  <c r="AS849" i="44"/>
  <c r="AS850" i="44"/>
  <c r="AS851" i="44"/>
  <c r="AS852" i="44"/>
  <c r="AS853" i="44"/>
  <c r="AS854" i="44"/>
  <c r="AS855" i="44"/>
  <c r="AS856" i="44"/>
  <c r="AS857" i="44"/>
  <c r="AS858" i="44"/>
  <c r="AS859" i="44"/>
  <c r="AS860" i="44"/>
  <c r="AS861" i="44"/>
  <c r="AS862" i="44"/>
  <c r="AS863" i="44"/>
  <c r="AS864" i="44"/>
  <c r="AS865" i="44"/>
  <c r="AS866" i="44"/>
  <c r="AS867" i="44"/>
  <c r="AS868" i="44"/>
  <c r="AS869" i="44"/>
  <c r="AS870" i="44"/>
  <c r="AS871" i="44"/>
  <c r="AS872" i="44"/>
  <c r="AS873" i="44"/>
  <c r="AS874" i="44"/>
  <c r="AS875" i="44"/>
  <c r="AS876" i="44"/>
  <c r="AS877" i="44"/>
  <c r="AS878" i="44"/>
  <c r="AS879" i="44"/>
  <c r="AS880" i="44"/>
  <c r="AS881" i="44"/>
  <c r="AS882" i="44"/>
  <c r="AS883" i="44"/>
  <c r="AS884" i="44"/>
  <c r="AS885" i="44"/>
  <c r="AS886" i="44"/>
  <c r="AS887" i="44"/>
  <c r="AS888" i="44"/>
  <c r="AS889" i="44"/>
  <c r="AS890" i="44"/>
  <c r="AS891" i="44"/>
  <c r="AS892" i="44"/>
  <c r="AS893" i="44"/>
  <c r="AS894" i="44"/>
  <c r="AS895" i="44"/>
  <c r="AS896" i="44"/>
  <c r="AS897" i="44"/>
  <c r="AS898" i="44"/>
  <c r="AS899" i="44"/>
  <c r="AS900" i="44"/>
  <c r="AS901" i="44"/>
  <c r="AS902" i="44"/>
  <c r="AS903" i="44"/>
  <c r="AS904" i="44"/>
  <c r="AS905" i="44"/>
  <c r="AS906" i="44"/>
  <c r="AS907" i="44"/>
  <c r="AS908" i="44"/>
  <c r="AS909" i="44"/>
  <c r="AS910" i="44"/>
  <c r="AS911" i="44"/>
  <c r="AS912" i="44"/>
  <c r="AS913" i="44"/>
  <c r="AS914" i="44"/>
  <c r="AS915" i="44"/>
  <c r="AS916" i="44"/>
  <c r="AS917" i="44"/>
  <c r="AS918" i="44"/>
  <c r="AS919" i="44"/>
  <c r="AS920" i="44"/>
  <c r="AS921" i="44"/>
  <c r="AS922" i="44"/>
  <c r="AS923" i="44"/>
  <c r="AS924" i="44"/>
  <c r="AS925" i="44"/>
  <c r="AS926" i="44"/>
  <c r="AS927" i="44"/>
  <c r="AS928" i="44"/>
  <c r="AS929" i="44"/>
  <c r="AS930" i="44"/>
  <c r="AS931" i="44"/>
  <c r="AS932" i="44"/>
  <c r="AS933" i="44"/>
  <c r="AS934" i="44"/>
  <c r="AS935" i="44"/>
  <c r="AS936" i="44"/>
  <c r="AS937" i="44"/>
  <c r="AS938" i="44"/>
  <c r="AS939" i="44"/>
  <c r="AS940" i="44"/>
  <c r="AS941" i="44"/>
  <c r="AS942" i="44"/>
  <c r="AS943" i="44"/>
  <c r="AS944" i="44"/>
  <c r="AS945" i="44"/>
  <c r="AS946" i="44"/>
  <c r="AS947" i="44"/>
  <c r="AS948" i="44"/>
  <c r="AS949" i="44"/>
  <c r="AS950" i="44"/>
  <c r="AS951" i="44"/>
  <c r="AS952" i="44"/>
  <c r="AS953" i="44"/>
  <c r="AS954" i="44"/>
  <c r="AS955" i="44"/>
  <c r="AS956" i="44"/>
  <c r="AS957" i="44"/>
  <c r="AS958" i="44"/>
  <c r="AS959" i="44"/>
  <c r="AS960" i="44"/>
  <c r="AS961" i="44"/>
  <c r="AS962" i="44"/>
  <c r="AS963" i="44"/>
  <c r="AS964" i="44"/>
  <c r="AS965" i="44"/>
  <c r="AS966" i="44"/>
  <c r="AS967" i="44"/>
  <c r="AS968" i="44"/>
  <c r="AS969" i="44"/>
  <c r="AS970" i="44"/>
  <c r="AS971" i="44"/>
  <c r="AS972" i="44"/>
  <c r="AS973" i="44"/>
  <c r="AS974" i="44"/>
  <c r="AS975" i="44"/>
  <c r="AS976" i="44"/>
  <c r="AS977" i="44"/>
  <c r="AS978" i="44"/>
  <c r="AS979" i="44"/>
  <c r="AS980" i="44"/>
  <c r="AS981" i="44"/>
  <c r="AS982" i="44"/>
  <c r="AS983" i="44"/>
  <c r="AS984" i="44"/>
  <c r="AS985" i="44"/>
  <c r="AS986" i="44"/>
  <c r="AS987" i="44"/>
  <c r="AS988" i="44"/>
  <c r="AS989" i="44"/>
  <c r="AS990" i="44"/>
  <c r="AS991" i="44"/>
  <c r="AS992" i="44"/>
  <c r="AS993" i="44"/>
  <c r="AS994" i="44"/>
  <c r="AS995" i="44"/>
  <c r="AS996" i="44"/>
  <c r="AS997" i="44"/>
  <c r="AS998" i="44"/>
  <c r="AS999" i="44"/>
  <c r="AS1000" i="44"/>
  <c r="AS1001" i="44"/>
  <c r="AS1002" i="44"/>
  <c r="AS1003" i="44"/>
  <c r="AS1004" i="44"/>
  <c r="AS1005" i="44"/>
  <c r="AS1006" i="44"/>
  <c r="AS1007" i="44"/>
  <c r="AS1008" i="44"/>
  <c r="AS1009" i="44"/>
  <c r="AS1010" i="44"/>
  <c r="AS1011" i="44"/>
  <c r="AS1012" i="44"/>
  <c r="AS1013" i="44"/>
  <c r="AS1014" i="44"/>
  <c r="AS1015" i="44"/>
  <c r="AS1016" i="44"/>
  <c r="AS1017" i="44"/>
  <c r="AS1018" i="44"/>
  <c r="AS1019" i="44"/>
  <c r="AS1020" i="44"/>
  <c r="AS1021" i="44"/>
  <c r="AS1022" i="44"/>
  <c r="AS1023" i="44"/>
  <c r="AS1024" i="44"/>
  <c r="AS1025" i="44"/>
  <c r="AS1026" i="44"/>
  <c r="AS1027" i="44"/>
  <c r="AS1028" i="44"/>
  <c r="AS1029" i="44"/>
  <c r="AS1030" i="44"/>
  <c r="AS1031" i="44"/>
  <c r="AS1032" i="44"/>
  <c r="AS1033" i="44"/>
  <c r="AS1034" i="44"/>
  <c r="AS1035" i="44"/>
  <c r="AS1036" i="44"/>
  <c r="AS1037" i="44"/>
  <c r="AS1038" i="44"/>
  <c r="AS1039" i="44"/>
  <c r="AS1040" i="44"/>
  <c r="AS1041" i="44"/>
  <c r="AS1042" i="44"/>
  <c r="AS1043" i="44"/>
  <c r="AS1044" i="44"/>
  <c r="AS1045" i="44"/>
  <c r="AS1046" i="44"/>
  <c r="AS1047" i="44"/>
  <c r="AS1048" i="44"/>
  <c r="AS1049" i="44"/>
  <c r="AS1050" i="44"/>
  <c r="AS1051" i="44"/>
  <c r="AS1052" i="44"/>
  <c r="AS1053" i="44"/>
  <c r="AS1054" i="44"/>
  <c r="AS1055" i="44"/>
  <c r="AS1056" i="44"/>
  <c r="AS1057" i="44"/>
  <c r="AS1058" i="44"/>
  <c r="AS1059" i="44"/>
  <c r="AS1060" i="44"/>
  <c r="AS1061" i="44"/>
  <c r="AS1062" i="44"/>
  <c r="AS1063" i="44"/>
  <c r="AS1064" i="44"/>
  <c r="AS1065" i="44"/>
  <c r="AS1066" i="44"/>
  <c r="AS1067" i="44"/>
  <c r="AS1068" i="44"/>
  <c r="AS1069" i="44"/>
  <c r="AS1070" i="44"/>
  <c r="AS1071" i="44"/>
  <c r="AS1072" i="44"/>
  <c r="AS1073" i="44"/>
  <c r="AS1074" i="44"/>
  <c r="AS1075" i="44"/>
  <c r="AS1076" i="44"/>
  <c r="AS1077" i="44"/>
  <c r="AS1078" i="44"/>
  <c r="AS1079" i="44"/>
  <c r="AS1080" i="44"/>
  <c r="AS1081" i="44"/>
  <c r="AS1082" i="44"/>
  <c r="AS1083" i="44"/>
  <c r="AS1084" i="44"/>
  <c r="AS1085" i="44"/>
  <c r="AS1086" i="44"/>
  <c r="AS1087" i="44"/>
  <c r="AS1088" i="44"/>
  <c r="AS1089" i="44"/>
  <c r="AS1090" i="44"/>
  <c r="AS1091" i="44"/>
  <c r="AS1092" i="44"/>
  <c r="AS1093" i="44"/>
  <c r="AS1094" i="44"/>
  <c r="AS1095" i="44"/>
  <c r="AS1096" i="44"/>
  <c r="AS1097" i="44"/>
  <c r="AS1098" i="44"/>
  <c r="AS1099" i="44"/>
  <c r="AS1100" i="44"/>
  <c r="AS1101" i="44"/>
  <c r="AS1102" i="44"/>
  <c r="AS1103" i="44"/>
  <c r="AS1104" i="44"/>
  <c r="AS1105" i="44"/>
  <c r="AS1106" i="44"/>
  <c r="AS1107" i="44"/>
  <c r="AS1108" i="44"/>
  <c r="AS1109" i="44"/>
  <c r="AS1110" i="44"/>
  <c r="AS1111" i="44"/>
  <c r="AS1112" i="44"/>
  <c r="AS1113" i="44"/>
  <c r="AS1114" i="44"/>
  <c r="AS1115" i="44"/>
  <c r="AS1116" i="44"/>
  <c r="AS1117" i="44"/>
  <c r="AS1118" i="44"/>
  <c r="AS1119" i="44"/>
  <c r="AS1120" i="44"/>
  <c r="AS1121" i="44"/>
  <c r="AS1122" i="44"/>
  <c r="AS1123" i="44"/>
  <c r="AS1124" i="44"/>
  <c r="AS1125" i="44"/>
  <c r="AS1126" i="44"/>
  <c r="AS1127" i="44"/>
  <c r="AS1128" i="44"/>
  <c r="AS1129" i="44"/>
  <c r="AS1130" i="44"/>
  <c r="AS1131" i="44"/>
  <c r="AS1132" i="44"/>
  <c r="AS1133" i="44"/>
  <c r="AS1134" i="44"/>
  <c r="AS1135" i="44"/>
  <c r="AS1136" i="44"/>
  <c r="AS1137" i="44"/>
  <c r="AS1138" i="44"/>
  <c r="AS1139" i="44"/>
  <c r="AS1140" i="44"/>
  <c r="AS1141" i="44"/>
  <c r="AS1142" i="44"/>
  <c r="AS1143" i="44"/>
  <c r="AS1144" i="44"/>
  <c r="AS1145" i="44"/>
  <c r="AS1146" i="44"/>
  <c r="AS1147" i="44"/>
  <c r="AS1148" i="44"/>
  <c r="AS1149" i="44"/>
  <c r="AS1150" i="44"/>
  <c r="AS1151" i="44"/>
  <c r="AS1152" i="44"/>
  <c r="AS1153" i="44"/>
  <c r="AS1154" i="44"/>
  <c r="AS1155" i="44"/>
  <c r="AS1156" i="44"/>
  <c r="AS1157" i="44"/>
  <c r="AS1158" i="44"/>
  <c r="AS1159" i="44"/>
  <c r="AS1160" i="44"/>
  <c r="AS1161" i="44"/>
  <c r="AS1162" i="44"/>
  <c r="AS1163" i="44"/>
  <c r="AS1164" i="44"/>
  <c r="AS1165" i="44"/>
  <c r="AS1166" i="44"/>
  <c r="AS1167" i="44"/>
  <c r="AS1168" i="44"/>
  <c r="AS1169" i="44"/>
  <c r="AS1170" i="44"/>
  <c r="AS1171" i="44"/>
  <c r="AS1172" i="44"/>
  <c r="AS1173" i="44"/>
  <c r="AS1174" i="44"/>
  <c r="AS1175" i="44"/>
  <c r="AS1176" i="44"/>
  <c r="AS1177" i="44"/>
  <c r="AS1178" i="44"/>
  <c r="AS1179" i="44"/>
  <c r="AS1180" i="44"/>
  <c r="AS1181" i="44"/>
  <c r="AS1182" i="44"/>
  <c r="AS1183" i="44"/>
  <c r="AS1184" i="44"/>
  <c r="AS1185" i="44"/>
  <c r="AS1186" i="44"/>
  <c r="AS1187" i="44"/>
  <c r="AS1188" i="44"/>
  <c r="AS1189" i="44"/>
  <c r="AS1190" i="44"/>
  <c r="AS1191" i="44"/>
  <c r="AS1192" i="44"/>
  <c r="AS1193" i="44"/>
  <c r="AS1194" i="44"/>
  <c r="AS1195" i="44"/>
  <c r="AS1196" i="44"/>
  <c r="AS1197" i="44"/>
  <c r="AS1198" i="44"/>
  <c r="AS1199" i="44"/>
  <c r="AS1200" i="44"/>
  <c r="AS1201" i="44"/>
  <c r="AS1202" i="44"/>
  <c r="AS1203" i="44"/>
  <c r="AS1204" i="44"/>
  <c r="AS1205" i="44"/>
  <c r="AS1206" i="44"/>
  <c r="AS1207" i="44"/>
  <c r="AS1208" i="44"/>
  <c r="AS1209" i="44"/>
  <c r="AS1210" i="44"/>
  <c r="AS1211" i="44"/>
  <c r="AS1212" i="44"/>
  <c r="AS1213" i="44"/>
  <c r="AS1214" i="44"/>
  <c r="AS1215" i="44"/>
  <c r="AS1216" i="44"/>
  <c r="AS1217" i="44"/>
  <c r="AS1218" i="44"/>
  <c r="AS1219" i="44"/>
  <c r="AS1220" i="44"/>
  <c r="AS1221" i="44"/>
  <c r="AS1222" i="44"/>
  <c r="AS1223" i="44"/>
  <c r="AS1224" i="44"/>
  <c r="AS1225" i="44"/>
  <c r="AS1226" i="44"/>
  <c r="AS1227" i="44"/>
  <c r="AS1228" i="44"/>
  <c r="AS1229" i="44"/>
  <c r="AS1230" i="44"/>
  <c r="AS1231" i="44"/>
  <c r="AS1232" i="44"/>
  <c r="AS1233" i="44"/>
  <c r="AS1234" i="44"/>
  <c r="AS1235" i="44"/>
  <c r="AS1236" i="44"/>
  <c r="AS1237" i="44"/>
  <c r="AS1238" i="44"/>
  <c r="AS1239" i="44"/>
  <c r="AS1240" i="44"/>
  <c r="AS1241" i="44"/>
  <c r="AS1242" i="44"/>
  <c r="AS1243" i="44"/>
  <c r="AS1244" i="44"/>
  <c r="AS1245" i="44"/>
  <c r="AS1246" i="44"/>
  <c r="AS1247" i="44"/>
  <c r="AS1248" i="44"/>
  <c r="AS1249" i="44"/>
  <c r="AS1250" i="44"/>
  <c r="AS1251" i="44"/>
  <c r="AS1252" i="44"/>
  <c r="AS1253" i="44"/>
  <c r="AS1254" i="44"/>
  <c r="AS1255" i="44"/>
  <c r="AS1256" i="44"/>
  <c r="AS1257" i="44"/>
  <c r="AS1258" i="44"/>
  <c r="AS1259" i="44"/>
  <c r="AS1260" i="44"/>
  <c r="AS1261" i="44"/>
  <c r="AS1262" i="44"/>
  <c r="AS1263" i="44"/>
  <c r="AS1264" i="44"/>
  <c r="AS1265" i="44"/>
  <c r="AS1266" i="44"/>
  <c r="AS1267" i="44"/>
  <c r="AS1268" i="44"/>
  <c r="AS1269" i="44"/>
  <c r="AS1270" i="44"/>
  <c r="AS1271" i="44"/>
  <c r="AS1272" i="44"/>
  <c r="AS1273" i="44"/>
  <c r="AS1274" i="44"/>
  <c r="AS1275" i="44"/>
  <c r="AS1276" i="44"/>
  <c r="AS1277" i="44"/>
  <c r="AS1278" i="44"/>
  <c r="AS1279" i="44"/>
  <c r="AS1280" i="44"/>
  <c r="AS1281" i="44"/>
  <c r="AS1282" i="44"/>
  <c r="AS1283" i="44"/>
  <c r="AS1284" i="44"/>
  <c r="AS1285" i="44"/>
  <c r="AS1286" i="44"/>
  <c r="AS1287" i="44"/>
  <c r="AS1288" i="44"/>
  <c r="AS1289" i="44"/>
  <c r="AS1290" i="44"/>
  <c r="AS1291" i="44"/>
  <c r="AS1292" i="44"/>
  <c r="AS1293" i="44"/>
  <c r="AS1294" i="44"/>
  <c r="AS1295" i="44"/>
  <c r="AS1296" i="44"/>
  <c r="AS1297" i="44"/>
  <c r="AS1298" i="44"/>
  <c r="AS1299" i="44"/>
  <c r="AS1300" i="44"/>
  <c r="AS1301" i="44"/>
  <c r="AS1302" i="44"/>
  <c r="AS1303" i="44"/>
  <c r="AS1304" i="44"/>
  <c r="AS1305" i="44"/>
  <c r="AS1306" i="44"/>
  <c r="AS1307" i="44"/>
  <c r="AS1308" i="44"/>
  <c r="AS1309" i="44"/>
  <c r="AS1310" i="44"/>
  <c r="AS1311" i="44"/>
  <c r="AS1312" i="44"/>
  <c r="AS1313" i="44"/>
  <c r="AS1314" i="44"/>
  <c r="AS1315" i="44"/>
  <c r="AS1316" i="44"/>
  <c r="AS1317" i="44"/>
  <c r="AS1318" i="44"/>
  <c r="AS1319" i="44"/>
  <c r="AS1320" i="44"/>
  <c r="AS1321" i="44"/>
  <c r="AS1322" i="44"/>
  <c r="AS1323" i="44"/>
  <c r="AS1324" i="44"/>
  <c r="AS1325" i="44"/>
  <c r="AS1326" i="44"/>
  <c r="AS1327" i="44"/>
  <c r="AS1328" i="44"/>
  <c r="AS1329" i="44"/>
  <c r="AS1330" i="44"/>
  <c r="AS1331" i="44"/>
  <c r="AS1332" i="44"/>
  <c r="AS1333" i="44"/>
  <c r="AS1334" i="44"/>
  <c r="AS1335" i="44"/>
  <c r="AS1336" i="44"/>
  <c r="AS1337" i="44"/>
  <c r="AS1338" i="44"/>
  <c r="AS1339" i="44"/>
  <c r="AS1340" i="44"/>
  <c r="AS1341" i="44"/>
  <c r="AS1342" i="44"/>
  <c r="AS1343" i="44"/>
  <c r="AS1344" i="44"/>
  <c r="AS1345" i="44"/>
  <c r="AS1346" i="44"/>
  <c r="AS1347" i="44"/>
  <c r="AS1348" i="44"/>
  <c r="AS1349" i="44"/>
  <c r="AS1350" i="44"/>
  <c r="AS1351" i="44"/>
  <c r="AS1352" i="44"/>
  <c r="AS1353" i="44"/>
  <c r="AS1354" i="44"/>
  <c r="AS1355" i="44"/>
  <c r="AS1356" i="44"/>
  <c r="AN96" i="44" l="1"/>
  <c r="AP96" i="44"/>
  <c r="AP1352" i="44"/>
  <c r="AP1248" i="44"/>
  <c r="AP1190" i="44"/>
  <c r="AP1150" i="44"/>
  <c r="AP1104" i="44"/>
  <c r="AP1080" i="44"/>
  <c r="AP1032" i="44"/>
  <c r="AP1016" i="44"/>
  <c r="AP944" i="44"/>
  <c r="AP904" i="44"/>
  <c r="AP888" i="44"/>
  <c r="AP816" i="44"/>
  <c r="AP728" i="44"/>
  <c r="AP696" i="44"/>
  <c r="AP648" i="44"/>
  <c r="AP496" i="44"/>
  <c r="AP352" i="44"/>
  <c r="AP328" i="44"/>
  <c r="AP312" i="44"/>
  <c r="AP128" i="44"/>
  <c r="AP80" i="44"/>
  <c r="AN952" i="44"/>
  <c r="AN296" i="44"/>
  <c r="AN152" i="44"/>
  <c r="AN24" i="44"/>
  <c r="AN8" i="44"/>
  <c r="AN759" i="44"/>
  <c r="AP759" i="44"/>
  <c r="AN695" i="44"/>
  <c r="AP695" i="44"/>
  <c r="AN599" i="44"/>
  <c r="AP599" i="44"/>
  <c r="AP1272" i="44"/>
  <c r="AP1224" i="44"/>
  <c r="AP1128" i="44"/>
  <c r="AP960" i="44"/>
  <c r="AP920" i="44"/>
  <c r="AP744" i="44"/>
  <c r="AP248" i="44"/>
  <c r="AP160" i="44"/>
  <c r="AP136" i="44"/>
  <c r="AP88" i="44"/>
  <c r="AP40" i="44"/>
  <c r="AN808" i="44"/>
  <c r="AN760" i="44"/>
  <c r="AN704" i="44"/>
  <c r="AN616" i="44"/>
  <c r="AN456" i="44"/>
  <c r="AN408" i="44"/>
  <c r="AN742" i="44"/>
  <c r="AP742" i="44"/>
  <c r="AN710" i="44"/>
  <c r="AP710" i="44"/>
  <c r="AN614" i="44"/>
  <c r="AP614" i="44"/>
  <c r="AN574" i="44"/>
  <c r="AP574" i="44"/>
  <c r="AN518" i="44"/>
  <c r="AP518" i="44"/>
  <c r="AN478" i="44"/>
  <c r="AP478" i="44"/>
  <c r="AN544" i="44"/>
  <c r="AP544" i="44"/>
  <c r="AN504" i="44"/>
  <c r="AP504" i="44"/>
  <c r="AP1336" i="44"/>
  <c r="AP1288" i="44"/>
  <c r="AP1184" i="44"/>
  <c r="AP992" i="44"/>
  <c r="AP864" i="44"/>
  <c r="AP632" i="44"/>
  <c r="AP480" i="44"/>
  <c r="AP376" i="44"/>
  <c r="AP1208" i="44"/>
  <c r="AP1120" i="44"/>
  <c r="AP1096" i="44"/>
  <c r="AP840" i="44"/>
  <c r="AP688" i="44"/>
  <c r="AP600" i="44"/>
  <c r="AP584" i="44"/>
  <c r="AP536" i="44"/>
  <c r="AP424" i="44"/>
  <c r="AP400" i="44"/>
  <c r="AP336" i="44"/>
  <c r="AP232" i="44"/>
  <c r="AP208" i="44"/>
  <c r="AN1206" i="44"/>
  <c r="AN936" i="44"/>
  <c r="AN752" i="44"/>
  <c r="AN656" i="44"/>
  <c r="AN112" i="44"/>
  <c r="AN64" i="44"/>
  <c r="AN48" i="44"/>
  <c r="AN653" i="44"/>
  <c r="AP653" i="44"/>
  <c r="AP373" i="44"/>
  <c r="AN373" i="44"/>
  <c r="AP1304" i="44"/>
  <c r="AP1160" i="44"/>
  <c r="AP1144" i="44"/>
  <c r="AP1072" i="44"/>
  <c r="AP1048" i="44"/>
  <c r="AP1008" i="44"/>
  <c r="AP984" i="44"/>
  <c r="AP896" i="44"/>
  <c r="AP824" i="44"/>
  <c r="AP792" i="44"/>
  <c r="AP776" i="44"/>
  <c r="AP672" i="44"/>
  <c r="AP568" i="44"/>
  <c r="AP552" i="44"/>
  <c r="AP520" i="44"/>
  <c r="AP360" i="44"/>
  <c r="AP168" i="44"/>
  <c r="AP144" i="44"/>
  <c r="AN928" i="44"/>
  <c r="AN608" i="44"/>
  <c r="AN368" i="44"/>
  <c r="AN320" i="44"/>
  <c r="AN32" i="44"/>
  <c r="AN392" i="44"/>
  <c r="AP392" i="44"/>
  <c r="AN200" i="44"/>
  <c r="AP200" i="44"/>
  <c r="AP1240" i="44"/>
  <c r="AP1024" i="44"/>
  <c r="AP880" i="44"/>
  <c r="AP448" i="44"/>
  <c r="AP256" i="44"/>
  <c r="AP216" i="44"/>
  <c r="AP56" i="44"/>
  <c r="AN664" i="44"/>
  <c r="AP664" i="44"/>
  <c r="AP1328" i="44"/>
  <c r="AP1264" i="44"/>
  <c r="AP1088" i="44"/>
  <c r="AP720" i="44"/>
  <c r="AP280" i="44"/>
  <c r="AP192" i="44"/>
  <c r="AP104" i="44"/>
  <c r="AP1320" i="44"/>
  <c r="AP1280" i="44"/>
  <c r="AP1256" i="44"/>
  <c r="AP1216" i="44"/>
  <c r="AP1200" i="44"/>
  <c r="AP1176" i="44"/>
  <c r="AP1064" i="44"/>
  <c r="AP912" i="44"/>
  <c r="AP856" i="44"/>
  <c r="AP640" i="44"/>
  <c r="AP624" i="44"/>
  <c r="AP592" i="44"/>
  <c r="AP472" i="44"/>
  <c r="AP432" i="44"/>
  <c r="AP344" i="44"/>
  <c r="AP304" i="44"/>
  <c r="AP176" i="44"/>
  <c r="AP16" i="44"/>
  <c r="AN680" i="44"/>
  <c r="AN440" i="44"/>
  <c r="AP440" i="44"/>
  <c r="AP1344" i="44"/>
  <c r="AP976" i="44"/>
  <c r="AP736" i="44"/>
  <c r="AP488" i="44"/>
  <c r="AP384" i="44"/>
  <c r="AP1296" i="44"/>
  <c r="AP1232" i="44"/>
  <c r="AP1152" i="44"/>
  <c r="AP1136" i="44"/>
  <c r="AP1112" i="44"/>
  <c r="AP968" i="44"/>
  <c r="AP832" i="44"/>
  <c r="AP528" i="44"/>
  <c r="AP240" i="44"/>
  <c r="AP72" i="44"/>
  <c r="AN464" i="44"/>
  <c r="AP897" i="44"/>
  <c r="AN897" i="44"/>
  <c r="AN641" i="44"/>
  <c r="AP641" i="44"/>
  <c r="AP625" i="44"/>
  <c r="AN625" i="44"/>
  <c r="AN585" i="44"/>
  <c r="AP585" i="44"/>
  <c r="AN529" i="44"/>
  <c r="AP529" i="44"/>
  <c r="AN233" i="44"/>
  <c r="AP233" i="44"/>
  <c r="AN185" i="44"/>
  <c r="AP185" i="44"/>
  <c r="AN41" i="44"/>
  <c r="AP41" i="44"/>
  <c r="AN1984" i="44"/>
  <c r="AP1984" i="44"/>
  <c r="AP559" i="44"/>
  <c r="AP318" i="44"/>
  <c r="AP142" i="44"/>
  <c r="AP78" i="44"/>
  <c r="AN1958" i="44"/>
  <c r="AP1958" i="44"/>
  <c r="AP1759" i="44"/>
  <c r="AP1663" i="44"/>
  <c r="AP1607" i="44"/>
  <c r="AN1787" i="44"/>
  <c r="AP1787" i="44"/>
  <c r="AP1779" i="44"/>
  <c r="AN1779" i="44"/>
  <c r="AN1763" i="44"/>
  <c r="AP1763" i="44"/>
  <c r="AN1659" i="44"/>
  <c r="AP1659" i="44"/>
  <c r="AN1651" i="44"/>
  <c r="AP1651" i="44"/>
  <c r="AN1643" i="44"/>
  <c r="AP1643" i="44"/>
  <c r="AP1635" i="44"/>
  <c r="AN1635" i="44"/>
  <c r="AN1619" i="44"/>
  <c r="AP1619" i="44"/>
  <c r="AN1571" i="44"/>
  <c r="AP1571" i="44"/>
  <c r="AN1555" i="44"/>
  <c r="AP1555" i="44"/>
  <c r="AP1523" i="44"/>
  <c r="AN1523" i="44"/>
  <c r="AN1499" i="44"/>
  <c r="AP1499" i="44"/>
  <c r="AP1467" i="44"/>
  <c r="AN1467" i="44"/>
  <c r="AN1451" i="44"/>
  <c r="AP1451" i="44"/>
  <c r="AP1419" i="44"/>
  <c r="AN1419" i="44"/>
  <c r="AN1403" i="44"/>
  <c r="AP1403" i="44"/>
  <c r="AP1387" i="44"/>
  <c r="AN1387" i="44"/>
  <c r="AP1379" i="44"/>
  <c r="AN1379" i="44"/>
  <c r="AP1371" i="44"/>
  <c r="AN1371" i="44"/>
  <c r="AP1898" i="44"/>
  <c r="AN1898" i="44"/>
  <c r="AP1739" i="44"/>
  <c r="AP1675" i="44"/>
  <c r="AP1563" i="44"/>
  <c r="AP1535" i="44"/>
  <c r="AP1519" i="44"/>
  <c r="AP1479" i="44"/>
  <c r="AP1455" i="44"/>
  <c r="AP1391" i="44"/>
  <c r="AP1367" i="44"/>
  <c r="AN1554" i="44"/>
  <c r="AP1554" i="44"/>
  <c r="AN1546" i="44"/>
  <c r="AP1546" i="44"/>
  <c r="AN1538" i="44"/>
  <c r="AP1538" i="44"/>
  <c r="AN1498" i="44"/>
  <c r="AP1498" i="44"/>
  <c r="AN1474" i="44"/>
  <c r="AP1474" i="44"/>
  <c r="AN1458" i="44"/>
  <c r="AP1458" i="44"/>
  <c r="AN1442" i="44"/>
  <c r="AP1442" i="44"/>
  <c r="AN1418" i="44"/>
  <c r="AP1418" i="44"/>
  <c r="AN1394" i="44"/>
  <c r="AP1394" i="44"/>
  <c r="AN1386" i="44"/>
  <c r="AP1386" i="44"/>
  <c r="AN1831" i="44"/>
  <c r="AP1831" i="44"/>
  <c r="AP1815" i="44"/>
  <c r="AN1815" i="44"/>
  <c r="AN1807" i="44"/>
  <c r="AP1807" i="44"/>
  <c r="AN1799" i="44"/>
  <c r="AP1799" i="44"/>
  <c r="AP1990" i="44"/>
  <c r="AN1990" i="44"/>
  <c r="AN1982" i="44"/>
  <c r="AP1982" i="44"/>
  <c r="AN1753" i="44"/>
  <c r="AP1753" i="44"/>
  <c r="AP1361" i="44"/>
  <c r="AN1361" i="44"/>
  <c r="AN1936" i="44"/>
  <c r="AP1936" i="44"/>
  <c r="AN1928" i="44"/>
  <c r="AP1928" i="44"/>
  <c r="AN1920" i="44"/>
  <c r="AP1920" i="44"/>
  <c r="AN1904" i="44"/>
  <c r="AP1904" i="44"/>
  <c r="AN1880" i="44"/>
  <c r="AP1880" i="44"/>
  <c r="AN1872" i="44"/>
  <c r="AP1872" i="44"/>
  <c r="AN1848" i="44"/>
  <c r="AP1848" i="44"/>
  <c r="AP1974" i="44"/>
  <c r="AN1829" i="44"/>
  <c r="AP1829" i="44"/>
  <c r="AN2007" i="44"/>
  <c r="AP2007" i="44"/>
  <c r="AN1783" i="44"/>
  <c r="AP1783" i="44"/>
  <c r="AN1767" i="44"/>
  <c r="AP1767" i="44"/>
  <c r="AN1751" i="44"/>
  <c r="AP1751" i="44"/>
  <c r="AN1735" i="44"/>
  <c r="AP1735" i="44"/>
  <c r="AN1703" i="44"/>
  <c r="AP1703" i="44"/>
  <c r="AN1687" i="44"/>
  <c r="AP1687" i="44"/>
  <c r="AN1623" i="44"/>
  <c r="AP1623" i="44"/>
  <c r="AN1615" i="44"/>
  <c r="AP1615" i="44"/>
  <c r="AN1599" i="44"/>
  <c r="AP1599" i="44"/>
  <c r="AN1583" i="44"/>
  <c r="AP1583" i="44"/>
  <c r="AN1567" i="44"/>
  <c r="AP1567" i="44"/>
  <c r="AN1559" i="44"/>
  <c r="AP1559" i="44"/>
  <c r="AN1527" i="44"/>
  <c r="AP1527" i="44"/>
  <c r="AN1511" i="44"/>
  <c r="AP1511" i="44"/>
  <c r="AN1495" i="44"/>
  <c r="AP1495" i="44"/>
  <c r="AN1463" i="44"/>
  <c r="AP1463" i="44"/>
  <c r="AN1431" i="44"/>
  <c r="AP1431" i="44"/>
  <c r="AN1415" i="44"/>
  <c r="AP1415" i="44"/>
  <c r="AN1375" i="44"/>
  <c r="AP1375" i="44"/>
  <c r="AP1359" i="44"/>
  <c r="AN1359" i="44"/>
  <c r="AP1821" i="44"/>
  <c r="AP1932" i="44"/>
  <c r="AP1884" i="44"/>
  <c r="AN1884" i="44"/>
  <c r="AN1868" i="44"/>
  <c r="AP1868" i="44"/>
  <c r="AP1852" i="44"/>
  <c r="AN1852" i="44"/>
  <c r="AN2104" i="44"/>
  <c r="AP2141" i="44"/>
  <c r="AP2121" i="44"/>
  <c r="AP1788" i="44"/>
  <c r="AP1704" i="44"/>
  <c r="AP1584" i="44"/>
  <c r="AP1556" i="44"/>
  <c r="AP1540" i="44"/>
  <c r="AP1460" i="44"/>
  <c r="AP1388" i="44"/>
  <c r="AN1859" i="44"/>
  <c r="AP2048" i="44"/>
  <c r="AP2137" i="44"/>
  <c r="AP1764" i="44"/>
  <c r="AP1684" i="44"/>
  <c r="AP1652" i="44"/>
  <c r="AP1636" i="44"/>
  <c r="AP1484" i="44"/>
  <c r="AP1472" i="44"/>
  <c r="AP1416" i="44"/>
  <c r="AP1404" i="44"/>
  <c r="AN1448" i="44"/>
  <c r="AP1919" i="44"/>
  <c r="AP2040" i="44"/>
  <c r="AP1632" i="44"/>
  <c r="AN1496" i="44"/>
  <c r="AN1368" i="44"/>
  <c r="AN1308" i="44"/>
  <c r="AP1308" i="44"/>
  <c r="AN1284" i="44"/>
  <c r="AP1284" i="44"/>
  <c r="AN1268" i="44"/>
  <c r="AP1268" i="44"/>
  <c r="AN1180" i="44"/>
  <c r="AP1180" i="44"/>
  <c r="AN1140" i="44"/>
  <c r="AP1140" i="44"/>
  <c r="AP1116" i="44"/>
  <c r="AN1116" i="44"/>
  <c r="AN1092" i="44"/>
  <c r="AP1092" i="44"/>
  <c r="AN1052" i="44"/>
  <c r="AP1052" i="44"/>
  <c r="AN1044" i="44"/>
  <c r="AP1044" i="44"/>
  <c r="AN1036" i="44"/>
  <c r="AP1036" i="44"/>
  <c r="AN1012" i="44"/>
  <c r="AP1012" i="44"/>
  <c r="AN1004" i="44"/>
  <c r="AP1004" i="44"/>
  <c r="AN972" i="44"/>
  <c r="AP972" i="44"/>
  <c r="AP964" i="44"/>
  <c r="AN964" i="44"/>
  <c r="AN956" i="44"/>
  <c r="AP956" i="44"/>
  <c r="AN948" i="44"/>
  <c r="AP948" i="44"/>
  <c r="AP940" i="44"/>
  <c r="AN940" i="44"/>
  <c r="AP932" i="44"/>
  <c r="AN932" i="44"/>
  <c r="AP916" i="44"/>
  <c r="AN916" i="44"/>
  <c r="AP900" i="44"/>
  <c r="AN900" i="44"/>
  <c r="AN892" i="44"/>
  <c r="AP892" i="44"/>
  <c r="AN884" i="44"/>
  <c r="AP884" i="44"/>
  <c r="AN876" i="44"/>
  <c r="AP876" i="44"/>
  <c r="AP860" i="44"/>
  <c r="AN860" i="44"/>
  <c r="AN828" i="44"/>
  <c r="AP828" i="44"/>
  <c r="AN820" i="44"/>
  <c r="AP820" i="44"/>
  <c r="AN812" i="44"/>
  <c r="AP812" i="44"/>
  <c r="AN796" i="44"/>
  <c r="AP796" i="44"/>
  <c r="AP788" i="44"/>
  <c r="AN788" i="44"/>
  <c r="AN780" i="44"/>
  <c r="AP780" i="44"/>
  <c r="AN772" i="44"/>
  <c r="AP772" i="44"/>
  <c r="AN756" i="44"/>
  <c r="AP756" i="44"/>
  <c r="AN748" i="44"/>
  <c r="AP748" i="44"/>
  <c r="AN732" i="44"/>
  <c r="AP732" i="44"/>
  <c r="AP724" i="44"/>
  <c r="AN724" i="44"/>
  <c r="AN716" i="44"/>
  <c r="AP716" i="44"/>
  <c r="AN700" i="44"/>
  <c r="AP700" i="44"/>
  <c r="AN692" i="44"/>
  <c r="AP692" i="44"/>
  <c r="AN668" i="44"/>
  <c r="AP668" i="44"/>
  <c r="AN636" i="44"/>
  <c r="AP636" i="44"/>
  <c r="AP612" i="44"/>
  <c r="AN612" i="44"/>
  <c r="AN604" i="44"/>
  <c r="AP604" i="44"/>
  <c r="AN596" i="44"/>
  <c r="AP596" i="44"/>
  <c r="AP588" i="44"/>
  <c r="AN588" i="44"/>
  <c r="AN580" i="44"/>
  <c r="AP580" i="44"/>
  <c r="AN564" i="44"/>
  <c r="AP564" i="44"/>
  <c r="AN556" i="44"/>
  <c r="AP556" i="44"/>
  <c r="AN548" i="44"/>
  <c r="AP548" i="44"/>
  <c r="AN524" i="44"/>
  <c r="AP524" i="44"/>
  <c r="AN508" i="44"/>
  <c r="AP508" i="44"/>
  <c r="AP500" i="44"/>
  <c r="AN500" i="44"/>
  <c r="AN492" i="44"/>
  <c r="AP492" i="44"/>
  <c r="AN484" i="44"/>
  <c r="AP484" i="44"/>
  <c r="AN476" i="44"/>
  <c r="AP476" i="44"/>
  <c r="AP468" i="44"/>
  <c r="AN468" i="44"/>
  <c r="AP444" i="44"/>
  <c r="AN444" i="44"/>
  <c r="AN436" i="44"/>
  <c r="AP436" i="44"/>
  <c r="AP420" i="44"/>
  <c r="AN420" i="44"/>
  <c r="AN412" i="44"/>
  <c r="AP412" i="44"/>
  <c r="AP396" i="44"/>
  <c r="AN396" i="44"/>
  <c r="AP380" i="44"/>
  <c r="AN380" i="44"/>
  <c r="AN364" i="44"/>
  <c r="AP364" i="44"/>
  <c r="AP356" i="44"/>
  <c r="AN356" i="44"/>
  <c r="AN348" i="44"/>
  <c r="AP348" i="44"/>
  <c r="AN332" i="44"/>
  <c r="AP332" i="44"/>
  <c r="AN324" i="44"/>
  <c r="AP324" i="44"/>
  <c r="AN316" i="44"/>
  <c r="AP316" i="44"/>
  <c r="AN292" i="44"/>
  <c r="AP292" i="44"/>
  <c r="AN276" i="44"/>
  <c r="AP276" i="44"/>
  <c r="AP260" i="44"/>
  <c r="AN260" i="44"/>
  <c r="AN252" i="44"/>
  <c r="AP252" i="44"/>
  <c r="AN244" i="44"/>
  <c r="AP244" i="44"/>
  <c r="AN236" i="44"/>
  <c r="AP236" i="44"/>
  <c r="AP228" i="44"/>
  <c r="AN228" i="44"/>
  <c r="AN204" i="44"/>
  <c r="AP204" i="44"/>
  <c r="AN196" i="44"/>
  <c r="AP196" i="44"/>
  <c r="AP1204" i="44"/>
  <c r="AN1204" i="44"/>
  <c r="AP1316" i="44"/>
  <c r="AP1148" i="44"/>
  <c r="AN1156" i="44"/>
  <c r="AP1196" i="44"/>
  <c r="AP1126" i="44"/>
  <c r="AP1108" i="44"/>
  <c r="AP1068" i="44"/>
  <c r="AP990" i="44"/>
  <c r="AP924" i="44"/>
  <c r="AP684" i="44"/>
  <c r="AP620" i="44"/>
  <c r="AP540" i="44"/>
  <c r="AN2021" i="44"/>
  <c r="AQ2021" i="44" s="1"/>
  <c r="AR2021" i="44" s="1"/>
  <c r="AN1348" i="44"/>
  <c r="AP1348" i="44"/>
  <c r="AN1220" i="44"/>
  <c r="AP1220" i="44"/>
  <c r="AP1292" i="44"/>
  <c r="AP1278" i="44"/>
  <c r="AP1262" i="44"/>
  <c r="AP1212" i="44"/>
  <c r="AP1172" i="44"/>
  <c r="AP1158" i="44"/>
  <c r="AP1124" i="44"/>
  <c r="AP1084" i="44"/>
  <c r="AP988" i="44"/>
  <c r="AP908" i="44"/>
  <c r="AP1260" i="44"/>
  <c r="AP1060" i="44"/>
  <c r="AP852" i="44"/>
  <c r="AN1244" i="44"/>
  <c r="AP1228" i="44"/>
  <c r="AP1356" i="44"/>
  <c r="AP1342" i="44"/>
  <c r="AP1326" i="44"/>
  <c r="AP1276" i="44"/>
  <c r="AP1236" i="44"/>
  <c r="AP1188" i="44"/>
  <c r="AP1100" i="44"/>
  <c r="AP980" i="44"/>
  <c r="AP868" i="44"/>
  <c r="AP708" i="44"/>
  <c r="AN996" i="44"/>
  <c r="AN764" i="44"/>
  <c r="AN1332" i="44"/>
  <c r="AP1332" i="44"/>
  <c r="AP1324" i="44"/>
  <c r="AN1310" i="44"/>
  <c r="AP1310" i="44"/>
  <c r="AN1294" i="44"/>
  <c r="AP1294" i="44"/>
  <c r="AN1246" i="44"/>
  <c r="AP1246" i="44"/>
  <c r="AP1230" i="44"/>
  <c r="AN1230" i="44"/>
  <c r="AN1182" i="44"/>
  <c r="AP1182" i="44"/>
  <c r="AP1142" i="44"/>
  <c r="AN1142" i="44"/>
  <c r="AN1118" i="44"/>
  <c r="AP1118" i="44"/>
  <c r="AN1094" i="44"/>
  <c r="AP1094" i="44"/>
  <c r="AN1086" i="44"/>
  <c r="AP1086" i="44"/>
  <c r="AP1078" i="44"/>
  <c r="AN1078" i="44"/>
  <c r="AN1062" i="44"/>
  <c r="AP1062" i="44"/>
  <c r="AN1030" i="44"/>
  <c r="AP1030" i="44"/>
  <c r="AN1022" i="44"/>
  <c r="AP1022" i="44"/>
  <c r="AP1014" i="44"/>
  <c r="AN1014" i="44"/>
  <c r="AN998" i="44"/>
  <c r="AP998" i="44"/>
  <c r="AN982" i="44"/>
  <c r="AP982" i="44"/>
  <c r="AN974" i="44"/>
  <c r="AP974" i="44"/>
  <c r="AN966" i="44"/>
  <c r="AP966" i="44"/>
  <c r="AN958" i="44"/>
  <c r="AP958" i="44"/>
  <c r="AN934" i="44"/>
  <c r="AP934" i="44"/>
  <c r="AP1327" i="44"/>
  <c r="AP1315" i="44"/>
  <c r="AP1303" i="44"/>
  <c r="AP1263" i="44"/>
  <c r="AP1251" i="44"/>
  <c r="AP1239" i="44"/>
  <c r="AP1199" i="44"/>
  <c r="AP1187" i="44"/>
  <c r="AP1175" i="44"/>
  <c r="AP1135" i="44"/>
  <c r="AP1111" i="44"/>
  <c r="AP1099" i="44"/>
  <c r="AP1071" i="44"/>
  <c r="AP1019" i="44"/>
  <c r="AP979" i="44"/>
  <c r="AP939" i="44"/>
  <c r="AP803" i="44"/>
  <c r="AP753" i="44"/>
  <c r="AN689" i="44"/>
  <c r="AN593" i="44"/>
  <c r="AN563" i="44"/>
  <c r="AN537" i="44"/>
  <c r="AN867" i="44"/>
  <c r="AP867" i="44"/>
  <c r="AN843" i="44"/>
  <c r="AP843" i="44"/>
  <c r="AN787" i="44"/>
  <c r="AP787" i="44"/>
  <c r="AN731" i="44"/>
  <c r="AP731" i="44"/>
  <c r="AN667" i="44"/>
  <c r="AP667" i="44"/>
  <c r="AN531" i="44"/>
  <c r="AP531" i="44"/>
  <c r="AP1323" i="44"/>
  <c r="AP1259" i="44"/>
  <c r="AP1195" i="44"/>
  <c r="AP1131" i="44"/>
  <c r="AP1107" i="44"/>
  <c r="AP1067" i="44"/>
  <c r="AP1039" i="44"/>
  <c r="AP999" i="44"/>
  <c r="AP987" i="44"/>
  <c r="AP959" i="44"/>
  <c r="AP907" i="44"/>
  <c r="AP863" i="44"/>
  <c r="AP851" i="44"/>
  <c r="AP799" i="44"/>
  <c r="AP761" i="44"/>
  <c r="AP739" i="44"/>
  <c r="AP727" i="44"/>
  <c r="AP705" i="44"/>
  <c r="AP659" i="44"/>
  <c r="AP649" i="44"/>
  <c r="AP627" i="44"/>
  <c r="AP571" i="44"/>
  <c r="AP457" i="44"/>
  <c r="AN809" i="44"/>
  <c r="AP809" i="44"/>
  <c r="AP1319" i="44"/>
  <c r="AP1255" i="44"/>
  <c r="AP1191" i="44"/>
  <c r="AP1127" i="44"/>
  <c r="AP1103" i="44"/>
  <c r="AP1091" i="44"/>
  <c r="AP1063" i="44"/>
  <c r="AP1035" i="44"/>
  <c r="AP983" i="44"/>
  <c r="AP971" i="44"/>
  <c r="AP931" i="44"/>
  <c r="AP875" i="44"/>
  <c r="AP847" i="44"/>
  <c r="AP747" i="44"/>
  <c r="AN521" i="44"/>
  <c r="AN927" i="44"/>
  <c r="AP927" i="44"/>
  <c r="AN903" i="44"/>
  <c r="AP903" i="44"/>
  <c r="AN879" i="44"/>
  <c r="AP879" i="44"/>
  <c r="AN775" i="44"/>
  <c r="AP775" i="44"/>
  <c r="AN711" i="44"/>
  <c r="AP711" i="44"/>
  <c r="AP1445" i="44"/>
  <c r="AN1389" i="44"/>
  <c r="AP277" i="44"/>
  <c r="AN277" i="44"/>
  <c r="AP261" i="44"/>
  <c r="AN261" i="44"/>
  <c r="AP1597" i="44"/>
  <c r="AP1509" i="44"/>
  <c r="AP1405" i="44"/>
  <c r="AP1741" i="44"/>
  <c r="AP1789" i="44"/>
  <c r="AN1789" i="44"/>
  <c r="AN1781" i="44"/>
  <c r="AP1781" i="44"/>
  <c r="AN1773" i="44"/>
  <c r="AP1773" i="44"/>
  <c r="AN1765" i="44"/>
  <c r="AP1765" i="44"/>
  <c r="AN1757" i="44"/>
  <c r="AP1757" i="44"/>
  <c r="AN1749" i="44"/>
  <c r="AP1749" i="44"/>
  <c r="AP1733" i="44"/>
  <c r="AN1733" i="44"/>
  <c r="AN1725" i="44"/>
  <c r="AP1725" i="44"/>
  <c r="AN1709" i="44"/>
  <c r="AP1709" i="44"/>
  <c r="AN1701" i="44"/>
  <c r="AP1701" i="44"/>
  <c r="AN1693" i="44"/>
  <c r="AP1693" i="44"/>
  <c r="AN1685" i="44"/>
  <c r="AP1685" i="44"/>
  <c r="AN1677" i="44"/>
  <c r="AP1677" i="44"/>
  <c r="AP1661" i="44"/>
  <c r="AN1661" i="44"/>
  <c r="AN1653" i="44"/>
  <c r="AP1653" i="44"/>
  <c r="AN1645" i="44"/>
  <c r="AP1645" i="44"/>
  <c r="AN1637" i="44"/>
  <c r="AP1637" i="44"/>
  <c r="AN1629" i="44"/>
  <c r="AP1629" i="44"/>
  <c r="AN1621" i="44"/>
  <c r="AP1621" i="44"/>
  <c r="AN1613" i="44"/>
  <c r="AP1613" i="44"/>
  <c r="AN1605" i="44"/>
  <c r="AP1605" i="44"/>
  <c r="AN1589" i="44"/>
  <c r="AP1589" i="44"/>
  <c r="AN1581" i="44"/>
  <c r="AP1581" i="44"/>
  <c r="AN1573" i="44"/>
  <c r="AP1573" i="44"/>
  <c r="AN1565" i="44"/>
  <c r="AP1565" i="44"/>
  <c r="AN1557" i="44"/>
  <c r="AP1557" i="44"/>
  <c r="AN1549" i="44"/>
  <c r="AP1549" i="44"/>
  <c r="AN1541" i="44"/>
  <c r="AP1541" i="44"/>
  <c r="AP1533" i="44"/>
  <c r="AN1533" i="44"/>
  <c r="AN1525" i="44"/>
  <c r="AP1525" i="44"/>
  <c r="AN1517" i="44"/>
  <c r="AP1517" i="44"/>
  <c r="AN1501" i="44"/>
  <c r="AP1501" i="44"/>
  <c r="AN1493" i="44"/>
  <c r="AP1493" i="44"/>
  <c r="AN1485" i="44"/>
  <c r="AP1485" i="44"/>
  <c r="AN1477" i="44"/>
  <c r="AP1477" i="44"/>
  <c r="AN1461" i="44"/>
  <c r="AP1461" i="44"/>
  <c r="AN1453" i="44"/>
  <c r="AP1453" i="44"/>
  <c r="AN1437" i="44"/>
  <c r="AP1437" i="44"/>
  <c r="AN1429" i="44"/>
  <c r="AP1429" i="44"/>
  <c r="AN1421" i="44"/>
  <c r="AP1421" i="44"/>
  <c r="AN1413" i="44"/>
  <c r="AP1413" i="44"/>
  <c r="AN1397" i="44"/>
  <c r="AP1397" i="44"/>
  <c r="AN1381" i="44"/>
  <c r="AP1381" i="44"/>
  <c r="AP1373" i="44"/>
  <c r="AN1373" i="44"/>
  <c r="AN1357" i="44"/>
  <c r="AP1357" i="44"/>
  <c r="AP830" i="44"/>
  <c r="AP427" i="44"/>
  <c r="AP187" i="44"/>
  <c r="AP155" i="44"/>
  <c r="AN758" i="44"/>
  <c r="AN1365" i="44"/>
  <c r="AP1771" i="44"/>
  <c r="AP1750" i="44"/>
  <c r="AP1678" i="44"/>
  <c r="AP1656" i="44"/>
  <c r="AP1552" i="44"/>
  <c r="AP1424" i="44"/>
  <c r="AN1664" i="44"/>
  <c r="AN1440" i="44"/>
  <c r="AN1955" i="44"/>
  <c r="AP1768" i="44"/>
  <c r="AP1688" i="44"/>
  <c r="AP1616" i="44"/>
  <c r="AP1528" i="44"/>
  <c r="AP1464" i="44"/>
  <c r="AP1432" i="44"/>
  <c r="AN1456" i="44"/>
  <c r="AN1731" i="44"/>
  <c r="AP1731" i="44"/>
  <c r="AP1978" i="44"/>
  <c r="AP1736" i="44"/>
  <c r="AP1712" i="44"/>
  <c r="AP1640" i="44"/>
  <c r="AP1592" i="44"/>
  <c r="AP1400" i="44"/>
  <c r="AN1699" i="44"/>
  <c r="AN1570" i="44"/>
  <c r="AP1570" i="44"/>
  <c r="AN1410" i="44"/>
  <c r="AP1410" i="44"/>
  <c r="AN1370" i="44"/>
  <c r="AP1370" i="44"/>
  <c r="AP1801" i="44"/>
  <c r="AN1801" i="44"/>
  <c r="AN1939" i="44"/>
  <c r="AP1776" i="44"/>
  <c r="AP1766" i="44"/>
  <c r="AP1662" i="44"/>
  <c r="AP1614" i="44"/>
  <c r="AP1568" i="44"/>
  <c r="AP1504" i="44"/>
  <c r="AP1376" i="44"/>
  <c r="AN1784" i="44"/>
  <c r="AN1648" i="44"/>
  <c r="AN1576" i="44"/>
  <c r="AN1512" i="44"/>
  <c r="AN1480" i="44"/>
  <c r="AP1938" i="44"/>
  <c r="AP1914" i="44"/>
  <c r="AP1851" i="44"/>
  <c r="AN1560" i="44"/>
  <c r="AP1560" i="44"/>
  <c r="AN1931" i="44"/>
  <c r="AP1931" i="44"/>
  <c r="AP1923" i="44"/>
  <c r="AN1923" i="44"/>
  <c r="AP1915" i="44"/>
  <c r="AN1915" i="44"/>
  <c r="AN1907" i="44"/>
  <c r="AP1907" i="44"/>
  <c r="AN1899" i="44"/>
  <c r="AP1899" i="44"/>
  <c r="AN1883" i="44"/>
  <c r="AP1883" i="44"/>
  <c r="AP1875" i="44"/>
  <c r="AN1875" i="44"/>
  <c r="AN1867" i="44"/>
  <c r="AP1867" i="44"/>
  <c r="AP1843" i="44"/>
  <c r="AN1843" i="44"/>
  <c r="AP1835" i="44"/>
  <c r="AN1835" i="44"/>
  <c r="AP1720" i="44"/>
  <c r="AN1719" i="44"/>
  <c r="AP1719" i="44"/>
  <c r="AN1655" i="44"/>
  <c r="AP1655" i="44"/>
  <c r="AN1551" i="44"/>
  <c r="AP1551" i="44"/>
  <c r="AN1503" i="44"/>
  <c r="AP1503" i="44"/>
  <c r="AN1399" i="44"/>
  <c r="AP1399" i="44"/>
  <c r="AN1906" i="44"/>
  <c r="AP1906" i="44"/>
  <c r="AN1882" i="44"/>
  <c r="AP1882" i="44"/>
  <c r="AN1874" i="44"/>
  <c r="AP1874" i="44"/>
  <c r="AP1866" i="44"/>
  <c r="AN1866" i="44"/>
  <c r="AN1858" i="44"/>
  <c r="AP1858" i="44"/>
  <c r="AN1842" i="44"/>
  <c r="AP1842" i="44"/>
  <c r="AP1680" i="44"/>
  <c r="AN1622" i="44"/>
  <c r="AP1622" i="44"/>
  <c r="AN1590" i="44"/>
  <c r="AP1590" i="44"/>
  <c r="AN1542" i="44"/>
  <c r="AP1542" i="44"/>
  <c r="AN1446" i="44"/>
  <c r="AP1446" i="44"/>
  <c r="AN1390" i="44"/>
  <c r="AP1390" i="44"/>
  <c r="AP1963" i="44"/>
  <c r="AN1963" i="44"/>
  <c r="AP1986" i="44"/>
  <c r="AN1986" i="44"/>
  <c r="AN1926" i="44"/>
  <c r="AN1948" i="44"/>
  <c r="AP1975" i="44"/>
  <c r="AP1991" i="44"/>
  <c r="AN1912" i="44"/>
  <c r="AP1912" i="44"/>
  <c r="AN1888" i="44"/>
  <c r="AP1888" i="44"/>
  <c r="AN1856" i="44"/>
  <c r="AP1856" i="44"/>
  <c r="AP1964" i="44"/>
  <c r="AP1895" i="44"/>
  <c r="AN1895" i="44"/>
  <c r="AP1934" i="44"/>
  <c r="AN1934" i="44"/>
  <c r="AN1999" i="44"/>
  <c r="AP1999" i="44"/>
  <c r="AN1803" i="44"/>
  <c r="AP1803" i="44"/>
  <c r="AN1902" i="44"/>
  <c r="AP1980" i="44"/>
  <c r="AN1980" i="44"/>
  <c r="AN1972" i="44"/>
  <c r="AP1972" i="44"/>
  <c r="AP2022" i="44"/>
  <c r="AN2022" i="44"/>
  <c r="AN2112" i="44"/>
  <c r="AP2134" i="44"/>
  <c r="AN2023" i="44"/>
  <c r="AP2061" i="44"/>
  <c r="AN2085" i="44"/>
  <c r="AP2118" i="44"/>
  <c r="AP2077" i="44"/>
  <c r="AN2069" i="44"/>
  <c r="AN2126" i="44"/>
  <c r="AP2054" i="44"/>
  <c r="AN2067" i="44"/>
  <c r="AP1333" i="44"/>
  <c r="AP1301" i="44"/>
  <c r="AP1269" i="44"/>
  <c r="AP1237" i="44"/>
  <c r="AP1205" i="44"/>
  <c r="AP1173" i="44"/>
  <c r="AP1141" i="44"/>
  <c r="AP1109" i="44"/>
  <c r="AP1077" i="44"/>
  <c r="AP1045" i="44"/>
  <c r="AP1013" i="44"/>
  <c r="AP981" i="44"/>
  <c r="AP949" i="44"/>
  <c r="AP917" i="44"/>
  <c r="AP885" i="44"/>
  <c r="AP853" i="44"/>
  <c r="AP813" i="44"/>
  <c r="AP765" i="44"/>
  <c r="AP701" i="44"/>
  <c r="AP637" i="44"/>
  <c r="AP573" i="44"/>
  <c r="AP509" i="44"/>
  <c r="AP445" i="44"/>
  <c r="AP381" i="44"/>
  <c r="AP317" i="44"/>
  <c r="AP253" i="44"/>
  <c r="AP189" i="44"/>
  <c r="AN197" i="44"/>
  <c r="AN109" i="44"/>
  <c r="AP821" i="44"/>
  <c r="AP709" i="44"/>
  <c r="AP645" i="44"/>
  <c r="AP581" i="44"/>
  <c r="AP517" i="44"/>
  <c r="AP453" i="44"/>
  <c r="AP389" i="44"/>
  <c r="AP325" i="44"/>
  <c r="AP133" i="44"/>
  <c r="AP125" i="44"/>
  <c r="AP117" i="44"/>
  <c r="AP101" i="44"/>
  <c r="AP93" i="44"/>
  <c r="AP85" i="44"/>
  <c r="AP77" i="44"/>
  <c r="AP69" i="44"/>
  <c r="AP61" i="44"/>
  <c r="AP53" i="44"/>
  <c r="AP45" i="44"/>
  <c r="AP37" i="44"/>
  <c r="AP29" i="44"/>
  <c r="AP21" i="44"/>
  <c r="AP13" i="44"/>
  <c r="AN1349" i="44"/>
  <c r="AN421" i="44"/>
  <c r="AP597" i="44"/>
  <c r="AP533" i="44"/>
  <c r="AP213" i="44"/>
  <c r="AN806" i="44"/>
  <c r="AP725" i="44"/>
  <c r="AP469" i="44"/>
  <c r="AP405" i="44"/>
  <c r="AP341" i="44"/>
  <c r="AP1317" i="44"/>
  <c r="AP1285" i="44"/>
  <c r="AP1253" i="44"/>
  <c r="AP1221" i="44"/>
  <c r="AP1189" i="44"/>
  <c r="AP1157" i="44"/>
  <c r="AP1125" i="44"/>
  <c r="AP1093" i="44"/>
  <c r="AP1061" i="44"/>
  <c r="AP1029" i="44"/>
  <c r="AP997" i="44"/>
  <c r="AP965" i="44"/>
  <c r="AP933" i="44"/>
  <c r="AP901" i="44"/>
  <c r="AP869" i="44"/>
  <c r="AP837" i="44"/>
  <c r="AP781" i="44"/>
  <c r="AP733" i="44"/>
  <c r="AP669" i="44"/>
  <c r="AP605" i="44"/>
  <c r="AP541" i="44"/>
  <c r="AP477" i="44"/>
  <c r="AP413" i="44"/>
  <c r="AP349" i="44"/>
  <c r="AP285" i="44"/>
  <c r="AP221" i="44"/>
  <c r="AP157" i="44"/>
  <c r="AN173" i="44"/>
  <c r="AP789" i="44"/>
  <c r="AP741" i="44"/>
  <c r="AP677" i="44"/>
  <c r="AP613" i="44"/>
  <c r="AP549" i="44"/>
  <c r="AP485" i="44"/>
  <c r="AP357" i="44"/>
  <c r="AP293" i="44"/>
  <c r="AP229" i="44"/>
  <c r="AP165" i="44"/>
  <c r="AP1325" i="44"/>
  <c r="AP1293" i="44"/>
  <c r="AP1261" i="44"/>
  <c r="AP1229" i="44"/>
  <c r="AP1197" i="44"/>
  <c r="AP1165" i="44"/>
  <c r="AP1133" i="44"/>
  <c r="AP1101" i="44"/>
  <c r="AP1069" i="44"/>
  <c r="AP1037" i="44"/>
  <c r="AP1005" i="44"/>
  <c r="AP973" i="44"/>
  <c r="AP941" i="44"/>
  <c r="AP909" i="44"/>
  <c r="AP877" i="44"/>
  <c r="AP845" i="44"/>
  <c r="AP797" i="44"/>
  <c r="AP749" i="44"/>
  <c r="AP685" i="44"/>
  <c r="AP621" i="44"/>
  <c r="AP557" i="44"/>
  <c r="AP493" i="44"/>
  <c r="AP429" i="44"/>
  <c r="AP365" i="44"/>
  <c r="AP301" i="44"/>
  <c r="AP237" i="44"/>
  <c r="AN1238" i="44"/>
  <c r="AN1174" i="44"/>
  <c r="AP661" i="44"/>
  <c r="AP1334" i="44"/>
  <c r="AP1302" i="44"/>
  <c r="AP1270" i="44"/>
  <c r="AP805" i="44"/>
  <c r="AP757" i="44"/>
  <c r="AP693" i="44"/>
  <c r="AP629" i="44"/>
  <c r="AP565" i="44"/>
  <c r="AP501" i="44"/>
  <c r="AP437" i="44"/>
  <c r="AP309" i="44"/>
  <c r="AP245" i="44"/>
  <c r="AP181" i="44"/>
  <c r="AN833" i="44"/>
  <c r="AP1761" i="44"/>
  <c r="AN1785" i="44"/>
  <c r="AP1785" i="44"/>
  <c r="AN1777" i="44"/>
  <c r="AP1777" i="44"/>
  <c r="AN1769" i="44"/>
  <c r="AP1769" i="44"/>
  <c r="AN1745" i="44"/>
  <c r="AP1745" i="44"/>
  <c r="AN1737" i="44"/>
  <c r="AP1737" i="44"/>
  <c r="AN1729" i="44"/>
  <c r="AP1729" i="44"/>
  <c r="AN1721" i="44"/>
  <c r="AP1721" i="44"/>
  <c r="AN1713" i="44"/>
  <c r="AP1713" i="44"/>
  <c r="AN1705" i="44"/>
  <c r="AP1705" i="44"/>
  <c r="AN1697" i="44"/>
  <c r="AP1697" i="44"/>
  <c r="AN1689" i="44"/>
  <c r="AP1689" i="44"/>
  <c r="AN1681" i="44"/>
  <c r="AP1681" i="44"/>
  <c r="AN1673" i="44"/>
  <c r="AP1673" i="44"/>
  <c r="AN1665" i="44"/>
  <c r="AP1665" i="44"/>
  <c r="AP1649" i="44"/>
  <c r="AN1649" i="44"/>
  <c r="AN1641" i="44"/>
  <c r="AP1641" i="44"/>
  <c r="AN1633" i="44"/>
  <c r="AP1633" i="44"/>
  <c r="AN1625" i="44"/>
  <c r="AP1625" i="44"/>
  <c r="AN1617" i="44"/>
  <c r="AP1617" i="44"/>
  <c r="AN1609" i="44"/>
  <c r="AP1609" i="44"/>
  <c r="AN1601" i="44"/>
  <c r="AP1601" i="44"/>
  <c r="AN1593" i="44"/>
  <c r="AP1593" i="44"/>
  <c r="AP1585" i="44"/>
  <c r="AN1585" i="44"/>
  <c r="AN1577" i="44"/>
  <c r="AP1577" i="44"/>
  <c r="AN1569" i="44"/>
  <c r="AP1569" i="44"/>
  <c r="AP1561" i="44"/>
  <c r="AN1561" i="44"/>
  <c r="AP1553" i="44"/>
  <c r="AN1553" i="44"/>
  <c r="AP1545" i="44"/>
  <c r="AN1545" i="44"/>
  <c r="AN1529" i="44"/>
  <c r="AP1529" i="44"/>
  <c r="AP1521" i="44"/>
  <c r="AN1521" i="44"/>
  <c r="AP1513" i="44"/>
  <c r="AN1513" i="44"/>
  <c r="AN1505" i="44"/>
  <c r="AP1505" i="44"/>
  <c r="AP1497" i="44"/>
  <c r="AN1497" i="44"/>
  <c r="AP1489" i="44"/>
  <c r="AN1489" i="44"/>
  <c r="AP1481" i="44"/>
  <c r="AN1481" i="44"/>
  <c r="AN1473" i="44"/>
  <c r="AP1473" i="44"/>
  <c r="AP1465" i="44"/>
  <c r="AN1465" i="44"/>
  <c r="AP1457" i="44"/>
  <c r="AN1457" i="44"/>
  <c r="AP1449" i="44"/>
  <c r="AN1449" i="44"/>
  <c r="AP1441" i="44"/>
  <c r="AN1441" i="44"/>
  <c r="AP1433" i="44"/>
  <c r="AN1433" i="44"/>
  <c r="AN1425" i="44"/>
  <c r="AP1425" i="44"/>
  <c r="AP1417" i="44"/>
  <c r="AN1417" i="44"/>
  <c r="AP1401" i="44"/>
  <c r="AN1401" i="44"/>
  <c r="AP1393" i="44"/>
  <c r="AN1393" i="44"/>
  <c r="AN1385" i="44"/>
  <c r="AP1385" i="44"/>
  <c r="AP1377" i="44"/>
  <c r="AN1377" i="44"/>
  <c r="AP1369" i="44"/>
  <c r="AN1369" i="44"/>
  <c r="AN1409" i="44"/>
  <c r="AN1537" i="44"/>
  <c r="AP1578" i="44"/>
  <c r="AP1514" i="44"/>
  <c r="AP1450" i="44"/>
  <c r="AN1818" i="44"/>
  <c r="AP1818" i="44"/>
  <c r="AN1810" i="44"/>
  <c r="AP1810" i="44"/>
  <c r="AN1802" i="44"/>
  <c r="AP1802" i="44"/>
  <c r="AN1794" i="44"/>
  <c r="AP1794" i="44"/>
  <c r="AP1901" i="44"/>
  <c r="AP1530" i="44"/>
  <c r="AP1466" i="44"/>
  <c r="AP1402" i="44"/>
  <c r="AP1826" i="44"/>
  <c r="AN1941" i="44"/>
  <c r="AP1941" i="44"/>
  <c r="AN1933" i="44"/>
  <c r="AP1933" i="44"/>
  <c r="AN1925" i="44"/>
  <c r="AP1925" i="44"/>
  <c r="AP1917" i="44"/>
  <c r="AN1917" i="44"/>
  <c r="AN1909" i="44"/>
  <c r="AP1909" i="44"/>
  <c r="AP1885" i="44"/>
  <c r="AN1885" i="44"/>
  <c r="AN1877" i="44"/>
  <c r="AP1877" i="44"/>
  <c r="AN1869" i="44"/>
  <c r="AP1869" i="44"/>
  <c r="AN1861" i="44"/>
  <c r="AP1861" i="44"/>
  <c r="AP1853" i="44"/>
  <c r="AN1853" i="44"/>
  <c r="AP1845" i="44"/>
  <c r="AN1845" i="44"/>
  <c r="AN1837" i="44"/>
  <c r="AP1837" i="44"/>
  <c r="AN1786" i="44"/>
  <c r="AP1786" i="44"/>
  <c r="AN1778" i="44"/>
  <c r="AP1778" i="44"/>
  <c r="AN1770" i="44"/>
  <c r="AP1770" i="44"/>
  <c r="AN1762" i="44"/>
  <c r="AP1762" i="44"/>
  <c r="AN1754" i="44"/>
  <c r="AP1754" i="44"/>
  <c r="AN1746" i="44"/>
  <c r="AP1746" i="44"/>
  <c r="AN1738" i="44"/>
  <c r="AP1738" i="44"/>
  <c r="AN1730" i="44"/>
  <c r="AP1730" i="44"/>
  <c r="AN1722" i="44"/>
  <c r="AP1722" i="44"/>
  <c r="AN1714" i="44"/>
  <c r="AP1714" i="44"/>
  <c r="AN1706" i="44"/>
  <c r="AP1706" i="44"/>
  <c r="AN1966" i="44"/>
  <c r="AP1966" i="44"/>
  <c r="AN1965" i="44"/>
  <c r="AP1965" i="44"/>
  <c r="AN1949" i="44"/>
  <c r="AP1949" i="44"/>
  <c r="AP1822" i="44"/>
  <c r="AN1822" i="44"/>
  <c r="AP1798" i="44"/>
  <c r="AN1798" i="44"/>
  <c r="AN2006" i="44"/>
  <c r="AP2006" i="44"/>
  <c r="AP1998" i="44"/>
  <c r="AN1998" i="44"/>
  <c r="AP1695" i="44"/>
  <c r="AP1631" i="44"/>
  <c r="AN1800" i="44"/>
  <c r="AN1828" i="44"/>
  <c r="AP1828" i="44"/>
  <c r="AN1820" i="44"/>
  <c r="AP1820" i="44"/>
  <c r="AN1812" i="44"/>
  <c r="AP1812" i="44"/>
  <c r="AP2013" i="44"/>
  <c r="AN2013" i="44"/>
  <c r="AP2005" i="44"/>
  <c r="AN2005" i="44"/>
  <c r="AN1891" i="44"/>
  <c r="AP1891" i="44"/>
  <c r="AN1813" i="44"/>
  <c r="AP1813" i="44"/>
  <c r="AP1903" i="44"/>
  <c r="AN1922" i="44"/>
  <c r="AP1922" i="44"/>
  <c r="AN1850" i="44"/>
  <c r="AP1850" i="44"/>
  <c r="AP1953" i="44"/>
  <c r="AP1970" i="44"/>
  <c r="AN1970" i="44"/>
  <c r="AN2008" i="44"/>
  <c r="AP1954" i="44"/>
  <c r="AN1954" i="44"/>
  <c r="AN1946" i="44"/>
  <c r="AP1946" i="44"/>
  <c r="AN1985" i="44"/>
  <c r="AP1985" i="44"/>
  <c r="AN1961" i="44"/>
  <c r="AP1961" i="44"/>
  <c r="AN1977" i="44"/>
  <c r="AP1997" i="44"/>
  <c r="AP1993" i="44"/>
  <c r="AN1993" i="44"/>
  <c r="AN1879" i="44"/>
  <c r="AP1879" i="44"/>
  <c r="AN1863" i="44"/>
  <c r="AP1863" i="44"/>
  <c r="AN1839" i="44"/>
  <c r="AP1839" i="44"/>
  <c r="AQ2020" i="44"/>
  <c r="AR2020" i="44" s="1"/>
  <c r="AP1797" i="44"/>
  <c r="AN1834" i="44"/>
  <c r="AN1910" i="44"/>
  <c r="AP1910" i="44"/>
  <c r="AP1962" i="44"/>
  <c r="AP2044" i="44"/>
  <c r="AP2030" i="44"/>
  <c r="AN2046" i="44"/>
  <c r="AP2042" i="44"/>
  <c r="AP2029" i="44"/>
  <c r="AP2070" i="44"/>
  <c r="AP2059" i="44"/>
  <c r="AN2051" i="44"/>
  <c r="AP2102" i="44"/>
  <c r="AP2135" i="44"/>
  <c r="AP2122" i="44"/>
  <c r="AP2078" i="44"/>
  <c r="AP2110" i="44"/>
  <c r="AP2120" i="44"/>
  <c r="AP2086" i="44"/>
  <c r="AP2052" i="44"/>
  <c r="AP2098" i="44"/>
  <c r="AP1827" i="44"/>
  <c r="AP2047" i="44"/>
  <c r="AP2076" i="44"/>
  <c r="AP2062" i="44"/>
  <c r="AP2096" i="44"/>
  <c r="AP2105" i="44"/>
  <c r="AP2127" i="44"/>
  <c r="AP2031" i="44"/>
  <c r="AP2138" i="44"/>
  <c r="AN1698" i="44"/>
  <c r="AP1698" i="44"/>
  <c r="AN1690" i="44"/>
  <c r="AP1690" i="44"/>
  <c r="AN1682" i="44"/>
  <c r="AP1682" i="44"/>
  <c r="AN1674" i="44"/>
  <c r="AP1674" i="44"/>
  <c r="AN1666" i="44"/>
  <c r="AP1666" i="44"/>
  <c r="AN1658" i="44"/>
  <c r="AP1658" i="44"/>
  <c r="AN1650" i="44"/>
  <c r="AP1650" i="44"/>
  <c r="AN1642" i="44"/>
  <c r="AP1642" i="44"/>
  <c r="AN1634" i="44"/>
  <c r="AP1634" i="44"/>
  <c r="AP1626" i="44"/>
  <c r="AP1618" i="44"/>
  <c r="AP1610" i="44"/>
  <c r="AP1602" i="44"/>
  <c r="AP1594" i="44"/>
  <c r="AP1586" i="44"/>
  <c r="AN1824" i="44"/>
  <c r="AP1824" i="44"/>
  <c r="AN1816" i="44"/>
  <c r="AP1816" i="44"/>
  <c r="AP1808" i="44"/>
  <c r="AN1808" i="44"/>
  <c r="AP1792" i="44"/>
  <c r="AN1792" i="44"/>
  <c r="AN1809" i="44"/>
  <c r="AN1908" i="44"/>
  <c r="AP1908" i="44"/>
  <c r="AN1900" i="44"/>
  <c r="AP1900" i="44"/>
  <c r="AN1844" i="44"/>
  <c r="AP1844" i="44"/>
  <c r="AN1836" i="44"/>
  <c r="AP1836" i="44"/>
  <c r="AP1825" i="44"/>
  <c r="AP1817" i="44"/>
  <c r="AP1793" i="44"/>
  <c r="AN1830" i="44"/>
  <c r="AN1806" i="44"/>
  <c r="AP1940" i="44"/>
  <c r="AN1916" i="44"/>
  <c r="AP1860" i="44"/>
  <c r="AP1814" i="44"/>
  <c r="AP1892" i="44"/>
  <c r="AP1989" i="44"/>
  <c r="AN1989" i="44"/>
  <c r="AN1981" i="44"/>
  <c r="AP1981" i="44"/>
  <c r="AP1973" i="44"/>
  <c r="AN1973" i="44"/>
  <c r="AP2010" i="44"/>
  <c r="AN2010" i="44"/>
  <c r="AN2002" i="44"/>
  <c r="AP2002" i="44"/>
  <c r="AP1924" i="44"/>
  <c r="AP1930" i="44"/>
  <c r="AP1893" i="44"/>
  <c r="AN1935" i="44"/>
  <c r="AN1871" i="44"/>
  <c r="AP1942" i="44"/>
  <c r="AP1952" i="44"/>
  <c r="AP1968" i="44"/>
  <c r="AP1950" i="44"/>
  <c r="AN1947" i="44"/>
  <c r="AP1890" i="44"/>
  <c r="AP1960" i="44"/>
  <c r="AP1976" i="44"/>
  <c r="AN1983" i="44"/>
  <c r="AP2064" i="44"/>
  <c r="AN2027" i="44"/>
  <c r="AP2090" i="44"/>
  <c r="AP2072" i="44"/>
  <c r="AP2099" i="44"/>
  <c r="AP2130" i="44"/>
  <c r="AN2035" i="44"/>
  <c r="AN2024" i="44"/>
  <c r="AQ2024" i="44" s="1"/>
  <c r="AR2024" i="44" s="1"/>
  <c r="AP2088" i="44"/>
  <c r="AP2128" i="44"/>
  <c r="AP2037" i="44"/>
  <c r="AP2050" i="44"/>
  <c r="AP2097" i="44"/>
  <c r="AN2100" i="44"/>
  <c r="AP2109" i="44"/>
  <c r="AP2136" i="44"/>
  <c r="AP2045" i="44"/>
  <c r="AP2058" i="44"/>
  <c r="AN2043" i="44"/>
  <c r="AP2066" i="44"/>
  <c r="AP2095" i="44"/>
  <c r="AP2034" i="44"/>
  <c r="AP2074" i="44"/>
  <c r="AP2056" i="44"/>
  <c r="AP2114" i="44"/>
  <c r="AI2142" i="44"/>
  <c r="AI2134" i="44"/>
  <c r="AI2126" i="44"/>
  <c r="AI2118" i="44"/>
  <c r="AL2140" i="44"/>
  <c r="AL2132" i="44"/>
  <c r="AL2124" i="44"/>
  <c r="AL2116" i="44"/>
  <c r="AI2141" i="44"/>
  <c r="AI2133" i="44"/>
  <c r="AI2125" i="44"/>
  <c r="AI2117" i="44"/>
  <c r="AQ2117" i="44" s="1"/>
  <c r="AI2137" i="44"/>
  <c r="AQ2137" i="44" s="1"/>
  <c r="AR2137" i="44" s="1"/>
  <c r="AI2129" i="44"/>
  <c r="AI2121" i="44"/>
  <c r="AI2113" i="44"/>
  <c r="AI2107" i="44"/>
  <c r="AN2140" i="44"/>
  <c r="AN2132" i="44"/>
  <c r="AN2124" i="44"/>
  <c r="AN2116" i="44"/>
  <c r="AH2136" i="44"/>
  <c r="AI2136" i="44" s="1"/>
  <c r="AH2128" i="44"/>
  <c r="AI2128" i="44" s="1"/>
  <c r="AH2120" i="44"/>
  <c r="AI2120" i="44" s="1"/>
  <c r="AQ2101" i="44"/>
  <c r="AI2108" i="44"/>
  <c r="AI2106" i="44"/>
  <c r="AL2111" i="44"/>
  <c r="AP2108" i="44"/>
  <c r="AP2106" i="44"/>
  <c r="AI2100" i="44"/>
  <c r="AQ2100" i="44" s="1"/>
  <c r="AI2096" i="44"/>
  <c r="AI2094" i="44"/>
  <c r="AI2093" i="44"/>
  <c r="AP2094" i="44"/>
  <c r="AP2093" i="44"/>
  <c r="AH2098" i="44"/>
  <c r="AI2098" i="44" s="1"/>
  <c r="AH2097" i="44"/>
  <c r="AI2097" i="44" s="1"/>
  <c r="AL2036" i="44"/>
  <c r="AQ2036" i="44" s="1"/>
  <c r="AL2091" i="44"/>
  <c r="AL2067" i="44"/>
  <c r="AQ2067" i="44" s="1"/>
  <c r="AR2067" i="44" s="1"/>
  <c r="AL2051" i="44"/>
  <c r="AL2083" i="44"/>
  <c r="AL2075" i="44"/>
  <c r="AL2059" i="44"/>
  <c r="AQ2059" i="44" s="1"/>
  <c r="AR2059" i="44" s="1"/>
  <c r="AI2092" i="44"/>
  <c r="AI2084" i="44"/>
  <c r="AI2076" i="44"/>
  <c r="AI2068" i="44"/>
  <c r="AI2060" i="44"/>
  <c r="AI2052" i="44"/>
  <c r="AI2090" i="44"/>
  <c r="AI2082" i="44"/>
  <c r="AI2074" i="44"/>
  <c r="AI2066" i="44"/>
  <c r="AI2058" i="44"/>
  <c r="AQ2058" i="44" s="1"/>
  <c r="AR2058" i="44" s="1"/>
  <c r="AI2050" i="44"/>
  <c r="AQ2073" i="44"/>
  <c r="AR2073" i="44" s="1"/>
  <c r="AQ2057" i="44"/>
  <c r="AR2057" i="44" s="1"/>
  <c r="AQ2040" i="44"/>
  <c r="AR2040" i="44" s="1"/>
  <c r="AQ2064" i="44"/>
  <c r="AR2064" i="44" s="1"/>
  <c r="AQ2056" i="44"/>
  <c r="AR2056" i="44" s="1"/>
  <c r="AL2028" i="44"/>
  <c r="AQ2078" i="44"/>
  <c r="AR2078" i="44" s="1"/>
  <c r="AN2087" i="44"/>
  <c r="AN2079" i="44"/>
  <c r="AN2071" i="44"/>
  <c r="AQ2071" i="44" s="1"/>
  <c r="AN2063" i="44"/>
  <c r="AN2055" i="44"/>
  <c r="AQ2061" i="44"/>
  <c r="AR2061" i="44" s="1"/>
  <c r="AI560" i="44"/>
  <c r="AI385" i="44"/>
  <c r="AI190" i="44"/>
  <c r="AL2048" i="44"/>
  <c r="AL9" i="44"/>
  <c r="AQ1930" i="44"/>
  <c r="AN2049" i="44"/>
  <c r="AN2041" i="44"/>
  <c r="AN2033" i="44"/>
  <c r="AN2025" i="44"/>
  <c r="AH2045" i="44"/>
  <c r="AI2045" i="44" s="1"/>
  <c r="AH2037" i="44"/>
  <c r="AI2037" i="44" s="1"/>
  <c r="AH2029" i="44"/>
  <c r="AI2029" i="44" s="1"/>
  <c r="AI2023" i="44"/>
  <c r="AQ2023" i="44" s="1"/>
  <c r="AI2022" i="44"/>
  <c r="AL1232" i="44"/>
  <c r="AL1296" i="44"/>
  <c r="AI240" i="44"/>
  <c r="AL1838" i="44"/>
  <c r="AI1418" i="44"/>
  <c r="AQ1970" i="44"/>
  <c r="AR1970" i="44" s="1"/>
  <c r="AI1393" i="44"/>
  <c r="AI1361" i="44"/>
  <c r="AI735" i="44"/>
  <c r="AI408" i="44"/>
  <c r="AI320" i="44"/>
  <c r="AI296" i="44"/>
  <c r="AI283" i="44"/>
  <c r="AI271" i="44"/>
  <c r="AI209" i="44"/>
  <c r="AI187" i="44"/>
  <c r="AI131" i="44"/>
  <c r="AI42" i="44"/>
  <c r="AL2012" i="44"/>
  <c r="AL2004" i="44"/>
  <c r="AL1996" i="44"/>
  <c r="AI2009" i="44"/>
  <c r="AI2001" i="44"/>
  <c r="AI1993" i="44"/>
  <c r="AL763" i="44"/>
  <c r="AL392" i="44"/>
  <c r="AL1070" i="44"/>
  <c r="AL1030" i="44"/>
  <c r="AL894" i="44"/>
  <c r="AL654" i="44"/>
  <c r="AL614" i="44"/>
  <c r="AL2008" i="44"/>
  <c r="AL2000" i="44"/>
  <c r="AL1992" i="44"/>
  <c r="AQ1952" i="44"/>
  <c r="AR1952" i="44" s="1"/>
  <c r="AN2012" i="44"/>
  <c r="AN2004" i="44"/>
  <c r="AN1996" i="44"/>
  <c r="AH2006" i="44"/>
  <c r="AI2006" i="44" s="1"/>
  <c r="AH1998" i="44"/>
  <c r="AI1998" i="44" s="1"/>
  <c r="AI1862" i="44"/>
  <c r="AN2011" i="44"/>
  <c r="AN2003" i="44"/>
  <c r="AN1995" i="44"/>
  <c r="AH2013" i="44"/>
  <c r="AI2013" i="44" s="1"/>
  <c r="AH2005" i="44"/>
  <c r="AI2005" i="44" s="1"/>
  <c r="AH1997" i="44"/>
  <c r="AI1997" i="44" s="1"/>
  <c r="AI1926" i="44"/>
  <c r="AQ1946" i="44"/>
  <c r="AR1946" i="44" s="1"/>
  <c r="AL1811" i="44"/>
  <c r="AQ1977" i="44"/>
  <c r="AR1977" i="44" s="1"/>
  <c r="AQ1976" i="44"/>
  <c r="AR1976" i="44" s="1"/>
  <c r="AQ1990" i="44"/>
  <c r="AR1990" i="44" s="1"/>
  <c r="AN1987" i="44"/>
  <c r="AN1979" i="44"/>
  <c r="AN1971" i="44"/>
  <c r="AH1989" i="44"/>
  <c r="AI1989" i="44" s="1"/>
  <c r="AH1981" i="44"/>
  <c r="AI1981" i="44" s="1"/>
  <c r="AH1973" i="44"/>
  <c r="AI1973" i="44" s="1"/>
  <c r="AP1987" i="44"/>
  <c r="AP1979" i="44"/>
  <c r="AP1971" i="44"/>
  <c r="AL1457" i="44"/>
  <c r="AQ1945" i="44"/>
  <c r="AR1945" i="44" s="1"/>
  <c r="AQ1963" i="44"/>
  <c r="AR1963" i="44" s="1"/>
  <c r="AQ1947" i="44"/>
  <c r="AR1947" i="44" s="1"/>
  <c r="AL1616" i="44"/>
  <c r="AL1967" i="44"/>
  <c r="AL1959" i="44"/>
  <c r="AL1951" i="44"/>
  <c r="AL1943" i="44"/>
  <c r="AI1820" i="44"/>
  <c r="AI1804" i="44"/>
  <c r="AQ1936" i="44"/>
  <c r="AR1936" i="44" s="1"/>
  <c r="AN1967" i="44"/>
  <c r="AN1959" i="44"/>
  <c r="AN1951" i="44"/>
  <c r="AN1943" i="44"/>
  <c r="AI1829" i="44"/>
  <c r="AI1795" i="44"/>
  <c r="AI439" i="44"/>
  <c r="AI264" i="44"/>
  <c r="AI86" i="44"/>
  <c r="AI70" i="44"/>
  <c r="AI62" i="44"/>
  <c r="AI46" i="44"/>
  <c r="AI22" i="44"/>
  <c r="AL1032" i="44"/>
  <c r="AL287" i="44"/>
  <c r="AL90" i="44"/>
  <c r="AL66" i="44"/>
  <c r="AL34" i="44"/>
  <c r="AL249" i="44"/>
  <c r="AL145" i="44"/>
  <c r="AL1725" i="44"/>
  <c r="AL1713" i="44"/>
  <c r="AL1577" i="44"/>
  <c r="AL1390" i="44"/>
  <c r="AL1382" i="44"/>
  <c r="AL1358" i="44"/>
  <c r="AI1739" i="44"/>
  <c r="AI1681" i="44"/>
  <c r="AI1611" i="44"/>
  <c r="AI1466" i="44"/>
  <c r="AI1458" i="44"/>
  <c r="AI1442" i="44"/>
  <c r="AI1434" i="44"/>
  <c r="AI1426" i="44"/>
  <c r="AI1410" i="44"/>
  <c r="AI1394" i="44"/>
  <c r="AI1386" i="44"/>
  <c r="AI1378" i="44"/>
  <c r="AI1787" i="44"/>
  <c r="AI1659" i="44"/>
  <c r="AI1571" i="44"/>
  <c r="AI1895" i="44"/>
  <c r="AH1941" i="44"/>
  <c r="AI1941" i="44" s="1"/>
  <c r="AH1933" i="44"/>
  <c r="AI1933" i="44" s="1"/>
  <c r="AH1925" i="44"/>
  <c r="AI1925" i="44" s="1"/>
  <c r="AH1917" i="44"/>
  <c r="AI1917" i="44" s="1"/>
  <c r="AH1909" i="44"/>
  <c r="AI1909" i="44" s="1"/>
  <c r="AH1901" i="44"/>
  <c r="AI1901" i="44" s="1"/>
  <c r="AH1893" i="44"/>
  <c r="AI1893" i="44" s="1"/>
  <c r="AH1885" i="44"/>
  <c r="AI1885" i="44" s="1"/>
  <c r="AH1877" i="44"/>
  <c r="AI1877" i="44" s="1"/>
  <c r="AH1869" i="44"/>
  <c r="AI1869" i="44" s="1"/>
  <c r="AH1861" i="44"/>
  <c r="AI1861" i="44" s="1"/>
  <c r="AH1853" i="44"/>
  <c r="AI1853" i="44" s="1"/>
  <c r="AH1845" i="44"/>
  <c r="AI1845" i="44" s="1"/>
  <c r="AI1737" i="44"/>
  <c r="AI1667" i="44"/>
  <c r="AI1609" i="44"/>
  <c r="AI1581" i="44"/>
  <c r="AI1456" i="44"/>
  <c r="AI1440" i="44"/>
  <c r="AI1432" i="44"/>
  <c r="AI1392" i="44"/>
  <c r="AI1368" i="44"/>
  <c r="AI1753" i="44"/>
  <c r="AI1777" i="44"/>
  <c r="AI1649" i="44"/>
  <c r="AI1521" i="44"/>
  <c r="AI1480" i="44"/>
  <c r="AI1399" i="44"/>
  <c r="AI1391" i="44"/>
  <c r="AI1375" i="44"/>
  <c r="AI1367" i="44"/>
  <c r="AI1359" i="44"/>
  <c r="AI1728" i="44"/>
  <c r="AI1680" i="44"/>
  <c r="AI1624" i="44"/>
  <c r="AI1600" i="44"/>
  <c r="AI1568" i="44"/>
  <c r="AI1560" i="44"/>
  <c r="AI1424" i="44"/>
  <c r="AI1362" i="44"/>
  <c r="AI1640" i="44"/>
  <c r="AI1610" i="44"/>
  <c r="AH1837" i="44"/>
  <c r="AI1837" i="44" s="1"/>
  <c r="AI1823" i="44"/>
  <c r="AI1815" i="44"/>
  <c r="AI1807" i="44"/>
  <c r="AI1799" i="44"/>
  <c r="AI1791" i="44"/>
  <c r="AK1939" i="44"/>
  <c r="AL1939" i="44" s="1"/>
  <c r="AK1931" i="44"/>
  <c r="AL1931" i="44" s="1"/>
  <c r="AK1923" i="44"/>
  <c r="AL1923" i="44" s="1"/>
  <c r="AK1915" i="44"/>
  <c r="AL1915" i="44" s="1"/>
  <c r="AK1907" i="44"/>
  <c r="AL1907" i="44" s="1"/>
  <c r="AK1899" i="44"/>
  <c r="AL1899" i="44" s="1"/>
  <c r="AK1891" i="44"/>
  <c r="AL1891" i="44" s="1"/>
  <c r="AK1883" i="44"/>
  <c r="AL1883" i="44" s="1"/>
  <c r="AK1875" i="44"/>
  <c r="AL1875" i="44" s="1"/>
  <c r="AK1867" i="44"/>
  <c r="AL1867" i="44" s="1"/>
  <c r="AK1859" i="44"/>
  <c r="AL1859" i="44" s="1"/>
  <c r="AK1851" i="44"/>
  <c r="AL1851" i="44" s="1"/>
  <c r="AI1377" i="44"/>
  <c r="AI1822" i="44"/>
  <c r="AI1814" i="44"/>
  <c r="AI1806" i="44"/>
  <c r="AI1798" i="44"/>
  <c r="AI1790" i="44"/>
  <c r="AL1421" i="44"/>
  <c r="AL1500" i="44"/>
  <c r="AI1879" i="44"/>
  <c r="AN1937" i="44"/>
  <c r="AP1937" i="44"/>
  <c r="AN1929" i="44"/>
  <c r="AP1929" i="44"/>
  <c r="AN1921" i="44"/>
  <c r="AP1921" i="44"/>
  <c r="AN1913" i="44"/>
  <c r="AP1913" i="44"/>
  <c r="AN1905" i="44"/>
  <c r="AP1905" i="44"/>
  <c r="AN1897" i="44"/>
  <c r="AP1897" i="44"/>
  <c r="AN1889" i="44"/>
  <c r="AP1889" i="44"/>
  <c r="AN1881" i="44"/>
  <c r="AP1881" i="44"/>
  <c r="AN1873" i="44"/>
  <c r="AP1873" i="44"/>
  <c r="AN1865" i="44"/>
  <c r="AP1865" i="44"/>
  <c r="AN1857" i="44"/>
  <c r="AP1857" i="44"/>
  <c r="AN1849" i="44"/>
  <c r="AP1849" i="44"/>
  <c r="AN1841" i="44"/>
  <c r="AP1841" i="44"/>
  <c r="AN1833" i="44"/>
  <c r="AP1833" i="44"/>
  <c r="AI1887" i="44"/>
  <c r="AK1843" i="44"/>
  <c r="AL1843" i="44" s="1"/>
  <c r="AK1835" i="44"/>
  <c r="AL1835" i="44" s="1"/>
  <c r="AI1903" i="44"/>
  <c r="AI1839" i="44"/>
  <c r="AL1898" i="44"/>
  <c r="AL1890" i="44"/>
  <c r="AI1911" i="44"/>
  <c r="AI1847" i="44"/>
  <c r="AI1919" i="44"/>
  <c r="AI1855" i="44"/>
  <c r="AI1927" i="44"/>
  <c r="AI1863" i="44"/>
  <c r="AI1935" i="44"/>
  <c r="AI1871" i="44"/>
  <c r="AL1303" i="44"/>
  <c r="AL1239" i="44"/>
  <c r="AL1193" i="44"/>
  <c r="AL1175" i="44"/>
  <c r="AL1147" i="44"/>
  <c r="AL1129" i="44"/>
  <c r="AL1111" i="44"/>
  <c r="AL1083" i="44"/>
  <c r="AL1065" i="44"/>
  <c r="AL1019" i="44"/>
  <c r="AL928" i="44"/>
  <c r="AL873" i="44"/>
  <c r="AL855" i="44"/>
  <c r="AL827" i="44"/>
  <c r="AL791" i="44"/>
  <c r="AL701" i="44"/>
  <c r="AL576" i="44"/>
  <c r="AL536" i="44"/>
  <c r="AL496" i="44"/>
  <c r="AL464" i="44"/>
  <c r="AL303" i="44"/>
  <c r="AL195" i="44"/>
  <c r="AL176" i="44"/>
  <c r="AL136" i="44"/>
  <c r="AL111" i="44"/>
  <c r="AL103" i="44"/>
  <c r="AL79" i="44"/>
  <c r="AL63" i="44"/>
  <c r="AL55" i="44"/>
  <c r="AL47" i="44"/>
  <c r="AL7" i="44"/>
  <c r="AL1334" i="44"/>
  <c r="AL1318" i="44"/>
  <c r="AL1302" i="44"/>
  <c r="AL1270" i="44"/>
  <c r="AL1238" i="44"/>
  <c r="AL1222" i="44"/>
  <c r="AL1214" i="44"/>
  <c r="AL1206" i="44"/>
  <c r="AL1038" i="44"/>
  <c r="AL1022" i="44"/>
  <c r="AL1006" i="44"/>
  <c r="AL974" i="44"/>
  <c r="AL958" i="44"/>
  <c r="AL934" i="44"/>
  <c r="AL918" i="44"/>
  <c r="AL886" i="44"/>
  <c r="AL846" i="44"/>
  <c r="AL838" i="44"/>
  <c r="AL798" i="44"/>
  <c r="AL790" i="44"/>
  <c r="AL750" i="44"/>
  <c r="AL742" i="44"/>
  <c r="AL726" i="44"/>
  <c r="AL686" i="44"/>
  <c r="AL670" i="44"/>
  <c r="AL662" i="44"/>
  <c r="AL622" i="44"/>
  <c r="AL598" i="44"/>
  <c r="AL582" i="44"/>
  <c r="AL478" i="44"/>
  <c r="AL470" i="44"/>
  <c r="AL430" i="44"/>
  <c r="AL390" i="44"/>
  <c r="AL342" i="44"/>
  <c r="AL310" i="44"/>
  <c r="AL262" i="44"/>
  <c r="AL158" i="44"/>
  <c r="AL150" i="44"/>
  <c r="AL1312" i="44"/>
  <c r="AL214" i="44"/>
  <c r="AL1830" i="44"/>
  <c r="AL1702" i="44"/>
  <c r="AL1694" i="44"/>
  <c r="AL1638" i="44"/>
  <c r="AL1630" i="44"/>
  <c r="AL1574" i="44"/>
  <c r="AL1566" i="44"/>
  <c r="AL1510" i="44"/>
  <c r="AL1502" i="44"/>
  <c r="AL1501" i="44"/>
  <c r="AL1493" i="44"/>
  <c r="AL1537" i="44"/>
  <c r="AL1529" i="44"/>
  <c r="AL1784" i="44"/>
  <c r="AL1776" i="44"/>
  <c r="AL1720" i="44"/>
  <c r="AL1712" i="44"/>
  <c r="AL1656" i="44"/>
  <c r="AL1648" i="44"/>
  <c r="AL1592" i="44"/>
  <c r="AL1584" i="44"/>
  <c r="AL1528" i="44"/>
  <c r="AL1520" i="44"/>
  <c r="AL1775" i="44"/>
  <c r="AL1767" i="44"/>
  <c r="AL1711" i="44"/>
  <c r="AL1703" i="44"/>
  <c r="AL1647" i="44"/>
  <c r="AL1639" i="44"/>
  <c r="AL1583" i="44"/>
  <c r="AL1575" i="44"/>
  <c r="AL1519" i="44"/>
  <c r="AL1511" i="44"/>
  <c r="AN1322" i="44"/>
  <c r="AP1322" i="44"/>
  <c r="AN1274" i="44"/>
  <c r="AP1274" i="44"/>
  <c r="AN1234" i="44"/>
  <c r="AP1234" i="44"/>
  <c r="AN1186" i="44"/>
  <c r="AP1186" i="44"/>
  <c r="AN1146" i="44"/>
  <c r="AP1146" i="44"/>
  <c r="AN1082" i="44"/>
  <c r="AP1082" i="44"/>
  <c r="AN1042" i="44"/>
  <c r="AP1042" i="44"/>
  <c r="AN994" i="44"/>
  <c r="AP994" i="44"/>
  <c r="AN946" i="44"/>
  <c r="AP946" i="44"/>
  <c r="AN898" i="44"/>
  <c r="AP898" i="44"/>
  <c r="AP842" i="44"/>
  <c r="AN842" i="44"/>
  <c r="AP802" i="44"/>
  <c r="AN802" i="44"/>
  <c r="AN754" i="44"/>
  <c r="AP754" i="44"/>
  <c r="AP722" i="44"/>
  <c r="AN722" i="44"/>
  <c r="AN674" i="44"/>
  <c r="AP674" i="44"/>
  <c r="AN626" i="44"/>
  <c r="AP626" i="44"/>
  <c r="AN586" i="44"/>
  <c r="AP586" i="44"/>
  <c r="AP538" i="44"/>
  <c r="AN538" i="44"/>
  <c r="AN490" i="44"/>
  <c r="AP490" i="44"/>
  <c r="AN442" i="44"/>
  <c r="AP442" i="44"/>
  <c r="AN402" i="44"/>
  <c r="AP402" i="44"/>
  <c r="AN370" i="44"/>
  <c r="AP370" i="44"/>
  <c r="AP338" i="44"/>
  <c r="AN338" i="44"/>
  <c r="AP306" i="44"/>
  <c r="AN306" i="44"/>
  <c r="AN266" i="44"/>
  <c r="AP266" i="44"/>
  <c r="AP218" i="44"/>
  <c r="AN218" i="44"/>
  <c r="AN186" i="44"/>
  <c r="AP186" i="44"/>
  <c r="AP162" i="44"/>
  <c r="AN162" i="44"/>
  <c r="AL743" i="44"/>
  <c r="AL688" i="44"/>
  <c r="AL432" i="44"/>
  <c r="AN1354" i="44"/>
  <c r="AP1354" i="44"/>
  <c r="AN1306" i="44"/>
  <c r="AP1306" i="44"/>
  <c r="AN1266" i="44"/>
  <c r="AP1266" i="44"/>
  <c r="AN1218" i="44"/>
  <c r="AP1218" i="44"/>
  <c r="AN1162" i="44"/>
  <c r="AP1162" i="44"/>
  <c r="AN1122" i="44"/>
  <c r="AP1122" i="44"/>
  <c r="AN1098" i="44"/>
  <c r="AP1098" i="44"/>
  <c r="AN1050" i="44"/>
  <c r="AP1050" i="44"/>
  <c r="AN1002" i="44"/>
  <c r="AP1002" i="44"/>
  <c r="AN954" i="44"/>
  <c r="AP954" i="44"/>
  <c r="AP906" i="44"/>
  <c r="AN906" i="44"/>
  <c r="AN866" i="44"/>
  <c r="AP866" i="44"/>
  <c r="AN826" i="44"/>
  <c r="AP826" i="44"/>
  <c r="AP778" i="44"/>
  <c r="AN778" i="44"/>
  <c r="AP730" i="44"/>
  <c r="AN730" i="44"/>
  <c r="AN698" i="44"/>
  <c r="AP698" i="44"/>
  <c r="AP642" i="44"/>
  <c r="AN642" i="44"/>
  <c r="AN594" i="44"/>
  <c r="AP594" i="44"/>
  <c r="AN554" i="44"/>
  <c r="AP554" i="44"/>
  <c r="AP506" i="44"/>
  <c r="AN506" i="44"/>
  <c r="AN458" i="44"/>
  <c r="AP458" i="44"/>
  <c r="AP386" i="44"/>
  <c r="AN386" i="44"/>
  <c r="AN178" i="44"/>
  <c r="AP178" i="44"/>
  <c r="AL935" i="44"/>
  <c r="AL871" i="44"/>
  <c r="AL779" i="44"/>
  <c r="AN1314" i="44"/>
  <c r="AP1314" i="44"/>
  <c r="AN1258" i="44"/>
  <c r="AP1258" i="44"/>
  <c r="AN1194" i="44"/>
  <c r="AP1194" i="44"/>
  <c r="AN1114" i="44"/>
  <c r="AP1114" i="44"/>
  <c r="AN1066" i="44"/>
  <c r="AP1066" i="44"/>
  <c r="AN1018" i="44"/>
  <c r="AP1018" i="44"/>
  <c r="AN930" i="44"/>
  <c r="AP930" i="44"/>
  <c r="AN882" i="44"/>
  <c r="AP882" i="44"/>
  <c r="AN818" i="44"/>
  <c r="AP818" i="44"/>
  <c r="AN746" i="44"/>
  <c r="AP746" i="44"/>
  <c r="AP682" i="44"/>
  <c r="AN682" i="44"/>
  <c r="AP618" i="44"/>
  <c r="AN618" i="44"/>
  <c r="AP546" i="44"/>
  <c r="AN546" i="44"/>
  <c r="AN482" i="44"/>
  <c r="AP482" i="44"/>
  <c r="AP434" i="44"/>
  <c r="AN434" i="44"/>
  <c r="AN394" i="44"/>
  <c r="AP394" i="44"/>
  <c r="AP346" i="44"/>
  <c r="AN346" i="44"/>
  <c r="AP298" i="44"/>
  <c r="AN298" i="44"/>
  <c r="AP250" i="44"/>
  <c r="AN250" i="44"/>
  <c r="AN202" i="44"/>
  <c r="AP202" i="44"/>
  <c r="AN138" i="44"/>
  <c r="AP138" i="44"/>
  <c r="AL971" i="44"/>
  <c r="AN1330" i="44"/>
  <c r="AP1330" i="44"/>
  <c r="AN1282" i="44"/>
  <c r="AP1282" i="44"/>
  <c r="AN1226" i="44"/>
  <c r="AP1226" i="44"/>
  <c r="AN1178" i="44"/>
  <c r="AP1178" i="44"/>
  <c r="AN1138" i="44"/>
  <c r="AP1138" i="44"/>
  <c r="AN1090" i="44"/>
  <c r="AP1090" i="44"/>
  <c r="AP1034" i="44"/>
  <c r="AN1034" i="44"/>
  <c r="AN986" i="44"/>
  <c r="AP986" i="44"/>
  <c r="AN938" i="44"/>
  <c r="AP938" i="44"/>
  <c r="AN890" i="44"/>
  <c r="AP890" i="44"/>
  <c r="AN850" i="44"/>
  <c r="AP850" i="44"/>
  <c r="AP794" i="44"/>
  <c r="AN794" i="44"/>
  <c r="AN762" i="44"/>
  <c r="AP762" i="44"/>
  <c r="AN714" i="44"/>
  <c r="AP714" i="44"/>
  <c r="AN666" i="44"/>
  <c r="AP666" i="44"/>
  <c r="AN634" i="44"/>
  <c r="AP634" i="44"/>
  <c r="AP578" i="44"/>
  <c r="AN578" i="44"/>
  <c r="AN530" i="44"/>
  <c r="AP530" i="44"/>
  <c r="AP498" i="44"/>
  <c r="AN498" i="44"/>
  <c r="AN450" i="44"/>
  <c r="AP450" i="44"/>
  <c r="AN410" i="44"/>
  <c r="AP410" i="44"/>
  <c r="AN354" i="44"/>
  <c r="AP354" i="44"/>
  <c r="AN322" i="44"/>
  <c r="AP322" i="44"/>
  <c r="AN282" i="44"/>
  <c r="AP282" i="44"/>
  <c r="AP258" i="44"/>
  <c r="AN258" i="44"/>
  <c r="AN226" i="44"/>
  <c r="AP226" i="44"/>
  <c r="AN194" i="44"/>
  <c r="AP194" i="44"/>
  <c r="AP154" i="44"/>
  <c r="AN154" i="44"/>
  <c r="AL843" i="44"/>
  <c r="AN1346" i="44"/>
  <c r="AP1346" i="44"/>
  <c r="AN1290" i="44"/>
  <c r="AP1290" i="44"/>
  <c r="AN1242" i="44"/>
  <c r="AP1242" i="44"/>
  <c r="AN1202" i="44"/>
  <c r="AP1202" i="44"/>
  <c r="AN1154" i="44"/>
  <c r="AP1154" i="44"/>
  <c r="AN1074" i="44"/>
  <c r="AP1074" i="44"/>
  <c r="AN1026" i="44"/>
  <c r="AP1026" i="44"/>
  <c r="AN978" i="44"/>
  <c r="AP978" i="44"/>
  <c r="AN922" i="44"/>
  <c r="AP922" i="44"/>
  <c r="AN858" i="44"/>
  <c r="AP858" i="44"/>
  <c r="AN810" i="44"/>
  <c r="AP810" i="44"/>
  <c r="AN770" i="44"/>
  <c r="AP770" i="44"/>
  <c r="AN706" i="44"/>
  <c r="AP706" i="44"/>
  <c r="AP658" i="44"/>
  <c r="AN658" i="44"/>
  <c r="AP610" i="44"/>
  <c r="AN610" i="44"/>
  <c r="AP570" i="44"/>
  <c r="AN570" i="44"/>
  <c r="AN522" i="44"/>
  <c r="AP522" i="44"/>
  <c r="AP466" i="44"/>
  <c r="AN466" i="44"/>
  <c r="AP426" i="44"/>
  <c r="AN426" i="44"/>
  <c r="AP378" i="44"/>
  <c r="AN378" i="44"/>
  <c r="AN330" i="44"/>
  <c r="AP330" i="44"/>
  <c r="AP290" i="44"/>
  <c r="AN290" i="44"/>
  <c r="AN242" i="44"/>
  <c r="AP242" i="44"/>
  <c r="AP210" i="44"/>
  <c r="AN210" i="44"/>
  <c r="AN146" i="44"/>
  <c r="AP146" i="44"/>
  <c r="AN1338" i="44"/>
  <c r="AP1338" i="44"/>
  <c r="AN1298" i="44"/>
  <c r="AP1298" i="44"/>
  <c r="AN1250" i="44"/>
  <c r="AP1250" i="44"/>
  <c r="AN1210" i="44"/>
  <c r="AP1210" i="44"/>
  <c r="AN1170" i="44"/>
  <c r="AP1170" i="44"/>
  <c r="AN1130" i="44"/>
  <c r="AP1130" i="44"/>
  <c r="AN1106" i="44"/>
  <c r="AP1106" i="44"/>
  <c r="AN1058" i="44"/>
  <c r="AP1058" i="44"/>
  <c r="AN1010" i="44"/>
  <c r="AP1010" i="44"/>
  <c r="AN962" i="44"/>
  <c r="AP962" i="44"/>
  <c r="AN914" i="44"/>
  <c r="AP914" i="44"/>
  <c r="AN874" i="44"/>
  <c r="AP874" i="44"/>
  <c r="AN834" i="44"/>
  <c r="AP834" i="44"/>
  <c r="AP786" i="44"/>
  <c r="AN786" i="44"/>
  <c r="AP738" i="44"/>
  <c r="AN738" i="44"/>
  <c r="AP690" i="44"/>
  <c r="AN690" i="44"/>
  <c r="AN650" i="44"/>
  <c r="AP650" i="44"/>
  <c r="AN602" i="44"/>
  <c r="AP602" i="44"/>
  <c r="AN562" i="44"/>
  <c r="AP562" i="44"/>
  <c r="AN514" i="44"/>
  <c r="AP514" i="44"/>
  <c r="AP474" i="44"/>
  <c r="AN474" i="44"/>
  <c r="AP418" i="44"/>
  <c r="AN418" i="44"/>
  <c r="AN362" i="44"/>
  <c r="AP362" i="44"/>
  <c r="AN314" i="44"/>
  <c r="AP314" i="44"/>
  <c r="AN274" i="44"/>
  <c r="AP274" i="44"/>
  <c r="AN234" i="44"/>
  <c r="AP234" i="44"/>
  <c r="AP170" i="44"/>
  <c r="AN170" i="44"/>
  <c r="AL907" i="44"/>
  <c r="AP970" i="44"/>
  <c r="AN970" i="44"/>
  <c r="AN769" i="44"/>
  <c r="AN1033" i="44"/>
  <c r="AN969" i="44"/>
  <c r="AN905" i="44"/>
  <c r="AN841" i="44"/>
  <c r="AN777" i="44"/>
  <c r="AP1353" i="44"/>
  <c r="AP1345" i="44"/>
  <c r="AP1337" i="44"/>
  <c r="AP1329" i="44"/>
  <c r="AP1321" i="44"/>
  <c r="AP1313" i="44"/>
  <c r="AP1305" i="44"/>
  <c r="AP1297" i="44"/>
  <c r="AP1289" i="44"/>
  <c r="AP1281" i="44"/>
  <c r="AP1273" i="44"/>
  <c r="AP1265" i="44"/>
  <c r="AP1257" i="44"/>
  <c r="AP1249" i="44"/>
  <c r="AP1241" i="44"/>
  <c r="AP1233" i="44"/>
  <c r="AP1225" i="44"/>
  <c r="AP1217" i="44"/>
  <c r="AP1209" i="44"/>
  <c r="AP1201" i="44"/>
  <c r="AP1193" i="44"/>
  <c r="AP1185" i="44"/>
  <c r="AP1177" i="44"/>
  <c r="AP1169" i="44"/>
  <c r="AP1161" i="44"/>
  <c r="AP1153" i="44"/>
  <c r="AP1145" i="44"/>
  <c r="AP1137" i="44"/>
  <c r="AP1129" i="44"/>
  <c r="AP1121" i="44"/>
  <c r="AP1113" i="44"/>
  <c r="AP1105" i="44"/>
  <c r="AP1097" i="44"/>
  <c r="AP1089" i="44"/>
  <c r="AP1081" i="44"/>
  <c r="AP1073" i="44"/>
  <c r="AP1065" i="44"/>
  <c r="AP1057" i="44"/>
  <c r="AP1049" i="44"/>
  <c r="AP1041" i="44"/>
  <c r="AP1017" i="44"/>
  <c r="AP1009" i="44"/>
  <c r="AP1001" i="44"/>
  <c r="AP993" i="44"/>
  <c r="AP985" i="44"/>
  <c r="AP977" i="44"/>
  <c r="AP953" i="44"/>
  <c r="AP945" i="44"/>
  <c r="AP937" i="44"/>
  <c r="AP929" i="44"/>
  <c r="AP921" i="44"/>
  <c r="AP913" i="44"/>
  <c r="AP889" i="44"/>
  <c r="AP881" i="44"/>
  <c r="AP873" i="44"/>
  <c r="AP865" i="44"/>
  <c r="AP857" i="44"/>
  <c r="AP849" i="44"/>
  <c r="P2000" i="42"/>
  <c r="AO1933" i="44" s="1"/>
  <c r="P2008" i="42"/>
  <c r="AO2142" i="44" s="1"/>
  <c r="P2016" i="42"/>
  <c r="P2024" i="42"/>
  <c r="P2032" i="42"/>
  <c r="O22" i="42"/>
  <c r="O23" i="42"/>
  <c r="O24" i="42"/>
  <c r="O25" i="42"/>
  <c r="O26" i="42"/>
  <c r="O27" i="42"/>
  <c r="O28" i="42"/>
  <c r="O29" i="42"/>
  <c r="O30" i="42"/>
  <c r="O31" i="42"/>
  <c r="O32" i="42"/>
  <c r="O33" i="42"/>
  <c r="O34" i="42"/>
  <c r="O35" i="42"/>
  <c r="O36" i="42"/>
  <c r="O37" i="42"/>
  <c r="O38" i="42"/>
  <c r="O39" i="42"/>
  <c r="O40" i="42"/>
  <c r="O41" i="42"/>
  <c r="O42" i="42"/>
  <c r="O43" i="42"/>
  <c r="O44" i="42"/>
  <c r="O45" i="42"/>
  <c r="O46" i="42"/>
  <c r="O47" i="42"/>
  <c r="O48" i="42"/>
  <c r="O49" i="42"/>
  <c r="O50" i="42"/>
  <c r="O51" i="42"/>
  <c r="O52" i="42"/>
  <c r="O53" i="42"/>
  <c r="O54" i="42"/>
  <c r="O55" i="42"/>
  <c r="O56" i="42"/>
  <c r="O57" i="42"/>
  <c r="O58" i="42"/>
  <c r="O59" i="42"/>
  <c r="O60" i="42"/>
  <c r="O61" i="42"/>
  <c r="O62" i="42"/>
  <c r="O63" i="42"/>
  <c r="O64" i="42"/>
  <c r="O65" i="42"/>
  <c r="O66" i="42"/>
  <c r="O67" i="42"/>
  <c r="O68" i="42"/>
  <c r="O69" i="42"/>
  <c r="O70" i="42"/>
  <c r="O71" i="42"/>
  <c r="O72" i="42"/>
  <c r="O73" i="42"/>
  <c r="O74" i="42"/>
  <c r="O75" i="42"/>
  <c r="O76" i="42"/>
  <c r="O77" i="42"/>
  <c r="O78" i="42"/>
  <c r="O79" i="42"/>
  <c r="O80" i="42"/>
  <c r="O81" i="42"/>
  <c r="O82" i="42"/>
  <c r="O83" i="42"/>
  <c r="O84" i="42"/>
  <c r="O85" i="42"/>
  <c r="O86" i="42"/>
  <c r="O87" i="42"/>
  <c r="O88" i="42"/>
  <c r="O89" i="42"/>
  <c r="O90" i="42"/>
  <c r="O91" i="42"/>
  <c r="O92" i="42"/>
  <c r="O93" i="42"/>
  <c r="O94" i="42"/>
  <c r="O95" i="42"/>
  <c r="O96" i="42"/>
  <c r="O97" i="42"/>
  <c r="O98" i="42"/>
  <c r="O99" i="42"/>
  <c r="O100" i="42"/>
  <c r="O101" i="42"/>
  <c r="O102" i="42"/>
  <c r="O103" i="42"/>
  <c r="O104" i="42"/>
  <c r="O105" i="42"/>
  <c r="O106" i="42"/>
  <c r="O107" i="42"/>
  <c r="O108" i="42"/>
  <c r="O109" i="42"/>
  <c r="O110" i="42"/>
  <c r="O111" i="42"/>
  <c r="O112" i="42"/>
  <c r="O113" i="42"/>
  <c r="O114" i="42"/>
  <c r="O115" i="42"/>
  <c r="O116" i="42"/>
  <c r="O117" i="42"/>
  <c r="O118" i="42"/>
  <c r="O119" i="42"/>
  <c r="O120" i="42"/>
  <c r="O121" i="42"/>
  <c r="O122" i="42"/>
  <c r="O123" i="42"/>
  <c r="O124" i="42"/>
  <c r="O125" i="42"/>
  <c r="O126" i="42"/>
  <c r="O127" i="42"/>
  <c r="O128" i="42"/>
  <c r="O129" i="42"/>
  <c r="O130" i="42"/>
  <c r="O131" i="42"/>
  <c r="O132" i="42"/>
  <c r="O133" i="42"/>
  <c r="O134" i="42"/>
  <c r="O135" i="42"/>
  <c r="O136" i="42"/>
  <c r="O137" i="42"/>
  <c r="O138" i="42"/>
  <c r="O139" i="42"/>
  <c r="O140" i="42"/>
  <c r="O141" i="42"/>
  <c r="O142" i="42"/>
  <c r="O143" i="42"/>
  <c r="O144" i="42"/>
  <c r="O145" i="42"/>
  <c r="O146" i="42"/>
  <c r="O147" i="42"/>
  <c r="O148" i="42"/>
  <c r="O149" i="42"/>
  <c r="O150" i="42"/>
  <c r="O151" i="42"/>
  <c r="O152" i="42"/>
  <c r="O153" i="42"/>
  <c r="O154" i="42"/>
  <c r="O155" i="42"/>
  <c r="O156" i="42"/>
  <c r="O157" i="42"/>
  <c r="O158" i="42"/>
  <c r="O159" i="42"/>
  <c r="O160" i="42"/>
  <c r="O161" i="42"/>
  <c r="O162" i="42"/>
  <c r="O163" i="42"/>
  <c r="O164" i="42"/>
  <c r="O165" i="42"/>
  <c r="O166" i="42"/>
  <c r="O167" i="42"/>
  <c r="O168" i="42"/>
  <c r="O169" i="42"/>
  <c r="O170" i="42"/>
  <c r="O171" i="42"/>
  <c r="O172" i="42"/>
  <c r="O173" i="42"/>
  <c r="O174" i="42"/>
  <c r="O175" i="42"/>
  <c r="O176" i="42"/>
  <c r="O177" i="42"/>
  <c r="O178" i="42"/>
  <c r="O179" i="42"/>
  <c r="O180" i="42"/>
  <c r="O181" i="42"/>
  <c r="O182" i="42"/>
  <c r="O183" i="42"/>
  <c r="O184" i="42"/>
  <c r="O185" i="42"/>
  <c r="O186" i="42"/>
  <c r="O187" i="42"/>
  <c r="O188" i="42"/>
  <c r="O189" i="42"/>
  <c r="O190" i="42"/>
  <c r="O191" i="42"/>
  <c r="O192" i="42"/>
  <c r="O193" i="42"/>
  <c r="O194" i="42"/>
  <c r="O195" i="42"/>
  <c r="O196" i="42"/>
  <c r="O197" i="42"/>
  <c r="O198" i="42"/>
  <c r="O199" i="42"/>
  <c r="O200" i="42"/>
  <c r="O201" i="42"/>
  <c r="O202" i="42"/>
  <c r="O203" i="42"/>
  <c r="O204" i="42"/>
  <c r="O205" i="42"/>
  <c r="O206" i="42"/>
  <c r="O207" i="42"/>
  <c r="O208" i="42"/>
  <c r="O209" i="42"/>
  <c r="O210" i="42"/>
  <c r="O211" i="42"/>
  <c r="O212" i="42"/>
  <c r="O213" i="42"/>
  <c r="O214" i="42"/>
  <c r="O215" i="42"/>
  <c r="O216" i="42"/>
  <c r="O217" i="42"/>
  <c r="O218" i="42"/>
  <c r="O219" i="42"/>
  <c r="O220" i="42"/>
  <c r="O221" i="42"/>
  <c r="O222" i="42"/>
  <c r="O223" i="42"/>
  <c r="O224" i="42"/>
  <c r="O225" i="42"/>
  <c r="O226" i="42"/>
  <c r="O227" i="42"/>
  <c r="O228" i="42"/>
  <c r="O229" i="42"/>
  <c r="O230" i="42"/>
  <c r="O231" i="42"/>
  <c r="O232" i="42"/>
  <c r="O233" i="42"/>
  <c r="O234" i="42"/>
  <c r="O235" i="42"/>
  <c r="O236" i="42"/>
  <c r="O237" i="42"/>
  <c r="O238" i="42"/>
  <c r="O239" i="42"/>
  <c r="O240" i="42"/>
  <c r="O241" i="42"/>
  <c r="O242" i="42"/>
  <c r="O243" i="42"/>
  <c r="O244" i="42"/>
  <c r="O245" i="42"/>
  <c r="O246" i="42"/>
  <c r="O247" i="42"/>
  <c r="O248" i="42"/>
  <c r="O249" i="42"/>
  <c r="O250" i="42"/>
  <c r="O251" i="42"/>
  <c r="O252" i="42"/>
  <c r="O253" i="42"/>
  <c r="O254" i="42"/>
  <c r="O255" i="42"/>
  <c r="O256" i="42"/>
  <c r="O257" i="42"/>
  <c r="O258" i="42"/>
  <c r="O259" i="42"/>
  <c r="O260" i="42"/>
  <c r="O261" i="42"/>
  <c r="O262" i="42"/>
  <c r="O263" i="42"/>
  <c r="O264" i="42"/>
  <c r="O265" i="42"/>
  <c r="O266" i="42"/>
  <c r="O267" i="42"/>
  <c r="O268" i="42"/>
  <c r="O269" i="42"/>
  <c r="O270" i="42"/>
  <c r="O271" i="42"/>
  <c r="O272" i="42"/>
  <c r="O273" i="42"/>
  <c r="O274" i="42"/>
  <c r="O275" i="42"/>
  <c r="O276" i="42"/>
  <c r="O277" i="42"/>
  <c r="O278" i="42"/>
  <c r="O279" i="42"/>
  <c r="O280" i="42"/>
  <c r="O281" i="42"/>
  <c r="O282" i="42"/>
  <c r="O283" i="42"/>
  <c r="O284" i="42"/>
  <c r="O285" i="42"/>
  <c r="O286" i="42"/>
  <c r="O287" i="42"/>
  <c r="O288" i="42"/>
  <c r="O289" i="42"/>
  <c r="O290" i="42"/>
  <c r="O291" i="42"/>
  <c r="O292" i="42"/>
  <c r="O293" i="42"/>
  <c r="O294" i="42"/>
  <c r="O295" i="42"/>
  <c r="O296" i="42"/>
  <c r="O297" i="42"/>
  <c r="O298" i="42"/>
  <c r="O299" i="42"/>
  <c r="O300" i="42"/>
  <c r="O301" i="42"/>
  <c r="O302" i="42"/>
  <c r="O303" i="42"/>
  <c r="O304" i="42"/>
  <c r="O305" i="42"/>
  <c r="O306" i="42"/>
  <c r="O307" i="42"/>
  <c r="O308" i="42"/>
  <c r="O309" i="42"/>
  <c r="O310" i="42"/>
  <c r="O311" i="42"/>
  <c r="O312" i="42"/>
  <c r="O313" i="42"/>
  <c r="O314" i="42"/>
  <c r="O315" i="42"/>
  <c r="O316" i="42"/>
  <c r="O317" i="42"/>
  <c r="O318" i="42"/>
  <c r="O319" i="42"/>
  <c r="O320" i="42"/>
  <c r="O321" i="42"/>
  <c r="O322" i="42"/>
  <c r="O323" i="42"/>
  <c r="O324" i="42"/>
  <c r="O325" i="42"/>
  <c r="O326" i="42"/>
  <c r="O327" i="42"/>
  <c r="O328" i="42"/>
  <c r="O329" i="42"/>
  <c r="O330" i="42"/>
  <c r="O331" i="42"/>
  <c r="O332" i="42"/>
  <c r="O333" i="42"/>
  <c r="O334" i="42"/>
  <c r="O335" i="42"/>
  <c r="O336" i="42"/>
  <c r="O337" i="42"/>
  <c r="O338" i="42"/>
  <c r="O339" i="42"/>
  <c r="O340" i="42"/>
  <c r="O341" i="42"/>
  <c r="O342" i="42"/>
  <c r="O343" i="42"/>
  <c r="O344" i="42"/>
  <c r="O345" i="42"/>
  <c r="O346" i="42"/>
  <c r="O347" i="42"/>
  <c r="O348" i="42"/>
  <c r="O349" i="42"/>
  <c r="O350" i="42"/>
  <c r="O351" i="42"/>
  <c r="O352" i="42"/>
  <c r="O353" i="42"/>
  <c r="O354" i="42"/>
  <c r="O355" i="42"/>
  <c r="O356" i="42"/>
  <c r="O357" i="42"/>
  <c r="O358" i="42"/>
  <c r="O359" i="42"/>
  <c r="O360" i="42"/>
  <c r="O361" i="42"/>
  <c r="O362" i="42"/>
  <c r="O363" i="42"/>
  <c r="O364" i="42"/>
  <c r="O365" i="42"/>
  <c r="O366" i="42"/>
  <c r="O367" i="42"/>
  <c r="O368" i="42"/>
  <c r="O369" i="42"/>
  <c r="O370" i="42"/>
  <c r="O371" i="42"/>
  <c r="O372" i="42"/>
  <c r="O373" i="42"/>
  <c r="O374" i="42"/>
  <c r="O375" i="42"/>
  <c r="O376" i="42"/>
  <c r="O377" i="42"/>
  <c r="O378" i="42"/>
  <c r="O379" i="42"/>
  <c r="O380" i="42"/>
  <c r="O381" i="42"/>
  <c r="O382" i="42"/>
  <c r="O383" i="42"/>
  <c r="O384" i="42"/>
  <c r="O385" i="42"/>
  <c r="O386" i="42"/>
  <c r="O387" i="42"/>
  <c r="O388" i="42"/>
  <c r="O389" i="42"/>
  <c r="O390" i="42"/>
  <c r="O391" i="42"/>
  <c r="O392" i="42"/>
  <c r="O393" i="42"/>
  <c r="O394" i="42"/>
  <c r="O395" i="42"/>
  <c r="O396" i="42"/>
  <c r="O397" i="42"/>
  <c r="O398" i="42"/>
  <c r="O399" i="42"/>
  <c r="O400" i="42"/>
  <c r="O401" i="42"/>
  <c r="O402" i="42"/>
  <c r="O403" i="42"/>
  <c r="O404" i="42"/>
  <c r="O405" i="42"/>
  <c r="O406" i="42"/>
  <c r="O407" i="42"/>
  <c r="O408" i="42"/>
  <c r="O409" i="42"/>
  <c r="O410" i="42"/>
  <c r="O411" i="42"/>
  <c r="O412" i="42"/>
  <c r="O413" i="42"/>
  <c r="O414" i="42"/>
  <c r="O415" i="42"/>
  <c r="O416" i="42"/>
  <c r="O417" i="42"/>
  <c r="O418" i="42"/>
  <c r="O419" i="42"/>
  <c r="O420" i="42"/>
  <c r="O421" i="42"/>
  <c r="O422" i="42"/>
  <c r="O423" i="42"/>
  <c r="O424" i="42"/>
  <c r="O425" i="42"/>
  <c r="O426" i="42"/>
  <c r="O427" i="42"/>
  <c r="O428" i="42"/>
  <c r="O429" i="42"/>
  <c r="O430" i="42"/>
  <c r="O431" i="42"/>
  <c r="O432" i="42"/>
  <c r="O433" i="42"/>
  <c r="O434" i="42"/>
  <c r="O435" i="42"/>
  <c r="O436" i="42"/>
  <c r="O437" i="42"/>
  <c r="O438" i="42"/>
  <c r="O439" i="42"/>
  <c r="O440" i="42"/>
  <c r="O441" i="42"/>
  <c r="O442" i="42"/>
  <c r="O443" i="42"/>
  <c r="O444" i="42"/>
  <c r="O445" i="42"/>
  <c r="O446" i="42"/>
  <c r="O447" i="42"/>
  <c r="O448" i="42"/>
  <c r="O449" i="42"/>
  <c r="O450" i="42"/>
  <c r="O451" i="42"/>
  <c r="O452" i="42"/>
  <c r="O453" i="42"/>
  <c r="O454" i="42"/>
  <c r="O455" i="42"/>
  <c r="O456" i="42"/>
  <c r="O457" i="42"/>
  <c r="O458" i="42"/>
  <c r="O459" i="42"/>
  <c r="O460" i="42"/>
  <c r="O461" i="42"/>
  <c r="O462" i="42"/>
  <c r="O463" i="42"/>
  <c r="O464" i="42"/>
  <c r="O465" i="42"/>
  <c r="O466" i="42"/>
  <c r="O467" i="42"/>
  <c r="O468" i="42"/>
  <c r="O469" i="42"/>
  <c r="O470" i="42"/>
  <c r="O471" i="42"/>
  <c r="O472" i="42"/>
  <c r="O473" i="42"/>
  <c r="O474" i="42"/>
  <c r="O475" i="42"/>
  <c r="O476" i="42"/>
  <c r="O477" i="42"/>
  <c r="O478" i="42"/>
  <c r="O479" i="42"/>
  <c r="O480" i="42"/>
  <c r="O481" i="42"/>
  <c r="O482" i="42"/>
  <c r="O483" i="42"/>
  <c r="O484" i="42"/>
  <c r="O485" i="42"/>
  <c r="O486" i="42"/>
  <c r="O487" i="42"/>
  <c r="O488" i="42"/>
  <c r="O489" i="42"/>
  <c r="O490" i="42"/>
  <c r="O491" i="42"/>
  <c r="O492" i="42"/>
  <c r="O493" i="42"/>
  <c r="O494" i="42"/>
  <c r="O495" i="42"/>
  <c r="O496" i="42"/>
  <c r="O497" i="42"/>
  <c r="O498" i="42"/>
  <c r="O499" i="42"/>
  <c r="O500" i="42"/>
  <c r="O501" i="42"/>
  <c r="O502" i="42"/>
  <c r="O503" i="42"/>
  <c r="O504" i="42"/>
  <c r="O505" i="42"/>
  <c r="O506" i="42"/>
  <c r="O507" i="42"/>
  <c r="O508" i="42"/>
  <c r="O509" i="42"/>
  <c r="O510" i="42"/>
  <c r="O511" i="42"/>
  <c r="O512" i="42"/>
  <c r="O513" i="42"/>
  <c r="O514" i="42"/>
  <c r="O515" i="42"/>
  <c r="O516" i="42"/>
  <c r="O517" i="42"/>
  <c r="O518" i="42"/>
  <c r="O519" i="42"/>
  <c r="O520" i="42"/>
  <c r="O521" i="42"/>
  <c r="O522" i="42"/>
  <c r="O523" i="42"/>
  <c r="O524" i="42"/>
  <c r="O525" i="42"/>
  <c r="O526" i="42"/>
  <c r="O527" i="42"/>
  <c r="O528" i="42"/>
  <c r="O529" i="42"/>
  <c r="O530" i="42"/>
  <c r="O531" i="42"/>
  <c r="O532" i="42"/>
  <c r="O533" i="42"/>
  <c r="O534" i="42"/>
  <c r="O535" i="42"/>
  <c r="O536" i="42"/>
  <c r="O537" i="42"/>
  <c r="O538" i="42"/>
  <c r="O539" i="42"/>
  <c r="O540" i="42"/>
  <c r="O541" i="42"/>
  <c r="O542" i="42"/>
  <c r="O543" i="42"/>
  <c r="O544" i="42"/>
  <c r="O545" i="42"/>
  <c r="O546" i="42"/>
  <c r="O547" i="42"/>
  <c r="O548" i="42"/>
  <c r="O549" i="42"/>
  <c r="O550" i="42"/>
  <c r="O551" i="42"/>
  <c r="O552" i="42"/>
  <c r="O553" i="42"/>
  <c r="O554" i="42"/>
  <c r="O555" i="42"/>
  <c r="O556" i="42"/>
  <c r="O557" i="42"/>
  <c r="O558" i="42"/>
  <c r="O559" i="42"/>
  <c r="O560" i="42"/>
  <c r="O561" i="42"/>
  <c r="O562" i="42"/>
  <c r="O563" i="42"/>
  <c r="O564" i="42"/>
  <c r="O565" i="42"/>
  <c r="O566" i="42"/>
  <c r="O567" i="42"/>
  <c r="O568" i="42"/>
  <c r="O569" i="42"/>
  <c r="O570" i="42"/>
  <c r="O571" i="42"/>
  <c r="O572" i="42"/>
  <c r="O573" i="42"/>
  <c r="O574" i="42"/>
  <c r="O575" i="42"/>
  <c r="O576" i="42"/>
  <c r="O577" i="42"/>
  <c r="O578" i="42"/>
  <c r="O579" i="42"/>
  <c r="O580" i="42"/>
  <c r="O581" i="42"/>
  <c r="O582" i="42"/>
  <c r="O583" i="42"/>
  <c r="O584" i="42"/>
  <c r="O585" i="42"/>
  <c r="O586" i="42"/>
  <c r="O587" i="42"/>
  <c r="O588" i="42"/>
  <c r="O589" i="42"/>
  <c r="O590" i="42"/>
  <c r="O591" i="42"/>
  <c r="O592" i="42"/>
  <c r="O593" i="42"/>
  <c r="O594" i="42"/>
  <c r="O595" i="42"/>
  <c r="O596" i="42"/>
  <c r="O597" i="42"/>
  <c r="O598" i="42"/>
  <c r="O599" i="42"/>
  <c r="O600" i="42"/>
  <c r="O601" i="42"/>
  <c r="O602" i="42"/>
  <c r="O603" i="42"/>
  <c r="O604" i="42"/>
  <c r="O605" i="42"/>
  <c r="O606" i="42"/>
  <c r="O607" i="42"/>
  <c r="O608" i="42"/>
  <c r="O609" i="42"/>
  <c r="O610" i="42"/>
  <c r="O611" i="42"/>
  <c r="O612" i="42"/>
  <c r="O613" i="42"/>
  <c r="O614" i="42"/>
  <c r="O615" i="42"/>
  <c r="O616" i="42"/>
  <c r="O617" i="42"/>
  <c r="O618" i="42"/>
  <c r="O619" i="42"/>
  <c r="O620" i="42"/>
  <c r="O621" i="42"/>
  <c r="O622" i="42"/>
  <c r="O623" i="42"/>
  <c r="O624" i="42"/>
  <c r="O625" i="42"/>
  <c r="O626" i="42"/>
  <c r="O627" i="42"/>
  <c r="O628" i="42"/>
  <c r="O629" i="42"/>
  <c r="O630" i="42"/>
  <c r="O631" i="42"/>
  <c r="O632" i="42"/>
  <c r="O633" i="42"/>
  <c r="O634" i="42"/>
  <c r="O635" i="42"/>
  <c r="O636" i="42"/>
  <c r="O637" i="42"/>
  <c r="O638" i="42"/>
  <c r="O639" i="42"/>
  <c r="O640" i="42"/>
  <c r="O641" i="42"/>
  <c r="O642" i="42"/>
  <c r="O643" i="42"/>
  <c r="O644" i="42"/>
  <c r="O645" i="42"/>
  <c r="O646" i="42"/>
  <c r="O647" i="42"/>
  <c r="O648" i="42"/>
  <c r="O649" i="42"/>
  <c r="O650" i="42"/>
  <c r="O651" i="42"/>
  <c r="O652" i="42"/>
  <c r="O653" i="42"/>
  <c r="O654" i="42"/>
  <c r="O655" i="42"/>
  <c r="O656" i="42"/>
  <c r="O657" i="42"/>
  <c r="O658" i="42"/>
  <c r="O659" i="42"/>
  <c r="O660" i="42"/>
  <c r="O661" i="42"/>
  <c r="O662" i="42"/>
  <c r="O663" i="42"/>
  <c r="O664" i="42"/>
  <c r="O665" i="42"/>
  <c r="O666" i="42"/>
  <c r="O667" i="42"/>
  <c r="O668" i="42"/>
  <c r="O669" i="42"/>
  <c r="O670" i="42"/>
  <c r="O671" i="42"/>
  <c r="O672" i="42"/>
  <c r="O673" i="42"/>
  <c r="O674" i="42"/>
  <c r="O675" i="42"/>
  <c r="O676" i="42"/>
  <c r="O677" i="42"/>
  <c r="O678" i="42"/>
  <c r="O679" i="42"/>
  <c r="O680" i="42"/>
  <c r="O681" i="42"/>
  <c r="O682" i="42"/>
  <c r="O683" i="42"/>
  <c r="O684" i="42"/>
  <c r="O685" i="42"/>
  <c r="O686" i="42"/>
  <c r="O687" i="42"/>
  <c r="O688" i="42"/>
  <c r="O689" i="42"/>
  <c r="O690" i="42"/>
  <c r="O691" i="42"/>
  <c r="O692" i="42"/>
  <c r="O693" i="42"/>
  <c r="O694" i="42"/>
  <c r="O695" i="42"/>
  <c r="O696" i="42"/>
  <c r="O697" i="42"/>
  <c r="O698" i="42"/>
  <c r="O699" i="42"/>
  <c r="O700" i="42"/>
  <c r="O701" i="42"/>
  <c r="O702" i="42"/>
  <c r="O703" i="42"/>
  <c r="O704" i="42"/>
  <c r="O705" i="42"/>
  <c r="O706" i="42"/>
  <c r="O707" i="42"/>
  <c r="O708" i="42"/>
  <c r="O709" i="42"/>
  <c r="O710" i="42"/>
  <c r="O711" i="42"/>
  <c r="O712" i="42"/>
  <c r="O713" i="42"/>
  <c r="O714" i="42"/>
  <c r="O715" i="42"/>
  <c r="O716" i="42"/>
  <c r="O717" i="42"/>
  <c r="O718" i="42"/>
  <c r="O719" i="42"/>
  <c r="O720" i="42"/>
  <c r="O721" i="42"/>
  <c r="O722" i="42"/>
  <c r="O723" i="42"/>
  <c r="O724" i="42"/>
  <c r="O725" i="42"/>
  <c r="O726" i="42"/>
  <c r="O727" i="42"/>
  <c r="O728" i="42"/>
  <c r="O729" i="42"/>
  <c r="O730" i="42"/>
  <c r="O731" i="42"/>
  <c r="O732" i="42"/>
  <c r="O733" i="42"/>
  <c r="O734" i="42"/>
  <c r="O735" i="42"/>
  <c r="O736" i="42"/>
  <c r="O737" i="42"/>
  <c r="O738" i="42"/>
  <c r="O739" i="42"/>
  <c r="O740" i="42"/>
  <c r="O741" i="42"/>
  <c r="O742" i="42"/>
  <c r="O743" i="42"/>
  <c r="O744" i="42"/>
  <c r="O745" i="42"/>
  <c r="O746" i="42"/>
  <c r="O747" i="42"/>
  <c r="O748" i="42"/>
  <c r="O749" i="42"/>
  <c r="O750" i="42"/>
  <c r="O751" i="42"/>
  <c r="O752" i="42"/>
  <c r="O753" i="42"/>
  <c r="O754" i="42"/>
  <c r="O755" i="42"/>
  <c r="O756" i="42"/>
  <c r="O757" i="42"/>
  <c r="O758" i="42"/>
  <c r="O759" i="42"/>
  <c r="O760" i="42"/>
  <c r="O761" i="42"/>
  <c r="O762" i="42"/>
  <c r="O763" i="42"/>
  <c r="O764" i="42"/>
  <c r="O765" i="42"/>
  <c r="O766" i="42"/>
  <c r="O767" i="42"/>
  <c r="O768" i="42"/>
  <c r="O769" i="42"/>
  <c r="O770" i="42"/>
  <c r="O771" i="42"/>
  <c r="O772" i="42"/>
  <c r="O773" i="42"/>
  <c r="O774" i="42"/>
  <c r="O775" i="42"/>
  <c r="O776" i="42"/>
  <c r="O777" i="42"/>
  <c r="O778" i="42"/>
  <c r="O779" i="42"/>
  <c r="O780" i="42"/>
  <c r="O781" i="42"/>
  <c r="O782" i="42"/>
  <c r="O783" i="42"/>
  <c r="O784" i="42"/>
  <c r="O785" i="42"/>
  <c r="O786" i="42"/>
  <c r="O787" i="42"/>
  <c r="O788" i="42"/>
  <c r="O789" i="42"/>
  <c r="O790" i="42"/>
  <c r="O791" i="42"/>
  <c r="O792" i="42"/>
  <c r="O793" i="42"/>
  <c r="O794" i="42"/>
  <c r="O795" i="42"/>
  <c r="O796" i="42"/>
  <c r="O797" i="42"/>
  <c r="O798" i="42"/>
  <c r="O799" i="42"/>
  <c r="O800" i="42"/>
  <c r="O801" i="42"/>
  <c r="O802" i="42"/>
  <c r="O803" i="42"/>
  <c r="O804" i="42"/>
  <c r="O805" i="42"/>
  <c r="O806" i="42"/>
  <c r="O807" i="42"/>
  <c r="O808" i="42"/>
  <c r="O809" i="42"/>
  <c r="O810" i="42"/>
  <c r="O811" i="42"/>
  <c r="O812" i="42"/>
  <c r="O813" i="42"/>
  <c r="O814" i="42"/>
  <c r="O815" i="42"/>
  <c r="O816" i="42"/>
  <c r="O817" i="42"/>
  <c r="O818" i="42"/>
  <c r="O819" i="42"/>
  <c r="O820" i="42"/>
  <c r="O821" i="42"/>
  <c r="O822" i="42"/>
  <c r="O823" i="42"/>
  <c r="O824" i="42"/>
  <c r="O825" i="42"/>
  <c r="O826" i="42"/>
  <c r="O827" i="42"/>
  <c r="O828" i="42"/>
  <c r="O829" i="42"/>
  <c r="O830" i="42"/>
  <c r="O831" i="42"/>
  <c r="O832" i="42"/>
  <c r="O833" i="42"/>
  <c r="O834" i="42"/>
  <c r="O835" i="42"/>
  <c r="O836" i="42"/>
  <c r="O837" i="42"/>
  <c r="O838" i="42"/>
  <c r="O839" i="42"/>
  <c r="O840" i="42"/>
  <c r="O841" i="42"/>
  <c r="O842" i="42"/>
  <c r="O843" i="42"/>
  <c r="O844" i="42"/>
  <c r="O845" i="42"/>
  <c r="O846" i="42"/>
  <c r="O847" i="42"/>
  <c r="O848" i="42"/>
  <c r="O849" i="42"/>
  <c r="O850" i="42"/>
  <c r="O851" i="42"/>
  <c r="O852" i="42"/>
  <c r="O853" i="42"/>
  <c r="O854" i="42"/>
  <c r="O855" i="42"/>
  <c r="O856" i="42"/>
  <c r="O857" i="42"/>
  <c r="O858" i="42"/>
  <c r="O859" i="42"/>
  <c r="O860" i="42"/>
  <c r="O861" i="42"/>
  <c r="O862" i="42"/>
  <c r="O863" i="42"/>
  <c r="O864" i="42"/>
  <c r="O865" i="42"/>
  <c r="O866" i="42"/>
  <c r="O867" i="42"/>
  <c r="O868" i="42"/>
  <c r="O869" i="42"/>
  <c r="O870" i="42"/>
  <c r="O871" i="42"/>
  <c r="O872" i="42"/>
  <c r="O873" i="42"/>
  <c r="O874" i="42"/>
  <c r="O875" i="42"/>
  <c r="O876" i="42"/>
  <c r="O877" i="42"/>
  <c r="O878" i="42"/>
  <c r="O879" i="42"/>
  <c r="O880" i="42"/>
  <c r="O881" i="42"/>
  <c r="O882" i="42"/>
  <c r="O883" i="42"/>
  <c r="O884" i="42"/>
  <c r="O885" i="42"/>
  <c r="O886" i="42"/>
  <c r="O887" i="42"/>
  <c r="O888" i="42"/>
  <c r="O889" i="42"/>
  <c r="O890" i="42"/>
  <c r="O891" i="42"/>
  <c r="O892" i="42"/>
  <c r="O893" i="42"/>
  <c r="O894" i="42"/>
  <c r="O895" i="42"/>
  <c r="O896" i="42"/>
  <c r="O897" i="42"/>
  <c r="O898" i="42"/>
  <c r="O899" i="42"/>
  <c r="O900" i="42"/>
  <c r="O901" i="42"/>
  <c r="O902" i="42"/>
  <c r="O903" i="42"/>
  <c r="O904" i="42"/>
  <c r="O905" i="42"/>
  <c r="O906" i="42"/>
  <c r="O907" i="42"/>
  <c r="O908" i="42"/>
  <c r="O909" i="42"/>
  <c r="O910" i="42"/>
  <c r="O911" i="42"/>
  <c r="O912" i="42"/>
  <c r="O913" i="42"/>
  <c r="O914" i="42"/>
  <c r="O915" i="42"/>
  <c r="O916" i="42"/>
  <c r="O917" i="42"/>
  <c r="O918" i="42"/>
  <c r="O919" i="42"/>
  <c r="O920" i="42"/>
  <c r="O921" i="42"/>
  <c r="O922" i="42"/>
  <c r="O923" i="42"/>
  <c r="O924" i="42"/>
  <c r="O925" i="42"/>
  <c r="O926" i="42"/>
  <c r="O927" i="42"/>
  <c r="O928" i="42"/>
  <c r="O929" i="42"/>
  <c r="O930" i="42"/>
  <c r="O931" i="42"/>
  <c r="O932" i="42"/>
  <c r="O933" i="42"/>
  <c r="O934" i="42"/>
  <c r="O935" i="42"/>
  <c r="O936" i="42"/>
  <c r="O937" i="42"/>
  <c r="O938" i="42"/>
  <c r="O939" i="42"/>
  <c r="O940" i="42"/>
  <c r="O941" i="42"/>
  <c r="O942" i="42"/>
  <c r="O943" i="42"/>
  <c r="O944" i="42"/>
  <c r="O945" i="42"/>
  <c r="O946" i="42"/>
  <c r="O947" i="42"/>
  <c r="O948" i="42"/>
  <c r="O949" i="42"/>
  <c r="O950" i="42"/>
  <c r="O951" i="42"/>
  <c r="O952" i="42"/>
  <c r="O953" i="42"/>
  <c r="O954" i="42"/>
  <c r="O955" i="42"/>
  <c r="O956" i="42"/>
  <c r="O957" i="42"/>
  <c r="O958" i="42"/>
  <c r="O959" i="42"/>
  <c r="O960" i="42"/>
  <c r="O961" i="42"/>
  <c r="O962" i="42"/>
  <c r="O963" i="42"/>
  <c r="O964" i="42"/>
  <c r="O965" i="42"/>
  <c r="O966" i="42"/>
  <c r="O967" i="42"/>
  <c r="O968" i="42"/>
  <c r="O969" i="42"/>
  <c r="O970" i="42"/>
  <c r="O971" i="42"/>
  <c r="O972" i="42"/>
  <c r="O973" i="42"/>
  <c r="O974" i="42"/>
  <c r="O975" i="42"/>
  <c r="O976" i="42"/>
  <c r="O977" i="42"/>
  <c r="O978" i="42"/>
  <c r="O979" i="42"/>
  <c r="O980" i="42"/>
  <c r="O981" i="42"/>
  <c r="O982" i="42"/>
  <c r="O983" i="42"/>
  <c r="O984" i="42"/>
  <c r="O985" i="42"/>
  <c r="O986" i="42"/>
  <c r="O987" i="42"/>
  <c r="O988" i="42"/>
  <c r="O989" i="42"/>
  <c r="O990" i="42"/>
  <c r="O991" i="42"/>
  <c r="O992" i="42"/>
  <c r="O993" i="42"/>
  <c r="O994" i="42"/>
  <c r="O995" i="42"/>
  <c r="O996" i="42"/>
  <c r="O997" i="42"/>
  <c r="O998" i="42"/>
  <c r="O999" i="42"/>
  <c r="O1000" i="42"/>
  <c r="O1001" i="42"/>
  <c r="O1002" i="42"/>
  <c r="O1003" i="42"/>
  <c r="O1004" i="42"/>
  <c r="O1005" i="42"/>
  <c r="O1006" i="42"/>
  <c r="O1007" i="42"/>
  <c r="O1008" i="42"/>
  <c r="O1009" i="42"/>
  <c r="O1010" i="42"/>
  <c r="O1011" i="42"/>
  <c r="O1012" i="42"/>
  <c r="O1013" i="42"/>
  <c r="O1014" i="42"/>
  <c r="O1015" i="42"/>
  <c r="O1016" i="42"/>
  <c r="O1017" i="42"/>
  <c r="O1018" i="42"/>
  <c r="O1019" i="42"/>
  <c r="O1020" i="42"/>
  <c r="O1021" i="42"/>
  <c r="O1022" i="42"/>
  <c r="O1023" i="42"/>
  <c r="O1024" i="42"/>
  <c r="O1025" i="42"/>
  <c r="O1026" i="42"/>
  <c r="O1027" i="42"/>
  <c r="O1028" i="42"/>
  <c r="O1029" i="42"/>
  <c r="O1030" i="42"/>
  <c r="O1031" i="42"/>
  <c r="O1032" i="42"/>
  <c r="O1033" i="42"/>
  <c r="O1034" i="42"/>
  <c r="O1035" i="42"/>
  <c r="O1036" i="42"/>
  <c r="O1037" i="42"/>
  <c r="O1038" i="42"/>
  <c r="O1039" i="42"/>
  <c r="O1040" i="42"/>
  <c r="O1041" i="42"/>
  <c r="O1042" i="42"/>
  <c r="O1043" i="42"/>
  <c r="O1044" i="42"/>
  <c r="O1045" i="42"/>
  <c r="O1046" i="42"/>
  <c r="O1047" i="42"/>
  <c r="O1048" i="42"/>
  <c r="O1049" i="42"/>
  <c r="O1050" i="42"/>
  <c r="O1051" i="42"/>
  <c r="O1052" i="42"/>
  <c r="O1053" i="42"/>
  <c r="O1054" i="42"/>
  <c r="O1055" i="42"/>
  <c r="O1056" i="42"/>
  <c r="O1057" i="42"/>
  <c r="O1058" i="42"/>
  <c r="O1059" i="42"/>
  <c r="O1060" i="42"/>
  <c r="O1061" i="42"/>
  <c r="O1062" i="42"/>
  <c r="O1063" i="42"/>
  <c r="O1064" i="42"/>
  <c r="O1065" i="42"/>
  <c r="O1066" i="42"/>
  <c r="O1067" i="42"/>
  <c r="O1068" i="42"/>
  <c r="O1069" i="42"/>
  <c r="O1070" i="42"/>
  <c r="O1071" i="42"/>
  <c r="O1072" i="42"/>
  <c r="O1073" i="42"/>
  <c r="O1074" i="42"/>
  <c r="O1075" i="42"/>
  <c r="O1076" i="42"/>
  <c r="O1077" i="42"/>
  <c r="O1078" i="42"/>
  <c r="O1079" i="42"/>
  <c r="O1080" i="42"/>
  <c r="O1081" i="42"/>
  <c r="O1082" i="42"/>
  <c r="O1083" i="42"/>
  <c r="O1084" i="42"/>
  <c r="O1085" i="42"/>
  <c r="O1086" i="42"/>
  <c r="O1087" i="42"/>
  <c r="O1088" i="42"/>
  <c r="O1089" i="42"/>
  <c r="O1090" i="42"/>
  <c r="O1091" i="42"/>
  <c r="O1092" i="42"/>
  <c r="O1093" i="42"/>
  <c r="O1094" i="42"/>
  <c r="O1095" i="42"/>
  <c r="O1096" i="42"/>
  <c r="O1097" i="42"/>
  <c r="O1098" i="42"/>
  <c r="O1099" i="42"/>
  <c r="O1100" i="42"/>
  <c r="O1101" i="42"/>
  <c r="O1102" i="42"/>
  <c r="O1103" i="42"/>
  <c r="O1104" i="42"/>
  <c r="O1105" i="42"/>
  <c r="O1106" i="42"/>
  <c r="O1107" i="42"/>
  <c r="O1108" i="42"/>
  <c r="O1109" i="42"/>
  <c r="O1110" i="42"/>
  <c r="O1111" i="42"/>
  <c r="O1112" i="42"/>
  <c r="O1113" i="42"/>
  <c r="O1114" i="42"/>
  <c r="O1115" i="42"/>
  <c r="O1116" i="42"/>
  <c r="O1117" i="42"/>
  <c r="O1118" i="42"/>
  <c r="O1119" i="42"/>
  <c r="O1120" i="42"/>
  <c r="O1121" i="42"/>
  <c r="O1122" i="42"/>
  <c r="O1123" i="42"/>
  <c r="O1124" i="42"/>
  <c r="O1125" i="42"/>
  <c r="O1126" i="42"/>
  <c r="O1127" i="42"/>
  <c r="O1128" i="42"/>
  <c r="O1129" i="42"/>
  <c r="O1130" i="42"/>
  <c r="O1131" i="42"/>
  <c r="O1132" i="42"/>
  <c r="O1133" i="42"/>
  <c r="O1134" i="42"/>
  <c r="O1135" i="42"/>
  <c r="O1136" i="42"/>
  <c r="O1137" i="42"/>
  <c r="O1138" i="42"/>
  <c r="O1139" i="42"/>
  <c r="O1140" i="42"/>
  <c r="O1141" i="42"/>
  <c r="O1142" i="42"/>
  <c r="O1143" i="42"/>
  <c r="O1144" i="42"/>
  <c r="O1145" i="42"/>
  <c r="O1146" i="42"/>
  <c r="O1147" i="42"/>
  <c r="O1148" i="42"/>
  <c r="O1149" i="42"/>
  <c r="O1150" i="42"/>
  <c r="O1151" i="42"/>
  <c r="O1152" i="42"/>
  <c r="O1153" i="42"/>
  <c r="O1154" i="42"/>
  <c r="O1155" i="42"/>
  <c r="O1156" i="42"/>
  <c r="O1157" i="42"/>
  <c r="O1158" i="42"/>
  <c r="O1159" i="42"/>
  <c r="O1160" i="42"/>
  <c r="O1161" i="42"/>
  <c r="O1162" i="42"/>
  <c r="O1163" i="42"/>
  <c r="O1164" i="42"/>
  <c r="O1165" i="42"/>
  <c r="O1166" i="42"/>
  <c r="O1167" i="42"/>
  <c r="O1168" i="42"/>
  <c r="O1169" i="42"/>
  <c r="O1170" i="42"/>
  <c r="O1171" i="42"/>
  <c r="O1172" i="42"/>
  <c r="O1173" i="42"/>
  <c r="O1174" i="42"/>
  <c r="O1175" i="42"/>
  <c r="O1176" i="42"/>
  <c r="O1177" i="42"/>
  <c r="O1178" i="42"/>
  <c r="O1179" i="42"/>
  <c r="O1180" i="42"/>
  <c r="O1181" i="42"/>
  <c r="O1182" i="42"/>
  <c r="O1183" i="42"/>
  <c r="O1184" i="42"/>
  <c r="O1185" i="42"/>
  <c r="O1186" i="42"/>
  <c r="O1187" i="42"/>
  <c r="O1188" i="42"/>
  <c r="O1189" i="42"/>
  <c r="O1190" i="42"/>
  <c r="O1191" i="42"/>
  <c r="O1192" i="42"/>
  <c r="O1193" i="42"/>
  <c r="O1194" i="42"/>
  <c r="O1195" i="42"/>
  <c r="O1196" i="42"/>
  <c r="O1197" i="42"/>
  <c r="O1198" i="42"/>
  <c r="O1199" i="42"/>
  <c r="O1200" i="42"/>
  <c r="O1201" i="42"/>
  <c r="O1202" i="42"/>
  <c r="O1203" i="42"/>
  <c r="O1204" i="42"/>
  <c r="O1205" i="42"/>
  <c r="O1206" i="42"/>
  <c r="O1207" i="42"/>
  <c r="O1208" i="42"/>
  <c r="O1209" i="42"/>
  <c r="O1210" i="42"/>
  <c r="O1211" i="42"/>
  <c r="O1212" i="42"/>
  <c r="O1213" i="42"/>
  <c r="O1214" i="42"/>
  <c r="O1215" i="42"/>
  <c r="O1216" i="42"/>
  <c r="O1217" i="42"/>
  <c r="O1218" i="42"/>
  <c r="O1219" i="42"/>
  <c r="O1220" i="42"/>
  <c r="O1221" i="42"/>
  <c r="O1222" i="42"/>
  <c r="O1223" i="42"/>
  <c r="O1224" i="42"/>
  <c r="O1225" i="42"/>
  <c r="O1226" i="42"/>
  <c r="O1227" i="42"/>
  <c r="O1228" i="42"/>
  <c r="O1229" i="42"/>
  <c r="O1230" i="42"/>
  <c r="O1231" i="42"/>
  <c r="O1232" i="42"/>
  <c r="O1233" i="42"/>
  <c r="O1234" i="42"/>
  <c r="O1235" i="42"/>
  <c r="O1236" i="42"/>
  <c r="O1237" i="42"/>
  <c r="O1238" i="42"/>
  <c r="O1239" i="42"/>
  <c r="O1240" i="42"/>
  <c r="O1241" i="42"/>
  <c r="O1242" i="42"/>
  <c r="O1243" i="42"/>
  <c r="O1244" i="42"/>
  <c r="O1245" i="42"/>
  <c r="O1246" i="42"/>
  <c r="O1247" i="42"/>
  <c r="O1248" i="42"/>
  <c r="O1249" i="42"/>
  <c r="O1250" i="42"/>
  <c r="O1251" i="42"/>
  <c r="O1252" i="42"/>
  <c r="O1253" i="42"/>
  <c r="O1254" i="42"/>
  <c r="O1255" i="42"/>
  <c r="O1256" i="42"/>
  <c r="O1257" i="42"/>
  <c r="O1258" i="42"/>
  <c r="O1259" i="42"/>
  <c r="O1260" i="42"/>
  <c r="O1261" i="42"/>
  <c r="O1262" i="42"/>
  <c r="O1263" i="42"/>
  <c r="O1264" i="42"/>
  <c r="O1265" i="42"/>
  <c r="O1266" i="42"/>
  <c r="O1267" i="42"/>
  <c r="O1268" i="42"/>
  <c r="O1269" i="42"/>
  <c r="O1270" i="42"/>
  <c r="O1271" i="42"/>
  <c r="O1272" i="42"/>
  <c r="O1273" i="42"/>
  <c r="O1274" i="42"/>
  <c r="O1275" i="42"/>
  <c r="O1276" i="42"/>
  <c r="O1277" i="42"/>
  <c r="O1278" i="42"/>
  <c r="O1279" i="42"/>
  <c r="O1280" i="42"/>
  <c r="O1281" i="42"/>
  <c r="O1282" i="42"/>
  <c r="O1283" i="42"/>
  <c r="O1284" i="42"/>
  <c r="O1285" i="42"/>
  <c r="O1286" i="42"/>
  <c r="O1287" i="42"/>
  <c r="O1288" i="42"/>
  <c r="O1289" i="42"/>
  <c r="O1290" i="42"/>
  <c r="O1291" i="42"/>
  <c r="O1292" i="42"/>
  <c r="O1293" i="42"/>
  <c r="O1294" i="42"/>
  <c r="O1295" i="42"/>
  <c r="O1296" i="42"/>
  <c r="O1297" i="42"/>
  <c r="O1298" i="42"/>
  <c r="O1299" i="42"/>
  <c r="O1300" i="42"/>
  <c r="O1301" i="42"/>
  <c r="O1302" i="42"/>
  <c r="O1303" i="42"/>
  <c r="O1304" i="42"/>
  <c r="O1305" i="42"/>
  <c r="O1306" i="42"/>
  <c r="O1307" i="42"/>
  <c r="O1308" i="42"/>
  <c r="O1309" i="42"/>
  <c r="O1310" i="42"/>
  <c r="O1311" i="42"/>
  <c r="O1312" i="42"/>
  <c r="O1313" i="42"/>
  <c r="O1314" i="42"/>
  <c r="O1315" i="42"/>
  <c r="O1316" i="42"/>
  <c r="O1317" i="42"/>
  <c r="O1318" i="42"/>
  <c r="O1319" i="42"/>
  <c r="O1320" i="42"/>
  <c r="O1321" i="42"/>
  <c r="O1322" i="42"/>
  <c r="O1323" i="42"/>
  <c r="O1324" i="42"/>
  <c r="O1325" i="42"/>
  <c r="O1326" i="42"/>
  <c r="O1327" i="42"/>
  <c r="O1328" i="42"/>
  <c r="O1329" i="42"/>
  <c r="O1330" i="42"/>
  <c r="O1331" i="42"/>
  <c r="O1332" i="42"/>
  <c r="O1333" i="42"/>
  <c r="O1334" i="42"/>
  <c r="O1335" i="42"/>
  <c r="O1336" i="42"/>
  <c r="O1337" i="42"/>
  <c r="O1338" i="42"/>
  <c r="O1339" i="42"/>
  <c r="O1340" i="42"/>
  <c r="O1341" i="42"/>
  <c r="O1342" i="42"/>
  <c r="O1343" i="42"/>
  <c r="O1344" i="42"/>
  <c r="O1345" i="42"/>
  <c r="O1346" i="42"/>
  <c r="O1347" i="42"/>
  <c r="O1348" i="42"/>
  <c r="O1349" i="42"/>
  <c r="O1350" i="42"/>
  <c r="O1351" i="42"/>
  <c r="O1352" i="42"/>
  <c r="O1353" i="42"/>
  <c r="O1354" i="42"/>
  <c r="O1355" i="42"/>
  <c r="O1356" i="42"/>
  <c r="O1357" i="42"/>
  <c r="O1358" i="42"/>
  <c r="O1359" i="42"/>
  <c r="O1360" i="42"/>
  <c r="O1361" i="42"/>
  <c r="O1362" i="42"/>
  <c r="O1363" i="42"/>
  <c r="O1364" i="42"/>
  <c r="O1365" i="42"/>
  <c r="O1366" i="42"/>
  <c r="O1367" i="42"/>
  <c r="O1368" i="42"/>
  <c r="O1369" i="42"/>
  <c r="O1370" i="42"/>
  <c r="O1371" i="42"/>
  <c r="O1372" i="42"/>
  <c r="O1373" i="42"/>
  <c r="O1374" i="42"/>
  <c r="O1375" i="42"/>
  <c r="O1376" i="42"/>
  <c r="O1377" i="42"/>
  <c r="O1378" i="42"/>
  <c r="O1379" i="42"/>
  <c r="O1380" i="42"/>
  <c r="O1381" i="42"/>
  <c r="O1382" i="42"/>
  <c r="O1383" i="42"/>
  <c r="O1384" i="42"/>
  <c r="O1385" i="42"/>
  <c r="O1386" i="42"/>
  <c r="O1387" i="42"/>
  <c r="O1388" i="42"/>
  <c r="O1389" i="42"/>
  <c r="O1390" i="42"/>
  <c r="O1391" i="42"/>
  <c r="O1392" i="42"/>
  <c r="O1393" i="42"/>
  <c r="O1394" i="42"/>
  <c r="O1395" i="42"/>
  <c r="O1396" i="42"/>
  <c r="O1397" i="42"/>
  <c r="O1398" i="42"/>
  <c r="O1399" i="42"/>
  <c r="O1400" i="42"/>
  <c r="O1401" i="42"/>
  <c r="O1402" i="42"/>
  <c r="O1403" i="42"/>
  <c r="O1404" i="42"/>
  <c r="O1405" i="42"/>
  <c r="O1406" i="42"/>
  <c r="O1407" i="42"/>
  <c r="O1408" i="42"/>
  <c r="O1409" i="42"/>
  <c r="O1410" i="42"/>
  <c r="O1411" i="42"/>
  <c r="O1412" i="42"/>
  <c r="O1413" i="42"/>
  <c r="O1414" i="42"/>
  <c r="O1415" i="42"/>
  <c r="O1416" i="42"/>
  <c r="O1417" i="42"/>
  <c r="O1418" i="42"/>
  <c r="O1419" i="42"/>
  <c r="O1420" i="42"/>
  <c r="O1421" i="42"/>
  <c r="O1422" i="42"/>
  <c r="O1423" i="42"/>
  <c r="O1424" i="42"/>
  <c r="O1425" i="42"/>
  <c r="O1426" i="42"/>
  <c r="O1427" i="42"/>
  <c r="O1428" i="42"/>
  <c r="O1429" i="42"/>
  <c r="O1430" i="42"/>
  <c r="O1431" i="42"/>
  <c r="O1432" i="42"/>
  <c r="O1433" i="42"/>
  <c r="O1434" i="42"/>
  <c r="O1435" i="42"/>
  <c r="O1436" i="42"/>
  <c r="O1437" i="42"/>
  <c r="O1438" i="42"/>
  <c r="O1439" i="42"/>
  <c r="O1440" i="42"/>
  <c r="O1441" i="42"/>
  <c r="O1442" i="42"/>
  <c r="O1443" i="42"/>
  <c r="O1444" i="42"/>
  <c r="O1445" i="42"/>
  <c r="O1446" i="42"/>
  <c r="O1447" i="42"/>
  <c r="O1448" i="42"/>
  <c r="O1449" i="42"/>
  <c r="O1450" i="42"/>
  <c r="O1451" i="42"/>
  <c r="O1452" i="42"/>
  <c r="O1453" i="42"/>
  <c r="O1454" i="42"/>
  <c r="O1455" i="42"/>
  <c r="O1456" i="42"/>
  <c r="O1457" i="42"/>
  <c r="O1458" i="42"/>
  <c r="O1459" i="42"/>
  <c r="O1460" i="42"/>
  <c r="O1461" i="42"/>
  <c r="O1462" i="42"/>
  <c r="O1463" i="42"/>
  <c r="O1464" i="42"/>
  <c r="O1465" i="42"/>
  <c r="O1466" i="42"/>
  <c r="O1467" i="42"/>
  <c r="O1468" i="42"/>
  <c r="O1469" i="42"/>
  <c r="O1470" i="42"/>
  <c r="O1471" i="42"/>
  <c r="O1472" i="42"/>
  <c r="O1473" i="42"/>
  <c r="O1474" i="42"/>
  <c r="O1475" i="42"/>
  <c r="O1476" i="42"/>
  <c r="O1477" i="42"/>
  <c r="O1478" i="42"/>
  <c r="O1479" i="42"/>
  <c r="O1480" i="42"/>
  <c r="O1481" i="42"/>
  <c r="O1482" i="42"/>
  <c r="O1483" i="42"/>
  <c r="O1484" i="42"/>
  <c r="O1485" i="42"/>
  <c r="O1486" i="42"/>
  <c r="O1487" i="42"/>
  <c r="O1488" i="42"/>
  <c r="O1489" i="42"/>
  <c r="O1490" i="42"/>
  <c r="O1491" i="42"/>
  <c r="O1492" i="42"/>
  <c r="O1493" i="42"/>
  <c r="O1494" i="42"/>
  <c r="O1495" i="42"/>
  <c r="O1496" i="42"/>
  <c r="O1497" i="42"/>
  <c r="O1498" i="42"/>
  <c r="O1499" i="42"/>
  <c r="O1500" i="42"/>
  <c r="O1501" i="42"/>
  <c r="O1502" i="42"/>
  <c r="O1503" i="42"/>
  <c r="O1504" i="42"/>
  <c r="O1505" i="42"/>
  <c r="O1506" i="42"/>
  <c r="O1507" i="42"/>
  <c r="O1508" i="42"/>
  <c r="O1509" i="42"/>
  <c r="O1510" i="42"/>
  <c r="O1511" i="42"/>
  <c r="O1512" i="42"/>
  <c r="O1513" i="42"/>
  <c r="O1514" i="42"/>
  <c r="O1515" i="42"/>
  <c r="O1516" i="42"/>
  <c r="O1517" i="42"/>
  <c r="O1518" i="42"/>
  <c r="O1519" i="42"/>
  <c r="O1520" i="42"/>
  <c r="O1521" i="42"/>
  <c r="O1522" i="42"/>
  <c r="O1523" i="42"/>
  <c r="O1524" i="42"/>
  <c r="O1525" i="42"/>
  <c r="O1526" i="42"/>
  <c r="O1527" i="42"/>
  <c r="O1528" i="42"/>
  <c r="O1529" i="42"/>
  <c r="O1530" i="42"/>
  <c r="O1531" i="42"/>
  <c r="O1532" i="42"/>
  <c r="O1533" i="42"/>
  <c r="O1534" i="42"/>
  <c r="O1535" i="42"/>
  <c r="O1536" i="42"/>
  <c r="O1537" i="42"/>
  <c r="O1538" i="42"/>
  <c r="O1539" i="42"/>
  <c r="O1540" i="42"/>
  <c r="O1541" i="42"/>
  <c r="O1542" i="42"/>
  <c r="O1543" i="42"/>
  <c r="O1544" i="42"/>
  <c r="O1545" i="42"/>
  <c r="O1546" i="42"/>
  <c r="O1547" i="42"/>
  <c r="O1548" i="42"/>
  <c r="O1549" i="42"/>
  <c r="O1550" i="42"/>
  <c r="O1551" i="42"/>
  <c r="O1552" i="42"/>
  <c r="O1553" i="42"/>
  <c r="O1554" i="42"/>
  <c r="O1555" i="42"/>
  <c r="O1556" i="42"/>
  <c r="O1557" i="42"/>
  <c r="O1558" i="42"/>
  <c r="O1559" i="42"/>
  <c r="O1560" i="42"/>
  <c r="O1561" i="42"/>
  <c r="O1562" i="42"/>
  <c r="O1563" i="42"/>
  <c r="O1564" i="42"/>
  <c r="O1565" i="42"/>
  <c r="O1566" i="42"/>
  <c r="O1567" i="42"/>
  <c r="O1568" i="42"/>
  <c r="O1569" i="42"/>
  <c r="O1570" i="42"/>
  <c r="O1571" i="42"/>
  <c r="O1572" i="42"/>
  <c r="O1573" i="42"/>
  <c r="O1574" i="42"/>
  <c r="O1575" i="42"/>
  <c r="O1576" i="42"/>
  <c r="O1577" i="42"/>
  <c r="O1578" i="42"/>
  <c r="O1579" i="42"/>
  <c r="O1580" i="42"/>
  <c r="O1581" i="42"/>
  <c r="O1582" i="42"/>
  <c r="O1583" i="42"/>
  <c r="O1584" i="42"/>
  <c r="O1585" i="42"/>
  <c r="O1586" i="42"/>
  <c r="O1587" i="42"/>
  <c r="O1588" i="42"/>
  <c r="O1589" i="42"/>
  <c r="O1590" i="42"/>
  <c r="O1591" i="42"/>
  <c r="O1592" i="42"/>
  <c r="O1593" i="42"/>
  <c r="O1594" i="42"/>
  <c r="O1595" i="42"/>
  <c r="O1596" i="42"/>
  <c r="O1597" i="42"/>
  <c r="O1598" i="42"/>
  <c r="O1599" i="42"/>
  <c r="O1600" i="42"/>
  <c r="O1601" i="42"/>
  <c r="O1602" i="42"/>
  <c r="O1603" i="42"/>
  <c r="O1604" i="42"/>
  <c r="O1605" i="42"/>
  <c r="O1606" i="42"/>
  <c r="O1607" i="42"/>
  <c r="O1608" i="42"/>
  <c r="O1609" i="42"/>
  <c r="O1610" i="42"/>
  <c r="O1611" i="42"/>
  <c r="O1612" i="42"/>
  <c r="O1613" i="42"/>
  <c r="O1614" i="42"/>
  <c r="O1615" i="42"/>
  <c r="O1616" i="42"/>
  <c r="O1617" i="42"/>
  <c r="O1618" i="42"/>
  <c r="O1619" i="42"/>
  <c r="O1620" i="42"/>
  <c r="O1621" i="42"/>
  <c r="O1622" i="42"/>
  <c r="O1623" i="42"/>
  <c r="O1624" i="42"/>
  <c r="O1625" i="42"/>
  <c r="O1626" i="42"/>
  <c r="O1627" i="42"/>
  <c r="O1628" i="42"/>
  <c r="O1629" i="42"/>
  <c r="O1630" i="42"/>
  <c r="O1631" i="42"/>
  <c r="O1632" i="42"/>
  <c r="O1633" i="42"/>
  <c r="O1634" i="42"/>
  <c r="O1635" i="42"/>
  <c r="O1636" i="42"/>
  <c r="O1637" i="42"/>
  <c r="O1638" i="42"/>
  <c r="O1639" i="42"/>
  <c r="O1640" i="42"/>
  <c r="O1641" i="42"/>
  <c r="O1642" i="42"/>
  <c r="O1643" i="42"/>
  <c r="O1644" i="42"/>
  <c r="O1645" i="42"/>
  <c r="O1646" i="42"/>
  <c r="O1647" i="42"/>
  <c r="O1648" i="42"/>
  <c r="O1649" i="42"/>
  <c r="O1650" i="42"/>
  <c r="O1651" i="42"/>
  <c r="O1652" i="42"/>
  <c r="O1653" i="42"/>
  <c r="O1654" i="42"/>
  <c r="O1655" i="42"/>
  <c r="O1656" i="42"/>
  <c r="O1657" i="42"/>
  <c r="O1658" i="42"/>
  <c r="O1659" i="42"/>
  <c r="O1660" i="42"/>
  <c r="O1661" i="42"/>
  <c r="O1662" i="42"/>
  <c r="O1663" i="42"/>
  <c r="O1664" i="42"/>
  <c r="O1665" i="42"/>
  <c r="O1666" i="42"/>
  <c r="O1667" i="42"/>
  <c r="O1668" i="42"/>
  <c r="O1669" i="42"/>
  <c r="O1670" i="42"/>
  <c r="O1671" i="42"/>
  <c r="O1672" i="42"/>
  <c r="O1673" i="42"/>
  <c r="O1674" i="42"/>
  <c r="O1675" i="42"/>
  <c r="O1676" i="42"/>
  <c r="O1677" i="42"/>
  <c r="O1678" i="42"/>
  <c r="O1679" i="42"/>
  <c r="O1680" i="42"/>
  <c r="O1681" i="42"/>
  <c r="O1682" i="42"/>
  <c r="O1683" i="42"/>
  <c r="O1684" i="42"/>
  <c r="O1685" i="42"/>
  <c r="O1686" i="42"/>
  <c r="O1687" i="42"/>
  <c r="O1688" i="42"/>
  <c r="O1689" i="42"/>
  <c r="O1690" i="42"/>
  <c r="O1691" i="42"/>
  <c r="O1692" i="42"/>
  <c r="O1693" i="42"/>
  <c r="O1694" i="42"/>
  <c r="O1695" i="42"/>
  <c r="O1696" i="42"/>
  <c r="O1697" i="42"/>
  <c r="O1698" i="42"/>
  <c r="O1699" i="42"/>
  <c r="O1700" i="42"/>
  <c r="O1701" i="42"/>
  <c r="O1702" i="42"/>
  <c r="O1703" i="42"/>
  <c r="O1704" i="42"/>
  <c r="O1705" i="42"/>
  <c r="O1706" i="42"/>
  <c r="O1707" i="42"/>
  <c r="O1708" i="42"/>
  <c r="O1709" i="42"/>
  <c r="O1710" i="42"/>
  <c r="O1711" i="42"/>
  <c r="O1712" i="42"/>
  <c r="O1713" i="42"/>
  <c r="O1714" i="42"/>
  <c r="O1715" i="42"/>
  <c r="O1716" i="42"/>
  <c r="O1717" i="42"/>
  <c r="O1718" i="42"/>
  <c r="O1719" i="42"/>
  <c r="O1720" i="42"/>
  <c r="O1721" i="42"/>
  <c r="O1722" i="42"/>
  <c r="O1723" i="42"/>
  <c r="O1724" i="42"/>
  <c r="O1725" i="42"/>
  <c r="O1726" i="42"/>
  <c r="O1727" i="42"/>
  <c r="O1728" i="42"/>
  <c r="O1729" i="42"/>
  <c r="O1730" i="42"/>
  <c r="O1731" i="42"/>
  <c r="O1732" i="42"/>
  <c r="O1733" i="42"/>
  <c r="O1734" i="42"/>
  <c r="O1735" i="42"/>
  <c r="O1736" i="42"/>
  <c r="O1737" i="42"/>
  <c r="O1738" i="42"/>
  <c r="O1739" i="42"/>
  <c r="O1740" i="42"/>
  <c r="O1741" i="42"/>
  <c r="O1742" i="42"/>
  <c r="O1743" i="42"/>
  <c r="O1744" i="42"/>
  <c r="O1745" i="42"/>
  <c r="O1746" i="42"/>
  <c r="O1747" i="42"/>
  <c r="O1748" i="42"/>
  <c r="O1749" i="42"/>
  <c r="O1750" i="42"/>
  <c r="O1751" i="42"/>
  <c r="O1752" i="42"/>
  <c r="O1753" i="42"/>
  <c r="O1754" i="42"/>
  <c r="O1755" i="42"/>
  <c r="O1756" i="42"/>
  <c r="O1757" i="42"/>
  <c r="O1758" i="42"/>
  <c r="O1759" i="42"/>
  <c r="O1760" i="42"/>
  <c r="O1761" i="42"/>
  <c r="O1762" i="42"/>
  <c r="O1763" i="42"/>
  <c r="O1764" i="42"/>
  <c r="O1765" i="42"/>
  <c r="O1766" i="42"/>
  <c r="O1767" i="42"/>
  <c r="O1768" i="42"/>
  <c r="O1769" i="42"/>
  <c r="O1770" i="42"/>
  <c r="O1771" i="42"/>
  <c r="O1772" i="42"/>
  <c r="O1773" i="42"/>
  <c r="O1774" i="42"/>
  <c r="O1775" i="42"/>
  <c r="O1776" i="42"/>
  <c r="O1777" i="42"/>
  <c r="O1778" i="42"/>
  <c r="O1779" i="42"/>
  <c r="O1780" i="42"/>
  <c r="O1781" i="42"/>
  <c r="O1782" i="42"/>
  <c r="O1783" i="42"/>
  <c r="O1784" i="42"/>
  <c r="O1785" i="42"/>
  <c r="O1786" i="42"/>
  <c r="O1787" i="42"/>
  <c r="O1788" i="42"/>
  <c r="P1788" i="42" s="1"/>
  <c r="O1789" i="42"/>
  <c r="O1790" i="42"/>
  <c r="P1790" i="42" s="1"/>
  <c r="O1791" i="42"/>
  <c r="P1791" i="42" s="1"/>
  <c r="O1792" i="42"/>
  <c r="P1792" i="42" s="1"/>
  <c r="O1793" i="42"/>
  <c r="P1793" i="42" s="1"/>
  <c r="O1794" i="42"/>
  <c r="P1794" i="42" s="1"/>
  <c r="O1795" i="42"/>
  <c r="P1795" i="42" s="1"/>
  <c r="O1796" i="42"/>
  <c r="P1796" i="42" s="1"/>
  <c r="O1797" i="42"/>
  <c r="P1797" i="42" s="1"/>
  <c r="O1798" i="42"/>
  <c r="P1798" i="42" s="1"/>
  <c r="O1799" i="42"/>
  <c r="P1799" i="42" s="1"/>
  <c r="O1800" i="42"/>
  <c r="P1800" i="42" s="1"/>
  <c r="O1801" i="42"/>
  <c r="P1801" i="42" s="1"/>
  <c r="O1802" i="42"/>
  <c r="P1802" i="42" s="1"/>
  <c r="O1803" i="42"/>
  <c r="P1803" i="42" s="1"/>
  <c r="O1804" i="42"/>
  <c r="P1804" i="42" s="1"/>
  <c r="O1805" i="42"/>
  <c r="P1805" i="42" s="1"/>
  <c r="AO2022" i="44" s="1"/>
  <c r="O1806" i="42"/>
  <c r="P1806" i="42" s="1"/>
  <c r="O1807" i="42"/>
  <c r="P1807" i="42" s="1"/>
  <c r="O1808" i="42"/>
  <c r="P1808" i="42" s="1"/>
  <c r="O1809" i="42"/>
  <c r="P1809" i="42" s="1"/>
  <c r="O1810" i="42"/>
  <c r="P1810" i="42" s="1"/>
  <c r="O1811" i="42"/>
  <c r="P1811" i="42" s="1"/>
  <c r="O1812" i="42"/>
  <c r="P1812" i="42" s="1"/>
  <c r="O1813" i="42"/>
  <c r="P1813" i="42" s="1"/>
  <c r="AO1953" i="44" s="1"/>
  <c r="AQ1953" i="44" s="1"/>
  <c r="O1814" i="42"/>
  <c r="P1814" i="42" s="1"/>
  <c r="O1815" i="42"/>
  <c r="P1815" i="42" s="1"/>
  <c r="O1816" i="42"/>
  <c r="P1816" i="42" s="1"/>
  <c r="O1817" i="42"/>
  <c r="P1817" i="42" s="1"/>
  <c r="AO2110" i="44" s="1"/>
  <c r="AQ2110" i="44" s="1"/>
  <c r="AR2110" i="44" s="1"/>
  <c r="O1818" i="42"/>
  <c r="P1818" i="42" s="1"/>
  <c r="O1819" i="42"/>
  <c r="P1819" i="42" s="1"/>
  <c r="O1820" i="42"/>
  <c r="P1820" i="42" s="1"/>
  <c r="O1821" i="42"/>
  <c r="P1821" i="42" s="1"/>
  <c r="O1822" i="42"/>
  <c r="P1822" i="42" s="1"/>
  <c r="O1823" i="42"/>
  <c r="P1823" i="42" s="1"/>
  <c r="O1824" i="42"/>
  <c r="P1824" i="42" s="1"/>
  <c r="O1825" i="42"/>
  <c r="P1825" i="42" s="1"/>
  <c r="O1826" i="42"/>
  <c r="P1826" i="42" s="1"/>
  <c r="AO1955" i="44" s="1"/>
  <c r="AQ1955" i="44" s="1"/>
  <c r="O1827" i="42"/>
  <c r="P1827" i="42" s="1"/>
  <c r="O1828" i="42"/>
  <c r="P1828" i="42" s="1"/>
  <c r="O1829" i="42"/>
  <c r="P1829" i="42" s="1"/>
  <c r="O1830" i="42"/>
  <c r="P1830" i="42" s="1"/>
  <c r="O1831" i="42"/>
  <c r="P1831" i="42" s="1"/>
  <c r="AO2116" i="44" s="1"/>
  <c r="O1832" i="42"/>
  <c r="P1832" i="42" s="1"/>
  <c r="O1833" i="42"/>
  <c r="P1833" i="42" s="1"/>
  <c r="O1834" i="42"/>
  <c r="P1834" i="42" s="1"/>
  <c r="O1835" i="42"/>
  <c r="P1835" i="42" s="1"/>
  <c r="O1836" i="42"/>
  <c r="P1836" i="42" s="1"/>
  <c r="O1837" i="42"/>
  <c r="P1837" i="42" s="1"/>
  <c r="O1838" i="42"/>
  <c r="P1838" i="42" s="1"/>
  <c r="O1839" i="42"/>
  <c r="P1839" i="42" s="1"/>
  <c r="AO2031" i="44" s="1"/>
  <c r="AQ2031" i="44" s="1"/>
  <c r="O1840" i="42"/>
  <c r="P1840" i="42" s="1"/>
  <c r="O1841" i="42"/>
  <c r="P1841" i="42" s="1"/>
  <c r="O1842" i="42"/>
  <c r="P1842" i="42" s="1"/>
  <c r="O1843" i="42"/>
  <c r="P1843" i="42" s="1"/>
  <c r="O1844" i="42"/>
  <c r="P1844" i="42" s="1"/>
  <c r="O1845" i="42"/>
  <c r="P1845" i="42" s="1"/>
  <c r="O1846" i="42"/>
  <c r="P1846" i="42" s="1"/>
  <c r="O1847" i="42"/>
  <c r="P1847" i="42" s="1"/>
  <c r="O1848" i="42"/>
  <c r="P1848" i="42" s="1"/>
  <c r="AO2030" i="44" s="1"/>
  <c r="AQ2030" i="44" s="1"/>
  <c r="O1849" i="42"/>
  <c r="P1849" i="42" s="1"/>
  <c r="O1850" i="42"/>
  <c r="P1850" i="42" s="1"/>
  <c r="O1851" i="42"/>
  <c r="P1851" i="42" s="1"/>
  <c r="O1852" i="42"/>
  <c r="P1852" i="42" s="1"/>
  <c r="O1853" i="42"/>
  <c r="P1853" i="42" s="1"/>
  <c r="O1854" i="42"/>
  <c r="P1854" i="42" s="1"/>
  <c r="O1855" i="42"/>
  <c r="P1855" i="42" s="1"/>
  <c r="O1856" i="42"/>
  <c r="P1856" i="42" s="1"/>
  <c r="O1857" i="42"/>
  <c r="P1857" i="42" s="1"/>
  <c r="O1858" i="42"/>
  <c r="P1858" i="42" s="1"/>
  <c r="AO1875" i="44" s="1"/>
  <c r="O1859" i="42"/>
  <c r="P1859" i="42" s="1"/>
  <c r="O1860" i="42"/>
  <c r="P1860" i="42" s="1"/>
  <c r="AO1845" i="44" s="1"/>
  <c r="O1861" i="42"/>
  <c r="P1861" i="42" s="1"/>
  <c r="AO1837" i="44" s="1"/>
  <c r="O1862" i="42"/>
  <c r="P1862" i="42" s="1"/>
  <c r="AO1939" i="44" s="1"/>
  <c r="O1863" i="42"/>
  <c r="P1863" i="42" s="1"/>
  <c r="O1864" i="42"/>
  <c r="P1864" i="42" s="1"/>
  <c r="O1865" i="42"/>
  <c r="P1865" i="42" s="1"/>
  <c r="AO2033" i="44" s="1"/>
  <c r="O1866" i="42"/>
  <c r="P1866" i="42" s="1"/>
  <c r="AO1948" i="44" s="1"/>
  <c r="O1867" i="42"/>
  <c r="P1867" i="42" s="1"/>
  <c r="O1868" i="42"/>
  <c r="P1868" i="42" s="1"/>
  <c r="O1869" i="42"/>
  <c r="P1869" i="42" s="1"/>
  <c r="AO1812" i="44" s="1"/>
  <c r="AQ1812" i="44" s="1"/>
  <c r="AR1812" i="44" s="1"/>
  <c r="O1870" i="42"/>
  <c r="P1870" i="42" s="1"/>
  <c r="O1871" i="42"/>
  <c r="P1871" i="42" s="1"/>
  <c r="O1872" i="42"/>
  <c r="P1872" i="42" s="1"/>
  <c r="O1873" i="42"/>
  <c r="P1873" i="42" s="1"/>
  <c r="O1874" i="42"/>
  <c r="P1874" i="42" s="1"/>
  <c r="AO1916" i="44" s="1"/>
  <c r="AQ1916" i="44" s="1"/>
  <c r="AR1916" i="44" s="1"/>
  <c r="O1875" i="42"/>
  <c r="P1875" i="42" s="1"/>
  <c r="O1876" i="42"/>
  <c r="P1876" i="42" s="1"/>
  <c r="O1877" i="42"/>
  <c r="P1877" i="42" s="1"/>
  <c r="AO1894" i="44" s="1"/>
  <c r="AQ1894" i="44" s="1"/>
  <c r="AR1894" i="44" s="1"/>
  <c r="O1878" i="42"/>
  <c r="P1878" i="42" s="1"/>
  <c r="O1879" i="42"/>
  <c r="P1879" i="42" s="1"/>
  <c r="AO2063" i="44" s="1"/>
  <c r="O1880" i="42"/>
  <c r="P1880" i="42" s="1"/>
  <c r="AO1886" i="44" s="1"/>
  <c r="AQ1886" i="44" s="1"/>
  <c r="AR1886" i="44" s="1"/>
  <c r="O1881" i="42"/>
  <c r="P1881" i="42" s="1"/>
  <c r="AO1878" i="44" s="1"/>
  <c r="AQ1878" i="44" s="1"/>
  <c r="AR1878" i="44" s="1"/>
  <c r="O1882" i="42"/>
  <c r="P1882" i="42" s="1"/>
  <c r="O1883" i="42"/>
  <c r="P1883" i="42" s="1"/>
  <c r="AO1805" i="44" s="1"/>
  <c r="AQ1805" i="44" s="1"/>
  <c r="AR1805" i="44" s="1"/>
  <c r="O1884" i="42"/>
  <c r="P1884" i="42" s="1"/>
  <c r="AO2029" i="44" s="1"/>
  <c r="O1885" i="42"/>
  <c r="P1885" i="42" s="1"/>
  <c r="O1886" i="42"/>
  <c r="P1886" i="42" s="1"/>
  <c r="AO2060" i="44" s="1"/>
  <c r="O1887" i="42"/>
  <c r="P1887" i="42" s="1"/>
  <c r="O1888" i="42"/>
  <c r="P1888" i="42" s="1"/>
  <c r="O1889" i="42"/>
  <c r="P1889" i="42" s="1"/>
  <c r="AO1813" i="44" s="1"/>
  <c r="AQ1813" i="44" s="1"/>
  <c r="AR1813" i="44" s="1"/>
  <c r="O1890" i="42"/>
  <c r="P1890" i="42" s="1"/>
  <c r="O1891" i="42"/>
  <c r="P1891" i="42" s="1"/>
  <c r="O1892" i="42"/>
  <c r="P1892" i="42" s="1"/>
  <c r="O1893" i="42"/>
  <c r="P1893" i="42" s="1"/>
  <c r="O1894" i="42"/>
  <c r="P1894" i="42" s="1"/>
  <c r="AO1867" i="44" s="1"/>
  <c r="O1895" i="42"/>
  <c r="P1895" i="42" s="1"/>
  <c r="AO1887" i="44" s="1"/>
  <c r="O1896" i="42"/>
  <c r="P1896" i="42" s="1"/>
  <c r="O1897" i="42"/>
  <c r="P1897" i="42" s="1"/>
  <c r="O1898" i="42"/>
  <c r="P1898" i="42" s="1"/>
  <c r="O1899" i="42"/>
  <c r="P1899" i="42" s="1"/>
  <c r="O1900" i="42"/>
  <c r="P1900" i="42" s="1"/>
  <c r="O1901" i="42"/>
  <c r="P1901" i="42" s="1"/>
  <c r="O1902" i="42"/>
  <c r="P1902" i="42" s="1"/>
  <c r="AO2128" i="44" s="1"/>
  <c r="O1903" i="42"/>
  <c r="P1903" i="42" s="1"/>
  <c r="AO1850" i="44" s="1"/>
  <c r="AQ1850" i="44" s="1"/>
  <c r="AR1850" i="44" s="1"/>
  <c r="O1904" i="42"/>
  <c r="P1904" i="42" s="1"/>
  <c r="O1905" i="42"/>
  <c r="P1905" i="42" s="1"/>
  <c r="O1906" i="42"/>
  <c r="P1906" i="42" s="1"/>
  <c r="AO1802" i="44" s="1"/>
  <c r="AQ1802" i="44" s="1"/>
  <c r="AR1802" i="44" s="1"/>
  <c r="O1907" i="42"/>
  <c r="P1907" i="42" s="1"/>
  <c r="AO1806" i="44" s="1"/>
  <c r="O1908" i="42"/>
  <c r="P1908" i="42" s="1"/>
  <c r="O1909" i="42"/>
  <c r="P1909" i="42" s="1"/>
  <c r="AO1901" i="44" s="1"/>
  <c r="O1910" i="42"/>
  <c r="P1910" i="42" s="1"/>
  <c r="AO2003" i="44" s="1"/>
  <c r="O1911" i="42"/>
  <c r="P1911" i="42" s="1"/>
  <c r="AO1891" i="44" s="1"/>
  <c r="O1912" i="42"/>
  <c r="P1912" i="42" s="1"/>
  <c r="O1913" i="42"/>
  <c r="P1913" i="42" s="1"/>
  <c r="O1914" i="42"/>
  <c r="P1914" i="42" s="1"/>
  <c r="O1915" i="42"/>
  <c r="P1915" i="42" s="1"/>
  <c r="AO1859" i="44" s="1"/>
  <c r="O1916" i="42"/>
  <c r="P1916" i="42" s="1"/>
  <c r="O1917" i="42"/>
  <c r="P1917" i="42" s="1"/>
  <c r="AO1832" i="44" s="1"/>
  <c r="AQ1832" i="44" s="1"/>
  <c r="AR1832" i="44" s="1"/>
  <c r="O1918" i="42"/>
  <c r="P1918" i="42" s="1"/>
  <c r="AO1868" i="44" s="1"/>
  <c r="AQ1868" i="44" s="1"/>
  <c r="AR1868" i="44" s="1"/>
  <c r="O1919" i="42"/>
  <c r="P1919" i="42" s="1"/>
  <c r="AO1985" i="44" s="1"/>
  <c r="O1920" i="42"/>
  <c r="P1920" i="42" s="1"/>
  <c r="O1921" i="42"/>
  <c r="P1921" i="42" s="1"/>
  <c r="AO1855" i="44" s="1"/>
  <c r="O1922" i="42"/>
  <c r="P1922" i="42" s="1"/>
  <c r="AO1835" i="44" s="1"/>
  <c r="O1923" i="42"/>
  <c r="P1923" i="42" s="1"/>
  <c r="O1924" i="42"/>
  <c r="P1924" i="42" s="1"/>
  <c r="AO1954" i="44" s="1"/>
  <c r="AQ1954" i="44" s="1"/>
  <c r="O1925" i="42"/>
  <c r="P1925" i="42" s="1"/>
  <c r="AO1906" i="44" s="1"/>
  <c r="AQ1906" i="44" s="1"/>
  <c r="AR1906" i="44" s="1"/>
  <c r="O1926" i="42"/>
  <c r="P1926" i="42" s="1"/>
  <c r="AO1992" i="44" s="1"/>
  <c r="O1927" i="42"/>
  <c r="P1927" i="42" s="1"/>
  <c r="AO1941" i="44" s="1"/>
  <c r="O1928" i="42"/>
  <c r="P1928" i="42" s="1"/>
  <c r="O1929" i="42"/>
  <c r="P1929" i="42" s="1"/>
  <c r="O1930" i="42"/>
  <c r="P1930" i="42" s="1"/>
  <c r="O1931" i="42"/>
  <c r="P1931" i="42" s="1"/>
  <c r="AO2131" i="44" s="1"/>
  <c r="AQ2131" i="44" s="1"/>
  <c r="AR2131" i="44" s="1"/>
  <c r="O1932" i="42"/>
  <c r="P1932" i="42" s="1"/>
  <c r="AO2010" i="44" s="1"/>
  <c r="O1933" i="42"/>
  <c r="P1933" i="42" s="1"/>
  <c r="O1934" i="42"/>
  <c r="P1934" i="42" s="1"/>
  <c r="O1935" i="42"/>
  <c r="P1935" i="42" s="1"/>
  <c r="O1936" i="42"/>
  <c r="P1936" i="42" s="1"/>
  <c r="O1937" i="42"/>
  <c r="P1937" i="42" s="1"/>
  <c r="O1938" i="42"/>
  <c r="P1938" i="42" s="1"/>
  <c r="AO1997" i="44" s="1"/>
  <c r="O1939" i="42"/>
  <c r="P1939" i="42" s="1"/>
  <c r="AO1986" i="44" s="1"/>
  <c r="AQ1986" i="44" s="1"/>
  <c r="AR1986" i="44" s="1"/>
  <c r="O1940" i="42"/>
  <c r="P1940" i="42" s="1"/>
  <c r="O1941" i="42"/>
  <c r="P1941" i="42" s="1"/>
  <c r="O1942" i="42"/>
  <c r="P1942" i="42" s="1"/>
  <c r="O1943" i="42"/>
  <c r="P1943" i="42" s="1"/>
  <c r="AO2118" i="44" s="1"/>
  <c r="O1944" i="42"/>
  <c r="P1944" i="42" s="1"/>
  <c r="O1945" i="42"/>
  <c r="P1945" i="42" s="1"/>
  <c r="AO1949" i="44" s="1"/>
  <c r="O1946" i="42"/>
  <c r="P1946" i="42" s="1"/>
  <c r="O1947" i="42"/>
  <c r="P1947" i="42" s="1"/>
  <c r="O1948" i="42"/>
  <c r="P1948" i="42" s="1"/>
  <c r="O1949" i="42"/>
  <c r="P1949" i="42" s="1"/>
  <c r="O1950" i="42"/>
  <c r="P1950" i="42" s="1"/>
  <c r="O1951" i="42"/>
  <c r="P1951" i="42" s="1"/>
  <c r="O1952" i="42"/>
  <c r="P1952" i="42" s="1"/>
  <c r="AO2047" i="44" s="1"/>
  <c r="AQ2047" i="44" s="1"/>
  <c r="AR2047" i="44" s="1"/>
  <c r="O1953" i="42"/>
  <c r="P1953" i="42" s="1"/>
  <c r="AO2077" i="44" s="1"/>
  <c r="AQ2077" i="44" s="1"/>
  <c r="O1954" i="42"/>
  <c r="P1954" i="42" s="1"/>
  <c r="O1955" i="42"/>
  <c r="P1955" i="42" s="1"/>
  <c r="O1956" i="42"/>
  <c r="P1956" i="42" s="1"/>
  <c r="O1957" i="42"/>
  <c r="P1957" i="42" s="1"/>
  <c r="O1958" i="42"/>
  <c r="P1958" i="42" s="1"/>
  <c r="O1959" i="42"/>
  <c r="P1959" i="42" s="1"/>
  <c r="O1960" i="42"/>
  <c r="P1960" i="42" s="1"/>
  <c r="O1961" i="42"/>
  <c r="P1961" i="42" s="1"/>
  <c r="O1962" i="42"/>
  <c r="P1962" i="42" s="1"/>
  <c r="O1963" i="42"/>
  <c r="P1963" i="42" s="1"/>
  <c r="O1964" i="42"/>
  <c r="P1964" i="42" s="1"/>
  <c r="O1965" i="42"/>
  <c r="P1965" i="42" s="1"/>
  <c r="O1966" i="42"/>
  <c r="P1966" i="42" s="1"/>
  <c r="AO2122" i="44" s="1"/>
  <c r="AQ2122" i="44" s="1"/>
  <c r="O1967" i="42"/>
  <c r="P1967" i="42" s="1"/>
  <c r="O1968" i="42"/>
  <c r="P1968" i="42" s="1"/>
  <c r="AO2136" i="44" s="1"/>
  <c r="O1969" i="42"/>
  <c r="P1969" i="42" s="1"/>
  <c r="O1970" i="42"/>
  <c r="P1970" i="42" s="1"/>
  <c r="AO1984" i="44" s="1"/>
  <c r="AQ1984" i="44" s="1"/>
  <c r="O1971" i="42"/>
  <c r="P1971" i="42" s="1"/>
  <c r="O1972" i="42"/>
  <c r="P1972" i="42" s="1"/>
  <c r="O1973" i="42"/>
  <c r="P1973" i="42" s="1"/>
  <c r="O1974" i="42"/>
  <c r="P1974" i="42" s="1"/>
  <c r="O1975" i="42"/>
  <c r="P1975" i="42" s="1"/>
  <c r="O1976" i="42"/>
  <c r="P1976" i="42" s="1"/>
  <c r="AO2109" i="44" s="1"/>
  <c r="AQ2109" i="44" s="1"/>
  <c r="AR2109" i="44" s="1"/>
  <c r="O1977" i="42"/>
  <c r="P1977" i="42" s="1"/>
  <c r="AO2025" i="44" s="1"/>
  <c r="O1978" i="42"/>
  <c r="P1978" i="42" s="1"/>
  <c r="O1979" i="42"/>
  <c r="P1979" i="42" s="1"/>
  <c r="O1980" i="42"/>
  <c r="P1980" i="42" s="1"/>
  <c r="O1981" i="42"/>
  <c r="P1981" i="42" s="1"/>
  <c r="O1982" i="42"/>
  <c r="P1982" i="42" s="1"/>
  <c r="O1983" i="42"/>
  <c r="P1983" i="42" s="1"/>
  <c r="O1984" i="42"/>
  <c r="P1984" i="42" s="1"/>
  <c r="AO1809" i="44" s="1"/>
  <c r="AQ1809" i="44" s="1"/>
  <c r="AR1809" i="44" s="1"/>
  <c r="O1985" i="42"/>
  <c r="P1985" i="42" s="1"/>
  <c r="O1986" i="42"/>
  <c r="P1986" i="42" s="1"/>
  <c r="O1987" i="42"/>
  <c r="P1987" i="42" s="1"/>
  <c r="AO1988" i="44" s="1"/>
  <c r="AQ1988" i="44" s="1"/>
  <c r="AR1988" i="44" s="1"/>
  <c r="O1988" i="42"/>
  <c r="P1988" i="42" s="1"/>
  <c r="O1989" i="42"/>
  <c r="P1989" i="42" s="1"/>
  <c r="O1990" i="42"/>
  <c r="P1990" i="42" s="1"/>
  <c r="AO2130" i="44" s="1"/>
  <c r="AQ2130" i="44" s="1"/>
  <c r="AR2130" i="44" s="1"/>
  <c r="O1991" i="42"/>
  <c r="P1991" i="42" s="1"/>
  <c r="O1992" i="42"/>
  <c r="P1992" i="42" s="1"/>
  <c r="O1993" i="42"/>
  <c r="P1993" i="42" s="1"/>
  <c r="AO1942" i="44" s="1"/>
  <c r="AQ1942" i="44" s="1"/>
  <c r="AR1942" i="44" s="1"/>
  <c r="O1994" i="42"/>
  <c r="P1994" i="42" s="1"/>
  <c r="AO2129" i="44" s="1"/>
  <c r="O1995" i="42"/>
  <c r="P1995" i="42" s="1"/>
  <c r="O1996" i="42"/>
  <c r="P1996" i="42" s="1"/>
  <c r="O1997" i="42"/>
  <c r="P1997" i="42" s="1"/>
  <c r="O1998" i="42"/>
  <c r="P1998" i="42" s="1"/>
  <c r="O1999" i="42"/>
  <c r="P1999" i="42" s="1"/>
  <c r="O2000" i="42"/>
  <c r="O2001" i="42"/>
  <c r="P2001" i="42" s="1"/>
  <c r="O2002" i="42"/>
  <c r="P2002" i="42" s="1"/>
  <c r="O2003" i="42"/>
  <c r="P2003" i="42" s="1"/>
  <c r="O2004" i="42"/>
  <c r="P2004" i="42" s="1"/>
  <c r="O2005" i="42"/>
  <c r="P2005" i="42" s="1"/>
  <c r="O2006" i="42"/>
  <c r="P2006" i="42" s="1"/>
  <c r="O2007" i="42"/>
  <c r="P2007" i="42" s="1"/>
  <c r="AO2140" i="44" s="1"/>
  <c r="O2008" i="42"/>
  <c r="O2009" i="42"/>
  <c r="P2009" i="42" s="1"/>
  <c r="O2010" i="42"/>
  <c r="P2010" i="42" s="1"/>
  <c r="O2011" i="42"/>
  <c r="P2011" i="42" s="1"/>
  <c r="AO1944" i="44" s="1"/>
  <c r="AQ1944" i="44" s="1"/>
  <c r="AR1944" i="44" s="1"/>
  <c r="O2012" i="42"/>
  <c r="P2012" i="42" s="1"/>
  <c r="O2013" i="42"/>
  <c r="P2013" i="42" s="1"/>
  <c r="O2014" i="42"/>
  <c r="P2014" i="42" s="1"/>
  <c r="O2015" i="42"/>
  <c r="P2015" i="42" s="1"/>
  <c r="O2016" i="42"/>
  <c r="O2017" i="42"/>
  <c r="P2017" i="42" s="1"/>
  <c r="O2018" i="42"/>
  <c r="P2018" i="42" s="1"/>
  <c r="O2019" i="42"/>
  <c r="P2019" i="42" s="1"/>
  <c r="O2020" i="42"/>
  <c r="P2020" i="42" s="1"/>
  <c r="AO2135" i="44" s="1"/>
  <c r="AQ2135" i="44" s="1"/>
  <c r="O2021" i="42"/>
  <c r="P2021" i="42" s="1"/>
  <c r="AO2138" i="44" s="1"/>
  <c r="AQ2138" i="44" s="1"/>
  <c r="AR2138" i="44" s="1"/>
  <c r="O2022" i="42"/>
  <c r="P2022" i="42" s="1"/>
  <c r="AO1899" i="44" s="1"/>
  <c r="O2023" i="42"/>
  <c r="P2023" i="42" s="1"/>
  <c r="O2024" i="42"/>
  <c r="O2025" i="42"/>
  <c r="P2025" i="42" s="1"/>
  <c r="O2026" i="42"/>
  <c r="P2026" i="42" s="1"/>
  <c r="AO2141" i="44" s="1"/>
  <c r="O2027" i="42"/>
  <c r="P2027" i="42" s="1"/>
  <c r="O2028" i="42"/>
  <c r="P2028" i="42" s="1"/>
  <c r="O2029" i="42"/>
  <c r="P2029" i="42" s="1"/>
  <c r="O2030" i="42"/>
  <c r="P2030" i="42" s="1"/>
  <c r="O2031" i="42"/>
  <c r="P2031" i="42" s="1"/>
  <c r="O2032" i="42"/>
  <c r="O2033" i="42"/>
  <c r="P2033" i="42" s="1"/>
  <c r="O2034" i="42"/>
  <c r="P2034" i="42" s="1"/>
  <c r="AO2085" i="44" s="1"/>
  <c r="AQ2085" i="44" s="1"/>
  <c r="O2035" i="42"/>
  <c r="P2035" i="42" s="1"/>
  <c r="O2036" i="42"/>
  <c r="P2036" i="42" s="1"/>
  <c r="AO1940" i="44" s="1"/>
  <c r="AQ1940" i="44" s="1"/>
  <c r="AR1940" i="44" s="1"/>
  <c r="O2037" i="42"/>
  <c r="P2037" i="42" s="1"/>
  <c r="AO1934" i="44" s="1"/>
  <c r="AQ1934" i="44" s="1"/>
  <c r="AR1934" i="44" s="1"/>
  <c r="O2038" i="42"/>
  <c r="P2038" i="42" s="1"/>
  <c r="AO2043" i="44" s="1"/>
  <c r="AQ2043" i="44" s="1"/>
  <c r="AR2043" i="44" s="1"/>
  <c r="O21" i="42"/>
  <c r="AJ2" i="44"/>
  <c r="AG2" i="44"/>
  <c r="AG3" i="44"/>
  <c r="AG4" i="44"/>
  <c r="AG5" i="44"/>
  <c r="O20" i="42"/>
  <c r="P20" i="42" s="1"/>
  <c r="AO1072" i="44" s="1"/>
  <c r="AQ1072" i="44" s="1"/>
  <c r="AR1072" i="44" s="1"/>
  <c r="AQ1948" i="44" l="1"/>
  <c r="AQ1949" i="44"/>
  <c r="AR1949" i="44" s="1"/>
  <c r="AQ1985" i="44"/>
  <c r="AQ2010" i="44"/>
  <c r="AR2010" i="44" s="1"/>
  <c r="AO1915" i="44"/>
  <c r="AQ1855" i="44"/>
  <c r="AR1855" i="44" s="1"/>
  <c r="AO2066" i="44"/>
  <c r="AQ2066" i="44" s="1"/>
  <c r="AO1854" i="44"/>
  <c r="AQ1854" i="44" s="1"/>
  <c r="AR1854" i="44" s="1"/>
  <c r="AO2121" i="44"/>
  <c r="AQ2121" i="44" s="1"/>
  <c r="AO1888" i="44"/>
  <c r="AQ1888" i="44" s="1"/>
  <c r="AR1888" i="44" s="1"/>
  <c r="AO1810" i="44"/>
  <c r="AQ1810" i="44" s="1"/>
  <c r="AR1810" i="44" s="1"/>
  <c r="AQ1887" i="44"/>
  <c r="AR1887" i="44" s="1"/>
  <c r="AO2132" i="44"/>
  <c r="AQ2132" i="44" s="1"/>
  <c r="AO1860" i="44"/>
  <c r="AQ1860" i="44" s="1"/>
  <c r="AR1860" i="44" s="1"/>
  <c r="AO1914" i="44"/>
  <c r="AQ1914" i="44" s="1"/>
  <c r="AR1914" i="44" s="1"/>
  <c r="AQ1806" i="44"/>
  <c r="AR1806" i="44" s="1"/>
  <c r="AO2139" i="44"/>
  <c r="AQ2139" i="44" s="1"/>
  <c r="AR2139" i="44" s="1"/>
  <c r="AO1834" i="44"/>
  <c r="AQ1834" i="44" s="1"/>
  <c r="AR1834" i="44" s="1"/>
  <c r="AQ1993" i="44"/>
  <c r="AO1633" i="44"/>
  <c r="AQ1633" i="44" s="1"/>
  <c r="AO1752" i="44"/>
  <c r="AQ1752" i="44" s="1"/>
  <c r="AR1752" i="44" s="1"/>
  <c r="AO764" i="44"/>
  <c r="AQ764" i="44" s="1"/>
  <c r="AR764" i="44" s="1"/>
  <c r="AO929" i="44"/>
  <c r="AQ929" i="44" s="1"/>
  <c r="AR929" i="44" s="1"/>
  <c r="AO821" i="44"/>
  <c r="AQ821" i="44" s="1"/>
  <c r="AR821" i="44" s="1"/>
  <c r="AO1792" i="44"/>
  <c r="AQ1792" i="44" s="1"/>
  <c r="AR1792" i="44" s="1"/>
  <c r="AO187" i="44"/>
  <c r="AQ187" i="44" s="1"/>
  <c r="AR187" i="44" s="1"/>
  <c r="AO1755" i="44"/>
  <c r="AQ1755" i="44" s="1"/>
  <c r="AR1755" i="44" s="1"/>
  <c r="AO1265" i="44"/>
  <c r="AQ1265" i="44" s="1"/>
  <c r="AR1265" i="44" s="1"/>
  <c r="AO826" i="44"/>
  <c r="AQ826" i="44" s="1"/>
  <c r="AR826" i="44" s="1"/>
  <c r="AO1761" i="44"/>
  <c r="AQ1761" i="44" s="1"/>
  <c r="AR1761" i="44" s="1"/>
  <c r="AO975" i="44"/>
  <c r="AQ975" i="44" s="1"/>
  <c r="AR975" i="44" s="1"/>
  <c r="AO1777" i="44"/>
  <c r="AQ1777" i="44" s="1"/>
  <c r="AR1777" i="44" s="1"/>
  <c r="AQ2003" i="44"/>
  <c r="AR2003" i="44" s="1"/>
  <c r="AO183" i="44"/>
  <c r="AQ183" i="44" s="1"/>
  <c r="AO1754" i="44"/>
  <c r="AQ1754" i="44" s="1"/>
  <c r="AR1754" i="44" s="1"/>
  <c r="AO1655" i="44"/>
  <c r="AQ1655" i="44" s="1"/>
  <c r="AR1655" i="44" s="1"/>
  <c r="AO1391" i="44"/>
  <c r="AQ1391" i="44" s="1"/>
  <c r="AR1391" i="44" s="1"/>
  <c r="AO2123" i="44"/>
  <c r="AQ2123" i="44" s="1"/>
  <c r="AO825" i="44"/>
  <c r="AQ825" i="44" s="1"/>
  <c r="AR825" i="44" s="1"/>
  <c r="AO1669" i="44"/>
  <c r="AQ1669" i="44" s="1"/>
  <c r="AR1669" i="44" s="1"/>
  <c r="AO192" i="44"/>
  <c r="AQ192" i="44" s="1"/>
  <c r="AR192" i="44" s="1"/>
  <c r="AO1703" i="44"/>
  <c r="AQ1703" i="44" s="1"/>
  <c r="AR1703" i="44" s="1"/>
  <c r="AO677" i="44"/>
  <c r="AQ677" i="44" s="1"/>
  <c r="AR677" i="44" s="1"/>
  <c r="AO930" i="44"/>
  <c r="AQ930" i="44" s="1"/>
  <c r="AR930" i="44" s="1"/>
  <c r="AO1782" i="44"/>
  <c r="AQ1782" i="44" s="1"/>
  <c r="AR1782" i="44" s="1"/>
  <c r="AO931" i="44"/>
  <c r="AQ931" i="44" s="1"/>
  <c r="AR931" i="44" s="1"/>
  <c r="AO2062" i="44"/>
  <c r="AQ2062" i="44" s="1"/>
  <c r="AR2062" i="44" s="1"/>
  <c r="AO660" i="44"/>
  <c r="AQ660" i="44" s="1"/>
  <c r="AR660" i="44" s="1"/>
  <c r="AQ2033" i="44"/>
  <c r="AR2033" i="44" s="1"/>
  <c r="AQ2129" i="44"/>
  <c r="AQ2118" i="44"/>
  <c r="AQ2063" i="44"/>
  <c r="AQ2060" i="44"/>
  <c r="AR2060" i="44" s="1"/>
  <c r="AQ2142" i="44"/>
  <c r="AR2142" i="44" s="1"/>
  <c r="AQ2140" i="44"/>
  <c r="AR2140" i="44" s="1"/>
  <c r="AQ2022" i="44"/>
  <c r="AQ2136" i="44"/>
  <c r="AQ1992" i="44"/>
  <c r="AQ2116" i="44"/>
  <c r="AQ2141" i="44"/>
  <c r="AR2141" i="44" s="1"/>
  <c r="AQ2025" i="44"/>
  <c r="AQ2128" i="44"/>
  <c r="AR2128" i="44" s="1"/>
  <c r="AQ2029" i="44"/>
  <c r="AR2029" i="44" s="1"/>
  <c r="AQ1943" i="44"/>
  <c r="AR1943" i="44" s="1"/>
  <c r="AQ1915" i="44"/>
  <c r="AR1915" i="44" s="1"/>
  <c r="AQ1951" i="44"/>
  <c r="AQ1997" i="44"/>
  <c r="AQ1837" i="44"/>
  <c r="AR1837" i="44" s="1"/>
  <c r="AQ1859" i="44"/>
  <c r="AR1859" i="44" s="1"/>
  <c r="AQ1891" i="44"/>
  <c r="AR1891" i="44" s="1"/>
  <c r="AQ1845" i="44"/>
  <c r="AR1845" i="44" s="1"/>
  <c r="AQ1941" i="44"/>
  <c r="AR1941" i="44" s="1"/>
  <c r="AQ1835" i="44"/>
  <c r="AR1835" i="44" s="1"/>
  <c r="AQ1867" i="44"/>
  <c r="AR1867" i="44" s="1"/>
  <c r="AQ1899" i="44"/>
  <c r="AQ1931" i="44"/>
  <c r="AR1931" i="44" s="1"/>
  <c r="AQ1875" i="44"/>
  <c r="AR1875" i="44" s="1"/>
  <c r="AQ1939" i="44"/>
  <c r="AR1939" i="44" s="1"/>
  <c r="AQ1901" i="44"/>
  <c r="AR1901" i="44" s="1"/>
  <c r="AQ1933" i="44"/>
  <c r="AR1933" i="44" s="1"/>
  <c r="P1789" i="42"/>
  <c r="P1388" i="42"/>
  <c r="AO2032" i="44" s="1"/>
  <c r="AQ2032" i="44" s="1"/>
  <c r="P1786" i="42"/>
  <c r="P1782" i="42"/>
  <c r="P1778" i="42"/>
  <c r="P1774" i="42"/>
  <c r="P1770" i="42"/>
  <c r="P1766" i="42"/>
  <c r="P1762" i="42"/>
  <c r="P1758" i="42"/>
  <c r="AO2126" i="44" s="1"/>
  <c r="AQ2126" i="44" s="1"/>
  <c r="P1754" i="42"/>
  <c r="P1750" i="42"/>
  <c r="P1746" i="42"/>
  <c r="P1742" i="42"/>
  <c r="P1738" i="42"/>
  <c r="AO1645" i="44" s="1"/>
  <c r="AQ1645" i="44" s="1"/>
  <c r="AR1645" i="44" s="1"/>
  <c r="P1734" i="42"/>
  <c r="P1730" i="42"/>
  <c r="P1726" i="42"/>
  <c r="AO1913" i="44" s="1"/>
  <c r="AQ1913" i="44" s="1"/>
  <c r="AR1913" i="44" s="1"/>
  <c r="P1722" i="42"/>
  <c r="P1718" i="42"/>
  <c r="P1714" i="42"/>
  <c r="P1710" i="42"/>
  <c r="P1706" i="42"/>
  <c r="AO2069" i="44" s="1"/>
  <c r="AQ2069" i="44" s="1"/>
  <c r="AR2069" i="44" s="1"/>
  <c r="P1702" i="42"/>
  <c r="P1698" i="42"/>
  <c r="AO2013" i="44" s="1"/>
  <c r="AQ2013" i="44" s="1"/>
  <c r="AR2013" i="44" s="1"/>
  <c r="P1694" i="42"/>
  <c r="P1690" i="42"/>
  <c r="P1686" i="42"/>
  <c r="P1682" i="42"/>
  <c r="P1678" i="42"/>
  <c r="P1674" i="42"/>
  <c r="AO2084" i="44" s="1"/>
  <c r="AQ2084" i="44" s="1"/>
  <c r="AR2084" i="44" s="1"/>
  <c r="P1670" i="42"/>
  <c r="P1666" i="42"/>
  <c r="P1662" i="42"/>
  <c r="AO2081" i="44" s="1"/>
  <c r="AQ2081" i="44" s="1"/>
  <c r="AR2081" i="44" s="1"/>
  <c r="P1658" i="42"/>
  <c r="P1654" i="42"/>
  <c r="P1650" i="42"/>
  <c r="P1646" i="42"/>
  <c r="P1642" i="42"/>
  <c r="AO1178" i="44" s="1"/>
  <c r="AQ1178" i="44" s="1"/>
  <c r="AR1178" i="44" s="1"/>
  <c r="P1638" i="42"/>
  <c r="P1634" i="42"/>
  <c r="P1630" i="42"/>
  <c r="P1626" i="42"/>
  <c r="P1622" i="42"/>
  <c r="P1618" i="42"/>
  <c r="P1614" i="42"/>
  <c r="P1610" i="42"/>
  <c r="P1606" i="42"/>
  <c r="P1602" i="42"/>
  <c r="P1598" i="42"/>
  <c r="P1594" i="42"/>
  <c r="P1590" i="42"/>
  <c r="P1586" i="42"/>
  <c r="P1582" i="42"/>
  <c r="P1578" i="42"/>
  <c r="P1574" i="42"/>
  <c r="P1570" i="42"/>
  <c r="P1566" i="42"/>
  <c r="P1562" i="42"/>
  <c r="AO2112" i="44" s="1"/>
  <c r="AQ2112" i="44" s="1"/>
  <c r="P1558" i="42"/>
  <c r="P1554" i="42"/>
  <c r="P1550" i="42"/>
  <c r="P1546" i="42"/>
  <c r="P1542" i="42"/>
  <c r="P1538" i="42"/>
  <c r="P1534" i="42"/>
  <c r="P1530" i="42"/>
  <c r="P1526" i="42"/>
  <c r="P1522" i="42"/>
  <c r="P1518" i="42"/>
  <c r="P1514" i="42"/>
  <c r="AO1971" i="44" s="1"/>
  <c r="AQ1971" i="44" s="1"/>
  <c r="P1510" i="42"/>
  <c r="P1506" i="42"/>
  <c r="P1502" i="42"/>
  <c r="P1498" i="42"/>
  <c r="P1494" i="42"/>
  <c r="P1490" i="42"/>
  <c r="AO2082" i="44" s="1"/>
  <c r="AQ2082" i="44" s="1"/>
  <c r="AR2082" i="44" s="1"/>
  <c r="P1486" i="42"/>
  <c r="P1482" i="42"/>
  <c r="P1478" i="42"/>
  <c r="P1474" i="42"/>
  <c r="P1470" i="42"/>
  <c r="P1466" i="42"/>
  <c r="P1462" i="42"/>
  <c r="P1458" i="42"/>
  <c r="P1454" i="42"/>
  <c r="P1450" i="42"/>
  <c r="P1446" i="42"/>
  <c r="P1442" i="42"/>
  <c r="P1438" i="42"/>
  <c r="P1434" i="42"/>
  <c r="P1430" i="42"/>
  <c r="P1426" i="42"/>
  <c r="P1422" i="42"/>
  <c r="P1418" i="42"/>
  <c r="P1414" i="42"/>
  <c r="P1410" i="42"/>
  <c r="P1406" i="42"/>
  <c r="P1402" i="42"/>
  <c r="P1398" i="42"/>
  <c r="P1394" i="42"/>
  <c r="P1390" i="42"/>
  <c r="P1785" i="42"/>
  <c r="P1781" i="42"/>
  <c r="AO818" i="44" s="1"/>
  <c r="AQ818" i="44" s="1"/>
  <c r="AR818" i="44" s="1"/>
  <c r="P1777" i="42"/>
  <c r="P1773" i="42"/>
  <c r="P1769" i="42"/>
  <c r="P1765" i="42"/>
  <c r="AO1833" i="44" s="1"/>
  <c r="AQ1833" i="44" s="1"/>
  <c r="AR1833" i="44" s="1"/>
  <c r="P1761" i="42"/>
  <c r="P1757" i="42"/>
  <c r="P1753" i="42"/>
  <c r="P1749" i="42"/>
  <c r="P1745" i="42"/>
  <c r="P1741" i="42"/>
  <c r="P1737" i="42"/>
  <c r="AO1811" i="44" s="1"/>
  <c r="AQ1811" i="44" s="1"/>
  <c r="AR1811" i="44" s="1"/>
  <c r="P1733" i="42"/>
  <c r="P1729" i="42"/>
  <c r="AO1967" i="44" s="1"/>
  <c r="AQ1967" i="44" s="1"/>
  <c r="AR1967" i="44" s="1"/>
  <c r="P1725" i="42"/>
  <c r="P1721" i="42"/>
  <c r="AO1735" i="44" s="1"/>
  <c r="AQ1735" i="44" s="1"/>
  <c r="AR1735" i="44" s="1"/>
  <c r="P1717" i="42"/>
  <c r="AO1989" i="44" s="1"/>
  <c r="AQ1989" i="44" s="1"/>
  <c r="AR1989" i="44" s="1"/>
  <c r="P1713" i="42"/>
  <c r="P1709" i="42"/>
  <c r="AO1896" i="44" s="1"/>
  <c r="AQ1896" i="44" s="1"/>
  <c r="AR1896" i="44" s="1"/>
  <c r="P1705" i="42"/>
  <c r="P1701" i="42"/>
  <c r="AO1773" i="44" s="1"/>
  <c r="AQ1773" i="44" s="1"/>
  <c r="AR1773" i="44" s="1"/>
  <c r="P1697" i="42"/>
  <c r="AO1869" i="44" s="1"/>
  <c r="AQ1869" i="44" s="1"/>
  <c r="AR1869" i="44" s="1"/>
  <c r="P1693" i="42"/>
  <c r="P1689" i="42"/>
  <c r="AO2072" i="44" s="1"/>
  <c r="AQ2072" i="44" s="1"/>
  <c r="AR2072" i="44" s="1"/>
  <c r="P1685" i="42"/>
  <c r="AO1797" i="44" s="1"/>
  <c r="AQ1797" i="44" s="1"/>
  <c r="AR1797" i="44" s="1"/>
  <c r="P1681" i="42"/>
  <c r="P1677" i="42"/>
  <c r="AO2050" i="44" s="1"/>
  <c r="AQ2050" i="44" s="1"/>
  <c r="P1673" i="42"/>
  <c r="P1669" i="42"/>
  <c r="P1665" i="42"/>
  <c r="P1661" i="42"/>
  <c r="AO1983" i="44" s="1"/>
  <c r="AQ1983" i="44" s="1"/>
  <c r="AR1983" i="44" s="1"/>
  <c r="P1657" i="42"/>
  <c r="AO813" i="44" s="1"/>
  <c r="AQ813" i="44" s="1"/>
  <c r="AR813" i="44" s="1"/>
  <c r="P1653" i="42"/>
  <c r="P1649" i="42"/>
  <c r="P1645" i="42"/>
  <c r="P1641" i="42"/>
  <c r="P1637" i="42"/>
  <c r="P1633" i="42"/>
  <c r="P1629" i="42"/>
  <c r="P1625" i="42"/>
  <c r="P1621" i="42"/>
  <c r="AO2065" i="44" s="1"/>
  <c r="AQ2065" i="44" s="1"/>
  <c r="AR2065" i="44" s="1"/>
  <c r="P1617" i="42"/>
  <c r="P1613" i="42"/>
  <c r="P1609" i="42"/>
  <c r="P1605" i="42"/>
  <c r="AO1932" i="44" s="1"/>
  <c r="AQ1932" i="44" s="1"/>
  <c r="AR1932" i="44" s="1"/>
  <c r="P1601" i="42"/>
  <c r="P1597" i="42"/>
  <c r="P1593" i="42"/>
  <c r="P1589" i="42"/>
  <c r="P1585" i="42"/>
  <c r="P1581" i="42"/>
  <c r="P1577" i="42"/>
  <c r="P1573" i="42"/>
  <c r="AO2076" i="44" s="1"/>
  <c r="AQ2076" i="44" s="1"/>
  <c r="AR2076" i="44" s="1"/>
  <c r="P1569" i="42"/>
  <c r="P1565" i="42"/>
  <c r="AO2120" i="44" s="1"/>
  <c r="AQ2120" i="44" s="1"/>
  <c r="P1561" i="42"/>
  <c r="P1557" i="42"/>
  <c r="P1553" i="42"/>
  <c r="P1549" i="42"/>
  <c r="AO2026" i="44" s="1"/>
  <c r="AQ2026" i="44" s="1"/>
  <c r="P1545" i="42"/>
  <c r="P1541" i="42"/>
  <c r="P1537" i="42"/>
  <c r="AO2051" i="44" s="1"/>
  <c r="AQ2051" i="44" s="1"/>
  <c r="P1533" i="42"/>
  <c r="P1529" i="42"/>
  <c r="P1525" i="42"/>
  <c r="P1521" i="42"/>
  <c r="P1517" i="42"/>
  <c r="P1513" i="42"/>
  <c r="P1509" i="42"/>
  <c r="P1505" i="42"/>
  <c r="P1501" i="42"/>
  <c r="P1497" i="42"/>
  <c r="P1493" i="42"/>
  <c r="AO2008" i="44" s="1"/>
  <c r="AQ2008" i="44" s="1"/>
  <c r="P1489" i="42"/>
  <c r="P1485" i="42"/>
  <c r="P1481" i="42"/>
  <c r="P1477" i="42"/>
  <c r="P1473" i="42"/>
  <c r="P1469" i="42"/>
  <c r="P1465" i="42"/>
  <c r="AO2133" i="44" s="1"/>
  <c r="AQ2133" i="44" s="1"/>
  <c r="P1461" i="42"/>
  <c r="P1457" i="42"/>
  <c r="P1453" i="42"/>
  <c r="AO1962" i="44" s="1"/>
  <c r="AQ1962" i="44" s="1"/>
  <c r="AR1962" i="44" s="1"/>
  <c r="P1449" i="42"/>
  <c r="P1445" i="42"/>
  <c r="P1441" i="42"/>
  <c r="P1437" i="42"/>
  <c r="AO2097" i="44" s="1"/>
  <c r="AQ2097" i="44" s="1"/>
  <c r="AR2097" i="44" s="1"/>
  <c r="P1433" i="42"/>
  <c r="P1429" i="42"/>
  <c r="P1425" i="42"/>
  <c r="P1421" i="42"/>
  <c r="P1417" i="42"/>
  <c r="AO2095" i="44" s="1"/>
  <c r="AQ2095" i="44" s="1"/>
  <c r="P1413" i="42"/>
  <c r="P1409" i="42"/>
  <c r="P1405" i="42"/>
  <c r="AO1974" i="44" s="1"/>
  <c r="AQ1974" i="44" s="1"/>
  <c r="P1401" i="42"/>
  <c r="AO1950" i="44" s="1"/>
  <c r="AQ1950" i="44" s="1"/>
  <c r="P1397" i="42"/>
  <c r="P1393" i="42"/>
  <c r="P1389" i="42"/>
  <c r="P1784" i="42"/>
  <c r="AO1798" i="44" s="1"/>
  <c r="AQ1798" i="44" s="1"/>
  <c r="AR1798" i="44" s="1"/>
  <c r="P1780" i="42"/>
  <c r="AO1897" i="44" s="1"/>
  <c r="AQ1897" i="44" s="1"/>
  <c r="AR1897" i="44" s="1"/>
  <c r="P1776" i="42"/>
  <c r="P1772" i="42"/>
  <c r="AO1355" i="44" s="1"/>
  <c r="AQ1355" i="44" s="1"/>
  <c r="AR1355" i="44" s="1"/>
  <c r="P1768" i="42"/>
  <c r="P1764" i="42"/>
  <c r="AO732" i="44" s="1"/>
  <c r="AQ732" i="44" s="1"/>
  <c r="AR732" i="44" s="1"/>
  <c r="P1760" i="42"/>
  <c r="P1756" i="42"/>
  <c r="AO1790" i="44" s="1"/>
  <c r="AQ1790" i="44" s="1"/>
  <c r="AR1790" i="44" s="1"/>
  <c r="P1752" i="42"/>
  <c r="AO499" i="44" s="1"/>
  <c r="AQ499" i="44" s="1"/>
  <c r="AR499" i="44" s="1"/>
  <c r="P1748" i="42"/>
  <c r="AO1890" i="44" s="1"/>
  <c r="AQ1890" i="44" s="1"/>
  <c r="AR1890" i="44" s="1"/>
  <c r="P1744" i="42"/>
  <c r="AO779" i="44" s="1"/>
  <c r="AQ779" i="44" s="1"/>
  <c r="AR779" i="44" s="1"/>
  <c r="P1740" i="42"/>
  <c r="AO1723" i="44" s="1"/>
  <c r="AQ1723" i="44" s="1"/>
  <c r="AR1723" i="44" s="1"/>
  <c r="P1736" i="42"/>
  <c r="AO1381" i="44" s="1"/>
  <c r="AQ1381" i="44" s="1"/>
  <c r="AR1381" i="44" s="1"/>
  <c r="P1732" i="42"/>
  <c r="P1728" i="42"/>
  <c r="P1724" i="42"/>
  <c r="P1720" i="42"/>
  <c r="P1716" i="42"/>
  <c r="P1712" i="42"/>
  <c r="AO59" i="44" s="1"/>
  <c r="AQ59" i="44" s="1"/>
  <c r="AR59" i="44" s="1"/>
  <c r="P1708" i="42"/>
  <c r="AO1793" i="44" s="1"/>
  <c r="AQ1793" i="44" s="1"/>
  <c r="AR1793" i="44" s="1"/>
  <c r="P1704" i="42"/>
  <c r="AO123" i="44" s="1"/>
  <c r="AQ123" i="44" s="1"/>
  <c r="AR123" i="44" s="1"/>
  <c r="P1700" i="42"/>
  <c r="P1696" i="42"/>
  <c r="P1692" i="42"/>
  <c r="P1688" i="42"/>
  <c r="AO265" i="44" s="1"/>
  <c r="AQ265" i="44" s="1"/>
  <c r="AR265" i="44" s="1"/>
  <c r="P1684" i="42"/>
  <c r="P1680" i="42"/>
  <c r="AO1020" i="44" s="1"/>
  <c r="AQ1020" i="44" s="1"/>
  <c r="AR1020" i="44" s="1"/>
  <c r="P1676" i="42"/>
  <c r="AO1937" i="44" s="1"/>
  <c r="AQ1937" i="44" s="1"/>
  <c r="P1672" i="42"/>
  <c r="P1668" i="42"/>
  <c r="AO1975" i="44" s="1"/>
  <c r="AQ1975" i="44" s="1"/>
  <c r="P1664" i="42"/>
  <c r="AO741" i="44" s="1"/>
  <c r="AQ741" i="44" s="1"/>
  <c r="AR741" i="44" s="1"/>
  <c r="P1660" i="42"/>
  <c r="P1656" i="42"/>
  <c r="P1652" i="42"/>
  <c r="P1648" i="42"/>
  <c r="P1644" i="42"/>
  <c r="P1640" i="42"/>
  <c r="AO1907" i="44" s="1"/>
  <c r="AQ1907" i="44" s="1"/>
  <c r="AR1907" i="44" s="1"/>
  <c r="P1636" i="42"/>
  <c r="AO2048" i="44" s="1"/>
  <c r="AQ2048" i="44" s="1"/>
  <c r="P1632" i="42"/>
  <c r="P1628" i="42"/>
  <c r="P1624" i="42"/>
  <c r="P1620" i="42"/>
  <c r="P1616" i="42"/>
  <c r="AO1994" i="44" s="1"/>
  <c r="AQ1994" i="44" s="1"/>
  <c r="P1612" i="42"/>
  <c r="AO1291" i="44" s="1"/>
  <c r="AQ1291" i="44" s="1"/>
  <c r="AR1291" i="44" s="1"/>
  <c r="P1608" i="42"/>
  <c r="P1604" i="42"/>
  <c r="P1600" i="42"/>
  <c r="P1596" i="42"/>
  <c r="AO971" i="44" s="1"/>
  <c r="AQ971" i="44" s="1"/>
  <c r="AR971" i="44" s="1"/>
  <c r="P1592" i="42"/>
  <c r="P1588" i="42"/>
  <c r="P1584" i="42"/>
  <c r="P1580" i="42"/>
  <c r="P1576" i="42"/>
  <c r="P1572" i="42"/>
  <c r="P1568" i="42"/>
  <c r="P1564" i="42"/>
  <c r="P1560" i="42"/>
  <c r="AO2041" i="44" s="1"/>
  <c r="AQ2041" i="44" s="1"/>
  <c r="P1556" i="42"/>
  <c r="P1552" i="42"/>
  <c r="P1548" i="42"/>
  <c r="P1544" i="42"/>
  <c r="AO2005" i="44" s="1"/>
  <c r="AQ2005" i="44" s="1"/>
  <c r="P1540" i="42"/>
  <c r="P1536" i="42"/>
  <c r="P1532" i="42"/>
  <c r="P1528" i="42"/>
  <c r="P1524" i="42"/>
  <c r="P1520" i="42"/>
  <c r="P1516" i="42"/>
  <c r="P1512" i="42"/>
  <c r="P1508" i="42"/>
  <c r="P1504" i="42"/>
  <c r="P1500" i="42"/>
  <c r="P1496" i="42"/>
  <c r="AO1959" i="44" s="1"/>
  <c r="AQ1959" i="44" s="1"/>
  <c r="AR1959" i="44" s="1"/>
  <c r="P1492" i="42"/>
  <c r="P1488" i="42"/>
  <c r="P1484" i="42"/>
  <c r="P1480" i="42"/>
  <c r="P1476" i="42"/>
  <c r="P1472" i="42"/>
  <c r="P1468" i="42"/>
  <c r="P1464" i="42"/>
  <c r="P1460" i="42"/>
  <c r="P1456" i="42"/>
  <c r="P1452" i="42"/>
  <c r="P1448" i="42"/>
  <c r="P1444" i="42"/>
  <c r="P1440" i="42"/>
  <c r="P1436" i="42"/>
  <c r="P1432" i="42"/>
  <c r="P1428" i="42"/>
  <c r="P1424" i="42"/>
  <c r="AO1973" i="44" s="1"/>
  <c r="AQ1973" i="44" s="1"/>
  <c r="P1420" i="42"/>
  <c r="P1416" i="42"/>
  <c r="P1412" i="42"/>
  <c r="P1408" i="42"/>
  <c r="P1404" i="42"/>
  <c r="P1400" i="42"/>
  <c r="P1396" i="42"/>
  <c r="AO2124" i="44" s="1"/>
  <c r="AQ2124" i="44" s="1"/>
  <c r="AR2124" i="44" s="1"/>
  <c r="P1392" i="42"/>
  <c r="P22" i="42"/>
  <c r="AO1071" i="44" s="1"/>
  <c r="AQ1071" i="44" s="1"/>
  <c r="AR1071" i="44" s="1"/>
  <c r="P26" i="42"/>
  <c r="AO242" i="44" s="1"/>
  <c r="AQ242" i="44" s="1"/>
  <c r="AR242" i="44" s="1"/>
  <c r="P30" i="42"/>
  <c r="AO238" i="44" s="1"/>
  <c r="AQ238" i="44" s="1"/>
  <c r="AR238" i="44" s="1"/>
  <c r="P34" i="42"/>
  <c r="AO558" i="44" s="1"/>
  <c r="AQ558" i="44" s="1"/>
  <c r="AR558" i="44" s="1"/>
  <c r="P38" i="42"/>
  <c r="P42" i="42"/>
  <c r="AO1069" i="44" s="1"/>
  <c r="AQ1069" i="44" s="1"/>
  <c r="AR1069" i="44" s="1"/>
  <c r="P46" i="42"/>
  <c r="AO146" i="44" s="1"/>
  <c r="AQ146" i="44" s="1"/>
  <c r="AR146" i="44" s="1"/>
  <c r="P50" i="42"/>
  <c r="P54" i="42"/>
  <c r="AO1611" i="44" s="1"/>
  <c r="AQ1611" i="44" s="1"/>
  <c r="AR1611" i="44" s="1"/>
  <c r="P58" i="42"/>
  <c r="AO1164" i="44" s="1"/>
  <c r="AQ1164" i="44" s="1"/>
  <c r="AR1164" i="44" s="1"/>
  <c r="P62" i="42"/>
  <c r="AO1499" i="44" s="1"/>
  <c r="AQ1499" i="44" s="1"/>
  <c r="AR1499" i="44" s="1"/>
  <c r="P66" i="42"/>
  <c r="AO890" i="44" s="1"/>
  <c r="AQ890" i="44" s="1"/>
  <c r="AR890" i="44" s="1"/>
  <c r="P70" i="42"/>
  <c r="AO906" i="44" s="1"/>
  <c r="AQ906" i="44" s="1"/>
  <c r="AR906" i="44" s="1"/>
  <c r="P74" i="42"/>
  <c r="AO895" i="44" s="1"/>
  <c r="AQ895" i="44" s="1"/>
  <c r="AR895" i="44" s="1"/>
  <c r="P78" i="42"/>
  <c r="AO1595" i="44" s="1"/>
  <c r="AQ1595" i="44" s="1"/>
  <c r="AR1595" i="44" s="1"/>
  <c r="P82" i="42"/>
  <c r="AO227" i="44" s="1"/>
  <c r="AQ227" i="44" s="1"/>
  <c r="AR227" i="44" s="1"/>
  <c r="P86" i="42"/>
  <c r="AO1035" i="44" s="1"/>
  <c r="AQ1035" i="44" s="1"/>
  <c r="AR1035" i="44" s="1"/>
  <c r="P90" i="42"/>
  <c r="AO1061" i="44" s="1"/>
  <c r="AQ1061" i="44" s="1"/>
  <c r="AR1061" i="44" s="1"/>
  <c r="P94" i="42"/>
  <c r="AO896" i="44" s="1"/>
  <c r="AQ896" i="44" s="1"/>
  <c r="AR896" i="44" s="1"/>
  <c r="P98" i="42"/>
  <c r="AO1455" i="44" s="1"/>
  <c r="AQ1455" i="44" s="1"/>
  <c r="AR1455" i="44" s="1"/>
  <c r="P102" i="42"/>
  <c r="AO897" i="44" s="1"/>
  <c r="AQ897" i="44" s="1"/>
  <c r="AR897" i="44" s="1"/>
  <c r="P106" i="42"/>
  <c r="AO343" i="44" s="1"/>
  <c r="AQ343" i="44" s="1"/>
  <c r="AR343" i="44" s="1"/>
  <c r="P110" i="42"/>
  <c r="AO872" i="44" s="1"/>
  <c r="AQ872" i="44" s="1"/>
  <c r="AR872" i="44" s="1"/>
  <c r="P114" i="42"/>
  <c r="AO1614" i="44" s="1"/>
  <c r="AQ1614" i="44" s="1"/>
  <c r="AR1614" i="44" s="1"/>
  <c r="P118" i="42"/>
  <c r="AO1596" i="44" s="1"/>
  <c r="AQ1596" i="44" s="1"/>
  <c r="AR1596" i="44" s="1"/>
  <c r="P122" i="42"/>
  <c r="AO1456" i="44" s="1"/>
  <c r="AQ1456" i="44" s="1"/>
  <c r="AR1456" i="44" s="1"/>
  <c r="P126" i="42"/>
  <c r="AO852" i="44" s="1"/>
  <c r="AQ852" i="44" s="1"/>
  <c r="AR852" i="44" s="1"/>
  <c r="P130" i="42"/>
  <c r="AO1616" i="44" s="1"/>
  <c r="AQ1616" i="44" s="1"/>
  <c r="AR1616" i="44" s="1"/>
  <c r="P134" i="42"/>
  <c r="AO1326" i="44" s="1"/>
  <c r="AQ1326" i="44" s="1"/>
  <c r="AR1326" i="44" s="1"/>
  <c r="P138" i="42"/>
  <c r="AO671" i="44" s="1"/>
  <c r="AQ671" i="44" s="1"/>
  <c r="AR671" i="44" s="1"/>
  <c r="P142" i="42"/>
  <c r="AO893" i="44" s="1"/>
  <c r="AQ893" i="44" s="1"/>
  <c r="AR893" i="44" s="1"/>
  <c r="P146" i="42"/>
  <c r="P150" i="42"/>
  <c r="P154" i="42"/>
  <c r="P158" i="42"/>
  <c r="P162" i="42"/>
  <c r="P166" i="42"/>
  <c r="P170" i="42"/>
  <c r="P174" i="42"/>
  <c r="P178" i="42"/>
  <c r="P182" i="42"/>
  <c r="P186" i="42"/>
  <c r="P190" i="42"/>
  <c r="P194" i="42"/>
  <c r="P198" i="42"/>
  <c r="P202" i="42"/>
  <c r="P206" i="42"/>
  <c r="P210" i="42"/>
  <c r="P214" i="42"/>
  <c r="P218" i="42"/>
  <c r="P222" i="42"/>
  <c r="AO2108" i="44" s="1"/>
  <c r="AQ2108" i="44" s="1"/>
  <c r="P226" i="42"/>
  <c r="P230" i="42"/>
  <c r="P234" i="42"/>
  <c r="P238" i="42"/>
  <c r="P242" i="42"/>
  <c r="P246" i="42"/>
  <c r="P250" i="42"/>
  <c r="P254" i="42"/>
  <c r="P258" i="42"/>
  <c r="P262" i="42"/>
  <c r="P266" i="42"/>
  <c r="P270" i="42"/>
  <c r="P274" i="42"/>
  <c r="P278" i="42"/>
  <c r="P282" i="42"/>
  <c r="P286" i="42"/>
  <c r="P290" i="42"/>
  <c r="P294" i="42"/>
  <c r="P298" i="42"/>
  <c r="P302" i="42"/>
  <c r="P306" i="42"/>
  <c r="P310" i="42"/>
  <c r="P314" i="42"/>
  <c r="P318" i="42"/>
  <c r="P322" i="42"/>
  <c r="P326" i="42"/>
  <c r="P330" i="42"/>
  <c r="P334" i="42"/>
  <c r="P338" i="42"/>
  <c r="P342" i="42"/>
  <c r="P346" i="42"/>
  <c r="P350" i="42"/>
  <c r="P354" i="42"/>
  <c r="P358" i="42"/>
  <c r="P23" i="42"/>
  <c r="AO871" i="44" s="1"/>
  <c r="AQ871" i="44" s="1"/>
  <c r="AR871" i="44" s="1"/>
  <c r="P27" i="42"/>
  <c r="AO870" i="44" s="1"/>
  <c r="AQ870" i="44" s="1"/>
  <c r="AR870" i="44" s="1"/>
  <c r="P31" i="42"/>
  <c r="AO241" i="44" s="1"/>
  <c r="AQ241" i="44" s="1"/>
  <c r="AR241" i="44" s="1"/>
  <c r="P35" i="42"/>
  <c r="AO1617" i="44" s="1"/>
  <c r="AQ1617" i="44" s="1"/>
  <c r="AR1617" i="44" s="1"/>
  <c r="P39" i="42"/>
  <c r="AO145" i="44" s="1"/>
  <c r="AQ145" i="44" s="1"/>
  <c r="AR145" i="44" s="1"/>
  <c r="P43" i="42"/>
  <c r="AO62" i="44" s="1"/>
  <c r="AQ62" i="44" s="1"/>
  <c r="AR62" i="44" s="1"/>
  <c r="P47" i="42"/>
  <c r="AO176" i="44" s="1"/>
  <c r="AQ176" i="44" s="1"/>
  <c r="AR176" i="44" s="1"/>
  <c r="P51" i="42"/>
  <c r="AO93" i="44" s="1"/>
  <c r="AQ93" i="44" s="1"/>
  <c r="AR93" i="44" s="1"/>
  <c r="P55" i="42"/>
  <c r="AO650" i="44" s="1"/>
  <c r="AQ650" i="44" s="1"/>
  <c r="AR650" i="44" s="1"/>
  <c r="P59" i="42"/>
  <c r="P63" i="42"/>
  <c r="AO184" i="44" s="1"/>
  <c r="AQ184" i="44" s="1"/>
  <c r="AR184" i="44" s="1"/>
  <c r="P67" i="42"/>
  <c r="AO33" i="44" s="1"/>
  <c r="AQ33" i="44" s="1"/>
  <c r="AR33" i="44" s="1"/>
  <c r="P71" i="42"/>
  <c r="AO14" i="44" s="1"/>
  <c r="AQ14" i="44" s="1"/>
  <c r="AR14" i="44" s="1"/>
  <c r="P75" i="42"/>
  <c r="AO637" i="44" s="1"/>
  <c r="AQ637" i="44" s="1"/>
  <c r="AR637" i="44" s="1"/>
  <c r="P79" i="42"/>
  <c r="AO203" i="44" s="1"/>
  <c r="AQ203" i="44" s="1"/>
  <c r="AR203" i="44" s="1"/>
  <c r="P83" i="42"/>
  <c r="AO1062" i="44" s="1"/>
  <c r="AQ1062" i="44" s="1"/>
  <c r="AR1062" i="44" s="1"/>
  <c r="P87" i="42"/>
  <c r="AO651" i="44" s="1"/>
  <c r="AQ651" i="44" s="1"/>
  <c r="AR651" i="44" s="1"/>
  <c r="P91" i="42"/>
  <c r="AO467" i="44" s="1"/>
  <c r="AQ467" i="44" s="1"/>
  <c r="AR467" i="44" s="1"/>
  <c r="P95" i="42"/>
  <c r="AO682" i="44" s="1"/>
  <c r="AQ682" i="44" s="1"/>
  <c r="AR682" i="44" s="1"/>
  <c r="P99" i="42"/>
  <c r="AO935" i="44" s="1"/>
  <c r="AQ935" i="44" s="1"/>
  <c r="AR935" i="44" s="1"/>
  <c r="P103" i="42"/>
  <c r="AO222" i="44" s="1"/>
  <c r="AQ222" i="44" s="1"/>
  <c r="AR222" i="44" s="1"/>
  <c r="P107" i="42"/>
  <c r="AO1073" i="44" s="1"/>
  <c r="AQ1073" i="44" s="1"/>
  <c r="AR1073" i="44" s="1"/>
  <c r="P111" i="42"/>
  <c r="AO519" i="44" s="1"/>
  <c r="AQ519" i="44" s="1"/>
  <c r="AR519" i="44" s="1"/>
  <c r="P115" i="42"/>
  <c r="AO1603" i="44" s="1"/>
  <c r="AQ1603" i="44" s="1"/>
  <c r="AR1603" i="44" s="1"/>
  <c r="P119" i="42"/>
  <c r="AO99" i="44" s="1"/>
  <c r="AQ99" i="44" s="1"/>
  <c r="AR99" i="44" s="1"/>
  <c r="P123" i="42"/>
  <c r="AO472" i="44" s="1"/>
  <c r="AQ472" i="44" s="1"/>
  <c r="AR472" i="44" s="1"/>
  <c r="P127" i="42"/>
  <c r="AO53" i="44" s="1"/>
  <c r="AQ53" i="44" s="1"/>
  <c r="AR53" i="44" s="1"/>
  <c r="P131" i="42"/>
  <c r="AO854" i="44" s="1"/>
  <c r="AQ854" i="44" s="1"/>
  <c r="AR854" i="44" s="1"/>
  <c r="P135" i="42"/>
  <c r="AO204" i="44" s="1"/>
  <c r="AQ204" i="44" s="1"/>
  <c r="AR204" i="44" s="1"/>
  <c r="P139" i="42"/>
  <c r="AO340" i="44" s="1"/>
  <c r="AQ340" i="44" s="1"/>
  <c r="AR340" i="44" s="1"/>
  <c r="P143" i="42"/>
  <c r="AO1871" i="44" s="1"/>
  <c r="AQ1871" i="44" s="1"/>
  <c r="AR1871" i="44" s="1"/>
  <c r="P147" i="42"/>
  <c r="P151" i="42"/>
  <c r="P155" i="42"/>
  <c r="P159" i="42"/>
  <c r="P163" i="42"/>
  <c r="P167" i="42"/>
  <c r="P171" i="42"/>
  <c r="P175" i="42"/>
  <c r="P179" i="42"/>
  <c r="AO2011" i="44" s="1"/>
  <c r="AQ2011" i="44" s="1"/>
  <c r="P183" i="42"/>
  <c r="P187" i="42"/>
  <c r="P191" i="42"/>
  <c r="P195" i="42"/>
  <c r="P199" i="42"/>
  <c r="P203" i="42"/>
  <c r="P207" i="42"/>
  <c r="P211" i="42"/>
  <c r="P215" i="42"/>
  <c r="P219" i="42"/>
  <c r="P223" i="42"/>
  <c r="P227" i="42"/>
  <c r="P231" i="42"/>
  <c r="P235" i="42"/>
  <c r="P239" i="42"/>
  <c r="P243" i="42"/>
  <c r="P247" i="42"/>
  <c r="P251" i="42"/>
  <c r="P255" i="42"/>
  <c r="P259" i="42"/>
  <c r="P263" i="42"/>
  <c r="P267" i="42"/>
  <c r="P271" i="42"/>
  <c r="P275" i="42"/>
  <c r="P279" i="42"/>
  <c r="P283" i="42"/>
  <c r="P287" i="42"/>
  <c r="P291" i="42"/>
  <c r="P295" i="42"/>
  <c r="P299" i="42"/>
  <c r="P303" i="42"/>
  <c r="P307" i="42"/>
  <c r="P311" i="42"/>
  <c r="AO307" i="44" s="1"/>
  <c r="AQ307" i="44" s="1"/>
  <c r="AR307" i="44" s="1"/>
  <c r="P315" i="42"/>
  <c r="P319" i="42"/>
  <c r="P323" i="42"/>
  <c r="P327" i="42"/>
  <c r="P331" i="42"/>
  <c r="P335" i="42"/>
  <c r="P339" i="42"/>
  <c r="P343" i="42"/>
  <c r="P347" i="42"/>
  <c r="P351" i="42"/>
  <c r="P355" i="42"/>
  <c r="P359" i="42"/>
  <c r="P24" i="42"/>
  <c r="AO7" i="44" s="1"/>
  <c r="AQ7" i="44" s="1"/>
  <c r="AR7" i="44" s="1"/>
  <c r="P28" i="42"/>
  <c r="AO240" i="44" s="1"/>
  <c r="AQ240" i="44" s="1"/>
  <c r="AR240" i="44" s="1"/>
  <c r="P32" i="42"/>
  <c r="P36" i="42"/>
  <c r="AO9" i="44" s="1"/>
  <c r="AQ9" i="44" s="1"/>
  <c r="AR9" i="44" s="1"/>
  <c r="P40" i="42"/>
  <c r="P44" i="42"/>
  <c r="AO225" i="44" s="1"/>
  <c r="AQ225" i="44" s="1"/>
  <c r="AR225" i="44" s="1"/>
  <c r="P48" i="42"/>
  <c r="AO60" i="44" s="1"/>
  <c r="AQ60" i="44" s="1"/>
  <c r="AR60" i="44" s="1"/>
  <c r="P52" i="42"/>
  <c r="AO1006" i="44" s="1"/>
  <c r="AQ1006" i="44" s="1"/>
  <c r="AR1006" i="44" s="1"/>
  <c r="P56" i="42"/>
  <c r="AO1644" i="44" s="1"/>
  <c r="AQ1644" i="44" s="1"/>
  <c r="AR1644" i="44" s="1"/>
  <c r="P60" i="42"/>
  <c r="AO523" i="44" s="1"/>
  <c r="AQ523" i="44" s="1"/>
  <c r="AR523" i="44" s="1"/>
  <c r="P64" i="42"/>
  <c r="AO10" i="44" s="1"/>
  <c r="AQ10" i="44" s="1"/>
  <c r="AR10" i="44" s="1"/>
  <c r="P68" i="42"/>
  <c r="AO243" i="44" s="1"/>
  <c r="AQ243" i="44" s="1"/>
  <c r="AR243" i="44" s="1"/>
  <c r="P72" i="42"/>
  <c r="AO956" i="44" s="1"/>
  <c r="AQ956" i="44" s="1"/>
  <c r="AR956" i="44" s="1"/>
  <c r="P76" i="42"/>
  <c r="AO1610" i="44" s="1"/>
  <c r="AQ1610" i="44" s="1"/>
  <c r="AR1610" i="44" s="1"/>
  <c r="P80" i="42"/>
  <c r="AO894" i="44" s="1"/>
  <c r="AQ894" i="44" s="1"/>
  <c r="AR894" i="44" s="1"/>
  <c r="P84" i="42"/>
  <c r="P88" i="42"/>
  <c r="AO228" i="44" s="1"/>
  <c r="AQ228" i="44" s="1"/>
  <c r="AR228" i="44" s="1"/>
  <c r="P92" i="42"/>
  <c r="AO937" i="44" s="1"/>
  <c r="AQ937" i="44" s="1"/>
  <c r="AR937" i="44" s="1"/>
  <c r="P96" i="42"/>
  <c r="P100" i="42"/>
  <c r="AO635" i="44" s="1"/>
  <c r="AQ635" i="44" s="1"/>
  <c r="AR635" i="44" s="1"/>
  <c r="P104" i="42"/>
  <c r="AO1418" i="44" s="1"/>
  <c r="AQ1418" i="44" s="1"/>
  <c r="AR1418" i="44" s="1"/>
  <c r="P108" i="42"/>
  <c r="AO936" i="44" s="1"/>
  <c r="AQ936" i="44" s="1"/>
  <c r="AR936" i="44" s="1"/>
  <c r="P112" i="42"/>
  <c r="AO997" i="44" s="1"/>
  <c r="AQ997" i="44" s="1"/>
  <c r="AR997" i="44" s="1"/>
  <c r="P116" i="42"/>
  <c r="AO412" i="44" s="1"/>
  <c r="AQ412" i="44" s="1"/>
  <c r="AR412" i="44" s="1"/>
  <c r="P120" i="42"/>
  <c r="AO140" i="44" s="1"/>
  <c r="AQ140" i="44" s="1"/>
  <c r="AR140" i="44" s="1"/>
  <c r="P124" i="42"/>
  <c r="AO1008" i="44" s="1"/>
  <c r="AQ1008" i="44" s="1"/>
  <c r="AR1008" i="44" s="1"/>
  <c r="P128" i="42"/>
  <c r="AO1345" i="44" s="1"/>
  <c r="AQ1345" i="44" s="1"/>
  <c r="AR1345" i="44" s="1"/>
  <c r="P132" i="42"/>
  <c r="AO957" i="44" s="1"/>
  <c r="AQ957" i="44" s="1"/>
  <c r="AR957" i="44" s="1"/>
  <c r="P136" i="42"/>
  <c r="AO697" i="44" s="1"/>
  <c r="AQ697" i="44" s="1"/>
  <c r="AR697" i="44" s="1"/>
  <c r="P140" i="42"/>
  <c r="AO1831" i="44" s="1"/>
  <c r="AQ1831" i="44" s="1"/>
  <c r="AR1831" i="44" s="1"/>
  <c r="P144" i="42"/>
  <c r="P148" i="42"/>
  <c r="AO1186" i="44" s="1"/>
  <c r="AQ1186" i="44" s="1"/>
  <c r="AR1186" i="44" s="1"/>
  <c r="P152" i="42"/>
  <c r="P156" i="42"/>
  <c r="P160" i="42"/>
  <c r="P164" i="42"/>
  <c r="P168" i="42"/>
  <c r="P172" i="42"/>
  <c r="P176" i="42"/>
  <c r="P180" i="42"/>
  <c r="AO1074" i="44" s="1"/>
  <c r="AQ1074" i="44" s="1"/>
  <c r="AR1074" i="44" s="1"/>
  <c r="P184" i="42"/>
  <c r="P188" i="42"/>
  <c r="P192" i="42"/>
  <c r="P196" i="42"/>
  <c r="P200" i="42"/>
  <c r="AO864" i="44" s="1"/>
  <c r="AQ864" i="44" s="1"/>
  <c r="AR864" i="44" s="1"/>
  <c r="P204" i="42"/>
  <c r="P208" i="42"/>
  <c r="P212" i="42"/>
  <c r="P216" i="42"/>
  <c r="P220" i="42"/>
  <c r="P224" i="42"/>
  <c r="P228" i="42"/>
  <c r="P232" i="42"/>
  <c r="P236" i="42"/>
  <c r="P240" i="42"/>
  <c r="P244" i="42"/>
  <c r="P248" i="42"/>
  <c r="P252" i="42"/>
  <c r="P256" i="42"/>
  <c r="P260" i="42"/>
  <c r="P264" i="42"/>
  <c r="P268" i="42"/>
  <c r="P272" i="42"/>
  <c r="P276" i="42"/>
  <c r="P280" i="42"/>
  <c r="P284" i="42"/>
  <c r="AO1979" i="44" s="1"/>
  <c r="AQ1979" i="44" s="1"/>
  <c r="AR1979" i="44" s="1"/>
  <c r="P288" i="42"/>
  <c r="P292" i="42"/>
  <c r="AO473" i="44" s="1"/>
  <c r="AQ473" i="44" s="1"/>
  <c r="AR473" i="44" s="1"/>
  <c r="P296" i="42"/>
  <c r="P300" i="42"/>
  <c r="P304" i="42"/>
  <c r="AO1324" i="44" s="1"/>
  <c r="AQ1324" i="44" s="1"/>
  <c r="AR1324" i="44" s="1"/>
  <c r="P308" i="42"/>
  <c r="P312" i="42"/>
  <c r="P316" i="42"/>
  <c r="P320" i="42"/>
  <c r="AO359" i="44" s="1"/>
  <c r="AQ359" i="44" s="1"/>
  <c r="AR359" i="44" s="1"/>
  <c r="P324" i="42"/>
  <c r="AO2019" i="44" s="1"/>
  <c r="AQ2019" i="44" s="1"/>
  <c r="AR2019" i="44" s="1"/>
  <c r="P328" i="42"/>
  <c r="P332" i="42"/>
  <c r="P336" i="42"/>
  <c r="P340" i="42"/>
  <c r="P344" i="42"/>
  <c r="P348" i="42"/>
  <c r="P352" i="42"/>
  <c r="P356" i="42"/>
  <c r="AO229" i="44" s="1"/>
  <c r="AQ229" i="44" s="1"/>
  <c r="AR229" i="44" s="1"/>
  <c r="P360" i="42"/>
  <c r="P25" i="42"/>
  <c r="AO1070" i="44" s="1"/>
  <c r="AQ1070" i="44" s="1"/>
  <c r="AR1070" i="44" s="1"/>
  <c r="P29" i="42"/>
  <c r="AO169" i="44" s="1"/>
  <c r="AQ169" i="44" s="1"/>
  <c r="AR169" i="44" s="1"/>
  <c r="P33" i="42"/>
  <c r="AO202" i="44" s="1"/>
  <c r="AQ202" i="44" s="1"/>
  <c r="AR202" i="44" s="1"/>
  <c r="P37" i="42"/>
  <c r="AO226" i="44" s="1"/>
  <c r="AQ226" i="44" s="1"/>
  <c r="AR226" i="44" s="1"/>
  <c r="P41" i="42"/>
  <c r="AO633" i="44" s="1"/>
  <c r="AQ633" i="44" s="1"/>
  <c r="AR633" i="44" s="1"/>
  <c r="P45" i="42"/>
  <c r="AO861" i="44" s="1"/>
  <c r="AQ861" i="44" s="1"/>
  <c r="AR861" i="44" s="1"/>
  <c r="P49" i="42"/>
  <c r="AO1612" i="44" s="1"/>
  <c r="AQ1612" i="44" s="1"/>
  <c r="AR1612" i="44" s="1"/>
  <c r="P53" i="42"/>
  <c r="AO67" i="44" s="1"/>
  <c r="AQ67" i="44" s="1"/>
  <c r="AR67" i="44" s="1"/>
  <c r="P57" i="42"/>
  <c r="AO853" i="44" s="1"/>
  <c r="AQ853" i="44" s="1"/>
  <c r="AR853" i="44" s="1"/>
  <c r="P61" i="42"/>
  <c r="AO177" i="44" s="1"/>
  <c r="AQ177" i="44" s="1"/>
  <c r="AR177" i="44" s="1"/>
  <c r="P65" i="42"/>
  <c r="AO80" i="44" s="1"/>
  <c r="AQ80" i="44" s="1"/>
  <c r="AR80" i="44" s="1"/>
  <c r="P69" i="42"/>
  <c r="AO959" i="44" s="1"/>
  <c r="AQ959" i="44" s="1"/>
  <c r="AR959" i="44" s="1"/>
  <c r="P73" i="42"/>
  <c r="AO912" i="44" s="1"/>
  <c r="AQ912" i="44" s="1"/>
  <c r="AR912" i="44" s="1"/>
  <c r="P77" i="42"/>
  <c r="AO342" i="44" s="1"/>
  <c r="AQ342" i="44" s="1"/>
  <c r="AR342" i="44" s="1"/>
  <c r="P81" i="42"/>
  <c r="AO148" i="44" s="1"/>
  <c r="AQ148" i="44" s="1"/>
  <c r="AR148" i="44" s="1"/>
  <c r="P85" i="42"/>
  <c r="AO847" i="44" s="1"/>
  <c r="AQ847" i="44" s="1"/>
  <c r="AR847" i="44" s="1"/>
  <c r="P89" i="42"/>
  <c r="AO958" i="44" s="1"/>
  <c r="AQ958" i="44" s="1"/>
  <c r="AR958" i="44" s="1"/>
  <c r="P93" i="42"/>
  <c r="AO543" i="44" s="1"/>
  <c r="AQ543" i="44" s="1"/>
  <c r="AR543" i="44" s="1"/>
  <c r="P97" i="42"/>
  <c r="AO889" i="44" s="1"/>
  <c r="AQ889" i="44" s="1"/>
  <c r="AR889" i="44" s="1"/>
  <c r="P101" i="42"/>
  <c r="AO1283" i="44" s="1"/>
  <c r="AQ1283" i="44" s="1"/>
  <c r="AR1283" i="44" s="1"/>
  <c r="P105" i="42"/>
  <c r="AO1005" i="44" s="1"/>
  <c r="AQ1005" i="44" s="1"/>
  <c r="AR1005" i="44" s="1"/>
  <c r="P109" i="42"/>
  <c r="AO681" i="44" s="1"/>
  <c r="AQ681" i="44" s="1"/>
  <c r="AR681" i="44" s="1"/>
  <c r="P113" i="42"/>
  <c r="AO345" i="44" s="1"/>
  <c r="AQ345" i="44" s="1"/>
  <c r="AR345" i="44" s="1"/>
  <c r="P117" i="42"/>
  <c r="AO846" i="44" s="1"/>
  <c r="AQ846" i="44" s="1"/>
  <c r="AR846" i="44" s="1"/>
  <c r="P121" i="42"/>
  <c r="AO934" i="44" s="1"/>
  <c r="AQ934" i="44" s="1"/>
  <c r="AR934" i="44" s="1"/>
  <c r="P125" i="42"/>
  <c r="AO965" i="44" s="1"/>
  <c r="AQ965" i="44" s="1"/>
  <c r="AR965" i="44" s="1"/>
  <c r="P129" i="42"/>
  <c r="AO224" i="44" s="1"/>
  <c r="AQ224" i="44" s="1"/>
  <c r="AR224" i="44" s="1"/>
  <c r="P133" i="42"/>
  <c r="P137" i="42"/>
  <c r="AO1593" i="44" s="1"/>
  <c r="AQ1593" i="44" s="1"/>
  <c r="AR1593" i="44" s="1"/>
  <c r="P141" i="42"/>
  <c r="AO476" i="44" s="1"/>
  <c r="AQ476" i="44" s="1"/>
  <c r="AR476" i="44" s="1"/>
  <c r="P145" i="42"/>
  <c r="AO488" i="44" s="1"/>
  <c r="AQ488" i="44" s="1"/>
  <c r="AR488" i="44" s="1"/>
  <c r="P149" i="42"/>
  <c r="AO1978" i="44" s="1"/>
  <c r="AQ1978" i="44" s="1"/>
  <c r="AR1978" i="44" s="1"/>
  <c r="P153" i="42"/>
  <c r="P157" i="42"/>
  <c r="AO963" i="44" s="1"/>
  <c r="AQ963" i="44" s="1"/>
  <c r="AR963" i="44" s="1"/>
  <c r="P161" i="42"/>
  <c r="P165" i="42"/>
  <c r="P169" i="42"/>
  <c r="P173" i="42"/>
  <c r="P177" i="42"/>
  <c r="P181" i="42"/>
  <c r="P185" i="42"/>
  <c r="P189" i="42"/>
  <c r="P193" i="42"/>
  <c r="P197" i="42"/>
  <c r="P201" i="42"/>
  <c r="P205" i="42"/>
  <c r="P209" i="42"/>
  <c r="AO1275" i="44" s="1"/>
  <c r="AQ1275" i="44" s="1"/>
  <c r="AR1275" i="44" s="1"/>
  <c r="P213" i="42"/>
  <c r="AO108" i="44" s="1"/>
  <c r="AQ108" i="44" s="1"/>
  <c r="AR108" i="44" s="1"/>
  <c r="P217" i="42"/>
  <c r="P221" i="42"/>
  <c r="P225" i="42"/>
  <c r="P229" i="42"/>
  <c r="AO61" i="44" s="1"/>
  <c r="AQ61" i="44" s="1"/>
  <c r="AR61" i="44" s="1"/>
  <c r="P233" i="42"/>
  <c r="P237" i="42"/>
  <c r="P241" i="42"/>
  <c r="P245" i="42"/>
  <c r="P249" i="42"/>
  <c r="P253" i="42"/>
  <c r="AO95" i="44" s="1"/>
  <c r="AQ95" i="44" s="1"/>
  <c r="AR95" i="44" s="1"/>
  <c r="P257" i="42"/>
  <c r="P261" i="42"/>
  <c r="P265" i="42"/>
  <c r="P269" i="42"/>
  <c r="P273" i="42"/>
  <c r="P277" i="42"/>
  <c r="AO107" i="44" s="1"/>
  <c r="AQ107" i="44" s="1"/>
  <c r="AR107" i="44" s="1"/>
  <c r="P281" i="42"/>
  <c r="P285" i="42"/>
  <c r="P289" i="42"/>
  <c r="P293" i="42"/>
  <c r="P297" i="42"/>
  <c r="P301" i="42"/>
  <c r="AO15" i="44" s="1"/>
  <c r="AQ15" i="44" s="1"/>
  <c r="AR15" i="44" s="1"/>
  <c r="P305" i="42"/>
  <c r="AO79" i="44" s="1"/>
  <c r="AQ79" i="44" s="1"/>
  <c r="AR79" i="44" s="1"/>
  <c r="P309" i="42"/>
  <c r="P313" i="42"/>
  <c r="P317" i="42"/>
  <c r="AO237" i="44" s="1"/>
  <c r="AQ237" i="44" s="1"/>
  <c r="AR237" i="44" s="1"/>
  <c r="P321" i="42"/>
  <c r="P325" i="42"/>
  <c r="P329" i="42"/>
  <c r="P333" i="42"/>
  <c r="P337" i="42"/>
  <c r="P341" i="42"/>
  <c r="P345" i="42"/>
  <c r="P349" i="42"/>
  <c r="P353" i="42"/>
  <c r="AO161" i="44" s="1"/>
  <c r="AQ161" i="44" s="1"/>
  <c r="AR161" i="44" s="1"/>
  <c r="P357" i="42"/>
  <c r="P361" i="42"/>
  <c r="P362" i="42"/>
  <c r="AO2000" i="44" s="1"/>
  <c r="AQ2000" i="44" s="1"/>
  <c r="P366" i="42"/>
  <c r="P370" i="42"/>
  <c r="P374" i="42"/>
  <c r="P378" i="42"/>
  <c r="P382" i="42"/>
  <c r="P386" i="42"/>
  <c r="P390" i="42"/>
  <c r="P394" i="42"/>
  <c r="P398" i="42"/>
  <c r="AO223" i="44" s="1"/>
  <c r="AQ223" i="44" s="1"/>
  <c r="AR223" i="44" s="1"/>
  <c r="P402" i="42"/>
  <c r="P406" i="42"/>
  <c r="P410" i="42"/>
  <c r="P414" i="42"/>
  <c r="P418" i="42"/>
  <c r="AO1926" i="44" s="1"/>
  <c r="AQ1926" i="44" s="1"/>
  <c r="P422" i="42"/>
  <c r="P426" i="42"/>
  <c r="P430" i="42"/>
  <c r="P434" i="42"/>
  <c r="P438" i="42"/>
  <c r="P442" i="42"/>
  <c r="P446" i="42"/>
  <c r="AO2070" i="44" s="1"/>
  <c r="AQ2070" i="44" s="1"/>
  <c r="AR2070" i="44" s="1"/>
  <c r="P450" i="42"/>
  <c r="P454" i="42"/>
  <c r="P458" i="42"/>
  <c r="P462" i="42"/>
  <c r="P466" i="42"/>
  <c r="AO1881" i="44" s="1"/>
  <c r="AQ1881" i="44" s="1"/>
  <c r="AR1881" i="44" s="1"/>
  <c r="P470" i="42"/>
  <c r="P474" i="42"/>
  <c r="P478" i="42"/>
  <c r="P482" i="42"/>
  <c r="P486" i="42"/>
  <c r="P490" i="42"/>
  <c r="P494" i="42"/>
  <c r="AO391" i="44" s="1"/>
  <c r="AQ391" i="44" s="1"/>
  <c r="AR391" i="44" s="1"/>
  <c r="P498" i="42"/>
  <c r="P502" i="42"/>
  <c r="P506" i="42"/>
  <c r="AO2016" i="44" s="1"/>
  <c r="AQ2016" i="44" s="1"/>
  <c r="P510" i="42"/>
  <c r="P514" i="42"/>
  <c r="P518" i="42"/>
  <c r="P522" i="42"/>
  <c r="P526" i="42"/>
  <c r="P530" i="42"/>
  <c r="P534" i="42"/>
  <c r="P538" i="42"/>
  <c r="P542" i="42"/>
  <c r="P546" i="42"/>
  <c r="P550" i="42"/>
  <c r="P554" i="42"/>
  <c r="P558" i="42"/>
  <c r="P562" i="42"/>
  <c r="P566" i="42"/>
  <c r="P570" i="42"/>
  <c r="P574" i="42"/>
  <c r="P578" i="42"/>
  <c r="AO1965" i="44" s="1"/>
  <c r="AQ1965" i="44" s="1"/>
  <c r="AR1965" i="44" s="1"/>
  <c r="P582" i="42"/>
  <c r="P586" i="42"/>
  <c r="P590" i="42"/>
  <c r="AO1335" i="44" s="1"/>
  <c r="AQ1335" i="44" s="1"/>
  <c r="AR1335" i="44" s="1"/>
  <c r="P594" i="42"/>
  <c r="P598" i="42"/>
  <c r="P602" i="42"/>
  <c r="P606" i="42"/>
  <c r="P610" i="42"/>
  <c r="P614" i="42"/>
  <c r="P618" i="42"/>
  <c r="P622" i="42"/>
  <c r="P626" i="42"/>
  <c r="P630" i="42"/>
  <c r="P634" i="42"/>
  <c r="P638" i="42"/>
  <c r="P642" i="42"/>
  <c r="P646" i="42"/>
  <c r="P650" i="42"/>
  <c r="P654" i="42"/>
  <c r="P658" i="42"/>
  <c r="P662" i="42"/>
  <c r="P666" i="42"/>
  <c r="P670" i="42"/>
  <c r="P674" i="42"/>
  <c r="P678" i="42"/>
  <c r="P682" i="42"/>
  <c r="P686" i="42"/>
  <c r="P690" i="42"/>
  <c r="P694" i="42"/>
  <c r="P698" i="42"/>
  <c r="P363" i="42"/>
  <c r="P367" i="42"/>
  <c r="AO1145" i="44" s="1"/>
  <c r="AQ1145" i="44" s="1"/>
  <c r="AR1145" i="44" s="1"/>
  <c r="P371" i="42"/>
  <c r="P375" i="42"/>
  <c r="P379" i="42"/>
  <c r="P383" i="42"/>
  <c r="P387" i="42"/>
  <c r="P391" i="42"/>
  <c r="P395" i="42"/>
  <c r="P399" i="42"/>
  <c r="P403" i="42"/>
  <c r="P407" i="42"/>
  <c r="P411" i="42"/>
  <c r="AO881" i="44" s="1"/>
  <c r="AQ881" i="44" s="1"/>
  <c r="AR881" i="44" s="1"/>
  <c r="P415" i="42"/>
  <c r="P419" i="42"/>
  <c r="P423" i="42"/>
  <c r="P427" i="42"/>
  <c r="P431" i="42"/>
  <c r="P435" i="42"/>
  <c r="P439" i="42"/>
  <c r="P443" i="42"/>
  <c r="AO407" i="44" s="1"/>
  <c r="AQ407" i="44" s="1"/>
  <c r="AR407" i="44" s="1"/>
  <c r="P447" i="42"/>
  <c r="P451" i="42"/>
  <c r="P455" i="42"/>
  <c r="P459" i="42"/>
  <c r="AO2090" i="44" s="1"/>
  <c r="AQ2090" i="44" s="1"/>
  <c r="AR2090" i="44" s="1"/>
  <c r="P463" i="42"/>
  <c r="P467" i="42"/>
  <c r="P471" i="42"/>
  <c r="P475" i="42"/>
  <c r="P479" i="42"/>
  <c r="P483" i="42"/>
  <c r="AO1928" i="44" s="1"/>
  <c r="AQ1928" i="44" s="1"/>
  <c r="P487" i="42"/>
  <c r="P491" i="42"/>
  <c r="P495" i="42"/>
  <c r="P499" i="42"/>
  <c r="P503" i="42"/>
  <c r="P507" i="42"/>
  <c r="P511" i="42"/>
  <c r="P515" i="42"/>
  <c r="P519" i="42"/>
  <c r="P523" i="42"/>
  <c r="P527" i="42"/>
  <c r="P531" i="42"/>
  <c r="P535" i="42"/>
  <c r="P539" i="42"/>
  <c r="AO2038" i="44" s="1"/>
  <c r="AQ2038" i="44" s="1"/>
  <c r="AR2038" i="44" s="1"/>
  <c r="P543" i="42"/>
  <c r="AO1208" i="44" s="1"/>
  <c r="AQ1208" i="44" s="1"/>
  <c r="AR1208" i="44" s="1"/>
  <c r="P547" i="42"/>
  <c r="P551" i="42"/>
  <c r="P555" i="42"/>
  <c r="AO1630" i="44" s="1"/>
  <c r="AQ1630" i="44" s="1"/>
  <c r="AR1630" i="44" s="1"/>
  <c r="P559" i="42"/>
  <c r="P563" i="42"/>
  <c r="P567" i="42"/>
  <c r="P571" i="42"/>
  <c r="P575" i="42"/>
  <c r="P579" i="42"/>
  <c r="P583" i="42"/>
  <c r="P587" i="42"/>
  <c r="P591" i="42"/>
  <c r="P595" i="42"/>
  <c r="P599" i="42"/>
  <c r="P603" i="42"/>
  <c r="AO1613" i="44" s="1"/>
  <c r="AQ1613" i="44" s="1"/>
  <c r="AR1613" i="44" s="1"/>
  <c r="P607" i="42"/>
  <c r="P611" i="42"/>
  <c r="P615" i="42"/>
  <c r="P619" i="42"/>
  <c r="P623" i="42"/>
  <c r="P627" i="42"/>
  <c r="P631" i="42"/>
  <c r="P635" i="42"/>
  <c r="P639" i="42"/>
  <c r="P643" i="42"/>
  <c r="P647" i="42"/>
  <c r="P651" i="42"/>
  <c r="P655" i="42"/>
  <c r="P659" i="42"/>
  <c r="P663" i="42"/>
  <c r="P667" i="42"/>
  <c r="P671" i="42"/>
  <c r="P675" i="42"/>
  <c r="P679" i="42"/>
  <c r="P683" i="42"/>
  <c r="P687" i="42"/>
  <c r="AO2092" i="44" s="1"/>
  <c r="AQ2092" i="44" s="1"/>
  <c r="P691" i="42"/>
  <c r="P695" i="42"/>
  <c r="P699" i="42"/>
  <c r="P364" i="42"/>
  <c r="AO68" i="44" s="1"/>
  <c r="AQ68" i="44" s="1"/>
  <c r="AR68" i="44" s="1"/>
  <c r="P368" i="42"/>
  <c r="P372" i="42"/>
  <c r="P376" i="42"/>
  <c r="AO1987" i="44" s="1"/>
  <c r="AQ1987" i="44" s="1"/>
  <c r="AR1987" i="44" s="1"/>
  <c r="P380" i="42"/>
  <c r="P384" i="42"/>
  <c r="P388" i="42"/>
  <c r="P392" i="42"/>
  <c r="AO51" i="44" s="1"/>
  <c r="AQ51" i="44" s="1"/>
  <c r="AR51" i="44" s="1"/>
  <c r="P396" i="42"/>
  <c r="AO207" i="44" s="1"/>
  <c r="AQ207" i="44" s="1"/>
  <c r="AR207" i="44" s="1"/>
  <c r="P400" i="42"/>
  <c r="P404" i="42"/>
  <c r="P408" i="42"/>
  <c r="P412" i="42"/>
  <c r="P416" i="42"/>
  <c r="P420" i="42"/>
  <c r="P424" i="42"/>
  <c r="P428" i="42"/>
  <c r="P432" i="42"/>
  <c r="P436" i="42"/>
  <c r="AO1830" i="44" s="1"/>
  <c r="AQ1830" i="44" s="1"/>
  <c r="AR1830" i="44" s="1"/>
  <c r="P440" i="42"/>
  <c r="AO863" i="44" s="1"/>
  <c r="AQ863" i="44" s="1"/>
  <c r="AR863" i="44" s="1"/>
  <c r="P444" i="42"/>
  <c r="AO11" i="44" s="1"/>
  <c r="AQ11" i="44" s="1"/>
  <c r="AR11" i="44" s="1"/>
  <c r="P448" i="42"/>
  <c r="P452" i="42"/>
  <c r="P456" i="42"/>
  <c r="P460" i="42"/>
  <c r="AO605" i="44" s="1"/>
  <c r="AQ605" i="44" s="1"/>
  <c r="AR605" i="44" s="1"/>
  <c r="P464" i="42"/>
  <c r="P468" i="42"/>
  <c r="AO1956" i="44" s="1"/>
  <c r="AQ1956" i="44" s="1"/>
  <c r="P472" i="42"/>
  <c r="P476" i="42"/>
  <c r="AO2001" i="44" s="1"/>
  <c r="AQ2001" i="44" s="1"/>
  <c r="P480" i="42"/>
  <c r="P484" i="42"/>
  <c r="P488" i="42"/>
  <c r="P492" i="42"/>
  <c r="P496" i="42"/>
  <c r="P500" i="42"/>
  <c r="P504" i="42"/>
  <c r="AO656" i="44" s="1"/>
  <c r="AQ656" i="44" s="1"/>
  <c r="AR656" i="44" s="1"/>
  <c r="P508" i="42"/>
  <c r="P512" i="42"/>
  <c r="P516" i="42"/>
  <c r="P520" i="42"/>
  <c r="P524" i="42"/>
  <c r="AO2018" i="44" s="1"/>
  <c r="AQ2018" i="44" s="1"/>
  <c r="P528" i="42"/>
  <c r="P532" i="42"/>
  <c r="P536" i="42"/>
  <c r="P540" i="42"/>
  <c r="P544" i="42"/>
  <c r="P548" i="42"/>
  <c r="P552" i="42"/>
  <c r="AO920" i="44" s="1"/>
  <c r="AQ920" i="44" s="1"/>
  <c r="AR920" i="44" s="1"/>
  <c r="P556" i="42"/>
  <c r="AO891" i="44" s="1"/>
  <c r="AQ891" i="44" s="1"/>
  <c r="AR891" i="44" s="1"/>
  <c r="P560" i="42"/>
  <c r="P564" i="42"/>
  <c r="P568" i="42"/>
  <c r="P572" i="42"/>
  <c r="P576" i="42"/>
  <c r="P580" i="42"/>
  <c r="P584" i="42"/>
  <c r="P588" i="42"/>
  <c r="P592" i="42"/>
  <c r="P596" i="42"/>
  <c r="P600" i="42"/>
  <c r="P604" i="42"/>
  <c r="P608" i="42"/>
  <c r="P612" i="42"/>
  <c r="P616" i="42"/>
  <c r="P620" i="42"/>
  <c r="P624" i="42"/>
  <c r="AO2099" i="44" s="1"/>
  <c r="AQ2099" i="44" s="1"/>
  <c r="P628" i="42"/>
  <c r="P632" i="42"/>
  <c r="P636" i="42"/>
  <c r="P640" i="42"/>
  <c r="AO1927" i="44" s="1"/>
  <c r="AQ1927" i="44" s="1"/>
  <c r="P644" i="42"/>
  <c r="P648" i="42"/>
  <c r="AO163" i="44" s="1"/>
  <c r="AQ163" i="44" s="1"/>
  <c r="AR163" i="44" s="1"/>
  <c r="P652" i="42"/>
  <c r="AO981" i="44" s="1"/>
  <c r="AQ981" i="44" s="1"/>
  <c r="AR981" i="44" s="1"/>
  <c r="P656" i="42"/>
  <c r="P660" i="42"/>
  <c r="P664" i="42"/>
  <c r="P668" i="42"/>
  <c r="P672" i="42"/>
  <c r="P676" i="42"/>
  <c r="P680" i="42"/>
  <c r="P684" i="42"/>
  <c r="P688" i="42"/>
  <c r="P692" i="42"/>
  <c r="P696" i="42"/>
  <c r="P700" i="42"/>
  <c r="P365" i="42"/>
  <c r="AO1210" i="44" s="1"/>
  <c r="AQ1210" i="44" s="1"/>
  <c r="AR1210" i="44" s="1"/>
  <c r="P369" i="42"/>
  <c r="P373" i="42"/>
  <c r="AO2027" i="44" s="1"/>
  <c r="AQ2027" i="44" s="1"/>
  <c r="P377" i="42"/>
  <c r="AO809" i="44" s="1"/>
  <c r="AQ809" i="44" s="1"/>
  <c r="AR809" i="44" s="1"/>
  <c r="P381" i="42"/>
  <c r="AO2002" i="44" s="1"/>
  <c r="AQ2002" i="44" s="1"/>
  <c r="P385" i="42"/>
  <c r="AO2115" i="44" s="1"/>
  <c r="AQ2115" i="44" s="1"/>
  <c r="AR2115" i="44" s="1"/>
  <c r="P389" i="42"/>
  <c r="P393" i="42"/>
  <c r="P397" i="42"/>
  <c r="AO806" i="44" s="1"/>
  <c r="AQ806" i="44" s="1"/>
  <c r="AR806" i="44" s="1"/>
  <c r="P401" i="42"/>
  <c r="P405" i="42"/>
  <c r="AO52" i="44" s="1"/>
  <c r="AQ52" i="44" s="1"/>
  <c r="AR52" i="44" s="1"/>
  <c r="P409" i="42"/>
  <c r="AO2105" i="44" s="1"/>
  <c r="AQ2105" i="44" s="1"/>
  <c r="AR2105" i="44" s="1"/>
  <c r="P413" i="42"/>
  <c r="AO1957" i="44" s="1"/>
  <c r="AQ1957" i="44" s="1"/>
  <c r="P417" i="42"/>
  <c r="P421" i="42"/>
  <c r="P425" i="42"/>
  <c r="P429" i="42"/>
  <c r="P433" i="42"/>
  <c r="P437" i="42"/>
  <c r="AO1698" i="44" s="1"/>
  <c r="AQ1698" i="44" s="1"/>
  <c r="AR1698" i="44" s="1"/>
  <c r="P441" i="42"/>
  <c r="AO109" i="44" s="1"/>
  <c r="AQ109" i="44" s="1"/>
  <c r="AR109" i="44" s="1"/>
  <c r="P445" i="42"/>
  <c r="AO783" i="44" s="1"/>
  <c r="AQ783" i="44" s="1"/>
  <c r="AR783" i="44" s="1"/>
  <c r="P449" i="42"/>
  <c r="P453" i="42"/>
  <c r="P457" i="42"/>
  <c r="P461" i="42"/>
  <c r="P465" i="42"/>
  <c r="P469" i="42"/>
  <c r="P473" i="42"/>
  <c r="P477" i="42"/>
  <c r="P481" i="42"/>
  <c r="P485" i="42"/>
  <c r="P489" i="42"/>
  <c r="P493" i="42"/>
  <c r="P497" i="42"/>
  <c r="P501" i="42"/>
  <c r="AO1609" i="44" s="1"/>
  <c r="AQ1609" i="44" s="1"/>
  <c r="AR1609" i="44" s="1"/>
  <c r="P505" i="42"/>
  <c r="P509" i="42"/>
  <c r="P513" i="42"/>
  <c r="P517" i="42"/>
  <c r="P521" i="42"/>
  <c r="P525" i="42"/>
  <c r="P529" i="42"/>
  <c r="P533" i="42"/>
  <c r="P537" i="42"/>
  <c r="P541" i="42"/>
  <c r="P545" i="42"/>
  <c r="P549" i="42"/>
  <c r="AO90" i="44" s="1"/>
  <c r="AQ90" i="44" s="1"/>
  <c r="AR90" i="44" s="1"/>
  <c r="P553" i="42"/>
  <c r="P557" i="42"/>
  <c r="P561" i="42"/>
  <c r="P565" i="42"/>
  <c r="P569" i="42"/>
  <c r="P573" i="42"/>
  <c r="P577" i="42"/>
  <c r="P581" i="42"/>
  <c r="P585" i="42"/>
  <c r="AO2091" i="44" s="1"/>
  <c r="AQ2091" i="44" s="1"/>
  <c r="AR2091" i="44" s="1"/>
  <c r="P589" i="42"/>
  <c r="P593" i="42"/>
  <c r="P597" i="42"/>
  <c r="AO1675" i="44" s="1"/>
  <c r="AQ1675" i="44" s="1"/>
  <c r="AR1675" i="44" s="1"/>
  <c r="P601" i="42"/>
  <c r="AO670" i="44" s="1"/>
  <c r="AQ670" i="44" s="1"/>
  <c r="AR670" i="44" s="1"/>
  <c r="P605" i="42"/>
  <c r="P609" i="42"/>
  <c r="P613" i="42"/>
  <c r="P617" i="42"/>
  <c r="P621" i="42"/>
  <c r="P625" i="42"/>
  <c r="P629" i="42"/>
  <c r="P633" i="42"/>
  <c r="P637" i="42"/>
  <c r="P641" i="42"/>
  <c r="AO2089" i="44" s="1"/>
  <c r="AQ2089" i="44" s="1"/>
  <c r="AR2089" i="44" s="1"/>
  <c r="P645" i="42"/>
  <c r="P649" i="42"/>
  <c r="AO512" i="44" s="1"/>
  <c r="AQ512" i="44" s="1"/>
  <c r="AR512" i="44" s="1"/>
  <c r="P653" i="42"/>
  <c r="P657" i="42"/>
  <c r="P661" i="42"/>
  <c r="P665" i="42"/>
  <c r="P669" i="42"/>
  <c r="P673" i="42"/>
  <c r="P677" i="42"/>
  <c r="P681" i="42"/>
  <c r="P685" i="42"/>
  <c r="P689" i="42"/>
  <c r="P693" i="42"/>
  <c r="AO2028" i="44" s="1"/>
  <c r="AQ2028" i="44" s="1"/>
  <c r="P697" i="42"/>
  <c r="AO1513" i="44" s="1"/>
  <c r="AQ1513" i="44" s="1"/>
  <c r="AR1513" i="44" s="1"/>
  <c r="P701" i="42"/>
  <c r="P702" i="42"/>
  <c r="P706" i="42"/>
  <c r="AO1508" i="44" s="1"/>
  <c r="AQ1508" i="44" s="1"/>
  <c r="AR1508" i="44" s="1"/>
  <c r="P710" i="42"/>
  <c r="P714" i="42"/>
  <c r="P718" i="42"/>
  <c r="P722" i="42"/>
  <c r="P726" i="42"/>
  <c r="AO2096" i="44" s="1"/>
  <c r="AQ2096" i="44" s="1"/>
  <c r="P730" i="42"/>
  <c r="P734" i="42"/>
  <c r="AO1849" i="44" s="1"/>
  <c r="AQ1849" i="44" s="1"/>
  <c r="AR1849" i="44" s="1"/>
  <c r="P738" i="42"/>
  <c r="P742" i="42"/>
  <c r="AO1661" i="44" s="1"/>
  <c r="AQ1661" i="44" s="1"/>
  <c r="AR1661" i="44" s="1"/>
  <c r="P746" i="42"/>
  <c r="P750" i="42"/>
  <c r="P754" i="42"/>
  <c r="P758" i="42"/>
  <c r="P762" i="42"/>
  <c r="P766" i="42"/>
  <c r="P770" i="42"/>
  <c r="P774" i="42"/>
  <c r="P778" i="42"/>
  <c r="P782" i="42"/>
  <c r="P786" i="42"/>
  <c r="P790" i="42"/>
  <c r="P794" i="42"/>
  <c r="P798" i="42"/>
  <c r="P802" i="42"/>
  <c r="P806" i="42"/>
  <c r="P810" i="42"/>
  <c r="P814" i="42"/>
  <c r="P818" i="42"/>
  <c r="AO305" i="44" s="1"/>
  <c r="AQ305" i="44" s="1"/>
  <c r="AR305" i="44" s="1"/>
  <c r="P822" i="42"/>
  <c r="P826" i="42"/>
  <c r="P830" i="42"/>
  <c r="P834" i="42"/>
  <c r="P838" i="42"/>
  <c r="P842" i="42"/>
  <c r="P846" i="42"/>
  <c r="P850" i="42"/>
  <c r="P854" i="42"/>
  <c r="P858" i="42"/>
  <c r="P862" i="42"/>
  <c r="P866" i="42"/>
  <c r="P870" i="42"/>
  <c r="P874" i="42"/>
  <c r="P878" i="42"/>
  <c r="P882" i="42"/>
  <c r="AO909" i="44" s="1"/>
  <c r="AQ909" i="44" s="1"/>
  <c r="AR909" i="44" s="1"/>
  <c r="P886" i="42"/>
  <c r="AO2012" i="44" s="1"/>
  <c r="AQ2012" i="44" s="1"/>
  <c r="AR2012" i="44" s="1"/>
  <c r="P890" i="42"/>
  <c r="P894" i="42"/>
  <c r="P898" i="42"/>
  <c r="P902" i="42"/>
  <c r="P906" i="42"/>
  <c r="P910" i="42"/>
  <c r="P914" i="42"/>
  <c r="P918" i="42"/>
  <c r="P922" i="42"/>
  <c r="P926" i="42"/>
  <c r="P930" i="42"/>
  <c r="AO1920" i="44" s="1"/>
  <c r="AQ1920" i="44" s="1"/>
  <c r="AR1920" i="44" s="1"/>
  <c r="P934" i="42"/>
  <c r="P938" i="42"/>
  <c r="P942" i="42"/>
  <c r="P946" i="42"/>
  <c r="P950" i="42"/>
  <c r="P954" i="42"/>
  <c r="P958" i="42"/>
  <c r="P962" i="42"/>
  <c r="P966" i="42"/>
  <c r="AO1982" i="44" s="1"/>
  <c r="AQ1982" i="44" s="1"/>
  <c r="AR1982" i="44" s="1"/>
  <c r="P970" i="42"/>
  <c r="P974" i="42"/>
  <c r="P978" i="42"/>
  <c r="P982" i="42"/>
  <c r="P986" i="42"/>
  <c r="P990" i="42"/>
  <c r="P994" i="42"/>
  <c r="P998" i="42"/>
  <c r="P1002" i="42"/>
  <c r="P1006" i="42"/>
  <c r="P1010" i="42"/>
  <c r="P1014" i="42"/>
  <c r="AO2086" i="44" s="1"/>
  <c r="AQ2086" i="44" s="1"/>
  <c r="P1018" i="42"/>
  <c r="P1022" i="42"/>
  <c r="P1026" i="42"/>
  <c r="P1030" i="42"/>
  <c r="P1034" i="42"/>
  <c r="P1038" i="42"/>
  <c r="P1042" i="42"/>
  <c r="P703" i="42"/>
  <c r="P707" i="42"/>
  <c r="AO2017" i="44" s="1"/>
  <c r="AQ2017" i="44" s="1"/>
  <c r="P711" i="42"/>
  <c r="P715" i="42"/>
  <c r="P719" i="42"/>
  <c r="P723" i="42"/>
  <c r="P727" i="42"/>
  <c r="P731" i="42"/>
  <c r="P735" i="42"/>
  <c r="AO1506" i="44" s="1"/>
  <c r="AQ1506" i="44" s="1"/>
  <c r="AR1506" i="44" s="1"/>
  <c r="P739" i="42"/>
  <c r="AO1576" i="44" s="1"/>
  <c r="AQ1576" i="44" s="1"/>
  <c r="AR1576" i="44" s="1"/>
  <c r="P743" i="42"/>
  <c r="P747" i="42"/>
  <c r="P751" i="42"/>
  <c r="P755" i="42"/>
  <c r="P759" i="42"/>
  <c r="P763" i="42"/>
  <c r="P767" i="42"/>
  <c r="P771" i="42"/>
  <c r="AO2035" i="44" s="1"/>
  <c r="AQ2035" i="44" s="1"/>
  <c r="P775" i="42"/>
  <c r="P779" i="42"/>
  <c r="P783" i="42"/>
  <c r="P787" i="42"/>
  <c r="P791" i="42"/>
  <c r="P795" i="42"/>
  <c r="P799" i="42"/>
  <c r="P803" i="42"/>
  <c r="P807" i="42"/>
  <c r="P811" i="42"/>
  <c r="AO2103" i="44" s="1"/>
  <c r="AQ2103" i="44" s="1"/>
  <c r="P815" i="42"/>
  <c r="P819" i="42"/>
  <c r="P823" i="42"/>
  <c r="P827" i="42"/>
  <c r="P831" i="42"/>
  <c r="P835" i="42"/>
  <c r="P839" i="42"/>
  <c r="P843" i="42"/>
  <c r="P847" i="42"/>
  <c r="P851" i="42"/>
  <c r="AO1961" i="44" s="1"/>
  <c r="AQ1961" i="44" s="1"/>
  <c r="AR1961" i="44" s="1"/>
  <c r="P855" i="42"/>
  <c r="P859" i="42"/>
  <c r="P863" i="42"/>
  <c r="P867" i="42"/>
  <c r="P871" i="42"/>
  <c r="P875" i="42"/>
  <c r="P879" i="42"/>
  <c r="P883" i="42"/>
  <c r="P887" i="42"/>
  <c r="P891" i="42"/>
  <c r="P895" i="42"/>
  <c r="P899" i="42"/>
  <c r="P903" i="42"/>
  <c r="P907" i="42"/>
  <c r="P911" i="42"/>
  <c r="P915" i="42"/>
  <c r="P919" i="42"/>
  <c r="P923" i="42"/>
  <c r="P927" i="42"/>
  <c r="AO815" i="44" s="1"/>
  <c r="AQ815" i="44" s="1"/>
  <c r="AR815" i="44" s="1"/>
  <c r="P931" i="42"/>
  <c r="AO379" i="44" s="1"/>
  <c r="AQ379" i="44" s="1"/>
  <c r="AR379" i="44" s="1"/>
  <c r="P935" i="42"/>
  <c r="P939" i="42"/>
  <c r="P943" i="42"/>
  <c r="P947" i="42"/>
  <c r="P951" i="42"/>
  <c r="P955" i="42"/>
  <c r="P959" i="42"/>
  <c r="P963" i="42"/>
  <c r="P967" i="42"/>
  <c r="P971" i="42"/>
  <c r="P975" i="42"/>
  <c r="P979" i="42"/>
  <c r="P983" i="42"/>
  <c r="P987" i="42"/>
  <c r="P991" i="42"/>
  <c r="P995" i="42"/>
  <c r="P999" i="42"/>
  <c r="P1003" i="42"/>
  <c r="P1007" i="42"/>
  <c r="P1011" i="42"/>
  <c r="P1015" i="42"/>
  <c r="P1019" i="42"/>
  <c r="P1023" i="42"/>
  <c r="P1027" i="42"/>
  <c r="P1031" i="42"/>
  <c r="P1035" i="42"/>
  <c r="P1039" i="42"/>
  <c r="P1043" i="42"/>
  <c r="P704" i="42"/>
  <c r="AO582" i="44" s="1"/>
  <c r="AQ582" i="44" s="1"/>
  <c r="AR582" i="44" s="1"/>
  <c r="P708" i="42"/>
  <c r="P712" i="42"/>
  <c r="AO1751" i="44" s="1"/>
  <c r="AQ1751" i="44" s="1"/>
  <c r="AR1751" i="44" s="1"/>
  <c r="P716" i="42"/>
  <c r="P720" i="42"/>
  <c r="AO2015" i="44" s="1"/>
  <c r="AQ2015" i="44" s="1"/>
  <c r="P724" i="42"/>
  <c r="P728" i="42"/>
  <c r="P732" i="42"/>
  <c r="AO765" i="44" s="1"/>
  <c r="AQ765" i="44" s="1"/>
  <c r="AR765" i="44" s="1"/>
  <c r="P736" i="42"/>
  <c r="P740" i="42"/>
  <c r="P744" i="42"/>
  <c r="P748" i="42"/>
  <c r="P752" i="42"/>
  <c r="P756" i="42"/>
  <c r="P760" i="42"/>
  <c r="P764" i="42"/>
  <c r="P768" i="42"/>
  <c r="P772" i="42"/>
  <c r="P776" i="42"/>
  <c r="P780" i="42"/>
  <c r="P784" i="42"/>
  <c r="P788" i="42"/>
  <c r="AO1980" i="44" s="1"/>
  <c r="AQ1980" i="44" s="1"/>
  <c r="P792" i="42"/>
  <c r="P796" i="42"/>
  <c r="AO2044" i="44" s="1"/>
  <c r="AQ2044" i="44" s="1"/>
  <c r="AR2044" i="44" s="1"/>
  <c r="P800" i="42"/>
  <c r="AO2004" i="44" s="1"/>
  <c r="AQ2004" i="44" s="1"/>
  <c r="P804" i="42"/>
  <c r="P808" i="42"/>
  <c r="P812" i="42"/>
  <c r="P816" i="42"/>
  <c r="P820" i="42"/>
  <c r="P824" i="42"/>
  <c r="P828" i="42"/>
  <c r="P832" i="42"/>
  <c r="P836" i="42"/>
  <c r="P840" i="42"/>
  <c r="P844" i="42"/>
  <c r="P848" i="42"/>
  <c r="P852" i="42"/>
  <c r="P856" i="42"/>
  <c r="P860" i="42"/>
  <c r="P864" i="42"/>
  <c r="P868" i="42"/>
  <c r="P872" i="42"/>
  <c r="AO666" i="44" s="1"/>
  <c r="AQ666" i="44" s="1"/>
  <c r="AR666" i="44" s="1"/>
  <c r="P876" i="42"/>
  <c r="P880" i="42"/>
  <c r="P884" i="42"/>
  <c r="P888" i="42"/>
  <c r="P892" i="42"/>
  <c r="P896" i="42"/>
  <c r="P900" i="42"/>
  <c r="P904" i="42"/>
  <c r="P908" i="42"/>
  <c r="P912" i="42"/>
  <c r="P916" i="42"/>
  <c r="P920" i="42"/>
  <c r="P924" i="42"/>
  <c r="P928" i="42"/>
  <c r="AO1852" i="44" s="1"/>
  <c r="AQ1852" i="44" s="1"/>
  <c r="AR1852" i="44" s="1"/>
  <c r="P932" i="42"/>
  <c r="AO48" i="44" s="1"/>
  <c r="AQ48" i="44" s="1"/>
  <c r="AR48" i="44" s="1"/>
  <c r="P936" i="42"/>
  <c r="AO333" i="44" s="1"/>
  <c r="AQ333" i="44" s="1"/>
  <c r="AR333" i="44" s="1"/>
  <c r="P940" i="42"/>
  <c r="AO1660" i="44" s="1"/>
  <c r="AQ1660" i="44" s="1"/>
  <c r="AR1660" i="44" s="1"/>
  <c r="P944" i="42"/>
  <c r="P948" i="42"/>
  <c r="AO1631" i="44" s="1"/>
  <c r="AQ1631" i="44" s="1"/>
  <c r="AR1631" i="44" s="1"/>
  <c r="P952" i="42"/>
  <c r="P956" i="42"/>
  <c r="P960" i="42"/>
  <c r="P964" i="42"/>
  <c r="AO1565" i="44" s="1"/>
  <c r="AQ1565" i="44" s="1"/>
  <c r="AR1565" i="44" s="1"/>
  <c r="P968" i="42"/>
  <c r="P972" i="42"/>
  <c r="P976" i="42"/>
  <c r="P980" i="42"/>
  <c r="P984" i="42"/>
  <c r="P988" i="42"/>
  <c r="P992" i="42"/>
  <c r="P996" i="42"/>
  <c r="P1000" i="42"/>
  <c r="P1004" i="42"/>
  <c r="P1008" i="42"/>
  <c r="P1012" i="42"/>
  <c r="P1016" i="42"/>
  <c r="P1020" i="42"/>
  <c r="P1024" i="42"/>
  <c r="AO2055" i="44" s="1"/>
  <c r="AQ2055" i="44" s="1"/>
  <c r="P1028" i="42"/>
  <c r="AO414" i="44" s="1"/>
  <c r="AQ414" i="44" s="1"/>
  <c r="AR414" i="44" s="1"/>
  <c r="P1032" i="42"/>
  <c r="P1036" i="42"/>
  <c r="P1040" i="42"/>
  <c r="P705" i="42"/>
  <c r="AO1232" i="44" s="1"/>
  <c r="AQ1232" i="44" s="1"/>
  <c r="AR1232" i="44" s="1"/>
  <c r="P709" i="42"/>
  <c r="P713" i="42"/>
  <c r="P717" i="42"/>
  <c r="P721" i="42"/>
  <c r="AO1269" i="44" s="1"/>
  <c r="AQ1269" i="44" s="1"/>
  <c r="AR1269" i="44" s="1"/>
  <c r="P725" i="42"/>
  <c r="AO1558" i="44" s="1"/>
  <c r="AQ1558" i="44" s="1"/>
  <c r="AR1558" i="44" s="1"/>
  <c r="P729" i="42"/>
  <c r="P733" i="42"/>
  <c r="AO1981" i="44" s="1"/>
  <c r="AQ1981" i="44" s="1"/>
  <c r="AR1981" i="44" s="1"/>
  <c r="P737" i="42"/>
  <c r="P741" i="42"/>
  <c r="P745" i="42"/>
  <c r="P749" i="42"/>
  <c r="P753" i="42"/>
  <c r="P757" i="42"/>
  <c r="P761" i="42"/>
  <c r="P765" i="42"/>
  <c r="P769" i="42"/>
  <c r="AO1305" i="44" s="1"/>
  <c r="AQ1305" i="44" s="1"/>
  <c r="AR1305" i="44" s="1"/>
  <c r="P773" i="42"/>
  <c r="P777" i="42"/>
  <c r="P781" i="42"/>
  <c r="P785" i="42"/>
  <c r="P789" i="42"/>
  <c r="P793" i="42"/>
  <c r="P797" i="42"/>
  <c r="P801" i="42"/>
  <c r="P805" i="42"/>
  <c r="P809" i="42"/>
  <c r="P813" i="42"/>
  <c r="P817" i="42"/>
  <c r="P821" i="42"/>
  <c r="P825" i="42"/>
  <c r="P829" i="42"/>
  <c r="P833" i="42"/>
  <c r="P837" i="42"/>
  <c r="P841" i="42"/>
  <c r="P845" i="42"/>
  <c r="P849" i="42"/>
  <c r="P853" i="42"/>
  <c r="AO1851" i="44" s="1"/>
  <c r="AQ1851" i="44" s="1"/>
  <c r="AR1851" i="44" s="1"/>
  <c r="P857" i="42"/>
  <c r="P861" i="42"/>
  <c r="P865" i="42"/>
  <c r="P869" i="42"/>
  <c r="P873" i="42"/>
  <c r="AO1327" i="44" s="1"/>
  <c r="AQ1327" i="44" s="1"/>
  <c r="AR1327" i="44" s="1"/>
  <c r="P877" i="42"/>
  <c r="P881" i="42"/>
  <c r="AO982" i="44" s="1"/>
  <c r="AQ982" i="44" s="1"/>
  <c r="AR982" i="44" s="1"/>
  <c r="P885" i="42"/>
  <c r="AO454" i="44" s="1"/>
  <c r="AQ454" i="44" s="1"/>
  <c r="AR454" i="44" s="1"/>
  <c r="P889" i="42"/>
  <c r="P893" i="42"/>
  <c r="P897" i="42"/>
  <c r="AO1504" i="44" s="1"/>
  <c r="AQ1504" i="44" s="1"/>
  <c r="AR1504" i="44" s="1"/>
  <c r="P901" i="42"/>
  <c r="P905" i="42"/>
  <c r="AO2113" i="44" s="1"/>
  <c r="AQ2113" i="44" s="1"/>
  <c r="AR2113" i="44" s="1"/>
  <c r="P909" i="42"/>
  <c r="P913" i="42"/>
  <c r="P917" i="42"/>
  <c r="AO1108" i="44" s="1"/>
  <c r="AQ1108" i="44" s="1"/>
  <c r="AR1108" i="44" s="1"/>
  <c r="P921" i="42"/>
  <c r="P925" i="42"/>
  <c r="AO2046" i="44" s="1"/>
  <c r="AQ2046" i="44" s="1"/>
  <c r="P929" i="42"/>
  <c r="P933" i="42"/>
  <c r="P937" i="42"/>
  <c r="P941" i="42"/>
  <c r="P945" i="42"/>
  <c r="P949" i="42"/>
  <c r="AO2045" i="44" s="1"/>
  <c r="AQ2045" i="44" s="1"/>
  <c r="AR2045" i="44" s="1"/>
  <c r="P953" i="42"/>
  <c r="P957" i="42"/>
  <c r="P961" i="42"/>
  <c r="P965" i="42"/>
  <c r="P969" i="42"/>
  <c r="P973" i="42"/>
  <c r="P977" i="42"/>
  <c r="P981" i="42"/>
  <c r="P985" i="42"/>
  <c r="P989" i="42"/>
  <c r="P993" i="42"/>
  <c r="P997" i="42"/>
  <c r="P1001" i="42"/>
  <c r="P1005" i="42"/>
  <c r="P1009" i="42"/>
  <c r="AO1238" i="44" s="1"/>
  <c r="AQ1238" i="44" s="1"/>
  <c r="AR1238" i="44" s="1"/>
  <c r="P1013" i="42"/>
  <c r="P1017" i="42"/>
  <c r="P1021" i="42"/>
  <c r="P1025" i="42"/>
  <c r="P1029" i="42"/>
  <c r="P1033" i="42"/>
  <c r="AO882" i="44" s="1"/>
  <c r="AQ882" i="44" s="1"/>
  <c r="AR882" i="44" s="1"/>
  <c r="P1037" i="42"/>
  <c r="P1041" i="42"/>
  <c r="AO955" i="44" s="1"/>
  <c r="AQ955" i="44" s="1"/>
  <c r="AR955" i="44" s="1"/>
  <c r="P1044" i="42"/>
  <c r="P1048" i="42"/>
  <c r="AO1972" i="44" s="1"/>
  <c r="AQ1972" i="44" s="1"/>
  <c r="P1052" i="42"/>
  <c r="P1056" i="42"/>
  <c r="P1060" i="42"/>
  <c r="P1064" i="42"/>
  <c r="AO986" i="44" s="1"/>
  <c r="AQ986" i="44" s="1"/>
  <c r="AR986" i="44" s="1"/>
  <c r="P1068" i="42"/>
  <c r="P1072" i="42"/>
  <c r="AO1219" i="44" s="1"/>
  <c r="AQ1219" i="44" s="1"/>
  <c r="AR1219" i="44" s="1"/>
  <c r="P1076" i="42"/>
  <c r="AO611" i="44" s="1"/>
  <c r="AQ611" i="44" s="1"/>
  <c r="AR611" i="44" s="1"/>
  <c r="P1080" i="42"/>
  <c r="P1084" i="42"/>
  <c r="P1088" i="42"/>
  <c r="P1092" i="42"/>
  <c r="P1096" i="42"/>
  <c r="AO1966" i="44" s="1"/>
  <c r="AQ1966" i="44" s="1"/>
  <c r="AR1966" i="44" s="1"/>
  <c r="P1100" i="42"/>
  <c r="P1104" i="42"/>
  <c r="AO749" i="44" s="1"/>
  <c r="AQ749" i="44" s="1"/>
  <c r="AR749" i="44" s="1"/>
  <c r="P1108" i="42"/>
  <c r="P1112" i="42"/>
  <c r="P1116" i="42"/>
  <c r="P1120" i="42"/>
  <c r="P1124" i="42"/>
  <c r="P1128" i="42"/>
  <c r="P1132" i="42"/>
  <c r="AO1958" i="44" s="1"/>
  <c r="AQ1958" i="44" s="1"/>
  <c r="AR1958" i="44" s="1"/>
  <c r="P1136" i="42"/>
  <c r="P1140" i="42"/>
  <c r="P1144" i="42"/>
  <c r="P1148" i="42"/>
  <c r="P1152" i="42"/>
  <c r="P1156" i="42"/>
  <c r="P1160" i="42"/>
  <c r="P1164" i="42"/>
  <c r="P1168" i="42"/>
  <c r="P1172" i="42"/>
  <c r="P1176" i="42"/>
  <c r="P1180" i="42"/>
  <c r="P1184" i="42"/>
  <c r="P1188" i="42"/>
  <c r="P1192" i="42"/>
  <c r="AO2039" i="44" s="1"/>
  <c r="AQ2039" i="44" s="1"/>
  <c r="AR2039" i="44" s="1"/>
  <c r="P1196" i="42"/>
  <c r="P1200" i="42"/>
  <c r="AO1929" i="44" s="1"/>
  <c r="AQ1929" i="44" s="1"/>
  <c r="P1204" i="42"/>
  <c r="AO1093" i="44" s="1"/>
  <c r="AQ1093" i="44" s="1"/>
  <c r="AR1093" i="44" s="1"/>
  <c r="P1208" i="42"/>
  <c r="P1212" i="42"/>
  <c r="P1216" i="42"/>
  <c r="P1220" i="42"/>
  <c r="P1224" i="42"/>
  <c r="P1228" i="42"/>
  <c r="P1232" i="42"/>
  <c r="AO1995" i="44" s="1"/>
  <c r="AQ1995" i="44" s="1"/>
  <c r="AR1995" i="44" s="1"/>
  <c r="P1236" i="42"/>
  <c r="P1240" i="42"/>
  <c r="P1244" i="42"/>
  <c r="P1248" i="42"/>
  <c r="P1252" i="42"/>
  <c r="P1256" i="42"/>
  <c r="AO1938" i="44" s="1"/>
  <c r="AQ1938" i="44" s="1"/>
  <c r="P1260" i="42"/>
  <c r="P1264" i="42"/>
  <c r="P1268" i="42"/>
  <c r="P1272" i="42"/>
  <c r="P1276" i="42"/>
  <c r="P1280" i="42"/>
  <c r="P1284" i="42"/>
  <c r="P1288" i="42"/>
  <c r="P1292" i="42"/>
  <c r="P1296" i="42"/>
  <c r="P1300" i="42"/>
  <c r="AO748" i="44" s="1"/>
  <c r="AQ748" i="44" s="1"/>
  <c r="AR748" i="44" s="1"/>
  <c r="P1304" i="42"/>
  <c r="P1308" i="42"/>
  <c r="P1312" i="42"/>
  <c r="P1316" i="42"/>
  <c r="P1320" i="42"/>
  <c r="P1324" i="42"/>
  <c r="P1328" i="42"/>
  <c r="P1332" i="42"/>
  <c r="P1336" i="42"/>
  <c r="P1340" i="42"/>
  <c r="P1344" i="42"/>
  <c r="P1348" i="42"/>
  <c r="P1352" i="42"/>
  <c r="AO598" i="44" s="1"/>
  <c r="AQ598" i="44" s="1"/>
  <c r="AR598" i="44" s="1"/>
  <c r="P1356" i="42"/>
  <c r="P1360" i="42"/>
  <c r="P1364" i="42"/>
  <c r="P1368" i="42"/>
  <c r="AO2042" i="44" s="1"/>
  <c r="AQ2042" i="44" s="1"/>
  <c r="P1372" i="42"/>
  <c r="P1376" i="42"/>
  <c r="P1380" i="42"/>
  <c r="P1384" i="42"/>
  <c r="P1045" i="42"/>
  <c r="P1049" i="42"/>
  <c r="AO1744" i="44" s="1"/>
  <c r="AQ1744" i="44" s="1"/>
  <c r="AR1744" i="44" s="1"/>
  <c r="P1053" i="42"/>
  <c r="AO1622" i="44" s="1"/>
  <c r="AQ1622" i="44" s="1"/>
  <c r="AR1622" i="44" s="1"/>
  <c r="P1057" i="42"/>
  <c r="AO720" i="44" s="1"/>
  <c r="AQ720" i="44" s="1"/>
  <c r="AR720" i="44" s="1"/>
  <c r="P1061" i="42"/>
  <c r="AO2034" i="44" s="1"/>
  <c r="AQ2034" i="44" s="1"/>
  <c r="AR2034" i="44" s="1"/>
  <c r="P1065" i="42"/>
  <c r="P1069" i="42"/>
  <c r="P1073" i="42"/>
  <c r="P1077" i="42"/>
  <c r="P1081" i="42"/>
  <c r="P1085" i="42"/>
  <c r="AO693" i="44" s="1"/>
  <c r="AQ693" i="44" s="1"/>
  <c r="AR693" i="44" s="1"/>
  <c r="P1089" i="42"/>
  <c r="P1093" i="42"/>
  <c r="P1097" i="42"/>
  <c r="AO1244" i="44" s="1"/>
  <c r="AQ1244" i="44" s="1"/>
  <c r="AR1244" i="44" s="1"/>
  <c r="P1101" i="42"/>
  <c r="P1105" i="42"/>
  <c r="P1109" i="42"/>
  <c r="P1113" i="42"/>
  <c r="P1117" i="42"/>
  <c r="P1121" i="42"/>
  <c r="P1125" i="42"/>
  <c r="AO363" i="44" s="1"/>
  <c r="AQ363" i="44" s="1"/>
  <c r="AR363" i="44" s="1"/>
  <c r="P1129" i="42"/>
  <c r="P1133" i="42"/>
  <c r="AO776" i="44" s="1"/>
  <c r="AQ776" i="44" s="1"/>
  <c r="AR776" i="44" s="1"/>
  <c r="P1137" i="42"/>
  <c r="P1141" i="42"/>
  <c r="P1145" i="42"/>
  <c r="AO2093" i="44" s="1"/>
  <c r="AQ2093" i="44" s="1"/>
  <c r="P1149" i="42"/>
  <c r="P1153" i="42"/>
  <c r="P1157" i="42"/>
  <c r="AO2054" i="44" s="1"/>
  <c r="AQ2054" i="44" s="1"/>
  <c r="P1161" i="42"/>
  <c r="P1165" i="42"/>
  <c r="P1169" i="42"/>
  <c r="P1173" i="42"/>
  <c r="P1177" i="42"/>
  <c r="P1181" i="42"/>
  <c r="AO303" i="44" s="1"/>
  <c r="AQ303" i="44" s="1"/>
  <c r="AR303" i="44" s="1"/>
  <c r="P1185" i="42"/>
  <c r="P1189" i="42"/>
  <c r="P1193" i="42"/>
  <c r="P1197" i="42"/>
  <c r="P1201" i="42"/>
  <c r="P1205" i="42"/>
  <c r="P1209" i="42"/>
  <c r="P1213" i="42"/>
  <c r="AO597" i="44" s="1"/>
  <c r="AQ597" i="44" s="1"/>
  <c r="AR597" i="44" s="1"/>
  <c r="P1217" i="42"/>
  <c r="P1221" i="42"/>
  <c r="P1225" i="42"/>
  <c r="P1229" i="42"/>
  <c r="AO336" i="44" s="1"/>
  <c r="AQ336" i="44" s="1"/>
  <c r="AR336" i="44" s="1"/>
  <c r="P1233" i="42"/>
  <c r="P1237" i="42"/>
  <c r="P1241" i="42"/>
  <c r="P1245" i="42"/>
  <c r="P1249" i="42"/>
  <c r="AO2114" i="44" s="1"/>
  <c r="AQ2114" i="44" s="1"/>
  <c r="P1253" i="42"/>
  <c r="P1257" i="42"/>
  <c r="P1261" i="42"/>
  <c r="P1265" i="42"/>
  <c r="AO1960" i="44" s="1"/>
  <c r="AQ1960" i="44" s="1"/>
  <c r="AR1960" i="44" s="1"/>
  <c r="P1269" i="42"/>
  <c r="P1273" i="42"/>
  <c r="AO244" i="44" s="1"/>
  <c r="AQ244" i="44" s="1"/>
  <c r="AR244" i="44" s="1"/>
  <c r="P1277" i="42"/>
  <c r="AO189" i="44" s="1"/>
  <c r="AQ189" i="44" s="1"/>
  <c r="AR189" i="44" s="1"/>
  <c r="P1281" i="42"/>
  <c r="AO2068" i="44" s="1"/>
  <c r="AQ2068" i="44" s="1"/>
  <c r="P1285" i="42"/>
  <c r="AO831" i="44" s="1"/>
  <c r="AQ831" i="44" s="1"/>
  <c r="AR831" i="44" s="1"/>
  <c r="P1289" i="42"/>
  <c r="P1293" i="42"/>
  <c r="P1297" i="42"/>
  <c r="P1301" i="42"/>
  <c r="P1305" i="42"/>
  <c r="P1309" i="42"/>
  <c r="P1313" i="42"/>
  <c r="AO2009" i="44" s="1"/>
  <c r="AQ2009" i="44" s="1"/>
  <c r="AR2009" i="44" s="1"/>
  <c r="P1317" i="42"/>
  <c r="P1321" i="42"/>
  <c r="P1325" i="42"/>
  <c r="P1329" i="42"/>
  <c r="P1333" i="42"/>
  <c r="P1337" i="42"/>
  <c r="P1341" i="42"/>
  <c r="P1345" i="42"/>
  <c r="P1349" i="42"/>
  <c r="P1353" i="42"/>
  <c r="P1357" i="42"/>
  <c r="P1361" i="42"/>
  <c r="P1365" i="42"/>
  <c r="P1369" i="42"/>
  <c r="AO2049" i="44" s="1"/>
  <c r="AQ2049" i="44" s="1"/>
  <c r="AR2049" i="44" s="1"/>
  <c r="P1373" i="42"/>
  <c r="P1377" i="42"/>
  <c r="P1381" i="42"/>
  <c r="P1385" i="42"/>
  <c r="P1046" i="42"/>
  <c r="P1050" i="42"/>
  <c r="AO1331" i="44" s="1"/>
  <c r="AQ1331" i="44" s="1"/>
  <c r="AR1331" i="44" s="1"/>
  <c r="P1054" i="42"/>
  <c r="P1058" i="42"/>
  <c r="P1062" i="42"/>
  <c r="P1066" i="42"/>
  <c r="P1070" i="42"/>
  <c r="P1074" i="42"/>
  <c r="P1078" i="42"/>
  <c r="P1082" i="42"/>
  <c r="P1086" i="42"/>
  <c r="AO355" i="44" s="1"/>
  <c r="AQ355" i="44" s="1"/>
  <c r="AR355" i="44" s="1"/>
  <c r="P1090" i="42"/>
  <c r="AO2087" i="44" s="1"/>
  <c r="AQ2087" i="44" s="1"/>
  <c r="AR2087" i="44" s="1"/>
  <c r="P1094" i="42"/>
  <c r="AO1273" i="44" s="1"/>
  <c r="AQ1273" i="44" s="1"/>
  <c r="AR1273" i="44" s="1"/>
  <c r="P1098" i="42"/>
  <c r="P1102" i="42"/>
  <c r="AO2094" i="44" s="1"/>
  <c r="AQ2094" i="44" s="1"/>
  <c r="P1106" i="42"/>
  <c r="P1110" i="42"/>
  <c r="P1114" i="42"/>
  <c r="P1118" i="42"/>
  <c r="AO2074" i="44" s="1"/>
  <c r="AQ2074" i="44" s="1"/>
  <c r="P1122" i="42"/>
  <c r="AO1991" i="44" s="1"/>
  <c r="AQ1991" i="44" s="1"/>
  <c r="P1126" i="42"/>
  <c r="AO1573" i="44" s="1"/>
  <c r="AQ1573" i="44" s="1"/>
  <c r="AR1573" i="44" s="1"/>
  <c r="P1130" i="42"/>
  <c r="P1134" i="42"/>
  <c r="P1138" i="42"/>
  <c r="P1142" i="42"/>
  <c r="AO730" i="44" s="1"/>
  <c r="AQ730" i="44" s="1"/>
  <c r="AR730" i="44" s="1"/>
  <c r="P1146" i="42"/>
  <c r="P1150" i="42"/>
  <c r="P1154" i="42"/>
  <c r="P1158" i="42"/>
  <c r="AO2104" i="44" s="1"/>
  <c r="AQ2104" i="44" s="1"/>
  <c r="P1162" i="42"/>
  <c r="AO2006" i="44" s="1"/>
  <c r="AQ2006" i="44" s="1"/>
  <c r="P1166" i="42"/>
  <c r="AO2053" i="44" s="1"/>
  <c r="AQ2053" i="44" s="1"/>
  <c r="P1170" i="42"/>
  <c r="P1174" i="42"/>
  <c r="AO2075" i="44" s="1"/>
  <c r="AQ2075" i="44" s="1"/>
  <c r="AR2075" i="44" s="1"/>
  <c r="P1178" i="42"/>
  <c r="P1182" i="42"/>
  <c r="P1186" i="42"/>
  <c r="P1190" i="42"/>
  <c r="AO1557" i="44" s="1"/>
  <c r="AQ1557" i="44" s="1"/>
  <c r="AR1557" i="44" s="1"/>
  <c r="P1194" i="42"/>
  <c r="P1198" i="42"/>
  <c r="P1202" i="42"/>
  <c r="P1206" i="42"/>
  <c r="P1210" i="42"/>
  <c r="P1214" i="42"/>
  <c r="P1218" i="42"/>
  <c r="AO437" i="44" s="1"/>
  <c r="AQ437" i="44" s="1"/>
  <c r="AR437" i="44" s="1"/>
  <c r="P1222" i="42"/>
  <c r="AO1531" i="44" s="1"/>
  <c r="AQ1531" i="44" s="1"/>
  <c r="AR1531" i="44" s="1"/>
  <c r="P1226" i="42"/>
  <c r="P1230" i="42"/>
  <c r="P1234" i="42"/>
  <c r="AO1968" i="44" s="1"/>
  <c r="AQ1968" i="44" s="1"/>
  <c r="AR1968" i="44" s="1"/>
  <c r="P1238" i="42"/>
  <c r="P1242" i="42"/>
  <c r="P1246" i="42"/>
  <c r="P1250" i="42"/>
  <c r="P1254" i="42"/>
  <c r="P1258" i="42"/>
  <c r="AO2080" i="44" s="1"/>
  <c r="AQ2080" i="44" s="1"/>
  <c r="P1262" i="42"/>
  <c r="P1266" i="42"/>
  <c r="AO2102" i="44" s="1"/>
  <c r="AQ2102" i="44" s="1"/>
  <c r="P1270" i="42"/>
  <c r="P1274" i="42"/>
  <c r="AO276" i="44" s="1"/>
  <c r="AQ276" i="44" s="1"/>
  <c r="AR276" i="44" s="1"/>
  <c r="P1278" i="42"/>
  <c r="AO2127" i="44" s="1"/>
  <c r="AQ2127" i="44" s="1"/>
  <c r="AR2127" i="44" s="1"/>
  <c r="P1282" i="42"/>
  <c r="AO1740" i="44" s="1"/>
  <c r="AQ1740" i="44" s="1"/>
  <c r="AR1740" i="44" s="1"/>
  <c r="P1286" i="42"/>
  <c r="AO103" i="44" s="1"/>
  <c r="AQ103" i="44" s="1"/>
  <c r="AR103" i="44" s="1"/>
  <c r="P1290" i="42"/>
  <c r="P1294" i="42"/>
  <c r="P1298" i="42"/>
  <c r="P1302" i="42"/>
  <c r="P1306" i="42"/>
  <c r="P1310" i="42"/>
  <c r="P1314" i="42"/>
  <c r="P1318" i="42"/>
  <c r="P1322" i="42"/>
  <c r="AO1969" i="44" s="1"/>
  <c r="AQ1969" i="44" s="1"/>
  <c r="P1326" i="42"/>
  <c r="P1330" i="42"/>
  <c r="P1334" i="42"/>
  <c r="P1338" i="42"/>
  <c r="P1342" i="42"/>
  <c r="P1346" i="42"/>
  <c r="P1350" i="42"/>
  <c r="P1354" i="42"/>
  <c r="P1358" i="42"/>
  <c r="P1362" i="42"/>
  <c r="P1366" i="42"/>
  <c r="P1370" i="42"/>
  <c r="AO1544" i="44" s="1"/>
  <c r="AQ1544" i="44" s="1"/>
  <c r="AR1544" i="44" s="1"/>
  <c r="P1374" i="42"/>
  <c r="P1378" i="42"/>
  <c r="AO1512" i="44" s="1"/>
  <c r="AQ1512" i="44" s="1"/>
  <c r="AR1512" i="44" s="1"/>
  <c r="P1382" i="42"/>
  <c r="AO1688" i="44" s="1"/>
  <c r="AQ1688" i="44" s="1"/>
  <c r="AR1688" i="44" s="1"/>
  <c r="P1386" i="42"/>
  <c r="AO1384" i="44" s="1"/>
  <c r="AQ1384" i="44" s="1"/>
  <c r="AR1384" i="44" s="1"/>
  <c r="P1047" i="42"/>
  <c r="P1051" i="42"/>
  <c r="P1055" i="42"/>
  <c r="P1059" i="42"/>
  <c r="P1063" i="42"/>
  <c r="P1067" i="42"/>
  <c r="P1071" i="42"/>
  <c r="AO55" i="44" s="1"/>
  <c r="AQ55" i="44" s="1"/>
  <c r="AR55" i="44" s="1"/>
  <c r="P1075" i="42"/>
  <c r="P1079" i="42"/>
  <c r="P1083" i="42"/>
  <c r="P1087" i="42"/>
  <c r="P1091" i="42"/>
  <c r="AO298" i="44" s="1"/>
  <c r="AQ298" i="44" s="1"/>
  <c r="AR298" i="44" s="1"/>
  <c r="P1095" i="42"/>
  <c r="P1099" i="42"/>
  <c r="P1103" i="42"/>
  <c r="P1107" i="42"/>
  <c r="P1111" i="42"/>
  <c r="P1115" i="42"/>
  <c r="AO1690" i="44" s="1"/>
  <c r="AQ1690" i="44" s="1"/>
  <c r="AR1690" i="44" s="1"/>
  <c r="P1119" i="42"/>
  <c r="P1123" i="42"/>
  <c r="P1127" i="42"/>
  <c r="P1131" i="42"/>
  <c r="P1135" i="42"/>
  <c r="AO1184" i="44" s="1"/>
  <c r="AQ1184" i="44" s="1"/>
  <c r="AR1184" i="44" s="1"/>
  <c r="P1139" i="42"/>
  <c r="P1143" i="42"/>
  <c r="P1147" i="42"/>
  <c r="AO1998" i="44" s="1"/>
  <c r="AQ1998" i="44" s="1"/>
  <c r="AR1998" i="44" s="1"/>
  <c r="P1151" i="42"/>
  <c r="P1155" i="42"/>
  <c r="AO1999" i="44" s="1"/>
  <c r="AQ1999" i="44" s="1"/>
  <c r="AR1999" i="44" s="1"/>
  <c r="P1159" i="42"/>
  <c r="P1163" i="42"/>
  <c r="P1167" i="42"/>
  <c r="AO97" i="44" s="1"/>
  <c r="AQ97" i="44" s="1"/>
  <c r="AR97" i="44" s="1"/>
  <c r="P1171" i="42"/>
  <c r="P1175" i="42"/>
  <c r="AO1632" i="44" s="1"/>
  <c r="AQ1632" i="44" s="1"/>
  <c r="AR1632" i="44" s="1"/>
  <c r="P1179" i="42"/>
  <c r="P1183" i="42"/>
  <c r="P1187" i="42"/>
  <c r="P1191" i="42"/>
  <c r="P1195" i="42"/>
  <c r="P1199" i="42"/>
  <c r="P1203" i="42"/>
  <c r="P1207" i="42"/>
  <c r="P1211" i="42"/>
  <c r="P1215" i="42"/>
  <c r="P1219" i="42"/>
  <c r="P1223" i="42"/>
  <c r="P1227" i="42"/>
  <c r="AO2079" i="44" s="1"/>
  <c r="AQ2079" i="44" s="1"/>
  <c r="AR2079" i="44" s="1"/>
  <c r="P1231" i="42"/>
  <c r="AO972" i="44" s="1"/>
  <c r="AQ972" i="44" s="1"/>
  <c r="AR972" i="44" s="1"/>
  <c r="P1235" i="42"/>
  <c r="P1239" i="42"/>
  <c r="P1243" i="42"/>
  <c r="P1247" i="42"/>
  <c r="P1251" i="42"/>
  <c r="P1255" i="42"/>
  <c r="P1259" i="42"/>
  <c r="P1263" i="42"/>
  <c r="P1267" i="42"/>
  <c r="P1271" i="42"/>
  <c r="P1275" i="42"/>
  <c r="P1279" i="42"/>
  <c r="P1283" i="42"/>
  <c r="AO1491" i="44" s="1"/>
  <c r="AQ1491" i="44" s="1"/>
  <c r="AR1491" i="44" s="1"/>
  <c r="P1287" i="42"/>
  <c r="AO2098" i="44" s="1"/>
  <c r="AQ2098" i="44" s="1"/>
  <c r="AR2098" i="44" s="1"/>
  <c r="P1291" i="42"/>
  <c r="P1295" i="42"/>
  <c r="P1299" i="42"/>
  <c r="P1303" i="42"/>
  <c r="AO2111" i="44" s="1"/>
  <c r="AQ2111" i="44" s="1"/>
  <c r="P1307" i="42"/>
  <c r="P1311" i="42"/>
  <c r="P1315" i="42"/>
  <c r="AO2088" i="44" s="1"/>
  <c r="AQ2088" i="44" s="1"/>
  <c r="AR2088" i="44" s="1"/>
  <c r="P1319" i="42"/>
  <c r="P1323" i="42"/>
  <c r="P1327" i="42"/>
  <c r="P1331" i="42"/>
  <c r="P1335" i="42"/>
  <c r="P1339" i="42"/>
  <c r="AO2007" i="44" s="1"/>
  <c r="AQ2007" i="44" s="1"/>
  <c r="AR2007" i="44" s="1"/>
  <c r="P1343" i="42"/>
  <c r="AO2052" i="44" s="1"/>
  <c r="AQ2052" i="44" s="1"/>
  <c r="P1347" i="42"/>
  <c r="P1351" i="42"/>
  <c r="P1355" i="42"/>
  <c r="P1359" i="42"/>
  <c r="P1363" i="42"/>
  <c r="P1367" i="42"/>
  <c r="P1371" i="42"/>
  <c r="AO1844" i="44" s="1"/>
  <c r="AQ1844" i="44" s="1"/>
  <c r="AR1844" i="44" s="1"/>
  <c r="P1375" i="42"/>
  <c r="P1379" i="42"/>
  <c r="AO167" i="44" s="1"/>
  <c r="AQ167" i="44" s="1"/>
  <c r="AR167" i="44" s="1"/>
  <c r="P1383" i="42"/>
  <c r="P21" i="42"/>
  <c r="AO8" i="44" s="1"/>
  <c r="AQ8" i="44" s="1"/>
  <c r="AR8" i="44" s="1"/>
  <c r="P1787" i="42"/>
  <c r="AO1903" i="44" s="1"/>
  <c r="AQ1903" i="44" s="1"/>
  <c r="AR1903" i="44" s="1"/>
  <c r="P1783" i="42"/>
  <c r="P1779" i="42"/>
  <c r="P1775" i="42"/>
  <c r="P1771" i="42"/>
  <c r="P1767" i="42"/>
  <c r="AO1371" i="44" s="1"/>
  <c r="AQ1371" i="44" s="1"/>
  <c r="AR1371" i="44" s="1"/>
  <c r="P1763" i="42"/>
  <c r="P1759" i="42"/>
  <c r="P1755" i="42"/>
  <c r="AO1753" i="44" s="1"/>
  <c r="AQ1753" i="44" s="1"/>
  <c r="AR1753" i="44" s="1"/>
  <c r="P1751" i="42"/>
  <c r="P1747" i="42"/>
  <c r="P1743" i="42"/>
  <c r="AO1900" i="44" s="1"/>
  <c r="AQ1900" i="44" s="1"/>
  <c r="AR1900" i="44" s="1"/>
  <c r="P1739" i="42"/>
  <c r="P1735" i="42"/>
  <c r="AO562" i="44" s="1"/>
  <c r="AQ562" i="44" s="1"/>
  <c r="AR562" i="44" s="1"/>
  <c r="P1731" i="42"/>
  <c r="P1727" i="42"/>
  <c r="P1723" i="42"/>
  <c r="P1719" i="42"/>
  <c r="P1715" i="42"/>
  <c r="P1711" i="42"/>
  <c r="P1707" i="42"/>
  <c r="P1703" i="42"/>
  <c r="P1699" i="42"/>
  <c r="P1695" i="42"/>
  <c r="P1691" i="42"/>
  <c r="P1687" i="42"/>
  <c r="AO444" i="44" s="1"/>
  <c r="AQ444" i="44" s="1"/>
  <c r="AR444" i="44" s="1"/>
  <c r="P1683" i="42"/>
  <c r="P1679" i="42"/>
  <c r="P1675" i="42"/>
  <c r="P1671" i="42"/>
  <c r="P1667" i="42"/>
  <c r="P1663" i="42"/>
  <c r="AO325" i="44" s="1"/>
  <c r="AQ325" i="44" s="1"/>
  <c r="AR325" i="44" s="1"/>
  <c r="P1659" i="42"/>
  <c r="P1655" i="42"/>
  <c r="P1651" i="42"/>
  <c r="P1647" i="42"/>
  <c r="P1643" i="42"/>
  <c r="P1639" i="42"/>
  <c r="P1635" i="42"/>
  <c r="P1631" i="42"/>
  <c r="P1627" i="42"/>
  <c r="P1623" i="42"/>
  <c r="P1619" i="42"/>
  <c r="P1615" i="42"/>
  <c r="P1611" i="42"/>
  <c r="P1607" i="42"/>
  <c r="P1603" i="42"/>
  <c r="P1599" i="42"/>
  <c r="P1595" i="42"/>
  <c r="P1591" i="42"/>
  <c r="AO1701" i="44" s="1"/>
  <c r="AQ1701" i="44" s="1"/>
  <c r="AR1701" i="44" s="1"/>
  <c r="P1587" i="42"/>
  <c r="P1583" i="42"/>
  <c r="P1579" i="42"/>
  <c r="P1575" i="42"/>
  <c r="AO1996" i="44" s="1"/>
  <c r="AQ1996" i="44" s="1"/>
  <c r="P1571" i="42"/>
  <c r="AO1676" i="44" s="1"/>
  <c r="AQ1676" i="44" s="1"/>
  <c r="AR1676" i="44" s="1"/>
  <c r="P1567" i="42"/>
  <c r="AO1339" i="44" s="1"/>
  <c r="AQ1339" i="44" s="1"/>
  <c r="AR1339" i="44" s="1"/>
  <c r="P1563" i="42"/>
  <c r="AO1652" i="44" s="1"/>
  <c r="AQ1652" i="44" s="1"/>
  <c r="AR1652" i="44" s="1"/>
  <c r="P1559" i="42"/>
  <c r="P1555" i="42"/>
  <c r="P1551" i="42"/>
  <c r="P1547" i="42"/>
  <c r="P1543" i="42"/>
  <c r="P1539" i="42"/>
  <c r="AO1865" i="44" s="1"/>
  <c r="AQ1865" i="44" s="1"/>
  <c r="AR1865" i="44" s="1"/>
  <c r="P1535" i="42"/>
  <c r="AO293" i="44" s="1"/>
  <c r="AQ293" i="44" s="1"/>
  <c r="AR293" i="44" s="1"/>
  <c r="P1531" i="42"/>
  <c r="AO710" i="44" s="1"/>
  <c r="AQ710" i="44" s="1"/>
  <c r="AR710" i="44" s="1"/>
  <c r="P1527" i="42"/>
  <c r="P1523" i="42"/>
  <c r="AO1002" i="44" s="1"/>
  <c r="AQ1002" i="44" s="1"/>
  <c r="AR1002" i="44" s="1"/>
  <c r="P1519" i="42"/>
  <c r="P1515" i="42"/>
  <c r="P1511" i="42"/>
  <c r="P1507" i="42"/>
  <c r="P1503" i="42"/>
  <c r="P1499" i="42"/>
  <c r="P1495" i="42"/>
  <c r="P1491" i="42"/>
  <c r="P1487" i="42"/>
  <c r="P1483" i="42"/>
  <c r="P1479" i="42"/>
  <c r="AO2134" i="44" s="1"/>
  <c r="AQ2134" i="44" s="1"/>
  <c r="P1475" i="42"/>
  <c r="P1471" i="42"/>
  <c r="P1467" i="42"/>
  <c r="AO465" i="44" s="1"/>
  <c r="AQ465" i="44" s="1"/>
  <c r="AR465" i="44" s="1"/>
  <c r="P1463" i="42"/>
  <c r="P1459" i="42"/>
  <c r="P1455" i="42"/>
  <c r="P1451" i="42"/>
  <c r="P1447" i="42"/>
  <c r="P1443" i="42"/>
  <c r="P1439" i="42"/>
  <c r="P1435" i="42"/>
  <c r="AO1908" i="44" s="1"/>
  <c r="AQ1908" i="44" s="1"/>
  <c r="AR1908" i="44" s="1"/>
  <c r="P1431" i="42"/>
  <c r="P1427" i="42"/>
  <c r="AO2083" i="44" s="1"/>
  <c r="AQ2083" i="44" s="1"/>
  <c r="AR2083" i="44" s="1"/>
  <c r="P1423" i="42"/>
  <c r="P1419" i="42"/>
  <c r="P1415" i="42"/>
  <c r="P1411" i="42"/>
  <c r="P1407" i="42"/>
  <c r="P1403" i="42"/>
  <c r="P1399" i="42"/>
  <c r="P1395" i="42"/>
  <c r="P1391" i="42"/>
  <c r="P1387" i="42"/>
  <c r="AO185" i="44" l="1"/>
  <c r="AQ185" i="44" s="1"/>
  <c r="AR185" i="44" s="1"/>
  <c r="AO1709" i="44"/>
  <c r="AQ1709" i="44" s="1"/>
  <c r="AR1709" i="44" s="1"/>
  <c r="AO661" i="44"/>
  <c r="AQ661" i="44" s="1"/>
  <c r="AR661" i="44" s="1"/>
  <c r="AO445" i="44"/>
  <c r="AQ445" i="44" s="1"/>
  <c r="AR445" i="44" s="1"/>
  <c r="AO585" i="44"/>
  <c r="AQ585" i="44" s="1"/>
  <c r="AR585" i="44" s="1"/>
  <c r="AO98" i="44"/>
  <c r="AQ98" i="44" s="1"/>
  <c r="AR98" i="44" s="1"/>
  <c r="AO915" i="44"/>
  <c r="AQ915" i="44" s="1"/>
  <c r="AR915" i="44" s="1"/>
  <c r="AO566" i="44"/>
  <c r="AQ566" i="44" s="1"/>
  <c r="AR566" i="44" s="1"/>
  <c r="AO425" i="44"/>
  <c r="AQ425" i="44" s="1"/>
  <c r="AR425" i="44" s="1"/>
  <c r="AO762" i="44"/>
  <c r="AQ762" i="44" s="1"/>
  <c r="AR762" i="44" s="1"/>
  <c r="AO1043" i="44"/>
  <c r="AQ1043" i="44" s="1"/>
  <c r="AR1043" i="44" s="1"/>
  <c r="AO692" i="44"/>
  <c r="AQ692" i="44" s="1"/>
  <c r="AR692" i="44" s="1"/>
  <c r="AO1643" i="44"/>
  <c r="AQ1643" i="44" s="1"/>
  <c r="AR1643" i="44" s="1"/>
  <c r="AO1492" i="44"/>
  <c r="AQ1492" i="44" s="1"/>
  <c r="AR1492" i="44" s="1"/>
  <c r="AO591" i="44"/>
  <c r="AQ591" i="44" s="1"/>
  <c r="AR591" i="44" s="1"/>
  <c r="AO1730" i="44"/>
  <c r="AQ1730" i="44" s="1"/>
  <c r="AR1730" i="44" s="1"/>
  <c r="AO1879" i="44"/>
  <c r="AQ1879" i="44" s="1"/>
  <c r="AR1879" i="44" s="1"/>
  <c r="AO432" i="44"/>
  <c r="AQ432" i="44" s="1"/>
  <c r="AR432" i="44" s="1"/>
  <c r="AO1895" i="44"/>
  <c r="AQ1895" i="44" s="1"/>
  <c r="AR1895" i="44" s="1"/>
  <c r="AO281" i="44"/>
  <c r="AQ281" i="44" s="1"/>
  <c r="AR281" i="44" s="1"/>
  <c r="AO179" i="44"/>
  <c r="AQ179" i="44" s="1"/>
  <c r="AR179" i="44" s="1"/>
  <c r="AO643" i="44"/>
  <c r="AQ643" i="44" s="1"/>
  <c r="AR643" i="44" s="1"/>
  <c r="AO750" i="44"/>
  <c r="AQ750" i="44" s="1"/>
  <c r="AR750" i="44" s="1"/>
  <c r="AO565" i="44"/>
  <c r="AQ565" i="44" s="1"/>
  <c r="AR565" i="44" s="1"/>
  <c r="AO1075" i="44"/>
  <c r="AQ1075" i="44" s="1"/>
  <c r="AR1075" i="44" s="1"/>
  <c r="AO867" i="44"/>
  <c r="AQ867" i="44" s="1"/>
  <c r="AR867" i="44" s="1"/>
  <c r="AO498" i="44"/>
  <c r="AQ498" i="44" s="1"/>
  <c r="AR498" i="44" s="1"/>
  <c r="AO531" i="44"/>
  <c r="AQ531" i="44" s="1"/>
  <c r="AR531" i="44" s="1"/>
  <c r="AO443" i="44"/>
  <c r="AQ443" i="44" s="1"/>
  <c r="AR443" i="44" s="1"/>
  <c r="AO422" i="44"/>
  <c r="AQ422" i="44" s="1"/>
  <c r="AR422" i="44" s="1"/>
  <c r="AO1190" i="44"/>
  <c r="AQ1190" i="44" s="1"/>
  <c r="AR1190" i="44" s="1"/>
  <c r="AO1463" i="44"/>
  <c r="AQ1463" i="44" s="1"/>
  <c r="AR1463" i="44" s="1"/>
  <c r="AO231" i="44"/>
  <c r="AQ231" i="44" s="1"/>
  <c r="AR231" i="44" s="1"/>
  <c r="AO728" i="44"/>
  <c r="AQ728" i="44" s="1"/>
  <c r="AR728" i="44" s="1"/>
  <c r="AO385" i="44"/>
  <c r="AQ385" i="44" s="1"/>
  <c r="AR385" i="44" s="1"/>
  <c r="AO502" i="44"/>
  <c r="AQ502" i="44" s="1"/>
  <c r="AR502" i="44" s="1"/>
  <c r="AO50" i="44"/>
  <c r="AQ50" i="44" s="1"/>
  <c r="AR50" i="44" s="1"/>
  <c r="AO515" i="44"/>
  <c r="AQ515" i="44" s="1"/>
  <c r="AR515" i="44" s="1"/>
  <c r="AO1104" i="44"/>
  <c r="AQ1104" i="44" s="1"/>
  <c r="AR1104" i="44" s="1"/>
  <c r="AO786" i="44"/>
  <c r="AQ786" i="44" s="1"/>
  <c r="AR786" i="44" s="1"/>
  <c r="AO731" i="44"/>
  <c r="AQ731" i="44" s="1"/>
  <c r="AR731" i="44" s="1"/>
  <c r="AO1214" i="44"/>
  <c r="AQ1214" i="44" s="1"/>
  <c r="AR1214" i="44" s="1"/>
  <c r="AO1485" i="44"/>
  <c r="AQ1485" i="44" s="1"/>
  <c r="AR1485" i="44" s="1"/>
  <c r="AO563" i="44"/>
  <c r="AQ563" i="44" s="1"/>
  <c r="AR563" i="44" s="1"/>
  <c r="AO1459" i="44"/>
  <c r="AQ1459" i="44" s="1"/>
  <c r="AR1459" i="44" s="1"/>
  <c r="AO1136" i="44"/>
  <c r="AQ1136" i="44" s="1"/>
  <c r="AR1136" i="44" s="1"/>
  <c r="AO1257" i="44"/>
  <c r="AQ1257" i="44" s="1"/>
  <c r="AR1257" i="44" s="1"/>
  <c r="AO946" i="44"/>
  <c r="AQ946" i="44" s="1"/>
  <c r="AR946" i="44" s="1"/>
  <c r="AO209" i="44"/>
  <c r="AQ209" i="44" s="1"/>
  <c r="AR209" i="44" s="1"/>
  <c r="AO574" i="44"/>
  <c r="AQ574" i="44" s="1"/>
  <c r="AR574" i="44" s="1"/>
  <c r="AO1192" i="44"/>
  <c r="AQ1192" i="44" s="1"/>
  <c r="AR1192" i="44" s="1"/>
  <c r="AO617" i="44"/>
  <c r="AQ617" i="44" s="1"/>
  <c r="AR617" i="44" s="1"/>
  <c r="AO787" i="44"/>
  <c r="AQ787" i="44" s="1"/>
  <c r="AR787" i="44" s="1"/>
  <c r="AO1261" i="44"/>
  <c r="AQ1261" i="44" s="1"/>
  <c r="AR1261" i="44" s="1"/>
  <c r="AO819" i="44"/>
  <c r="AQ819" i="44" s="1"/>
  <c r="AR819" i="44" s="1"/>
  <c r="AO1159" i="44"/>
  <c r="AQ1159" i="44" s="1"/>
  <c r="AR1159" i="44" s="1"/>
  <c r="AO1413" i="44"/>
  <c r="AQ1413" i="44" s="1"/>
  <c r="AR1413" i="44" s="1"/>
  <c r="AO1519" i="44"/>
  <c r="AQ1519" i="44" s="1"/>
  <c r="AR1519" i="44" s="1"/>
  <c r="AO874" i="44"/>
  <c r="AQ874" i="44" s="1"/>
  <c r="AR874" i="44" s="1"/>
  <c r="AO594" i="44"/>
  <c r="AQ594" i="44" s="1"/>
  <c r="AR594" i="44" s="1"/>
  <c r="AO709" i="44"/>
  <c r="AQ709" i="44" s="1"/>
  <c r="AR709" i="44" s="1"/>
  <c r="AO458" i="44"/>
  <c r="AQ458" i="44" s="1"/>
  <c r="AR458" i="44" s="1"/>
  <c r="AO883" i="44"/>
  <c r="AQ883" i="44" s="1"/>
  <c r="AR883" i="44" s="1"/>
  <c r="AO1100" i="44"/>
  <c r="AQ1100" i="44" s="1"/>
  <c r="AR1100" i="44" s="1"/>
  <c r="AO807" i="44"/>
  <c r="AQ807" i="44" s="1"/>
  <c r="AR807" i="44" s="1"/>
  <c r="AO923" i="44"/>
  <c r="AQ923" i="44" s="1"/>
  <c r="AR923" i="44" s="1"/>
  <c r="AO525" i="44"/>
  <c r="AQ525" i="44" s="1"/>
  <c r="AR525" i="44" s="1"/>
  <c r="AO859" i="44"/>
  <c r="AQ859" i="44" s="1"/>
  <c r="AR859" i="44" s="1"/>
  <c r="AO1882" i="44"/>
  <c r="AQ1882" i="44" s="1"/>
  <c r="AR1882" i="44" s="1"/>
  <c r="AO1884" i="44"/>
  <c r="AQ1884" i="44" s="1"/>
  <c r="AR1884" i="44" s="1"/>
  <c r="AO1824" i="44"/>
  <c r="AQ1824" i="44" s="1"/>
  <c r="AR1824" i="44" s="1"/>
  <c r="AO162" i="44"/>
  <c r="AQ162" i="44" s="1"/>
  <c r="AR162" i="44" s="1"/>
  <c r="AO610" i="44"/>
  <c r="AQ610" i="44" s="1"/>
  <c r="AR610" i="44" s="1"/>
  <c r="AO1216" i="44"/>
  <c r="AQ1216" i="44" s="1"/>
  <c r="AR1216" i="44" s="1"/>
  <c r="AO1656" i="44"/>
  <c r="AQ1656" i="44" s="1"/>
  <c r="AR1656" i="44" s="1"/>
  <c r="AO902" i="44"/>
  <c r="AQ902" i="44" s="1"/>
  <c r="AR902" i="44" s="1"/>
  <c r="AO1728" i="44"/>
  <c r="AQ1728" i="44" s="1"/>
  <c r="AR1728" i="44" s="1"/>
  <c r="AO1768" i="44"/>
  <c r="AQ1768" i="44" s="1"/>
  <c r="AR1768" i="44" s="1"/>
  <c r="AO1340" i="44"/>
  <c r="AQ1340" i="44" s="1"/>
  <c r="AR1340" i="44" s="1"/>
  <c r="AO1826" i="44"/>
  <c r="AQ1826" i="44" s="1"/>
  <c r="AR1826" i="44" s="1"/>
  <c r="AO491" i="44"/>
  <c r="AQ491" i="44" s="1"/>
  <c r="AR491" i="44" s="1"/>
  <c r="AO1556" i="44"/>
  <c r="AQ1556" i="44" s="1"/>
  <c r="AR1556" i="44" s="1"/>
  <c r="AO983" i="44"/>
  <c r="AQ983" i="44" s="1"/>
  <c r="AR983" i="44" s="1"/>
  <c r="AO1077" i="44"/>
  <c r="AQ1077" i="44" s="1"/>
  <c r="AR1077" i="44" s="1"/>
  <c r="AO426" i="44"/>
  <c r="AQ426" i="44" s="1"/>
  <c r="AR426" i="44" s="1"/>
  <c r="AO1412" i="44"/>
  <c r="AQ1412" i="44" s="1"/>
  <c r="AR1412" i="44" s="1"/>
  <c r="AO1001" i="44"/>
  <c r="AQ1001" i="44" s="1"/>
  <c r="AR1001" i="44" s="1"/>
  <c r="AO817" i="44"/>
  <c r="AQ817" i="44" s="1"/>
  <c r="AO914" i="44"/>
  <c r="AQ914" i="44" s="1"/>
  <c r="AR914" i="44" s="1"/>
  <c r="AO1095" i="44"/>
  <c r="AQ1095" i="44" s="1"/>
  <c r="AR1095" i="44" s="1"/>
  <c r="AO985" i="44"/>
  <c r="AQ985" i="44" s="1"/>
  <c r="AR985" i="44" s="1"/>
  <c r="AO675" i="44"/>
  <c r="AQ675" i="44" s="1"/>
  <c r="AR675" i="44" s="1"/>
  <c r="AO1149" i="44"/>
  <c r="AQ1149" i="44" s="1"/>
  <c r="AR1149" i="44" s="1"/>
  <c r="AO645" i="44"/>
  <c r="AQ645" i="44" s="1"/>
  <c r="AR645" i="44" s="1"/>
  <c r="AO827" i="44"/>
  <c r="AQ827" i="44" s="1"/>
  <c r="AR827" i="44" s="1"/>
  <c r="AO1874" i="44"/>
  <c r="AQ1874" i="44" s="1"/>
  <c r="AR1874" i="44" s="1"/>
  <c r="AO782" i="44"/>
  <c r="AQ782" i="44" s="1"/>
  <c r="AR782" i="44" s="1"/>
  <c r="AO583" i="44"/>
  <c r="AQ583" i="44" s="1"/>
  <c r="AR583" i="44" s="1"/>
  <c r="AO1237" i="44"/>
  <c r="AQ1237" i="44" s="1"/>
  <c r="AR1237" i="44" s="1"/>
  <c r="AO570" i="44"/>
  <c r="AQ570" i="44" s="1"/>
  <c r="AR570" i="44" s="1"/>
  <c r="AO159" i="44"/>
  <c r="AQ159" i="44" s="1"/>
  <c r="AR159" i="44" s="1"/>
  <c r="AO722" i="44"/>
  <c r="AQ722" i="44" s="1"/>
  <c r="AR722" i="44" s="1"/>
  <c r="AO450" i="44"/>
  <c r="AQ450" i="44" s="1"/>
  <c r="AR450" i="44" s="1"/>
  <c r="AO291" i="44"/>
  <c r="AQ291" i="44" s="1"/>
  <c r="AR291" i="44" s="1"/>
  <c r="AO1358" i="44"/>
  <c r="AQ1358" i="44" s="1"/>
  <c r="AR1358" i="44" s="1"/>
  <c r="AO533" i="44"/>
  <c r="AQ533" i="44" s="1"/>
  <c r="AR533" i="44" s="1"/>
  <c r="AO1814" i="44"/>
  <c r="AQ1814" i="44" s="1"/>
  <c r="AR1814" i="44" s="1"/>
  <c r="AO1181" i="44"/>
  <c r="AQ1181" i="44" s="1"/>
  <c r="AR1181" i="44" s="1"/>
  <c r="AO88" i="44"/>
  <c r="AQ88" i="44" s="1"/>
  <c r="AR88" i="44" s="1"/>
  <c r="AO529" i="44"/>
  <c r="AQ529" i="44" s="1"/>
  <c r="AR529" i="44" s="1"/>
  <c r="AO440" i="44"/>
  <c r="AQ440" i="44" s="1"/>
  <c r="AR440" i="44" s="1"/>
  <c r="AO887" i="44"/>
  <c r="AQ887" i="44" s="1"/>
  <c r="AR887" i="44" s="1"/>
  <c r="AO269" i="44"/>
  <c r="AQ269" i="44" s="1"/>
  <c r="AR269" i="44" s="1"/>
  <c r="AO310" i="44"/>
  <c r="AQ310" i="44" s="1"/>
  <c r="AR310" i="44" s="1"/>
  <c r="AO527" i="44"/>
  <c r="AQ527" i="44" s="1"/>
  <c r="AR527" i="44" s="1"/>
  <c r="AO82" i="44"/>
  <c r="AQ82" i="44" s="1"/>
  <c r="AR82" i="44" s="1"/>
  <c r="AO745" i="44"/>
  <c r="AQ745" i="44" s="1"/>
  <c r="AR745" i="44" s="1"/>
  <c r="AO1486" i="44"/>
  <c r="AQ1486" i="44" s="1"/>
  <c r="AR1486" i="44" s="1"/>
  <c r="AO112" i="44"/>
  <c r="AQ112" i="44" s="1"/>
  <c r="AR112" i="44" s="1"/>
  <c r="AO12" i="44"/>
  <c r="AQ12" i="44" s="1"/>
  <c r="AR12" i="44" s="1"/>
  <c r="AO1453" i="44"/>
  <c r="AQ1453" i="44" s="1"/>
  <c r="AR1453" i="44" s="1"/>
  <c r="AO539" i="44"/>
  <c r="AQ539" i="44" s="1"/>
  <c r="AR539" i="44" s="1"/>
  <c r="AO1667" i="44"/>
  <c r="AQ1667" i="44" s="1"/>
  <c r="AR1667" i="44" s="1"/>
  <c r="AO1042" i="44"/>
  <c r="AQ1042" i="44" s="1"/>
  <c r="AR1042" i="44" s="1"/>
  <c r="AO1847" i="44"/>
  <c r="AQ1847" i="44" s="1"/>
  <c r="AR1847" i="44" s="1"/>
  <c r="AO1140" i="44"/>
  <c r="AQ1140" i="44" s="1"/>
  <c r="AR1140" i="44" s="1"/>
  <c r="AO370" i="44"/>
  <c r="AQ370" i="44" s="1"/>
  <c r="AR370" i="44" s="1"/>
  <c r="AO471" i="44"/>
  <c r="AQ471" i="44" s="1"/>
  <c r="AR471" i="44" s="1"/>
  <c r="AO251" i="44"/>
  <c r="AQ251" i="44" s="1"/>
  <c r="AR251" i="44" s="1"/>
  <c r="AO1109" i="44"/>
  <c r="AQ1109" i="44" s="1"/>
  <c r="AR1109" i="44" s="1"/>
  <c r="AO1066" i="44"/>
  <c r="AQ1066" i="44" s="1"/>
  <c r="AR1066" i="44" s="1"/>
  <c r="AO954" i="44"/>
  <c r="AQ954" i="44" s="1"/>
  <c r="AR954" i="44" s="1"/>
  <c r="AO1861" i="44"/>
  <c r="AQ1861" i="44" s="1"/>
  <c r="AR1861" i="44" s="1"/>
  <c r="AO386" i="44"/>
  <c r="AQ386" i="44" s="1"/>
  <c r="AR386" i="44" s="1"/>
  <c r="AO1052" i="44"/>
  <c r="AQ1052" i="44" s="1"/>
  <c r="AR1052" i="44" s="1"/>
  <c r="AO111" i="44"/>
  <c r="AQ111" i="44" s="1"/>
  <c r="AR111" i="44" s="1"/>
  <c r="AO1113" i="44"/>
  <c r="AQ1113" i="44" s="1"/>
  <c r="AR1113" i="44" s="1"/>
  <c r="AO361" i="44"/>
  <c r="AQ361" i="44" s="1"/>
  <c r="AR361" i="44" s="1"/>
  <c r="AO1590" i="44"/>
  <c r="AQ1590" i="44" s="1"/>
  <c r="AR1590" i="44" s="1"/>
  <c r="AO1205" i="44"/>
  <c r="AQ1205" i="44" s="1"/>
  <c r="AR1205" i="44" s="1"/>
  <c r="AO44" i="44"/>
  <c r="AQ44" i="44" s="1"/>
  <c r="AR44" i="44" s="1"/>
  <c r="AO1031" i="44"/>
  <c r="AQ1031" i="44" s="1"/>
  <c r="AR1031" i="44" s="1"/>
  <c r="AO1819" i="44"/>
  <c r="AQ1819" i="44" s="1"/>
  <c r="AR1819" i="44" s="1"/>
  <c r="AO1821" i="44"/>
  <c r="AQ1821" i="44" s="1"/>
  <c r="AR1821" i="44" s="1"/>
  <c r="AO1350" i="44"/>
  <c r="AQ1350" i="44" s="1"/>
  <c r="AR1350" i="44" s="1"/>
  <c r="AO1067" i="44"/>
  <c r="AQ1067" i="44" s="1"/>
  <c r="AR1067" i="44" s="1"/>
  <c r="AO584" i="44"/>
  <c r="AQ584" i="44" s="1"/>
  <c r="AR584" i="44" s="1"/>
  <c r="AO756" i="44"/>
  <c r="AQ756" i="44" s="1"/>
  <c r="AR756" i="44" s="1"/>
  <c r="AO623" i="44"/>
  <c r="AQ623" i="44" s="1"/>
  <c r="AR623" i="44" s="1"/>
  <c r="AO58" i="44"/>
  <c r="AQ58" i="44" s="1"/>
  <c r="AR58" i="44" s="1"/>
  <c r="AO1848" i="44"/>
  <c r="AQ1848" i="44" s="1"/>
  <c r="AR1848" i="44" s="1"/>
  <c r="AO511" i="44"/>
  <c r="AQ511" i="44" s="1"/>
  <c r="AR511" i="44" s="1"/>
  <c r="AO126" i="44"/>
  <c r="AQ126" i="44" s="1"/>
  <c r="AR126" i="44" s="1"/>
  <c r="AO271" i="44"/>
  <c r="AQ271" i="44" s="1"/>
  <c r="AR271" i="44" s="1"/>
  <c r="AO1791" i="44"/>
  <c r="AQ1791" i="44" s="1"/>
  <c r="AR1791" i="44" s="1"/>
  <c r="AO1488" i="44"/>
  <c r="AQ1488" i="44" s="1"/>
  <c r="AR1488" i="44" s="1"/>
  <c r="AO125" i="44"/>
  <c r="AQ125" i="44" s="1"/>
  <c r="AR125" i="44" s="1"/>
  <c r="AO65" i="44"/>
  <c r="AQ65" i="44" s="1"/>
  <c r="AO1925" i="44"/>
  <c r="AQ1925" i="44" s="1"/>
  <c r="AO6" i="44"/>
  <c r="AQ6" i="44" s="1"/>
  <c r="AR6" i="44" s="1"/>
  <c r="AO608" i="44"/>
  <c r="AQ608" i="44" s="1"/>
  <c r="AR608" i="44" s="1"/>
  <c r="AO1007" i="44"/>
  <c r="AQ1007" i="44" s="1"/>
  <c r="AR1007" i="44" s="1"/>
  <c r="AO94" i="44"/>
  <c r="AQ94" i="44" s="1"/>
  <c r="AR94" i="44" s="1"/>
  <c r="AO341" i="44"/>
  <c r="AQ341" i="44" s="1"/>
  <c r="AR341" i="44" s="1"/>
  <c r="AO399" i="44"/>
  <c r="AQ399" i="44" s="1"/>
  <c r="AR399" i="44" s="1"/>
  <c r="AO1018" i="44"/>
  <c r="AQ1018" i="44" s="1"/>
  <c r="AR1018" i="44" s="1"/>
  <c r="AO329" i="44"/>
  <c r="AQ329" i="44" s="1"/>
  <c r="AR329" i="44" s="1"/>
  <c r="AO631" i="44"/>
  <c r="AQ631" i="44" s="1"/>
  <c r="AR631" i="44" s="1"/>
  <c r="AO716" i="44"/>
  <c r="AQ716" i="44" s="1"/>
  <c r="AR716" i="44" s="1"/>
  <c r="AO553" i="44"/>
  <c r="AQ553" i="44" s="1"/>
  <c r="AR553" i="44" s="1"/>
  <c r="AO318" i="44"/>
  <c r="AQ318" i="44" s="1"/>
  <c r="AR318" i="44" s="1"/>
  <c r="AO376" i="44"/>
  <c r="AQ376" i="44" s="1"/>
  <c r="AR376" i="44" s="1"/>
  <c r="AO479" i="44"/>
  <c r="AQ479" i="44" s="1"/>
  <c r="AR479" i="44" s="1"/>
  <c r="AO1522" i="44"/>
  <c r="AQ1522" i="44" s="1"/>
  <c r="AR1522" i="44" s="1"/>
  <c r="AO1863" i="44"/>
  <c r="AQ1863" i="44" s="1"/>
  <c r="AR1863" i="44" s="1"/>
  <c r="AO1083" i="44"/>
  <c r="AQ1083" i="44" s="1"/>
  <c r="AR1083" i="44" s="1"/>
  <c r="AO559" i="44"/>
  <c r="AQ559" i="44" s="1"/>
  <c r="AR559" i="44" s="1"/>
  <c r="AO535" i="44"/>
  <c r="AQ535" i="44" s="1"/>
  <c r="AR535" i="44" s="1"/>
  <c r="AO104" i="44"/>
  <c r="AQ104" i="44" s="1"/>
  <c r="AR104" i="44" s="1"/>
  <c r="AO455" i="44"/>
  <c r="AQ455" i="44" s="1"/>
  <c r="AR455" i="44" s="1"/>
  <c r="AO1816" i="44"/>
  <c r="AQ1816" i="44" s="1"/>
  <c r="AR1816" i="44" s="1"/>
  <c r="AO513" i="44"/>
  <c r="AQ513" i="44" s="1"/>
  <c r="AR513" i="44" s="1"/>
  <c r="AO346" i="44"/>
  <c r="AQ346" i="44" s="1"/>
  <c r="AR346" i="44" s="1"/>
  <c r="AO13" i="44"/>
  <c r="AQ13" i="44" s="1"/>
  <c r="AR13" i="44" s="1"/>
  <c r="AO1251" i="44"/>
  <c r="AQ1251" i="44" s="1"/>
  <c r="AR1251" i="44" s="1"/>
  <c r="AO1475" i="44"/>
  <c r="AQ1475" i="44" s="1"/>
  <c r="AR1475" i="44" s="1"/>
  <c r="AO1409" i="44"/>
  <c r="AQ1409" i="44" s="1"/>
  <c r="AR1409" i="44" s="1"/>
  <c r="AO24" i="44"/>
  <c r="AQ24" i="44" s="1"/>
  <c r="AR24" i="44" s="1"/>
  <c r="AO75" i="44"/>
  <c r="AQ75" i="44" s="1"/>
  <c r="AR75" i="44" s="1"/>
  <c r="AO1626" i="44"/>
  <c r="AQ1626" i="44" s="1"/>
  <c r="AR1626" i="44" s="1"/>
  <c r="AO1323" i="44"/>
  <c r="AQ1323" i="44" s="1"/>
  <c r="AR1323" i="44" s="1"/>
  <c r="AO319" i="44"/>
  <c r="AQ319" i="44" s="1"/>
  <c r="AR319" i="44" s="1"/>
  <c r="AO1520" i="44"/>
  <c r="AQ1520" i="44" s="1"/>
  <c r="AR1520" i="44" s="1"/>
  <c r="AO1401" i="44"/>
  <c r="AQ1401" i="44" s="1"/>
  <c r="AR1401" i="44" s="1"/>
  <c r="AO1096" i="44"/>
  <c r="AQ1096" i="44" s="1"/>
  <c r="AR1096" i="44" s="1"/>
  <c r="AO1553" i="44"/>
  <c r="AQ1553" i="44" s="1"/>
  <c r="AR1553" i="44" s="1"/>
  <c r="AO1375" i="44"/>
  <c r="AQ1375" i="44" s="1"/>
  <c r="AR1375" i="44" s="1"/>
  <c r="AO1303" i="44"/>
  <c r="AQ1303" i="44" s="1"/>
  <c r="AR1303" i="44" s="1"/>
  <c r="AO215" i="44"/>
  <c r="AQ215" i="44" s="1"/>
  <c r="AR215" i="44" s="1"/>
  <c r="AO1662" i="44"/>
  <c r="AQ1662" i="44" s="1"/>
  <c r="AR1662" i="44" s="1"/>
  <c r="AO451" i="44"/>
  <c r="AQ451" i="44" s="1"/>
  <c r="AR451" i="44" s="1"/>
  <c r="AO258" i="44"/>
  <c r="AQ258" i="44" s="1"/>
  <c r="AR258" i="44" s="1"/>
  <c r="AO1858" i="44"/>
  <c r="AQ1858" i="44" s="1"/>
  <c r="AR1858" i="44" s="1"/>
  <c r="AO795" i="44"/>
  <c r="AQ795" i="44" s="1"/>
  <c r="AR795" i="44" s="1"/>
  <c r="AO417" i="44"/>
  <c r="AQ417" i="44" s="1"/>
  <c r="AR417" i="44" s="1"/>
  <c r="AO1068" i="44"/>
  <c r="AQ1068" i="44" s="1"/>
  <c r="AR1068" i="44" s="1"/>
  <c r="AO1065" i="44"/>
  <c r="AQ1065" i="44" s="1"/>
  <c r="AR1065" i="44" s="1"/>
  <c r="AO1162" i="44"/>
  <c r="AQ1162" i="44" s="1"/>
  <c r="AR1162" i="44" s="1"/>
  <c r="AO1338" i="44"/>
  <c r="AQ1338" i="44" s="1"/>
  <c r="AR1338" i="44" s="1"/>
  <c r="AO86" i="44"/>
  <c r="AQ86" i="44" s="1"/>
  <c r="AR86" i="44" s="1"/>
  <c r="AO944" i="44"/>
  <c r="AQ944" i="44" s="1"/>
  <c r="AR944" i="44" s="1"/>
  <c r="AO1910" i="44"/>
  <c r="AQ1910" i="44" s="1"/>
  <c r="AR1910" i="44" s="1"/>
  <c r="AO347" i="44"/>
  <c r="AQ347" i="44" s="1"/>
  <c r="AR347" i="44" s="1"/>
  <c r="AO970" i="44"/>
  <c r="AQ970" i="44" s="1"/>
  <c r="AR970" i="44" s="1"/>
  <c r="AO1427" i="44"/>
  <c r="AQ1427" i="44" s="1"/>
  <c r="AR1427" i="44" s="1"/>
  <c r="AO1825" i="44"/>
  <c r="AQ1825" i="44" s="1"/>
  <c r="AR1825" i="44" s="1"/>
  <c r="AO1732" i="44"/>
  <c r="AQ1732" i="44" s="1"/>
  <c r="AR1732" i="44" s="1"/>
  <c r="AO1024" i="44"/>
  <c r="AQ1024" i="44" s="1"/>
  <c r="AR1024" i="44" s="1"/>
  <c r="AO1243" i="44"/>
  <c r="AQ1243" i="44" s="1"/>
  <c r="AR1243" i="44" s="1"/>
  <c r="AO1151" i="44"/>
  <c r="AQ1151" i="44" s="1"/>
  <c r="AR1151" i="44" s="1"/>
  <c r="AO234" i="44"/>
  <c r="AQ234" i="44" s="1"/>
  <c r="AR234" i="44" s="1"/>
  <c r="AO880" i="44"/>
  <c r="AQ880" i="44" s="1"/>
  <c r="AR880" i="44" s="1"/>
  <c r="AO1050" i="44"/>
  <c r="AQ1050" i="44" s="1"/>
  <c r="AR1050" i="44" s="1"/>
  <c r="AO1841" i="44"/>
  <c r="AQ1841" i="44" s="1"/>
  <c r="AR1841" i="44" s="1"/>
  <c r="AO580" i="44"/>
  <c r="AQ580" i="44" s="1"/>
  <c r="AR580" i="44" s="1"/>
  <c r="AO974" i="44"/>
  <c r="AQ974" i="44" s="1"/>
  <c r="AR974" i="44" s="1"/>
  <c r="AO811" i="44"/>
  <c r="AQ811" i="44" s="1"/>
  <c r="AR811" i="44" s="1"/>
  <c r="AO569" i="44"/>
  <c r="AQ569" i="44" s="1"/>
  <c r="AR569" i="44" s="1"/>
  <c r="AO1846" i="44"/>
  <c r="AQ1846" i="44" s="1"/>
  <c r="AR1846" i="44" s="1"/>
  <c r="AO1702" i="44"/>
  <c r="AQ1702" i="44" s="1"/>
  <c r="AR1702" i="44" s="1"/>
  <c r="AO124" i="44"/>
  <c r="AQ124" i="44" s="1"/>
  <c r="AR124" i="44" s="1"/>
  <c r="AO1872" i="44"/>
  <c r="AQ1872" i="44" s="1"/>
  <c r="AR1872" i="44" s="1"/>
  <c r="AO1038" i="44"/>
  <c r="AQ1038" i="44" s="1"/>
  <c r="AR1038" i="44" s="1"/>
  <c r="AO907" i="44"/>
  <c r="AQ907" i="44" s="1"/>
  <c r="AR907" i="44" s="1"/>
  <c r="AO514" i="44"/>
  <c r="AQ514" i="44" s="1"/>
  <c r="AR514" i="44" s="1"/>
  <c r="AO1461" i="44"/>
  <c r="AQ1461" i="44" s="1"/>
  <c r="AR1461" i="44" s="1"/>
  <c r="AO1523" i="44"/>
  <c r="AQ1523" i="44" s="1"/>
  <c r="AR1523" i="44" s="1"/>
  <c r="AO1177" i="44"/>
  <c r="AQ1177" i="44" s="1"/>
  <c r="AR1177" i="44" s="1"/>
  <c r="AO134" i="44"/>
  <c r="AQ134" i="44" s="1"/>
  <c r="AR134" i="44" s="1"/>
  <c r="AO1398" i="44"/>
  <c r="AQ1398" i="44" s="1"/>
  <c r="AR1398" i="44" s="1"/>
  <c r="AO1919" i="44"/>
  <c r="AQ1919" i="44" s="1"/>
  <c r="AR1919" i="44" s="1"/>
  <c r="AO1161" i="44"/>
  <c r="AQ1161" i="44" s="1"/>
  <c r="AR1161" i="44" s="1"/>
  <c r="AO1332" i="44"/>
  <c r="AQ1332" i="44" s="1"/>
  <c r="AR1332" i="44" s="1"/>
  <c r="AO1649" i="44"/>
  <c r="AQ1649" i="44" s="1"/>
  <c r="AR1649" i="44" s="1"/>
  <c r="AO625" i="44"/>
  <c r="AQ625" i="44" s="1"/>
  <c r="AR625" i="44" s="1"/>
  <c r="AO713" i="44"/>
  <c r="AQ713" i="44" s="1"/>
  <c r="AR713" i="44" s="1"/>
  <c r="AO1647" i="44"/>
  <c r="AQ1647" i="44" s="1"/>
  <c r="AR1647" i="44" s="1"/>
  <c r="AO1618" i="44"/>
  <c r="AQ1618" i="44" s="1"/>
  <c r="AR1618" i="44" s="1"/>
  <c r="AO37" i="44"/>
  <c r="AQ37" i="44" s="1"/>
  <c r="AR37" i="44" s="1"/>
  <c r="AO1378" i="44"/>
  <c r="AQ1378" i="44" s="1"/>
  <c r="AR1378" i="44" s="1"/>
  <c r="AO1127" i="44"/>
  <c r="AQ1127" i="44" s="1"/>
  <c r="AR1127" i="44" s="1"/>
  <c r="AO1155" i="44"/>
  <c r="AQ1155" i="44" s="1"/>
  <c r="AR1155" i="44" s="1"/>
  <c r="AO1445" i="44"/>
  <c r="AQ1445" i="44" s="1"/>
  <c r="AR1445" i="44" s="1"/>
  <c r="AO1566" i="44"/>
  <c r="AQ1566" i="44" s="1"/>
  <c r="AR1566" i="44" s="1"/>
  <c r="AO1357" i="44"/>
  <c r="AQ1357" i="44" s="1"/>
  <c r="AR1357" i="44" s="1"/>
  <c r="AO1594" i="44"/>
  <c r="AQ1594" i="44" s="1"/>
  <c r="AR1594" i="44" s="1"/>
  <c r="AO1462" i="44"/>
  <c r="AQ1462" i="44" s="1"/>
  <c r="AR1462" i="44" s="1"/>
  <c r="AO493" i="44"/>
  <c r="AQ493" i="44" s="1"/>
  <c r="AR493" i="44" s="1"/>
  <c r="AO362" i="44"/>
  <c r="AQ362" i="44" s="1"/>
  <c r="AR362" i="44" s="1"/>
  <c r="AO428" i="44"/>
  <c r="AQ428" i="44" s="1"/>
  <c r="AR428" i="44" s="1"/>
  <c r="AO945" i="44"/>
  <c r="AQ945" i="44" s="1"/>
  <c r="AR945" i="44" s="1"/>
  <c r="AO1745" i="44"/>
  <c r="AQ1745" i="44" s="1"/>
  <c r="AR1745" i="44" s="1"/>
  <c r="AO595" i="44"/>
  <c r="AQ595" i="44" s="1"/>
  <c r="AR595" i="44" s="1"/>
  <c r="AO1857" i="44"/>
  <c r="AQ1857" i="44" s="1"/>
  <c r="AR1857" i="44" s="1"/>
  <c r="AO314" i="44"/>
  <c r="AQ314" i="44" s="1"/>
  <c r="AR314" i="44" s="1"/>
  <c r="AO404" i="44"/>
  <c r="AQ404" i="44" s="1"/>
  <c r="AR404" i="44" s="1"/>
  <c r="AO1322" i="44"/>
  <c r="AQ1322" i="44" s="1"/>
  <c r="AR1322" i="44" s="1"/>
  <c r="AO1602" i="44"/>
  <c r="AQ1602" i="44" s="1"/>
  <c r="AR1602" i="44" s="1"/>
  <c r="AO634" i="44"/>
  <c r="AQ634" i="44" s="1"/>
  <c r="AR634" i="44" s="1"/>
  <c r="AO1696" i="44"/>
  <c r="AQ1696" i="44" s="1"/>
  <c r="AR1696" i="44" s="1"/>
  <c r="AO257" i="44"/>
  <c r="AQ257" i="44" s="1"/>
  <c r="AR257" i="44" s="1"/>
  <c r="AO884" i="44"/>
  <c r="AQ884" i="44" s="1"/>
  <c r="AR884" i="44" s="1"/>
  <c r="AO1379" i="44"/>
  <c r="AQ1379" i="44" s="1"/>
  <c r="AR1379" i="44" s="1"/>
  <c r="AO1672" i="44"/>
  <c r="AQ1672" i="44" s="1"/>
  <c r="AR1672" i="44" s="1"/>
  <c r="AO1823" i="44"/>
  <c r="AQ1823" i="44" s="1"/>
  <c r="AR1823" i="44" s="1"/>
  <c r="AO324" i="44"/>
  <c r="AQ324" i="44" s="1"/>
  <c r="AR324" i="44" s="1"/>
  <c r="AO802" i="44"/>
  <c r="AQ802" i="44" s="1"/>
  <c r="AR802" i="44" s="1"/>
  <c r="AO323" i="44"/>
  <c r="AQ323" i="44" s="1"/>
  <c r="AR323" i="44" s="1"/>
  <c r="AO1642" i="44"/>
  <c r="AQ1642" i="44" s="1"/>
  <c r="AR1642" i="44" s="1"/>
  <c r="AO84" i="44"/>
  <c r="AQ84" i="44" s="1"/>
  <c r="AR84" i="44" s="1"/>
  <c r="AO695" i="44"/>
  <c r="AQ695" i="44" s="1"/>
  <c r="AR695" i="44" s="1"/>
  <c r="AO678" i="44"/>
  <c r="AQ678" i="44" s="1"/>
  <c r="AR678" i="44" s="1"/>
  <c r="AO1514" i="44"/>
  <c r="AQ1514" i="44" s="1"/>
  <c r="AR1514" i="44" s="1"/>
  <c r="AO822" i="44"/>
  <c r="AQ822" i="44" s="1"/>
  <c r="AR822" i="44" s="1"/>
  <c r="AO1259" i="44"/>
  <c r="AQ1259" i="44" s="1"/>
  <c r="AR1259" i="44" s="1"/>
  <c r="AO1760" i="44"/>
  <c r="AQ1760" i="44" s="1"/>
  <c r="AR1760" i="44" s="1"/>
  <c r="AO1587" i="44"/>
  <c r="AQ1587" i="44" s="1"/>
  <c r="AR1587" i="44" s="1"/>
  <c r="AO724" i="44"/>
  <c r="AQ724" i="44" s="1"/>
  <c r="AR724" i="44" s="1"/>
  <c r="AO1157" i="44"/>
  <c r="AQ1157" i="44" s="1"/>
  <c r="AR1157" i="44" s="1"/>
  <c r="AO1563" i="44"/>
  <c r="AQ1563" i="44" s="1"/>
  <c r="AR1563" i="44" s="1"/>
  <c r="AO1742" i="44"/>
  <c r="AQ1742" i="44" s="1"/>
  <c r="AR1742" i="44" s="1"/>
  <c r="AO763" i="44"/>
  <c r="AQ763" i="44" s="1"/>
  <c r="AR763" i="44" s="1"/>
  <c r="AO1543" i="44"/>
  <c r="AQ1543" i="44" s="1"/>
  <c r="AR1543" i="44" s="1"/>
  <c r="AO655" i="44"/>
  <c r="AQ655" i="44" s="1"/>
  <c r="AR655" i="44" s="1"/>
  <c r="AO1272" i="44"/>
  <c r="AQ1272" i="44" s="1"/>
  <c r="AR1272" i="44" s="1"/>
  <c r="AO526" i="44"/>
  <c r="AQ526" i="44" s="1"/>
  <c r="AR526" i="44" s="1"/>
  <c r="AO1638" i="44"/>
  <c r="AQ1638" i="44" s="1"/>
  <c r="AR1638" i="44" s="1"/>
  <c r="AO1785" i="44"/>
  <c r="AQ1785" i="44" s="1"/>
  <c r="AR1785" i="44" s="1"/>
  <c r="AO395" i="44"/>
  <c r="AQ395" i="44" s="1"/>
  <c r="AR395" i="44" s="1"/>
  <c r="AO400" i="44"/>
  <c r="AQ400" i="44" s="1"/>
  <c r="AR400" i="44" s="1"/>
  <c r="AO170" i="44"/>
  <c r="AQ170" i="44" s="1"/>
  <c r="AR170" i="44" s="1"/>
  <c r="AO331" i="44"/>
  <c r="AQ331" i="44" s="1"/>
  <c r="AR331" i="44" s="1"/>
  <c r="AO456" i="44"/>
  <c r="AQ456" i="44" s="1"/>
  <c r="AR456" i="44" s="1"/>
  <c r="AO267" i="44"/>
  <c r="AQ267" i="44" s="1"/>
  <c r="AR267" i="44" s="1"/>
  <c r="AO1428" i="44"/>
  <c r="AQ1428" i="44" s="1"/>
  <c r="AR1428" i="44" s="1"/>
  <c r="AO357" i="44"/>
  <c r="AQ357" i="44" s="1"/>
  <c r="AR357" i="44" s="1"/>
  <c r="AO1838" i="44"/>
  <c r="AQ1838" i="44" s="1"/>
  <c r="AR1838" i="44" s="1"/>
  <c r="AO1180" i="44"/>
  <c r="AQ1180" i="44" s="1"/>
  <c r="AR1180" i="44" s="1"/>
  <c r="AO1883" i="44"/>
  <c r="AQ1883" i="44" s="1"/>
  <c r="AR1883" i="44" s="1"/>
  <c r="AO382" i="44"/>
  <c r="AQ382" i="44" s="1"/>
  <c r="AR382" i="44" s="1"/>
  <c r="AO700" i="44"/>
  <c r="AQ700" i="44" s="1"/>
  <c r="AR700" i="44" s="1"/>
  <c r="AO195" i="44"/>
  <c r="AQ195" i="44" s="1"/>
  <c r="AR195" i="44" s="1"/>
  <c r="AO1840" i="44"/>
  <c r="AQ1840" i="44" s="1"/>
  <c r="AR1840" i="44" s="1"/>
  <c r="AO72" i="44"/>
  <c r="AQ72" i="44" s="1"/>
  <c r="AR72" i="44" s="1"/>
  <c r="AO1828" i="44"/>
  <c r="AQ1828" i="44" s="1"/>
  <c r="AR1828" i="44" s="1"/>
  <c r="AO1909" i="44"/>
  <c r="AQ1909" i="44" s="1"/>
  <c r="AR1909" i="44" s="1"/>
  <c r="AO784" i="44"/>
  <c r="AQ784" i="44" s="1"/>
  <c r="AR784" i="44" s="1"/>
  <c r="AO933" i="44"/>
  <c r="AQ933" i="44" s="1"/>
  <c r="AR933" i="44" s="1"/>
  <c r="AO701" i="44"/>
  <c r="AQ701" i="44" s="1"/>
  <c r="AR701" i="44" s="1"/>
  <c r="AO658" i="44"/>
  <c r="AQ658" i="44" s="1"/>
  <c r="AR658" i="44" s="1"/>
  <c r="AO371" i="44"/>
  <c r="AQ371" i="44" s="1"/>
  <c r="AR371" i="44" s="1"/>
  <c r="AO96" i="44"/>
  <c r="AQ96" i="44" s="1"/>
  <c r="AR96" i="44" s="1"/>
  <c r="AO1383" i="44"/>
  <c r="AQ1383" i="44" s="1"/>
  <c r="AR1383" i="44" s="1"/>
  <c r="AO1738" i="44"/>
  <c r="AQ1738" i="44" s="1"/>
  <c r="AR1738" i="44" s="1"/>
  <c r="AO1516" i="44"/>
  <c r="AQ1516" i="44" s="1"/>
  <c r="AR1516" i="44" s="1"/>
  <c r="AO1540" i="44"/>
  <c r="AQ1540" i="44" s="1"/>
  <c r="AR1540" i="44" s="1"/>
  <c r="AO1470" i="44"/>
  <c r="AQ1470" i="44" s="1"/>
  <c r="AR1470" i="44" s="1"/>
  <c r="AO501" i="44"/>
  <c r="AQ501" i="44" s="1"/>
  <c r="AR501" i="44" s="1"/>
  <c r="AO1763" i="44"/>
  <c r="AQ1763" i="44" s="1"/>
  <c r="AR1763" i="44" s="1"/>
  <c r="AO1297" i="44"/>
  <c r="AQ1297" i="44" s="1"/>
  <c r="AR1297" i="44" s="1"/>
  <c r="AO1129" i="44"/>
  <c r="AQ1129" i="44" s="1"/>
  <c r="AR1129" i="44" s="1"/>
  <c r="AO908" i="44"/>
  <c r="AQ908" i="44" s="1"/>
  <c r="AR908" i="44" s="1"/>
  <c r="AO620" i="44"/>
  <c r="AQ620" i="44" s="1"/>
  <c r="AR620" i="44" s="1"/>
  <c r="AO602" i="44"/>
  <c r="AQ602" i="44" s="1"/>
  <c r="AR602" i="44" s="1"/>
  <c r="AO20" i="44"/>
  <c r="AQ20" i="44" s="1"/>
  <c r="AR20" i="44" s="1"/>
  <c r="AO1320" i="44"/>
  <c r="AQ1320" i="44" s="1"/>
  <c r="AR1320" i="44" s="1"/>
  <c r="AO1422" i="44"/>
  <c r="AQ1422" i="44" s="1"/>
  <c r="AR1422" i="44" s="1"/>
  <c r="AO301" i="44"/>
  <c r="AQ301" i="44" s="1"/>
  <c r="AR301" i="44" s="1"/>
  <c r="AO520" i="44"/>
  <c r="AQ520" i="44" s="1"/>
  <c r="AR520" i="44" s="1"/>
  <c r="AO1399" i="44"/>
  <c r="AQ1399" i="44" s="1"/>
  <c r="AR1399" i="44" s="1"/>
  <c r="AO1774" i="44"/>
  <c r="AQ1774" i="44" s="1"/>
  <c r="AR1774" i="44" s="1"/>
  <c r="AO998" i="44"/>
  <c r="AQ998" i="44" s="1"/>
  <c r="AR998" i="44" s="1"/>
  <c r="AO211" i="44"/>
  <c r="AQ211" i="44" s="1"/>
  <c r="AR211" i="44" s="1"/>
  <c r="AO1572" i="44"/>
  <c r="AQ1572" i="44" s="1"/>
  <c r="AR1572" i="44" s="1"/>
  <c r="AO798" i="44"/>
  <c r="AQ798" i="44" s="1"/>
  <c r="AR798" i="44" s="1"/>
  <c r="AO1537" i="44"/>
  <c r="AQ1537" i="44" s="1"/>
  <c r="AR1537" i="44" s="1"/>
  <c r="AO1133" i="44"/>
  <c r="AQ1133" i="44" s="1"/>
  <c r="AR1133" i="44" s="1"/>
  <c r="AO1870" i="44"/>
  <c r="AQ1870" i="44" s="1"/>
  <c r="AR1870" i="44" s="1"/>
  <c r="AO1839" i="44"/>
  <c r="AQ1839" i="44" s="1"/>
  <c r="AR1839" i="44" s="1"/>
  <c r="AO924" i="44"/>
  <c r="AQ924" i="44" s="1"/>
  <c r="AR924" i="44" s="1"/>
  <c r="AO300" i="44"/>
  <c r="AQ300" i="44" s="1"/>
  <c r="AR300" i="44" s="1"/>
  <c r="AO1016" i="44"/>
  <c r="AQ1016" i="44" s="1"/>
  <c r="AR1016" i="44" s="1"/>
  <c r="AO592" i="44"/>
  <c r="AQ592" i="44" s="1"/>
  <c r="AR592" i="44" s="1"/>
  <c r="AO1356" i="44"/>
  <c r="AQ1356" i="44" s="1"/>
  <c r="AR1356" i="44" s="1"/>
  <c r="AO1902" i="44"/>
  <c r="AQ1902" i="44" s="1"/>
  <c r="AR1902" i="44" s="1"/>
  <c r="AO360" i="44"/>
  <c r="AQ360" i="44" s="1"/>
  <c r="AR360" i="44" s="1"/>
  <c r="AO1222" i="44"/>
  <c r="AQ1222" i="44" s="1"/>
  <c r="AR1222" i="44" s="1"/>
  <c r="AO120" i="44"/>
  <c r="AQ120" i="44" s="1"/>
  <c r="AR120" i="44" s="1"/>
  <c r="AO1236" i="44"/>
  <c r="AQ1236" i="44" s="1"/>
  <c r="AR1236" i="44" s="1"/>
  <c r="AO1807" i="44"/>
  <c r="AQ1807" i="44" s="1"/>
  <c r="AR1807" i="44" s="1"/>
  <c r="AO273" i="44"/>
  <c r="AQ273" i="44" s="1"/>
  <c r="AR273" i="44" s="1"/>
  <c r="AO1641" i="44"/>
  <c r="AQ1641" i="44" s="1"/>
  <c r="AR1641" i="44" s="1"/>
  <c r="AO1659" i="44"/>
  <c r="AQ1659" i="44" s="1"/>
  <c r="AR1659" i="44" s="1"/>
  <c r="AO69" i="44"/>
  <c r="AQ69" i="44" s="1"/>
  <c r="AR69" i="44" s="1"/>
  <c r="AO5" i="44"/>
  <c r="AO866" i="44"/>
  <c r="AQ866" i="44" s="1"/>
  <c r="AR866" i="44" s="1"/>
  <c r="AO308" i="44"/>
  <c r="AQ308" i="44" s="1"/>
  <c r="AR308" i="44" s="1"/>
  <c r="AO1134" i="44"/>
  <c r="AQ1134" i="44" s="1"/>
  <c r="AR1134" i="44" s="1"/>
  <c r="AO381" i="44"/>
  <c r="AQ381" i="44" s="1"/>
  <c r="AR381" i="44" s="1"/>
  <c r="AO1600" i="44"/>
  <c r="AQ1600" i="44" s="1"/>
  <c r="AR1600" i="44" s="1"/>
  <c r="AO1433" i="44"/>
  <c r="AQ1433" i="44" s="1"/>
  <c r="AR1433" i="44" s="1"/>
  <c r="AO1169" i="44"/>
  <c r="AQ1169" i="44" s="1"/>
  <c r="AR1169" i="44" s="1"/>
  <c r="AO398" i="44"/>
  <c r="AQ398" i="44" s="1"/>
  <c r="AR398" i="44" s="1"/>
  <c r="AO147" i="44"/>
  <c r="AQ147" i="44" s="1"/>
  <c r="AR147" i="44" s="1"/>
  <c r="AO1657" i="44"/>
  <c r="AQ1657" i="44" s="1"/>
  <c r="AR1657" i="44" s="1"/>
  <c r="AO1014" i="44"/>
  <c r="AQ1014" i="44" s="1"/>
  <c r="AR1014" i="44" s="1"/>
  <c r="AO1707" i="44"/>
  <c r="AQ1707" i="44" s="1"/>
  <c r="AR1707" i="44" s="1"/>
  <c r="AO919" i="44"/>
  <c r="AQ919" i="44" s="1"/>
  <c r="AR919" i="44" s="1"/>
  <c r="AO848" i="44"/>
  <c r="AQ848" i="44" s="1"/>
  <c r="AR848" i="44" s="1"/>
  <c r="AO186" i="44"/>
  <c r="AQ186" i="44" s="1"/>
  <c r="AR186" i="44" s="1"/>
  <c r="AO1911" i="44"/>
  <c r="AQ1911" i="44" s="1"/>
  <c r="AR1911" i="44" s="1"/>
  <c r="AO469" i="44"/>
  <c r="AQ469" i="44" s="1"/>
  <c r="AR469" i="44" s="1"/>
  <c r="AO247" i="44"/>
  <c r="AQ247" i="44" s="1"/>
  <c r="AR247" i="44" s="1"/>
  <c r="AO669" i="44"/>
  <c r="AQ669" i="44" s="1"/>
  <c r="AR669" i="44" s="1"/>
  <c r="AO171" i="44"/>
  <c r="AQ171" i="44" s="1"/>
  <c r="AR171" i="44" s="1"/>
  <c r="AO49" i="44"/>
  <c r="AQ49" i="44" s="1"/>
  <c r="AR49" i="44" s="1"/>
  <c r="AO172" i="44"/>
  <c r="AQ172" i="44" s="1"/>
  <c r="AR172" i="44" s="1"/>
  <c r="AO1404" i="44"/>
  <c r="AQ1404" i="44" s="1"/>
  <c r="AR1404" i="44" s="1"/>
  <c r="AO688" i="44"/>
  <c r="AQ688" i="44" s="1"/>
  <c r="AR688" i="44" s="1"/>
  <c r="AO712" i="44"/>
  <c r="AQ712" i="44" s="1"/>
  <c r="AR712" i="44" s="1"/>
  <c r="AO1380" i="44"/>
  <c r="AQ1380" i="44" s="1"/>
  <c r="AR1380" i="44" s="1"/>
  <c r="AO1333" i="44"/>
  <c r="AQ1333" i="44" s="1"/>
  <c r="AR1333" i="44" s="1"/>
  <c r="AO1013" i="44"/>
  <c r="AQ1013" i="44" s="1"/>
  <c r="AR1013" i="44" s="1"/>
  <c r="AO1922" i="44"/>
  <c r="AQ1922" i="44" s="1"/>
  <c r="AO836" i="44"/>
  <c r="AQ836" i="44" s="1"/>
  <c r="AR836" i="44" s="1"/>
  <c r="AO475" i="44"/>
  <c r="AQ475" i="44" s="1"/>
  <c r="AR475" i="44" s="1"/>
  <c r="AO102" i="44"/>
  <c r="AQ102" i="44" s="1"/>
  <c r="AR102" i="44" s="1"/>
  <c r="AO1225" i="44"/>
  <c r="AQ1225" i="44" s="1"/>
  <c r="AR1225" i="44" s="1"/>
  <c r="AO855" i="44"/>
  <c r="AQ855" i="44" s="1"/>
  <c r="AR855" i="44" s="1"/>
  <c r="AO1034" i="44"/>
  <c r="AQ1034" i="44" s="1"/>
  <c r="AR1034" i="44" s="1"/>
  <c r="AO30" i="44"/>
  <c r="AQ30" i="44" s="1"/>
  <c r="AR30" i="44" s="1"/>
  <c r="AO141" i="44"/>
  <c r="AQ141" i="44" s="1"/>
  <c r="AR141" i="44" s="1"/>
  <c r="AO916" i="44"/>
  <c r="AQ916" i="44" s="1"/>
  <c r="AR916" i="44" s="1"/>
  <c r="AO1808" i="44"/>
  <c r="AQ1808" i="44" s="1"/>
  <c r="AR1808" i="44" s="1"/>
  <c r="AO449" i="44"/>
  <c r="AQ449" i="44" s="1"/>
  <c r="AR449" i="44" s="1"/>
  <c r="AO1466" i="44"/>
  <c r="AQ1466" i="44" s="1"/>
  <c r="AR1466" i="44" s="1"/>
  <c r="AO1457" i="44"/>
  <c r="AQ1457" i="44" s="1"/>
  <c r="AR1457" i="44" s="1"/>
  <c r="AO478" i="44"/>
  <c r="AQ478" i="44" s="1"/>
  <c r="AR478" i="44" s="1"/>
  <c r="AO1294" i="44"/>
  <c r="AQ1294" i="44" s="1"/>
  <c r="AR1294" i="44" s="1"/>
  <c r="AO463" i="44"/>
  <c r="AQ463" i="44" s="1"/>
  <c r="AR463" i="44" s="1"/>
  <c r="AO1820" i="44"/>
  <c r="AQ1820" i="44" s="1"/>
  <c r="AR1820" i="44" s="1"/>
  <c r="AO1574" i="44"/>
  <c r="AQ1574" i="44" s="1"/>
  <c r="AR1574" i="44" s="1"/>
  <c r="AO630" i="44"/>
  <c r="AQ630" i="44" s="1"/>
  <c r="AR630" i="44" s="1"/>
  <c r="AO1759" i="44"/>
  <c r="AQ1759" i="44" s="1"/>
  <c r="AR1759" i="44" s="1"/>
  <c r="AO133" i="44"/>
  <c r="AQ133" i="44" s="1"/>
  <c r="AR133" i="44" s="1"/>
  <c r="AO1606" i="44"/>
  <c r="AQ1606" i="44" s="1"/>
  <c r="AR1606" i="44" s="1"/>
  <c r="AO1665" i="44"/>
  <c r="AQ1665" i="44" s="1"/>
  <c r="AR1665" i="44" s="1"/>
  <c r="AO1731" i="44"/>
  <c r="AQ1731" i="44" s="1"/>
  <c r="AR1731" i="44" s="1"/>
  <c r="AO1211" i="44"/>
  <c r="AQ1211" i="44" s="1"/>
  <c r="AR1211" i="44" s="1"/>
  <c r="AO589" i="44"/>
  <c r="AQ589" i="44" s="1"/>
  <c r="AR589" i="44" s="1"/>
  <c r="AO1209" i="44"/>
  <c r="AQ1209" i="44" s="1"/>
  <c r="AR1209" i="44" s="1"/>
  <c r="AO953" i="44"/>
  <c r="AQ953" i="44" s="1"/>
  <c r="AR953" i="44" s="1"/>
  <c r="AO746" i="44"/>
  <c r="AQ746" i="44" s="1"/>
  <c r="AR746" i="44" s="1"/>
  <c r="AO446" i="44"/>
  <c r="AQ446" i="44" s="1"/>
  <c r="AR446" i="44" s="1"/>
  <c r="AO1049" i="44"/>
  <c r="AQ1049" i="44" s="1"/>
  <c r="AR1049" i="44" s="1"/>
  <c r="AO1312" i="44"/>
  <c r="AQ1312" i="44" s="1"/>
  <c r="AR1312" i="44" s="1"/>
  <c r="AO1864" i="44"/>
  <c r="AQ1864" i="44" s="1"/>
  <c r="AR1864" i="44" s="1"/>
  <c r="AO1917" i="44"/>
  <c r="AQ1917" i="44" s="1"/>
  <c r="AR1917" i="44" s="1"/>
  <c r="AO788" i="44"/>
  <c r="AQ788" i="44" s="1"/>
  <c r="AR788" i="44" s="1"/>
  <c r="AO1804" i="44"/>
  <c r="AQ1804" i="44" s="1"/>
  <c r="AR1804" i="44" s="1"/>
  <c r="AO1856" i="44"/>
  <c r="AQ1856" i="44" s="1"/>
  <c r="AR1856" i="44" s="1"/>
  <c r="AO35" i="44"/>
  <c r="AQ35" i="44" s="1"/>
  <c r="AR35" i="44" s="1"/>
  <c r="AO1862" i="44"/>
  <c r="AQ1862" i="44" s="1"/>
  <c r="AR1862" i="44" s="1"/>
  <c r="AO1743" i="44"/>
  <c r="AQ1743" i="44" s="1"/>
  <c r="AR1743" i="44" s="1"/>
  <c r="AO78" i="44"/>
  <c r="AQ78" i="44" s="1"/>
  <c r="AR78" i="44" s="1"/>
  <c r="AO1918" i="44"/>
  <c r="AQ1918" i="44" s="1"/>
  <c r="AR1918" i="44" s="1"/>
  <c r="AO1905" i="44"/>
  <c r="AQ1905" i="44" s="1"/>
  <c r="AR1905" i="44" s="1"/>
  <c r="AO1889" i="44"/>
  <c r="AQ1889" i="44" s="1"/>
  <c r="AR1889" i="44" s="1"/>
  <c r="AO845" i="44"/>
  <c r="AQ845" i="44" s="1"/>
  <c r="AR845" i="44" s="1"/>
  <c r="AO1924" i="44"/>
  <c r="AQ1924" i="44" s="1"/>
  <c r="AO1923" i="44"/>
  <c r="AQ1923" i="44" s="1"/>
  <c r="AO1248" i="44"/>
  <c r="AQ1248" i="44" s="1"/>
  <c r="AR1248" i="44" s="1"/>
  <c r="AO378" i="44"/>
  <c r="AQ378" i="44" s="1"/>
  <c r="AR378" i="44" s="1"/>
  <c r="AO1803" i="44"/>
  <c r="AQ1803" i="44" s="1"/>
  <c r="AR1803" i="44" s="1"/>
  <c r="AO1829" i="44"/>
  <c r="AQ1829" i="44" s="1"/>
  <c r="AR1829" i="44" s="1"/>
  <c r="AO252" i="44"/>
  <c r="AQ252" i="44" s="1"/>
  <c r="AR252" i="44" s="1"/>
  <c r="AO1729" i="44"/>
  <c r="AQ1729" i="44" s="1"/>
  <c r="AR1729" i="44" s="1"/>
  <c r="AO1416" i="44"/>
  <c r="AQ1416" i="44" s="1"/>
  <c r="AR1416" i="44" s="1"/>
  <c r="AO647" i="44"/>
  <c r="AQ647" i="44" s="1"/>
  <c r="AR647" i="44" s="1"/>
  <c r="AO1227" i="44"/>
  <c r="AQ1227" i="44" s="1"/>
  <c r="AR1227" i="44" s="1"/>
  <c r="AO1132" i="44"/>
  <c r="AQ1132" i="44" s="1"/>
  <c r="AR1132" i="44" s="1"/>
  <c r="AO1640" i="44"/>
  <c r="AQ1640" i="44" s="1"/>
  <c r="AR1640" i="44" s="1"/>
  <c r="AO1653" i="44"/>
  <c r="AQ1653" i="44" s="1"/>
  <c r="AR1653" i="44" s="1"/>
  <c r="AO737" i="44"/>
  <c r="AQ737" i="44" s="1"/>
  <c r="AR737" i="44" s="1"/>
  <c r="AO1545" i="44"/>
  <c r="AQ1545" i="44" s="1"/>
  <c r="AR1545" i="44" s="1"/>
  <c r="AO317" i="44"/>
  <c r="AQ317" i="44" s="1"/>
  <c r="AR317" i="44" s="1"/>
  <c r="AO1689" i="44"/>
  <c r="AQ1689" i="44" s="1"/>
  <c r="AR1689" i="44" s="1"/>
  <c r="AO1836" i="44"/>
  <c r="AQ1836" i="44" s="1"/>
  <c r="AR1836" i="44" s="1"/>
  <c r="AO320" i="44"/>
  <c r="AQ320" i="44" s="1"/>
  <c r="AR320" i="44" s="1"/>
  <c r="AO943" i="44"/>
  <c r="AQ943" i="44" s="1"/>
  <c r="AR943" i="44" s="1"/>
  <c r="AO683" i="44"/>
  <c r="AQ683" i="44" s="1"/>
  <c r="AR683" i="44" s="1"/>
  <c r="AO1329" i="44"/>
  <c r="AQ1329" i="44" s="1"/>
  <c r="AR1329" i="44" s="1"/>
  <c r="AO408" i="44"/>
  <c r="AQ408" i="44" s="1"/>
  <c r="AR408" i="44" s="1"/>
  <c r="AO260" i="44"/>
  <c r="AQ260" i="44" s="1"/>
  <c r="AR260" i="44" s="1"/>
  <c r="AO139" i="44"/>
  <c r="AQ139" i="44" s="1"/>
  <c r="AR139" i="44" s="1"/>
  <c r="AO356" i="44"/>
  <c r="AQ356" i="44" s="1"/>
  <c r="AR356" i="44" s="1"/>
  <c r="AO550" i="44"/>
  <c r="AQ550" i="44" s="1"/>
  <c r="AR550" i="44" s="1"/>
  <c r="AO1539" i="44"/>
  <c r="AQ1539" i="44" s="1"/>
  <c r="AR1539" i="44" s="1"/>
  <c r="AO1213" i="44"/>
  <c r="AQ1213" i="44" s="1"/>
  <c r="AR1213" i="44" s="1"/>
  <c r="AO571" i="44"/>
  <c r="AQ571" i="44" s="1"/>
  <c r="AR571" i="44" s="1"/>
  <c r="AO1315" i="44"/>
  <c r="AQ1315" i="44" s="1"/>
  <c r="AR1315" i="44" s="1"/>
  <c r="AO198" i="44"/>
  <c r="AQ198" i="44" s="1"/>
  <c r="AR198" i="44" s="1"/>
  <c r="AO435" i="44"/>
  <c r="AQ435" i="44" s="1"/>
  <c r="AR435" i="44" s="1"/>
  <c r="AO1679" i="44"/>
  <c r="AQ1679" i="44" s="1"/>
  <c r="AR1679" i="44" s="1"/>
  <c r="AO1173" i="44"/>
  <c r="AQ1173" i="44" s="1"/>
  <c r="AR1173" i="44" s="1"/>
  <c r="AO492" i="44"/>
  <c r="AQ492" i="44" s="1"/>
  <c r="AR492" i="44" s="1"/>
  <c r="AO117" i="44"/>
  <c r="AQ117" i="44" s="1"/>
  <c r="AR117" i="44" s="1"/>
  <c r="AO659" i="44"/>
  <c r="AQ659" i="44" s="1"/>
  <c r="AR659" i="44" s="1"/>
  <c r="AO40" i="44"/>
  <c r="AQ40" i="44" s="1"/>
  <c r="AR40" i="44" s="1"/>
  <c r="AO715" i="44"/>
  <c r="AQ715" i="44" s="1"/>
  <c r="AR715" i="44" s="1"/>
  <c r="AO1678" i="44"/>
  <c r="AQ1678" i="44" s="1"/>
  <c r="AR1678" i="44" s="1"/>
  <c r="AO57" i="44"/>
  <c r="AQ57" i="44" s="1"/>
  <c r="AR57" i="44" s="1"/>
  <c r="AO654" i="44"/>
  <c r="AQ654" i="44" s="1"/>
  <c r="AR654" i="44" s="1"/>
  <c r="AO1362" i="44"/>
  <c r="AQ1362" i="44" s="1"/>
  <c r="AR1362" i="44" s="1"/>
  <c r="AO1449" i="44"/>
  <c r="AQ1449" i="44" s="1"/>
  <c r="AR1449" i="44" s="1"/>
  <c r="AO987" i="44"/>
  <c r="AQ987" i="44" s="1"/>
  <c r="AR987" i="44" s="1"/>
  <c r="AO213" i="44"/>
  <c r="AQ213" i="44" s="1"/>
  <c r="AR213" i="44" s="1"/>
  <c r="AO541" i="44"/>
  <c r="AQ541" i="44" s="1"/>
  <c r="AR541" i="44" s="1"/>
  <c r="AO1452" i="44"/>
  <c r="AQ1452" i="44" s="1"/>
  <c r="AR1452" i="44" s="1"/>
  <c r="AO551" i="44"/>
  <c r="AQ551" i="44" s="1"/>
  <c r="AR551" i="44" s="1"/>
  <c r="AO28" i="44"/>
  <c r="AQ28" i="44" s="1"/>
  <c r="AR28" i="44" s="1"/>
  <c r="AO1198" i="44"/>
  <c r="AQ1198" i="44" s="1"/>
  <c r="AR1198" i="44" s="1"/>
  <c r="AO390" i="44"/>
  <c r="AQ390" i="44" s="1"/>
  <c r="AR390" i="44" s="1"/>
  <c r="AO64" i="44"/>
  <c r="AQ64" i="44" s="1"/>
  <c r="AO1389" i="44"/>
  <c r="AQ1389" i="44" s="1"/>
  <c r="AR1389" i="44" s="1"/>
  <c r="AO1292" i="44"/>
  <c r="AQ1292" i="44" s="1"/>
  <c r="AR1292" i="44" s="1"/>
  <c r="AO775" i="44"/>
  <c r="AQ775" i="44" s="1"/>
  <c r="AR775" i="44" s="1"/>
  <c r="AO628" i="44"/>
  <c r="AQ628" i="44" s="1"/>
  <c r="AR628" i="44" s="1"/>
  <c r="AO506" i="44"/>
  <c r="AQ506" i="44" s="1"/>
  <c r="AR506" i="44" s="1"/>
  <c r="AO374" i="44"/>
  <c r="AQ374" i="44" s="1"/>
  <c r="AR374" i="44" s="1"/>
  <c r="AO200" i="44"/>
  <c r="AQ200" i="44" s="1"/>
  <c r="AR200" i="44" s="1"/>
  <c r="AO1420" i="44"/>
  <c r="AQ1420" i="44" s="1"/>
  <c r="AR1420" i="44" s="1"/>
  <c r="AO1876" i="44"/>
  <c r="AQ1876" i="44" s="1"/>
  <c r="AR1876" i="44" s="1"/>
  <c r="AO1842" i="44"/>
  <c r="AQ1842" i="44" s="1"/>
  <c r="AR1842" i="44" s="1"/>
  <c r="AO516" i="44"/>
  <c r="AQ516" i="44" s="1"/>
  <c r="AR516" i="44" s="1"/>
  <c r="AO1921" i="44"/>
  <c r="AQ1921" i="44" s="1"/>
  <c r="AO1736" i="44"/>
  <c r="AQ1736" i="44" s="1"/>
  <c r="AR1736" i="44" s="1"/>
  <c r="AO1893" i="44"/>
  <c r="AQ1893" i="44" s="1"/>
  <c r="AR1893" i="44" s="1"/>
  <c r="AO1436" i="44"/>
  <c r="AQ1436" i="44" s="1"/>
  <c r="AR1436" i="44" s="1"/>
  <c r="AO1822" i="44"/>
  <c r="AQ1822" i="44" s="1"/>
  <c r="AR1822" i="44" s="1"/>
  <c r="AO662" i="44"/>
  <c r="AQ662" i="44" s="1"/>
  <c r="AR662" i="44" s="1"/>
  <c r="AO1472" i="44"/>
  <c r="AQ1472" i="44" s="1"/>
  <c r="AR1472" i="44" s="1"/>
  <c r="AO1885" i="44"/>
  <c r="AQ1885" i="44" s="1"/>
  <c r="AR1885" i="44" s="1"/>
  <c r="AO687" i="44"/>
  <c r="AQ687" i="44" s="1"/>
  <c r="AR687" i="44" s="1"/>
  <c r="AO564" i="44"/>
  <c r="AQ564" i="44" s="1"/>
  <c r="AR564" i="44" s="1"/>
  <c r="AO938" i="44"/>
  <c r="AQ938" i="44" s="1"/>
  <c r="AR938" i="44" s="1"/>
  <c r="AO250" i="44"/>
  <c r="AQ250" i="44" s="1"/>
  <c r="AR250" i="44" s="1"/>
  <c r="AO1429" i="44"/>
  <c r="AQ1429" i="44" s="1"/>
  <c r="AR1429" i="44" s="1"/>
  <c r="AO217" i="44"/>
  <c r="AQ217" i="44" s="1"/>
  <c r="AR217" i="44" s="1"/>
  <c r="AO698" i="44"/>
  <c r="AQ698" i="44" s="1"/>
  <c r="AR698" i="44" s="1"/>
  <c r="AO588" i="44"/>
  <c r="AQ588" i="44" s="1"/>
  <c r="AR588" i="44" s="1"/>
  <c r="AO383" i="44"/>
  <c r="AQ383" i="44" s="1"/>
  <c r="AR383" i="44" s="1"/>
  <c r="AO1818" i="44"/>
  <c r="AQ1818" i="44" s="1"/>
  <c r="AR1818" i="44" s="1"/>
  <c r="AO1454" i="44"/>
  <c r="AQ1454" i="44" s="1"/>
  <c r="AR1454" i="44" s="1"/>
  <c r="AO1166" i="44"/>
  <c r="AQ1166" i="44" s="1"/>
  <c r="AR1166" i="44" s="1"/>
  <c r="AO903" i="44"/>
  <c r="AQ903" i="44" s="1"/>
  <c r="AR903" i="44" s="1"/>
  <c r="AO351" i="44"/>
  <c r="AQ351" i="44" s="1"/>
  <c r="AR351" i="44" s="1"/>
  <c r="AO423" i="44"/>
  <c r="AQ423" i="44" s="1"/>
  <c r="AR423" i="44" s="1"/>
  <c r="AO1252" i="44"/>
  <c r="AQ1252" i="44" s="1"/>
  <c r="AR1252" i="44" s="1"/>
  <c r="AO1051" i="44"/>
  <c r="AQ1051" i="44" s="1"/>
  <c r="AR1051" i="44" s="1"/>
  <c r="AO1670" i="44"/>
  <c r="AQ1670" i="44" s="1"/>
  <c r="AR1670" i="44" s="1"/>
  <c r="AO218" i="44"/>
  <c r="AQ218" i="44" s="1"/>
  <c r="AR218" i="44" s="1"/>
  <c r="AO667" i="44"/>
  <c r="AQ667" i="44" s="1"/>
  <c r="AR667" i="44" s="1"/>
  <c r="AO482" i="44"/>
  <c r="AQ482" i="44" s="1"/>
  <c r="AR482" i="44" s="1"/>
  <c r="AO772" i="44"/>
  <c r="AQ772" i="44" s="1"/>
  <c r="AR772" i="44" s="1"/>
  <c r="AO43" i="44"/>
  <c r="AQ43" i="44" s="1"/>
  <c r="AR43" i="44" s="1"/>
  <c r="AO951" i="44"/>
  <c r="AQ951" i="44" s="1"/>
  <c r="AR951" i="44" s="1"/>
  <c r="AO820" i="44"/>
  <c r="AQ820" i="44" s="1"/>
  <c r="AR820" i="44" s="1"/>
  <c r="AO1494" i="44"/>
  <c r="AQ1494" i="44" s="1"/>
  <c r="AR1494" i="44" s="1"/>
  <c r="AO1235" i="44"/>
  <c r="AQ1235" i="44" s="1"/>
  <c r="AR1235" i="44" s="1"/>
  <c r="AO1843" i="44"/>
  <c r="AQ1843" i="44" s="1"/>
  <c r="AR1843" i="44" s="1"/>
  <c r="AO599" i="44"/>
  <c r="AQ599" i="44" s="1"/>
  <c r="AR599" i="44" s="1"/>
  <c r="AO649" i="44"/>
  <c r="AQ649" i="44" s="1"/>
  <c r="AR649" i="44" s="1"/>
  <c r="AO542" i="44"/>
  <c r="AQ542" i="44" s="1"/>
  <c r="AR542" i="44" s="1"/>
  <c r="AO690" i="44"/>
  <c r="AQ690" i="44" s="1"/>
  <c r="AR690" i="44" s="1"/>
  <c r="AO789" i="44"/>
  <c r="AQ789" i="44" s="1"/>
  <c r="AR789" i="44" s="1"/>
  <c r="AO627" i="44"/>
  <c r="AQ627" i="44" s="1"/>
  <c r="AR627" i="44" s="1"/>
  <c r="AO1569" i="44"/>
  <c r="AQ1569" i="44" s="1"/>
  <c r="AR1569" i="44" s="1"/>
  <c r="AO1218" i="44"/>
  <c r="AQ1218" i="44" s="1"/>
  <c r="AR1218" i="44" s="1"/>
  <c r="AO556" i="44"/>
  <c r="AQ556" i="44" s="1"/>
  <c r="AR556" i="44" s="1"/>
  <c r="AO1029" i="44"/>
  <c r="AQ1029" i="44" s="1"/>
  <c r="AR1029" i="44" s="1"/>
  <c r="AO766" i="44"/>
  <c r="AQ766" i="44" s="1"/>
  <c r="AR766" i="44" s="1"/>
  <c r="AO1668" i="44"/>
  <c r="AQ1668" i="44" s="1"/>
  <c r="AR1668" i="44" s="1"/>
  <c r="AO302" i="44"/>
  <c r="AQ302" i="44" s="1"/>
  <c r="AR302" i="44" s="1"/>
  <c r="AO828" i="44"/>
  <c r="AQ828" i="44" s="1"/>
  <c r="AR828" i="44" s="1"/>
  <c r="AO1765" i="44"/>
  <c r="AQ1765" i="44" s="1"/>
  <c r="AR1765" i="44" s="1"/>
  <c r="AO939" i="44"/>
  <c r="AQ939" i="44" s="1"/>
  <c r="AR939" i="44" s="1"/>
  <c r="AO753" i="44"/>
  <c r="AQ753" i="44" s="1"/>
  <c r="AR753" i="44" s="1"/>
  <c r="AO216" i="44"/>
  <c r="AQ216" i="44" s="1"/>
  <c r="AR216" i="44" s="1"/>
  <c r="AO1827" i="44"/>
  <c r="AQ1827" i="44" s="1"/>
  <c r="AR1827" i="44" s="1"/>
  <c r="AO1877" i="44"/>
  <c r="AQ1877" i="44" s="1"/>
  <c r="AR1877" i="44" s="1"/>
  <c r="AO994" i="44"/>
  <c r="AQ994" i="44" s="1"/>
  <c r="AR994" i="44" s="1"/>
  <c r="AO960" i="44"/>
  <c r="AQ960" i="44" s="1"/>
  <c r="AR960" i="44" s="1"/>
  <c r="AO1866" i="44"/>
  <c r="AQ1866" i="44" s="1"/>
  <c r="AR1866" i="44" s="1"/>
  <c r="AO166" i="44"/>
  <c r="AQ166" i="44" s="1"/>
  <c r="AR166" i="44" s="1"/>
  <c r="AO1443" i="44"/>
  <c r="AQ1443" i="44" s="1"/>
  <c r="AR1443" i="44" s="1"/>
  <c r="AO791" i="44"/>
  <c r="AQ791" i="44" s="1"/>
  <c r="AR791" i="44" s="1"/>
  <c r="AO168" i="44"/>
  <c r="AQ168" i="44" s="1"/>
  <c r="AR168" i="44" s="1"/>
  <c r="AO311" i="44"/>
  <c r="AQ311" i="44" s="1"/>
  <c r="AR311" i="44" s="1"/>
  <c r="AO1873" i="44"/>
  <c r="AQ1873" i="44" s="1"/>
  <c r="AR1873" i="44" s="1"/>
  <c r="AO402" i="44"/>
  <c r="AQ402" i="44" s="1"/>
  <c r="AR402" i="44" s="1"/>
  <c r="AO283" i="44"/>
  <c r="AQ283" i="44" s="1"/>
  <c r="AR283" i="44" s="1"/>
  <c r="AO840" i="44"/>
  <c r="AQ840" i="44" s="1"/>
  <c r="AR840" i="44" s="1"/>
  <c r="AO1091" i="44"/>
  <c r="AQ1091" i="44" s="1"/>
  <c r="AR1091" i="44" s="1"/>
  <c r="AO1912" i="44"/>
  <c r="AQ1912" i="44" s="1"/>
  <c r="AR1912" i="44" s="1"/>
  <c r="AO1123" i="44"/>
  <c r="AQ1123" i="44" s="1"/>
  <c r="AR1123" i="44" s="1"/>
  <c r="AO1247" i="44"/>
  <c r="AQ1247" i="44" s="1"/>
  <c r="AR1247" i="44" s="1"/>
  <c r="AO100" i="44"/>
  <c r="AQ100" i="44" s="1"/>
  <c r="AR100" i="44" s="1"/>
  <c r="AO448" i="44"/>
  <c r="AQ448" i="44" s="1"/>
  <c r="AR448" i="44" s="1"/>
  <c r="AO1880" i="44"/>
  <c r="AQ1880" i="44" s="1"/>
  <c r="AR1880" i="44" s="1"/>
  <c r="AO1191" i="44"/>
  <c r="AQ1191" i="44" s="1"/>
  <c r="AR1191" i="44" s="1"/>
  <c r="AO593" i="44"/>
  <c r="AQ593" i="44" s="1"/>
  <c r="AR593" i="44" s="1"/>
  <c r="AO131" i="44"/>
  <c r="AQ131" i="44" s="1"/>
  <c r="AR131" i="44" s="1"/>
  <c r="AO913" i="44"/>
  <c r="AQ913" i="44" s="1"/>
  <c r="AR913" i="44" s="1"/>
  <c r="AO1721" i="44"/>
  <c r="AQ1721" i="44" s="1"/>
  <c r="AR1721" i="44" s="1"/>
  <c r="AO699" i="44"/>
  <c r="AQ699" i="44" s="1"/>
  <c r="AR699" i="44" s="1"/>
  <c r="AO1128" i="44"/>
  <c r="AQ1128" i="44" s="1"/>
  <c r="AR1128" i="44" s="1"/>
  <c r="AO607" i="44"/>
  <c r="AQ607" i="44" s="1"/>
  <c r="AR607" i="44" s="1"/>
  <c r="AO850" i="44"/>
  <c r="AQ850" i="44" s="1"/>
  <c r="AR850" i="44" s="1"/>
  <c r="AO1153" i="44"/>
  <c r="AQ1153" i="44" s="1"/>
  <c r="AR1153" i="44" s="1"/>
  <c r="AO1853" i="44"/>
  <c r="AQ1853" i="44" s="1"/>
  <c r="AR1853" i="44" s="1"/>
  <c r="AO663" i="44"/>
  <c r="AQ663" i="44" s="1"/>
  <c r="AR663" i="44" s="1"/>
  <c r="AO988" i="44"/>
  <c r="AQ988" i="44" s="1"/>
  <c r="AR988" i="44" s="1"/>
  <c r="AO1904" i="44"/>
  <c r="AQ1904" i="44" s="1"/>
  <c r="AR1904" i="44" s="1"/>
  <c r="AO760" i="44"/>
  <c r="AQ760" i="44" s="1"/>
  <c r="AR760" i="44" s="1"/>
  <c r="AO1722" i="44"/>
  <c r="AQ1722" i="44" s="1"/>
  <c r="AR1722" i="44" s="1"/>
  <c r="AO1663" i="44"/>
  <c r="AQ1663" i="44" s="1"/>
  <c r="AR1663" i="44" s="1"/>
  <c r="AO619" i="44"/>
  <c r="AQ619" i="44" s="1"/>
  <c r="AR619" i="44" s="1"/>
  <c r="AO2125" i="44"/>
  <c r="AQ2125" i="44" s="1"/>
  <c r="AR2125" i="44" s="1"/>
  <c r="AO1148" i="44"/>
  <c r="AQ1148" i="44" s="1"/>
  <c r="AR1148" i="44" s="1"/>
  <c r="AO1892" i="44"/>
  <c r="AQ1892" i="44" s="1"/>
  <c r="AR1892" i="44" s="1"/>
  <c r="AO966" i="44"/>
  <c r="AQ966" i="44" s="1"/>
  <c r="AR966" i="44" s="1"/>
  <c r="AO1509" i="44"/>
  <c r="AQ1509" i="44" s="1"/>
  <c r="AR1509" i="44" s="1"/>
  <c r="AO616" i="44"/>
  <c r="AQ616" i="44" s="1"/>
  <c r="AR616" i="44" s="1"/>
  <c r="AO154" i="44"/>
  <c r="AQ154" i="44" s="1"/>
  <c r="AR154" i="44" s="1"/>
  <c r="AO1464" i="44"/>
  <c r="AQ1464" i="44" s="1"/>
  <c r="AR1464" i="44" s="1"/>
  <c r="AO245" i="44"/>
  <c r="AQ245" i="44" s="1"/>
  <c r="AR245" i="44" s="1"/>
  <c r="AO1361" i="44"/>
  <c r="AQ1361" i="44" s="1"/>
  <c r="AR1361" i="44" s="1"/>
  <c r="AO101" i="44"/>
  <c r="AQ101" i="44" s="1"/>
  <c r="AR101" i="44" s="1"/>
  <c r="AO1325" i="44"/>
  <c r="AQ1325" i="44" s="1"/>
  <c r="AR1325" i="44" s="1"/>
  <c r="AO1571" i="44"/>
  <c r="AQ1571" i="44" s="1"/>
  <c r="AR1571" i="44" s="1"/>
  <c r="AO339" i="44"/>
  <c r="AQ339" i="44" s="1"/>
  <c r="AR339" i="44" s="1"/>
  <c r="AO612" i="44"/>
  <c r="AQ612" i="44" s="1"/>
  <c r="AR612" i="44" s="1"/>
  <c r="AO1223" i="44"/>
  <c r="AQ1223" i="44" s="1"/>
  <c r="AR1223" i="44" s="1"/>
  <c r="AO246" i="44"/>
  <c r="AQ246" i="44" s="1"/>
  <c r="AR246" i="44" s="1"/>
  <c r="AO1935" i="44"/>
  <c r="AQ1935" i="44" s="1"/>
  <c r="AR1935" i="44" s="1"/>
  <c r="AO1483" i="44"/>
  <c r="AQ1483" i="44" s="1"/>
  <c r="AR1483" i="44" s="1"/>
  <c r="AO306" i="44"/>
  <c r="AQ306" i="44" s="1"/>
  <c r="AR306" i="44" s="1"/>
  <c r="AO1481" i="44"/>
  <c r="AQ1481" i="44" s="1"/>
  <c r="AR1481" i="44" s="1"/>
  <c r="AO1568" i="44"/>
  <c r="AQ1568" i="44" s="1"/>
  <c r="AR1568" i="44" s="1"/>
  <c r="AO1147" i="44"/>
  <c r="AQ1147" i="44" s="1"/>
  <c r="AR1147" i="44" s="1"/>
  <c r="AO438" i="44"/>
  <c r="AQ438" i="44" s="1"/>
  <c r="AR438" i="44" s="1"/>
  <c r="AO27" i="44"/>
  <c r="AQ27" i="44" s="1"/>
  <c r="AR27" i="44" s="1"/>
  <c r="AO829" i="44"/>
  <c r="AQ829" i="44" s="1"/>
  <c r="AR829" i="44" s="1"/>
  <c r="AO1193" i="44"/>
  <c r="AQ1193" i="44" s="1"/>
  <c r="AR1193" i="44" s="1"/>
  <c r="AO144" i="44"/>
  <c r="AQ144" i="44" s="1"/>
  <c r="AR144" i="44" s="1"/>
  <c r="AO803" i="44"/>
  <c r="AQ803" i="44" s="1"/>
  <c r="AR803" i="44" s="1"/>
  <c r="AO1321" i="44"/>
  <c r="AQ1321" i="44" s="1"/>
  <c r="AR1321" i="44" s="1"/>
  <c r="AO221" i="44"/>
  <c r="AQ221" i="44" s="1"/>
  <c r="AR221" i="44" s="1"/>
  <c r="AO925" i="44"/>
  <c r="AQ925" i="44" s="1"/>
  <c r="AO885" i="44"/>
  <c r="AQ885" i="44" s="1"/>
  <c r="AR885" i="44" s="1"/>
  <c r="AO1717" i="44"/>
  <c r="AQ1717" i="44" s="1"/>
  <c r="AR1717" i="44" s="1"/>
  <c r="AO369" i="44"/>
  <c r="AQ369" i="44" s="1"/>
  <c r="AR369" i="44" s="1"/>
  <c r="AO282" i="44"/>
  <c r="AQ282" i="44" s="1"/>
  <c r="AR282" i="44" s="1"/>
  <c r="AO990" i="44"/>
  <c r="AQ990" i="44" s="1"/>
  <c r="AR990" i="44" s="1"/>
  <c r="AO427" i="44"/>
  <c r="AQ427" i="44" s="1"/>
  <c r="AR427" i="44" s="1"/>
  <c r="AO639" i="44"/>
  <c r="AQ639" i="44" s="1"/>
  <c r="AR639" i="44" s="1"/>
  <c r="AO115" i="44"/>
  <c r="AQ115" i="44" s="1"/>
  <c r="AR115" i="44" s="1"/>
  <c r="AO747" i="44"/>
  <c r="AQ747" i="44" s="1"/>
  <c r="AR747" i="44" s="1"/>
  <c r="AO1268" i="44"/>
  <c r="AQ1268" i="44" s="1"/>
  <c r="AR1268" i="44" s="1"/>
  <c r="AO726" i="44"/>
  <c r="AQ726" i="44" s="1"/>
  <c r="AR726" i="44" s="1"/>
  <c r="AO236" i="44"/>
  <c r="AQ236" i="44" s="1"/>
  <c r="AR236" i="44" s="1"/>
  <c r="AO2037" i="44"/>
  <c r="AQ2037" i="44" s="1"/>
  <c r="AO25" i="44"/>
  <c r="AQ25" i="44" s="1"/>
  <c r="AR25" i="44" s="1"/>
  <c r="AO1410" i="44"/>
  <c r="AQ1410" i="44" s="1"/>
  <c r="AR1410" i="44" s="1"/>
  <c r="AO470" i="44"/>
  <c r="AQ470" i="44" s="1"/>
  <c r="AR470" i="44" s="1"/>
  <c r="AO1780" i="44"/>
  <c r="AQ1780" i="44" s="1"/>
  <c r="AR1780" i="44" s="1"/>
  <c r="AO1767" i="44"/>
  <c r="AQ1767" i="44" s="1"/>
  <c r="AR1767" i="44" s="1"/>
  <c r="AO1189" i="44"/>
  <c r="AQ1189" i="44" s="1"/>
  <c r="AR1189" i="44" s="1"/>
  <c r="AO1385" i="44"/>
  <c r="AQ1385" i="44" s="1"/>
  <c r="AR1385" i="44" s="1"/>
  <c r="AO1300" i="44"/>
  <c r="AQ1300" i="44" s="1"/>
  <c r="AR1300" i="44" s="1"/>
  <c r="AO411" i="44"/>
  <c r="AQ411" i="44" s="1"/>
  <c r="AR411" i="44" s="1"/>
  <c r="AO1360" i="44"/>
  <c r="AQ1360" i="44" s="1"/>
  <c r="AR1360" i="44" s="1"/>
  <c r="AO1627" i="44"/>
  <c r="AQ1627" i="44" s="1"/>
  <c r="AR1627" i="44" s="1"/>
  <c r="AO528" i="44"/>
  <c r="AQ528" i="44" s="1"/>
  <c r="AR528" i="44" s="1"/>
  <c r="AO657" i="44"/>
  <c r="AQ657" i="44" s="1"/>
  <c r="AR657" i="44" s="1"/>
  <c r="AO248" i="44"/>
  <c r="AQ248" i="44" s="1"/>
  <c r="AR248" i="44" s="1"/>
  <c r="AO297" i="44"/>
  <c r="AQ297" i="44" s="1"/>
  <c r="AR297" i="44" s="1"/>
  <c r="AO922" i="44"/>
  <c r="AQ922" i="44" s="1"/>
  <c r="AR922" i="44" s="1"/>
  <c r="AO1313" i="44"/>
  <c r="AQ1313" i="44" s="1"/>
  <c r="AR1313" i="44" s="1"/>
  <c r="AO1388" i="44"/>
  <c r="AQ1388" i="44" s="1"/>
  <c r="AR1388" i="44" s="1"/>
  <c r="AO1535" i="44"/>
  <c r="AQ1535" i="44" s="1"/>
  <c r="AR1535" i="44" s="1"/>
  <c r="AO497" i="44"/>
  <c r="AQ497" i="44" s="1"/>
  <c r="AR497" i="44" s="1"/>
  <c r="AO918" i="44"/>
  <c r="AQ918" i="44" s="1"/>
  <c r="AR918" i="44" s="1"/>
  <c r="AO1584" i="44"/>
  <c r="AQ1584" i="44" s="1"/>
  <c r="AR1584" i="44" s="1"/>
  <c r="AO1424" i="44"/>
  <c r="AQ1424" i="44" s="1"/>
  <c r="AR1424" i="44" s="1"/>
  <c r="AO708" i="44"/>
  <c r="AQ708" i="44" s="1"/>
  <c r="AR708" i="44" s="1"/>
  <c r="AO832" i="44"/>
  <c r="AQ832" i="44" s="1"/>
  <c r="AR832" i="44" s="1"/>
  <c r="AO1373" i="44"/>
  <c r="AQ1373" i="44" s="1"/>
  <c r="AR1373" i="44" s="1"/>
  <c r="AO668" i="44"/>
  <c r="AQ668" i="44" s="1"/>
  <c r="AR668" i="44" s="1"/>
  <c r="AO1615" i="44"/>
  <c r="AQ1615" i="44" s="1"/>
  <c r="AR1615" i="44" s="1"/>
  <c r="AO1106" i="44"/>
  <c r="AQ1106" i="44" s="1"/>
  <c r="AR1106" i="44" s="1"/>
  <c r="AO393" i="44"/>
  <c r="AQ393" i="44" s="1"/>
  <c r="AR393" i="44" s="1"/>
  <c r="AO105" i="44"/>
  <c r="AQ105" i="44" s="1"/>
  <c r="AR105" i="44" s="1"/>
  <c r="AO577" i="44"/>
  <c r="AQ577" i="44" s="1"/>
  <c r="AR577" i="44" s="1"/>
  <c r="AO1619" i="44"/>
  <c r="AQ1619" i="44" s="1"/>
  <c r="AR1619" i="44" s="1"/>
  <c r="AO1114" i="44"/>
  <c r="AQ1114" i="44" s="1"/>
  <c r="AR1114" i="44" s="1"/>
  <c r="AO778" i="44"/>
  <c r="AQ778" i="44" s="1"/>
  <c r="AR778" i="44" s="1"/>
  <c r="AO1482" i="44"/>
  <c r="AQ1482" i="44" s="1"/>
  <c r="AR1482" i="44" s="1"/>
  <c r="AO1130" i="44"/>
  <c r="AQ1130" i="44" s="1"/>
  <c r="AR1130" i="44" s="1"/>
  <c r="AO1693" i="44"/>
  <c r="AQ1693" i="44" s="1"/>
  <c r="AR1693" i="44" s="1"/>
  <c r="AO601" i="44"/>
  <c r="AQ601" i="44" s="1"/>
  <c r="AR601" i="44" s="1"/>
  <c r="AO1092" i="44"/>
  <c r="AQ1092" i="44" s="1"/>
  <c r="AR1092" i="44" s="1"/>
  <c r="AO1150" i="44"/>
  <c r="AQ1150" i="44" s="1"/>
  <c r="AR1150" i="44" s="1"/>
  <c r="AO1526" i="44"/>
  <c r="AQ1526" i="44" s="1"/>
  <c r="AR1526" i="44" s="1"/>
  <c r="AO1392" i="44"/>
  <c r="AQ1392" i="44" s="1"/>
  <c r="AR1392" i="44" s="1"/>
  <c r="AO1756" i="44"/>
  <c r="AQ1756" i="44" s="1"/>
  <c r="AR1756" i="44" s="1"/>
  <c r="AO801" i="44"/>
  <c r="AQ801" i="44" s="1"/>
  <c r="AR801" i="44" s="1"/>
  <c r="AO138" i="44"/>
  <c r="AQ138" i="44" s="1"/>
  <c r="AR138" i="44" s="1"/>
  <c r="AO1467" i="44"/>
  <c r="AQ1467" i="44" s="1"/>
  <c r="AR1467" i="44" s="1"/>
  <c r="AO1583" i="44"/>
  <c r="AQ1583" i="44" s="1"/>
  <c r="AR1583" i="44" s="1"/>
  <c r="AO1511" i="44"/>
  <c r="AQ1511" i="44" s="1"/>
  <c r="AR1511" i="44" s="1"/>
  <c r="AO1658" i="44"/>
  <c r="AQ1658" i="44" s="1"/>
  <c r="AR1658" i="44" s="1"/>
  <c r="AO744" i="44"/>
  <c r="AQ744" i="44" s="1"/>
  <c r="AR744" i="44" s="1"/>
  <c r="AO1337" i="44"/>
  <c r="AQ1337" i="44" s="1"/>
  <c r="AR1337" i="44" s="1"/>
  <c r="AO1621" i="44"/>
  <c r="AQ1621" i="44" s="1"/>
  <c r="AR1621" i="44" s="1"/>
  <c r="AO921" i="44"/>
  <c r="AQ921" i="44" s="1"/>
  <c r="AR921" i="44" s="1"/>
  <c r="AO410" i="44"/>
  <c r="AQ410" i="44" s="1"/>
  <c r="AR410" i="44" s="1"/>
  <c r="AO1131" i="44"/>
  <c r="AQ1131" i="44" s="1"/>
  <c r="AR1131" i="44" s="1"/>
  <c r="AO304" i="44"/>
  <c r="AQ304" i="44" s="1"/>
  <c r="AR304" i="44" s="1"/>
  <c r="AO1712" i="44"/>
  <c r="AQ1712" i="44" s="1"/>
  <c r="AR1712" i="44" s="1"/>
  <c r="AO1152" i="44"/>
  <c r="AQ1152" i="44" s="1"/>
  <c r="AR1152" i="44" s="1"/>
  <c r="AO1079" i="44"/>
  <c r="AQ1079" i="44" s="1"/>
  <c r="AR1079" i="44" s="1"/>
  <c r="AO967" i="44"/>
  <c r="AQ967" i="44" s="1"/>
  <c r="AR967" i="44" s="1"/>
  <c r="AO503" i="44"/>
  <c r="AQ503" i="44" s="1"/>
  <c r="AR503" i="44" s="1"/>
  <c r="AO1789" i="44"/>
  <c r="AQ1789" i="44" s="1"/>
  <c r="AR1789" i="44" s="1"/>
  <c r="AO1262" i="44"/>
  <c r="AQ1262" i="44" s="1"/>
  <c r="AR1262" i="44" s="1"/>
  <c r="AO274" i="44"/>
  <c r="AQ274" i="44" s="1"/>
  <c r="AR274" i="44" s="1"/>
  <c r="AO1158" i="44"/>
  <c r="AQ1158" i="44" s="1"/>
  <c r="AR1158" i="44" s="1"/>
  <c r="AO510" i="44"/>
  <c r="AQ510" i="44" s="1"/>
  <c r="AR510" i="44" s="1"/>
  <c r="AO1720" i="44"/>
  <c r="AQ1720" i="44" s="1"/>
  <c r="AR1720" i="44" s="1"/>
  <c r="AO615" i="44"/>
  <c r="AQ615" i="44" s="1"/>
  <c r="AR615" i="44" s="1"/>
  <c r="AO1282" i="44"/>
  <c r="AQ1282" i="44" s="1"/>
  <c r="AR1282" i="44" s="1"/>
  <c r="AO1046" i="44"/>
  <c r="AQ1046" i="44" s="1"/>
  <c r="AR1046" i="44" s="1"/>
  <c r="AO116" i="44"/>
  <c r="AQ116" i="44" s="1"/>
  <c r="AR116" i="44" s="1"/>
  <c r="AO1028" i="44"/>
  <c r="AQ1028" i="44" s="1"/>
  <c r="AR1028" i="44" s="1"/>
  <c r="AO1246" i="44"/>
  <c r="AQ1246" i="44" s="1"/>
  <c r="AR1246" i="44" s="1"/>
  <c r="AO1534" i="44"/>
  <c r="AQ1534" i="44" s="1"/>
  <c r="AR1534" i="44" s="1"/>
  <c r="AO1411" i="44"/>
  <c r="AQ1411" i="44" s="1"/>
  <c r="AR1411" i="44" s="1"/>
  <c r="AO1125" i="44"/>
  <c r="AQ1125" i="44" s="1"/>
  <c r="AR1125" i="44" s="1"/>
  <c r="AO1964" i="44"/>
  <c r="AQ1964" i="44" s="1"/>
  <c r="AR1964" i="44" s="1"/>
  <c r="AO1372" i="44"/>
  <c r="AQ1372" i="44" s="1"/>
  <c r="AR1372" i="44" s="1"/>
  <c r="AO1107" i="44"/>
  <c r="AQ1107" i="44" s="1"/>
  <c r="AR1107" i="44" s="1"/>
  <c r="AO640" i="44"/>
  <c r="AQ640" i="44" s="1"/>
  <c r="AR640" i="44" s="1"/>
  <c r="AO2107" i="44"/>
  <c r="AQ2107" i="44" s="1"/>
  <c r="AR2107" i="44" s="1"/>
  <c r="AO1764" i="44"/>
  <c r="AQ1764" i="44" s="1"/>
  <c r="AR1764" i="44" s="1"/>
  <c r="AO1301" i="44"/>
  <c r="AQ1301" i="44" s="1"/>
  <c r="AR1301" i="44" s="1"/>
  <c r="AO430" i="44"/>
  <c r="AQ430" i="44" s="1"/>
  <c r="AR430" i="44" s="1"/>
  <c r="AO1183" i="44"/>
  <c r="AQ1183" i="44" s="1"/>
  <c r="AR1183" i="44" s="1"/>
  <c r="AO1547" i="44"/>
  <c r="AQ1547" i="44" s="1"/>
  <c r="AR1547" i="44" s="1"/>
  <c r="AO1716" i="44"/>
  <c r="AQ1716" i="44" s="1"/>
  <c r="AR1716" i="44" s="1"/>
  <c r="AO797" i="44"/>
  <c r="AQ797" i="44" s="1"/>
  <c r="AR797" i="44" s="1"/>
  <c r="AO771" i="44"/>
  <c r="AQ771" i="44" s="1"/>
  <c r="AR771" i="44" s="1"/>
  <c r="AO1637" i="44"/>
  <c r="AQ1637" i="44" s="1"/>
  <c r="AO973" i="44"/>
  <c r="AQ973" i="44" s="1"/>
  <c r="AR973" i="44" s="1"/>
  <c r="AO977" i="44"/>
  <c r="AQ977" i="44" s="1"/>
  <c r="AR977" i="44" s="1"/>
  <c r="AO1438" i="44"/>
  <c r="AQ1438" i="44" s="1"/>
  <c r="AR1438" i="44" s="1"/>
  <c r="AO1771" i="44"/>
  <c r="AQ1771" i="44" s="1"/>
  <c r="AR1771" i="44" s="1"/>
  <c r="AO377" i="44"/>
  <c r="AQ377" i="44" s="1"/>
  <c r="AR377" i="44" s="1"/>
  <c r="AO313" i="44"/>
  <c r="AQ313" i="44" s="1"/>
  <c r="AR313" i="44" s="1"/>
  <c r="AO1022" i="44"/>
  <c r="AQ1022" i="44" s="1"/>
  <c r="AR1022" i="44" s="1"/>
  <c r="AO1012" i="44"/>
  <c r="AQ1012" i="44" s="1"/>
  <c r="AR1012" i="44" s="1"/>
  <c r="AO979" i="44"/>
  <c r="AQ979" i="44" s="1"/>
  <c r="AR979" i="44" s="1"/>
  <c r="AO315" i="44"/>
  <c r="AQ315" i="44" s="1"/>
  <c r="AR315" i="44" s="1"/>
  <c r="AO873" i="44"/>
  <c r="AQ873" i="44" s="1"/>
  <c r="AR873" i="44" s="1"/>
  <c r="AO1415" i="44"/>
  <c r="AQ1415" i="44" s="1"/>
  <c r="AR1415" i="44" s="1"/>
  <c r="AO1316" i="44"/>
  <c r="AQ1316" i="44" s="1"/>
  <c r="AR1316" i="44" s="1"/>
  <c r="AO1121" i="44"/>
  <c r="AQ1121" i="44" s="1"/>
  <c r="AR1121" i="44" s="1"/>
  <c r="AO1064" i="44"/>
  <c r="AQ1064" i="44" s="1"/>
  <c r="AR1064" i="44" s="1"/>
  <c r="AO1407" i="44"/>
  <c r="AQ1407" i="44" s="1"/>
  <c r="AR1407" i="44" s="1"/>
  <c r="AO794" i="44"/>
  <c r="AQ794" i="44" s="1"/>
  <c r="AR794" i="44" s="1"/>
  <c r="AO1171" i="44"/>
  <c r="AQ1171" i="44" s="1"/>
  <c r="AR1171" i="44" s="1"/>
  <c r="AO758" i="44"/>
  <c r="AQ758" i="44" s="1"/>
  <c r="AR758" i="44" s="1"/>
  <c r="AO1032" i="44"/>
  <c r="AQ1032" i="44" s="1"/>
  <c r="AR1032" i="44" s="1"/>
  <c r="AO1484" i="44"/>
  <c r="AQ1484" i="44" s="1"/>
  <c r="AR1484" i="44" s="1"/>
  <c r="AO1306" i="44"/>
  <c r="AQ1306" i="44" s="1"/>
  <c r="AR1306" i="44" s="1"/>
  <c r="AO768" i="44"/>
  <c r="AQ768" i="44" s="1"/>
  <c r="AR768" i="44" s="1"/>
  <c r="AO1726" i="44"/>
  <c r="AQ1726" i="44" s="1"/>
  <c r="AR1726" i="44" s="1"/>
  <c r="AO1056" i="44"/>
  <c r="AQ1056" i="44" s="1"/>
  <c r="AR1056" i="44" s="1"/>
  <c r="AO843" i="44"/>
  <c r="AQ843" i="44" s="1"/>
  <c r="AR843" i="44" s="1"/>
  <c r="AO1393" i="44"/>
  <c r="AQ1393" i="44" s="1"/>
  <c r="AR1393" i="44" s="1"/>
  <c r="AO1182" i="44"/>
  <c r="AQ1182" i="44" s="1"/>
  <c r="AR1182" i="44" s="1"/>
  <c r="AO164" i="44"/>
  <c r="AQ164" i="44" s="1"/>
  <c r="AR164" i="44" s="1"/>
  <c r="AO904" i="44"/>
  <c r="AQ904" i="44" s="1"/>
  <c r="AR904" i="44" s="1"/>
  <c r="AO365" i="44"/>
  <c r="AQ365" i="44" s="1"/>
  <c r="AR365" i="44" s="1"/>
  <c r="AO1474" i="44"/>
  <c r="AQ1474" i="44" s="1"/>
  <c r="AR1474" i="44" s="1"/>
  <c r="AO1102" i="44"/>
  <c r="AQ1102" i="44" s="1"/>
  <c r="AR1102" i="44" s="1"/>
  <c r="AO561" i="44"/>
  <c r="AQ561" i="44" s="1"/>
  <c r="AR561" i="44" s="1"/>
  <c r="AO932" i="44"/>
  <c r="AQ932" i="44" s="1"/>
  <c r="AR932" i="44" s="1"/>
  <c r="AO1179" i="44"/>
  <c r="AQ1179" i="44" s="1"/>
  <c r="AR1179" i="44" s="1"/>
  <c r="AO812" i="44"/>
  <c r="AQ812" i="44" s="1"/>
  <c r="AR812" i="44" s="1"/>
  <c r="AO781" i="44"/>
  <c r="AQ781" i="44" s="1"/>
  <c r="AR781" i="44" s="1"/>
  <c r="AO799" i="44"/>
  <c r="AQ799" i="44" s="1"/>
  <c r="AR799" i="44" s="1"/>
  <c r="AO1382" i="44"/>
  <c r="AQ1382" i="44" s="1"/>
  <c r="AR1382" i="44" s="1"/>
  <c r="AO1212" i="44"/>
  <c r="AQ1212" i="44" s="1"/>
  <c r="AR1212" i="44" s="1"/>
  <c r="AO735" i="44"/>
  <c r="AQ735" i="44" s="1"/>
  <c r="AR735" i="44" s="1"/>
  <c r="AO876" i="44"/>
  <c r="AQ876" i="44" s="1"/>
  <c r="AR876" i="44" s="1"/>
  <c r="AO1098" i="44"/>
  <c r="AQ1098" i="44" s="1"/>
  <c r="AR1098" i="44" s="1"/>
  <c r="AO77" i="44"/>
  <c r="AQ77" i="44" s="1"/>
  <c r="AR77" i="44" s="1"/>
  <c r="AO459" i="44"/>
  <c r="AQ459" i="44" s="1"/>
  <c r="AR459" i="44" s="1"/>
  <c r="AO984" i="44"/>
  <c r="AQ984" i="44" s="1"/>
  <c r="AR984" i="44" s="1"/>
  <c r="AO1601" i="44"/>
  <c r="AQ1601" i="44" s="1"/>
  <c r="AR1601" i="44" s="1"/>
  <c r="AO702" i="44"/>
  <c r="AQ702" i="44" s="1"/>
  <c r="AR702" i="44" s="1"/>
  <c r="AO366" i="44"/>
  <c r="AQ366" i="44" s="1"/>
  <c r="AR366" i="44" s="1"/>
  <c r="AO375" i="44"/>
  <c r="AQ375" i="44" s="1"/>
  <c r="AR375" i="44" s="1"/>
  <c r="AO1277" i="44"/>
  <c r="AQ1277" i="44" s="1"/>
  <c r="AR1277" i="44" s="1"/>
  <c r="AO278" i="44"/>
  <c r="AQ278" i="44" s="1"/>
  <c r="AR278" i="44" s="1"/>
  <c r="AO2119" i="44"/>
  <c r="AQ2119" i="44" s="1"/>
  <c r="AO1278" i="44"/>
  <c r="AQ1278" i="44" s="1"/>
  <c r="AR1278" i="44" s="1"/>
  <c r="AO796" i="44"/>
  <c r="AQ796" i="44" s="1"/>
  <c r="AR796" i="44" s="1"/>
  <c r="AO1354" i="44"/>
  <c r="AQ1354" i="44" s="1"/>
  <c r="AR1354" i="44" s="1"/>
  <c r="AO886" i="44"/>
  <c r="AQ886" i="44" s="1"/>
  <c r="AR886" i="44" s="1"/>
  <c r="AO842" i="44"/>
  <c r="AQ842" i="44" s="1"/>
  <c r="AR842" i="44" s="1"/>
  <c r="AO1310" i="44"/>
  <c r="AQ1310" i="44" s="1"/>
  <c r="AR1310" i="44" s="1"/>
  <c r="AO1795" i="44"/>
  <c r="AQ1795" i="44" s="1"/>
  <c r="AR1795" i="44" s="1"/>
  <c r="AO372" i="44"/>
  <c r="AQ372" i="44" s="1"/>
  <c r="AR372" i="44" s="1"/>
  <c r="AO1705" i="44"/>
  <c r="AQ1705" i="44" s="1"/>
  <c r="AR1705" i="44" s="1"/>
  <c r="AO418" i="44"/>
  <c r="AQ418" i="44" s="1"/>
  <c r="AR418" i="44" s="1"/>
  <c r="AO1706" i="44"/>
  <c r="AQ1706" i="44" s="1"/>
  <c r="AR1706" i="44" s="1"/>
  <c r="AO1253" i="44"/>
  <c r="AQ1253" i="44" s="1"/>
  <c r="AR1253" i="44" s="1"/>
  <c r="AO754" i="44"/>
  <c r="AQ754" i="44" s="1"/>
  <c r="AR754" i="44" s="1"/>
  <c r="AO1758" i="44"/>
  <c r="AQ1758" i="44" s="1"/>
  <c r="AR1758" i="44" s="1"/>
  <c r="AO2014" i="44"/>
  <c r="AQ2014" i="44" s="1"/>
  <c r="AO280" i="44"/>
  <c r="AQ280" i="44" s="1"/>
  <c r="AR280" i="44" s="1"/>
  <c r="AO1815" i="44"/>
  <c r="AQ1815" i="44" s="1"/>
  <c r="AR1815" i="44" s="1"/>
  <c r="AO83" i="44"/>
  <c r="AQ83" i="44" s="1"/>
  <c r="AR83" i="44" s="1"/>
  <c r="AO1737" i="44"/>
  <c r="AQ1737" i="44" s="1"/>
  <c r="AR1737" i="44" s="1"/>
  <c r="AO1221" i="44"/>
  <c r="AQ1221" i="44" s="1"/>
  <c r="AR1221" i="44" s="1"/>
  <c r="AO1343" i="44"/>
  <c r="AQ1343" i="44" s="1"/>
  <c r="AR1343" i="44" s="1"/>
  <c r="AO1318" i="44"/>
  <c r="AQ1318" i="44" s="1"/>
  <c r="AR1318" i="44" s="1"/>
  <c r="AO1377" i="44"/>
  <c r="AQ1377" i="44" s="1"/>
  <c r="AR1377" i="44" s="1"/>
  <c r="AO1697" i="44"/>
  <c r="AQ1697" i="44" s="1"/>
  <c r="AR1697" i="44" s="1"/>
  <c r="AO1141" i="44"/>
  <c r="AQ1141" i="44" s="1"/>
  <c r="AR1141" i="44" s="1"/>
  <c r="AO434" i="44"/>
  <c r="AQ434" i="44" s="1"/>
  <c r="AR434" i="44" s="1"/>
  <c r="AO1794" i="44"/>
  <c r="AQ1794" i="44" s="1"/>
  <c r="AR1794" i="44" s="1"/>
  <c r="AO1342" i="44"/>
  <c r="AQ1342" i="44" s="1"/>
  <c r="AR1342" i="44" s="1"/>
  <c r="AO1366" i="44"/>
  <c r="AQ1366" i="44" s="1"/>
  <c r="AR1366" i="44" s="1"/>
  <c r="AO808" i="44"/>
  <c r="AQ808" i="44" s="1"/>
  <c r="AR808" i="44" s="1"/>
  <c r="AO1801" i="44"/>
  <c r="AQ1801" i="44" s="1"/>
  <c r="AR1801" i="44" s="1"/>
  <c r="AO642" i="44"/>
  <c r="AQ642" i="44" s="1"/>
  <c r="AR642" i="44" s="1"/>
  <c r="AO1465" i="44"/>
  <c r="AQ1465" i="44" s="1"/>
  <c r="AR1465" i="44" s="1"/>
  <c r="AO1434" i="44"/>
  <c r="AQ1434" i="44" s="1"/>
  <c r="AR1434" i="44" s="1"/>
  <c r="AO718" i="44"/>
  <c r="AQ718" i="44" s="1"/>
  <c r="AR718" i="44" s="1"/>
  <c r="AO1442" i="44"/>
  <c r="AQ1442" i="44" s="1"/>
  <c r="AR1442" i="44" s="1"/>
  <c r="AO219" i="44"/>
  <c r="AQ219" i="44" s="1"/>
  <c r="AR219" i="44" s="1"/>
  <c r="AO1479" i="44"/>
  <c r="AQ1479" i="44" s="1"/>
  <c r="AR1479" i="44" s="1"/>
  <c r="AO1585" i="44"/>
  <c r="AQ1585" i="44" s="1"/>
  <c r="AR1585" i="44" s="1"/>
  <c r="AO1334" i="44"/>
  <c r="AQ1334" i="44" s="1"/>
  <c r="AR1334" i="44" s="1"/>
  <c r="AO419" i="44"/>
  <c r="AQ419" i="44" s="1"/>
  <c r="AR419" i="44" s="1"/>
  <c r="AO1025" i="44"/>
  <c r="AQ1025" i="44" s="1"/>
  <c r="AR1025" i="44" s="1"/>
  <c r="AO1502" i="44"/>
  <c r="AQ1502" i="44" s="1"/>
  <c r="AR1502" i="44" s="1"/>
  <c r="AO1527" i="44"/>
  <c r="AQ1527" i="44" s="1"/>
  <c r="AR1527" i="44" s="1"/>
  <c r="AO989" i="44"/>
  <c r="AQ989" i="44" s="1"/>
  <c r="AR989" i="44" s="1"/>
  <c r="AO1700" i="44"/>
  <c r="AQ1700" i="44" s="1"/>
  <c r="AR1700" i="44" s="1"/>
  <c r="AO719" i="44"/>
  <c r="AQ719" i="44" s="1"/>
  <c r="AR719" i="44" s="1"/>
  <c r="AO622" i="44"/>
  <c r="AQ622" i="44" s="1"/>
  <c r="AR622" i="44" s="1"/>
  <c r="AO1286" i="44"/>
  <c r="AQ1286" i="44" s="1"/>
  <c r="AR1286" i="44" s="1"/>
  <c r="AO406" i="44"/>
  <c r="AQ406" i="44" s="1"/>
  <c r="AR406" i="44" s="1"/>
  <c r="AO1682" i="44"/>
  <c r="AQ1682" i="44" s="1"/>
  <c r="AR1682" i="44" s="1"/>
  <c r="AO544" i="44"/>
  <c r="AQ544" i="44" s="1"/>
  <c r="AR544" i="44" s="1"/>
  <c r="AO555" i="44"/>
  <c r="AQ555" i="44" s="1"/>
  <c r="AR555" i="44" s="1"/>
  <c r="AO181" i="44"/>
  <c r="AQ181" i="44" s="1"/>
  <c r="AR181" i="44" s="1"/>
  <c r="AO1397" i="44"/>
  <c r="AQ1397" i="44" s="1"/>
  <c r="AR1397" i="44" s="1"/>
  <c r="AO1023" i="44"/>
  <c r="AQ1023" i="44" s="1"/>
  <c r="AR1023" i="44" s="1"/>
  <c r="AO1597" i="44"/>
  <c r="AQ1597" i="44" s="1"/>
  <c r="AR1597" i="44" s="1"/>
  <c r="AO755" i="44"/>
  <c r="AQ755" i="44" s="1"/>
  <c r="AR755" i="44" s="1"/>
  <c r="AO1493" i="44"/>
  <c r="AQ1493" i="44" s="1"/>
  <c r="AR1493" i="44" s="1"/>
  <c r="AO1451" i="44"/>
  <c r="AQ1451" i="44" s="1"/>
  <c r="AR1451" i="44" s="1"/>
  <c r="AO290" i="44"/>
  <c r="AQ290" i="44" s="1"/>
  <c r="AR290" i="44" s="1"/>
  <c r="AO1625" i="44"/>
  <c r="AQ1625" i="44" s="1"/>
  <c r="AR1625" i="44" s="1"/>
  <c r="AO486" i="44"/>
  <c r="AQ486" i="44" s="1"/>
  <c r="AR486" i="44" s="1"/>
  <c r="AO1623" i="44"/>
  <c r="AQ1623" i="44" s="1"/>
  <c r="AR1623" i="44" s="1"/>
  <c r="AO1124" i="44"/>
  <c r="AQ1124" i="44" s="1"/>
  <c r="AR1124" i="44" s="1"/>
  <c r="AO394" i="44"/>
  <c r="AQ394" i="44" s="1"/>
  <c r="AR394" i="44" s="1"/>
  <c r="AO157" i="44"/>
  <c r="AQ157" i="44" s="1"/>
  <c r="AR157" i="44" s="1"/>
  <c r="AO723" i="44"/>
  <c r="AQ723" i="44" s="1"/>
  <c r="AR723" i="44" s="1"/>
  <c r="AO711" i="44"/>
  <c r="AQ711" i="44" s="1"/>
  <c r="AR711" i="44" s="1"/>
  <c r="AO1541" i="44"/>
  <c r="AQ1541" i="44" s="1"/>
  <c r="AR1541" i="44" s="1"/>
  <c r="AO119" i="44"/>
  <c r="AQ119" i="44" s="1"/>
  <c r="AR119" i="44" s="1"/>
  <c r="AO1581" i="44"/>
  <c r="AQ1581" i="44" s="1"/>
  <c r="AR1581" i="44" s="1"/>
  <c r="AO1233" i="44"/>
  <c r="AQ1233" i="44" s="1"/>
  <c r="AR1233" i="44" s="1"/>
  <c r="AO1691" i="44"/>
  <c r="AQ1691" i="44" s="1"/>
  <c r="AR1691" i="44" s="1"/>
  <c r="AO292" i="44"/>
  <c r="AQ292" i="44" s="1"/>
  <c r="AR292" i="44" s="1"/>
  <c r="AO1349" i="44"/>
  <c r="AQ1349" i="44" s="1"/>
  <c r="AR1349" i="44" s="1"/>
  <c r="AO1548" i="44"/>
  <c r="AQ1548" i="44" s="1"/>
  <c r="AR1548" i="44" s="1"/>
  <c r="AO22" i="44"/>
  <c r="AQ22" i="44" s="1"/>
  <c r="AR22" i="44" s="1"/>
  <c r="AO330" i="44"/>
  <c r="AQ330" i="44" s="1"/>
  <c r="AR330" i="44" s="1"/>
  <c r="AO42" i="44"/>
  <c r="AQ42" i="44" s="1"/>
  <c r="AR42" i="44" s="1"/>
  <c r="AO714" i="44"/>
  <c r="AQ714" i="44" s="1"/>
  <c r="AR714" i="44" s="1"/>
  <c r="AO287" i="44"/>
  <c r="AQ287" i="44" s="1"/>
  <c r="AR287" i="44" s="1"/>
  <c r="AO504" i="44"/>
  <c r="AQ504" i="44" s="1"/>
  <c r="AR504" i="44" s="1"/>
  <c r="AO220" i="44"/>
  <c r="AQ220" i="44" s="1"/>
  <c r="AR220" i="44" s="1"/>
  <c r="AO1175" i="44"/>
  <c r="AQ1175" i="44" s="1"/>
  <c r="AR1175" i="44" s="1"/>
  <c r="AO174" i="44"/>
  <c r="AQ174" i="44" s="1"/>
  <c r="AR174" i="44" s="1"/>
  <c r="AO487" i="44"/>
  <c r="AQ487" i="44" s="1"/>
  <c r="AR487" i="44" s="1"/>
  <c r="AO1528" i="44"/>
  <c r="AQ1528" i="44" s="1"/>
  <c r="AR1528" i="44" s="1"/>
  <c r="AO87" i="44"/>
  <c r="AQ87" i="44" s="1"/>
  <c r="AR87" i="44" s="1"/>
  <c r="AO1446" i="44"/>
  <c r="AQ1446" i="44" s="1"/>
  <c r="AR1446" i="44" s="1"/>
  <c r="AO1255" i="44"/>
  <c r="AQ1255" i="44" s="1"/>
  <c r="AR1255" i="44" s="1"/>
  <c r="AO1101" i="44"/>
  <c r="AQ1101" i="44" s="1"/>
  <c r="AR1101" i="44" s="1"/>
  <c r="AO991" i="44"/>
  <c r="AQ991" i="44" s="1"/>
  <c r="AR991" i="44" s="1"/>
  <c r="AO1267" i="44"/>
  <c r="AQ1267" i="44" s="1"/>
  <c r="AR1267" i="44" s="1"/>
  <c r="AO212" i="44"/>
  <c r="AQ212" i="44" s="1"/>
  <c r="AR212" i="44" s="1"/>
  <c r="AO1634" i="44"/>
  <c r="AQ1634" i="44" s="1"/>
  <c r="AR1634" i="44" s="1"/>
  <c r="AO1639" i="44"/>
  <c r="AQ1639" i="44" s="1"/>
  <c r="AR1639" i="44" s="1"/>
  <c r="AO1003" i="44"/>
  <c r="AQ1003" i="44" s="1"/>
  <c r="AR1003" i="44" s="1"/>
  <c r="AO587" i="44"/>
  <c r="AQ587" i="44" s="1"/>
  <c r="AR587" i="44" s="1"/>
  <c r="AO413" i="44"/>
  <c r="AQ413" i="44" s="1"/>
  <c r="AR413" i="44" s="1"/>
  <c r="AO337" i="44"/>
  <c r="AQ337" i="44" s="1"/>
  <c r="AR337" i="44" s="1"/>
  <c r="AO844" i="44"/>
  <c r="AQ844" i="44" s="1"/>
  <c r="AR844" i="44" s="1"/>
  <c r="AO1199" i="44"/>
  <c r="AQ1199" i="44" s="1"/>
  <c r="AR1199" i="44" s="1"/>
  <c r="AO264" i="44"/>
  <c r="AQ264" i="44" s="1"/>
  <c r="AR264" i="44" s="1"/>
  <c r="AO567" i="44"/>
  <c r="AQ567" i="44" s="1"/>
  <c r="AR567" i="44" s="1"/>
  <c r="AO736" i="44"/>
  <c r="AQ736" i="44" s="1"/>
  <c r="AR736" i="44" s="1"/>
  <c r="AO1664" i="44"/>
  <c r="AQ1664" i="44" s="1"/>
  <c r="AR1664" i="44" s="1"/>
  <c r="AO632" i="44"/>
  <c r="AQ632" i="44" s="1"/>
  <c r="AR632" i="44" s="1"/>
  <c r="AO63" i="44"/>
  <c r="AQ63" i="44" s="1"/>
  <c r="AR63" i="44" s="1"/>
  <c r="AO1036" i="44"/>
  <c r="AQ1036" i="44" s="1"/>
  <c r="AR1036" i="44" s="1"/>
  <c r="AO349" i="44"/>
  <c r="AQ349" i="44" s="1"/>
  <c r="AR349" i="44" s="1"/>
  <c r="AO182" i="44"/>
  <c r="AQ182" i="44" s="1"/>
  <c r="AR182" i="44" s="1"/>
  <c r="AO729" i="44"/>
  <c r="AQ729" i="44" s="1"/>
  <c r="AR729" i="44" s="1"/>
  <c r="AO761" i="44"/>
  <c r="AQ761" i="44" s="1"/>
  <c r="AR761" i="44" s="1"/>
  <c r="AO1620" i="44"/>
  <c r="AQ1620" i="44" s="1"/>
  <c r="AR1620" i="44" s="1"/>
  <c r="AO1197" i="44"/>
  <c r="AQ1197" i="44" s="1"/>
  <c r="AR1197" i="44" s="1"/>
  <c r="AO353" i="44"/>
  <c r="AQ353" i="44" s="1"/>
  <c r="AR353" i="44" s="1"/>
  <c r="AO259" i="44"/>
  <c r="AQ259" i="44" s="1"/>
  <c r="AR259" i="44" s="1"/>
  <c r="AO579" i="44"/>
  <c r="AQ579" i="44" s="1"/>
  <c r="AR579" i="44" s="1"/>
  <c r="AO1137" i="44"/>
  <c r="AQ1137" i="44" s="1"/>
  <c r="AR1137" i="44" s="1"/>
  <c r="AO208" i="44"/>
  <c r="AQ208" i="44" s="1"/>
  <c r="AR208" i="44" s="1"/>
  <c r="AO191" i="44"/>
  <c r="AQ191" i="44" s="1"/>
  <c r="AR191" i="44" s="1"/>
  <c r="AO1174" i="44"/>
  <c r="AQ1174" i="44" s="1"/>
  <c r="AR1174" i="44" s="1"/>
  <c r="AO834" i="44"/>
  <c r="AQ834" i="44" s="1"/>
  <c r="AR834" i="44" s="1"/>
  <c r="AO29" i="44"/>
  <c r="AQ29" i="44" s="1"/>
  <c r="AR29" i="44" s="1"/>
  <c r="AO1270" i="44"/>
  <c r="AQ1270" i="44" s="1"/>
  <c r="AR1270" i="44" s="1"/>
  <c r="AO1088" i="44"/>
  <c r="AQ1088" i="44" s="1"/>
  <c r="AR1088" i="44" s="1"/>
  <c r="AO135" i="44"/>
  <c r="AQ135" i="44" s="1"/>
  <c r="AR135" i="44" s="1"/>
  <c r="AO1421" i="44"/>
  <c r="AQ1421" i="44" s="1"/>
  <c r="AR1421" i="44" s="1"/>
  <c r="AO604" i="44"/>
  <c r="AQ604" i="44" s="1"/>
  <c r="AR604" i="44" s="1"/>
  <c r="AO460" i="44"/>
  <c r="AQ460" i="44" s="1"/>
  <c r="AR460" i="44" s="1"/>
  <c r="AO1681" i="44"/>
  <c r="AQ1681" i="44" s="1"/>
  <c r="AR1681" i="44" s="1"/>
  <c r="AO1004" i="44"/>
  <c r="AQ1004" i="44" s="1"/>
  <c r="AR1004" i="44" s="1"/>
  <c r="AO1447" i="44"/>
  <c r="AQ1447" i="44" s="1"/>
  <c r="AR1447" i="44" s="1"/>
  <c r="AO1154" i="44"/>
  <c r="AQ1154" i="44" s="1"/>
  <c r="AR1154" i="44" s="1"/>
  <c r="AO1423" i="44"/>
  <c r="AQ1423" i="44" s="1"/>
  <c r="AR1423" i="44" s="1"/>
  <c r="AO316" i="44"/>
  <c r="AQ316" i="44" s="1"/>
  <c r="AR316" i="44" s="1"/>
  <c r="AO814" i="44"/>
  <c r="AQ814" i="44" s="1"/>
  <c r="AR814" i="44" s="1"/>
  <c r="AO837" i="44"/>
  <c r="AQ837" i="44" s="1"/>
  <c r="AR837" i="44" s="1"/>
  <c r="AO23" i="44"/>
  <c r="AQ23" i="44" s="1"/>
  <c r="AR23" i="44" s="1"/>
  <c r="AO1396" i="44"/>
  <c r="AQ1396" i="44" s="1"/>
  <c r="AR1396" i="44" s="1"/>
  <c r="AO214" i="44"/>
  <c r="AQ214" i="44" s="1"/>
  <c r="AR214" i="44" s="1"/>
  <c r="AO1142" i="44"/>
  <c r="AQ1142" i="44" s="1"/>
  <c r="AR1142" i="44" s="1"/>
  <c r="AO858" i="44"/>
  <c r="AQ858" i="44" s="1"/>
  <c r="AR858" i="44" s="1"/>
  <c r="AO1648" i="44"/>
  <c r="AQ1648" i="44" s="1"/>
  <c r="AR1648" i="44" s="1"/>
  <c r="AO1170" i="44"/>
  <c r="AQ1170" i="44" s="1"/>
  <c r="AR1170" i="44" s="1"/>
  <c r="AO878" i="44"/>
  <c r="AQ878" i="44" s="1"/>
  <c r="AR878" i="44" s="1"/>
  <c r="AO1139" i="44"/>
  <c r="AQ1139" i="44" s="1"/>
  <c r="AR1139" i="44" s="1"/>
  <c r="AO1328" i="44"/>
  <c r="AQ1328" i="44" s="1"/>
  <c r="AR1328" i="44" s="1"/>
  <c r="AO1646" i="44"/>
  <c r="AQ1646" i="44" s="1"/>
  <c r="AR1646" i="44" s="1"/>
  <c r="AO1266" i="44"/>
  <c r="AQ1266" i="44" s="1"/>
  <c r="AR1266" i="44" s="1"/>
  <c r="AO54" i="44"/>
  <c r="AQ54" i="44" s="1"/>
  <c r="AR54" i="44" s="1"/>
  <c r="AO128" i="44"/>
  <c r="AQ128" i="44" s="1"/>
  <c r="AR128" i="44" s="1"/>
  <c r="AO770" i="44"/>
  <c r="AQ770" i="44" s="1"/>
  <c r="AR770" i="44" s="1"/>
  <c r="AO193" i="44"/>
  <c r="AQ193" i="44" s="1"/>
  <c r="AR193" i="44" s="1"/>
  <c r="AO734" i="44"/>
  <c r="AQ734" i="44" s="1"/>
  <c r="AR734" i="44" s="1"/>
  <c r="AO1580" i="44"/>
  <c r="AQ1580" i="44" s="1"/>
  <c r="AR1580" i="44" s="1"/>
  <c r="AO272" i="44"/>
  <c r="AQ272" i="44" s="1"/>
  <c r="AR272" i="44" s="1"/>
  <c r="AO433" i="44"/>
  <c r="AQ433" i="44" s="1"/>
  <c r="AR433" i="44" s="1"/>
  <c r="AO1480" i="44"/>
  <c r="AQ1480" i="44" s="1"/>
  <c r="AR1480" i="44" s="1"/>
  <c r="AO254" i="44"/>
  <c r="AQ254" i="44" s="1"/>
  <c r="AR254" i="44" s="1"/>
  <c r="AO1750" i="44"/>
  <c r="AQ1750" i="44" s="1"/>
  <c r="AR1750" i="44" s="1"/>
  <c r="AO810" i="44"/>
  <c r="AQ810" i="44" s="1"/>
  <c r="AR810" i="44" s="1"/>
  <c r="AO1408" i="44"/>
  <c r="AQ1408" i="44" s="1"/>
  <c r="AR1408" i="44" s="1"/>
  <c r="AO609" i="44"/>
  <c r="AQ609" i="44" s="1"/>
  <c r="AR609" i="44" s="1"/>
  <c r="AO1686" i="44"/>
  <c r="AQ1686" i="44" s="1"/>
  <c r="AR1686" i="44" s="1"/>
  <c r="AO114" i="44"/>
  <c r="AQ114" i="44" s="1"/>
  <c r="AR114" i="44" s="1"/>
  <c r="AO1374" i="44"/>
  <c r="AQ1374" i="44" s="1"/>
  <c r="AR1374" i="44" s="1"/>
  <c r="AO780" i="44"/>
  <c r="AQ780" i="44" s="1"/>
  <c r="AR780" i="44" s="1"/>
  <c r="AO1285" i="44"/>
  <c r="AQ1285" i="44" s="1"/>
  <c r="AR1285" i="44" s="1"/>
  <c r="AO928" i="44"/>
  <c r="AQ928" i="44" s="1"/>
  <c r="AR928" i="44" s="1"/>
  <c r="AO288" i="44"/>
  <c r="AQ288" i="44" s="1"/>
  <c r="AR288" i="44" s="1"/>
  <c r="AO401" i="44"/>
  <c r="AQ401" i="44" s="1"/>
  <c r="AR401" i="44" s="1"/>
  <c r="AO941" i="44"/>
  <c r="AQ941" i="44" s="1"/>
  <c r="AR941" i="44" s="1"/>
  <c r="AO136" i="44"/>
  <c r="AQ136" i="44" s="1"/>
  <c r="AR136" i="44" s="1"/>
  <c r="AO396" i="44"/>
  <c r="AQ396" i="44" s="1"/>
  <c r="AR396" i="44" s="1"/>
  <c r="AO596" i="44"/>
  <c r="AQ596" i="44" s="1"/>
  <c r="AR596" i="44" s="1"/>
  <c r="AO618" i="44"/>
  <c r="AQ618" i="44" s="1"/>
  <c r="AR618" i="44" s="1"/>
  <c r="AO110" i="44"/>
  <c r="AQ110" i="44" s="1"/>
  <c r="AR110" i="44" s="1"/>
  <c r="AO706" i="44"/>
  <c r="AQ706" i="44" s="1"/>
  <c r="AR706" i="44" s="1"/>
  <c r="AO927" i="44"/>
  <c r="AQ927" i="44" s="1"/>
  <c r="AR927" i="44" s="1"/>
  <c r="AO296" i="44"/>
  <c r="AQ296" i="44" s="1"/>
  <c r="AR296" i="44" s="1"/>
  <c r="AO1710" i="44"/>
  <c r="AQ1710" i="44" s="1"/>
  <c r="AR1710" i="44" s="1"/>
  <c r="AO757" i="44"/>
  <c r="AQ757" i="44" s="1"/>
  <c r="AR757" i="44" s="1"/>
  <c r="AO1126" i="44"/>
  <c r="AQ1126" i="44" s="1"/>
  <c r="AR1126" i="44" s="1"/>
  <c r="AO1163" i="44"/>
  <c r="AQ1163" i="44" s="1"/>
  <c r="AR1163" i="44" s="1"/>
  <c r="AO1778" i="44"/>
  <c r="AQ1778" i="44" s="1"/>
  <c r="AR1778" i="44" s="1"/>
  <c r="AO158" i="44"/>
  <c r="AQ158" i="44" s="1"/>
  <c r="AR158" i="44" s="1"/>
  <c r="AO590" i="44"/>
  <c r="AQ590" i="44" s="1"/>
  <c r="AR590" i="44" s="1"/>
  <c r="AO1402" i="44"/>
  <c r="AQ1402" i="44" s="1"/>
  <c r="AR1402" i="44" s="1"/>
  <c r="AO980" i="44"/>
  <c r="AQ980" i="44" s="1"/>
  <c r="AR980" i="44" s="1"/>
  <c r="AO961" i="44"/>
  <c r="AQ961" i="44" s="1"/>
  <c r="AR961" i="44" s="1"/>
  <c r="AO468" i="44"/>
  <c r="AQ468" i="44" s="1"/>
  <c r="AR468" i="44" s="1"/>
  <c r="AO464" i="44"/>
  <c r="AQ464" i="44" s="1"/>
  <c r="AR464" i="44" s="1"/>
  <c r="AO1187" i="44"/>
  <c r="AQ1187" i="44" s="1"/>
  <c r="AR1187" i="44" s="1"/>
  <c r="AO993" i="44"/>
  <c r="AQ993" i="44" s="1"/>
  <c r="AR993" i="44" s="1"/>
  <c r="AO354" i="44"/>
  <c r="AQ354" i="44" s="1"/>
  <c r="AR354" i="44" s="1"/>
  <c r="AO420" i="44"/>
  <c r="AQ420" i="44" s="1"/>
  <c r="AR420" i="44" s="1"/>
  <c r="AO483" i="44"/>
  <c r="AQ483" i="44" s="1"/>
  <c r="AR483" i="44" s="1"/>
  <c r="AO644" i="44"/>
  <c r="AQ644" i="44" s="1"/>
  <c r="AR644" i="44" s="1"/>
  <c r="AO285" i="44"/>
  <c r="AQ285" i="44" s="1"/>
  <c r="AR285" i="44" s="1"/>
  <c r="AO785" i="44"/>
  <c r="AQ785" i="44" s="1"/>
  <c r="AR785" i="44" s="1"/>
  <c r="AO1718" i="44"/>
  <c r="AQ1718" i="44" s="1"/>
  <c r="AR1718" i="44" s="1"/>
  <c r="AO888" i="44"/>
  <c r="AQ888" i="44" s="1"/>
  <c r="AR888" i="44" s="1"/>
  <c r="AO1546" i="44"/>
  <c r="AQ1546" i="44" s="1"/>
  <c r="AR1546" i="44" s="1"/>
  <c r="AO1364" i="44"/>
  <c r="AQ1364" i="44" s="1"/>
  <c r="AR1364" i="44" s="1"/>
  <c r="AO1287" i="44"/>
  <c r="AQ1287" i="44" s="1"/>
  <c r="AR1287" i="44" s="1"/>
  <c r="AO1592" i="44"/>
  <c r="AQ1592" i="44" s="1"/>
  <c r="AR1592" i="44" s="1"/>
  <c r="AO725" i="44"/>
  <c r="AQ725" i="44" s="1"/>
  <c r="AR725" i="44" s="1"/>
  <c r="AO626" i="44"/>
  <c r="AQ626" i="44" s="1"/>
  <c r="AR626" i="44" s="1"/>
  <c r="AO348" i="44"/>
  <c r="AQ348" i="44" s="1"/>
  <c r="AR348" i="44" s="1"/>
  <c r="AO1414" i="44"/>
  <c r="AQ1414" i="44" s="1"/>
  <c r="AR1414" i="44" s="1"/>
  <c r="AO106" i="44"/>
  <c r="AQ106" i="44" s="1"/>
  <c r="AR106" i="44" s="1"/>
  <c r="AO905" i="44"/>
  <c r="AQ905" i="44" s="1"/>
  <c r="AR905" i="44" s="1"/>
  <c r="AO573" i="44"/>
  <c r="AQ573" i="44" s="1"/>
  <c r="AR573" i="44" s="1"/>
  <c r="AO1525" i="44"/>
  <c r="AQ1525" i="44" s="1"/>
  <c r="AR1525" i="44" s="1"/>
  <c r="AO1076" i="44"/>
  <c r="AQ1076" i="44" s="1"/>
  <c r="AR1076" i="44" s="1"/>
  <c r="AO484" i="44"/>
  <c r="AQ484" i="44" s="1"/>
  <c r="AR484" i="44" s="1"/>
  <c r="AO1376" i="44"/>
  <c r="AQ1376" i="44" s="1"/>
  <c r="AR1376" i="44" s="1"/>
  <c r="AO1628" i="44"/>
  <c r="AQ1628" i="44" s="1"/>
  <c r="AR1628" i="44" s="1"/>
  <c r="AO1112" i="44"/>
  <c r="AQ1112" i="44" s="1"/>
  <c r="AR1112" i="44" s="1"/>
  <c r="AO34" i="44"/>
  <c r="AQ34" i="44" s="1"/>
  <c r="AR34" i="44" s="1"/>
  <c r="AO392" i="44"/>
  <c r="AQ392" i="44" s="1"/>
  <c r="AR392" i="44" s="1"/>
  <c r="AO1629" i="44"/>
  <c r="AQ1629" i="44" s="1"/>
  <c r="AR1629" i="44" s="1"/>
  <c r="AO629" i="44"/>
  <c r="AQ629" i="44" s="1"/>
  <c r="AR629" i="44" s="1"/>
  <c r="AO1011" i="44"/>
  <c r="AQ1011" i="44" s="1"/>
  <c r="AR1011" i="44" s="1"/>
  <c r="AO999" i="44"/>
  <c r="AQ999" i="44" s="1"/>
  <c r="AR999" i="44" s="1"/>
  <c r="AO18" i="44"/>
  <c r="AQ18" i="44" s="1"/>
  <c r="AR18" i="44" s="1"/>
  <c r="AO581" i="44"/>
  <c r="AQ581" i="44" s="1"/>
  <c r="AR581" i="44" s="1"/>
  <c r="AO1624" i="44"/>
  <c r="AQ1624" i="44" s="1"/>
  <c r="AR1624" i="44" s="1"/>
  <c r="AO552" i="44"/>
  <c r="AQ552" i="44" s="1"/>
  <c r="AR552" i="44" s="1"/>
  <c r="AO495" i="44"/>
  <c r="AQ495" i="44" s="1"/>
  <c r="AR495" i="44" s="1"/>
  <c r="AO137" i="44"/>
  <c r="AQ137" i="44" s="1"/>
  <c r="AR137" i="44" s="1"/>
  <c r="AO16" i="44"/>
  <c r="AQ16" i="44" s="1"/>
  <c r="AR16" i="44" s="1"/>
  <c r="AO481" i="44"/>
  <c r="AQ481" i="44" s="1"/>
  <c r="AR481" i="44" s="1"/>
  <c r="AO1549" i="44"/>
  <c r="AQ1549" i="44" s="1"/>
  <c r="AR1549" i="44" s="1"/>
  <c r="AO507" i="44"/>
  <c r="AQ507" i="44" s="1"/>
  <c r="AR507" i="44" s="1"/>
  <c r="AO691" i="44"/>
  <c r="AQ691" i="44" s="1"/>
  <c r="AR691" i="44" s="1"/>
  <c r="AO773" i="44"/>
  <c r="AQ773" i="44" s="1"/>
  <c r="AR773" i="44" s="1"/>
  <c r="AO774" i="44"/>
  <c r="AQ774" i="44" s="1"/>
  <c r="AR774" i="44" s="1"/>
  <c r="AO403" i="44"/>
  <c r="AQ403" i="44" s="1"/>
  <c r="AR403" i="44" s="1"/>
  <c r="AO1097" i="44"/>
  <c r="AQ1097" i="44" s="1"/>
  <c r="AR1097" i="44" s="1"/>
  <c r="AO1489" i="44"/>
  <c r="AQ1489" i="44" s="1"/>
  <c r="AR1489" i="44" s="1"/>
  <c r="AO1505" i="44"/>
  <c r="AQ1505" i="44" s="1"/>
  <c r="AR1505" i="44" s="1"/>
  <c r="AO1299" i="44"/>
  <c r="AQ1299" i="44" s="1"/>
  <c r="AR1299" i="44" s="1"/>
  <c r="AO453" i="44"/>
  <c r="AQ453" i="44" s="1"/>
  <c r="AR453" i="44" s="1"/>
  <c r="AO127" i="44"/>
  <c r="AQ127" i="44" s="1"/>
  <c r="AR127" i="44" s="1"/>
  <c r="AO536" i="44"/>
  <c r="AQ536" i="44" s="1"/>
  <c r="AR536" i="44" s="1"/>
  <c r="AO461" i="44"/>
  <c r="AQ461" i="44" s="1"/>
  <c r="AR461" i="44" s="1"/>
  <c r="AO1608" i="44"/>
  <c r="AQ1608" i="44" s="1"/>
  <c r="AR1608" i="44" s="1"/>
  <c r="AO686" i="44"/>
  <c r="AQ686" i="44" s="1"/>
  <c r="AR686" i="44" s="1"/>
  <c r="AO680" i="44"/>
  <c r="AQ680" i="44" s="1"/>
  <c r="AR680" i="44" s="1"/>
  <c r="AO534" i="44"/>
  <c r="AQ534" i="44" s="1"/>
  <c r="AR534" i="44" s="1"/>
  <c r="AO804" i="44"/>
  <c r="AQ804" i="44" s="1"/>
  <c r="AR804" i="44" s="1"/>
  <c r="AO875" i="44"/>
  <c r="AQ875" i="44" s="1"/>
  <c r="AR875" i="44" s="1"/>
  <c r="AO121" i="44"/>
  <c r="AQ121" i="44" s="1"/>
  <c r="AR121" i="44" s="1"/>
  <c r="AO1469" i="44"/>
  <c r="AQ1469" i="44" s="1"/>
  <c r="AR1469" i="44" s="1"/>
  <c r="AO442" i="44"/>
  <c r="AQ442" i="44" s="1"/>
  <c r="AR442" i="44" s="1"/>
  <c r="AO1015" i="44"/>
  <c r="AQ1015" i="44" s="1"/>
  <c r="AR1015" i="44" s="1"/>
  <c r="AO327" i="44"/>
  <c r="AQ327" i="44" s="1"/>
  <c r="AR327" i="44" s="1"/>
  <c r="AO350" i="44"/>
  <c r="AQ350" i="44" s="1"/>
  <c r="AR350" i="44" s="1"/>
  <c r="AO676" i="44"/>
  <c r="AQ676" i="44" s="1"/>
  <c r="AR676" i="44" s="1"/>
  <c r="AO81" i="44"/>
  <c r="AQ81" i="44" s="1"/>
  <c r="AR81" i="44" s="1"/>
  <c r="AO1817" i="44"/>
  <c r="AQ1817" i="44" s="1"/>
  <c r="AR1817" i="44" s="1"/>
  <c r="AO824" i="44"/>
  <c r="AQ824" i="44" s="1"/>
  <c r="AR824" i="44" s="1"/>
  <c r="AO672" i="44"/>
  <c r="AQ672" i="44" s="1"/>
  <c r="AR672" i="44" s="1"/>
  <c r="AO1749" i="44"/>
  <c r="AQ1749" i="44" s="1"/>
  <c r="AR1749" i="44" s="1"/>
  <c r="AO1550" i="44"/>
  <c r="AQ1550" i="44" s="1"/>
  <c r="AR1550" i="44" s="1"/>
  <c r="AO1026" i="44"/>
  <c r="AQ1026" i="44" s="1"/>
  <c r="AR1026" i="44" s="1"/>
  <c r="AO679" i="44"/>
  <c r="AQ679" i="44" s="1"/>
  <c r="AR679" i="44" s="1"/>
  <c r="AO1370" i="44"/>
  <c r="AQ1370" i="44" s="1"/>
  <c r="AR1370" i="44" s="1"/>
  <c r="AO638" i="44"/>
  <c r="AQ638" i="44" s="1"/>
  <c r="AR638" i="44" s="1"/>
  <c r="AO1772" i="44"/>
  <c r="AQ1772" i="44" s="1"/>
  <c r="AR1772" i="44" s="1"/>
  <c r="AO1714" i="44"/>
  <c r="AQ1714" i="44" s="1"/>
  <c r="AR1714" i="44" s="1"/>
  <c r="AO66" i="44"/>
  <c r="AQ66" i="44" s="1"/>
  <c r="AO968" i="44"/>
  <c r="AQ968" i="44" s="1"/>
  <c r="AR968" i="44" s="1"/>
  <c r="AO1119" i="44"/>
  <c r="AQ1119" i="44" s="1"/>
  <c r="AR1119" i="44" s="1"/>
  <c r="AO152" i="44"/>
  <c r="AQ152" i="44" s="1"/>
  <c r="AR152" i="44" s="1"/>
  <c r="AO1111" i="44"/>
  <c r="AQ1111" i="44" s="1"/>
  <c r="AR1111" i="44" s="1"/>
  <c r="AO978" i="44"/>
  <c r="AQ978" i="44" s="1"/>
  <c r="AR978" i="44" s="1"/>
  <c r="AO268" i="44"/>
  <c r="AQ268" i="44" s="1"/>
  <c r="AR268" i="44" s="1"/>
  <c r="AO1578" i="44"/>
  <c r="AQ1578" i="44" s="1"/>
  <c r="AR1578" i="44" s="1"/>
  <c r="AO603" i="44"/>
  <c r="AQ603" i="44" s="1"/>
  <c r="AR603" i="44" s="1"/>
  <c r="AO1477" i="44"/>
  <c r="AQ1477" i="44" s="1"/>
  <c r="AR1477" i="44" s="1"/>
  <c r="AO684" i="44"/>
  <c r="AQ684" i="44" s="1"/>
  <c r="AR684" i="44" s="1"/>
  <c r="AO1680" i="44"/>
  <c r="AQ1680" i="44" s="1"/>
  <c r="AR1680" i="44" s="1"/>
  <c r="AO685" i="44"/>
  <c r="AQ685" i="44" s="1"/>
  <c r="AR685" i="44" s="1"/>
  <c r="AO1762" i="44"/>
  <c r="AQ1762" i="44" s="1"/>
  <c r="AR1762" i="44" s="1"/>
  <c r="AO1575" i="44"/>
  <c r="AQ1575" i="44" s="1"/>
  <c r="AR1575" i="44" s="1"/>
  <c r="AO1314" i="44"/>
  <c r="AQ1314" i="44" s="1"/>
  <c r="AR1314" i="44" s="1"/>
  <c r="AO586" i="44"/>
  <c r="AQ586" i="44" s="1"/>
  <c r="AR586" i="44" s="1"/>
  <c r="AO578" i="44"/>
  <c r="AQ578" i="44" s="1"/>
  <c r="AR578" i="44" s="1"/>
  <c r="AO1304" i="44"/>
  <c r="AQ1304" i="44" s="1"/>
  <c r="AR1304" i="44" s="1"/>
  <c r="AO1555" i="44"/>
  <c r="AQ1555" i="44" s="1"/>
  <c r="AR1555" i="44" s="1"/>
  <c r="AO1234" i="44"/>
  <c r="AQ1234" i="44" s="1"/>
  <c r="AR1234" i="44" s="1"/>
  <c r="AO21" i="44"/>
  <c r="AQ21" i="44" s="1"/>
  <c r="AR21" i="44" s="1"/>
  <c r="AO1245" i="44"/>
  <c r="AQ1245" i="44" s="1"/>
  <c r="AR1245" i="44" s="1"/>
  <c r="AO856" i="44"/>
  <c r="AQ856" i="44" s="1"/>
  <c r="AR856" i="44" s="1"/>
  <c r="AO665" i="44"/>
  <c r="AQ665" i="44" s="1"/>
  <c r="AR665" i="44" s="1"/>
  <c r="AO429" i="44"/>
  <c r="AQ429" i="44" s="1"/>
  <c r="AR429" i="44" s="1"/>
  <c r="AO1021" i="44"/>
  <c r="AQ1021" i="44" s="1"/>
  <c r="AR1021" i="44" s="1"/>
  <c r="AO1439" i="44"/>
  <c r="AQ1439" i="44" s="1"/>
  <c r="AR1439" i="44" s="1"/>
  <c r="AO664" i="44"/>
  <c r="AQ664" i="44" s="1"/>
  <c r="AR664" i="44" s="1"/>
  <c r="AO275" i="44"/>
  <c r="AQ275" i="44" s="1"/>
  <c r="AR275" i="44" s="1"/>
  <c r="AO1369" i="44"/>
  <c r="AQ1369" i="44" s="1"/>
  <c r="AR1369" i="44" s="1"/>
  <c r="AO206" i="44"/>
  <c r="AQ206" i="44" s="1"/>
  <c r="AR206" i="44" s="1"/>
  <c r="AO1770" i="44"/>
  <c r="AQ1770" i="44" s="1"/>
  <c r="AR1770" i="44" s="1"/>
  <c r="AO1588" i="44"/>
  <c r="AQ1588" i="44" s="1"/>
  <c r="AR1588" i="44" s="1"/>
  <c r="AO1567" i="44"/>
  <c r="AQ1567" i="44" s="1"/>
  <c r="AR1567" i="44" s="1"/>
  <c r="AO480" i="44"/>
  <c r="AQ480" i="44" s="1"/>
  <c r="AR480" i="44" s="1"/>
  <c r="AO447" i="44"/>
  <c r="AQ447" i="44" s="1"/>
  <c r="AR447" i="44" s="1"/>
  <c r="AO1898" i="44"/>
  <c r="AQ1898" i="44" s="1"/>
  <c r="AR1898" i="44" s="1"/>
  <c r="AO1105" i="44"/>
  <c r="AQ1105" i="44" s="1"/>
  <c r="AR1105" i="44" s="1"/>
  <c r="AO530" i="44"/>
  <c r="AQ530" i="44" s="1"/>
  <c r="AR530" i="44" s="1"/>
  <c r="AO910" i="44"/>
  <c r="AQ910" i="44" s="1"/>
  <c r="AR910" i="44" s="1"/>
  <c r="AO1387" i="44"/>
  <c r="AQ1387" i="44" s="1"/>
  <c r="AR1387" i="44" s="1"/>
  <c r="AO1229" i="44"/>
  <c r="AQ1229" i="44" s="1"/>
  <c r="AR1229" i="44" s="1"/>
  <c r="AO1395" i="44"/>
  <c r="AQ1395" i="44" s="1"/>
  <c r="AR1395" i="44" s="1"/>
  <c r="AO1747" i="44"/>
  <c r="AQ1747" i="44" s="1"/>
  <c r="AR1747" i="44" s="1"/>
  <c r="AO1692" i="44"/>
  <c r="AQ1692" i="44" s="1"/>
  <c r="AR1692" i="44" s="1"/>
  <c r="AO1704" i="44"/>
  <c r="AQ1704" i="44" s="1"/>
  <c r="AR1704" i="44" s="1"/>
  <c r="AO1724" i="44"/>
  <c r="AQ1724" i="44" s="1"/>
  <c r="AR1724" i="44" s="1"/>
  <c r="AO560" i="44"/>
  <c r="AQ560" i="44" s="1"/>
  <c r="AR560" i="44" s="1"/>
  <c r="AO727" i="44"/>
  <c r="AQ727" i="44" s="1"/>
  <c r="AR727" i="44" s="1"/>
  <c r="AO1215" i="44"/>
  <c r="AQ1215" i="44" s="1"/>
  <c r="AR1215" i="44" s="1"/>
  <c r="AO1319" i="44"/>
  <c r="AQ1319" i="44" s="1"/>
  <c r="AR1319" i="44" s="1"/>
  <c r="AO1307" i="44"/>
  <c r="AQ1307" i="44" s="1"/>
  <c r="AR1307" i="44" s="1"/>
  <c r="AO546" i="44"/>
  <c r="AQ546" i="44" s="1"/>
  <c r="AR546" i="44" s="1"/>
  <c r="AO41" i="44"/>
  <c r="AQ41" i="44" s="1"/>
  <c r="AR41" i="44" s="1"/>
  <c r="AO1582" i="44"/>
  <c r="AQ1582" i="44" s="1"/>
  <c r="AR1582" i="44" s="1"/>
  <c r="AO704" i="44"/>
  <c r="AQ704" i="44" s="1"/>
  <c r="AR704" i="44" s="1"/>
  <c r="AO1564" i="44"/>
  <c r="AQ1564" i="44" s="1"/>
  <c r="AR1564" i="44" s="1"/>
  <c r="AO73" i="44"/>
  <c r="AQ73" i="44" s="1"/>
  <c r="AR73" i="44" s="1"/>
  <c r="AO1687" i="44"/>
  <c r="AQ1687" i="44" s="1"/>
  <c r="AR1687" i="44" s="1"/>
  <c r="AO335" i="44"/>
  <c r="AQ335" i="44" s="1"/>
  <c r="AO1586" i="44"/>
  <c r="AQ1586" i="44" s="1"/>
  <c r="AR1586" i="44" s="1"/>
  <c r="AO1311" i="44"/>
  <c r="AQ1311" i="44" s="1"/>
  <c r="AR1311" i="44" s="1"/>
  <c r="AO38" i="44"/>
  <c r="AQ38" i="44" s="1"/>
  <c r="AR38" i="44" s="1"/>
  <c r="AO1677" i="44"/>
  <c r="AQ1677" i="44" s="1"/>
  <c r="AR1677" i="44" s="1"/>
  <c r="AO1419" i="44"/>
  <c r="AQ1419" i="44" s="1"/>
  <c r="AR1419" i="44" s="1"/>
  <c r="AO261" i="44"/>
  <c r="AQ261" i="44" s="1"/>
  <c r="AR261" i="44" s="1"/>
  <c r="AO1498" i="44"/>
  <c r="AQ1498" i="44" s="1"/>
  <c r="AR1498" i="44" s="1"/>
  <c r="AO1231" i="44"/>
  <c r="AQ1231" i="44" s="1"/>
  <c r="AR1231" i="44" s="1"/>
  <c r="AO1138" i="44"/>
  <c r="AQ1138" i="44" s="1"/>
  <c r="AR1138" i="44" s="1"/>
  <c r="AO462" i="44"/>
  <c r="AQ462" i="44" s="1"/>
  <c r="AR462" i="44" s="1"/>
  <c r="AO1254" i="44"/>
  <c r="AQ1254" i="44" s="1"/>
  <c r="AR1254" i="44" s="1"/>
  <c r="AO1715" i="44"/>
  <c r="AQ1715" i="44" s="1"/>
  <c r="AR1715" i="44" s="1"/>
  <c r="AO1524" i="44"/>
  <c r="AQ1524" i="44" s="1"/>
  <c r="AR1524" i="44" s="1"/>
  <c r="AO1559" i="44"/>
  <c r="AQ1559" i="44" s="1"/>
  <c r="AR1559" i="44" s="1"/>
  <c r="AO1444" i="44"/>
  <c r="AQ1444" i="44" s="1"/>
  <c r="AR1444" i="44" s="1"/>
  <c r="AO689" i="44"/>
  <c r="AQ689" i="44" s="1"/>
  <c r="AR689" i="44" s="1"/>
  <c r="AO877" i="44"/>
  <c r="AQ877" i="44" s="1"/>
  <c r="AR877" i="44" s="1"/>
  <c r="AO1684" i="44"/>
  <c r="AQ1684" i="44" s="1"/>
  <c r="AR1684" i="44" s="1"/>
  <c r="AO85" i="44"/>
  <c r="AQ85" i="44" s="1"/>
  <c r="AR85" i="44" s="1"/>
  <c r="AO1296" i="44"/>
  <c r="AQ1296" i="44" s="1"/>
  <c r="AR1296" i="44" s="1"/>
  <c r="AO1146" i="44"/>
  <c r="AQ1146" i="44" s="1"/>
  <c r="AR1146" i="44" s="1"/>
  <c r="AO1529" i="44"/>
  <c r="AQ1529" i="44" s="1"/>
  <c r="AR1529" i="44" s="1"/>
  <c r="AO742" i="44"/>
  <c r="AQ742" i="44" s="1"/>
  <c r="AR742" i="44" s="1"/>
  <c r="AO338" i="44"/>
  <c r="AQ338" i="44" s="1"/>
  <c r="AR338" i="44" s="1"/>
  <c r="AO1719" i="44"/>
  <c r="AQ1719" i="44" s="1"/>
  <c r="AR1719" i="44" s="1"/>
  <c r="AO205" i="44"/>
  <c r="AQ205" i="44" s="1"/>
  <c r="AR205" i="44" s="1"/>
  <c r="AO1651" i="44"/>
  <c r="AQ1651" i="44" s="1"/>
  <c r="AR1651" i="44" s="1"/>
  <c r="AO1195" i="44"/>
  <c r="AQ1195" i="44" s="1"/>
  <c r="AR1195" i="44" s="1"/>
  <c r="AO572" i="44"/>
  <c r="AQ572" i="44" s="1"/>
  <c r="AR572" i="44" s="1"/>
  <c r="AO1394" i="44"/>
  <c r="AQ1394" i="44" s="1"/>
  <c r="AR1394" i="44" s="1"/>
  <c r="AO175" i="44"/>
  <c r="AQ175" i="44" s="1"/>
  <c r="AR175" i="44" s="1"/>
  <c r="AO1518" i="44"/>
  <c r="AQ1518" i="44" s="1"/>
  <c r="AR1518" i="44" s="1"/>
  <c r="AO1000" i="44"/>
  <c r="AQ1000" i="44" s="1"/>
  <c r="AR1000" i="44" s="1"/>
  <c r="AO911" i="44"/>
  <c r="AQ911" i="44" s="1"/>
  <c r="AR911" i="44" s="1"/>
  <c r="AO1741" i="44"/>
  <c r="AQ1741" i="44" s="1"/>
  <c r="AR1741" i="44" s="1"/>
  <c r="AO1281" i="44"/>
  <c r="AQ1281" i="44" s="1"/>
  <c r="AR1281" i="44" s="1"/>
  <c r="AO673" i="44"/>
  <c r="AQ673" i="44" s="1"/>
  <c r="AR673" i="44" s="1"/>
  <c r="AO962" i="44"/>
  <c r="AQ962" i="44" s="1"/>
  <c r="AR962" i="44" s="1"/>
  <c r="AO969" i="44"/>
  <c r="AQ969" i="44" s="1"/>
  <c r="AR969" i="44" s="1"/>
  <c r="AO1476" i="44"/>
  <c r="AQ1476" i="44" s="1"/>
  <c r="AR1476" i="44" s="1"/>
  <c r="AO545" i="44"/>
  <c r="AQ545" i="44" s="1"/>
  <c r="AR545" i="44" s="1"/>
  <c r="AO868" i="44"/>
  <c r="AQ868" i="44" s="1"/>
  <c r="AR868" i="44" s="1"/>
  <c r="AO1435" i="44"/>
  <c r="AQ1435" i="44" s="1"/>
  <c r="AR1435" i="44" s="1"/>
  <c r="AO1040" i="44"/>
  <c r="AQ1040" i="44" s="1"/>
  <c r="AR1040" i="44" s="1"/>
  <c r="AO129" i="44"/>
  <c r="AQ129" i="44" s="1"/>
  <c r="AR129" i="44" s="1"/>
  <c r="AO830" i="44"/>
  <c r="AQ830" i="44" s="1"/>
  <c r="AR830" i="44" s="1"/>
  <c r="AO995" i="44"/>
  <c r="AQ995" i="44" s="1"/>
  <c r="AR995" i="44" s="1"/>
  <c r="AO1725" i="44"/>
  <c r="AQ1725" i="44" s="1"/>
  <c r="AR1725" i="44" s="1"/>
  <c r="AO1500" i="44"/>
  <c r="AQ1500" i="44" s="1"/>
  <c r="AR1500" i="44" s="1"/>
  <c r="AO266" i="44"/>
  <c r="AQ266" i="44" s="1"/>
  <c r="AR266" i="44" s="1"/>
  <c r="AO835" i="44"/>
  <c r="AQ835" i="44" s="1"/>
  <c r="AR835" i="44" s="1"/>
  <c r="AO1317" i="44"/>
  <c r="AQ1317" i="44" s="1"/>
  <c r="AR1317" i="44" s="1"/>
  <c r="AO1330" i="44"/>
  <c r="AQ1330" i="44" s="1"/>
  <c r="AR1330" i="44" s="1"/>
  <c r="AO805" i="44"/>
  <c r="AQ805" i="44" s="1"/>
  <c r="AR805" i="44" s="1"/>
  <c r="AO415" i="44"/>
  <c r="AQ415" i="44" s="1"/>
  <c r="AR415" i="44" s="1"/>
  <c r="AO839" i="44"/>
  <c r="AQ839" i="44" s="1"/>
  <c r="AR839" i="44" s="1"/>
  <c r="AO39" i="44"/>
  <c r="AQ39" i="44" s="1"/>
  <c r="AR39" i="44" s="1"/>
  <c r="AO452" i="44"/>
  <c r="AQ452" i="44" s="1"/>
  <c r="AR452" i="44" s="1"/>
  <c r="AO384" i="44"/>
  <c r="AQ384" i="44" s="1"/>
  <c r="AR384" i="44" s="1"/>
  <c r="AO490" i="44"/>
  <c r="AQ490" i="44" s="1"/>
  <c r="AR490" i="44" s="1"/>
  <c r="AO1196" i="44"/>
  <c r="AQ1196" i="44" s="1"/>
  <c r="AR1196" i="44" s="1"/>
  <c r="AO777" i="44"/>
  <c r="AQ777" i="44" s="1"/>
  <c r="AR777" i="44" s="1"/>
  <c r="AO262" i="44"/>
  <c r="AQ262" i="44" s="1"/>
  <c r="AR262" i="44" s="1"/>
  <c r="AO521" i="44"/>
  <c r="AQ521" i="44" s="1"/>
  <c r="AR521" i="44" s="1"/>
  <c r="AO334" i="44"/>
  <c r="AQ334" i="44" s="1"/>
  <c r="AR334" i="44" s="1"/>
  <c r="AO841" i="44"/>
  <c r="AQ841" i="44" s="1"/>
  <c r="AR841" i="44" s="1"/>
  <c r="AO1298" i="44"/>
  <c r="AQ1298" i="44" s="1"/>
  <c r="AR1298" i="44" s="1"/>
  <c r="AO947" i="44"/>
  <c r="AQ947" i="44" s="1"/>
  <c r="AR947" i="44" s="1"/>
  <c r="AO833" i="44"/>
  <c r="AQ833" i="44" s="1"/>
  <c r="AR833" i="44" s="1"/>
  <c r="AO299" i="44"/>
  <c r="AQ299" i="44" s="1"/>
  <c r="AR299" i="44" s="1"/>
  <c r="AO1172" i="44"/>
  <c r="AQ1172" i="44" s="1"/>
  <c r="AR1172" i="44" s="1"/>
  <c r="AO1517" i="44"/>
  <c r="AQ1517" i="44" s="1"/>
  <c r="AR1517" i="44" s="1"/>
  <c r="AO201" i="44"/>
  <c r="AQ201" i="44" s="1"/>
  <c r="AR201" i="44" s="1"/>
  <c r="AO74" i="44"/>
  <c r="AQ74" i="44" s="1"/>
  <c r="AR74" i="44" s="1"/>
  <c r="AO173" i="44"/>
  <c r="AQ173" i="44" s="1"/>
  <c r="AR173" i="44" s="1"/>
  <c r="AO1045" i="44"/>
  <c r="AQ1045" i="44" s="1"/>
  <c r="AR1045" i="44" s="1"/>
  <c r="AO89" i="44"/>
  <c r="AQ89" i="44" s="1"/>
  <c r="AR89" i="44" s="1"/>
  <c r="AO160" i="44"/>
  <c r="AQ160" i="44" s="1"/>
  <c r="AR160" i="44" s="1"/>
  <c r="AO1441" i="44"/>
  <c r="AQ1441" i="44" s="1"/>
  <c r="AR1441" i="44" s="1"/>
  <c r="AO466" i="44"/>
  <c r="AQ466" i="44" s="1"/>
  <c r="AR466" i="44" s="1"/>
  <c r="AO1009" i="44"/>
  <c r="AQ1009" i="44" s="1"/>
  <c r="AR1009" i="44" s="1"/>
  <c r="AO1048" i="44"/>
  <c r="AQ1048" i="44" s="1"/>
  <c r="AR1048" i="44" s="1"/>
  <c r="AO576" i="44"/>
  <c r="AQ576" i="44" s="1"/>
  <c r="AR576" i="44" s="1"/>
  <c r="AO1650" i="44"/>
  <c r="AQ1650" i="44" s="1"/>
  <c r="AR1650" i="44" s="1"/>
  <c r="AO851" i="44"/>
  <c r="AQ851" i="44" s="1"/>
  <c r="AR851" i="44" s="1"/>
  <c r="AO940" i="44"/>
  <c r="AQ940" i="44" s="1"/>
  <c r="AR940" i="44" s="1"/>
  <c r="AO703" i="44"/>
  <c r="AQ703" i="44" s="1"/>
  <c r="AR703" i="44" s="1"/>
  <c r="AO793" i="44"/>
  <c r="AQ793" i="44" s="1"/>
  <c r="AR793" i="44" s="1"/>
  <c r="AO199" i="44"/>
  <c r="AQ199" i="44" s="1"/>
  <c r="AR199" i="44" s="1"/>
  <c r="AO380" i="44"/>
  <c r="AQ380" i="44" s="1"/>
  <c r="AR380" i="44" s="1"/>
  <c r="AO1090" i="44"/>
  <c r="AQ1090" i="44" s="1"/>
  <c r="AR1090" i="44" s="1"/>
  <c r="AO517" i="44"/>
  <c r="AQ517" i="44" s="1"/>
  <c r="AR517" i="44" s="1"/>
  <c r="AO76" i="44"/>
  <c r="AQ76" i="44" s="1"/>
  <c r="AR76" i="44" s="1"/>
  <c r="AO36" i="44"/>
  <c r="AQ36" i="44" s="1"/>
  <c r="AR36" i="44" s="1"/>
  <c r="AO636" i="44"/>
  <c r="AQ636" i="44" s="1"/>
  <c r="AR636" i="44" s="1"/>
  <c r="AO1570" i="44"/>
  <c r="AQ1570" i="44" s="1"/>
  <c r="AR1570" i="44" s="1"/>
  <c r="AO505" i="44"/>
  <c r="AQ505" i="44" s="1"/>
  <c r="AR505" i="44" s="1"/>
  <c r="AO652" i="44"/>
  <c r="AQ652" i="44" s="1"/>
  <c r="AR652" i="44" s="1"/>
  <c r="AO1440" i="44"/>
  <c r="AQ1440" i="44" s="1"/>
  <c r="AR1440" i="44" s="1"/>
  <c r="AO901" i="44"/>
  <c r="AQ901" i="44" s="1"/>
  <c r="AR901" i="44" s="1"/>
  <c r="AO869" i="44"/>
  <c r="AQ869" i="44" s="1"/>
  <c r="AR869" i="44" s="1"/>
  <c r="AO263" i="44"/>
  <c r="AQ263" i="44" s="1"/>
  <c r="AR263" i="44" s="1"/>
  <c r="AO1733" i="44"/>
  <c r="AQ1733" i="44" s="1"/>
  <c r="AR1733" i="44" s="1"/>
  <c r="AO1711" i="44"/>
  <c r="AQ1711" i="44" s="1"/>
  <c r="AR1711" i="44" s="1"/>
  <c r="AO1144" i="44"/>
  <c r="AQ1144" i="44" s="1"/>
  <c r="AR1144" i="44" s="1"/>
  <c r="AO705" i="44"/>
  <c r="AQ705" i="44" s="1"/>
  <c r="AR705" i="44" s="1"/>
  <c r="AO321" i="44"/>
  <c r="AQ321" i="44" s="1"/>
  <c r="AR321" i="44" s="1"/>
  <c r="AO1425" i="44"/>
  <c r="AQ1425" i="44" s="1"/>
  <c r="AR1425" i="44" s="1"/>
  <c r="AO328" i="44"/>
  <c r="AQ328" i="44" s="1"/>
  <c r="AR328" i="44" s="1"/>
  <c r="AO155" i="44"/>
  <c r="AQ155" i="44" s="1"/>
  <c r="AR155" i="44" s="1"/>
  <c r="AO751" i="44"/>
  <c r="AQ751" i="44" s="1"/>
  <c r="AR751" i="44" s="1"/>
  <c r="AO1160" i="44"/>
  <c r="AQ1160" i="44" s="1"/>
  <c r="AR1160" i="44" s="1"/>
  <c r="AO352" i="44"/>
  <c r="AQ352" i="44" s="1"/>
  <c r="AR352" i="44" s="1"/>
  <c r="AO1363" i="44"/>
  <c r="AQ1363" i="44" s="1"/>
  <c r="AR1363" i="44" s="1"/>
  <c r="AO1405" i="44"/>
  <c r="AQ1405" i="44" s="1"/>
  <c r="AR1405" i="44" s="1"/>
  <c r="AO1450" i="44"/>
  <c r="AQ1450" i="44" s="1"/>
  <c r="AR1450" i="44" s="1"/>
  <c r="AO270" i="44"/>
  <c r="AQ270" i="44" s="1"/>
  <c r="AR270" i="44" s="1"/>
  <c r="AO1554" i="44"/>
  <c r="AQ1554" i="44" s="1"/>
  <c r="AR1554" i="44" s="1"/>
  <c r="AO816" i="44"/>
  <c r="AQ816" i="44" s="1"/>
  <c r="AR816" i="44" s="1"/>
  <c r="AO132" i="44"/>
  <c r="AQ132" i="44" s="1"/>
  <c r="AR132" i="44" s="1"/>
  <c r="AO2106" i="44"/>
  <c r="AQ2106" i="44" s="1"/>
  <c r="AR2106" i="44" s="1"/>
  <c r="AO1293" i="44"/>
  <c r="AQ1293" i="44" s="1"/>
  <c r="AR1293" i="44" s="1"/>
  <c r="AO1562" i="44"/>
  <c r="AQ1562" i="44" s="1"/>
  <c r="AR1562" i="44" s="1"/>
  <c r="AO165" i="44"/>
  <c r="AQ165" i="44" s="1"/>
  <c r="AR165" i="44" s="1"/>
  <c r="AO1258" i="44"/>
  <c r="AQ1258" i="44" s="1"/>
  <c r="AR1258" i="44" s="1"/>
  <c r="AO613" i="44"/>
  <c r="AQ613" i="44" s="1"/>
  <c r="AR613" i="44" s="1"/>
  <c r="AO1673" i="44"/>
  <c r="AQ1673" i="44" s="1"/>
  <c r="AR1673" i="44" s="1"/>
  <c r="AO790" i="44"/>
  <c r="AQ790" i="44" s="1"/>
  <c r="AR790" i="44" s="1"/>
  <c r="AO256" i="44"/>
  <c r="AQ256" i="44" s="1"/>
  <c r="AR256" i="44" s="1"/>
  <c r="AO1165" i="44"/>
  <c r="AQ1165" i="44" s="1"/>
  <c r="AR1165" i="44" s="1"/>
  <c r="AO1739" i="44"/>
  <c r="AQ1739" i="44" s="1"/>
  <c r="AR1739" i="44" s="1"/>
  <c r="AO424" i="44"/>
  <c r="AQ424" i="44" s="1"/>
  <c r="AR424" i="44" s="1"/>
  <c r="AO1589" i="44"/>
  <c r="AQ1589" i="44" s="1"/>
  <c r="AR1589" i="44" s="1"/>
  <c r="AO230" i="44"/>
  <c r="AQ230" i="44" s="1"/>
  <c r="AR230" i="44" s="1"/>
  <c r="AO717" i="44"/>
  <c r="AQ717" i="44" s="1"/>
  <c r="AR717" i="44" s="1"/>
  <c r="AO1800" i="44"/>
  <c r="AQ1800" i="44" s="1"/>
  <c r="AR1800" i="44" s="1"/>
  <c r="AO508" i="44"/>
  <c r="AQ508" i="44" s="1"/>
  <c r="AR508" i="44" s="1"/>
  <c r="AO249" i="44"/>
  <c r="AQ249" i="44" s="1"/>
  <c r="AR249" i="44" s="1"/>
  <c r="AO606" i="44"/>
  <c r="AQ606" i="44" s="1"/>
  <c r="AR606" i="44" s="1"/>
  <c r="AO600" i="44"/>
  <c r="AQ600" i="44" s="1"/>
  <c r="AR600" i="44" s="1"/>
  <c r="AO1671" i="44"/>
  <c r="AQ1671" i="44" s="1"/>
  <c r="AR1671" i="44" s="1"/>
  <c r="AO1250" i="44"/>
  <c r="AQ1250" i="44" s="1"/>
  <c r="AR1250" i="44" s="1"/>
  <c r="AO309" i="44"/>
  <c r="AQ309" i="44" s="1"/>
  <c r="AR309" i="44" s="1"/>
  <c r="AO344" i="44"/>
  <c r="AQ344" i="44" s="1"/>
  <c r="AR344" i="44" s="1"/>
  <c r="AO1607" i="44"/>
  <c r="AQ1607" i="44" s="1"/>
  <c r="AR1607" i="44" s="1"/>
  <c r="AO1635" i="44"/>
  <c r="AQ1635" i="44" s="1"/>
  <c r="AR1635" i="44" s="1"/>
  <c r="AO740" i="44"/>
  <c r="AQ740" i="44" s="1"/>
  <c r="AR740" i="44" s="1"/>
  <c r="AO1406" i="44"/>
  <c r="AQ1406" i="44" s="1"/>
  <c r="AR1406" i="44" s="1"/>
  <c r="AO1078" i="44"/>
  <c r="AQ1078" i="44" s="1"/>
  <c r="AR1078" i="44" s="1"/>
  <c r="AO537" i="44"/>
  <c r="AQ537" i="44" s="1"/>
  <c r="AR537" i="44" s="1"/>
  <c r="AO1783" i="44"/>
  <c r="AQ1783" i="44" s="1"/>
  <c r="AR1783" i="44" s="1"/>
  <c r="AO397" i="44"/>
  <c r="AQ397" i="44" s="1"/>
  <c r="AO1713" i="44"/>
  <c r="AQ1713" i="44" s="1"/>
  <c r="AR1713" i="44" s="1"/>
  <c r="AO1348" i="44"/>
  <c r="AQ1348" i="44" s="1"/>
  <c r="AR1348" i="44" s="1"/>
  <c r="AO56" i="44"/>
  <c r="AQ56" i="44" s="1"/>
  <c r="AR56" i="44" s="1"/>
  <c r="AO17" i="44"/>
  <c r="AQ17" i="44" s="1"/>
  <c r="AR17" i="44" s="1"/>
  <c r="AO674" i="44"/>
  <c r="AQ674" i="44" s="1"/>
  <c r="AR674" i="44" s="1"/>
  <c r="AO738" i="44"/>
  <c r="AQ738" i="44" s="1"/>
  <c r="AR738" i="44" s="1"/>
  <c r="AO926" i="44"/>
  <c r="AQ926" i="44" s="1"/>
  <c r="AO792" i="44"/>
  <c r="AQ792" i="44" s="1"/>
  <c r="AR792" i="44" s="1"/>
  <c r="AO614" i="44"/>
  <c r="AQ614" i="44" s="1"/>
  <c r="AO621" i="44"/>
  <c r="AQ621" i="44" s="1"/>
  <c r="AR621" i="44" s="1"/>
  <c r="AO1033" i="44"/>
  <c r="AQ1033" i="44" s="1"/>
  <c r="AR1033" i="44" s="1"/>
  <c r="AO1203" i="44"/>
  <c r="AQ1203" i="44" s="1"/>
  <c r="AR1203" i="44" s="1"/>
  <c r="AO1786" i="44"/>
  <c r="AQ1786" i="44" s="1"/>
  <c r="AR1786" i="44" s="1"/>
  <c r="AO1775" i="44"/>
  <c r="AQ1775" i="44" s="1"/>
  <c r="AR1775" i="44" s="1"/>
  <c r="AO1353" i="44"/>
  <c r="AQ1353" i="44" s="1"/>
  <c r="AR1353" i="44" s="1"/>
  <c r="AO646" i="44"/>
  <c r="AQ646" i="44" s="1"/>
  <c r="AR646" i="44" s="1"/>
  <c r="AO389" i="44"/>
  <c r="AQ389" i="44" s="1"/>
  <c r="AR389" i="44" s="1"/>
  <c r="AO1047" i="44"/>
  <c r="AQ1047" i="44" s="1"/>
  <c r="AR1047" i="44" s="1"/>
  <c r="AO1264" i="44"/>
  <c r="AQ1264" i="44" s="1"/>
  <c r="AR1264" i="44" s="1"/>
  <c r="AO1080" i="44"/>
  <c r="AQ1080" i="44" s="1"/>
  <c r="AR1080" i="44" s="1"/>
  <c r="AO1471" i="44"/>
  <c r="AQ1471" i="44" s="1"/>
  <c r="AR1471" i="44" s="1"/>
  <c r="AO1591" i="44"/>
  <c r="AQ1591" i="44" s="1"/>
  <c r="AR1591" i="44" s="1"/>
  <c r="AO496" i="44"/>
  <c r="AQ496" i="44" s="1"/>
  <c r="AR496" i="44" s="1"/>
  <c r="AO156" i="44"/>
  <c r="AQ156" i="44" s="1"/>
  <c r="AR156" i="44" s="1"/>
  <c r="AO694" i="44"/>
  <c r="AQ694" i="44" s="1"/>
  <c r="AR694" i="44" s="1"/>
  <c r="AO1799" i="44"/>
  <c r="AQ1799" i="44" s="1"/>
  <c r="AR1799" i="44" s="1"/>
  <c r="AO235" i="44"/>
  <c r="AQ235" i="44" s="1"/>
  <c r="AR235" i="44" s="1"/>
  <c r="AO1579" i="44"/>
  <c r="AQ1579" i="44" s="1"/>
  <c r="AR1579" i="44" s="1"/>
  <c r="AO474" i="44"/>
  <c r="AQ474" i="44" s="1"/>
  <c r="AR474" i="44" s="1"/>
  <c r="AO1120" i="44"/>
  <c r="AQ1120" i="44" s="1"/>
  <c r="AR1120" i="44" s="1"/>
  <c r="AO1746" i="44"/>
  <c r="AQ1746" i="44" s="1"/>
  <c r="AR1746" i="44" s="1"/>
  <c r="AO253" i="44"/>
  <c r="AQ253" i="44" s="1"/>
  <c r="AR253" i="44" s="1"/>
  <c r="AO1487" i="44"/>
  <c r="AQ1487" i="44" s="1"/>
  <c r="AR1487" i="44" s="1"/>
  <c r="AO721" i="44"/>
  <c r="AQ721" i="44" s="1"/>
  <c r="AR721" i="44" s="1"/>
  <c r="AO1063" i="44"/>
  <c r="AQ1063" i="44" s="1"/>
  <c r="AR1063" i="44" s="1"/>
  <c r="AO952" i="44"/>
  <c r="AQ952" i="44" s="1"/>
  <c r="AR952" i="44" s="1"/>
  <c r="AO1431" i="44"/>
  <c r="AQ1431" i="44" s="1"/>
  <c r="AR1431" i="44" s="1"/>
  <c r="AO1734" i="44"/>
  <c r="AQ1734" i="44" s="1"/>
  <c r="AR1734" i="44" s="1"/>
  <c r="AO1432" i="44"/>
  <c r="AQ1432" i="44" s="1"/>
  <c r="AR1432" i="44" s="1"/>
  <c r="AO865" i="44"/>
  <c r="AQ865" i="44" s="1"/>
  <c r="AR865" i="44" s="1"/>
  <c r="AO1521" i="44"/>
  <c r="AQ1521" i="44" s="1"/>
  <c r="AR1521" i="44" s="1"/>
  <c r="AO1290" i="44"/>
  <c r="AQ1290" i="44" s="1"/>
  <c r="AR1290" i="44" s="1"/>
  <c r="AO368" i="44"/>
  <c r="AQ368" i="44" s="1"/>
  <c r="AR368" i="44" s="1"/>
  <c r="AO194" i="44"/>
  <c r="AQ194" i="44" s="1"/>
  <c r="AR194" i="44" s="1"/>
  <c r="AO898" i="44"/>
  <c r="AQ898" i="44" s="1"/>
  <c r="AR898" i="44" s="1"/>
  <c r="AO917" i="44"/>
  <c r="AQ917" i="44" s="1"/>
  <c r="AR917" i="44" s="1"/>
  <c r="AO367" i="44"/>
  <c r="AQ367" i="44" s="1"/>
  <c r="AR367" i="44" s="1"/>
  <c r="AO1403" i="44"/>
  <c r="AQ1403" i="44" s="1"/>
  <c r="AR1403" i="44" s="1"/>
  <c r="AO1309" i="44"/>
  <c r="AQ1309" i="44" s="1"/>
  <c r="AR1309" i="44" s="1"/>
  <c r="AO122" i="44"/>
  <c r="AQ122" i="44" s="1"/>
  <c r="AR122" i="44" s="1"/>
  <c r="AO1796" i="44"/>
  <c r="AQ1796" i="44" s="1"/>
  <c r="AR1796" i="44" s="1"/>
  <c r="AO286" i="44"/>
  <c r="AQ286" i="44" s="1"/>
  <c r="AR286" i="44" s="1"/>
  <c r="AO1099" i="44"/>
  <c r="AQ1099" i="44" s="1"/>
  <c r="AR1099" i="44" s="1"/>
  <c r="AO1103" i="44"/>
  <c r="AQ1103" i="44" s="1"/>
  <c r="AR1103" i="44" s="1"/>
  <c r="AO1365" i="44"/>
  <c r="AQ1365" i="44" s="1"/>
  <c r="AR1365" i="44" s="1"/>
  <c r="AO1188" i="44"/>
  <c r="AQ1188" i="44" s="1"/>
  <c r="AR1188" i="44" s="1"/>
  <c r="AO1347" i="44"/>
  <c r="AQ1347" i="44" s="1"/>
  <c r="AR1347" i="44" s="1"/>
  <c r="AO1116" i="44"/>
  <c r="AQ1116" i="44" s="1"/>
  <c r="AR1116" i="44" s="1"/>
  <c r="AO1044" i="44"/>
  <c r="AQ1044" i="44" s="1"/>
  <c r="AR1044" i="44" s="1"/>
  <c r="AO1515" i="44"/>
  <c r="AQ1515" i="44" s="1"/>
  <c r="AR1515" i="44" s="1"/>
  <c r="AO1674" i="44"/>
  <c r="AQ1674" i="44" s="1"/>
  <c r="AR1674" i="44" s="1"/>
  <c r="AO838" i="44"/>
  <c r="AQ838" i="44" s="1"/>
  <c r="AR838" i="44" s="1"/>
  <c r="AO47" i="44"/>
  <c r="AQ47" i="44" s="1"/>
  <c r="AR47" i="44" s="1"/>
  <c r="AO1776" i="44"/>
  <c r="AQ1776" i="44" s="1"/>
  <c r="AR1776" i="44" s="1"/>
  <c r="AO1727" i="44"/>
  <c r="AQ1727" i="44" s="1"/>
  <c r="AR1727" i="44" s="1"/>
  <c r="AO1256" i="44"/>
  <c r="AQ1256" i="44" s="1"/>
  <c r="AR1256" i="44" s="1"/>
  <c r="AO769" i="44"/>
  <c r="AQ769" i="44" s="1"/>
  <c r="AR769" i="44" s="1"/>
  <c r="AO696" i="44"/>
  <c r="AQ696" i="44" s="1"/>
  <c r="AR696" i="44" s="1"/>
  <c r="AO549" i="44"/>
  <c r="AQ549" i="44" s="1"/>
  <c r="AR549" i="44" s="1"/>
  <c r="AO1497" i="44"/>
  <c r="AQ1497" i="44" s="1"/>
  <c r="AR1497" i="44" s="1"/>
  <c r="AO1368" i="44"/>
  <c r="AQ1368" i="44" s="1"/>
  <c r="AR1368" i="44" s="1"/>
  <c r="AO1683" i="44"/>
  <c r="AQ1683" i="44" s="1"/>
  <c r="AR1683" i="44" s="1"/>
  <c r="AO405" i="44"/>
  <c r="AQ405" i="44" s="1"/>
  <c r="AR405" i="44" s="1"/>
  <c r="AO1654" i="44"/>
  <c r="AQ1654" i="44" s="1"/>
  <c r="AR1654" i="44" s="1"/>
  <c r="AO45" i="44"/>
  <c r="AQ45" i="44" s="1"/>
  <c r="AR45" i="44" s="1"/>
  <c r="AO1289" i="44"/>
  <c r="AQ1289" i="44" s="1"/>
  <c r="AR1289" i="44" s="1"/>
  <c r="AO1510" i="44"/>
  <c r="AQ1510" i="44" s="1"/>
  <c r="AR1510" i="44" s="1"/>
  <c r="AO1226" i="44"/>
  <c r="AQ1226" i="44" s="1"/>
  <c r="AR1226" i="44" s="1"/>
  <c r="AO538" i="44"/>
  <c r="AQ538" i="44" s="1"/>
  <c r="AR538" i="44" s="1"/>
  <c r="AO295" i="44"/>
  <c r="AQ295" i="44" s="1"/>
  <c r="AR295" i="44" s="1"/>
  <c r="AO1336" i="44"/>
  <c r="AQ1336" i="44" s="1"/>
  <c r="AR1336" i="44" s="1"/>
  <c r="AO1748" i="44"/>
  <c r="AQ1748" i="44" s="1"/>
  <c r="AR1748" i="44" s="1"/>
  <c r="AO862" i="44"/>
  <c r="AQ862" i="44" s="1"/>
  <c r="AR862" i="44" s="1"/>
  <c r="AO439" i="44"/>
  <c r="AQ439" i="44" s="1"/>
  <c r="AR439" i="44" s="1"/>
  <c r="AO1536" i="44"/>
  <c r="AQ1536" i="44" s="1"/>
  <c r="AR1536" i="44" s="1"/>
  <c r="AO1769" i="44"/>
  <c r="AQ1769" i="44" s="1"/>
  <c r="AR1769" i="44" s="1"/>
  <c r="AO532" i="44"/>
  <c r="AQ532" i="44" s="1"/>
  <c r="AR532" i="44" s="1"/>
  <c r="AO113" i="44"/>
  <c r="AQ113" i="44" s="1"/>
  <c r="AR113" i="44" s="1"/>
  <c r="AO1346" i="44"/>
  <c r="AQ1346" i="44" s="1"/>
  <c r="AR1346" i="44" s="1"/>
  <c r="AO1055" i="44"/>
  <c r="AQ1055" i="44" s="1"/>
  <c r="AR1055" i="44" s="1"/>
  <c r="AO232" i="44"/>
  <c r="AQ232" i="44" s="1"/>
  <c r="AR232" i="44" s="1"/>
  <c r="AO32" i="44"/>
  <c r="AQ32" i="44" s="1"/>
  <c r="AR32" i="44" s="1"/>
  <c r="AO1204" i="44"/>
  <c r="AQ1204" i="44" s="1"/>
  <c r="AR1204" i="44" s="1"/>
  <c r="AO494" i="44"/>
  <c r="AQ494" i="44" s="1"/>
  <c r="AR494" i="44" s="1"/>
  <c r="AO540" i="44"/>
  <c r="AQ540" i="44" s="1"/>
  <c r="AR540" i="44" s="1"/>
  <c r="AO547" i="44"/>
  <c r="AQ547" i="44" s="1"/>
  <c r="AR547" i="44" s="1"/>
  <c r="AO575" i="44"/>
  <c r="AQ575" i="44" s="1"/>
  <c r="AR575" i="44" s="1"/>
  <c r="AO548" i="44"/>
  <c r="AQ548" i="44" s="1"/>
  <c r="AR548" i="44" s="1"/>
  <c r="AO743" i="44"/>
  <c r="AQ743" i="44" s="1"/>
  <c r="AR743" i="44" s="1"/>
  <c r="AO284" i="44"/>
  <c r="AQ284" i="44" s="1"/>
  <c r="AR284" i="44" s="1"/>
  <c r="AO1530" i="44"/>
  <c r="AQ1530" i="44" s="1"/>
  <c r="AR1530" i="44" s="1"/>
  <c r="AO1241" i="44"/>
  <c r="AQ1241" i="44" s="1"/>
  <c r="AR1241" i="44" s="1"/>
  <c r="AO1207" i="44"/>
  <c r="AQ1207" i="44" s="1"/>
  <c r="AR1207" i="44" s="1"/>
  <c r="AO1784" i="44"/>
  <c r="AQ1784" i="44" s="1"/>
  <c r="AR1784" i="44" s="1"/>
  <c r="AO1437" i="44"/>
  <c r="AQ1437" i="44" s="1"/>
  <c r="AR1437" i="44" s="1"/>
  <c r="AO1577" i="44"/>
  <c r="AQ1577" i="44" s="1"/>
  <c r="AR1577" i="44" s="1"/>
  <c r="AO1168" i="44"/>
  <c r="AQ1168" i="44" s="1"/>
  <c r="AR1168" i="44" s="1"/>
  <c r="AO1757" i="44"/>
  <c r="AQ1757" i="44" s="1"/>
  <c r="AR1757" i="44" s="1"/>
  <c r="AO312" i="44"/>
  <c r="AQ312" i="44" s="1"/>
  <c r="AR312" i="44" s="1"/>
  <c r="AO1263" i="44"/>
  <c r="AQ1263" i="44" s="1"/>
  <c r="AR1263" i="44" s="1"/>
  <c r="AO1490" i="44"/>
  <c r="AQ1490" i="44" s="1"/>
  <c r="AR1490" i="44" s="1"/>
  <c r="AO823" i="44"/>
  <c r="AQ823" i="44" s="1"/>
  <c r="AR823" i="44" s="1"/>
  <c r="AO1089" i="44"/>
  <c r="AQ1089" i="44" s="1"/>
  <c r="AR1089" i="44" s="1"/>
  <c r="AO1135" i="44"/>
  <c r="AQ1135" i="44" s="1"/>
  <c r="AR1135" i="44" s="1"/>
  <c r="AO322" i="44"/>
  <c r="AQ322" i="44" s="1"/>
  <c r="AR322" i="44" s="1"/>
  <c r="AO992" i="44"/>
  <c r="AQ992" i="44" s="1"/>
  <c r="AR992" i="44" s="1"/>
  <c r="AO1779" i="44"/>
  <c r="AQ1779" i="44" s="1"/>
  <c r="AR1779" i="44" s="1"/>
  <c r="AO71" i="44"/>
  <c r="AQ71" i="44" s="1"/>
  <c r="AR71" i="44" s="1"/>
  <c r="AO1788" i="44"/>
  <c r="AQ1788" i="44" s="1"/>
  <c r="AR1788" i="44" s="1"/>
  <c r="AO1636" i="44"/>
  <c r="AQ1636" i="44" s="1"/>
  <c r="AR1636" i="44" s="1"/>
  <c r="AO1359" i="44"/>
  <c r="AQ1359" i="44" s="1"/>
  <c r="AR1359" i="44" s="1"/>
  <c r="AO1344" i="44"/>
  <c r="AQ1344" i="44" s="1"/>
  <c r="AR1344" i="44" s="1"/>
  <c r="AO431" i="44"/>
  <c r="AQ431" i="44" s="1"/>
  <c r="AR431" i="44" s="1"/>
  <c r="AO1230" i="44"/>
  <c r="AQ1230" i="44" s="1"/>
  <c r="AR1230" i="44" s="1"/>
  <c r="AO277" i="44"/>
  <c r="AQ277" i="44" s="1"/>
  <c r="AR277" i="44" s="1"/>
  <c r="AO457" i="44"/>
  <c r="AQ457" i="44" s="1"/>
  <c r="AR457" i="44" s="1"/>
  <c r="AO1538" i="44"/>
  <c r="AQ1538" i="44" s="1"/>
  <c r="AR1538" i="44" s="1"/>
  <c r="AO1699" i="44"/>
  <c r="AQ1699" i="44" s="1"/>
  <c r="AR1699" i="44" s="1"/>
  <c r="AO767" i="44"/>
  <c r="AQ767" i="44" s="1"/>
  <c r="AR767" i="44" s="1"/>
  <c r="AO1041" i="44"/>
  <c r="AQ1041" i="44" s="1"/>
  <c r="AR1041" i="44" s="1"/>
  <c r="AO1448" i="44"/>
  <c r="AQ1448" i="44" s="1"/>
  <c r="AR1448" i="44" s="1"/>
  <c r="AO1766" i="44"/>
  <c r="AQ1766" i="44" s="1"/>
  <c r="AR1766" i="44" s="1"/>
  <c r="AO1220" i="44"/>
  <c r="AQ1220" i="44" s="1"/>
  <c r="AR1220" i="44" s="1"/>
  <c r="AO524" i="44"/>
  <c r="AQ524" i="44" s="1"/>
  <c r="AR524" i="44" s="1"/>
  <c r="AO358" i="44"/>
  <c r="AQ358" i="44" s="1"/>
  <c r="AR358" i="44" s="1"/>
  <c r="AO31" i="44"/>
  <c r="AQ31" i="44" s="1"/>
  <c r="AR31" i="44" s="1"/>
  <c r="AO1302" i="44"/>
  <c r="AQ1302" i="44" s="1"/>
  <c r="AR1302" i="44" s="1"/>
  <c r="AO899" i="44"/>
  <c r="AQ899" i="44" s="1"/>
  <c r="AR899" i="44" s="1"/>
  <c r="AO892" i="44"/>
  <c r="AQ892" i="44" s="1"/>
  <c r="AR892" i="44" s="1"/>
  <c r="AO1010" i="44"/>
  <c r="AQ1010" i="44" s="1"/>
  <c r="AR1010" i="44" s="1"/>
  <c r="AO19" i="44"/>
  <c r="AQ19" i="44" s="1"/>
  <c r="AR19" i="44" s="1"/>
  <c r="AO332" i="44"/>
  <c r="AQ332" i="44" s="1"/>
  <c r="AR332" i="44" s="1"/>
  <c r="AO477" i="44"/>
  <c r="AQ477" i="44" s="1"/>
  <c r="AR477" i="44" s="1"/>
  <c r="AO522" i="44"/>
  <c r="AQ522" i="44" s="1"/>
  <c r="AR522" i="44" s="1"/>
  <c r="AO1274" i="44"/>
  <c r="AQ1274" i="44" s="1"/>
  <c r="AR1274" i="44" s="1"/>
  <c r="AO180" i="44"/>
  <c r="AQ180" i="44" s="1"/>
  <c r="AR180" i="44" s="1"/>
  <c r="AO190" i="44"/>
  <c r="AQ190" i="44" s="1"/>
  <c r="AR190" i="44" s="1"/>
  <c r="AO1217" i="44"/>
  <c r="AQ1217" i="44" s="1"/>
  <c r="AR1217" i="44" s="1"/>
  <c r="AO1599" i="44"/>
  <c r="AQ1599" i="44" s="1"/>
  <c r="AR1599" i="44" s="1"/>
  <c r="AO1430" i="44"/>
  <c r="AQ1430" i="44" s="1"/>
  <c r="AR1430" i="44" s="1"/>
  <c r="AO1167" i="44"/>
  <c r="AQ1167" i="44" s="1"/>
  <c r="AR1167" i="44" s="1"/>
  <c r="AO1503" i="44"/>
  <c r="AQ1503" i="44" s="1"/>
  <c r="AR1503" i="44" s="1"/>
  <c r="AO1206" i="44"/>
  <c r="AQ1206" i="44" s="1"/>
  <c r="AR1206" i="44" s="1"/>
  <c r="AO949" i="44"/>
  <c r="AQ949" i="44" s="1"/>
  <c r="AR949" i="44" s="1"/>
  <c r="AO509" i="44"/>
  <c r="AQ509" i="44" s="1"/>
  <c r="AR509" i="44" s="1"/>
  <c r="AO1156" i="44"/>
  <c r="AQ1156" i="44" s="1"/>
  <c r="AR1156" i="44" s="1"/>
  <c r="AO942" i="44"/>
  <c r="AQ942" i="44" s="1"/>
  <c r="AR942" i="44" s="1"/>
  <c r="AO1478" i="44"/>
  <c r="AQ1478" i="44" s="1"/>
  <c r="AR1478" i="44" s="1"/>
  <c r="AO1288" i="44"/>
  <c r="AQ1288" i="44" s="1"/>
  <c r="AR1288" i="44" s="1"/>
  <c r="AO1341" i="44"/>
  <c r="AQ1341" i="44" s="1"/>
  <c r="AR1341" i="44" s="1"/>
  <c r="AO857" i="44"/>
  <c r="AQ857" i="44" s="1"/>
  <c r="AR857" i="44" s="1"/>
  <c r="AO1351" i="44"/>
  <c r="AQ1351" i="44" s="1"/>
  <c r="AR1351" i="44" s="1"/>
  <c r="AO1694" i="44"/>
  <c r="AQ1694" i="44" s="1"/>
  <c r="AR1694" i="44" s="1"/>
  <c r="AO1027" i="44"/>
  <c r="AQ1027" i="44" s="1"/>
  <c r="AR1027" i="44" s="1"/>
  <c r="AO436" i="44"/>
  <c r="AQ436" i="44" s="1"/>
  <c r="AR436" i="44" s="1"/>
  <c r="AO752" i="44"/>
  <c r="AQ752" i="44" s="1"/>
  <c r="AR752" i="44" s="1"/>
  <c r="AO1458" i="44"/>
  <c r="AQ1458" i="44" s="1"/>
  <c r="AR1458" i="44" s="1"/>
  <c r="AO92" i="44"/>
  <c r="AQ92" i="44" s="1"/>
  <c r="AR92" i="44" s="1"/>
  <c r="AO1239" i="44"/>
  <c r="AQ1239" i="44" s="1"/>
  <c r="AR1239" i="44" s="1"/>
  <c r="AO1695" i="44"/>
  <c r="AQ1695" i="44" s="1"/>
  <c r="AR1695" i="44" s="1"/>
  <c r="AO1552" i="44"/>
  <c r="AQ1552" i="44" s="1"/>
  <c r="AR1552" i="44" s="1"/>
  <c r="AO197" i="44"/>
  <c r="AQ197" i="44" s="1"/>
  <c r="AR197" i="44" s="1"/>
  <c r="AO416" i="44"/>
  <c r="AQ416" i="44" s="1"/>
  <c r="AR416" i="44" s="1"/>
  <c r="AO759" i="44"/>
  <c r="AQ759" i="44" s="1"/>
  <c r="AR759" i="44" s="1"/>
  <c r="AO707" i="44"/>
  <c r="AQ707" i="44" s="1"/>
  <c r="AR707" i="44" s="1"/>
  <c r="AO1122" i="44"/>
  <c r="AQ1122" i="44" s="1"/>
  <c r="AR1122" i="44" s="1"/>
  <c r="AO1551" i="44"/>
  <c r="AQ1551" i="44" s="1"/>
  <c r="AR1551" i="44" s="1"/>
  <c r="AO279" i="44"/>
  <c r="AQ279" i="44" s="1"/>
  <c r="AR279" i="44" s="1"/>
  <c r="AO1194" i="44"/>
  <c r="AQ1194" i="44" s="1"/>
  <c r="AR1194" i="44" s="1"/>
  <c r="AO1507" i="44"/>
  <c r="AQ1507" i="44" s="1"/>
  <c r="AR1507" i="44" s="1"/>
  <c r="AO1115" i="44"/>
  <c r="AQ1115" i="44" s="1"/>
  <c r="AR1115" i="44" s="1"/>
  <c r="AO1532" i="44"/>
  <c r="AQ1532" i="44" s="1"/>
  <c r="AR1532" i="44" s="1"/>
  <c r="AO1279" i="44"/>
  <c r="AQ1279" i="44" s="1"/>
  <c r="AR1279" i="44" s="1"/>
  <c r="AO1280" i="44"/>
  <c r="AQ1280" i="44" s="1"/>
  <c r="AR1280" i="44" s="1"/>
  <c r="AO1666" i="44"/>
  <c r="AQ1666" i="44" s="1"/>
  <c r="AR1666" i="44" s="1"/>
  <c r="AO1561" i="44"/>
  <c r="AQ1561" i="44" s="1"/>
  <c r="AR1561" i="44" s="1"/>
  <c r="AO1202" i="44"/>
  <c r="AQ1202" i="44" s="1"/>
  <c r="AR1202" i="44" s="1"/>
  <c r="AO948" i="44"/>
  <c r="AQ948" i="44" s="1"/>
  <c r="AR948" i="44" s="1"/>
  <c r="AO739" i="44"/>
  <c r="AQ739" i="44" s="1"/>
  <c r="AR739" i="44" s="1"/>
  <c r="AO1496" i="44"/>
  <c r="AQ1496" i="44" s="1"/>
  <c r="AR1496" i="44" s="1"/>
  <c r="AO1787" i="44"/>
  <c r="AQ1787" i="44" s="1"/>
  <c r="AR1787" i="44" s="1"/>
  <c r="AO441" i="44"/>
  <c r="AQ441" i="44" s="1"/>
  <c r="AR441" i="44" s="1"/>
  <c r="AO388" i="44"/>
  <c r="AQ388" i="44" s="1"/>
  <c r="AR388" i="44" s="1"/>
  <c r="AO485" i="44"/>
  <c r="AQ485" i="44" s="1"/>
  <c r="AR485" i="44" s="1"/>
  <c r="AO976" i="44"/>
  <c r="AQ976" i="44" s="1"/>
  <c r="AR976" i="44" s="1"/>
  <c r="AO1185" i="44"/>
  <c r="AQ1185" i="44" s="1"/>
  <c r="AR1185" i="44" s="1"/>
  <c r="AO950" i="44"/>
  <c r="AQ950" i="44" s="1"/>
  <c r="AR950" i="44" s="1"/>
  <c r="AO1468" i="44"/>
  <c r="AQ1468" i="44" s="1"/>
  <c r="AR1468" i="44" s="1"/>
  <c r="AO26" i="44"/>
  <c r="AQ26" i="44" s="1"/>
  <c r="AR26" i="44" s="1"/>
  <c r="AO1276" i="44"/>
  <c r="AQ1276" i="44" s="1"/>
  <c r="AR1276" i="44" s="1"/>
  <c r="AO500" i="44"/>
  <c r="AQ500" i="44" s="1"/>
  <c r="AR500" i="44" s="1"/>
  <c r="AO1367" i="44"/>
  <c r="AQ1367" i="44" s="1"/>
  <c r="AR1367" i="44" s="1"/>
  <c r="AO143" i="44"/>
  <c r="AQ143" i="44" s="1"/>
  <c r="AR143" i="44" s="1"/>
  <c r="AO1598" i="44"/>
  <c r="AQ1598" i="44" s="1"/>
  <c r="AR1598" i="44" s="1"/>
  <c r="AO188" i="44"/>
  <c r="AQ188" i="44" s="1"/>
  <c r="AR188" i="44" s="1"/>
  <c r="AO130" i="44"/>
  <c r="AQ130" i="44" s="1"/>
  <c r="AR130" i="44" s="1"/>
  <c r="AO900" i="44"/>
  <c r="AQ900" i="44" s="1"/>
  <c r="AR900" i="44" s="1"/>
  <c r="AO996" i="44"/>
  <c r="AQ996" i="44" s="1"/>
  <c r="AR996" i="44" s="1"/>
  <c r="AO196" i="44"/>
  <c r="AQ196" i="44" s="1"/>
  <c r="AR196" i="44" s="1"/>
  <c r="AO178" i="44"/>
  <c r="AQ178" i="44" s="1"/>
  <c r="AR178" i="44" s="1"/>
  <c r="AO518" i="44"/>
  <c r="AQ518" i="44" s="1"/>
  <c r="AR518" i="44" s="1"/>
  <c r="AO1542" i="44"/>
  <c r="AQ1542" i="44" s="1"/>
  <c r="AR1542" i="44" s="1"/>
  <c r="AO964" i="44"/>
  <c r="AQ964" i="44" s="1"/>
  <c r="AR964" i="44" s="1"/>
  <c r="AO91" i="44"/>
  <c r="AQ91" i="44" s="1"/>
  <c r="AR91" i="44" s="1"/>
  <c r="AO255" i="44"/>
  <c r="AQ255" i="44" s="1"/>
  <c r="AR255" i="44" s="1"/>
  <c r="AO239" i="44"/>
  <c r="AQ239" i="44" s="1"/>
  <c r="AR239" i="44" s="1"/>
  <c r="AO489" i="44"/>
  <c r="AQ489" i="44" s="1"/>
  <c r="AR489" i="44" s="1"/>
  <c r="AO1249" i="44"/>
  <c r="AQ1249" i="44" s="1"/>
  <c r="AR1249" i="44" s="1"/>
  <c r="AO879" i="44"/>
  <c r="AQ879" i="44" s="1"/>
  <c r="AR879" i="44" s="1"/>
  <c r="AO387" i="44"/>
  <c r="AQ387" i="44" s="1"/>
  <c r="AR387" i="44" s="1"/>
  <c r="AO1426" i="44"/>
  <c r="AQ1426" i="44" s="1"/>
  <c r="AR1426" i="44" s="1"/>
  <c r="AO653" i="44"/>
  <c r="AQ653" i="44" s="1"/>
  <c r="AR653" i="44" s="1"/>
  <c r="AO294" i="44"/>
  <c r="AQ294" i="44" s="1"/>
  <c r="AR294" i="44" s="1"/>
  <c r="AO1390" i="44"/>
  <c r="AQ1390" i="44" s="1"/>
  <c r="AR1390" i="44" s="1"/>
  <c r="AO233" i="44"/>
  <c r="AQ233" i="44" s="1"/>
  <c r="AR233" i="44" s="1"/>
  <c r="AO849" i="44"/>
  <c r="AQ849" i="44" s="1"/>
  <c r="AR849" i="44" s="1"/>
  <c r="AO1284" i="44"/>
  <c r="AQ1284" i="44" s="1"/>
  <c r="AR1284" i="44" s="1"/>
  <c r="AO1240" i="44"/>
  <c r="AQ1240" i="44" s="1"/>
  <c r="AR1240" i="44" s="1"/>
  <c r="AO421" i="44"/>
  <c r="AQ421" i="44" s="1"/>
  <c r="AR421" i="44" s="1"/>
  <c r="AO1017" i="44"/>
  <c r="AQ1017" i="44" s="1"/>
  <c r="AR1017" i="44" s="1"/>
  <c r="AO1308" i="44"/>
  <c r="AQ1308" i="44" s="1"/>
  <c r="AR1308" i="44" s="1"/>
  <c r="AO641" i="44"/>
  <c r="AQ641" i="44" s="1"/>
  <c r="AR641" i="44" s="1"/>
  <c r="AO46" i="44"/>
  <c r="AQ46" i="44" s="1"/>
  <c r="AR46" i="44" s="1"/>
  <c r="AO1295" i="44"/>
  <c r="AQ1295" i="44" s="1"/>
  <c r="AR1295" i="44" s="1"/>
  <c r="AO142" i="44"/>
  <c r="AQ142" i="44" s="1"/>
  <c r="AR142" i="44" s="1"/>
  <c r="AO1094" i="44"/>
  <c r="AQ1094" i="44" s="1"/>
  <c r="AR1094" i="44" s="1"/>
  <c r="AO733" i="44"/>
  <c r="AQ733" i="44" s="1"/>
  <c r="AR733" i="44" s="1"/>
  <c r="AO326" i="44"/>
  <c r="AQ326" i="44" s="1"/>
  <c r="AR326" i="44" s="1"/>
  <c r="AO1417" i="44"/>
  <c r="AQ1417" i="44" s="1"/>
  <c r="AR1417" i="44" s="1"/>
  <c r="AO1143" i="44"/>
  <c r="AQ1143" i="44" s="1"/>
  <c r="AR1143" i="44" s="1"/>
  <c r="AO1685" i="44"/>
  <c r="AQ1685" i="44" s="1"/>
  <c r="AR1685" i="44" s="1"/>
  <c r="AO1039" i="44"/>
  <c r="AQ1039" i="44" s="1"/>
  <c r="AR1039" i="44" s="1"/>
  <c r="AO1228" i="44"/>
  <c r="AQ1228" i="44" s="1"/>
  <c r="AR1228" i="44" s="1"/>
  <c r="AO624" i="44"/>
  <c r="AQ624" i="44" s="1"/>
  <c r="AR624" i="44" s="1"/>
  <c r="AO1460" i="44"/>
  <c r="AQ1460" i="44" s="1"/>
  <c r="AR1460" i="44" s="1"/>
  <c r="AO800" i="44"/>
  <c r="AQ800" i="44" s="1"/>
  <c r="AR800" i="44" s="1"/>
  <c r="AO153" i="44"/>
  <c r="AQ153" i="44" s="1"/>
  <c r="AR153" i="44" s="1"/>
  <c r="AO568" i="44"/>
  <c r="AQ568" i="44" s="1"/>
  <c r="AR568" i="44" s="1"/>
  <c r="AO1533" i="44"/>
  <c r="AQ1533" i="44" s="1"/>
  <c r="AR1533" i="44" s="1"/>
  <c r="AO210" i="44"/>
  <c r="AQ210" i="44" s="1"/>
  <c r="AR210" i="44" s="1"/>
  <c r="AO289" i="44"/>
  <c r="AQ289" i="44" s="1"/>
  <c r="AR289" i="44" s="1"/>
  <c r="AO364" i="44"/>
  <c r="AQ364" i="44" s="1"/>
  <c r="AR364" i="44" s="1"/>
  <c r="AO1242" i="44"/>
  <c r="AQ1242" i="44" s="1"/>
  <c r="AR1242" i="44" s="1"/>
  <c r="AO1224" i="44"/>
  <c r="AQ1224" i="44" s="1"/>
  <c r="AR1224" i="44" s="1"/>
  <c r="AO1501" i="44"/>
  <c r="AQ1501" i="44" s="1"/>
  <c r="AR1501" i="44" s="1"/>
  <c r="AO373" i="44"/>
  <c r="AQ373" i="44" s="1"/>
  <c r="AR373" i="44" s="1"/>
  <c r="AO1271" i="44"/>
  <c r="AQ1271" i="44" s="1"/>
  <c r="AR1271" i="44" s="1"/>
  <c r="AO1019" i="44"/>
  <c r="AQ1019" i="44" s="1"/>
  <c r="AR1019" i="44" s="1"/>
  <c r="AO648" i="44"/>
  <c r="AQ648" i="44" s="1"/>
  <c r="AR648" i="44" s="1"/>
  <c r="AO118" i="44"/>
  <c r="AQ118" i="44" s="1"/>
  <c r="AR118" i="44" s="1"/>
  <c r="AO1386" i="44"/>
  <c r="AQ1386" i="44" s="1"/>
  <c r="AR1386" i="44" s="1"/>
  <c r="AO1560" i="44"/>
  <c r="AQ1560" i="44" s="1"/>
  <c r="AR1560" i="44" s="1"/>
  <c r="AO409" i="44"/>
  <c r="AQ409" i="44" s="1"/>
  <c r="AR409" i="44" s="1"/>
  <c r="AO1708" i="44"/>
  <c r="AQ1708" i="44" s="1"/>
  <c r="AR1708" i="44" s="1"/>
  <c r="AO1473" i="44"/>
  <c r="AQ1473" i="44" s="1"/>
  <c r="AR1473" i="44" s="1"/>
  <c r="AO1030" i="44"/>
  <c r="AQ1030" i="44" s="1"/>
  <c r="AR1030" i="44" s="1"/>
  <c r="AO860" i="44"/>
  <c r="AQ860" i="44" s="1"/>
  <c r="AR860" i="44" s="1"/>
  <c r="AO1400" i="44"/>
  <c r="AQ1400" i="44" s="1"/>
  <c r="AR1400" i="44" s="1"/>
  <c r="AO1110" i="44"/>
  <c r="AQ1110" i="44" s="1"/>
  <c r="AR1110" i="44" s="1"/>
  <c r="AO1495" i="44"/>
  <c r="AQ1495" i="44" s="1"/>
  <c r="AR1495" i="44" s="1"/>
  <c r="AO1781" i="44"/>
  <c r="AQ1781" i="44" s="1"/>
  <c r="AR1781" i="44" s="1"/>
  <c r="AO70" i="44"/>
  <c r="AQ70" i="44" s="1"/>
  <c r="AR70" i="44" s="1"/>
  <c r="AO1176" i="44"/>
  <c r="AQ1176" i="44" s="1"/>
  <c r="AR1176" i="44" s="1"/>
  <c r="AO149" i="44"/>
  <c r="AQ149" i="44" s="1"/>
  <c r="AR149" i="44" s="1"/>
  <c r="AO1085" i="44"/>
  <c r="AQ1085" i="44" s="1"/>
  <c r="AR1085" i="44" s="1"/>
  <c r="AO1037" i="44"/>
  <c r="AQ1037" i="44" s="1"/>
  <c r="AR1037" i="44" s="1"/>
  <c r="AO1260" i="44"/>
  <c r="AQ1260" i="44" s="1"/>
  <c r="AR1260" i="44" s="1"/>
  <c r="AO1605" i="44"/>
  <c r="AQ1605" i="44" s="1"/>
  <c r="AR1605" i="44" s="1"/>
  <c r="AO1604" i="44"/>
  <c r="AQ1604" i="44" s="1"/>
  <c r="AR1604" i="44" s="1"/>
  <c r="AO151" i="44"/>
  <c r="AQ151" i="44" s="1"/>
  <c r="AR151" i="44" s="1"/>
  <c r="AO1060" i="44"/>
  <c r="AQ1060" i="44" s="1"/>
  <c r="AR1060" i="44" s="1"/>
  <c r="AO1118" i="44"/>
  <c r="AQ1118" i="44" s="1"/>
  <c r="AR1118" i="44" s="1"/>
  <c r="AO1059" i="44"/>
  <c r="AQ1059" i="44" s="1"/>
  <c r="AR1059" i="44" s="1"/>
  <c r="AO1087" i="44"/>
  <c r="AQ1087" i="44" s="1"/>
  <c r="AR1087" i="44" s="1"/>
  <c r="AO1081" i="44"/>
  <c r="AQ1081" i="44" s="1"/>
  <c r="AR1081" i="44" s="1"/>
  <c r="AO1053" i="44"/>
  <c r="AQ1053" i="44" s="1"/>
  <c r="AR1053" i="44" s="1"/>
  <c r="AO1082" i="44"/>
  <c r="AQ1082" i="44" s="1"/>
  <c r="AR1082" i="44" s="1"/>
  <c r="AO1054" i="44"/>
  <c r="AQ1054" i="44" s="1"/>
  <c r="AR1054" i="44" s="1"/>
  <c r="AO4" i="44"/>
  <c r="AO150" i="44"/>
  <c r="AQ150" i="44" s="1"/>
  <c r="AR150" i="44" s="1"/>
  <c r="AO1057" i="44"/>
  <c r="AQ1057" i="44" s="1"/>
  <c r="AR1057" i="44" s="1"/>
  <c r="AO1084" i="44"/>
  <c r="AQ1084" i="44" s="1"/>
  <c r="AR1084" i="44" s="1"/>
  <c r="AO1200" i="44"/>
  <c r="AQ1200" i="44" s="1"/>
  <c r="AR1200" i="44" s="1"/>
  <c r="AO1201" i="44"/>
  <c r="AQ1201" i="44" s="1"/>
  <c r="AR1201" i="44" s="1"/>
  <c r="AO3" i="44"/>
  <c r="AO1352" i="44"/>
  <c r="AQ1352" i="44" s="1"/>
  <c r="AR1352" i="44" s="1"/>
  <c r="AO1058" i="44"/>
  <c r="AQ1058" i="44" s="1"/>
  <c r="AR1058" i="44" s="1"/>
  <c r="AO1117" i="44"/>
  <c r="AQ1117" i="44" s="1"/>
  <c r="AR1117" i="44" s="1"/>
  <c r="AO1086" i="44"/>
  <c r="AQ1086" i="44" s="1"/>
  <c r="AR1086" i="44" s="1"/>
  <c r="AO557" i="44"/>
  <c r="AQ557" i="44" s="1"/>
  <c r="AR557" i="44" s="1"/>
  <c r="AO554" i="44"/>
  <c r="AQ554" i="44" s="1"/>
  <c r="AR554" i="44" s="1"/>
  <c r="AO2" i="44"/>
  <c r="AS2" i="44" l="1"/>
  <c r="AS3" i="44"/>
  <c r="AS4" i="44"/>
  <c r="AS5" i="44"/>
  <c r="U18" i="42" l="1"/>
  <c r="U16" i="42" s="1"/>
  <c r="S325" i="42" l="1"/>
  <c r="S326" i="42"/>
  <c r="S327" i="42"/>
  <c r="S328" i="42"/>
  <c r="S329" i="42"/>
  <c r="S330" i="42"/>
  <c r="S331" i="42"/>
  <c r="S332" i="42"/>
  <c r="S333" i="42"/>
  <c r="S334" i="42"/>
  <c r="S335" i="42"/>
  <c r="S336" i="42"/>
  <c r="S337" i="42"/>
  <c r="S338" i="42"/>
  <c r="S339" i="42"/>
  <c r="S340" i="42"/>
  <c r="S341" i="42"/>
  <c r="S342" i="42"/>
  <c r="S343" i="42"/>
  <c r="S344" i="42"/>
  <c r="S345" i="42"/>
  <c r="S346" i="42"/>
  <c r="S347" i="42"/>
  <c r="S348" i="42"/>
  <c r="S349" i="42"/>
  <c r="S350" i="42"/>
  <c r="S351" i="42"/>
  <c r="S352" i="42"/>
  <c r="S353" i="42"/>
  <c r="S354" i="42"/>
  <c r="S355" i="42"/>
  <c r="S356" i="42"/>
  <c r="S357" i="42"/>
  <c r="S358" i="42"/>
  <c r="S359" i="42"/>
  <c r="S360" i="42"/>
  <c r="S361" i="42"/>
  <c r="S362" i="42"/>
  <c r="S363" i="42"/>
  <c r="S364" i="42"/>
  <c r="S365" i="42"/>
  <c r="S366" i="42"/>
  <c r="S367" i="42"/>
  <c r="S368" i="42"/>
  <c r="S369" i="42"/>
  <c r="S370" i="42"/>
  <c r="S371" i="42"/>
  <c r="S372" i="42"/>
  <c r="S373" i="42"/>
  <c r="S374" i="42"/>
  <c r="S375" i="42"/>
  <c r="S376" i="42"/>
  <c r="S377" i="42"/>
  <c r="S378" i="42"/>
  <c r="S379" i="42"/>
  <c r="S380" i="42"/>
  <c r="S381" i="42"/>
  <c r="S382" i="42"/>
  <c r="S383" i="42"/>
  <c r="S384" i="42"/>
  <c r="S385" i="42"/>
  <c r="S386" i="42"/>
  <c r="S387" i="42"/>
  <c r="S388" i="42"/>
  <c r="S389" i="42"/>
  <c r="S390" i="42"/>
  <c r="S391" i="42"/>
  <c r="S392" i="42"/>
  <c r="S393" i="42"/>
  <c r="S394" i="42"/>
  <c r="S395" i="42"/>
  <c r="S396" i="42"/>
  <c r="S397" i="42"/>
  <c r="S398" i="42"/>
  <c r="S399" i="42"/>
  <c r="S400" i="42"/>
  <c r="S401" i="42"/>
  <c r="S402" i="42"/>
  <c r="S403" i="42"/>
  <c r="S404" i="42"/>
  <c r="S405" i="42"/>
  <c r="S406" i="42"/>
  <c r="S407" i="42"/>
  <c r="S408" i="42"/>
  <c r="S409" i="42"/>
  <c r="S410" i="42"/>
  <c r="S411" i="42"/>
  <c r="S412" i="42"/>
  <c r="S413" i="42"/>
  <c r="S414" i="42"/>
  <c r="S415" i="42"/>
  <c r="S416" i="42"/>
  <c r="S417" i="42"/>
  <c r="S418" i="42"/>
  <c r="S419" i="42"/>
  <c r="S420" i="42"/>
  <c r="S421" i="42"/>
  <c r="S422" i="42"/>
  <c r="S423" i="42"/>
  <c r="S424" i="42"/>
  <c r="S425" i="42"/>
  <c r="S426" i="42"/>
  <c r="S427" i="42"/>
  <c r="S428" i="42"/>
  <c r="S429" i="42"/>
  <c r="S430" i="42"/>
  <c r="S431" i="42"/>
  <c r="S432" i="42"/>
  <c r="S433" i="42"/>
  <c r="S434" i="42"/>
  <c r="S435" i="42"/>
  <c r="S436" i="42"/>
  <c r="S437" i="42"/>
  <c r="S438" i="42"/>
  <c r="S439" i="42"/>
  <c r="S440" i="42"/>
  <c r="S441" i="42"/>
  <c r="S442" i="42"/>
  <c r="S443" i="42"/>
  <c r="S444" i="42"/>
  <c r="S445" i="42"/>
  <c r="S446" i="42"/>
  <c r="S447" i="42"/>
  <c r="S448" i="42"/>
  <c r="S449" i="42"/>
  <c r="S450" i="42"/>
  <c r="S451" i="42"/>
  <c r="S452" i="42"/>
  <c r="S453" i="42"/>
  <c r="S454" i="42"/>
  <c r="S455" i="42"/>
  <c r="S456" i="42"/>
  <c r="S457" i="42"/>
  <c r="S458" i="42"/>
  <c r="S459" i="42"/>
  <c r="S460" i="42"/>
  <c r="S461" i="42"/>
  <c r="S462" i="42"/>
  <c r="S463" i="42"/>
  <c r="S464" i="42"/>
  <c r="S465" i="42"/>
  <c r="S466" i="42"/>
  <c r="S467" i="42"/>
  <c r="S468" i="42"/>
  <c r="S469" i="42"/>
  <c r="S470" i="42"/>
  <c r="S471" i="42"/>
  <c r="S472" i="42"/>
  <c r="S473" i="42"/>
  <c r="S474" i="42"/>
  <c r="S475" i="42"/>
  <c r="S476" i="42"/>
  <c r="S477" i="42"/>
  <c r="S478" i="42"/>
  <c r="S479" i="42"/>
  <c r="S480" i="42"/>
  <c r="S481" i="42"/>
  <c r="S482" i="42"/>
  <c r="S483" i="42"/>
  <c r="S484" i="42"/>
  <c r="S485" i="42"/>
  <c r="S486" i="42"/>
  <c r="S487" i="42"/>
  <c r="S488" i="42"/>
  <c r="S489" i="42"/>
  <c r="S490" i="42"/>
  <c r="S491" i="42"/>
  <c r="S492" i="42"/>
  <c r="S493" i="42"/>
  <c r="S494" i="42"/>
  <c r="S495" i="42"/>
  <c r="S496" i="42"/>
  <c r="S497" i="42"/>
  <c r="S498" i="42"/>
  <c r="S499" i="42"/>
  <c r="S500" i="42"/>
  <c r="S501" i="42"/>
  <c r="S502" i="42"/>
  <c r="S503" i="42"/>
  <c r="S504" i="42"/>
  <c r="S505" i="42"/>
  <c r="S506" i="42"/>
  <c r="S507" i="42"/>
  <c r="S508" i="42"/>
  <c r="S509" i="42"/>
  <c r="S510" i="42"/>
  <c r="S511" i="42"/>
  <c r="S512" i="42"/>
  <c r="S513" i="42"/>
  <c r="S514" i="42"/>
  <c r="S515" i="42"/>
  <c r="S516" i="42"/>
  <c r="S517" i="42"/>
  <c r="S518" i="42"/>
  <c r="S519" i="42"/>
  <c r="S520" i="42"/>
  <c r="S521" i="42"/>
  <c r="S522" i="42"/>
  <c r="S523" i="42"/>
  <c r="S524" i="42"/>
  <c r="S525" i="42"/>
  <c r="S526" i="42"/>
  <c r="S527" i="42"/>
  <c r="S528" i="42"/>
  <c r="S529" i="42"/>
  <c r="S530" i="42"/>
  <c r="S531" i="42"/>
  <c r="S532" i="42"/>
  <c r="S533" i="42"/>
  <c r="S534" i="42"/>
  <c r="S535" i="42"/>
  <c r="S536" i="42"/>
  <c r="S537" i="42"/>
  <c r="S538" i="42"/>
  <c r="S539" i="42"/>
  <c r="S540" i="42"/>
  <c r="S541" i="42"/>
  <c r="S542" i="42"/>
  <c r="S543" i="42"/>
  <c r="S544" i="42"/>
  <c r="S545" i="42"/>
  <c r="S546" i="42"/>
  <c r="S547" i="42"/>
  <c r="S548" i="42"/>
  <c r="S549" i="42"/>
  <c r="S550" i="42"/>
  <c r="S551" i="42"/>
  <c r="S552" i="42"/>
  <c r="S553" i="42"/>
  <c r="S554" i="42"/>
  <c r="S555" i="42"/>
  <c r="S556" i="42"/>
  <c r="S557" i="42"/>
  <c r="S558" i="42"/>
  <c r="S559" i="42"/>
  <c r="S560" i="42"/>
  <c r="S561" i="42"/>
  <c r="S562" i="42"/>
  <c r="S563" i="42"/>
  <c r="S564" i="42"/>
  <c r="S565" i="42"/>
  <c r="S566" i="42"/>
  <c r="S567" i="42"/>
  <c r="S568" i="42"/>
  <c r="S569" i="42"/>
  <c r="S570" i="42"/>
  <c r="S571" i="42"/>
  <c r="S572" i="42"/>
  <c r="S573" i="42"/>
  <c r="S574" i="42"/>
  <c r="S575" i="42"/>
  <c r="S576" i="42"/>
  <c r="S577" i="42"/>
  <c r="S578" i="42"/>
  <c r="S579" i="42"/>
  <c r="S580" i="42"/>
  <c r="S581" i="42"/>
  <c r="S582" i="42"/>
  <c r="S583" i="42"/>
  <c r="S584" i="42"/>
  <c r="S585" i="42"/>
  <c r="S586" i="42"/>
  <c r="S587" i="42"/>
  <c r="S588" i="42"/>
  <c r="S589" i="42"/>
  <c r="S590" i="42"/>
  <c r="S591" i="42"/>
  <c r="S592" i="42"/>
  <c r="S593" i="42"/>
  <c r="S594" i="42"/>
  <c r="S595" i="42"/>
  <c r="S596" i="42"/>
  <c r="S597" i="42"/>
  <c r="S598" i="42"/>
  <c r="S599" i="42"/>
  <c r="S600" i="42"/>
  <c r="S601" i="42"/>
  <c r="S602" i="42"/>
  <c r="S603" i="42"/>
  <c r="S604" i="42"/>
  <c r="S605" i="42"/>
  <c r="S606" i="42"/>
  <c r="S607" i="42"/>
  <c r="S608" i="42"/>
  <c r="S609" i="42"/>
  <c r="S610" i="42"/>
  <c r="S611" i="42"/>
  <c r="S612" i="42"/>
  <c r="S613" i="42"/>
  <c r="S614" i="42"/>
  <c r="S615" i="42"/>
  <c r="S616" i="42"/>
  <c r="S617" i="42"/>
  <c r="S618" i="42"/>
  <c r="S619" i="42"/>
  <c r="S620" i="42"/>
  <c r="S621" i="42"/>
  <c r="S622" i="42"/>
  <c r="S623" i="42"/>
  <c r="S624" i="42"/>
  <c r="S625" i="42"/>
  <c r="S626" i="42"/>
  <c r="S627" i="42"/>
  <c r="S628" i="42"/>
  <c r="S629" i="42"/>
  <c r="S630" i="42"/>
  <c r="S631" i="42"/>
  <c r="S632" i="42"/>
  <c r="S633" i="42"/>
  <c r="S634" i="42"/>
  <c r="S635" i="42"/>
  <c r="S636" i="42"/>
  <c r="S637" i="42"/>
  <c r="S638" i="42"/>
  <c r="S639" i="42"/>
  <c r="S640" i="42"/>
  <c r="S641" i="42"/>
  <c r="S642" i="42"/>
  <c r="S643" i="42"/>
  <c r="S644" i="42"/>
  <c r="S645" i="42"/>
  <c r="S646" i="42"/>
  <c r="S647" i="42"/>
  <c r="S648" i="42"/>
  <c r="S649" i="42"/>
  <c r="S650" i="42"/>
  <c r="S651" i="42"/>
  <c r="S652" i="42"/>
  <c r="S653" i="42"/>
  <c r="S654" i="42"/>
  <c r="S655" i="42"/>
  <c r="S656" i="42"/>
  <c r="S657" i="42"/>
  <c r="S658" i="42"/>
  <c r="S659" i="42"/>
  <c r="S660" i="42"/>
  <c r="S661" i="42"/>
  <c r="S662" i="42"/>
  <c r="S663" i="42"/>
  <c r="S664" i="42"/>
  <c r="S665" i="42"/>
  <c r="S666" i="42"/>
  <c r="S667" i="42"/>
  <c r="S668" i="42"/>
  <c r="S669" i="42"/>
  <c r="S670" i="42"/>
  <c r="S671" i="42"/>
  <c r="S672" i="42"/>
  <c r="S673" i="42"/>
  <c r="S674" i="42"/>
  <c r="S675" i="42"/>
  <c r="S676" i="42"/>
  <c r="S677" i="42"/>
  <c r="S678" i="42"/>
  <c r="S679" i="42"/>
  <c r="S680" i="42"/>
  <c r="S681" i="42"/>
  <c r="S682" i="42"/>
  <c r="S683" i="42"/>
  <c r="S684" i="42"/>
  <c r="S685" i="42"/>
  <c r="S686" i="42"/>
  <c r="S687" i="42"/>
  <c r="S688" i="42"/>
  <c r="S689" i="42"/>
  <c r="S690" i="42"/>
  <c r="S691" i="42"/>
  <c r="S692" i="42"/>
  <c r="S693" i="42"/>
  <c r="S694" i="42"/>
  <c r="S695" i="42"/>
  <c r="S696" i="42"/>
  <c r="S697" i="42"/>
  <c r="S698" i="42"/>
  <c r="S699" i="42"/>
  <c r="S700" i="42"/>
  <c r="S701" i="42"/>
  <c r="S702" i="42"/>
  <c r="S703" i="42"/>
  <c r="S704" i="42"/>
  <c r="S705" i="42"/>
  <c r="S706" i="42"/>
  <c r="S707" i="42"/>
  <c r="S708" i="42"/>
  <c r="S709" i="42"/>
  <c r="S710" i="42"/>
  <c r="S711" i="42"/>
  <c r="S712" i="42"/>
  <c r="S713" i="42"/>
  <c r="S714" i="42"/>
  <c r="S715" i="42"/>
  <c r="S716" i="42"/>
  <c r="S717" i="42"/>
  <c r="S718" i="42"/>
  <c r="S719" i="42"/>
  <c r="S720" i="42"/>
  <c r="S721" i="42"/>
  <c r="S722" i="42"/>
  <c r="S723" i="42"/>
  <c r="S724" i="42"/>
  <c r="S725" i="42"/>
  <c r="S726" i="42"/>
  <c r="S727" i="42"/>
  <c r="S728" i="42"/>
  <c r="S729" i="42"/>
  <c r="S730" i="42"/>
  <c r="S731" i="42"/>
  <c r="S732" i="42"/>
  <c r="S733" i="42"/>
  <c r="S734" i="42"/>
  <c r="S735" i="42"/>
  <c r="S736" i="42"/>
  <c r="S737" i="42"/>
  <c r="S738" i="42"/>
  <c r="S739" i="42"/>
  <c r="S740" i="42"/>
  <c r="S741" i="42"/>
  <c r="S742" i="42"/>
  <c r="S743" i="42"/>
  <c r="S744" i="42"/>
  <c r="S745" i="42"/>
  <c r="S746" i="42"/>
  <c r="S747" i="42"/>
  <c r="S748" i="42"/>
  <c r="S749" i="42"/>
  <c r="S750" i="42"/>
  <c r="S751" i="42"/>
  <c r="S752" i="42"/>
  <c r="S753" i="42"/>
  <c r="S754" i="42"/>
  <c r="S755" i="42"/>
  <c r="S756" i="42"/>
  <c r="S757" i="42"/>
  <c r="S758" i="42"/>
  <c r="S759" i="42"/>
  <c r="S760" i="42"/>
  <c r="S761" i="42"/>
  <c r="S762" i="42"/>
  <c r="S763" i="42"/>
  <c r="S764" i="42"/>
  <c r="S765" i="42"/>
  <c r="S766" i="42"/>
  <c r="S767" i="42"/>
  <c r="S768" i="42"/>
  <c r="S769" i="42"/>
  <c r="S770" i="42"/>
  <c r="S771" i="42"/>
  <c r="S772" i="42"/>
  <c r="S773" i="42"/>
  <c r="S774" i="42"/>
  <c r="S775" i="42"/>
  <c r="S776" i="42"/>
  <c r="S777" i="42"/>
  <c r="S778" i="42"/>
  <c r="S779" i="42"/>
  <c r="S780" i="42"/>
  <c r="S781" i="42"/>
  <c r="S782" i="42"/>
  <c r="S783" i="42"/>
  <c r="S784" i="42"/>
  <c r="S785" i="42"/>
  <c r="S786" i="42"/>
  <c r="S787" i="42"/>
  <c r="S788" i="42"/>
  <c r="S789" i="42"/>
  <c r="S790" i="42"/>
  <c r="S791" i="42"/>
  <c r="S792" i="42"/>
  <c r="S793" i="42"/>
  <c r="S794" i="42"/>
  <c r="S795" i="42"/>
  <c r="S796" i="42"/>
  <c r="S797" i="42"/>
  <c r="S798" i="42"/>
  <c r="S799" i="42"/>
  <c r="S800" i="42"/>
  <c r="S801" i="42"/>
  <c r="S802" i="42"/>
  <c r="S803" i="42"/>
  <c r="S804" i="42"/>
  <c r="S805" i="42"/>
  <c r="S806" i="42"/>
  <c r="S807" i="42"/>
  <c r="S808" i="42"/>
  <c r="S809" i="42"/>
  <c r="S810" i="42"/>
  <c r="S811" i="42"/>
  <c r="S812" i="42"/>
  <c r="S813" i="42"/>
  <c r="S814" i="42"/>
  <c r="S815" i="42"/>
  <c r="S816" i="42"/>
  <c r="S817" i="42"/>
  <c r="S818" i="42"/>
  <c r="S819" i="42"/>
  <c r="S820" i="42"/>
  <c r="S821" i="42"/>
  <c r="S822" i="42"/>
  <c r="S823" i="42"/>
  <c r="S824" i="42"/>
  <c r="S825" i="42"/>
  <c r="S826" i="42"/>
  <c r="S827" i="42"/>
  <c r="S828" i="42"/>
  <c r="S829" i="42"/>
  <c r="S830" i="42"/>
  <c r="S831" i="42"/>
  <c r="S832" i="42"/>
  <c r="S833" i="42"/>
  <c r="S834" i="42"/>
  <c r="S835" i="42"/>
  <c r="S836" i="42"/>
  <c r="S837" i="42"/>
  <c r="S838" i="42"/>
  <c r="S839" i="42"/>
  <c r="S840" i="42"/>
  <c r="S841" i="42"/>
  <c r="S842" i="42"/>
  <c r="S843" i="42"/>
  <c r="S844" i="42"/>
  <c r="S845" i="42"/>
  <c r="S846" i="42"/>
  <c r="S847" i="42"/>
  <c r="S848" i="42"/>
  <c r="S849" i="42"/>
  <c r="S850" i="42"/>
  <c r="S851" i="42"/>
  <c r="S852" i="42"/>
  <c r="S853" i="42"/>
  <c r="S854" i="42"/>
  <c r="S855" i="42"/>
  <c r="S856" i="42"/>
  <c r="S857" i="42"/>
  <c r="S858" i="42"/>
  <c r="S859" i="42"/>
  <c r="S860" i="42"/>
  <c r="S861" i="42"/>
  <c r="S862" i="42"/>
  <c r="S863" i="42"/>
  <c r="S864" i="42"/>
  <c r="S865" i="42"/>
  <c r="S866" i="42"/>
  <c r="S867" i="42"/>
  <c r="S868" i="42"/>
  <c r="S869" i="42"/>
  <c r="S870" i="42"/>
  <c r="S871" i="42"/>
  <c r="S872" i="42"/>
  <c r="S873" i="42"/>
  <c r="S874" i="42"/>
  <c r="S875" i="42"/>
  <c r="S876" i="42"/>
  <c r="S877" i="42"/>
  <c r="S878" i="42"/>
  <c r="S879" i="42"/>
  <c r="S880" i="42"/>
  <c r="S881" i="42"/>
  <c r="S882" i="42"/>
  <c r="S883" i="42"/>
  <c r="S884" i="42"/>
  <c r="S885" i="42"/>
  <c r="S886" i="42"/>
  <c r="S887" i="42"/>
  <c r="S888" i="42"/>
  <c r="S889" i="42"/>
  <c r="S890" i="42"/>
  <c r="S891" i="42"/>
  <c r="S892" i="42"/>
  <c r="S893" i="42"/>
  <c r="S894" i="42"/>
  <c r="S895" i="42"/>
  <c r="S896" i="42"/>
  <c r="S897" i="42"/>
  <c r="S898" i="42"/>
  <c r="S899" i="42"/>
  <c r="S900" i="42"/>
  <c r="S901" i="42"/>
  <c r="S902" i="42"/>
  <c r="S903" i="42"/>
  <c r="S904" i="42"/>
  <c r="S905" i="42"/>
  <c r="S906" i="42"/>
  <c r="S907" i="42"/>
  <c r="S908" i="42"/>
  <c r="S909" i="42"/>
  <c r="S910" i="42"/>
  <c r="S911" i="42"/>
  <c r="S912" i="42"/>
  <c r="S913" i="42"/>
  <c r="S914" i="42"/>
  <c r="S915" i="42"/>
  <c r="S916" i="42"/>
  <c r="S917" i="42"/>
  <c r="S918" i="42"/>
  <c r="S919" i="42"/>
  <c r="S920" i="42"/>
  <c r="S921" i="42"/>
  <c r="S922" i="42"/>
  <c r="S923" i="42"/>
  <c r="S924" i="42"/>
  <c r="S925" i="42"/>
  <c r="S926" i="42"/>
  <c r="S927" i="42"/>
  <c r="S928" i="42"/>
  <c r="S929" i="42"/>
  <c r="S930" i="42"/>
  <c r="S931" i="42"/>
  <c r="S932" i="42"/>
  <c r="S933" i="42"/>
  <c r="S934" i="42"/>
  <c r="S935" i="42"/>
  <c r="S936" i="42"/>
  <c r="S937" i="42"/>
  <c r="S938" i="42"/>
  <c r="S939" i="42"/>
  <c r="S940" i="42"/>
  <c r="S941" i="42"/>
  <c r="S942" i="42"/>
  <c r="S943" i="42"/>
  <c r="S944" i="42"/>
  <c r="S945" i="42"/>
  <c r="S946" i="42"/>
  <c r="S947" i="42"/>
  <c r="S948" i="42"/>
  <c r="S949" i="42"/>
  <c r="S950" i="42"/>
  <c r="S951" i="42"/>
  <c r="S952" i="42"/>
  <c r="S953" i="42"/>
  <c r="S954" i="42"/>
  <c r="S955" i="42"/>
  <c r="S956" i="42"/>
  <c r="S957" i="42"/>
  <c r="S958" i="42"/>
  <c r="S959" i="42"/>
  <c r="S960" i="42"/>
  <c r="S961" i="42"/>
  <c r="S962" i="42"/>
  <c r="S963" i="42"/>
  <c r="S964" i="42"/>
  <c r="S965" i="42"/>
  <c r="S966" i="42"/>
  <c r="S967" i="42"/>
  <c r="S968" i="42"/>
  <c r="S969" i="42"/>
  <c r="S970" i="42"/>
  <c r="S971" i="42"/>
  <c r="S972" i="42"/>
  <c r="S973" i="42"/>
  <c r="S974" i="42"/>
  <c r="S975" i="42"/>
  <c r="S976" i="42"/>
  <c r="S977" i="42"/>
  <c r="S978" i="42"/>
  <c r="S979" i="42"/>
  <c r="S980" i="42"/>
  <c r="S981" i="42"/>
  <c r="S982" i="42"/>
  <c r="S983" i="42"/>
  <c r="S984" i="42"/>
  <c r="S985" i="42"/>
  <c r="S986" i="42"/>
  <c r="S987" i="42"/>
  <c r="S988" i="42"/>
  <c r="S989" i="42"/>
  <c r="S990" i="42"/>
  <c r="S991" i="42"/>
  <c r="S992" i="42"/>
  <c r="S993" i="42"/>
  <c r="S994" i="42"/>
  <c r="S995" i="42"/>
  <c r="S996" i="42"/>
  <c r="S997" i="42"/>
  <c r="S998" i="42"/>
  <c r="S999" i="42"/>
  <c r="S1000" i="42"/>
  <c r="S1001" i="42"/>
  <c r="S1002" i="42"/>
  <c r="S1003" i="42"/>
  <c r="S1004" i="42"/>
  <c r="S1005" i="42"/>
  <c r="S1006" i="42"/>
  <c r="S1007" i="42"/>
  <c r="S1008" i="42"/>
  <c r="S1009" i="42"/>
  <c r="S1010" i="42"/>
  <c r="S1011" i="42"/>
  <c r="S1012" i="42"/>
  <c r="S1013" i="42"/>
  <c r="S1014" i="42"/>
  <c r="S1015" i="42"/>
  <c r="S1016" i="42"/>
  <c r="S1017" i="42"/>
  <c r="S1018" i="42"/>
  <c r="S1019" i="42"/>
  <c r="S1020" i="42"/>
  <c r="S1021" i="42"/>
  <c r="S1022" i="42"/>
  <c r="S1023" i="42"/>
  <c r="S1024" i="42"/>
  <c r="S1025" i="42"/>
  <c r="S1026" i="42"/>
  <c r="S1027" i="42"/>
  <c r="S1028" i="42"/>
  <c r="S1029" i="42"/>
  <c r="S1030" i="42"/>
  <c r="S1031" i="42"/>
  <c r="S1032" i="42"/>
  <c r="S1033" i="42"/>
  <c r="S1034" i="42"/>
  <c r="S1035" i="42"/>
  <c r="S1036" i="42"/>
  <c r="S1037" i="42"/>
  <c r="S1038" i="42"/>
  <c r="S1039" i="42"/>
  <c r="S1040" i="42"/>
  <c r="S1041" i="42"/>
  <c r="S1042" i="42"/>
  <c r="S1043" i="42"/>
  <c r="S1044" i="42"/>
  <c r="S1045" i="42"/>
  <c r="S1046" i="42"/>
  <c r="S1047" i="42"/>
  <c r="S1048" i="42"/>
  <c r="S1049" i="42"/>
  <c r="S1050" i="42"/>
  <c r="S1051" i="42"/>
  <c r="S1052" i="42"/>
  <c r="S1053" i="42"/>
  <c r="S1054" i="42"/>
  <c r="S1055" i="42"/>
  <c r="S1056" i="42"/>
  <c r="S1057" i="42"/>
  <c r="S1058" i="42"/>
  <c r="S1059" i="42"/>
  <c r="S1060" i="42"/>
  <c r="S1061" i="42"/>
  <c r="S1062" i="42"/>
  <c r="S1063" i="42"/>
  <c r="S1064" i="42"/>
  <c r="S1065" i="42"/>
  <c r="S1066" i="42"/>
  <c r="S1067" i="42"/>
  <c r="S1068" i="42"/>
  <c r="S1069" i="42"/>
  <c r="S1070" i="42"/>
  <c r="S1071" i="42"/>
  <c r="S1072" i="42"/>
  <c r="S1073" i="42"/>
  <c r="S1074" i="42"/>
  <c r="S1075" i="42"/>
  <c r="S1076" i="42"/>
  <c r="S1077" i="42"/>
  <c r="S1078" i="42"/>
  <c r="S1079" i="42"/>
  <c r="S1080" i="42"/>
  <c r="S1081" i="42"/>
  <c r="S1082" i="42"/>
  <c r="S1083" i="42"/>
  <c r="S1084" i="42"/>
  <c r="S1085" i="42"/>
  <c r="S1086" i="42"/>
  <c r="S1087" i="42"/>
  <c r="S1088" i="42"/>
  <c r="S1089" i="42"/>
  <c r="S1090" i="42"/>
  <c r="S1091" i="42"/>
  <c r="S1092" i="42"/>
  <c r="S1093" i="42"/>
  <c r="S1094" i="42"/>
  <c r="S1095" i="42"/>
  <c r="S1096" i="42"/>
  <c r="S1097" i="42"/>
  <c r="S1098" i="42"/>
  <c r="S1099" i="42"/>
  <c r="S1100" i="42"/>
  <c r="S1101" i="42"/>
  <c r="S1102" i="42"/>
  <c r="S1103" i="42"/>
  <c r="S1104" i="42"/>
  <c r="S1105" i="42"/>
  <c r="S1106" i="42"/>
  <c r="S1107" i="42"/>
  <c r="S1108" i="42"/>
  <c r="S1109" i="42"/>
  <c r="S1110" i="42"/>
  <c r="S1111" i="42"/>
  <c r="S1112" i="42"/>
  <c r="S1113" i="42"/>
  <c r="S1114" i="42"/>
  <c r="S1115" i="42"/>
  <c r="S1116" i="42"/>
  <c r="S1117" i="42"/>
  <c r="S1118" i="42"/>
  <c r="S1119" i="42"/>
  <c r="S1120" i="42"/>
  <c r="S1121" i="42"/>
  <c r="S1122" i="42"/>
  <c r="S1123" i="42"/>
  <c r="S1124" i="42"/>
  <c r="S1125" i="42"/>
  <c r="S1126" i="42"/>
  <c r="S1127" i="42"/>
  <c r="S1128" i="42"/>
  <c r="S1129" i="42"/>
  <c r="S1130" i="42"/>
  <c r="S1131" i="42"/>
  <c r="S1132" i="42"/>
  <c r="S1133" i="42"/>
  <c r="S1134" i="42"/>
  <c r="S1135" i="42"/>
  <c r="S1136" i="42"/>
  <c r="S1137" i="42"/>
  <c r="S1138" i="42"/>
  <c r="S1139" i="42"/>
  <c r="S1140" i="42"/>
  <c r="S1141" i="42"/>
  <c r="S1142" i="42"/>
  <c r="S1143" i="42"/>
  <c r="S1144" i="42"/>
  <c r="S1145" i="42"/>
  <c r="S1146" i="42"/>
  <c r="S1147" i="42"/>
  <c r="S1148" i="42"/>
  <c r="S1149" i="42"/>
  <c r="S1150" i="42"/>
  <c r="S1151" i="42"/>
  <c r="S1152" i="42"/>
  <c r="S1153" i="42"/>
  <c r="S1154" i="42"/>
  <c r="S1155" i="42"/>
  <c r="S1156" i="42"/>
  <c r="S1157" i="42"/>
  <c r="S1158" i="42"/>
  <c r="S1159" i="42"/>
  <c r="S1160" i="42"/>
  <c r="S1161" i="42"/>
  <c r="S1162" i="42"/>
  <c r="S1163" i="42"/>
  <c r="S1164" i="42"/>
  <c r="S1165" i="42"/>
  <c r="S1166" i="42"/>
  <c r="S1167" i="42"/>
  <c r="S1168" i="42"/>
  <c r="S1169" i="42"/>
  <c r="S1170" i="42"/>
  <c r="S1171" i="42"/>
  <c r="S1172" i="42"/>
  <c r="S1173" i="42"/>
  <c r="S1174" i="42"/>
  <c r="S1175" i="42"/>
  <c r="S1176" i="42"/>
  <c r="S1177" i="42"/>
  <c r="S1178" i="42"/>
  <c r="S1179" i="42"/>
  <c r="S1180" i="42"/>
  <c r="S1181" i="42"/>
  <c r="S1182" i="42"/>
  <c r="S1183" i="42"/>
  <c r="S1184" i="42"/>
  <c r="S1185" i="42"/>
  <c r="S1186" i="42"/>
  <c r="S1187" i="42"/>
  <c r="S1188" i="42"/>
  <c r="S1189" i="42"/>
  <c r="S1190" i="42"/>
  <c r="S1191" i="42"/>
  <c r="S1192" i="42"/>
  <c r="S1193" i="42"/>
  <c r="S1194" i="42"/>
  <c r="S1195" i="42"/>
  <c r="S1196" i="42"/>
  <c r="S1197" i="42"/>
  <c r="S1198" i="42"/>
  <c r="S1199" i="42"/>
  <c r="S1200" i="42"/>
  <c r="S1201" i="42"/>
  <c r="S1202" i="42"/>
  <c r="S1203" i="42"/>
  <c r="S1204" i="42"/>
  <c r="S1205" i="42"/>
  <c r="S1206" i="42"/>
  <c r="S1207" i="42"/>
  <c r="S1208" i="42"/>
  <c r="S1209" i="42"/>
  <c r="S1210" i="42"/>
  <c r="S1211" i="42"/>
  <c r="S1212" i="42"/>
  <c r="S1213" i="42"/>
  <c r="S1214" i="42"/>
  <c r="S1215" i="42"/>
  <c r="S1216" i="42"/>
  <c r="S1217" i="42"/>
  <c r="S1218" i="42"/>
  <c r="S1219" i="42"/>
  <c r="S1220" i="42"/>
  <c r="S1221" i="42"/>
  <c r="S1222" i="42"/>
  <c r="S1223" i="42"/>
  <c r="S1224" i="42"/>
  <c r="S1225" i="42"/>
  <c r="S1226" i="42"/>
  <c r="S1227" i="42"/>
  <c r="S1228" i="42"/>
  <c r="S1229" i="42"/>
  <c r="S1230" i="42"/>
  <c r="S1231" i="42"/>
  <c r="S1232" i="42"/>
  <c r="S1233" i="42"/>
  <c r="S1234" i="42"/>
  <c r="S1235" i="42"/>
  <c r="S1236" i="42"/>
  <c r="S1237" i="42"/>
  <c r="S1238" i="42"/>
  <c r="S1239" i="42"/>
  <c r="S1240" i="42"/>
  <c r="S1241" i="42"/>
  <c r="S1242" i="42"/>
  <c r="S1243" i="42"/>
  <c r="S1244" i="42"/>
  <c r="S1245" i="42"/>
  <c r="S1246" i="42"/>
  <c r="S1247" i="42"/>
  <c r="S1248" i="42"/>
  <c r="S1249" i="42"/>
  <c r="S1250" i="42"/>
  <c r="S1251" i="42"/>
  <c r="S1252" i="42"/>
  <c r="S1253" i="42"/>
  <c r="S1254" i="42"/>
  <c r="S1255" i="42"/>
  <c r="S1256" i="42"/>
  <c r="S1257" i="42"/>
  <c r="S1258" i="42"/>
  <c r="S1259" i="42"/>
  <c r="S1260" i="42"/>
  <c r="S1261" i="42"/>
  <c r="S1262" i="42"/>
  <c r="S1263" i="42"/>
  <c r="S1264" i="42"/>
  <c r="S1265" i="42"/>
  <c r="S1266" i="42"/>
  <c r="S1267" i="42"/>
  <c r="S1268" i="42"/>
  <c r="S1269" i="42"/>
  <c r="S1270" i="42"/>
  <c r="S1271" i="42"/>
  <c r="S1272" i="42"/>
  <c r="S1273" i="42"/>
  <c r="S1274" i="42"/>
  <c r="S1275" i="42"/>
  <c r="S1276" i="42"/>
  <c r="S1277" i="42"/>
  <c r="S1278" i="42"/>
  <c r="S1279" i="42"/>
  <c r="S1280" i="42"/>
  <c r="S1281" i="42"/>
  <c r="S1282" i="42"/>
  <c r="S1283" i="42"/>
  <c r="S1284" i="42"/>
  <c r="S1285" i="42"/>
  <c r="S1286" i="42"/>
  <c r="S1287" i="42"/>
  <c r="S1288" i="42"/>
  <c r="S1289" i="42"/>
  <c r="S1290" i="42"/>
  <c r="S1291" i="42"/>
  <c r="S1292" i="42"/>
  <c r="S1293" i="42"/>
  <c r="S1294" i="42"/>
  <c r="S1295" i="42"/>
  <c r="S1296" i="42"/>
  <c r="S1297" i="42"/>
  <c r="S1298" i="42"/>
  <c r="S1299" i="42"/>
  <c r="S1300" i="42"/>
  <c r="S1301" i="42"/>
  <c r="S1302" i="42"/>
  <c r="S1303" i="42"/>
  <c r="S1304" i="42"/>
  <c r="S1305" i="42"/>
  <c r="S1306" i="42"/>
  <c r="S1307" i="42"/>
  <c r="S1308" i="42"/>
  <c r="S1309" i="42"/>
  <c r="S1310" i="42"/>
  <c r="S1311" i="42"/>
  <c r="S1312" i="42"/>
  <c r="S1313" i="42"/>
  <c r="S1314" i="42"/>
  <c r="S1315" i="42"/>
  <c r="S1316" i="42"/>
  <c r="S1317" i="42"/>
  <c r="S1318" i="42"/>
  <c r="S1319" i="42"/>
  <c r="S1320" i="42"/>
  <c r="S1321" i="42"/>
  <c r="S1322" i="42"/>
  <c r="S1323" i="42"/>
  <c r="S1324" i="42"/>
  <c r="S1325" i="42"/>
  <c r="S1326" i="42"/>
  <c r="S1327" i="42"/>
  <c r="S1328" i="42"/>
  <c r="S1329" i="42"/>
  <c r="S1330" i="42"/>
  <c r="S1331" i="42"/>
  <c r="S1332" i="42"/>
  <c r="S1333" i="42"/>
  <c r="S1334" i="42"/>
  <c r="S1335" i="42"/>
  <c r="S1336" i="42"/>
  <c r="S1337" i="42"/>
  <c r="S1338" i="42"/>
  <c r="S1339" i="42"/>
  <c r="S1340" i="42"/>
  <c r="S1341" i="42"/>
  <c r="S1342" i="42"/>
  <c r="S1343" i="42"/>
  <c r="S1344" i="42"/>
  <c r="S1345" i="42"/>
  <c r="S1346" i="42"/>
  <c r="S1347" i="42"/>
  <c r="S1348" i="42"/>
  <c r="S1349" i="42"/>
  <c r="S1350" i="42"/>
  <c r="S1351" i="42"/>
  <c r="S1352" i="42"/>
  <c r="S1353" i="42"/>
  <c r="S1354" i="42"/>
  <c r="S1355" i="42"/>
  <c r="S1356" i="42"/>
  <c r="S1357" i="42"/>
  <c r="S1358" i="42"/>
  <c r="S1359" i="42"/>
  <c r="S1360" i="42"/>
  <c r="S1361" i="42"/>
  <c r="S1362" i="42"/>
  <c r="S1363" i="42"/>
  <c r="S1364" i="42"/>
  <c r="S1365" i="42"/>
  <c r="S1366" i="42"/>
  <c r="S1367" i="42"/>
  <c r="S1368" i="42"/>
  <c r="S1369" i="42"/>
  <c r="S1370" i="42"/>
  <c r="S1371" i="42"/>
  <c r="S1372" i="42"/>
  <c r="S1373" i="42"/>
  <c r="S1374" i="42"/>
  <c r="S1375" i="42"/>
  <c r="S1376" i="42"/>
  <c r="S1377" i="42"/>
  <c r="S1378" i="42"/>
  <c r="S1379" i="42"/>
  <c r="S1380" i="42"/>
  <c r="S1381" i="42"/>
  <c r="S1382" i="42"/>
  <c r="S1383" i="42"/>
  <c r="S1384" i="42"/>
  <c r="S1385" i="42"/>
  <c r="S1386" i="42"/>
  <c r="S1387" i="42"/>
  <c r="S1388" i="42"/>
  <c r="S1389" i="42"/>
  <c r="S1390" i="42"/>
  <c r="S1391" i="42"/>
  <c r="S1392" i="42"/>
  <c r="S1393" i="42"/>
  <c r="S1394" i="42"/>
  <c r="S1395" i="42"/>
  <c r="S1396" i="42"/>
  <c r="S1397" i="42"/>
  <c r="S1398" i="42"/>
  <c r="S1399" i="42"/>
  <c r="S1400" i="42"/>
  <c r="S1401" i="42"/>
  <c r="S1402" i="42"/>
  <c r="S1403" i="42"/>
  <c r="S1404" i="42"/>
  <c r="S1405" i="42"/>
  <c r="S1406" i="42"/>
  <c r="S1407" i="42"/>
  <c r="S1408" i="42"/>
  <c r="S1409" i="42"/>
  <c r="S1410" i="42"/>
  <c r="S1411" i="42"/>
  <c r="S1412" i="42"/>
  <c r="S1413" i="42"/>
  <c r="S1414" i="42"/>
  <c r="S1415" i="42"/>
  <c r="S1416" i="42"/>
  <c r="S1417" i="42"/>
  <c r="S1418" i="42"/>
  <c r="S1419" i="42"/>
  <c r="S1420" i="42"/>
  <c r="S1421" i="42"/>
  <c r="S1422" i="42"/>
  <c r="S1423" i="42"/>
  <c r="S1424" i="42"/>
  <c r="S1425" i="42"/>
  <c r="S1426" i="42"/>
  <c r="S1427" i="42"/>
  <c r="S1428" i="42"/>
  <c r="S1429" i="42"/>
  <c r="S1430" i="42"/>
  <c r="S1431" i="42"/>
  <c r="S1432" i="42"/>
  <c r="S1433" i="42"/>
  <c r="S1434" i="42"/>
  <c r="S1435" i="42"/>
  <c r="S1436" i="42"/>
  <c r="S1437" i="42"/>
  <c r="S1438" i="42"/>
  <c r="S1439" i="42"/>
  <c r="S1440" i="42"/>
  <c r="S1441" i="42"/>
  <c r="S1442" i="42"/>
  <c r="S1443" i="42"/>
  <c r="S1444" i="42"/>
  <c r="S1445" i="42"/>
  <c r="S1446" i="42"/>
  <c r="S1447" i="42"/>
  <c r="S1448" i="42"/>
  <c r="S1449" i="42"/>
  <c r="S1450" i="42"/>
  <c r="S1451" i="42"/>
  <c r="S1452" i="42"/>
  <c r="S1453" i="42"/>
  <c r="S1454" i="42"/>
  <c r="S1455" i="42"/>
  <c r="S1456" i="42"/>
  <c r="S1457" i="42"/>
  <c r="S1458" i="42"/>
  <c r="S1459" i="42"/>
  <c r="S1460" i="42"/>
  <c r="S1461" i="42"/>
  <c r="S1462" i="42"/>
  <c r="S1463" i="42"/>
  <c r="S1464" i="42"/>
  <c r="S1465" i="42"/>
  <c r="S1466" i="42"/>
  <c r="S1467" i="42"/>
  <c r="S1468" i="42"/>
  <c r="S1469" i="42"/>
  <c r="S1470" i="42"/>
  <c r="S1471" i="42"/>
  <c r="S1472" i="42"/>
  <c r="S1473" i="42"/>
  <c r="S1474" i="42"/>
  <c r="S1475" i="42"/>
  <c r="S1476" i="42"/>
  <c r="S1477" i="42"/>
  <c r="S1478" i="42"/>
  <c r="S1479" i="42"/>
  <c r="S1480" i="42"/>
  <c r="S1481" i="42"/>
  <c r="S1482" i="42"/>
  <c r="S1483" i="42"/>
  <c r="S1484" i="42"/>
  <c r="S1485" i="42"/>
  <c r="S1486" i="42"/>
  <c r="S1487" i="42"/>
  <c r="S1488" i="42"/>
  <c r="S1489" i="42"/>
  <c r="S1490" i="42"/>
  <c r="S1491" i="42"/>
  <c r="S1492" i="42"/>
  <c r="S1493" i="42"/>
  <c r="S1494" i="42"/>
  <c r="S1495" i="42"/>
  <c r="S1496" i="42"/>
  <c r="S1497" i="42"/>
  <c r="S1498" i="42"/>
  <c r="S1499" i="42"/>
  <c r="S1500" i="42"/>
  <c r="S1501" i="42"/>
  <c r="S1502" i="42"/>
  <c r="S1503" i="42"/>
  <c r="S1504" i="42"/>
  <c r="S1505" i="42"/>
  <c r="S1506" i="42"/>
  <c r="S1507" i="42"/>
  <c r="S1508" i="42"/>
  <c r="S1509" i="42"/>
  <c r="S1510" i="42"/>
  <c r="S1511" i="42"/>
  <c r="S1512" i="42"/>
  <c r="S1513" i="42"/>
  <c r="S1514" i="42"/>
  <c r="S1515" i="42"/>
  <c r="S1516" i="42"/>
  <c r="S1517" i="42"/>
  <c r="S1518" i="42"/>
  <c r="S1519" i="42"/>
  <c r="S1520" i="42"/>
  <c r="S1521" i="42"/>
  <c r="S1522" i="42"/>
  <c r="S1523" i="42"/>
  <c r="S1524" i="42"/>
  <c r="S1525" i="42"/>
  <c r="S1526" i="42"/>
  <c r="S1527" i="42"/>
  <c r="S1528" i="42"/>
  <c r="S1529" i="42"/>
  <c r="S1530" i="42"/>
  <c r="S1531" i="42"/>
  <c r="S1532" i="42"/>
  <c r="S1533" i="42"/>
  <c r="S1534" i="42"/>
  <c r="S1535" i="42"/>
  <c r="S1536" i="42"/>
  <c r="S1537" i="42"/>
  <c r="S1538" i="42"/>
  <c r="S1539" i="42"/>
  <c r="S1540" i="42"/>
  <c r="S1541" i="42"/>
  <c r="S1542" i="42"/>
  <c r="S1543" i="42"/>
  <c r="S1544" i="42"/>
  <c r="S1545" i="42"/>
  <c r="S1546" i="42"/>
  <c r="S1547" i="42"/>
  <c r="S1548" i="42"/>
  <c r="S1549" i="42"/>
  <c r="S1550" i="42"/>
  <c r="S1551" i="42"/>
  <c r="S1552" i="42"/>
  <c r="S1553" i="42"/>
  <c r="S1554" i="42"/>
  <c r="S1555" i="42"/>
  <c r="S1556" i="42"/>
  <c r="S1557" i="42"/>
  <c r="S1558" i="42"/>
  <c r="S1559" i="42"/>
  <c r="S1560" i="42"/>
  <c r="S1561" i="42"/>
  <c r="S1562" i="42"/>
  <c r="S1563" i="42"/>
  <c r="S1564" i="42"/>
  <c r="S1565" i="42"/>
  <c r="S1566" i="42"/>
  <c r="S1567" i="42"/>
  <c r="S1568" i="42"/>
  <c r="S1569" i="42"/>
  <c r="S1570" i="42"/>
  <c r="S1571" i="42"/>
  <c r="S1572" i="42"/>
  <c r="S1573" i="42"/>
  <c r="S1574" i="42"/>
  <c r="S1575" i="42"/>
  <c r="S1576" i="42"/>
  <c r="S1577" i="42"/>
  <c r="S1578" i="42"/>
  <c r="S1579" i="42"/>
  <c r="S1580" i="42"/>
  <c r="S1581" i="42"/>
  <c r="S1582" i="42"/>
  <c r="S1583" i="42"/>
  <c r="S1584" i="42"/>
  <c r="S1585" i="42"/>
  <c r="S1586" i="42"/>
  <c r="S1587" i="42"/>
  <c r="S1588" i="42"/>
  <c r="S1589" i="42"/>
  <c r="S1590" i="42"/>
  <c r="S1591" i="42"/>
  <c r="S1592" i="42"/>
  <c r="S1593" i="42"/>
  <c r="S1594" i="42"/>
  <c r="S1595" i="42"/>
  <c r="S1596" i="42"/>
  <c r="S1597" i="42"/>
  <c r="S1598" i="42"/>
  <c r="S1599" i="42"/>
  <c r="S1600" i="42"/>
  <c r="S1601" i="42"/>
  <c r="S1602" i="42"/>
  <c r="S1603" i="42"/>
  <c r="S1604" i="42"/>
  <c r="S1605" i="42"/>
  <c r="S1606" i="42"/>
  <c r="S1607" i="42"/>
  <c r="S1608" i="42"/>
  <c r="S1609" i="42"/>
  <c r="S1610" i="42"/>
  <c r="S1611" i="42"/>
  <c r="S1612" i="42"/>
  <c r="S1613" i="42"/>
  <c r="S1614" i="42"/>
  <c r="S1615" i="42"/>
  <c r="S1616" i="42"/>
  <c r="S1617" i="42"/>
  <c r="S1618" i="42"/>
  <c r="S1619" i="42"/>
  <c r="S1620" i="42"/>
  <c r="S1621" i="42"/>
  <c r="S1622" i="42"/>
  <c r="S1623" i="42"/>
  <c r="S1624" i="42"/>
  <c r="S1625" i="42"/>
  <c r="S1626" i="42"/>
  <c r="S1627" i="42"/>
  <c r="S1628" i="42"/>
  <c r="S1629" i="42"/>
  <c r="S1630" i="42"/>
  <c r="S1631" i="42"/>
  <c r="S1632" i="42"/>
  <c r="S1633" i="42"/>
  <c r="S1634" i="42"/>
  <c r="S1635" i="42"/>
  <c r="S1636" i="42"/>
  <c r="S1637" i="42"/>
  <c r="S1638" i="42"/>
  <c r="S1639" i="42"/>
  <c r="S1640" i="42"/>
  <c r="S1641" i="42"/>
  <c r="S1642" i="42"/>
  <c r="S1643" i="42"/>
  <c r="S1644" i="42"/>
  <c r="S1645" i="42"/>
  <c r="S1646" i="42"/>
  <c r="S1647" i="42"/>
  <c r="S1648" i="42"/>
  <c r="S1649" i="42"/>
  <c r="S1650" i="42"/>
  <c r="S1651" i="42"/>
  <c r="S1652" i="42"/>
  <c r="S1653" i="42"/>
  <c r="S1654" i="42"/>
  <c r="S1655" i="42"/>
  <c r="S1656" i="42"/>
  <c r="S1657" i="42"/>
  <c r="S1658" i="42"/>
  <c r="S1659" i="42"/>
  <c r="S1660" i="42"/>
  <c r="S1661" i="42"/>
  <c r="S1662" i="42"/>
  <c r="S1663" i="42"/>
  <c r="S1664" i="42"/>
  <c r="S1665" i="42"/>
  <c r="S1666" i="42"/>
  <c r="S1667" i="42"/>
  <c r="S1668" i="42"/>
  <c r="S1669" i="42"/>
  <c r="S1670" i="42"/>
  <c r="S1671" i="42"/>
  <c r="S1672" i="42"/>
  <c r="S1673" i="42"/>
  <c r="S1674" i="42"/>
  <c r="S1675" i="42"/>
  <c r="S1676" i="42"/>
  <c r="S1677" i="42"/>
  <c r="S1678" i="42"/>
  <c r="S1679" i="42"/>
  <c r="S1680" i="42"/>
  <c r="S1681" i="42"/>
  <c r="S1682" i="42"/>
  <c r="S1683" i="42"/>
  <c r="S1684" i="42"/>
  <c r="S1685" i="42"/>
  <c r="S1686" i="42"/>
  <c r="S1687" i="42"/>
  <c r="S1688" i="42"/>
  <c r="S1689" i="42"/>
  <c r="S1690" i="42"/>
  <c r="S1691" i="42"/>
  <c r="S1692" i="42"/>
  <c r="S1693" i="42"/>
  <c r="S1694" i="42"/>
  <c r="S1695" i="42"/>
  <c r="S1696" i="42"/>
  <c r="S1697" i="42"/>
  <c r="S1698" i="42"/>
  <c r="S1699" i="42"/>
  <c r="S1700" i="42"/>
  <c r="S1701" i="42"/>
  <c r="S1702" i="42"/>
  <c r="S1703" i="42"/>
  <c r="S1704" i="42"/>
  <c r="S1705" i="42"/>
  <c r="S1706" i="42"/>
  <c r="S1707" i="42"/>
  <c r="S1708" i="42"/>
  <c r="S1709" i="42"/>
  <c r="S1710" i="42"/>
  <c r="S1711" i="42"/>
  <c r="S1712" i="42"/>
  <c r="S1713" i="42"/>
  <c r="S1714" i="42"/>
  <c r="S1715" i="42"/>
  <c r="S1716" i="42"/>
  <c r="S1717" i="42"/>
  <c r="S1718" i="42"/>
  <c r="S1719" i="42"/>
  <c r="S1720" i="42"/>
  <c r="S1721" i="42"/>
  <c r="S1722" i="42"/>
  <c r="S1723" i="42"/>
  <c r="S1724" i="42"/>
  <c r="S1725" i="42"/>
  <c r="S1726" i="42"/>
  <c r="S1727" i="42"/>
  <c r="S1728" i="42"/>
  <c r="S1729" i="42"/>
  <c r="S1730" i="42"/>
  <c r="S1731" i="42"/>
  <c r="S1732" i="42"/>
  <c r="S1733" i="42"/>
  <c r="S1734" i="42"/>
  <c r="S1735" i="42"/>
  <c r="S1736" i="42"/>
  <c r="S1737" i="42"/>
  <c r="S1738" i="42"/>
  <c r="S1739" i="42"/>
  <c r="S1740" i="42"/>
  <c r="S1741" i="42"/>
  <c r="S1742" i="42"/>
  <c r="S1743" i="42"/>
  <c r="S1744" i="42"/>
  <c r="S1745" i="42"/>
  <c r="S1746" i="42"/>
  <c r="S1747" i="42"/>
  <c r="S1748" i="42"/>
  <c r="S1749" i="42"/>
  <c r="S1750" i="42"/>
  <c r="S1751" i="42"/>
  <c r="S1752" i="42"/>
  <c r="S1753" i="42"/>
  <c r="S1754" i="42"/>
  <c r="S1755" i="42"/>
  <c r="S1756" i="42"/>
  <c r="S1757" i="42"/>
  <c r="S1758" i="42"/>
  <c r="S1759" i="42"/>
  <c r="S1760" i="42"/>
  <c r="S1761" i="42"/>
  <c r="S1762" i="42"/>
  <c r="S1763" i="42"/>
  <c r="S1764" i="42"/>
  <c r="S1765" i="42"/>
  <c r="S1766" i="42"/>
  <c r="S1767" i="42"/>
  <c r="S1768" i="42"/>
  <c r="S1769" i="42"/>
  <c r="S1770" i="42"/>
  <c r="S1771" i="42"/>
  <c r="S1772" i="42"/>
  <c r="S1773" i="42"/>
  <c r="S1774" i="42"/>
  <c r="S1775" i="42"/>
  <c r="S1776" i="42"/>
  <c r="S1777" i="42"/>
  <c r="S1778" i="42"/>
  <c r="S1779" i="42"/>
  <c r="S1780" i="42"/>
  <c r="S1781" i="42"/>
  <c r="S1782" i="42"/>
  <c r="S1783" i="42"/>
  <c r="S1784" i="42"/>
  <c r="S1785" i="42"/>
  <c r="S1786" i="42"/>
  <c r="S1787" i="42"/>
  <c r="S1788" i="42"/>
  <c r="S1789" i="42"/>
  <c r="S1790" i="42"/>
  <c r="S1791" i="42"/>
  <c r="S1792" i="42"/>
  <c r="S1793" i="42"/>
  <c r="S1794" i="42"/>
  <c r="S1795" i="42"/>
  <c r="S1796" i="42"/>
  <c r="S1797" i="42"/>
  <c r="S1798" i="42"/>
  <c r="S1799" i="42"/>
  <c r="S1800" i="42"/>
  <c r="S1801" i="42"/>
  <c r="S1802" i="42"/>
  <c r="S1803" i="42"/>
  <c r="S1804" i="42"/>
  <c r="S1805" i="42"/>
  <c r="S1806" i="42"/>
  <c r="S1807" i="42"/>
  <c r="S1808" i="42"/>
  <c r="S1809" i="42"/>
  <c r="S1810" i="42"/>
  <c r="S1811" i="42"/>
  <c r="S1812" i="42"/>
  <c r="S1813" i="42"/>
  <c r="S1814" i="42"/>
  <c r="S1815" i="42"/>
  <c r="S1816" i="42"/>
  <c r="S1817" i="42"/>
  <c r="S1818" i="42"/>
  <c r="S1819" i="42"/>
  <c r="S1820" i="42"/>
  <c r="S1821" i="42"/>
  <c r="S1822" i="42"/>
  <c r="S1823" i="42"/>
  <c r="S1824" i="42"/>
  <c r="S1825" i="42"/>
  <c r="S1826" i="42"/>
  <c r="S1827" i="42"/>
  <c r="S1828" i="42"/>
  <c r="S1829" i="42"/>
  <c r="S1830" i="42"/>
  <c r="S1831" i="42"/>
  <c r="S1832" i="42"/>
  <c r="S1833" i="42"/>
  <c r="S1834" i="42"/>
  <c r="S1835" i="42"/>
  <c r="S1836" i="42"/>
  <c r="S1837" i="42"/>
  <c r="S1838" i="42"/>
  <c r="S1839" i="42"/>
  <c r="S1840" i="42"/>
  <c r="S1841" i="42"/>
  <c r="S1842" i="42"/>
  <c r="S1843" i="42"/>
  <c r="S1844" i="42"/>
  <c r="S1845" i="42"/>
  <c r="S1846" i="42"/>
  <c r="S1847" i="42"/>
  <c r="S1848" i="42"/>
  <c r="S1849" i="42"/>
  <c r="S1850" i="42"/>
  <c r="S1851" i="42"/>
  <c r="S1852" i="42"/>
  <c r="S1853" i="42"/>
  <c r="S1854" i="42"/>
  <c r="S1855" i="42"/>
  <c r="S1856" i="42"/>
  <c r="S1857" i="42"/>
  <c r="S1858" i="42"/>
  <c r="S1859" i="42"/>
  <c r="S1860" i="42"/>
  <c r="S1861" i="42"/>
  <c r="S1862" i="42"/>
  <c r="S1863" i="42"/>
  <c r="S1864" i="42"/>
  <c r="S1865" i="42"/>
  <c r="S1866" i="42"/>
  <c r="S1867" i="42"/>
  <c r="S1868" i="42"/>
  <c r="S1869" i="42"/>
  <c r="S1870" i="42"/>
  <c r="S1871" i="42"/>
  <c r="S1872" i="42"/>
  <c r="S1873" i="42"/>
  <c r="S1874" i="42"/>
  <c r="S1875" i="42"/>
  <c r="S1876" i="42"/>
  <c r="S1877" i="42"/>
  <c r="S1878" i="42"/>
  <c r="S1879" i="42"/>
  <c r="S1880" i="42"/>
  <c r="S1881" i="42"/>
  <c r="S1882" i="42"/>
  <c r="S1883" i="42"/>
  <c r="S1884" i="42"/>
  <c r="S1885" i="42"/>
  <c r="S1886" i="42"/>
  <c r="S1887" i="42"/>
  <c r="S1888" i="42"/>
  <c r="S1889" i="42"/>
  <c r="S1890" i="42"/>
  <c r="S1891" i="42"/>
  <c r="S1892" i="42"/>
  <c r="S1893" i="42"/>
  <c r="S1894" i="42"/>
  <c r="S1895" i="42"/>
  <c r="S1896" i="42"/>
  <c r="S1897" i="42"/>
  <c r="S1898" i="42"/>
  <c r="S1899" i="42"/>
  <c r="S1900" i="42"/>
  <c r="S1901" i="42"/>
  <c r="S1902" i="42"/>
  <c r="S1903" i="42"/>
  <c r="S1904" i="42"/>
  <c r="S1905" i="42"/>
  <c r="S1906" i="42"/>
  <c r="S1907" i="42"/>
  <c r="S1908" i="42"/>
  <c r="S1909" i="42"/>
  <c r="S1910" i="42"/>
  <c r="S1911" i="42"/>
  <c r="S1912" i="42"/>
  <c r="S1913" i="42"/>
  <c r="S1914" i="42"/>
  <c r="S1915" i="42"/>
  <c r="S1916" i="42"/>
  <c r="S1917" i="42"/>
  <c r="S1918" i="42"/>
  <c r="S1919" i="42"/>
  <c r="S1920" i="42"/>
  <c r="S1921" i="42"/>
  <c r="S1922" i="42"/>
  <c r="S1923" i="42"/>
  <c r="S1924" i="42"/>
  <c r="S1925" i="42"/>
  <c r="S1926" i="42"/>
  <c r="S1927" i="42"/>
  <c r="S1928" i="42"/>
  <c r="S1929" i="42"/>
  <c r="S1930" i="42"/>
  <c r="S1931" i="42"/>
  <c r="S1932" i="42"/>
  <c r="S1933" i="42"/>
  <c r="S1934" i="42"/>
  <c r="S1935" i="42"/>
  <c r="S1936" i="42"/>
  <c r="S1937" i="42"/>
  <c r="S1938" i="42"/>
  <c r="S1939" i="42"/>
  <c r="S1940" i="42"/>
  <c r="S1941" i="42"/>
  <c r="S1942" i="42"/>
  <c r="S1943" i="42"/>
  <c r="S1944" i="42"/>
  <c r="S1945" i="42"/>
  <c r="S1946" i="42"/>
  <c r="S1947" i="42"/>
  <c r="S1948" i="42"/>
  <c r="S1949" i="42"/>
  <c r="S1950" i="42"/>
  <c r="S1951" i="42"/>
  <c r="S1952" i="42"/>
  <c r="S1953" i="42"/>
  <c r="S1954" i="42"/>
  <c r="S1955" i="42"/>
  <c r="S1956" i="42"/>
  <c r="S1957" i="42"/>
  <c r="S1958" i="42"/>
  <c r="S1959" i="42"/>
  <c r="S1960" i="42"/>
  <c r="S1961" i="42"/>
  <c r="S1962" i="42"/>
  <c r="S1963" i="42"/>
  <c r="S1964" i="42"/>
  <c r="S1965" i="42"/>
  <c r="S1966" i="42"/>
  <c r="S1967" i="42"/>
  <c r="S1968" i="42"/>
  <c r="S1969" i="42"/>
  <c r="S1970" i="42"/>
  <c r="S1971" i="42"/>
  <c r="S1972" i="42"/>
  <c r="S1973" i="42"/>
  <c r="S1974" i="42"/>
  <c r="S1975" i="42"/>
  <c r="S1976" i="42"/>
  <c r="S1977" i="42"/>
  <c r="S1978" i="42"/>
  <c r="S1979" i="42"/>
  <c r="S1980" i="42"/>
  <c r="S1981" i="42"/>
  <c r="S1982" i="42"/>
  <c r="S1983" i="42"/>
  <c r="S1984" i="42"/>
  <c r="S1985" i="42"/>
  <c r="S1986" i="42"/>
  <c r="S1987" i="42"/>
  <c r="S1988" i="42"/>
  <c r="S1989" i="42"/>
  <c r="S1990" i="42"/>
  <c r="S1991" i="42"/>
  <c r="S1992" i="42"/>
  <c r="S1993" i="42"/>
  <c r="S1994" i="42"/>
  <c r="S1995" i="42"/>
  <c r="S1996" i="42"/>
  <c r="S1997" i="42"/>
  <c r="S1998" i="42"/>
  <c r="S1999" i="42"/>
  <c r="S2000" i="42"/>
  <c r="S2001" i="42"/>
  <c r="S2002" i="42"/>
  <c r="S2003" i="42"/>
  <c r="S2004" i="42"/>
  <c r="S2005" i="42"/>
  <c r="S2006" i="42"/>
  <c r="S2007" i="42"/>
  <c r="S2008" i="42"/>
  <c r="S2009" i="42"/>
  <c r="S2010" i="42"/>
  <c r="S2011" i="42"/>
  <c r="S2012" i="42"/>
  <c r="S2013" i="42"/>
  <c r="S2014" i="42"/>
  <c r="S2015" i="42"/>
  <c r="S2016" i="42"/>
  <c r="S2017" i="42"/>
  <c r="S2018" i="42"/>
  <c r="S2019" i="42"/>
  <c r="S2020" i="42"/>
  <c r="S2021" i="42"/>
  <c r="S2022" i="42"/>
  <c r="S2023" i="42"/>
  <c r="S2024" i="42"/>
  <c r="S2025" i="42"/>
  <c r="S2026" i="42"/>
  <c r="S2027" i="42"/>
  <c r="S2028" i="42"/>
  <c r="S2029" i="42"/>
  <c r="S2030" i="42"/>
  <c r="S2031" i="42"/>
  <c r="S2032" i="42"/>
  <c r="S2033" i="42"/>
  <c r="S2034" i="42"/>
  <c r="S2035" i="42"/>
  <c r="S2036" i="42"/>
  <c r="S21" i="42"/>
  <c r="S22" i="42"/>
  <c r="S23" i="42"/>
  <c r="S24" i="42"/>
  <c r="S25" i="42"/>
  <c r="S26" i="42"/>
  <c r="S27" i="42"/>
  <c r="S28" i="42"/>
  <c r="S29" i="42"/>
  <c r="S30" i="42"/>
  <c r="S31" i="42"/>
  <c r="S32" i="42"/>
  <c r="S33" i="42"/>
  <c r="S34" i="42"/>
  <c r="S35" i="42"/>
  <c r="S36" i="42"/>
  <c r="S37" i="42"/>
  <c r="S38" i="42"/>
  <c r="S39" i="42"/>
  <c r="S40" i="42"/>
  <c r="S41" i="42"/>
  <c r="S42" i="42"/>
  <c r="S43" i="42"/>
  <c r="S44" i="42"/>
  <c r="S45" i="42"/>
  <c r="S46" i="42"/>
  <c r="S47" i="42"/>
  <c r="S48" i="42"/>
  <c r="S49" i="42"/>
  <c r="S50" i="42"/>
  <c r="S51" i="42"/>
  <c r="S52" i="42"/>
  <c r="S53" i="42"/>
  <c r="S54" i="42"/>
  <c r="S55" i="42"/>
  <c r="S56" i="42"/>
  <c r="S57" i="42"/>
  <c r="S58" i="42"/>
  <c r="S59" i="42"/>
  <c r="S60" i="42"/>
  <c r="S61" i="42"/>
  <c r="S62" i="42"/>
  <c r="S63" i="42"/>
  <c r="S64" i="42"/>
  <c r="S65" i="42"/>
  <c r="S66" i="42"/>
  <c r="S67" i="42"/>
  <c r="S68" i="42"/>
  <c r="S69" i="42"/>
  <c r="S70" i="42"/>
  <c r="S71" i="42"/>
  <c r="S72" i="42"/>
  <c r="S73" i="42"/>
  <c r="S74" i="42"/>
  <c r="S75" i="42"/>
  <c r="S76" i="42"/>
  <c r="S77" i="42"/>
  <c r="S78" i="42"/>
  <c r="S79" i="42"/>
  <c r="S80" i="42"/>
  <c r="S81" i="42"/>
  <c r="S82" i="42"/>
  <c r="S83" i="42"/>
  <c r="S84" i="42"/>
  <c r="S85" i="42"/>
  <c r="S86" i="42"/>
  <c r="S87" i="42"/>
  <c r="S88" i="42"/>
  <c r="S89" i="42"/>
  <c r="S90" i="42"/>
  <c r="S91" i="42"/>
  <c r="S92" i="42"/>
  <c r="S93" i="42"/>
  <c r="S94" i="42"/>
  <c r="S95" i="42"/>
  <c r="S96" i="42"/>
  <c r="S97" i="42"/>
  <c r="S98" i="42"/>
  <c r="S99" i="42"/>
  <c r="S100" i="42"/>
  <c r="S101" i="42"/>
  <c r="S102" i="42"/>
  <c r="S103" i="42"/>
  <c r="S104" i="42"/>
  <c r="S105" i="42"/>
  <c r="S106" i="42"/>
  <c r="S107" i="42"/>
  <c r="S108" i="42"/>
  <c r="S109" i="42"/>
  <c r="S110" i="42"/>
  <c r="S111" i="42"/>
  <c r="S112" i="42"/>
  <c r="S113" i="42"/>
  <c r="S114" i="42"/>
  <c r="S115" i="42"/>
  <c r="S116" i="42"/>
  <c r="S117" i="42"/>
  <c r="S118" i="42"/>
  <c r="S119" i="42"/>
  <c r="S120" i="42"/>
  <c r="S121" i="42"/>
  <c r="S122" i="42"/>
  <c r="S123" i="42"/>
  <c r="S124" i="42"/>
  <c r="S125" i="42"/>
  <c r="S126" i="42"/>
  <c r="S127" i="42"/>
  <c r="S128" i="42"/>
  <c r="S129" i="42"/>
  <c r="S130" i="42"/>
  <c r="S131" i="42"/>
  <c r="S132" i="42"/>
  <c r="S133" i="42"/>
  <c r="S134" i="42"/>
  <c r="S135" i="42"/>
  <c r="S136" i="42"/>
  <c r="S137" i="42"/>
  <c r="S138" i="42"/>
  <c r="S139" i="42"/>
  <c r="S140" i="42"/>
  <c r="S141" i="42"/>
  <c r="S142" i="42"/>
  <c r="S143" i="42"/>
  <c r="S144" i="42"/>
  <c r="S145" i="42"/>
  <c r="S146" i="42"/>
  <c r="S147" i="42"/>
  <c r="S148" i="42"/>
  <c r="S149" i="42"/>
  <c r="S150" i="42"/>
  <c r="S151" i="42"/>
  <c r="S152" i="42"/>
  <c r="S153" i="42"/>
  <c r="S154" i="42"/>
  <c r="S155" i="42"/>
  <c r="S156" i="42"/>
  <c r="S157" i="42"/>
  <c r="S158" i="42"/>
  <c r="S159" i="42"/>
  <c r="S160" i="42"/>
  <c r="S161" i="42"/>
  <c r="S162" i="42"/>
  <c r="S163" i="42"/>
  <c r="S164" i="42"/>
  <c r="S165" i="42"/>
  <c r="S166" i="42"/>
  <c r="S167" i="42"/>
  <c r="S168" i="42"/>
  <c r="S169" i="42"/>
  <c r="S170" i="42"/>
  <c r="S171" i="42"/>
  <c r="S172" i="42"/>
  <c r="S173" i="42"/>
  <c r="S174" i="42"/>
  <c r="S175" i="42"/>
  <c r="S176" i="42"/>
  <c r="S177" i="42"/>
  <c r="S178" i="42"/>
  <c r="S179" i="42"/>
  <c r="S180" i="42"/>
  <c r="S181" i="42"/>
  <c r="S182" i="42"/>
  <c r="S183" i="42"/>
  <c r="S184" i="42"/>
  <c r="S185" i="42"/>
  <c r="S186" i="42"/>
  <c r="S187" i="42"/>
  <c r="S188" i="42"/>
  <c r="S189" i="42"/>
  <c r="S190" i="42"/>
  <c r="S191" i="42"/>
  <c r="S192" i="42"/>
  <c r="S193" i="42"/>
  <c r="S194" i="42"/>
  <c r="S195" i="42"/>
  <c r="S196" i="42"/>
  <c r="S197" i="42"/>
  <c r="S198" i="42"/>
  <c r="S199" i="42"/>
  <c r="S200" i="42"/>
  <c r="S201" i="42"/>
  <c r="S202" i="42"/>
  <c r="S203" i="42"/>
  <c r="S204" i="42"/>
  <c r="S205" i="42"/>
  <c r="S206" i="42"/>
  <c r="S207" i="42"/>
  <c r="S208" i="42"/>
  <c r="S209" i="42"/>
  <c r="S210" i="42"/>
  <c r="S211" i="42"/>
  <c r="S212" i="42"/>
  <c r="S213" i="42"/>
  <c r="S214" i="42"/>
  <c r="S215" i="42"/>
  <c r="S216" i="42"/>
  <c r="S217" i="42"/>
  <c r="S218" i="42"/>
  <c r="S219" i="42"/>
  <c r="S220" i="42"/>
  <c r="S221" i="42"/>
  <c r="S222" i="42"/>
  <c r="S223" i="42"/>
  <c r="S224" i="42"/>
  <c r="S225" i="42"/>
  <c r="S226" i="42"/>
  <c r="S227" i="42"/>
  <c r="S228" i="42"/>
  <c r="S229" i="42"/>
  <c r="S230" i="42"/>
  <c r="S231" i="42"/>
  <c r="S232" i="42"/>
  <c r="S233" i="42"/>
  <c r="S234" i="42"/>
  <c r="S235" i="42"/>
  <c r="S236" i="42"/>
  <c r="S237" i="42"/>
  <c r="S238" i="42"/>
  <c r="S239" i="42"/>
  <c r="S240" i="42"/>
  <c r="S241" i="42"/>
  <c r="S242" i="42"/>
  <c r="S243" i="42"/>
  <c r="S244" i="42"/>
  <c r="S245" i="42"/>
  <c r="S246" i="42"/>
  <c r="S247" i="42"/>
  <c r="S248" i="42"/>
  <c r="S249" i="42"/>
  <c r="S250" i="42"/>
  <c r="S251" i="42"/>
  <c r="S252" i="42"/>
  <c r="S253" i="42"/>
  <c r="S254" i="42"/>
  <c r="S255" i="42"/>
  <c r="S256" i="42"/>
  <c r="S257" i="42"/>
  <c r="S258" i="42"/>
  <c r="S259" i="42"/>
  <c r="S260" i="42"/>
  <c r="S261" i="42"/>
  <c r="S262" i="42"/>
  <c r="S263" i="42"/>
  <c r="S264" i="42"/>
  <c r="S265" i="42"/>
  <c r="S266" i="42"/>
  <c r="S267" i="42"/>
  <c r="S268" i="42"/>
  <c r="S269" i="42"/>
  <c r="S270" i="42"/>
  <c r="S271" i="42"/>
  <c r="S272" i="42"/>
  <c r="S273" i="42"/>
  <c r="S274" i="42"/>
  <c r="S275" i="42"/>
  <c r="S276" i="42"/>
  <c r="S277" i="42"/>
  <c r="S278" i="42"/>
  <c r="S279" i="42"/>
  <c r="S280" i="42"/>
  <c r="S281" i="42"/>
  <c r="S282" i="42"/>
  <c r="S283" i="42"/>
  <c r="S284" i="42"/>
  <c r="S285" i="42"/>
  <c r="S286" i="42"/>
  <c r="S287" i="42"/>
  <c r="S288" i="42"/>
  <c r="S289" i="42"/>
  <c r="S290" i="42"/>
  <c r="S291" i="42"/>
  <c r="S292" i="42"/>
  <c r="S293" i="42"/>
  <c r="S294" i="42"/>
  <c r="S295" i="42"/>
  <c r="S296" i="42"/>
  <c r="S297" i="42"/>
  <c r="S298" i="42"/>
  <c r="S299" i="42"/>
  <c r="S300" i="42"/>
  <c r="S301" i="42"/>
  <c r="S302" i="42"/>
  <c r="S303" i="42"/>
  <c r="S304" i="42"/>
  <c r="S305" i="42"/>
  <c r="S306" i="42"/>
  <c r="S307" i="42"/>
  <c r="S308" i="42"/>
  <c r="S309" i="42"/>
  <c r="S310" i="42"/>
  <c r="S311" i="42"/>
  <c r="S312" i="42"/>
  <c r="S313" i="42"/>
  <c r="S314" i="42"/>
  <c r="S315" i="42"/>
  <c r="S316" i="42"/>
  <c r="S317" i="42"/>
  <c r="S318" i="42"/>
  <c r="S319" i="42"/>
  <c r="S320" i="42"/>
  <c r="S321" i="42"/>
  <c r="S322" i="42"/>
  <c r="S323" i="42"/>
  <c r="S324" i="42"/>
  <c r="S20" i="42"/>
  <c r="W20" i="42" s="1"/>
  <c r="T14" i="42"/>
  <c r="T15" i="42" l="1"/>
  <c r="W318" i="42"/>
  <c r="W298" i="42"/>
  <c r="W282" i="42"/>
  <c r="W324" i="42"/>
  <c r="W320" i="42"/>
  <c r="W316" i="42"/>
  <c r="W312" i="42"/>
  <c r="W308" i="42"/>
  <c r="W304" i="42"/>
  <c r="W300" i="42"/>
  <c r="W296" i="42"/>
  <c r="W292" i="42"/>
  <c r="W288" i="42"/>
  <c r="W284" i="42"/>
  <c r="W280" i="42"/>
  <c r="W276" i="42"/>
  <c r="W272" i="42"/>
  <c r="W268" i="42"/>
  <c r="W264" i="42"/>
  <c r="W260" i="42"/>
  <c r="W256" i="42"/>
  <c r="W252" i="42"/>
  <c r="W248" i="42"/>
  <c r="W244" i="42"/>
  <c r="W240" i="42"/>
  <c r="W236" i="42"/>
  <c r="W232" i="42"/>
  <c r="W228" i="42"/>
  <c r="W224" i="42"/>
  <c r="W220" i="42"/>
  <c r="W216" i="42"/>
  <c r="W212" i="42"/>
  <c r="W208" i="42"/>
  <c r="W204" i="42"/>
  <c r="W200" i="42"/>
  <c r="W196" i="42"/>
  <c r="W192" i="42"/>
  <c r="W188" i="42"/>
  <c r="W184" i="42"/>
  <c r="W180" i="42"/>
  <c r="W176" i="42"/>
  <c r="W172" i="42"/>
  <c r="W168" i="42"/>
  <c r="W164" i="42"/>
  <c r="W160" i="42"/>
  <c r="W156" i="42"/>
  <c r="W152" i="42"/>
  <c r="W148" i="42"/>
  <c r="W144" i="42"/>
  <c r="W140" i="42"/>
  <c r="W136" i="42"/>
  <c r="W132" i="42"/>
  <c r="W128" i="42"/>
  <c r="W124" i="42"/>
  <c r="W120" i="42"/>
  <c r="W116" i="42"/>
  <c r="W112" i="42"/>
  <c r="W108" i="42"/>
  <c r="W104" i="42"/>
  <c r="W100" i="42"/>
  <c r="W96" i="42"/>
  <c r="W92" i="42"/>
  <c r="W88" i="42"/>
  <c r="W84" i="42"/>
  <c r="W80" i="42"/>
  <c r="W76" i="42"/>
  <c r="W72" i="42"/>
  <c r="W68" i="42"/>
  <c r="W64" i="42"/>
  <c r="W60" i="42"/>
  <c r="W56" i="42"/>
  <c r="W52" i="42"/>
  <c r="W48" i="42"/>
  <c r="W44" i="42"/>
  <c r="W40" i="42"/>
  <c r="W36" i="42"/>
  <c r="W32" i="42"/>
  <c r="W28" i="42"/>
  <c r="W24" i="42"/>
  <c r="W2036" i="42"/>
  <c r="W2032" i="42"/>
  <c r="W2028" i="42"/>
  <c r="W2024" i="42"/>
  <c r="W2020" i="42"/>
  <c r="W2016" i="42"/>
  <c r="W2012" i="42"/>
  <c r="W2008" i="42"/>
  <c r="W2004" i="42"/>
  <c r="W2000" i="42"/>
  <c r="W1996" i="42"/>
  <c r="W1992" i="42"/>
  <c r="W1988" i="42"/>
  <c r="W1984" i="42"/>
  <c r="W1980" i="42"/>
  <c r="W1976" i="42"/>
  <c r="W1972" i="42"/>
  <c r="W1968" i="42"/>
  <c r="W1964" i="42"/>
  <c r="W1960" i="42"/>
  <c r="W1956" i="42"/>
  <c r="W1952" i="42"/>
  <c r="W1948" i="42"/>
  <c r="W1944" i="42"/>
  <c r="W1940" i="42"/>
  <c r="W1936" i="42"/>
  <c r="W1932" i="42"/>
  <c r="W1928" i="42"/>
  <c r="W1924" i="42"/>
  <c r="W1920" i="42"/>
  <c r="W1916" i="42"/>
  <c r="W1912" i="42"/>
  <c r="W1908" i="42"/>
  <c r="W1904" i="42"/>
  <c r="W1900" i="42"/>
  <c r="W1896" i="42"/>
  <c r="W1892" i="42"/>
  <c r="W1888" i="42"/>
  <c r="W1884" i="42"/>
  <c r="W1880" i="42"/>
  <c r="W1876" i="42"/>
  <c r="W1872" i="42"/>
  <c r="W1868" i="42"/>
  <c r="W1864" i="42"/>
  <c r="W1860" i="42"/>
  <c r="W1856" i="42"/>
  <c r="W1852" i="42"/>
  <c r="W1848" i="42"/>
  <c r="W1844" i="42"/>
  <c r="W1840" i="42"/>
  <c r="W1836" i="42"/>
  <c r="W1832" i="42"/>
  <c r="W1828" i="42"/>
  <c r="W1824" i="42"/>
  <c r="W1820" i="42"/>
  <c r="W1816" i="42"/>
  <c r="W1812" i="42"/>
  <c r="W1808" i="42"/>
  <c r="W1804" i="42"/>
  <c r="W1800" i="42"/>
  <c r="W1796" i="42"/>
  <c r="W1792" i="42"/>
  <c r="W1788" i="42"/>
  <c r="W1784" i="42"/>
  <c r="W1780" i="42"/>
  <c r="W1776" i="42"/>
  <c r="W1772" i="42"/>
  <c r="W1768" i="42"/>
  <c r="W1764" i="42"/>
  <c r="W1760" i="42"/>
  <c r="W1756" i="42"/>
  <c r="W1752" i="42"/>
  <c r="W1748" i="42"/>
  <c r="W1744" i="42"/>
  <c r="W1740" i="42"/>
  <c r="W1736" i="42"/>
  <c r="W1732" i="42"/>
  <c r="W1728" i="42"/>
  <c r="W1724" i="42"/>
  <c r="W1720" i="42"/>
  <c r="W1716" i="42"/>
  <c r="W1712" i="42"/>
  <c r="W1708" i="42"/>
  <c r="W1704" i="42"/>
  <c r="W1700" i="42"/>
  <c r="W1696" i="42"/>
  <c r="W1692" i="42"/>
  <c r="W1688" i="42"/>
  <c r="W1684" i="42"/>
  <c r="W1680" i="42"/>
  <c r="W1676" i="42"/>
  <c r="W1672" i="42"/>
  <c r="W1668" i="42"/>
  <c r="W1664" i="42"/>
  <c r="W1660" i="42"/>
  <c r="W1656" i="42"/>
  <c r="W1652" i="42"/>
  <c r="W1648" i="42"/>
  <c r="W1644" i="42"/>
  <c r="W1640" i="42"/>
  <c r="W1636" i="42"/>
  <c r="W1632" i="42"/>
  <c r="W1628" i="42"/>
  <c r="W1624" i="42"/>
  <c r="W1620" i="42"/>
  <c r="W1616" i="42"/>
  <c r="W1612" i="42"/>
  <c r="W1608" i="42"/>
  <c r="W1604" i="42"/>
  <c r="W1600" i="42"/>
  <c r="W1596" i="42"/>
  <c r="W1592" i="42"/>
  <c r="W1588" i="42"/>
  <c r="W1584" i="42"/>
  <c r="W1580" i="42"/>
  <c r="W1576" i="42"/>
  <c r="W1572" i="42"/>
  <c r="W1568" i="42"/>
  <c r="W1564" i="42"/>
  <c r="W1560" i="42"/>
  <c r="W1556" i="42"/>
  <c r="W1552" i="42"/>
  <c r="W1548" i="42"/>
  <c r="W1544" i="42"/>
  <c r="W1540" i="42"/>
  <c r="W1536" i="42"/>
  <c r="W1532" i="42"/>
  <c r="W1528" i="42"/>
  <c r="W1524" i="42"/>
  <c r="W1520" i="42"/>
  <c r="W1516" i="42"/>
  <c r="W1512" i="42"/>
  <c r="W1508" i="42"/>
  <c r="W1504" i="42"/>
  <c r="W1500" i="42"/>
  <c r="W1496" i="42"/>
  <c r="W1492" i="42"/>
  <c r="W1488" i="42"/>
  <c r="W1484" i="42"/>
  <c r="W1480" i="42"/>
  <c r="W1476" i="42"/>
  <c r="W1472" i="42"/>
  <c r="W1468" i="42"/>
  <c r="W1464" i="42"/>
  <c r="W1460" i="42"/>
  <c r="W1456" i="42"/>
  <c r="W1452" i="42"/>
  <c r="W1448" i="42"/>
  <c r="W1444" i="42"/>
  <c r="W1440" i="42"/>
  <c r="W1436" i="42"/>
  <c r="W1432" i="42"/>
  <c r="W1428" i="42"/>
  <c r="W1424" i="42"/>
  <c r="W1420" i="42"/>
  <c r="W1416" i="42"/>
  <c r="W1412" i="42"/>
  <c r="W1408" i="42"/>
  <c r="W1404" i="42"/>
  <c r="W1400" i="42"/>
  <c r="W1396" i="42"/>
  <c r="W1392" i="42"/>
  <c r="W1388" i="42"/>
  <c r="W1384" i="42"/>
  <c r="W1380" i="42"/>
  <c r="W1376" i="42"/>
  <c r="W1372" i="42"/>
  <c r="W1368" i="42"/>
  <c r="W1364" i="42"/>
  <c r="W1360" i="42"/>
  <c r="W1356" i="42"/>
  <c r="W1352" i="42"/>
  <c r="W1348" i="42"/>
  <c r="W1344" i="42"/>
  <c r="W310" i="42"/>
  <c r="W278" i="42"/>
  <c r="W323" i="42"/>
  <c r="W319" i="42"/>
  <c r="W315" i="42"/>
  <c r="W311" i="42"/>
  <c r="W307" i="42"/>
  <c r="W303" i="42"/>
  <c r="W299" i="42"/>
  <c r="W295" i="42"/>
  <c r="W291" i="42"/>
  <c r="W287" i="42"/>
  <c r="W283" i="42"/>
  <c r="W279" i="42"/>
  <c r="W275" i="42"/>
  <c r="W271" i="42"/>
  <c r="W267" i="42"/>
  <c r="W263" i="42"/>
  <c r="W259" i="42"/>
  <c r="W255" i="42"/>
  <c r="W251" i="42"/>
  <c r="W247" i="42"/>
  <c r="W243" i="42"/>
  <c r="W239" i="42"/>
  <c r="W235" i="42"/>
  <c r="W231" i="42"/>
  <c r="W227" i="42"/>
  <c r="W223" i="42"/>
  <c r="W219" i="42"/>
  <c r="W215" i="42"/>
  <c r="W211" i="42"/>
  <c r="W207" i="42"/>
  <c r="W203" i="42"/>
  <c r="W199" i="42"/>
  <c r="W195" i="42"/>
  <c r="W191" i="42"/>
  <c r="W187" i="42"/>
  <c r="W183" i="42"/>
  <c r="W179" i="42"/>
  <c r="W175" i="42"/>
  <c r="W171" i="42"/>
  <c r="W167" i="42"/>
  <c r="W163" i="42"/>
  <c r="W159" i="42"/>
  <c r="W155" i="42"/>
  <c r="W151" i="42"/>
  <c r="W147" i="42"/>
  <c r="W143" i="42"/>
  <c r="W139" i="42"/>
  <c r="W135" i="42"/>
  <c r="W131" i="42"/>
  <c r="W127" i="42"/>
  <c r="W123" i="42"/>
  <c r="W119" i="42"/>
  <c r="W115" i="42"/>
  <c r="W111" i="42"/>
  <c r="W107" i="42"/>
  <c r="W103" i="42"/>
  <c r="W99" i="42"/>
  <c r="W95" i="42"/>
  <c r="W91" i="42"/>
  <c r="W87" i="42"/>
  <c r="W83" i="42"/>
  <c r="W79" i="42"/>
  <c r="W75" i="42"/>
  <c r="W71" i="42"/>
  <c r="W67" i="42"/>
  <c r="W63" i="42"/>
  <c r="W59" i="42"/>
  <c r="W55" i="42"/>
  <c r="W51" i="42"/>
  <c r="W47" i="42"/>
  <c r="W43" i="42"/>
  <c r="W39" i="42"/>
  <c r="W35" i="42"/>
  <c r="W31" i="42"/>
  <c r="W27" i="42"/>
  <c r="W23" i="42"/>
  <c r="W2035" i="42"/>
  <c r="W2031" i="42"/>
  <c r="W2027" i="42"/>
  <c r="W2023" i="42"/>
  <c r="W2019" i="42"/>
  <c r="W2015" i="42"/>
  <c r="W2011" i="42"/>
  <c r="W2007" i="42"/>
  <c r="W2003" i="42"/>
  <c r="W1999" i="42"/>
  <c r="W1995" i="42"/>
  <c r="W1991" i="42"/>
  <c r="W1987" i="42"/>
  <c r="W1983" i="42"/>
  <c r="W1979" i="42"/>
  <c r="W1975" i="42"/>
  <c r="W1971" i="42"/>
  <c r="W1967" i="42"/>
  <c r="W1963" i="42"/>
  <c r="W1959" i="42"/>
  <c r="W1955" i="42"/>
  <c r="W1951" i="42"/>
  <c r="W1947" i="42"/>
  <c r="W1943" i="42"/>
  <c r="W1939" i="42"/>
  <c r="W1935" i="42"/>
  <c r="W1931" i="42"/>
  <c r="W1927" i="42"/>
  <c r="W1923" i="42"/>
  <c r="W1919" i="42"/>
  <c r="W1915" i="42"/>
  <c r="W1911" i="42"/>
  <c r="W1907" i="42"/>
  <c r="W1903" i="42"/>
  <c r="W1899" i="42"/>
  <c r="W1895" i="42"/>
  <c r="W1891" i="42"/>
  <c r="W1887" i="42"/>
  <c r="W1883" i="42"/>
  <c r="W1879" i="42"/>
  <c r="W1875" i="42"/>
  <c r="W1871" i="42"/>
  <c r="W1867" i="42"/>
  <c r="W1863" i="42"/>
  <c r="W1859" i="42"/>
  <c r="W1855" i="42"/>
  <c r="W1851" i="42"/>
  <c r="W1847" i="42"/>
  <c r="W1843" i="42"/>
  <c r="W1839" i="42"/>
  <c r="W1835" i="42"/>
  <c r="W1831" i="42"/>
  <c r="W1827" i="42"/>
  <c r="W1823" i="42"/>
  <c r="W1819" i="42"/>
  <c r="W1815" i="42"/>
  <c r="W1811" i="42"/>
  <c r="W1807" i="42"/>
  <c r="W1803" i="42"/>
  <c r="W1799" i="42"/>
  <c r="W1795" i="42"/>
  <c r="W1791" i="42"/>
  <c r="W1787" i="42"/>
  <c r="W1783" i="42"/>
  <c r="W1779" i="42"/>
  <c r="W1775" i="42"/>
  <c r="W1771" i="42"/>
  <c r="W1767" i="42"/>
  <c r="W1763" i="42"/>
  <c r="W1759" i="42"/>
  <c r="W1755" i="42"/>
  <c r="W1751" i="42"/>
  <c r="W1747" i="42"/>
  <c r="W1743" i="42"/>
  <c r="W1739" i="42"/>
  <c r="W1735" i="42"/>
  <c r="W1731" i="42"/>
  <c r="W1727" i="42"/>
  <c r="W1723" i="42"/>
  <c r="W1719" i="42"/>
  <c r="W1715" i="42"/>
  <c r="W1711" i="42"/>
  <c r="W1707" i="42"/>
  <c r="W1703" i="42"/>
  <c r="W1699" i="42"/>
  <c r="W1695" i="42"/>
  <c r="W1691" i="42"/>
  <c r="W1687" i="42"/>
  <c r="W1683" i="42"/>
  <c r="W1679" i="42"/>
  <c r="W1675" i="42"/>
  <c r="W1671" i="42"/>
  <c r="W1667" i="42"/>
  <c r="W1663" i="42"/>
  <c r="W1659" i="42"/>
  <c r="W1655" i="42"/>
  <c r="W1651" i="42"/>
  <c r="W1647" i="42"/>
  <c r="W1643" i="42"/>
  <c r="W1639" i="42"/>
  <c r="W1635" i="42"/>
  <c r="W1631" i="42"/>
  <c r="W1627" i="42"/>
  <c r="W1623" i="42"/>
  <c r="W1619" i="42"/>
  <c r="W1615" i="42"/>
  <c r="W1611" i="42"/>
  <c r="W1607" i="42"/>
  <c r="W1603" i="42"/>
  <c r="W1599" i="42"/>
  <c r="W1595" i="42"/>
  <c r="W1591" i="42"/>
  <c r="W1587" i="42"/>
  <c r="W1583" i="42"/>
  <c r="W1579" i="42"/>
  <c r="W1575" i="42"/>
  <c r="W1571" i="42"/>
  <c r="W1567" i="42"/>
  <c r="W1563" i="42"/>
  <c r="W1559" i="42"/>
  <c r="W1555" i="42"/>
  <c r="W1551" i="42"/>
  <c r="W1547" i="42"/>
  <c r="W1543" i="42"/>
  <c r="W1539" i="42"/>
  <c r="W1535" i="42"/>
  <c r="W1531" i="42"/>
  <c r="W1527" i="42"/>
  <c r="W1523" i="42"/>
  <c r="W1519" i="42"/>
  <c r="W1515" i="42"/>
  <c r="W1511" i="42"/>
  <c r="W1507" i="42"/>
  <c r="W1503" i="42"/>
  <c r="W1499" i="42"/>
  <c r="W1495" i="42"/>
  <c r="W1491" i="42"/>
  <c r="W1487" i="42"/>
  <c r="W1483" i="42"/>
  <c r="W1479" i="42"/>
  <c r="W1475" i="42"/>
  <c r="W1471" i="42"/>
  <c r="W1467" i="42"/>
  <c r="W1463" i="42"/>
  <c r="W1459" i="42"/>
  <c r="W1455" i="42"/>
  <c r="W1451" i="42"/>
  <c r="W1447" i="42"/>
  <c r="W1443" i="42"/>
  <c r="W1439" i="42"/>
  <c r="W1435" i="42"/>
  <c r="W1431" i="42"/>
  <c r="W1427" i="42"/>
  <c r="W1423" i="42"/>
  <c r="W1419" i="42"/>
  <c r="W1415" i="42"/>
  <c r="W1411" i="42"/>
  <c r="W1407" i="42"/>
  <c r="W1403" i="42"/>
  <c r="W1399" i="42"/>
  <c r="W1395" i="42"/>
  <c r="W1391" i="42"/>
  <c r="W1387" i="42"/>
  <c r="W322" i="42"/>
  <c r="W306" i="42"/>
  <c r="W294" i="42"/>
  <c r="W290" i="42"/>
  <c r="W286" i="42"/>
  <c r="W270" i="42"/>
  <c r="W266" i="42"/>
  <c r="W262" i="42"/>
  <c r="W258" i="42"/>
  <c r="W254" i="42"/>
  <c r="W250" i="42"/>
  <c r="W246" i="42"/>
  <c r="W242" i="42"/>
  <c r="W238" i="42"/>
  <c r="W234" i="42"/>
  <c r="W230" i="42"/>
  <c r="W226" i="42"/>
  <c r="W222" i="42"/>
  <c r="W218" i="42"/>
  <c r="W214" i="42"/>
  <c r="W210" i="42"/>
  <c r="W206" i="42"/>
  <c r="W202" i="42"/>
  <c r="W198" i="42"/>
  <c r="W194" i="42"/>
  <c r="W190" i="42"/>
  <c r="W186" i="42"/>
  <c r="W182" i="42"/>
  <c r="W178" i="42"/>
  <c r="W174" i="42"/>
  <c r="W170" i="42"/>
  <c r="W166" i="42"/>
  <c r="W162" i="42"/>
  <c r="W158" i="42"/>
  <c r="W154" i="42"/>
  <c r="W150" i="42"/>
  <c r="W146" i="42"/>
  <c r="W142" i="42"/>
  <c r="W138" i="42"/>
  <c r="W134" i="42"/>
  <c r="W130" i="42"/>
  <c r="W126" i="42"/>
  <c r="W122" i="42"/>
  <c r="W118" i="42"/>
  <c r="W114" i="42"/>
  <c r="W110" i="42"/>
  <c r="W106" i="42"/>
  <c r="W102" i="42"/>
  <c r="W98" i="42"/>
  <c r="W94" i="42"/>
  <c r="W90" i="42"/>
  <c r="W86" i="42"/>
  <c r="W82" i="42"/>
  <c r="W78" i="42"/>
  <c r="W74" i="42"/>
  <c r="W70" i="42"/>
  <c r="W66" i="42"/>
  <c r="W62" i="42"/>
  <c r="W58" i="42"/>
  <c r="W54" i="42"/>
  <c r="W50" i="42"/>
  <c r="W46" i="42"/>
  <c r="W42" i="42"/>
  <c r="W38" i="42"/>
  <c r="W34" i="42"/>
  <c r="W30" i="42"/>
  <c r="W26" i="42"/>
  <c r="W22" i="42"/>
  <c r="W2034" i="42"/>
  <c r="W2030" i="42"/>
  <c r="W2026" i="42"/>
  <c r="W2022" i="42"/>
  <c r="W2018" i="42"/>
  <c r="W2014" i="42"/>
  <c r="W2010" i="42"/>
  <c r="W2006" i="42"/>
  <c r="W2002" i="42"/>
  <c r="W1998" i="42"/>
  <c r="W1994" i="42"/>
  <c r="W1990" i="42"/>
  <c r="W1986" i="42"/>
  <c r="W1982" i="42"/>
  <c r="W1978" i="42"/>
  <c r="W1974" i="42"/>
  <c r="W1970" i="42"/>
  <c r="W1966" i="42"/>
  <c r="W1962" i="42"/>
  <c r="W1958" i="42"/>
  <c r="W1954" i="42"/>
  <c r="W1950" i="42"/>
  <c r="W1946" i="42"/>
  <c r="W1942" i="42"/>
  <c r="W1938" i="42"/>
  <c r="W1934" i="42"/>
  <c r="W1930" i="42"/>
  <c r="W1926" i="42"/>
  <c r="W1922" i="42"/>
  <c r="W1918" i="42"/>
  <c r="W1914" i="42"/>
  <c r="W1910" i="42"/>
  <c r="W1906" i="42"/>
  <c r="W1902" i="42"/>
  <c r="W1898" i="42"/>
  <c r="W1894" i="42"/>
  <c r="W1890" i="42"/>
  <c r="W1886" i="42"/>
  <c r="W1882" i="42"/>
  <c r="W1878" i="42"/>
  <c r="W1874" i="42"/>
  <c r="W1870" i="42"/>
  <c r="W1866" i="42"/>
  <c r="W1862" i="42"/>
  <c r="W1858" i="42"/>
  <c r="W1854" i="42"/>
  <c r="W1850" i="42"/>
  <c r="W1846" i="42"/>
  <c r="W1842" i="42"/>
  <c r="W1838" i="42"/>
  <c r="W1834" i="42"/>
  <c r="W1830" i="42"/>
  <c r="W1826" i="42"/>
  <c r="W1822" i="42"/>
  <c r="W1818" i="42"/>
  <c r="W1814" i="42"/>
  <c r="W1810" i="42"/>
  <c r="W1806" i="42"/>
  <c r="W1802" i="42"/>
  <c r="W1798" i="42"/>
  <c r="W1794" i="42"/>
  <c r="W1790" i="42"/>
  <c r="W1786" i="42"/>
  <c r="W1782" i="42"/>
  <c r="W1778" i="42"/>
  <c r="W1774" i="42"/>
  <c r="W1770" i="42"/>
  <c r="W1766" i="42"/>
  <c r="W1762" i="42"/>
  <c r="W1758" i="42"/>
  <c r="W1754" i="42"/>
  <c r="W1750" i="42"/>
  <c r="W1746" i="42"/>
  <c r="W1742" i="42"/>
  <c r="W1738" i="42"/>
  <c r="W1734" i="42"/>
  <c r="W1730" i="42"/>
  <c r="W1726" i="42"/>
  <c r="W1722" i="42"/>
  <c r="W1718" i="42"/>
  <c r="W1714" i="42"/>
  <c r="W1710" i="42"/>
  <c r="W1706" i="42"/>
  <c r="W1702" i="42"/>
  <c r="W1698" i="42"/>
  <c r="W1694" i="42"/>
  <c r="W1690" i="42"/>
  <c r="W1686" i="42"/>
  <c r="W1682" i="42"/>
  <c r="W1678" i="42"/>
  <c r="W1674" i="42"/>
  <c r="W1670" i="42"/>
  <c r="W1666" i="42"/>
  <c r="W1662" i="42"/>
  <c r="W1658" i="42"/>
  <c r="W1654" i="42"/>
  <c r="W1650" i="42"/>
  <c r="W1646" i="42"/>
  <c r="W1642" i="42"/>
  <c r="W1638" i="42"/>
  <c r="W1634" i="42"/>
  <c r="W1630" i="42"/>
  <c r="W1626" i="42"/>
  <c r="W1622" i="42"/>
  <c r="W1618" i="42"/>
  <c r="W1614" i="42"/>
  <c r="W1610" i="42"/>
  <c r="W1606" i="42"/>
  <c r="W1602" i="42"/>
  <c r="W1598" i="42"/>
  <c r="W1594" i="42"/>
  <c r="W1590" i="42"/>
  <c r="W1586" i="42"/>
  <c r="W1582" i="42"/>
  <c r="W1578" i="42"/>
  <c r="W1574" i="42"/>
  <c r="W1570" i="42"/>
  <c r="W1566" i="42"/>
  <c r="W1562" i="42"/>
  <c r="W1558" i="42"/>
  <c r="W1554" i="42"/>
  <c r="W1550" i="42"/>
  <c r="W1546" i="42"/>
  <c r="W1542" i="42"/>
  <c r="W1538" i="42"/>
  <c r="W1534" i="42"/>
  <c r="W1530" i="42"/>
  <c r="W1526" i="42"/>
  <c r="W1522" i="42"/>
  <c r="W1518" i="42"/>
  <c r="W1514" i="42"/>
  <c r="W1510" i="42"/>
  <c r="W1506" i="42"/>
  <c r="W1502" i="42"/>
  <c r="W1498" i="42"/>
  <c r="W1494" i="42"/>
  <c r="W1490" i="42"/>
  <c r="W1486" i="42"/>
  <c r="W1482" i="42"/>
  <c r="W1478" i="42"/>
  <c r="W1474" i="42"/>
  <c r="W1470" i="42"/>
  <c r="W1466" i="42"/>
  <c r="W1462" i="42"/>
  <c r="W1458" i="42"/>
  <c r="W1454" i="42"/>
  <c r="W1450" i="42"/>
  <c r="W1446" i="42"/>
  <c r="W1442" i="42"/>
  <c r="W1438" i="42"/>
  <c r="W1434" i="42"/>
  <c r="W1430" i="42"/>
  <c r="W1426" i="42"/>
  <c r="W1422" i="42"/>
  <c r="W1418" i="42"/>
  <c r="W1414" i="42"/>
  <c r="W1410" i="42"/>
  <c r="W1406" i="42"/>
  <c r="W1402" i="42"/>
  <c r="W1398" i="42"/>
  <c r="W1394" i="42"/>
  <c r="W1390" i="42"/>
  <c r="W1386" i="42"/>
  <c r="W1382" i="42"/>
  <c r="W1378" i="42"/>
  <c r="W1374" i="42"/>
  <c r="W1370" i="42"/>
  <c r="W1366" i="42"/>
  <c r="W1362" i="42"/>
  <c r="W1358" i="42"/>
  <c r="W1354" i="42"/>
  <c r="W1350" i="42"/>
  <c r="W1346" i="42"/>
  <c r="W1342" i="42"/>
  <c r="W1338" i="42"/>
  <c r="W1334" i="42"/>
  <c r="W1330" i="42"/>
  <c r="W1326" i="42"/>
  <c r="W1322" i="42"/>
  <c r="W1318" i="42"/>
  <c r="W1314" i="42"/>
  <c r="W1310" i="42"/>
  <c r="W1306" i="42"/>
  <c r="W1302" i="42"/>
  <c r="W1298" i="42"/>
  <c r="W1294" i="42"/>
  <c r="W1290" i="42"/>
  <c r="W1286" i="42"/>
  <c r="W1282" i="42"/>
  <c r="W1278" i="42"/>
  <c r="W1274" i="42"/>
  <c r="W1270" i="42"/>
  <c r="W1266" i="42"/>
  <c r="W1262" i="42"/>
  <c r="W1258" i="42"/>
  <c r="W1254" i="42"/>
  <c r="W1250" i="42"/>
  <c r="W1246" i="42"/>
  <c r="W1242" i="42"/>
  <c r="W1238" i="42"/>
  <c r="W1234" i="42"/>
  <c r="W1230" i="42"/>
  <c r="W1226" i="42"/>
  <c r="W1222" i="42"/>
  <c r="W1218" i="42"/>
  <c r="W1214" i="42"/>
  <c r="W1210" i="42"/>
  <c r="W1206" i="42"/>
  <c r="W1202" i="42"/>
  <c r="W1198" i="42"/>
  <c r="W1194" i="42"/>
  <c r="W1190" i="42"/>
  <c r="W1186" i="42"/>
  <c r="W1182" i="42"/>
  <c r="W1178" i="42"/>
  <c r="W1174" i="42"/>
  <c r="W1170" i="42"/>
  <c r="W1166" i="42"/>
  <c r="W1162" i="42"/>
  <c r="W1158" i="42"/>
  <c r="W1154" i="42"/>
  <c r="W1150" i="42"/>
  <c r="W1146" i="42"/>
  <c r="W1142" i="42"/>
  <c r="W1138" i="42"/>
  <c r="W1134" i="42"/>
  <c r="W1130" i="42"/>
  <c r="W1126" i="42"/>
  <c r="W1122" i="42"/>
  <c r="W1118" i="42"/>
  <c r="W1114" i="42"/>
  <c r="W1110" i="42"/>
  <c r="W1106" i="42"/>
  <c r="W1102" i="42"/>
  <c r="W1098" i="42"/>
  <c r="W1094" i="42"/>
  <c r="W1090" i="42"/>
  <c r="W1086" i="42"/>
  <c r="W1082" i="42"/>
  <c r="W1078" i="42"/>
  <c r="W1074" i="42"/>
  <c r="W1070" i="42"/>
  <c r="W1066" i="42"/>
  <c r="W1062" i="42"/>
  <c r="W1058" i="42"/>
  <c r="W1054" i="42"/>
  <c r="W1050" i="42"/>
  <c r="W1046" i="42"/>
  <c r="W1042" i="42"/>
  <c r="W1038" i="42"/>
  <c r="W1034" i="42"/>
  <c r="W1030" i="42"/>
  <c r="W1026" i="42"/>
  <c r="W1022" i="42"/>
  <c r="W1018" i="42"/>
  <c r="W1014" i="42"/>
  <c r="W1010" i="42"/>
  <c r="W1006" i="42"/>
  <c r="W1002" i="42"/>
  <c r="W998" i="42"/>
  <c r="W994" i="42"/>
  <c r="W990" i="42"/>
  <c r="W986" i="42"/>
  <c r="W982" i="42"/>
  <c r="W978" i="42"/>
  <c r="W974" i="42"/>
  <c r="W970" i="42"/>
  <c r="W966" i="42"/>
  <c r="W962" i="42"/>
  <c r="W958" i="42"/>
  <c r="W954" i="42"/>
  <c r="W950" i="42"/>
  <c r="W946" i="42"/>
  <c r="W942" i="42"/>
  <c r="W938" i="42"/>
  <c r="W934" i="42"/>
  <c r="W930" i="42"/>
  <c r="W926" i="42"/>
  <c r="W922" i="42"/>
  <c r="W918" i="42"/>
  <c r="W914" i="42"/>
  <c r="W910" i="42"/>
  <c r="W906" i="42"/>
  <c r="W902" i="42"/>
  <c r="W898" i="42"/>
  <c r="W894" i="42"/>
  <c r="W890" i="42"/>
  <c r="W886" i="42"/>
  <c r="W882" i="42"/>
  <c r="W878" i="42"/>
  <c r="W874" i="42"/>
  <c r="W870" i="42"/>
  <c r="W866" i="42"/>
  <c r="W862" i="42"/>
  <c r="W858" i="42"/>
  <c r="W854" i="42"/>
  <c r="W850" i="42"/>
  <c r="W846" i="42"/>
  <c r="W842" i="42"/>
  <c r="W838" i="42"/>
  <c r="W314" i="42"/>
  <c r="W302" i="42"/>
  <c r="W274" i="42"/>
  <c r="W321" i="42"/>
  <c r="W317" i="42"/>
  <c r="W313" i="42"/>
  <c r="W309" i="42"/>
  <c r="W305" i="42"/>
  <c r="W301" i="42"/>
  <c r="W297" i="42"/>
  <c r="W293" i="42"/>
  <c r="W289" i="42"/>
  <c r="W285" i="42"/>
  <c r="W281" i="42"/>
  <c r="W277" i="42"/>
  <c r="W273" i="42"/>
  <c r="W269" i="42"/>
  <c r="W265" i="42"/>
  <c r="W261" i="42"/>
  <c r="W257" i="42"/>
  <c r="W253" i="42"/>
  <c r="W249" i="42"/>
  <c r="W245" i="42"/>
  <c r="W241" i="42"/>
  <c r="W237" i="42"/>
  <c r="W233" i="42"/>
  <c r="W229" i="42"/>
  <c r="W225" i="42"/>
  <c r="W221" i="42"/>
  <c r="W217" i="42"/>
  <c r="W213" i="42"/>
  <c r="W209" i="42"/>
  <c r="W205" i="42"/>
  <c r="W201" i="42"/>
  <c r="W197" i="42"/>
  <c r="W193" i="42"/>
  <c r="W189" i="42"/>
  <c r="W185" i="42"/>
  <c r="W181" i="42"/>
  <c r="W177" i="42"/>
  <c r="W173" i="42"/>
  <c r="W169" i="42"/>
  <c r="W165" i="42"/>
  <c r="W161" i="42"/>
  <c r="W157" i="42"/>
  <c r="W153" i="42"/>
  <c r="W149" i="42"/>
  <c r="W145" i="42"/>
  <c r="W141" i="42"/>
  <c r="W137" i="42"/>
  <c r="W133" i="42"/>
  <c r="W129" i="42"/>
  <c r="W125" i="42"/>
  <c r="W121" i="42"/>
  <c r="W117" i="42"/>
  <c r="W113" i="42"/>
  <c r="W109" i="42"/>
  <c r="W105" i="42"/>
  <c r="W101" i="42"/>
  <c r="W97" i="42"/>
  <c r="W93" i="42"/>
  <c r="W89" i="42"/>
  <c r="W85" i="42"/>
  <c r="W81" i="42"/>
  <c r="W77" i="42"/>
  <c r="W73" i="42"/>
  <c r="W69" i="42"/>
  <c r="W65" i="42"/>
  <c r="W61" i="42"/>
  <c r="W57" i="42"/>
  <c r="W53" i="42"/>
  <c r="W49" i="42"/>
  <c r="W45" i="42"/>
  <c r="W41" i="42"/>
  <c r="W37" i="42"/>
  <c r="W33" i="42"/>
  <c r="W29" i="42"/>
  <c r="W25" i="42"/>
  <c r="W21" i="42"/>
  <c r="W2033" i="42"/>
  <c r="W2029" i="42"/>
  <c r="W2025" i="42"/>
  <c r="W2021" i="42"/>
  <c r="W2017" i="42"/>
  <c r="W2013" i="42"/>
  <c r="W2009" i="42"/>
  <c r="W2005" i="42"/>
  <c r="W2001" i="42"/>
  <c r="W1997" i="42"/>
  <c r="W1993" i="42"/>
  <c r="W1989" i="42"/>
  <c r="W1985" i="42"/>
  <c r="W1981" i="42"/>
  <c r="W1977" i="42"/>
  <c r="W1973" i="42"/>
  <c r="W1969" i="42"/>
  <c r="W1965" i="42"/>
  <c r="W1961" i="42"/>
  <c r="W1957" i="42"/>
  <c r="W1953" i="42"/>
  <c r="W1949" i="42"/>
  <c r="W1945" i="42"/>
  <c r="W1941" i="42"/>
  <c r="W1937" i="42"/>
  <c r="W1933" i="42"/>
  <c r="W1929" i="42"/>
  <c r="W1925" i="42"/>
  <c r="W1921" i="42"/>
  <c r="W1917" i="42"/>
  <c r="W1913" i="42"/>
  <c r="W1909" i="42"/>
  <c r="W1905" i="42"/>
  <c r="W1901" i="42"/>
  <c r="W1897" i="42"/>
  <c r="W1893" i="42"/>
  <c r="W1889" i="42"/>
  <c r="W1885" i="42"/>
  <c r="W1881" i="42"/>
  <c r="W1877" i="42"/>
  <c r="W1873" i="42"/>
  <c r="W1869" i="42"/>
  <c r="W1865" i="42"/>
  <c r="W1861" i="42"/>
  <c r="W1857" i="42"/>
  <c r="W1853" i="42"/>
  <c r="W1849" i="42"/>
  <c r="W1845" i="42"/>
  <c r="W1841" i="42"/>
  <c r="W1837" i="42"/>
  <c r="W1833" i="42"/>
  <c r="W1829" i="42"/>
  <c r="W1825" i="42"/>
  <c r="W1821" i="42"/>
  <c r="W1817" i="42"/>
  <c r="W1813" i="42"/>
  <c r="W1809" i="42"/>
  <c r="W1805" i="42"/>
  <c r="W1801" i="42"/>
  <c r="W1797" i="42"/>
  <c r="W1793" i="42"/>
  <c r="W1789" i="42"/>
  <c r="W1785" i="42"/>
  <c r="W1781" i="42"/>
  <c r="W1777" i="42"/>
  <c r="W1773" i="42"/>
  <c r="W1769" i="42"/>
  <c r="W1765" i="42"/>
  <c r="W1761" i="42"/>
  <c r="W1757" i="42"/>
  <c r="W1753" i="42"/>
  <c r="W1749" i="42"/>
  <c r="W1745" i="42"/>
  <c r="W1741" i="42"/>
  <c r="W1737" i="42"/>
  <c r="W1733" i="42"/>
  <c r="W1729" i="42"/>
  <c r="W1725" i="42"/>
  <c r="W1721" i="42"/>
  <c r="W1717" i="42"/>
  <c r="W1713" i="42"/>
  <c r="W1709" i="42"/>
  <c r="W1705" i="42"/>
  <c r="W1701" i="42"/>
  <c r="W1697" i="42"/>
  <c r="W1693" i="42"/>
  <c r="W1689" i="42"/>
  <c r="W1685" i="42"/>
  <c r="W1681" i="42"/>
  <c r="W1677" i="42"/>
  <c r="W1673" i="42"/>
  <c r="W1669" i="42"/>
  <c r="W1665" i="42"/>
  <c r="W1661" i="42"/>
  <c r="W1657" i="42"/>
  <c r="W1653" i="42"/>
  <c r="W1649" i="42"/>
  <c r="W1645" i="42"/>
  <c r="W1641" i="42"/>
  <c r="W1637" i="42"/>
  <c r="W1633" i="42"/>
  <c r="W1629" i="42"/>
  <c r="W1625" i="42"/>
  <c r="W1621" i="42"/>
  <c r="W1617" i="42"/>
  <c r="W1613" i="42"/>
  <c r="W1609" i="42"/>
  <c r="W1605" i="42"/>
  <c r="W1601" i="42"/>
  <c r="W1597" i="42"/>
  <c r="W1593" i="42"/>
  <c r="W1589" i="42"/>
  <c r="W1585" i="42"/>
  <c r="W1581" i="42"/>
  <c r="W1577" i="42"/>
  <c r="W1573" i="42"/>
  <c r="W1569" i="42"/>
  <c r="W1565" i="42"/>
  <c r="W1561" i="42"/>
  <c r="W1557" i="42"/>
  <c r="W1553" i="42"/>
  <c r="W1549" i="42"/>
  <c r="W1545" i="42"/>
  <c r="W1541" i="42"/>
  <c r="W1537" i="42"/>
  <c r="W1533" i="42"/>
  <c r="W1529" i="42"/>
  <c r="W1525" i="42"/>
  <c r="W1521" i="42"/>
  <c r="W1517" i="42"/>
  <c r="W1513" i="42"/>
  <c r="W1509" i="42"/>
  <c r="W1505" i="42"/>
  <c r="W1501" i="42"/>
  <c r="W1497" i="42"/>
  <c r="W1493" i="42"/>
  <c r="W1489" i="42"/>
  <c r="W1485" i="42"/>
  <c r="W1481" i="42"/>
  <c r="W1477" i="42"/>
  <c r="W1473" i="42"/>
  <c r="W1469" i="42"/>
  <c r="W1465" i="42"/>
  <c r="W1461" i="42"/>
  <c r="W1457" i="42"/>
  <c r="W1453" i="42"/>
  <c r="W1449" i="42"/>
  <c r="W1445" i="42"/>
  <c r="W1441" i="42"/>
  <c r="W1437" i="42"/>
  <c r="W1433" i="42"/>
  <c r="W1429" i="42"/>
  <c r="W1425" i="42"/>
  <c r="W1421" i="42"/>
  <c r="W1417" i="42"/>
  <c r="W1413" i="42"/>
  <c r="W1409" i="42"/>
  <c r="W1405" i="42"/>
  <c r="W1401" i="42"/>
  <c r="W1397" i="42"/>
  <c r="W1393" i="42"/>
  <c r="W1389" i="42"/>
  <c r="W1385" i="42"/>
  <c r="W1381" i="42"/>
  <c r="W1377" i="42"/>
  <c r="W1373" i="42"/>
  <c r="W1369" i="42"/>
  <c r="W1365" i="42"/>
  <c r="W1361" i="42"/>
  <c r="W1357" i="42"/>
  <c r="W1353" i="42"/>
  <c r="W1349" i="42"/>
  <c r="W1345" i="42"/>
  <c r="W1341" i="42"/>
  <c r="W1337" i="42"/>
  <c r="W1333" i="42"/>
  <c r="W1329" i="42"/>
  <c r="W1325" i="42"/>
  <c r="W1321" i="42"/>
  <c r="W1317" i="42"/>
  <c r="W1313" i="42"/>
  <c r="W1309" i="42"/>
  <c r="W1305" i="42"/>
  <c r="W1301" i="42"/>
  <c r="W1297" i="42"/>
  <c r="W1293" i="42"/>
  <c r="W1289" i="42"/>
  <c r="W1285" i="42"/>
  <c r="W1281" i="42"/>
  <c r="W1277" i="42"/>
  <c r="W1273" i="42"/>
  <c r="W1269" i="42"/>
  <c r="W1265" i="42"/>
  <c r="W1261" i="42"/>
  <c r="W1257" i="42"/>
  <c r="W1253" i="42"/>
  <c r="W1249" i="42"/>
  <c r="W1245" i="42"/>
  <c r="W1241" i="42"/>
  <c r="W1237" i="42"/>
  <c r="W1233" i="42"/>
  <c r="W1229" i="42"/>
  <c r="W1340" i="42"/>
  <c r="W1336" i="42"/>
  <c r="W1332" i="42"/>
  <c r="W1328" i="42"/>
  <c r="W1324" i="42"/>
  <c r="W1320" i="42"/>
  <c r="W1316" i="42"/>
  <c r="W1312" i="42"/>
  <c r="W1308" i="42"/>
  <c r="W1304" i="42"/>
  <c r="W1300" i="42"/>
  <c r="W1296" i="42"/>
  <c r="W1292" i="42"/>
  <c r="W1288" i="42"/>
  <c r="W1284" i="42"/>
  <c r="W1280" i="42"/>
  <c r="W1276" i="42"/>
  <c r="W1272" i="42"/>
  <c r="W1268" i="42"/>
  <c r="W1264" i="42"/>
  <c r="W1260" i="42"/>
  <c r="W1256" i="42"/>
  <c r="W1252" i="42"/>
  <c r="W1248" i="42"/>
  <c r="W1244" i="42"/>
  <c r="W1240" i="42"/>
  <c r="W1236" i="42"/>
  <c r="W1232" i="42"/>
  <c r="W1228" i="42"/>
  <c r="W1224" i="42"/>
  <c r="W1220" i="42"/>
  <c r="W1216" i="42"/>
  <c r="W1212" i="42"/>
  <c r="W1208" i="42"/>
  <c r="W1204" i="42"/>
  <c r="W1200" i="42"/>
  <c r="W1196" i="42"/>
  <c r="W1192" i="42"/>
  <c r="W1188" i="42"/>
  <c r="W1184" i="42"/>
  <c r="W1180" i="42"/>
  <c r="W1176" i="42"/>
  <c r="W1172" i="42"/>
  <c r="W1168" i="42"/>
  <c r="W1164" i="42"/>
  <c r="W1160" i="42"/>
  <c r="W1156" i="42"/>
  <c r="W1152" i="42"/>
  <c r="W1148" i="42"/>
  <c r="W1144" i="42"/>
  <c r="W1140" i="42"/>
  <c r="W1136" i="42"/>
  <c r="W1132" i="42"/>
  <c r="W1128" i="42"/>
  <c r="W1124" i="42"/>
  <c r="W1120" i="42"/>
  <c r="W1116" i="42"/>
  <c r="W1112" i="42"/>
  <c r="W1108" i="42"/>
  <c r="W1104" i="42"/>
  <c r="W1100" i="42"/>
  <c r="W1096" i="42"/>
  <c r="W1092" i="42"/>
  <c r="W1088" i="42"/>
  <c r="W1084" i="42"/>
  <c r="W1080" i="42"/>
  <c r="W1076" i="42"/>
  <c r="W1072" i="42"/>
  <c r="W1068" i="42"/>
  <c r="W1064" i="42"/>
  <c r="W1060" i="42"/>
  <c r="W1056" i="42"/>
  <c r="W1052" i="42"/>
  <c r="W1048" i="42"/>
  <c r="W1044" i="42"/>
  <c r="W1040" i="42"/>
  <c r="W1036" i="42"/>
  <c r="W1032" i="42"/>
  <c r="W1028" i="42"/>
  <c r="W1024" i="42"/>
  <c r="W1020" i="42"/>
  <c r="W1016" i="42"/>
  <c r="W1012" i="42"/>
  <c r="W1008" i="42"/>
  <c r="W1004" i="42"/>
  <c r="W1000" i="42"/>
  <c r="W996" i="42"/>
  <c r="W992" i="42"/>
  <c r="W988" i="42"/>
  <c r="W984" i="42"/>
  <c r="W980" i="42"/>
  <c r="W976" i="42"/>
  <c r="W972" i="42"/>
  <c r="W968" i="42"/>
  <c r="W964" i="42"/>
  <c r="W960" i="42"/>
  <c r="W956" i="42"/>
  <c r="W952" i="42"/>
  <c r="W948" i="42"/>
  <c r="W944" i="42"/>
  <c r="W940" i="42"/>
  <c r="W936" i="42"/>
  <c r="W932" i="42"/>
  <c r="W928" i="42"/>
  <c r="W924" i="42"/>
  <c r="W920" i="42"/>
  <c r="W916" i="42"/>
  <c r="W912" i="42"/>
  <c r="W908" i="42"/>
  <c r="W904" i="42"/>
  <c r="W900" i="42"/>
  <c r="W896" i="42"/>
  <c r="W892" i="42"/>
  <c r="W888" i="42"/>
  <c r="W884" i="42"/>
  <c r="W880" i="42"/>
  <c r="W876" i="42"/>
  <c r="W872" i="42"/>
  <c r="W868" i="42"/>
  <c r="W864" i="42"/>
  <c r="W860" i="42"/>
  <c r="W856" i="42"/>
  <c r="W852" i="42"/>
  <c r="W848" i="42"/>
  <c r="W844" i="42"/>
  <c r="W840" i="42"/>
  <c r="W836" i="42"/>
  <c r="W832" i="42"/>
  <c r="W828" i="42"/>
  <c r="W824" i="42"/>
  <c r="W820" i="42"/>
  <c r="W816" i="42"/>
  <c r="W812" i="42"/>
  <c r="W808" i="42"/>
  <c r="W804" i="42"/>
  <c r="W800" i="42"/>
  <c r="W796" i="42"/>
  <c r="W792" i="42"/>
  <c r="W788" i="42"/>
  <c r="W784" i="42"/>
  <c r="W780" i="42"/>
  <c r="W776" i="42"/>
  <c r="W772" i="42"/>
  <c r="W768" i="42"/>
  <c r="W764" i="42"/>
  <c r="W760" i="42"/>
  <c r="W756" i="42"/>
  <c r="W752" i="42"/>
  <c r="W748" i="42"/>
  <c r="W744" i="42"/>
  <c r="W740" i="42"/>
  <c r="W736" i="42"/>
  <c r="W732" i="42"/>
  <c r="W728" i="42"/>
  <c r="W724" i="42"/>
  <c r="W720" i="42"/>
  <c r="W716" i="42"/>
  <c r="W712" i="42"/>
  <c r="W708" i="42"/>
  <c r="W704" i="42"/>
  <c r="W700" i="42"/>
  <c r="W696" i="42"/>
  <c r="W692" i="42"/>
  <c r="W688" i="42"/>
  <c r="W684" i="42"/>
  <c r="W680" i="42"/>
  <c r="W676" i="42"/>
  <c r="W672" i="42"/>
  <c r="W668" i="42"/>
  <c r="W664" i="42"/>
  <c r="W660" i="42"/>
  <c r="W656" i="42"/>
  <c r="W652" i="42"/>
  <c r="W648" i="42"/>
  <c r="W644" i="42"/>
  <c r="W640" i="42"/>
  <c r="W636" i="42"/>
  <c r="W632" i="42"/>
  <c r="W628" i="42"/>
  <c r="W624" i="42"/>
  <c r="W620" i="42"/>
  <c r="W616" i="42"/>
  <c r="W612" i="42"/>
  <c r="W608" i="42"/>
  <c r="W604" i="42"/>
  <c r="W600" i="42"/>
  <c r="W596" i="42"/>
  <c r="W592" i="42"/>
  <c r="W588" i="42"/>
  <c r="W584" i="42"/>
  <c r="W580" i="42"/>
  <c r="W576" i="42"/>
  <c r="W572" i="42"/>
  <c r="W568" i="42"/>
  <c r="W564" i="42"/>
  <c r="W560" i="42"/>
  <c r="W556" i="42"/>
  <c r="W552" i="42"/>
  <c r="W548" i="42"/>
  <c r="W544" i="42"/>
  <c r="W540" i="42"/>
  <c r="W536" i="42"/>
  <c r="W532" i="42"/>
  <c r="W528" i="42"/>
  <c r="W524" i="42"/>
  <c r="W520" i="42"/>
  <c r="W516" i="42"/>
  <c r="W512" i="42"/>
  <c r="W508" i="42"/>
  <c r="W504" i="42"/>
  <c r="W500" i="42"/>
  <c r="W496" i="42"/>
  <c r="W492" i="42"/>
  <c r="W488" i="42"/>
  <c r="W484" i="42"/>
  <c r="W480" i="42"/>
  <c r="W476" i="42"/>
  <c r="W472" i="42"/>
  <c r="W468" i="42"/>
  <c r="W464" i="42"/>
  <c r="W460" i="42"/>
  <c r="W456" i="42"/>
  <c r="W452" i="42"/>
  <c r="W448" i="42"/>
  <c r="W444" i="42"/>
  <c r="W440" i="42"/>
  <c r="W436" i="42"/>
  <c r="W432" i="42"/>
  <c r="W428" i="42"/>
  <c r="W424" i="42"/>
  <c r="W420" i="42"/>
  <c r="W416" i="42"/>
  <c r="W412" i="42"/>
  <c r="W408" i="42"/>
  <c r="W404" i="42"/>
  <c r="W400" i="42"/>
  <c r="W396" i="42"/>
  <c r="W392" i="42"/>
  <c r="W388" i="42"/>
  <c r="W384" i="42"/>
  <c r="W380" i="42"/>
  <c r="W376" i="42"/>
  <c r="W372" i="42"/>
  <c r="W368" i="42"/>
  <c r="W364" i="42"/>
  <c r="W360" i="42"/>
  <c r="W356" i="42"/>
  <c r="W352" i="42"/>
  <c r="W348" i="42"/>
  <c r="W344" i="42"/>
  <c r="W340" i="42"/>
  <c r="W336" i="42"/>
  <c r="W332" i="42"/>
  <c r="W328" i="42"/>
  <c r="W1383" i="42"/>
  <c r="W1379" i="42"/>
  <c r="W1375" i="42"/>
  <c r="W1371" i="42"/>
  <c r="W1367" i="42"/>
  <c r="W1363" i="42"/>
  <c r="W1359" i="42"/>
  <c r="W1355" i="42"/>
  <c r="W1351" i="42"/>
  <c r="W1347" i="42"/>
  <c r="W1343" i="42"/>
  <c r="W1339" i="42"/>
  <c r="W1335" i="42"/>
  <c r="W1331" i="42"/>
  <c r="W1327" i="42"/>
  <c r="W1323" i="42"/>
  <c r="W1319" i="42"/>
  <c r="W1315" i="42"/>
  <c r="W1311" i="42"/>
  <c r="W1307" i="42"/>
  <c r="W1303" i="42"/>
  <c r="W1299" i="42"/>
  <c r="W1295" i="42"/>
  <c r="W1291" i="42"/>
  <c r="W1287" i="42"/>
  <c r="W1283" i="42"/>
  <c r="W1279" i="42"/>
  <c r="W1275" i="42"/>
  <c r="W1271" i="42"/>
  <c r="W1267" i="42"/>
  <c r="W1263" i="42"/>
  <c r="W1259" i="42"/>
  <c r="W1255" i="42"/>
  <c r="W1251" i="42"/>
  <c r="W1247" i="42"/>
  <c r="W1243" i="42"/>
  <c r="W1239" i="42"/>
  <c r="W1235" i="42"/>
  <c r="W1231" i="42"/>
  <c r="W1227" i="42"/>
  <c r="W1223" i="42"/>
  <c r="W1219" i="42"/>
  <c r="W1215" i="42"/>
  <c r="W1211" i="42"/>
  <c r="W1207" i="42"/>
  <c r="W1203" i="42"/>
  <c r="W1199" i="42"/>
  <c r="W1195" i="42"/>
  <c r="W1191" i="42"/>
  <c r="W1187" i="42"/>
  <c r="W1183" i="42"/>
  <c r="W1179" i="42"/>
  <c r="W1175" i="42"/>
  <c r="W1171" i="42"/>
  <c r="W1167" i="42"/>
  <c r="W1163" i="42"/>
  <c r="W1159" i="42"/>
  <c r="W1155" i="42"/>
  <c r="W1151" i="42"/>
  <c r="W1147" i="42"/>
  <c r="W1143" i="42"/>
  <c r="W1139" i="42"/>
  <c r="W1135" i="42"/>
  <c r="W1131" i="42"/>
  <c r="W1127" i="42"/>
  <c r="W1123" i="42"/>
  <c r="W1119" i="42"/>
  <c r="W1115" i="42"/>
  <c r="W1111" i="42"/>
  <c r="W1107" i="42"/>
  <c r="W1103" i="42"/>
  <c r="W1099" i="42"/>
  <c r="W1095" i="42"/>
  <c r="W1091" i="42"/>
  <c r="W1087" i="42"/>
  <c r="W1083" i="42"/>
  <c r="W1079" i="42"/>
  <c r="W1075" i="42"/>
  <c r="W1071" i="42"/>
  <c r="W1067" i="42"/>
  <c r="W1063" i="42"/>
  <c r="W1059" i="42"/>
  <c r="W1055" i="42"/>
  <c r="W1051" i="42"/>
  <c r="W1047" i="42"/>
  <c r="W1043" i="42"/>
  <c r="W1039" i="42"/>
  <c r="W1035" i="42"/>
  <c r="W1031" i="42"/>
  <c r="W1027" i="42"/>
  <c r="W1023" i="42"/>
  <c r="W1019" i="42"/>
  <c r="W1015" i="42"/>
  <c r="W1011" i="42"/>
  <c r="W1007" i="42"/>
  <c r="W1003" i="42"/>
  <c r="W999" i="42"/>
  <c r="W995" i="42"/>
  <c r="W991" i="42"/>
  <c r="W987" i="42"/>
  <c r="W983" i="42"/>
  <c r="W979" i="42"/>
  <c r="W975" i="42"/>
  <c r="W971" i="42"/>
  <c r="W967" i="42"/>
  <c r="W963" i="42"/>
  <c r="W959" i="42"/>
  <c r="W955" i="42"/>
  <c r="W951" i="42"/>
  <c r="W947" i="42"/>
  <c r="W943" i="42"/>
  <c r="W939" i="42"/>
  <c r="W935" i="42"/>
  <c r="W931" i="42"/>
  <c r="W927" i="42"/>
  <c r="W923" i="42"/>
  <c r="W919" i="42"/>
  <c r="W915" i="42"/>
  <c r="W911" i="42"/>
  <c r="W907" i="42"/>
  <c r="W903" i="42"/>
  <c r="W899" i="42"/>
  <c r="W895" i="42"/>
  <c r="W891" i="42"/>
  <c r="W887" i="42"/>
  <c r="W883" i="42"/>
  <c r="W879" i="42"/>
  <c r="W875" i="42"/>
  <c r="W871" i="42"/>
  <c r="W867" i="42"/>
  <c r="W863" i="42"/>
  <c r="W859" i="42"/>
  <c r="W855" i="42"/>
  <c r="W851" i="42"/>
  <c r="W847" i="42"/>
  <c r="W843" i="42"/>
  <c r="W839" i="42"/>
  <c r="W835" i="42"/>
  <c r="W831" i="42"/>
  <c r="W827" i="42"/>
  <c r="W823" i="42"/>
  <c r="W819" i="42"/>
  <c r="W815" i="42"/>
  <c r="W811" i="42"/>
  <c r="W807" i="42"/>
  <c r="W803" i="42"/>
  <c r="W799" i="42"/>
  <c r="W795" i="42"/>
  <c r="W791" i="42"/>
  <c r="W787" i="42"/>
  <c r="W783" i="42"/>
  <c r="W779" i="42"/>
  <c r="W775" i="42"/>
  <c r="W771" i="42"/>
  <c r="W767" i="42"/>
  <c r="W763" i="42"/>
  <c r="W759" i="42"/>
  <c r="W755" i="42"/>
  <c r="W751" i="42"/>
  <c r="W747" i="42"/>
  <c r="W743" i="42"/>
  <c r="W739" i="42"/>
  <c r="W735" i="42"/>
  <c r="W731" i="42"/>
  <c r="W727" i="42"/>
  <c r="W723" i="42"/>
  <c r="W719" i="42"/>
  <c r="W715" i="42"/>
  <c r="W711" i="42"/>
  <c r="W707" i="42"/>
  <c r="W703" i="42"/>
  <c r="W699" i="42"/>
  <c r="W695" i="42"/>
  <c r="W691" i="42"/>
  <c r="W687" i="42"/>
  <c r="W683" i="42"/>
  <c r="W679" i="42"/>
  <c r="W675" i="42"/>
  <c r="W671" i="42"/>
  <c r="W667" i="42"/>
  <c r="W663" i="42"/>
  <c r="W659" i="42"/>
  <c r="W655" i="42"/>
  <c r="W651" i="42"/>
  <c r="W647" i="42"/>
  <c r="W643" i="42"/>
  <c r="W639" i="42"/>
  <c r="W635" i="42"/>
  <c r="W631" i="42"/>
  <c r="W627" i="42"/>
  <c r="W623" i="42"/>
  <c r="W619" i="42"/>
  <c r="W615" i="42"/>
  <c r="W611" i="42"/>
  <c r="W607" i="42"/>
  <c r="W603" i="42"/>
  <c r="W599" i="42"/>
  <c r="W595" i="42"/>
  <c r="W591" i="42"/>
  <c r="W587" i="42"/>
  <c r="W583" i="42"/>
  <c r="W579" i="42"/>
  <c r="W575" i="42"/>
  <c r="W571" i="42"/>
  <c r="W567" i="42"/>
  <c r="W563" i="42"/>
  <c r="W559" i="42"/>
  <c r="W555" i="42"/>
  <c r="W551" i="42"/>
  <c r="W547" i="42"/>
  <c r="W543" i="42"/>
  <c r="W539" i="42"/>
  <c r="W535" i="42"/>
  <c r="W531" i="42"/>
  <c r="W527" i="42"/>
  <c r="W523" i="42"/>
  <c r="W519" i="42"/>
  <c r="W515" i="42"/>
  <c r="W511" i="42"/>
  <c r="W507" i="42"/>
  <c r="W503" i="42"/>
  <c r="W499" i="42"/>
  <c r="W495" i="42"/>
  <c r="W491" i="42"/>
  <c r="W487" i="42"/>
  <c r="W483" i="42"/>
  <c r="W479" i="42"/>
  <c r="W475" i="42"/>
  <c r="W471" i="42"/>
  <c r="W467" i="42"/>
  <c r="W463" i="42"/>
  <c r="W459" i="42"/>
  <c r="W455" i="42"/>
  <c r="W451" i="42"/>
  <c r="W447" i="42"/>
  <c r="W443" i="42"/>
  <c r="W439" i="42"/>
  <c r="W435" i="42"/>
  <c r="W431" i="42"/>
  <c r="W427" i="42"/>
  <c r="W423" i="42"/>
  <c r="W419" i="42"/>
  <c r="W415" i="42"/>
  <c r="W411" i="42"/>
  <c r="W407" i="42"/>
  <c r="W403" i="42"/>
  <c r="W399" i="42"/>
  <c r="W395" i="42"/>
  <c r="W391" i="42"/>
  <c r="W387" i="42"/>
  <c r="W383" i="42"/>
  <c r="W379" i="42"/>
  <c r="W375" i="42"/>
  <c r="W371" i="42"/>
  <c r="W367" i="42"/>
  <c r="W363" i="42"/>
  <c r="W359" i="42"/>
  <c r="W355" i="42"/>
  <c r="W351" i="42"/>
  <c r="W347" i="42"/>
  <c r="W343" i="42"/>
  <c r="W339" i="42"/>
  <c r="W335" i="42"/>
  <c r="W331" i="42"/>
  <c r="W327" i="42"/>
  <c r="W834" i="42"/>
  <c r="W830" i="42"/>
  <c r="W826" i="42"/>
  <c r="W822" i="42"/>
  <c r="W818" i="42"/>
  <c r="W814" i="42"/>
  <c r="W810" i="42"/>
  <c r="W806" i="42"/>
  <c r="W802" i="42"/>
  <c r="W798" i="42"/>
  <c r="W794" i="42"/>
  <c r="W790" i="42"/>
  <c r="W786" i="42"/>
  <c r="W782" i="42"/>
  <c r="W778" i="42"/>
  <c r="W774" i="42"/>
  <c r="W770" i="42"/>
  <c r="W766" i="42"/>
  <c r="W762" i="42"/>
  <c r="W758" i="42"/>
  <c r="W754" i="42"/>
  <c r="W750" i="42"/>
  <c r="W746" i="42"/>
  <c r="W742" i="42"/>
  <c r="W738" i="42"/>
  <c r="W734" i="42"/>
  <c r="W730" i="42"/>
  <c r="W726" i="42"/>
  <c r="W722" i="42"/>
  <c r="W718" i="42"/>
  <c r="W714" i="42"/>
  <c r="W710" i="42"/>
  <c r="W706" i="42"/>
  <c r="W702" i="42"/>
  <c r="W698" i="42"/>
  <c r="W694" i="42"/>
  <c r="W690" i="42"/>
  <c r="W686" i="42"/>
  <c r="W682" i="42"/>
  <c r="W678" i="42"/>
  <c r="W674" i="42"/>
  <c r="W670" i="42"/>
  <c r="W666" i="42"/>
  <c r="W662" i="42"/>
  <c r="W658" i="42"/>
  <c r="W654" i="42"/>
  <c r="W650" i="42"/>
  <c r="W646" i="42"/>
  <c r="W642" i="42"/>
  <c r="W638" i="42"/>
  <c r="W634" i="42"/>
  <c r="W630" i="42"/>
  <c r="W626" i="42"/>
  <c r="W622" i="42"/>
  <c r="W618" i="42"/>
  <c r="W614" i="42"/>
  <c r="W610" i="42"/>
  <c r="W606" i="42"/>
  <c r="W602" i="42"/>
  <c r="W598" i="42"/>
  <c r="W594" i="42"/>
  <c r="W590" i="42"/>
  <c r="W586" i="42"/>
  <c r="W582" i="42"/>
  <c r="W578" i="42"/>
  <c r="W574" i="42"/>
  <c r="W570" i="42"/>
  <c r="W566" i="42"/>
  <c r="W562" i="42"/>
  <c r="W558" i="42"/>
  <c r="W554" i="42"/>
  <c r="W550" i="42"/>
  <c r="W546" i="42"/>
  <c r="W542" i="42"/>
  <c r="W538" i="42"/>
  <c r="W534" i="42"/>
  <c r="W530" i="42"/>
  <c r="W526" i="42"/>
  <c r="W522" i="42"/>
  <c r="W518" i="42"/>
  <c r="W514" i="42"/>
  <c r="W510" i="42"/>
  <c r="W506" i="42"/>
  <c r="W502" i="42"/>
  <c r="W498" i="42"/>
  <c r="W494" i="42"/>
  <c r="W490" i="42"/>
  <c r="W486" i="42"/>
  <c r="W482" i="42"/>
  <c r="W478" i="42"/>
  <c r="W474" i="42"/>
  <c r="W470" i="42"/>
  <c r="W466" i="42"/>
  <c r="W462" i="42"/>
  <c r="W458" i="42"/>
  <c r="W454" i="42"/>
  <c r="W450" i="42"/>
  <c r="W446" i="42"/>
  <c r="W442" i="42"/>
  <c r="W438" i="42"/>
  <c r="W434" i="42"/>
  <c r="W430" i="42"/>
  <c r="W426" i="42"/>
  <c r="W422" i="42"/>
  <c r="W418" i="42"/>
  <c r="W414" i="42"/>
  <c r="W410" i="42"/>
  <c r="W406" i="42"/>
  <c r="W402" i="42"/>
  <c r="W398" i="42"/>
  <c r="W394" i="42"/>
  <c r="W390" i="42"/>
  <c r="W386" i="42"/>
  <c r="W382" i="42"/>
  <c r="W378" i="42"/>
  <c r="W374" i="42"/>
  <c r="W370" i="42"/>
  <c r="W366" i="42"/>
  <c r="W362" i="42"/>
  <c r="W358" i="42"/>
  <c r="W354" i="42"/>
  <c r="W350" i="42"/>
  <c r="W346" i="42"/>
  <c r="W342" i="42"/>
  <c r="W338" i="42"/>
  <c r="W334" i="42"/>
  <c r="W330" i="42"/>
  <c r="W326" i="42"/>
  <c r="W1225" i="42"/>
  <c r="W1221" i="42"/>
  <c r="W1217" i="42"/>
  <c r="W1213" i="42"/>
  <c r="W1209" i="42"/>
  <c r="W1205" i="42"/>
  <c r="W1201" i="42"/>
  <c r="W1197" i="42"/>
  <c r="W1193" i="42"/>
  <c r="W1189" i="42"/>
  <c r="W1185" i="42"/>
  <c r="W1181" i="42"/>
  <c r="W1177" i="42"/>
  <c r="W1173" i="42"/>
  <c r="W1169" i="42"/>
  <c r="W1165" i="42"/>
  <c r="W1161" i="42"/>
  <c r="W1157" i="42"/>
  <c r="W1153" i="42"/>
  <c r="W1149" i="42"/>
  <c r="W1145" i="42"/>
  <c r="W1141" i="42"/>
  <c r="W1137" i="42"/>
  <c r="W1133" i="42"/>
  <c r="W1129" i="42"/>
  <c r="W1125" i="42"/>
  <c r="W1121" i="42"/>
  <c r="W1117" i="42"/>
  <c r="W1113" i="42"/>
  <c r="W1109" i="42"/>
  <c r="W1105" i="42"/>
  <c r="W1101" i="42"/>
  <c r="W1097" i="42"/>
  <c r="W1093" i="42"/>
  <c r="W1089" i="42"/>
  <c r="W1085" i="42"/>
  <c r="W1081" i="42"/>
  <c r="W1077" i="42"/>
  <c r="W1073" i="42"/>
  <c r="W1069" i="42"/>
  <c r="W1065" i="42"/>
  <c r="W1061" i="42"/>
  <c r="W1057" i="42"/>
  <c r="W1053" i="42"/>
  <c r="W1049" i="42"/>
  <c r="W1045" i="42"/>
  <c r="W1041" i="42"/>
  <c r="W1037" i="42"/>
  <c r="W1033" i="42"/>
  <c r="W1029" i="42"/>
  <c r="W1025" i="42"/>
  <c r="W1021" i="42"/>
  <c r="W1017" i="42"/>
  <c r="W1013" i="42"/>
  <c r="W1009" i="42"/>
  <c r="W1005" i="42"/>
  <c r="W1001" i="42"/>
  <c r="W997" i="42"/>
  <c r="W993" i="42"/>
  <c r="W989" i="42"/>
  <c r="W985" i="42"/>
  <c r="W981" i="42"/>
  <c r="W977" i="42"/>
  <c r="W973" i="42"/>
  <c r="W969" i="42"/>
  <c r="W965" i="42"/>
  <c r="W961" i="42"/>
  <c r="W957" i="42"/>
  <c r="W953" i="42"/>
  <c r="W949" i="42"/>
  <c r="W945" i="42"/>
  <c r="W941" i="42"/>
  <c r="W937" i="42"/>
  <c r="W933" i="42"/>
  <c r="W929" i="42"/>
  <c r="W925" i="42"/>
  <c r="W921" i="42"/>
  <c r="W917" i="42"/>
  <c r="W913" i="42"/>
  <c r="W909" i="42"/>
  <c r="W905" i="42"/>
  <c r="W901" i="42"/>
  <c r="W897" i="42"/>
  <c r="W893" i="42"/>
  <c r="W889" i="42"/>
  <c r="W885" i="42"/>
  <c r="W881" i="42"/>
  <c r="W877" i="42"/>
  <c r="W873" i="42"/>
  <c r="W869" i="42"/>
  <c r="W865" i="42"/>
  <c r="W861" i="42"/>
  <c r="W857" i="42"/>
  <c r="W853" i="42"/>
  <c r="W849" i="42"/>
  <c r="W845" i="42"/>
  <c r="W841" i="42"/>
  <c r="W837" i="42"/>
  <c r="W833" i="42"/>
  <c r="W829" i="42"/>
  <c r="W825" i="42"/>
  <c r="W821" i="42"/>
  <c r="W817" i="42"/>
  <c r="W813" i="42"/>
  <c r="W809" i="42"/>
  <c r="W805" i="42"/>
  <c r="W801" i="42"/>
  <c r="W797" i="42"/>
  <c r="W793" i="42"/>
  <c r="W789" i="42"/>
  <c r="W785" i="42"/>
  <c r="W781" i="42"/>
  <c r="W777" i="42"/>
  <c r="W773" i="42"/>
  <c r="W769" i="42"/>
  <c r="W765" i="42"/>
  <c r="W761" i="42"/>
  <c r="W757" i="42"/>
  <c r="W753" i="42"/>
  <c r="W749" i="42"/>
  <c r="W745" i="42"/>
  <c r="W741" i="42"/>
  <c r="W737" i="42"/>
  <c r="W733" i="42"/>
  <c r="W729" i="42"/>
  <c r="W725" i="42"/>
  <c r="W721" i="42"/>
  <c r="W717" i="42"/>
  <c r="W713" i="42"/>
  <c r="W709" i="42"/>
  <c r="W705" i="42"/>
  <c r="W701" i="42"/>
  <c r="W697" i="42"/>
  <c r="W693" i="42"/>
  <c r="W689" i="42"/>
  <c r="W685" i="42"/>
  <c r="W681" i="42"/>
  <c r="W677" i="42"/>
  <c r="W673" i="42"/>
  <c r="W669" i="42"/>
  <c r="W665" i="42"/>
  <c r="W661" i="42"/>
  <c r="W657" i="42"/>
  <c r="W653" i="42"/>
  <c r="W649" i="42"/>
  <c r="W645" i="42"/>
  <c r="W641" i="42"/>
  <c r="W637" i="42"/>
  <c r="W633" i="42"/>
  <c r="W629" i="42"/>
  <c r="W625" i="42"/>
  <c r="W621" i="42"/>
  <c r="W617" i="42"/>
  <c r="W613" i="42"/>
  <c r="W609" i="42"/>
  <c r="W605" i="42"/>
  <c r="W601" i="42"/>
  <c r="W597" i="42"/>
  <c r="W593" i="42"/>
  <c r="W589" i="42"/>
  <c r="W585" i="42"/>
  <c r="W581" i="42"/>
  <c r="W577" i="42"/>
  <c r="W573" i="42"/>
  <c r="W569" i="42"/>
  <c r="W565" i="42"/>
  <c r="W561" i="42"/>
  <c r="W557" i="42"/>
  <c r="W553" i="42"/>
  <c r="W549" i="42"/>
  <c r="W545" i="42"/>
  <c r="W541" i="42"/>
  <c r="W537" i="42"/>
  <c r="W533" i="42"/>
  <c r="W529" i="42"/>
  <c r="W525" i="42"/>
  <c r="W521" i="42"/>
  <c r="W517" i="42"/>
  <c r="W513" i="42"/>
  <c r="W509" i="42"/>
  <c r="W505" i="42"/>
  <c r="W501" i="42"/>
  <c r="W497" i="42"/>
  <c r="W493" i="42"/>
  <c r="W489" i="42"/>
  <c r="W485" i="42"/>
  <c r="W481" i="42"/>
  <c r="W477" i="42"/>
  <c r="W473" i="42"/>
  <c r="W469" i="42"/>
  <c r="W465" i="42"/>
  <c r="W461" i="42"/>
  <c r="W457" i="42"/>
  <c r="W453" i="42"/>
  <c r="W449" i="42"/>
  <c r="W445" i="42"/>
  <c r="W441" i="42"/>
  <c r="W437" i="42"/>
  <c r="W433" i="42"/>
  <c r="W429" i="42"/>
  <c r="W425" i="42"/>
  <c r="W421" i="42"/>
  <c r="W417" i="42"/>
  <c r="W413" i="42"/>
  <c r="W409" i="42"/>
  <c r="W405" i="42"/>
  <c r="W401" i="42"/>
  <c r="W397" i="42"/>
  <c r="W393" i="42"/>
  <c r="W389" i="42"/>
  <c r="W385" i="42"/>
  <c r="W381" i="42"/>
  <c r="W377" i="42"/>
  <c r="W373" i="42"/>
  <c r="W369" i="42"/>
  <c r="W365" i="42"/>
  <c r="W361" i="42"/>
  <c r="W357" i="42"/>
  <c r="W353" i="42"/>
  <c r="W349" i="42"/>
  <c r="W345" i="42"/>
  <c r="W341" i="42"/>
  <c r="W337" i="42"/>
  <c r="W333" i="42"/>
  <c r="W329" i="42"/>
  <c r="W325" i="42"/>
  <c r="T16" i="42" l="1"/>
  <c r="V1728" i="42" s="1"/>
  <c r="V1944" i="42"/>
  <c r="V1936" i="42"/>
  <c r="V1816" i="42"/>
  <c r="V2032" i="42"/>
  <c r="V2008" i="42"/>
  <c r="V1984" i="42"/>
  <c r="V1976" i="42"/>
  <c r="V1956" i="42"/>
  <c r="V2020" i="42"/>
  <c r="V2012" i="42"/>
  <c r="V2004" i="42"/>
  <c r="V1980" i="42"/>
  <c r="V1948" i="42"/>
  <c r="V1932" i="42"/>
  <c r="V1916" i="42"/>
  <c r="V2027" i="42"/>
  <c r="V1995" i="42"/>
  <c r="V1987" i="42"/>
  <c r="V1979" i="42"/>
  <c r="V1939" i="42"/>
  <c r="V2030" i="42"/>
  <c r="V2014" i="42"/>
  <c r="V2006" i="42"/>
  <c r="V1974" i="42"/>
  <c r="V1934" i="42"/>
  <c r="V1994" i="42"/>
  <c r="V1978" i="42"/>
  <c r="V1794" i="42"/>
  <c r="V2015" i="42"/>
  <c r="V1991" i="42"/>
  <c r="V1983" i="42"/>
  <c r="V1975" i="42"/>
  <c r="V1951" i="42"/>
  <c r="V1919" i="42"/>
  <c r="V1911" i="42"/>
  <c r="V1887" i="42"/>
  <c r="V1791" i="42"/>
  <c r="V2034" i="42"/>
  <c r="V1986" i="42"/>
  <c r="V1954" i="42"/>
  <c r="V1946" i="42"/>
  <c r="V1938" i="42"/>
  <c r="V1874" i="42"/>
  <c r="V1850" i="42"/>
  <c r="V1963" i="42"/>
  <c r="V1883" i="42"/>
  <c r="V1867" i="42"/>
  <c r="V1819" i="42"/>
  <c r="V1990" i="42"/>
  <c r="V1950" i="42"/>
  <c r="V1942" i="42"/>
  <c r="V1798" i="42"/>
  <c r="V2013" i="42"/>
  <c r="V2005" i="42"/>
  <c r="V1997" i="42"/>
  <c r="V1973" i="42"/>
  <c r="V1949" i="42"/>
  <c r="V1941" i="42"/>
  <c r="V1933" i="42"/>
  <c r="V1909" i="42"/>
  <c r="V1813" i="42"/>
  <c r="V1822" i="42"/>
  <c r="V2017" i="42"/>
  <c r="V2009" i="42"/>
  <c r="V2001" i="42"/>
  <c r="V1977" i="42"/>
  <c r="V1953" i="42"/>
  <c r="V1945" i="42"/>
  <c r="V1937" i="42"/>
  <c r="V1913" i="42"/>
  <c r="V1817" i="42"/>
  <c r="V1809" i="42"/>
  <c r="V373" i="42"/>
  <c r="V1654" i="42"/>
  <c r="V641" i="42"/>
  <c r="V865" i="42"/>
  <c r="AJ4" i="44"/>
  <c r="AK4" i="44" s="1"/>
  <c r="AL4" i="44" s="1"/>
  <c r="AJ5" i="44"/>
  <c r="AK5" i="44" s="1"/>
  <c r="AL5" i="44" s="1"/>
  <c r="AJ3" i="44"/>
  <c r="AK3" i="44" s="1"/>
  <c r="AL3" i="44" s="1"/>
  <c r="AK2" i="44"/>
  <c r="AL2" i="44" s="1"/>
  <c r="AM4" i="44"/>
  <c r="AM5" i="44"/>
  <c r="AM3" i="44"/>
  <c r="AM2" i="44"/>
  <c r="V1830" i="42" l="1"/>
  <c r="V1790" i="42"/>
  <c r="V1882" i="42"/>
  <c r="V1828" i="42"/>
  <c r="V1876" i="42"/>
  <c r="V764" i="42"/>
  <c r="V1805" i="42"/>
  <c r="V1814" i="42"/>
  <c r="V1892" i="42"/>
  <c r="V1868" i="42"/>
  <c r="V352" i="42"/>
  <c r="V589" i="42"/>
  <c r="V1825" i="42"/>
  <c r="V1821" i="42"/>
  <c r="V1846" i="42"/>
  <c r="V1899" i="42"/>
  <c r="V1890" i="42"/>
  <c r="V1799" i="42"/>
  <c r="V1927" i="42"/>
  <c r="V1908" i="42"/>
  <c r="V1824" i="42"/>
  <c r="V808" i="42"/>
  <c r="V933" i="42"/>
  <c r="V1849" i="42"/>
  <c r="V1845" i="42"/>
  <c r="V1886" i="42"/>
  <c r="V1914" i="42"/>
  <c r="V1823" i="42"/>
  <c r="V1854" i="42"/>
  <c r="V1827" i="42"/>
  <c r="V1848" i="42"/>
  <c r="V1152" i="42"/>
  <c r="V1873" i="42"/>
  <c r="V1869" i="42"/>
  <c r="V1810" i="42"/>
  <c r="V1804" i="42"/>
  <c r="V1232" i="42"/>
  <c r="V327" i="42"/>
  <c r="V1881" i="42"/>
  <c r="V1877" i="42"/>
  <c r="V1818" i="42"/>
  <c r="V1855" i="42"/>
  <c r="V1918" i="42"/>
  <c r="V1891" i="42"/>
  <c r="V1812" i="42"/>
  <c r="V1880" i="42"/>
  <c r="V670" i="42"/>
  <c r="V1847" i="42"/>
  <c r="V1902" i="42"/>
  <c r="V1875" i="42"/>
  <c r="V1808" i="42"/>
  <c r="V1872" i="42"/>
  <c r="V1280" i="42"/>
  <c r="V415" i="42"/>
  <c r="V1889" i="42"/>
  <c r="V1885" i="42"/>
  <c r="V1826" i="42"/>
  <c r="V1863" i="42"/>
  <c r="V1907" i="42"/>
  <c r="V1820" i="42"/>
  <c r="V1888" i="42"/>
  <c r="V528" i="42"/>
  <c r="V1606" i="42"/>
  <c r="V677" i="42"/>
  <c r="V1007" i="42"/>
  <c r="V1833" i="42"/>
  <c r="V1897" i="42"/>
  <c r="V1961" i="42"/>
  <c r="V2025" i="42"/>
  <c r="V1829" i="42"/>
  <c r="V1893" i="42"/>
  <c r="V1957" i="42"/>
  <c r="V2021" i="42"/>
  <c r="V1862" i="42"/>
  <c r="V2022" i="42"/>
  <c r="V1931" i="42"/>
  <c r="V1834" i="42"/>
  <c r="V1898" i="42"/>
  <c r="V1962" i="42"/>
  <c r="V1807" i="42"/>
  <c r="V1871" i="42"/>
  <c r="V1935" i="42"/>
  <c r="V1999" i="42"/>
  <c r="V2010" i="42"/>
  <c r="V1958" i="42"/>
  <c r="V1795" i="42"/>
  <c r="V1915" i="42"/>
  <c r="V2003" i="42"/>
  <c r="V1836" i="42"/>
  <c r="V1964" i="42"/>
  <c r="V2028" i="42"/>
  <c r="V1924" i="42"/>
  <c r="V1992" i="42"/>
  <c r="V1832" i="42"/>
  <c r="V1896" i="42"/>
  <c r="V592" i="42"/>
  <c r="V1638" i="42"/>
  <c r="V717" i="42"/>
  <c r="V420" i="42"/>
  <c r="V1841" i="42"/>
  <c r="V1905" i="42"/>
  <c r="V1969" i="42"/>
  <c r="V2033" i="42"/>
  <c r="V1837" i="42"/>
  <c r="V1901" i="42"/>
  <c r="V1965" i="42"/>
  <c r="V2029" i="42"/>
  <c r="V1878" i="42"/>
  <c r="V1803" i="42"/>
  <c r="V1947" i="42"/>
  <c r="V1842" i="42"/>
  <c r="V1906" i="42"/>
  <c r="V1970" i="42"/>
  <c r="V1815" i="42"/>
  <c r="V1879" i="42"/>
  <c r="V1943" i="42"/>
  <c r="V2007" i="42"/>
  <c r="V2026" i="42"/>
  <c r="V1966" i="42"/>
  <c r="V1811" i="42"/>
  <c r="V1923" i="42"/>
  <c r="V2019" i="42"/>
  <c r="V1852" i="42"/>
  <c r="V1972" i="42"/>
  <c r="V2036" i="42"/>
  <c r="V1940" i="42"/>
  <c r="V2000" i="42"/>
  <c r="V1840" i="42"/>
  <c r="V1904" i="42"/>
  <c r="V1912" i="42"/>
  <c r="V913" i="42"/>
  <c r="V896" i="42"/>
  <c r="V1742" i="42"/>
  <c r="V1061" i="42"/>
  <c r="V1793" i="42"/>
  <c r="V1857" i="42"/>
  <c r="V1921" i="42"/>
  <c r="V1985" i="42"/>
  <c r="V1789" i="42"/>
  <c r="V1853" i="42"/>
  <c r="V1917" i="42"/>
  <c r="V1981" i="42"/>
  <c r="V1838" i="42"/>
  <c r="V1910" i="42"/>
  <c r="V1835" i="42"/>
  <c r="V2011" i="42"/>
  <c r="V1858" i="42"/>
  <c r="V1922" i="42"/>
  <c r="V2002" i="42"/>
  <c r="V1831" i="42"/>
  <c r="V1895" i="42"/>
  <c r="V1959" i="42"/>
  <c r="V2023" i="42"/>
  <c r="V1870" i="42"/>
  <c r="V1982" i="42"/>
  <c r="V1851" i="42"/>
  <c r="V1955" i="42"/>
  <c r="V2035" i="42"/>
  <c r="V1884" i="42"/>
  <c r="V1988" i="42"/>
  <c r="V1844" i="42"/>
  <c r="V1792" i="42"/>
  <c r="V2016" i="42"/>
  <c r="V1856" i="42"/>
  <c r="V1920" i="42"/>
  <c r="V897" i="42"/>
  <c r="V936" i="42"/>
  <c r="V1806" i="42"/>
  <c r="V1141" i="42"/>
  <c r="V1801" i="42"/>
  <c r="V1865" i="42"/>
  <c r="V1929" i="42"/>
  <c r="V1993" i="42"/>
  <c r="V1797" i="42"/>
  <c r="V1861" i="42"/>
  <c r="V1925" i="42"/>
  <c r="V1989" i="42"/>
  <c r="V1766" i="42"/>
  <c r="V1926" i="42"/>
  <c r="V1843" i="42"/>
  <c r="V1802" i="42"/>
  <c r="V1866" i="42"/>
  <c r="V1930" i="42"/>
  <c r="V2018" i="42"/>
  <c r="V1839" i="42"/>
  <c r="V1903" i="42"/>
  <c r="V1967" i="42"/>
  <c r="V2031" i="42"/>
  <c r="V1894" i="42"/>
  <c r="V1998" i="42"/>
  <c r="V1859" i="42"/>
  <c r="V1971" i="42"/>
  <c r="V1796" i="42"/>
  <c r="V1900" i="42"/>
  <c r="V1996" i="42"/>
  <c r="V1860" i="42"/>
  <c r="V1800" i="42"/>
  <c r="V2024" i="42"/>
  <c r="V1864" i="42"/>
  <c r="V1928" i="42"/>
  <c r="V329" i="42"/>
  <c r="V448" i="42"/>
  <c r="V848" i="42"/>
  <c r="V1192" i="42"/>
  <c r="V1622" i="42"/>
  <c r="V629" i="42"/>
  <c r="V973" i="42"/>
  <c r="V750" i="42"/>
  <c r="V1183" i="42"/>
  <c r="V1677" i="42"/>
  <c r="V649" i="42"/>
  <c r="V569" i="42"/>
  <c r="V640" i="42"/>
  <c r="V976" i="42"/>
  <c r="V1318" i="42"/>
  <c r="V1670" i="42"/>
  <c r="V421" i="42"/>
  <c r="V757" i="42"/>
  <c r="V326" i="42"/>
  <c r="V495" i="42"/>
  <c r="V1196" i="42"/>
  <c r="V1788" i="42"/>
  <c r="V529" i="42"/>
  <c r="V481" i="42"/>
  <c r="V680" i="42"/>
  <c r="V1024" i="42"/>
  <c r="V1398" i="42"/>
  <c r="V1686" i="42"/>
  <c r="V461" i="42"/>
  <c r="V805" i="42"/>
  <c r="V414" i="42"/>
  <c r="V583" i="42"/>
  <c r="V1625" i="42"/>
  <c r="V1671" i="42"/>
  <c r="V457" i="42"/>
  <c r="V385" i="42"/>
  <c r="V720" i="42"/>
  <c r="V1064" i="42"/>
  <c r="V1494" i="42"/>
  <c r="V1702" i="42"/>
  <c r="V501" i="42"/>
  <c r="V845" i="42"/>
  <c r="V494" i="42"/>
  <c r="V671" i="42"/>
  <c r="V1689" i="42"/>
  <c r="V369" i="42"/>
  <c r="V1323" i="42"/>
  <c r="V768" i="42"/>
  <c r="V1104" i="42"/>
  <c r="V1574" i="42"/>
  <c r="V1718" i="42"/>
  <c r="V549" i="42"/>
  <c r="V885" i="42"/>
  <c r="V582" i="42"/>
  <c r="V839" i="42"/>
  <c r="V1753" i="42"/>
  <c r="V1090" i="42"/>
  <c r="V1658" i="42"/>
  <c r="V1757" i="42"/>
  <c r="V1614" i="42"/>
  <c r="V1739" i="42"/>
  <c r="V1738" i="42"/>
  <c r="V1317" i="42"/>
  <c r="V1756" i="42"/>
  <c r="V1013" i="42"/>
  <c r="V1189" i="42"/>
  <c r="V454" i="42"/>
  <c r="V622" i="42"/>
  <c r="V798" i="42"/>
  <c r="V455" i="42"/>
  <c r="V623" i="42"/>
  <c r="V967" i="42"/>
  <c r="V1311" i="42"/>
  <c r="V940" i="42"/>
  <c r="V1657" i="42"/>
  <c r="V1785" i="42"/>
  <c r="V89" i="42"/>
  <c r="V1698" i="42"/>
  <c r="V1629" i="42"/>
  <c r="V1694" i="42"/>
  <c r="V1659" i="42"/>
  <c r="V1101" i="42"/>
  <c r="V366" i="42"/>
  <c r="V542" i="42"/>
  <c r="V710" i="42"/>
  <c r="V367" i="42"/>
  <c r="V543" i="42"/>
  <c r="V799" i="42"/>
  <c r="V1135" i="42"/>
  <c r="V588" i="42"/>
  <c r="V1457" i="42"/>
  <c r="V1721" i="42"/>
  <c r="V1610" i="42"/>
  <c r="V834" i="42"/>
  <c r="V1717" i="42"/>
  <c r="V1786" i="42"/>
  <c r="V1719" i="42"/>
  <c r="V1760" i="42"/>
  <c r="V1952" i="42"/>
  <c r="V1960" i="42"/>
  <c r="V1968" i="42"/>
  <c r="V1783" i="42"/>
  <c r="V183" i="42"/>
  <c r="V206" i="42"/>
  <c r="V1623" i="42"/>
  <c r="V1715" i="42"/>
  <c r="V1612" i="42"/>
  <c r="V1676" i="42"/>
  <c r="V1351" i="42"/>
  <c r="V636" i="42"/>
  <c r="V996" i="42"/>
  <c r="V1553" i="42"/>
  <c r="V1665" i="42"/>
  <c r="V1729" i="42"/>
  <c r="V185" i="42"/>
  <c r="V1626" i="42"/>
  <c r="V1706" i="42"/>
  <c r="V579" i="42"/>
  <c r="V1645" i="42"/>
  <c r="V1725" i="42"/>
  <c r="V1678" i="42"/>
  <c r="V1734" i="42"/>
  <c r="V1723" i="42"/>
  <c r="V1655" i="42"/>
  <c r="V1767" i="42"/>
  <c r="V1524" i="42"/>
  <c r="V1724" i="42"/>
  <c r="V460" i="42"/>
  <c r="V804" i="42"/>
  <c r="V1284" i="42"/>
  <c r="V1633" i="42"/>
  <c r="V1697" i="42"/>
  <c r="V1761" i="42"/>
  <c r="V1218" i="42"/>
  <c r="V1666" i="42"/>
  <c r="V1774" i="42"/>
  <c r="V1573" i="42"/>
  <c r="V1685" i="42"/>
  <c r="V1773" i="42"/>
  <c r="V1470" i="42"/>
  <c r="V1643" i="42"/>
  <c r="V1754" i="42"/>
  <c r="V1615" i="42"/>
  <c r="V1703" i="42"/>
  <c r="V1683" i="42"/>
  <c r="V1660" i="42"/>
  <c r="V1696" i="42"/>
  <c r="V711" i="42"/>
  <c r="V879" i="42"/>
  <c r="V1055" i="42"/>
  <c r="V1223" i="42"/>
  <c r="V332" i="42"/>
  <c r="V508" i="42"/>
  <c r="V676" i="42"/>
  <c r="V844" i="42"/>
  <c r="V1052" i="42"/>
  <c r="V1289" i="42"/>
  <c r="V1609" i="42"/>
  <c r="V1641" i="42"/>
  <c r="V1673" i="42"/>
  <c r="V1705" i="42"/>
  <c r="V1737" i="42"/>
  <c r="V1769" i="42"/>
  <c r="V273" i="42"/>
  <c r="V1474" i="42"/>
  <c r="V1634" i="42"/>
  <c r="V1674" i="42"/>
  <c r="V1730" i="42"/>
  <c r="V817" i="42"/>
  <c r="V835" i="42"/>
  <c r="V1613" i="42"/>
  <c r="V1653" i="42"/>
  <c r="V1693" i="42"/>
  <c r="V1741" i="42"/>
  <c r="V1781" i="42"/>
  <c r="V109" i="42"/>
  <c r="V1630" i="42"/>
  <c r="V1782" i="42"/>
  <c r="V1675" i="42"/>
  <c r="V1771" i="42"/>
  <c r="V1762" i="42"/>
  <c r="V1639" i="42"/>
  <c r="V1679" i="42"/>
  <c r="V1735" i="42"/>
  <c r="V1619" i="42"/>
  <c r="V1747" i="42"/>
  <c r="V1628" i="42"/>
  <c r="V1692" i="42"/>
  <c r="V1568" i="42"/>
  <c r="V751" i="42"/>
  <c r="V927" i="42"/>
  <c r="V1095" i="42"/>
  <c r="V1263" i="42"/>
  <c r="V380" i="42"/>
  <c r="V548" i="42"/>
  <c r="V716" i="42"/>
  <c r="V892" i="42"/>
  <c r="V1124" i="42"/>
  <c r="V1369" i="42"/>
  <c r="V1617" i="42"/>
  <c r="V1649" i="42"/>
  <c r="V1681" i="42"/>
  <c r="V1713" i="42"/>
  <c r="V1745" i="42"/>
  <c r="V1777" i="42"/>
  <c r="V962" i="42"/>
  <c r="V1602" i="42"/>
  <c r="V1642" i="42"/>
  <c r="V1690" i="42"/>
  <c r="V1758" i="42"/>
  <c r="V1225" i="42"/>
  <c r="V328" i="42"/>
  <c r="V1621" i="42"/>
  <c r="V1661" i="42"/>
  <c r="V1709" i="42"/>
  <c r="V1749" i="42"/>
  <c r="V870" i="42"/>
  <c r="V1662" i="42"/>
  <c r="V1611" i="42"/>
  <c r="V1707" i="42"/>
  <c r="V1787" i="42"/>
  <c r="V1722" i="42"/>
  <c r="V1770" i="42"/>
  <c r="V1607" i="42"/>
  <c r="V1647" i="42"/>
  <c r="V1687" i="42"/>
  <c r="V1751" i="42"/>
  <c r="V1651" i="42"/>
  <c r="V1779" i="42"/>
  <c r="V1644" i="42"/>
  <c r="V1708" i="42"/>
  <c r="V1632" i="42"/>
  <c r="V1664" i="42"/>
  <c r="AN4" i="44"/>
  <c r="AP4" i="44"/>
  <c r="AN3" i="44"/>
  <c r="AP3" i="44"/>
  <c r="AN2" i="44"/>
  <c r="AP2" i="44"/>
  <c r="AN5" i="44"/>
  <c r="AP5" i="44"/>
  <c r="V866" i="42"/>
  <c r="V1346" i="42"/>
  <c r="V1618" i="42"/>
  <c r="V1650" i="42"/>
  <c r="V1682" i="42"/>
  <c r="V1714" i="42"/>
  <c r="V1726" i="42"/>
  <c r="V578" i="42"/>
  <c r="V1091" i="42"/>
  <c r="V1605" i="42"/>
  <c r="V1637" i="42"/>
  <c r="V1669" i="42"/>
  <c r="V1701" i="42"/>
  <c r="V1733" i="42"/>
  <c r="V1765" i="42"/>
  <c r="V1126" i="42"/>
  <c r="V1646" i="42"/>
  <c r="V1710" i="42"/>
  <c r="V1750" i="42"/>
  <c r="V1627" i="42"/>
  <c r="V1691" i="42"/>
  <c r="V1755" i="42"/>
  <c r="V1746" i="42"/>
  <c r="V1778" i="42"/>
  <c r="V286" i="42"/>
  <c r="V1631" i="42"/>
  <c r="V1663" i="42"/>
  <c r="V1695" i="42"/>
  <c r="V1727" i="42"/>
  <c r="V1759" i="42"/>
  <c r="V1603" i="42"/>
  <c r="V1667" i="42"/>
  <c r="V1731" i="42"/>
  <c r="V171" i="42"/>
  <c r="V1620" i="42"/>
  <c r="V1652" i="42"/>
  <c r="V1684" i="42"/>
  <c r="V1716" i="42"/>
  <c r="V1764" i="42"/>
  <c r="V1656" i="42"/>
  <c r="V1720" i="42"/>
  <c r="V1784" i="42"/>
  <c r="V192" i="42"/>
  <c r="V1711" i="42"/>
  <c r="V1743" i="42"/>
  <c r="V1775" i="42"/>
  <c r="V1635" i="42"/>
  <c r="V1699" i="42"/>
  <c r="V1763" i="42"/>
  <c r="V1604" i="42"/>
  <c r="V1636" i="42"/>
  <c r="V1668" i="42"/>
  <c r="V1700" i="42"/>
  <c r="V1732" i="42"/>
  <c r="V1624" i="42"/>
  <c r="V1688" i="42"/>
  <c r="V1752" i="42"/>
  <c r="V1776" i="42"/>
  <c r="V1740" i="42"/>
  <c r="V1772" i="42"/>
  <c r="V1608" i="42"/>
  <c r="V1640" i="42"/>
  <c r="V1672" i="42"/>
  <c r="V1704" i="42"/>
  <c r="V1736" i="42"/>
  <c r="V1768" i="42"/>
  <c r="V1748" i="42"/>
  <c r="V1780" i="42"/>
  <c r="V308" i="42"/>
  <c r="V1616" i="42"/>
  <c r="V1648" i="42"/>
  <c r="V1680" i="42"/>
  <c r="V1712" i="42"/>
  <c r="V1744" i="42"/>
  <c r="V593" i="42"/>
  <c r="V433" i="42"/>
  <c r="V1217" i="42"/>
  <c r="V705" i="42"/>
  <c r="V449" i="42"/>
  <c r="V1339" i="42"/>
  <c r="V464" i="42"/>
  <c r="V648" i="42"/>
  <c r="V688" i="42"/>
  <c r="V816" i="42"/>
  <c r="V944" i="42"/>
  <c r="V1072" i="42"/>
  <c r="V1200" i="42"/>
  <c r="V429" i="42"/>
  <c r="V469" i="42"/>
  <c r="V597" i="42"/>
  <c r="V645" i="42"/>
  <c r="V773" i="42"/>
  <c r="V853" i="42"/>
  <c r="V941" i="42"/>
  <c r="V1069" i="42"/>
  <c r="V1157" i="42"/>
  <c r="V334" i="42"/>
  <c r="V462" i="42"/>
  <c r="V550" i="42"/>
  <c r="V638" i="42"/>
  <c r="V718" i="42"/>
  <c r="V335" i="42"/>
  <c r="V423" i="42"/>
  <c r="V511" i="42"/>
  <c r="V591" i="42"/>
  <c r="V719" i="42"/>
  <c r="V807" i="42"/>
  <c r="V895" i="42"/>
  <c r="V975" i="42"/>
  <c r="V1063" i="42"/>
  <c r="V1151" i="42"/>
  <c r="V1231" i="42"/>
  <c r="V1319" i="42"/>
  <c r="V348" i="42"/>
  <c r="V428" i="42"/>
  <c r="V516" i="42"/>
  <c r="V644" i="42"/>
  <c r="V684" i="42"/>
  <c r="V812" i="42"/>
  <c r="V900" i="42"/>
  <c r="V956" i="42"/>
  <c r="V1068" i="42"/>
  <c r="V1132" i="42"/>
  <c r="V1316" i="42"/>
  <c r="V1305" i="42"/>
  <c r="V1489" i="42"/>
  <c r="V1561" i="42"/>
  <c r="V681" i="42"/>
  <c r="V585" i="42"/>
  <c r="V401" i="42"/>
  <c r="V1153" i="42"/>
  <c r="V1041" i="42"/>
  <c r="V697" i="42"/>
  <c r="V609" i="42"/>
  <c r="V441" i="42"/>
  <c r="V353" i="42"/>
  <c r="V400" i="42"/>
  <c r="V480" i="42"/>
  <c r="V616" i="42"/>
  <c r="V656" i="42"/>
  <c r="V704" i="42"/>
  <c r="V784" i="42"/>
  <c r="V832" i="42"/>
  <c r="V872" i="42"/>
  <c r="V960" i="42"/>
  <c r="V1000" i="42"/>
  <c r="V1088" i="42"/>
  <c r="V1128" i="42"/>
  <c r="V1216" i="42"/>
  <c r="V1256" i="42"/>
  <c r="V1296" i="42"/>
  <c r="V1446" i="42"/>
  <c r="V1526" i="42"/>
  <c r="V397" i="42"/>
  <c r="V437" i="42"/>
  <c r="V485" i="42"/>
  <c r="V565" i="42"/>
  <c r="V613" i="42"/>
  <c r="V693" i="42"/>
  <c r="V741" i="42"/>
  <c r="V821" i="42"/>
  <c r="V869" i="42"/>
  <c r="V949" i="42"/>
  <c r="V997" i="42"/>
  <c r="V1077" i="42"/>
  <c r="V1125" i="42"/>
  <c r="V1165" i="42"/>
  <c r="V350" i="42"/>
  <c r="V390" i="42"/>
  <c r="V430" i="42"/>
  <c r="V518" i="42"/>
  <c r="V558" i="42"/>
  <c r="V646" i="42"/>
  <c r="V686" i="42"/>
  <c r="V774" i="42"/>
  <c r="V479" i="42"/>
  <c r="V993" i="42"/>
  <c r="V657" i="42"/>
  <c r="V561" i="42"/>
  <c r="V465" i="42"/>
  <c r="V393" i="42"/>
  <c r="V1057" i="42"/>
  <c r="V625" i="42"/>
  <c r="V961" i="42"/>
  <c r="V673" i="42"/>
  <c r="V577" i="42"/>
  <c r="V505" i="42"/>
  <c r="V417" i="42"/>
  <c r="V1307" i="42"/>
  <c r="V336" i="42"/>
  <c r="V416" i="42"/>
  <c r="V512" i="42"/>
  <c r="V584" i="42"/>
  <c r="V624" i="42"/>
  <c r="V672" i="42"/>
  <c r="V712" i="42"/>
  <c r="V752" i="42"/>
  <c r="V800" i="42"/>
  <c r="V840" i="42"/>
  <c r="V880" i="42"/>
  <c r="V928" i="42"/>
  <c r="V968" i="42"/>
  <c r="V1008" i="42"/>
  <c r="V1056" i="42"/>
  <c r="V1096" i="42"/>
  <c r="V1136" i="42"/>
  <c r="V1184" i="42"/>
  <c r="V1224" i="42"/>
  <c r="V1264" i="42"/>
  <c r="V1302" i="42"/>
  <c r="V1382" i="42"/>
  <c r="V1462" i="42"/>
  <c r="V1558" i="42"/>
  <c r="V365" i="42"/>
  <c r="V405" i="42"/>
  <c r="V453" i="42"/>
  <c r="V493" i="42"/>
  <c r="V533" i="42"/>
  <c r="V581" i="42"/>
  <c r="V621" i="42"/>
  <c r="V661" i="42"/>
  <c r="V709" i="42"/>
  <c r="V749" i="42"/>
  <c r="V789" i="42"/>
  <c r="V837" i="42"/>
  <c r="V877" i="42"/>
  <c r="V917" i="42"/>
  <c r="V965" i="42"/>
  <c r="V1005" i="42"/>
  <c r="V1045" i="42"/>
  <c r="V1093" i="42"/>
  <c r="V1133" i="42"/>
  <c r="V1173" i="42"/>
  <c r="V1221" i="42"/>
  <c r="V358" i="42"/>
  <c r="V398" i="42"/>
  <c r="V446" i="42"/>
  <c r="V486" i="42"/>
  <c r="V526" i="42"/>
  <c r="V574" i="42"/>
  <c r="V614" i="42"/>
  <c r="V654" i="42"/>
  <c r="V702" i="42"/>
  <c r="V742" i="42"/>
  <c r="V782" i="42"/>
  <c r="V830" i="42"/>
  <c r="V359" i="42"/>
  <c r="V399" i="42"/>
  <c r="V447" i="42"/>
  <c r="V487" i="42"/>
  <c r="V527" i="42"/>
  <c r="V575" i="42"/>
  <c r="V615" i="42"/>
  <c r="V655" i="42"/>
  <c r="V703" i="42"/>
  <c r="V743" i="42"/>
  <c r="V783" i="42"/>
  <c r="V831" i="42"/>
  <c r="V871" i="42"/>
  <c r="V911" i="42"/>
  <c r="V959" i="42"/>
  <c r="V999" i="42"/>
  <c r="V1039" i="42"/>
  <c r="V1087" i="42"/>
  <c r="V1127" i="42"/>
  <c r="V1167" i="42"/>
  <c r="V1215" i="42"/>
  <c r="V1255" i="42"/>
  <c r="V1295" i="42"/>
  <c r="V1343" i="42"/>
  <c r="V1383" i="42"/>
  <c r="V364" i="42"/>
  <c r="V412" i="42"/>
  <c r="V452" i="42"/>
  <c r="V492" i="42"/>
  <c r="V540" i="42"/>
  <c r="V580" i="42"/>
  <c r="V620" i="42"/>
  <c r="V668" i="42"/>
  <c r="V708" i="42"/>
  <c r="V748" i="42"/>
  <c r="V796" i="42"/>
  <c r="V836" i="42"/>
  <c r="V876" i="42"/>
  <c r="V924" i="42"/>
  <c r="V988" i="42"/>
  <c r="V1036" i="42"/>
  <c r="V1092" i="42"/>
  <c r="V1188" i="42"/>
  <c r="V1260" i="42"/>
  <c r="V1241" i="42"/>
  <c r="V1361" i="42"/>
  <c r="V1433" i="42"/>
  <c r="V1521" i="42"/>
  <c r="V81" i="42"/>
  <c r="V153" i="42"/>
  <c r="V249" i="42"/>
  <c r="V858" i="42"/>
  <c r="V930" i="42"/>
  <c r="V1058" i="42"/>
  <c r="V1186" i="42"/>
  <c r="V1314" i="42"/>
  <c r="V1442" i="42"/>
  <c r="V1570" i="42"/>
  <c r="V305" i="42"/>
  <c r="V761" i="42"/>
  <c r="V1129" i="42"/>
  <c r="V514" i="42"/>
  <c r="V770" i="42"/>
  <c r="V515" i="42"/>
  <c r="V771" i="42"/>
  <c r="V1027" i="42"/>
  <c r="V1283" i="42"/>
  <c r="V1253" i="42"/>
  <c r="V1509" i="42"/>
  <c r="V37" i="42"/>
  <c r="V301" i="42"/>
  <c r="V1062" i="42"/>
  <c r="V1342" i="42"/>
  <c r="V1483" i="42"/>
  <c r="V210" i="42"/>
  <c r="V1559" i="42"/>
  <c r="V119" i="42"/>
  <c r="V142" i="42"/>
  <c r="V91" i="42"/>
  <c r="V1436" i="42"/>
  <c r="V148" i="42"/>
  <c r="V1440" i="42"/>
  <c r="V64" i="42"/>
  <c r="V20" i="42"/>
  <c r="V849" i="42"/>
  <c r="V320" i="42"/>
  <c r="V282" i="42"/>
  <c r="V272" i="42"/>
  <c r="V240" i="42"/>
  <c r="V208" i="42"/>
  <c r="V176" i="42"/>
  <c r="V144" i="42"/>
  <c r="V112" i="42"/>
  <c r="V80" i="42"/>
  <c r="V48" i="42"/>
  <c r="V1584" i="42"/>
  <c r="V1552" i="42"/>
  <c r="V1520" i="42"/>
  <c r="V1488" i="42"/>
  <c r="V1456" i="42"/>
  <c r="V1424" i="42"/>
  <c r="V1392" i="42"/>
  <c r="V1360" i="42"/>
  <c r="V236" i="42"/>
  <c r="V108" i="42"/>
  <c r="V298" i="42"/>
  <c r="V300" i="42"/>
  <c r="V260" i="42"/>
  <c r="V220" i="42"/>
  <c r="V180" i="42"/>
  <c r="V132" i="42"/>
  <c r="V92" i="42"/>
  <c r="V52" i="42"/>
  <c r="V1572" i="42"/>
  <c r="V1540" i="42"/>
  <c r="V1508" i="42"/>
  <c r="V1476" i="42"/>
  <c r="V1444" i="42"/>
  <c r="V1412" i="42"/>
  <c r="V1380" i="42"/>
  <c r="V1348" i="42"/>
  <c r="V307" i="42"/>
  <c r="V275" i="42"/>
  <c r="V243" i="42"/>
  <c r="V211" i="42"/>
  <c r="V179" i="42"/>
  <c r="V147" i="42"/>
  <c r="V115" i="42"/>
  <c r="V83" i="42"/>
  <c r="V51" i="42"/>
  <c r="V1587" i="42"/>
  <c r="V1523" i="42"/>
  <c r="V1459" i="42"/>
  <c r="V1395" i="42"/>
  <c r="V262" i="42"/>
  <c r="V230" i="42"/>
  <c r="V325" i="42"/>
  <c r="V929" i="42"/>
  <c r="V304" i="42"/>
  <c r="V312" i="42"/>
  <c r="V264" i="42"/>
  <c r="V232" i="42"/>
  <c r="V200" i="42"/>
  <c r="V168" i="42"/>
  <c r="V136" i="42"/>
  <c r="V104" i="42"/>
  <c r="V72" i="42"/>
  <c r="V40" i="42"/>
  <c r="V1576" i="42"/>
  <c r="V1544" i="42"/>
  <c r="V1512" i="42"/>
  <c r="V1480" i="42"/>
  <c r="V1448" i="42"/>
  <c r="V1416" i="42"/>
  <c r="V1384" i="42"/>
  <c r="V1352" i="42"/>
  <c r="V204" i="42"/>
  <c r="V76" i="42"/>
  <c r="V324" i="42"/>
  <c r="V292" i="42"/>
  <c r="V252" i="42"/>
  <c r="V212" i="42"/>
  <c r="V164" i="42"/>
  <c r="V124" i="42"/>
  <c r="V84" i="42"/>
  <c r="V36" i="42"/>
  <c r="V1025" i="42"/>
  <c r="V296" i="42"/>
  <c r="V224" i="42"/>
  <c r="V160" i="42"/>
  <c r="V96" i="42"/>
  <c r="V32" i="42"/>
  <c r="V1600" i="42"/>
  <c r="V1536" i="42"/>
  <c r="V1472" i="42"/>
  <c r="V1408" i="42"/>
  <c r="V1344" i="42"/>
  <c r="V44" i="42"/>
  <c r="V284" i="42"/>
  <c r="V196" i="42"/>
  <c r="V116" i="42"/>
  <c r="V28" i="42"/>
  <c r="V1588" i="42"/>
  <c r="V1548" i="42"/>
  <c r="V1500" i="42"/>
  <c r="V1460" i="42"/>
  <c r="V1420" i="42"/>
  <c r="V1372" i="42"/>
  <c r="V323" i="42"/>
  <c r="V283" i="42"/>
  <c r="V235" i="42"/>
  <c r="V195" i="42"/>
  <c r="V155" i="42"/>
  <c r="V107" i="42"/>
  <c r="V67" i="42"/>
  <c r="V27" i="42"/>
  <c r="V1507" i="42"/>
  <c r="V1427" i="42"/>
  <c r="V270" i="42"/>
  <c r="V222" i="42"/>
  <c r="V190" i="42"/>
  <c r="V158" i="42"/>
  <c r="V126" i="42"/>
  <c r="V94" i="42"/>
  <c r="V62" i="42"/>
  <c r="V30" i="42"/>
  <c r="V303" i="42"/>
  <c r="V271" i="42"/>
  <c r="V239" i="42"/>
  <c r="V207" i="42"/>
  <c r="V175" i="42"/>
  <c r="V143" i="42"/>
  <c r="V111" i="42"/>
  <c r="V79" i="42"/>
  <c r="V47" i="42"/>
  <c r="V1583" i="42"/>
  <c r="V1551" i="42"/>
  <c r="V1519" i="42"/>
  <c r="V1487" i="42"/>
  <c r="V1455" i="42"/>
  <c r="V1423" i="42"/>
  <c r="V1391" i="42"/>
  <c r="V266" i="42"/>
  <c r="V234" i="42"/>
  <c r="V202" i="42"/>
  <c r="V170" i="42"/>
  <c r="V138" i="42"/>
  <c r="V106" i="42"/>
  <c r="V74" i="42"/>
  <c r="V42" i="42"/>
  <c r="V1595" i="42"/>
  <c r="V1531" i="42"/>
  <c r="V1467" i="42"/>
  <c r="V1403" i="42"/>
  <c r="V1582" i="42"/>
  <c r="V1518" i="42"/>
  <c r="V1454" i="42"/>
  <c r="V1390" i="42"/>
  <c r="V1326" i="42"/>
  <c r="V1278" i="42"/>
  <c r="V1246" i="42"/>
  <c r="V1214" i="42"/>
  <c r="V1182" i="42"/>
  <c r="V1150" i="42"/>
  <c r="V1118" i="42"/>
  <c r="V1086" i="42"/>
  <c r="V1054" i="42"/>
  <c r="V1022" i="42"/>
  <c r="V990" i="42"/>
  <c r="V958" i="42"/>
  <c r="V926" i="42"/>
  <c r="V894" i="42"/>
  <c r="V862" i="42"/>
  <c r="V302" i="42"/>
  <c r="V293" i="42"/>
  <c r="V261" i="42"/>
  <c r="V229" i="42"/>
  <c r="V197" i="42"/>
  <c r="V165" i="42"/>
  <c r="V133" i="42"/>
  <c r="V101" i="42"/>
  <c r="V69" i="42"/>
  <c r="V29" i="42"/>
  <c r="V1597" i="42"/>
  <c r="V1565" i="42"/>
  <c r="V1533" i="42"/>
  <c r="V1501" i="42"/>
  <c r="V1469" i="42"/>
  <c r="V1437" i="42"/>
  <c r="V1405" i="42"/>
  <c r="V1373" i="42"/>
  <c r="V1341" i="42"/>
  <c r="V1309" i="42"/>
  <c r="V1277" i="42"/>
  <c r="V1245" i="42"/>
  <c r="V1328" i="42"/>
  <c r="V568" i="42"/>
  <c r="V504" i="42"/>
  <c r="V440" i="42"/>
  <c r="V376" i="42"/>
  <c r="V1379" i="42"/>
  <c r="V1315" i="42"/>
  <c r="V1275" i="42"/>
  <c r="V1243" i="42"/>
  <c r="V1211" i="42"/>
  <c r="V1179" i="42"/>
  <c r="V1147" i="42"/>
  <c r="V1115" i="42"/>
  <c r="V1083" i="42"/>
  <c r="V1051" i="42"/>
  <c r="V1019" i="42"/>
  <c r="V987" i="42"/>
  <c r="V955" i="42"/>
  <c r="V923" i="42"/>
  <c r="V891" i="42"/>
  <c r="V859" i="42"/>
  <c r="V827" i="42"/>
  <c r="V795" i="42"/>
  <c r="V763" i="42"/>
  <c r="V731" i="42"/>
  <c r="V699" i="42"/>
  <c r="V667" i="42"/>
  <c r="V635" i="42"/>
  <c r="V603" i="42"/>
  <c r="V571" i="42"/>
  <c r="V539" i="42"/>
  <c r="V507" i="42"/>
  <c r="V475" i="42"/>
  <c r="V443" i="42"/>
  <c r="V411" i="42"/>
  <c r="V379" i="42"/>
  <c r="V347" i="42"/>
  <c r="V826" i="42"/>
  <c r="V794" i="42"/>
  <c r="V762" i="42"/>
  <c r="V730" i="42"/>
  <c r="V698" i="42"/>
  <c r="V666" i="42"/>
  <c r="V634" i="42"/>
  <c r="V602" i="42"/>
  <c r="V570" i="42"/>
  <c r="V538" i="42"/>
  <c r="V506" i="42"/>
  <c r="V474" i="42"/>
  <c r="V442" i="42"/>
  <c r="V410" i="42"/>
  <c r="V378" i="42"/>
  <c r="V346" i="42"/>
  <c r="V1209" i="42"/>
  <c r="V1161" i="42"/>
  <c r="V1113" i="42"/>
  <c r="V1065" i="42"/>
  <c r="V1009" i="42"/>
  <c r="V953" i="42"/>
  <c r="V905" i="42"/>
  <c r="V857" i="42"/>
  <c r="V809" i="42"/>
  <c r="V753" i="42"/>
  <c r="V289" i="42"/>
  <c r="V1233" i="42"/>
  <c r="V1586" i="42"/>
  <c r="V1554" i="42"/>
  <c r="V1522" i="42"/>
  <c r="V1490" i="42"/>
  <c r="V1458" i="42"/>
  <c r="V1426" i="42"/>
  <c r="V1394" i="42"/>
  <c r="V1362" i="42"/>
  <c r="V1330" i="42"/>
  <c r="V1298" i="42"/>
  <c r="V1266" i="42"/>
  <c r="V1234" i="42"/>
  <c r="V1202" i="42"/>
  <c r="V1170" i="42"/>
  <c r="V1138" i="42"/>
  <c r="V1106" i="42"/>
  <c r="V1074" i="42"/>
  <c r="V1042" i="42"/>
  <c r="V1010" i="42"/>
  <c r="V978" i="42"/>
  <c r="V946" i="42"/>
  <c r="V914" i="42"/>
  <c r="V882" i="42"/>
  <c r="V850" i="42"/>
  <c r="V313" i="42"/>
  <c r="V265" i="42"/>
  <c r="V233" i="42"/>
  <c r="V201" i="42"/>
  <c r="V169" i="42"/>
  <c r="V137" i="42"/>
  <c r="V105" i="42"/>
  <c r="V73" i="42"/>
  <c r="V41" i="42"/>
  <c r="V1577" i="42"/>
  <c r="V1545" i="42"/>
  <c r="V1513" i="42"/>
  <c r="V1481" i="42"/>
  <c r="V1449" i="42"/>
  <c r="V1417" i="42"/>
  <c r="V1385" i="42"/>
  <c r="V1353" i="42"/>
  <c r="V1321" i="42"/>
  <c r="V1273" i="42"/>
  <c r="V1340" i="42"/>
  <c r="V1308" i="42"/>
  <c r="V1276" i="42"/>
  <c r="V1244" i="42"/>
  <c r="V1212" i="42"/>
  <c r="V1180" i="42"/>
  <c r="V1148" i="42"/>
  <c r="V1116" i="42"/>
  <c r="V1185" i="42"/>
  <c r="V1105" i="42"/>
  <c r="V280" i="42"/>
  <c r="V216" i="42"/>
  <c r="V152" i="42"/>
  <c r="V88" i="42"/>
  <c r="V24" i="42"/>
  <c r="V1592" i="42"/>
  <c r="V1528" i="42"/>
  <c r="V1464" i="42"/>
  <c r="V1400" i="42"/>
  <c r="V268" i="42"/>
  <c r="V276" i="42"/>
  <c r="V188" i="42"/>
  <c r="V100" i="42"/>
  <c r="V1580" i="42"/>
  <c r="V1532" i="42"/>
  <c r="V1492" i="42"/>
  <c r="V1452" i="42"/>
  <c r="V1404" i="42"/>
  <c r="V1364" i="42"/>
  <c r="V315" i="42"/>
  <c r="V267" i="42"/>
  <c r="V227" i="42"/>
  <c r="V187" i="42"/>
  <c r="V139" i="42"/>
  <c r="V99" i="42"/>
  <c r="V59" i="42"/>
  <c r="V1571" i="42"/>
  <c r="V1491" i="42"/>
  <c r="V1411" i="42"/>
  <c r="V254" i="42"/>
  <c r="V214" i="42"/>
  <c r="V182" i="42"/>
  <c r="V150" i="42"/>
  <c r="V118" i="42"/>
  <c r="V86" i="42"/>
  <c r="V54" i="42"/>
  <c r="V22" i="42"/>
  <c r="V278" i="42"/>
  <c r="V295" i="42"/>
  <c r="V263" i="42"/>
  <c r="V231" i="42"/>
  <c r="V199" i="42"/>
  <c r="V167" i="42"/>
  <c r="V135" i="42"/>
  <c r="V103" i="42"/>
  <c r="V71" i="42"/>
  <c r="V39" i="42"/>
  <c r="V1575" i="42"/>
  <c r="V1543" i="42"/>
  <c r="V1511" i="42"/>
  <c r="V1479" i="42"/>
  <c r="V1447" i="42"/>
  <c r="V1415" i="42"/>
  <c r="V322" i="42"/>
  <c r="V258" i="42"/>
  <c r="V226" i="42"/>
  <c r="V194" i="42"/>
  <c r="V162" i="42"/>
  <c r="V130" i="42"/>
  <c r="V98" i="42"/>
  <c r="V66" i="42"/>
  <c r="V34" i="42"/>
  <c r="V1579" i="42"/>
  <c r="V1515" i="42"/>
  <c r="V1451" i="42"/>
  <c r="V1387" i="42"/>
  <c r="V1566" i="42"/>
  <c r="V1502" i="42"/>
  <c r="V1438" i="42"/>
  <c r="V1374" i="42"/>
  <c r="V1310" i="42"/>
  <c r="V1270" i="42"/>
  <c r="V1238" i="42"/>
  <c r="V1206" i="42"/>
  <c r="V1174" i="42"/>
  <c r="V1142" i="42"/>
  <c r="V1110" i="42"/>
  <c r="V1078" i="42"/>
  <c r="V1046" i="42"/>
  <c r="V1014" i="42"/>
  <c r="V982" i="42"/>
  <c r="V950" i="42"/>
  <c r="V918" i="42"/>
  <c r="V886" i="42"/>
  <c r="V854" i="42"/>
  <c r="V317" i="42"/>
  <c r="V285" i="42"/>
  <c r="V253" i="42"/>
  <c r="V221" i="42"/>
  <c r="V189" i="42"/>
  <c r="V157" i="42"/>
  <c r="V125" i="42"/>
  <c r="V93" i="42"/>
  <c r="V61" i="42"/>
  <c r="V21" i="42"/>
  <c r="V1589" i="42"/>
  <c r="V1557" i="42"/>
  <c r="V1525" i="42"/>
  <c r="V1493" i="42"/>
  <c r="V1461" i="42"/>
  <c r="V1429" i="42"/>
  <c r="V1397" i="42"/>
  <c r="V1365" i="42"/>
  <c r="V1333" i="42"/>
  <c r="V1301" i="42"/>
  <c r="V1269" i="42"/>
  <c r="V1237" i="42"/>
  <c r="V1320" i="42"/>
  <c r="V552" i="42"/>
  <c r="V488" i="42"/>
  <c r="V424" i="42"/>
  <c r="V360" i="42"/>
  <c r="V1363" i="42"/>
  <c r="V1299" i="42"/>
  <c r="V1267" i="42"/>
  <c r="V1235" i="42"/>
  <c r="V1203" i="42"/>
  <c r="V1171" i="42"/>
  <c r="V1139" i="42"/>
  <c r="V1107" i="42"/>
  <c r="V1075" i="42"/>
  <c r="V1043" i="42"/>
  <c r="V1011" i="42"/>
  <c r="V979" i="42"/>
  <c r="V947" i="42"/>
  <c r="V915" i="42"/>
  <c r="V883" i="42"/>
  <c r="V851" i="42"/>
  <c r="V819" i="42"/>
  <c r="V787" i="42"/>
  <c r="V755" i="42"/>
  <c r="V723" i="42"/>
  <c r="V691" i="42"/>
  <c r="V659" i="42"/>
  <c r="V627" i="42"/>
  <c r="V595" i="42"/>
  <c r="V563" i="42"/>
  <c r="V531" i="42"/>
  <c r="V499" i="42"/>
  <c r="V467" i="42"/>
  <c r="V435" i="42"/>
  <c r="V403" i="42"/>
  <c r="V371" i="42"/>
  <c r="V339" i="42"/>
  <c r="V818" i="42"/>
  <c r="V786" i="42"/>
  <c r="V754" i="42"/>
  <c r="V722" i="42"/>
  <c r="V690" i="42"/>
  <c r="V658" i="42"/>
  <c r="V626" i="42"/>
  <c r="V594" i="42"/>
  <c r="V562" i="42"/>
  <c r="V530" i="42"/>
  <c r="V498" i="42"/>
  <c r="V466" i="42"/>
  <c r="V434" i="42"/>
  <c r="V402" i="42"/>
  <c r="V370" i="42"/>
  <c r="V338" i="42"/>
  <c r="V1201" i="42"/>
  <c r="V1145" i="42"/>
  <c r="V1097" i="42"/>
  <c r="V1049" i="42"/>
  <c r="V1001" i="42"/>
  <c r="V945" i="42"/>
  <c r="V889" i="42"/>
  <c r="V841" i="42"/>
  <c r="V793" i="42"/>
  <c r="V745" i="42"/>
  <c r="V1297" i="42"/>
  <c r="V1578" i="42"/>
  <c r="V1546" i="42"/>
  <c r="V1514" i="42"/>
  <c r="V1482" i="42"/>
  <c r="V1450" i="42"/>
  <c r="V1418" i="42"/>
  <c r="V1386" i="42"/>
  <c r="V1354" i="42"/>
  <c r="V1322" i="42"/>
  <c r="V1290" i="42"/>
  <c r="V1258" i="42"/>
  <c r="V1226" i="42"/>
  <c r="V1194" i="42"/>
  <c r="V1162" i="42"/>
  <c r="V1130" i="42"/>
  <c r="V1098" i="42"/>
  <c r="V1066" i="42"/>
  <c r="V1034" i="42"/>
  <c r="V1002" i="42"/>
  <c r="V970" i="42"/>
  <c r="V938" i="42"/>
  <c r="V906" i="42"/>
  <c r="V874" i="42"/>
  <c r="V842" i="42"/>
  <c r="V297" i="42"/>
  <c r="V257" i="42"/>
  <c r="V225" i="42"/>
  <c r="V193" i="42"/>
  <c r="V161" i="42"/>
  <c r="V129" i="42"/>
  <c r="V97" i="42"/>
  <c r="V65" i="42"/>
  <c r="V33" i="42"/>
  <c r="V1601" i="42"/>
  <c r="V1569" i="42"/>
  <c r="V1537" i="42"/>
  <c r="V1505" i="42"/>
  <c r="V1473" i="42"/>
  <c r="V1441" i="42"/>
  <c r="V1409" i="42"/>
  <c r="V1377" i="42"/>
  <c r="V1345" i="42"/>
  <c r="V1313" i="42"/>
  <c r="V1265" i="42"/>
  <c r="V1332" i="42"/>
  <c r="V1300" i="42"/>
  <c r="V1268" i="42"/>
  <c r="V1236" i="42"/>
  <c r="V1204" i="42"/>
  <c r="V1172" i="42"/>
  <c r="V1140" i="42"/>
  <c r="V1108" i="42"/>
  <c r="V1076" i="42"/>
  <c r="V1044" i="42"/>
  <c r="V1012" i="42"/>
  <c r="V980" i="42"/>
  <c r="V948" i="42"/>
  <c r="V916" i="42"/>
  <c r="V884" i="42"/>
  <c r="V852" i="42"/>
  <c r="V820" i="42"/>
  <c r="V788" i="42"/>
  <c r="V756" i="42"/>
  <c r="V724" i="42"/>
  <c r="V692" i="42"/>
  <c r="V660" i="42"/>
  <c r="V628" i="42"/>
  <c r="V596" i="42"/>
  <c r="V564" i="42"/>
  <c r="V532" i="42"/>
  <c r="V500" i="42"/>
  <c r="V468" i="42"/>
  <c r="V436" i="42"/>
  <c r="V404" i="42"/>
  <c r="V372" i="42"/>
  <c r="V340" i="42"/>
  <c r="V1367" i="42"/>
  <c r="V1335" i="42"/>
  <c r="V1303" i="42"/>
  <c r="V1271" i="42"/>
  <c r="V1239" i="42"/>
  <c r="V1207" i="42"/>
  <c r="V1175" i="42"/>
  <c r="V1143" i="42"/>
  <c r="V1111" i="42"/>
  <c r="V1079" i="42"/>
  <c r="V1047" i="42"/>
  <c r="V1015" i="42"/>
  <c r="V983" i="42"/>
  <c r="V951" i="42"/>
  <c r="V919" i="42"/>
  <c r="V887" i="42"/>
  <c r="V855" i="42"/>
  <c r="V823" i="42"/>
  <c r="V791" i="42"/>
  <c r="V759" i="42"/>
  <c r="V727" i="42"/>
  <c r="V695" i="42"/>
  <c r="V663" i="42"/>
  <c r="V631" i="42"/>
  <c r="V599" i="42"/>
  <c r="V567" i="42"/>
  <c r="V535" i="42"/>
  <c r="V503" i="42"/>
  <c r="V471" i="42"/>
  <c r="V439" i="42"/>
  <c r="V407" i="42"/>
  <c r="V375" i="42"/>
  <c r="V343" i="42"/>
  <c r="V822" i="42"/>
  <c r="V790" i="42"/>
  <c r="V758" i="42"/>
  <c r="V726" i="42"/>
  <c r="V694" i="42"/>
  <c r="V662" i="42"/>
  <c r="V630" i="42"/>
  <c r="V598" i="42"/>
  <c r="V566" i="42"/>
  <c r="V534" i="42"/>
  <c r="V502" i="42"/>
  <c r="V470" i="42"/>
  <c r="V438" i="42"/>
  <c r="V406" i="42"/>
  <c r="V374" i="42"/>
  <c r="V342" i="42"/>
  <c r="V1213" i="42"/>
  <c r="V1181" i="42"/>
  <c r="V1149" i="42"/>
  <c r="V1117" i="42"/>
  <c r="V1085" i="42"/>
  <c r="V1053" i="42"/>
  <c r="V1021" i="42"/>
  <c r="V989" i="42"/>
  <c r="V957" i="42"/>
  <c r="V925" i="42"/>
  <c r="V893" i="42"/>
  <c r="V861" i="42"/>
  <c r="V829" i="42"/>
  <c r="V797" i="42"/>
  <c r="V765" i="42"/>
  <c r="V733" i="42"/>
  <c r="V701" i="42"/>
  <c r="V669" i="42"/>
  <c r="V637" i="42"/>
  <c r="V605" i="42"/>
  <c r="V573" i="42"/>
  <c r="V541" i="42"/>
  <c r="V509" i="42"/>
  <c r="V477" i="42"/>
  <c r="V445" i="42"/>
  <c r="V413" i="42"/>
  <c r="V381" i="42"/>
  <c r="V349" i="42"/>
  <c r="V1542" i="42"/>
  <c r="V1478" i="42"/>
  <c r="V1414" i="42"/>
  <c r="V1350" i="42"/>
  <c r="V45" i="42"/>
  <c r="V1272" i="42"/>
  <c r="V1240" i="42"/>
  <c r="V1208" i="42"/>
  <c r="V1176" i="42"/>
  <c r="V1144" i="42"/>
  <c r="V1112" i="42"/>
  <c r="V1080" i="42"/>
  <c r="V1048" i="42"/>
  <c r="V1016" i="42"/>
  <c r="V984" i="42"/>
  <c r="V952" i="42"/>
  <c r="V920" i="42"/>
  <c r="V888" i="42"/>
  <c r="V856" i="42"/>
  <c r="V824" i="42"/>
  <c r="V792" i="42"/>
  <c r="V760" i="42"/>
  <c r="V728" i="42"/>
  <c r="V696" i="42"/>
  <c r="V664" i="42"/>
  <c r="V632" i="42"/>
  <c r="V600" i="42"/>
  <c r="V560" i="42"/>
  <c r="V496" i="42"/>
  <c r="V432" i="42"/>
  <c r="V368" i="42"/>
  <c r="V1355" i="42"/>
  <c r="V345" i="42"/>
  <c r="V409" i="42"/>
  <c r="V473" i="42"/>
  <c r="V537" i="42"/>
  <c r="V601" i="42"/>
  <c r="V665" i="42"/>
  <c r="V785" i="42"/>
  <c r="V1121" i="42"/>
  <c r="V689" i="42"/>
  <c r="V977" i="42"/>
  <c r="V361" i="42"/>
  <c r="V425" i="42"/>
  <c r="V489" i="42"/>
  <c r="V553" i="42"/>
  <c r="V617" i="42"/>
  <c r="V737" i="42"/>
  <c r="V1089" i="42"/>
  <c r="V333" i="42"/>
  <c r="V256" i="42"/>
  <c r="V128" i="42"/>
  <c r="V1504" i="42"/>
  <c r="V1376" i="42"/>
  <c r="V228" i="42"/>
  <c r="V60" i="42"/>
  <c r="V1564" i="42"/>
  <c r="V1484" i="42"/>
  <c r="V1396" i="42"/>
  <c r="V299" i="42"/>
  <c r="V219" i="42"/>
  <c r="V131" i="42"/>
  <c r="V43" i="42"/>
  <c r="V1475" i="42"/>
  <c r="V246" i="42"/>
  <c r="V174" i="42"/>
  <c r="V110" i="42"/>
  <c r="V46" i="42"/>
  <c r="V279" i="42"/>
  <c r="V215" i="42"/>
  <c r="V151" i="42"/>
  <c r="V87" i="42"/>
  <c r="V23" i="42"/>
  <c r="V1591" i="42"/>
  <c r="V1527" i="42"/>
  <c r="V1463" i="42"/>
  <c r="V1399" i="42"/>
  <c r="V242" i="42"/>
  <c r="V178" i="42"/>
  <c r="V114" i="42"/>
  <c r="V50" i="42"/>
  <c r="V1547" i="42"/>
  <c r="V1419" i="42"/>
  <c r="V1534" i="42"/>
  <c r="V1406" i="42"/>
  <c r="V1286" i="42"/>
  <c r="V1222" i="42"/>
  <c r="V1158" i="42"/>
  <c r="V1094" i="42"/>
  <c r="V1030" i="42"/>
  <c r="V966" i="42"/>
  <c r="V902" i="42"/>
  <c r="V838" i="42"/>
  <c r="V269" i="42"/>
  <c r="V205" i="42"/>
  <c r="V141" i="42"/>
  <c r="V77" i="42"/>
  <c r="V1541" i="42"/>
  <c r="V1477" i="42"/>
  <c r="V1413" i="42"/>
  <c r="V1349" i="42"/>
  <c r="V1285" i="42"/>
  <c r="V1336" i="42"/>
  <c r="V520" i="42"/>
  <c r="V392" i="42"/>
  <c r="V1331" i="42"/>
  <c r="V1251" i="42"/>
  <c r="V1187" i="42"/>
  <c r="V1123" i="42"/>
  <c r="V1059" i="42"/>
  <c r="V995" i="42"/>
  <c r="V931" i="42"/>
  <c r="V867" i="42"/>
  <c r="V803" i="42"/>
  <c r="V739" i="42"/>
  <c r="V675" i="42"/>
  <c r="V611" i="42"/>
  <c r="V547" i="42"/>
  <c r="V483" i="42"/>
  <c r="V419" i="42"/>
  <c r="V355" i="42"/>
  <c r="V802" i="42"/>
  <c r="V738" i="42"/>
  <c r="V674" i="42"/>
  <c r="V610" i="42"/>
  <c r="V546" i="42"/>
  <c r="V482" i="42"/>
  <c r="V418" i="42"/>
  <c r="V354" i="42"/>
  <c r="V1177" i="42"/>
  <c r="V1073" i="42"/>
  <c r="V969" i="42"/>
  <c r="V873" i="42"/>
  <c r="V769" i="42"/>
  <c r="V248" i="42"/>
  <c r="V120" i="42"/>
  <c r="V1496" i="42"/>
  <c r="V1368" i="42"/>
  <c r="V316" i="42"/>
  <c r="V156" i="42"/>
  <c r="V1556" i="42"/>
  <c r="V1468" i="42"/>
  <c r="V1388" i="42"/>
  <c r="V291" i="42"/>
  <c r="V203" i="42"/>
  <c r="V123" i="42"/>
  <c r="V35" i="42"/>
  <c r="V1443" i="42"/>
  <c r="V238" i="42"/>
  <c r="V166" i="42"/>
  <c r="V102" i="42"/>
  <c r="V38" i="42"/>
  <c r="V319" i="42"/>
  <c r="V255" i="42"/>
  <c r="V191" i="42"/>
  <c r="V127" i="42"/>
  <c r="V63" i="42"/>
  <c r="V1567" i="42"/>
  <c r="V1503" i="42"/>
  <c r="V1439" i="42"/>
  <c r="V294" i="42"/>
  <c r="V218" i="42"/>
  <c r="V154" i="42"/>
  <c r="V90" i="42"/>
  <c r="V26" i="42"/>
  <c r="V1499" i="42"/>
  <c r="V1486" i="42"/>
  <c r="V1358" i="42"/>
  <c r="V1262" i="42"/>
  <c r="V1198" i="42"/>
  <c r="V1134" i="42"/>
  <c r="V1070" i="42"/>
  <c r="V1006" i="42"/>
  <c r="V942" i="42"/>
  <c r="V878" i="42"/>
  <c r="V309" i="42"/>
  <c r="V245" i="42"/>
  <c r="V181" i="42"/>
  <c r="V117" i="42"/>
  <c r="V53" i="42"/>
  <c r="V1581" i="42"/>
  <c r="V1517" i="42"/>
  <c r="V1453" i="42"/>
  <c r="V1389" i="42"/>
  <c r="V1325" i="42"/>
  <c r="V1261" i="42"/>
  <c r="V1312" i="42"/>
  <c r="V472" i="42"/>
  <c r="V344" i="42"/>
  <c r="V1291" i="42"/>
  <c r="V1227" i="42"/>
  <c r="V1163" i="42"/>
  <c r="V1099" i="42"/>
  <c r="V1035" i="42"/>
  <c r="V971" i="42"/>
  <c r="V907" i="42"/>
  <c r="V843" i="42"/>
  <c r="V779" i="42"/>
  <c r="V715" i="42"/>
  <c r="V651" i="42"/>
  <c r="V587" i="42"/>
  <c r="V523" i="42"/>
  <c r="V459" i="42"/>
  <c r="V395" i="42"/>
  <c r="V331" i="42"/>
  <c r="V778" i="42"/>
  <c r="V714" i="42"/>
  <c r="V650" i="42"/>
  <c r="V586" i="42"/>
  <c r="V522" i="42"/>
  <c r="V458" i="42"/>
  <c r="V394" i="42"/>
  <c r="V330" i="42"/>
  <c r="V1137" i="42"/>
  <c r="V1033" i="42"/>
  <c r="V937" i="42"/>
  <c r="V825" i="42"/>
  <c r="V729" i="42"/>
  <c r="V321" i="42"/>
  <c r="V1562" i="42"/>
  <c r="V1498" i="42"/>
  <c r="V1434" i="42"/>
  <c r="V1370" i="42"/>
  <c r="V1306" i="42"/>
  <c r="V1242" i="42"/>
  <c r="V1178" i="42"/>
  <c r="V1114" i="42"/>
  <c r="V1050" i="42"/>
  <c r="V986" i="42"/>
  <c r="V318" i="42"/>
  <c r="V184" i="42"/>
  <c r="V56" i="42"/>
  <c r="V1560" i="42"/>
  <c r="V1432" i="42"/>
  <c r="V140" i="42"/>
  <c r="V244" i="42"/>
  <c r="V68" i="42"/>
  <c r="V1596" i="42"/>
  <c r="V1516" i="42"/>
  <c r="V1428" i="42"/>
  <c r="V310" i="42"/>
  <c r="V251" i="42"/>
  <c r="V163" i="42"/>
  <c r="V75" i="42"/>
  <c r="V1539" i="42"/>
  <c r="V290" i="42"/>
  <c r="V198" i="42"/>
  <c r="V134" i="42"/>
  <c r="V70" i="42"/>
  <c r="V287" i="42"/>
  <c r="V223" i="42"/>
  <c r="V159" i="42"/>
  <c r="V95" i="42"/>
  <c r="V31" i="42"/>
  <c r="V1599" i="42"/>
  <c r="V1535" i="42"/>
  <c r="V1471" i="42"/>
  <c r="V1407" i="42"/>
  <c r="V250" i="42"/>
  <c r="V186" i="42"/>
  <c r="V122" i="42"/>
  <c r="V58" i="42"/>
  <c r="V1563" i="42"/>
  <c r="V1435" i="42"/>
  <c r="V1550" i="42"/>
  <c r="V1422" i="42"/>
  <c r="V1294" i="42"/>
  <c r="V1230" i="42"/>
  <c r="V1166" i="42"/>
  <c r="V1102" i="42"/>
  <c r="V1038" i="42"/>
  <c r="V974" i="42"/>
  <c r="V910" i="42"/>
  <c r="V846" i="42"/>
  <c r="V277" i="42"/>
  <c r="V213" i="42"/>
  <c r="V149" i="42"/>
  <c r="V85" i="42"/>
  <c r="V1549" i="42"/>
  <c r="V1485" i="42"/>
  <c r="V1421" i="42"/>
  <c r="V1357" i="42"/>
  <c r="V1293" i="42"/>
  <c r="V1229" i="42"/>
  <c r="V536" i="42"/>
  <c r="V408" i="42"/>
  <c r="V1347" i="42"/>
  <c r="V1259" i="42"/>
  <c r="V1195" i="42"/>
  <c r="V1131" i="42"/>
  <c r="V1067" i="42"/>
  <c r="V1003" i="42"/>
  <c r="V939" i="42"/>
  <c r="V875" i="42"/>
  <c r="V811" i="42"/>
  <c r="V747" i="42"/>
  <c r="V683" i="42"/>
  <c r="V619" i="42"/>
  <c r="V555" i="42"/>
  <c r="V491" i="42"/>
  <c r="V427" i="42"/>
  <c r="V363" i="42"/>
  <c r="V810" i="42"/>
  <c r="V746" i="42"/>
  <c r="V682" i="42"/>
  <c r="V618" i="42"/>
  <c r="V554" i="42"/>
  <c r="V490" i="42"/>
  <c r="V426" i="42"/>
  <c r="V362" i="42"/>
  <c r="V1193" i="42"/>
  <c r="V1081" i="42"/>
  <c r="V985" i="42"/>
  <c r="V881" i="42"/>
  <c r="V777" i="42"/>
  <c r="V1281" i="42"/>
  <c r="V1594" i="42"/>
  <c r="V1530" i="42"/>
  <c r="V1466" i="42"/>
  <c r="V1402" i="42"/>
  <c r="V1338" i="42"/>
  <c r="V1274" i="42"/>
  <c r="V1210" i="42"/>
  <c r="V1146" i="42"/>
  <c r="V1082" i="42"/>
  <c r="V1018" i="42"/>
  <c r="V954" i="42"/>
  <c r="V890" i="42"/>
  <c r="V274" i="42"/>
  <c r="V241" i="42"/>
  <c r="V177" i="42"/>
  <c r="V113" i="42"/>
  <c r="V49" i="42"/>
  <c r="V1593" i="42"/>
  <c r="V1529" i="42"/>
  <c r="V1465" i="42"/>
  <c r="V1401" i="42"/>
  <c r="V1337" i="42"/>
  <c r="V1257" i="42"/>
  <c r="V1292" i="42"/>
  <c r="V1228" i="42"/>
  <c r="V1164" i="42"/>
  <c r="V1100" i="42"/>
  <c r="V1060" i="42"/>
  <c r="V1020" i="42"/>
  <c r="V972" i="42"/>
  <c r="V932" i="42"/>
  <c r="V521" i="42"/>
  <c r="V801" i="42"/>
  <c r="V633" i="42"/>
  <c r="V377" i="42"/>
  <c r="V544" i="42"/>
  <c r="V776" i="42"/>
  <c r="V864" i="42"/>
  <c r="V992" i="42"/>
  <c r="V1120" i="42"/>
  <c r="V1248" i="42"/>
  <c r="V1334" i="42"/>
  <c r="V1510" i="42"/>
  <c r="V1590" i="42"/>
  <c r="V341" i="42"/>
  <c r="V517" i="42"/>
  <c r="V685" i="42"/>
  <c r="V813" i="42"/>
  <c r="V981" i="42"/>
  <c r="V1109" i="42"/>
  <c r="V382" i="42"/>
  <c r="V510" i="42"/>
  <c r="V678" i="42"/>
  <c r="V806" i="42"/>
  <c r="V463" i="42"/>
  <c r="V639" i="42"/>
  <c r="V767" i="42"/>
  <c r="V935" i="42"/>
  <c r="V1103" i="42"/>
  <c r="V1279" i="42"/>
  <c r="V388" i="42"/>
  <c r="V556" i="42"/>
  <c r="V772" i="42"/>
  <c r="V25" i="42"/>
  <c r="V121" i="42"/>
  <c r="V209" i="42"/>
  <c r="V281" i="42"/>
  <c r="V898" i="42"/>
  <c r="V994" i="42"/>
  <c r="V1122" i="42"/>
  <c r="V1250" i="42"/>
  <c r="V1378" i="42"/>
  <c r="V1506" i="42"/>
  <c r="V921" i="42"/>
  <c r="V386" i="42"/>
  <c r="V642" i="42"/>
  <c r="V387" i="42"/>
  <c r="V643" i="42"/>
  <c r="V899" i="42"/>
  <c r="V1155" i="42"/>
  <c r="V456" i="42"/>
  <c r="V1381" i="42"/>
  <c r="V173" i="42"/>
  <c r="V934" i="42"/>
  <c r="V1190" i="42"/>
  <c r="V1598" i="42"/>
  <c r="V82" i="42"/>
  <c r="V1431" i="42"/>
  <c r="V247" i="42"/>
  <c r="V306" i="42"/>
  <c r="V259" i="42"/>
  <c r="V288" i="42"/>
  <c r="V833" i="42"/>
  <c r="V337" i="42"/>
  <c r="V545" i="42"/>
  <c r="V384" i="42"/>
  <c r="V608" i="42"/>
  <c r="V736" i="42"/>
  <c r="V904" i="42"/>
  <c r="V1032" i="42"/>
  <c r="V1160" i="42"/>
  <c r="V1288" i="42"/>
  <c r="V1430" i="42"/>
  <c r="V389" i="42"/>
  <c r="V557" i="42"/>
  <c r="V725" i="42"/>
  <c r="V901" i="42"/>
  <c r="V1029" i="42"/>
  <c r="V1197" i="42"/>
  <c r="V422" i="42"/>
  <c r="V590" i="42"/>
  <c r="V766" i="42"/>
  <c r="V383" i="42"/>
  <c r="V551" i="42"/>
  <c r="V679" i="42"/>
  <c r="V847" i="42"/>
  <c r="V1023" i="42"/>
  <c r="V1191" i="42"/>
  <c r="V1359" i="42"/>
  <c r="V476" i="42"/>
  <c r="V604" i="42"/>
  <c r="V732" i="42"/>
  <c r="V860" i="42"/>
  <c r="V1004" i="42"/>
  <c r="V1220" i="42"/>
  <c r="V1393" i="42"/>
  <c r="V1169" i="42"/>
  <c r="V497" i="42"/>
  <c r="V721" i="42"/>
  <c r="V513" i="42"/>
  <c r="V1371" i="42"/>
  <c r="V576" i="42"/>
  <c r="V744" i="42"/>
  <c r="V912" i="42"/>
  <c r="V1040" i="42"/>
  <c r="V1168" i="42"/>
  <c r="V1366" i="42"/>
  <c r="V357" i="42"/>
  <c r="V525" i="42"/>
  <c r="V653" i="42"/>
  <c r="V781" i="42"/>
  <c r="V909" i="42"/>
  <c r="V1037" i="42"/>
  <c r="V1205" i="42"/>
  <c r="V478" i="42"/>
  <c r="V606" i="42"/>
  <c r="V734" i="42"/>
  <c r="V814" i="42"/>
  <c r="V351" i="42"/>
  <c r="V391" i="42"/>
  <c r="V431" i="42"/>
  <c r="V519" i="42"/>
  <c r="V559" i="42"/>
  <c r="V607" i="42"/>
  <c r="V647" i="42"/>
  <c r="V687" i="42"/>
  <c r="V735" i="42"/>
  <c r="V775" i="42"/>
  <c r="V815" i="42"/>
  <c r="V863" i="42"/>
  <c r="V903" i="42"/>
  <c r="V943" i="42"/>
  <c r="V991" i="42"/>
  <c r="V1031" i="42"/>
  <c r="V1071" i="42"/>
  <c r="V1119" i="42"/>
  <c r="V1159" i="42"/>
  <c r="V1199" i="42"/>
  <c r="V1247" i="42"/>
  <c r="V1287" i="42"/>
  <c r="V1327" i="42"/>
  <c r="V1375" i="42"/>
  <c r="V356" i="42"/>
  <c r="V396" i="42"/>
  <c r="V444" i="42"/>
  <c r="V484" i="42"/>
  <c r="V524" i="42"/>
  <c r="V572" i="42"/>
  <c r="V612" i="42"/>
  <c r="V652" i="42"/>
  <c r="V700" i="42"/>
  <c r="V740" i="42"/>
  <c r="V780" i="42"/>
  <c r="V828" i="42"/>
  <c r="V868" i="42"/>
  <c r="V908" i="42"/>
  <c r="V964" i="42"/>
  <c r="V1028" i="42"/>
  <c r="V1084" i="42"/>
  <c r="V1156" i="42"/>
  <c r="V1252" i="42"/>
  <c r="V1324" i="42"/>
  <c r="V1329" i="42"/>
  <c r="V1425" i="42"/>
  <c r="V1497" i="42"/>
  <c r="V1585" i="42"/>
  <c r="V57" i="42"/>
  <c r="V145" i="42"/>
  <c r="V217" i="42"/>
  <c r="V314" i="42"/>
  <c r="V922" i="42"/>
  <c r="V1026" i="42"/>
  <c r="V1154" i="42"/>
  <c r="V1282" i="42"/>
  <c r="V1410" i="42"/>
  <c r="V1538" i="42"/>
  <c r="V1249" i="42"/>
  <c r="V713" i="42"/>
  <c r="V1017" i="42"/>
  <c r="V450" i="42"/>
  <c r="V706" i="42"/>
  <c r="V451" i="42"/>
  <c r="V707" i="42"/>
  <c r="V963" i="42"/>
  <c r="V1219" i="42"/>
  <c r="V1304" i="42"/>
  <c r="V1445" i="42"/>
  <c r="V237" i="42"/>
  <c r="V998" i="42"/>
  <c r="V1254" i="42"/>
  <c r="V146" i="42"/>
  <c r="V1495" i="42"/>
  <c r="V55" i="42"/>
  <c r="V311" i="42"/>
  <c r="V78" i="42"/>
  <c r="V1555" i="42"/>
  <c r="V1356" i="42"/>
  <c r="V172" i="42"/>
  <c r="AH3" i="44"/>
  <c r="AI3" i="44" s="1"/>
  <c r="AH4" i="44"/>
  <c r="AI4" i="44" s="1"/>
  <c r="AH2" i="44"/>
  <c r="AI2" i="44" s="1"/>
  <c r="AH5" i="44"/>
  <c r="AI5" i="44" s="1"/>
  <c r="AQ2" i="44" l="1"/>
  <c r="AR2" i="44" s="1"/>
  <c r="AQ4" i="44"/>
  <c r="AR4" i="44" s="1"/>
  <c r="AQ3" i="44"/>
  <c r="AR3" i="44" s="1"/>
  <c r="AQ5" i="44"/>
  <c r="AR5" i="44" s="1"/>
</calcChain>
</file>

<file path=xl/sharedStrings.xml><?xml version="1.0" encoding="utf-8"?>
<sst xmlns="http://schemas.openxmlformats.org/spreadsheetml/2006/main" count="98236" uniqueCount="11538">
  <si>
    <t>Category</t>
  </si>
  <si>
    <t>AT RISK</t>
  </si>
  <si>
    <t>FORMULAS</t>
  </si>
  <si>
    <t>State Product Code</t>
  </si>
  <si>
    <t>Product Code</t>
  </si>
  <si>
    <t>Bailment Status</t>
  </si>
  <si>
    <t>Listing Date</t>
  </si>
  <si>
    <t>State Product Name</t>
  </si>
  <si>
    <t>Beverage Type</t>
  </si>
  <si>
    <t>Product Name</t>
  </si>
  <si>
    <t>MS Category</t>
  </si>
  <si>
    <t>Price Teir</t>
  </si>
  <si>
    <t>Vendor</t>
  </si>
  <si>
    <t>Broker</t>
  </si>
  <si>
    <t>9L CM TY</t>
  </si>
  <si>
    <t>9L CM LY</t>
  </si>
  <si>
    <t>CM % Chg</t>
  </si>
  <si>
    <t>9L R3 TY</t>
  </si>
  <si>
    <t>9L R3 LY</t>
  </si>
  <si>
    <t>R3 % Chg</t>
  </si>
  <si>
    <t>9L R12 TY</t>
  </si>
  <si>
    <t>9L R12 LY</t>
  </si>
  <si>
    <t>R12 % Chg</t>
  </si>
  <si>
    <t>Shelf Dollar Vol Current 12 Mths</t>
  </si>
  <si>
    <t>Shelf Dollar Vol Last 12 Mths</t>
  </si>
  <si>
    <t>Bailment</t>
  </si>
  <si>
    <t>GALLO E J WINE  ( 2670 )</t>
  </si>
  <si>
    <t>040012-GALLO WINES OF MISSISSIPPI</t>
  </si>
  <si>
    <t>SOUTHRN CHMPION  ( 1058 )</t>
  </si>
  <si>
    <t>040003-RNDC-VINTAGE</t>
  </si>
  <si>
    <t>SOVEREIGN BRNDS  ( 7108 )</t>
  </si>
  <si>
    <t>040010-SOUTHERN GLAZERS WINE AND SPIRITS OF MISSISSIPPI LLC</t>
  </si>
  <si>
    <t>CONSTELLATION  ( 650 )</t>
  </si>
  <si>
    <t>ALCOHOL</t>
  </si>
  <si>
    <t>DEUTSCH FAM W&amp;S  ( 1958 )</t>
  </si>
  <si>
    <t>SUTTER HOME WNY  ( 7540 )</t>
  </si>
  <si>
    <t>040007-MAGNOLIA BARREL HOUSE</t>
  </si>
  <si>
    <t>GRANT AND SONS  ( 2950 )</t>
  </si>
  <si>
    <t>PALM BAY IMPRTS  ( 5650 )</t>
  </si>
  <si>
    <t>040000-PAUL LAVENDER BROKERAGE</t>
  </si>
  <si>
    <t>TERLATO WNS INT  ( 7603 )</t>
  </si>
  <si>
    <t>MHW LIMITED  ( 4715 )</t>
  </si>
  <si>
    <t>MOET HENNESSY  ( 4885 )</t>
  </si>
  <si>
    <t>040025-A B C DIVISION</t>
  </si>
  <si>
    <t>PARK STREET IMP  ( 5726 )</t>
  </si>
  <si>
    <t>PRE 2016</t>
  </si>
  <si>
    <t>OTHER FLAVORED WINES</t>
  </si>
  <si>
    <t>SHAW-ROSS IMPTS  ( 6870 )</t>
  </si>
  <si>
    <t>WILDMAN SONS  ( 8540 )</t>
  </si>
  <si>
    <t>BROWN FORMAN  ( 990 )</t>
  </si>
  <si>
    <t>045041-UNITED-JOHNSON BROTHERS OF MS</t>
  </si>
  <si>
    <t>PERNOD RCRD USA  ( 5903 )</t>
  </si>
  <si>
    <t>KOBRAND CORP  ( 3880 )</t>
  </si>
  <si>
    <t>040018-WINES AND SPIRITS OF THE SOUTH</t>
  </si>
  <si>
    <t>LIQUEURS AND CORDIALS</t>
  </si>
  <si>
    <t>HEAVEN HILL  ( 3210 )</t>
  </si>
  <si>
    <t>TOTAL BEVERAGE  ( 7681 )</t>
  </si>
  <si>
    <t>BEAM SUNTORY  ( 680 )</t>
  </si>
  <si>
    <t>040005-STEVE TONORE &amp; ASSOCIATES</t>
  </si>
  <si>
    <t>REMY COINTREAU  ( 6233 )</t>
  </si>
  <si>
    <t>040002-RNDC-MAGNOLIA</t>
  </si>
  <si>
    <t>3 BADGE BEV  ( 7622 )</t>
  </si>
  <si>
    <t>STOLLER IMPORTS  ( 7401 )</t>
  </si>
  <si>
    <t>BACARDI USA INC  ( 530 )</t>
  </si>
  <si>
    <t>LUXCO INC  ( 4294 )</t>
  </si>
  <si>
    <t>040011-STIEBING COMFORT</t>
  </si>
  <si>
    <t>INFINIUM SPRTS  ( 3476 )</t>
  </si>
  <si>
    <t>Grand Total</t>
  </si>
  <si>
    <t>Sum of Shelf Dollar Vol Current 12 Mths</t>
  </si>
  <si>
    <t>Sum of Shelf Dollar Vol Current 12 Mths2</t>
  </si>
  <si>
    <t>NOTHING</t>
  </si>
  <si>
    <t>CATEGORY TTL LOOKUP</t>
  </si>
  <si>
    <t>CATEGORY BOTTOM 3%</t>
  </si>
  <si>
    <t>CATEGORY GOOD / STRIKE</t>
  </si>
  <si>
    <t>PRICE TIER LOOKUP</t>
  </si>
  <si>
    <t>PRICE TIER BOTTOM 3%</t>
  </si>
  <si>
    <t>PRICE TIER GOOD / STRIKE</t>
  </si>
  <si>
    <t>SHELF SALES  LOOKUP</t>
  </si>
  <si>
    <t>SHELF SALES BOTTOM 5%</t>
  </si>
  <si>
    <t>COUNT OF STRIKES</t>
  </si>
  <si>
    <t>STORE COUNT</t>
  </si>
  <si>
    <t>Retail Dollar Vol Current 12 Mths</t>
  </si>
  <si>
    <t>Retail Dollar Vol Last 12 Mths</t>
  </si>
  <si>
    <t>CLASS</t>
  </si>
  <si>
    <t>MS-73775</t>
  </si>
  <si>
    <t>E &amp; J VANILLA (BRANDY W/VANILLA LIQUEUR) - SPECIALTY LIQ - 50 ML</t>
  </si>
  <si>
    <t>Spirit</t>
  </si>
  <si>
    <t>BRANDY</t>
  </si>
  <si>
    <t>BRANDY / COGNAC</t>
  </si>
  <si>
    <t>MID</t>
  </si>
  <si>
    <t>DOMESTIC</t>
  </si>
  <si>
    <t>E &amp; J VANILLA (BRANDY W/VANILLA LIQUEUR) - SPECIALTY LIQ - 50 ML  ( MS-73775 )</t>
  </si>
  <si>
    <t>Cordials</t>
  </si>
  <si>
    <t>MS-73776</t>
  </si>
  <si>
    <t>E &amp; J VANILLA (BRANDY W/VANILLA LIQUEUR) - SPECIALTY LIQ - 200 ML</t>
  </si>
  <si>
    <t>E &amp; J VANILLA (BRANDY W/VANILLA LIQUEUR) - SPECIALTY LIQ - 200 ML  ( MS-73776 )</t>
  </si>
  <si>
    <t>MS-73779</t>
  </si>
  <si>
    <t>E &amp; J VANILLA (BRANDY W/VANILLA LIQUEUR) - SPECIALTY LIQ - 375 ML</t>
  </si>
  <si>
    <t>E &amp; J VANILLA (BRANDY W/VANILLA LIQUEUR) - SPECIALTY LIQ - 375 ML  ( MS-73779 )</t>
  </si>
  <si>
    <t>MS-73780</t>
  </si>
  <si>
    <t>E &amp; J VANILLA (BRANDY W/VANILLA LIQUEUR) - SPECIALTY LIQ - 750 ML</t>
  </si>
  <si>
    <t>E &amp; J VANILLA (BRANDY W/VANILLA LIQUEUR) - SPECIALTY LIQ - 750 ML  ( MS-73780 )</t>
  </si>
  <si>
    <t>MS-52654</t>
  </si>
  <si>
    <t>HARTLEY BRANDY (ITALY) - IM OTH BRANDY - 375 ML</t>
  </si>
  <si>
    <t>VALUE</t>
  </si>
  <si>
    <t>HARTLEY BRANDY (ITALY) - IM OTH BRANDY - 375 ML  ( MS-52654 )</t>
  </si>
  <si>
    <t>Brandy</t>
  </si>
  <si>
    <t>GEMINI S&amp;W CO  ( 2728 )</t>
  </si>
  <si>
    <t>MS-56767</t>
  </si>
  <si>
    <t>PAUL MASSON GRANDE AMBER MANGO FL BRANDY - OTHER FL BRNY - 375 ML</t>
  </si>
  <si>
    <t>PAUL MASSON GRANDE AMBER MANGO FL BRANDY - OTHER FL BRNY - 375 ML  ( MS-56767 )</t>
  </si>
  <si>
    <t>MS-56768</t>
  </si>
  <si>
    <t>PAUL MASSON GRANDE AMBER MANGO FL BRANDY - OTHER FL BRNY - 750 ML</t>
  </si>
  <si>
    <t>PAUL MASSON GRANDE AMBER MANGO FL BRANDY - OTHER FL BRNY - 750 ML  ( MS-56768 )</t>
  </si>
  <si>
    <t>MS-57201</t>
  </si>
  <si>
    <t>BACARDI CLASSIC COCKTAIL RUM PUNCH (PET) - LW PF CKTL MX - 1.75 LTR</t>
  </si>
  <si>
    <t>COCKTAILS</t>
  </si>
  <si>
    <t>RUM PUNCH</t>
  </si>
  <si>
    <t>BACARDI CLASSIC COCKTAIL RUM PUNCH (PET) - LW PF CKTL MX - 1.75 LTR  ( MS-57201 )</t>
  </si>
  <si>
    <t>Cocktails</t>
  </si>
  <si>
    <t>MS-63520</t>
  </si>
  <si>
    <t>SAUZA MARGARITA READY-TO-DRINK COCKTAIL - LW PF CKTL MX - 1.75 LTR</t>
  </si>
  <si>
    <t>MARGARITA</t>
  </si>
  <si>
    <t>SAUZA MARGARITA READY-TO-DRINK COCKTAIL - LW PF CKTL MX - 1.75 LTR  ( MS-63520 )</t>
  </si>
  <si>
    <t>040023-JIM BEAM BRANDS CO.</t>
  </si>
  <si>
    <t>MS-58845</t>
  </si>
  <si>
    <t>JOSE CUERVO AUTHNETIC BERRY PUNCH MARGRT - LW PF CKTL MX - 1.75 LTR</t>
  </si>
  <si>
    <t>JOSE CUERVO AUTHNETIC BERRY PUNCH MARGRT - LW PF CKTL MX - 1.75 LTR  ( MS-58845 )</t>
  </si>
  <si>
    <t>PROXIMO SPIRITS  ( 6108 )</t>
  </si>
  <si>
    <t>MS-47775</t>
  </si>
  <si>
    <t>COURVOISIER VSOP - IM COGNAC - 375 ML</t>
  </si>
  <si>
    <t>COGNAC, ARMAGNAC</t>
  </si>
  <si>
    <t>PREMIUM</t>
  </si>
  <si>
    <t>COGNAC</t>
  </si>
  <si>
    <t>COURVOISIER VSOP - IM COGNAC - 375 ML  ( MS-47775 )</t>
  </si>
  <si>
    <t>MS-47780</t>
  </si>
  <si>
    <t>COURVOISIER V S - IM COGNAC - 50 ML</t>
  </si>
  <si>
    <t>COURVOISIER V S - IM COGNAC - 50 ML  ( MS-47780 )</t>
  </si>
  <si>
    <t>MS-48699</t>
  </si>
  <si>
    <t>MARTELL VS - IM COGNAC - 375 ML</t>
  </si>
  <si>
    <t>MARTELL VS - IM COGNAC - 375 ML  ( MS-48699 )</t>
  </si>
  <si>
    <t>MS-100405</t>
  </si>
  <si>
    <t>REMY MARTIN VSOP/MATT W MOORE LTM ED BTL - IM COGNAC - 750 ML</t>
  </si>
  <si>
    <t>REMY MARTIN VSOP/MATT W MOORE LTM ED BTL - IM COGNAC - 750 ML  ( MS-100405 )</t>
  </si>
  <si>
    <t>MS-47861</t>
  </si>
  <si>
    <t>D'USSE VSOP COGNAC FLASK BOTTLE - IM COGNAC - 200 ML</t>
  </si>
  <si>
    <t>ULTRA</t>
  </si>
  <si>
    <t>D'USSE VSOP COGNAC FLASK BOTTLE - IM COGNAC - 200 ML  ( MS-47861 )</t>
  </si>
  <si>
    <t>MS-65793</t>
  </si>
  <si>
    <t>MARTELL BLUE SWIFT DAY LABEL - IM OTH SPCLTS - 750 ML</t>
  </si>
  <si>
    <t>MARTELL BLUE SWIFT DAY LABEL - IM OTH SPCLTS - 750 ML  ( MS-65793 )</t>
  </si>
  <si>
    <t>MS-32251</t>
  </si>
  <si>
    <t>SEERSUCKER SOUTHERN STYLE GIN - GIN DOMESTIC - 750 ML</t>
  </si>
  <si>
    <t>GIN</t>
  </si>
  <si>
    <t>CLASSIC</t>
  </si>
  <si>
    <t>SEERSUCKER SOUTHERN STYLE GIN - GIN DOMESTIC - 750 ML  ( MS-32251 )</t>
  </si>
  <si>
    <t>Gin</t>
  </si>
  <si>
    <t>AZAR FAM BRANDS  ( 489 )</t>
  </si>
  <si>
    <t>MS-28370</t>
  </si>
  <si>
    <t>BULLDOG LONDON DRY GIN (ENGLAND) - GIN IMPORTED - 750 ML</t>
  </si>
  <si>
    <t>BULLDOG LONDON DRY GIN (ENGLAND) - GIN IMPORTED - 750 ML  ( MS-28370 )</t>
  </si>
  <si>
    <t>CAMPARI  ( 6988 )</t>
  </si>
  <si>
    <t>MS-28905</t>
  </si>
  <si>
    <t>THE BOTANIST ISLAY DRY GIN - GIN IMPORTED - 750 ML</t>
  </si>
  <si>
    <t>THE BOTANIST ISLAY DRY GIN - GIN IMPORTED - 750 ML  ( MS-28905 )</t>
  </si>
  <si>
    <t>MS-28465</t>
  </si>
  <si>
    <t>DRUMSHANBO GUNPOWDER IRISH GIN - GIN IMPORTED - 750 ML</t>
  </si>
  <si>
    <t>DRUMSHANBO GUNPOWDER IRISH GIN - GIN IMPORTED - 750 ML  ( MS-28465 )</t>
  </si>
  <si>
    <t>MS-29119</t>
  </si>
  <si>
    <t>AVIATION AMERICAN BATCH DISTILLED GIN - GIN DOMESTIC - 750 ML</t>
  </si>
  <si>
    <t>AVIATION AMERICAN BATCH DISTILLED GIN - GIN DOMESTIC - 750 ML  ( MS-29119 )</t>
  </si>
  <si>
    <t>DAVOS BRANDS  ( 1831 )</t>
  </si>
  <si>
    <t>MS-428</t>
  </si>
  <si>
    <t>JIM BEAM BLACK WITH 2 ROCKS GLASSES - STRT BOURBON - 750 ML</t>
  </si>
  <si>
    <t>HOLIDAY ITEMS</t>
  </si>
  <si>
    <t>DOMESTIC WHISKEY</t>
  </si>
  <si>
    <t>STRAIGHT</t>
  </si>
  <si>
    <t>JIM BEAM BLACK WITH 2 ROCKS GLASSES - STRT BOURBON - 750 ML  ( MS-428 )</t>
  </si>
  <si>
    <t>Whiskey</t>
  </si>
  <si>
    <t>MS-100135</t>
  </si>
  <si>
    <t>GENTLEMAN JACK W/COASTER SET - TENN WHISKEY - 750 ML</t>
  </si>
  <si>
    <t>GENTLEMAN JACK W/COASTER SET - TENN WHISKEY - 750 ML  ( MS-100135 )</t>
  </si>
  <si>
    <t>MS-100137</t>
  </si>
  <si>
    <t>JACK DANIELS TENNESSEE FIRE/SHOT GL MOLD - WHISKY SPCLTY - 750 ML</t>
  </si>
  <si>
    <t>FLAVORED</t>
  </si>
  <si>
    <t>JACK DANIELS TENNESSEE FIRE/SHOT GL MOLD - WHISKY SPCLTY - 750 ML  ( MS-100137 )</t>
  </si>
  <si>
    <t>MS-693</t>
  </si>
  <si>
    <t>JACK DANIELS TENNESSEE HONEY W/FLASK - WHISKY SPCLTY - 750 ML</t>
  </si>
  <si>
    <t>JACK DANIELS TENNESSEE HONEY W/FLASK - WHISKY SPCLTY - 750 ML  ( MS-693 )</t>
  </si>
  <si>
    <t>MS-57065</t>
  </si>
  <si>
    <t>BENCHMARK OLD #8 EGG NOG - LW PF CKTL MX - 1.75 LTR</t>
  </si>
  <si>
    <t>CORDIALS</t>
  </si>
  <si>
    <t>EGGNOG</t>
  </si>
  <si>
    <t>BENCHMARK OLD #8 EGG NOG - LW PF CKTL MX - 1.75 LTR  ( MS-57065 )</t>
  </si>
  <si>
    <t>SAZERAC COMPANY  ( 6610 )</t>
  </si>
  <si>
    <t>MS-57070</t>
  </si>
  <si>
    <t>BENCHMARK OLD #8 EGG NOG - LW PF CKTL MX - 750 ML</t>
  </si>
  <si>
    <t>BENCHMARK OLD #8 EGG NOG - LW PF CKTL MX - 750 ML  ( MS-57070 )</t>
  </si>
  <si>
    <t>MS-100213</t>
  </si>
  <si>
    <t>REMY MARTIN VSOP W/50ML 1738 ACCORD - IM COGNAC - 750 ML</t>
  </si>
  <si>
    <t>REMY MARTIN VSOP W/50ML 1738 ACCORD - IM COGNAC - 750 ML  ( MS-100213 )</t>
  </si>
  <si>
    <t>MS-2342</t>
  </si>
  <si>
    <t>REMY MARTIN VSOP/CLLRMASTER&amp;FROSTED GLSS - IM COGNAC - 750 ML</t>
  </si>
  <si>
    <t>REMY MARTIN VSOP/CLLRMASTER&amp;FROSTED GLSS - IM COGNAC - 750 ML  ( MS-2342 )</t>
  </si>
  <si>
    <t>MS-238</t>
  </si>
  <si>
    <t>FORBIDDEN SECRET:1E WH CHC&amp;MCHA W/COFFEE - CREMES OTHER - 375 ML</t>
  </si>
  <si>
    <t>CREAM LIQUEUR</t>
  </si>
  <si>
    <t>FORBIDDEN SECRET:1E WH CHC&amp;MCHA W/COFFEE - CREMES OTHER - 375 ML  ( MS-238 )</t>
  </si>
  <si>
    <t>DUGGANS DST PRD  ( 2180 )</t>
  </si>
  <si>
    <t>MS-2511</t>
  </si>
  <si>
    <t>AMARETTO DI AMORE W/ CORDIAL GLASSES - SPECIALTY LIQ - 750 ML</t>
  </si>
  <si>
    <t>LIQUEURS &amp; SPECIALITIES</t>
  </si>
  <si>
    <t>AMARETTO DI AMORE W/ CORDIAL GLASSES - SPECIALTY LIQ - 750 ML  ( MS-2511 )</t>
  </si>
  <si>
    <t>SAZERAC N AMRCA  ( 6612 )</t>
  </si>
  <si>
    <t>MS-614</t>
  </si>
  <si>
    <t>RUM CHATA HORCHATA W/2 SHOT GLASSES - SPECIALTY LIQ - 750 ML</t>
  </si>
  <si>
    <t>RUM CHATA HORCHATA W/2 SHOT GLASSES - SPECIALTY LIQ - 750 ML  ( MS-614 )</t>
  </si>
  <si>
    <t>MS-100130</t>
  </si>
  <si>
    <t>JIM BEAM APPLE W/2-GLASSES - MISC US WHSKY - 750 ML</t>
  </si>
  <si>
    <t>JIM BEAM APPLE W/2-GLASSES - MISC US WHSKY - 750 ML  ( MS-100130 )</t>
  </si>
  <si>
    <t>MS-100229</t>
  </si>
  <si>
    <t>SOUTHERN COMFORT W/2-ROCK GLS&amp;2-WHSK STN - MISC US WHSKY - 750 ML</t>
  </si>
  <si>
    <t>SOUTHERN COMFORT W/2-ROCK GLS&amp;2-WHSK STN - MISC US WHSKY - 750 ML  ( MS-100229 )</t>
  </si>
  <si>
    <t>MS-470</t>
  </si>
  <si>
    <t>JACK DANIELS HOLIDAY CARTON WITH GLASS - TENN WHISKEY - 750 ML</t>
  </si>
  <si>
    <t>JACK DANIELS HOLIDAY CARTON WITH GLASS - TENN WHISKEY - 750 ML  ( MS-470 )</t>
  </si>
  <si>
    <t>MS-490</t>
  </si>
  <si>
    <t>JAMESON TRILOGY PACK:ORG/BLCK BRRL/CSKMT - IRISH - 200 ML</t>
  </si>
  <si>
    <t>IRISH</t>
  </si>
  <si>
    <t>JAMESON TRILOGY PACK:ORG/BLCK BRRL/CSKMT - IRISH - 200 ML  ( MS-490 )</t>
  </si>
  <si>
    <t>MS-86715</t>
  </si>
  <si>
    <t>OLE SMOKY TENNESSEE MNSH SHINE NOG MNSHN - WHISKY SPCLTY - 750 ML</t>
  </si>
  <si>
    <t>MOONSHINE</t>
  </si>
  <si>
    <t>OLE SMOKY TENNESSEE MNSH SHINE NOG MNSHN - WHISKY SPCLTY - 750 ML  ( MS-86715 )</t>
  </si>
  <si>
    <t>OLE SMOKY DIST  ( 5532 )</t>
  </si>
  <si>
    <t>MS-86765</t>
  </si>
  <si>
    <t>OLE SMOKY TENNESSEE MOONSHNE PUMPKIN PIE - WHISKY SPCLTY - 750 ML</t>
  </si>
  <si>
    <t>OLE SMOKY TENNESSEE MOONSHNE PUMPKIN PIE - WHISKY SPCLTY - 750 ML  ( MS-86765 )</t>
  </si>
  <si>
    <t>MS-100201</t>
  </si>
  <si>
    <t>GLENLIVET FOUNDER'S RSV 80 W/SPOON&amp;BTTRS - SCTCH BTL FGN - 750 ML</t>
  </si>
  <si>
    <t>SCOTCH</t>
  </si>
  <si>
    <t>SINGLE MALT</t>
  </si>
  <si>
    <t>GLENLIVET FOUNDER'S RSV 80 W/SPOON&amp;BTTRS - SCTCH BTL FGN - 750 ML  ( MS-100201 )</t>
  </si>
  <si>
    <t>MS-88282</t>
  </si>
  <si>
    <t>PATRON SILVER BAR PACK-2016(BEE LABEL) - IM TEQ WHITE - 1.0 LTR</t>
  </si>
  <si>
    <t>TEQUILA</t>
  </si>
  <si>
    <t>100% BLUE AGAVE</t>
  </si>
  <si>
    <t>PATRON SILVER BAR PACK-2016(BEE LABEL) - IM TEQ WHITE - 1.0 LTR  ( MS-88282 )</t>
  </si>
  <si>
    <t>Tequila</t>
  </si>
  <si>
    <t>PATRON SPIRITS  ( 5773 )</t>
  </si>
  <si>
    <t>MS-100326</t>
  </si>
  <si>
    <t>TWENTY GRAND W/2-50ML:TG PEACH/TG APPLE - SPECIALTY LIQ - 750 ML</t>
  </si>
  <si>
    <t>VODKA</t>
  </si>
  <si>
    <t>TWENTY GRAND W/2-50ML:TG PEACH/TG APPLE - SPECIALTY LIQ - 750 ML  ( MS-100326 )</t>
  </si>
  <si>
    <t>WESTRN SPTS BEV  ( 8400 )</t>
  </si>
  <si>
    <t>MS-789</t>
  </si>
  <si>
    <t>CANADIAN CLUB W/1 ROCK GLASS - CANDN BTL CAN - 750 ML</t>
  </si>
  <si>
    <t>CANADIAN</t>
  </si>
  <si>
    <t>US BLEND</t>
  </si>
  <si>
    <t>CANADIAN CLUB W/1 ROCK GLASS - CANDN BTL CAN - 750 ML  ( MS-789 )</t>
  </si>
  <si>
    <t>MS-61616</t>
  </si>
  <si>
    <t>JACQUIN'S PENNSYLVANIA DUTCH EGG NOG - LW PF CKTL MX - 750 ML</t>
  </si>
  <si>
    <t>JACQUIN'S PENNSYLVANIA DUTCH EGG NOG - LW PF CKTL MX - 750 ML  ( MS-61616 )</t>
  </si>
  <si>
    <t>JACQUIN ET CIE  ( 3610 )</t>
  </si>
  <si>
    <t>MS-61618</t>
  </si>
  <si>
    <t>JACQUIN'S PENNSYLVANIA DUTCH EGG NOG - LW PF CKTL MX - 1.75 LTR</t>
  </si>
  <si>
    <t>JACQUIN'S PENNSYLVANIA DUTCH EGG NOG - LW PF CKTL MX - 1.75 LTR  ( MS-61618 )</t>
  </si>
  <si>
    <t>MS-2789</t>
  </si>
  <si>
    <t>KAMORA COFFEE W/MUG GIFT SET - IM COF FL CRD - 750 ML</t>
  </si>
  <si>
    <t>KAMORA COFFEE W/MUG GIFT SET - IM COF FL CRD - 750 ML  ( MS-2789 )</t>
  </si>
  <si>
    <t>MS-3354</t>
  </si>
  <si>
    <t>DEKUYPER CANDY CANE ASSORTED SCHNAPPS - OTHER SCHNAPP - 50 ML</t>
  </si>
  <si>
    <t>SCHNAPPS</t>
  </si>
  <si>
    <t>DEKUYPER CANDY CANE ASSORTED SCHNAPPS - OTHER SCHNAPP - 50 ML  ( MS-3354 )</t>
  </si>
  <si>
    <t>MS-100301</t>
  </si>
  <si>
    <t>MAKER'S MARK 46 W/2-ROCK GLASSES - STRT BOURBON - 750 ML</t>
  </si>
  <si>
    <t>MAKER'S MARK 46 W/2-ROCK GLASSES - STRT BOURBON - 750 ML  ( MS-100301 )</t>
  </si>
  <si>
    <t>MS-434</t>
  </si>
  <si>
    <t>JIM BEAM WITH GLASSWARE - STRT BOURBON - 750 ML</t>
  </si>
  <si>
    <t>JIM BEAM WITH GLASSWARE - STRT BOURBON - 750 ML  ( MS-434 )</t>
  </si>
  <si>
    <t>MS-447</t>
  </si>
  <si>
    <t>KNOB CREEK WITH 2 ROCK GLASSES - STRT BOURBON - 750 ML</t>
  </si>
  <si>
    <t>KNOB CREEK WITH 2 ROCK GLASSES - STRT BOURBON - 750 ML  ( MS-447 )</t>
  </si>
  <si>
    <t>MS-4043</t>
  </si>
  <si>
    <t>HORNITOS PLATA TEQUILA W/SHOT GLASS - IM TEQ WHITE - 750 ML</t>
  </si>
  <si>
    <t>HORNITOS PLATA TEQUILA W/SHOT GLASS - IM TEQ WHITE - 750 ML  ( MS-4043 )</t>
  </si>
  <si>
    <t>MS-100310</t>
  </si>
  <si>
    <t>DI SARONNO AMARETTO MISSONI MINI 3-PACK - IM OTH SPCLTS - 50 ML</t>
  </si>
  <si>
    <t>DI SARONNO AMARETTO MISSONI MINI 3-PACK - IM OTH SPCLTS - 50 ML  ( MS-100310 )</t>
  </si>
  <si>
    <t>DISARONNO INTNL  ( 2033 )</t>
  </si>
  <si>
    <t>MS-100155</t>
  </si>
  <si>
    <t>BUSHMILLS ORIGINAL W/2 ICE MOLDS - IRISH - 750 ML</t>
  </si>
  <si>
    <t>BUSHMILLS ORIGINAL W/2 ICE MOLDS - IRISH - 750 ML  ( MS-100155 )</t>
  </si>
  <si>
    <t>MS-100356</t>
  </si>
  <si>
    <t>MIDNIGHT MOON APPLE PIE &amp; 100PRF CO-PACK - SPECIALTY LIQ - 375 ML</t>
  </si>
  <si>
    <t>MIDNIGHT MOON APPLE PIE &amp; 100PRF CO-PACK - SPECIALTY LIQ - 375 ML  ( MS-100356 )</t>
  </si>
  <si>
    <t>PIEDMONT DISTLR  ( 5948 )</t>
  </si>
  <si>
    <t>MS-100077</t>
  </si>
  <si>
    <t>KRAKEN BLCK SPCD CERAMIC/CRMC TIKI GLASS - RUM U S - 750 ML</t>
  </si>
  <si>
    <t>RUM</t>
  </si>
  <si>
    <t>KRAKEN BLCK SPCD CERAMIC/CRMC TIKI GLASS - RUM U S - 750 ML  ( MS-100077 )</t>
  </si>
  <si>
    <t>Rum</t>
  </si>
  <si>
    <t>MS-100160</t>
  </si>
  <si>
    <t>JOSE CUERVO TRADICIONAL RPS/WD SALT RMMR - IM TEQ GOLD - 750 ML</t>
  </si>
  <si>
    <t>JOSE CUERVO TRADICIONAL RPS/WD SALT RMMR - IM TEQ GOLD - 750 ML  ( MS-100160 )</t>
  </si>
  <si>
    <t>MS-100161</t>
  </si>
  <si>
    <t>1800 SILVER TEQUILA W/2 METAL COASTERS - IM TEQ WHITE - 750 ML</t>
  </si>
  <si>
    <t>1800 SILVER TEQUILA W/2 METAL COASTERS - IM TEQ WHITE - 750 ML  ( MS-100161 )</t>
  </si>
  <si>
    <t>MS-100159</t>
  </si>
  <si>
    <t>THREE OLIVE CLASSIC VODKA W/SHAKER - VODKA IMPORTD - 750 ML</t>
  </si>
  <si>
    <t>THREE OLIVE CLASSIC VODKA W/SHAKER - VODKA IMPORTD - 750 ML  ( MS-100159 )</t>
  </si>
  <si>
    <t>Vodka</t>
  </si>
  <si>
    <t>MS-59100</t>
  </si>
  <si>
    <t>EVAN WILLIAMS EGG NOG - LW PF CKTL MX - 750 ML</t>
  </si>
  <si>
    <t>EVAN WILLIAMS EGG NOG - LW PF CKTL MX - 750 ML  ( MS-59100 )</t>
  </si>
  <si>
    <t>MS-100329</t>
  </si>
  <si>
    <t>BACARDI 8 W/GLASS &amp; ICE MOLD - RUM PUER RICO - 750 ML</t>
  </si>
  <si>
    <t>GOLD</t>
  </si>
  <si>
    <t>BACARDI 8 W/GLASS &amp; ICE MOLD - RUM PUER RICO - 750 ML  ( MS-100329 )</t>
  </si>
  <si>
    <t>MS-100262</t>
  </si>
  <si>
    <t>CAZADORES REPOSADO TEQUILA W/3SHOT GLSES - IM TEQ GOLD - 750 ML</t>
  </si>
  <si>
    <t>CAZADORES REPOSADO TEQUILA W/3SHOT GLSES - IM TEQ GOLD - 750 ML  ( MS-100262 )</t>
  </si>
  <si>
    <t>MS-100019</t>
  </si>
  <si>
    <t>GREY GOOSE VODKA/LUXURY PCK W/4-STIRRERS - VODKA IMPORTD - 750 ML</t>
  </si>
  <si>
    <t>GREY GOOSE VODKA/LUXURY PCK W/4-STIRRERS - VODKA IMPORTD - 750 ML  ( MS-100019 )</t>
  </si>
  <si>
    <t>MS-22219</t>
  </si>
  <si>
    <t>WOODFORD RESERVE DERBY BOURBON - STRT BOURBON - 1.0 LTR</t>
  </si>
  <si>
    <t>WOODFORD RESERVE DERBY BOURBON - STRT BOURBON - 1.0 LTR  ( MS-22219 )</t>
  </si>
  <si>
    <t>MS-100022</t>
  </si>
  <si>
    <t>FORTY CREEK BARREL SELECT W/THERMOS - CANDN BTL CAN - 750 ML</t>
  </si>
  <si>
    <t>FOREIGN BLEND</t>
  </si>
  <si>
    <t>FORTY CREEK BARREL SELECT W/THERMOS - CANDN BTL CAN - 750 ML  ( MS-100022 )</t>
  </si>
  <si>
    <t>MS-2393</t>
  </si>
  <si>
    <t>COURVOISIER VS W/2 SNIFTER GLASSES - IM COGNAC - 750 ML</t>
  </si>
  <si>
    <t>COURVOISIER VS W/2 SNIFTER GLASSES - IM COGNAC - 750 ML  ( MS-2393 )</t>
  </si>
  <si>
    <t>MS-2229</t>
  </si>
  <si>
    <t>CHRISTIAN BROS HOLIDAY SPICED EGG NOG - LW PF CKTL MX - 750 ML</t>
  </si>
  <si>
    <t>CHRISTIAN BROS HOLIDAY SPICED EGG NOG - LW PF CKTL MX - 750 ML  ( MS-2229 )</t>
  </si>
  <si>
    <t>MS-100128</t>
  </si>
  <si>
    <t>JAGERMEISTER W/MOBILE PHONE PHOTO LENSES - IM OTH SPCLTS - 750 ML</t>
  </si>
  <si>
    <t>JAGERMEISTER W/MOBILE PHONE PHOTO LENSES - IM OTH SPCLTS - 750 ML  ( MS-100128 )</t>
  </si>
  <si>
    <t>MAST JAGERMSTER  ( 6920 )</t>
  </si>
  <si>
    <t>MS-100309</t>
  </si>
  <si>
    <t>DI SARONNO AMARETTO MISSONI/2 GLASSES - IM OTH SPCLTS - 750 ML</t>
  </si>
  <si>
    <t>DI SARONNO AMARETTO MISSONI/2 GLASSES - IM OTH SPCLTS - 750 ML  ( MS-100309 )</t>
  </si>
  <si>
    <t>MS-4055</t>
  </si>
  <si>
    <t>CARAVELLA LIMONCELLO W/FROSTED GLASS - IM OTH SPCLTS - 750 ML</t>
  </si>
  <si>
    <t>CARAVELLA LIMONCELLO W/FROSTED GLASS - IM OTH SPCLTS - 750 ML  ( MS-4055 )</t>
  </si>
  <si>
    <t>MS-4150</t>
  </si>
  <si>
    <t>HPNOTIQ GIFT SET WITH 2 ROCK GLASSES - IM OTH SPCLTS - 750 ML</t>
  </si>
  <si>
    <t>HPNOTIQ GIFT SET WITH 2 ROCK GLASSES - IM OTH SPCLTS - 750 ML  ( MS-4150 )</t>
  </si>
  <si>
    <t>MS-59101</t>
  </si>
  <si>
    <t>EVAN WILLIAMS EGG NOG - LW PF CKTL MX - 1.75 LTR</t>
  </si>
  <si>
    <t>EVAN WILLIAMS EGG NOG - LW PF CKTL MX - 1.75 LTR  ( MS-59101 )</t>
  </si>
  <si>
    <t>MS-80145</t>
  </si>
  <si>
    <t>FULTON'S HARVEST PUMPKIN PIE CREAM LIQ - CREMES OTHER - 750 ML</t>
  </si>
  <si>
    <t>FULTON'S HARVEST PUMPKIN PIE CREAM LIQ - CREMES OTHER - 750 ML  ( MS-80145 )</t>
  </si>
  <si>
    <t>MS-100293</t>
  </si>
  <si>
    <t>HEAVEN HILLS/AMR WH EX TB:EC/EW/LR/BR/PK - STRT BOURBON - 100 ML</t>
  </si>
  <si>
    <t>HEAVEN HILLS/AMR WH EX TB:EC/EW/LR/BR/PK - STRT BOURBON - 100 ML  ( MS-100293 )</t>
  </si>
  <si>
    <t>MS-156</t>
  </si>
  <si>
    <t>JACK DANIELS 5BT-FAM BRND:JD/SB/GN/FR/HN - TENN WHISKEY - 50 ML</t>
  </si>
  <si>
    <t>JACK DANIELS 5BT-FAM BRND:JD/SB/GN/FR/HN - TENN WHISKEY - 50 ML  ( MS-156 )</t>
  </si>
  <si>
    <t>MS-699</t>
  </si>
  <si>
    <t>WOODFORD RESERVE W/GLASS - STRT BOURBON - 750 ML</t>
  </si>
  <si>
    <t>WOODFORD RESERVE W/GLASS - STRT BOURBON - 750 ML  ( MS-699 )</t>
  </si>
  <si>
    <t>MS-73729</t>
  </si>
  <si>
    <t>EVAN WILLIAMS APPLE ORCHARD LQ(SEASONAL) - SPECIALTY LIQ - 750 ML</t>
  </si>
  <si>
    <t>EVAN WILLIAMS APPLE ORCHARD LQ(SEASONAL) - SPECIALTY LIQ - 750 ML  ( MS-73729 )</t>
  </si>
  <si>
    <t>MS-100156</t>
  </si>
  <si>
    <t>JOSE CUERVO TRADICIONAL SLV/WD SALT RMMR - IM TEQ WHITE - 750 ML</t>
  </si>
  <si>
    <t>JOSE CUERVO TRADICIONAL SLV/WD SALT RMMR - IM TEQ WHITE - 750 ML  ( MS-100156 )</t>
  </si>
  <si>
    <t>MS-241</t>
  </si>
  <si>
    <t>MAESTRO DOBEL DIAMANTE REPOSADO W/DRUM - IM TEQ GOLD - 750 ML</t>
  </si>
  <si>
    <t>MAESTRO DOBEL DIAMANTE REPOSADO W/DRUM - IM TEQ GOLD - 750 ML  ( MS-241 )</t>
  </si>
  <si>
    <t>MS-4044</t>
  </si>
  <si>
    <t>HORNITOS REPOSADO TEQUILA W/2 SHOT GLASS - IM TEQ GOLD - 750 ML</t>
  </si>
  <si>
    <t>HORNITOS REPOSADO TEQUILA W/2 SHOT GLASS - IM TEQ GOLD - 750 ML  ( MS-4044 )</t>
  </si>
  <si>
    <t>MS-40455</t>
  </si>
  <si>
    <t>TAAKA KING CAKE FLAVORED VODKA - OTHER FL VODK - 750 ML</t>
  </si>
  <si>
    <t>TAAKA KING CAKE FLAVORED VODKA - OTHER FL VODK - 750 ML  ( MS-40455 )</t>
  </si>
  <si>
    <t>MS-725</t>
  </si>
  <si>
    <t>PINNACLE CANDY CANE 4-50ML:80/PCH/CN/WHP - IM OTH SPCLTS - 50 ML</t>
  </si>
  <si>
    <t>PINNACLE CANDY CANE 4-50ML:80/PCH/CN/WHP - IM OTH SPCLTS - 50 ML  ( MS-725 )</t>
  </si>
  <si>
    <t>MS-100294</t>
  </si>
  <si>
    <t>DEEP EDDY VKDA HOLIDAY/2-VINTAGE TIN CUP - VODKA 80 PRF - 750 ML</t>
  </si>
  <si>
    <t>DEEP EDDY VKDA HOLIDAY/2-VINTAGE TIN CUP - VODKA 80 PRF - 750 ML  ( MS-100294 )</t>
  </si>
  <si>
    <t>MS-101</t>
  </si>
  <si>
    <t>STOLICHNAYA 80P W/2-ROCK GLASSES - VODKA IMPORTD - 750 ML</t>
  </si>
  <si>
    <t>STOLICHNAYA 80P W/2-ROCK GLASSES - VODKA IMPORTD - 750 ML  ( MS-101 )</t>
  </si>
  <si>
    <t>STOLI GROUP USA  ( 7397 )</t>
  </si>
  <si>
    <t>MS-494</t>
  </si>
  <si>
    <t>GREY GOOSE VODKA W/2-CLUB MARTINI GLSSES - VODKA IMPORTD - 1.75 LTR</t>
  </si>
  <si>
    <t>GREY GOOSE VODKA W/2-CLUB MARTINI GLSSES - VODKA IMPORTD - 1.75 LTR  ( MS-494 )</t>
  </si>
  <si>
    <t>MS-72356</t>
  </si>
  <si>
    <t>BAILEYS ALMANDE ALMOND MILK LIQUEUR - SPECIALTY LIQ - 750 ML</t>
  </si>
  <si>
    <t>BAILEYS ALMANDE ALMOND MILK LIQUEUR - SPECIALTY LIQ - 750 ML  ( MS-72356 )</t>
  </si>
  <si>
    <t>DIAGEO  ( 1967 )</t>
  </si>
  <si>
    <t>MS-67610</t>
  </si>
  <si>
    <t>LUXARDO MARASCHINO LIQUEUR - IM CHRY F CRD - 750 ML</t>
  </si>
  <si>
    <t>LUXARDO MARASCHINO LIQUEUR - IM CHRY F CRD - 750 ML  ( MS-67610 )</t>
  </si>
  <si>
    <t>HOTALING &amp; CO  ( 326 )</t>
  </si>
  <si>
    <t>MS-74751</t>
  </si>
  <si>
    <t>HOODOO LEGBA RESERVE CHICORY LIQUEUR - OTHER LIQUEUR - 750 ML</t>
  </si>
  <si>
    <t>HOODOO LEGBA RESERVE CHICORY LIQUEUR - OTHER LIQUEUR - 750 ML  ( MS-74751 )</t>
  </si>
  <si>
    <t>CATHEAD DISTLRY  ( 1307 )</t>
  </si>
  <si>
    <t>MS-80130</t>
  </si>
  <si>
    <t>EZRA BROOKS BOURBON CREAM - CREMES OTHER - 750 ML</t>
  </si>
  <si>
    <t>EZRA BROOKS BOURBON CREAM - CREMES OTHER - 750 ML  ( MS-80130 )</t>
  </si>
  <si>
    <t>MS-84398</t>
  </si>
  <si>
    <t>99 WHIPPED CREAM FLAVOR SCHNAPPS - OTHER SCHNAPP - 50 ML</t>
  </si>
  <si>
    <t>99 WHIPPED CREAM FLAVOR SCHNAPPS - OTHER SCHNAPP - 50 ML  ( MS-84398 )</t>
  </si>
  <si>
    <t>MS-100129</t>
  </si>
  <si>
    <t>JAGERMEISTER W/2-GREEN SHOT GLASSES - IM OTH SPCLTS - 750 ML</t>
  </si>
  <si>
    <t>JAGERMEISTER W/2-GREEN SHOT GLASSES - IM OTH SPCLTS - 750 ML  ( MS-100129 )</t>
  </si>
  <si>
    <t>MS-67158</t>
  </si>
  <si>
    <t>TWISTED SHOTZ PINEAPPLE UPSIDE DOWN CAKE - IM OTH SPCLTS - 100 ML</t>
  </si>
  <si>
    <t>TWISTED SHOTZ PINEAPPLE UPSIDE DOWN CAKE - IM OTH SPCLTS - 100 ML  ( MS-67158 )</t>
  </si>
  <si>
    <t>MS-63762</t>
  </si>
  <si>
    <t>TARANTULA BLUE MARGARITA R-T-D (PET) - LW PF CKTL MX - 1.75 LTR</t>
  </si>
  <si>
    <t>TARANTULA BLUE MARGARITA R-T-D (PET) - LW PF CKTL MX - 1.75 LTR  ( MS-63762 )</t>
  </si>
  <si>
    <t>MCCORMICK DIST  ( 4570 )</t>
  </si>
  <si>
    <t>MS-63767</t>
  </si>
  <si>
    <t>TARANTULA STRAWBERRY MARGARITA R-T-D PET - LW PF CKTL MX - 1.75 LTR</t>
  </si>
  <si>
    <t>TARANTULA STRAWBERRY MARGARITA R-T-D PET - LW PF CKTL MX - 1.75 LTR  ( MS-63767 )</t>
  </si>
  <si>
    <t>MS-68526</t>
  </si>
  <si>
    <t>THE IRISHMAN CREAM LIQUEUR - IM CREMES - 750 ML</t>
  </si>
  <si>
    <t>THE IRISHMAN CREAM LIQUEUR - IM CREMES - 750 ML  ( MS-68526 )</t>
  </si>
  <si>
    <t>MS-65121</t>
  </si>
  <si>
    <t>GRAND MARNIER - IM PROP SPCLY - 50 ML</t>
  </si>
  <si>
    <t>GRAND MARNIER - IM PROP SPCLY - 50 ML  ( MS-65121 )</t>
  </si>
  <si>
    <t>MS-64696</t>
  </si>
  <si>
    <t>CHARTREUSE GREEN - IM PROP SPCLY - 750 ML</t>
  </si>
  <si>
    <t>CHARTREUSE GREEN - IM PROP SPCLY - 750 ML  ( MS-64696 )</t>
  </si>
  <si>
    <t>MS-67708</t>
  </si>
  <si>
    <t>SABROSO COFFEE LIQUEUR - IM COF FL CRD - 1.75 LTR</t>
  </si>
  <si>
    <t>SABROSO COFFEE LIQUEUR - IM COF FL CRD - 1.75 LTR  ( MS-67708 )</t>
  </si>
  <si>
    <t>MS-100261</t>
  </si>
  <si>
    <t>99 SCHNAPPS LIQUEUR/20-FLV PARTY BOWL - OTHER SCHNAPP - 50 ML</t>
  </si>
  <si>
    <t>99 SCHNAPPS LIQUEUR/20-FLV PARTY BOWL - OTHER SCHNAPP - 50 ML  ( MS-100261 )</t>
  </si>
  <si>
    <t>MS-43621</t>
  </si>
  <si>
    <t>MYERS'S ORGINAL DARK (PET) - IM RUM JMICAN - 750 ML TRV</t>
  </si>
  <si>
    <t>MYERS'S ORGINAL DARK (PET) - IM RUM JMICAN - 750 ML TRV  ( MS-43621 )</t>
  </si>
  <si>
    <t>MS-43330</t>
  </si>
  <si>
    <t>CAPTAIN MORGAN WHITE RUM - RUM VIRG ISLS - 1.75 LTR</t>
  </si>
  <si>
    <t>LIGHT</t>
  </si>
  <si>
    <t>CAPTAIN MORGAN WHITE RUM - RUM VIRG ISLS - 1.75 LTR  ( MS-43330 )</t>
  </si>
  <si>
    <t>MS-64529</t>
  </si>
  <si>
    <t>BUMBU THE ORIGINAL - IM OTH SPCLTS - 750 ML</t>
  </si>
  <si>
    <t>BUMBU THE ORIGINAL - IM OTH SPCLTS - 750 ML  ( MS-64529 )</t>
  </si>
  <si>
    <t>MS-43078</t>
  </si>
  <si>
    <t>ADMIRAL NELSON'S COCONUT FLVRD RUM 42PF - IM RUM OTHER - 1.75 LTR</t>
  </si>
  <si>
    <t>ADMIRAL NELSON'S COCONUT FLVRD RUM 42PF - IM RUM OTHER - 1.75 LTR  ( MS-43078 )</t>
  </si>
  <si>
    <t>MS-44259</t>
  </si>
  <si>
    <t>BLACKHEART PREMIUM SPICED RUM - RUM VIRG ISLS - 1.75 LTR</t>
  </si>
  <si>
    <t>BLACKHEART PREMIUM SPICED RUM - RUM VIRG ISLS - 1.75 LTR  ( MS-44259 )</t>
  </si>
  <si>
    <t>MS-43586</t>
  </si>
  <si>
    <t>J.WRAY GOLD JAMAICAN RUM - IM RUM JMICAN - 750 ML</t>
  </si>
  <si>
    <t>J.WRAY GOLD JAMAICAN RUM - IM RUM JMICAN - 750 ML  ( MS-43586 )</t>
  </si>
  <si>
    <t>MS-72360</t>
  </si>
  <si>
    <t>BARBAROSSA COCONUT RUM (DSS) - SPECIALTY LIQ - 1.75 LTR</t>
  </si>
  <si>
    <t>BARBAROSSA COCONUT RUM (DSS) - SPECIALTY LIQ - 1.75 LTR  ( MS-72360 )</t>
  </si>
  <si>
    <t>MS-43643</t>
  </si>
  <si>
    <t>CAPTAIN MORGAN PARROT BAY CCCNT 90P(PET) - RUM VIRG ISLS - 750 ML TRV</t>
  </si>
  <si>
    <t>CAPTAIN MORGAN PARROT BAY CCCNT 90P(PET) - RUM VIRG ISLS - 750 ML TRV  ( MS-43643 )</t>
  </si>
  <si>
    <t>MS-43647</t>
  </si>
  <si>
    <t>CAPTAIN MORGAN PARROT BAY PINEAPPLE(PET) - RUM VIRG ISLS - 750 ML TRV</t>
  </si>
  <si>
    <t>CAPTAIN MORGAN PARROT BAY PINEAPPLE(PET) - RUM VIRG ISLS - 750 ML TRV  ( MS-43647 )</t>
  </si>
  <si>
    <t>MS-1838</t>
  </si>
  <si>
    <t>MALIBU WITH NON ALCOHOLIC MIXER - IM RUM OTHER - 1.75 LTR</t>
  </si>
  <si>
    <t>MALIBU WITH NON ALCOHOLIC MIXER - IM RUM OTHER - 1.75 LTR  ( MS-1838 )</t>
  </si>
  <si>
    <t>MS-73803</t>
  </si>
  <si>
    <t>FRAPPACHATA ICED COFFEE BLEND (RUM BASE) - SPECIALTY LIQ - 1.75 LTR</t>
  </si>
  <si>
    <t>COFFEE LIQUEUR</t>
  </si>
  <si>
    <t>FRAPPACHATA ICED COFFEE BLEND (RUM BASE) - SPECIALTY LIQ - 1.75 LTR  ( MS-73803 )</t>
  </si>
  <si>
    <t>MS-66521</t>
  </si>
  <si>
    <t>RUM HAVEN (CARIBBEAN RUM W/COCONUT LIQ) - IM OTH SPCLTS - 1.0 LTR</t>
  </si>
  <si>
    <t>RUM HAVEN (CARIBBEAN RUM W/COCONUT LIQ) - IM OTH SPCLTS - 1.0 LTR  ( MS-66521 )</t>
  </si>
  <si>
    <t>MS-72904</t>
  </si>
  <si>
    <t>CAPTAIN MORGAN APPLE SMASH - SPECIALTY LIQ - 750 ML</t>
  </si>
  <si>
    <t>CAPTAIN MORGAN APPLE SMASH - SPECIALTY LIQ - 750 ML  ( MS-72904 )</t>
  </si>
  <si>
    <t>MS-43618</t>
  </si>
  <si>
    <t>BACARDI ANEJO CUATRO AGED 4YR RUMS - RUM PUER RICO - 750 ML</t>
  </si>
  <si>
    <t>BACARDI ANEJO CUATRO AGED 4YR RUMS - RUM PUER RICO - 750 ML  ( MS-43618 )</t>
  </si>
  <si>
    <t>MS-43645</t>
  </si>
  <si>
    <t>CAPTAIN MORGAN PARROT BAY MANGO (PET) - RUM VIRG ISLS - 750 ML TRV</t>
  </si>
  <si>
    <t>CAPTAIN MORGAN PARROT BAY MANGO (PET) - RUM VIRG ISLS - 750 ML TRV  ( MS-43645 )</t>
  </si>
  <si>
    <t>MS-43648</t>
  </si>
  <si>
    <t>CAPTAIN MORGAIN PARROT BAY STRAWBRRY PET - RUM VIRG ISLS - 750 ML</t>
  </si>
  <si>
    <t>CAPTAIN MORGAIN PARROT BAY STRAWBRRY PET - RUM VIRG ISLS - 750 ML  ( MS-43648 )</t>
  </si>
  <si>
    <t>MS-43590</t>
  </si>
  <si>
    <t>KIRK AND SWEENEY 18YR DOMINICAN RPBLC RM - IM RUM OTHER - 750 ML</t>
  </si>
  <si>
    <t>AGED / DARK</t>
  </si>
  <si>
    <t>KIRK AND SWEENEY 18YR DOMINICAN RPBLC RM - IM RUM OTHER - 750 ML  ( MS-43590 )</t>
  </si>
  <si>
    <t>MS-44348</t>
  </si>
  <si>
    <t>CALYPSO LIGHT - RUM VIRG ISLS - 1.75 LTR</t>
  </si>
  <si>
    <t>CALYPSO LIGHT - RUM VIRG ISLS - 1.75 LTR  ( MS-44348 )</t>
  </si>
  <si>
    <t>MS-86829</t>
  </si>
  <si>
    <t>OLE SMOKY TENNESSEE MNSHNE WHT LIGHTNIN - WHISKY SPCLTY - 50 ML</t>
  </si>
  <si>
    <t>SPECIALTY</t>
  </si>
  <si>
    <t>OLE SMOKY TENNESSEE MNSHNE WHT LIGHTNIN - WHISKY SPCLTY - 50 ML  ( MS-86829 )</t>
  </si>
  <si>
    <t>MS-86845</t>
  </si>
  <si>
    <t>OLE SMOKY TENNESSEE MOONSHINE BLACKBERRY - WHISKY SPCLTY - 50 ML</t>
  </si>
  <si>
    <t>OLE SMOKY TENNESSEE MOONSHINE BLACKBERRY - WHISKY SPCLTY - 50 ML  ( MS-86845 )</t>
  </si>
  <si>
    <t>MS-86955</t>
  </si>
  <si>
    <t>OLE SMOKY TENN MNSH STRAWBERRY MANGO MRG - WHISKY SPCLTY - 750 ML</t>
  </si>
  <si>
    <t>OLE SMOKY TENN MNSH STRAWBERRY MANGO MRG - WHISKY SPCLTY - 750 ML  ( MS-86955 )</t>
  </si>
  <si>
    <t>MS-72706</t>
  </si>
  <si>
    <t>BUBBA'S SECRET STILLS BROWN SPICE LIQ - SPECIALTY LIQ - 750 ML</t>
  </si>
  <si>
    <t>BUBBA'S SECRET STILLS BROWN SPICE LIQ - SPECIALTY LIQ - 750 ML  ( MS-72706 )</t>
  </si>
  <si>
    <t>CHATHAM IMPORTS  ( 1469 )</t>
  </si>
  <si>
    <t>MS-86970</t>
  </si>
  <si>
    <t>OLE SMOKY TENN MOONSHINE BLUE FLAME - WHISKY SPCLTY - 50 ML</t>
  </si>
  <si>
    <t>OLE SMOKY TENN MOONSHINE BLUE FLAME - WHISKY SPCLTY - 50 ML  ( MS-86970 )</t>
  </si>
  <si>
    <t>MS-75199</t>
  </si>
  <si>
    <t>KILN SHINE PURE SHINE - SPECIALTY LIQ - 750 ML</t>
  </si>
  <si>
    <t>KILN SHINE PURE SHINE - SPECIALTY LIQ - 750 ML  ( MS-75199 )</t>
  </si>
  <si>
    <t>CRITTENDEN DIST  ( 1703 )</t>
  </si>
  <si>
    <t>MS-89235</t>
  </si>
  <si>
    <t>CORAZON DE AGAVE REPOSADO GOLD TEQUILA - IM TEQ GOLD - 750 ML</t>
  </si>
  <si>
    <t>CORAZON DE AGAVE REPOSADO GOLD TEQUILA - IM TEQ GOLD - 750 ML  ( MS-89235 )</t>
  </si>
  <si>
    <t>MS-87304</t>
  </si>
  <si>
    <t>CAZADORES BLANCO TEQUILA WHITE - IM TEQ WHITE - 375 ML</t>
  </si>
  <si>
    <t>CAZADORES BLANCO TEQUILA WHITE - IM TEQ WHITE - 375 ML  ( MS-87304 )</t>
  </si>
  <si>
    <t>MS-59163</t>
  </si>
  <si>
    <t>1800 ULTIMATE WATERMELON MARGARITA R-T-D - LW PF CKTL MX - 1.75 LTR</t>
  </si>
  <si>
    <t>1800 ULTIMATE WATERMELON MARGARITA R-T-D - LW PF CKTL MX - 1.75 LTR  ( MS-59163 )</t>
  </si>
  <si>
    <t>MS-65056</t>
  </si>
  <si>
    <t>GIRO GOLD TEQUILA WITH LIQUEUR - IM OTH SPCLTS - 1.0 LTR</t>
  </si>
  <si>
    <t>MIXTOS</t>
  </si>
  <si>
    <t>GIRO GOLD TEQUILA WITH LIQUEUR - IM OTH SPCLTS - 1.0 LTR  ( MS-65056 )</t>
  </si>
  <si>
    <t>MS-89200</t>
  </si>
  <si>
    <t>DON JULIO ANEJO 70TH ANNIVERSARY - IM TEQ GOLD - 750 ML</t>
  </si>
  <si>
    <t>DON JULIO ANEJO 70TH ANNIVERSARY - IM TEQ GOLD - 750 ML  ( MS-89200 )</t>
  </si>
  <si>
    <t>MS-500</t>
  </si>
  <si>
    <t>EL JIMADOR SILVER W/MARGARITA GLASS - IM TEQ WHITE - 750 ML</t>
  </si>
  <si>
    <t>EL JIMADOR SILVER W/MARGARITA GLASS - IM TEQ WHITE - 750 ML  ( MS-500 )</t>
  </si>
  <si>
    <t>MS-88833</t>
  </si>
  <si>
    <t>CASAMIGOS ANEJO TEQUILA 100% AGAVE - IM TEQ GOLD - 750 ML</t>
  </si>
  <si>
    <t>CASAMIGOS ANEJO TEQUILA 100% AGAVE - IM TEQ GOLD - 750 ML  ( MS-88833 )</t>
  </si>
  <si>
    <t>MS-88205</t>
  </si>
  <si>
    <t>HORNITOS CRISTALINO ANEJO TEQUILA - IM TEQ GOLD - 750 ML</t>
  </si>
  <si>
    <t>HORNITOS CRISTALINO ANEJO TEQUILA - IM TEQ GOLD - 750 ML  ( MS-88205 )</t>
  </si>
  <si>
    <t>MS-88546</t>
  </si>
  <si>
    <t>HORNITOS PLATA WHITE TEQUILA - IM TEQ WHITE - 1.75 LTR</t>
  </si>
  <si>
    <t>HORNITOS PLATA WHITE TEQUILA - IM TEQ WHITE - 1.75 LTR  ( MS-88546 )</t>
  </si>
  <si>
    <t>MS-36649</t>
  </si>
  <si>
    <t>GEORGIA BLUE VODKA - VODKA 80 PRF - 750 ML</t>
  </si>
  <si>
    <t>GEORGIA BLUE VODKA - VODKA 80 PRF - 750 ML  ( MS-36649 )</t>
  </si>
  <si>
    <t>RICH GRAIN DIST  ( 6260 )</t>
  </si>
  <si>
    <t>MS-39723</t>
  </si>
  <si>
    <t>NEW AMSTERDAM LEMON FLAVORED VODKA - OTHER FL VODK - 375 ML</t>
  </si>
  <si>
    <t>NEW AMSTERDAM LEMON FLAVORED VODKA - OTHER FL VODK - 375 ML  ( MS-39723 )</t>
  </si>
  <si>
    <t>MS-39725</t>
  </si>
  <si>
    <t>NEW AMSTERDAM LEMON FLAVORED VODKA - OTHER FL VODK - 750 ML</t>
  </si>
  <si>
    <t>NEW AMSTERDAM LEMON FLAVORED VODKA - OTHER FL VODK - 750 ML  ( MS-39725 )</t>
  </si>
  <si>
    <t>MS-39468</t>
  </si>
  <si>
    <t>NEW AMSTERDAM VODKA - VODKA 1OO PRF - 1.75 LTR</t>
  </si>
  <si>
    <t>NEW AMSTERDAM VODKA - VODKA 1OO PRF - 1.75 LTR  ( MS-39468 )</t>
  </si>
  <si>
    <t>MS-67155</t>
  </si>
  <si>
    <t>TWISTED SHOTZ PUSSY CAT:WTRMLN/PNA COLDA - IM OTH SPCLTS - 100 ML</t>
  </si>
  <si>
    <t>TWISTED SHOTZ PUSSY CAT:WTRMLN/PNA COLDA - IM OTH SPCLTS - 100 ML  ( MS-67155 )</t>
  </si>
  <si>
    <t>MS-35870</t>
  </si>
  <si>
    <t>EPIC VODKA - VODKA 80 PRF - 750 ML</t>
  </si>
  <si>
    <t>EPIC VODKA - VODKA 80 PRF - 750 ML  ( MS-35870 )</t>
  </si>
  <si>
    <t>MS-35872</t>
  </si>
  <si>
    <t>EPIC VODKA - VODKA 80 PRF - 1.75 LTR</t>
  </si>
  <si>
    <t>EPIC VODKA - VODKA 80 PRF - 1.75 LTR  ( MS-35872 )</t>
  </si>
  <si>
    <t>MS-36606</t>
  </si>
  <si>
    <t>DEEP EDDY ORANGE FLAVORED VODKA - ORNGE FL VODK - 750 ML</t>
  </si>
  <si>
    <t>DEEP EDDY ORANGE FLAVORED VODKA - ORNGE FL VODK - 750 ML  ( MS-36606 )</t>
  </si>
  <si>
    <t>MS-64919</t>
  </si>
  <si>
    <t>CIROC FRENCH VANILLA FLV VODKA SPECIALTY - IM OTH SPCLTS - 50 ML</t>
  </si>
  <si>
    <t>CIROC FRENCH VANILLA FLV VODKA SPECIALTY - IM OTH SPCLTS - 50 ML  ( MS-64919 )</t>
  </si>
  <si>
    <t>MS-64937</t>
  </si>
  <si>
    <t>CIROC FRENCH VANILLA FLV VODKA SPECIALTY - IM OTH SPCLTS - 375 ML</t>
  </si>
  <si>
    <t>CIROC FRENCH VANILLA FLV VODKA SPECIALTY - IM OTH SPCLTS - 375 ML  ( MS-64937 )</t>
  </si>
  <si>
    <t>MS-64939</t>
  </si>
  <si>
    <t>CIROC FRENCH VANILLA FLV VODKA SPECIALTY - IM OTH SPCLTS - 750 ML</t>
  </si>
  <si>
    <t>CIROC FRENCH VANILLA FLV VODKA SPECIALTY - IM OTH SPCLTS - 750 ML  ( MS-64939 )</t>
  </si>
  <si>
    <t>MS-100392</t>
  </si>
  <si>
    <t>TAAKA VODKA W/50ML TAAKA PEACH - VODKA 80 PRF - 1.75 LTR</t>
  </si>
  <si>
    <t>TAAKA VODKA W/50ML TAAKA PEACH - VODKA 80 PRF - 1.75 LTR  ( MS-100392 )</t>
  </si>
  <si>
    <t>MS-64921</t>
  </si>
  <si>
    <t>CIROC FRENCH VANILLA FLV VODKA SPECIALTY - IM OTH SPCLTS - 200 ML</t>
  </si>
  <si>
    <t>CIROC FRENCH VANILLA FLV VODKA SPECIALTY - IM OTH SPCLTS - 200 ML  ( MS-64921 )</t>
  </si>
  <si>
    <t>MS-35902</t>
  </si>
  <si>
    <t>WODKA VODKA POLISH VODKA - VODKA IMPORTD - 1.0 LTR</t>
  </si>
  <si>
    <t>WODKA VODKA POLISH VODKA - VODKA IMPORTD - 1.0 LTR  ( MS-35902 )</t>
  </si>
  <si>
    <t>MS-74771</t>
  </si>
  <si>
    <t>HUMBOLDT'S FINEST INFUSED VODKA - SPECIALTY LIQ - 750 ML</t>
  </si>
  <si>
    <t>HUMBOLDT'S FINEST INFUSED VODKA - SPECIALTY LIQ - 750 ML  ( MS-74771 )</t>
  </si>
  <si>
    <t>HUMBOLT DIST  ( 3424 )</t>
  </si>
  <si>
    <t>041040-OXFORD WINE CO</t>
  </si>
  <si>
    <t>MS-38516</t>
  </si>
  <si>
    <t>WHEATLEY VODKA - VODKA OTH PRF - 750 ML</t>
  </si>
  <si>
    <t>WHEATLEY VODKA - VODKA OTH PRF - 750 ML  ( MS-38516 )</t>
  </si>
  <si>
    <t>MS-35760</t>
  </si>
  <si>
    <t>CATHEAD VODKA - VODKA 80 PRF - 200 ML</t>
  </si>
  <si>
    <t>CATHEAD VODKA - VODKA 80 PRF - 200 ML  ( MS-35760 )</t>
  </si>
  <si>
    <t>MS-39727</t>
  </si>
  <si>
    <t>NEW AMSTERDAM LEMON FLAVORED VODKA - OTHER FL VODK - 1.75 LTR</t>
  </si>
  <si>
    <t>NEW AMSTERDAM LEMON FLAVORED VODKA - OTHER FL VODK - 1.75 LTR  ( MS-39727 )</t>
  </si>
  <si>
    <t>MS-36451</t>
  </si>
  <si>
    <t>GRAND TETON BORN &amp; BRED VODKA - VODKA 80 PRF - 750 ML</t>
  </si>
  <si>
    <t>GRAND TETON BORN &amp; BRED VODKA - VODKA 80 PRF - 750 ML  ( MS-36451 )</t>
  </si>
  <si>
    <t>GRAND TETON VOD  ( 2928 )</t>
  </si>
  <si>
    <t>MS-37041</t>
  </si>
  <si>
    <t>OCEAN VODKA (HAWAII) - VODKA 80 PRF - 50 ML</t>
  </si>
  <si>
    <t>OCEAN VODKA (HAWAII) - VODKA 80 PRF - 50 ML  ( MS-37041 )</t>
  </si>
  <si>
    <t>HAWAII SEA SPTS  ( 3168 )</t>
  </si>
  <si>
    <t>MS-33490</t>
  </si>
  <si>
    <t>KHORTYTSA PLATINUM UKRAINE VODKA - VODKA IMPORTD - 1.75 LTR</t>
  </si>
  <si>
    <t>KHORTYTSA PLATINUM UKRAINE VODKA - VODKA IMPORTD - 1.75 LTR  ( MS-33490 )</t>
  </si>
  <si>
    <t>GLOBAL SPTS USA  ( 2869 )</t>
  </si>
  <si>
    <t>MS-100458</t>
  </si>
  <si>
    <t>DEEP EDDY LEMON/2-INFLATABLE DRINK FLOAT - OTHER FL VODK - 750 ML</t>
  </si>
  <si>
    <t>DEEP EDDY LEMON/2-INFLATABLE DRINK FLOAT - OTHER FL VODK - 750 ML  ( MS-100458 )</t>
  </si>
  <si>
    <t>MS-100459</t>
  </si>
  <si>
    <t>DEEP EDDY RUBY RED/2-INFLATABLE DK FLOAT - OTHER FL VODK - 750 ML</t>
  </si>
  <si>
    <t>DEEP EDDY RUBY RED/2-INFLATABLE DK FLOAT - OTHER FL VODK - 750 ML  ( MS-100459 )</t>
  </si>
  <si>
    <t>MS-36367</t>
  </si>
  <si>
    <t>CRYSTAL PALACE VODKA - VODKA 80 PRF - 1.0 LTR</t>
  </si>
  <si>
    <t>CRYSTAL PALACE VODKA - VODKA 80 PRF - 1.0 LTR  ( MS-36367 )</t>
  </si>
  <si>
    <t>MS-36368</t>
  </si>
  <si>
    <t>CRYSTAL PALACE VODKA - VODKA 80 PRF - 1.75 LTR</t>
  </si>
  <si>
    <t>CRYSTAL PALACE VODKA - VODKA 80 PRF - 1.75 LTR  ( MS-36368 )</t>
  </si>
  <si>
    <t>MS-64924</t>
  </si>
  <si>
    <t>CIROC SUMMER COLADA FLVR VODKA SPECIALTY - IM OTH SPCLTS - 750 ML</t>
  </si>
  <si>
    <t>CIROC SUMMER COLADA FLVR VODKA SPECIALTY - IM OTH SPCLTS - 750 ML  ( MS-64924 )</t>
  </si>
  <si>
    <t>MS-65025</t>
  </si>
  <si>
    <t>CIROC SUMMER COLADA FLVR VODKA SPECIALTY - IM OTH SPCLTS - 375 ML</t>
  </si>
  <si>
    <t>CIROC SUMMER COLADA FLVR VODKA SPECIALTY - IM OTH SPCLTS - 375 ML  ( MS-65025 )</t>
  </si>
  <si>
    <t>MS-33462</t>
  </si>
  <si>
    <t>KHORTYTSA PLATINUM UKRAINE VODKA - VODKA IMPORTD - 100 ML</t>
  </si>
  <si>
    <t>KHORTYTSA PLATINUM UKRAINE VODKA - VODKA IMPORTD - 100 ML  ( MS-33462 )</t>
  </si>
  <si>
    <t>MS-33489</t>
  </si>
  <si>
    <t>KHORTYTSA PLATINUM UKRAINE VODKA - VODKA IMPORTD - 750 ML</t>
  </si>
  <si>
    <t>KHORTYTSA PLATINUM UKRAINE VODKA - VODKA IMPORTD - 750 ML  ( MS-33489 )</t>
  </si>
  <si>
    <t>MS-75165</t>
  </si>
  <si>
    <t>KETEL ONE BOTANICAL CUCUMBER &amp; MINT - IM OTH SPCLTS - 750 ML</t>
  </si>
  <si>
    <t>KETEL ONE BOTANICAL CUCUMBER &amp; MINT - IM OTH SPCLTS - 750 ML  ( MS-75165 )</t>
  </si>
  <si>
    <t>MS-75181</t>
  </si>
  <si>
    <t>KETEL ONE BOTANICAL GRAPEFRUIT &amp; ROSE - IM OTH SPCLTS - 750 ML</t>
  </si>
  <si>
    <t>KETEL ONE BOTANICAL GRAPEFRUIT &amp; ROSE - IM OTH SPCLTS - 750 ML  ( MS-75181 )</t>
  </si>
  <si>
    <t>MS-75183</t>
  </si>
  <si>
    <t>KETEL ONE BOTANICAL PEACH &amp; ORANGE BLSSM - IM OTH SPCLTS - 750 ML</t>
  </si>
  <si>
    <t>KETEL ONE BOTANICAL PEACH &amp; ORANGE BLSSM - IM OTH SPCLTS - 750 ML  ( MS-75183 )</t>
  </si>
  <si>
    <t>MS-36764</t>
  </si>
  <si>
    <t>AMERICAN ANTHEM VODKA - VODKA 80 PRF - 750 ML</t>
  </si>
  <si>
    <t>AMERICAN ANTHEM VODKA - VODKA 80 PRF - 750 ML  ( MS-36764 )</t>
  </si>
  <si>
    <t>MS-36765</t>
  </si>
  <si>
    <t>AMERICAN ANTHEM VODKA - VODKA 80 PRF - 1.75 LTR</t>
  </si>
  <si>
    <t>AMERICAN ANTHEM VODKA - VODKA 80 PRF - 1.75 LTR  ( MS-36765 )</t>
  </si>
  <si>
    <t>MS-67161</t>
  </si>
  <si>
    <t>THREE OLIVES ROSE - IM OTH SPCLTS - 750 ML</t>
  </si>
  <si>
    <t>THREE OLIVES ROSE - IM OTH SPCLTS - 750 ML  ( MS-67161 )</t>
  </si>
  <si>
    <t>MS-36749</t>
  </si>
  <si>
    <t>SKYY INFSN SUN-RIPENED WATERMELON FLV VD - OTHER FL VODK - 750 ML</t>
  </si>
  <si>
    <t>SKYY INFSN SUN-RIPENED WATERMELON FLV VD - OTHER FL VODK - 750 ML  ( MS-36749 )</t>
  </si>
  <si>
    <t>MS-33597</t>
  </si>
  <si>
    <t>PINNACLE VODKA FLASK BOTTLE - VODKA IMPORTD - 200 ML</t>
  </si>
  <si>
    <t>PINNACLE VODKA FLASK BOTTLE - VODKA IMPORTD - 200 ML  ( MS-33597 )</t>
  </si>
  <si>
    <t>MS-100306</t>
  </si>
  <si>
    <t>PATRON EXTRA ANEJO CARTON - IM TEQ GOLD - 750 ML</t>
  </si>
  <si>
    <t>PATRON EXTRA ANEJO CARTON - IM TEQ GOLD - 750 ML  ( MS-100306 )</t>
  </si>
  <si>
    <t>MS-38507</t>
  </si>
  <si>
    <t>WESTERN SON HANDCRAFTED TEXAS VODKA - VODKA 80 PRF - 750 ML</t>
  </si>
  <si>
    <t>WESTERN SON HANDCRAFTED TEXAS VODKA - VODKA 80 PRF - 750 ML  ( MS-38507 )</t>
  </si>
  <si>
    <t>JEM BEVERAGE CO  ( 3642 )</t>
  </si>
  <si>
    <t>MS-39707</t>
  </si>
  <si>
    <t>WESTERN SON WATERMELON FLAVORED VODKA - OTHER FL VODK - 750 ML</t>
  </si>
  <si>
    <t>WESTERN SON WATERMELON FLAVORED VODKA - OTHER FL VODK - 750 ML  ( MS-39707 )</t>
  </si>
  <si>
    <t>MS-39824</t>
  </si>
  <si>
    <t>WESTERN SON BLUEBERRY FLAVORED VODKA - OTHER FL VODK - 750 ML</t>
  </si>
  <si>
    <t>WESTERN SON BLUEBERRY FLAVORED VODKA - OTHER FL VODK - 750 ML  ( MS-39824 )</t>
  </si>
  <si>
    <t>MS-65109</t>
  </si>
  <si>
    <t>GREY GOOSE VX (VODKA &amp; COGNAC) - IM OTH SPCLTS - 750 ML</t>
  </si>
  <si>
    <t>GREY GOOSE VX (VODKA &amp; COGNAC) - IM OTH SPCLTS - 750 ML  ( MS-65109 )</t>
  </si>
  <si>
    <t>MS-34395</t>
  </si>
  <si>
    <t>EFFEN CUCUMBER FLAVORED VODKA - VODKA IMPORTD - 750 ML</t>
  </si>
  <si>
    <t>EFFEN CUCUMBER FLAVORED VODKA - VODKA IMPORTD - 750 ML  ( MS-34395 )</t>
  </si>
  <si>
    <t>MS-39952</t>
  </si>
  <si>
    <t>NEW AMSTERDAM GRAPEFRUIT FLAVORED VODKA - OTHER FL VODK - 375 ML</t>
  </si>
  <si>
    <t>NEW AMSTERDAM GRAPEFRUIT FLAVORED VODKA - OTHER FL VODK - 375 ML  ( MS-39952 )</t>
  </si>
  <si>
    <t>MS-40047</t>
  </si>
  <si>
    <t>NEW AMSTERDAM GRAPEFRUIT FLAVORED VODKA - OTHER FL VODK - 50 ML</t>
  </si>
  <si>
    <t>NEW AMSTERDAM GRAPEFRUIT FLAVORED VODKA - OTHER FL VODK - 50 ML  ( MS-40047 )</t>
  </si>
  <si>
    <t>MS-40048</t>
  </si>
  <si>
    <t>NEW AMSTERDAM GRAPEFRUIT FLAVORED VODKA - OTHER FL VODK - 750 ML</t>
  </si>
  <si>
    <t>NEW AMSTERDAM GRAPEFRUIT FLAVORED VODKA - OTHER FL VODK - 750 ML  ( MS-40048 )</t>
  </si>
  <si>
    <t>MS-38508</t>
  </si>
  <si>
    <t>WESTERN SON HANDCRAFTED TEXAS VODKA - VODKA 80 PRF - 1.75 LTR</t>
  </si>
  <si>
    <t>WESTERN SON HANDCRAFTED TEXAS VODKA - VODKA 80 PRF - 1.75 LTR  ( MS-38508 )</t>
  </si>
  <si>
    <t>MS-39842</t>
  </si>
  <si>
    <t>WESTERN SON PRICKLY PEAR FLAVORED VODKA - OTHER FL VODK - 750 ML</t>
  </si>
  <si>
    <t>WESTERN SON PRICKLY PEAR FLAVORED VODKA - OTHER FL VODK - 750 ML  ( MS-39842 )</t>
  </si>
  <si>
    <t>MS-100479</t>
  </si>
  <si>
    <t>KETEL ONE W/500ML FEVER TREE CLUB SODA - VODKA IMPORTD - 750 ML</t>
  </si>
  <si>
    <t>KETEL ONE W/500ML FEVER TREE CLUB SODA - VODKA IMPORTD - 750 ML  ( MS-100479 )</t>
  </si>
  <si>
    <t>MS-100287</t>
  </si>
  <si>
    <t>ABSOLUT/5B-3FLV TRIAL PK:2-LME&amp;CTR/1-MND - VODKA IMPORTD - 50 ML</t>
  </si>
  <si>
    <t>ABSOLUT/5B-3FLV TRIAL PK:2-LME&amp;CTR/1-MND - VODKA IMPORTD - 50 ML  ( MS-100287 )</t>
  </si>
  <si>
    <t>MS-167</t>
  </si>
  <si>
    <t>TAAKA VODKA W/200ML TAAKA PINEAPPLE - VODKA 80 PRF - 1.75 LTR</t>
  </si>
  <si>
    <t>TAAKA VODKA W/200ML TAAKA PINEAPPLE - VODKA 80 PRF - 1.75 LTR  ( MS-167 )</t>
  </si>
  <si>
    <t>MS-37588</t>
  </si>
  <si>
    <t>RAIN VODKA - VODKA 80 PRF - 1.75 LTR</t>
  </si>
  <si>
    <t>RAIN VODKA - VODKA 80 PRF - 1.75 LTR  ( MS-37588 )</t>
  </si>
  <si>
    <t>MS-25990</t>
  </si>
  <si>
    <t>TX BLENDED WHISKEY (TEXAS) - BLENDED WHSKY - 750 ML</t>
  </si>
  <si>
    <t>WHISKEY - BLENDED</t>
  </si>
  <si>
    <t>BLEND</t>
  </si>
  <si>
    <t>TX BLENDED WHISKEY (TEXAS) - BLENDED WHSKY - 750 ML  ( MS-25990 )</t>
  </si>
  <si>
    <t>FIRESTN &amp; RBTSN  ( 2451 )</t>
  </si>
  <si>
    <t>MS-16396</t>
  </si>
  <si>
    <t>OLD FORESTER SIGNATURE - BOND BOURBON - 750 ML</t>
  </si>
  <si>
    <t>WHISKEY - BTLD IN BOND</t>
  </si>
  <si>
    <t>OLD FORESTER SIGNATURE - BOND BOURBON - 750 ML  ( MS-16396 )</t>
  </si>
  <si>
    <t>MS-15648</t>
  </si>
  <si>
    <t>JAMESON CASKMATES IPA EDITION - IRISH - 750 ML</t>
  </si>
  <si>
    <t>WHISKEY - IRISH</t>
  </si>
  <si>
    <t>JAMESON CASKMATES IPA EDITION - IRISH - 750 ML  ( MS-15648 )</t>
  </si>
  <si>
    <t>MS-15866</t>
  </si>
  <si>
    <t>SEXTON SINGLE MALT IRISH WHISKEY - IRISH - 750 ML</t>
  </si>
  <si>
    <t>SEXTON SINGLE MALT IRISH WHISKEY - IRISH - 750 ML  ( MS-15866 )</t>
  </si>
  <si>
    <t>MS-15617</t>
  </si>
  <si>
    <t>THE IRISHMAN FOUNDER'S RESERVE - IRISH - 750 ML</t>
  </si>
  <si>
    <t>THE IRISHMAN FOUNDER'S RESERVE - IRISH - 750 ML  ( MS-15617 )</t>
  </si>
  <si>
    <t>MS-100499</t>
  </si>
  <si>
    <t>BULLEIT 2B COMBO 1EA:BULLIET 90 &amp; RYE - STRT BOURBON - 375 ML</t>
  </si>
  <si>
    <t>WHISKEY - KENTUCKY</t>
  </si>
  <si>
    <t>BULLEIT 2B COMBO 1EA:BULLIET 90 &amp; RYE - STRT BOURBON - 375 ML  ( MS-100499 )</t>
  </si>
  <si>
    <t>MS-27181</t>
  </si>
  <si>
    <t>JACK DANIELS TENNESSEE STRAIGHT RYE - STRAIGHT RYE - 750 ML</t>
  </si>
  <si>
    <t>WHISKEY - RYE</t>
  </si>
  <si>
    <t>RYE WHISKEY</t>
  </si>
  <si>
    <t>JACK DANIELS TENNESSEE STRAIGHT RYE - STRAIGHT RYE - 750 ML  ( MS-27181 )</t>
  </si>
  <si>
    <t>MS-27040</t>
  </si>
  <si>
    <t>HIGH WEST WHISKEY DOUBLE RYE - STRAIGHT RYE - 750 ML</t>
  </si>
  <si>
    <t>HIGH WEST WHISKEY DOUBLE RYE - STRAIGHT RYE - 750 ML  ( MS-27040 )</t>
  </si>
  <si>
    <t>MS-27094</t>
  </si>
  <si>
    <t>HIGH WEST RENDEZVOUS RYE WHISKEY - STRAIGHT RYE - 750 ML</t>
  </si>
  <si>
    <t>HIGH WEST RENDEZVOUS RYE WHISKEY - STRAIGHT RYE - 750 ML  ( MS-27094 )</t>
  </si>
  <si>
    <t>MS-74737</t>
  </si>
  <si>
    <t>HOCHSTADTER'S SLOW AND LOW ROCK &amp; RYE - SPECIALTY LIQ - 100 ML</t>
  </si>
  <si>
    <t>HOCHSTADTER'S SLOW AND LOW ROCK &amp; RYE - SPECIALTY LIQ - 100 ML  ( MS-74737 )</t>
  </si>
  <si>
    <t>COOPER SPRT INT  ( 1735 )</t>
  </si>
  <si>
    <t>MS-27162</t>
  </si>
  <si>
    <t>SAGAMORE SPIRIT 83PRF STRAIGHT RYE WHSKY - STRAIGHT RYE - 750 ML</t>
  </si>
  <si>
    <t>SAGAMORE SPIRIT 83PRF STRAIGHT RYE WHSKY - STRAIGHT RYE - 750 ML  ( MS-27162 )</t>
  </si>
  <si>
    <t>SAGAMORE SPIRIT  ( 6487 )</t>
  </si>
  <si>
    <t>MS-23331</t>
  </si>
  <si>
    <t>CASK &amp; CREW A BLEND OF RYE WHISKEY - BLENDED WHSKY - 750 ML</t>
  </si>
  <si>
    <t>CASK &amp; CREW A BLEND OF RYE WHISKEY - BLENDED WHSKY - 750 ML  ( MS-23331 )</t>
  </si>
  <si>
    <t>LIDESTRI BEV  ( 4167 )</t>
  </si>
  <si>
    <t>MS-28047</t>
  </si>
  <si>
    <t>GEORGIA BLUE BLACK LABEL BOURBON (MS) - MISC US WHSKY - 750 ML</t>
  </si>
  <si>
    <t>WHISKEY - STR BOURBON</t>
  </si>
  <si>
    <t>GEORGIA BLUE BLACK LABEL BOURBON (MS) - MISC US WHSKY - 750 ML  ( MS-28047 )</t>
  </si>
  <si>
    <t>043150-RICH GRAIN DISTILLING CO., LLC</t>
  </si>
  <si>
    <t>MS-16676</t>
  </si>
  <si>
    <t>BASIL HAYDEN'S STRAIGHT BOURBON - STRT BOURBON - 750 ML</t>
  </si>
  <si>
    <t>BASIL HAYDEN'S STRAIGHT BOURBON - STRT BOURBON - 750 ML  ( MS-16676 )</t>
  </si>
  <si>
    <t>MS-16835</t>
  </si>
  <si>
    <t>BIRD DOG 10YR VERY SMALL BATCH BOURBON - STRT BOURBON - 750 ML</t>
  </si>
  <si>
    <t>BIRD DOG 10YR VERY SMALL BATCH BOURBON - STRT BOURBON - 750 ML  ( MS-16835 )</t>
  </si>
  <si>
    <t>MS-18856</t>
  </si>
  <si>
    <t>JOHN FIZTGERALD LARCENY KENTUCKY S B W - STRT BOURBON - 750 ML</t>
  </si>
  <si>
    <t>JOHN FIZTGERALD LARCENY KENTUCKY S B W - STRT BOURBON - 750 ML  ( MS-18856 )</t>
  </si>
  <si>
    <t>MS-17083</t>
  </si>
  <si>
    <t>BULLEIT STRAIGHT BOURBON 90 PROOF - STRT BOURBON - 200 ML</t>
  </si>
  <si>
    <t>BULLEIT STRAIGHT BOURBON 90 PROOF - STRT BOURBON - 200 ML  ( MS-17083 )</t>
  </si>
  <si>
    <t>MS-18604</t>
  </si>
  <si>
    <t>HIGH WEST AMERICAN PRAIRIE BLEND OF BRBN - STRT BOURBON - 750 ML</t>
  </si>
  <si>
    <t>HIGH WEST AMERICAN PRAIRIE BLEND OF BRBN - STRT BOURBON - 750 ML  ( MS-18604 )</t>
  </si>
  <si>
    <t>MS-22178</t>
  </si>
  <si>
    <t>RUSSELL'S RESERVE SINGLE BARREL WHISKEY - STRT BOURBON - 750 ML</t>
  </si>
  <si>
    <t>RUSSELL'S RESERVE SINGLE BARREL WHISKEY - STRT BOURBON - 750 ML  ( MS-22178 )</t>
  </si>
  <si>
    <t>MS-27124</t>
  </si>
  <si>
    <t>RUSSELL'S RESERVE SINGLE BARREL RYE - STRAIGHT RYE - 750 ML</t>
  </si>
  <si>
    <t>RUSSELL'S RESERVE SINGLE BARREL RYE - STRAIGHT RYE - 750 ML  ( MS-27124 )</t>
  </si>
  <si>
    <t>MS-16673</t>
  </si>
  <si>
    <t>BASIL HAYDEN'S STRAIGHT BOURBON - STRT BOURBON - 375 ML</t>
  </si>
  <si>
    <t>BASIL HAYDEN'S STRAIGHT BOURBON - STRT BOURBON - 375 ML  ( MS-16673 )</t>
  </si>
  <si>
    <t>MS-22244</t>
  </si>
  <si>
    <t>YELLOWSTONE SELECT KENTUCKY STRAIGHT BRB - STRT BOURBON - 750 ML</t>
  </si>
  <si>
    <t>YELLOWSTONE SELECT KENTUCKY STRAIGHT BRB - STRT BOURBON - 750 ML  ( MS-22244 )</t>
  </si>
  <si>
    <t>MS-27999</t>
  </si>
  <si>
    <t>TX STRAIGHT BOURBON (TEXAS) - MISC US WHSKY - 750 ML</t>
  </si>
  <si>
    <t>TX STRAIGHT BOURBON (TEXAS) - MISC US WHSKY - 750 ML  ( MS-27999 )</t>
  </si>
  <si>
    <t>MS-17915</t>
  </si>
  <si>
    <t>ELIJAH CRAIG SMALL BATCH - STRT BOURBON - 375 ML</t>
  </si>
  <si>
    <t>ELIJAH CRAIG SMALL BATCH - STRT BOURBON - 375 ML  ( MS-17915 )</t>
  </si>
  <si>
    <t>MS-17178</t>
  </si>
  <si>
    <t>CALUMET FARM SINGLE RACK BLACK BOURBON - STRT BOURBON - 750 ML</t>
  </si>
  <si>
    <t>CALUMET FARM SINGLE RACK BLACK BOURBON - STRT BOURBON - 750 ML  ( MS-17178 )</t>
  </si>
  <si>
    <t>MS-18353</t>
  </si>
  <si>
    <t>FOUR ROSES KENTUCKY STRAIGHT BOURBON - STRT BOURBON - 1.0 LTR</t>
  </si>
  <si>
    <t>FOUR ROSES KENTUCKY STRAIGHT BOURBON - STRT BOURBON - 1.0 LTR  ( MS-18353 )</t>
  </si>
  <si>
    <t>FOUR ROSES DIST  ( 2549 )</t>
  </si>
  <si>
    <t>MS-18858</t>
  </si>
  <si>
    <t>JOHN FIZTGERALD LARCENY KENTUCKY S B W - STRT BOURBON - 1.75 LTR</t>
  </si>
  <si>
    <t>JOHN FIZTGERALD LARCENY KENTUCKY S B W - STRT BOURBON - 1.75 LTR  ( MS-18858 )</t>
  </si>
  <si>
    <t>MS-15967</t>
  </si>
  <si>
    <t>NIKKA TAKETSURU PURE MALT WHISKY (JAPAN) - IM OTH WHISKY - 750 ML</t>
  </si>
  <si>
    <t>WHISKEY - STRAIGHT</t>
  </si>
  <si>
    <t>JAPANESE WHISKEY</t>
  </si>
  <si>
    <t>OTHER IMPORTED WHISKY</t>
  </si>
  <si>
    <t>NIKKA TAKETSURU PURE MALT WHISKY (JAPAN) - IM OTH WHISKY - 750 ML  ( MS-15967 )</t>
  </si>
  <si>
    <t>MS-100148</t>
  </si>
  <si>
    <t>JACK DANIELS SINGLE BARREL/SNIFTER GLASS - TENN WHISKEY - 750 ML</t>
  </si>
  <si>
    <t>WHISKEY - TENNESSEE</t>
  </si>
  <si>
    <t>JACK DANIELS SINGLE BARREL/SNIFTER GLASS - TENN WHISKEY - 750 ML  ( MS-100148 )</t>
  </si>
  <si>
    <t>MS-100375</t>
  </si>
  <si>
    <t>JACK DANIEL'S W/2-NBA GLASSES G6 - TENN WHISKEY - 750 ML</t>
  </si>
  <si>
    <t>JACK DANIEL'S W/2-NBA GLASSES G6 - TENN WHISKEY - 750 ML  ( MS-100375 )</t>
  </si>
  <si>
    <t>MS-100414</t>
  </si>
  <si>
    <t>JACK DANIELS TENN HONEY W/STIR STICKS - WHISKY SPCLTY - 750 ML</t>
  </si>
  <si>
    <t>JACK DANIELS TENN HONEY W/STIR STICKS - WHISKY SPCLTY - 750 ML  ( MS-100414 )</t>
  </si>
  <si>
    <t>MS-159</t>
  </si>
  <si>
    <t>JACK DANIELS TENN FIRE W/2-SHOT GLASSES - WHISKY SPCLTY - 750 ML</t>
  </si>
  <si>
    <t>JACK DANIELS TENN FIRE W/2-SHOT GLASSES - WHISKY SPCLTY - 750 ML  ( MS-159 )</t>
  </si>
  <si>
    <t>MS-26932</t>
  </si>
  <si>
    <t>OLE SMOKY TENNESSEE WHISKEY - TENN WHISKEY - 750 ML</t>
  </si>
  <si>
    <t>OLE SMOKY TENNESSEE WHISKEY - TENN WHISKEY - 750 ML  ( MS-26932 )</t>
  </si>
  <si>
    <t>MS-100417</t>
  </si>
  <si>
    <t>GENTLEMAN JACK W/STAINLESS STEEL CUP - TENN WHISKEY - 750 ML</t>
  </si>
  <si>
    <t>GENTLEMAN JACK W/STAINLESS STEEL CUP - TENN WHISKEY - 750 ML  ( MS-100417 )</t>
  </si>
  <si>
    <t>MS-100316</t>
  </si>
  <si>
    <t>BIRD DOG APPLE FLV/2-50ML:BLKBERRY/PEACH - MISC US WHSKY - 750 ML</t>
  </si>
  <si>
    <t>WHISKEY OTHER</t>
  </si>
  <si>
    <t>BIRD DOG APPLE FLV/2-50ML:BLKBERRY/PEACH - MISC US WHSKY - 750 ML  ( MS-100316 )</t>
  </si>
  <si>
    <t>MS-100318</t>
  </si>
  <si>
    <t>BIRD DOG BLACKBERRY FLV/2-50ML:APPLE/PCH - MISC US WHSKY - 750 ML</t>
  </si>
  <si>
    <t>BIRD DOG BLACKBERRY FLV/2-50ML:APPLE/PCH - MISC US WHSKY - 750 ML  ( MS-100318 )</t>
  </si>
  <si>
    <t>MS-100320</t>
  </si>
  <si>
    <t>BIRD DOG PEACH FLV/2-50ML:APPLE/BLACKBRY - MISC US WHSKY - 750 ML</t>
  </si>
  <si>
    <t>BIRD DOG PEACH FLV/2-50ML:APPLE/BLACKBRY - MISC US WHSKY - 750 ML  ( MS-100320 )</t>
  </si>
  <si>
    <t>MS-86842</t>
  </si>
  <si>
    <t>OLE SMOKY TENNESSEE MNSHINE BUTTERSCOTCH - WHISKY SPCLTY - 750 ML</t>
  </si>
  <si>
    <t>OLE SMOKY TENNESSEE MNSHINE BUTTERSCOTCH - WHISKY SPCLTY - 750 ML  ( MS-86842 )</t>
  </si>
  <si>
    <t>MS-27523</t>
  </si>
  <si>
    <t>HIGH WEST CAMPFIRE WHISKEY - MISC US WHSKY - 750 ML</t>
  </si>
  <si>
    <t>HIGH WEST CAMPFIRE WHISKEY - MISC US WHSKY - 750 ML  ( MS-27523 )</t>
  </si>
  <si>
    <t>MS-86820</t>
  </si>
  <si>
    <t>OLD CAMP PEACH PECAN WHISKEY (DSS) - WHISKY SPCLTY - 100 ML</t>
  </si>
  <si>
    <t>OLD CAMP PEACH PECAN WHISKEY (DSS) - WHISKY SPCLTY - 100 ML  ( MS-86820 )</t>
  </si>
  <si>
    <t>MS-86901</t>
  </si>
  <si>
    <t>STILLHOUSE APPLE CHRIP WHISKEY 69PRF - WHISKY SPCLTY - 375 ML</t>
  </si>
  <si>
    <t>STILLHOUSE APPLE CHRIP WHISKEY 69PRF - WHISKY SPCLTY - 375 ML  ( MS-86901 )</t>
  </si>
  <si>
    <t>MS-86904</t>
  </si>
  <si>
    <t>STILLHOUSE PEACH TEA WHISKEY 69PRF - WHISKY SPCLTY - 375 ML</t>
  </si>
  <si>
    <t>STILLHOUSE PEACH TEA WHISKEY 69PRF - WHISKY SPCLTY - 375 ML  ( MS-86904 )</t>
  </si>
  <si>
    <t>MS-27272</t>
  </si>
  <si>
    <t>STILLHOUSE ORIGINAL MOONSHINE CORN WHSKY - YOUNG WHISKEY - 375 ML</t>
  </si>
  <si>
    <t>STILLHOUSE ORIGINAL MOONSHINE CORN WHSKY - YOUNG WHISKEY - 375 ML  ( MS-27272 )</t>
  </si>
  <si>
    <t>MS-86839</t>
  </si>
  <si>
    <t>OLE SMOKY TENNESSEE MANGO HABANERO WHSKY - WHISKY SPCLTY - 750 ML</t>
  </si>
  <si>
    <t>OLE SMOKY TENNESSEE MANGO HABANERO WHSKY - WHISKY SPCLTY - 750 ML  ( MS-86839 )</t>
  </si>
  <si>
    <t>MS-86843</t>
  </si>
  <si>
    <t>OLE SMOKY TENEESSEE SALTY CARAMEL WHSKEY - WHISKY SPCLTY - 750 ML</t>
  </si>
  <si>
    <t>OLE SMOKY TENEESSEE SALTY CARAMEL WHSKEY - WHISKY SPCLTY - 750 ML  ( MS-86843 )</t>
  </si>
  <si>
    <t>MS-15995</t>
  </si>
  <si>
    <t>SENSEI WHISKEY (JAPAN) - IM OTH WHISKY - 750 ML</t>
  </si>
  <si>
    <t>SENSEI WHISKEY (JAPAN) - IM OTH WHISKY - 750 ML  ( MS-15995 )</t>
  </si>
  <si>
    <t>AIKO IMPORTERS  ( 87 )</t>
  </si>
  <si>
    <t>MS-86873</t>
  </si>
  <si>
    <t>SOUTHERN COMFORT 80 PROOF - MISC US WHSKY - 750 ML</t>
  </si>
  <si>
    <t>SOUTHERN COMFORT 80 PROOF - MISC US WHSKY - 750 ML  ( MS-86873 )</t>
  </si>
  <si>
    <t>MS-15962</t>
  </si>
  <si>
    <t>NIKKA COFFEY GRAIN WHISKY (JAPAN) - IM OTH WHISKY - 750 ML</t>
  </si>
  <si>
    <t>NIKKA COFFEY GRAIN WHISKY (JAPAN) - IM OTH WHISKY - 750 ML  ( MS-15962 )</t>
  </si>
  <si>
    <t>MS-4810</t>
  </si>
  <si>
    <t>CRAIGELLACHIE 13YO (EDWARD &amp; MACKIE) - SCTCH BTL FGN - 750 ML</t>
  </si>
  <si>
    <t>CRAIGELLACHIE 13YO (EDWARD &amp; MACKIE) - SCTCH BTL FGN - 750 ML  ( MS-4810 )</t>
  </si>
  <si>
    <t>MS-15982</t>
  </si>
  <si>
    <t>TOKI SUNTORY JAPANESE WHISKY - IM OTH WHISKY - 750 ML</t>
  </si>
  <si>
    <t>TOKI SUNTORY JAPANESE WHISKY - IM OTH WHISKY - 750 ML  ( MS-15982 )</t>
  </si>
  <si>
    <t>MS-86909</t>
  </si>
  <si>
    <t>STILLHOUSE PEACH TEA WHISKEY 69PRF - WHISKY SPCLTY - 750 ML</t>
  </si>
  <si>
    <t>STILLHOUSE PEACH TEA WHISKEY 69PRF - WHISKY SPCLTY - 750 ML  ( MS-86909 )</t>
  </si>
  <si>
    <t>MS-86975</t>
  </si>
  <si>
    <t>STILLHOUSE BLACK BOURBON (DSS) - WHISKY SPCLTY - 750 ML</t>
  </si>
  <si>
    <t>STILLHOUSE BLACK BOURBON (DSS) - WHISKY SPCLTY - 750 ML  ( MS-86975 )</t>
  </si>
  <si>
    <t>MS-26949</t>
  </si>
  <si>
    <t>REDNECK RIVIERA WHISKEY - MISC US WHSKY - 750 ML</t>
  </si>
  <si>
    <t>REDNECK RIVIERA WHISKEY - MISC US WHSKY - 750 ML  ( MS-26949 )</t>
  </si>
  <si>
    <t>MS-65013</t>
  </si>
  <si>
    <t>FIREBALL CINNAMON WHISKEY 12-10PK SLEEVE - IM OTH SPCLTS - 50 ML</t>
  </si>
  <si>
    <t>FIREBALL CINNAMON WHISKEY 12-10PK SLEEVE - IM OTH SPCLTS - 50 ML  ( MS-65013 )</t>
  </si>
  <si>
    <t>MS-86591</t>
  </si>
  <si>
    <t>CASK &amp; CREW WALNUT TOFFEE WHISKEY (DSS) - WHISKY SPCLTY - 750 ML</t>
  </si>
  <si>
    <t>CASK &amp; CREW WALNUT TOFFEE WHISKEY (DSS) - WHISKY SPCLTY - 750 ML  ( MS-86591 )</t>
  </si>
  <si>
    <t>MS-12855</t>
  </si>
  <si>
    <t>CANADIAN RICH AND RARE RESERVE - CANDN BTL U S - 375 ML</t>
  </si>
  <si>
    <t>WHISKY -  CANANDIAN</t>
  </si>
  <si>
    <t>CANADIAN RICH AND RARE RESERVE - CANDN BTL U S - 375 ML  ( MS-12855 )</t>
  </si>
  <si>
    <t>MS-6052</t>
  </si>
  <si>
    <t>SHACKLETON SINGLE MALT SCOTCH WHISKEY - SCTCH BTL FGN - 750 ML</t>
  </si>
  <si>
    <t>WHISKY - SCOTCH</t>
  </si>
  <si>
    <t>SHACKLETON SINGLE MALT SCOTCH WHISKEY - SCTCH BTL FGN - 750 ML  ( MS-6052 )</t>
  </si>
  <si>
    <t>MS-4755</t>
  </si>
  <si>
    <t>CHIVAS REGAL EXTRA BLENDED SCOTCH WHISKY - SCTCH BTL FGN - 750 ML</t>
  </si>
  <si>
    <t>CHIVAS REGAL EXTRA BLENDED SCOTCH WHISKY - SCTCH BTL FGN - 750 ML  ( MS-4755 )</t>
  </si>
  <si>
    <t>MS-5347</t>
  </si>
  <si>
    <t>JOHNNIE WALKER RED LABEL - SCTCH BTL FGN - 1.0 LTR</t>
  </si>
  <si>
    <t>JOHNNIE WALKER RED LABEL - SCTCH BTL FGN - 1.0 LTR  ( MS-5347 )</t>
  </si>
  <si>
    <t>MS-4184</t>
  </si>
  <si>
    <t>ARDBEG AN OA ISLAY SINGLE MALT WHISKEY - SCTCH BTL FGN - 750 ML</t>
  </si>
  <si>
    <t>ARDBEG AN OA ISLAY SINGLE MALT WHISKEY - SCTCH BTL FGN - 750 ML  ( MS-4184 )</t>
  </si>
  <si>
    <t>MS-4096</t>
  </si>
  <si>
    <t>ARDBEG 10 YEAR ISLAY SINGLE MALT - SCTCH BTL FGN - 750 ML</t>
  </si>
  <si>
    <t>ARDBEG 10 YEAR ISLAY SINGLE MALT - SCTCH BTL FGN - 750 ML  ( MS-4096 )</t>
  </si>
  <si>
    <t>MS-59161</t>
  </si>
  <si>
    <t>1800 ULTIMATE PEACH MARGARITA R-T-D - LW PF CKTL MX - 1.75 LTR</t>
  </si>
  <si>
    <t>1800 ULTIMATE PEACH MARGARITA R-T-D - LW PF CKTL MX - 1.75 LTR  ( MS-59161 )</t>
  </si>
  <si>
    <t>MS-59162</t>
  </si>
  <si>
    <t>1800 ULTIMATE PINEAPPLE MARGARITA R-T-D - LW PF CKTL MX - 1.75 LTR</t>
  </si>
  <si>
    <t>1800 ULTIMATE PINEAPPLE MARGARITA R-T-D - LW PF CKTL MX - 1.75 LTR  ( MS-59162 )</t>
  </si>
  <si>
    <t>MS-58838</t>
  </si>
  <si>
    <t>CUERVO AUTHENTIC LIME MARGARITAS - LW PF CKTL MX - 1.75 LTR</t>
  </si>
  <si>
    <t>CUERVO AUTHENTIC LIME MARGARITAS - LW PF CKTL MX - 1.75 LTR  ( MS-58838 )</t>
  </si>
  <si>
    <t>MS-59154</t>
  </si>
  <si>
    <t>1800 ULTIMATE MARGARITA READY-TO-DRINK - LW PF CKTL MX - 1.75 LTR</t>
  </si>
  <si>
    <t>1800 ULTIMATE MARGARITA READY-TO-DRINK - LW PF CKTL MX - 1.75 LTR  ( MS-59154 )</t>
  </si>
  <si>
    <t>MS-58875</t>
  </si>
  <si>
    <t>JOSE CUERVO GOLD MARGARITA - LW PF CKTL MX - 1.75 LTR</t>
  </si>
  <si>
    <t>JOSE CUERVO GOLD MARGARITA - LW PF CKTL MX - 1.75 LTR  ( MS-58875 )</t>
  </si>
  <si>
    <t>MS-58836</t>
  </si>
  <si>
    <t>CUERVO AUTHENTIC LIME MARGARITAS - LW PF CKTL MX - 750 ML</t>
  </si>
  <si>
    <t>CUERVO AUTHENTIC LIME MARGARITAS - LW PF CKTL MX - 750 ML  ( MS-58836 )</t>
  </si>
  <si>
    <t>MS-58868</t>
  </si>
  <si>
    <t>JOSE CUERVO AUTHENTIC STRAWBERRY LIME - LW PF CKTL MX - 1.75 LTR</t>
  </si>
  <si>
    <t>JOSE CUERVO AUTHENTIC STRAWBERRY LIME - LW PF CKTL MX - 1.75 LTR  ( MS-58868 )</t>
  </si>
  <si>
    <t>MS-77420</t>
  </si>
  <si>
    <t>STINKY GRINGO MARGARITA - SPECIALTY LIQ - 1.75 LTR</t>
  </si>
  <si>
    <t>STINKY GRINGO MARGARITA - SPECIALTY LIQ - 1.75 LTR  ( MS-77420 )</t>
  </si>
  <si>
    <t>PHILLIPS DST CO  ( 5930 )</t>
  </si>
  <si>
    <t>MS-59153</t>
  </si>
  <si>
    <t>1800 ULTIMATE POMEGRANATE MARGARITA RTD - LW PF CKTL MX - 1.75 LTR</t>
  </si>
  <si>
    <t>1800 ULTIMATE POMEGRANATE MARGARITA RTD - LW PF CKTL MX - 1.75 LTR  ( MS-59153 )</t>
  </si>
  <si>
    <t>MS-58835</t>
  </si>
  <si>
    <t>CUERVO AUTHENTIC LIME MARGARITAS - LW PF CKTL MX - 200 ML</t>
  </si>
  <si>
    <t>CUERVO AUTHENTIC LIME MARGARITAS - LW PF CKTL MX - 200 ML  ( MS-58835 )</t>
  </si>
  <si>
    <t>MS-57051</t>
  </si>
  <si>
    <t>BARTON LONG ISLAND ICE TEA - COCKTL OTHER - 1.0 LTR</t>
  </si>
  <si>
    <t>LONG ISLAND ICED TEA</t>
  </si>
  <si>
    <t>BARTON LONG ISLAND ICE TEA - COCKTL OTHER - 1.0 LTR  ( MS-57051 )</t>
  </si>
  <si>
    <t>MS-67037</t>
  </si>
  <si>
    <t>TWISTED SHOTZ BUTTERY NIPPLE:VODKA BASED - IM OTH SPCLTS - 100 ML</t>
  </si>
  <si>
    <t>TWISTED SHOTZ BUTTERY NIPPLE:VODKA BASED - IM OTH SPCLTS - 100 ML  ( MS-67037 )</t>
  </si>
  <si>
    <t>MS-58874</t>
  </si>
  <si>
    <t>JOSE CUERVO AUTHENTIC PINK LEMONADE - LW PF CKTL MX - 1.75 LTR</t>
  </si>
  <si>
    <t>JOSE CUERVO AUTHENTIC PINK LEMONADE - LW PF CKTL MX - 1.75 LTR  ( MS-58874 )</t>
  </si>
  <si>
    <t>MS-58873</t>
  </si>
  <si>
    <t>CUERVO AUTHENTIC WATERMELON MARGARITA - LW PF CKTL MX - 1.75 LTR</t>
  </si>
  <si>
    <t>CUERVO AUTHENTIC WATERMELON MARGARITA - LW PF CKTL MX - 1.75 LTR  ( MS-58873 )</t>
  </si>
  <si>
    <t>MS-58872</t>
  </si>
  <si>
    <t>CUERVO AUTHENTIC LIGHT MARGARITA CLS LME - LW PF CKTL MX - 1.75 LTR</t>
  </si>
  <si>
    <t>CUERVO AUTHENTIC LIGHT MARGARITA CLS LME - LW PF CKTL MX - 1.75 LTR  ( MS-58872 )</t>
  </si>
  <si>
    <t>MS-58876</t>
  </si>
  <si>
    <t>JOSE CUERVO GOLD MARGARITA - LW PF CKTL MX - 750 ML</t>
  </si>
  <si>
    <t>JOSE CUERVO GOLD MARGARITA - LW PF CKTL MX - 750 ML  ( MS-58876 )</t>
  </si>
  <si>
    <t>MS-62087</t>
  </si>
  <si>
    <t>KAHLUA WHITE RUSSIAN DRINKS TO GO - LW PF CKTL MX - 200 ML</t>
  </si>
  <si>
    <t>WHITE RUSSIAN</t>
  </si>
  <si>
    <t>KAHLUA WHITE RUSSIAN DRINKS TO GO - LW PF CKTL MX - 200 ML  ( MS-62087 )</t>
  </si>
  <si>
    <t>MS-63530</t>
  </si>
  <si>
    <t>SALVADOR'S ORIGINAL MARGARITA 26PRF RTD - LW PF CKTL MX - 1.75 LTR</t>
  </si>
  <si>
    <t>SALVADOR'S ORIGINAL MARGARITA 26PRF RTD - LW PF CKTL MX - 1.75 LTR  ( MS-63530 )</t>
  </si>
  <si>
    <t>MS-59159</t>
  </si>
  <si>
    <t>1800 ULTIMATE RASPBERRY MARGARITA R-T-D - LW PF CKTL MX - 1.75 LTR</t>
  </si>
  <si>
    <t>1800 ULTIMATE RASPBERRY MARGARITA R-T-D - LW PF CKTL MX - 1.75 LTR  ( MS-59159 )</t>
  </si>
  <si>
    <t>MS-58866</t>
  </si>
  <si>
    <t>JOSE CUERVO AUTHENTIC STRAWBERRY LIME - LW PF CKTL MX - 750 ML</t>
  </si>
  <si>
    <t>JOSE CUERVO AUTHENTIC STRAWBERRY LIME - LW PF CKTL MX - 750 ML  ( MS-58866 )</t>
  </si>
  <si>
    <t>MS-62074</t>
  </si>
  <si>
    <t>KAHLUA MUDSLIDE DRINK TO GO - LW PF CKTL MX - 200 ML</t>
  </si>
  <si>
    <t>MUDSLIDE</t>
  </si>
  <si>
    <t>KAHLUA MUDSLIDE DRINK TO GO - LW PF CKTL MX - 200 ML  ( MS-62074 )</t>
  </si>
  <si>
    <t>MS-63355</t>
  </si>
  <si>
    <t>SKINNYGIRL MARGARITA (CANADA) - LW PF CKTL MX - 750 ML</t>
  </si>
  <si>
    <t>SKINNYGIRL MARGARITA (CANADA) - LW PF CKTL MX - 750 ML  ( MS-63355 )</t>
  </si>
  <si>
    <t>MS-57049</t>
  </si>
  <si>
    <t>BARTON LONG ISLAND ICE TEA - COCKTL OTHER - 1.75 LTR</t>
  </si>
  <si>
    <t>BARTON LONG ISLAND ICE TEA - COCKTL OTHER - 1.75 LTR  ( MS-57049 )</t>
  </si>
  <si>
    <t>MS-62374</t>
  </si>
  <si>
    <t>MALIBU PINEAPPLE 6-4PACK (CAN) - CAN COCKTAILS - 200 ML</t>
  </si>
  <si>
    <t>OTHER COCKTAILS</t>
  </si>
  <si>
    <t>MALIBU PINEAPPLE 6-4PACK (CAN) - CAN COCKTAILS - 200 ML  ( MS-62374 )</t>
  </si>
  <si>
    <t>MS-58886</t>
  </si>
  <si>
    <t>JOSE CUERVO AUTH LIGHT MARG WHITE PEACH - LW PF CKTL MX - 1.75 LTR</t>
  </si>
  <si>
    <t>JOSE CUERVO AUTH LIGHT MARG WHITE PEACH - LW PF CKTL MX - 1.75 LTR  ( MS-58886 )</t>
  </si>
  <si>
    <t>MS-62089</t>
  </si>
  <si>
    <t>KAHLUA WHITE RUSSIAN READY TO DRINK - LW PF CKTL MX - 1.75 LTR</t>
  </si>
  <si>
    <t>KAHLUA WHITE RUSSIAN READY TO DRINK - LW PF CKTL MX - 1.75 LTR  ( MS-62089 )</t>
  </si>
  <si>
    <t>MS-62116</t>
  </si>
  <si>
    <t>MONTEBELLO LONG ISLAND ICE TEA - LW PF CKTL MX - 750 ML</t>
  </si>
  <si>
    <t>MONTEBELLO LONG ISLAND ICE TEA - LW PF CKTL MX - 750 ML  ( MS-62116 )</t>
  </si>
  <si>
    <t>MONTEBELLO BRND  ( 5020 )</t>
  </si>
  <si>
    <t>MS-57148</t>
  </si>
  <si>
    <t>CHI-CHI'S MARGARITA - LW PF CKTL MX - 1.75 LTR</t>
  </si>
  <si>
    <t>CHI-CHI'S MARGARITA - LW PF CKTL MX - 1.75 LTR  ( MS-57148 )</t>
  </si>
  <si>
    <t>MS-66580</t>
  </si>
  <si>
    <t>SALVADOR'S PREMIUM MARGARITA - IM OTH SPCLTS - 1.75 LTR</t>
  </si>
  <si>
    <t>SALVADOR'S PREMIUM MARGARITA - IM OTH SPCLTS - 1.75 LTR  ( MS-66580 )</t>
  </si>
  <si>
    <t>MS-57120</t>
  </si>
  <si>
    <t>CHI-CHI'S LONG ISLAND ICED TEA - LW PF CKTL MX - 1.75 LTR</t>
  </si>
  <si>
    <t>CHI-CHI'S LONG ISLAND ICED TEA - LW PF CKTL MX - 1.75 LTR  ( MS-57120 )</t>
  </si>
  <si>
    <t>MS-57098</t>
  </si>
  <si>
    <t>BUZZBALLZ TEQUILA RITA - COCKTL OTHER - 200 ML</t>
  </si>
  <si>
    <t>BUZZBALLZ TEQUILA RITA - COCKTL OTHER - 200 ML  ( MS-57098 )</t>
  </si>
  <si>
    <t>MS-58860</t>
  </si>
  <si>
    <t>CUERVO AUTHENTIC MANGO MARGARITAS - LW PF CKTL MX - 1.75 LTR</t>
  </si>
  <si>
    <t>CUERVO AUTHENTIC MANGO MARGARITAS - LW PF CKTL MX - 1.75 LTR  ( MS-58860 )</t>
  </si>
  <si>
    <t>MS-77419</t>
  </si>
  <si>
    <t>STINKY GRINGO MARGARITA - SPECIALTY LIQ - 200 ML</t>
  </si>
  <si>
    <t>STINKY GRINGO MARGARITA - SPECIALTY LIQ - 200 ML  ( MS-77419 )</t>
  </si>
  <si>
    <t>MS-67043</t>
  </si>
  <si>
    <t>TWISTED SHOTZ PORN STAR:VD BASE BLUE/RSP - IM OTH SPCLTS - 100 ML</t>
  </si>
  <si>
    <t>TWISTED SHOTZ PORN STAR:VD BASE BLUE/RSP - IM OTH SPCLTS - 100 ML  ( MS-67043 )</t>
  </si>
  <si>
    <t>MS-57037</t>
  </si>
  <si>
    <t>BUZZBALLZ CHOC TEASE - COCKTL OTHER - 200 ML</t>
  </si>
  <si>
    <t>BUZZBALLZ CHOC TEASE - COCKTL OTHER - 200 ML  ( MS-57037 )</t>
  </si>
  <si>
    <t>MS-57011</t>
  </si>
  <si>
    <t>JIM BEAM &amp; COLA 4 - 6 PACKS - CAN COCKTAILS - 375 ML</t>
  </si>
  <si>
    <t>LIQUOR AND SODA</t>
  </si>
  <si>
    <t>JIM BEAM &amp; COLA 4 - 6 PACKS - CAN COCKTAILS - 375 ML  ( MS-57011 )</t>
  </si>
  <si>
    <t>MS-62061</t>
  </si>
  <si>
    <t>KAHLUA READY TO DRINK ORIGINAL MUDSLIDE - LW PF CKTL MX - 1.75 LTR</t>
  </si>
  <si>
    <t>KAHLUA READY TO DRINK ORIGINAL MUDSLIDE - LW PF CKTL MX - 1.75 LTR  ( MS-62061 )</t>
  </si>
  <si>
    <t>MS-67075</t>
  </si>
  <si>
    <t>TWISTED SHOTZ SEX ON THE BEACH:PEAR/VANL - IM OTH SPCLTS - 100 ML</t>
  </si>
  <si>
    <t>TWISTED SHOTZ SEX ON THE BEACH:PEAR/VANL - IM OTH SPCLTS - 100 ML  ( MS-67075 )</t>
  </si>
  <si>
    <t>MS-62375</t>
  </si>
  <si>
    <t>MALIBU FIZZY PINK LEMONADE 6-4PACK (CAN) - CAN COCKTAILS - 200 ML</t>
  </si>
  <si>
    <t>LEMONADE</t>
  </si>
  <si>
    <t>MALIBU FIZZY PINK LEMONADE 6-4PACK (CAN) - CAN COCKTAILS - 200 ML  ( MS-62375 )</t>
  </si>
  <si>
    <t>MS-58842</t>
  </si>
  <si>
    <t>JOSE CUERVO AUTH COCONUT-PINEAPPLE MRGTS - LW PF CKTL MX - 1.75 LTR</t>
  </si>
  <si>
    <t>JOSE CUERVO AUTH COCONUT-PINEAPPLE MRGTS - LW PF CKTL MX - 1.75 LTR  ( MS-58842 )</t>
  </si>
  <si>
    <t>MS-57129</t>
  </si>
  <si>
    <t>CHI-CHI'S MEXICAN MUDSLIDE COCKTAIL - LW PF CKTL MX - 1.75 LTR</t>
  </si>
  <si>
    <t>CHI-CHI'S MEXICAN MUDSLIDE COCKTAIL - LW PF CKTL MX - 1.75 LTR  ( MS-57129 )</t>
  </si>
  <si>
    <t>MS-58800</t>
  </si>
  <si>
    <t>CAPTAIN MORGAN LONG ISLAND ICED TEA RTD - LW PF CKTL MX - 750 ML</t>
  </si>
  <si>
    <t>CAPTAIN MORGAN LONG ISLAND ICED TEA RTD - LW PF CKTL MX - 750 ML  ( MS-58800 )</t>
  </si>
  <si>
    <t>MS-58801</t>
  </si>
  <si>
    <t>CAPTAIN MORGAN LONG ISLAND ICED TEA RTD - LW PF CKTL MX - 1.75 LTR</t>
  </si>
  <si>
    <t>CAPTAIN MORGAN LONG ISLAND ICED TEA RTD - LW PF CKTL MX - 1.75 LTR  ( MS-58801 )</t>
  </si>
  <si>
    <t>MS-58840</t>
  </si>
  <si>
    <t>CUERVO AUTHENTIC GRAPEFRUIT TANGERINE MG - LW PF CKTL MX - 1.75 LTR</t>
  </si>
  <si>
    <t>CUERVO AUTHENTIC GRAPEFRUIT TANGERINE MG - LW PF CKTL MX - 1.75 LTR  ( MS-58840 )</t>
  </si>
  <si>
    <t>MS-57157</t>
  </si>
  <si>
    <t>CHI-CHI'S PINA COLADA (WAS TROPICAL) - LW PF CKTL MX - 1.75 LTR</t>
  </si>
  <si>
    <t>PINA COLADA</t>
  </si>
  <si>
    <t>CHI-CHI'S PINA COLADA (WAS TROPICAL) - LW PF CKTL MX - 1.75 LTR  ( MS-57157 )</t>
  </si>
  <si>
    <t>MS-67044</t>
  </si>
  <si>
    <t>TWISTED SHOTZ RATTLE SNAKE:TEQ/LIME LIQ - IM OTH SPCLTS - 100 ML</t>
  </si>
  <si>
    <t>TWISTED SHOTZ RATTLE SNAKE:TEQ/LIME LIQ - IM OTH SPCLTS - 100 ML  ( MS-67044 )</t>
  </si>
  <si>
    <t>MS-62457</t>
  </si>
  <si>
    <t>MCCORMICK LONG ISLAND ICED TEA - COCKTL OTHER - 1.0 LTR</t>
  </si>
  <si>
    <t>MCCORMICK LONG ISLAND ICED TEA - COCKTL OTHER - 1.0 LTR  ( MS-62457 )</t>
  </si>
  <si>
    <t>MS-62387</t>
  </si>
  <si>
    <t>MALIBU RUM PUNCH COCKTAIL POUCH R-T-S - LW PF CKTL MX - 1.75 LTR</t>
  </si>
  <si>
    <t>MALIBU RUM PUNCH COCKTAIL POUCH R-T-S - LW PF CKTL MX - 1.75 LTR  ( MS-62387 )</t>
  </si>
  <si>
    <t>MS-57144</t>
  </si>
  <si>
    <t>CHI-CHI'S WHITE RUSSIAN COCKTAIL - LW PF CKTL MX - 1.75 LTR</t>
  </si>
  <si>
    <t>CHI-CHI'S WHITE RUSSIAN COCKTAIL - LW PF CKTL MX - 1.75 LTR  ( MS-57144 )</t>
  </si>
  <si>
    <t>MS-58837</t>
  </si>
  <si>
    <t>CUERVO AUTHENTIC LIME MARGARITAS - LW PF CKTL MX - 375 ML</t>
  </si>
  <si>
    <t>CUERVO AUTHENTIC LIME MARGARITAS - LW PF CKTL MX - 375 ML  ( MS-58837 )</t>
  </si>
  <si>
    <t>MS-67042</t>
  </si>
  <si>
    <t>TWISTED SHOTZ MIAMI VICE:VOD/RUM STW&amp;PNC - IM OTH SPCLTS - 100 ML</t>
  </si>
  <si>
    <t>TWISTED SHOTZ MIAMI VICE:VOD/RUM STW&amp;PNC - IM OTH SPCLTS - 100 ML  ( MS-67042 )</t>
  </si>
  <si>
    <t>MS-57125</t>
  </si>
  <si>
    <t>CHI-CHI'S GOLD MARGARITA - LW PF CKTL MX - 1.75 LTR</t>
  </si>
  <si>
    <t>CHI-CHI'S GOLD MARGARITA - LW PF CKTL MX - 1.75 LTR  ( MS-57125 )</t>
  </si>
  <si>
    <t>MS-57181</t>
  </si>
  <si>
    <t>CHI-CHI'S PINEAPPLE MARGARITA - LW PF CKTL MX - 1.75 LTR</t>
  </si>
  <si>
    <t>CHI-CHI'S PINEAPPLE MARGARITA - LW PF CKTL MX - 1.75 LTR  ( MS-57181 )</t>
  </si>
  <si>
    <t>MS-58877</t>
  </si>
  <si>
    <t>JOSE CUERVO GOLDEN STRAWBERRY MARGARITA - LW PF CKTL MX - 1.75 LTR</t>
  </si>
  <si>
    <t>JOSE CUERVO GOLDEN STRAWBERRY MARGARITA - LW PF CKTL MX - 1.75 LTR  ( MS-58877 )</t>
  </si>
  <si>
    <t>MS-57095</t>
  </si>
  <si>
    <t>BUZZBALLZ STRAWBERRY RUM JOB - COCKTL OTHER - 200 ML</t>
  </si>
  <si>
    <t>BUZZBALLZ STRAWBERRY RUM JOB - COCKTL OTHER - 200 ML  ( MS-57095 )</t>
  </si>
  <si>
    <t>MS-3726</t>
  </si>
  <si>
    <t>BUZZBALLZ MIXED PACK:PH/TQ/CH/STR/APL/CR - COCKTL OTHER - 200 ML</t>
  </si>
  <si>
    <t>BUZZBALLZ MIXED PACK:PH/TQ/CH/STR/APL/CR - COCKTL OTHER - 200 ML  ( MS-3726 )</t>
  </si>
  <si>
    <t>MS-67081</t>
  </si>
  <si>
    <t>TWISTED SHOTZ STRAWBERRY SUNDAE:STRW/VNL - IM OTH SPCLTS - 100 ML</t>
  </si>
  <si>
    <t>TWISTED SHOTZ STRAWBERRY SUNDAE:STRW/VNL - IM OTH SPCLTS - 100 ML  ( MS-67081 )</t>
  </si>
  <si>
    <t>MS-58890</t>
  </si>
  <si>
    <t>JOSE CUERVO STRAWBERRY LIME MARG 6-4 PCK - CAN COCKTAILS - 200 ML</t>
  </si>
  <si>
    <t>JOSE CUERVO STRAWBERRY LIME MARG 6-4 PCK - CAN COCKTAILS - 200 ML  ( MS-58890 )</t>
  </si>
  <si>
    <t>MS-59169</t>
  </si>
  <si>
    <t>1800 ULTIMATE JALAPENO LIME MARG R-T-D - LW PF CKTL MX - 1.75 LTR</t>
  </si>
  <si>
    <t>1800 ULTIMATE JALAPENO LIME MARG R-T-D - LW PF CKTL MX - 1.75 LTR  ( MS-59169 )</t>
  </si>
  <si>
    <t>MS-57082</t>
  </si>
  <si>
    <t>BUZZBALLZ FORBIDDEN APPLE - COCKTL OTHER - 200 ML</t>
  </si>
  <si>
    <t>BUZZBALLZ FORBIDDEN APPLE - COCKTL OTHER - 200 ML  ( MS-57082 )</t>
  </si>
  <si>
    <t>MS-56841</t>
  </si>
  <si>
    <t>BACARDI PARTY DRINKS HURRICANE - LW PF CKTL MX - 750 ML</t>
  </si>
  <si>
    <t>HURRICANE</t>
  </si>
  <si>
    <t>BACARDI PARTY DRINKS HURRICANE - LW PF CKTL MX - 750 ML  ( MS-56841 )</t>
  </si>
  <si>
    <t>MS-67118</t>
  </si>
  <si>
    <t>TWISTED SHOTZ BUTTERY NIPPLE CHOCOLATE - IM OTH SPCLTS - 100 ML</t>
  </si>
  <si>
    <t>TWISTED SHOTZ BUTTERY NIPPLE CHOCOLATE - IM OTH SPCLTS - 100 ML  ( MS-67118 )</t>
  </si>
  <si>
    <t>MS-62114</t>
  </si>
  <si>
    <t>MONTEBELLO LONG ISLAND ICE TEA - LW PF CKTL MX - 375 ML</t>
  </si>
  <si>
    <t>MONTEBELLO LONG ISLAND ICE TEA - LW PF CKTL MX - 375 ML  ( MS-62114 )</t>
  </si>
  <si>
    <t>MS-57113</t>
  </si>
  <si>
    <t>BUZZBALLZ PEACHBALLZ - COCKTL OTHER - 200 ML</t>
  </si>
  <si>
    <t>BUZZBALLZ PEACHBALLZ - COCKTL OTHER - 200 ML  ( MS-57113 )</t>
  </si>
  <si>
    <t>MS-58888</t>
  </si>
  <si>
    <t>JOSE CUERVO LIME MARGARITA CAN 6-4 PACK - CAN COCKTAILS - 200 ML</t>
  </si>
  <si>
    <t>JOSE CUERVO LIME MARGARITA CAN 6-4 PACK - CAN COCKTAILS - 200 ML  ( MS-58888 )</t>
  </si>
  <si>
    <t>MS-72448</t>
  </si>
  <si>
    <t>BLU-DACIOUS KAMIKAZE - SPECIALTY LIQ - 375 ML</t>
  </si>
  <si>
    <t>BLU-DACIOUS KAMIKAZE - SPECIALTY LIQ - 375 ML  ( MS-72448 )</t>
  </si>
  <si>
    <t>MANGO BOTTLING  ( 4369 )</t>
  </si>
  <si>
    <t>MS-58878</t>
  </si>
  <si>
    <t>JOSE CUERVO GOLDEN HONEYDEW MARGARITA - LW PF CKTL MX - 1.75 LTR</t>
  </si>
  <si>
    <t>JOSE CUERVO GOLDEN HONEYDEW MARGARITA - LW PF CKTL MX - 1.75 LTR  ( MS-58878 )</t>
  </si>
  <si>
    <t>MS-56850</t>
  </si>
  <si>
    <t>BACARDI PARTY DRINK BAHAMA MAMA PET - LW PF CKTL MX - 1.75 LTR</t>
  </si>
  <si>
    <t>BAHAMA MAMA</t>
  </si>
  <si>
    <t>BACARDI PARTY DRINK BAHAMA MAMA PET - LW PF CKTL MX - 1.75 LTR  ( MS-56850 )</t>
  </si>
  <si>
    <t>MS-62369</t>
  </si>
  <si>
    <t>MALIBU BLUE HAWAIIAN CKTL READY-TO-SERVE - LW PF CKTL MX - 1.75 LTR</t>
  </si>
  <si>
    <t>MALIBU BLUE HAWAIIAN CKTL READY-TO-SERVE - LW PF CKTL MX - 1.75 LTR  ( MS-62369 )</t>
  </si>
  <si>
    <t>MS-63359</t>
  </si>
  <si>
    <t>SKINNYGIRL WHITE PEACH MARGARITA - LW PF CKTL MX - 750 ML</t>
  </si>
  <si>
    <t>SKINNYGIRL WHITE PEACH MARGARITA - LW PF CKTL MX - 750 ML  ( MS-63359 )</t>
  </si>
  <si>
    <t>MS-56840</t>
  </si>
  <si>
    <t>BACARDI PARTY DRINKS HURRICANE - LW PF CKTL MX - 1.75 LTR</t>
  </si>
  <si>
    <t>BACARDI PARTY DRINKS HURRICANE - LW PF CKTL MX - 1.75 LTR  ( MS-56840 )</t>
  </si>
  <si>
    <t>MS-57179</t>
  </si>
  <si>
    <t>CHI-CHI'S RUBY RED MARGARITA - LW PF CKTL MX - 1.75 LTR</t>
  </si>
  <si>
    <t>CHI-CHI'S RUBY RED MARGARITA - LW PF CKTL MX - 1.75 LTR  ( MS-57179 )</t>
  </si>
  <si>
    <t>MS-63531</t>
  </si>
  <si>
    <t>SALVADOR'S ORIGINAL MARGARITA 26PRF RTD - LW PF CKTL MX - 200 ML</t>
  </si>
  <si>
    <t>SALVADOR'S ORIGINAL MARGARITA 26PRF RTD - LW PF CKTL MX - 200 ML  ( MS-63531 )</t>
  </si>
  <si>
    <t>MS-63354</t>
  </si>
  <si>
    <t>SKINNYGIRL WHITE CRANBERRY COSMO - LW PF CKTL MX - 750 ML</t>
  </si>
  <si>
    <t>COSMOPOLITAN</t>
  </si>
  <si>
    <t>SKINNYGIRL WHITE CRANBERRY COSMO - LW PF CKTL MX - 750 ML  ( MS-63354 )</t>
  </si>
  <si>
    <t>MS-56851</t>
  </si>
  <si>
    <t>BACARDI PARTY DRINKS BAHAMA MAMA - LW PF CKTL MX - 750 ML</t>
  </si>
  <si>
    <t>BACARDI PARTY DRINKS BAHAMA MAMA - LW PF CKTL MX - 750 ML  ( MS-56851 )</t>
  </si>
  <si>
    <t>MS-10846</t>
  </si>
  <si>
    <t>CANADIAN CLUB SMALL BATCH CLASSIC - CANDN BTL U S - 750 ML</t>
  </si>
  <si>
    <t>CANADIAN CLUB SMALL BATCH CLASSIC - CANDN BTL U S - 750 ML  ( MS-10846 )</t>
  </si>
  <si>
    <t>MS-86746</t>
  </si>
  <si>
    <t>JAMIESON PRICHARD'S SWEET LUCY - WHISKY SPCLTY - 750 ML</t>
  </si>
  <si>
    <t>JAMIESON PRICHARD'S SWEET LUCY - WHISKY SPCLTY - 750 ML  ( MS-86746 )</t>
  </si>
  <si>
    <t>PRICHARDS DIST  ( 6092 )</t>
  </si>
  <si>
    <t>MS-11345</t>
  </si>
  <si>
    <t>SEAGRAMS V O - CANDN BTL CAN - 750 ML TRV</t>
  </si>
  <si>
    <t>SEAGRAMS V O - CANDN BTL CAN - 750 ML TRV  ( MS-11345 )</t>
  </si>
  <si>
    <t>MS-47767</t>
  </si>
  <si>
    <t>CONJURE COGNAC - IM COGNAC - 375 ML</t>
  </si>
  <si>
    <t>IMPORTED</t>
  </si>
  <si>
    <t>CONJURE COGNAC - IM COGNAC - 375 ML  ( MS-47767 )</t>
  </si>
  <si>
    <t>MS-77774</t>
  </si>
  <si>
    <t>WILD TURKEY AMERICAN HONEY - SPECIALTY LIQ - 1.0 LTR</t>
  </si>
  <si>
    <t>WILD TURKEY AMERICAN HONEY - SPECIALTY LIQ - 1.0 LTR  ( MS-77774 )</t>
  </si>
  <si>
    <t>MS-15526</t>
  </si>
  <si>
    <t>BUSHMILL BLACK BUSH - IRISH - 750 ML</t>
  </si>
  <si>
    <t>BUSHMILL BLACK BUSH - IRISH - 750 ML  ( MS-15526 )</t>
  </si>
  <si>
    <t>MS-15856</t>
  </si>
  <si>
    <t>REDBREAST IRISH WHISKEY 12 YEAR - IRISH - 750 ML</t>
  </si>
  <si>
    <t>REDBREAST IRISH WHISKEY 12 YEAR - IRISH - 750 ML  ( MS-15856 )</t>
  </si>
  <si>
    <t>MS-10822</t>
  </si>
  <si>
    <t>CROWN ROYAL NORTHERN HARVEST RYE - CANDN BTL CAN - 375 ML</t>
  </si>
  <si>
    <t>CROWN ROYAL NORTHERN HARVEST RYE - CANDN BTL CAN - 375 ML  ( MS-10822 )</t>
  </si>
  <si>
    <t>MS-28246</t>
  </si>
  <si>
    <t>BOODLES 904 PROOF - GIN IMPORTED - 750 ML</t>
  </si>
  <si>
    <t>BOODLES 904 PROOF - GIN IMPORTED - 750 ML  ( MS-28246 )</t>
  </si>
  <si>
    <t>MS-88540</t>
  </si>
  <si>
    <t>HORNITOS LIME SHOT TEQUILA (WHITE) - IM TEQ WHITE - 750 ML</t>
  </si>
  <si>
    <t>HORNITOS LIME SHOT TEQUILA (WHITE) - IM TEQ WHITE - 750 ML  ( MS-88540 )</t>
  </si>
  <si>
    <t>MS-34880</t>
  </si>
  <si>
    <t>STOLICHNAYA VANIL FLAVORED VODKA - VODKA IMPORTD - 750 ML</t>
  </si>
  <si>
    <t>STOLICHNAYA VANIL FLAVORED VODKA - VODKA IMPORTD - 750 ML  ( MS-34880 )</t>
  </si>
  <si>
    <t>MS-64744</t>
  </si>
  <si>
    <t>CIROC COCONUT FLAVORED VODKA SPECIALTY - IM OTH SPCLTS - 1.75 LTR</t>
  </si>
  <si>
    <t>CIROC COCONUT FLAVORED VODKA SPECIALTY - IM OTH SPCLTS - 1.75 LTR  ( MS-64744 )</t>
  </si>
  <si>
    <t>MS-36165</t>
  </si>
  <si>
    <t>PINNACLE SALTED CARAMEL FLVD VODKA (DSS) - IM OTH SPCLTS - 750 ML</t>
  </si>
  <si>
    <t>PINNACLE SALTED CARAMEL FLVD VODKA (DSS) - IM OTH SPCLTS - 750 ML  ( MS-36165 )</t>
  </si>
  <si>
    <t>MS-34649</t>
  </si>
  <si>
    <t>PINNACLE 100 PROOF VODKA - VODKA IMPORTD - 750 ML</t>
  </si>
  <si>
    <t>PINNACLE 100 PROOF VODKA - VODKA IMPORTD - 750 ML  ( MS-34649 )</t>
  </si>
  <si>
    <t>MS-89488</t>
  </si>
  <si>
    <t>MAESTRO DOBEL DIAMANTE REPOSADO TEQUILA - IM TEQ GOLD - 750 ML</t>
  </si>
  <si>
    <t>MAESTRO DOBEL DIAMANTE REPOSADO TEQUILA - IM TEQ GOLD - 750 ML  ( MS-89488 )</t>
  </si>
  <si>
    <t>MS-15626</t>
  </si>
  <si>
    <t>JAMESON - IRISH - 750 ML</t>
  </si>
  <si>
    <t>JAMESON - IRISH - 750 ML  ( MS-15626 )</t>
  </si>
  <si>
    <t>MS-15627</t>
  </si>
  <si>
    <t>JAMESON - IRISH - 1.0 LTR</t>
  </si>
  <si>
    <t>JAMESON - IRISH - 1.0 LTR  ( MS-15627 )</t>
  </si>
  <si>
    <t>MS-15628</t>
  </si>
  <si>
    <t>JAMESON - IRISH - 1.75 LTR</t>
  </si>
  <si>
    <t>JAMESON - IRISH - 1.75 LTR  ( MS-15628 )</t>
  </si>
  <si>
    <t>MS-15644</t>
  </si>
  <si>
    <t>JAMESON - IRISH - 375 ML</t>
  </si>
  <si>
    <t>JAMESON - IRISH - 375 ML  ( MS-15644 )</t>
  </si>
  <si>
    <t>MS-15667</t>
  </si>
  <si>
    <t>JAMESON SELECT RESERVE IRISH WHISKEY - IRISH - 750 ML</t>
  </si>
  <si>
    <t>JAMESON SELECT RESERVE IRISH WHISKEY - IRISH - 750 ML  ( MS-15667 )</t>
  </si>
  <si>
    <t>MS-15776</t>
  </si>
  <si>
    <t>BUSHMILLS IRISH - IRISH - 750 ML</t>
  </si>
  <si>
    <t>BUSHMILLS IRISH - IRISH - 750 ML  ( MS-15776 )</t>
  </si>
  <si>
    <t>MS-15658</t>
  </si>
  <si>
    <t>JAMESON CASKMATES STOUT EDITION IRISH - IRISH - 750 ML</t>
  </si>
  <si>
    <t>JAMESON CASKMATES STOUT EDITION IRISH - IRISH - 750 ML  ( MS-15658 )</t>
  </si>
  <si>
    <t>MS-15621</t>
  </si>
  <si>
    <t>JAMESON - IRISH - 50 ML</t>
  </si>
  <si>
    <t>JAMESON - IRISH - 50 ML  ( MS-15621 )</t>
  </si>
  <si>
    <t>MS-15940</t>
  </si>
  <si>
    <t>TULLAMORE DEW - IRISH - 750 ML</t>
  </si>
  <si>
    <t>TULLAMORE DEW - IRISH - 750 ML  ( MS-15940 )</t>
  </si>
  <si>
    <t>MS-15778</t>
  </si>
  <si>
    <t>BUSHMILLS IRISH - IRISH - 1.75 LTR</t>
  </si>
  <si>
    <t>BUSHMILLS IRISH - IRISH - 1.75 LTR  ( MS-15778 )</t>
  </si>
  <si>
    <t>MS-26596</t>
  </si>
  <si>
    <t>GEORGE DICKEL SPECIAL BARREL RESERVE - TENN WHISKEY - 750 ML</t>
  </si>
  <si>
    <t>GEORGE DICKEL SPECIAL BARREL RESERVE - TENN WHISKEY - 750 ML  ( MS-26596 )</t>
  </si>
  <si>
    <t>MS-86668</t>
  </si>
  <si>
    <t>JACK DANIELS TENNESSEE HONEY LIQUEUR - WHISKY SPCLTY - 50 ML</t>
  </si>
  <si>
    <t>JACK DANIELS TENNESSEE HONEY LIQUEUR - WHISKY SPCLTY - 50 ML  ( MS-86668 )</t>
  </si>
  <si>
    <t>MS-28042</t>
  </si>
  <si>
    <t>JIM BEAM VANILLA FLAVORED WHISKEY - MISC US WHSKY - 375 ML</t>
  </si>
  <si>
    <t>JIM BEAM VANILLA FLAVORED WHISKEY - MISC US WHSKY - 375 ML  ( MS-28042 )</t>
  </si>
  <si>
    <t>MS-34856</t>
  </si>
  <si>
    <t>TANQUERAY STERLING - VODKA IMPORTD - 750 ML</t>
  </si>
  <si>
    <t>TANQUERAY STERLING - VODKA IMPORTD - 750 ML  ( MS-34856 )</t>
  </si>
  <si>
    <t>MS-32233</t>
  </si>
  <si>
    <t>SEAGRAM'S EXTRA DRY - GIN DOMESTIC - 200 ML</t>
  </si>
  <si>
    <t>SEAGRAM'S EXTRA DRY - GIN DOMESTIC - 200 ML  ( MS-32233 )</t>
  </si>
  <si>
    <t>MS-32234</t>
  </si>
  <si>
    <t>SEAGRAM'S EXTRA DRY - GIN DOMESTIC - 375 ML</t>
  </si>
  <si>
    <t>SEAGRAM'S EXTRA DRY - GIN DOMESTIC - 375 ML  ( MS-32234 )</t>
  </si>
  <si>
    <t>MS-34578</t>
  </si>
  <si>
    <t>PINNACLE VODKA (FRANCE) - VODKA IMPORTD - 1.75 LTR</t>
  </si>
  <si>
    <t>PINNACLE VODKA (FRANCE) - VODKA IMPORTD - 1.75 LTR  ( MS-34578 )</t>
  </si>
  <si>
    <t>MS-19068</t>
  </si>
  <si>
    <t>JIM BEAM - STRT BOURBON - 1.75 LTR</t>
  </si>
  <si>
    <t>JIM BEAM - STRT BOURBON - 1.75 LTR  ( MS-19068 )</t>
  </si>
  <si>
    <t>MS-53214</t>
  </si>
  <si>
    <t>PAUL MASSON GRANDE AMBER - GRAPE BRANDY - 375 ML</t>
  </si>
  <si>
    <t>PAUL MASSON GRANDE AMBER - GRAPE BRANDY - 375 ML  ( MS-53214 )</t>
  </si>
  <si>
    <t>MS-32238</t>
  </si>
  <si>
    <t>SEAGRAM'S EXTRA DRY - GIN DOMESTIC - 1.75 LTR</t>
  </si>
  <si>
    <t>SEAGRAM'S EXTRA DRY - GIN DOMESTIC - 1.75 LTR  ( MS-32238 )</t>
  </si>
  <si>
    <t>MS-53213</t>
  </si>
  <si>
    <t>PAUL MASSON GRANDE AMBER - GRAPE BRANDY - 200 ML</t>
  </si>
  <si>
    <t>PAUL MASSON GRANDE AMBER - GRAPE BRANDY - 200 ML  ( MS-53213 )</t>
  </si>
  <si>
    <t>MS-36968</t>
  </si>
  <si>
    <t>NEW AMSTERDAM VODKA - VODKA 80 PRF - 375 ML</t>
  </si>
  <si>
    <t>NEW AMSTERDAM VODKA - VODKA 80 PRF - 375 ML  ( MS-36968 )</t>
  </si>
  <si>
    <t>MS-38008</t>
  </si>
  <si>
    <t>SMIRNOFF (PET) - VODKA 80 PRF - 1.75 LTR</t>
  </si>
  <si>
    <t>SMIRNOFF (PET) - VODKA 80 PRF - 1.75 LTR  ( MS-38008 )</t>
  </si>
  <si>
    <t>MS-32236</t>
  </si>
  <si>
    <t>SEAGRAM'S EXTRA DRY - GIN DOMESTIC - 750 ML</t>
  </si>
  <si>
    <t>SEAGRAM'S EXTRA DRY - GIN DOMESTIC - 750 ML  ( MS-32236 )</t>
  </si>
  <si>
    <t>MS-47785</t>
  </si>
  <si>
    <t>COURVOISIER V S - IM COGNAC - 375 ML</t>
  </si>
  <si>
    <t>COURVOISIER V S - IM COGNAC - 375 ML  ( MS-47785 )</t>
  </si>
  <si>
    <t>MS-53216</t>
  </si>
  <si>
    <t>PAUL MASSON GRANDE AMBER - GRAPE BRANDY - 750 ML</t>
  </si>
  <si>
    <t>PAUL MASSON GRANDE AMBER - GRAPE BRANDY - 750 ML  ( MS-53216 )</t>
  </si>
  <si>
    <t>MS-17958</t>
  </si>
  <si>
    <t>EVAN WILLIAMS BLACK LABEL - STRT BOURBON - 1.75 LTR</t>
  </si>
  <si>
    <t>EVAN WILLIAMS BLACK LABEL - STRT BOURBON - 1.75 LTR  ( MS-17958 )</t>
  </si>
  <si>
    <t>MS-89197</t>
  </si>
  <si>
    <t>CUERVO ESPECIAL - IM TEQ GOLD - 1.0 LTR</t>
  </si>
  <si>
    <t>CUERVO ESPECIAL - IM TEQ GOLD - 1.0 LTR  ( MS-89197 )</t>
  </si>
  <si>
    <t>MS-36971</t>
  </si>
  <si>
    <t>NEW AMSTERDAM VODKA - VODKA 80 PRF - 1.75 LTR</t>
  </si>
  <si>
    <t>NEW AMSTERDAM VODKA - VODKA 80 PRF - 1.75 LTR  ( MS-36971 )</t>
  </si>
  <si>
    <t>MS-19067</t>
  </si>
  <si>
    <t>JIM BEAM - STRT BOURBON - 1.0 LTR</t>
  </si>
  <si>
    <t>JIM BEAM - STRT BOURBON - 1.0 LTR  ( MS-19067 )</t>
  </si>
  <si>
    <t>MS-12478</t>
  </si>
  <si>
    <t>CANADIAN MIST PET EASY POUR PSL LABEL - CANDN BTL U S - 1.75 LTR</t>
  </si>
  <si>
    <t>CANADIAN MIST PET EASY POUR PSL LABEL - CANDN BTL U S - 1.75 LTR  ( MS-12478 )</t>
  </si>
  <si>
    <t>MS-89196</t>
  </si>
  <si>
    <t>CUERVO ESPECIAL - IM TEQ GOLD - 750 ML</t>
  </si>
  <si>
    <t>CUERVO ESPECIAL - IM TEQ GOLD - 750 ML  ( MS-89196 )</t>
  </si>
  <si>
    <t>MS-52594</t>
  </si>
  <si>
    <t>E &amp; J - GRAPE BRANDY - 375 ML</t>
  </si>
  <si>
    <t>E &amp; J - GRAPE BRANDY - 375 ML  ( MS-52594 )</t>
  </si>
  <si>
    <t>MS-43338</t>
  </si>
  <si>
    <t>CAPTAIN MORGAN ORIGINAL SPICED - RUM VIRG ISLS - 1.75 LTR</t>
  </si>
  <si>
    <t>CAPTAIN MORGAN ORIGINAL SPICED - RUM VIRG ISLS - 1.75 LTR  ( MS-43338 )</t>
  </si>
  <si>
    <t>MS-89194</t>
  </si>
  <si>
    <t>CUERVO ESPECIAL FLASK BOTTLE - IM TEQ GOLD - 375 ML</t>
  </si>
  <si>
    <t>CUERVO ESPECIAL FLASK BOTTLE - IM TEQ GOLD - 375 ML  ( MS-89194 )</t>
  </si>
  <si>
    <t>MS-89198</t>
  </si>
  <si>
    <t>CUERVO ESPECIAL - IM TEQ GOLD - 1.75 LTR</t>
  </si>
  <si>
    <t>CUERVO ESPECIAL - IM TEQ GOLD - 1.75 LTR  ( MS-89198 )</t>
  </si>
  <si>
    <t>MS-42717</t>
  </si>
  <si>
    <t>MALIBU RUM NATURAL COCONUT* - IM RUM OTHER - 1.0 LTR</t>
  </si>
  <si>
    <t>MALIBU RUM NATURAL COCONUT* - IM RUM OTHER - 1.0 LTR  ( MS-42717 )</t>
  </si>
  <si>
    <t>MS-43120</t>
  </si>
  <si>
    <t>BACARDI LIGHT-DRY RUM PET - RUM PUER RICO - 1.75 LTR</t>
  </si>
  <si>
    <t>BACARDI LIGHT-DRY RUM PET - RUM PUER RICO - 1.75 LTR  ( MS-43120 )</t>
  </si>
  <si>
    <t>MS-19066</t>
  </si>
  <si>
    <t>JIM BEAM - STRT BOURBON - 750 ML</t>
  </si>
  <si>
    <t>JIM BEAM - STRT BOURBON - 750 ML  ( MS-19066 )</t>
  </si>
  <si>
    <t>MS-42716</t>
  </si>
  <si>
    <t>MALIBU RUM NATURAL COCONUT* - IM RUM OTHER - 750 ML</t>
  </si>
  <si>
    <t>MALIBU RUM NATURAL COCONUT* - IM RUM OTHER - 750 ML  ( MS-42716 )</t>
  </si>
  <si>
    <t>MS-43337</t>
  </si>
  <si>
    <t>CAPTAIN MORGAN ORIGINAL SPICED - RUM VIRG ISLS - 1.0 LTR</t>
  </si>
  <si>
    <t>CAPTAIN MORGAN ORIGINAL SPICED - RUM VIRG ISLS - 1.0 LTR  ( MS-43337 )</t>
  </si>
  <si>
    <t>MS-36969</t>
  </si>
  <si>
    <t>NEW AMSTERDAM VODKA - VODKA 80 PRF - 750 ML</t>
  </si>
  <si>
    <t>NEW AMSTERDAM VODKA - VODKA 80 PRF - 750 ML  ( MS-36969 )</t>
  </si>
  <si>
    <t>MS-53218</t>
  </si>
  <si>
    <t>PAUL MASSON GRANDE AMBER - GRAPE BRANDY - 1.75 LTR</t>
  </si>
  <si>
    <t>PAUL MASSON GRANDE AMBER - GRAPE BRANDY - 1.75 LTR  ( MS-53218 )</t>
  </si>
  <si>
    <t>MS-47786</t>
  </si>
  <si>
    <t>COURVOISIER V S - IM COGNAC - 750 ML</t>
  </si>
  <si>
    <t>COURVOISIER V S - IM COGNAC - 750 ML  ( MS-47786 )</t>
  </si>
  <si>
    <t>MS-19064</t>
  </si>
  <si>
    <t>JIM BEAM - STRT BOURBON - 375 ML</t>
  </si>
  <si>
    <t>JIM BEAM - STRT BOURBON - 375 ML  ( MS-19064 )</t>
  </si>
  <si>
    <t>MS-43127</t>
  </si>
  <si>
    <t>BACARDI LIGHT-DRY RUM - RUM PUER RICO - 1.0 LTR</t>
  </si>
  <si>
    <t>BACARDI LIGHT-DRY RUM - RUM PUER RICO - 1.0 LTR  ( MS-43127 )</t>
  </si>
  <si>
    <t>MS-87408</t>
  </si>
  <si>
    <t>JOSE CUERVO ESPECIAL SILVER - IM TEQ WHITE - 750 ML</t>
  </si>
  <si>
    <t>JOSE CUERVO ESPECIAL SILVER - IM TEQ WHITE - 750 ML  ( MS-87408 )</t>
  </si>
  <si>
    <t>MS-47790</t>
  </si>
  <si>
    <t>COURVOISIER V S - IM COGNAC - 200 ML</t>
  </si>
  <si>
    <t>COURVOISIER V S - IM COGNAC - 200 ML  ( MS-47790 )</t>
  </si>
  <si>
    <t>MS-53217</t>
  </si>
  <si>
    <t>PAUL MASSON GRANDE AMBER - GRAPE BRANDY - 1.0 LTR</t>
  </si>
  <si>
    <t>PAUL MASSON GRANDE AMBER - GRAPE BRANDY - 1.0 LTR  ( MS-53217 )</t>
  </si>
  <si>
    <t>MS-40593</t>
  </si>
  <si>
    <t>NEW AMSTERDAM PEACH FLAVORED VODKA - OTHER FL VODK - 375 ML</t>
  </si>
  <si>
    <t>NEW AMSTERDAM PEACH FLAVORED VODKA - OTHER FL VODK - 375 ML  ( MS-40593 )</t>
  </si>
  <si>
    <t>MS-4868</t>
  </si>
  <si>
    <t>DEWARS WHITE LABEL - SCTCH BTL FGN - 1.75 LTR</t>
  </si>
  <si>
    <t>DEWARS WHITE LABEL - SCTCH BTL FGN - 1.75 LTR  ( MS-4868 )</t>
  </si>
  <si>
    <t>MS-37994</t>
  </si>
  <si>
    <t>SMIRNOFF - VODKA 80 PRF - 375 ML</t>
  </si>
  <si>
    <t>SMIRNOFF - VODKA 80 PRF - 375 ML  ( MS-37994 )</t>
  </si>
  <si>
    <t>MS-42718</t>
  </si>
  <si>
    <t>MALIBU RUM NATURAL COCONUT* - IM RUM OTHER - 1.75 LTR</t>
  </si>
  <si>
    <t>MALIBU RUM NATURAL COCONUT* - IM RUM OTHER - 1.75 LTR  ( MS-42718 )</t>
  </si>
  <si>
    <t>MS-52596</t>
  </si>
  <si>
    <t>E &amp; J - GRAPE BRANDY - 750 ML</t>
  </si>
  <si>
    <t>E &amp; J - GRAPE BRANDY - 750 ML  ( MS-52596 )</t>
  </si>
  <si>
    <t>MS-36967</t>
  </si>
  <si>
    <t>NEW AMSTERDAM VODKA - VODKA 80 PRF - 200 ML</t>
  </si>
  <si>
    <t>NEW AMSTERDAM VODKA - VODKA 80 PRF - 200 ML  ( MS-36967 )</t>
  </si>
  <si>
    <t>MS-52581</t>
  </si>
  <si>
    <t>E &amp; J GALLO SUPERIOR RESERVE VSOP - GRAPE BRANDY - 375 ML</t>
  </si>
  <si>
    <t>E &amp; J GALLO SUPERIOR RESERVE VSOP - GRAPE BRANDY - 375 ML  ( MS-52581 )</t>
  </si>
  <si>
    <t>MS-20168</t>
  </si>
  <si>
    <t>OLD CHARTER 8 YEAR - STRT BOURBON - 1.75 LTR</t>
  </si>
  <si>
    <t>OLD CHARTER 8 YEAR - STRT BOURBON - 1.75 LTR  ( MS-20168 )</t>
  </si>
  <si>
    <t>MS-37997</t>
  </si>
  <si>
    <t>SMIRNOFF - VODKA 80 PRF - 1.0 LTR</t>
  </si>
  <si>
    <t>SMIRNOFF - VODKA 80 PRF - 1.0 LTR  ( MS-37997 )</t>
  </si>
  <si>
    <t>MS-43128</t>
  </si>
  <si>
    <t>BACARDI LIGHT-DRY RUM - RUM PUER RICO - 1.75 LTR</t>
  </si>
  <si>
    <t>BACARDI LIGHT-DRY RUM - RUM PUER RICO - 1.75 LTR  ( MS-43128 )</t>
  </si>
  <si>
    <t>MS-52593</t>
  </si>
  <si>
    <t>E &amp; J - GRAPE BRANDY - 200 ML</t>
  </si>
  <si>
    <t>E &amp; J - GRAPE BRANDY - 200 ML  ( MS-52593 )</t>
  </si>
  <si>
    <t>MS-12464</t>
  </si>
  <si>
    <t>CANADIAN MIST - CANDN BTL U S - 375 ML</t>
  </si>
  <si>
    <t>CANADIAN MIST - CANDN BTL U S - 375 ML  ( MS-12464 )</t>
  </si>
  <si>
    <t>MS-37988</t>
  </si>
  <si>
    <t>SKYY - VODKA 80 PRF - 1.75 LTR</t>
  </si>
  <si>
    <t>SKYY - VODKA 80 PRF - 1.75 LTR  ( MS-37988 )</t>
  </si>
  <si>
    <t>MS-19096</t>
  </si>
  <si>
    <t>JIM BEAM - STRT BOURBON - 750 ML TRV</t>
  </si>
  <si>
    <t>JIM BEAM - STRT BOURBON - 750 ML TRV  ( MS-19096 )</t>
  </si>
  <si>
    <t>MS-49376</t>
  </si>
  <si>
    <t>SALIGNAC V S - IM COGNAC - 750 ML</t>
  </si>
  <si>
    <t>SALIGNAC V S - IM COGNAC - 750 ML  ( MS-49376 )</t>
  </si>
  <si>
    <t>MS-38006</t>
  </si>
  <si>
    <t>SMIRNOFF - VODKA 80 PRF - 750 ML TRV</t>
  </si>
  <si>
    <t>SMIRNOFF - VODKA 80 PRF - 750 ML TRV  ( MS-38006 )</t>
  </si>
  <si>
    <t>MS-17956</t>
  </si>
  <si>
    <t>EVAN WILLIAMS BLACK LABEL - STRT BOURBON - 750 ML</t>
  </si>
  <si>
    <t>EVAN WILLIAMS BLACK LABEL - STRT BOURBON - 750 ML  ( MS-17956 )</t>
  </si>
  <si>
    <t>MS-32237</t>
  </si>
  <si>
    <t>SEAGRAM'S EXTRA DRY - GIN DOMESTIC - 1.0 LTR</t>
  </si>
  <si>
    <t>SEAGRAM'S EXTRA DRY - GIN DOMESTIC - 1.0 LTR  ( MS-32237 )</t>
  </si>
  <si>
    <t>MS-4867</t>
  </si>
  <si>
    <t>DEWARS WHITE LABEL - SCTCH BTL FGN - 1.0 LTR</t>
  </si>
  <si>
    <t>DEWARS WHITE LABEL - SCTCH BTL FGN - 1.0 LTR  ( MS-4867 )</t>
  </si>
  <si>
    <t>MS-37998</t>
  </si>
  <si>
    <t>SMIRNOFF - VODKA 80 PRF - 1.75 LTR</t>
  </si>
  <si>
    <t>SMIRNOFF - VODKA 80 PRF - 1.75 LTR  ( MS-37998 )</t>
  </si>
  <si>
    <t>MS-43336</t>
  </si>
  <si>
    <t>CAPTAIN MORGAN ORIGINAL SPICED - RUM VIRG ISLS - 750 ML</t>
  </si>
  <si>
    <t>CAPTAIN MORGAN ORIGINAL SPICED - RUM VIRG ISLS - 750 ML  ( MS-43336 )</t>
  </si>
  <si>
    <t>MS-10628</t>
  </si>
  <si>
    <t>CANADIAN CLUB ORIGINAL 1858 - CANDN BTL U S - 1.75 LTR</t>
  </si>
  <si>
    <t>CANADIAN CLUB ORIGINAL 1858 - CANDN BTL U S - 1.75 LTR  ( MS-10628 )</t>
  </si>
  <si>
    <t>MS-34368</t>
  </si>
  <si>
    <t>FRIS 80 SKANDIA VODKA DENMARK - VODKA IMPORTD - 1.75 LTR</t>
  </si>
  <si>
    <t>FRIS 80 SKANDIA VODKA DENMARK - VODKA IMPORTD - 1.75 LTR  ( MS-34368 )</t>
  </si>
  <si>
    <t>MS-17954</t>
  </si>
  <si>
    <t>EVAN WILLIAMS BLACK LABEL - STRT BOURBON - 375 ML</t>
  </si>
  <si>
    <t>EVAN WILLIAMS BLACK LABEL - STRT BOURBON - 375 ML  ( MS-17954 )</t>
  </si>
  <si>
    <t>MS-56196</t>
  </si>
  <si>
    <t>PAUL MASSON GRANDE AMBER PEACH FL BRANDY - PEACH FL BRNY - 750 ML</t>
  </si>
  <si>
    <t>PAUL MASSON GRANDE AMBER PEACH FL BRANDY - PEACH FL BRNY - 750 ML  ( MS-56196 )</t>
  </si>
  <si>
    <t>MS-20166</t>
  </si>
  <si>
    <t>OLD CHARTER 8 YEAR - STRT BOURBON - 750 ML</t>
  </si>
  <si>
    <t>OLD CHARTER 8 YEAR - STRT BOURBON - 750 ML  ( MS-20166 )</t>
  </si>
  <si>
    <t>MS-17957</t>
  </si>
  <si>
    <t>EVAN WILLIAMS BLACK LABEL - STRT BOURBON - 1.0 LTR</t>
  </si>
  <si>
    <t>EVAN WILLIAMS BLACK LABEL - STRT BOURBON - 1.0 LTR  ( MS-17957 )</t>
  </si>
  <si>
    <t>MS-52598</t>
  </si>
  <si>
    <t>E &amp; J - GRAPE BRANDY - 1.75 LTR</t>
  </si>
  <si>
    <t>E &amp; J - GRAPE BRANDY - 1.75 LTR  ( MS-52598 )</t>
  </si>
  <si>
    <t>MS-43126</t>
  </si>
  <si>
    <t>BACARDI LIGHT-DRY RUM - RUM PUER RICO - 750 ML</t>
  </si>
  <si>
    <t>BACARDI LIGHT-DRY RUM - RUM PUER RICO - 750 ML  ( MS-43126 )</t>
  </si>
  <si>
    <t>MS-31474</t>
  </si>
  <si>
    <t>NEW AMSTERDAM - GIN DOMESTIC - 375 ML</t>
  </si>
  <si>
    <t>NEW AMSTERDAM - GIN DOMESTIC - 375 ML  ( MS-31474 )</t>
  </si>
  <si>
    <t>MS-12858</t>
  </si>
  <si>
    <t>CANADIAN RICH AND RARE RESERVE - CANDN BTL U S - 1.75 LTR</t>
  </si>
  <si>
    <t>CANADIAN RICH AND RARE RESERVE - CANDN BTL U S - 1.75 LTR  ( MS-12858 )</t>
  </si>
  <si>
    <t>MS-37996</t>
  </si>
  <si>
    <t>SMIRNOFF - VODKA 80 PRF - 750 ML</t>
  </si>
  <si>
    <t>SMIRNOFF - VODKA 80 PRF - 750 ML  ( MS-37996 )</t>
  </si>
  <si>
    <t>MS-52582</t>
  </si>
  <si>
    <t>E &amp; J GALLO SUPERIOR RESERVE VSOP - GRAPE BRANDY - 750 ML</t>
  </si>
  <si>
    <t>E &amp; J GALLO SUPERIOR RESERVE VSOP - GRAPE BRANDY - 750 ML  ( MS-52582 )</t>
  </si>
  <si>
    <t>MS-34821</t>
  </si>
  <si>
    <t>SVEDKA SWEDISH VODKA - VODKA IMPORTD - 1.75 LTR</t>
  </si>
  <si>
    <t>SVEDKA SWEDISH VODKA - VODKA IMPORTD - 1.75 LTR  ( MS-34821 )</t>
  </si>
  <si>
    <t>MS-32235</t>
  </si>
  <si>
    <t>SEAGRAM'S EXTRA DRY - GIN DOMESTIC - 750 ML TRV</t>
  </si>
  <si>
    <t>SEAGRAM'S EXTRA DRY - GIN DOMESTIC - 750 ML TRV  ( MS-32235 )</t>
  </si>
  <si>
    <t>MS-56195</t>
  </si>
  <si>
    <t>PAUL MASSON GRANDE AMBER PEACH FL BRANDY - PEACH FL BRNY - 375 ML</t>
  </si>
  <si>
    <t>PAUL MASSON GRANDE AMBER PEACH FL BRANDY - PEACH FL BRNY - 375 ML  ( MS-56195 )</t>
  </si>
  <si>
    <t>MS-89193</t>
  </si>
  <si>
    <t>CUERVO ESPECIAL - IM TEQ GOLD - 200 ML</t>
  </si>
  <si>
    <t>CUERVO ESPECIAL - IM TEQ GOLD - 200 ML  ( MS-89193 )</t>
  </si>
  <si>
    <t>MS-73755</t>
  </si>
  <si>
    <t>E &amp; J APPLE (BRANDY W/APPLE LIQUEUR) - SPECIALTY LIQ - 750 ML</t>
  </si>
  <si>
    <t>E &amp; J APPLE (BRANDY W/APPLE LIQUEUR) - SPECIALTY LIQ - 750 ML  ( MS-73755 )</t>
  </si>
  <si>
    <t>MS-19070</t>
  </si>
  <si>
    <t>JIM BEAM - STRT BOURBON - 1.75 LTR  ( MS-19070 )</t>
  </si>
  <si>
    <t>MS-47546</t>
  </si>
  <si>
    <t>ANSAC V S - IM COGNAC - 750 ML</t>
  </si>
  <si>
    <t>ANSAC V S - IM COGNAC - 750 ML  ( MS-47546 )</t>
  </si>
  <si>
    <t>MS-20167</t>
  </si>
  <si>
    <t>OLD CHARTER 8 YEAR - STRT BOURBON - 1.0 LTR</t>
  </si>
  <si>
    <t>OLD CHARTER 8 YEAR - STRT BOURBON - 1.0 LTR  ( MS-20167 )</t>
  </si>
  <si>
    <t>MS-40192</t>
  </si>
  <si>
    <t>NEW AMSTERDAM PINEAPPLE FLAVORED VODKA - OTHER FL VODK - 375 ML</t>
  </si>
  <si>
    <t>NEW AMSTERDAM PINEAPPLE FLAVORED VODKA - OTHER FL VODK - 375 ML  ( MS-40192 )</t>
  </si>
  <si>
    <t>MS-87643</t>
  </si>
  <si>
    <t>FAMILIA CAMARENA SILVER TEQUILA - IM TEQ WHITE - 750 ML</t>
  </si>
  <si>
    <t>FAMILIA CAMARENA SILVER TEQUILA - IM TEQ WHITE - 750 ML  ( MS-87643 )</t>
  </si>
  <si>
    <t>MS-39917</t>
  </si>
  <si>
    <t>NEW AMSTERDAM APPLE FLAVORED VODKA - OTHER FL VODK - 375 ML</t>
  </si>
  <si>
    <t>NEW AMSTERDAM APPLE FLAVORED VODKA - OTHER FL VODK - 375 ML  ( MS-39917 )</t>
  </si>
  <si>
    <t>MS-20169</t>
  </si>
  <si>
    <t>OLD CHARTER 8 YEAR - STRT BOURBON - 1.75 LTR  ( MS-20169 )</t>
  </si>
  <si>
    <t>MS-52580</t>
  </si>
  <si>
    <t>E &amp; J GALLO SUPERIOR RESERVE VSOP - GRAPE BRANDY - 200 ML</t>
  </si>
  <si>
    <t>E &amp; J GALLO SUPERIOR RESERVE VSOP - GRAPE BRANDY - 200 ML  ( MS-52580 )</t>
  </si>
  <si>
    <t>MS-49374</t>
  </si>
  <si>
    <t>SALIGNAC V S - IM COGNAC - 375 ML</t>
  </si>
  <si>
    <t>SALIGNAC V S - IM COGNAC - 375 ML  ( MS-49374 )</t>
  </si>
  <si>
    <t>MS-40594</t>
  </si>
  <si>
    <t>NEW AMSTERDAM PEACH FLAVORED VODKA - OTHER FL VODK - 750 ML</t>
  </si>
  <si>
    <t>NEW AMSTERDAM PEACH FLAVORED VODKA - OTHER FL VODK - 750 ML  ( MS-40594 )</t>
  </si>
  <si>
    <t>MS-43124</t>
  </si>
  <si>
    <t>BACARDI LIGHT-DRY RUM - RUM PUER RICO - 375 ML</t>
  </si>
  <si>
    <t>BACARDI LIGHT-DRY RUM - RUM PUER RICO - 375 ML  ( MS-43124 )</t>
  </si>
  <si>
    <t>MS-73754</t>
  </si>
  <si>
    <t>E &amp; J APPLE (BRANDY W/APPLE LIQUEUR) - SPECIALTY LIQ - 375 ML</t>
  </si>
  <si>
    <t>E &amp; J APPLE (BRANDY W/APPLE LIQUEUR) - SPECIALTY LIQ - 375 ML  ( MS-73754 )</t>
  </si>
  <si>
    <t>MS-40598</t>
  </si>
  <si>
    <t>NEW AMSTERDAM RED BERRY FLAVORED VODKA - OTHER FL VODK - 375 ML</t>
  </si>
  <si>
    <t>NEW AMSTERDAM RED BERRY FLAVORED VODKA - OTHER FL VODK - 375 ML  ( MS-40598 )</t>
  </si>
  <si>
    <t>MS-43125</t>
  </si>
  <si>
    <t>BACARDI LIGHT-DRY RUM - RUM PUER RICO - 750 ML TRV</t>
  </si>
  <si>
    <t>BACARDI LIGHT-DRY RUM - RUM PUER RICO - 750 ML TRV  ( MS-43125 )</t>
  </si>
  <si>
    <t>MS-27783</t>
  </si>
  <si>
    <t>JIM BEAM APPLE FLAVORED WHISKEY - MISC US WHSKY - 750 ML</t>
  </si>
  <si>
    <t>JIM BEAM APPLE FLAVORED WHISKEY - MISC US WHSKY - 750 ML  ( MS-27783 )</t>
  </si>
  <si>
    <t>MS-12476</t>
  </si>
  <si>
    <t>CANADIAN MIST - CANDN BTL U S - 750 ML TRV</t>
  </si>
  <si>
    <t>CANADIAN MIST - CANDN BTL U S - 750 ML TRV  ( MS-12476 )</t>
  </si>
  <si>
    <t>MS-34698</t>
  </si>
  <si>
    <t>PINNACLE VODKA (FRANCE) - VODKA IMPORTD - 375 ML</t>
  </si>
  <si>
    <t>PINNACLE VODKA (FRANCE) - VODKA IMPORTD - 375 ML  ( MS-34698 )</t>
  </si>
  <si>
    <t>MS-87403</t>
  </si>
  <si>
    <t>JOSE CUERVO ESPECIAL SILVER - IM TEQ WHITE - 375 ML</t>
  </si>
  <si>
    <t>JOSE CUERVO ESPECIAL SILVER - IM TEQ WHITE - 375 ML  ( MS-87403 )</t>
  </si>
  <si>
    <t>MS-34579</t>
  </si>
  <si>
    <t>PINNACLE VODKA (FRANCE) - VODKA IMPORTD - 750 ML</t>
  </si>
  <si>
    <t>PINNACLE VODKA (FRANCE) - VODKA IMPORTD - 750 ML  ( MS-34579 )</t>
  </si>
  <si>
    <t>MS-52597</t>
  </si>
  <si>
    <t>E &amp; J - GRAPE BRANDY - 1.0 LTR</t>
  </si>
  <si>
    <t>E &amp; J - GRAPE BRANDY - 1.0 LTR  ( MS-52597 )</t>
  </si>
  <si>
    <t>MS-31473</t>
  </si>
  <si>
    <t>NEW AMSTERDAM - GIN DOMESTIC - 1.75 LTR</t>
  </si>
  <si>
    <t>NEW AMSTERDAM - GIN DOMESTIC - 1.75 LTR  ( MS-31473 )</t>
  </si>
  <si>
    <t>MS-4866</t>
  </si>
  <si>
    <t>DEWARS WHITE LABEL - SCTCH BTL FGN - 750 ML</t>
  </si>
  <si>
    <t>DEWARS WHITE LABEL - SCTCH BTL FGN - 750 ML  ( MS-4866 )</t>
  </si>
  <si>
    <t>MS-32232</t>
  </si>
  <si>
    <t>SEAGRAM'S EXTRA DRY - GIN DOMESTIC - 100 ML</t>
  </si>
  <si>
    <t>SEAGRAM'S EXTRA DRY - GIN DOMESTIC - 100 ML  ( MS-32232 )</t>
  </si>
  <si>
    <t>MS-40313</t>
  </si>
  <si>
    <t>NEW AMSTERDAM PEACH FLAVORED VODKA - OTHER FL VODK - 1.75 LTR</t>
  </si>
  <si>
    <t>NEW AMSTERDAM PEACH FLAVORED VODKA - OTHER FL VODK - 1.75 LTR  ( MS-40313 )</t>
  </si>
  <si>
    <t>MS-5346</t>
  </si>
  <si>
    <t>JOHNNIE WALKER RED LABEL - SCTCH BTL FGN - 750 ML</t>
  </si>
  <si>
    <t>JOHNNIE WALKER RED LABEL - SCTCH BTL FGN - 750 ML  ( MS-5346 )</t>
  </si>
  <si>
    <t>MS-53204</t>
  </si>
  <si>
    <t>PAUL MASSON GRAND AMBER VSOP - GRAPE BRANDY - 375 ML</t>
  </si>
  <si>
    <t>PAUL MASSON GRAND AMBER VSOP - GRAPE BRANDY - 375 ML  ( MS-53204 )</t>
  </si>
  <si>
    <t>MS-52584</t>
  </si>
  <si>
    <t>E &amp; J GALLO SUPERIOR RESERVE VSOP - GRAPE BRANDY - 1.75 LTR</t>
  </si>
  <si>
    <t>E &amp; J GALLO SUPERIOR RESERVE VSOP - GRAPE BRANDY - 1.75 LTR  ( MS-52584 )</t>
  </si>
  <si>
    <t>MS-53206</t>
  </si>
  <si>
    <t>PAUL MASSON GRAND AMBER VSOP - GRAPE BRANDY - 750 ML</t>
  </si>
  <si>
    <t>PAUL MASSON GRAND AMBER VSOP - GRAPE BRANDY - 750 ML  ( MS-53206 )</t>
  </si>
  <si>
    <t>MS-36970</t>
  </si>
  <si>
    <t>NEW AMSTERDAM VODKA - VODKA 80 PRF - 1.0 LTR</t>
  </si>
  <si>
    <t>NEW AMSTERDAM VODKA - VODKA 80 PRF - 1.0 LTR  ( MS-36970 )</t>
  </si>
  <si>
    <t>MS-43285</t>
  </si>
  <si>
    <t>CAPTAIN MORGAN ORIGINAL SPICED - RUM VIRG ISLS - 750 ML TRV</t>
  </si>
  <si>
    <t>CAPTAIN MORGAN ORIGINAL SPICED - RUM VIRG ISLS - 750 ML TRV  ( MS-43285 )</t>
  </si>
  <si>
    <t>MS-20165</t>
  </si>
  <si>
    <t>OLD CHARTER 8 YEAR - STRT BOURBON - 750 ML TRV</t>
  </si>
  <si>
    <t>OLD CHARTER 8 YEAR - STRT BOURBON - 750 ML TRV  ( MS-20165 )</t>
  </si>
  <si>
    <t>MS-87410</t>
  </si>
  <si>
    <t>JOSE CUERVO ESPECIAL SILVER - IM TEQ WHITE - 1.75 LTR</t>
  </si>
  <si>
    <t>JOSE CUERVO ESPECIAL SILVER - IM TEQ WHITE - 1.75 LTR  ( MS-87410 )</t>
  </si>
  <si>
    <t>MS-19063</t>
  </si>
  <si>
    <t>JIM BEAM - STRT BOURBON - 200 ML</t>
  </si>
  <si>
    <t>JIM BEAM - STRT BOURBON - 200 ML  ( MS-19063 )</t>
  </si>
  <si>
    <t>MS-18098</t>
  </si>
  <si>
    <t>EVAN WILLIAMS 1783 - STRT BOURBON - 1.75 LTR</t>
  </si>
  <si>
    <t>EVAN WILLIAMS 1783 - STRT BOURBON - 1.75 LTR  ( MS-18098 )</t>
  </si>
  <si>
    <t>MS-37993</t>
  </si>
  <si>
    <t>SMIRNOFF - VODKA 80 PRF - 200 ML</t>
  </si>
  <si>
    <t>SMIRNOFF - VODKA 80 PRF - 200 ML  ( MS-37993 )</t>
  </si>
  <si>
    <t>MS-43334</t>
  </si>
  <si>
    <t>CAPTAIN MORGAN ORIGINAL SPICED - RUM VIRG ISLS - 375 ML</t>
  </si>
  <si>
    <t>CAPTAIN MORGAN ORIGINAL SPICED - RUM VIRG ISLS - 375 ML  ( MS-43334 )</t>
  </si>
  <si>
    <t>MS-37986</t>
  </si>
  <si>
    <t>SKYY - VODKA 80 PRF - 750 ML</t>
  </si>
  <si>
    <t>SKYY - VODKA 80 PRF - 750 ML  ( MS-37986 )</t>
  </si>
  <si>
    <t>MS-89011</t>
  </si>
  <si>
    <t>EL TORO GOLD TEQUILA - IM TEQ GOLD - 750 ML</t>
  </si>
  <si>
    <t>EL TORO GOLD TEQUILA - IM TEQ GOLD - 750 ML  ( MS-89011 )</t>
  </si>
  <si>
    <t>MS-5349</t>
  </si>
  <si>
    <t>JOHNNIE WALKER RED LABEL - SCTCH BTL FGN - 1.75 LTR</t>
  </si>
  <si>
    <t>JOHNNIE WALKER RED LABEL - SCTCH BTL FGN - 1.75 LTR  ( MS-5349 )</t>
  </si>
  <si>
    <t>MS-35626</t>
  </si>
  <si>
    <t>PINNACLE WHIPPED CREAM FLAVORED VODKA - IM OTH SPCLTS - 750 ML</t>
  </si>
  <si>
    <t>PINNACLE WHIPPED CREAM FLAVORED VODKA - IM OTH SPCLTS - 750 ML  ( MS-35626 )</t>
  </si>
  <si>
    <t>MS-47544</t>
  </si>
  <si>
    <t>ANSAC V S - IM COGNAC - 375 ML</t>
  </si>
  <si>
    <t>ANSAC V S - IM COGNAC - 375 ML  ( MS-47544 )</t>
  </si>
  <si>
    <t>MS-40193</t>
  </si>
  <si>
    <t>NEW AMSTERDAM PINEAPPLE FLAVORED VODKA - OTHER FL VODK - 750 ML</t>
  </si>
  <si>
    <t>NEW AMSTERDAM PINEAPPLE FLAVORED VODKA - OTHER FL VODK - 750 ML  ( MS-40193 )</t>
  </si>
  <si>
    <t>MS-37890</t>
  </si>
  <si>
    <t>SEAGRAM'S EXTRA SMOOTH VODKA - VODKA 80 PRF - 1.75 LTR</t>
  </si>
  <si>
    <t>SEAGRAM'S EXTRA SMOOTH VODKA - VODKA 80 PRF - 1.75 LTR  ( MS-37890 )</t>
  </si>
  <si>
    <t>MS-27605</t>
  </si>
  <si>
    <t>TIN CUP AMERICAN WHISKEY (COLORADO) - MISC US WHSKY - 750 ML</t>
  </si>
  <si>
    <t>TIN CUP AMERICAN WHISKEY (COLORADO) - MISC US WHSKY - 750 ML  ( MS-27605 )</t>
  </si>
  <si>
    <t>MS-73702</t>
  </si>
  <si>
    <t>EVAN WILLIAMS HONEY RESERVE - SPECIALTY LIQ - 750 ML</t>
  </si>
  <si>
    <t>EVAN WILLIAMS HONEY RESERVE - SPECIALTY LIQ - 750 ML  ( MS-73702 )</t>
  </si>
  <si>
    <t>MS-40592</t>
  </si>
  <si>
    <t>NEW AMSTERDAM PEACH FLAVORED VODKA - OTHER FL VODK - 200 ML</t>
  </si>
  <si>
    <t>NEW AMSTERDAM PEACH FLAVORED VODKA - OTHER FL VODK - 200 ML  ( MS-40592 )</t>
  </si>
  <si>
    <t>MS-18116</t>
  </si>
  <si>
    <t>EVAN WILLIAMS BLACK LABEL - STRT BOURBON - 750 ML TRV</t>
  </si>
  <si>
    <t>EVAN WILLIAMS BLACK LABEL - STRT BOURBON - 750 ML TRV  ( MS-18116 )</t>
  </si>
  <si>
    <t>MS-47787</t>
  </si>
  <si>
    <t>COURVOISIER V S - IM COGNAC - 1.0 LTR</t>
  </si>
  <si>
    <t>COURVOISIER V S - IM COGNAC - 1.0 LTR  ( MS-47787 )</t>
  </si>
  <si>
    <t>MS-43040</t>
  </si>
  <si>
    <t>BACARDI GOLD DARK RUM PET - RUM PUER RICO - 1.75 LTR</t>
  </si>
  <si>
    <t>BACARDI GOLD DARK RUM PET - RUM PUER RICO - 1.75 LTR  ( MS-43040 )</t>
  </si>
  <si>
    <t>MS-31475</t>
  </si>
  <si>
    <t>NEW AMSTERDAM - GIN DOMESTIC - 750 ML</t>
  </si>
  <si>
    <t>NEW AMSTERDAM - GIN DOMESTIC - 750 ML  ( MS-31475 )</t>
  </si>
  <si>
    <t>MS-43036</t>
  </si>
  <si>
    <t>BACARDI GOLD DARK RUM - RUM PUER RICO - 750 ML</t>
  </si>
  <si>
    <t>BACARDI GOLD DARK RUM - RUM PUER RICO - 750 ML  ( MS-43036 )</t>
  </si>
  <si>
    <t>MS-42714</t>
  </si>
  <si>
    <t>MALIBU RUM NATURAL COCONUT* - IM RUM OTHER - 375 ML</t>
  </si>
  <si>
    <t>MALIBU RUM NATURAL COCONUT* - IM RUM OTHER - 375 ML  ( MS-42714 )</t>
  </si>
  <si>
    <t>MS-43038</t>
  </si>
  <si>
    <t>BACARDI GOLD DARK RUM - RUM PUER RICO - 1.75 LTR</t>
  </si>
  <si>
    <t>BACARDI GOLD DARK RUM - RUM PUER RICO - 1.75 LTR  ( MS-43038 )</t>
  </si>
  <si>
    <t>MS-37886</t>
  </si>
  <si>
    <t>SEAGRAM'S EXTRA SMOOTH VODKA - VODKA 80 PRF - 750 ML</t>
  </si>
  <si>
    <t>SEAGRAM'S EXTRA SMOOTH VODKA - VODKA 80 PRF - 750 ML  ( MS-37886 )</t>
  </si>
  <si>
    <t>MS-40195</t>
  </si>
  <si>
    <t>NEW AMSTERDAM PINEAPPLE FLAVORED VODKA - OTHER FL VODK - 1.75 LTR</t>
  </si>
  <si>
    <t>NEW AMSTERDAM PINEAPPLE FLAVORED VODKA - OTHER FL VODK - 1.75 LTR  ( MS-40195 )</t>
  </si>
  <si>
    <t>MS-33278</t>
  </si>
  <si>
    <t>SEAGRAM'S PINEAPPLE TWISTED GIN - OTHER FLA GIN - 200 ML</t>
  </si>
  <si>
    <t>SEAGRAM'S PINEAPPLE TWISTED GIN - OTHER FLA GIN - 200 ML  ( MS-33278 )</t>
  </si>
  <si>
    <t>MS-87586</t>
  </si>
  <si>
    <t>EL JIMADOR SILVER TEQUILA (WAS BLANCO) - IM TEQ WHITE - 750 ML</t>
  </si>
  <si>
    <t>EL JIMADOR SILVER TEQUILA (WAS BLANCO) - IM TEQ WHITE - 750 ML  ( MS-87586 )</t>
  </si>
  <si>
    <t>MS-39918</t>
  </si>
  <si>
    <t>NEW AMSTERDAM APPLE FLAVORED VODKA - OTHER FL VODK - 750 ML</t>
  </si>
  <si>
    <t>NEW AMSTERDAM APPLE FLAVORED VODKA - OTHER FL VODK - 750 ML  ( MS-39918 )</t>
  </si>
  <si>
    <t>MS-85526</t>
  </si>
  <si>
    <t>DEKUYPER BLUE - CURACAO - 750 ML</t>
  </si>
  <si>
    <t>DEKUYPER BLUE - CURACAO - 750 ML  ( MS-85526 )</t>
  </si>
  <si>
    <t>MS-35628</t>
  </si>
  <si>
    <t>PINNACLE WHIPPED CREAM FLAVORED VODKA - IM OTH SPCLTS - 1.75 LTR</t>
  </si>
  <si>
    <t>PINNACLE WHIPPED CREAM FLAVORED VODKA - IM OTH SPCLTS - 1.75 LTR  ( MS-35628 )</t>
  </si>
  <si>
    <t>MS-31472</t>
  </si>
  <si>
    <t>NEW AMSTERDAM - GIN DOMESTIC - 200 ML</t>
  </si>
  <si>
    <t>NEW AMSTERDAM - GIN DOMESTIC - 200 ML  ( MS-31472 )</t>
  </si>
  <si>
    <t>MS-33284</t>
  </si>
  <si>
    <t>SEAGRAM'S PEACH TWISTED GIN - OTHER FLA GIN - 200 ML</t>
  </si>
  <si>
    <t>SEAGRAM'S PEACH TWISTED GIN - OTHER FLA GIN - 200 ML  ( MS-33284 )</t>
  </si>
  <si>
    <t>MS-89533</t>
  </si>
  <si>
    <t>FAMILIA CAMARENA REPOSADO TEQUILA - IM TEQ GOLD - 750 ML</t>
  </si>
  <si>
    <t>FAMILIA CAMARENA REPOSADO TEQUILA - IM TEQ GOLD - 750 ML  ( MS-89533 )</t>
  </si>
  <si>
    <t>MS-40599</t>
  </si>
  <si>
    <t>NEW AMSTERDAM RED BERRY FLAVORED VODKA - OTHER FL VODK - 750 ML</t>
  </si>
  <si>
    <t>NEW AMSTERDAM RED BERRY FLAVORED VODKA - OTHER FL VODK - 750 ML  ( MS-40599 )</t>
  </si>
  <si>
    <t>MS-34820</t>
  </si>
  <si>
    <t>SVEDKA SWEDISH VODKA - VODKA IMPORTD - 750 ML</t>
  </si>
  <si>
    <t>SVEDKA SWEDISH VODKA - VODKA IMPORTD - 750 ML  ( MS-34820 )</t>
  </si>
  <si>
    <t>MS-37884</t>
  </si>
  <si>
    <t>SEAGRAM'S EXTRA SMOOTH VODKA - VODKA 80 PRF - 375 ML</t>
  </si>
  <si>
    <t>SEAGRAM'S EXTRA SMOOTH VODKA - VODKA 80 PRF - 375 ML  ( MS-37884 )</t>
  </si>
  <si>
    <t>MS-43034</t>
  </si>
  <si>
    <t>BACARDI GOLD DARK RUM - RUM PUER RICO - 375 ML</t>
  </si>
  <si>
    <t>BACARDI GOLD DARK RUM - RUM PUER RICO - 375 ML  ( MS-43034 )</t>
  </si>
  <si>
    <t>MS-53203</t>
  </si>
  <si>
    <t>PAUL MASSON GRAND AMBER VSOP - GRAPE BRANDY - 200 ML</t>
  </si>
  <si>
    <t>PAUL MASSON GRAND AMBER VSOP - GRAPE BRANDY - 200 ML  ( MS-53203 )</t>
  </si>
  <si>
    <t>MS-42715</t>
  </si>
  <si>
    <t>MALIBU RUM NATURAL COCONUT* - IM RUM OTHER - 750 ML TRV</t>
  </si>
  <si>
    <t>MALIBU RUM NATURAL COCONUT* - IM RUM OTHER - 750 ML TRV  ( MS-42715 )</t>
  </si>
  <si>
    <t>MS-80684</t>
  </si>
  <si>
    <t>DEKUYPER BLUSTERY PEPPERMINT SCHNAPPS - PPMNT SCHNPPS - 375 ML</t>
  </si>
  <si>
    <t>DEKUYPER BLUSTERY PEPPERMINT SCHNAPPS - PPMNT SCHNPPS - 375 ML  ( MS-80684 )</t>
  </si>
  <si>
    <t>MS-89191</t>
  </si>
  <si>
    <t>CUERVO ESPECIAL - IM TEQ GOLD - 50 ML</t>
  </si>
  <si>
    <t>CUERVO ESPECIAL - IM TEQ GOLD - 50 ML  ( MS-89191 )</t>
  </si>
  <si>
    <t>MS-16518</t>
  </si>
  <si>
    <t>ANCIENT AGE - STRT BOURBON - 1.75 LTR</t>
  </si>
  <si>
    <t>ANCIENT AGE - STRT BOURBON - 1.75 LTR  ( MS-16518 )</t>
  </si>
  <si>
    <t>MS-27410</t>
  </si>
  <si>
    <t>JIM BEAM HONEY - MISC US WHSKY - 750 ML</t>
  </si>
  <si>
    <t>JIM BEAM HONEY - MISC US WHSKY - 750 ML  ( MS-27410 )</t>
  </si>
  <si>
    <t>MS-68126</t>
  </si>
  <si>
    <t>CAROLANS IRISH CREAM LIQUEUR - IM CREMES - 750 ML</t>
  </si>
  <si>
    <t>CAROLANS IRISH CREAM LIQUEUR - IM CREMES - 750 ML  ( MS-68126 )</t>
  </si>
  <si>
    <t>MS-52199</t>
  </si>
  <si>
    <t>PAUL MASSON GRANDE AMBER VS BRANDY PET - GRAPE BRANDY - 100 ML</t>
  </si>
  <si>
    <t>PAUL MASSON GRANDE AMBER VS BRANDY PET - GRAPE BRANDY - 100 ML  ( MS-52199 )</t>
  </si>
  <si>
    <t>MS-40315</t>
  </si>
  <si>
    <t>NEW AMSTERDAM RED BERRY FLAVORED VODKA - OTHER FL VODK - 1.75 LTR</t>
  </si>
  <si>
    <t>NEW AMSTERDAM RED BERRY FLAVORED VODKA - OTHER FL VODK - 1.75 LTR  ( MS-40315 )</t>
  </si>
  <si>
    <t>MS-87409</t>
  </si>
  <si>
    <t>JOSE CUERVO ESPECIAL SILVER - IM TEQ WHITE - 1.0 LTR</t>
  </si>
  <si>
    <t>JOSE CUERVO ESPECIAL SILVER - IM TEQ WHITE - 1.0 LTR  ( MS-87409 )</t>
  </si>
  <si>
    <t>MS-67550</t>
  </si>
  <si>
    <t>KAMORA - IM COF FL CRD - 1.75 LTR</t>
  </si>
  <si>
    <t>KAMORA - IM COF FL CRD - 1.75 LTR  ( MS-67550 )</t>
  </si>
  <si>
    <t>MS-33253</t>
  </si>
  <si>
    <t>SEAGRAM TWISTED GIN (W/TWIST LIME FLAVR) - OTHER FLA GIN - 200 ML</t>
  </si>
  <si>
    <t>SEAGRAM TWISTED GIN (W/TWIST LIME FLAVR) - OTHER FLA GIN - 200 ML  ( MS-33253 )</t>
  </si>
  <si>
    <t>MS-23268</t>
  </si>
  <si>
    <t>CALVERT EXTRA - BLENDED WHSKY - 1.75 LTR</t>
  </si>
  <si>
    <t>CALVERT EXTRA - BLENDED WHSKY - 1.75 LTR  ( MS-23268 )</t>
  </si>
  <si>
    <t>MS-37987</t>
  </si>
  <si>
    <t>SKYY - VODKA 80 PRF - 1.0 LTR</t>
  </si>
  <si>
    <t>SKYY - VODKA 80 PRF - 1.0 LTR  ( MS-37987 )</t>
  </si>
  <si>
    <t>MS-12463</t>
  </si>
  <si>
    <t>CANADIAN MIST - CANDN BTL U S - 200 ML</t>
  </si>
  <si>
    <t>CANADIAN MIST - CANDN BTL U S - 200 ML  ( MS-12463 )</t>
  </si>
  <si>
    <t>MS-86888</t>
  </si>
  <si>
    <t>SOUTHERN COMFORT 70 (WAS 76 PROOF) - MISC US WHSKY - 1.75 LTR</t>
  </si>
  <si>
    <t>SOUTHERN COMFORT 70 (WAS 76 PROOF) - MISC US WHSKY - 1.75 LTR  ( MS-86888 )</t>
  </si>
  <si>
    <t>MS-39919</t>
  </si>
  <si>
    <t>NEW AMSTERDAM APPLE FLAVORED VODKA - OTHER FL VODK - 1.75 LTR</t>
  </si>
  <si>
    <t>NEW AMSTERDAM APPLE FLAVORED VODKA - OTHER FL VODK - 1.75 LTR  ( MS-39919 )</t>
  </si>
  <si>
    <t>MS-68306</t>
  </si>
  <si>
    <t>EMMET'S IRISH CREAM - IM CREMES - 750 ML</t>
  </si>
  <si>
    <t>EMMET'S IRISH CREAM - IM CREMES - 750 ML  ( MS-68306 )</t>
  </si>
  <si>
    <t>MS-42703</t>
  </si>
  <si>
    <t>MALIBU PINEAPPLE FLAVORED RUM * - IM RUM OTHER - 750 ML</t>
  </si>
  <si>
    <t>MALIBU PINEAPPLE FLAVORED RUM * - IM RUM OTHER - 750 ML  ( MS-42703 )</t>
  </si>
  <si>
    <t>MS-16096</t>
  </si>
  <si>
    <t>EVAN WILLIAMS WHITE LABEL - BOND BOURBON - 750 ML</t>
  </si>
  <si>
    <t>EVAN WILLIAMS WHITE LABEL - BOND BOURBON - 750 ML  ( MS-16096 )</t>
  </si>
  <si>
    <t>MS-73986</t>
  </si>
  <si>
    <t>AMARETTO DI AMORE CLASSICO - SPECIALTY LIQ - 750 ML</t>
  </si>
  <si>
    <t>AMARETTO DI AMORE CLASSICO - SPECIALTY LIQ - 750 ML  ( MS-73986 )</t>
  </si>
  <si>
    <t>MS-17830</t>
  </si>
  <si>
    <t>EARLY TIMES KENTUCKY - STRT BOURBON - 1.75 LTR</t>
  </si>
  <si>
    <t>EARLY TIMES KENTUCKY - STRT BOURBON - 1.75 LTR  ( MS-17830 )</t>
  </si>
  <si>
    <t>MS-52583</t>
  </si>
  <si>
    <t>E &amp; J GALLO SUPERIOR RESERVE VSOP - GRAPE BRANDY - 1.0 LTR</t>
  </si>
  <si>
    <t>E &amp; J GALLO SUPERIOR RESERVE VSOP - GRAPE BRANDY - 1.0 LTR  ( MS-52583 )</t>
  </si>
  <si>
    <t>MS-28043</t>
  </si>
  <si>
    <t>JIM BEAM VANILLA FLAVORED WHISKEY - MISC US WHSKY - 750 ML</t>
  </si>
  <si>
    <t>JIM BEAM VANILLA FLAVORED WHISKEY - MISC US WHSKY - 750 ML  ( MS-28043 )</t>
  </si>
  <si>
    <t>MS-86884</t>
  </si>
  <si>
    <t>SOUTHERN COMFORT 70 (WAS 76 PROOF) - MISC US WHSKY - 375 ML</t>
  </si>
  <si>
    <t>SOUTHERN COMFORT 70 (WAS 76 PROOF) - MISC US WHSKY - 375 ML  ( MS-86884 )</t>
  </si>
  <si>
    <t>MS-68846</t>
  </si>
  <si>
    <t>ST. BRENDANS IRISH CREAM - IM CREMES - 750 ML</t>
  </si>
  <si>
    <t>ST. BRENDANS IRISH CREAM - IM CREMES - 750 ML  ( MS-68846 )</t>
  </si>
  <si>
    <t>MS-86886</t>
  </si>
  <si>
    <t>SOUTHERN COMFORT 70 (WAS 76 PROOF) - MISC US WHSKY - 750 ML</t>
  </si>
  <si>
    <t>SOUTHERN COMFORT 70 (WAS 76 PROOF) - MISC US WHSKY - 750 ML  ( MS-86886 )</t>
  </si>
  <si>
    <t>MS-5288</t>
  </si>
  <si>
    <t>J AND B RARE - SCTCH BTL FGN - 1.75 LTR</t>
  </si>
  <si>
    <t>J AND B RARE - SCTCH BTL FGN - 1.75 LTR  ( MS-5288 )</t>
  </si>
  <si>
    <t>MS-87644</t>
  </si>
  <si>
    <t>FAMILIA CAMARENA SILVER TEQUILA - IM TEQ WHITE - 1.75 LTR</t>
  </si>
  <si>
    <t>FAMILIA CAMARENA SILVER TEQUILA - IM TEQ WHITE - 1.75 LTR  ( MS-87644 )</t>
  </si>
  <si>
    <t>MS-65200</t>
  </si>
  <si>
    <t>TEQUILA ROSE LIQUEUR - SPECIALTY LIQ - 750 ML</t>
  </si>
  <si>
    <t>TEQUILA ROSE LIQUEUR - SPECIALTY LIQ - 750 ML  ( MS-65200 )</t>
  </si>
  <si>
    <t>MS-10626</t>
  </si>
  <si>
    <t>CANADIAN CLUB ORIGINAL 1858 - CANDN BTL U S - 750 ML</t>
  </si>
  <si>
    <t>CANADIAN CLUB ORIGINAL 1858 - CANDN BTL U S - 750 ML  ( MS-10626 )</t>
  </si>
  <si>
    <t>MS-52563</t>
  </si>
  <si>
    <t>E &amp; J XO BRANDY - GRAPE BRANDY - 750 ML</t>
  </si>
  <si>
    <t>E &amp; J XO BRANDY - GRAPE BRANDY - 750 ML  ( MS-52563 )</t>
  </si>
  <si>
    <t>MS-12466</t>
  </si>
  <si>
    <t>CANADIAN MIST - CANDN BTL U S - 750 ML</t>
  </si>
  <si>
    <t>CANADIAN MIST - CANDN BTL U S - 750 ML  ( MS-12466 )</t>
  </si>
  <si>
    <t>MS-87646</t>
  </si>
  <si>
    <t>EXOTICO BLANCO TEQUILA - IM TEQ WHITE - 750 ML</t>
  </si>
  <si>
    <t>EXOTICO BLANCO TEQUILA - IM TEQ WHITE - 750 ML  ( MS-87646 )</t>
  </si>
  <si>
    <t>MS-35242</t>
  </si>
  <si>
    <t>PINNACLE VODKA (FRANCE) - VODKA IMPORTD - 1.0 LTR</t>
  </si>
  <si>
    <t>PINNACLE VODKA (FRANCE) - VODKA IMPORTD - 1.0 LTR  ( MS-35242 )</t>
  </si>
  <si>
    <t>MS-32231</t>
  </si>
  <si>
    <t>SEAGRAM'S EXTRA DRY - GIN DOMESTIC - 50 ML</t>
  </si>
  <si>
    <t>SEAGRAM'S EXTRA DRY - GIN DOMESTIC - 50 ML  ( MS-32231 )</t>
  </si>
  <si>
    <t>MS-34819</t>
  </si>
  <si>
    <t>SVEDKA SWEDISH VODKA - VODKA IMPORTD - 1.0 LTR</t>
  </si>
  <si>
    <t>SVEDKA SWEDISH VODKA - VODKA IMPORTD - 1.0 LTR  ( MS-34819 )</t>
  </si>
  <si>
    <t>MS-47547</t>
  </si>
  <si>
    <t>ANSAC V S - IM COGNAC - 1.0 LTR</t>
  </si>
  <si>
    <t>ANSAC V S - IM COGNAC - 1.0 LTR  ( MS-47547 )</t>
  </si>
  <si>
    <t>MS-49373</t>
  </si>
  <si>
    <t>SALIGNAC V S - IM COGNAC - 200 ML</t>
  </si>
  <si>
    <t>SALIGNAC V S - IM COGNAC - 200 ML  ( MS-49373 )</t>
  </si>
  <si>
    <t>MS-34566</t>
  </si>
  <si>
    <t>PEARL VODKA - VODKA 80 PRF - 1.75 LTR</t>
  </si>
  <si>
    <t>PEARL VODKA - VODKA 80 PRF - 1.75 LTR  ( MS-34566 )</t>
  </si>
  <si>
    <t>MS-86887</t>
  </si>
  <si>
    <t>SOUTHERN COMFORT 70 (WAS 76 PROOF) - MISC US WHSKY - 1.0 LTR</t>
  </si>
  <si>
    <t>SOUTHERN COMFORT 70 (WAS 76 PROOF) - MISC US WHSKY - 1.0 LTR  ( MS-86887 )</t>
  </si>
  <si>
    <t>MS-10624</t>
  </si>
  <si>
    <t>CANADIAN CLUB ORIGINAL 1858 - CANDN BTL U S - 375 ML</t>
  </si>
  <si>
    <t>CANADIAN CLUB ORIGINAL 1858 - CANDN BTL U S - 375 ML  ( MS-10624 )</t>
  </si>
  <si>
    <t>MS-35289</t>
  </si>
  <si>
    <t>PINNACLE VODKA (FRANCE) - VODKA IMPORTD - 750 ML TRV</t>
  </si>
  <si>
    <t>PINNACLE VODKA (FRANCE) - VODKA IMPORTD - 750 ML TRV  ( MS-35289 )</t>
  </si>
  <si>
    <t>MS-40288</t>
  </si>
  <si>
    <t>NEW AMSTERDAM COCONUT FLAVORED VODKA - OTHER FL VODK - 375 ML</t>
  </si>
  <si>
    <t>NEW AMSTERDAM COCONUT FLAVORED VODKA - OTHER FL VODK - 375 ML  ( MS-40288 )</t>
  </si>
  <si>
    <t>MS-44476</t>
  </si>
  <si>
    <t>CRUZAN COCONUT FLAVORED V.I. RUM - RUM VIRG ISLS - 750 ML</t>
  </si>
  <si>
    <t>CRUZAN COCONUT FLAVORED V.I. RUM - RUM VIRG ISLS - 750 ML  ( MS-44476 )</t>
  </si>
  <si>
    <t>MS-4938</t>
  </si>
  <si>
    <t>FAMOUS GROUSE - SCTCH BTL FGN - 1.75 LTR</t>
  </si>
  <si>
    <t>FAMOUS GROUSE - SCTCH BTL FGN - 1.75 LTR  ( MS-4938 )</t>
  </si>
  <si>
    <t>EDRINGTON AMRCA  ( 2211 )</t>
  </si>
  <si>
    <t>MS-82847</t>
  </si>
  <si>
    <t>DEKUYPER PEACHTREE SCHNAPPS - OTHER SCHNAPP - 1.0 LTR</t>
  </si>
  <si>
    <t>DEKUYPER PEACHTREE SCHNAPPS - OTHER SCHNAPP - 1.0 LTR  ( MS-82847 )</t>
  </si>
  <si>
    <t>MS-82846</t>
  </si>
  <si>
    <t>DEKUYPER PEACHTREE SCHNAPPS - OTHER SCHNAPP - 750 ML</t>
  </si>
  <si>
    <t>DEKUYPER PEACHTREE SCHNAPPS - OTHER SCHNAPP - 750 ML  ( MS-82846 )</t>
  </si>
  <si>
    <t>MS-88536</t>
  </si>
  <si>
    <t>SAUZA BLUE SILVER TEQUILA - IM TEQ WHITE - 750 ML</t>
  </si>
  <si>
    <t>SAUZA BLUE SILVER TEQUILA - IM TEQ WHITE - 750 ML  ( MS-88536 )</t>
  </si>
  <si>
    <t>MS-80686</t>
  </si>
  <si>
    <t>DEKUYPER BLUSTERY PEPPERMINT SCHNAPPS - PPMNT SCHNPPS - 750 ML</t>
  </si>
  <si>
    <t>DEKUYPER BLUSTERY PEPPERMINT SCHNAPPS - PPMNT SCHNPPS - 750 ML  ( MS-80686 )</t>
  </si>
  <si>
    <t>MS-33256</t>
  </si>
  <si>
    <t>SEAGRAM TWISTED GIN (W/TWIST LIME FLAVR) - OTHER FLA GIN - 750 ML</t>
  </si>
  <si>
    <t>SEAGRAM TWISTED GIN (W/TWIST LIME FLAVR) - OTHER FLA GIN - 750 ML  ( MS-33256 )</t>
  </si>
  <si>
    <t>MS-47543</t>
  </si>
  <si>
    <t>ANSAC V S - IM COGNAC - 200 ML</t>
  </si>
  <si>
    <t>ANSAC V S - IM COGNAC - 200 ML  ( MS-47543 )</t>
  </si>
  <si>
    <t>MS-18096</t>
  </si>
  <si>
    <t>EVAN WILLIAMS 1783 - STRT BOURBON - 750 ML</t>
  </si>
  <si>
    <t>EVAN WILLIAMS 1783 - STRT BOURBON - 750 ML  ( MS-18096 )</t>
  </si>
  <si>
    <t>MS-87402</t>
  </si>
  <si>
    <t>JOSE CUERVO ESPECIAL SILVER - IM TEQ WHITE - 200 ML</t>
  </si>
  <si>
    <t>JOSE CUERVO ESPECIAL SILVER - IM TEQ WHITE - 200 ML  ( MS-87402 )</t>
  </si>
  <si>
    <t>MS-89796</t>
  </si>
  <si>
    <t>SAUZA COMMEMORATIVO - IM TEQ GOLD - 750 ML</t>
  </si>
  <si>
    <t>SAUZA COMMEMORATIVO - IM TEQ GOLD - 750 ML  ( MS-89796 )</t>
  </si>
  <si>
    <t>MS-30318</t>
  </si>
  <si>
    <t>GORDON'S - GIN DOMESTIC - 1.75 LTR</t>
  </si>
  <si>
    <t>GORDON'S - GIN DOMESTIC - 1.75 LTR  ( MS-30318 )</t>
  </si>
  <si>
    <t>MS-36617</t>
  </si>
  <si>
    <t>NEW AMSTERDAM RASPBERRY FLAVORED VODKA - OTHER FL VODK - 375 ML</t>
  </si>
  <si>
    <t>NEW AMSTERDAM RASPBERRY FLAVORED VODKA - OTHER FL VODK - 375 ML  ( MS-36617 )</t>
  </si>
  <si>
    <t>MS-40070</t>
  </si>
  <si>
    <t>NEW AMSTERDAM MANGO FLAVORED VODKA - OTHER FL VODK - 375 ML</t>
  </si>
  <si>
    <t>NEW AMSTERDAM MANGO FLAVORED VODKA - OTHER FL VODK - 375 ML  ( MS-40070 )</t>
  </si>
  <si>
    <t>MS-33258</t>
  </si>
  <si>
    <t>SEAGRAM TWISTED GIN (W/TWIST LIME FLAVR) - OTHER FLA GIN - 1.75 LTR</t>
  </si>
  <si>
    <t>SEAGRAM TWISTED GIN (W/TWIST LIME FLAVR) - OTHER FLA GIN - 1.75 LTR  ( MS-33258 )</t>
  </si>
  <si>
    <t>MS-4936</t>
  </si>
  <si>
    <t>FAMOUS GROUSE - SCTCH BTL FGN - 750 ML</t>
  </si>
  <si>
    <t>FAMOUS GROUSE - SCTCH BTL FGN - 750 ML  ( MS-4936 )</t>
  </si>
  <si>
    <t>MS-52562</t>
  </si>
  <si>
    <t>E &amp; J XO BRANDY - GRAPE BRANDY - 375 ML</t>
  </si>
  <si>
    <t>E &amp; J XO BRANDY - GRAPE BRANDY - 375 ML  ( MS-52562 )</t>
  </si>
  <si>
    <t>MS-33254</t>
  </si>
  <si>
    <t>SEAGRAM TWISTED GIN (W/TWIST LIME FLAVR) - OTHER FLA GIN - 375 ML</t>
  </si>
  <si>
    <t>SEAGRAM TWISTED GIN (W/TWIST LIME FLAVR) - OTHER FLA GIN - 375 ML  ( MS-33254 )</t>
  </si>
  <si>
    <t>MS-87642</t>
  </si>
  <si>
    <t>FAMILIA CAMARENA SILVER TEQUILA - IM TEQ WHITE - 375 ML</t>
  </si>
  <si>
    <t>FAMILIA CAMARENA SILVER TEQUILA - IM TEQ WHITE - 375 ML  ( MS-87642 )</t>
  </si>
  <si>
    <t>MS-47788</t>
  </si>
  <si>
    <t>COURVOISIER V S - IM COGNAC - 1.75 LTR</t>
  </si>
  <si>
    <t>COURVOISIER V S - IM COGNAC - 1.75 LTR  ( MS-47788 )</t>
  </si>
  <si>
    <t>MS-56793</t>
  </si>
  <si>
    <t>PAUL MASSON GRANDE AMBER APPLE FLAVORED - OTHER FL BRNY - 750 ML</t>
  </si>
  <si>
    <t>PAUL MASSON GRANDE AMBER APPLE FLAVORED - OTHER FL BRNY - 750 ML  ( MS-56793 )</t>
  </si>
  <si>
    <t>MS-12467</t>
  </si>
  <si>
    <t>CANADIAN MIST - CANDN BTL U S - 1.0 LTR</t>
  </si>
  <si>
    <t>CANADIAN MIST - CANDN BTL U S - 1.0 LTR  ( MS-12467 )</t>
  </si>
  <si>
    <t>MS-67557</t>
  </si>
  <si>
    <t>KAMORA - IM COF FL CRD - 1.0 LTR</t>
  </si>
  <si>
    <t>KAMORA - IM COF FL CRD - 1.0 LTR  ( MS-67557 )</t>
  </si>
  <si>
    <t>MS-10627</t>
  </si>
  <si>
    <t>CANADIAN CLUB ORIGINAL 1858 - CANDN BTL U S - 1.0 LTR</t>
  </si>
  <si>
    <t>CANADIAN CLUB ORIGINAL 1858 - CANDN BTL U S - 1.0 LTR  ( MS-10627 )</t>
  </si>
  <si>
    <t>MS-4001</t>
  </si>
  <si>
    <t>JOSE CUERVO ESP GOLD/1L JC MARGARITA MIX - IM TEQ GOLD - 750 ML</t>
  </si>
  <si>
    <t>JOSE CUERVO ESP GOLD/1L JC MARGARITA MIX - IM TEQ GOLD - 750 ML  ( MS-4001 )</t>
  </si>
  <si>
    <t>MS-5289</t>
  </si>
  <si>
    <t>J AND B RARE - SCTCH BTL FGN - 1.0 LTR</t>
  </si>
  <si>
    <t>J AND B RARE - SCTCH BTL FGN - 1.0 LTR  ( MS-5289 )</t>
  </si>
  <si>
    <t>MS-39916</t>
  </si>
  <si>
    <t>NEW AMSTERDAM APPLE FLAVORED VODKA - OTHER FL VODK - 200 ML</t>
  </si>
  <si>
    <t>NEW AMSTERDAM APPLE FLAVORED VODKA - OTHER FL VODK - 200 ML  ( MS-39916 )</t>
  </si>
  <si>
    <t>MS-17953</t>
  </si>
  <si>
    <t>EVAN WILLIAMS BLACK LABEL - STRT BOURBON - 200 ML</t>
  </si>
  <si>
    <t>EVAN WILLIAMS BLACK LABEL - STRT BOURBON - 200 ML  ( MS-17953 )</t>
  </si>
  <si>
    <t>MS-74166</t>
  </si>
  <si>
    <t>GRAND MURIEL ORANGE FLAVORED LIQUEUR - SPECIALTY LIQ - 750 ML</t>
  </si>
  <si>
    <t>GRAND MURIEL ORANGE FLAVORED LIQUEUR - SPECIALTY LIQ - 750 ML  ( MS-74166 )</t>
  </si>
  <si>
    <t>MS-56798</t>
  </si>
  <si>
    <t>PAUL MASSON GRANDE AMBER PINEAPPLE FLVRD - OTHER FL BRNY - 750 ML</t>
  </si>
  <si>
    <t>PAUL MASSON GRANDE AMBER PINEAPPLE FLVRD - OTHER FL BRNY - 750 ML  ( MS-56798 )</t>
  </si>
  <si>
    <t>MS-68128</t>
  </si>
  <si>
    <t>CAROLANS IRISH CREAM LIQUEUR - IM CREMES - 1.75 LTR</t>
  </si>
  <si>
    <t>CAROLANS IRISH CREAM LIQUEUR - IM CREMES - 1.75 LTR  ( MS-68128 )</t>
  </si>
  <si>
    <t>MS-89215</t>
  </si>
  <si>
    <t>JOSE CUERVO TRADICIONAL - IM TEQ GOLD - 750 ML</t>
  </si>
  <si>
    <t>JOSE CUERVO TRADICIONAL - IM TEQ GOLD - 750 ML  ( MS-89215 )</t>
  </si>
  <si>
    <t>MS-27782</t>
  </si>
  <si>
    <t>JIM BEAM APPLE FLAVORED WHISKEY - MISC US WHSKY - 375 ML</t>
  </si>
  <si>
    <t>JIM BEAM APPLE FLAVORED WHISKEY - MISC US WHSKY - 375 ML  ( MS-27782 )</t>
  </si>
  <si>
    <t>MS-53211</t>
  </si>
  <si>
    <t>PAUL MASSON GRANDE AMBER - GRAPE BRANDY - 50 ML</t>
  </si>
  <si>
    <t>PAUL MASSON GRANDE AMBER - GRAPE BRANDY - 50 ML  ( MS-53211 )</t>
  </si>
  <si>
    <t>MS-41693</t>
  </si>
  <si>
    <t>UV BLUE RASPBERRY FLAVORED VODKA - OTHER FL VODK - 750 ML</t>
  </si>
  <si>
    <t>UV BLUE RASPBERRY FLAVORED VODKA - OTHER FL VODK - 750 ML  ( MS-41693 )</t>
  </si>
  <si>
    <t>MS-38170</t>
  </si>
  <si>
    <t>360 VODKA - VODKA 80 PRF - 1.75 LTR</t>
  </si>
  <si>
    <t>360 VODKA - VODKA 80 PRF - 1.75 LTR  ( MS-38170 )</t>
  </si>
  <si>
    <t>MS-35213</t>
  </si>
  <si>
    <t>SOBIESKI POLISH VODKA - VODKA IMPORTD - 1.75 LTR</t>
  </si>
  <si>
    <t>SOBIESKI POLISH VODKA - VODKA IMPORTD - 1.75 LTR  ( MS-35213 )</t>
  </si>
  <si>
    <t>M BRIZARD W &amp; S  ( 3491 )</t>
  </si>
  <si>
    <t>MS-37991</t>
  </si>
  <si>
    <t>SMIRNOFF - VODKA 80 PRF - 50 ML</t>
  </si>
  <si>
    <t>SMIRNOFF - VODKA 80 PRF - 50 ML  ( MS-37991 )</t>
  </si>
  <si>
    <t>MS-35529</t>
  </si>
  <si>
    <t>PINNACLE 100 PROOF VODKA - VODKA IMPORTD - 1.75 LTR</t>
  </si>
  <si>
    <t>PINNACLE 100 PROOF VODKA - VODKA IMPORTD - 1.75 LTR  ( MS-35529 )</t>
  </si>
  <si>
    <t>MS-77674</t>
  </si>
  <si>
    <t>SMIRNOFF GREEN APPLE FLAVORED (DSS) - SPECIALTY LIQ - 750 ML</t>
  </si>
  <si>
    <t>SMIRNOFF GREEN APPLE FLAVORED (DSS) - SPECIALTY LIQ - 750 ML  ( MS-77674 )</t>
  </si>
  <si>
    <t>MS-77852</t>
  </si>
  <si>
    <t>SMIRNOFF WATERMELON FLAVORED (DSS) - SPECIALTY LIQ - 750 ML</t>
  </si>
  <si>
    <t>SMIRNOFF WATERMELON FLAVORED (DSS) - SPECIALTY LIQ - 750 ML  ( MS-77852 )</t>
  </si>
  <si>
    <t>MS-23264</t>
  </si>
  <si>
    <t>CALVERT EXTRA - BLENDED WHSKY - 375 ML</t>
  </si>
  <si>
    <t>CALVERT EXTRA - BLENDED WHSKY - 375 ML  ( MS-23264 )</t>
  </si>
  <si>
    <t>MS-5290</t>
  </si>
  <si>
    <t>J AND B RARE - SCTCH BTL FGN - 750 ML</t>
  </si>
  <si>
    <t>J AND B RARE - SCTCH BTL FGN - 750 ML  ( MS-5290 )</t>
  </si>
  <si>
    <t>MS-43123</t>
  </si>
  <si>
    <t>BACARDI LIGHT-DRY RUM - RUM PUER RICO - 200 ML</t>
  </si>
  <si>
    <t>BACARDI LIGHT-DRY RUM - RUM PUER RICO - 200 ML  ( MS-43123 )</t>
  </si>
  <si>
    <t>MS-42687</t>
  </si>
  <si>
    <t>MALIBU BLACK COCONUT FLAVORED RUM - IM RUM OTHER - 750 ML</t>
  </si>
  <si>
    <t>MALIBU BLACK COCONUT FLAVORED RUM - IM RUM OTHER - 750 ML  ( MS-42687 )</t>
  </si>
  <si>
    <t>MS-63619</t>
  </si>
  <si>
    <t>SEAGRAM'S GIN AND JUICE BLUE BEAST - LW PF CKTL MX - 750 ML</t>
  </si>
  <si>
    <t>LIQUOR AND JUICE</t>
  </si>
  <si>
    <t>SEAGRAM'S GIN AND JUICE BLUE BEAST - LW PF CKTL MX - 750 ML  ( MS-63619 )</t>
  </si>
  <si>
    <t>MS-89278</t>
  </si>
  <si>
    <t>EL JIMADOR REPOSADO TEQUILA - IM TEQ GOLD - 750 ML</t>
  </si>
  <si>
    <t>EL JIMADOR REPOSADO TEQUILA - IM TEQ GOLD - 750 ML  ( MS-89278 )</t>
  </si>
  <si>
    <t>MS-80458</t>
  </si>
  <si>
    <t>RYAN'S ORIGINAL CREME - CREMES OTHER - 1.75 LTR</t>
  </si>
  <si>
    <t>RYAN'S ORIGINAL CREME - CREMES OTHER - 1.75 LTR  ( MS-80458 )</t>
  </si>
  <si>
    <t>MS-44478</t>
  </si>
  <si>
    <t>CRUZAN COCONUT FLAVORED V.I. RUM - RUM VIRG ISLS - 1.75 LTR</t>
  </si>
  <si>
    <t>CRUZAN COCONUT FLAVORED V.I. RUM - RUM VIRG ISLS - 1.75 LTR  ( MS-44478 )</t>
  </si>
  <si>
    <t>MS-73753</t>
  </si>
  <si>
    <t>E &amp; J APPLE (BRANDY W/APPLE LIQUEUR) - SPECIALTY LIQ - 200 ML</t>
  </si>
  <si>
    <t>E &amp; J APPLE (BRANDY W/APPLE LIQUEUR) - SPECIALTY LIQ - 200 ML  ( MS-73753 )</t>
  </si>
  <si>
    <t>MS-77842</t>
  </si>
  <si>
    <t>SMIRNOFF STRAWBERRY FLAVORED (DSS) - SPECIALTY LIQ - 750 ML</t>
  </si>
  <si>
    <t>SMIRNOFF STRAWBERRY FLAVORED (DSS) - SPECIALTY LIQ - 750 ML  ( MS-77842 )</t>
  </si>
  <si>
    <t>MS-77632</t>
  </si>
  <si>
    <t>SMIRNOFF BLUEBERRY FLAVORED (DSS) - SPECIALTY LIQ - 750 ML</t>
  </si>
  <si>
    <t>SMIRNOFF BLUEBERRY FLAVORED (DSS) - SPECIALTY LIQ - 750 ML  ( MS-77632 )</t>
  </si>
  <si>
    <t>MS-14474</t>
  </si>
  <si>
    <t>REVEL STOKE ROASTED PECAN WHISKY - CANDN BTL U S - 750 ML</t>
  </si>
  <si>
    <t>REVEL STOKE ROASTED PECAN WHISKY - CANDN BTL U S - 750 ML  ( MS-14474 )</t>
  </si>
  <si>
    <t>MS-82866</t>
  </si>
  <si>
    <t>DEKUYPER WATERMELON PUCKER SCHNAPPS - OTHER SCHNAPP - 750 ML</t>
  </si>
  <si>
    <t>DEKUYPER WATERMELON PUCKER SCHNAPPS - OTHER SCHNAPP - 750 ML  ( MS-82866 )</t>
  </si>
  <si>
    <t>MS-12856</t>
  </si>
  <si>
    <t>CANADIAN RICH AND RARE RESERVE - CANDN BTL U S - 750 ML</t>
  </si>
  <si>
    <t>CANADIAN RICH AND RARE RESERVE - CANDN BTL U S - 750 ML  ( MS-12856 )</t>
  </si>
  <si>
    <t>MS-73762</t>
  </si>
  <si>
    <t>E &amp; J PEACH (BRANDY W/PEACH LIQUEUR) - SPECIALTY LIQ - 750 ML</t>
  </si>
  <si>
    <t>E &amp; J PEACH (BRANDY W/PEACH LIQUEUR) - SPECIALTY LIQ - 750 ML  ( MS-73762 )</t>
  </si>
  <si>
    <t>MS-89443</t>
  </si>
  <si>
    <t>EXOTICO REPOSADO TEQUILA - IM TEQ GOLD - 750 ML</t>
  </si>
  <si>
    <t>EXOTICO REPOSADO TEQUILA - IM TEQ GOLD - 750 ML  ( MS-89443 )</t>
  </si>
  <si>
    <t>MS-43328</t>
  </si>
  <si>
    <t>CAPTAIN MORGAN WHITE RUM - RUM VIRG ISLS - 750 ML</t>
  </si>
  <si>
    <t>CAPTAIN MORGAN WHITE RUM - RUM VIRG ISLS - 750 ML  ( MS-43328 )</t>
  </si>
  <si>
    <t>MS-33663</t>
  </si>
  <si>
    <t>SVEDKA STRAWBERRY LEMONADE FLAVORED VOD - VODKA IMPORTD - 750 ML</t>
  </si>
  <si>
    <t>SVEDKA STRAWBERRY LEMONADE FLAVORED VOD - VODKA IMPORTD - 750 ML  ( MS-33663 )</t>
  </si>
  <si>
    <t>MS-40597</t>
  </si>
  <si>
    <t>NEW AMSTERDAM RED BERRY FLAVORED VODKA - OTHER FL VODK - 200 ML</t>
  </si>
  <si>
    <t>NEW AMSTERDAM RED BERRY FLAVORED VODKA - OTHER FL VODK - 200 ML  ( MS-40597 )</t>
  </si>
  <si>
    <t>MS-36482</t>
  </si>
  <si>
    <t>SVEDKA SWEDISH VODKA PET - VODKA IMPORTD - 375 ML</t>
  </si>
  <si>
    <t>SVEDKA SWEDISH VODKA PET - VODKA IMPORTD - 375 ML  ( MS-36482 )</t>
  </si>
  <si>
    <t>MS-88018</t>
  </si>
  <si>
    <t>LUNAZUL BLANCO TEQUILA - IM TEQ WHITE - 750 ML</t>
  </si>
  <si>
    <t>LUNAZUL BLANCO TEQUILA - IM TEQ WHITE - 750 ML  ( MS-88018 )</t>
  </si>
  <si>
    <t>MS-77847</t>
  </si>
  <si>
    <t>SMIRNOFF VANILLA FLAVORED (DSS) - SPECIALTY LIQ - 750 ML</t>
  </si>
  <si>
    <t>SMIRNOFF VANILLA FLAVORED (DSS) - SPECIALTY LIQ - 750 ML  ( MS-77847 )</t>
  </si>
  <si>
    <t>MS-85536</t>
  </si>
  <si>
    <t>DEKUYPER ORANGE - CURACAO - 750 ML</t>
  </si>
  <si>
    <t>DEKUYPER ORANGE - CURACAO - 750 ML  ( MS-85536 )</t>
  </si>
  <si>
    <t>MS-43035</t>
  </si>
  <si>
    <t>BACARDI GOLD DARK RUM - RUM PUER RICO - 750 ML TRV</t>
  </si>
  <si>
    <t>BACARDI GOLD DARK RUM - RUM PUER RICO - 750 ML TRV  ( MS-43035 )</t>
  </si>
  <si>
    <t>MS-80096</t>
  </si>
  <si>
    <t>DEKUYPER CREME DE BANANA - CREMES OTHER - 750 ML</t>
  </si>
  <si>
    <t>DEKUYPER CREME DE BANANA - CREMES OTHER - 750 ML  ( MS-80096 )</t>
  </si>
  <si>
    <t>MS-82786</t>
  </si>
  <si>
    <t>DEKUYPER BUTTERSHOTS BUTTERSCOTCH SCHNPS - OTHER SCHNAPP - 750 ML</t>
  </si>
  <si>
    <t>DEKUYPER BUTTERSHOTS BUTTERSCOTCH SCHNPS - OTHER SCHNAPP - 750 ML  ( MS-82786 )</t>
  </si>
  <si>
    <t>MS-53208</t>
  </si>
  <si>
    <t>PAUL MASSON GRAND AMBER VSOP - GRAPE BRANDY - 1.75 LTR</t>
  </si>
  <si>
    <t>PAUL MASSON GRAND AMBER VSOP - GRAPE BRANDY - 1.75 LTR  ( MS-53208 )</t>
  </si>
  <si>
    <t>MS-43037</t>
  </si>
  <si>
    <t>BACARDI GOLD DARK RUM - RUM PUER RICO - 1.0 LTR</t>
  </si>
  <si>
    <t>BACARDI GOLD DARK RUM - RUM PUER RICO - 1.0 LTR  ( MS-43037 )</t>
  </si>
  <si>
    <t>MS-73526</t>
  </si>
  <si>
    <t>DEKUYPER MELON DEW LIQUEUR - OTHER LIQUEUR - 750 ML</t>
  </si>
  <si>
    <t>DEKUYPER MELON DEW LIQUEUR - OTHER LIQUEUR - 750 ML  ( MS-73526 )</t>
  </si>
  <si>
    <t>MS-68058</t>
  </si>
  <si>
    <t>BRADY'S IRISH CREAM LIQUEUR - IM CREMES - 1.0 LTR</t>
  </si>
  <si>
    <t>BRADY'S IRISH CREAM LIQUEUR - IM CREMES - 1.0 LTR  ( MS-68058 )</t>
  </si>
  <si>
    <t>CASTLE BRANDS  ( 1305 )</t>
  </si>
  <si>
    <t>MS-73757</t>
  </si>
  <si>
    <t>E &amp; J APPLE (BRANDY W/APPLE LIQUEUR) - SPECIALTY LIQ - 1.75 LTR</t>
  </si>
  <si>
    <t>E &amp; J APPLE (BRANDY W/APPLE LIQUEUR) - SPECIALTY LIQ - 1.75 LTR  ( MS-73757 )</t>
  </si>
  <si>
    <t>MS-77683</t>
  </si>
  <si>
    <t>SMIRNOFF KISSED CARAMEL FLAVORED (DSS) - SPECIALTY LIQ - 750 ML</t>
  </si>
  <si>
    <t>SMIRNOFF KISSED CARAMEL FLAVORED (DSS) - SPECIALTY LIQ - 750 ML  ( MS-77683 )</t>
  </si>
  <si>
    <t>MS-40191</t>
  </si>
  <si>
    <t>NEW AMSTERDAM PINEAPPLE FLAVORED VODKA - OTHER FL VODK - 200 ML</t>
  </si>
  <si>
    <t>NEW AMSTERDAM PINEAPPLE FLAVORED VODKA - OTHER FL VODK - 200 ML  ( MS-40191 )</t>
  </si>
  <si>
    <t>MS-56026</t>
  </si>
  <si>
    <t>DEKUYPER - PEACH FL BRNY - 750 ML</t>
  </si>
  <si>
    <t>DEKUYPER - PEACH FL BRNY - 750 ML  ( MS-56026 )</t>
  </si>
  <si>
    <t>MS-33658</t>
  </si>
  <si>
    <t>SVEDKA MANGO PINEAPPLE FLAVORED VODKA - VODKA IMPORTD - 750 ML</t>
  </si>
  <si>
    <t>SVEDKA MANGO PINEAPPLE FLAVORED VODKA - VODKA IMPORTD - 750 ML  ( MS-33658 )</t>
  </si>
  <si>
    <t>MS-21206</t>
  </si>
  <si>
    <t>REBEL YELL - STRT BOURBON - 750 ML</t>
  </si>
  <si>
    <t>REBEL YELL - STRT BOURBON - 750 ML  ( MS-21206 )</t>
  </si>
  <si>
    <t>MS-82606</t>
  </si>
  <si>
    <t>DEKUYPER SOUR APPLE PUCKER - OTHER SCHNAPP - 750 ML</t>
  </si>
  <si>
    <t>DEKUYPER SOUR APPLE PUCKER - OTHER SCHNAPP - 750 ML  ( MS-82606 )</t>
  </si>
  <si>
    <t>MS-39466</t>
  </si>
  <si>
    <t>NEW AMSTERDAM VODKA - VODKA 1OO PRF - 750 ML</t>
  </si>
  <si>
    <t>NEW AMSTERDAM VODKA - VODKA 1OO PRF - 750 ML  ( MS-39466 )</t>
  </si>
  <si>
    <t>MS-89534</t>
  </si>
  <si>
    <t>FAMILIA CAMARENA REPOSADO TEQUILA - IM TEQ GOLD - 1.75 LTR</t>
  </si>
  <si>
    <t>FAMILIA CAMARENA REPOSADO TEQUILA - IM TEQ GOLD - 1.75 LTR  ( MS-89534 )</t>
  </si>
  <si>
    <t>MS-42699</t>
  </si>
  <si>
    <t>MALIBU MANGO FLAVORED RUM * - IM RUM OTHER - 750 ML</t>
  </si>
  <si>
    <t>MALIBU MANGO FLAVORED RUM * - IM RUM OTHER - 750 ML  ( MS-42699 )</t>
  </si>
  <si>
    <t>MS-36965</t>
  </si>
  <si>
    <t>NEW AMSTERDAM VODKA - VODKA 80 PRF - 50 ML</t>
  </si>
  <si>
    <t>NEW AMSTERDAM VODKA - VODKA 80 PRF - 50 ML  ( MS-36965 )</t>
  </si>
  <si>
    <t>MS-33297</t>
  </si>
  <si>
    <t>SEAGRAM'S RED BERRY TWISTED GIN - OTHER FLA GIN - 200 ML</t>
  </si>
  <si>
    <t>SEAGRAM'S RED BERRY TWISTED GIN - OTHER FLA GIN - 200 ML  ( MS-33297 )</t>
  </si>
  <si>
    <t>MS-37883</t>
  </si>
  <si>
    <t>SEAGRAM'S EXTRA SMOOTH VODKA - VODKA 80 PRF - 200 ML</t>
  </si>
  <si>
    <t>SEAGRAM'S EXTRA SMOOTH VODKA - VODKA 80 PRF - 200 ML  ( MS-37883 )</t>
  </si>
  <si>
    <t>MS-67556</t>
  </si>
  <si>
    <t>KAMORA - IM COF FL CRD - 750 ML</t>
  </si>
  <si>
    <t>KAMORA - IM COF FL CRD - 750 ML  ( MS-67556 )</t>
  </si>
  <si>
    <t>MS-40071</t>
  </si>
  <si>
    <t>NEW AMSTERDAM MANGO FLAVORED VODKA - OTHER FL VODK - 750 ML</t>
  </si>
  <si>
    <t>NEW AMSTERDAM MANGO FLAVORED VODKA - OTHER FL VODK - 750 ML  ( MS-40071 )</t>
  </si>
  <si>
    <t>MS-42676</t>
  </si>
  <si>
    <t>MALIBU PASSION FRUIT FLAVORED RUM - IM RUM OTHER - 750 ML</t>
  </si>
  <si>
    <t>MALIBU PASSION FRUIT FLAVORED RUM - IM RUM OTHER - 750 ML  ( MS-42676 )</t>
  </si>
  <si>
    <t>MS-10623</t>
  </si>
  <si>
    <t>CANADIAN CLUB ORIGINAL 1858 - CANDN BTL U S - 200 ML</t>
  </si>
  <si>
    <t>CANADIAN CLUB ORIGINAL 1858 - CANDN BTL U S - 200 ML  ( MS-10623 )</t>
  </si>
  <si>
    <t>MS-16517</t>
  </si>
  <si>
    <t>ANCIENT AGE - STRT BOURBON - 1.0 LTR</t>
  </si>
  <si>
    <t>ANCIENT AGE - STRT BOURBON - 1.0 LTR  ( MS-16517 )</t>
  </si>
  <si>
    <t>MS-47782</t>
  </si>
  <si>
    <t>COURVOISIER V S - IM COGNAC - 100 ML</t>
  </si>
  <si>
    <t>COURVOISIER V S - IM COGNAC - 100 ML  ( MS-47782 )</t>
  </si>
  <si>
    <t>MS-43136</t>
  </si>
  <si>
    <t>BACARDI LIMON RUM SPECIALTY - RUM PUER RICO - 750 ML</t>
  </si>
  <si>
    <t>BACARDI LIMON RUM SPECIALTY - RUM PUER RICO - 750 ML  ( MS-43136 )</t>
  </si>
  <si>
    <t>MS-80457</t>
  </si>
  <si>
    <t>RYAN'S ORIGINAL CREME - CREMES OTHER - 1.0 LTR</t>
  </si>
  <si>
    <t>RYAN'S ORIGINAL CREME - CREMES OTHER - 1.0 LTR  ( MS-80457 )</t>
  </si>
  <si>
    <t>MS-31470</t>
  </si>
  <si>
    <t>NEW AMSTERDAM - GIN DOMESTIC - 1.0 LTR</t>
  </si>
  <si>
    <t>NEW AMSTERDAM - GIN DOMESTIC - 1.0 LTR  ( MS-31470 )</t>
  </si>
  <si>
    <t>MS-89497</t>
  </si>
  <si>
    <t>MARGARITAVILLE GOLD TEQUILA - IM TEQ GOLD - 1.0 LTR</t>
  </si>
  <si>
    <t>MARGARITAVILLE GOLD TEQUILA - IM TEQ GOLD - 1.0 LTR  ( MS-89497 )</t>
  </si>
  <si>
    <t>MS-40289</t>
  </si>
  <si>
    <t>NEW AMSTERDAM COCONUT FLAVORED VODKA - OTHER FL VODK - 750 ML</t>
  </si>
  <si>
    <t>NEW AMSTERDAM COCONUT FLAVORED VODKA - OTHER FL VODK - 750 ML  ( MS-40289 )</t>
  </si>
  <si>
    <t>MS-27454</t>
  </si>
  <si>
    <t>CINERATOR HOT CINNAMON FLAVORED WHISKEY - MISC US WHSKY - 750 ML</t>
  </si>
  <si>
    <t>CINERATOR HOT CINNAMON FLAVORED WHISKEY - MISC US WHSKY - 750 ML  ( MS-27454 )</t>
  </si>
  <si>
    <t>MS-82607</t>
  </si>
  <si>
    <t>DEKUYPER SOUR APPLE PUCKER - OTHER SCHNAPP - 1.0 LTR</t>
  </si>
  <si>
    <t>DEKUYPER SOUR APPLE PUCKER - OTHER SCHNAPP - 1.0 LTR  ( MS-82607 )</t>
  </si>
  <si>
    <t>MS-16516</t>
  </si>
  <si>
    <t>ANCIENT AGE - STRT BOURBON - 750 ML</t>
  </si>
  <si>
    <t>ANCIENT AGE - STRT BOURBON - 750 ML  ( MS-16516 )</t>
  </si>
  <si>
    <t>MS-77647</t>
  </si>
  <si>
    <t>SMIRNOFF CITRUS FLAVORED (DSS) - SPECIALTY LIQ - 750 ML</t>
  </si>
  <si>
    <t>SMIRNOFF CITRUS FLAVORED (DSS) - SPECIALTY LIQ - 750 ML  ( MS-77647 )</t>
  </si>
  <si>
    <t>MS-2447</t>
  </si>
  <si>
    <t>MANGO RAINBOW VARIETY PACKS - SPECIALTY LIQ - 375 ML</t>
  </si>
  <si>
    <t>MANGO RAINBOW VARIETY PACKS - SPECIALTY LIQ - 375 ML  ( MS-2447 )</t>
  </si>
  <si>
    <t>MS-32216</t>
  </si>
  <si>
    <t>SEAGRAM'S DISTILLER'S RESERVE 94 PROOF - GIN DOMESTIC - 750 ML</t>
  </si>
  <si>
    <t>SEAGRAM'S DISTILLER'S RESERVE 94 PROOF - GIN DOMESTIC - 750 ML  ( MS-32216 )</t>
  </si>
  <si>
    <t>MS-49377</t>
  </si>
  <si>
    <t>SALIGNAC V S - IM COGNAC - 1.0 LTR</t>
  </si>
  <si>
    <t>SALIGNAC V S - IM COGNAC - 1.0 LTR  ( MS-49377 )</t>
  </si>
  <si>
    <t>MS-23263</t>
  </si>
  <si>
    <t>CALVERT EXTRA - BLENDED WHSKY - 200 ML</t>
  </si>
  <si>
    <t>CALVERT EXTRA - BLENDED WHSKY - 200 ML  ( MS-23263 )</t>
  </si>
  <si>
    <t>MS-19061</t>
  </si>
  <si>
    <t>JIM BEAM - STRT BOURBON - 50 ML</t>
  </si>
  <si>
    <t>JIM BEAM - STRT BOURBON - 50 ML  ( MS-19061 )</t>
  </si>
  <si>
    <t>MS-41943</t>
  </si>
  <si>
    <t>360 GEORGIA PEACH FLAVORED VODKA - OTHER FL VODK - 750 ML</t>
  </si>
  <si>
    <t>360 GEORGIA PEACH FLAVORED VODKA - OTHER FL VODK - 750 ML  ( MS-41943 )</t>
  </si>
  <si>
    <t>MS-34510</t>
  </si>
  <si>
    <t>MONOPOLOWA WHITE LABEL (OLD LABEL) - VODKA IMPORTD - 1.0 LTR</t>
  </si>
  <si>
    <t>MONOPOLOWA WHITE LABEL (OLD LABEL) - VODKA IMPORTD - 1.0 LTR  ( MS-34510 )</t>
  </si>
  <si>
    <t>MUTUAL WHOLSALE  ( 5203 )</t>
  </si>
  <si>
    <t>MS-40291</t>
  </si>
  <si>
    <t>NEW AMSTERDAM COCONUT FLAVORED VODKA - OTHER FL VODK - 1.75 LTR</t>
  </si>
  <si>
    <t>NEW AMSTERDAM COCONUT FLAVORED VODKA - OTHER FL VODK - 1.75 LTR  ( MS-40291 )</t>
  </si>
  <si>
    <t>MS-78166</t>
  </si>
  <si>
    <t>DEKUYPER CREME COCOA DARK LIQUEUR - CRM CACAO BRN - 750 ML</t>
  </si>
  <si>
    <t>DEKUYPER CREME COCOA DARK LIQUEUR - CRM CACAO BRN - 750 ML  ( MS-78166 )</t>
  </si>
  <si>
    <t>MS-43138</t>
  </si>
  <si>
    <t>BACARDI LIMON RUM SPECIALTY - RUM PUER RICO - 1.75 LTR</t>
  </si>
  <si>
    <t>BACARDI LIMON RUM SPECIALTY - RUM PUER RICO - 1.75 LTR  ( MS-43138 )</t>
  </si>
  <si>
    <t>MS-63624</t>
  </si>
  <si>
    <t>SEAGRAM'S GIN AND JUICE BLUE BEAST - LW PF CKTL MX - 375 ML</t>
  </si>
  <si>
    <t>SEAGRAM'S GIN AND JUICE BLUE BEAST - LW PF CKTL MX - 375 ML  ( MS-63624 )</t>
  </si>
  <si>
    <t>MS-42610</t>
  </si>
  <si>
    <t>MALIBU TROPICAL BANANA RUM* - IM RUM OTHER - 750 ML</t>
  </si>
  <si>
    <t>MALIBU TROPICAL BANANA RUM* - IM RUM OTHER - 750 ML  ( MS-42610 )</t>
  </si>
  <si>
    <t>MS-44506</t>
  </si>
  <si>
    <t>CRUZAN PINEAPPLE FLAVORED V.I. RUM - RUM VIRG ISLS - 750 ML</t>
  </si>
  <si>
    <t>CRUZAN PINEAPPLE FLAVORED V.I. RUM - RUM VIRG ISLS - 750 ML  ( MS-44506 )</t>
  </si>
  <si>
    <t>MS-72913</t>
  </si>
  <si>
    <t>CAPTAIN MORGAN LOCONUT - SPECIALTY LIQ - 750 ML</t>
  </si>
  <si>
    <t>CAPTAIN MORGAN LOCONUT - SPECIALTY LIQ - 750 ML  ( MS-72913 )</t>
  </si>
  <si>
    <t>MS-73761</t>
  </si>
  <si>
    <t>E &amp; J PEACH (BRANDY W/PEACH LIQUEUR) - SPECIALTY LIQ - 375 ML</t>
  </si>
  <si>
    <t>E &amp; J PEACH (BRANDY W/PEACH LIQUEUR) - SPECIALTY LIQ - 375 ML  ( MS-73761 )</t>
  </si>
  <si>
    <t>MS-77740</t>
  </si>
  <si>
    <t>SMIRNOFF RASPBERRY FLAVORED (DSS) - SPECIALTY LIQ - 750 ML</t>
  </si>
  <si>
    <t>SMIRNOFF RASPBERRY FLAVORED (DSS) - SPECIALTY LIQ - 750 ML  ( MS-77740 )</t>
  </si>
  <si>
    <t>MS-34546</t>
  </si>
  <si>
    <t>PEARL VODKA - VODKA 80 PRF - 750 ML</t>
  </si>
  <si>
    <t>PEARL VODKA - VODKA 80 PRF - 750 ML  ( MS-34546 )</t>
  </si>
  <si>
    <t>MS-23266</t>
  </si>
  <si>
    <t>CALVERT EXTRA - BLENDED WHSKY - 750 ML</t>
  </si>
  <si>
    <t>CALVERT EXTRA - BLENDED WHSKY - 750 ML  ( MS-23266 )</t>
  </si>
  <si>
    <t>MS-77858</t>
  </si>
  <si>
    <t>SMIRNOFF WHIPPED CREAM FLAVORED (DSS) - SPECIALTY LIQ - 750 ML</t>
  </si>
  <si>
    <t>SMIRNOFF WHIPPED CREAM FLAVORED (DSS) - SPECIALTY LIQ - 750 ML  ( MS-77858 )</t>
  </si>
  <si>
    <t>MS-27682</t>
  </si>
  <si>
    <t>JIM BEAM KENTUCKY FIRE - MISC US WHSKY - 750 ML</t>
  </si>
  <si>
    <t>JIM BEAM KENTUCKY FIRE - MISC US WHSKY - 750 ML  ( MS-27682 )</t>
  </si>
  <si>
    <t>MS-643</t>
  </si>
  <si>
    <t>JOSE CUERVO ESP SILVER/1L JC MARGARTA MX - IM TEQ WHITE - 750 ML</t>
  </si>
  <si>
    <t>JOSE CUERVO ESP SILVER/1L JC MARGARTA MX - IM TEQ WHITE - 750 ML  ( MS-643 )</t>
  </si>
  <si>
    <t>MS-36618</t>
  </si>
  <si>
    <t>NEW AMSTERDAM RASPBERRY FLAVORED VODKA - OTHER FL VODK - 750 ML</t>
  </si>
  <si>
    <t>NEW AMSTERDAM RASPBERRY FLAVORED VODKA - OTHER FL VODK - 750 ML  ( MS-36618 )</t>
  </si>
  <si>
    <t>MS-34515</t>
  </si>
  <si>
    <t>MONOPOLOWA WHITE LABEL (OLD LABEL) - VODKA IMPORTD - 1.75 LTR</t>
  </si>
  <si>
    <t>MONOPOLOWA WHITE LABEL (OLD LABEL) - VODKA IMPORTD - 1.75 LTR  ( MS-34515 )</t>
  </si>
  <si>
    <t>MS-38169</t>
  </si>
  <si>
    <t>360 VODKA - VODKA 80 PRF - 750 ML</t>
  </si>
  <si>
    <t>360 VODKA - VODKA 80 PRF - 750 ML  ( MS-38169 )</t>
  </si>
  <si>
    <t>MS-33282</t>
  </si>
  <si>
    <t>SEAGRAM'S PINEAPPLE TWISTED GIN - OTHER FLA GIN - 750 ML</t>
  </si>
  <si>
    <t>SEAGRAM'S PINEAPPLE TWISTED GIN - OTHER FLA GIN - 750 ML  ( MS-33282 )</t>
  </si>
  <si>
    <t>MS-56797</t>
  </si>
  <si>
    <t>PAUL MASSON GRANDE AMBER PINEAPPLE FLVRD - OTHER FL BRNY - 375 ML</t>
  </si>
  <si>
    <t>PAUL MASSON GRANDE AMBER PINEAPPLE FLVRD - OTHER FL BRNY - 375 ML  ( MS-56797 )</t>
  </si>
  <si>
    <t>MS-73988</t>
  </si>
  <si>
    <t>AMARETTO DI AMORE CLASSICO - SPECIALTY LIQ - 1.75 LTR</t>
  </si>
  <si>
    <t>AMARETTO DI AMORE CLASSICO - SPECIALTY LIQ - 1.75 LTR  ( MS-73988 )</t>
  </si>
  <si>
    <t>MS-39922</t>
  </si>
  <si>
    <t>DEEP EDDY PEACH FLAVORED VODKA - OTHER FL VODK - 750 ML</t>
  </si>
  <si>
    <t>DEEP EDDY PEACH FLAVORED VODKA - OTHER FL VODK - 750 ML  ( MS-39922 )</t>
  </si>
  <si>
    <t>MS-43086</t>
  </si>
  <si>
    <t>BACARDI COCO FLAVORED RUM - RUM PUER RICO - 750 ML</t>
  </si>
  <si>
    <t>BACARDI COCO FLAVORED RUM - RUM PUER RICO - 750 ML  ( MS-43086 )</t>
  </si>
  <si>
    <t>MS-43302</t>
  </si>
  <si>
    <t>CAPTAIN MORGAN BLACK SPICED RUM - RUM VIRG ISLS - 750 ML</t>
  </si>
  <si>
    <t>CAPTAIN MORGAN BLACK SPICED RUM - RUM VIRG ISLS - 750 ML  ( MS-43302 )</t>
  </si>
  <si>
    <t>MS-73456</t>
  </si>
  <si>
    <t>DEKUYPER RAZZMATAZZ RASP/LMNADE LIQUEUR - OTHER LIQUEUR - 750 ML</t>
  </si>
  <si>
    <t>DEKUYPER RAZZMATAZZ RASP/LMNADE LIQUEUR - OTHER LIQUEUR - 750 ML  ( MS-73456 )</t>
  </si>
  <si>
    <t>MS-16098</t>
  </si>
  <si>
    <t>EVAN WILLIAMS WHITE LABEL - BOND BOURBON - 1.75 LTR</t>
  </si>
  <si>
    <t>EVAN WILLIAMS WHITE LABEL - BOND BOURBON - 1.75 LTR  ( MS-16098 )</t>
  </si>
  <si>
    <t>MS-34183</t>
  </si>
  <si>
    <t>BORU ORIGINAL IRISH VODKA - VODKA IMPORTD - 1.75 LTR</t>
  </si>
  <si>
    <t>BORU ORIGINAL IRISH VODKA - VODKA IMPORTD - 1.75 LTR  ( MS-34183 )</t>
  </si>
  <si>
    <t>MS-44258</t>
  </si>
  <si>
    <t>BLACKHEART PREMIUM SPICED RUM - RUM VIRG ISLS - 750 ML</t>
  </si>
  <si>
    <t>BLACKHEART PREMIUM SPICED RUM - RUM VIRG ISLS - 750 ML  ( MS-44258 )</t>
  </si>
  <si>
    <t>MS-47548</t>
  </si>
  <si>
    <t>ANSAC V S - IM COGNAC - 1.75 LTR</t>
  </si>
  <si>
    <t>ANSAC V S - IM COGNAC - 1.75 LTR  ( MS-47548 )</t>
  </si>
  <si>
    <t>MS-10625</t>
  </si>
  <si>
    <t>CANADIAN CLUB ORIGINAL 1858 - CANDN BTL U S - 750 ML TRV</t>
  </si>
  <si>
    <t>CANADIAN CLUB ORIGINAL 1858 - CANDN BTL U S - 750 ML TRV  ( MS-10625 )</t>
  </si>
  <si>
    <t>MS-30316</t>
  </si>
  <si>
    <t>GORDON'S - GIN DOMESTIC - 750 ML</t>
  </si>
  <si>
    <t>GORDON'S - GIN DOMESTIC - 750 ML  ( MS-30316 )</t>
  </si>
  <si>
    <t>MS-82787</t>
  </si>
  <si>
    <t>DEKUYPER BUTTERSHOTS BUTTERSCOTCH SCHNPS - OTHER SCHNAPP - 1.0 LTR</t>
  </si>
  <si>
    <t>DEKUYPER BUTTERSHOTS BUTTERSCOTCH SCHNPS - OTHER SCHNAPP - 1.0 LTR  ( MS-82787 )</t>
  </si>
  <si>
    <t>MS-63582</t>
  </si>
  <si>
    <t>SEAGRAMS GIN &amp; JUICE (CITRUS) - LW PF CKTL MX - 375 ML</t>
  </si>
  <si>
    <t>SEAGRAMS GIN &amp; JUICE (CITRUS) - LW PF CKTL MX - 375 ML  ( MS-63582 )</t>
  </si>
  <si>
    <t>MS-43426</t>
  </si>
  <si>
    <t>DON Q CRISTAL RUM - RUM PUER RICO - 750 ML</t>
  </si>
  <si>
    <t>DON Q CRISTAL RUM - RUM PUER RICO - 750 ML  ( MS-43426 )</t>
  </si>
  <si>
    <t>SERRALLES USA  ( 6836 )</t>
  </si>
  <si>
    <t>MS-34598</t>
  </si>
  <si>
    <t>LUKSUSOWA POTATO - VODKA IMPORTD - 1.75 LTR</t>
  </si>
  <si>
    <t>LUKSUSOWA POTATO - VODKA IMPORTD - 1.75 LTR  ( MS-34598 )</t>
  </si>
  <si>
    <t>MS-67418</t>
  </si>
  <si>
    <t>CAFE AZTEC - IM COF FL CRD - 1.75 LTR</t>
  </si>
  <si>
    <t>CAFE AZTEC - IM COF FL CRD - 1.75 LTR  ( MS-67418 )</t>
  </si>
  <si>
    <t>MS-44477</t>
  </si>
  <si>
    <t>CRUZAN COCONUT FLAVORED V.I. RUM - RUM VIRG ISLS - 1.0 LTR</t>
  </si>
  <si>
    <t>CRUZAN COCONUT FLAVORED V.I. RUM - RUM VIRG ISLS - 1.0 LTR  ( MS-44477 )</t>
  </si>
  <si>
    <t>MS-40073</t>
  </si>
  <si>
    <t>NEW AMSTERDAM MANGO FLAVORED VODKA - OTHER FL VODK - 1.75 LTR</t>
  </si>
  <si>
    <t>NEW AMSTERDAM MANGO FLAVORED VODKA - OTHER FL VODK - 1.75 LTR  ( MS-40073 )</t>
  </si>
  <si>
    <t>MS-37984</t>
  </si>
  <si>
    <t>SKYY - VODKA 80 PRF - 375 ML</t>
  </si>
  <si>
    <t>SKYY - VODKA 80 PRF - 375 ML  ( MS-37984 )</t>
  </si>
  <si>
    <t>MS-39465</t>
  </si>
  <si>
    <t>NEW AMSTERDAM VODKA - VODKA 1OO PRF - 375 ML</t>
  </si>
  <si>
    <t>NEW AMSTERDAM VODKA - VODKA 1OO PRF - 375 ML  ( MS-39465 )</t>
  </si>
  <si>
    <t>MS-27409</t>
  </si>
  <si>
    <t>JIM BEAM HONEY - MISC US WHSKY - 375 ML</t>
  </si>
  <si>
    <t>JIM BEAM HONEY - MISC US WHSKY - 375 ML  ( MS-27409 )</t>
  </si>
  <si>
    <t>MS-68307</t>
  </si>
  <si>
    <t>EMMET'S IRISH CREAM - IM CREMES - 1.0 LTR</t>
  </si>
  <si>
    <t>EMMET'S IRISH CREAM - IM CREMES - 1.0 LTR  ( MS-68307 )</t>
  </si>
  <si>
    <t>MS-52595</t>
  </si>
  <si>
    <t>E &amp; J - GRAPE BRANDY - 750 ML TRV</t>
  </si>
  <si>
    <t>E &amp; J - GRAPE BRANDY - 750 ML TRV  ( MS-52595 )</t>
  </si>
  <si>
    <t>MS-35780</t>
  </si>
  <si>
    <t>PINNALCE CAKE FLAVORED VODKA (DSS) - IM OTH SPCLTS - 750 ML</t>
  </si>
  <si>
    <t>PINNALCE CAKE FLAVORED VODKA (DSS) - IM OTH SPCLTS - 750 ML  ( MS-35780 )</t>
  </si>
  <si>
    <t>MS-33286</t>
  </si>
  <si>
    <t>SEAGRAM'S PEACH TWISTED GIN - OTHER FLA GIN - 750 ML</t>
  </si>
  <si>
    <t>SEAGRAM'S PEACH TWISTED GIN - OTHER FLA GIN - 750 ML  ( MS-33286 )</t>
  </si>
  <si>
    <t>MS-32214</t>
  </si>
  <si>
    <t>SEAGRAM'S DISTILLER'S RESERVE 94 PROOF - GIN DOMESTIC - 375 ML</t>
  </si>
  <si>
    <t>SEAGRAM'S DISTILLER'S RESERVE 94 PROOF - GIN DOMESTIC - 375 ML  ( MS-32214 )</t>
  </si>
  <si>
    <t>MS-80456</t>
  </si>
  <si>
    <t>RYAN'S ORIGINAL CREME - CREMES OTHER - 750 ML</t>
  </si>
  <si>
    <t>RYAN'S ORIGINAL CREME - CREMES OTHER - 750 ML  ( MS-80456 )</t>
  </si>
  <si>
    <t>MS-46117</t>
  </si>
  <si>
    <t>CHARBONEAU WHITE RUM - RUM U S - 750 ML</t>
  </si>
  <si>
    <t>CHARBONEAU WHITE RUM - RUM U S - 750 ML  ( MS-46117 )</t>
  </si>
  <si>
    <t>CHARBONEAU DIST  ( 1412 )</t>
  </si>
  <si>
    <t>MS-42712</t>
  </si>
  <si>
    <t>MALIBU RUM NATURAL COCONUT* - IM RUM OTHER - 50 ML</t>
  </si>
  <si>
    <t>MALIBU RUM NATURAL COCONUT* - IM RUM OTHER - 50 ML  ( MS-42712 )</t>
  </si>
  <si>
    <t>MS-82881</t>
  </si>
  <si>
    <t>DEKUYPER HOT DAMN CINNAMON 100 PROOF - OTHER SCHNAPP - 750 ML</t>
  </si>
  <si>
    <t>DEKUYPER HOT DAMN CINNAMON 100 PROOF - OTHER SCHNAPP - 750 ML  ( MS-82881 )</t>
  </si>
  <si>
    <t>MS-43033</t>
  </si>
  <si>
    <t>BACARDI GOLD DARK RUM - RUM PUER RICO - 200 ML</t>
  </si>
  <si>
    <t>BACARDI GOLD DARK RUM - RUM PUER RICO - 200 ML  ( MS-43033 )</t>
  </si>
  <si>
    <t>MS-63657</t>
  </si>
  <si>
    <t>SEAGRAMS GREEN DRAGON GINSENG GIN&amp;JUICE - LW PF CKTL MX - 750 ML</t>
  </si>
  <si>
    <t>SEAGRAMS GREEN DRAGON GINSENG GIN&amp;JUICE - LW PF CKTL MX - 750 ML  ( MS-63657 )</t>
  </si>
  <si>
    <t>MS-37887</t>
  </si>
  <si>
    <t>SEAGRAM'S EXTRA SMOOTH VODKA - VODKA 80 PRF - 1.0 LTR</t>
  </si>
  <si>
    <t>SEAGRAM'S EXTRA SMOOTH VODKA - VODKA 80 PRF - 1.0 LTR  ( MS-37887 )</t>
  </si>
  <si>
    <t>MS-43145</t>
  </si>
  <si>
    <t>BACARDI PINEAPPLE FUSION FLAVORED RUM - RUM PUER RICO - 750 ML</t>
  </si>
  <si>
    <t>BACARDI PINEAPPLE FUSION FLAVORED RUM - RUM PUER RICO - 750 ML  ( MS-43145 )</t>
  </si>
  <si>
    <t>MS-43296</t>
  </si>
  <si>
    <t>CAPTAIN MORGAN SILVER SPICED - RUM VIRG ISLS - 750 ML</t>
  </si>
  <si>
    <t>CAPTAIN MORGAN SILVER SPICED - RUM VIRG ISLS - 750 ML  ( MS-43296 )</t>
  </si>
  <si>
    <t>MS-63586</t>
  </si>
  <si>
    <t>SEAGRAMS GIN &amp; JUICE (CITRUS) - LW PF CKTL MX - 750 ML</t>
  </si>
  <si>
    <t>SEAGRAMS GIN &amp; JUICE (CITRUS) - LW PF CKTL MX - 750 ML  ( MS-63586 )</t>
  </si>
  <si>
    <t>MS-77673</t>
  </si>
  <si>
    <t>SMIRNOFF GREEN APPLE FLAVORED (DSS) - SPECIALTY LIQ - 375 ML</t>
  </si>
  <si>
    <t>SMIRNOFF GREEN APPLE FLAVORED (DSS) - SPECIALTY LIQ - 375 ML  ( MS-77673 )</t>
  </si>
  <si>
    <t>MS-49378</t>
  </si>
  <si>
    <t>SALIGNAC V S - IM COGNAC - 1.75 LTR</t>
  </si>
  <si>
    <t>SALIGNAC V S - IM COGNAC - 1.75 LTR  ( MS-49378 )</t>
  </si>
  <si>
    <t>MS-5596</t>
  </si>
  <si>
    <t>MCLELLAND'S HIGHLAND - SCTCH BTL FGN - 750 ML</t>
  </si>
  <si>
    <t>MCLELLAND'S HIGHLAND - SCTCH BTL FGN - 750 ML  ( MS-5596 )</t>
  </si>
  <si>
    <t>MS-44499</t>
  </si>
  <si>
    <t>CRUZAN MANGO FLAVORED RUM - RUM VIRG ISLS - 750 ML</t>
  </si>
  <si>
    <t>CRUZAN MANGO FLAVORED RUM - RUM VIRG ISLS - 750 ML  ( MS-44499 )</t>
  </si>
  <si>
    <t>MS-27785</t>
  </si>
  <si>
    <t>JIM BEAM APPLE FLAVORED WHISKEY - MISC US WHSKY - 1.75 LTR</t>
  </si>
  <si>
    <t>JIM BEAM APPLE FLAVORED WHISKEY - MISC US WHSKY - 1.75 LTR  ( MS-27785 )</t>
  </si>
  <si>
    <t>MS-12863</t>
  </si>
  <si>
    <t>CANADIAN RICH &amp; RARE APPLE FLAVORED - CANDN BTL U S - 750 ML</t>
  </si>
  <si>
    <t>CANADIAN RICH &amp; RARE APPLE FLAVORED - CANDN BTL U S - 750 ML  ( MS-12863 )</t>
  </si>
  <si>
    <t>MS-44516</t>
  </si>
  <si>
    <t>CRUZAN WHITE - RUM VIRG ISLS - 750 ML</t>
  </si>
  <si>
    <t>CRUZAN WHITE - RUM VIRG ISLS - 750 ML  ( MS-44516 )</t>
  </si>
  <si>
    <t>MS-43109</t>
  </si>
  <si>
    <t>BACARDI BLACK RUM - RUM PUER RICO - 750 ML</t>
  </si>
  <si>
    <t>BACARDI BLACK RUM - RUM PUER RICO - 750 ML  ( MS-43109 )</t>
  </si>
  <si>
    <t>MS-34366</t>
  </si>
  <si>
    <t>FRIS 80 SKANDIA VODKA DENMARK - VODKA IMPORTD - 750 ML</t>
  </si>
  <si>
    <t>FRIS 80 SKANDIA VODKA DENMARK - VODKA IMPORTD - 750 ML  ( MS-34366 )</t>
  </si>
  <si>
    <t>MS-86885</t>
  </si>
  <si>
    <t>SOUTHERN COMFORT 70 (WAS 76 PROOF) - MISC US WHSKY - 750 ML TRV</t>
  </si>
  <si>
    <t>SOUTHERN COMFORT 70 (WAS 76 PROOF) - MISC US WHSKY - 750 ML TRV  ( MS-86885 )</t>
  </si>
  <si>
    <t>MS-80706</t>
  </si>
  <si>
    <t>DEKUYPER BLUSTERY PEPPERMINT SCHNAPPS - PPMNT SCHNPPS - 750 ML TRV</t>
  </si>
  <si>
    <t>DEKUYPER BLUSTERY PEPPERMINT SCHNAPPS - PPMNT SCHNPPS - 750 ML TRV  ( MS-80706 )</t>
  </si>
  <si>
    <t>MS-36966</t>
  </si>
  <si>
    <t>NEW AMSTERDAM VODKA - VODKA 80 PRF - 100 ML</t>
  </si>
  <si>
    <t>NEW AMSTERDAM VODKA - VODKA 80 PRF - 100 ML  ( MS-36966 )</t>
  </si>
  <si>
    <t>MS-65209</t>
  </si>
  <si>
    <t>TEQUILA ROSE LIQUEUR - SPECIALTY LIQ - 375 ML</t>
  </si>
  <si>
    <t>TEQUILA ROSE LIQUEUR - SPECIALTY LIQ - 375 ML  ( MS-65209 )</t>
  </si>
  <si>
    <t>MS-36576</t>
  </si>
  <si>
    <t>SVEDKA BLUE RASPBERRY FLAVORED VODKA - VODKA IMPORTD - 750 ML</t>
  </si>
  <si>
    <t>SVEDKA BLUE RASPBERRY FLAVORED VODKA - VODKA IMPORTD - 750 ML  ( MS-36576 )</t>
  </si>
  <si>
    <t>MS-43112</t>
  </si>
  <si>
    <t>BACARDI BLACK RUM - RUM PUER RICO - 1.75 LTR</t>
  </si>
  <si>
    <t>BACARDI BLACK RUM - RUM PUER RICO - 1.75 LTR  ( MS-43112 )</t>
  </si>
  <si>
    <t>MS-89449</t>
  </si>
  <si>
    <t>EXOTICO REPOSADO TEQUILA - IM TEQ GOLD - 1.75 LTR</t>
  </si>
  <si>
    <t>EXOTICO REPOSADO TEQUILA - IM TEQ GOLD - 1.75 LTR  ( MS-89449 )</t>
  </si>
  <si>
    <t>MS-86190</t>
  </si>
  <si>
    <t>HIRAM WALKER TRIPLE SEC 30 PROOF - TRIPLE SEC - 1.0 LTR</t>
  </si>
  <si>
    <t>HIRAM WALKER TRIPLE SEC 30 PROOF - TRIPLE SEC - 1.0 LTR  ( MS-86190 )</t>
  </si>
  <si>
    <t>MS-50686</t>
  </si>
  <si>
    <t>ST REMY NAPOLEON VSOP - IM FR BRANDY - 750 ML</t>
  </si>
  <si>
    <t>ST REMY NAPOLEON VSOP - IM FR BRANDY - 750 ML  ( MS-50686 )</t>
  </si>
  <si>
    <t>MS-52559</t>
  </si>
  <si>
    <t>E &amp; J XO BRANDY - GRAPE BRANDY - 1.75 LTR</t>
  </si>
  <si>
    <t>E &amp; J XO BRANDY - GRAPE BRANDY - 1.75 LTR  ( MS-52559 )</t>
  </si>
  <si>
    <t>MS-52806</t>
  </si>
  <si>
    <t>KORBEL - GRAPE BRANDY - 750 ML</t>
  </si>
  <si>
    <t>KORBEL - GRAPE BRANDY - 750 ML  ( MS-52806 )</t>
  </si>
  <si>
    <t>MS-68848</t>
  </si>
  <si>
    <t>ST. BRENDANS IRISH CREAM - IM CREMES - 1.75 LTR</t>
  </si>
  <si>
    <t>ST. BRENDANS IRISH CREAM - IM CREMES - 1.75 LTR  ( MS-68848 )</t>
  </si>
  <si>
    <t>MS-89468</t>
  </si>
  <si>
    <t>LUNAZUL REPOSADO TEQUILA - IM TEQ GOLD - 750 ML</t>
  </si>
  <si>
    <t>LUNAZUL REPOSADO TEQUILA - IM TEQ GOLD - 750 ML  ( MS-89468 )</t>
  </si>
  <si>
    <t>MS-44486</t>
  </si>
  <si>
    <t>CRUZAN DARK - RUM VIRG ISLS - 750 ML</t>
  </si>
  <si>
    <t>CRUZAN DARK - RUM VIRG ISLS - 750 ML  ( MS-44486 )</t>
  </si>
  <si>
    <t>MS-89268</t>
  </si>
  <si>
    <t>EL JIMADOR REPOSADO TEQUILA - IM TEQ GOLD - 1.75 LTR</t>
  </si>
  <si>
    <t>EL JIMADOR REPOSADO TEQUILA - IM TEQ GOLD - 1.75 LTR  ( MS-89268 )</t>
  </si>
  <si>
    <t>MS-43319</t>
  </si>
  <si>
    <t>CAPTAIM MORGAN'S PARROT BAY (COCONUT)PET - RUM VIRG ISLS - 750 ML TRV</t>
  </si>
  <si>
    <t>CAPTAIM MORGAN'S PARROT BAY (COCONUT)PET - RUM VIRG ISLS - 750 ML TRV  ( MS-43319 )</t>
  </si>
  <si>
    <t>MS-43121</t>
  </si>
  <si>
    <t>BACARDI LIGHT-DRY RUM - RUM PUER RICO - 50 ML</t>
  </si>
  <si>
    <t>BACARDI LIGHT-DRY RUM - RUM PUER RICO - 50 ML  ( MS-43121 )</t>
  </si>
  <si>
    <t>MS-43051</t>
  </si>
  <si>
    <t>BACARDI DRAGON BERRY FLAVORED RUM - RUM PUER RICO - 750 ML</t>
  </si>
  <si>
    <t>BACARDI DRAGON BERRY FLAVORED RUM - RUM PUER RICO - 750 ML  ( MS-43051 )</t>
  </si>
  <si>
    <t>MS-77688</t>
  </si>
  <si>
    <t>SMIRNOFF LIME FLAVORED (DSS) - SPECIALTY LIQ - 750 ML</t>
  </si>
  <si>
    <t>SMIRNOFF LIME FLAVORED (DSS) - SPECIALTY LIQ - 750 ML  ( MS-77688 )</t>
  </si>
  <si>
    <t>MS-77714</t>
  </si>
  <si>
    <t>SMIRNOFF PINEAPPLE FLAVORED (DSS) - SPECIALTY LIQ - 750 ML</t>
  </si>
  <si>
    <t>SMIRNOFF PINEAPPLE FLAVORED (DSS) - SPECIALTY LIQ - 750 ML  ( MS-77714 )</t>
  </si>
  <si>
    <t>MS-54136</t>
  </si>
  <si>
    <t>DEKUYPER - APRCT FL BRNY - 750 ML</t>
  </si>
  <si>
    <t>DEKUYPER - APRCT FL BRNY - 750 ML  ( MS-54136 )</t>
  </si>
  <si>
    <t>MS-71529</t>
  </si>
  <si>
    <t>ALA BAMA SLAMA GRAIN NEUTRAL SPRT BASED - SPECIALTY LIQ - 375 ML</t>
  </si>
  <si>
    <t>ALA BAMA SLAMA GRAIN NEUTRAL SPRT BASED - SPECIALTY LIQ - 375 ML  ( MS-71529 )</t>
  </si>
  <si>
    <t>MS-35699</t>
  </si>
  <si>
    <t>PEARL CUCUMBER FLAVORED VODKA DSS - SPECIALTY LIQ - 750 ML</t>
  </si>
  <si>
    <t>PEARL CUCUMBER FLAVORED VODKA DSS - SPECIALTY LIQ - 750 ML  ( MS-35699 )</t>
  </si>
  <si>
    <t>MS-77709</t>
  </si>
  <si>
    <t>SMIRNOFF PEACH FLAVORED VODKA (DSS) - SPECIALTY LIQ - 750 ML</t>
  </si>
  <si>
    <t>SMIRNOFF PEACH FLAVORED VODKA (DSS) - SPECIALTY LIQ - 750 ML  ( MS-77709 )</t>
  </si>
  <si>
    <t>MS-78706</t>
  </si>
  <si>
    <t>DEKUYPER CREME DE COCOA WHITE LIQUEUR - CRM CACAO WHT - 750 ML</t>
  </si>
  <si>
    <t>DEKUYPER CREME DE COCOA WHITE LIQUEUR - CRM CACAO WHT - 750 ML  ( MS-78706 )</t>
  </si>
  <si>
    <t>MS-56805</t>
  </si>
  <si>
    <t>PAUL MASSON GRANDE AMBER RED BERRY BRNDY - OTHER FL BRNY - 750 ML</t>
  </si>
  <si>
    <t>PAUL MASSON GRANDE AMBER RED BERRY BRNDY - OTHER FL BRNY - 750 ML  ( MS-56805 )</t>
  </si>
  <si>
    <t>MS-43451</t>
  </si>
  <si>
    <t>DON Q COCO COCONUT FLAVORED RUM - RUM PUER RICO - 750 ML</t>
  </si>
  <si>
    <t>DON Q COCO COCONUT FLAVORED RUM - RUM PUER RICO - 750 ML  ( MS-43451 )</t>
  </si>
  <si>
    <t>MS-54706</t>
  </si>
  <si>
    <t>DEKUYPER - BLKBRY F BRNY - 750 ML</t>
  </si>
  <si>
    <t>DEKUYPER - BLKBRY F BRNY - 750 ML  ( MS-54706 )</t>
  </si>
  <si>
    <t>MS-42656</t>
  </si>
  <si>
    <t>FLOR DE CANA GRAND RESERVE DARK 7 YEARS - IM RUM OTHER - 750 ML</t>
  </si>
  <si>
    <t>FLOR DE CANA GRAND RESERVE DARK 7 YEARS - IM RUM OTHER - 750 ML  ( MS-42656 )</t>
  </si>
  <si>
    <t>MS-34596</t>
  </si>
  <si>
    <t>LUKSUSOWA POTATO - VODKA IMPORTD - 750 ML</t>
  </si>
  <si>
    <t>LUKSUSOWA POTATO - VODKA IMPORTD - 750 ML  ( MS-34596 )</t>
  </si>
  <si>
    <t>MS-42312</t>
  </si>
  <si>
    <t>MALIBU RED TEQUILA &amp; COCONUT FLAVORED - IM RUM OTHER - 750 ML</t>
  </si>
  <si>
    <t>MALIBU RED TEQUILA &amp; COCONUT FLAVORED - IM RUM OTHER - 750 ML  ( MS-42312 )</t>
  </si>
  <si>
    <t>MS-41019</t>
  </si>
  <si>
    <t>360 DOUBLE CHOCOLATE FLAVORED VODKA - OTHER FL VODK - 750 ML</t>
  </si>
  <si>
    <t>360 DOUBLE CHOCOLATE FLAVORED VODKA - OTHER FL VODK - 750 ML  ( MS-41019 )</t>
  </si>
  <si>
    <t>MS-27697</t>
  </si>
  <si>
    <t>BIRD DOG APPLE FLAVORED WHISKEY - MISC US WHSKY - 750 ML</t>
  </si>
  <si>
    <t>BIRD DOG APPLE FLAVORED WHISKEY - MISC US WHSKY - 750 ML  ( MS-27697 )</t>
  </si>
  <si>
    <t>MS-4864</t>
  </si>
  <si>
    <t>DEWARS WHITE LABEL - SCTCH BTL FGN - 375 ML</t>
  </si>
  <si>
    <t>DEWARS WHITE LABEL - SCTCH BTL FGN - 375 ML  ( MS-4864 )</t>
  </si>
  <si>
    <t>MS-63695</t>
  </si>
  <si>
    <t>SEAGRAMS GREEN DRAGON GINSENG GIN&amp;JUICE - LW PF CKTL MX - 375 ML</t>
  </si>
  <si>
    <t>SEAGRAMS GREEN DRAGON GINSENG GIN&amp;JUICE - LW PF CKTL MX - 375 ML  ( MS-63695 )</t>
  </si>
  <si>
    <t>MS-77637</t>
  </si>
  <si>
    <t>SMIRNOFF CHERRY FLAVORED (DSS) - SPECIALTY LIQ - 750 ML</t>
  </si>
  <si>
    <t>SMIRNOFF CHERRY FLAVORED (DSS) - SPECIALTY LIQ - 750 ML  ( MS-77637 )</t>
  </si>
  <si>
    <t>MS-73715</t>
  </si>
  <si>
    <t>EVAN WILLIAMS CHERRY - SPECIALTY LIQ - 750 ML</t>
  </si>
  <si>
    <t>EVAN WILLIAMS CHERRY - SPECIALTY LIQ - 750 ML  ( MS-73715 )</t>
  </si>
  <si>
    <t>MS-73748</t>
  </si>
  <si>
    <t>EVAN WILLIAMS PEACH - SPECIALTY LIQ - 750 ML</t>
  </si>
  <si>
    <t>EVAN WILLIAMS PEACH - SPECIALTY LIQ - 750 ML  ( MS-73748 )</t>
  </si>
  <si>
    <t>MS-46497</t>
  </si>
  <si>
    <t>KRAKEN BLACK SPICED 70 PROOF RUM - RUM U S - 750 ML</t>
  </si>
  <si>
    <t>KRAKEN BLACK SPICED 70 PROOF RUM - RUM U S - 750 ML  ( MS-46497 )</t>
  </si>
  <si>
    <t>MS-44436</t>
  </si>
  <si>
    <t>CRUZAN BANANA FLAVORED V.I. RUM - RUM VIRG ISLS - 750 ML</t>
  </si>
  <si>
    <t>CRUZAN BANANA FLAVORED V.I. RUM - RUM VIRG ISLS - 750 ML  ( MS-44436 )</t>
  </si>
  <si>
    <t>MS-82611</t>
  </si>
  <si>
    <t>DEKUYPER HOT DAMN CINNAMON FLV 30 PROOF - OTHER SCHNAPP - 750 ML</t>
  </si>
  <si>
    <t>DEKUYPER HOT DAMN CINNAMON FLV 30 PROOF - OTHER SCHNAPP - 750 ML  ( MS-82611 )</t>
  </si>
  <si>
    <t>MS-43205</t>
  </si>
  <si>
    <t>OAKHEART ORIGINAL SPICED RUM - RUM PUER RICO - 750 ML</t>
  </si>
  <si>
    <t>OAKHEART ORIGINAL SPICED RUM - RUM PUER RICO - 750 ML  ( MS-43205 )</t>
  </si>
  <si>
    <t>MS-30317</t>
  </si>
  <si>
    <t>GORDON'S - GIN DOMESTIC - 1.0 LTR</t>
  </si>
  <si>
    <t>GORDON'S - GIN DOMESTIC - 1.0 LTR  ( MS-30317 )</t>
  </si>
  <si>
    <t>MS-44518</t>
  </si>
  <si>
    <t>CRUZAN WHITE - RUM VIRG ISLS - 1.75 LTR</t>
  </si>
  <si>
    <t>CRUZAN WHITE - RUM VIRG ISLS - 1.75 LTR  ( MS-44518 )</t>
  </si>
  <si>
    <t>MS-77851</t>
  </si>
  <si>
    <t>SMIRNOFF WATERMELON FLAVORED (DSS) - SPECIALTY LIQ - 375 ML</t>
  </si>
  <si>
    <t>SMIRNOFF WATERMELON FLAVORED (DSS) - SPECIALTY LIQ - 375 ML  ( MS-77851 )</t>
  </si>
  <si>
    <t>MS-36228</t>
  </si>
  <si>
    <t>ARTIST VODKA - VODKA 80 PRF - 750 ML</t>
  </si>
  <si>
    <t>ARTIST VODKA - VODKA 80 PRF - 750 ML  ( MS-36228 )</t>
  </si>
  <si>
    <t>MS-80683</t>
  </si>
  <si>
    <t>DEKUYPER BLUSTERY PEPPERMINT SCHNAPPS - PPMNT SCHNPPS - 200 ML</t>
  </si>
  <si>
    <t>DEKUYPER BLUSTERY PEPPERMINT SCHNAPPS - PPMNT SCHNPPS - 200 ML  ( MS-80683 )</t>
  </si>
  <si>
    <t>MS-33287</t>
  </si>
  <si>
    <t>SEAGRAM'S PEACH TWISTED GIN - OTHER FLA GIN - 375 ML</t>
  </si>
  <si>
    <t>SEAGRAM'S PEACH TWISTED GIN - OTHER FLA GIN - 375 ML  ( MS-33287 )</t>
  </si>
  <si>
    <t>MS-44488</t>
  </si>
  <si>
    <t>CRUZAN DARK - RUM VIRG ISLS - 1.75 LTR</t>
  </si>
  <si>
    <t>CRUZAN DARK - RUM VIRG ISLS - 1.75 LTR  ( MS-44488 )</t>
  </si>
  <si>
    <t>MS-43428</t>
  </si>
  <si>
    <t>DON Q CRISTAL RUM - RUM PUER RICO - 1.75 LTR</t>
  </si>
  <si>
    <t>DON Q CRISTAL RUM - RUM PUER RICO - 1.75 LTR  ( MS-43428 )</t>
  </si>
  <si>
    <t>MS-74106</t>
  </si>
  <si>
    <t>GRAND SUZETTE LIQUEUR - SPECIALTY LIQ - 750 ML</t>
  </si>
  <si>
    <t>GRAND SUZETTE LIQUEUR - SPECIALTY LIQ - 750 ML  ( MS-74106 )</t>
  </si>
  <si>
    <t>MS-33205</t>
  </si>
  <si>
    <t>SEAGRAM'S GRAPE TWISTED GIN - OTHER FLA GIN - 375 ML</t>
  </si>
  <si>
    <t>SEAGRAM'S GRAPE TWISTED GIN - OTHER FLA GIN - 375 ML  ( MS-33205 )</t>
  </si>
  <si>
    <t>MS-77897</t>
  </si>
  <si>
    <t>TWENTY GRAND PEACH:VODKA/COGNAC &amp; PEACH - SPECIALTY LIQ - 750 ML</t>
  </si>
  <si>
    <t>TWENTY GRAND PEACH:VODKA/COGNAC &amp; PEACH - SPECIALTY LIQ - 750 ML  ( MS-77897 )</t>
  </si>
  <si>
    <t>MS-20367</t>
  </si>
  <si>
    <t>OLD FORESTER - STRT BOURBON - 1.0 LTR</t>
  </si>
  <si>
    <t>OLD FORESTER - STRT BOURBON - 1.0 LTR  ( MS-20367 )</t>
  </si>
  <si>
    <t>MS-44428</t>
  </si>
  <si>
    <t>CRUZAN BLUEBERRY LEMONADE FLAVORED RUM - RUM VIRG ISLS - 750 ML</t>
  </si>
  <si>
    <t>CRUZAN BLUEBERRY LEMONADE FLAVORED RUM - RUM VIRG ISLS - 750 ML  ( MS-44428 )</t>
  </si>
  <si>
    <t>MS-44419</t>
  </si>
  <si>
    <t>CRUZAN BLACK CHERRY FLAVORED RUM - RUM VIRG ISLS - 750 ML</t>
  </si>
  <si>
    <t>CRUZAN BLACK CHERRY FLAVORED RUM - RUM VIRG ISLS - 750 ML  ( MS-44419 )</t>
  </si>
  <si>
    <t>MS-84197</t>
  </si>
  <si>
    <t>99 PINEAPPLE SCHNAPPS LIQUEUR - OTHER SCHNAPP - 50 ML</t>
  </si>
  <si>
    <t>99 PINEAPPLE SCHNAPPS LIQUEUR - OTHER SCHNAPP - 50 ML  ( MS-84197 )</t>
  </si>
  <si>
    <t>MS-44520</t>
  </si>
  <si>
    <t>CRUZAN VANILLA FLAVORED RUM - RUM VIRG ISLS - 750 ML</t>
  </si>
  <si>
    <t>CRUZAN VANILLA FLAVORED RUM - RUM VIRG ISLS - 750 ML  ( MS-44520 )</t>
  </si>
  <si>
    <t>MS-34713</t>
  </si>
  <si>
    <t>STOLICHNAYA CITROS - VODKA IMPORTD - 750 ML</t>
  </si>
  <si>
    <t>STOLICHNAYA CITROS - VODKA IMPORTD - 750 ML  ( MS-34713 )</t>
  </si>
  <si>
    <t>MS-34061</t>
  </si>
  <si>
    <t>ABSOLUT RUBY RED FLAVORED VODKA - VODKA IMPORTD - 750 ML</t>
  </si>
  <si>
    <t>ABSOLUT RUBY RED FLAVORED VODKA - VODKA IMPORTD - 750 ML  ( MS-34061 )</t>
  </si>
  <si>
    <t>MS-5345</t>
  </si>
  <si>
    <t>JOHNNIE WALKER RED LABEL - SCTCH BTL FGN - 375 ML</t>
  </si>
  <si>
    <t>JOHNNIE WALKER RED LABEL - SCTCH BTL FGN - 375 ML  ( MS-5345 )</t>
  </si>
  <si>
    <t>MS-42396</t>
  </si>
  <si>
    <t>PLANTATION 3 STAR JAMAICA/BARBADOS/TRNDD - IM RUM OTHER - 750 ML</t>
  </si>
  <si>
    <t>PLANTATION 3 STAR JAMAICA/BARBADOS/TRNDD - IM RUM OTHER - 750 ML  ( MS-42396 )</t>
  </si>
  <si>
    <t>MS-17513</t>
  </si>
  <si>
    <t>COOPERS' CRAFT KENTUCKY STRAIGHT BOURBON - STRT BOURBON - 750 ML</t>
  </si>
  <si>
    <t>COOPERS' CRAFT KENTUCKY STRAIGHT BOURBON - STRT BOURBON - 750 ML  ( MS-17513 )</t>
  </si>
  <si>
    <t>MS-100017</t>
  </si>
  <si>
    <t>HORNITOS REPOSADO W/200ML HORNITOS PLATA - IM TEQ GOLD - 1.75 LTR</t>
  </si>
  <si>
    <t>HORNITOS REPOSADO W/200ML HORNITOS PLATA - IM TEQ GOLD - 1.75 LTR  ( MS-100017 )</t>
  </si>
  <si>
    <t>MS-513</t>
  </si>
  <si>
    <t>PATRON SILVER W/CANVAS COOLER TOTE BAG - IM TEQ WHITE - 1.75 LTR</t>
  </si>
  <si>
    <t>PATRON SILVER W/CANVAS COOLER TOTE BAG - IM TEQ WHITE - 1.75 LTR  ( MS-513 )</t>
  </si>
  <si>
    <t>MS-80696</t>
  </si>
  <si>
    <t>DEKUYPER 100 PROOF BLUSTERY PEPPRMNT SCH - PPMNT SCHNPPS - 750 ML</t>
  </si>
  <si>
    <t>DEKUYPER 100 PROOF BLUSTERY PEPPRMNT SCH - PPMNT SCHNPPS - 750 ML  ( MS-80696 )</t>
  </si>
  <si>
    <t>MS-43088</t>
  </si>
  <si>
    <t>BACARDI COCO FLAVORED RUM - RUM PUER RICO - 1.75 LTR</t>
  </si>
  <si>
    <t>BACARDI COCO FLAVORED RUM - RUM PUER RICO - 1.75 LTR  ( MS-43088 )</t>
  </si>
  <si>
    <t>MS-40590</t>
  </si>
  <si>
    <t>NEW AMSTERDAM PEACH FLAVORED VODKA - OTHER FL VODK - 50 ML</t>
  </si>
  <si>
    <t>NEW AMSTERDAM PEACH FLAVORED VODKA - OTHER FL VODK - 50 ML  ( MS-40590 )</t>
  </si>
  <si>
    <t>MS-27516</t>
  </si>
  <si>
    <t>MICHTER'S US * 1 AMERICAN WHISKEY - MISC US WHSKY - 750 ML</t>
  </si>
  <si>
    <t>MICHTER'S US * 1 AMERICAN WHISKEY - MISC US WHSKY - 750 ML  ( MS-27516 )</t>
  </si>
  <si>
    <t>MS-41467</t>
  </si>
  <si>
    <t>360 SORRENTO LEMON FLAVORED VODKA - OTHER FL VODK - 750 ML</t>
  </si>
  <si>
    <t>360 SORRENTO LEMON FLAVORED VODKA - OTHER FL VODK - 750 ML  ( MS-41467 )</t>
  </si>
  <si>
    <t>MS-34036</t>
  </si>
  <si>
    <t>ABSOLUT PEARS - VODKA IMPORTD - 750 ML</t>
  </si>
  <si>
    <t>ABSOLUT PEARS - VODKA IMPORTD - 750 ML  ( MS-34036 )</t>
  </si>
  <si>
    <t>MS-21222</t>
  </si>
  <si>
    <t>REDEMPTION BOURBON WHISKEY - STRT BOURBON - 750 ML</t>
  </si>
  <si>
    <t>REDEMPTION BOURBON WHISKEY - STRT BOURBON - 750 ML  ( MS-21222 )</t>
  </si>
  <si>
    <t>MS-89644</t>
  </si>
  <si>
    <t>PATRON ANEJO - IM TEQ GOLD - 375 ML</t>
  </si>
  <si>
    <t>PATRON ANEJO - IM TEQ GOLD - 375 ML  ( MS-89644 )</t>
  </si>
  <si>
    <t>MS-36473</t>
  </si>
  <si>
    <t>EFFEN GREEN APPLE FLAVORED VODKA - VODKA IMPORTD - 750 ML</t>
  </si>
  <si>
    <t>EFFEN GREEN APPLE FLAVORED VODKA - VODKA IMPORTD - 750 ML  ( MS-36473 )</t>
  </si>
  <si>
    <t>MS-44568</t>
  </si>
  <si>
    <t>CRUZAN PEACH FLAVORED RUM - RUM VIRG ISLS - 750 ML</t>
  </si>
  <si>
    <t>CRUZAN PEACH FLAVORED RUM - RUM VIRG ISLS - 750 ML  ( MS-44568 )</t>
  </si>
  <si>
    <t>MS-82849</t>
  </si>
  <si>
    <t>DEKUYPER PEACHTREE SCHNAPPS - OTHER SCHNAPP - 1.75 LTR</t>
  </si>
  <si>
    <t>DEKUYPER PEACHTREE SCHNAPPS - OTHER SCHNAPP - 1.75 LTR  ( MS-82849 )</t>
  </si>
  <si>
    <t>MS-63585</t>
  </si>
  <si>
    <t>SEAGRAMS GIN &amp; JUICE (CITRUS) - LW PF CKTL MX - 200 ML</t>
  </si>
  <si>
    <t>SEAGRAMS GIN &amp; JUICE (CITRUS) - LW PF CKTL MX - 200 ML  ( MS-63585 )</t>
  </si>
  <si>
    <t>MS-67426</t>
  </si>
  <si>
    <t>COPA DE ORO MEXICAN - IM COF FL CRD - 750 ML</t>
  </si>
  <si>
    <t>COPA DE ORO MEXICAN - IM COF FL CRD - 750 ML  ( MS-67426 )</t>
  </si>
  <si>
    <t>MS-50526</t>
  </si>
  <si>
    <t>RAYNAL VSOP NAPOLEON - IM FR BRANDY - 750 ML</t>
  </si>
  <si>
    <t>RAYNAL VSOP NAPOLEON - IM FR BRANDY - 750 ML  ( MS-50526 )</t>
  </si>
  <si>
    <t>MS-88566</t>
  </si>
  <si>
    <t>SAUZA TRES GENERACIONES PLATA WHITE - IM TEQ WHITE - 750 ML</t>
  </si>
  <si>
    <t>SAUZA TRES GENERACIONES PLATA WHITE - IM TEQ WHITE - 750 ML  ( MS-88566 )</t>
  </si>
  <si>
    <t>MS-25601</t>
  </si>
  <si>
    <t>SEAGRAM'S SEVEN CROWN - BLENDED WHSKY - 50 ML</t>
  </si>
  <si>
    <t>SEAGRAM'S SEVEN CROWN - BLENDED WHSKY - 50 ML  ( MS-25601 )</t>
  </si>
  <si>
    <t>MS-43137</t>
  </si>
  <si>
    <t>BACARDI LIMON RUM SPECIALTY - RUM PUER RICO - 1.0 LTR</t>
  </si>
  <si>
    <t>BACARDI LIMON RUM SPECIALTY - RUM PUER RICO - 1.0 LTR  ( MS-43137 )</t>
  </si>
  <si>
    <t>MS-65199</t>
  </si>
  <si>
    <t>TEQUILA ROSE LIQUEUR - SPECIALTY LIQ - 1.0 LTR</t>
  </si>
  <si>
    <t>TEQUILA ROSE LIQUEUR - SPECIALTY LIQ - 1.0 LTR  ( MS-65199 )</t>
  </si>
  <si>
    <t>MS-77841</t>
  </si>
  <si>
    <t>SMIRNOFF STRAWBERRY FLAVORED (DSS) - SPECIALTY LIQ - 375 ML</t>
  </si>
  <si>
    <t>SMIRNOFF STRAWBERRY FLAVORED (DSS) - SPECIALTY LIQ - 375 ML  ( MS-77841 )</t>
  </si>
  <si>
    <t>MS-19481</t>
  </si>
  <si>
    <t>MAKER'S MARK CASK STRENGTH - STRT BOURBON - 750 ML</t>
  </si>
  <si>
    <t>MAKER'S MARK CASK STRENGTH - STRT BOURBON - 750 ML  ( MS-19481 )</t>
  </si>
  <si>
    <t>MS-82556</t>
  </si>
  <si>
    <t>BOLS PEACH - OTHER SCHNAPP - 750 ML</t>
  </si>
  <si>
    <t>BOLS PEACH - OTHER SCHNAPP - 750 ML  ( MS-82556 )</t>
  </si>
  <si>
    <t>MS-40306</t>
  </si>
  <si>
    <t>CATHEAD PECAN FLAVORED VODKA - OTHER FL VODK - 750 ML</t>
  </si>
  <si>
    <t>CATHEAD PECAN FLAVORED VODKA - OTHER FL VODK - 750 ML  ( MS-40306 )</t>
  </si>
  <si>
    <t>MS-19114</t>
  </si>
  <si>
    <t>JIM BEAM DEVIL'S CUT KY STRAIGHT BOURBON - STRT BOURBON - 1.75 LTR</t>
  </si>
  <si>
    <t>JIM BEAM DEVIL'S CUT KY STRAIGHT BOURBON - STRT BOURBON - 1.75 LTR  ( MS-19114 )</t>
  </si>
  <si>
    <t>MS-43362</t>
  </si>
  <si>
    <t>CAPTAIN MORGAN CANNON BLAST RUM - RUM VIRG ISLS - 750 ML</t>
  </si>
  <si>
    <t>CAPTAIN MORGAN CANNON BLAST RUM - RUM VIRG ISLS - 750 ML  ( MS-43362 )</t>
  </si>
  <si>
    <t>MS-85560</t>
  </si>
  <si>
    <t>HIRAM WALKER BLUE CURACAO - CURACAO - 1.0 LTR</t>
  </si>
  <si>
    <t>HIRAM WALKER BLUE CURACAO - CURACAO - 1.0 LTR  ( MS-85560 )</t>
  </si>
  <si>
    <t>MS-42723</t>
  </si>
  <si>
    <t>MALIBU ISLAND MELON FLAVORED RUM* - IM RUM OTHER - 750 ML</t>
  </si>
  <si>
    <t>MALIBU ISLAND MELON FLAVORED RUM* - IM RUM OTHER - 750 ML  ( MS-42723 )</t>
  </si>
  <si>
    <t>MS-87266</t>
  </si>
  <si>
    <t>CASA NOBLE TEQUILA CRYSTAL SILVER TEQ - IM TEQ WHITE - 750 ML</t>
  </si>
  <si>
    <t>CASA NOBLE TEQUILA CRYSTAL SILVER TEQ - IM TEQ WHITE - 750 ML  ( MS-87266 )</t>
  </si>
  <si>
    <t>MS-89099</t>
  </si>
  <si>
    <t>CAZADORES ANEJO GOLD TEQUILA - IM TEQ GOLD - 750 ML</t>
  </si>
  <si>
    <t>CAZADORES ANEJO GOLD TEQUILA - IM TEQ GOLD - 750 ML  ( MS-89099 )</t>
  </si>
  <si>
    <t>MS-65204</t>
  </si>
  <si>
    <t>TEQUILA ROSE LIQUEUR - SPECIALTY LIQ - 50 ML</t>
  </si>
  <si>
    <t>TEQUILA ROSE LIQUEUR - SPECIALTY LIQ - 50 ML  ( MS-65204 )</t>
  </si>
  <si>
    <t>MS-16580</t>
  </si>
  <si>
    <t>BAKER'S STRAIGHT BOURBON - STRT BOURBON - 750 ML</t>
  </si>
  <si>
    <t>BAKER'S STRAIGHT BOURBON - STRT BOURBON - 750 ML  ( MS-16580 )</t>
  </si>
  <si>
    <t>MS-43408</t>
  </si>
  <si>
    <t>CAPTAIN MORGAN'S PARROT BAY (COCONUT) - RUM VIRG ISLS - 1.75 LTR</t>
  </si>
  <si>
    <t>CAPTAIN MORGAN'S PARROT BAY (COCONUT) - RUM VIRG ISLS - 1.75 LTR  ( MS-43408 )</t>
  </si>
  <si>
    <t>MS-77875</t>
  </si>
  <si>
    <t>SMIRNOFF SOURS GREEN APPLE FLAVORED(DSS) - SPECIALTY LIQ - 750 ML</t>
  </si>
  <si>
    <t>SMIRNOFF SOURS GREEN APPLE FLAVORED(DSS) - SPECIALTY LIQ - 750 ML  ( MS-77875 )</t>
  </si>
  <si>
    <t>MS-27680</t>
  </si>
  <si>
    <t>JIM BEAM KENTUCKY FIRE - MISC US WHSKY - 50 ML</t>
  </si>
  <si>
    <t>JIM BEAM KENTUCKY FIRE - MISC US WHSKY - 50 ML  ( MS-27680 )</t>
  </si>
  <si>
    <t>MS-27780</t>
  </si>
  <si>
    <t>JIM BEAM APPLE FLAVORED WHISKEY - MISC US WHSKY - 50 ML</t>
  </si>
  <si>
    <t>JIM BEAM APPLE FLAVORED WHISKEY - MISC US WHSKY - 50 ML  ( MS-27780 )</t>
  </si>
  <si>
    <t>MS-88897</t>
  </si>
  <si>
    <t>AGAVALES 100% AGAVE GOLD TEQUILA - IM TEQ GOLD - 1.0 LTR</t>
  </si>
  <si>
    <t>AGAVALES 100% AGAVE GOLD TEQUILA - IM TEQ GOLD - 1.0 LTR  ( MS-88897 )</t>
  </si>
  <si>
    <t>MEXCOR INT W&amp;S  ( 4708 )</t>
  </si>
  <si>
    <t>MS-52184</t>
  </si>
  <si>
    <t>CHRISTIAN BROTHERS VSOP BRANDY - GRAPE BRANDY - 375 ML</t>
  </si>
  <si>
    <t>CHRISTIAN BROTHERS VSOP BRANDY - GRAPE BRANDY - 375 ML  ( MS-52184 )</t>
  </si>
  <si>
    <t>MS-33523</t>
  </si>
  <si>
    <t>EXCLUSIV 9 PINEAPPLE VODKA - VODKA IMPORTD - 375 ML</t>
  </si>
  <si>
    <t>EXCLUSIV 9 PINEAPPLE VODKA - VODKA IMPORTD - 375 ML  ( MS-33523 )</t>
  </si>
  <si>
    <t>SERGE IMPORT  ( 6829 )</t>
  </si>
  <si>
    <t>MS-17826</t>
  </si>
  <si>
    <t>EARLY TIMES KENTUCKY - STRT BOURBON - 750 ML</t>
  </si>
  <si>
    <t>EARLY TIMES KENTUCKY - STRT BOURBON - 750 ML  ( MS-17826 )</t>
  </si>
  <si>
    <t>MS-34605</t>
  </si>
  <si>
    <t>GREY GOOSE LA POIRE FLAVORED VODKA - VODKA IMPORTD - 750 ML</t>
  </si>
  <si>
    <t>GREY GOOSE LA POIRE FLAVORED VODKA - VODKA IMPORTD - 750 ML  ( MS-34605 )</t>
  </si>
  <si>
    <t>MS-63625</t>
  </si>
  <si>
    <t>SEAGRAM'S GIN AND JUICE BLUE BEAST - LW PF CKTL MX - 200 ML</t>
  </si>
  <si>
    <t>SEAGRAM'S GIN AND JUICE BLUE BEAST - LW PF CKTL MX - 200 ML  ( MS-63625 )</t>
  </si>
  <si>
    <t>MS-27551</t>
  </si>
  <si>
    <t>RED STAG BY JIM BEAM BLACK CHERRY WHISKY - MISC US WHSKY - 1.75 LTR</t>
  </si>
  <si>
    <t>RED STAG BY JIM BEAM BLACK CHERRY WHISKY - MISC US WHSKY - 1.75 LTR  ( MS-27551 )</t>
  </si>
  <si>
    <t>MS-35566</t>
  </si>
  <si>
    <t>VESICA VODKA (POLAND) - VODKA IMPORTD - 750 ML</t>
  </si>
  <si>
    <t>VESICA VODKA (POLAND) - VODKA IMPORTD - 750 ML  ( MS-35566 )</t>
  </si>
  <si>
    <t>ADAMBA IMPT INT  ( 50 )</t>
  </si>
  <si>
    <t>MS-34122</t>
  </si>
  <si>
    <t>CRYSTAL HEAD VODKA (CANADA) - VODKA IMPORTD - 750 ML</t>
  </si>
  <si>
    <t>CRYSTAL HEAD VODKA (CANADA) - VODKA IMPORTD - 750 ML  ( MS-34122 )</t>
  </si>
  <si>
    <t>MS-42162</t>
  </si>
  <si>
    <t>BLUE CHAIR BAY VANILLA FLAVORED RUM - IM RUM OTHER - 750 ML</t>
  </si>
  <si>
    <t>BLUE CHAIR BAY VANILLA FLAVORED RUM - IM RUM OTHER - 750 ML  ( MS-42162 )</t>
  </si>
  <si>
    <t>MS-34194</t>
  </si>
  <si>
    <t>CIROC SNAP FROST VODKA - VODKA IMPORTD - 50 ML</t>
  </si>
  <si>
    <t>CIROC SNAP FROST VODKA - VODKA IMPORTD - 50 ML  ( MS-34194 )</t>
  </si>
  <si>
    <t>MS-89576</t>
  </si>
  <si>
    <t>MONTEZUMA - IM TEQ GOLD - 750 ML</t>
  </si>
  <si>
    <t>MONTEZUMA - IM TEQ GOLD - 750 ML  ( MS-89576 )</t>
  </si>
  <si>
    <t>MS-34041</t>
  </si>
  <si>
    <t>ABSOLUT 100 PREMIUM BLACK LABEL VODKA - VODKA IMPORTD - 750 ML</t>
  </si>
  <si>
    <t>ABSOLUT 100 PREMIUM BLACK LABEL VODKA - VODKA IMPORTD - 750 ML  ( MS-34041 )</t>
  </si>
  <si>
    <t>MS-56804</t>
  </si>
  <si>
    <t>PAUL MASSON GRANDE AMBER RED BERRY BRNDY - OTHER FL BRNY - 375 ML</t>
  </si>
  <si>
    <t>PAUL MASSON GRANDE AMBER RED BERRY BRNDY - OTHER FL BRNY - 375 ML  ( MS-56804 )</t>
  </si>
  <si>
    <t>MS-29566</t>
  </si>
  <si>
    <t>BURNETT'S GIN - GIN DOMESTIC - 750 ML</t>
  </si>
  <si>
    <t>BURNETT'S GIN - GIN DOMESTIC - 750 ML  ( MS-29566 )</t>
  </si>
  <si>
    <t>MS-89667</t>
  </si>
  <si>
    <t>PEPE LOPEZ PREMIUM GOLD TEQUILA - IM TEQ GOLD - 1.0 LTR</t>
  </si>
  <si>
    <t>PEPE LOPEZ PREMIUM GOLD TEQUILA - IM TEQ GOLD - 1.0 LTR  ( MS-89667 )</t>
  </si>
  <si>
    <t>MS-38084</t>
  </si>
  <si>
    <t>PLATINUM 7X VODKA (WAS TAAKA PLATINUM) - VODKA 80 PRF - 375 ML</t>
  </si>
  <si>
    <t>PLATINUM 7X VODKA (WAS TAAKA PLATINUM) - VODKA 80 PRF - 375 ML  ( MS-38084 )</t>
  </si>
  <si>
    <t>MS-52588</t>
  </si>
  <si>
    <t>E &amp; J GALLO SUPERIOR RESERVE VSOP - GRAPE BRANDY - 750 ML TRV</t>
  </si>
  <si>
    <t>E &amp; J GALLO SUPERIOR RESERVE VSOP - GRAPE BRANDY - 750 ML TRV  ( MS-52588 )</t>
  </si>
  <si>
    <t>MS-36568</t>
  </si>
  <si>
    <t>EXCLUSIV 10 APPLE FLAVORED VODKA MOLDOVA - VODKA IMPORTD - 375 ML</t>
  </si>
  <si>
    <t>EXCLUSIV 10 APPLE FLAVORED VODKA MOLDOVA - VODKA IMPORTD - 375 ML  ( MS-36568 )</t>
  </si>
  <si>
    <t>MS-18276</t>
  </si>
  <si>
    <t>FIGHTING COCK - STRT BOURBON - 750 ML</t>
  </si>
  <si>
    <t>FIGHTING COCK - STRT BOURBON - 750 ML  ( MS-18276 )</t>
  </si>
  <si>
    <t>MS-27408</t>
  </si>
  <si>
    <t>JIM BEAM HONEY - MISC US WHSKY - 50 ML</t>
  </si>
  <si>
    <t>JIM BEAM HONEY - MISC US WHSKY - 50 ML  ( MS-27408 )</t>
  </si>
  <si>
    <t>MS-21876</t>
  </si>
  <si>
    <t>VERY OLD BARTON 6 YEAR 86 PROOF - STRT BOURBON - 750 ML</t>
  </si>
  <si>
    <t>VERY OLD BARTON 6 YEAR 86 PROOF - STRT BOURBON - 750 ML  ( MS-21876 )</t>
  </si>
  <si>
    <t>MS-77708</t>
  </si>
  <si>
    <t>SMIRNOFF PEACH FLAVORED VODKA (DSS) - SPECIALTY LIQ - 375 ML</t>
  </si>
  <si>
    <t>SMIRNOFF PEACH FLAVORED VODKA (DSS) - SPECIALTY LIQ - 375 ML  ( MS-77708 )</t>
  </si>
  <si>
    <t>MS-37338</t>
  </si>
  <si>
    <t>UV SILVER VODKA - VODKA 80 PRF - 1.75 LTR</t>
  </si>
  <si>
    <t>UV SILVER VODKA - VODKA 80 PRF - 1.75 LTR  ( MS-37338 )</t>
  </si>
  <si>
    <t>MS-35953</t>
  </si>
  <si>
    <t>PINNACLE PINEAPPLE FLAVORED VODKA - IM OTH SPCLTS - 750 ML</t>
  </si>
  <si>
    <t>PINNACLE PINEAPPLE FLAVORED VODKA - IM OTH SPCLTS - 750 ML  ( MS-35953 )</t>
  </si>
  <si>
    <t>MS-34385</t>
  </si>
  <si>
    <t>POLAR ICE - VODKA IMPORTD - 1.75 LTR</t>
  </si>
  <si>
    <t>POLAR ICE - VODKA IMPORTD - 1.75 LTR  ( MS-34385 )</t>
  </si>
  <si>
    <t>MS-35644</t>
  </si>
  <si>
    <t>CROWN RUSSE (PET) - VODKA 80 PRF - 375 ML</t>
  </si>
  <si>
    <t>CROWN RUSSE (PET) - VODKA 80 PRF - 375 ML  ( MS-35644 )</t>
  </si>
  <si>
    <t>MS-27604</t>
  </si>
  <si>
    <t>KNOB CREEK SMOKED MAPLE KENTUCKY STRGHT - MISC US WHSKY - 750 ML</t>
  </si>
  <si>
    <t>KNOB CREEK SMOKED MAPLE KENTUCKY STRGHT - MISC US WHSKY - 750 ML  ( MS-27604 )</t>
  </si>
  <si>
    <t>MS-77713</t>
  </si>
  <si>
    <t>SMIRNOFF PINEAPPLE FLAVORED (DSS) - SPECIALTY LIQ - 375 ML</t>
  </si>
  <si>
    <t>SMIRNOFF PINEAPPLE FLAVORED (DSS) - SPECIALTY LIQ - 375 ML  ( MS-77713 )</t>
  </si>
  <si>
    <t>MS-36015</t>
  </si>
  <si>
    <t>PINNACLE PEACH FLAVORED VODKA (DSS) - IM OTH SPCLTS - 750 ML</t>
  </si>
  <si>
    <t>PINNACLE PEACH FLAVORED VODKA (DSS) - IM OTH SPCLTS - 750 ML  ( MS-36015 )</t>
  </si>
  <si>
    <t>MS-20819</t>
  </si>
  <si>
    <t>OLD TAYLOR STRAIGHT BOURBON - STRT BOURBON - 1.75 LTR</t>
  </si>
  <si>
    <t>OLD TAYLOR STRAIGHT BOURBON - STRT BOURBON - 1.75 LTR  ( MS-20819 )</t>
  </si>
  <si>
    <t>MS-34978</t>
  </si>
  <si>
    <t>XO JEAN MARC FRENCH VODKA - VODKA IMPORTD - 750 ML</t>
  </si>
  <si>
    <t>XO JEAN MARC FRENCH VODKA - VODKA IMPORTD - 750 ML  ( MS-34978 )</t>
  </si>
  <si>
    <t>MS-35816</t>
  </si>
  <si>
    <t>DOBRA - VODKA 80 PRF - 750 ML</t>
  </si>
  <si>
    <t>DOBRA - VODKA 80 PRF - 750 ML  ( MS-35816 )</t>
  </si>
  <si>
    <t>MS-36261</t>
  </si>
  <si>
    <t>HANGAR 1 (ONE) STRAIGHT VODKA - VODKA 80 PRF - 750 ML</t>
  </si>
  <si>
    <t>HANGAR 1 (ONE) STRAIGHT VODKA - VODKA 80 PRF - 750 ML  ( MS-36261 )</t>
  </si>
  <si>
    <t>MS-86694</t>
  </si>
  <si>
    <t>JACK DANIELS TENNESSEE FIRE LIQUEUR - WHISKY SPCLTY - 1.75 LTR</t>
  </si>
  <si>
    <t>JACK DANIELS TENNESSEE FIRE LIQUEUR - WHISKY SPCLTY - 1.75 LTR  ( MS-86694 )</t>
  </si>
  <si>
    <t>MS-28166</t>
  </si>
  <si>
    <t>BOBBY'S SCHIEDAM GIN (HOLLAND) - GIN IMPORTED - 750 ML</t>
  </si>
  <si>
    <t>BOBBY'S SCHIEDAM GIN (HOLLAND) - GIN IMPORTED - 750 ML  ( MS-28166 )</t>
  </si>
  <si>
    <t>MS-502</t>
  </si>
  <si>
    <t>JACK DANIELS GRILLOUT W/2 GLASSES - TENN WHISKEY - 750 ML</t>
  </si>
  <si>
    <t>JACK DANIELS GRILLOUT W/2 GLASSES - TENN WHISKEY - 750 ML  ( MS-502 )</t>
  </si>
  <si>
    <t>MS-34995</t>
  </si>
  <si>
    <t>THREE OLIVES GRAPE FLAVORED VODKA - VODKA IMPORTD - 750 ML</t>
  </si>
  <si>
    <t>THREE OLIVES GRAPE FLAVORED VODKA - VODKA IMPORTD - 750 ML  ( MS-34995 )</t>
  </si>
  <si>
    <t>MS-571</t>
  </si>
  <si>
    <t>JACK DANIELS MUSIC CARTON W/ 2 GLASSES - TENN WHISKEY - 750 ML</t>
  </si>
  <si>
    <t>JACK DANIELS MUSIC CARTON W/ 2 GLASSES - TENN WHISKEY - 750 ML  ( MS-571 )</t>
  </si>
  <si>
    <t>MS-28210</t>
  </si>
  <si>
    <t>BOMBAY SAPPHIRE EAST GIN - GIN IMPORTED - 750 ML</t>
  </si>
  <si>
    <t>BOMBAY SAPPHIRE EAST GIN - GIN IMPORTED - 750 ML  ( MS-28210 )</t>
  </si>
  <si>
    <t>MS-89532</t>
  </si>
  <si>
    <t>FAMILIA CAMARENA REPOSADO TEQUILA - IM TEQ GOLD - 375 ML</t>
  </si>
  <si>
    <t>FAMILIA CAMARENA REPOSADO TEQUILA - IM TEQ GOLD - 375 ML  ( MS-89532 )</t>
  </si>
  <si>
    <t>MS-41833</t>
  </si>
  <si>
    <t>EVERCLEAR ALCOHOL - ALCOHOL - 200 ML</t>
  </si>
  <si>
    <t>NEUTRAL GRAIN SPIRIT</t>
  </si>
  <si>
    <t>EVERCLEAR ALCOHOL - ALCOHOL - 200 ML  ( MS-41833 )</t>
  </si>
  <si>
    <t>MS-41316</t>
  </si>
  <si>
    <t>BURNETT'S RASPBERRY FLAVORED VODKA - OTHER FL VODK - 750 ML</t>
  </si>
  <si>
    <t>BURNETT'S RASPBERRY FLAVORED VODKA - OTHER FL VODK - 750 ML  ( MS-41316 )</t>
  </si>
  <si>
    <t>MS-10009</t>
  </si>
  <si>
    <t>SCORESBY VERY RARE SCOTCH - SCOTCH BTL US - 1.0 LTR</t>
  </si>
  <si>
    <t>SCORESBY VERY RARE SCOTCH - SCOTCH BTL US - 1.0 LTR  ( MS-10009 )</t>
  </si>
  <si>
    <t>MS-32416</t>
  </si>
  <si>
    <t>TAAKA - GIN DOMESTIC - 750 ML</t>
  </si>
  <si>
    <t>TAAKA - GIN DOMESTIC - 750 ML  ( MS-32416 )</t>
  </si>
  <si>
    <t>MS-77658</t>
  </si>
  <si>
    <t>SMIRNOFF CRANBERRY FLAVORED (DSS) - SPECIALTY LIQ - 750 ML</t>
  </si>
  <si>
    <t>SMIRNOFF CRANBERRY FLAVORED (DSS) - SPECIALTY LIQ - 750 ML  ( MS-77658 )</t>
  </si>
  <si>
    <t>MS-32213</t>
  </si>
  <si>
    <t>SEAGRAM'S DISTILLER'S RESERVE 94 PROOF - GIN DOMESTIC - 200 ML</t>
  </si>
  <si>
    <t>SEAGRAM'S DISTILLER'S RESERVE 94 PROOF - GIN DOMESTIC - 200 ML  ( MS-32213 )</t>
  </si>
  <si>
    <t>MS-87588</t>
  </si>
  <si>
    <t>EL JIMADOR SILVER TEQUILA (WAS BLANCO) - IM TEQ WHITE - 1.75 LTR</t>
  </si>
  <si>
    <t>EL JIMADOR SILVER TEQUILA (WAS BLANCO) - IM TEQ WHITE - 1.75 LTR  ( MS-87588 )</t>
  </si>
  <si>
    <t>MS-40331</t>
  </si>
  <si>
    <t>DEEP EDDY SWEET TEA FLAVORED VODKA - OTHER FL VODK - 750 ML</t>
  </si>
  <si>
    <t>DEEP EDDY SWEET TEA FLAVORED VODKA - OTHER FL VODK - 750 ML  ( MS-40331 )</t>
  </si>
  <si>
    <t>MS-48709</t>
  </si>
  <si>
    <t>MARTELL VSOP - IM COGNAC - 750 ML</t>
  </si>
  <si>
    <t>MARTELL VSOP - IM COGNAC - 750 ML  ( MS-48709 )</t>
  </si>
  <si>
    <t>MS-64761</t>
  </si>
  <si>
    <t>CIROC RED BERRY FLAVORED VODKA SPECIALTY - IM OTH SPCLTS - 50 ML</t>
  </si>
  <si>
    <t>CIROC RED BERRY FLAVORED VODKA SPECIALTY - IM OTH SPCLTS - 50 ML  ( MS-64761 )</t>
  </si>
  <si>
    <t>MS-27884</t>
  </si>
  <si>
    <t>TIN CUP AMERICAN WHISKEY (COLORADO) - MISC US WHSKY - 1.75 LTR</t>
  </si>
  <si>
    <t>TIN CUP AMERICAN WHISKEY (COLORADO) - MISC US WHSKY - 1.75 LTR  ( MS-27884 )</t>
  </si>
  <si>
    <t>MS-56024</t>
  </si>
  <si>
    <t>DEKUYPER - PEACH FL BRNY - 375 ML</t>
  </si>
  <si>
    <t>DEKUYPER - PEACH FL BRNY - 375 ML  ( MS-56024 )</t>
  </si>
  <si>
    <t>MS-3526</t>
  </si>
  <si>
    <t>PATRON GLD&amp;SLVR PACKS:20/3PKS &amp; 10/6PKS - IM TEQ GOLD - 50 ML</t>
  </si>
  <si>
    <t>PATRON GLD&amp;SLVR PACKS:20/3PKS &amp; 10/6PKS - IM TEQ GOLD - 50 ML  ( MS-3526 )</t>
  </si>
  <si>
    <t>MS-41927</t>
  </si>
  <si>
    <t>BURNETT'S FRUIT PUNCH FLAVORED VODKA - OTHER FL VODK - 750 ML</t>
  </si>
  <si>
    <t>BURNETT'S FRUIT PUNCH FLAVORED VODKA - OTHER FL VODK - 750 ML  ( MS-41927 )</t>
  </si>
  <si>
    <t>MS-21597</t>
  </si>
  <si>
    <t>TEN HIGH - STRT BOURBON - 1.0 LTR</t>
  </si>
  <si>
    <t>TEN HIGH - STRT BOURBON - 1.0 LTR  ( MS-21597 )</t>
  </si>
  <si>
    <t>MS-63638</t>
  </si>
  <si>
    <t>SEAGRAMS GIN AND JUICE RED FURY - LW PF CKTL MX - 750 ML</t>
  </si>
  <si>
    <t>SEAGRAMS GIN AND JUICE RED FURY - LW PF CKTL MX - 750 ML  ( MS-63638 )</t>
  </si>
  <si>
    <t>MS-33721</t>
  </si>
  <si>
    <t>EXCLUSIV 5 COCONUT FLAVORED VODKA MLDOVA - VODKA IMPORTD - 750 ML</t>
  </si>
  <si>
    <t>EXCLUSIV 5 COCONUT FLAVORED VODKA MLDOVA - VODKA IMPORTD - 750 ML  ( MS-33721 )</t>
  </si>
  <si>
    <t>MS-5034</t>
  </si>
  <si>
    <t>GLENLIVET - SCTCH BTL FGN - 375 ML</t>
  </si>
  <si>
    <t>GLENLIVET - SCTCH BTL FGN - 375 ML  ( MS-5034 )</t>
  </si>
  <si>
    <t>MS-34690</t>
  </si>
  <si>
    <t>SOBIESKI POLISH VODKA - VODKA IMPORTD - 750 ML</t>
  </si>
  <si>
    <t>SOBIESKI POLISH VODKA - VODKA IMPORTD - 750 ML  ( MS-34690 )</t>
  </si>
  <si>
    <t>MS-18566</t>
  </si>
  <si>
    <t>HENRY MCKENNA - STRT BOURBON - 750 ML</t>
  </si>
  <si>
    <t>HENRY MCKENNA - STRT BOURBON - 750 ML  ( MS-18566 )</t>
  </si>
  <si>
    <t>MS-40492</t>
  </si>
  <si>
    <t>TAAKA PEACH FLAVORED VODKA - OTHER FL VODK - 375 ML</t>
  </si>
  <si>
    <t>TAAKA PEACH FLAVORED VODKA - OTHER FL VODK - 375 ML  ( MS-40492 )</t>
  </si>
  <si>
    <t>MS-40926</t>
  </si>
  <si>
    <t>SMIRNOFF SILVER - VODKA OTH PRF - 750 ML</t>
  </si>
  <si>
    <t>SMIRNOFF SILVER - VODKA OTH PRF - 750 ML  ( MS-40926 )</t>
  </si>
  <si>
    <t>MS-41006</t>
  </si>
  <si>
    <t>TAAKA - VODKA OTH PRF - 750 ML</t>
  </si>
  <si>
    <t>TAAKA - VODKA OTH PRF - 750 ML  ( MS-41006 )</t>
  </si>
  <si>
    <t>MS-17081</t>
  </si>
  <si>
    <t>BULLEIT STRAIGHT BOURBON 90 PROOF - STRT BOURBON - 50 ML</t>
  </si>
  <si>
    <t>BULLEIT STRAIGHT BOURBON 90 PROOF - STRT BOURBON - 50 ML  ( MS-17081 )</t>
  </si>
  <si>
    <t>MS-72818</t>
  </si>
  <si>
    <t>CAFE LOLITA - IM COF FL CRD - 1.75 LTR</t>
  </si>
  <si>
    <t>CAFE LOLITA - IM COF FL CRD - 1.75 LTR  ( MS-72818 )</t>
  </si>
  <si>
    <t>MS-77880</t>
  </si>
  <si>
    <t>SMIRNOFF SOURS WATERMELON FLAVORED (DSS) - SPECIALTY LIQ - 750 ML</t>
  </si>
  <si>
    <t>SMIRNOFF SOURS WATERMELON FLAVORED (DSS) - SPECIALTY LIQ - 750 ML  ( MS-77880 )</t>
  </si>
  <si>
    <t>MS-35568</t>
  </si>
  <si>
    <t>VESICA VODKA (POLAND) - VODKA IMPORTD - 1.75 LTR</t>
  </si>
  <si>
    <t>VESICA VODKA (POLAND) - VODKA IMPORTD - 1.75 LTR  ( MS-35568 )</t>
  </si>
  <si>
    <t>MS-41279</t>
  </si>
  <si>
    <t>BURNETT'S GRAPE FLAVORED VODKA - GRAPE FL VODK - 750 ML</t>
  </si>
  <si>
    <t>BURNETT'S GRAPE FLAVORED VODKA - GRAPE FL VODK - 750 ML  ( MS-41279 )</t>
  </si>
  <si>
    <t>MS-6316</t>
  </si>
  <si>
    <t>TOMATIN 12Y - SCTCH BTL FGN - 750 ML</t>
  </si>
  <si>
    <t>TOMATIN 12Y - SCTCH BTL FGN - 750 ML  ( MS-6316 )</t>
  </si>
  <si>
    <t>MS-65119</t>
  </si>
  <si>
    <t>GRAND MARNIER - IM PROP SPCLY - 50 ML  ( MS-65119 )</t>
  </si>
  <si>
    <t>MS-88398</t>
  </si>
  <si>
    <t>RIO GRANDE - IM TEQ WHITE - 1.75 LTR</t>
  </si>
  <si>
    <t>RIO GRANDE - IM TEQ WHITE - 1.75 LTR  ( MS-88398 )</t>
  </si>
  <si>
    <t>MS-73533</t>
  </si>
  <si>
    <t>DEKUYPER O3 ORANGE LIQUEUR - OTHER LIQUEUR - 750 ML</t>
  </si>
  <si>
    <t>DEKUYPER O3 ORANGE LIQUEUR - OTHER LIQUEUR - 750 ML  ( MS-73533 )</t>
  </si>
  <si>
    <t>MS-52585</t>
  </si>
  <si>
    <t>E &amp; J GALLO SUPERIOR RESERVE VSOP - GRAPE BRANDY - 100 ML</t>
  </si>
  <si>
    <t>E &amp; J GALLO SUPERIOR RESERVE VSOP - GRAPE BRANDY - 100 ML  ( MS-52585 )</t>
  </si>
  <si>
    <t>MS-34514</t>
  </si>
  <si>
    <t>MONOPOLOWA WHITE LABEL (OLD LABEL) - VODKA IMPORTD - 750 ML</t>
  </si>
  <si>
    <t>MONOPOLOWA WHITE LABEL (OLD LABEL) - VODKA IMPORTD - 750 ML  ( MS-34514 )</t>
  </si>
  <si>
    <t>MS-82820</t>
  </si>
  <si>
    <t>DEKUYPER STRAWBERRY PUCKER SCHNAPPS - OTHER SCHNAPP - 750 ML</t>
  </si>
  <si>
    <t>DEKUYPER STRAWBERRY PUCKER SCHNAPPS - OTHER SCHNAPP - 750 ML  ( MS-82820 )</t>
  </si>
  <si>
    <t>MS-85516</t>
  </si>
  <si>
    <t>BOLS BLUE - CURACAO - 750 ML</t>
  </si>
  <si>
    <t>BOLS BLUE - CURACAO - 750 ML  ( MS-85516 )</t>
  </si>
  <si>
    <t>MS-35761</t>
  </si>
  <si>
    <t>CATHEAD VODKA - VODKA 80 PRF - 375 ML</t>
  </si>
  <si>
    <t>CATHEAD VODKA - VODKA 80 PRF - 375 ML  ( MS-35761 )</t>
  </si>
  <si>
    <t>MS-37601</t>
  </si>
  <si>
    <t>RELSKA 80PRF PREMIUM BLD VODKA SPECIALTY - SPECIALTY LIQ - 1.0 LTR</t>
  </si>
  <si>
    <t>RELSKA 80PRF PREMIUM BLD VODKA SPECIALTY - SPECIALTY LIQ - 1.0 LTR  ( MS-37601 )</t>
  </si>
  <si>
    <t>MS-41177</t>
  </si>
  <si>
    <t>BURNETT'S SWEET TEA FLAVORED VODKA - OTHER FL VODK - 750 ML</t>
  </si>
  <si>
    <t>BURNETT'S SWEET TEA FLAVORED VODKA - OTHER FL VODK - 750 ML  ( MS-41177 )</t>
  </si>
  <si>
    <t>MS-41940</t>
  </si>
  <si>
    <t>360 MADAGASCAR VANILLA FLAVORED VODKA - OTHER FL VODK - 750 ML</t>
  </si>
  <si>
    <t>360 MADAGASCAR VANILLA FLAVORED VODKA - OTHER FL VODK - 750 ML  ( MS-41940 )</t>
  </si>
  <si>
    <t>MS-34702</t>
  </si>
  <si>
    <t>PEARL POMEGRANATE FLAVORED VODKA DSS - SPECIALTY LIQ - 750 ML</t>
  </si>
  <si>
    <t>PEARL POMEGRANATE FLAVORED VODKA DSS - SPECIALTY LIQ - 750 ML  ( MS-34702 )</t>
  </si>
  <si>
    <t>MS-43095</t>
  </si>
  <si>
    <t>BACARDI MANGO FUSION FLAVORED RUM - RUM PUER RICO - 750 ML</t>
  </si>
  <si>
    <t>BACARDI MANGO FUSION FLAVORED RUM - RUM PUER RICO - 750 ML  ( MS-43095 )</t>
  </si>
  <si>
    <t>MS-39915</t>
  </si>
  <si>
    <t>NEW AMSTERDAM APPLE FLAVORED VODKA - OTHER FL VODK - 50 ML</t>
  </si>
  <si>
    <t>NEW AMSTERDAM APPLE FLAVORED VODKA - OTHER FL VODK - 50 ML  ( MS-39915 )</t>
  </si>
  <si>
    <t>MS-67428</t>
  </si>
  <si>
    <t>COPA DE ORO MEXICAN - IM COF FL CRD - 1.75 LTR</t>
  </si>
  <si>
    <t>COPA DE ORO MEXICAN - IM COF FL CRD - 1.75 LTR  ( MS-67428 )</t>
  </si>
  <si>
    <t>MS-40186</t>
  </si>
  <si>
    <t>NEW AMSTERDAM ORANGE FLAVORED VODKA - ORNGE FL VODK - 750 ML</t>
  </si>
  <si>
    <t>NEW AMSTERDAM ORANGE FLAVORED VODKA - ORNGE FL VODK - 750 ML  ( MS-40186 )</t>
  </si>
  <si>
    <t>MS-34189</t>
  </si>
  <si>
    <t>EFFEN BLACK CHERRY/VANILLA FLAVORED VDKA - VODKA IMPORTD - 750 ML</t>
  </si>
  <si>
    <t>EFFEN BLACK CHERRY/VANILLA FLAVORED VDKA - VODKA IMPORTD - 750 ML  ( MS-34189 )</t>
  </si>
  <si>
    <t>MS-29576</t>
  </si>
  <si>
    <t>BURNETT'S GIN - GIN DOMESTIC - 750 ML TRV</t>
  </si>
  <si>
    <t>BURNETT'S GIN - GIN DOMESTIC - 750 ML TRV  ( MS-29576 )</t>
  </si>
  <si>
    <t>MS-14484</t>
  </si>
  <si>
    <t>REVEL STOKE ROASTED APPLE WHISKY - CANDN BTL U S - 750 ML</t>
  </si>
  <si>
    <t>REVEL STOKE ROASTED APPLE WHISKY - CANDN BTL U S - 750 ML  ( MS-14484 )</t>
  </si>
  <si>
    <t>MS-82844</t>
  </si>
  <si>
    <t>DEKUYPER PEACHTREE SCHNAPPS - OTHER SCHNAPP - 375 ML</t>
  </si>
  <si>
    <t>DEKUYPER PEACHTREE SCHNAPPS - OTHER SCHNAPP - 375 ML  ( MS-82844 )</t>
  </si>
  <si>
    <t>MS-86828</t>
  </si>
  <si>
    <t>OLE SMOKY TENN MNSH HUNCH PUNCH LGHT 80P - WHISKY SPCLTY - 50 ML</t>
  </si>
  <si>
    <t>WHISKEY - CORN</t>
  </si>
  <si>
    <t>OLE SMOKY TENN MNSH HUNCH PUNCH LGHT 80P - WHISKY SPCLTY - 50 ML  ( MS-86828 )</t>
  </si>
  <si>
    <t>MS-86785</t>
  </si>
  <si>
    <t>OLE SMOKY TENN MOONSHINE APPLE PIE 70P - WHISKY SPCLTY - 750 ML</t>
  </si>
  <si>
    <t>OLE SMOKY TENN MOONSHINE APPLE PIE 70P - WHISKY SPCLTY - 750 ML  ( MS-86785 )</t>
  </si>
  <si>
    <t>MS-86739</t>
  </si>
  <si>
    <t>OLE SMOKY TENN MOONSHINE APPLE PIE 70P - WHISKY SPCLTY - 50 ML</t>
  </si>
  <si>
    <t>OLE SMOKY TENN MOONSHINE APPLE PIE 70P - WHISKY SPCLTY - 50 ML  ( MS-86739 )</t>
  </si>
  <si>
    <t>MS-86751</t>
  </si>
  <si>
    <t>OLE SMOKY TENN MNSH HUNCH PUNCH LGHT 80P - WHISKY SPCLTY - 750 ML</t>
  </si>
  <si>
    <t>OLE SMOKY TENN MNSH HUNCH PUNCH LGHT 80P - WHISKY SPCLTY - 750 ML  ( MS-86751 )</t>
  </si>
  <si>
    <t>MS-86748</t>
  </si>
  <si>
    <t>OLE SMOKY TENNESSEE MOONSHINE BLACKBERRY - WHISKY SPCLTY - 750 ML</t>
  </si>
  <si>
    <t>OLE SMOKY TENNESSEE MOONSHINE BLACKBERRY - WHISKY SPCLTY - 750 ML  ( MS-86748 )</t>
  </si>
  <si>
    <t>MS-27439</t>
  </si>
  <si>
    <t>TIM SMITH CLIMAX MOONSHINE - MISC US WHSKY - 750 ML</t>
  </si>
  <si>
    <t>TIM SMITH CLIMAX MOONSHINE - MISC US WHSKY - 750 ML  ( MS-27439 )</t>
  </si>
  <si>
    <t>PROST BEVERAGE  ( 6110 )</t>
  </si>
  <si>
    <t>MS-86851</t>
  </si>
  <si>
    <t>OLE SMOKY TENN MOONSHINE BLUE FLAME - WHISKY SPCLTY - 750 ML</t>
  </si>
  <si>
    <t>OLE SMOKY TENN MOONSHINE BLUE FLAME - WHISKY SPCLTY - 750 ML  ( MS-86851 )</t>
  </si>
  <si>
    <t>MS-27326</t>
  </si>
  <si>
    <t>GEORGIA MOON FRUIT JAR - YOUNG WHISKEY - 750 ML</t>
  </si>
  <si>
    <t>GEORGIA MOON FRUIT JAR - YOUNG WHISKEY - 750 ML  ( MS-27326 )</t>
  </si>
  <si>
    <t>MS-27370</t>
  </si>
  <si>
    <t>AMERICAN BORN MOONSHINE APPLE PIE - WHISKY SPCLTY - 750 ML</t>
  </si>
  <si>
    <t>AMERICAN BORN MOONSHINE APPLE PIE - WHISKY SPCLTY - 750 ML  ( MS-27370 )</t>
  </si>
  <si>
    <t>DV SPIRITS LLC  ( 2196 )</t>
  </si>
  <si>
    <t>MS-86771</t>
  </si>
  <si>
    <t>OLE SMOKY TENNESSEE MNSHNE WHT LIGHTNIN - WHISKY SPCLTY - 750 ML</t>
  </si>
  <si>
    <t>OLE SMOKY TENNESSEE MNSHNE WHT LIGHTNIN - WHISKY SPCLTY - 750 ML  ( MS-86771 )</t>
  </si>
  <si>
    <t>MS-27331</t>
  </si>
  <si>
    <t>OLE SMOKY TENNESSEE MOONSHINE ORG UNAGED - YOUNG WHISKEY - 750 ML</t>
  </si>
  <si>
    <t>OLE SMOKY TENNESSEE MOONSHINE ORG UNAGED - YOUNG WHISKEY - 750 ML  ( MS-27331 )</t>
  </si>
  <si>
    <t>MS-86753</t>
  </si>
  <si>
    <t>OLE SMOKY TENNESSEE MOONSHINE PEACH - WHISKY SPCLTY - 750 ML</t>
  </si>
  <si>
    <t>OLE SMOKY TENNESSEE MOONSHINE PEACH - WHISKY SPCLTY - 750 ML  ( MS-86753 )</t>
  </si>
  <si>
    <t>MS-27503</t>
  </si>
  <si>
    <t>GEORGIA MOON IT'S PEACH (CORN WHISKEY) - MISC US WHSKY - 750 ML</t>
  </si>
  <si>
    <t>GEORGIA MOON IT'S PEACH (CORN WHISKEY) - MISC US WHSKY - 750 ML  ( MS-27503 )</t>
  </si>
  <si>
    <t>MS-27385</t>
  </si>
  <si>
    <t>GEORGIA MOON IT'S APPLE PIE(CORN WHISKY) - MISC US WHSKY - 750 ML</t>
  </si>
  <si>
    <t>GEORGIA MOON IT'S APPLE PIE(CORN WHISKY) - MISC US WHSKY - 750 ML  ( MS-27385 )</t>
  </si>
  <si>
    <t>MS-27236</t>
  </si>
  <si>
    <t>MELLOW CORN - CORN OVER 2YR - 750 ML</t>
  </si>
  <si>
    <t>MELLOW CORN - CORN OVER 2YR - 750 ML  ( MS-27236 )</t>
  </si>
  <si>
    <t>MS-86681</t>
  </si>
  <si>
    <t>FIREFLY PEACH MOONSHINE - WHISKY SPCLTY - 750 ML</t>
  </si>
  <si>
    <t>FIREFLY PEACH MOONSHINE - WHISKY SPCLTY - 750 ML  ( MS-86681 )</t>
  </si>
  <si>
    <t>MS-27233</t>
  </si>
  <si>
    <t>MELLOW CORN - CORN OVER 2YR - 200 ML</t>
  </si>
  <si>
    <t>MELLOW CORN - CORN OVER 2YR - 200 ML  ( MS-27233 )</t>
  </si>
  <si>
    <t>MS-27372</t>
  </si>
  <si>
    <t>AMERICAN BORN MOONSHINE ORIGINAL WHT LGT - WHISKY SPCLTY - 750 ML</t>
  </si>
  <si>
    <t>AMERICAN BORN MOONSHINE ORIGINAL WHT LGT - WHISKY SPCLTY - 750 ML  ( MS-27372 )</t>
  </si>
  <si>
    <t>MS-76036</t>
  </si>
  <si>
    <t>MIDNIGHT MOON MOONSHINE APPLE PIE - SPECIALTY LIQ - 750 ML</t>
  </si>
  <si>
    <t>MIDNIGHT MOON MOONSHINE APPLE PIE - SPECIALTY LIQ - 750 ML  ( MS-76036 )</t>
  </si>
  <si>
    <t>MS-86684</t>
  </si>
  <si>
    <t>FIREFLY APPLE PIE MOONSHINE - WHISKY SPCLTY - 750 ML</t>
  </si>
  <si>
    <t>FIREFLY APPLE PIE MOONSHINE - WHISKY SPCLTY - 750 ML  ( MS-86684 )</t>
  </si>
  <si>
    <t>MS-27277</t>
  </si>
  <si>
    <t>RICH GRAIN DISTILLING CORN WHISKEY - YOUNG WHISKEY - 750 ML</t>
  </si>
  <si>
    <t>RICH GRAIN DISTILLING CORN WHISKEY - YOUNG WHISKEY - 750 ML  ( MS-27277 )</t>
  </si>
  <si>
    <t>MS-27371</t>
  </si>
  <si>
    <t>AMERICAN BORN MOONSHINE DIXIE SWEET TEA - WHISKY SPCLTY - 750 ML</t>
  </si>
  <si>
    <t>AMERICAN BORN MOONSHINE DIXIE SWEET TEA - WHISKY SPCLTY - 750 ML  ( MS-27371 )</t>
  </si>
  <si>
    <t>MS-46125</t>
  </si>
  <si>
    <t>CHARBONEAU GOLD RUM - RUM U S - 750 ML</t>
  </si>
  <si>
    <t>CHARBONEAU GOLD RUM - RUM U S - 750 ML  ( MS-46125 )</t>
  </si>
  <si>
    <t>MS-86113</t>
  </si>
  <si>
    <t>DEUCES WILD - TRIPLE SEC - 1.75 LTR</t>
  </si>
  <si>
    <t>DEUCES WILD - TRIPLE SEC - 1.75 LTR  ( MS-86113 )</t>
  </si>
  <si>
    <t>MS-66186</t>
  </si>
  <si>
    <t>PERNOD D ANISE - IM OTH SPCLTS - 750 ML</t>
  </si>
  <si>
    <t>PERNOD D ANISE - IM OTH SPCLTS - 750 ML  ( MS-66186 )</t>
  </si>
  <si>
    <t>MS-48105</t>
  </si>
  <si>
    <t>HENNESSY V S - IM COGNAC - 375 ML</t>
  </si>
  <si>
    <t>HENNESSY V S - IM COGNAC - 375 ML  ( MS-48105 )</t>
  </si>
  <si>
    <t>MS-48106</t>
  </si>
  <si>
    <t>HENNESSY V S - IM COGNAC - 750 ML</t>
  </si>
  <si>
    <t>HENNESSY V S - IM COGNAC - 750 ML  ( MS-48106 )</t>
  </si>
  <si>
    <t>MS-11298</t>
  </si>
  <si>
    <t>SEAGRAM'S CROWN ROYAL - CANDN BTL CAN - 1.75 LTR</t>
  </si>
  <si>
    <t>SEAGRAM'S CROWN ROYAL - CANDN BTL CAN - 1.75 LTR  ( MS-11298 )</t>
  </si>
  <si>
    <t>MS-11296</t>
  </si>
  <si>
    <t>SEAGRAM'S CROWN ROYAL - CANDN BTL CAN - 750 ML</t>
  </si>
  <si>
    <t>SEAGRAM'S CROWN ROYAL - CANDN BTL CAN - 750 ML  ( MS-11296 )</t>
  </si>
  <si>
    <t>MS-11297</t>
  </si>
  <si>
    <t>SEAGRAM'S CROWN ROYAL - CANDN BTL CAN - 1.0 LTR</t>
  </si>
  <si>
    <t>SEAGRAM'S CROWN ROYAL - CANDN BTL CAN - 1.0 LTR  ( MS-11297 )</t>
  </si>
  <si>
    <t>MS-48099</t>
  </si>
  <si>
    <t>HENNESSY V S - IM COGNAC - 200 ML</t>
  </si>
  <si>
    <t>HENNESSY V S - IM COGNAC - 200 ML  ( MS-48099 )</t>
  </si>
  <si>
    <t>MS-11294</t>
  </si>
  <si>
    <t>SEAGRAM'S CROWN ROYAL - CANDN BTL CAN - 375 ML</t>
  </si>
  <si>
    <t>SEAGRAM'S CROWN ROYAL - CANDN BTL CAN - 375 ML  ( MS-11294 )</t>
  </si>
  <si>
    <t>MS-38178</t>
  </si>
  <si>
    <t>TITO HANDMADE TEXAS VODKA - VODKA 80 PRF - 1.75 LTR</t>
  </si>
  <si>
    <t>TITO HANDMADE TEXAS VODKA - VODKA 80 PRF - 1.75 LTR  ( MS-38178 )</t>
  </si>
  <si>
    <t>FIFTH GEN INC  ( 2432 )</t>
  </si>
  <si>
    <t>MS-38177</t>
  </si>
  <si>
    <t>TITO HANDMADE TEXAS VODKA - VODKA 80 PRF - 1.0 LTR</t>
  </si>
  <si>
    <t>TITO HANDMADE TEXAS VODKA - VODKA 80 PRF - 1.0 LTR  ( MS-38177 )</t>
  </si>
  <si>
    <t>MS-26828</t>
  </si>
  <si>
    <t>JACK DANIELS BLACK LABEL - TENN WHISKEY - 1.75 LTR</t>
  </si>
  <si>
    <t>JACK DANIELS BLACK LABEL - TENN WHISKEY - 1.75 LTR  ( MS-26828 )</t>
  </si>
  <si>
    <t>MS-26827</t>
  </si>
  <si>
    <t>JACK DANIELS BLACK LABEL - TENN WHISKEY - 1.0 LTR</t>
  </si>
  <si>
    <t>JACK DANIELS BLACK LABEL - TENN WHISKEY - 1.0 LTR  ( MS-26827 )</t>
  </si>
  <si>
    <t>MS-48107</t>
  </si>
  <si>
    <t>HENNESSY V S - IM COGNAC - 1.0 LTR</t>
  </si>
  <si>
    <t>HENNESSY V S - IM COGNAC - 1.0 LTR  ( MS-48107 )</t>
  </si>
  <si>
    <t>MS-26826</t>
  </si>
  <si>
    <t>JACK DANIELS BLACK LABEL - TENN WHISKEY - 750 ML</t>
  </si>
  <si>
    <t>JACK DANIELS BLACK LABEL - TENN WHISKEY - 750 ML  ( MS-26826 )</t>
  </si>
  <si>
    <t>MS-10807</t>
  </si>
  <si>
    <t>CROWN ROYAL REGAL APPLE FLAVORED WHISKEY - CANDN BTL CAN - 750 ML</t>
  </si>
  <si>
    <t>CROWN ROYAL REGAL APPLE FLAVORED WHISKEY - CANDN BTL CAN - 750 ML  ( MS-10807 )</t>
  </si>
  <si>
    <t>MS-10805</t>
  </si>
  <si>
    <t>CROWN ROYAL REGAL APPLE FLAVORED WHISKEY - CANDN BTL CAN - 375 ML</t>
  </si>
  <si>
    <t>CROWN ROYAL REGAL APPLE FLAVORED WHISKEY - CANDN BTL CAN - 375 ML  ( MS-10805 )</t>
  </si>
  <si>
    <t>MS-38176</t>
  </si>
  <si>
    <t>TITO HANDMADE TEXAS VODKA - VODKA 80 PRF - 750 ML</t>
  </si>
  <si>
    <t>TITO HANDMADE TEXAS VODKA - VODKA 80 PRF - 750 ML  ( MS-38176 )</t>
  </si>
  <si>
    <t>MS-49185</t>
  </si>
  <si>
    <t>REMY MARTIN VSOP - IM COGNAC - 375 ML</t>
  </si>
  <si>
    <t>REMY MARTIN VSOP - IM COGNAC - 375 ML  ( MS-49185 )</t>
  </si>
  <si>
    <t>MS-49186</t>
  </si>
  <si>
    <t>REMY MARTIN VSOP - IM COGNAC - 750 ML</t>
  </si>
  <si>
    <t>REMY MARTIN VSOP - IM COGNAC - 750 ML  ( MS-49186 )</t>
  </si>
  <si>
    <t>MS-11299</t>
  </si>
  <si>
    <t>SEAGRAM'S CROWN ROYAL - CANDN BTL CAN - 200 ML</t>
  </si>
  <si>
    <t>SEAGRAM'S CROWN ROYAL - CANDN BTL CAN - 200 ML  ( MS-11299 )</t>
  </si>
  <si>
    <t>MS-34007</t>
  </si>
  <si>
    <t>ABSOLUT - VODKA IMPORTD - 1.0 LTR</t>
  </si>
  <si>
    <t>ABSOLUT - VODKA IMPORTD - 1.0 LTR  ( MS-34007 )</t>
  </si>
  <si>
    <t>MS-25608</t>
  </si>
  <si>
    <t>SEAGRAM'S SEVEN CROWN - BLENDED WHSKY - 1.75 LTR</t>
  </si>
  <si>
    <t>SEAGRAM'S SEVEN CROWN - BLENDED WHSKY - 1.75 LTR  ( MS-25608 )</t>
  </si>
  <si>
    <t>MS-49189</t>
  </si>
  <si>
    <t>REMY MARTIN VSOP - IM COGNAC - 200 ML</t>
  </si>
  <si>
    <t>REMY MARTIN VSOP - IM COGNAC - 200 ML  ( MS-49189 )</t>
  </si>
  <si>
    <t>MS-34006</t>
  </si>
  <si>
    <t>ABSOLUT - VODKA IMPORTD - 750 ML</t>
  </si>
  <si>
    <t>ABSOLUT - VODKA IMPORTD - 750 ML  ( MS-34006 )</t>
  </si>
  <si>
    <t>MS-34008</t>
  </si>
  <si>
    <t>ABSOLUT - VODKA IMPORTD - 1.75 LTR</t>
  </si>
  <si>
    <t>ABSOLUT - VODKA IMPORTD - 1.75 LTR  ( MS-34008 )</t>
  </si>
  <si>
    <t>MS-48108</t>
  </si>
  <si>
    <t>HENNESSY V S - IM COGNAC - 1.75 LTR</t>
  </si>
  <si>
    <t>HENNESSY V S - IM COGNAC - 1.75 LTR  ( MS-48108 )</t>
  </si>
  <si>
    <t>MS-10791</t>
  </si>
  <si>
    <t>CROWN ROYAL VANILLA FLAVORED WHISKY - CANDN BTL CAN - 750 ML</t>
  </si>
  <si>
    <t>CROWN ROYAL VANILLA FLAVORED WHISKY - CANDN BTL CAN - 750 ML  ( MS-10791 )</t>
  </si>
  <si>
    <t>MS-10808</t>
  </si>
  <si>
    <t>CROWN ROYAL REGAL APPLE FLAVORED WHISKEY - CANDN BTL CAN - 1.0 LTR</t>
  </si>
  <si>
    <t>CROWN ROYAL REGAL APPLE FLAVORED WHISKEY - CANDN BTL CAN - 1.0 LTR  ( MS-10808 )</t>
  </si>
  <si>
    <t>MS-64864</t>
  </si>
  <si>
    <t>FIREBALL CINNAMON WHISKEY - IM OTH SPCLTS - 375 ML</t>
  </si>
  <si>
    <t>FIREBALL CINNAMON WHISKEY - IM OTH SPCLTS - 375 ML  ( MS-64864 )</t>
  </si>
  <si>
    <t>MS-26820</t>
  </si>
  <si>
    <t>JACK DANIELS BLACK LABEL - TENN WHISKEY - 375 ML</t>
  </si>
  <si>
    <t>JACK DANIELS BLACK LABEL - TENN WHISKEY - 375 ML  ( MS-26820 )</t>
  </si>
  <si>
    <t>MS-64867</t>
  </si>
  <si>
    <t>FIREBALL CINNAMON WHISKEY - IM OTH SPCLTS - 1.0 LTR</t>
  </si>
  <si>
    <t>FIREBALL CINNAMON WHISKEY - IM OTH SPCLTS - 1.0 LTR  ( MS-64867 )</t>
  </si>
  <si>
    <t>MS-65256</t>
  </si>
  <si>
    <t>JAGERMEISTER - IM OTH SPCLTS - 750 ML</t>
  </si>
  <si>
    <t>JAGERMEISTER - IM OTH SPCLTS - 750 ML  ( MS-65256 )</t>
  </si>
  <si>
    <t>MS-10790</t>
  </si>
  <si>
    <t>CROWN ROYAL VANILLA FLAVORED WHISKY - CANDN BTL CAN - 375 ML</t>
  </si>
  <si>
    <t>CROWN ROYAL VANILLA FLAVORED WHISKY - CANDN BTL CAN - 375 ML  ( MS-10790 )</t>
  </si>
  <si>
    <t>MS-34004</t>
  </si>
  <si>
    <t>ABSOLUT - VODKA IMPORTD - 375 ML</t>
  </si>
  <si>
    <t>ABSOLUT - VODKA IMPORTD - 375 ML  ( MS-34004 )</t>
  </si>
  <si>
    <t>MS-64865</t>
  </si>
  <si>
    <t>FIREBALL CINNAMON WHISKEY - IM OTH SPCLTS - 750 ML TRV</t>
  </si>
  <si>
    <t>FIREBALL CINNAMON WHISKEY - IM OTH SPCLTS - 750 ML TRV  ( MS-64865 )</t>
  </si>
  <si>
    <t>MS-64866</t>
  </si>
  <si>
    <t>FIREBALL CINNAMON WHISKEY - IM OTH SPCLTS - 750 ML</t>
  </si>
  <si>
    <t>FIREBALL CINNAMON WHISKEY - IM OTH SPCLTS - 750 ML  ( MS-64866 )</t>
  </si>
  <si>
    <t>MS-65257</t>
  </si>
  <si>
    <t>JAGERMEISTER - IM OTH SPCLTS - 1.0 LTR</t>
  </si>
  <si>
    <t>JAGERMEISTER - IM OTH SPCLTS - 1.0 LTR  ( MS-65257 )</t>
  </si>
  <si>
    <t>MS-25604</t>
  </si>
  <si>
    <t>SEAGRAM'S SEVEN CROWN - BLENDED WHSKY - 375 ML</t>
  </si>
  <si>
    <t>SEAGRAM'S SEVEN CROWN - BLENDED WHSKY - 375 ML  ( MS-25604 )</t>
  </si>
  <si>
    <t>MS-87510</t>
  </si>
  <si>
    <t>1800 SILVER - IM TEQ WHITE - 750 ML</t>
  </si>
  <si>
    <t>1800 SILVER - IM TEQ WHITE - 750 ML  ( MS-87510 )</t>
  </si>
  <si>
    <t>MS-10809</t>
  </si>
  <si>
    <t>CROWN ROYAL REGAL APPLE FLAVORED WHISKEY - CANDN BTL CAN - 1.75 LTR</t>
  </si>
  <si>
    <t>CROWN ROYAL REGAL APPLE FLAVORED WHISKEY - CANDN BTL CAN - 1.75 LTR  ( MS-10809 )</t>
  </si>
  <si>
    <t>MS-26823</t>
  </si>
  <si>
    <t>JACK DANIELS BLACK LABEL - TENN WHISKEY - 200 ML</t>
  </si>
  <si>
    <t>JACK DANIELS BLACK LABEL - TENN WHISKEY - 200 ML  ( MS-26823 )</t>
  </si>
  <si>
    <t>MS-10804</t>
  </si>
  <si>
    <t>CROWN ROYAL REGAL APPLE FLAVORED WHISKEY - CANDN BTL CAN - 200 ML</t>
  </si>
  <si>
    <t>CROWN ROYAL REGAL APPLE FLAVORED WHISKEY - CANDN BTL CAN - 200 ML  ( MS-10804 )</t>
  </si>
  <si>
    <t>MS-34457</t>
  </si>
  <si>
    <t>KETEL ONE DUTCH VODKA - VODKA IMPORTD - 1.0 LTR</t>
  </si>
  <si>
    <t>KETEL ONE DUTCH VODKA - VODKA IMPORTD - 1.0 LTR  ( MS-34457 )</t>
  </si>
  <si>
    <t>MS-86670</t>
  </si>
  <si>
    <t>JACK DANIELS TENNESSEE HONEY LIQUEUR - WHISKY SPCLTY - 750 ML</t>
  </si>
  <si>
    <t>JACK DANIELS TENNESSEE HONEY LIQUEUR - WHISKY SPCLTY - 750 ML  ( MS-86670 )</t>
  </si>
  <si>
    <t>MS-22156</t>
  </si>
  <si>
    <t>WILD TURKEY 101 - STRT BOURBON - 750 ML</t>
  </si>
  <si>
    <t>WILD TURKEY 101 - STRT BOURBON - 750 ML  ( MS-22156 )</t>
  </si>
  <si>
    <t>MS-5036</t>
  </si>
  <si>
    <t>GLENLIVET - SCTCH BTL FGN - 750 ML</t>
  </si>
  <si>
    <t>GLENLIVET - SCTCH BTL FGN - 750 ML  ( MS-5036 )</t>
  </si>
  <si>
    <t>MS-65254</t>
  </si>
  <si>
    <t>JAGERMEISTER - IM OTH SPCLTS - 375 ML</t>
  </si>
  <si>
    <t>JAGERMEISTER - IM OTH SPCLTS - 375 ML  ( MS-65254 )</t>
  </si>
  <si>
    <t>MS-68036</t>
  </si>
  <si>
    <t>BAILEYS ORIGINAL IRISH CREAM LIQUEUR - IM CREMES - 750 ML</t>
  </si>
  <si>
    <t>BAILEYS ORIGINAL IRISH CREAM LIQUEUR - IM CREMES - 750 ML  ( MS-68036 )</t>
  </si>
  <si>
    <t>MS-22158</t>
  </si>
  <si>
    <t>WILD TURKEY 101 - STRT BOURBON - 1.75 LTR</t>
  </si>
  <si>
    <t>WILD TURKEY 101 - STRT BOURBON - 1.75 LTR  ( MS-22158 )</t>
  </si>
  <si>
    <t>MS-38174</t>
  </si>
  <si>
    <t>TITO HANDMADE TEXAS VODKA - VODKA 80 PRF - 375 ML</t>
  </si>
  <si>
    <t>TITO HANDMADE TEXAS VODKA - VODKA 80 PRF - 375 ML  ( MS-38174 )</t>
  </si>
  <si>
    <t>MS-26824</t>
  </si>
  <si>
    <t>JACK DANIELS BLACK LABEL - TENN WHISKEY - 375 ML  ( MS-26824 )</t>
  </si>
  <si>
    <t>MS-11348</t>
  </si>
  <si>
    <t>SEAGRAMS V O - CANDN BTL CAN - 1.75 LTR</t>
  </si>
  <si>
    <t>SEAGRAMS V O - CANDN BTL CAN - 1.75 LTR  ( MS-11348 )</t>
  </si>
  <si>
    <t>MS-28867</t>
  </si>
  <si>
    <t>TANQUERAY - GIN IMPORTED - 1.0 LTR</t>
  </si>
  <si>
    <t>TANQUERAY - GIN IMPORTED - 1.0 LTR  ( MS-28867 )</t>
  </si>
  <si>
    <t>MS-64868</t>
  </si>
  <si>
    <t>FIREBALL CINNAMON WHISKEY - IM OTH SPCLTS - 1.75 LTR</t>
  </si>
  <si>
    <t>FIREBALL CINNAMON WHISKEY - IM OTH SPCLTS - 1.75 LTR  ( MS-64868 )</t>
  </si>
  <si>
    <t>MS-48690</t>
  </si>
  <si>
    <t>MARTELL VS - IM COGNAC - 200 ML</t>
  </si>
  <si>
    <t>MARTELL VS - IM COGNAC - 200 ML  ( MS-48690 )</t>
  </si>
  <si>
    <t>MS-5326</t>
  </si>
  <si>
    <t>JOHNNIE WALKER BLACK - SCTCH BTL FGN - 750 ML</t>
  </si>
  <si>
    <t>JOHNNIE WALKER BLACK - SCTCH BTL FGN - 750 ML  ( MS-5326 )</t>
  </si>
  <si>
    <t>MS-34458</t>
  </si>
  <si>
    <t>KETEL ONE DUTCH VODKA - VODKA IMPORTD - 1.75 LTR</t>
  </si>
  <si>
    <t>KETEL ONE DUTCH VODKA - VODKA IMPORTD - 1.75 LTR  ( MS-34458 )</t>
  </si>
  <si>
    <t>MS-68037</t>
  </si>
  <si>
    <t>BAILEYS ORIGINAL IRISH CREAM LIQUEUR - IM CREMES - 1.0 LTR</t>
  </si>
  <si>
    <t>BAILEYS ORIGINAL IRISH CREAM LIQUEUR - IM CREMES - 1.0 LTR  ( MS-68037 )</t>
  </si>
  <si>
    <t>MS-64136</t>
  </si>
  <si>
    <t>DI SARONNO AMARETTO - IM OTH SPCLTS - 750 ML</t>
  </si>
  <si>
    <t>DI SARONNO AMARETTO - IM OTH SPCLTS - 750 ML  ( MS-64136 )</t>
  </si>
  <si>
    <t>MS-77776</t>
  </si>
  <si>
    <t>WILD TURKEY AMERICAN HONEY - SPECIALTY LIQ - 750 ML</t>
  </si>
  <si>
    <t>WILD TURKEY AMERICAN HONEY - SPECIALTY LIQ - 750 ML  ( MS-77776 )</t>
  </si>
  <si>
    <t>MS-34003</t>
  </si>
  <si>
    <t>ABSOLUT - VODKA IMPORTD - 200 ML</t>
  </si>
  <si>
    <t>ABSOLUT - VODKA IMPORTD - 200 ML  ( MS-34003 )</t>
  </si>
  <si>
    <t>MS-67526</t>
  </si>
  <si>
    <t>KAHLUA MEXICAN LIQUOR - IM COF FL CRD - 750 ML</t>
  </si>
  <si>
    <t>KAHLUA MEXICAN LIQUOR - IM COF FL CRD - 750 ML  ( MS-67526 )</t>
  </si>
  <si>
    <t>MS-18352</t>
  </si>
  <si>
    <t>FOUR ROSES KENTUCKY STRAIGHT BOURBON - STRT BOURBON - 750 ML</t>
  </si>
  <si>
    <t>FOUR ROSES KENTUCKY STRAIGHT BOURBON - STRT BOURBON - 750 ML  ( MS-18352 )</t>
  </si>
  <si>
    <t>MS-28868</t>
  </si>
  <si>
    <t>TANQUERAY - GIN IMPORTED - 1.75 LTR</t>
  </si>
  <si>
    <t>TANQUERAY - GIN IMPORTED - 1.75 LTR  ( MS-28868 )</t>
  </si>
  <si>
    <t>MS-35592</t>
  </si>
  <si>
    <t>CATHEAD VODKA - VODKA 80 PRF - 750 ML</t>
  </si>
  <si>
    <t>CATHEAD VODKA - VODKA 80 PRF - 750 ML  ( MS-35592 )</t>
  </si>
  <si>
    <t>MS-28866</t>
  </si>
  <si>
    <t>TANQUERAY - GIN IMPORTED - 750 ML</t>
  </si>
  <si>
    <t>TANQUERAY - GIN IMPORTED - 750 ML  ( MS-28866 )</t>
  </si>
  <si>
    <t>MS-11295</t>
  </si>
  <si>
    <t>SEAGRAM'S CROWN ROYAL - CANDN BTL CAN - 375 ML  ( MS-11295 )</t>
  </si>
  <si>
    <t>MS-87509</t>
  </si>
  <si>
    <t>1800 SILVER - IM TEQ WHITE - 375 ML</t>
  </si>
  <si>
    <t>1800 SILVER - IM TEQ WHITE - 375 ML  ( MS-87509 )</t>
  </si>
  <si>
    <t>MS-66936</t>
  </si>
  <si>
    <t>GRANGALA TRIPLE ORANGE PROPRIETARY LIQ - IM PROP SPCLY - 750 ML</t>
  </si>
  <si>
    <t>GRANGALA TRIPLE ORANGE PROPRIETARY LIQ - IM PROP SPCLY - 750 ML  ( MS-66936 )</t>
  </si>
  <si>
    <t>MS-87513</t>
  </si>
  <si>
    <t>1800 SILVER - IM TEQ WHITE - 1.75 LTR</t>
  </si>
  <si>
    <t>1800 SILVER - IM TEQ WHITE - 1.75 LTR  ( MS-87513 )</t>
  </si>
  <si>
    <t>MS-49188</t>
  </si>
  <si>
    <t>REMY MARTIN VSOP - IM COGNAC - 1.75 LTR</t>
  </si>
  <si>
    <t>REMY MARTIN VSOP - IM COGNAC - 1.75 LTR  ( MS-49188 )</t>
  </si>
  <si>
    <t>MS-89067</t>
  </si>
  <si>
    <t>ARISTOCRAT SUPREME GOLD TEQUILA - IM TEQ GOLD - 1.0 LTR</t>
  </si>
  <si>
    <t>ARISTOCRAT SUPREME GOLD TEQUILA - IM TEQ GOLD - 1.0 LTR  ( MS-89067 )</t>
  </si>
  <si>
    <t>MS-28233</t>
  </si>
  <si>
    <t>BOMBAY SAPPHIRE - GIN IMPORTED - 1.0 LTR</t>
  </si>
  <si>
    <t>BOMBAY SAPPHIRE - GIN IMPORTED - 1.0 LTR  ( MS-28233 )</t>
  </si>
  <si>
    <t>MS-64863</t>
  </si>
  <si>
    <t>FIREBALL CINNAMON WHISKEY - IM OTH SPCLTS - 200 ML</t>
  </si>
  <si>
    <t>FIREBALL CINNAMON WHISKEY - IM OTH SPCLTS - 200 ML  ( MS-64863 )</t>
  </si>
  <si>
    <t>MS-22157</t>
  </si>
  <si>
    <t>WILD TURKEY 101 - STRT BOURBON - 1.0 LTR</t>
  </si>
  <si>
    <t>WILD TURKEY 101 - STRT BOURBON - 1.0 LTR  ( MS-22157 )</t>
  </si>
  <si>
    <t>MS-28864</t>
  </si>
  <si>
    <t>TANQUERAY - GIN IMPORTED - 375 ML</t>
  </si>
  <si>
    <t>TANQUERAY - GIN IMPORTED - 375 ML  ( MS-28864 )</t>
  </si>
  <si>
    <t>MS-11290</t>
  </si>
  <si>
    <t>SEAGRAM'S CROWN ROYAL - CANDN BTL CAN - 50 ML</t>
  </si>
  <si>
    <t>SEAGRAM'S CROWN ROYAL - CANDN BTL CAN - 50 ML  ( MS-11290 )</t>
  </si>
  <si>
    <t>MS-88185</t>
  </si>
  <si>
    <t>OLMECA ALTOS PLATA 100% DE AGAVE TEQUILA - IM TEQ WHITE - 375 ML</t>
  </si>
  <si>
    <t>OLMECA ALTOS PLATA 100% DE AGAVE TEQUILA - IM TEQ WHITE - 375 ML  ( MS-88185 )</t>
  </si>
  <si>
    <t>MS-22154</t>
  </si>
  <si>
    <t>WILD TURKEY 101 - STRT BOURBON - 375 ML</t>
  </si>
  <si>
    <t>WILD TURKEY 101 - STRT BOURBON - 375 ML  ( MS-22154 )</t>
  </si>
  <si>
    <t>MS-34456</t>
  </si>
  <si>
    <t>KETEL ONE DUTCH VODKA - VODKA IMPORTD - 750 ML</t>
  </si>
  <si>
    <t>KETEL ONE DUTCH VODKA - VODKA IMPORTD - 750 ML  ( MS-34456 )</t>
  </si>
  <si>
    <t>MS-26658</t>
  </si>
  <si>
    <t>GEORGE DICKEL #12 - TENN WHISKEY - 1.75 LTR</t>
  </si>
  <si>
    <t>GEORGE DICKEL #12 - TENN WHISKEY - 1.75 LTR  ( MS-26658 )</t>
  </si>
  <si>
    <t>MS-41570</t>
  </si>
  <si>
    <t>CATHEAD HONEYSUCKLE FLAVORED VODKA - OTHER FL VODK - 750 ML</t>
  </si>
  <si>
    <t>CATHEAD HONEYSUCKLE FLAVORED VODKA - OTHER FL VODK - 750 ML  ( MS-41570 )</t>
  </si>
  <si>
    <t>MS-86669</t>
  </si>
  <si>
    <t>JACK DANIELS TENNESSEE HONEY LIQUEUR - WHISKY SPCLTY - 375 ML</t>
  </si>
  <si>
    <t>JACK DANIELS TENNESSEE HONEY LIQUEUR - WHISKY SPCLTY - 375 ML  ( MS-86669 )</t>
  </si>
  <si>
    <t>MS-89206</t>
  </si>
  <si>
    <t>1800 REPOSADO TEQUILA - IM TEQ GOLD - 750 ML</t>
  </si>
  <si>
    <t>1800 REPOSADO TEQUILA - IM TEQ GOLD - 750 ML  ( MS-89206 )</t>
  </si>
  <si>
    <t>MS-48102</t>
  </si>
  <si>
    <t>HENNESSY V S - IM COGNAC - 100 ML</t>
  </si>
  <si>
    <t>HENNESSY V S - IM COGNAC - 100 ML  ( MS-48102 )</t>
  </si>
  <si>
    <t>MS-25607</t>
  </si>
  <si>
    <t>SEAGRAM'S SEVEN CROWN - BLENDED WHSKY - 1.0 LTR</t>
  </si>
  <si>
    <t>SEAGRAM'S SEVEN CROWN - BLENDED WHSKY - 1.0 LTR  ( MS-25607 )</t>
  </si>
  <si>
    <t>MS-5339</t>
  </si>
  <si>
    <t>JOHNNIE WALKER BLACK - SCTCH BTL FGN - 1.75 LTR</t>
  </si>
  <si>
    <t>JOHNNIE WALKER BLACK - SCTCH BTL FGN - 1.75 LTR  ( MS-5339 )</t>
  </si>
  <si>
    <t>MS-69946</t>
  </si>
  <si>
    <t>RUMPLE MINZE PEPPERMINT SCHNAPPS - IM OTH SPCLTS - 750 ML</t>
  </si>
  <si>
    <t>RUMPLE MINZE PEPPERMINT SCHNAPPS - IM OTH SPCLTS - 750 ML  ( MS-69946 )</t>
  </si>
  <si>
    <t>MS-34747</t>
  </si>
  <si>
    <t>STOLICHNAYA 80 - VODKA IMPORTD - 1.0 LTR</t>
  </si>
  <si>
    <t>STOLICHNAYA 80 - VODKA IMPORTD - 1.0 LTR  ( MS-34747 )</t>
  </si>
  <si>
    <t>MS-26822</t>
  </si>
  <si>
    <t>JACK DANIELS BLACK LABEL - TENN WHISKEY - 100 ML</t>
  </si>
  <si>
    <t>JACK DANIELS BLACK LABEL - TENN WHISKEY - 100 ML  ( MS-26822 )</t>
  </si>
  <si>
    <t>MS-73050</t>
  </si>
  <si>
    <t>RUM CHATA HORCHATA CREAM LIQ (RUM BASE) - SPECIALTY LIQ - 750 ML</t>
  </si>
  <si>
    <t>RUM CHATA HORCHATA CREAM LIQ (RUM BASE) - SPECIALTY LIQ - 750 ML  ( MS-73050 )</t>
  </si>
  <si>
    <t>MS-34030</t>
  </si>
  <si>
    <t>ABSOLUT CITRON - VODKA IMPORTD - 750 ML</t>
  </si>
  <si>
    <t>ABSOLUT CITRON - VODKA IMPORTD - 750 ML  ( MS-34030 )</t>
  </si>
  <si>
    <t>MS-25606</t>
  </si>
  <si>
    <t>SEAGRAM'S SEVEN CROWN - BLENDED WHSKY - 750 ML</t>
  </si>
  <si>
    <t>SEAGRAM'S SEVEN CROWN - BLENDED WHSKY - 750 ML  ( MS-25606 )</t>
  </si>
  <si>
    <t>MS-88186</t>
  </si>
  <si>
    <t>OLMECA ALTOS PLATA 100% DE AGAVE TEQUILA - IM TEQ WHITE - 750 ML</t>
  </si>
  <si>
    <t>OLMECA ALTOS PLATA 100% DE AGAVE TEQUILA - IM TEQ WHITE - 750 ML  ( MS-88186 )</t>
  </si>
  <si>
    <t>MS-26656</t>
  </si>
  <si>
    <t>GEORGE DICKEL #12 - TENN WHISKEY - 750 ML</t>
  </si>
  <si>
    <t>GEORGE DICKEL #12 - TENN WHISKEY - 750 ML  ( MS-26656 )</t>
  </si>
  <si>
    <t>MS-4626</t>
  </si>
  <si>
    <t>BUCHANAN DELUXE - SCTCH BTL FGN - 750 ML</t>
  </si>
  <si>
    <t>BUCHANAN DELUXE - SCTCH BTL FGN - 750 ML  ( MS-4626 )</t>
  </si>
  <si>
    <t>MS-5038</t>
  </si>
  <si>
    <t>GLENLIVET - SCTCH BTL FGN - 1.75 LTR</t>
  </si>
  <si>
    <t>GLENLIVET - SCTCH BTL FGN - 1.75 LTR  ( MS-5038 )</t>
  </si>
  <si>
    <t>MS-45886</t>
  </si>
  <si>
    <t>SAILOR JERRY SPICED NAVY RUM - RUM VIRG ISLS - 750 ML</t>
  </si>
  <si>
    <t>SAILOR JERRY SPICED NAVY RUM - RUM VIRG ISLS - 750 ML  ( MS-45886 )</t>
  </si>
  <si>
    <t>MS-22121</t>
  </si>
  <si>
    <t>WILD TURKEY 81 - STRT BOURBON - 750 ML</t>
  </si>
  <si>
    <t>WILD TURKEY 81 - STRT BOURBON - 750 ML  ( MS-22121 )</t>
  </si>
  <si>
    <t>MS-36671</t>
  </si>
  <si>
    <t>CATHEAD VODKA - VODKA 80 PRF - 1.0 LTR</t>
  </si>
  <si>
    <t>CATHEAD VODKA - VODKA 80 PRF - 1.0 LTR  ( MS-36671 )</t>
  </si>
  <si>
    <t>MS-25603</t>
  </si>
  <si>
    <t>SEAGRAM'S SEVEN CROWN - BLENDED WHSKY - 200 ML</t>
  </si>
  <si>
    <t>SEAGRAM'S SEVEN CROWN - BLENDED WHSKY - 200 ML  ( MS-25603 )</t>
  </si>
  <si>
    <t>MS-65194</t>
  </si>
  <si>
    <t>HPNOTIQ  VODKA &amp; COGNAC LIQUEUR - IM OTH SPCLTS - 375 ML</t>
  </si>
  <si>
    <t>HPNOTIQ  VODKA &amp; COGNAC LIQUEUR - IM OTH SPCLTS - 375 ML  ( MS-65194 )</t>
  </si>
  <si>
    <t>MS-65195</t>
  </si>
  <si>
    <t>HPNOTIQ  VODKA &amp; COGNAC LIQUEUR - IM OTH SPCLTS - 750 ML</t>
  </si>
  <si>
    <t>HPNOTIQ  VODKA &amp; COGNAC LIQUEUR - IM OTH SPCLTS - 750 ML  ( MS-65195 )</t>
  </si>
  <si>
    <t>MS-64736</t>
  </si>
  <si>
    <t>CITRONGE ORANGE LIQUEUR - IM OTH SPCLTS - 750 ML</t>
  </si>
  <si>
    <t>CITRONGE ORANGE LIQUEUR - IM OTH SPCLTS - 750 ML  ( MS-64736 )</t>
  </si>
  <si>
    <t>MS-28238</t>
  </si>
  <si>
    <t>BOMBAY SAPPHIRE - GIN IMPORTED - 1.75 LTR</t>
  </si>
  <si>
    <t>BOMBAY SAPPHIRE - GIN IMPORTED - 1.75 LTR  ( MS-28238 )</t>
  </si>
  <si>
    <t>MS-28087</t>
  </si>
  <si>
    <t>BEEFEATER - GIN IMPORTED - 1.0 LTR</t>
  </si>
  <si>
    <t>BEEFEATER - GIN IMPORTED - 1.0 LTR  ( MS-28087 )</t>
  </si>
  <si>
    <t>MS-4717</t>
  </si>
  <si>
    <t>CHIVAS REGAL - SCTCH BTL FGN - 1.0 LTR</t>
  </si>
  <si>
    <t>CHIVAS REGAL - SCTCH BTL FGN - 1.0 LTR  ( MS-4717 )</t>
  </si>
  <si>
    <t>MS-39868</t>
  </si>
  <si>
    <t>SMIRNOFF - VODKA 1OO PRF - 1.75 LTR</t>
  </si>
  <si>
    <t>SMIRNOFF - VODKA 1OO PRF - 1.75 LTR  ( MS-39868 )</t>
  </si>
  <si>
    <t>MS-28236</t>
  </si>
  <si>
    <t>BOMBAY SAPPHIRE - GIN IMPORTED - 750 ML</t>
  </si>
  <si>
    <t>BOMBAY SAPPHIRE - GIN IMPORTED - 750 ML  ( MS-28236 )</t>
  </si>
  <si>
    <t>MS-86672</t>
  </si>
  <si>
    <t>JACK DANIELS TENNESSEE HONEY LIQUEUR - WHISKY SPCLTY - 1.0 LTR</t>
  </si>
  <si>
    <t>JACK DANIELS TENNESSEE HONEY LIQUEUR - WHISKY SPCLTY - 1.0 LTR  ( MS-86672 )</t>
  </si>
  <si>
    <t>MS-10792</t>
  </si>
  <si>
    <t>CROWN ROYAL VANILLA FLAVORED WHISKY - CANDN BTL CAN - 1.0 LTR</t>
  </si>
  <si>
    <t>CROWN ROYAL VANILLA FLAVORED WHISKY - CANDN BTL CAN - 1.0 LTR  ( MS-10792 )</t>
  </si>
  <si>
    <t>MS-18351</t>
  </si>
  <si>
    <t>FOUR ROSES KENTUCKY STRAIGHT BOURBON - STRT BOURBON - 1.75 LTR</t>
  </si>
  <si>
    <t>FOUR ROSES KENTUCKY STRAIGHT BOURBON - STRT BOURBON - 1.75 LTR  ( MS-18351 )</t>
  </si>
  <si>
    <t>MS-5006</t>
  </si>
  <si>
    <t>GLENFIDDICH 12 YEAR SCOTCH - SCTCH BTL FGN - 750 ML</t>
  </si>
  <si>
    <t>GLENFIDDICH 12 YEAR SCOTCH - SCTCH BTL FGN - 750 ML  ( MS-5006 )</t>
  </si>
  <si>
    <t>MS-65258</t>
  </si>
  <si>
    <t>JAGERMEISTER - IM OTH SPCLTS - 1.75 LTR</t>
  </si>
  <si>
    <t>JAGERMEISTER - IM OTH SPCLTS - 1.75 LTR  ( MS-65258 )</t>
  </si>
  <si>
    <t>MS-4716</t>
  </si>
  <si>
    <t>CHIVAS REGAL - SCTCH BTL FGN - 750 ML</t>
  </si>
  <si>
    <t>CHIVAS REGAL - SCTCH BTL FGN - 750 ML  ( MS-4716 )</t>
  </si>
  <si>
    <t>MS-25616</t>
  </si>
  <si>
    <t>SEAGRAM'S SEVEN CROWN - BLENDED WHSKY - 750 ML TRV</t>
  </si>
  <si>
    <t>SEAGRAM'S SEVEN CROWN - BLENDED WHSKY - 750 ML TRV  ( MS-25616 )</t>
  </si>
  <si>
    <t>MS-48696</t>
  </si>
  <si>
    <t>MARTELL VS - IM COGNAC - 750 ML</t>
  </si>
  <si>
    <t>MARTELL VS - IM COGNAC - 750 ML  ( MS-48696 )</t>
  </si>
  <si>
    <t>MS-77777</t>
  </si>
  <si>
    <t>WILD TURKEY AMERICAN HONEY - SPECIALTY LIQ - 375 ML</t>
  </si>
  <si>
    <t>WILD TURKEY AMERICAN HONEY - SPECIALTY LIQ - 375 ML  ( MS-77777 )</t>
  </si>
  <si>
    <t>MS-10803</t>
  </si>
  <si>
    <t>CROWN ROYAL REGAL APPLE FLAVORED WHISKEY - CANDN BTL CAN - 50 ML</t>
  </si>
  <si>
    <t>CROWN ROYAL REGAL APPLE FLAVORED WHISKEY - CANDN BTL CAN - 50 ML  ( MS-10803 )</t>
  </si>
  <si>
    <t>MS-26821</t>
  </si>
  <si>
    <t>JACK DANIELS BLACK LABEL - TENN WHISKEY - 50 ML</t>
  </si>
  <si>
    <t>JACK DANIELS BLACK LABEL - TENN WHISKEY - 50 ML  ( MS-26821 )</t>
  </si>
  <si>
    <t>MS-67527</t>
  </si>
  <si>
    <t>KAHLUA MEXICAN LIQUOR - IM COF FL CRD - 1.0 LTR</t>
  </si>
  <si>
    <t>KAHLUA MEXICAN LIQUOR - IM COF FL CRD - 1.0 LTR  ( MS-67527 )</t>
  </si>
  <si>
    <t>MS-65253</t>
  </si>
  <si>
    <t>JAGERMEISTER - IM OTH SPCLTS - 200 ML</t>
  </si>
  <si>
    <t>JAGERMEISTER - IM OTH SPCLTS - 200 ML  ( MS-65253 )</t>
  </si>
  <si>
    <t>MS-19112</t>
  </si>
  <si>
    <t>JIM BEAM DEVIL'S CUT KY STRAIGHT BOURBON - STRT BOURBON - 750 ML</t>
  </si>
  <si>
    <t>JIM BEAM DEVIL'S CUT KY STRAIGHT BOURBON - STRT BOURBON - 750 ML  ( MS-19112 )</t>
  </si>
  <si>
    <t>MS-48766</t>
  </si>
  <si>
    <t>MEUKOW VS COGNAC - IM COGNAC - 750 ML</t>
  </si>
  <si>
    <t>MEUKOW VS COGNAC - IM COGNAC - 750 ML  ( MS-48766 )</t>
  </si>
  <si>
    <t>MS-10789</t>
  </si>
  <si>
    <t>CROWN ROYAL VANILLA FLAVORED WHISKY - CANDN BTL CAN - 200 ML</t>
  </si>
  <si>
    <t>CROWN ROYAL VANILLA FLAVORED WHISKY - CANDN BTL CAN - 200 ML  ( MS-10789 )</t>
  </si>
  <si>
    <t>MS-88188</t>
  </si>
  <si>
    <t>OLMECA ALTOS PLATA 100% DE AGAVE TEQUILA - IM TEQ WHITE - 1.75 LTR</t>
  </si>
  <si>
    <t>OLMECA ALTOS PLATA 100% DE AGAVE TEQUILA - IM TEQ WHITE - 1.75 LTR  ( MS-88188 )</t>
  </si>
  <si>
    <t>MS-10793</t>
  </si>
  <si>
    <t>CROWN ROYAL VANILLA FLAVORED WHISKY - CANDN BTL CAN - 1.75 LTR</t>
  </si>
  <si>
    <t>CROWN ROYAL VANILLA FLAVORED WHISKY - CANDN BTL CAN - 1.75 LTR  ( MS-10793 )</t>
  </si>
  <si>
    <t>MS-86692</t>
  </si>
  <si>
    <t>JACK DANIELS TENNESSEE FIRE LIQUEUR - WHISKY SPCLTY - 750 ML</t>
  </si>
  <si>
    <t>JACK DANIELS TENNESSEE FIRE LIQUEUR - WHISKY SPCLTY - 750 ML  ( MS-86692 )</t>
  </si>
  <si>
    <t>MS-34748</t>
  </si>
  <si>
    <t>STOLICHNAYA 80 - VODKA IMPORTD - 1.75 LTR</t>
  </si>
  <si>
    <t>STOLICHNAYA 80 - VODKA IMPORTD - 1.75 LTR  ( MS-34748 )</t>
  </si>
  <si>
    <t>MS-38180</t>
  </si>
  <si>
    <t>TITO HANDMADE TEXAS VODKA - VODKA 80 PRF - 50 ML</t>
  </si>
  <si>
    <t>TITO HANDMADE TEXAS VODKA - VODKA 80 PRF - 50 ML  ( MS-38180 )</t>
  </si>
  <si>
    <t>MS-89836</t>
  </si>
  <si>
    <t>HORNITOS REPOSADO TEQUILA - IM TEQ GOLD - 750 ML</t>
  </si>
  <si>
    <t>HORNITOS REPOSADO TEQUILA - IM TEQ GOLD - 750 ML  ( MS-89836 )</t>
  </si>
  <si>
    <t>MS-68038</t>
  </si>
  <si>
    <t>BAILEYS ORIGINAL IRISH CREAM LIQUEUR - IM CREMES - 1.75 LTR</t>
  </si>
  <si>
    <t>BAILEYS ORIGINAL IRISH CREAM LIQUEUR - IM CREMES - 1.75 LTR  ( MS-68038 )</t>
  </si>
  <si>
    <t>MS-19028</t>
  </si>
  <si>
    <t>JIM BEAM BLACK - STRT BOURBON - 1.75 LTR</t>
  </si>
  <si>
    <t>JIM BEAM BLACK - STRT BOURBON - 1.75 LTR  ( MS-19028 )</t>
  </si>
  <si>
    <t>MS-46504</t>
  </si>
  <si>
    <t>KRAKEN BLACK SPICED RUM - RUM U S - 750 ML</t>
  </si>
  <si>
    <t>KRAKEN BLACK SPICED RUM - RUM U S - 750 ML  ( MS-46504 )</t>
  </si>
  <si>
    <t>MS-36122</t>
  </si>
  <si>
    <t>DEEP EDDY VODKA - VODKA 80 PRF - 750 ML</t>
  </si>
  <si>
    <t>DEEP EDDY VODKA - VODKA 80 PRF - 750 ML  ( MS-36122 )</t>
  </si>
  <si>
    <t>MS-39791</t>
  </si>
  <si>
    <t>BOOSIE JUICE STRAWBERRY KIWI FLVD VODKA - OTHER FL VODK - 750 ML</t>
  </si>
  <si>
    <t>BOOSIE JUICE STRAWBERRY KIWI FLVD VODKA - OTHER FL VODK - 750 ML  ( MS-39791 )</t>
  </si>
  <si>
    <t>LOCAL CHOICE SP  ( 4218 )</t>
  </si>
  <si>
    <t>MS-39866</t>
  </si>
  <si>
    <t>SMIRNOFF - VODKA 1OO PRF - 750 ML</t>
  </si>
  <si>
    <t>SMIRNOFF - VODKA 1OO PRF - 750 ML  ( MS-39866 )</t>
  </si>
  <si>
    <t>MS-88548</t>
  </si>
  <si>
    <t>HORNITOS PLATA WHITE TEQUILA - IM TEQ WHITE - 750 ML</t>
  </si>
  <si>
    <t>HORNITOS PLATA WHITE TEQUILA - IM TEQ WHITE - 750 ML  ( MS-88548 )</t>
  </si>
  <si>
    <t>MS-19026</t>
  </si>
  <si>
    <t>JIM BEAM BLACK - STRT BOURBON - 750 ML</t>
  </si>
  <si>
    <t>JIM BEAM BLACK - STRT BOURBON - 750 ML  ( MS-19026 )</t>
  </si>
  <si>
    <t>MS-89635</t>
  </si>
  <si>
    <t>OLMECA ALTOS REPOSADO 100% DE AGAVE TEQ - IM TEQ GOLD - 375 ML</t>
  </si>
  <si>
    <t>OLMECA ALTOS REPOSADO 100% DE AGAVE TEQ - IM TEQ GOLD - 375 ML  ( MS-89635 )</t>
  </si>
  <si>
    <t>MS-4718</t>
  </si>
  <si>
    <t>CHIVAS REGAL - SCTCH BTL FGN - 1.75 LTR</t>
  </si>
  <si>
    <t>CHIVAS REGAL - SCTCH BTL FGN - 1.75 LTR  ( MS-4718 )</t>
  </si>
  <si>
    <t>MS-28863</t>
  </si>
  <si>
    <t>TANQUERAY - GIN IMPORTED - 200 ML</t>
  </si>
  <si>
    <t>TANQUERAY - GIN IMPORTED - 200 ML  ( MS-28863 )</t>
  </si>
  <si>
    <t>MS-48101</t>
  </si>
  <si>
    <t>HENNESSY V S - IM COGNAC - 50 ML</t>
  </si>
  <si>
    <t>HENNESSY V S - IM COGNAC - 50 ML  ( MS-48101 )</t>
  </si>
  <si>
    <t>MS-38179</t>
  </si>
  <si>
    <t>TITO HANDMADE TEXAS VODKA - VODKA 80 PRF - 200 ML</t>
  </si>
  <si>
    <t>TITO HANDMADE TEXAS VODKA - VODKA 80 PRF - 200 ML  ( MS-38179 )</t>
  </si>
  <si>
    <t>MS-28088</t>
  </si>
  <si>
    <t>BEEFEATER - GIN IMPORTED - 1.75 LTR</t>
  </si>
  <si>
    <t>BEEFEATER - GIN IMPORTED - 1.75 LTR  ( MS-28088 )</t>
  </si>
  <si>
    <t>MS-44426</t>
  </si>
  <si>
    <t>CRUZAN 151 VI RUM - RUM VIRG ISLS - 750 ML</t>
  </si>
  <si>
    <t>CRUZAN 151 VI RUM - RUM VIRG ISLS - 750 ML  ( MS-44426 )</t>
  </si>
  <si>
    <t>MS-11347</t>
  </si>
  <si>
    <t>SEAGRAMS V O - CANDN BTL CAN - 1.0 LTR</t>
  </si>
  <si>
    <t>SEAGRAMS V O - CANDN BTL CAN - 1.0 LTR  ( MS-11347 )</t>
  </si>
  <si>
    <t>MS-45888</t>
  </si>
  <si>
    <t>SAILOR JERRY SPICED NAVY RUM - RUM VIRG ISLS - 1.75 LTR</t>
  </si>
  <si>
    <t>SAILOR JERRY SPICED NAVY RUM - RUM VIRG ISLS - 1.75 LTR  ( MS-45888 )</t>
  </si>
  <si>
    <t>MS-36124</t>
  </si>
  <si>
    <t>DEEP EDDY VODKA - VODKA 80 PRF - 1.75 LTR</t>
  </si>
  <si>
    <t>DEEP EDDY VODKA - VODKA 80 PRF - 1.75 LTR  ( MS-36124 )</t>
  </si>
  <si>
    <t>MS-86673</t>
  </si>
  <si>
    <t>JACK DANIELS TENNESSEE HONEY LIQUEUR - WHISKY SPCLTY - 1.75 LTR</t>
  </si>
  <si>
    <t>JACK DANIELS TENNESSEE HONEY LIQUEUR - WHISKY SPCLTY - 1.75 LTR  ( MS-86673 )</t>
  </si>
  <si>
    <t>MS-67528</t>
  </si>
  <si>
    <t>KAHLUA MEXICAN LIQUOR - IM COF FL CRD - 1.75 LTR</t>
  </si>
  <si>
    <t>KAHLUA MEXICAN LIQUOR - IM COF FL CRD - 1.75 LTR  ( MS-67528 )</t>
  </si>
  <si>
    <t>MS-11344</t>
  </si>
  <si>
    <t>SEAGRAMS V O - CANDN BTL CAN - 375 ML</t>
  </si>
  <si>
    <t>SEAGRAMS V O - CANDN BTL CAN - 375 ML  ( MS-11344 )</t>
  </si>
  <si>
    <t>MS-66293</t>
  </si>
  <si>
    <t>REMY MARTIN V GRAPE BRANDY - IM OTH SPCLTS - 375 ML</t>
  </si>
  <si>
    <t>REMY MARTIN V GRAPE BRANDY - IM OTH SPCLTS - 375 ML  ( MS-66293 )</t>
  </si>
  <si>
    <t>MS-40327</t>
  </si>
  <si>
    <t>DEEP EDDY RUBY RED GRAPEFRUIT FLVRD VOD - OTHER FL VODK - 750 ML</t>
  </si>
  <si>
    <t>DEEP EDDY RUBY RED GRAPEFRUIT FLVRD VOD - OTHER FL VODK - 750 ML  ( MS-40327 )</t>
  </si>
  <si>
    <t>MS-11346</t>
  </si>
  <si>
    <t>SEAGRAMS V O - CANDN BTL CAN - 750 ML</t>
  </si>
  <si>
    <t>SEAGRAMS V O - CANDN BTL CAN - 750 ML  ( MS-11346 )</t>
  </si>
  <si>
    <t>MS-34746</t>
  </si>
  <si>
    <t>STOLICHNAYA 80 - VODKA IMPORTD - 750 ML</t>
  </si>
  <si>
    <t>STOLICHNAYA 80 - VODKA IMPORTD - 750 ML  ( MS-34746 )</t>
  </si>
  <si>
    <t>MS-39761</t>
  </si>
  <si>
    <t>CATHEAD HONEYSUCKLE FLAVORED VODKA - OTHER FL VODK - 1.0 LTR</t>
  </si>
  <si>
    <t>CATHEAD HONEYSUCKLE FLAVORED VODKA - OTHER FL VODK - 1.0 LTR  ( MS-39761 )</t>
  </si>
  <si>
    <t>MS-5133</t>
  </si>
  <si>
    <t>GLENMORANGIE THE ORIGINAL SINGLE MLT 10Y - SCTCH BTL FGN - 750 ML</t>
  </si>
  <si>
    <t>GLENMORANGIE THE ORIGINAL SINGLE MLT 10Y - SCTCH BTL FGN - 750 ML  ( MS-5133 )</t>
  </si>
  <si>
    <t>MS-87619</t>
  </si>
  <si>
    <t>ESPOLON BLANCO WHITE TEQUILA - IM TEQ WHITE - 750 ML</t>
  </si>
  <si>
    <t>ESPOLON BLANCO WHITE TEQUILA - IM TEQ WHITE - 750 ML  ( MS-87619 )</t>
  </si>
  <si>
    <t>MS-49182</t>
  </si>
  <si>
    <t>REMY MARTIN VSOP - IM COGNAC - 100 ML</t>
  </si>
  <si>
    <t>REMY MARTIN VSOP - IM COGNAC - 100 ML  ( MS-49182 )</t>
  </si>
  <si>
    <t>MS-40053</t>
  </si>
  <si>
    <t>DEEP EDDY LEMON FLAVORED VODKA - OTHER FL VODK - 750 ML</t>
  </si>
  <si>
    <t>DEEP EDDY LEMON FLAVORED VODKA - OTHER FL VODK - 750 ML  ( MS-40053 )</t>
  </si>
  <si>
    <t>MS-86916</t>
  </si>
  <si>
    <t>SOUTHERN COMFORT 100 - MISC US WHSKY - 750 ML</t>
  </si>
  <si>
    <t>SOUTHERN COMFORT 100 - MISC US WHSKY - 750 ML  ( MS-86916 )</t>
  </si>
  <si>
    <t>MS-67006</t>
  </si>
  <si>
    <t>SUNTORY MIDORI MELON - IM OTH SPCLTS - 750 ML</t>
  </si>
  <si>
    <t>SUNTORY MIDORI MELON - IM OTH SPCLTS - 750 ML  ( MS-67006 )</t>
  </si>
  <si>
    <t>MS-22123</t>
  </si>
  <si>
    <t>WILD TURKEY 81 - STRT BOURBON - 1.75 LTR</t>
  </si>
  <si>
    <t>WILD TURKEY 81 - STRT BOURBON - 1.75 LTR  ( MS-22123 )</t>
  </si>
  <si>
    <t>MS-35762</t>
  </si>
  <si>
    <t>CATHEAD VODKA - VODKA 80 PRF - 1.75 LTR</t>
  </si>
  <si>
    <t>CATHEAD VODKA - VODKA 80 PRF - 1.75 LTR  ( MS-35762 )</t>
  </si>
  <si>
    <t>MS-43244</t>
  </si>
  <si>
    <t>CAPTAIN MORGAN SPICED 100 PROOF RUM - RUM VIRG ISLS - 750 ML</t>
  </si>
  <si>
    <t>CAPTAIN MORGAN SPICED 100 PROOF RUM - RUM VIRG ISLS - 750 ML  ( MS-43244 )</t>
  </si>
  <si>
    <t>MS-20368</t>
  </si>
  <si>
    <t>OLD FORESTER - STRT BOURBON - 1.75 LTR</t>
  </si>
  <si>
    <t>OLD FORESTER - STRT BOURBON - 1.75 LTR  ( MS-20368 )</t>
  </si>
  <si>
    <t>MS-33467</t>
  </si>
  <si>
    <t>ABSOLUT LIME FLAVORED VODKA - VODKA IMPORTD - 750 ML</t>
  </si>
  <si>
    <t>ABSOLUT LIME FLAVORED VODKA - VODKA IMPORTD - 750 ML  ( MS-33467 )</t>
  </si>
  <si>
    <t>MS-43316</t>
  </si>
  <si>
    <t>CAPTAIN MORGAN PRIVATE STOCK SPICED RUM - RUM VIRG ISLS - 750 ML</t>
  </si>
  <si>
    <t>CAPTAIN MORGAN PRIVATE STOCK SPICED RUM - RUM VIRG ISLS - 750 ML  ( MS-43316 )</t>
  </si>
  <si>
    <t>MS-68034</t>
  </si>
  <si>
    <t>BAILEYS ORIGINAL IRISH CREAM LIQUEUR - IM CREMES - 375 ML</t>
  </si>
  <si>
    <t>BAILEYS ORIGINAL IRISH CREAM LIQUEUR - IM CREMES - 375 ML  ( MS-68034 )</t>
  </si>
  <si>
    <t>MS-66296</t>
  </si>
  <si>
    <t>REMY MARTIN V GRAPE BRANDY - IM OTH SPCLTS - 750 ML</t>
  </si>
  <si>
    <t>REMY MARTIN V GRAPE BRANDY - IM OTH SPCLTS - 750 ML  ( MS-66296 )</t>
  </si>
  <si>
    <t>MS-22153</t>
  </si>
  <si>
    <t>WILD TURKEY 101 - STRT BOURBON - 200 ML</t>
  </si>
  <si>
    <t>WILD TURKEY 101 - STRT BOURBON - 200 ML  ( MS-22153 )</t>
  </si>
  <si>
    <t>MS-16416</t>
  </si>
  <si>
    <t>OLD GRAND DAD - BOND BOURBON - 750 ML</t>
  </si>
  <si>
    <t>OLD GRAND DAD - BOND BOURBON - 750 ML  ( MS-16416 )</t>
  </si>
  <si>
    <t>MS-77577</t>
  </si>
  <si>
    <t>TWENTY GRAND VODKA INFUSED WITH COGNAC - SPECIALTY LIQ - 750 ML</t>
  </si>
  <si>
    <t>TWENTY GRAND VODKA INFUSED WITH COGNAC - SPECIALTY LIQ - 750 ML  ( MS-77577 )</t>
  </si>
  <si>
    <t>MS-34116</t>
  </si>
  <si>
    <t>ABSOLUT MANDRIN FLAVORED VODKA - VODKA IMPORTD - 750 ML</t>
  </si>
  <si>
    <t>ABSOLUT MANDRIN FLAVORED VODKA - VODKA IMPORTD - 750 ML  ( MS-34116 )</t>
  </si>
  <si>
    <t>MS-80024</t>
  </si>
  <si>
    <t>BLUE CHAIR BAY BANANA RUM CREAM - CREMES OTHER - 750 ML</t>
  </si>
  <si>
    <t>BLUE CHAIR BAY BANANA RUM CREAM - CREMES OTHER - 750 ML  ( MS-80024 )</t>
  </si>
  <si>
    <t>MS-64933</t>
  </si>
  <si>
    <t>1800 COCONUT FLAVORED TEQUILA (INFUSED) - IM OTH SPCLTS - 750 ML</t>
  </si>
  <si>
    <t>1800 COCONUT FLAVORED TEQUILA (INFUSED) - IM OTH SPCLTS - 750 ML  ( MS-64933 )</t>
  </si>
  <si>
    <t>MS-19027</t>
  </si>
  <si>
    <t>JIM BEAM BLACK - STRT BOURBON - 1.0 LTR</t>
  </si>
  <si>
    <t>JIM BEAM BLACK - STRT BOURBON - 1.0 LTR  ( MS-19027 )</t>
  </si>
  <si>
    <t>MS-68022</t>
  </si>
  <si>
    <t>BAILEYS SALTED CARAMEL IRISH CREAM - IM CREMES - 750 ML</t>
  </si>
  <si>
    <t>BAILEYS SALTED CARAMEL IRISH CREAM - IM CREMES - 750 ML  ( MS-68022 )</t>
  </si>
  <si>
    <t>MS-87250</t>
  </si>
  <si>
    <t>CABO WABO BLANCO WHITE TEQUILA - IM TEQ WHITE - 750 ML</t>
  </si>
  <si>
    <t>CABO WABO BLANCO WHITE TEQUILA - IM TEQ WHITE - 750 ML  ( MS-87250 )</t>
  </si>
  <si>
    <t>MS-89610</t>
  </si>
  <si>
    <t>OLMECA ALTOS REPOSADO 100% DE AGAVE TEQ - IM TEQ GOLD - 750 ML</t>
  </si>
  <si>
    <t>OLMECA ALTOS REPOSADO 100% DE AGAVE TEQ - IM TEQ GOLD - 750 ML  ( MS-89610 )</t>
  </si>
  <si>
    <t>MS-34786</t>
  </si>
  <si>
    <t>STOLICHNAYA BLUEBERI BLUEBERRY VODKA - VODKA IMPORTD - 750 ML</t>
  </si>
  <si>
    <t>STOLICHNAYA BLUEBERI BLUEBERRY VODKA - VODKA IMPORTD - 750 ML  ( MS-34786 )</t>
  </si>
  <si>
    <t>MS-27544</t>
  </si>
  <si>
    <t>RED STAG BY JIM BEAM BLACK CHERRY WHISKY - MISC US WHSKY - 750 ML</t>
  </si>
  <si>
    <t>RED STAG BY JIM BEAM BLACK CHERRY WHISKY - MISC US WHSKY - 750 ML  ( MS-27544 )</t>
  </si>
  <si>
    <t>MS-48764</t>
  </si>
  <si>
    <t>MEUKOW VS COGNAC - IM COGNAC - 375 ML</t>
  </si>
  <si>
    <t>MEUKOW VS COGNAC - IM COGNAC - 375 ML  ( MS-48764 )</t>
  </si>
  <si>
    <t>MS-5327</t>
  </si>
  <si>
    <t>JOHNNIE WALKER BLACK - SCTCH BTL FGN - 1.0 LTR</t>
  </si>
  <si>
    <t>JOHNNIE WALKER BLACK - SCTCH BTL FGN - 1.0 LTR  ( MS-5327 )</t>
  </si>
  <si>
    <t>MS-34919</t>
  </si>
  <si>
    <t>THREE OLIVES VODKA IMPORTED FROM ENGLAND - VODKA IMPORTD - 1.75 LTR</t>
  </si>
  <si>
    <t>THREE OLIVES VODKA IMPORTED FROM ENGLAND - VODKA IMPORTD - 1.75 LTR  ( MS-34919 )</t>
  </si>
  <si>
    <t>MS-80015</t>
  </si>
  <si>
    <t>BLUE CHAIR KEY LIME RUM CREAM - CREMES OTHER - 750 ML</t>
  </si>
  <si>
    <t>BLUE CHAIR KEY LIME RUM CREAM - CREMES OTHER - 750 ML  ( MS-80015 )</t>
  </si>
  <si>
    <t>MS-28207</t>
  </si>
  <si>
    <t>BOMBAY - GIN IMPORTED - 1.0 LTR</t>
  </si>
  <si>
    <t>BOMBAY - GIN IMPORTED - 1.0 LTR  ( MS-28207 )</t>
  </si>
  <si>
    <t>MS-27474</t>
  </si>
  <si>
    <t>BIRD DOG BLACKBERRY FLAVORED WHISKEY - MISC US WHSKY - 750 ML</t>
  </si>
  <si>
    <t>BIRD DOG BLACKBERRY FLAVORED WHISKEY - MISC US WHSKY - 750 ML  ( MS-27474 )</t>
  </si>
  <si>
    <t>MS-34076</t>
  </si>
  <si>
    <t>ABSOLUT VANILIA - VODKA IMPORTD - 750 ML</t>
  </si>
  <si>
    <t>ABSOLUT VANILIA - VODKA IMPORTD - 750 ML  ( MS-34076 )</t>
  </si>
  <si>
    <t>MS-88116</t>
  </si>
  <si>
    <t>MILAGRO SILVER - IM TEQ WHITE - 750 ML</t>
  </si>
  <si>
    <t>MILAGRO SILVER - IM TEQ WHITE - 750 ML  ( MS-88116 )</t>
  </si>
  <si>
    <t>MS-42242</t>
  </si>
  <si>
    <t>BLUE CHAIR BAY COCONUT RUM BARBADOS - IM RUM OTHER - 750 ML</t>
  </si>
  <si>
    <t>BLUE CHAIR BAY COCONUT RUM BARBADOS - IM RUM OTHER - 750 ML  ( MS-42242 )</t>
  </si>
  <si>
    <t>MS-89621</t>
  </si>
  <si>
    <t>OLMECA ALTOS REPOSADO 100% DE AGAVE TEQ - IM TEQ GOLD - 1.75 LTR</t>
  </si>
  <si>
    <t>OLMECA ALTOS REPOSADO 100% DE AGAVE TEQ - IM TEQ GOLD - 1.75 LTR  ( MS-89621 )</t>
  </si>
  <si>
    <t>MS-28086</t>
  </si>
  <si>
    <t>BEEFEATER - GIN IMPORTED - 750 ML</t>
  </si>
  <si>
    <t>BEEFEATER - GIN IMPORTED - 750 ML  ( MS-28086 )</t>
  </si>
  <si>
    <t>MS-5635</t>
  </si>
  <si>
    <t>MONKEY SHOULDER BLENDED MALT SCOTCH WHSK - SCTCH BTL FGN - 750 ML</t>
  </si>
  <si>
    <t>MONKEY SHOULDER BLENDED MALT SCOTCH WHSK - SCTCH BTL FGN - 750 ML  ( MS-5635 )</t>
  </si>
  <si>
    <t>MS-46506</t>
  </si>
  <si>
    <t>KRAKEN BLACK SPICED RUM - RUM U S - 1.75 LTR</t>
  </si>
  <si>
    <t>KRAKEN BLACK SPICED RUM - RUM U S - 1.75 LTR  ( MS-46506 )</t>
  </si>
  <si>
    <t>MS-89121</t>
  </si>
  <si>
    <t>CAZADORES REPOSADO GOLD TEQUILA - IM TEQ GOLD - 750 ML</t>
  </si>
  <si>
    <t>CAZADORES REPOSADO GOLD TEQUILA - IM TEQ GOLD - 750 ML  ( MS-89121 )</t>
  </si>
  <si>
    <t>MS-34001</t>
  </si>
  <si>
    <t>ABSOLUT - VODKA IMPORTD - 50 ML</t>
  </si>
  <si>
    <t>ABSOLUT - VODKA IMPORTD - 50 ML  ( MS-34001 )</t>
  </si>
  <si>
    <t>MS-89208</t>
  </si>
  <si>
    <t>1800 REPOSADO TEQUILA - IM TEQ GOLD - 1.75 LTR</t>
  </si>
  <si>
    <t>1800 REPOSADO TEQUILA - IM TEQ GOLD - 1.75 LTR  ( MS-89208 )</t>
  </si>
  <si>
    <t>MS-42666</t>
  </si>
  <si>
    <t>MT.GAY ECLIPSE DARK - IM RUM OTHER - 750 ML</t>
  </si>
  <si>
    <t>MT.GAY ECLIPSE DARK - IM RUM OTHER - 750 ML  ( MS-42666 )</t>
  </si>
  <si>
    <t>MS-74086</t>
  </si>
  <si>
    <t>GODIVA CHOCOLATE LIQUEUR - SPECIALTY LIQ - 750 ML</t>
  </si>
  <si>
    <t>GODIVA CHOCOLATE LIQUEUR - SPECIALTY LIQ - 750 ML  ( MS-74086 )</t>
  </si>
  <si>
    <t>MS-65066</t>
  </si>
  <si>
    <t>GOLDSCHLAGER CINNAMON SCHNAPPS IMPORTED - IM OTH SPCLTS - 750 ML</t>
  </si>
  <si>
    <t>GOLDSCHLAGER CINNAMON SCHNAPPS IMPORTED - IM OTH SPCLTS - 750 ML  ( MS-65066 )</t>
  </si>
  <si>
    <t>MS-47776</t>
  </si>
  <si>
    <t>COURVOISIER VSOP - IM COGNAC - 750 ML</t>
  </si>
  <si>
    <t>COURVOISIER VSOP - IM COGNAC - 750 ML  ( MS-47776 )</t>
  </si>
  <si>
    <t>MS-11328</t>
  </si>
  <si>
    <t>SEAGRAMS V.O. GOLD CANADIAN WHISKEY - CANDN BTL CAN - 1.75 LTR</t>
  </si>
  <si>
    <t>SEAGRAMS V.O. GOLD CANADIAN WHISKEY - CANDN BTL CAN - 1.75 LTR  ( MS-11328 )</t>
  </si>
  <si>
    <t>MS-87507</t>
  </si>
  <si>
    <t>1800 SILVER - IM TEQ WHITE - 200 ML</t>
  </si>
  <si>
    <t>1800 SILVER - IM TEQ WHITE - 200 ML  ( MS-87507 )</t>
  </si>
  <si>
    <t>MS-64601</t>
  </si>
  <si>
    <t>CARAVELLA LIMONCELLO LEMON LIQUEUR - IM OTH SPCLTS - 750 ML</t>
  </si>
  <si>
    <t>CARAVELLA LIMONCELLO LEMON LIQUEUR - IM OTH SPCLTS - 750 ML  ( MS-64601 )</t>
  </si>
  <si>
    <t>MS-11326</t>
  </si>
  <si>
    <t>SEAGRAMS V.O. GOLD CANADIAN WHISKEY - CANDN BTL CAN - 750 ML</t>
  </si>
  <si>
    <t>SEAGRAMS V.O. GOLD CANADIAN WHISKEY - CANDN BTL CAN - 750 ML  ( MS-11326 )</t>
  </si>
  <si>
    <t>MS-77599</t>
  </si>
  <si>
    <t>RED EYE LOUIE'S VODQUILA - SPECIALTY LIQ - 750 ML</t>
  </si>
  <si>
    <t>RED EYE LOUIE'S VODQUILA - SPECIALTY LIQ - 750 ML  ( MS-77599 )</t>
  </si>
  <si>
    <t>MS-47766</t>
  </si>
  <si>
    <t>CONJURE COGNAC - IM COGNAC - 750 ML</t>
  </si>
  <si>
    <t>CONJURE COGNAC - IM COGNAC - 750 ML  ( MS-47766 )</t>
  </si>
  <si>
    <t>MS-64085</t>
  </si>
  <si>
    <t>ALIZE RED PASSION - IM OTH SPCLTS - 750 ML</t>
  </si>
  <si>
    <t>ALIZE RED PASSION - IM OTH SPCLTS - 750 ML  ( MS-64085 )</t>
  </si>
  <si>
    <t>MS-35358</t>
  </si>
  <si>
    <t>BLUE ICE POTATO VODKA - VODKA 80 PRF - 1.75 LTR</t>
  </si>
  <si>
    <t>BLUE ICE POTATO VODKA - VODKA 80 PRF - 1.75 LTR  ( MS-35358 )</t>
  </si>
  <si>
    <t>21ST CNTRY SPTS  ( 8915 )</t>
  </si>
  <si>
    <t>MS-67524</t>
  </si>
  <si>
    <t>KAHLUA MEXICAN LIQUOR - IM COF FL CRD - 375 ML</t>
  </si>
  <si>
    <t>KAHLUA MEXICAN LIQUOR - IM COF FL CRD - 375 ML  ( MS-67524 )</t>
  </si>
  <si>
    <t>MS-66295</t>
  </si>
  <si>
    <t>REMY MARTIN V GRAPE BRANDY - IM OTH SPCLTS - 200 ML</t>
  </si>
  <si>
    <t>REMY MARTIN V GRAPE BRANDY - IM OTH SPCLTS - 200 ML  ( MS-66295 )</t>
  </si>
  <si>
    <t>MS-64870</t>
  </si>
  <si>
    <t>FIREBALL CINNAMON WHISKEY - IM OTH SPCLTS - 100 ML</t>
  </si>
  <si>
    <t>FIREBALL CINNAMON WHISKEY - IM OTH SPCLTS - 100 ML  ( MS-64870 )</t>
  </si>
  <si>
    <t>MS-157</t>
  </si>
  <si>
    <t>JACK DANIELS MASTER DISTILLER #6/GIFT BX - TENN WHISKEY - 750 ML</t>
  </si>
  <si>
    <t>JACK DANIELS MASTER DISTILLER #6/GIFT BX - TENN WHISKEY - 750 ML  ( MS-157 )</t>
  </si>
  <si>
    <t>MS-10818</t>
  </si>
  <si>
    <t>CROWN ROYAL MAPLE FINISHED FLAVORED WHSK - CANDN BTL CAN - 750 ML</t>
  </si>
  <si>
    <t>CROWN ROYAL MAPLE FINISHED FLAVORED WHSK - CANDN BTL CAN - 750 ML  ( MS-10818 )</t>
  </si>
  <si>
    <t>MS-4876</t>
  </si>
  <si>
    <t>DEWAR'S 12 YEAR SPECIAL RESERVE - SCTCH BTL FGN - 750 ML</t>
  </si>
  <si>
    <t>DEWAR'S 12 YEAR SPECIAL RESERVE - SCTCH BTL FGN - 750 ML  ( MS-4876 )</t>
  </si>
  <si>
    <t>MS-34449</t>
  </si>
  <si>
    <t>KETEL ONE CITROEN VODKA - VODKA IMPORTD - 750 ML</t>
  </si>
  <si>
    <t>KETEL ONE CITROEN VODKA - VODKA IMPORTD - 750 ML  ( MS-34449 )</t>
  </si>
  <si>
    <t>MS-34014</t>
  </si>
  <si>
    <t>ABSOLUT APEACH - VODKA IMPORTD - 750 ML</t>
  </si>
  <si>
    <t>ABSOLUT APEACH - VODKA IMPORTD - 750 ML  ( MS-34014 )</t>
  </si>
  <si>
    <t>MS-34328</t>
  </si>
  <si>
    <t>FINLANDIA - VODKA IMPORTD - 1.75 LTR</t>
  </si>
  <si>
    <t>FINLANDIA - VODKA IMPORTD - 1.75 LTR  ( MS-34328 )</t>
  </si>
  <si>
    <t>MS-22166</t>
  </si>
  <si>
    <t>WILD TURKEY 101 - STRT BOURBON - 750 ML TRV</t>
  </si>
  <si>
    <t>WILD TURKEY 101 - STRT BOURBON - 750 ML TRV  ( MS-22166 )</t>
  </si>
  <si>
    <t>MS-87416</t>
  </si>
  <si>
    <t>JOSE CUERVO TRADICIONAL SILVER EDITION - IM TEQ WHITE - 750 ML</t>
  </si>
  <si>
    <t>JOSE CUERVO TRADICIONAL SILVER EDITION - IM TEQ WHITE - 750 ML  ( MS-87416 )</t>
  </si>
  <si>
    <t>MS-14192</t>
  </si>
  <si>
    <t>PENDLETON - CANDN BTL U S - 750 ML</t>
  </si>
  <si>
    <t>PENDLETON - CANDN BTL U S - 750 ML  ( MS-14192 )</t>
  </si>
  <si>
    <t>MS-34052</t>
  </si>
  <si>
    <t>ABSOLUT RASPBERRY FLAVORED VODKA - VODKA IMPORTD - 750 ML</t>
  </si>
  <si>
    <t>ABSOLUT RASPBERRY FLAVORED VODKA - VODKA IMPORTD - 750 ML  ( MS-34052 )</t>
  </si>
  <si>
    <t>MS-77779</t>
  </si>
  <si>
    <t>WILD TURKEY AMERICAN HONEY - SPECIALTY LIQ - 1.75 LTR</t>
  </si>
  <si>
    <t>WILD TURKEY AMERICAN HONEY - SPECIALTY LIQ - 1.75 LTR  ( MS-77779 )</t>
  </si>
  <si>
    <t>MS-5037</t>
  </si>
  <si>
    <t>GLENLIVET - SCTCH BTL FGN - 1.0 LTR</t>
  </si>
  <si>
    <t>GLENLIVET - SCTCH BTL FGN - 1.0 LTR  ( MS-5037 )</t>
  </si>
  <si>
    <t>MS-65193</t>
  </si>
  <si>
    <t>HPNOTIQ  VODKA &amp; COGNAC LIQUEUR - IM OTH SPCLTS - 200 ML</t>
  </si>
  <si>
    <t>HPNOTIQ  VODKA &amp; COGNAC LIQUEUR - IM OTH SPCLTS - 200 ML  ( MS-65193 )</t>
  </si>
  <si>
    <t>MS-4725</t>
  </si>
  <si>
    <t>CHIVAS REGAL - SCTCH BTL FGN - 375 ML</t>
  </si>
  <si>
    <t>CHIVAS REGAL - SCTCH BTL FGN - 375 ML  ( MS-4725 )</t>
  </si>
  <si>
    <t>MS-89068</t>
  </si>
  <si>
    <t>ARISTOCRAT SUPREME GOLD TEQUILA - IM TEQ GOLD - 1.75 LTR</t>
  </si>
  <si>
    <t>ARISTOCRAT SUPREME GOLD TEQUILA - IM TEQ GOLD - 1.75 LTR  ( MS-89068 )</t>
  </si>
  <si>
    <t>MS-34188</t>
  </si>
  <si>
    <t>EFFEN DUTCH VODKA - VODKA IMPORTD - 750 ML</t>
  </si>
  <si>
    <t>EFFEN DUTCH VODKA - VODKA IMPORTD - 750 ML  ( MS-34188 )</t>
  </si>
  <si>
    <t>MS-84170</t>
  </si>
  <si>
    <t>99 BANANAS SCHNAPPS - OTHER SCHNAPP - 750 ML</t>
  </si>
  <si>
    <t>99 BANANAS SCHNAPPS - OTHER SCHNAPP - 750 ML  ( MS-84170 )</t>
  </si>
  <si>
    <t>MS-65251</t>
  </si>
  <si>
    <t>JAGERMEISTER - IM OTH SPCLTS - 50 ML</t>
  </si>
  <si>
    <t>JAGERMEISTER - IM OTH SPCLTS - 50 ML  ( MS-65251 )</t>
  </si>
  <si>
    <t>MS-64138</t>
  </si>
  <si>
    <t>DI SARONNO AMARETTO - IM OTH SPCLTS - 1.75 LTR</t>
  </si>
  <si>
    <t>DI SARONNO AMARETTO - IM OTH SPCLTS - 1.75 LTR  ( MS-64138 )</t>
  </si>
  <si>
    <t>MS-86698</t>
  </si>
  <si>
    <t>JACK DANIELS TENNESSEE FIRE LIQUEUR - WHISKY SPCLTY - 375 ML</t>
  </si>
  <si>
    <t>JACK DANIELS TENNESSEE FIRE LIQUEUR - WHISKY SPCLTY - 375 ML  ( MS-86698 )</t>
  </si>
  <si>
    <t>MS-75211</t>
  </si>
  <si>
    <t>KINKY PINK LIQUEUR (VODKA BASE) - SPECIALTY LIQ - 750 ML</t>
  </si>
  <si>
    <t>KINKY PINK LIQUEUR (VODKA BASE) - SPECIALTY LIQ - 750 ML  ( MS-75211 )</t>
  </si>
  <si>
    <t>US DISTLLD PROD  ( 7883 )</t>
  </si>
  <si>
    <t>MS-86693</t>
  </si>
  <si>
    <t>JACK DANIELS TENNESSEE FIRE LIQUEUR - WHISKY SPCLTY - 1.0 LTR</t>
  </si>
  <si>
    <t>JACK DANIELS TENNESSEE FIRE LIQUEUR - WHISKY SPCLTY - 1.0 LTR  ( MS-86693 )</t>
  </si>
  <si>
    <t>MS-74090</t>
  </si>
  <si>
    <t>GODIVA WHITE CHOCOLATE LIQUEUR - SPECIALTY LIQ - 750 ML</t>
  </si>
  <si>
    <t>GODIVA WHITE CHOCOLATE LIQUEUR - SPECIALTY LIQ - 750 ML  ( MS-74090 )</t>
  </si>
  <si>
    <t>MS-64135</t>
  </si>
  <si>
    <t>DI SARONNO AMARETTO - IM OTH SPCLTS - 375 ML</t>
  </si>
  <si>
    <t>DI SARONNO AMARETTO - IM OTH SPCLTS - 375 ML  ( MS-64135 )</t>
  </si>
  <si>
    <t>MS-89204</t>
  </si>
  <si>
    <t>1800 REPOSADO TEQUILA - IM TEQ GOLD - 375 ML</t>
  </si>
  <si>
    <t>1800 REPOSADO TEQUILA - IM TEQ GOLD - 375 ML  ( MS-89204 )</t>
  </si>
  <si>
    <t>MS-87306</t>
  </si>
  <si>
    <t>CAZADORES BLANCO TEQUILA WHITE - IM TEQ WHITE - 750 ML</t>
  </si>
  <si>
    <t>CAZADORES BLANCO TEQUILA WHITE - IM TEQ WHITE - 750 ML  ( MS-87306 )</t>
  </si>
  <si>
    <t>MS-10788</t>
  </si>
  <si>
    <t>CROWN ROYAL VANILLA FLAVORED WHISKY - CANDN BTL CAN - 50 ML</t>
  </si>
  <si>
    <t>CROWN ROYAL VANILLA FLAVORED WHISKY - CANDN BTL CAN - 50 ML  ( MS-10788 )</t>
  </si>
  <si>
    <t>MS-20366</t>
  </si>
  <si>
    <t>OLD FORESTER - STRT BOURBON - 750 ML</t>
  </si>
  <si>
    <t>OLD FORESTER - STRT BOURBON - 750 ML  ( MS-20366 )</t>
  </si>
  <si>
    <t>MS-86821</t>
  </si>
  <si>
    <t>OLD CAMP PEACH PECAN WHISKEY (DSS) - WHISKY SPCLTY - 750 ML</t>
  </si>
  <si>
    <t>OLD CAMP PEACH PECAN WHISKEY (DSS) - WHISKY SPCLTY - 750 ML  ( MS-86821 )</t>
  </si>
  <si>
    <t>MS-89242</t>
  </si>
  <si>
    <t>CORRALEJO REPOSADO GOLD TEQUILA - IM TEQ GOLD - 750 ML</t>
  </si>
  <si>
    <t>CORRALEJO REPOSADO GOLD TEQUILA - IM TEQ GOLD - 750 ML  ( MS-89242 )</t>
  </si>
  <si>
    <t>MS-6105</t>
  </si>
  <si>
    <t>SPEYBURN 10 YEAR SCOTCH BOTTLED SCOTLAND - SCTCH BTL FGN - 750 ML</t>
  </si>
  <si>
    <t>SPEYBURN 10 YEAR SCOTCH BOTTLED SCOTLAND - SCTCH BTL FGN - 750 ML  ( MS-6105 )</t>
  </si>
  <si>
    <t>375 PRK AV SPTS  ( 8930 )</t>
  </si>
  <si>
    <t>MS-34753</t>
  </si>
  <si>
    <t>REYKA ICELAND VODKA - VODKA IMPORTD - 750 ML</t>
  </si>
  <si>
    <t>REYKA ICELAND VODKA - VODKA IMPORTD - 750 ML  ( MS-34753 )</t>
  </si>
  <si>
    <t>MS-34759</t>
  </si>
  <si>
    <t>REYKA ICELAND VODKA - VODKA IMPORTD - 1.75 LTR</t>
  </si>
  <si>
    <t>REYKA ICELAND VODKA - VODKA IMPORTD - 1.75 LTR  ( MS-34759 )</t>
  </si>
  <si>
    <t>MS-88549</t>
  </si>
  <si>
    <t>HORNITOS PLATA WHITE TEQUILA - IM TEQ WHITE - 375 ML</t>
  </si>
  <si>
    <t>HORNITOS PLATA WHITE TEQUILA - IM TEQ WHITE - 375 ML  ( MS-88549 )</t>
  </si>
  <si>
    <t>MS-45887</t>
  </si>
  <si>
    <t>SAILOR JERRY SPICED NAVY RUM - RUM VIRG ISLS - 1.0 LTR</t>
  </si>
  <si>
    <t>SAILOR JERRY SPICED NAVY RUM - RUM VIRG ISLS - 1.0 LTR  ( MS-45887 )</t>
  </si>
  <si>
    <t>MS-64932</t>
  </si>
  <si>
    <t>1800 COCONUT FLAVORED TEQUILA (INFUSED) - IM OTH SPCLTS - 375 ML</t>
  </si>
  <si>
    <t>1800 COCONUT FLAVORED TEQUILA (INFUSED) - IM OTH SPCLTS - 375 ML  ( MS-64932 )</t>
  </si>
  <si>
    <t>MS-28890</t>
  </si>
  <si>
    <t>TANQUERAY RANGPUR DISTILLED GIN - GIN IMPORTED - 750 ML</t>
  </si>
  <si>
    <t>TANQUERAY RANGPUR DISTILLED GIN - GIN IMPORTED - 750 ML  ( MS-28890 )</t>
  </si>
  <si>
    <t>MS-11343</t>
  </si>
  <si>
    <t>SEAGRAMS V O - CANDN BTL CAN - 200 ML</t>
  </si>
  <si>
    <t>SEAGRAMS V O - CANDN BTL CAN - 200 ML  ( MS-11343 )</t>
  </si>
  <si>
    <t>MS-89566</t>
  </si>
  <si>
    <t>MONTE ALBAN MEZCAL - IM TEQ GOLD - 750 ML</t>
  </si>
  <si>
    <t>MEZCAL</t>
  </si>
  <si>
    <t>MONTE ALBAN MEZCAL - IM TEQ GOLD - 750 ML  ( MS-89566 )</t>
  </si>
  <si>
    <t>MS-88841</t>
  </si>
  <si>
    <t>HORNITOS BLACK BARREL ANEJO TEQUILA - IM TEQ GOLD - 750 ML</t>
  </si>
  <si>
    <t>HORNITOS BLACK BARREL ANEJO TEQUILA - IM TEQ GOLD - 750 ML  ( MS-88841 )</t>
  </si>
  <si>
    <t>MS-5008</t>
  </si>
  <si>
    <t>GLENFIDDICH 12 YEAR SCOTCH - SCTCH BTL FGN - 1.75 LTR</t>
  </si>
  <si>
    <t>GLENFIDDICH 12 YEAR SCOTCH - SCTCH BTL FGN - 1.75 LTR  ( MS-5008 )</t>
  </si>
  <si>
    <t>MS-10828</t>
  </si>
  <si>
    <t>CROWN ROYAL NORTHERN HARVEST RYE - CANDN BTL CAN - 750 ML</t>
  </si>
  <si>
    <t>CROWN ROYAL NORTHERN HARVEST RYE - CANDN BTL CAN - 750 ML  ( MS-10828 )</t>
  </si>
  <si>
    <t>MS-39864</t>
  </si>
  <si>
    <t>SMIRNOFF - VODKA 1OO PRF - 375 ML</t>
  </si>
  <si>
    <t>SMIRNOFF - VODKA 1OO PRF - 375 ML  ( MS-39864 )</t>
  </si>
  <si>
    <t>MS-73052</t>
  </si>
  <si>
    <t>RUM CHATA HORCHATA CREAM LIQ (RUM BASE) - SPECIALTY LIQ - 375 ML</t>
  </si>
  <si>
    <t>RUM CHATA HORCHATA CREAM LIQ (RUM BASE) - SPECIALTY LIQ - 375 ML  ( MS-73052 )</t>
  </si>
  <si>
    <t>MS-64693</t>
  </si>
  <si>
    <t>PATRON CITRONGE LIME LIQUEUR - IM OTH SPCLTS - 750 ML</t>
  </si>
  <si>
    <t>PATRON CITRONGE LIME LIQUEUR - IM OTH SPCLTS - 750 ML  ( MS-64693 )</t>
  </si>
  <si>
    <t>MS-34026</t>
  </si>
  <si>
    <t>ABSOLUT PEPPAR - VODKA IMPORTD - 750 ML</t>
  </si>
  <si>
    <t>ABSOLUT PEPPAR - VODKA IMPORTD - 750 ML  ( MS-34026 )</t>
  </si>
  <si>
    <t>MS-34032</t>
  </si>
  <si>
    <t>ABSOLUT CITRON - VODKA IMPORTD - 1.75 LTR</t>
  </si>
  <si>
    <t>ABSOLUT CITRON - VODKA IMPORTD - 1.75 LTR  ( MS-34032 )</t>
  </si>
  <si>
    <t>MS-43318</t>
  </si>
  <si>
    <t>CAPTAIN MORGAN PRIVATE STOCK SPICED RUM - RUM VIRG ISLS - 1.75 LTR</t>
  </si>
  <si>
    <t>CAPTAIN MORGAN PRIVATE STOCK SPICED RUM - RUM VIRG ISLS - 1.75 LTR  ( MS-43318 )</t>
  </si>
  <si>
    <t>MS-84172</t>
  </si>
  <si>
    <t>99 BANANAS SCHNAPPS - OTHER SCHNAPP - 50 ML</t>
  </si>
  <si>
    <t>99 BANANAS SCHNAPPS - OTHER SCHNAPP - 50 ML  ( MS-84172 )</t>
  </si>
  <si>
    <t>MS-89286</t>
  </si>
  <si>
    <t>ESPOLON REPOSADO GOLD TEQUILA - IM TEQ GOLD - 750 ML</t>
  </si>
  <si>
    <t>ESPOLON REPOSADO GOLD TEQUILA - IM TEQ GOLD - 750 ML  ( MS-89286 )</t>
  </si>
  <si>
    <t>MS-40928</t>
  </si>
  <si>
    <t>SMIRNOFF SILVER - VODKA OTH PRF - 1.75 LTR</t>
  </si>
  <si>
    <t>SMIRNOFF SILVER - VODKA OTH PRF - 1.75 LTR  ( MS-40928 )</t>
  </si>
  <si>
    <t>MS-41209</t>
  </si>
  <si>
    <t>FIREFLY SWEET TEA VODKA - OTHER FL VODK - 750 ML</t>
  </si>
  <si>
    <t>FIREFLY SWEET TEA VODKA - OTHER FL VODK - 750 ML  ( MS-41209 )</t>
  </si>
  <si>
    <t>MS-67536</t>
  </si>
  <si>
    <t>KAHLUA ESPECIAL COFFEE LIQUEUR - IM COF FL CRD - 750 ML</t>
  </si>
  <si>
    <t>KAHLUA ESPECIAL COFFEE LIQUEUR - IM COF FL CRD - 750 ML  ( MS-67536 )</t>
  </si>
  <si>
    <t>MS-5318</t>
  </si>
  <si>
    <t>JOHNNIE WALKER DOUBLE BLACK BLENDED WHSK - SCTCH BTL FGN - 750 ML</t>
  </si>
  <si>
    <t>JOHNNIE WALKER DOUBLE BLACK BLENDED WHSK - SCTCH BTL FGN - 750 ML  ( MS-5318 )</t>
  </si>
  <si>
    <t>MS-19048</t>
  </si>
  <si>
    <t>JIM BEAM DOUBLE OAK KENTUCKY STRAIGHT BB - STRT BOURBON - 750 ML</t>
  </si>
  <si>
    <t>JIM BEAM DOUBLE OAK KENTUCKY STRAIGHT BB - STRT BOURBON - 750 ML  ( MS-19048 )</t>
  </si>
  <si>
    <t>MS-43371</t>
  </si>
  <si>
    <t>APPLETON ESTATE SIGNATURE BLEND - IM RUM JMICAN - 750 ML</t>
  </si>
  <si>
    <t>APPLETON ESTATE SIGNATURE BLEND - IM RUM JMICAN - 750 ML  ( MS-43371 )</t>
  </si>
  <si>
    <t>MS-74782</t>
  </si>
  <si>
    <t>JACK DANIELS WINTER JACK READY-TO-POUR - SPECIALTY LIQ - 750 ML</t>
  </si>
  <si>
    <t>JACK DANIELS WINTER JACK READY-TO-POUR - SPECIALTY LIQ - 750 ML  ( MS-74782 )</t>
  </si>
  <si>
    <t>MS-28224</t>
  </si>
  <si>
    <t>BOMBAY SAPPHIRE FLASK BOTTLE - GIN IMPORTED - 375 ML</t>
  </si>
  <si>
    <t>BOMBAY SAPPHIRE FLASK BOTTLE - GIN IMPORTED - 375 ML  ( MS-28224 )</t>
  </si>
  <si>
    <t>MS-64083</t>
  </si>
  <si>
    <t>ALIZE DE FRANCE (GOLD) - IM OTH SPCLTS - 750 ML</t>
  </si>
  <si>
    <t>ALIZE DE FRANCE (GOLD) - IM OTH SPCLTS - 750 ML  ( MS-64083 )</t>
  </si>
  <si>
    <t>MS-28208</t>
  </si>
  <si>
    <t>BOMBAY - GIN IMPORTED - 1.75 LTR</t>
  </si>
  <si>
    <t>BOMBAY - GIN IMPORTED - 1.75 LTR  ( MS-28208 )</t>
  </si>
  <si>
    <t>MS-35354</t>
  </si>
  <si>
    <t>ABSOLUT MANGO FLAVORED VODKA - VODKA IMPORTD - 750 ML</t>
  </si>
  <si>
    <t>ABSOLUT MANGO FLAVORED VODKA - VODKA IMPORTD - 750 ML  ( MS-35354 )</t>
  </si>
  <si>
    <t>MS-27433</t>
  </si>
  <si>
    <t>BIRD DOG PEACH FLAVORED WHISKEY - MISC US WHSKY - 750 ML</t>
  </si>
  <si>
    <t>BIRD DOG PEACH FLAVORED WHISKEY - MISC US WHSKY - 750 ML  ( MS-27433 )</t>
  </si>
  <si>
    <t>MS-42566</t>
  </si>
  <si>
    <t>GOSLING BLACK SEAL 80 PROOF - IM RUM OTHER - 750 ML</t>
  </si>
  <si>
    <t>GOSLING BLACK SEAL 80 PROOF - IM RUM OTHER - 750 ML  ( MS-42566 )</t>
  </si>
  <si>
    <t>MS-45884</t>
  </si>
  <si>
    <t>SAILOR JERRY SPICED NAVY RUM - RUM VIRG ISLS - 375 ML</t>
  </si>
  <si>
    <t>SAILOR JERRY SPICED NAVY RUM - RUM VIRG ISLS - 375 ML  ( MS-45884 )</t>
  </si>
  <si>
    <t>MS-86676</t>
  </si>
  <si>
    <t>JACK DANIELS TENNESSEE HONEY LIQUEUR - WHISKY SPCLTY - 200 ML</t>
  </si>
  <si>
    <t>JACK DANIELS TENNESSEE HONEY LIQUEUR - WHISKY SPCLTY - 200 ML  ( MS-86676 )</t>
  </si>
  <si>
    <t>MS-69945</t>
  </si>
  <si>
    <t>RUMPLE MINZE PEPPERMINT SCHNAPPS - IM OTH SPCLTS - 375 ML</t>
  </si>
  <si>
    <t>RUMPLE MINZE PEPPERMINT SCHNAPPS - IM OTH SPCLTS - 375 ML  ( MS-69945 )</t>
  </si>
  <si>
    <t>MS-43432</t>
  </si>
  <si>
    <t>DON Q 151 RUM - RUM PUER RICO - 750 ML</t>
  </si>
  <si>
    <t>DON Q 151 RUM - RUM PUER RICO - 750 ML  ( MS-43432 )</t>
  </si>
  <si>
    <t>MS-84393</t>
  </si>
  <si>
    <t>99 WATERMELON SCHNAPPS - OTHER SCHNAPP - 50 ML</t>
  </si>
  <si>
    <t>99 WATERMELON SCHNAPPS - OTHER SCHNAPP - 50 ML  ( MS-84393 )</t>
  </si>
  <si>
    <t>MS-77768</t>
  </si>
  <si>
    <t>WILD TURKEY AMERICAN HONEY STING - SPECIALTY LIQ - 750 ML</t>
  </si>
  <si>
    <t>WILD TURKEY AMERICAN HONEY STING - SPECIALTY LIQ - 750 ML  ( MS-77768 )</t>
  </si>
  <si>
    <t>MS-20364</t>
  </si>
  <si>
    <t>OLD FORESTER - STRT BOURBON - 375 ML</t>
  </si>
  <si>
    <t>OLD FORESTER - STRT BOURBON - 375 ML  ( MS-20364 )</t>
  </si>
  <si>
    <t>MS-35356</t>
  </si>
  <si>
    <t>BLUE ICE POTATO VODKA - VODKA 80 PRF - 750 ML</t>
  </si>
  <si>
    <t>BLUE ICE POTATO VODKA - VODKA 80 PRF - 750 ML  ( MS-35356 )</t>
  </si>
  <si>
    <t>MS-77771</t>
  </si>
  <si>
    <t>WILD TURKEY AMERICAN HONEY - SPECIALTY LIQ - 50 ML</t>
  </si>
  <si>
    <t>WILD TURKEY AMERICAN HONEY - SPECIALTY LIQ - 50 ML  ( MS-77771 )</t>
  </si>
  <si>
    <t>MS-64068</t>
  </si>
  <si>
    <t>ALIZE RED PASSION - IM OTH SPCLTS - 375 ML</t>
  </si>
  <si>
    <t>ALIZE RED PASSION - IM OTH SPCLTS - 375 ML  ( MS-64068 )</t>
  </si>
  <si>
    <t>MS-37586</t>
  </si>
  <si>
    <t>RAIN VODKA - VODKA 80 PRF - 750 ML</t>
  </si>
  <si>
    <t>RAIN VODKA - VODKA 80 PRF - 750 ML  ( MS-37586 )</t>
  </si>
  <si>
    <t>MS-4878</t>
  </si>
  <si>
    <t>DEWAR'S 12 YEAR SPECIAL RESERVE - SCTCH BTL FGN - 1.75 LTR</t>
  </si>
  <si>
    <t>DEWAR'S 12 YEAR SPECIAL RESERVE - SCTCH BTL FGN - 1.75 LTR  ( MS-4878 )</t>
  </si>
  <si>
    <t>MS-40152</t>
  </si>
  <si>
    <t>DEEP EDDY CRANBERRY FLAVORED VODKA - OTHER FL VODK - 750 ML</t>
  </si>
  <si>
    <t>DEEP EDDY CRANBERRY FLAVORED VODKA - OTHER FL VODK - 750 ML  ( MS-40152 )</t>
  </si>
  <si>
    <t>MS-68039</t>
  </si>
  <si>
    <t>BAILEYS ORIGINAL IRISH CREAM LIQUEUR - IM CREMES - 100 ML</t>
  </si>
  <si>
    <t>BAILEYS ORIGINAL IRISH CREAM LIQUEUR - IM CREMES - 100 ML  ( MS-68039 )</t>
  </si>
  <si>
    <t>MS-75209</t>
  </si>
  <si>
    <t>KINKY PINK LIQUEUR (VODKA BASE) - SPECIALTY LIQ - 375 ML</t>
  </si>
  <si>
    <t>KINKY PINK LIQUEUR (VODKA BASE) - SPECIALTY LIQ - 375 ML  ( MS-75209 )</t>
  </si>
  <si>
    <t>MS-28206</t>
  </si>
  <si>
    <t>BOMBAY - GIN IMPORTED - 750 ML</t>
  </si>
  <si>
    <t>BOMBAY - GIN IMPORTED - 750 ML  ( MS-28206 )</t>
  </si>
  <si>
    <t>MS-86918</t>
  </si>
  <si>
    <t>SOUTHERN COMFORT 100 - MISC US WHSKY - 1.75 LTR</t>
  </si>
  <si>
    <t>SOUTHERN COMFORT 100 - MISC US WHSKY - 1.75 LTR  ( MS-86918 )</t>
  </si>
  <si>
    <t>MS-43299</t>
  </si>
  <si>
    <t>CAPTAIN MORGAN COCONUT RUM 70 PROOF - RUM VIRG ISLS - 750 ML</t>
  </si>
  <si>
    <t>CAPTAIN MORGAN COCONUT RUM 70 PROOF - RUM VIRG ISLS - 750 ML  ( MS-43299 )</t>
  </si>
  <si>
    <t>MS-57081</t>
  </si>
  <si>
    <t>BUZZBALLZ CRAN BLASTER - COCKTL OTHER - 200 ML</t>
  </si>
  <si>
    <t>BUZZBALLZ CRAN BLASTER - COCKTL OTHER - 200 ML  ( MS-57081 )</t>
  </si>
  <si>
    <t>MS-73056</t>
  </si>
  <si>
    <t>RUM CHATA HORCHATA CREAM LIQ (RUM BASE) - SPECIALTY LIQ - 50 ML</t>
  </si>
  <si>
    <t>RUM CHATA HORCHATA CREAM LIQ (RUM BASE) - SPECIALTY LIQ - 50 ML  ( MS-73056 )</t>
  </si>
  <si>
    <t>MS-89066</t>
  </si>
  <si>
    <t>ARISTOCRAT SUPREME GOLD TEQUILA - IM TEQ GOLD - 750 ML</t>
  </si>
  <si>
    <t>ARISTOCRAT SUPREME GOLD TEQUILA - IM TEQ GOLD - 750 ML  ( MS-89066 )</t>
  </si>
  <si>
    <t>MS-80022</t>
  </si>
  <si>
    <t>BLUE CHAIR BAY COCONUT SPICED RUM CREAM - CREMES OTHER - 750 ML</t>
  </si>
  <si>
    <t>BLUE CHAIR BAY COCONUT SPICED RUM CREAM - CREMES OTHER - 750 ML  ( MS-80022 )</t>
  </si>
  <si>
    <t>MS-27666</t>
  </si>
  <si>
    <t>BERNHEIM ORIGINAL WHEAT WHISKEY - MISC US WHSKY - 750 ML</t>
  </si>
  <si>
    <t>BERNHEIM ORIGINAL WHEAT WHISKEY - MISC US WHSKY - 750 ML  ( MS-27666 )</t>
  </si>
  <si>
    <t>MS-66226</t>
  </si>
  <si>
    <t>PIMMS CUP - IM OTH SPCLTS - 750 ML</t>
  </si>
  <si>
    <t>PIMMS CUP - IM OTH SPCLTS - 750 ML  ( MS-66226 )</t>
  </si>
  <si>
    <t>MS-34326</t>
  </si>
  <si>
    <t>FINLANDIA - VODKA IMPORTD - 750 ML</t>
  </si>
  <si>
    <t>FINLANDIA - VODKA IMPORTD - 750 ML  ( MS-34326 )</t>
  </si>
  <si>
    <t>MS-34870</t>
  </si>
  <si>
    <t>STOLICHNAYA RAZBERI FLAVORED VODKA - VODKA IMPORTD - 750 ML</t>
  </si>
  <si>
    <t>STOLICHNAYA RAZBERI FLAVORED VODKA - VODKA IMPORTD - 750 ML  ( MS-34870 )</t>
  </si>
  <si>
    <t>MS-36468</t>
  </si>
  <si>
    <t>EFFEN BLOOD ORANGE FLAVORED VODKA - VODKA IMPORTD - 750 ML</t>
  </si>
  <si>
    <t>EFFEN BLOOD ORANGE FLAVORED VODKA - VODKA IMPORTD - 750 ML  ( MS-36468 )</t>
  </si>
  <si>
    <t>MS-34300</t>
  </si>
  <si>
    <t>EFFEN DUTCH VODKA - VODKA IMPORTD - 375 ML</t>
  </si>
  <si>
    <t>EFFEN DUTCH VODKA - VODKA IMPORTD - 375 ML  ( MS-34300 )</t>
  </si>
  <si>
    <t>MS-65189</t>
  </si>
  <si>
    <t>HPNOTIQ  VODKA &amp; COGNAC LIQUEUR - IM OTH SPCLTS - 1.0 LTR</t>
  </si>
  <si>
    <t>HPNOTIQ  VODKA &amp; COGNAC LIQUEUR - IM OTH SPCLTS - 1.0 LTR  ( MS-65189 )</t>
  </si>
  <si>
    <t>MS-34454</t>
  </si>
  <si>
    <t>KETEL ONE DUTCH VODKA - VODKA IMPORTD - 375 ML</t>
  </si>
  <si>
    <t>KETEL ONE DUTCH VODKA - VODKA IMPORTD - 375 ML  ( MS-34454 )</t>
  </si>
  <si>
    <t>MS-34935</t>
  </si>
  <si>
    <t>THREE OLIVES VODKA IMPORTED FROM ENGLAND - VODKA IMPORTD - 750 ML</t>
  </si>
  <si>
    <t>THREE OLIVES VODKA IMPORTED FROM ENGLAND - VODKA IMPORTD - 750 ML  ( MS-34935 )</t>
  </si>
  <si>
    <t>MS-40673</t>
  </si>
  <si>
    <t>TAAKA RED BERRY(RASP/STRAW)FLAVOR VODKA - OTHER FL VODK - 750 ML</t>
  </si>
  <si>
    <t>TAAKA RED BERRY(RASP/STRAW)FLAVOR VODKA - OTHER FL VODK - 750 ML  ( MS-40673 )</t>
  </si>
  <si>
    <t>MS-42168</t>
  </si>
  <si>
    <t>MYERS ORIGINAL DARK - IM RUM JMICAN - 1.75 LTR</t>
  </si>
  <si>
    <t>MYERS ORIGINAL DARK - IM RUM JMICAN - 1.75 LTR  ( MS-42168 )</t>
  </si>
  <si>
    <t>MS-35964</t>
  </si>
  <si>
    <t>THREE OLIVES LOOPY BERRY FLAVORED VODKA - VODKA IMPORTD - 750 ML</t>
  </si>
  <si>
    <t>THREE OLIVES LOOPY BERRY FLAVORED VODKA - VODKA IMPORTD - 750 ML  ( MS-35964 )</t>
  </si>
  <si>
    <t>MS-36542</t>
  </si>
  <si>
    <t>PRECIOUS VODKA (DIAMOND BOTTLE) - VODKA IMPORTD - 750 ML</t>
  </si>
  <si>
    <t>PRECIOUS VODKA (DIAMOND BOTTLE) - VODKA IMPORTD - 750 ML  ( MS-36542 )</t>
  </si>
  <si>
    <t>SILVER TIP IMPT  ( 6971 )</t>
  </si>
  <si>
    <t>MS-77264</t>
  </si>
  <si>
    <t>RED-DICULOUS ON THE BEACH - SPECIALTY LIQ - 375 ML</t>
  </si>
  <si>
    <t>RED-DICULOUS ON THE BEACH - SPECIALTY LIQ - 375 ML  ( MS-77264 )</t>
  </si>
  <si>
    <t>MS-73054</t>
  </si>
  <si>
    <t>RUM CHATA HORCHATA CREAM LIQ (RUM BASE) - SPECIALTY LIQ - 1.75 LTR</t>
  </si>
  <si>
    <t>RUM CHATA HORCHATA CREAM LIQ (RUM BASE) - SPECIALTY LIQ - 1.75 LTR  ( MS-73054 )</t>
  </si>
  <si>
    <t>MS-36108</t>
  </si>
  <si>
    <t>GILBEYS VODKA* - VODKA 80 PRF - 1.75 LTR</t>
  </si>
  <si>
    <t>GILBEYS VODKA* - VODKA 80 PRF - 1.75 LTR  ( MS-36108 )</t>
  </si>
  <si>
    <t>MS-75214</t>
  </si>
  <si>
    <t>KINKY BLUE LIQUEUR (VODKA BASE) - SPECIALTY LIQ - 750 ML</t>
  </si>
  <si>
    <t>KINKY BLUE LIQUEUR (VODKA BASE) - SPECIALTY LIQ - 750 ML  ( MS-75214 )</t>
  </si>
  <si>
    <t>MS-5816</t>
  </si>
  <si>
    <t>PINCH - SCTCH BTL FGN - 750 ML</t>
  </si>
  <si>
    <t>PINCH - SCTCH BTL FGN - 750 ML  ( MS-5816 )</t>
  </si>
  <si>
    <t>MS-50689</t>
  </si>
  <si>
    <t>ST REMY NAPOLEON VSOP - IM FR BRANDY - 1.75 LTR</t>
  </si>
  <si>
    <t>ST REMY NAPOLEON VSOP - IM FR BRANDY - 1.75 LTR  ( MS-50689 )</t>
  </si>
  <si>
    <t>MS-5130</t>
  </si>
  <si>
    <t>GLENMORANGIE THE ORIGINAL SINGLE MLT 10Y - SCTCH BTL FGN - 1.75 LTR</t>
  </si>
  <si>
    <t>GLENMORANGIE THE ORIGINAL SINGLE MLT 10Y - SCTCH BTL FGN - 1.75 LTR  ( MS-5130 )</t>
  </si>
  <si>
    <t>MS-75213</t>
  </si>
  <si>
    <t>KINKY BLUE LIQUEUR (VODKA BASE) - SPECIALTY LIQ - 375 ML</t>
  </si>
  <si>
    <t>KINKY BLUE LIQUEUR (VODKA BASE) - SPECIALTY LIQ - 375 ML  ( MS-75213 )</t>
  </si>
  <si>
    <t>MS-87641</t>
  </si>
  <si>
    <t>FAMILIA CAMARENA SILVER TEQUILA - IM TEQ WHITE - 200 ML</t>
  </si>
  <si>
    <t>FAMILIA CAMARENA SILVER TEQUILA - IM TEQ WHITE - 200 ML  ( MS-87641 )</t>
  </si>
  <si>
    <t>MS-42240</t>
  </si>
  <si>
    <t>BLUE CHAIR BAY WHITE RUM BARBADOS - IM RUM OTHER - 750 ML</t>
  </si>
  <si>
    <t>BLUE CHAIR BAY WHITE RUM BARBADOS - IM RUM OTHER - 750 ML  ( MS-42240 )</t>
  </si>
  <si>
    <t>MS-67266</t>
  </si>
  <si>
    <t>YUKON JACK - IM OTH SPCLTS - 750 ML</t>
  </si>
  <si>
    <t>YUKON JACK - IM OTH SPCLTS - 750 ML  ( MS-67266 )</t>
  </si>
  <si>
    <t>MS-5291</t>
  </si>
  <si>
    <t>J AND B RARE - SCTCH BTL FGN - 375 ML</t>
  </si>
  <si>
    <t>J AND B RARE - SCTCH BTL FGN - 375 ML  ( MS-5291 )</t>
  </si>
  <si>
    <t>MS-66636</t>
  </si>
  <si>
    <t>ROMANA SAMBUCA - IM OTH SPCLTS - 750 ML</t>
  </si>
  <si>
    <t>ROMANA SAMBUCA - IM OTH SPCLTS - 750 ML  ( MS-66636 )</t>
  </si>
  <si>
    <t>MS-77824</t>
  </si>
  <si>
    <t>YELLIN MELON BALL - SPECIALTY LIQ - 375 ML</t>
  </si>
  <si>
    <t>YELLIN MELON BALL - SPECIALTY LIQ - 375 ML  ( MS-77824 )</t>
  </si>
  <si>
    <t>MS-43386</t>
  </si>
  <si>
    <t>CASTILLO WHITE - RUM PUER RICO - 750 ML</t>
  </si>
  <si>
    <t>CASTILLO WHITE - RUM PUER RICO - 750 ML  ( MS-43386 )</t>
  </si>
  <si>
    <t>MS-16814</t>
  </si>
  <si>
    <t>BIB &amp; TUCKER SMALL BATCH BOURBON WHISKEY - STRT BOURBON - 750 ML</t>
  </si>
  <si>
    <t>BIB &amp; TUCKER SMALL BATCH BOURBON WHISKEY - STRT BOURBON - 750 ML  ( MS-16814 )</t>
  </si>
  <si>
    <t>MS-24728</t>
  </si>
  <si>
    <t>MCCORMICK - BLENDED WHSKY - 1.75 LTR</t>
  </si>
  <si>
    <t>MCCORMICK - BLENDED WHSKY - 1.75 LTR  ( MS-24728 )</t>
  </si>
  <si>
    <t>MS-75212</t>
  </si>
  <si>
    <t>KINKY BLUE LIQUEUR (VODKA BASE) - SPECIALTY LIQ - 50 ML</t>
  </si>
  <si>
    <t>KINKY BLUE LIQUEUR (VODKA BASE) - SPECIALTY LIQ - 50 ML  ( MS-75212 )</t>
  </si>
  <si>
    <t>MS-40287</t>
  </si>
  <si>
    <t>NEW AMSTERDAM COCONUT FLAVORED VODKA - OTHER FL VODK - 200 ML</t>
  </si>
  <si>
    <t>NEW AMSTERDAM COCONUT FLAVORED VODKA - OTHER FL VODK - 200 ML  ( MS-40287 )</t>
  </si>
  <si>
    <t>MS-74674</t>
  </si>
  <si>
    <t>HARTLEY APPLE VSOP - SPECIALTY LIQ - 750 ML</t>
  </si>
  <si>
    <t>HARTLEY APPLE VSOP - SPECIALTY LIQ - 750 ML  ( MS-74674 )</t>
  </si>
  <si>
    <t>MS-80014</t>
  </si>
  <si>
    <t>BLUE CHAIR KEY LIME RUM CREAM - CREMES OTHER - 50 ML</t>
  </si>
  <si>
    <t>BLUE CHAIR KEY LIME RUM CREAM - CREMES OTHER - 50 ML  ( MS-80014 )</t>
  </si>
  <si>
    <t>MS-44557</t>
  </si>
  <si>
    <t>CRUZAN STRAWBERRY GINGER RUM - RUM VIRG ISLS - 750 ML</t>
  </si>
  <si>
    <t>CRUZAN STRAWBERRY GINGER RUM - RUM VIRG ISLS - 750 ML  ( MS-44557 )</t>
  </si>
  <si>
    <t>MS-67866</t>
  </si>
  <si>
    <t>AMARULA CREAM LIQUEUR - IM CREMES - 750 ML</t>
  </si>
  <si>
    <t>AMARULA CREAM LIQUEUR - IM CREMES - 750 ML  ( MS-67866 )</t>
  </si>
  <si>
    <t>MS-16839</t>
  </si>
  <si>
    <t>BLACK SADDLE BOURBON WHISKEY AGED 12YR - STRT BOURBON - 750 ML</t>
  </si>
  <si>
    <t>BLACK SADDLE BOURBON WHISKEY AGED 12YR - STRT BOURBON - 750 ML  ( MS-16839 )</t>
  </si>
  <si>
    <t>FRANK-LIN DSTLR  ( 2570 )</t>
  </si>
  <si>
    <t>MS-66122</t>
  </si>
  <si>
    <t>PIERRE FERRAND DRY CURACAO (ORANGE) - IM OTH SPCLTS - 750 ML</t>
  </si>
  <si>
    <t>PIERRE FERRAND DRY CURACAO (ORANGE) - IM OTH SPCLTS - 750 ML  ( MS-66122 )</t>
  </si>
  <si>
    <t>MS-40714</t>
  </si>
  <si>
    <t>TAAKA FRUIT PUNCH FLAVORED VODKA - OTHER FL VODK - 750 ML</t>
  </si>
  <si>
    <t>TAAKA FRUIT PUNCH FLAVORED VODKA - OTHER FL VODK - 750 ML  ( MS-40714 )</t>
  </si>
  <si>
    <t>MS-84399</t>
  </si>
  <si>
    <t>99 WHIPPED CREAM FLAVOR SCHNAPPS - OTHER SCHNAPP - 750 ML</t>
  </si>
  <si>
    <t>99 WHIPPED CREAM FLAVOR SCHNAPPS - OTHER SCHNAPP - 750 ML  ( MS-84399 )</t>
  </si>
  <si>
    <t>MS-3836</t>
  </si>
  <si>
    <t>TWISTED SHOTZ SEXY PRTY 3E:SB/RS/BN/SX/P - IM OTH SPCLTS - 375 ML</t>
  </si>
  <si>
    <t>TWISTED SHOTZ SEXY PRTY 3E:SB/RS/BN/SX/P - IM OTH SPCLTS - 375 ML  ( MS-3836 )</t>
  </si>
  <si>
    <t>MS-42244</t>
  </si>
  <si>
    <t>BLUE CHAIR BAY COCONUT SPICED RUM BARBAD - IM RUM OTHER - 750 ML</t>
  </si>
  <si>
    <t>BLUE CHAIR BAY COCONUT SPICED RUM BARBAD - IM RUM OTHER - 750 ML  ( MS-42244 )</t>
  </si>
  <si>
    <t>MS-65188</t>
  </si>
  <si>
    <t>HPNOTIQ  VODKA &amp; COGNAC LIQUEUR - IM OTH SPCLTS - 1.75 LTR</t>
  </si>
  <si>
    <t>HPNOTIQ  VODKA &amp; COGNAC LIQUEUR - IM OTH SPCLTS - 1.75 LTR  ( MS-65188 )</t>
  </si>
  <si>
    <t>MS-77545</t>
  </si>
  <si>
    <t>ULTIMATE APPLE-TINI GRN NEUTRAL SPRT BSE - SPECIALTY LIQ - 375 ML</t>
  </si>
  <si>
    <t>ULTIMATE APPLE-TINI GRN NEUTRAL SPRT BSE - SPECIALTY LIQ - 375 ML  ( MS-77545 )</t>
  </si>
  <si>
    <t>MS-65426</t>
  </si>
  <si>
    <t>LICOR 43 - IM OTH SPCLTS - 750 ML</t>
  </si>
  <si>
    <t>LICOR 43 - IM OTH SPCLTS - 750 ML  ( MS-65426 )</t>
  </si>
  <si>
    <t>MS-65061</t>
  </si>
  <si>
    <t>GOLDSCHLAGER CINNAMON SCHNAPPS IMPORTED - IM OTH SPCLTS - 50 ML</t>
  </si>
  <si>
    <t>GOLDSCHLAGER CINNAMON SCHNAPPS IMPORTED - IM OTH SPCLTS - 50 ML  ( MS-65061 )</t>
  </si>
  <si>
    <t>MS-42370</t>
  </si>
  <si>
    <t>BACARDI RESERVA OCHO RUM - RUM PUER RICO - 750 ML</t>
  </si>
  <si>
    <t>BACARDI RESERVA OCHO RUM - RUM PUER RICO - 750 ML  ( MS-42370 )</t>
  </si>
  <si>
    <t>MS-65191</t>
  </si>
  <si>
    <t>HPNOTIQ  VODKA &amp; COGNAC LIQUEUR - IM OTH SPCLTS - 50 ML</t>
  </si>
  <si>
    <t>HPNOTIQ  VODKA &amp; COGNAC LIQUEUR - IM OTH SPCLTS - 50 ML  ( MS-65191 )</t>
  </si>
  <si>
    <t>MS-42204</t>
  </si>
  <si>
    <t>BLUE CHAIR BAY BANANA FLAVORED RUM - IM RUM OTHER - 750 ML</t>
  </si>
  <si>
    <t>BLUE CHAIR BAY BANANA FLAVORED RUM - IM RUM OTHER - 750 ML  ( MS-42204 )</t>
  </si>
  <si>
    <t>MS-33983</t>
  </si>
  <si>
    <t>ABSOLUT BERRI ACAI FLAVORED VODKA - VODKA IMPORTD - 750 ML</t>
  </si>
  <si>
    <t>ABSOLUT BERRI ACAI FLAVORED VODKA - VODKA IMPORTD - 750 ML  ( MS-33983 )</t>
  </si>
  <si>
    <t>MS-42158</t>
  </si>
  <si>
    <t>APPLETON ESTATE RARE BLEND AGED 12 YEAR - IM RUM JMICAN - 750 ML</t>
  </si>
  <si>
    <t>APPLETON ESTATE RARE BLEND AGED 12 YEAR - IM RUM JMICAN - 750 ML  ( MS-42158 )</t>
  </si>
  <si>
    <t>MS-67595</t>
  </si>
  <si>
    <t>PATRON XO CAFE BOX - IM COF FL CRD - 750 ML</t>
  </si>
  <si>
    <t>PATRON XO CAFE BOX - IM COF FL CRD - 750 ML  ( MS-67595 )</t>
  </si>
  <si>
    <t>MS-31469</t>
  </si>
  <si>
    <t>NEW AMSTERDAM - GIN DOMESTIC - 100 ML</t>
  </si>
  <si>
    <t>NEW AMSTERDAM - GIN DOMESTIC - 100 ML  ( MS-31469 )</t>
  </si>
  <si>
    <t>MS-46503</t>
  </si>
  <si>
    <t>KRAKEN BLACK SPICED RUM - RUM U S - 375 ML</t>
  </si>
  <si>
    <t>KRAKEN BLACK SPICED RUM - RUM U S - 375 ML  ( MS-46503 )</t>
  </si>
  <si>
    <t>MS-42668</t>
  </si>
  <si>
    <t>MT.GAY ECLIPSE DARK - IM RUM OTHER - 1.75 LTR</t>
  </si>
  <si>
    <t>MT.GAY ECLIPSE DARK - IM RUM OTHER - 1.75 LTR  ( MS-42668 )</t>
  </si>
  <si>
    <t>MS-77786</t>
  </si>
  <si>
    <t>TUACA LIQUORE ORIGINALE - IM OTH SPCLTS - 750 ML</t>
  </si>
  <si>
    <t>TUACA LIQUORE ORIGINALE - IM OTH SPCLTS - 750 ML  ( MS-77786 )</t>
  </si>
  <si>
    <t>MS-65252</t>
  </si>
  <si>
    <t>JAGERMEISTER - IM OTH SPCLTS - 100 ML</t>
  </si>
  <si>
    <t>JAGERMEISTER - IM OTH SPCLTS - 100 ML  ( MS-65252 )</t>
  </si>
  <si>
    <t>MS-64058</t>
  </si>
  <si>
    <t>ALIZE DE FRANCE (GOLD) - IM OTH SPCLTS - 375 ML</t>
  </si>
  <si>
    <t>ALIZE DE FRANCE (GOLD) - IM OTH SPCLTS - 375 ML  ( MS-64058 )</t>
  </si>
  <si>
    <t>MS-24418</t>
  </si>
  <si>
    <t>KENTUCKY DALE BLENDED WHISKEY - BLENDED WHSKY - 1.75 LTR</t>
  </si>
  <si>
    <t>KENTUCKY DALE BLENDED WHISKEY - BLENDED WHSKY - 1.75 LTR  ( MS-24418 )</t>
  </si>
  <si>
    <t>MS-63086</t>
  </si>
  <si>
    <t>MR BOSTON VODKA SCREWDRIVER - LW PF CKTL MX - 750 ML</t>
  </si>
  <si>
    <t>SCREWDRIVER</t>
  </si>
  <si>
    <t>MR BOSTON VODKA SCREWDRIVER - LW PF CKTL MX - 750 ML  ( MS-63086 )</t>
  </si>
  <si>
    <t>MS-24396</t>
  </si>
  <si>
    <t>KENTUCKY BEAU - BLENDED WHSKY - 750 ML</t>
  </si>
  <si>
    <t>KENTUCKY BEAU - BLENDED WHSKY - 750 ML  ( MS-24396 )</t>
  </si>
  <si>
    <t>MS-38083</t>
  </si>
  <si>
    <t>PLATINUM 7X VODKA (WAS TAAKA PLATINUM) - VODKA 80 PRF - 200 ML</t>
  </si>
  <si>
    <t>PLATINUM 7X VODKA (WAS TAAKA PLATINUM) - VODKA 80 PRF - 200 ML  ( MS-38083 )</t>
  </si>
  <si>
    <t>MS-31356</t>
  </si>
  <si>
    <t>MIMS DELUXE - GIN DOMESTIC - 750 ML</t>
  </si>
  <si>
    <t>MIMS DELUXE - GIN DOMESTIC - 750 ML  ( MS-31356 )</t>
  </si>
  <si>
    <t>MS-43565</t>
  </si>
  <si>
    <t>CANE RUN ESTATE ORIGINAL RUM (WHITE) - IM RUM OTHER - 750 ML</t>
  </si>
  <si>
    <t>CANE RUN ESTATE ORIGINAL RUM (WHITE) - IM RUM OTHER - 750 ML  ( MS-43565 )</t>
  </si>
  <si>
    <t>MS-75208</t>
  </si>
  <si>
    <t>KINKY PINK LIQUEUR (VODKA BASE) - SPECIALTY LIQ - 50 ML</t>
  </si>
  <si>
    <t>KINKY PINK LIQUEUR (VODKA BASE) - SPECIALTY LIQ - 50 ML  ( MS-75208 )</t>
  </si>
  <si>
    <t>MS-56846</t>
  </si>
  <si>
    <t>BACARDI PARTY DRINKS LNG ISL ICE TEA PET - LW PF CKTL MX - 1.75 LTR</t>
  </si>
  <si>
    <t>BACARDI PARTY DRINKS LNG ISL ICE TEA PET - LW PF CKTL MX - 1.75 LTR  ( MS-56846 )</t>
  </si>
  <si>
    <t>MS-39808</t>
  </si>
  <si>
    <t>TAAKA APPLE FLAVORED VODKA PET - OTHER FL VODK - 50 ML</t>
  </si>
  <si>
    <t>TAAKA APPLE FLAVORED VODKA PET - OTHER FL VODK - 50 ML  ( MS-39808 )</t>
  </si>
  <si>
    <t>MS-20116</t>
  </si>
  <si>
    <t>OLD GRAND DAD SPECIAL SELECT - STRT BOURBON - 750 ML</t>
  </si>
  <si>
    <t>OLD GRAND DAD SPECIAL SELECT - STRT BOURBON - 750 ML  ( MS-20116 )</t>
  </si>
  <si>
    <t>MS-89834</t>
  </si>
  <si>
    <t>HORNITOS REPOSADO TEQUILA - IM TEQ GOLD - 375 ML</t>
  </si>
  <si>
    <t>HORNITOS REPOSADO TEQUILA - IM TEQ GOLD - 375 ML  ( MS-89834 )</t>
  </si>
  <si>
    <t>MS-82840</t>
  </si>
  <si>
    <t>DEKUYPER PEACHTREE SCHNAPPS - OTHER SCHNAPP - 750 ML TRV</t>
  </si>
  <si>
    <t>DEKUYPER PEACHTREE SCHNAPPS - OTHER SCHNAPP - 750 ML TRV  ( MS-82840 )</t>
  </si>
  <si>
    <t>MS-80058</t>
  </si>
  <si>
    <t>CHI-CHI'S ORANGE CREAM - LW PF CKTL MX - 1.75 LTR</t>
  </si>
  <si>
    <t>CHI-CHI'S ORANGE CREAM - LW PF CKTL MX - 1.75 LTR  ( MS-80058 )</t>
  </si>
  <si>
    <t>MS-34327</t>
  </si>
  <si>
    <t>FINLANDIA - VODKA IMPORTD - 1.0 LTR</t>
  </si>
  <si>
    <t>FINLANDIA - VODKA IMPORTD - 1.0 LTR  ( MS-34327 )</t>
  </si>
  <si>
    <t>MS-88763</t>
  </si>
  <si>
    <t>AMBHAR REPOSADO TEQUILA - IM TEQ GOLD - 750 ML</t>
  </si>
  <si>
    <t>AMBHAR REPOSADO TEQUILA - IM TEQ GOLD - 750 ML  ( MS-88763 )</t>
  </si>
  <si>
    <t>MS-16829</t>
  </si>
  <si>
    <t>BIRD DOG SMALL BATCH 86PRF BOURBON WHSKY - STRT BOURBON - 750 ML</t>
  </si>
  <si>
    <t>BIRD DOG SMALL BATCH 86PRF BOURBON WHSKY - STRT BOURBON - 750 ML  ( MS-16829 )</t>
  </si>
  <si>
    <t>MS-2918</t>
  </si>
  <si>
    <t>MANGO RAINBOW VARIETY PK;15E ALA/APL/BLU - SPECIALTY LIQ - 50 ML</t>
  </si>
  <si>
    <t>MANGO RAINBOW VARIETY PK;15E ALA/APL/BLU - SPECIALTY LIQ - 50 ML  ( MS-2918 )</t>
  </si>
  <si>
    <t>MS-34972</t>
  </si>
  <si>
    <t>THREE OLIVES CHERRY FLAVORED VODKA - VODKA IMPORTD - 750 ML</t>
  </si>
  <si>
    <t>THREE OLIVES CHERRY FLAVORED VODKA - VODKA IMPORTD - 750 ML  ( MS-34972 )</t>
  </si>
  <si>
    <t>MS-36435</t>
  </si>
  <si>
    <t>SVEDKA CUCUMBER LIME FLAVORED VODKA - VODKA IMPORTD - 750 ML</t>
  </si>
  <si>
    <t>SVEDKA CUCUMBER LIME FLAVORED VODKA - VODKA IMPORTD - 750 ML  ( MS-36435 )</t>
  </si>
  <si>
    <t>MS-56006</t>
  </si>
  <si>
    <t>CHRISTIAN BROTHERS PEACH FLAVORED BRANDY - PEACH FL BRNY - 750 ML</t>
  </si>
  <si>
    <t>CHRISTIAN BROTHERS PEACH FLAVORED BRANDY - PEACH FL BRNY - 750 ML  ( MS-56006 )</t>
  </si>
  <si>
    <t>MS-40653</t>
  </si>
  <si>
    <t>TAAKA COCONUT FLAVORED VODKA - OTHER FL VODK - 750 ML</t>
  </si>
  <si>
    <t>TAAKA COCONUT FLAVORED VODKA - OTHER FL VODK - 750 ML  ( MS-40653 )</t>
  </si>
  <si>
    <t>MS-41336</t>
  </si>
  <si>
    <t>BURNETT'S ORANGE FLAVORED VODKA - ORNGE FL VODK - 750 ML</t>
  </si>
  <si>
    <t>BURNETT'S ORANGE FLAVORED VODKA - ORNGE FL VODK - 750 ML  ( MS-41336 )</t>
  </si>
  <si>
    <t>MS-7790</t>
  </si>
  <si>
    <t>GRAND MACNISH 80P - SCOTCH BTL US - 1.75 LTR</t>
  </si>
  <si>
    <t>GRAND MACNISH 80P - SCOTCH BTL US - 1.75 LTR  ( MS-7790 )</t>
  </si>
  <si>
    <t>WALKER M S INC  ( 8260 )</t>
  </si>
  <si>
    <t>MS-77308</t>
  </si>
  <si>
    <t>ROMEO AMARETTO - SPECIALTY LIQ - 1.75 LTR</t>
  </si>
  <si>
    <t>ROMEO AMARETTO - SPECIALTY LIQ - 1.75 LTR  ( MS-77308 )</t>
  </si>
  <si>
    <t>MS-89583</t>
  </si>
  <si>
    <t>MILAGRO REPOSADO - IM TEQ GOLD - 750 ML</t>
  </si>
  <si>
    <t>MILAGRO REPOSADO - IM TEQ GOLD - 750 ML  ( MS-89583 )</t>
  </si>
  <si>
    <t>MS-40723</t>
  </si>
  <si>
    <t>TAAKA WHIPPED CREAM FLAVORED VODKA - OTHER FL VODK - 50 ML</t>
  </si>
  <si>
    <t>TAAKA WHIPPED CREAM FLAVORED VODKA - OTHER FL VODK - 50 ML  ( MS-40723 )</t>
  </si>
  <si>
    <t>MS-33723</t>
  </si>
  <si>
    <t>EXCLUSIV 7 PEACH FLAVORED VODKA MOLDOVA - VODKA IMPORTD - 200 ML</t>
  </si>
  <si>
    <t>EXCLUSIV 7 PEACH FLAVORED VODKA MOLDOVA - VODKA IMPORTD - 200 ML  ( MS-33723 )</t>
  </si>
  <si>
    <t>MS-51506</t>
  </si>
  <si>
    <t>PEDRO DOMECQ PRESIDENTE - IM OTH BRANDY - 750 ML</t>
  </si>
  <si>
    <t>PEDRO DOMECQ PRESIDENTE - IM OTH BRANDY - 750 ML  ( MS-51506 )</t>
  </si>
  <si>
    <t>GONZALES BYASS  ( 8129 )</t>
  </si>
  <si>
    <t>MS-89781</t>
  </si>
  <si>
    <t>SAUZA EXTRA GOLD TEQUILA - IM TEQ GOLD - 50 ML</t>
  </si>
  <si>
    <t>SAUZA EXTRA GOLD TEQUILA - IM TEQ GOLD - 50 ML  ( MS-89781 )</t>
  </si>
  <si>
    <t>MS-36472</t>
  </si>
  <si>
    <t>EFFEN GREEN APPLE FLAVORED VODKA - VODKA IMPORTD - 375 ML</t>
  </si>
  <si>
    <t>EFFEN GREEN APPLE FLAVORED VODKA - VODKA IMPORTD - 375 ML  ( MS-36472 )</t>
  </si>
  <si>
    <t>MS-40275</t>
  </si>
  <si>
    <t>BURNETT'S PEACH FLAVORED VODKA - OTHER FL VODK - 375 ML</t>
  </si>
  <si>
    <t>BURNETT'S PEACH FLAVORED VODKA - OTHER FL VODK - 375 ML  ( MS-40275 )</t>
  </si>
  <si>
    <t>MS-24394</t>
  </si>
  <si>
    <t>KENTUCKY BEAU - BLENDED WHSKY - 375 ML</t>
  </si>
  <si>
    <t>KENTUCKY BEAU - BLENDED WHSKY - 375 ML  ( MS-24394 )</t>
  </si>
  <si>
    <t>MS-35643</t>
  </si>
  <si>
    <t>CROWN RUSSE (PET) - VODKA 80 PRF - 200 ML</t>
  </si>
  <si>
    <t>CROWN RUSSE (PET) - VODKA 80 PRF - 200 ML  ( MS-35643 )</t>
  </si>
  <si>
    <t>MS-34726</t>
  </si>
  <si>
    <t>STOLICHNAYA GOLD IMPORTED VODKA - VODKA IMPORTD - 750 ML</t>
  </si>
  <si>
    <t>STOLICHNAYA GOLD IMPORTED VODKA - VODKA IMPORTD - 750 ML  ( MS-34726 )</t>
  </si>
  <si>
    <t>MS-73984</t>
  </si>
  <si>
    <t>AMARETTO DI AMORE CLASSICO - SPECIALTY LIQ - 375 ML</t>
  </si>
  <si>
    <t>AMARETTO DI AMORE CLASSICO - SPECIALTY LIQ - 375 ML  ( MS-73984 )</t>
  </si>
  <si>
    <t>MS-34126</t>
  </si>
  <si>
    <t>CRYSTAL HEAD VODKA (CANADA) - VODKA IMPORTD - 50 ML</t>
  </si>
  <si>
    <t>CRYSTAL HEAD VODKA (CANADA) - VODKA IMPORTD - 50 ML  ( MS-34126 )</t>
  </si>
  <si>
    <t>MS-4000</t>
  </si>
  <si>
    <t>ABERFELDY 12 YEAR SINGLE MALT SCOTCH WKY - SCTCH BTL FGN - 750 ML</t>
  </si>
  <si>
    <t>ABERFELDY 12 YEAR SINGLE MALT SCOTCH WKY - SCTCH BTL FGN - 750 ML  ( MS-4000 )</t>
  </si>
  <si>
    <t>MS-40329</t>
  </si>
  <si>
    <t>DEEP EDDY RUBY RED GRAPEFRUIT FLVRD VOD - OTHER FL VODK - 1.75 LTR</t>
  </si>
  <si>
    <t>DEEP EDDY RUBY RED GRAPEFRUIT FLVRD VOD - OTHER FL VODK - 1.75 LTR  ( MS-40329 )</t>
  </si>
  <si>
    <t>MS-9364</t>
  </si>
  <si>
    <t>100 PIPERS - SCOTCH BTL US - 375 ML</t>
  </si>
  <si>
    <t>100 PIPERS - SCOTCH BTL US - 375 ML  ( MS-9364 )</t>
  </si>
  <si>
    <t>MS-74680</t>
  </si>
  <si>
    <t>HARTLEY PINEAPPLE VSOP - SPECIALTY LIQ - 750 ML</t>
  </si>
  <si>
    <t>HARTLEY PINEAPPLE VSOP - SPECIALTY LIQ - 750 ML  ( MS-74680 )</t>
  </si>
  <si>
    <t>MS-67143</t>
  </si>
  <si>
    <t>TWISTED SHOTZ PEACHES N'CREAM:PEACH/VNLA - IM OTH SPCLTS - 100 ML</t>
  </si>
  <si>
    <t>TWISTED SHOTZ PEACHES N'CREAM:PEACH/VNLA - IM OTH SPCLTS - 100 ML  ( MS-67143 )</t>
  </si>
  <si>
    <t>MS-40189</t>
  </si>
  <si>
    <t>NEW AMSTERDAM PINEAPPLE FLAVORED VODKA - OTHER FL VODK - 50 ML</t>
  </si>
  <si>
    <t>NEW AMSTERDAM PINEAPPLE FLAVORED VODKA - OTHER FL VODK - 50 ML  ( MS-40189 )</t>
  </si>
  <si>
    <t>MS-33710</t>
  </si>
  <si>
    <t>EXCLUSIV 4 BERRY FLAVORED VODKA MOLDOVA - VODKA IMPORTD - 200 ML</t>
  </si>
  <si>
    <t>EXCLUSIV 4 BERRY FLAVORED VODKA MOLDOVA - VODKA IMPORTD - 200 ML  ( MS-33710 )</t>
  </si>
  <si>
    <t>MS-5512</t>
  </si>
  <si>
    <t>THE MACALLAN RARE CASK HIGHLAND SNGL MLT - SCTCH BTL FGN - 750 ML</t>
  </si>
  <si>
    <t>THE MACALLAN RARE CASK HIGHLAND SNGL MLT - SCTCH BTL FGN - 750 ML  ( MS-5512 )</t>
  </si>
  <si>
    <t>MS-40595</t>
  </si>
  <si>
    <t>NEW AMSTERDAM RED BERRY FLAVORED VODKA - OTHER FL VODK - 50 ML</t>
  </si>
  <si>
    <t>NEW AMSTERDAM RED BERRY FLAVORED VODKA - OTHER FL VODK - 50 ML  ( MS-40595 )</t>
  </si>
  <si>
    <t>MS-89802</t>
  </si>
  <si>
    <t>SAUZA BLUE REPOSADO TEQUILA - IM TEQ GOLD - 750 ML</t>
  </si>
  <si>
    <t>SAUZA BLUE REPOSADO TEQUILA - IM TEQ GOLD - 750 ML  ( MS-89802 )</t>
  </si>
  <si>
    <t>MS-44005</t>
  </si>
  <si>
    <t>ARROW LIGHT VIRGIN ISLAND RUM - RUM VIRG ISLS - 1.75 LTR</t>
  </si>
  <si>
    <t>ARROW LIGHT VIRGIN ISLAND RUM - RUM VIRG ISLS - 1.75 LTR  ( MS-44005 )</t>
  </si>
  <si>
    <t>MS-44272</t>
  </si>
  <si>
    <t>BURNETT'S GOLD RUM - RUM VIRG ISLS - 750 ML</t>
  </si>
  <si>
    <t>BURNETT'S GOLD RUM - RUM VIRG ISLS - 750 ML  ( MS-44272 )</t>
  </si>
  <si>
    <t>MS-35934</t>
  </si>
  <si>
    <t>GREY GOOSE CHERRY NOIR FLAVORED VODKA - VODKA IMPORTD - 750 ML</t>
  </si>
  <si>
    <t>GREY GOOSE CHERRY NOIR FLAVORED VODKA - VODKA IMPORTD - 750 ML  ( MS-35934 )</t>
  </si>
  <si>
    <t>MS-19436</t>
  </si>
  <si>
    <t>LEXINGTON KENTUCKY BOURBON WHISKEY - STRT BOURBON - 750 ML</t>
  </si>
  <si>
    <t>LEXINGTON KENTUCKY BOURBON WHISKEY - STRT BOURBON - 750 ML  ( MS-19436 )</t>
  </si>
  <si>
    <t>MS-36481</t>
  </si>
  <si>
    <t>SVEDKA SWEDISH VODKA PET - VODKA IMPORTD - 200 ML</t>
  </si>
  <si>
    <t>SVEDKA SWEDISH VODKA PET - VODKA IMPORTD - 200 ML  ( MS-36481 )</t>
  </si>
  <si>
    <t>MS-12307</t>
  </si>
  <si>
    <t>CANADIAN HUNTER - CANDN BTL U S - 1.0 LTR</t>
  </si>
  <si>
    <t>CANADIAN HUNTER - CANDN BTL U S - 1.0 LTR  ( MS-12307 )</t>
  </si>
  <si>
    <t>MS-20533</t>
  </si>
  <si>
    <t>KENTUCKY TAVERN - STRT BOURBON - 200 ML</t>
  </si>
  <si>
    <t>KENTUCKY TAVERN - STRT BOURBON - 200 ML  ( MS-20533 )</t>
  </si>
  <si>
    <t>MS-6996</t>
  </si>
  <si>
    <t>CLAN MCGREGOR - SCOTCH BTL US - 750 ML</t>
  </si>
  <si>
    <t>CLAN MCGREGOR - SCOTCH BTL US - 750 ML  ( MS-6996 )</t>
  </si>
  <si>
    <t>MS-40244</t>
  </si>
  <si>
    <t>PRAIRIE ORGANIC CUCUMBER VODKA - OTHER FL VODK - 750 ML</t>
  </si>
  <si>
    <t>PRAIRIE ORGANIC CUCUMBER VODKA - OTHER FL VODK - 750 ML  ( MS-40244 )</t>
  </si>
  <si>
    <t>MS-75226</t>
  </si>
  <si>
    <t>KINKY RED LIQUEUR (VODKA BASE) - SPECIALTY LIQ - 750 ML</t>
  </si>
  <si>
    <t>KINKY RED LIQUEUR (VODKA BASE) - SPECIALTY LIQ - 750 ML  ( MS-75226 )</t>
  </si>
  <si>
    <t>MS-77698</t>
  </si>
  <si>
    <t>SMIRNOFF ORANGE FLAVORED (DSS) - SPECIALTY LIQ - 750 ML</t>
  </si>
  <si>
    <t>SMIRNOFF ORANGE FLAVORED (DSS) - SPECIALTY LIQ - 750 ML  ( MS-77698 )</t>
  </si>
  <si>
    <t>MS-36467</t>
  </si>
  <si>
    <t>EFFEN BLOOD ORANGE FLAVORED VODKA - VODKA IMPORTD - 375 ML</t>
  </si>
  <si>
    <t>EFFEN BLOOD ORANGE FLAVORED VODKA - VODKA IMPORTD - 375 ML  ( MS-36467 )</t>
  </si>
  <si>
    <t>MS-21226</t>
  </si>
  <si>
    <t>REDEMPTION HIGH RYE STRAIGHT BOURBON - STRT BOURBON - 750 ML</t>
  </si>
  <si>
    <t>REDEMPTION HIGH RYE STRAIGHT BOURBON - STRT BOURBON - 750 ML  ( MS-21226 )</t>
  </si>
  <si>
    <t>MS-52186</t>
  </si>
  <si>
    <t>CHRISTIAN BROTHERS VSOP BRANDY - GRAPE BRANDY - 750 ML</t>
  </si>
  <si>
    <t>CHRISTIAN BROTHERS VSOP BRANDY - GRAPE BRANDY - 750 ML  ( MS-52186 )</t>
  </si>
  <si>
    <t>MS-73751</t>
  </si>
  <si>
    <t>E &amp; J APPLE (BRANDY W/APPLE LIQUEUR) - SPECIALTY LIQ - 50 ML</t>
  </si>
  <si>
    <t>E &amp; J APPLE (BRANDY W/APPLE LIQUEUR) - SPECIALTY LIQ - 50 ML  ( MS-73751 )</t>
  </si>
  <si>
    <t>MS-45889</t>
  </si>
  <si>
    <t>SAILOR JERRY SPICED NAVY RUM - RUM VIRG ISLS - 750 ML TRV</t>
  </si>
  <si>
    <t>SAILOR JERRY SPICED NAVY RUM - RUM VIRG ISLS - 750 ML TRV  ( MS-45889 )</t>
  </si>
  <si>
    <t>MS-77920</t>
  </si>
  <si>
    <t>TWENTY GRAND APPLE:VODKA/COGNAC &amp; APPLE - SPECIALTY LIQ - 750 ML</t>
  </si>
  <si>
    <t>TWENTY GRAND APPLE:VODKA/COGNAC &amp; APPLE - SPECIALTY LIQ - 750 ML  ( MS-77920 )</t>
  </si>
  <si>
    <t>MS-16196</t>
  </si>
  <si>
    <t>JIM BEAM BONDED BOURBON - BOND BOURBON - 750 ML</t>
  </si>
  <si>
    <t>JIM BEAM BONDED BOURBON - BOND BOURBON - 750 ML  ( MS-16196 )</t>
  </si>
  <si>
    <t>MS-42038</t>
  </si>
  <si>
    <t>TAAKA PINK LEMONADE FLAVORED VODKA - OTHER FL VODK - 375 ML</t>
  </si>
  <si>
    <t>TAAKA PINK LEMONADE FLAVORED VODKA - OTHER FL VODK - 375 ML  ( MS-42038 )</t>
  </si>
  <si>
    <t>MS-74486</t>
  </si>
  <si>
    <t>PRALINE SPECIALTY LIQUEUR (PECAN) - SPECIALTY LIQ - 750 ML</t>
  </si>
  <si>
    <t>PRALINE SPECIALTY LIQUEUR (PECAN) - SPECIALTY LIQ - 750 ML  ( MS-74486 )</t>
  </si>
  <si>
    <t>MS-27453</t>
  </si>
  <si>
    <t>CINERATOR HOT CINNAMON FLAVORED WHISKEY - MISC US WHSKY - 50 ML</t>
  </si>
  <si>
    <t>CINERATOR HOT CINNAMON FLAVORED WHISKEY - MISC US WHSKY - 50 ML  ( MS-27453 )</t>
  </si>
  <si>
    <t>MS-44827</t>
  </si>
  <si>
    <t>MCCORMICK LIGHT - RUM VIRG ISLS - 1.0 LTR</t>
  </si>
  <si>
    <t>MCCORMICK LIGHT - RUM VIRG ISLS - 1.0 LTR  ( MS-44827 )</t>
  </si>
  <si>
    <t>MS-86691</t>
  </si>
  <si>
    <t>JACK DANIELS TENNESSEE FIRE LIQUEUR - WHISKY SPCLTY - 50 ML</t>
  </si>
  <si>
    <t>JACK DANIELS TENNESSEE FIRE LIQUEUR - WHISKY SPCLTY - 50 ML  ( MS-86691 )</t>
  </si>
  <si>
    <t>MS-33647</t>
  </si>
  <si>
    <t>PINNACLE VODKA (FRANCE) - VODKA IMPORTD - 50 ML</t>
  </si>
  <si>
    <t>PINNACLE VODKA (FRANCE) - VODKA IMPORTD - 50 ML  ( MS-33647 )</t>
  </si>
  <si>
    <t>MS-83257</t>
  </si>
  <si>
    <t>HIRAM WALKER PEACH SCHNAPPS - OTHER SCHNAPP - 1.0 LTR</t>
  </si>
  <si>
    <t>HIRAM WALKER PEACH SCHNAPPS - OTHER SCHNAPP - 1.0 LTR  ( MS-83257 )</t>
  </si>
  <si>
    <t>MS-82780</t>
  </si>
  <si>
    <t>DEKUYPER BUTTERSHOTS BUTTERSCOTCH SCHNPS - OTHER SCHNAPP - 750 ML TRV</t>
  </si>
  <si>
    <t>DEKUYPER BUTTERSHOTS BUTTERSCOTCH SCHNPS - OTHER SCHNAPP - 750 ML TRV  ( MS-82780 )</t>
  </si>
  <si>
    <t>MS-43208</t>
  </si>
  <si>
    <t>OAKHEART ORIGINAL SPICED RUM - RUM PUER RICO - 1.75 LTR</t>
  </si>
  <si>
    <t>OAKHEART ORIGINAL SPICED RUM - RUM PUER RICO - 1.75 LTR  ( MS-43208 )</t>
  </si>
  <si>
    <t>MS-67192</t>
  </si>
  <si>
    <t>X-RATED FUSION LIQ:VDK/ORG/MNGO/PSN FRT - IM OTH SPCLTS - 750 ML</t>
  </si>
  <si>
    <t>X-RATED FUSION LIQ:VDK/ORG/MNGO/PSN FRT - IM OTH SPCLTS - 750 ML  ( MS-67192 )</t>
  </si>
  <si>
    <t>MS-7207</t>
  </si>
  <si>
    <t>CRAWFORDS - SCOTCH BTL US - 1.0 LTR</t>
  </si>
  <si>
    <t>CRAWFORDS - SCOTCH BTL US - 1.0 LTR  ( MS-7207 )</t>
  </si>
  <si>
    <t>MS-37936</t>
  </si>
  <si>
    <t>SKOL - VODKA 80 PRF - 750 ML</t>
  </si>
  <si>
    <t>SKOL - VODKA 80 PRF - 750 ML  ( MS-37936 )</t>
  </si>
  <si>
    <t>MS-27025</t>
  </si>
  <si>
    <t>BULLEIT 95 RYE STRAIGHT RYE WHISKEY - STRAIGHT RYE - 750 ML</t>
  </si>
  <si>
    <t>BULLEIT 95 RYE STRAIGHT RYE WHISKEY - STRAIGHT RYE - 750 ML  ( MS-27025 )</t>
  </si>
  <si>
    <t>MS-22175</t>
  </si>
  <si>
    <t>RUSSELL'S RESERVE 10YR OLD BOURBON - STRT BOURBON - 750 ML</t>
  </si>
  <si>
    <t>RUSSELL'S RESERVE 10YR OLD BOURBON - STRT BOURBON - 750 ML  ( MS-22175 )</t>
  </si>
  <si>
    <t>MS-27048</t>
  </si>
  <si>
    <t>KNOB CREEK RYE WHISKEY - STRAIGHT RYE - 750 ML</t>
  </si>
  <si>
    <t>KNOB CREEK RYE WHISKEY - STRAIGHT RYE - 750 ML  ( MS-27048 )</t>
  </si>
  <si>
    <t>MS-27022</t>
  </si>
  <si>
    <t>BULLEIT 95 RYE STRAIGHT RYE WHISKEY - STRAIGHT RYE - 1.75 LTR</t>
  </si>
  <si>
    <t>BULLEIT 95 RYE STRAIGHT RYE WHISKEY - STRAIGHT RYE - 1.75 LTR  ( MS-27022 )</t>
  </si>
  <si>
    <t>MS-27056</t>
  </si>
  <si>
    <t>JIM BEAM STRAIGHT RYE - STRAIGHT RYE - 750 ML</t>
  </si>
  <si>
    <t>JIM BEAM STRAIGHT RYE - STRAIGHT RYE - 750 ML  ( MS-27056 )</t>
  </si>
  <si>
    <t>MS-27066</t>
  </si>
  <si>
    <t>OLD OVERHOLT - STRAIGHT RYE - 750 ML</t>
  </si>
  <si>
    <t>OLD OVERHOLT - STRAIGHT RYE - 750 ML  ( MS-27066 )</t>
  </si>
  <si>
    <t>MS-27016</t>
  </si>
  <si>
    <t>RITTENHOUSE - BONDED RYE - 750 ML</t>
  </si>
  <si>
    <t>RITTENHOUSE - BONDED RYE - 750 ML  ( MS-27016 )</t>
  </si>
  <si>
    <t>MS-27060</t>
  </si>
  <si>
    <t>MICHTER'S US * 1 STRAIGHT RYE 4 + YEARS - STRAIGHT RYE - 750 ML</t>
  </si>
  <si>
    <t>MICHTER'S US * 1 STRAIGHT RYE 4 + YEARS - STRAIGHT RYE - 750 ML  ( MS-27060 )</t>
  </si>
  <si>
    <t>MS-27021</t>
  </si>
  <si>
    <t>BULLEIT 95 RYE STRAIGHT RYE WHISKEY - STRAIGHT RYE - 375 ML</t>
  </si>
  <si>
    <t>BULLEIT 95 RYE STRAIGHT RYE WHISKEY - STRAIGHT RYE - 375 ML  ( MS-27021 )</t>
  </si>
  <si>
    <t>MS-27114</t>
  </si>
  <si>
    <t>PIKESVILLE 110 PROOF STRAIGHT RYE - STRAIGHT RYE - 750 ML</t>
  </si>
  <si>
    <t>PIKESVILLE 110 PROOF STRAIGHT RYE - STRAIGHT RYE - 750 ML  ( MS-27114 )</t>
  </si>
  <si>
    <t>MS-27102</t>
  </si>
  <si>
    <t>TEMPLETON SINGLE BARREL - STRAIGHT RYE - 750 ML</t>
  </si>
  <si>
    <t>TEMPLETON SINGLE BARREL - STRAIGHT RYE - 750 ML  ( MS-27102 )</t>
  </si>
  <si>
    <t>MS-308</t>
  </si>
  <si>
    <t>JACK DANIELS SINGLE BRRL RYE/GIFT CARTON - STRAIGHT RYE - 750 ML</t>
  </si>
  <si>
    <t>JACK DANIELS SINGLE BRRL RYE/GIFT CARTON - STRAIGHT RYE - 750 ML  ( MS-308 )</t>
  </si>
  <si>
    <t>MS-27079</t>
  </si>
  <si>
    <t>REDEMPTION RYE WHISKEY - STRAIGHT RYE - 750 ML</t>
  </si>
  <si>
    <t>REDEMPTION RYE WHISKEY - STRAIGHT RYE - 750 ML  ( MS-27079 )</t>
  </si>
  <si>
    <t>MS-77668</t>
  </si>
  <si>
    <t>SMIRNOFF GRAPE FLAVORED (DSS) - SPECIALTY LIQ - 750 ML</t>
  </si>
  <si>
    <t>SMIRNOFF GRAPE FLAVORED (DSS) - SPECIALTY LIQ - 750 ML  ( MS-77668 )</t>
  </si>
  <si>
    <t>MS-31204</t>
  </si>
  <si>
    <t>MCCORMICK (PET) - GIN DOMESTIC - 375 ML</t>
  </si>
  <si>
    <t>MCCORMICK (PET) - GIN DOMESTIC - 375 ML  ( MS-31204 )</t>
  </si>
  <si>
    <t>MS-88296</t>
  </si>
  <si>
    <t>PATRON SILVER TEQUILA - IM TEQ WHITE - 750 ML</t>
  </si>
  <si>
    <t>PATRON SILVER TEQUILA - IM TEQ WHITE - 750 ML  ( MS-88296 )</t>
  </si>
  <si>
    <t>MS-34422</t>
  </si>
  <si>
    <t>GREY GOOSE IMPORTED VODKA - VODKA IMPORTD - 1.0 LTR</t>
  </si>
  <si>
    <t>GREY GOOSE IMPORTED VODKA - VODKA IMPORTD - 1.0 LTR  ( MS-34422 )</t>
  </si>
  <si>
    <t>MS-34433</t>
  </si>
  <si>
    <t>GREY GOOSE IMPORTED VODKA - VODKA IMPORTD - 750 ML</t>
  </si>
  <si>
    <t>GREY GOOSE IMPORTED VODKA - VODKA IMPORTD - 750 ML  ( MS-34433 )</t>
  </si>
  <si>
    <t>MS-19477</t>
  </si>
  <si>
    <t>MAKER'S MARK - STRT BOURBON - 1.0 LTR</t>
  </si>
  <si>
    <t>MAKER'S MARK - STRT BOURBON - 1.0 LTR  ( MS-19477 )</t>
  </si>
  <si>
    <t>MS-19476</t>
  </si>
  <si>
    <t>MAKER'S MARK - STRT BOURBON - 750 ML</t>
  </si>
  <si>
    <t>MAKER'S MARK - STRT BOURBON - 750 ML  ( MS-19476 )</t>
  </si>
  <si>
    <t>MS-19478</t>
  </si>
  <si>
    <t>MAKER'S MARK - STRT BOURBON - 1.75 LTR</t>
  </si>
  <si>
    <t>MAKER'S MARK - STRT BOURBON - 1.75 LTR  ( MS-19478 )</t>
  </si>
  <si>
    <t>MS-49086</t>
  </si>
  <si>
    <t>REMY MARTIN 1738 ACCORD ROYAL COGNAC - IM COGNAC - 750 ML</t>
  </si>
  <si>
    <t>REMY MARTIN 1738 ACCORD ROYAL COGNAC - IM COGNAC - 750 ML  ( MS-49086 )</t>
  </si>
  <si>
    <t>MS-88294</t>
  </si>
  <si>
    <t>PATRON SILVER TEQUILA - IM TEQ WHITE - 375 ML</t>
  </si>
  <si>
    <t>PATRON SILVER TEQUILA - IM TEQ WHITE - 375 ML  ( MS-88294 )</t>
  </si>
  <si>
    <t>MS-22215</t>
  </si>
  <si>
    <t>WOODFORD RESERVE KENTUCKY STRT BOURBON - STRT BOURBON - 750 ML</t>
  </si>
  <si>
    <t>WOODFORD RESERVE KENTUCKY STRT BOURBON - STRT BOURBON - 750 ML  ( MS-22215 )</t>
  </si>
  <si>
    <t>MS-26586</t>
  </si>
  <si>
    <t>GENTLEMAN JACK - TENN WHISKEY - 750 ML</t>
  </si>
  <si>
    <t>GENTLEMAN JACK - TENN WHISKEY - 750 ML  ( MS-26586 )</t>
  </si>
  <si>
    <t>MS-34423</t>
  </si>
  <si>
    <t>GREY GOOSE IMPORTED VODKA - VODKA IMPORTD - 375 ML</t>
  </si>
  <si>
    <t>GREY GOOSE IMPORTED VODKA - VODKA IMPORTD - 375 ML  ( MS-34423 )</t>
  </si>
  <si>
    <t>MS-49084</t>
  </si>
  <si>
    <t>REMY MARTIN 1738 ACCORD ROYAL COGNAC - IM COGNAC - 375 ML</t>
  </si>
  <si>
    <t>REMY MARTIN 1738 ACCORD ROYAL COGNAC - IM COGNAC - 375 ML  ( MS-49084 )</t>
  </si>
  <si>
    <t>MS-10836</t>
  </si>
  <si>
    <t>CROWN ROYAL BLACK CANADIAN WHISKY - CANDN BTL CAN - 750 ML</t>
  </si>
  <si>
    <t>CROWN ROYAL BLACK CANADIAN WHISKY - CANDN BTL CAN - 750 ML  ( MS-10836 )</t>
  </si>
  <si>
    <t>MS-34425</t>
  </si>
  <si>
    <t>GREY GOOSE IMPORTED VODKA - VODKA IMPORTD - 1.75 LTR</t>
  </si>
  <si>
    <t>GREY GOOSE IMPORTED VODKA - VODKA IMPORTD - 1.75 LTR  ( MS-34425 )</t>
  </si>
  <si>
    <t>MS-17086</t>
  </si>
  <si>
    <t>BULLEIT STRAIGHT BOURBON 90 PROOF - STRT BOURBON - 750 ML</t>
  </si>
  <si>
    <t>BULLEIT STRAIGHT BOURBON 90 PROOF - STRT BOURBON - 750 ML  ( MS-17086 )</t>
  </si>
  <si>
    <t>MS-64512</t>
  </si>
  <si>
    <t>CIROC APPLE FLAVORED VODKA SPECIALTY - IM OTH SPCLTS - 750 ML</t>
  </si>
  <si>
    <t>CIROC APPLE FLAVORED VODKA SPECIALTY - IM OTH SPCLTS - 750 ML  ( MS-64512 )</t>
  </si>
  <si>
    <t>MS-65126</t>
  </si>
  <si>
    <t>GRAND MARNIER - IM PROP SPCLY - 750 ML</t>
  </si>
  <si>
    <t>GRAND MARNIER - IM PROP SPCLY - 750 ML  ( MS-65126 )</t>
  </si>
  <si>
    <t>MS-10834</t>
  </si>
  <si>
    <t>CROWN ROYAL BLACK CANADIAN WHISKY - CANDN BTL CAN - 375 ML</t>
  </si>
  <si>
    <t>CROWN ROYAL BLACK CANADIAN WHISKY - CANDN BTL CAN - 375 ML  ( MS-10834 )</t>
  </si>
  <si>
    <t>MS-64511</t>
  </si>
  <si>
    <t>CIROC APPLE FLAVORED VODKA SPECIALTY - IM OTH SPCLTS - 375 ML</t>
  </si>
  <si>
    <t>CIROC APPLE FLAVORED VODKA SPECIALTY - IM OTH SPCLTS - 375 ML  ( MS-64511 )</t>
  </si>
  <si>
    <t>MS-26589</t>
  </si>
  <si>
    <t>GENTLEMAN JACK - TENN WHISKEY - 1.75 LTR</t>
  </si>
  <si>
    <t>GENTLEMAN JACK - TENN WHISKEY - 1.75 LTR  ( MS-26589 )</t>
  </si>
  <si>
    <t>MS-11366</t>
  </si>
  <si>
    <t>SEAGRAM CROWN ROYAL RESERVE - CANDN BTL CAN - 750 ML</t>
  </si>
  <si>
    <t>SEAGRAM CROWN ROYAL RESERVE - CANDN BTL CAN - 750 ML  ( MS-11366 )</t>
  </si>
  <si>
    <t>MS-28625</t>
  </si>
  <si>
    <t>HENDRICK'S SCOTTISH GIN - GIN IMPORTED - 750 ML</t>
  </si>
  <si>
    <t>HENDRICK'S SCOTTISH GIN - GIN IMPORTED - 750 ML  ( MS-28625 )</t>
  </si>
  <si>
    <t>MS-19226</t>
  </si>
  <si>
    <t>KNOB CREEK STRAIGHT BOURBON - STRT BOURBON - 750 ML</t>
  </si>
  <si>
    <t>KNOB CREEK STRAIGHT BOURBON - STRT BOURBON - 750 ML  ( MS-19226 )</t>
  </si>
  <si>
    <t>MS-10838</t>
  </si>
  <si>
    <t>CROWN ROYAL BLACK CANADIAN WHISKY - CANDN BTL CAN - 1.75 LTR</t>
  </si>
  <si>
    <t>CROWN ROYAL BLACK CANADIAN WHISKY - CANDN BTL CAN - 1.75 LTR  ( MS-10838 )</t>
  </si>
  <si>
    <t>MS-36871</t>
  </si>
  <si>
    <t>CIROC SNAP FROST VODKA - VODKA IMPORTD - 750 ML</t>
  </si>
  <si>
    <t>CIROC SNAP FROST VODKA - VODKA IMPORTD - 750 ML  ( MS-36871 )</t>
  </si>
  <si>
    <t>MS-64716</t>
  </si>
  <si>
    <t>CIROC PEACH FLAVORED VODKA SPECIALTY - IM OTH SPCLTS - 750 ML</t>
  </si>
  <si>
    <t>CIROC PEACH FLAVORED VODKA SPECIALTY - IM OTH SPCLTS - 750 ML  ( MS-64716 )</t>
  </si>
  <si>
    <t>MS-64776</t>
  </si>
  <si>
    <t>COINTREAU - IM PROP SPCLY - 750 ML</t>
  </si>
  <si>
    <t>COINTREAU - IM PROP SPCLY - 750 ML  ( MS-64776 )</t>
  </si>
  <si>
    <t>MS-26585</t>
  </si>
  <si>
    <t>GENTLEMAN JACK - TENN WHISKEY - 375 ML</t>
  </si>
  <si>
    <t>GENTLEMAN JACK - TENN WHISKEY - 375 ML  ( MS-26585 )</t>
  </si>
  <si>
    <t>MS-5486</t>
  </si>
  <si>
    <t>THE MACALLAN 12 YEAR - SCTCH BTL FGN - 750 ML</t>
  </si>
  <si>
    <t>THE MACALLAN 12 YEAR - SCTCH BTL FGN - 750 ML  ( MS-5486 )</t>
  </si>
  <si>
    <t>MS-64573</t>
  </si>
  <si>
    <t>CIROC PINEAPPLE FLAVOR VODKA SPECIALTY - IM OTH SPCLTS - 750 ML</t>
  </si>
  <si>
    <t>CIROC PINEAPPLE FLAVOR VODKA SPECIALTY - IM OTH SPCLTS - 750 ML  ( MS-64573 )</t>
  </si>
  <si>
    <t>MS-48146</t>
  </si>
  <si>
    <t>HENNESSY BLACK - IM COGNAC - 750 ML</t>
  </si>
  <si>
    <t>HENNESSY BLACK - IM COGNAC - 750 ML  ( MS-48146 )</t>
  </si>
  <si>
    <t>MS-48164</t>
  </si>
  <si>
    <t>HENNESSY PRIVILEGE VSOP - IM COGNAC - 750 ML</t>
  </si>
  <si>
    <t>HENNESSY PRIVILEGE VSOP - IM COGNAC - 750 ML  ( MS-48164 )</t>
  </si>
  <si>
    <t>MS-64755</t>
  </si>
  <si>
    <t>CIROC RED BERRY FLAVORED VODKA SPECIALTY - IM OTH SPCLTS - 750 ML</t>
  </si>
  <si>
    <t>CIROC RED BERRY FLAVORED VODKA SPECIALTY - IM OTH SPCLTS - 750 ML  ( MS-64755 )</t>
  </si>
  <si>
    <t>MS-88298</t>
  </si>
  <si>
    <t>PATRON SILVER TEQUILA - IM TEQ WHITE - 1.75 LTR</t>
  </si>
  <si>
    <t>PATRON SILVER TEQUILA - IM TEQ WHITE - 1.75 LTR  ( MS-88298 )</t>
  </si>
  <si>
    <t>MS-34197</t>
  </si>
  <si>
    <t>CIROC SNAP FROST VODKA - VODKA IMPORTD - 375 ML</t>
  </si>
  <si>
    <t>CIROC SNAP FROST VODKA - VODKA IMPORTD - 375 ML  ( MS-34197 )</t>
  </si>
  <si>
    <t>MS-64914</t>
  </si>
  <si>
    <t>CIROC MANGO FLAVORED VODKA SPECIALTY - IM OTH SPCLTS - 750 ML</t>
  </si>
  <si>
    <t>CIROC MANGO FLAVORED VODKA SPECIALTY - IM OTH SPCLTS - 750 ML  ( MS-64914 )</t>
  </si>
  <si>
    <t>MS-47865</t>
  </si>
  <si>
    <t>D'USSE VSOP COGNAC - IM COGNAC - 750 ML</t>
  </si>
  <si>
    <t>D'USSE VSOP COGNAC - IM COGNAC - 750 ML  ( MS-47865 )</t>
  </si>
  <si>
    <t>MS-17916</t>
  </si>
  <si>
    <t>ELIJAH CRAIG SMALL BATCH - STRT BOURBON - 750 ML</t>
  </si>
  <si>
    <t>ELIJAH CRAIG SMALL BATCH - STRT BOURBON - 750 ML  ( MS-17916 )</t>
  </si>
  <si>
    <t>MS-19475</t>
  </si>
  <si>
    <t>MAKER'S MARK REPLICA (SEE FORM DESCRPTN) - STRT BOURBON - 375 ML</t>
  </si>
  <si>
    <t>MAKER'S MARK REPLICA (SEE FORM DESCRPTN) - STRT BOURBON - 375 ML  ( MS-19475 )</t>
  </si>
  <si>
    <t>MS-49083</t>
  </si>
  <si>
    <t>REMY MARTIN 1738 ACCORD ROYAL COGNAC - IM COGNAC - 200 ML</t>
  </si>
  <si>
    <t>REMY MARTIN 1738 ACCORD ROYAL COGNAC - IM COGNAC - 200 ML  ( MS-49083 )</t>
  </si>
  <si>
    <t>MS-18348</t>
  </si>
  <si>
    <t>FOUR ROSES SMALL BATCH KENTUCKY BOURBON - STRT BOURBON - 750 ML</t>
  </si>
  <si>
    <t>FOUR ROSES SMALL BATCH KENTUCKY BOURBON - STRT BOURBON - 750 ML  ( MS-18348 )</t>
  </si>
  <si>
    <t>MS-22217</t>
  </si>
  <si>
    <t>WOODFORD RESERVE KENTUCKY STRT BOURBON - STRT BOURBON - 1.0 LTR</t>
  </si>
  <si>
    <t>WOODFORD RESERVE KENTUCKY STRT BOURBON - STRT BOURBON - 1.0 LTR  ( MS-22217 )</t>
  </si>
  <si>
    <t>MS-64711</t>
  </si>
  <si>
    <t>CIROC PEACH FLAVORED VODKA SPECIALTY - IM OTH SPCLTS - 375 ML</t>
  </si>
  <si>
    <t>CIROC PEACH FLAVORED VODKA SPECIALTY - IM OTH SPCLTS - 375 ML  ( MS-64711 )</t>
  </si>
  <si>
    <t>MS-10781</t>
  </si>
  <si>
    <t>CROWN ROYAL BOURBON MASH - CANDN BTL CAN - 750 ML</t>
  </si>
  <si>
    <t>CROWN ROYAL BOURBON MASH - CANDN BTL CAN - 750 ML  ( MS-10781 )</t>
  </si>
  <si>
    <t>MS-47863</t>
  </si>
  <si>
    <t>D'USSE VSOP COGNAC - IM COGNAC - 375 ML</t>
  </si>
  <si>
    <t>D'USSE VSOP COGNAC - IM COGNAC - 375 ML  ( MS-47863 )</t>
  </si>
  <si>
    <t>MS-34359</t>
  </si>
  <si>
    <t>GREY GOOSE IMPORTED VODKA - VODKA IMPORTD - 200 ML</t>
  </si>
  <si>
    <t>GREY GOOSE IMPORTED VODKA - VODKA IMPORTD - 200 ML  ( MS-34359 )</t>
  </si>
  <si>
    <t>MS-17088</t>
  </si>
  <si>
    <t>BULLEIT STRAIGHT BOURBON 90 PROOF - STRT BOURBON - 1.75 LTR</t>
  </si>
  <si>
    <t>BULLEIT STRAIGHT BOURBON 90 PROOF - STRT BOURBON - 1.75 LTR  ( MS-17088 )</t>
  </si>
  <si>
    <t>MS-87152</t>
  </si>
  <si>
    <t>AVION SILVER TEQUILA - IM TEQ WHITE - 375 ML</t>
  </si>
  <si>
    <t>AVION SILVER TEQUILA - IM TEQ WHITE - 375 ML  ( MS-87152 )</t>
  </si>
  <si>
    <t>MS-18350</t>
  </si>
  <si>
    <t>FOUR ROSES SINGLE BARREL KENTUCKY BOURBN - STRT BOURBON - 750 ML</t>
  </si>
  <si>
    <t>FOUR ROSES SINGLE BARREL KENTUCKY BOURBN - STRT BOURBON - 750 ML  ( MS-18350 )</t>
  </si>
  <si>
    <t>MS-87485</t>
  </si>
  <si>
    <t>DON JULIO SILVER TEQUILA WHITE - IM TEQ WHITE - 750 ML</t>
  </si>
  <si>
    <t>DON JULIO SILVER TEQUILA WHITE - IM TEQ WHITE - 750 ML  ( MS-87485 )</t>
  </si>
  <si>
    <t>MS-64572</t>
  </si>
  <si>
    <t>CIROC PINEAPPLE FLAVOR VODKA SPECIALTY - IM OTH SPCLTS - 375 ML</t>
  </si>
  <si>
    <t>CIROC PINEAPPLE FLAVOR VODKA SPECIALTY - IM OTH SPCLTS - 375 ML  ( MS-64572 )</t>
  </si>
  <si>
    <t>MS-34155</t>
  </si>
  <si>
    <t>BELVEDERE POLISH VODKA - VODKA IMPORTD - 750 ML</t>
  </si>
  <si>
    <t>BELVEDERE POLISH VODKA - VODKA IMPORTD - 750 ML  ( MS-34155 )</t>
  </si>
  <si>
    <t>MS-65127</t>
  </si>
  <si>
    <t>GRAND MARNIER - IM PROP SPCLY - 1.0 LTR</t>
  </si>
  <si>
    <t>GRAND MARNIER - IM PROP SPCLY - 1.0 LTR  ( MS-65127 )</t>
  </si>
  <si>
    <t>MS-19486</t>
  </si>
  <si>
    <t>MAKER'S MARK 46 - STRT BOURBON - 750 ML</t>
  </si>
  <si>
    <t>MAKER'S MARK 46 - STRT BOURBON - 750 ML  ( MS-19486 )</t>
  </si>
  <si>
    <t>MS-88290</t>
  </si>
  <si>
    <t>PATRON SILVER TEQUILA - IM TEQ WHITE - 200 ML</t>
  </si>
  <si>
    <t>PATRON SILVER TEQUILA - IM TEQ WHITE - 200 ML  ( MS-88290 )</t>
  </si>
  <si>
    <t>MS-64762</t>
  </si>
  <si>
    <t>CIROC RED BERRY FLAVORED VODKA SPECIALTY - IM OTH SPCLTS - 375 ML</t>
  </si>
  <si>
    <t>CIROC RED BERRY FLAVORED VODKA SPECIALTY - IM OTH SPCLTS - 375 ML  ( MS-64762 )</t>
  </si>
  <si>
    <t>MS-64510</t>
  </si>
  <si>
    <t>CIROC APPLE FLAVORED VODKA SPECIALTY - IM OTH SPCLTS - 200 ML</t>
  </si>
  <si>
    <t>CIROC APPLE FLAVORED VODKA SPECIALTY - IM OTH SPCLTS - 200 ML  ( MS-64510 )</t>
  </si>
  <si>
    <t>MS-48142</t>
  </si>
  <si>
    <t>HENNESSY VSOP FLASK BOTTLE - IM COGNAC - 375 ML</t>
  </si>
  <si>
    <t>HENNESSY VSOP FLASK BOTTLE - IM COGNAC - 375 ML  ( MS-48142 )</t>
  </si>
  <si>
    <t>MS-26582</t>
  </si>
  <si>
    <t>GENTLEMAN JACK - TENN WHISKEY - 1.0 LTR</t>
  </si>
  <si>
    <t>GENTLEMAN JACK - TENN WHISKEY - 1.0 LTR  ( MS-26582 )</t>
  </si>
  <si>
    <t>MS-26906</t>
  </si>
  <si>
    <t>JACK DANIELS SINGLE BARREL (WAS DECANTR) - TENN WHISKEY - 750 ML</t>
  </si>
  <si>
    <t>JACK DANIELS SINGLE BARREL (WAS DECANTR) - TENN WHISKEY - 750 ML  ( MS-26906 )</t>
  </si>
  <si>
    <t>MS-64913</t>
  </si>
  <si>
    <t>CIROC MANGO FLAVORED VODKA SPECIALTY - IM OTH SPCLTS - 375 ML</t>
  </si>
  <si>
    <t>CIROC MANGO FLAVORED VODKA SPECIALTY - IM OTH SPCLTS - 375 ML  ( MS-64913 )</t>
  </si>
  <si>
    <t>MS-16562</t>
  </si>
  <si>
    <t>ANGEL'S ENVY KENTUCKY STRAIGHT BOURBON - STRT BOURBON - 750 ML</t>
  </si>
  <si>
    <t>ANGEL'S ENVY KENTUCKY STRAIGHT BOURBON - STRT BOURBON - 750 ML  ( MS-16562 )</t>
  </si>
  <si>
    <t>MS-48151</t>
  </si>
  <si>
    <t>HENNESSY PRIVILEGE VSOP - IM COGNAC - 200 ML</t>
  </si>
  <si>
    <t>HENNESSY PRIVILEGE VSOP - IM COGNAC - 200 ML  ( MS-48151 )</t>
  </si>
  <si>
    <t>MS-48154</t>
  </si>
  <si>
    <t>HENNESSY BLACK - IM COGNAC - 375 ML</t>
  </si>
  <si>
    <t>HENNESSY BLACK - IM COGNAC - 375 ML  ( MS-48154 )</t>
  </si>
  <si>
    <t>MS-87150</t>
  </si>
  <si>
    <t>AVION SILVER TEQUILA - IM TEQ WHITE - 750 ML</t>
  </si>
  <si>
    <t>AVION SILVER TEQUILA - IM TEQ WHITE - 750 ML  ( MS-87150 )</t>
  </si>
  <si>
    <t>MS-22207</t>
  </si>
  <si>
    <t>WOODFORD RESERVE KENTUCKY STRT BOURBON - STRT BOURBON - 1.75 LTR</t>
  </si>
  <si>
    <t>WOODFORD RESERVE KENTUCKY STRT BOURBON - STRT BOURBON - 1.75 LTR  ( MS-22207 )</t>
  </si>
  <si>
    <t>MS-5329</t>
  </si>
  <si>
    <t>JOHNNIE WALKER BLUE - SCTCH BTL FGN - 750 ML</t>
  </si>
  <si>
    <t>JOHNNIE WALKER BLUE - SCTCH BTL FGN - 750 ML  ( MS-5329 )</t>
  </si>
  <si>
    <t>MS-34158</t>
  </si>
  <si>
    <t>BELVEDERE POLISH VODKA - VODKA IMPORTD - 1.75 LTR</t>
  </si>
  <si>
    <t>BELVEDERE POLISH VODKA - VODKA IMPORTD - 1.75 LTR  ( MS-34158 )</t>
  </si>
  <si>
    <t>MS-22214</t>
  </si>
  <si>
    <t>WOODFORD RESERVE KENTUCKY STRT BOURBON - STRT BOURBON - 375 ML</t>
  </si>
  <si>
    <t>WOODFORD RESERVE KENTUCKY STRT BOURBON - STRT BOURBON - 375 ML  ( MS-22214 )</t>
  </si>
  <si>
    <t>MS-4356</t>
  </si>
  <si>
    <t>BALVENIE DOUBLEWOOD SINGLE MALT - SCTCH BTL FGN - 750 ML</t>
  </si>
  <si>
    <t>BALVENIE DOUBLEWOOD SINGLE MALT - SCTCH BTL FGN - 750 ML  ( MS-4356 )</t>
  </si>
  <si>
    <t>MS-48658</t>
  </si>
  <si>
    <t>MARTELL CORDON BLEU - IM COGNAC - 750 ML</t>
  </si>
  <si>
    <t>MARTELL CORDON BLEU - IM COGNAC - 750 ML  ( MS-48658 )</t>
  </si>
  <si>
    <t>MS-89175</t>
  </si>
  <si>
    <t>DON JULIO ANEJO TEQUILA GOLD - IM TEQ GOLD - 750 ML</t>
  </si>
  <si>
    <t>DON JULIO ANEJO TEQUILA GOLD - IM TEQ GOLD - 750 ML  ( MS-89175 )</t>
  </si>
  <si>
    <t>MS-10826</t>
  </si>
  <si>
    <t>CROWN ROYAL XO BLENDED CANADIAN WHISKEY - CANDN BTL CAN - 750 ML</t>
  </si>
  <si>
    <t>CROWN ROYAL XO BLENDED CANADIAN WHISKEY - CANDN BTL CAN - 750 ML  ( MS-10826 )</t>
  </si>
  <si>
    <t>MS-89646</t>
  </si>
  <si>
    <t>PATRON ANEJO - IM TEQ GOLD - 750 ML</t>
  </si>
  <si>
    <t>PATRON ANEJO - IM TEQ GOLD - 750 ML  ( MS-89646 )</t>
  </si>
  <si>
    <t>MS-66836</t>
  </si>
  <si>
    <t>ST GERMAIN FRENCH LIQUEUR (ELDERFLOWER) - IM OTH SPCLTS - 750 ML</t>
  </si>
  <si>
    <t>ST GERMAIN FRENCH LIQUEUR (ELDERFLOWER) - IM OTH SPCLTS - 750 ML  ( MS-66836 )</t>
  </si>
  <si>
    <t>MS-48122</t>
  </si>
  <si>
    <t>HENNESSY X O - IM COGNAC - 750 ML</t>
  </si>
  <si>
    <t>HENNESSY X O - IM COGNAC - 750 ML  ( MS-48122 )</t>
  </si>
  <si>
    <t>MS-34201</t>
  </si>
  <si>
    <t>CIROC SNAP FROST VODKA - VODKA IMPORTD - 1.75 LTR</t>
  </si>
  <si>
    <t>CIROC SNAP FROST VODKA - VODKA IMPORTD - 1.75 LTR  ( MS-34201 )</t>
  </si>
  <si>
    <t>MS-89626</t>
  </si>
  <si>
    <t>PATRON REPOSADO - IM TEQ GOLD - 750 ML</t>
  </si>
  <si>
    <t>PATRON REPOSADO - IM TEQ GOLD - 750 ML  ( MS-89626 )</t>
  </si>
  <si>
    <t>MS-22228</t>
  </si>
  <si>
    <t>WOODFORD RESERVE DOUBLE OAK - STRT BOURBON - 750 ML</t>
  </si>
  <si>
    <t>WOODFORD RESERVE DOUBLE OAK - STRT BOURBON - 750 ML  ( MS-22228 )</t>
  </si>
  <si>
    <t>MS-64750</t>
  </si>
  <si>
    <t>CIROC COCONUT FLAVORED VODKA SPECIALTY - IM OTH SPCLTS - 750 ML</t>
  </si>
  <si>
    <t>CIROC COCONUT FLAVORED VODKA SPECIALTY - IM OTH SPCLTS - 750 ML  ( MS-64750 )</t>
  </si>
  <si>
    <t>MS-64722</t>
  </si>
  <si>
    <t>CIROC PEACH FLAVORED VODKA SPECIALTY - IM OTH SPCLTS - 200 ML</t>
  </si>
  <si>
    <t>CIROC PEACH FLAVORED VODKA SPECIALTY - IM OTH SPCLTS - 200 ML  ( MS-64722 )</t>
  </si>
  <si>
    <t>MS-36870</t>
  </si>
  <si>
    <t>CIROC SNAP FROST VODKA - VODKA IMPORTD - 1.0 LTR</t>
  </si>
  <si>
    <t>CIROC SNAP FROST VODKA - VODKA IMPORTD - 1.0 LTR  ( MS-36870 )</t>
  </si>
  <si>
    <t>MS-34164</t>
  </si>
  <si>
    <t>CIROC SNAP FROST VODKA - VODKA IMPORTD - 200 ML</t>
  </si>
  <si>
    <t>CIROC SNAP FROST VODKA - VODKA IMPORTD - 200 ML  ( MS-34164 )</t>
  </si>
  <si>
    <t>MS-11368</t>
  </si>
  <si>
    <t>SEAGRAM CROWN ROYAL RESERVE - CANDN BTL CAN - 1.75 LTR</t>
  </si>
  <si>
    <t>SEAGRAM CROWN ROYAL RESERVE - CANDN BTL CAN - 1.75 LTR  ( MS-11368 )</t>
  </si>
  <si>
    <t>MS-21236</t>
  </si>
  <si>
    <t>1792 SMALL BATCH KENTUCKY STRAIGHT BRBN - STRT BOURBON - 750 ML</t>
  </si>
  <si>
    <t>1792 SMALL BATCH KENTUCKY STRAIGHT BRBN - STRT BOURBON - 750 ML  ( MS-21236 )</t>
  </si>
  <si>
    <t>MS-17919</t>
  </si>
  <si>
    <t>ELIJAH CRAIG SMALL BATCH - STRT BOURBON - 1.75 LTR</t>
  </si>
  <si>
    <t>ELIJAH CRAIG SMALL BATCH - STRT BOURBON - 1.75 LTR  ( MS-17919 )</t>
  </si>
  <si>
    <t>MS-88291</t>
  </si>
  <si>
    <t>PATRON SILVER TEQUILA - IM TEQ WHITE - 50 ML</t>
  </si>
  <si>
    <t>PATRON SILVER TEQUILA - IM TEQ WHITE - 50 ML  ( MS-88291 )</t>
  </si>
  <si>
    <t>MS-19228</t>
  </si>
  <si>
    <t>KNOB CREEK STRAIGHT BOURBON - STRT BOURBON - 1.75 LTR</t>
  </si>
  <si>
    <t>KNOB CREEK STRAIGHT BOURBON - STRT BOURBON - 1.75 LTR  ( MS-19228 )</t>
  </si>
  <si>
    <t>MS-64996</t>
  </si>
  <si>
    <t>FRANGELICO - IM OTH SPCLTS - 750 ML</t>
  </si>
  <si>
    <t>FRANGELICO - IM OTH SPCLTS - 750 ML  ( MS-64996 )</t>
  </si>
  <si>
    <t>MS-89164</t>
  </si>
  <si>
    <t>DON JULIO 1942 GOLD TEQUILA - IM TEQ GOLD - 750 ML</t>
  </si>
  <si>
    <t>DON JULIO 1942 GOLD TEQUILA - IM TEQ GOLD - 750 ML  ( MS-89164 )</t>
  </si>
  <si>
    <t>MS-49156</t>
  </si>
  <si>
    <t>REMY MARTIN XO EXCELLENCE - IM COGNAC - 750 ML</t>
  </si>
  <si>
    <t>REMY MARTIN XO EXCELLENCE - IM COGNAC - 750 ML  ( MS-49156 )</t>
  </si>
  <si>
    <t>MS-87280</t>
  </si>
  <si>
    <t>CASAMIGOS BLANCO TEQUILA 100% AGAVE - IM TEQ WHITE - 750 ML</t>
  </si>
  <si>
    <t>CASAMIGOS BLANCO TEQUILA 100% AGAVE - IM TEQ WHITE - 750 ML  ( MS-87280 )</t>
  </si>
  <si>
    <t>MS-5515</t>
  </si>
  <si>
    <t>THE MACALLAN SINGLE MALT 18 YEAR - SCTCH BTL FGN - 750 ML</t>
  </si>
  <si>
    <t>THE MACALLAN SINGLE MALT 18 YEAR - SCTCH BTL FGN - 750 ML  ( MS-5515 )</t>
  </si>
  <si>
    <t>MS-48725</t>
  </si>
  <si>
    <t>REMY MARTIN LOUIS 13 - IM COGNAC - 750 ML</t>
  </si>
  <si>
    <t>REMY MARTIN LOUIS 13 - IM COGNAC - 750 ML  ( MS-48725 )</t>
  </si>
  <si>
    <t>MS-64676</t>
  </si>
  <si>
    <t>CHAMBORD LIQUEUR ROYALE - IM OTH SPCLTS - 750 ML</t>
  </si>
  <si>
    <t>CHAMBORD LIQUEUR ROYALE - IM OTH SPCLTS - 750 ML  ( MS-64676 )</t>
  </si>
  <si>
    <t>MS-34163</t>
  </si>
  <si>
    <t>BELVEDERE POLISH VODKA - VODKA IMPORTD - 200 ML</t>
  </si>
  <si>
    <t>BELVEDERE POLISH VODKA - VODKA IMPORTD - 200 ML  ( MS-34163 )</t>
  </si>
  <si>
    <t>MS-4367</t>
  </si>
  <si>
    <t>BALVENIE CARRIBEAN CASK 14YR SINGLE MALT - SCTCH BTL FGN - 750 ML</t>
  </si>
  <si>
    <t>BALVENIE CARRIBEAN CASK 14YR SINGLE MALT - SCTCH BTL FGN - 750 ML  ( MS-4367 )</t>
  </si>
  <si>
    <t>MS-19017</t>
  </si>
  <si>
    <t>JEFFERSON'S OCEAN AGED AT SEA 90 PROOF - STRT BOURBON - 750 ML</t>
  </si>
  <si>
    <t>JEFFERSON'S OCEAN AGED AT SEA 90 PROOF - STRT BOURBON - 750 ML  ( MS-19017 )</t>
  </si>
  <si>
    <t>MS-64741</t>
  </si>
  <si>
    <t>CIROC COCONUT FLAVORED VODKA SPECIALTY - IM OTH SPCLTS - 375 ML</t>
  </si>
  <si>
    <t>CIROC COCONUT FLAVORED VODKA SPECIALTY - IM OTH SPCLTS - 375 ML  ( MS-64741 )</t>
  </si>
  <si>
    <t>MS-4616</t>
  </si>
  <si>
    <t>BUCHANANS 18YR OLD SPECIAL RESERVE - SCTCH BTL FGN - 750 ML</t>
  </si>
  <si>
    <t>BUCHANANS 18YR OLD SPECIAL RESERVE - SCTCH BTL FGN - 750 ML  ( MS-4616 )</t>
  </si>
  <si>
    <t>MS-19006</t>
  </si>
  <si>
    <t>JEFFERSON'S RESERVE STRAIGHT BOURBON - STRT BOURBON - 750 ML</t>
  </si>
  <si>
    <t>JEFFERSON'S RESERVE STRAIGHT BOURBON - STRT BOURBON - 750 ML  ( MS-19006 )</t>
  </si>
  <si>
    <t>MS-19227</t>
  </si>
  <si>
    <t>KNOB CREEK STRAIGHT BOURBON - STRT BOURBON - 1.0 LTR</t>
  </si>
  <si>
    <t>KNOB CREEK STRAIGHT BOURBON - STRT BOURBON - 1.0 LTR  ( MS-19227 )</t>
  </si>
  <si>
    <t>MS-22199</t>
  </si>
  <si>
    <t>RARE BREED BARREL PROOF - STRT BOURBON - 750 ML</t>
  </si>
  <si>
    <t>RARE BREED BARREL PROOF - STRT BOURBON - 750 ML  ( MS-22199 )</t>
  </si>
  <si>
    <t>MS-10832</t>
  </si>
  <si>
    <t>CROWN ROYAL BLACK CANADIAN WHISKY - CANDN BTL CAN - 200 ML</t>
  </si>
  <si>
    <t>CROWN ROYAL BLACK CANADIAN WHISKY - CANDN BTL CAN - 200 ML  ( MS-10832 )</t>
  </si>
  <si>
    <t>MS-89154</t>
  </si>
  <si>
    <t>DON JULIO REPOSADO TEQUILA GOLD - IM TEQ GOLD - 750 ML</t>
  </si>
  <si>
    <t>DON JULIO REPOSADO TEQUILA GOLD - IM TEQ GOLD - 750 ML  ( MS-89154 )</t>
  </si>
  <si>
    <t>MS-16906</t>
  </si>
  <si>
    <t>BOOKER'S - STRT BOURBON - 750 ML</t>
  </si>
  <si>
    <t>BOOKER'S - STRT BOURBON - 750 ML  ( MS-16906 )</t>
  </si>
  <si>
    <t>MS-17520</t>
  </si>
  <si>
    <t>CLYDE MAY'S STRAIGHT BOURBON 92 PROOF - STRT BOURBON - 750 ML</t>
  </si>
  <si>
    <t>CLYDE MAY'S STRAIGHT BOURBON 92 PROOF - STRT BOURBON - 750 ML  ( MS-17520 )</t>
  </si>
  <si>
    <t>MS-64876</t>
  </si>
  <si>
    <t>DRAMBUIE LIQUEUR - IM PROP SPCLY - 750 ML</t>
  </si>
  <si>
    <t>DRAMBUIE LIQUEUR - IM PROP SPCLY - 750 ML  ( MS-64876 )</t>
  </si>
  <si>
    <t>MS-64514</t>
  </si>
  <si>
    <t>CIROC APPLE FLAVORED VODKA SPECIALTY - IM OTH SPCLTS - 1.75 LTR</t>
  </si>
  <si>
    <t>CIROC APPLE FLAVORED VODKA SPECIALTY - IM OTH SPCLTS - 1.75 LTR  ( MS-64514 )</t>
  </si>
  <si>
    <t>MS-5430</t>
  </si>
  <si>
    <t>LAGAVULIN SINGLE MALT 16 YEAR - SCTCH BTL FGN - 750 ML</t>
  </si>
  <si>
    <t>LAGAVULIN SINGLE MALT 16 YEAR - SCTCH BTL FGN - 750 ML  ( MS-5430 )</t>
  </si>
  <si>
    <t>MS-34421</t>
  </si>
  <si>
    <t>GREY GOOSE IMPORTED VODKA - VODKA IMPORTD - 50 ML</t>
  </si>
  <si>
    <t>GREY GOOSE IMPORTED VODKA - VODKA IMPORTD - 50 ML  ( MS-34421 )</t>
  </si>
  <si>
    <t>MS-65125</t>
  </si>
  <si>
    <t>GRAND MARNIER - IM PROP SPCLY - 375 ML</t>
  </si>
  <si>
    <t>GRAND MARNIER - IM PROP SPCLY - 375 ML  ( MS-65125 )</t>
  </si>
  <si>
    <t>MS-26583</t>
  </si>
  <si>
    <t>GENTLEMAN JACK - TENN WHISKEY - 200 ML</t>
  </si>
  <si>
    <t>GENTLEMAN JACK - TENN WHISKEY - 200 ML  ( MS-26583 )</t>
  </si>
  <si>
    <t>MS-64571</t>
  </si>
  <si>
    <t>CIROC PINEAPPLE FLAVOR VODKA SPECIALTY - IM OTH SPCLTS - 200 ML</t>
  </si>
  <si>
    <t>CIROC PINEAPPLE FLAVOR VODKA SPECIALTY - IM OTH SPCLTS - 200 ML  ( MS-64571 )</t>
  </si>
  <si>
    <t>MS-5041</t>
  </si>
  <si>
    <t>GLENLIVET 18 YEAR - SCTCH BTL FGN - 750 ML</t>
  </si>
  <si>
    <t>GLENLIVET 18 YEAR - SCTCH BTL FGN - 750 ML  ( MS-5041 )</t>
  </si>
  <si>
    <t>MS-34162</t>
  </si>
  <si>
    <t>BELVEDERE POLISH VODKA - VODKA IMPORTD - 1.0 LTR</t>
  </si>
  <si>
    <t>BELVEDERE POLISH VODKA - VODKA IMPORTD - 1.0 LTR  ( MS-34162 )</t>
  </si>
  <si>
    <t>MS-64714</t>
  </si>
  <si>
    <t>CIROC PEACH FLAVORED VODKA SPECIALTY - IM OTH SPCLTS - 1.75 LTR</t>
  </si>
  <si>
    <t>CIROC PEACH FLAVORED VODKA SPECIALTY - IM OTH SPCLTS - 1.75 LTR  ( MS-64714 )</t>
  </si>
  <si>
    <t>MS-11285</t>
  </si>
  <si>
    <t>SEAGRAM CROWN ROYAL EXTRA RARE - CANDN BTL CAN - 750 ML</t>
  </si>
  <si>
    <t>SEAGRAM CROWN ROYAL EXTRA RARE - CANDN BTL CAN - 750 ML  ( MS-11285 )</t>
  </si>
  <si>
    <t>MS-32650</t>
  </si>
  <si>
    <t>UNCLE VAL'S BOTANICAL GIN - GIN DOMESTIC - 750 ML</t>
  </si>
  <si>
    <t>UNCLE VAL'S BOTANICAL GIN - GIN DOMESTIC - 750 ML  ( MS-32650 )</t>
  </si>
  <si>
    <t>MS-64336</t>
  </si>
  <si>
    <t>B AND B DOM - IM PROP SPCLY - 750 ML</t>
  </si>
  <si>
    <t>B AND B DOM - IM PROP SPCLY - 750 ML  ( MS-64336 )</t>
  </si>
  <si>
    <t>MS-5696</t>
  </si>
  <si>
    <t>OBAN SINGLE MALT - SCTCH BTL FGN - 750 ML</t>
  </si>
  <si>
    <t>OBAN SINGLE MALT - SCTCH BTL FGN - 750 ML  ( MS-5696 )</t>
  </si>
  <si>
    <t>MS-5061</t>
  </si>
  <si>
    <t>GLENLIVET FRENCH OAK RESERVE 15 YEAR - SCTCH BTL FGN - 750 ML</t>
  </si>
  <si>
    <t>GLENLIVET FRENCH OAK RESERVE 15 YEAR - SCTCH BTL FGN - 750 ML  ( MS-5061 )</t>
  </si>
  <si>
    <t>MS-64759</t>
  </si>
  <si>
    <t>CIROC RED BERRY FLAVORED VODKA SPECIALTY - IM OTH SPCLTS - 200 ML</t>
  </si>
  <si>
    <t>CIROC RED BERRY FLAVORED VODKA SPECIALTY - IM OTH SPCLTS - 200 ML  ( MS-64759 )</t>
  </si>
  <si>
    <t>MS-64767</t>
  </si>
  <si>
    <t>CIROC RED BERRY FLAVORED VODKA SPECIALTY - IM OTH SPCLTS - 1.75 LTR</t>
  </si>
  <si>
    <t>CIROC RED BERRY FLAVORED VODKA SPECIALTY - IM OTH SPCLTS - 1.75 LTR  ( MS-64767 )</t>
  </si>
  <si>
    <t>MS-17085</t>
  </si>
  <si>
    <t>BULLEIT STRAIGHT BOURBON 90 PROOF - STRT BOURBON - 375 ML</t>
  </si>
  <si>
    <t>BULLEIT STRAIGHT BOURBON 90 PROOF - STRT BOURBON - 375 ML  ( MS-17085 )</t>
  </si>
  <si>
    <t>MS-19224</t>
  </si>
  <si>
    <t>KNOB CREEK STRAIGHT BOURBON - STRT BOURBON - 375 ML</t>
  </si>
  <si>
    <t>KNOB CREEK STRAIGHT BOURBON - STRT BOURBON - 375 ML  ( MS-19224 )</t>
  </si>
  <si>
    <t>MS-64752</t>
  </si>
  <si>
    <t>CIROC RED BERRY FLAVORED VODKA SPECIALTY - IM OTH SPCLTS - 1.0 LTR</t>
  </si>
  <si>
    <t>CIROC RED BERRY FLAVORED VODKA SPECIALTY - IM OTH SPCLTS - 1.0 LTR  ( MS-64752 )</t>
  </si>
  <si>
    <t>MS-34154</t>
  </si>
  <si>
    <t>BELVEDERE POLISH VODKA - VODKA IMPORTD - 375 ML</t>
  </si>
  <si>
    <t>BELVEDERE POLISH VODKA - VODKA IMPORTD - 375 ML  ( MS-34154 )</t>
  </si>
  <si>
    <t>MS-64575</t>
  </si>
  <si>
    <t>CIROC PINEAPPLE FLAVOR VODKA SPECIALTY - IM OTH SPCLTS - 1.75 LTR</t>
  </si>
  <si>
    <t>CIROC PINEAPPLE FLAVOR VODKA SPECIALTY - IM OTH SPCLTS - 1.75 LTR  ( MS-64575 )</t>
  </si>
  <si>
    <t>MS-64715</t>
  </si>
  <si>
    <t>CIROC PEACH FLAVORED VODKA SPECIALTY - IM OTH SPCLTS - 1.0 LTR</t>
  </si>
  <si>
    <t>CIROC PEACH FLAVORED VODKA SPECIALTY - IM OTH SPCLTS - 1.0 LTR  ( MS-64715 )</t>
  </si>
  <si>
    <t>MS-19235</t>
  </si>
  <si>
    <t>KNOB CREEK SINGLE BARREL RESERVE - STRT BOURBON - 750 ML</t>
  </si>
  <si>
    <t>KNOB CREEK SINGLE BARREL RESERVE - STRT BOURBON - 750 ML  ( MS-19235 )</t>
  </si>
  <si>
    <t>MS-5492</t>
  </si>
  <si>
    <t>THE MACALLAN FINE OAK 10YR SINGLE MALT - SCTCH BTL FGN - 750 ML</t>
  </si>
  <si>
    <t>THE MACALLAN FINE OAK 10YR SINGLE MALT - SCTCH BTL FGN - 750 ML  ( MS-5492 )</t>
  </si>
  <si>
    <t>MS-76478</t>
  </si>
  <si>
    <t>PAMA POMEGRANATE LIQUEUR - OTHER LIQUEUR - 750 ML</t>
  </si>
  <si>
    <t>PAMA POMEGRANATE LIQUEUR - OTHER LIQUEUR - 750 ML  ( MS-76478 )</t>
  </si>
  <si>
    <t>MS-19471</t>
  </si>
  <si>
    <t>MAKER'S MARK - STRT BOURBON - 50 ML</t>
  </si>
  <si>
    <t>MAKER'S MARK - STRT BOURBON - 50 ML  ( MS-19471 )</t>
  </si>
  <si>
    <t>MS-89177</t>
  </si>
  <si>
    <t>CASAMIGOS REPOSADO TEQUILA 100% AGAVE - IM TEQ GOLD - 750 ML</t>
  </si>
  <si>
    <t>CASAMIGOS REPOSADO TEQUILA 100% AGAVE - IM TEQ GOLD - 750 ML  ( MS-89177 )</t>
  </si>
  <si>
    <t>MS-87596</t>
  </si>
  <si>
    <t>EL MAYOR BLANCO - IM TEQ WHITE - 750 ML</t>
  </si>
  <si>
    <t>EL MAYOR BLANCO - IM TEQ WHITE - 750 ML  ( MS-87596 )</t>
  </si>
  <si>
    <t>MS-19880</t>
  </si>
  <si>
    <t>MICHTER'S US*1 SMALL BATCH BOURBON - STRT BOURBON - 750 ML</t>
  </si>
  <si>
    <t>MICHTER'S US*1 SMALL BATCH BOURBON - STRT BOURBON - 750 ML  ( MS-19880 )</t>
  </si>
  <si>
    <t>MS-64912</t>
  </si>
  <si>
    <t>CIROC MANGO FLAVORED VODKA SPECIALTY - IM OTH SPCLTS - 200 ML</t>
  </si>
  <si>
    <t>CIROC MANGO FLAVORED VODKA SPECIALTY - IM OTH SPCLTS - 200 ML  ( MS-64912 )</t>
  </si>
  <si>
    <t>MS-5445</t>
  </si>
  <si>
    <t>LAPHROAIG SINGLE MALT - SCTCH BTL FGN - 750 ML</t>
  </si>
  <si>
    <t>LAPHROAIG SINGLE MALT - SCTCH BTL FGN - 750 ML  ( MS-5445 )</t>
  </si>
  <si>
    <t>MS-18656</t>
  </si>
  <si>
    <t>HENRY MCKENNA SINGLE BARREL - STRT BOURBON - 750 ML</t>
  </si>
  <si>
    <t>HENRY MCKENNA SINGLE BARREL - STRT BOURBON - 750 ML  ( MS-18656 )</t>
  </si>
  <si>
    <t>MS-29545</t>
  </si>
  <si>
    <t>BRISTOW GIN - GIN DOMESTIC - 750 ML</t>
  </si>
  <si>
    <t>BRISTOW GIN - GIN DOMESTIC - 750 ML  ( MS-29545 )</t>
  </si>
  <si>
    <t>MS-87849</t>
  </si>
  <si>
    <t>HERRADURA SILVER - IM TEQ WHITE - 750 ML</t>
  </si>
  <si>
    <t>HERRADURA SILVER - IM TEQ WHITE - 750 ML  ( MS-87849 )</t>
  </si>
  <si>
    <t>MS-89139</t>
  </si>
  <si>
    <t>CABO WABO REPOSADO GOLD TEQUILA - IM TEQ GOLD - 750 ML</t>
  </si>
  <si>
    <t>CABO WABO REPOSADO GOLD TEQUILA - IM TEQ GOLD - 750 ML  ( MS-89139 )</t>
  </si>
  <si>
    <t>MS-5555</t>
  </si>
  <si>
    <t>THE MACALLAN DOUBLE CASK 12Y HIGHLAND SM - SCTCH BTL FGN - 750 ML</t>
  </si>
  <si>
    <t>THE MACALLAN DOUBLE CASK 12Y HIGHLAND SM - SCTCH BTL FGN - 750 ML  ( MS-5555 )</t>
  </si>
  <si>
    <t>MS-74740</t>
  </si>
  <si>
    <t>HOCHSTADTER'S SLOW AND LOW ROCK &amp; RYE - SPECIALTY LIQ - 750 ML</t>
  </si>
  <si>
    <t>HOCHSTADTER'S SLOW AND LOW ROCK &amp; RYE - SPECIALTY LIQ - 750 ML  ( MS-74740 )</t>
  </si>
  <si>
    <t>MS-19009</t>
  </si>
  <si>
    <t>JEFFERSON'S - STRT BOURBON - 750 ML</t>
  </si>
  <si>
    <t>JEFFERSON'S - STRT BOURBON - 750 ML  ( MS-19009 )</t>
  </si>
  <si>
    <t>MS-27130</t>
  </si>
  <si>
    <t>WOODFORD RESERVE KENTUCKY STRAIGHT RYE - STRAIGHT RYE - 750 ML</t>
  </si>
  <si>
    <t>WOODFORD RESERVE KENTUCKY STRAIGHT RYE - STRAIGHT RYE - 750 ML  ( MS-27130 )</t>
  </si>
  <si>
    <t>MS-5153</t>
  </si>
  <si>
    <t>GLENLIVET FOUNDER'S RESERVE 80 PROOF - SCTCH BTL FGN - 750 ML</t>
  </si>
  <si>
    <t>GLENLIVET FOUNDER'S RESERVE 80 PROOF - SCTCH BTL FGN - 750 ML  ( MS-5153 )</t>
  </si>
  <si>
    <t>MS-89339</t>
  </si>
  <si>
    <t>HERRADURA REPOSADO - IM TEQ GOLD - 750 ML</t>
  </si>
  <si>
    <t>HERRADURA REPOSADO - IM TEQ GOLD - 750 ML  ( MS-89339 )</t>
  </si>
  <si>
    <t>MS-28628</t>
  </si>
  <si>
    <t>HENDRICK'S SCOTTISH GIN - GIN IMPORTED - 1.75 LTR</t>
  </si>
  <si>
    <t>HENDRICK'S SCOTTISH GIN - GIN IMPORTED - 1.75 LTR  ( MS-28628 )</t>
  </si>
  <si>
    <t>MS-35933</t>
  </si>
  <si>
    <t>GREY GOOSE CHERRY NOIR FLAVORED VODKA - VODKA IMPORTD - 375 ML</t>
  </si>
  <si>
    <t>GREY GOOSE CHERRY NOIR FLAVORED VODKA - VODKA IMPORTD - 375 ML  ( MS-35933 )</t>
  </si>
  <si>
    <t>MS-17090</t>
  </si>
  <si>
    <t>BULLEIT 10 YEAR KENTUCKY STRAIGHT BOURBN - STRT BOURBON - 750 ML</t>
  </si>
  <si>
    <t>BULLEIT 10 YEAR KENTUCKY STRAIGHT BOURBN - STRT BOURBON - 750 ML  ( MS-17090 )</t>
  </si>
  <si>
    <t>MS-17510</t>
  </si>
  <si>
    <t>CLYDE MAY'S ALABAMA STYLE WHISKEY 85P - STRT BOURBON - 750 ML</t>
  </si>
  <si>
    <t>CLYDE MAY'S ALABAMA STYLE WHISKEY 85P - STRT BOURBON - 750 ML  ( MS-17510 )</t>
  </si>
  <si>
    <t>MS-34244</t>
  </si>
  <si>
    <t>CHOPIN POLISH VODKA - VODKA IMPORTD - 750 ML</t>
  </si>
  <si>
    <t>CHOPIN POLISH VODKA - VODKA IMPORTD - 750 ML  ( MS-34244 )</t>
  </si>
  <si>
    <t>MS-11364</t>
  </si>
  <si>
    <t>SEAGRAM CROWN ROYAL RESERVE - CANDN BTL CAN - 375 ML</t>
  </si>
  <si>
    <t>SEAGRAM CROWN ROYAL RESERVE - CANDN BTL CAN - 375 ML  ( MS-11364 )</t>
  </si>
  <si>
    <t>MS-64636</t>
  </si>
  <si>
    <t>CAMPARI BITTERS - IM OTH SPCLTS - 750 ML</t>
  </si>
  <si>
    <t>CAMPARI BITTERS - IM OTH SPCLTS - 750 ML  ( MS-64636 )</t>
  </si>
  <si>
    <t>MS-5014</t>
  </si>
  <si>
    <t>GLENFIDDICH SOLERA RESERVE SINGLE MALT - SCTCH BTL FGN - 750 ML</t>
  </si>
  <si>
    <t>GLENFIDDICH SOLERA RESERVE SINGLE MALT - SCTCH BTL FGN - 750 ML  ( MS-5014 )</t>
  </si>
  <si>
    <t>MS-367</t>
  </si>
  <si>
    <t>JACK DANIELS SINGL BRL BRL PRF IN GF BOX - TENN WHISKEY - 750 ML</t>
  </si>
  <si>
    <t>JACK DANIELS SINGL BRL BRL PRF IN GF BOX - TENN WHISKEY - 750 ML  ( MS-367 )</t>
  </si>
  <si>
    <t>MS-28886</t>
  </si>
  <si>
    <t>TANQUERAY NO. TEN - GIN IMPORTED - 750 ML</t>
  </si>
  <si>
    <t>TANQUERAY NO. TEN - GIN IMPORTED - 750 ML  ( MS-28886 )</t>
  </si>
  <si>
    <t>MS-10898</t>
  </si>
  <si>
    <t>FORTY CREEK BARREL SELECT CANADIAN - CANDN BTL CAN - 1.75 LTR</t>
  </si>
  <si>
    <t>FORTY CREEK BARREL SELECT CANADIAN - CANDN BTL CAN - 1.75 LTR  ( MS-10898 )</t>
  </si>
  <si>
    <t>MS-42777</t>
  </si>
  <si>
    <t>RON ZACAPA CENTENARIO 23YR SOLERA GRN RS - IM RUM OTHER - 750 ML</t>
  </si>
  <si>
    <t>RON ZACAPA CENTENARIO 23YR SOLERA GRN RS - IM RUM OTHER - 750 ML  ( MS-42777 )</t>
  </si>
  <si>
    <t>MS-28795</t>
  </si>
  <si>
    <t>PLYMOUTH - GIN IMPORTED - 750 ML</t>
  </si>
  <si>
    <t>PLYMOUTH - GIN IMPORTED - 750 ML  ( MS-28795 )</t>
  </si>
  <si>
    <t>MS-89624</t>
  </si>
  <si>
    <t>PATRON REPOSADO - IM TEQ GOLD - 375 ML</t>
  </si>
  <si>
    <t>PATRON REPOSADO - IM TEQ GOLD - 375 ML  ( MS-89624 )</t>
  </si>
  <si>
    <t>MS-89846</t>
  </si>
  <si>
    <t>SAUZA TRES GENERACIONES ANEJO GOLD TEQ - IM TEQ GOLD - 750 ML</t>
  </si>
  <si>
    <t>SAUZA TRES GENERACIONES ANEJO GOLD TEQ - IM TEQ GOLD - 750 ML  ( MS-89846 )</t>
  </si>
  <si>
    <t>MS-18568</t>
  </si>
  <si>
    <t>HENRY MCKENNA - STRT BOURBON - 1.75 LTR</t>
  </si>
  <si>
    <t>HENRY MCKENNA - STRT BOURBON - 1.75 LTR  ( MS-18568 )</t>
  </si>
  <si>
    <t>MS-19473</t>
  </si>
  <si>
    <t>MAKER'S MARK - STRT BOURBON - 200 ML</t>
  </si>
  <si>
    <t>MAKER'S MARK - STRT BOURBON - 200 ML  ( MS-19473 )</t>
  </si>
  <si>
    <t>MS-37040</t>
  </si>
  <si>
    <t>OCEAN VODKA (HAWAII) - VODKA 80 PRF - 750 ML</t>
  </si>
  <si>
    <t>OCEAN VODKA (HAWAII) - VODKA 80 PRF - 750 ML  ( MS-37040 )</t>
  </si>
  <si>
    <t>MS-89182</t>
  </si>
  <si>
    <t>EL MAYOR REPOSADO - IM TEQ GOLD - 750 ML</t>
  </si>
  <si>
    <t>EL MAYOR REPOSADO - IM TEQ GOLD - 750 ML  ( MS-89182 )</t>
  </si>
  <si>
    <t>MS-76892</t>
  </si>
  <si>
    <t>PLANTATION PINEAPPPLE STIGGINS FNCY 1824 - IM OTH SPCLTS - 750 ML</t>
  </si>
  <si>
    <t>PLANTATION PINEAPPPLE STIGGINS FNCY 1824 - IM OTH SPCLTS - 750 ML  ( MS-76892 )</t>
  </si>
  <si>
    <t>MS-5105</t>
  </si>
  <si>
    <t>GLENMORANGIE QUINTA RUBAN SCOTCH - SCTCH BTL FGN - 750 ML</t>
  </si>
  <si>
    <t>GLENMORANGIE QUINTA RUBAN SCOTCH - SCTCH BTL FGN - 750 ML  ( MS-5105 )</t>
  </si>
  <si>
    <t>MS-18120</t>
  </si>
  <si>
    <t>EVAN WILLIAMS SINGLE BARREL VINTAGE - STRT BOURBON - 750 ML</t>
  </si>
  <si>
    <t>EVAN WILLIAMS SINGLE BARREL VINTAGE - STRT BOURBON - 750 ML  ( MS-18120 )</t>
  </si>
  <si>
    <t>MS-34436</t>
  </si>
  <si>
    <t>GREY GOOSE VODKA L'ORANGE - VODKA IMPORTD - 750 ML</t>
  </si>
  <si>
    <t>GREY GOOSE VODKA L'ORANGE - VODKA IMPORTD - 750 ML  ( MS-34436 )</t>
  </si>
  <si>
    <t>MS-64147</t>
  </si>
  <si>
    <t>APEROL LIQUEUR - IM OTH SPCLTS - 750 ML</t>
  </si>
  <si>
    <t>APEROL LIQUEUR - IM OTH SPCLTS - 750 ML  ( MS-64147 )</t>
  </si>
  <si>
    <t>MS-5488</t>
  </si>
  <si>
    <t>THE MACALLAN FINE OAK 15YR SINGLE MALT - SCTCH BTL FGN - 750 ML</t>
  </si>
  <si>
    <t>THE MACALLAN FINE OAK 15YR SINGLE MALT - SCTCH BTL FGN - 750 ML  ( MS-5488 )</t>
  </si>
  <si>
    <t>MS-4846</t>
  </si>
  <si>
    <t>DALWHINNIE SINGLE MALT 15 YEAR - SCTCH BTL FGN - 750 ML</t>
  </si>
  <si>
    <t>DALWHINNIE SINGLE MALT 15 YEAR - SCTCH BTL FGN - 750 ML  ( MS-4846 )</t>
  </si>
  <si>
    <t>MS-65128</t>
  </si>
  <si>
    <t>GRAND MARNIER - IM PROP SPCLY - 1.75 LTR</t>
  </si>
  <si>
    <t>GRAND MARNIER - IM PROP SPCLY - 1.75 LTR  ( MS-65128 )</t>
  </si>
  <si>
    <t>MS-18661</t>
  </si>
  <si>
    <t>HUDSON BABY BOURBON WHISKEY - STRT BOURBON - 750 ML</t>
  </si>
  <si>
    <t>HUDSON BABY BOURBON WHISKEY - STRT BOURBON - 750 ML  ( MS-18661 )</t>
  </si>
  <si>
    <t>MS-64509</t>
  </si>
  <si>
    <t>CIROC APPLE FLAVORED VODKA SPECIALTY - IM OTH SPCLTS - 50 ML</t>
  </si>
  <si>
    <t>CIROC APPLE FLAVORED VODKA SPECIALTY - IM OTH SPCLTS - 50 ML  ( MS-64509 )</t>
  </si>
  <si>
    <t>MS-34267</t>
  </si>
  <si>
    <t>GREY GOOSE LE CITRON FLAVORED VODKA - VODKA IMPORTD - 750 ML</t>
  </si>
  <si>
    <t>GREY GOOSE LE CITRON FLAVORED VODKA - VODKA IMPORTD - 750 ML  ( MS-34267 )</t>
  </si>
  <si>
    <t>MS-4084</t>
  </si>
  <si>
    <t>ABERLOUR GLENLIVET 12 YEAR OLD SCOTCH - SCTCH BTL FGN - 750 ML</t>
  </si>
  <si>
    <t>ABERLOUR GLENLIVET 12 YEAR OLD SCOTCH - SCTCH BTL FGN - 750 ML  ( MS-4084 )</t>
  </si>
  <si>
    <t>MS-64000</t>
  </si>
  <si>
    <t>ABSENTE (ANISE) - IM OTH SPCLTS - 750 ML</t>
  </si>
  <si>
    <t>ABSENTE (ANISE) - IM OTH SPCLTS - 750 ML  ( MS-64000 )</t>
  </si>
  <si>
    <t>CRILLON  ( 1780 )</t>
  </si>
  <si>
    <t>MS-10890</t>
  </si>
  <si>
    <t>FORTY CREEK BARREL SELECT CANADIAN - CANDN BTL CAN - 750 ML</t>
  </si>
  <si>
    <t>FORTY CREEK BARREL SELECT CANADIAN - CANDN BTL CAN - 750 ML  ( MS-10890 )</t>
  </si>
  <si>
    <t>MS-27904</t>
  </si>
  <si>
    <t>VIRGINIA BLACK AMERICAN WHISKEY - MISC US WHSKY - 750 ML</t>
  </si>
  <si>
    <t>VIRGINIA BLACK AMERICAN WHISKEY - MISC US WHSKY - 750 ML  ( MS-27904 )</t>
  </si>
  <si>
    <t>MS-16796</t>
  </si>
  <si>
    <t>BELLE MEADE SOUR MASH STRAIGHT BOURBON - STRT BOURBON - 750 ML</t>
  </si>
  <si>
    <t>BELLE MEADE SOUR MASH STRAIGHT BOURBON - STRT BOURBON - 750 ML  ( MS-16796 )</t>
  </si>
  <si>
    <t>NELSON G B DIST  ( 5285 )</t>
  </si>
  <si>
    <t>MS-34729</t>
  </si>
  <si>
    <t>STOLICHNAYA ELIT IMPORTED VODKA - VODKA IMPORTD - 750 ML</t>
  </si>
  <si>
    <t>STOLICHNAYA ELIT IMPORTED VODKA - VODKA IMPORTD - 750 ML  ( MS-34729 )</t>
  </si>
  <si>
    <t>MS-33971</t>
  </si>
  <si>
    <t>BELVEDERE INTENSE UNFILTERED 80PROOF - VODKA IMPORTD - 750 ML</t>
  </si>
  <si>
    <t>BELVEDERE INTENSE UNFILTERED 80PROOF - VODKA IMPORTD - 750 ML  ( MS-33971 )</t>
  </si>
  <si>
    <t>MS-64645</t>
  </si>
  <si>
    <t>DOMAINE DE CANTON FRENCH GINGER LIQUEUR - IM OTH SPCLTS - 750 ML</t>
  </si>
  <si>
    <t>DOMAINE DE CANTON FRENCH GINGER LIQUEUR - IM OTH SPCLTS - 750 ML  ( MS-64645 )</t>
  </si>
  <si>
    <t>MS-10831</t>
  </si>
  <si>
    <t>CROWN ROYAL BLACK CANADIAN WHISKY - CANDN BTL CAN - 50 ML</t>
  </si>
  <si>
    <t>CROWN ROYAL BLACK CANADIAN WHISKY - CANDN BTL CAN - 50 ML  ( MS-10831 )</t>
  </si>
  <si>
    <t>MS-89030</t>
  </si>
  <si>
    <t>AVION REPOSADO TEQUILA - IM TEQ GOLD - 750 ML</t>
  </si>
  <si>
    <t>AVION REPOSADO TEQUILA - IM TEQ GOLD - 750 ML  ( MS-89030 )</t>
  </si>
  <si>
    <t>MS-42395</t>
  </si>
  <si>
    <t>PLANTATION ORIGINAL DARK TRINIDAD&amp;TOBAGO - IM RUM OTHER - 750 ML</t>
  </si>
  <si>
    <t>PLANTATION ORIGINAL DARK TRINIDAD&amp;TOBAGO - IM RUM OTHER - 750 ML  ( MS-42395 )</t>
  </si>
  <si>
    <t>MS-26581</t>
  </si>
  <si>
    <t>GENTLEMAN JACK - TENN WHISKEY - 50 ML</t>
  </si>
  <si>
    <t>GENTLEMAN JACK - TENN WHISKEY - 50 ML  ( MS-26581 )</t>
  </si>
  <si>
    <t>MS-35109</t>
  </si>
  <si>
    <t>RUSSIAN STANDARD ORIGINAL RUSSIAN VODKA - VODKA IMPORTD - 750 ML</t>
  </si>
  <si>
    <t>RUSSIAN STANDARD ORIGINAL RUSSIAN VODKA - VODKA IMPORTD - 750 ML  ( MS-35109 )</t>
  </si>
  <si>
    <t>ROUST USA  ( 6464 )</t>
  </si>
  <si>
    <t>MS-87380</t>
  </si>
  <si>
    <t>CORAZON DE AGAVE BLANCO WHITE TEQUILA - IM TEQ WHITE - 750 ML</t>
  </si>
  <si>
    <t>CORAZON DE AGAVE BLANCO WHITE TEQUILA - IM TEQ WHITE - 750 ML  ( MS-87380 )</t>
  </si>
  <si>
    <t>MS-19485</t>
  </si>
  <si>
    <t>MAKER'S MARK 46 - STRT BOURBON - 375 ML</t>
  </si>
  <si>
    <t>MAKER'S MARK 46 - STRT BOURBON - 375 ML  ( MS-19485 )</t>
  </si>
  <si>
    <t>MS-22209</t>
  </si>
  <si>
    <t>WOODFORD RESERVE KENTUCKY STRT BOURBON - STRT BOURBON - 50 ML</t>
  </si>
  <si>
    <t>WOODFORD RESERVE KENTUCKY STRT BOURBON - STRT BOURBON - 50 ML  ( MS-22209 )</t>
  </si>
  <si>
    <t>MS-64746</t>
  </si>
  <si>
    <t>CIROC COCONUT FLAVORED VODKA SPECIALTY - IM OTH SPCLTS - 200 ML</t>
  </si>
  <si>
    <t>CIROC COCONUT FLAVORED VODKA SPECIALTY - IM OTH SPCLTS - 200 ML  ( MS-64746 )</t>
  </si>
  <si>
    <t>MS-5104</t>
  </si>
  <si>
    <t>GLENMORANGIE NECTAR D'OR SCOTCH - SCTCH BTL FGN - 750 ML</t>
  </si>
  <si>
    <t>GLENMORANGIE NECTAR D'OR SCOTCH - SCTCH BTL FGN - 750 ML  ( MS-5104 )</t>
  </si>
  <si>
    <t>MS-64710</t>
  </si>
  <si>
    <t>CIROC PEACH FLAVORED VODKA SPECIALTY - IM OTH SPCLTS - 50 ML</t>
  </si>
  <si>
    <t>CIROC PEACH FLAVORED VODKA SPECIALTY - IM OTH SPCLTS - 50 ML  ( MS-64710 )</t>
  </si>
  <si>
    <t>MS-42753</t>
  </si>
  <si>
    <t>PYRAT PLANTERS GOLD XO RESERVE ANGUILLAN - IM RUM OTHER - 750 ML</t>
  </si>
  <si>
    <t>PYRAT PLANTERS GOLD XO RESERVE ANGUILLAN - IM RUM OTHER - 750 ML  ( MS-42753 )</t>
  </si>
  <si>
    <t>MS-56194</t>
  </si>
  <si>
    <t>PAUL MASSON GRANDE AMBER PEACH FL BRANDY - PEACH FL BRNY - 50 ML</t>
  </si>
  <si>
    <t>PAUL MASSON GRANDE AMBER PEACH FL BRANDY - PEACH FL BRNY - 50 ML  ( MS-56194 )</t>
  </si>
  <si>
    <t>MS-16536</t>
  </si>
  <si>
    <t>ANCIENT ANCIENT AGE - STRT BOURBON - 750 ML</t>
  </si>
  <si>
    <t>ANCIENT ANCIENT AGE - STRT BOURBON - 750 ML  ( MS-16536 )</t>
  </si>
  <si>
    <t>MS-5159</t>
  </si>
  <si>
    <t>GLENFIDDICH 14Y BARREL RS IN NEW OAK BRL - SCTCH BTL FGN - 750 ML</t>
  </si>
  <si>
    <t>GLENFIDDICH 14Y BARREL RS IN NEW OAK BRL - SCTCH BTL FGN - 750 ML  ( MS-5159 )</t>
  </si>
  <si>
    <t>MS-43501</t>
  </si>
  <si>
    <t>BACARDI RASPBERRY FLAVORED RUM - RUM PUER RICO - 750 ML</t>
  </si>
  <si>
    <t>BACARDI RASPBERRY FLAVORED RUM - RUM PUER RICO - 750 ML  ( MS-43501 )</t>
  </si>
  <si>
    <t>MS-5103</t>
  </si>
  <si>
    <t>GLENMORANGIE LASANTA SCOTCH - SCTCH BTL FGN - 750 ML</t>
  </si>
  <si>
    <t>GLENMORANGIE LASANTA SCOTCH - SCTCH BTL FGN - 750 ML  ( MS-5103 )</t>
  </si>
  <si>
    <t>MS-4085</t>
  </si>
  <si>
    <t>ABERLOUR GLENLIVET 16 YEAR OLD SCOTCH - SCTCH BTL FGN - 750 ML</t>
  </si>
  <si>
    <t>ABERLOUR GLENLIVET 16 YEAR OLD SCOTCH - SCTCH BTL FGN - 750 ML  ( MS-4085 )</t>
  </si>
  <si>
    <t>MS-72417</t>
  </si>
  <si>
    <t>BAYOU SATSUMA RUM LIQUEUR - SPECIALTY LIQ - 750 ML</t>
  </si>
  <si>
    <t>BAYOU SATSUMA RUM LIQUEUR - SPECIALTY LIQ - 750 ML  ( MS-72417 )</t>
  </si>
  <si>
    <t>MS-5157</t>
  </si>
  <si>
    <t>GLENFIDDICH ANCIENT RESERVE SINGLE MALT - SCTCH BTL FGN - 750 ML</t>
  </si>
  <si>
    <t>GLENFIDDICH ANCIENT RESERVE SINGLE MALT - SCTCH BTL FGN - 750 ML  ( MS-5157 )</t>
  </si>
  <si>
    <t>MS-80807</t>
  </si>
  <si>
    <t>HIRAM WALKER - PPMNT SCHNPPS - 1.0 LTR</t>
  </si>
  <si>
    <t>HIRAM WALKER - PPMNT SCHNPPS - 1.0 LTR  ( MS-80807 )</t>
  </si>
  <si>
    <t>MS-65120</t>
  </si>
  <si>
    <t>GRAND MARNIER - IM PROP SPCLY - 200 ML</t>
  </si>
  <si>
    <t>GRAND MARNIER - IM PROP SPCLY - 200 ML  ( MS-65120 )</t>
  </si>
  <si>
    <t>MS-33672</t>
  </si>
  <si>
    <t>GREY GOOSE LE MELON FLAVORED VODKA - VODKA IMPORTD - 750 ML</t>
  </si>
  <si>
    <t>GREY GOOSE LE MELON FLAVORED VODKA - VODKA IMPORTD - 750 ML  ( MS-33672 )</t>
  </si>
  <si>
    <t>MS-42983</t>
  </si>
  <si>
    <t>ZAYA GRAN RESERVA GUATAMALA RUM 12 YEAR - IM RUM OTHER - 750 ML</t>
  </si>
  <si>
    <t>ZAYA GRAN RESERVA GUATAMALA RUM 12 YEAR - IM RUM OTHER - 750 ML  ( MS-42983 )</t>
  </si>
  <si>
    <t>MS-67487</t>
  </si>
  <si>
    <t>GRAND MARNIER NATURAL RASPBERRY PEACH - IM OTH FL CRD - 750 ML</t>
  </si>
  <si>
    <t>GRAND MARNIER NATURAL RASPBERRY PEACH - IM OTH FL CRD - 750 ML  ( MS-67487 )</t>
  </si>
  <si>
    <t>MS-36904</t>
  </si>
  <si>
    <t>MCCORMICK - VODKA 80 PRF - 375 ML</t>
  </si>
  <si>
    <t>MCCORMICK - VODKA 80 PRF - 375 ML  ( MS-36904 )</t>
  </si>
  <si>
    <t>MS-42849</t>
  </si>
  <si>
    <t>PLANTATION GRAND TERROIR 5YR BARBADOS - IM RUM OTHER - 750 ML</t>
  </si>
  <si>
    <t>PLANTATION GRAND TERROIR 5YR BARBADOS - IM RUM OTHER - 750 ML  ( MS-42849 )</t>
  </si>
  <si>
    <t>MS-15693</t>
  </si>
  <si>
    <t>KNAPPOGUE CASTLE 12 YR SINGLE MALT IRISH - IRISH - 750 ML</t>
  </si>
  <si>
    <t>KNAPPOGUE CASTLE 12 YR SINGLE MALT IRISH - IRISH - 750 ML  ( MS-15693 )</t>
  </si>
  <si>
    <t>MS-40447</t>
  </si>
  <si>
    <t>PUCKER WATERMELON WOW FLAVORED VODKA - OTHER FL VODK - 750 ML</t>
  </si>
  <si>
    <t>PUCKER WATERMELON WOW FLAVORED VODKA - OTHER FL VODK - 750 ML  ( MS-40447 )</t>
  </si>
  <si>
    <t>MS-79136</t>
  </si>
  <si>
    <t>DEKUYPER CREME DE MENTHE GREEN - CRM MENTH GRN - 750 ML</t>
  </si>
  <si>
    <t>DEKUYPER CREME DE MENTHE GREEN - CRM MENTH GRN - 750 ML  ( MS-79136 )</t>
  </si>
  <si>
    <t>MS-4825</t>
  </si>
  <si>
    <t>DALMORE SINGLE MALT SCOTCH 12 YEAR - SCTCH BTL FGN - 750 ML</t>
  </si>
  <si>
    <t>DALMORE SINGLE MALT SCOTCH 12 YEAR - SCTCH BTL FGN - 750 ML  ( MS-4825 )</t>
  </si>
  <si>
    <t>MS-44581</t>
  </si>
  <si>
    <t>DEUCES WILD DILUTED WHITE (SILVER) RUM - RUM VIRG ISLS - 1.75 LTR</t>
  </si>
  <si>
    <t>DEUCES WILD DILUTED WHITE (SILVER) RUM - RUM VIRG ISLS - 1.75 LTR  ( MS-44581 )</t>
  </si>
  <si>
    <t>MS-34630</t>
  </si>
  <si>
    <t>PINNACLE STRAWBERRY KIWI FLVD VODKA(DSS) - IM OTH SPCLTS - 750 ML</t>
  </si>
  <si>
    <t>PINNACLE STRAWBERRY KIWI FLVD VODKA(DSS) - IM OTH SPCLTS - 750 ML  ( MS-34630 )</t>
  </si>
  <si>
    <t>MS-73136</t>
  </si>
  <si>
    <t>CHILA COFFEE - SPECIALTY LIQ - 750 ML</t>
  </si>
  <si>
    <t>CHILA COFFEE - SPECIALTY LIQ - 750 ML  ( MS-73136 )</t>
  </si>
  <si>
    <t>MS-46502</t>
  </si>
  <si>
    <t>KRAKEN BLACK SPICED RUM - RUM U S - 50 ML</t>
  </si>
  <si>
    <t>KRAKEN BLACK SPICED RUM - RUM U S - 50 ML  ( MS-46502 )</t>
  </si>
  <si>
    <t>MS-4374</t>
  </si>
  <si>
    <t>BALVENIE 15YR SHERRY CASK SINGLE BARREL - SCTCH BTL FGN - 750 ML</t>
  </si>
  <si>
    <t>BALVENIE 15YR SHERRY CASK SINGLE BARREL - SCTCH BTL FGN - 750 ML  ( MS-4374 )</t>
  </si>
  <si>
    <t>MS-4721</t>
  </si>
  <si>
    <t>CHIVAS REGAL 18 YEAR OLD SCOTCH - SCTCH BTL FGN - 750 ML</t>
  </si>
  <si>
    <t>CHIVAS REGAL 18 YEAR OLD SCOTCH - SCTCH BTL FGN - 750 ML  ( MS-4721 )</t>
  </si>
  <si>
    <t>MS-42851</t>
  </si>
  <si>
    <t>PLANTATION EXTRA OLD 20YR RUM - IM RUM OTHER - 750 ML</t>
  </si>
  <si>
    <t>PLANTATION EXTRA OLD 20YR RUM - IM RUM OTHER - 750 ML  ( MS-42851 )</t>
  </si>
  <si>
    <t>MS-15542</t>
  </si>
  <si>
    <t>BUSHMILLS RED BUSH BLENDED IRISH WHISKEY - IRISH - 750 ML</t>
  </si>
  <si>
    <t>BUSHMILLS RED BUSH BLENDED IRISH WHISKEY - IRISH - 750 ML  ( MS-15542 )</t>
  </si>
  <si>
    <t>MS-62113</t>
  </si>
  <si>
    <t>MONTEBELLO LONG ISLAND ICE TEA - LW PF CKTL MX - 200 ML</t>
  </si>
  <si>
    <t>MONTEBELLO LONG ISLAND ICE TEA - LW PF CKTL MX - 200 ML  ( MS-62113 )</t>
  </si>
  <si>
    <t>MS-27920</t>
  </si>
  <si>
    <t>BIRD DOG STRAWBERRY FLAVORED WHISKEY - MISC US WHSKY - 750 ML</t>
  </si>
  <si>
    <t>BIRD DOG STRAWBERRY FLAVORED WHISKEY - MISC US WHSKY - 750 ML  ( MS-27920 )</t>
  </si>
  <si>
    <t>MS-5360</t>
  </si>
  <si>
    <t>JOHN BARR RESERVE - SCTCH BTL FGN - 1.75 LTR</t>
  </si>
  <si>
    <t>JOHN BARR RESERVE - SCTCH BTL FGN - 1.75 LTR  ( MS-5360 )</t>
  </si>
  <si>
    <t>MS-43567</t>
  </si>
  <si>
    <t>CANE RUN ESTATE ORIGINAL RUM (WHITE) - IM RUM OTHER - 1.75 LTR</t>
  </si>
  <si>
    <t>CANE RUN ESTATE ORIGINAL RUM (WHITE) - IM RUM OTHER - 1.75 LTR  ( MS-43567 )</t>
  </si>
  <si>
    <t>MS-42511</t>
  </si>
  <si>
    <t>KIRK AND SWEENEY 12YR DOMINICAN RPBLC RM - IM RUM OTHER - 750 ML</t>
  </si>
  <si>
    <t>KIRK AND SWEENEY 12YR DOMINICAN RPBLC RM - IM RUM OTHER - 750 ML  ( MS-42511 )</t>
  </si>
  <si>
    <t>MS-44266</t>
  </si>
  <si>
    <t>BRITISH NAVY PUSSER'S 84 PROOF RUM - RUM VIRG ISLS - 750 ML</t>
  </si>
  <si>
    <t>BRITISH NAVY PUSSER'S 84 PROOF RUM - RUM VIRG ISLS - 750 ML  ( MS-44266 )</t>
  </si>
  <si>
    <t>MS-20454</t>
  </si>
  <si>
    <t>OLD GRAND DAD 80PRF KENTUCKY STRAIGHT - STRT BOURBON - 750 ML</t>
  </si>
  <si>
    <t>OLD GRAND DAD 80PRF KENTUCKY STRAIGHT - STRT BOURBON - 750 ML  ( MS-20454 )</t>
  </si>
  <si>
    <t>MS-23876</t>
  </si>
  <si>
    <t>GOLD CROWN - BLENDED WHSKY - 750 ML</t>
  </si>
  <si>
    <t>GOLD CROWN - BLENDED WHSKY - 750 ML  ( MS-23876 )</t>
  </si>
  <si>
    <t>MS-34744</t>
  </si>
  <si>
    <t>STOLICHNAYA 80 - VODKA IMPORTD - 375 ML</t>
  </si>
  <si>
    <t>STOLICHNAYA 80 - VODKA IMPORTD - 375 ML  ( MS-34744 )</t>
  </si>
  <si>
    <t>MS-17827</t>
  </si>
  <si>
    <t>EARLY TIMES KENTUCKY - STRT BOURBON - 1.0 LTR</t>
  </si>
  <si>
    <t>EARLY TIMES KENTUCKY - STRT BOURBON - 1.0 LTR  ( MS-17827 )</t>
  </si>
  <si>
    <t>MS-35743</t>
  </si>
  <si>
    <t>PINNACLE CHOCO WHIPPED(CRM&amp;CH) FL VD DSS - IM OTH SPCLTS - 750 ML</t>
  </si>
  <si>
    <t>PINNACLE CHOCO WHIPPED(CRM&amp;CH) FL VD DSS - IM OTH SPCLTS - 750 ML  ( MS-35743 )</t>
  </si>
  <si>
    <t>MS-67036</t>
  </si>
  <si>
    <t>TWISTED SHOTZ B-52:ORANGE LIQ/COFFEE CRM - IM OTH SPCLTS - 100 ML</t>
  </si>
  <si>
    <t>TWISTED SHOTZ B-52:ORANGE LIQ/COFFEE CRM - IM OTH SPCLTS - 100 ML  ( MS-67036 )</t>
  </si>
  <si>
    <t>MS-64748</t>
  </si>
  <si>
    <t>CIROC COCONUT FLAVORED VODKA SPECIALTY - IM OTH SPCLTS - 1.0 LTR</t>
  </si>
  <si>
    <t>CIROC COCONUT FLAVORED VODKA SPECIALTY - IM OTH SPCLTS - 1.0 LTR  ( MS-64748 )</t>
  </si>
  <si>
    <t>MS-14208</t>
  </si>
  <si>
    <t>PENDLETON 1910 RYE WHISKEY - CANDN BTL U S - 750 ML</t>
  </si>
  <si>
    <t>PENDLETON 1910 RYE WHISKEY - CANDN BTL U S - 750 ML  ( MS-14208 )</t>
  </si>
  <si>
    <t>MS-34736</t>
  </si>
  <si>
    <t>STOLICHNAYA OHRANJ - VODKA IMPORTD - 750 ML</t>
  </si>
  <si>
    <t>STOLICHNAYA OHRANJ - VODKA IMPORTD - 750 ML  ( MS-34736 )</t>
  </si>
  <si>
    <t>MS-23874</t>
  </si>
  <si>
    <t>GOLD CROWN - BLENDED WHSKY - 375 ML</t>
  </si>
  <si>
    <t>GOLD CROWN - BLENDED WHSKY - 375 ML  ( MS-23874 )</t>
  </si>
  <si>
    <t>MS-27461</t>
  </si>
  <si>
    <t>BRECKENRIDGE BOURBON WHISKEY (COLORADO) - MISC US WHSKY - 750 ML</t>
  </si>
  <si>
    <t>BRECKENRIDGE BOURBON WHISKEY (COLORADO) - MISC US WHSKY - 750 ML  ( MS-27461 )</t>
  </si>
  <si>
    <t>BRECKENRDGE DST  ( 970 )</t>
  </si>
  <si>
    <t>MS-73760</t>
  </si>
  <si>
    <t>E &amp; J PEACH (BRANDY W/PEACH LIQUEUR) - SPECIALTY LIQ - 200 ML</t>
  </si>
  <si>
    <t>E &amp; J PEACH (BRANDY W/PEACH LIQUEUR) - SPECIALTY LIQ - 200 ML  ( MS-73760 )</t>
  </si>
  <si>
    <t>MS-13386</t>
  </si>
  <si>
    <t>NORTHERN LIGHT CANADIAN WHISKEY - CANDN BTL U S - 750 ML</t>
  </si>
  <si>
    <t>NORTHERN LIGHT CANADIAN WHISKEY - CANDN BTL U S - 750 ML  ( MS-13386 )</t>
  </si>
  <si>
    <t>MS-57083</t>
  </si>
  <si>
    <t>BUZZBALLZ LOTTA COLADA - COCKTL OTHER - 200 ML</t>
  </si>
  <si>
    <t>BUZZBALLZ LOTTA COLADA - COCKTL OTHER - 200 ML  ( MS-57083 )</t>
  </si>
  <si>
    <t>MS-89029</t>
  </si>
  <si>
    <t>AVION ANEJO TEQUILA - IM TEQ GOLD - 750 ML</t>
  </si>
  <si>
    <t>AVION ANEJO TEQUILA - IM TEQ GOLD - 750 ML  ( MS-89029 )</t>
  </si>
  <si>
    <t>MS-56844</t>
  </si>
  <si>
    <t>BACARDI PARTY DRINKS ZOMBIE - LW PF CKTL MX - 750 ML</t>
  </si>
  <si>
    <t>BACARDI PARTY DRINKS ZOMBIE - LW PF CKTL MX - 750 ML  ( MS-56844 )</t>
  </si>
  <si>
    <t>MS-12461</t>
  </si>
  <si>
    <t>CANADIAN MIST - CANDN BTL U S - 50 ML</t>
  </si>
  <si>
    <t>CANADIAN MIST - CANDN BTL U S - 50 ML  ( MS-12461 )</t>
  </si>
  <si>
    <t>MS-4982</t>
  </si>
  <si>
    <t>GLENKINCHIE 12 YEAR - SCTCH BTL FGN - 750 ML</t>
  </si>
  <si>
    <t>GLENKINCHIE 12 YEAR - SCTCH BTL FGN - 750 ML  ( MS-4982 )</t>
  </si>
  <si>
    <t>MS-88300</t>
  </si>
  <si>
    <t>GRAN PATRON PLATINUM SILVER TEQUILA - IM TEQ WHITE - 750 ML</t>
  </si>
  <si>
    <t>GRAN PATRON PLATINUM SILVER TEQUILA - IM TEQ WHITE - 750 ML  ( MS-88300 )</t>
  </si>
  <si>
    <t>MS-21946</t>
  </si>
  <si>
    <t>WILD TURKEY KENTUCKY SPIRIT SINGLE BARRL - STRT BOURBON - 750 ML</t>
  </si>
  <si>
    <t>WILD TURKEY KENTUCKY SPIRIT SINGLE BARRL - STRT BOURBON - 750 ML  ( MS-21946 )</t>
  </si>
  <si>
    <t>MS-73138</t>
  </si>
  <si>
    <t>CHILA COFFEE - SPECIALTY LIQ - 1.75 LTR</t>
  </si>
  <si>
    <t>CHILA COFFEE - SPECIALTY LIQ - 1.75 LTR  ( MS-73138 )</t>
  </si>
  <si>
    <t>MS-65896</t>
  </si>
  <si>
    <t>METAXA OUZO - IM OTH SPCLTS - 750 ML</t>
  </si>
  <si>
    <t>METAXA OUZO - IM OTH SPCLTS - 750 ML  ( MS-65896 )</t>
  </si>
  <si>
    <t>MS-36384</t>
  </si>
  <si>
    <t>THREE OLIVES STRAWBERRY FLAVORED VODKA - VODKA IMPORTD - 750 ML</t>
  </si>
  <si>
    <t>THREE OLIVES STRAWBERRY FLAVORED VODKA - VODKA IMPORTD - 750 ML  ( MS-36384 )</t>
  </si>
  <si>
    <t>MS-56843</t>
  </si>
  <si>
    <t>BACARDI PARTY DRINKS ZOMBIE PET - LW PF CKTL MX - 1.75 LTR</t>
  </si>
  <si>
    <t>BACARDI PARTY DRINKS ZOMBIE PET - LW PF CKTL MX - 1.75 LTR  ( MS-56843 )</t>
  </si>
  <si>
    <t>MS-37982</t>
  </si>
  <si>
    <t>SKYY - VODKA 80 PRF - 50 ML</t>
  </si>
  <si>
    <t>SKYY - VODKA 80 PRF - 50 ML  ( MS-37982 )</t>
  </si>
  <si>
    <t>MS-27120</t>
  </si>
  <si>
    <t>WILD TURKEY 81 STRAIGHT RYE - STRAIGHT RYE - 750 ML</t>
  </si>
  <si>
    <t>WILD TURKEY 81 STRAIGHT RYE - STRAIGHT RYE - 750 ML  ( MS-27120 )</t>
  </si>
  <si>
    <t>MS-73140</t>
  </si>
  <si>
    <t>CHILA ORCHATA CINNAMON CREAM RUM(RUM BS) - SPECIALTY LIQ - 750 ML</t>
  </si>
  <si>
    <t>CHILA ORCHATA CINNAMON CREAM RUM(RUM BS) - SPECIALTY LIQ - 750 ML  ( MS-73140 )</t>
  </si>
  <si>
    <t>MS-45097</t>
  </si>
  <si>
    <t>MONTEGO BAY WHITE RUM (PET) - RUM VIRG ISLS - 1.0 LTR</t>
  </si>
  <si>
    <t>MONTEGO BAY WHITE RUM (PET) - RUM VIRG ISLS - 1.0 LTR  ( MS-45097 )</t>
  </si>
  <si>
    <t>MS-19116</t>
  </si>
  <si>
    <t>JIM BEAM SINGLE BARREL KY STRAIGHT BRBN - STRT BOURBON - 750 ML</t>
  </si>
  <si>
    <t>JIM BEAM SINGLE BARREL KY STRAIGHT BRBN - STRT BOURBON - 750 ML  ( MS-19116 )</t>
  </si>
  <si>
    <t>MS-33773</t>
  </si>
  <si>
    <t>THREE OLIVES TARTZ FLAVORED VODKA - VODKA IMPORTD - 750 ML</t>
  </si>
  <si>
    <t>THREE OLIVES TARTZ FLAVORED VODKA - VODKA IMPORTD - 750 ML  ( MS-33773 )</t>
  </si>
  <si>
    <t>MS-22120</t>
  </si>
  <si>
    <t>WILD TURKEY 81 - STRT BOURBON - 375 ML</t>
  </si>
  <si>
    <t>WILD TURKEY 81 - STRT BOURBON - 375 ML  ( MS-22120 )</t>
  </si>
  <si>
    <t>MS-43356</t>
  </si>
  <si>
    <t>CASTILLO GOLD - RUM PUER RICO - 750 ML</t>
  </si>
  <si>
    <t>CASTILLO GOLD - RUM PUER RICO - 750 ML  ( MS-43356 )</t>
  </si>
  <si>
    <t>MS-67149</t>
  </si>
  <si>
    <t>TWISTED SHOTZ WASHINGTON APPLE:APL/WHSKY - IM OTH SPCLTS - 100 ML</t>
  </si>
  <si>
    <t>TWISTED SHOTZ WASHINGTON APPLE:APL/WHSKY - IM OTH SPCLTS - 100 ML  ( MS-67149 )</t>
  </si>
  <si>
    <t>MS-87640</t>
  </si>
  <si>
    <t>FAMILIA CAMARENA SILVER TEQUILA - IM TEQ WHITE - 50 ML</t>
  </si>
  <si>
    <t>FAMILIA CAMARENA SILVER TEQUILA - IM TEQ WHITE - 50 ML  ( MS-87640 )</t>
  </si>
  <si>
    <t>MS-27126</t>
  </si>
  <si>
    <t>RUSSELL'S RESERVE 6YR OLD RYE WHISKEY - STRAIGHT RYE - 750 ML</t>
  </si>
  <si>
    <t>RUSSELL'S RESERVE 6YR OLD RYE WHISKEY - STRAIGHT RYE - 750 ML  ( MS-27126 )</t>
  </si>
  <si>
    <t>MS-42599</t>
  </si>
  <si>
    <t>LEBLON CACHACA (BRAZIL) - IM RUM OTHER - 750 ML</t>
  </si>
  <si>
    <t>CACHACA</t>
  </si>
  <si>
    <t>LEBLON CACHACA (BRAZIL) - IM RUM OTHER - 750 ML  ( MS-42599 )</t>
  </si>
  <si>
    <t>MS-40036</t>
  </si>
  <si>
    <t>TAAKA PINEAPPLE FLAVORED VODKA - OTHER FL VODK - 50 ML</t>
  </si>
  <si>
    <t>TAAKA PINEAPPLE FLAVORED VODKA - OTHER FL VODK - 50 ML  ( MS-40036 )</t>
  </si>
  <si>
    <t>MS-73721</t>
  </si>
  <si>
    <t>EVAN WILLIAMS FIRE - SPECIALTY LIQ - 750 ML</t>
  </si>
  <si>
    <t>EVAN WILLIAMS FIRE - SPECIALTY LIQ - 750 ML  ( MS-73721 )</t>
  </si>
  <si>
    <t>MS-86883</t>
  </si>
  <si>
    <t>SOUTHERN COMFORT 70 (WAS 76 PROOF) - MISC US WHSKY - 200 ML</t>
  </si>
  <si>
    <t>SOUTHERN COMFORT 70 (WAS 76 PROOF) - MISC US WHSKY - 200 ML  ( MS-86883 )</t>
  </si>
  <si>
    <t>MS-40157</t>
  </si>
  <si>
    <t>SEAGRAM'S PEACH FLAVORED VODKA - OTHER FL VODK - 750 ML</t>
  </si>
  <si>
    <t>SEAGRAM'S PEACH FLAVORED VODKA - OTHER FL VODK - 750 ML  ( MS-40157 )</t>
  </si>
  <si>
    <t>MS-65065</t>
  </si>
  <si>
    <t>GOLDSCHLAGER CINNAMON SCHNAPPS IMPORTED - IM OTH SPCLTS - 375 ML</t>
  </si>
  <si>
    <t>GOLDSCHLAGER CINNAMON SCHNAPPS IMPORTED - IM OTH SPCLTS - 375 ML  ( MS-65065 )</t>
  </si>
  <si>
    <t>MS-89838</t>
  </si>
  <si>
    <t>HORNITOS REPOSADO TEQUILA - IM TEQ GOLD - 1.75 LTR</t>
  </si>
  <si>
    <t>HORNITOS REPOSADO TEQUILA - IM TEQ GOLD - 1.75 LTR  ( MS-89838 )</t>
  </si>
  <si>
    <t>MS-27560</t>
  </si>
  <si>
    <t>STRANAHAN'S COLORADO WHISKEY - MISC US WHSKY - 750 ML</t>
  </si>
  <si>
    <t>STRANAHAN'S COLORADO WHISKEY - MISC US WHSKY - 750 ML  ( MS-27560 )</t>
  </si>
  <si>
    <t>MS-85987</t>
  </si>
  <si>
    <t>BOLS TRIPLE SEC 30 PROOF - TRIPLE SEC - 1.0 LTR</t>
  </si>
  <si>
    <t>BOLS TRIPLE SEC 30 PROOF - TRIPLE SEC - 1.0 LTR  ( MS-85987 )</t>
  </si>
  <si>
    <t>MS-35817</t>
  </si>
  <si>
    <t>DOBRA - VODKA 80 PRF - 1.0 LTR</t>
  </si>
  <si>
    <t>DOBRA - VODKA 80 PRF - 1.0 LTR  ( MS-35817 )</t>
  </si>
  <si>
    <t>MS-35414</t>
  </si>
  <si>
    <t>BURNETT'S VODKA 80 PROOF - VODKA 80 PRF - 375 ML</t>
  </si>
  <si>
    <t>BURNETT'S VODKA 80 PROOF - VODKA 80 PRF - 375 ML  ( MS-35414 )</t>
  </si>
  <si>
    <t>MS-35413</t>
  </si>
  <si>
    <t>BURNETT'S VODKA 80 PROOF - VODKA 80 PRF - 200 ML</t>
  </si>
  <si>
    <t>BURNETT'S VODKA 80 PROOF - VODKA 80 PRF - 200 ML  ( MS-35413 )</t>
  </si>
  <si>
    <t>MS-35418</t>
  </si>
  <si>
    <t>BURNETT'S VODKA 80 PROOF - VODKA 80 PRF - 1.75 LTR</t>
  </si>
  <si>
    <t>BURNETT'S VODKA 80 PROOF - VODKA 80 PRF - 1.75 LTR  ( MS-35418 )</t>
  </si>
  <si>
    <t>MS-38064</t>
  </si>
  <si>
    <t>TAAKA - VODKA 80 PRF - 375 ML</t>
  </si>
  <si>
    <t>TAAKA - VODKA 80 PRF - 375 ML  ( MS-38064 )</t>
  </si>
  <si>
    <t>MS-38063</t>
  </si>
  <si>
    <t>TAAKA - VODKA 80 PRF - 200 ML</t>
  </si>
  <si>
    <t>TAAKA - VODKA 80 PRF - 200 ML  ( MS-38063 )</t>
  </si>
  <si>
    <t>MS-38068</t>
  </si>
  <si>
    <t>TAAKA - VODKA 80 PRF - 1.75 LTR</t>
  </si>
  <si>
    <t>TAAKA - VODKA 80 PRF - 1.75 LTR  ( MS-38068 )</t>
  </si>
  <si>
    <t>MS-35417</t>
  </si>
  <si>
    <t>BURNETT'S VODKA 80 PROOF - VODKA 80 PRF - 1.0 LTR</t>
  </si>
  <si>
    <t>BURNETT'S VODKA 80 PROOF - VODKA 80 PRF - 1.0 LTR  ( MS-35417 )</t>
  </si>
  <si>
    <t>MS-38076</t>
  </si>
  <si>
    <t>TAAKA - VODKA 80 PRF - 750 ML TRV</t>
  </si>
  <si>
    <t>TAAKA - VODKA 80 PRF - 750 ML TRV  ( MS-38076 )</t>
  </si>
  <si>
    <t>MS-38067</t>
  </si>
  <si>
    <t>TAAKA - VODKA 80 PRF - 1.0 LTR</t>
  </si>
  <si>
    <t>TAAKA - VODKA 80 PRF - 1.0 LTR  ( MS-38067 )</t>
  </si>
  <si>
    <t>MS-35088</t>
  </si>
  <si>
    <t>ARISTOCRAT SUPREME - VODKA 80 PRF - 1.75 LTR</t>
  </si>
  <si>
    <t>ARISTOCRAT SUPREME - VODKA 80 PRF - 1.75 LTR  ( MS-35088 )</t>
  </si>
  <si>
    <t>MS-35410</t>
  </si>
  <si>
    <t>BURNETT'S VODKA 80 PROOF - VODKA 80 PRF - 750 ML TRV</t>
  </si>
  <si>
    <t>BURNETT'S VODKA 80 PROOF - VODKA 80 PRF - 750 ML TRV  ( MS-35410 )</t>
  </si>
  <si>
    <t>MS-35648</t>
  </si>
  <si>
    <t>CROWN RUSSE (PET) - VODKA 80 PRF - 1.75 LTR</t>
  </si>
  <si>
    <t>CROWN RUSSE (PET) - VODKA 80 PRF - 1.75 LTR  ( MS-35648 )</t>
  </si>
  <si>
    <t>MS-20538</t>
  </si>
  <si>
    <t>KENTUCKY TAVERN - STRT BOURBON - 1.75 LTR</t>
  </si>
  <si>
    <t>KENTUCKY TAVERN - STRT BOURBON - 1.75 LTR  ( MS-20538 )</t>
  </si>
  <si>
    <t>MS-89578</t>
  </si>
  <si>
    <t>MONTEZUMA - IM TEQ GOLD - 1.75 LTR</t>
  </si>
  <si>
    <t>MONTEZUMA - IM TEQ GOLD - 1.75 LTR  ( MS-89578 )</t>
  </si>
  <si>
    <t>MS-38066</t>
  </si>
  <si>
    <t>TAAKA - VODKA 80 PRF - 750 ML</t>
  </si>
  <si>
    <t>TAAKA - VODKA 80 PRF - 750 ML  ( MS-38066 )</t>
  </si>
  <si>
    <t>MS-35416</t>
  </si>
  <si>
    <t>BURNETT'S VODKA 80 PROOF - VODKA 80 PRF - 750 ML</t>
  </si>
  <si>
    <t>BURNETT'S VODKA 80 PROOF - VODKA 80 PRF - 750 ML  ( MS-35416 )</t>
  </si>
  <si>
    <t>MS-24178</t>
  </si>
  <si>
    <t>HEAVEN HILL - BLENDED WHSKY - 1.75 LTR</t>
  </si>
  <si>
    <t>HEAVEN HILL - BLENDED WHSKY - 1.75 LTR  ( MS-24178 )</t>
  </si>
  <si>
    <t>MS-33708</t>
  </si>
  <si>
    <t>EXCLUSIV 1 VODKA MOLDOVA - VODKA IMPORTD - 750 ML</t>
  </si>
  <si>
    <t>EXCLUSIV 1 VODKA MOLDOVA - VODKA IMPORTD - 750 ML  ( MS-33708 )</t>
  </si>
  <si>
    <t>MS-35087</t>
  </si>
  <si>
    <t>ARISTOCRAT SUPREME - VODKA 80 PRF - 1.0 LTR</t>
  </si>
  <si>
    <t>ARISTOCRAT SUPREME - VODKA 80 PRF - 1.0 LTR  ( MS-35087 )</t>
  </si>
  <si>
    <t>MS-33709</t>
  </si>
  <si>
    <t>EXCLUSIV 1 VODKA MOLDOVA - VODKA IMPORTD - 1.75 LTR</t>
  </si>
  <si>
    <t>EXCLUSIV 1 VODKA MOLDOVA - VODKA IMPORTD - 1.75 LTR  ( MS-33709 )</t>
  </si>
  <si>
    <t>MS-24174</t>
  </si>
  <si>
    <t>HEAVEN HILL - BLENDED WHSKY - 375 ML</t>
  </si>
  <si>
    <t>HEAVEN HILL - BLENDED WHSKY - 375 ML  ( MS-24174 )</t>
  </si>
  <si>
    <t>MS-12888</t>
  </si>
  <si>
    <t>CANADIAN RICH AND RARE - CANDN BTL U S - 1.75 LTR</t>
  </si>
  <si>
    <t>CANADIAN RICH AND RARE - CANDN BTL U S - 1.75 LTR  ( MS-12888 )</t>
  </si>
  <si>
    <t>MS-18048</t>
  </si>
  <si>
    <t>EVAN WILLIAMS GREEN LABEL - STRT BOURBON - 1.75 LTR</t>
  </si>
  <si>
    <t>EVAN WILLIAMS GREEN LABEL - STRT BOURBON - 1.75 LTR  ( MS-18048 )</t>
  </si>
  <si>
    <t>MS-18198</t>
  </si>
  <si>
    <t>EZRA BROOKS 90 PROOF - STRT BOURBON - 1.75 LTR</t>
  </si>
  <si>
    <t>EZRA BROOKS 90 PROOF - STRT BOURBON - 1.75 LTR  ( MS-18198 )</t>
  </si>
  <si>
    <t>MS-76227</t>
  </si>
  <si>
    <t>MONTEZUMA BLUE TEQUILA BLEND - SPECIALTY LIQ - 1.0 LTR</t>
  </si>
  <si>
    <t>MONTEZUMA BLUE TEQUILA BLEND - SPECIALTY LIQ - 1.0 LTR  ( MS-76227 )</t>
  </si>
  <si>
    <t>MS-76485</t>
  </si>
  <si>
    <t>PANCHO VILLA ROJO TEQUILA DSS - SPECIALTY LIQ - 1.0 LTR</t>
  </si>
  <si>
    <t>PANCHO VILLA ROJO TEQUILA DSS - SPECIALTY LIQ - 1.0 LTR  ( MS-76485 )</t>
  </si>
  <si>
    <t>MS-12308</t>
  </si>
  <si>
    <t>CANADIAN HUNTER - CANDN BTL U S - 1.75 LTR</t>
  </si>
  <si>
    <t>CANADIAN HUNTER - CANDN BTL U S - 1.75 LTR  ( MS-12308 )</t>
  </si>
  <si>
    <t>MS-35647</t>
  </si>
  <si>
    <t>CROWN RUSSE - VODKA 80 PRF - 1.0 LTR</t>
  </si>
  <si>
    <t>CROWN RUSSE - VODKA 80 PRF - 1.0 LTR  ( MS-35647 )</t>
  </si>
  <si>
    <t>MS-35084</t>
  </si>
  <si>
    <t>ARISTOCRAT SUPREME - VODKA 80 PRF - 375 ML</t>
  </si>
  <si>
    <t>ARISTOCRAT SUPREME - VODKA 80 PRF - 375 ML  ( MS-35084 )</t>
  </si>
  <si>
    <t>MS-24176</t>
  </si>
  <si>
    <t>HEAVEN HILL - BLENDED WHSKY - 750 ML</t>
  </si>
  <si>
    <t>HEAVEN HILL - BLENDED WHSKY - 750 ML  ( MS-24176 )</t>
  </si>
  <si>
    <t>MS-24173</t>
  </si>
  <si>
    <t>HEAVEN HILL - BLENDED WHSKY - 200 ML</t>
  </si>
  <si>
    <t>HEAVEN HILL - BLENDED WHSKY - 200 ML  ( MS-24173 )</t>
  </si>
  <si>
    <t>MS-22784</t>
  </si>
  <si>
    <t>BEAMS 8 STAR - BLENDED WHSKY - 375 ML</t>
  </si>
  <si>
    <t>BEAMS 8 STAR - BLENDED WHSKY - 375 ML  ( MS-22784 )</t>
  </si>
  <si>
    <t>MS-39888</t>
  </si>
  <si>
    <t>TAAKA - VODKA 1OO PRF - 1.75 LTR</t>
  </si>
  <si>
    <t>TAAKA - VODKA 1OO PRF - 1.75 LTR  ( MS-39888 )</t>
  </si>
  <si>
    <t>MS-22788</t>
  </si>
  <si>
    <t>BEAMS 8 STAR - BLENDED WHSKY - 1.75 LTR</t>
  </si>
  <si>
    <t>BEAMS 8 STAR - BLENDED WHSKY - 1.75 LTR  ( MS-22788 )</t>
  </si>
  <si>
    <t>MS-18047</t>
  </si>
  <si>
    <t>EVAN WILLIAMS GREEN LABEL - STRT BOURBON - 1.0 LTR</t>
  </si>
  <si>
    <t>EVAN WILLIAMS GREEN LABEL - STRT BOURBON - 1.0 LTR  ( MS-18047 )</t>
  </si>
  <si>
    <t>MS-41836</t>
  </si>
  <si>
    <t>EVERCLEAR ALCOHOL - ALCOHOL - 750 ML</t>
  </si>
  <si>
    <t>EVERCLEAR ALCOHOL - ALCOHOL - 750 ML  ( MS-41836 )</t>
  </si>
  <si>
    <t>MS-35083</t>
  </si>
  <si>
    <t>ARISTOCRAT SUPREME - VODKA 80 PRF - 200 ML</t>
  </si>
  <si>
    <t>ARISTOCRAT SUPREME - VODKA 80 PRF - 200 ML  ( MS-35083 )</t>
  </si>
  <si>
    <t>MS-21482</t>
  </si>
  <si>
    <t>BENCHMARK OLD # 8 STRAIGHT BOURBON - STRT BOURBON - 1.75 LTR</t>
  </si>
  <si>
    <t>BENCHMARK OLD # 8 STRAIGHT BOURBON - STRT BOURBON - 1.75 LTR  ( MS-21482 )</t>
  </si>
  <si>
    <t>MS-35085</t>
  </si>
  <si>
    <t>ARISTOCRAT SUPREME - VODKA 80 PRF - 750 ML TRV</t>
  </si>
  <si>
    <t>ARISTOCRAT SUPREME - VODKA 80 PRF - 750 ML TRV  ( MS-35085 )</t>
  </si>
  <si>
    <t>MS-33707</t>
  </si>
  <si>
    <t>EXCLUSIV 1 VODKA MOLDOVA - VODKA IMPORTD - 375 ML</t>
  </si>
  <si>
    <t>EXCLUSIV 1 VODKA MOLDOVA - VODKA IMPORTD - 375 ML  ( MS-33707 )</t>
  </si>
  <si>
    <t>MS-35318</t>
  </si>
  <si>
    <t>BARTON - VODKA 80 PRF - 1.75 LTR</t>
  </si>
  <si>
    <t>BARTON - VODKA 80 PRF - 1.75 LTR  ( MS-35318 )</t>
  </si>
  <si>
    <t>MS-44047</t>
  </si>
  <si>
    <t>ARISTOCRAT LIGHT - RUM VIRG ISLS - 1.0 LTR</t>
  </si>
  <si>
    <t>ARISTOCRAT LIGHT - RUM VIRG ISLS - 1.0 LTR  ( MS-44047 )</t>
  </si>
  <si>
    <t>MS-44048</t>
  </si>
  <si>
    <t>ARISTOCRAT LIGHT - RUM VIRG ISLS - 1.75 LTR</t>
  </si>
  <si>
    <t>ARISTOCRAT LIGHT - RUM VIRG ISLS - 1.75 LTR  ( MS-44048 )</t>
  </si>
  <si>
    <t>MS-89888</t>
  </si>
  <si>
    <t>TORADA REPOSADO - IM TEQ GOLD - 1.75 LTR</t>
  </si>
  <si>
    <t>TORADA REPOSADO - IM TEQ GOLD - 1.75 LTR  ( MS-89888 )</t>
  </si>
  <si>
    <t>MS-10008</t>
  </si>
  <si>
    <t>SCORESBY VERY RARE SCOTCH - SCOTCH BTL US - 1.75 LTR</t>
  </si>
  <si>
    <t>SCORESBY VERY RARE SCOTCH - SCOTCH BTL US - 1.75 LTR  ( MS-10008 )</t>
  </si>
  <si>
    <t>MS-86110</t>
  </si>
  <si>
    <t>DEKUYPER TRIPLE SEC - TRIPLE SEC - 750 ML</t>
  </si>
  <si>
    <t>DEKUYPER TRIPLE SEC - TRIPLE SEC - 750 ML  ( MS-86110 )</t>
  </si>
  <si>
    <t>MS-12886</t>
  </si>
  <si>
    <t>CANADIAN RICH AND RARE - CANDN BTL U S - 750 ML</t>
  </si>
  <si>
    <t>CANADIAN RICH AND RARE - CANDN BTL U S - 750 ML  ( MS-12886 )</t>
  </si>
  <si>
    <t>MS-89778</t>
  </si>
  <si>
    <t>RIO GRANDE - IM TEQ GOLD - 1.75 LTR</t>
  </si>
  <si>
    <t>RIO GRANDE - IM TEQ GOLD - 1.75 LTR  ( MS-89778 )</t>
  </si>
  <si>
    <t>MS-88148</t>
  </si>
  <si>
    <t>MONTEZUMA - IM TEQ WHITE - 1.75 LTR</t>
  </si>
  <si>
    <t>MONTEZUMA - IM TEQ WHITE - 1.75 LTR  ( MS-88148 )</t>
  </si>
  <si>
    <t>MS-88738</t>
  </si>
  <si>
    <t>TORADA - IM TEQ WHITE - 1.75 LTR</t>
  </si>
  <si>
    <t>TORADA - IM TEQ WHITE - 1.75 LTR  ( MS-88738 )</t>
  </si>
  <si>
    <t>MS-18978</t>
  </si>
  <si>
    <t>J W DANT CHARCOAL PERFECTED - STRT BOURBON - 1.75 LTR</t>
  </si>
  <si>
    <t>J W DANT CHARCOAL PERFECTED - STRT BOURBON - 1.75 LTR  ( MS-18978 )</t>
  </si>
  <si>
    <t>MS-18046</t>
  </si>
  <si>
    <t>EVAN WILLIAMS GREEN LABEL - STRT BOURBON - 750 ML</t>
  </si>
  <si>
    <t>EVAN WILLIAMS GREEN LABEL - STRT BOURBON - 750 ML  ( MS-18046 )</t>
  </si>
  <si>
    <t>MS-88737</t>
  </si>
  <si>
    <t>TORADA - IM TEQ WHITE - 1.0 LTR</t>
  </si>
  <si>
    <t>TORADA - IM TEQ WHITE - 1.0 LTR  ( MS-88737 )</t>
  </si>
  <si>
    <t>MS-35086</t>
  </si>
  <si>
    <t>ARISTOCRAT SUPREME - VODKA 80 PRF - 750 ML</t>
  </si>
  <si>
    <t>ARISTOCRAT SUPREME - VODKA 80 PRF - 750 ML  ( MS-35086 )</t>
  </si>
  <si>
    <t>MS-24177</t>
  </si>
  <si>
    <t>HEAVEN HILL - BLENDED WHSKY - 1.0 LTR</t>
  </si>
  <si>
    <t>HEAVEN HILL - BLENDED WHSKY - 1.0 LTR  ( MS-24177 )</t>
  </si>
  <si>
    <t>MS-44218</t>
  </si>
  <si>
    <t>BARTON LIGHT - RUM VIRG ISLS - 1.75 LTR</t>
  </si>
  <si>
    <t>BARTON LIGHT - RUM VIRG ISLS - 1.75 LTR  ( MS-44218 )</t>
  </si>
  <si>
    <t>MS-26608</t>
  </si>
  <si>
    <t>GEORGE DICKEL O #8 - TENN WHISKEY - 1.75 LTR</t>
  </si>
  <si>
    <t>GEORGE DICKEL O #8 - TENN WHISKEY - 1.75 LTR  ( MS-26608 )</t>
  </si>
  <si>
    <t>MS-22783</t>
  </si>
  <si>
    <t>BEAMS 8 STAR - BLENDED WHSKY - 200 ML</t>
  </si>
  <si>
    <t>BEAMS 8 STAR - BLENDED WHSKY - 200 ML  ( MS-22783 )</t>
  </si>
  <si>
    <t>MS-38088</t>
  </si>
  <si>
    <t>PLATINUM 7X VODKA (WAS TAAKA PLATINUM) - VODKA 80 PRF - 1.75 LTR</t>
  </si>
  <si>
    <t>PLATINUM 7X VODKA (WAS TAAKA PLATINUM) - VODKA 80 PRF - 1.75 LTR  ( MS-38088 )</t>
  </si>
  <si>
    <t>MS-42031</t>
  </si>
  <si>
    <t>BURNETT'S WHIPPED CREAM FLAVORED VODKA - OTHER FL VODK - 750 ML</t>
  </si>
  <si>
    <t>BURNETT'S WHIPPED CREAM FLAVORED VODKA - OTHER FL VODK - 750 ML  ( MS-42031 )</t>
  </si>
  <si>
    <t>MS-41838</t>
  </si>
  <si>
    <t>EVERCLEAR ALCOHOL - ALCOHOL - 1.75 LTR</t>
  </si>
  <si>
    <t>EVERCLEAR ALCOHOL - ALCOHOL - 1.75 LTR  ( MS-41838 )</t>
  </si>
  <si>
    <t>MS-11788</t>
  </si>
  <si>
    <t>BLACK VELVET - CANDN BTL U S - 1.75 LTR</t>
  </si>
  <si>
    <t>BLACK VELVET - CANDN BTL U S - 1.75 LTR  ( MS-11788 )</t>
  </si>
  <si>
    <t>MS-20248</t>
  </si>
  <si>
    <t>OLD CROW - STRT BOURBON - 1.75 LTR</t>
  </si>
  <si>
    <t>OLD CROW - STRT BOURBON - 1.75 LTR  ( MS-20248 )</t>
  </si>
  <si>
    <t>MS-13638</t>
  </si>
  <si>
    <t>LORD CALVERT - CANDN BTL U S - 1.75 LTR</t>
  </si>
  <si>
    <t>LORD CALVERT - CANDN BTL U S - 1.75 LTR  ( MS-13638 )</t>
  </si>
  <si>
    <t>MS-84307</t>
  </si>
  <si>
    <t>MR BOSTON'S PEACH ORCHARD - OTHER SCHNAPP - 1.0 LTR</t>
  </si>
  <si>
    <t>MR BOSTON'S PEACH ORCHARD - OTHER SCHNAPP - 1.0 LTR  ( MS-84307 )</t>
  </si>
  <si>
    <t>MS-6998</t>
  </si>
  <si>
    <t>CLAN MCGREGOR - SCOTCH BTL US - 1.75 LTR</t>
  </si>
  <si>
    <t>CLAN MCGREGOR - SCOTCH BTL US - 1.75 LTR  ( MS-6998 )</t>
  </si>
  <si>
    <t>MS-87127</t>
  </si>
  <si>
    <t>ARISTOCRAT SUPREME WHITE TEQUILA - IM TEQ WHITE - 1.0 LTR</t>
  </si>
  <si>
    <t>ARISTOCRAT SUPREME WHITE TEQUILA - IM TEQ WHITE - 1.0 LTR  ( MS-87127 )</t>
  </si>
  <si>
    <t>MS-88796</t>
  </si>
  <si>
    <t>TWO FINGERS - IM TEQ WHITE - 750 ML</t>
  </si>
  <si>
    <t>TWO FINGERS - IM TEQ WHITE - 750 ML  ( MS-88796 )</t>
  </si>
  <si>
    <t>MS-18196</t>
  </si>
  <si>
    <t>EZRA BROOKS 90 PROOF - STRT BOURBON - 750 ML</t>
  </si>
  <si>
    <t>EZRA BROOKS 90 PROOF - STRT BOURBON - 750 ML  ( MS-18196 )</t>
  </si>
  <si>
    <t>MS-39175</t>
  </si>
  <si>
    <t>BURNETT'S VODKA 100 PROOF - VODKA 1OO PRF - 1.75 LTR</t>
  </si>
  <si>
    <t>BURNETT'S VODKA 100 PROOF - VODKA 1OO PRF - 1.75 LTR  ( MS-39175 )</t>
  </si>
  <si>
    <t>MS-89388</t>
  </si>
  <si>
    <t>JUAREZ - IM TEQ GOLD - 1.75 LTR</t>
  </si>
  <si>
    <t>JUAREZ - IM TEQ GOLD - 1.75 LTR  ( MS-89388 )</t>
  </si>
  <si>
    <t>MS-37067</t>
  </si>
  <si>
    <t>MR BOSTON - VODKA 80 PRF - 1.0 LTR</t>
  </si>
  <si>
    <t>MR BOSTON - VODKA 80 PRF - 1.0 LTR  ( MS-37067 )</t>
  </si>
  <si>
    <t>MS-85437</t>
  </si>
  <si>
    <t>MR BOSTON BLUE CURACAO - CURACAO - 1.0 LTR</t>
  </si>
  <si>
    <t>MR BOSTON BLUE CURACAO - CURACAO - 1.0 LTR  ( MS-85437 )</t>
  </si>
  <si>
    <t>MS-41294</t>
  </si>
  <si>
    <t>BURNETT'S PEACH FLAVORED VODKA - OTHER FL VODK - 750 ML</t>
  </si>
  <si>
    <t>BURNETT'S PEACH FLAVORED VODKA - OTHER FL VODK - 750 ML  ( MS-41294 )</t>
  </si>
  <si>
    <t>MS-41413</t>
  </si>
  <si>
    <t>BURNETT'S PINEAPPLE FLAVORED VODKA - OTHER FL VODK - 750 ML</t>
  </si>
  <si>
    <t>BURNETT'S PINEAPPLE FLAVORED VODKA - OTHER FL VODK - 750 ML  ( MS-41413 )</t>
  </si>
  <si>
    <t>MS-86251</t>
  </si>
  <si>
    <t>JUAREZ TRIPLE SEC - TRIPLE SEC - 1.0 LTR</t>
  </si>
  <si>
    <t>JUAREZ TRIPLE SEC - TRIPLE SEC - 1.0 LTR  ( MS-86251 )</t>
  </si>
  <si>
    <t>MS-12880</t>
  </si>
  <si>
    <t>CANADIAN RICH AND RARE - CANDN BTL U S - 375 ML</t>
  </si>
  <si>
    <t>CANADIAN RICH AND RARE - CANDN BTL U S - 375 ML  ( MS-12880 )</t>
  </si>
  <si>
    <t>MS-15248</t>
  </si>
  <si>
    <t>WINDSOR CANADIAN BLENDED CANADIAN WHISKY - CANDN BTL U S - 1.75 LTR</t>
  </si>
  <si>
    <t>WINDSOR CANADIAN BLENDED CANADIAN WHISKY - CANDN BTL U S - 1.75 LTR  ( MS-15248 )</t>
  </si>
  <si>
    <t>MS-7208</t>
  </si>
  <si>
    <t>CRAWFORDS - SCOTCH BTL US - 1.75 LTR</t>
  </si>
  <si>
    <t>CRAWFORDS - SCOTCH BTL US - 1.75 LTR  ( MS-7208 )</t>
  </si>
  <si>
    <t>MS-25973</t>
  </si>
  <si>
    <t>T W SAMUELS BLEND WHISKEY - BLENDED WHSKY - 200 ML</t>
  </si>
  <si>
    <t>WHISKEY - BLND BOURBON</t>
  </si>
  <si>
    <t>T W SAMUELS BLEND WHISKEY - BLENDED WHSKY - 200 ML  ( MS-25973 )</t>
  </si>
  <si>
    <t>MS-10278</t>
  </si>
  <si>
    <t>USHER'S GREEN STRIPED - SCOTCH BTL US - 1.75 LTR</t>
  </si>
  <si>
    <t>USHER'S GREEN STRIPED - SCOTCH BTL US - 1.75 LTR  ( MS-10278 )</t>
  </si>
  <si>
    <t>MS-33712</t>
  </si>
  <si>
    <t>EXCLUSIV 4 BERRY FLAVORED VODKA MOLDOVA - VODKA IMPORTD - 750 ML</t>
  </si>
  <si>
    <t>EXCLUSIV 4 BERRY FLAVORED VODKA MOLDOVA - VODKA IMPORTD - 750 ML  ( MS-33712 )</t>
  </si>
  <si>
    <t>MS-33725</t>
  </si>
  <si>
    <t>EXCLUSIV 7 PEACH FLAVORED VODKA MOLDOVA - VODKA IMPORTD - 750 ML</t>
  </si>
  <si>
    <t>EXCLUSIV 7 PEACH FLAVORED VODKA MOLDOVA - VODKA IMPORTD - 750 ML  ( MS-33725 )</t>
  </si>
  <si>
    <t>MS-86487</t>
  </si>
  <si>
    <t>MR BOSTON TRIPLE SEC - TRIPLE SEC - 1.0 LTR</t>
  </si>
  <si>
    <t>MR BOSTON TRIPLE SEC - TRIPLE SEC - 1.0 LTR  ( MS-86487 )</t>
  </si>
  <si>
    <t>MS-30238</t>
  </si>
  <si>
    <t>GILBEYS GIN - GIN DOMESTIC - 1.75 LTR</t>
  </si>
  <si>
    <t>GILBEYS GIN - GIN DOMESTIC - 1.75 LTR  ( MS-30238 )</t>
  </si>
  <si>
    <t>MS-22787</t>
  </si>
  <si>
    <t>BEAMS 8 STAR - BLENDED WHSKY - 1.0 LTR</t>
  </si>
  <si>
    <t>BEAMS 8 STAR - BLENDED WHSKY - 1.0 LTR  ( MS-22787 )</t>
  </si>
  <si>
    <t>MS-20537</t>
  </si>
  <si>
    <t>KENTUCKY TAVERN - STRT BOURBON - 1.0 LTR</t>
  </si>
  <si>
    <t>KENTUCKY TAVERN - STRT BOURBON - 1.0 LTR  ( MS-20537 )</t>
  </si>
  <si>
    <t>MS-20536</t>
  </si>
  <si>
    <t>KENTUCKY TAVERN - STRT BOURBON - 750 ML</t>
  </si>
  <si>
    <t>KENTUCKY TAVERN - STRT BOURBON - 750 ML  ( MS-20536 )</t>
  </si>
  <si>
    <t>MS-25974</t>
  </si>
  <si>
    <t>T W SAMUELS BLEND WHISKEY - BLENDED WHSKY - 375 ML</t>
  </si>
  <si>
    <t>T W SAMUELS BLEND WHISKEY - BLENDED WHSKY - 375 ML  ( MS-25974 )</t>
  </si>
  <si>
    <t>MS-43388</t>
  </si>
  <si>
    <t>CASTILLO WHITE PET - RUM PUER RICO - 1.75 LTR</t>
  </si>
  <si>
    <t>CASTILLO WHITE PET - RUM PUER RICO - 1.75 LTR  ( MS-43388 )</t>
  </si>
  <si>
    <t>MS-19366</t>
  </si>
  <si>
    <t>KENTUCKY TAVERN - STRT BOURBON - 750 ML TRV</t>
  </si>
  <si>
    <t>KENTUCKY TAVERN - STRT BOURBON - 750 ML TRV  ( MS-19366 )</t>
  </si>
  <si>
    <t>MS-12885</t>
  </si>
  <si>
    <t>CANADIAN RICH AND RARE - CANDN BTL U S - 750 ML TRV</t>
  </si>
  <si>
    <t>CANADIAN RICH AND RARE - CANDN BTL U S - 750 ML TRV  ( MS-12885 )</t>
  </si>
  <si>
    <t>MS-21480</t>
  </si>
  <si>
    <t>BENCHMARK OLD # 8 STRAIGHT BOURBON - STRT BOURBON - 750 ML</t>
  </si>
  <si>
    <t>BENCHMARK OLD # 8 STRAIGHT BOURBON - STRT BOURBON - 750 ML  ( MS-21480 )</t>
  </si>
  <si>
    <t>MS-75175</t>
  </si>
  <si>
    <t>KAMCHATKA 80 VODKA WITH PREMIUM LIQUEUR - SPECIALTY LIQ - 1.0 LTR</t>
  </si>
  <si>
    <t>KAMCHATKA 80 VODKA WITH PREMIUM LIQUEUR - SPECIALTY LIQ - 1.0 LTR  ( MS-75175 )</t>
  </si>
  <si>
    <t>MS-89887</t>
  </si>
  <si>
    <t>TORADA REPOSADO - IM TEQ GOLD - 1.0 LTR</t>
  </si>
  <si>
    <t>TORADA REPOSADO - IM TEQ GOLD - 1.0 LTR  ( MS-89887 )</t>
  </si>
  <si>
    <t>MS-89786</t>
  </si>
  <si>
    <t>SAUZA EXTRA GOLD TEQUILA - IM TEQ GOLD - 750 ML</t>
  </si>
  <si>
    <t>SAUZA EXTRA GOLD TEQUILA - IM TEQ GOLD - 750 ML  ( MS-89786 )</t>
  </si>
  <si>
    <t>MS-36908</t>
  </si>
  <si>
    <t>MCCORMICK - VODKA 80 PRF - 1.75 LTR</t>
  </si>
  <si>
    <t>MCCORMICK - VODKA 80 PRF - 1.75 LTR  ( MS-36908 )</t>
  </si>
  <si>
    <t>MS-29098</t>
  </si>
  <si>
    <t>ARISTOCRAT - GIN DOMESTIC - 1.75 LTR</t>
  </si>
  <si>
    <t>ARISTOCRAT - GIN DOMESTIC - 1.75 LTR  ( MS-29098 )</t>
  </si>
  <si>
    <t>MS-22786</t>
  </si>
  <si>
    <t>BEAMS 8 STAR - BLENDED WHSKY - 750 ML</t>
  </si>
  <si>
    <t>BEAMS 8 STAR - BLENDED WHSKY - 750 ML  ( MS-22786 )</t>
  </si>
  <si>
    <t>MS-52316</t>
  </si>
  <si>
    <t>CHRISTIAN BRANDY VS - GRAPE BRANDY - 750 ML</t>
  </si>
  <si>
    <t>CHRISTIAN BRANDY VS - GRAPE BRANDY - 750 ML  ( MS-52316 )</t>
  </si>
  <si>
    <t>MS-39886</t>
  </si>
  <si>
    <t>TAAKA - VODKA 1OO PRF - 750 ML</t>
  </si>
  <si>
    <t>TAAKA - VODKA 1OO PRF - 750 ML  ( MS-39886 )</t>
  </si>
  <si>
    <t>MS-35813</t>
  </si>
  <si>
    <t>DOBRA - VODKA 80 PRF - 200 ML</t>
  </si>
  <si>
    <t>DOBRA - VODKA 80 PRF - 200 ML  ( MS-35813 )</t>
  </si>
  <si>
    <t>MS-88556</t>
  </si>
  <si>
    <t>SAUZA SILVER - IM TEQ WHITE - 750 ML</t>
  </si>
  <si>
    <t>SAUZA SILVER - IM TEQ WHITE - 750 ML  ( MS-88556 )</t>
  </si>
  <si>
    <t>MS-52318</t>
  </si>
  <si>
    <t>CHRISTIAN BRANDY VS - GRAPE BRANDY - 1.75 LTR</t>
  </si>
  <si>
    <t>CHRISTIAN BRANDY VS - GRAPE BRANDY - 1.75 LTR  ( MS-52318 )</t>
  </si>
  <si>
    <t>MS-88147</t>
  </si>
  <si>
    <t>MONTEZUMA - IM TEQ WHITE - 1.0 LTR</t>
  </si>
  <si>
    <t>MONTEZUMA - IM TEQ WHITE - 1.0 LTR  ( MS-88147 )</t>
  </si>
  <si>
    <t>MS-29097</t>
  </si>
  <si>
    <t>ARISTOCRAT - GIN DOMESTIC - 1.0 LTR</t>
  </si>
  <si>
    <t>ARISTOCRAT - GIN DOMESTIC - 1.0 LTR  ( MS-29097 )</t>
  </si>
  <si>
    <t>MS-26606</t>
  </si>
  <si>
    <t>GEORGE DICKEL O #8 - TENN WHISKEY - 750 ML</t>
  </si>
  <si>
    <t>GEORGE DICKEL O #8 - TENN WHISKEY - 750 ML  ( MS-26606 )</t>
  </si>
  <si>
    <t>MS-89946</t>
  </si>
  <si>
    <t>TWO FINGERS - IM TEQ GOLD - 750 ML</t>
  </si>
  <si>
    <t>TWO FINGERS - IM TEQ GOLD - 750 ML  ( MS-89946 )</t>
  </si>
  <si>
    <t>MS-35317</t>
  </si>
  <si>
    <t>BARTON - VODKA 80 PRF - 1.0 LTR</t>
  </si>
  <si>
    <t>BARTON - VODKA 80 PRF - 1.0 LTR  ( MS-35317 )</t>
  </si>
  <si>
    <t>MS-87168</t>
  </si>
  <si>
    <t>AZTECA WHITE TEQUILA - IM TEQ WHITE - 1.75 LTR</t>
  </si>
  <si>
    <t>AZTECA WHITE TEQUILA - IM TEQ WHITE - 1.75 LTR  ( MS-87168 )</t>
  </si>
  <si>
    <t>MS-89767</t>
  </si>
  <si>
    <t>RIO GRANDE - IM TEQ GOLD - 1.0 LTR</t>
  </si>
  <si>
    <t>RIO GRANDE - IM TEQ GOLD - 1.0 LTR  ( MS-89767 )</t>
  </si>
  <si>
    <t>MS-41008</t>
  </si>
  <si>
    <t>TAAKA - VODKA OTH PRF - 1.75 LTR</t>
  </si>
  <si>
    <t>TAAKA - VODKA OTH PRF - 1.75 LTR  ( MS-41008 )</t>
  </si>
  <si>
    <t>MS-37938</t>
  </si>
  <si>
    <t>SKOL - VODKA 80 PRF - 1.75 LTR</t>
  </si>
  <si>
    <t>SKOL - VODKA 80 PRF - 1.75 LTR  ( MS-37938 )</t>
  </si>
  <si>
    <t>MS-33524</t>
  </si>
  <si>
    <t>EXCLUSIV 9 PINEAPPLE VODKA - VODKA IMPORTD - 750 ML</t>
  </si>
  <si>
    <t>EXCLUSIV 9 PINEAPPLE VODKA - VODKA IMPORTD - 750 ML  ( MS-33524 )</t>
  </si>
  <si>
    <t>MS-33706</t>
  </si>
  <si>
    <t>EXCLUSIV 1 VODKA MOLDOVA - VODKA IMPORTD - 200 ML</t>
  </si>
  <si>
    <t>EXCLUSIV 1 VODKA MOLDOVA - VODKA IMPORTD - 200 ML  ( MS-33706 )</t>
  </si>
  <si>
    <t>MS-43028</t>
  </si>
  <si>
    <t>ADMIRAL NELSON'S SPICED RUM - RUM PUER RICO - 1.75 LTR</t>
  </si>
  <si>
    <t>ADMIRAL NELSON'S SPICED RUM - RUM PUER RICO - 1.75 LTR  ( MS-43028 )</t>
  </si>
  <si>
    <t>MS-86389</t>
  </si>
  <si>
    <t>MONTEZUMA TRIPLE SEC - TRIPLE SEC - 1.75 LTR</t>
  </si>
  <si>
    <t>MONTEZUMA TRIPLE SEC - TRIPLE SEC - 1.75 LTR  ( MS-86389 )</t>
  </si>
  <si>
    <t>MS-43848</t>
  </si>
  <si>
    <t>RONRICO WHITE - RUM VIRG ISLS - 1.75 LTR</t>
  </si>
  <si>
    <t>RONRICO WHITE - RUM VIRG ISLS - 1.75 LTR  ( MS-43848 )</t>
  </si>
  <si>
    <t>MS-44217</t>
  </si>
  <si>
    <t>BARTON LIGHT - RUM VIRG ISLS - 1.0 LTR</t>
  </si>
  <si>
    <t>BARTON LIGHT - RUM VIRG ISLS - 1.0 LTR  ( MS-44217 )</t>
  </si>
  <si>
    <t>MS-41320</t>
  </si>
  <si>
    <t>BURNETT'S WATERMELON FLAVORED VODKA - OTHER FL VODK - 750 ML</t>
  </si>
  <si>
    <t>BURNETT'S WATERMELON FLAVORED VODKA - OTHER FL VODK - 750 ML  ( MS-41320 )</t>
  </si>
  <si>
    <t>MS-29868</t>
  </si>
  <si>
    <t>CROWN RUSSE GIN - GIN DOMESTIC - 1.75 LTR</t>
  </si>
  <si>
    <t>CROWN RUSSE GIN - GIN DOMESTIC - 1.75 LTR  ( MS-29868 )</t>
  </si>
  <si>
    <t>MS-45217</t>
  </si>
  <si>
    <t>MR BOSTON LIGHT - RUM VIRG ISLS - 1.0 LTR</t>
  </si>
  <si>
    <t>MR BOSTON LIGHT - RUM VIRG ISLS - 1.0 LTR  ( MS-45217 )</t>
  </si>
  <si>
    <t>MS-41060</t>
  </si>
  <si>
    <t>BURNETT'S PINK LEMONADE FLAVORED VODKA - OTHER FL VODK - 750 ML</t>
  </si>
  <si>
    <t>BURNETT'S PINK LEMONADE FLAVORED VODKA - OTHER FL VODK - 750 ML  ( MS-41060 )</t>
  </si>
  <si>
    <t>MS-44340</t>
  </si>
  <si>
    <t>CALYPSO SPICED RUM - RUM VIRG ISLS - 1.75 LTR</t>
  </si>
  <si>
    <t>CALYPSO SPICED RUM - RUM VIRG ISLS - 1.75 LTR  ( MS-44340 )</t>
  </si>
  <si>
    <t>MS-75088</t>
  </si>
  <si>
    <t>JUAREZ GOLD DSS TEQUILA BASED CORDIAL - SPECIALTY LIQ - 1.75 LTR</t>
  </si>
  <si>
    <t>JUAREZ GOLD DSS TEQUILA BASED CORDIAL - SPECIALTY LIQ - 1.75 LTR  ( MS-75088 )</t>
  </si>
  <si>
    <t>MS-29568</t>
  </si>
  <si>
    <t>BURNETT'S GIN - GIN DOMESTIC - 1.75 LTR</t>
  </si>
  <si>
    <t>BURNETT'S GIN - GIN DOMESTIC - 1.75 LTR  ( MS-29568 )</t>
  </si>
  <si>
    <t>MS-25976</t>
  </si>
  <si>
    <t>T W SAMUELS BLEND WHISKEY - BLENDED WHSKY - 750 ML</t>
  </si>
  <si>
    <t>T W SAMUELS BLEND WHISKEY - BLENDED WHSKY - 750 ML  ( MS-25976 )</t>
  </si>
  <si>
    <t>MS-86390</t>
  </si>
  <si>
    <t>MONTEZUMA TRIPLE SEC - TRIPLE SEC - 1.0 LTR</t>
  </si>
  <si>
    <t>MONTEZUMA TRIPLE SEC - TRIPLE SEC - 1.0 LTR  ( MS-86390 )</t>
  </si>
  <si>
    <t>MS-89787</t>
  </si>
  <si>
    <t>SAUZA EXTRA GOLD TEQUILA - IM TEQ GOLD - 1.0 LTR</t>
  </si>
  <si>
    <t>SAUZA EXTRA GOLD TEQUILA - IM TEQ GOLD - 1.0 LTR  ( MS-89787 )</t>
  </si>
  <si>
    <t>MS-41226</t>
  </si>
  <si>
    <t>BURNETT'S STRAWBERRY FLAVORED VODKA - OTHER FL VODK - 750 ML</t>
  </si>
  <si>
    <t>BURNETT'S STRAWBERRY FLAVORED VODKA - OTHER FL VODK - 750 ML  ( MS-41226 )</t>
  </si>
  <si>
    <t>MS-88736</t>
  </si>
  <si>
    <t>TORADA - IM TEQ WHITE - 750 ML</t>
  </si>
  <si>
    <t>TORADA - IM TEQ WHITE - 750 ML  ( MS-88736 )</t>
  </si>
  <si>
    <t>MS-19308</t>
  </si>
  <si>
    <t>KENTUCKY GENTLEMAN BOURBON - BLEND - STRT BOURBON - 1.75 LTR</t>
  </si>
  <si>
    <t>KENTUCKY GENTLEMAN BOURBON - BLEND - STRT BOURBON - 1.75 LTR  ( MS-19308 )</t>
  </si>
  <si>
    <t>MS-76467</t>
  </si>
  <si>
    <t>MR BOSTON AMARETTO - SPECIALTY LIQ - 1.0 LTR</t>
  </si>
  <si>
    <t>MR BOSTON AMARETTO - SPECIALTY LIQ - 1.0 LTR  ( MS-76467 )</t>
  </si>
  <si>
    <t>MS-87937</t>
  </si>
  <si>
    <t>JUAREZ - IM TEQ WHITE - 1.0 LTR</t>
  </si>
  <si>
    <t>JUAREZ - IM TEQ WHITE - 1.0 LTR  ( MS-87937 )</t>
  </si>
  <si>
    <t>MS-40348</t>
  </si>
  <si>
    <t>KAMCHATKA VODKA - VODKA OTH PRF - 1.75 LTR</t>
  </si>
  <si>
    <t>KAMCHATKA VODKA - VODKA OTH PRF - 1.75 LTR  ( MS-40348 )</t>
  </si>
  <si>
    <t>MS-12408</t>
  </si>
  <si>
    <t>CANADIAN LTD - CANDN BTL U S - 1.75 LTR</t>
  </si>
  <si>
    <t>CANADIAN LTD - CANDN BTL U S - 1.75 LTR  ( MS-12408 )</t>
  </si>
  <si>
    <t>MS-40589</t>
  </si>
  <si>
    <t>TAAKA PEACH FLAVORED VODKA - OTHER FL VODK - 750 ML</t>
  </si>
  <si>
    <t>TAAKA PEACH FLAVORED VODKA - OTHER FL VODK - 750 ML  ( MS-40589 )</t>
  </si>
  <si>
    <t>MS-89387</t>
  </si>
  <si>
    <t>JUAREZ - IM TEQ GOLD - 1.0 LTR</t>
  </si>
  <si>
    <t>JUAREZ - IM TEQ GOLD - 1.0 LTR  ( MS-89387 )</t>
  </si>
  <si>
    <t>MS-21878</t>
  </si>
  <si>
    <t>VERY OLD BARTON 6 YEAR 86 PROOF - STRT BOURBON - 1.75 LTR</t>
  </si>
  <si>
    <t>VERY OLD BARTON 6 YEAR 86 PROOF - STRT BOURBON - 1.75 LTR  ( MS-21878 )</t>
  </si>
  <si>
    <t>MS-52315</t>
  </si>
  <si>
    <t>CHRISTIAN BRANDY VS - GRAPE BRANDY - 375 ML</t>
  </si>
  <si>
    <t>CHRISTIAN BRANDY VS - GRAPE BRANDY - 375 ML  ( MS-52315 )</t>
  </si>
  <si>
    <t>MS-38061</t>
  </si>
  <si>
    <t>TAAKA - VODKA 80 PRF - 50 ML</t>
  </si>
  <si>
    <t>TAAKA - VODKA 80 PRF - 50 ML  ( MS-38061 )</t>
  </si>
  <si>
    <t>MS-9368</t>
  </si>
  <si>
    <t>100 PIPERS - SCOTCH BTL US - 1.75 LTR</t>
  </si>
  <si>
    <t>100 PIPERS - SCOTCH BTL US - 1.75 LTR  ( MS-9368 )</t>
  </si>
  <si>
    <t>MS-29867</t>
  </si>
  <si>
    <t>CROWN RUSSE GIN - GIN DOMESTIC - 1.0 LTR</t>
  </si>
  <si>
    <t>CROWN RUSSE GIN - GIN DOMESTIC - 1.0 LTR  ( MS-29867 )</t>
  </si>
  <si>
    <t>MS-41306</t>
  </si>
  <si>
    <t>BURNETT'S SOUR APPLE VODKA - OTHER FL VODK - 750 ML</t>
  </si>
  <si>
    <t>BURNETT'S SOUR APPLE VODKA - OTHER FL VODK - 750 ML  ( MS-41306 )</t>
  </si>
  <si>
    <t>MS-31358</t>
  </si>
  <si>
    <t>MIMS DELUXE - GIN DOMESTIC - 1.75 LTR</t>
  </si>
  <si>
    <t>MIMS DELUXE - GIN DOMESTIC - 1.75 LTR  ( MS-31358 )</t>
  </si>
  <si>
    <t>MS-18138</t>
  </si>
  <si>
    <t>EZRA BROOKS BLENDED BOURBON - STRT BOURBON - 1.75 LTR</t>
  </si>
  <si>
    <t>EZRA BROOKS BLENDED BOURBON - STRT BOURBON - 1.75 LTR  ( MS-18138 )</t>
  </si>
  <si>
    <t>MS-9278</t>
  </si>
  <si>
    <t>OLD SMUGGLER - SCOTCH BTL US - 1.75 LTR</t>
  </si>
  <si>
    <t>OLD SMUGGLER - SCOTCH BTL US - 1.75 LTR  ( MS-9278 )</t>
  </si>
  <si>
    <t>MS-36569</t>
  </si>
  <si>
    <t>EXCLUSIV 10 APPLE FLAVORED VODKA MOLDOVA - VODKA IMPORTD - 750 ML</t>
  </si>
  <si>
    <t>EXCLUSIV 10 APPLE FLAVORED VODKA MOLDOVA - VODKA IMPORTD - 750 ML  ( MS-36569 )</t>
  </si>
  <si>
    <t>MS-38069</t>
  </si>
  <si>
    <t>TAAKA - VODKA 80 PRF - 100 ML</t>
  </si>
  <si>
    <t>TAAKA - VODKA 80 PRF - 100 ML  ( MS-38069 )</t>
  </si>
  <si>
    <t>MS-24417</t>
  </si>
  <si>
    <t>KENTUCKY DALE BLENDED WHISKEY - BLENDED WHSKY - 1.0 LTR</t>
  </si>
  <si>
    <t>KENTUCKY DALE BLENDED WHISKEY - BLENDED WHSKY - 1.0 LTR  ( MS-24417 )</t>
  </si>
  <si>
    <t>MS-71826</t>
  </si>
  <si>
    <t>AMORITO AMARETTO - SPECIALTY LIQ - 750 ML</t>
  </si>
  <si>
    <t>AMORITO AMARETTO - SPECIALTY LIQ - 750 ML  ( MS-71826 )</t>
  </si>
  <si>
    <t>MS-45068</t>
  </si>
  <si>
    <t>MONTEGO BAY GOLD - RUM VIRG ISLS - 1.75 LTR</t>
  </si>
  <si>
    <t>MONTEGO BAY GOLD - RUM VIRG ISLS - 1.75 LTR  ( MS-45068 )</t>
  </si>
  <si>
    <t>MS-8048</t>
  </si>
  <si>
    <t>HIGHLAND MIST - SCOTCH BTL US - 1.75 LTR</t>
  </si>
  <si>
    <t>HIGHLAND MIST - SCOTCH BTL US - 1.75 LTR  ( MS-8048 )</t>
  </si>
  <si>
    <t>MS-89248</t>
  </si>
  <si>
    <t>DEUCES WILD DILUTED - IM TEQ GOLD - 1.75 LTR</t>
  </si>
  <si>
    <t>DEUCES WILD DILUTED - IM TEQ GOLD - 1.75 LTR  ( MS-89248 )</t>
  </si>
  <si>
    <t>MS-75087</t>
  </si>
  <si>
    <t>JUAREZ GOLD DSS TEQUILA BASED CORDIAL - SPECIALTY LIQ - 1.0 LTR</t>
  </si>
  <si>
    <t>JUAREZ GOLD DSS TEQUILA BASED CORDIAL - SPECIALTY LIQ - 1.0 LTR  ( MS-75087 )</t>
  </si>
  <si>
    <t>MS-71827</t>
  </si>
  <si>
    <t>AMORITO AMARETTO - SPECIALTY LIQ - 1.0 LTR</t>
  </si>
  <si>
    <t>AMORITO AMARETTO - SPECIALTY LIQ - 1.0 LTR  ( MS-71827 )</t>
  </si>
  <si>
    <t>MS-41310</t>
  </si>
  <si>
    <t>BURNETT'S COCONUT FLAVORED VODKA - OTHER FL VODK - 750 ML</t>
  </si>
  <si>
    <t>BURNETT'S COCONUT FLAVORED VODKA - OTHER FL VODK - 750 ML  ( MS-41310 )</t>
  </si>
  <si>
    <t>MS-45098</t>
  </si>
  <si>
    <t>MONTEGO BAY WHITE RUM (PET) - RUM VIRG ISLS - 1.75 LTR</t>
  </si>
  <si>
    <t>MONTEGO BAY WHITE RUM (PET) - RUM VIRG ISLS - 1.75 LTR  ( MS-45098 )</t>
  </si>
  <si>
    <t>MS-88058</t>
  </si>
  <si>
    <t>MCCORMICK SILVER TEQUILA - IM TEQ WHITE - 1.75 LTR</t>
  </si>
  <si>
    <t>MCCORMICK SILVER TEQUILA - IM TEQ WHITE - 1.75 LTR  ( MS-88058 )</t>
  </si>
  <si>
    <t>MS-39176</t>
  </si>
  <si>
    <t>BURNETT'S VODKA 100 PROOF - VODKA 1OO PRF - 750 ML</t>
  </si>
  <si>
    <t>BURNETT'S VODKA 100 PROOF - VODKA 1OO PRF - 750 ML  ( MS-39176 )</t>
  </si>
  <si>
    <t>MS-41827</t>
  </si>
  <si>
    <t>DIESEL - ALCOHOL - 1.0 LTR</t>
  </si>
  <si>
    <t>DIESEL - ALCOHOL - 1.0 LTR  ( MS-41827 )</t>
  </si>
  <si>
    <t>MS-8208</t>
  </si>
  <si>
    <t>HOUSE OF STUART - SCOTCH BTL US - 1.75 LTR</t>
  </si>
  <si>
    <t>HOUSE OF STUART - SCOTCH BTL US - 1.75 LTR  ( MS-8208 )</t>
  </si>
  <si>
    <t>MS-44333</t>
  </si>
  <si>
    <t>CALYPSO COCONUT FLAVORED RUM - RUM VIRG ISLS - 1.75 LTR</t>
  </si>
  <si>
    <t>CALYPSO COCONUT FLAVORED RUM - RUM VIRG ISLS - 1.75 LTR  ( MS-44333 )</t>
  </si>
  <si>
    <t>MS-20534</t>
  </si>
  <si>
    <t>KENTUCKY TAVERN - STRT BOURBON - 375 ML</t>
  </si>
  <si>
    <t>KENTUCKY TAVERN - STRT BOURBON - 375 ML  ( MS-20534 )</t>
  </si>
  <si>
    <t>MS-12882</t>
  </si>
  <si>
    <t>CANADIAN RICH AND RARE - CANDN BTL U S - 200 ML</t>
  </si>
  <si>
    <t>CANADIAN RICH AND RARE - CANDN BTL U S - 200 ML  ( MS-12882 )</t>
  </si>
  <si>
    <t>MS-39887</t>
  </si>
  <si>
    <t>TAAKA - VODKA 1OO PRF - 1.0 LTR</t>
  </si>
  <si>
    <t>TAAKA - VODKA 1OO PRF - 1.0 LTR  ( MS-39887 )</t>
  </si>
  <si>
    <t>MS-11786</t>
  </si>
  <si>
    <t>BLACK VELVET - CANDN BTL U S - 750 ML TRV</t>
  </si>
  <si>
    <t>BLACK VELVET - CANDN BTL U S - 750 ML TRV  ( MS-11786 )</t>
  </si>
  <si>
    <t>MS-44412</t>
  </si>
  <si>
    <t>CALICO JACK COCONUT FLAVORED RUM - RUM VIRG ISLS - 1.75 LTR</t>
  </si>
  <si>
    <t>CALICO JACK COCONUT FLAVORED RUM - RUM VIRG ISLS - 1.75 LTR  ( MS-44412 )</t>
  </si>
  <si>
    <t>MS-43387</t>
  </si>
  <si>
    <t>CASTILLO WHITE - RUM PUER RICO - 1.0 LTR</t>
  </si>
  <si>
    <t>CASTILLO WHITE - RUM PUER RICO - 1.0 LTR  ( MS-43387 )</t>
  </si>
  <si>
    <t>MS-44331</t>
  </si>
  <si>
    <t>CALYPSO COCONUT FLAVORED RUM - RUM VIRG ISLS - 750 ML</t>
  </si>
  <si>
    <t>CALYPSO COCONUT FLAVORED RUM - RUM VIRG ISLS - 750 ML  ( MS-44331 )</t>
  </si>
  <si>
    <t>MS-39884</t>
  </si>
  <si>
    <t>TAAKA - VODKA 1OO PRF - 375 ML</t>
  </si>
  <si>
    <t>TAAKA - VODKA 1OO PRF - 375 ML  ( MS-39884 )</t>
  </si>
  <si>
    <t>MS-35818</t>
  </si>
  <si>
    <t>DOBRA - VODKA 80 PRF - 1.75 LTR</t>
  </si>
  <si>
    <t>DOBRA - VODKA 80 PRF - 1.75 LTR  ( MS-35818 )</t>
  </si>
  <si>
    <t>MS-29288</t>
  </si>
  <si>
    <t>BARTON GIN - GIN DOMESTIC - 1.75 LTR</t>
  </si>
  <si>
    <t>BARTON GIN - GIN DOMESTIC - 1.75 LTR  ( MS-29288 )</t>
  </si>
  <si>
    <t>MS-12306</t>
  </si>
  <si>
    <t>CANADIAN HUNTER - CANDN BTL U S - 750 ML</t>
  </si>
  <si>
    <t>CANADIAN HUNTER - CANDN BTL U S - 750 ML  ( MS-12306 )</t>
  </si>
  <si>
    <t>MS-21598</t>
  </si>
  <si>
    <t>TEN HIGH - STRT BOURBON - 1.75 LTR</t>
  </si>
  <si>
    <t>TEN HIGH - STRT BOURBON - 1.75 LTR  ( MS-21598 )</t>
  </si>
  <si>
    <t>MS-40359</t>
  </si>
  <si>
    <t>BURNETT'S STRAWBERRY BANANA FLAVORED VOD - OTHER FL VODK - 750 ML</t>
  </si>
  <si>
    <t>BURNETT'S STRAWBERRY BANANA FLAVORED VOD - OTHER FL VODK - 750 ML  ( MS-40359 )</t>
  </si>
  <si>
    <t>MS-87047</t>
  </si>
  <si>
    <t>AGAVALES 100% AGAVE WHITE TEQUILA - IM TEQ WHITE - 1.0 LTR</t>
  </si>
  <si>
    <t>AGAVALES 100% AGAVE WHITE TEQUILA - IM TEQ WHITE - 1.0 LTR  ( MS-87047 )</t>
  </si>
  <si>
    <t>MS-9432</t>
  </si>
  <si>
    <t>PASSPORT 3 YEAR OLD BLENDED SCOTCH (PET) - SCOTCH BTL US - 1.75 LTR</t>
  </si>
  <si>
    <t>PASSPORT 3 YEAR OLD BLENDED SCOTCH (PET) - SCOTCH BTL US - 1.75 LTR  ( MS-9432 )</t>
  </si>
  <si>
    <t>MS-89538</t>
  </si>
  <si>
    <t>MCCORMICK GOLD TEQUILA - IM TEQ GOLD - 1.75 LTR</t>
  </si>
  <si>
    <t>MCCORMICK GOLD TEQUILA - IM TEQ GOLD - 1.75 LTR  ( MS-89538 )</t>
  </si>
  <si>
    <t>MS-11776</t>
  </si>
  <si>
    <t>BLACK VELVET - CANDN BTL U S - 750 ML</t>
  </si>
  <si>
    <t>BLACK VELVET - CANDN BTL U S - 750 ML  ( MS-11776 )</t>
  </si>
  <si>
    <t>MS-86630</t>
  </si>
  <si>
    <t>TORADO - TRIPLE SEC - 1.0 LTR</t>
  </si>
  <si>
    <t>TORADO - TRIPLE SEC - 1.0 LTR  ( MS-86630 )</t>
  </si>
  <si>
    <t>MS-38086</t>
  </si>
  <si>
    <t>PLATINUM 7X VODKA (WAS TAAKA PLATINUM) - VODKA 80 PRF - 750 ML</t>
  </si>
  <si>
    <t>PLATINUM 7X VODKA (WAS TAAKA PLATINUM) - VODKA 80 PRF - 750 ML  ( MS-38086 )</t>
  </si>
  <si>
    <t>MS-32414</t>
  </si>
  <si>
    <t>TAAKA - GIN DOMESTIC - 375 ML</t>
  </si>
  <si>
    <t>TAAKA - GIN DOMESTIC - 375 ML  ( MS-32414 )</t>
  </si>
  <si>
    <t>MS-13647</t>
  </si>
  <si>
    <t>LORD CALVERT SIGNATURE - CANDN BTL U S - 750 ML</t>
  </si>
  <si>
    <t>LORD CALVERT SIGNATURE - CANDN BTL U S - 750 ML  ( MS-13647 )</t>
  </si>
  <si>
    <t>MS-13388</t>
  </si>
  <si>
    <t>NORTHERN LIGHT CANADIAN WHISKEY - CANDN BTL U S - 1.75 LTR</t>
  </si>
  <si>
    <t>NORTHERN LIGHT CANADIAN WHISKEY - CANDN BTL U S - 1.75 LTR  ( MS-13388 )</t>
  </si>
  <si>
    <t>MS-23878</t>
  </si>
  <si>
    <t>GOLD CROWN - BLENDED WHSKY - 1.75 LTR</t>
  </si>
  <si>
    <t>GOLD CROWN - BLENDED WHSKY - 1.75 LTR  ( MS-23878 )</t>
  </si>
  <si>
    <t>MS-15246</t>
  </si>
  <si>
    <t>WINDSOR CANADIAN BLENDED CANADIAN WHISKY - CANDN BTL U S - 750 ML</t>
  </si>
  <si>
    <t>WINDSOR CANADIAN BLENDED CANADIAN WHISKY - CANDN BTL U S - 750 ML  ( MS-15246 )</t>
  </si>
  <si>
    <t>MS-18197</t>
  </si>
  <si>
    <t>EZRA BROOKS 90 PROOF - STRT BOURBON - 1.0 LTR</t>
  </si>
  <si>
    <t>EZRA BROOKS 90 PROOF - STRT BOURBON - 1.0 LTR  ( MS-18197 )</t>
  </si>
  <si>
    <t>MS-76477</t>
  </si>
  <si>
    <t>MR BOSTON MELON - OTHER LIQUEUR - 1.0 LTR</t>
  </si>
  <si>
    <t>MR BOSTON MELON - OTHER LIQUEUR - 1.0 LTR  ( MS-76477 )</t>
  </si>
  <si>
    <t>MS-43358</t>
  </si>
  <si>
    <t>CASTILLO GOLD PET - RUM PUER RICO - 1.75 LTR</t>
  </si>
  <si>
    <t>CASTILLO GOLD PET - RUM PUER RICO - 1.75 LTR  ( MS-43358 )</t>
  </si>
  <si>
    <t>MS-41340</t>
  </si>
  <si>
    <t>BURNETT'S VANILLA FLAVORED VODKA - OTHER FL VODK - 750 ML</t>
  </si>
  <si>
    <t>BURNETT'S VANILLA FLAVORED VODKA - OTHER FL VODK - 750 ML  ( MS-41340 )</t>
  </si>
  <si>
    <t>MS-86249</t>
  </si>
  <si>
    <t>JUAREZ TRIPLE SEC - TRIPLE SEC - 1.75 LTR</t>
  </si>
  <si>
    <t>JUAREZ TRIPLE SEC - TRIPLE SEC - 1.75 LTR  ( MS-86249 )</t>
  </si>
  <si>
    <t>MS-24458</t>
  </si>
  <si>
    <t>KESSLER - BLENDED WHSKY - 1.75 LTR</t>
  </si>
  <si>
    <t>KESSLER - BLENDED WHSKY - 1.75 LTR  ( MS-24458 )</t>
  </si>
  <si>
    <t>MS-77482</t>
  </si>
  <si>
    <t>TARANTULA AZUL - SPECIALTY LIQ - 750 ML</t>
  </si>
  <si>
    <t>TARANTULA AZUL - SPECIALTY LIQ - 750 ML  ( MS-77482 )</t>
  </si>
  <si>
    <t>MS-31293</t>
  </si>
  <si>
    <t>MILES - GIN DOMESTIC - 200 ML</t>
  </si>
  <si>
    <t>MILES - GIN DOMESTIC - 200 ML  ( MS-31293 )</t>
  </si>
  <si>
    <t>MS-12316</t>
  </si>
  <si>
    <t>CANADIAN HUNTER - CANDN BTL U S - 750 ML TRV</t>
  </si>
  <si>
    <t>CANADIAN HUNTER - CANDN BTL U S - 750 ML TRV  ( MS-12316 )</t>
  </si>
  <si>
    <t>MS-88037</t>
  </si>
  <si>
    <t>MARGARITAVILLE - IM TEQ WHITE - 1.0 LTR</t>
  </si>
  <si>
    <t>MARGARITAVILLE - IM TEQ WHITE - 1.0 LTR  ( MS-88037 )</t>
  </si>
  <si>
    <t>MS-52656</t>
  </si>
  <si>
    <t>HARTLEY BRANDY (ITALY) - IM OTH BRANDY - 750 ML</t>
  </si>
  <si>
    <t>HARTLEY BRANDY (ITALY) - IM OTH BRANDY - 750 ML  ( MS-52656 )</t>
  </si>
  <si>
    <t>MS-88316</t>
  </si>
  <si>
    <t>PEPE LOPEZ - IM TEQ WHITE - 750 ML</t>
  </si>
  <si>
    <t>PEPE LOPEZ - IM TEQ WHITE - 750 ML  ( MS-88316 )</t>
  </si>
  <si>
    <t>MS-75176</t>
  </si>
  <si>
    <t>KAMCHATKA 80 VODKA WITH PREMIUM LIQUEUR - SPECIALTY LIQ - 1.75 LTR</t>
  </si>
  <si>
    <t>KAMCHATKA 80 VODKA WITH PREMIUM LIQUEUR - SPECIALTY LIQ - 1.75 LTR  ( MS-75176 )</t>
  </si>
  <si>
    <t>MS-37418</t>
  </si>
  <si>
    <t>POPOV 80PRF PREMIUM BLND VODKA SPECIALTY - SPECIALTY LIQ - 1.75 LTR</t>
  </si>
  <si>
    <t>POPOV 80PRF PREMIUM BLND VODKA SPECIALTY - SPECIALTY LIQ - 1.75 LTR  ( MS-37418 )</t>
  </si>
  <si>
    <t>MS-89668</t>
  </si>
  <si>
    <t>PEPE LOPEZ PREMIUM GOLD TEQUILA - IM TEQ GOLD - 1.75 LTR</t>
  </si>
  <si>
    <t>PEPE LOPEZ PREMIUM GOLD TEQUILA - IM TEQ GOLD - 1.75 LTR  ( MS-89668 )</t>
  </si>
  <si>
    <t>MS-20247</t>
  </si>
  <si>
    <t>OLD CROW - STRT BOURBON - 1.0 LTR</t>
  </si>
  <si>
    <t>OLD CROW - STRT BOURBON - 1.0 LTR  ( MS-20247 )</t>
  </si>
  <si>
    <t>MS-35814</t>
  </si>
  <si>
    <t>DOBRA - VODKA 80 PRF - 375 ML</t>
  </si>
  <si>
    <t>DOBRA - VODKA 80 PRF - 375 ML  ( MS-35814 )</t>
  </si>
  <si>
    <t>MS-66205</t>
  </si>
  <si>
    <t>PEPE LOPEZ TRIPLE SEC - IM OTH SPCLTS - 1.0 LTR</t>
  </si>
  <si>
    <t>PEPE LOPEZ TRIPLE SEC - IM OTH SPCLTS - 1.0 LTR  ( MS-66205 )</t>
  </si>
  <si>
    <t>MS-44410</t>
  </si>
  <si>
    <t>CALICO JACK COCONUT FLAVORED RUM - RUM VIRG ISLS - 750 ML</t>
  </si>
  <si>
    <t>CALICO JACK COCONUT FLAVORED RUM - RUM VIRG ISLS - 750 ML  ( MS-44410 )</t>
  </si>
  <si>
    <t>MS-87128</t>
  </si>
  <si>
    <t>ARISTOCRAT SUPREME WHITE TEQUILA - IM TEQ WHITE - 1.75 LTR</t>
  </si>
  <si>
    <t>ARISTOCRAT SUPREME WHITE TEQUILA - IM TEQ WHITE - 1.75 LTR  ( MS-87128 )</t>
  </si>
  <si>
    <t>MS-73496</t>
  </si>
  <si>
    <t>DEKUYPER AMARETTO SILK 42 PROOF LIQUEUR - SPECIALTY LIQ - 750 ML</t>
  </si>
  <si>
    <t>DEKUYPER AMARETTO SILK 42 PROOF LIQUEUR - SPECIALTY LIQ - 750 ML  ( MS-73496 )</t>
  </si>
  <si>
    <t>MS-41785</t>
  </si>
  <si>
    <t>TAAKA PINK LEMONADE FLAVORED VODKA - OTHER FL VODK - 750 ML</t>
  </si>
  <si>
    <t>TAAKA PINK LEMONADE FLAVORED VODKA - OTHER FL VODK - 750 ML  ( MS-41785 )</t>
  </si>
  <si>
    <t>MS-88558</t>
  </si>
  <si>
    <t>SAUZA SILVER - IM TEQ WHITE - 1.75 LTR</t>
  </si>
  <si>
    <t>SAUZA SILVER - IM TEQ WHITE - 1.75 LTR  ( MS-88558 )</t>
  </si>
  <si>
    <t>MS-36887</t>
  </si>
  <si>
    <t>MCCORMICK - VODKA 80 PRF - 1.0 LTR</t>
  </si>
  <si>
    <t>MCCORMICK - VODKA 80 PRF - 1.0 LTR  ( MS-36887 )</t>
  </si>
  <si>
    <t>MS-41326</t>
  </si>
  <si>
    <t>BURNETT'S CITRUS FLAVORED VODKA - OTHER FL VODK - 750 ML</t>
  </si>
  <si>
    <t>BURNETT'S CITRUS FLAVORED VODKA - OTHER FL VODK - 750 ML  ( MS-41326 )</t>
  </si>
  <si>
    <t>MS-34297</t>
  </si>
  <si>
    <t>BURNETT'S VODKA 80 PROOF - VODKA 80 PRF - 50 ML</t>
  </si>
  <si>
    <t>BURNETT'S VODKA 80 PROOF - VODKA 80 PRF - 50 ML  ( MS-34297 )</t>
  </si>
  <si>
    <t>MS-18976</t>
  </si>
  <si>
    <t>J W DANT CHARCOAL PERFECTED - STRT BOURBON - 750 ML</t>
  </si>
  <si>
    <t>J W DANT CHARCOAL PERFECTED - STRT BOURBON - 750 ML  ( MS-18976 )</t>
  </si>
  <si>
    <t>MS-41299</t>
  </si>
  <si>
    <t>BURNETT'S CHERRY FLAVORED VODKA - CHRRY FL VODK - 750 ML</t>
  </si>
  <si>
    <t>BURNETT'S CHERRY FLAVORED VODKA - CHRRY FL VODK - 750 ML  ( MS-41299 )</t>
  </si>
  <si>
    <t>MS-40363</t>
  </si>
  <si>
    <t>BURNETT'S TROPICAL PUNCH FLAVORED VODKA - OTHER FL VODK - 750 ML</t>
  </si>
  <si>
    <t>BURNETT'S TROPICAL PUNCH FLAVORED VODKA - OTHER FL VODK - 750 ML  ( MS-40363 )</t>
  </si>
  <si>
    <t>MS-40040</t>
  </si>
  <si>
    <t>TAAKA PINEAPPLE FLAVORED VODKA - OTHER FL VODK - 750 ML</t>
  </si>
  <si>
    <t>TAAKA PINEAPPLE FLAVORED VODKA - OTHER FL VODK - 750 ML  ( MS-40040 )</t>
  </si>
  <si>
    <t>MS-4796</t>
  </si>
  <si>
    <t>CUTTY SARK - SCTCH BTL FGN - 750 ML</t>
  </si>
  <si>
    <t>CUTTY SARK - SCTCH BTL FGN - 750 ML  ( MS-4796 )</t>
  </si>
  <si>
    <t>MS-12848</t>
  </si>
  <si>
    <t>CANADIAN DELUXE 3 YEAR - CANDN BTL U S - 1.75 LTR</t>
  </si>
  <si>
    <t>CANADIAN DELUXE 3 YEAR - CANDN BTL U S - 1.75 LTR  ( MS-12848 )</t>
  </si>
  <si>
    <t>MS-30236</t>
  </si>
  <si>
    <t>GILBEYS GIN - GIN DOMESTIC - 750 ML</t>
  </si>
  <si>
    <t>GILBEYS GIN - GIN DOMESTIC - 750 ML  ( MS-30236 )</t>
  </si>
  <si>
    <t>MS-41313</t>
  </si>
  <si>
    <t>BURNETT'S MANGO FLAVORED VODKA - OTHER FL VODK - 750 ML</t>
  </si>
  <si>
    <t>BURNETT'S MANGO FLAVORED VODKA - OTHER FL VODK - 750 ML  ( MS-41313 )</t>
  </si>
  <si>
    <t>MS-41670</t>
  </si>
  <si>
    <t>BURNETT'S BLUE RASPBERRY FLAVORED VODKA - OTHER FL VODK - 750 ML</t>
  </si>
  <si>
    <t>BURNETT'S BLUE RASPBERRY FLAVORED VODKA - OTHER FL VODK - 750 ML  ( MS-41670 )</t>
  </si>
  <si>
    <t>MS-31294</t>
  </si>
  <si>
    <t>MILES - GIN DOMESTIC - 375 ML</t>
  </si>
  <si>
    <t>MILES - GIN DOMESTIC - 375 ML  ( MS-31294 )</t>
  </si>
  <si>
    <t>MS-13634</t>
  </si>
  <si>
    <t>LORD CALVERT - CANDN BTL U S - 375 ML</t>
  </si>
  <si>
    <t>LORD CALVERT - CANDN BTL U S - 375 ML  ( MS-13634 )</t>
  </si>
  <si>
    <t>MS-12887</t>
  </si>
  <si>
    <t>CANADIAN RICH AND RARE - CANDN BTL U S - 1.0 LTR</t>
  </si>
  <si>
    <t>CANADIAN RICH AND RARE - CANDN BTL U S - 1.0 LTR  ( MS-12887 )</t>
  </si>
  <si>
    <t>MS-100323</t>
  </si>
  <si>
    <t>TAAKA VODA W/200ML TAAKA APPLE - VODKA 80 PRF - 1.75 LTR</t>
  </si>
  <si>
    <t>TAAKA VODA W/200ML TAAKA APPLE - VODKA 80 PRF - 1.75 LTR  ( MS-100323 )</t>
  </si>
  <si>
    <t>MS-37599</t>
  </si>
  <si>
    <t>RELSKA 80PRF PREMIUM BLD VODKA SPECIALTY - SPECIALTY LIQ - 1.75 LTR</t>
  </si>
  <si>
    <t>RELSKA 80PRF PREMIUM BLD VODKA SPECIALTY - SPECIALTY LIQ - 1.75 LTR  ( MS-37599 )</t>
  </si>
  <si>
    <t>MS-39806</t>
  </si>
  <si>
    <t>TAAKA APPLE FLAVORED VODKA - OTHER FL VODK - 750 ML</t>
  </si>
  <si>
    <t>TAAKA APPLE FLAVORED VODKA - OTHER FL VODK - 750 ML  ( MS-39806 )</t>
  </si>
  <si>
    <t>MS-9366</t>
  </si>
  <si>
    <t>100 PIPERS - SCOTCH BTL US - 750 ML</t>
  </si>
  <si>
    <t>100 PIPERS - SCOTCH BTL US - 750 ML  ( MS-9366 )</t>
  </si>
  <si>
    <t>MS-32418</t>
  </si>
  <si>
    <t>TAAKA - GIN DOMESTIC - 1.75 LTR</t>
  </si>
  <si>
    <t>TAAKA - GIN DOMESTIC - 1.75 LTR  ( MS-32418 )</t>
  </si>
  <si>
    <t>MS-33724</t>
  </si>
  <si>
    <t>EXCLUSIV 7 PEACH FLAVORED VODKA MOLDOVA - VODKA IMPORTD - 375 ML</t>
  </si>
  <si>
    <t>EXCLUSIV 7 PEACH FLAVORED VODKA MOLDOVA - VODKA IMPORTD - 375 ML  ( MS-33724 )</t>
  </si>
  <si>
    <t>MS-18977</t>
  </si>
  <si>
    <t>J W DANT CHARCOAL PERFECTED - STRT BOURBON - 1.0 LTR</t>
  </si>
  <si>
    <t>J W DANT CHARCOAL PERFECTED - STRT BOURBON - 1.0 LTR  ( MS-18977 )</t>
  </si>
  <si>
    <t>MS-35098</t>
  </si>
  <si>
    <t>ARROW - VODKA 80 PRF - 1.75 LTR</t>
  </si>
  <si>
    <t>ARROW - VODKA 80 PRF - 1.75 LTR  ( MS-35098 )</t>
  </si>
  <si>
    <t>MS-32413</t>
  </si>
  <si>
    <t>TAAKA - GIN DOMESTIC - 200 ML</t>
  </si>
  <si>
    <t>TAAKA - GIN DOMESTIC - 200 ML  ( MS-32413 )</t>
  </si>
  <si>
    <t>MS-89666</t>
  </si>
  <si>
    <t>PEPE LOPEZ PREMIUM GOLD TEQUILA - IM TEQ GOLD - 750 ML</t>
  </si>
  <si>
    <t>PEPE LOPEZ PREMIUM GOLD TEQUILA - IM TEQ GOLD - 750 ML  ( MS-89666 )</t>
  </si>
  <si>
    <t>MS-89788</t>
  </si>
  <si>
    <t>SAUZA EXTRA GOLD TEQUILA - IM TEQ GOLD - 1.75 LTR</t>
  </si>
  <si>
    <t>SAUZA EXTRA GOLD TEQUILA - IM TEQ GOLD - 1.75 LTR  ( MS-89788 )</t>
  </si>
  <si>
    <t>MS-40131</t>
  </si>
  <si>
    <t>BURNETT'S RED BERRY FLAVORED VODKA - OTHER FL VODK - 750 ML</t>
  </si>
  <si>
    <t>BURNETT'S RED BERRY FLAVORED VODKA - OTHER FL VODK - 750 ML  ( MS-40131 )</t>
  </si>
  <si>
    <t>MS-24398</t>
  </si>
  <si>
    <t>KENTUCKY BEAU - BLENDED WHSKY - 1.75 LTR</t>
  </si>
  <si>
    <t>KENTUCKY BEAU - BLENDED WHSKY - 1.75 LTR  ( MS-24398 )</t>
  </si>
  <si>
    <t>MS-31297</t>
  </si>
  <si>
    <t>MILES - GIN DOMESTIC - 1.0 LTR</t>
  </si>
  <si>
    <t>MILES - GIN DOMESTIC - 1.0 LTR  ( MS-31297 )</t>
  </si>
  <si>
    <t>MS-41328</t>
  </si>
  <si>
    <t>BURNETT'S CITRUS FLAVORED VODKA - OTHER FL VODK - 1.75 LTR</t>
  </si>
  <si>
    <t>BURNETT'S CITRUS FLAVORED VODKA - OTHER FL VODK - 1.75 LTR  ( MS-41328 )</t>
  </si>
  <si>
    <t>MS-4798</t>
  </si>
  <si>
    <t>CUTTY SARK - SCTCH BTL FGN - 1.75 LTR</t>
  </si>
  <si>
    <t>CUTTY SARK - SCTCH BTL FGN - 1.75 LTR  ( MS-4798 )</t>
  </si>
  <si>
    <t>MS-40726</t>
  </si>
  <si>
    <t>TAAKA WHIPPED CREAM FLAVORED VODKA - OTHER FL VODK - 750 ML</t>
  </si>
  <si>
    <t>TAAKA WHIPPED CREAM FLAVORED VODKA - OTHER FL VODK - 750 ML  ( MS-40726 )</t>
  </si>
  <si>
    <t>MS-10277</t>
  </si>
  <si>
    <t>USHER'S GREEN STRIPED - SCOTCH BTL US - 1.0 LTR</t>
  </si>
  <si>
    <t>USHER'S GREEN STRIPED - SCOTCH BTL US - 1.0 LTR  ( MS-10277 )</t>
  </si>
  <si>
    <t>MS-52317</t>
  </si>
  <si>
    <t>CHRISTIAN BRANDY VS - GRAPE BRANDY - 1.0 LTR</t>
  </si>
  <si>
    <t>CHRISTIAN BRANDY VS - GRAPE BRANDY - 1.0 LTR  ( MS-52317 )</t>
  </si>
  <si>
    <t>MS-89886</t>
  </si>
  <si>
    <t>TORADA REPOSADO - IM TEQ GOLD - 750 ML</t>
  </si>
  <si>
    <t>TORADA REPOSADO - IM TEQ GOLD - 750 ML  ( MS-89886 )</t>
  </si>
  <si>
    <t>MS-44277</t>
  </si>
  <si>
    <t>BURNETT'S SPICED RUM - RUM VIRG ISLS - 750 ML</t>
  </si>
  <si>
    <t>BURNETT'S SPICED RUM - RUM VIRG ISLS - 750 ML  ( MS-44277 )</t>
  </si>
  <si>
    <t>MS-52312</t>
  </si>
  <si>
    <t>CHRISTIAN BRANDY VS - GRAPE BRANDY - 200 ML</t>
  </si>
  <si>
    <t>CHRISTIAN BRANDY VS - GRAPE BRANDY - 200 ML  ( MS-52312 )</t>
  </si>
  <si>
    <t>MS-39883</t>
  </si>
  <si>
    <t>TAAKA - VODKA 1OO PRF - 200 ML</t>
  </si>
  <si>
    <t>TAAKA - VODKA 1OO PRF - 200 ML  ( MS-39883 )</t>
  </si>
  <si>
    <t>MS-29096</t>
  </si>
  <si>
    <t>ARISTOCRAT - GIN DOMESTIC - 750 ML</t>
  </si>
  <si>
    <t>ARISTOCRAT - GIN DOMESTIC - 750 ML  ( MS-29096 )</t>
  </si>
  <si>
    <t>MS-10098</t>
  </si>
  <si>
    <t>SIR MALCOLM RC - SCOTCH BTL US - 1.75 LTR</t>
  </si>
  <si>
    <t>SIR MALCOLM RC - SCOTCH BTL US - 1.75 LTR  ( MS-10098 )</t>
  </si>
  <si>
    <t>MS-43026</t>
  </si>
  <si>
    <t>ADMIRAL NELSON'S SPICED RUM - RUM PUER RICO - 750 ML</t>
  </si>
  <si>
    <t>ADMIRAL NELSON'S SPICED RUM - RUM PUER RICO - 750 ML  ( MS-43026 )</t>
  </si>
  <si>
    <t>MS-84257</t>
  </si>
  <si>
    <t>MR BOSTON BUTTERSCOTCH SCHNAPPS - OTHER SCHNAPP - 1.0 LTR</t>
  </si>
  <si>
    <t>MR BOSTON BUTTERSCOTCH SCHNAPPS - OTHER SCHNAPP - 1.0 LTR  ( MS-84257 )</t>
  </si>
  <si>
    <t>MS-71828</t>
  </si>
  <si>
    <t>AMORITO AMARETTO - SPECIALTY LIQ - 1.75 LTR</t>
  </si>
  <si>
    <t>AMORITO AMARETTO - SPECIALTY LIQ - 1.75 LTR  ( MS-71828 )</t>
  </si>
  <si>
    <t>MS-84367</t>
  </si>
  <si>
    <t>MR BOSTON SOUR APPLE SCHNAPPS - OTHER SCHNAPP - 1.0 LTR</t>
  </si>
  <si>
    <t>MR BOSTON SOUR APPLE SCHNAPPS - OTHER SCHNAPP - 1.0 LTR  ( MS-84367 )</t>
  </si>
  <si>
    <t>MS-44046</t>
  </si>
  <si>
    <t>ARISTOCRAT LIGHT - RUM VIRG ISLS - 750 ML</t>
  </si>
  <si>
    <t>ARISTOCRAT LIGHT - RUM VIRG ISLS - 750 ML  ( MS-44046 )</t>
  </si>
  <si>
    <t>MS-87938</t>
  </si>
  <si>
    <t>JUAREZ - IM TEQ WHITE - 1.75 LTR</t>
  </si>
  <si>
    <t>JUAREZ - IM TEQ WHITE - 1.75 LTR  ( MS-87938 )</t>
  </si>
  <si>
    <t>MS-43788</t>
  </si>
  <si>
    <t>RONRICO GOLD - RUM VIRG ISLS - 1.75 LTR</t>
  </si>
  <si>
    <t>RONRICO GOLD - RUM VIRG ISLS - 1.75 LTR  ( MS-43788 )</t>
  </si>
  <si>
    <t>MS-20246</t>
  </si>
  <si>
    <t>OLD CROW - STRT BOURBON - 750 ML</t>
  </si>
  <si>
    <t>OLD CROW - STRT BOURBON - 750 ML  ( MS-20246 )</t>
  </si>
  <si>
    <t>MS-82358</t>
  </si>
  <si>
    <t>BARTON PEACH - OTHER SCHNAPP - 1.75 LTR</t>
  </si>
  <si>
    <t>BARTON PEACH - OTHER SCHNAPP - 1.75 LTR  ( MS-82358 )</t>
  </si>
  <si>
    <t>MS-36097</t>
  </si>
  <si>
    <t>GILBEYS VODKA* - VODKA 80 PRF - 1.0 LTR</t>
  </si>
  <si>
    <t>GILBEYS VODKA* - VODKA 80 PRF - 1.0 LTR  ( MS-36097 )</t>
  </si>
  <si>
    <t>MS-84142</t>
  </si>
  <si>
    <t>99 PEACHES SCHNAPPS - OTHER SCHNAPP - 50 ML</t>
  </si>
  <si>
    <t>99 PEACHES SCHNAPPS - OTHER SCHNAPP - 50 ML  ( MS-84142 )</t>
  </si>
  <si>
    <t>MS-19248</t>
  </si>
  <si>
    <t>KENTUCKY BLEND BLACK LABEL BRBN-A-BLEND - STRT BOURBON - 1.75 LTR</t>
  </si>
  <si>
    <t>KENTUCKY BLEND BLACK LABEL BRBN-A-BLEND - STRT BOURBON - 1.75 LTR  ( MS-19248 )</t>
  </si>
  <si>
    <t>MS-29287</t>
  </si>
  <si>
    <t>BARTON GIN - GIN DOMESTIC - 1.0 LTR</t>
  </si>
  <si>
    <t>BARTON GIN - GIN DOMESTIC - 1.0 LTR  ( MS-29287 )</t>
  </si>
  <si>
    <t>MS-41334</t>
  </si>
  <si>
    <t>BURNETTS LIME FLAVORED VODKA - LIME FL VODKA - 750 ML</t>
  </si>
  <si>
    <t>BURNETTS LIME FLAVORED VODKA - LIME FL VODKA - 750 ML  ( MS-41334 )</t>
  </si>
  <si>
    <t>MS-41271</t>
  </si>
  <si>
    <t>BURNETT'S BLUEBERRY FLAVORED VODKA - OTHER FL VODK - 750 ML</t>
  </si>
  <si>
    <t>BURNETT'S BLUEBERRY FLAVORED VODKA - OTHER FL VODK - 750 ML  ( MS-41271 )</t>
  </si>
  <si>
    <t>MS-87126</t>
  </si>
  <si>
    <t>ARISTOCRAT SUPREME WHITE TEQUILA - IM TEQ WHITE - 750 ML</t>
  </si>
  <si>
    <t>ARISTOCRAT SUPREME WHITE TEQUILA - IM TEQ WHITE - 750 ML  ( MS-87126 )</t>
  </si>
  <si>
    <t>MS-8047</t>
  </si>
  <si>
    <t>HIGHLAND MIST - SCOTCH BTL US - 1.0 LTR</t>
  </si>
  <si>
    <t>HIGHLAND MIST - SCOTCH BTL US - 1.0 LTR  ( MS-8047 )</t>
  </si>
  <si>
    <t>MS-12304</t>
  </si>
  <si>
    <t>CANADIAN HUNTER - CANDN BTL U S - 375 ML</t>
  </si>
  <si>
    <t>CANADIAN HUNTER - CANDN BTL U S - 375 ML  ( MS-12304 )</t>
  </si>
  <si>
    <t>MS-44342</t>
  </si>
  <si>
    <t>CALYPSO SPICED RUM - RUM VIRG ISLS - 750 ML</t>
  </si>
  <si>
    <t>CALYPSO SPICED RUM - RUM VIRG ISLS - 750 ML  ( MS-44342 )</t>
  </si>
  <si>
    <t>MS-5106</t>
  </si>
  <si>
    <t>GRANT'S - SCTCH BTL FGN - 750 ML</t>
  </si>
  <si>
    <t>GRANT'S - SCTCH BTL FGN - 750 ML  ( MS-5106 )</t>
  </si>
  <si>
    <t>MS-52638</t>
  </si>
  <si>
    <t>GIROUX FIVE STAR BRANDY - GRAPE BRANDY - 1.75 LTR</t>
  </si>
  <si>
    <t>GIROUX FIVE STAR BRANDY - GRAPE BRANDY - 1.75 LTR  ( MS-52638 )</t>
  </si>
  <si>
    <t>MS-86321</t>
  </si>
  <si>
    <t>MCCORMICK TRIPLE SEC - TRIPLE SEC - 1.0 LTR</t>
  </si>
  <si>
    <t>MCCORMICK TRIPLE SEC - TRIPLE SEC - 1.0 LTR  ( MS-86321 )</t>
  </si>
  <si>
    <t>MS-64832</t>
  </si>
  <si>
    <t>PATRON CITRONGE MANGO LIQUEUR - IM OTH SPCLTS - 750 ML</t>
  </si>
  <si>
    <t>PATRON CITRONGE MANGO LIQUEUR - IM OTH SPCLTS - 750 ML  ( MS-64832 )</t>
  </si>
  <si>
    <t>MS-32417</t>
  </si>
  <si>
    <t>TAAKA - GIN DOMESTIC - 1.0 LTR</t>
  </si>
  <si>
    <t>TAAKA - GIN DOMESTIC - 1.0 LTR  ( MS-32417 )</t>
  </si>
  <si>
    <t>MS-82211</t>
  </si>
  <si>
    <t>ARISTOCRAT PEACH - OTHER SCHNAPP - 1.0 LTR</t>
  </si>
  <si>
    <t>ARISTOCRAT PEACH - OTHER SCHNAPP - 1.0 LTR  ( MS-82211 )</t>
  </si>
  <si>
    <t>MS-36188</t>
  </si>
  <si>
    <t>GORDON'S VODKA (DSS) - SPECIALTY LIQ - 1.75 LTR</t>
  </si>
  <si>
    <t>GORDON'S VODKA (DSS) - SPECIALTY LIQ - 1.75 LTR  ( MS-36188 )</t>
  </si>
  <si>
    <t>MS-33729</t>
  </si>
  <si>
    <t>EXCLUSIV 6 ROSE FLAVORED VODKA MOLDOVA - VODKA IMPORTD - 750 ML</t>
  </si>
  <si>
    <t>EXCLUSIV 6 ROSE FLAVORED VODKA MOLDOVA - VODKA IMPORTD - 750 ML  ( MS-33729 )</t>
  </si>
  <si>
    <t>MS-33711</t>
  </si>
  <si>
    <t>EXCLUSIV 4 BERRY FLAVORED VODKA MOLDOVA - VODKA IMPORTD - 375 ML</t>
  </si>
  <si>
    <t>EXCLUSIV 4 BERRY FLAVORED VODKA MOLDOVA - VODKA IMPORTD - 375 ML  ( MS-33711 )</t>
  </si>
  <si>
    <t>MS-40046</t>
  </si>
  <si>
    <t>TAAKA WATERMELON FLAVORED VODKA - OTHER FL VODK - 750 ML</t>
  </si>
  <si>
    <t>TAAKA WATERMELON FLAVORED VODKA - OTHER FL VODK - 750 ML  ( MS-40046 )</t>
  </si>
  <si>
    <t>MS-41331</t>
  </si>
  <si>
    <t>BURNETTS CRANBERRY FLAVORED VODKA - OTHER FL VODK - 750 ML</t>
  </si>
  <si>
    <t>BURNETTS CRANBERRY FLAVORED VODKA - OTHER FL VODK - 750 ML  ( MS-41331 )</t>
  </si>
  <si>
    <t>MS-39817</t>
  </si>
  <si>
    <t>TAAKA APPLE FLAVORED VODKA - OTHER FL VODK - 375 ML</t>
  </si>
  <si>
    <t>TAAKA APPLE FLAVORED VODKA - OTHER FL VODK - 375 ML  ( MS-39817 )</t>
  </si>
  <si>
    <t>MS-10006</t>
  </si>
  <si>
    <t>SCORESBY VERY RARE SCOTCH - SCOTCH BTL US - 750 ML</t>
  </si>
  <si>
    <t>SCORESBY VERY RARE SCOTCH - SCOTCH BTL US - 750 ML  ( MS-10006 )</t>
  </si>
  <si>
    <t>MS-11774</t>
  </si>
  <si>
    <t>BLACK VELVET - CANDN BTL U S - 375 ML</t>
  </si>
  <si>
    <t>BLACK VELVET - CANDN BTL U S - 375 ML  ( MS-11774 )</t>
  </si>
  <si>
    <t>MS-43846</t>
  </si>
  <si>
    <t>RONRICO WHITE - RUM VIRG ISLS - 750 ML</t>
  </si>
  <si>
    <t>RONRICO WHITE - RUM VIRG ISLS - 750 ML  ( MS-43846 )</t>
  </si>
  <si>
    <t>MS-45096</t>
  </si>
  <si>
    <t>MONTEGO BAY WHITE RUM (PET) - RUM VIRG ISLS - 750 ML</t>
  </si>
  <si>
    <t>MONTEGO BAY WHITE RUM (PET) - RUM VIRG ISLS - 750 ML  ( MS-45096 )</t>
  </si>
  <si>
    <t>MS-41834</t>
  </si>
  <si>
    <t>EVERCLEAR ALCOHOL - ALCOHOL - 375 ML</t>
  </si>
  <si>
    <t>EVERCLEAR ALCOHOL - ALCOHOL - 375 ML  ( MS-41834 )</t>
  </si>
  <si>
    <t>MS-82212</t>
  </si>
  <si>
    <t>ARISTOCRAT PEACH - OTHER SCHNAPP - 1.75 LTR</t>
  </si>
  <si>
    <t>ARISTOCRAT PEACH - OTHER SCHNAPP - 1.75 LTR  ( MS-82212 )</t>
  </si>
  <si>
    <t>MS-45066</t>
  </si>
  <si>
    <t>MONTEGO BAY GOLD - RUM VIRG ISLS - 750 ML</t>
  </si>
  <si>
    <t>MONTEGO BAY GOLD - RUM VIRG ISLS - 750 ML  ( MS-45066 )</t>
  </si>
  <si>
    <t>MS-26604</t>
  </si>
  <si>
    <t>GEORGE DICKEL O #8 - TENN WHISKEY - 375 ML</t>
  </si>
  <si>
    <t>GEORGE DICKEL O #8 - TENN WHISKEY - 375 ML  ( MS-26604 )</t>
  </si>
  <si>
    <t>MS-64063</t>
  </si>
  <si>
    <t>ALIZE BLUE 32 PROOF - IM OTH SPCLTS - 375 ML</t>
  </si>
  <si>
    <t>ALIZE BLUE 32 PROOF - IM OTH SPCLTS - 375 ML  ( MS-64063 )</t>
  </si>
  <si>
    <t>MS-27662</t>
  </si>
  <si>
    <t>CINERATOR HOT CINNAMON FLAVORED WHISKEY - MISC US WHSKY - 1.75 LTR</t>
  </si>
  <si>
    <t>CINERATOR HOT CINNAMON FLAVORED WHISKEY - MISC US WHSKY - 1.75 LTR  ( MS-27662 )</t>
  </si>
  <si>
    <t>MS-5362</t>
  </si>
  <si>
    <t>JOHN BARR RESERVE - SCTCH BTL FGN - 750 ML</t>
  </si>
  <si>
    <t>JOHN BARR RESERVE - SCTCH BTL FGN - 750 ML  ( MS-5362 )</t>
  </si>
  <si>
    <t>MS-44275</t>
  </si>
  <si>
    <t>BURNETT'S SPICED RUM - RUM VIRG ISLS - 1.75 LTR</t>
  </si>
  <si>
    <t>BURNETT'S SPICED RUM - RUM VIRG ISLS - 1.75 LTR  ( MS-44275 )</t>
  </si>
  <si>
    <t>MS-68017</t>
  </si>
  <si>
    <t>BAILEYS CHOCOLATE CHERRY IRISH CREAM - IM CREMES - 750 ML</t>
  </si>
  <si>
    <t>BAILEYS CHOCOLATE CHERRY IRISH CREAM - IM CREMES - 750 ML  ( MS-68017 )</t>
  </si>
  <si>
    <t>MS-19029</t>
  </si>
  <si>
    <t>JIM BEAM BLACK REPLICA - STRT BOURBON - 375 ML</t>
  </si>
  <si>
    <t>JIM BEAM BLACK REPLICA - STRT BOURBON - 375 ML  ( MS-19029 )</t>
  </si>
  <si>
    <t>MS-35543</t>
  </si>
  <si>
    <t>KETEL ONE ORANJE FLAVORED VODKA - VODKA IMPORTD - 750 ML</t>
  </si>
  <si>
    <t>KETEL ONE ORANJE FLAVORED VODKA - VODKA IMPORTD - 750 ML  ( MS-35543 )</t>
  </si>
  <si>
    <t>MS-77671</t>
  </si>
  <si>
    <t>SMIRNOFF GREEN APPLE FLAVORED (DSS) - SPECIALTY LIQ - 50 ML</t>
  </si>
  <si>
    <t>SMIRNOFF GREEN APPLE FLAVORED (DSS) - SPECIALTY LIQ - 50 ML  ( MS-77671 )</t>
  </si>
  <si>
    <t>MS-37336</t>
  </si>
  <si>
    <t>UV SILVER VODKA - VODKA 80 PRF - 750 ML</t>
  </si>
  <si>
    <t>UV SILVER VODKA - VODKA 80 PRF - 750 ML  ( MS-37336 )</t>
  </si>
  <si>
    <t>MS-31208</t>
  </si>
  <si>
    <t>MCCORMICK (PET) - GIN DOMESTIC - 1.75 LTR</t>
  </si>
  <si>
    <t>MCCORMICK (PET) - GIN DOMESTIC - 1.75 LTR  ( MS-31208 )</t>
  </si>
  <si>
    <t>MS-41210</t>
  </si>
  <si>
    <t>FIREFLY SWEET TEA VODKA - OTHER FL VODK - 1.0 LTR</t>
  </si>
  <si>
    <t>FIREFLY SWEET TEA VODKA - OTHER FL VODK - 1.0 LTR  ( MS-41210 )</t>
  </si>
  <si>
    <t>MS-4712</t>
  </si>
  <si>
    <t>CHIVAS REGAL - SCTCH BTL FGN - 200 ML</t>
  </si>
  <si>
    <t>CHIVAS REGAL - SCTCH BTL FGN - 200 ML  ( MS-4712 )</t>
  </si>
  <si>
    <t>MS-44308</t>
  </si>
  <si>
    <t>CALICO JACK SPICED - RUM VIRG ISLS - 1.75 LTR</t>
  </si>
  <si>
    <t>CALICO JACK SPICED - RUM VIRG ISLS - 1.75 LTR  ( MS-44308 )</t>
  </si>
  <si>
    <t>MS-6436</t>
  </si>
  <si>
    <t>WHITE HORSE - SCTCH BTL FGN - 750 ML</t>
  </si>
  <si>
    <t>WHITE HORSE - SCTCH BTL FGN - 750 ML  ( MS-6436 )</t>
  </si>
  <si>
    <t>MS-42175</t>
  </si>
  <si>
    <t>MALIBU PEACHES N'CREAM FLAVORED RUM* - IM RUM OTHER - 750 ML</t>
  </si>
  <si>
    <t>MALIBU PEACHES N'CREAM FLAVORED RUM* - IM RUM OTHER - 750 ML  ( MS-42175 )</t>
  </si>
  <si>
    <t>MS-44282</t>
  </si>
  <si>
    <t>BURNETT'S WHITE RUM - RUM VIRG ISLS - 750 ML</t>
  </si>
  <si>
    <t>BURNETT'S WHITE RUM - RUM VIRG ISLS - 750 ML  ( MS-44282 )</t>
  </si>
  <si>
    <t>MS-41991</t>
  </si>
  <si>
    <t>FIREFLY SKINNY TEA FLAVORED VODKA - OTHER FL VODK - 750 ML</t>
  </si>
  <si>
    <t>FIREFLY SKINNY TEA FLAVORED VODKA - OTHER FL VODK - 750 ML  ( MS-41991 )</t>
  </si>
  <si>
    <t>MS-40188</t>
  </si>
  <si>
    <t>NEW AMSTERDAM ORANGE FLAVORED VODKA - ORNGE FL VODK - 1.75 LTR</t>
  </si>
  <si>
    <t>NEW AMSTERDAM ORANGE FLAVORED VODKA - ORNGE FL VODK - 1.75 LTR  ( MS-40188 )</t>
  </si>
  <si>
    <t>MS-27601</t>
  </si>
  <si>
    <t>MICHTER'S US*1 SMALL BTCH SOUR MASH WHSK - MISC US WHSKY - 750 ML</t>
  </si>
  <si>
    <t>MICHTER'S US*1 SMALL BTCH SOUR MASH WHSK - MISC US WHSKY - 750 ML  ( MS-27601 )</t>
  </si>
  <si>
    <t>MS-43352</t>
  </si>
  <si>
    <t>CAPTAIN MORGAN PINEAPPLE RUM - RUM VIRG ISLS - 750 ML</t>
  </si>
  <si>
    <t>CAPTAIN MORGAN PINEAPPLE RUM - RUM VIRG ISLS - 750 ML  ( MS-43352 )</t>
  </si>
  <si>
    <t>MS-88406</t>
  </si>
  <si>
    <t>ROCA PATRON SILVER TEQUILA - IM TEQ WHITE - 750 ML</t>
  </si>
  <si>
    <t>ROCA PATRON SILVER TEQUILA - IM TEQ WHITE - 750 ML  ( MS-88406 )</t>
  </si>
  <si>
    <t>MS-88538</t>
  </si>
  <si>
    <t>SAUZA BLUE SILVER TEQUILA - IM TEQ WHITE - 1.75 LTR</t>
  </si>
  <si>
    <t>SAUZA BLUE SILVER TEQUILA - IM TEQ WHITE - 1.75 LTR  ( MS-88538 )</t>
  </si>
  <si>
    <t>MS-44838</t>
  </si>
  <si>
    <t>MCCORMICK LIGHT - RUM VIRG ISLS - 1.75 LTR</t>
  </si>
  <si>
    <t>MCCORMICK LIGHT - RUM VIRG ISLS - 1.75 LTR  ( MS-44838 )</t>
  </si>
  <si>
    <t>MS-76040</t>
  </si>
  <si>
    <t>MIDNIGHT MOON MOONSHINE STRAWBERRY - SPECIALTY LIQ - 750 ML</t>
  </si>
  <si>
    <t>MIDNIGHT MOON MOONSHINE STRAWBERRY - SPECIALTY LIQ - 750 ML  ( MS-76040 )</t>
  </si>
  <si>
    <t>MS-72732</t>
  </si>
  <si>
    <t>CHRISTIAN BROTHERS APPLE(BRANDY &amp; APPLE) - SPECIALTY LIQ - 750 ML</t>
  </si>
  <si>
    <t>CHRISTIAN BROTHERS APPLE(BRANDY &amp; APPLE) - SPECIALTY LIQ - 750 ML  ( MS-72732 )</t>
  </si>
  <si>
    <t>MS-24414</t>
  </si>
  <si>
    <t>KENTUCKY DALE BLENDED WHISKEY - BLENDED WHSKY - 375 ML</t>
  </si>
  <si>
    <t>KENTUCKY DALE BLENDED WHISKEY - BLENDED WHSKY - 375 ML  ( MS-24414 )</t>
  </si>
  <si>
    <t>MS-44280</t>
  </si>
  <si>
    <t>BURNETT'S WHITE RUM - RUM VIRG ISLS - 1.75 LTR</t>
  </si>
  <si>
    <t>BURNETT'S WHITE RUM - RUM VIRG ISLS - 1.75 LTR  ( MS-44280 )</t>
  </si>
  <si>
    <t>MS-36592</t>
  </si>
  <si>
    <t>KINKY VODKA - VODKA 80 PRF - 750 ML</t>
  </si>
  <si>
    <t>KINKY VODKA - VODKA 80 PRF - 750 ML  ( MS-36592 )</t>
  </si>
  <si>
    <t>MS-42233</t>
  </si>
  <si>
    <t>SUGAR ISLAND COCONUT RUM (CARIBBEAN) - IM RUM OTHER - 750 ML</t>
  </si>
  <si>
    <t>SUGAR ISLAND COCONUT RUM (CARIBBEAN) - IM RUM OTHER - 750 ML  ( MS-42233 )</t>
  </si>
  <si>
    <t>MS-64098</t>
  </si>
  <si>
    <t>AGAVERO ORANGE TEQUILA LIQUEUR - IM OTH SPCLTS - 750 ML</t>
  </si>
  <si>
    <t>AGAVERO ORANGE TEQUILA LIQUEUR - IM OTH SPCLTS - 750 ML  ( MS-64098 )</t>
  </si>
  <si>
    <t>MS-28039</t>
  </si>
  <si>
    <t>JIM BEAM VANILLA FLAVORED WHISKEY - MISC US WHSKY - 50 ML</t>
  </si>
  <si>
    <t>JIM BEAM VANILLA FLAVORED WHISKEY - MISC US WHSKY - 50 ML  ( MS-28039 )</t>
  </si>
  <si>
    <t>MS-37983</t>
  </si>
  <si>
    <t>SKYY - VODKA 80 PRF - 200 ML</t>
  </si>
  <si>
    <t>SKYY - VODKA 80 PRF - 200 ML  ( MS-37983 )</t>
  </si>
  <si>
    <t>MS-43596</t>
  </si>
  <si>
    <t>BACARDI BANANA FLAVORED RUM - RUM PUER RICO - 750 ML</t>
  </si>
  <si>
    <t>BACARDI BANANA FLAVORED RUM - RUM PUER RICO - 750 ML  ( MS-43596 )</t>
  </si>
  <si>
    <t>MS-40821</t>
  </si>
  <si>
    <t>SKYY INFUSIONS PINEAPPLE VODKA - OTHER FL VODK - 750 ML</t>
  </si>
  <si>
    <t>SKYY INFUSIONS PINEAPPLE VODKA - OTHER FL VODK - 750 ML  ( MS-40821 )</t>
  </si>
  <si>
    <t>MS-58865</t>
  </si>
  <si>
    <t>JOSE CUERVO AUTHENTIC RASPBRRY MARGARITA - LW PF CKTL MX - 1.75 LTR</t>
  </si>
  <si>
    <t>JOSE CUERVO AUTHENTIC RASPBRRY MARGARITA - LW PF CKTL MX - 1.75 LTR  ( MS-58865 )</t>
  </si>
  <si>
    <t>MS-23267</t>
  </si>
  <si>
    <t>CALVERT EXTRA - BLENDED WHSKY - 1.0 LTR</t>
  </si>
  <si>
    <t>CALVERT EXTRA - BLENDED WHSKY - 1.0 LTR  ( MS-23267 )</t>
  </si>
  <si>
    <t>MS-89274</t>
  </si>
  <si>
    <t>EL JIMADOR ANEJO TEQUILA - IM TEQ GOLD - 750 ML</t>
  </si>
  <si>
    <t>EL JIMADOR ANEJO TEQUILA - IM TEQ GOLD - 750 ML  ( MS-89274 )</t>
  </si>
  <si>
    <t>MS-4046</t>
  </si>
  <si>
    <t>ABERLOUR A'BUNDADH SINGLE MALT SCOTCH - SCTCH BTL FGN - 750 ML</t>
  </si>
  <si>
    <t>ABERLOUR A'BUNDADH SINGLE MALT SCOTCH - SCTCH BTL FGN - 750 ML  ( MS-4046 )</t>
  </si>
  <si>
    <t>MS-87087</t>
  </si>
  <si>
    <t>AMBHAR PLATIMUN SILVER TEQUILA - IM TEQ WHITE - 750 ML</t>
  </si>
  <si>
    <t>AMBHAR PLATIMUN SILVER TEQUILA - IM TEQ WHITE - 750 ML  ( MS-87087 )</t>
  </si>
  <si>
    <t>MS-76032</t>
  </si>
  <si>
    <t>MIDNIGHT MOON CAROLINA MOONSHINE - SPECIALTY LIQ - 750 ML</t>
  </si>
  <si>
    <t>MIDNIGHT MOON CAROLINA MOONSHINE - SPECIALTY LIQ - 750 ML  ( MS-76032 )</t>
  </si>
  <si>
    <t>MS-5578</t>
  </si>
  <si>
    <t>MCIVOR FINEST SCOTCH WHISKEY (SCOTLAND) - SCTCH BTL FGN - 1.75 LTR</t>
  </si>
  <si>
    <t>MCIVOR FINEST SCOTCH WHISKEY (SCOTLAND) - SCTCH BTL FGN - 1.75 LTR  ( MS-5578 )</t>
  </si>
  <si>
    <t>MS-64644</t>
  </si>
  <si>
    <t>DOMAINE DE CANTON FRENCH GINGER LIQUEUR - IM OTH SPCLTS - 375 ML</t>
  </si>
  <si>
    <t>DOMAINE DE CANTON FRENCH GINGER LIQUEUR - IM OTH SPCLTS - 375 ML  ( MS-64644 )</t>
  </si>
  <si>
    <t>MS-34858</t>
  </si>
  <si>
    <t>TANQUERAY STERLING - VODKA IMPORTD - 1.75 LTR</t>
  </si>
  <si>
    <t>TANQUERAY STERLING - VODKA IMPORTD - 1.75 LTR  ( MS-34858 )</t>
  </si>
  <si>
    <t>MS-65015</t>
  </si>
  <si>
    <t>GALLIANO L'AUTENTICO HOLLAND HERB LIQUER - IM PROP SPCLY - 750 ML</t>
  </si>
  <si>
    <t>GALLIANO L'AUTENTICO HOLLAND HERB LIQUER - IM PROP SPCLY - 750 ML  ( MS-65015 )</t>
  </si>
  <si>
    <t>MS-41062</t>
  </si>
  <si>
    <t>BURNETT'S PINK LEMONADE FLAVORED VODKA - OTHER FL VODK - 1.75 LTR</t>
  </si>
  <si>
    <t>BURNETT'S PINK LEMONADE FLAVORED VODKA - OTHER FL VODK - 1.75 LTR  ( MS-41062 )</t>
  </si>
  <si>
    <t>MS-472</t>
  </si>
  <si>
    <t>JACK DANIELS TENNESSEE HONEY W/GLASS - WHISKY SPCLTY - 750 ML</t>
  </si>
  <si>
    <t>JACK DANIELS TENNESSEE HONEY W/GLASS - WHISKY SPCLTY - 750 ML  ( MS-472 )</t>
  </si>
  <si>
    <t>MS-40804</t>
  </si>
  <si>
    <t>SKYY INFUSIONS CITRUS FLAVORED VODKA - OTHER FL VODK - 750 ML</t>
  </si>
  <si>
    <t>SKYY INFUSIONS CITRUS FLAVORED VODKA - OTHER FL VODK - 750 ML  ( MS-40804 )</t>
  </si>
  <si>
    <t>MS-40465</t>
  </si>
  <si>
    <t>SKYY INFUSIONS WILD STRAWBERRY FLVRD VOD - OTHER FL VODK - 750 ML</t>
  </si>
  <si>
    <t>SKYY INFUSIONS WILD STRAWBERRY FLVRD VOD - OTHER FL VODK - 750 ML  ( MS-40465 )</t>
  </si>
  <si>
    <t>MS-56005</t>
  </si>
  <si>
    <t>CHRISTIAN BROTHERS PEACH FLAVORED BRANDY - PEACH FL BRNY - 375 ML</t>
  </si>
  <si>
    <t>CHRISTIAN BROTHERS PEACH FLAVORED BRANDY - PEACH FL BRNY - 375 ML  ( MS-56005 )</t>
  </si>
  <si>
    <t>MS-87325</t>
  </si>
  <si>
    <t>CHAVO MALO BLANCO TEQUILA - IM TEQ WHITE - 1.0 LTR</t>
  </si>
  <si>
    <t>CHAVO MALO BLANCO TEQUILA - IM TEQ WHITE - 1.0 LTR  ( MS-87325 )</t>
  </si>
  <si>
    <t>MS-40064</t>
  </si>
  <si>
    <t>SKYY INFUSIONS PACIFIC BLUEBERRY - OTHER FL VODK - 750 ML</t>
  </si>
  <si>
    <t>SKYY INFUSIONS PACIFIC BLUEBERRY - OTHER FL VODK - 750 ML  ( MS-40064 )</t>
  </si>
  <si>
    <t>MS-5242</t>
  </si>
  <si>
    <t>JOHNNIE WALKER 18 YEAR BLENDED SCOTCH - SCTCH BTL FGN - 750 ML</t>
  </si>
  <si>
    <t>JOHNNIE WALKER 18 YEAR BLENDED SCOTCH - SCTCH BTL FGN - 750 ML  ( MS-5242 )</t>
  </si>
  <si>
    <t>MS-33236</t>
  </si>
  <si>
    <t>SEAGRAM'S APPLE TWISTED GIN - OTHER FLA GIN - 750 ML</t>
  </si>
  <si>
    <t>SEAGRAM'S APPLE TWISTED GIN - OTHER FLA GIN - 750 ML  ( MS-33236 )</t>
  </si>
  <si>
    <t>MS-100242</t>
  </si>
  <si>
    <t>SAILOR JERRY SPICED RUM W/2-OIL CANS - RUM VIRG ISLS - 750 ML</t>
  </si>
  <si>
    <t>SAILOR JERRY SPICED RUM W/2-OIL CANS - RUM VIRG ISLS - 750 ML  ( MS-100242 )</t>
  </si>
  <si>
    <t>MS-36615</t>
  </si>
  <si>
    <t>NEW AMSTERDAM RASPBERRY FLAVORED VODKA - OTHER FL VODK - 50 ML</t>
  </si>
  <si>
    <t>NEW AMSTERDAM RASPBERRY FLAVORED VODKA - OTHER FL VODK - 50 ML  ( MS-36615 )</t>
  </si>
  <si>
    <t>MS-36567</t>
  </si>
  <si>
    <t>EXCLUSIV 10 APPLE FLAVORED VODKA MOLDOVA - VODKA IMPORTD - 200 ML</t>
  </si>
  <si>
    <t>EXCLUSIV 10 APPLE FLAVORED VODKA MOLDOVA - VODKA IMPORTD - 200 ML  ( MS-36567 )</t>
  </si>
  <si>
    <t>MS-30314</t>
  </si>
  <si>
    <t>GORDON'S - GIN DOMESTIC - 375 ML</t>
  </si>
  <si>
    <t>GORDON'S - GIN DOMESTIC - 375 ML  ( MS-30314 )</t>
  </si>
  <si>
    <t>MS-20363</t>
  </si>
  <si>
    <t>OLD FORESTER - STRT BOURBON - 200 ML</t>
  </si>
  <si>
    <t>OLD FORESTER - STRT BOURBON - 200 ML  ( MS-20363 )</t>
  </si>
  <si>
    <t>MS-74337</t>
  </si>
  <si>
    <t>HIRAM WALKER AMARETTO - SPECIALTY LIQ - 1.0 LTR</t>
  </si>
  <si>
    <t>HIRAM WALKER AMARETTO - SPECIALTY LIQ - 1.0 LTR  ( MS-74337 )</t>
  </si>
  <si>
    <t>MS-16798</t>
  </si>
  <si>
    <t>BELLE MEADE SHERRY CASK FINISHED BOURBON - STRT BOURBON - 750 ML</t>
  </si>
  <si>
    <t>BELLE MEADE SHERRY CASK FINISHED BOURBON - STRT BOURBON - 750 ML  ( MS-16798 )</t>
  </si>
  <si>
    <t>MS-100276</t>
  </si>
  <si>
    <t>BIRD DOG BLACKBERRY/2-SHOT GUN SHELL GLS - MISC US WHSKY - 750 ML</t>
  </si>
  <si>
    <t>BIRD DOG BLACKBERRY/2-SHOT GUN SHELL GLS - MISC US WHSKY - 750 ML  ( MS-100276 )</t>
  </si>
  <si>
    <t>MS-29256</t>
  </si>
  <si>
    <t>CALEDONIA SPIRITS BARR HILL GIN - GIN DOMESTIC - 750 ML</t>
  </si>
  <si>
    <t>CALEDONIA SPIRITS BARR HILL GIN - GIN DOMESTIC - 750 ML  ( MS-29256 )</t>
  </si>
  <si>
    <t>CALEDONIA SPRTS  ( 1109 )</t>
  </si>
  <si>
    <t>MS-76044</t>
  </si>
  <si>
    <t>MIDNIGHT MOON MOONSHINE BLUEBERRY - SPECIALTY LIQ - 750 ML</t>
  </si>
  <si>
    <t>MIDNIGHT MOON MOONSHINE BLUEBERRY - SPECIALTY LIQ - 750 ML  ( MS-76044 )</t>
  </si>
  <si>
    <t>MS-40853</t>
  </si>
  <si>
    <t>PUCKER SOUR APPLE FLAVORED VODKA - OTHER FL VODK - 750 ML</t>
  </si>
  <si>
    <t>PUCKER SOUR APPLE FLAVORED VODKA - OTHER FL VODK - 750 ML  ( MS-40853 )</t>
  </si>
  <si>
    <t>MS-43056</t>
  </si>
  <si>
    <t>BACARDI ANEJO RUM FROM MEXICO - IM RUM OTHER - 750 ML</t>
  </si>
  <si>
    <t>BACARDI ANEJO RUM FROM MEXICO - IM RUM OTHER - 750 ML  ( MS-43056 )</t>
  </si>
  <si>
    <t>MS-75216</t>
  </si>
  <si>
    <t>KINKY GOLD LIQUEUR (VODKA BASE) - SPECIALTY LIQ - 750 ML</t>
  </si>
  <si>
    <t>KINKY GOLD LIQUEUR (VODKA BASE) - SPECIALTY LIQ - 750 ML  ( MS-75216 )</t>
  </si>
  <si>
    <t>MS-36186</t>
  </si>
  <si>
    <t>GORDON'S VODKA (DSS) - SPECIALTY LIQ - 750 ML</t>
  </si>
  <si>
    <t>GORDON'S VODKA (DSS) - SPECIALTY LIQ - 750 ML  ( MS-36186 )</t>
  </si>
  <si>
    <t>MS-43343</t>
  </si>
  <si>
    <t>BACARDI TANGERINE FUSION FLAVORED RUM - RUM PUER RICO - 750 ML</t>
  </si>
  <si>
    <t>BACARDI TANGERINE FUSION FLAVORED RUM - RUM PUER RICO - 750 ML  ( MS-43343 )</t>
  </si>
  <si>
    <t>MS-77693</t>
  </si>
  <si>
    <t>SMIRNOFF MANGO FLAVORED (DSS) - SPECIALTY LIQ - 750 ML</t>
  </si>
  <si>
    <t>SMIRNOFF MANGO FLAVORED (DSS) - SPECIALTY LIQ - 750 ML  ( MS-77693 )</t>
  </si>
  <si>
    <t>MS-33234</t>
  </si>
  <si>
    <t>SEAGRAM'S APPLE TWISTED GIN - OTHER FLA GIN - 375 ML</t>
  </si>
  <si>
    <t>SEAGRAM'S APPLE TWISTED GIN - OTHER FLA GIN - 375 ML  ( MS-33234 )</t>
  </si>
  <si>
    <t>MS-2646</t>
  </si>
  <si>
    <t>PYRAT XO RESERVE W/WOOD BARREL - IM RUM OTHER - 750 ML</t>
  </si>
  <si>
    <t>PYRAT XO RESERVE W/WOOD BARREL - IM RUM OTHER - 750 ML  ( MS-2646 )</t>
  </si>
  <si>
    <t>MS-100236</t>
  </si>
  <si>
    <t>ZING 72 BOTANICAL GIN W/COPPER TIN MUG - GIN IMPORTED - 750 ML</t>
  </si>
  <si>
    <t>ZING 72 BOTANICAL GIN W/COPPER TIN MUG - GIN IMPORTED - 750 ML  ( MS-100236 )</t>
  </si>
  <si>
    <t>MS-75215</t>
  </si>
  <si>
    <t>KINKY GOLD LIQUEUR (VODKA BASE) - SPECIALTY LIQ - 50 ML</t>
  </si>
  <si>
    <t>KINKY GOLD LIQUEUR (VODKA BASE) - SPECIALTY LIQ - 50 ML  ( MS-75215 )</t>
  </si>
  <si>
    <t>MS-36644</t>
  </si>
  <si>
    <t>THREE OLIVE FRESH WATERMELON FLAVORD VOD - VODKA IMPORTD - 750 ML</t>
  </si>
  <si>
    <t>THREE OLIVE FRESH WATERMELON FLAVORD VOD - VODKA IMPORTD - 750 ML  ( MS-36644 )</t>
  </si>
  <si>
    <t>MS-77520</t>
  </si>
  <si>
    <t>TARANTULA PEACH READY-TO-DRINK MARGARITA - SPECIALTY LIQ - 1.75 LTR</t>
  </si>
  <si>
    <t>TARANTULA PEACH READY-TO-DRINK MARGARITA - SPECIALTY LIQ - 1.75 LTR  ( MS-77520 )</t>
  </si>
  <si>
    <t>MS-11773</t>
  </si>
  <si>
    <t>BLACK VELVET - CANDN BTL U S - 200 ML</t>
  </si>
  <si>
    <t>BLACK VELVET - CANDN BTL U S - 200 ML  ( MS-11773 )</t>
  </si>
  <si>
    <t>MS-26578</t>
  </si>
  <si>
    <t>GENTLEMAN JACK 86.5 PROOF LIMITED EDITN - TENN WHISKEY - 1.0 LTR</t>
  </si>
  <si>
    <t>GENTLEMAN JACK 86.5 PROOF LIMITED EDITN - TENN WHISKEY - 1.0 LTR  ( MS-26578 )</t>
  </si>
  <si>
    <t>MS-41076</t>
  </si>
  <si>
    <t>JEREMIAH WEED SWEET TEA FLAVORED VODKA - OTHER FL VODK - 750 ML</t>
  </si>
  <si>
    <t>JEREMIAH WEED SWEET TEA FLAVORED VODKA - OTHER FL VODK - 750 ML  ( MS-41076 )</t>
  </si>
  <si>
    <t>MS-34065</t>
  </si>
  <si>
    <t>DOUBLE CROSS VODKA SLOVAK REPUBLIC - VODKA IMPORTD - 750 ML</t>
  </si>
  <si>
    <t>DOUBLE CROSS VODKA SLOVAK REPUBLIC - VODKA IMPORTD - 750 ML  ( MS-34065 )</t>
  </si>
  <si>
    <t>MS-5201</t>
  </si>
  <si>
    <t>GLEN GRANT 12YR ROTHES SPEYSIDE SNGL MLT - SCTCH BTL FGN - 750 ML</t>
  </si>
  <si>
    <t>GLEN GRANT 12YR ROTHES SPEYSIDE SNGL MLT - SCTCH BTL FGN - 750 ML  ( MS-5201 )</t>
  </si>
  <si>
    <t>MS-33522</t>
  </si>
  <si>
    <t>EXCLUSIV 9 PINEAPPLE VODKA - VODKA IMPORTD - 200 ML</t>
  </si>
  <si>
    <t>EXCLUSIV 9 PINEAPPLE VODKA - VODKA IMPORTD - 200 ML  ( MS-33522 )</t>
  </si>
  <si>
    <t>MS-5247</t>
  </si>
  <si>
    <t>HIGHLAND PARK 12YR VIKING HONOUR SNG MLT - SCTCH BTL FGN - 750 ML</t>
  </si>
  <si>
    <t>HIGHLAND PARK 12YR VIKING HONOUR SNG MLT - SCTCH BTL FGN - 750 ML  ( MS-5247 )</t>
  </si>
  <si>
    <t>MS-88100</t>
  </si>
  <si>
    <t>MONTE ALBAN SILVER TEQUILA - IM TEQ WHITE - 750 ML</t>
  </si>
  <si>
    <t>MONTE ALBAN SILVER TEQUILA - IM TEQ WHITE - 750 ML  ( MS-88100 )</t>
  </si>
  <si>
    <t>MS-46766</t>
  </si>
  <si>
    <t>ROUGAROUX SUGARSHINE LIGHT RUM - RUM U S - 750 ML</t>
  </si>
  <si>
    <t>ROUGAROUX SUGARSHINE LIGHT RUM - RUM U S - 750 ML  ( MS-46766 )</t>
  </si>
  <si>
    <t>DONNER-PELTIER  ( 2100 )</t>
  </si>
  <si>
    <t>MS-35538</t>
  </si>
  <si>
    <t>PINACLE COUNTY FAIR COTTON FLVD VDKA DSS - IM OTH SPCLTS - 750 ML</t>
  </si>
  <si>
    <t>PINACLE COUNTY FAIR COTTON FLVD VDKA DSS - IM OTH SPCLTS - 750 ML  ( MS-35538 )</t>
  </si>
  <si>
    <t>MS-43482</t>
  </si>
  <si>
    <t>BACARDI GRAPEFRUIT FLAVORED RUM - RUM PUER RICO - 750 ML</t>
  </si>
  <si>
    <t>BACARDI GRAPEFRUIT FLAVORED RUM - RUM PUER RICO - 750 ML  ( MS-43482 )</t>
  </si>
  <si>
    <t>MS-100243</t>
  </si>
  <si>
    <t>SAILOR JERRY SPICED GAME DAY:24-SOLO CUP - RUM VIRG ISLS - 750 ML</t>
  </si>
  <si>
    <t>SAILOR JERRY SPICED GAME DAY:24-SOLO CUP - RUM VIRG ISLS - 750 ML  ( MS-100243 )</t>
  </si>
  <si>
    <t>MS-100056</t>
  </si>
  <si>
    <t>DI SARONNO AMARETTO W/1 GLASS MASON JAR - IM OTH SPCLTS - 750 ML</t>
  </si>
  <si>
    <t>DI SARONNO AMARETTO W/1 GLASS MASON JAR - IM OTH SPCLTS - 750 ML  ( MS-100056 )</t>
  </si>
  <si>
    <t>MS-100274</t>
  </si>
  <si>
    <t>BIRD DOG APPLE/2-SHOT GUN SHELL GLASSES - MISC US WHSKY - 750 ML</t>
  </si>
  <si>
    <t>BIRD DOG APPLE/2-SHOT GUN SHELL GLASSES - MISC US WHSKY - 750 ML  ( MS-100274 )</t>
  </si>
  <si>
    <t>MS-327</t>
  </si>
  <si>
    <t>REMY MARTIN V W/ROCK GLASS - IM OTH SPCLTS - 750 ML</t>
  </si>
  <si>
    <t>REMY MARTIN V W/ROCK GLASS - IM OTH SPCLTS - 750 ML  ( MS-327 )</t>
  </si>
  <si>
    <t>MS-36382</t>
  </si>
  <si>
    <t>BLUE DIAMOND VODKA (ESTONIA) - VODKA IMPORTD - 750 ML</t>
  </si>
  <si>
    <t>BLUE DIAMOND VODKA (ESTONIA) - VODKA IMPORTD - 750 ML  ( MS-36382 )</t>
  </si>
  <si>
    <t>VODKA BRANDS  ( 8236 )</t>
  </si>
  <si>
    <t>MS-26888</t>
  </si>
  <si>
    <t>JACK DANIELS RED DOG SALOON TENN SR MASH - TENN WHISKEY - 750 ML</t>
  </si>
  <si>
    <t>JACK DANIELS RED DOG SALOON TENN SR MASH - TENN WHISKEY - 750 ML  ( MS-26888 )</t>
  </si>
  <si>
    <t>MS-63766</t>
  </si>
  <si>
    <t>TARANTULA STRAWBERRY MARGARITA R-T-D PET - LW PF CKTL MX - 200 ML</t>
  </si>
  <si>
    <t>TARANTULA STRAWBERRY MARGARITA R-T-D PET - LW PF CKTL MX - 200 ML  ( MS-63766 )</t>
  </si>
  <si>
    <t>MS-40925</t>
  </si>
  <si>
    <t>GRAND TOURING WATERMELON FLAVORED VODKA - OTHER FL VODK - 750 ML</t>
  </si>
  <si>
    <t>GRAND TOURING WATERMELON FLAVORED VODKA - OTHER FL VODK - 750 ML  ( MS-40925 )</t>
  </si>
  <si>
    <t>BG SEGMENT</t>
  </si>
  <si>
    <t>Major Category</t>
  </si>
  <si>
    <t>Minor Category1</t>
  </si>
  <si>
    <t>BOTTOM 5%</t>
  </si>
  <si>
    <t>RANK</t>
  </si>
  <si>
    <t>ITEMS BOTTOM 5%</t>
  </si>
  <si>
    <t>SHELF SALES GOOD / STRIKE VL</t>
  </si>
  <si>
    <t>UNIT</t>
  </si>
  <si>
    <t>$</t>
  </si>
  <si>
    <t>ADJUSTABLE</t>
  </si>
  <si>
    <t>SHELF SALES  GOOD / STRIKE OLD</t>
  </si>
  <si>
    <t>SPIRIT $ CRITERIA</t>
  </si>
  <si>
    <t>New Items</t>
  </si>
  <si>
    <t>BOTTOM</t>
  </si>
  <si>
    <t>SHARE</t>
  </si>
  <si>
    <t>ACCUME</t>
  </si>
  <si>
    <t>OLD VERSION</t>
  </si>
  <si>
    <t xml:space="preserve">BROKER </t>
  </si>
  <si>
    <t>PRE 2023</t>
  </si>
  <si>
    <t>DON Q CRISTAL RUM - RUM-LIGHT - 1.75 LTR</t>
  </si>
  <si>
    <t>SPIRITS</t>
  </si>
  <si>
    <t>DON Q CRISTAL RUM - RUM-LIGHT - 1.75 LTR  ( MS - 43428 )</t>
  </si>
  <si>
    <t>DON Q COCO COCONUT FLAVORED RUM - RUM-FLVRD - 750 ML</t>
  </si>
  <si>
    <t>DON Q COCO COCONUT FLAVORED RUM - RUM-FLVRD - 750 ML  ( MS - 43451 )</t>
  </si>
  <si>
    <t>HENNESSY V S - BRNDY/CGNC-CGNC-VS - 200 ML</t>
  </si>
  <si>
    <t>SUPER</t>
  </si>
  <si>
    <t>HENNESSY V S - BRNDY/CGNC-CGNC-VS - 200 ML  ( MS - 48099 )</t>
  </si>
  <si>
    <t>HENNESSY V S - BRNDY/CGNC-CGNC-VS - 50 ML</t>
  </si>
  <si>
    <t>HENNESSY V S - BRNDY/CGNC-CGNC-VS - 50 ML  ( MS - 48101 )</t>
  </si>
  <si>
    <t>HENNESSY V S - BRNDY/CGNC-CGNC-VS - 100 ML</t>
  </si>
  <si>
    <t>HENNESSY V S - BRNDY/CGNC-CGNC-VS - 100 ML  ( MS - 48102 )</t>
  </si>
  <si>
    <t>HENNESSY V S - BRNDY/CGNC-CGNC-VS - 375 ML</t>
  </si>
  <si>
    <t>HENNESSY V S - BRNDY/CGNC-CGNC-VS - 375 ML  ( MS - 48105 )</t>
  </si>
  <si>
    <t>HENNESSY V S - BRNDY/CGNC-CGNC-VS - 750 ML</t>
  </si>
  <si>
    <t>HENNESSY V S - BRNDY/CGNC-CGNC-VS - 750 ML  ( MS - 48106 )</t>
  </si>
  <si>
    <t>HENNESSY V S - BRNDY/CGNC-CGNC-VS - 1.0 LTR</t>
  </si>
  <si>
    <t>HENNESSY V S - BRNDY/CGNC-CGNC-VS - 1.0 LTR  ( MS - 48107 )</t>
  </si>
  <si>
    <t>HENNESSY V S - BRNDY/CGNC-CGNC-VS - 1.75 LTR</t>
  </si>
  <si>
    <t>HENNESSY V S - BRNDY/CGNC-CGNC-VS - 1.75 LTR  ( MS - 48108 )</t>
  </si>
  <si>
    <t>HENNESSY VSOP FLASK BOTTLE - BRNDY/CGNC-CGNC-VSOP - 375 ML</t>
  </si>
  <si>
    <t>HENNESSY VSOP FLASK BOTTLE - BRNDY/CGNC-CGNC-VSOP - 375 ML  ( MS - 48142 )</t>
  </si>
  <si>
    <t>HENNESSY PRIVILEGE VSOP - BRNDY/CGNC-CGNC-VSOP - 200 ML</t>
  </si>
  <si>
    <t>HENNESSY PRIVILEGE VSOP - BRNDY/CGNC-CGNC-VSOP - 200 ML  ( MS - 48151 )</t>
  </si>
  <si>
    <t>REMY MARTIN 1738 ACCORD ROYAL COGNAC - BRNDY/CGNC-CGNC-OTH - 375 ML</t>
  </si>
  <si>
    <t>REMY MARTIN 1738 ACCORD ROYAL COGNAC - BRNDY/CGNC-CGNC-OTH - 375 ML  ( MS - 49084 )</t>
  </si>
  <si>
    <t>REMY MARTIN VSOP - BRNDY/CGNC-CGNC-VSOP - 375 ML</t>
  </si>
  <si>
    <t>REMY MARTIN VSOP - BRNDY/CGNC-CGNC-VSOP - 375 ML  ( MS - 49185 )</t>
  </si>
  <si>
    <t>SALIGNAC V S - BRNDY/CGNC-CGNC-VS - 750 ML</t>
  </si>
  <si>
    <t>SALIGNAC V S - BRNDY/CGNC-CGNC-VS - 750 ML  ( MS - 49376 )</t>
  </si>
  <si>
    <t>CHRISTIAN BRANDY VS - BRNDY/CGNC-DOM - 750 ML</t>
  </si>
  <si>
    <t>CHRISTIAN BRANDY VS - BRNDY/CGNC-DOM - 750 ML  ( MS - 52316 )</t>
  </si>
  <si>
    <t>CHRISTIAN BRANDY VS - BRNDY/CGNC-DOM - 1.0 LTR</t>
  </si>
  <si>
    <t>CHRISTIAN BRANDY VS - BRNDY/CGNC-DOM - 1.0 LTR  ( MS - 52317 )</t>
  </si>
  <si>
    <t>CHRISTIAN BRANDY VS - BRNDY/CGNC-DOM - 1.75 LTR</t>
  </si>
  <si>
    <t>CHRISTIAN BRANDY VS - BRNDY/CGNC-DOM - 1.75 LTR  ( MS - 52318 )</t>
  </si>
  <si>
    <t>E &amp; J - BRNDY/CGNC-DOM - 750 ML</t>
  </si>
  <si>
    <t>E &amp; J - BRNDY/CGNC-DOM - 750 ML  ( MS - 52596 )</t>
  </si>
  <si>
    <t>E &amp; J PEACH (BRANDY W/PEACH LIQUEUR) - BRNDY/CGNC-DOM - 750 ML</t>
  </si>
  <si>
    <t>E &amp; J PEACH (BRANDY W/PEACH LIQUEUR) - BRNDY/CGNC-DOM - 750 ML  ( MS - 73762 )</t>
  </si>
  <si>
    <t>SEAGRAMS V O - CAN-FRGN BLND-FRGN BTLD - 750 ML TRV</t>
  </si>
  <si>
    <t>WHISKY - CANANDIAN</t>
  </si>
  <si>
    <t>SEAGRAMS V O - CAN-FRGN BLND-FRGN BTLD - 750 ML TRV  ( MS - 11345 )</t>
  </si>
  <si>
    <t>WHISKEY</t>
  </si>
  <si>
    <t>SEAGRAMS V O - CAN-FRGN BLND-FRGN BTLD - 750 ML</t>
  </si>
  <si>
    <t>SEAGRAMS V O - CAN-FRGN BLND-FRGN BTLD - 750 ML  ( MS - 11346 )</t>
  </si>
  <si>
    <t>MS-64352</t>
  </si>
  <si>
    <t>CITRONGE ORANGE LIQUEUR - CRDL-LQR&amp;SPC-OTH - 750 ML</t>
  </si>
  <si>
    <t>CITRONGE ORANGE LIQUEUR - CRDL-LQR&amp;SPC-OTH - 750 ML  ( MS - 64352 )</t>
  </si>
  <si>
    <t>KAHLUA ESPECIAL COFFEE LIQUEUR - CRDL-COFFEE LQR - 750 ML</t>
  </si>
  <si>
    <t>KAHLUA ESPECIAL COFFEE LIQUEUR - CRDL-COFFEE LQR - 750 ML  ( MS - 67536 )</t>
  </si>
  <si>
    <t>AMARULA CREAM LIQUEUR - CRDL-CRM LQR - 750 ML</t>
  </si>
  <si>
    <t>AMARULA CREAM LIQUEUR - CRDL-CRM LQR - 750 ML  ( MS - 67866 )</t>
  </si>
  <si>
    <t>PAMA POMEGRANATE LIQUEUR - CRDL-LQR&amp;SPC-FRT - 750 ML</t>
  </si>
  <si>
    <t>PAMA POMEGRANATE LIQUEUR - CRDL-LQR&amp;SPC-FRT - 750 ML  ( MS - 76478 )</t>
  </si>
  <si>
    <t>JUAREZ TRIPLE SEC - CRDL-LQR&amp;SPC-TRIPLE SEC - 1.75 LTR</t>
  </si>
  <si>
    <t>JUAREZ TRIPLE SEC - CRDL-LQR&amp;SPC-TRIPLE SEC - 1.75 LTR  ( MS - 86249 )</t>
  </si>
  <si>
    <t>EVAN WILLIAMS WHITE LABEL - DOM WHSKY-STRT-BRBN/TN - 750 ML</t>
  </si>
  <si>
    <t>EVAN WILLIAMS WHITE LABEL - DOM WHSKY-STRT-BRBN/TN - 750 ML  ( MS - 16096 )</t>
  </si>
  <si>
    <t>EVAN WILLIAMS BLACK LABEL - DOM WHSKY-STRT-BRBN/TN - 200 ML</t>
  </si>
  <si>
    <t>EVAN WILLIAMS BLACK LABEL - DOM WHSKY-STRT-BRBN/TN - 200 ML  ( MS - 17953 )</t>
  </si>
  <si>
    <t>EVAN WILLIAMS BLACK LABEL - DOM WHSKY-STRT-BRBN/TN - 375 ML</t>
  </si>
  <si>
    <t>EVAN WILLIAMS BLACK LABEL - DOM WHSKY-STRT-BRBN/TN - 375 ML  ( MS - 17954 )</t>
  </si>
  <si>
    <t>EVAN WILLIAMS BLACK LABEL - DOM WHSKY-STRT-BRBN/TN - 750 ML</t>
  </si>
  <si>
    <t>EVAN WILLIAMS BLACK LABEL - DOM WHSKY-STRT-BRBN/TN - 750 ML  ( MS - 17956 )</t>
  </si>
  <si>
    <t>EVAN WILLIAMS BLACK LABEL - DOM WHSKY-STRT-BRBN/TN - 1.0 LTR</t>
  </si>
  <si>
    <t>EVAN WILLIAMS BLACK LABEL - DOM WHSKY-STRT-BRBN/TN - 1.0 LTR  ( MS - 17957 )</t>
  </si>
  <si>
    <t>EVAN WILLIAMS BLACK LABEL - DOM WHSKY-STRT-BRBN/TN - 1.75 LTR</t>
  </si>
  <si>
    <t>EVAN WILLIAMS BLACK LABEL - DOM WHSKY-STRT-BRBN/TN - 1.75 LTR  ( MS - 17958 )</t>
  </si>
  <si>
    <t>EVAN WILLIAMS BLACK LABEL - DOM WHSKY-STRT-BRBN/TN - 750 ML TRV</t>
  </si>
  <si>
    <t>EVAN WILLIAMS BLACK LABEL - DOM WHSKY-STRT-BRBN/TN - 750 ML TRV  ( MS - 18116 )</t>
  </si>
  <si>
    <t>MAKER'S MARK - DOM WHSKY-STRT-BRBN/TN - 200 ML</t>
  </si>
  <si>
    <t>MAKER'S MARK - DOM WHSKY-STRT-BRBN/TN - 200 ML  ( MS - 19473 )</t>
  </si>
  <si>
    <t>SUNTORY GLOBAL  ( 680 )</t>
  </si>
  <si>
    <t>MAKER'S MARK REPLICA (SEE FORM DESCRPTN) - DOM WHSKY-STRT-BRBN/TN - 375 ML</t>
  </si>
  <si>
    <t>MAKER'S MARK REPLICA (SEE FORM DESCRPTN) - DOM WHSKY-STRT-BRBN/TN - 375 ML  ( MS - 19475 )</t>
  </si>
  <si>
    <t>MAKER'S MARK 46 - DOM WHSKY-STRT-BRBN/TN - 375 ML</t>
  </si>
  <si>
    <t>MAKER'S MARK 46 - DOM WHSKY-STRT-BRBN/TN - 375 ML  ( MS - 19485 )</t>
  </si>
  <si>
    <t>REBEL - DOM WHSKY-STRT-BRBN/TN - 750 ML</t>
  </si>
  <si>
    <t>REBEL - DOM WHSKY-STRT-BRBN/TN - 750 ML  ( MS - 21206 )</t>
  </si>
  <si>
    <t>QUALITY HOUSE BLENDED WHISKEY - DOM WHSKY-BLND - 750 ML</t>
  </si>
  <si>
    <t>QUALITY HOUSE BLENDED WHISKEY - DOM WHSKY-BLND - 750 ML  ( MS - 24176 )</t>
  </si>
  <si>
    <t>EVAN WILLIAMS HONEY RESERVE - DOM WHSKY-BLND - 750 ML</t>
  </si>
  <si>
    <t>EVAN WILLIAMS HONEY RESERVE - DOM WHSKY-BLND - 750 ML  ( MS - 73702 )</t>
  </si>
  <si>
    <t>EVAN WILLIAMS CHERRY - DOM WHSKY-BLND - 750 ML</t>
  </si>
  <si>
    <t>EVAN WILLIAMS CHERRY - DOM WHSKY-BLND - 750 ML  ( MS - 73715 )</t>
  </si>
  <si>
    <t>MILES - GIN-CLASSIC-DOM - 375 ML</t>
  </si>
  <si>
    <t>MILES - GIN-CLASSIC-DOM - 375 ML  ( MS - 31294 )</t>
  </si>
  <si>
    <t>045041-UNITED JOHNSON BROTHERS OF MS</t>
  </si>
  <si>
    <t>NEW AMSTERDAM - GIN-CLASSIC-DOM - 200 ML</t>
  </si>
  <si>
    <t>NEW AMSTERDAM - GIN-CLASSIC-DOM - 200 ML  ( MS - 31472 )</t>
  </si>
  <si>
    <t>SEAGRAM'S PEACH TWISTED GIN - GIN-FLVRD-DOM - 750 ML</t>
  </si>
  <si>
    <t>SEAGRAM'S PEACH TWISTED GIN - GIN-FLVRD-DOM - 750 ML  ( MS - 33286 )</t>
  </si>
  <si>
    <t>BLUE CHAIR BAY VANILLA FLV RUM - RUM-FLVRD - 750 ML</t>
  </si>
  <si>
    <t>BLUE CHAIR BAY VANILLA FLV RUM - RUM-FLVRD - 750 ML  ( MS - 42162 )</t>
  </si>
  <si>
    <t>BLUE CHAIR BAY BANANA FLV RUM - RUM-FLVRD - 750 ML</t>
  </si>
  <si>
    <t>BLUE CHAIR BAY BANANA FLV RUM - RUM-FLVRD - 750 ML  ( MS - 42204 )</t>
  </si>
  <si>
    <t>BLUE CHAIR BAY WHITE RUM - RUM-LIGHT - 750 ML</t>
  </si>
  <si>
    <t>BLUE CHAIR BAY WHITE RUM - RUM-LIGHT - 750 ML  ( MS - 42240 )</t>
  </si>
  <si>
    <t>MALIBU PASSION FRUIT FLAVORED RUM - RUM-FLVRD - 750 ML</t>
  </si>
  <si>
    <t>MALIBU PASSION FRUIT FLAVORED RUM - RUM-FLVRD - 750 ML  ( MS - 42676 )</t>
  </si>
  <si>
    <t>MALIBU BLACK COCONUT FLAVORED RUM - RUM-FLVRD - 750 ML</t>
  </si>
  <si>
    <t>MALIBU BLACK COCONUT FLAVORED RUM - RUM-FLVRD - 750 ML  ( MS - 42687 )</t>
  </si>
  <si>
    <t>MALIBU MANGO FLAVORED RUM * - RUM-FLVRD - 750 ML</t>
  </si>
  <si>
    <t>MALIBU MANGO FLAVORED RUM * - RUM-FLVRD - 750 ML  ( MS - 42699 )</t>
  </si>
  <si>
    <t>MALIBU PINEAPPLE FLAVORED RUM * - RUM-FLVRD - 750 ML</t>
  </si>
  <si>
    <t>MALIBU PINEAPPLE FLAVORED RUM * - RUM-FLVRD - 750 ML  ( MS - 42703 )</t>
  </si>
  <si>
    <t>MALIBU RUM NATURAL COCONUT* - RUM-FLVRD - 750 ML TRV</t>
  </si>
  <si>
    <t>MALIBU RUM NATURAL COCONUT* - RUM-FLVRD - 750 ML TRV  ( MS - 42715 )</t>
  </si>
  <si>
    <t>MALIBU RUM NATURAL COCONUT* - RUM-FLVRD - 750 ML</t>
  </si>
  <si>
    <t>MALIBU RUM NATURAL COCONUT* - RUM-FLVRD - 750 ML  ( MS - 42716 )</t>
  </si>
  <si>
    <t>BLUE CHAIR BAY COCONUT SPICED RUM CREAM - RUM-FLVRD - 750 ML</t>
  </si>
  <si>
    <t>BLUE CHAIR BAY COCONUT SPICED RUM CREAM - RUM-FLVRD - 750 ML  ( MS - 80022 )</t>
  </si>
  <si>
    <t>BLUE CHAIR BAY BANANA RUM CREAM - RUM-FLVRD - 750 ML</t>
  </si>
  <si>
    <t>BLUE CHAIR BAY BANANA RUM CREAM - RUM-FLVRD - 750 ML  ( MS - 80024 )</t>
  </si>
  <si>
    <t>RITTENHOUSE - DOM WHSKY-STRT-RYE - 750 ML</t>
  </si>
  <si>
    <t>RITTENHOUSE - DOM WHSKY-STRT-RYE - 750 ML  ( MS - 27016 )</t>
  </si>
  <si>
    <t>BALVENIE CARRIBEAN CASK 14YR SINGLE MALT - SCOTCH-SNGL MALT - 750 ML</t>
  </si>
  <si>
    <t>BALVENIE CARRIBEAN CASK 14YR SINGLE MALT - SCOTCH-SNGL MALT - 750 ML  ( MS - 4367 )</t>
  </si>
  <si>
    <t>BUCHANANS 18YR OLD SPECIAL RESERVE - SCOTCH-BLND-FRGN BTLD - 750 ML</t>
  </si>
  <si>
    <t>BUCHANANS 18YR OLD SPECIAL RESERVE - SCOTCH-BLND-FRGN BTLD - 750 ML  ( MS - 4616 )</t>
  </si>
  <si>
    <t>GLENMORANGIE NECTAR D'OR SCOTCH - SCOTCH-SNGL MALT - 750 ML</t>
  </si>
  <si>
    <t>GLENMORANGIE NECTAR D'OR SCOTCH - SCOTCH-SNGL MALT - 750 ML  ( MS - 5104 )</t>
  </si>
  <si>
    <t>DON JULIO BLANCO TEQUILA - TEQUILA-BLANCO - 750 ML</t>
  </si>
  <si>
    <t>DON JULIO BLANCO TEQUILA - TEQUILA-BLANCO - 750 ML  ( MS - 87485 )</t>
  </si>
  <si>
    <t>FAMILIA CAMARENA SILVER TEQUILA - TEQUILA-BLANCO - 750 ML</t>
  </si>
  <si>
    <t>FAMILIA CAMARENA SILVER TEQUILA - TEQUILA-BLANCO - 750 ML  ( MS - 87643 )</t>
  </si>
  <si>
    <t>DON JULIO REPOSADO TEQUILA GOLD - TEQUILA-REPOSADO - 750 ML</t>
  </si>
  <si>
    <t>DON JULIO REPOSADO TEQUILA GOLD - TEQUILA-REPOSADO - 750 ML  ( MS - 89154 )</t>
  </si>
  <si>
    <t>FAMILIA CAMARENA REPOSADO TEQUILA - TEQUILA-REPOSADO - 750 ML</t>
  </si>
  <si>
    <t>FAMILIA CAMARENA REPOSADO TEQUILA - TEQUILA-REPOSADO - 750 ML  ( MS - 89533 )</t>
  </si>
  <si>
    <t>MS-33419</t>
  </si>
  <si>
    <t>BELVEDERE PURE ORGANIC VODKA - VODKA-CLASSIC-IMP - 1.0 LTR</t>
  </si>
  <si>
    <t>BELVEDERE PURE ORGANIC VODKA - VODKA-CLASSIC-IMP - 1.0 LTR  ( MS - 33419 )</t>
  </si>
  <si>
    <t>MS-33420</t>
  </si>
  <si>
    <t>BELVEDERE PURE ORGANIC VODKA - VODKA-CLASSIC-IMP - 750 ML</t>
  </si>
  <si>
    <t>BELVEDERE PURE ORGANIC VODKA - VODKA-CLASSIC-IMP - 750 ML  ( MS - 33420 )</t>
  </si>
  <si>
    <t>MS-33421</t>
  </si>
  <si>
    <t>BELVEDERE PURE ORGANIC VODKA - VODKA-CLASSIC-IMP - 200 ML</t>
  </si>
  <si>
    <t>BELVEDERE PURE ORGANIC VODKA - VODKA-CLASSIC-IMP - 200 ML  ( MS - 33421 )</t>
  </si>
  <si>
    <t>PINNACLE VODKA - VODKA-CLASSIC-DOM - 1.75 LTR</t>
  </si>
  <si>
    <t>PINNACLE VODKA - VODKA-CLASSIC-DOM - 1.75 LTR  ( MS - 34578 )</t>
  </si>
  <si>
    <t>SVEDKA SWEDISH VODKA - VODKA-CLASSIC-IMP - 1.75 LTR</t>
  </si>
  <si>
    <t>SVEDKA SWEDISH VODKA - VODKA-CLASSIC-IMP - 1.75 LTR  ( MS - 34821 )</t>
  </si>
  <si>
    <t>PINNACLE WHIPPED CREAM FLAVORED VODKA - VODKA-FLVRD-IMP - 1.75 LTR</t>
  </si>
  <si>
    <t>PINNACLE WHIPPED CREAM FLAVORED VODKA - VODKA-FLVRD-IMP - 1.75 LTR  ( MS - 35628 )</t>
  </si>
  <si>
    <t>NEW AMSTERDAM VODKA - VODKA-CLASSIC-DOM - 750 ML</t>
  </si>
  <si>
    <t>NEW AMSTERDAM VODKA - VODKA-CLASSIC-DOM - 750 ML  ( MS - 36969 )</t>
  </si>
  <si>
    <t>NEW AMSTERDAM MANGO FLAVORED VODKA - VODKA-FLVRD-DOM - 750 ML</t>
  </si>
  <si>
    <t>NEW AMSTERDAM MANGO FLAVORED VODKA - VODKA-FLVRD-DOM - 750 ML  ( MS - 40071 )</t>
  </si>
  <si>
    <t>NEW AMSTERDAM PINEAPPLE FLAVORED VODKA - VODKA-FLVRD-DOM - 750 ML</t>
  </si>
  <si>
    <t>NEW AMSTERDAM PINEAPPLE FLAVORED VODKA - VODKA-FLVRD-DOM - 750 ML  ( MS - 40193 )</t>
  </si>
  <si>
    <t>NEW AMSTERDAM COCONUT FLAVORED VODKA - VODKA-FLVRD-DOM - 750 ML</t>
  </si>
  <si>
    <t>NEW AMSTERDAM COCONUT FLAVORED VODKA - VODKA-FLVRD-DOM - 750 ML  ( MS - 40289 )</t>
  </si>
  <si>
    <t>NEW AMSTERDAM PEACH FLAVORED VODKA - VODKA-FLVRD-DOM - 750 ML</t>
  </si>
  <si>
    <t>NEW AMSTERDAM PEACH FLAVORED VODKA - VODKA-FLVRD-DOM - 750 ML  ( MS - 40594 )</t>
  </si>
  <si>
    <t>NEW AMSTERDAM RED BERRY FLAVORED VODKA - VODKA-FLVRD-DOM - 750 ML</t>
  </si>
  <si>
    <t>NEW AMSTERDAM RED BERRY FLAVORED VODKA - VODKA-FLVRD-DOM - 750 ML  ( MS - 40599 )</t>
  </si>
  <si>
    <t>COURVOISIER V S - BRNDY/CGNC-CGNC-VS - 100 ML</t>
  </si>
  <si>
    <t>COURVOISIER V S - BRNDY/CGNC-CGNC-VS - 100 ML  ( MS - 47782 )</t>
  </si>
  <si>
    <t>MARTELL VS - BRNDY/CGNC-CGNC-VS - 200 ML</t>
  </si>
  <si>
    <t>MARTELL VS - BRNDY/CGNC-CGNC-VS - 200 ML  ( MS - 48690 )</t>
  </si>
  <si>
    <t>REMY MARTIN LOUIS 13 - BRNDY/CGNC-CGNC-OTH - 750 ML</t>
  </si>
  <si>
    <t>REMY MARTIN LOUIS 13 - BRNDY/CGNC-CGNC-OTH - 750 ML  ( MS - 48725 )</t>
  </si>
  <si>
    <t>REMY MARTIN 1738 ACCORD ROYAL COGNAC - BRNDY/CGNC-CGNC-OTH - 200 ML</t>
  </si>
  <si>
    <t>REMY MARTIN 1738 ACCORD ROYAL COGNAC - BRNDY/CGNC-CGNC-OTH - 200 ML  ( MS - 49083 )</t>
  </si>
  <si>
    <t>REMY MARTIN 1738 ACCORD ROYAL COGNAC - BRNDY/CGNC-CGNC-OTH - 750 ML</t>
  </si>
  <si>
    <t>REMY MARTIN 1738 ACCORD ROYAL COGNAC - BRNDY/CGNC-CGNC-OTH - 750 ML  ( MS - 49086 )</t>
  </si>
  <si>
    <t>RAYNAL VSOP NAPOLEON - BRNDY/CGNC-IMP - 750 ML</t>
  </si>
  <si>
    <t>RAYNAL VSOP NAPOLEON - BRNDY/CGNC-IMP - 750 ML  ( MS - 50526 )</t>
  </si>
  <si>
    <t>ST REMY VSOP BRANDY - BRNDY/CGNC-IMP - 750 ML</t>
  </si>
  <si>
    <t>ST REMY VSOP BRANDY - BRNDY/CGNC-IMP - 750 ML  ( MS - 50686 )</t>
  </si>
  <si>
    <t>ST REMY VSOP BRANDY - BRNDY/CGNC-IMP - 1.75 LTR</t>
  </si>
  <si>
    <t>ST REMY VSOP BRANDY - BRNDY/CGNC-IMP - 1.75 LTR  ( MS - 50689 )</t>
  </si>
  <si>
    <t>CHRISTIAN BRANDY VS - BRNDY/CGNC-DOM - 200 ML</t>
  </si>
  <si>
    <t>CHRISTIAN BRANDY VS - BRNDY/CGNC-DOM - 200 ML  ( MS - 52312 )</t>
  </si>
  <si>
    <t>CHRISTIAN BRANDY VS - BRNDY/CGNC-DOM - 375 ML</t>
  </si>
  <si>
    <t>CHRISTIAN BRANDY VS - BRNDY/CGNC-DOM - 375 ML  ( MS - 52315 )</t>
  </si>
  <si>
    <t>E &amp; J XO BRANDY - BRNDY/CGNC-DOM - 375 ML</t>
  </si>
  <si>
    <t>E &amp; J XO BRANDY - BRNDY/CGNC-DOM - 375 ML  ( MS - 52562 )</t>
  </si>
  <si>
    <t>E &amp; J XO BRANDY - BRNDY/CGNC-DOM - 750 ML</t>
  </si>
  <si>
    <t>E &amp; J XO BRANDY - BRNDY/CGNC-DOM - 750 ML  ( MS - 52563 )</t>
  </si>
  <si>
    <t>E &amp; J GALLO SUPERIOR RESERVE VSOP - BRNDY/CGNC-DOM - 200 ML</t>
  </si>
  <si>
    <t>E &amp; J GALLO SUPERIOR RESERVE VSOP - BRNDY/CGNC-DOM - 200 ML  ( MS - 52580 )</t>
  </si>
  <si>
    <t>E &amp; J GALLO SUPERIOR RESERVE VSOP - BRNDY/CGNC-DOM - 750 ML</t>
  </si>
  <si>
    <t>E &amp; J GALLO SUPERIOR RESERVE VSOP - BRNDY/CGNC-DOM - 750 ML  ( MS - 52582 )</t>
  </si>
  <si>
    <t>E &amp; J GALLO SUPERIOR RESERVE VSOP - BRNDY/CGNC-DOM - 1.75 LTR</t>
  </si>
  <si>
    <t>E &amp; J GALLO SUPERIOR RESERVE VSOP - BRNDY/CGNC-DOM - 1.75 LTR  ( MS - 52584 )</t>
  </si>
  <si>
    <t>E &amp; J - BRNDY/CGNC-DOM - 375 ML</t>
  </si>
  <si>
    <t>E &amp; J - BRNDY/CGNC-DOM - 375 ML  ( MS - 52594 )</t>
  </si>
  <si>
    <t>E &amp; J - BRNDY/CGNC-DOM - 750 ML TRV</t>
  </si>
  <si>
    <t>E &amp; J - BRNDY/CGNC-DOM - 750 ML TRV  ( MS - 52595 )</t>
  </si>
  <si>
    <t>PAUL MASSON GRANDE AMBER - BRNDY/CGNC-DOM - 200 ML</t>
  </si>
  <si>
    <t>PAUL MASSON GRANDE AMBER - BRNDY/CGNC-DOM - 200 ML  ( MS - 53213 )</t>
  </si>
  <si>
    <t>PAUL MASSON GRANDE AMBER - BRNDY/CGNC-DOM - 1.0 LTR</t>
  </si>
  <si>
    <t>PAUL MASSON GRANDE AMBER - BRNDY/CGNC-DOM - 1.0 LTR  ( MS - 53217 )</t>
  </si>
  <si>
    <t>CROWN ROYAL RESERVE - CAN-FRGN BLND-FRGN BTLD - 750 ML</t>
  </si>
  <si>
    <t>CROWN ROYAL RESERVE - CAN-FRGN BLND-FRGN BTLD - 750 ML  ( MS - 11366 )</t>
  </si>
  <si>
    <t>PENDLETON 1910 RYE WHISKEY - CAN-US BLND-US BTLD - 750 ML</t>
  </si>
  <si>
    <t>PENDLETON 1910 RYE WHISKEY - CAN-US BLND-US BTLD - 750 ML  ( MS - 14208 )</t>
  </si>
  <si>
    <t>SALVADOR'S ORIGINAL MARGARITA 26PRF RTD - COCKTAILS - 1.75 LTR</t>
  </si>
  <si>
    <t>SALVADOR'S ORIGINAL MARGARITA 26PRF RTD - COCKTAILS - 1.75 LTR  ( MS - 63530 )</t>
  </si>
  <si>
    <t>SALVADOR'S PREMIUM MARGARITA - COCKTAILS - 1.75 LTR</t>
  </si>
  <si>
    <t>SALVADOR'S PREMIUM MARGARITA - COCKTAILS - 1.75 LTR  ( MS - 66580 )</t>
  </si>
  <si>
    <t>GRAND MARNIER - CRDL-LQR&amp;SPC-OTH - 750 ML</t>
  </si>
  <si>
    <t>GRAND MARNIER - CRDL-LQR&amp;SPC-OTH - 750 ML  ( MS - 65126 )</t>
  </si>
  <si>
    <t>HPNOTIQ  VODKA &amp; COGNAC LIQUEUR - CRDL-LQR&amp;SPC-SPRT SPCTY - 50 ML</t>
  </si>
  <si>
    <t>HPNOTIQ  VODKA &amp; COGNAC LIQUEUR - CRDL-LQR&amp;SPC-SPRT SPCTY - 50 ML  ( MS - 65191 )</t>
  </si>
  <si>
    <t>KAMORA - CRDL-COFFEE LQR - 1.75 LTR</t>
  </si>
  <si>
    <t>KAMORA - CRDL-COFFEE LQR - 1.75 LTR  ( MS - 67550 )</t>
  </si>
  <si>
    <t>BAILEYS ORIGINAL IRISH CREAM LIQUEUR - CRDL-CRM LQR - 750 ML</t>
  </si>
  <si>
    <t>BAILEYS ORIGINAL IRISH CREAM LIQUEUR - CRDL-CRM LQR - 750 ML  ( MS - 68036 )</t>
  </si>
  <si>
    <t>AMORITO AMARETTO - CRDL-LQR&amp;SPC-AMRT - 1.75 LTR</t>
  </si>
  <si>
    <t>AMORITO AMARETTO - CRDL-LQR&amp;SPC-AMRT - 1.75 LTR  ( MS - 71828 )</t>
  </si>
  <si>
    <t>GRAND MURIEL ORANGE FLAVORED LIQUEUR - CRDL-LQR&amp;SPC-FRT - 750 ML</t>
  </si>
  <si>
    <t>GRAND MURIEL ORANGE FLAVORED LIQUEUR - CRDL-LQR&amp;SPC-FRT - 750 ML  ( MS - 74166 )</t>
  </si>
  <si>
    <t>RYAN'S ORIGINAL CREME - CRDL-CRM LQR - 750 ML</t>
  </si>
  <si>
    <t>RYAN'S ORIGINAL CREME - CRDL-CRM LQR - 750 ML  ( MS - 80456 )</t>
  </si>
  <si>
    <t>RYAN'S ORIGINAL CREME - CRDL-CRM LQR - 1.75 LTR</t>
  </si>
  <si>
    <t>RYAN'S ORIGINAL CREME - CRDL-CRM LQR - 1.75 LTR  ( MS - 80458 )</t>
  </si>
  <si>
    <t>EVAN WILLIAMS WHITE LABEL - DOM WHSKY-STRT-BRBN/TN - 1.75 LTR</t>
  </si>
  <si>
    <t>EVAN WILLIAMS WHITE LABEL - DOM WHSKY-STRT-BRBN/TN - 1.75 LTR  ( MS - 16098 )</t>
  </si>
  <si>
    <t>BULLEIT STRAIGHT BOURBON 90 PROOF - DOM WHSKY-STRT-SM BTCH - 1.75 LTR</t>
  </si>
  <si>
    <t>BULLEIT STRAIGHT BOURBON 90 PROOF - DOM WHSKY-STRT-SM BTCH - 1.75 LTR  ( MS - 17088 )</t>
  </si>
  <si>
    <t>JIM BEAM BLACK - DOM WHSKY-STRT-BRBN/TN - 1.75 LTR</t>
  </si>
  <si>
    <t>JIM BEAM BLACK - DOM WHSKY-STRT-BRBN/TN - 1.75 LTR  ( MS - 19028 )</t>
  </si>
  <si>
    <t>JIM BEAM DEVIL'S CUT KY STRAIGHT BOURBON - DOM WHSKY-STRT-BRBN/TN - 1.75 LTR</t>
  </si>
  <si>
    <t>JIM BEAM DEVIL'S CUT KY STRAIGHT BOURBON - DOM WHSKY-STRT-BRBN/TN - 1.75 LTR  ( MS - 19114 )</t>
  </si>
  <si>
    <t>RUSSELL'S RESERVE 10YR OLD BOURBON - DOM WHSKY-STRT-SM BTCH - 750 ML</t>
  </si>
  <si>
    <t>RUSSELL'S RESERVE 10YR OLD BOURBON - DOM WHSKY-STRT-SM BTCH - 750 ML  ( MS - 22175 )</t>
  </si>
  <si>
    <t>T W SAMUELS BLEND WHISKEY - DOM WHSKY-BLND - 375 ML</t>
  </si>
  <si>
    <t>T W SAMUELS BLEND WHISKEY - DOM WHSKY-BLND - 375 ML  ( MS - 25974 )</t>
  </si>
  <si>
    <t>HENDRICK'S SCOTTISH GIN - GIN-CLASSIC-IMP - 750 ML</t>
  </si>
  <si>
    <t>HENDRICK'S SCOTTISH GIN - GIN-CLASSIC-IMP - 750 ML  ( MS - 28625 )</t>
  </si>
  <si>
    <t>TANQUERAY NO. TEN - GIN-CLASSIC-IMP - 750 ML</t>
  </si>
  <si>
    <t>TANQUERAY NO. TEN - GIN-CLASSIC-IMP - 750 ML  ( MS - 28886 )</t>
  </si>
  <si>
    <t>MILES - GIN-CLASSIC-DOM - 1.0 LTR</t>
  </si>
  <si>
    <t>MILES - GIN-CLASSIC-DOM - 1.0 LTR  ( MS - 31297 )</t>
  </si>
  <si>
    <t>UNCLE VAL'S BOTANICAL GIN - GIN-CLASSIC-DOM - 750 ML</t>
  </si>
  <si>
    <t>UNCLE VAL'S BOTANICAL GIN - GIN-CLASSIC-DOM - 750 ML  ( MS - 32650 )</t>
  </si>
  <si>
    <t>BUSHMILLS IRISH - IRISH - 750 ML  ( MS - 15776 )</t>
  </si>
  <si>
    <t>MIDNIGHT MOON MOONSHINE APPLE PIE - DOM WHSKY-BLND - 750 ML</t>
  </si>
  <si>
    <t>MIDNIGHT MOON MOONSHINE APPLE PIE - DOM WHSKY-BLND - 750 ML  ( MS - 76036 )</t>
  </si>
  <si>
    <t>PLANTERAY 3 STAR JAMAICA/BARBADOS/TRINID - RUM-LIGHT - 750 ML</t>
  </si>
  <si>
    <t>PLANTERAY 3 STAR JAMAICA/BARBADOS/TRINID - RUM-LIGHT - 750 ML  ( MS - 42396 )</t>
  </si>
  <si>
    <t>MAISON FERRAND  ( 4352 )</t>
  </si>
  <si>
    <t>094032-MADVINES &amp; SPIRITS A BEAUMAD &amp; MAGNOLIA BARREL HOUSE COMPANY</t>
  </si>
  <si>
    <t>ADMIRAL NELSON'S SPICED RUM - RUM-FLVRD - 1.75 LTR</t>
  </si>
  <si>
    <t>ADMIRAL NELSON'S SPICED RUM - RUM-FLVRD - 1.75 LTR  ( MS - 43028 )</t>
  </si>
  <si>
    <t>RONRICO GOLD - RUM-GOLD - 1.75 LTR</t>
  </si>
  <si>
    <t>RONRICO GOLD - RUM-GOLD - 1.75 LTR  ( MS - 43788 )</t>
  </si>
  <si>
    <t>BLACKHEART PREMIUM SPICED RUM - RUM-FLVRD - 750 ML</t>
  </si>
  <si>
    <t>BLACKHEART PREMIUM SPICED RUM - RUM-FLVRD - 750 ML  ( MS - 44258 )</t>
  </si>
  <si>
    <t>BURNETT'S SPICED RUM - RUM-FLVRD - 1.75 LTR</t>
  </si>
  <si>
    <t>BURNETT'S SPICED RUM - RUM-FLVRD - 1.75 LTR  ( MS - 44275 )</t>
  </si>
  <si>
    <t>CUTTY SARK - SCOTCH-BLND-FRGN BTLD - 750 ML</t>
  </si>
  <si>
    <t>CUTTY SARK - SCOTCH-BLND-FRGN BTLD - 750 ML  ( MS - 4796 )</t>
  </si>
  <si>
    <t>THE GLENLIVET - SCOTCH-SNGL MALT - 1.75 LTR</t>
  </si>
  <si>
    <t>THE GLENLIVET - SCOTCH-SNGL MALT - 1.75 LTR  ( MS - 5038 )</t>
  </si>
  <si>
    <t>J AND B RARE - SCOTCH-BLND-FRGN BTLD - 1.75 LTR</t>
  </si>
  <si>
    <t>J AND B RARE - SCOTCH-BLND-FRGN BTLD - 1.75 LTR  ( MS - 5288 )</t>
  </si>
  <si>
    <t>BUZZBALLZ CHOC TEASE - COCKTAILS - 200 ML</t>
  </si>
  <si>
    <t>SINGLE SERVE</t>
  </si>
  <si>
    <t>SINGLE SERVE PK</t>
  </si>
  <si>
    <t>BUZZBALLZ CHOC TEASE - COCKTAILS - 200 ML  ( MS - 57037 )</t>
  </si>
  <si>
    <t>JUAREZ GOLD DSS TEQUILA BASED CORDIAL - TEQUILA-GOLD - 1.0 LTR</t>
  </si>
  <si>
    <t>JUAREZ GOLD DSS TEQUILA BASED CORDIAL - TEQUILA-GOLD - 1.0 LTR  ( MS - 75087 )</t>
  </si>
  <si>
    <t>AZTECA WHITE TEQUILA - TEQUILA-BLANCO - 1.75 LTR</t>
  </si>
  <si>
    <t>AZTECA WHITE TEQUILA - TEQUILA-BLANCO - 1.75 LTR  ( MS - 87168 )</t>
  </si>
  <si>
    <t>EL MAYOR BLANCO - TEQUILA-BLANCO - 750 ML</t>
  </si>
  <si>
    <t>EL MAYOR BLANCO - TEQUILA-BLANCO - 750 ML  ( MS - 87596 )</t>
  </si>
  <si>
    <t>FAMILIA CAMARENA SILVER TEQUILA - TEQUILA-BLANCO - 1.75 LTR</t>
  </si>
  <si>
    <t>FAMILIA CAMARENA SILVER TEQUILA - TEQUILA-BLANCO - 1.75 LTR  ( MS - 87644 )</t>
  </si>
  <si>
    <t>JUAREZ - TEQUILA-BLANCO - 1.0 LTR</t>
  </si>
  <si>
    <t>JUAREZ - TEQUILA-BLANCO - 1.0 LTR  ( MS - 87937 )</t>
  </si>
  <si>
    <t>MARGARITAVILLE SILVER TEQUILA - TEQUILA-BLANCO - 1.0 LTR</t>
  </si>
  <si>
    <t>MARGARITAVILLE SILVER TEQUILA - TEQUILA-BLANCO - 1.0 LTR  ( MS - 88037 )</t>
  </si>
  <si>
    <t>MONTEZUMA - TEQUILA-BLANCO - 1.0 LTR</t>
  </si>
  <si>
    <t>MONTEZUMA - TEQUILA-BLANCO - 1.0 LTR  ( MS - 88147 )</t>
  </si>
  <si>
    <t>ARISTOCRAT SUPREME GOLD TEQUILA - TEQUILA-GOLD - 1.75 LTR</t>
  </si>
  <si>
    <t>ARISTOCRAT SUPREME GOLD TEQUILA - TEQUILA-GOLD - 1.75 LTR  ( MS - 89068 )</t>
  </si>
  <si>
    <t>JUAREZ - TEQUILA-GOLD - 1.0 LTR</t>
  </si>
  <si>
    <t>JUAREZ - TEQUILA-GOLD - 1.0 LTR  ( MS - 89387 )</t>
  </si>
  <si>
    <t>JUAREZ - TEQUILA-GOLD - 1.75 LTR</t>
  </si>
  <si>
    <t>JUAREZ - TEQUILA-GOLD - 1.75 LTR  ( MS - 89388 )</t>
  </si>
  <si>
    <t>EXOTICO REPOSADO TEQUILA - TEQUILA-REPOSADO - 1.75 LTR</t>
  </si>
  <si>
    <t>EXOTICO REPOSADO TEQUILA - TEQUILA-REPOSADO - 1.75 LTR  ( MS - 89449 )</t>
  </si>
  <si>
    <t>FAMILIA CAMARENA REPOSADO TEQUILA - TEQUILA-REPOSADO - 1.75 LTR</t>
  </si>
  <si>
    <t>FAMILIA CAMARENA REPOSADO TEQUILA - TEQUILA-REPOSADO - 1.75 LTR  ( MS - 89534 )</t>
  </si>
  <si>
    <t>PATRON REPOSADO - TEQUILA-REPOSADO - 750 ML</t>
  </si>
  <si>
    <t>PATRON REPOSADO - TEQUILA-REPOSADO - 750 ML  ( MS - 89626 )</t>
  </si>
  <si>
    <t>PATRON ANEJO - TEQUILA-ANEJO - 750 ML</t>
  </si>
  <si>
    <t>PATRON ANEJO - TEQUILA-ANEJO - 750 ML  ( MS - 89646 )</t>
  </si>
  <si>
    <t>RIO GRANDE - TEQUILA-GOLD - 1.75 LTR</t>
  </si>
  <si>
    <t>RIO GRANDE - TEQUILA-GOLD - 1.75 LTR  ( MS - 89778 )</t>
  </si>
  <si>
    <t>TORADA REPOSADO - TEQUILA-REPOSADO - 1.0 LTR</t>
  </si>
  <si>
    <t>TORADA REPOSADO - TEQUILA-REPOSADO - 1.0 LTR  ( MS - 89887 )</t>
  </si>
  <si>
    <t>ARISTOCRAT SUPREME - VODKA-CLASSIC-DOM - 750 ML</t>
  </si>
  <si>
    <t>ARISTOCRAT SUPREME - VODKA-CLASSIC-DOM - 750 ML  ( MS - 35086 )</t>
  </si>
  <si>
    <t>BURNETT'S VODKA 80 PROOF - VODKA-CLASSIC-DOM - 375 ML</t>
  </si>
  <si>
    <t>BURNETT'S VODKA 80 PROOF - VODKA-CLASSIC-DOM - 375 ML  ( MS - 35414 )</t>
  </si>
  <si>
    <t>BURNETT'S VODKA 80 PROOF - VODKA-CLASSIC-DOM - 1.75 LTR</t>
  </si>
  <si>
    <t>BURNETT'S VODKA 80 PROOF - VODKA-CLASSIC-DOM - 1.75 LTR  ( MS - 35418 )</t>
  </si>
  <si>
    <t>SMIRNOFF - VODKA-CLASSIC-DOM - 750 ML TRV</t>
  </si>
  <si>
    <t>SMIRNOFF - VODKA-CLASSIC-DOM - 750 ML TRV  ( MS - 38006 )</t>
  </si>
  <si>
    <t>SMIRNOFF (PET) - VODKA-CLASSIC-DOM - 1.75 LTR</t>
  </si>
  <si>
    <t>SMIRNOFF (PET) - VODKA-CLASSIC-DOM - 1.75 LTR  ( MS - 38008 )</t>
  </si>
  <si>
    <t>TAAKA - VODKA-CLASSIC-DOM - 375 ML</t>
  </si>
  <si>
    <t>TAAKA - VODKA-CLASSIC-DOM - 375 ML  ( MS - 38064 )</t>
  </si>
  <si>
    <t>BURNETT'S VODKA 100 PROOF - VODKA-CLASSIC-DOM - 750 ML</t>
  </si>
  <si>
    <t>BURNETT'S VODKA 100 PROOF - VODKA-CLASSIC-DOM - 750 ML  ( MS - 39176 )</t>
  </si>
  <si>
    <t>TAAKA - VODKA-CLASSIC-DOM - 1.75 LTR</t>
  </si>
  <si>
    <t>TAAKA - VODKA-CLASSIC-DOM - 1.75 LTR  ( MS - 39888 )</t>
  </si>
  <si>
    <t>BURNETT'S PINK LEMONADE FLAVORED VODKA - VODKA-FLVRD-DOM - 750 ML</t>
  </si>
  <si>
    <t>BURNETT'S PINK LEMONADE FLAVORED VODKA - VODKA-FLVRD-DOM - 750 ML  ( MS - 41060 )</t>
  </si>
  <si>
    <t>BURNETT'S CHERRY FLAVORED VODKA - VODKA-FLVRD-DOM - 750 ML</t>
  </si>
  <si>
    <t>BURNETT'S CHERRY FLAVORED VODKA - VODKA-FLVRD-DOM - 750 ML  ( MS - 41299 )</t>
  </si>
  <si>
    <t>BURNETT'S SOUR APPLE VODKA - VODKA-FLVRD-DOM - 750 ML</t>
  </si>
  <si>
    <t>BURNETT'S SOUR APPLE VODKA - VODKA-FLVRD-DOM - 750 ML  ( MS - 41306 )</t>
  </si>
  <si>
    <t>BURNETT'S COCONUT FLAVORED VODKA - VODKA-FLVRD-DOM - 750 ML</t>
  </si>
  <si>
    <t>BURNETT'S COCONUT FLAVORED VODKA - VODKA-FLVRD-DOM - 750 ML  ( MS - 41310 )</t>
  </si>
  <si>
    <t>BURNETT'S CITRUS FLAVORED VODKA - VODKA-FLVRD-DOM - 750 ML</t>
  </si>
  <si>
    <t>BURNETT'S CITRUS FLAVORED VODKA - VODKA-FLVRD-DOM - 750 ML  ( MS - 41326 )</t>
  </si>
  <si>
    <t>BURNETT'S VANILLA FLAVORED VODKA - VODKA-FLVRD-DOM - 750 ML</t>
  </si>
  <si>
    <t>BURNETT'S VANILLA FLAVORED VODKA - VODKA-FLVRD-DOM - 750 ML  ( MS - 41340 )</t>
  </si>
  <si>
    <t>DIESEL - NEUTRAL GRAIN SPIRIT - 1.0 LTR</t>
  </si>
  <si>
    <t>DIESEL - NEUTRAL GRAIN SPIRIT - 1.0 LTR  ( MS - 41827 )</t>
  </si>
  <si>
    <t>EVERCLEAR ALCOHOL 190 (PET) - NEUTRAL GRAIN SPIRIT - 375 ML</t>
  </si>
  <si>
    <t>EVERCLEAR ALCOHOL 190 (PET) - NEUTRAL GRAIN SPIRIT - 375 ML  ( MS - 41834 )</t>
  </si>
  <si>
    <t>EVERCLEAR 190 ALCOHOL - NEUTRAL GRAIN SPIRIT - 750 ML</t>
  </si>
  <si>
    <t>EVERCLEAR 190 ALCOHOL - NEUTRAL GRAIN SPIRIT - 750 ML  ( MS - 41836 )</t>
  </si>
  <si>
    <t>EVERCLEAR 190 ALCOHOL - NEUTRAL GRAIN SPIRIT - 1.75 LTR</t>
  </si>
  <si>
    <t>EVERCLEAR 190 ALCOHOL - NEUTRAL GRAIN SPIRIT - 1.75 LTR  ( MS - 41838 )</t>
  </si>
  <si>
    <t>CIROC APPLE FLAVORED VODKA SPECIALTY - VODKA-FLVRD-IMP - 200 ML</t>
  </si>
  <si>
    <t>CIROC APPLE FLAVORED VODKA SPECIALTY - VODKA-FLVRD-IMP - 200 ML  ( MS - 64510 )</t>
  </si>
  <si>
    <t>RED EYE LOUIE'S VODQUILA - CRDL-LQR&amp;SPC-SPRT SPCTY - 750 ML</t>
  </si>
  <si>
    <t>RED EYE LOUIE'S VODQUILA - CRDL-LQR&amp;SPC-SPRT SPCTY - 750 ML  ( MS - 77599 )</t>
  </si>
  <si>
    <t>SMIRNOFF BLUEBERRY FLAVORED (DSS) - VODKA-FLVRD-DOM - 750 ML</t>
  </si>
  <si>
    <t>SMIRNOFF BLUEBERRY FLAVORED (DSS) - VODKA-FLVRD-DOM - 750 ML  ( MS - 77632 )</t>
  </si>
  <si>
    <t>SMIRNOFF PEACH FLAVORED VODKA (DSS) - VODKA-FLVRD-DOM - 750 ML</t>
  </si>
  <si>
    <t>SMIRNOFF PEACH FLAVORED VODKA (DSS) - VODKA-FLVRD-DOM - 750 ML  ( MS - 77709 )</t>
  </si>
  <si>
    <t>SMIRNOFF RASPBERRY FLAVORED (DSS) - VODKA-FLVRD-DOM - 750 ML</t>
  </si>
  <si>
    <t>SMIRNOFF RASPBERRY FLAVORED (DSS) - VODKA-FLVRD-DOM - 750 ML  ( MS - 77740 )</t>
  </si>
  <si>
    <t>SMIRNOFF WATERMELON FLAVORED (DSS) - VODKA-FLVRD-DOM - 750 ML</t>
  </si>
  <si>
    <t>SMIRNOFF WATERMELON FLAVORED (DSS) - VODKA-FLVRD-DOM - 750 ML  ( MS - 77852 )</t>
  </si>
  <si>
    <t>PIERRE FERRAND DRY CURACAO (ORANGE) - CRDL-LQR&amp;SPC-CURACAO - 750 ML</t>
  </si>
  <si>
    <t>PIERRE FERRAND DRY CURACAO (ORANGE) - CRDL-LQR&amp;SPC-CURACAO - 750 ML  ( MS - 66122 )</t>
  </si>
  <si>
    <t>JACK DANIELS BLACK LABEL - DOM WHSKY-STRT-BRBN/TN - 1.75 LTR</t>
  </si>
  <si>
    <t>JACK DANIELS BLACK LABEL - DOM WHSKY-STRT-BRBN/TN - 1.75 LTR  ( MS - 26828 )</t>
  </si>
  <si>
    <t>RUM CHATA HORCHATA CREAM LIQ (RUM BASE) - CRDL-LQR&amp;SPC-OTH - 375 ML</t>
  </si>
  <si>
    <t>RUM CHATA HORCHATA CREAM LIQ (RUM BASE) - CRDL-LQR&amp;SPC-OTH - 375 ML  ( MS - 73052 )</t>
  </si>
  <si>
    <t>ANSAC V S - BRNDY/CGNC-CGNC-VS - 200 ML</t>
  </si>
  <si>
    <t>ANSAC V S - BRNDY/CGNC-CGNC-VS - 200 ML  ( MS - 47543 )</t>
  </si>
  <si>
    <t>ANSAC V S - BRNDY/CGNC-CGNC-VS - 375 ML</t>
  </si>
  <si>
    <t>ANSAC V S - BRNDY/CGNC-CGNC-VS - 375 ML  ( MS - 47544 )</t>
  </si>
  <si>
    <t>ANSAC V S - BRNDY/CGNC-CGNC-VS - 750 ML</t>
  </si>
  <si>
    <t>ANSAC V S - BRNDY/CGNC-CGNC-VS - 750 ML  ( MS - 47546 )</t>
  </si>
  <si>
    <t>ANSAC V S - BRNDY/CGNC-CGNC-VS - 1.0 LTR</t>
  </si>
  <si>
    <t>ANSAC V S - BRNDY/CGNC-CGNC-VS - 1.0 LTR  ( MS - 47547 )</t>
  </si>
  <si>
    <t>ANSAC V S - BRNDY/CGNC-CGNC-VS - 1.75 LTR</t>
  </si>
  <si>
    <t>ANSAC V S - BRNDY/CGNC-CGNC-VS - 1.75 LTR  ( MS - 47548 )</t>
  </si>
  <si>
    <t>D'USSE VSOP COGNAC - BRNDY/CGNC-CGNC-VSOP - 375 ML</t>
  </si>
  <si>
    <t>D'USSE VSOP COGNAC - BRNDY/CGNC-CGNC-VSOP - 375 ML  ( MS - 47863 )</t>
  </si>
  <si>
    <t>D'USSE VSOP COGNAC - BRNDY/CGNC-CGNC-VSOP - 750 ML</t>
  </si>
  <si>
    <t>D'USSE VSOP COGNAC - BRNDY/CGNC-CGNC-VSOP - 750 ML  ( MS - 47865 )</t>
  </si>
  <si>
    <t>HENNESSY PRIVILEGE VSOP - BRNDY/CGNC-CGNC-VSOP - 750 ML</t>
  </si>
  <si>
    <t>HENNESSY PRIVILEGE VSOP - BRNDY/CGNC-CGNC-VSOP - 750 ML  ( MS - 48164 )</t>
  </si>
  <si>
    <t>MARTELL CORDON BLEU - BRNDY/CGNC-CGNC-OTH - 750 ML</t>
  </si>
  <si>
    <t>MARTELL CORDON BLEU - BRNDY/CGNC-CGNC-OTH - 750 ML  ( MS - 48658 )</t>
  </si>
  <si>
    <t>MARTELL VS - BRNDY/CGNC-CGNC-VS - 750 ML</t>
  </si>
  <si>
    <t>MARTELL VS - BRNDY/CGNC-CGNC-VS - 750 ML  ( MS - 48696 )</t>
  </si>
  <si>
    <t>MEUKOW VS COGNAC - BRNDY/CGNC-CGNC-VS - 375 ML</t>
  </si>
  <si>
    <t>MEUKOW VS COGNAC - BRNDY/CGNC-CGNC-VS - 375 ML  ( MS - 48764 )</t>
  </si>
  <si>
    <t>REMY MARTIN XO EXCELLENCE - BRNDY/CGNC-CGNC-XO - 750 ML</t>
  </si>
  <si>
    <t>REMY MARTIN XO EXCELLENCE - BRNDY/CGNC-CGNC-XO - 750 ML  ( MS - 49156 )</t>
  </si>
  <si>
    <t>REMY MARTIN VSOP - BRNDY/CGNC-CGNC-VSOP - 100 ML</t>
  </si>
  <si>
    <t>REMY MARTIN VSOP - BRNDY/CGNC-CGNC-VSOP - 100 ML  ( MS - 49182 )</t>
  </si>
  <si>
    <t>REMY MARTIN VSOP - BRNDY/CGNC-CGNC-VSOP - 750 ML</t>
  </si>
  <si>
    <t>REMY MARTIN VSOP - BRNDY/CGNC-CGNC-VSOP - 750 ML  ( MS - 49186 )</t>
  </si>
  <si>
    <t>REMY MARTIN VSOP - BRNDY/CGNC-CGNC-VSOP - 1.75 LTR</t>
  </si>
  <si>
    <t>REMY MARTIN VSOP - BRNDY/CGNC-CGNC-VSOP - 1.75 LTR  ( MS - 49188 )</t>
  </si>
  <si>
    <t>REMY MARTIN VSOP - BRNDY/CGNC-CGNC-VSOP - 200 ML</t>
  </si>
  <si>
    <t>REMY MARTIN VSOP - BRNDY/CGNC-CGNC-VSOP - 200 ML  ( MS - 49189 )</t>
  </si>
  <si>
    <t>SALIGNAC V S - BRNDY/CGNC-CGNC-VS - 200 ML</t>
  </si>
  <si>
    <t>SALIGNAC V S - BRNDY/CGNC-CGNC-VS - 200 ML  ( MS - 49373 )</t>
  </si>
  <si>
    <t>SALIGNAC V S - BRNDY/CGNC-CGNC-VS - 375 ML</t>
  </si>
  <si>
    <t>SALIGNAC V S - BRNDY/CGNC-CGNC-VS - 375 ML  ( MS - 49374 )</t>
  </si>
  <si>
    <t>E &amp; J XO BRANDY - BRNDY/CGNC-DOM - 1.75 LTR</t>
  </si>
  <si>
    <t>E &amp; J XO BRANDY - BRNDY/CGNC-DOM - 1.75 LTR  ( MS - 52559 )</t>
  </si>
  <si>
    <t>E &amp; J GALLO SUPERIOR RESERVE VSOP - BRNDY/CGNC-DOM - 375 ML</t>
  </si>
  <si>
    <t>E &amp; J GALLO SUPERIOR RESERVE VSOP - BRNDY/CGNC-DOM - 375 ML  ( MS - 52581 )</t>
  </si>
  <si>
    <t>E &amp; J GALLO SUPERIOR RESERVE VSOP - BRNDY/CGNC-DOM - 1.0 LTR</t>
  </si>
  <si>
    <t>E &amp; J GALLO SUPERIOR RESERVE VSOP - BRNDY/CGNC-DOM - 1.0 LTR  ( MS - 52583 )</t>
  </si>
  <si>
    <t>E &amp; J GALLO SUPERIOR RESERVE VSOP - BRNDY/CGNC-DOM - 100 ML</t>
  </si>
  <si>
    <t>E &amp; J GALLO SUPERIOR RESERVE VSOP - BRNDY/CGNC-DOM - 100 ML  ( MS - 52585 )</t>
  </si>
  <si>
    <t>E &amp; J GALLO SUPERIOR RESERVE VSOP - BRNDY/CGNC-DOM - 750 ML TRV</t>
  </si>
  <si>
    <t>E &amp; J GALLO SUPERIOR RESERVE VSOP - BRNDY/CGNC-DOM - 750 ML TRV  ( MS - 52588 )</t>
  </si>
  <si>
    <t>E &amp; J - BRNDY/CGNC-DOM - 200 ML</t>
  </si>
  <si>
    <t>E &amp; J - BRNDY/CGNC-DOM - 200 ML  ( MS - 52593 )</t>
  </si>
  <si>
    <t>E &amp; J - BRNDY/CGNC-DOM - 1.0 LTR</t>
  </si>
  <si>
    <t>E &amp; J - BRNDY/CGNC-DOM - 1.0 LTR  ( MS - 52597 )</t>
  </si>
  <si>
    <t>E &amp; J - BRNDY/CGNC-DOM - 1.75 LTR</t>
  </si>
  <si>
    <t>E &amp; J - BRNDY/CGNC-DOM - 1.75 LTR  ( MS - 52598 )</t>
  </si>
  <si>
    <t>KORBEL - BRNDY/CGNC-DOM - 750 ML</t>
  </si>
  <si>
    <t>KORBEL - BRNDY/CGNC-DOM - 750 ML  ( MS - 52806 )</t>
  </si>
  <si>
    <t>PAUL MASSON GRAND AMBER VSOP - BRNDY/CGNC-DOM - 200 ML</t>
  </si>
  <si>
    <t>PAUL MASSON GRAND AMBER VSOP - BRNDY/CGNC-DOM - 200 ML  ( MS - 53203 )</t>
  </si>
  <si>
    <t>PAUL MASSON GRAND AMBER VSOP - BRNDY/CGNC-DOM - 375 ML</t>
  </si>
  <si>
    <t>PAUL MASSON GRAND AMBER VSOP - BRNDY/CGNC-DOM - 375 ML  ( MS - 53204 )</t>
  </si>
  <si>
    <t>PAUL MASSON GRAND AMBER VSOP - BRNDY/CGNC-DOM - 750 ML</t>
  </si>
  <si>
    <t>PAUL MASSON GRAND AMBER VSOP - BRNDY/CGNC-DOM - 750 ML  ( MS - 53206 )</t>
  </si>
  <si>
    <t>PAUL MASSON GRAND AMBER VSOP - BRNDY/CGNC-DOM - 1.75 LTR</t>
  </si>
  <si>
    <t>PAUL MASSON GRAND AMBER VSOP - BRNDY/CGNC-DOM - 1.75 LTR  ( MS - 53208 )</t>
  </si>
  <si>
    <t>PAUL MASSON GRANDE AMBER - BRNDY/CGNC-DOM - 375 ML</t>
  </si>
  <si>
    <t>PAUL MASSON GRANDE AMBER - BRNDY/CGNC-DOM - 375 ML  ( MS - 53214 )</t>
  </si>
  <si>
    <t>PAUL MASSON GRANDE AMBER - BRNDY/CGNC-DOM - 750 ML</t>
  </si>
  <si>
    <t>PAUL MASSON GRANDE AMBER - BRNDY/CGNC-DOM - 750 ML  ( MS - 53216 )</t>
  </si>
  <si>
    <t>PAUL MASSON GRANDE AMBER - BRNDY/CGNC-DOM - 1.75 LTR</t>
  </si>
  <si>
    <t>PAUL MASSON GRANDE AMBER - BRNDY/CGNC-DOM - 1.75 LTR  ( MS - 53218 )</t>
  </si>
  <si>
    <t>MS-53221</t>
  </si>
  <si>
    <t>PAUL MASSON GRANDE AMBER 50ML 12-10 PACK - BRNDY/CGNC-DOM - 50 ML</t>
  </si>
  <si>
    <t>PAUL MASSON GRANDE AMBER 50ML 12-10 PACK - BRNDY/CGNC-DOM - 50 ML  ( MS - 53221 )</t>
  </si>
  <si>
    <t>PAUL MASSON GRANDE AMBER PEACH FL BRANDY - BRNDY/CGNC-DOM - 50 ML</t>
  </si>
  <si>
    <t>PAUL MASSON GRANDE AMBER PEACH FL BRANDY - BRNDY/CGNC-DOM - 50 ML  ( MS - 56194 )</t>
  </si>
  <si>
    <t>PAUL MASSON GRANDE AMBER PEACH FL BRANDY - BRNDY/CGNC-DOM - 375 ML</t>
  </si>
  <si>
    <t>PAUL MASSON GRANDE AMBER PEACH FL BRANDY - BRNDY/CGNC-DOM - 375 ML  ( MS - 56195 )</t>
  </si>
  <si>
    <t>PAUL MASSON GRANDE AMBER PEACH FL BRANDY - BRNDY/CGNC-DOM - 750 ML</t>
  </si>
  <si>
    <t>PAUL MASSON GRANDE AMBER PEACH FL BRANDY - BRNDY/CGNC-DOM - 750 ML  ( MS - 56196 )</t>
  </si>
  <si>
    <t>PAUL MASSON GRANDE AMBER PINEAPPLE FLVRD - BRNDY/CGNC-DOM - 375 ML</t>
  </si>
  <si>
    <t>PAUL MASSON GRANDE AMBER PINEAPPLE FLVRD - BRNDY/CGNC-DOM - 375 ML  ( MS - 56797 )</t>
  </si>
  <si>
    <t>PAUL MASSON GRANDE AMBER RED BERRY BRNDY - BRNDY/CGNC-DOM - 750 ML</t>
  </si>
  <si>
    <t>PAUL MASSON GRANDE AMBER RED BERRY BRNDY - BRNDY/CGNC-DOM - 750 ML  ( MS - 56805 )</t>
  </si>
  <si>
    <t>REMY MARTIN V GRAPE BRANDY - BRNDY/CGNC-CGNC-OTH - 375 ML</t>
  </si>
  <si>
    <t>REMY MARTIN V GRAPE BRANDY - BRNDY/CGNC-CGNC-OTH - 375 ML  ( MS - 66293 )</t>
  </si>
  <si>
    <t>REMY MARTIN V GRAPE BRANDY - BRNDY/CGNC-CGNC-OTH - 750 ML</t>
  </si>
  <si>
    <t>REMY MARTIN V GRAPE BRANDY - BRNDY/CGNC-CGNC-OTH - 750 ML  ( MS - 66296 )</t>
  </si>
  <si>
    <t>E &amp; J APPLE (BRANDY W/APPLE LIQUEUR) - BRNDY/CGNC-DOM - 375 ML</t>
  </si>
  <si>
    <t>E &amp; J APPLE (BRANDY W/APPLE LIQUEUR) - BRNDY/CGNC-DOM - 375 ML  ( MS - 73754 )</t>
  </si>
  <si>
    <t>E &amp; J APPLE (BRANDY W/APPLE LIQUEUR) - BRNDY/CGNC-DOM - 750 ML</t>
  </si>
  <si>
    <t>E &amp; J APPLE (BRANDY W/APPLE LIQUEUR) - BRNDY/CGNC-DOM - 750 ML  ( MS - 73755 )</t>
  </si>
  <si>
    <t>TWENTY GRAND VODKA INFUSED WITH COGNAC - VODKA-FLVRD-DOM - 750 ML</t>
  </si>
  <si>
    <t>TWENTY GRAND VODKA INFUSED WITH COGNAC - VODKA-FLVRD-DOM - 750 ML  ( MS - 77577 )</t>
  </si>
  <si>
    <t>TWENTY GRAND PEACH:VODKA/COGNAC &amp; PEACH - CRDL-LQR&amp;SPC-SPRT SPCTY - 750 ML</t>
  </si>
  <si>
    <t>TWENTY GRAND PEACH:VODKA/COGNAC &amp; PEACH - CRDL-LQR&amp;SPC-SPRT SPCTY - 750 ML  ( MS - 77897 )</t>
  </si>
  <si>
    <t>CANADIAN CLUB ORIGINAL 1858 - CAN-US BLND-US BTLD - 200 ML</t>
  </si>
  <si>
    <t>CANADIAN CLUB ORIGINAL 1858 - CAN-US BLND-US BTLD - 200 ML  ( MS - 10623 )</t>
  </si>
  <si>
    <t>CANADIAN CLUB ORIGINAL 1858 - CAN-US BLND-US BTLD - 375 ML</t>
  </si>
  <si>
    <t>CANADIAN CLUB ORIGINAL 1858 - CAN-US BLND-US BTLD - 375 ML  ( MS - 10624 )</t>
  </si>
  <si>
    <t>CANADIAN CLUB ORIGINAL 1858 - CAN-US BLND-US BTLD - 750 ML TRV</t>
  </si>
  <si>
    <t>CANADIAN CLUB ORIGINAL 1858 - CAN-US BLND-US BTLD - 750 ML TRV  ( MS - 10625 )</t>
  </si>
  <si>
    <t>CANADIAN CLUB ORIGINAL 1858 - CAN-US BLND-US BTLD - 750 ML</t>
  </si>
  <si>
    <t>CANADIAN CLUB ORIGINAL 1858 - CAN-US BLND-US BTLD - 750 ML  ( MS - 10626 )</t>
  </si>
  <si>
    <t>CANADIAN CLUB ORIGINAL 1858 - CAN-US BLND-US BTLD - 1.0 LTR</t>
  </si>
  <si>
    <t>CANADIAN CLUB ORIGINAL 1858 - CAN-US BLND-US BTLD - 1.0 LTR  ( MS - 10627 )</t>
  </si>
  <si>
    <t>CROWN ROYAL VANILLA FLAVORED WHISKY - CAN-US BLND-US BTLD - 750 ML</t>
  </si>
  <si>
    <t>CROWN ROYAL VANILLA FLAVORED WHISKY - CAN-US BLND-US BTLD - 750 ML  ( MS - 10791 )</t>
  </si>
  <si>
    <t>CROWN ROYAL REGAL APPLE FLAVORED WHISKEY - CAN-US BLND-US BTLD - 50 ML</t>
  </si>
  <si>
    <t>CROWN ROYAL REGAL APPLE FLAVORED WHISKEY - CAN-US BLND-US BTLD - 50 ML  ( MS - 10803 )</t>
  </si>
  <si>
    <t>CROWN ROYAL REGAL APPLE FLAVORED WHISKEY - CAN-US BLND-US BTLD - 200 ML</t>
  </si>
  <si>
    <t>CROWN ROYAL REGAL APPLE FLAVORED WHISKEY - CAN-US BLND-US BTLD - 200 ML  ( MS - 10804 )</t>
  </si>
  <si>
    <t>CROWN ROYAL REGAL APPLE FLAVORED WHISKEY - CAN-US BLND-US BTLD - 375 ML</t>
  </si>
  <si>
    <t>CROWN ROYAL REGAL APPLE FLAVORED WHISKEY - CAN-US BLND-US BTLD - 375 ML  ( MS - 10805 )</t>
  </si>
  <si>
    <t>CROWN ROYAL REGAL APPLE FLAVORED WHISKEY - CAN-US BLND-US BTLD - 750 ML</t>
  </si>
  <si>
    <t>CROWN ROYAL REGAL APPLE FLAVORED WHISKEY - CAN-US BLND-US BTLD - 750 ML  ( MS - 10807 )</t>
  </si>
  <si>
    <t>CROWN ROYAL REGAL APPLE FLAVORED WHISKEY - CAN-US BLND-US BTLD - 1.0 LTR</t>
  </si>
  <si>
    <t>CROWN ROYAL REGAL APPLE FLAVORED WHISKEY - CAN-US BLND-US BTLD - 1.0 LTR  ( MS - 10808 )</t>
  </si>
  <si>
    <t>CROWN ROYAL REGAL APPLE FLAVORED WHISKEY - CAN-US BLND-US BTLD - 1.75 LTR</t>
  </si>
  <si>
    <t>CROWN ROYAL REGAL APPLE FLAVORED WHISKEY - CAN-US BLND-US BTLD - 1.75 LTR  ( MS - 10809 )</t>
  </si>
  <si>
    <t>CROWN ROYAL XO BLENDED CANADIAN WHISKEY - CAN-FRGN BLND-FRGN BTLD - 750 ML</t>
  </si>
  <si>
    <t>CROWN ROYAL XO BLENDED CANADIAN WHISKEY - CAN-FRGN BLND-FRGN BTLD - 750 ML  ( MS - 10826 )</t>
  </si>
  <si>
    <t>CROWN ROYAL NORTHERN HARVEST RYE - CAN-FRGN BLND-FRGN BTLD - 750 ML</t>
  </si>
  <si>
    <t>CROWN ROYAL NORTHERN HARVEST RYE - CAN-FRGN BLND-FRGN BTLD - 750 ML  ( MS - 10828 )</t>
  </si>
  <si>
    <t>CROWN ROYAL BLACK CANADIAN WHISKY - CAN-FRGN BLND-FRGN BTLD - 200 ML</t>
  </si>
  <si>
    <t>CROWN ROYAL BLACK CANADIAN WHISKY - CAN-FRGN BLND-FRGN BTLD - 200 ML  ( MS - 10832 )</t>
  </si>
  <si>
    <t>CROWN ROYAL BLACK CANADIAN WHISKY - CAN-FRGN BLND-FRGN BTLD - 375 ML</t>
  </si>
  <si>
    <t>CROWN ROYAL BLACK CANADIAN WHISKY - CAN-FRGN BLND-FRGN BTLD - 375 ML  ( MS - 10834 )</t>
  </si>
  <si>
    <t>CROWN ROYAL BLACK CANADIAN WHISKY - CAN-FRGN BLND-FRGN BTLD - 750 ML</t>
  </si>
  <si>
    <t>CROWN ROYAL BLACK CANADIAN WHISKY - CAN-FRGN BLND-FRGN BTLD - 750 ML  ( MS - 10836 )</t>
  </si>
  <si>
    <t>CROWN ROYAL BLACK CANADIAN WHISKY - CAN-FRGN BLND-FRGN BTLD - 1.75 LTR</t>
  </si>
  <si>
    <t>CROWN ROYAL BLACK CANADIAN WHISKY - CAN-FRGN BLND-FRGN BTLD - 1.75 LTR  ( MS - 10838 )</t>
  </si>
  <si>
    <t>CANADIAN CLUB SMALL BATCH CLASSIC - CAN-US BLND-US BTLD - 750 ML</t>
  </si>
  <si>
    <t>CANADIAN CLUB SMALL BATCH CLASSIC - CAN-US BLND-US BTLD - 750 ML  ( MS - 10846 )</t>
  </si>
  <si>
    <t>FORTY CREEK BARREL SELECT CANADIAN - CAN-FRGN BLND-FRGN BTLD - 750 ML</t>
  </si>
  <si>
    <t>FORTY CREEK BARREL SELECT CANADIAN - CAN-FRGN BLND-FRGN BTLD - 750 ML  ( MS - 10890 )</t>
  </si>
  <si>
    <t>CROWN ROYAL - CAN-FRGN BLND-FRGN BTLD - 50 ML</t>
  </si>
  <si>
    <t>CROWN ROYAL - CAN-FRGN BLND-FRGN BTLD - 50 ML  ( MS - 11290 )</t>
  </si>
  <si>
    <t>CROWN ROYAL - CAN-FRGN BLND-FRGN BTLD - 375 ML</t>
  </si>
  <si>
    <t>CROWN ROYAL - CAN-FRGN BLND-FRGN BTLD - 375 ML  ( MS - 11294 )</t>
  </si>
  <si>
    <t>CROWN ROYAL PET - CAN-FRGN BLND-FRGN BTLD - 375 ML</t>
  </si>
  <si>
    <t>CROWN ROYAL PET - CAN-FRGN BLND-FRGN BTLD - 375 ML  ( MS - 11295 )</t>
  </si>
  <si>
    <t>CROWN ROYAL - CAN-FRGN BLND-FRGN BTLD - 750 ML</t>
  </si>
  <si>
    <t>CROWN ROYAL - CAN-FRGN BLND-FRGN BTLD - 750 ML  ( MS - 11296 )</t>
  </si>
  <si>
    <t>CROWN ROYAL - CAN-FRGN BLND-FRGN BTLD - 1.0 LTR</t>
  </si>
  <si>
    <t>CROWN ROYAL - CAN-FRGN BLND-FRGN BTLD - 1.0 LTR  ( MS - 11297 )</t>
  </si>
  <si>
    <t>CROWN ROYAL - CAN-FRGN BLND-FRGN BTLD - 1.75 LTR</t>
  </si>
  <si>
    <t>CROWN ROYAL - CAN-FRGN BLND-FRGN BTLD - 1.75 LTR  ( MS - 11298 )</t>
  </si>
  <si>
    <t>CROWN ROYAL - CAN-FRGN BLND-FRGN BTLD - 200 ML</t>
  </si>
  <si>
    <t>CROWN ROYAL - CAN-FRGN BLND-FRGN BTLD - 200 ML  ( MS - 11299 )</t>
  </si>
  <si>
    <t>SEAGRAMS VO GOLD CANADIAN WHISKEY - CAN-FRGN BLND-FRGN BTLD - 750 ML</t>
  </si>
  <si>
    <t>SEAGRAMS VO GOLD CANADIAN WHISKEY - CAN-FRGN BLND-FRGN BTLD - 750 ML  ( MS - 11326 )</t>
  </si>
  <si>
    <t>SEAGRAMS VO GOLD CANADIAN WHISKEY - CAN-FRGN BLND-FRGN BTLD - 1.75 LTR</t>
  </si>
  <si>
    <t>SEAGRAMS VO GOLD CANADIAN WHISKEY - CAN-FRGN BLND-FRGN BTLD - 1.75 LTR  ( MS - 11328 )</t>
  </si>
  <si>
    <t>SEAGRAMS V O - CAN-FRGN BLND-FRGN BTLD - 200 ML</t>
  </si>
  <si>
    <t>SEAGRAMS V O - CAN-FRGN BLND-FRGN BTLD - 200 ML  ( MS - 11343 )</t>
  </si>
  <si>
    <t>SEAGRAMS V O - CAN-FRGN BLND-FRGN BTLD - 375 ML</t>
  </si>
  <si>
    <t>SEAGRAMS V O - CAN-FRGN BLND-FRGN BTLD - 375 ML  ( MS - 11344 )</t>
  </si>
  <si>
    <t>SEAGRAMS V O - CAN-FRGN BLND-FRGN BTLD - 1.0 LTR</t>
  </si>
  <si>
    <t>SEAGRAMS V O - CAN-FRGN BLND-FRGN BTLD - 1.0 LTR  ( MS - 11347 )</t>
  </si>
  <si>
    <t>SEAGRAMS V O - CAN-FRGN BLND-FRGN BTLD - 1.75 LTR</t>
  </si>
  <si>
    <t>SEAGRAMS V O - CAN-FRGN BLND-FRGN BTLD - 1.75 LTR  ( MS - 11348 )</t>
  </si>
  <si>
    <t>CROWN ROYAL RESERVE - CAN-FRGN BLND-FRGN BTLD - 375 ML</t>
  </si>
  <si>
    <t>CROWN ROYAL RESERVE - CAN-FRGN BLND-FRGN BTLD - 375 ML  ( MS - 11364 )</t>
  </si>
  <si>
    <t>CROWN ROYAL RESERVE - CAN-FRGN BLND-FRGN BTLD - 1.75 LTR</t>
  </si>
  <si>
    <t>CROWN ROYAL RESERVE - CAN-FRGN BLND-FRGN BTLD - 1.75 LTR  ( MS - 11368 )</t>
  </si>
  <si>
    <t>BLACK VELVET - CAN-US BLND-US BTLD - 750 ML TRV</t>
  </si>
  <si>
    <t>BLACK VELVET - CAN-US BLND-US BTLD - 750 ML TRV  ( MS - 11786 )</t>
  </si>
  <si>
    <t>CANADIAN HUNTER - CAN-US BLND-US BTLD - 375 ML</t>
  </si>
  <si>
    <t>CANADIAN HUNTER - CAN-US BLND-US BTLD - 375 ML  ( MS - 12304 )</t>
  </si>
  <si>
    <t>CANADIAN HUNTER - CAN-US BLND-US BTLD - 750 ML</t>
  </si>
  <si>
    <t>CANADIAN HUNTER - CAN-US BLND-US BTLD - 750 ML  ( MS - 12306 )</t>
  </si>
  <si>
    <t>CANADIAN HUNTER - CAN-US BLND-US BTLD - 1.75 LTR</t>
  </si>
  <si>
    <t>CANADIAN HUNTER - CAN-US BLND-US BTLD - 1.75 LTR  ( MS - 12308 )</t>
  </si>
  <si>
    <t>CANADIAN HUNTER - CAN-US BLND-US BTLD - 750 ML TRV</t>
  </si>
  <si>
    <t>CANADIAN HUNTER - CAN-US BLND-US BTLD - 750 ML TRV  ( MS - 12316 )</t>
  </si>
  <si>
    <t>CANADIAN LTD - CAN-US BLND-US BTLD - 1.75 LTR</t>
  </si>
  <si>
    <t>CANADIAN LTD - CAN-US BLND-US BTLD - 1.75 LTR  ( MS - 12408 )</t>
  </si>
  <si>
    <t>CANADIAN MIST - CAN-US BLND-US BTLD - 200 ML</t>
  </si>
  <si>
    <t>CANADIAN MIST - CAN-US BLND-US BTLD - 200 ML  ( MS - 12463 )</t>
  </si>
  <si>
    <t>CANADIAN MIST - CAN-US BLND-US BTLD - 375 ML</t>
  </si>
  <si>
    <t>CANADIAN MIST - CAN-US BLND-US BTLD - 375 ML  ( MS - 12464 )</t>
  </si>
  <si>
    <t>CANADIAN MIST - CAN-US BLND-US BTLD - 750 ML</t>
  </si>
  <si>
    <t>CANADIAN MIST - CAN-US BLND-US BTLD - 750 ML  ( MS - 12466 )</t>
  </si>
  <si>
    <t>CANADIAN MIST - CAN-US BLND-US BTLD - 1.0 LTR</t>
  </si>
  <si>
    <t>CANADIAN MIST - CAN-US BLND-US BTLD - 1.0 LTR  ( MS - 12467 )</t>
  </si>
  <si>
    <t>CANADIAN MIST - CAN-US BLND-US BTLD - 750 ML TRV</t>
  </si>
  <si>
    <t>CANADIAN MIST - CAN-US BLND-US BTLD - 750 ML TRV  ( MS - 12476 )</t>
  </si>
  <si>
    <t>CANADIAN RICH AND RARE RESERVE - CAN-US BLND-US BTLD - 1.75 LTR</t>
  </si>
  <si>
    <t>CANADIAN RICH AND RARE RESERVE - CAN-US BLND-US BTLD - 1.75 LTR  ( MS - 12858 )</t>
  </si>
  <si>
    <t>CANADIAN RICH AND RARE - CAN-US BLND-US BTLD - 375 ML</t>
  </si>
  <si>
    <t>CANADIAN RICH AND RARE - CAN-US BLND-US BTLD - 375 ML  ( MS - 12880 )</t>
  </si>
  <si>
    <t>CANADIAN RICH AND RARE - CAN-US BLND-US BTLD - 200 ML</t>
  </si>
  <si>
    <t>CANADIAN RICH AND RARE - CAN-US BLND-US BTLD - 200 ML  ( MS - 12882 )</t>
  </si>
  <si>
    <t>CANADIAN RICH AND RARE - CAN-US BLND-US BTLD - 750 ML TRV</t>
  </si>
  <si>
    <t>CANADIAN RICH AND RARE - CAN-US BLND-US BTLD - 750 ML TRV  ( MS - 12885 )</t>
  </si>
  <si>
    <t>CANADIAN RICH AND RARE - CAN-US BLND-US BTLD - 750 ML</t>
  </si>
  <si>
    <t>CANADIAN RICH AND RARE - CAN-US BLND-US BTLD - 750 ML  ( MS - 12886 )</t>
  </si>
  <si>
    <t>CANADIAN RICH AND RARE - CAN-US BLND-US BTLD - 1.0 LTR</t>
  </si>
  <si>
    <t>CANADIAN RICH AND RARE - CAN-US BLND-US BTLD - 1.0 LTR  ( MS - 12887 )</t>
  </si>
  <si>
    <t>CANADIAN RICH AND RARE - CAN-US BLND-US BTLD - 1.75 LTR</t>
  </si>
  <si>
    <t>CANADIAN RICH AND RARE - CAN-US BLND-US BTLD - 1.75 LTR  ( MS - 12888 )</t>
  </si>
  <si>
    <t>NORTHERN LIGHT CANADIAN WHISKEY - CAN-US BLND-US BTLD - 1.75 LTR</t>
  </si>
  <si>
    <t>NORTHERN LIGHT CANADIAN WHISKEY - CAN-US BLND-US BTLD - 1.75 LTR  ( MS - 13388 )</t>
  </si>
  <si>
    <t>LORD CALVERT - CAN-US BLND-US BTLD - 1.75 LTR</t>
  </si>
  <si>
    <t>LORD CALVERT - CAN-US BLND-US BTLD - 1.75 LTR  ( MS - 13638 )</t>
  </si>
  <si>
    <t>LORD CALVERT SIGNATURE - CAN-US BLND-US BTLD - 750 ML</t>
  </si>
  <si>
    <t>LORD CALVERT SIGNATURE - CAN-US BLND-US BTLD - 750 ML  ( MS - 13647 )</t>
  </si>
  <si>
    <t>PENDLETON - CAN-US BLND-US BTLD - 750 ML</t>
  </si>
  <si>
    <t>PENDLETON - CAN-US BLND-US BTLD - 750 ML  ( MS - 14192 )</t>
  </si>
  <si>
    <t>REVEL STOKE SHELLSHOCKED PECAN WHISKEY - CAN-US BLND-US BTLD - 750 ML</t>
  </si>
  <si>
    <t>REVEL STOKE SHELLSHOCKED PECAN WHISKEY - CAN-US BLND-US BTLD - 750 ML  ( MS - 14474 )</t>
  </si>
  <si>
    <t>WINDSOR CANADIAN BLENDED CANADIAN WHISKY - CAN-US BLND-US BTLD - 750 ML</t>
  </si>
  <si>
    <t>WINDSOR CANADIAN BLENDED CANADIAN WHISKY - CAN-US BLND-US BTLD - 750 ML  ( MS - 15246 )</t>
  </si>
  <si>
    <t>PRESTIGE BEV GP  ( 6081 )</t>
  </si>
  <si>
    <t>WINDSOR CANADIAN BLENDED CANADIAN WHISKY - CAN-US BLND-US BTLD - 1.75 LTR</t>
  </si>
  <si>
    <t>WINDSOR CANADIAN BLENDED CANADIAN WHISKY - CAN-US BLND-US BTLD - 1.75 LTR  ( MS - 15248 )</t>
  </si>
  <si>
    <t>BACARDI HURRICANE PET - COCKTAILS - 1.75 LTR</t>
  </si>
  <si>
    <t>BACARDI HURRICANE PET - COCKTAILS - 1.75 LTR  ( MS - 56840 )</t>
  </si>
  <si>
    <t>BACARDI ZOMBIE PET - COCKTAILS - 1.75 LTR</t>
  </si>
  <si>
    <t>BACARDI ZOMBIE PET - COCKTAILS - 1.75 LTR  ( MS - 56843 )</t>
  </si>
  <si>
    <t>BACARDI BAHAMA MAMA PET - COCKTAILS - 1.75 LTR</t>
  </si>
  <si>
    <t>BACARDI BAHAMA MAMA PET - COCKTAILS - 1.75 LTR  ( MS - 56850 )</t>
  </si>
  <si>
    <t>BACARDI BAHAMA MAMA - COCKTAILS - 750 ML</t>
  </si>
  <si>
    <t>BACARDI BAHAMA MAMA - COCKTAILS - 750 ML  ( MS - 56851 )</t>
  </si>
  <si>
    <t>BARTON LONG ISLAND ICE TEA - COCKTAILS - 1.75 LTR</t>
  </si>
  <si>
    <t>BARTON LONG ISLAND ICE TEA - COCKTAILS - 1.75 LTR  ( MS - 57049 )</t>
  </si>
  <si>
    <t>BARTON LONG ISLAND ICE TEA - COCKTAILS - 1.0 LTR</t>
  </si>
  <si>
    <t>BARTON LONG ISLAND ICE TEA - COCKTAILS - 1.0 LTR  ( MS - 57051 )</t>
  </si>
  <si>
    <t>CHI-CHI'S LONG ISLAND ICED TEA - COCKTAILS - 1.75 LTR</t>
  </si>
  <si>
    <t>CHI-CHI'S LONG ISLAND ICED TEA - COCKTAILS - 1.75 LTR  ( MS - 57120 )</t>
  </si>
  <si>
    <t>CHI-CHI'S GOLD MARGARITA - COCKTAILS - 1.75 LTR</t>
  </si>
  <si>
    <t>CHI-CHI'S GOLD MARGARITA - COCKTAILS - 1.75 LTR  ( MS - 57125 )</t>
  </si>
  <si>
    <t>CHI-CHI'S MEXICAN MUDSLIDE COCKTAIL - COCKTAILS - 1.75 LTR</t>
  </si>
  <si>
    <t>CHI-CHI'S MEXICAN MUDSLIDE COCKTAIL - COCKTAILS - 1.75 LTR  ( MS - 57129 )</t>
  </si>
  <si>
    <t>CHI-CHI'S WHITE RUSSIAN COCKTAIL - COCKTAILS - 1.75 LTR</t>
  </si>
  <si>
    <t>CHI-CHI'S WHITE RUSSIAN COCKTAIL - COCKTAILS - 1.75 LTR  ( MS - 57144 )</t>
  </si>
  <si>
    <t>CHI-CHI'S MARGARITA - COCKTAILS - 1.75 LTR</t>
  </si>
  <si>
    <t>CHI-CHI'S MARGARITA - COCKTAILS - 1.75 LTR  ( MS - 57148 )</t>
  </si>
  <si>
    <t>CHI-CHI'S PINA COLADA (WAS TROPICAL) - COCKTAILS - 1.75 LTR</t>
  </si>
  <si>
    <t>CHI-CHI'S PINA COLADA (WAS TROPICAL) - COCKTAILS - 1.75 LTR  ( MS - 57157 )</t>
  </si>
  <si>
    <t>CHI-CHI'S PINEAPPLE MARGARITA - COCKTAILS - 1.75 LTR</t>
  </si>
  <si>
    <t>CHI-CHI'S PINEAPPLE MARGARITA - COCKTAILS - 1.75 LTR  ( MS - 57181 )</t>
  </si>
  <si>
    <t>CAPTAIN MORGAN LONG ISLAND ICED TEA RTD - COCKTAILS - 1.75 LTR</t>
  </si>
  <si>
    <t>CAPTAIN MORGAN LONG ISLAND ICED TEA RTD - COCKTAILS - 1.75 LTR  ( MS - 58801 )</t>
  </si>
  <si>
    <t>CUERVO AUTHENTIC LIME MARGARITAS - COCKTAILS - 200 ML</t>
  </si>
  <si>
    <t>CUERVO AUTHENTIC LIME MARGARITAS - COCKTAILS - 200 ML  ( MS - 58835 )</t>
  </si>
  <si>
    <t>CUERVO AUTHENTIC LIME MARGARITAS - COCKTAILS - 750 ML</t>
  </si>
  <si>
    <t>CUERVO AUTHENTIC LIME MARGARITAS - COCKTAILS - 750 ML  ( MS - 58836 )</t>
  </si>
  <si>
    <t>CUERVO AUTHENTIC LIME MARGARITAS - COCKTAILS - 375 ML</t>
  </si>
  <si>
    <t>CUERVO AUTHENTIC LIME MARGARITAS - COCKTAILS - 375 ML  ( MS - 58837 )</t>
  </si>
  <si>
    <t>CUERVO AUTHENTIC LIME MARGARITAS - COCKTAILS - 1.75 LTR</t>
  </si>
  <si>
    <t>CUERVO AUTHENTIC LIME MARGARITAS - COCKTAILS - 1.75 LTR  ( MS - 58838 )</t>
  </si>
  <si>
    <t>CUERVO AUTHENTIC GRAPEFRUIT TANGERINE MG - COCKTAILS - 1.75 LTR</t>
  </si>
  <si>
    <t>CUERVO AUTHENTIC GRAPEFRUIT TANGERINE MG - COCKTAILS - 1.75 LTR  ( MS - 58840 )</t>
  </si>
  <si>
    <t>JOSE CUERVO AUTH COCONUT-PINEAPPLE MRGTS - COCKTAILS - 1.75 LTR</t>
  </si>
  <si>
    <t>JOSE CUERVO AUTH COCONUT-PINEAPPLE MRGTS - COCKTAILS - 1.75 LTR  ( MS - 58842 )</t>
  </si>
  <si>
    <t>CUERVO AUTHENTIC MANGO MARGARITAS - COCKTAILS - 1.75 LTR</t>
  </si>
  <si>
    <t>CUERVO AUTHENTIC MANGO MARGARITAS - COCKTAILS - 1.75 LTR  ( MS - 58860 )</t>
  </si>
  <si>
    <t>JOSE CUERVO AUTHENTIC STRAWBERRY LIME - COCKTAILS - 750 ML</t>
  </si>
  <si>
    <t>JOSE CUERVO AUTHENTIC STRAWBERRY LIME - COCKTAILS - 750 ML  ( MS - 58866 )</t>
  </si>
  <si>
    <t>JOSE CUERVO AUTHENTIC STRAWBERRY LIME - COCKTAILS - 1.75 LTR</t>
  </si>
  <si>
    <t>JOSE CUERVO AUTHENTIC STRAWBERRY LIME - COCKTAILS - 1.75 LTR  ( MS - 58868 )</t>
  </si>
  <si>
    <t>CUERVO AUTHENTIC LIGHT MARGARITA CLS LME - COCKTAILS - 1.75 LTR</t>
  </si>
  <si>
    <t>CUERVO AUTHENTIC LIGHT MARGARITA CLS LME - COCKTAILS - 1.75 LTR  ( MS - 58872 )</t>
  </si>
  <si>
    <t>CUERVO AUTHENTIC WATERMELON MARGARITA - COCKTAILS - 1.75 LTR</t>
  </si>
  <si>
    <t>CUERVO AUTHENTIC WATERMELON MARGARITA - COCKTAILS - 1.75 LTR  ( MS - 58873 )</t>
  </si>
  <si>
    <t>JOSE CUERVO GOLD MARGARITA - COCKTAILS - 1.75 LTR</t>
  </si>
  <si>
    <t>JOSE CUERVO GOLD MARGARITA - COCKTAILS - 1.75 LTR  ( MS - 58875 )</t>
  </si>
  <si>
    <t>JOSE CUERVO GOLD MARGARITA - COCKTAILS - 750 ML</t>
  </si>
  <si>
    <t>JOSE CUERVO GOLD MARGARITA - COCKTAILS - 750 ML  ( MS - 58876 )</t>
  </si>
  <si>
    <t>JOSE CUERVO GOLDEN STRAWBERRY MARGARITA - COCKTAILS - 1.75 LTR</t>
  </si>
  <si>
    <t>JOSE CUERVO GOLDEN STRAWBERRY MARGARITA - COCKTAILS - 1.75 LTR  ( MS - 58877 )</t>
  </si>
  <si>
    <t>JOSE CUERVO AUTH LIGHT MARG WHITE PEACH - COCKTAILS - 1.75 LTR</t>
  </si>
  <si>
    <t>JOSE CUERVO AUTH LIGHT MARG WHITE PEACH - COCKTAILS - 1.75 LTR  ( MS - 58886 )</t>
  </si>
  <si>
    <t>MS-58918</t>
  </si>
  <si>
    <t>JOSE CUERVO SPARKLING STWBRRY 4P 355ML - COCKTAILS - 375 ML</t>
  </si>
  <si>
    <t>JOSE CUERVO SPARKLING STWBRRY 4P 355ML - COCKTAILS - 375 ML  ( MS - 58918 )</t>
  </si>
  <si>
    <t>1800 ULTIMATE MARGARITA RTD - COCKTAILS - 1.75 LTR</t>
  </si>
  <si>
    <t>1800 ULTIMATE MARGARITA RTD - COCKTAILS - 1.75 LTR  ( MS - 59154 )</t>
  </si>
  <si>
    <t>1800 ULTIMATE PEACH MARGARITA RTD - COCKTAILS - 1.75 LTR</t>
  </si>
  <si>
    <t>1800 ULTIMATE PEACH MARGARITA RTD - COCKTAILS - 1.75 LTR  ( MS - 59161 )</t>
  </si>
  <si>
    <t>1800 ULTIMATE PINEAPPLE MARGARITA R-T-D - COCKTAILS - 1.75 LTR</t>
  </si>
  <si>
    <t>1800 ULTIMATE PINEAPPLE MARGARITA R-T-D - COCKTAILS - 1.75 LTR  ( MS - 59162 )</t>
  </si>
  <si>
    <t>KAHLUA READY TO DRINK ORIGINAL MUDSLIDE - COCKTAILS - 1.75 LTR</t>
  </si>
  <si>
    <t>KAHLUA READY TO DRINK ORIGINAL MUDSLIDE - COCKTAILS - 1.75 LTR  ( MS - 62061 )</t>
  </si>
  <si>
    <t>KAHLUA WHITE RUSSIAN READY TO DRINK - COCKTAILS - 1.75 LTR</t>
  </si>
  <si>
    <t>KAHLUA WHITE RUSSIAN READY TO DRINK - COCKTAILS - 1.75 LTR  ( MS - 62089 )</t>
  </si>
  <si>
    <t>MONTEBELLO LONG ISLAND ICE TEA - COCKTAILS - 750 ML</t>
  </si>
  <si>
    <t>MONTEBELLO LONG ISLAND ICE TEA - COCKTAILS - 750 ML  ( MS - 62116 )</t>
  </si>
  <si>
    <t>MCCORMICK LONG ISLAND ICED TEA - COCKTAILS - 1.0 LTR</t>
  </si>
  <si>
    <t>MCCORMICK LONG ISLAND ICED TEA - COCKTAILS - 1.0 LTR  ( MS - 62457 )</t>
  </si>
  <si>
    <t>SKINNYGIRL MARGARITA (CANADA) - COCKTAILS - 750 ML</t>
  </si>
  <si>
    <t>SKINNYGIRL MARGARITA (CANADA) - COCKTAILS - 750 ML  ( MS - 63355 )</t>
  </si>
  <si>
    <t>TWISTED SHOTZ B-52:ORANGE LIQ/COFFEE CRM - CRDL-LQR&amp;SPC-OTH - 100 ML</t>
  </si>
  <si>
    <t>TWISTED SHOTZ B-52:ORANGE LIQ/COFFEE CRM - CRDL-LQR&amp;SPC-OTH - 100 ML  ( MS - 67036 )</t>
  </si>
  <si>
    <t>TWISTED SHOTZ BUTTERY NIPPLE:VODKA BASED - CRDL-LQR&amp;SPC-OTH - 100 ML</t>
  </si>
  <si>
    <t>TWISTED SHOTZ BUTTERY NIPPLE:VODKA BASED - CRDL-LQR&amp;SPC-OTH - 100 ML  ( MS - 67037 )</t>
  </si>
  <si>
    <t>TWISTED SHOTZ MIAMI VICE:VOD/RUM STW&amp;PNC - CRDL-LQR&amp;SPC-OTH - 100 ML</t>
  </si>
  <si>
    <t>TWISTED SHOTZ MIAMI VICE:VOD/RUM STW&amp;PNC - CRDL-LQR&amp;SPC-OTH - 100 ML  ( MS - 67042 )</t>
  </si>
  <si>
    <t>TWISTED SHOTZ PORN STAR:VD BASE BLUE/RSP - CRDL-LQR&amp;SPC-OTH - 100 ML</t>
  </si>
  <si>
    <t>TWISTED SHOTZ PORN STAR:VD BASE BLUE/RSP - CRDL-LQR&amp;SPC-OTH - 100 ML  ( MS - 67043 )</t>
  </si>
  <si>
    <t>TWISTED SHOTZ SEX ON THE BEACH:PEAR/VANL - CRDL-LQR&amp;SPC-OTH - 100 ML</t>
  </si>
  <si>
    <t>TWISTED SHOTZ SEX ON THE BEACH:PEAR/VANL - CRDL-LQR&amp;SPC-OTH - 100 ML  ( MS - 67075 )</t>
  </si>
  <si>
    <t>TWISTED SHOTZ STRAWBERRY SUNDAE:STRW/VNL - CRDL-LQR&amp;SPC-OTH - 100 ML</t>
  </si>
  <si>
    <t>TWISTED SHOTZ STRAWBERRY SUNDAE:STRW/VNL - CRDL-LQR&amp;SPC-OTH - 100 ML  ( MS - 67081 )</t>
  </si>
  <si>
    <t>TWISTED SHOTZ BUTTERY NIPPLE CHOCOLATE - CRDL-LQR&amp;SPC-OTH - 100 ML</t>
  </si>
  <si>
    <t>TWISTED SHOTZ BUTTERY NIPPLE CHOCOLATE - CRDL-LQR&amp;SPC-OTH - 100 ML  ( MS - 67118 )</t>
  </si>
  <si>
    <t>BLU-DACIOUS KAMIKAZE - COCKTAILS - 375 ML</t>
  </si>
  <si>
    <t>BLU-DACIOUS KAMIKAZE - COCKTAILS - 375 ML  ( MS - 72448 )</t>
  </si>
  <si>
    <t>STINKY GRINGO MARGARITA - COCKTAILS - 1.75 LTR</t>
  </si>
  <si>
    <t>STINKY GRINGO MARGARITA - COCKTAILS - 1.75 LTR  ( MS - 77420 )</t>
  </si>
  <si>
    <t>MANGO RAINBOW VARIETY PACKS - CRDL-LQR&amp;SPC-OTH - 375 ML</t>
  </si>
  <si>
    <t>MANGO RAINBOW VARIETY PACKS - CRDL-LQR&amp;SPC-OTH - 375 ML  ( MS - 2447 )</t>
  </si>
  <si>
    <t>MANGO RAINBOW VARIETY PK;15E ALA/APL/BLU - CRDL-LQR&amp;SPC-OTH - 50 ML</t>
  </si>
  <si>
    <t>MANGO RAINBOW VARIETY PK;15E ALA/APL/BLU - CRDL-LQR&amp;SPC-OTH - 50 ML  ( MS - 2918 )</t>
  </si>
  <si>
    <t>CINERATOR HOT CINNAMON FLAVORED WHISKEY - DOM WHSKY-BLND - 750 ML</t>
  </si>
  <si>
    <t>CINERATOR HOT CINNAMON FLAVORED WHISKEY - DOM WHSKY-BLND - 750 ML  ( MS - 27454 )</t>
  </si>
  <si>
    <t>DEKUYPER - BRNDY/CGNC-DOM - 750 ML</t>
  </si>
  <si>
    <t>DEKUYPER - BRNDY/CGNC-DOM - 750 ML  ( MS - 54706 )</t>
  </si>
  <si>
    <t>ABSENTE (ANISE) - CRDL-LQR&amp;SPC-OTH - 750 ML</t>
  </si>
  <si>
    <t>ABSENTE (ANISE) - CRDL-LQR&amp;SPC-OTH - 750 ML  ( MS - 64000 )</t>
  </si>
  <si>
    <t>ALIZE DE FRANCE (GOLD) - CRDL-LQR&amp;SPC-OTH - 750 ML</t>
  </si>
  <si>
    <t>ALIZE DE FRANCE (GOLD) - CRDL-LQR&amp;SPC-OTH - 750 ML  ( MS - 64083 )</t>
  </si>
  <si>
    <t>ALIZE RED PASSION - CRDL-LQR&amp;SPC-OTH - 750 ML</t>
  </si>
  <si>
    <t>ALIZE RED PASSION - CRDL-LQR&amp;SPC-OTH - 750 ML  ( MS - 64085 )</t>
  </si>
  <si>
    <t>DI SARONNO AMARETTO - CRDL-LQR&amp;SPC-AMRT - 375 ML</t>
  </si>
  <si>
    <t>DI SARONNO AMARETTO - CRDL-LQR&amp;SPC-AMRT - 375 ML  ( MS - 64135 )</t>
  </si>
  <si>
    <t>DI SARONNO AMARETTO - CRDL-LQR&amp;SPC-AMRT - 750 ML</t>
  </si>
  <si>
    <t>DI SARONNO AMARETTO - CRDL-LQR&amp;SPC-AMRT - 750 ML  ( MS - 64136 )</t>
  </si>
  <si>
    <t>DI SARONNO AMARETTO - CRDL-LQR&amp;SPC-AMRT - 1.75 LTR</t>
  </si>
  <si>
    <t>DI SARONNO AMARETTO - CRDL-LQR&amp;SPC-AMRT - 1.75 LTR  ( MS - 64138 )</t>
  </si>
  <si>
    <t>APEROL LIQUEUR - CRDL-LQR&amp;SPC-OTH - 750 ML</t>
  </si>
  <si>
    <t>APEROL LIQUEUR - CRDL-LQR&amp;SPC-OTH - 750 ML  ( MS - 64147 )</t>
  </si>
  <si>
    <t>MS-64193</t>
  </si>
  <si>
    <t>CHAMBORD ROYALE LIQUEUR 700ML - CRDL-LQR&amp;SPC-FRT - 750 ML</t>
  </si>
  <si>
    <t>CHAMBORD ROYALE LIQUEUR 700ML - CRDL-LQR&amp;SPC-FRT - 750 ML  ( MS - 64193 )</t>
  </si>
  <si>
    <t>B AND B DOM - CRDL-LQR&amp;SPC-OTH - 750 ML</t>
  </si>
  <si>
    <t>B AND B DOM - CRDL-LQR&amp;SPC-OTH - 750 ML  ( MS - 64336 )</t>
  </si>
  <si>
    <t>CARAVELLA LIMONCELLO LEMON LIQUEUR - CRDL-LQR&amp;SPC-FRT - 750 ML</t>
  </si>
  <si>
    <t>CARAVELLA LIMONCELLO LEMON LIQUEUR - CRDL-LQR&amp;SPC-FRT - 750 ML  ( MS - 64601 )</t>
  </si>
  <si>
    <t>CAMPARI BITTERS - CRDL-LQR&amp;SPC-OTH - 750 ML</t>
  </si>
  <si>
    <t>CAMPARI BITTERS - CRDL-LQR&amp;SPC-OTH - 750 ML  ( MS - 64636 )</t>
  </si>
  <si>
    <t>DOMAINE DE CANTON FRENCH GINGER LIQUEUR - CRDL-LQR&amp;SPC-OTH - 750 ML</t>
  </si>
  <si>
    <t>DOMAINE DE CANTON FRENCH GINGER LIQUEUR - CRDL-LQR&amp;SPC-OTH - 750 ML  ( MS - 64645 )</t>
  </si>
  <si>
    <t>COINTREAU - CRDL-LQR&amp;SPC-OTH - 750 ML</t>
  </si>
  <si>
    <t>COINTREAU - CRDL-LQR&amp;SPC-OTH - 750 ML  ( MS - 64776 )</t>
  </si>
  <si>
    <t>FIREBALL CINNAMON WHISKEY - CAN-US BLND-US BTLD - 200 ML</t>
  </si>
  <si>
    <t>FIREBALL CINNAMON WHISKEY - CAN-US BLND-US BTLD - 200 ML  ( MS - 64863 )</t>
  </si>
  <si>
    <t>FIREBALL CINNAMON WHISKEY - CAN-US BLND-US BTLD - 375 ML</t>
  </si>
  <si>
    <t>FIREBALL CINNAMON WHISKEY - CAN-US BLND-US BTLD - 375 ML  ( MS - 64864 )</t>
  </si>
  <si>
    <t>FIREBALL CINNAMON WHISKEY - CAN-US BLND-US BTLD - 750 ML TRV</t>
  </si>
  <si>
    <t>FIREBALL CINNAMON WHISKEY - CAN-US BLND-US BTLD - 750 ML TRV  ( MS - 64865 )</t>
  </si>
  <si>
    <t>FIREBALL CINNAMON WHISKEY - CAN-US BLND-US BTLD - 750 ML</t>
  </si>
  <si>
    <t>FIREBALL CINNAMON WHISKEY - CAN-US BLND-US BTLD - 750 ML  ( MS - 64866 )</t>
  </si>
  <si>
    <t>FIREBALL CINNAMON WHISKEY - CAN-US BLND-US BTLD - 1.0 LTR</t>
  </si>
  <si>
    <t>FIREBALL CINNAMON WHISKEY - CAN-US BLND-US BTLD - 1.0 LTR  ( MS - 64867 )</t>
  </si>
  <si>
    <t>FIREBALL CINNAMON WHISKEY - CAN-US BLND-US BTLD - 1.75 LTR</t>
  </si>
  <si>
    <t>FIREBALL CINNAMON WHISKEY - CAN-US BLND-US BTLD - 1.75 LTR  ( MS - 64868 )</t>
  </si>
  <si>
    <t>FIREBALL CINNAMON WHISKEY - CAN-US BLND-US BTLD - 100 ML</t>
  </si>
  <si>
    <t>FIREBALL CINNAMON WHISKEY - CAN-US BLND-US BTLD - 100 ML  ( MS - 64870 )</t>
  </si>
  <si>
    <t>DRAMBUIE LIQUEUR - CRDL-LQR&amp;SPC-WHSKY SPCTY - 750 ML</t>
  </si>
  <si>
    <t>DRAMBUIE LIQUEUR - CRDL-LQR&amp;SPC-WHSKY SPCTY - 750 ML  ( MS - 64876 )</t>
  </si>
  <si>
    <t>FRANGELICO - CRDL-LQR&amp;SPC-OTH - 750 ML</t>
  </si>
  <si>
    <t>FRANGELICO - CRDL-LQR&amp;SPC-OTH - 750 ML  ( MS - 64996 )</t>
  </si>
  <si>
    <t>GOLDSCHLAGER CINNAMON SCHNAPPS IMPORTED - CRDL-SNPS-CNNMN - 50 ML</t>
  </si>
  <si>
    <t>GOLDSCHLAGER CINNAMON SCHNAPPS IMPORTED - CRDL-SNPS-CNNMN - 50 ML  ( MS - 65061 )</t>
  </si>
  <si>
    <t>GOLDSCHLAGER CINNAMON SCHNAPPS IMPORTED - CRDL-SNPS-CNNMN - 750 ML</t>
  </si>
  <si>
    <t>GOLDSCHLAGER CINNAMON SCHNAPPS IMPORTED - CRDL-SNPS-CNNMN - 750 ML  ( MS - 65066 )</t>
  </si>
  <si>
    <t>GRAND MARNIER - CRDL-LQR&amp;SPC-OTH - 200 ML</t>
  </si>
  <si>
    <t>GRAND MARNIER - CRDL-LQR&amp;SPC-OTH - 200 ML  ( MS - 65120 )</t>
  </si>
  <si>
    <t>GRAND MARNIER - CRDL-LQR&amp;SPC-OTH - 375 ML</t>
  </si>
  <si>
    <t>GRAND MARNIER - CRDL-LQR&amp;SPC-OTH - 375 ML  ( MS - 65125 )</t>
  </si>
  <si>
    <t>GRAND MARNIER - CRDL-LQR&amp;SPC-OTH - 1.75 LTR</t>
  </si>
  <si>
    <t>GRAND MARNIER - CRDL-LQR&amp;SPC-OTH - 1.75 LTR  ( MS - 65128 )</t>
  </si>
  <si>
    <t>HPNOTIQ  VODKA &amp; COGNAC LIQUEUR - CRDL-LQR&amp;SPC-SPRT SPCTY - 1.75 LTR</t>
  </si>
  <si>
    <t>HPNOTIQ  VODKA &amp; COGNAC LIQUEUR - CRDL-LQR&amp;SPC-SPRT SPCTY - 1.75 LTR  ( MS - 65188 )</t>
  </si>
  <si>
    <t>HPNOTIQ  VODKA &amp; COGNAC LIQUEUR - CRDL-LQR&amp;SPC-SPRT SPCTY - 1.0 LTR</t>
  </si>
  <si>
    <t>HPNOTIQ  VODKA &amp; COGNAC LIQUEUR - CRDL-LQR&amp;SPC-SPRT SPCTY - 1.0 LTR  ( MS - 65189 )</t>
  </si>
  <si>
    <t>HPNOTIQ  VODKA &amp; COGNAC LIQUEUR - CRDL-LQR&amp;SPC-SPRT SPCTY - 200 ML</t>
  </si>
  <si>
    <t>HPNOTIQ  VODKA &amp; COGNAC LIQUEUR - CRDL-LQR&amp;SPC-SPRT SPCTY - 200 ML  ( MS - 65193 )</t>
  </si>
  <si>
    <t>HPNOTIQ  VODKA &amp; COGNAC LIQUEUR - CRDL-LQR&amp;SPC-SPRT SPCTY - 375 ML</t>
  </si>
  <si>
    <t>HPNOTIQ  VODKA &amp; COGNAC LIQUEUR - CRDL-LQR&amp;SPC-SPRT SPCTY - 375 ML  ( MS - 65194 )</t>
  </si>
  <si>
    <t>HPNOTIQ  VODKA &amp; COGNAC LIQUEUR - CRDL-LQR&amp;SPC-SPRT SPCTY - 750 ML</t>
  </si>
  <si>
    <t>HPNOTIQ  VODKA &amp; COGNAC LIQUEUR - CRDL-LQR&amp;SPC-SPRT SPCTY - 750 ML  ( MS - 65195 )</t>
  </si>
  <si>
    <t>TEQUILA ROSE LIQUEUR - CRDL-CRM LQR - 750 ML</t>
  </si>
  <si>
    <t>TEQUILA ROSE LIQUEUR - CRDL-CRM LQR - 750 ML  ( MS - 65200 )</t>
  </si>
  <si>
    <t>TEQUILA ROSE LIQUEUR - CRDL-CRM LQR - 50 ML</t>
  </si>
  <si>
    <t>TEQUILA ROSE LIQUEUR - CRDL-CRM LQR - 50 ML  ( MS - 65204 )</t>
  </si>
  <si>
    <t>TEQUILA ROSE LIQUEUR - CRDL-CRM LQR - 375 ML</t>
  </si>
  <si>
    <t>TEQUILA ROSE LIQUEUR - CRDL-CRM LQR - 375 ML  ( MS - 65209 )</t>
  </si>
  <si>
    <t>JAGERMEISTER - CRDL-LQR&amp;SPC-OTH - 50 ML</t>
  </si>
  <si>
    <t>JAGERMEISTER - CRDL-LQR&amp;SPC-OTH - 50 ML  ( MS - 65251 )</t>
  </si>
  <si>
    <t>JAGERMEISTER - CRDL-LQR&amp;SPC-OTH - 100 ML</t>
  </si>
  <si>
    <t>JAGERMEISTER - CRDL-LQR&amp;SPC-OTH - 100 ML  ( MS - 65252 )</t>
  </si>
  <si>
    <t>JAGERMEISTER - CRDL-LQR&amp;SPC-OTH - 200 ML</t>
  </si>
  <si>
    <t>JAGERMEISTER - CRDL-LQR&amp;SPC-OTH - 200 ML  ( MS - 65253 )</t>
  </si>
  <si>
    <t>JAGERMEISTER - CRDL-LQR&amp;SPC-OTH - 375 ML</t>
  </si>
  <si>
    <t>JAGERMEISTER - CRDL-LQR&amp;SPC-OTH - 375 ML  ( MS - 65254 )</t>
  </si>
  <si>
    <t>JAGERMEISTER - CRDL-LQR&amp;SPC-OTH - 750 ML</t>
  </si>
  <si>
    <t>JAGERMEISTER - CRDL-LQR&amp;SPC-OTH - 750 ML  ( MS - 65256 )</t>
  </si>
  <si>
    <t>JAGERMEISTER - CRDL-LQR&amp;SPC-OTH - 1.0 LTR</t>
  </si>
  <si>
    <t>JAGERMEISTER - CRDL-LQR&amp;SPC-OTH - 1.0 LTR  ( MS - 65257 )</t>
  </si>
  <si>
    <t>JAGERMEISTER - CRDL-LQR&amp;SPC-OTH - 1.75 LTR</t>
  </si>
  <si>
    <t>JAGERMEISTER - CRDL-LQR&amp;SPC-OTH - 1.75 LTR  ( MS - 65258 )</t>
  </si>
  <si>
    <t>LICOR 43 - CRDL-LQR&amp;SPC-OTH - 750 ML</t>
  </si>
  <si>
    <t>LICOR 43 - CRDL-LQR&amp;SPC-OTH - 750 ML  ( MS - 65426 )</t>
  </si>
  <si>
    <t>PERNOD D ANISE - CRDL-LQR&amp;SPC-OTH - 750 ML</t>
  </si>
  <si>
    <t>PERNOD D ANISE - CRDL-LQR&amp;SPC-OTH - 750 ML  ( MS - 66186 )</t>
  </si>
  <si>
    <t>PIMMS CUP - CRDL-LQR&amp;SPC-OTH - 750 ML</t>
  </si>
  <si>
    <t>PIMMS CUP - CRDL-LQR&amp;SPC-OTH - 750 ML  ( MS - 66226 )</t>
  </si>
  <si>
    <t>ROMANA SAMBUCA - CRDL-LQR&amp;SPC-OTH - 750 ML</t>
  </si>
  <si>
    <t>ROMANA SAMBUCA - CRDL-LQR&amp;SPC-OTH - 750 ML  ( MS - 66636 )</t>
  </si>
  <si>
    <t>ST GERMAIN FRENCH LIQUEUR (ELDERFLOWER) - CRDL-LQR&amp;SPC-OTH - 750 ML</t>
  </si>
  <si>
    <t>ST GERMAIN FRENCH LIQUEUR (ELDERFLOWER) - CRDL-LQR&amp;SPC-OTH - 750 ML  ( MS - 66836 )</t>
  </si>
  <si>
    <t>GRANGALA TRIPLE ORANGE PROPRIETARY LIQ - CRDL-LQR&amp;SPC-OTH - 750 ML</t>
  </si>
  <si>
    <t>GRANGALA TRIPLE ORANGE PROPRIETARY LIQ - CRDL-LQR&amp;SPC-OTH - 750 ML  ( MS - 66936 )</t>
  </si>
  <si>
    <t>SUNTORY MIDORI MELON - CRDL-LQR&amp;SPC-FRT - 750 ML</t>
  </si>
  <si>
    <t>SUNTORY MIDORI MELON - CRDL-LQR&amp;SPC-FRT - 750 ML  ( MS - 67006 )</t>
  </si>
  <si>
    <t>YUKON JACK - CRDL-LQR&amp;SPC-WHSKY SPCTY - 750 ML</t>
  </si>
  <si>
    <t>YUKON JACK - CRDL-LQR&amp;SPC-WHSKY SPCTY - 750 ML  ( MS - 67266 )</t>
  </si>
  <si>
    <t>COPA DE ORO MEXICAN - CRDL-LQR&amp;SPC-OTH - 1.75 LTR</t>
  </si>
  <si>
    <t>COPA DE ORO MEXICAN - CRDL-LQR&amp;SPC-OTH - 1.75 LTR  ( MS - 67428 )</t>
  </si>
  <si>
    <t>KAHLUA MEXICAN LIQUOR - CRDL-COFFEE LQR - 375 ML</t>
  </si>
  <si>
    <t>KAHLUA MEXICAN LIQUOR - CRDL-COFFEE LQR - 375 ML  ( MS - 67524 )</t>
  </si>
  <si>
    <t>KAHLUA MEXICAN LIQUOR - CRDL-COFFEE LQR - 750 ML</t>
  </si>
  <si>
    <t>KAHLUA MEXICAN LIQUOR - CRDL-COFFEE LQR - 750 ML  ( MS - 67526 )</t>
  </si>
  <si>
    <t>KAHLUA MEXICAN LIQUOR - CRDL-COFFEE LQR - 1.0 LTR</t>
  </si>
  <si>
    <t>KAHLUA MEXICAN LIQUOR - CRDL-COFFEE LQR - 1.0 LTR  ( MS - 67527 )</t>
  </si>
  <si>
    <t>KAHLUA MEXICAN LIQUOR - CRDL-COFFEE LQR - 1.75 LTR</t>
  </si>
  <si>
    <t>KAHLUA MEXICAN LIQUOR - CRDL-COFFEE LQR - 1.75 LTR  ( MS - 67528 )</t>
  </si>
  <si>
    <t>KAMORA - CRDL-COFFEE LQR - 750 ML</t>
  </si>
  <si>
    <t>KAMORA - CRDL-COFFEE LQR - 750 ML  ( MS - 67556 )</t>
  </si>
  <si>
    <t>KAMORA - CRDL-COFFEE LQR - 1.0 LTR</t>
  </si>
  <si>
    <t>KAMORA - CRDL-COFFEE LQR - 1.0 LTR  ( MS - 67557 )</t>
  </si>
  <si>
    <t>BAILEYS SALTED CARAMEL IRISH CREAM - CRDL-CRM LQR - 750 ML</t>
  </si>
  <si>
    <t>BAILEYS SALTED CARAMEL IRISH CREAM - CRDL-CRM LQR - 750 ML  ( MS - 68022 )</t>
  </si>
  <si>
    <t>BAILEYS ORIGINAL IRISH CREAM LIQUEUR - CRDL-CRM LQR - 375 ML</t>
  </si>
  <si>
    <t>BAILEYS ORIGINAL IRISH CREAM LIQUEUR - CRDL-CRM LQR - 375 ML  ( MS - 68034 )</t>
  </si>
  <si>
    <t>BAILEYS ORIGINAL IRISH CREAM LIQUEUR - CRDL-CRM LQR - 1.0 LTR</t>
  </si>
  <si>
    <t>BAILEYS ORIGINAL IRISH CREAM LIQUEUR - CRDL-CRM LQR - 1.0 LTR  ( MS - 68037 )</t>
  </si>
  <si>
    <t>BAILEYS ORIGINAL IRISH CREAM LIQUEUR - CRDL-CRM LQR - 1.75 LTR</t>
  </si>
  <si>
    <t>BAILEYS ORIGINAL IRISH CREAM LIQUEUR - CRDL-CRM LQR - 1.75 LTR  ( MS - 68038 )</t>
  </si>
  <si>
    <t>BAILEYS ORIGINAL IRISH CREAM 3P 100ML - CRDL-CRM LQR - 100 ML</t>
  </si>
  <si>
    <t>BAILEYS ORIGINAL IRISH CREAM 3P 100ML - CRDL-CRM LQR - 100 ML  ( MS - 68039 )</t>
  </si>
  <si>
    <t>BRADY'S IRISH CREAM LIQUEUR - CRDL-CRM LQR - 1.0 LTR</t>
  </si>
  <si>
    <t>BRADY'S IRISH CREAM LIQUEUR - CRDL-CRM LQR - 1.0 LTR  ( MS - 68058 )</t>
  </si>
  <si>
    <t>CAROLANS IRISH CREAM LIQUEUR - CRDL-CRM LQR - 750 ML</t>
  </si>
  <si>
    <t>CAROLANS IRISH CREAM LIQUEUR - CRDL-CRM LQR - 750 ML  ( MS - 68126 )</t>
  </si>
  <si>
    <t>CAROLANS IRISH CREAM LIQUEUR - CRDL-CRM LQR - 1.75 LTR</t>
  </si>
  <si>
    <t>CAROLANS IRISH CREAM LIQUEUR - CRDL-CRM LQR - 1.75 LTR  ( MS - 68128 )</t>
  </si>
  <si>
    <t>EMMET'S IRISH CREAM - CRDL-CRM LQR - 750 ML</t>
  </si>
  <si>
    <t>EMMET'S IRISH CREAM - CRDL-CRM LQR - 750 ML  ( MS - 68306 )</t>
  </si>
  <si>
    <t>EMMET'S IRISH CREAM - CRDL-CRM LQR - 1.0 LTR</t>
  </si>
  <si>
    <t>EMMET'S IRISH CREAM - CRDL-CRM LQR - 1.0 LTR  ( MS - 68307 )</t>
  </si>
  <si>
    <t>ST. BRENDANS IRISH CREAM - CRDL-CRM LQR - 750 ML</t>
  </si>
  <si>
    <t>ST. BRENDANS IRISH CREAM - CRDL-CRM LQR - 750 ML  ( MS - 68846 )</t>
  </si>
  <si>
    <t>ST. BRENDANS IRISH CREAM - CRDL-CRM LQR - 1.75 LTR</t>
  </si>
  <si>
    <t>ST. BRENDANS IRISH CREAM - CRDL-CRM LQR - 1.75 LTR  ( MS - 68848 )</t>
  </si>
  <si>
    <t>MS-69939</t>
  </si>
  <si>
    <t>RUMPLE MINZE PEPPERMINT SCHNAPPS PET - CRDL-SNPS-PPRMNT - 375 ML</t>
  </si>
  <si>
    <t>RUMPLE MINZE PEPPERMINT SCHNAPPS PET - CRDL-SNPS-PPRMNT - 375 ML  ( MS - 69939 )</t>
  </si>
  <si>
    <t>RUMPLE MINZE PEPPERMINT SCHNAPPS - CRDL-SNPS-PPRMNT - 750 ML</t>
  </si>
  <si>
    <t>RUMPLE MINZE PEPPERMINT SCHNAPPS - CRDL-SNPS-PPRMNT - 750 ML  ( MS - 69946 )</t>
  </si>
  <si>
    <t>ALA BAMA SLAMA GRAIN NEUTRAL SPRT BASED - CRDL-LQR&amp;SPC-OTH - 375 ML</t>
  </si>
  <si>
    <t>ALA BAMA SLAMA GRAIN NEUTRAL SPRT BASED - CRDL-LQR&amp;SPC-OTH - 375 ML  ( MS - 71529 )</t>
  </si>
  <si>
    <t>AMORITO AMARETTO - CRDL-LQR&amp;SPC-AMRT - 750 ML</t>
  </si>
  <si>
    <t>AMORITO AMARETTO - CRDL-LQR&amp;SPC-AMRT - 750 ML  ( MS - 71826 )</t>
  </si>
  <si>
    <t>AMORITO AMARETTO - CRDL-LQR&amp;SPC-AMRT - 1.0 LTR</t>
  </si>
  <si>
    <t>AMORITO AMARETTO - CRDL-LQR&amp;SPC-AMRT - 1.0 LTR  ( MS - 71827 )</t>
  </si>
  <si>
    <t>RUM CHATA HORCHATA CREAM LIQ (RUM BASE) - CRDL-LQR&amp;SPC-OTH - 1.75 LTR</t>
  </si>
  <si>
    <t>RUM CHATA HORCHATA CREAM LIQ (RUM BASE) - CRDL-LQR&amp;SPC-OTH - 1.75 LTR  ( MS - 73054 )</t>
  </si>
  <si>
    <t>CHILA COFFEE - CRDL-COFFEE LQR - 750 ML</t>
  </si>
  <si>
    <t>CHILA COFFEE - CRDL-COFFEE LQR - 750 ML  ( MS - 73136 )</t>
  </si>
  <si>
    <t>DEKUYPER RAZZMATAZZ RASP/LMNADE LIQUEUR - CRDL-LQR&amp;SPC-OTH - 750 ML</t>
  </si>
  <si>
    <t>DEKUYPER RAZZMATAZZ RASP/LMNADE LIQUEUR - CRDL-LQR&amp;SPC-OTH - 750 ML  ( MS - 73456 )</t>
  </si>
  <si>
    <t>DEKUYPER AMARETTO SILK 42 PROOF LIQUEUR - CRDL-LQR&amp;SPC-AMRT - 750 ML</t>
  </si>
  <si>
    <t>DEKUYPER AMARETTO SILK 42 PROOF LIQUEUR - CRDL-LQR&amp;SPC-AMRT - 750 ML  ( MS - 73496 )</t>
  </si>
  <si>
    <t>DEKUYPER MELON DEW LIQUEUR - CRDL-LQR&amp;SPC-FRT - 750 ML</t>
  </si>
  <si>
    <t>DEKUYPER MELON DEW LIQUEUR - CRDL-LQR&amp;SPC-FRT - 750 ML  ( MS - 73526 )</t>
  </si>
  <si>
    <t>AMARETTO DI AMORE CLASSICO - CRDL-LQR&amp;SPC-AMRT - 750 ML</t>
  </si>
  <si>
    <t>AMARETTO DI AMORE CLASSICO - CRDL-LQR&amp;SPC-AMRT - 750 ML  ( MS - 73986 )</t>
  </si>
  <si>
    <t>AMARETTO DI AMORE CLASSICO - CRDL-LQR&amp;SPC-AMRT - 1.75 LTR</t>
  </si>
  <si>
    <t>AMARETTO DI AMORE CLASSICO - CRDL-LQR&amp;SPC-AMRT - 1.75 LTR  ( MS - 73988 )</t>
  </si>
  <si>
    <t>GRAND SUZETTE LIQUEUR - CRDL-LQR&amp;SPC-OTH - 750 ML</t>
  </si>
  <si>
    <t>GRAND SUZETTE LIQUEUR - CRDL-LQR&amp;SPC-OTH - 750 ML  ( MS - 74106 )</t>
  </si>
  <si>
    <t>PRALINE SPECIALTY LIQUEUR (PECAN) - CRDL-LQR&amp;SPC-OTH - 750 ML</t>
  </si>
  <si>
    <t>PRALINE SPECIALTY LIQUEUR (PECAN) - CRDL-LQR&amp;SPC-OTH - 750 ML  ( MS - 74486 )</t>
  </si>
  <si>
    <t>KINKY BLUE LIQUEUR (VODKA BASE) - VODKA-FLVRD-DOM - 375 ML</t>
  </si>
  <si>
    <t>KINKY BLUE LIQUEUR (VODKA BASE) - VODKA-FLVRD-DOM - 375 ML  ( MS - 75213 )</t>
  </si>
  <si>
    <t>MONTEZUMA BLUE TEQUILA BLEND - CRDL-LQR&amp;SPC-OTH - 1.0 LTR</t>
  </si>
  <si>
    <t>MONTEZUMA BLUE TEQUILA BLEND - CRDL-LQR&amp;SPC-OTH - 1.0 LTR  ( MS - 76227 )</t>
  </si>
  <si>
    <t>MR BOSTON AMARETTO - CRDL-LQR&amp;SPC-AMRT - 1.0 LTR</t>
  </si>
  <si>
    <t>MR BOSTON AMARETTO - CRDL-LQR&amp;SPC-AMRT - 1.0 LTR  ( MS - 76467 )</t>
  </si>
  <si>
    <t>MR BOSTON MELON - CRDL-LQR&amp;SPC-FRT - 1.0 LTR</t>
  </si>
  <si>
    <t>MR BOSTON MELON - CRDL-LQR&amp;SPC-FRT - 1.0 LTR  ( MS - 76477 )</t>
  </si>
  <si>
    <t>PANCHO VILLA ROJO TEQUILA DSS - CRDL-LQR&amp;SPC-OTH - 1.0 LTR</t>
  </si>
  <si>
    <t>PANCHO VILLA ROJO TEQUILA DSS - CRDL-LQR&amp;SPC-OTH - 1.0 LTR  ( MS - 76485 )</t>
  </si>
  <si>
    <t>RED-DICULOUS ON THE BEACH - CRDL-LQR&amp;SPC-OTH - 375 ML</t>
  </si>
  <si>
    <t>RED-DICULOUS ON THE BEACH - CRDL-LQR&amp;SPC-OTH - 375 ML  ( MS - 77264 )</t>
  </si>
  <si>
    <t>TARANTULA AZUL PET - CRDL-LQR&amp;SPC-OTH - 750 ML</t>
  </si>
  <si>
    <t>TARANTULA AZUL PET - CRDL-LQR&amp;SPC-OTH - 750 ML  ( MS - 77482 )</t>
  </si>
  <si>
    <t>ULTIMATE APPLE-TINI GRN NEUTRAL SPRT BSE - CRDL-LQR&amp;SPC-OTH - 375 ML</t>
  </si>
  <si>
    <t>ULTIMATE APPLE-TINI GRN NEUTRAL SPRT BSE - CRDL-LQR&amp;SPC-OTH - 375 ML  ( MS - 77545 )</t>
  </si>
  <si>
    <t>YELLIN MELON BALL - CRDL-LQR&amp;SPC-OTH - 375 ML</t>
  </si>
  <si>
    <t>YELLIN MELON BALL - CRDL-LQR&amp;SPC-OTH - 375 ML  ( MS - 77824 )</t>
  </si>
  <si>
    <t>DEKUYPER CREME COCOA DARK LIQUEUR - CRDL-LQR&amp;SPC-CRM - 750 ML</t>
  </si>
  <si>
    <t>DEKUYPER CREME COCOA DARK LIQUEUR - CRDL-LQR&amp;SPC-CRM - 750 ML  ( MS - 78166 )</t>
  </si>
  <si>
    <t>DEKUYPER CREME DE COCOA WHITE LIQUEUR - CRDL-LQR&amp;SPC-CRM - 750 ML</t>
  </si>
  <si>
    <t>DEKUYPER CREME DE COCOA WHITE LIQUEUR - CRDL-LQR&amp;SPC-CRM - 750 ML  ( MS - 78706 )</t>
  </si>
  <si>
    <t>DEKUYPER CREME DE BANANA - CRDL-LQR&amp;SPC-CRM - 750 ML</t>
  </si>
  <si>
    <t>DEKUYPER CREME DE BANANA - CRDL-LQR&amp;SPC-CRM - 750 ML  ( MS - 80096 )</t>
  </si>
  <si>
    <t>RYAN'S ORIGINAL CREME - CRDL-CRM LQR - 1.0 LTR</t>
  </si>
  <si>
    <t>RYAN'S ORIGINAL CREME - CRDL-CRM LQR - 1.0 LTR  ( MS - 80457 )</t>
  </si>
  <si>
    <t>DEKUYPER BLUSTERY PEPPERMINT SCHNAPPS - CRDL-SNPS-PPRMNT - 200 ML</t>
  </si>
  <si>
    <t>DEKUYPER BLUSTERY PEPPERMINT SCHNAPPS - CRDL-SNPS-PPRMNT - 200 ML  ( MS - 80683 )</t>
  </si>
  <si>
    <t>DEKUYPER BLUSTERY PEPPERMINT SCHNAPPS - CRDL-SNPS-PPRMNT - 375 ML</t>
  </si>
  <si>
    <t>DEKUYPER BLUSTERY PEPPERMINT SCHNAPPS - CRDL-SNPS-PPRMNT - 375 ML  ( MS - 80684 )</t>
  </si>
  <si>
    <t>DEKUYPER BLUSTERY PEPPERMINT SCHNAPPS - CRDL-SNPS-PPRMNT - 750 ML</t>
  </si>
  <si>
    <t>DEKUYPER BLUSTERY PEPPERMINT SCHNAPPS - CRDL-SNPS-PPRMNT - 750 ML  ( MS - 80686 )</t>
  </si>
  <si>
    <t>DEKUYPER 100 PROOF BLUSTERY PEPPRMNT SCH - CRDL-SNPS-PPRMNT - 750 ML</t>
  </si>
  <si>
    <t>DEKUYPER 100 PROOF BLUSTERY PEPPRMNT SCH - CRDL-SNPS-PPRMNT - 750 ML  ( MS - 80696 )</t>
  </si>
  <si>
    <t>DEKUYPER BLUSTERY PEPPERMINT SCHNAPPS - CRDL-SNPS-PPRMNT - 750 ML TRV</t>
  </si>
  <si>
    <t>DEKUYPER BLUSTERY PEPPERMINT SCHNAPPS - CRDL-SNPS-PPRMNT - 750 ML TRV  ( MS - 80706 )</t>
  </si>
  <si>
    <t>ARISTOCRAT PEACH - CRDL-SNPS-PEACH - 1.0 LTR</t>
  </si>
  <si>
    <t>ARISTOCRAT PEACH - CRDL-SNPS-PEACH - 1.0 LTR  ( MS - 82211 )</t>
  </si>
  <si>
    <t>ARISTOCRAT PEACH - CRDL-SNPS-PEACH - 1.75 LTR</t>
  </si>
  <si>
    <t>ARISTOCRAT PEACH - CRDL-SNPS-PEACH - 1.75 LTR  ( MS - 82212 )</t>
  </si>
  <si>
    <t>BARTON PEACH - CRDL-SNPS-PEACH - 1.75 LTR</t>
  </si>
  <si>
    <t>BARTON PEACH - CRDL-SNPS-PEACH - 1.75 LTR  ( MS - 82358 )</t>
  </si>
  <si>
    <t>DEKUYPER SOUR APPLE PUCKER - CRDL-SNPS-APPL - 750 ML</t>
  </si>
  <si>
    <t>DEKUYPER SOUR APPLE PUCKER - CRDL-SNPS-APPL - 750 ML  ( MS - 82606 )</t>
  </si>
  <si>
    <t>DEKUYPER SOUR APPLE PUCKER - CRDL-SNPS-APPL - 1.0 LTR</t>
  </si>
  <si>
    <t>DEKUYPER SOUR APPLE PUCKER - CRDL-SNPS-APPL - 1.0 LTR  ( MS - 82607 )</t>
  </si>
  <si>
    <t>DEKUYPER HOT DAMN CINNAMON FLV 30 PROOF - CRDL-SNPS-CNNMN - 750 ML</t>
  </si>
  <si>
    <t>DEKUYPER HOT DAMN CINNAMON FLV 30 PROOF - CRDL-SNPS-CNNMN - 750 ML  ( MS - 82611 )</t>
  </si>
  <si>
    <t>DEKUYPER BUTTERSHOTS BUTTERSCOTCH SCHNPS - CRDL-SNPS-BTRSCTCH - 750 ML</t>
  </si>
  <si>
    <t>DEKUYPER BUTTERSHOTS BUTTERSCOTCH SCHNPS - CRDL-SNPS-BTRSCTCH - 750 ML  ( MS - 82786 )</t>
  </si>
  <si>
    <t>DEKUYPER BUTTERSHOTS BUTTERSCOTCH SCHNPS - CRDL-SNPS-BTRSCTCH - 1.0 LTR</t>
  </si>
  <si>
    <t>DEKUYPER BUTTERSHOTS BUTTERSCOTCH SCHNPS - CRDL-SNPS-BTRSCTCH - 1.0 LTR  ( MS - 82787 )</t>
  </si>
  <si>
    <t>DEKUYPER STRAWBERRY PUCKER SCHNAPPS - CRDL-SNPS-OTH - 750 ML</t>
  </si>
  <si>
    <t>DEKUYPER STRAWBERRY PUCKER SCHNAPPS - CRDL-SNPS-OTH - 750 ML  ( MS - 82820 )</t>
  </si>
  <si>
    <t>DEKUYPER PEACHTREE SCHNAPPS - CRDL-SNPS-PEACH - 750 ML TRV</t>
  </si>
  <si>
    <t>DEKUYPER PEACHTREE SCHNAPPS - CRDL-SNPS-PEACH - 750 ML TRV  ( MS - 82840 )</t>
  </si>
  <si>
    <t>DEKUYPER PEACHTREE SCHNAPPS - CRDL-SNPS-PEACH - 375 ML</t>
  </si>
  <si>
    <t>DEKUYPER PEACHTREE SCHNAPPS - CRDL-SNPS-PEACH - 375 ML  ( MS - 82844 )</t>
  </si>
  <si>
    <t>DEKUYPER PEACHTREE SCHNAPPS - CRDL-SNPS-PEACH - 750 ML</t>
  </si>
  <si>
    <t>DEKUYPER PEACHTREE SCHNAPPS - CRDL-SNPS-PEACH - 750 ML  ( MS - 82846 )</t>
  </si>
  <si>
    <t>DEKUYPER PEACHTREE SCHNAPPS - CRDL-SNPS-PEACH - 1.0 LTR</t>
  </si>
  <si>
    <t>DEKUYPER PEACHTREE SCHNAPPS - CRDL-SNPS-PEACH - 1.0 LTR  ( MS - 82847 )</t>
  </si>
  <si>
    <t>DEKUYPER PEACHTREE SCHNAPPS - CRDL-SNPS-PEACH - 1.75 LTR</t>
  </si>
  <si>
    <t>DEKUYPER PEACHTREE SCHNAPPS - CRDL-SNPS-PEACH - 1.75 LTR  ( MS - 82849 )</t>
  </si>
  <si>
    <t>DEKUYPER WATERMELON PUCKER SCHNAPPS - CRDL-SNPS-OTH - 750 ML</t>
  </si>
  <si>
    <t>DEKUYPER WATERMELON PUCKER SCHNAPPS - CRDL-SNPS-OTH - 750 ML  ( MS - 82866 )</t>
  </si>
  <si>
    <t>DEKUYPER HOT DAMN CINNAMON 100 PROOF - CRDL-SNPS-CNNMN - 750 ML</t>
  </si>
  <si>
    <t>DEKUYPER HOT DAMN CINNAMON 100 PROOF - CRDL-SNPS-CNNMN - 750 ML  ( MS - 82881 )</t>
  </si>
  <si>
    <t>99 PEACHES SCHNAPPS - CRDL-SNPS-PEACH - 50 ML</t>
  </si>
  <si>
    <t>99 PEACHES SCHNAPPS - CRDL-SNPS-PEACH - 50 ML  ( MS - 84142 )</t>
  </si>
  <si>
    <t>99 BANANAS SCHNAPPS - CRDL-SNPS-OTH - 750 ML</t>
  </si>
  <si>
    <t>99 BANANAS SCHNAPPS - CRDL-SNPS-OTH - 750 ML  ( MS - 84170 )</t>
  </si>
  <si>
    <t>MR BOSTON BUTTERSCOTCH SCHNAPPS - CRDL-SNPS-BTRSCTCH - 1.0 LTR</t>
  </si>
  <si>
    <t>MR BOSTON BUTTERSCOTCH SCHNAPPS - CRDL-SNPS-BTRSCTCH - 1.0 LTR  ( MS - 84257 )</t>
  </si>
  <si>
    <t>MR BOSTON'S PEACH - CRDL-SNPS-PEACH - 1.0 LTR</t>
  </si>
  <si>
    <t>MR BOSTON'S PEACH - CRDL-SNPS-PEACH - 1.0 LTR  ( MS - 84307 )</t>
  </si>
  <si>
    <t>MR BOSTON SOUR APPLE SCHNAPPS - CRDL-SNPS-APPL - 1.0 LTR</t>
  </si>
  <si>
    <t>MR BOSTON SOUR APPLE SCHNAPPS - CRDL-SNPS-APPL - 1.0 LTR  ( MS - 84367 )</t>
  </si>
  <si>
    <t>99 WATERMELON SCHNAPPS - CRDL-SNPS-OTH - 50 ML</t>
  </si>
  <si>
    <t>99 WATERMELON SCHNAPPS - CRDL-SNPS-OTH - 50 ML  ( MS - 84393 )</t>
  </si>
  <si>
    <t>99 WHIPPED CREAM FLAVOR SCHNAPPS - CRDL-SNPS-OTH - 750 ML</t>
  </si>
  <si>
    <t>99 WHIPPED CREAM FLAVOR SCHNAPPS - CRDL-SNPS-OTH - 750 ML  ( MS - 84399 )</t>
  </si>
  <si>
    <t>MR BOSTON BLUE CURACAO - CRDL-LQR&amp;SPC-CURACAO - 1.0 LTR</t>
  </si>
  <si>
    <t>MR BOSTON BLUE CURACAO - CRDL-LQR&amp;SPC-CURACAO - 1.0 LTR  ( MS - 85437 )</t>
  </si>
  <si>
    <t>DEKUYPER BLUE - CRDL-LQR&amp;SPC-CURACAO - 750 ML</t>
  </si>
  <si>
    <t>DEKUYPER BLUE - CRDL-LQR&amp;SPC-CURACAO - 750 ML  ( MS - 85526 )</t>
  </si>
  <si>
    <t>DEKUYPER ORANGE - CRDL-LQR&amp;SPC-CURACAO - 750 ML</t>
  </si>
  <si>
    <t>DEKUYPER ORANGE - CRDL-LQR&amp;SPC-CURACAO - 750 ML  ( MS - 85536 )</t>
  </si>
  <si>
    <t>DEKUYPER TRIPLE SEC - CRDL-LQR&amp;SPC-TRIPLE SEC - 750 ML</t>
  </si>
  <si>
    <t>DEKUYPER TRIPLE SEC - CRDL-LQR&amp;SPC-TRIPLE SEC - 750 ML  ( MS - 86110 )</t>
  </si>
  <si>
    <t>JUAREZ TRIPLE SEC - CRDL-LQR&amp;SPC-TRIPLE SEC - 1.0 LTR</t>
  </si>
  <si>
    <t>JUAREZ TRIPLE SEC - CRDL-LQR&amp;SPC-TRIPLE SEC - 1.0 LTR  ( MS - 86251 )</t>
  </si>
  <si>
    <t>MCCORMICK TRIPLE SEC - CRDL-LQR&amp;SPC-TRIPLE SEC - 1.0 LTR</t>
  </si>
  <si>
    <t>MCCORMICK TRIPLE SEC - CRDL-LQR&amp;SPC-TRIPLE SEC - 1.0 LTR  ( MS - 86321 )</t>
  </si>
  <si>
    <t>MONTEZUMA TRIPLE SEC - CRDL-LQR&amp;SPC-TRIPLE SEC - 1.75 LTR</t>
  </si>
  <si>
    <t>MONTEZUMA TRIPLE SEC - CRDL-LQR&amp;SPC-TRIPLE SEC - 1.75 LTR  ( MS - 86389 )</t>
  </si>
  <si>
    <t>MONTEZUMA TRIPLE SEC - CRDL-LQR&amp;SPC-TRIPLE SEC - 1.0 LTR</t>
  </si>
  <si>
    <t>MONTEZUMA TRIPLE SEC - CRDL-LQR&amp;SPC-TRIPLE SEC - 1.0 LTR  ( MS - 86390 )</t>
  </si>
  <si>
    <t>TORADA - CRDL-LQR&amp;SPC-TRIPLE SEC - 1.0 LTR</t>
  </si>
  <si>
    <t>TORADA - CRDL-LQR&amp;SPC-TRIPLE SEC - 1.0 LTR  ( MS - 86630 )</t>
  </si>
  <si>
    <t>OLD GRAND DAD - DOM WHSKY-STRT-BRBN/TN - 750 ML</t>
  </si>
  <si>
    <t>OLD GRAND DAD - DOM WHSKY-STRT-BRBN/TN - 750 ML  ( MS - 16416 )</t>
  </si>
  <si>
    <t>ANCIENT AGE - DOM WHSKY-STRT-BRBN/TN - 750 ML</t>
  </si>
  <si>
    <t>ANCIENT AGE - DOM WHSKY-STRT-BRBN/TN - 750 ML  ( MS - 16516 )</t>
  </si>
  <si>
    <t>ANCIENT AGE - DOM WHSKY-STRT-BRBN/TN - 1.0 LTR</t>
  </si>
  <si>
    <t>ANCIENT AGE - DOM WHSKY-STRT-BRBN/TN - 1.0 LTR  ( MS - 16517 )</t>
  </si>
  <si>
    <t>ANCIENT AGE - DOM WHSKY-STRT-BRBN/TN - 1.75 LTR</t>
  </si>
  <si>
    <t>ANCIENT AGE - DOM WHSKY-STRT-BRBN/TN - 1.75 LTR  ( MS - 16518 )</t>
  </si>
  <si>
    <t>BIB &amp; TUCKER SMALL BATCH BOURBON WHISKEY - DOM WHSKY-STRT-SM BTCH - 750 ML</t>
  </si>
  <si>
    <t>BIB &amp; TUCKER SMALL BATCH BOURBON WHISKEY - DOM WHSKY-STRT-SM BTCH - 750 ML  ( MS - 16814 )</t>
  </si>
  <si>
    <t>BULLEIT STRAIGHT BOURBON 90 PROOF - DOM WHSKY-STRT-SM BTCH - 375 ML</t>
  </si>
  <si>
    <t>BULLEIT STRAIGHT BOURBON 90 PROOF - DOM WHSKY-STRT-SM BTCH - 375 ML  ( MS - 17085 )</t>
  </si>
  <si>
    <t>BULLEIT STRAIGHT BOURBON 90 PROOF - DOM WHSKY-STRT-SM BTCH - 750 ML</t>
  </si>
  <si>
    <t>BULLEIT STRAIGHT BOURBON 90 PROOF - DOM WHSKY-STRT-SM BTCH - 750 ML  ( MS - 17086 )</t>
  </si>
  <si>
    <t>BULLEIT 10 YEAR KENTUCKY STRAIGHT BOURBN - DOM WHSKY-STRT-SM BTCH - 750 ML</t>
  </si>
  <si>
    <t>BULLEIT 10 YEAR KENTUCKY STRAIGHT BOURBN - DOM WHSKY-STRT-SM BTCH - 750 ML  ( MS - 17090 )</t>
  </si>
  <si>
    <t>CLYDE MAY'S ALABAMA STYLE WHISKEY 85P - DOM WHSKY-STRT-BRBN/TN - 750 ML</t>
  </si>
  <si>
    <t>CLYDE MAY'S ALABAMA STYLE WHISKEY 85P - DOM WHSKY-STRT-BRBN/TN - 750 ML  ( MS - 17510 )</t>
  </si>
  <si>
    <t>EARLY TIMES KENTUCKY - DOM WHSKY-STRT-BRBN/TN - 750 ML</t>
  </si>
  <si>
    <t>EARLY TIMES KENTUCKY - DOM WHSKY-STRT-BRBN/TN - 750 ML  ( MS - 17826 )</t>
  </si>
  <si>
    <t>EARLY TIMES KENTUCKY - DOM WHSKY-STRT-BRBN/TN - 1.75 LTR</t>
  </si>
  <si>
    <t>EARLY TIMES KENTUCKY - DOM WHSKY-STRT-BRBN/TN - 1.75 LTR  ( MS - 17830 )</t>
  </si>
  <si>
    <t>ELIJAH CRAIG SMALL BATCH - DOM WHSKY-STRT-BRBN/TN - 750 ML</t>
  </si>
  <si>
    <t>ELIJAH CRAIG SMALL BATCH - DOM WHSKY-STRT-BRBN/TN - 750 ML  ( MS - 17916 )</t>
  </si>
  <si>
    <t>ELIJAH CRAIG SMALL BATCH - DOM WHSKY-STRT-BRBN/TN - 1.75 LTR</t>
  </si>
  <si>
    <t>ELIJAH CRAIG SMALL BATCH - DOM WHSKY-STRT-BRBN/TN - 1.75 LTR  ( MS - 17919 )</t>
  </si>
  <si>
    <t>FIGHTING COCK - DOM WHSKY-STRT-BRBN/TN - 750 ML</t>
  </si>
  <si>
    <t>FIGHTING COCK - DOM WHSKY-STRT-BRBN/TN - 750 ML  ( MS - 18276 )</t>
  </si>
  <si>
    <t>FOUR ROSES SMALL BATCH KENTUCKY BOURBON - DOM WHSKY-STRT-SM BTCH - 750 ML</t>
  </si>
  <si>
    <t>FOUR ROSES SMALL BATCH KENTUCKY BOURBON - DOM WHSKY-STRT-SM BTCH - 750 ML  ( MS - 18348 )</t>
  </si>
  <si>
    <t>FOUR ROSES KENTUCKY STRAIGHT BOURBON - DOM WHSKY-STRT-BRBN/TN - 1.75 LTR</t>
  </si>
  <si>
    <t>FOUR ROSES KENTUCKY STRAIGHT BOURBON - DOM WHSKY-STRT-BRBN/TN - 1.75 LTR  ( MS - 18351 )</t>
  </si>
  <si>
    <t>FOUR ROSES KENTUCKY STRAIGHT BOURBON - DOM WHSKY-STRT-BRBN/TN - 750 ML</t>
  </si>
  <si>
    <t>FOUR ROSES KENTUCKY STRAIGHT BOURBON - DOM WHSKY-STRT-BRBN/TN - 750 ML  ( MS - 18352 )</t>
  </si>
  <si>
    <t>HENRY MCKENNA - DOM WHSKY-STRT-BRBN/TN - 750 ML</t>
  </si>
  <si>
    <t>HENRY MCKENNA - DOM WHSKY-STRT-BRBN/TN - 750 ML  ( MS - 18566 )</t>
  </si>
  <si>
    <t>HENRY MCKENNA - DOM WHSKY-STRT-BRBN/TN - 1.75 LTR</t>
  </si>
  <si>
    <t>HENRY MCKENNA - DOM WHSKY-STRT-BRBN/TN - 1.75 LTR  ( MS - 18568 )</t>
  </si>
  <si>
    <t>J W DANT CHARCOAL PERFECTED - DOM WHSKY-STRT-BRBN/TN - 1.0 LTR</t>
  </si>
  <si>
    <t>J W DANT CHARCOAL PERFECTED - DOM WHSKY-STRT-BRBN/TN - 1.0 LTR  ( MS - 18977 )</t>
  </si>
  <si>
    <t>J W DANT CHARCOAL PERFECTED - DOM WHSKY-STRT-BRBN/TN - 1.75 LTR</t>
  </si>
  <si>
    <t>J W DANT CHARCOAL PERFECTED - DOM WHSKY-STRT-BRBN/TN - 1.75 LTR  ( MS - 18978 )</t>
  </si>
  <si>
    <t>JEFFERSON'S RESERVE STRAIGHT BOURBON - DOM WHSKY-STRT-SM BTCH - 750 ML</t>
  </si>
  <si>
    <t>JEFFERSON'S RESERVE STRAIGHT BOURBON - DOM WHSKY-STRT-SM BTCH - 750 ML  ( MS - 19006 )</t>
  </si>
  <si>
    <t>JEFFERSON'S - DOM WHSKY-STRT-BRBN/TN - 750 ML</t>
  </si>
  <si>
    <t>JEFFERSON'S - DOM WHSKY-STRT-BRBN/TN - 750 ML  ( MS - 19009 )</t>
  </si>
  <si>
    <t>JEFFERSON'S OCEAN AGED AT SEA 90 PROOF - DOM WHSKY-STRT-SM BTCH - 750 ML</t>
  </si>
  <si>
    <t>JEFFERSON'S OCEAN AGED AT SEA 90 PROOF - DOM WHSKY-STRT-SM BTCH - 750 ML  ( MS - 19017 )</t>
  </si>
  <si>
    <t>JIM BEAM BLACK - DOM WHSKY-STRT-BRBN/TN - 750 ML</t>
  </si>
  <si>
    <t>JIM BEAM BLACK - DOM WHSKY-STRT-BRBN/TN - 750 ML  ( MS - 19026 )</t>
  </si>
  <si>
    <t>JIM BEAM BLACK - DOM WHSKY-STRT-BRBN/TN - 1.0 LTR</t>
  </si>
  <si>
    <t>JIM BEAM BLACK - DOM WHSKY-STRT-BRBN/TN - 1.0 LTR  ( MS - 19027 )</t>
  </si>
  <si>
    <t>JIM BEAM - DOM WHSKY-STRT-BRBN/TN - 50 ML</t>
  </si>
  <si>
    <t>JIM BEAM - DOM WHSKY-STRT-BRBN/TN - 50 ML  ( MS - 19061 )</t>
  </si>
  <si>
    <t>JIM BEAM - DOM WHSKY-STRT-BRBN/TN - 750 ML</t>
  </si>
  <si>
    <t>JIM BEAM - DOM WHSKY-STRT-BRBN/TN - 750 ML  ( MS - 19066 )</t>
  </si>
  <si>
    <t>JIM BEAM - DOM WHSKY-STRT-BRBN/TN - 750 ML TRV</t>
  </si>
  <si>
    <t>JIM BEAM - DOM WHSKY-STRT-BRBN/TN - 750 ML TRV  ( MS - 19096 )</t>
  </si>
  <si>
    <t>JIM BEAM DEVIL'S CUT KY STRAIGHT BOURBON - DOM WHSKY-STRT-BRBN/TN - 750 ML</t>
  </si>
  <si>
    <t>JIM BEAM DEVIL'S CUT KY STRAIGHT BOURBON - DOM WHSKY-STRT-BRBN/TN - 750 ML  ( MS - 19112 )</t>
  </si>
  <si>
    <t>KNOB CREEK SINGLE BARREL RESERVE - DOM WHSKY-STRT-SM BTCH - 750 ML</t>
  </si>
  <si>
    <t>KNOB CREEK SINGLE BARREL RESERVE - DOM WHSKY-STRT-SM BTCH - 750 ML  ( MS - 19235 )</t>
  </si>
  <si>
    <t>KENTUCKY GENTLEMAN BOURBON - BLEND - DOM WHSKY-BLND - 1.75 LTR</t>
  </si>
  <si>
    <t>KENTUCKY GENTLEMAN BOURBON - BLEND - DOM WHSKY-BLND - 1.75 LTR  ( MS - 19308 )</t>
  </si>
  <si>
    <t>KENTUCKY TAVERN - DOM WHSKY-STRT-BRBN/TN - 750 ML TRV</t>
  </si>
  <si>
    <t>KENTUCKY TAVERN - DOM WHSKY-STRT-BRBN/TN - 750 ML TRV  ( MS - 19366 )</t>
  </si>
  <si>
    <t>MAKER'S MARK 46 - DOM WHSKY-STRT-BRBN/TN - 750 ML</t>
  </si>
  <si>
    <t>MAKER'S MARK 46 - DOM WHSKY-STRT-BRBN/TN - 750 ML  ( MS - 19486 )</t>
  </si>
  <si>
    <t>MICHTER'S US*1 SMALL BATCH BOURBON - DOM WHSKY-STRT-SM BTCH - 750 ML</t>
  </si>
  <si>
    <t>MICHTER'S US*1 SMALL BATCH BOURBON - DOM WHSKY-STRT-SM BTCH - 750 ML  ( MS - 19880 )</t>
  </si>
  <si>
    <t>OLD CROW - DOM WHSKY-STRT-BRBN/TN - 750 ML</t>
  </si>
  <si>
    <t>OLD CROW - DOM WHSKY-STRT-BRBN/TN - 750 ML  ( MS - 20246 )</t>
  </si>
  <si>
    <t>OLD CROW - DOM WHSKY-STRT-BRBN/TN - 1.0 LTR</t>
  </si>
  <si>
    <t>OLD CROW - DOM WHSKY-STRT-BRBN/TN - 1.0 LTR  ( MS - 20247 )</t>
  </si>
  <si>
    <t>OLD CROW - DOM WHSKY-STRT-BRBN/TN - 1.75 LTR</t>
  </si>
  <si>
    <t>OLD CROW - DOM WHSKY-STRT-BRBN/TN - 1.75 LTR  ( MS - 20248 )</t>
  </si>
  <si>
    <t>OLD FORESTER - DOM WHSKY-STRT-BRBN/TN - 375 ML</t>
  </si>
  <si>
    <t>OLD FORESTER - DOM WHSKY-STRT-BRBN/TN - 375 ML  ( MS - 20364 )</t>
  </si>
  <si>
    <t>OLD FORESTER - DOM WHSKY-STRT-BRBN/TN - 750 ML</t>
  </si>
  <si>
    <t>OLD FORESTER - DOM WHSKY-STRT-BRBN/TN - 750 ML  ( MS - 20366 )</t>
  </si>
  <si>
    <t>OLD FORESTER - DOM WHSKY-STRT-BRBN/TN - 1.0 LTR</t>
  </si>
  <si>
    <t>OLD FORESTER - DOM WHSKY-STRT-BRBN/TN - 1.0 LTR  ( MS - 20367 )</t>
  </si>
  <si>
    <t>OLD FORESTER - DOM WHSKY-STRT-BRBN/TN - 1.75 LTR</t>
  </si>
  <si>
    <t>OLD FORESTER - DOM WHSKY-STRT-BRBN/TN - 1.75 LTR  ( MS - 20368 )</t>
  </si>
  <si>
    <t>KENTUCKY TAVERN - DOM WHSKY-STRT-BRBN/TN - 750 ML</t>
  </si>
  <si>
    <t>KENTUCKY TAVERN - DOM WHSKY-STRT-BRBN/TN - 750 ML  ( MS - 20536 )</t>
  </si>
  <si>
    <t>KENTUCKY TAVERN - DOM WHSKY-STRT-BRBN/TN - 1.0 LTR</t>
  </si>
  <si>
    <t>KENTUCKY TAVERN - DOM WHSKY-STRT-BRBN/TN - 1.0 LTR  ( MS - 20537 )</t>
  </si>
  <si>
    <t>KENTUCKY TAVERN - DOM WHSKY-STRT-BRBN/TN - 1.75 LTR</t>
  </si>
  <si>
    <t>KENTUCKY TAVERN - DOM WHSKY-STRT-BRBN/TN - 1.75 LTR  ( MS - 20538 )</t>
  </si>
  <si>
    <t>1792 SMALL BATCH KENTUCKY STRAIGHT BRBN - DOM WHSKY-STRT-SM BTCH - 750 ML</t>
  </si>
  <si>
    <t>1792 SMALL BATCH KENTUCKY STRAIGHT BRBN - DOM WHSKY-STRT-SM BTCH - 750 ML  ( MS - 21236 )</t>
  </si>
  <si>
    <t>BENCHMARK OLD # 8 STRAIGHT BOURBON - DOM WHSKY-STRT-BRBN/TN - 750 ML</t>
  </si>
  <si>
    <t>BENCHMARK OLD # 8 STRAIGHT BOURBON - DOM WHSKY-STRT-BRBN/TN - 750 ML  ( MS - 21480 )</t>
  </si>
  <si>
    <t>BENCHMARK OLD # 8 STRAIGHT BOURBON - DOM WHSKY-STRT-BRBN/TN - 1.75 LTR</t>
  </si>
  <si>
    <t>BENCHMARK OLD # 8 STRAIGHT BOURBON - DOM WHSKY-STRT-BRBN/TN - 1.75 LTR  ( MS - 21482 )</t>
  </si>
  <si>
    <t>TEN HIGH - DOM WHSKY-STRT-BRBN/TN - 1.0 LTR</t>
  </si>
  <si>
    <t>TEN HIGH - DOM WHSKY-STRT-BRBN/TN - 1.0 LTR  ( MS - 21597 )</t>
  </si>
  <si>
    <t>TEN HIGH - DOM WHSKY-STRT-BRBN/TN - 1.75 LTR</t>
  </si>
  <si>
    <t>TEN HIGH - DOM WHSKY-STRT-BRBN/TN - 1.75 LTR  ( MS - 21598 )</t>
  </si>
  <si>
    <t>VERY OLD BARTON 6 YEAR 86 PROOF - DOM WHSKY-STRT-BRBN/TN - 750 ML</t>
  </si>
  <si>
    <t>VERY OLD BARTON 6 YEAR 86 PROOF - DOM WHSKY-STRT-BRBN/TN - 750 ML  ( MS - 21876 )</t>
  </si>
  <si>
    <t>VERY OLD BARTON 6 YEAR 86 PROOF - DOM WHSKY-STRT-BRBN/TN - 1.75 LTR</t>
  </si>
  <si>
    <t>VERY OLD BARTON 6 YEAR 86 PROOF - DOM WHSKY-STRT-BRBN/TN - 1.75 LTR  ( MS - 21878 )</t>
  </si>
  <si>
    <t>WILD TURKEY 81 STRAIGHT BOURBON - DOM WHSKY-STRT-BRBN/TN - 750 ML</t>
  </si>
  <si>
    <t>WILD TURKEY 81 STRAIGHT BOURBON - DOM WHSKY-STRT-BRBN/TN - 750 ML  ( MS - 22121 )</t>
  </si>
  <si>
    <t>WILD TURKEY 81 STRAIGHT BOURBON - DOM WHSKY-STRT-BRBN/TN - 1.75 LTR</t>
  </si>
  <si>
    <t>WILD TURKEY 81 STRAIGHT BOURBON - DOM WHSKY-STRT-BRBN/TN - 1.75 LTR  ( MS - 22123 )</t>
  </si>
  <si>
    <t>WILD TURKEY 101 STRAIGHT BOURBON - DOM WHSKY-STRT-BRBN/TN - 200 ML</t>
  </si>
  <si>
    <t>WILD TURKEY 101 STRAIGHT BOURBON - DOM WHSKY-STRT-BRBN/TN - 200 ML  ( MS - 22153 )</t>
  </si>
  <si>
    <t>WILD TURKEY 101 STRAIGHT BOURBON - DOM WHSKY-STRT-BRBN/TN - 375 ML</t>
  </si>
  <si>
    <t>WILD TURKEY 101 STRAIGHT BOURBON - DOM WHSKY-STRT-BRBN/TN - 375 ML  ( MS - 22154 )</t>
  </si>
  <si>
    <t>WILD TURKEY 101 STRAIGHT BOURBON - DOM WHSKY-STRT-BRBN/TN - 750 ML</t>
  </si>
  <si>
    <t>WILD TURKEY 101 STRAIGHT BOURBON - DOM WHSKY-STRT-BRBN/TN - 750 ML  ( MS - 22156 )</t>
  </si>
  <si>
    <t>WILD TURKEY 101 STRAIGHT BOURBON - DOM WHSKY-STRT-BRBN/TN - 1.0 LTR</t>
  </si>
  <si>
    <t>WILD TURKEY 101 STRAIGHT BOURBON - DOM WHSKY-STRT-BRBN/TN - 1.0 LTR  ( MS - 22157 )</t>
  </si>
  <si>
    <t>WILD TURKEY 101 STRAIGHT BOURBON - DOM WHSKY-STRT-BRBN/TN - 1.75 LTR</t>
  </si>
  <si>
    <t>WILD TURKEY 101 STRAIGHT BOURBON - DOM WHSKY-STRT-BRBN/TN - 1.75 LTR  ( MS - 22158 )</t>
  </si>
  <si>
    <t>WILD TURKEY 101 STRAIGHT BOURBON - DOM WHSKY-STRT-BRBN/TN - 750 ML TRV</t>
  </si>
  <si>
    <t>WILD TURKEY 101 STRAIGHT BOURBON - DOM WHSKY-STRT-BRBN/TN - 750 ML TRV  ( MS - 22166 )</t>
  </si>
  <si>
    <t>RARE BREED BARREL PROOF - DOM WHSKY-STRT-BRBN/TN - 750 ML</t>
  </si>
  <si>
    <t>RARE BREED BARREL PROOF - DOM WHSKY-STRT-BRBN/TN - 750 ML  ( MS - 22199 )</t>
  </si>
  <si>
    <t>WOODFORD RSV KENTUCKY STRAIGHT BOURBON - DOM WHSKY-STRT-SM BTCH - 375 ML</t>
  </si>
  <si>
    <t>WOODFORD RSV KENTUCKY STRAIGHT BOURBON - DOM WHSKY-STRT-SM BTCH - 375 ML  ( MS - 22214 )</t>
  </si>
  <si>
    <t>WOODFORD RSV KENTUCKY STRAIGHT BOURBON - DOM WHSKY-STRT-SM BTCH - 750 ML</t>
  </si>
  <si>
    <t>WOODFORD RSV KENTUCKY STRAIGHT BOURBON - DOM WHSKY-STRT-SM BTCH - 750 ML  ( MS - 22215 )</t>
  </si>
  <si>
    <t>WOODFORD RSV KENTUCKY STRAIGHT BOURBON - DOM WHSKY-STRT-SM BTCH - 1.0 LTR</t>
  </si>
  <si>
    <t>WOODFORD RSV KENTUCKY STRAIGHT BOURBON - DOM WHSKY-STRT-SM BTCH - 1.0 LTR  ( MS - 22217 )</t>
  </si>
  <si>
    <t>WOODFORD RSV DOUBLE OAK - DOM WHSKY-STRT-BRBN/TN - 750 ML</t>
  </si>
  <si>
    <t>WOODFORD RSV DOUBLE OAK - DOM WHSKY-STRT-BRBN/TN - 750 ML  ( MS - 22228 )</t>
  </si>
  <si>
    <t>BEAMS 8 STAR - DOM WHSKY-BLND - 375 ML</t>
  </si>
  <si>
    <t>BEAMS 8 STAR - DOM WHSKY-BLND - 375 ML  ( MS - 22784 )</t>
  </si>
  <si>
    <t>BEAMS 8 STAR - DOM WHSKY-BLND - 750 ML</t>
  </si>
  <si>
    <t>BEAMS 8 STAR - DOM WHSKY-BLND - 750 ML  ( MS - 22786 )</t>
  </si>
  <si>
    <t>BEAMS 8 STAR - DOM WHSKY-BLND - 1.0 LTR</t>
  </si>
  <si>
    <t>BEAMS 8 STAR - DOM WHSKY-BLND - 1.0 LTR  ( MS - 22787 )</t>
  </si>
  <si>
    <t>BEAMS 8 STAR - DOM WHSKY-BLND - 1.75 LTR</t>
  </si>
  <si>
    <t>BEAMS 8 STAR - DOM WHSKY-BLND - 1.75 LTR  ( MS - 22788 )</t>
  </si>
  <si>
    <t>GOLD CROWN - DOM WHSKY-BLND - 1.75 LTR</t>
  </si>
  <si>
    <t>GOLD CROWN - DOM WHSKY-BLND - 1.75 LTR  ( MS - 23878 )</t>
  </si>
  <si>
    <t>QUALITY HOUSE BLENDED WHISKEY - DOM WHSKY-BLND - 200 ML</t>
  </si>
  <si>
    <t>QUALITY HOUSE BLENDED WHISKEY - DOM WHSKY-BLND - 200 ML  ( MS - 24173 )</t>
  </si>
  <si>
    <t>QUALITY HOUSE BLENDED WHISKEY - DOM WHSKY-BLND - 375 ML</t>
  </si>
  <si>
    <t>QUALITY HOUSE BLENDED WHISKEY - DOM WHSKY-BLND - 375 ML  ( MS - 24174 )</t>
  </si>
  <si>
    <t>QUALITY HOUSE BLENDED WHISKEY - DOM WHSKY-BLND - 1.0 LTR</t>
  </si>
  <si>
    <t>QUALITY HOUSE BLENDED WHISKEY - DOM WHSKY-BLND - 1.0 LTR  ( MS - 24177 )</t>
  </si>
  <si>
    <t>QUALITY HOUSE BLENDED WHISKEY - DOM WHSKY-BLND - 1.75 LTR</t>
  </si>
  <si>
    <t>QUALITY HOUSE BLENDED WHISKEY - DOM WHSKY-BLND - 1.75 LTR  ( MS - 24178 )</t>
  </si>
  <si>
    <t>KENTUCKY DALE BLENDED WHISKEY - DOM WHSKY-BLND - 1.0 LTR</t>
  </si>
  <si>
    <t>KENTUCKY DALE BLENDED WHISKEY - DOM WHSKY-BLND - 1.0 LTR  ( MS - 24417 )</t>
  </si>
  <si>
    <t>KENTUCKY DALE BLENDED WHISKEY - DOM WHSKY-BLND - 1.75 LTR</t>
  </si>
  <si>
    <t>KENTUCKY DALE BLENDED WHISKEY - DOM WHSKY-BLND - 1.75 LTR  ( MS - 24418 )</t>
  </si>
  <si>
    <t>KESSLER - DOM WHSKY-BLND - 1.75 LTR</t>
  </si>
  <si>
    <t>KESSLER - DOM WHSKY-BLND - 1.75 LTR  ( MS - 24458 )</t>
  </si>
  <si>
    <t>SEAGRAM'S SEVEN CROWN - DOM WHSKY-BLND - 50 ML</t>
  </si>
  <si>
    <t>SEAGRAM'S SEVEN CROWN - DOM WHSKY-BLND - 50 ML  ( MS - 25601 )</t>
  </si>
  <si>
    <t>SEAGRAM'S 7 CROWN PET - DOM WHSKY-BLND - 200 ML</t>
  </si>
  <si>
    <t>SEAGRAM'S 7 CROWN PET - DOM WHSKY-BLND - 200 ML  ( MS - 25603 )</t>
  </si>
  <si>
    <t>SEAGRAM'S 7 CROWN PET - DOM WHSKY-BLND - 375 ML</t>
  </si>
  <si>
    <t>SEAGRAM'S 7 CROWN PET - DOM WHSKY-BLND - 375 ML  ( MS - 25604 )</t>
  </si>
  <si>
    <t>SEAGRAM'S SEVEN CROWN - DOM WHSKY-BLND - 750 ML</t>
  </si>
  <si>
    <t>SEAGRAM'S SEVEN CROWN - DOM WHSKY-BLND - 750 ML  ( MS - 25606 )</t>
  </si>
  <si>
    <t>SEAGRAM'S SEVEN CROWN - DOM WHSKY-BLND - 1.0 LTR</t>
  </si>
  <si>
    <t>SEAGRAM'S SEVEN CROWN - DOM WHSKY-BLND - 1.0 LTR  ( MS - 25607 )</t>
  </si>
  <si>
    <t>SEAGRAM'S SEVEN CROWN - DOM WHSKY-BLND - 1.75 LTR</t>
  </si>
  <si>
    <t>SEAGRAM'S SEVEN CROWN - DOM WHSKY-BLND - 1.75 LTR  ( MS - 25608 )</t>
  </si>
  <si>
    <t>SEAGRAM'S SEVEN CROWN - DOM WHSKY-BLND - 750 ML TRV</t>
  </si>
  <si>
    <t>SEAGRAM'S SEVEN CROWN - DOM WHSKY-BLND - 750 ML TRV  ( MS - 25616 )</t>
  </si>
  <si>
    <t>T W SAMUELS BLEND WHISKEY - DOM WHSKY-BLND - 200 ML</t>
  </si>
  <si>
    <t>T W SAMUELS BLEND WHISKEY - DOM WHSKY-BLND - 200 ML  ( MS - 25973 )</t>
  </si>
  <si>
    <t>T W SAMUELS BLEND WHISKEY - DOM WHSKY-BLND - 750 ML</t>
  </si>
  <si>
    <t>T W SAMUELS BLEND WHISKEY - DOM WHSKY-BLND - 750 ML  ( MS - 25976 )</t>
  </si>
  <si>
    <t>GENTLEMAN JACK - DOM WHSKY-STRT-BRBN/TN - 1.0 LTR</t>
  </si>
  <si>
    <t>GENTLEMAN JACK - DOM WHSKY-STRT-BRBN/TN - 1.0 LTR  ( MS - 26582 )</t>
  </si>
  <si>
    <t>GENTLEMAN JACK - DOM WHSKY-STRT-BRBN/TN - 375 ML</t>
  </si>
  <si>
    <t>GENTLEMAN JACK - DOM WHSKY-STRT-BRBN/TN - 375 ML  ( MS - 26585 )</t>
  </si>
  <si>
    <t>GEORGE DICKEL SPECIAL BARREL RESERVE - DOM WHSKY-STRT-SM BTCH - 750 ML</t>
  </si>
  <si>
    <t>GEORGE DICKEL SPECIAL BARREL RESERVE - DOM WHSKY-STRT-SM BTCH - 750 ML  ( MS - 26596 )</t>
  </si>
  <si>
    <t>GEORGE DICKEL CLASSIC RECIPE - DOM WHSKY-STRT-BRBN/TN - 750 ML</t>
  </si>
  <si>
    <t>GEORGE DICKEL CLASSIC RECIPE - DOM WHSKY-STRT-BRBN/TN - 750 ML  ( MS - 26606 )</t>
  </si>
  <si>
    <t>GEORGE DICKEL CLASSIC RECIPE - DOM WHSKY-STRT-BRBN/TN - 1.75 LTR</t>
  </si>
  <si>
    <t>GEORGE DICKEL CLASSIC RECIPE - DOM WHSKY-STRT-BRBN/TN - 1.75 LTR  ( MS - 26608 )</t>
  </si>
  <si>
    <t>GEORGE DICKEL SIGNATURE RECIPE - DOM WHSKY-STRT-BRBN/TN - 750 ML</t>
  </si>
  <si>
    <t>GEORGE DICKEL SIGNATURE RECIPE - DOM WHSKY-STRT-BRBN/TN - 750 ML  ( MS - 26656 )</t>
  </si>
  <si>
    <t>GEORGE DICKEL SIGNATURE RECIPE - DOM WHSKY-STRT-BRBN/TN - 1.75 LTR</t>
  </si>
  <si>
    <t>GEORGE DICKEL SIGNATURE RECIPE - DOM WHSKY-STRT-BRBN/TN - 1.75 LTR  ( MS - 26658 )</t>
  </si>
  <si>
    <t>JACK DANIELS BLACK LABEL - DOM WHSKY-STRT-BRBN/TN - 375 ML</t>
  </si>
  <si>
    <t>JACK DANIELS BLACK LABEL - DOM WHSKY-STRT-BRBN/TN - 375 ML  ( MS - 26820 )</t>
  </si>
  <si>
    <t>JACK DANIELS BLACK LABEL - DOM WHSKY-STRT-BRBN/TN - 50 ML</t>
  </si>
  <si>
    <t>JACK DANIELS BLACK LABEL - DOM WHSKY-STRT-BRBN/TN - 50 ML  ( MS - 26821 )</t>
  </si>
  <si>
    <t>JACK DANIELS BLACK LABEL - DOM WHSKY-STRT-BRBN/TN - 100 ML</t>
  </si>
  <si>
    <t>JACK DANIELS BLACK LABEL - DOM WHSKY-STRT-BRBN/TN - 100 ML  ( MS - 26822 )</t>
  </si>
  <si>
    <t>JACK DANIELS BLACK LABEL - DOM WHSKY-STRT-BRBN/TN - 375 ML  ( MS - 26824 )</t>
  </si>
  <si>
    <t>JACK DANIELS BLACK LABEL - DOM WHSKY-STRT-BRBN/TN - 1.0 LTR</t>
  </si>
  <si>
    <t>JACK DANIELS BLACK LABEL - DOM WHSKY-STRT-BRBN/TN - 1.0 LTR  ( MS - 26827 )</t>
  </si>
  <si>
    <t>JACK DANIELS SINGLE BARREL (WAS DECANTR) - DOM WHSKY-STRT-SM BTCH - 750 ML</t>
  </si>
  <si>
    <t>JACK DANIELS SINGLE BARREL (WAS DECANTR) - DOM WHSKY-STRT-SM BTCH - 750 ML  ( MS - 26906 )</t>
  </si>
  <si>
    <t>JIM BEAM HONEY - DOM WHSKY-BLND - 50 ML</t>
  </si>
  <si>
    <t>JIM BEAM HONEY - DOM WHSKY-BLND - 50 ML  ( MS - 27408 )</t>
  </si>
  <si>
    <t>BIRD DOG PEACH FLAVORED WHISKEY - DOM WHSKY-BLND - 750 ML</t>
  </si>
  <si>
    <t>BIRD DOG PEACH FLAVORED WHISKEY - DOM WHSKY-BLND - 750 ML  ( MS - 27433 )</t>
  </si>
  <si>
    <t>BRECKENRIDGE BOURBON WHISKEY (COLORADO) - DOM WHSKY-STRT-OTH - 750 ML</t>
  </si>
  <si>
    <t>BRECKENRIDGE BOURBON WHISKEY (COLORADO) - DOM WHSKY-STRT-OTH - 750 ML  ( MS - 27461 )</t>
  </si>
  <si>
    <t>BIRD DOG BLACKBERRY FLAVORED WHISKEY - DOM WHSKY-BLND - 750 ML</t>
  </si>
  <si>
    <t>BIRD DOG BLACKBERRY FLAVORED WHISKEY - DOM WHSKY-BLND - 750 ML  ( MS - 27474 )</t>
  </si>
  <si>
    <t>MICHTER'S US*1 AMERICAN WHISKEY - DOM WHSKY-STRT-BRBN/TN - 750 ML</t>
  </si>
  <si>
    <t>MICHTER'S US*1 AMERICAN WHISKEY - DOM WHSKY-STRT-BRBN/TN - 750 ML  ( MS - 27516 )</t>
  </si>
  <si>
    <t>RED STAG BY JIM BEAM BLACK CHERRY WHISKY - DOM WHSKY-BLND - 750 ML</t>
  </si>
  <si>
    <t>RED STAG BY JIM BEAM BLACK CHERRY WHISKY - DOM WHSKY-BLND - 750 ML  ( MS - 27544 )</t>
  </si>
  <si>
    <t>KNOB CREEK SMOKED MAPLE KENTUCKY STRGHT - DOM WHSKY-BLND - 750 ML</t>
  </si>
  <si>
    <t>KNOB CREEK SMOKED MAPLE KENTUCKY STRGHT - DOM WHSKY-BLND - 750 ML  ( MS - 27604 )</t>
  </si>
  <si>
    <t>TIN CUP AMERICAN WHISKEY (COLORADO) - DOM WHSKY-STRT-OTH - 750 ML</t>
  </si>
  <si>
    <t>TIN CUP AMERICAN WHISKEY (COLORADO) - DOM WHSKY-STRT-OTH - 750 ML  ( MS - 27605 )</t>
  </si>
  <si>
    <t>BIRD DOG APPLE FLAVORED WHISKEY - DOM WHSKY-BLND - 750 ML</t>
  </si>
  <si>
    <t>BIRD DOG APPLE FLAVORED WHISKEY - DOM WHSKY-BLND - 750 ML  ( MS - 27697 )</t>
  </si>
  <si>
    <t>JIM BEAM APPLE FLAVORED WHISKEY - DOM WHSKY-BLND - 50 ML</t>
  </si>
  <si>
    <t>JIM BEAM APPLE FLAVORED WHISKEY - DOM WHSKY-BLND - 50 ML  ( MS - 27780 )</t>
  </si>
  <si>
    <t>HOCHSTADTER'S SLOW AND LOW ROCK &amp; RYE - DOM WHSKY-BLND - 750 ML</t>
  </si>
  <si>
    <t>HOCHSTADTER'S SLOW AND LOW ROCK &amp; RYE - DOM WHSKY-BLND - 750 ML  ( MS - 74740 )</t>
  </si>
  <si>
    <t>MS-74805</t>
  </si>
  <si>
    <t>JACK DANIELS TENNESSEE APPLE LIQUEUR PET - DOM WHSKY-BLND - 375 ML</t>
  </si>
  <si>
    <t>JACK DANIELS TENNESSEE APPLE LIQUEUR PET - DOM WHSKY-BLND - 375 ML  ( MS - 74805 )</t>
  </si>
  <si>
    <t>WILD TURKEY AMERICAN HONEY STING - DOM WHSKY-BLND - 750 ML</t>
  </si>
  <si>
    <t>WILD TURKEY AMERICAN HONEY STING - DOM WHSKY-BLND - 750 ML  ( MS - 77768 )</t>
  </si>
  <si>
    <t>WILD TURKEY AMERICAN HONEY - DOM WHSKY-BLND - 50 ML</t>
  </si>
  <si>
    <t>WILD TURKEY AMERICAN HONEY - DOM WHSKY-BLND - 50 ML  ( MS - 77771 )</t>
  </si>
  <si>
    <t>WILD TURKEY AMERICAN HONEY - DOM WHSKY-BLND - 1.0 LTR</t>
  </si>
  <si>
    <t>WILD TURKEY AMERICAN HONEY - DOM WHSKY-BLND - 1.0 LTR  ( MS - 77774 )</t>
  </si>
  <si>
    <t>WILD TURKEY AMERICAN HONEY - DOM WHSKY-BLND - 750 ML</t>
  </si>
  <si>
    <t>WILD TURKEY AMERICAN HONEY - DOM WHSKY-BLND - 750 ML  ( MS - 77776 )</t>
  </si>
  <si>
    <t>WILD TURKEY AMERICAN HONEY - DOM WHSKY-BLND - 375 ML</t>
  </si>
  <si>
    <t>WILD TURKEY AMERICAN HONEY - DOM WHSKY-BLND - 375 ML  ( MS - 77777 )</t>
  </si>
  <si>
    <t>WILD TURKEY AMERICAN HONEY - DOM WHSKY-BLND - 1.75 LTR</t>
  </si>
  <si>
    <t>WILD TURKEY AMERICAN HONEY - DOM WHSKY-BLND - 1.75 LTR  ( MS - 77779 )</t>
  </si>
  <si>
    <t>JACK DANIELS TENNESSEE HONEY LIQUEUR - DOM WHSKY-BLND - 50 ML</t>
  </si>
  <si>
    <t>JACK DANIELS TENNESSEE HONEY LIQUEUR - DOM WHSKY-BLND - 50 ML  ( MS - 86668 )</t>
  </si>
  <si>
    <t>JACK DANIELS TENNESSEE HONEY LIQUEUR - DOM WHSKY-BLND - 375 ML</t>
  </si>
  <si>
    <t>JACK DANIELS TENNESSEE HONEY LIQUEUR - DOM WHSKY-BLND - 375 ML  ( MS - 86669 )</t>
  </si>
  <si>
    <t>JACK DANIELS TENNESSEE HONEY LIQUEUR - DOM WHSKY-BLND - 750 ML</t>
  </si>
  <si>
    <t>JACK DANIELS TENNESSEE HONEY LIQUEUR - DOM WHSKY-BLND - 750 ML  ( MS - 86670 )</t>
  </si>
  <si>
    <t>JACK DANIELS TENNESSEE HONEY LIQUEUR - DOM WHSKY-BLND - 1.0 LTR</t>
  </si>
  <si>
    <t>JACK DANIELS TENNESSEE HONEY LIQUEUR - DOM WHSKY-BLND - 1.0 LTR  ( MS - 86672 )</t>
  </si>
  <si>
    <t>JACK DANIELS TENNESSEE FIRE LIQUEUR - DOM WHSKY-BLND - 750 ML</t>
  </si>
  <si>
    <t>JACK DANIELS TENNESSEE FIRE LIQUEUR - DOM WHSKY-BLND - 750 ML  ( MS - 86692 )</t>
  </si>
  <si>
    <t>JACK DANIELS TENNESSEE FIRE LIQUEUR - DOM WHSKY-BLND - 1.0 LTR</t>
  </si>
  <si>
    <t>JACK DANIELS TENNESSEE FIRE LIQUEUR - DOM WHSKY-BLND - 1.0 LTR  ( MS - 86693 )</t>
  </si>
  <si>
    <t>JACK DANIELS TENNESSEE FIRE LIQUEUR - DOM WHSKY-BLND - 375 ML</t>
  </si>
  <si>
    <t>JACK DANIELS TENNESSEE FIRE LIQUEUR - DOM WHSKY-BLND - 375 ML  ( MS - 86698 )</t>
  </si>
  <si>
    <t>SOUTHERN COMFORT 70 (WAS 76 PROOF) - DOM WHSKY-BLND - 375 ML</t>
  </si>
  <si>
    <t>SOUTHERN COMFORT 70 (WAS 76 PROOF) - DOM WHSKY-BLND - 375 ML  ( MS - 86884 )</t>
  </si>
  <si>
    <t>SOUTHERN COMFORT 70 (WAS 76 PROOF) - DOM WHSKY-BLND - 750 ML TRV</t>
  </si>
  <si>
    <t>SOUTHERN COMFORT 70 (WAS 76 PROOF) - DOM WHSKY-BLND - 750 ML TRV  ( MS - 86885 )</t>
  </si>
  <si>
    <t>SOUTHERN COMFORT 70 (WAS 76 PROOF) - DOM WHSKY-BLND - 750 ML</t>
  </si>
  <si>
    <t>SOUTHERN COMFORT 70 (WAS 76 PROOF) - DOM WHSKY-BLND - 750 ML  ( MS - 86886 )</t>
  </si>
  <si>
    <t>SOUTHERN COMFORT 70 (WAS 76 PROOF) - DOM WHSKY-BLND - 1.0 LTR</t>
  </si>
  <si>
    <t>SOUTHERN COMFORT 70 (WAS 76 PROOF) - DOM WHSKY-BLND - 1.0 LTR  ( MS - 86887 )</t>
  </si>
  <si>
    <t>SOUTHERN COMFORT 70 (WAS 76 PROOF) - DOM WHSKY-BLND - 1.75 LTR</t>
  </si>
  <si>
    <t>SOUTHERN COMFORT 70 (WAS 76 PROOF) - DOM WHSKY-BLND - 1.75 LTR  ( MS - 86888 )</t>
  </si>
  <si>
    <t>SOUTHERN COMFORT 100 - DOM WHSKY-BLND - 750 ML</t>
  </si>
  <si>
    <t>SOUTHERN COMFORT 100 - DOM WHSKY-BLND - 750 ML  ( MS - 86916 )</t>
  </si>
  <si>
    <t>SOUTHERN COMFORT 100 - DOM WHSKY-BLND - 1.75 LTR</t>
  </si>
  <si>
    <t>SOUTHERN COMFORT 100 - DOM WHSKY-BLND - 1.75 LTR  ( MS - 86918 )</t>
  </si>
  <si>
    <t>BEEFEATER - GIN-CLASSIC-IMP - 750 ML</t>
  </si>
  <si>
    <t>BEEFEATER - GIN-CLASSIC-IMP - 750 ML  ( MS - 28086 )</t>
  </si>
  <si>
    <t>BEEFEATER - GIN-CLASSIC-IMP - 1.0 LTR</t>
  </si>
  <si>
    <t>BEEFEATER - GIN-CLASSIC-IMP - 1.0 LTR  ( MS - 28087 )</t>
  </si>
  <si>
    <t>BEEFEATER - GIN-CLASSIC-IMP - 1.75 LTR</t>
  </si>
  <si>
    <t>BEEFEATER - GIN-CLASSIC-IMP - 1.75 LTR  ( MS - 28088 )</t>
  </si>
  <si>
    <t>BOMBAY - GIN-CLASSIC-IMP - 750 ML</t>
  </si>
  <si>
    <t>BOMBAY - GIN-CLASSIC-IMP - 750 ML  ( MS - 28206 )</t>
  </si>
  <si>
    <t>BOMBAY - GIN-CLASSIC-IMP - 1.0 LTR</t>
  </si>
  <si>
    <t>BOMBAY - GIN-CLASSIC-IMP - 1.0 LTR  ( MS - 28207 )</t>
  </si>
  <si>
    <t>BOMBAY - GIN-CLASSIC-IMP - 1.75 LTR</t>
  </si>
  <si>
    <t>BOMBAY - GIN-CLASSIC-IMP - 1.75 LTR  ( MS - 28208 )</t>
  </si>
  <si>
    <t>BOMBAY SAPPHIRE FLASK BOTTLE - GIN-CLASSIC-IMP - 375 ML</t>
  </si>
  <si>
    <t>BOMBAY SAPPHIRE FLASK BOTTLE - GIN-CLASSIC-IMP - 375 ML  ( MS - 28224 )</t>
  </si>
  <si>
    <t>BOMBAY SAPPHIRE - GIN-CLASSIC-IMP - 1.0 LTR</t>
  </si>
  <si>
    <t>BOMBAY SAPPHIRE - GIN-CLASSIC-IMP - 1.0 LTR  ( MS - 28233 )</t>
  </si>
  <si>
    <t>BOMBAY SAPPHIRE - GIN-CLASSIC-IMP - 1.75 LTR</t>
  </si>
  <si>
    <t>BOMBAY SAPPHIRE - GIN-CLASSIC-IMP - 1.75 LTR  ( MS - 28238 )</t>
  </si>
  <si>
    <t>BOODLES 904 PRF GIN - GIN-CLASSIC-IMP - 750 ML</t>
  </si>
  <si>
    <t>BOODLES 904 PRF GIN - GIN-CLASSIC-IMP - 750 ML  ( MS - 28246 )</t>
  </si>
  <si>
    <t>HENDRICK'S SCOTTISH GIN - GIN-CLASSIC-IMP - 1.75 LTR</t>
  </si>
  <si>
    <t>HENDRICK'S SCOTTISH GIN - GIN-CLASSIC-IMP - 1.75 LTR  ( MS - 28628 )</t>
  </si>
  <si>
    <t>PLYMOUTH - GIN-CLASSIC-IMP - 750 ML</t>
  </si>
  <si>
    <t>PLYMOUTH - GIN-CLASSIC-IMP - 750 ML  ( MS - 28795 )</t>
  </si>
  <si>
    <t>TANQUERAY - GIN-CLASSIC-IMP - 200 ML</t>
  </si>
  <si>
    <t>TANQUERAY - GIN-CLASSIC-IMP - 200 ML  ( MS - 28863 )</t>
  </si>
  <si>
    <t>TANQUERAY - GIN-CLASSIC-IMP - 375 ML</t>
  </si>
  <si>
    <t>TANQUERAY - GIN-CLASSIC-IMP - 375 ML  ( MS - 28864 )</t>
  </si>
  <si>
    <t>TANQUERAY - GIN-CLASSIC-IMP - 750 ML</t>
  </si>
  <si>
    <t>TANQUERAY - GIN-CLASSIC-IMP - 750 ML  ( MS - 28866 )</t>
  </si>
  <si>
    <t>TANQUERAY - GIN-CLASSIC-IMP - 1.0 LTR</t>
  </si>
  <si>
    <t>TANQUERAY - GIN-CLASSIC-IMP - 1.0 LTR  ( MS - 28867 )</t>
  </si>
  <si>
    <t>TANQUERAY - GIN-CLASSIC-IMP - 1.75 LTR</t>
  </si>
  <si>
    <t>TANQUERAY - GIN-CLASSIC-IMP - 1.75 LTR  ( MS - 28868 )</t>
  </si>
  <si>
    <t>TANQUERAY RANGPUR DISTILLED GIN - GIN-FLVRD-IMP - 750 ML</t>
  </si>
  <si>
    <t>TANQUERAY RANGPUR DISTILLED GIN - GIN-FLVRD-IMP - 750 ML  ( MS - 28890 )</t>
  </si>
  <si>
    <t>ARISTOCRAT - GIN-CLASSIC-DOM - 1.0 LTR</t>
  </si>
  <si>
    <t>ARISTOCRAT - GIN-CLASSIC-DOM - 1.0 LTR  ( MS - 29097 )</t>
  </si>
  <si>
    <t>ARISTOCRAT - GIN-CLASSIC-DOM - 1.75 LTR</t>
  </si>
  <si>
    <t>ARISTOCRAT - GIN-CLASSIC-DOM - 1.75 LTR  ( MS - 29098 )</t>
  </si>
  <si>
    <t>BARTON GIN - GIN-CLASSIC-DOM - 1.0 LTR</t>
  </si>
  <si>
    <t>BARTON GIN - GIN-CLASSIC-DOM - 1.0 LTR  ( MS - 29287 )</t>
  </si>
  <si>
    <t>BARTON GIN - GIN-CLASSIC-DOM - 1.75 LTR</t>
  </si>
  <si>
    <t>BARTON GIN - GIN-CLASSIC-DOM - 1.75 LTR  ( MS - 29288 )</t>
  </si>
  <si>
    <t>MS-29543</t>
  </si>
  <si>
    <t>BRISTOW GIN 700ML - GIN-CLASSIC-DOM - 750 ML</t>
  </si>
  <si>
    <t>BRISTOW GIN 700ML - GIN-CLASSIC-DOM - 750 ML  ( MS - 29543 )</t>
  </si>
  <si>
    <t>BURNETT'S GIN - GIN-CLASSIC-DOM - 1.75 LTR</t>
  </si>
  <si>
    <t>BURNETT'S GIN - GIN-CLASSIC-DOM - 1.75 LTR  ( MS - 29568 )</t>
  </si>
  <si>
    <t>BURNETT'S GIN - GIN-CLASSIC-DOM - 750 ML TRV</t>
  </si>
  <si>
    <t>BURNETT'S GIN - GIN-CLASSIC-DOM - 750 ML TRV  ( MS - 29576 )</t>
  </si>
  <si>
    <t>CROWN RUSSE GIN - GIN-CLASSIC-DOM - 1.0 LTR</t>
  </si>
  <si>
    <t>CROWN RUSSE GIN - GIN-CLASSIC-DOM - 1.0 LTR  ( MS - 29867 )</t>
  </si>
  <si>
    <t>CROWN RUSSE GIN - GIN-CLASSIC-DOM - 1.75 LTR</t>
  </si>
  <si>
    <t>CROWN RUSSE GIN - GIN-CLASSIC-DOM - 1.75 LTR  ( MS - 29868 )</t>
  </si>
  <si>
    <t>GILBEYS GIN - GIN-CLASSIC-DOM - 750 ML</t>
  </si>
  <si>
    <t>GILBEYS GIN - GIN-CLASSIC-DOM - 750 ML  ( MS - 30236 )</t>
  </si>
  <si>
    <t>GILBEYS GIN - GIN-CLASSIC-DOM - 1.75 LTR</t>
  </si>
  <si>
    <t>GILBEYS GIN - GIN-CLASSIC-DOM - 1.75 LTR  ( MS - 30238 )</t>
  </si>
  <si>
    <t>GORDON'S - GIN-CLASSIC-DOM - 750 ML</t>
  </si>
  <si>
    <t>GORDON'S - GIN-CLASSIC-DOM - 750 ML  ( MS - 30316 )</t>
  </si>
  <si>
    <t>GORDON'S - GIN-CLASSIC-DOM - 1.0 LTR</t>
  </si>
  <si>
    <t>GORDON'S - GIN-CLASSIC-DOM - 1.0 LTR  ( MS - 30317 )</t>
  </si>
  <si>
    <t>GORDON'S - GIN-CLASSIC-DOM - 1.75 LTR</t>
  </si>
  <si>
    <t>GORDON'S - GIN-CLASSIC-DOM - 1.75 LTR  ( MS - 30318 )</t>
  </si>
  <si>
    <t>MILES - GIN-CLASSIC-DOM - 200 ML</t>
  </si>
  <si>
    <t>MILES - GIN-CLASSIC-DOM - 200 ML  ( MS - 31293 )</t>
  </si>
  <si>
    <t>MIMS DELUXE - GIN-CLASSIC-DOM - 1.75 LTR</t>
  </si>
  <si>
    <t>MIMS DELUXE - GIN-CLASSIC-DOM - 1.75 LTR  ( MS - 31358 )</t>
  </si>
  <si>
    <t>NEW AMSTERDAM - GIN-CLASSIC-DOM - 1.0 LTR</t>
  </si>
  <si>
    <t>NEW AMSTERDAM - GIN-CLASSIC-DOM - 1.0 LTR  ( MS - 31470 )</t>
  </si>
  <si>
    <t>NEW AMSTERDAM - GIN-CLASSIC-DOM - 1.75 LTR</t>
  </si>
  <si>
    <t>NEW AMSTERDAM - GIN-CLASSIC-DOM - 1.75 LTR  ( MS - 31473 )</t>
  </si>
  <si>
    <t>NEW AMSTERDAM - GIN-CLASSIC-DOM - 375 ML</t>
  </si>
  <si>
    <t>NEW AMSTERDAM - GIN-CLASSIC-DOM - 375 ML  ( MS - 31474 )</t>
  </si>
  <si>
    <t>NEW AMSTERDAM - GIN-CLASSIC-DOM - 750 ML</t>
  </si>
  <si>
    <t>NEW AMSTERDAM - GIN-CLASSIC-DOM - 750 ML  ( MS - 31475 )</t>
  </si>
  <si>
    <t>SEAGRAM'S DISTILLER'S RESERVE 94 PROOF - GIN-CLASSIC-DOM - 375 ML</t>
  </si>
  <si>
    <t>SEAGRAM'S DISTILLER'S RESERVE 94 PROOF - GIN-CLASSIC-DOM - 375 ML  ( MS - 32214 )</t>
  </si>
  <si>
    <t>SEAGRAM'S DISTILLER'S RESERVE 94 PROOF - GIN-CLASSIC-DOM - 750 ML</t>
  </si>
  <si>
    <t>SEAGRAM'S DISTILLER'S RESERVE 94 PROOF - GIN-CLASSIC-DOM - 750 ML  ( MS - 32216 )</t>
  </si>
  <si>
    <t>SEAGRAM'S EXTRA DRY - GIN-CLASSIC-DOM - 100 ML</t>
  </si>
  <si>
    <t>SEAGRAM'S EXTRA DRY - GIN-CLASSIC-DOM - 100 ML  ( MS - 32232 )</t>
  </si>
  <si>
    <t>SEAGRAM'S EXTRA DRY - GIN-CLASSIC-DOM - 375 ML</t>
  </si>
  <si>
    <t>SEAGRAM'S EXTRA DRY - GIN-CLASSIC-DOM - 375 ML  ( MS - 32234 )</t>
  </si>
  <si>
    <t>SEAGRAM'S EXTRA DRY - GIN-CLASSIC-DOM - 750 ML TRV</t>
  </si>
  <si>
    <t>SEAGRAM'S EXTRA DRY - GIN-CLASSIC-DOM - 750 ML TRV  ( MS - 32235 )</t>
  </si>
  <si>
    <t>SEAGRAM'S EXTRA DRY - GIN-CLASSIC-DOM - 750 ML</t>
  </si>
  <si>
    <t>SEAGRAM'S EXTRA DRY - GIN-CLASSIC-DOM - 750 ML  ( MS - 32236 )</t>
  </si>
  <si>
    <t>SEAGRAM'S EXTRA DRY - GIN-CLASSIC-DOM - 1.0 LTR</t>
  </si>
  <si>
    <t>SEAGRAM'S EXTRA DRY - GIN-CLASSIC-DOM - 1.0 LTR  ( MS - 32237 )</t>
  </si>
  <si>
    <t>SEAGRAM'S EXTRA DRY - GIN-CLASSIC-DOM - 1.75 LTR</t>
  </si>
  <si>
    <t>SEAGRAM'S EXTRA DRY - GIN-CLASSIC-DOM - 1.75 LTR  ( MS - 32238 )</t>
  </si>
  <si>
    <t>TAAKA - GIN-CLASSIC-DOM - 200 ML</t>
  </si>
  <si>
    <t>TAAKA - GIN-CLASSIC-DOM - 200 ML  ( MS - 32413 )</t>
  </si>
  <si>
    <t>TAAKA - GIN-CLASSIC-DOM - 375 ML</t>
  </si>
  <si>
    <t>TAAKA - GIN-CLASSIC-DOM - 375 ML  ( MS - 32414 )</t>
  </si>
  <si>
    <t>TAAKA - GIN-CLASSIC-DOM - 1.0 LTR</t>
  </si>
  <si>
    <t>TAAKA - GIN-CLASSIC-DOM - 1.0 LTR  ( MS - 32417 )</t>
  </si>
  <si>
    <t>TAAKA - GIN-CLASSIC-DOM - 1.75 LTR</t>
  </si>
  <si>
    <t>TAAKA - GIN-CLASSIC-DOM - 1.75 LTR  ( MS - 32418 )</t>
  </si>
  <si>
    <t>SEAGRAM'S GRAPE TWISTED GIN - GIN-FLVRD-DOM - 375 ML</t>
  </si>
  <si>
    <t>SEAGRAM'S GRAPE TWISTED GIN - GIN-FLVRD-DOM - 375 ML  ( MS - 33205 )</t>
  </si>
  <si>
    <t>SEAGRAM TWISTED GIN (W/TWIST LIME FLAVR) - GIN-FLVRD-DOM - 375 ML</t>
  </si>
  <si>
    <t>SEAGRAM TWISTED GIN (W/TWIST LIME FLAVR) - GIN-FLVRD-DOM - 375 ML  ( MS - 33254 )</t>
  </si>
  <si>
    <t>SEAGRAM TWISTED GIN (W/TWIST LIME FLAVR) - GIN-FLVRD-DOM - 750 ML</t>
  </si>
  <si>
    <t>SEAGRAM TWISTED GIN (W/TWIST LIME FLAVR) - GIN-FLVRD-DOM - 750 ML  ( MS - 33256 )</t>
  </si>
  <si>
    <t>SEAGRAM TWISTED GIN (W/TWIST LIME FLAVR) - GIN-FLVRD-DOM - 1.75 LTR</t>
  </si>
  <si>
    <t>SEAGRAM TWISTED GIN (W/TWIST LIME FLAVR) - GIN-FLVRD-DOM - 1.75 LTR  ( MS - 33258 )</t>
  </si>
  <si>
    <t>SEAGRAM'S PINEAPPLE TWISTED GIN - GIN-FLVRD-DOM - 750 ML</t>
  </si>
  <si>
    <t>SEAGRAM'S PINEAPPLE TWISTED GIN - GIN-FLVRD-DOM - 750 ML  ( MS - 33282 )</t>
  </si>
  <si>
    <t>SEAGRAM'S PEACH TWISTED GIN - GIN-FLVRD-DOM - 200 ML</t>
  </si>
  <si>
    <t>SEAGRAM'S PEACH TWISTED GIN - GIN-FLVRD-DOM - 200 ML  ( MS - 33284 )</t>
  </si>
  <si>
    <t>BUSHMILL BLACK BUSH - IRISH - 750 ML  ( MS - 15526 )</t>
  </si>
  <si>
    <t>JAMESON - IRISH-BLND - 50 ML</t>
  </si>
  <si>
    <t>JAMESON - IRISH-BLND - 50 ML  ( MS - 15621 )</t>
  </si>
  <si>
    <t>JAMESON - IRISH-BLND - 750 ML</t>
  </si>
  <si>
    <t>JAMESON - IRISH-BLND - 750 ML  ( MS - 15626 )</t>
  </si>
  <si>
    <t>JAMESON - IRISH-BLND - 1.0 LTR</t>
  </si>
  <si>
    <t>JAMESON - IRISH-BLND - 1.0 LTR  ( MS - 15627 )</t>
  </si>
  <si>
    <t>JAMESON - IRISH-BLND - 1.75 LTR</t>
  </si>
  <si>
    <t>JAMESON - IRISH-BLND - 1.75 LTR  ( MS - 15628 )</t>
  </si>
  <si>
    <t>JAMESON - IRISH-BLND - 375 ML</t>
  </si>
  <si>
    <t>JAMESON - IRISH-BLND - 375 ML  ( MS - 15644 )</t>
  </si>
  <si>
    <t>JAMESON SELECT RESERVE IRISH WHISKEY - IRISH-BLND - 750 ML</t>
  </si>
  <si>
    <t>JAMESON SELECT RESERVE IRISH WHISKEY - IRISH-BLND - 750 ML  ( MS - 15667 )</t>
  </si>
  <si>
    <t>BUSHMILLS IRISH - IRISH - 1.75 LTR  ( MS - 15778 )</t>
  </si>
  <si>
    <t>MS-15830</t>
  </si>
  <si>
    <t>PROPER NO. TWELVE BLENDED IRISH WHISKEY - IRISH - 750 ML</t>
  </si>
  <si>
    <t>PROPER NO. TWELVE BLENDED IRISH WHISKEY - IRISH - 750 ML  ( MS - 15830 )</t>
  </si>
  <si>
    <t>REDBREAST IRISH WHISKEY 12 YEAR - IRISH - 750 ML  ( MS - 15856 )</t>
  </si>
  <si>
    <t>MS-15865</t>
  </si>
  <si>
    <t>SEXTON SINGLE MALT IRISH WHISKEY - IRISH - 750 ML  ( MS - 15865 )</t>
  </si>
  <si>
    <t>TULLAMORE DEW - IRISH-BLND - 750 ML</t>
  </si>
  <si>
    <t>TULLAMORE DEW - IRISH-BLND - 750 ML  ( MS - 15940 )</t>
  </si>
  <si>
    <t>MS-16013</t>
  </si>
  <si>
    <t>SENSEI WHISKEY (JAPAN) - OTH IMP WHSKY - 750 ML</t>
  </si>
  <si>
    <t>SENSEI WHISKEY (JAPAN) - OTH IMP WHSKY - 750 ML  ( MS - 16013 )</t>
  </si>
  <si>
    <t>MONTE ALBAN MEZCAL - TEQUILA-GOLD - 750 ML</t>
  </si>
  <si>
    <t>MONTE ALBAN MEZCAL - TEQUILA-GOLD - 750 ML  ( MS - 89566 )</t>
  </si>
  <si>
    <t>MELLOW CORN - DOM WHSKY-STRT-BRBN/TN - 750 ML</t>
  </si>
  <si>
    <t>MELLOW CORN - DOM WHSKY-STRT-BRBN/TN - 750 ML  ( MS - 27236 )</t>
  </si>
  <si>
    <t>GEORGIA MOON FRUIT JAR - DOM WHSKY-STRT-OTH - 750 ML</t>
  </si>
  <si>
    <t>GEORGIA MOON FRUIT JAR - DOM WHSKY-STRT-OTH - 750 ML  ( MS - 27326 )</t>
  </si>
  <si>
    <t>AMERICAN BORN MOONSHINE APPLE PIE - DOM WHSKY-BLND - 750 ML</t>
  </si>
  <si>
    <t>AMERICAN BORN MOONSHINE APPLE PIE - DOM WHSKY-BLND - 750 ML  ( MS - 27370 )</t>
  </si>
  <si>
    <t>GEORGIA MOON IT'S PEACH (CORN WHISKEY) - DOM WHSKY-BLND - 750 ML</t>
  </si>
  <si>
    <t>GEORGIA MOON IT'S PEACH (CORN WHISKEY) - DOM WHSKY-BLND - 750 ML  ( MS - 27503 )</t>
  </si>
  <si>
    <t>MS-80374</t>
  </si>
  <si>
    <t>OLE SMOKY MOONSHINE MOUNTAIN JAVA CREAM - CRDL-COFFEE LQR - 750 ML</t>
  </si>
  <si>
    <t>OLE SMOKY MOONSHINE MOUNTAIN JAVA CREAM - CRDL-COFFEE LQR - 750 ML  ( MS - 80374 )</t>
  </si>
  <si>
    <t>OLE SMOKY TENNESSEE MOONSHINE BLACKBERRY - DOM WHSKY-BLND - 750 ML</t>
  </si>
  <si>
    <t>OLE SMOKY TENNESSEE MOONSHINE BLACKBERRY - DOM WHSKY-BLND - 750 ML  ( MS - 86748 )</t>
  </si>
  <si>
    <t>OLE SMOKY TENNESSEE MOONSHINE PEACH - DOM WHSKY-BLND - 750 ML</t>
  </si>
  <si>
    <t>OLE SMOKY TENNESSEE MOONSHINE PEACH - DOM WHSKY-BLND - 750 ML  ( MS - 86753 )</t>
  </si>
  <si>
    <t>OLE SMOKY TENNESSEE MNSHNE WHT LIGHTNIN - DOM WHSKY-STRT-OTH - 750 ML</t>
  </si>
  <si>
    <t>OLE SMOKY TENNESSEE MNSHNE WHT LIGHTNIN - DOM WHSKY-STRT-OTH - 750 ML  ( MS - 86771 )</t>
  </si>
  <si>
    <t>OLE SMOKY TENN MOONSHINE APPLE PIE 70P - DOM WHSKY-BLND - 750 ML</t>
  </si>
  <si>
    <t>OLE SMOKY TENN MOONSHINE APPLE PIE 70P - DOM WHSKY-BLND - 750 ML  ( MS - 86785 )</t>
  </si>
  <si>
    <t>MS-1799</t>
  </si>
  <si>
    <t>CAPTAIN MORGAN ORG SPICED/BARREL SHAPE - RUM-FLVRD - 1.75 LTR</t>
  </si>
  <si>
    <t>CAPTAIN MORGAN ORG SPICED/BARREL SHAPE - RUM-FLVRD - 1.75 LTR  ( MS - 1799 )</t>
  </si>
  <si>
    <t>MYERS ORIGINAL DARK - RUM-GOLD - 1.75 LTR</t>
  </si>
  <si>
    <t>MYERS ORIGINAL DARK - RUM-GOLD - 1.75 LTR  ( MS - 42168 )</t>
  </si>
  <si>
    <t>BLUE CHAIR BAY COCONUT RUM - RUM-FLVRD - 750 ML</t>
  </si>
  <si>
    <t>BLUE CHAIR BAY COCONUT RUM - RUM-FLVRD - 750 ML  ( MS - 42242 )</t>
  </si>
  <si>
    <t>BACARDI RESERVA OCHO RUM - RUM-GOLD - 750 ML</t>
  </si>
  <si>
    <t>BACARDI RESERVA OCHO RUM - RUM-GOLD - 750 ML  ( MS - 42370 )</t>
  </si>
  <si>
    <t>PLANTERAY ORIGINAL DARK TRINIDAD&amp;TOBAGO - RUM-AGED/DARK - 750 ML</t>
  </si>
  <si>
    <t>PLANTERAY ORIGINAL DARK TRINIDAD&amp;TOBAGO - RUM-AGED/DARK - 750 ML  ( MS - 42395 )</t>
  </si>
  <si>
    <t>GOSLING BLACK SEAL 80 PROOF - RUM-GOLD - 750 ML</t>
  </si>
  <si>
    <t>GOSLING BLACK SEAL 80 PROOF - RUM-GOLD - 750 ML  ( MS - 42566 )</t>
  </si>
  <si>
    <t>FLOR DE CANA GRAND RESERVE DARK 7 YEARS - RUM-AGED/DARK - 750 ML</t>
  </si>
  <si>
    <t>FLOR DE CANA GRAND RESERVE DARK 7 YEARS - RUM-AGED/DARK - 750 ML  ( MS - 42656 )</t>
  </si>
  <si>
    <t>LUXURY SPIRITS  ( 4296 )</t>
  </si>
  <si>
    <t>MT.GAY ECLIPSE DARK - RUM-GOLD - 750 ML</t>
  </si>
  <si>
    <t>MT.GAY ECLIPSE DARK - RUM-GOLD - 750 ML  ( MS - 42666 )</t>
  </si>
  <si>
    <t>MT.GAY ECLIPSE DARK - RUM-GOLD - 1.75 LTR</t>
  </si>
  <si>
    <t>MT.GAY ECLIPSE DARK - RUM-GOLD - 1.75 LTR  ( MS - 42668 )</t>
  </si>
  <si>
    <t>MALIBU RUM NATURAL COCONUT* - RUM-FLVRD - 375 ML</t>
  </si>
  <si>
    <t>MALIBU RUM NATURAL COCONUT* - RUM-FLVRD - 375 ML  ( MS - 42714 )</t>
  </si>
  <si>
    <t>MALIBU RUM NATURAL COCONUT* - RUM-FLVRD - 1.0 LTR</t>
  </si>
  <si>
    <t>MALIBU RUM NATURAL COCONUT* - RUM-FLVRD - 1.0 LTR  ( MS - 42717 )</t>
  </si>
  <si>
    <t>MALIBU RUM NATURAL COCONUT* - RUM-FLVRD - 1.75 LTR</t>
  </si>
  <si>
    <t>MALIBU RUM NATURAL COCONUT* - RUM-FLVRD - 1.75 LTR  ( MS - 42718 )</t>
  </si>
  <si>
    <t>RON ZACAPA CENTENARIO 23YR SOLERA GRN RS - RUM-AGED/DARK - 750 ML</t>
  </si>
  <si>
    <t>RON ZACAPA CENTENARIO 23YR SOLERA GRN RS - RUM-AGED/DARK - 750 ML  ( MS - 42777 )</t>
  </si>
  <si>
    <t>PLANTERAY GRAND TERROIR 5Y BARBADOS - RUM-GOLD - 750 ML</t>
  </si>
  <si>
    <t>PLANTERAY GRAND TERROIR 5Y BARBADOS - RUM-GOLD - 750 ML  ( MS - 42849 )</t>
  </si>
  <si>
    <t>ADMIRAL NELSON'S SPICED RUM - RUM-FLVRD - 750 ML</t>
  </si>
  <si>
    <t>ADMIRAL NELSON'S SPICED RUM - RUM-FLVRD - 750 ML  ( MS - 43026 )</t>
  </si>
  <si>
    <t>BACARDI GOLD DARK RUM - RUM-GOLD - 375 ML</t>
  </si>
  <si>
    <t>BACARDI GOLD DARK RUM - RUM-GOLD - 375 ML  ( MS - 43034 )</t>
  </si>
  <si>
    <t>BACARDI GOLD DARK RUM - RUM-GOLD - 750 ML TRV</t>
  </si>
  <si>
    <t>BACARDI GOLD DARK RUM - RUM-GOLD - 750 ML TRV  ( MS - 43035 )</t>
  </si>
  <si>
    <t>BACARDI GOLD DARK RUM - RUM-GOLD - 750 ML</t>
  </si>
  <si>
    <t>BACARDI GOLD DARK RUM - RUM-GOLD - 750 ML  ( MS - 43036 )</t>
  </si>
  <si>
    <t>BACARDI GOLD DARK RUM - RUM-GOLD - 1.0 LTR</t>
  </si>
  <si>
    <t>BACARDI GOLD DARK RUM - RUM-GOLD - 1.0 LTR  ( MS - 43037 )</t>
  </si>
  <si>
    <t>BACARDI GOLD DARK RUM - RUM-GOLD - 1.75 LTR</t>
  </si>
  <si>
    <t>BACARDI GOLD DARK RUM - RUM-GOLD - 1.75 LTR  ( MS - 43038 )</t>
  </si>
  <si>
    <t>BACARDI GOLD DARK RUM PET - RUM-GOLD - 1.75 LTR</t>
  </si>
  <si>
    <t>BACARDI GOLD DARK RUM PET - RUM-GOLD - 1.75 LTR  ( MS - 43040 )</t>
  </si>
  <si>
    <t>BACARDI DRAGON BERRY FLAVORED RUM - RUM-FLVRD - 750 ML</t>
  </si>
  <si>
    <t>BACARDI DRAGON BERRY FLAVORED RUM - RUM-FLVRD - 750 ML  ( MS - 43051 )</t>
  </si>
  <si>
    <t>BACARDI COCONUT FLAVORED RUM - RUM-FLVRD - 750 ML</t>
  </si>
  <si>
    <t>BACARDI COCONUT FLAVORED RUM - RUM-FLVRD - 750 ML  ( MS - 43086 )</t>
  </si>
  <si>
    <t>BACARDI COCONUT FLAVORED RUM - RUM-FLVRD - 1.75 LTR</t>
  </si>
  <si>
    <t>BACARDI COCONUT FLAVORED RUM - RUM-FLVRD - 1.75 LTR  ( MS - 43088 )</t>
  </si>
  <si>
    <t>BACARDI BLACK RUM - RUM-GOLD - 750 ML</t>
  </si>
  <si>
    <t>BACARDI BLACK RUM - RUM-GOLD - 750 ML  ( MS - 43109 )</t>
  </si>
  <si>
    <t>BACARDI BLACK RUM - RUM-GOLD - 1.75 LTR</t>
  </si>
  <si>
    <t>BACARDI BLACK RUM - RUM-GOLD - 1.75 LTR  ( MS - 43112 )</t>
  </si>
  <si>
    <t>BACARDI SUPERIOR RUM PET - RUM-LIGHT - 1.75 LTR</t>
  </si>
  <si>
    <t>BACARDI SUPERIOR RUM PET - RUM-LIGHT - 1.75 LTR  ( MS - 43120 )</t>
  </si>
  <si>
    <t>BACARDI SUPERIOR RUM - RUM-LIGHT - 50 ML</t>
  </si>
  <si>
    <t>BACARDI SUPERIOR RUM - RUM-LIGHT - 50 ML  ( MS - 43121 )</t>
  </si>
  <si>
    <t>BACARDI SUPERIOR RUM - RUM-LIGHT - 375 ML</t>
  </si>
  <si>
    <t>BACARDI SUPERIOR RUM - RUM-LIGHT - 375 ML  ( MS - 43124 )</t>
  </si>
  <si>
    <t>BACARDI SUPERIOR RUM - RUM-LIGHT - 750 ML TRV</t>
  </si>
  <si>
    <t>BACARDI SUPERIOR RUM - RUM-LIGHT - 750 ML TRV  ( MS - 43125 )</t>
  </si>
  <si>
    <t>BACARDI SUPERIOR RUM - RUM-LIGHT - 750 ML</t>
  </si>
  <si>
    <t>BACARDI SUPERIOR RUM - RUM-LIGHT - 750 ML  ( MS - 43126 )</t>
  </si>
  <si>
    <t>BACARDI SUPERIOR RUM - RUM-LIGHT - 1.0 LTR</t>
  </si>
  <si>
    <t>BACARDI SUPERIOR RUM - RUM-LIGHT - 1.0 LTR  ( MS - 43127 )</t>
  </si>
  <si>
    <t>BACARDI SUPERIOR RUM - RUM-LIGHT - 1.75 LTR</t>
  </si>
  <si>
    <t>BACARDI SUPERIOR RUM - RUM-LIGHT - 1.75 LTR  ( MS - 43128 )</t>
  </si>
  <si>
    <t>BACARDI LIMON RUM SPECIALTY - RUM-FLVRD - 750 ML</t>
  </si>
  <si>
    <t>BACARDI LIMON RUM SPECIALTY - RUM-FLVRD - 750 ML  ( MS - 43136 )</t>
  </si>
  <si>
    <t>BACARDI LIMON RUM SPECIALTY - RUM-FLVRD - 1.75 LTR</t>
  </si>
  <si>
    <t>BACARDI LIMON RUM SPECIALTY - RUM-FLVRD - 1.75 LTR  ( MS - 43138 )</t>
  </si>
  <si>
    <t>BACARDI PINEAPPLE FLAVORED RUM - RUM-FLVRD - 750 ML</t>
  </si>
  <si>
    <t>BACARDI PINEAPPLE FLAVORED RUM - RUM-FLVRD - 750 ML  ( MS - 43145 )</t>
  </si>
  <si>
    <t>BACARDI SPICED RUM - RUM-FLVRD - 750 ML</t>
  </si>
  <si>
    <t>BACARDI SPICED RUM - RUM-FLVRD - 750 ML  ( MS - 43205 )</t>
  </si>
  <si>
    <t>CAPTAIN MORGAN SPICED 100 PROOF RUM - RUM-FLVRD - 750 ML</t>
  </si>
  <si>
    <t>CAPTAIN MORGAN SPICED 100 PROOF RUM - RUM-FLVRD - 750 ML  ( MS - 43244 )</t>
  </si>
  <si>
    <t>CAPTAIN MORGAN ORIGINAL SPICED - RUM-FLVRD - 750 ML TRV</t>
  </si>
  <si>
    <t>CAPTAIN MORGAN ORIGINAL SPICED - RUM-FLVRD - 750 ML TRV  ( MS - 43285 )</t>
  </si>
  <si>
    <t>CAPTAIN MORGAN SILVER SPICED - RUM-FLVRD - 750 ML</t>
  </si>
  <si>
    <t>CAPTAIN MORGAN SILVER SPICED - RUM-FLVRD - 750 ML  ( MS - 43296 )</t>
  </si>
  <si>
    <t>CAPTAIN MORGAN COCONUT RUM 70 PROOF - RUM-FLVRD - 750 ML</t>
  </si>
  <si>
    <t>CAPTAIN MORGAN COCONUT RUM 70 PROOF - RUM-FLVRD - 750 ML  ( MS - 43299 )</t>
  </si>
  <si>
    <t>CAPTAIN MORGAN PRIVATE STOCK SPICED RUM - RUM-FLVRD - 750 ML</t>
  </si>
  <si>
    <t>CAPTAIN MORGAN PRIVATE STOCK SPICED RUM - RUM-FLVRD - 750 ML  ( MS - 43316 )</t>
  </si>
  <si>
    <t>CAPTAIN MORGAN PRIVATE STOCK SPICED RUM - RUM-FLVRD - 1.75 LTR</t>
  </si>
  <si>
    <t>CAPTAIN MORGAN PRIVATE STOCK SPICED RUM - RUM-FLVRD - 1.75 LTR  ( MS - 43318 )</t>
  </si>
  <si>
    <t>CAPTAIN MORGAN WHITE RUM - RUM-LIGHT - 750 ML</t>
  </si>
  <si>
    <t>CAPTAIN MORGAN WHITE RUM - RUM-LIGHT - 750 ML  ( MS - 43328 )</t>
  </si>
  <si>
    <t>CAPTAIN MORGAN ORIGINAL SPICED - RUM-FLVRD - 375 ML</t>
  </si>
  <si>
    <t>CAPTAIN MORGAN ORIGINAL SPICED - RUM-FLVRD - 375 ML  ( MS - 43334 )</t>
  </si>
  <si>
    <t>CAPTAIN MORGAN ORIGINAL SPICED - RUM-FLVRD - 750 ML</t>
  </si>
  <si>
    <t>CAPTAIN MORGAN ORIGINAL SPICED - RUM-FLVRD - 750 ML  ( MS - 43336 )</t>
  </si>
  <si>
    <t>CAPTAIN MORGAN ORIGINAL SPICED - RUM-FLVRD - 1.0 LTR</t>
  </si>
  <si>
    <t>CAPTAIN MORGAN ORIGINAL SPICED - RUM-FLVRD - 1.0 LTR  ( MS - 43337 )</t>
  </si>
  <si>
    <t>CASTILLO GOLD PET - RUM-GOLD - 1.75 LTR</t>
  </si>
  <si>
    <t>CASTILLO GOLD PET - RUM-GOLD - 1.75 LTR  ( MS - 43358 )</t>
  </si>
  <si>
    <t>CASTILLO WHITE - RUM-LIGHT - 1.0 LTR</t>
  </si>
  <si>
    <t>CASTILLO WHITE - RUM-LIGHT - 1.0 LTR  ( MS - 43387 )</t>
  </si>
  <si>
    <t>CASTILLO WHITE PET - RUM-LIGHT - 1.75 LTR</t>
  </si>
  <si>
    <t>CASTILLO WHITE PET - RUM-LIGHT - 1.75 LTR  ( MS - 43388 )</t>
  </si>
  <si>
    <t>PARROT BAY COCONUT - RUM-FLVRD - 1.75 LTR</t>
  </si>
  <si>
    <t>PARROT BAY COCONUT - RUM-FLVRD - 1.75 LTR  ( MS - 43408 )</t>
  </si>
  <si>
    <t>MS-43410</t>
  </si>
  <si>
    <t>PARROT BAY COCONUT - RUM-FLVRD - 750 ML</t>
  </si>
  <si>
    <t>PARROT BAY COCONUT - RUM-FLVRD - 750 ML  ( MS - 43410 )</t>
  </si>
  <si>
    <t>MS-43641</t>
  </si>
  <si>
    <t>DIPLOMATICO RESERVA EXCLUSIVA RUM - RUM-AGED/DARK - 750 ML</t>
  </si>
  <si>
    <t>DIPLOMATICO RESERVA EXCLUSIVA RUM - RUM-AGED/DARK - 750 ML  ( MS - 43641 )</t>
  </si>
  <si>
    <t>MS-43831</t>
  </si>
  <si>
    <t>BACARDI SUPERIOR RUM - RUM-LIGHT - 200 ML</t>
  </si>
  <si>
    <t>BACARDI SUPERIOR RUM - RUM-LIGHT - 200 ML  ( MS - 43831 )</t>
  </si>
  <si>
    <t>RONRICO WHITE - RUM-LIGHT - 1.75 LTR</t>
  </si>
  <si>
    <t>RONRICO WHITE - RUM-LIGHT - 1.75 LTR  ( MS - 43848 )</t>
  </si>
  <si>
    <t>MS-43909</t>
  </si>
  <si>
    <t>BACARDI GOLD DARK RUM - RUM-GOLD - 200 ML</t>
  </si>
  <si>
    <t>BACARDI GOLD DARK RUM - RUM-GOLD - 200 ML  ( MS - 43909 )</t>
  </si>
  <si>
    <t>ARISTOCRAT LIGHT - RUM-LIGHT - 750 ML</t>
  </si>
  <si>
    <t>ARISTOCRAT LIGHT - RUM-LIGHT - 750 ML  ( MS - 44046 )</t>
  </si>
  <si>
    <t>ARISTOCRAT LIGHT - RUM-LIGHT - 1.0 LTR</t>
  </si>
  <si>
    <t>ARISTOCRAT LIGHT - RUM-LIGHT - 1.0 LTR  ( MS - 44047 )</t>
  </si>
  <si>
    <t>ARISTOCRAT LIGHT - RUM-LIGHT - 1.75 LTR</t>
  </si>
  <si>
    <t>ARISTOCRAT LIGHT - RUM-LIGHT - 1.75 LTR  ( MS - 44048 )</t>
  </si>
  <si>
    <t>BARTON LIGHT - RUM-LIGHT - 1.0 LTR</t>
  </si>
  <si>
    <t>BARTON LIGHT - RUM-LIGHT - 1.0 LTR  ( MS - 44217 )</t>
  </si>
  <si>
    <t>BARTON LIGHT - RUM-LIGHT - 1.75 LTR</t>
  </si>
  <si>
    <t>BARTON LIGHT - RUM-LIGHT - 1.75 LTR  ( MS - 44218 )</t>
  </si>
  <si>
    <t>BURNETT'S SPICED RUM - RUM-FLVRD - 750 ML</t>
  </si>
  <si>
    <t>BURNETT'S SPICED RUM - RUM-FLVRD - 750 ML  ( MS - 44277 )</t>
  </si>
  <si>
    <t>BURNETT'S WHITE RUM - RUM-LIGHT - 1.75 LTR</t>
  </si>
  <si>
    <t>BURNETT'S WHITE RUM - RUM-LIGHT - 1.75 LTR  ( MS - 44280 )</t>
  </si>
  <si>
    <t>BURNETT'S WHITE RUM - RUM-LIGHT - 750 ML</t>
  </si>
  <si>
    <t>BURNETT'S WHITE RUM - RUM-LIGHT - 750 ML  ( MS - 44282 )</t>
  </si>
  <si>
    <t>CALYPSO COCONUT FLAVORED RUM - RUM-FLVRD - 750 ML</t>
  </si>
  <si>
    <t>CALYPSO COCONUT FLAVORED RUM - RUM-FLVRD - 750 ML  ( MS - 44331 )</t>
  </si>
  <si>
    <t>CALYPSO COCONUT FLAVORED RUM - RUM-FLVRD - 1.75 LTR</t>
  </si>
  <si>
    <t>CALYPSO COCONUT FLAVORED RUM - RUM-FLVRD - 1.75 LTR  ( MS - 44333 )</t>
  </si>
  <si>
    <t>CALYPSO SPICED RUM - RUM-FLVRD - 1.75 LTR</t>
  </si>
  <si>
    <t>CALYPSO SPICED RUM - RUM-FLVRD - 1.75 LTR  ( MS - 44340 )</t>
  </si>
  <si>
    <t>CALYPSO SPICED RUM - RUM-FLVRD - 750 ML</t>
  </si>
  <si>
    <t>CALYPSO SPICED RUM - RUM-FLVRD - 750 ML  ( MS - 44342 )</t>
  </si>
  <si>
    <t>CALICO JACK COCONUT FLAVORED RUM - RUM-FLVRD - 750 ML</t>
  </si>
  <si>
    <t>CALICO JACK COCONUT FLAVORED RUM - RUM-FLVRD - 750 ML  ( MS - 44410 )</t>
  </si>
  <si>
    <t>CALICO JACK COCONUT FLAVORED RUM - RUM-FLVRD - 1.75 LTR</t>
  </si>
  <si>
    <t>CALICO JACK COCONUT FLAVORED RUM - RUM-FLVRD - 1.75 LTR  ( MS - 44412 )</t>
  </si>
  <si>
    <t>CRUZAN BANANA FLAVORED V.I. RUM - RUM-FLVRD - 750 ML</t>
  </si>
  <si>
    <t>CRUZAN BANANA FLAVORED V.I. RUM - RUM-FLVRD - 750 ML  ( MS - 44436 )</t>
  </si>
  <si>
    <t>CRUZAN COCONUT FLAVORED V.I. RUM - RUM-FLVRD - 750 ML</t>
  </si>
  <si>
    <t>CRUZAN COCONUT FLAVORED V.I. RUM - RUM-FLVRD - 750 ML  ( MS - 44476 )</t>
  </si>
  <si>
    <t>CRUZAN COCONUT FLAVORED V.I. RUM - RUM-FLVRD - 1.0 LTR</t>
  </si>
  <si>
    <t>CRUZAN COCONUT FLAVORED V.I. RUM - RUM-FLVRD - 1.0 LTR  ( MS - 44477 )</t>
  </si>
  <si>
    <t>CRUZAN COCONUT FLAVORED V.I. RUM - RUM-FLVRD - 1.75 LTR</t>
  </si>
  <si>
    <t>CRUZAN COCONUT FLAVORED V.I. RUM - RUM-FLVRD - 1.75 LTR  ( MS - 44478 )</t>
  </si>
  <si>
    <t>CRUZAN DARK - RUM-AGED/DARK - 750 ML</t>
  </si>
  <si>
    <t>CRUZAN DARK - RUM-AGED/DARK - 750 ML  ( MS - 44486 )</t>
  </si>
  <si>
    <t>CRUZAN DARK - RUM-AGED/DARK - 1.75 LTR</t>
  </si>
  <si>
    <t>CRUZAN DARK - RUM-AGED/DARK - 1.75 LTR  ( MS - 44488 )</t>
  </si>
  <si>
    <t>CRUZAN MANGO FLAVORED RUM - RUM-FLVRD - 750 ML</t>
  </si>
  <si>
    <t>CRUZAN MANGO FLAVORED RUM - RUM-FLVRD - 750 ML  ( MS - 44499 )</t>
  </si>
  <si>
    <t>CRUZAN PINEAPPLE FLAVORED V.I. RUM - RUM-FLVRD - 750 ML</t>
  </si>
  <si>
    <t>CRUZAN PINEAPPLE FLAVORED V.I. RUM - RUM-FLVRD - 750 ML  ( MS - 44506 )</t>
  </si>
  <si>
    <t>CRUZAN WHITE - RUM-LIGHT - 750 ML</t>
  </si>
  <si>
    <t>CRUZAN WHITE - RUM-LIGHT - 750 ML  ( MS - 44516 )</t>
  </si>
  <si>
    <t>CRUZAN WHITE - RUM-LIGHT - 1.75 LTR</t>
  </si>
  <si>
    <t>CRUZAN WHITE - RUM-LIGHT - 1.75 LTR  ( MS - 44518 )</t>
  </si>
  <si>
    <t>CRUZAN VANILLA FLAVORED RUM - RUM-FLVRD - 750 ML</t>
  </si>
  <si>
    <t>CRUZAN VANILLA FLAVORED RUM - RUM-FLVRD - 750 ML  ( MS - 44520 )</t>
  </si>
  <si>
    <t>CRUZAN STRAWBERRY GINGER RUM - RUM-FLVRD - 750 ML</t>
  </si>
  <si>
    <t>CRUZAN STRAWBERRY GINGER RUM - RUM-FLVRD - 750 ML  ( MS - 44557 )</t>
  </si>
  <si>
    <t>CRUZAN PEACH FLAVORED RUM - RUM-FLVRD - 750 ML</t>
  </si>
  <si>
    <t>CRUZAN PEACH FLAVORED RUM - RUM-FLVRD - 750 ML  ( MS - 44568 )</t>
  </si>
  <si>
    <t>MONTEGO BAY GOLD - RUM-GOLD - 1.75 LTR</t>
  </si>
  <si>
    <t>MONTEGO BAY GOLD - RUM-GOLD - 1.75 LTR  ( MS - 45068 )</t>
  </si>
  <si>
    <t>MONTEGO BAY WHITE RUM (PET) - RUM-LIGHT - 750 ML</t>
  </si>
  <si>
    <t>MONTEGO BAY WHITE RUM (PET) - RUM-LIGHT - 750 ML  ( MS - 45096 )</t>
  </si>
  <si>
    <t>MONTEGO BAY WHITE RUM (PET) - RUM-LIGHT - 1.75 LTR</t>
  </si>
  <si>
    <t>MONTEGO BAY WHITE RUM (PET) - RUM-LIGHT - 1.75 LTR  ( MS - 45098 )</t>
  </si>
  <si>
    <t>MR BOSTON LIGHT - RUM-LIGHT - 1.0 LTR</t>
  </si>
  <si>
    <t>MR BOSTON LIGHT - RUM-LIGHT - 1.0 LTR  ( MS - 45217 )</t>
  </si>
  <si>
    <t>SAILOR JERRY SPICED NAVY RUM - RUM-FLVRD - 1.75 LTR</t>
  </si>
  <si>
    <t>SAILOR JERRY SPICED NAVY RUM - RUM-FLVRD - 1.75 LTR  ( MS - 45888 )</t>
  </si>
  <si>
    <t>MS-45894</t>
  </si>
  <si>
    <t>SAILOR JERRY SPICED RUM PET - RUM-FLVRD - 375 ML</t>
  </si>
  <si>
    <t>SAILOR JERRY SPICED RUM PET - RUM-FLVRD - 375 ML  ( MS - 45894 )</t>
  </si>
  <si>
    <t>KRAKEN BLACK SPICED RUM - RUM-FLVRD - 375 ML</t>
  </si>
  <si>
    <t>KRAKEN BLACK SPICED RUM - RUM-FLVRD - 375 ML  ( MS - 46503 )</t>
  </si>
  <si>
    <t>KRAKEN BLACK SPICED RUM - RUM-FLVRD - 750 ML</t>
  </si>
  <si>
    <t>KRAKEN BLACK SPICED RUM - RUM-FLVRD - 750 ML  ( MS - 46504 )</t>
  </si>
  <si>
    <t>KRAKEN BLACK SPICED RUM - RUM-FLVRD - 1.75 LTR</t>
  </si>
  <si>
    <t>KRAKEN BLACK SPICED RUM - RUM-FLVRD - 1.75 LTR  ( MS - 46506 )</t>
  </si>
  <si>
    <t>PLANTERAY PINEAPPLE STIGGINS FANCY 1824 - RUM-FLVRD - 750 ML</t>
  </si>
  <si>
    <t>PLANTERAY PINEAPPLE STIGGINS FANCY 1824 - RUM-FLVRD - 750 ML  ( MS - 76892 )</t>
  </si>
  <si>
    <t>BULLEIT 95 RYE STRAIGHT RYE - DOM WHSKY-STRT-RYE - 375 ML</t>
  </si>
  <si>
    <t>BULLEIT 95 RYE STRAIGHT RYE - DOM WHSKY-STRT-RYE - 375 ML  ( MS - 27021 )</t>
  </si>
  <si>
    <t>BULLEIT 95 RYE STRAIGHT RYE - DOM WHSKY-STRT-RYE - 1.75 LTR</t>
  </si>
  <si>
    <t>BULLEIT 95 RYE STRAIGHT RYE - DOM WHSKY-STRT-RYE - 1.75 LTR  ( MS - 27022 )</t>
  </si>
  <si>
    <t>BULLEIT 95 RYE STRAIGHT RYE - DOM WHSKY-STRT-RYE - 750 ML</t>
  </si>
  <si>
    <t>BULLEIT 95 RYE STRAIGHT RYE - DOM WHSKY-STRT-RYE - 750 ML  ( MS - 27025 )</t>
  </si>
  <si>
    <t>JIM BEAM STRAIGHT RYE - DOM WHSKY-STRT-RYE - 750 ML</t>
  </si>
  <si>
    <t>JIM BEAM STRAIGHT RYE - DOM WHSKY-STRT-RYE - 750 ML  ( MS - 27056 )</t>
  </si>
  <si>
    <t>MICHTER'S US*1 STRAIGHT RYE 4+ YEARS - DOM WHSKY-STRT-RYE - 750 ML</t>
  </si>
  <si>
    <t>MICHTER'S US*1 STRAIGHT RYE 4+ YEARS - DOM WHSKY-STRT-RYE - 750 ML  ( MS - 27060 )</t>
  </si>
  <si>
    <t>OLD OVERHOLT - DOM WHSKY-STRT-RYE - 750 ML</t>
  </si>
  <si>
    <t>OLD OVERHOLT - DOM WHSKY-STRT-RYE - 750 ML  ( MS - 27066 )</t>
  </si>
  <si>
    <t>RUSSELL'S RESERVE 6YR OLD RYE WHISKEY - DOM WHSKY-STRT-RYE - 750 ML</t>
  </si>
  <si>
    <t>RUSSELL'S RESERVE 6YR OLD RYE WHISKEY - DOM WHSKY-STRT-RYE - 750 ML  ( MS - 27126 )</t>
  </si>
  <si>
    <t>ABERFELDY 12 YEAR SINGLE MALT SCOTCH WKY - SCOTCH-SNGL MALT - 750 ML</t>
  </si>
  <si>
    <t>ABERFELDY 12 YEAR SINGLE MALT SCOTCH WKY - SCOTCH-SNGL MALT - 750 ML  ( MS - 4000 )</t>
  </si>
  <si>
    <t>ABERLOUR GLENLIVET 12 YEAR OLD SCOTCH - SCOTCH-SNGL MALT - 750 ML</t>
  </si>
  <si>
    <t>ABERLOUR GLENLIVET 12 YEAR OLD SCOTCH - SCOTCH-SNGL MALT - 750 ML  ( MS - 4084 )</t>
  </si>
  <si>
    <t>BALVENIE DOUBLEWOOD SINGLE MALT - SCOTCH-SNGL MALT - 750 ML</t>
  </si>
  <si>
    <t>BALVENIE DOUBLEWOOD SINGLE MALT - SCOTCH-SNGL MALT - 750 ML  ( MS - 4356 )</t>
  </si>
  <si>
    <t>BUCHANAN DELUXE - SCOTCH-BLND-FRGN BTLD - 750 ML</t>
  </si>
  <si>
    <t>BUCHANAN DELUXE - SCOTCH-BLND-FRGN BTLD - 750 ML  ( MS - 4626 )</t>
  </si>
  <si>
    <t>CHIVAS REGAL - SCOTCH-BLND-FRGN BTLD - 750 ML</t>
  </si>
  <si>
    <t>CHIVAS REGAL - SCOTCH-BLND-FRGN BTLD - 750 ML  ( MS - 4716 )</t>
  </si>
  <si>
    <t>CHIVAS REGAL - SCOTCH-BLND-FRGN BTLD - 1.0 LTR</t>
  </si>
  <si>
    <t>CHIVAS REGAL - SCOTCH-BLND-FRGN BTLD - 1.0 LTR  ( MS - 4717 )</t>
  </si>
  <si>
    <t>CHIVAS REGAL - SCOTCH-BLND-FRGN BTLD - 1.75 LTR</t>
  </si>
  <si>
    <t>CHIVAS REGAL - SCOTCH-BLND-FRGN BTLD - 1.75 LTR  ( MS - 4718 )</t>
  </si>
  <si>
    <t>CHIVAS REGAL - SCOTCH-BLND-FRGN BTLD - 375 ML</t>
  </si>
  <si>
    <t>CHIVAS REGAL - SCOTCH-BLND-FRGN BTLD - 375 ML  ( MS - 4725 )</t>
  </si>
  <si>
    <t>CUTTY SARK - SCOTCH-BLND-FRGN BTLD - 1.75 LTR</t>
  </si>
  <si>
    <t>CUTTY SARK - SCOTCH-BLND-FRGN BTLD - 1.75 LTR  ( MS - 4798 )</t>
  </si>
  <si>
    <t>THE DALMORE SINGLE MALT SCOTCH 12YR - SCOTCH-SNGL MALT - 750 ML</t>
  </si>
  <si>
    <t>THE DALMORE SINGLE MALT SCOTCH 12YR - SCOTCH-SNGL MALT - 750 ML  ( MS - 4825 )</t>
  </si>
  <si>
    <t>DALWHINNIE SINGLE MALT 15 YEAR - SCOTCH-SNGL MALT - 750 ML</t>
  </si>
  <si>
    <t>DALWHINNIE SINGLE MALT 15 YEAR - SCOTCH-SNGL MALT - 750 ML  ( MS - 4846 )</t>
  </si>
  <si>
    <t>DEWARS WHITE LABEL - SCOTCH-BLND-FRGN BTLD - 750 ML</t>
  </si>
  <si>
    <t>DEWARS WHITE LABEL - SCOTCH-BLND-FRGN BTLD - 750 ML  ( MS - 4866 )</t>
  </si>
  <si>
    <t>DEWARS WHITE LABEL - SCOTCH-BLND-FRGN BTLD - 1.0 LTR</t>
  </si>
  <si>
    <t>DEWARS WHITE LABEL - SCOTCH-BLND-FRGN BTLD - 1.0 LTR  ( MS - 4867 )</t>
  </si>
  <si>
    <t>DEWARS WHITE LABEL - SCOTCH-BLND-FRGN BTLD - 1.75 LTR</t>
  </si>
  <si>
    <t>DEWARS WHITE LABEL - SCOTCH-BLND-FRGN BTLD - 1.75 LTR  ( MS - 4868 )</t>
  </si>
  <si>
    <t>DEWARS 12 YEAR SPECIAL RESERVE - SCOTCH-BLND-FRGN BTLD - 750 ML</t>
  </si>
  <si>
    <t>DEWARS 12 YEAR SPECIAL RESERVE - SCOTCH-BLND-FRGN BTLD - 750 ML  ( MS - 4876 )</t>
  </si>
  <si>
    <t>DEWARS 12 YEAR SPECIAL RESERVE - SCOTCH-BLND-FRGN BTLD - 1.75 LTR</t>
  </si>
  <si>
    <t>DEWARS 12 YEAR SPECIAL RESERVE - SCOTCH-BLND-FRGN BTLD - 1.75 LTR  ( MS - 4878 )</t>
  </si>
  <si>
    <t>FAMOUS GROUSE - SCOTCH-BLND-FRGN BTLD - 750 ML</t>
  </si>
  <si>
    <t>FAMOUS GROUSE - SCOTCH-BLND-FRGN BTLD - 750 ML  ( MS - 4936 )</t>
  </si>
  <si>
    <t>FAMOUS GROUSE - SCOTCH-BLND-FRGN BTLD - 1.75 LTR</t>
  </si>
  <si>
    <t>FAMOUS GROUSE - SCOTCH-BLND-FRGN BTLD - 1.75 LTR  ( MS - 4938 )</t>
  </si>
  <si>
    <t>GLENFIDDICH 12 YEAR SCOTCH - SCOTCH-SNGL MALT - 750 ML</t>
  </si>
  <si>
    <t>GLENFIDDICH 12 YEAR SCOTCH - SCOTCH-SNGL MALT - 750 ML  ( MS - 5006 )</t>
  </si>
  <si>
    <t>GLENFIDDICH 12 YEAR SCOTCH - SCOTCH-SNGL MALT - 1.75 LTR</t>
  </si>
  <si>
    <t>GLENFIDDICH 12 YEAR SCOTCH - SCOTCH-SNGL MALT - 1.75 LTR  ( MS - 5008 )</t>
  </si>
  <si>
    <t>GLENFIDDICH SOLERA RESERVE SINGLE MALT - SCOTCH-SNGL MALT - 750 ML</t>
  </si>
  <si>
    <t>GLENFIDDICH SOLERA RESERVE SINGLE MALT - SCOTCH-SNGL MALT - 750 ML  ( MS - 5014 )</t>
  </si>
  <si>
    <t>THE GLENLIVET - SCOTCH-SNGL MALT - 375 ML</t>
  </si>
  <si>
    <t>THE GLENLIVET - SCOTCH-SNGL MALT - 375 ML  ( MS - 5034 )</t>
  </si>
  <si>
    <t>THE GLENLIVET - SCOTCH-SNGL MALT - 750 ML</t>
  </si>
  <si>
    <t>THE GLENLIVET - SCOTCH-SNGL MALT - 750 ML  ( MS - 5036 )</t>
  </si>
  <si>
    <t>THE GLENLIVET - SCOTCH-SNGL MALT - 1.0 LTR</t>
  </si>
  <si>
    <t>THE GLENLIVET - SCOTCH-SNGL MALT - 1.0 LTR  ( MS - 5037 )</t>
  </si>
  <si>
    <t>THE GLENLIVET FRENCH OAK RESERVE 15 YR - SCOTCH-SNGL MALT - 750 ML</t>
  </si>
  <si>
    <t>THE GLENLIVET FRENCH OAK RESERVE 15 YR - SCOTCH-SNGL MALT - 750 ML  ( MS - 5061 )</t>
  </si>
  <si>
    <t>GLENMORANGIE LASANTA SCOTCH - SCOTCH-SNGL MALT - 750 ML</t>
  </si>
  <si>
    <t>GLENMORANGIE LASANTA SCOTCH - SCOTCH-SNGL MALT - 750 ML  ( MS - 5103 )</t>
  </si>
  <si>
    <t>GLENMORANGIE QUINTA RUBAN SCOTCH - SCOTCH-SNGL MALT - 750 ML</t>
  </si>
  <si>
    <t>GLENMORANGIE QUINTA RUBAN SCOTCH - SCOTCH-SNGL MALT - 750 ML  ( MS - 5105 )</t>
  </si>
  <si>
    <t>GLENMORANGIE THE ORIGINAL SINGLE MLT 10Y - SCOTCH-SNGL MALT - 750 ML</t>
  </si>
  <si>
    <t>GLENMORANGIE THE ORIGINAL SINGLE MLT 10Y - SCOTCH-SNGL MALT - 750 ML  ( MS - 5133 )</t>
  </si>
  <si>
    <t>GLENFIDDICH ANCIENT RESERVE SINGLE MALT - SCOTCH-SNGL MALT - 750 ML</t>
  </si>
  <si>
    <t>GLENFIDDICH ANCIENT RESERVE SINGLE MALT - SCOTCH-SNGL MALT - 750 ML  ( MS - 5157 )</t>
  </si>
  <si>
    <t>HIGHLAND PARK 12YR VIKING HONOUR SNG MLT - SCOTCH-SNGL MALT - 750 ML</t>
  </si>
  <si>
    <t>HIGHLAND PARK 12YR VIKING HONOUR SNG MLT - SCOTCH-SNGL MALT - 750 ML  ( MS - 5247 )</t>
  </si>
  <si>
    <t>J AND B RARE - SCOTCH-BLND-FRGN BTLD - 1.0 LTR</t>
  </si>
  <si>
    <t>J AND B RARE - SCOTCH-BLND-FRGN BTLD - 1.0 LTR  ( MS - 5289 )</t>
  </si>
  <si>
    <t>J AND B RARE - SCOTCH-BLND-FRGN BTLD - 750 ML</t>
  </si>
  <si>
    <t>J AND B RARE - SCOTCH-BLND-FRGN BTLD - 750 ML  ( MS - 5290 )</t>
  </si>
  <si>
    <t>JOHNNIE WALKER DOUBLE BLACK BLENDED WHSK - SCOTCH-BLND-FRGN BTLD - 750 ML</t>
  </si>
  <si>
    <t>JOHNNIE WALKER DOUBLE BLACK BLENDED WHSK - SCOTCH-BLND-FRGN BTLD - 750 ML  ( MS - 5318 )</t>
  </si>
  <si>
    <t>JOHNNIE WALKER BLACK - SCOTCH-BLND-FRGN BTLD - 750 ML</t>
  </si>
  <si>
    <t>JOHNNIE WALKER BLACK - SCOTCH-BLND-FRGN BTLD - 750 ML  ( MS - 5326 )</t>
  </si>
  <si>
    <t>JOHNNIE WALKER BLACK - SCOTCH-BLND-FRGN BTLD - 1.0 LTR</t>
  </si>
  <si>
    <t>JOHNNIE WALKER BLACK - SCOTCH-BLND-FRGN BTLD - 1.0 LTR  ( MS - 5327 )</t>
  </si>
  <si>
    <t>JOHNNIE WALKER BLUE - SCOTCH-BLND-FRGN BTLD - 750 ML</t>
  </si>
  <si>
    <t>JOHNNIE WALKER BLUE - SCOTCH-BLND-FRGN BTLD - 750 ML  ( MS - 5329 )</t>
  </si>
  <si>
    <t>JOHNNIE WALKER BLACK - SCOTCH-BLND-FRGN BTLD - 1.75 LTR</t>
  </si>
  <si>
    <t>JOHNNIE WALKER BLACK - SCOTCH-BLND-FRGN BTLD - 1.75 LTR  ( MS - 5339 )</t>
  </si>
  <si>
    <t>JOHNNIE WALKER RED LABEL - SCOTCH-BLND-FRGN BTLD - 375 ML</t>
  </si>
  <si>
    <t>JOHNNIE WALKER RED LABEL - SCOTCH-BLND-FRGN BTLD - 375 ML  ( MS - 5345 )</t>
  </si>
  <si>
    <t>JOHNNIE WALKER RED LABEL - SCOTCH-BLND-FRGN BTLD - 750 ML</t>
  </si>
  <si>
    <t>JOHNNIE WALKER RED LABEL - SCOTCH-BLND-FRGN BTLD - 750 ML  ( MS - 5346 )</t>
  </si>
  <si>
    <t>JOHN BARR RESERVE - SCOTCH-BLND-FRGN BTLD - 1.75 LTR</t>
  </si>
  <si>
    <t>JOHN BARR RESERVE - SCOTCH-BLND-FRGN BTLD - 1.75 LTR  ( MS - 5360 )</t>
  </si>
  <si>
    <t>JOHN BARR RESERVE - SCOTCH-BLND-FRGN BTLD - 750 ML</t>
  </si>
  <si>
    <t>JOHN BARR RESERVE - SCOTCH-BLND-FRGN BTLD - 750 ML  ( MS - 5362 )</t>
  </si>
  <si>
    <t>LAGAVULIN SINGLE MALT 16 YEAR - SCOTCH-SNGL MALT - 750 ML</t>
  </si>
  <si>
    <t>LAGAVULIN SINGLE MALT 16 YEAR - SCOTCH-SNGL MALT - 750 ML  ( MS - 5430 )</t>
  </si>
  <si>
    <t>MCCLELLAND'S HIGHLAND - SCOTCH-SNGL MALT - 750 ML</t>
  </si>
  <si>
    <t>MCCLELLAND'S HIGHLAND - SCOTCH-SNGL MALT - 750 ML  ( MS - 5596 )</t>
  </si>
  <si>
    <t>MONKEY SHOULDER BLENDED MALT SCOTCH WHSK - SCOTCH-BLND-FRGN BTLD - 750 ML</t>
  </si>
  <si>
    <t>MONKEY SHOULDER BLENDED MALT SCOTCH WHSK - SCOTCH-BLND-FRGN BTLD - 750 ML  ( MS - 5635 )</t>
  </si>
  <si>
    <t>OBAN SINGLE MALT - SCOTCH-SNGL MALT - 750 ML</t>
  </si>
  <si>
    <t>OBAN SINGLE MALT - SCOTCH-SNGL MALT - 750 ML  ( MS - 5696 )</t>
  </si>
  <si>
    <t>SPEYBURN 10 YEAR SCOTCH BOTTLED SCOTLAND - SCOTCH-SNGL MALT - 750 ML</t>
  </si>
  <si>
    <t>SPEYBURN 10 YEAR SCOTCH BOTTLED SCOTLAND - SCOTCH-SNGL MALT - 750 ML  ( MS - 6105 )</t>
  </si>
  <si>
    <t>MS-6107</t>
  </si>
  <si>
    <t>JOHNNIE WALKER RED LABEL PET - SCOTCH-BLND-FRGN BTLD - 1.75 LTR</t>
  </si>
  <si>
    <t>JOHNNIE WALKER RED LABEL PET - SCOTCH-BLND-FRGN BTLD - 1.75 LTR  ( MS - 6107 )</t>
  </si>
  <si>
    <t>TOMATIN 12Y - SCOTCH-SNGL MALT - 750 ML</t>
  </si>
  <si>
    <t>TOMATIN 12Y - SCOTCH-SNGL MALT - 750 ML  ( MS - 6316 )</t>
  </si>
  <si>
    <t>CLAN MCGREGOR - SCOTCH-BLND-US BTLD - 1.75 LTR</t>
  </si>
  <si>
    <t>CLAN MCGREGOR - SCOTCH-BLND-US BTLD - 1.75 LTR  ( MS - 6998 )</t>
  </si>
  <si>
    <t>CRAWFORDS - SCOTCH-BLND-US BTLD - 1.75 LTR</t>
  </si>
  <si>
    <t>CRAWFORDS - SCOTCH-BLND-US BTLD - 1.75 LTR  ( MS - 7208 )</t>
  </si>
  <si>
    <t>HIGHLAND MIST - SCOTCH-BLND-US BTLD - 1.0 LTR</t>
  </si>
  <si>
    <t>HIGHLAND MIST - SCOTCH-BLND-US BTLD - 1.0 LTR  ( MS - 8047 )</t>
  </si>
  <si>
    <t>HIGHLAND MIST - SCOTCH-BLND-US BTLD - 1.75 LTR</t>
  </si>
  <si>
    <t>HIGHLAND MIST - SCOTCH-BLND-US BTLD - 1.75 LTR  ( MS - 8048 )</t>
  </si>
  <si>
    <t>HOUSE OF STUART - SCOTCH-BLND-US BTLD - 1.75 LTR</t>
  </si>
  <si>
    <t>HOUSE OF STUART - SCOTCH-BLND-US BTLD - 1.75 LTR  ( MS - 8208 )</t>
  </si>
  <si>
    <t>OLD SMUGGLER - SCOTCH-BLND-US BTLD - 1.75 LTR</t>
  </si>
  <si>
    <t>OLD SMUGGLER - SCOTCH-BLND-US BTLD - 1.75 LTR  ( MS - 9278 )</t>
  </si>
  <si>
    <t>100 PIPERS - SCOTCH-BLND-US BTLD - 750 ML</t>
  </si>
  <si>
    <t>100 PIPERS - SCOTCH-BLND-US BTLD - 750 ML  ( MS - 9366 )</t>
  </si>
  <si>
    <t>100 PIPERS - SCOTCH-BLND-US BTLD - 1.75 LTR</t>
  </si>
  <si>
    <t>100 PIPERS - SCOTCH-BLND-US BTLD - 1.75 LTR  ( MS - 9368 )</t>
  </si>
  <si>
    <t>SCORESBY VERY RARE SCOTCH - SCOTCH-BLND-US BTLD - 1.75 LTR</t>
  </si>
  <si>
    <t>SCORESBY VERY RARE SCOTCH - SCOTCH-BLND-US BTLD - 1.75 LTR  ( MS - 10008 )</t>
  </si>
  <si>
    <t>SIR MALCOLM RC - SCOTCH-BLND-US BTLD - 1.75 LTR</t>
  </si>
  <si>
    <t>SIR MALCOLM RC - SCOTCH-BLND-US BTLD - 1.75 LTR  ( MS - 10098 )</t>
  </si>
  <si>
    <t>BUZZBALLZ CRAN BLASTER - COCKTAILS - 200 ML</t>
  </si>
  <si>
    <t>BUZZBALLZ CRAN BLASTER - COCKTAILS - 200 ML  ( MS - 57081 )</t>
  </si>
  <si>
    <t>BUZZBALLZ FORBIDDEN APPLE - COCKTAILS - 200 ML</t>
  </si>
  <si>
    <t>BUZZBALLZ FORBIDDEN APPLE - COCKTAILS - 200 ML  ( MS - 57082 )</t>
  </si>
  <si>
    <t>BUZZBALLZ LOTTA COLADA - COCKTAILS - 200 ML</t>
  </si>
  <si>
    <t>BUZZBALLZ LOTTA COLADA - COCKTAILS - 200 ML  ( MS - 57083 )</t>
  </si>
  <si>
    <t>BUZZBALLZ STRAWBERRY RUM JOB - COCKTAILS - 200 ML</t>
  </si>
  <si>
    <t>BUZZBALLZ STRAWBERRY RUM JOB - COCKTAILS - 200 ML  ( MS - 57095 )</t>
  </si>
  <si>
    <t>BUZZBALLZ TEQUILA RITA - COCKTAILS - 200 ML</t>
  </si>
  <si>
    <t>BUZZBALLZ TEQUILA RITA - COCKTAILS - 200 ML  ( MS - 57098 )</t>
  </si>
  <si>
    <t>BUZZBALLZ PEACHBALLZ - COCKTAILS - 200 ML</t>
  </si>
  <si>
    <t>BUZZBALLZ PEACHBALLZ - COCKTAILS - 200 ML  ( MS - 57113 )</t>
  </si>
  <si>
    <t>1800 COCONUT FLAVORED TEQUILA (INFUSED) - TEQUILA-FLAVORED - 375 ML</t>
  </si>
  <si>
    <t>1800 COCONUT FLAVORED TEQUILA (INFUSED) - TEQUILA-FLAVORED - 375 ML  ( MS - 64932 )</t>
  </si>
  <si>
    <t>1800 COCONUT FLAVORED TEQUILA (INFUSED) - TEQUILA-FLAVORED - 750 ML</t>
  </si>
  <si>
    <t>1800 COCONUT FLAVORED TEQUILA (INFUSED) - TEQUILA-FLAVORED - 750 ML  ( MS - 64933 )</t>
  </si>
  <si>
    <t>JUAREZ GOLD DSS TEQUILA BASED CORDIAL - TEQUILA-GOLD - 1.75 LTR</t>
  </si>
  <si>
    <t>JUAREZ GOLD DSS TEQUILA BASED CORDIAL - TEQUILA-GOLD - 1.75 LTR  ( MS - 75088 )</t>
  </si>
  <si>
    <t>ARISTOCRAT SUPREME WHITE TEQUILA - TEQUILA-BLANCO - 750 ML</t>
  </si>
  <si>
    <t>ARISTOCRAT SUPREME WHITE TEQUILA - TEQUILA-BLANCO - 750 ML  ( MS - 87126 )</t>
  </si>
  <si>
    <t>ARISTOCRAT SUPREME WHITE TEQUILA - TEQUILA-BLANCO - 1.0 LTR</t>
  </si>
  <si>
    <t>ARISTOCRAT SUPREME WHITE TEQUILA - TEQUILA-BLANCO - 1.0 LTR  ( MS - 87127 )</t>
  </si>
  <si>
    <t>ARISTOCRAT SUPREME WHITE TEQUILA - TEQUILA-BLANCO - 1.75 LTR</t>
  </si>
  <si>
    <t>ARISTOCRAT SUPREME WHITE TEQUILA - TEQUILA-BLANCO - 1.75 LTR  ( MS - 87128 )</t>
  </si>
  <si>
    <t>CABO WABO BLANCO WHITE TEQUILA - TEQUILA-BLANCO - 750 ML</t>
  </si>
  <si>
    <t>CABO WABO BLANCO WHITE TEQUILA - TEQUILA-BLANCO - 750 ML  ( MS - 87250 )</t>
  </si>
  <si>
    <t>CASA NOBLE TEQUILA CRYSTAL SILVER TEQ - TEQUILA-BLANCO - 750 ML</t>
  </si>
  <si>
    <t>CASA NOBLE TEQUILA CRYSTAL SILVER TEQ - TEQUILA-BLANCO - 750 ML  ( MS - 87266 )</t>
  </si>
  <si>
    <t>CAZADORES BLANCO TEQUILA WHITE - TEQUILA-BLANCO - 750 ML</t>
  </si>
  <si>
    <t>CAZADORES BLANCO TEQUILA WHITE - TEQUILA-BLANCO - 750 ML  ( MS - 87306 )</t>
  </si>
  <si>
    <t>CORAZON DE AGAVE BLANCO WHITE TEQUILA - TEQUILA-BLANCO - 750 ML</t>
  </si>
  <si>
    <t>CORAZON DE AGAVE BLANCO WHITE TEQUILA - TEQUILA-BLANCO - 750 ML  ( MS - 87380 )</t>
  </si>
  <si>
    <t>JOSE CUERVO ESPECIAL SILVER - TEQUILA-BLANCO - 200 ML</t>
  </si>
  <si>
    <t>JOSE CUERVO ESPECIAL SILVER - TEQUILA-BLANCO - 200 ML  ( MS - 87402 )</t>
  </si>
  <si>
    <t>JOSE CUERVO ESPECIAL SILVER - TEQUILA-BLANCO - 375 ML</t>
  </si>
  <si>
    <t>JOSE CUERVO ESPECIAL SILVER - TEQUILA-BLANCO - 375 ML  ( MS - 87403 )</t>
  </si>
  <si>
    <t>JOSE CUERVO ESPECIAL SILVER - TEQUILA-BLANCO - 750 ML</t>
  </si>
  <si>
    <t>JOSE CUERVO ESPECIAL SILVER - TEQUILA-BLANCO - 750 ML  ( MS - 87408 )</t>
  </si>
  <si>
    <t>JOSE CUERVO ESPECIAL SILVER - TEQUILA-BLANCO - 1.0 LTR</t>
  </si>
  <si>
    <t>JOSE CUERVO ESPECIAL SILVER - TEQUILA-BLANCO - 1.0 LTR  ( MS - 87409 )</t>
  </si>
  <si>
    <t>JOSE CUERVO ESPECIAL SILVER - TEQUILA-BLANCO - 1.75 LTR</t>
  </si>
  <si>
    <t>JOSE CUERVO ESPECIAL SILVER - TEQUILA-BLANCO - 1.75 LTR  ( MS - 87410 )</t>
  </si>
  <si>
    <t>JOSE CUERVO TRADICIONAL PLATA EDITION - TEQUILA-BLANCO - 750 ML</t>
  </si>
  <si>
    <t>JOSE CUERVO TRADICIONAL PLATA EDITION - TEQUILA-BLANCO - 750 ML  ( MS - 87416 )</t>
  </si>
  <si>
    <t>1800 BLANCO - TEQUILA-BLANCO - 200 ML</t>
  </si>
  <si>
    <t>1800 BLANCO - TEQUILA-BLANCO - 200 ML  ( MS - 87507 )</t>
  </si>
  <si>
    <t>1800 BLANCO - TEQUILA-BLANCO - 375 ML</t>
  </si>
  <si>
    <t>1800 BLANCO - TEQUILA-BLANCO - 375 ML  ( MS - 87509 )</t>
  </si>
  <si>
    <t>1800 BLANCO - TEQUILA-BLANCO - 750 ML</t>
  </si>
  <si>
    <t>1800 BLANCO - TEQUILA-BLANCO - 750 ML  ( MS - 87510 )</t>
  </si>
  <si>
    <t>1800 BLANCO - TEQUILA-BLANCO - 1.75 LTR</t>
  </si>
  <si>
    <t>1800 BLANCO - TEQUILA-BLANCO - 1.75 LTR  ( MS - 87513 )</t>
  </si>
  <si>
    <t>EL JIMADOR SILVER TEQUILA (WAS BLANCO) - TEQUILA-BLANCO - 750 ML</t>
  </si>
  <si>
    <t>EL JIMADOR SILVER TEQUILA (WAS BLANCO) - TEQUILA-BLANCO - 750 ML  ( MS - 87586 )</t>
  </si>
  <si>
    <t>FAMILIA CAMARENA SILVER TEQUILA - TEQUILA-BLANCO - 50 ML</t>
  </si>
  <si>
    <t>FAMILIA CAMARENA SILVER TEQUILA - TEQUILA-BLANCO - 50 ML  ( MS - 87640 )</t>
  </si>
  <si>
    <t>FAMILIA CAMARENA SILVER TEQUILA - TEQUILA-BLANCO - 200 ML</t>
  </si>
  <si>
    <t>FAMILIA CAMARENA SILVER TEQUILA - TEQUILA-BLANCO - 200 ML  ( MS - 87641 )</t>
  </si>
  <si>
    <t>FAMILIA CAMARENA SILVER TEQUILA - TEQUILA-BLANCO - 375 ML</t>
  </si>
  <si>
    <t>FAMILIA CAMARENA SILVER TEQUILA - TEQUILA-BLANCO - 375 ML  ( MS - 87642 )</t>
  </si>
  <si>
    <t>EXOTICO BLANCO TEQUILA - TEQUILA-BLANCO - 750 ML</t>
  </si>
  <si>
    <t>EXOTICO BLANCO TEQUILA - TEQUILA-BLANCO - 750 ML  ( MS - 87646 )</t>
  </si>
  <si>
    <t>JUAREZ - TEQUILA-BLANCO - 1.75 LTR</t>
  </si>
  <si>
    <t>JUAREZ - TEQUILA-BLANCO - 1.75 LTR  ( MS - 87938 )</t>
  </si>
  <si>
    <t>LUNAZUL BLANCO TEQUILA - TEQUILA-BLANCO - 750 ML</t>
  </si>
  <si>
    <t>LUNAZUL BLANCO TEQUILA - TEQUILA-BLANCO - 750 ML  ( MS - 88018 )</t>
  </si>
  <si>
    <t>MCCORMICK SILVER TEQUILA - TEQUILA-BLANCO - 1.75 LTR</t>
  </si>
  <si>
    <t>MCCORMICK SILVER TEQUILA - TEQUILA-BLANCO - 1.75 LTR  ( MS - 88058 )</t>
  </si>
  <si>
    <t>MILAGRO SILVER - TEQUILA-BLANCO - 750 ML</t>
  </si>
  <si>
    <t>MILAGRO SILVER - TEQUILA-BLANCO - 750 ML  ( MS - 88116 )</t>
  </si>
  <si>
    <t>MONTEZUMA - TEQUILA-BLANCO - 1.75 LTR</t>
  </si>
  <si>
    <t>MONTEZUMA - TEQUILA-BLANCO - 1.75 LTR  ( MS - 88148 )</t>
  </si>
  <si>
    <t>OLMECA ALTOS PLATA 100% DE AGAVE TEQUILA - TEQUILA-BLANCO - 750 ML</t>
  </si>
  <si>
    <t>OLMECA ALTOS PLATA 100% DE AGAVE TEQUILA - TEQUILA-BLANCO - 750 ML  ( MS - 88186 )</t>
  </si>
  <si>
    <t>OLMECA ALTOS PLATA 100% DE AGAVE TEQUILA - TEQUILA-BLANCO - 1.75 LTR</t>
  </si>
  <si>
    <t>OLMECA ALTOS PLATA 100% DE AGAVE TEQUILA - TEQUILA-BLANCO - 1.75 LTR  ( MS - 88188 )</t>
  </si>
  <si>
    <t>MS-88189</t>
  </si>
  <si>
    <t>OLMECA ALTOS PLATA 100% DE AGAVE TEQUILA - TEQUILA-BLANCO - 375 ML</t>
  </si>
  <si>
    <t>OLMECA ALTOS PLATA 100% DE AGAVE TEQUILA - TEQUILA-BLANCO - 375 ML  ( MS - 88189 )</t>
  </si>
  <si>
    <t>MS-88255</t>
  </si>
  <si>
    <t>OLMECA ALTOS REPOSADO 100% DE AGAVE TEQ - TEQUILA-REPOSADO - 375 ML</t>
  </si>
  <si>
    <t>OLMECA ALTOS REPOSADO 100% DE AGAVE TEQ - TEQUILA-REPOSADO - 375 ML  ( MS - 88255 )</t>
  </si>
  <si>
    <t>PATRON SILVER TEQUILA - TEQUILA-BLANCO - 50 ML</t>
  </si>
  <si>
    <t>PATRON SILVER TEQUILA - TEQUILA-BLANCO - 50 ML  ( MS - 88291 )</t>
  </si>
  <si>
    <t>PATRON SILVER TEQUILA - TEQUILA-BLANCO - 375 ML</t>
  </si>
  <si>
    <t>PATRON SILVER TEQUILA - TEQUILA-BLANCO - 375 ML  ( MS - 88294 )</t>
  </si>
  <si>
    <t>PATRON SILVER TEQUILA - TEQUILA-BLANCO - 750 ML</t>
  </si>
  <si>
    <t>PATRON SILVER TEQUILA - TEQUILA-BLANCO - 750 ML  ( MS - 88296 )</t>
  </si>
  <si>
    <t>PATRON SILVER TEQUILA - TEQUILA-BLANCO - 1.75 LTR</t>
  </si>
  <si>
    <t>PATRON SILVER TEQUILA - TEQUILA-BLANCO - 1.75 LTR  ( MS - 88298 )</t>
  </si>
  <si>
    <t>GRAN PATRON PLATINUM SILVER TEQUILA - TEQUILA-BLANCO - 750 ML</t>
  </si>
  <si>
    <t>GRAN PATRON PLATINUM SILVER TEQUILA - TEQUILA-BLANCO - 750 ML  ( MS - 88300 )</t>
  </si>
  <si>
    <t>HORNITOS LIME SHOT TEQUILA (WHITE) - TEQUILA-FLAVORED - 750 ML</t>
  </si>
  <si>
    <t>HORNITOS LIME SHOT TEQUILA (WHITE) - TEQUILA-FLAVORED - 750 ML  ( MS - 88540 )</t>
  </si>
  <si>
    <t>HORNITOS PLATA WHITE TEQUILA - TEQUILA-BLANCO - 750 ML</t>
  </si>
  <si>
    <t>HORNITOS PLATA WHITE TEQUILA - TEQUILA-BLANCO - 750 ML  ( MS - 88548 )</t>
  </si>
  <si>
    <t>SAUZA HACIENDA SILVER TEQUILA - TEQUILA-BLANCO - 750 ML</t>
  </si>
  <si>
    <t>SAUZA HACIENDA SILVER TEQUILA - TEQUILA-BLANCO - 750 ML  ( MS - 88556 )</t>
  </si>
  <si>
    <t>SAUZA TRES GENERACIONES PLATA WHITE - TEQUILA-BLANCO - 750 ML</t>
  </si>
  <si>
    <t>SAUZA TRES GENERACIONES PLATA WHITE - TEQUILA-BLANCO - 750 ML  ( MS - 88566 )</t>
  </si>
  <si>
    <t>TORADA - TEQUILA-BLANCO - 750 ML</t>
  </si>
  <si>
    <t>TORADA - TEQUILA-BLANCO - 750 ML  ( MS - 88736 )</t>
  </si>
  <si>
    <t>TORADA - TEQUILA-BLANCO - 1.0 LTR</t>
  </si>
  <si>
    <t>TORADA - TEQUILA-BLANCO - 1.0 LTR  ( MS - 88737 )</t>
  </si>
  <si>
    <t>TORADA - TEQUILA-BLANCO - 1.75 LTR</t>
  </si>
  <si>
    <t>TORADA - TEQUILA-BLANCO - 1.75 LTR  ( MS - 88738 )</t>
  </si>
  <si>
    <t>TWO FINGERS - TEQUILA-BLANCO - 750 ML</t>
  </si>
  <si>
    <t>TWO FINGERS - TEQUILA-BLANCO - 750 ML  ( MS - 88796 )</t>
  </si>
  <si>
    <t>HORNITOS BLACK BARREL ANEJO TEQUILA - TEQUILA-ANEJO - 750 ML</t>
  </si>
  <si>
    <t>HORNITOS BLACK BARREL ANEJO TEQUILA - TEQUILA-ANEJO - 750 ML  ( MS - 88841 )</t>
  </si>
  <si>
    <t>EL TORO GOLD TEQUILA - TEQUILA-GOLD - 1.0 LTR</t>
  </si>
  <si>
    <t>EL TORO GOLD TEQUILA - TEQUILA-GOLD - 1.0 LTR  ( MS - 89011 )</t>
  </si>
  <si>
    <t>ARISTOCRAT SUPREME GOLD TEQUILA - TEQUILA-GOLD - 750 ML</t>
  </si>
  <si>
    <t>ARISTOCRAT SUPREME GOLD TEQUILA - TEQUILA-GOLD - 750 ML  ( MS - 89066 )</t>
  </si>
  <si>
    <t>ARISTOCRAT SUPREME GOLD TEQUILA - TEQUILA-GOLD - 1.0 LTR</t>
  </si>
  <si>
    <t>ARISTOCRAT SUPREME GOLD TEQUILA - TEQUILA-GOLD - 1.0 LTR  ( MS - 89067 )</t>
  </si>
  <si>
    <t>CAZADORES ANEJO GOLD TEQUILA - TEQUILA-ANEJO - 750 ML</t>
  </si>
  <si>
    <t>CAZADORES ANEJO GOLD TEQUILA - TEQUILA-ANEJO - 750 ML  ( MS - 89099 )</t>
  </si>
  <si>
    <t>CAZADORES REPOSADO GOLD TEQUILA - TEQUILA-REPOSADO - 750 ML</t>
  </si>
  <si>
    <t>CAZADORES REPOSADO GOLD TEQUILA - TEQUILA-REPOSADO - 750 ML  ( MS - 89121 )</t>
  </si>
  <si>
    <t>CABO WABO REPOSADO GOLD TEQUILA - TEQUILA-REPOSADO - 750 ML</t>
  </si>
  <si>
    <t>CABO WABO REPOSADO GOLD TEQUILA - TEQUILA-REPOSADO - 750 ML  ( MS - 89139 )</t>
  </si>
  <si>
    <t>DON JULIO ANEJO TEQUILA GOLD - TEQUILA-ANEJO - 750 ML</t>
  </si>
  <si>
    <t>DON JULIO ANEJO TEQUILA GOLD - TEQUILA-ANEJO - 750 ML  ( MS - 89175 )</t>
  </si>
  <si>
    <t>CASAMIGOS REPOSADO TEQUILA 100% AGAVE - TEQUILA-REPOSADO - 750 ML</t>
  </si>
  <si>
    <t>CASAMIGOS REPOSADO TEQUILA 100% AGAVE - TEQUILA-REPOSADO - 750 ML  ( MS - 89177 )</t>
  </si>
  <si>
    <t>EL MAYOR REPOSADO - TEQUILA-REPOSADO - 750 ML</t>
  </si>
  <si>
    <t>EL MAYOR REPOSADO - TEQUILA-REPOSADO - 750 ML  ( MS - 89182 )</t>
  </si>
  <si>
    <t>CUERVO ESPECIAL - TEQUILA-GOLD - 50 ML</t>
  </si>
  <si>
    <t>CUERVO ESPECIAL - TEQUILA-GOLD - 50 ML  ( MS - 89191 )</t>
  </si>
  <si>
    <t>CUERVO ESPECIAL - TEQUILA-GOLD - 200 ML</t>
  </si>
  <si>
    <t>CUERVO ESPECIAL - TEQUILA-GOLD - 200 ML  ( MS - 89193 )</t>
  </si>
  <si>
    <t>CUERVO ESPECIAL FLASK BOTTLE - TEQUILA-GOLD - 375 ML</t>
  </si>
  <si>
    <t>CUERVO ESPECIAL FLASK BOTTLE - TEQUILA-GOLD - 375 ML  ( MS - 89194 )</t>
  </si>
  <si>
    <t>CUERVO ESPECIAL - TEQUILA-GOLD - 750 ML</t>
  </si>
  <si>
    <t>CUERVO ESPECIAL - TEQUILA-GOLD - 750 ML  ( MS - 89196 )</t>
  </si>
  <si>
    <t>CUERVO ESPECIAL - TEQUILA-GOLD - 1.0 LTR</t>
  </si>
  <si>
    <t>CUERVO ESPECIAL - TEQUILA-GOLD - 1.0 LTR  ( MS - 89197 )</t>
  </si>
  <si>
    <t>CUERVO ESPECIAL - TEQUILA-GOLD - 1.75 LTR</t>
  </si>
  <si>
    <t>CUERVO ESPECIAL - TEQUILA-GOLD - 1.75 LTR  ( MS - 89198 )</t>
  </si>
  <si>
    <t>1800 REPOSADO TEQUILA - TEQUILA-REPOSADO - 375 ML</t>
  </si>
  <si>
    <t>1800 REPOSADO TEQUILA - TEQUILA-REPOSADO - 375 ML  ( MS - 89204 )</t>
  </si>
  <si>
    <t>1800 REPOSADO TEQUILA - TEQUILA-REPOSADO - 750 ML</t>
  </si>
  <si>
    <t>1800 REPOSADO TEQUILA - TEQUILA-REPOSADO - 750 ML  ( MS - 89206 )</t>
  </si>
  <si>
    <t>1800 REPOSADO TEQUILA - TEQUILA-REPOSADO - 1.75 LTR</t>
  </si>
  <si>
    <t>1800 REPOSADO TEQUILA - TEQUILA-REPOSADO - 1.75 LTR  ( MS - 89208 )</t>
  </si>
  <si>
    <t>JOSE CUERVO TRADICIONAL - TEQUILA-GOLD - 750 ML</t>
  </si>
  <si>
    <t>JOSE CUERVO TRADICIONAL - TEQUILA-GOLD - 750 ML  ( MS - 89215 )</t>
  </si>
  <si>
    <t>CORRALEJO REPOSADO GOLD TEQUILA - TEQUILA-REPOSADO - 750 ML</t>
  </si>
  <si>
    <t>CORRALEJO REPOSADO GOLD TEQUILA - TEQUILA-REPOSADO - 750 ML  ( MS - 89242 )</t>
  </si>
  <si>
    <t>EL JIMADOR REPOSADO TEQUILA - TEQUILA-REPOSADO - 1.75 LTR</t>
  </si>
  <si>
    <t>EL JIMADOR REPOSADO TEQUILA - TEQUILA-REPOSADO - 1.75 LTR  ( MS - 89268 )</t>
  </si>
  <si>
    <t>EL JIMADOR REPOSADO TEQUILA - TEQUILA-REPOSADO - 750 ML</t>
  </si>
  <si>
    <t>EL JIMADOR REPOSADO TEQUILA - TEQUILA-REPOSADO - 750 ML  ( MS - 89278 )</t>
  </si>
  <si>
    <t>EXOTICO REPOSADO TEQUILA - TEQUILA-REPOSADO - 750 ML</t>
  </si>
  <si>
    <t>EXOTICO REPOSADO TEQUILA - TEQUILA-REPOSADO - 750 ML  ( MS - 89443 )</t>
  </si>
  <si>
    <t>LUNAZUL REPOSADO TEQUILA - TEQUILA-REPOSADO - 750 ML</t>
  </si>
  <si>
    <t>LUNAZUL REPOSADO TEQUILA - TEQUILA-REPOSADO - 750 ML  ( MS - 89468 )</t>
  </si>
  <si>
    <t>MAESTRO DOBEL DIAMANTE REPOSADO TEQUILA - TEQUILA-REPOSADO - 750 ML</t>
  </si>
  <si>
    <t>MAESTRO DOBEL DIAMANTE REPOSADO TEQUILA - TEQUILA-REPOSADO - 750 ML  ( MS - 89488 )</t>
  </si>
  <si>
    <t>MARGARITAVILLE GOLD TEQUILA - TEQUILA-GOLD - 1.0 LTR</t>
  </si>
  <si>
    <t>MARGARITAVILLE GOLD TEQUILA - TEQUILA-GOLD - 1.0 LTR  ( MS - 89497 )</t>
  </si>
  <si>
    <t>FAMILIA CAMARENA REPOSADO TEQUILA - TEQUILA-REPOSADO - 375 ML</t>
  </si>
  <si>
    <t>FAMILIA CAMARENA REPOSADO TEQUILA - TEQUILA-REPOSADO - 375 ML  ( MS - 89532 )</t>
  </si>
  <si>
    <t>MCCORMICK GOLD TEQUILA - TEQUILA-GOLD - 1.75 LTR</t>
  </si>
  <si>
    <t>MCCORMICK GOLD TEQUILA - TEQUILA-GOLD - 1.75 LTR  ( MS - 89538 )</t>
  </si>
  <si>
    <t>MONTEZUMA - TEQUILA-GOLD - 750 ML</t>
  </si>
  <si>
    <t>MONTEZUMA - TEQUILA-GOLD - 750 ML  ( MS - 89576 )</t>
  </si>
  <si>
    <t>MONTEZUMA - TEQUILA-GOLD - 1.75 LTR</t>
  </si>
  <si>
    <t>MONTEZUMA - TEQUILA-GOLD - 1.75 LTR  ( MS - 89578 )</t>
  </si>
  <si>
    <t>MILAGRO REPOSADO - TEQUILA-REPOSADO - 750 ML</t>
  </si>
  <si>
    <t>MILAGRO REPOSADO - TEQUILA-REPOSADO - 750 ML  ( MS - 89583 )</t>
  </si>
  <si>
    <t>OLMECA ALTOS REPOSADO 100% DE AGAVE TEQ - TEQUILA-REPOSADO - 750 ML</t>
  </si>
  <si>
    <t>OLMECA ALTOS REPOSADO 100% DE AGAVE TEQ - TEQUILA-REPOSADO - 750 ML  ( MS - 89610 )</t>
  </si>
  <si>
    <t>OLMECA ALTOS REPOSADO 100% DE AGAVE TEQ - TEQUILA-REPOSADO - 1.75 LTR</t>
  </si>
  <si>
    <t>OLMECA ALTOS REPOSADO 100% DE AGAVE TEQ - TEQUILA-REPOSADO - 1.75 LTR  ( MS - 89621 )</t>
  </si>
  <si>
    <t>PATRON REPOSADO - TEQUILA-REPOSADO - 375 ML</t>
  </si>
  <si>
    <t>PATRON REPOSADO - TEQUILA-REPOSADO - 375 ML  ( MS - 89624 )</t>
  </si>
  <si>
    <t>PATRON ANEJO - TEQUILA-ANEJO - 375 ML</t>
  </si>
  <si>
    <t>PATRON ANEJO - TEQUILA-ANEJO - 375 ML  ( MS - 89644 )</t>
  </si>
  <si>
    <t>SAUZA HACIENDA GOLD TEQUILA - TEQUILA-GOLD - 1.0 LTR</t>
  </si>
  <si>
    <t>SAUZA HACIENDA GOLD TEQUILA - TEQUILA-GOLD - 1.0 LTR  ( MS - 89787 )</t>
  </si>
  <si>
    <t>HORNITOS REPOSADO TEQUILA - TEQUILA-REPOSADO - 750 ML</t>
  </si>
  <si>
    <t>HORNITOS REPOSADO TEQUILA - TEQUILA-REPOSADO - 750 ML  ( MS - 89836 )</t>
  </si>
  <si>
    <t>HORNITOS REPOSADO TEQUILA - TEQUILA-REPOSADO - 1.75 LTR</t>
  </si>
  <si>
    <t>HORNITOS REPOSADO TEQUILA - TEQUILA-REPOSADO - 1.75 LTR  ( MS - 89838 )</t>
  </si>
  <si>
    <t>SAUZA TRES GENERACIONES ANEJO GOLD TEQ - TEQUILA-ANEJO - 750 ML</t>
  </si>
  <si>
    <t>SAUZA TRES GENERACIONES ANEJO GOLD TEQ - TEQUILA-ANEJO - 750 ML  ( MS - 89846 )</t>
  </si>
  <si>
    <t>TORADA REPOSADO - TEQUILA-REPOSADO - 750 ML</t>
  </si>
  <si>
    <t>TORADA REPOSADO - TEQUILA-REPOSADO - 750 ML  ( MS - 89886 )</t>
  </si>
  <si>
    <t>TORADA REPOSADO - TEQUILA-REPOSADO - 1.75 LTR</t>
  </si>
  <si>
    <t>TORADA REPOSADO - TEQUILA-REPOSADO - 1.75 LTR  ( MS - 89888 )</t>
  </si>
  <si>
    <t>TWO FINGERS - TEQUILA-GOLD - 750 ML</t>
  </si>
  <si>
    <t>TWO FINGERS - TEQUILA-GOLD - 750 ML  ( MS - 89946 )</t>
  </si>
  <si>
    <t>MS-33418</t>
  </si>
  <si>
    <t>BELVEDERE PURE ORGANIC VODKA - VODKA-CLASSIC-IMP - 1.75 LTR</t>
  </si>
  <si>
    <t>BELVEDERE PURE ORGANIC VODKA - VODKA-CLASSIC-IMP - 1.75 LTR  ( MS - 33418 )</t>
  </si>
  <si>
    <t>MS-33423</t>
  </si>
  <si>
    <t>BELVEDERE PURE ORGANIC VODKA - VODKA-CLASSIC-IMP - 375 ML</t>
  </si>
  <si>
    <t>BELVEDERE PURE ORGANIC VODKA - VODKA-CLASSIC-IMP - 375 ML  ( MS - 33423 )</t>
  </si>
  <si>
    <t>SVEDKA MANGO PINEAPPLE FLAVORED VODKA - VODKA-FLVRD-IMP - 750 ML</t>
  </si>
  <si>
    <t>SVEDKA MANGO PINEAPPLE FLAVORED VODKA - VODKA-FLVRD-IMP - 750 ML  ( MS - 33658 )</t>
  </si>
  <si>
    <t>SVEDKA STRAWBERRY LEMONADE FLAVORED VOD - VODKA-FLVRD-IMP - 750 ML</t>
  </si>
  <si>
    <t>SVEDKA STRAWBERRY LEMONADE FLAVORED VOD - VODKA-FLVRD-IMP - 750 ML  ( MS - 33663 )</t>
  </si>
  <si>
    <t>EXCLUSIV 1 VODKA MOLDOVA - VODKA-CLASSIC-IMP - 200 ML</t>
  </si>
  <si>
    <t>EXCLUSIV 1 VODKA MOLDOVA - VODKA-CLASSIC-IMP - 200 ML  ( MS - 33706 )</t>
  </si>
  <si>
    <t>EXCLUSIV 1 VODKA MOLDOVA - VODKA-CLASSIC-IMP - 750 ML</t>
  </si>
  <si>
    <t>EXCLUSIV 1 VODKA MOLDOVA - VODKA-CLASSIC-IMP - 750 ML  ( MS - 33708 )</t>
  </si>
  <si>
    <t>EXCLUSIV 1 VODKA MOLDOVA - VODKA-CLASSIC-IMP - 1.75 LTR</t>
  </si>
  <si>
    <t>EXCLUSIV 1 VODKA MOLDOVA - VODKA-CLASSIC-IMP - 1.75 LTR  ( MS - 33709 )</t>
  </si>
  <si>
    <t>ABSOLUT - VODKA-CLASSIC-IMP - 50 ML</t>
  </si>
  <si>
    <t>ABSOLUT - VODKA-CLASSIC-IMP - 50 ML  ( MS - 34001 )</t>
  </si>
  <si>
    <t>ABSOLUT - VODKA-CLASSIC-IMP - 200 ML</t>
  </si>
  <si>
    <t>ABSOLUT - VODKA-CLASSIC-IMP - 200 ML  ( MS - 34003 )</t>
  </si>
  <si>
    <t>ABSOLUT - VODKA-CLASSIC-IMP - 375 ML</t>
  </si>
  <si>
    <t>ABSOLUT - VODKA-CLASSIC-IMP - 375 ML  ( MS - 34004 )</t>
  </si>
  <si>
    <t>ABSOLUT - VODKA-CLASSIC-IMP - 750 ML</t>
  </si>
  <si>
    <t>ABSOLUT - VODKA-CLASSIC-IMP - 750 ML  ( MS - 34006 )</t>
  </si>
  <si>
    <t>ABSOLUT - VODKA-CLASSIC-IMP - 1.0 LTR</t>
  </si>
  <si>
    <t>ABSOLUT - VODKA-CLASSIC-IMP - 1.0 LTR  ( MS - 34007 )</t>
  </si>
  <si>
    <t>ABSOLUT - VODKA-CLASSIC-IMP - 1.75 LTR</t>
  </si>
  <si>
    <t>ABSOLUT - VODKA-CLASSIC-IMP - 1.75 LTR  ( MS - 34008 )</t>
  </si>
  <si>
    <t>ABSOLUT PEACH - VODKA-FLVRD-IMP - 750 ML</t>
  </si>
  <si>
    <t>ABSOLUT PEACH - VODKA-FLVRD-IMP - 750 ML  ( MS - 34014 )</t>
  </si>
  <si>
    <t>ABSOLUT PEPPAR - VODKA-FLVRD-IMP - 750 ML</t>
  </si>
  <si>
    <t>ABSOLUT PEPPAR - VODKA-FLVRD-IMP - 750 ML  ( MS - 34026 )</t>
  </si>
  <si>
    <t>ABSOLUT CITRON - VODKA-FLVRD-IMP - 750 ML</t>
  </si>
  <si>
    <t>ABSOLUT CITRON - VODKA-FLVRD-IMP - 750 ML  ( MS - 34030 )</t>
  </si>
  <si>
    <t>ABSOLUT CITRON - VODKA-FLVRD-IMP - 1.75 LTR</t>
  </si>
  <si>
    <t>ABSOLUT CITRON - VODKA-FLVRD-IMP - 1.75 LTR  ( MS - 34032 )</t>
  </si>
  <si>
    <t>ABSOLUT PEARS - VODKA-FLVRD-IMP - 750 ML</t>
  </si>
  <si>
    <t>ABSOLUT PEARS - VODKA-FLVRD-IMP - 750 ML  ( MS - 34036 )</t>
  </si>
  <si>
    <t>ABSOLUT RASPBERRY FLAVORED VODKA - VODKA-FLVRD-IMP - 750 ML</t>
  </si>
  <si>
    <t>ABSOLUT RASPBERRY FLAVORED VODKA - VODKA-FLVRD-IMP - 750 ML  ( MS - 34052 )</t>
  </si>
  <si>
    <t>ABSOLUT VANILIA - VODKA-FLVRD-IMP - 750 ML</t>
  </si>
  <si>
    <t>ABSOLUT VANILIA - VODKA-FLVRD-IMP - 750 ML  ( MS - 34076 )</t>
  </si>
  <si>
    <t>ABSOLUT MANDRIN FLAVORED VODKA - VODKA-FLVRD-IMP - 750 ML</t>
  </si>
  <si>
    <t>ABSOLUT MANDRIN FLAVORED VODKA - VODKA-FLVRD-IMP - 750 ML  ( MS - 34116 )</t>
  </si>
  <si>
    <t>CRYSTAL HEAD VODKA (CANADA) - VODKA-CLASSIC-IMP - 750 ML</t>
  </si>
  <si>
    <t>CRYSTAL HEAD VODKA (CANADA) - VODKA-CLASSIC-IMP - 750 ML  ( MS - 34122 )</t>
  </si>
  <si>
    <t>CIROC SNAP FROST VODKA - VODKA-CLASSIC-IMP - 200 ML</t>
  </si>
  <si>
    <t>CIROC SNAP FROST VODKA - VODKA-CLASSIC-IMP - 200 ML  ( MS - 34164 )</t>
  </si>
  <si>
    <t>EFFEN DUTCH VODKA - VODKA-CLASSIC-IMP - 750 ML</t>
  </si>
  <si>
    <t>EFFEN DUTCH VODKA - VODKA-CLASSIC-IMP - 750 ML  ( MS - 34188 )</t>
  </si>
  <si>
    <t>CIROC SNAP FROST VODKA - VODKA-CLASSIC-IMP - 50 ML</t>
  </si>
  <si>
    <t>CIROC SNAP FROST VODKA - VODKA-CLASSIC-IMP - 50 ML  ( MS - 34194 )</t>
  </si>
  <si>
    <t>CIROC SNAP FROST VODKA - VODKA-CLASSIC-IMP - 375 ML</t>
  </si>
  <si>
    <t>CIROC SNAP FROST VODKA - VODKA-CLASSIC-IMP - 375 ML  ( MS - 34197 )</t>
  </si>
  <si>
    <t>CIROC SNAP FROST VODKA - VODKA-CLASSIC-IMP - 1.75 LTR</t>
  </si>
  <si>
    <t>CIROC SNAP FROST VODKA - VODKA-CLASSIC-IMP - 1.75 LTR  ( MS - 34201 )</t>
  </si>
  <si>
    <t>GREY GOOSE LE CITRON FLAVORED VODKA - VODKA-FLVRD-IMP - 750 ML</t>
  </si>
  <si>
    <t>GREY GOOSE LE CITRON FLAVORED VODKA - VODKA-FLVRD-IMP - 750 ML  ( MS - 34267 )</t>
  </si>
  <si>
    <t>BURNETT'S VODKA 80 PROOF - VODKA-CLASSIC-DOM - 50 ML</t>
  </si>
  <si>
    <t>BURNETT'S VODKA 80 PROOF - VODKA-CLASSIC-DOM - 50 ML  ( MS - 34297 )</t>
  </si>
  <si>
    <t>GREY GOOSE IMPORTED VODKA - VODKA-CLASSIC-IMP - 200 ML</t>
  </si>
  <si>
    <t>GREY GOOSE IMPORTED VODKA - VODKA-CLASSIC-IMP - 200 ML  ( MS - 34359 )</t>
  </si>
  <si>
    <t>FRIS 80 SKANDIA VODKA DENMARK - VODKA-CLASSIC-IMP - 750 ML</t>
  </si>
  <si>
    <t>FRIS 80 SKANDIA VODKA DENMARK - VODKA-CLASSIC-IMP - 750 ML  ( MS - 34366 )</t>
  </si>
  <si>
    <t>GREY GOOSE IMPORTED VODKA - VODKA-CLASSIC-IMP - 1.0 LTR</t>
  </si>
  <si>
    <t>GREY GOOSE IMPORTED VODKA - VODKA-CLASSIC-IMP - 1.0 LTR  ( MS - 34422 )</t>
  </si>
  <si>
    <t>GREY GOOSE IMPORTED VODKA - VODKA-CLASSIC-IMP - 375 ML</t>
  </si>
  <si>
    <t>GREY GOOSE IMPORTED VODKA - VODKA-CLASSIC-IMP - 375 ML  ( MS - 34423 )</t>
  </si>
  <si>
    <t>GREY GOOSE IMPORTED VODKA - VODKA-CLASSIC-IMP - 1.75 LTR</t>
  </si>
  <si>
    <t>GREY GOOSE IMPORTED VODKA - VODKA-CLASSIC-IMP - 1.75 LTR  ( MS - 34425 )</t>
  </si>
  <si>
    <t>GREY GOOSE IMPORTED VODKA - VODKA-CLASSIC-IMP - 750 ML</t>
  </si>
  <si>
    <t>GREY GOOSE IMPORTED VODKA - VODKA-CLASSIC-IMP - 750 ML  ( MS - 34433 )</t>
  </si>
  <si>
    <t>GREY GOOSE VODKA L'ORANGE - VODKA-FLVRD-IMP - 750 ML</t>
  </si>
  <si>
    <t>GREY GOOSE VODKA L'ORANGE - VODKA-FLVRD-IMP - 750 ML  ( MS - 34436 )</t>
  </si>
  <si>
    <t>KETEL ONE CITROEN VODKA - VODKA-FLVRD-IMP - 750 ML</t>
  </si>
  <si>
    <t>KETEL ONE CITROEN VODKA - VODKA-FLVRD-IMP - 750 ML  ( MS - 34449 )</t>
  </si>
  <si>
    <t>KETEL ONE DUTCH VODKA - VODKA-CLASSIC-IMP - 375 ML</t>
  </si>
  <si>
    <t>KETEL ONE DUTCH VODKA - VODKA-CLASSIC-IMP - 375 ML  ( MS - 34454 )</t>
  </si>
  <si>
    <t>KETEL ONE DUTCH VODKA - VODKA-CLASSIC-IMP - 750 ML</t>
  </si>
  <si>
    <t>KETEL ONE DUTCH VODKA - VODKA-CLASSIC-IMP - 750 ML  ( MS - 34456 )</t>
  </si>
  <si>
    <t>KETEL ONE DUTCH VODKA - VODKA-CLASSIC-IMP - 1.0 LTR</t>
  </si>
  <si>
    <t>KETEL ONE DUTCH VODKA - VODKA-CLASSIC-IMP - 1.0 LTR  ( MS - 34457 )</t>
  </si>
  <si>
    <t>KETEL ONE DUTCH VODKA - VODKA-CLASSIC-IMP - 1.75 LTR</t>
  </si>
  <si>
    <t>KETEL ONE DUTCH VODKA - VODKA-CLASSIC-IMP - 1.75 LTR  ( MS - 34458 )</t>
  </si>
  <si>
    <t>MONOPOLOWA WHITE LABEL (OLD LABEL) - VODKA-CLASSIC-IMP - 1.0 LTR</t>
  </si>
  <si>
    <t>MONOPOLOWA WHITE LABEL (OLD LABEL) - VODKA-CLASSIC-IMP - 1.0 LTR  ( MS - 34510 )</t>
  </si>
  <si>
    <t>MS-34516</t>
  </si>
  <si>
    <t>SOBIESKI POLISH VODKA - VODKA-CLASSIC-IMP - 1.75 LTR</t>
  </si>
  <si>
    <t>SOBIESKI POLISH VODKA - VODKA-CLASSIC-IMP - 1.75 LTR  ( MS - 34516 )</t>
  </si>
  <si>
    <t>PEARL VODKA - VODKA-CLASSIC-DOM - 750 ML</t>
  </si>
  <si>
    <t>PEARL VODKA - VODKA-CLASSIC-DOM - 750 ML  ( MS - 34546 )</t>
  </si>
  <si>
    <t>PEARL VODKA - VODKA-CLASSIC-DOM - 1.75 LTR</t>
  </si>
  <si>
    <t>PEARL VODKA - VODKA-CLASSIC-DOM - 1.75 LTR  ( MS - 34566 )</t>
  </si>
  <si>
    <t>PINNACLE VODKA - VODKA-CLASSIC-DOM - 750 ML</t>
  </si>
  <si>
    <t>PINNACLE VODKA - VODKA-CLASSIC-DOM - 750 ML  ( MS - 34579 )</t>
  </si>
  <si>
    <t>LUKSUSOWA POTATO - VODKA-CLASSIC-IMP - 750 ML</t>
  </si>
  <si>
    <t>LUKSUSOWA POTATO - VODKA-CLASSIC-IMP - 750 ML  ( MS - 34596 )</t>
  </si>
  <si>
    <t>LUKSUSOWA POTATO - VODKA-CLASSIC-IMP - 1.75 LTR</t>
  </si>
  <si>
    <t>LUKSUSOWA POTATO - VODKA-CLASSIC-IMP - 1.75 LTR  ( MS - 34598 )</t>
  </si>
  <si>
    <t>GREY GOOSE LA POIRE FLAVORED VODKA - VODKA-FLVRD-IMP - 750 ML</t>
  </si>
  <si>
    <t>GREY GOOSE LA POIRE FLAVORED VODKA - VODKA-FLVRD-IMP - 750 ML  ( MS - 34605 )</t>
  </si>
  <si>
    <t>PINNACLE 100 PROOF VODKA - VODKA-CLASSIC-DOM - 750 ML</t>
  </si>
  <si>
    <t>PINNACLE 100 PROOF VODKA - VODKA-CLASSIC-DOM - 750 ML  ( MS - 34649 )</t>
  </si>
  <si>
    <t>SOBIESKI POLISH VODKA - VODKA-CLASSIC-IMP - 750 ML</t>
  </si>
  <si>
    <t>SOBIESKI POLISH VODKA - VODKA-CLASSIC-IMP - 750 ML  ( MS - 34690 )</t>
  </si>
  <si>
    <t>PINNACLE VODKA - VODKA-CLASSIC-DOM - 375 ML</t>
  </si>
  <si>
    <t>PINNACLE VODKA - VODKA-CLASSIC-DOM - 375 ML  ( MS - 34698 )</t>
  </si>
  <si>
    <t>PEARL POMEGRANATE FLAVORED VODKA DSS - VODKA-FLVRD-DOM - 750 ML</t>
  </si>
  <si>
    <t>PEARL POMEGRANATE FLAVORED VODKA DSS - VODKA-FLVRD-DOM - 750 ML  ( MS - 34702 )</t>
  </si>
  <si>
    <t>STOLI CITROS - VODKA-FLVRD-IMP - 750 ML</t>
  </si>
  <si>
    <t>STOLI CITROS - VODKA-FLVRD-IMP - 750 ML  ( MS - 34713 )</t>
  </si>
  <si>
    <t>STOLI OHRANJ VODKA - VODKA-FLVRD-IMP - 750 ML</t>
  </si>
  <si>
    <t>STOLI OHRANJ VODKA - VODKA-FLVRD-IMP - 750 ML  ( MS - 34736 )</t>
  </si>
  <si>
    <t>STOLI 80 - VODKA-CLASSIC-IMP - 750 ML</t>
  </si>
  <si>
    <t>STOLI 80 - VODKA-CLASSIC-IMP - 750 ML  ( MS - 34746 )</t>
  </si>
  <si>
    <t>STOLI 80 - VODKA-CLASSIC-IMP - 1.0 LTR</t>
  </si>
  <si>
    <t>STOLI 80 - VODKA-CLASSIC-IMP - 1.0 LTR  ( MS - 34747 )</t>
  </si>
  <si>
    <t>STOLI 80 - VODKA-CLASSIC-IMP - 1.75 LTR</t>
  </si>
  <si>
    <t>STOLI 80 - VODKA-CLASSIC-IMP - 1.75 LTR  ( MS - 34748 )</t>
  </si>
  <si>
    <t>REYKA ICELAND VODKA - VODKA-CLASSIC-IMP - 750 ML</t>
  </si>
  <si>
    <t>REYKA ICELAND VODKA - VODKA-CLASSIC-IMP - 750 ML  ( MS - 34753 )</t>
  </si>
  <si>
    <t>REYKA ICELAND VODKA - VODKA-CLASSIC-IMP - 1.75 LTR</t>
  </si>
  <si>
    <t>REYKA ICELAND VODKA - VODKA-CLASSIC-IMP - 1.75 LTR  ( MS - 34759 )</t>
  </si>
  <si>
    <t>STOLI BLUEBERI BLUEBERRY VODKA - VODKA-FLVRD-IMP - 750 ML</t>
  </si>
  <si>
    <t>STOLI BLUEBERI BLUEBERRY VODKA - VODKA-FLVRD-IMP - 750 ML  ( MS - 34786 )</t>
  </si>
  <si>
    <t>SVEDKA SWEDISH VODKA - VODKA-CLASSIC-IMP - 1.0 LTR</t>
  </si>
  <si>
    <t>SVEDKA SWEDISH VODKA - VODKA-CLASSIC-IMP - 1.0 LTR  ( MS - 34819 )</t>
  </si>
  <si>
    <t>SVEDKA SWEDISH VODKA - VODKA-CLASSIC-IMP - 750 ML</t>
  </si>
  <si>
    <t>SVEDKA SWEDISH VODKA - VODKA-CLASSIC-IMP - 750 ML  ( MS - 34820 )</t>
  </si>
  <si>
    <t>TANQUERAY STERLING - VODKA-CLASSIC-IMP - 750 ML</t>
  </si>
  <si>
    <t>TANQUERAY STERLING - VODKA-CLASSIC-IMP - 750 ML  ( MS - 34856 )</t>
  </si>
  <si>
    <t>STOLI RAZBERI FLAVORED VODKA - VODKA-FLVRD-IMP - 750 ML</t>
  </si>
  <si>
    <t>STOLI RAZBERI FLAVORED VODKA - VODKA-FLVRD-IMP - 750 ML  ( MS - 34870 )</t>
  </si>
  <si>
    <t>STOLI VANIL FLAVORED VODKA - VODKA-FLVRD-IMP - 750 ML</t>
  </si>
  <si>
    <t>STOLI VANIL FLAVORED VODKA - VODKA-FLVRD-IMP - 750 ML  ( MS - 34880 )</t>
  </si>
  <si>
    <t>THREE OLIVES VODKA - VODKA-CLASSIC-IMP - 1.75 LTR</t>
  </si>
  <si>
    <t>THREE OLIVES VODKA - VODKA-CLASSIC-IMP - 1.75 LTR  ( MS - 34919 )</t>
  </si>
  <si>
    <t>THREE OLIVES GRAPE FLV VODKA - VODKA-FLVRD-IMP - 750 ML</t>
  </si>
  <si>
    <t>THREE OLIVES GRAPE FLV VODKA - VODKA-FLVRD-IMP - 750 ML  ( MS - 34995 )</t>
  </si>
  <si>
    <t>ARISTOCRAT SUPREME - VODKA-CLASSIC-DOM - 200 ML</t>
  </si>
  <si>
    <t>ARISTOCRAT SUPREME - VODKA-CLASSIC-DOM - 200 ML  ( MS - 35083 )</t>
  </si>
  <si>
    <t>ARISTOCRAT SUPREME - VODKA-CLASSIC-DOM - 375 ML</t>
  </si>
  <si>
    <t>ARISTOCRAT SUPREME - VODKA-CLASSIC-DOM - 375 ML  ( MS - 35084 )</t>
  </si>
  <si>
    <t>ARISTOCRAT SUPREME - VODKA-CLASSIC-DOM - 750 ML TRV</t>
  </si>
  <si>
    <t>ARISTOCRAT SUPREME - VODKA-CLASSIC-DOM - 750 ML TRV  ( MS - 35085 )</t>
  </si>
  <si>
    <t>ARISTOCRAT SUPREME - VODKA-CLASSIC-DOM - 1.0 LTR</t>
  </si>
  <si>
    <t>ARISTOCRAT SUPREME - VODKA-CLASSIC-DOM - 1.0 LTR  ( MS - 35087 )</t>
  </si>
  <si>
    <t>ARISTOCRAT SUPREME - VODKA-CLASSIC-DOM - 1.75 LTR</t>
  </si>
  <si>
    <t>ARISTOCRAT SUPREME - VODKA-CLASSIC-DOM - 1.75 LTR  ( MS - 35088 )</t>
  </si>
  <si>
    <t>PINNACLE VODKA - VODKA-CLASSIC-DOM - 1.0 LTR</t>
  </si>
  <si>
    <t>PINNACLE VODKA - VODKA-CLASSIC-DOM - 1.0 LTR  ( MS - 35242 )</t>
  </si>
  <si>
    <t>PINNACLE VODKA - VODKA-CLASSIC-DOM - 750 ML TRV</t>
  </si>
  <si>
    <t>PINNACLE VODKA - VODKA-CLASSIC-DOM - 750 ML TRV  ( MS - 35289 )</t>
  </si>
  <si>
    <t>BARTON - VODKA-CLASSIC-DOM - 1.0 LTR</t>
  </si>
  <si>
    <t>BARTON - VODKA-CLASSIC-DOM - 1.0 LTR  ( MS - 35317 )</t>
  </si>
  <si>
    <t>BARTON - VODKA-CLASSIC-DOM - 1.75 LTR</t>
  </si>
  <si>
    <t>BARTON - VODKA-CLASSIC-DOM - 1.75 LTR  ( MS - 35318 )</t>
  </si>
  <si>
    <t>ABSOLUT MANGO FLAVORED VODKA - VODKA-FLVRD-IMP - 750 ML</t>
  </si>
  <si>
    <t>ABSOLUT MANGO FLAVORED VODKA - VODKA-FLVRD-IMP - 750 ML  ( MS - 35354 )</t>
  </si>
  <si>
    <t>BLUE ICE POTATO VODKA - VODKA-CLASSIC-DOM - 750 ML</t>
  </si>
  <si>
    <t>BLUE ICE POTATO VODKA - VODKA-CLASSIC-DOM - 750 ML  ( MS - 35356 )</t>
  </si>
  <si>
    <t>BLUE ICE POTATO VODKA - VODKA-CLASSIC-DOM - 1.75 LTR</t>
  </si>
  <si>
    <t>BLUE ICE POTATO VODKA - VODKA-CLASSIC-DOM - 1.75 LTR  ( MS - 35358 )</t>
  </si>
  <si>
    <t>BURNETT'S VODKA 80 PROOF - VODKA-CLASSIC-DOM - 750 ML TRV</t>
  </si>
  <si>
    <t>BURNETT'S VODKA 80 PROOF - VODKA-CLASSIC-DOM - 750 ML TRV  ( MS - 35410 )</t>
  </si>
  <si>
    <t>BURNETT'S VODKA 80 PROOF - VODKA-CLASSIC-DOM - 200 ML</t>
  </si>
  <si>
    <t>BURNETT'S VODKA 80 PROOF - VODKA-CLASSIC-DOM - 200 ML  ( MS - 35413 )</t>
  </si>
  <si>
    <t>BURNETT'S VODKA 80 PROOF - VODKA-CLASSIC-DOM - 750 ML</t>
  </si>
  <si>
    <t>BURNETT'S VODKA 80 PROOF - VODKA-CLASSIC-DOM - 750 ML  ( MS - 35416 )</t>
  </si>
  <si>
    <t>BURNETT'S VODKA 80 PROOF - VODKA-CLASSIC-DOM - 1.0 LTR</t>
  </si>
  <si>
    <t>BURNETT'S VODKA 80 PROOF - VODKA-CLASSIC-DOM - 1.0 LTR  ( MS - 35417 )</t>
  </si>
  <si>
    <t>PINNACLE 100 PROOF VODKA - VODKA-CLASSIC-DOM - 1.75 LTR</t>
  </si>
  <si>
    <t>PINNACLE 100 PROOF VODKA - VODKA-CLASSIC-DOM - 1.75 LTR  ( MS - 35529 )</t>
  </si>
  <si>
    <t>CATHEAD VODKA - VODKA-CLASSIC-DOM - 750 ML</t>
  </si>
  <si>
    <t>CATHEAD VODKA - VODKA-CLASSIC-DOM - 750 ML  ( MS - 35592 )</t>
  </si>
  <si>
    <t>PINNACLE WHIPPED CREAM FLAVORED VODKA - VODKA-FLVRD-IMP - 750 ML</t>
  </si>
  <si>
    <t>PINNACLE WHIPPED CREAM FLAVORED VODKA - VODKA-FLVRD-IMP - 750 ML  ( MS - 35626 )</t>
  </si>
  <si>
    <t>CROWN RUSSE (PET) - VODKA-CLASSIC-DOM - 375 ML</t>
  </si>
  <si>
    <t>CROWN RUSSE (PET) - VODKA-CLASSIC-DOM - 375 ML  ( MS - 35644 )</t>
  </si>
  <si>
    <t>CROWN RUSSE - VODKA-CLASSIC-DOM - 1.0 LTR</t>
  </si>
  <si>
    <t>CROWN RUSSE - VODKA-CLASSIC-DOM - 1.0 LTR  ( MS - 35647 )</t>
  </si>
  <si>
    <t>CROWN RUSSE (PET) - VODKA-CLASSIC-DOM - 1.75 LTR</t>
  </si>
  <si>
    <t>CROWN RUSSE (PET) - VODKA-CLASSIC-DOM - 1.75 LTR  ( MS - 35648 )</t>
  </si>
  <si>
    <t>PEARL CUCUMBER FLAVORED VODKA DSS - VODKA-FLVRD-DOM - 750 ML</t>
  </si>
  <si>
    <t>PEARL CUCUMBER FLAVORED VODKA DSS - VODKA-FLVRD-DOM - 750 ML  ( MS - 35699 )</t>
  </si>
  <si>
    <t>CATHEAD VODKA - VODKA-CLASSIC-DOM - 1.75 LTR</t>
  </si>
  <si>
    <t>CATHEAD VODKA - VODKA-CLASSIC-DOM - 1.75 LTR  ( MS - 35762 )</t>
  </si>
  <si>
    <t>PINNACLE CAKE FLAVORED VODKA (DSS) - VODKA-FLVRD-IMP - 750 ML</t>
  </si>
  <si>
    <t>PINNACLE CAKE FLAVORED VODKA (DSS) - VODKA-FLVRD-IMP - 750 ML  ( MS - 35780 )</t>
  </si>
  <si>
    <t>DOBRA - VODKA-CLASSIC-DOM - 200 ML</t>
  </si>
  <si>
    <t>DOBRA - VODKA-CLASSIC-DOM - 200 ML  ( MS - 35813 )</t>
  </si>
  <si>
    <t>DOBRA - VODKA-CLASSIC-DOM - 1.75 LTR</t>
  </si>
  <si>
    <t>DOBRA - VODKA-CLASSIC-DOM - 1.75 LTR  ( MS - 35818 )</t>
  </si>
  <si>
    <t>PINNACLE PINEAPPLE FLAVORED VODKA - VODKA-FLVRD-IMP - 750 ML</t>
  </si>
  <si>
    <t>PINNACLE PINEAPPLE FLAVORED VODKA - VODKA-FLVRD-IMP - 750 ML  ( MS - 35953 )</t>
  </si>
  <si>
    <t>PINNACLE PEACH FLAVORED VODKA (DSS) - VODKA-FLVRD-IMP - 750 ML</t>
  </si>
  <si>
    <t>PINNACLE PEACH FLAVORED VODKA (DSS) - VODKA-FLVRD-IMP - 750 ML  ( MS - 36015 )</t>
  </si>
  <si>
    <t>GILBEYS VODKA* - VODKA-CLASSIC-DOM - 1.0 LTR</t>
  </si>
  <si>
    <t>GILBEYS VODKA* - VODKA-CLASSIC-DOM - 1.0 LTR  ( MS - 36097 )</t>
  </si>
  <si>
    <t>DEEP EDDY VODKA - VODKA-CLASSIC-DOM - 750 ML</t>
  </si>
  <si>
    <t>DEEP EDDY VODKA - VODKA-CLASSIC-DOM - 750 ML  ( MS - 36122 )</t>
  </si>
  <si>
    <t>DEEP EDDY VODKA - VODKA-CLASSIC-DOM - 1.75 LTR</t>
  </si>
  <si>
    <t>DEEP EDDY VODKA - VODKA-CLASSIC-DOM - 1.75 LTR  ( MS - 36124 )</t>
  </si>
  <si>
    <t>PINNACLE SALTED CARAMEL FLVD VODKA (DSS) - VODKA-FLVRD-IMP - 750 ML</t>
  </si>
  <si>
    <t>PINNACLE SALTED CARAMEL FLVD VODKA (DSS) - VODKA-FLVRD-IMP - 750 ML  ( MS - 36165 )</t>
  </si>
  <si>
    <t>HANGAR 1 VODKA - VODKA-CLASSIC-DOM - 750 ML</t>
  </si>
  <si>
    <t>HANGAR 1 VODKA - VODKA-CLASSIC-DOM - 750 ML  ( MS - 36261 )</t>
  </si>
  <si>
    <t>MS-36769</t>
  </si>
  <si>
    <t>ABSOLUT GRAPEFRUIT FLAVORED VODKA - VODKA-FLVRD-IMP - 750 ML</t>
  </si>
  <si>
    <t>ABSOLUT GRAPEFRUIT FLAVORED VODKA - VODKA-FLVRD-IMP - 750 ML  ( MS - 36769 )</t>
  </si>
  <si>
    <t>CIROC SNAP FROST VODKA - VODKA-CLASSIC-IMP - 1.0 LTR</t>
  </si>
  <si>
    <t>CIROC SNAP FROST VODKA - VODKA-CLASSIC-IMP - 1.0 LTR  ( MS - 36870 )</t>
  </si>
  <si>
    <t>CIROC SNAP FROST VODKA - VODKA-CLASSIC-IMP - 750 ML</t>
  </si>
  <si>
    <t>CIROC SNAP FROST VODKA - VODKA-CLASSIC-IMP - 750 ML  ( MS - 36871 )</t>
  </si>
  <si>
    <t>MCCORMICK - VODKA-CLASSIC-DOM - 1.0 LTR</t>
  </si>
  <si>
    <t>MCCORMICK - VODKA-CLASSIC-DOM - 1.0 LTR  ( MS - 36887 )</t>
  </si>
  <si>
    <t>MCCORMICK - VODKA-CLASSIC-DOM - 1.75 LTR</t>
  </si>
  <si>
    <t>MCCORMICK - VODKA-CLASSIC-DOM - 1.75 LTR  ( MS - 36908 )</t>
  </si>
  <si>
    <t>NEW AMSTERDAM VODKA - VODKA-CLASSIC-DOM - 50 ML</t>
  </si>
  <si>
    <t>NEW AMSTERDAM VODKA - VODKA-CLASSIC-DOM - 50 ML  ( MS - 36965 )</t>
  </si>
  <si>
    <t>NEW AMSTERDAM VODKA - VODKA-CLASSIC-DOM - 100 ML</t>
  </si>
  <si>
    <t>NEW AMSTERDAM VODKA - VODKA-CLASSIC-DOM - 100 ML  ( MS - 36966 )</t>
  </si>
  <si>
    <t>NEW AMSTERDAM VODKA - VODKA-CLASSIC-DOM - 200 ML</t>
  </si>
  <si>
    <t>NEW AMSTERDAM VODKA - VODKA-CLASSIC-DOM - 200 ML  ( MS - 36967 )</t>
  </si>
  <si>
    <t>NEW AMSTERDAM VODKA FLASK - VODKA-CLASSIC-DOM - 375 ML</t>
  </si>
  <si>
    <t>NEW AMSTERDAM VODKA FLASK - VODKA-CLASSIC-DOM - 375 ML  ( MS - 36968 )</t>
  </si>
  <si>
    <t>NEW AMSTERDAM VODKA - VODKA-CLASSIC-DOM - 1.0 LTR</t>
  </si>
  <si>
    <t>NEW AMSTERDAM VODKA - VODKA-CLASSIC-DOM - 1.0 LTR  ( MS - 36970 )</t>
  </si>
  <si>
    <t>NEW AMSTERDAM VODKA - VODKA-CLASSIC-DOM - 1.75 LTR</t>
  </si>
  <si>
    <t>NEW AMSTERDAM VODKA - VODKA-CLASSIC-DOM - 1.75 LTR  ( MS - 36971 )</t>
  </si>
  <si>
    <t>OCEAN VODKA (HAWAII) - VODKA-CLASSIC-DOM - 750 ML</t>
  </si>
  <si>
    <t>OCEAN VODKA (HAWAII) - VODKA-CLASSIC-DOM - 750 ML  ( MS - 37040 )</t>
  </si>
  <si>
    <t>MS-37063</t>
  </si>
  <si>
    <t>ELIT IMPORTED VODKA - VODKA-CLASSIC-IMP - 750 ML</t>
  </si>
  <si>
    <t>ELIT IMPORTED VODKA - VODKA-CLASSIC-IMP - 750 ML  ( MS - 37063 )</t>
  </si>
  <si>
    <t>MR BOSTON - VODKA-CLASSIC-DOM - 1.0 LTR</t>
  </si>
  <si>
    <t>MR BOSTON - VODKA-CLASSIC-DOM - 1.0 LTR  ( MS - 37067 )</t>
  </si>
  <si>
    <t>POPOV 80PRF PREMIUM BLND VODKA SPECIALTY - VODKA-CLASSIC-DOM - 1.75 LTR</t>
  </si>
  <si>
    <t>POPOV 80PRF PREMIUM BLND VODKA SPECIALTY - VODKA-CLASSIC-DOM - 1.75 LTR  ( MS - 37418 )</t>
  </si>
  <si>
    <t>RAIN VODKA - VODKA-CLASSIC-DOM - 750 ML</t>
  </si>
  <si>
    <t>RAIN VODKA - VODKA-CLASSIC-DOM - 750 ML  ( MS - 37586 )</t>
  </si>
  <si>
    <t>SEAGRAM'S EXTRA SMOOTH VODKA - VODKA-CLASSIC-DOM - 750 ML</t>
  </si>
  <si>
    <t>SEAGRAM'S EXTRA SMOOTH VODKA - VODKA-CLASSIC-DOM - 750 ML  ( MS - 37886 )</t>
  </si>
  <si>
    <t>SEAGRAM'S EXTRA SMOOTH VODKA - VODKA-CLASSIC-DOM - 1.0 LTR</t>
  </si>
  <si>
    <t>SEAGRAM'S EXTRA SMOOTH VODKA - VODKA-CLASSIC-DOM - 1.0 LTR  ( MS - 37887 )</t>
  </si>
  <si>
    <t>SEAGRAM'S EXTRA SMOOTH VODKA - VODKA-CLASSIC-DOM - 1.75 LTR</t>
  </si>
  <si>
    <t>SEAGRAM'S EXTRA SMOOTH VODKA - VODKA-CLASSIC-DOM - 1.75 LTR  ( MS - 37890 )</t>
  </si>
  <si>
    <t>SKOL - VODKA-CLASSIC-DOM - 1.75 LTR</t>
  </si>
  <si>
    <t>SKOL - VODKA-CLASSIC-DOM - 1.75 LTR  ( MS - 37938 )</t>
  </si>
  <si>
    <t>SKYY - VODKA-CLASSIC-DOM - 375 ML</t>
  </si>
  <si>
    <t>SKYY - VODKA-CLASSIC-DOM - 375 ML  ( MS - 37984 )</t>
  </si>
  <si>
    <t>SKYY - VODKA-CLASSIC-DOM - 750 ML</t>
  </si>
  <si>
    <t>SKYY - VODKA-CLASSIC-DOM - 750 ML  ( MS - 37986 )</t>
  </si>
  <si>
    <t>SKYY - VODKA-CLASSIC-DOM - 1.0 LTR</t>
  </si>
  <si>
    <t>SKYY - VODKA-CLASSIC-DOM - 1.0 LTR  ( MS - 37987 )</t>
  </si>
  <si>
    <t>SKYY - VODKA-CLASSIC-DOM - 1.75 LTR</t>
  </si>
  <si>
    <t>SKYY - VODKA-CLASSIC-DOM - 1.75 LTR  ( MS - 37988 )</t>
  </si>
  <si>
    <t>SMIRNOFF - VODKA-CLASSIC-DOM - 50 ML</t>
  </si>
  <si>
    <t>SMIRNOFF - VODKA-CLASSIC-DOM - 50 ML  ( MS - 37991 )</t>
  </si>
  <si>
    <t>SMIRNOFF - VODKA-CLASSIC-DOM - 200 ML</t>
  </si>
  <si>
    <t>SMIRNOFF - VODKA-CLASSIC-DOM - 200 ML  ( MS - 37993 )</t>
  </si>
  <si>
    <t>SMIRNOFF - VODKA-CLASSIC-DOM - 375 ML</t>
  </si>
  <si>
    <t>SMIRNOFF - VODKA-CLASSIC-DOM - 375 ML  ( MS - 37994 )</t>
  </si>
  <si>
    <t>SMIRNOFF - VODKA-CLASSIC-DOM - 750 ML</t>
  </si>
  <si>
    <t>SMIRNOFF - VODKA-CLASSIC-DOM - 750 ML  ( MS - 37996 )</t>
  </si>
  <si>
    <t>SMIRNOFF - VODKA-CLASSIC-DOM - 1.0 LTR</t>
  </si>
  <si>
    <t>SMIRNOFF - VODKA-CLASSIC-DOM - 1.0 LTR  ( MS - 37997 )</t>
  </si>
  <si>
    <t>TAAKA - VODKA-CLASSIC-DOM - 50 ML</t>
  </si>
  <si>
    <t>TAAKA - VODKA-CLASSIC-DOM - 50 ML  ( MS - 38061 )</t>
  </si>
  <si>
    <t>TAAKA - VODKA-CLASSIC-DOM - 200 ML</t>
  </si>
  <si>
    <t>TAAKA - VODKA-CLASSIC-DOM - 200 ML  ( MS - 38063 )</t>
  </si>
  <si>
    <t>TAAKA - VODKA-CLASSIC-DOM - 750 ML</t>
  </si>
  <si>
    <t>TAAKA - VODKA-CLASSIC-DOM - 750 ML  ( MS - 38066 )</t>
  </si>
  <si>
    <t>TAAKA - VODKA-CLASSIC-DOM - 1.0 LTR</t>
  </si>
  <si>
    <t>TAAKA - VODKA-CLASSIC-DOM - 1.0 LTR  ( MS - 38067 )</t>
  </si>
  <si>
    <t>TAAKA - VODKA-CLASSIC-DOM - 1.75 LTR  ( MS - 38068 )</t>
  </si>
  <si>
    <t>TAAKA - VODKA-CLASSIC-DOM - 100 ML</t>
  </si>
  <si>
    <t>TAAKA - VODKA-CLASSIC-DOM - 100 ML  ( MS - 38069 )</t>
  </si>
  <si>
    <t>TAAKA - VODKA-CLASSIC-DOM - 750 ML TRV</t>
  </si>
  <si>
    <t>TAAKA - VODKA-CLASSIC-DOM - 750 ML TRV  ( MS - 38076 )</t>
  </si>
  <si>
    <t>PLATINUM 7X VODKA (WAS TAAKA PLATINUM) - VODKA-CLASSIC-DOM - 200 ML</t>
  </si>
  <si>
    <t>PLATINUM 7X VODKA (WAS TAAKA PLATINUM) - VODKA-CLASSIC-DOM - 200 ML  ( MS - 38083 )</t>
  </si>
  <si>
    <t>PLATINUM 7X VODKA (WAS TAAKA PLATINUM) - VODKA-CLASSIC-DOM - 375 ML</t>
  </si>
  <si>
    <t>PLATINUM 7X VODKA (WAS TAAKA PLATINUM) - VODKA-CLASSIC-DOM - 375 ML  ( MS - 38084 )</t>
  </si>
  <si>
    <t>PLATINUM 7X VODKA (WAS TAAKA PLATINUM) - VODKA-CLASSIC-DOM - 750 ML</t>
  </si>
  <si>
    <t>PLATINUM 7X VODKA (WAS TAAKA PLATINUM) - VODKA-CLASSIC-DOM - 750 ML  ( MS - 38086 )</t>
  </si>
  <si>
    <t>PLATINUM 7X VODKA (WAS TAAKA PLATINUM) - VODKA-CLASSIC-DOM - 1.75 LTR</t>
  </si>
  <si>
    <t>PLATINUM 7X VODKA (WAS TAAKA PLATINUM) - VODKA-CLASSIC-DOM - 1.75 LTR  ( MS - 38088 )</t>
  </si>
  <si>
    <t>360 VODKA - VODKA-CLASSIC-DOM - 750 ML</t>
  </si>
  <si>
    <t>360 VODKA - VODKA-CLASSIC-DOM - 750 ML  ( MS - 38169 )</t>
  </si>
  <si>
    <t>360 VODKA - VODKA-CLASSIC-DOM - 1.75 LTR</t>
  </si>
  <si>
    <t>360 VODKA - VODKA-CLASSIC-DOM - 1.75 LTR  ( MS - 38170 )</t>
  </si>
  <si>
    <t>TITO HANDMADE TEXAS VODKA - VODKA-CLASSIC-DOM - 375 ML</t>
  </si>
  <si>
    <t>TITO HANDMADE TEXAS VODKA - VODKA-CLASSIC-DOM - 375 ML  ( MS - 38174 )</t>
  </si>
  <si>
    <t>TITO HANDMADE TEXAS VODKA - VODKA-CLASSIC-DOM - 750 ML</t>
  </si>
  <si>
    <t>TITO HANDMADE TEXAS VODKA - VODKA-CLASSIC-DOM - 750 ML  ( MS - 38176 )</t>
  </si>
  <si>
    <t>TITO HANDMADE TEXAS VODKA - VODKA-CLASSIC-DOM - 1.0 LTR</t>
  </si>
  <si>
    <t>TITO HANDMADE TEXAS VODKA - VODKA-CLASSIC-DOM - 1.0 LTR  ( MS - 38177 )</t>
  </si>
  <si>
    <t>TITO HANDMADE TEXAS VODKA - VODKA-CLASSIC-DOM - 1.75 LTR</t>
  </si>
  <si>
    <t>TITO HANDMADE TEXAS VODKA - VODKA-CLASSIC-DOM - 1.75 LTR  ( MS - 38178 )</t>
  </si>
  <si>
    <t>TITO HANDMADE TEXAS VODKA - VODKA-CLASSIC-DOM - 200 ML</t>
  </si>
  <si>
    <t>TITO HANDMADE TEXAS VODKA - VODKA-CLASSIC-DOM - 200 ML  ( MS - 38179 )</t>
  </si>
  <si>
    <t>MS-38194</t>
  </si>
  <si>
    <t>TITO'S HANDMADE VODKA/12B-SHRINKWRAP SLV - VODKA-CLASSIC-DOM - 50 ML</t>
  </si>
  <si>
    <t>TITO'S HANDMADE VODKA/12B-SHRINKWRAP SLV - VODKA-CLASSIC-DOM - 50 ML  ( MS - 38194 )</t>
  </si>
  <si>
    <t>MS-38519</t>
  </si>
  <si>
    <t>WHEATLEY VODKA - VODKA-CLASSIC-DOM - 1.75 LTR</t>
  </si>
  <si>
    <t>WHEATLEY VODKA - VODKA-CLASSIC-DOM - 1.75 LTR  ( MS - 38519 )</t>
  </si>
  <si>
    <t>BURNETT'S VODKA 100 PROOF - VODKA-CLASSIC-DOM - 1.75 LTR</t>
  </si>
  <si>
    <t>BURNETT'S VODKA 100 PROOF - VODKA-CLASSIC-DOM - 1.75 LTR  ( MS - 39175 )</t>
  </si>
  <si>
    <t>MS-39348</t>
  </si>
  <si>
    <t>CATHEAD BITTER ORANGE FLAVORED VODKA - VODKA-FLVRD-DOM - 750 ML</t>
  </si>
  <si>
    <t>CATHEAD BITTER ORANGE FLAVORED VODKA - VODKA-FLVRD-DOM - 750 ML  ( MS - 39348 )</t>
  </si>
  <si>
    <t>MS-39349</t>
  </si>
  <si>
    <t>CATHEAD BITTER ORANGE FLAVORED VODKA - VODKA-FLVRD-DOM - 1.0 LTR</t>
  </si>
  <si>
    <t>CATHEAD BITTER ORANGE FLAVORED VODKA - VODKA-FLVRD-DOM - 1.0 LTR  ( MS - 39349 )</t>
  </si>
  <si>
    <t>NEW AMSTERDAM VODKA - VODKA-CLASSIC-DOM - 375 ML</t>
  </si>
  <si>
    <t>NEW AMSTERDAM VODKA - VODKA-CLASSIC-DOM - 375 ML  ( MS - 39465 )</t>
  </si>
  <si>
    <t>TAAKA APPLE FLAVORED VODKA - VODKA-FLVRD-DOM - 750 ML</t>
  </si>
  <si>
    <t>TAAKA APPLE FLAVORED VODKA - VODKA-FLVRD-DOM - 750 ML  ( MS - 39806 )</t>
  </si>
  <si>
    <t>SMIRNOFF - VODKA-CLASSIC-DOM - 375 ML  ( MS - 39864 )</t>
  </si>
  <si>
    <t>SMIRNOFF - VODKA-CLASSIC-DOM - 750 ML  ( MS - 39866 )</t>
  </si>
  <si>
    <t>SMIRNOFF - VODKA-CLASSIC-DOM - 1.75 LTR</t>
  </si>
  <si>
    <t>SMIRNOFF - VODKA-CLASSIC-DOM - 1.75 LTR  ( MS - 39868 )</t>
  </si>
  <si>
    <t>TAAKA - VODKA-CLASSIC-DOM - 200 ML  ( MS - 39883 )</t>
  </si>
  <si>
    <t>TAAKA - VODKA-CLASSIC-DOM - 375 ML  ( MS - 39884 )</t>
  </si>
  <si>
    <t>TAAKA - VODKA-CLASSIC-DOM - 750 ML  ( MS - 39886 )</t>
  </si>
  <si>
    <t>TAAKA - VODKA-CLASSIC-DOM - 1.0 LTR  ( MS - 39887 )</t>
  </si>
  <si>
    <t>DEEP EDDY PEACH FLAVORED VODKA - VODKA-FLVRD-DOM - 750 ML</t>
  </si>
  <si>
    <t>DEEP EDDY PEACH FLAVORED VODKA - VODKA-FLVRD-DOM - 750 ML  ( MS - 39922 )</t>
  </si>
  <si>
    <t>TAAKA PINEAPPLE FLAVORED VODKA - VODKA-FLVRD-DOM - 750 ML</t>
  </si>
  <si>
    <t>TAAKA PINEAPPLE FLAVORED VODKA - VODKA-FLVRD-DOM - 750 ML  ( MS - 40040 )</t>
  </si>
  <si>
    <t>DEEP EDDY LEMON FLAVORED VODKA - VODKA-FLVRD-DOM - 750 ML</t>
  </si>
  <si>
    <t>DEEP EDDY LEMON FLAVORED VODKA - VODKA-FLVRD-DOM - 750 ML  ( MS - 40053 )</t>
  </si>
  <si>
    <t>NEW AMSTERDAM MANGO FLAVORED VODKA - VODKA-FLVRD-DOM - 375 ML</t>
  </si>
  <si>
    <t>NEW AMSTERDAM MANGO FLAVORED VODKA - VODKA-FLVRD-DOM - 375 ML  ( MS - 40070 )</t>
  </si>
  <si>
    <t>BURNETT'S RED BERRY FLAVORED VODKA - VODKA-FLVRD-DOM - 750 ML</t>
  </si>
  <si>
    <t>BURNETT'S RED BERRY FLAVORED VODKA - VODKA-FLVRD-DOM - 750 ML  ( MS - 40131 )</t>
  </si>
  <si>
    <t>DEEP EDDY CRANBERRY FLAVORED VODKA - VODKA-FLVRD-DOM - 750 ML</t>
  </si>
  <si>
    <t>DEEP EDDY CRANBERRY FLAVORED VODKA - VODKA-FLVRD-DOM - 750 ML  ( MS - 40152 )</t>
  </si>
  <si>
    <t>NEW AMSTERDAM PINEAPPLE FLAVORED VODKA - VODKA-FLVRD-DOM - 50 ML</t>
  </si>
  <si>
    <t>NEW AMSTERDAM PINEAPPLE FLAVORED VODKA - VODKA-FLVRD-DOM - 50 ML  ( MS - 40189 )</t>
  </si>
  <si>
    <t>NEW AMSTERDAM PINEAPPLE FLAVORED VODKA - VODKA-FLVRD-DOM - 200 ML</t>
  </si>
  <si>
    <t>NEW AMSTERDAM PINEAPPLE FLAVORED VODKA - VODKA-FLVRD-DOM - 200 ML  ( MS - 40191 )</t>
  </si>
  <si>
    <t>NEW AMSTERDAM PINEAPPLE FLAVORED VODKA - VODKA-FLVRD-DOM - 375 ML</t>
  </si>
  <si>
    <t>NEW AMSTERDAM PINEAPPLE FLAVORED VODKA - VODKA-FLVRD-DOM - 375 ML  ( MS - 40192 )</t>
  </si>
  <si>
    <t>NEW AMSTERDAM PINEAPPLE FLAVORED VODKA - VODKA-FLVRD-DOM - 1.75 LTR</t>
  </si>
  <si>
    <t>NEW AMSTERDAM PINEAPPLE FLAVORED VODKA - VODKA-FLVRD-DOM - 1.75 LTR  ( MS - 40195 )</t>
  </si>
  <si>
    <t>NEW AMSTERDAM COCONUT FLAVORED VODKA - VODKA-FLVRD-DOM - 375 ML</t>
  </si>
  <si>
    <t>NEW AMSTERDAM COCONUT FLAVORED VODKA - VODKA-FLVRD-DOM - 375 ML  ( MS - 40288 )</t>
  </si>
  <si>
    <t>NEW AMSTERDAM COCONUT FLAVORED VODKA - VODKA-FLVRD-DOM - 1.75 LTR</t>
  </si>
  <si>
    <t>NEW AMSTERDAM COCONUT FLAVORED VODKA - VODKA-FLVRD-DOM - 1.75 LTR  ( MS - 40291 )</t>
  </si>
  <si>
    <t>NEW AMSTERDAM PEACH FLAVORED VODKA - VODKA-FLVRD-DOM - 1.75 LTR</t>
  </si>
  <si>
    <t>NEW AMSTERDAM PEACH FLAVORED VODKA - VODKA-FLVRD-DOM - 1.75 LTR  ( MS - 40313 )</t>
  </si>
  <si>
    <t>NEW AMSTERDAM RED BERRY FLAVORED VODKA - VODKA-FLVRD-DOM - 1.75 LTR</t>
  </si>
  <si>
    <t>NEW AMSTERDAM RED BERRY FLAVORED VODKA - VODKA-FLVRD-DOM - 1.75 LTR  ( MS - 40315 )</t>
  </si>
  <si>
    <t>DEEP EDDY RUBY RED GRAPEFRUIT FLVRD VOD - VODKA-FLVRD-DOM - 750 ML</t>
  </si>
  <si>
    <t>DEEP EDDY RUBY RED GRAPEFRUIT FLVRD VOD - VODKA-FLVRD-DOM - 750 ML  ( MS - 40327 )</t>
  </si>
  <si>
    <t>DEEP EDDY SWEET TEA FLAVORED VODKA - VODKA-FLVRD-DOM - 750 ML</t>
  </si>
  <si>
    <t>DEEP EDDY SWEET TEA FLAVORED VODKA - VODKA-FLVRD-DOM - 750 ML  ( MS - 40331 )</t>
  </si>
  <si>
    <t>BURNETT'S STRAWBERRY BANANA FLAVORED VOD - VODKA-FLVRD-DOM - 750 ML</t>
  </si>
  <si>
    <t>BURNETT'S STRAWBERRY BANANA FLAVORED VOD - VODKA-FLVRD-DOM - 750 ML  ( MS - 40359 )</t>
  </si>
  <si>
    <t>TAAKA PEACH FLAVORED VODKA - VODKA-FLVRD-DOM - 375 ML</t>
  </si>
  <si>
    <t>TAAKA PEACH FLAVORED VODKA - VODKA-FLVRD-DOM - 375 ML  ( MS - 40492 )</t>
  </si>
  <si>
    <t>TAAKA PEACH FLAVORED VODKA - VODKA-FLVRD-DOM - 750 ML</t>
  </si>
  <si>
    <t>TAAKA PEACH FLAVORED VODKA - VODKA-FLVRD-DOM - 750 ML  ( MS - 40589 )</t>
  </si>
  <si>
    <t>NEW AMSTERDAM PEACH FLAVORED VODKA - VODKA-FLVRD-DOM - 50 ML</t>
  </si>
  <si>
    <t>NEW AMSTERDAM PEACH FLAVORED VODKA - VODKA-FLVRD-DOM - 50 ML  ( MS - 40590 )</t>
  </si>
  <si>
    <t>NEW AMSTERDAM PEACH FLAVORED VODKA - VODKA-FLVRD-DOM - 200 ML</t>
  </si>
  <si>
    <t>NEW AMSTERDAM PEACH FLAVORED VODKA - VODKA-FLVRD-DOM - 200 ML  ( MS - 40592 )</t>
  </si>
  <si>
    <t>NEW AMSTERDAM PEACH FLAVORED VODKA - VODKA-FLVRD-DOM - 375 ML</t>
  </si>
  <si>
    <t>NEW AMSTERDAM PEACH FLAVORED VODKA - VODKA-FLVRD-DOM - 375 ML  ( MS - 40593 )</t>
  </si>
  <si>
    <t>NEW AMSTERDAM RED BERRY FLAVORED VODKA - VODKA-FLVRD-DOM - 50 ML</t>
  </si>
  <si>
    <t>NEW AMSTERDAM RED BERRY FLAVORED VODKA - VODKA-FLVRD-DOM - 50 ML  ( MS - 40595 )</t>
  </si>
  <si>
    <t>NEW AMSTERDAM RED BERRY FLAVORED VODKA - VODKA-FLVRD-DOM - 200 ML</t>
  </si>
  <si>
    <t>NEW AMSTERDAM RED BERRY FLAVORED VODKA - VODKA-FLVRD-DOM - 200 ML  ( MS - 40597 )</t>
  </si>
  <si>
    <t>NEW AMSTERDAM RED BERRY FLAVORED VODKA - VODKA-FLVRD-DOM - 375 ML</t>
  </si>
  <si>
    <t>NEW AMSTERDAM RED BERRY FLAVORED VODKA - VODKA-FLVRD-DOM - 375 ML  ( MS - 40598 )</t>
  </si>
  <si>
    <t>TAAKA FRUIT PUNCH FLAVORED VODKA - VODKA-FLVRD-DOM - 750 ML</t>
  </si>
  <si>
    <t>TAAKA FRUIT PUNCH FLAVORED VODKA - VODKA-FLVRD-DOM - 750 ML  ( MS - 40714 )</t>
  </si>
  <si>
    <t>TAAKA WHIPPED CREAM FLAVORED VODKA - VODKA-FLVRD-DOM - 750 ML</t>
  </si>
  <si>
    <t>TAAKA WHIPPED CREAM FLAVORED VODKA - VODKA-FLVRD-DOM - 750 ML  ( MS - 40726 )</t>
  </si>
  <si>
    <t>SMIRNOFF SILVER - VODKA-CLASSIC-DOM - 750 ML</t>
  </si>
  <si>
    <t>SMIRNOFF SILVER - VODKA-CLASSIC-DOM - 750 ML  ( MS - 40926 )</t>
  </si>
  <si>
    <t>SMIRNOFF SILVER - VODKA-CLASSIC-DOM - 1.75 LTR</t>
  </si>
  <si>
    <t>SMIRNOFF SILVER - VODKA-CLASSIC-DOM - 1.75 LTR  ( MS - 40928 )</t>
  </si>
  <si>
    <t>TAAKA - VODKA-CLASSIC-DOM - 750 ML  ( MS - 41006 )</t>
  </si>
  <si>
    <t>TAAKA - VODKA-CLASSIC-DOM - 1.75 LTR  ( MS - 41008 )</t>
  </si>
  <si>
    <t>360 DOUBLE CHOCOLATE FLAVORED VODKA - VODKA-FLVRD-DOM - 750 ML</t>
  </si>
  <si>
    <t>360 DOUBLE CHOCOLATE FLAVORED VODKA - VODKA-FLVRD-DOM - 750 ML  ( MS - 41019 )</t>
  </si>
  <si>
    <t>FIREFLY SWEET TEA VODKA - VODKA-FLVRD-DOM - 750 ML</t>
  </si>
  <si>
    <t>FIREFLY SWEET TEA VODKA - VODKA-FLVRD-DOM - 750 ML  ( MS - 41209 )</t>
  </si>
  <si>
    <t>BURNETT'S STRAWBERRY FLAVORED VODKA - VODKA-FLVRD-DOM - 750 ML</t>
  </si>
  <si>
    <t>BURNETT'S STRAWBERRY FLAVORED VODKA - VODKA-FLVRD-DOM - 750 ML  ( MS - 41226 )</t>
  </si>
  <si>
    <t>BURNETT'S BLUEBERRY FLAVORED VODKA - VODKA-FLVRD-DOM - 750 ML</t>
  </si>
  <si>
    <t>BURNETT'S BLUEBERRY FLAVORED VODKA - VODKA-FLVRD-DOM - 750 ML  ( MS - 41271 )</t>
  </si>
  <si>
    <t>BURNETT'S PEACH FLAVORED VODKA - VODKA-FLVRD-DOM - 750 ML</t>
  </si>
  <si>
    <t>BURNETT'S PEACH FLAVORED VODKA - VODKA-FLVRD-DOM - 750 ML  ( MS - 41294 )</t>
  </si>
  <si>
    <t>BURNETT'S WATERMELON FLAVORED VODKA - VODKA-FLVRD-DOM - 750 ML</t>
  </si>
  <si>
    <t>BURNETT'S WATERMELON FLAVORED VODKA - VODKA-FLVRD-DOM - 750 ML  ( MS - 41320 )</t>
  </si>
  <si>
    <t>BURNETT'S CITRUS FLAVORED VODKA - VODKA-FLVRD-DOM - 1.75 LTR</t>
  </si>
  <si>
    <t>BURNETT'S CITRUS FLAVORED VODKA - VODKA-FLVRD-DOM - 1.75 LTR  ( MS - 41328 )</t>
  </si>
  <si>
    <t>BURNETT'S PINEAPPLE FLAVORED VODKA - VODKA-FLVRD-DOM - 750 ML</t>
  </si>
  <si>
    <t>BURNETT'S PINEAPPLE FLAVORED VODKA - VODKA-FLVRD-DOM - 750 ML  ( MS - 41413 )</t>
  </si>
  <si>
    <t>360 SORRENTO LEMON FLAVORED VODKA - VODKA-FLVRD-DOM - 750 ML</t>
  </si>
  <si>
    <t>360 SORRENTO LEMON FLAVORED VODKA - VODKA-FLVRD-DOM - 750 ML  ( MS - 41467 )</t>
  </si>
  <si>
    <t>CATHEAD HONEYSUCKLE FLAVORED VODKA - VODKA-FLVRD-DOM - 750 ML</t>
  </si>
  <si>
    <t>CATHEAD HONEYSUCKLE FLAVORED VODKA - VODKA-FLVRD-DOM - 750 ML  ( MS - 41570 )</t>
  </si>
  <si>
    <t>UV BLUE RASPBERRY FLAVORED VODKA - VODKA-FLVRD-DOM - 750 ML</t>
  </si>
  <si>
    <t>UV BLUE RASPBERRY FLAVORED VODKA - VODKA-FLVRD-DOM - 750 ML  ( MS - 41693 )</t>
  </si>
  <si>
    <t>TAAKA PINK LEMONADE FLAVORED VODKA - VODKA-FLVRD-DOM - 750 ML</t>
  </si>
  <si>
    <t>TAAKA PINK LEMONADE FLAVORED VODKA - VODKA-FLVRD-DOM - 750 ML  ( MS - 41785 )</t>
  </si>
  <si>
    <t>360 MADAGASCAR VANILLA FLAVORED VODKA - VODKA-FLVRD-DOM - 750 ML</t>
  </si>
  <si>
    <t>360 MADAGASCAR VANILLA FLAVORED VODKA - VODKA-FLVRD-DOM - 750 ML  ( MS - 41940 )</t>
  </si>
  <si>
    <t>360 GEORGIA PEACH FLAVORED VODKA - VODKA-FLVRD-DOM - 750 ML</t>
  </si>
  <si>
    <t>360 GEORGIA PEACH FLAVORED VODKA - VODKA-FLVRD-DOM - 750 ML  ( MS - 41943 )</t>
  </si>
  <si>
    <t>BURNETT'S WHIPPED CREAM FLAVORED VODKA - VODKA-FLVRD-DOM - 750 ML</t>
  </si>
  <si>
    <t>BURNETT'S WHIPPED CREAM FLAVORED VODKA - VODKA-FLVRD-DOM - 750 ML  ( MS - 42031 )</t>
  </si>
  <si>
    <t>MS-51109</t>
  </si>
  <si>
    <t>CIROC VS FRENCH BRANDY - BRNDY/CGNC-IMP - 1.0 LTR</t>
  </si>
  <si>
    <t>CIROC VS FRENCH BRANDY - BRNDY/CGNC-IMP - 1.0 LTR  ( MS - 51109 )</t>
  </si>
  <si>
    <t>CIROC APPLE FLAVORED VODKA SPECIALTY - VODKA-FLVRD-IMP - 50 ML</t>
  </si>
  <si>
    <t>CIROC APPLE FLAVORED VODKA SPECIALTY - VODKA-FLVRD-IMP - 50 ML  ( MS - 64509 )</t>
  </si>
  <si>
    <t>CIROC APPLE FLAVORED VODKA SPECIALTY - VODKA-FLVRD-IMP - 375 ML</t>
  </si>
  <si>
    <t>CIROC APPLE FLAVORED VODKA SPECIALTY - VODKA-FLVRD-IMP - 375 ML  ( MS - 64511 )</t>
  </si>
  <si>
    <t>CIROC APPLE FLAVORED VODKA SPECIALTY - VODKA-FLVRD-IMP - 750 ML</t>
  </si>
  <si>
    <t>CIROC APPLE FLAVORED VODKA SPECIALTY - VODKA-FLVRD-IMP - 750 ML  ( MS - 64512 )</t>
  </si>
  <si>
    <t>CIROC PINEAPPLE FLAVOR VODKA SPECIALTY - VODKA-FLVRD-IMP - 200 ML</t>
  </si>
  <si>
    <t>CIROC PINEAPPLE FLAVOR VODKA SPECIALTY - VODKA-FLVRD-IMP - 200 ML  ( MS - 64571 )</t>
  </si>
  <si>
    <t>CIROC PINEAPPLE FLAVOR VODKA SPECIALTY - VODKA-FLVRD-IMP - 375 ML</t>
  </si>
  <si>
    <t>CIROC PINEAPPLE FLAVOR VODKA SPECIALTY - VODKA-FLVRD-IMP - 375 ML  ( MS - 64572 )</t>
  </si>
  <si>
    <t>CIROC PINEAPPLE FLAVOR VODKA SPECIALTY - VODKA-FLVRD-IMP - 750 ML</t>
  </si>
  <si>
    <t>CIROC PINEAPPLE FLAVOR VODKA SPECIALTY - VODKA-FLVRD-IMP - 750 ML  ( MS - 64573 )</t>
  </si>
  <si>
    <t>CIROC PEACH FLAVORED VODKA SPECIALTY - VODKA-FLVRD-IMP - 50 ML</t>
  </si>
  <si>
    <t>CIROC PEACH FLAVORED VODKA SPECIALTY - VODKA-FLVRD-IMP - 50 ML  ( MS - 64710 )</t>
  </si>
  <si>
    <t>CIROC PEACH FLAVORED VODKA SPECIALTY - VODKA-FLVRD-IMP - 375 ML</t>
  </si>
  <si>
    <t>CIROC PEACH FLAVORED VODKA SPECIALTY - VODKA-FLVRD-IMP - 375 ML  ( MS - 64711 )</t>
  </si>
  <si>
    <t>CIROC PEACH FLAVORED VODKA SPECIALTY - VODKA-FLVRD-IMP - 1.75 LTR</t>
  </si>
  <si>
    <t>CIROC PEACH FLAVORED VODKA SPECIALTY - VODKA-FLVRD-IMP - 1.75 LTR  ( MS - 64714 )</t>
  </si>
  <si>
    <t>CIROC PEACH FLAVORED VODKA SPECIALTY - VODKA-FLVRD-IMP - 1.0 LTR</t>
  </si>
  <si>
    <t>CIROC PEACH FLAVORED VODKA SPECIALTY - VODKA-FLVRD-IMP - 1.0 LTR  ( MS - 64715 )</t>
  </si>
  <si>
    <t>CIROC PEACH FLAVORED VODKA SPECIALTY - VODKA-FLVRD-IMP - 750 ML</t>
  </si>
  <si>
    <t>CIROC PEACH FLAVORED VODKA SPECIALTY - VODKA-FLVRD-IMP - 750 ML  ( MS - 64716 )</t>
  </si>
  <si>
    <t>CIROC PEACH FLAVORED VODKA SPECIALTY - VODKA-FLVRD-IMP - 200 ML</t>
  </si>
  <si>
    <t>CIROC PEACH FLAVORED VODKA SPECIALTY - VODKA-FLVRD-IMP - 200 ML  ( MS - 64722 )</t>
  </si>
  <si>
    <t>CIROC COCONUT FLAVORED VODKA SPECIALTY - VODKA-FLVRD-IMP - 375 ML</t>
  </si>
  <si>
    <t>CIROC COCONUT FLAVORED VODKA SPECIALTY - VODKA-FLVRD-IMP - 375 ML  ( MS - 64741 )</t>
  </si>
  <si>
    <t>CIROC COCONUT FLAVORED VODKA SPECIALTY - VODKA-FLVRD-IMP - 200 ML</t>
  </si>
  <si>
    <t>CIROC COCONUT FLAVORED VODKA SPECIALTY - VODKA-FLVRD-IMP - 200 ML  ( MS - 64746 )</t>
  </si>
  <si>
    <t>CIROC COCONUT FLAVORED VODKA SPECIALTY - VODKA-FLVRD-IMP - 750 ML</t>
  </si>
  <si>
    <t>CIROC COCONUT FLAVORED VODKA SPECIALTY - VODKA-FLVRD-IMP - 750 ML  ( MS - 64750 )</t>
  </si>
  <si>
    <t>CIROC RED BERRY FLAVORED VODKA SPECIALTY - VODKA-FLVRD-IMP - 1.0 LTR</t>
  </si>
  <si>
    <t>CIROC RED BERRY FLAVORED VODKA SPECIALTY - VODKA-FLVRD-IMP - 1.0 LTR  ( MS - 64752 )</t>
  </si>
  <si>
    <t>CIROC RED BERRY FLAVORED VODKA SPECIALTY - VODKA-FLVRD-IMP - 750 ML</t>
  </si>
  <si>
    <t>CIROC RED BERRY FLAVORED VODKA SPECIALTY - VODKA-FLVRD-IMP - 750 ML  ( MS - 64755 )</t>
  </si>
  <si>
    <t>CIROC RED BERRY FLAVORED VODKA SPECIALTY - VODKA-FLVRD-IMP - 200 ML</t>
  </si>
  <si>
    <t>CIROC RED BERRY FLAVORED VODKA SPECIALTY - VODKA-FLVRD-IMP - 200 ML  ( MS - 64759 )</t>
  </si>
  <si>
    <t>CIROC RED BERRY FLAVORED VODKA SPECIALTY - VODKA-FLVRD-IMP - 50 ML</t>
  </si>
  <si>
    <t>CIROC RED BERRY FLAVORED VODKA SPECIALTY - VODKA-FLVRD-IMP - 50 ML  ( MS - 64761 )</t>
  </si>
  <si>
    <t>CIROC RED BERRY FLAVORED VODKA SPECIALTY - VODKA-FLVRD-IMP - 375 ML</t>
  </si>
  <si>
    <t>CIROC RED BERRY FLAVORED VODKA SPECIALTY - VODKA-FLVRD-IMP - 375 ML  ( MS - 64762 )</t>
  </si>
  <si>
    <t>CIROC RED BERRY FLAVORED VODKA SPECIALTY - VODKA-FLVRD-IMP - 1.75 LTR</t>
  </si>
  <si>
    <t>CIROC RED BERRY FLAVORED VODKA SPECIALTY - VODKA-FLVRD-IMP - 1.75 LTR  ( MS - 64767 )</t>
  </si>
  <si>
    <t>SMIRNOFF CHERRY FLAVORED (DSS) - VODKA-FLVRD-DOM - 750 ML</t>
  </si>
  <si>
    <t>SMIRNOFF CHERRY FLAVORED (DSS) - VODKA-FLVRD-DOM - 750 ML  ( MS - 77637 )</t>
  </si>
  <si>
    <t>SMIRNOFF CITRUS FLAVORED (DSS) - VODKA-FLVRD-DOM - 750 ML</t>
  </si>
  <si>
    <t>SMIRNOFF CITRUS FLAVORED (DSS) - VODKA-FLVRD-DOM - 750 ML  ( MS - 77647 )</t>
  </si>
  <si>
    <t>SMIRNOFF GREEN APPLE FLAVORED (DSS) - VODKA-FLVRD-DOM - 750 ML</t>
  </si>
  <si>
    <t>SMIRNOFF GREEN APPLE FLAVORED (DSS) - VODKA-FLVRD-DOM - 750 ML  ( MS - 77674 )</t>
  </si>
  <si>
    <t>SMIRNOFF KISSED CARAMEL FLAVORED (DSS) - VODKA-FLVRD-DOM - 750 ML</t>
  </si>
  <si>
    <t>SMIRNOFF KISSED CARAMEL FLAVORED (DSS) - VODKA-FLVRD-DOM - 750 ML  ( MS - 77683 )</t>
  </si>
  <si>
    <t>SMIRNOFF PINEAPPLE FLAVORED (DSS) - VODKA-FLVRD-DOM - 750 ML</t>
  </si>
  <si>
    <t>SMIRNOFF PINEAPPLE FLAVORED (DSS) - VODKA-FLVRD-DOM - 750 ML  ( MS - 77714 )</t>
  </si>
  <si>
    <t>SMIRNOFF STRAWBERRY FLAVORED (DSS) - VODKA-FLVRD-DOM - 750 ML</t>
  </si>
  <si>
    <t>SMIRNOFF STRAWBERRY FLAVORED (DSS) - VODKA-FLVRD-DOM - 750 ML  ( MS - 77842 )</t>
  </si>
  <si>
    <t>SMIRNOFF VANILLA FLAVORED (DSS) - VODKA-FLVRD-DOM - 750 ML</t>
  </si>
  <si>
    <t>SMIRNOFF VANILLA FLAVORED (DSS) - VODKA-FLVRD-DOM - 750 ML  ( MS - 77847 )</t>
  </si>
  <si>
    <t>SMIRNOFF WHIPPED CREAM FLAVORED (DSS) - VODKA-FLVRD-DOM - 750 ML</t>
  </si>
  <si>
    <t>SMIRNOFF WHIPPED CREAM FLAVORED (DSS) - VODKA-FLVRD-DOM - 750 ML  ( MS - 77858 )</t>
  </si>
  <si>
    <t>CASAMIGOS BLANCO TEQUILA 100% AGAVE - TEQUILA-BLANCO - 750 ML</t>
  </si>
  <si>
    <t>CASAMIGOS BLANCO TEQUILA 100% AGAVE - TEQUILA-BLANCO - 750 ML  ( MS - 87280 )</t>
  </si>
  <si>
    <t>PAUL MASSON GRANDE AMBER RED BERRY BRNDY - BRNDY/CGNC-DOM - 375 ML</t>
  </si>
  <si>
    <t>PAUL MASSON GRANDE AMBER RED BERRY BRNDY - BRNDY/CGNC-DOM - 375 ML  ( MS - 56804 )</t>
  </si>
  <si>
    <t>OLE SMOKY TENNESSEE MOONSHINE ORG UNAGED - DOM WHSKY-STRT-OTH - 750 ML</t>
  </si>
  <si>
    <t>OLE SMOKY TENNESSEE MOONSHINE ORG UNAGED - DOM WHSKY-STRT-OTH - 750 ML  ( MS - 27331 )</t>
  </si>
  <si>
    <t>CANADIAN RICH &amp; RARE APPLE FLAVORED - CAN-US BLND-US BTLD - 750 ML</t>
  </si>
  <si>
    <t>CANADIAN RICH &amp; RARE APPLE FLAVORED - CAN-US BLND-US BTLD - 750 ML  ( MS - 12863 )</t>
  </si>
  <si>
    <t>TUACA LIQUORE ORIGINALE - CRDL-LQR&amp;SPC-CRM - 750 ML</t>
  </si>
  <si>
    <t>TUACA LIQUORE ORIGINALE - CRDL-LQR&amp;SPC-CRM - 750 ML  ( MS - 77786 )</t>
  </si>
  <si>
    <t>CANADIAN MIST PET EASY POUR PSL LABEL - CAN-US BLND-US BTLD - 1.75 LTR</t>
  </si>
  <si>
    <t>CANADIAN MIST PET EASY POUR PSL LABEL - CAN-US BLND-US BTLD - 1.75 LTR  ( MS - 12478 )</t>
  </si>
  <si>
    <t>99 BANANAS SCHNAPPS - CRDL-SNPS-OTH - 50 ML</t>
  </si>
  <si>
    <t>99 BANANAS SCHNAPPS - CRDL-SNPS-OTH - 50 ML  ( MS - 84172 )</t>
  </si>
  <si>
    <t>OLD GRAND DAD SPECIAL SELECT - DOM WHSKY-STRT-BRBN/TN - 750 ML</t>
  </si>
  <si>
    <t>OLD GRAND DAD SPECIAL SELECT - DOM WHSKY-STRT-BRBN/TN - 750 ML  ( MS - 20116 )</t>
  </si>
  <si>
    <t>CHI-CHI'S RUBY RED MARGARITA - COCKTAILS - 1.75 LTR</t>
  </si>
  <si>
    <t>CHI-CHI'S RUBY RED MARGARITA - COCKTAILS - 1.75 LTR  ( MS - 57179 )</t>
  </si>
  <si>
    <t>JOSE CUERVO AUTHENTIC PINK LEMONADE - COCKTAILS - 1.75 LTR</t>
  </si>
  <si>
    <t>JOSE CUERVO AUTHENTIC PINK LEMONADE - COCKTAILS - 1.75 LTR  ( MS - 58874 )</t>
  </si>
  <si>
    <t>1800 ULTIMATE RASPBERRY MARGARITA R-T-D - COCKTAILS - 1.75 LTR</t>
  </si>
  <si>
    <t>1800 ULTIMATE RASPBERRY MARGARITA R-T-D - COCKTAILS - 1.75 LTR  ( MS - 59159 )</t>
  </si>
  <si>
    <t>GLENFIDDICH 14Y BARREL RS IN NEW OAK BRL - SCOTCH-SNGL MALT - 750 ML</t>
  </si>
  <si>
    <t>GLENFIDDICH 14Y BARREL RS IN NEW OAK BRL - SCOTCH-SNGL MALT - 750 ML  ( MS - 5159 )</t>
  </si>
  <si>
    <t>NEW AMSTERDAM VODKA - VODKA-CLASSIC-DOM - 750 ML  ( MS - 39466 )</t>
  </si>
  <si>
    <t>GRAND MARNIER - CRDL-LQR&amp;SPC-OTH - 1.0 LTR</t>
  </si>
  <si>
    <t>GRAND MARNIER - CRDL-LQR&amp;SPC-OTH - 1.0 LTR  ( MS - 65127 )</t>
  </si>
  <si>
    <t>NEW AMSTERDAM APPLE FLAVORED VODKA - VODKA-FLVRD-DOM - 50 ML</t>
  </si>
  <si>
    <t>NEW AMSTERDAM APPLE FLAVORED VODKA - VODKA-FLVRD-DOM - 50 ML  ( MS - 39915 )</t>
  </si>
  <si>
    <t>NEW AMSTERDAM APPLE FLAVORED VODKA - VODKA-FLVRD-DOM - 200 ML</t>
  </si>
  <si>
    <t>NEW AMSTERDAM APPLE FLAVORED VODKA - VODKA-FLVRD-DOM - 200 ML  ( MS - 39916 )</t>
  </si>
  <si>
    <t>NEW AMSTERDAM APPLE FLAVORED VODKA - VODKA-FLVRD-DOM - 375 ML</t>
  </si>
  <si>
    <t>NEW AMSTERDAM APPLE FLAVORED VODKA - VODKA-FLVRD-DOM - 375 ML  ( MS - 39917 )</t>
  </si>
  <si>
    <t>NEW AMSTERDAM APPLE FLAVORED VODKA - VODKA-FLVRD-DOM - 750 ML</t>
  </si>
  <si>
    <t>NEW AMSTERDAM APPLE FLAVORED VODKA - VODKA-FLVRD-DOM - 750 ML  ( MS - 39918 )</t>
  </si>
  <si>
    <t>NEW AMSTERDAM APPLE FLAVORED VODKA - VODKA-FLVRD-DOM - 1.75 LTR</t>
  </si>
  <si>
    <t>NEW AMSTERDAM APPLE FLAVORED VODKA - VODKA-FLVRD-DOM - 1.75 LTR  ( MS - 39919 )</t>
  </si>
  <si>
    <t>NEW AMSTERDAM MANGO FLAVORED VODKA - VODKA-FLVRD-DOM - 1.75 LTR</t>
  </si>
  <si>
    <t>NEW AMSTERDAM MANGO FLAVORED VODKA - VODKA-FLVRD-DOM - 1.75 LTR  ( MS - 40073 )</t>
  </si>
  <si>
    <t>USHER'S GREEN STRIPED - SCOTCH-BLND-US BTLD - 1.75 LTR</t>
  </si>
  <si>
    <t>USHER'S GREEN STRIPED - SCOTCH-BLND-US BTLD - 1.75 LTR  ( MS - 10278 )</t>
  </si>
  <si>
    <t>CROWN ROYAL VANILLA FLAVORED WHISKY - CAN-US BLND-US BTLD - 200 ML</t>
  </si>
  <si>
    <t>CROWN ROYAL VANILLA FLAVORED WHISKY - CAN-US BLND-US BTLD - 200 ML  ( MS - 10789 )</t>
  </si>
  <si>
    <t>CROWN ROYAL VANILLA FLAVORED WHISKY - CAN-US BLND-US BTLD - 375 ML</t>
  </si>
  <si>
    <t>CROWN ROYAL VANILLA FLAVORED WHISKY - CAN-US BLND-US BTLD - 375 ML  ( MS - 10790 )</t>
  </si>
  <si>
    <t>EVAN WILLIAMS PEACH - DOM WHSKY-BLND - 750 ML</t>
  </si>
  <si>
    <t>EVAN WILLIAMS PEACH - DOM WHSKY-BLND - 750 ML  ( MS - 73748 )</t>
  </si>
  <si>
    <t>HARTLEY BRANDY (ITALY) - BRNDY/CGNC-DOM - 750 ML</t>
  </si>
  <si>
    <t>HARTLEY BRANDY (ITALY) - BRNDY/CGNC-DOM - 750 ML  ( MS - 52656 )</t>
  </si>
  <si>
    <t>REDEMPTION RYE - DOM WHSKY-STRT-RYE - 750 ML</t>
  </si>
  <si>
    <t>REDEMPTION RYE - DOM WHSKY-STRT-RYE - 750 ML  ( MS - 27079 )</t>
  </si>
  <si>
    <t>EL JIMADOR SILVER TEQUILA (WAS BLANCO) - TEQUILA-BLANCO - 1.75 LTR</t>
  </si>
  <si>
    <t>EL JIMADOR SILVER TEQUILA (WAS BLANCO) - TEQUILA-BLANCO - 1.75 LTR  ( MS - 87588 )</t>
  </si>
  <si>
    <t>PAUL MASSON GRANDE AMBER VS BRANDY PET - BRNDY/CGNC-DOM - 100 ML</t>
  </si>
  <si>
    <t>PAUL MASSON GRANDE AMBER VS BRANDY PET - BRNDY/CGNC-DOM - 100 ML  ( MS - 52199 )</t>
  </si>
  <si>
    <t>SVEDKA SWEDISH VODKA PET - VODKA-CLASSIC-IMP - 375 ML</t>
  </si>
  <si>
    <t>SVEDKA SWEDISH VODKA PET - VODKA-CLASSIC-IMP - 375 ML  ( MS - 36482 )</t>
  </si>
  <si>
    <t>E &amp; J APPLE (BRANDY W/APPLE LIQUEUR) - BRNDY/CGNC-DOM - 200 ML</t>
  </si>
  <si>
    <t>E &amp; J APPLE (BRANDY W/APPLE LIQUEUR) - BRNDY/CGNC-DOM - 200 ML  ( MS - 73753 )</t>
  </si>
  <si>
    <t>E &amp; J PEACH (BRANDY W/PEACH LIQUEUR) - BRNDY/CGNC-DOM - 200 ML</t>
  </si>
  <si>
    <t>E &amp; J PEACH (BRANDY W/PEACH LIQUEUR) - BRNDY/CGNC-DOM - 200 ML  ( MS - 73760 )</t>
  </si>
  <si>
    <t>CIROC MANGO FLAVORED VODKA SPECIALTY - VODKA-FLVRD-IMP - 375 ML</t>
  </si>
  <si>
    <t>CIROC MANGO FLAVORED VODKA SPECIALTY - VODKA-FLVRD-IMP - 375 ML  ( MS - 64913 )</t>
  </si>
  <si>
    <t>CIROC MANGO FLAVORED VODKA SPECIALTY - VODKA-FLVRD-IMP - 750 ML</t>
  </si>
  <si>
    <t>CIROC MANGO FLAVORED VODKA SPECIALTY - VODKA-FLVRD-IMP - 750 ML  ( MS - 64914 )</t>
  </si>
  <si>
    <t>OLD CHARTER 8 YEAR - DOM WHSKY-STRT-BRBN/TN - 750 ML TRV</t>
  </si>
  <si>
    <t>OLD CHARTER 8 YEAR - DOM WHSKY-STRT-BRBN/TN - 750 ML TRV  ( MS - 20165 )</t>
  </si>
  <si>
    <t>OLD CHARTER 8 YEAR - DOM WHSKY-STRT-BRBN/TN - 750 ML</t>
  </si>
  <si>
    <t>OLD CHARTER 8 YEAR - DOM WHSKY-STRT-BRBN/TN - 750 ML  ( MS - 20166 )</t>
  </si>
  <si>
    <t>OLD CHARTER 8 YEAR - DOM WHSKY-STRT-BRBN/TN - 1.0 LTR</t>
  </si>
  <si>
    <t>OLD CHARTER 8 YEAR - DOM WHSKY-STRT-BRBN/TN - 1.0 LTR  ( MS - 20167 )</t>
  </si>
  <si>
    <t>OLD CHARTER 8 YEAR - DOM WHSKY-STRT-BRBN/TN - 1.75 LTR</t>
  </si>
  <si>
    <t>OLD CHARTER 8 YEAR - DOM WHSKY-STRT-BRBN/TN - 1.75 LTR  ( MS - 20168 )</t>
  </si>
  <si>
    <t>OLD CHARTER 8 YEAR - DOM WHSKY-STRT-BRBN/TN - 1.75 LTR  ( MS - 20169 )</t>
  </si>
  <si>
    <t>JAMIESON PRICHARD'S SWEET LUCY - CRDL-LQR&amp;SPC-WHSKY SPCTY - 750 ML</t>
  </si>
  <si>
    <t>JAMIESON PRICHARD'S SWEET LUCY - CRDL-LQR&amp;SPC-WHSKY SPCTY - 750 ML  ( MS - 86746 )</t>
  </si>
  <si>
    <t>PLANTERAY EXTRA OLD 20Y ANNIVERSARY RUM - RUM-AGED/DARK - 750 ML</t>
  </si>
  <si>
    <t>PLANTERAY EXTRA OLD 20Y ANNIVERSARY RUM - RUM-AGED/DARK - 750 ML  ( MS - 42851 )</t>
  </si>
  <si>
    <t>FRIS 80 SKANDIA VODKA DENMARK - VODKA-CLASSIC-IMP - 1.75 LTR</t>
  </si>
  <si>
    <t>FRIS 80 SKANDIA VODKA DENMARK - VODKA-CLASSIC-IMP - 1.75 LTR  ( MS - 34368 )</t>
  </si>
  <si>
    <t>CLYDE MAY'S STRAIGHT BOURBON 92 PROOF - DOM WHSKY-STRT-BRBN/TN - 750 ML</t>
  </si>
  <si>
    <t>CLYDE MAY'S STRAIGHT BOURBON 92 PROOF - DOM WHSKY-STRT-BRBN/TN - 750 ML  ( MS - 17520 )</t>
  </si>
  <si>
    <t>TIN CUP AMERICAN WHISKEY (COLORADO) - DOM WHSKY-STRT-OTH - 1.75 LTR</t>
  </si>
  <si>
    <t>TIN CUP AMERICAN WHISKEY (COLORADO) - DOM WHSKY-STRT-OTH - 1.75 LTR  ( MS - 27884 )</t>
  </si>
  <si>
    <t>OLD CAMP PEACH PECAN WHISKEY (DSS) - DOM WHSKY-BLND - 750 ML</t>
  </si>
  <si>
    <t>OLD CAMP PEACH PECAN WHISKEY (DSS) - DOM WHSKY-BLND - 750 ML  ( MS - 86821 )</t>
  </si>
  <si>
    <t>OLE SMOKY TENN MNSH HUNCH PUNCH LGHT 80P - DOM WHSKY-BLND - 750 ML</t>
  </si>
  <si>
    <t>OLE SMOKY TENN MNSH HUNCH PUNCH LGHT 80P - DOM WHSKY-BLND - 750 ML  ( MS - 86751 )</t>
  </si>
  <si>
    <t>OLE SMOKY TENN MOONSHINE BLUE FLAME - DOM WHSKY-STRT-OTH - 750 ML</t>
  </si>
  <si>
    <t>OLE SMOKY TENN MOONSHINE BLUE FLAME - DOM WHSKY-STRT-OTH - 750 ML  ( MS - 86851 )</t>
  </si>
  <si>
    <t>HORNITOS PLATA WHITE TEQUILA - TEQUILA-BLANCO - 375 ML</t>
  </si>
  <si>
    <t>HORNITOS PLATA WHITE TEQUILA - TEQUILA-BLANCO - 375 ML  ( MS - 88549 )</t>
  </si>
  <si>
    <t>PAUL MASSON GRANDE AMBER APPLE FLAVORED - BRNDY/CGNC-DOM - 750 ML</t>
  </si>
  <si>
    <t>PAUL MASSON GRANDE AMBER APPLE FLAVORED - BRNDY/CGNC-DOM - 750 ML  ( MS - 56793 )</t>
  </si>
  <si>
    <t>PAUL MASSON GRANDE AMBER PINEAPPLE FLVRD - BRNDY/CGNC-DOM - 750 ML</t>
  </si>
  <si>
    <t>PAUL MASSON GRANDE AMBER PINEAPPLE FLVRD - BRNDY/CGNC-DOM - 750 ML  ( MS - 56798 )</t>
  </si>
  <si>
    <t>JIM BEAM DOUBLE OAK KENTUCKY STRAIGHT BB - DOM WHSKY-STRT-BRBN/TN - 750 ML</t>
  </si>
  <si>
    <t>JIM BEAM DOUBLE OAK KENTUCKY STRAIGHT BB - DOM WHSKY-STRT-BRBN/TN - 750 ML  ( MS - 19048 )</t>
  </si>
  <si>
    <t>WOODFORD RSV KENTUCKY STRAIGHT RYE - DOM WHSKY-STRT-RYE - 750 ML</t>
  </si>
  <si>
    <t>WOODFORD RSV KENTUCKY STRAIGHT RYE - DOM WHSKY-STRT-RYE - 750 ML  ( MS - 27130 )</t>
  </si>
  <si>
    <t>E &amp; J PEACH (BRANDY W/PEACH LIQUEUR) - BRNDY/CGNC-DOM - 375 ML</t>
  </si>
  <si>
    <t>E &amp; J PEACH (BRANDY W/PEACH LIQUEUR) - BRNDY/CGNC-DOM - 375 ML  ( MS - 73761 )</t>
  </si>
  <si>
    <t>THE GLENLIVET FOUNDERS RESERVE 80 PROOF - SCOTCH-SNGL MALT - 750 ML</t>
  </si>
  <si>
    <t>THE GLENLIVET FOUNDERS RESERVE 80 PROOF - SCOTCH-SNGL MALT - 750 ML  ( MS - 5153 )</t>
  </si>
  <si>
    <t>THE MACALLAN DOUBLE CASK 12Y HIGHLAND SM - SCOTCH-SNGL MALT - 750 ML</t>
  </si>
  <si>
    <t>THE MACALLAN DOUBLE CASK 12Y HIGHLAND SM - SCOTCH-SNGL MALT - 750 ML  ( MS - 5555 )</t>
  </si>
  <si>
    <t>AVION SILVER TEQUILA - TEQUILA-BLANCO - 375 ML</t>
  </si>
  <si>
    <t>AVION SILVER TEQUILA - TEQUILA-BLANCO - 375 ML  ( MS - 87152 )</t>
  </si>
  <si>
    <t>AVION REPOSADO TEQUILA - TEQUILA-REPOSADO - 750 ML</t>
  </si>
  <si>
    <t>AVION REPOSADO TEQUILA - TEQUILA-REPOSADO - 750 ML  ( MS - 89030 )</t>
  </si>
  <si>
    <t>E &amp; J APPLE (BRANDY W/APPLE LIQUEUR) - BRNDY/CGNC-DOM - 1.75 LTR</t>
  </si>
  <si>
    <t>E &amp; J APPLE (BRANDY W/APPLE LIQUEUR) - BRNDY/CGNC-DOM - 1.75 LTR  ( MS - 73757 )</t>
  </si>
  <si>
    <t>EFFEN BLOOD ORANGE FLAVORED VODKA - VODKA-FLVRD-IMP - 750 ML</t>
  </si>
  <si>
    <t>EFFEN BLOOD ORANGE FLAVORED VODKA - VODKA-FLVRD-IMP - 750 ML  ( MS - 36468 )</t>
  </si>
  <si>
    <t>CROWN ROYAL VANILLA FLAVORED WHISKY - CAN-US BLND-US BTLD - 1.0 LTR</t>
  </si>
  <si>
    <t>CROWN ROYAL VANILLA FLAVORED WHISKY - CAN-US BLND-US BTLD - 1.0 LTR  ( MS - 10792 )</t>
  </si>
  <si>
    <t>REVEL STOKE HARDCORE ROASTED APPLE WHK - CAN-US BLND-US BTLD - 750 ML</t>
  </si>
  <si>
    <t>REVEL STOKE HARDCORE ROASTED APPLE WHK - CAN-US BLND-US BTLD - 750 ML  ( MS - 14484 )</t>
  </si>
  <si>
    <t>WILD TURKEY 81 STRAIGHT BOURBON - DOM WHSKY-STRT-BRBN/TN - 375 ML</t>
  </si>
  <si>
    <t>WILD TURKEY 81 STRAIGHT BOURBON - DOM WHSKY-STRT-BRBN/TN - 375 ML  ( MS - 22120 )</t>
  </si>
  <si>
    <t>CROWN ROYAL VANILLA FLAVORED WHISKY - CAN-US BLND-US BTLD - 1.75 LTR</t>
  </si>
  <si>
    <t>CROWN ROYAL VANILLA FLAVORED WHISKY - CAN-US BLND-US BTLD - 1.75 LTR  ( MS - 10793 )</t>
  </si>
  <si>
    <t>BLUE CHAIR KEY LIME RUM CREAM - CRDL-CRM LQR - 50 ML</t>
  </si>
  <si>
    <t>BLUE CHAIR KEY LIME RUM CREAM - CRDL-CRM LQR - 50 ML  ( MS - 80014 )</t>
  </si>
  <si>
    <t>BLUE CHAIR KEY LIME RUM CREAM - CRDL-CRM LQR - 750 ML</t>
  </si>
  <si>
    <t>BLUE CHAIR KEY LIME RUM CREAM - CRDL-CRM LQR - 750 ML  ( MS - 80015 )</t>
  </si>
  <si>
    <t>BIRD DOG STRAWBERRY FLAVORED WHISKEY - DOM WHSKY-BLND - 750 ML</t>
  </si>
  <si>
    <t>BIRD DOG STRAWBERRY FLAVORED WHISKEY - DOM WHSKY-BLND - 750 ML  ( MS - 27920 )</t>
  </si>
  <si>
    <t>CANE RUN ESTATE ORIGINAL RUM (WHITE) - RUM-LIGHT - 750 ML</t>
  </si>
  <si>
    <t>CANE RUN ESTATE ORIGINAL RUM (WHITE) - RUM-LIGHT - 750 ML  ( MS - 43565 )</t>
  </si>
  <si>
    <t>CANE RUN ESTATE ORIGINAL RUM (WHITE) - RUM-LIGHT - 1.75 LTR</t>
  </si>
  <si>
    <t>CANE RUN ESTATE ORIGINAL RUM (WHITE) - RUM-LIGHT - 1.75 LTR  ( MS - 43567 )</t>
  </si>
  <si>
    <t>OLE SMOKY TENN MOONSHINE APPLE PIE 70P - DOM WHSKY-BLND - 50 ML</t>
  </si>
  <si>
    <t>OLE SMOKY TENN MOONSHINE APPLE PIE 70P - DOM WHSKY-BLND - 50 ML  ( MS - 86739 )</t>
  </si>
  <si>
    <t>OLE SMOKY TENN MNSH HUNCH PUNCH LGHT 80P - DOM WHSKY-BLND - 50 ML</t>
  </si>
  <si>
    <t>OLE SMOKY TENN MNSH HUNCH PUNCH LGHT 80P - DOM WHSKY-BLND - 50 ML  ( MS - 86828 )</t>
  </si>
  <si>
    <t>99 PINEAPPLE SCHNAPPS LIQUEUR - CRDL-SNPS-OTH - 50 ML</t>
  </si>
  <si>
    <t>99 PINEAPPLE SCHNAPPS LIQUEUR - CRDL-SNPS-OTH - 50 ML  ( MS - 84197 )</t>
  </si>
  <si>
    <t>DEEP EDDY RUBY RED GRAPEFRUIT FLVRD VOD - VODKA-FLVRD-DOM - 1.75 LTR</t>
  </si>
  <si>
    <t>DEEP EDDY RUBY RED GRAPEFRUIT FLVRD VOD - VODKA-FLVRD-DOM - 1.75 LTR  ( MS - 40329 )</t>
  </si>
  <si>
    <t>HERRADURA REPOSADO - TEQUILA-REPOSADO - 750 ML</t>
  </si>
  <si>
    <t>HERRADURA REPOSADO - TEQUILA-REPOSADO - 750 ML  ( MS - 89339 )</t>
  </si>
  <si>
    <t>HERRADURA SILVER - TEQUILA-BLANCO - 750 ML</t>
  </si>
  <si>
    <t>HERRADURA SILVER - TEQUILA-BLANCO - 750 ML  ( MS - 87849 )</t>
  </si>
  <si>
    <t>ABSOLUT LIME FLAVORED VODKA - VODKA-FLVRD-IMP - 750 ML</t>
  </si>
  <si>
    <t>ABSOLUT LIME FLAVORED VODKA - VODKA-FLVRD-IMP - 750 ML  ( MS - 33467 )</t>
  </si>
  <si>
    <t>SVEDKA BLUE RASPBERRY FLAVORED VODKA - VODKA-FLVRD-IMP - 750 ML</t>
  </si>
  <si>
    <t>SVEDKA BLUE RASPBERRY FLAVORED VODKA - VODKA-FLVRD-IMP - 750 ML  ( MS - 36576 )</t>
  </si>
  <si>
    <t>CIROC APPLE FLAVORED VODKA SPECIALTY - VODKA-FLVRD-IMP - 1.75 LTR</t>
  </si>
  <si>
    <t>CIROC APPLE FLAVORED VODKA SPECIALTY - VODKA-FLVRD-IMP - 1.75 LTR  ( MS - 64514 )</t>
  </si>
  <si>
    <t>CIROC PINEAPPLE FLAVOR VODKA SPECIALTY - VODKA-FLVRD-IMP - 1.75 LTR</t>
  </si>
  <si>
    <t>CIROC PINEAPPLE FLAVOR VODKA SPECIALTY - VODKA-FLVRD-IMP - 1.75 LTR  ( MS - 64575 )</t>
  </si>
  <si>
    <t>NEW AMSTERDAM RASPBERRY FLAVORED VODKA - VODKA-FLVRD-DOM - 750 ML</t>
  </si>
  <si>
    <t>NEW AMSTERDAM RASPBERRY FLAVORED VODKA - VODKA-FLVRD-DOM - 750 ML  ( MS - 36618 )</t>
  </si>
  <si>
    <t>NEW AMSTERDAM RASPBERRY FLAVORED VODKA - VODKA-FLVRD-DOM - 375 ML</t>
  </si>
  <si>
    <t>NEW AMSTERDAM RASPBERRY FLAVORED VODKA - VODKA-FLVRD-DOM - 375 ML  ( MS - 36617 )</t>
  </si>
  <si>
    <t>HORNITOS REPOSADO TEQUILA - TEQUILA-REPOSADO - 375 ML</t>
  </si>
  <si>
    <t>HORNITOS REPOSADO TEQUILA - TEQUILA-REPOSADO - 375 ML  ( MS - 89834 )</t>
  </si>
  <si>
    <t>REDEMPTION BOURBON STRAIGHT BOURBON WHSK - DOM WHSKY-STRT-BRBN/TN - 750 ML</t>
  </si>
  <si>
    <t>REDEMPTION BOURBON STRAIGHT BOURBON WHSK - DOM WHSKY-STRT-BRBN/TN - 750 ML  ( MS - 21222 )</t>
  </si>
  <si>
    <t>REDEMPTION HIGH RYE STRAIGHT BOURBON - DOM WHSKY-STRT-BRBN/TN - 750 ML</t>
  </si>
  <si>
    <t>REDEMPTION HIGH RYE STRAIGHT BOURBON - DOM WHSKY-STRT-BRBN/TN - 750 ML  ( MS - 21226 )</t>
  </si>
  <si>
    <t>WOODFORD RSV KENTUCKY STRAIGHT BOURBON - DOM WHSKY-STRT-SM BTCH - 50 ML</t>
  </si>
  <si>
    <t>WOODFORD RSV KENTUCKY STRAIGHT BOURBON - DOM WHSKY-STRT-SM BTCH - 50 ML  ( MS - 22209 )</t>
  </si>
  <si>
    <t>GENTLEMAN JACK - DOM WHSKY-STRT-BRBN/TN - 50 ML</t>
  </si>
  <si>
    <t>GENTLEMAN JACK - DOM WHSKY-STRT-BRBN/TN - 50 ML  ( MS - 26581 )</t>
  </si>
  <si>
    <t>JIM BEAM BLACK REPLICA - DOM WHSKY-STRT-BRBN/TN - 375 ML</t>
  </si>
  <si>
    <t>JIM BEAM BLACK REPLICA - DOM WHSKY-STRT-BRBN/TN - 375 ML  ( MS - 19029 )</t>
  </si>
  <si>
    <t>CATHEAD VODKA - VODKA-CLASSIC-DOM - 1.0 LTR</t>
  </si>
  <si>
    <t>CATHEAD VODKA - VODKA-CLASSIC-DOM - 1.0 LTR  ( MS - 36671 )</t>
  </si>
  <si>
    <t>CATHEAD HONEYSUCKLE FLAVORED VODKA - VODKA-FLVRD-DOM - 1.0 LTR</t>
  </si>
  <si>
    <t>CATHEAD HONEYSUCKLE FLAVORED VODKA - VODKA-FLVRD-DOM - 1.0 LTR  ( MS - 39761 )</t>
  </si>
  <si>
    <t>WOODFORD RSV KENTUCKY STRAIGHT BOURBON - DOM WHSKY-STRT-SM BTCH - 1.75 LTR</t>
  </si>
  <si>
    <t>WOODFORD RSV KENTUCKY STRAIGHT BOURBON - DOM WHSKY-STRT-SM BTCH - 1.75 LTR  ( MS - 22207 )</t>
  </si>
  <si>
    <t>GEORGIA BLUE BLACK LABEL BOURBON (MS) - DOM WHSKY-STRT-OTH - 750 ML</t>
  </si>
  <si>
    <t>GEORGIA BLUE BLACK LABEL BOURBON (MS) - DOM WHSKY-STRT-OTH - 750 ML  ( MS - 28047 )</t>
  </si>
  <si>
    <t>NEW AMSTERDAM LEMON FLAVORED VODKA - VODKA-FLVRD-DOM - 750 ML</t>
  </si>
  <si>
    <t>NEW AMSTERDAM LEMON FLAVORED VODKA - VODKA-FLVRD-DOM - 750 ML  ( MS - 39725 )</t>
  </si>
  <si>
    <t>E &amp; J VANILLA (BRANDY W/VANILLA LIQUEUR) - BRNDY/CGNC-DOM - 375 ML</t>
  </si>
  <si>
    <t>E &amp; J VANILLA (BRANDY W/VANILLA LIQUEUR) - BRNDY/CGNC-DOM - 375 ML  ( MS - 73779 )</t>
  </si>
  <si>
    <t>E &amp; J VANILLA (BRANDY W/VANILLA LIQUEUR) - BRNDY/CGNC-DOM - 750 ML</t>
  </si>
  <si>
    <t>E &amp; J VANILLA (BRANDY W/VANILLA LIQUEUR) - BRNDY/CGNC-DOM - 750 ML  ( MS - 73780 )</t>
  </si>
  <si>
    <t>BAILEYS ALMANDE ALMOND MILK LIQUEUR - CRDL-LQR&amp;SPC-OTH - 750 ML</t>
  </si>
  <si>
    <t>BAILEYS ALMANDE ALMOND MILK LIQUEUR - CRDL-LQR&amp;SPC-OTH - 750 ML  ( MS - 72356 )</t>
  </si>
  <si>
    <t>MS-18859</t>
  </si>
  <si>
    <t>LARCENY KENTUCKY STRAIGHT BOURBON WHSKY - DOM WHSKY-STRT-BRBN/TN - 750 ML</t>
  </si>
  <si>
    <t>LARCENY KENTUCKY STRAIGHT BOURBON WHSKY - DOM WHSKY-STRT-BRBN/TN - 750 ML  ( MS - 18859 )</t>
  </si>
  <si>
    <t>SEERSUCKER SOUTHERN STYLE GIN - GIN-CLASSIC-DOM - 750 ML</t>
  </si>
  <si>
    <t>SEERSUCKER SOUTHERN STYLE GIN - GIN-CLASSIC-DOM - 750 ML  ( MS - 32251 )</t>
  </si>
  <si>
    <t>OLE SMOKY TENNESSEE MNSHINE BUTTERSCOTCH - DOM WHSKY-BLND - 750 ML</t>
  </si>
  <si>
    <t>OLE SMOKY TENNESSEE MNSHINE BUTTERSCOTCH - DOM WHSKY-BLND - 750 ML  ( MS - 86842 )</t>
  </si>
  <si>
    <t>NEW AMSTERDAM VODKA - VODKA-CLASSIC-DOM - 1.75 LTR  ( MS - 39468 )</t>
  </si>
  <si>
    <t>GEORGIA BLUE VODKA - VODKA-CLASSIC-DOM - 750 ML</t>
  </si>
  <si>
    <t>GEORGIA BLUE VODKA - VODKA-CLASSIC-DOM - 750 ML  ( MS - 36649 )</t>
  </si>
  <si>
    <t>057177-BUSHIDO SPIRITS</t>
  </si>
  <si>
    <t>TWISTED SHOTZ PUSSY CAT:WTRMLN/PNA COLDA - VODKA-FLVRD-IMP - 100 ML</t>
  </si>
  <si>
    <t>TWISTED SHOTZ PUSSY CAT:WTRMLN/PNA COLDA - VODKA-FLVRD-IMP - 100 ML  ( MS - 67155 )</t>
  </si>
  <si>
    <t>LUXARDO MARASCHINO LIQUEUR - CRDL-LQR&amp;SPC-FRT - 750 ML</t>
  </si>
  <si>
    <t>LUXARDO MARASCHINO LIQUEUR - CRDL-LQR&amp;SPC-FRT - 750 ML  ( MS - 67610 )</t>
  </si>
  <si>
    <t>HIGH WEST BOURBON BLEND OF BOURBON WHK - DOM WHSKY-BLND - 750 ML</t>
  </si>
  <si>
    <t>HIGH WEST BOURBON BLEND OF BOURBON WHK - DOM WHSKY-BLND - 750 ML  ( MS - 18604 )</t>
  </si>
  <si>
    <t>NIKKA TAKETSURU PURE MALT WHISKY (JAPAN) - OTH IMP WHSKY - 750 ML</t>
  </si>
  <si>
    <t>NIKKA TAKETSURU PURE MALT WHISKY (JAPAN) - OTH IMP WHSKY - 750 ML  ( MS - 15967 )</t>
  </si>
  <si>
    <t>EPIC VODKA - VODKA-CLASSIC-DOM - 1.75 LTR</t>
  </si>
  <si>
    <t>EPIC VODKA - VODKA-CLASSIC-DOM - 1.75 LTR  ( MS - 35872 )</t>
  </si>
  <si>
    <t>RUSSELL'S RESERVE SINGLE BARREL WHISKEY - DOM WHSKY-STRT-BRBN/TN - 750 ML</t>
  </si>
  <si>
    <t>RUSSELL'S RESERVE SINGLE BARREL WHISKEY - DOM WHSKY-STRT-BRBN/TN - 750 ML  ( MS - 22178 )</t>
  </si>
  <si>
    <t>DEEP EDDY ORANGE FLAVORED VODKA - VODKA-FLVRD-DOM - 750 ML</t>
  </si>
  <si>
    <t>DEEP EDDY ORANGE FLAVORED VODKA - VODKA-FLVRD-DOM - 750 ML  ( MS - 36606 )</t>
  </si>
  <si>
    <t>MS-42166</t>
  </si>
  <si>
    <t>MYERS ORIGINAL DARK - RUM-GOLD - 750 ML</t>
  </si>
  <si>
    <t>MYERS ORIGINAL DARK - RUM-GOLD - 750 ML  ( MS - 42166 )</t>
  </si>
  <si>
    <t>MS-43323</t>
  </si>
  <si>
    <t>CAPTAIN MORGAN WHITE RUM (PET) - RUM-LIGHT - 1.75 LTR</t>
  </si>
  <si>
    <t>CAPTAIN MORGAN WHITE RUM (PET) - RUM-LIGHT - 1.75 LTR  ( MS - 43323 )</t>
  </si>
  <si>
    <t>WODKA VODKA POLISH VODKA - VODKA-CLASSIC-IMP - 1.0 LTR</t>
  </si>
  <si>
    <t>WODKA VODKA POLISH VODKA - VODKA-CLASSIC-IMP - 1.0 LTR  ( MS - 35902 )</t>
  </si>
  <si>
    <t>TX BLENDED WHISKEY (TEXAS) - DOM WHSKY-BLND - 750 ML</t>
  </si>
  <si>
    <t>TX BLENDED WHISKEY (TEXAS) - DOM WHSKY-BLND - 750 ML  ( MS - 25990 )</t>
  </si>
  <si>
    <t>OLE SMOKY TENNESSEE MANGO HABANERO WHSKY - DOM WHSKY-BLND - 750 ML</t>
  </si>
  <si>
    <t>OLE SMOKY TENNESSEE MANGO HABANERO WHSKY - DOM WHSKY-BLND - 750 ML  ( MS - 86839 )</t>
  </si>
  <si>
    <t>OLE SMOKY TENNESSEE SALTY CARAMEL WHSKEY - DOM WHSKY-BLND - 750 ML</t>
  </si>
  <si>
    <t>OLE SMOKY TENNESSEE SALTY CARAMEL WHSKEY - DOM WHSKY-BLND - 750 ML  ( MS - 86843 )</t>
  </si>
  <si>
    <t>BUMBU THE ORIGINAL - RUM-FLVRD - 750 ML</t>
  </si>
  <si>
    <t>BUMBU THE ORIGINAL - RUM-FLVRD - 750 ML  ( MS - 64529 )</t>
  </si>
  <si>
    <t>WHEATLEY VODKA - VODKA-CLASSIC-DOM - 750 ML</t>
  </si>
  <si>
    <t>WHEATLEY VODKA - VODKA-CLASSIC-DOM - 750 ML  ( MS - 38516 )</t>
  </si>
  <si>
    <t>HOODOO LEGBA RESERVE CHICORY LIQUEUR - CRDL-LQR&amp;SPC-OTH - 750 ML</t>
  </si>
  <si>
    <t>HOODOO LEGBA RESERVE CHICORY LIQUEUR - CRDL-LQR&amp;SPC-OTH - 750 ML  ( MS - 74751 )</t>
  </si>
  <si>
    <t>MS-33660</t>
  </si>
  <si>
    <t>SVEDKA MANGO PINEAPPLE FLAVORED VODKA - VODKA-FLVRD-IMP - 1.75 LTR</t>
  </si>
  <si>
    <t>SVEDKA MANGO PINEAPPLE FLAVORED VODKA - VODKA-FLVRD-IMP - 1.75 LTR  ( MS - 33660 )</t>
  </si>
  <si>
    <t>MS-33665</t>
  </si>
  <si>
    <t>SVEDKA STRAWBERRY LEMONADE FLAVORED VOD - VODKA-FLVRD-IMP - 1.75 LTR</t>
  </si>
  <si>
    <t>SVEDKA STRAWBERRY LEMONADE FLAVORED VOD - VODKA-FLVRD-IMP - 1.75 LTR  ( MS - 33665 )</t>
  </si>
  <si>
    <t>HIGH WEST WHISKEY DOUBLE RYE - DOM WHSKY-STRT-RYE - 750 ML</t>
  </si>
  <si>
    <t>HIGH WEST WHISKEY DOUBLE RYE - DOM WHSKY-STRT-RYE - 750 ML  ( MS - 27040 )</t>
  </si>
  <si>
    <t>COURVOISIER VSOP - BRNDY/CGNC-CGNC-VSOP - 375 ML</t>
  </si>
  <si>
    <t>COURVOISIER VSOP - BRNDY/CGNC-CGNC-VSOP - 375 ML  ( MS - 47775 )</t>
  </si>
  <si>
    <t>BASIL HAYDEN'S STRAIGHT BOURBON - DOM WHSKY-STRT-SM BTCH - 375 ML</t>
  </si>
  <si>
    <t>BASIL HAYDEN'S STRAIGHT BOURBON - DOM WHSKY-STRT-SM BTCH - 375 ML  ( MS - 16673 )</t>
  </si>
  <si>
    <t>MARTELL VS - BRNDY/CGNC-CGNC-VS - 375 ML</t>
  </si>
  <si>
    <t>MARTELL VS - BRNDY/CGNC-CGNC-VS - 375 ML  ( MS - 48699 )</t>
  </si>
  <si>
    <t>ADMIRAL NELSON'S COCONUT FLVRD RUM 42PF - RUM-FLVRD - 1.75 LTR</t>
  </si>
  <si>
    <t>ADMIRAL NELSON'S COCONUT FLVRD RUM 42PF - RUM-FLVRD - 1.75 LTR  ( MS - 43078 )</t>
  </si>
  <si>
    <t>BLACKHEART PREMIUM SPICED RUM - RUM-FLVRD - 1.75 LTR</t>
  </si>
  <si>
    <t>BLACKHEART PREMIUM SPICED RUM - RUM-FLVRD - 1.75 LTR  ( MS - 44259 )</t>
  </si>
  <si>
    <t>MS-80129</t>
  </si>
  <si>
    <t>EZRA BROOKS BOURBON CREAM 33 PROOF - CRDL-CRM LQR - 750 ML</t>
  </si>
  <si>
    <t>EZRA BROOKS BOURBON CREAM 33 PROOF - CRDL-CRM LQR - 750 ML  ( MS - 80129 )</t>
  </si>
  <si>
    <t>YELLOWSTONE SELECT KENTUCKY STRAIGHT BRB - DOM WHSKY-STRT-BRBN/TN - 750 ML</t>
  </si>
  <si>
    <t>YELLOWSTONE SELECT KENTUCKY STRAIGHT BRB - DOM WHSKY-STRT-BRBN/TN - 750 ML  ( MS - 22244 )</t>
  </si>
  <si>
    <t>KHORTYTSA PLATINUM UKRAINE VODKA - VODKA-CLASSIC-IMP - 1.75 LTR</t>
  </si>
  <si>
    <t>KHORTYTSA PLATINUM UKRAINE VODKA - VODKA-CLASSIC-IMP - 1.75 LTR  ( MS - 33490 )</t>
  </si>
  <si>
    <t>SOUTHERN COMFORT BLACK - DOM WHSKY-BLND - 750 ML</t>
  </si>
  <si>
    <t>SOUTHERN COMFORT BLACK - DOM WHSKY-BLND - 750 ML  ( MS - 86873 )</t>
  </si>
  <si>
    <t>CRYSTAL PALACE VODKA - VODKA-CLASSIC-DOM - 1.0 LTR</t>
  </si>
  <si>
    <t>CRYSTAL PALACE VODKA - VODKA-CLASSIC-DOM - 1.0 LTR  ( MS - 36367 )</t>
  </si>
  <si>
    <t>CRYSTAL PALACE VODKA - VODKA-CLASSIC-DOM - 1.75 LTR</t>
  </si>
  <si>
    <t>CRYSTAL PALACE VODKA - VODKA-CLASSIC-DOM - 1.75 LTR  ( MS - 36368 )</t>
  </si>
  <si>
    <t>99 WHIPPED CREAM FLAVOR SCHNAPPS - CRDL-SNPS-OTH - 50 ML</t>
  </si>
  <si>
    <t>99 WHIPPED CREAM FLAVOR SCHNAPPS - CRDL-SNPS-OTH - 50 ML  ( MS - 84398 )</t>
  </si>
  <si>
    <t>NIKKA COFFEY GRAIN WHISKY (JAPAN) - OTH IMP WHSKY - 750 ML</t>
  </si>
  <si>
    <t>NIKKA COFFEY GRAIN WHISKY (JAPAN) - OTH IMP WHSKY - 750 ML  ( MS - 15962 )</t>
  </si>
  <si>
    <t>JAMESON CASKMATES IPA EDITION - IRISH-BLND - 750 ML</t>
  </si>
  <si>
    <t>JAMESON CASKMATES IPA EDITION - IRISH-BLND - 750 ML  ( MS - 15648 )</t>
  </si>
  <si>
    <t>KHORTYTSA PLATINUM UKRAINE VODKA - VODKA-CLASSIC-IMP - 750 ML</t>
  </si>
  <si>
    <t>KHORTYTSA PLATINUM UKRAINE VODKA - VODKA-CLASSIC-IMP - 750 ML  ( MS - 33489 )</t>
  </si>
  <si>
    <t>KETEL ONE BOTANICAL CUCUMBER &amp; MINT - VODKA-FLVRD-IMP - 750 ML</t>
  </si>
  <si>
    <t>KETEL ONE BOTANICAL CUCUMBER &amp; MINT - VODKA-FLVRD-IMP - 750 ML  ( MS - 75165 )</t>
  </si>
  <si>
    <t>KETEL ONE BOTANICAL GRAPEFRUIT &amp; ROSE - VODKA-FLVRD-IMP - 750 ML</t>
  </si>
  <si>
    <t>KETEL ONE BOTANICAL GRAPEFRUIT &amp; ROSE - VODKA-FLVRD-IMP - 750 ML  ( MS - 75181 )</t>
  </si>
  <si>
    <t>KETEL ONE BOTANICAL PEACH &amp; ORANGE BLSSM - VODKA-FLVRD-IMP - 750 ML</t>
  </si>
  <si>
    <t>KETEL ONE BOTANICAL PEACH &amp; ORANGE BLSSM - VODKA-FLVRD-IMP - 750 ML  ( MS - 75183 )</t>
  </si>
  <si>
    <t>1800 ULTIMATE WATERMELON MARGARITA R-T-D - COCKTAILS - 1.75 LTR</t>
  </si>
  <si>
    <t>1800 ULTIMATE WATERMELON MARGARITA R-T-D - COCKTAILS - 1.75 LTR  ( MS - 59163 )</t>
  </si>
  <si>
    <t>PINNACLE VODKA FLASK BOTTLE - VODKA-CLASSIC-DOM - 200 ML</t>
  </si>
  <si>
    <t>PINNACLE VODKA FLASK BOTTLE - VODKA-CLASSIC-DOM - 200 ML  ( MS - 33597 )</t>
  </si>
  <si>
    <t>NEW AMSTERDAM GRAPEFRUIT FLAVORED VODKA - VODKA-FLVRD-DOM - 750 ML</t>
  </si>
  <si>
    <t>NEW AMSTERDAM GRAPEFRUIT FLAVORED VODKA - VODKA-FLVRD-DOM - 750 ML  ( MS - 40048 )</t>
  </si>
  <si>
    <t>D'USSE VSOP COGNAC FLASK BOTTLE - BRNDY/CGNC-CGNC-VSOP - 200 ML</t>
  </si>
  <si>
    <t>D'USSE VSOP COGNAC FLASK BOTTLE - BRNDY/CGNC-CGNC-VSOP - 200 ML  ( MS - 47861 )</t>
  </si>
  <si>
    <t>WESTERN SON HANDCRAFTED TEXAS VODKA - VODKA-CLASSIC-DOM - 750 ML</t>
  </si>
  <si>
    <t>WESTERN SON HANDCRAFTED TEXAS VODKA - VODKA-CLASSIC-DOM - 750 ML  ( MS - 38507 )</t>
  </si>
  <si>
    <t>WESTERN SON DST  ( 3642 )</t>
  </si>
  <si>
    <t>WESTERN SON WATERMELON FLAVORED VODKA - VODKA-FLVRD-DOM - 750 ML</t>
  </si>
  <si>
    <t>WESTERN SON WATERMELON FLAVORED VODKA - VODKA-FLVRD-DOM - 750 ML  ( MS - 39707 )</t>
  </si>
  <si>
    <t>WESTERN SON BLUEBERRY FLAVORED VODKA - VODKA-FLVRD-DOM - 750 ML</t>
  </si>
  <si>
    <t>WESTERN SON BLUEBERRY FLAVORED VODKA - VODKA-FLVRD-DOM - 750 ML  ( MS - 39824 )</t>
  </si>
  <si>
    <t>TOKI SUNTORY JAPANESE WHISKY - OTH IMP WHSKY-BLND - 750 ML</t>
  </si>
  <si>
    <t>TOKI SUNTORY JAPANESE WHISKY - OTH IMP WHSKY-BLND - 750 ML  ( MS - 15982 )</t>
  </si>
  <si>
    <t>THE BOTANIST ISLAY DRY GIN - GIN-CLASSIC-IMP - 750 ML</t>
  </si>
  <si>
    <t>THE BOTANIST ISLAY DRY GIN - GIN-CLASSIC-IMP - 750 ML  ( MS - 28905 )</t>
  </si>
  <si>
    <t>OLE SMOKY TENNESSEE MNSHNE WHT LIGHTNIN - DOM WHSKY-STRT-OTH - 50 ML</t>
  </si>
  <si>
    <t>OLE SMOKY TENNESSEE MNSHNE WHT LIGHTNIN - DOM WHSKY-STRT-OTH - 50 ML  ( MS - 86829 )</t>
  </si>
  <si>
    <t>OLE SMOKY TENNESSEE MOONSHINE BLACKBERRY - DOM WHSKY-BLND - 50 ML</t>
  </si>
  <si>
    <t>OLE SMOKY TENNESSEE MOONSHINE BLACKBERRY - DOM WHSKY-BLND - 50 ML  ( MS - 86845 )</t>
  </si>
  <si>
    <t>RUM HAVEN (CARIBBEAN RUM W/COCONUT LIQ) - RUM-FLVRD - 1.0 LTR</t>
  </si>
  <si>
    <t>RUM HAVEN (CARIBBEAN RUM W/COCONUT LIQ) - RUM-FLVRD - 1.0 LTR  ( MS - 66521 )</t>
  </si>
  <si>
    <t>NEW AMSTERDAM GRAPEFRUIT FLAVORED VODKA - VODKA-FLVRD-DOM - 375 ML</t>
  </si>
  <si>
    <t>NEW AMSTERDAM GRAPEFRUIT FLAVORED VODKA - VODKA-FLVRD-DOM - 375 ML  ( MS - 39952 )</t>
  </si>
  <si>
    <t>GRAND MARNIER - CRDL-LQR&amp;SPC-OTH - 50 ML</t>
  </si>
  <si>
    <t>GRAND MARNIER - CRDL-LQR&amp;SPC-OTH - 50 ML  ( MS - 65121 )</t>
  </si>
  <si>
    <t>PAUL MASSON GRANDE AMBER MANGO FL BRANDY - BRNDY/CGNC-DOM - 375 ML</t>
  </si>
  <si>
    <t>PAUL MASSON GRANDE AMBER MANGO FL BRANDY - BRNDY/CGNC-DOM - 375 ML  ( MS - 56767 )</t>
  </si>
  <si>
    <t>PAUL MASSON GRANDE AMBER MANGO FL BRANDY - BRNDY/CGNC-DOM - 750 ML</t>
  </si>
  <si>
    <t>PAUL MASSON GRANDE AMBER MANGO FL BRANDY - BRNDY/CGNC-DOM - 750 ML  ( MS - 56768 )</t>
  </si>
  <si>
    <t>ELIJAH CRAIG SMALL BATCH - DOM WHSKY-STRT-BRBN/TN - 375 ML</t>
  </si>
  <si>
    <t>ELIJAH CRAIG SMALL BATCH - DOM WHSKY-STRT-BRBN/TN - 375 ML  ( MS - 17915 )</t>
  </si>
  <si>
    <t>DRUMSHANBO GUNPOWDER IRISH GIN - GIN-CLASSIC-IMP - 750 ML</t>
  </si>
  <si>
    <t>DRUMSHANBO GUNPOWDER IRISH GIN - GIN-CLASSIC-IMP - 750 ML  ( MS - 28465 )</t>
  </si>
  <si>
    <t>WESTERN SON HANDCRAFTED TEXAS VODKA - VODKA-CLASSIC-DOM - 1.75 LTR</t>
  </si>
  <si>
    <t>WESTERN SON HANDCRAFTED TEXAS VODKA - VODKA-CLASSIC-DOM - 1.75 LTR  ( MS - 38508 )</t>
  </si>
  <si>
    <t>CHARTREUSE GREEN - CRDL-LQR&amp;SPC-OTH - 750 ML</t>
  </si>
  <si>
    <t>CHARTREUSE GREEN - CRDL-LQR&amp;SPC-OTH - 750 ML  ( MS - 64696 )</t>
  </si>
  <si>
    <t>SABROSO COFFEE LIQUEUR - CRDL-LQR&amp;SPC-OTH - 1.75 LTR</t>
  </si>
  <si>
    <t>SABROSO COFFEE LIQUEUR - CRDL-LQR&amp;SPC-OTH - 1.75 LTR  ( MS - 67708 )</t>
  </si>
  <si>
    <t>OLD FORESTER SIGNATURE - DOM WHSKY-STRT-BRBN/TN - 750 ML</t>
  </si>
  <si>
    <t>OLD FORESTER SIGNATURE - DOM WHSKY-STRT-BRBN/TN - 750 ML  ( MS - 16396 )</t>
  </si>
  <si>
    <t>AVIATION AMERICAN BATCH DISTILLED GIN - GIN-CLASSIC-DOM - 750 ML</t>
  </si>
  <si>
    <t>AVIATION AMERICAN BATCH DISTILLED GIN - GIN-CLASSIC-DOM - 750 ML  ( MS - 29119 )</t>
  </si>
  <si>
    <t>DON JULIO ANEJO 70TH ANNIVERSARY - TEQUILA-ANEJO - 750 ML</t>
  </si>
  <si>
    <t>DON JULIO ANEJO 70TH ANNIVERSARY - TEQUILA-ANEJO - 750 ML  ( MS - 89200 )</t>
  </si>
  <si>
    <t>FOUR ROSES KENTUCKY STRAIGHT BOURBON - DOM WHSKY-STRT-BRBN/TN - 1.0 LTR</t>
  </si>
  <si>
    <t>FOUR ROSES KENTUCKY STRAIGHT BOURBON - DOM WHSKY-STRT-BRBN/TN - 1.0 LTR  ( MS - 18353 )</t>
  </si>
  <si>
    <t>CASAMIGOS ANEJO TEQUILA 100% AGAVE - TEQUILA-ANEJO - 750 ML</t>
  </si>
  <si>
    <t>CASAMIGOS ANEJO TEQUILA 100% AGAVE - TEQUILA-ANEJO - 750 ML  ( MS - 88833 )</t>
  </si>
  <si>
    <t>ARDBEG 10 YEAR ISLAY SINGLE MALT - SCOTCH-SNGL MALT - 750 ML</t>
  </si>
  <si>
    <t>ARDBEG 10 YEAR ISLAY SINGLE MALT - SCOTCH-SNGL MALT - 750 ML  ( MS - 4096 )</t>
  </si>
  <si>
    <t>FIREBALL CINNAMON WHISKEY 12-10PK SLEEVE - CAN-US BLND-US BTLD - 50 ML</t>
  </si>
  <si>
    <t>FIREBALL CINNAMON WHISKEY 12-10PK SLEEVE - CAN-US BLND-US BTLD - 50 ML  ( MS - 65013 )</t>
  </si>
  <si>
    <t>LARCENY KENTUCKY STRAIGHT BOURBON WHSKY - DOM WHSKY-STRT-BRBN/TN - 1.75 LTR</t>
  </si>
  <si>
    <t>LARCENY KENTUCKY STRAIGHT BOURBON WHSKY - DOM WHSKY-STRT-BRBN/TN - 1.75 LTR  ( MS - 18858 )</t>
  </si>
  <si>
    <t>MS-48120</t>
  </si>
  <si>
    <t>HENNESSY X O - BRNDY/CGNC-CGNC-XO - 750 ML</t>
  </si>
  <si>
    <t>HENNESSY X O - BRNDY/CGNC-CGNC-XO - 750 ML  ( MS - 48120 )</t>
  </si>
  <si>
    <t>CANADIAN RICH AND RARE RESERVE - CAN-US BLND-US BTLD - 375 ML</t>
  </si>
  <si>
    <t>CANADIAN RICH AND RARE RESERVE - CAN-US BLND-US BTLD - 375 ML  ( MS - 12855 )</t>
  </si>
  <si>
    <t>CALYPSO SILVER - RUM-LIGHT - 1.75 LTR</t>
  </si>
  <si>
    <t>CALYPSO SILVER - RUM-LIGHT - 1.75 LTR  ( MS - 44348 )</t>
  </si>
  <si>
    <t>OLE SMOKY TENN MOONSHINE BLUE FLAME - DOM WHSKY-STRT-OTH - 50 ML</t>
  </si>
  <si>
    <t>OLE SMOKY TENN MOONSHINE BLUE FLAME - DOM WHSKY-STRT-OTH - 50 ML  ( MS - 86970 )</t>
  </si>
  <si>
    <t>MARTELL BLUE SWIFT DAY LABEL - BRNDY/CGNC-CGNC-VSOP - 750 ML</t>
  </si>
  <si>
    <t>MARTELL BLUE SWIFT DAY LABEL - BRNDY/CGNC-CGNC-VSOP - 750 ML  ( MS - 65793 )</t>
  </si>
  <si>
    <t>RAIN VODKA - VODKA-CLASSIC-DOM - 1.75 LTR</t>
  </si>
  <si>
    <t>RAIN VODKA - VODKA-CLASSIC-DOM - 1.75 LTR  ( MS - 37588 )</t>
  </si>
  <si>
    <t>MS-75230</t>
  </si>
  <si>
    <t>KINKY RED LIQUEUR (VODKA BASE) - VODKA-FLVRD-DOM - 750 ML</t>
  </si>
  <si>
    <t>KINKY RED LIQUEUR (VODKA BASE) - VODKA-FLVRD-DOM - 750 ML  ( MS - 75230 )</t>
  </si>
  <si>
    <t>MS-22102</t>
  </si>
  <si>
    <t>WILD TURKEY LONGBRANCH - DOM WHSKY-STRT-BRBN/TN - 750 ML</t>
  </si>
  <si>
    <t>WILD TURKEY LONGBRANCH - DOM WHSKY-STRT-BRBN/TN - 750 ML  ( MS - 22102 )</t>
  </si>
  <si>
    <t>MS-80003</t>
  </si>
  <si>
    <t>BLUE CHAIR BAY PINEAPPLE RUM CREAM - CRDL-CRM LQR - 50 ML</t>
  </si>
  <si>
    <t>BLUE CHAIR BAY PINEAPPLE RUM CREAM - CRDL-CRM LQR - 50 ML  ( MS - 80003 )</t>
  </si>
  <si>
    <t>MS-80004</t>
  </si>
  <si>
    <t>BLUE CHAIR BAY PINEAPPLE RUM CREAM - CRDL-CRM LQR - 750 ML</t>
  </si>
  <si>
    <t>BLUE CHAIR BAY PINEAPPLE RUM CREAM - CRDL-CRM LQR - 750 ML  ( MS - 80004 )</t>
  </si>
  <si>
    <t>MS-66518</t>
  </si>
  <si>
    <t>RUM HAVEN (CARIBBEAN RUM W/COCONUT LIQ) - RUM-FLVRD - 750 ML</t>
  </si>
  <si>
    <t>RUM HAVEN (CARIBBEAN RUM W/COCONUT LIQ) - RUM-FLVRD - 750 ML  ( MS - 66518 )</t>
  </si>
  <si>
    <t>MS-66519</t>
  </si>
  <si>
    <t>RUM HAVEN (CARIBBEAN RUM W/COCONUT LIQ) - RUM-FLVRD - 1.75 LTR</t>
  </si>
  <si>
    <t>RUM HAVEN (CARIBBEAN RUM W/COCONUT LIQ) - RUM-FLVRD - 1.75 LTR  ( MS - 66519 )</t>
  </si>
  <si>
    <t>MS-39980</t>
  </si>
  <si>
    <t>RIKALOFF DELUXE DILUTED VODKA - VODKA-CLASSIC-DOM - 1.75 LTR</t>
  </si>
  <si>
    <t>RIKALOFF DELUXE DILUTED VODKA - VODKA-CLASSIC-DOM - 1.75 LTR  ( MS - 39980 )</t>
  </si>
  <si>
    <t>MS-75221</t>
  </si>
  <si>
    <t>KINKY GREEN LIQUEUR (VODKA BASE) - VODKA-FLVRD-DOM - 750 ML</t>
  </si>
  <si>
    <t>KINKY GREEN LIQUEUR (VODKA BASE) - VODKA-FLVRD-DOM - 750 ML  ( MS - 75221 )</t>
  </si>
  <si>
    <t>MS-65259</t>
  </si>
  <si>
    <t>JAGERMEISTER MINIMEISTER LIQUEUR - CRDL-LQR&amp;SPC-OTH - 200 ML</t>
  </si>
  <si>
    <t>JAGERMEISTER MINIMEISTER LIQUEUR - CRDL-LQR&amp;SPC-OTH - 200 ML  ( MS - 65259 )</t>
  </si>
  <si>
    <t>MS-75198</t>
  </si>
  <si>
    <t>KINKY BLUE LIQUEUR (VODKA BASE) - VODKA-FLVRD-DOM - 750 ML</t>
  </si>
  <si>
    <t>KINKY BLUE LIQUEUR (VODKA BASE) - VODKA-FLVRD-DOM - 750 ML  ( MS - 75198 )</t>
  </si>
  <si>
    <t>MS-75210</t>
  </si>
  <si>
    <t>KINKY PINK LIQUEUR (VODKA BASE) - CRDL-LQR&amp;SPC-OTH - 750 ML</t>
  </si>
  <si>
    <t>KINKY PINK LIQUEUR (VODKA BASE) - CRDL-LQR&amp;SPC-OTH - 750 ML  ( MS - 75210 )</t>
  </si>
  <si>
    <t>MS-88015</t>
  </si>
  <si>
    <t>LUNAZUL BLANCO TEQUILA - TEQUILA-BLANCO - 1.75 LTR</t>
  </si>
  <si>
    <t>LUNAZUL BLANCO TEQUILA - TEQUILA-BLANCO - 1.75 LTR  ( MS - 88015 )</t>
  </si>
  <si>
    <t>BOMBAY SAPPHIRE - GIN-CLASSIC-IMP - 750 ML</t>
  </si>
  <si>
    <t>BOMBAY SAPPHIRE - GIN-CLASSIC-IMP - 750 ML  ( MS - 28236 )</t>
  </si>
  <si>
    <t>MS-75197</t>
  </si>
  <si>
    <t>KINKY ALOHA LIQUEUR (VODKA BASE) - CRDL-LQR&amp;SPC-FRT - 750 ML</t>
  </si>
  <si>
    <t>KINKY ALOHA LIQUEUR (VODKA BASE) - CRDL-LQR&amp;SPC-FRT - 750 ML  ( MS - 75197 )</t>
  </si>
  <si>
    <t>MS-31298</t>
  </si>
  <si>
    <t>MILES - GIN-CLASSIC-DOM - 1.75 LTR</t>
  </si>
  <si>
    <t>MILES - GIN-CLASSIC-DOM - 1.75 LTR  ( MS - 31298 )</t>
  </si>
  <si>
    <t>MS-87288</t>
  </si>
  <si>
    <t>CASAMIGOS MEZCAL JOVEN - TEQUILA-BLANCO - 750 ML</t>
  </si>
  <si>
    <t>CASAMIGOS MEZCAL JOVEN - TEQUILA-BLANCO - 750 ML  ( MS - 87288 )</t>
  </si>
  <si>
    <t>MS-87370</t>
  </si>
  <si>
    <t>CODIGO 1530 ROSA BLANCO TEQUILA - TEQUILA-BLANCO - 750 ML</t>
  </si>
  <si>
    <t>CODIGO 1530 ROSA BLANCO TEQUILA - TEQUILA-BLANCO - 750 ML  ( MS - 87370 )</t>
  </si>
  <si>
    <t>MS-73713</t>
  </si>
  <si>
    <t>EVAN WILLIAMS HONEY RESERVE - DOM WHSKY-BLND - 375 ML</t>
  </si>
  <si>
    <t>EVAN WILLIAMS HONEY RESERVE - DOM WHSKY-BLND - 375 ML  ( MS - 73713 )</t>
  </si>
  <si>
    <t>MS-80268</t>
  </si>
  <si>
    <t>JACKSON MORGAN SOUTHERN BANANA PUDDING - CRDL-CRM LQR - 750 ML</t>
  </si>
  <si>
    <t>JACKSON MORGAN SOUTHERN BANANA PUDDING - CRDL-CRM LQR - 750 ML  ( MS - 80268 )</t>
  </si>
  <si>
    <t>SPRTS TENNESSEE  ( 7184 )</t>
  </si>
  <si>
    <t>MS-80280</t>
  </si>
  <si>
    <t>JACKSON MORGAN SALTED CARAMEL CREAM - CRDL-CRM LQR - 750 ML</t>
  </si>
  <si>
    <t>JACKSON MORGAN SALTED CARAMEL CREAM - CRDL-CRM LQR - 750 ML  ( MS - 80280 )</t>
  </si>
  <si>
    <t>MS-58895</t>
  </si>
  <si>
    <t>JOSE CUERVO AUTHENTIC RED SANGRIA MRGRTA - COCKTAILS - 1.75 LTR</t>
  </si>
  <si>
    <t>JOSE CUERVO AUTHENTIC RED SANGRIA MRGRTA - COCKTAILS - 1.75 LTR  ( MS - 58895 )</t>
  </si>
  <si>
    <t>MS-58898</t>
  </si>
  <si>
    <t>JOSE CUERVO GOLDEN ROSE MARGARITA - COCKTAILS - 1.75 LTR</t>
  </si>
  <si>
    <t>JOSE CUERVO GOLDEN ROSE MARGARITA - COCKTAILS - 1.75 LTR  ( MS - 58898 )</t>
  </si>
  <si>
    <t>MS-59182</t>
  </si>
  <si>
    <t>1800 ULTIMATE MANGO MARGARITA RTD - COCKTAILS - 1.75 LTR</t>
  </si>
  <si>
    <t>1800 ULTIMATE MANGO MARGARITA RTD - COCKTAILS - 1.75 LTR  ( MS - 59182 )</t>
  </si>
  <si>
    <t>MS-68340</t>
  </si>
  <si>
    <t>FIVE FARMS SINGLE BATCH IRISH CREAM LIQ - CRDL-CRM LQR - 750 ML</t>
  </si>
  <si>
    <t>FIVE FARMS SINGLE BATCH IRISH CREAM LIQ - CRDL-CRM LQR - 750 ML  ( MS - 68340 )</t>
  </si>
  <si>
    <t>MS-43735</t>
  </si>
  <si>
    <t>BUMBU XO PANAMA RUM - RUM-AGED/DARK - 750 ML</t>
  </si>
  <si>
    <t>BUMBU XO PANAMA RUM - RUM-AGED/DARK - 750 ML  ( MS - 43735 )</t>
  </si>
  <si>
    <t>MS-78073</t>
  </si>
  <si>
    <t>SMIRNOFF ZERO SUGAR INF STRAWBERRY&amp;ROSE - VODKA-FLVRD-DOM - 750 ML</t>
  </si>
  <si>
    <t>SMIRNOFF ZERO SUGAR INF STRAWBERRY&amp;ROSE - VODKA-FLVRD-DOM - 750 ML  ( MS - 78073 )</t>
  </si>
  <si>
    <t>MS-78079</t>
  </si>
  <si>
    <t>SMIRNOFF ZERO SUGAR INF WATERMELON&amp;MINT - VODKA-FLVRD-DOM - 750 ML</t>
  </si>
  <si>
    <t>SMIRNOFF ZERO SUGAR INF WATERMELON&amp;MINT - VODKA-FLVRD-DOM - 750 ML  ( MS - 78079 )</t>
  </si>
  <si>
    <t>MS-87414</t>
  </si>
  <si>
    <t>JOSE CUERVO TRADICIONAL PLATA EDITION - TEQUILA-BLANCO - 375 ML</t>
  </si>
  <si>
    <t>JOSE CUERVO TRADICIONAL PLATA EDITION - TEQUILA-BLANCO - 375 ML  ( MS - 87414 )</t>
  </si>
  <si>
    <t>MS-89214</t>
  </si>
  <si>
    <t>JOSE CUERVO TRADICIONAL - TEQUILA-GOLD - 375 ML</t>
  </si>
  <si>
    <t>JOSE CUERVO TRADICIONAL - TEQUILA-GOLD - 375 ML  ( MS - 89214 )</t>
  </si>
  <si>
    <t>MS-43747</t>
  </si>
  <si>
    <t>BACARDI LIME FLAVORED RUM - RUM-FLVRD - 750 ML</t>
  </si>
  <si>
    <t>BACARDI LIME FLAVORED RUM - RUM-FLVRD - 750 ML  ( MS - 43747 )</t>
  </si>
  <si>
    <t>MS-89178</t>
  </si>
  <si>
    <t>EL MAYOR ANEJO - TEQUILA-ANEJO - 750 ML</t>
  </si>
  <si>
    <t>EL MAYOR ANEJO - TEQUILA-ANEJO - 750 ML  ( MS - 89178 )</t>
  </si>
  <si>
    <t>MS-15890</t>
  </si>
  <si>
    <t>THE QUIET MAN TRADITIONAL IRISH WHISKEY - IRISH - 750 ML</t>
  </si>
  <si>
    <t>THE QUIET MAN TRADITIONAL IRISH WHISKEY - IRISH - 750 ML  ( MS - 15890 )</t>
  </si>
  <si>
    <t>MS-77330</t>
  </si>
  <si>
    <t>SUGARLANDS SHINE APPLE PIE MOONSHINE - DOM WHSKY-BLND - 750 ML</t>
  </si>
  <si>
    <t>SUGARLANDS SHINE APPLE PIE MOONSHINE - DOM WHSKY-BLND - 750 ML  ( MS - 77330 )</t>
  </si>
  <si>
    <t>SUGARLANDS DIST  ( 7473 )</t>
  </si>
  <si>
    <t>MS-80518</t>
  </si>
  <si>
    <t>SUGARLANDS BUTTER PECAN SIPPIN CREAM - CRDL-CRM LQR - 750 ML</t>
  </si>
  <si>
    <t>SUGARLANDS BUTTER PECAN SIPPIN CREAM - CRDL-CRM LQR - 750 ML  ( MS - 80518 )</t>
  </si>
  <si>
    <t>MS-35903</t>
  </si>
  <si>
    <t>WODKA VODKA POLISH VODKA - VODKA-CLASSIC-IMP - 1.75 LTR</t>
  </si>
  <si>
    <t>WODKA VODKA POLISH VODKA - VODKA-CLASSIC-IMP - 1.75 LTR  ( MS - 35903 )</t>
  </si>
  <si>
    <t>MS-15870</t>
  </si>
  <si>
    <t>SLANE IRISH WHISKEY - IRISH-BLND - 750 ML</t>
  </si>
  <si>
    <t>SLANE IRISH WHISKEY - IRISH-BLND - 750 ML  ( MS - 15870 )</t>
  </si>
  <si>
    <t>MS-36180</t>
  </si>
  <si>
    <t>DIXIE SOUTHERN VODKA - VODKA-CLASSIC-DOM - 750 ML</t>
  </si>
  <si>
    <t>DIXIE SOUTHERN VODKA - VODKA-CLASSIC-DOM - 750 ML  ( MS - 36180 )</t>
  </si>
  <si>
    <t>MS-36395</t>
  </si>
  <si>
    <t>DIXIE SOUTHERN VODKA - VODKA-CLASSIC-DOM - 1.75 LTR</t>
  </si>
  <si>
    <t>DIXIE SOUTHERN VODKA - VODKA-CLASSIC-DOM - 1.75 LTR  ( MS - 36395 )</t>
  </si>
  <si>
    <t>MS-67174</t>
  </si>
  <si>
    <t>TANTEO HABANERO INFUSED TEQUILA - TEQUILA-FLAVORED - 750 ML</t>
  </si>
  <si>
    <t>TANTEO HABANERO INFUSED TEQUILA - TEQUILA-FLAVORED - 750 ML  ( MS - 67174 )</t>
  </si>
  <si>
    <t>MS-63345</t>
  </si>
  <si>
    <t>ON THE ROCKS TRES GENERACIONES JALP PNAP - COCKTAILS - 375 ML</t>
  </si>
  <si>
    <t>ON THE ROCKS TRES GENERACIONES JALP PNAP - COCKTAILS - 375 ML  ( MS - 63345 )</t>
  </si>
  <si>
    <t>MS-73749</t>
  </si>
  <si>
    <t>EVAN WILLIAMS APPLE - DOM WHSKY-BLND - 750 ML</t>
  </si>
  <si>
    <t>EVAN WILLIAMS APPLE - DOM WHSKY-BLND - 750 ML  ( MS - 73749 )</t>
  </si>
  <si>
    <t>MS-28675</t>
  </si>
  <si>
    <t>MCQUEEN AND THE VIOLET FOG GIN - GIN-CLASSIC-DOM - 750 ML</t>
  </si>
  <si>
    <t>MCQUEEN AND THE VIOLET FOG GIN - GIN-CLASSIC-DOM - 750 ML  ( MS - 28675 )</t>
  </si>
  <si>
    <t>MS-32833</t>
  </si>
  <si>
    <t>WONDERBIRD SPIRITS GIN NO 61 - GIN-CLASSIC-DOM - 750 ML</t>
  </si>
  <si>
    <t>WONDERBIRD SPIRITS GIN NO 61 - GIN-CLASSIC-DOM - 750 ML  ( MS - 32833 )</t>
  </si>
  <si>
    <t>WONDERBIRD SPRT  ( 8760 )</t>
  </si>
  <si>
    <t>MS-15818</t>
  </si>
  <si>
    <t>PADDY OLD IRISH WHISKEY - IRISH - 750 ML</t>
  </si>
  <si>
    <t>PADDY OLD IRISH WHISKEY - IRISH - 750 ML  ( MS - 15818 )</t>
  </si>
  <si>
    <t>MS-58899</t>
  </si>
  <si>
    <t>JOSE CUERVO AUTHENTIC ORANGE PINEAPPLE - COCKTAILS - 1.75 LTR</t>
  </si>
  <si>
    <t>JOSE CUERVO AUTHENTIC ORANGE PINEAPPLE - COCKTAILS - 1.75 LTR  ( MS - 58899 )</t>
  </si>
  <si>
    <t>MS-88095</t>
  </si>
  <si>
    <t>MI CAMPO BLANCO TEQUILA - TEQUILA-BLANCO - 750 ML</t>
  </si>
  <si>
    <t>MI CAMPO BLANCO TEQUILA - TEQUILA-BLANCO - 750 ML  ( MS - 88095 )</t>
  </si>
  <si>
    <t>MS-86439</t>
  </si>
  <si>
    <t>SKREWBALL PEANUT BUTTER WHISKEY - DOM WHSKY-BLND - 750 ML</t>
  </si>
  <si>
    <t>SKREWBALL PEANUT BUTTER WHISKEY - DOM WHSKY-BLND - 750 ML  ( MS - 86439 )</t>
  </si>
  <si>
    <t>MS-28275</t>
  </si>
  <si>
    <t>JIM BEAM PEACH FLAVORED WHISKEY - DOM WHSKY-BLND - 50 ML</t>
  </si>
  <si>
    <t>JIM BEAM PEACH FLAVORED WHISKEY - DOM WHSKY-BLND - 50 ML  ( MS - 28275 )</t>
  </si>
  <si>
    <t>MS-87018</t>
  </si>
  <si>
    <t>OLE SMOKY PEACH WHISKEY 60P - DOM WHSKY-BLND - 750 ML</t>
  </si>
  <si>
    <t>OLE SMOKY PEACH WHISKEY 60P - DOM WHSKY-BLND - 750 ML  ( MS - 87018 )</t>
  </si>
  <si>
    <t>MS-64489</t>
  </si>
  <si>
    <t>CAROLANS SALTED CARAMEL LIQUEUR - CRDL-LQR&amp;SPC-OTH - 750 ML</t>
  </si>
  <si>
    <t>CAROLANS SALTED CARAMEL LIQUEUR - CRDL-LQR&amp;SPC-OTH - 750 ML  ( MS - 64489 )</t>
  </si>
  <si>
    <t>MS-59180</t>
  </si>
  <si>
    <t>1800 ULTIMATE SPICY MARGARITA RTD - COCKTAILS - 1.75 LTR</t>
  </si>
  <si>
    <t>1800 ULTIMATE SPICY MARGARITA RTD - COCKTAILS - 1.75 LTR  ( MS - 59180 )</t>
  </si>
  <si>
    <t>MS-26631</t>
  </si>
  <si>
    <t>HEAVEN'S DOOR DOUBLE BRL REVELATION WHK - DOM WHSKY-STRT-BRBN/TN - 750 ML</t>
  </si>
  <si>
    <t>HEAVEN'S DOOR DOUBLE BRL REVELATION WHK - DOM WHSKY-STRT-BRBN/TN - 750 ML  ( MS - 26631 )</t>
  </si>
  <si>
    <t>MS-26670</t>
  </si>
  <si>
    <t>HEAVEN'S DOOR STRAIGHT BBN REVIVAL WHK - DOM WHSKY-STRT-BRBN/TN - 750 ML</t>
  </si>
  <si>
    <t>HEAVEN'S DOOR STRAIGHT BBN REVIVAL WHK - DOM WHSKY-STRT-BRBN/TN - 750 ML  ( MS - 26670 )</t>
  </si>
  <si>
    <t>BLACK VELVET - CAN-US BLND-US BTLD - 375 ML</t>
  </si>
  <si>
    <t>BLACK VELVET - CAN-US BLND-US BTLD - 375 ML  ( MS - 11774 )</t>
  </si>
  <si>
    <t>BLACK VELVET - CAN-US BLND-US BTLD - 750 ML</t>
  </si>
  <si>
    <t>BLACK VELVET - CAN-US BLND-US BTLD - 750 ML  ( MS - 11776 )</t>
  </si>
  <si>
    <t>BLACK VELVET - CAN-US BLND-US BTLD - 1.75 LTR</t>
  </si>
  <si>
    <t>BLACK VELVET - CAN-US BLND-US BTLD - 1.75 LTR  ( MS - 11788 )</t>
  </si>
  <si>
    <t>MS-64904</t>
  </si>
  <si>
    <t>FIREBALL CINNAMON WHISKEY (PET) - CAN-US BLND-US BTLD - 1.75 LTR</t>
  </si>
  <si>
    <t>FIREBALL CINNAMON WHISKEY (PET) - CAN-US BLND-US BTLD - 1.75 LTR  ( MS - 64904 )</t>
  </si>
  <si>
    <t>MS-66052</t>
  </si>
  <si>
    <t>NUVO VODKA &amp; CHAMPAGNE LIQUEUR - VODKA-FLVRD-IMP - 750 ML</t>
  </si>
  <si>
    <t>NUVO VODKA &amp; CHAMPAGNE LIQUEUR - VODKA-FLVRD-IMP - 750 ML  ( MS - 66052 )</t>
  </si>
  <si>
    <t>MS-26765</t>
  </si>
  <si>
    <t>BIRD DOG BLACK CHERRY FLAVORED WHISKEY - DOM WHSKY-BLND - 750 ML</t>
  </si>
  <si>
    <t>BIRD DOG BLACK CHERRY FLAVORED WHISKEY - DOM WHSKY-BLND - 750 ML  ( MS - 26765 )</t>
  </si>
  <si>
    <t>MS-86987</t>
  </si>
  <si>
    <t>OLE SMOKY TENN MOONSHNE SALTY WATERMELON - DOM WHSKY-BLND - 750 ML</t>
  </si>
  <si>
    <t>OLE SMOKY TENN MOONSHNE SALTY WATERMELON - DOM WHSKY-BLND - 750 ML  ( MS - 86987 )</t>
  </si>
  <si>
    <t>MS-100686</t>
  </si>
  <si>
    <t>JOSE CUERVO AUTH PINK LEMONADE/4P-SLV TR - COCKTAILS - 200 ML</t>
  </si>
  <si>
    <t>JOSE CUERVO AUTH PINK LEMONADE/4P-SLV TR - COCKTAILS - 200 ML  ( MS - 100686 )</t>
  </si>
  <si>
    <t>MS-89233</t>
  </si>
  <si>
    <t>CORRALEJO ANEJO GOLD TEQUILA - TEQUILA-ANEJO - 750 ML</t>
  </si>
  <si>
    <t>CORRALEJO ANEJO GOLD TEQUILA - TEQUILA-ANEJO - 750 ML  ( MS - 89233 )</t>
  </si>
  <si>
    <t>MS-37061</t>
  </si>
  <si>
    <t>BROKEN SHED VODKA (NEW ZEALAND) - VODKA-CLASSIC-IMP - 750 ML</t>
  </si>
  <si>
    <t>BROKEN SHED VODKA (NEW ZEALAND) - VODKA-CLASSIC-IMP - 750 ML  ( MS - 37061 )</t>
  </si>
  <si>
    <t>MS-40055</t>
  </si>
  <si>
    <t>DEEP EDDY LEMON FLAVORED VODKA - VODKA-FLVRD-DOM - 1.75 LTR</t>
  </si>
  <si>
    <t>DEEP EDDY LEMON FLAVORED VODKA - VODKA-FLVRD-DOM - 1.75 LTR  ( MS - 40055 )</t>
  </si>
  <si>
    <t>MS-89301</t>
  </si>
  <si>
    <t>DORADO GOLD TEQUILA - TEQUILA-GOLD - 1.0 LTR</t>
  </si>
  <si>
    <t>DORADO GOLD TEQUILA - TEQUILA-GOLD - 1.0 LTR  ( MS - 89301 )</t>
  </si>
  <si>
    <t>MS-27189</t>
  </si>
  <si>
    <t>BASIL HAYDEN'S DARK RYE - DOM WHSKY-STRT-RYE - 750 ML</t>
  </si>
  <si>
    <t>BASIL HAYDEN'S DARK RYE - DOM WHSKY-STRT-RYE - 750 ML  ( MS - 27189 )</t>
  </si>
  <si>
    <t>MS-36924</t>
  </si>
  <si>
    <t>HAKU VODKA JAPANESE CRAFT VODKA - VODKA-CLASSIC-IMP - 750 ML</t>
  </si>
  <si>
    <t>HAKU VODKA JAPANESE CRAFT VODKA - VODKA-CLASSIC-IMP - 750 ML  ( MS - 36924 )</t>
  </si>
  <si>
    <t>MS-87035</t>
  </si>
  <si>
    <t>SKREWBALL PEANUT BUTTER WHISKEY - DOM WHSKY-BLND - 50 ML</t>
  </si>
  <si>
    <t>SKREWBALL PEANUT BUTTER WHISKEY - DOM WHSKY-BLND - 50 ML  ( MS - 87035 )</t>
  </si>
  <si>
    <t>MS-15180</t>
  </si>
  <si>
    <t>WHISTLEPIG STRAIGHT RYE WHISKEY - CAN-US BLND-US BTLD - 750 ML</t>
  </si>
  <si>
    <t>WHISTLEPIG STRAIGHT RYE WHISKEY - CAN-US BLND-US BTLD - 750 ML  ( MS - 15180 )</t>
  </si>
  <si>
    <t>WHISTLEPIG WHSK  ( 8450 )</t>
  </si>
  <si>
    <t>MS-89470</t>
  </si>
  <si>
    <t>LUNAZUL REPOSADO TEQUILA - TEQUILA-REPOSADO - 1.75 LTR</t>
  </si>
  <si>
    <t>LUNAZUL REPOSADO TEQUILA - TEQUILA-REPOSADO - 1.75 LTR  ( MS - 89470 )</t>
  </si>
  <si>
    <t>MS-64418</t>
  </si>
  <si>
    <t>CIROC SUMMER WATERMELON FLV VODKA DSS - VODKA-FLVRD-IMP - 750 ML</t>
  </si>
  <si>
    <t>CIROC SUMMER WATERMELON FLV VODKA DSS - VODKA-FLVRD-IMP - 750 ML  ( MS - 64418 )</t>
  </si>
  <si>
    <t>MS-17285</t>
  </si>
  <si>
    <t>CHATTANOOGA TENNESSEE HIGH MALT BRRL 91 - DOM WHSKY-STRT-BRBN/TN - 750 ML</t>
  </si>
  <si>
    <t>CHATTANOOGA TENNESSEE HIGH MALT BRRL 91 - DOM WHSKY-STRT-BRBN/TN - 750 ML  ( MS - 17285 )</t>
  </si>
  <si>
    <t>TENNESSEE STLHS  ( 7593 )</t>
  </si>
  <si>
    <t>MS-17287</t>
  </si>
  <si>
    <t>CHATTANOOGA TENNESSEE HIGH MALT CASK 111 - DOM WHSKY-STRT-BRBN/TN - 750 ML</t>
  </si>
  <si>
    <t>CHATTANOOGA TENNESSEE HIGH MALT CASK 111 - DOM WHSKY-STRT-BRBN/TN - 750 ML  ( MS - 17287 )</t>
  </si>
  <si>
    <t>MS-17527</t>
  </si>
  <si>
    <t>COOPERS CRAFT BARREL RESERVE BOURBON - DOM WHSKY-STRT-BRBN/TN - 750 ML</t>
  </si>
  <si>
    <t>COOPERS CRAFT BARREL RESERVE BOURBON - DOM WHSKY-STRT-BRBN/TN - 750 ML  ( MS - 17527 )</t>
  </si>
  <si>
    <t>MS-5446</t>
  </si>
  <si>
    <t>LAPHROAIG SINGLE MALT - SCOTCH-SNGL MALT - 750 ML</t>
  </si>
  <si>
    <t>LAPHROAIG SINGLE MALT - SCOTCH-SNGL MALT - 750 ML  ( MS - 5446 )</t>
  </si>
  <si>
    <t>MS-87499</t>
  </si>
  <si>
    <t>DULCE VIDA ORGANIC BLANCO 80PRF TEQUILA - TEQUILA-BLANCO - 750 ML</t>
  </si>
  <si>
    <t>DULCE VIDA ORGANIC BLANCO 80PRF TEQUILA - TEQUILA-BLANCO - 750 ML  ( MS - 87499 )</t>
  </si>
  <si>
    <t>DON Q CRISTAL RUM - RUM-LIGHT - 750 ML</t>
  </si>
  <si>
    <t>DON Q CRISTAL RUM - RUM-LIGHT - 750 ML  ( MS - 43426 )</t>
  </si>
  <si>
    <t>MS-20158</t>
  </si>
  <si>
    <t>WOLF MOON STRAIGHT BOURBON WHISKEY - DOM WHSKY-STRT-BRBN/TN - 750 ML</t>
  </si>
  <si>
    <t>WOLF MOON STRAIGHT BOURBON WHISKEY - DOM WHSKY-STRT-BRBN/TN - 750 ML  ( MS - 20158 )</t>
  </si>
  <si>
    <t>MS-58858</t>
  </si>
  <si>
    <t>JOSE CUERVO AUTHENTIC STRW/LIME 4-6P PET - COCKTAILS - 200 ML</t>
  </si>
  <si>
    <t>JOSE CUERVO AUTHENTIC STRW/LIME 4-6P PET - COCKTAILS - 200 ML  ( MS - 58858 )</t>
  </si>
  <si>
    <t>MS-62623</t>
  </si>
  <si>
    <t>MONACO COCKTAILS BLUE CRUSH 4PK 355ML - COCKTAILS - 375 ML</t>
  </si>
  <si>
    <t>MONACO COCKTAILS BLUE CRUSH 4PK 355ML - COCKTAILS - 375 ML  ( MS - 62623 )</t>
  </si>
  <si>
    <t>ATOMIC BRANDS  ( 458 )</t>
  </si>
  <si>
    <t>MS-62625</t>
  </si>
  <si>
    <t>MONACO COCKTAILS CITRUS RUSH 4PK 355ML - COCKTAILS - 375 ML</t>
  </si>
  <si>
    <t>MONACO COCKTAILS CITRUS RUSH 4PK 355ML - COCKTAILS - 375 ML  ( MS - 62625 )</t>
  </si>
  <si>
    <t>MS-62632</t>
  </si>
  <si>
    <t>MONACO COCKTAILS TEQ LIME CRUSH 4P 355ML - COCKTAILS - 375 ML</t>
  </si>
  <si>
    <t>MONACO COCKTAILS TEQ LIME CRUSH 4P 355ML - COCKTAILS - 375 ML  ( MS - 62632 )</t>
  </si>
  <si>
    <t>MS-62634</t>
  </si>
  <si>
    <t>MONACO COCKTAILS TROPIC RUSH 4PK 355ML - COCKTAILS - 375 ML</t>
  </si>
  <si>
    <t>MONACO COCKTAILS TROPIC RUSH 4PK 355ML - COCKTAILS - 375 ML  ( MS - 62634 )</t>
  </si>
  <si>
    <t>MS-87385</t>
  </si>
  <si>
    <t>CORRALEJO SILVER TEQUILA - TEQUILA-BLANCO - 750 ML</t>
  </si>
  <si>
    <t>CORRALEJO SILVER TEQUILA - TEQUILA-BLANCO - 750 ML  ( MS - 87385 )</t>
  </si>
  <si>
    <t>MS-87484</t>
  </si>
  <si>
    <t>DON JULIO BLANCO TEQUILA - TEQUILA-BLANCO - 375 ML</t>
  </si>
  <si>
    <t>DON JULIO BLANCO TEQUILA - TEQUILA-BLANCO - 375 ML  ( MS - 87484 )</t>
  </si>
  <si>
    <t>MS-89519</t>
  </si>
  <si>
    <t>ESPOLON ANEJO GOLD TEQUILA - TEQUILA-ANEJO - 750 ML</t>
  </si>
  <si>
    <t>ESPOLON ANEJO GOLD TEQUILA - TEQUILA-ANEJO - 750 ML  ( MS - 89519 )</t>
  </si>
  <si>
    <t>MS-39492</t>
  </si>
  <si>
    <t>NEW AMSTERDAM PINK WHITNEY PINK LEMONADE - VODKA-FLVRD-DOM - 750 ML</t>
  </si>
  <si>
    <t>NEW AMSTERDAM PINK WHITNEY PINK LEMONADE - VODKA-FLVRD-DOM - 750 ML  ( MS - 39492 )</t>
  </si>
  <si>
    <t>MS-49255</t>
  </si>
  <si>
    <t>REVANCHE FRENCH COGNAC - BRNDY/CGNC-CGNC-OTH - 750 ML</t>
  </si>
  <si>
    <t>REVANCHE FRENCH COGNAC - BRNDY/CGNC-CGNC-OTH - 750 ML  ( MS - 49255 )</t>
  </si>
  <si>
    <t>INTRNTL S&amp;W LLC  ( 3533 )</t>
  </si>
  <si>
    <t>MS-21215</t>
  </si>
  <si>
    <t>REBEL 100 - DOM WHSKY-STRT-BRBN/TN - 750 ML</t>
  </si>
  <si>
    <t>REBEL 100 - DOM WHSKY-STRT-BRBN/TN - 750 ML  ( MS - 21215 )</t>
  </si>
  <si>
    <t>MS-44347</t>
  </si>
  <si>
    <t>CALYPSO SILVER - RUM-LIGHT - 1.0 LTR</t>
  </si>
  <si>
    <t>CALYPSO SILVER - RUM-LIGHT - 1.0 LTR  ( MS - 44347 )</t>
  </si>
  <si>
    <t>MS-43691</t>
  </si>
  <si>
    <t>DON Q 151 RUM - RUM-GOLD - 1.0 LTR</t>
  </si>
  <si>
    <t>DON Q 151 RUM - RUM-GOLD - 1.0 LTR  ( MS - 43691 )</t>
  </si>
  <si>
    <t>MS-47869</t>
  </si>
  <si>
    <t>D'USSE XO COGNAC - BRNDY/CGNC-CGNC-XO - 750 ML</t>
  </si>
  <si>
    <t>D'USSE XO COGNAC - BRNDY/CGNC-CGNC-XO - 750 ML  ( MS - 47869 )</t>
  </si>
  <si>
    <t>MS-49087</t>
  </si>
  <si>
    <t>REMY MARTIN 1738 ACCORD ROYAL COGNAC - BRNDY/CGNC-CGNC-OTH - 1.0 LTR</t>
  </si>
  <si>
    <t>REMY MARTIN 1738 ACCORD ROYAL COGNAC - BRNDY/CGNC-CGNC-OTH - 1.0 LTR  ( MS - 49087 )</t>
  </si>
  <si>
    <t>MS-49187</t>
  </si>
  <si>
    <t>REMY MARTIN VSOP - BRNDY/CGNC-CGNC-VSOP - 1.0 LTR</t>
  </si>
  <si>
    <t>REMY MARTIN VSOP - BRNDY/CGNC-CGNC-VSOP - 1.0 LTR  ( MS - 49187 )</t>
  </si>
  <si>
    <t>MS-59185</t>
  </si>
  <si>
    <t>1800 ULTIMATE BLOOD ORANGE MARGARITA RTD - COCKTAILS - 1.75 LTR</t>
  </si>
  <si>
    <t>1800 ULTIMATE BLOOD ORANGE MARGARITA RTD - COCKTAILS - 1.75 LTR  ( MS - 59185 )</t>
  </si>
  <si>
    <t>MS-59193</t>
  </si>
  <si>
    <t>JOSE CUERVO AUTHENTIC CHERRY LIMEADE - COCKTAILS - 1.75 LTR</t>
  </si>
  <si>
    <t>JOSE CUERVO AUTHENTIC CHERRY LIMEADE - COCKTAILS - 1.75 LTR  ( MS - 59193 )</t>
  </si>
  <si>
    <t>MS-68222</t>
  </si>
  <si>
    <t>DI SARONNO VELVET CREAM LIQUEUR - CRDL-CRM LQR - 750 ML</t>
  </si>
  <si>
    <t>DI SARONNO VELVET CREAM LIQUEUR - CRDL-CRM LQR - 750 ML  ( MS - 68222 )</t>
  </si>
  <si>
    <t>MS-15745</t>
  </si>
  <si>
    <t>MCCONNELL'S OLD IRISH WHISKEY - IRISH - 750 ML</t>
  </si>
  <si>
    <t>MCCONNELL'S OLD IRISH WHISKEY - IRISH - 750 ML  ( MS - 15745 )</t>
  </si>
  <si>
    <t>ESPOLON BLANCO WHITE TEQUILA - TEQUILA-BLANCO - 750 ML</t>
  </si>
  <si>
    <t>ESPOLON BLANCO WHITE TEQUILA - TEQUILA-BLANCO - 750 ML  ( MS - 87619 )</t>
  </si>
  <si>
    <t>ESPOLON REPOSADO GOLD TEQUILA - TEQUILA-REPOSADO - 750 ML</t>
  </si>
  <si>
    <t>ESPOLON REPOSADO GOLD TEQUILA - TEQUILA-REPOSADO - 750 ML  ( MS - 89286 )</t>
  </si>
  <si>
    <t>WESTERN SON PRICKLY PEAR FLAVORED VODKA - VODKA-FLVRD-DOM - 750 ML</t>
  </si>
  <si>
    <t>WESTERN SON PRICKLY PEAR FLAVORED VODKA - VODKA-FLVRD-DOM - 750 ML  ( MS - 39842 )</t>
  </si>
  <si>
    <t>MS-84191</t>
  </si>
  <si>
    <t>99 BUTTERSCOTCH SCHNAPPS LIQUEUR - CRDL-SNPS-BTRSCTCH - 50 ML</t>
  </si>
  <si>
    <t>99 BUTTERSCOTCH SCHNAPPS LIQUEUR - CRDL-SNPS-BTRSCTCH - 50 ML  ( MS - 84191 )</t>
  </si>
  <si>
    <t>MS-87054</t>
  </si>
  <si>
    <t>99 PEANUT BUTTER WHISKEY DSS - DOM WHSKY-BLND - 50 ML</t>
  </si>
  <si>
    <t>99 PEANUT BUTTER WHISKEY DSS - DOM WHSKY-BLND - 50 ML  ( MS - 87054 )</t>
  </si>
  <si>
    <t>MS-74802</t>
  </si>
  <si>
    <t>JACK DANIELS TENNESSEE APPLE LIQUEUR - DOM WHSKY-BLND - 1.0 LTR</t>
  </si>
  <si>
    <t>JACK DANIELS TENNESSEE APPLE LIQUEUR - DOM WHSKY-BLND - 1.0 LTR  ( MS - 74802 )</t>
  </si>
  <si>
    <t>MS-15829</t>
  </si>
  <si>
    <t>PROPER NO. TWELVE BLENDED IRISH WHISKEY - IRISH - 375 ML</t>
  </si>
  <si>
    <t>PROPER NO. TWELVE BLENDED IRISH WHISKEY - IRISH - 375 ML  ( MS - 15829 )</t>
  </si>
  <si>
    <t>MS-89221</t>
  </si>
  <si>
    <t>DEL MAGUEY VIDA MEZCAL - TEQUILA-BLANCO - 750 ML</t>
  </si>
  <si>
    <t>DEL MAGUEY VIDA MEZCAL - TEQUILA-BLANCO - 750 ML  ( MS - 89221 )</t>
  </si>
  <si>
    <t>MS-76413</t>
  </si>
  <si>
    <t>OLE SMOKY TENN MOONSHINE BUTTER PECAN - DOM WHSKY-BLND - 750 ML</t>
  </si>
  <si>
    <t>OLE SMOKY TENN MOONSHINE BUTTER PECAN - DOM WHSKY-BLND - 750 ML  ( MS - 76413 )</t>
  </si>
  <si>
    <t>MS-86778</t>
  </si>
  <si>
    <t>OLE SMOKY TENN MOONSHINE LEMON DROP 65P - DOM WHSKY-BLND - 750 ML</t>
  </si>
  <si>
    <t>OLE SMOKY TENN MOONSHINE LEMON DROP 65P - DOM WHSKY-BLND - 750 ML  ( MS - 86778 )</t>
  </si>
  <si>
    <t>MS-43533</t>
  </si>
  <si>
    <t>PLANTERAY O.F.T.D. OVERPROOF DARK RUM - RUM-AGED/DARK - 1.0 LTR</t>
  </si>
  <si>
    <t>PLANTERAY O.F.T.D. OVERPROOF DARK RUM - RUM-AGED/DARK - 1.0 LTR  ( MS - 43533 )</t>
  </si>
  <si>
    <t>MS-88356</t>
  </si>
  <si>
    <t>PROSPERO BLANCO TEQUILA - TEQUILA-BLANCO - 750 ML</t>
  </si>
  <si>
    <t>PROSPERO BLANCO TEQUILA - TEQUILA-BLANCO - 750 ML  ( MS - 88356 )</t>
  </si>
  <si>
    <t>MS-88921</t>
  </si>
  <si>
    <t>1800 ANEJO CRISTALINO TEQUILA - TEQUILA-ANEJO - 375 ML</t>
  </si>
  <si>
    <t>1800 ANEJO CRISTALINO TEQUILA - TEQUILA-ANEJO - 375 ML  ( MS - 88921 )</t>
  </si>
  <si>
    <t>MS-88931</t>
  </si>
  <si>
    <t>FAMILIA CAMARENA ANEJO TEQUILA - TEQUILA-ANEJO - 750 ML</t>
  </si>
  <si>
    <t>FAMILIA CAMARENA ANEJO TEQUILA - TEQUILA-ANEJO - 750 ML  ( MS - 88931 )</t>
  </si>
  <si>
    <t>MS-100104</t>
  </si>
  <si>
    <t>HERRADURA ULTRA ANEJO GIFT CARTON G6 - TEQUILA-ANEJO - 750 ML</t>
  </si>
  <si>
    <t>HERRADURA ULTRA ANEJO GIFT CARTON G6 - TEQUILA-ANEJO - 750 ML  ( MS - 100104 )</t>
  </si>
  <si>
    <t>MS-39422</t>
  </si>
  <si>
    <t>NEW AMSTERDAM PINK WHITNEY LMND 10P-SLV - VODKA-FLVRD-DOM - 50 ML</t>
  </si>
  <si>
    <t>NEW AMSTERDAM PINK WHITNEY LMND 10P-SLV - VODKA-FLVRD-DOM - 50 ML  ( MS - 39422 )</t>
  </si>
  <si>
    <t>MS-40034</t>
  </si>
  <si>
    <t>NEW AMSTERDAM GRAPEFRUIT FLAVORED VODKA - VODKA-FLVRD-DOM - 1.75 LTR</t>
  </si>
  <si>
    <t>NEW AMSTERDAM GRAPEFRUIT FLAVORED VODKA - VODKA-FLVRD-DOM - 1.75 LTR  ( MS - 40034 )</t>
  </si>
  <si>
    <t>MS-51107</t>
  </si>
  <si>
    <t>CIROC VS FRENCH BRANDY - BRNDY/CGNC-IMP - 375 ML</t>
  </si>
  <si>
    <t>CIROC VS FRENCH BRANDY - BRNDY/CGNC-IMP - 375 ML  ( MS - 51107 )</t>
  </si>
  <si>
    <t>MS-72928</t>
  </si>
  <si>
    <t>CAPTAIN MORGAN SLICED APPLE - RUM-FLVRD - 750 ML</t>
  </si>
  <si>
    <t>CAPTAIN MORGAN SLICED APPLE - RUM-FLVRD - 750 ML  ( MS - 72928 )</t>
  </si>
  <si>
    <t>MS-65790</t>
  </si>
  <si>
    <t>MARTELL BLUE SWIFT DAY LABEL - BRNDY/CGNC-CGNC-VSOP - 200 ML</t>
  </si>
  <si>
    <t>MARTELL BLUE SWIFT DAY LABEL - BRNDY/CGNC-CGNC-VSOP - 200 ML  ( MS - 65790 )</t>
  </si>
  <si>
    <t>MS-65792</t>
  </si>
  <si>
    <t>MARTELL BLUE SWIFT DAY LABEL - BRNDY/CGNC-CGNC-VSOP - 375 ML</t>
  </si>
  <si>
    <t>MARTELL BLUE SWIFT DAY LABEL - BRNDY/CGNC-CGNC-VSOP - 375 ML  ( MS - 65792 )</t>
  </si>
  <si>
    <t>MS-5842</t>
  </si>
  <si>
    <t>THE GLENLIVET 14YR COGNAC CASK SEL SMSW - SCOTCH-SNGL MALT - 750 ML</t>
  </si>
  <si>
    <t>THE GLENLIVET 14YR COGNAC CASK SEL SMSW - SCOTCH-SNGL MALT - 750 ML  ( MS - 5842 )</t>
  </si>
  <si>
    <t>MS-62647</t>
  </si>
  <si>
    <t>MONACO COCKTAILS PURPLE CRUSH 4PK 355ML - COCKTAILS - 375 ML</t>
  </si>
  <si>
    <t>MONACO COCKTAILS PURPLE CRUSH 4PK 355ML - COCKTAILS - 375 ML  ( MS - 62647 )</t>
  </si>
  <si>
    <t>MS-88371</t>
  </si>
  <si>
    <t>TEREMANA BLANCO TEQUILA - TEQUILA-BLANCO - 750 ML</t>
  </si>
  <si>
    <t>TEREMANA BLANCO TEQUILA - TEQUILA-BLANCO - 750 ML  ( MS - 88371 )</t>
  </si>
  <si>
    <t>MS-88372</t>
  </si>
  <si>
    <t>TEREMANA REPOSADO TEQUILA - TEQUILA-REPOSADO - 750 ML</t>
  </si>
  <si>
    <t>TEREMANA REPOSADO TEQUILA - TEQUILA-REPOSADO - 750 ML  ( MS - 88372 )</t>
  </si>
  <si>
    <t>MS-15187</t>
  </si>
  <si>
    <t>WHISTLEPIG PIGGYBACK 6YR RYE - DOM WHSKY-STRT-RYE - 750 ML</t>
  </si>
  <si>
    <t>WHISTLEPIG PIGGYBACK 6YR RYE - DOM WHSKY-STRT-RYE - 750 ML  ( MS - 15187 )</t>
  </si>
  <si>
    <t>MS-28624</t>
  </si>
  <si>
    <t>HENDRICK'S SCOTTISH GIN - GIN-CLASSIC-IMP - 375 ML</t>
  </si>
  <si>
    <t>HENDRICK'S SCOTTISH GIN - GIN-CLASSIC-IMP - 375 ML  ( MS - 28624 )</t>
  </si>
  <si>
    <t>MS-28627</t>
  </si>
  <si>
    <t>HENDRICK'S SCOTTISH GIN - GIN-CLASSIC-IMP - 1.0 LTR</t>
  </si>
  <si>
    <t>HENDRICK'S SCOTTISH GIN - GIN-CLASSIC-IMP - 1.0 LTR  ( MS - 28627 )</t>
  </si>
  <si>
    <t>MS-26480</t>
  </si>
  <si>
    <t>CRITTENDEN'S CUT ABOVE STRAIGHT RYE - DOM WHSKY-STRT-RYE - 750 ML</t>
  </si>
  <si>
    <t>CRITTENDEN'S CUT ABOVE STRAIGHT RYE - DOM WHSKY-STRT-RYE - 750 ML  ( MS - 26480 )</t>
  </si>
  <si>
    <t>MS-5977</t>
  </si>
  <si>
    <t>THE MACALLAN DOUBLE CASK 15YR HIGHLND SM - SCOTCH-SNGL MALT - 750 ML</t>
  </si>
  <si>
    <t>THE MACALLAN DOUBLE CASK 15YR HIGHLND SM - SCOTCH-SNGL MALT - 750 ML  ( MS - 5977 )</t>
  </si>
  <si>
    <t>MS-86559</t>
  </si>
  <si>
    <t>SHEEP DOG PEANUT BUTTER WHISKEY - DOM WHSKY-BLND - 750 ML</t>
  </si>
  <si>
    <t>SHEEP DOG PEANUT BUTTER WHISKEY - DOM WHSKY-BLND - 750 ML  ( MS - 86559 )</t>
  </si>
  <si>
    <t>MS-33308</t>
  </si>
  <si>
    <t>SEAGRAM'S WATERMELON TWISTED GIN - GIN-FLVRD-DOM - 375 ML</t>
  </si>
  <si>
    <t>SEAGRAM'S WATERMELON TWISTED GIN - GIN-FLVRD-DOM - 375 ML  ( MS - 33308 )</t>
  </si>
  <si>
    <t>MS-16049</t>
  </si>
  <si>
    <t>TENJAKU BLENDED JAPANESE WHISKY - OTH IMP WHSKY - 750 ML</t>
  </si>
  <si>
    <t>TENJAKU BLENDED JAPANESE WHISKY - OTH IMP WHSKY - 750 ML  ( MS - 16049 )</t>
  </si>
  <si>
    <t>MS-87278</t>
  </si>
  <si>
    <t>CASA DRAGONES BLANCO PURO AGAVE AZUL - TEQUILA-BLANCO - 750 ML</t>
  </si>
  <si>
    <t>CASA DRAGONES BLANCO PURO AGAVE AZUL - TEQUILA-BLANCO - 750 ML  ( MS - 87278 )</t>
  </si>
  <si>
    <t>MS-49254</t>
  </si>
  <si>
    <t>REVANCHE FRENCH COGNAC - BRNDY/CGNC-CGNC-OTH - 375 ML</t>
  </si>
  <si>
    <t>REVANCHE FRENCH COGNAC - BRNDY/CGNC-CGNC-OTH - 375 ML  ( MS - 49254 )</t>
  </si>
  <si>
    <t>MS-64028</t>
  </si>
  <si>
    <t>ALIZE PINEAPPLE LIQUEUR - CRDL-LQR&amp;SPC-FRT - 750 ML</t>
  </si>
  <si>
    <t>ALIZE PINEAPPLE LIQUEUR - CRDL-LQR&amp;SPC-FRT - 750 ML  ( MS - 64028 )</t>
  </si>
  <si>
    <t>MS-78107</t>
  </si>
  <si>
    <t>SUGARLANDS BANANA PUDDING SIPPIN CREAM - CRDL-CRM LQR - 750 ML</t>
  </si>
  <si>
    <t>SUGARLANDS BANANA PUDDING SIPPIN CREAM - CRDL-CRM LQR - 750 ML  ( MS - 78107 )</t>
  </si>
  <si>
    <t>MS-80520</t>
  </si>
  <si>
    <t>SUGARLANDS CHOCOLATE COFFEE SIPPIN CREAM - CRDL-CRM LQR - 750 ML</t>
  </si>
  <si>
    <t>SUGARLANDS CHOCOLATE COFFEE SIPPIN CREAM - CRDL-CRM LQR - 750 ML  ( MS - 80520 )</t>
  </si>
  <si>
    <t>MS-80522</t>
  </si>
  <si>
    <t>SUGARLANDS ORANGE SIPPIN CREAM - CRDL-CRM LQR - 750 ML</t>
  </si>
  <si>
    <t>SUGARLANDS ORANGE SIPPIN CREAM - CRDL-CRM LQR - 750 ML  ( MS - 80522 )</t>
  </si>
  <si>
    <t>MS-80524</t>
  </si>
  <si>
    <t>SUGARLANDS STRAWBERRY &amp; CREAM SIPPIN CRM - CRDL-LQR&amp;SPC-FRT - 750 ML</t>
  </si>
  <si>
    <t>SUGARLANDS STRAWBERRY &amp; CREAM SIPPIN CRM - CRDL-LQR&amp;SPC-FRT - 750 ML  ( MS - 80524 )</t>
  </si>
  <si>
    <t>MS-80579</t>
  </si>
  <si>
    <t>SUGARLANDS CHOCOLATE COFFEE SIPPIN CREAM - CRDL-CRM LQR - 50 ML</t>
  </si>
  <si>
    <t>SUGARLANDS CHOCOLATE COFFEE SIPPIN CREAM - CRDL-CRM LQR - 50 ML  ( MS - 80579 )</t>
  </si>
  <si>
    <t>MS-86545</t>
  </si>
  <si>
    <t>RAM'S POINT PEANUT BUTTER WHISKEY - DOM WHSKY-BLND - 750 ML</t>
  </si>
  <si>
    <t>RAM'S POINT PEANUT BUTTER WHISKEY - DOM WHSKY-BLND - 750 ML  ( MS - 86545 )</t>
  </si>
  <si>
    <t>MS-87043</t>
  </si>
  <si>
    <t>OLE SMOKY TENNESSEE PEANUT BUTTER WHSKY - DOM WHSKY-BLND - 750 ML</t>
  </si>
  <si>
    <t>OLE SMOKY TENNESSEE PEANUT BUTTER WHSKY - DOM WHSKY-BLND - 750 ML  ( MS - 87043 )</t>
  </si>
  <si>
    <t>ANGEL'S ENVY WHISKEY - DOM WHSKY-STRT-BRBN/TN - 750 ML</t>
  </si>
  <si>
    <t>ANGEL'S ENVY WHISKEY - DOM WHSKY-STRT-BRBN/TN - 750 ML  ( MS - 16562 )</t>
  </si>
  <si>
    <t>MS-86912</t>
  </si>
  <si>
    <t>NOBLE OAK DOUBLE OAK BOURBON (DSS) - DOM WHSKY-STRT-OTH - 750 ML</t>
  </si>
  <si>
    <t>NOBLE OAK DOUBLE OAK BOURBON (DSS) - DOM WHSKY-STRT-OTH - 750 ML  ( MS - 86912 )</t>
  </si>
  <si>
    <t>MS-77230</t>
  </si>
  <si>
    <t>SUGARLANDS SHINE BLUEBERRY MUFFIN MNSHN - DOM WHSKY-BLND - 750 ML</t>
  </si>
  <si>
    <t>SUGARLANDS SHINE BLUEBERRY MUFFIN MNSHN - DOM WHSKY-BLND - 750 ML  ( MS - 77230 )</t>
  </si>
  <si>
    <t>MS-77232</t>
  </si>
  <si>
    <t>SUGARLANDS LS MARK &amp; DIGGERS HAZLENUT RM - RUM-FLVRD - 750 ML</t>
  </si>
  <si>
    <t>SUGARLANDS LS MARK &amp; DIGGERS HAZLENUT RM - RUM-FLVRD - 750 ML  ( MS - 77232 )</t>
  </si>
  <si>
    <t>MS-77241</t>
  </si>
  <si>
    <t>SUGARLANDS SHINE APPLE PIE MOONSHINE - DOM WHSKY-BLND - 50 ML</t>
  </si>
  <si>
    <t>SUGARLANDS SHINE APPLE PIE MOONSHINE - DOM WHSKY-BLND - 50 ML  ( MS - 77241 )</t>
  </si>
  <si>
    <t>MS-77305</t>
  </si>
  <si>
    <t>SUGARLANDS MARK &amp; DIGGERS RYE APPLE MNSH - DOM WHSKY-BLND - 750 ML</t>
  </si>
  <si>
    <t>SUGARLANDS MARK &amp; DIGGERS RYE APPLE MNSH - DOM WHSKY-BLND - 750 ML  ( MS - 77305 )</t>
  </si>
  <si>
    <t>MS-77332</t>
  </si>
  <si>
    <t>SUGARLANDS SHINE BUTTERSCOTCH GOLD MNSHN - DOM WHSKY-BLND - 750 ML</t>
  </si>
  <si>
    <t>SUGARLANDS SHINE BUTTERSCOTCH GOLD MNSHN - DOM WHSKY-BLND - 750 ML  ( MS - 77332 )</t>
  </si>
  <si>
    <t>MS-77367</t>
  </si>
  <si>
    <t>SUGARLANDS SHNE LGD SRS MARK ROGER PEACH - DOM WHSKY-BLND - 750 ML</t>
  </si>
  <si>
    <t>SUGARLANDS SHNE LGD SRS MARK ROGER PEACH - DOM WHSKY-BLND - 750 ML  ( MS - 77367 )</t>
  </si>
  <si>
    <t>MS-39418</t>
  </si>
  <si>
    <t>NEW AMSTERDAM WATERMELON FLAVORED VODKA - VODKA-FLVRD-DOM - 200 ML</t>
  </si>
  <si>
    <t>NEW AMSTERDAM WATERMELON FLAVORED VODKA - VODKA-FLVRD-DOM - 200 ML  ( MS - 39418 )</t>
  </si>
  <si>
    <t>MS-39419</t>
  </si>
  <si>
    <t>NEW AMSTERDAM WATERMELON FLAVORED VODKA - VODKA-FLVRD-DOM - 375 ML</t>
  </si>
  <si>
    <t>NEW AMSTERDAM WATERMELON FLAVORED VODKA - VODKA-FLVRD-DOM - 375 ML  ( MS - 39419 )</t>
  </si>
  <si>
    <t>MS-39420</t>
  </si>
  <si>
    <t>NEW AMSTERDAM WATERMELON FLAVORED VODKA - VODKA-FLVRD-DOM - 750 ML</t>
  </si>
  <si>
    <t>NEW AMSTERDAM WATERMELON FLAVORED VODKA - VODKA-FLVRD-DOM - 750 ML  ( MS - 39420 )</t>
  </si>
  <si>
    <t>MS-39421</t>
  </si>
  <si>
    <t>NEW AMSTERDAM WATERMELON FLAVORED VODKA - VODKA-FLVRD-DOM - 1.75 LTR</t>
  </si>
  <si>
    <t>NEW AMSTERDAM WATERMELON FLAVORED VODKA - VODKA-FLVRD-DOM - 1.75 LTR  ( MS - 39421 )</t>
  </si>
  <si>
    <t>MS-39538</t>
  </si>
  <si>
    <t>360 PINEAPPLE FLAVORED VODKA - VODKA-FLVRD-DOM - 750 ML</t>
  </si>
  <si>
    <t>360 PINEAPPLE FLAVORED VODKA - VODKA-FLVRD-DOM - 750 ML  ( MS - 39538 )</t>
  </si>
  <si>
    <t>MS-87482</t>
  </si>
  <si>
    <t>DON JULIO BLANCO TEQUILA - TEQUILA-BLANCO - 50 ML</t>
  </si>
  <si>
    <t>DON JULIO BLANCO TEQUILA - TEQUILA-BLANCO - 50 ML  ( MS - 87482 )</t>
  </si>
  <si>
    <t>MS-43902</t>
  </si>
  <si>
    <t>MALIBU STRAWBERRY FLAVORED RUM - RUM-FLVRD - 750 ML</t>
  </si>
  <si>
    <t>MALIBU STRAWBERRY FLAVORED RUM - RUM-FLVRD - 750 ML  ( MS - 43902 )</t>
  </si>
  <si>
    <t>MS-39374</t>
  </si>
  <si>
    <t>BLUE ICE HUCKLEBERRY FLAVORED VODKA - VODKA-FLVRD-DOM - 750 ML</t>
  </si>
  <si>
    <t>BLUE ICE HUCKLEBERRY FLAVORED VODKA - VODKA-FLVRD-DOM - 750 ML  ( MS - 39374 )</t>
  </si>
  <si>
    <t>MS-26432</t>
  </si>
  <si>
    <t>BIRD DOG PEANUT BUTTER FLAVORED WHISKEY - DOM WHSKY-BLND - 750 ML</t>
  </si>
  <si>
    <t>BIRD DOG PEANUT BUTTER FLAVORED WHISKEY - DOM WHSKY-BLND - 750 ML  ( MS - 26432 )</t>
  </si>
  <si>
    <t>MS-84226</t>
  </si>
  <si>
    <t>99 STRAWBERRIES LIQUEUR - CRDL-LQR&amp;SPC-FRT - 50 ML</t>
  </si>
  <si>
    <t>99 STRAWBERRIES LIQUEUR - CRDL-LQR&amp;SPC-FRT - 50 ML  ( MS - 84226 )</t>
  </si>
  <si>
    <t>MS-16886</t>
  </si>
  <si>
    <t>BLUE NOTE JUKE JOINT WHISKEY SBW - DOM WHSKY-STRT-BRBN/TN - 750 ML</t>
  </si>
  <si>
    <t>BLUE NOTE JUKE JOINT WHISKEY SBW - DOM WHSKY-STRT-BRBN/TN - 750 ML  ( MS - 16886 )</t>
  </si>
  <si>
    <t>BIG RIVER DIST  ( 843 )</t>
  </si>
  <si>
    <t>MS-26729</t>
  </si>
  <si>
    <t>JACK DANIELS SNGL BRL BARREL PROOF 100PF - DOM WHSKY-STRT-SM BTCH - 750 ML</t>
  </si>
  <si>
    <t>JACK DANIELS SNGL BRL BARREL PROOF 100PF - DOM WHSKY-STRT-SM BTCH - 750 ML  ( MS - 26729 )</t>
  </si>
  <si>
    <t>MS-88104</t>
  </si>
  <si>
    <t>MONTELOBOS MEZCAL JOVEN TEQUILA WHITE - TEQUILA-BLANCO - 750 ML</t>
  </si>
  <si>
    <t>MONTELOBOS MEZCAL JOVEN TEQUILA WHITE - TEQUILA-BLANCO - 750 ML  ( MS - 88104 )</t>
  </si>
  <si>
    <t>MS-77235</t>
  </si>
  <si>
    <t>SUGARLANDS SHINE PINA COLADA MOONSHINE - DOM WHSKY-BLND - 750 ML</t>
  </si>
  <si>
    <t>SUGARLANDS SHINE PINA COLADA MOONSHINE - DOM WHSKY-BLND - 750 ML  ( MS - 77235 )</t>
  </si>
  <si>
    <t>MS-80517</t>
  </si>
  <si>
    <t>SUGARLANDS BUTTER PECAN SIPPIN CREAM - CRDL-CRM LQR - 50 ML</t>
  </si>
  <si>
    <t>SUGARLANDS BUTTER PECAN SIPPIN CREAM - CRDL-CRM LQR - 50 ML  ( MS - 80517 )</t>
  </si>
  <si>
    <t>MS-84224</t>
  </si>
  <si>
    <t>99 LEMON LIME LIQUEUR - CRDL-LQR&amp;SPC-FRT - 50 ML</t>
  </si>
  <si>
    <t>99 LEMON LIME LIQUEUR - CRDL-LQR&amp;SPC-FRT - 50 ML  ( MS - 84224 )</t>
  </si>
  <si>
    <t>MS-10802</t>
  </si>
  <si>
    <t>CROWN ROYAL PEACH FLAVORED WHISKEY - CAN-US BLND-US BTLD - 750 ML</t>
  </si>
  <si>
    <t>CROWN ROYAL PEACH FLAVORED WHISKEY - CAN-US BLND-US BTLD - 750 ML  ( MS - 10802 )</t>
  </si>
  <si>
    <t>MS-53220</t>
  </si>
  <si>
    <t>PAUL MASSON GRANDE AMBER - BRNDY/CGNC-DOM - 750 ML TRV</t>
  </si>
  <si>
    <t>PAUL MASSON GRANDE AMBER - BRNDY/CGNC-DOM - 750 ML TRV  ( MS - 53220 )</t>
  </si>
  <si>
    <t>MS-11588</t>
  </si>
  <si>
    <t>BLACK VELVET RESERVE PREMIUM SIPPING - CAN-FRGN BLND-FRGN BTLD - 1.75 LTR</t>
  </si>
  <si>
    <t>BLACK VELVET RESERVE PREMIUM SIPPING - CAN-FRGN BLND-FRGN BTLD - 1.75 LTR  ( MS - 11588 )</t>
  </si>
  <si>
    <t>MS-64774</t>
  </si>
  <si>
    <t>COINTREAU - CRDL-LQR&amp;SPC-OTH - 375 ML</t>
  </si>
  <si>
    <t>COINTREAU - CRDL-LQR&amp;SPC-OTH - 375 ML  ( MS - 64774 )</t>
  </si>
  <si>
    <t>MS-65467</t>
  </si>
  <si>
    <t>FRATELLI FERNET BRANCA BITTERS - CRDL-LQR&amp;SPC-OTH - 750 ML</t>
  </si>
  <si>
    <t>FRATELLI FERNET BRANCA BITTERS - CRDL-LQR&amp;SPC-OTH - 750 ML  ( MS - 65467 )</t>
  </si>
  <si>
    <t>MS-84222</t>
  </si>
  <si>
    <t>99 BLUE RASPBERRY LIQUEUR - CRDL-LQR&amp;SPC-FRT - 50 ML</t>
  </si>
  <si>
    <t>99 BLUE RASPBERRY LIQUEUR - CRDL-LQR&amp;SPC-FRT - 50 ML  ( MS - 84222 )</t>
  </si>
  <si>
    <t>MS-100358</t>
  </si>
  <si>
    <t>99/10F-ASSRTD:AP/BN/BT/CH/CN/PN/P/RB/X/W - CRDL-SNPS-OTH - 50 ML</t>
  </si>
  <si>
    <t>99/10F-ASSRTD:AP/BN/BT/CH/CN/PN/P/RB/X/W - CRDL-SNPS-OTH - 50 ML  ( MS - 100358 )</t>
  </si>
  <si>
    <t>MS-16682</t>
  </si>
  <si>
    <t>BASIL HAYDEN'S STRAIGHT BOURBON - DOM WHSKY-STRT-SM BTCH - 1.75 LTR</t>
  </si>
  <si>
    <t>BASIL HAYDEN'S STRAIGHT BOURBON - DOM WHSKY-STRT-SM BTCH - 1.75 LTR  ( MS - 16682 )</t>
  </si>
  <si>
    <t>MS-21227</t>
  </si>
  <si>
    <t>REDEMPTION WHEATED BOURBON WHISKEY - DOM WHSKY-STRT-BRBN/TN - 750 ML</t>
  </si>
  <si>
    <t>REDEMPTION WHEATED BOURBON WHISKEY - DOM WHSKY-STRT-BRBN/TN - 750 ML  ( MS - 21227 )</t>
  </si>
  <si>
    <t>MS-28137</t>
  </si>
  <si>
    <t>WIDOW JANE 10YR STRAIGHT BOURBON WHISKEY - DOM WHSKY-STRT-OTH - 750 ML</t>
  </si>
  <si>
    <t>WIDOW JANE 10YR STRAIGHT BOURBON WHISKEY - DOM WHSKY-STRT-OTH - 750 ML  ( MS - 28137 )</t>
  </si>
  <si>
    <t>MS-43803</t>
  </si>
  <si>
    <t>APPLETON RARE CASKS 12YR SINGLE ESTATE - RUM-AGED/DARK - 750 ML</t>
  </si>
  <si>
    <t>APPLETON RARE CASKS 12YR SINGLE ESTATE - RUM-AGED/DARK - 750 ML  ( MS - 43803 )</t>
  </si>
  <si>
    <t>MS-64922</t>
  </si>
  <si>
    <t>DULCE VIDA LIME (BLANCO TEQ &amp; LIME) - TEQUILA-FLAVORED - 750 ML</t>
  </si>
  <si>
    <t>DULCE VIDA LIME (BLANCO TEQ &amp; LIME) - TEQUILA-FLAVORED - 750 ML  ( MS - 64922 )</t>
  </si>
  <si>
    <t>MS-65352</t>
  </si>
  <si>
    <t>1800 COCONUT FLAVORED TEQUILA (INFUSED) - TEQUILA-FLAVORED - 100 ML</t>
  </si>
  <si>
    <t>1800 COCONUT FLAVORED TEQUILA (INFUSED) - TEQUILA-FLAVORED - 100 ML  ( MS - 65352 )</t>
  </si>
  <si>
    <t>MS-65358</t>
  </si>
  <si>
    <t>1800 REPOSADO TEQUILA - TEQUILA-REPOSADO - 100 ML</t>
  </si>
  <si>
    <t>1800 REPOSADO TEQUILA - TEQUILA-REPOSADO - 100 ML  ( MS - 65358 )</t>
  </si>
  <si>
    <t>MS-87418</t>
  </si>
  <si>
    <t>JOSE CUERVO TRADICIONAL PLATA EDITION - TEQUILA-BLANCO - 1.75 LTR</t>
  </si>
  <si>
    <t>JOSE CUERVO TRADICIONAL PLATA EDITION - TEQUILA-BLANCO - 1.75 LTR  ( MS - 87418 )</t>
  </si>
  <si>
    <t>MS-87564</t>
  </si>
  <si>
    <t>1800 BLANCO - TEQUILA-BLANCO - 100 ML</t>
  </si>
  <si>
    <t>1800 BLANCO - TEQUILA-BLANCO - 100 ML  ( MS - 87564 )</t>
  </si>
  <si>
    <t>MS-88361</t>
  </si>
  <si>
    <t>CINCORO ANEJO TEQUILA IN A BOX - TEQUILA-BLANCO - 750 ML</t>
  </si>
  <si>
    <t>CINCORO ANEJO TEQUILA IN A BOX - TEQUILA-BLANCO - 750 ML  ( MS - 88361 )</t>
  </si>
  <si>
    <t>MS-88363</t>
  </si>
  <si>
    <t>CINCORO REPOSADO TEQUILA - TEQUILA-REPOSADO - 750 ML</t>
  </si>
  <si>
    <t>CINCORO REPOSADO TEQUILA - TEQUILA-REPOSADO - 750 ML  ( MS - 88363 )</t>
  </si>
  <si>
    <t>MS-88367</t>
  </si>
  <si>
    <t>CINCORO BLANCO TEQUILA - TEQUILA-BLANCO - 750 ML</t>
  </si>
  <si>
    <t>CINCORO BLANCO TEQUILA - TEQUILA-BLANCO - 750 ML  ( MS - 88367 )</t>
  </si>
  <si>
    <t>MS-89219</t>
  </si>
  <si>
    <t>JOSE CUERVO TRADICIONAL - TEQUILA-GOLD - 1.75 LTR</t>
  </si>
  <si>
    <t>JOSE CUERVO TRADICIONAL - TEQUILA-GOLD - 1.75 LTR  ( MS - 89219 )</t>
  </si>
  <si>
    <t>MS-89230</t>
  </si>
  <si>
    <t>1800 ANEJO - TEQUILA-ANEJO - 750 ML</t>
  </si>
  <si>
    <t>1800 ANEJO - TEQUILA-ANEJO - 750 ML  ( MS - 89230 )</t>
  </si>
  <si>
    <t>MS-39381</t>
  </si>
  <si>
    <t>NEW AMSTERDAM PINK WHITNEY PINK LEMONADE - VODKA-FLVRD-DOM - 200 ML</t>
  </si>
  <si>
    <t>NEW AMSTERDAM PINK WHITNEY PINK LEMONADE - VODKA-FLVRD-DOM - 200 ML  ( MS - 39381 )</t>
  </si>
  <si>
    <t>MS-39382</t>
  </si>
  <si>
    <t>NEW AMSTERDAM PINK WHITNEY PINK LEMONADE - VODKA-FLVRD-DOM - 375 ML</t>
  </si>
  <si>
    <t>NEW AMSTERDAM PINK WHITNEY PINK LEMONADE - VODKA-FLVRD-DOM - 375 ML  ( MS - 39382 )</t>
  </si>
  <si>
    <t>MS-39711</t>
  </si>
  <si>
    <t>CATHEAD HONEYSUCKLE FLAVORED VODKA - VODKA-FLVRD-DOM - 1.75 LTR</t>
  </si>
  <si>
    <t>CATHEAD HONEYSUCKLE FLAVORED VODKA - VODKA-FLVRD-DOM - 1.75 LTR  ( MS - 39711 )</t>
  </si>
  <si>
    <t>AVION SILVER TEQUILA - TEQUILA-BLANCO - 750 ML</t>
  </si>
  <si>
    <t>AVION SILVER TEQUILA - TEQUILA-BLANCO - 750 ML  ( MS - 87150 )</t>
  </si>
  <si>
    <t>MS-37880</t>
  </si>
  <si>
    <t>SEAGRAM'S EXTRA SMOOTH VODKA - VODKA-CLASSIC-DOM - 200 ML</t>
  </si>
  <si>
    <t>SEAGRAM'S EXTRA SMOOTH VODKA - VODKA-CLASSIC-DOM - 200 ML  ( MS - 37880 )</t>
  </si>
  <si>
    <t>MS-37889</t>
  </si>
  <si>
    <t>SEAGRAM'S EXTRA SMOOTH VODKA - VODKA-CLASSIC-DOM - 375 ML</t>
  </si>
  <si>
    <t>SEAGRAM'S EXTRA SMOOTH VODKA - VODKA-CLASSIC-DOM - 375 ML  ( MS - 37889 )</t>
  </si>
  <si>
    <t>MS-48016</t>
  </si>
  <si>
    <t>GAUTIER COGNAC V S - BRNDY/CGNC-CGNC-VS - 750 ML</t>
  </si>
  <si>
    <t>GAUTIER COGNAC V S - BRNDY/CGNC-CGNC-VS - 750 ML  ( MS - 48016 )</t>
  </si>
  <si>
    <t>MS-58925</t>
  </si>
  <si>
    <t>JOSE CUERVO AUTHENTIC STRAWBERRY LIGHT - COCKTAILS - 1.75 LTR</t>
  </si>
  <si>
    <t>JOSE CUERVO AUTHENTIC STRAWBERRY LIGHT - COCKTAILS - 1.75 LTR  ( MS - 58925 )</t>
  </si>
  <si>
    <t>MS-59192</t>
  </si>
  <si>
    <t>1800 ULTIMATE BLACK CHERRY MARGARITA RTD - COCKTAILS - 1.75 LTR</t>
  </si>
  <si>
    <t>1800 ULTIMATE BLACK CHERRY MARGARITA RTD - COCKTAILS - 1.75 LTR  ( MS - 59192 )</t>
  </si>
  <si>
    <t>MS-64145</t>
  </si>
  <si>
    <t>DI SARONNO AMARETTO - CRDL-LQR&amp;SPC-AMRT - 1.0 LTR</t>
  </si>
  <si>
    <t>DI SARONNO AMARETTO - CRDL-LQR&amp;SPC-AMRT - 1.0 LTR  ( MS - 64145 )</t>
  </si>
  <si>
    <t>MS-78109</t>
  </si>
  <si>
    <t>SUGARLANDS BANANA PUDDING SIPPIN CREAM - CRDL-CRM LQR - 50 ML</t>
  </si>
  <si>
    <t>SUGARLANDS BANANA PUDDING SIPPIN CREAM - CRDL-CRM LQR - 50 ML  ( MS - 78109 )</t>
  </si>
  <si>
    <t>MS-21184</t>
  </si>
  <si>
    <t>RABBIT HOLE DARERINGER KSBW - DOM WHSKY-STRT-BRBN/TN - 750 ML</t>
  </si>
  <si>
    <t>RABBIT HOLE DARERINGER KSBW - DOM WHSKY-STRT-BRBN/TN - 750 ML  ( MS - 21184 )</t>
  </si>
  <si>
    <t>MS-21186</t>
  </si>
  <si>
    <t>RABBIT HOLE HEIGOLD KSBW - DOM WHSKY-STRT-BRBN/TN - 750 ML</t>
  </si>
  <si>
    <t>RABBIT HOLE HEIGOLD KSBW - DOM WHSKY-STRT-BRBN/TN - 750 ML  ( MS - 21186 )</t>
  </si>
  <si>
    <t>MS-73711</t>
  </si>
  <si>
    <t>EVAN WILLIAMS HONEY RESERVE - DOM WHSKY-BLND - 1.75 LTR</t>
  </si>
  <si>
    <t>EVAN WILLIAMS HONEY RESERVE - DOM WHSKY-BLND - 1.75 LTR  ( MS - 73711 )</t>
  </si>
  <si>
    <t>MS-86503</t>
  </si>
  <si>
    <t>HOWLER HEAD MONKEY SPRIT BANANA INF KSBW - DOM WHSKY-BLND - 750 ML</t>
  </si>
  <si>
    <t>HOWLER HEAD MONKEY SPRIT BANANA INF KSBW - DOM WHSKY-BLND - 750 ML  ( MS - 86503 )</t>
  </si>
  <si>
    <t>MS-33309</t>
  </si>
  <si>
    <t>SEAGRAM'S WATERMELON TWISTED GIN - GIN-FLVRD-DOM - 750 ML</t>
  </si>
  <si>
    <t>SEAGRAM'S WATERMELON TWISTED GIN - GIN-FLVRD-DOM - 750 ML  ( MS - 33309 )</t>
  </si>
  <si>
    <t>MS-80365</t>
  </si>
  <si>
    <t>OLE SMOKY WHITE CHOCOLATE STRAWBERRY MSH - CRDL-CRM LQR - 750 ML</t>
  </si>
  <si>
    <t>OLE SMOKY WHITE CHOCOLATE STRAWBERRY MSH - CRDL-CRM LQR - 750 ML  ( MS - 80365 )</t>
  </si>
  <si>
    <t>MS-64388</t>
  </si>
  <si>
    <t>BUMBU THE ORIGINAL - RUM-FLVRD - 375 ML</t>
  </si>
  <si>
    <t>BUMBU THE ORIGINAL - RUM-FLVRD - 375 ML  ( MS - 64388 )</t>
  </si>
  <si>
    <t>MS-26667</t>
  </si>
  <si>
    <t>RABBIT HOLE BOXERGRAIL KENTUCKY RYE - DOM WHSKY-STRT-RYE - 750 ML</t>
  </si>
  <si>
    <t>RABBIT HOLE BOXERGRAIL KENTUCKY RYE - DOM WHSKY-STRT-RYE - 750 ML  ( MS - 26667 )</t>
  </si>
  <si>
    <t>MS-5924</t>
  </si>
  <si>
    <t>THE GLENLIVET CARIBBEAN RESERVE SINGLE M - SCOTCH-SNGL MALT - 750 ML</t>
  </si>
  <si>
    <t>THE GLENLIVET CARIBBEAN RESERVE SINGLE M - SCOTCH-SNGL MALT - 750 ML  ( MS - 5924 )</t>
  </si>
  <si>
    <t>MS-64955</t>
  </si>
  <si>
    <t>DULCE VIDA PINEAPPLE JALAPENO(BLNCO TEQ) - TEQUILA-FLAVORED - 750 ML</t>
  </si>
  <si>
    <t>DULCE VIDA PINEAPPLE JALAPENO(BLNCO TEQ) - TEQUILA-FLAVORED - 750 ML  ( MS - 64955 )</t>
  </si>
  <si>
    <t>MS-87369</t>
  </si>
  <si>
    <t>CODIGO 1530 BLANCO TEQUILA - TEQUILA-BLANCO - 750 ML</t>
  </si>
  <si>
    <t>CODIGO 1530 BLANCO TEQUILA - TEQUILA-BLANCO - 750 ML  ( MS - 87369 )</t>
  </si>
  <si>
    <t>MS-73055</t>
  </si>
  <si>
    <t>RUM CHATA HORCHATA CREAM LIQ (RUM BASE) - CRDL-LQR&amp;SPC-OTH - 750 ML</t>
  </si>
  <si>
    <t>RUM CHATA HORCHATA CREAM LIQ (RUM BASE) - CRDL-LQR&amp;SPC-OTH - 750 ML  ( MS - 73055 )</t>
  </si>
  <si>
    <t>MS-43797</t>
  </si>
  <si>
    <t>APPLETON ESTATE SIGNATURE SINGLE ESTATE - RUM-LIGHT - 750 ML</t>
  </si>
  <si>
    <t>APPLETON ESTATE SIGNATURE SINGLE ESTATE - RUM-LIGHT - 750 ML  ( MS - 43797 )</t>
  </si>
  <si>
    <t>MS-78133</t>
  </si>
  <si>
    <t>SMIRNOFF PINK LEMONADE (DSS) - VODKA-FLVRD-DOM - 750 ML</t>
  </si>
  <si>
    <t>SMIRNOFF PINK LEMONADE (DSS) - VODKA-FLVRD-DOM - 750 ML  ( MS - 78133 )</t>
  </si>
  <si>
    <t>MS-67902</t>
  </si>
  <si>
    <t>BAILEYS DELICIOUSLY LIGHT CREAM - CRDL-CRM LQR - 750 ML</t>
  </si>
  <si>
    <t>BAILEYS DELICIOUSLY LIGHT CREAM - CRDL-CRM LQR - 750 ML  ( MS - 67902 )</t>
  </si>
  <si>
    <t>MS-18095</t>
  </si>
  <si>
    <t>EVAN WILLIAMS 1783 90 PROOF - DOM WHSKY-STRT-BRBN/TN - 750 ML</t>
  </si>
  <si>
    <t>EVAN WILLIAMS 1783 90 PROOF - DOM WHSKY-STRT-BRBN/TN - 750 ML  ( MS - 18095 )</t>
  </si>
  <si>
    <t>MS-28858</t>
  </si>
  <si>
    <t>TANQUERAY SEVILLA ORANGE FLAVORED GIN - GIN-FLVRD-IMP - 750 ML</t>
  </si>
  <si>
    <t>TANQUERAY SEVILLA ORANGE FLAVORED GIN - GIN-FLVRD-IMP - 750 ML  ( MS - 28858 )</t>
  </si>
  <si>
    <t>MS-64328</t>
  </si>
  <si>
    <t>CIROC SUMMER WATERMELON FLV VODKA DSS - VODKA-FLVRD-IMP - 375 ML</t>
  </si>
  <si>
    <t>CIROC SUMMER WATERMELON FLV VODKA DSS - VODKA-FLVRD-IMP - 375 ML  ( MS - 64328 )</t>
  </si>
  <si>
    <t>MS-64389</t>
  </si>
  <si>
    <t>CIROC SUMMER CITRUS FL VODKA SPECIALTY - VODKA-FLVRD-IMP - 750 ML</t>
  </si>
  <si>
    <t>CIROC SUMMER CITRUS FL VODKA SPECIALTY - VODKA-FLVRD-IMP - 750 ML  ( MS - 64389 )</t>
  </si>
  <si>
    <t>MS-48866</t>
  </si>
  <si>
    <t>NYAK VS COGNAC - BRNDY/CGNC-CGNC-VS - 750 ML</t>
  </si>
  <si>
    <t>NYAK VS COGNAC - BRNDY/CGNC-CGNC-VS - 750 ML  ( MS - 48866 )</t>
  </si>
  <si>
    <t>MS-86437</t>
  </si>
  <si>
    <t>SKREWBALL PEANUT BUTTER WHISKEY - DOM WHSKY-BLND - 200 ML</t>
  </si>
  <si>
    <t>SKREWBALL PEANUT BUTTER WHISKEY - DOM WHSKY-BLND - 200 ML  ( MS - 86437 )</t>
  </si>
  <si>
    <t>MS-17190</t>
  </si>
  <si>
    <t>CALUMET FARM 8 YEAR OLD BOURBON WHISKEY - DOM WHSKY-STRT-BRBN/TN - 750 ML</t>
  </si>
  <si>
    <t>CALUMET FARM 8 YEAR OLD BOURBON WHISKEY - DOM WHSKY-STRT-BRBN/TN - 750 ML  ( MS - 17190 )</t>
  </si>
  <si>
    <t>MS-18103</t>
  </si>
  <si>
    <t>EVAN WILLIAMS 1783 90 PROOF - DOM WHSKY-STRT-BRBN/TN - 1.75 LTR</t>
  </si>
  <si>
    <t>EVAN WILLIAMS 1783 90 PROOF - DOM WHSKY-STRT-BRBN/TN - 1.75 LTR  ( MS - 18103 )</t>
  </si>
  <si>
    <t>MS-20369</t>
  </si>
  <si>
    <t>OLD FORESTER 1870 CRAFT KENTUCKY STRGHT - DOM WHSKY-STRT-BRBN/TN - 750 ML</t>
  </si>
  <si>
    <t>OLD FORESTER 1870 CRAFT KENTUCKY STRGHT - DOM WHSKY-STRT-BRBN/TN - 750 ML  ( MS - 20369 )</t>
  </si>
  <si>
    <t>MS-20372</t>
  </si>
  <si>
    <t>OLD FORESTER 1897 CRAFT STRAIGHT BOURBON - DOM WHSKY-STRT-BRBN/TN - 750 ML</t>
  </si>
  <si>
    <t>OLD FORESTER 1897 CRAFT STRAIGHT BOURBON - DOM WHSKY-STRT-BRBN/TN - 750 ML  ( MS - 20372 )</t>
  </si>
  <si>
    <t>MS-20374</t>
  </si>
  <si>
    <t>OLD FORESTER 1910 KENTUCKY STRAIGHT BRBN - DOM WHSKY-STRT-BRBN/TN - 750 ML</t>
  </si>
  <si>
    <t>OLD FORESTER 1910 KENTUCKY STRAIGHT BRBN - DOM WHSKY-STRT-BRBN/TN - 750 ML  ( MS - 20374 )</t>
  </si>
  <si>
    <t>MS-20375</t>
  </si>
  <si>
    <t>OLD FORESTER STATESMAN KENTUCKY STRAIGHT - DOM WHSKY-STRT-BRBN/TN - 750 ML</t>
  </si>
  <si>
    <t>OLD FORESTER STATESMAN KENTUCKY STRAIGHT - DOM WHSKY-STRT-BRBN/TN - 750 ML  ( MS - 20375 )</t>
  </si>
  <si>
    <t>MS-20376</t>
  </si>
  <si>
    <t>OLD FORESTER 1920 PROHIBITION STYLE - DOM WHSKY-STRT-BRBN/TN - 750 ML</t>
  </si>
  <si>
    <t>OLD FORESTER 1920 PROHIBITION STYLE - DOM WHSKY-STRT-BRBN/TN - 750 ML  ( MS - 20376 )</t>
  </si>
  <si>
    <t>WILD TURKEY KENTUCKY SPIRIT SINGLE BARRL - DOM WHSKY-STRT-SM BTCH - 750 ML</t>
  </si>
  <si>
    <t>WILD TURKEY KENTUCKY SPIRIT SINGLE BARRL - DOM WHSKY-STRT-SM BTCH - 750 ML  ( MS - 21946 )</t>
  </si>
  <si>
    <t>MS-74804</t>
  </si>
  <si>
    <t>JACK DANIELS TENN APPLE 10B-CARTON PET - DOM WHSKY-BLND - 50 ML</t>
  </si>
  <si>
    <t>JACK DANIELS TENN APPLE 10B-CARTON PET - DOM WHSKY-BLND - 50 ML  ( MS - 74804 )</t>
  </si>
  <si>
    <t>MS-87013</t>
  </si>
  <si>
    <t>BLACKENED WHISKEY (DSS) - DOM WHSKY-BLND - 750 ML</t>
  </si>
  <si>
    <t>BLACKENED WHISKEY (DSS) - DOM WHSKY-BLND - 750 ML  ( MS - 87013 )</t>
  </si>
  <si>
    <t>MS-30322</t>
  </si>
  <si>
    <t>GRAY WHALE GIN - GIN-CLASSIC-DOM - 750 ML</t>
  </si>
  <si>
    <t>GRAY WHALE GIN - GIN-CLASSIC-DOM - 750 ML  ( MS - 30322 )</t>
  </si>
  <si>
    <t>MS-15832</t>
  </si>
  <si>
    <t>PROPER NO. TWELVE BLENDED IRISH WHISKEY - IRISH - 1.75 LTR</t>
  </si>
  <si>
    <t>PROPER NO. TWELVE BLENDED IRISH WHISKEY - IRISH - 1.75 LTR  ( MS - 15832 )</t>
  </si>
  <si>
    <t>MS-43427</t>
  </si>
  <si>
    <t>DON Q CRISTAL RUM - RUM-LIGHT - 1.0 LTR</t>
  </si>
  <si>
    <t>DON Q CRISTAL RUM - RUM-LIGHT - 1.0 LTR  ( MS - 43427 )</t>
  </si>
  <si>
    <t>MS-27116</t>
  </si>
  <si>
    <t>WILD TURKEY 101 STRAIGHT RYE - DOM WHSKY-STRT-RYE - 750 ML</t>
  </si>
  <si>
    <t>WILD TURKEY 101 STRAIGHT RYE - DOM WHSKY-STRT-RYE - 750 ML  ( MS - 27116 )</t>
  </si>
  <si>
    <t>MS-5844</t>
  </si>
  <si>
    <t>MONKEY SHOULDER BLENDED MALT SCOTCH WHSK - SCOTCH-BLND-FRGN BTLD - 1.75 LTR</t>
  </si>
  <si>
    <t>MONKEY SHOULDER BLENDED MALT SCOTCH WHSK - SCOTCH-BLND-FRGN BTLD - 1.75 LTR  ( MS - 5844 )</t>
  </si>
  <si>
    <t>MS-87411</t>
  </si>
  <si>
    <t>JOSE CUERVO TRADICIONAL PLATA EDITION - TEQUILA-BLANCO - 50 ML</t>
  </si>
  <si>
    <t>JOSE CUERVO TRADICIONAL PLATA EDITION - TEQUILA-BLANCO - 50 ML  ( MS - 87411 )</t>
  </si>
  <si>
    <t>MS-87506</t>
  </si>
  <si>
    <t>GRAN CENTENARIO PLATA WHITE TEQUILA - TEQUILA-BLANCO - 750 ML</t>
  </si>
  <si>
    <t>GRAN CENTENARIO PLATA WHITE TEQUILA - TEQUILA-BLANCO - 750 ML  ( MS - 87506 )</t>
  </si>
  <si>
    <t>MS-88354</t>
  </si>
  <si>
    <t>TEREMANA BLANCO TEQUILA - TEQUILA-BLANCO - 375 ML</t>
  </si>
  <si>
    <t>TEREMANA BLANCO TEQUILA - TEQUILA-BLANCO - 375 ML  ( MS - 88354 )</t>
  </si>
  <si>
    <t>MS-88369</t>
  </si>
  <si>
    <t>TEREMANA REPOSADO TEQUILA - TEQUILA-REPOSADO - 375 ML</t>
  </si>
  <si>
    <t>TEREMANA REPOSADO TEQUILA - TEQUILA-REPOSADO - 375 ML  ( MS - 88369 )</t>
  </si>
  <si>
    <t>MS-88424</t>
  </si>
  <si>
    <t>JOSE CUERVO TRADICIONAL ANEJO TEQUILA - TEQUILA-ANEJO - 750 ML</t>
  </si>
  <si>
    <t>JOSE CUERVO TRADICIONAL ANEJO TEQUILA - TEQUILA-ANEJO - 750 ML  ( MS - 88424 )</t>
  </si>
  <si>
    <t>MS-88922</t>
  </si>
  <si>
    <t>1800 ANEJO CRISTALINO TEQUILA - TEQUILA-ANEJO - 750 ML</t>
  </si>
  <si>
    <t>1800 ANEJO CRISTALINO TEQUILA - TEQUILA-ANEJO - 750 ML  ( MS - 88922 )</t>
  </si>
  <si>
    <t>MS-89256</t>
  </si>
  <si>
    <t>GRAN CENTENARIO REPOSADO GOLD TEQUILA - TEQUILA-REPOSADO - 750 ML</t>
  </si>
  <si>
    <t>GRAN CENTENARIO REPOSADO GOLD TEQUILA - TEQUILA-REPOSADO - 750 ML  ( MS - 89256 )</t>
  </si>
  <si>
    <t>MS-89292</t>
  </si>
  <si>
    <t>GRAN CENTENARIO ANEJO GOLD TEQUILA - TEQUILA-ANEJO - 750 ML</t>
  </si>
  <si>
    <t>GRAN CENTENARIO ANEJO GOLD TEQUILA - TEQUILA-ANEJO - 750 ML  ( MS - 89292 )</t>
  </si>
  <si>
    <t>MS-38171</t>
  </si>
  <si>
    <t>360 VODKA - VODKA-CLASSIC-DOM - 1.0 LTR</t>
  </si>
  <si>
    <t>360 VODKA - VODKA-CLASSIC-DOM - 1.0 LTR  ( MS - 38171 )</t>
  </si>
  <si>
    <t>MS-39555</t>
  </si>
  <si>
    <t>DEEP EDDY LEMON FLAVORED VODKA - VODKA-FLVRD-DOM - 50 ML</t>
  </si>
  <si>
    <t>DEEP EDDY LEMON FLAVORED VODKA - VODKA-FLVRD-DOM - 50 ML  ( MS - 39555 )</t>
  </si>
  <si>
    <t>MS-49154</t>
  </si>
  <si>
    <t>REMY MARTIN XO EXCELLENCE - BRNDY/CGNC-CGNC-XO - 375 ML</t>
  </si>
  <si>
    <t>REMY MARTIN XO EXCELLENCE - BRNDY/CGNC-CGNC-XO - 375 ML  ( MS - 49154 )</t>
  </si>
  <si>
    <t>MS-12872</t>
  </si>
  <si>
    <t>CANADIAN RICH &amp; RARE PEACH FLAVORED - CAN-US BLND-US BTLD - 750 ML</t>
  </si>
  <si>
    <t>CANADIAN RICH &amp; RARE PEACH FLAVORED - CAN-US BLND-US BTLD - 750 ML  ( MS - 12872 )</t>
  </si>
  <si>
    <t>MS-67319</t>
  </si>
  <si>
    <t>VILLON LIQUEUR - CRDL-LQR&amp;SPC-OTH - 750 ML</t>
  </si>
  <si>
    <t>VILLON LIQUEUR - CRDL-LQR&amp;SPC-OTH - 750 ML  ( MS - 67319 )</t>
  </si>
  <si>
    <t>MS-26370</t>
  </si>
  <si>
    <t>JIM BEAM ORANGE FLAVORED WHISKEY - DOM WHSKY-BLND - 750 ML</t>
  </si>
  <si>
    <t>JIM BEAM ORANGE FLAVORED WHISKEY - DOM WHSKY-BLND - 750 ML  ( MS - 26370 )</t>
  </si>
  <si>
    <t>MS-26905</t>
  </si>
  <si>
    <t>JACK DANIELS SINGLE BARREL (WAS DECANTR) - DOM WHSKY-STRT-SM BTCH - 375 ML</t>
  </si>
  <si>
    <t>JACK DANIELS SINGLE BARREL (WAS DECANTR) - DOM WHSKY-STRT-SM BTCH - 375 ML  ( MS - 26905 )</t>
  </si>
  <si>
    <t>MS-86544</t>
  </si>
  <si>
    <t>OLE SMOKY TENNESSEE SALTY CARAMEL WHSKEY - DOM WHSKY-BLND - 50 ML</t>
  </si>
  <si>
    <t>OLE SMOKY TENNESSEE SALTY CARAMEL WHSKEY - DOM WHSKY-BLND - 50 ML  ( MS - 86544 )</t>
  </si>
  <si>
    <t>MS-72532</t>
  </si>
  <si>
    <t>BLUE CHAIR BAY MANGO RUM CREAM - CRDL-CRM LQR - 750 ML</t>
  </si>
  <si>
    <t>BLUE CHAIR BAY MANGO RUM CREAM - CRDL-CRM LQR - 750 ML  ( MS - 72532 )</t>
  </si>
  <si>
    <t>MS-66993</t>
  </si>
  <si>
    <t>21 SEEDS CUCUMBER JALAPENO TEQUILA - TEQUILA-FLAVORED - 750 ML</t>
  </si>
  <si>
    <t>21 SEEDS CUCUMBER JALAPENO TEQUILA - TEQUILA-FLAVORED - 750 ML  ( MS - 66993 )</t>
  </si>
  <si>
    <t>MS-66994</t>
  </si>
  <si>
    <t>21 SEEDS GRAPEFRUIT HIBISCUS - TEQUILA-FLAVORED - 750 ML</t>
  </si>
  <si>
    <t>21 SEEDS GRAPEFRUIT HIBISCUS - TEQUILA-FLAVORED - 750 ML  ( MS - 66994 )</t>
  </si>
  <si>
    <t>MS-66997</t>
  </si>
  <si>
    <t>21 SEEDS VALENCIA ORANGE - TEQUILA-FLAVORED - 750 ML</t>
  </si>
  <si>
    <t>21 SEEDS VALENCIA ORANGE - TEQUILA-FLAVORED - 750 ML  ( MS - 66997 )</t>
  </si>
  <si>
    <t>MS-88633</t>
  </si>
  <si>
    <t>TEQUILA OCHO PLATA TEQUILA WHITE - TEQUILA-BLANCO - 750 ML</t>
  </si>
  <si>
    <t>TEQUILA OCHO PLATA TEQUILA WHITE - TEQUILA-BLANCO - 750 ML  ( MS - 88633 )</t>
  </si>
  <si>
    <t>MS-88961</t>
  </si>
  <si>
    <t>JOSE CUERVO TRADICIONAL - TEQUILA-GOLD - 50 ML</t>
  </si>
  <si>
    <t>JOSE CUERVO TRADICIONAL - TEQUILA-GOLD - 50 ML  ( MS - 88961 )</t>
  </si>
  <si>
    <t>MS-88979</t>
  </si>
  <si>
    <t>MAESTRO DOBEL 50 CRISTALINO EXTRA ANEJO - TEQUILA-GOLD - 750 ML</t>
  </si>
  <si>
    <t>MAESTRO DOBEL 50 CRISTALINO EXTRA ANEJO - TEQUILA-GOLD - 750 ML  ( MS - 88979 )</t>
  </si>
  <si>
    <t>MS-89329</t>
  </si>
  <si>
    <t>HERRADURA ANEJO - TEQUILA-ANEJO - 750 ML</t>
  </si>
  <si>
    <t>HERRADURA ANEJO - TEQUILA-ANEJO - 750 ML  ( MS - 89329 )</t>
  </si>
  <si>
    <t>MS-35022</t>
  </si>
  <si>
    <t>VAN GOGH DOUBLE ESPRESSO DOUBLE CAFFINE - VODKA-FLVRD-IMP - 750 ML</t>
  </si>
  <si>
    <t>VAN GOGH DOUBLE ESPRESSO DOUBLE CAFFINE - VODKA-FLVRD-IMP - 750 ML  ( MS - 35022 )</t>
  </si>
  <si>
    <t>MS-86438</t>
  </si>
  <si>
    <t>SKREWBALL PEANUT BUTTER WHISKEY - DOM WHSKY-BLND - 375 ML</t>
  </si>
  <si>
    <t>SKREWBALL PEANUT BUTTER WHISKEY - DOM WHSKY-BLND - 375 ML  ( MS - 86438 )</t>
  </si>
  <si>
    <t>BASIL HAYDEN'S STRAIGHT BOURBON - DOM WHSKY-STRT-SM BTCH - 750 ML</t>
  </si>
  <si>
    <t>BASIL HAYDEN'S STRAIGHT BOURBON - DOM WHSKY-STRT-SM BTCH - 750 ML  ( MS - 16676 )</t>
  </si>
  <si>
    <t>COURVOISIER VSOP - BRNDY/CGNC-CGNC-VSOP - 750 ML</t>
  </si>
  <si>
    <t>COURVOISIER VSOP - BRNDY/CGNC-CGNC-VSOP - 750 ML  ( MS - 47776 )</t>
  </si>
  <si>
    <t>COURVOISIER V S - BRNDY/CGNC-CGNC-VS - 375 ML</t>
  </si>
  <si>
    <t>COURVOISIER V S - BRNDY/CGNC-CGNC-VS - 375 ML  ( MS - 47785 )</t>
  </si>
  <si>
    <t>COURVOISIER V S - BRNDY/CGNC-CGNC-VS - 750 ML</t>
  </si>
  <si>
    <t>COURVOISIER V S - BRNDY/CGNC-CGNC-VS - 750 ML  ( MS - 47786 )</t>
  </si>
  <si>
    <t>COURVOISIER V S - BRNDY/CGNC-CGNC-VS - 1.0 LTR</t>
  </si>
  <si>
    <t>COURVOISIER V S - BRNDY/CGNC-CGNC-VS - 1.0 LTR  ( MS - 47787 )</t>
  </si>
  <si>
    <t>COURVOISIER V S - BRNDY/CGNC-CGNC-VS - 1.75 LTR</t>
  </si>
  <si>
    <t>COURVOISIER V S - BRNDY/CGNC-CGNC-VS - 1.75 LTR  ( MS - 47788 )</t>
  </si>
  <si>
    <t>COURVOISIER V S - BRNDY/CGNC-CGNC-VS - 200 ML</t>
  </si>
  <si>
    <t>COURVOISIER V S - BRNDY/CGNC-CGNC-VS - 200 ML  ( MS - 47790 )</t>
  </si>
  <si>
    <t>CANADIAN CLUB ORIGINAL 1858 - CAN-US BLND-US BTLD - 1.75 LTR</t>
  </si>
  <si>
    <t>CANADIAN CLUB ORIGINAL 1858 - CAN-US BLND-US BTLD - 1.75 LTR  ( MS - 10628 )</t>
  </si>
  <si>
    <t>JIM BEAM - DOM WHSKY-STRT-BRBN/TN - 200 ML</t>
  </si>
  <si>
    <t>JIM BEAM - DOM WHSKY-STRT-BRBN/TN - 200 ML  ( MS - 19063 )</t>
  </si>
  <si>
    <t>JIM BEAM - DOM WHSKY-STRT-BRBN/TN - 375 ML</t>
  </si>
  <si>
    <t>JIM BEAM - DOM WHSKY-STRT-BRBN/TN - 375 ML  ( MS - 19064 )</t>
  </si>
  <si>
    <t>JIM BEAM - DOM WHSKY-STRT-BRBN/TN - 1.0 LTR</t>
  </si>
  <si>
    <t>JIM BEAM - DOM WHSKY-STRT-BRBN/TN - 1.0 LTR  ( MS - 19067 )</t>
  </si>
  <si>
    <t>JIM BEAM - DOM WHSKY-STRT-BRBN/TN - 1.75 LTR</t>
  </si>
  <si>
    <t>JIM BEAM - DOM WHSKY-STRT-BRBN/TN - 1.75 LTR  ( MS - 19068 )</t>
  </si>
  <si>
    <t>JIM BEAM - DOM WHSKY-STRT-BRBN/TN - 1.75 LTR  ( MS - 19070 )</t>
  </si>
  <si>
    <t>KNOB CREEK STRAIGHT BOURBON - DOM WHSKY-STRT-SM BTCH - 375 ML</t>
  </si>
  <si>
    <t>KNOB CREEK STRAIGHT BOURBON - DOM WHSKY-STRT-SM BTCH - 375 ML  ( MS - 19224 )</t>
  </si>
  <si>
    <t>KNOB CREEK STRAIGHT BOURBON - DOM WHSKY-STRT-SM BTCH - 750 ML</t>
  </si>
  <si>
    <t>KNOB CREEK STRAIGHT BOURBON - DOM WHSKY-STRT-SM BTCH - 750 ML  ( MS - 19226 )</t>
  </si>
  <si>
    <t>KNOB CREEK STRAIGHT BOURBON - DOM WHSKY-STRT-SM BTCH - 1.0 LTR</t>
  </si>
  <si>
    <t>KNOB CREEK STRAIGHT BOURBON - DOM WHSKY-STRT-SM BTCH - 1.0 LTR  ( MS - 19227 )</t>
  </si>
  <si>
    <t>KNOB CREEK STRAIGHT BOURBON - DOM WHSKY-STRT-SM BTCH - 1.75 LTR</t>
  </si>
  <si>
    <t>KNOB CREEK STRAIGHT BOURBON - DOM WHSKY-STRT-SM BTCH - 1.75 LTR  ( MS - 19228 )</t>
  </si>
  <si>
    <t>MAKER'S MARK - DOM WHSKY-STRT-BRBN/TN - 750 ML</t>
  </si>
  <si>
    <t>MAKER'S MARK - DOM WHSKY-STRT-BRBN/TN - 750 ML  ( MS - 19476 )</t>
  </si>
  <si>
    <t>MAKER'S MARK - DOM WHSKY-STRT-BRBN/TN - 1.0 LTR</t>
  </si>
  <si>
    <t>MAKER'S MARK - DOM WHSKY-STRT-BRBN/TN - 1.0 LTR  ( MS - 19477 )</t>
  </si>
  <si>
    <t>MAKER'S MARK - DOM WHSKY-STRT-BRBN/TN - 1.75 LTR</t>
  </si>
  <si>
    <t>MAKER'S MARK - DOM WHSKY-STRT-BRBN/TN - 1.75 LTR  ( MS - 19478 )</t>
  </si>
  <si>
    <t>GENTLEMAN JACK - DOM WHSKY-STRT-BRBN/TN - 200 ML</t>
  </si>
  <si>
    <t>GENTLEMAN JACK - DOM WHSKY-STRT-BRBN/TN - 200 ML  ( MS - 26583 )</t>
  </si>
  <si>
    <t>GENTLEMAN JACK - DOM WHSKY-STRT-BRBN/TN - 750 ML</t>
  </si>
  <si>
    <t>GENTLEMAN JACK - DOM WHSKY-STRT-BRBN/TN - 750 ML  ( MS - 26586 )</t>
  </si>
  <si>
    <t>GENTLEMAN JACK - DOM WHSKY-STRT-BRBN/TN - 1.75 LTR</t>
  </si>
  <si>
    <t>GENTLEMAN JACK - DOM WHSKY-STRT-BRBN/TN - 1.75 LTR  ( MS - 26589 )</t>
  </si>
  <si>
    <t>JACK DANIELS BLACK LABEL - DOM WHSKY-STRT-BRBN/TN - 200 ML</t>
  </si>
  <si>
    <t>JACK DANIELS BLACK LABEL - DOM WHSKY-STRT-BRBN/TN - 200 ML  ( MS - 26823 )</t>
  </si>
  <si>
    <t>JACK DANIELS BLACK LABEL - DOM WHSKY-STRT-BRBN/TN - 750 ML</t>
  </si>
  <si>
    <t>JACK DANIELS BLACK LABEL - DOM WHSKY-STRT-BRBN/TN - 750 ML  ( MS - 26826 )</t>
  </si>
  <si>
    <t>REDNECK RIVIERA WHISKEY - DOM WHSKY-STRT-OTH - 750 ML</t>
  </si>
  <si>
    <t>REDNECK RIVIERA WHISKEY - DOM WHSKY-STRT-OTH - 750 ML  ( MS - 26949 )</t>
  </si>
  <si>
    <t>JIM BEAM HONEY - DOM WHSKY-BLND - 375 ML</t>
  </si>
  <si>
    <t>JIM BEAM HONEY - DOM WHSKY-BLND - 375 ML  ( MS - 27409 )</t>
  </si>
  <si>
    <t>JIM BEAM HONEY - DOM WHSKY-BLND - 750 ML</t>
  </si>
  <si>
    <t>JIM BEAM HONEY - DOM WHSKY-BLND - 750 ML  ( MS - 27410 )</t>
  </si>
  <si>
    <t>RED STAG BY JIM BEAM BLACK CHERRY WHISKY - DOM WHSKY-BLND - 1.75 LTR</t>
  </si>
  <si>
    <t>RED STAG BY JIM BEAM BLACK CHERRY WHISKY - DOM WHSKY-BLND - 1.75 LTR  ( MS - 27551 )</t>
  </si>
  <si>
    <t>JIM BEAM KENTUCKY FIRE - DOM WHSKY-BLND - 750 ML</t>
  </si>
  <si>
    <t>JIM BEAM KENTUCKY FIRE - DOM WHSKY-BLND - 750 ML  ( MS - 27682 )</t>
  </si>
  <si>
    <t>JIM BEAM APPLE FLAVORED WHISKEY - DOM WHSKY-BLND - 375 ML</t>
  </si>
  <si>
    <t>JIM BEAM APPLE FLAVORED WHISKEY - DOM WHSKY-BLND - 375 ML  ( MS - 27782 )</t>
  </si>
  <si>
    <t>JIM BEAM APPLE FLAVORED WHISKEY - DOM WHSKY-BLND - 750 ML</t>
  </si>
  <si>
    <t>JIM BEAM APPLE FLAVORED WHISKEY - DOM WHSKY-BLND - 750 ML  ( MS - 27783 )</t>
  </si>
  <si>
    <t>JIM BEAM VANILLA FLAVORED WHISKEY - DOM WHSKY-BLND - 375 ML</t>
  </si>
  <si>
    <t>JIM BEAM VANILLA FLAVORED WHISKEY - DOM WHSKY-BLND - 375 ML  ( MS - 28042 )</t>
  </si>
  <si>
    <t>JIM BEAM VANILLA FLAVORED WHISKEY - DOM WHSKY-BLND - 750 ML</t>
  </si>
  <si>
    <t>JIM BEAM VANILLA FLAVORED WHISKEY - DOM WHSKY-BLND - 750 ML  ( MS - 28043 )</t>
  </si>
  <si>
    <t>MS-28278</t>
  </si>
  <si>
    <t>JIM BEAM PEACH FLAVORED WHISKEY - DOM WHSKY-BLND - 375 ML</t>
  </si>
  <si>
    <t>JIM BEAM PEACH FLAVORED WHISKEY - DOM WHSKY-BLND - 375 ML  ( MS - 28278 )</t>
  </si>
  <si>
    <t>MS-28279</t>
  </si>
  <si>
    <t>JIM BEAM PEACH FLAVORED WHISKEY - DOM WHSKY-BLND - 750 ML</t>
  </si>
  <si>
    <t>JIM BEAM PEACH FLAVORED WHISKEY - DOM WHSKY-BLND - 750 ML  ( MS - 28279 )</t>
  </si>
  <si>
    <t>MS-74801</t>
  </si>
  <si>
    <t>JACK DANIELS TENNESSEE APPLE LIQUEUR - DOM WHSKY-BLND - 750 ML</t>
  </si>
  <si>
    <t>JACK DANIELS TENNESSEE APPLE LIQUEUR - DOM WHSKY-BLND - 750 ML  ( MS - 74801 )</t>
  </si>
  <si>
    <t>JACK DANIELS TENNESSEE HONEY LIQUEUR - DOM WHSKY-BLND - 1.75 LTR</t>
  </si>
  <si>
    <t>JACK DANIELS TENNESSEE HONEY LIQUEUR - DOM WHSKY-BLND - 1.75 LTR  ( MS - 86673 )</t>
  </si>
  <si>
    <t>JACK DANIELS TENNESSEE HONEY LIQUEUR - DOM WHSKY-BLND - 200 ML</t>
  </si>
  <si>
    <t>JACK DANIELS TENNESSEE HONEY LIQUEUR - DOM WHSKY-BLND - 200 ML  ( MS - 86676 )</t>
  </si>
  <si>
    <t>JACK DANIELS TENNESSEE FIRE LIQUEUR - DOM WHSKY-BLND - 1.75 LTR</t>
  </si>
  <si>
    <t>JACK DANIELS TENNESSEE FIRE LIQUEUR - DOM WHSKY-BLND - 1.75 LTR  ( MS - 86694 )</t>
  </si>
  <si>
    <t>MS-86697</t>
  </si>
  <si>
    <t>JACK DANIELS TENNESSEE FIRE LIQUEUR - DOM WHSKY-BLND - 200 ML</t>
  </si>
  <si>
    <t>JACK DANIELS TENNESSEE FIRE LIQUEUR - DOM WHSKY-BLND - 200 ML  ( MS - 86697 )</t>
  </si>
  <si>
    <t>SAILOR JERRY SPICED NAVY RUM - RUM-FLVRD - 750 ML</t>
  </si>
  <si>
    <t>SAILOR JERRY SPICED NAVY RUM - RUM-FLVRD - 750 ML  ( MS - 45886 )</t>
  </si>
  <si>
    <t>SAILOR JERRY SPICED NAVY RUM - RUM-FLVRD - 1.0 LTR</t>
  </si>
  <si>
    <t>SAILOR JERRY SPICED NAVY RUM - RUM-FLVRD - 1.0 LTR  ( MS - 45887 )</t>
  </si>
  <si>
    <t>SAILOR JERRY SPICED NAVY RUM - RUM-FLVRD - 750 ML TRV</t>
  </si>
  <si>
    <t>SAILOR JERRY SPICED NAVY RUM - RUM-FLVRD - 750 ML TRV  ( MS - 45889 )</t>
  </si>
  <si>
    <t>MS-25059</t>
  </si>
  <si>
    <t>JACK DANIEL'S BONDED RYE TENN RYE 700ML - DOM WHSKY-STRT-RYE - 750 ML</t>
  </si>
  <si>
    <t>JACK DANIEL'S BONDED RYE TENN RYE 700ML - DOM WHSKY-STRT-RYE - 750 ML  ( MS - 25059 )</t>
  </si>
  <si>
    <t>KNOB CREEK 7Y RYE - DOM WHSKY-STRT-RYE - 750 ML</t>
  </si>
  <si>
    <t>KNOB CREEK 7Y RYE - DOM WHSKY-STRT-RYE - 750 ML  ( MS - 27048 )</t>
  </si>
  <si>
    <t>SAUZA HACIENDA GOLD TEQUILA - TEQUILA-GOLD - 750 ML</t>
  </si>
  <si>
    <t>SAUZA HACIENDA GOLD TEQUILA - TEQUILA-GOLD - 750 ML  ( MS - 89786 )</t>
  </si>
  <si>
    <t>PATRON EXTRA ANEJO CARTON - TEQUILA-GOLD - 750 ML</t>
  </si>
  <si>
    <t>PATRON EXTRA ANEJO CARTON - TEQUILA-GOLD - 750 ML  ( MS - 100306 )</t>
  </si>
  <si>
    <t>MS-26966</t>
  </si>
  <si>
    <t>UNCLE NEAREST 1856 AGED PREMIUM WHISKEY - DOM WHSKY-STRT-BRBN/TN - 750 ML</t>
  </si>
  <si>
    <t>UNCLE NEAREST 1856 AGED PREMIUM WHISKEY - DOM WHSKY-STRT-BRBN/TN - 750 ML  ( MS - 26966 )</t>
  </si>
  <si>
    <t>JIM BEAM APPLE FLAVORED WHISKEY - DOM WHSKY-BLND - 1.75 LTR</t>
  </si>
  <si>
    <t>JIM BEAM APPLE FLAVORED WHISKEY - DOM WHSKY-BLND - 1.75 LTR  ( MS - 27785 )</t>
  </si>
  <si>
    <t>MS-28281</t>
  </si>
  <si>
    <t>JIM BEAM PEACH FLAVORED WHISKEY - DOM WHSKY-BLND - 1.75 LTR</t>
  </si>
  <si>
    <t>JIM BEAM PEACH FLAVORED WHISKEY - DOM WHSKY-BLND - 1.75 LTR  ( MS - 28281 )</t>
  </si>
  <si>
    <t>MS-32241</t>
  </si>
  <si>
    <t>SEAGRAM'S EXTRA DRY GIN (PET) - GIN-CLASSIC-DOM - 200 ML</t>
  </si>
  <si>
    <t>SEAGRAM'S EXTRA DRY GIN (PET) - GIN-CLASSIC-DOM - 200 ML  ( MS - 32241 )</t>
  </si>
  <si>
    <t>MS-66015</t>
  </si>
  <si>
    <t>MOZART CHOCOLATE CREAM - CRDL-CRM LQR - 750 ML</t>
  </si>
  <si>
    <t>MOZART CHOCOLATE CREAM - CRDL-CRM LQR - 750 ML  ( MS - 66015 )</t>
  </si>
  <si>
    <t>MARUSSIA BEV  ( 5323 )</t>
  </si>
  <si>
    <t>CONJURE COGNAC - BRNDY/CGNC-CGNC-OTH - 750 ML</t>
  </si>
  <si>
    <t>CONJURE COGNAC - BRNDY/CGNC-CGNC-OTH - 750 ML  ( MS - 47766 )</t>
  </si>
  <si>
    <t>MS-58913</t>
  </si>
  <si>
    <t>JOSE CUERVO AUTH PEACH LEMONADE MARGRITA - COCKTAILS - 1.75 LTR</t>
  </si>
  <si>
    <t>JOSE CUERVO AUTH PEACH LEMONADE MARGRITA - COCKTAILS - 1.75 LTR  ( MS - 58913 )</t>
  </si>
  <si>
    <t>MS-59201</t>
  </si>
  <si>
    <t>1800 ULTIMATE STRAWBERRY MARGARITA RTD - COCKTAILS - 1.75 LTR</t>
  </si>
  <si>
    <t>1800 ULTIMATE STRAWBERRY MARGARITA RTD - COCKTAILS - 1.75 LTR  ( MS - 59201 )</t>
  </si>
  <si>
    <t>MS-63319</t>
  </si>
  <si>
    <t>ON THE ROCKS EFFEN COSMOPOLITAN - COCKTAILS - 375 ML</t>
  </si>
  <si>
    <t>ON THE ROCKS EFFEN COSMOPOLITAN - COCKTAILS - 375 ML  ( MS - 63319 )</t>
  </si>
  <si>
    <t>MS-63321</t>
  </si>
  <si>
    <t>ON THE ROCKS HORNITOS MARGARITA - COCKTAILS - 375 ML</t>
  </si>
  <si>
    <t>ON THE ROCKS HORNITOS MARGARITA - COCKTAILS - 375 ML  ( MS - 63321 )</t>
  </si>
  <si>
    <t>MS-63347</t>
  </si>
  <si>
    <t>ON THE ROCKS KNOB CREEK OLD FASHIONED - COCKTAILS - 375 ML</t>
  </si>
  <si>
    <t>ON THE ROCKS KNOB CREEK OLD FASHIONED - COCKTAILS - 375 ML  ( MS - 63347 )</t>
  </si>
  <si>
    <t>MS-68080</t>
  </si>
  <si>
    <t>BUMBU CREME - CRDL-CRM LQR - 750 ML</t>
  </si>
  <si>
    <t>BUMBU CREME - CRDL-CRM LQR - 750 ML  ( MS - 68080 )</t>
  </si>
  <si>
    <t>MS-73051</t>
  </si>
  <si>
    <t>RUM CHATA HORCHATA CREAM LIQ (RUM BASE) - CRDL-LQR&amp;SPC-OTH - 50 ML</t>
  </si>
  <si>
    <t>RUM CHATA HORCHATA CREAM LIQ (RUM BASE) - CRDL-LQR&amp;SPC-OTH - 50 ML  ( MS - 73051 )</t>
  </si>
  <si>
    <t>MS-74142</t>
  </si>
  <si>
    <t>GRIND ESPRESSO SHOT - RUM-FLVRD - 750 ML</t>
  </si>
  <si>
    <t>GRIND ESPRESSO SHOT - RUM-FLVRD - 750 ML  ( MS - 74142 )</t>
  </si>
  <si>
    <t>MS-17672</t>
  </si>
  <si>
    <t>DUKE KENTUCKY STRAIGHT BOURBON WHISKEY - DOM WHSKY-STRT-SM BTCH - 750 ML</t>
  </si>
  <si>
    <t>DUKE KENTUCKY STRAIGHT BOURBON WHISKEY - DOM WHSKY-STRT-SM BTCH - 750 ML  ( MS - 17672 )</t>
  </si>
  <si>
    <t>MS-18201</t>
  </si>
  <si>
    <t>EZRA BROOKS 99 PROOF - DOM WHSKY-STRT-BRBN/TN - 750 ML</t>
  </si>
  <si>
    <t>EZRA BROOKS 99 PROOF - DOM WHSKY-STRT-BRBN/TN - 750 ML  ( MS - 18201 )</t>
  </si>
  <si>
    <t>FOUR ROSES SINGLE BARREL KENTUCKY BOURBN - DOM WHSKY-STRT-BRBN/TN - 750 ML</t>
  </si>
  <si>
    <t>FOUR ROSES SINGLE BARREL KENTUCKY BOURBN - DOM WHSKY-STRT-BRBN/TN - 750 ML  ( MS - 18350 )</t>
  </si>
  <si>
    <t>MS-18412</t>
  </si>
  <si>
    <t>REMUS STRAIGHT BOURBON WHISKEY BLACK - DOM WHSKY-STRT-OTH - 750 ML</t>
  </si>
  <si>
    <t>REMUS STRAIGHT BOURBON WHISKEY BLACK - DOM WHSKY-STRT-OTH - 750 ML  ( MS - 18412 )</t>
  </si>
  <si>
    <t>MS-26281</t>
  </si>
  <si>
    <t>CRITTENDEN'S CUT ABOVE 4YR BOURBON WHK - DOM WHSKY-STRT-BRBN/TN - 750 ML</t>
  </si>
  <si>
    <t>CRITTENDEN'S CUT ABOVE 4YR BOURBON WHK - DOM WHSKY-STRT-BRBN/TN - 750 ML  ( MS - 26281 )</t>
  </si>
  <si>
    <t>MS-26362</t>
  </si>
  <si>
    <t>BIRD DOG SALTED CARAMEL FLAVORED WHISKEY - DOM WHSKY-BLND - 750 ML</t>
  </si>
  <si>
    <t>BIRD DOG SALTED CARAMEL FLAVORED WHISKEY - DOM WHSKY-BLND - 750 ML  ( MS - 26362 )</t>
  </si>
  <si>
    <t>MS-86675</t>
  </si>
  <si>
    <t>JACK DANIELS TENNESSEE HONEY LIQUEUR - DOM WHSKY-BLND - 100 ML</t>
  </si>
  <si>
    <t>JACK DANIELS TENNESSEE HONEY LIQUEUR - DOM WHSKY-BLND - 100 ML  ( MS - 86675 )</t>
  </si>
  <si>
    <t>MS-15779</t>
  </si>
  <si>
    <t>JAMESON BLACK BARREL IRISH WHISKEY - IRISH-BLND - 375 ML</t>
  </si>
  <si>
    <t>JAMESON BLACK BARREL IRISH WHISKEY - IRISH-BLND - 375 ML  ( MS - 15779 )</t>
  </si>
  <si>
    <t>MS-76404</t>
  </si>
  <si>
    <t>OLE SMOKY TENN MOONSHINE DILL PICKLE - DOM WHSKY-BLND - 1.0 LTR</t>
  </si>
  <si>
    <t>OLE SMOKY TENN MOONSHINE DILL PICKLE - DOM WHSKY-BLND - 1.0 LTR  ( MS - 76404 )</t>
  </si>
  <si>
    <t>MS-76409</t>
  </si>
  <si>
    <t>OLE SMOKY TENN MOONSHINE SOUR WATERMELON - DOM WHSKY-BLND - 750 ML</t>
  </si>
  <si>
    <t>OLE SMOKY TENN MOONSHINE SOUR WATERMELON - DOM WHSKY-BLND - 750 ML  ( MS - 76409 )</t>
  </si>
  <si>
    <t>MS-43860</t>
  </si>
  <si>
    <t>MALIBU WATERMELON FLAVORED RUM - RUM-FLVRD - 750 ML</t>
  </si>
  <si>
    <t>MALIBU WATERMELON FLAVORED RUM - RUM-FLVRD - 750 ML  ( MS - 43860 )</t>
  </si>
  <si>
    <t>MS-87103</t>
  </si>
  <si>
    <t>ASTRAL BLANCO TEQUILA (NEW LABEL) - TEQUILA-BLANCO - 750 ML</t>
  </si>
  <si>
    <t>ASTRAL BLANCO TEQUILA (NEW LABEL) - TEQUILA-BLANCO - 750 ML  ( MS - 87103 )</t>
  </si>
  <si>
    <t>MS-87401</t>
  </si>
  <si>
    <t>JOSE CUERVO ESPECIAL SILVER - TEQUILA-BLANCO - 50 ML</t>
  </si>
  <si>
    <t>JOSE CUERVO ESPECIAL SILVER - TEQUILA-BLANCO - 50 ML  ( MS - 87401 )</t>
  </si>
  <si>
    <t>MS-87563</t>
  </si>
  <si>
    <t>DELEON BLANCO TEQUILA - TEQUILA-BLANCO - 750 ML</t>
  </si>
  <si>
    <t>DELEON BLANCO TEQUILA - TEQUILA-BLANCO - 750 ML  ( MS - 87563 )</t>
  </si>
  <si>
    <t>MS-87579</t>
  </si>
  <si>
    <t>DOS PRIMOS BLANCO TEQUILA - TEQUILA-BLANCO - 750 ML</t>
  </si>
  <si>
    <t>DOS PRIMOS BLANCO TEQUILA - TEQUILA-BLANCO - 750 ML  ( MS - 87579 )</t>
  </si>
  <si>
    <t>MS-88187</t>
  </si>
  <si>
    <t>OLMECA ALTOS PLATA 100% DE AGAVE TEQUILA - TEQUILA-BLANCO - 1.0 LTR</t>
  </si>
  <si>
    <t>OLMECA ALTOS PLATA 100% DE AGAVE TEQUILA - TEQUILA-BLANCO - 1.0 LTR  ( MS - 88187 )</t>
  </si>
  <si>
    <t>MS-88355</t>
  </si>
  <si>
    <t>TEREMANA BLANCO TEQUILA - TEQUILA-BLANCO - 1.0 LTR</t>
  </si>
  <si>
    <t>TEREMANA BLANCO TEQUILA - TEQUILA-BLANCO - 1.0 LTR  ( MS - 88355 )</t>
  </si>
  <si>
    <t>MS-88470</t>
  </si>
  <si>
    <t>EL MAYOR CRISTALINO ANEJO TEQUILA - TEQUILA-ANEJO - 750 ML</t>
  </si>
  <si>
    <t>EL MAYOR CRISTALINO ANEJO TEQUILA - TEQUILA-ANEJO - 750 ML  ( MS - 88470 )</t>
  </si>
  <si>
    <t>MS-88818</t>
  </si>
  <si>
    <t>MAESTRO DOBEL ANEJO TEQUILA - TEQUILA-ANEJO - 750 ML</t>
  </si>
  <si>
    <t>MAESTRO DOBEL ANEJO TEQUILA - TEQUILA-ANEJO - 750 ML  ( MS - 88818 )</t>
  </si>
  <si>
    <t>MS-89609</t>
  </si>
  <si>
    <t>OLMECA ALTOS REPOSADO 100% DE AGAVE TEQ - TEQUILA-REPOSADO - 1.0 LTR</t>
  </si>
  <si>
    <t>OLMECA ALTOS REPOSADO 100% DE AGAVE TEQ - TEQUILA-REPOSADO - 1.0 LTR  ( MS - 89609 )</t>
  </si>
  <si>
    <t>MS-37233</t>
  </si>
  <si>
    <t>NEW AMSTERDAM VODKA (PET) - VODKA-CLASSIC-DOM - 750 ML TRV</t>
  </si>
  <si>
    <t>NEW AMSTERDAM VODKA (PET) - VODKA-CLASSIC-DOM - 750 ML TRV  ( MS - 37233 )</t>
  </si>
  <si>
    <t>MS-37302</t>
  </si>
  <si>
    <t>SVEDKA CHERRY LIMEADE FLAVORED VODKA - VODKA-FLVRD-IMP - 750 ML</t>
  </si>
  <si>
    <t>SVEDKA CHERRY LIMEADE FLAVORED VODKA - VODKA-FLVRD-IMP - 750 ML  ( MS - 37302 )</t>
  </si>
  <si>
    <t>MS-37403</t>
  </si>
  <si>
    <t>ABSOLUT WATERMELON FLAVORED VODKA - VODKA-FLVRD-IMP - 750 ML</t>
  </si>
  <si>
    <t>ABSOLUT WATERMELON FLAVORED VODKA - VODKA-FLVRD-IMP - 750 ML  ( MS - 37403 )</t>
  </si>
  <si>
    <t>MS-38520</t>
  </si>
  <si>
    <t>WHEATLEY VODKA - VODKA-CLASSIC-DOM - 1.0 LTR</t>
  </si>
  <si>
    <t>WHEATLEY VODKA - VODKA-CLASSIC-DOM - 1.0 LTR  ( MS - 38520 )</t>
  </si>
  <si>
    <t>MS-39322</t>
  </si>
  <si>
    <t>DEEP EDDY LIME FLAVORED VODKA - VODKA-FLVRD-DOM - 750 ML</t>
  </si>
  <si>
    <t>DEEP EDDY LIME FLAVORED VODKA - VODKA-FLVRD-DOM - 750 ML  ( MS - 39322 )</t>
  </si>
  <si>
    <t>MS-65451</t>
  </si>
  <si>
    <t>GREY GOOSE ESSENCES STRAWBERRY&amp;LEMONGRSS - VODKA-FLVRD-IMP - 750 ML</t>
  </si>
  <si>
    <t>GREY GOOSE ESSENCES STRAWBERRY&amp;LEMONGRSS - VODKA-FLVRD-IMP - 750 ML  ( MS - 65451 )</t>
  </si>
  <si>
    <t>MS-76410</t>
  </si>
  <si>
    <t>OLE SMOKY TENN MNSHNE SOUR RAZZIN BERRY - DOM WHSKY-BLND - 750 ML</t>
  </si>
  <si>
    <t>OLE SMOKY TENN MNSHNE SOUR RAZZIN BERRY - DOM WHSKY-BLND - 750 ML  ( MS - 76410 )</t>
  </si>
  <si>
    <t>MS-76412</t>
  </si>
  <si>
    <t>OLE SMOKY TENN MOONSHINE BUTTER PECAN - DOM WHSKY-BLND - 50 ML</t>
  </si>
  <si>
    <t>OLE SMOKY TENN MOONSHINE BUTTER PECAN - DOM WHSKY-BLND - 50 ML  ( MS - 76412 )</t>
  </si>
  <si>
    <t>MS-88819</t>
  </si>
  <si>
    <t>OLMECA ALTOS ANEJO TEQUILA - TEQUILA-GOLD - 750 ML</t>
  </si>
  <si>
    <t>OLMECA ALTOS ANEJO TEQUILA - TEQUILA-GOLD - 750 ML  ( MS - 88819 )</t>
  </si>
  <si>
    <t>MS-56198</t>
  </si>
  <si>
    <t>PAUL MASSON GRANDE AMBER PEACH FL BRANDY - BRNDY/CGNC-DOM - 1.75 LTR</t>
  </si>
  <si>
    <t>PAUL MASSON GRANDE AMBER PEACH FL BRANDY - BRNDY/CGNC-DOM - 1.75 LTR  ( MS - 56198 )</t>
  </si>
  <si>
    <t>MS-66725</t>
  </si>
  <si>
    <t>SHANKY'S WHIP BLACK IRISH - CRDL-LQR&amp;SPC-OTH - 750 ML</t>
  </si>
  <si>
    <t>SHANKY'S WHIP BLACK IRISH - CRDL-LQR&amp;SPC-OTH - 750 ML  ( MS - 66725 )</t>
  </si>
  <si>
    <t>MS-67245</t>
  </si>
  <si>
    <t>TWISTED SHOTZ JOLLI JOLLI - CRDL-LQR&amp;SPC-OTH - 100 ML</t>
  </si>
  <si>
    <t>TWISTED SHOTZ JOLLI JOLLI - CRDL-LQR&amp;SPC-OTH - 100 ML  ( MS - 67245 )</t>
  </si>
  <si>
    <t>MS-77206</t>
  </si>
  <si>
    <t>RED EYE LOUIE'S RUMQUILA - CRDL-LQR&amp;SPC-SPRT SPCTY - 750 ML</t>
  </si>
  <si>
    <t>RED EYE LOUIE'S RUMQUILA - CRDL-LQR&amp;SPC-SPRT SPCTY - 750 ML  ( MS - 77206 )</t>
  </si>
  <si>
    <t>MS-84100</t>
  </si>
  <si>
    <t>99 SOUR BERRY LIQUEUR - CRDL-SNPS-OTH - 50 ML</t>
  </si>
  <si>
    <t>99 SOUR BERRY LIQUEUR - CRDL-SNPS-OTH - 50 ML  ( MS - 84100 )</t>
  </si>
  <si>
    <t>MS-84104</t>
  </si>
  <si>
    <t>99 SOUR APPLE LIQUEUR - CRDL-SNPS-APPL - 50 ML</t>
  </si>
  <si>
    <t>99 SOUR APPLE LIQUEUR - CRDL-SNPS-APPL - 50 ML  ( MS - 84104 )</t>
  </si>
  <si>
    <t>MS-84223</t>
  </si>
  <si>
    <t>99 FRUIT PUNCH SCHNAPPS LIQUEUR - CRDL-SNPS-OTH - 50 ML</t>
  </si>
  <si>
    <t>99 FRUIT PUNCH SCHNAPPS LIQUEUR - CRDL-SNPS-OTH - 50 ML  ( MS - 84223 )</t>
  </si>
  <si>
    <t>MS-84228</t>
  </si>
  <si>
    <t>99 CHERRY LIMEADE - CRDL-SNPS-OTH - 50 ML</t>
  </si>
  <si>
    <t>99 CHERRY LIMEADE - CRDL-SNPS-OTH - 50 ML  ( MS - 84228 )</t>
  </si>
  <si>
    <t>MS-84248</t>
  </si>
  <si>
    <t>99 STRAWBERRIES LIQUEUR - CRDL-LQR&amp;SPC-FRT - 750 ML</t>
  </si>
  <si>
    <t>99 STRAWBERRIES LIQUEUR - CRDL-LQR&amp;SPC-FRT - 750 ML  ( MS - 84248 )</t>
  </si>
  <si>
    <t>MS-84396</t>
  </si>
  <si>
    <t>99 WATERMELON SCHNAPPS - CRDL-SNPS-OTH - 750 ML</t>
  </si>
  <si>
    <t>99 WATERMELON SCHNAPPS - CRDL-SNPS-OTH - 750 ML  ( MS - 84396 )</t>
  </si>
  <si>
    <t>MS-16223</t>
  </si>
  <si>
    <t>JACK DANIEL'S 1938 BONDED IN BOND - DOM WHSKY-STRT-BRBN/TN - 1.0 LTR</t>
  </si>
  <si>
    <t>JACK DANIEL'S 1938 BONDED IN BOND - DOM WHSKY-STRT-BRBN/TN - 1.0 LTR  ( MS - 16223 )</t>
  </si>
  <si>
    <t>MS-16620</t>
  </si>
  <si>
    <t>JACK DANIEL'S 1938 TRIPLE MASH BIB 700ML - DOM WHSKY-STRT-BRBN/TN - 750 ML</t>
  </si>
  <si>
    <t>JACK DANIEL'S 1938 TRIPLE MASH BIB 700ML - DOM WHSKY-STRT-BRBN/TN - 750 ML  ( MS - 16620 )</t>
  </si>
  <si>
    <t>MS-17050</t>
  </si>
  <si>
    <t>BROTHER'S BOND STRAIGHT BOURBON WHISKEY - DOM WHSKY-STRT-BRBN/TN - 750 ML</t>
  </si>
  <si>
    <t>BROTHER'S BOND STRAIGHT BOURBON WHISKEY - DOM WHSKY-STRT-BRBN/TN - 750 ML  ( MS - 17050 )</t>
  </si>
  <si>
    <t>MS-17543</t>
  </si>
  <si>
    <t>CLYDE MAYS SPECIAL RSV STRT BBN WHK 6YR - DOM WHSKY-STRT-BRBN/TN - 750 ML</t>
  </si>
  <si>
    <t>CLYDE MAYS SPECIAL RSV STRT BBN WHK 6YR - DOM WHSKY-STRT-BRBN/TN - 750 ML  ( MS - 17543 )</t>
  </si>
  <si>
    <t>MS-18376</t>
  </si>
  <si>
    <t>FOUR ROSES SMALL BATCH SELECT BOURBON - DOM WHSKY-STRT-BRBN/TN - 750 ML</t>
  </si>
  <si>
    <t>FOUR ROSES SMALL BATCH SELECT BOURBON - DOM WHSKY-STRT-BRBN/TN - 750 ML  ( MS - 18376 )</t>
  </si>
  <si>
    <t>MS-20300</t>
  </si>
  <si>
    <t>OLD ELK WHEATED BOURBON STRAIGHT BBN WHK - DOM WHSKY-STRT-BRBN/TN - 750 ML</t>
  </si>
  <si>
    <t>OLD ELK WHEATED BOURBON STRAIGHT BBN WHK - DOM WHSKY-STRT-BRBN/TN - 750 ML  ( MS - 20300 )</t>
  </si>
  <si>
    <t>OLD ELK DIST  ( 5507 )</t>
  </si>
  <si>
    <t>MS-28153</t>
  </si>
  <si>
    <t>TIN CUP AMERICAN WHISKEY (COLORADO) - DOM WHSKY-STRT-OTH - 375 ML</t>
  </si>
  <si>
    <t>TIN CUP AMERICAN WHISKEY (COLORADO) - DOM WHSKY-STRT-OTH - 375 ML  ( MS - 28153 )</t>
  </si>
  <si>
    <t>MS-76433</t>
  </si>
  <si>
    <t>OAK &amp; EDEN TOASTED OAK BOURBON &amp; SPIRE - DOM WHSKY-STRT-OTH - 750 ML</t>
  </si>
  <si>
    <t>OAK &amp; EDEN TOASTED OAK BOURBON &amp; SPIRE - DOM WHSKY-STRT-OTH - 750 ML  ( MS - 76433 )</t>
  </si>
  <si>
    <t>JAMES JOSEPH SN  ( 3621 )</t>
  </si>
  <si>
    <t>MS-86100</t>
  </si>
  <si>
    <t>AMMUNITION STR BBN FINISH CAB SAV BRLS - DOM WHSKY-STRT-OTH - 750 ML</t>
  </si>
  <si>
    <t>AMMUNITION STR BBN FINISH CAB SAV BRLS - DOM WHSKY-STRT-OTH - 750 ML  ( MS - 86100 )</t>
  </si>
  <si>
    <t>DAYLIGHT WINE  ( 1897 )</t>
  </si>
  <si>
    <t>MS-86582</t>
  </si>
  <si>
    <t>LEGENT TWO TRUE LEGENDS (DSS) - DOM WHSKY-BLND - 750 ML</t>
  </si>
  <si>
    <t>LEGENT TWO TRUE LEGENDS (DSS) - DOM WHSKY-BLND - 750 ML  ( MS - 86582 )</t>
  </si>
  <si>
    <t>MS-87063</t>
  </si>
  <si>
    <t>OLE SMOKY TENNESSEE PEANUT BUTTER WHSKY - DOM WHSKY-BLND - 50 ML</t>
  </si>
  <si>
    <t>OLE SMOKY TENNESSEE PEANUT BUTTER WHSKY - DOM WHSKY-BLND - 50 ML  ( MS - 87063 )</t>
  </si>
  <si>
    <t>MS-15945</t>
  </si>
  <si>
    <t>TULLAMORE DEW - IRISH-BLND - 1.75 LTR</t>
  </si>
  <si>
    <t>TULLAMORE DEW - IRISH-BLND - 1.75 LTR  ( MS - 15945 )</t>
  </si>
  <si>
    <t>MS-89504</t>
  </si>
  <si>
    <t>ILEGAL MEZCAL REPOSADO - TEQUILA-REPOSADO - 750 ML</t>
  </si>
  <si>
    <t>ILEGAL MEZCAL REPOSADO - TEQUILA-REPOSADO - 750 ML  ( MS - 89504 )</t>
  </si>
  <si>
    <t>MS-80363</t>
  </si>
  <si>
    <t>OLE SMOKY BANANA PUDDING CREAM MOONSHINE - CRDL-CRM LQR - 750 ML</t>
  </si>
  <si>
    <t>OLE SMOKY BANANA PUDDING CREAM MOONSHINE - CRDL-CRM LQR - 750 ML  ( MS - 80363 )</t>
  </si>
  <si>
    <t>MS-73200</t>
  </si>
  <si>
    <t>CAPTAIN MORGAN CHERRY VANILLA LTD EDT - RUM-FLVRD - 750 ML</t>
  </si>
  <si>
    <t>CAPTAIN MORGAN CHERRY VANILLA LTD EDT - RUM-FLVRD - 750 ML  ( MS - 73200 )</t>
  </si>
  <si>
    <t>MS-16887</t>
  </si>
  <si>
    <t>BLUE NOTE CROSSROADS STRAIGHT BOURBON WK - DOM WHSKY-STRT-BRBN/TN - 750 ML</t>
  </si>
  <si>
    <t>BLUE NOTE CROSSROADS STRAIGHT BOURBON WK - DOM WHSKY-STRT-BRBN/TN - 750 ML  ( MS - 16887 )</t>
  </si>
  <si>
    <t>MS-26555</t>
  </si>
  <si>
    <t>ELIJAH CRAIG STRAIGHT RYE - DOM WHSKY-STRT-RYE - 750 ML</t>
  </si>
  <si>
    <t>ELIJAH CRAIG STRAIGHT RYE - DOM WHSKY-STRT-RYE - 750 ML  ( MS - 26555 )</t>
  </si>
  <si>
    <t>MS-58902</t>
  </si>
  <si>
    <t>JOSE CUERVO AUTHENTIC MANGO 6-4 PACK PET - COCKTAILS - 200 ML</t>
  </si>
  <si>
    <t>JOSE CUERVO AUTHENTIC MANGO 6-4 PACK PET - COCKTAILS - 200 ML  ( MS - 58902 )</t>
  </si>
  <si>
    <t>MS-58908</t>
  </si>
  <si>
    <t>JOSE CUERVO AUTHENTIC WATERMELON 6-4P PT - COCKTAILS - 200 ML</t>
  </si>
  <si>
    <t>JOSE CUERVO AUTHENTIC WATERMELON 6-4P PT - COCKTAILS - 200 ML  ( MS - 58908 )</t>
  </si>
  <si>
    <t>MS-58911</t>
  </si>
  <si>
    <t>JOSE CUERVO AUTH LIGHT MARGARITA 4P PET - COCKTAILS - 200 ML</t>
  </si>
  <si>
    <t>JOSE CUERVO AUTH LIGHT MARGARITA 4P PET - COCKTAILS - 200 ML  ( MS - 58911 )</t>
  </si>
  <si>
    <t>MS-101646</t>
  </si>
  <si>
    <t>MONACO COCKTAIL SUN CRUSH 6-4P/TRY 355ML - COCKTAILS - 375 ML</t>
  </si>
  <si>
    <t>MONACO COCKTAIL SUN CRUSH 6-4P/TRY 355ML - COCKTAILS - 375 ML  ( MS - 101646 )</t>
  </si>
  <si>
    <t>MS-86239</t>
  </si>
  <si>
    <t>LA GRITONA TEQUILA REPOSADO 100% BLUE AG - TEQUILA-REPOSADO - 750 ML</t>
  </si>
  <si>
    <t>LA GRITONA TEQUILA REPOSADO 100% BLUE AG - TEQUILA-REPOSADO - 750 ML  ( MS - 86239 )</t>
  </si>
  <si>
    <t>EDWARD T WINES  ( 2221 )</t>
  </si>
  <si>
    <t>040032-PILAR WINE BROKERS</t>
  </si>
  <si>
    <t>MS-87025</t>
  </si>
  <si>
    <t>ADICTIVO PLATA TEQUILA - TEQUILA-BLANCO - 750 ML</t>
  </si>
  <si>
    <t>ADICTIVO PLATA TEQUILA - TEQUILA-BLANCO - 750 ML  ( MS - 87025 )</t>
  </si>
  <si>
    <t>MS-87027</t>
  </si>
  <si>
    <t>ADICTIVO REPOSADO TEQUILA - TEQUILA-REPOSADO - 750 ML</t>
  </si>
  <si>
    <t>ADICTIVO REPOSADO TEQUILA - TEQUILA-REPOSADO - 750 ML  ( MS - 87027 )</t>
  </si>
  <si>
    <t>MS-87029</t>
  </si>
  <si>
    <t>ADICTIVO EXTRA ANEJO TEQUILA - TEQUILA-GOLD - 750 ML</t>
  </si>
  <si>
    <t>ADICTIVO EXTRA ANEJO TEQUILA - TEQUILA-GOLD - 750 ML  ( MS - 87029 )</t>
  </si>
  <si>
    <t>MS-87033</t>
  </si>
  <si>
    <t>ADICTIVO ANEJO TEQUILA - TEQUILA-ANEJO - 750 ML</t>
  </si>
  <si>
    <t>ADICTIVO ANEJO TEQUILA - TEQUILA-ANEJO - 750 ML  ( MS - 87033 )</t>
  </si>
  <si>
    <t>MS-88114</t>
  </si>
  <si>
    <t>MILAGRO SILVER - TEQUILA-BLANCO - 375 ML</t>
  </si>
  <si>
    <t>MILAGRO SILVER - TEQUILA-BLANCO - 375 ML  ( MS - 88114 )</t>
  </si>
  <si>
    <t>MS-88375</t>
  </si>
  <si>
    <t>TEREMANA REPOSADO TEQUILA - TEQUILA-REPOSADO - 1.0 LTR</t>
  </si>
  <si>
    <t>TEREMANA REPOSADO TEQUILA - TEQUILA-REPOSADO - 1.0 LTR  ( MS - 88375 )</t>
  </si>
  <si>
    <t>MS-37052</t>
  </si>
  <si>
    <t>OCEAN VODKA (HAWAII) - VODKA-CLASSIC-DOM - 1.75 LTR</t>
  </si>
  <si>
    <t>OCEAN VODKA (HAWAII) - VODKA-CLASSIC-DOM - 1.75 LTR  ( MS - 37052 )</t>
  </si>
  <si>
    <t>MS-38515</t>
  </si>
  <si>
    <t>WHEATLEY VODKA - VODKA-CLASSIC-DOM - 50 ML</t>
  </si>
  <si>
    <t>WHEATLEY VODKA - VODKA-CLASSIC-DOM - 50 ML  ( MS - 38515 )</t>
  </si>
  <si>
    <t>MS-39101</t>
  </si>
  <si>
    <t>360 BLUE RASPBERRY FLAVORED VODKA - VODKA-FLVRD-DOM - 750 ML</t>
  </si>
  <si>
    <t>360 BLUE RASPBERRY FLAVORED VODKA - VODKA-FLVRD-DOM - 750 ML  ( MS - 39101 )</t>
  </si>
  <si>
    <t>MS-39282</t>
  </si>
  <si>
    <t>NEW AMSTERDAM PASSION FRUIT FLAVOR VODKA - VODKA-FLVRD-DOM - 375 ML</t>
  </si>
  <si>
    <t>NEW AMSTERDAM PASSION FRUIT FLAVOR VODKA - VODKA-FLVRD-DOM - 375 ML  ( MS - 39282 )</t>
  </si>
  <si>
    <t>MS-39283</t>
  </si>
  <si>
    <t>NEW AMSTERDAM PASSION FRUIT FLAVOR VODKA - VODKA-FLVRD-DOM - 750 ML</t>
  </si>
  <si>
    <t>NEW AMSTERDAM PASSION FRUIT FLAVOR VODKA - VODKA-FLVRD-DOM - 750 ML  ( MS - 39283 )</t>
  </si>
  <si>
    <t>MS-78293</t>
  </si>
  <si>
    <t>SMIRNOFF PEACH LEMONADE FLAVORED VODKA - VODKA-FLVRD-DOM - 750 ML</t>
  </si>
  <si>
    <t>SMIRNOFF PEACH LEMONADE FLAVORED VODKA - VODKA-FLVRD-DOM - 750 ML  ( MS - 78293 )</t>
  </si>
  <si>
    <t>MS-16222</t>
  </si>
  <si>
    <t>JACK DANIEL'S 1938 BONDED IN BOND 700ML - DOM WHSKY-STRT-BRBN/TN - 750 ML</t>
  </si>
  <si>
    <t>JACK DANIEL'S 1938 BONDED IN BOND 700ML - DOM WHSKY-STRT-BRBN/TN - 750 ML  ( MS - 16222 )</t>
  </si>
  <si>
    <t>CHOPIN POLISH VODKA - VODKA-CLASSIC-IMP - 750 ML</t>
  </si>
  <si>
    <t>CHOPIN POLISH VODKA - VODKA-CLASSIC-IMP - 750 ML  ( MS - 34244 )</t>
  </si>
  <si>
    <t>MS-22241</t>
  </si>
  <si>
    <t>WOODFORD RSV KENTUCKY STRAIGHT MALT - DOM WHSKY-STRT-OTH - 750 ML</t>
  </si>
  <si>
    <t>WOODFORD RSV KENTUCKY STRAIGHT MALT - DOM WHSKY-STRT-OTH - 750 ML  ( MS - 22241 )</t>
  </si>
  <si>
    <t>MS-22257</t>
  </si>
  <si>
    <t>WOODFORD RSV KENTUCKY STRAIGHT WHEAT - DOM WHSKY-STRT-OTH - 750 ML</t>
  </si>
  <si>
    <t>WOODFORD RSV KENTUCKY STRAIGHT WHEAT - DOM WHSKY-STRT-OTH - 750 ML  ( MS - 22257 )</t>
  </si>
  <si>
    <t>MS-26771</t>
  </si>
  <si>
    <t>OLD SOUL SMALL BATCH SBW - DOM WHSKY-STRT-BRBN/TN - 750 ML</t>
  </si>
  <si>
    <t>OLD SOUL SMALL BATCH SBW - DOM WHSKY-STRT-BRBN/TN - 750 ML  ( MS - 26771 )</t>
  </si>
  <si>
    <t>MS-87282</t>
  </si>
  <si>
    <t>CASAMIGOS BLANCO TEQUILA 100% AGAVE - TEQUILA-BLANCO - 375 ML</t>
  </si>
  <si>
    <t>CASAMIGOS BLANCO TEQUILA 100% AGAVE - TEQUILA-BLANCO - 375 ML  ( MS - 87282 )</t>
  </si>
  <si>
    <t>MS-87283</t>
  </si>
  <si>
    <t>CASAMIGOS BLANCO TEQUILA 100% AGAVE - TEQUILA-BLANCO - 1.0 LTR</t>
  </si>
  <si>
    <t>CASAMIGOS BLANCO TEQUILA 100% AGAVE - TEQUILA-BLANCO - 1.0 LTR  ( MS - 87283 )</t>
  </si>
  <si>
    <t>SAUZA HACIENDA SILVER TEQUILA - TEQUILA-BLANCO - 1.75 LTR</t>
  </si>
  <si>
    <t>SAUZA HACIENDA SILVER TEQUILA - TEQUILA-BLANCO - 1.75 LTR  ( MS - 88558 )</t>
  </si>
  <si>
    <t>MS-88830</t>
  </si>
  <si>
    <t>CASAMIGOS REPOSADO TEQUILA 100% AGAVE - TEQUILA-REPOSADO - 375 ML</t>
  </si>
  <si>
    <t>CASAMIGOS REPOSADO TEQUILA 100% AGAVE - TEQUILA-REPOSADO - 375 ML  ( MS - 88830 )</t>
  </si>
  <si>
    <t>SAUZA HACIENDA GOLD TEQUILA - TEQUILA-GOLD - 1.75 LTR</t>
  </si>
  <si>
    <t>SAUZA HACIENDA GOLD TEQUILA - TEQUILA-GOLD - 1.75 LTR  ( MS - 89788 )</t>
  </si>
  <si>
    <t>MS-39280</t>
  </si>
  <si>
    <t>NEW AMSTERDAM PASSION FRUIT FLAVOR VODKA - VODKA-FLVRD-DOM - 50 ML</t>
  </si>
  <si>
    <t>NEW AMSTERDAM PASSION FRUIT FLAVOR VODKA - VODKA-FLVRD-DOM - 50 ML  ( MS - 39280 )</t>
  </si>
  <si>
    <t>MS-39281</t>
  </si>
  <si>
    <t>NEW AMSTERDAM PASSION FRUIT FLAVOR VODKA - VODKA-FLVRD-DOM - 200 ML</t>
  </si>
  <si>
    <t>NEW AMSTERDAM PASSION FRUIT FLAVOR VODKA - VODKA-FLVRD-DOM - 200 ML  ( MS - 39281 )</t>
  </si>
  <si>
    <t>MS-39284</t>
  </si>
  <si>
    <t>NEW AMSTERDAM PASSION FRUIT FLAVOR VODKA - VODKA-FLVRD-DOM - 1.75 LTR</t>
  </si>
  <si>
    <t>NEW AMSTERDAM PASSION FRUIT FLAVOR VODKA - VODKA-FLVRD-DOM - 1.75 LTR  ( MS - 39284 )</t>
  </si>
  <si>
    <t>MS-64306</t>
  </si>
  <si>
    <t>CIROC SUMMER CITRUS FL VODKA SPECIALTY - VODKA-FLVRD-IMP - 375 ML</t>
  </si>
  <si>
    <t>CIROC SUMMER CITRUS FL VODKA SPECIALTY - VODKA-FLVRD-IMP - 375 ML  ( MS - 64306 )</t>
  </si>
  <si>
    <t>MS-63311</t>
  </si>
  <si>
    <t>ON THE ROCKS CRUZAN MAI TAI - COCKTAILS - 375 ML</t>
  </si>
  <si>
    <t>MAI TAI</t>
  </si>
  <si>
    <t>ON THE ROCKS CRUZAN MAI TAI - COCKTAILS - 375 ML  ( MS - 63311 )</t>
  </si>
  <si>
    <t>MS-11287</t>
  </si>
  <si>
    <t>CROWN ROYAL EXTRA RARE 18YR - CAN-FRGN BLND-FRGN BTLD - 750 ML</t>
  </si>
  <si>
    <t>CROWN ROYAL EXTRA RARE 18YR - CAN-FRGN BLND-FRGN BTLD - 750 ML  ( MS - 11287 )</t>
  </si>
  <si>
    <t>MS-63131</t>
  </si>
  <si>
    <t>ON THE ROCKS CRUZAN DAIQUIRI RTD - COCKTAILS - 375 ML</t>
  </si>
  <si>
    <t>DAIQUIRI</t>
  </si>
  <si>
    <t>ON THE ROCKS CRUZAN DAIQUIRI RTD - COCKTAILS - 375 ML  ( MS - 63131 )</t>
  </si>
  <si>
    <t>MS-63344</t>
  </si>
  <si>
    <t>ON THE ROCKS LARIOS AVIATION - COCKTAILS - 375 ML</t>
  </si>
  <si>
    <t>ON THE ROCKS LARIOS AVIATION - COCKTAILS - 375 ML  ( MS - 63344 )</t>
  </si>
  <si>
    <t>MS-63505</t>
  </si>
  <si>
    <t>ON THE ROCKS THE MANHATTAN BSL HYD DRK R - COCKTAILS - 375 ML</t>
  </si>
  <si>
    <t>MANHATTAN</t>
  </si>
  <si>
    <t>ON THE ROCKS THE MANHATTAN BSL HYD DRK R - COCKTAILS - 375 ML  ( MS - 63505 )</t>
  </si>
  <si>
    <t>MS-64105</t>
  </si>
  <si>
    <t>APEROL LIQUEUR - CRDL-LQR&amp;SPC-OTH - 375 ML</t>
  </si>
  <si>
    <t>APEROL LIQUEUR - CRDL-LQR&amp;SPC-OTH - 375 ML  ( MS - 64105 )</t>
  </si>
  <si>
    <t>MS-66022</t>
  </si>
  <si>
    <t>NARANJA PURA LICOR DE NARANJA ORANGE LIQ - CRDL-LQR&amp;SPC-FRT - 1.0 LTR</t>
  </si>
  <si>
    <t>NARANJA PURA LICOR DE NARANJA ORANGE LIQ - CRDL-LQR&amp;SPC-FRT - 1.0 LTR  ( MS - 66022 )</t>
  </si>
  <si>
    <t>MS-27746</t>
  </si>
  <si>
    <t>BIRD DOG PEACH FLAVORED WHISKEY - DOM WHSKY-BLND - 1.75 LTR</t>
  </si>
  <si>
    <t>BIRD DOG PEACH FLAVORED WHISKEY - DOM WHSKY-BLND - 1.75 LTR  ( MS - 27746 )</t>
  </si>
  <si>
    <t>MS-76441</t>
  </si>
  <si>
    <t>OAK &amp; EDEN 4 GRAIN&amp;SPIRE TORCHED OAK - DOM WHSKY-STRT-OTH - 750 ML</t>
  </si>
  <si>
    <t>OAK &amp; EDEN 4 GRAIN&amp;SPIRE TORCHED OAK - DOM WHSKY-STRT-OTH - 750 ML  ( MS - 76441 )</t>
  </si>
  <si>
    <t>MS-28477</t>
  </si>
  <si>
    <t>EMPRESS 1908 GIN - GIN-CLASSIC-IMP - 750 ML</t>
  </si>
  <si>
    <t>EMPRESS 1908 GIN - GIN-CLASSIC-IMP - 750 ML  ( MS - 28477 )</t>
  </si>
  <si>
    <t>MS-87860</t>
  </si>
  <si>
    <t>ILEGAL MEZCAL JOVEN BLANCO - TEQUILA-BLANCO - 750 ML</t>
  </si>
  <si>
    <t>ILEGAL MEZCAL JOVEN BLANCO - TEQUILA-BLANCO - 750 ML  ( MS - 87860 )</t>
  </si>
  <si>
    <t>MS-43282</t>
  </si>
  <si>
    <t>PARROT BAY PINEAPPLE - RUM-FLVRD - 750 ML</t>
  </si>
  <si>
    <t>PARROT BAY PINEAPPLE - RUM-FLVRD - 750 ML  ( MS - 43282 )</t>
  </si>
  <si>
    <t>MS-43636</t>
  </si>
  <si>
    <t>DIPLOMATICO MANTUANO RUM - RUM-AGED/DARK - 750 ML</t>
  </si>
  <si>
    <t>DIPLOMATICO MANTUANO RUM - RUM-AGED/DARK - 750 ML  ( MS - 43636 )</t>
  </si>
  <si>
    <t>MS-43638</t>
  </si>
  <si>
    <t>DIPLOMATICO PLANAS RUM - RUM-LIGHT - 750 ML</t>
  </si>
  <si>
    <t>DIPLOMATICO PLANAS RUM - RUM-LIGHT - 750 ML  ( MS - 43638 )</t>
  </si>
  <si>
    <t>MS-58250</t>
  </si>
  <si>
    <t>CUTWATER SPIRITS LIME MARGARITA 355ML - COCKTAILS - 375 ML</t>
  </si>
  <si>
    <t>CUTWATER SPIRITS LIME MARGARITA 355ML - COCKTAILS - 375 ML  ( MS - 58250 )</t>
  </si>
  <si>
    <t>MS-58269</t>
  </si>
  <si>
    <t>CUTWATER STRAWBERRY MARG 4P 355ML - COCKTAILS - 375 ML</t>
  </si>
  <si>
    <t>CUTWATER STRAWBERRY MARG 4P 355ML - COCKTAILS - 375 ML  ( MS - 58269 )</t>
  </si>
  <si>
    <t>MS-67032</t>
  </si>
  <si>
    <t>TANTEO JALAPENO INFUSED TEQUILA - CRDL-LQR&amp;SPC-OTH - 750 ML</t>
  </si>
  <si>
    <t>TANTEO JALAPENO INFUSED TEQUILA - CRDL-LQR&amp;SPC-OTH - 750 ML  ( MS - 67032 )</t>
  </si>
  <si>
    <t>MS-87181</t>
  </si>
  <si>
    <t>818 REPOSADO 100% AGAVE TEQUILA - TEQUILA-REPOSADO - 750 ML</t>
  </si>
  <si>
    <t>818 REPOSADO 100% AGAVE TEQUILA - TEQUILA-REPOSADO - 750 ML  ( MS - 87181 )</t>
  </si>
  <si>
    <t>MS-87194</t>
  </si>
  <si>
    <t>818 BLANCO 100% AGAVE TEQUILA - TEQUILA-BLANCO - 750 ML</t>
  </si>
  <si>
    <t>818 BLANCO 100% AGAVE TEQUILA - TEQUILA-BLANCO - 750 ML  ( MS - 87194 )</t>
  </si>
  <si>
    <t>MS-87700</t>
  </si>
  <si>
    <t>CASA DEL SOL BLANCO TEQUILA - TEQUILA-BLANCO - 750 ML</t>
  </si>
  <si>
    <t>CASA DEL SOL BLANCO TEQUILA - TEQUILA-BLANCO - 750 ML  ( MS - 87700 )</t>
  </si>
  <si>
    <t>MS-87701</t>
  </si>
  <si>
    <t>CASA DEL SOL REPOSADO TEQUILA - TEQUILA-REPOSADO - 750 ML</t>
  </si>
  <si>
    <t>CASA DEL SOL REPOSADO TEQUILA - TEQUILA-REPOSADO - 750 ML  ( MS - 87701 )</t>
  </si>
  <si>
    <t>MS-87832</t>
  </si>
  <si>
    <t>JOSE CUERVO TRAD CRISTALINO REPOSADO TEQ - TEQUILA-REPOSADO - 750 ML</t>
  </si>
  <si>
    <t>JOSE CUERVO TRAD CRISTALINO REPOSADO TEQ - TEQUILA-REPOSADO - 750 ML  ( MS - 87832 )</t>
  </si>
  <si>
    <t>MS-88123</t>
  </si>
  <si>
    <t>CAMPO BRAVO REPOSADO TEQUILA - TEQUILA-REPOSADO - 750 ML</t>
  </si>
  <si>
    <t>CAMPO BRAVO REPOSADO TEQUILA - TEQUILA-REPOSADO - 750 ML  ( MS - 88123 )</t>
  </si>
  <si>
    <t>MS-88413</t>
  </si>
  <si>
    <t>CAMPO BRAVO PLATA TEQUILA - TEQUILA-BLANCO - 750 ML</t>
  </si>
  <si>
    <t>CAMPO BRAVO PLATA TEQUILA - TEQUILA-BLANCO - 750 ML  ( MS - 88413 )</t>
  </si>
  <si>
    <t>MS-38577</t>
  </si>
  <si>
    <t>TRULY STRAWBERRY LEMONADE VODKA - VODKA-FLVRD-DOM - 750 ML</t>
  </si>
  <si>
    <t>TRULY STRAWBERRY LEMONADE VODKA - VODKA-FLVRD-DOM - 750 ML  ( MS - 38577 )</t>
  </si>
  <si>
    <t>MS-39324</t>
  </si>
  <si>
    <t>DEEP EDDY LIME FLAVORED VODKA - VODKA-FLVRD-DOM - 1.75 LTR</t>
  </si>
  <si>
    <t>DEEP EDDY LIME FLAVORED VODKA - VODKA-FLVRD-DOM - 1.75 LTR  ( MS - 39324 )</t>
  </si>
  <si>
    <t>MS-39995</t>
  </si>
  <si>
    <t>DEEP EDDY LEMON FLAVORED VODKA - VODKA-FLVRD-DOM - 375 ML</t>
  </si>
  <si>
    <t>DEEP EDDY LEMON FLAVORED VODKA - VODKA-FLVRD-DOM - 375 ML  ( MS - 39995 )</t>
  </si>
  <si>
    <t>MS-64348</t>
  </si>
  <si>
    <t>CIROC PASSION TROPIC VODKA SPECIALTY - VODKA-FLVRD-IMP - 750 ML</t>
  </si>
  <si>
    <t>CIROC PASSION TROPIC VODKA SPECIALTY - VODKA-FLVRD-IMP - 750 ML  ( MS - 64348 )</t>
  </si>
  <si>
    <t>LORD CALVERT - CAN-US BLND-US BTLD - 375 ML</t>
  </si>
  <si>
    <t>LORD CALVERT - CAN-US BLND-US BTLD - 375 ML  ( MS - 13634 )</t>
  </si>
  <si>
    <t>MS-21211</t>
  </si>
  <si>
    <t>REBEL 100 - DOM WHSKY-STRT-BRBN/TN - 1.75 LTR</t>
  </si>
  <si>
    <t>REBEL 100 - DOM WHSKY-STRT-BRBN/TN - 1.75 LTR  ( MS - 21211 )</t>
  </si>
  <si>
    <t>MS-43226</t>
  </si>
  <si>
    <t>PARROT BAY PASSION FRUIT - RUM-FLVRD - 750 ML</t>
  </si>
  <si>
    <t>PARROT BAY PASSION FRUIT - RUM-FLVRD - 750 ML  ( MS - 43226 )</t>
  </si>
  <si>
    <t>MS-43237</t>
  </si>
  <si>
    <t>PARROT BAY STRAWBERRY - RUM-FLVRD - 750 ML</t>
  </si>
  <si>
    <t>PARROT BAY STRAWBERRY - RUM-FLVRD - 750 ML  ( MS - 43237 )</t>
  </si>
  <si>
    <t>MS-43256</t>
  </si>
  <si>
    <t>PARROT BAY COCONUT 90PRF - RUM-GOLD - 750 ML</t>
  </si>
  <si>
    <t>PARROT BAY COCONUT 90PRF - RUM-GOLD - 750 ML  ( MS - 43256 )</t>
  </si>
  <si>
    <t>MS-27037</t>
  </si>
  <si>
    <t>GEORGE DICKEL RYE - DOM WHSKY-STRT-RYE - 750 ML</t>
  </si>
  <si>
    <t>GEORGE DICKEL RYE - DOM WHSKY-STRT-RYE - 750 ML  ( MS - 27037 )</t>
  </si>
  <si>
    <t>MS-22122</t>
  </si>
  <si>
    <t>WILD TURKEY 81 STRAIGHT BOURBON - DOM WHSKY-STRT-BRBN/TN - 1.0 LTR</t>
  </si>
  <si>
    <t>WILD TURKEY 81 STRAIGHT BOURBON - DOM WHSKY-STRT-BRBN/TN - 1.0 LTR  ( MS - 22122 )</t>
  </si>
  <si>
    <t>MS-25967</t>
  </si>
  <si>
    <t>TRIPLE CROWN NORTH AMERICAN BLENDED WHSK - DOM WHSKY-BLND - 1.0 LTR</t>
  </si>
  <si>
    <t>TRIPLE CROWN NORTH AMERICAN BLENDED WHSK - DOM WHSKY-BLND - 1.0 LTR  ( MS - 25967 )</t>
  </si>
  <si>
    <t>MS-25968</t>
  </si>
  <si>
    <t>TRIPLE CROWN NORTH AMERICAN BLENDED WHSK - DOM WHSKY-BLND - 1.75 LTR</t>
  </si>
  <si>
    <t>TRIPLE CROWN NORTH AMERICAN BLENDED WHSK - DOM WHSKY-BLND - 1.75 LTR  ( MS - 25968 )</t>
  </si>
  <si>
    <t>MS-57122</t>
  </si>
  <si>
    <t>CHI-CHI'S MANGO - COCKTAILS - 1.75 LTR</t>
  </si>
  <si>
    <t>CHI-CHI'S MANGO - COCKTAILS - 1.75 LTR  ( MS - 57122 )</t>
  </si>
  <si>
    <t>MS-57150</t>
  </si>
  <si>
    <t>CHI-CHI'S PEACH MARGARITA - COCKTAILS - 1.75 LTR</t>
  </si>
  <si>
    <t>CHI-CHI'S PEACH MARGARITA - COCKTAILS - 1.75 LTR  ( MS - 57150 )</t>
  </si>
  <si>
    <t>MS-57174</t>
  </si>
  <si>
    <t>CHI-CHI'S SKINNY MARGARITA - COCKTAILS - 1.75 LTR</t>
  </si>
  <si>
    <t>CHI-CHI'S SKINNY MARGARITA - COCKTAILS - 1.75 LTR  ( MS - 57174 )</t>
  </si>
  <si>
    <t>MS-57279</t>
  </si>
  <si>
    <t>CHI-CHI'S PINK LEMONADE MARGARITA - COCKTAILS - 1.75 LTR</t>
  </si>
  <si>
    <t>CHI-CHI'S PINK LEMONADE MARGARITA - COCKTAILS - 1.75 LTR  ( MS - 57279 )</t>
  </si>
  <si>
    <t>MS-66056</t>
  </si>
  <si>
    <t>NONINO QUINTESSENTIA AMARO LIQUEUR - CRDL-LQR&amp;SPC-OTH - 750 ML</t>
  </si>
  <si>
    <t>NONINO QUINTESSENTIA AMARO LIQUEUR - CRDL-LQR&amp;SPC-OTH - 750 ML  ( MS - 66056 )</t>
  </si>
  <si>
    <t>MS-84239</t>
  </si>
  <si>
    <t>99 CHOCOLATE LIQUEUR - CRDL-LQR&amp;SPC-OTH - 50 ML</t>
  </si>
  <si>
    <t>99 CHOCOLATE LIQUEUR - CRDL-LQR&amp;SPC-OTH - 50 ML  ( MS - 84239 )</t>
  </si>
  <si>
    <t>MS-84242</t>
  </si>
  <si>
    <t>99 PINK LEMONADE LIQUEUR - CRDL-SNPS-OTH - 50 ML</t>
  </si>
  <si>
    <t>99 PINK LEMONADE LIQUEUR - CRDL-SNPS-OTH - 50 ML  ( MS - 84242 )</t>
  </si>
  <si>
    <t>MS-23536</t>
  </si>
  <si>
    <t>OLD ELK BLENDED STRAIGHT BOURBON WHISKEY - DOM WHSKY-BLND - 750 ML</t>
  </si>
  <si>
    <t>OLD ELK BLENDED STRAIGHT BOURBON WHISKEY - DOM WHSKY-BLND - 750 ML  ( MS - 23536 )</t>
  </si>
  <si>
    <t>MS-26085</t>
  </si>
  <si>
    <t>BIRD DOG HONEY FLAVORED WHISKEY - DOM WHSKY-BLND - 750 ML</t>
  </si>
  <si>
    <t>BIRD DOG HONEY FLAVORED WHISKEY - DOM WHSKY-BLND - 750 ML  ( MS - 26085 )</t>
  </si>
  <si>
    <t>MS-28037</t>
  </si>
  <si>
    <t>TIN CUP 10 YEAR AMERICAN WHISKEY (CO) - DOM WHSKY-STRT-OTH - 750 ML</t>
  </si>
  <si>
    <t>TIN CUP 10 YEAR AMERICAN WHISKEY (CO) - DOM WHSKY-STRT-OTH - 750 ML  ( MS - 28037 )</t>
  </si>
  <si>
    <t>MS-15622</t>
  </si>
  <si>
    <t>JAMESON - IRISH-BLND - 200 ML</t>
  </si>
  <si>
    <t>JAMESON - IRISH-BLND - 200 ML  ( MS - 15622 )</t>
  </si>
  <si>
    <t>MS-43977</t>
  </si>
  <si>
    <t>BUMBU XO PANAMA RUM - RUM-AGED/DARK - 375 ML</t>
  </si>
  <si>
    <t>BUMBU XO PANAMA RUM - RUM-AGED/DARK - 375 ML  ( MS - 43977 )</t>
  </si>
  <si>
    <t>MS-62627</t>
  </si>
  <si>
    <t>MONACO WATERMELON CRUSH 4PK TRAY 355ML - COCKTAILS - 375 ML</t>
  </si>
  <si>
    <t>MONACO WATERMELON CRUSH 4PK TRAY 355ML - COCKTAILS - 375 ML  ( MS - 62627 )</t>
  </si>
  <si>
    <t>MS-86125</t>
  </si>
  <si>
    <t>NUMBER JUAN BLANCO TEQUILA - TEQUILA-BLANCO - 750 ML</t>
  </si>
  <si>
    <t>NUMBER JUAN BLANCO TEQUILA - TEQUILA-BLANCO - 750 ML  ( MS - 86125 )</t>
  </si>
  <si>
    <t>W T IMPORTS LLC  ( 8255 )</t>
  </si>
  <si>
    <t>MS-87270</t>
  </si>
  <si>
    <t>CASA NOBLE REPOSADO TEQUILA - TEQUILA-REPOSADO - 750 ML</t>
  </si>
  <si>
    <t>CASA NOBLE REPOSADO TEQUILA - TEQUILA-REPOSADO - 750 ML  ( MS - 87270 )</t>
  </si>
  <si>
    <t>MS-88449</t>
  </si>
  <si>
    <t>HUSSONG'S SILVER TEQUILA STONEWARE JUG - TEQUILA-BLANCO - 750 ML</t>
  </si>
  <si>
    <t>HUSSONG'S SILVER TEQUILA STONEWARE JUG - TEQUILA-BLANCO - 750 ML  ( MS - 88449 )</t>
  </si>
  <si>
    <t>MS-88533</t>
  </si>
  <si>
    <t>MI CAMPO REPOSADO TEQUILA - TEQUILA-REPOSADO - 750 ML</t>
  </si>
  <si>
    <t>MI CAMPO REPOSADO TEQUILA - TEQUILA-REPOSADO - 750 ML  ( MS - 88533 )</t>
  </si>
  <si>
    <t>MS-88652</t>
  </si>
  <si>
    <t>CODIGO 1530 REPOSADO TEQUILA - TEQUILA-REPOSADO - 750 ML</t>
  </si>
  <si>
    <t>CODIGO 1530 REPOSADO TEQUILA - TEQUILA-REPOSADO - 750 ML  ( MS - 88652 )</t>
  </si>
  <si>
    <t>MS-88915</t>
  </si>
  <si>
    <t>CODIGO 1530 ANEJO TEQUILA - TEQUILA-GOLD - 750 ML</t>
  </si>
  <si>
    <t>CODIGO 1530 ANEJO TEQUILA - TEQUILA-GOLD - 750 ML  ( MS - 88915 )</t>
  </si>
  <si>
    <t>MS-89679</t>
  </si>
  <si>
    <t>MAESTRO DOBEL REPOSADO TEQUILA - TEQUILA-REPOSADO - 750 ML</t>
  </si>
  <si>
    <t>MAESTRO DOBEL REPOSADO TEQUILA - TEQUILA-REPOSADO - 750 ML  ( MS - 89679 )</t>
  </si>
  <si>
    <t>MS-34364</t>
  </si>
  <si>
    <t>FRIS 80 SKANDIA VODKA DENMARK - VODKA-CLASSIC-IMP - 375 ML</t>
  </si>
  <si>
    <t>FRIS 80 SKANDIA VODKA DENMARK - VODKA-CLASSIC-IMP - 375 ML  ( MS - 34364 )</t>
  </si>
  <si>
    <t>MS-87725</t>
  </si>
  <si>
    <t>GRAN CORAMINO REPOSADO CRISTALINO TEQ - TEQUILA-REPOSADO - 750 ML</t>
  </si>
  <si>
    <t>GRAN CORAMINO REPOSADO CRISTALINO TEQ - TEQUILA-REPOSADO - 750 ML  ( MS - 87725 )</t>
  </si>
  <si>
    <t>MS-56664</t>
  </si>
  <si>
    <t>PAUL MASSON GRANDE AMBER WATERMELON BRND - BRNDY/CGNC-DOM - 750 ML</t>
  </si>
  <si>
    <t>PAUL MASSON GRANDE AMBER WATERMELON BRND - BRNDY/CGNC-DOM - 750 ML  ( MS - 56664 )</t>
  </si>
  <si>
    <t>MS-508486</t>
  </si>
  <si>
    <t>H BY HINE COGNAC - BRNDY/CGNC-CGNC-VSOP - 750 ML</t>
  </si>
  <si>
    <t>H BY HINE COGNAC - BRNDY/CGNC-CGNC-VSOP - 750 ML  ( MS - 508486 )</t>
  </si>
  <si>
    <t>MS-12851</t>
  </si>
  <si>
    <t>CANADIAN RICH AND RARE RESERVE (PET) - CAN-US BLND-US BTLD - 750 ML</t>
  </si>
  <si>
    <t>CANADIAN RICH AND RARE RESERVE (PET) - CAN-US BLND-US BTLD - 750 ML  ( MS - 12851 )</t>
  </si>
  <si>
    <t>MS-58855</t>
  </si>
  <si>
    <t>JOSE CUERVO AUTH MARG TROPICAL PARADISE - COCKTAILS - 1.75 LTR</t>
  </si>
  <si>
    <t>JOSE CUERVO AUTH MARG TROPICAL PARADISE - COCKTAILS - 1.75 LTR  ( MS - 58855 )</t>
  </si>
  <si>
    <t>MS-64272</t>
  </si>
  <si>
    <t>GOLDSCHLAGER ROSE GOLD STRAWBERRY LIQUER - CRDL-SNPS-OTH - 750 ML</t>
  </si>
  <si>
    <t>GOLDSCHLAGER ROSE GOLD STRAWBERRY LIQUER - CRDL-SNPS-OTH - 750 ML  ( MS - 64272 )</t>
  </si>
  <si>
    <t>MS-18613</t>
  </si>
  <si>
    <t>HIRSCH THE HORIZON SELECTED BOURBON WHSK - DOM WHSKY-STRT-BRBN/TN - 750 ML</t>
  </si>
  <si>
    <t>HIRSCH THE HORIZON SELECTED BOURBON WHSK - DOM WHSKY-STRT-BRBN/TN - 750 ML  ( MS - 18613 )</t>
  </si>
  <si>
    <t>MS-26707</t>
  </si>
  <si>
    <t>UNCLE NEAREST 1884 SMALL BATCH WHISKEY - DOM WHSKY-STRT-BRBN/TN - 750 ML</t>
  </si>
  <si>
    <t>UNCLE NEAREST 1884 SMALL BATCH WHISKEY - DOM WHSKY-STRT-BRBN/TN - 750 ML  ( MS - 26707 )</t>
  </si>
  <si>
    <t>MS-27403</t>
  </si>
  <si>
    <t>JIM BEAM HONEY - DOM WHSKY-BLND - 1.75 LTR</t>
  </si>
  <si>
    <t>JIM BEAM HONEY - DOM WHSKY-BLND - 1.75 LTR  ( MS - 27403 )</t>
  </si>
  <si>
    <t>MS-76836</t>
  </si>
  <si>
    <t>SEAGRAM 83 AMERICAN WHISKEY PET - DOM WHSKY-STRT-OTH - 375 ML</t>
  </si>
  <si>
    <t>SEAGRAM 83 AMERICAN WHISKEY PET - DOM WHSKY-STRT-OTH - 375 ML  ( MS - 76836 )</t>
  </si>
  <si>
    <t>MS-76838</t>
  </si>
  <si>
    <t>SEAGRAM 83 AMERICAN WHISKEY - DOM WHSKY-STRT-OTH - 750 ML</t>
  </si>
  <si>
    <t>SEAGRAM 83 AMERICAN WHISKEY - DOM WHSKY-STRT-OTH - 750 ML  ( MS - 76838 )</t>
  </si>
  <si>
    <t>MS-76840</t>
  </si>
  <si>
    <t>SEAGRAM 83 AMERICAN WHISKEY - DOM WHSKY-STRT-OTH - 1.75 LTR</t>
  </si>
  <si>
    <t>SEAGRAM 83 AMERICAN WHISKEY - DOM WHSKY-STRT-OTH - 1.75 LTR  ( MS - 76840 )</t>
  </si>
  <si>
    <t>MS-15933</t>
  </si>
  <si>
    <t>WRITER'S TEARS COPPER POT IRISH WHISKEY - IRISH - 750 ML</t>
  </si>
  <si>
    <t>WRITER'S TEARS COPPER POT IRISH WHISKEY - IRISH - 750 ML  ( MS - 15933 )</t>
  </si>
  <si>
    <t>MS-87708</t>
  </si>
  <si>
    <t>BOSSCAL JOVEN MEZCAL TEQUILA - TEQUILA-BLANCO - 750 ML</t>
  </si>
  <si>
    <t>BOSSCAL JOVEN MEZCAL TEQUILA - TEQUILA-BLANCO - 750 ML  ( MS - 87708 )</t>
  </si>
  <si>
    <t>MS-64274</t>
  </si>
  <si>
    <t>BUMBU THE ORIGINAL - RUM-FLVRD - 1.0 LTR</t>
  </si>
  <si>
    <t>BUMBU THE ORIGINAL - RUM-FLVRD - 1.0 LTR  ( MS - 64274 )</t>
  </si>
  <si>
    <t>MS-57576</t>
  </si>
  <si>
    <t>BUZZBALLZ CHILI MANGO COCKTAIL - COCKTAILS - 200 ML</t>
  </si>
  <si>
    <t>BUZZBALLZ CHILI MANGO COCKTAIL - COCKTAILS - 200 ML  ( MS - 57576 )</t>
  </si>
  <si>
    <t>MS-76228</t>
  </si>
  <si>
    <t>MONTEZUMA BLUE TEQUILA BLEND - CRDL-LQR&amp;SPC-OTH - 1.75 LTR</t>
  </si>
  <si>
    <t>MONTEZUMA BLUE TEQUILA BLEND - CRDL-LQR&amp;SPC-OTH - 1.75 LTR  ( MS - 76228 )</t>
  </si>
  <si>
    <t>MS-87720</t>
  </si>
  <si>
    <t>LOBOS 1707 JOVEN TEQUILA - TEQUILA-BLANCO - 750 ML</t>
  </si>
  <si>
    <t>LOBOS 1707 JOVEN TEQUILA - TEQUILA-BLANCO - 750 ML  ( MS - 87720 )</t>
  </si>
  <si>
    <t>MS-87722</t>
  </si>
  <si>
    <t>LOBOS 1707 REPOSADO TEQUILA - TEQUILA-REPOSADO - 750 ML</t>
  </si>
  <si>
    <t>LOBOS 1707 REPOSADO TEQUILA - TEQUILA-REPOSADO - 750 ML  ( MS - 87722 )</t>
  </si>
  <si>
    <t>MS-39810</t>
  </si>
  <si>
    <t>TAAKA APPLE FLAVORED VODKA PET - VODKA-FLVRD-DOM - 1.75 LTR</t>
  </si>
  <si>
    <t>TAAKA APPLE FLAVORED VODKA PET - VODKA-FLVRD-DOM - 1.75 LTR  ( MS - 39810 )</t>
  </si>
  <si>
    <t>MS-40042</t>
  </si>
  <si>
    <t>TAAKA PINEAPPLE FLAVORED VODKA - VODKA-FLVRD-DOM - 1.75 LTR</t>
  </si>
  <si>
    <t>TAAKA PINEAPPLE FLAVORED VODKA - VODKA-FLVRD-DOM - 1.75 LTR  ( MS - 40042 )</t>
  </si>
  <si>
    <t>MS-40494</t>
  </si>
  <si>
    <t>TAAKA PEACH FLAVORED VODKA - VODKA-FLVRD-DOM - 1.75 LTR</t>
  </si>
  <si>
    <t>TAAKA PEACH FLAVORED VODKA - VODKA-FLVRD-DOM - 1.75 LTR  ( MS - 40494 )</t>
  </si>
  <si>
    <t>MS-40715</t>
  </si>
  <si>
    <t>TAAKA FRUIT PUNCH FLAVORED VODKA - VODKA-FLVRD-DOM - 1.75 LTR</t>
  </si>
  <si>
    <t>TAAKA FRUIT PUNCH FLAVORED VODKA - VODKA-FLVRD-DOM - 1.75 LTR  ( MS - 40715 )</t>
  </si>
  <si>
    <t>MS-40729</t>
  </si>
  <si>
    <t>TAAKA WHIPPED CREAM FLAVORED VODKA - VODKA-FLVRD-DOM - 1.75 LTR</t>
  </si>
  <si>
    <t>TAAKA WHIPPED CREAM FLAVORED VODKA - VODKA-FLVRD-DOM - 1.75 LTR  ( MS - 40729 )</t>
  </si>
  <si>
    <t>MS-42112</t>
  </si>
  <si>
    <t>TAAKA PINK LEMONADE FLAVORED VODKA - VODKA-FLVRD-DOM - 1.75 LTR</t>
  </si>
  <si>
    <t>TAAKA PINK LEMONADE FLAVORED VODKA - VODKA-FLVRD-DOM - 1.75 LTR  ( MS - 42112 )</t>
  </si>
  <si>
    <t>MS-16685</t>
  </si>
  <si>
    <t>BASIL HAYDEN TOAST KENTUCKY SBW - DOM WHSKY-STRT-BRBN/TN - 750 ML</t>
  </si>
  <si>
    <t>BASIL HAYDEN TOAST KENTUCKY SBW - DOM WHSKY-STRT-BRBN/TN - 750 ML  ( MS - 16685 )</t>
  </si>
  <si>
    <t>MAKER'S MARK CASK STRENGTH - DOM WHSKY-STRT-BRBN/TN - 750 ML</t>
  </si>
  <si>
    <t>MAKER'S MARK CASK STRENGTH - DOM WHSKY-STRT-BRBN/TN - 750 ML  ( MS - 19481 )</t>
  </si>
  <si>
    <t>MS-28778</t>
  </si>
  <si>
    <t>ROKU GIN (JAPAN) - GIN-CLASSIC-IMP - 750 ML</t>
  </si>
  <si>
    <t>ROKU GIN (JAPAN) - GIN-CLASSIC-IMP - 750 ML  ( MS - 28778 )</t>
  </si>
  <si>
    <t>HORNITOS PLATA WHITE TEQUILA - TEQUILA-BLANCO - 1.75 LTR</t>
  </si>
  <si>
    <t>HORNITOS PLATA WHITE TEQUILA - TEQUILA-BLANCO - 1.75 LTR  ( MS - 88546 )</t>
  </si>
  <si>
    <t>MS-48763</t>
  </si>
  <si>
    <t>MEUKOW VS COGNAC - BRNDY/CGNC-CGNC-VS - 200 ML</t>
  </si>
  <si>
    <t>MEUKOW VS COGNAC - BRNDY/CGNC-CGNC-VS - 200 ML  ( MS - 48763 )</t>
  </si>
  <si>
    <t>MEUKOW VS COGNAC - BRNDY/CGNC-CGNC-VS - 750 ML</t>
  </si>
  <si>
    <t>MEUKOW VS COGNAC - BRNDY/CGNC-CGNC-VS - 750 ML  ( MS - 48766 )</t>
  </si>
  <si>
    <t>MS-10776</t>
  </si>
  <si>
    <t>CROWN ROYAL PEACH FLAVORED WHISKEY - CAN-US BLND-US BTLD - 375 ML</t>
  </si>
  <si>
    <t>CROWN ROYAL PEACH FLAVORED WHISKEY - CAN-US BLND-US BTLD - 375 ML  ( MS - 10776 )</t>
  </si>
  <si>
    <t>MS-63882</t>
  </si>
  <si>
    <t>ZING ZANG MANGO MARGARITA 6-4PK 355ML - COCKTAILS - 375 ML</t>
  </si>
  <si>
    <t>ZING ZANG MANGO MARGARITA 6-4PK 355ML - COCKTAILS - 375 ML  ( MS - 63882 )</t>
  </si>
  <si>
    <t>ZING ZANG INC  ( 8901 )</t>
  </si>
  <si>
    <t>MS-63884</t>
  </si>
  <si>
    <t>ZING ZANG BLOODY MARY 4PK 355ML - COCKTAILS - 375 ML</t>
  </si>
  <si>
    <t>ZING ZANG BLOODY MARY 4PK 355ML - COCKTAILS - 375 ML  ( MS - 63884 )</t>
  </si>
  <si>
    <t>MS-63886</t>
  </si>
  <si>
    <t>ZING ZANG BOURBON WHISKEY SOUR 4PK 355ML - COCKTAILS - 375 ML</t>
  </si>
  <si>
    <t>ZING ZANG BOURBON WHISKEY SOUR 4PK 355ML - COCKTAILS - 375 ML  ( MS - 63886 )</t>
  </si>
  <si>
    <t>MS-63888</t>
  </si>
  <si>
    <t>ZING ZANG MARGARITA 4PK 355ML - COCKTAILS - 375 ML</t>
  </si>
  <si>
    <t>ZING ZANG MARGARITA 4PK 355ML - COCKTAILS - 375 ML  ( MS - 63888 )</t>
  </si>
  <si>
    <t>MS-57372</t>
  </si>
  <si>
    <t>BULLEIT OLD FASHIONED COCKTAIL - COCKTAILS - 375 ML</t>
  </si>
  <si>
    <t>BULLEIT OLD FASHIONED COCKTAIL - COCKTAILS - 375 ML  ( MS - 57372 )</t>
  </si>
  <si>
    <t>MS-57373</t>
  </si>
  <si>
    <t>BULLEIT MANHATTAN COCKTAIL - COCKTAILS - 375 ML</t>
  </si>
  <si>
    <t>BULLEIT MANHATTAN COCKTAIL - COCKTAILS - 375 ML  ( MS - 57373 )</t>
  </si>
  <si>
    <t>MS-59205</t>
  </si>
  <si>
    <t>1800 ULTIMATE PASSIONFRUIT MARGARITA RTD - COCKTAILS - 1.75 LTR</t>
  </si>
  <si>
    <t>1800 ULTIMATE PASSIONFRUIT MARGARITA RTD - COCKTAILS - 1.75 LTR  ( MS - 59205 )</t>
  </si>
  <si>
    <t>MS-16832</t>
  </si>
  <si>
    <t>BLADE AND BOW KENTUCKY STRAIGHT BOURBON - DOM WHSKY-STRT-OTH - 750 ML</t>
  </si>
  <si>
    <t>BLADE AND BOW KENTUCKY STRAIGHT BOURBON - DOM WHSKY-STRT-OTH - 750 ML  ( MS - 16832 )</t>
  </si>
  <si>
    <t>MS-85764</t>
  </si>
  <si>
    <t>DON JULIO ROSADO REPOSADO TEQUILA - TEQUILA-REPOSADO - 750 ML</t>
  </si>
  <si>
    <t>DON JULIO ROSADO REPOSADO TEQUILA - TEQUILA-REPOSADO - 750 ML  ( MS - 85764 )</t>
  </si>
  <si>
    <t>MS-88427</t>
  </si>
  <si>
    <t>DELEON REPOSADO TEQUILA - TEQUILA-REPOSADO - 750 ML</t>
  </si>
  <si>
    <t>DELEON REPOSADO TEQUILA - TEQUILA-REPOSADO - 750 ML  ( MS - 88427 )</t>
  </si>
  <si>
    <t>DON JULIO 1942 GOLD TEQUILA - TEQUILA-GOLD - 750 ML</t>
  </si>
  <si>
    <t>DON JULIO 1942 GOLD TEQUILA - TEQUILA-GOLD - 750 ML  ( MS - 89164 )</t>
  </si>
  <si>
    <t>MS-64334</t>
  </si>
  <si>
    <t>CIROC HONEY MELON FLAVORED VDK SPECIALTY - VODKA-FLVRD-IMP - 750 ML</t>
  </si>
  <si>
    <t>CIROC HONEY MELON FLAVORED VDK SPECIALTY - VODKA-FLVRD-IMP - 750 ML  ( MS - 64334 )</t>
  </si>
  <si>
    <t>MS-76830</t>
  </si>
  <si>
    <t>SMIRNOFF BLUE RASPBERRY LEMONADE FLV DSS - VODKA-FLVRD-DOM - 750 ML</t>
  </si>
  <si>
    <t>SMIRNOFF BLUE RASPBERRY LEMONADE FLV DSS - VODKA-FLVRD-DOM - 750 ML  ( MS - 76830 )</t>
  </si>
  <si>
    <t>MS-14536</t>
  </si>
  <si>
    <t>REVEL STOKE SMORGASM SMORE FLAVORED WHK - CAN-US BLND-US BTLD - 750 ML</t>
  </si>
  <si>
    <t>REVEL STOKE SMORGASM SMORE FLAVORED WHK - CAN-US BLND-US BTLD - 750 ML  ( MS - 14536 )</t>
  </si>
  <si>
    <t>MS-62811</t>
  </si>
  <si>
    <t>ON THE ROCKS KNOB CREEK OLD FASHIONED - COCKTAILS - 750 ML</t>
  </si>
  <si>
    <t>ON THE ROCKS KNOB CREEK OLD FASHIONED - COCKTAILS - 750 ML  ( MS - 62811 )</t>
  </si>
  <si>
    <t>MS-62813</t>
  </si>
  <si>
    <t>ON THE ROCKS EFFEN COSMOPOLITAN - COCKTAILS - 750 ML</t>
  </si>
  <si>
    <t>ON THE ROCKS EFFEN COSMOPOLITAN - COCKTAILS - 750 ML  ( MS - 62813 )</t>
  </si>
  <si>
    <t>MS-62814</t>
  </si>
  <si>
    <t>ON THE ROCKS HORNITOS MARGARITA - COCKTAILS - 750 ML</t>
  </si>
  <si>
    <t>ON THE ROCKS HORNITOS MARGARITA - COCKTAILS - 750 ML  ( MS - 62814 )</t>
  </si>
  <si>
    <t>MS-66522</t>
  </si>
  <si>
    <t>RUM CHATA COCONUT CREAM LIQUEUR - CRDL-LQR&amp;SPC-OTH - 750 ML</t>
  </si>
  <si>
    <t>RUM CHATA COCONUT CREAM LIQUEUR - CRDL-LQR&amp;SPC-OTH - 750 ML  ( MS - 66522 )</t>
  </si>
  <si>
    <t>MS-66959</t>
  </si>
  <si>
    <t>VILLA MASSA AMARETTO LIQUEUR - CRDL-LQR&amp;SPC-AMRT - 750 ML</t>
  </si>
  <si>
    <t>VILLA MASSA AMARETTO LIQUEUR - CRDL-LQR&amp;SPC-AMRT - 750 ML  ( MS - 66959 )</t>
  </si>
  <si>
    <t>MS-72653</t>
  </si>
  <si>
    <t>BUSHWACKER COCONUT RUM CREAM LIQUEUR - CRDL-LQR&amp;SPC-OTH - 750 ML</t>
  </si>
  <si>
    <t>BUSHWACKER COCONUT RUM CREAM LIQUEUR - CRDL-LQR&amp;SPC-OTH - 750 ML  ( MS - 72653 )</t>
  </si>
  <si>
    <t>MIDWEST CUSTOM  ( 4755 )</t>
  </si>
  <si>
    <t>MS-85980</t>
  </si>
  <si>
    <t>DOUGH BALL COOKIE DOUGH WHISKEY (DSS) - DOM WHSKY-BLND - 750 ML</t>
  </si>
  <si>
    <t>DOUGH BALL COOKIE DOUGH WHISKEY (DSS) - DOM WHSKY-BLND - 750 ML  ( MS - 85980 )</t>
  </si>
  <si>
    <t>MPL BRANDS NV  ( 5135 )</t>
  </si>
  <si>
    <t>MS-101968</t>
  </si>
  <si>
    <t>RUM CHATA COCONUT CREAM/120P COUNTER DSP - CRDL-LQR&amp;SPC-OTH - 50 ML</t>
  </si>
  <si>
    <t>RUM CHATA COCONUT CREAM/120P COUNTER DSP - CRDL-LQR&amp;SPC-OTH - 50 ML  ( MS - 101968 )</t>
  </si>
  <si>
    <t>MS-19908</t>
  </si>
  <si>
    <t>NELSON BROS CLASSIC STRT BBN BLEND WHK - DOM WHSKY-STRT-BRBN/TN - 750 ML</t>
  </si>
  <si>
    <t>NELSON BROS CLASSIC STRT BBN BLEND WHK - DOM WHSKY-STRT-BRBN/TN - 750 ML  ( MS - 19908 )</t>
  </si>
  <si>
    <t>MS-19909</t>
  </si>
  <si>
    <t>NELSON BROS RESERVE STRT BBN BLEND WHK - DOM WHSKY-BLND - 750 ML</t>
  </si>
  <si>
    <t>NELSON BROS RESERVE STRT BBN BLEND WHK - DOM WHSKY-BLND - 750 ML  ( MS - 19909 )</t>
  </si>
  <si>
    <t>MS-21065</t>
  </si>
  <si>
    <t>PENELOPE BOURBON TOASTED SERIES - DOM WHSKY-STRT-BRBN/TN - 750 ML</t>
  </si>
  <si>
    <t>PENELOPE BOURBON TOASTED SERIES - DOM WHSKY-STRT-BRBN/TN - 750 ML  ( MS - 21065 )</t>
  </si>
  <si>
    <t>MS-21067</t>
  </si>
  <si>
    <t>PENELOPE BARREL STRENGTH BOURBON - DOM WHSKY-STRT-BRBN/TN - 750 ML</t>
  </si>
  <si>
    <t>PENELOPE BARREL STRENGTH BOURBON - DOM WHSKY-STRT-BRBN/TN - 750 ML  ( MS - 21067 )</t>
  </si>
  <si>
    <t>MS-21068</t>
  </si>
  <si>
    <t>PENELOPE FOUR GRAIN STRAIGHT BOURBON - DOM WHSKY-STRT-BRBN/TN - 750 ML</t>
  </si>
  <si>
    <t>PENELOPE FOUR GRAIN STRAIGHT BOURBON - DOM WHSKY-STRT-BRBN/TN - 750 ML  ( MS - 21068 )</t>
  </si>
  <si>
    <t>MS-26347</t>
  </si>
  <si>
    <t>THREE CHORD TENNESSEE WHISKEY - DOM WHSKY-STRT-BRBN/TN - 750 ML</t>
  </si>
  <si>
    <t>THREE CHORD TENNESSEE WHISKEY - DOM WHSKY-STRT-BRBN/TN - 750 ML  ( MS - 26347 )</t>
  </si>
  <si>
    <t>MS-65507</t>
  </si>
  <si>
    <t>DRUMSHANBO GUNPOWDER SARDINIAN CITRUS - GIN-FLVRD-IMP - 750 ML</t>
  </si>
  <si>
    <t>DRUMSHANBO GUNPOWDER SARDINIAN CITRUS - GIN-FLVRD-IMP - 750 ML  ( MS - 65507 )</t>
  </si>
  <si>
    <t>MS-76407</t>
  </si>
  <si>
    <t>OLE SMOKY TENN MOONSHINE SOUR APPLE - DOM WHSKY-BLND - 750 ML</t>
  </si>
  <si>
    <t>OLE SMOKY TENN MOONSHINE SOUR APPLE - DOM WHSKY-BLND - 750 ML  ( MS - 76407 )</t>
  </si>
  <si>
    <t>MS-80397</t>
  </si>
  <si>
    <t>OLE SMOKY BANANA PUDDING CREAM MOONSHINE - CRDL-CRM LQR - 50 ML</t>
  </si>
  <si>
    <t>OLE SMOKY BANANA PUDDING CREAM MOONSHINE - CRDL-CRM LQR - 50 ML  ( MS - 80397 )</t>
  </si>
  <si>
    <t>MS-80398</t>
  </si>
  <si>
    <t>OLE SMOKY WHITE CHOCOLATE STRAWBERRY MSH - CRDL-CRM LQR - 50 ML</t>
  </si>
  <si>
    <t>OLE SMOKY WHITE CHOCOLATE STRAWBERRY MSH - CRDL-CRM LQR - 50 ML  ( MS - 80398 )</t>
  </si>
  <si>
    <t>MS-86782</t>
  </si>
  <si>
    <t>OLE SMOKY TENN MOONSHINE STRAWBERRY 65P - DOM WHSKY-BLND - 750 ML</t>
  </si>
  <si>
    <t>OLE SMOKY TENN MOONSHINE STRAWBERRY 65P - DOM WHSKY-BLND - 750 ML  ( MS - 86782 )</t>
  </si>
  <si>
    <t>MS-46688</t>
  </si>
  <si>
    <t>PAPA'S PILAR BLONDE RUM - RUM-LIGHT - 750 ML</t>
  </si>
  <si>
    <t>PAPA'S PILAR BLONDE RUM - RUM-LIGHT - 750 ML  ( MS - 46688 )</t>
  </si>
  <si>
    <t>MS-46689</t>
  </si>
  <si>
    <t>PAPA'S PILAR DARK RUM - RUM-AGED/DARK - 750 ML</t>
  </si>
  <si>
    <t>PAPA'S PILAR DARK RUM - RUM-AGED/DARK - 750 ML  ( MS - 46689 )</t>
  </si>
  <si>
    <t>MS-66761</t>
  </si>
  <si>
    <t>SELVAREY COCONUT FLAVORED RUM (PANAMA) - RUM-FLVRD - 750 ML</t>
  </si>
  <si>
    <t>SELVAREY COCONUT FLAVORED RUM (PANAMA) - RUM-FLVRD - 750 ML  ( MS - 66761 )</t>
  </si>
  <si>
    <t>MS-66763</t>
  </si>
  <si>
    <t>SELVAREY CHOCOLATE FLVD RUM DSS (PANAMA) - RUM-FLVRD - 750 ML</t>
  </si>
  <si>
    <t>SELVAREY CHOCOLATE FLVD RUM DSS (PANAMA) - RUM-FLVRD - 750 ML  ( MS - 66763 )</t>
  </si>
  <si>
    <t>MS-87172</t>
  </si>
  <si>
    <t>CALIROSA ROSA BLANCO TEQUILA - TEQUILA-BLANCO - 750 ML</t>
  </si>
  <si>
    <t>CALIROSA ROSA BLANCO TEQUILA - TEQUILA-BLANCO - 750 ML  ( MS - 87172 )</t>
  </si>
  <si>
    <t>MS-87281</t>
  </si>
  <si>
    <t>CASAMIGOS BLANCO TEQUILA 100% AGAVE - TEQUILA-BLANCO - 50 ML</t>
  </si>
  <si>
    <t>CASAMIGOS BLANCO TEQUILA 100% AGAVE - TEQUILA-BLANCO - 50 ML  ( MS - 87281 )</t>
  </si>
  <si>
    <t>MS-88024</t>
  </si>
  <si>
    <t>LUNAZUL BLANCO TEQUILA - TEQUILA-BLANCO - 375 ML</t>
  </si>
  <si>
    <t>LUNAZUL BLANCO TEQUILA - TEQUILA-BLANCO - 375 ML  ( MS - 88024 )</t>
  </si>
  <si>
    <t>MS-88239</t>
  </si>
  <si>
    <t>PATRON ANEJO - TEQUILA-ANEJO - 100 ML</t>
  </si>
  <si>
    <t>PATRON ANEJO - TEQUILA-ANEJO - 100 ML  ( MS - 88239 )</t>
  </si>
  <si>
    <t>MS-88241</t>
  </si>
  <si>
    <t>PATRON REPOSADO - TEQUILA-REPOSADO - 100 ML</t>
  </si>
  <si>
    <t>PATRON REPOSADO - TEQUILA-REPOSADO - 100 ML  ( MS - 88241 )</t>
  </si>
  <si>
    <t>MS-88285</t>
  </si>
  <si>
    <t>PATRON SILVER TEQUILA - TEQUILA-BLANCO - 100 ML</t>
  </si>
  <si>
    <t>PATRON SILVER TEQUILA - TEQUILA-BLANCO - 100 ML  ( MS - 88285 )</t>
  </si>
  <si>
    <t>MS-88374</t>
  </si>
  <si>
    <t>PADRE AZUL SILVER TEQUILA - TEQUILA-BLANCO - 750 ML</t>
  </si>
  <si>
    <t>PADRE AZUL SILVER TEQUILA - TEQUILA-BLANCO - 750 ML  ( MS - 88374 )</t>
  </si>
  <si>
    <t>BENCHMARK BEV  ( 758 )</t>
  </si>
  <si>
    <t>MS-88731</t>
  </si>
  <si>
    <t>LUNAZUL REPOSADO TEQUILA - TEQUILA-REPOSADO - 375 ML</t>
  </si>
  <si>
    <t>LUNAZUL REPOSADO TEQUILA - TEQUILA-REPOSADO - 375 ML  ( MS - 88731 )</t>
  </si>
  <si>
    <t>MS-88984</t>
  </si>
  <si>
    <t>PADRE AZUL REPOSADO TEQUILA - TEQUILA-REPOSADO - 750 ML</t>
  </si>
  <si>
    <t>PADRE AZUL REPOSADO TEQUILA - TEQUILA-REPOSADO - 750 ML  ( MS - 88984 )</t>
  </si>
  <si>
    <t>MS-89016</t>
  </si>
  <si>
    <t>CASA NOBLE ANEJO AGED 2 YEAR - TEQUILA-ANEJO - 750 ML</t>
  </si>
  <si>
    <t>CASA NOBLE ANEJO AGED 2 YEAR - TEQUILA-ANEJO - 750 ML  ( MS - 89016 )</t>
  </si>
  <si>
    <t>MS-89623</t>
  </si>
  <si>
    <t>PATRON REPOSADO - TEQUILA-REPOSADO - 50 ML</t>
  </si>
  <si>
    <t>PATRON REPOSADO - TEQUILA-REPOSADO - 50 ML  ( MS - 89623 )</t>
  </si>
  <si>
    <t>MS-37248</t>
  </si>
  <si>
    <t>BROKEN SHED VODKA (NEW ZEALAND) - VODKA-CLASSIC-IMP - 1.75 LTR</t>
  </si>
  <si>
    <t>BROKEN SHED VODKA (NEW ZEALAND) - VODKA-CLASSIC-IMP - 1.75 LTR  ( MS - 37248 )</t>
  </si>
  <si>
    <t>MS-39424</t>
  </si>
  <si>
    <t>NEW AMSTERDAM PINK WHITNEY PINK LEMONADE - VODKA-FLVRD-DOM - 1.75 LTR</t>
  </si>
  <si>
    <t>NEW AMSTERDAM PINK WHITNEY PINK LEMONADE - VODKA-FLVRD-DOM - 1.75 LTR  ( MS - 39424 )</t>
  </si>
  <si>
    <t>MS-38148</t>
  </si>
  <si>
    <t>TLC TASTES LIKE CHICKEN VODKA - VODKA-CLASSIC-DOM - 750 ML</t>
  </si>
  <si>
    <t>TLC TASTES LIKE CHICKEN VODKA - VODKA-CLASSIC-DOM - 750 ML  ( MS - 38148 )</t>
  </si>
  <si>
    <t>040078-EXECUTIVE CONEXTION LLC</t>
  </si>
  <si>
    <t>MS-65922</t>
  </si>
  <si>
    <t>NEW AMSTERDAM PINK WHITNEY PINK LMND PET - VODKA-FLVRD-DOM - 750 ML</t>
  </si>
  <si>
    <t>NEW AMSTERDAM PINK WHITNEY PINK LMND PET - VODKA-FLVRD-DOM - 750 ML  ( MS - 65922 )</t>
  </si>
  <si>
    <t>MS-48698</t>
  </si>
  <si>
    <t>MARTELL VS - BRNDY/CGNC-CGNC-VS - 1.75 LTR</t>
  </si>
  <si>
    <t>MARTELL VS - BRNDY/CGNC-CGNC-VS - 1.75 LTR  ( MS - 48698 )</t>
  </si>
  <si>
    <t>MS-53853</t>
  </si>
  <si>
    <t>PAUL MASSON GRANDE AMBER FRUIT PUNCH FL - BRNDY/CGNC-DOM - 750 ML</t>
  </si>
  <si>
    <t>PAUL MASSON GRANDE AMBER FRUIT PUNCH FL - BRNDY/CGNC-DOM - 750 ML  ( MS - 53853 )</t>
  </si>
  <si>
    <t>MS-57146</t>
  </si>
  <si>
    <t>CHI-CHI'S STRAWBERRY DAQUIRI - COCKTAILS - 1.75 LTR</t>
  </si>
  <si>
    <t>CHI-CHI'S STRAWBERRY DAQUIRI - COCKTAILS - 1.75 LTR  ( MS - 57146 )</t>
  </si>
  <si>
    <t>MS-62514</t>
  </si>
  <si>
    <t>MI CAMPO COCKTAIL MANGO MULE TEQUILA - COCKTAILS - 375 ML</t>
  </si>
  <si>
    <t>MI CAMPO COCKTAIL MANGO MULE TEQUILA - COCKTAILS - 375 ML  ( MS - 62514 )</t>
  </si>
  <si>
    <t>MS-62515</t>
  </si>
  <si>
    <t>MI CAMPO CKT SPICY JALAPENO MARGARITA TQ - COCKTAILS - 375 ML</t>
  </si>
  <si>
    <t>MI CAMPO CKT SPICY JALAPENO MARGARITA TQ - COCKTAILS - 375 ML  ( MS - 62515 )</t>
  </si>
  <si>
    <t>MS-62788</t>
  </si>
  <si>
    <t>ON THE ROCKS MIDORI SOUR RTD COCKTAIL - COCKTAILS - 375 ML</t>
  </si>
  <si>
    <t>ON THE ROCKS MIDORI SOUR RTD COCKTAIL - COCKTAILS - 375 ML  ( MS - 62788 )</t>
  </si>
  <si>
    <t>MS-65543</t>
  </si>
  <si>
    <t>LICOR 43 CHOCOLATE LIQUEUR - CRDL-LQR&amp;SPC-OTH - 750 ML</t>
  </si>
  <si>
    <t>LICOR 43 CHOCOLATE LIQUEUR - CRDL-LQR&amp;SPC-OTH - 750 ML  ( MS - 65543 )</t>
  </si>
  <si>
    <t>MS-67554</t>
  </si>
  <si>
    <t>KAMORA - CRDL-COFFEE LQR - 375 ML</t>
  </si>
  <si>
    <t>KAMORA - CRDL-COFFEE LQR - 375 ML  ( MS - 67554 )</t>
  </si>
  <si>
    <t>MS-78186</t>
  </si>
  <si>
    <t>TWISTED TEA SWEET TEA WHISKEY - DOM WHSKY-BLND - 750 ML</t>
  </si>
  <si>
    <t>TWISTED TEA SWEET TEA WHISKEY - DOM WHSKY-BLND - 750 ML  ( MS - 78186 )</t>
  </si>
  <si>
    <t>MS-17176</t>
  </si>
  <si>
    <t>CALUMET FARM SMALL BATCH STRAIGHT BBN - DOM WHSKY-STRT-BRBN/TN - 750 ML</t>
  </si>
  <si>
    <t>CALUMET FARM SMALL BATCH STRAIGHT BBN - DOM WHSKY-STRT-BRBN/TN - 750 ML  ( MS - 17176 )</t>
  </si>
  <si>
    <t>MS-21256</t>
  </si>
  <si>
    <t>REDWOOD EMPIRE LOST MONARCH A BLEND STRT - DOM WHSKY-STRT-BRBN/TN - 750 ML</t>
  </si>
  <si>
    <t>REDWOOD EMPIRE LOST MONARCH A BLEND STRT - DOM WHSKY-STRT-BRBN/TN - 750 ML  ( MS - 21256 )</t>
  </si>
  <si>
    <t>GRATON SPIRITS  ( 2980 )</t>
  </si>
  <si>
    <t>MS-22071</t>
  </si>
  <si>
    <t>WHISTLEPIG PIGGYBACK 6Y BOURBON - DOM WHSKY-STRT-BRBN/TN - 750 ML</t>
  </si>
  <si>
    <t>WHISTLEPIG PIGGYBACK 6Y BOURBON - DOM WHSKY-STRT-BRBN/TN - 750 ML  ( MS - 22071 )</t>
  </si>
  <si>
    <t>MS-26678</t>
  </si>
  <si>
    <t>REDWOOD EMPIRE PIPE DREAM BOURBON WHK - DOM WHSKY-STRT-OTH - 750 ML</t>
  </si>
  <si>
    <t>REDWOOD EMPIRE PIPE DREAM BOURBON WHK - DOM WHSKY-STRT-OTH - 750 ML  ( MS - 26678 )</t>
  </si>
  <si>
    <t>MS-85639</t>
  </si>
  <si>
    <t>SWEETENS COVE KENNESSEE BLEND WHK IN MPL - DOM WHSKY-BLND - 750 ML</t>
  </si>
  <si>
    <t>SWEETENS COVE KENNESSEE BLEND WHK IN MPL - DOM WHSKY-BLND - 750 ML  ( MS - 85639 )</t>
  </si>
  <si>
    <t>MS-87481</t>
  </si>
  <si>
    <t>DOS HOMBRES JOVEN MEZCAL ARTESANAL - TEQUILA-BLANCO - 750 ML</t>
  </si>
  <si>
    <t>DOS HOMBRES JOVEN MEZCAL ARTESANAL - TEQUILA-BLANCO - 750 ML  ( MS - 87481 )</t>
  </si>
  <si>
    <t>MS-44341</t>
  </si>
  <si>
    <t>CALYPSO SPICED RUM - RUM-FLVRD - 1.0 LTR</t>
  </si>
  <si>
    <t>CALYPSO SPICED RUM - RUM-FLVRD - 1.0 LTR  ( MS - 44341 )</t>
  </si>
  <si>
    <t>MS-72543</t>
  </si>
  <si>
    <t>BLUE CHAIR BAY MOCHA RUM CREAM - CRDL-CRM LQR - 750 ML</t>
  </si>
  <si>
    <t>BLUE CHAIR BAY MOCHA RUM CREAM - CRDL-CRM LQR - 750 ML  ( MS - 72543 )</t>
  </si>
  <si>
    <t>MS-26680</t>
  </si>
  <si>
    <t>REDWOOD EMPIRE EMERALD GIANT RYE - DOM WHSKY-STRT-RYE - 750 ML</t>
  </si>
  <si>
    <t>REDWOOD EMPIRE EMERALD GIANT RYE - DOM WHSKY-STRT-RYE - 750 ML  ( MS - 26680 )</t>
  </si>
  <si>
    <t>MS-27380</t>
  </si>
  <si>
    <t>ANGEL'S ENVY FINISHED RYE - DOM WHSKY-STRT-RYE - 750 ML</t>
  </si>
  <si>
    <t>ANGEL'S ENVY FINISHED RYE - DOM WHSKY-STRT-RYE - 750 ML  ( MS - 27380 )</t>
  </si>
  <si>
    <t>MS-62617</t>
  </si>
  <si>
    <t>MONACO ORIGINAL HARD LEMONADE 355ML - COCKTAILS - 375 ML</t>
  </si>
  <si>
    <t>MONACO ORIGINAL HARD LEMONADE 355ML - COCKTAILS - 375 ML  ( MS - 62617 )</t>
  </si>
  <si>
    <t>MS-62618</t>
  </si>
  <si>
    <t>MONACO HARD PEACH LEMONADE 355ML - COCKTAILS - 375 ML</t>
  </si>
  <si>
    <t>MONACO HARD PEACH LEMONADE 355ML - COCKTAILS - 375 ML  ( MS - 62618 )</t>
  </si>
  <si>
    <t>MS-87290</t>
  </si>
  <si>
    <t>CASAMIGOS BLANCO TEQUILA 100% AGAVE - TEQUILA-BLANCO - 1.75 LTR</t>
  </si>
  <si>
    <t>CASAMIGOS BLANCO TEQUILA 100% AGAVE - TEQUILA-BLANCO - 1.75 LTR  ( MS - 87290 )</t>
  </si>
  <si>
    <t>MS-87897</t>
  </si>
  <si>
    <t>SEVERO PLATA 100% AGAVE TEQUILA - TEQUILA-BLANCO - 750 ML</t>
  </si>
  <si>
    <t>SEVERO PLATA 100% AGAVE TEQUILA - TEQUILA-BLANCO - 750 ML  ( MS - 87897 )</t>
  </si>
  <si>
    <t>MS-88570</t>
  </si>
  <si>
    <t>SAUZA TRES GENERACIONES REPOSADO GLD TEQ - TEQUILA-REPOSADO - 750 ML</t>
  </si>
  <si>
    <t>SAUZA TRES GENERACIONES REPOSADO GLD TEQ - TEQUILA-REPOSADO - 750 ML  ( MS - 88570 )</t>
  </si>
  <si>
    <t>MS-88802</t>
  </si>
  <si>
    <t>CASAMIGOS ANEJO TEQUILA 100% AGAVE - TEQUILA-ANEJO - 1.0 LTR</t>
  </si>
  <si>
    <t>CASAMIGOS ANEJO TEQUILA 100% AGAVE - TEQUILA-ANEJO - 1.0 LTR  ( MS - 88802 )</t>
  </si>
  <si>
    <t>MS-88803</t>
  </si>
  <si>
    <t>CASAMIGOS REPOSADO TEQUILA 100% AGAVE - TEQUILA-REPOSADO - 1.0 LTR</t>
  </si>
  <si>
    <t>CASAMIGOS REPOSADO TEQUILA 100% AGAVE - TEQUILA-REPOSADO - 1.0 LTR  ( MS - 88803 )</t>
  </si>
  <si>
    <t>MS-88829</t>
  </si>
  <si>
    <t>CASAMIGOS REPOSADO TEQUILA 100% AGAVE - TEQUILA-REPOSADO - 50 ML</t>
  </si>
  <si>
    <t>CASAMIGOS REPOSADO TEQUILA 100% AGAVE - TEQUILA-REPOSADO - 50 ML  ( MS - 88829 )</t>
  </si>
  <si>
    <t>MS-88831</t>
  </si>
  <si>
    <t>CASAMIGOS ANEJO TEQUILA 100% AGAVE - TEQUILA-ANEJO - 50 ML</t>
  </si>
  <si>
    <t>CASAMIGOS ANEJO TEQUILA 100% AGAVE - TEQUILA-ANEJO - 50 ML  ( MS - 88831 )</t>
  </si>
  <si>
    <t>MS-89577</t>
  </si>
  <si>
    <t>MONTEZUMA - TEQUILA-GOLD - 1.0 LTR</t>
  </si>
  <si>
    <t>MONTEZUMA - TEQUILA-GOLD - 1.0 LTR  ( MS - 89577 )</t>
  </si>
  <si>
    <t>MS-89841</t>
  </si>
  <si>
    <t>HORNITOS ANEJO GOLD TEQUILA - TEQUILA-ANEJO - 750 ML</t>
  </si>
  <si>
    <t>HORNITOS ANEJO GOLD TEQUILA - TEQUILA-ANEJO - 750 ML  ( MS - 89841 )</t>
  </si>
  <si>
    <t>MS-90016</t>
  </si>
  <si>
    <t>FLECHA AZUL BLANCO 100% AGAVE TEQUILA - TEQUILA-BLANCO - 750 ML</t>
  </si>
  <si>
    <t>FLECHA AZUL BLANCO 100% AGAVE TEQUILA - TEQUILA-BLANCO - 750 ML  ( MS - 90016 )</t>
  </si>
  <si>
    <t>MS-90019</t>
  </si>
  <si>
    <t>FLECHA AZUL REPOSADO 100% AGAVE TEQUILA - TEQUILA-REPOSADO - 750 ML</t>
  </si>
  <si>
    <t>FLECHA AZUL REPOSADO 100% AGAVE TEQUILA - TEQUILA-REPOSADO - 750 ML  ( MS - 90019 )</t>
  </si>
  <si>
    <t>MS-37518</t>
  </si>
  <si>
    <t>DRUMSHANBO SAUSAGE TREE IRISH VODKA - VODKA-CLASSIC-IMP - 750 ML</t>
  </si>
  <si>
    <t>DRUMSHANBO SAUSAGE TREE IRISH VODKA - VODKA-CLASSIC-IMP - 750 ML  ( MS - 37518 )</t>
  </si>
  <si>
    <t>MS-37583</t>
  </si>
  <si>
    <t>RAIN VODKA - VODKA-CLASSIC-DOM - 375 ML</t>
  </si>
  <si>
    <t>RAIN VODKA - VODKA-CLASSIC-DOM - 375 ML  ( MS - 37583 )</t>
  </si>
  <si>
    <t>MS-38149</t>
  </si>
  <si>
    <t>TLC TASTES LIKE CHICKEN VODKA - VODKA-CLASSIC-DOM - 1.75 LTR</t>
  </si>
  <si>
    <t>TLC TASTES LIKE CHICKEN VODKA - VODKA-CLASSIC-DOM - 1.75 LTR  ( MS - 38149 )</t>
  </si>
  <si>
    <t>MS-39182</t>
  </si>
  <si>
    <t>CATHEAD RASPBERRY FLAVORED VODKA - VODKA-FLVRD-DOM - 750 ML</t>
  </si>
  <si>
    <t>CATHEAD RASPBERRY FLAVORED VODKA - VODKA-FLVRD-DOM - 750 ML  ( MS - 39182 )</t>
  </si>
  <si>
    <t>MS-39183</t>
  </si>
  <si>
    <t>CATHEAD RASPBERRY FLAVORED VODKA - VODKA-FLVRD-DOM - 1.0 LTR</t>
  </si>
  <si>
    <t>CATHEAD RASPBERRY FLAVORED VODKA - VODKA-FLVRD-DOM - 1.0 LTR  ( MS - 39183 )</t>
  </si>
  <si>
    <t>MS-10778</t>
  </si>
  <si>
    <t>NEW ITEM</t>
  </si>
  <si>
    <t>CROWN ROYAL PEACH FLAVORED WHISKEY - CAN-US BLND-US BTLD - 1.75 LTR</t>
  </si>
  <si>
    <t>CROWN ROYAL PEACH FLAVORED WHISKEY - CAN-US BLND-US BTLD - 1.75 LTR  ( MS - 10778 )</t>
  </si>
  <si>
    <t>MS-76414</t>
  </si>
  <si>
    <t>OLE SMOKY TENN MOONSHINE PICKLES - DOM WHSKY-BLND - 750 ML</t>
  </si>
  <si>
    <t>OLE SMOKY TENN MOONSHINE PICKLES - DOM WHSKY-BLND - 750 ML  ( MS - 76414 )</t>
  </si>
  <si>
    <t>MS-76505</t>
  </si>
  <si>
    <t>OLE SMOKY TENN MS PINEAPPLE W/PINA COLAD - DOM WHSKY-BLND - 750 ML</t>
  </si>
  <si>
    <t>OLE SMOKY TENN MS PINEAPPLE W/PINA COLAD - DOM WHSKY-BLND - 750 ML  ( MS - 76505 )</t>
  </si>
  <si>
    <t>MS-86749</t>
  </si>
  <si>
    <t>OLE SMOKY TENNESSEE MOONSHINE CHERRIES - DOM WHSKY-BLND - 750 ML</t>
  </si>
  <si>
    <t>OLE SMOKY TENNESSEE MOONSHINE CHERRIES - DOM WHSKY-BLND - 750 ML  ( MS - 86749 )</t>
  </si>
  <si>
    <t>MS-86781</t>
  </si>
  <si>
    <t>OLE SMOKY TENNESSEE MOONSHINE PEACHES - DOM WHSKY-BLND - 750 ML</t>
  </si>
  <si>
    <t>OLE SMOKY TENNESSEE MOONSHINE PEACHES - DOM WHSKY-BLND - 750 ML  ( MS - 86781 )</t>
  </si>
  <si>
    <t>MS-67900</t>
  </si>
  <si>
    <t>BAILEYS CHOCOLATE IRISH CREAM - CRDL-CRM LQR - 750 ML</t>
  </si>
  <si>
    <t>BAILEYS CHOCOLATE IRISH CREAM - CRDL-CRM LQR - 750 ML  ( MS - 67900 )</t>
  </si>
  <si>
    <t>MS-88429</t>
  </si>
  <si>
    <t>DELEON ANEJO TEQUILA - TEQUILA-ANEJO - 750 ML</t>
  </si>
  <si>
    <t>DELEON ANEJO TEQUILA - TEQUILA-ANEJO - 750 ML  ( MS - 88429 )</t>
  </si>
  <si>
    <t>MS-13933</t>
  </si>
  <si>
    <t>MERCER+PRINCE BLENDED CANADIAN WHK 700ML - CAN-FRGN BLND-FRGN BTLD - 750 ML</t>
  </si>
  <si>
    <t>MERCER+PRINCE BLENDED CANADIAN WHK 700ML - CAN-FRGN BLND-FRGN BTLD - 750 ML  ( MS - 13933 )</t>
  </si>
  <si>
    <t>MS-59645</t>
  </si>
  <si>
    <t>GREY GOOSE CLASSIC MARTINI COCKTAIL - COCKTAILS - 750 ML</t>
  </si>
  <si>
    <t>MARTINI</t>
  </si>
  <si>
    <t>GREY GOOSE CLASSIC MARTINI COCKTAIL - COCKTAILS - 750 ML  ( MS - 59645 )</t>
  </si>
  <si>
    <t>MS-59875</t>
  </si>
  <si>
    <t>HOUSTON 44 THE OLD FASHIONED PREMIUM CKT - COCKTAILS - 750 ML</t>
  </si>
  <si>
    <t>HOUSTON 44 THE OLD FASHIONED PREMIUM CKT - COCKTAILS - 750 ML  ( MS - 59875 )</t>
  </si>
  <si>
    <t>BUSHIDO SPIRITS  ( 1074 )</t>
  </si>
  <si>
    <t>MS-62118</t>
  </si>
  <si>
    <t>MONTEBELLO LONG ISLAND ICE TEA - COCKTAILS - 1.75 LTR</t>
  </si>
  <si>
    <t>MONTEBELLO LONG ISLAND ICE TEA - COCKTAILS - 1.75 LTR  ( MS - 62118 )</t>
  </si>
  <si>
    <t>MS-64187</t>
  </si>
  <si>
    <t>ALIZE STRAWBERRY LIQUEUR - CRDL-LQR&amp;SPC-FRT - 750 ML</t>
  </si>
  <si>
    <t>ALIZE STRAWBERRY LIQUEUR - CRDL-LQR&amp;SPC-FRT - 750 ML  ( MS - 64187 )</t>
  </si>
  <si>
    <t>MS-64191</t>
  </si>
  <si>
    <t>ALIZE MIDNIGHT PASSION LIQUEUR - CRDL-LQR&amp;SPC-OTH - 750 ML</t>
  </si>
  <si>
    <t>ALIZE MIDNIGHT PASSION LIQUEUR - CRDL-LQR&amp;SPC-OTH - 750 ML  ( MS - 64191 )</t>
  </si>
  <si>
    <t>MS-64854</t>
  </si>
  <si>
    <t>DORDA DOUBLE CHOCOLATE LIQUEUR - CRDL-LQR&amp;SPC-OTH - 750 ML</t>
  </si>
  <si>
    <t>DORDA DOUBLE CHOCOLATE LIQUEUR - CRDL-LQR&amp;SPC-OTH - 750 ML  ( MS - 64854 )</t>
  </si>
  <si>
    <t>MS-18100</t>
  </si>
  <si>
    <t>EVAN WILLIAMS 1783 90 PROOF - DOM WHSKY-STRT-BRBN/TN - 375 ML</t>
  </si>
  <si>
    <t>EVAN WILLIAMS 1783 90 PROOF - DOM WHSKY-STRT-BRBN/TN - 375 ML  ( MS - 18100 )</t>
  </si>
  <si>
    <t>MS-18617</t>
  </si>
  <si>
    <t>HIRSCH THE BIVOUAC STRAIGHT BOURBON WHK - DOM WHSKY-STRT-BRBN/TN - 750 ML</t>
  </si>
  <si>
    <t>HIRSCH THE BIVOUAC STRAIGHT BOURBON WHK - DOM WHSKY-STRT-BRBN/TN - 750 ML  ( MS - 18617 )</t>
  </si>
  <si>
    <t>MS-76504</t>
  </si>
  <si>
    <t>OLE SMOKY TENNESSEE PEANUT BUTTER WHSKY - DOM WHSKY-BLND - 375 ML</t>
  </si>
  <si>
    <t>OLE SMOKY TENNESSEE PEANUT BUTTER WHSKY - DOM WHSKY-BLND - 375 ML  ( MS - 76504 )</t>
  </si>
  <si>
    <t>MS-76507</t>
  </si>
  <si>
    <t>OLE SMOKY TENNESSEE SALTY CARAMEL WHSKEY - DOM WHSKY-BLND - 375 ML</t>
  </si>
  <si>
    <t>OLE SMOKY TENNESSEE SALTY CARAMEL WHSKEY - DOM WHSKY-BLND - 375 ML  ( MS - 76507 )</t>
  </si>
  <si>
    <t>MS-86502</t>
  </si>
  <si>
    <t>HOWLER HEAD MONKEY SPRIT BANANA INF KSBW - DOM WHSKY-BLND - 50 ML</t>
  </si>
  <si>
    <t>HOWLER HEAD MONKEY SPRIT BANANA INF KSBW - DOM WHSKY-BLND - 50 ML  ( MS - 86502 )</t>
  </si>
  <si>
    <t>MS-86610</t>
  </si>
  <si>
    <t>BEACH BONFIRE CINNAMON WHISKEY W/FLAVOR - DOM WHSKY-BLND - 750 ML</t>
  </si>
  <si>
    <t>BEACH BONFIRE CINNAMON WHISKEY W/FLAVOR - DOM WHSKY-BLND - 750 ML  ( MS - 86610 )</t>
  </si>
  <si>
    <t>MS-86612</t>
  </si>
  <si>
    <t>BEACH ISLAND COCONUT WHISKEY W/FLAVOR - DOM WHSKY-BLND - 750 ML</t>
  </si>
  <si>
    <t>BEACH ISLAND COCONUT WHISKEY W/FLAVOR - DOM WHSKY-BLND - 750 ML  ( MS - 86612 )</t>
  </si>
  <si>
    <t>MS-76033</t>
  </si>
  <si>
    <t>MIDNIGHT MOON MOONSHINE PEACH - DOM WHSKY-BLND - 750 ML</t>
  </si>
  <si>
    <t>MIDNIGHT MOON MOONSHINE PEACH - DOM WHSKY-BLND - 750 ML  ( MS - 76033 )</t>
  </si>
  <si>
    <t>MS-76038</t>
  </si>
  <si>
    <t>MIDNIGHT MOON MOONSHINE CHERRY - DOM WHSKY-BLND - 750 ML</t>
  </si>
  <si>
    <t>MIDNIGHT MOON MOONSHINE CHERRY - DOM WHSKY-BLND - 750 ML  ( MS - 76038 )</t>
  </si>
  <si>
    <t>MIDNIGHT MOON MOONSHINE STRAWBERRY - DOM WHSKY-BLND - 750 ML</t>
  </si>
  <si>
    <t>MIDNIGHT MOON MOONSHINE STRAWBERRY - DOM WHSKY-BLND - 750 ML  ( MS - 76040 )</t>
  </si>
  <si>
    <t>MS-76042</t>
  </si>
  <si>
    <t>MIDNIGHT MOON MOONSHINE BLACKBERRY - DOM WHSKY-BLND - 750 ML</t>
  </si>
  <si>
    <t>MIDNIGHT MOON MOONSHINE BLACKBERRY - DOM WHSKY-BLND - 750 ML  ( MS - 76042 )</t>
  </si>
  <si>
    <t>MIDNIGHT MOON MOONSHINE BLUEBERRY - DOM WHSKY-BLND - 750 ML</t>
  </si>
  <si>
    <t>MIDNIGHT MOON MOONSHINE BLUEBERRY - DOM WHSKY-BLND - 750 ML  ( MS - 76044 )</t>
  </si>
  <si>
    <t>MS-76047</t>
  </si>
  <si>
    <t>MIDNIGHT MOON MOONSHINE RASPBERRY 70PRF - DOM WHSKY-BLND - 750 ML</t>
  </si>
  <si>
    <t>MIDNIGHT MOON MOONSHINE RASPBERRY 70PRF - DOM WHSKY-BLND - 750 ML  ( MS - 76047 )</t>
  </si>
  <si>
    <t>MS-42393</t>
  </si>
  <si>
    <t>RON BARCELO IMPERIAL RUM DOMINICAN RPBLC - RUM-GOLD - 750 ML</t>
  </si>
  <si>
    <t>RON BARCELO IMPERIAL RUM DOMINICAN RPBLC - RUM-GOLD - 750 ML  ( MS - 42393 )</t>
  </si>
  <si>
    <t>MS-46166</t>
  </si>
  <si>
    <t>CONCIERE SILVER RUM - RUM-LIGHT - 1.0 LTR</t>
  </si>
  <si>
    <t>CONCIERE SILVER RUM - RUM-LIGHT - 1.0 LTR  ( MS - 46166 )</t>
  </si>
  <si>
    <t>MS-62619</t>
  </si>
  <si>
    <t>MONACO HARD STRAWBERRY LEMONADE 355ML - COCKTAILS - 375 ML</t>
  </si>
  <si>
    <t>MONACO HARD STRAWBERRY LEMONADE 355ML - COCKTAILS - 375 ML  ( MS - 62619 )</t>
  </si>
  <si>
    <t>MS-63006</t>
  </si>
  <si>
    <t>MONACO VANILLA CREAM CRUSH TRAY 355ML - COCKTAILS - 375 ML</t>
  </si>
  <si>
    <t>MONACO VANILLA CREAM CRUSH TRAY 355ML - COCKTAILS - 375 ML  ( MS - 63006 )</t>
  </si>
  <si>
    <t>MS-63007</t>
  </si>
  <si>
    <t>PUSSER'S RUM PAINKILLER RTD CK 4P 355ML - COCKTAILS - 375 ML</t>
  </si>
  <si>
    <t>PUSSER'S RUM PAINKILLER RTD CK 4P 355ML - COCKTAILS - 375 ML  ( MS - 63007 )</t>
  </si>
  <si>
    <t>MS-102081</t>
  </si>
  <si>
    <t>MONACO CLASSIC MRG VT 6P:LME/PF/WL 355ML - COCKTAILS - 375 ML</t>
  </si>
  <si>
    <t>MONACO CLASSIC MRG VT 6P:LME/PF/WL 355ML - COCKTAILS - 375 ML  ( MS - 102081 )</t>
  </si>
  <si>
    <t>MS-85452</t>
  </si>
  <si>
    <t>CIERTO BLANCO TEQUILA PRIVATE COLLECTION - TEQUILA-BLANCO - 750 ML</t>
  </si>
  <si>
    <t>CIERTO BLANCO TEQUILA PRIVATE COLLECTION - TEQUILA-BLANCO - 750 ML  ( MS - 85452 )</t>
  </si>
  <si>
    <t>MS-85453</t>
  </si>
  <si>
    <t>CIERTO REPOSADO TEQ PRIVATE COLLECTION - TEQUILA-REPOSADO - 750 ML</t>
  </si>
  <si>
    <t>CIERTO REPOSADO TEQ PRIVATE COLLECTION - TEQUILA-REPOSADO - 750 ML  ( MS - 85453 )</t>
  </si>
  <si>
    <t>MS-85733</t>
  </si>
  <si>
    <t>PATRON EL CIELO SILVER TEQ 700ML W/GFTBX - TEQUILA-BLANCO - 750 ML</t>
  </si>
  <si>
    <t>PATRON EL CIELO SILVER TEQ 700ML W/GFTBX - TEQUILA-BLANCO - 750 ML  ( MS - 85733 )</t>
  </si>
  <si>
    <t>MS-86139</t>
  </si>
  <si>
    <t>TEREMANA ANEJO TEQUILA - TEQUILA-ANEJO - 750 ML</t>
  </si>
  <si>
    <t>TEREMANA ANEJO TEQUILA - TEQUILA-ANEJO - 750 ML  ( MS - 86139 )</t>
  </si>
  <si>
    <t>MS-87214</t>
  </si>
  <si>
    <t>GEORGIA AZUL BLANCO TEQUILA - TEQUILA-BLANCO - 750 ML</t>
  </si>
  <si>
    <t>GEORGIA AZUL BLANCO TEQUILA - TEQUILA-BLANCO - 750 ML  ( MS - 87214 )</t>
  </si>
  <si>
    <t>MS-87389</t>
  </si>
  <si>
    <t>CONCIERE SILVER TEQUILA - TEQUILA-BLANCO - 1.0 LTR</t>
  </si>
  <si>
    <t>CONCIERE SILVER TEQUILA - TEQUILA-BLANCO - 1.0 LTR  ( MS - 87389 )</t>
  </si>
  <si>
    <t>MS-87508</t>
  </si>
  <si>
    <t>1800 BLANCO - TEQUILA-BLANCO - 50 ML</t>
  </si>
  <si>
    <t>1800 BLANCO - TEQUILA-BLANCO - 50 ML  ( MS - 87508 )</t>
  </si>
  <si>
    <t>MS-87615</t>
  </si>
  <si>
    <t>ESPOLON BLANCO WHITE TEQUILA - TEQUILA-BLANCO - 375 ML</t>
  </si>
  <si>
    <t>ESPOLON BLANCO WHITE TEQUILA - TEQUILA-BLANCO - 375 ML  ( MS - 87615 )</t>
  </si>
  <si>
    <t>MS-87724</t>
  </si>
  <si>
    <t>GRAN CORAMINO ANEJO TEQUILA - TEQUILA-ANEJO - 750 ML</t>
  </si>
  <si>
    <t>GRAN CORAMINO ANEJO TEQUILA - TEQUILA-ANEJO - 750 ML  ( MS - 87724 )</t>
  </si>
  <si>
    <t>MS-88524</t>
  </si>
  <si>
    <t>CANTERA NEGRA ANEJO TEQUILA - TEQUILA-ANEJO - 750 ML</t>
  </si>
  <si>
    <t>CANTERA NEGRA ANEJO TEQUILA - TEQUILA-ANEJO - 750 ML  ( MS - 88524 )</t>
  </si>
  <si>
    <t>MS-89136</t>
  </si>
  <si>
    <t>CABO WABO ANEJO MILENIO GOLD TEQUILA - TEQUILA-ANEJO - 750 ML</t>
  </si>
  <si>
    <t>CABO WABO ANEJO MILENIO GOLD TEQUILA - TEQUILA-ANEJO - 750 ML  ( MS - 89136 )</t>
  </si>
  <si>
    <t>MS-89475</t>
  </si>
  <si>
    <t>LUNAZUL ANEJO TEQUILA - TEQUILA-ANEJO - 750 ML</t>
  </si>
  <si>
    <t>LUNAZUL ANEJO TEQUILA - TEQUILA-ANEJO - 750 ML  ( MS - 89475 )</t>
  </si>
  <si>
    <t>MS-89627</t>
  </si>
  <si>
    <t>PATRON REPOSADO - TEQUILA-REPOSADO - 200 ML</t>
  </si>
  <si>
    <t>PATRON REPOSADO - TEQUILA-REPOSADO - 200 ML  ( MS - 89627 )</t>
  </si>
  <si>
    <t>MS-89642</t>
  </si>
  <si>
    <t>PATRON ANEJO - TEQUILA-ANEJO - 200 ML</t>
  </si>
  <si>
    <t>PATRON ANEJO - TEQUILA-ANEJO - 200 ML  ( MS - 89642 )</t>
  </si>
  <si>
    <t>MS-36928</t>
  </si>
  <si>
    <t>CONCIERE VODKA - VODKA-CLASSIC-DOM - 1.0 LTR</t>
  </si>
  <si>
    <t>CONCIERE VODKA - VODKA-CLASSIC-DOM - 1.0 LTR  ( MS - 36928 )</t>
  </si>
  <si>
    <t>MS-38139</t>
  </si>
  <si>
    <t>THE GROVE COLLECTIVE VODKA - VODKA-CLASSIC-DOM - 750 ML</t>
  </si>
  <si>
    <t>THE GROVE COLLECTIVE VODKA - VODKA-CLASSIC-DOM - 750 ML  ( MS - 38139 )</t>
  </si>
  <si>
    <t>FOUNDRY DIST CO  ( 2562 )</t>
  </si>
  <si>
    <t>MS-26378</t>
  </si>
  <si>
    <t>JOURNEYMAN DIST FEATHERBONE BOURBON - DOM WHSKY-STRT-BRBN/TN - 750 ML</t>
  </si>
  <si>
    <t>JOURNEYMAN DIST FEATHERBONE BOURBON - DOM WHSKY-STRT-BRBN/TN - 750 ML  ( MS - 26378 )</t>
  </si>
  <si>
    <t>MS-59049</t>
  </si>
  <si>
    <t>JOSE CUERVO MARG RASPBERRY COLADA PET - COCKTAILS - 1.75 LTR</t>
  </si>
  <si>
    <t>JOSE CUERVO MARG RASPBERRY COLADA PET - COCKTAILS - 1.75 LTR  ( MS - 59049 )</t>
  </si>
  <si>
    <t>MS-59219</t>
  </si>
  <si>
    <t>1800 ULTIMATE WILD BERRY MARGARITA - COCKTAILS - 1.75 LTR</t>
  </si>
  <si>
    <t>1800 ULTIMATE WILD BERRY MARGARITA - COCKTAILS - 1.75 LTR  ( MS - 59219 )</t>
  </si>
  <si>
    <t>MS-58139</t>
  </si>
  <si>
    <t>KETEL ONE COSMOPOLITAN COCKTAILS - COCKTAILS - 375 ML</t>
  </si>
  <si>
    <t>KETEL ONE COSMOPOLITAN COCKTAILS - COCKTAILS - 375 ML  ( MS - 58139 )</t>
  </si>
  <si>
    <t>MS-62041</t>
  </si>
  <si>
    <t>KETEL ONE ESPRESSO MARTINI CKTL - COCKTAILS - 375 ML</t>
  </si>
  <si>
    <t>KETEL ONE ESPRESSO MARTINI CKTL - COCKTAILS - 375 ML  ( MS - 62041 )</t>
  </si>
  <si>
    <t>MS-67676</t>
  </si>
  <si>
    <t>MR BLACK SPIRITS COLD BREW COFFEE LIQ - CRDL-COFFEE LQR - 750 ML</t>
  </si>
  <si>
    <t>MR BLACK SPIRITS COLD BREW COFFEE LIQ - CRDL-COFFEE LQR - 750 ML  ( MS - 67676 )</t>
  </si>
  <si>
    <t>MS-26573</t>
  </si>
  <si>
    <t>BALCONES TEXAS POT STILL STRAIGHT BBN - DOM WHSKY-STRT-OTH - 750 ML</t>
  </si>
  <si>
    <t>BALCONES TEXAS POT STILL STRAIGHT BBN - DOM WHSKY-STRT-OTH - 750 ML  ( MS - 26573 )</t>
  </si>
  <si>
    <t>MS-27861</t>
  </si>
  <si>
    <t>BALCONES 1 TEXAS SINGLE MALT WHISKY - DOM WHSKY-SNGL MALT - 750 ML</t>
  </si>
  <si>
    <t>BALCONES 1 TEXAS SINGLE MALT WHISKY - DOM WHSKY-SNGL MALT - 750 ML  ( MS - 27861 )</t>
  </si>
  <si>
    <t>MS-89155</t>
  </si>
  <si>
    <t>DON JULIO REPOSADO TEQUILA GOLD - TEQUILA-REPOSADO - 375 ML</t>
  </si>
  <si>
    <t>DON JULIO REPOSADO TEQUILA GOLD - TEQUILA-REPOSADO - 375 ML  ( MS - 89155 )</t>
  </si>
  <si>
    <t>MS-89174</t>
  </si>
  <si>
    <t>DON JULIO ANEJO TEQUILA GOLD - TEQUILA-ANEJO - 375 ML</t>
  </si>
  <si>
    <t>DON JULIO ANEJO TEQUILA GOLD - TEQUILA-ANEJO - 375 ML  ( MS - 89174 )</t>
  </si>
  <si>
    <t>MS-10775</t>
  </si>
  <si>
    <t>CROWN ROYAL PEACH FLAVORED WHISKEY - CAN-US BLND-US BTLD - 50 ML</t>
  </si>
  <si>
    <t>CROWN ROYAL PEACH FLAVORED WHISKEY - CAN-US BLND-US BTLD - 50 ML  ( MS - 10775 )</t>
  </si>
  <si>
    <t>MS-63089</t>
  </si>
  <si>
    <t>OLMECA ALTOS STRAWBERRY MARGARITA RTS - COCKTAILS - 750 ML</t>
  </si>
  <si>
    <t>OLMECA ALTOS STRAWBERRY MARGARITA RTS - COCKTAILS - 750 ML  ( MS - 63089 )</t>
  </si>
  <si>
    <t>MS-63134</t>
  </si>
  <si>
    <t>OLMECA ALTOS CLASSIC LIME MARGARITA RTS - COCKTAILS - 750 ML</t>
  </si>
  <si>
    <t>OLMECA ALTOS CLASSIC LIME MARGARITA RTS - COCKTAILS - 750 ML  ( MS - 63134 )</t>
  </si>
  <si>
    <t>MS-64149</t>
  </si>
  <si>
    <t>APEROL LIQUEUR - CRDL-LQR&amp;SPC-OTH - 1.0 LTR</t>
  </si>
  <si>
    <t>APEROL LIQUEUR - CRDL-LQR&amp;SPC-OTH - 1.0 LTR  ( MS - 64149 )</t>
  </si>
  <si>
    <t>MS-65646</t>
  </si>
  <si>
    <t>MARIE BRIZARD CHOCOLATE ROYAL - CRDL-LQR&amp;SPC-OTH - 750 ML</t>
  </si>
  <si>
    <t>MARIE BRIZARD CHOCOLATE ROYAL - CRDL-LQR&amp;SPC-OTH - 750 ML  ( MS - 65646 )</t>
  </si>
  <si>
    <t>MS-67607</t>
  </si>
  <si>
    <t>CAZADORES CAFE COFFEE LIQUEUR - CRDL-LQR&amp;SPC-OTH - 750 ML</t>
  </si>
  <si>
    <t>CAZADORES CAFE COFFEE LIQUEUR - CRDL-LQR&amp;SPC-OTH - 750 ML  ( MS - 67607 )</t>
  </si>
  <si>
    <t>MS-77202</t>
  </si>
  <si>
    <t>RIVULET PECAN LIQUEUR - CRDL-LQR&amp;SPC-OTH - 750 ML</t>
  </si>
  <si>
    <t>RIVULET PECAN LIQUEUR - CRDL-LQR&amp;SPC-OTH - 750 ML  ( MS - 77202 )</t>
  </si>
  <si>
    <t>AMER SPIRIT EXC  ( 295 )</t>
  </si>
  <si>
    <t>MS-16017</t>
  </si>
  <si>
    <t>HEAVEN HILL BOTTLED IN BOND 7YR - DOM WHSKY-STRT-BRBN/TN - 750 ML</t>
  </si>
  <si>
    <t>HEAVEN HILL BOTTLED IN BOND 7YR - DOM WHSKY-STRT-BRBN/TN - 750 ML  ( MS - 16017 )</t>
  </si>
  <si>
    <t>MS-16398</t>
  </si>
  <si>
    <t>OLD FORESTER SIGNATURE - DOM WHSKY-STRT-BRBN/TN - 1.75 LTR</t>
  </si>
  <si>
    <t>OLD FORESTER SIGNATURE - DOM WHSKY-STRT-BRBN/TN - 1.75 LTR  ( MS - 16398 )</t>
  </si>
  <si>
    <t>MS-17334</t>
  </si>
  <si>
    <t>CHICKEN COCK KENTUCKY STRAIGHT BOURBON - DOM WHSKY-STRT-BRBN/TN - 750 ML</t>
  </si>
  <si>
    <t>CHICKEN COCK KENTUCKY STRAIGHT BOURBON - DOM WHSKY-STRT-BRBN/TN - 750 ML  ( MS - 17334 )</t>
  </si>
  <si>
    <t>MS-19250</t>
  </si>
  <si>
    <t>KENTCUKY OWL THE WISEMAN STRAIGHT BBN - DOM WHSKY-STRT-BRBN/TN - 750 ML</t>
  </si>
  <si>
    <t>KENTCUKY OWL THE WISEMAN STRAIGHT BBN - DOM WHSKY-STRT-BRBN/TN - 750 ML  ( MS - 19250 )</t>
  </si>
  <si>
    <t>MS-22406</t>
  </si>
  <si>
    <t>WIDOW JANE APPLE WOOD RYE BLEND OF RYES - DOM WHSKY-STRT-RYE - 750 ML</t>
  </si>
  <si>
    <t>WIDOW JANE APPLE WOOD RYE BLEND OF RYES - DOM WHSKY-STRT-RYE - 750 ML  ( MS - 22406 )</t>
  </si>
  <si>
    <t>MS-25613</t>
  </si>
  <si>
    <t>BLACKLAND BOURBON WHISKEY FORT WORTH - DOM WHSKY-STRT-BRBN/TN - 750 ML</t>
  </si>
  <si>
    <t>BLACKLAND BOURBON WHISKEY FORT WORTH - DOM WHSKY-STRT-BRBN/TN - 750 ML  ( MS - 25613 )</t>
  </si>
  <si>
    <t>BLACKLAND DISTL  ( 802 )</t>
  </si>
  <si>
    <t>MS-26902</t>
  </si>
  <si>
    <t>JACK DANIELS SINGLE BARREL (WAS DECANTR) - DOM WHSKY-STRT-SM BTCH - 50 ML</t>
  </si>
  <si>
    <t>JACK DANIELS SINGLE BARREL (WAS DECANTR) - DOM WHSKY-STRT-SM BTCH - 50 ML  ( MS - 26902 )</t>
  </si>
  <si>
    <t>MS-72699</t>
  </si>
  <si>
    <t>BLACKLAND TEXAS PECAN BROWN SUGAR BBN WK - DOM WHSKY-BLND - 750 ML</t>
  </si>
  <si>
    <t>BLACKLAND TEXAS PECAN BROWN SUGAR BBN WK - DOM WHSKY-BLND - 750 ML  ( MS - 72699 )</t>
  </si>
  <si>
    <t>MS-909937</t>
  </si>
  <si>
    <t>H.DERINGER AMERICAN BBN WHISKEY S BATCH - DOM WHSKY-STRT-OTH - 750 ML</t>
  </si>
  <si>
    <t>H.DERINGER AMERICAN BBN WHISKEY S BATCH - DOM WHSKY-STRT-OTH - 750 ML  ( MS - 909937 )</t>
  </si>
  <si>
    <t>MS-28333</t>
  </si>
  <si>
    <t>BOMBAY SAPPHIRE PRM MURCIAN LEMON 700ML - GIN-CLASSIC-IMP - 750 ML</t>
  </si>
  <si>
    <t>BOMBAY SAPPHIRE PRM MURCIAN LEMON 700ML - GIN-CLASSIC-IMP - 750 ML  ( MS - 28333 )</t>
  </si>
  <si>
    <t>MS-31538</t>
  </si>
  <si>
    <t>MR.PICKLES PACIFIC NORTHWEST GIN - GIN-CLASSIC-DOM - 750 ML</t>
  </si>
  <si>
    <t>MR.PICKLES PACIFIC NORTHWEST GIN - GIN-CLASSIC-DOM - 750 ML  ( MS - 31538 )</t>
  </si>
  <si>
    <t>MS-66097</t>
  </si>
  <si>
    <t>PROPER NO.12 TWELVE IRISH APPLE WHISKEY - IRISH - 750 ML</t>
  </si>
  <si>
    <t>PROPER NO.12 TWELVE IRISH APPLE WHISKEY - IRISH - 750 ML  ( MS - 66097 )</t>
  </si>
  <si>
    <t>MS-65926</t>
  </si>
  <si>
    <t>MALIBU PEACH (CARIBBEAN RUM/PEACH LIQ) - RUM-FLVRD - 750 ML</t>
  </si>
  <si>
    <t>MALIBU PEACH (CARIBBEAN RUM/PEACH LIQ) - RUM-FLVRD - 750 ML  ( MS - 65926 )</t>
  </si>
  <si>
    <t>THE MACALLAN 12 YEAR - SCOTCH-SNGL MALT - 750 ML</t>
  </si>
  <si>
    <t>THE MACALLAN 12 YEAR - SCOTCH-SNGL MALT - 750 ML  ( MS - 5486 )</t>
  </si>
  <si>
    <t>MS-85289</t>
  </si>
  <si>
    <t>DON JULIO BLANCO TEQUILA - TEQUILA-BLANCO - 1.0 LTR</t>
  </si>
  <si>
    <t>DON JULIO BLANCO TEQUILA - TEQUILA-BLANCO - 1.0 LTR  ( MS - 85289 )</t>
  </si>
  <si>
    <t>MS-85425</t>
  </si>
  <si>
    <t>CASAMIGOS CRISTALINO REPOSADO TEQUILA - TEQUILA-REPOSADO - 750 ML</t>
  </si>
  <si>
    <t>CASAMIGOS CRISTALINO REPOSADO TEQUILA - TEQUILA-REPOSADO - 750 ML  ( MS - 85425 )</t>
  </si>
  <si>
    <t>MS-85596</t>
  </si>
  <si>
    <t>EIGHT RESERVE ANEJO TEQUILA - TEQUILA-ANEJO - 750 ML</t>
  </si>
  <si>
    <t>EIGHT RESERVE ANEJO TEQUILA - TEQUILA-ANEJO - 750 ML  ( MS - 85596 )</t>
  </si>
  <si>
    <t>MS-85611</t>
  </si>
  <si>
    <t>1800 JALAPENO CUCUMBER INFUSED TEQUILA - TEQUILA-FLAVORED - 750 ML</t>
  </si>
  <si>
    <t>1800 JALAPENO CUCUMBER INFUSED TEQUILA - TEQUILA-FLAVORED - 750 ML  ( MS - 85611 )</t>
  </si>
  <si>
    <t>AMBHAR PLATIMUN SILVER TEQUILA - TEQUILA-BLANCO - 750 ML</t>
  </si>
  <si>
    <t>AMBHAR PLATIMUN SILVER TEQUILA - TEQUILA-BLANCO - 750 ML  ( MS - 87087 )</t>
  </si>
  <si>
    <t>MS-88401</t>
  </si>
  <si>
    <t>HERRADURA LEGEND ANEJO - TEQUILA-ANEJO - 750 ML</t>
  </si>
  <si>
    <t>HERRADURA LEGEND ANEJO - TEQUILA-ANEJO - 750 ML  ( MS - 88401 )</t>
  </si>
  <si>
    <t>MS-88459</t>
  </si>
  <si>
    <t>ESPOLON REPOSADO GOLD TEQUILA - TEQUILA-REPOSADO - 375 ML</t>
  </si>
  <si>
    <t>ESPOLON REPOSADO GOLD TEQUILA - TEQUILA-REPOSADO - 375 ML  ( MS - 88459 )</t>
  </si>
  <si>
    <t>AMBHAR REPOSADO TEQUILA - TEQUILA-REPOSADO - 750 ML</t>
  </si>
  <si>
    <t>AMBHAR REPOSADO TEQUILA - TEQUILA-REPOSADO - 750 ML  ( MS - 88763 )</t>
  </si>
  <si>
    <t>MS-33431</t>
  </si>
  <si>
    <t>ABSOLUT WILD BERRI FLAVORED VODKA - VODKA-FLVRD-IMP - 750 ML</t>
  </si>
  <si>
    <t>ABSOLUT WILD BERRI FLAVORED VODKA - VODKA-FLVRD-IMP - 750 ML  ( MS - 33431 )</t>
  </si>
  <si>
    <t>MS-39202</t>
  </si>
  <si>
    <t>WESTERN SON STRAWBERRY FLAVORED VODKA - VODKA-FLVRD-DOM - 750 ML</t>
  </si>
  <si>
    <t>WESTERN SON STRAWBERRY FLAVORED VODKA - VODKA-FLVRD-DOM - 750 ML  ( MS - 39202 )</t>
  </si>
  <si>
    <t>MS-73094</t>
  </si>
  <si>
    <t>CIROC LIMONATA VODKA INFUSED - CRDL-LQR&amp;SPC-OTH - 750 ML</t>
  </si>
  <si>
    <t>CIROC LIMONATA VODKA INFUSED - CRDL-LQR&amp;SPC-OTH - 750 ML  ( MS - 73094 )</t>
  </si>
  <si>
    <t>MS-87483</t>
  </si>
  <si>
    <t>DON JULIO BLANCO TEQUILA - TEQUILA-BLANCO - 1.75 LTR</t>
  </si>
  <si>
    <t>DON JULIO BLANCO TEQUILA - TEQUILA-BLANCO - 1.75 LTR  ( MS - 87483 )</t>
  </si>
  <si>
    <t>SEAGRAM'S EXTRA DRY - GIN-CLASSIC-DOM - 50 ML</t>
  </si>
  <si>
    <t>SEAGRAM'S EXTRA DRY - GIN-CLASSIC-DOM - 50 ML  ( MS - 32231 )</t>
  </si>
  <si>
    <t>MS-46550</t>
  </si>
  <si>
    <t>MALIBU COCONUT - RUM-FLVRD - 50 ML</t>
  </si>
  <si>
    <t>MALIBU COCONUT - RUM-FLVRD - 50 ML  ( MS - 46550 )</t>
  </si>
  <si>
    <t>MS-85302</t>
  </si>
  <si>
    <t>DON JULIO ALMA MIEL TEQUILA JOVEN - TEQUILA-BLANCO - 750 ML</t>
  </si>
  <si>
    <t>DON JULIO ALMA MIEL TEQUILA JOVEN - TEQUILA-BLANCO - 750 ML  ( MS - 85302 )</t>
  </si>
  <si>
    <t>MS-78172</t>
  </si>
  <si>
    <t>WHIP SHOTS CARAMEL VODKA INFUSED WHIP CR - CRDL-LQR&amp;SPC-OTH - 200 ML</t>
  </si>
  <si>
    <t>WHIP SHOTS CARAMEL VODKA INFUSED WHIP CR - CRDL-LQR&amp;SPC-OTH - 200 ML  ( MS - 78172 )</t>
  </si>
  <si>
    <t>TEMPERANCE DIST  ( 7594 )</t>
  </si>
  <si>
    <t>MS-78175</t>
  </si>
  <si>
    <t>WHIP SHOTS MOCHA VODKA INFUSED WHIP CRM - CRDL-LQR&amp;SPC-OTH - 200 ML</t>
  </si>
  <si>
    <t>WHIP SHOTS MOCHA VODKA INFUSED WHIP CRM - CRDL-LQR&amp;SPC-OTH - 200 ML  ( MS - 78175 )</t>
  </si>
  <si>
    <t>MS-78178</t>
  </si>
  <si>
    <t>WHIP SHOTS VANILLA VODKA INFUSED WHIP CR - CRDL-LQR&amp;SPC-OTH - 200 ML</t>
  </si>
  <si>
    <t>WHIP SHOTS VANILLA VODKA INFUSED WHIP CR - CRDL-LQR&amp;SPC-OTH - 200 ML  ( MS - 78178 )</t>
  </si>
  <si>
    <t>MR BOSTON TRIPLE SEC - CRDL-LQR&amp;SPC-TRIPLE SEC - 1.0 LTR</t>
  </si>
  <si>
    <t>MR BOSTON TRIPLE SEC - CRDL-LQR&amp;SPC-TRIPLE SEC - 1.0 LTR  ( MS - 86487 )</t>
  </si>
  <si>
    <t>MS-86471</t>
  </si>
  <si>
    <t>AMADOR WHISKEY CO DOUBLE BRRL BRBN CHARD - DOM WHSKY-STRT-OTH - 750 ML</t>
  </si>
  <si>
    <t>AMADOR WHISKEY CO DOUBLE BRRL BRBN CHARD - DOM WHSKY-STRT-OTH - 750 ML  ( MS - 86471 )</t>
  </si>
  <si>
    <t>TRINCHERO FM ES  ( 7540 )</t>
  </si>
  <si>
    <t>MS-36677</t>
  </si>
  <si>
    <t>HANSON OF SONOMA ORIGINAL ORGANIC VODKA - VODKA-CLASSIC-DOM - 750 ML</t>
  </si>
  <si>
    <t>HANSON OF SONOMA ORIGINAL ORGANIC VODKA - VODKA-CLASSIC-DOM - 750 ML  ( MS - 36677 )</t>
  </si>
  <si>
    <t>MS-26970</t>
  </si>
  <si>
    <t>WOODINVILLE STRAIGHT BOURBON - DOM WHSKY-STRT-BRBN/TN - 750 ML</t>
  </si>
  <si>
    <t>WOODINVILLE STRAIGHT BOURBON - DOM WHSKY-STRT-BRBN/TN - 750 ML  ( MS - 26970 )</t>
  </si>
  <si>
    <t>MS-26975</t>
  </si>
  <si>
    <t>WOODINVILLE STRAIGHT RYE WHISKEY (WA) - DOM WHSKY-STRT-RYE - 750 ML</t>
  </si>
  <si>
    <t>WOODINVILLE STRAIGHT RYE WHISKEY (WA) - DOM WHSKY-STRT-RYE - 750 ML  ( MS - 26975 )</t>
  </si>
  <si>
    <t>MS-87277</t>
  </si>
  <si>
    <t>CANTERA NEGRA SILVER TEQUILA - TEQUILA-BLANCO - 750 ML</t>
  </si>
  <si>
    <t>CANTERA NEGRA SILVER TEQUILA - TEQUILA-BLANCO - 750 ML  ( MS - 87277 )</t>
  </si>
  <si>
    <t>MS-51682</t>
  </si>
  <si>
    <t>STELLA ROSA SMOOTH BLACK BERRY FLV BRNDY - BRNDY/CGNC-IMP - 750 ML</t>
  </si>
  <si>
    <t>STELLA ROSA SMOOTH BLACK BERRY FLV BRNDY - BRNDY/CGNC-IMP - 750 ML  ( MS - 51682 )</t>
  </si>
  <si>
    <t>RIBOLI FAM WINE  ( 6514 )</t>
  </si>
  <si>
    <t>MS-102286</t>
  </si>
  <si>
    <t>CROWN ROYAL COMBO 10P:5E PEACH &amp; APPLE - CAN-US BLND-US BTLD - 50 ML</t>
  </si>
  <si>
    <t>CROWN ROYAL COMBO 10P:5E PEACH &amp; APPLE - CAN-US BLND-US BTLD - 50 ML  ( MS - 102286 )</t>
  </si>
  <si>
    <t>MS-62971</t>
  </si>
  <si>
    <t>ON THE ROCKS CRUZAN STRAWBERRY DAIQURI - COCKTAILS - 375 ML</t>
  </si>
  <si>
    <t>ON THE ROCKS CRUZAN STRAWBERRY DAIQURI - COCKTAILS - 375 ML  ( MS - 62971 )</t>
  </si>
  <si>
    <t>MS-62972</t>
  </si>
  <si>
    <t>ON THE ROCKS CRUZAN STRAWBERRY DAIQURI - COCKTAILS - 750 ML</t>
  </si>
  <si>
    <t>ON THE ROCKS CRUZAN STRAWBERRY DAIQURI - COCKTAILS - 750 ML  ( MS - 62972 )</t>
  </si>
  <si>
    <t>MS-66003</t>
  </si>
  <si>
    <t>MOZART WHITE CHOCOLATE CREAM LIQUEUR - CRDL-CRM LQR - 750 ML</t>
  </si>
  <si>
    <t>MOZART WHITE CHOCOLATE CREAM LIQUEUR - CRDL-CRM LQR - 750 ML  ( MS - 66003 )</t>
  </si>
  <si>
    <t>MS-68868</t>
  </si>
  <si>
    <t>ST. BRENDANS SALTED CARAMEL IRISH CREME - CRDL-CRM LQR - 750 ML</t>
  </si>
  <si>
    <t>ST. BRENDANS SALTED CARAMEL IRISH CREME - CRDL-CRM LQR - 750 ML  ( MS - 68868 )</t>
  </si>
  <si>
    <t>MS-80309</t>
  </si>
  <si>
    <t>KAMORA DULCE DE LECHE LIQUEUR - CRDL-CRM LQR - 750 ML</t>
  </si>
  <si>
    <t>KAMORA DULCE DE LECHE LIQUEUR - CRDL-CRM LQR - 750 ML  ( MS - 80309 )</t>
  </si>
  <si>
    <t>MS-85979</t>
  </si>
  <si>
    <t>DOUGH BALL COOKIE DOUGH WHISKEY (DSS) - DOM WHSKY-BLND - 50 ML</t>
  </si>
  <si>
    <t>DOUGH BALL COOKIE DOUGH WHISKEY (DSS) - DOM WHSKY-BLND - 50 ML  ( MS - 85979 )</t>
  </si>
  <si>
    <t>MS-16254</t>
  </si>
  <si>
    <t>BEN HOLLADAY MISSOURI ST BBN WHK BIB 6YR - DOM WHSKY-STRT-BRBN/TN - 750 ML</t>
  </si>
  <si>
    <t>BEN HOLLADAY MISSOURI ST BBN WHK BIB 6YR - DOM WHSKY-STRT-BRBN/TN - 750 ML  ( MS - 16254 )</t>
  </si>
  <si>
    <t>MS-16677</t>
  </si>
  <si>
    <t>BASIL HAYDEN'S STRAIGHT BOURBON - DOM WHSKY-STRT-SM BTCH - 1.0 LTR</t>
  </si>
  <si>
    <t>BASIL HAYDEN'S STRAIGHT BOURBON - DOM WHSKY-STRT-SM BTCH - 1.0 LTR  ( MS - 16677 )</t>
  </si>
  <si>
    <t>MS-17911</t>
  </si>
  <si>
    <t>ELIJAH CRAIG SMALL BATCH - DOM WHSKY-STRT-BRBN/TN - 1.0 LTR</t>
  </si>
  <si>
    <t>ELIJAH CRAIG SMALL BATCH - DOM WHSKY-STRT-BRBN/TN - 1.0 LTR  ( MS - 17911 )</t>
  </si>
  <si>
    <t>MS-19941</t>
  </si>
  <si>
    <t>OLD BARDSTOWN KENTUCKY BOURBON - DOM WHSKY-STRT-BRBN/TN - 750 ML</t>
  </si>
  <si>
    <t>OLD BARDSTOWN KENTUCKY BOURBON - DOM WHSKY-STRT-BRBN/TN - 750 ML  ( MS - 19941 )</t>
  </si>
  <si>
    <t>KY BOURBON DIST  ( 3958 )</t>
  </si>
  <si>
    <t>MS-21687</t>
  </si>
  <si>
    <t>2XO OAK SERIES AMERICAN OAK KSBW - DOM WHSKY-STRT-BRBN/TN - 750 ML</t>
  </si>
  <si>
    <t>2XO OAK SERIES AMERICAN OAK KSBW - DOM WHSKY-STRT-BRBN/TN - 750 ML  ( MS - 21687 )</t>
  </si>
  <si>
    <t>MS-22092</t>
  </si>
  <si>
    <t>WILLETT POT STILL RESERVE KENTUCKY BOURB - DOM WHSKY-STRT-BRBN/TN - 750 ML</t>
  </si>
  <si>
    <t>WILLETT POT STILL RESERVE KENTUCKY BOURB - DOM WHSKY-STRT-BRBN/TN - 750 ML  ( MS - 22092 )</t>
  </si>
  <si>
    <t>MS-22093</t>
  </si>
  <si>
    <t>WILLETT POT STILL RESERVE KENTUCKY BOURB - DOM WHSKY-STRT-BRBN/TN - 1.75 LTR</t>
  </si>
  <si>
    <t>WILLETT POT STILL RESERVE KENTUCKY BOURB - DOM WHSKY-STRT-BRBN/TN - 1.75 LTR  ( MS - 22093 )</t>
  </si>
  <si>
    <t>MS-22239</t>
  </si>
  <si>
    <t>WOODFORD RSV DOUBLE OAK - DOM WHSKY-STRT-BRBN/TN - 375 ML</t>
  </si>
  <si>
    <t>WOODFORD RSV DOUBLE OAK - DOM WHSKY-STRT-BRBN/TN - 375 ML  ( MS - 22239 )</t>
  </si>
  <si>
    <t>MS-22460</t>
  </si>
  <si>
    <t>BIRD DOG S'MORES FLAVORED WHISKEY - DOM WHSKY-BLND - 750 ML</t>
  </si>
  <si>
    <t>BIRD DOG S'MORES FLAVORED WHISKEY - DOM WHSKY-BLND - 750 ML  ( MS - 22460 )</t>
  </si>
  <si>
    <t>MS-22492</t>
  </si>
  <si>
    <t>BIB &amp; TUCKER DOUBLE CHAR BBN 6Y SMALL BC - DOM WHSKY-STRT-BRBN/TN - 750 ML</t>
  </si>
  <si>
    <t>BIB &amp; TUCKER DOUBLE CHAR BBN 6Y SMALL BC - DOM WHSKY-STRT-BRBN/TN - 750 ML  ( MS - 22492 )</t>
  </si>
  <si>
    <t>MS-25388</t>
  </si>
  <si>
    <t>UNCLE NEAREST STRAIGHT RYE WHISKEY - DOM WHSKY-STRT-OTH - 750 ML</t>
  </si>
  <si>
    <t>UNCLE NEAREST STRAIGHT RYE WHISKEY - DOM WHSKY-STRT-OTH - 750 ML  ( MS - 25388 )</t>
  </si>
  <si>
    <t>MS-25670</t>
  </si>
  <si>
    <t>STARLIGHT DIST BLACKBERRY FLAVORED WHSKY - DOM WHSKY-BLND - 750 ML</t>
  </si>
  <si>
    <t>STARLIGHT DIST BLACKBERRY FLAVORED WHSKY - DOM WHSKY-BLND - 750 ML  ( MS - 25670 )</t>
  </si>
  <si>
    <t>STARLIGHT DIST  ( 7282 )</t>
  </si>
  <si>
    <t>MS-26484</t>
  </si>
  <si>
    <t>WILLETT FAMILY EST 4YR SMALL BATCH RYE - DOM WHSKY-STRT-RYE - 750 ML</t>
  </si>
  <si>
    <t>WILLETT FAMILY EST 4YR SMALL BATCH RYE - DOM WHSKY-STRT-RYE - 750 ML  ( MS - 26484 )</t>
  </si>
  <si>
    <t>MS-73588</t>
  </si>
  <si>
    <t>YELLOWSTONE SFC TOASTED KSBW OAK STAVES - CRDL-LQR&amp;SPC-WHSKY SPCTY - 750 ML</t>
  </si>
  <si>
    <t>YELLOWSTONE SFC TOASTED KSBW OAK STAVES - CRDL-LQR&amp;SPC-WHSKY SPCTY - 750 ML  ( MS - 73588 )</t>
  </si>
  <si>
    <t>MS-28616</t>
  </si>
  <si>
    <t>HIGHCLERE CASTLE LONDON DRY GIN - GIN-CLASSIC-IMP - 750 ML</t>
  </si>
  <si>
    <t>HIGHCLERE CASTLE LONDON DRY GIN - GIN-CLASSIC-IMP - 750 ML  ( MS - 28616 )</t>
  </si>
  <si>
    <t>HIGHCLRE CASTLE  ( 3293 )</t>
  </si>
  <si>
    <t>MS-65753</t>
  </si>
  <si>
    <t>HENDRICK'S GRAND CABARET GIN - GIN-FLVRD-IMP - 750 ML</t>
  </si>
  <si>
    <t>HENDRICK'S GRAND CABARET GIN - GIN-FLVRD-IMP - 750 ML  ( MS - 65753 )</t>
  </si>
  <si>
    <t>MS-15938</t>
  </si>
  <si>
    <t>TULLAMORE DEW - IRISH-BLND - 1.0 LTR</t>
  </si>
  <si>
    <t>TULLAMORE DEW - IRISH-BLND - 1.0 LTR  ( MS - 15938 )</t>
  </si>
  <si>
    <t>MS-68620</t>
  </si>
  <si>
    <t>MIDNIGHT MOON APPLE PIE MOONSHAKE CREAM - CRDL-CRM LQR - 50 ML</t>
  </si>
  <si>
    <t>MIDNIGHT MOON APPLE PIE MOONSHAKE CREAM - CRDL-CRM LQR - 50 ML  ( MS - 68620 )</t>
  </si>
  <si>
    <t>MS-68621</t>
  </si>
  <si>
    <t>MIDNIGHT MOON APPLE PIE MOONSHAKE CREAM - CRDL-CRM LQR - 750 ML</t>
  </si>
  <si>
    <t>MIDNIGHT MOON APPLE PIE MOONSHAKE CREAM - CRDL-CRM LQR - 750 ML  ( MS - 68621 )</t>
  </si>
  <si>
    <t>MS-68622</t>
  </si>
  <si>
    <t>MIDNIGHT MOON CHOCOLATE BROWNIE MOONSHKE - CRDL-CRM LQR - 50 ML</t>
  </si>
  <si>
    <t>MIDNIGHT MOON CHOCOLATE BROWNIE MOONSHKE - CRDL-CRM LQR - 50 ML  ( MS - 68622 )</t>
  </si>
  <si>
    <t>MS-68623</t>
  </si>
  <si>
    <t>MIDNIGHT MOON CHOCOLATE BROWNIE MOONSHKE - CRDL-CRM LQR - 750 ML</t>
  </si>
  <si>
    <t>MIDNIGHT MOON CHOCOLATE BROWNIE MOONSHKE - CRDL-CRM LQR - 750 ML  ( MS - 68623 )</t>
  </si>
  <si>
    <t>MS-68624</t>
  </si>
  <si>
    <t>MIDNIGHT MOON COOKIES &amp; CREAM MOONSHAKE - CRDL-CRM LQR - 50 ML</t>
  </si>
  <si>
    <t>MIDNIGHT MOON COOKIES &amp; CREAM MOONSHAKE - CRDL-CRM LQR - 50 ML  ( MS - 68624 )</t>
  </si>
  <si>
    <t>MS-68625</t>
  </si>
  <si>
    <t>MIDNIGHT MOON COOKIES &amp; CREAM MOONSHAKE - CRDL-CRM LQR - 750 ML</t>
  </si>
  <si>
    <t>MIDNIGHT MOON COOKIES &amp; CREAM MOONSHAKE - CRDL-CRM LQR - 750 ML  ( MS - 68625 )</t>
  </si>
  <si>
    <t>MS-76509</t>
  </si>
  <si>
    <t>SIP SHINE WATERMELON CHILLADE WHISKEY - DOM WHSKY-BLND - 750 ML</t>
  </si>
  <si>
    <t>SIP SHINE WATERMELON CHILLADE WHISKEY - DOM WHSKY-BLND - 750 ML  ( MS - 76509 )</t>
  </si>
  <si>
    <t>MS-76513</t>
  </si>
  <si>
    <t>SIP SHINE ARNOLD SHINER WHISKEY - DOM WHSKY-BLND - 750 ML</t>
  </si>
  <si>
    <t>SIP SHINE ARNOLD SHINER WHISKEY - DOM WHSKY-BLND - 750 ML  ( MS - 76513 )</t>
  </si>
  <si>
    <t>MS-76514</t>
  </si>
  <si>
    <t>SIP SHINE RAZZ BERRY SHINEADE WHISKEY - DOM WHSKY-BLND - 750 ML</t>
  </si>
  <si>
    <t>SIP SHINE RAZZ BERRY SHINEADE WHISKEY - DOM WHSKY-BLND - 750 ML  ( MS - 76514 )</t>
  </si>
  <si>
    <t>MS-76515</t>
  </si>
  <si>
    <t>SIP SHINE BERRY SWEET TEA WHISKEY - DOM WHSKY-BLND - 750 ML</t>
  </si>
  <si>
    <t>SIP SHINE BERRY SWEET TEA WHISKEY - DOM WHSKY-BLND - 750 ML  ( MS - 76515 )</t>
  </si>
  <si>
    <t>MS-76704</t>
  </si>
  <si>
    <t>SUGARLAND SHN SOUR BLUE RSP FOLDS HONOR - DOM WHSKY-BLND - 750 ML</t>
  </si>
  <si>
    <t>SUGARLAND SHN SOUR BLUE RSP FOLDS HONOR - DOM WHSKY-BLND - 750 ML  ( MS - 76704 )</t>
  </si>
  <si>
    <t>MS-78181</t>
  </si>
  <si>
    <t>SUGARLAND PGA CHAMPIONSHIP LEMONADE MNSH - CRDL-LQR&amp;SPC-OTH - 750 ML</t>
  </si>
  <si>
    <t>SUGARLAND PGA CHAMPIONSHIP LEMONADE MNSH - CRDL-LQR&amp;SPC-OTH - 750 ML  ( MS - 78181 )</t>
  </si>
  <si>
    <t>MS-80546</t>
  </si>
  <si>
    <t>SUGARLANDS PEANUT BUTTER SIPPIN CREAM - CRDL-CRM LQR - 750 ML</t>
  </si>
  <si>
    <t>SUGARLANDS PEANUT BUTTER SIPPIN CREAM - CRDL-CRM LQR - 750 ML  ( MS - 80546 )</t>
  </si>
  <si>
    <t>MS-80547</t>
  </si>
  <si>
    <t>SUGARLANDS PEANUT BUTTER SIPPIN CREAM - CRDL-CRM LQR - 50 ML</t>
  </si>
  <si>
    <t>SUGARLANDS PEANUT BUTTER SIPPIN CREAM - CRDL-CRM LQR - 50 ML  ( MS - 80547 )</t>
  </si>
  <si>
    <t>MS-42458</t>
  </si>
  <si>
    <t>BRUGAL ANEJO (DOMINICAN REPUBLIC) - RUM-GOLD - 750 ML</t>
  </si>
  <si>
    <t>BRUGAL ANEJO (DOMINICAN REPUBLIC) - RUM-GOLD - 750 ML  ( MS - 42458 )</t>
  </si>
  <si>
    <t>MS-46628</t>
  </si>
  <si>
    <t>CIRCLE HOOK DISTILLING ORIGINAL RUM - RUM-GOLD - 750 ML</t>
  </si>
  <si>
    <t>CIRCLE HOOK DISTILLING ORIGINAL RUM - RUM-GOLD - 750 ML  ( MS - 46628 )</t>
  </si>
  <si>
    <t>UNDERHILL FARM  ( 7865 )</t>
  </si>
  <si>
    <t>MS-46629</t>
  </si>
  <si>
    <t>CIRCLE HOOK DISTILLING SILVER RUM - RUM-LIGHT - 750 ML</t>
  </si>
  <si>
    <t>CIRCLE HOOK DISTILLING SILVER RUM - RUM-LIGHT - 750 ML  ( MS - 46629 )</t>
  </si>
  <si>
    <t>MS-64270</t>
  </si>
  <si>
    <t>CANEROCK SPICED RUM JAMAICA 700ML - RUM-FLVRD - 750 ML</t>
  </si>
  <si>
    <t>CANEROCK SPICED RUM JAMAICA 700ML - RUM-FLVRD - 750 ML  ( MS - 64270 )</t>
  </si>
  <si>
    <t>MS-76497</t>
  </si>
  <si>
    <t>KRAKEN GOLD SPICED RUM HINT VANILA/CINNM - RUM-FLVRD - 750 ML</t>
  </si>
  <si>
    <t>KRAKEN GOLD SPICED RUM HINT VANILA/CINNM - RUM-FLVRD - 750 ML  ( MS - 76497 )</t>
  </si>
  <si>
    <t>MS-22172</t>
  </si>
  <si>
    <t>WILD TURKEY RARE BREED BARREL PROOF RYE - DOM WHSKY-STRT-RYE - 750 ML</t>
  </si>
  <si>
    <t>WILD TURKEY RARE BREED BARREL PROOF RYE - DOM WHSKY-STRT-RYE - 750 ML  ( MS - 22172 )</t>
  </si>
  <si>
    <t>MS-65533</t>
  </si>
  <si>
    <t>BUCHANAN'S PINEAPPLE FLAVORED WHISKEY - SCOTCH-BLND-FRGN BTLD - 750 ML</t>
  </si>
  <si>
    <t>BUCHANAN'S PINEAPPLE FLAVORED WHISKEY - SCOTCH-BLND-FRGN BTLD - 750 ML  ( MS - 65533 )</t>
  </si>
  <si>
    <t>MS-57980</t>
  </si>
  <si>
    <t>BUZZBALLZ PASSIONFRUIT MARTINI COCKTAIL - COCKTAILS - 200 ML</t>
  </si>
  <si>
    <t>BUZZBALLZ PASSIONFRUIT MARTINI COCKTAIL - COCKTAILS - 200 ML  ( MS - 57980 )</t>
  </si>
  <si>
    <t>MS-76850</t>
  </si>
  <si>
    <t>RANCHO LA GLORIA PINK LEMONADE INF TEQ - TEQUILA-FLAVORED - 750 ML</t>
  </si>
  <si>
    <t>RANCHO LA GLORIA PINK LEMONADE INF TEQ - TEQUILA-FLAVORED - 750 ML  ( MS - 76850 )</t>
  </si>
  <si>
    <t>MS-76851</t>
  </si>
  <si>
    <t>RANCHO LA GLORIA JALAPENO LIME INF TEQ - TEQUILA-FLAVORED - 750 ML</t>
  </si>
  <si>
    <t>RANCHO LA GLORIA JALAPENO LIME INF TEQ - TEQUILA-FLAVORED - 750 ML  ( MS - 76851 )</t>
  </si>
  <si>
    <t>MS-87124</t>
  </si>
  <si>
    <t>DELEON BLANCO TEQUILA - TEQUILA-BLANCO - 375 ML</t>
  </si>
  <si>
    <t>DELEON BLANCO TEQUILA - TEQUILA-BLANCO - 375 ML  ( MS - 87124 )</t>
  </si>
  <si>
    <t>MS-87623</t>
  </si>
  <si>
    <t>ESPOLON BLANCO WHITE TEQUILA - TEQUILA-BLANCO - 1.75 LTR</t>
  </si>
  <si>
    <t>ESPOLON BLANCO WHITE TEQUILA - TEQUILA-BLANCO - 1.75 LTR  ( MS - 87623 )</t>
  </si>
  <si>
    <t>MS-88118</t>
  </si>
  <si>
    <t>MILAGRO SILVER - TEQUILA-BLANCO - 1.75 LTR</t>
  </si>
  <si>
    <t>MILAGRO SILVER - TEQUILA-BLANCO - 1.75 LTR  ( MS - 88118 )</t>
  </si>
  <si>
    <t>MS-88263</t>
  </si>
  <si>
    <t>GRAN CAVA DE ORO EXTRA ANEJO TEQUILA - TEQUILA-GOLD - 750 ML</t>
  </si>
  <si>
    <t>GRAN CAVA DE ORO EXTRA ANEJO TEQUILA - TEQUILA-GOLD - 750 ML  ( MS - 88263 )</t>
  </si>
  <si>
    <t>MS-88528</t>
  </si>
  <si>
    <t>CANTERA NEGRA REPOSADO TEQUILA - TEQUILA-REPOSADO - 750 ML</t>
  </si>
  <si>
    <t>CANTERA NEGRA REPOSADO TEQUILA - TEQUILA-REPOSADO - 750 ML  ( MS - 88528 )</t>
  </si>
  <si>
    <t>MS-88550</t>
  </si>
  <si>
    <t>HORNITOS PLATA WHITE TEQUILA - TEQUILA-BLANCO - 200 ML</t>
  </si>
  <si>
    <t>HORNITOS PLATA WHITE TEQUILA - TEQUILA-BLANCO - 200 ML  ( MS - 88550 )</t>
  </si>
  <si>
    <t>MS-88980</t>
  </si>
  <si>
    <t>ESPOLON REPOSADO GOLD TEQUILA - TEQUILA-REPOSADO - 1.75 LTR</t>
  </si>
  <si>
    <t>ESPOLON REPOSADO GOLD TEQUILA - TEQUILA-REPOSADO - 1.75 LTR  ( MS - 88980 )</t>
  </si>
  <si>
    <t>MS-89201</t>
  </si>
  <si>
    <t>1800 REPOSADO TEQUILA - TEQUILA-REPOSADO - 50 ML</t>
  </si>
  <si>
    <t>1800 REPOSADO TEQUILA - TEQUILA-REPOSADO - 50 ML  ( MS - 89201 )</t>
  </si>
  <si>
    <t>MS-89343</t>
  </si>
  <si>
    <t>HUSSONG'S REPOSADO 100% STONEWARE JUG - TEQUILA-REPOSADO - 750 ML</t>
  </si>
  <si>
    <t>HUSSONG'S REPOSADO 100% STONEWARE JUG - TEQUILA-REPOSADO - 750 ML  ( MS - 89343 )</t>
  </si>
  <si>
    <t>MS-89584</t>
  </si>
  <si>
    <t>MILAGRO REPOSADO - TEQUILA-REPOSADO - 375 ML</t>
  </si>
  <si>
    <t>MILAGRO REPOSADO - TEQUILA-REPOSADO - 375 ML  ( MS - 89584 )</t>
  </si>
  <si>
    <t>MS-89585</t>
  </si>
  <si>
    <t>MILAGRO REPOSADO - TEQUILA-REPOSADO - 1.75 LTR</t>
  </si>
  <si>
    <t>MILAGRO REPOSADO - TEQUILA-REPOSADO - 1.75 LTR  ( MS - 89585 )</t>
  </si>
  <si>
    <t>MS-89682</t>
  </si>
  <si>
    <t>DELEON ANEJO TEQUILA - TEQUILA-ANEJO - 375 ML</t>
  </si>
  <si>
    <t>DELEON ANEJO TEQUILA - TEQUILA-ANEJO - 375 ML  ( MS - 89682 )</t>
  </si>
  <si>
    <t>MS-89685</t>
  </si>
  <si>
    <t>DELEON REPOSADO TEQUILA - TEQUILA-REPOSADO - 375 ML</t>
  </si>
  <si>
    <t>DELEON REPOSADO TEQUILA - TEQUILA-REPOSADO - 375 ML  ( MS - 89685 )</t>
  </si>
  <si>
    <t>MS-89832</t>
  </si>
  <si>
    <t>HORNITOS REPOSADO TEQUILA - TEQUILA-REPOSADO - 200 ML</t>
  </si>
  <si>
    <t>HORNITOS REPOSADO TEQUILA - TEQUILA-REPOSADO - 200 ML  ( MS - 89832 )</t>
  </si>
  <si>
    <t>MS-89961</t>
  </si>
  <si>
    <t>TEQUILA OCHO REPOSADO TEQUILA GOLD - TEQUILA-REPOSADO - 750 ML</t>
  </si>
  <si>
    <t>TEQUILA OCHO REPOSADO TEQUILA GOLD - TEQUILA-REPOSADO - 750 ML  ( MS - 89961 )</t>
  </si>
  <si>
    <t>MS-37730</t>
  </si>
  <si>
    <t>AU VODKA (ENGLAND) - VODKA-CLASSIC-IMP - 750 ML</t>
  </si>
  <si>
    <t>AU VODKA (ENGLAND) - VODKA-CLASSIC-IMP - 750 ML  ( MS - 37730 )</t>
  </si>
  <si>
    <t>MS-75651</t>
  </si>
  <si>
    <t>AU BLUE RASPBERRY VODKA (ENGLAND) - VODKA-FLVRD-IMP - 750 ML</t>
  </si>
  <si>
    <t>AU BLUE RASPBERRY VODKA (ENGLAND) - VODKA-FLVRD-IMP - 750 ML  ( MS - 75651 )</t>
  </si>
  <si>
    <t>MS-75652</t>
  </si>
  <si>
    <t>AU BLACK GRAPE VODKA (ENGLAND) - VODKA-FLVRD-IMP - 750 ML</t>
  </si>
  <si>
    <t>AU BLACK GRAPE VODKA (ENGLAND) - VODKA-FLVRD-IMP - 750 ML  ( MS - 75652 )</t>
  </si>
  <si>
    <t>MS-75655</t>
  </si>
  <si>
    <t>AU PINK LEMONADE VODKA (ENGLAND) - VODKA-FLVRD-IMP - 750 ML</t>
  </si>
  <si>
    <t>AU PINK LEMONADE VODKA (ENGLAND) - VODKA-FLVRD-IMP - 750 ML  ( MS - 75655 )</t>
  </si>
  <si>
    <t>MS-62352</t>
  </si>
  <si>
    <t>MALIBU STRAWBERRY DAIQUIRI TETRA BOX - COCKTAILS - 1.0 LTR</t>
  </si>
  <si>
    <t>MALIBU STRAWBERRY DAIQUIRI TETRA BOX - COCKTAILS - 1.0 LTR  ( MS - 62352 )</t>
  </si>
  <si>
    <t>MS-62353</t>
  </si>
  <si>
    <t>MALIBU PINEAPPLE BAY BREEZE TETRA BOX - COCKTAILS - 1.0 LTR</t>
  </si>
  <si>
    <t>MALIBU PINEAPPLE BAY BREEZE TETRA BOX - COCKTAILS - 1.0 LTR  ( MS - 62353 )</t>
  </si>
  <si>
    <t>MS-67538</t>
  </si>
  <si>
    <t>KAHLUA BLONDE ROAST STYLE - CRDL-COFFEE LQR - 750 ML</t>
  </si>
  <si>
    <t>KAHLUA BLONDE ROAST STYLE - CRDL-COFFEE LQR - 750 ML  ( MS - 67538 )</t>
  </si>
  <si>
    <t>MS-18983</t>
  </si>
  <si>
    <t>JEFFERSON'S TROPIC AGED IN HUMIDITY KSBW - DOM WHSKY-STRT-SM BTCH - 750 ML</t>
  </si>
  <si>
    <t>JEFFERSON'S TROPIC AGED IN HUMIDITY KSBW - DOM WHSKY-STRT-SM BTCH - 750 ML  ( MS - 18983 )</t>
  </si>
  <si>
    <t>MS-21181</t>
  </si>
  <si>
    <t>RABBIT HOLE CAVEHILL FOUR GRAIN KSBW - DOM WHSKY-STRT-BRBN/TN - 750 ML</t>
  </si>
  <si>
    <t>RABBIT HOLE CAVEHILL FOUR GRAIN KSBW - DOM WHSKY-STRT-BRBN/TN - 750 ML  ( MS - 21181 )</t>
  </si>
  <si>
    <t>MS-26150</t>
  </si>
  <si>
    <t>GEORGE DICKEL 8YR BOURBON WHISKEY - DOM WHSKY-STRT-BRBN/TN - 750 ML</t>
  </si>
  <si>
    <t>GEORGE DICKEL 8YR BOURBON WHISKEY - DOM WHSKY-STRT-BRBN/TN - 750 ML  ( MS - 26150 )</t>
  </si>
  <si>
    <t>MS-85046</t>
  </si>
  <si>
    <t>DON JULIO 1942 ANEJO TEQUILA - TEQUILA-GOLD - 375 ML</t>
  </si>
  <si>
    <t>DON JULIO 1942 ANEJO TEQUILA - TEQUILA-GOLD - 375 ML  ( MS - 85046 )</t>
  </si>
  <si>
    <t>MS-88530</t>
  </si>
  <si>
    <t>CASAMIGOS REPOSADO TEQUILA 100% AGAVE - TEQUILA-REPOSADO - 1.75 LTR</t>
  </si>
  <si>
    <t>CASAMIGOS REPOSADO TEQUILA 100% AGAVE - TEQUILA-REPOSADO - 1.75 LTR  ( MS - 88530 )</t>
  </si>
  <si>
    <t>MS-102353</t>
  </si>
  <si>
    <t>DEEP EDDY PICKLEBALL 12P PET:OG/LM/RBY/L - VODKA-FLVRD-DOM - 50 ML</t>
  </si>
  <si>
    <t>DEEP EDDY PICKLEBALL 12P PET:OG/LM/RBY/L - VODKA-FLVRD-DOM - 50 ML  ( MS - 102353 )</t>
  </si>
  <si>
    <t>MS-66537</t>
  </si>
  <si>
    <t>RUM CHATA PINEAPPLE CREAM 2-60PK LIQUEUR - CRDL-LQR&amp;SPC-OTH - 50 ML</t>
  </si>
  <si>
    <t>RUM CHATA PINEAPPLE CREAM 2-60PK LIQUEUR - CRDL-LQR&amp;SPC-OTH - 50 ML  ( MS - 66537 )</t>
  </si>
  <si>
    <t>MS-66538</t>
  </si>
  <si>
    <t>RUM CHATA PINEAPPLE CREAM LIQUEUR - CRDL-LQR&amp;SPC-OTH - 750 ML</t>
  </si>
  <si>
    <t>RUM CHATA PINEAPPLE CREAM LIQUEUR - CRDL-LQR&amp;SPC-OTH - 750 ML  ( MS - 66538 )</t>
  </si>
  <si>
    <t>MS-73558</t>
  </si>
  <si>
    <t>DIRTY MONKEY BANANA PEANUT BUTTER WHK - CRDL-LQR&amp;SPC-WHSKY SPCTY - 750 ML</t>
  </si>
  <si>
    <t>DIRTY MONKEY BANANA PEANUT BUTTER WHK - CRDL-LQR&amp;SPC-WHSKY SPCTY - 750 ML  ( MS - 73558 )</t>
  </si>
  <si>
    <t>MS-80023</t>
  </si>
  <si>
    <t>BUFFALO TRACE DIST BOURBON CREAM LIQUEUR - CRDL-CRM LQR - 750 ML</t>
  </si>
  <si>
    <t>BUFFALO TRACE DIST BOURBON CREAM LIQUEUR - CRDL-CRM LQR - 750 ML  ( MS - 80023 )</t>
  </si>
  <si>
    <t>MS-22075</t>
  </si>
  <si>
    <t>WILDERNESS TRAIL RYE STRAIGHT BBN SMB - DOM WHSKY-STRT-SM BTCH - 750 ML</t>
  </si>
  <si>
    <t>WILDERNESS TRAIL RYE STRAIGHT BBN SMB - DOM WHSKY-STRT-SM BTCH - 750 ML  ( MS - 22075 )</t>
  </si>
  <si>
    <t>MS-22077</t>
  </si>
  <si>
    <t>WILDERNESS TRAIL WHEAT STRAIGHT BBN SMB - DOM WHSKY-STRT-BRBN/TN - 750 ML</t>
  </si>
  <si>
    <t>WILDERNESS TRAIL WHEAT STRAIGHT BBN SMB - DOM WHSKY-STRT-BRBN/TN - 750 ML  ( MS - 22077 )</t>
  </si>
  <si>
    <t>MS-24999</t>
  </si>
  <si>
    <t>TRAVELLER BLEND NO 40 WHISKEY - DOM WHSKY-BLND - 750 ML</t>
  </si>
  <si>
    <t>TRAVELLER BLEND NO 40 WHISKEY - DOM WHSKY-BLND - 750 ML  ( MS - 24999 )</t>
  </si>
  <si>
    <t>MS-25169</t>
  </si>
  <si>
    <t>WILDERNESS TRAIL SMALL BATCH RYE BIB - DOM WHSKY-STRT-RYE - 750 ML</t>
  </si>
  <si>
    <t>WILDERNESS TRAIL SMALL BATCH RYE BIB - DOM WHSKY-STRT-RYE - 750 ML  ( MS - 25169 )</t>
  </si>
  <si>
    <t>MS-26512</t>
  </si>
  <si>
    <t>HULING STATION SMALL BATCH TENN WHISKEY - DOM WHSKY-STRT-BRBN/TN - 750 ML</t>
  </si>
  <si>
    <t>HULING STATION SMALL BATCH TENN WHISKEY - DOM WHSKY-STRT-BRBN/TN - 750 ML  ( MS - 26512 )</t>
  </si>
  <si>
    <t>OLD DOMINCK DST  ( 5522 )</t>
  </si>
  <si>
    <t>MS-28607</t>
  </si>
  <si>
    <t>MCQUEEN&amp;VIOLET FOG ULTRAVIOLET HB BRY FL - GIN-FLVRD-IMP - 750 ML</t>
  </si>
  <si>
    <t>MCQUEEN&amp;VIOLET FOG ULTRAVIOLET HB BRY FL - GIN-FLVRD-IMP - 750 ML  ( MS - 28607 )</t>
  </si>
  <si>
    <t>MS-73891</t>
  </si>
  <si>
    <t>EMPRESS 1908 ELDERFLOWER ROSE GIN - GIN-FLVRD-IMP - 750 ML</t>
  </si>
  <si>
    <t>EMPRESS 1908 ELDERFLOWER ROSE GIN - GIN-FLVRD-IMP - 750 ML  ( MS - 73891 )</t>
  </si>
  <si>
    <t>MS-80362</t>
  </si>
  <si>
    <t>OLE SMOKY MNSHNE ORANGE SHINESICLE CREAM - DOM WHSKY-BLND - 750 ML</t>
  </si>
  <si>
    <t>OLE SMOKY MNSHNE ORANGE SHINESICLE CREAM - DOM WHSKY-BLND - 750 ML  ( MS - 80362 )</t>
  </si>
  <si>
    <t>MS-25942</t>
  </si>
  <si>
    <t>HEMINGWAY RYE BLEND SIGNATURE ED OLORSSO - DOM WHSKY-STRT-RYE - 750 ML</t>
  </si>
  <si>
    <t>HEMINGWAY RYE BLEND SIGNATURE ED OLORSSO - DOM WHSKY-STRT-RYE - 750 ML  ( MS - 25942 )</t>
  </si>
  <si>
    <t>MS-27100</t>
  </si>
  <si>
    <t>SAZERAC RYE 6 YEARS OLD - DOM WHSKY-STRT-RYE - 750 ML</t>
  </si>
  <si>
    <t>SAZERAC RYE 6 YEARS OLD - DOM WHSKY-STRT-RYE - 750 ML  ( MS - 27100 )</t>
  </si>
  <si>
    <t>MS-64278</t>
  </si>
  <si>
    <t>CHUM CHURUM APPLE MANGO SOJU - CRDL-LQR&amp;SPC-OTH - 375 ML</t>
  </si>
  <si>
    <t>SOJU</t>
  </si>
  <si>
    <t>CHUM CHURUM APPLE MANGO SOJU - CRDL-LQR&amp;SPC-OTH - 375 ML  ( MS - 64278 )</t>
  </si>
  <si>
    <t>MS-64753</t>
  </si>
  <si>
    <t>CHUM CHURUM SOJU - CRDL-LQR&amp;SPC-OTH - 375 ML</t>
  </si>
  <si>
    <t>CHUM CHURUM SOJU - CRDL-LQR&amp;SPC-OTH - 375 ML  ( MS - 64753 )</t>
  </si>
  <si>
    <t>MS-64973</t>
  </si>
  <si>
    <t>CHUM CHURUM APPLE SOJU - CRDL-LQR&amp;SPC-OTH - 375 ML</t>
  </si>
  <si>
    <t>CHUM CHURUM APPLE SOJU - CRDL-LQR&amp;SPC-OTH - 375 ML  ( MS - 64973 )</t>
  </si>
  <si>
    <t>MS-64975</t>
  </si>
  <si>
    <t>CHUM CHURUM PEACH SOJU - CRDL-LQR&amp;SPC-OTH - 375 ML</t>
  </si>
  <si>
    <t>CHUM CHURUM PEACH SOJU - CRDL-LQR&amp;SPC-OTH - 375 ML  ( MS - 64975 )</t>
  </si>
  <si>
    <t>MS-65214</t>
  </si>
  <si>
    <t>CHUM CHURUM STRAWBERRY SOJU - CRDL-LQR&amp;SPC-OTH - 375 ML</t>
  </si>
  <si>
    <t>CHUM CHURUM STRAWBERRY SOJU - CRDL-LQR&amp;SPC-OTH - 375 ML  ( MS - 65214 )</t>
  </si>
  <si>
    <t>MS-65738</t>
  </si>
  <si>
    <t>CHUM CHURUM GRAPE SOJU - CRDL-LQR&amp;SPC-OTH - 375 ML</t>
  </si>
  <si>
    <t>CHUM CHURUM GRAPE SOJU - CRDL-LQR&amp;SPC-OTH - 375 ML  ( MS - 65738 )</t>
  </si>
  <si>
    <t>MS-66463</t>
  </si>
  <si>
    <t>CHUM CHURUM CITRON SOJU - CRDL-LQR&amp;SPC-OTH - 375 ML</t>
  </si>
  <si>
    <t>CHUM CHURUM CITRON SOJU - CRDL-LQR&amp;SPC-OTH - 375 ML  ( MS - 66463 )</t>
  </si>
  <si>
    <t>MS-66819</t>
  </si>
  <si>
    <t>SOON HARI YOGURT SOJU - CRDL-LQR&amp;SPC-OTH - 375 ML</t>
  </si>
  <si>
    <t>SOON HARI YOGURT SOJU - CRDL-LQR&amp;SPC-OTH - 375 ML  ( MS - 66819 )</t>
  </si>
  <si>
    <t>MS-87407</t>
  </si>
  <si>
    <t>JOSE CUERVO ESPECIAL SILVER - TEQUILA-BLANCO - 100 ML</t>
  </si>
  <si>
    <t>JOSE CUERVO ESPECIAL SILVER - TEQUILA-BLANCO - 100 ML  ( MS - 87407 )</t>
  </si>
  <si>
    <t>MS-88172</t>
  </si>
  <si>
    <t>SANTO FINO REPOSADO TEQUILA - TEQUILA-REPOSADO - 750 ML</t>
  </si>
  <si>
    <t>SANTO FINO REPOSADO TEQUILA - TEQUILA-REPOSADO - 750 ML  ( MS - 88172 )</t>
  </si>
  <si>
    <t>MS-88458</t>
  </si>
  <si>
    <t>SANTO FINO BLANCO TEQUILA - TEQUILA-BLANCO - 750 ML</t>
  </si>
  <si>
    <t>SANTO FINO BLANCO TEQUILA - TEQUILA-BLANCO - 750 ML  ( MS - 88458 )</t>
  </si>
  <si>
    <t>MS-88849</t>
  </si>
  <si>
    <t>CUERVO ESPECIAL - TEQUILA-GOLD - 100 ML</t>
  </si>
  <si>
    <t>CUERVO ESPECIAL - TEQUILA-GOLD - 100 ML  ( MS - 88849 )</t>
  </si>
  <si>
    <t>CORAZON DE AGAVE REPOSADO GOLD TEQUILA - TEQUILA-REPOSADO - 750 ML</t>
  </si>
  <si>
    <t>CORAZON DE AGAVE REPOSADO GOLD TEQUILA - TEQUILA-REPOSADO - 750 ML  ( MS - 89235 )</t>
  </si>
  <si>
    <t>CATHEAD VODKA - VODKA-CLASSIC-DOM - 375 ML</t>
  </si>
  <si>
    <t>CATHEAD VODKA - VODKA-CLASSIC-DOM - 375 ML  ( MS - 35761 )</t>
  </si>
  <si>
    <t>MS-38093</t>
  </si>
  <si>
    <t>PLATINUM 10X VODKA - VODKA-CLASSIC-DOM - 1.75 LTR</t>
  </si>
  <si>
    <t>PLATINUM 10X VODKA - VODKA-CLASSIC-DOM - 1.75 LTR  ( MS - 38093 )</t>
  </si>
  <si>
    <t>MS-38523</t>
  </si>
  <si>
    <t>WHEATLEY VODKA - VODKA-CLASSIC-DOM - 375 ML</t>
  </si>
  <si>
    <t>WHEATLEY VODKA - VODKA-CLASSIC-DOM - 375 ML  ( MS - 38523 )</t>
  </si>
  <si>
    <t>MS-39225</t>
  </si>
  <si>
    <t>NEW AMSTERDAM TANGERINE FLAVORED VODKA - VODKA-FLVRD-DOM - 50 ML</t>
  </si>
  <si>
    <t>NEW AMSTERDAM TANGERINE FLAVORED VODKA - VODKA-FLVRD-DOM - 50 ML  ( MS - 39225 )</t>
  </si>
  <si>
    <t>MS-39227</t>
  </si>
  <si>
    <t>NEW AMSTERDAM TANGERINE FLAVORED VODKA - VODKA-FLVRD-DOM - 375 ML</t>
  </si>
  <si>
    <t>NEW AMSTERDAM TANGERINE FLAVORED VODKA - VODKA-FLVRD-DOM - 375 ML  ( MS - 39227 )</t>
  </si>
  <si>
    <t>MS-39228</t>
  </si>
  <si>
    <t>NEW AMSTERDAM TANGERINE FLAVORED VODKA - VODKA-FLVRD-DOM - 750 ML</t>
  </si>
  <si>
    <t>NEW AMSTERDAM TANGERINE FLAVORED VODKA - VODKA-FLVRD-DOM - 750 ML  ( MS - 39228 )</t>
  </si>
  <si>
    <t>MS-39229</t>
  </si>
  <si>
    <t>NEW AMSTERDAM TANGERINE FLAVORED VODKA - VODKA-FLVRD-DOM - 1.75 LTR</t>
  </si>
  <si>
    <t>NEW AMSTERDAM TANGERINE FLAVORED VODKA - VODKA-FLVRD-DOM - 1.75 LTR  ( MS - 39229 )</t>
  </si>
  <si>
    <t>MS-38254</t>
  </si>
  <si>
    <t>CATHEAD HONEYSUCKLE FLAVORED VODKA - VODKA-FLVRD-DOM - 375 ML</t>
  </si>
  <si>
    <t>CATHEAD HONEYSUCKLE FLAVORED VODKA - VODKA-FLVRD-DOM - 375 ML  ( MS - 38254 )</t>
  </si>
  <si>
    <t>MS-39404</t>
  </si>
  <si>
    <t>TAAKA RASPBERRY FLAVORED VODKA - VODKA-FLVRD-DOM - 50 ML</t>
  </si>
  <si>
    <t>TAAKA RASPBERRY FLAVORED VODKA - VODKA-FLVRD-DOM - 50 ML  ( MS - 39404 )</t>
  </si>
  <si>
    <t>MS-42111</t>
  </si>
  <si>
    <t>TAAKA PINK LEMONADE FLAVORED VODKA - VODKA-FLVRD-DOM - 50 ML</t>
  </si>
  <si>
    <t>TAAKA PINK LEMONADE FLAVORED VODKA - VODKA-FLVRD-DOM - 50 ML  ( MS - 42111 )</t>
  </si>
  <si>
    <t>MS-76365</t>
  </si>
  <si>
    <t>99 XXPRESSO COFFEE LIQUEUR - CRDL-COFFEE LQR - 50 ML</t>
  </si>
  <si>
    <t>99 XXPRESSO COFFEE LIQUEUR - CRDL-COFFEE LQR - 50 ML  ( MS - 76365 )</t>
  </si>
  <si>
    <t>MS-81124</t>
  </si>
  <si>
    <t>99 PEPPERMINT - CRDL-SNPS-PPRMNT - 50 ML</t>
  </si>
  <si>
    <t>99 PEPPERMINT - CRDL-SNPS-PPRMNT - 50 ML  ( MS - 81124 )</t>
  </si>
  <si>
    <t>MS-84145</t>
  </si>
  <si>
    <t>99 GRAPES SCHNAPPS - CRDL-SNPS-OTH - 50 ML</t>
  </si>
  <si>
    <t>99 GRAPES SCHNAPPS - CRDL-SNPS-OTH - 50 ML  ( MS - 84145 )</t>
  </si>
  <si>
    <t>MS-84168</t>
  </si>
  <si>
    <t>99 COCONUT SCHNAPPS LIQUEUR - CRDL-SNPS-OTH - 50 ML</t>
  </si>
  <si>
    <t>99 COCONUT SCHNAPPS LIQUEUR - CRDL-SNPS-OTH - 50 ML  ( MS - 84168 )</t>
  </si>
  <si>
    <t>CAPTAIN MORGAN CHERRY VANILLA</t>
  </si>
  <si>
    <t>COOPERS CRAFT BARREL RESERVE BOURBON</t>
  </si>
  <si>
    <t>LA GRITONA REPOSADO TEQUILA</t>
  </si>
  <si>
    <t>PILAR WINE BROKERS</t>
  </si>
  <si>
    <t xml:space="preserve">BACARDI USA INC  </t>
  </si>
  <si>
    <t xml:space="preserve">BROWN FORMAN  </t>
  </si>
  <si>
    <t xml:space="preserve">CAMPARI  </t>
  </si>
  <si>
    <t xml:space="preserve">CONSTELLATION  </t>
  </si>
  <si>
    <t xml:space="preserve">DIAGEO  </t>
  </si>
  <si>
    <t xml:space="preserve">GRATON SPIRITS  </t>
  </si>
  <si>
    <t xml:space="preserve">GALLO E J WINE  </t>
  </si>
  <si>
    <t xml:space="preserve">HEAVEN HILL  </t>
  </si>
  <si>
    <t xml:space="preserve">HOTALING &amp; CO </t>
  </si>
  <si>
    <t xml:space="preserve">JAMES JOSEPH SN  </t>
  </si>
  <si>
    <t xml:space="preserve">LUXCO INC  </t>
  </si>
  <si>
    <t xml:space="preserve">MAST JAGERMSTER  </t>
  </si>
  <si>
    <t xml:space="preserve">MCCORMICK DIST  </t>
  </si>
  <si>
    <t xml:space="preserve">MUTUAL WHOLSALE  </t>
  </si>
  <si>
    <t xml:space="preserve">PALM BAY IMPRTS  </t>
  </si>
  <si>
    <t xml:space="preserve">PARK STREET IMP  </t>
  </si>
  <si>
    <t xml:space="preserve">PERNOD RCRD USA  </t>
  </si>
  <si>
    <t xml:space="preserve">PHILLIPS DST CO  </t>
  </si>
  <si>
    <t xml:space="preserve">PIEDMONT DISTLR  </t>
  </si>
  <si>
    <t xml:space="preserve">PRESTIGE BEV GP  </t>
  </si>
  <si>
    <t xml:space="preserve">SAZERAC COMPANY  </t>
  </si>
  <si>
    <t xml:space="preserve">SAZERAC N AMRCA  </t>
  </si>
  <si>
    <t xml:space="preserve">SOVEREIGN BRNDS </t>
  </si>
  <si>
    <t xml:space="preserve">ZING ZANG INC </t>
  </si>
  <si>
    <t xml:space="preserve">ZING ZANG INC  </t>
  </si>
  <si>
    <t>RNDC-MAGNOLIA</t>
  </si>
  <si>
    <t>STEVE TONORE &amp; ASSOCIATES</t>
  </si>
  <si>
    <t>GALLO WINES OF MISSISSIPPI</t>
  </si>
  <si>
    <t>DIPLOMATICO MANTUANO RUM</t>
  </si>
  <si>
    <t>August 2024 Delisting - Spirits</t>
  </si>
  <si>
    <t>CADRE STONE BLOSSOM SAUVIGNON BLANC - SAV BL/FME BL - 750 ML</t>
  </si>
  <si>
    <t xml:space="preserve">CADRE WINES  </t>
  </si>
  <si>
    <t>BABYLONSTOREN CHENIN BLANC SIMONSBERGPRL - SOUTH AFRICA - 750 ML</t>
  </si>
  <si>
    <t xml:space="preserve">CATAMARCA IMPRT </t>
  </si>
  <si>
    <t>ROGET EXTRA DRY - CHMPGNE X DRY - 1.5 LTR</t>
  </si>
  <si>
    <t>SALDO CHENIN BLANC CALIFORNIA - CHENIN BLANC - 750 ML</t>
  </si>
  <si>
    <t>UNSHACKLED SPARKLING WINE CALIFORNIA - SPARKLING OTH - 750 ML</t>
  </si>
  <si>
    <t>VINT MERLOT CALIFORNIA RUM BARREL AGED BY RMPS</t>
  </si>
  <si>
    <t>WOODBRIDGE BY ROBERT MONDAVI BAG IN BOX - PN GRIS/GRGIO - 3.0 LTR</t>
  </si>
  <si>
    <t>WOODBRIDGE BY ROBERT MONDAVI WHITE ZINFANDEL</t>
  </si>
  <si>
    <t>WOODBRIDGE ROBERT MV BUTTERY CHARD BIB - CHARDONNAY - 3.0 LTR</t>
  </si>
  <si>
    <t>FOSSIL POINT CHARDONNAY EDNA VALLEY - CHARDONNAY - 750 ML</t>
  </si>
  <si>
    <t xml:space="preserve">CORBETT VINEYRD </t>
  </si>
  <si>
    <t>MOROKI SAUVIGNON BLANC MARLBOROUGH - NEW ZEALAND - 750 ML</t>
  </si>
  <si>
    <t xml:space="preserve">CORK ALLIANCE  </t>
  </si>
  <si>
    <t>VILLA POZZI SWEET RED ITALIA - ITALIAN OTHER - 750 ML</t>
  </si>
  <si>
    <t xml:space="preserve">DEUTSCH FAM W&amp;S  </t>
  </si>
  <si>
    <t>VILLA POZZI SWEET ROSE ITALIA - ITL RSTO/BLSH - 750 ML</t>
  </si>
  <si>
    <t>DECOY RED BLEND ALEXANDER VALLEY LIMIT - RED BLND/MRTG - 750 ML</t>
  </si>
  <si>
    <t xml:space="preserve">DUCKHORN WNE CO  </t>
  </si>
  <si>
    <t>CRIOS DE SUSANA BALBO MALBEC - ARGT MALBEC - 750 ML</t>
  </si>
  <si>
    <t xml:space="preserve">FOLIO WINE CO </t>
  </si>
  <si>
    <t>RNDC-VINTAGE</t>
  </si>
  <si>
    <t>BAREFOOT BOX RED SANGRIA</t>
  </si>
  <si>
    <t>BAREFOOT FRUITSCATO LEMONADE - FRUIT OTHER - 1.5 LTR</t>
  </si>
  <si>
    <t>BAREFOOT ON TAP SUNSET RED BLEND CAL</t>
  </si>
  <si>
    <t>ECCO DOMANI PINOT GRIGIO D VENEZIE 3-8 PK</t>
  </si>
  <si>
    <t>LIBERTY CREEK WINEMAKER'S SELECTION ROSE</t>
  </si>
  <si>
    <t>PAUL MASSON CHABLIS</t>
  </si>
  <si>
    <t>HARVEY'S BRISTOL CREAM - IMP SHRRY CRM - 750 ML</t>
  </si>
  <si>
    <t xml:space="preserve">GONZALES BYASS  </t>
  </si>
  <si>
    <t>GRGICH HILLS CHARDONNAY - CHARDONNAY - 750 ML</t>
  </si>
  <si>
    <t xml:space="preserve">GRGICH HILLS </t>
  </si>
  <si>
    <t>WHEN &amp; WHERE CHENIN BLANC - AUST OTHR WHT - 750 ML</t>
  </si>
  <si>
    <t xml:space="preserve">HUDSON WN BRKRS </t>
  </si>
  <si>
    <t>WHEN &amp; WHERE CHARDONNAY - AUST CHARDNNY - 750 ML</t>
  </si>
  <si>
    <t xml:space="preserve">HUDSON WN BRKRS  </t>
  </si>
  <si>
    <t>LEVIATHAN RED BLEND - RED BLND/MRTG - 750 ML</t>
  </si>
  <si>
    <t xml:space="preserve">HUNEEUS VINTNER  </t>
  </si>
  <si>
    <t>HALTER RANCH CAB SAV ADELAIDA PASO ROBLE - CABERNET SAUV - 750 ML</t>
  </si>
  <si>
    <t xml:space="preserve">INTERNATL WINES  </t>
  </si>
  <si>
    <t>INTERNATIONAL WINES</t>
  </si>
  <si>
    <t>ISLAND GROVE BLUEBERRY MOSCATO - FRUIT VRTL WN - 750 ML</t>
  </si>
  <si>
    <t xml:space="preserve">ISLAND GROVE WN  </t>
  </si>
  <si>
    <t>J LOHR ESTATES FLUME CROSSING SV BL ARRY - SAV BL/FME BL - 750 ML</t>
  </si>
  <si>
    <t xml:space="preserve">LOHR J. WINERY  </t>
  </si>
  <si>
    <t>DOMAINE REMEJEANNE LES TERRASSES CDR - FRENCH RHONE - 750 ML</t>
  </si>
  <si>
    <t xml:space="preserve">M SKURNK WINES  </t>
  </si>
  <si>
    <t>RABBLE RED BLEND PASO ROBLES - RED BLND/MRTG - 750 ML</t>
  </si>
  <si>
    <t xml:space="preserve">O'NEILL VNT&amp;DST  </t>
  </si>
  <si>
    <t>RABBLE ROSE PASO ROBLES - ROSE - 750 ML</t>
  </si>
  <si>
    <t>RABBLE ZINFANDEL PASO ROBLES - ZINFANDEL - 750 ML</t>
  </si>
  <si>
    <t>KENWOOD PINOT NOIR RUSSIAN RIVER - PINOT NOIR - 750 ML</t>
  </si>
  <si>
    <t>ELY BY CALLAWAY CELLARS CAB SAUV PASO RB - CABERNET SAUV - 750 ML</t>
  </si>
  <si>
    <t xml:space="preserve">PRECEPT BRANDS </t>
  </si>
  <si>
    <t>ELY BY CALLAWAY CLLRS CHARDONNAY PASO RB - CHARDONNAY - 750 ML</t>
  </si>
  <si>
    <t xml:space="preserve">PRECEPT BRANDS  </t>
  </si>
  <si>
    <t>ASTORIA SPARKLING MOSCATO</t>
  </si>
  <si>
    <t>PRESTIGE</t>
  </si>
  <si>
    <t>UNITED JOHNSON BROTHERS</t>
  </si>
  <si>
    <t>STELLA ROSA GOLD VS PROSECCO - ITL SPARKLING - 750 ML</t>
  </si>
  <si>
    <t xml:space="preserve">RIBOLI FAM WINE  </t>
  </si>
  <si>
    <t>STELLA ROSA GOLD VS PROSECCO ROSE - ITL SPARKLING - 750 ML</t>
  </si>
  <si>
    <t>STELLA ROSA IMPERIALE ASTI - ITL SPARKLING - 750 ML</t>
  </si>
  <si>
    <t>ERATH PINOT GRIS ERATH VINEYARDS - PN GRIS/GRGIO - 750 ML</t>
  </si>
  <si>
    <t xml:space="preserve">STE MICHELLE WN  </t>
  </si>
  <si>
    <t>RODNEY STRONG ROSE OF PINOT NOIR RRV - PNK VARTL OTH - 750 ML</t>
  </si>
  <si>
    <t xml:space="preserve">STRONG RODNEY </t>
  </si>
  <si>
    <t>LES SARRINS COTE DE PROVENCE ROSE - FRENCH ROSE - 750 ML</t>
  </si>
  <si>
    <t xml:space="preserve">TERLATO WNS INT </t>
  </si>
  <si>
    <t>JOEL GOTT CHARDONNAY BARREL AGED CALI - CHARDONNAY - 750 ML</t>
  </si>
  <si>
    <t xml:space="preserve">TRINCHERO FM ES </t>
  </si>
  <si>
    <t>MENAGE A TROIS ROSE BOUQUET CALIFORNIA - ROSE - 750 ML</t>
  </si>
  <si>
    <t>SUTTER HOME BLACK TEA PEACH WINE CKTL - TABLE OTHER - 750 ML</t>
  </si>
  <si>
    <t>SUTTER HOME LEMONADE WINE COCKTAIL - TABLE OTHER - 1.5 LTR</t>
  </si>
  <si>
    <t>SUTTER HOME WHITE MERLOT (WAS MRLT ROSE) - WHITE MERLOT - 187 ML</t>
  </si>
  <si>
    <t>GERARD BERTRAND COTES DE ROSE PINOT NOIR - FRENCH OTHER - 750 ML</t>
  </si>
  <si>
    <t xml:space="preserve">USA WINE WEST  </t>
  </si>
  <si>
    <t>GERARD BERTRAND COTES DES ROSES SAV BLNC - FRENCH OTHER - 750 ML</t>
  </si>
  <si>
    <t>CARTLIDGE AND BROWNE CHARDONNAY - CHARDONNAY - 750 ML</t>
  </si>
  <si>
    <t xml:space="preserve">VINTAGE WNE EST  </t>
  </si>
  <si>
    <t>MIDDLE SISTER DRAMA QUEEN CAL PINOT GRG - PN GRIS/GRGIO - 750 ML</t>
  </si>
  <si>
    <t>MELEA ORGANIC VERDEJO &amp; SAUVIGNON BLANC - SPAIN - 750 ML</t>
  </si>
  <si>
    <t xml:space="preserve">WELL OILED WINE  </t>
  </si>
  <si>
    <t>SCHRAMSBERG BRUT ROSE (CUVEE DE PINOT) - SPARKLING OTH - 750 ML</t>
  </si>
  <si>
    <t xml:space="preserve">WILSON DANIELS  </t>
  </si>
  <si>
    <t>LEMONADE STAND MAIN&amp;VINE LEMONADE MOSCAT - FRUIT VRTL WN - 750 ML</t>
  </si>
  <si>
    <t xml:space="preserve">WINE GROUP  </t>
  </si>
  <si>
    <t>FAMIGLIA ZONIN COASTAL LEMON SPRITZ - ITL SPARKLING - 750 ML</t>
  </si>
  <si>
    <t xml:space="preserve">ZONIN USA  </t>
  </si>
  <si>
    <t>August 2024 Delisting - Wines</t>
  </si>
  <si>
    <t xml:space="preserve">SUPPLIER </t>
  </si>
  <si>
    <t>PRODUCT NAME</t>
  </si>
  <si>
    <t>CODE</t>
  </si>
  <si>
    <t>SUPPLIER</t>
  </si>
  <si>
    <t>BROKER</t>
  </si>
  <si>
    <t xml:space="preserve">SOUTHERN GLAZERS WINE AND SPIRITS </t>
  </si>
  <si>
    <t xml:space="preserve">UNITED JOHNSON BROTHERS </t>
  </si>
  <si>
    <t>SOUTHERN GLAZERS WINE AND SPIRITS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</si>
</sst>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4" formatCode="_(&quot;$&quot;* #,##0.00_);_(&quot;$&quot;* \(#,##0.00\);_(&quot;$&quot;* &quot;-&quot;??_);_(@_)"/>
    <numFmt numFmtId="164" formatCode="&quot;$&quot;#,##0.00"/>
    <numFmt numFmtId="165" formatCode="_(&quot;$&quot;* #,##0_);_(&quot;$&quot;* \(#,##0\);_(&quot;$&quot;* &quot;-&quot;??_);_(@_)"/>
    <numFmt numFmtId="166" formatCode="0.0%"/>
    <numFmt numFmtId="167" formatCode="_(&quot;$&quot;* #,##0.0_);_(&quot;$&quot;* \(#,##0.0\);_(&quot;$&quot;* &quot;-&quot;??_);_(@_)"/>
    <numFmt numFmtId="168" formatCode="&quot;$&quot;#,##0"/>
  </numFmts>
  <fonts count="28" x14ac:knownFonts="1">
    <font>
      <sz val="10"/>
      <color rgb="FF000000"/>
      <name val="Arial"/>
    </font>
    <font>
      <sz val="11"/>
      <color theme="1"/>
      <name val="Calibri"/>
      <family val="2"/>
      <scheme val="minor"/>
    </font>
    <font>
      <sz val="11"/>
      <color theme="1"/>
      <name val="Calibri"/>
      <family val="2"/>
      <scheme val="minor"/>
    </font>
    <font>
      <sz val="10"/>
      <color rgb="FF000000"/>
      <name val="Arial"/>
      <family val="2"/>
    </font>
    <font>
      <sz val="10"/>
      <color rgb="FF000000"/>
      <name val="Arial"/>
      <family val="2"/>
    </font>
    <font>
      <sz val="11"/>
      <color theme="1"/>
      <name val="Calibri Light"/>
      <family val="2"/>
      <scheme val="major"/>
    </font>
    <font>
      <sz val="10"/>
      <color theme="1"/>
      <name val="Calibri Light"/>
      <family val="2"/>
      <scheme val="major"/>
    </font>
    <font>
      <sz val="10"/>
      <color rgb="FF000000"/>
      <name val="Calibri Light"/>
      <family val="2"/>
      <scheme val="major"/>
    </font>
    <font>
      <sz val="10"/>
      <color theme="0"/>
      <name val="Arial"/>
      <family val="2"/>
    </font>
    <font>
      <sz val="12"/>
      <color rgb="FF000000"/>
      <name val="Arial"/>
      <family val="2"/>
    </font>
    <font>
      <b/>
      <sz val="10"/>
      <color theme="1"/>
      <name val="Calibri Light"/>
      <family val="2"/>
      <scheme val="major"/>
    </font>
    <font>
      <b/>
      <sz val="10"/>
      <color rgb="FFFFFF00"/>
      <name val="Calibri Light"/>
      <family val="2"/>
      <scheme val="major"/>
    </font>
    <font>
      <b/>
      <sz val="10"/>
      <name val="Calibri Light"/>
      <family val="2"/>
      <scheme val="major"/>
    </font>
    <font>
      <b/>
      <sz val="8"/>
      <color theme="0"/>
      <name val="Calibri Light"/>
      <family val="2"/>
      <scheme val="major"/>
    </font>
    <font>
      <sz val="10"/>
      <color rgb="FFC00000"/>
      <name val="Arial"/>
      <family val="2"/>
    </font>
    <font>
      <b/>
      <sz val="14"/>
      <color rgb="FF000000"/>
      <name val="Arial"/>
      <family val="2"/>
    </font>
    <font>
      <b/>
      <sz val="10"/>
      <color rgb="FF000000"/>
      <name val="Arial"/>
      <family val="2"/>
    </font>
    <font>
      <b/>
      <sz val="12"/>
      <color rgb="FF000000"/>
      <name val="Arial"/>
      <family val="2"/>
    </font>
    <font>
      <b/>
      <sz val="14"/>
      <color rgb="FFC00000"/>
      <name val="Arial"/>
      <family val="2"/>
    </font>
    <font>
      <u/>
      <sz val="10"/>
      <color rgb="FF000000"/>
      <name val="Arial"/>
      <family val="2"/>
    </font>
    <font>
      <sz val="12"/>
      <color rgb="FF000000"/>
      <name val="Arial"/>
      <family val="2"/>
    </font>
    <font>
      <sz val="10"/>
      <color theme="1"/>
      <name val="Calibri Light"/>
      <family val="2"/>
      <scheme val="major"/>
    </font>
    <font>
      <sz val="10"/>
      <color rgb="FF000000"/>
      <name val="Calibri Light"/>
      <family val="2"/>
      <scheme val="major"/>
    </font>
    <font>
      <sz val="10"/>
      <color theme="0"/>
      <name val="Arial"/>
      <family val="2"/>
    </font>
    <font>
      <b/>
      <sz val="11"/>
      <color rgb="FF000000"/>
      <name val="Arial"/>
      <family val="2"/>
    </font>
    <font>
      <sz val="11"/>
      <color rgb="FF000000"/>
      <name val="Arial"/>
      <family val="2"/>
    </font>
    <font>
      <b/>
      <sz val="16"/>
      <color rgb="FF000000"/>
      <name val="Arial"/>
      <family val="2"/>
    </font>
    <font>
      <sz val="11"/>
      <color rgb="FF333333"/>
      <name val="Arial"/>
      <family val="2"/>
    </font>
  </fonts>
  <fills count="13">
    <fill>
      <patternFill patternType="none"/>
    </fill>
    <fill>
      <patternFill patternType="gray125"/>
    </fill>
    <fill>
      <patternFill patternType="solid">
        <fgColor rgb="FFFFFF00"/>
        <bgColor indexed="64"/>
      </patternFill>
    </fill>
    <fill>
      <patternFill patternType="solid">
        <fgColor rgb="FFC00000"/>
        <bgColor indexed="64"/>
      </patternFill>
    </fill>
    <fill>
      <patternFill patternType="solid">
        <fgColor rgb="FFFFC000"/>
        <bgColor indexed="64"/>
      </patternFill>
    </fill>
    <fill>
      <patternFill patternType="solid">
        <fgColor theme="1"/>
        <bgColor indexed="64"/>
      </patternFill>
    </fill>
    <fill>
      <patternFill patternType="solid">
        <fgColor rgb="FFB17ED8"/>
        <bgColor indexed="64"/>
      </patternFill>
    </fill>
    <fill>
      <patternFill patternType="solid">
        <fgColor rgb="FF92D050"/>
        <bgColor indexed="64"/>
      </patternFill>
    </fill>
    <fill>
      <patternFill patternType="solid">
        <fgColor theme="4"/>
        <bgColor theme="4"/>
      </patternFill>
    </fill>
    <fill>
      <patternFill patternType="solid">
        <fgColor theme="8" tint="0.59999389629810485"/>
        <bgColor indexed="64"/>
      </patternFill>
    </fill>
    <fill>
      <patternFill patternType="solid">
        <fgColor theme="5" tint="0.79998168889431442"/>
        <bgColor indexed="64"/>
      </patternFill>
    </fill>
    <fill>
      <patternFill patternType="solid">
        <fgColor theme="4"/>
        <bgColor indexed="64"/>
      </patternFill>
    </fill>
    <fill>
      <patternFill patternType="solid">
        <fgColor theme="7" tint="0.59999389629810485"/>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7">
    <xf numFmtId="0" fontId="0" fillId="0" borderId="0"/>
    <xf numFmtId="0" fontId="2"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1" fillId="0" borderId="0"/>
    <xf numFmtId="44" fontId="1" fillId="0" borderId="0" applyFont="0" applyFill="0" applyBorder="0" applyAlignment="0" applyProtection="0"/>
  </cellStyleXfs>
  <cellXfs count="95">
    <xf numFmtId="0" fontId="0" fillId="0" borderId="0" xfId="0"/>
    <xf numFmtId="0" fontId="0" fillId="0" borderId="0" xfId="0" pivotButton="1"/>
    <xf numFmtId="0" fontId="5" fillId="0" borderId="0" xfId="5" applyFont="1" applyAlignment="1">
      <alignment horizontal="center" vertical="top"/>
    </xf>
    <xf numFmtId="0" fontId="6" fillId="0" borderId="0" xfId="5" applyFont="1"/>
    <xf numFmtId="0" fontId="6" fillId="0" borderId="0" xfId="5" applyFont="1" applyAlignment="1">
      <alignment horizontal="center"/>
    </xf>
    <xf numFmtId="14" fontId="6" fillId="0" borderId="0" xfId="5" applyNumberFormat="1" applyFont="1" applyAlignment="1">
      <alignment horizontal="center"/>
    </xf>
    <xf numFmtId="164" fontId="6" fillId="0" borderId="0" xfId="5" applyNumberFormat="1" applyFont="1"/>
    <xf numFmtId="44" fontId="7" fillId="0" borderId="0" xfId="6" applyFont="1"/>
    <xf numFmtId="0" fontId="0" fillId="0" borderId="0" xfId="0" applyAlignment="1">
      <alignment horizontal="center"/>
    </xf>
    <xf numFmtId="0" fontId="9" fillId="0" borderId="0" xfId="0" applyFont="1" applyAlignment="1">
      <alignment horizontal="center"/>
    </xf>
    <xf numFmtId="165" fontId="0" fillId="0" borderId="0" xfId="0" applyNumberFormat="1"/>
    <xf numFmtId="0" fontId="0" fillId="2" borderId="0" xfId="0" applyFill="1"/>
    <xf numFmtId="165" fontId="0" fillId="2" borderId="0" xfId="0" applyNumberFormat="1" applyFill="1"/>
    <xf numFmtId="10" fontId="0" fillId="0" borderId="0" xfId="0" applyNumberFormat="1" applyAlignment="1">
      <alignment horizontal="center"/>
    </xf>
    <xf numFmtId="10" fontId="0" fillId="2" borderId="0" xfId="0" applyNumberFormat="1" applyFill="1" applyAlignment="1">
      <alignment horizontal="center"/>
    </xf>
    <xf numFmtId="165" fontId="9" fillId="0" borderId="0" xfId="2" applyNumberFormat="1" applyFont="1" applyFill="1"/>
    <xf numFmtId="167" fontId="7" fillId="0" borderId="0" xfId="6" applyNumberFormat="1" applyFont="1"/>
    <xf numFmtId="0" fontId="10" fillId="0" borderId="2" xfId="5" applyFont="1" applyBorder="1" applyAlignment="1">
      <alignment horizontal="center" vertical="top" wrapText="1"/>
    </xf>
    <xf numFmtId="14" fontId="10" fillId="0" borderId="2" xfId="5" applyNumberFormat="1" applyFont="1" applyBorder="1" applyAlignment="1">
      <alignment horizontal="center" vertical="top" wrapText="1"/>
    </xf>
    <xf numFmtId="165" fontId="7" fillId="0" borderId="0" xfId="6" applyNumberFormat="1" applyFont="1" applyFill="1"/>
    <xf numFmtId="0" fontId="11" fillId="0" borderId="2" xfId="5" applyFont="1" applyBorder="1" applyAlignment="1">
      <alignment horizontal="center" vertical="top" wrapText="1"/>
    </xf>
    <xf numFmtId="166" fontId="6" fillId="0" borderId="0" xfId="3" applyNumberFormat="1" applyFont="1" applyFill="1" applyAlignment="1">
      <alignment horizontal="center"/>
    </xf>
    <xf numFmtId="165" fontId="6" fillId="0" borderId="0" xfId="2" applyNumberFormat="1" applyFont="1" applyFill="1" applyAlignment="1">
      <alignment horizontal="center"/>
    </xf>
    <xf numFmtId="166" fontId="6" fillId="0" borderId="0" xfId="3" applyNumberFormat="1" applyFont="1" applyFill="1"/>
    <xf numFmtId="166" fontId="6" fillId="0" borderId="0" xfId="3" applyNumberFormat="1" applyFont="1" applyFill="1" applyAlignment="1">
      <alignment horizontal="right"/>
    </xf>
    <xf numFmtId="0" fontId="8" fillId="0" borderId="0" xfId="0" applyFont="1"/>
    <xf numFmtId="0" fontId="13" fillId="5" borderId="2" xfId="5" applyFont="1" applyFill="1" applyBorder="1" applyAlignment="1">
      <alignment horizontal="center" vertical="top" textRotation="180" wrapText="1"/>
    </xf>
    <xf numFmtId="44" fontId="12" fillId="4" borderId="2" xfId="6" applyFont="1" applyFill="1" applyBorder="1" applyAlignment="1">
      <alignment horizontal="center" vertical="top" wrapText="1"/>
    </xf>
    <xf numFmtId="0" fontId="12" fillId="4" borderId="2" xfId="5" applyFont="1" applyFill="1" applyBorder="1" applyAlignment="1">
      <alignment horizontal="center" vertical="top" wrapText="1"/>
    </xf>
    <xf numFmtId="0" fontId="12" fillId="7" borderId="2" xfId="5" applyFont="1" applyFill="1" applyBorder="1" applyAlignment="1">
      <alignment horizontal="center" vertical="top" wrapText="1"/>
    </xf>
    <xf numFmtId="0" fontId="12" fillId="6" borderId="2" xfId="5" applyFont="1" applyFill="1" applyBorder="1" applyAlignment="1">
      <alignment horizontal="center" vertical="top" wrapText="1"/>
    </xf>
    <xf numFmtId="0" fontId="12" fillId="2" borderId="2" xfId="5" applyFont="1" applyFill="1" applyBorder="1" applyAlignment="1">
      <alignment horizontal="center" vertical="top" wrapText="1"/>
    </xf>
    <xf numFmtId="167" fontId="7" fillId="0" borderId="0" xfId="6" applyNumberFormat="1" applyFont="1" applyFill="1"/>
    <xf numFmtId="44" fontId="7" fillId="0" borderId="0" xfId="6" applyFont="1" applyFill="1"/>
    <xf numFmtId="165" fontId="11" fillId="0" borderId="2" xfId="6" applyNumberFormat="1" applyFont="1" applyFill="1" applyBorder="1" applyAlignment="1">
      <alignment horizontal="center" vertical="top" wrapText="1"/>
    </xf>
    <xf numFmtId="0" fontId="12" fillId="0" borderId="2" xfId="5" applyFont="1" applyBorder="1" applyAlignment="1">
      <alignment horizontal="center" vertical="top" wrapText="1"/>
    </xf>
    <xf numFmtId="0" fontId="14" fillId="0" borderId="0" xfId="0" applyFont="1"/>
    <xf numFmtId="0" fontId="10" fillId="9" borderId="2" xfId="5" applyFont="1" applyFill="1" applyBorder="1" applyAlignment="1">
      <alignment horizontal="center" vertical="top" wrapText="1"/>
    </xf>
    <xf numFmtId="0" fontId="11" fillId="9" borderId="2" xfId="5" applyFont="1" applyFill="1" applyBorder="1" applyAlignment="1">
      <alignment horizontal="center" vertical="top" wrapText="1"/>
    </xf>
    <xf numFmtId="164" fontId="10" fillId="9" borderId="2" xfId="5" applyNumberFormat="1" applyFont="1" applyFill="1" applyBorder="1" applyAlignment="1">
      <alignment horizontal="center" vertical="top" wrapText="1"/>
    </xf>
    <xf numFmtId="165" fontId="12" fillId="9" borderId="2" xfId="6" applyNumberFormat="1" applyFont="1" applyFill="1" applyBorder="1" applyAlignment="1">
      <alignment horizontal="center" vertical="top" wrapText="1"/>
    </xf>
    <xf numFmtId="0" fontId="10" fillId="8" borderId="1" xfId="5" applyFont="1" applyFill="1" applyBorder="1" applyAlignment="1">
      <alignment horizontal="center" vertical="top" wrapText="1"/>
    </xf>
    <xf numFmtId="0" fontId="10" fillId="9" borderId="1" xfId="5" applyFont="1" applyFill="1" applyBorder="1" applyAlignment="1">
      <alignment horizontal="center" vertical="top" wrapText="1"/>
    </xf>
    <xf numFmtId="14" fontId="10" fillId="8" borderId="1" xfId="5" applyNumberFormat="1" applyFont="1" applyFill="1" applyBorder="1" applyAlignment="1">
      <alignment horizontal="center" vertical="top" wrapText="1"/>
    </xf>
    <xf numFmtId="0" fontId="11" fillId="8" borderId="1" xfId="5" applyFont="1" applyFill="1" applyBorder="1" applyAlignment="1">
      <alignment horizontal="center" vertical="top" wrapText="1"/>
    </xf>
    <xf numFmtId="164" fontId="10" fillId="9" borderId="1" xfId="5" applyNumberFormat="1" applyFont="1" applyFill="1" applyBorder="1" applyAlignment="1">
      <alignment horizontal="center" vertical="top" wrapText="1"/>
    </xf>
    <xf numFmtId="0" fontId="12" fillId="8" borderId="1" xfId="5" applyFont="1" applyFill="1" applyBorder="1" applyAlignment="1">
      <alignment horizontal="center" vertical="top" wrapText="1"/>
    </xf>
    <xf numFmtId="165" fontId="11" fillId="8" borderId="1" xfId="6" applyNumberFormat="1" applyFont="1" applyFill="1" applyBorder="1" applyAlignment="1">
      <alignment horizontal="center" vertical="top" wrapText="1"/>
    </xf>
    <xf numFmtId="165" fontId="12" fillId="9" borderId="1" xfId="6" applyNumberFormat="1" applyFont="1" applyFill="1" applyBorder="1" applyAlignment="1">
      <alignment horizontal="center" vertical="top" wrapText="1"/>
    </xf>
    <xf numFmtId="0" fontId="12" fillId="9" borderId="1" xfId="5" applyFont="1" applyFill="1" applyBorder="1" applyAlignment="1">
      <alignment horizontal="center" vertical="top" wrapText="1"/>
    </xf>
    <xf numFmtId="0" fontId="15" fillId="0" borderId="0" xfId="0" applyFont="1" applyAlignment="1">
      <alignment horizontal="center"/>
    </xf>
    <xf numFmtId="0" fontId="3" fillId="0" borderId="0" xfId="0" applyFont="1"/>
    <xf numFmtId="1" fontId="15" fillId="0" borderId="0" xfId="0" applyNumberFormat="1" applyFont="1" applyAlignment="1">
      <alignment horizontal="center"/>
    </xf>
    <xf numFmtId="168" fontId="17" fillId="0" borderId="0" xfId="0" applyNumberFormat="1" applyFont="1" applyAlignment="1">
      <alignment horizontal="center"/>
    </xf>
    <xf numFmtId="1" fontId="0" fillId="0" borderId="0" xfId="0" applyNumberFormat="1" applyAlignment="1">
      <alignment horizontal="center"/>
    </xf>
    <xf numFmtId="1" fontId="18" fillId="10" borderId="0" xfId="0" applyNumberFormat="1" applyFont="1" applyFill="1" applyAlignment="1">
      <alignment horizontal="center"/>
    </xf>
    <xf numFmtId="0" fontId="16" fillId="0" borderId="1" xfId="0" applyFont="1" applyBorder="1" applyAlignment="1">
      <alignment horizontal="center"/>
    </xf>
    <xf numFmtId="164" fontId="0" fillId="0" borderId="0" xfId="0" applyNumberFormat="1"/>
    <xf numFmtId="164" fontId="3" fillId="0" borderId="0" xfId="0" applyNumberFormat="1" applyFont="1" applyAlignment="1">
      <alignment horizontal="center"/>
    </xf>
    <xf numFmtId="0" fontId="19" fillId="0" borderId="0" xfId="0" applyFont="1" applyAlignment="1">
      <alignment horizontal="center"/>
    </xf>
    <xf numFmtId="0" fontId="12" fillId="11" borderId="1" xfId="5" applyFont="1" applyFill="1" applyBorder="1" applyAlignment="1">
      <alignment horizontal="center" vertical="top" wrapText="1"/>
    </xf>
    <xf numFmtId="164" fontId="10" fillId="11" borderId="1" xfId="5" applyNumberFormat="1" applyFont="1" applyFill="1" applyBorder="1" applyAlignment="1">
      <alignment horizontal="center" vertical="top" wrapText="1"/>
    </xf>
    <xf numFmtId="165" fontId="12" fillId="11" borderId="1" xfId="6" applyNumberFormat="1" applyFont="1" applyFill="1" applyBorder="1" applyAlignment="1">
      <alignment horizontal="center" vertical="top" wrapText="1"/>
    </xf>
    <xf numFmtId="14" fontId="10" fillId="12" borderId="2" xfId="5" applyNumberFormat="1" applyFont="1" applyFill="1" applyBorder="1" applyAlignment="1">
      <alignment horizontal="center" vertical="top" wrapText="1"/>
    </xf>
    <xf numFmtId="0" fontId="6" fillId="0" borderId="0" xfId="5" applyFont="1" applyAlignment="1">
      <alignment horizontal="left"/>
    </xf>
    <xf numFmtId="10" fontId="6" fillId="0" borderId="0" xfId="3" applyNumberFormat="1" applyFont="1" applyFill="1" applyAlignment="1">
      <alignment horizontal="center"/>
    </xf>
    <xf numFmtId="0" fontId="9" fillId="2" borderId="0" xfId="0" applyFont="1" applyFill="1" applyAlignment="1">
      <alignment horizontal="center"/>
    </xf>
    <xf numFmtId="0" fontId="20" fillId="0" borderId="0" xfId="0" pivotButton="1" applyFont="1" applyAlignment="1">
      <alignment horizontal="center"/>
    </xf>
    <xf numFmtId="0" fontId="21" fillId="0" borderId="0" xfId="5" applyFont="1"/>
    <xf numFmtId="0" fontId="21" fillId="0" borderId="0" xfId="5" applyFont="1" applyAlignment="1">
      <alignment horizontal="center"/>
    </xf>
    <xf numFmtId="14" fontId="21" fillId="0" borderId="0" xfId="5" applyNumberFormat="1" applyFont="1" applyAlignment="1">
      <alignment horizontal="center"/>
    </xf>
    <xf numFmtId="14" fontId="21" fillId="0" borderId="0" xfId="5" applyNumberFormat="1" applyFont="1" applyAlignment="1">
      <alignment horizontal="left"/>
    </xf>
    <xf numFmtId="164" fontId="21" fillId="0" borderId="0" xfId="5" applyNumberFormat="1" applyFont="1"/>
    <xf numFmtId="165" fontId="22" fillId="0" borderId="0" xfId="6" applyNumberFormat="1" applyFont="1" applyFill="1"/>
    <xf numFmtId="166" fontId="21" fillId="0" borderId="0" xfId="3" applyNumberFormat="1" applyFont="1" applyFill="1" applyAlignment="1">
      <alignment horizontal="center"/>
    </xf>
    <xf numFmtId="165" fontId="21" fillId="0" borderId="0" xfId="2" applyNumberFormat="1" applyFont="1" applyFill="1" applyAlignment="1">
      <alignment horizontal="center"/>
    </xf>
    <xf numFmtId="166" fontId="21" fillId="0" borderId="0" xfId="3" applyNumberFormat="1" applyFont="1" applyFill="1"/>
    <xf numFmtId="166" fontId="21" fillId="0" borderId="0" xfId="3" applyNumberFormat="1" applyFont="1" applyFill="1" applyAlignment="1">
      <alignment horizontal="right"/>
    </xf>
    <xf numFmtId="0" fontId="23" fillId="0" borderId="0" xfId="0" applyFont="1"/>
    <xf numFmtId="0" fontId="24" fillId="0" borderId="0" xfId="0" applyFont="1"/>
    <xf numFmtId="0" fontId="25" fillId="0" borderId="0" xfId="0" applyFont="1"/>
    <xf numFmtId="0" fontId="25" fillId="0" borderId="1" xfId="0" applyFont="1" applyBorder="1"/>
    <xf numFmtId="0" fontId="8" fillId="3" borderId="0" xfId="0" applyFont="1" applyFill="1" applyAlignment="1">
      <alignment horizontal="center" vertical="center"/>
    </xf>
    <xf numFmtId="0" fontId="27" fillId="0" borderId="1" xfId="0" applyFont="1" applyBorder="1"/>
    <xf numFmtId="0" fontId="24" fillId="0" borderId="2" xfId="0" applyFont="1" applyBorder="1" applyAlignment="1">
      <alignment wrapText="1"/>
    </xf>
    <xf numFmtId="0" fontId="26" fillId="0" borderId="3" xfId="0" applyFont="1" applyBorder="1" applyAlignment="1">
      <alignment horizontal="center"/>
    </xf>
    <xf numFmtId="0" fontId="26" fillId="0" borderId="4" xfId="0" applyFont="1" applyBorder="1" applyAlignment="1">
      <alignment horizontal="center"/>
    </xf>
    <xf numFmtId="0" fontId="26" fillId="0" borderId="5" xfId="0" applyFont="1" applyBorder="1" applyAlignment="1">
      <alignment horizontal="center"/>
    </xf>
    <xf numFmtId="0" fontId="24" fillId="0" borderId="6" xfId="0" applyFont="1" applyBorder="1" applyAlignment="1">
      <alignment wrapText="1"/>
    </xf>
    <xf numFmtId="0" fontId="24" fillId="0" borderId="7" xfId="0" applyFont="1" applyBorder="1" applyAlignment="1">
      <alignment wrapText="1"/>
    </xf>
    <xf numFmtId="0" fontId="25" fillId="0" borderId="8" xfId="0" applyFont="1" applyBorder="1"/>
    <xf numFmtId="0" fontId="25" fillId="0" borderId="9" xfId="0" applyFont="1" applyBorder="1"/>
    <xf numFmtId="0" fontId="25" fillId="0" borderId="10" xfId="0" applyFont="1" applyBorder="1"/>
    <xf numFmtId="0" fontId="25" fillId="0" borderId="11" xfId="0" applyFont="1" applyBorder="1"/>
    <xf numFmtId="0" fontId="25" fillId="0" borderId="12" xfId="0" applyFont="1" applyBorder="1"/>
  </cellXfs>
  <cellStyles count="7">
    <cellStyle name="Currency" xfId="2" builtinId="4"/>
    <cellStyle name="Currency 2" xfId="6" xr:uid="{00000000-0005-0000-0000-000001000000}"/>
    <cellStyle name="Normal" xfId="0" builtinId="0"/>
    <cellStyle name="Normal 2" xfId="1" xr:uid="{00000000-0005-0000-0000-000003000000}"/>
    <cellStyle name="Normal 3" xfId="4" xr:uid="{00000000-0005-0000-0000-000004000000}"/>
    <cellStyle name="Normal 4" xfId="5" xr:uid="{00000000-0005-0000-0000-000005000000}"/>
    <cellStyle name="Percent" xfId="3" builtinId="5"/>
  </cellStyles>
  <dxfs count="101">
    <dxf>
      <font>
        <color rgb="FFC00000"/>
      </font>
      <fill>
        <gradientFill type="path" left="0.5" right="0.5" top="0.5" bottom="0.5">
          <stop position="0">
            <color theme="0"/>
          </stop>
          <stop position="1">
            <color rgb="FFFFD9D9"/>
          </stop>
        </gradientFill>
      </fill>
      <border>
        <left style="thin">
          <color theme="0"/>
        </left>
        <right style="thin">
          <color theme="0"/>
        </right>
        <top style="thin">
          <color theme="0"/>
        </top>
        <bottom style="thin">
          <color theme="0"/>
        </bottom>
        <vertical/>
        <horizontal/>
      </border>
    </dxf>
    <dxf>
      <font>
        <color rgb="FF9C0006"/>
      </font>
      <fill>
        <patternFill>
          <bgColor rgb="FFFFC7CE"/>
        </patternFill>
      </fill>
    </dxf>
    <dxf>
      <fill>
        <patternFill patternType="solid">
          <bgColor rgb="FFFFFF00"/>
        </patternFill>
      </fill>
    </dxf>
    <dxf>
      <numFmt numFmtId="165" formatCode="_(&quot;$&quot;* #,##0_);_(&quot;$&quot;* \(#,##0\);_(&quot;$&quot;* &quot;-&quot;??_);_(@_)"/>
    </dxf>
    <dxf>
      <font>
        <sz val="12"/>
      </font>
    </dxf>
    <dxf>
      <font>
        <sz val="12"/>
      </font>
    </dxf>
    <dxf>
      <font>
        <sz val="12"/>
      </font>
    </dxf>
    <dxf>
      <alignment horizontal="center" readingOrder="0"/>
    </dxf>
    <dxf>
      <alignment horizontal="center" readingOrder="0"/>
    </dxf>
    <dxf>
      <alignment horizontal="center" readingOrder="0"/>
    </dxf>
    <dxf>
      <alignment horizontal="center" readingOrder="0"/>
    </dxf>
    <dxf>
      <fill>
        <patternFill patternType="solid">
          <bgColor rgb="FFFFFF00"/>
        </patternFill>
      </fill>
    </dxf>
    <dxf>
      <numFmt numFmtId="165" formatCode="_(&quot;$&quot;* #,##0_);_(&quot;$&quot;* \(#,##0\);_(&quot;$&quot;* &quot;-&quot;??_);_(@_)"/>
    </dxf>
    <dxf>
      <numFmt numFmtId="14" formatCode="0.00%"/>
    </dxf>
    <dxf>
      <font>
        <sz val="12"/>
      </font>
    </dxf>
    <dxf>
      <font>
        <sz val="12"/>
      </font>
    </dxf>
    <dxf>
      <font>
        <sz val="12"/>
      </font>
    </dxf>
    <dxf>
      <alignment horizontal="center" readingOrder="0"/>
    </dxf>
    <dxf>
      <alignment horizontal="center" readingOrder="0"/>
    </dxf>
    <dxf>
      <alignment horizontal="center" readingOrder="0"/>
    </dxf>
    <dxf>
      <alignment horizontal="center" readingOrder="0"/>
    </dxf>
    <dxf>
      <fill>
        <patternFill patternType="solid">
          <bgColor rgb="FFFFFF00"/>
        </patternFill>
      </fill>
    </dxf>
    <dxf>
      <numFmt numFmtId="165" formatCode="_(&quot;$&quot;* #,##0_);_(&quot;$&quot;* \(#,##0\);_(&quot;$&quot;* &quot;-&quot;??_);_(@_)"/>
    </dxf>
    <dxf>
      <numFmt numFmtId="14" formatCode="0.00%"/>
    </dxf>
    <dxf>
      <font>
        <sz val="12"/>
      </font>
    </dxf>
    <dxf>
      <font>
        <sz val="12"/>
      </font>
    </dxf>
    <dxf>
      <font>
        <sz val="12"/>
      </font>
    </dxf>
    <dxf>
      <alignment horizontal="center" readingOrder="0"/>
    </dxf>
    <dxf>
      <alignment horizontal="center" readingOrder="0"/>
    </dxf>
    <dxf>
      <alignment horizontal="center" readingOrder="0"/>
    </dxf>
    <dxf>
      <fill>
        <patternFill patternType="solid">
          <bgColor rgb="FFFFFF00"/>
        </patternFill>
      </fill>
    </dxf>
    <dxf>
      <numFmt numFmtId="165" formatCode="_(&quot;$&quot;* #,##0_);_(&quot;$&quot;* \(#,##0\);_(&quot;$&quot;* &quot;-&quot;??_);_(@_)"/>
    </dxf>
    <dxf>
      <font>
        <sz val="12"/>
      </font>
    </dxf>
    <dxf>
      <font>
        <sz val="12"/>
      </font>
    </dxf>
    <dxf>
      <font>
        <sz val="12"/>
      </font>
    </dxf>
    <dxf>
      <alignment horizontal="center" readingOrder="0"/>
    </dxf>
    <dxf>
      <alignment horizontal="center" readingOrder="0"/>
    </dxf>
    <dxf>
      <alignment horizontal="center" readingOrder="0"/>
    </dxf>
    <dxf>
      <alignment horizontal="center" readingOrder="0"/>
    </dxf>
    <dxf>
      <fill>
        <patternFill patternType="solid">
          <bgColor rgb="FFFFFF00"/>
        </patternFill>
      </fill>
    </dxf>
    <dxf>
      <numFmt numFmtId="165" formatCode="_(&quot;$&quot;* #,##0_);_(&quot;$&quot;* \(#,##0\);_(&quot;$&quot;* &quot;-&quot;??_);_(@_)"/>
    </dxf>
    <dxf>
      <numFmt numFmtId="14" formatCode="0.00%"/>
    </dxf>
    <dxf>
      <font>
        <sz val="12"/>
      </font>
    </dxf>
    <dxf>
      <font>
        <sz val="12"/>
      </font>
    </dxf>
    <dxf>
      <font>
        <sz val="12"/>
      </font>
    </dxf>
    <dxf>
      <alignment horizontal="center" readingOrder="0"/>
    </dxf>
    <dxf>
      <alignment horizontal="center" readingOrder="0"/>
    </dxf>
    <dxf>
      <alignment horizontal="center" readingOrder="0"/>
    </dxf>
    <dxf>
      <font>
        <strike val="0"/>
        <outline val="0"/>
        <shadow val="0"/>
        <u val="none"/>
        <vertAlign val="baseline"/>
        <color theme="0"/>
      </font>
      <fill>
        <patternFill patternType="none">
          <fgColor indexed="64"/>
          <bgColor auto="1"/>
        </patternFill>
      </fill>
    </dxf>
    <dxf>
      <font>
        <b val="0"/>
        <i val="0"/>
        <strike val="0"/>
        <condense val="0"/>
        <extend val="0"/>
        <outline val="0"/>
        <shadow val="0"/>
        <u val="none"/>
        <vertAlign val="baseline"/>
        <sz val="10"/>
        <color theme="1"/>
        <name val="Calibri Light"/>
        <scheme val="major"/>
      </font>
      <numFmt numFmtId="0" formatCode="General"/>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0"/>
        <color theme="1"/>
        <name val="Calibri Light"/>
        <scheme val="major"/>
      </font>
      <numFmt numFmtId="0" formatCode="General"/>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0"/>
        <color theme="1"/>
        <name val="Calibri Light"/>
        <scheme val="major"/>
      </font>
      <numFmt numFmtId="0" formatCode="General"/>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0"/>
        <color theme="1"/>
        <name val="Calibri Light"/>
        <scheme val="major"/>
      </font>
      <numFmt numFmtId="166" formatCode="0.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0"/>
        <color theme="1"/>
        <name val="Calibri Light"/>
        <scheme val="major"/>
      </font>
      <numFmt numFmtId="166" formatCode="0.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0"/>
        <color theme="1"/>
        <name val="Calibri Light"/>
        <scheme val="major"/>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theme="1"/>
        <name val="Calibri Light"/>
        <scheme val="major"/>
      </font>
      <numFmt numFmtId="165" formatCode="_(&quot;$&quot;* #,##0_);_(&quot;$&quot;* \(#,##0\);_(&quot;$&quot;* &quot;-&quot;??_);_(@_)"/>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0"/>
        <color theme="1"/>
        <name val="Calibri Light"/>
        <scheme val="major"/>
      </font>
      <numFmt numFmtId="166"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0"/>
        <color theme="1"/>
        <name val="Calibri Light"/>
        <scheme val="major"/>
      </font>
      <numFmt numFmtId="166" formatCode="0.0%"/>
      <fill>
        <patternFill patternType="none">
          <fgColor indexed="64"/>
          <bgColor auto="1"/>
        </patternFill>
      </fill>
    </dxf>
    <dxf>
      <font>
        <b val="0"/>
        <i val="0"/>
        <strike val="0"/>
        <condense val="0"/>
        <extend val="0"/>
        <outline val="0"/>
        <shadow val="0"/>
        <u val="none"/>
        <vertAlign val="baseline"/>
        <sz val="10"/>
        <color theme="1"/>
        <name val="Calibri Light"/>
        <scheme val="major"/>
      </font>
      <numFmt numFmtId="165" formatCode="_(&quot;$&quot;* #,##0_);_(&quot;$&quot;* \(#,##0\);_(&quot;$&quot;* &quot;-&quot;??_);_(@_)"/>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0"/>
        <color theme="1"/>
        <name val="Calibri Light"/>
        <scheme val="major"/>
      </font>
      <numFmt numFmtId="166"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0"/>
        <color theme="1"/>
        <name val="Calibri Light"/>
        <scheme val="major"/>
      </font>
      <numFmt numFmtId="166"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0"/>
        <color rgb="FF000000"/>
        <name val="Calibri Light"/>
        <scheme val="major"/>
      </font>
      <numFmt numFmtId="165" formatCode="_(&quot;$&quot;* #,##0_);_(&quot;$&quot;* \(#,##0\);_(&quot;$&quot;* &quot;-&quot;??_);_(@_)"/>
      <fill>
        <patternFill patternType="none">
          <fgColor indexed="64"/>
          <bgColor auto="1"/>
        </patternFill>
      </fill>
    </dxf>
    <dxf>
      <font>
        <b val="0"/>
        <i val="0"/>
        <strike val="0"/>
        <condense val="0"/>
        <extend val="0"/>
        <outline val="0"/>
        <shadow val="0"/>
        <u val="none"/>
        <vertAlign val="baseline"/>
        <sz val="10"/>
        <color rgb="FF000000"/>
        <name val="Calibri Light"/>
        <scheme val="major"/>
      </font>
      <numFmt numFmtId="165" formatCode="_(&quot;$&quot;* #,##0_);_(&quot;$&quot;* \(#,##0\);_(&quot;$&quot;* &quot;-&quot;??_);_(@_)"/>
      <fill>
        <patternFill patternType="none">
          <fgColor indexed="64"/>
          <bgColor auto="1"/>
        </patternFill>
      </fill>
    </dxf>
    <dxf>
      <font>
        <b val="0"/>
        <i val="0"/>
        <strike val="0"/>
        <condense val="0"/>
        <extend val="0"/>
        <outline val="0"/>
        <shadow val="0"/>
        <u val="none"/>
        <vertAlign val="baseline"/>
        <sz val="10"/>
        <color rgb="FF000000"/>
        <name val="Calibri Light"/>
        <scheme val="major"/>
      </font>
      <numFmt numFmtId="165" formatCode="_(&quot;$&quot;* #,##0_);_(&quot;$&quot;* \(#,##0\);_(&quot;$&quot;* &quot;-&quot;??_);_(@_)"/>
      <fill>
        <patternFill patternType="none">
          <fgColor indexed="64"/>
          <bgColor indexed="65"/>
        </patternFill>
      </fill>
    </dxf>
    <dxf>
      <font>
        <b val="0"/>
        <i val="0"/>
        <strike val="0"/>
        <condense val="0"/>
        <extend val="0"/>
        <outline val="0"/>
        <shadow val="0"/>
        <u val="none"/>
        <vertAlign val="baseline"/>
        <sz val="10"/>
        <color rgb="FF000000"/>
        <name val="Calibri Light"/>
        <scheme val="major"/>
      </font>
      <numFmt numFmtId="165" formatCode="_(&quot;$&quot;* #,##0_);_(&quot;$&quot;* \(#,##0\);_(&quot;$&quot;* &quot;-&quot;??_);_(@_)"/>
      <fill>
        <patternFill patternType="none">
          <fgColor indexed="64"/>
          <bgColor indexed="65"/>
        </patternFill>
      </fill>
    </dxf>
    <dxf>
      <font>
        <b val="0"/>
        <i val="0"/>
        <strike val="0"/>
        <condense val="0"/>
        <extend val="0"/>
        <outline val="0"/>
        <shadow val="0"/>
        <u val="none"/>
        <vertAlign val="baseline"/>
        <sz val="10"/>
        <color rgb="FF000000"/>
        <name val="Calibri Light"/>
        <scheme val="major"/>
      </font>
      <numFmt numFmtId="165" formatCode="_(&quot;$&quot;* #,##0_);_(&quot;$&quot;* \(#,##0\);_(&quot;$&quot;* &quot;-&quot;??_);_(@_)"/>
      <fill>
        <patternFill patternType="none">
          <fgColor indexed="64"/>
          <bgColor auto="1"/>
        </patternFill>
      </fill>
    </dxf>
    <dxf>
      <font>
        <b val="0"/>
        <i val="0"/>
        <strike val="0"/>
        <condense val="0"/>
        <extend val="0"/>
        <outline val="0"/>
        <shadow val="0"/>
        <u val="none"/>
        <vertAlign val="baseline"/>
        <sz val="10"/>
        <color rgb="FF000000"/>
        <name val="Calibri Light"/>
        <scheme val="major"/>
      </font>
      <numFmt numFmtId="165" formatCode="_(&quot;$&quot;* #,##0_);_(&quot;$&quot;* \(#,##0\);_(&quot;$&quot;* &quot;-&quot;??_);_(@_)"/>
      <fill>
        <patternFill patternType="none">
          <fgColor indexed="64"/>
          <bgColor auto="1"/>
        </patternFill>
      </fill>
    </dxf>
    <dxf>
      <font>
        <b val="0"/>
        <i val="0"/>
        <strike val="0"/>
        <condense val="0"/>
        <extend val="0"/>
        <outline val="0"/>
        <shadow val="0"/>
        <u val="none"/>
        <vertAlign val="baseline"/>
        <sz val="10"/>
        <color theme="1"/>
        <name val="Calibri Light"/>
        <scheme val="major"/>
      </font>
      <fill>
        <patternFill patternType="none">
          <fgColor indexed="64"/>
          <bgColor auto="1"/>
        </patternFill>
      </fill>
    </dxf>
    <dxf>
      <font>
        <b val="0"/>
        <i val="0"/>
        <strike val="0"/>
        <condense val="0"/>
        <extend val="0"/>
        <outline val="0"/>
        <shadow val="0"/>
        <u val="none"/>
        <vertAlign val="baseline"/>
        <sz val="10"/>
        <color theme="1"/>
        <name val="Calibri Light"/>
        <scheme val="major"/>
      </font>
      <fill>
        <patternFill patternType="none">
          <fgColor indexed="64"/>
          <bgColor auto="1"/>
        </patternFill>
      </fill>
    </dxf>
    <dxf>
      <font>
        <b val="0"/>
        <i val="0"/>
        <strike val="0"/>
        <condense val="0"/>
        <extend val="0"/>
        <outline val="0"/>
        <shadow val="0"/>
        <u val="none"/>
        <vertAlign val="baseline"/>
        <sz val="10"/>
        <color theme="1"/>
        <name val="Calibri Light"/>
        <scheme val="major"/>
      </font>
      <fill>
        <patternFill patternType="none">
          <fgColor indexed="64"/>
          <bgColor auto="1"/>
        </patternFill>
      </fill>
    </dxf>
    <dxf>
      <font>
        <b val="0"/>
        <i val="0"/>
        <strike val="0"/>
        <condense val="0"/>
        <extend val="0"/>
        <outline val="0"/>
        <shadow val="0"/>
        <u val="none"/>
        <vertAlign val="baseline"/>
        <sz val="10"/>
        <color theme="1"/>
        <name val="Calibri Light"/>
        <scheme val="major"/>
      </font>
      <fill>
        <patternFill patternType="none">
          <fgColor indexed="64"/>
          <bgColor auto="1"/>
        </patternFill>
      </fill>
    </dxf>
    <dxf>
      <font>
        <b val="0"/>
        <i val="0"/>
        <strike val="0"/>
        <condense val="0"/>
        <extend val="0"/>
        <outline val="0"/>
        <shadow val="0"/>
        <u val="none"/>
        <vertAlign val="baseline"/>
        <sz val="10"/>
        <color theme="1"/>
        <name val="Calibri Light"/>
        <scheme val="major"/>
      </font>
      <fill>
        <patternFill patternType="none">
          <fgColor indexed="64"/>
          <bgColor auto="1"/>
        </patternFill>
      </fill>
    </dxf>
    <dxf>
      <font>
        <b val="0"/>
        <i val="0"/>
        <strike val="0"/>
        <condense val="0"/>
        <extend val="0"/>
        <outline val="0"/>
        <shadow val="0"/>
        <u val="none"/>
        <vertAlign val="baseline"/>
        <sz val="10"/>
        <color theme="1"/>
        <name val="Calibri Light"/>
        <scheme val="major"/>
      </font>
      <fill>
        <patternFill patternType="none">
          <fgColor indexed="64"/>
          <bgColor auto="1"/>
        </patternFill>
      </fill>
    </dxf>
    <dxf>
      <font>
        <b val="0"/>
        <i val="0"/>
        <strike val="0"/>
        <condense val="0"/>
        <extend val="0"/>
        <outline val="0"/>
        <shadow val="0"/>
        <u val="none"/>
        <vertAlign val="baseline"/>
        <sz val="10"/>
        <color theme="1"/>
        <name val="Calibri Light"/>
        <scheme val="major"/>
      </font>
      <fill>
        <patternFill patternType="none">
          <fgColor indexed="64"/>
          <bgColor auto="1"/>
        </patternFill>
      </fill>
    </dxf>
    <dxf>
      <font>
        <b val="0"/>
        <i val="0"/>
        <strike val="0"/>
        <condense val="0"/>
        <extend val="0"/>
        <outline val="0"/>
        <shadow val="0"/>
        <u val="none"/>
        <vertAlign val="baseline"/>
        <sz val="10"/>
        <color theme="1"/>
        <name val="Calibri Light"/>
        <scheme val="major"/>
      </font>
      <fill>
        <patternFill patternType="none">
          <fgColor indexed="64"/>
          <bgColor auto="1"/>
        </patternFill>
      </fill>
    </dxf>
    <dxf>
      <font>
        <b val="0"/>
        <i val="0"/>
        <strike val="0"/>
        <condense val="0"/>
        <extend val="0"/>
        <outline val="0"/>
        <shadow val="0"/>
        <u val="none"/>
        <vertAlign val="baseline"/>
        <sz val="10"/>
        <color theme="1"/>
        <name val="Calibri Light"/>
        <scheme val="major"/>
      </font>
      <fill>
        <patternFill patternType="none">
          <fgColor indexed="64"/>
          <bgColor auto="1"/>
        </patternFill>
      </fill>
    </dxf>
    <dxf>
      <font>
        <b val="0"/>
        <i val="0"/>
        <strike val="0"/>
        <condense val="0"/>
        <extend val="0"/>
        <outline val="0"/>
        <shadow val="0"/>
        <u val="none"/>
        <vertAlign val="baseline"/>
        <sz val="10"/>
        <color theme="1"/>
        <name val="Calibri Light"/>
        <scheme val="major"/>
      </font>
      <fill>
        <patternFill patternType="none">
          <fgColor indexed="64"/>
          <bgColor auto="1"/>
        </patternFill>
      </fill>
    </dxf>
    <dxf>
      <font>
        <b val="0"/>
        <i val="0"/>
        <strike val="0"/>
        <condense val="0"/>
        <extend val="0"/>
        <outline val="0"/>
        <shadow val="0"/>
        <u val="none"/>
        <vertAlign val="baseline"/>
        <sz val="10"/>
        <color theme="1"/>
        <name val="Calibri Light"/>
        <scheme val="major"/>
      </font>
      <fill>
        <patternFill patternType="none">
          <fgColor indexed="64"/>
          <bgColor auto="1"/>
        </patternFill>
      </fill>
    </dxf>
    <dxf>
      <font>
        <b val="0"/>
        <i val="0"/>
        <strike val="0"/>
        <condense val="0"/>
        <extend val="0"/>
        <outline val="0"/>
        <shadow val="0"/>
        <u val="none"/>
        <vertAlign val="baseline"/>
        <sz val="10"/>
        <color theme="1"/>
        <name val="Calibri Light"/>
        <scheme val="major"/>
      </font>
      <numFmt numFmtId="164" formatCode="&quot;$&quot;#,##0.00"/>
      <fill>
        <patternFill patternType="none">
          <fgColor indexed="64"/>
          <bgColor auto="1"/>
        </patternFill>
      </fill>
    </dxf>
    <dxf>
      <font>
        <b val="0"/>
        <i val="0"/>
        <strike val="0"/>
        <condense val="0"/>
        <extend val="0"/>
        <outline val="0"/>
        <shadow val="0"/>
        <u val="none"/>
        <vertAlign val="baseline"/>
        <sz val="10"/>
        <color theme="1"/>
        <name val="Calibri Light"/>
        <scheme val="major"/>
      </font>
      <fill>
        <patternFill patternType="none">
          <fgColor indexed="64"/>
          <bgColor indexed="65"/>
        </patternFill>
      </fill>
    </dxf>
    <dxf>
      <font>
        <b val="0"/>
        <i val="0"/>
        <strike val="0"/>
        <condense val="0"/>
        <extend val="0"/>
        <outline val="0"/>
        <shadow val="0"/>
        <u val="none"/>
        <vertAlign val="baseline"/>
        <sz val="10"/>
        <color theme="1"/>
        <name val="Calibri Light"/>
        <scheme val="major"/>
      </font>
      <fill>
        <patternFill patternType="none">
          <fgColor indexed="64"/>
          <bgColor indexed="65"/>
        </patternFill>
      </fill>
    </dxf>
    <dxf>
      <font>
        <b val="0"/>
        <i val="0"/>
        <strike val="0"/>
        <condense val="0"/>
        <extend val="0"/>
        <outline val="0"/>
        <shadow val="0"/>
        <u val="none"/>
        <vertAlign val="baseline"/>
        <sz val="10"/>
        <color theme="1"/>
        <name val="Calibri Light"/>
        <scheme val="major"/>
      </font>
      <fill>
        <patternFill patternType="none">
          <fgColor indexed="64"/>
          <bgColor indexed="65"/>
        </patternFill>
      </fill>
    </dxf>
    <dxf>
      <font>
        <b val="0"/>
        <i val="0"/>
        <strike val="0"/>
        <condense val="0"/>
        <extend val="0"/>
        <outline val="0"/>
        <shadow val="0"/>
        <u val="none"/>
        <vertAlign val="baseline"/>
        <sz val="10"/>
        <color theme="1"/>
        <name val="Calibri Light"/>
        <scheme val="major"/>
      </font>
      <fill>
        <patternFill patternType="none">
          <fgColor indexed="64"/>
          <bgColor indexed="65"/>
        </patternFill>
      </fill>
    </dxf>
    <dxf>
      <font>
        <b val="0"/>
        <i val="0"/>
        <strike val="0"/>
        <condense val="0"/>
        <extend val="0"/>
        <outline val="0"/>
        <shadow val="0"/>
        <u val="none"/>
        <vertAlign val="baseline"/>
        <sz val="10"/>
        <color theme="1"/>
        <name val="Calibri Light"/>
        <scheme val="major"/>
      </font>
      <fill>
        <patternFill patternType="none">
          <fgColor indexed="64"/>
          <bgColor auto="1"/>
        </patternFill>
      </fill>
    </dxf>
    <dxf>
      <font>
        <b val="0"/>
        <i val="0"/>
        <strike val="0"/>
        <condense val="0"/>
        <extend val="0"/>
        <outline val="0"/>
        <shadow val="0"/>
        <u val="none"/>
        <vertAlign val="baseline"/>
        <sz val="10"/>
        <color theme="1"/>
        <name val="Calibri Light"/>
        <scheme val="major"/>
      </font>
      <fill>
        <patternFill patternType="none">
          <fgColor indexed="64"/>
          <bgColor auto="1"/>
        </patternFill>
      </fill>
    </dxf>
    <dxf>
      <font>
        <b val="0"/>
        <i val="0"/>
        <strike val="0"/>
        <condense val="0"/>
        <extend val="0"/>
        <outline val="0"/>
        <shadow val="0"/>
        <u val="none"/>
        <vertAlign val="baseline"/>
        <sz val="10"/>
        <color theme="1"/>
        <name val="Calibri Light"/>
        <scheme val="major"/>
      </font>
      <fill>
        <patternFill patternType="none">
          <fgColor indexed="64"/>
          <bgColor auto="1"/>
        </patternFill>
      </fill>
    </dxf>
    <dxf>
      <font>
        <b val="0"/>
        <i val="0"/>
        <strike val="0"/>
        <condense val="0"/>
        <extend val="0"/>
        <outline val="0"/>
        <shadow val="0"/>
        <u val="none"/>
        <vertAlign val="baseline"/>
        <sz val="10"/>
        <color theme="1"/>
        <name val="Calibri Light"/>
        <scheme val="major"/>
      </font>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0"/>
        <color theme="1"/>
        <name val="Calibri Light"/>
        <scheme val="major"/>
      </font>
      <numFmt numFmtId="19" formatCode="m/d/yyyy"/>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Calibri Light"/>
        <scheme val="major"/>
      </font>
      <numFmt numFmtId="19" formatCode="m/d/yyyy"/>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0"/>
        <color theme="1"/>
        <name val="Calibri Light"/>
        <scheme val="major"/>
      </font>
      <numFmt numFmtId="19" formatCode="m/d/yyyy"/>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0"/>
        <color theme="1"/>
        <name val="Calibri Light"/>
        <scheme val="major"/>
      </font>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0"/>
        <color theme="1"/>
        <name val="Calibri Light"/>
        <scheme val="major"/>
      </font>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0"/>
        <color theme="1"/>
        <name val="Calibri Light"/>
        <scheme val="major"/>
      </font>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0"/>
        <color theme="1"/>
        <name val="Calibri Light"/>
        <scheme val="major"/>
      </font>
      <fill>
        <patternFill patternType="none">
          <fgColor indexed="64"/>
          <bgColor auto="1"/>
        </patternFill>
      </fill>
    </dxf>
    <dxf>
      <border outline="0">
        <top style="thin">
          <color indexed="64"/>
        </top>
      </border>
    </dxf>
    <dxf>
      <border outline="0">
        <bottom style="thin">
          <color indexed="64"/>
        </bottom>
      </border>
    </dxf>
    <dxf>
      <font>
        <b/>
        <i val="0"/>
        <strike val="0"/>
        <condense val="0"/>
        <extend val="0"/>
        <outline val="0"/>
        <shadow val="0"/>
        <u val="none"/>
        <vertAlign val="baseline"/>
        <sz val="10"/>
        <color theme="1"/>
        <name val="Calibri Light"/>
        <scheme val="major"/>
      </font>
      <fill>
        <patternFill patternType="none">
          <fgColor indexed="64"/>
          <bgColor auto="1"/>
        </patternFill>
      </fill>
      <alignment horizontal="center" vertical="top" textRotation="0" wrapText="1" indent="0" justifyLastLine="0" shrinkToFit="0" readingOrder="0"/>
      <border diagonalUp="0" diagonalDown="0" outline="0">
        <left style="thin">
          <color indexed="64"/>
        </left>
        <right style="thin">
          <color indexed="64"/>
        </right>
        <top/>
        <bottom/>
      </border>
    </dxf>
    <dxf>
      <font>
        <b/>
        <i val="0"/>
        <sz val="11"/>
        <color auto="1"/>
      </font>
      <border>
        <left style="thin">
          <color theme="1" tint="0.34998626667073579"/>
        </left>
        <right style="thin">
          <color theme="1" tint="0.34998626667073579"/>
        </right>
        <top style="thin">
          <color theme="1" tint="0.34998626667073579"/>
        </top>
        <bottom style="thin">
          <color theme="1" tint="0.34998626667073579"/>
        </bottom>
      </border>
    </dxf>
    <dxf>
      <fill>
        <patternFill>
          <bgColor theme="0"/>
        </patternFill>
      </fill>
      <border diagonalUp="0" diagonalDown="0">
        <left/>
        <right/>
        <top/>
        <bottom/>
        <vertical/>
        <horizontal/>
      </border>
    </dxf>
    <dxf>
      <font>
        <b/>
        <i val="0"/>
        <sz val="11"/>
        <color auto="1"/>
      </font>
      <border>
        <left style="thin">
          <color theme="1" tint="0.34998626667073579"/>
        </left>
        <right style="thin">
          <color theme="1" tint="0.34998626667073579"/>
        </right>
        <top style="thin">
          <color theme="1" tint="0.34998626667073579"/>
        </top>
        <bottom style="thin">
          <color theme="1" tint="0.34998626667073579"/>
        </bottom>
      </border>
    </dxf>
    <dxf>
      <fill>
        <patternFill>
          <bgColor theme="0"/>
        </patternFill>
      </fill>
      <border diagonalUp="0" diagonalDown="0">
        <left/>
        <right/>
        <top/>
        <bottom/>
        <vertical/>
        <horizontal/>
      </border>
    </dxf>
  </dxfs>
  <tableStyles count="2" defaultTableStyle="TableStyleMedium2" defaultPivotStyle="PivotStyleLight16">
    <tableStyle name="Slicer Style 1" pivot="0" table="0" count="8" xr9:uid="{00000000-0011-0000-FFFF-FFFF00000000}">
      <tableStyleElement type="wholeTable" dxfId="100"/>
      <tableStyleElement type="headerRow" dxfId="99"/>
    </tableStyle>
    <tableStyle name="Slicer Style 1 2" pivot="0" table="0" count="8" xr9:uid="{00000000-0011-0000-FFFF-FFFF01000000}">
      <tableStyleElement type="wholeTable" dxfId="98"/>
      <tableStyleElement type="headerRow" dxfId="97"/>
    </tableStyle>
  </tableStyles>
  <colors>
    <mruColors>
      <color rgb="FFFFEBEB"/>
      <color rgb="FFFF9933"/>
      <color rgb="FFEBE29D"/>
      <color rgb="FFD5FFE8"/>
      <color rgb="FFFFFFE1"/>
      <color rgb="FFFFD9D9"/>
      <color rgb="FF97FFC6"/>
      <color rgb="FFDFD05F"/>
      <color rgb="FF00E266"/>
      <color rgb="FFFF7979"/>
    </mruColors>
  </colors>
  <extLst>
    <ext xmlns:x14="http://schemas.microsoft.com/office/spreadsheetml/2009/9/main" uri="{46F421CA-312F-682f-3DD2-61675219B42D}">
      <x14:dxfs count="12">
        <dxf>
          <font>
            <color rgb="FFC00000"/>
          </font>
        </dxf>
        <dxf>
          <font>
            <sz val="9"/>
            <color rgb="FFC00000"/>
          </font>
          <border diagonalUp="0" diagonalDown="0">
            <left/>
            <right/>
            <top/>
            <bottom/>
            <vertical/>
            <horizontal/>
          </border>
        </dxf>
        <dxf>
          <font>
            <sz val="9"/>
            <color rgb="FFC00000"/>
          </font>
        </dxf>
        <dxf>
          <font>
            <b val="0"/>
            <i val="0"/>
            <sz val="10"/>
          </font>
          <fill>
            <patternFill>
              <bgColor theme="0" tint="-4.9989318521683403E-2"/>
            </patternFill>
          </fill>
          <border>
            <left style="thin">
              <color theme="1" tint="0.34998626667073579"/>
            </left>
            <right style="thin">
              <color theme="1" tint="0.34998626667073579"/>
            </right>
            <top style="thin">
              <color theme="1" tint="0.34998626667073579"/>
            </top>
            <bottom style="thin">
              <color theme="1" tint="0.34998626667073579"/>
            </bottom>
          </border>
        </dxf>
        <dxf>
          <font>
            <color theme="0"/>
          </font>
          <border diagonalUp="0" diagonalDown="0">
            <left/>
            <right/>
            <top/>
            <bottom/>
            <vertical/>
            <horizontal/>
          </border>
        </dxf>
        <dxf>
          <font>
            <sz val="9"/>
          </font>
          <border diagonalUp="0" diagonalDown="0">
            <left/>
            <right/>
            <top/>
            <bottom/>
            <vertical/>
            <horizontal/>
          </border>
        </dxf>
        <dxf>
          <font>
            <color rgb="FFC00000"/>
          </font>
        </dxf>
        <dxf>
          <font>
            <sz val="9"/>
            <color rgb="FFC00000"/>
          </font>
          <border diagonalUp="0" diagonalDown="0">
            <left/>
            <right/>
            <top/>
            <bottom/>
            <vertical/>
            <horizontal/>
          </border>
        </dxf>
        <dxf>
          <font>
            <sz val="9"/>
            <color rgb="FFC00000"/>
          </font>
        </dxf>
        <dxf>
          <font>
            <b val="0"/>
            <i val="0"/>
            <sz val="10"/>
          </font>
          <fill>
            <patternFill>
              <bgColor theme="0" tint="-4.9989318521683403E-2"/>
            </patternFill>
          </fill>
          <border>
            <left style="thin">
              <color theme="1" tint="0.34998626667073579"/>
            </left>
            <right style="thin">
              <color theme="1" tint="0.34998626667073579"/>
            </right>
            <top style="thin">
              <color theme="1" tint="0.34998626667073579"/>
            </top>
            <bottom style="thin">
              <color theme="1" tint="0.34998626667073579"/>
            </bottom>
          </border>
        </dxf>
        <dxf>
          <font>
            <color theme="0"/>
          </font>
          <border diagonalUp="0" diagonalDown="0">
            <left/>
            <right/>
            <top/>
            <bottom/>
            <vertical/>
            <horizontal/>
          </border>
        </dxf>
        <dxf>
          <font>
            <sz val="9"/>
          </font>
          <border diagonalUp="0" diagonalDown="0">
            <left/>
            <right/>
            <top/>
            <bottom/>
            <vertical/>
            <horizontal/>
          </border>
        </dxf>
      </x14:dxfs>
    </ext>
    <ext xmlns:x14="http://schemas.microsoft.com/office/spreadsheetml/2009/9/main" uri="{EB79DEF2-80B8-43e5-95BD-54CBDDF9020C}">
      <x14:slicerStyles defaultSlicerStyle="SlicerStyleLight1">
        <x14:slicerStyle name="Slicer Style 1">
          <x14:slicerStyleElements>
            <x14:slicerStyleElement type="unselectedItemWithData" dxfId="11"/>
            <x14:slicerStyleElement type="unselectedItemWithNoData" dxfId="10"/>
            <x14:slicerStyleElement type="selectedItemWithData" dxfId="9"/>
            <x14:slicerStyleElement type="hoveredUnselectedItemWithData" dxfId="8"/>
            <x14:slicerStyleElement type="hoveredSelectedItemWithData" dxfId="7"/>
            <x14:slicerStyleElement type="hoveredSelectedItemWithNoData" dxfId="6"/>
          </x14:slicerStyleElements>
        </x14:slicerStyle>
        <x14:slicerStyle name="Slicer Style 1 2">
          <x14:slicerStyleElements>
            <x14:slicerStyleElement type="unselectedItemWithData" dxfId="5"/>
            <x14:slicerStyleElement type="unselectedItemWithNoData" dxfId="4"/>
            <x14:slicerStyleElement type="selectedItemWithData" dxfId="3"/>
            <x14:slicerStyleElement type="hoveredUnselectedItemWithData" dxfId="2"/>
            <x14:slicerStyleElement type="hoveredSelectedItemWith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1.xml"/><Relationship Id="rId13" Type="http://schemas.openxmlformats.org/officeDocument/2006/relationships/customXml" Target="../customXml/item1.xml"/><Relationship Id="rId18" Type="http://schemas.openxmlformats.org/officeDocument/2006/relationships/customXml" Target="../customXml/item6.xml"/><Relationship Id="rId26" Type="http://schemas.openxmlformats.org/officeDocument/2006/relationships/customXml" Target="../customXml/item14.xml"/><Relationship Id="rId3" Type="http://schemas.openxmlformats.org/officeDocument/2006/relationships/worksheet" Target="worksheets/sheet3.xml"/><Relationship Id="rId21" Type="http://schemas.openxmlformats.org/officeDocument/2006/relationships/customXml" Target="../customXml/item9.xml"/><Relationship Id="rId7" Type="http://schemas.openxmlformats.org/officeDocument/2006/relationships/pivotCacheDefinition" Target="pivotCache/pivotCacheDefinition1.xml"/><Relationship Id="rId12" Type="http://schemas.openxmlformats.org/officeDocument/2006/relationships/calcChain" Target="calcChain.xml"/><Relationship Id="rId17" Type="http://schemas.openxmlformats.org/officeDocument/2006/relationships/customXml" Target="../customXml/item5.xml"/><Relationship Id="rId25" Type="http://schemas.openxmlformats.org/officeDocument/2006/relationships/customXml" Target="../customXml/item13.xml"/><Relationship Id="rId2" Type="http://schemas.openxmlformats.org/officeDocument/2006/relationships/worksheet" Target="worksheets/sheet2.xml"/><Relationship Id="rId16" Type="http://schemas.openxmlformats.org/officeDocument/2006/relationships/customXml" Target="../customXml/item4.xml"/><Relationship Id="rId20" Type="http://schemas.openxmlformats.org/officeDocument/2006/relationships/customXml" Target="../customXml/item8.xml"/><Relationship Id="rId29" Type="http://schemas.openxmlformats.org/officeDocument/2006/relationships/customXml" Target="../customXml/item1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24" Type="http://schemas.openxmlformats.org/officeDocument/2006/relationships/customXml" Target="../customXml/item12.xml"/><Relationship Id="rId32" Type="http://schemas.openxmlformats.org/officeDocument/2006/relationships/customXml" Target="../customXml/item20.xml"/><Relationship Id="rId5" Type="http://schemas.openxmlformats.org/officeDocument/2006/relationships/worksheet" Target="worksheets/sheet5.xml"/><Relationship Id="rId15" Type="http://schemas.openxmlformats.org/officeDocument/2006/relationships/customXml" Target="../customXml/item3.xml"/><Relationship Id="rId23" Type="http://schemas.openxmlformats.org/officeDocument/2006/relationships/customXml" Target="../customXml/item11.xml"/><Relationship Id="rId28" Type="http://schemas.openxmlformats.org/officeDocument/2006/relationships/customXml" Target="../customXml/item16.xml"/><Relationship Id="rId10" Type="http://schemas.openxmlformats.org/officeDocument/2006/relationships/styles" Target="styles.xml"/><Relationship Id="rId19" Type="http://schemas.openxmlformats.org/officeDocument/2006/relationships/customXml" Target="../customXml/item7.xml"/><Relationship Id="rId31" Type="http://schemas.openxmlformats.org/officeDocument/2006/relationships/customXml" Target="../customXml/item19.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 Id="rId22" Type="http://schemas.openxmlformats.org/officeDocument/2006/relationships/customXml" Target="../customXml/item10.xml"/><Relationship Id="rId27" Type="http://schemas.openxmlformats.org/officeDocument/2006/relationships/customXml" Target="../customXml/item15.xml"/><Relationship Id="rId30" Type="http://schemas.openxmlformats.org/officeDocument/2006/relationships/customXml" Target="../customXml/item18.xml"/></Relationships>
</file>

<file path=xl/drawings/drawing1.xml><?xml version="1.0" encoding="utf-8"?>
<xdr:wsDr xmlns:xdr="http://schemas.openxmlformats.org/drawingml/2006/spreadsheetDrawing" xmlns:a="http://schemas.openxmlformats.org/drawingml/2006/main">
  <xdr:twoCellAnchor>
    <xdr:from>
      <xdr:col>7</xdr:col>
      <xdr:colOff>797719</xdr:colOff>
      <xdr:row>0</xdr:row>
      <xdr:rowOff>214312</xdr:rowOff>
    </xdr:from>
    <xdr:to>
      <xdr:col>9</xdr:col>
      <xdr:colOff>1095374</xdr:colOff>
      <xdr:row>0</xdr:row>
      <xdr:rowOff>535781</xdr:rowOff>
    </xdr:to>
    <xdr:sp macro="" textlink="">
      <xdr:nvSpPr>
        <xdr:cNvPr id="4" name="Rounded Rectangle 3">
          <a:extLst>
            <a:ext uri="{FF2B5EF4-FFF2-40B4-BE49-F238E27FC236}">
              <a16:creationId xmlns:a16="http://schemas.microsoft.com/office/drawing/2014/main" id="{00000000-0008-0000-0000-000004000000}"/>
            </a:ext>
          </a:extLst>
        </xdr:cNvPr>
        <xdr:cNvSpPr/>
      </xdr:nvSpPr>
      <xdr:spPr>
        <a:xfrm>
          <a:off x="7617619" y="214312"/>
          <a:ext cx="3212305" cy="321469"/>
        </a:xfrm>
        <a:prstGeom prst="roundRect">
          <a:avLst/>
        </a:prstGeom>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ctr"/>
          <a:r>
            <a:rPr lang="en-US" sz="1600" b="0">
              <a:solidFill>
                <a:srgbClr val="B52213"/>
              </a:solidFill>
              <a:latin typeface="Aharoni" panose="02010803020104030203" pitchFamily="2" charset="-79"/>
              <a:cs typeface="Aharoni" panose="02010803020104030203" pitchFamily="2" charset="-79"/>
            </a:rPr>
            <a:t>DO NOT CHANGE HEADER</a:t>
          </a:r>
          <a:r>
            <a:rPr lang="en-US" sz="1600" b="0" baseline="0">
              <a:solidFill>
                <a:srgbClr val="B52213"/>
              </a:solidFill>
              <a:latin typeface="Aharoni" panose="02010803020104030203" pitchFamily="2" charset="-79"/>
              <a:cs typeface="Aharoni" panose="02010803020104030203" pitchFamily="2" charset="-79"/>
            </a:rPr>
            <a:t> NAMES</a:t>
          </a:r>
          <a:endParaRPr lang="en-US" sz="1600" b="0">
            <a:solidFill>
              <a:srgbClr val="B52213"/>
            </a:solidFill>
            <a:latin typeface="Aharoni" panose="02010803020104030203" pitchFamily="2" charset="-79"/>
            <a:cs typeface="Aharoni" panose="02010803020104030203" pitchFamily="2" charset="-79"/>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797719</xdr:colOff>
      <xdr:row>0</xdr:row>
      <xdr:rowOff>214312</xdr:rowOff>
    </xdr:from>
    <xdr:to>
      <xdr:col>9</xdr:col>
      <xdr:colOff>1095374</xdr:colOff>
      <xdr:row>0</xdr:row>
      <xdr:rowOff>535781</xdr:rowOff>
    </xdr:to>
    <xdr:sp macro="" textlink="">
      <xdr:nvSpPr>
        <xdr:cNvPr id="2" name="Rounded Rectangle 1">
          <a:extLst>
            <a:ext uri="{FF2B5EF4-FFF2-40B4-BE49-F238E27FC236}">
              <a16:creationId xmlns:a16="http://schemas.microsoft.com/office/drawing/2014/main" id="{00000000-0008-0000-0100-000002000000}"/>
            </a:ext>
          </a:extLst>
        </xdr:cNvPr>
        <xdr:cNvSpPr/>
      </xdr:nvSpPr>
      <xdr:spPr>
        <a:xfrm>
          <a:off x="7620000" y="214312"/>
          <a:ext cx="3214687" cy="321469"/>
        </a:xfrm>
        <a:prstGeom prst="roundRect">
          <a:avLst/>
        </a:prstGeom>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ctr"/>
          <a:r>
            <a:rPr lang="en-US" sz="1600" b="0">
              <a:solidFill>
                <a:srgbClr val="B52213"/>
              </a:solidFill>
              <a:latin typeface="Aharoni" panose="02010803020104030203" pitchFamily="2" charset="-79"/>
              <a:cs typeface="Aharoni" panose="02010803020104030203" pitchFamily="2" charset="-79"/>
            </a:rPr>
            <a:t>DO NOT CHANGE HEADER</a:t>
          </a:r>
          <a:r>
            <a:rPr lang="en-US" sz="1600" b="0" baseline="0">
              <a:solidFill>
                <a:srgbClr val="B52213"/>
              </a:solidFill>
              <a:latin typeface="Aharoni" panose="02010803020104030203" pitchFamily="2" charset="-79"/>
              <a:cs typeface="Aharoni" panose="02010803020104030203" pitchFamily="2" charset="-79"/>
            </a:rPr>
            <a:t> NAMES</a:t>
          </a:r>
          <a:endParaRPr lang="en-US" sz="1600" b="0">
            <a:solidFill>
              <a:srgbClr val="B52213"/>
            </a:solidFill>
            <a:latin typeface="Aharoni" panose="02010803020104030203" pitchFamily="2" charset="-79"/>
            <a:cs typeface="Aharoni" panose="02010803020104030203" pitchFamily="2" charset="-79"/>
          </a:endParaRPr>
        </a:p>
      </xdr:txBody>
    </xdr:sp>
    <xdr:clientData/>
  </xdr:twoCellAnchor>
  <xdr:twoCellAnchor>
    <xdr:from>
      <xdr:col>10</xdr:col>
      <xdr:colOff>130968</xdr:colOff>
      <xdr:row>0</xdr:row>
      <xdr:rowOff>214312</xdr:rowOff>
    </xdr:from>
    <xdr:to>
      <xdr:col>12</xdr:col>
      <xdr:colOff>726280</xdr:colOff>
      <xdr:row>0</xdr:row>
      <xdr:rowOff>535781</xdr:rowOff>
    </xdr:to>
    <xdr:sp macro="[0]!CLEARDATASHEET" textlink="">
      <xdr:nvSpPr>
        <xdr:cNvPr id="3" name="Rounded Rectangle 2">
          <a:extLst>
            <a:ext uri="{FF2B5EF4-FFF2-40B4-BE49-F238E27FC236}">
              <a16:creationId xmlns:a16="http://schemas.microsoft.com/office/drawing/2014/main" id="{00000000-0008-0000-0100-000003000000}"/>
            </a:ext>
          </a:extLst>
        </xdr:cNvPr>
        <xdr:cNvSpPr/>
      </xdr:nvSpPr>
      <xdr:spPr>
        <a:xfrm>
          <a:off x="10977562" y="214312"/>
          <a:ext cx="3214687" cy="321469"/>
        </a:xfrm>
        <a:prstGeom prst="roundRect">
          <a:avLst/>
        </a:prstGeom>
        <a:solidFill>
          <a:schemeClr val="tx1">
            <a:lumMod val="50000"/>
            <a:lumOff val="50000"/>
          </a:schemeClr>
        </a:solidFill>
        <a:ln w="38100">
          <a:solidFill>
            <a:srgbClr val="002060"/>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n-US" sz="1600" b="0">
              <a:solidFill>
                <a:schemeClr val="bg1"/>
              </a:solidFill>
              <a:latin typeface="Aharoni" panose="02010803020104030203" pitchFamily="2" charset="-79"/>
              <a:cs typeface="Aharoni" panose="02010803020104030203" pitchFamily="2" charset="-79"/>
            </a:rPr>
            <a:t>CLEAR CLEAN UP DATA SHEET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9</xdr:col>
      <xdr:colOff>809625</xdr:colOff>
      <xdr:row>0</xdr:row>
      <xdr:rowOff>369095</xdr:rowOff>
    </xdr:from>
    <xdr:to>
      <xdr:col>14</xdr:col>
      <xdr:colOff>107156</xdr:colOff>
      <xdr:row>0</xdr:row>
      <xdr:rowOff>690564</xdr:rowOff>
    </xdr:to>
    <xdr:sp macro="[0]!CLEARALLMASTER" textlink="">
      <xdr:nvSpPr>
        <xdr:cNvPr id="3" name="Rounded Rectangle 2">
          <a:extLst>
            <a:ext uri="{FF2B5EF4-FFF2-40B4-BE49-F238E27FC236}">
              <a16:creationId xmlns:a16="http://schemas.microsoft.com/office/drawing/2014/main" id="{00000000-0008-0000-0200-000003000000}"/>
            </a:ext>
          </a:extLst>
        </xdr:cNvPr>
        <xdr:cNvSpPr/>
      </xdr:nvSpPr>
      <xdr:spPr>
        <a:xfrm>
          <a:off x="8096250" y="369095"/>
          <a:ext cx="3452812" cy="321469"/>
        </a:xfrm>
        <a:prstGeom prst="roundRect">
          <a:avLst/>
        </a:prstGeom>
        <a:ln w="38100">
          <a:solidFill>
            <a:schemeClr val="tx1"/>
          </a:solid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n-US" sz="1600" b="0">
              <a:solidFill>
                <a:srgbClr val="B52213"/>
              </a:solidFill>
              <a:latin typeface="Aharoni" panose="02010803020104030203" pitchFamily="2" charset="-79"/>
              <a:cs typeface="Aharoni" panose="02010803020104030203" pitchFamily="2" charset="-79"/>
            </a:rPr>
            <a:t>CLEAR ALL MASTER DATA </a:t>
          </a:r>
        </a:p>
      </xdr:txBody>
    </xdr:sp>
    <xdr:clientData/>
  </xdr:twoCellAnchor>
  <xdr:twoCellAnchor>
    <xdr:from>
      <xdr:col>46</xdr:col>
      <xdr:colOff>119063</xdr:colOff>
      <xdr:row>0</xdr:row>
      <xdr:rowOff>83345</xdr:rowOff>
    </xdr:from>
    <xdr:to>
      <xdr:col>50</xdr:col>
      <xdr:colOff>178594</xdr:colOff>
      <xdr:row>0</xdr:row>
      <xdr:rowOff>916782</xdr:rowOff>
    </xdr:to>
    <xdr:sp macro="" textlink="">
      <xdr:nvSpPr>
        <xdr:cNvPr id="2" name="Rounded Rectangle 1">
          <a:extLst>
            <a:ext uri="{FF2B5EF4-FFF2-40B4-BE49-F238E27FC236}">
              <a16:creationId xmlns:a16="http://schemas.microsoft.com/office/drawing/2014/main" id="{00000000-0008-0000-0200-000002000000}"/>
            </a:ext>
          </a:extLst>
        </xdr:cNvPr>
        <xdr:cNvSpPr/>
      </xdr:nvSpPr>
      <xdr:spPr>
        <a:xfrm>
          <a:off x="38302407" y="83345"/>
          <a:ext cx="1654968" cy="833437"/>
        </a:xfrm>
        <a:prstGeom prst="roundRect">
          <a:avLst/>
        </a:prstGeom>
        <a:solidFill>
          <a:srgbClr val="FFFF00"/>
        </a:solidFill>
        <a:ln w="28575">
          <a:solidFill>
            <a:schemeClr val="bg1">
              <a:lumMod val="65000"/>
            </a:schemeClr>
          </a:solidFill>
        </a:ln>
        <a:scene3d>
          <a:camera prst="orthographicFront"/>
          <a:lightRig rig="threePt" dir="t"/>
        </a:scene3d>
        <a:sp3d>
          <a:bevelT/>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US" sz="1200" b="0">
              <a:solidFill>
                <a:srgbClr val="B52213"/>
              </a:solidFill>
              <a:latin typeface="Aharoni" panose="02010803020104030203" pitchFamily="2" charset="-79"/>
              <a:cs typeface="Aharoni" panose="02010803020104030203" pitchFamily="2" charset="-79"/>
            </a:rPr>
            <a:t>DO NOT INPUT ANYTHING INTO COLUMNS AA</a:t>
          </a:r>
          <a:r>
            <a:rPr lang="en-US" sz="1200" b="0" baseline="0">
              <a:solidFill>
                <a:srgbClr val="B52213"/>
              </a:solidFill>
              <a:latin typeface="Aharoni" panose="02010803020104030203" pitchFamily="2" charset="-79"/>
              <a:cs typeface="Aharoni" panose="02010803020104030203" pitchFamily="2" charset="-79"/>
            </a:rPr>
            <a:t> THRU AM</a:t>
          </a:r>
          <a:endParaRPr lang="en-US" sz="1200" b="0">
            <a:solidFill>
              <a:srgbClr val="B52213"/>
            </a:solidFill>
            <a:latin typeface="Aharoni" panose="02010803020104030203" pitchFamily="2" charset="-79"/>
            <a:cs typeface="Aharoni" panose="02010803020104030203" pitchFamily="2" charset="-79"/>
          </a:endParaRPr>
        </a:p>
      </xdr:txBody>
    </xdr:sp>
    <xdr:clientData/>
  </xdr:twoCellAnchor>
  <xdr:twoCellAnchor>
    <xdr:from>
      <xdr:col>15</xdr:col>
      <xdr:colOff>11907</xdr:colOff>
      <xdr:row>0</xdr:row>
      <xdr:rowOff>369093</xdr:rowOff>
    </xdr:from>
    <xdr:to>
      <xdr:col>18</xdr:col>
      <xdr:colOff>381000</xdr:colOff>
      <xdr:row>0</xdr:row>
      <xdr:rowOff>666749</xdr:rowOff>
    </xdr:to>
    <xdr:sp macro="[0]!REFRESHFLALL" textlink="">
      <xdr:nvSpPr>
        <xdr:cNvPr id="4" name="Rounded Rectangle 3">
          <a:extLst>
            <a:ext uri="{FF2B5EF4-FFF2-40B4-BE49-F238E27FC236}">
              <a16:creationId xmlns:a16="http://schemas.microsoft.com/office/drawing/2014/main" id="{00000000-0008-0000-0200-000004000000}"/>
            </a:ext>
          </a:extLst>
        </xdr:cNvPr>
        <xdr:cNvSpPr/>
      </xdr:nvSpPr>
      <xdr:spPr>
        <a:xfrm>
          <a:off x="12239626" y="369093"/>
          <a:ext cx="2797968" cy="297656"/>
        </a:xfrm>
        <a:prstGeom prst="roundRect">
          <a:avLst/>
        </a:prstGeom>
        <a:ln w="28575">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1600" b="0">
              <a:solidFill>
                <a:srgbClr val="B52213"/>
              </a:solidFill>
              <a:latin typeface="Aharoni" panose="02010803020104030203" pitchFamily="2" charset="-79"/>
              <a:cs typeface="Aharoni" panose="02010803020104030203" pitchFamily="2" charset="-79"/>
            </a:rPr>
            <a:t>REFRESH</a:t>
          </a: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173302</xdr:colOff>
      <xdr:row>0</xdr:row>
      <xdr:rowOff>152665</xdr:rowOff>
    </xdr:from>
    <xdr:to>
      <xdr:col>10</xdr:col>
      <xdr:colOff>0</xdr:colOff>
      <xdr:row>13</xdr:row>
      <xdr:rowOff>95249</xdr:rowOff>
    </xdr:to>
    <mc:AlternateContent xmlns:mc="http://schemas.openxmlformats.org/markup-compatibility/2006" xmlns:a14="http://schemas.microsoft.com/office/drawing/2010/main">
      <mc:Choice Requires="a14">
        <xdr:graphicFrame macro="">
          <xdr:nvGraphicFramePr>
            <xdr:cNvPr id="3" name="Listing Date">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microsoft.com/office/drawing/2010/slicer">
              <sle:slicer xmlns:sle="http://schemas.microsoft.com/office/drawing/2010/slicer" name="Listing Date"/>
            </a:graphicData>
          </a:graphic>
        </xdr:graphicFrame>
      </mc:Choice>
      <mc:Fallback xmlns="">
        <xdr:sp macro="" textlink="">
          <xdr:nvSpPr>
            <xdr:cNvPr id="0" name=""/>
            <xdr:cNvSpPr>
              <a:spLocks noTextEdit="1"/>
            </xdr:cNvSpPr>
          </xdr:nvSpPr>
          <xdr:spPr>
            <a:xfrm>
              <a:off x="173302" y="152665"/>
              <a:ext cx="17578917" cy="2109522"/>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0</xdr:col>
      <xdr:colOff>988219</xdr:colOff>
      <xdr:row>14</xdr:row>
      <xdr:rowOff>23812</xdr:rowOff>
    </xdr:from>
    <xdr:to>
      <xdr:col>1</xdr:col>
      <xdr:colOff>1928812</xdr:colOff>
      <xdr:row>16</xdr:row>
      <xdr:rowOff>119062</xdr:rowOff>
    </xdr:to>
    <xdr:sp macro="" textlink="">
      <xdr:nvSpPr>
        <xdr:cNvPr id="4" name="TextBox 3">
          <a:extLst>
            <a:ext uri="{FF2B5EF4-FFF2-40B4-BE49-F238E27FC236}">
              <a16:creationId xmlns:a16="http://schemas.microsoft.com/office/drawing/2014/main" id="{00000000-0008-0000-0300-000004000000}"/>
            </a:ext>
          </a:extLst>
        </xdr:cNvPr>
        <xdr:cNvSpPr txBox="1"/>
      </xdr:nvSpPr>
      <xdr:spPr>
        <a:xfrm>
          <a:off x="988219" y="3190875"/>
          <a:ext cx="2107406" cy="428625"/>
        </a:xfrm>
        <a:prstGeom prst="rect">
          <a:avLst/>
        </a:prstGeom>
        <a:solidFill>
          <a:schemeClr val="accent4">
            <a:lumMod val="20000"/>
            <a:lumOff val="80000"/>
          </a:schemeClr>
        </a:solidFill>
        <a:ln w="19050"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a:solidFill>
                <a:schemeClr val="tx1">
                  <a:lumMod val="75000"/>
                  <a:lumOff val="25000"/>
                </a:schemeClr>
              </a:solidFill>
            </a:rPr>
            <a:t>TOTAL $ </a:t>
          </a:r>
        </a:p>
      </xdr:txBody>
    </xdr:sp>
    <xdr:clientData/>
  </xdr:twoCellAnchor>
  <xdr:twoCellAnchor>
    <xdr:from>
      <xdr:col>4</xdr:col>
      <xdr:colOff>964410</xdr:colOff>
      <xdr:row>14</xdr:row>
      <xdr:rowOff>47624</xdr:rowOff>
    </xdr:from>
    <xdr:to>
      <xdr:col>5</xdr:col>
      <xdr:colOff>488159</xdr:colOff>
      <xdr:row>16</xdr:row>
      <xdr:rowOff>142874</xdr:rowOff>
    </xdr:to>
    <xdr:sp macro="" textlink="">
      <xdr:nvSpPr>
        <xdr:cNvPr id="5" name="TextBox 4">
          <a:extLst>
            <a:ext uri="{FF2B5EF4-FFF2-40B4-BE49-F238E27FC236}">
              <a16:creationId xmlns:a16="http://schemas.microsoft.com/office/drawing/2014/main" id="{00000000-0008-0000-0300-000005000000}"/>
            </a:ext>
          </a:extLst>
        </xdr:cNvPr>
        <xdr:cNvSpPr txBox="1"/>
      </xdr:nvSpPr>
      <xdr:spPr>
        <a:xfrm>
          <a:off x="7096129" y="2381249"/>
          <a:ext cx="2107405" cy="428625"/>
        </a:xfrm>
        <a:prstGeom prst="rect">
          <a:avLst/>
        </a:prstGeom>
        <a:solidFill>
          <a:schemeClr val="accent4">
            <a:lumMod val="20000"/>
            <a:lumOff val="80000"/>
          </a:schemeClr>
        </a:solidFill>
        <a:ln w="19050"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a:solidFill>
                <a:schemeClr val="tx1">
                  <a:lumMod val="75000"/>
                  <a:lumOff val="25000"/>
                </a:schemeClr>
              </a:solidFill>
            </a:rPr>
            <a:t>CATEGORY</a:t>
          </a:r>
        </a:p>
      </xdr:txBody>
    </xdr:sp>
    <xdr:clientData/>
  </xdr:twoCellAnchor>
  <xdr:twoCellAnchor>
    <xdr:from>
      <xdr:col>8</xdr:col>
      <xdr:colOff>1119187</xdr:colOff>
      <xdr:row>14</xdr:row>
      <xdr:rowOff>71437</xdr:rowOff>
    </xdr:from>
    <xdr:to>
      <xdr:col>9</xdr:col>
      <xdr:colOff>642937</xdr:colOff>
      <xdr:row>17</xdr:row>
      <xdr:rowOff>0</xdr:rowOff>
    </xdr:to>
    <xdr:sp macro="" textlink="">
      <xdr:nvSpPr>
        <xdr:cNvPr id="6" name="TextBox 5">
          <a:extLst>
            <a:ext uri="{FF2B5EF4-FFF2-40B4-BE49-F238E27FC236}">
              <a16:creationId xmlns:a16="http://schemas.microsoft.com/office/drawing/2014/main" id="{00000000-0008-0000-0300-000006000000}"/>
            </a:ext>
          </a:extLst>
        </xdr:cNvPr>
        <xdr:cNvSpPr txBox="1"/>
      </xdr:nvSpPr>
      <xdr:spPr>
        <a:xfrm>
          <a:off x="13775531" y="3238500"/>
          <a:ext cx="2107406" cy="428625"/>
        </a:xfrm>
        <a:prstGeom prst="rect">
          <a:avLst/>
        </a:prstGeom>
        <a:solidFill>
          <a:schemeClr val="accent4">
            <a:lumMod val="20000"/>
            <a:lumOff val="80000"/>
          </a:schemeClr>
        </a:solidFill>
        <a:ln w="19050"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a:solidFill>
                <a:schemeClr val="tx1">
                  <a:lumMod val="75000"/>
                  <a:lumOff val="25000"/>
                </a:schemeClr>
              </a:solidFill>
            </a:rPr>
            <a:t>PRICE</a:t>
          </a:r>
          <a:r>
            <a:rPr lang="en-US" sz="1800" baseline="0">
              <a:solidFill>
                <a:schemeClr val="tx1">
                  <a:lumMod val="75000"/>
                  <a:lumOff val="25000"/>
                </a:schemeClr>
              </a:solidFill>
            </a:rPr>
            <a:t> TIER</a:t>
          </a:r>
          <a:endParaRPr lang="en-US" sz="1800">
            <a:solidFill>
              <a:schemeClr val="tx1">
                <a:lumMod val="75000"/>
                <a:lumOff val="25000"/>
              </a:schemeClr>
            </a:solidFill>
          </a:endParaRPr>
        </a:p>
      </xdr:txBody>
    </xdr:sp>
    <xdr:clientData/>
  </xdr:twoCellAnchor>
  <xdr:twoCellAnchor>
    <xdr:from>
      <xdr:col>4</xdr:col>
      <xdr:colOff>833438</xdr:colOff>
      <xdr:row>0</xdr:row>
      <xdr:rowOff>47625</xdr:rowOff>
    </xdr:from>
    <xdr:to>
      <xdr:col>5</xdr:col>
      <xdr:colOff>1047750</xdr:colOff>
      <xdr:row>2</xdr:row>
      <xdr:rowOff>11906</xdr:rowOff>
    </xdr:to>
    <xdr:sp macro="[0]!REFRESHFLALL" textlink="">
      <xdr:nvSpPr>
        <xdr:cNvPr id="8" name="Rounded Rectangle 7">
          <a:extLst>
            <a:ext uri="{FF2B5EF4-FFF2-40B4-BE49-F238E27FC236}">
              <a16:creationId xmlns:a16="http://schemas.microsoft.com/office/drawing/2014/main" id="{00000000-0008-0000-0300-000008000000}"/>
            </a:ext>
          </a:extLst>
        </xdr:cNvPr>
        <xdr:cNvSpPr/>
      </xdr:nvSpPr>
      <xdr:spPr>
        <a:xfrm>
          <a:off x="6965157" y="47625"/>
          <a:ext cx="2797968" cy="297656"/>
        </a:xfrm>
        <a:prstGeom prst="roundRect">
          <a:avLst/>
        </a:prstGeom>
        <a:ln w="28575">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1600" b="0">
              <a:solidFill>
                <a:srgbClr val="B52213"/>
              </a:solidFill>
              <a:latin typeface="Aharoni" panose="02010803020104030203" pitchFamily="2" charset="-79"/>
              <a:cs typeface="Aharoni" panose="02010803020104030203" pitchFamily="2" charset="-79"/>
            </a:rPr>
            <a:t>REFRESH</a:t>
          </a:r>
        </a:p>
      </xdr:txBody>
    </xdr:sp>
    <xdr:clientData fPrintsWithSheet="0"/>
  </xdr:twoCellAnchor>
  <xdr:twoCellAnchor>
    <xdr:from>
      <xdr:col>11</xdr:col>
      <xdr:colOff>4691064</xdr:colOff>
      <xdr:row>14</xdr:row>
      <xdr:rowOff>83343</xdr:rowOff>
    </xdr:from>
    <xdr:to>
      <xdr:col>12</xdr:col>
      <xdr:colOff>2333627</xdr:colOff>
      <xdr:row>17</xdr:row>
      <xdr:rowOff>11906</xdr:rowOff>
    </xdr:to>
    <xdr:sp macro="" textlink="">
      <xdr:nvSpPr>
        <xdr:cNvPr id="9" name="TextBox 8">
          <a:extLst>
            <a:ext uri="{FF2B5EF4-FFF2-40B4-BE49-F238E27FC236}">
              <a16:creationId xmlns:a16="http://schemas.microsoft.com/office/drawing/2014/main" id="{00000000-0008-0000-0300-000009000000}"/>
            </a:ext>
          </a:extLst>
        </xdr:cNvPr>
        <xdr:cNvSpPr txBox="1"/>
      </xdr:nvSpPr>
      <xdr:spPr>
        <a:xfrm>
          <a:off x="23252908" y="2476499"/>
          <a:ext cx="3036094" cy="547688"/>
        </a:xfrm>
        <a:prstGeom prst="rect">
          <a:avLst/>
        </a:prstGeom>
        <a:solidFill>
          <a:schemeClr val="accent4">
            <a:lumMod val="20000"/>
            <a:lumOff val="80000"/>
          </a:schemeClr>
        </a:solidFill>
        <a:ln w="19050"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a:solidFill>
                <a:schemeClr val="tx1">
                  <a:lumMod val="75000"/>
                  <a:lumOff val="25000"/>
                </a:schemeClr>
              </a:solidFill>
            </a:rPr>
            <a:t>BOTTOM 5%</a:t>
          </a:r>
          <a:r>
            <a:rPr lang="en-US" sz="1800" baseline="0">
              <a:solidFill>
                <a:schemeClr val="tx1">
                  <a:lumMod val="75000"/>
                  <a:lumOff val="25000"/>
                </a:schemeClr>
              </a:solidFill>
            </a:rPr>
            <a:t> ALL ITEMS IN $</a:t>
          </a:r>
          <a:endParaRPr lang="en-US" sz="1800">
            <a:solidFill>
              <a:schemeClr val="tx1">
                <a:lumMod val="75000"/>
                <a:lumOff val="25000"/>
              </a:schemeClr>
            </a:solidFill>
          </a:endParaRP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icholas Gates" refreshedDate="45499.483782175928" createdVersion="5" refreshedVersion="8" minRefreshableVersion="3" recordCount="2141" xr:uid="{00000000-000A-0000-FFFF-FFFF00000000}">
  <cacheSource type="worksheet">
    <worksheetSource name="Table2"/>
  </cacheSource>
  <cacheFields count="47">
    <cacheField name="State Product Code" numFmtId="0">
      <sharedItems/>
    </cacheField>
    <cacheField name="Product Code" numFmtId="0">
      <sharedItems containsSemiMixedTypes="0" containsString="0" containsNumber="1" containsInteger="1" minValue="101" maxValue="955252" count="4657">
        <n v="43428"/>
        <n v="43451"/>
        <n v="48099"/>
        <n v="48101"/>
        <n v="48102"/>
        <n v="48105"/>
        <n v="48106"/>
        <n v="48107"/>
        <n v="48108"/>
        <n v="48142"/>
        <n v="48151"/>
        <n v="49084"/>
        <n v="49185"/>
        <n v="49376"/>
        <n v="52316"/>
        <n v="52317"/>
        <n v="52318"/>
        <n v="52596"/>
        <n v="73762"/>
        <n v="11345"/>
        <n v="11346"/>
        <n v="64352"/>
        <n v="67536"/>
        <n v="67866"/>
        <n v="76478"/>
        <n v="86249"/>
        <n v="16096"/>
        <n v="17953"/>
        <n v="17954"/>
        <n v="17956"/>
        <n v="17957"/>
        <n v="17958"/>
        <n v="18116"/>
        <n v="19473"/>
        <n v="19475"/>
        <n v="19485"/>
        <n v="21206"/>
        <n v="24176"/>
        <n v="73702"/>
        <n v="73715"/>
        <n v="31294"/>
        <n v="31472"/>
        <n v="33286"/>
        <n v="42162"/>
        <n v="42204"/>
        <n v="42240"/>
        <n v="42676"/>
        <n v="42687"/>
        <n v="42699"/>
        <n v="42703"/>
        <n v="42715"/>
        <n v="42716"/>
        <n v="80022"/>
        <n v="80024"/>
        <n v="27016"/>
        <n v="4367"/>
        <n v="4616"/>
        <n v="5104"/>
        <n v="87485"/>
        <n v="87643"/>
        <n v="89154"/>
        <n v="89533"/>
        <n v="33419"/>
        <n v="33420"/>
        <n v="33421"/>
        <n v="34578"/>
        <n v="34821"/>
        <n v="35628"/>
        <n v="36969"/>
        <n v="40071"/>
        <n v="40193"/>
        <n v="40289"/>
        <n v="40594"/>
        <n v="40599"/>
        <n v="47782"/>
        <n v="48690"/>
        <n v="48725"/>
        <n v="49083"/>
        <n v="49086"/>
        <n v="50526"/>
        <n v="50686"/>
        <n v="50689"/>
        <n v="52312"/>
        <n v="52315"/>
        <n v="52562"/>
        <n v="52563"/>
        <n v="52580"/>
        <n v="52582"/>
        <n v="52584"/>
        <n v="52594"/>
        <n v="52595"/>
        <n v="53213"/>
        <n v="53217"/>
        <n v="11366"/>
        <n v="14208"/>
        <n v="63530"/>
        <n v="66580"/>
        <n v="65126"/>
        <n v="65191"/>
        <n v="67550"/>
        <n v="68036"/>
        <n v="71828"/>
        <n v="74166"/>
        <n v="80456"/>
        <n v="80458"/>
        <n v="16098"/>
        <n v="17088"/>
        <n v="19028"/>
        <n v="19114"/>
        <n v="22175"/>
        <n v="25974"/>
        <n v="28625"/>
        <n v="28886"/>
        <n v="31297"/>
        <n v="32650"/>
        <n v="15776"/>
        <n v="76036"/>
        <n v="42396"/>
        <n v="43028"/>
        <n v="43788"/>
        <n v="44258"/>
        <n v="44275"/>
        <n v="4796"/>
        <n v="5038"/>
        <n v="5288"/>
        <n v="57037"/>
        <n v="75087"/>
        <n v="87168"/>
        <n v="87596"/>
        <n v="87644"/>
        <n v="87937"/>
        <n v="88037"/>
        <n v="88147"/>
        <n v="89068"/>
        <n v="89387"/>
        <n v="89388"/>
        <n v="89449"/>
        <n v="89534"/>
        <n v="89626"/>
        <n v="89646"/>
        <n v="89778"/>
        <n v="89887"/>
        <n v="35086"/>
        <n v="35414"/>
        <n v="35418"/>
        <n v="38006"/>
        <n v="38008"/>
        <n v="38064"/>
        <n v="39176"/>
        <n v="39888"/>
        <n v="41060"/>
        <n v="41299"/>
        <n v="41306"/>
        <n v="41310"/>
        <n v="41326"/>
        <n v="41340"/>
        <n v="41827"/>
        <n v="41834"/>
        <n v="41836"/>
        <n v="41838"/>
        <n v="64510"/>
        <n v="77599"/>
        <n v="77632"/>
        <n v="77709"/>
        <n v="77740"/>
        <n v="77852"/>
        <n v="66122"/>
        <n v="26828"/>
        <n v="73052"/>
        <n v="47543"/>
        <n v="47544"/>
        <n v="47546"/>
        <n v="47547"/>
        <n v="47548"/>
        <n v="47863"/>
        <n v="47865"/>
        <n v="48164"/>
        <n v="48658"/>
        <n v="48696"/>
        <n v="48764"/>
        <n v="49156"/>
        <n v="49182"/>
        <n v="49186"/>
        <n v="49188"/>
        <n v="49189"/>
        <n v="49373"/>
        <n v="49374"/>
        <n v="52559"/>
        <n v="52581"/>
        <n v="52583"/>
        <n v="52585"/>
        <n v="52588"/>
        <n v="52593"/>
        <n v="52597"/>
        <n v="52598"/>
        <n v="52806"/>
        <n v="53203"/>
        <n v="53204"/>
        <n v="53206"/>
        <n v="53208"/>
        <n v="53214"/>
        <n v="53216"/>
        <n v="53218"/>
        <n v="53221"/>
        <n v="56194"/>
        <n v="56195"/>
        <n v="56196"/>
        <n v="56797"/>
        <n v="56805"/>
        <n v="66293"/>
        <n v="66296"/>
        <n v="73754"/>
        <n v="73755"/>
        <n v="77577"/>
        <n v="77897"/>
        <n v="10623"/>
        <n v="10624"/>
        <n v="10625"/>
        <n v="10626"/>
        <n v="10627"/>
        <n v="10791"/>
        <n v="10803"/>
        <n v="10804"/>
        <n v="10805"/>
        <n v="10807"/>
        <n v="10808"/>
        <n v="10809"/>
        <n v="10826"/>
        <n v="10828"/>
        <n v="10832"/>
        <n v="10834"/>
        <n v="10836"/>
        <n v="10838"/>
        <n v="10846"/>
        <n v="10890"/>
        <n v="11290"/>
        <n v="11294"/>
        <n v="11295"/>
        <n v="11296"/>
        <n v="11297"/>
        <n v="11298"/>
        <n v="11299"/>
        <n v="11326"/>
        <n v="11328"/>
        <n v="11343"/>
        <n v="11344"/>
        <n v="11347"/>
        <n v="11348"/>
        <n v="11364"/>
        <n v="11368"/>
        <n v="11786"/>
        <n v="12304"/>
        <n v="12306"/>
        <n v="12308"/>
        <n v="12316"/>
        <n v="12408"/>
        <n v="12463"/>
        <n v="12464"/>
        <n v="12466"/>
        <n v="12467"/>
        <n v="12476"/>
        <n v="12858"/>
        <n v="12880"/>
        <n v="12882"/>
        <n v="12885"/>
        <n v="12886"/>
        <n v="12887"/>
        <n v="12888"/>
        <n v="13388"/>
        <n v="13638"/>
        <n v="13647"/>
        <n v="14192"/>
        <n v="14474"/>
        <n v="15246"/>
        <n v="15248"/>
        <n v="56840"/>
        <n v="56843"/>
        <n v="56850"/>
        <n v="56851"/>
        <n v="57049"/>
        <n v="57051"/>
        <n v="57120"/>
        <n v="57125"/>
        <n v="57129"/>
        <n v="57144"/>
        <n v="57148"/>
        <n v="57157"/>
        <n v="57181"/>
        <n v="58801"/>
        <n v="58835"/>
        <n v="58836"/>
        <n v="58837"/>
        <n v="58838"/>
        <n v="58840"/>
        <n v="58842"/>
        <n v="58860"/>
        <n v="58866"/>
        <n v="58868"/>
        <n v="58872"/>
        <n v="58873"/>
        <n v="58875"/>
        <n v="58876"/>
        <n v="58877"/>
        <n v="58886"/>
        <n v="58918"/>
        <n v="59154"/>
        <n v="59161"/>
        <n v="59162"/>
        <n v="62061"/>
        <n v="62089"/>
        <n v="62116"/>
        <n v="62457"/>
        <n v="63355"/>
        <n v="67036"/>
        <n v="67037"/>
        <n v="67042"/>
        <n v="67043"/>
        <n v="67075"/>
        <n v="67081"/>
        <n v="67118"/>
        <n v="72448"/>
        <n v="77420"/>
        <n v="2447"/>
        <n v="2918"/>
        <n v="27454"/>
        <n v="54706"/>
        <n v="64000"/>
        <n v="64083"/>
        <n v="64085"/>
        <n v="64135"/>
        <n v="64136"/>
        <n v="64138"/>
        <n v="64147"/>
        <n v="64193"/>
        <n v="64336"/>
        <n v="64601"/>
        <n v="64636"/>
        <n v="64645"/>
        <n v="64776"/>
        <n v="64863"/>
        <n v="64864"/>
        <n v="64865"/>
        <n v="64866"/>
        <n v="64867"/>
        <n v="64868"/>
        <n v="64870"/>
        <n v="64876"/>
        <n v="64996"/>
        <n v="65061"/>
        <n v="65066"/>
        <n v="65120"/>
        <n v="65125"/>
        <n v="65128"/>
        <n v="65188"/>
        <n v="65189"/>
        <n v="65193"/>
        <n v="65194"/>
        <n v="65195"/>
        <n v="65200"/>
        <n v="65204"/>
        <n v="65209"/>
        <n v="65251"/>
        <n v="65252"/>
        <n v="65253"/>
        <n v="65254"/>
        <n v="65256"/>
        <n v="65257"/>
        <n v="65258"/>
        <n v="65426"/>
        <n v="66186"/>
        <n v="66226"/>
        <n v="66636"/>
        <n v="66836"/>
        <n v="66936"/>
        <n v="67006"/>
        <n v="67266"/>
        <n v="67428"/>
        <n v="67524"/>
        <n v="67526"/>
        <n v="67527"/>
        <n v="67528"/>
        <n v="67556"/>
        <n v="67557"/>
        <n v="68022"/>
        <n v="68034"/>
        <n v="68037"/>
        <n v="68038"/>
        <n v="68039"/>
        <n v="68058"/>
        <n v="68126"/>
        <n v="68128"/>
        <n v="68306"/>
        <n v="68307"/>
        <n v="68846"/>
        <n v="68848"/>
        <n v="69939"/>
        <n v="69946"/>
        <n v="71529"/>
        <n v="71826"/>
        <n v="71827"/>
        <n v="73054"/>
        <n v="73136"/>
        <n v="73456"/>
        <n v="73496"/>
        <n v="73526"/>
        <n v="73986"/>
        <n v="73988"/>
        <n v="74106"/>
        <n v="74486"/>
        <n v="75213"/>
        <n v="76227"/>
        <n v="76467"/>
        <n v="76477"/>
        <n v="76485"/>
        <n v="77264"/>
        <n v="77482"/>
        <n v="77545"/>
        <n v="77824"/>
        <n v="78166"/>
        <n v="78706"/>
        <n v="80096"/>
        <n v="80457"/>
        <n v="80683"/>
        <n v="80684"/>
        <n v="80686"/>
        <n v="80696"/>
        <n v="80706"/>
        <n v="82211"/>
        <n v="82212"/>
        <n v="82358"/>
        <n v="82606"/>
        <n v="82607"/>
        <n v="82611"/>
        <n v="82786"/>
        <n v="82787"/>
        <n v="82820"/>
        <n v="82840"/>
        <n v="82844"/>
        <n v="82846"/>
        <n v="82847"/>
        <n v="82849"/>
        <n v="82866"/>
        <n v="82881"/>
        <n v="84142"/>
        <n v="84170"/>
        <n v="84257"/>
        <n v="84307"/>
        <n v="84367"/>
        <n v="84393"/>
        <n v="84399"/>
        <n v="85437"/>
        <n v="85526"/>
        <n v="85536"/>
        <n v="86110"/>
        <n v="86251"/>
        <n v="86321"/>
        <n v="86389"/>
        <n v="86390"/>
        <n v="86630"/>
        <n v="16416"/>
        <n v="16516"/>
        <n v="16517"/>
        <n v="16518"/>
        <n v="16814"/>
        <n v="17085"/>
        <n v="17086"/>
        <n v="17090"/>
        <n v="17510"/>
        <n v="17826"/>
        <n v="17830"/>
        <n v="17916"/>
        <n v="17919"/>
        <n v="18276"/>
        <n v="18348"/>
        <n v="18351"/>
        <n v="18352"/>
        <n v="18566"/>
        <n v="18568"/>
        <n v="18977"/>
        <n v="18978"/>
        <n v="19006"/>
        <n v="19009"/>
        <n v="19017"/>
        <n v="19026"/>
        <n v="19027"/>
        <n v="19061"/>
        <n v="19066"/>
        <n v="19096"/>
        <n v="19112"/>
        <n v="19235"/>
        <n v="19308"/>
        <n v="19366"/>
        <n v="19486"/>
        <n v="19880"/>
        <n v="20246"/>
        <n v="20247"/>
        <n v="20248"/>
        <n v="20364"/>
        <n v="20366"/>
        <n v="20367"/>
        <n v="20368"/>
        <n v="20536"/>
        <n v="20537"/>
        <n v="20538"/>
        <n v="21236"/>
        <n v="21480"/>
        <n v="21482"/>
        <n v="21597"/>
        <n v="21598"/>
        <n v="21876"/>
        <n v="21878"/>
        <n v="22121"/>
        <n v="22123"/>
        <n v="22153"/>
        <n v="22154"/>
        <n v="22156"/>
        <n v="22157"/>
        <n v="22158"/>
        <n v="22166"/>
        <n v="22199"/>
        <n v="22214"/>
        <n v="22215"/>
        <n v="22217"/>
        <n v="22228"/>
        <n v="22784"/>
        <n v="22786"/>
        <n v="22787"/>
        <n v="22788"/>
        <n v="23878"/>
        <n v="24173"/>
        <n v="24174"/>
        <n v="24177"/>
        <n v="24178"/>
        <n v="24417"/>
        <n v="24418"/>
        <n v="24458"/>
        <n v="25601"/>
        <n v="25603"/>
        <n v="25604"/>
        <n v="25606"/>
        <n v="25607"/>
        <n v="25608"/>
        <n v="25616"/>
        <n v="25973"/>
        <n v="25976"/>
        <n v="26582"/>
        <n v="26585"/>
        <n v="26596"/>
        <n v="26606"/>
        <n v="26608"/>
        <n v="26656"/>
        <n v="26658"/>
        <n v="26820"/>
        <n v="26821"/>
        <n v="26822"/>
        <n v="26824"/>
        <n v="26827"/>
        <n v="26906"/>
        <n v="27408"/>
        <n v="27433"/>
        <n v="27461"/>
        <n v="27474"/>
        <n v="27516"/>
        <n v="27544"/>
        <n v="27604"/>
        <n v="27605"/>
        <n v="27697"/>
        <n v="27780"/>
        <n v="74740"/>
        <n v="74805"/>
        <n v="77768"/>
        <n v="77771"/>
        <n v="77774"/>
        <n v="77776"/>
        <n v="77777"/>
        <n v="77779"/>
        <n v="86668"/>
        <n v="86669"/>
        <n v="86670"/>
        <n v="86672"/>
        <n v="86692"/>
        <n v="86693"/>
        <n v="86698"/>
        <n v="86884"/>
        <n v="86885"/>
        <n v="86886"/>
        <n v="86887"/>
        <n v="86888"/>
        <n v="86916"/>
        <n v="86918"/>
        <n v="28086"/>
        <n v="28087"/>
        <n v="28088"/>
        <n v="28206"/>
        <n v="28207"/>
        <n v="28208"/>
        <n v="28224"/>
        <n v="28233"/>
        <n v="28238"/>
        <n v="28246"/>
        <n v="28628"/>
        <n v="28795"/>
        <n v="28863"/>
        <n v="28864"/>
        <n v="28866"/>
        <n v="28867"/>
        <n v="28868"/>
        <n v="28890"/>
        <n v="29097"/>
        <n v="29098"/>
        <n v="29287"/>
        <n v="29288"/>
        <n v="29543"/>
        <n v="29568"/>
        <n v="29576"/>
        <n v="29867"/>
        <n v="29868"/>
        <n v="30236"/>
        <n v="30238"/>
        <n v="30316"/>
        <n v="30317"/>
        <n v="30318"/>
        <n v="31293"/>
        <n v="31358"/>
        <n v="31470"/>
        <n v="31473"/>
        <n v="31474"/>
        <n v="31475"/>
        <n v="32214"/>
        <n v="32216"/>
        <n v="32232"/>
        <n v="32234"/>
        <n v="32235"/>
        <n v="32236"/>
        <n v="32237"/>
        <n v="32238"/>
        <n v="32413"/>
        <n v="32414"/>
        <n v="32417"/>
        <n v="32418"/>
        <n v="33205"/>
        <n v="33254"/>
        <n v="33256"/>
        <n v="33258"/>
        <n v="33282"/>
        <n v="33284"/>
        <n v="15526"/>
        <n v="15621"/>
        <n v="15626"/>
        <n v="15627"/>
        <n v="15628"/>
        <n v="15644"/>
        <n v="15667"/>
        <n v="15778"/>
        <n v="15830"/>
        <n v="15856"/>
        <n v="15865"/>
        <n v="15940"/>
        <n v="16013"/>
        <n v="89566"/>
        <n v="27236"/>
        <n v="27326"/>
        <n v="27370"/>
        <n v="27503"/>
        <n v="80374"/>
        <n v="86748"/>
        <n v="86753"/>
        <n v="86771"/>
        <n v="86785"/>
        <n v="1799"/>
        <n v="42168"/>
        <n v="42242"/>
        <n v="42370"/>
        <n v="42395"/>
        <n v="42566"/>
        <n v="42656"/>
        <n v="42666"/>
        <n v="42668"/>
        <n v="42714"/>
        <n v="42717"/>
        <n v="42718"/>
        <n v="42777"/>
        <n v="42849"/>
        <n v="43026"/>
        <n v="43034"/>
        <n v="43035"/>
        <n v="43036"/>
        <n v="43037"/>
        <n v="43038"/>
        <n v="43040"/>
        <n v="43051"/>
        <n v="43086"/>
        <n v="43088"/>
        <n v="43109"/>
        <n v="43112"/>
        <n v="43120"/>
        <n v="43121"/>
        <n v="43124"/>
        <n v="43125"/>
        <n v="43126"/>
        <n v="43127"/>
        <n v="43128"/>
        <n v="43136"/>
        <n v="43138"/>
        <n v="43145"/>
        <n v="43205"/>
        <n v="43244"/>
        <n v="43285"/>
        <n v="43296"/>
        <n v="43299"/>
        <n v="43316"/>
        <n v="43318"/>
        <n v="43328"/>
        <n v="43334"/>
        <n v="43336"/>
        <n v="43337"/>
        <n v="43358"/>
        <n v="43387"/>
        <n v="43388"/>
        <n v="43408"/>
        <n v="43410"/>
        <n v="43641"/>
        <n v="43831"/>
        <n v="43848"/>
        <n v="43909"/>
        <n v="44046"/>
        <n v="44047"/>
        <n v="44048"/>
        <n v="44217"/>
        <n v="44218"/>
        <n v="44277"/>
        <n v="44280"/>
        <n v="44282"/>
        <n v="44331"/>
        <n v="44333"/>
        <n v="44340"/>
        <n v="44342"/>
        <n v="44410"/>
        <n v="44412"/>
        <n v="44436"/>
        <n v="44476"/>
        <n v="44477"/>
        <n v="44478"/>
        <n v="44486"/>
        <n v="44488"/>
        <n v="44499"/>
        <n v="44506"/>
        <n v="44516"/>
        <n v="44518"/>
        <n v="44520"/>
        <n v="44557"/>
        <n v="44568"/>
        <n v="45068"/>
        <n v="45096"/>
        <n v="45098"/>
        <n v="45217"/>
        <n v="45888"/>
        <n v="45894"/>
        <n v="46503"/>
        <n v="46504"/>
        <n v="46506"/>
        <n v="76892"/>
        <n v="27021"/>
        <n v="27022"/>
        <n v="27025"/>
        <n v="27056"/>
        <n v="27060"/>
        <n v="27066"/>
        <n v="27126"/>
        <n v="4000"/>
        <n v="4084"/>
        <n v="4356"/>
        <n v="4626"/>
        <n v="4716"/>
        <n v="4717"/>
        <n v="4718"/>
        <n v="4725"/>
        <n v="4798"/>
        <n v="4825"/>
        <n v="4846"/>
        <n v="4866"/>
        <n v="4867"/>
        <n v="4868"/>
        <n v="4876"/>
        <n v="4878"/>
        <n v="4936"/>
        <n v="4938"/>
        <n v="5006"/>
        <n v="5008"/>
        <n v="5014"/>
        <n v="5034"/>
        <n v="5036"/>
        <n v="5037"/>
        <n v="5061"/>
        <n v="5103"/>
        <n v="5105"/>
        <n v="5133"/>
        <n v="5157"/>
        <n v="5247"/>
        <n v="5289"/>
        <n v="5290"/>
        <n v="5318"/>
        <n v="5326"/>
        <n v="5327"/>
        <n v="5329"/>
        <n v="5339"/>
        <n v="5345"/>
        <n v="5346"/>
        <n v="5360"/>
        <n v="5362"/>
        <n v="5430"/>
        <n v="5596"/>
        <n v="5635"/>
        <n v="5696"/>
        <n v="6105"/>
        <n v="6107"/>
        <n v="6316"/>
        <n v="6998"/>
        <n v="7208"/>
        <n v="8047"/>
        <n v="8048"/>
        <n v="8208"/>
        <n v="9278"/>
        <n v="9366"/>
        <n v="9368"/>
        <n v="10008"/>
        <n v="10098"/>
        <n v="57081"/>
        <n v="57082"/>
        <n v="57083"/>
        <n v="57095"/>
        <n v="57098"/>
        <n v="57113"/>
        <n v="64932"/>
        <n v="64933"/>
        <n v="75088"/>
        <n v="87126"/>
        <n v="87127"/>
        <n v="87128"/>
        <n v="87250"/>
        <n v="87266"/>
        <n v="87306"/>
        <n v="87380"/>
        <n v="87402"/>
        <n v="87403"/>
        <n v="87408"/>
        <n v="87409"/>
        <n v="87410"/>
        <n v="87416"/>
        <n v="87507"/>
        <n v="87509"/>
        <n v="87510"/>
        <n v="87513"/>
        <n v="87586"/>
        <n v="87640"/>
        <n v="87641"/>
        <n v="87642"/>
        <n v="87646"/>
        <n v="87938"/>
        <n v="88018"/>
        <n v="88058"/>
        <n v="88116"/>
        <n v="88148"/>
        <n v="88186"/>
        <n v="88188"/>
        <n v="88189"/>
        <n v="88255"/>
        <n v="88291"/>
        <n v="88294"/>
        <n v="88296"/>
        <n v="88298"/>
        <n v="88300"/>
        <n v="88540"/>
        <n v="88548"/>
        <n v="88556"/>
        <n v="88566"/>
        <n v="88736"/>
        <n v="88737"/>
        <n v="88738"/>
        <n v="88796"/>
        <n v="88841"/>
        <n v="89011"/>
        <n v="89066"/>
        <n v="89067"/>
        <n v="89099"/>
        <n v="89121"/>
        <n v="89139"/>
        <n v="89175"/>
        <n v="89177"/>
        <n v="89182"/>
        <n v="89191"/>
        <n v="89193"/>
        <n v="89194"/>
        <n v="89196"/>
        <n v="89197"/>
        <n v="89198"/>
        <n v="89204"/>
        <n v="89206"/>
        <n v="89208"/>
        <n v="89215"/>
        <n v="89242"/>
        <n v="89268"/>
        <n v="89278"/>
        <n v="89443"/>
        <n v="89468"/>
        <n v="89488"/>
        <n v="89497"/>
        <n v="89532"/>
        <n v="89538"/>
        <n v="89576"/>
        <n v="89578"/>
        <n v="89583"/>
        <n v="89610"/>
        <n v="89621"/>
        <n v="89624"/>
        <n v="89644"/>
        <n v="89787"/>
        <n v="89836"/>
        <n v="89838"/>
        <n v="89846"/>
        <n v="89886"/>
        <n v="89888"/>
        <n v="89946"/>
        <n v="33418"/>
        <n v="33423"/>
        <n v="33658"/>
        <n v="33663"/>
        <n v="33706"/>
        <n v="33708"/>
        <n v="33709"/>
        <n v="34001"/>
        <n v="34003"/>
        <n v="34004"/>
        <n v="34006"/>
        <n v="34007"/>
        <n v="34008"/>
        <n v="34014"/>
        <n v="34026"/>
        <n v="34030"/>
        <n v="34032"/>
        <n v="34036"/>
        <n v="34052"/>
        <n v="34076"/>
        <n v="34116"/>
        <n v="34122"/>
        <n v="34164"/>
        <n v="34188"/>
        <n v="34194"/>
        <n v="34197"/>
        <n v="34201"/>
        <n v="34267"/>
        <n v="34297"/>
        <n v="34359"/>
        <n v="34366"/>
        <n v="34422"/>
        <n v="34423"/>
        <n v="34425"/>
        <n v="34433"/>
        <n v="34436"/>
        <n v="34449"/>
        <n v="34454"/>
        <n v="34456"/>
        <n v="34457"/>
        <n v="34458"/>
        <n v="34510"/>
        <n v="34516"/>
        <n v="34546"/>
        <n v="34566"/>
        <n v="34579"/>
        <n v="34596"/>
        <n v="34598"/>
        <n v="34605"/>
        <n v="34649"/>
        <n v="34690"/>
        <n v="34698"/>
        <n v="34702"/>
        <n v="34713"/>
        <n v="34736"/>
        <n v="34746"/>
        <n v="34747"/>
        <n v="34748"/>
        <n v="34753"/>
        <n v="34759"/>
        <n v="34786"/>
        <n v="34819"/>
        <n v="34820"/>
        <n v="34856"/>
        <n v="34870"/>
        <n v="34880"/>
        <n v="34919"/>
        <n v="34995"/>
        <n v="35083"/>
        <n v="35084"/>
        <n v="35085"/>
        <n v="35087"/>
        <n v="35088"/>
        <n v="35242"/>
        <n v="35289"/>
        <n v="35317"/>
        <n v="35318"/>
        <n v="35354"/>
        <n v="35356"/>
        <n v="35358"/>
        <n v="35410"/>
        <n v="35413"/>
        <n v="35416"/>
        <n v="35417"/>
        <n v="35529"/>
        <n v="35592"/>
        <n v="35626"/>
        <n v="35644"/>
        <n v="35647"/>
        <n v="35648"/>
        <n v="35699"/>
        <n v="35762"/>
        <n v="35780"/>
        <n v="35813"/>
        <n v="35818"/>
        <n v="35953"/>
        <n v="36015"/>
        <n v="36097"/>
        <n v="36122"/>
        <n v="36124"/>
        <n v="36165"/>
        <n v="36261"/>
        <n v="36769"/>
        <n v="36870"/>
        <n v="36871"/>
        <n v="36887"/>
        <n v="36908"/>
        <n v="36965"/>
        <n v="36966"/>
        <n v="36967"/>
        <n v="36968"/>
        <n v="36970"/>
        <n v="36971"/>
        <n v="37040"/>
        <n v="37063"/>
        <n v="37067"/>
        <n v="37418"/>
        <n v="37586"/>
        <n v="37886"/>
        <n v="37887"/>
        <n v="37890"/>
        <n v="37938"/>
        <n v="37984"/>
        <n v="37986"/>
        <n v="37987"/>
        <n v="37988"/>
        <n v="37991"/>
        <n v="37993"/>
        <n v="37994"/>
        <n v="37996"/>
        <n v="37997"/>
        <n v="38061"/>
        <n v="38063"/>
        <n v="38066"/>
        <n v="38067"/>
        <n v="38068"/>
        <n v="38069"/>
        <n v="38076"/>
        <n v="38083"/>
        <n v="38084"/>
        <n v="38086"/>
        <n v="38088"/>
        <n v="38169"/>
        <n v="38170"/>
        <n v="38174"/>
        <n v="38176"/>
        <n v="38177"/>
        <n v="38178"/>
        <n v="38179"/>
        <n v="38194"/>
        <n v="38519"/>
        <n v="39175"/>
        <n v="39348"/>
        <n v="39349"/>
        <n v="39465"/>
        <n v="39806"/>
        <n v="39864"/>
        <n v="39866"/>
        <n v="39868"/>
        <n v="39883"/>
        <n v="39884"/>
        <n v="39886"/>
        <n v="39887"/>
        <n v="39922"/>
        <n v="40040"/>
        <n v="40053"/>
        <n v="40070"/>
        <n v="40131"/>
        <n v="40152"/>
        <n v="40189"/>
        <n v="40191"/>
        <n v="40192"/>
        <n v="40195"/>
        <n v="40288"/>
        <n v="40291"/>
        <n v="40313"/>
        <n v="40315"/>
        <n v="40327"/>
        <n v="40331"/>
        <n v="40359"/>
        <n v="40492"/>
        <n v="40589"/>
        <n v="40590"/>
        <n v="40592"/>
        <n v="40593"/>
        <n v="40595"/>
        <n v="40597"/>
        <n v="40598"/>
        <n v="40714"/>
        <n v="40726"/>
        <n v="40926"/>
        <n v="40928"/>
        <n v="41006"/>
        <n v="41008"/>
        <n v="41019"/>
        <n v="41209"/>
        <n v="41226"/>
        <n v="41271"/>
        <n v="41294"/>
        <n v="41320"/>
        <n v="41328"/>
        <n v="41413"/>
        <n v="41467"/>
        <n v="41570"/>
        <n v="41693"/>
        <n v="41785"/>
        <n v="41940"/>
        <n v="41943"/>
        <n v="42031"/>
        <n v="51109"/>
        <n v="64509"/>
        <n v="64511"/>
        <n v="64512"/>
        <n v="64571"/>
        <n v="64572"/>
        <n v="64573"/>
        <n v="64710"/>
        <n v="64711"/>
        <n v="64714"/>
        <n v="64715"/>
        <n v="64716"/>
        <n v="64722"/>
        <n v="64741"/>
        <n v="64746"/>
        <n v="64750"/>
        <n v="64752"/>
        <n v="64755"/>
        <n v="64759"/>
        <n v="64761"/>
        <n v="64762"/>
        <n v="64767"/>
        <n v="77637"/>
        <n v="77647"/>
        <n v="77674"/>
        <n v="77683"/>
        <n v="77714"/>
        <n v="77842"/>
        <n v="77847"/>
        <n v="77858"/>
        <n v="87280"/>
        <n v="56804"/>
        <n v="27331"/>
        <n v="12863"/>
        <n v="77786"/>
        <n v="12478"/>
        <n v="84172"/>
        <n v="20116"/>
        <n v="57179"/>
        <n v="58874"/>
        <n v="59159"/>
        <n v="5159"/>
        <n v="39466"/>
        <n v="65127"/>
        <n v="39915"/>
        <n v="39916"/>
        <n v="39917"/>
        <n v="39918"/>
        <n v="39919"/>
        <n v="40073"/>
        <n v="10278"/>
        <n v="10789"/>
        <n v="10790"/>
        <n v="73748"/>
        <n v="52656"/>
        <n v="27079"/>
        <n v="87588"/>
        <n v="52199"/>
        <n v="36482"/>
        <n v="73753"/>
        <n v="73760"/>
        <n v="64913"/>
        <n v="64914"/>
        <n v="20165"/>
        <n v="20166"/>
        <n v="20167"/>
        <n v="20168"/>
        <n v="20169"/>
        <n v="86746"/>
        <n v="42851"/>
        <n v="34368"/>
        <n v="17520"/>
        <n v="27884"/>
        <n v="86821"/>
        <n v="86751"/>
        <n v="86851"/>
        <n v="88549"/>
        <n v="56793"/>
        <n v="56798"/>
        <n v="19048"/>
        <n v="27130"/>
        <n v="73761"/>
        <n v="5153"/>
        <n v="5555"/>
        <n v="87152"/>
        <n v="89030"/>
        <n v="73757"/>
        <n v="36468"/>
        <n v="10792"/>
        <n v="14484"/>
        <n v="22120"/>
        <n v="10793"/>
        <n v="80014"/>
        <n v="80015"/>
        <n v="27920"/>
        <n v="43565"/>
        <n v="43567"/>
        <n v="86739"/>
        <n v="86828"/>
        <n v="84197"/>
        <n v="40329"/>
        <n v="89339"/>
        <n v="87849"/>
        <n v="33467"/>
        <n v="36576"/>
        <n v="64514"/>
        <n v="64575"/>
        <n v="36618"/>
        <n v="36617"/>
        <n v="89834"/>
        <n v="21222"/>
        <n v="21226"/>
        <n v="22209"/>
        <n v="26581"/>
        <n v="19029"/>
        <n v="36671"/>
        <n v="39761"/>
        <n v="22207"/>
        <n v="28047"/>
        <n v="39725"/>
        <n v="73779"/>
        <n v="73780"/>
        <n v="72356"/>
        <n v="18859"/>
        <n v="32251"/>
        <n v="86842"/>
        <n v="39468"/>
        <n v="36649"/>
        <n v="67155"/>
        <n v="67610"/>
        <n v="18604"/>
        <n v="15967"/>
        <n v="35872"/>
        <n v="22178"/>
        <n v="36606"/>
        <n v="42166"/>
        <n v="43323"/>
        <n v="35902"/>
        <n v="25990"/>
        <n v="86839"/>
        <n v="86843"/>
        <n v="64529"/>
        <n v="38516"/>
        <n v="74751"/>
        <n v="33660"/>
        <n v="33665"/>
        <n v="27040"/>
        <n v="47775"/>
        <n v="16673"/>
        <n v="48699"/>
        <n v="43078"/>
        <n v="44259"/>
        <n v="80129"/>
        <n v="22244"/>
        <n v="33490"/>
        <n v="86873"/>
        <n v="36367"/>
        <n v="36368"/>
        <n v="84398"/>
        <n v="15962"/>
        <n v="15648"/>
        <n v="33489"/>
        <n v="75165"/>
        <n v="75181"/>
        <n v="75183"/>
        <n v="59163"/>
        <n v="33597"/>
        <n v="40048"/>
        <n v="47861"/>
        <n v="38507"/>
        <n v="39707"/>
        <n v="39824"/>
        <n v="15982"/>
        <n v="28905"/>
        <n v="86829"/>
        <n v="86845"/>
        <n v="66521"/>
        <n v="39952"/>
        <n v="65121"/>
        <n v="56767"/>
        <n v="56768"/>
        <n v="17915"/>
        <n v="28465"/>
        <n v="38508"/>
        <n v="64696"/>
        <n v="67708"/>
        <n v="16396"/>
        <n v="29119"/>
        <n v="89200"/>
        <n v="18353"/>
        <n v="88833"/>
        <n v="4096"/>
        <n v="65013"/>
        <n v="18858"/>
        <n v="48120"/>
        <n v="12855"/>
        <n v="44348"/>
        <n v="86970"/>
        <n v="65793"/>
        <n v="37588"/>
        <n v="75230"/>
        <n v="22102"/>
        <n v="80003"/>
        <n v="80004"/>
        <n v="66518"/>
        <n v="66519"/>
        <n v="39980"/>
        <n v="75221"/>
        <n v="65259"/>
        <n v="75198"/>
        <n v="75210"/>
        <n v="88015"/>
        <n v="28236"/>
        <n v="75197"/>
        <n v="31298"/>
        <n v="87288"/>
        <n v="87370"/>
        <n v="73713"/>
        <n v="80268"/>
        <n v="80280"/>
        <n v="58895"/>
        <n v="58898"/>
        <n v="59182"/>
        <n v="68340"/>
        <n v="43735"/>
        <n v="78073"/>
        <n v="78079"/>
        <n v="87414"/>
        <n v="89214"/>
        <n v="43747"/>
        <n v="89178"/>
        <n v="15890"/>
        <n v="77330"/>
        <n v="80518"/>
        <n v="35903"/>
        <n v="15870"/>
        <n v="36180"/>
        <n v="36395"/>
        <n v="67174"/>
        <n v="63345"/>
        <n v="73749"/>
        <n v="28675"/>
        <n v="32833"/>
        <n v="15818"/>
        <n v="58899"/>
        <n v="88095"/>
        <n v="86439"/>
        <n v="28275"/>
        <n v="87018"/>
        <n v="64489"/>
        <n v="59180"/>
        <n v="26631"/>
        <n v="26670"/>
        <n v="11774"/>
        <n v="11776"/>
        <n v="11788"/>
        <n v="64904"/>
        <n v="66052"/>
        <n v="26765"/>
        <n v="86987"/>
        <n v="100686"/>
        <n v="89233"/>
        <n v="37061"/>
        <n v="40055"/>
        <n v="89301"/>
        <n v="27189"/>
        <n v="36924"/>
        <n v="87035"/>
        <n v="15180"/>
        <n v="89470"/>
        <n v="64418"/>
        <n v="17285"/>
        <n v="17287"/>
        <n v="17527"/>
        <n v="5446"/>
        <n v="87499"/>
        <n v="43426"/>
        <n v="20158"/>
        <n v="58858"/>
        <n v="62623"/>
        <n v="62625"/>
        <n v="62632"/>
        <n v="62634"/>
        <n v="87385"/>
        <n v="87484"/>
        <n v="89519"/>
        <n v="39492"/>
        <n v="49255"/>
        <n v="21215"/>
        <n v="44347"/>
        <n v="43691"/>
        <n v="47869"/>
        <n v="49087"/>
        <n v="49187"/>
        <n v="59185"/>
        <n v="59193"/>
        <n v="68222"/>
        <n v="15745"/>
        <n v="87619"/>
        <n v="89286"/>
        <n v="39842"/>
        <n v="84191"/>
        <n v="87054"/>
        <n v="74802"/>
        <n v="15829"/>
        <n v="89221"/>
        <n v="76413"/>
        <n v="86778"/>
        <n v="43533"/>
        <n v="88356"/>
        <n v="88921"/>
        <n v="88931"/>
        <n v="100104"/>
        <n v="39422"/>
        <n v="40034"/>
        <n v="51107"/>
        <n v="72928"/>
        <n v="65790"/>
        <n v="65792"/>
        <n v="5842"/>
        <n v="62647"/>
        <n v="88371"/>
        <n v="88372"/>
        <n v="15187"/>
        <n v="28624"/>
        <n v="28627"/>
        <n v="26480"/>
        <n v="5977"/>
        <n v="86559"/>
        <n v="33308"/>
        <n v="16049"/>
        <n v="87278"/>
        <n v="49254"/>
        <n v="64028"/>
        <n v="78107"/>
        <n v="80520"/>
        <n v="80522"/>
        <n v="80524"/>
        <n v="80579"/>
        <n v="86545"/>
        <n v="87043"/>
        <n v="16562"/>
        <n v="86912"/>
        <n v="77230"/>
        <n v="77232"/>
        <n v="77241"/>
        <n v="77305"/>
        <n v="77332"/>
        <n v="77367"/>
        <n v="39418"/>
        <n v="39419"/>
        <n v="39420"/>
        <n v="39421"/>
        <n v="39538"/>
        <n v="87482"/>
        <n v="43902"/>
        <n v="39374"/>
        <n v="26432"/>
        <n v="84226"/>
        <n v="16886"/>
        <n v="26729"/>
        <n v="88104"/>
        <n v="77235"/>
        <n v="80517"/>
        <n v="84224"/>
        <n v="10802"/>
        <n v="53220"/>
        <n v="11588"/>
        <n v="64774"/>
        <n v="65467"/>
        <n v="84222"/>
        <n v="100358"/>
        <n v="16682"/>
        <n v="21227"/>
        <n v="28137"/>
        <n v="43803"/>
        <n v="64922"/>
        <n v="65352"/>
        <n v="65358"/>
        <n v="87418"/>
        <n v="87564"/>
        <n v="88361"/>
        <n v="88363"/>
        <n v="88367"/>
        <n v="89219"/>
        <n v="89230"/>
        <n v="39381"/>
        <n v="39382"/>
        <n v="39711"/>
        <n v="87150"/>
        <n v="37880"/>
        <n v="37889"/>
        <n v="48016"/>
        <n v="58925"/>
        <n v="59192"/>
        <n v="64145"/>
        <n v="78109"/>
        <n v="21184"/>
        <n v="21186"/>
        <n v="73711"/>
        <n v="86503"/>
        <n v="33309"/>
        <n v="80365"/>
        <n v="64388"/>
        <n v="26667"/>
        <n v="5924"/>
        <n v="64955"/>
        <n v="87369"/>
        <n v="73055"/>
        <n v="43797"/>
        <n v="78133"/>
        <n v="67902"/>
        <n v="18095"/>
        <n v="28858"/>
        <n v="64328"/>
        <n v="64389"/>
        <n v="48866"/>
        <n v="86437"/>
        <n v="17190"/>
        <n v="18103"/>
        <n v="20369"/>
        <n v="20372"/>
        <n v="20374"/>
        <n v="20375"/>
        <n v="20376"/>
        <n v="21946"/>
        <n v="74804"/>
        <n v="87013"/>
        <n v="30322"/>
        <n v="15832"/>
        <n v="43427"/>
        <n v="27116"/>
        <n v="5844"/>
        <n v="87411"/>
        <n v="87506"/>
        <n v="88354"/>
        <n v="88369"/>
        <n v="88424"/>
        <n v="88922"/>
        <n v="89256"/>
        <n v="89292"/>
        <n v="38171"/>
        <n v="39555"/>
        <n v="49154"/>
        <n v="12872"/>
        <n v="67319"/>
        <n v="26370"/>
        <n v="26905"/>
        <n v="86544"/>
        <n v="72532"/>
        <n v="66993"/>
        <n v="66994"/>
        <n v="66997"/>
        <n v="88633"/>
        <n v="88961"/>
        <n v="88979"/>
        <n v="89329"/>
        <n v="35022"/>
        <n v="86438"/>
        <n v="16676"/>
        <n v="47776"/>
        <n v="47785"/>
        <n v="47786"/>
        <n v="47787"/>
        <n v="47788"/>
        <n v="47790"/>
        <n v="10628"/>
        <n v="19063"/>
        <n v="19064"/>
        <n v="19067"/>
        <n v="19068"/>
        <n v="19070"/>
        <n v="19224"/>
        <n v="19226"/>
        <n v="19227"/>
        <n v="19228"/>
        <n v="19476"/>
        <n v="19477"/>
        <n v="19478"/>
        <n v="26583"/>
        <n v="26586"/>
        <n v="26589"/>
        <n v="26823"/>
        <n v="26826"/>
        <n v="26949"/>
        <n v="27409"/>
        <n v="27410"/>
        <n v="27551"/>
        <n v="27682"/>
        <n v="27782"/>
        <n v="27783"/>
        <n v="28042"/>
        <n v="28043"/>
        <n v="28278"/>
        <n v="28279"/>
        <n v="74801"/>
        <n v="86673"/>
        <n v="86676"/>
        <n v="86694"/>
        <n v="86697"/>
        <n v="45886"/>
        <n v="45887"/>
        <n v="45889"/>
        <n v="25059"/>
        <n v="27048"/>
        <n v="89786"/>
        <n v="100306"/>
        <n v="26966"/>
        <n v="27785"/>
        <n v="28281"/>
        <n v="32241"/>
        <n v="66015"/>
        <n v="47766"/>
        <n v="58913"/>
        <n v="59201"/>
        <n v="63319"/>
        <n v="63321"/>
        <n v="63347"/>
        <n v="68080"/>
        <n v="73051"/>
        <n v="74142"/>
        <n v="17672"/>
        <n v="18201"/>
        <n v="18350"/>
        <n v="18412"/>
        <n v="26281"/>
        <n v="26362"/>
        <n v="86675"/>
        <n v="15779"/>
        <n v="76404"/>
        <n v="76409"/>
        <n v="43860"/>
        <n v="87103"/>
        <n v="87401"/>
        <n v="87563"/>
        <n v="87579"/>
        <n v="88187"/>
        <n v="88355"/>
        <n v="88470"/>
        <n v="88818"/>
        <n v="89609"/>
        <n v="37233"/>
        <n v="37302"/>
        <n v="37403"/>
        <n v="38520"/>
        <n v="39322"/>
        <n v="65451"/>
        <n v="76410"/>
        <n v="76412"/>
        <n v="88819"/>
        <n v="56198"/>
        <n v="66725"/>
        <n v="67245"/>
        <n v="77206"/>
        <n v="84100"/>
        <n v="84104"/>
        <n v="84223"/>
        <n v="84228"/>
        <n v="84248"/>
        <n v="84396"/>
        <n v="16223"/>
        <n v="16620"/>
        <n v="17050"/>
        <n v="17543"/>
        <n v="18376"/>
        <n v="20300"/>
        <n v="28153"/>
        <n v="76433"/>
        <n v="86100"/>
        <n v="86582"/>
        <n v="87063"/>
        <n v="15945"/>
        <n v="89504"/>
        <n v="80363"/>
        <n v="73200"/>
        <n v="16887"/>
        <n v="26555"/>
        <n v="58902"/>
        <n v="58908"/>
        <n v="58911"/>
        <n v="101646"/>
        <n v="86239"/>
        <n v="87025"/>
        <n v="87027"/>
        <n v="87029"/>
        <n v="87033"/>
        <n v="88114"/>
        <n v="88375"/>
        <n v="37052"/>
        <n v="38515"/>
        <n v="39101"/>
        <n v="39282"/>
        <n v="39283"/>
        <n v="78293"/>
        <n v="16222"/>
        <n v="34244"/>
        <n v="22241"/>
        <n v="22257"/>
        <n v="26771"/>
        <n v="87282"/>
        <n v="87283"/>
        <n v="88558"/>
        <n v="88830"/>
        <n v="89788"/>
        <n v="39280"/>
        <n v="39281"/>
        <n v="39284"/>
        <n v="64306"/>
        <n v="63311"/>
        <n v="11287"/>
        <n v="63131"/>
        <n v="63344"/>
        <n v="63505"/>
        <n v="64105"/>
        <n v="66022"/>
        <n v="27746"/>
        <n v="76441"/>
        <n v="28477"/>
        <n v="87860"/>
        <n v="43282"/>
        <n v="43636"/>
        <n v="43638"/>
        <n v="58250"/>
        <n v="58269"/>
        <n v="67032"/>
        <n v="87181"/>
        <n v="87194"/>
        <n v="87700"/>
        <n v="87701"/>
        <n v="87832"/>
        <n v="88123"/>
        <n v="88413"/>
        <n v="38577"/>
        <n v="39324"/>
        <n v="39995"/>
        <n v="64348"/>
        <n v="13634"/>
        <n v="21211"/>
        <n v="43226"/>
        <n v="43237"/>
        <n v="43256"/>
        <n v="27037"/>
        <n v="22122"/>
        <n v="25967"/>
        <n v="25968"/>
        <n v="57122"/>
        <n v="57150"/>
        <n v="57174"/>
        <n v="57279"/>
        <n v="66056"/>
        <n v="84239"/>
        <n v="84242"/>
        <n v="23536"/>
        <n v="26085"/>
        <n v="28037"/>
        <n v="15622"/>
        <n v="43977"/>
        <n v="62627"/>
        <n v="86125"/>
        <n v="87270"/>
        <n v="88449"/>
        <n v="88533"/>
        <n v="88652"/>
        <n v="88915"/>
        <n v="89679"/>
        <n v="34364"/>
        <n v="87725"/>
        <n v="56664"/>
        <n v="508486"/>
        <n v="12851"/>
        <n v="58855"/>
        <n v="64272"/>
        <n v="18613"/>
        <n v="26707"/>
        <n v="27403"/>
        <n v="76836"/>
        <n v="76838"/>
        <n v="76840"/>
        <n v="15933"/>
        <n v="87708"/>
        <n v="64274"/>
        <n v="57576"/>
        <n v="76228"/>
        <n v="87720"/>
        <n v="87722"/>
        <n v="39810"/>
        <n v="40042"/>
        <n v="40494"/>
        <n v="40715"/>
        <n v="40729"/>
        <n v="42112"/>
        <n v="16685"/>
        <n v="19481"/>
        <n v="28778"/>
        <n v="88546"/>
        <n v="48763"/>
        <n v="48766"/>
        <n v="10776"/>
        <n v="63882"/>
        <n v="63884"/>
        <n v="63886"/>
        <n v="63888"/>
        <n v="57372"/>
        <n v="57373"/>
        <n v="59205"/>
        <n v="16832"/>
        <n v="85764"/>
        <n v="88427"/>
        <n v="89164"/>
        <n v="64334"/>
        <n v="76830"/>
        <n v="14536"/>
        <n v="62811"/>
        <n v="62813"/>
        <n v="62814"/>
        <n v="66522"/>
        <n v="66959"/>
        <n v="72653"/>
        <n v="85980"/>
        <n v="101968"/>
        <n v="19908"/>
        <n v="19909"/>
        <n v="21065"/>
        <n v="21067"/>
        <n v="21068"/>
        <n v="26347"/>
        <n v="65507"/>
        <n v="76407"/>
        <n v="80397"/>
        <n v="80398"/>
        <n v="86782"/>
        <n v="46688"/>
        <n v="46689"/>
        <n v="66761"/>
        <n v="66763"/>
        <n v="87172"/>
        <n v="87281"/>
        <n v="88024"/>
        <n v="88239"/>
        <n v="88241"/>
        <n v="88285"/>
        <n v="88374"/>
        <n v="88731"/>
        <n v="88984"/>
        <n v="89016"/>
        <n v="89623"/>
        <n v="37248"/>
        <n v="39424"/>
        <n v="38148"/>
        <n v="65922"/>
        <n v="48698"/>
        <n v="53853"/>
        <n v="57146"/>
        <n v="62514"/>
        <n v="62515"/>
        <n v="62788"/>
        <n v="65543"/>
        <n v="67554"/>
        <n v="78186"/>
        <n v="17176"/>
        <n v="21256"/>
        <n v="22071"/>
        <n v="26678"/>
        <n v="85639"/>
        <n v="87481"/>
        <n v="44341"/>
        <n v="72543"/>
        <n v="26680"/>
        <n v="27380"/>
        <n v="62617"/>
        <n v="62618"/>
        <n v="87290"/>
        <n v="87897"/>
        <n v="88570"/>
        <n v="88802"/>
        <n v="88803"/>
        <n v="88829"/>
        <n v="88831"/>
        <n v="89577"/>
        <n v="89841"/>
        <n v="90016"/>
        <n v="90019"/>
        <n v="37518"/>
        <n v="37583"/>
        <n v="38149"/>
        <n v="39182"/>
        <n v="39183"/>
        <n v="10778"/>
        <n v="76414"/>
        <n v="76505"/>
        <n v="86749"/>
        <n v="86781"/>
        <n v="67900"/>
        <n v="88429"/>
        <n v="13933"/>
        <n v="59645"/>
        <n v="59875"/>
        <n v="62118"/>
        <n v="64187"/>
        <n v="64191"/>
        <n v="64854"/>
        <n v="18100"/>
        <n v="18617"/>
        <n v="76504"/>
        <n v="76507"/>
        <n v="86502"/>
        <n v="86610"/>
        <n v="86612"/>
        <n v="76033"/>
        <n v="76038"/>
        <n v="76040"/>
        <n v="76042"/>
        <n v="76044"/>
        <n v="76047"/>
        <n v="42393"/>
        <n v="46166"/>
        <n v="62619"/>
        <n v="63006"/>
        <n v="63007"/>
        <n v="102081"/>
        <n v="85452"/>
        <n v="85453"/>
        <n v="85733"/>
        <n v="86139"/>
        <n v="87214"/>
        <n v="87389"/>
        <n v="87508"/>
        <n v="87615"/>
        <n v="87724"/>
        <n v="88524"/>
        <n v="89136"/>
        <n v="89475"/>
        <n v="89627"/>
        <n v="89642"/>
        <n v="36928"/>
        <n v="38139"/>
        <n v="26378"/>
        <n v="59049"/>
        <n v="59219"/>
        <n v="58139"/>
        <n v="62041"/>
        <n v="67676"/>
        <n v="26573"/>
        <n v="27861"/>
        <n v="89155"/>
        <n v="89174"/>
        <n v="10775"/>
        <n v="63089"/>
        <n v="63134"/>
        <n v="64149"/>
        <n v="65646"/>
        <n v="67607"/>
        <n v="77202"/>
        <n v="16017"/>
        <n v="16398"/>
        <n v="17334"/>
        <n v="19250"/>
        <n v="22406"/>
        <n v="25613"/>
        <n v="26902"/>
        <n v="72699"/>
        <n v="909937"/>
        <n v="28333"/>
        <n v="31538"/>
        <n v="66097"/>
        <n v="65926"/>
        <n v="5486"/>
        <n v="85289"/>
        <n v="85425"/>
        <n v="85596"/>
        <n v="85611"/>
        <n v="87087"/>
        <n v="88401"/>
        <n v="88459"/>
        <n v="88763"/>
        <n v="33431"/>
        <n v="39202"/>
        <n v="73094"/>
        <n v="87483"/>
        <n v="32231"/>
        <n v="46550"/>
        <n v="85302"/>
        <n v="78172"/>
        <n v="78175"/>
        <n v="78178"/>
        <n v="86487"/>
        <n v="86471"/>
        <n v="36677"/>
        <n v="26970"/>
        <n v="26975"/>
        <n v="87277"/>
        <n v="51682"/>
        <n v="102286"/>
        <n v="62971"/>
        <n v="62972"/>
        <n v="66003"/>
        <n v="68868"/>
        <n v="80309"/>
        <n v="85979"/>
        <n v="16254"/>
        <n v="16677"/>
        <n v="17911"/>
        <n v="19941"/>
        <n v="21687"/>
        <n v="22092"/>
        <n v="22093"/>
        <n v="22239"/>
        <n v="22460"/>
        <n v="22492"/>
        <n v="25388"/>
        <n v="25670"/>
        <n v="26484"/>
        <n v="73588"/>
        <n v="28616"/>
        <n v="65753"/>
        <n v="15938"/>
        <n v="68620"/>
        <n v="68621"/>
        <n v="68622"/>
        <n v="68623"/>
        <n v="68624"/>
        <n v="68625"/>
        <n v="76509"/>
        <n v="76513"/>
        <n v="76514"/>
        <n v="76515"/>
        <n v="76704"/>
        <n v="78181"/>
        <n v="80546"/>
        <n v="80547"/>
        <n v="42458"/>
        <n v="46628"/>
        <n v="46629"/>
        <n v="64270"/>
        <n v="76497"/>
        <n v="22172"/>
        <n v="65533"/>
        <n v="57980"/>
        <n v="76850"/>
        <n v="76851"/>
        <n v="87124"/>
        <n v="87623"/>
        <n v="88118"/>
        <n v="88263"/>
        <n v="88528"/>
        <n v="88550"/>
        <n v="88980"/>
        <n v="89201"/>
        <n v="89343"/>
        <n v="89584"/>
        <n v="89585"/>
        <n v="89682"/>
        <n v="89685"/>
        <n v="89832"/>
        <n v="89961"/>
        <n v="37730"/>
        <n v="75651"/>
        <n v="75652"/>
        <n v="75655"/>
        <n v="62352"/>
        <n v="62353"/>
        <n v="67538"/>
        <n v="18983"/>
        <n v="21181"/>
        <n v="26150"/>
        <n v="85046"/>
        <n v="88530"/>
        <n v="102353"/>
        <n v="66537"/>
        <n v="66538"/>
        <n v="73558"/>
        <n v="80023"/>
        <n v="22075"/>
        <n v="22077"/>
        <n v="24999"/>
        <n v="25169"/>
        <n v="26512"/>
        <n v="28607"/>
        <n v="73891"/>
        <n v="80362"/>
        <n v="25942"/>
        <n v="27100"/>
        <n v="64278"/>
        <n v="64753"/>
        <n v="64973"/>
        <n v="64975"/>
        <n v="65214"/>
        <n v="65738"/>
        <n v="66463"/>
        <n v="66819"/>
        <n v="87407"/>
        <n v="88172"/>
        <n v="88458"/>
        <n v="88849"/>
        <n v="89235"/>
        <n v="35761"/>
        <n v="38093"/>
        <n v="38523"/>
        <n v="39225"/>
        <n v="39227"/>
        <n v="39228"/>
        <n v="39229"/>
        <n v="38254"/>
        <n v="39404"/>
        <n v="42111"/>
        <n v="76365"/>
        <n v="81124"/>
        <n v="84145"/>
        <n v="84168"/>
        <n v="464700" u="1"/>
        <n v="34327" u="1"/>
        <n v="368425" u="1"/>
        <n v="559157" u="1"/>
        <n v="89767" u="1"/>
        <n v="559160" u="1"/>
        <n v="442700" u="1"/>
        <n v="34328" u="1"/>
        <n v="423450" u="1"/>
        <n v="33297" u="1"/>
        <n v="10009" u="1"/>
        <n v="80145" u="1"/>
        <n v="548200" u="1"/>
        <n v="548202" u="1"/>
        <n v="647230" u="1"/>
        <n v="647231" u="1"/>
        <n v="647232" u="1"/>
        <n v="88398" u="1"/>
        <n v="559210" u="1"/>
        <n v="575722" u="1"/>
        <n v="6436" u="1"/>
        <n v="456483" u="1"/>
        <n v="608745" u="1"/>
        <n v="608747" u="1"/>
        <n v="647258" u="1"/>
        <n v="608749" u="1"/>
        <n v="608750" u="1"/>
        <n v="456490" u="1"/>
        <n v="517008" u="1"/>
        <n v="608755" u="1"/>
        <n v="630764" u="1"/>
        <n v="517010" u="1"/>
        <n v="478500" u="1"/>
        <n v="751801" u="1"/>
        <n v="473000" u="1"/>
        <n v="456496" u="1"/>
        <n v="470250" u="1"/>
        <n v="608765" u="1"/>
        <n v="41210" u="1"/>
        <n v="456498" u="1"/>
        <n v="473003" u="1"/>
        <n v="630780" u="1"/>
        <n v="608775" u="1"/>
        <n v="630782" u="1"/>
        <n v="630785" u="1"/>
        <n v="89781" u="1"/>
        <n v="10784" u="1"/>
        <n v="43618" u="1"/>
        <n v="88406" u="1"/>
        <n v="423500" u="1"/>
        <n v="33647" u="1"/>
        <n v="64937" u="1"/>
        <n v="473017" u="1"/>
        <n v="630803" u="1"/>
        <n v="762840" u="1"/>
        <n v="517030" u="1"/>
        <n v="478520" u="1"/>
        <n v="630810" u="1"/>
        <n v="42244" u="1"/>
        <n v="467520" u="1"/>
        <n v="630814" u="1"/>
        <n v="630815" u="1"/>
        <n v="473024" u="1"/>
        <n v="630817" u="1"/>
        <n v="100100" u="1"/>
        <n v="272220" u="1"/>
        <n v="44308" u="1"/>
        <n v="76032" u="1"/>
        <n v="396008" u="1"/>
        <n v="630827" u="1"/>
        <n v="456525" u="1"/>
        <n v="64939" u="1"/>
        <n v="43621" u="1"/>
        <n v="581325" u="1"/>
        <n v="462032" u="1"/>
        <n v="462034" u="1"/>
        <n v="581330" u="1"/>
        <n v="456533" u="1"/>
        <n v="478540" u="1"/>
        <n v="12848" u="1"/>
        <n v="592345" u="1"/>
        <n v="492300" u="1"/>
        <n v="456542" u="1"/>
        <n v="478550" u="1"/>
        <n v="456546" u="1"/>
        <n v="470" u="1"/>
        <n v="4374" u="1"/>
        <n v="29256" u="1"/>
        <n v="437298" u="1"/>
        <n v="440050" u="1"/>
        <n v="365780" u="1"/>
        <n v="80166" u="1"/>
        <n v="40186" u="1"/>
        <n v="448305" u="1"/>
        <n v="241070" u="1"/>
        <n v="6996" u="1"/>
        <n v="3354" u="1"/>
        <n v="456565" u="1"/>
        <n v="511580" u="1"/>
        <n v="89796" u="1"/>
        <n v="751942" u="1"/>
        <n v="486825" u="1"/>
        <n v="36749" u="1"/>
        <n v="511585" u="1"/>
        <n v="751952" u="1"/>
        <n v="77419" u="1"/>
        <n v="3526" u="1"/>
        <n v="376800" u="1"/>
        <n v="486830" u="1"/>
        <n v="87047" u="1"/>
        <n v="40188" u="1"/>
        <n v="376802" u="1"/>
        <n v="478580" u="1"/>
        <n v="56005" u="1"/>
        <n v="511590" u="1"/>
        <n v="376804" u="1"/>
        <n v="415315" u="1"/>
        <n v="59100" u="1"/>
        <n v="415318" u="1"/>
        <n v="456580" u="1"/>
        <n v="5492" u="1"/>
        <n v="56006" u="1"/>
        <n v="5578" u="1"/>
        <n v="73984" u="1"/>
        <n v="630948" u="1"/>
        <n v="343805" u="1"/>
        <n v="59101" u="1"/>
        <n v="16536" u="1"/>
        <n v="89802" u="1"/>
        <n v="456590" u="1"/>
        <n v="448340" u="1"/>
        <n v="74674" u="1"/>
        <n v="426338" u="1"/>
        <n v="643" u="1"/>
        <n v="462101" u="1"/>
        <n v="467603" u="1"/>
        <n v="752011" u="1"/>
        <n v="462102" u="1"/>
        <n v="462103" u="1"/>
        <n v="426344" u="1"/>
        <n v="768520" u="1"/>
        <n v="462105" u="1"/>
        <n v="4085" u="1"/>
        <n v="275055" u="1"/>
        <n v="42599" u="1"/>
        <n v="360330" u="1"/>
        <n v="19116" u="1"/>
        <n v="486866" u="1"/>
        <n v="98747" u="1"/>
        <n v="581495" u="1"/>
        <n v="724535" u="1"/>
        <n v="456616" u="1"/>
        <n v="592500" u="1"/>
        <n v="467620" u="1"/>
        <n v="74680" u="1"/>
        <n v="456618" u="1"/>
        <n v="768552" u="1"/>
        <n v="609010" u="1"/>
        <n v="379600" u="1"/>
        <n v="592510" u="1"/>
        <n v="735551" u="1"/>
        <n v="735555" u="1"/>
        <n v="614525" u="1"/>
        <n v="100127" u="1"/>
        <n v="17914" u="1"/>
        <n v="100128" u="1"/>
        <n v="10788" u="1"/>
        <n v="5106" u="1"/>
        <n v="100129" u="1"/>
        <n v="426381" u="1"/>
        <n v="275090" u="1"/>
        <n v="100130" u="1"/>
        <n v="768600" u="1"/>
        <n v="495155" u="1"/>
        <n v="429139" u="1"/>
        <n v="592561" u="1"/>
        <n v="730100" u="1"/>
        <n v="592563" u="1"/>
        <n v="495160" u="1"/>
        <n v="581565" u="1"/>
        <n v="27371" u="1"/>
        <n v="93256" u="1"/>
        <n v="39854" u="1"/>
        <n v="467655" u="1"/>
        <n v="429145" u="1"/>
        <n v="548561" u="1"/>
        <n v="548562" u="1"/>
        <n v="93257" u="1"/>
        <n v="412644" u="1"/>
        <n v="100134" u="1"/>
        <n v="96008" u="1"/>
        <n v="642100" u="1"/>
        <n v="642101" u="1"/>
        <n v="100135" u="1"/>
        <n v="636600" u="1"/>
        <n v="6052" u="1"/>
        <n v="642105" u="1"/>
        <n v="642106" u="1"/>
        <n v="642107" u="1"/>
        <n v="642108" u="1"/>
        <n v="625605" u="1"/>
        <n v="275115" u="1"/>
        <n v="495175" u="1"/>
        <n v="642110" u="1"/>
        <n v="642111" u="1"/>
        <n v="642112" u="1"/>
        <n v="664120" u="1"/>
        <n v="27372" u="1"/>
        <n v="642115" u="1"/>
        <n v="768650" u="1"/>
        <n v="100137" u="1"/>
        <n v="768652" u="1"/>
        <n v="495180" u="1"/>
        <n v="379650" u="1"/>
        <n v="724650" u="1"/>
        <n v="63582" u="1"/>
        <n v="768676" u="1"/>
        <n v="906214" u="1"/>
        <n v="768678" u="1"/>
        <n v="625641" u="1"/>
        <n v="768681" u="1"/>
        <n v="415423" u="1"/>
        <n v="495195" u="1"/>
        <n v="327400" u="1"/>
        <n v="415425" u="1"/>
        <n v="286140" u="1"/>
        <n v="506200" u="1"/>
        <n v="415426" u="1"/>
        <n v="636655" u="1"/>
        <n v="768692" u="1"/>
        <n v="36764" u="1"/>
        <n v="47767" u="1"/>
        <n v="415429" u="1"/>
        <n v="506204" u="1"/>
        <n v="100143" u="1"/>
        <n v="426435" u="1"/>
        <n v="407180" u="1"/>
        <n v="42610" u="1"/>
        <n v="741200" u="1"/>
        <n v="653177" u="1"/>
        <n v="36765" u="1"/>
        <n v="730200" u="1"/>
        <n v="63585" u="1"/>
        <n v="478705" u="1"/>
        <n v="415438" u="1"/>
        <n v="495210" u="1"/>
        <n v="43643" u="1"/>
        <n v="63586" u="1"/>
        <n v="423700" u="1"/>
        <n v="33672" u="1"/>
        <n v="100148" u="1"/>
        <n v="548680" u="1"/>
        <n v="2646" u="1"/>
        <n v="409950" u="1"/>
        <n v="481470" u="1"/>
        <n v="426457" u="1"/>
        <n v="418205" u="1"/>
        <n v="426459" u="1"/>
        <n v="407205" u="1"/>
        <n v="812770" u="1"/>
        <n v="43645" u="1"/>
        <n v="467725" u="1"/>
        <n v="812772" u="1"/>
        <n v="812776" u="1"/>
        <n v="812777" u="1"/>
        <n v="565210" u="1"/>
        <n v="565211" u="1"/>
        <n v="56024" u="1"/>
        <n v="67143" u="1"/>
        <n v="43302" u="1"/>
        <n v="4043" u="1"/>
        <n v="43646" u="1"/>
        <n v="812790" u="1"/>
        <n v="41927" u="1"/>
        <n v="812791" u="1"/>
        <n v="812794" u="1"/>
        <n v="812795" u="1"/>
        <n v="812796" u="1"/>
        <n v="467738" u="1"/>
        <n v="812799" u="1"/>
        <n v="349458" u="1"/>
        <n v="43647" u="1"/>
        <n v="349460" u="1"/>
        <n v="100155" u="1"/>
        <n v="93966" u="1"/>
        <n v="349462" u="1"/>
        <n v="812810" u="1"/>
        <n v="22219" u="1"/>
        <n v="376970" u="1"/>
        <n v="487000" u="1"/>
        <n v="404478" u="1"/>
        <n v="812812" u="1"/>
        <n v="56026" u="1"/>
        <n v="29096" u="1"/>
        <n v="498005" u="1"/>
        <n v="100156" u="1"/>
        <n v="451243" u="1"/>
        <n v="43648" u="1"/>
        <n v="305455" u="1"/>
        <n v="548750" u="1"/>
        <n v="451246" u="1"/>
        <n v="219158" u="1"/>
        <n v="451247" u="1"/>
        <n v="514515" u="1"/>
        <n v="167" u="1"/>
        <n v="451248" u="1"/>
        <n v="451249" u="1"/>
        <n v="4721" u="1"/>
        <n v="487010" u="1"/>
        <n v="67149" u="1"/>
        <n v="451254" u="1"/>
        <n v="100159" u="1"/>
        <n v="451255" u="1"/>
        <n v="68526" u="1"/>
        <n v="498020" u="1"/>
        <n v="423751" u="1"/>
        <n v="100160" u="1"/>
        <n v="98097" u="1"/>
        <n v="487020" u="1"/>
        <n v="625800" u="1"/>
        <n v="498025" u="1"/>
        <n v="478770" u="1"/>
        <n v="100161" u="1"/>
        <n v="514530" u="1"/>
        <n v="757850" u="1"/>
        <n v="35743" u="1"/>
        <n v="379755" u="1"/>
        <n v="48122" u="1"/>
        <n v="498040" u="1"/>
        <n v="498042" u="1"/>
        <n v="498044" u="1"/>
        <n v="297240" u="1"/>
        <n v="19471" u="1"/>
        <n v="297242" u="1"/>
        <n v="10277" u="1"/>
        <n v="297244" u="1"/>
        <n v="484295" u="1"/>
        <n v="67158" u="1"/>
        <n v="790900" u="1"/>
        <n v="297246" u="1"/>
        <n v="18096" u="1"/>
        <n v="12856" u="1"/>
        <n v="47780" u="1"/>
        <n v="598355" u="1"/>
        <n v="423785" u="1"/>
        <n v="543344" u="1"/>
        <n v="741400" u="1"/>
        <n v="423788" u="1"/>
        <n v="467800" u="1"/>
        <n v="598365" u="1"/>
        <n v="67161" u="1"/>
        <n v="15693" u="1"/>
        <n v="451300" u="1"/>
        <n v="57065" u="1"/>
        <n v="445800" u="1"/>
        <n v="565371" u="1"/>
        <n v="565372" u="1"/>
        <n v="565373" u="1"/>
        <n v="467810" u="1"/>
        <n v="36435" u="1"/>
        <n v="462310" u="1"/>
        <n v="565377" u="1"/>
        <n v="498070" u="1"/>
        <n v="467812" u="1"/>
        <n v="407298" u="1"/>
        <n v="451310" u="1"/>
        <n v="498075" u="1"/>
        <n v="768950" u="1"/>
        <n v="520085" u="1"/>
        <n v="462320" u="1"/>
        <n v="768955" u="1"/>
        <n v="543400" u="1"/>
        <n v="18098" u="1"/>
        <n v="327540" u="1"/>
        <n v="520100" u="1"/>
        <n v="272535" u="1"/>
        <n v="327550" u="1"/>
        <n v="15866" u="1"/>
        <n v="768996" u="1"/>
        <n v="418330" u="1"/>
        <n v="769000" u="1"/>
        <n v="57070" u="1"/>
        <n v="769001" u="1"/>
        <n v="769002" u="1"/>
        <n v="498105" u="1"/>
        <n v="758000" u="1"/>
        <n v="769003" u="1"/>
        <n v="769005" u="1"/>
        <n v="769006" u="1"/>
        <n v="769007" u="1"/>
        <n v="74737" u="1"/>
        <n v="758005" u="1"/>
        <n v="769008" u="1"/>
        <n v="451345" u="1"/>
        <n v="769010" u="1"/>
        <n v="498109" u="1"/>
        <n v="769011" u="1"/>
        <n v="498110" u="1"/>
        <n v="293" u="1"/>
        <n v="418340" u="1"/>
        <n v="44005" u="1"/>
        <n v="4001" u="1"/>
        <n v="498118" u="1"/>
        <n v="769030" u="1"/>
        <n v="664502" u="1"/>
        <n v="4044" u="1"/>
        <n v="498119" u="1"/>
        <n v="498120" u="1"/>
        <n v="664505" u="1"/>
        <n v="498123" u="1"/>
        <n v="94684" u="1"/>
        <n v="498124" u="1"/>
        <n v="43319" u="1"/>
        <n v="473370" u="1"/>
        <n v="565492" u="1"/>
        <n v="498128" u="1"/>
        <n v="476123" u="1"/>
        <n v="763550" u="1"/>
        <n v="548992" u="1"/>
        <n v="421110" u="1"/>
        <n v="159" u="1"/>
        <n v="94686" u="1"/>
        <n v="302830" u="1"/>
        <n v="421113" u="1"/>
        <n v="368850" u="1"/>
        <n v="27385" u="1"/>
        <n v="62920" u="1"/>
        <n v="582026" u="1"/>
        <n v="368857" u="1"/>
        <n v="445882" u="1"/>
        <n v="445883" u="1"/>
        <n v="2368" u="1"/>
        <n v="34726" u="1"/>
        <n v="445891" u="1"/>
        <n v="62922" u="1"/>
        <n v="418386" u="1"/>
        <n v="571060" u="1"/>
        <n v="327620" u="1"/>
        <n v="357880" u="1"/>
        <n v="35760" u="1"/>
        <n v="34041" u="1"/>
        <n v="34385" u="1"/>
        <n v="34729" u="1"/>
        <n v="445911" u="1"/>
        <n v="418405" u="1"/>
        <n v="64644" u="1"/>
        <n v="418410" u="1"/>
        <n v="538094" u="1"/>
        <n v="327637" u="1"/>
        <n v="27560" u="1"/>
        <n v="67192" u="1"/>
        <n v="100201" u="1"/>
        <n v="626125" u="1"/>
        <n v="27904" u="1"/>
        <n v="42983" u="1"/>
        <n v="100202" u="1"/>
        <n v="58800" u="1"/>
        <n v="520200" u="1"/>
        <n v="46766" u="1"/>
        <n v="445930" u="1"/>
        <n v="69945" u="1"/>
        <n v="741677" u="1"/>
        <n v="36451" u="1"/>
        <n v="470690" u="1"/>
        <n v="467940" u="1"/>
        <n v="582140" u="1"/>
        <n v="445937" u="1"/>
        <n v="565640" u="1"/>
        <n v="23263" u="1"/>
        <n v="445938" u="1"/>
        <n v="741690" u="1"/>
        <n v="305650" u="1"/>
        <n v="470695" u="1"/>
        <n v="36108" u="1"/>
        <n v="549140" u="1"/>
        <n v="565645" u="1"/>
        <n v="571150" u="1"/>
        <n v="346915" u="1"/>
        <n v="4810" u="1"/>
        <n v="341415" u="1"/>
        <n v="445944" u="1"/>
        <n v="467950" u="1"/>
        <n v="642675" u="1"/>
        <n v="470702" u="1"/>
        <n v="445946" u="1"/>
        <n v="4982" u="1"/>
        <n v="470705" u="1"/>
        <n v="43330" u="1"/>
        <n v="506470" u="1"/>
        <n v="23264" u="1"/>
        <n v="549170" u="1"/>
        <n v="440457" u="1"/>
        <n v="377190" u="1"/>
        <n v="470720" u="1"/>
        <n v="506480" u="1"/>
        <n v="626210" u="1"/>
        <n v="429460" u="1"/>
        <n v="40925" u="1"/>
        <n v="48146" u="1"/>
        <n v="63619" u="1"/>
        <n v="522990" u="1"/>
        <n v="100213" u="1"/>
        <n v="565707" u="1"/>
        <n v="72706" u="1"/>
        <n v="66517" u="1"/>
        <n v="77520" u="1"/>
        <n v="30314" u="1"/>
        <n v="506490" u="1"/>
        <n v="467980" u="1"/>
        <n v="565715" u="1"/>
        <n v="565716" u="1"/>
        <n v="74771" u="1"/>
        <n v="467985" u="1"/>
        <n v="549225" u="1"/>
        <n v="554730" u="1"/>
        <n v="467990" u="1"/>
        <n v="523005" u="1"/>
        <n v="98154" u="1"/>
        <n v="23266" u="1"/>
        <n v="33707" u="1"/>
        <n v="457" u="1"/>
        <n v="34395" u="1"/>
        <n v="74086" u="1"/>
        <n v="443240" u="1"/>
        <n v="407483" u="1"/>
        <n v="59153" u="1"/>
        <n v="407489" u="1"/>
        <n v="407491" u="1"/>
        <n v="462506" u="1"/>
        <n v="23267" u="1"/>
        <n v="443252" u="1"/>
        <n v="462508" u="1"/>
        <n v="16906" u="1"/>
        <n v="443253" u="1"/>
        <n v="462510" u="1"/>
        <n v="74090" u="1"/>
        <n v="443255" u="1"/>
        <n v="500" u="1"/>
        <n v="241" u="1"/>
        <n v="63624" u="1"/>
        <n v="443258" u="1"/>
        <n v="33710" u="1"/>
        <n v="38180" u="1"/>
        <n v="278215" u="1"/>
        <n v="609800" u="1"/>
        <n v="443262" u="1"/>
        <n v="43338" u="1"/>
        <n v="774850" u="1"/>
        <n v="443263" u="1"/>
        <n v="626310" u="1"/>
        <n v="468020" u="1"/>
        <n v="63625" u="1"/>
        <n v="582302" u="1"/>
        <n v="774855" u="1"/>
        <n v="415758" u="1"/>
        <n v="582303" u="1"/>
        <n v="582305" u="1"/>
        <n v="23268" u="1"/>
        <n v="40244" u="1"/>
        <n v="415760" u="1"/>
        <n v="582307" u="1"/>
        <n v="33711" u="1"/>
        <n v="560305" u="1"/>
        <n v="443272" u="1"/>
        <n v="74782" u="1"/>
        <n v="344246" u="1"/>
        <n v="88536" u="1"/>
        <n v="443275" u="1"/>
        <n v="33712" u="1"/>
        <n v="523048" u="1"/>
        <n v="407517" u="1"/>
        <n v="443277" u="1"/>
        <n v="443278" u="1"/>
        <n v="34744" u="1"/>
        <n v="48154" u="1"/>
        <n v="88538" u="1"/>
        <n v="100229" u="1"/>
        <n v="498300" u="1"/>
        <n v="87852" u="1"/>
        <n v="560345" u="1"/>
        <n v="560350" u="1"/>
        <n v="41279" u="1"/>
        <n v="100233" u="1"/>
        <n v="448800" u="1"/>
        <n v="407539" u="1"/>
        <n v="543860" u="1"/>
        <n v="410292" u="1"/>
        <n v="17081" u="1"/>
        <n v="43343" u="1"/>
        <n v="292012" u="1"/>
        <n v="42312" u="1"/>
        <n v="325026" u="1"/>
        <n v="36467" u="1"/>
        <n v="100236" u="1"/>
        <n v="402050" u="1"/>
        <n v="325030" u="1"/>
        <n v="468070" u="1"/>
        <n v="34061" u="1"/>
        <n v="374550" u="1"/>
        <n v="278275" u="1"/>
        <n v="92674" u="1"/>
        <n v="565910" u="1"/>
        <n v="523095" u="1"/>
        <n v="72732" u="1"/>
        <n v="789" u="1"/>
        <n v="912514" u="1"/>
        <n v="473585" u="1"/>
        <n v="565930" u="1"/>
        <n v="5242" u="1"/>
        <n v="506600" u="1"/>
        <n v="45066" u="1"/>
        <n v="503850" u="1"/>
        <n v="17083" u="1"/>
        <n v="100242" u="1"/>
        <n v="349810" u="1"/>
        <n v="523110" u="1"/>
        <n v="100243" u="1"/>
        <n v="325057" u="1"/>
        <n v="725491" u="1"/>
        <n v="349815" u="1"/>
        <n v="769505" u="1"/>
        <n v="637470" u="1"/>
        <n v="468100" u="1"/>
        <n v="421340" u="1"/>
        <n v="543956" u="1"/>
        <n v="33721" u="1"/>
        <n v="421342" u="1"/>
        <n v="32213" u="1"/>
        <n v="34065" u="1"/>
        <n v="725510" u="1"/>
        <n v="36472" u="1"/>
        <n v="418595" u="1"/>
        <n v="305815" u="1"/>
        <n v="418596" u="1"/>
        <n v="415850" u="1"/>
        <n v="36473" u="1"/>
        <n v="4046" u="1"/>
        <n v="35098" u="1"/>
        <n v="33723" u="1"/>
        <n v="18976" u="1"/>
        <n v="582502" u="1"/>
        <n v="15617" u="1"/>
        <n v="769555" u="1"/>
        <n v="63638" u="1"/>
        <n v="369100" u="1"/>
        <n v="89248" u="1"/>
        <n v="643031" u="1"/>
        <n v="33724" u="1"/>
        <n v="643035" u="1"/>
        <n v="43352" u="1"/>
        <n v="643040" u="1"/>
        <n v="59169" u="1"/>
        <n v="643041" u="1"/>
        <n v="676050" u="1"/>
        <n v="643042" u="1"/>
        <n v="643045" u="1"/>
        <n v="676055" u="1"/>
        <n v="446130" u="1"/>
        <n v="33725" u="1"/>
        <n v="643050" u="1"/>
        <n v="65015" u="1"/>
        <n v="363611" u="1"/>
        <n v="363612" u="1"/>
        <n v="520405" u="1"/>
        <n v="98192" u="1"/>
        <n v="415880" u="1"/>
        <n v="31356" u="1"/>
        <n v="52638" u="1"/>
        <n v="498411" u="1"/>
        <n v="446150" u="1"/>
        <n v="571570" u="1"/>
        <n v="610081" u="1"/>
        <n v="544072" u="1"/>
        <n v="43356" u="1"/>
        <n v="98197" u="1"/>
        <n v="544075" u="1"/>
        <n v="544077" u="1"/>
        <n v="626600" u="1"/>
        <n v="544078" u="1"/>
        <n v="544079" u="1"/>
        <n v="100261" u="1"/>
        <n v="544083" u="1"/>
        <n v="33729" u="1"/>
        <n v="544090" u="1"/>
        <n v="100262" u="1"/>
        <n v="560596" u="1"/>
        <n v="544092" u="1"/>
        <n v="1876" u="1"/>
        <n v="560598" u="1"/>
        <n v="560599" u="1"/>
        <n v="476426" u="1"/>
        <n v="380150" u="1"/>
        <n v="64676" u="1"/>
        <n v="26888" u="1"/>
        <n v="18120" u="1"/>
        <n v="36481" u="1"/>
        <n v="544107" u="1"/>
        <n v="92012" u="1"/>
        <n v="544109" u="1"/>
        <n v="544110" u="1"/>
        <n v="544115" u="1"/>
        <n v="544116" u="1"/>
        <n v="544117" u="1"/>
        <n v="443428" u="1"/>
        <n v="544120" u="1"/>
        <n v="544122" u="1"/>
        <n v="582635" u="1"/>
        <n v="27233" u="1"/>
        <n v="468200" u="1"/>
        <n v="484705" u="1"/>
        <n v="429692" u="1"/>
        <n v="34421" u="1"/>
        <n v="429694" u="1"/>
        <n v="35109" u="1"/>
        <n v="281160" u="1"/>
        <n v="43362" u="1"/>
        <n v="5201" u="1"/>
        <n v="65025" u="1"/>
        <n v="100274" u="1"/>
        <n v="429709" u="1"/>
        <n v="418710" u="1"/>
        <n v="94086" u="1"/>
        <n v="566205" u="1"/>
        <n v="100276" u="1"/>
        <n v="885300" u="1"/>
        <n v="566215" u="1"/>
        <n v="89274" u="1"/>
        <n v="476484" u="1"/>
        <n v="885305" u="1"/>
        <n v="347200" u="1"/>
        <n v="566221" u="1"/>
        <n v="566225" u="1"/>
        <n v="344455" u="1"/>
        <n v="344458" u="1"/>
        <n v="26892" u="1"/>
        <n v="493000" u="1"/>
        <n v="344460" u="1"/>
        <n v="65896" u="1"/>
        <n v="46117" u="1"/>
        <n v="41991" u="1"/>
        <n v="13386" u="1"/>
        <n v="451750" u="1"/>
        <n v="451752" u="1"/>
        <n v="9432" u="1"/>
        <n v="91344" u="1"/>
        <n v="588278" u="1"/>
        <n v="498520" u="1"/>
        <n v="407746" u="1"/>
        <n v="588285" u="1"/>
        <n v="407748" u="1"/>
        <n v="462765" u="1"/>
        <n v="462767" u="1"/>
        <n v="626810" u="1"/>
        <n v="100287" u="1"/>
        <n v="626814" u="1"/>
        <n v="40275" u="1"/>
        <n v="626820" u="1"/>
        <n v="20533" u="1"/>
        <n v="52654" u="1"/>
        <n v="63657" u="1"/>
        <n v="341743" u="1"/>
        <n v="802875" u="1"/>
        <n v="410514" u="1"/>
        <n v="410516" u="1"/>
        <n v="498540" u="1"/>
        <n v="407766" u="1"/>
        <n v="424271" u="1"/>
        <n v="43371" u="1"/>
        <n v="410519" u="1"/>
        <n v="769880" u="1"/>
        <n v="344502" u="1"/>
        <n v="281236" u="1"/>
        <n v="424275" u="1"/>
        <n v="281240" u="1"/>
        <n v="407775" u="1"/>
        <n v="58845" u="1"/>
        <n v="20534" u="1"/>
        <n v="501301" u="1"/>
        <n v="407776" u="1"/>
        <n v="407778" u="1"/>
        <n v="16580" u="1"/>
        <n v="100293" u="1"/>
        <n v="479300" u="1"/>
        <n v="100294" u="1"/>
        <n v="736900" u="1"/>
        <n v="479303" u="1"/>
        <n v="495811" u="1"/>
        <n v="355525" u="1"/>
        <n v="20363" u="1"/>
        <n v="479310" u="1"/>
        <n v="769925" u="1"/>
        <n v="46125" u="1"/>
        <n v="566375" u="1"/>
        <n v="479315" u="1"/>
        <n v="64693" u="1"/>
        <n v="95484" u="1"/>
        <n v="549883" u="1"/>
        <n v="549885" u="1"/>
        <n v="465568" u="1"/>
        <n v="95486" u="1"/>
        <n v="725" u="1"/>
        <n v="476576" u="1"/>
        <n v="41313" u="1"/>
        <n v="479330" u="1"/>
        <n v="100301" u="1"/>
        <n v="495836" u="1"/>
        <n v="891000" u="1"/>
        <n v="476582" u="1"/>
        <n v="891002" u="1"/>
        <n v="424318" u="1"/>
        <n v="43033" u="1"/>
        <n v="891004" u="1"/>
        <n v="424320" u="1"/>
        <n v="374808" u="1"/>
        <n v="429824" u="1"/>
        <n v="429826" u="1"/>
        <n v="802993" u="1"/>
        <n v="45097" u="1"/>
        <n v="802995" u="1"/>
        <n v="2393" u="1"/>
        <n v="479345" u="1"/>
        <n v="35814" u="1"/>
        <n v="560945" u="1"/>
        <n v="479350" u="1"/>
        <n v="41316" u="1"/>
        <n v="560950" u="1"/>
        <n v="566460" u="1"/>
        <n v="555458" u="1"/>
        <n v="410588" u="1"/>
        <n v="490360" u="1"/>
        <n v="451850" u="1"/>
        <n v="413340" u="1"/>
        <n v="449100" u="1"/>
        <n v="100309" u="1"/>
        <n v="35816" u="1"/>
        <n v="421600" u="1"/>
        <n v="100310" u="1"/>
        <n v="638005" u="1"/>
        <n v="35817" u="1"/>
        <n v="40287" u="1"/>
        <n v="465620" u="1"/>
        <n v="704035" u="1"/>
        <n v="421610" u="1"/>
        <n v="424361" u="1"/>
        <n v="566504" u="1"/>
        <n v="465626" u="1"/>
        <n v="561010" u="1"/>
        <n v="704050" u="1"/>
        <n v="561015" u="1"/>
        <n v="704055" u="1"/>
        <n v="566520" u="1"/>
        <n v="561020" u="1"/>
        <n v="588531" u="1"/>
        <n v="355605" u="1"/>
        <n v="100316" u="1"/>
        <n v="561029" u="1"/>
        <n v="37883" u="1"/>
        <n v="451890" u="1"/>
        <n v="487650" u="1"/>
        <n v="100318" u="1"/>
        <n v="355616" u="1"/>
        <n v="487652" u="1"/>
        <n v="424386" u="1"/>
        <n v="566550" u="1"/>
        <n v="748100" u="1"/>
        <n v="355618" u="1"/>
        <n v="37884" u="1"/>
        <n v="100320" u="1"/>
        <n v="715101" u="1"/>
        <n v="43386" u="1"/>
        <n v="638085" u="1"/>
        <n v="10898" u="1"/>
        <n v="561066" u="1"/>
        <n v="638088" u="1"/>
        <n v="98258" u="1"/>
        <n v="638089" u="1"/>
        <n v="638090" u="1"/>
        <n v="90694" u="1"/>
        <n v="490416" u="1"/>
        <n v="566575" u="1"/>
        <n v="451910" u="1"/>
        <n v="44419" u="1"/>
        <n v="100323" u="1"/>
        <n v="407900" u="1"/>
        <n v="704126" u="1"/>
        <n v="3726" u="1"/>
        <n v="457420" u="1"/>
        <n v="654625" u="1"/>
        <n v="632620" u="1"/>
        <n v="451920" u="1"/>
        <n v="32233" u="1"/>
        <n v="72818" u="1"/>
        <n v="100326" u="1"/>
        <n v="41670" u="1"/>
        <n v="416165" u="1"/>
        <n v="416170" u="1"/>
        <n v="451930" u="1"/>
        <n v="588630" u="1"/>
        <n v="416171" u="1"/>
        <n v="649150" u="1"/>
        <n v="588635" u="1"/>
        <n v="100329" u="1"/>
        <n v="588640" u="1"/>
        <n v="504200" u="1"/>
        <n v="416177" u="1"/>
        <n v="297895" u="1"/>
        <n v="588645" u="1"/>
        <n v="599650" u="1"/>
        <n v="693" u="1"/>
        <n v="506960" u="1"/>
        <n v="429940" u="1"/>
        <n v="377676" u="1"/>
        <n v="465700" u="1"/>
        <n v="58865" u="1"/>
        <n v="61616" u="1"/>
        <n v="429945" u="1"/>
        <n v="295160" u="1"/>
        <n v="506968" u="1"/>
        <n v="506970" u="1"/>
        <n v="429950" u="1"/>
        <n v="429953" u="1"/>
        <n v="479467" u="1"/>
        <n v="479468" u="1"/>
        <n v="31204" u="1"/>
        <n v="429955" u="1"/>
        <n v="479469" u="1"/>
        <n v="65056" u="1"/>
        <n v="18138" u="1"/>
        <n v="429957" u="1"/>
        <n v="506978" u="1"/>
        <n v="41331" u="1"/>
        <n v="429959" u="1"/>
        <n v="61618" u="1"/>
        <n v="550190" u="1"/>
        <n v="44426" u="1"/>
        <n v="15542" u="1"/>
        <n v="429963" u="1"/>
        <n v="5291" u="1"/>
        <n v="429964" u="1"/>
        <n v="68017" u="1"/>
        <n v="429966" u="1"/>
        <n v="506987" u="1"/>
        <n v="775765" u="1"/>
        <n v="252530" u="1"/>
        <n v="429967" u="1"/>
        <n v="588715" u="1"/>
        <n v="775766" u="1"/>
        <n v="366700" u="1"/>
        <n v="86585" u="1"/>
        <n v="429969" u="1"/>
        <n v="429970" u="1"/>
        <n v="355702" u="1"/>
        <n v="429975" u="1"/>
        <n v="471237" u="1"/>
        <n v="429976" u="1"/>
        <n v="649250" u="1"/>
        <n v="44428" u="1"/>
        <n v="440980" u="1"/>
        <n v="471240" u="1"/>
        <n v="471241" u="1"/>
        <n v="429980" u="1"/>
        <n v="471242" u="1"/>
        <n v="41334" u="1"/>
        <n v="429982" u="1"/>
        <n v="471244" u="1"/>
        <n v="429983" u="1"/>
        <n v="429986" u="1"/>
        <n v="588754" u="1"/>
        <n v="588755" u="1"/>
        <n v="471250" u="1"/>
        <n v="507010" u="1"/>
        <n v="429990" u="1"/>
        <n v="18656" u="1"/>
        <n v="86591" u="1"/>
        <n v="627275" u="1"/>
        <n v="632778" u="1"/>
        <n v="429993" u="1"/>
        <n v="632781" u="1"/>
        <n v="632782" u="1"/>
        <n v="429995" u="1"/>
        <n v="627285" u="1"/>
        <n v="41336" u="1"/>
        <n v="429998" u="1"/>
        <n v="429999" u="1"/>
        <n v="632792" u="1"/>
        <n v="430000" u="1"/>
        <n v="632793" u="1"/>
        <n v="632794" u="1"/>
        <n v="42712" u="1"/>
        <n v="43056" u="1"/>
        <n v="416251" u="1"/>
        <n v="430005" u="1"/>
        <n v="22783" u="1"/>
        <n v="454765" u="1"/>
        <n v="632811" u="1"/>
        <n v="267715" u="1"/>
        <n v="737340" u="1"/>
        <n v="40306" u="1"/>
        <n v="33773" u="1"/>
        <n v="430010" u="1"/>
        <n v="454767" u="1"/>
        <n v="430012" u="1"/>
        <n v="643820" u="1"/>
        <n v="430013" u="1"/>
        <n v="267720" u="1"/>
        <n v="737350" u="1"/>
        <n v="31208" u="1"/>
        <n v="632831" u="1"/>
        <n v="77658" u="1"/>
        <n v="632833" u="1"/>
        <n v="355750" u="1"/>
        <n v="73533" u="1"/>
        <n v="46497" u="1"/>
        <n v="355755" u="1"/>
        <n v="632848" u="1"/>
        <n v="65065" u="1"/>
        <n v="632850" u="1"/>
        <n v="507050" u="1"/>
        <n v="632851" u="1"/>
        <n v="267735" u="1"/>
        <n v="632853" u="1"/>
        <n v="355760" u="1"/>
        <n v="632855" u="1"/>
        <n v="424530" u="1"/>
        <n v="424532" u="1"/>
        <n v="632860" u="1"/>
        <n v="40653" u="1"/>
        <n v="100356" u="1"/>
        <n v="267745" u="1"/>
        <n v="388779" u="1"/>
        <n v="454797" u="1"/>
        <n v="402536" u="1"/>
        <n v="428" u="1"/>
        <n v="402537" u="1"/>
        <n v="58878" u="1"/>
        <n v="572375" u="1"/>
        <n v="550380" u="1"/>
        <n v="599900" u="1"/>
        <n v="36186" u="1"/>
        <n v="77668" u="1"/>
        <n v="99674" u="1"/>
        <n v="770450" u="1"/>
        <n v="671424" u="1"/>
        <n v="46502" u="1"/>
        <n v="803470" u="1"/>
        <n v="803475" u="1"/>
        <n v="355800" u="1"/>
        <n v="63695" u="1"/>
        <n v="77671" u="1"/>
        <n v="18661" u="1"/>
        <n v="350300" u="1"/>
        <n v="27601" u="1"/>
        <n v="803485" u="1"/>
        <n v="498842" u="1"/>
        <n v="36188" u="1"/>
        <n v="375060" u="1"/>
        <n v="355805" u="1"/>
        <n v="731971" u="1"/>
        <n v="731972" u="1"/>
        <n v="803493" u="1"/>
        <n v="355807" u="1"/>
        <n v="803496" u="1"/>
        <n v="490595" u="1"/>
        <n v="77673" u="1"/>
        <n v="34126" u="1"/>
        <n v="10818" u="1"/>
        <n v="490605" u="1"/>
        <n v="42723" u="1"/>
        <n v="32416" u="1"/>
        <n v="87304" u="1"/>
        <n v="63354" u="1"/>
        <n v="721006" u="1"/>
        <n v="498866" u="1"/>
        <n v="289810" u="1"/>
        <n v="430100" u="1"/>
        <n v="457610" u="1"/>
        <n v="430103" u="1"/>
        <n v="344830" u="1"/>
        <n v="430106" u="1"/>
        <n v="42038" u="1"/>
        <n v="100375" u="1"/>
        <n v="600010" u="1"/>
        <n v="419111" u="1"/>
        <n v="430116" u="1"/>
        <n v="814575" u="1"/>
        <n v="512640" u="1"/>
        <n v="419115" u="1"/>
        <n v="289830" u="1"/>
        <n v="355850" u="1"/>
        <n v="496140" u="1"/>
        <n v="457632" u="1"/>
        <n v="58888" u="1"/>
        <n v="355857" u="1"/>
        <n v="504400" u="1"/>
        <n v="463142" u="1"/>
        <n v="63359" u="1"/>
        <n v="732090" u="1"/>
        <n v="77688" u="1"/>
        <n v="809120" u="1"/>
        <n v="490657" u="1"/>
        <n v="809122" u="1"/>
        <n v="58890" u="1"/>
        <n v="809124" u="1"/>
        <n v="4864" u="1"/>
        <n v="281603" u="1"/>
        <n v="64736" u="1"/>
        <n v="655100" u="1"/>
        <n v="36542" u="1"/>
        <n v="498925" u="1"/>
        <n v="479670" u="1"/>
        <n v="77693" u="1"/>
        <n v="721150" u="1"/>
        <n v="443926" u="1"/>
        <n v="443927" u="1"/>
        <n v="342150" u="1"/>
        <n v="655150" u="1"/>
        <n v="479690" u="1"/>
        <n v="87325" u="1"/>
        <n v="463188" u="1"/>
        <n v="77698" u="1"/>
        <n v="100392" u="1"/>
        <n v="460439" u="1"/>
        <n v="460440" u="1"/>
        <n v="479697" u="1"/>
        <n v="463193" u="1"/>
        <n v="460443" u="1"/>
        <n v="583650" u="1"/>
        <n v="408180" u="1"/>
        <n v="463195" u="1"/>
        <n v="460445" u="1"/>
        <n v="443943" u="1"/>
        <n v="408185" u="1"/>
        <n v="463200" u="1"/>
        <n v="443945" u="1"/>
        <n v="460450" u="1"/>
        <n v="463202" u="1"/>
        <n v="342170" u="1"/>
        <n v="443948" u="1"/>
        <n v="40673" u="1"/>
        <n v="443950" u="1"/>
        <n v="498966" u="1"/>
        <n v="567170" u="1"/>
        <n v="498967" u="1"/>
        <n v="416445" u="1"/>
        <n v="655200" u="1"/>
        <n v="567178" u="1"/>
        <n v="567180" u="1"/>
        <n v="616700" u="1"/>
        <n v="416455" u="1"/>
        <n v="26578" u="1"/>
        <n v="64744" u="1"/>
        <n v="27094" u="1"/>
        <n v="10822" u="1"/>
        <n v="886300" u="1"/>
        <n v="77708" u="1"/>
        <n v="460480" u="1"/>
        <n v="64058" u="1"/>
        <n v="410972" u="1"/>
        <n v="452235" u="1"/>
        <n v="452237" u="1"/>
        <n v="27439" u="1"/>
        <n v="572740" u="1"/>
        <n v="100405" u="1"/>
        <n v="3836" u="1"/>
        <n v="452240" u="1"/>
        <n v="572750" u="1"/>
        <n v="452243" u="1"/>
        <n v="589255" u="1"/>
        <n v="410982" u="1"/>
        <n v="452245" u="1"/>
        <n v="77713" u="1"/>
        <n v="284450" u="1"/>
        <n v="64748" u="1"/>
        <n v="284455" u="1"/>
        <n v="447" u="1"/>
        <n v="452252" u="1"/>
        <n v="284457" u="1"/>
        <n v="284458" u="1"/>
        <n v="284459" u="1"/>
        <n v="284460" u="1"/>
        <n v="633300" u="1"/>
        <n v="56841" u="1"/>
        <n v="496272" u="1"/>
        <n v="72903" u="1"/>
        <n v="699" u="1"/>
        <n v="633305" u="1"/>
        <n v="589296" u="1"/>
        <n v="72904" u="1"/>
        <n v="100412" u="1"/>
        <n v="43432" u="1"/>
        <n v="583802" u="1"/>
        <n v="583804" u="1"/>
        <n v="583805" u="1"/>
        <n v="64063" u="1"/>
        <n v="490" u="1"/>
        <n v="550805" u="1"/>
        <n v="583815" u="1"/>
        <n v="100414" u="1"/>
        <n v="1051" u="1"/>
        <n v="33462" u="1"/>
        <n v="56844" u="1"/>
        <n v="518304" u="1"/>
        <n v="100417" u="1"/>
        <n v="35870" u="1"/>
        <n v="460540" u="1"/>
        <n v="561855" u="1"/>
        <n v="539853" u="1"/>
        <n v="56846" u="1"/>
        <n v="539855" u="1"/>
        <n v="869945" u="1"/>
        <n v="869946" u="1"/>
        <n v="589370" u="1"/>
        <n v="72913" u="1"/>
        <n v="444050" u="1"/>
        <n v="589375" u="1"/>
        <n v="36904" u="1"/>
        <n v="589384" u="1"/>
        <n v="633396" u="1"/>
        <n v="64068" u="1"/>
        <n v="37936" u="1"/>
        <n v="446810" u="1"/>
        <n v="34154" u="1"/>
        <n v="27272" u="1"/>
        <n v="34155" u="1"/>
        <n v="43095" u="1"/>
        <n v="567410" u="1"/>
        <n v="402812" u="1"/>
        <n v="567415" u="1"/>
        <n v="67418" u="1"/>
        <n v="9364" u="1"/>
        <n v="655448" u="1"/>
        <n v="85987" u="1"/>
        <n v="897520" u="1"/>
        <n v="561930" u="1"/>
        <n v="42753" u="1"/>
        <n v="496350" u="1"/>
        <n v="402825" u="1"/>
        <n v="468843" u="1"/>
        <n v="100430" u="1"/>
        <n v="463347" u="1"/>
        <n v="34158" u="1"/>
        <n v="27102" u="1"/>
        <n v="40348" u="1"/>
        <n v="482610" u="1"/>
        <n v="468858" u="1"/>
        <n v="444103" u="1"/>
        <n v="444105" u="1"/>
        <n v="86681" u="1"/>
        <n v="67426" u="1"/>
        <n v="89432" u="1"/>
        <n v="5512" u="1"/>
        <n v="36567" u="1"/>
        <n v="7790" u="1"/>
        <n v="82556" u="1"/>
        <n v="444110" u="1"/>
        <n v="367090" u="1"/>
        <n v="444112" u="1"/>
        <n v="37599" u="1"/>
        <n v="771052" u="1"/>
        <n v="411106" u="1"/>
        <n v="444115" u="1"/>
        <n v="86684" u="1"/>
        <n v="36568" u="1"/>
        <n v="573010" u="1"/>
        <n v="34162" u="1"/>
        <n v="26932" u="1"/>
        <n v="36569" u="1"/>
        <n v="485388" u="1"/>
        <n v="463383" u="1"/>
        <n v="378110" u="1"/>
        <n v="485390" u="1"/>
        <n v="411120" u="1"/>
        <n v="584030" u="1"/>
        <n v="37601" u="1"/>
        <n v="463385" u="1"/>
        <n v="35538" u="1"/>
        <n v="93564" u="1"/>
        <n v="584032" u="1"/>
        <n v="411122" u="1"/>
        <n v="34163" u="1"/>
        <n v="65109" u="1"/>
        <n v="57201" u="1"/>
        <n v="556540" u="1"/>
        <n v="93566" u="1"/>
        <n v="710586" u="1"/>
        <n v="11773" u="1"/>
        <n v="361620" u="1"/>
        <n v="27277" u="1"/>
        <n v="463400" u="1"/>
        <n v="86691" u="1"/>
        <n v="809630" u="1"/>
        <n v="36228" u="1"/>
        <n v="449650" u="1"/>
        <n v="485410" u="1"/>
        <n v="584070" u="1"/>
        <n v="12461" u="1"/>
        <n v="485413" u="1"/>
        <n v="584080" u="1"/>
        <n v="485419" u="1"/>
        <n v="449660" u="1"/>
        <n v="600600" u="1"/>
        <n v="83257" u="1"/>
        <n v="595102" u="1"/>
        <n v="595105" u="1"/>
        <n v="633620" u="1"/>
        <n v="460672" u="1"/>
        <n v="460673" u="1"/>
        <n v="444169" u="1"/>
        <n v="402908" u="1"/>
        <n v="460674" u="1"/>
        <n v="35543" u="1"/>
        <n v="460676" u="1"/>
        <n v="44827" u="1"/>
        <n v="562110" u="1"/>
        <n v="402911" u="1"/>
        <n v="460677" u="1"/>
        <n v="90824" u="1"/>
        <n v="402913" u="1"/>
        <n v="402914" u="1"/>
        <n v="600640" u="1"/>
        <n v="79136" u="1"/>
        <n v="499200" u="1"/>
        <n v="499205" u="1"/>
        <n v="34514" u="1"/>
        <n v="34858" u="1"/>
        <n v="482703" u="1"/>
        <n v="482705" u="1"/>
        <n v="18856" u="1"/>
        <n v="499210" u="1"/>
        <n v="710701" u="1"/>
        <n v="34515" u="1"/>
        <n v="100458" u="1"/>
        <n v="515720" u="1"/>
        <n v="100459" u="1"/>
        <n v="562180" u="1"/>
        <n v="628200" u="1"/>
        <n v="727227" u="1"/>
        <n v="411200" u="1"/>
        <n v="27453" u="1"/>
        <n v="499225" u="1"/>
        <n v="485473" u="1"/>
        <n v="485474" u="1"/>
        <n v="499228" u="1"/>
        <n v="65119" u="1"/>
        <n v="507481" u="1"/>
        <n v="727240" u="1"/>
        <n v="499230" u="1"/>
        <n v="40363" u="1"/>
        <n v="62369" u="1"/>
        <n v="551205" u="1"/>
        <n v="5041" u="1"/>
        <n v="523995" u="1"/>
        <n v="416719" u="1"/>
        <n v="485488" u="1"/>
        <n v="507495" u="1"/>
        <n v="628240" u="1"/>
        <n v="416721" u="1"/>
        <n v="485490" u="1"/>
        <n v="485491" u="1"/>
        <n v="507497" u="1"/>
        <n v="444231" u="1"/>
        <n v="444232" u="1"/>
        <n v="727275" u="1"/>
        <n v="633753" u="1"/>
        <n v="499250" u="1"/>
        <n v="17827" u="1"/>
        <n v="416731" u="1"/>
        <n v="485500" u="1"/>
        <n v="499255" u="1"/>
        <n v="606260" u="1"/>
        <n v="86715" u="1"/>
        <n v="606261" u="1"/>
        <n v="499257" u="1"/>
        <n v="606262" u="1"/>
        <n v="361720" u="1"/>
        <n v="727296" u="1"/>
        <n v="74337" u="1"/>
        <n v="499258" u="1"/>
        <n v="606264" u="1"/>
        <n v="416736" u="1"/>
        <n v="551250" u="1"/>
        <n v="16796" u="1"/>
        <n v="606266" u="1"/>
        <n v="606267" u="1"/>
        <n v="551253" u="1"/>
        <n v="458000" u="1"/>
        <n v="499262" u="1"/>
        <n v="633780" u="1"/>
        <n v="710801" u="1"/>
        <n v="416740" u="1"/>
        <n v="452500" u="1"/>
        <n v="633783" u="1"/>
        <n v="710804" u="1"/>
        <n v="633784" u="1"/>
        <n v="710806" u="1"/>
        <n v="499265" u="1"/>
        <n v="485512" u="1"/>
        <n v="419495" u="1"/>
        <n v="474510" u="1"/>
        <n v="633790" u="1"/>
        <n v="416745" u="1"/>
        <n v="485514" u="1"/>
        <n v="416746" u="1"/>
        <n v="447005" u="1"/>
        <n v="361732" u="1"/>
        <n v="463510" u="1"/>
        <n v="480015" u="1"/>
        <n v="10831" u="1"/>
        <n v="606290" u="1"/>
        <n v="515776" u="1"/>
        <n v="419500" u="1"/>
        <n v="606292" u="1"/>
        <n v="480017" u="1"/>
        <n v="97722" u="1"/>
        <n v="416750" u="1"/>
        <n v="606293" u="1"/>
        <n v="62374" u="1"/>
        <n v="44838" u="1"/>
        <n v="562287" u="1"/>
        <n v="499276" u="1"/>
        <n v="97723" u="1"/>
        <n v="683324" u="1"/>
        <n v="499278" u="1"/>
        <n v="683325" u="1"/>
        <n v="361741" u="1"/>
        <n v="683326" u="1"/>
        <n v="466271" u="1"/>
        <n v="97724" u="1"/>
        <n v="474525" u="1"/>
        <n v="466273" u="1"/>
        <n v="62375" u="1"/>
        <n v="683340" u="1"/>
        <n v="378254" u="1"/>
        <n v="471780" u="1"/>
        <n v="515792" u="1"/>
        <n v="683344" u="1"/>
        <n v="683345" u="1"/>
        <n v="97726" u="1"/>
        <n v="515793" u="1"/>
        <n v="301235" u="1"/>
        <n v="427770" u="1"/>
        <n v="515794" u="1"/>
        <n v="353500" u="1"/>
        <n v="23331" u="1"/>
        <n v="515795" u="1"/>
        <n v="16798" u="1"/>
        <n v="515796" u="1"/>
        <n v="97727" u="1"/>
        <n v="515797" u="1"/>
        <n v="88100" u="1"/>
        <n v="683360" u="1"/>
        <n v="35213" u="1"/>
        <n v="515801" u="1"/>
        <n v="683362" u="1"/>
        <n v="100479" u="1"/>
        <n v="540325" u="1"/>
        <n v="683364" u="1"/>
        <n v="515806" u="1"/>
        <n v="27114" u="1"/>
        <n v="301250" u="1"/>
        <n v="34183" u="1"/>
        <n v="43123" u="1"/>
        <n v="491060" u="1"/>
        <n v="64098" u="1"/>
        <n v="5515" u="1"/>
        <n v="361778" u="1"/>
        <n v="710909" u="1"/>
        <n v="361779" u="1"/>
        <n v="359029" u="1"/>
        <n v="515822" u="1"/>
        <n v="361782" u="1"/>
        <n v="710921" u="1"/>
        <n v="5816" u="1"/>
        <n v="710924" u="1"/>
        <n v="710925" u="1"/>
        <n v="36592" u="1"/>
        <n v="41062" u="1"/>
        <n v="427810" u="1"/>
        <n v="578900" u="1"/>
        <n v="562400" u="1"/>
        <n v="562408" u="1"/>
        <n v="887005" u="1"/>
        <n v="611940" u="1"/>
        <n v="515851" u="1"/>
        <n v="507600" u="1"/>
        <n v="427830" u="1"/>
        <n v="515854" u="1"/>
        <n v="606450" u="1"/>
        <n v="515856" u="1"/>
        <n v="416830" u="1"/>
        <n v="515857" u="1"/>
        <n v="606455" u="1"/>
        <n v="416832" u="1"/>
        <n v="606457" u="1"/>
        <n v="480100" u="1"/>
        <n v="34189" u="1"/>
        <n v="416834" u="1"/>
        <n v="279300" u="1"/>
        <n v="562460" u="1"/>
        <n v="606472" u="1"/>
        <n v="515867" u="1"/>
        <n v="480108" u="1"/>
        <n v="40723" u="1"/>
        <n v="606478" u="1"/>
        <n v="480110" u="1"/>
        <n v="67487" u="1"/>
        <n v="252845" u="1"/>
        <n v="63761" u="1"/>
        <n v="515873" u="1"/>
        <n v="35566" u="1"/>
        <n v="40036" u="1"/>
        <n v="562475" u="1"/>
        <n v="617490" u="1"/>
        <n v="771540" u="1"/>
        <n v="466365" u="1"/>
        <n v="425105" u="1"/>
        <n v="63762" u="1"/>
        <n v="367340" u="1"/>
        <n v="606500" u="1"/>
        <n v="617503" u="1"/>
        <n v="367341" u="1"/>
        <n v="617505" u="1"/>
        <n v="100499" u="1"/>
        <n v="617507" u="1"/>
        <n v="62387" u="1"/>
        <n v="515885" u="1"/>
        <n v="515888" u="1"/>
        <n v="276574" u="1"/>
        <n v="35568" u="1"/>
        <n v="425115" u="1"/>
        <n v="515890" u="1"/>
        <n v="515891" u="1"/>
        <n v="97063" u="1"/>
        <n v="54136" u="1"/>
        <n v="276578" u="1"/>
        <n v="727560" u="1"/>
        <n v="226725" u="1"/>
        <n v="45884" u="1"/>
        <n v="97064" u="1"/>
        <n v="26604" u="1"/>
        <n v="97065" u="1"/>
        <n v="425125" u="1"/>
        <n v="515901" u="1"/>
        <n v="515902" u="1"/>
        <n v="27120" u="1"/>
        <n v="617551" u="1"/>
        <n v="422380" u="1"/>
        <n v="573546" u="1"/>
        <n v="617558" u="1"/>
        <n v="4184" u="1"/>
        <n v="1998" u="1"/>
        <n v="617565" u="1"/>
        <n v="381125" u="1"/>
        <n v="557049" u="1"/>
        <n v="63766" u="1"/>
        <n v="515912" u="1"/>
        <n v="617570" u="1"/>
        <n v="348120" u="1"/>
        <n v="515916" u="1"/>
        <n v="515918" u="1"/>
        <n v="63767" u="1"/>
        <n v="331620" u="1"/>
        <n v="562570" u="1"/>
        <n v="381136" u="1"/>
        <n v="43137" u="1"/>
        <n v="744130" u="1"/>
        <n v="733135" u="1"/>
        <n v="43482" u="1"/>
        <n v="568100" u="1"/>
        <n v="5130" u="1"/>
        <n v="568105" u="1"/>
        <n v="41076" u="1"/>
        <n v="557112" u="1"/>
        <n v="97764" u="1"/>
        <n v="37982" u="1"/>
        <n v="590135" u="1"/>
        <n v="590136" u="1"/>
        <n v="460936" u="1"/>
        <n v="460938" u="1"/>
        <n v="40046" u="1"/>
        <n v="460939" u="1"/>
        <n v="515954" u="1"/>
        <n v="37983" u="1"/>
        <n v="557135" u="1"/>
        <n v="460940" u="1"/>
        <n v="590145" u="1"/>
        <n v="499452" u="1"/>
        <n v="460942" u="1"/>
        <n v="590150" u="1"/>
        <n v="460944" u="1"/>
        <n v="434" u="1"/>
        <n v="86765" u="1"/>
        <n v="40047" u="1"/>
        <n v="744200" u="1"/>
        <n v="744205" u="1"/>
        <n v="469203" u="1"/>
        <n v="27124" u="1"/>
        <n v="491210" u="1"/>
        <n v="66136" u="1"/>
        <n v="447200" u="1"/>
        <n v="364682" u="1"/>
        <n v="63086" u="1"/>
        <n v="92270" u="1"/>
        <n v="364685" u="1"/>
        <n v="733226" u="1"/>
        <n v="634200" u="1"/>
        <n v="370188" u="1"/>
        <n v="733230" u="1"/>
        <n v="15995" u="1"/>
        <n v="499475" u="1"/>
        <n v="370190" u="1"/>
        <n v="499476" u="1"/>
        <n v="733238" u="1"/>
        <n v="383950" u="1"/>
        <n v="744250" u="1"/>
        <n v="92274" u="1"/>
        <n v="628727" u="1"/>
        <n v="348200" u="1"/>
        <n v="367460" u="1"/>
        <n v="348205" u="1"/>
        <n v="499498" u="1"/>
        <n v="546232" u="1"/>
        <n v="367465" u="1"/>
        <n v="546234" u="1"/>
        <n v="639760" u="1"/>
        <n v="510505" u="1"/>
        <n v="546240" u="1"/>
        <n v="546241" u="1"/>
        <n v="571" u="1"/>
        <n v="510510" u="1"/>
        <n v="469250" u="1"/>
        <n v="36615" u="1"/>
        <n v="573762" u="1"/>
        <n v="579271" u="1"/>
        <n v="614" u="1"/>
        <n v="477510" u="1"/>
        <n v="711310" u="1"/>
        <n v="348227" u="1"/>
        <n v="77841" u="1"/>
        <n v="33522" u="1"/>
        <n v="378490" u="1"/>
        <n v="293220" u="1"/>
        <n v="4055" u="1"/>
        <n v="444512" u="1"/>
        <n v="469270" u="1"/>
        <n v="33523" u="1"/>
        <n v="469273" u="1"/>
        <n v="510536" u="1"/>
        <n v="157" u="1"/>
        <n v="562810" u="1"/>
        <n v="33524" u="1"/>
        <n v="562812" u="1"/>
        <n v="73721" u="1"/>
        <n v="656354" u="1"/>
        <n v="722381" u="1"/>
        <n v="510557" u="1"/>
        <n v="35933" u="1"/>
        <n v="90916" u="1"/>
        <n v="293250" u="1"/>
        <n v="518812" u="1"/>
        <n v="744400" u="1"/>
        <n v="656378" u="1"/>
        <n v="518814" u="1"/>
        <n v="744405" u="1"/>
        <n v="77851" u="1"/>
        <n v="480305" u="1"/>
        <n v="518816" u="1"/>
        <n v="35934" u="1"/>
        <n v="518818" u="1"/>
        <n v="378530" u="1"/>
        <n v="356525" u="1"/>
        <n v="518820" u="1"/>
        <n v="551863" u="1"/>
        <n v="414292" u="1"/>
        <n v="5347" u="1"/>
        <n v="92294" u="1"/>
        <n v="356530" u="1"/>
        <n v="37998" u="1"/>
        <n v="480315" u="1"/>
        <n v="656402" u="1"/>
        <n v="403296" u="1"/>
        <n v="480318" u="1"/>
        <n v="551880" u="1"/>
        <n v="356535" u="1"/>
        <n v="444559" u="1"/>
        <n v="551882" u="1"/>
        <n v="510578" u="1"/>
        <n v="480320" u="1"/>
        <n v="551885" u="1"/>
        <n v="73729" u="1"/>
        <n v="480322" u="1"/>
        <n v="551889" u="1"/>
        <n v="99174" u="1"/>
        <n v="43501" u="1"/>
        <n v="444570" u="1"/>
        <n v="551905" u="1"/>
        <n v="496836" u="1"/>
        <n v="444572" u="1"/>
        <n v="450074" u="1"/>
        <n v="722455" u="1"/>
        <n v="551910" u="1"/>
        <n v="450076" u="1"/>
        <n v="496840" u="1"/>
        <n v="43846" u="1"/>
        <n v="450078" u="1"/>
        <n v="40064" u="1"/>
        <n v="98490" u="1"/>
        <n v="513350" u="1"/>
        <n v="444582" u="1"/>
        <n v="667460" u="1"/>
        <n v="513352" u="1"/>
        <n v="86113" u="1"/>
        <n v="444585" u="1"/>
        <n v="513354" u="1"/>
        <n v="444587" u="1"/>
        <n v="510605" u="1"/>
        <n v="72360" u="1"/>
        <n v="546437" u="1"/>
        <n v="546438" u="1"/>
        <n v="411580" u="1"/>
        <n v="483100" u="1"/>
        <n v="408830" u="1"/>
        <n v="444590" u="1"/>
        <n v="513360" u="1"/>
        <n v="3239" u="1"/>
        <n v="750005" u="1"/>
        <n v="513364" u="1"/>
        <n v="513365" u="1"/>
        <n v="73050" u="1"/>
        <n v="2229" u="1"/>
        <n v="483110" u="1"/>
        <n v="444600" u="1"/>
        <n v="39723" u="1"/>
        <n v="444601" u="1"/>
        <n v="367" u="1"/>
        <n v="414350" u="1"/>
        <n v="483120" u="1"/>
        <n v="62074" u="1"/>
        <n v="634506" u="1"/>
        <n v="634507" u="1"/>
        <n v="810558" u="1"/>
        <n v="472120" u="1"/>
        <n v="810559" u="1"/>
        <n v="810560" u="1"/>
        <n v="810561" u="1"/>
        <n v="28166" u="1"/>
        <n v="810562" u="1"/>
        <n v="810563" u="1"/>
        <n v="279570" u="1"/>
        <n v="810564" u="1"/>
        <n v="810565" u="1"/>
        <n v="810566" u="1"/>
        <n v="810567" u="1"/>
        <n v="88185" u="1"/>
        <n v="73056" u="1"/>
        <n v="450122" u="1"/>
        <n v="24728" u="1"/>
        <n v="450123" u="1"/>
        <n v="505140" u="1"/>
        <n v="505144" u="1"/>
        <n v="667550" u="1"/>
        <n v="450130" u="1"/>
        <n v="552020" u="1"/>
        <n v="39727" u="1"/>
        <n v="552030" u="1"/>
        <n v="634560" u="1"/>
        <n v="18196" u="1"/>
        <n v="496902" u="1"/>
        <n v="507905" u="1"/>
        <n v="557542" u="1"/>
        <n v="496904" u="1"/>
        <n v="77875" u="1"/>
        <n v="496906" u="1"/>
        <n v="285100" u="1"/>
        <n v="552050" u="1"/>
        <n v="546550" u="1"/>
        <n v="552052" u="1"/>
        <n v="552053" u="1"/>
        <n v="546552" u="1"/>
        <n v="563064" u="1"/>
        <n v="73751" u="1"/>
        <n v="458405" u="1"/>
        <n v="18197" u="1"/>
        <n v="77880" u="1"/>
        <n v="86820" u="1"/>
        <n v="744640" u="1"/>
        <n v="450165" u="1"/>
        <n v="618110" u="1"/>
        <n v="419911" u="1"/>
        <n v="64832" u="1"/>
        <n v="552101" u="1"/>
        <n v="18198" u="1"/>
        <n v="29545" u="1"/>
        <n v="469430" u="1"/>
        <n v="882200" u="1"/>
        <n v="469432" u="1"/>
        <n v="15658" u="1"/>
        <n v="5349" u="1"/>
        <n v="472188" u="1"/>
        <n v="607140" u="1"/>
        <n v="510700" u="1"/>
        <n v="472190" u="1"/>
        <n v="607145" u="1"/>
        <n v="607150" u="1"/>
        <n v="507955" u="1"/>
        <n v="485950" u="1"/>
        <n v="1838" u="1"/>
        <n v="607160" u="1"/>
        <n v="27999" u="1"/>
        <n v="304405" u="1"/>
        <n v="97831" u="1"/>
        <n v="466700" u="1"/>
        <n v="728200" u="1"/>
        <n v="485958" u="1"/>
        <n v="359425" u="1"/>
        <n v="568665" u="1"/>
        <n v="356675" u="1"/>
        <n v="367678" u="1"/>
        <n v="88205" u="1"/>
        <n v="563168" u="1"/>
        <n v="97833" u="1"/>
        <n v="441951" u="1"/>
        <n v="308" u="1"/>
        <n v="469460" u="1"/>
        <n v="557672" u="1"/>
        <n v="461210" u="1"/>
        <n v="579685" u="1"/>
        <n v="419951" u="1"/>
        <n v="469465" u="1"/>
        <n v="419952" u="1"/>
        <n v="367688" u="1"/>
        <n v="579689" u="1"/>
        <n v="419953" u="1"/>
        <n v="23874" u="1"/>
        <n v="419955" u="1"/>
        <n v="400700" u="1"/>
        <n v="17513" u="1"/>
        <n v="419957" u="1"/>
        <n v="62087" u="1"/>
        <n v="359442" u="1"/>
        <n v="90272" u="1"/>
        <n v="419959" u="1"/>
        <n v="345690" u="1"/>
        <n v="400705" u="1"/>
        <n v="88897" u="1"/>
        <n v="419961" u="1"/>
        <n v="507985" u="1"/>
        <n v="507987" u="1"/>
        <n v="452973" u="1"/>
        <n v="507989" u="1"/>
        <n v="882300" u="1"/>
        <n v="66205" u="1"/>
        <n v="12307" u="1"/>
        <n v="882304" u="1"/>
        <n v="36644" u="1"/>
        <n v="507993" u="1"/>
        <n v="441976" u="1"/>
        <n v="345700" u="1"/>
        <n v="400715" u="1"/>
        <n v="882307" u="1"/>
        <n v="441977" u="1"/>
        <n v="882310" u="1"/>
        <n v="882311" u="1"/>
        <n v="882312" u="1"/>
        <n v="507998" u="1"/>
        <n v="477740" u="1"/>
        <n v="552225" u="1"/>
        <n v="882315" u="1"/>
        <n v="513500" u="1"/>
        <n v="882317" u="1"/>
        <n v="596240" u="1"/>
        <n v="378715" u="1"/>
        <n v="882319" u="1"/>
        <n v="499750" u="1"/>
        <n v="513504" u="1"/>
        <n v="513505" u="1"/>
        <n v="400725" u="1"/>
        <n v="541235" u="1"/>
        <n v="579750" u="1"/>
        <n v="499756" u="1"/>
        <n v="475000" u="1"/>
        <n v="23876" u="1"/>
        <n v="430990" u="1"/>
        <n v="464000" u="1"/>
        <n v="73775" u="1"/>
        <n v="430992" u="1"/>
        <n v="378730" u="1"/>
        <n v="568765" u="1"/>
        <n v="77902" u="1"/>
        <n v="73776" u="1"/>
        <n v="579770" u="1"/>
        <n v="579772" u="1"/>
        <n v="541262" u="1"/>
        <n v="92344" u="1"/>
        <n v="77903" u="1"/>
        <n v="469513" u="1"/>
        <n v="494270" u="1"/>
        <n v="629300" u="1"/>
        <n v="2789" u="1"/>
        <n v="494272" u="1"/>
        <n v="469516" u="1"/>
        <n v="461264" u="1"/>
        <n v="37336" u="1"/>
        <n v="461265" u="1"/>
        <n v="629305" u="1"/>
        <n v="882380" u="1"/>
        <n v="882381" u="1"/>
        <n v="656825" u="1"/>
        <n v="469525" u="1"/>
        <n v="656830" u="1"/>
        <n v="97850" u="1"/>
        <n v="568810" u="1"/>
        <n v="16829" u="1"/>
        <n v="475031" u="1"/>
        <n v="475032" u="1"/>
        <n v="568816" u="1"/>
        <n v="568818" u="1"/>
        <n v="461280" u="1"/>
        <n v="475034" u="1"/>
        <n v="37338" u="1"/>
        <n v="458530" u="1"/>
        <n v="494290" u="1"/>
        <n v="475035" u="1"/>
        <n v="24394" u="1"/>
        <n v="475037" u="1"/>
        <n v="475038" u="1"/>
        <n v="568830" u="1"/>
        <n v="461286" u="1"/>
        <n v="568832" u="1"/>
        <n v="67595" u="1"/>
        <n v="420028" u="1"/>
        <n v="541332" u="1"/>
        <n v="494300" u="1"/>
        <n v="35964" u="1"/>
        <n v="425532" u="1"/>
        <n v="475046" u="1"/>
        <n v="475048" u="1"/>
        <n v="92354" u="1"/>
        <n v="510810" u="1"/>
        <n v="288000" u="1"/>
        <n v="494310" u="1"/>
        <n v="477807" u="1"/>
        <n v="411791" u="1"/>
        <n v="97858" u="1"/>
        <n v="27662" u="1"/>
        <n v="461310" u="1"/>
        <n v="34935" u="1"/>
        <n v="24396" u="1"/>
        <n v="49377" u="1"/>
        <n v="472320" u="1"/>
        <n v="72417" u="1"/>
        <n v="574400" u="1"/>
        <n v="422810" u="1"/>
        <n v="563400" u="1"/>
        <n v="568905" u="1"/>
        <n v="656930" u="1"/>
        <n v="90298" u="1"/>
        <n v="568907" u="1"/>
        <n v="49378" u="1"/>
        <n v="656932" u="1"/>
        <n v="77920" u="1"/>
        <n v="568910" u="1"/>
        <n v="442073" u="1"/>
        <n v="656940" u="1"/>
        <n v="442074" u="1"/>
        <n v="656942" u="1"/>
        <n v="42158" u="1"/>
        <n v="579926" u="1"/>
        <n v="378810" u="1"/>
        <n v="253085" u="1"/>
        <n v="508100" u="1"/>
        <n v="378815" u="1"/>
        <n v="97867" u="1"/>
        <n v="508105" u="1"/>
        <n v="378820" u="1"/>
        <n v="472" u="1"/>
        <n v="24398" u="1"/>
        <n v="508110" u="1"/>
        <n v="477852" u="1"/>
        <n v="552450" u="1"/>
        <n v="75175" u="1"/>
        <n v="75176" u="1"/>
        <n v="521870" u="1"/>
        <n v="701003" u="1"/>
        <n v="541460" u="1"/>
        <n v="65199" u="1"/>
        <n v="579978" u="1"/>
        <n v="521875" u="1"/>
        <n v="17178" u="1"/>
        <n v="657000" u="1"/>
        <n v="73803" u="1"/>
        <n v="425605" u="1"/>
        <n v="3456" u="1"/>
        <n v="657015" u="1"/>
        <n v="359592" u="1"/>
        <n v="425610" u="1"/>
        <n v="888085" u="1"/>
        <n v="425611" u="1"/>
        <n v="888087" u="1"/>
        <n v="27666" u="1"/>
        <n v="16835" u="1"/>
        <n v="569005" u="1"/>
        <n v="552507" u="1"/>
        <n v="359600" u="1"/>
        <n v="513645" u="1"/>
        <n v="521900" u="1"/>
        <n v="403620" u="1"/>
        <n v="882620" u="1"/>
        <n v="513657" u="1"/>
        <n v="40447" u="1"/>
        <n v="647" u="1"/>
        <n v="86190" u="1"/>
        <n v="469652" u="1"/>
        <n v="469655" u="1"/>
        <n v="42511" u="1"/>
        <n v="370630" u="1"/>
        <n v="519172" u="1"/>
        <n v="510920" u="1"/>
        <n v="327" u="1"/>
        <n v="469662" u="1"/>
        <n v="98572" u="1"/>
        <n v="483418" u="1"/>
        <n v="646105" u="1"/>
        <n v="483420" u="1"/>
        <n v="282616" u="1"/>
        <n v="483421" u="1"/>
        <n v="646110" u="1"/>
        <n v="510930" u="1"/>
        <n v="86883" u="1"/>
        <n v="290872" u="1"/>
        <n v="558100" u="1"/>
        <n v="89635" u="1"/>
        <n v="662630" u="1"/>
        <n v="552601" u="1"/>
        <n v="378902" u="1"/>
        <n v="62113" u="1"/>
        <n v="569121" u="1"/>
        <n v="580125" u="1"/>
        <n v="378910" u="1"/>
        <n v="62114" u="1"/>
        <n v="547122" u="1"/>
        <n v="547123" u="1"/>
        <n v="16839" u="1"/>
        <n v="90326" u="1"/>
        <n v="547125" u="1"/>
        <n v="290890" u="1"/>
        <n v="547126" u="1"/>
        <n v="378915" u="1"/>
        <n v="2511" u="1"/>
        <n v="290892" u="1"/>
        <n v="228380" u="1"/>
        <n v="712180" u="1"/>
        <n v="290895" u="1"/>
        <n v="378920" u="1"/>
        <n v="228382" u="1"/>
        <n v="75199" u="1"/>
        <n v="290900" u="1"/>
        <n v="513711" u="1"/>
        <n v="580162" u="1"/>
        <n v="85516" u="1"/>
        <n v="90330" u="1"/>
        <n v="73138" u="1"/>
        <n v="290910" u="1"/>
        <n v="508220" u="1"/>
        <n v="33234" u="1"/>
        <n v="44581" u="1"/>
        <n v="40455" u="1"/>
        <n v="73140" u="1"/>
        <n v="618695" u="1"/>
        <n v="42175" u="1"/>
        <n v="4150" u="1"/>
        <n v="19248" u="1"/>
        <n v="33236" u="1"/>
        <n v="48709" u="1"/>
        <n v="35643" u="1"/>
        <n v="480730" u="1"/>
        <n v="480732" u="1"/>
        <n v="43208" u="1"/>
        <n v="395461" u="1"/>
        <n v="684750" u="1"/>
        <n v="75208" u="1"/>
        <n v="734265" u="1"/>
        <n v="41833" u="1"/>
        <n v="684752" u="1"/>
        <n v="395464" u="1"/>
        <n v="403717" u="1"/>
        <n v="257285" u="1"/>
        <n v="75209" u="1"/>
        <n v="547224" u="1"/>
        <n v="480742" u="1"/>
        <n v="480744" u="1"/>
        <n v="86901" u="1"/>
        <n v="75211" u="1"/>
        <n v="403727" u="1"/>
        <n v="18046" u="1"/>
        <n v="403728" u="1"/>
        <n v="756300" u="1"/>
        <n v="728794" u="1"/>
        <n v="728795" u="1"/>
        <n v="75212" u="1"/>
        <n v="728796" u="1"/>
        <n v="403732" u="1"/>
        <n v="728798" u="1"/>
        <n v="403733" u="1"/>
        <n v="756310" u="1"/>
        <n v="40804" u="1"/>
        <n v="86904" u="1"/>
        <n v="403737" u="1"/>
        <n v="403738" u="1"/>
        <n v="75214" u="1"/>
        <n v="511020" u="1"/>
        <n v="75215" u="1"/>
        <n v="18047" u="1"/>
        <n v="20454" u="1"/>
        <n v="82780" u="1"/>
        <n v="88282" u="1"/>
        <n v="29566" u="1"/>
        <n v="75216" u="1"/>
        <n v="511030" u="1"/>
        <n v="461518" u="1"/>
        <n v="547295" u="1"/>
        <n v="86909" u="1"/>
        <n v="467024" u="1"/>
        <n v="734350" u="1"/>
        <n v="345992" u="1"/>
        <n v="403758" u="1"/>
        <n v="90348" u="1"/>
        <n v="445020" u="1"/>
        <n v="381753" u="1"/>
        <n v="18048" u="1"/>
        <n v="403760" u="1"/>
        <n v="445022" u="1"/>
        <n v="511040" u="1"/>
        <n v="354249" u="1"/>
        <n v="282730" u="1"/>
        <n v="354250" u="1"/>
        <n v="467031" u="1"/>
        <n v="354252" u="1"/>
        <n v="354253" u="1"/>
        <n v="379010" u="1"/>
        <n v="354254" u="1"/>
        <n v="547320" u="1"/>
        <n v="464285" u="1"/>
        <n v="445030" u="1"/>
        <n v="11285" u="1"/>
        <n v="282736" u="1"/>
        <n v="288240" u="1"/>
        <n v="379015" u="1"/>
        <n v="354259" u="1"/>
        <n v="458788" u="1"/>
        <n v="40465" u="1"/>
        <n v="282742" u="1"/>
        <n v="381770" u="1"/>
        <n v="379020" u="1"/>
        <n v="486300" u="1"/>
        <n v="88290" u="1"/>
        <n v="445040" u="1"/>
        <n v="403779" u="1"/>
        <n v="480800" u="1"/>
        <n v="89666" u="1"/>
        <n v="417537" u="1"/>
        <n v="580360" u="1"/>
        <n v="745405" u="1"/>
        <n v="480805" u="1"/>
        <n v="89667" u="1"/>
        <n v="417540" u="1"/>
        <n v="75226" u="1"/>
        <n v="458802" u="1"/>
        <n v="745412" u="1"/>
        <n v="458804" u="1"/>
        <n v="480810" u="1"/>
        <n v="89668" u="1"/>
        <n v="216060" u="1"/>
        <n v="478060" u="1"/>
        <n v="417544" u="1"/>
        <n v="467058" u="1"/>
        <n v="513" u="1"/>
        <n v="467060" u="1"/>
        <n v="27162" u="1"/>
        <n v="216062" u="1"/>
        <n v="467063" u="1"/>
        <n v="379040" u="1"/>
        <n v="469815" u="1"/>
        <n v="915982" u="1"/>
        <n v="464316" u="1"/>
        <n v="607900" u="1"/>
        <n v="569402" u="1"/>
        <n v="607915" u="1"/>
        <n v="569405" u="1"/>
        <n v="525396" u="1"/>
        <n v="525397" u="1"/>
        <n v="357047" u="1"/>
        <n v="445073" u="1"/>
        <n v="500090" u="1"/>
        <n v="357052" u="1"/>
        <n v="12318" u="1"/>
        <n v="220200" u="1"/>
        <n v="447832" u="1"/>
        <n v="547428" u="1"/>
        <n v="66295" u="1"/>
        <n v="101" u="1"/>
        <n v="486350" u="1"/>
        <n v="354315" u="1"/>
        <n v="27680" u="1"/>
        <n v="541941" u="1"/>
        <n v="478100" u="1"/>
        <n v="467098" u="1"/>
        <n v="489105" u="1"/>
        <n v="472605" u="1"/>
        <n v="24414" u="1"/>
        <n v="497364" u="1"/>
        <n v="445100" u="1"/>
        <n v="674000" u="1"/>
        <n v="569472" u="1"/>
        <n v="34972" u="1"/>
        <n v="445105" u="1"/>
        <n v="33253" u="1"/>
        <n v="641000" u="1"/>
        <n v="478116" u="1"/>
        <n v="729028" u="1"/>
        <n v="478118" u="1"/>
        <n v="729029" u="1"/>
        <n v="729030" u="1"/>
        <n v="729031" u="1"/>
        <n v="478120" u="1"/>
        <n v="674020" u="1"/>
        <n v="478122" u="1"/>
        <n v="483625" u="1"/>
        <n v="478124" u="1"/>
        <n v="674030" u="1"/>
        <n v="751051" u="1"/>
        <n v="406607" u="1"/>
        <n v="417610" u="1"/>
        <n v="558500" u="1"/>
        <n v="34630" u="1"/>
        <n v="723550" u="1"/>
        <n v="80058" u="1"/>
        <n v="602520" u="1"/>
        <n v="85560" u="1"/>
        <n v="417616" u="1"/>
        <n v="77308" u="1"/>
        <n v="403864" u="1"/>
        <n v="28370" u="1"/>
        <n v="729072" u="1"/>
        <n v="641050" u="1"/>
        <n v="40821" u="1"/>
        <n v="442382" u="1"/>
        <n v="729080" u="1"/>
        <n v="304850" u="1"/>
        <n v="229860" u="1"/>
        <n v="88316" u="1"/>
        <n v="39791" u="1"/>
        <n v="745607" u="1"/>
        <n v="442400" u="1"/>
        <n v="37041" u="1"/>
        <n v="34978" u="1"/>
        <n v="745620" u="1"/>
        <n v="580580" u="1"/>
        <n v="420403" u="1"/>
        <n v="723635" u="1"/>
        <n v="420407" u="1"/>
        <n v="494680" u="1"/>
        <n v="489180" u="1"/>
        <n v="4712" u="1"/>
        <n v="729155" u="1"/>
        <n v="4755" u="1"/>
        <n v="729160" u="1"/>
        <n v="63520" u="1"/>
        <n v="458930" u="1"/>
        <n v="729168" u="1"/>
        <n v="401170" u="1"/>
        <n v="44266" u="1"/>
        <n v="100017" u="1"/>
        <n v="458940" u="1"/>
        <n v="420430" u="1"/>
        <n v="304900" u="1"/>
        <n v="420435" u="1"/>
        <n v="100019" u="1"/>
        <n v="304905" u="1"/>
        <n v="420437" u="1"/>
        <n v="464450" u="1"/>
        <n v="729201" u="1"/>
        <n v="458950" u="1"/>
        <n v="707200" u="1"/>
        <n v="31469" u="1"/>
        <n v="723710" u="1"/>
        <n v="516720" u="1"/>
        <n v="253270" u="1"/>
        <n v="86955" u="1"/>
        <n v="729215" u="1"/>
        <n v="458956" u="1"/>
        <n v="723715" u="1"/>
        <n v="491966" u="1"/>
        <n v="428700" u="1"/>
        <n v="723719" u="1"/>
        <n v="100022" u="1"/>
        <n v="723720" u="1"/>
        <n v="403945" u="1"/>
        <n v="406702" u="1"/>
        <n v="652216" u="1"/>
        <n v="522236" u="1"/>
        <n v="458970" u="1"/>
        <n v="516737" u="1"/>
        <n v="586210" u="1"/>
        <n v="464475" u="1"/>
        <n v="652230" u="1"/>
        <n v="458975" u="1"/>
        <n v="511240" u="1"/>
        <n v="19436" u="1"/>
        <n v="450725" u="1"/>
        <n v="734760" u="1"/>
        <n v="586220" u="1"/>
        <n v="156" u="1"/>
        <n v="406714" u="1"/>
        <n v="3115" u="1"/>
        <n v="53211" u="1"/>
        <n v="586225" u="1"/>
        <n v="420470" u="1"/>
        <n v="586227" u="1"/>
        <n v="34300" u="1"/>
        <n v="41177" u="1"/>
        <n v="483741" u="1"/>
        <n v="894320" u="1"/>
        <n v="575235" u="1"/>
        <n v="44272" u="1"/>
        <n v="894324" u="1"/>
        <n v="406725" u="1"/>
        <n v="420480" u="1"/>
        <n v="635765" u="1"/>
        <n v="762300" u="1"/>
        <n v="575250" u="1"/>
        <n v="464500" u="1"/>
        <n v="89029" u="1"/>
        <n v="43586" u="1"/>
        <n v="511265" u="1"/>
        <n v="762315" u="1"/>
        <n v="406740" u="1"/>
        <n v="558773" u="1"/>
        <n v="423249" u="1"/>
        <n v="302220" u="1"/>
        <n v="707325" u="1"/>
        <n v="406750" u="1"/>
        <n v="52184" u="1"/>
        <n v="63531" u="1"/>
        <n v="357240" u="1"/>
        <n v="580802" u="1"/>
        <n v="379248" u="1"/>
        <n v="467272" u="1"/>
        <n v="379249" u="1"/>
        <n v="382000" u="1"/>
        <n v="379250" u="1"/>
        <n v="379252" u="1"/>
        <n v="467278" u="1"/>
        <n v="376505" u="1"/>
        <n v="379256" u="1"/>
        <n v="376506" u="1"/>
        <n v="100040" u="1"/>
        <n v="95914" u="1"/>
        <n v="52186" u="1"/>
        <n v="489290" u="1"/>
        <n v="43590" u="1"/>
        <n v="442529" u="1"/>
        <n v="591834" u="1"/>
        <n v="516800" u="1"/>
        <n v="39808" u="1"/>
        <n v="591836" u="1"/>
        <n v="86975" u="1"/>
        <n v="729374" u="1"/>
        <n v="489294" u="1"/>
        <n v="729375" u="1"/>
        <n v="508550" u="1"/>
        <n v="558830" u="1"/>
        <n v="591840" u="1"/>
        <n v="467290" u="1"/>
        <n v="516805" u="1"/>
        <n v="95916" u="1"/>
        <n v="406777" u="1"/>
        <n v="467296" u="1"/>
        <n v="450792" u="1"/>
        <n v="516810" u="1"/>
        <n v="442540" u="1"/>
        <n v="508560" u="1"/>
        <n v="442544" u="1"/>
        <n v="464550" u="1"/>
        <n v="516815" u="1"/>
        <n v="751408" u="1"/>
        <n v="591865" u="1"/>
        <n v="511315" u="1"/>
        <n v="450800" u="1"/>
        <n v="445300" u="1"/>
        <n v="450802" u="1"/>
        <n v="516820" u="1"/>
        <n v="701905" u="1"/>
        <n v="368280" u="1"/>
        <n v="751419" u="1"/>
        <n v="467308" u="1"/>
        <n v="564370" u="1"/>
        <n v="445303" u="1"/>
        <n v="502" u="1"/>
        <n v="423299" u="1"/>
        <n v="445305" u="1"/>
        <n v="33278" u="1"/>
        <n v="564380" u="1"/>
        <n v="2342" u="1"/>
        <n v="64912" u="1"/>
        <n v="7207" u="1"/>
        <n v="467315" u="1"/>
        <n v="442562" u="1"/>
        <n v="467319" u="1"/>
        <n v="442563" u="1"/>
        <n v="516835" u="1"/>
        <n v="478326" u="1"/>
        <n v="564400" u="1"/>
        <n v="28210" u="1"/>
        <n v="442569" u="1"/>
        <n v="591915" u="1"/>
        <n v="5445" u="1"/>
        <n v="586415" u="1"/>
        <n v="40157" u="1"/>
        <n v="5488" u="1"/>
        <n v="442573" u="1"/>
        <n v="442575" u="1"/>
        <n v="43596" u="1"/>
        <n v="442577" u="1"/>
        <n v="450830" u="1"/>
        <n v="27523" u="1"/>
        <n v="67044" u="1"/>
        <n v="253335" u="1"/>
        <n v="442581" u="1"/>
        <n v="28039" u="1"/>
        <n v="423331" u="1"/>
        <n v="302300" u="1"/>
        <n v="51506" u="1"/>
        <n v="784505" u="1"/>
        <n v="26836" u="1"/>
        <n v="100056" u="1"/>
        <n v="314" u="1"/>
        <n v="20819" u="1"/>
        <n v="619470" u="1"/>
        <n v="536950" u="1"/>
        <n v="33971" u="1"/>
        <n v="536954" u="1"/>
        <n v="448100" u="1"/>
        <n v="296810" u="1"/>
        <n v="685503" u="1"/>
        <n v="343575" u="1"/>
        <n v="39817" u="1"/>
        <n v="27181" u="1"/>
        <n v="10006" u="1"/>
        <n v="494" u="1"/>
        <n v="64919" u="1"/>
        <n v="238" u="1"/>
        <n v="80807" u="1"/>
        <n v="564500" u="1"/>
        <n v="272070" u="1"/>
        <n v="57011" u="1"/>
        <n v="489382" u="1"/>
        <n v="470127" u="1"/>
        <n v="537000" u="1"/>
        <n v="489383" u="1"/>
        <n v="489385" u="1"/>
        <n v="404112" u="1"/>
        <n v="489388" u="1"/>
        <n v="404115" u="1"/>
        <n v="33287" u="1"/>
        <n v="343600" u="1"/>
        <n v="64921" u="1"/>
        <n v="36382" u="1"/>
        <n v="456384" u="1"/>
        <n v="404120" u="1"/>
        <n v="537025" u="1"/>
        <n v="40853" u="1"/>
        <n v="302350" u="1"/>
        <n v="16196" u="1"/>
        <n v="456395" u="1"/>
        <n v="575554" u="1"/>
        <n v="751607" u="1"/>
        <n v="36384" u="1"/>
        <n v="64924" u="1"/>
        <n v="10781" u="1"/>
        <n v="417900" u="1"/>
        <n v="80130" u="1"/>
        <n v="575590" u="1"/>
        <n v="575591" u="1"/>
        <n v="575599" u="1"/>
        <n v="575600" u="1"/>
        <n v="614112" u="1"/>
        <n v="614116" u="1"/>
        <n v="614118" u="1"/>
        <n v="636125" u="1"/>
        <n v="955212" u="1"/>
        <n v="735154" u="1"/>
        <n v="478430" u="1"/>
        <n v="735156" u="1"/>
        <n v="955222" u="1"/>
        <n v="100077" u="1"/>
        <n v="42233" u="1"/>
        <n v="272130" u="1"/>
        <n v="464685" u="1"/>
        <n v="955232" u="1"/>
        <n v="516951" u="1"/>
        <n v="420676" u="1"/>
        <n v="559130" u="1"/>
        <n v="559133" u="1"/>
        <n v="417927" u="1"/>
        <n v="955242" u="1"/>
        <n v="417929" u="1"/>
        <n v="34326" u="1"/>
        <n v="470195" u="1"/>
        <n v="420683" u="1"/>
        <n v="955252" u="1"/>
        <n v="420686" u="1"/>
        <n v="559150" u="1"/>
        <n v="470200" u="1"/>
        <n v="757205" u="1"/>
        <n v="33983" u="1"/>
      </sharedItems>
    </cacheField>
    <cacheField name="STORE COUNT" numFmtId="0">
      <sharedItems containsSemiMixedTypes="0" containsString="0" containsNumber="1" containsInteger="1" minValue="0" maxValue="1709" count="836">
        <n v="133"/>
        <n v="188"/>
        <n v="938"/>
        <n v="523"/>
        <n v="511"/>
        <n v="1036"/>
        <n v="1182"/>
        <n v="889"/>
        <n v="675"/>
        <n v="531"/>
        <n v="543"/>
        <n v="728"/>
        <n v="859"/>
        <n v="588"/>
        <n v="618"/>
        <n v="222"/>
        <n v="354"/>
        <n v="970"/>
        <n v="505"/>
        <n v="336"/>
        <n v="571"/>
        <n v="271"/>
        <n v="276"/>
        <n v="258"/>
        <n v="395"/>
        <n v="244"/>
        <n v="555"/>
        <n v="526"/>
        <n v="846"/>
        <n v="916"/>
        <n v="625"/>
        <n v="837"/>
        <n v="382"/>
        <n v="422"/>
        <n v="821"/>
        <n v="346"/>
        <n v="814"/>
        <n v="591"/>
        <n v="243"/>
        <n v="240"/>
        <n v="536"/>
        <n v="378"/>
        <n v="268"/>
        <n v="374"/>
        <n v="303"/>
        <n v="573"/>
        <n v="561"/>
        <n v="574"/>
        <n v="736"/>
        <n v="525"/>
        <n v="1321"/>
        <n v="283"/>
        <n v="455"/>
        <n v="148"/>
        <n v="234"/>
        <n v="281"/>
        <n v="152"/>
        <n v="932"/>
        <n v="751"/>
        <n v="694"/>
        <n v="627"/>
        <n v="204"/>
        <n v="339"/>
        <n v="104"/>
        <n v="866"/>
        <n v="554"/>
        <n v="484"/>
        <n v="960"/>
        <n v="371"/>
        <n v="681"/>
        <n v="440"/>
        <n v="758"/>
        <n v="641"/>
        <n v="502"/>
        <n v="521"/>
        <n v="72"/>
        <n v="427"/>
        <n v="789"/>
        <n v="198"/>
        <n v="330"/>
        <n v="186"/>
        <n v="317"/>
        <n v="491"/>
        <n v="494"/>
        <n v="705"/>
        <n v="769"/>
        <n v="503"/>
        <n v="937"/>
        <n v="452"/>
        <n v="922"/>
        <n v="714"/>
        <n v="696"/>
        <n v="397"/>
        <n v="329"/>
        <n v="1025"/>
        <n v="457"/>
        <n v="903"/>
        <n v="216"/>
        <n v="256"/>
        <n v="390"/>
        <n v="402"/>
        <n v="350"/>
        <n v="127"/>
        <n v="230"/>
        <n v="847"/>
        <n v="316"/>
        <n v="172"/>
        <n v="239"/>
        <n v="509"/>
        <n v="181"/>
        <n v="223"/>
        <n v="342"/>
        <n v="185"/>
        <n v="162"/>
        <n v="278"/>
        <n v="200"/>
        <n v="252"/>
        <n v="501"/>
        <n v="105"/>
        <n v="67"/>
        <n v="411"/>
        <n v="319"/>
        <n v="120"/>
        <n v="197"/>
        <n v="344"/>
        <n v="280"/>
        <n v="128"/>
        <n v="178"/>
        <n v="78"/>
        <n v="215"/>
        <n v="831"/>
        <n v="666"/>
        <n v="125"/>
        <n v="306"/>
        <n v="1022"/>
        <n v="987"/>
        <n v="762"/>
        <n v="788"/>
        <n v="1007"/>
        <n v="347"/>
        <n v="593"/>
        <n v="357"/>
        <n v="507"/>
        <n v="459"/>
        <n v="490"/>
        <n v="94"/>
        <n v="404"/>
        <n v="838"/>
        <n v="518"/>
        <n v="487"/>
        <n v="405"/>
        <n v="423"/>
        <n v="318"/>
        <n v="418"/>
        <n v="1019"/>
        <n v="575"/>
        <n v="586"/>
        <n v="352"/>
        <n v="205"/>
        <n v="797"/>
        <n v="810"/>
        <n v="528"/>
        <n v="183"/>
        <n v="680"/>
        <n v="508"/>
        <n v="157"/>
        <n v="301"/>
        <n v="819"/>
        <n v="741"/>
        <n v="527"/>
        <n v="262"/>
        <n v="820"/>
        <n v="375"/>
        <n v="227"/>
        <n v="410"/>
        <n v="823"/>
        <n v="720"/>
        <n v="630"/>
        <n v="742"/>
        <n v="785"/>
        <n v="468"/>
        <n v="983"/>
        <n v="971"/>
        <n v="793"/>
        <n v="389"/>
        <n v="331"/>
        <n v="803"/>
        <n v="443"/>
        <n v="338"/>
        <n v="384"/>
        <n v="710"/>
        <n v="513"/>
        <n v="289"/>
        <n v="337"/>
        <n v="603"/>
        <n v="777"/>
        <n v="836"/>
        <n v="994"/>
        <n v="1230"/>
        <n v="1102"/>
        <n v="886"/>
        <n v="261"/>
        <n v="474"/>
        <n v="870"/>
        <n v="534"/>
        <n v="123"/>
        <n v="904"/>
        <n v="1034"/>
        <n v="1610"/>
        <n v="1546"/>
        <n v="1144"/>
        <n v="928"/>
        <n v="332"/>
        <n v="506"/>
        <n v="613"/>
        <n v="359"/>
        <n v="282"/>
        <n v="214"/>
        <n v="386"/>
        <n v="557"/>
        <n v="285"/>
        <n v="535"/>
        <n v="795"/>
        <n v="667"/>
        <n v="387"/>
        <n v="657"/>
        <n v="661"/>
        <n v="633"/>
        <n v="549"/>
        <n v="663"/>
        <n v="206"/>
        <n v="717"/>
        <n v="134"/>
        <n v="219"/>
        <n v="400"/>
        <n v="392"/>
        <n v="155"/>
        <n v="190"/>
        <n v="284"/>
        <n v="312"/>
        <n v="472"/>
        <n v="465"/>
        <n v="538"/>
        <n v="500"/>
        <n v="496"/>
        <n v="304"/>
        <n v="343"/>
        <n v="727"/>
        <n v="467"/>
        <n v="493"/>
        <n v="435"/>
        <n v="638"/>
        <n v="482"/>
        <n v="620"/>
        <n v="439"/>
        <n v="478"/>
        <n v="414"/>
        <n v="409"/>
        <n v="862"/>
        <n v="878"/>
        <n v="153"/>
        <n v="617"/>
        <n v="590"/>
        <n v="449"/>
        <n v="407"/>
        <n v="259"/>
        <n v="453"/>
        <n v="348"/>
        <n v="434"/>
        <n v="385"/>
        <n v="444"/>
        <n v="99"/>
        <n v="187"/>
        <n v="834"/>
        <n v="979"/>
        <n v="1081"/>
        <n v="1053"/>
        <n v="964"/>
        <n v="773"/>
        <n v="353"/>
        <n v="560"/>
        <n v="173"/>
        <n v="497"/>
        <n v="232"/>
        <n v="515"/>
        <n v="365"/>
        <n v="471"/>
        <n v="813"/>
        <n v="848"/>
        <n v="693"/>
        <n v="355"/>
        <n v="424"/>
        <n v="432"/>
        <n v="740"/>
        <n v="651"/>
        <n v="420"/>
        <n v="150"/>
        <n v="265"/>
        <n v="248"/>
        <n v="522"/>
        <n v="164"/>
        <n v="142"/>
        <n v="406"/>
        <n v="1061"/>
        <n v="320"/>
        <n v="456"/>
        <n v="653"/>
        <n v="168"/>
        <n v="585"/>
        <n v="326"/>
        <n v="159"/>
        <n v="476"/>
        <n v="87"/>
        <n v="600"/>
        <n v="291"/>
        <n v="606"/>
        <n v="441"/>
        <n v="251"/>
        <n v="556"/>
        <n v="470"/>
        <n v="662"/>
        <n v="798"/>
        <n v="313"/>
        <n v="98"/>
        <n v="212"/>
        <n v="492"/>
        <n v="149"/>
        <n v="260"/>
        <n v="279"/>
        <n v="238"/>
        <n v="504"/>
        <n v="171"/>
        <n v="660"/>
        <n v="253"/>
        <n v="563"/>
        <n v="499"/>
        <n v="309"/>
        <n v="360"/>
        <n v="136"/>
        <n v="748"/>
        <n v="314"/>
        <n v="445"/>
        <n v="351"/>
        <n v="804"/>
        <n v="370"/>
        <n v="796"/>
        <n v="873"/>
        <n v="368"/>
        <n v="926"/>
        <n v="254"/>
        <n v="624"/>
        <n v="498"/>
        <n v="228"/>
        <n v="544"/>
        <n v="1071"/>
        <n v="428"/>
        <n v="298"/>
        <n v="217"/>
        <n v="783"/>
        <n v="486"/>
        <n v="806"/>
        <n v="294"/>
        <n v="203"/>
        <n v="196"/>
        <n v="296"/>
        <n v="403"/>
        <n v="616"/>
        <n v="570"/>
        <n v="1117"/>
        <n v="615"/>
        <n v="323"/>
        <n v="361"/>
        <n v="685"/>
        <n v="381"/>
        <n v="224"/>
        <n v="235"/>
        <n v="166"/>
        <n v="233"/>
        <n v="179"/>
        <n v="310"/>
        <n v="363"/>
        <n v="747"/>
        <n v="885"/>
        <n v="642"/>
        <n v="401"/>
        <n v="623"/>
        <n v="1114"/>
        <n v="495"/>
        <n v="176"/>
        <n v="695"/>
        <n v="211"/>
        <n v="145"/>
        <n v="322"/>
        <n v="876"/>
        <n v="645"/>
        <n v="867"/>
        <n v="180"/>
        <n v="241"/>
        <n v="598"/>
        <n v="830"/>
        <n v="530"/>
        <n v="327"/>
        <n v="658"/>
        <n v="912"/>
        <n v="699"/>
        <n v="853"/>
        <n v="1529"/>
        <n v="321"/>
        <n v="552"/>
        <n v="177"/>
        <n v="447"/>
        <n v="335"/>
        <n v="163"/>
        <n v="755"/>
        <n v="614"/>
        <n v="247"/>
        <n v="799"/>
        <n v="648"/>
        <n v="454"/>
        <n v="130"/>
        <n v="533"/>
        <n v="202"/>
        <n v="417"/>
        <n v="739"/>
        <n v="305"/>
        <n v="146"/>
        <n v="879"/>
        <n v="871"/>
        <n v="488"/>
        <n v="358"/>
        <n v="57"/>
        <n v="274"/>
        <n v="299"/>
        <n v="297"/>
        <n v="277"/>
        <n v="147"/>
        <n v="749"/>
        <n v="815"/>
        <n v="1003"/>
        <n v="766"/>
        <n v="1013"/>
        <n v="745"/>
        <n v="264"/>
        <n v="246"/>
        <n v="461"/>
        <n v="520"/>
        <n v="369"/>
        <n v="266"/>
        <n v="529"/>
        <n v="1412"/>
        <n v="636"/>
        <n v="517"/>
        <n v="175"/>
        <n v="46"/>
        <n v="394"/>
        <n v="184"/>
        <n v="182"/>
        <n v="433"/>
        <n v="576"/>
        <n v="463"/>
        <n v="189"/>
        <n v="143"/>
        <n v="308"/>
        <n v="103"/>
        <n v="744"/>
        <n v="824"/>
        <n v="273"/>
        <n v="408"/>
        <n v="349"/>
        <n v="652"/>
        <n v="366"/>
        <n v="702"/>
        <n v="473"/>
        <n v="729"/>
        <n v="1171"/>
        <n v="901"/>
        <n v="396"/>
        <n v="341"/>
        <n v="295"/>
        <n v="514"/>
        <n v="1049"/>
        <n v="750"/>
        <n v="263"/>
        <n v="237"/>
        <n v="229"/>
        <n v="483"/>
        <n v="290"/>
        <n v="287"/>
        <n v="221"/>
        <n v="300"/>
        <n v="372"/>
        <n v="255"/>
        <n v="213"/>
        <n v="249"/>
        <n v="334"/>
        <n v="524"/>
        <n v="286"/>
        <n v="194"/>
        <n v="208"/>
        <n v="724"/>
        <n v="201"/>
        <n v="109"/>
        <n v="242"/>
        <n v="362"/>
        <n v="138"/>
        <n v="174"/>
        <n v="458"/>
        <n v="140"/>
        <n v="132"/>
        <n v="225"/>
        <n v="161"/>
        <n v="116"/>
        <n v="391"/>
        <n v="292"/>
        <n v="270"/>
        <n v="860"/>
        <n v="107"/>
        <n v="199"/>
        <n v="121"/>
        <n v="141"/>
        <n v="135"/>
        <n v="192"/>
        <n v="95"/>
        <n v="553"/>
        <n v="579"/>
        <n v="599"/>
        <n v="479"/>
        <n v="880"/>
        <n v="1132"/>
        <n v="512"/>
        <n v="732"/>
        <n v="550"/>
        <n v="843"/>
        <n v="1215"/>
        <n v="678"/>
        <n v="68"/>
        <n v="451"/>
        <n v="367"/>
        <n v="448"/>
        <n v="993"/>
        <n v="1606"/>
        <n v="713"/>
        <n v="715"/>
        <n v="425"/>
        <n v="537"/>
        <n v="669"/>
        <n v="722"/>
        <n v="1218"/>
        <n v="1020"/>
        <n v="914"/>
        <n v="602"/>
        <n v="450"/>
        <n v="637"/>
        <n v="333"/>
        <n v="376"/>
        <n v="626"/>
        <n v="612"/>
        <n v="81"/>
        <n v="421"/>
        <n v="126"/>
        <n v="117"/>
        <n v="547"/>
        <n v="767"/>
        <n v="946"/>
        <n v="1217"/>
        <n v="1047"/>
        <n v="154"/>
        <n v="324"/>
        <n v="419"/>
        <n v="812"/>
        <n v="1192"/>
        <n v="999"/>
        <n v="1483"/>
        <n v="393"/>
        <n v="827"/>
        <n v="115"/>
        <n v="169"/>
        <n v="267"/>
        <n v="156"/>
        <n v="160"/>
        <n v="665"/>
        <n v="137"/>
        <n v="644"/>
        <n v="195"/>
        <n v="569"/>
        <n v="730"/>
        <n v="850"/>
        <n v="288"/>
        <n v="388"/>
        <n v="840"/>
        <n v="948"/>
        <n v="974"/>
        <n v="924"/>
        <n v="826"/>
        <n v="545"/>
        <n v="100"/>
        <n v="275"/>
        <n v="129"/>
        <n v="869"/>
        <n v="759"/>
        <n v="466"/>
        <n v="857"/>
        <n v="118"/>
        <n v="587"/>
        <n v="485"/>
        <n v="413"/>
        <n v="691"/>
        <n v="609"/>
        <n v="611"/>
        <n v="911"/>
        <n v="945"/>
        <n v="933"/>
        <n v="735"/>
        <n v="913"/>
        <n v="124"/>
        <n v="1026"/>
        <n v="1597"/>
        <n v="1709"/>
        <n v="1150"/>
        <n v="707"/>
        <n v="364"/>
        <n v="379"/>
        <n v="373"/>
        <n v="635"/>
        <n v="516"/>
        <n v="307"/>
        <n v="760"/>
        <n v="380"/>
        <n v="540"/>
        <n v="849"/>
        <n v="701"/>
        <n v="442"/>
        <n v="738"/>
        <n v="659"/>
        <n v="772"/>
        <n v="687"/>
        <n v="754"/>
        <n v="315"/>
        <n v="703"/>
        <n v="412"/>
        <n v="245"/>
        <n v="790"/>
        <n v="356"/>
        <n v="431"/>
        <n v="743"/>
        <n v="668"/>
        <n v="608"/>
        <n v="158"/>
        <n v="250"/>
        <n v="114"/>
        <n v="558"/>
        <n v="589"/>
        <n v="446"/>
        <n v="340"/>
        <n v="269"/>
        <n v="207"/>
        <n v="88"/>
        <n v="51"/>
        <n v="86"/>
        <n v="719"/>
        <n v="231"/>
        <n v="74"/>
        <n v="79"/>
        <n v="47"/>
        <n v="551"/>
        <n v="510"/>
        <n v="272"/>
        <n v="110"/>
        <n v="69"/>
        <n v="437"/>
        <n v="481"/>
        <n v="170"/>
        <n v="54"/>
        <n v="731"/>
        <n v="415"/>
        <n v="541"/>
        <n v="209"/>
        <n v="144"/>
        <n v="581"/>
        <n v="480"/>
        <n v="226"/>
        <n v="131"/>
        <n v="757"/>
        <n v="210"/>
        <n v="302"/>
        <n v="542"/>
        <n v="257"/>
        <n v="992"/>
        <n v="90"/>
        <n v="583"/>
        <n v="469"/>
        <n v="811"/>
        <n v="220"/>
        <n v="293"/>
        <n v="165"/>
        <n v="167"/>
        <n v="75"/>
        <n v="48"/>
        <n v="430"/>
        <n v="106"/>
        <n v="801"/>
        <n v="776"/>
        <n v="910"/>
        <n v="639"/>
        <n v="1207"/>
        <n v="1045"/>
        <n v="883"/>
        <n v="1484"/>
        <n v="572"/>
        <n v="6"/>
        <n v="85"/>
        <n v="539"/>
        <n v="546"/>
        <n v="96"/>
        <n v="325"/>
        <n v="139"/>
        <n v="119"/>
        <n v="56"/>
        <n v="218"/>
        <n v="460"/>
        <n v="70"/>
        <n v="92"/>
        <n v="236"/>
        <n v="111"/>
        <n v="77"/>
        <n v="80"/>
        <n v="18"/>
        <n v="13"/>
        <n v="65"/>
        <n v="101"/>
        <n v="113"/>
        <n v="22"/>
        <n v="108"/>
        <n v="76"/>
        <n v="383"/>
        <n v="328"/>
        <n v="84"/>
        <n v="97"/>
        <n v="122"/>
        <n v="32"/>
        <n v="62"/>
        <n v="102"/>
        <n v="20"/>
        <n v="112"/>
        <n v="36"/>
        <n v="34"/>
        <n v="40"/>
        <n v="37"/>
        <n v="58"/>
        <n v="28"/>
        <n v="71"/>
        <n v="93"/>
        <n v="43"/>
        <n v="53"/>
        <n v="83"/>
        <n v="73"/>
        <n v="8"/>
        <n v="91"/>
        <n v="61"/>
        <n v="63"/>
        <n v="89"/>
        <n v="82"/>
        <n v="24"/>
        <n v="52"/>
        <n v="66"/>
        <n v="30"/>
        <n v="60"/>
        <n v="151"/>
        <n v="0" u="1"/>
        <n v="582" u="1"/>
        <n v="25" u="1"/>
        <n v="23" u="1"/>
        <n v="519" u="1"/>
        <n v="21" u="1"/>
        <n v="19" u="1"/>
        <n v="191" u="1"/>
        <n v="17" u="1"/>
        <n v="59" u="1"/>
        <n v="1" u="1"/>
        <n v="55" u="1"/>
        <n v="592" u="1"/>
        <n v="39" u="1"/>
        <n v="193" u="1"/>
        <n v="35" u="1"/>
        <n v="597" u="1"/>
        <n v="64" u="1"/>
        <n v="734" u="1"/>
        <n v="605" u="1"/>
        <n v="671" u="1"/>
        <n v="429" u="1"/>
        <n v="672" u="1"/>
        <n v="44" u="1"/>
        <n v="398" u="1"/>
        <n v="399" u="1"/>
        <n v="548" u="1"/>
        <n v="26" u="1"/>
        <n v="16" u="1"/>
        <n v="436" u="1"/>
        <n v="15" u="1"/>
        <n v="14" u="1"/>
        <n v="622" u="1"/>
        <n v="49" u="1"/>
        <n v="688" u="1"/>
        <n v="12" u="1"/>
        <n v="45" u="1"/>
        <n v="438" u="1"/>
        <n v="11" u="1"/>
        <n v="41" u="1"/>
        <n v="10" u="1"/>
        <n v="9" u="1"/>
        <n v="33" u="1"/>
        <n v="628" u="1"/>
        <n v="565" u="1"/>
        <n v="7" u="1"/>
        <n v="311" u="1"/>
        <n v="567" u="1"/>
        <n v="377" u="1"/>
        <n v="475" u="1"/>
        <n v="345" u="1"/>
        <n v="5" u="1"/>
        <n v="4" u="1"/>
        <n v="477" u="1"/>
        <n v="898" u="1"/>
        <n v="50" u="1"/>
        <n v="966" u="1"/>
        <n v="3" u="1"/>
        <n v="42" u="1"/>
        <n v="38" u="1"/>
        <n v="577" u="1"/>
        <n v="31" u="1"/>
        <n v="2" u="1"/>
        <n v="29" u="1"/>
        <n v="416" u="1"/>
        <n v="906" u="1"/>
        <n v="27" u="1"/>
        <n v="1050" u="1"/>
      </sharedItems>
    </cacheField>
    <cacheField name="Bailment Status" numFmtId="0">
      <sharedItems/>
    </cacheField>
    <cacheField name="Listing Date" numFmtId="14">
      <sharedItems containsDate="1" containsMixedTypes="1" minDate="2016-01-08T00:00:00" maxDate="2024-08-02T00:00:00" count="237">
        <s v="PRE 2023"/>
        <d v="2023-01-01T00:00:00"/>
        <d v="2023-01-05T00:00:00"/>
        <d v="2023-02-01T00:00:00"/>
        <d v="2023-03-01T00:00:00"/>
        <d v="2023-04-01T00:00:00"/>
        <d v="2023-05-01T00:00:00"/>
        <d v="2023-07-01T00:00:00"/>
        <d v="2023-08-01T00:00:00"/>
        <d v="2023-09-01T00:00:00"/>
        <d v="2023-10-01T00:00:00"/>
        <d v="2023-10-26T00:00:00"/>
        <d v="2023-10-31T00:00:00"/>
        <d v="2023-11-01T00:00:00"/>
        <d v="2023-12-01T00:00:00"/>
        <d v="2024-01-01T00:00:00"/>
        <d v="2024-01-22T00:00:00"/>
        <d v="2024-02-01T00:00:00"/>
        <d v="2024-02-26T00:00:00"/>
        <d v="2024-03-01T00:00:00"/>
        <d v="2024-03-18T00:00:00"/>
        <d v="2024-04-01T00:00:00"/>
        <d v="2024-05-01T00:00:00"/>
        <d v="2024-06-01T00:00:00"/>
        <d v="2024-07-01T00:00:00"/>
        <d v="2024-07-15T00:00:00"/>
        <d v="2024-08-01T00:00:00"/>
        <d v="2017-04-20T00:00:00" u="1"/>
        <d v="2018-04-20T00:00:00" u="1"/>
        <d v="2016-01-14T00:00:00" u="1"/>
        <d v="2017-05-01T00:00:00" u="1"/>
        <d v="2016-08-03T00:00:00" u="1"/>
        <d v="2018-05-01T00:00:00" u="1"/>
        <d v="2017-08-03T00:00:00" u="1"/>
        <d v="2018-07-18T00:00:00" u="1"/>
        <d v="2016-07-14T00:00:00" u="1"/>
        <d v="2018-03-27T00:00:00" u="1"/>
        <d v="2017-06-29T00:00:00" u="1"/>
        <d v="2018-06-29T00:00:00" u="1"/>
        <d v="2017-07-10T00:00:00" u="1"/>
        <d v="2016-09-27T00:00:00" u="1"/>
        <d v="2017-09-27T00:00:00" u="1"/>
        <d v="2018-04-04T00:00:00" u="1"/>
        <d v="2018-09-27T00:00:00" u="1"/>
        <d v="2018-07-06T00:00:00" u="1"/>
        <d v="2018-03-19T00:00:00" u="1"/>
        <d v="2016-09-23T00:00:00" u="1"/>
        <d v="2018-06-21T00:00:00" u="1"/>
        <d v="2016-10-04T00:00:00" u="1"/>
        <d v="2016-06-17T00:00:00" u="1"/>
        <d v="2018-03-15T00:00:00" u="1"/>
        <d v="2017-09-19T00:00:00" u="1"/>
        <d v="2018-06-13T00:00:00" u="1"/>
        <d v="2017-09-15T00:00:00" u="1"/>
        <d v="2018-02-26T00:00:00" u="1"/>
        <d v="2017-08-30T00:00:00" u="1"/>
        <d v="2016-06-09T00:00:00" u="1"/>
        <d v="2018-03-07T00:00:00" u="1"/>
        <d v="2018-08-30T00:00:00" u="1"/>
        <d v="2018-06-09T00:00:00" u="1"/>
        <d v="2018-02-22T00:00:00" u="1"/>
        <d v="2018-09-11T00:00:00" u="1"/>
        <d v="2017-12-13T00:00:00" u="1"/>
        <d v="2017-03-03T00:00:00" u="1"/>
        <d v="2018-06-05T00:00:00" u="1"/>
        <d v="2017-09-07T00:00:00" u="1"/>
        <d v="2016-08-22T00:00:00" u="1"/>
        <d v="2017-06-01T00:00:00" u="1"/>
        <d v="2016-12-05T00:00:00" u="1"/>
        <d v="2016-08-18T00:00:00" u="1"/>
        <d v="2017-01-29T00:00:00" u="1"/>
        <d v="2018-05-16T00:00:00" u="1"/>
        <d v="2017-12-01T00:00:00" u="1"/>
        <d v="2016-04-27T00:00:00" u="1"/>
        <d v="2016-11-16T00:00:00" u="1"/>
        <d v="2017-04-27T00:00:00" u="1"/>
        <d v="2018-04-27T00:00:00" u="1"/>
        <d v="2018-02-06T00:00:00" u="1"/>
        <d v="2017-05-08T00:00:00" u="1"/>
        <d v="2017-01-21T00:00:00" u="1"/>
        <d v="2018-05-08T00:00:00" u="1"/>
        <d v="2017-01-17T00:00:00" u="1"/>
        <d v="2016-07-21T00:00:00" u="1"/>
        <d v="2018-04-19T00:00:00" u="1"/>
        <d v="2018-08-02T00:00:00" u="1"/>
        <d v="2017-06-28T00:00:00" u="1"/>
        <d v="2018-01-05T00:00:00" u="1"/>
        <d v="2018-06-28T00:00:00" u="1"/>
        <d v="2016-10-11T00:00:00" u="1"/>
        <d v="2018-07-09T00:00:00" u="1"/>
        <d v="2016-06-24T00:00:00" u="1"/>
        <d v="2017-10-11T00:00:00" u="1"/>
        <d v="2016-09-26T00:00:00" u="1"/>
        <d v="2018-09-26T00:00:00" u="1"/>
        <d v="2017-12-28T00:00:00" u="1"/>
        <d v="2018-07-05T00:00:00" u="1"/>
        <d v="2016-06-20T00:00:00" u="1"/>
        <d v="2017-06-20T00:00:00" u="1"/>
        <d v="2018-06-20T00:00:00" u="1"/>
        <d v="2017-03-14T00:00:00" u="1"/>
        <d v="2016-05-31T00:00:00" u="1"/>
        <d v="2017-09-18T00:00:00" u="1"/>
        <d v="2018-05-31T00:00:00" u="1"/>
        <d v="2017-06-12T00:00:00" u="1"/>
        <d v="2016-09-14T00:00:00" u="1"/>
        <d v="2018-06-12T00:00:00" u="1"/>
        <d v="2016-05-27T00:00:00" u="1"/>
        <d v="2017-09-14T00:00:00" u="1"/>
        <d v="2018-09-14T00:00:00" u="1"/>
        <d v="2016-06-08T00:00:00" u="1"/>
        <d v="2018-03-06T00:00:00" u="1"/>
        <d v="2016-12-12T00:00:00" u="1"/>
        <d v="2017-12-12T00:00:00" u="1"/>
        <d v="2017-03-02T00:00:00" u="1"/>
        <d v="2018-03-02T00:00:00" u="1"/>
        <d v="2017-11-27T00:00:00" u="1"/>
        <d v="2017-05-19T00:00:00" u="1"/>
        <d v="2018-02-13T00:00:00" u="1"/>
        <d v="2017-05-15T00:00:00" u="1"/>
        <d v="2018-05-15T00:00:00" u="1"/>
        <d v="2018-08-17T00:00:00" u="1"/>
        <d v="2017-01-24T00:00:00" u="1"/>
        <d v="2018-05-11T00:00:00" u="1"/>
        <d v="2017-04-26T00:00:00" u="1"/>
        <d v="2018-02-05T00:00:00" u="1"/>
        <d v="2016-08-09T00:00:00" u="1"/>
        <d v="2017-02-01T00:00:00" u="1"/>
        <d v="2016-05-03T00:00:00" u="1"/>
        <d v="2018-02-01T00:00:00" u="1"/>
        <d v="2018-07-24T00:00:00" u="1"/>
        <d v="2018-05-03T00:00:00" u="1"/>
        <d v="2018-01-16T00:00:00" u="1"/>
        <d v="2017-04-18T00:00:00" u="1"/>
        <d v="2016-04-14T00:00:00" u="1"/>
        <d v="2016-11-03T00:00:00" u="1"/>
        <d v="2018-08-01T00:00:00" u="1"/>
        <d v="2018-07-16T00:00:00" u="1"/>
        <d v="2016-01-08T00:00:00" u="1"/>
        <d v="2017-04-10T00:00:00" u="1"/>
        <d v="2018-04-10T00:00:00" u="1"/>
        <d v="2018-07-12T00:00:00" u="1"/>
        <d v="2016-06-27T00:00:00" u="1"/>
        <d v="2017-06-27T00:00:00" u="1"/>
        <d v="2016-04-06T00:00:00" u="1"/>
        <d v="2016-09-29T00:00:00" u="1"/>
        <d v="2018-06-27T00:00:00" u="1"/>
        <d v="2017-04-06T00:00:00" u="1"/>
        <d v="2017-09-29T00:00:00" u="1"/>
        <d v="2017-03-21T00:00:00" u="1"/>
        <d v="2017-10-10T00:00:00" u="1"/>
        <d v="2017-12-27T00:00:00" u="1"/>
        <d v="2016-10-06T00:00:00" u="1"/>
        <d v="2017-06-19T00:00:00" u="1"/>
        <d v="2018-06-19T00:00:00" u="1"/>
        <d v="2017-09-21T00:00:00" u="1"/>
        <d v="2018-03-13T00:00:00" u="1"/>
        <d v="2017-06-15T00:00:00" u="1"/>
        <d v="2018-06-15T00:00:00" u="1"/>
        <d v="2017-05-30T00:00:00" u="1"/>
        <d v="2018-09-17T00:00:00" u="1"/>
        <d v="2016-09-13T00:00:00" u="1"/>
        <d v="2016-05-26T00:00:00" u="1"/>
        <d v="2017-05-26T00:00:00" u="1"/>
        <d v="2018-09-13T00:00:00" u="1"/>
        <d v="2016-11-30T00:00:00" u="1"/>
        <d v="2018-03-05T00:00:00" u="1"/>
        <d v="2018-02-20T00:00:00" u="1"/>
        <d v="2017-03-01T00:00:00" u="1"/>
        <d v="2017-08-24T00:00:00" u="1"/>
        <d v="2018-02-16T00:00:00" u="1"/>
        <d v="2016-12-07T00:00:00" u="1"/>
        <d v="2017-12-07T00:00:00" u="1"/>
        <d v="2018-01-31T00:00:00" u="1"/>
        <d v="2018-08-20T00:00:00" u="1"/>
        <d v="2016-02-12T00:00:00" u="1"/>
        <d v="2016-01-27T00:00:00" u="1"/>
        <d v="2018-05-14T00:00:00" u="1"/>
        <d v="2017-02-08T00:00:00" u="1"/>
        <d v="2018-02-08T00:00:00" u="1"/>
        <d v="2018-07-31T00:00:00" u="1"/>
        <d v="2017-01-23T00:00:00" u="1"/>
        <d v="2018-05-10T00:00:00" u="1"/>
        <d v="2018-01-23T00:00:00" u="1"/>
        <d v="2017-04-25T00:00:00" u="1"/>
        <d v="2018-04-25T00:00:00" u="1"/>
        <d v="2018-08-08T00:00:00" u="1"/>
        <d v="2016-08-04T00:00:00" u="1"/>
        <d v="2018-05-02T00:00:00" u="1"/>
        <d v="2017-04-17T00:00:00" u="1"/>
        <d v="2018-04-17T00:00:00" u="1"/>
        <d v="2018-07-19T00:00:00" u="1"/>
        <d v="2017-01-11T00:00:00" u="1"/>
        <d v="2018-01-11T00:00:00" u="1"/>
        <d v="2018-03-28T00:00:00" u="1"/>
        <d v="2016-03-24T00:00:00" u="1"/>
        <d v="2017-07-11T00:00:00" u="1"/>
        <d v="2018-06-26T00:00:00" u="1"/>
        <d v="2017-09-28T00:00:00" u="1"/>
        <d v="2018-09-28T00:00:00" u="1"/>
        <d v="2017-07-07T00:00:00" u="1"/>
        <d v="2017-06-22T00:00:00" u="1"/>
        <d v="2018-06-22T00:00:00" u="1"/>
        <d v="2018-09-24T00:00:00" u="1"/>
        <d v="2016-10-05T00:00:00" u="1"/>
        <d v="2018-06-18T00:00:00" u="1"/>
        <d v="2017-09-20T00:00:00" u="1"/>
        <d v="2017-12-22T00:00:00" u="1"/>
        <d v="2017-06-14T00:00:00" u="1"/>
        <d v="2017-02-27T00:00:00" u="1"/>
        <d v="2018-06-14T00:00:00" u="1"/>
        <d v="2016-03-08T00:00:00" u="1"/>
        <d v="2016-06-10T00:00:00" u="1"/>
        <d v="2018-03-08T00:00:00" u="1"/>
        <d v="2017-09-12T00:00:00" u="1"/>
        <d v="2018-02-23T00:00:00" u="1"/>
        <d v="2016-03-04T00:00:00" u="1"/>
        <d v="2017-12-14T00:00:00" u="1"/>
        <d v="2017-08-23T00:00:00" u="1"/>
        <d v="2018-08-23T00:00:00" u="1"/>
        <d v="2016-05-17T00:00:00" u="1"/>
        <d v="2018-02-15T00:00:00" u="1"/>
        <d v="2016-12-06T00:00:00" u="1"/>
        <d v="2017-05-17T00:00:00" u="1"/>
        <d v="2018-09-04T00:00:00" u="1"/>
        <d v="2017-01-30T00:00:00" u="1"/>
        <d v="2017-12-06T00:00:00" u="1"/>
        <d v="2018-05-17T00:00:00" u="1"/>
        <d v="2018-01-30T00:00:00" u="1"/>
        <d v="2016-02-11T00:00:00" u="1"/>
        <d v="2016-05-13T00:00:00" u="1"/>
        <d v="2016-01-26T00:00:00" u="1"/>
        <d v="2016-04-28T00:00:00" u="1"/>
        <d v="2017-08-15T00:00:00" u="1"/>
        <d v="2017-04-28T00:00:00" u="1"/>
        <d v="2018-01-22T00:00:00" u="1"/>
        <d v="2018-07-26T00:00:00" u="1"/>
        <d v="2017-01-18T00:00:00" u="1"/>
      </sharedItems>
    </cacheField>
    <cacheField name="New Items" numFmtId="14">
      <sharedItems containsBlank="1" count="2">
        <m/>
        <s v="NEW ITEM"/>
      </sharedItems>
    </cacheField>
    <cacheField name="Product Name" numFmtId="0">
      <sharedItems containsBlank="1" count="6013">
        <s v="DON Q CRISTAL RUM - RUM-LIGHT - 1.75 LTR"/>
        <s v="DON Q COCO COCONUT FLAVORED RUM - RUM-FLVRD - 750 ML"/>
        <s v="HENNESSY V S - BRNDY/CGNC-CGNC-VS - 200 ML"/>
        <s v="HENNESSY V S - BRNDY/CGNC-CGNC-VS - 50 ML"/>
        <s v="HENNESSY V S - BRNDY/CGNC-CGNC-VS - 100 ML"/>
        <s v="HENNESSY V S - BRNDY/CGNC-CGNC-VS - 375 ML"/>
        <s v="HENNESSY V S - BRNDY/CGNC-CGNC-VS - 750 ML"/>
        <s v="HENNESSY V S - BRNDY/CGNC-CGNC-VS - 1.0 LTR"/>
        <s v="HENNESSY V S - BRNDY/CGNC-CGNC-VS - 1.75 LTR"/>
        <s v="HENNESSY VSOP FLASK BOTTLE - BRNDY/CGNC-CGNC-VSOP - 375 ML"/>
        <s v="HENNESSY PRIVILEGE VSOP - BRNDY/CGNC-CGNC-VSOP - 200 ML"/>
        <s v="REMY MARTIN 1738 ACCORD ROYAL COGNAC - BRNDY/CGNC-CGNC-OTH - 375 ML"/>
        <s v="REMY MARTIN VSOP - BRNDY/CGNC-CGNC-VSOP - 375 ML"/>
        <s v="SALIGNAC V S - BRNDY/CGNC-CGNC-VS - 750 ML"/>
        <s v="CHRISTIAN BRANDY VS - BRNDY/CGNC-DOM - 750 ML"/>
        <s v="CHRISTIAN BRANDY VS - BRNDY/CGNC-DOM - 1.0 LTR"/>
        <s v="CHRISTIAN BRANDY VS - BRNDY/CGNC-DOM - 1.75 LTR"/>
        <s v="E &amp; J - BRNDY/CGNC-DOM - 750 ML"/>
        <s v="E &amp; J PEACH (BRANDY W/PEACH LIQUEUR) - BRNDY/CGNC-DOM - 750 ML"/>
        <s v="SEAGRAMS V O - CAN-FRGN BLND-FRGN BTLD - 750 ML TRV"/>
        <s v="SEAGRAMS V O - CAN-FRGN BLND-FRGN BTLD - 750 ML"/>
        <s v="CITRONGE ORANGE LIQUEUR - CRDL-LQR&amp;SPC-OTH - 750 ML"/>
        <s v="KAHLUA ESPECIAL COFFEE LIQUEUR - CRDL-COFFEE LQR - 750 ML"/>
        <s v="AMARULA CREAM LIQUEUR - CRDL-CRM LQR - 750 ML"/>
        <s v="PAMA POMEGRANATE LIQUEUR - CRDL-LQR&amp;SPC-FRT - 750 ML"/>
        <s v="JUAREZ TRIPLE SEC - CRDL-LQR&amp;SPC-TRIPLE SEC - 1.75 LTR"/>
        <s v="EVAN WILLIAMS WHITE LABEL - DOM WHSKY-STRT-BRBN/TN - 750 ML"/>
        <s v="EVAN WILLIAMS BLACK LABEL - DOM WHSKY-STRT-BRBN/TN - 200 ML"/>
        <s v="EVAN WILLIAMS BLACK LABEL - DOM WHSKY-STRT-BRBN/TN - 375 ML"/>
        <s v="EVAN WILLIAMS BLACK LABEL - DOM WHSKY-STRT-BRBN/TN - 750 ML"/>
        <s v="EVAN WILLIAMS BLACK LABEL - DOM WHSKY-STRT-BRBN/TN - 1.0 LTR"/>
        <s v="EVAN WILLIAMS BLACK LABEL - DOM WHSKY-STRT-BRBN/TN - 1.75 LTR"/>
        <s v="EVAN WILLIAMS BLACK LABEL - DOM WHSKY-STRT-BRBN/TN - 750 ML TRV"/>
        <s v="MAKER'S MARK - DOM WHSKY-STRT-BRBN/TN - 200 ML"/>
        <s v="MAKER'S MARK REPLICA (SEE FORM DESCRPTN) - DOM WHSKY-STRT-BRBN/TN - 375 ML"/>
        <s v="MAKER'S MARK 46 - DOM WHSKY-STRT-BRBN/TN - 375 ML"/>
        <s v="REBEL - DOM WHSKY-STRT-BRBN/TN - 750 ML"/>
        <s v="QUALITY HOUSE BLENDED WHISKEY - DOM WHSKY-BLND - 750 ML"/>
        <s v="EVAN WILLIAMS HONEY RESERVE - DOM WHSKY-BLND - 750 ML"/>
        <s v="EVAN WILLIAMS CHERRY - DOM WHSKY-BLND - 750 ML"/>
        <s v="MILES - GIN-CLASSIC-DOM - 375 ML"/>
        <s v="NEW AMSTERDAM - GIN-CLASSIC-DOM - 200 ML"/>
        <s v="SEAGRAM'S PEACH TWISTED GIN - GIN-FLVRD-DOM - 750 ML"/>
        <s v="BLUE CHAIR BAY VANILLA FLV RUM - RUM-FLVRD - 750 ML"/>
        <s v="BLUE CHAIR BAY BANANA FLV RUM - RUM-FLVRD - 750 ML"/>
        <s v="BLUE CHAIR BAY WHITE RUM - RUM-LIGHT - 750 ML"/>
        <s v="MALIBU PASSION FRUIT FLAVORED RUM - RUM-FLVRD - 750 ML"/>
        <s v="MALIBU BLACK COCONUT FLAVORED RUM - RUM-FLVRD - 750 ML"/>
        <s v="MALIBU MANGO FLAVORED RUM * - RUM-FLVRD - 750 ML"/>
        <s v="MALIBU PINEAPPLE FLAVORED RUM * - RUM-FLVRD - 750 ML"/>
        <s v="MALIBU RUM NATURAL COCONUT* - RUM-FLVRD - 750 ML TRV"/>
        <s v="MALIBU RUM NATURAL COCONUT* - RUM-FLVRD - 750 ML"/>
        <s v="BLUE CHAIR BAY COCONUT SPICED RUM CREAM - RUM-FLVRD - 750 ML"/>
        <s v="BLUE CHAIR BAY BANANA RUM CREAM - RUM-FLVRD - 750 ML"/>
        <s v="RITTENHOUSE - DOM WHSKY-STRT-RYE - 750 ML"/>
        <s v="BALVENIE CARRIBEAN CASK 14YR SINGLE MALT - SCOTCH-SNGL MALT - 750 ML"/>
        <s v="BUCHANANS 18YR OLD SPECIAL RESERVE - SCOTCH-BLND-FRGN BTLD - 750 ML"/>
        <s v="GLENMORANGIE NECTAR D'OR SCOTCH - SCOTCH-SNGL MALT - 750 ML"/>
        <s v="DON JULIO BLANCO TEQUILA - TEQUILA-BLANCO - 750 ML"/>
        <s v="FAMILIA CAMARENA SILVER TEQUILA - TEQUILA-BLANCO - 750 ML"/>
        <s v="DON JULIO REPOSADO TEQUILA GOLD - TEQUILA-REPOSADO - 750 ML"/>
        <s v="FAMILIA CAMARENA REPOSADO TEQUILA - TEQUILA-REPOSADO - 750 ML"/>
        <s v="BELVEDERE PURE ORGANIC VODKA - VODKA-CLASSIC-IMP - 1.0 LTR"/>
        <s v="BELVEDERE PURE ORGANIC VODKA - VODKA-CLASSIC-IMP - 750 ML"/>
        <s v="BELVEDERE PURE ORGANIC VODKA - VODKA-CLASSIC-IMP - 200 ML"/>
        <s v="PINNACLE VODKA - VODKA-CLASSIC-DOM - 1.75 LTR"/>
        <s v="SVEDKA SWEDISH VODKA - VODKA-CLASSIC-IMP - 1.75 LTR"/>
        <s v="PINNACLE WHIPPED CREAM FLAVORED VODKA - VODKA-FLVRD-IMP - 1.75 LTR"/>
        <s v="NEW AMSTERDAM VODKA - VODKA-CLASSIC-DOM - 750 ML"/>
        <s v="NEW AMSTERDAM MANGO FLAVORED VODKA - VODKA-FLVRD-DOM - 750 ML"/>
        <s v="NEW AMSTERDAM PINEAPPLE FLAVORED VODKA - VODKA-FLVRD-DOM - 750 ML"/>
        <s v="NEW AMSTERDAM COCONUT FLAVORED VODKA - VODKA-FLVRD-DOM - 750 ML"/>
        <s v="NEW AMSTERDAM PEACH FLAVORED VODKA - VODKA-FLVRD-DOM - 750 ML"/>
        <s v="NEW AMSTERDAM RED BERRY FLAVORED VODKA - VODKA-FLVRD-DOM - 750 ML"/>
        <s v="COURVOISIER V S - BRNDY/CGNC-CGNC-VS - 100 ML"/>
        <s v="MARTELL VS - BRNDY/CGNC-CGNC-VS - 200 ML"/>
        <s v="REMY MARTIN LOUIS 13 - BRNDY/CGNC-CGNC-OTH - 750 ML"/>
        <s v="REMY MARTIN 1738 ACCORD ROYAL COGNAC - BRNDY/CGNC-CGNC-OTH - 200 ML"/>
        <s v="REMY MARTIN 1738 ACCORD ROYAL COGNAC - BRNDY/CGNC-CGNC-OTH - 750 ML"/>
        <s v="RAYNAL VSOP NAPOLEON - BRNDY/CGNC-IMP - 750 ML"/>
        <s v="ST REMY VSOP BRANDY - BRNDY/CGNC-IMP - 750 ML"/>
        <s v="ST REMY VSOP BRANDY - BRNDY/CGNC-IMP - 1.75 LTR"/>
        <s v="CHRISTIAN BRANDY VS - BRNDY/CGNC-DOM - 200 ML"/>
        <s v="CHRISTIAN BRANDY VS - BRNDY/CGNC-DOM - 375 ML"/>
        <s v="E &amp; J XO BRANDY - BRNDY/CGNC-DOM - 375 ML"/>
        <s v="E &amp; J XO BRANDY - BRNDY/CGNC-DOM - 750 ML"/>
        <s v="E &amp; J GALLO SUPERIOR RESERVE VSOP - BRNDY/CGNC-DOM - 200 ML"/>
        <s v="E &amp; J GALLO SUPERIOR RESERVE VSOP - BRNDY/CGNC-DOM - 750 ML"/>
        <s v="E &amp; J GALLO SUPERIOR RESERVE VSOP - BRNDY/CGNC-DOM - 1.75 LTR"/>
        <s v="E &amp; J - BRNDY/CGNC-DOM - 375 ML"/>
        <s v="E &amp; J - BRNDY/CGNC-DOM - 750 ML TRV"/>
        <s v="PAUL MASSON GRANDE AMBER - BRNDY/CGNC-DOM - 200 ML"/>
        <s v="PAUL MASSON GRANDE AMBER - BRNDY/CGNC-DOM - 1.0 LTR"/>
        <s v="CROWN ROYAL RESERVE - CAN-FRGN BLND-FRGN BTLD - 750 ML"/>
        <s v="PENDLETON 1910 RYE WHISKEY - CAN-US BLND-US BTLD - 750 ML"/>
        <s v="SALVADOR'S ORIGINAL MARGARITA 26PRF RTD - COCKTAILS - 1.75 LTR"/>
        <s v="SALVADOR'S PREMIUM MARGARITA - COCKTAILS - 1.75 LTR"/>
        <s v="GRAND MARNIER - CRDL-LQR&amp;SPC-OTH - 750 ML"/>
        <s v="HPNOTIQ  VODKA &amp; COGNAC LIQUEUR - CRDL-LQR&amp;SPC-SPRT SPCTY - 50 ML"/>
        <s v="KAMORA - CRDL-COFFEE LQR - 1.75 LTR"/>
        <s v="BAILEYS ORIGINAL IRISH CREAM LIQUEUR - CRDL-CRM LQR - 750 ML"/>
        <s v="AMORITO AMARETTO - CRDL-LQR&amp;SPC-AMRT - 1.75 LTR"/>
        <s v="GRAND MURIEL ORANGE FLAVORED LIQUEUR - CRDL-LQR&amp;SPC-FRT - 750 ML"/>
        <s v="RYAN'S ORIGINAL CREME - CRDL-CRM LQR - 750 ML"/>
        <s v="RYAN'S ORIGINAL CREME - CRDL-CRM LQR - 1.75 LTR"/>
        <s v="EVAN WILLIAMS WHITE LABEL - DOM WHSKY-STRT-BRBN/TN - 1.75 LTR"/>
        <s v="BULLEIT STRAIGHT BOURBON 90 PROOF - DOM WHSKY-STRT-SM BTCH - 1.75 LTR"/>
        <s v="JIM BEAM BLACK - DOM WHSKY-STRT-BRBN/TN - 1.75 LTR"/>
        <s v="JIM BEAM DEVIL'S CUT KY STRAIGHT BOURBON - DOM WHSKY-STRT-BRBN/TN - 1.75 LTR"/>
        <s v="RUSSELL'S RESERVE 10YR OLD BOURBON - DOM WHSKY-STRT-SM BTCH - 750 ML"/>
        <s v="T W SAMUELS BLEND WHISKEY - DOM WHSKY-BLND - 375 ML"/>
        <s v="HENDRICK'S SCOTTISH GIN - GIN-CLASSIC-IMP - 750 ML"/>
        <s v="TANQUERAY NO. TEN - GIN-CLASSIC-IMP - 750 ML"/>
        <s v="MILES - GIN-CLASSIC-DOM - 1.0 LTR"/>
        <s v="UNCLE VAL'S BOTANICAL GIN - GIN-CLASSIC-DOM - 750 ML"/>
        <s v="BUSHMILLS IRISH - IRISH - 750 ML"/>
        <s v="MIDNIGHT MOON MOONSHINE APPLE PIE - DOM WHSKY-BLND - 750 ML"/>
        <s v="PLANTERAY 3 STAR JAMAICA/BARBADOS/TRINID - RUM-LIGHT - 750 ML"/>
        <s v="ADMIRAL NELSON'S SPICED RUM - RUM-FLVRD - 1.75 LTR"/>
        <s v="RONRICO GOLD - RUM-GOLD - 1.75 LTR"/>
        <s v="BLACKHEART PREMIUM SPICED RUM - RUM-FLVRD - 750 ML"/>
        <s v="BURNETT'S SPICED RUM - RUM-FLVRD - 1.75 LTR"/>
        <s v="CUTTY SARK - SCOTCH-BLND-FRGN BTLD - 750 ML"/>
        <s v="THE GLENLIVET - SCOTCH-SNGL MALT - 1.75 LTR"/>
        <s v="J AND B RARE - SCOTCH-BLND-FRGN BTLD - 1.75 LTR"/>
        <s v="BUZZBALLZ CHOC TEASE - COCKTAILS - 200 ML"/>
        <s v="JUAREZ GOLD DSS TEQUILA BASED CORDIAL - TEQUILA-GOLD - 1.0 LTR"/>
        <s v="AZTECA WHITE TEQUILA - TEQUILA-BLANCO - 1.75 LTR"/>
        <s v="EL MAYOR BLANCO - TEQUILA-BLANCO - 750 ML"/>
        <s v="FAMILIA CAMARENA SILVER TEQUILA - TEQUILA-BLANCO - 1.75 LTR"/>
        <s v="JUAREZ - TEQUILA-BLANCO - 1.0 LTR"/>
        <s v="MARGARITAVILLE SILVER TEQUILA - TEQUILA-BLANCO - 1.0 LTR"/>
        <s v="MONTEZUMA - TEQUILA-BLANCO - 1.0 LTR"/>
        <s v="ARISTOCRAT SUPREME GOLD TEQUILA - TEQUILA-GOLD - 1.75 LTR"/>
        <s v="JUAREZ - TEQUILA-GOLD - 1.0 LTR"/>
        <s v="JUAREZ - TEQUILA-GOLD - 1.75 LTR"/>
        <s v="EXOTICO REPOSADO TEQUILA - TEQUILA-REPOSADO - 1.75 LTR"/>
        <s v="FAMILIA CAMARENA REPOSADO TEQUILA - TEQUILA-REPOSADO - 1.75 LTR"/>
        <s v="PATRON REPOSADO - TEQUILA-REPOSADO - 750 ML"/>
        <s v="PATRON ANEJO - TEQUILA-ANEJO - 750 ML"/>
        <s v="RIO GRANDE - TEQUILA-GOLD - 1.75 LTR"/>
        <s v="TORADA REPOSADO - TEQUILA-REPOSADO - 1.0 LTR"/>
        <s v="ARISTOCRAT SUPREME - VODKA-CLASSIC-DOM - 750 ML"/>
        <s v="BURNETT'S VODKA 80 PROOF - VODKA-CLASSIC-DOM - 375 ML"/>
        <s v="BURNETT'S VODKA 80 PROOF - VODKA-CLASSIC-DOM - 1.75 LTR"/>
        <s v="SMIRNOFF - VODKA-CLASSIC-DOM - 750 ML TRV"/>
        <s v="SMIRNOFF (PET) - VODKA-CLASSIC-DOM - 1.75 LTR"/>
        <s v="TAAKA - VODKA-CLASSIC-DOM - 375 ML"/>
        <s v="BURNETT'S VODKA 100 PROOF - VODKA-CLASSIC-DOM - 750 ML"/>
        <s v="TAAKA - VODKA-CLASSIC-DOM - 1.75 LTR"/>
        <s v="BURNETT'S PINK LEMONADE FLAVORED VODKA - VODKA-FLVRD-DOM - 750 ML"/>
        <s v="BURNETT'S CHERRY FLAVORED VODKA - VODKA-FLVRD-DOM - 750 ML"/>
        <s v="BURNETT'S SOUR APPLE VODKA - VODKA-FLVRD-DOM - 750 ML"/>
        <s v="BURNETT'S COCONUT FLAVORED VODKA - VODKA-FLVRD-DOM - 750 ML"/>
        <s v="BURNETT'S CITRUS FLAVORED VODKA - VODKA-FLVRD-DOM - 750 ML"/>
        <s v="BURNETT'S VANILLA FLAVORED VODKA - VODKA-FLVRD-DOM - 750 ML"/>
        <s v="DIESEL - NEUTRAL GRAIN SPIRIT - 1.0 LTR"/>
        <s v="EVERCLEAR ALCOHOL 190 (PET) - NEUTRAL GRAIN SPIRIT - 375 ML"/>
        <s v="EVERCLEAR 190 ALCOHOL - NEUTRAL GRAIN SPIRIT - 750 ML"/>
        <s v="EVERCLEAR 190 ALCOHOL - NEUTRAL GRAIN SPIRIT - 1.75 LTR"/>
        <s v="CIROC APPLE FLAVORED VODKA SPECIALTY - VODKA-FLVRD-IMP - 200 ML"/>
        <s v="RED EYE LOUIE'S VODQUILA - CRDL-LQR&amp;SPC-SPRT SPCTY - 750 ML"/>
        <s v="SMIRNOFF BLUEBERRY FLAVORED (DSS) - VODKA-FLVRD-DOM - 750 ML"/>
        <s v="SMIRNOFF PEACH FLAVORED VODKA (DSS) - VODKA-FLVRD-DOM - 750 ML"/>
        <s v="SMIRNOFF RASPBERRY FLAVORED (DSS) - VODKA-FLVRD-DOM - 750 ML"/>
        <s v="SMIRNOFF WATERMELON FLAVORED (DSS) - VODKA-FLVRD-DOM - 750 ML"/>
        <s v="PIERRE FERRAND DRY CURACAO (ORANGE) - CRDL-LQR&amp;SPC-CURACAO - 750 ML"/>
        <s v="JACK DANIELS BLACK LABEL - DOM WHSKY-STRT-BRBN/TN - 1.75 LTR"/>
        <s v="RUM CHATA HORCHATA CREAM LIQ (RUM BASE) - CRDL-LQR&amp;SPC-OTH - 375 ML"/>
        <s v="ANSAC V S - BRNDY/CGNC-CGNC-VS - 200 ML"/>
        <s v="ANSAC V S - BRNDY/CGNC-CGNC-VS - 375 ML"/>
        <s v="ANSAC V S - BRNDY/CGNC-CGNC-VS - 750 ML"/>
        <s v="ANSAC V S - BRNDY/CGNC-CGNC-VS - 1.0 LTR"/>
        <s v="ANSAC V S - BRNDY/CGNC-CGNC-VS - 1.75 LTR"/>
        <s v="D'USSE VSOP COGNAC - BRNDY/CGNC-CGNC-VSOP - 375 ML"/>
        <s v="D'USSE VSOP COGNAC - BRNDY/CGNC-CGNC-VSOP - 750 ML"/>
        <s v="HENNESSY PRIVILEGE VSOP - BRNDY/CGNC-CGNC-VSOP - 750 ML"/>
        <s v="MARTELL CORDON BLEU - BRNDY/CGNC-CGNC-OTH - 750 ML"/>
        <s v="MARTELL VS - BRNDY/CGNC-CGNC-VS - 750 ML"/>
        <s v="MEUKOW VS COGNAC - BRNDY/CGNC-CGNC-VS - 375 ML"/>
        <s v="REMY MARTIN XO EXCELLENCE - BRNDY/CGNC-CGNC-XO - 750 ML"/>
        <s v="REMY MARTIN VSOP - BRNDY/CGNC-CGNC-VSOP - 100 ML"/>
        <s v="REMY MARTIN VSOP - BRNDY/CGNC-CGNC-VSOP - 750 ML"/>
        <s v="REMY MARTIN VSOP - BRNDY/CGNC-CGNC-VSOP - 1.75 LTR"/>
        <s v="REMY MARTIN VSOP - BRNDY/CGNC-CGNC-VSOP - 200 ML"/>
        <s v="SALIGNAC V S - BRNDY/CGNC-CGNC-VS - 200 ML"/>
        <s v="SALIGNAC V S - BRNDY/CGNC-CGNC-VS - 375 ML"/>
        <s v="E &amp; J XO BRANDY - BRNDY/CGNC-DOM - 1.75 LTR"/>
        <s v="E &amp; J GALLO SUPERIOR RESERVE VSOP - BRNDY/CGNC-DOM - 375 ML"/>
        <s v="E &amp; J GALLO SUPERIOR RESERVE VSOP - BRNDY/CGNC-DOM - 1.0 LTR"/>
        <s v="E &amp; J GALLO SUPERIOR RESERVE VSOP - BRNDY/CGNC-DOM - 100 ML"/>
        <s v="E &amp; J GALLO SUPERIOR RESERVE VSOP - BRNDY/CGNC-DOM - 750 ML TRV"/>
        <s v="E &amp; J - BRNDY/CGNC-DOM - 200 ML"/>
        <s v="E &amp; J - BRNDY/CGNC-DOM - 1.0 LTR"/>
        <s v="E &amp; J - BRNDY/CGNC-DOM - 1.75 LTR"/>
        <s v="KORBEL - BRNDY/CGNC-DOM - 750 ML"/>
        <s v="PAUL MASSON GRAND AMBER VSOP - BRNDY/CGNC-DOM - 200 ML"/>
        <s v="PAUL MASSON GRAND AMBER VSOP - BRNDY/CGNC-DOM - 375 ML"/>
        <s v="PAUL MASSON GRAND AMBER VSOP - BRNDY/CGNC-DOM - 750 ML"/>
        <s v="PAUL MASSON GRAND AMBER VSOP - BRNDY/CGNC-DOM - 1.75 LTR"/>
        <s v="PAUL MASSON GRANDE AMBER - BRNDY/CGNC-DOM - 375 ML"/>
        <s v="PAUL MASSON GRANDE AMBER - BRNDY/CGNC-DOM - 750 ML"/>
        <s v="PAUL MASSON GRANDE AMBER - BRNDY/CGNC-DOM - 1.75 LTR"/>
        <s v="PAUL MASSON GRANDE AMBER 50ML 12-10 PACK - BRNDY/CGNC-DOM - 50 ML"/>
        <s v="PAUL MASSON GRANDE AMBER PEACH FL BRANDY - BRNDY/CGNC-DOM - 50 ML"/>
        <s v="PAUL MASSON GRANDE AMBER PEACH FL BRANDY - BRNDY/CGNC-DOM - 375 ML"/>
        <s v="PAUL MASSON GRANDE AMBER PEACH FL BRANDY - BRNDY/CGNC-DOM - 750 ML"/>
        <s v="PAUL MASSON GRANDE AMBER PINEAPPLE FLVRD - BRNDY/CGNC-DOM - 375 ML"/>
        <s v="PAUL MASSON GRANDE AMBER RED BERRY BRNDY - BRNDY/CGNC-DOM - 750 ML"/>
        <s v="REMY MARTIN V GRAPE BRANDY - BRNDY/CGNC-CGNC-OTH - 375 ML"/>
        <s v="REMY MARTIN V GRAPE BRANDY - BRNDY/CGNC-CGNC-OTH - 750 ML"/>
        <s v="E &amp; J APPLE (BRANDY W/APPLE LIQUEUR) - BRNDY/CGNC-DOM - 375 ML"/>
        <s v="E &amp; J APPLE (BRANDY W/APPLE LIQUEUR) - BRNDY/CGNC-DOM - 750 ML"/>
        <s v="TWENTY GRAND VODKA INFUSED WITH COGNAC - VODKA-FLVRD-DOM - 750 ML"/>
        <s v="TWENTY GRAND PEACH:VODKA/COGNAC &amp; PEACH - CRDL-LQR&amp;SPC-SPRT SPCTY - 750 ML"/>
        <s v="CANADIAN CLUB ORIGINAL 1858 - CAN-US BLND-US BTLD - 200 ML"/>
        <s v="CANADIAN CLUB ORIGINAL 1858 - CAN-US BLND-US BTLD - 375 ML"/>
        <s v="CANADIAN CLUB ORIGINAL 1858 - CAN-US BLND-US BTLD - 750 ML TRV"/>
        <s v="CANADIAN CLUB ORIGINAL 1858 - CAN-US BLND-US BTLD - 750 ML"/>
        <s v="CANADIAN CLUB ORIGINAL 1858 - CAN-US BLND-US BTLD - 1.0 LTR"/>
        <s v="CROWN ROYAL VANILLA FLAVORED WHISKY - CAN-US BLND-US BTLD - 750 ML"/>
        <s v="CROWN ROYAL REGAL APPLE FLAVORED WHISKEY - CAN-US BLND-US BTLD - 50 ML"/>
        <s v="CROWN ROYAL REGAL APPLE FLAVORED WHISKEY - CAN-US BLND-US BTLD - 200 ML"/>
        <s v="CROWN ROYAL REGAL APPLE FLAVORED WHISKEY - CAN-US BLND-US BTLD - 375 ML"/>
        <s v="CROWN ROYAL REGAL APPLE FLAVORED WHISKEY - CAN-US BLND-US BTLD - 750 ML"/>
        <s v="CROWN ROYAL REGAL APPLE FLAVORED WHISKEY - CAN-US BLND-US BTLD - 1.0 LTR"/>
        <s v="CROWN ROYAL REGAL APPLE FLAVORED WHISKEY - CAN-US BLND-US BTLD - 1.75 LTR"/>
        <s v="CROWN ROYAL XO BLENDED CANADIAN WHISKEY - CAN-FRGN BLND-FRGN BTLD - 750 ML"/>
        <s v="CROWN ROYAL NORTHERN HARVEST RYE - CAN-FRGN BLND-FRGN BTLD - 750 ML"/>
        <s v="CROWN ROYAL BLACK CANADIAN WHISKY - CAN-FRGN BLND-FRGN BTLD - 200 ML"/>
        <s v="CROWN ROYAL BLACK CANADIAN WHISKY - CAN-FRGN BLND-FRGN BTLD - 375 ML"/>
        <s v="CROWN ROYAL BLACK CANADIAN WHISKY - CAN-FRGN BLND-FRGN BTLD - 750 ML"/>
        <s v="CROWN ROYAL BLACK CANADIAN WHISKY - CAN-FRGN BLND-FRGN BTLD - 1.75 LTR"/>
        <s v="CANADIAN CLUB SMALL BATCH CLASSIC - CAN-US BLND-US BTLD - 750 ML"/>
        <s v="FORTY CREEK BARREL SELECT CANADIAN - CAN-FRGN BLND-FRGN BTLD - 750 ML"/>
        <s v="CROWN ROYAL - CAN-FRGN BLND-FRGN BTLD - 50 ML"/>
        <s v="CROWN ROYAL - CAN-FRGN BLND-FRGN BTLD - 375 ML"/>
        <s v="CROWN ROYAL PET - CAN-FRGN BLND-FRGN BTLD - 375 ML"/>
        <s v="CROWN ROYAL - CAN-FRGN BLND-FRGN BTLD - 750 ML"/>
        <s v="CROWN ROYAL - CAN-FRGN BLND-FRGN BTLD - 1.0 LTR"/>
        <s v="CROWN ROYAL - CAN-FRGN BLND-FRGN BTLD - 1.75 LTR"/>
        <s v="CROWN ROYAL - CAN-FRGN BLND-FRGN BTLD - 200 ML"/>
        <s v="SEAGRAMS VO GOLD CANADIAN WHISKEY - CAN-FRGN BLND-FRGN BTLD - 750 ML"/>
        <s v="SEAGRAMS VO GOLD CANADIAN WHISKEY - CAN-FRGN BLND-FRGN BTLD - 1.75 LTR"/>
        <s v="SEAGRAMS V O - CAN-FRGN BLND-FRGN BTLD - 200 ML"/>
        <s v="SEAGRAMS V O - CAN-FRGN BLND-FRGN BTLD - 375 ML"/>
        <s v="SEAGRAMS V O - CAN-FRGN BLND-FRGN BTLD - 1.0 LTR"/>
        <s v="SEAGRAMS V O - CAN-FRGN BLND-FRGN BTLD - 1.75 LTR"/>
        <s v="CROWN ROYAL RESERVE - CAN-FRGN BLND-FRGN BTLD - 375 ML"/>
        <s v="CROWN ROYAL RESERVE - CAN-FRGN BLND-FRGN BTLD - 1.75 LTR"/>
        <s v="BLACK VELVET - CAN-US BLND-US BTLD - 750 ML TRV"/>
        <s v="CANADIAN HUNTER - CAN-US BLND-US BTLD - 375 ML"/>
        <s v="CANADIAN HUNTER - CAN-US BLND-US BTLD - 750 ML"/>
        <s v="CANADIAN HUNTER - CAN-US BLND-US BTLD - 1.75 LTR"/>
        <s v="CANADIAN HUNTER - CAN-US BLND-US BTLD - 750 ML TRV"/>
        <s v="CANADIAN LTD - CAN-US BLND-US BTLD - 1.75 LTR"/>
        <s v="CANADIAN MIST - CAN-US BLND-US BTLD - 200 ML"/>
        <s v="CANADIAN MIST - CAN-US BLND-US BTLD - 375 ML"/>
        <s v="CANADIAN MIST - CAN-US BLND-US BTLD - 750 ML"/>
        <s v="CANADIAN MIST - CAN-US BLND-US BTLD - 1.0 LTR"/>
        <s v="CANADIAN MIST - CAN-US BLND-US BTLD - 750 ML TRV"/>
        <s v="CANADIAN RICH AND RARE RESERVE - CAN-US BLND-US BTLD - 1.75 LTR"/>
        <s v="CANADIAN RICH AND RARE - CAN-US BLND-US BTLD - 375 ML"/>
        <s v="CANADIAN RICH AND RARE - CAN-US BLND-US BTLD - 200 ML"/>
        <s v="CANADIAN RICH AND RARE - CAN-US BLND-US BTLD - 750 ML TRV"/>
        <s v="CANADIAN RICH AND RARE - CAN-US BLND-US BTLD - 750 ML"/>
        <s v="CANADIAN RICH AND RARE - CAN-US BLND-US BTLD - 1.0 LTR"/>
        <s v="CANADIAN RICH AND RARE - CAN-US BLND-US BTLD - 1.75 LTR"/>
        <s v="NORTHERN LIGHT CANADIAN WHISKEY - CAN-US BLND-US BTLD - 1.75 LTR"/>
        <s v="LORD CALVERT - CAN-US BLND-US BTLD - 1.75 LTR"/>
        <s v="LORD CALVERT SIGNATURE - CAN-US BLND-US BTLD - 750 ML"/>
        <s v="PENDLETON - CAN-US BLND-US BTLD - 750 ML"/>
        <s v="REVEL STOKE SHELLSHOCKED PECAN WHISKEY - CAN-US BLND-US BTLD - 750 ML"/>
        <s v="WINDSOR CANADIAN BLENDED CANADIAN WHISKY - CAN-US BLND-US BTLD - 750 ML"/>
        <s v="WINDSOR CANADIAN BLENDED CANADIAN WHISKY - CAN-US BLND-US BTLD - 1.75 LTR"/>
        <s v="BACARDI HURRICANE PET - COCKTAILS - 1.75 LTR"/>
        <s v="BACARDI ZOMBIE PET - COCKTAILS - 1.75 LTR"/>
        <s v="BACARDI BAHAMA MAMA PET - COCKTAILS - 1.75 LTR"/>
        <s v="BACARDI BAHAMA MAMA - COCKTAILS - 750 ML"/>
        <s v="BARTON LONG ISLAND ICE TEA - COCKTAILS - 1.75 LTR"/>
        <s v="BARTON LONG ISLAND ICE TEA - COCKTAILS - 1.0 LTR"/>
        <s v="CHI-CHI'S LONG ISLAND ICED TEA - COCKTAILS - 1.75 LTR"/>
        <s v="CHI-CHI'S GOLD MARGARITA - COCKTAILS - 1.75 LTR"/>
        <s v="CHI-CHI'S MEXICAN MUDSLIDE COCKTAIL - COCKTAILS - 1.75 LTR"/>
        <s v="CHI-CHI'S WHITE RUSSIAN COCKTAIL - COCKTAILS - 1.75 LTR"/>
        <s v="CHI-CHI'S MARGARITA - COCKTAILS - 1.75 LTR"/>
        <s v="CHI-CHI'S PINA COLADA (WAS TROPICAL) - COCKTAILS - 1.75 LTR"/>
        <s v="CHI-CHI'S PINEAPPLE MARGARITA - COCKTAILS - 1.75 LTR"/>
        <s v="CAPTAIN MORGAN LONG ISLAND ICED TEA RTD - COCKTAILS - 1.75 LTR"/>
        <s v="CUERVO AUTHENTIC LIME MARGARITAS - COCKTAILS - 200 ML"/>
        <s v="CUERVO AUTHENTIC LIME MARGARITAS - COCKTAILS - 750 ML"/>
        <s v="CUERVO AUTHENTIC LIME MARGARITAS - COCKTAILS - 375 ML"/>
        <s v="CUERVO AUTHENTIC LIME MARGARITAS - COCKTAILS - 1.75 LTR"/>
        <s v="CUERVO AUTHENTIC GRAPEFRUIT TANGERINE MG - COCKTAILS - 1.75 LTR"/>
        <s v="JOSE CUERVO AUTH COCONUT-PINEAPPLE MRGTS - COCKTAILS - 1.75 LTR"/>
        <s v="CUERVO AUTHENTIC MANGO MARGARITAS - COCKTAILS - 1.75 LTR"/>
        <s v="JOSE CUERVO AUTHENTIC STRAWBERRY LIME - COCKTAILS - 750 ML"/>
        <s v="JOSE CUERVO AUTHENTIC STRAWBERRY LIME - COCKTAILS - 1.75 LTR"/>
        <s v="CUERVO AUTHENTIC LIGHT MARGARITA CLS LME - COCKTAILS - 1.75 LTR"/>
        <s v="CUERVO AUTHENTIC WATERMELON MARGARITA - COCKTAILS - 1.75 LTR"/>
        <s v="JOSE CUERVO GOLD MARGARITA - COCKTAILS - 1.75 LTR"/>
        <s v="JOSE CUERVO GOLD MARGARITA - COCKTAILS - 750 ML"/>
        <s v="JOSE CUERVO GOLDEN STRAWBERRY MARGARITA - COCKTAILS - 1.75 LTR"/>
        <s v="JOSE CUERVO AUTH LIGHT MARG WHITE PEACH - COCKTAILS - 1.75 LTR"/>
        <s v="JOSE CUERVO SPARKLING STWBRRY 4P 355ML - COCKTAILS - 375 ML"/>
        <s v="1800 ULTIMATE MARGARITA RTD - COCKTAILS - 1.75 LTR"/>
        <s v="1800 ULTIMATE PEACH MARGARITA RTD - COCKTAILS - 1.75 LTR"/>
        <s v="1800 ULTIMATE PINEAPPLE MARGARITA R-T-D - COCKTAILS - 1.75 LTR"/>
        <s v="KAHLUA READY TO DRINK ORIGINAL MUDSLIDE - COCKTAILS - 1.75 LTR"/>
        <s v="KAHLUA WHITE RUSSIAN READY TO DRINK - COCKTAILS - 1.75 LTR"/>
        <s v="MONTEBELLO LONG ISLAND ICE TEA - COCKTAILS - 750 ML"/>
        <s v="MCCORMICK LONG ISLAND ICED TEA - COCKTAILS - 1.0 LTR"/>
        <s v="SKINNYGIRL MARGARITA (CANADA) - COCKTAILS - 750 ML"/>
        <s v="TWISTED SHOTZ B-52:ORANGE LIQ/COFFEE CRM - CRDL-LQR&amp;SPC-OTH - 100 ML"/>
        <s v="TWISTED SHOTZ BUTTERY NIPPLE:VODKA BASED - CRDL-LQR&amp;SPC-OTH - 100 ML"/>
        <s v="TWISTED SHOTZ MIAMI VICE:VOD/RUM STW&amp;PNC - CRDL-LQR&amp;SPC-OTH - 100 ML"/>
        <s v="TWISTED SHOTZ PORN STAR:VD BASE BLUE/RSP - CRDL-LQR&amp;SPC-OTH - 100 ML"/>
        <s v="TWISTED SHOTZ SEX ON THE BEACH:PEAR/VANL - CRDL-LQR&amp;SPC-OTH - 100 ML"/>
        <s v="TWISTED SHOTZ STRAWBERRY SUNDAE:STRW/VNL - CRDL-LQR&amp;SPC-OTH - 100 ML"/>
        <s v="TWISTED SHOTZ BUTTERY NIPPLE CHOCOLATE - CRDL-LQR&amp;SPC-OTH - 100 ML"/>
        <s v="BLU-DACIOUS KAMIKAZE - COCKTAILS - 375 ML"/>
        <s v="STINKY GRINGO MARGARITA - COCKTAILS - 1.75 LTR"/>
        <s v="MANGO RAINBOW VARIETY PACKS - CRDL-LQR&amp;SPC-OTH - 375 ML"/>
        <s v="MANGO RAINBOW VARIETY PK;15E ALA/APL/BLU - CRDL-LQR&amp;SPC-OTH - 50 ML"/>
        <s v="CINERATOR HOT CINNAMON FLAVORED WHISKEY - DOM WHSKY-BLND - 750 ML"/>
        <s v="DEKUYPER - BRNDY/CGNC-DOM - 750 ML"/>
        <s v="ABSENTE (ANISE) - CRDL-LQR&amp;SPC-OTH - 750 ML"/>
        <s v="ALIZE DE FRANCE (GOLD) - CRDL-LQR&amp;SPC-OTH - 750 ML"/>
        <s v="ALIZE RED PASSION - CRDL-LQR&amp;SPC-OTH - 750 ML"/>
        <s v="DI SARONNO AMARETTO - CRDL-LQR&amp;SPC-AMRT - 375 ML"/>
        <s v="DI SARONNO AMARETTO - CRDL-LQR&amp;SPC-AMRT - 750 ML"/>
        <s v="DI SARONNO AMARETTO - CRDL-LQR&amp;SPC-AMRT - 1.75 LTR"/>
        <s v="APEROL LIQUEUR - CRDL-LQR&amp;SPC-OTH - 750 ML"/>
        <s v="CHAMBORD ROYALE LIQUEUR 700ML - CRDL-LQR&amp;SPC-FRT - 750 ML"/>
        <s v="B AND B DOM - CRDL-LQR&amp;SPC-OTH - 750 ML"/>
        <s v="CARAVELLA LIMONCELLO LEMON LIQUEUR - CRDL-LQR&amp;SPC-FRT - 750 ML"/>
        <s v="CAMPARI BITTERS - CRDL-LQR&amp;SPC-OTH - 750 ML"/>
        <s v="DOMAINE DE CANTON FRENCH GINGER LIQUEUR - CRDL-LQR&amp;SPC-OTH - 750 ML"/>
        <s v="COINTREAU - CRDL-LQR&amp;SPC-OTH - 750 ML"/>
        <s v="FIREBALL CINNAMON WHISKEY - CAN-US BLND-US BTLD - 200 ML"/>
        <s v="FIREBALL CINNAMON WHISKEY - CAN-US BLND-US BTLD - 375 ML"/>
        <s v="FIREBALL CINNAMON WHISKEY - CAN-US BLND-US BTLD - 750 ML TRV"/>
        <s v="FIREBALL CINNAMON WHISKEY - CAN-US BLND-US BTLD - 750 ML"/>
        <s v="FIREBALL CINNAMON WHISKEY - CAN-US BLND-US BTLD - 1.0 LTR"/>
        <s v="FIREBALL CINNAMON WHISKEY - CAN-US BLND-US BTLD - 1.75 LTR"/>
        <s v="FIREBALL CINNAMON WHISKEY - CAN-US BLND-US BTLD - 100 ML"/>
        <s v="DRAMBUIE LIQUEUR - CRDL-LQR&amp;SPC-WHSKY SPCTY - 750 ML"/>
        <s v="FRANGELICO - CRDL-LQR&amp;SPC-OTH - 750 ML"/>
        <s v="GOLDSCHLAGER CINNAMON SCHNAPPS IMPORTED - CRDL-SNPS-CNNMN - 50 ML"/>
        <s v="GOLDSCHLAGER CINNAMON SCHNAPPS IMPORTED - CRDL-SNPS-CNNMN - 750 ML"/>
        <s v="GRAND MARNIER - CRDL-LQR&amp;SPC-OTH - 200 ML"/>
        <s v="GRAND MARNIER - CRDL-LQR&amp;SPC-OTH - 375 ML"/>
        <s v="GRAND MARNIER - CRDL-LQR&amp;SPC-OTH - 1.75 LTR"/>
        <s v="HPNOTIQ  VODKA &amp; COGNAC LIQUEUR - CRDL-LQR&amp;SPC-SPRT SPCTY - 1.75 LTR"/>
        <s v="HPNOTIQ  VODKA &amp; COGNAC LIQUEUR - CRDL-LQR&amp;SPC-SPRT SPCTY - 1.0 LTR"/>
        <s v="HPNOTIQ  VODKA &amp; COGNAC LIQUEUR - CRDL-LQR&amp;SPC-SPRT SPCTY - 200 ML"/>
        <s v="HPNOTIQ  VODKA &amp; COGNAC LIQUEUR - CRDL-LQR&amp;SPC-SPRT SPCTY - 375 ML"/>
        <s v="HPNOTIQ  VODKA &amp; COGNAC LIQUEUR - CRDL-LQR&amp;SPC-SPRT SPCTY - 750 ML"/>
        <s v="TEQUILA ROSE LIQUEUR - CRDL-CRM LQR - 750 ML"/>
        <s v="TEQUILA ROSE LIQUEUR - CRDL-CRM LQR - 50 ML"/>
        <s v="TEQUILA ROSE LIQUEUR - CRDL-CRM LQR - 375 ML"/>
        <s v="JAGERMEISTER - CRDL-LQR&amp;SPC-OTH - 50 ML"/>
        <s v="JAGERMEISTER - CRDL-LQR&amp;SPC-OTH - 100 ML"/>
        <s v="JAGERMEISTER - CRDL-LQR&amp;SPC-OTH - 200 ML"/>
        <s v="JAGERMEISTER - CRDL-LQR&amp;SPC-OTH - 375 ML"/>
        <s v="JAGERMEISTER - CRDL-LQR&amp;SPC-OTH - 750 ML"/>
        <s v="JAGERMEISTER - CRDL-LQR&amp;SPC-OTH - 1.0 LTR"/>
        <s v="JAGERMEISTER - CRDL-LQR&amp;SPC-OTH - 1.75 LTR"/>
        <s v="LICOR 43 - CRDL-LQR&amp;SPC-OTH - 750 ML"/>
        <s v="PERNOD D ANISE - CRDL-LQR&amp;SPC-OTH - 750 ML"/>
        <s v="PIMMS CUP - CRDL-LQR&amp;SPC-OTH - 750 ML"/>
        <s v="ROMANA SAMBUCA - CRDL-LQR&amp;SPC-OTH - 750 ML"/>
        <s v="ST GERMAIN FRENCH LIQUEUR (ELDERFLOWER) - CRDL-LQR&amp;SPC-OTH - 750 ML"/>
        <s v="GRANGALA TRIPLE ORANGE PROPRIETARY LIQ - CRDL-LQR&amp;SPC-OTH - 750 ML"/>
        <s v="SUNTORY MIDORI MELON - CRDL-LQR&amp;SPC-FRT - 750 ML"/>
        <s v="YUKON JACK - CRDL-LQR&amp;SPC-WHSKY SPCTY - 750 ML"/>
        <s v="COPA DE ORO MEXICAN - CRDL-LQR&amp;SPC-OTH - 1.75 LTR"/>
        <s v="KAHLUA MEXICAN LIQUOR - CRDL-COFFEE LQR - 375 ML"/>
        <s v="KAHLUA MEXICAN LIQUOR - CRDL-COFFEE LQR - 750 ML"/>
        <s v="KAHLUA MEXICAN LIQUOR - CRDL-COFFEE LQR - 1.0 LTR"/>
        <s v="KAHLUA MEXICAN LIQUOR - CRDL-COFFEE LQR - 1.75 LTR"/>
        <s v="KAMORA - CRDL-COFFEE LQR - 750 ML"/>
        <s v="KAMORA - CRDL-COFFEE LQR - 1.0 LTR"/>
        <s v="BAILEYS SALTED CARAMEL IRISH CREAM - CRDL-CRM LQR - 750 ML"/>
        <s v="BAILEYS ORIGINAL IRISH CREAM LIQUEUR - CRDL-CRM LQR - 375 ML"/>
        <s v="BAILEYS ORIGINAL IRISH CREAM LIQUEUR - CRDL-CRM LQR - 1.0 LTR"/>
        <s v="BAILEYS ORIGINAL IRISH CREAM LIQUEUR - CRDL-CRM LQR - 1.75 LTR"/>
        <s v="BAILEYS ORIGINAL IRISH CREAM 3P 100ML - CRDL-CRM LQR - 100 ML"/>
        <s v="BRADY'S IRISH CREAM LIQUEUR - CRDL-CRM LQR - 1.0 LTR"/>
        <s v="CAROLANS IRISH CREAM LIQUEUR - CRDL-CRM LQR - 750 ML"/>
        <s v="CAROLANS IRISH CREAM LIQUEUR - CRDL-CRM LQR - 1.75 LTR"/>
        <s v="EMMET'S IRISH CREAM - CRDL-CRM LQR - 750 ML"/>
        <s v="EMMET'S IRISH CREAM - CRDL-CRM LQR - 1.0 LTR"/>
        <s v="ST. BRENDANS IRISH CREAM - CRDL-CRM LQR - 750 ML"/>
        <s v="ST. BRENDANS IRISH CREAM - CRDL-CRM LQR - 1.75 LTR"/>
        <s v="RUMPLE MINZE PEPPERMINT SCHNAPPS PET - CRDL-SNPS-PPRMNT - 375 ML"/>
        <s v="RUMPLE MINZE PEPPERMINT SCHNAPPS - CRDL-SNPS-PPRMNT - 750 ML"/>
        <s v="ALA BAMA SLAMA GRAIN NEUTRAL SPRT BASED - CRDL-LQR&amp;SPC-OTH - 375 ML"/>
        <s v="AMORITO AMARETTO - CRDL-LQR&amp;SPC-AMRT - 750 ML"/>
        <s v="AMORITO AMARETTO - CRDL-LQR&amp;SPC-AMRT - 1.0 LTR"/>
        <s v="RUM CHATA HORCHATA CREAM LIQ (RUM BASE) - CRDL-LQR&amp;SPC-OTH - 1.75 LTR"/>
        <s v="CHILA COFFEE - CRDL-COFFEE LQR - 750 ML"/>
        <s v="DEKUYPER RAZZMATAZZ RASP/LMNADE LIQUEUR - CRDL-LQR&amp;SPC-OTH - 750 ML"/>
        <s v="DEKUYPER AMARETTO SILK 42 PROOF LIQUEUR - CRDL-LQR&amp;SPC-AMRT - 750 ML"/>
        <s v="DEKUYPER MELON DEW LIQUEUR - CRDL-LQR&amp;SPC-FRT - 750 ML"/>
        <s v="AMARETTO DI AMORE CLASSICO - CRDL-LQR&amp;SPC-AMRT - 750 ML"/>
        <s v="AMARETTO DI AMORE CLASSICO - CRDL-LQR&amp;SPC-AMRT - 1.75 LTR"/>
        <s v="GRAND SUZETTE LIQUEUR - CRDL-LQR&amp;SPC-OTH - 750 ML"/>
        <s v="PRALINE SPECIALTY LIQUEUR (PECAN) - CRDL-LQR&amp;SPC-OTH - 750 ML"/>
        <s v="KINKY BLUE LIQUEUR (VODKA BASE) - VODKA-FLVRD-DOM - 375 ML"/>
        <s v="MONTEZUMA BLUE TEQUILA BLEND - CRDL-LQR&amp;SPC-OTH - 1.0 LTR"/>
        <s v="MR BOSTON AMARETTO - CRDL-LQR&amp;SPC-AMRT - 1.0 LTR"/>
        <s v="MR BOSTON MELON - CRDL-LQR&amp;SPC-FRT - 1.0 LTR"/>
        <s v="PANCHO VILLA ROJO TEQUILA DSS - CRDL-LQR&amp;SPC-OTH - 1.0 LTR"/>
        <s v="RED-DICULOUS ON THE BEACH - CRDL-LQR&amp;SPC-OTH - 375 ML"/>
        <s v="TARANTULA AZUL PET - CRDL-LQR&amp;SPC-OTH - 750 ML"/>
        <s v="ULTIMATE APPLE-TINI GRN NEUTRAL SPRT BSE - CRDL-LQR&amp;SPC-OTH - 375 ML"/>
        <s v="YELLIN MELON BALL - CRDL-LQR&amp;SPC-OTH - 375 ML"/>
        <s v="DEKUYPER CREME COCOA DARK LIQUEUR - CRDL-LQR&amp;SPC-CRM - 750 ML"/>
        <s v="DEKUYPER CREME DE COCOA WHITE LIQUEUR - CRDL-LQR&amp;SPC-CRM - 750 ML"/>
        <s v="DEKUYPER CREME DE BANANA - CRDL-LQR&amp;SPC-CRM - 750 ML"/>
        <s v="RYAN'S ORIGINAL CREME - CRDL-CRM LQR - 1.0 LTR"/>
        <s v="DEKUYPER BLUSTERY PEPPERMINT SCHNAPPS - CRDL-SNPS-PPRMNT - 200 ML"/>
        <s v="DEKUYPER BLUSTERY PEPPERMINT SCHNAPPS - CRDL-SNPS-PPRMNT - 375 ML"/>
        <s v="DEKUYPER BLUSTERY PEPPERMINT SCHNAPPS - CRDL-SNPS-PPRMNT - 750 ML"/>
        <s v="DEKUYPER 100 PROOF BLUSTERY PEPPRMNT SCH - CRDL-SNPS-PPRMNT - 750 ML"/>
        <s v="DEKUYPER BLUSTERY PEPPERMINT SCHNAPPS - CRDL-SNPS-PPRMNT - 750 ML TRV"/>
        <s v="ARISTOCRAT PEACH - CRDL-SNPS-PEACH - 1.0 LTR"/>
        <s v="ARISTOCRAT PEACH - CRDL-SNPS-PEACH - 1.75 LTR"/>
        <s v="BARTON PEACH - CRDL-SNPS-PEACH - 1.75 LTR"/>
        <s v="DEKUYPER SOUR APPLE PUCKER - CRDL-SNPS-APPL - 750 ML"/>
        <s v="DEKUYPER SOUR APPLE PUCKER - CRDL-SNPS-APPL - 1.0 LTR"/>
        <s v="DEKUYPER HOT DAMN CINNAMON FLV 30 PROOF - CRDL-SNPS-CNNMN - 750 ML"/>
        <s v="DEKUYPER BUTTERSHOTS BUTTERSCOTCH SCHNPS - CRDL-SNPS-BTRSCTCH - 750 ML"/>
        <s v="DEKUYPER BUTTERSHOTS BUTTERSCOTCH SCHNPS - CRDL-SNPS-BTRSCTCH - 1.0 LTR"/>
        <s v="DEKUYPER STRAWBERRY PUCKER SCHNAPPS - CRDL-SNPS-OTH - 750 ML"/>
        <s v="DEKUYPER PEACHTREE SCHNAPPS - CRDL-SNPS-PEACH - 750 ML TRV"/>
        <s v="DEKUYPER PEACHTREE SCHNAPPS - CRDL-SNPS-PEACH - 375 ML"/>
        <s v="DEKUYPER PEACHTREE SCHNAPPS - CRDL-SNPS-PEACH - 750 ML"/>
        <s v="DEKUYPER PEACHTREE SCHNAPPS - CRDL-SNPS-PEACH - 1.0 LTR"/>
        <s v="DEKUYPER PEACHTREE SCHNAPPS - CRDL-SNPS-PEACH - 1.75 LTR"/>
        <s v="DEKUYPER WATERMELON PUCKER SCHNAPPS - CRDL-SNPS-OTH - 750 ML"/>
        <s v="DEKUYPER HOT DAMN CINNAMON 100 PROOF - CRDL-SNPS-CNNMN - 750 ML"/>
        <s v="99 PEACHES SCHNAPPS - CRDL-SNPS-PEACH - 50 ML"/>
        <s v="99 BANANAS SCHNAPPS - CRDL-SNPS-OTH - 750 ML"/>
        <s v="MR BOSTON BUTTERSCOTCH SCHNAPPS - CRDL-SNPS-BTRSCTCH - 1.0 LTR"/>
        <s v="MR BOSTON'S PEACH - CRDL-SNPS-PEACH - 1.0 LTR"/>
        <s v="MR BOSTON SOUR APPLE SCHNAPPS - CRDL-SNPS-APPL - 1.0 LTR"/>
        <s v="99 WATERMELON SCHNAPPS - CRDL-SNPS-OTH - 50 ML"/>
        <s v="99 WHIPPED CREAM FLAVOR SCHNAPPS - CRDL-SNPS-OTH - 750 ML"/>
        <s v="MR BOSTON BLUE CURACAO - CRDL-LQR&amp;SPC-CURACAO - 1.0 LTR"/>
        <s v="DEKUYPER BLUE - CRDL-LQR&amp;SPC-CURACAO - 750 ML"/>
        <s v="DEKUYPER ORANGE - CRDL-LQR&amp;SPC-CURACAO - 750 ML"/>
        <s v="DEKUYPER TRIPLE SEC - CRDL-LQR&amp;SPC-TRIPLE SEC - 750 ML"/>
        <s v="JUAREZ TRIPLE SEC - CRDL-LQR&amp;SPC-TRIPLE SEC - 1.0 LTR"/>
        <s v="MCCORMICK TRIPLE SEC - CRDL-LQR&amp;SPC-TRIPLE SEC - 1.0 LTR"/>
        <s v="MONTEZUMA TRIPLE SEC - CRDL-LQR&amp;SPC-TRIPLE SEC - 1.75 LTR"/>
        <s v="MONTEZUMA TRIPLE SEC - CRDL-LQR&amp;SPC-TRIPLE SEC - 1.0 LTR"/>
        <s v="TORADA - CRDL-LQR&amp;SPC-TRIPLE SEC - 1.0 LTR"/>
        <s v="OLD GRAND DAD - DOM WHSKY-STRT-BRBN/TN - 750 ML"/>
        <s v="ANCIENT AGE - DOM WHSKY-STRT-BRBN/TN - 750 ML"/>
        <s v="ANCIENT AGE - DOM WHSKY-STRT-BRBN/TN - 1.0 LTR"/>
        <s v="ANCIENT AGE - DOM WHSKY-STRT-BRBN/TN - 1.75 LTR"/>
        <s v="BIB &amp; TUCKER SMALL BATCH BOURBON WHISKEY - DOM WHSKY-STRT-SM BTCH - 750 ML"/>
        <s v="BULLEIT STRAIGHT BOURBON 90 PROOF - DOM WHSKY-STRT-SM BTCH - 375 ML"/>
        <s v="BULLEIT STRAIGHT BOURBON 90 PROOF - DOM WHSKY-STRT-SM BTCH - 750 ML"/>
        <s v="BULLEIT 10 YEAR KENTUCKY STRAIGHT BOURBN - DOM WHSKY-STRT-SM BTCH - 750 ML"/>
        <s v="CLYDE MAY'S ALABAMA STYLE WHISKEY 85P - DOM WHSKY-STRT-BRBN/TN - 750 ML"/>
        <s v="EARLY TIMES KENTUCKY - DOM WHSKY-STRT-BRBN/TN - 750 ML"/>
        <s v="EARLY TIMES KENTUCKY - DOM WHSKY-STRT-BRBN/TN - 1.75 LTR"/>
        <s v="ELIJAH CRAIG SMALL BATCH - DOM WHSKY-STRT-BRBN/TN - 750 ML"/>
        <s v="ELIJAH CRAIG SMALL BATCH - DOM WHSKY-STRT-BRBN/TN - 1.75 LTR"/>
        <s v="FIGHTING COCK - DOM WHSKY-STRT-BRBN/TN - 750 ML"/>
        <s v="FOUR ROSES SMALL BATCH KENTUCKY BOURBON - DOM WHSKY-STRT-SM BTCH - 750 ML"/>
        <s v="FOUR ROSES KENTUCKY STRAIGHT BOURBON - DOM WHSKY-STRT-BRBN/TN - 1.75 LTR"/>
        <s v="FOUR ROSES KENTUCKY STRAIGHT BOURBON - DOM WHSKY-STRT-BRBN/TN - 750 ML"/>
        <s v="HENRY MCKENNA - DOM WHSKY-STRT-BRBN/TN - 750 ML"/>
        <s v="HENRY MCKENNA - DOM WHSKY-STRT-BRBN/TN - 1.75 LTR"/>
        <s v="J W DANT CHARCOAL PERFECTED - DOM WHSKY-STRT-BRBN/TN - 1.0 LTR"/>
        <s v="J W DANT CHARCOAL PERFECTED - DOM WHSKY-STRT-BRBN/TN - 1.75 LTR"/>
        <s v="JEFFERSON'S RESERVE STRAIGHT BOURBON - DOM WHSKY-STRT-SM BTCH - 750 ML"/>
        <s v="JEFFERSON'S - DOM WHSKY-STRT-BRBN/TN - 750 ML"/>
        <s v="JEFFERSON'S OCEAN AGED AT SEA 90 PROOF - DOM WHSKY-STRT-SM BTCH - 750 ML"/>
        <s v="JIM BEAM BLACK - DOM WHSKY-STRT-BRBN/TN - 750 ML"/>
        <s v="JIM BEAM BLACK - DOM WHSKY-STRT-BRBN/TN - 1.0 LTR"/>
        <s v="JIM BEAM - DOM WHSKY-STRT-BRBN/TN - 50 ML"/>
        <s v="JIM BEAM - DOM WHSKY-STRT-BRBN/TN - 750 ML"/>
        <s v="JIM BEAM - DOM WHSKY-STRT-BRBN/TN - 750 ML TRV"/>
        <s v="JIM BEAM DEVIL'S CUT KY STRAIGHT BOURBON - DOM WHSKY-STRT-BRBN/TN - 750 ML"/>
        <s v="KNOB CREEK SINGLE BARREL RESERVE - DOM WHSKY-STRT-SM BTCH - 750 ML"/>
        <s v="KENTUCKY GENTLEMAN BOURBON - BLEND - DOM WHSKY-BLND - 1.75 LTR"/>
        <s v="KENTUCKY TAVERN - DOM WHSKY-STRT-BRBN/TN - 750 ML TRV"/>
        <s v="MAKER'S MARK 46 - DOM WHSKY-STRT-BRBN/TN - 750 ML"/>
        <s v="MICHTER'S US*1 SMALL BATCH BOURBON - DOM WHSKY-STRT-SM BTCH - 750 ML"/>
        <s v="OLD CROW - DOM WHSKY-STRT-BRBN/TN - 750 ML"/>
        <s v="OLD CROW - DOM WHSKY-STRT-BRBN/TN - 1.0 LTR"/>
        <s v="OLD CROW - DOM WHSKY-STRT-BRBN/TN - 1.75 LTR"/>
        <s v="OLD FORESTER - DOM WHSKY-STRT-BRBN/TN - 375 ML"/>
        <s v="OLD FORESTER - DOM WHSKY-STRT-BRBN/TN - 750 ML"/>
        <s v="OLD FORESTER - DOM WHSKY-STRT-BRBN/TN - 1.0 LTR"/>
        <s v="OLD FORESTER - DOM WHSKY-STRT-BRBN/TN - 1.75 LTR"/>
        <s v="KENTUCKY TAVERN - DOM WHSKY-STRT-BRBN/TN - 750 ML"/>
        <s v="KENTUCKY TAVERN - DOM WHSKY-STRT-BRBN/TN - 1.0 LTR"/>
        <s v="KENTUCKY TAVERN - DOM WHSKY-STRT-BRBN/TN - 1.75 LTR"/>
        <s v="1792 SMALL BATCH KENTUCKY STRAIGHT BRBN - DOM WHSKY-STRT-SM BTCH - 750 ML"/>
        <s v="BENCHMARK OLD # 8 STRAIGHT BOURBON - DOM WHSKY-STRT-BRBN/TN - 750 ML"/>
        <s v="BENCHMARK OLD # 8 STRAIGHT BOURBON - DOM WHSKY-STRT-BRBN/TN - 1.75 LTR"/>
        <s v="TEN HIGH - DOM WHSKY-STRT-BRBN/TN - 1.0 LTR"/>
        <s v="TEN HIGH - DOM WHSKY-STRT-BRBN/TN - 1.75 LTR"/>
        <s v="VERY OLD BARTON 6 YEAR 86 PROOF - DOM WHSKY-STRT-BRBN/TN - 750 ML"/>
        <s v="VERY OLD BARTON 6 YEAR 86 PROOF - DOM WHSKY-STRT-BRBN/TN - 1.75 LTR"/>
        <s v="WILD TURKEY 81 STRAIGHT BOURBON - DOM WHSKY-STRT-BRBN/TN - 750 ML"/>
        <s v="WILD TURKEY 81 STRAIGHT BOURBON - DOM WHSKY-STRT-BRBN/TN - 1.75 LTR"/>
        <s v="WILD TURKEY 101 STRAIGHT BOURBON - DOM WHSKY-STRT-BRBN/TN - 200 ML"/>
        <s v="WILD TURKEY 101 STRAIGHT BOURBON - DOM WHSKY-STRT-BRBN/TN - 375 ML"/>
        <s v="WILD TURKEY 101 STRAIGHT BOURBON - DOM WHSKY-STRT-BRBN/TN - 750 ML"/>
        <s v="WILD TURKEY 101 STRAIGHT BOURBON - DOM WHSKY-STRT-BRBN/TN - 1.0 LTR"/>
        <s v="WILD TURKEY 101 STRAIGHT BOURBON - DOM WHSKY-STRT-BRBN/TN - 1.75 LTR"/>
        <s v="WILD TURKEY 101 STRAIGHT BOURBON - DOM WHSKY-STRT-BRBN/TN - 750 ML TRV"/>
        <s v="RARE BREED BARREL PROOF - DOM WHSKY-STRT-BRBN/TN - 750 ML"/>
        <s v="WOODFORD RSV KENTUCKY STRAIGHT BOURBON - DOM WHSKY-STRT-SM BTCH - 375 ML"/>
        <s v="WOODFORD RSV KENTUCKY STRAIGHT BOURBON - DOM WHSKY-STRT-SM BTCH - 750 ML"/>
        <s v="WOODFORD RSV KENTUCKY STRAIGHT BOURBON - DOM WHSKY-STRT-SM BTCH - 1.0 LTR"/>
        <s v="WOODFORD RSV DOUBLE OAK - DOM WHSKY-STRT-BRBN/TN - 750 ML"/>
        <s v="BEAMS 8 STAR - DOM WHSKY-BLND - 375 ML"/>
        <s v="BEAMS 8 STAR - DOM WHSKY-BLND - 750 ML"/>
        <s v="BEAMS 8 STAR - DOM WHSKY-BLND - 1.0 LTR"/>
        <s v="BEAMS 8 STAR - DOM WHSKY-BLND - 1.75 LTR"/>
        <s v="GOLD CROWN - DOM WHSKY-BLND - 1.75 LTR"/>
        <s v="QUALITY HOUSE BLENDED WHISKEY - DOM WHSKY-BLND - 200 ML"/>
        <s v="QUALITY HOUSE BLENDED WHISKEY - DOM WHSKY-BLND - 375 ML"/>
        <s v="QUALITY HOUSE BLENDED WHISKEY - DOM WHSKY-BLND - 1.0 LTR"/>
        <s v="QUALITY HOUSE BLENDED WHISKEY - DOM WHSKY-BLND - 1.75 LTR"/>
        <s v="KENTUCKY DALE BLENDED WHISKEY - DOM WHSKY-BLND - 1.0 LTR"/>
        <s v="KENTUCKY DALE BLENDED WHISKEY - DOM WHSKY-BLND - 1.75 LTR"/>
        <s v="KESSLER - DOM WHSKY-BLND - 1.75 LTR"/>
        <s v="SEAGRAM'S SEVEN CROWN - DOM WHSKY-BLND - 50 ML"/>
        <s v="SEAGRAM'S 7 CROWN PET - DOM WHSKY-BLND - 200 ML"/>
        <s v="SEAGRAM'S 7 CROWN PET - DOM WHSKY-BLND - 375 ML"/>
        <s v="SEAGRAM'S SEVEN CROWN - DOM WHSKY-BLND - 750 ML"/>
        <s v="SEAGRAM'S SEVEN CROWN - DOM WHSKY-BLND - 1.0 LTR"/>
        <s v="SEAGRAM'S SEVEN CROWN - DOM WHSKY-BLND - 1.75 LTR"/>
        <s v="SEAGRAM'S SEVEN CROWN - DOM WHSKY-BLND - 750 ML TRV"/>
        <s v="T W SAMUELS BLEND WHISKEY - DOM WHSKY-BLND - 200 ML"/>
        <s v="T W SAMUELS BLEND WHISKEY - DOM WHSKY-BLND - 750 ML"/>
        <s v="GENTLEMAN JACK - DOM WHSKY-STRT-BRBN/TN - 1.0 LTR"/>
        <s v="GENTLEMAN JACK - DOM WHSKY-STRT-BRBN/TN - 375 ML"/>
        <s v="GEORGE DICKEL SPECIAL BARREL RESERVE - DOM WHSKY-STRT-SM BTCH - 750 ML"/>
        <s v="GEORGE DICKEL CLASSIC RECIPE - DOM WHSKY-STRT-BRBN/TN - 750 ML"/>
        <s v="GEORGE DICKEL CLASSIC RECIPE - DOM WHSKY-STRT-BRBN/TN - 1.75 LTR"/>
        <s v="GEORGE DICKEL SIGNATURE RECIPE - DOM WHSKY-STRT-BRBN/TN - 750 ML"/>
        <s v="GEORGE DICKEL SIGNATURE RECIPE - DOM WHSKY-STRT-BRBN/TN - 1.75 LTR"/>
        <s v="JACK DANIELS BLACK LABEL - DOM WHSKY-STRT-BRBN/TN - 375 ML"/>
        <s v="JACK DANIELS BLACK LABEL - DOM WHSKY-STRT-BRBN/TN - 50 ML"/>
        <s v="JACK DANIELS BLACK LABEL - DOM WHSKY-STRT-BRBN/TN - 100 ML"/>
        <s v="JACK DANIELS BLACK LABEL - DOM WHSKY-STRT-BRBN/TN - 1.0 LTR"/>
        <s v="JACK DANIELS SINGLE BARREL (WAS DECANTR) - DOM WHSKY-STRT-SM BTCH - 750 ML"/>
        <s v="JIM BEAM HONEY - DOM WHSKY-BLND - 50 ML"/>
        <s v="BIRD DOG PEACH FLAVORED WHISKEY - DOM WHSKY-BLND - 750 ML"/>
        <s v="BRECKENRIDGE BOURBON WHISKEY (COLORADO) - DOM WHSKY-STRT-OTH - 750 ML"/>
        <s v="BIRD DOG BLACKBERRY FLAVORED WHISKEY - DOM WHSKY-BLND - 750 ML"/>
        <s v="MICHTER'S US*1 AMERICAN WHISKEY - DOM WHSKY-STRT-BRBN/TN - 750 ML"/>
        <s v="RED STAG BY JIM BEAM BLACK CHERRY WHISKY - DOM WHSKY-BLND - 750 ML"/>
        <s v="KNOB CREEK SMOKED MAPLE KENTUCKY STRGHT - DOM WHSKY-BLND - 750 ML"/>
        <s v="TIN CUP AMERICAN WHISKEY (COLORADO) - DOM WHSKY-STRT-OTH - 750 ML"/>
        <s v="BIRD DOG APPLE FLAVORED WHISKEY - DOM WHSKY-BLND - 750 ML"/>
        <s v="JIM BEAM APPLE FLAVORED WHISKEY - DOM WHSKY-BLND - 50 ML"/>
        <s v="HOCHSTADTER'S SLOW AND LOW ROCK &amp; RYE - DOM WHSKY-BLND - 750 ML"/>
        <s v="JACK DANIELS TENNESSEE APPLE LIQUEUR PET - DOM WHSKY-BLND - 375 ML"/>
        <s v="WILD TURKEY AMERICAN HONEY STING - DOM WHSKY-BLND - 750 ML"/>
        <s v="WILD TURKEY AMERICAN HONEY - DOM WHSKY-BLND - 50 ML"/>
        <s v="WILD TURKEY AMERICAN HONEY - DOM WHSKY-BLND - 1.0 LTR"/>
        <s v="WILD TURKEY AMERICAN HONEY - DOM WHSKY-BLND - 750 ML"/>
        <s v="WILD TURKEY AMERICAN HONEY - DOM WHSKY-BLND - 375 ML"/>
        <s v="WILD TURKEY AMERICAN HONEY - DOM WHSKY-BLND - 1.75 LTR"/>
        <s v="JACK DANIELS TENNESSEE HONEY LIQUEUR - DOM WHSKY-BLND - 50 ML"/>
        <s v="JACK DANIELS TENNESSEE HONEY LIQUEUR - DOM WHSKY-BLND - 375 ML"/>
        <s v="JACK DANIELS TENNESSEE HONEY LIQUEUR - DOM WHSKY-BLND - 750 ML"/>
        <s v="JACK DANIELS TENNESSEE HONEY LIQUEUR - DOM WHSKY-BLND - 1.0 LTR"/>
        <s v="JACK DANIELS TENNESSEE FIRE LIQUEUR - DOM WHSKY-BLND - 750 ML"/>
        <s v="JACK DANIELS TENNESSEE FIRE LIQUEUR - DOM WHSKY-BLND - 1.0 LTR"/>
        <s v="JACK DANIELS TENNESSEE FIRE LIQUEUR - DOM WHSKY-BLND - 375 ML"/>
        <s v="SOUTHERN COMFORT 70 (WAS 76 PROOF) - DOM WHSKY-BLND - 375 ML"/>
        <s v="SOUTHERN COMFORT 70 (WAS 76 PROOF) - DOM WHSKY-BLND - 750 ML TRV"/>
        <s v="SOUTHERN COMFORT 70 (WAS 76 PROOF) - DOM WHSKY-BLND - 750 ML"/>
        <s v="SOUTHERN COMFORT 70 (WAS 76 PROOF) - DOM WHSKY-BLND - 1.0 LTR"/>
        <s v="SOUTHERN COMFORT 70 (WAS 76 PROOF) - DOM WHSKY-BLND - 1.75 LTR"/>
        <s v="SOUTHERN COMFORT 100 - DOM WHSKY-BLND - 750 ML"/>
        <s v="SOUTHERN COMFORT 100 - DOM WHSKY-BLND - 1.75 LTR"/>
        <s v="BEEFEATER - GIN-CLASSIC-IMP - 750 ML"/>
        <s v="BEEFEATER - GIN-CLASSIC-IMP - 1.0 LTR"/>
        <s v="BEEFEATER - GIN-CLASSIC-IMP - 1.75 LTR"/>
        <s v="BOMBAY - GIN-CLASSIC-IMP - 750 ML"/>
        <s v="BOMBAY - GIN-CLASSIC-IMP - 1.0 LTR"/>
        <s v="BOMBAY - GIN-CLASSIC-IMP - 1.75 LTR"/>
        <s v="BOMBAY SAPPHIRE FLASK BOTTLE - GIN-CLASSIC-IMP - 375 ML"/>
        <s v="BOMBAY SAPPHIRE - GIN-CLASSIC-IMP - 1.0 LTR"/>
        <s v="BOMBAY SAPPHIRE - GIN-CLASSIC-IMP - 1.75 LTR"/>
        <s v="BOODLES 904 PRF GIN - GIN-CLASSIC-IMP - 750 ML"/>
        <s v="HENDRICK'S SCOTTISH GIN - GIN-CLASSIC-IMP - 1.75 LTR"/>
        <s v="PLYMOUTH - GIN-CLASSIC-IMP - 750 ML"/>
        <s v="TANQUERAY - GIN-CLASSIC-IMP - 200 ML"/>
        <s v="TANQUERAY - GIN-CLASSIC-IMP - 375 ML"/>
        <s v="TANQUERAY - GIN-CLASSIC-IMP - 750 ML"/>
        <s v="TANQUERAY - GIN-CLASSIC-IMP - 1.0 LTR"/>
        <s v="TANQUERAY - GIN-CLASSIC-IMP - 1.75 LTR"/>
        <s v="TANQUERAY RANGPUR DISTILLED GIN - GIN-FLVRD-IMP - 750 ML"/>
        <s v="ARISTOCRAT - GIN-CLASSIC-DOM - 1.0 LTR"/>
        <s v="ARISTOCRAT - GIN-CLASSIC-DOM - 1.75 LTR"/>
        <s v="BARTON GIN - GIN-CLASSIC-DOM - 1.0 LTR"/>
        <s v="BARTON GIN - GIN-CLASSIC-DOM - 1.75 LTR"/>
        <s v="BRISTOW GIN 700ML - GIN-CLASSIC-DOM - 750 ML"/>
        <s v="BURNETT'S GIN - GIN-CLASSIC-DOM - 1.75 LTR"/>
        <s v="BURNETT'S GIN - GIN-CLASSIC-DOM - 750 ML TRV"/>
        <s v="CROWN RUSSE GIN - GIN-CLASSIC-DOM - 1.0 LTR"/>
        <s v="CROWN RUSSE GIN - GIN-CLASSIC-DOM - 1.75 LTR"/>
        <s v="GILBEYS GIN - GIN-CLASSIC-DOM - 750 ML"/>
        <s v="GILBEYS GIN - GIN-CLASSIC-DOM - 1.75 LTR"/>
        <s v="GORDON'S - GIN-CLASSIC-DOM - 750 ML"/>
        <s v="GORDON'S - GIN-CLASSIC-DOM - 1.0 LTR"/>
        <s v="GORDON'S - GIN-CLASSIC-DOM - 1.75 LTR"/>
        <s v="MILES - GIN-CLASSIC-DOM - 200 ML"/>
        <s v="MIMS DELUXE - GIN-CLASSIC-DOM - 1.75 LTR"/>
        <s v="NEW AMSTERDAM - GIN-CLASSIC-DOM - 1.0 LTR"/>
        <s v="NEW AMSTERDAM - GIN-CLASSIC-DOM - 1.75 LTR"/>
        <s v="NEW AMSTERDAM - GIN-CLASSIC-DOM - 375 ML"/>
        <s v="NEW AMSTERDAM - GIN-CLASSIC-DOM - 750 ML"/>
        <s v="SEAGRAM'S DISTILLER'S RESERVE 94 PROOF - GIN-CLASSIC-DOM - 375 ML"/>
        <s v="SEAGRAM'S DISTILLER'S RESERVE 94 PROOF - GIN-CLASSIC-DOM - 750 ML"/>
        <s v="SEAGRAM'S EXTRA DRY - GIN-CLASSIC-DOM - 100 ML"/>
        <s v="SEAGRAM'S EXTRA DRY - GIN-CLASSIC-DOM - 375 ML"/>
        <s v="SEAGRAM'S EXTRA DRY - GIN-CLASSIC-DOM - 750 ML TRV"/>
        <s v="SEAGRAM'S EXTRA DRY - GIN-CLASSIC-DOM - 750 ML"/>
        <s v="SEAGRAM'S EXTRA DRY - GIN-CLASSIC-DOM - 1.0 LTR"/>
        <s v="SEAGRAM'S EXTRA DRY - GIN-CLASSIC-DOM - 1.75 LTR"/>
        <s v="TAAKA - GIN-CLASSIC-DOM - 200 ML"/>
        <s v="TAAKA - GIN-CLASSIC-DOM - 375 ML"/>
        <s v="TAAKA - GIN-CLASSIC-DOM - 1.0 LTR"/>
        <s v="TAAKA - GIN-CLASSIC-DOM - 1.75 LTR"/>
        <s v="SEAGRAM'S GRAPE TWISTED GIN - GIN-FLVRD-DOM - 375 ML"/>
        <s v="SEAGRAM TWISTED GIN (W/TWIST LIME FLAVR) - GIN-FLVRD-DOM - 375 ML"/>
        <s v="SEAGRAM TWISTED GIN (W/TWIST LIME FLAVR) - GIN-FLVRD-DOM - 750 ML"/>
        <s v="SEAGRAM TWISTED GIN (W/TWIST LIME FLAVR) - GIN-FLVRD-DOM - 1.75 LTR"/>
        <s v="SEAGRAM'S PINEAPPLE TWISTED GIN - GIN-FLVRD-DOM - 750 ML"/>
        <s v="SEAGRAM'S PEACH TWISTED GIN - GIN-FLVRD-DOM - 200 ML"/>
        <s v="BUSHMILL BLACK BUSH - IRISH - 750 ML"/>
        <s v="JAMESON - IRISH-BLND - 50 ML"/>
        <s v="JAMESON - IRISH-BLND - 750 ML"/>
        <s v="JAMESON - IRISH-BLND - 1.0 LTR"/>
        <s v="JAMESON - IRISH-BLND - 1.75 LTR"/>
        <s v="JAMESON - IRISH-BLND - 375 ML"/>
        <s v="JAMESON SELECT RESERVE IRISH WHISKEY - IRISH-BLND - 750 ML"/>
        <s v="BUSHMILLS IRISH - IRISH - 1.75 LTR"/>
        <s v="PROPER NO. TWELVE BLENDED IRISH WHISKEY - IRISH - 750 ML"/>
        <s v="REDBREAST IRISH WHISKEY 12 YEAR - IRISH - 750 ML"/>
        <s v="SEXTON SINGLE MALT IRISH WHISKEY - IRISH - 750 ML"/>
        <s v="TULLAMORE DEW - IRISH-BLND - 750 ML"/>
        <s v="SENSEI WHISKEY (JAPAN) - OTH IMP WHSKY - 750 ML"/>
        <s v="MONTE ALBAN MEZCAL - TEQUILA-GOLD - 750 ML"/>
        <s v="MELLOW CORN - DOM WHSKY-STRT-BRBN/TN - 750 ML"/>
        <s v="GEORGIA MOON FRUIT JAR - DOM WHSKY-STRT-OTH - 750 ML"/>
        <s v="AMERICAN BORN MOONSHINE APPLE PIE - DOM WHSKY-BLND - 750 ML"/>
        <s v="GEORGIA MOON IT'S PEACH (CORN WHISKEY) - DOM WHSKY-BLND - 750 ML"/>
        <s v="OLE SMOKY MOONSHINE MOUNTAIN JAVA CREAM - CRDL-COFFEE LQR - 750 ML"/>
        <s v="OLE SMOKY TENNESSEE MOONSHINE BLACKBERRY - DOM WHSKY-BLND - 750 ML"/>
        <s v="OLE SMOKY TENNESSEE MOONSHINE PEACH - DOM WHSKY-BLND - 750 ML"/>
        <s v="OLE SMOKY TENNESSEE MNSHNE WHT LIGHTNIN - DOM WHSKY-STRT-OTH - 750 ML"/>
        <s v="OLE SMOKY TENN MOONSHINE APPLE PIE 70P - DOM WHSKY-BLND - 750 ML"/>
        <s v="CAPTAIN MORGAN ORG SPICED/BARREL SHAPE - RUM-FLVRD - 1.75 LTR"/>
        <s v="MYERS ORIGINAL DARK - RUM-GOLD - 1.75 LTR"/>
        <s v="BLUE CHAIR BAY COCONUT RUM - RUM-FLVRD - 750 ML"/>
        <s v="BACARDI RESERVA OCHO RUM - RUM-GOLD - 750 ML"/>
        <s v="PLANTERAY ORIGINAL DARK TRINIDAD&amp;TOBAGO - RUM-AGED/DARK - 750 ML"/>
        <s v="GOSLING BLACK SEAL 80 PROOF - RUM-GOLD - 750 ML"/>
        <s v="FLOR DE CANA GRAND RESERVE DARK 7 YEARS - RUM-AGED/DARK - 750 ML"/>
        <s v="MT.GAY ECLIPSE DARK - RUM-GOLD - 750 ML"/>
        <s v="MT.GAY ECLIPSE DARK - RUM-GOLD - 1.75 LTR"/>
        <s v="MALIBU RUM NATURAL COCONUT* - RUM-FLVRD - 375 ML"/>
        <s v="MALIBU RUM NATURAL COCONUT* - RUM-FLVRD - 1.0 LTR"/>
        <s v="MALIBU RUM NATURAL COCONUT* - RUM-FLVRD - 1.75 LTR"/>
        <s v="RON ZACAPA CENTENARIO 23YR SOLERA GRN RS - RUM-AGED/DARK - 750 ML"/>
        <s v="PLANTERAY GRAND TERROIR 5Y BARBADOS - RUM-GOLD - 750 ML"/>
        <s v="ADMIRAL NELSON'S SPICED RUM - RUM-FLVRD - 750 ML"/>
        <s v="BACARDI GOLD DARK RUM - RUM-GOLD - 375 ML"/>
        <s v="BACARDI GOLD DARK RUM - RUM-GOLD - 750 ML TRV"/>
        <s v="BACARDI GOLD DARK RUM - RUM-GOLD - 750 ML"/>
        <s v="BACARDI GOLD DARK RUM - RUM-GOLD - 1.0 LTR"/>
        <s v="BACARDI GOLD DARK RUM - RUM-GOLD - 1.75 LTR"/>
        <s v="BACARDI GOLD DARK RUM PET - RUM-GOLD - 1.75 LTR"/>
        <s v="BACARDI DRAGON BERRY FLAVORED RUM - RUM-FLVRD - 750 ML"/>
        <s v="BACARDI COCONUT FLAVORED RUM - RUM-FLVRD - 750 ML"/>
        <s v="BACARDI COCONUT FLAVORED RUM - RUM-FLVRD - 1.75 LTR"/>
        <s v="BACARDI BLACK RUM - RUM-GOLD - 750 ML"/>
        <s v="BACARDI BLACK RUM - RUM-GOLD - 1.75 LTR"/>
        <s v="BACARDI SUPERIOR RUM PET - RUM-LIGHT - 1.75 LTR"/>
        <s v="BACARDI SUPERIOR RUM - RUM-LIGHT - 50 ML"/>
        <s v="BACARDI SUPERIOR RUM - RUM-LIGHT - 375 ML"/>
        <s v="BACARDI SUPERIOR RUM - RUM-LIGHT - 750 ML TRV"/>
        <s v="BACARDI SUPERIOR RUM - RUM-LIGHT - 750 ML"/>
        <s v="BACARDI SUPERIOR RUM - RUM-LIGHT - 1.0 LTR"/>
        <s v="BACARDI SUPERIOR RUM - RUM-LIGHT - 1.75 LTR"/>
        <s v="BACARDI LIMON RUM SPECIALTY - RUM-FLVRD - 750 ML"/>
        <s v="BACARDI LIMON RUM SPECIALTY - RUM-FLVRD - 1.75 LTR"/>
        <s v="BACARDI PINEAPPLE FLAVORED RUM - RUM-FLVRD - 750 ML"/>
        <s v="BACARDI SPICED RUM - RUM-FLVRD - 750 ML"/>
        <s v="CAPTAIN MORGAN SPICED 100 PROOF RUM - RUM-FLVRD - 750 ML"/>
        <s v="CAPTAIN MORGAN ORIGINAL SPICED - RUM-FLVRD - 750 ML TRV"/>
        <s v="CAPTAIN MORGAN SILVER SPICED - RUM-FLVRD - 750 ML"/>
        <s v="CAPTAIN MORGAN COCONUT RUM 70 PROOF - RUM-FLVRD - 750 ML"/>
        <s v="CAPTAIN MORGAN PRIVATE STOCK SPICED RUM - RUM-FLVRD - 750 ML"/>
        <s v="CAPTAIN MORGAN PRIVATE STOCK SPICED RUM - RUM-FLVRD - 1.75 LTR"/>
        <s v="CAPTAIN MORGAN WHITE RUM - RUM-LIGHT - 750 ML"/>
        <s v="CAPTAIN MORGAN ORIGINAL SPICED - RUM-FLVRD - 375 ML"/>
        <s v="CAPTAIN MORGAN ORIGINAL SPICED - RUM-FLVRD - 750 ML"/>
        <s v="CAPTAIN MORGAN ORIGINAL SPICED - RUM-FLVRD - 1.0 LTR"/>
        <s v="CASTILLO GOLD PET - RUM-GOLD - 1.75 LTR"/>
        <s v="CASTILLO WHITE - RUM-LIGHT - 1.0 LTR"/>
        <s v="CASTILLO WHITE PET - RUM-LIGHT - 1.75 LTR"/>
        <s v="PARROT BAY COCONUT - RUM-FLVRD - 1.75 LTR"/>
        <s v="PARROT BAY COCONUT - RUM-FLVRD - 750 ML"/>
        <s v="DIPLOMATICO RESERVA EXCLUSIVA RUM - RUM-AGED/DARK - 750 ML"/>
        <s v="BACARDI SUPERIOR RUM - RUM-LIGHT - 200 ML"/>
        <s v="RONRICO WHITE - RUM-LIGHT - 1.75 LTR"/>
        <s v="BACARDI GOLD DARK RUM - RUM-GOLD - 200 ML"/>
        <s v="ARISTOCRAT LIGHT - RUM-LIGHT - 750 ML"/>
        <s v="ARISTOCRAT LIGHT - RUM-LIGHT - 1.0 LTR"/>
        <s v="ARISTOCRAT LIGHT - RUM-LIGHT - 1.75 LTR"/>
        <s v="BARTON LIGHT - RUM-LIGHT - 1.0 LTR"/>
        <s v="BARTON LIGHT - RUM-LIGHT - 1.75 LTR"/>
        <s v="BURNETT'S SPICED RUM - RUM-FLVRD - 750 ML"/>
        <s v="BURNETT'S WHITE RUM - RUM-LIGHT - 1.75 LTR"/>
        <s v="BURNETT'S WHITE RUM - RUM-LIGHT - 750 ML"/>
        <s v="CALYPSO COCONUT FLAVORED RUM - RUM-FLVRD - 750 ML"/>
        <s v="CALYPSO COCONUT FLAVORED RUM - RUM-FLVRD - 1.75 LTR"/>
        <s v="CALYPSO SPICED RUM - RUM-FLVRD - 1.75 LTR"/>
        <s v="CALYPSO SPICED RUM - RUM-FLVRD - 750 ML"/>
        <s v="CALICO JACK COCONUT FLAVORED RUM - RUM-FLVRD - 750 ML"/>
        <s v="CALICO JACK COCONUT FLAVORED RUM - RUM-FLVRD - 1.75 LTR"/>
        <s v="CRUZAN BANANA FLAVORED V.I. RUM - RUM-FLVRD - 750 ML"/>
        <s v="CRUZAN COCONUT FLAVORED V.I. RUM - RUM-FLVRD - 750 ML"/>
        <s v="CRUZAN COCONUT FLAVORED V.I. RUM - RUM-FLVRD - 1.0 LTR"/>
        <s v="CRUZAN COCONUT FLAVORED V.I. RUM - RUM-FLVRD - 1.75 LTR"/>
        <s v="CRUZAN DARK - RUM-AGED/DARK - 750 ML"/>
        <s v="CRUZAN DARK - RUM-AGED/DARK - 1.75 LTR"/>
        <s v="CRUZAN MANGO FLAVORED RUM - RUM-FLVRD - 750 ML"/>
        <s v="CRUZAN PINEAPPLE FLAVORED V.I. RUM - RUM-FLVRD - 750 ML"/>
        <s v="CRUZAN WHITE - RUM-LIGHT - 750 ML"/>
        <s v="CRUZAN WHITE - RUM-LIGHT - 1.75 LTR"/>
        <s v="CRUZAN VANILLA FLAVORED RUM - RUM-FLVRD - 750 ML"/>
        <s v="CRUZAN STRAWBERRY GINGER RUM - RUM-FLVRD - 750 ML"/>
        <s v="CRUZAN PEACH FLAVORED RUM - RUM-FLVRD - 750 ML"/>
        <s v="MONTEGO BAY GOLD - RUM-GOLD - 1.75 LTR"/>
        <s v="MONTEGO BAY WHITE RUM (PET) - RUM-LIGHT - 750 ML"/>
        <s v="MONTEGO BAY WHITE RUM (PET) - RUM-LIGHT - 1.75 LTR"/>
        <s v="MR BOSTON LIGHT - RUM-LIGHT - 1.0 LTR"/>
        <s v="SAILOR JERRY SPICED NAVY RUM - RUM-FLVRD - 1.75 LTR"/>
        <s v="SAILOR JERRY SPICED RUM PET - RUM-FLVRD - 375 ML"/>
        <s v="KRAKEN BLACK SPICED RUM - RUM-FLVRD - 375 ML"/>
        <s v="KRAKEN BLACK SPICED RUM - RUM-FLVRD - 750 ML"/>
        <s v="KRAKEN BLACK SPICED RUM - RUM-FLVRD - 1.75 LTR"/>
        <s v="PLANTERAY PINEAPPLE STIGGINS FANCY 1824 - RUM-FLVRD - 750 ML"/>
        <s v="BULLEIT 95 RYE STRAIGHT RYE - DOM WHSKY-STRT-RYE - 375 ML"/>
        <s v="BULLEIT 95 RYE STRAIGHT RYE - DOM WHSKY-STRT-RYE - 1.75 LTR"/>
        <s v="BULLEIT 95 RYE STRAIGHT RYE - DOM WHSKY-STRT-RYE - 750 ML"/>
        <s v="JIM BEAM STRAIGHT RYE - DOM WHSKY-STRT-RYE - 750 ML"/>
        <s v="MICHTER'S US*1 STRAIGHT RYE 4+ YEARS - DOM WHSKY-STRT-RYE - 750 ML"/>
        <s v="OLD OVERHOLT - DOM WHSKY-STRT-RYE - 750 ML"/>
        <s v="RUSSELL'S RESERVE 6YR OLD RYE WHISKEY - DOM WHSKY-STRT-RYE - 750 ML"/>
        <s v="ABERFELDY 12 YEAR SINGLE MALT SCOTCH WKY - SCOTCH-SNGL MALT - 750 ML"/>
        <s v="ABERLOUR GLENLIVET 12 YEAR OLD SCOTCH - SCOTCH-SNGL MALT - 750 ML"/>
        <s v="BALVENIE DOUBLEWOOD SINGLE MALT - SCOTCH-SNGL MALT - 750 ML"/>
        <s v="BUCHANAN DELUXE - SCOTCH-BLND-FRGN BTLD - 750 ML"/>
        <s v="CHIVAS REGAL - SCOTCH-BLND-FRGN BTLD - 750 ML"/>
        <s v="CHIVAS REGAL - SCOTCH-BLND-FRGN BTLD - 1.0 LTR"/>
        <s v="CHIVAS REGAL - SCOTCH-BLND-FRGN BTLD - 1.75 LTR"/>
        <s v="CHIVAS REGAL - SCOTCH-BLND-FRGN BTLD - 375 ML"/>
        <s v="CUTTY SARK - SCOTCH-BLND-FRGN BTLD - 1.75 LTR"/>
        <s v="THE DALMORE SINGLE MALT SCOTCH 12YR - SCOTCH-SNGL MALT - 750 ML"/>
        <s v="DALWHINNIE SINGLE MALT 15 YEAR - SCOTCH-SNGL MALT - 750 ML"/>
        <s v="DEWARS WHITE LABEL - SCOTCH-BLND-FRGN BTLD - 750 ML"/>
        <s v="DEWARS WHITE LABEL - SCOTCH-BLND-FRGN BTLD - 1.0 LTR"/>
        <s v="DEWARS WHITE LABEL - SCOTCH-BLND-FRGN BTLD - 1.75 LTR"/>
        <s v="DEWARS 12 YEAR SPECIAL RESERVE - SCOTCH-BLND-FRGN BTLD - 750 ML"/>
        <s v="DEWARS 12 YEAR SPECIAL RESERVE - SCOTCH-BLND-FRGN BTLD - 1.75 LTR"/>
        <s v="FAMOUS GROUSE - SCOTCH-BLND-FRGN BTLD - 750 ML"/>
        <s v="FAMOUS GROUSE - SCOTCH-BLND-FRGN BTLD - 1.75 LTR"/>
        <s v="GLENFIDDICH 12 YEAR SCOTCH - SCOTCH-SNGL MALT - 750 ML"/>
        <s v="GLENFIDDICH 12 YEAR SCOTCH - SCOTCH-SNGL MALT - 1.75 LTR"/>
        <s v="GLENFIDDICH SOLERA RESERVE SINGLE MALT - SCOTCH-SNGL MALT - 750 ML"/>
        <s v="THE GLENLIVET - SCOTCH-SNGL MALT - 375 ML"/>
        <s v="THE GLENLIVET - SCOTCH-SNGL MALT - 750 ML"/>
        <s v="THE GLENLIVET - SCOTCH-SNGL MALT - 1.0 LTR"/>
        <s v="THE GLENLIVET FRENCH OAK RESERVE 15 YR - SCOTCH-SNGL MALT - 750 ML"/>
        <s v="GLENMORANGIE LASANTA SCOTCH - SCOTCH-SNGL MALT - 750 ML"/>
        <s v="GLENMORANGIE QUINTA RUBAN SCOTCH - SCOTCH-SNGL MALT - 750 ML"/>
        <s v="GLENMORANGIE THE ORIGINAL SINGLE MLT 10Y - SCOTCH-SNGL MALT - 750 ML"/>
        <s v="GLENFIDDICH ANCIENT RESERVE SINGLE MALT - SCOTCH-SNGL MALT - 750 ML"/>
        <s v="HIGHLAND PARK 12YR VIKING HONOUR SNG MLT - SCOTCH-SNGL MALT - 750 ML"/>
        <s v="J AND B RARE - SCOTCH-BLND-FRGN BTLD - 1.0 LTR"/>
        <s v="J AND B RARE - SCOTCH-BLND-FRGN BTLD - 750 ML"/>
        <s v="JOHNNIE WALKER DOUBLE BLACK BLENDED WHSK - SCOTCH-BLND-FRGN BTLD - 750 ML"/>
        <s v="JOHNNIE WALKER BLACK - SCOTCH-BLND-FRGN BTLD - 750 ML"/>
        <s v="JOHNNIE WALKER BLACK - SCOTCH-BLND-FRGN BTLD - 1.0 LTR"/>
        <s v="JOHNNIE WALKER BLUE - SCOTCH-BLND-FRGN BTLD - 750 ML"/>
        <s v="JOHNNIE WALKER BLACK - SCOTCH-BLND-FRGN BTLD - 1.75 LTR"/>
        <s v="JOHNNIE WALKER RED LABEL - SCOTCH-BLND-FRGN BTLD - 375 ML"/>
        <s v="JOHNNIE WALKER RED LABEL - SCOTCH-BLND-FRGN BTLD - 750 ML"/>
        <s v="JOHN BARR RESERVE - SCOTCH-BLND-FRGN BTLD - 1.75 LTR"/>
        <s v="JOHN BARR RESERVE - SCOTCH-BLND-FRGN BTLD - 750 ML"/>
        <s v="LAGAVULIN SINGLE MALT 16 YEAR - SCOTCH-SNGL MALT - 750 ML"/>
        <s v="MCCLELLAND'S HIGHLAND - SCOTCH-SNGL MALT - 750 ML"/>
        <s v="MONKEY SHOULDER BLENDED MALT SCOTCH WHSK - SCOTCH-BLND-FRGN BTLD - 750 ML"/>
        <s v="OBAN SINGLE MALT - SCOTCH-SNGL MALT - 750 ML"/>
        <s v="SPEYBURN 10 YEAR SCOTCH BOTTLED SCOTLAND - SCOTCH-SNGL MALT - 750 ML"/>
        <s v="JOHNNIE WALKER RED LABEL PET - SCOTCH-BLND-FRGN BTLD - 1.75 LTR"/>
        <s v="TOMATIN 12Y - SCOTCH-SNGL MALT - 750 ML"/>
        <s v="CLAN MCGREGOR - SCOTCH-BLND-US BTLD - 1.75 LTR"/>
        <s v="CRAWFORDS - SCOTCH-BLND-US BTLD - 1.75 LTR"/>
        <s v="HIGHLAND MIST - SCOTCH-BLND-US BTLD - 1.0 LTR"/>
        <s v="HIGHLAND MIST - SCOTCH-BLND-US BTLD - 1.75 LTR"/>
        <s v="HOUSE OF STUART - SCOTCH-BLND-US BTLD - 1.75 LTR"/>
        <s v="OLD SMUGGLER - SCOTCH-BLND-US BTLD - 1.75 LTR"/>
        <s v="100 PIPERS - SCOTCH-BLND-US BTLD - 750 ML"/>
        <s v="100 PIPERS - SCOTCH-BLND-US BTLD - 1.75 LTR"/>
        <s v="SCORESBY VERY RARE SCOTCH - SCOTCH-BLND-US BTLD - 1.75 LTR"/>
        <s v="SIR MALCOLM RC - SCOTCH-BLND-US BTLD - 1.75 LTR"/>
        <s v="BUZZBALLZ CRAN BLASTER - COCKTAILS - 200 ML"/>
        <s v="BUZZBALLZ FORBIDDEN APPLE - COCKTAILS - 200 ML"/>
        <s v="BUZZBALLZ LOTTA COLADA - COCKTAILS - 200 ML"/>
        <s v="BUZZBALLZ STRAWBERRY RUM JOB - COCKTAILS - 200 ML"/>
        <s v="BUZZBALLZ TEQUILA RITA - COCKTAILS - 200 ML"/>
        <s v="BUZZBALLZ PEACHBALLZ - COCKTAILS - 200 ML"/>
        <s v="1800 COCONUT FLAVORED TEQUILA (INFUSED) - TEQUILA-FLAVORED - 375 ML"/>
        <s v="1800 COCONUT FLAVORED TEQUILA (INFUSED) - TEQUILA-FLAVORED - 750 ML"/>
        <s v="JUAREZ GOLD DSS TEQUILA BASED CORDIAL - TEQUILA-GOLD - 1.75 LTR"/>
        <s v="ARISTOCRAT SUPREME WHITE TEQUILA - TEQUILA-BLANCO - 750 ML"/>
        <s v="ARISTOCRAT SUPREME WHITE TEQUILA - TEQUILA-BLANCO - 1.0 LTR"/>
        <s v="ARISTOCRAT SUPREME WHITE TEQUILA - TEQUILA-BLANCO - 1.75 LTR"/>
        <s v="CABO WABO BLANCO WHITE TEQUILA - TEQUILA-BLANCO - 750 ML"/>
        <s v="CASA NOBLE TEQUILA CRYSTAL SILVER TEQ - TEQUILA-BLANCO - 750 ML"/>
        <s v="CAZADORES BLANCO TEQUILA WHITE - TEQUILA-BLANCO - 750 ML"/>
        <s v="CORAZON DE AGAVE BLANCO WHITE TEQUILA - TEQUILA-BLANCO - 750 ML"/>
        <s v="JOSE CUERVO ESPECIAL SILVER - TEQUILA-BLANCO - 200 ML"/>
        <s v="JOSE CUERVO ESPECIAL SILVER - TEQUILA-BLANCO - 375 ML"/>
        <s v="JOSE CUERVO ESPECIAL SILVER - TEQUILA-BLANCO - 750 ML"/>
        <s v="JOSE CUERVO ESPECIAL SILVER - TEQUILA-BLANCO - 1.0 LTR"/>
        <s v="JOSE CUERVO ESPECIAL SILVER - TEQUILA-BLANCO - 1.75 LTR"/>
        <s v="JOSE CUERVO TRADICIONAL PLATA EDITION - TEQUILA-BLANCO - 750 ML"/>
        <s v="1800 BLANCO - TEQUILA-BLANCO - 200 ML"/>
        <s v="1800 BLANCO - TEQUILA-BLANCO - 375 ML"/>
        <s v="1800 BLANCO - TEQUILA-BLANCO - 750 ML"/>
        <s v="1800 BLANCO - TEQUILA-BLANCO - 1.75 LTR"/>
        <s v="EL JIMADOR SILVER TEQUILA (WAS BLANCO) - TEQUILA-BLANCO - 750 ML"/>
        <s v="FAMILIA CAMARENA SILVER TEQUILA - TEQUILA-BLANCO - 50 ML"/>
        <s v="FAMILIA CAMARENA SILVER TEQUILA - TEQUILA-BLANCO - 200 ML"/>
        <s v="FAMILIA CAMARENA SILVER TEQUILA - TEQUILA-BLANCO - 375 ML"/>
        <s v="EXOTICO BLANCO TEQUILA - TEQUILA-BLANCO - 750 ML"/>
        <s v="JUAREZ - TEQUILA-BLANCO - 1.75 LTR"/>
        <s v="LUNAZUL BLANCO TEQUILA - TEQUILA-BLANCO - 750 ML"/>
        <s v="MCCORMICK SILVER TEQUILA - TEQUILA-BLANCO - 1.75 LTR"/>
        <s v="MILAGRO SILVER - TEQUILA-BLANCO - 750 ML"/>
        <s v="MONTEZUMA - TEQUILA-BLANCO - 1.75 LTR"/>
        <s v="OLMECA ALTOS PLATA 100% DE AGAVE TEQUILA - TEQUILA-BLANCO - 750 ML"/>
        <s v="OLMECA ALTOS PLATA 100% DE AGAVE TEQUILA - TEQUILA-BLANCO - 1.75 LTR"/>
        <s v="OLMECA ALTOS PLATA 100% DE AGAVE TEQUILA - TEQUILA-BLANCO - 375 ML"/>
        <s v="OLMECA ALTOS REPOSADO 100% DE AGAVE TEQ - TEQUILA-REPOSADO - 375 ML"/>
        <s v="PATRON SILVER TEQUILA - TEQUILA-BLANCO - 50 ML"/>
        <s v="PATRON SILVER TEQUILA - TEQUILA-BLANCO - 375 ML"/>
        <s v="PATRON SILVER TEQUILA - TEQUILA-BLANCO - 750 ML"/>
        <s v="PATRON SILVER TEQUILA - TEQUILA-BLANCO - 1.75 LTR"/>
        <s v="GRAN PATRON PLATINUM SILVER TEQUILA - TEQUILA-BLANCO - 750 ML"/>
        <s v="HORNITOS LIME SHOT TEQUILA (WHITE) - TEQUILA-FLAVORED - 750 ML"/>
        <s v="HORNITOS PLATA WHITE TEQUILA - TEQUILA-BLANCO - 750 ML"/>
        <s v="SAUZA HACIENDA SILVER TEQUILA - TEQUILA-BLANCO - 750 ML"/>
        <s v="SAUZA TRES GENERACIONES PLATA WHITE - TEQUILA-BLANCO - 750 ML"/>
        <s v="TORADA - TEQUILA-BLANCO - 750 ML"/>
        <s v="TORADA - TEQUILA-BLANCO - 1.0 LTR"/>
        <s v="TORADA - TEQUILA-BLANCO - 1.75 LTR"/>
        <s v="TWO FINGERS - TEQUILA-BLANCO - 750 ML"/>
        <s v="HORNITOS BLACK BARREL ANEJO TEQUILA - TEQUILA-ANEJO - 750 ML"/>
        <s v="EL TORO GOLD TEQUILA - TEQUILA-GOLD - 1.0 LTR"/>
        <s v="ARISTOCRAT SUPREME GOLD TEQUILA - TEQUILA-GOLD - 750 ML"/>
        <s v="ARISTOCRAT SUPREME GOLD TEQUILA - TEQUILA-GOLD - 1.0 LTR"/>
        <s v="CAZADORES ANEJO GOLD TEQUILA - TEQUILA-ANEJO - 750 ML"/>
        <s v="CAZADORES REPOSADO GOLD TEQUILA - TEQUILA-REPOSADO - 750 ML"/>
        <s v="CABO WABO REPOSADO GOLD TEQUILA - TEQUILA-REPOSADO - 750 ML"/>
        <s v="DON JULIO ANEJO TEQUILA GOLD - TEQUILA-ANEJO - 750 ML"/>
        <s v="CASAMIGOS REPOSADO TEQUILA 100% AGAVE - TEQUILA-REPOSADO - 750 ML"/>
        <s v="EL MAYOR REPOSADO - TEQUILA-REPOSADO - 750 ML"/>
        <s v="CUERVO ESPECIAL - TEQUILA-GOLD - 50 ML"/>
        <s v="CUERVO ESPECIAL - TEQUILA-GOLD - 200 ML"/>
        <s v="CUERVO ESPECIAL FLASK BOTTLE - TEQUILA-GOLD - 375 ML"/>
        <s v="CUERVO ESPECIAL - TEQUILA-GOLD - 750 ML"/>
        <s v="CUERVO ESPECIAL - TEQUILA-GOLD - 1.0 LTR"/>
        <s v="CUERVO ESPECIAL - TEQUILA-GOLD - 1.75 LTR"/>
        <s v="1800 REPOSADO TEQUILA - TEQUILA-REPOSADO - 375 ML"/>
        <s v="1800 REPOSADO TEQUILA - TEQUILA-REPOSADO - 750 ML"/>
        <s v="1800 REPOSADO TEQUILA - TEQUILA-REPOSADO - 1.75 LTR"/>
        <s v="JOSE CUERVO TRADICIONAL - TEQUILA-GOLD - 750 ML"/>
        <s v="CORRALEJO REPOSADO GOLD TEQUILA - TEQUILA-REPOSADO - 750 ML"/>
        <s v="EL JIMADOR REPOSADO TEQUILA - TEQUILA-REPOSADO - 1.75 LTR"/>
        <s v="EL JIMADOR REPOSADO TEQUILA - TEQUILA-REPOSADO - 750 ML"/>
        <s v="EXOTICO REPOSADO TEQUILA - TEQUILA-REPOSADO - 750 ML"/>
        <s v="LUNAZUL REPOSADO TEQUILA - TEQUILA-REPOSADO - 750 ML"/>
        <s v="MAESTRO DOBEL DIAMANTE REPOSADO TEQUILA - TEQUILA-REPOSADO - 750 ML"/>
        <s v="MARGARITAVILLE GOLD TEQUILA - TEQUILA-GOLD - 1.0 LTR"/>
        <s v="FAMILIA CAMARENA REPOSADO TEQUILA - TEQUILA-REPOSADO - 375 ML"/>
        <s v="MCCORMICK GOLD TEQUILA - TEQUILA-GOLD - 1.75 LTR"/>
        <s v="MONTEZUMA - TEQUILA-GOLD - 750 ML"/>
        <s v="MONTEZUMA - TEQUILA-GOLD - 1.75 LTR"/>
        <s v="MILAGRO REPOSADO - TEQUILA-REPOSADO - 750 ML"/>
        <s v="OLMECA ALTOS REPOSADO 100% DE AGAVE TEQ - TEQUILA-REPOSADO - 750 ML"/>
        <s v="OLMECA ALTOS REPOSADO 100% DE AGAVE TEQ - TEQUILA-REPOSADO - 1.75 LTR"/>
        <s v="PATRON REPOSADO - TEQUILA-REPOSADO - 375 ML"/>
        <s v="PATRON ANEJO - TEQUILA-ANEJO - 375 ML"/>
        <s v="SAUZA HACIENDA GOLD TEQUILA - TEQUILA-GOLD - 1.0 LTR"/>
        <s v="HORNITOS REPOSADO TEQUILA - TEQUILA-REPOSADO - 750 ML"/>
        <s v="HORNITOS REPOSADO TEQUILA - TEQUILA-REPOSADO - 1.75 LTR"/>
        <s v="SAUZA TRES GENERACIONES ANEJO GOLD TEQ - TEQUILA-ANEJO - 750 ML"/>
        <s v="TORADA REPOSADO - TEQUILA-REPOSADO - 750 ML"/>
        <s v="TORADA REPOSADO - TEQUILA-REPOSADO - 1.75 LTR"/>
        <s v="TWO FINGERS - TEQUILA-GOLD - 750 ML"/>
        <s v="BELVEDERE PURE ORGANIC VODKA - VODKA-CLASSIC-IMP - 1.75 LTR"/>
        <s v="BELVEDERE PURE ORGANIC VODKA - VODKA-CLASSIC-IMP - 375 ML"/>
        <s v="SVEDKA MANGO PINEAPPLE FLAVORED VODKA - VODKA-FLVRD-IMP - 750 ML"/>
        <s v="SVEDKA STRAWBERRY LEMONADE FLAVORED VOD - VODKA-FLVRD-IMP - 750 ML"/>
        <s v="EXCLUSIV 1 VODKA MOLDOVA - VODKA-CLASSIC-IMP - 200 ML"/>
        <s v="EXCLUSIV 1 VODKA MOLDOVA - VODKA-CLASSIC-IMP - 750 ML"/>
        <s v="EXCLUSIV 1 VODKA MOLDOVA - VODKA-CLASSIC-IMP - 1.75 LTR"/>
        <s v="ABSOLUT - VODKA-CLASSIC-IMP - 50 ML"/>
        <s v="ABSOLUT - VODKA-CLASSIC-IMP - 200 ML"/>
        <s v="ABSOLUT - VODKA-CLASSIC-IMP - 375 ML"/>
        <s v="ABSOLUT - VODKA-CLASSIC-IMP - 750 ML"/>
        <s v="ABSOLUT - VODKA-CLASSIC-IMP - 1.0 LTR"/>
        <s v="ABSOLUT - VODKA-CLASSIC-IMP - 1.75 LTR"/>
        <s v="ABSOLUT PEACH - VODKA-FLVRD-IMP - 750 ML"/>
        <s v="ABSOLUT PEPPAR - VODKA-FLVRD-IMP - 750 ML"/>
        <s v="ABSOLUT CITRON - VODKA-FLVRD-IMP - 750 ML"/>
        <s v="ABSOLUT CITRON - VODKA-FLVRD-IMP - 1.75 LTR"/>
        <s v="ABSOLUT PEARS - VODKA-FLVRD-IMP - 750 ML"/>
        <s v="ABSOLUT RASPBERRY FLAVORED VODKA - VODKA-FLVRD-IMP - 750 ML"/>
        <s v="ABSOLUT VANILIA - VODKA-FLVRD-IMP - 750 ML"/>
        <s v="ABSOLUT MANDRIN FLAVORED VODKA - VODKA-FLVRD-IMP - 750 ML"/>
        <s v="CRYSTAL HEAD VODKA (CANADA) - VODKA-CLASSIC-IMP - 750 ML"/>
        <s v="CIROC SNAP FROST VODKA - VODKA-CLASSIC-IMP - 200 ML"/>
        <s v="EFFEN DUTCH VODKA - VODKA-CLASSIC-IMP - 750 ML"/>
        <s v="CIROC SNAP FROST VODKA - VODKA-CLASSIC-IMP - 50 ML"/>
        <s v="CIROC SNAP FROST VODKA - VODKA-CLASSIC-IMP - 375 ML"/>
        <s v="CIROC SNAP FROST VODKA - VODKA-CLASSIC-IMP - 1.75 LTR"/>
        <s v="GREY GOOSE LE CITRON FLAVORED VODKA - VODKA-FLVRD-IMP - 750 ML"/>
        <s v="BURNETT'S VODKA 80 PROOF - VODKA-CLASSIC-DOM - 50 ML"/>
        <s v="GREY GOOSE IMPORTED VODKA - VODKA-CLASSIC-IMP - 200 ML"/>
        <s v="FRIS 80 SKANDIA VODKA DENMARK - VODKA-CLASSIC-IMP - 750 ML"/>
        <s v="GREY GOOSE IMPORTED VODKA - VODKA-CLASSIC-IMP - 1.0 LTR"/>
        <s v="GREY GOOSE IMPORTED VODKA - VODKA-CLASSIC-IMP - 375 ML"/>
        <s v="GREY GOOSE IMPORTED VODKA - VODKA-CLASSIC-IMP - 1.75 LTR"/>
        <s v="GREY GOOSE IMPORTED VODKA - VODKA-CLASSIC-IMP - 750 ML"/>
        <s v="GREY GOOSE VODKA L'ORANGE - VODKA-FLVRD-IMP - 750 ML"/>
        <s v="KETEL ONE CITROEN VODKA - VODKA-FLVRD-IMP - 750 ML"/>
        <s v="KETEL ONE DUTCH VODKA - VODKA-CLASSIC-IMP - 375 ML"/>
        <s v="KETEL ONE DUTCH VODKA - VODKA-CLASSIC-IMP - 750 ML"/>
        <s v="KETEL ONE DUTCH VODKA - VODKA-CLASSIC-IMP - 1.0 LTR"/>
        <s v="KETEL ONE DUTCH VODKA - VODKA-CLASSIC-IMP - 1.75 LTR"/>
        <s v="MONOPOLOWA WHITE LABEL (OLD LABEL) - VODKA-CLASSIC-IMP - 1.0 LTR"/>
        <s v="SOBIESKI POLISH VODKA - VODKA-CLASSIC-IMP - 1.75 LTR"/>
        <s v="PEARL VODKA - VODKA-CLASSIC-DOM - 750 ML"/>
        <s v="PEARL VODKA - VODKA-CLASSIC-DOM - 1.75 LTR"/>
        <s v="PINNACLE VODKA - VODKA-CLASSIC-DOM - 750 ML"/>
        <s v="LUKSUSOWA POTATO - VODKA-CLASSIC-IMP - 750 ML"/>
        <s v="LUKSUSOWA POTATO - VODKA-CLASSIC-IMP - 1.75 LTR"/>
        <s v="GREY GOOSE LA POIRE FLAVORED VODKA - VODKA-FLVRD-IMP - 750 ML"/>
        <s v="PINNACLE 100 PROOF VODKA - VODKA-CLASSIC-DOM - 750 ML"/>
        <s v="SOBIESKI POLISH VODKA - VODKA-CLASSIC-IMP - 750 ML"/>
        <s v="PINNACLE VODKA - VODKA-CLASSIC-DOM - 375 ML"/>
        <s v="PEARL POMEGRANATE FLAVORED VODKA DSS - VODKA-FLVRD-DOM - 750 ML"/>
        <s v="STOLI CITROS - VODKA-FLVRD-IMP - 750 ML"/>
        <s v="STOLI OHRANJ VODKA - VODKA-FLVRD-IMP - 750 ML"/>
        <s v="STOLI 80 - VODKA-CLASSIC-IMP - 750 ML"/>
        <s v="STOLI 80 - VODKA-CLASSIC-IMP - 1.0 LTR"/>
        <s v="STOLI 80 - VODKA-CLASSIC-IMP - 1.75 LTR"/>
        <s v="REYKA ICELAND VODKA - VODKA-CLASSIC-IMP - 750 ML"/>
        <s v="REYKA ICELAND VODKA - VODKA-CLASSIC-IMP - 1.75 LTR"/>
        <s v="STOLI BLUEBERI BLUEBERRY VODKA - VODKA-FLVRD-IMP - 750 ML"/>
        <s v="SVEDKA SWEDISH VODKA - VODKA-CLASSIC-IMP - 1.0 LTR"/>
        <s v="SVEDKA SWEDISH VODKA - VODKA-CLASSIC-IMP - 750 ML"/>
        <s v="TANQUERAY STERLING - VODKA-CLASSIC-IMP - 750 ML"/>
        <s v="STOLI RAZBERI FLAVORED VODKA - VODKA-FLVRD-IMP - 750 ML"/>
        <s v="STOLI VANIL FLAVORED VODKA - VODKA-FLVRD-IMP - 750 ML"/>
        <s v="THREE OLIVES VODKA - VODKA-CLASSIC-IMP - 1.75 LTR"/>
        <s v="THREE OLIVES GRAPE FLV VODKA - VODKA-FLVRD-IMP - 750 ML"/>
        <s v="ARISTOCRAT SUPREME - VODKA-CLASSIC-DOM - 200 ML"/>
        <s v="ARISTOCRAT SUPREME - VODKA-CLASSIC-DOM - 375 ML"/>
        <s v="ARISTOCRAT SUPREME - VODKA-CLASSIC-DOM - 750 ML TRV"/>
        <s v="ARISTOCRAT SUPREME - VODKA-CLASSIC-DOM - 1.0 LTR"/>
        <s v="ARISTOCRAT SUPREME - VODKA-CLASSIC-DOM - 1.75 LTR"/>
        <s v="PINNACLE VODKA - VODKA-CLASSIC-DOM - 1.0 LTR"/>
        <s v="PINNACLE VODKA - VODKA-CLASSIC-DOM - 750 ML TRV"/>
        <s v="BARTON - VODKA-CLASSIC-DOM - 1.0 LTR"/>
        <s v="BARTON - VODKA-CLASSIC-DOM - 1.75 LTR"/>
        <s v="ABSOLUT MANGO FLAVORED VODKA - VODKA-FLVRD-IMP - 750 ML"/>
        <s v="BLUE ICE POTATO VODKA - VODKA-CLASSIC-DOM - 750 ML"/>
        <s v="BLUE ICE POTATO VODKA - VODKA-CLASSIC-DOM - 1.75 LTR"/>
        <s v="BURNETT'S VODKA 80 PROOF - VODKA-CLASSIC-DOM - 750 ML TRV"/>
        <s v="BURNETT'S VODKA 80 PROOF - VODKA-CLASSIC-DOM - 200 ML"/>
        <s v="BURNETT'S VODKA 80 PROOF - VODKA-CLASSIC-DOM - 750 ML"/>
        <s v="BURNETT'S VODKA 80 PROOF - VODKA-CLASSIC-DOM - 1.0 LTR"/>
        <s v="PINNACLE 100 PROOF VODKA - VODKA-CLASSIC-DOM - 1.75 LTR"/>
        <s v="CATHEAD VODKA - VODKA-CLASSIC-DOM - 750 ML"/>
        <s v="PINNACLE WHIPPED CREAM FLAVORED VODKA - VODKA-FLVRD-IMP - 750 ML"/>
        <s v="CROWN RUSSE (PET) - VODKA-CLASSIC-DOM - 375 ML"/>
        <s v="CROWN RUSSE - VODKA-CLASSIC-DOM - 1.0 LTR"/>
        <s v="CROWN RUSSE (PET) - VODKA-CLASSIC-DOM - 1.75 LTR"/>
        <s v="PEARL CUCUMBER FLAVORED VODKA DSS - VODKA-FLVRD-DOM - 750 ML"/>
        <s v="CATHEAD VODKA - VODKA-CLASSIC-DOM - 1.75 LTR"/>
        <s v="PINNACLE CAKE FLAVORED VODKA (DSS) - VODKA-FLVRD-IMP - 750 ML"/>
        <s v="DOBRA - VODKA-CLASSIC-DOM - 200 ML"/>
        <s v="DOBRA - VODKA-CLASSIC-DOM - 1.75 LTR"/>
        <s v="PINNACLE PINEAPPLE FLAVORED VODKA - VODKA-FLVRD-IMP - 750 ML"/>
        <s v="PINNACLE PEACH FLAVORED VODKA (DSS) - VODKA-FLVRD-IMP - 750 ML"/>
        <s v="GILBEYS VODKA* - VODKA-CLASSIC-DOM - 1.0 LTR"/>
        <s v="DEEP EDDY VODKA - VODKA-CLASSIC-DOM - 750 ML"/>
        <s v="DEEP EDDY VODKA - VODKA-CLASSIC-DOM - 1.75 LTR"/>
        <s v="PINNACLE SALTED CARAMEL FLVD VODKA (DSS) - VODKA-FLVRD-IMP - 750 ML"/>
        <s v="HANGAR 1 VODKA - VODKA-CLASSIC-DOM - 750 ML"/>
        <s v="ABSOLUT GRAPEFRUIT FLAVORED VODKA - VODKA-FLVRD-IMP - 750 ML"/>
        <s v="CIROC SNAP FROST VODKA - VODKA-CLASSIC-IMP - 1.0 LTR"/>
        <s v="CIROC SNAP FROST VODKA - VODKA-CLASSIC-IMP - 750 ML"/>
        <s v="MCCORMICK - VODKA-CLASSIC-DOM - 1.0 LTR"/>
        <s v="MCCORMICK - VODKA-CLASSIC-DOM - 1.75 LTR"/>
        <s v="NEW AMSTERDAM VODKA - VODKA-CLASSIC-DOM - 50 ML"/>
        <s v="NEW AMSTERDAM VODKA - VODKA-CLASSIC-DOM - 100 ML"/>
        <s v="NEW AMSTERDAM VODKA - VODKA-CLASSIC-DOM - 200 ML"/>
        <s v="NEW AMSTERDAM VODKA FLASK - VODKA-CLASSIC-DOM - 375 ML"/>
        <s v="NEW AMSTERDAM VODKA - VODKA-CLASSIC-DOM - 1.0 LTR"/>
        <s v="NEW AMSTERDAM VODKA - VODKA-CLASSIC-DOM - 1.75 LTR"/>
        <s v="OCEAN VODKA (HAWAII) - VODKA-CLASSIC-DOM - 750 ML"/>
        <s v="ELIT IMPORTED VODKA - VODKA-CLASSIC-IMP - 750 ML"/>
        <s v="MR BOSTON - VODKA-CLASSIC-DOM - 1.0 LTR"/>
        <s v="POPOV 80PRF PREMIUM BLND VODKA SPECIALTY - VODKA-CLASSIC-DOM - 1.75 LTR"/>
        <s v="RAIN VODKA - VODKA-CLASSIC-DOM - 750 ML"/>
        <s v="SEAGRAM'S EXTRA SMOOTH VODKA - VODKA-CLASSIC-DOM - 750 ML"/>
        <s v="SEAGRAM'S EXTRA SMOOTH VODKA - VODKA-CLASSIC-DOM - 1.0 LTR"/>
        <s v="SEAGRAM'S EXTRA SMOOTH VODKA - VODKA-CLASSIC-DOM - 1.75 LTR"/>
        <s v="SKOL - VODKA-CLASSIC-DOM - 1.75 LTR"/>
        <s v="SKYY - VODKA-CLASSIC-DOM - 375 ML"/>
        <s v="SKYY - VODKA-CLASSIC-DOM - 750 ML"/>
        <s v="SKYY - VODKA-CLASSIC-DOM - 1.0 LTR"/>
        <s v="SKYY - VODKA-CLASSIC-DOM - 1.75 LTR"/>
        <s v="SMIRNOFF - VODKA-CLASSIC-DOM - 50 ML"/>
        <s v="SMIRNOFF - VODKA-CLASSIC-DOM - 200 ML"/>
        <s v="SMIRNOFF - VODKA-CLASSIC-DOM - 375 ML"/>
        <s v="SMIRNOFF - VODKA-CLASSIC-DOM - 750 ML"/>
        <s v="SMIRNOFF - VODKA-CLASSIC-DOM - 1.0 LTR"/>
        <s v="TAAKA - VODKA-CLASSIC-DOM - 50 ML"/>
        <s v="TAAKA - VODKA-CLASSIC-DOM - 200 ML"/>
        <s v="TAAKA - VODKA-CLASSIC-DOM - 750 ML"/>
        <s v="TAAKA - VODKA-CLASSIC-DOM - 1.0 LTR"/>
        <s v="TAAKA - VODKA-CLASSIC-DOM - 100 ML"/>
        <s v="TAAKA - VODKA-CLASSIC-DOM - 750 ML TRV"/>
        <s v="PLATINUM 7X VODKA (WAS TAAKA PLATINUM) - VODKA-CLASSIC-DOM - 200 ML"/>
        <s v="PLATINUM 7X VODKA (WAS TAAKA PLATINUM) - VODKA-CLASSIC-DOM - 375 ML"/>
        <s v="PLATINUM 7X VODKA (WAS TAAKA PLATINUM) - VODKA-CLASSIC-DOM - 750 ML"/>
        <s v="PLATINUM 7X VODKA (WAS TAAKA PLATINUM) - VODKA-CLASSIC-DOM - 1.75 LTR"/>
        <s v="360 VODKA - VODKA-CLASSIC-DOM - 750 ML"/>
        <s v="360 VODKA - VODKA-CLASSIC-DOM - 1.75 LTR"/>
        <s v="TITO HANDMADE TEXAS VODKA - VODKA-CLASSIC-DOM - 375 ML"/>
        <s v="TITO HANDMADE TEXAS VODKA - VODKA-CLASSIC-DOM - 750 ML"/>
        <s v="TITO HANDMADE TEXAS VODKA - VODKA-CLASSIC-DOM - 1.0 LTR"/>
        <s v="TITO HANDMADE TEXAS VODKA - VODKA-CLASSIC-DOM - 1.75 LTR"/>
        <s v="TITO HANDMADE TEXAS VODKA - VODKA-CLASSIC-DOM - 200 ML"/>
        <s v="TITO'S HANDMADE VODKA/12B-SHRINKWRAP SLV - VODKA-CLASSIC-DOM - 50 ML"/>
        <s v="WHEATLEY VODKA - VODKA-CLASSIC-DOM - 1.75 LTR"/>
        <s v="BURNETT'S VODKA 100 PROOF - VODKA-CLASSIC-DOM - 1.75 LTR"/>
        <s v="CATHEAD BITTER ORANGE FLAVORED VODKA - VODKA-FLVRD-DOM - 750 ML"/>
        <s v="CATHEAD BITTER ORANGE FLAVORED VODKA - VODKA-FLVRD-DOM - 1.0 LTR"/>
        <s v="NEW AMSTERDAM VODKA - VODKA-CLASSIC-DOM - 375 ML"/>
        <s v="TAAKA APPLE FLAVORED VODKA - VODKA-FLVRD-DOM - 750 ML"/>
        <s v="SMIRNOFF - VODKA-CLASSIC-DOM - 1.75 LTR"/>
        <s v="DEEP EDDY PEACH FLAVORED VODKA - VODKA-FLVRD-DOM - 750 ML"/>
        <s v="TAAKA PINEAPPLE FLAVORED VODKA - VODKA-FLVRD-DOM - 750 ML"/>
        <s v="DEEP EDDY LEMON FLAVORED VODKA - VODKA-FLVRD-DOM - 750 ML"/>
        <s v="NEW AMSTERDAM MANGO FLAVORED VODKA - VODKA-FLVRD-DOM - 375 ML"/>
        <s v="BURNETT'S RED BERRY FLAVORED VODKA - VODKA-FLVRD-DOM - 750 ML"/>
        <s v="DEEP EDDY CRANBERRY FLAVORED VODKA - VODKA-FLVRD-DOM - 750 ML"/>
        <s v="NEW AMSTERDAM PINEAPPLE FLAVORED VODKA - VODKA-FLVRD-DOM - 50 ML"/>
        <s v="NEW AMSTERDAM PINEAPPLE FLAVORED VODKA - VODKA-FLVRD-DOM - 200 ML"/>
        <s v="NEW AMSTERDAM PINEAPPLE FLAVORED VODKA - VODKA-FLVRD-DOM - 375 ML"/>
        <s v="NEW AMSTERDAM PINEAPPLE FLAVORED VODKA - VODKA-FLVRD-DOM - 1.75 LTR"/>
        <s v="NEW AMSTERDAM COCONUT FLAVORED VODKA - VODKA-FLVRD-DOM - 375 ML"/>
        <s v="NEW AMSTERDAM COCONUT FLAVORED VODKA - VODKA-FLVRD-DOM - 1.75 LTR"/>
        <s v="NEW AMSTERDAM PEACH FLAVORED VODKA - VODKA-FLVRD-DOM - 1.75 LTR"/>
        <s v="NEW AMSTERDAM RED BERRY FLAVORED VODKA - VODKA-FLVRD-DOM - 1.75 LTR"/>
        <s v="DEEP EDDY RUBY RED GRAPEFRUIT FLVRD VOD - VODKA-FLVRD-DOM - 750 ML"/>
        <s v="DEEP EDDY SWEET TEA FLAVORED VODKA - VODKA-FLVRD-DOM - 750 ML"/>
        <s v="BURNETT'S STRAWBERRY BANANA FLAVORED VOD - VODKA-FLVRD-DOM - 750 ML"/>
        <s v="TAAKA PEACH FLAVORED VODKA - VODKA-FLVRD-DOM - 375 ML"/>
        <s v="TAAKA PEACH FLAVORED VODKA - VODKA-FLVRD-DOM - 750 ML"/>
        <s v="NEW AMSTERDAM PEACH FLAVORED VODKA - VODKA-FLVRD-DOM - 50 ML"/>
        <s v="NEW AMSTERDAM PEACH FLAVORED VODKA - VODKA-FLVRD-DOM - 200 ML"/>
        <s v="NEW AMSTERDAM PEACH FLAVORED VODKA - VODKA-FLVRD-DOM - 375 ML"/>
        <s v="NEW AMSTERDAM RED BERRY FLAVORED VODKA - VODKA-FLVRD-DOM - 50 ML"/>
        <s v="NEW AMSTERDAM RED BERRY FLAVORED VODKA - VODKA-FLVRD-DOM - 200 ML"/>
        <s v="NEW AMSTERDAM RED BERRY FLAVORED VODKA - VODKA-FLVRD-DOM - 375 ML"/>
        <s v="TAAKA FRUIT PUNCH FLAVORED VODKA - VODKA-FLVRD-DOM - 750 ML"/>
        <s v="TAAKA WHIPPED CREAM FLAVORED VODKA - VODKA-FLVRD-DOM - 750 ML"/>
        <s v="SMIRNOFF SILVER - VODKA-CLASSIC-DOM - 750 ML"/>
        <s v="SMIRNOFF SILVER - VODKA-CLASSIC-DOM - 1.75 LTR"/>
        <s v="360 DOUBLE CHOCOLATE FLAVORED VODKA - VODKA-FLVRD-DOM - 750 ML"/>
        <s v="FIREFLY SWEET TEA VODKA - VODKA-FLVRD-DOM - 750 ML"/>
        <s v="BURNETT'S STRAWBERRY FLAVORED VODKA - VODKA-FLVRD-DOM - 750 ML"/>
        <s v="BURNETT'S BLUEBERRY FLAVORED VODKA - VODKA-FLVRD-DOM - 750 ML"/>
        <s v="BURNETT'S PEACH FLAVORED VODKA - VODKA-FLVRD-DOM - 750 ML"/>
        <s v="BURNETT'S WATERMELON FLAVORED VODKA - VODKA-FLVRD-DOM - 750 ML"/>
        <s v="BURNETT'S CITRUS FLAVORED VODKA - VODKA-FLVRD-DOM - 1.75 LTR"/>
        <s v="BURNETT'S PINEAPPLE FLAVORED VODKA - VODKA-FLVRD-DOM - 750 ML"/>
        <s v="360 SORRENTO LEMON FLAVORED VODKA - VODKA-FLVRD-DOM - 750 ML"/>
        <s v="CATHEAD HONEYSUCKLE FLAVORED VODKA - VODKA-FLVRD-DOM - 750 ML"/>
        <s v="UV BLUE RASPBERRY FLAVORED VODKA - VODKA-FLVRD-DOM - 750 ML"/>
        <s v="TAAKA PINK LEMONADE FLAVORED VODKA - VODKA-FLVRD-DOM - 750 ML"/>
        <s v="360 MADAGASCAR VANILLA FLAVORED VODKA - VODKA-FLVRD-DOM - 750 ML"/>
        <s v="360 GEORGIA PEACH FLAVORED VODKA - VODKA-FLVRD-DOM - 750 ML"/>
        <s v="BURNETT'S WHIPPED CREAM FLAVORED VODKA - VODKA-FLVRD-DOM - 750 ML"/>
        <s v="CIROC VS FRENCH BRANDY - BRNDY/CGNC-IMP - 1.0 LTR"/>
        <s v="CIROC APPLE FLAVORED VODKA SPECIALTY - VODKA-FLVRD-IMP - 50 ML"/>
        <s v="CIROC APPLE FLAVORED VODKA SPECIALTY - VODKA-FLVRD-IMP - 375 ML"/>
        <s v="CIROC APPLE FLAVORED VODKA SPECIALTY - VODKA-FLVRD-IMP - 750 ML"/>
        <s v="CIROC PINEAPPLE FLAVOR VODKA SPECIALTY - VODKA-FLVRD-IMP - 200 ML"/>
        <s v="CIROC PINEAPPLE FLAVOR VODKA SPECIALTY - VODKA-FLVRD-IMP - 375 ML"/>
        <s v="CIROC PINEAPPLE FLAVOR VODKA SPECIALTY - VODKA-FLVRD-IMP - 750 ML"/>
        <s v="CIROC PEACH FLAVORED VODKA SPECIALTY - VODKA-FLVRD-IMP - 50 ML"/>
        <s v="CIROC PEACH FLAVORED VODKA SPECIALTY - VODKA-FLVRD-IMP - 375 ML"/>
        <s v="CIROC PEACH FLAVORED VODKA SPECIALTY - VODKA-FLVRD-IMP - 1.75 LTR"/>
        <s v="CIROC PEACH FLAVORED VODKA SPECIALTY - VODKA-FLVRD-IMP - 1.0 LTR"/>
        <s v="CIROC PEACH FLAVORED VODKA SPECIALTY - VODKA-FLVRD-IMP - 750 ML"/>
        <s v="CIROC PEACH FLAVORED VODKA SPECIALTY - VODKA-FLVRD-IMP - 200 ML"/>
        <s v="CIROC COCONUT FLAVORED VODKA SPECIALTY - VODKA-FLVRD-IMP - 375 ML"/>
        <s v="CIROC COCONUT FLAVORED VODKA SPECIALTY - VODKA-FLVRD-IMP - 200 ML"/>
        <s v="CIROC COCONUT FLAVORED VODKA SPECIALTY - VODKA-FLVRD-IMP - 750 ML"/>
        <s v="CIROC RED BERRY FLAVORED VODKA SPECIALTY - VODKA-FLVRD-IMP - 1.0 LTR"/>
        <s v="CIROC RED BERRY FLAVORED VODKA SPECIALTY - VODKA-FLVRD-IMP - 750 ML"/>
        <s v="CIROC RED BERRY FLAVORED VODKA SPECIALTY - VODKA-FLVRD-IMP - 200 ML"/>
        <s v="CIROC RED BERRY FLAVORED VODKA SPECIALTY - VODKA-FLVRD-IMP - 50 ML"/>
        <s v="CIROC RED BERRY FLAVORED VODKA SPECIALTY - VODKA-FLVRD-IMP - 375 ML"/>
        <s v="CIROC RED BERRY FLAVORED VODKA SPECIALTY - VODKA-FLVRD-IMP - 1.75 LTR"/>
        <s v="SMIRNOFF CHERRY FLAVORED (DSS) - VODKA-FLVRD-DOM - 750 ML"/>
        <s v="SMIRNOFF CITRUS FLAVORED (DSS) - VODKA-FLVRD-DOM - 750 ML"/>
        <s v="SMIRNOFF GREEN APPLE FLAVORED (DSS) - VODKA-FLVRD-DOM - 750 ML"/>
        <s v="SMIRNOFF KISSED CARAMEL FLAVORED (DSS) - VODKA-FLVRD-DOM - 750 ML"/>
        <s v="SMIRNOFF PINEAPPLE FLAVORED (DSS) - VODKA-FLVRD-DOM - 750 ML"/>
        <s v="SMIRNOFF STRAWBERRY FLAVORED (DSS) - VODKA-FLVRD-DOM - 750 ML"/>
        <s v="SMIRNOFF VANILLA FLAVORED (DSS) - VODKA-FLVRD-DOM - 750 ML"/>
        <s v="SMIRNOFF WHIPPED CREAM FLAVORED (DSS) - VODKA-FLVRD-DOM - 750 ML"/>
        <s v="CASAMIGOS BLANCO TEQUILA 100% AGAVE - TEQUILA-BLANCO - 750 ML"/>
        <s v="PAUL MASSON GRANDE AMBER RED BERRY BRNDY - BRNDY/CGNC-DOM - 375 ML"/>
        <s v="OLE SMOKY TENNESSEE MOONSHINE ORG UNAGED - DOM WHSKY-STRT-OTH - 750 ML"/>
        <s v="CANADIAN RICH &amp; RARE APPLE FLAVORED - CAN-US BLND-US BTLD - 750 ML"/>
        <s v="TUACA LIQUORE ORIGINALE - CRDL-LQR&amp;SPC-CRM - 750 ML"/>
        <s v="CANADIAN MIST PET EASY POUR PSL LABEL - CAN-US BLND-US BTLD - 1.75 LTR"/>
        <s v="99 BANANAS SCHNAPPS - CRDL-SNPS-OTH - 50 ML"/>
        <s v="OLD GRAND DAD SPECIAL SELECT - DOM WHSKY-STRT-BRBN/TN - 750 ML"/>
        <s v="CHI-CHI'S RUBY RED MARGARITA - COCKTAILS - 1.75 LTR"/>
        <s v="JOSE CUERVO AUTHENTIC PINK LEMONADE - COCKTAILS - 1.75 LTR"/>
        <s v="1800 ULTIMATE RASPBERRY MARGARITA R-T-D - COCKTAILS - 1.75 LTR"/>
        <s v="GLENFIDDICH 14Y BARREL RS IN NEW OAK BRL - SCOTCH-SNGL MALT - 750 ML"/>
        <s v="GRAND MARNIER - CRDL-LQR&amp;SPC-OTH - 1.0 LTR"/>
        <s v="NEW AMSTERDAM APPLE FLAVORED VODKA - VODKA-FLVRD-DOM - 50 ML"/>
        <s v="NEW AMSTERDAM APPLE FLAVORED VODKA - VODKA-FLVRD-DOM - 200 ML"/>
        <s v="NEW AMSTERDAM APPLE FLAVORED VODKA - VODKA-FLVRD-DOM - 375 ML"/>
        <s v="NEW AMSTERDAM APPLE FLAVORED VODKA - VODKA-FLVRD-DOM - 750 ML"/>
        <s v="NEW AMSTERDAM APPLE FLAVORED VODKA - VODKA-FLVRD-DOM - 1.75 LTR"/>
        <s v="NEW AMSTERDAM MANGO FLAVORED VODKA - VODKA-FLVRD-DOM - 1.75 LTR"/>
        <s v="USHER'S GREEN STRIPED - SCOTCH-BLND-US BTLD - 1.75 LTR"/>
        <s v="CROWN ROYAL VANILLA FLAVORED WHISKY - CAN-US BLND-US BTLD - 200 ML"/>
        <s v="CROWN ROYAL VANILLA FLAVORED WHISKY - CAN-US BLND-US BTLD - 375 ML"/>
        <s v="EVAN WILLIAMS PEACH - DOM WHSKY-BLND - 750 ML"/>
        <s v="HARTLEY BRANDY (ITALY) - BRNDY/CGNC-DOM - 750 ML"/>
        <s v="REDEMPTION RYE - DOM WHSKY-STRT-RYE - 750 ML"/>
        <s v="EL JIMADOR SILVER TEQUILA (WAS BLANCO) - TEQUILA-BLANCO - 1.75 LTR"/>
        <s v="PAUL MASSON GRANDE AMBER VS BRANDY PET - BRNDY/CGNC-DOM - 100 ML"/>
        <s v="SVEDKA SWEDISH VODKA PET - VODKA-CLASSIC-IMP - 375 ML"/>
        <s v="E &amp; J APPLE (BRANDY W/APPLE LIQUEUR) - BRNDY/CGNC-DOM - 200 ML"/>
        <s v="E &amp; J PEACH (BRANDY W/PEACH LIQUEUR) - BRNDY/CGNC-DOM - 200 ML"/>
        <s v="CIROC MANGO FLAVORED VODKA SPECIALTY - VODKA-FLVRD-IMP - 375 ML"/>
        <s v="CIROC MANGO FLAVORED VODKA SPECIALTY - VODKA-FLVRD-IMP - 750 ML"/>
        <s v="OLD CHARTER 8 YEAR - DOM WHSKY-STRT-BRBN/TN - 750 ML TRV"/>
        <s v="OLD CHARTER 8 YEAR - DOM WHSKY-STRT-BRBN/TN - 750 ML"/>
        <s v="OLD CHARTER 8 YEAR - DOM WHSKY-STRT-BRBN/TN - 1.0 LTR"/>
        <s v="OLD CHARTER 8 YEAR - DOM WHSKY-STRT-BRBN/TN - 1.75 LTR"/>
        <s v="JAMIESON PRICHARD'S SWEET LUCY - CRDL-LQR&amp;SPC-WHSKY SPCTY - 750 ML"/>
        <s v="PLANTERAY EXTRA OLD 20Y ANNIVERSARY RUM - RUM-AGED/DARK - 750 ML"/>
        <s v="FRIS 80 SKANDIA VODKA DENMARK - VODKA-CLASSIC-IMP - 1.75 LTR"/>
        <s v="CLYDE MAY'S STRAIGHT BOURBON 92 PROOF - DOM WHSKY-STRT-BRBN/TN - 750 ML"/>
        <s v="TIN CUP AMERICAN WHISKEY (COLORADO) - DOM WHSKY-STRT-OTH - 1.75 LTR"/>
        <s v="OLD CAMP PEACH PECAN WHISKEY (DSS) - DOM WHSKY-BLND - 750 ML"/>
        <s v="OLE SMOKY TENN MNSH HUNCH PUNCH LGHT 80P - DOM WHSKY-BLND - 750 ML"/>
        <s v="OLE SMOKY TENN MOONSHINE BLUE FLAME - DOM WHSKY-STRT-OTH - 750 ML"/>
        <s v="HORNITOS PLATA WHITE TEQUILA - TEQUILA-BLANCO - 375 ML"/>
        <s v="PAUL MASSON GRANDE AMBER APPLE FLAVORED - BRNDY/CGNC-DOM - 750 ML"/>
        <s v="PAUL MASSON GRANDE AMBER PINEAPPLE FLVRD - BRNDY/CGNC-DOM - 750 ML"/>
        <s v="JIM BEAM DOUBLE OAK KENTUCKY STRAIGHT BB - DOM WHSKY-STRT-BRBN/TN - 750 ML"/>
        <s v="WOODFORD RSV KENTUCKY STRAIGHT RYE - DOM WHSKY-STRT-RYE - 750 ML"/>
        <s v="E &amp; J PEACH (BRANDY W/PEACH LIQUEUR) - BRNDY/CGNC-DOM - 375 ML"/>
        <s v="THE GLENLIVET FOUNDERS RESERVE 80 PROOF - SCOTCH-SNGL MALT - 750 ML"/>
        <s v="THE MACALLAN DOUBLE CASK 12Y HIGHLAND SM - SCOTCH-SNGL MALT - 750 ML"/>
        <s v="AVION SILVER TEQUILA - TEQUILA-BLANCO - 375 ML"/>
        <s v="AVION REPOSADO TEQUILA - TEQUILA-REPOSADO - 750 ML"/>
        <s v="E &amp; J APPLE (BRANDY W/APPLE LIQUEUR) - BRNDY/CGNC-DOM - 1.75 LTR"/>
        <s v="EFFEN BLOOD ORANGE FLAVORED VODKA - VODKA-FLVRD-IMP - 750 ML"/>
        <s v="CROWN ROYAL VANILLA FLAVORED WHISKY - CAN-US BLND-US BTLD - 1.0 LTR"/>
        <s v="REVEL STOKE HARDCORE ROASTED APPLE WHK - CAN-US BLND-US BTLD - 750 ML"/>
        <s v="WILD TURKEY 81 STRAIGHT BOURBON - DOM WHSKY-STRT-BRBN/TN - 375 ML"/>
        <s v="CROWN ROYAL VANILLA FLAVORED WHISKY - CAN-US BLND-US BTLD - 1.75 LTR"/>
        <s v="BLUE CHAIR KEY LIME RUM CREAM - CRDL-CRM LQR - 50 ML"/>
        <s v="BLUE CHAIR KEY LIME RUM CREAM - CRDL-CRM LQR - 750 ML"/>
        <s v="BIRD DOG STRAWBERRY FLAVORED WHISKEY - DOM WHSKY-BLND - 750 ML"/>
        <s v="CANE RUN ESTATE ORIGINAL RUM (WHITE) - RUM-LIGHT - 750 ML"/>
        <s v="CANE RUN ESTATE ORIGINAL RUM (WHITE) - RUM-LIGHT - 1.75 LTR"/>
        <s v="OLE SMOKY TENN MOONSHINE APPLE PIE 70P - DOM WHSKY-BLND - 50 ML"/>
        <s v="OLE SMOKY TENN MNSH HUNCH PUNCH LGHT 80P - DOM WHSKY-BLND - 50 ML"/>
        <s v="99 PINEAPPLE SCHNAPPS LIQUEUR - CRDL-SNPS-OTH - 50 ML"/>
        <s v="DEEP EDDY RUBY RED GRAPEFRUIT FLVRD VOD - VODKA-FLVRD-DOM - 1.75 LTR"/>
        <s v="HERRADURA REPOSADO - TEQUILA-REPOSADO - 750 ML"/>
        <s v="HERRADURA SILVER - TEQUILA-BLANCO - 750 ML"/>
        <s v="ABSOLUT LIME FLAVORED VODKA - VODKA-FLVRD-IMP - 750 ML"/>
        <s v="SVEDKA BLUE RASPBERRY FLAVORED VODKA - VODKA-FLVRD-IMP - 750 ML"/>
        <s v="CIROC APPLE FLAVORED VODKA SPECIALTY - VODKA-FLVRD-IMP - 1.75 LTR"/>
        <s v="CIROC PINEAPPLE FLAVOR VODKA SPECIALTY - VODKA-FLVRD-IMP - 1.75 LTR"/>
        <s v="NEW AMSTERDAM RASPBERRY FLAVORED VODKA - VODKA-FLVRD-DOM - 750 ML"/>
        <s v="NEW AMSTERDAM RASPBERRY FLAVORED VODKA - VODKA-FLVRD-DOM - 375 ML"/>
        <s v="HORNITOS REPOSADO TEQUILA - TEQUILA-REPOSADO - 375 ML"/>
        <s v="REDEMPTION BOURBON STRAIGHT BOURBON WHSK - DOM WHSKY-STRT-BRBN/TN - 750 ML"/>
        <s v="REDEMPTION HIGH RYE STRAIGHT BOURBON - DOM WHSKY-STRT-BRBN/TN - 750 ML"/>
        <s v="WOODFORD RSV KENTUCKY STRAIGHT BOURBON - DOM WHSKY-STRT-SM BTCH - 50 ML"/>
        <s v="GENTLEMAN JACK - DOM WHSKY-STRT-BRBN/TN - 50 ML"/>
        <s v="JIM BEAM BLACK REPLICA - DOM WHSKY-STRT-BRBN/TN - 375 ML"/>
        <s v="CATHEAD VODKA - VODKA-CLASSIC-DOM - 1.0 LTR"/>
        <s v="CATHEAD HONEYSUCKLE FLAVORED VODKA - VODKA-FLVRD-DOM - 1.0 LTR"/>
        <s v="WOODFORD RSV KENTUCKY STRAIGHT BOURBON - DOM WHSKY-STRT-SM BTCH - 1.75 LTR"/>
        <s v="GEORGIA BLUE BLACK LABEL BOURBON (MS) - DOM WHSKY-STRT-OTH - 750 ML"/>
        <s v="NEW AMSTERDAM LEMON FLAVORED VODKA - VODKA-FLVRD-DOM - 750 ML"/>
        <s v="E &amp; J VANILLA (BRANDY W/VANILLA LIQUEUR) - BRNDY/CGNC-DOM - 375 ML"/>
        <s v="E &amp; J VANILLA (BRANDY W/VANILLA LIQUEUR) - BRNDY/CGNC-DOM - 750 ML"/>
        <s v="BAILEYS ALMANDE ALMOND MILK LIQUEUR - CRDL-LQR&amp;SPC-OTH - 750 ML"/>
        <s v="LARCENY KENTUCKY STRAIGHT BOURBON WHSKY - DOM WHSKY-STRT-BRBN/TN - 750 ML"/>
        <s v="SEERSUCKER SOUTHERN STYLE GIN - GIN-CLASSIC-DOM - 750 ML"/>
        <s v="OLE SMOKY TENNESSEE MNSHINE BUTTERSCOTCH - DOM WHSKY-BLND - 750 ML"/>
        <s v="GEORGIA BLUE VODKA - VODKA-CLASSIC-DOM - 750 ML"/>
        <s v="TWISTED SHOTZ PUSSY CAT:WTRMLN/PNA COLDA - VODKA-FLVRD-IMP - 100 ML"/>
        <s v="LUXARDO MARASCHINO LIQUEUR - CRDL-LQR&amp;SPC-FRT - 750 ML"/>
        <s v="HIGH WEST BOURBON BLEND OF BOURBON WHK - DOM WHSKY-BLND - 750 ML"/>
        <s v="NIKKA TAKETSURU PURE MALT WHISKY (JAPAN) - OTH IMP WHSKY - 750 ML"/>
        <s v="EPIC VODKA - VODKA-CLASSIC-DOM - 1.75 LTR"/>
        <s v="RUSSELL'S RESERVE SINGLE BARREL WHISKEY - DOM WHSKY-STRT-BRBN/TN - 750 ML"/>
        <s v="DEEP EDDY ORANGE FLAVORED VODKA - VODKA-FLVRD-DOM - 750 ML"/>
        <s v="MYERS ORIGINAL DARK - RUM-GOLD - 750 ML"/>
        <s v="CAPTAIN MORGAN WHITE RUM (PET) - RUM-LIGHT - 1.75 LTR"/>
        <s v="WODKA VODKA POLISH VODKA - VODKA-CLASSIC-IMP - 1.0 LTR"/>
        <s v="TX BLENDED WHISKEY (TEXAS) - DOM WHSKY-BLND - 750 ML"/>
        <s v="OLE SMOKY TENNESSEE MANGO HABANERO WHSKY - DOM WHSKY-BLND - 750 ML"/>
        <s v="OLE SMOKY TENNESSEE SALTY CARAMEL WHSKEY - DOM WHSKY-BLND - 750 ML"/>
        <s v="BUMBU THE ORIGINAL - RUM-FLVRD - 750 ML"/>
        <s v="WHEATLEY VODKA - VODKA-CLASSIC-DOM - 750 ML"/>
        <s v="HOODOO LEGBA RESERVE CHICORY LIQUEUR - CRDL-LQR&amp;SPC-OTH - 750 ML"/>
        <s v="SVEDKA MANGO PINEAPPLE FLAVORED VODKA - VODKA-FLVRD-IMP - 1.75 LTR"/>
        <s v="SVEDKA STRAWBERRY LEMONADE FLAVORED VOD - VODKA-FLVRD-IMP - 1.75 LTR"/>
        <s v="HIGH WEST WHISKEY DOUBLE RYE - DOM WHSKY-STRT-RYE - 750 ML"/>
        <s v="COURVOISIER VSOP - BRNDY/CGNC-CGNC-VSOP - 375 ML"/>
        <s v="BASIL HAYDEN'S STRAIGHT BOURBON - DOM WHSKY-STRT-SM BTCH - 375 ML"/>
        <s v="MARTELL VS - BRNDY/CGNC-CGNC-VS - 375 ML"/>
        <s v="ADMIRAL NELSON'S COCONUT FLVRD RUM 42PF - RUM-FLVRD - 1.75 LTR"/>
        <s v="BLACKHEART PREMIUM SPICED RUM - RUM-FLVRD - 1.75 LTR"/>
        <s v="EZRA BROOKS BOURBON CREAM 33 PROOF - CRDL-CRM LQR - 750 ML"/>
        <s v="YELLOWSTONE SELECT KENTUCKY STRAIGHT BRB - DOM WHSKY-STRT-BRBN/TN - 750 ML"/>
        <s v="KHORTYTSA PLATINUM UKRAINE VODKA - VODKA-CLASSIC-IMP - 1.75 LTR"/>
        <s v="SOUTHERN COMFORT BLACK - DOM WHSKY-BLND - 750 ML"/>
        <s v="CRYSTAL PALACE VODKA - VODKA-CLASSIC-DOM - 1.0 LTR"/>
        <s v="CRYSTAL PALACE VODKA - VODKA-CLASSIC-DOM - 1.75 LTR"/>
        <s v="99 WHIPPED CREAM FLAVOR SCHNAPPS - CRDL-SNPS-OTH - 50 ML"/>
        <s v="NIKKA COFFEY GRAIN WHISKY (JAPAN) - OTH IMP WHSKY - 750 ML"/>
        <s v="JAMESON CASKMATES IPA EDITION - IRISH-BLND - 750 ML"/>
        <s v="KHORTYTSA PLATINUM UKRAINE VODKA - VODKA-CLASSIC-IMP - 750 ML"/>
        <s v="KETEL ONE BOTANICAL CUCUMBER &amp; MINT - VODKA-FLVRD-IMP - 750 ML"/>
        <s v="KETEL ONE BOTANICAL GRAPEFRUIT &amp; ROSE - VODKA-FLVRD-IMP - 750 ML"/>
        <s v="KETEL ONE BOTANICAL PEACH &amp; ORANGE BLSSM - VODKA-FLVRD-IMP - 750 ML"/>
        <s v="1800 ULTIMATE WATERMELON MARGARITA R-T-D - COCKTAILS - 1.75 LTR"/>
        <s v="PINNACLE VODKA FLASK BOTTLE - VODKA-CLASSIC-DOM - 200 ML"/>
        <s v="NEW AMSTERDAM GRAPEFRUIT FLAVORED VODKA - VODKA-FLVRD-DOM - 750 ML"/>
        <s v="D'USSE VSOP COGNAC FLASK BOTTLE - BRNDY/CGNC-CGNC-VSOP - 200 ML"/>
        <s v="WESTERN SON HANDCRAFTED TEXAS VODKA - VODKA-CLASSIC-DOM - 750 ML"/>
        <s v="WESTERN SON WATERMELON FLAVORED VODKA - VODKA-FLVRD-DOM - 750 ML"/>
        <s v="WESTERN SON BLUEBERRY FLAVORED VODKA - VODKA-FLVRD-DOM - 750 ML"/>
        <s v="TOKI SUNTORY JAPANESE WHISKY - OTH IMP WHSKY-BLND - 750 ML"/>
        <s v="THE BOTANIST ISLAY DRY GIN - GIN-CLASSIC-IMP - 750 ML"/>
        <s v="OLE SMOKY TENNESSEE MNSHNE WHT LIGHTNIN - DOM WHSKY-STRT-OTH - 50 ML"/>
        <s v="OLE SMOKY TENNESSEE MOONSHINE BLACKBERRY - DOM WHSKY-BLND - 50 ML"/>
        <s v="RUM HAVEN (CARIBBEAN RUM W/COCONUT LIQ) - RUM-FLVRD - 1.0 LTR"/>
        <s v="NEW AMSTERDAM GRAPEFRUIT FLAVORED VODKA - VODKA-FLVRD-DOM - 375 ML"/>
        <s v="GRAND MARNIER - CRDL-LQR&amp;SPC-OTH - 50 ML"/>
        <s v="PAUL MASSON GRANDE AMBER MANGO FL BRANDY - BRNDY/CGNC-DOM - 375 ML"/>
        <s v="PAUL MASSON GRANDE AMBER MANGO FL BRANDY - BRNDY/CGNC-DOM - 750 ML"/>
        <s v="ELIJAH CRAIG SMALL BATCH - DOM WHSKY-STRT-BRBN/TN - 375 ML"/>
        <s v="DRUMSHANBO GUNPOWDER IRISH GIN - GIN-CLASSIC-IMP - 750 ML"/>
        <s v="WESTERN SON HANDCRAFTED TEXAS VODKA - VODKA-CLASSIC-DOM - 1.75 LTR"/>
        <s v="CHARTREUSE GREEN - CRDL-LQR&amp;SPC-OTH - 750 ML"/>
        <s v="SABROSO COFFEE LIQUEUR - CRDL-LQR&amp;SPC-OTH - 1.75 LTR"/>
        <s v="OLD FORESTER SIGNATURE - DOM WHSKY-STRT-BRBN/TN - 750 ML"/>
        <s v="AVIATION AMERICAN BATCH DISTILLED GIN - GIN-CLASSIC-DOM - 750 ML"/>
        <s v="DON JULIO ANEJO 70TH ANNIVERSARY - TEQUILA-ANEJO - 750 ML"/>
        <s v="FOUR ROSES KENTUCKY STRAIGHT BOURBON - DOM WHSKY-STRT-BRBN/TN - 1.0 LTR"/>
        <s v="CASAMIGOS ANEJO TEQUILA 100% AGAVE - TEQUILA-ANEJO - 750 ML"/>
        <s v="ARDBEG 10 YEAR ISLAY SINGLE MALT - SCOTCH-SNGL MALT - 750 ML"/>
        <s v="FIREBALL CINNAMON WHISKEY 12-10PK SLEEVE - CAN-US BLND-US BTLD - 50 ML"/>
        <s v="LARCENY KENTUCKY STRAIGHT BOURBON WHSKY - DOM WHSKY-STRT-BRBN/TN - 1.75 LTR"/>
        <s v="HENNESSY X O - BRNDY/CGNC-CGNC-XO - 750 ML"/>
        <s v="CANADIAN RICH AND RARE RESERVE - CAN-US BLND-US BTLD - 375 ML"/>
        <s v="CALYPSO SILVER - RUM-LIGHT - 1.75 LTR"/>
        <s v="OLE SMOKY TENN MOONSHINE BLUE FLAME - DOM WHSKY-STRT-OTH - 50 ML"/>
        <s v="MARTELL BLUE SWIFT DAY LABEL - BRNDY/CGNC-CGNC-VSOP - 750 ML"/>
        <s v="RAIN VODKA - VODKA-CLASSIC-DOM - 1.75 LTR"/>
        <s v="KINKY RED LIQUEUR (VODKA BASE) - VODKA-FLVRD-DOM - 750 ML"/>
        <s v="WILD TURKEY LONGBRANCH - DOM WHSKY-STRT-BRBN/TN - 750 ML"/>
        <s v="BLUE CHAIR BAY PINEAPPLE RUM CREAM - CRDL-CRM LQR - 50 ML"/>
        <s v="BLUE CHAIR BAY PINEAPPLE RUM CREAM - CRDL-CRM LQR - 750 ML"/>
        <s v="RUM HAVEN (CARIBBEAN RUM W/COCONUT LIQ) - RUM-FLVRD - 750 ML"/>
        <s v="RUM HAVEN (CARIBBEAN RUM W/COCONUT LIQ) - RUM-FLVRD - 1.75 LTR"/>
        <s v="RIKALOFF DELUXE DILUTED VODKA - VODKA-CLASSIC-DOM - 1.75 LTR"/>
        <s v="KINKY GREEN LIQUEUR (VODKA BASE) - VODKA-FLVRD-DOM - 750 ML"/>
        <s v="JAGERMEISTER MINIMEISTER LIQUEUR - CRDL-LQR&amp;SPC-OTH - 200 ML"/>
        <s v="KINKY BLUE LIQUEUR (VODKA BASE) - VODKA-FLVRD-DOM - 750 ML"/>
        <s v="KINKY PINK LIQUEUR (VODKA BASE) - CRDL-LQR&amp;SPC-OTH - 750 ML"/>
        <s v="LUNAZUL BLANCO TEQUILA - TEQUILA-BLANCO - 1.75 LTR"/>
        <s v="BOMBAY SAPPHIRE - GIN-CLASSIC-IMP - 750 ML"/>
        <s v="KINKY ALOHA LIQUEUR (VODKA BASE) - CRDL-LQR&amp;SPC-FRT - 750 ML"/>
        <s v="MILES - GIN-CLASSIC-DOM - 1.75 LTR"/>
        <s v="CASAMIGOS MEZCAL JOVEN - TEQUILA-BLANCO - 750 ML"/>
        <s v="CODIGO 1530 ROSA BLANCO TEQUILA - TEQUILA-BLANCO - 750 ML"/>
        <s v="EVAN WILLIAMS HONEY RESERVE - DOM WHSKY-BLND - 375 ML"/>
        <s v="JACKSON MORGAN SOUTHERN BANANA PUDDING - CRDL-CRM LQR - 750 ML"/>
        <s v="JACKSON MORGAN SALTED CARAMEL CREAM - CRDL-CRM LQR - 750 ML"/>
        <s v="JOSE CUERVO AUTHENTIC RED SANGRIA MRGRTA - COCKTAILS - 1.75 LTR"/>
        <s v="JOSE CUERVO GOLDEN ROSE MARGARITA - COCKTAILS - 1.75 LTR"/>
        <s v="1800 ULTIMATE MANGO MARGARITA RTD - COCKTAILS - 1.75 LTR"/>
        <s v="FIVE FARMS SINGLE BATCH IRISH CREAM LIQ - CRDL-CRM LQR - 750 ML"/>
        <s v="BUMBU XO PANAMA RUM - RUM-AGED/DARK - 750 ML"/>
        <s v="SMIRNOFF ZERO SUGAR INF STRAWBERRY&amp;ROSE - VODKA-FLVRD-DOM - 750 ML"/>
        <s v="SMIRNOFF ZERO SUGAR INF WATERMELON&amp;MINT - VODKA-FLVRD-DOM - 750 ML"/>
        <s v="JOSE CUERVO TRADICIONAL PLATA EDITION - TEQUILA-BLANCO - 375 ML"/>
        <s v="JOSE CUERVO TRADICIONAL - TEQUILA-GOLD - 375 ML"/>
        <s v="BACARDI LIME FLAVORED RUM - RUM-FLVRD - 750 ML"/>
        <s v="EL MAYOR ANEJO - TEQUILA-ANEJO - 750 ML"/>
        <s v="THE QUIET MAN TRADITIONAL IRISH WHISKEY - IRISH - 750 ML"/>
        <s v="SUGARLANDS SHINE APPLE PIE MOONSHINE - DOM WHSKY-BLND - 750 ML"/>
        <s v="SUGARLANDS BUTTER PECAN SIPPIN CREAM - CRDL-CRM LQR - 750 ML"/>
        <s v="WODKA VODKA POLISH VODKA - VODKA-CLASSIC-IMP - 1.75 LTR"/>
        <s v="SLANE IRISH WHISKEY - IRISH-BLND - 750 ML"/>
        <s v="DIXIE SOUTHERN VODKA - VODKA-CLASSIC-DOM - 750 ML"/>
        <s v="DIXIE SOUTHERN VODKA - VODKA-CLASSIC-DOM - 1.75 LTR"/>
        <s v="TANTEO HABANERO INFUSED TEQUILA - TEQUILA-FLAVORED - 750 ML"/>
        <s v="ON THE ROCKS TRES GENERACIONES JALP PNAP - COCKTAILS - 375 ML"/>
        <s v="EVAN WILLIAMS APPLE - DOM WHSKY-BLND - 750 ML"/>
        <s v="MCQUEEN AND THE VIOLET FOG GIN - GIN-CLASSIC-DOM - 750 ML"/>
        <s v="WONDERBIRD SPIRITS GIN NO 61 - GIN-CLASSIC-DOM - 750 ML"/>
        <s v="PADDY OLD IRISH WHISKEY - IRISH - 750 ML"/>
        <s v="JOSE CUERVO AUTHENTIC ORANGE PINEAPPLE - COCKTAILS - 1.75 LTR"/>
        <s v="MI CAMPO BLANCO TEQUILA - TEQUILA-BLANCO - 750 ML"/>
        <s v="SKREWBALL PEANUT BUTTER WHISKEY - DOM WHSKY-BLND - 750 ML"/>
        <s v="JIM BEAM PEACH FLAVORED WHISKEY - DOM WHSKY-BLND - 50 ML"/>
        <s v="OLE SMOKY PEACH WHISKEY 60P - DOM WHSKY-BLND - 750 ML"/>
        <s v="CAROLANS SALTED CARAMEL LIQUEUR - CRDL-LQR&amp;SPC-OTH - 750 ML"/>
        <s v="1800 ULTIMATE SPICY MARGARITA RTD - COCKTAILS - 1.75 LTR"/>
        <s v="HEAVEN'S DOOR DOUBLE BRL REVELATION WHK - DOM WHSKY-STRT-BRBN/TN - 750 ML"/>
        <s v="HEAVEN'S DOOR STRAIGHT BBN REVIVAL WHK - DOM WHSKY-STRT-BRBN/TN - 750 ML"/>
        <s v="BLACK VELVET - CAN-US BLND-US BTLD - 375 ML"/>
        <s v="BLACK VELVET - CAN-US BLND-US BTLD - 750 ML"/>
        <s v="BLACK VELVET - CAN-US BLND-US BTLD - 1.75 LTR"/>
        <s v="FIREBALL CINNAMON WHISKEY (PET) - CAN-US BLND-US BTLD - 1.75 LTR"/>
        <s v="NUVO VODKA &amp; CHAMPAGNE LIQUEUR - VODKA-FLVRD-IMP - 750 ML"/>
        <s v="BIRD DOG BLACK CHERRY FLAVORED WHISKEY - DOM WHSKY-BLND - 750 ML"/>
        <s v="OLE SMOKY TENN MOONSHNE SALTY WATERMELON - DOM WHSKY-BLND - 750 ML"/>
        <s v="JOSE CUERVO AUTH PINK LEMONADE/4P-SLV TR - COCKTAILS - 200 ML"/>
        <s v="CORRALEJO ANEJO GOLD TEQUILA - TEQUILA-ANEJO - 750 ML"/>
        <s v="BROKEN SHED VODKA (NEW ZEALAND) - VODKA-CLASSIC-IMP - 750 ML"/>
        <s v="DEEP EDDY LEMON FLAVORED VODKA - VODKA-FLVRD-DOM - 1.75 LTR"/>
        <s v="DORADO GOLD TEQUILA - TEQUILA-GOLD - 1.0 LTR"/>
        <s v="BASIL HAYDEN'S DARK RYE - DOM WHSKY-STRT-RYE - 750 ML"/>
        <s v="HAKU VODKA JAPANESE CRAFT VODKA - VODKA-CLASSIC-IMP - 750 ML"/>
        <s v="SKREWBALL PEANUT BUTTER WHISKEY - DOM WHSKY-BLND - 50 ML"/>
        <s v="WHISTLEPIG STRAIGHT RYE WHISKEY - CAN-US BLND-US BTLD - 750 ML"/>
        <s v="LUNAZUL REPOSADO TEQUILA - TEQUILA-REPOSADO - 1.75 LTR"/>
        <s v="CIROC SUMMER WATERMELON FLV VODKA DSS - VODKA-FLVRD-IMP - 750 ML"/>
        <s v="CHATTANOOGA TENNESSEE HIGH MALT BRRL 91 - DOM WHSKY-STRT-BRBN/TN - 750 ML"/>
        <s v="CHATTANOOGA TENNESSEE HIGH MALT CASK 111 - DOM WHSKY-STRT-BRBN/TN - 750 ML"/>
        <s v="COOPERS CRAFT BARREL RESERVE BOURBON - DOM WHSKY-STRT-BRBN/TN - 750 ML"/>
        <s v="LAPHROAIG SINGLE MALT - SCOTCH-SNGL MALT - 750 ML"/>
        <s v="DULCE VIDA ORGANIC BLANCO 80PRF TEQUILA - TEQUILA-BLANCO - 750 ML"/>
        <s v="DON Q CRISTAL RUM - RUM-LIGHT - 750 ML"/>
        <s v="WOLF MOON STRAIGHT BOURBON WHISKEY - DOM WHSKY-STRT-BRBN/TN - 750 ML"/>
        <s v="JOSE CUERVO AUTHENTIC STRW/LIME 4-6P PET - COCKTAILS - 200 ML"/>
        <s v="MONACO COCKTAILS BLUE CRUSH 4PK 355ML - COCKTAILS - 375 ML"/>
        <s v="MONACO COCKTAILS CITRUS RUSH 4PK 355ML - COCKTAILS - 375 ML"/>
        <s v="MONACO COCKTAILS TEQ LIME CRUSH 4P 355ML - COCKTAILS - 375 ML"/>
        <s v="MONACO COCKTAILS TROPIC RUSH 4PK 355ML - COCKTAILS - 375 ML"/>
        <s v="CORRALEJO SILVER TEQUILA - TEQUILA-BLANCO - 750 ML"/>
        <s v="DON JULIO BLANCO TEQUILA - TEQUILA-BLANCO - 375 ML"/>
        <s v="ESPOLON ANEJO GOLD TEQUILA - TEQUILA-ANEJO - 750 ML"/>
        <s v="NEW AMSTERDAM PINK WHITNEY PINK LEMONADE - VODKA-FLVRD-DOM - 750 ML"/>
        <s v="REVANCHE FRENCH COGNAC - BRNDY/CGNC-CGNC-OTH - 750 ML"/>
        <s v="REBEL 100 - DOM WHSKY-STRT-BRBN/TN - 750 ML"/>
        <s v="CALYPSO SILVER - RUM-LIGHT - 1.0 LTR"/>
        <s v="DON Q 151 RUM - RUM-GOLD - 1.0 LTR"/>
        <s v="D'USSE XO COGNAC - BRNDY/CGNC-CGNC-XO - 750 ML"/>
        <s v="REMY MARTIN 1738 ACCORD ROYAL COGNAC - BRNDY/CGNC-CGNC-OTH - 1.0 LTR"/>
        <s v="REMY MARTIN VSOP - BRNDY/CGNC-CGNC-VSOP - 1.0 LTR"/>
        <s v="1800 ULTIMATE BLOOD ORANGE MARGARITA RTD - COCKTAILS - 1.75 LTR"/>
        <s v="JOSE CUERVO AUTHENTIC CHERRY LIMEADE - COCKTAILS - 1.75 LTR"/>
        <s v="DI SARONNO VELVET CREAM LIQUEUR - CRDL-CRM LQR - 750 ML"/>
        <s v="MCCONNELL'S OLD IRISH WHISKEY - IRISH - 750 ML"/>
        <s v="ESPOLON BLANCO WHITE TEQUILA - TEQUILA-BLANCO - 750 ML"/>
        <s v="ESPOLON REPOSADO GOLD TEQUILA - TEQUILA-REPOSADO - 750 ML"/>
        <s v="WESTERN SON PRICKLY PEAR FLAVORED VODKA - VODKA-FLVRD-DOM - 750 ML"/>
        <s v="99 BUTTERSCOTCH SCHNAPPS LIQUEUR - CRDL-SNPS-BTRSCTCH - 50 ML"/>
        <s v="99 PEANUT BUTTER WHISKEY DSS - DOM WHSKY-BLND - 50 ML"/>
        <s v="JACK DANIELS TENNESSEE APPLE LIQUEUR - DOM WHSKY-BLND - 1.0 LTR"/>
        <s v="PROPER NO. TWELVE BLENDED IRISH WHISKEY - IRISH - 375 ML"/>
        <s v="DEL MAGUEY VIDA MEZCAL - TEQUILA-BLANCO - 750 ML"/>
        <s v="OLE SMOKY TENN MOONSHINE BUTTER PECAN - DOM WHSKY-BLND - 750 ML"/>
        <s v="OLE SMOKY TENN MOONSHINE LEMON DROP 65P - DOM WHSKY-BLND - 750 ML"/>
        <s v="PLANTERAY O.F.T.D. OVERPROOF DARK RUM - RUM-AGED/DARK - 1.0 LTR"/>
        <s v="PROSPERO BLANCO TEQUILA - TEQUILA-BLANCO - 750 ML"/>
        <s v="1800 ANEJO CRISTALINO TEQUILA - TEQUILA-ANEJO - 375 ML"/>
        <s v="FAMILIA CAMARENA ANEJO TEQUILA - TEQUILA-ANEJO - 750 ML"/>
        <s v="HERRADURA ULTRA ANEJO GIFT CARTON G6 - TEQUILA-ANEJO - 750 ML"/>
        <s v="NEW AMSTERDAM PINK WHITNEY LMND 10P-SLV - VODKA-FLVRD-DOM - 50 ML"/>
        <s v="NEW AMSTERDAM GRAPEFRUIT FLAVORED VODKA - VODKA-FLVRD-DOM - 1.75 LTR"/>
        <s v="CIROC VS FRENCH BRANDY - BRNDY/CGNC-IMP - 375 ML"/>
        <s v="CAPTAIN MORGAN SLICED APPLE - RUM-FLVRD - 750 ML"/>
        <s v="MARTELL BLUE SWIFT DAY LABEL - BRNDY/CGNC-CGNC-VSOP - 200 ML"/>
        <s v="MARTELL BLUE SWIFT DAY LABEL - BRNDY/CGNC-CGNC-VSOP - 375 ML"/>
        <s v="THE GLENLIVET 14YR COGNAC CASK SEL SMSW - SCOTCH-SNGL MALT - 750 ML"/>
        <s v="MONACO COCKTAILS PURPLE CRUSH 4PK 355ML - COCKTAILS - 375 ML"/>
        <s v="TEREMANA BLANCO TEQUILA - TEQUILA-BLANCO - 750 ML"/>
        <s v="TEREMANA REPOSADO TEQUILA - TEQUILA-REPOSADO - 750 ML"/>
        <s v="WHISTLEPIG PIGGYBACK 6YR RYE - DOM WHSKY-STRT-RYE - 750 ML"/>
        <s v="HENDRICK'S SCOTTISH GIN - GIN-CLASSIC-IMP - 375 ML"/>
        <s v="HENDRICK'S SCOTTISH GIN - GIN-CLASSIC-IMP - 1.0 LTR"/>
        <s v="CRITTENDEN'S CUT ABOVE STRAIGHT RYE - DOM WHSKY-STRT-RYE - 750 ML"/>
        <s v="THE MACALLAN DOUBLE CASK 15YR HIGHLND SM - SCOTCH-SNGL MALT - 750 ML"/>
        <s v="SHEEP DOG PEANUT BUTTER WHISKEY - DOM WHSKY-BLND - 750 ML"/>
        <s v="SEAGRAM'S WATERMELON TWISTED GIN - GIN-FLVRD-DOM - 375 ML"/>
        <s v="TENJAKU BLENDED JAPANESE WHISKY - OTH IMP WHSKY - 750 ML"/>
        <s v="CASA DRAGONES BLANCO PURO AGAVE AZUL - TEQUILA-BLANCO - 750 ML"/>
        <s v="REVANCHE FRENCH COGNAC - BRNDY/CGNC-CGNC-OTH - 375 ML"/>
        <s v="ALIZE PINEAPPLE LIQUEUR - CRDL-LQR&amp;SPC-FRT - 750 ML"/>
        <s v="SUGARLANDS BANANA PUDDING SIPPIN CREAM - CRDL-CRM LQR - 750 ML"/>
        <s v="SUGARLANDS CHOCOLATE COFFEE SIPPIN CREAM - CRDL-CRM LQR - 750 ML"/>
        <s v="SUGARLANDS ORANGE SIPPIN CREAM - CRDL-CRM LQR - 750 ML"/>
        <s v="SUGARLANDS STRAWBERRY &amp; CREAM SIPPIN CRM - CRDL-LQR&amp;SPC-FRT - 750 ML"/>
        <s v="SUGARLANDS CHOCOLATE COFFEE SIPPIN CREAM - CRDL-CRM LQR - 50 ML"/>
        <s v="RAM'S POINT PEANUT BUTTER WHISKEY - DOM WHSKY-BLND - 750 ML"/>
        <s v="OLE SMOKY TENNESSEE PEANUT BUTTER WHSKY - DOM WHSKY-BLND - 750 ML"/>
        <s v="ANGEL'S ENVY WHISKEY - DOM WHSKY-STRT-BRBN/TN - 750 ML"/>
        <s v="NOBLE OAK DOUBLE OAK BOURBON (DSS) - DOM WHSKY-STRT-OTH - 750 ML"/>
        <s v="SUGARLANDS SHINE BLUEBERRY MUFFIN MNSHN - DOM WHSKY-BLND - 750 ML"/>
        <s v="SUGARLANDS LS MARK &amp; DIGGERS HAZLENUT RM - RUM-FLVRD - 750 ML"/>
        <s v="SUGARLANDS SHINE APPLE PIE MOONSHINE - DOM WHSKY-BLND - 50 ML"/>
        <s v="SUGARLANDS MARK &amp; DIGGERS RYE APPLE MNSH - DOM WHSKY-BLND - 750 ML"/>
        <s v="SUGARLANDS SHINE BUTTERSCOTCH GOLD MNSHN - DOM WHSKY-BLND - 750 ML"/>
        <s v="SUGARLANDS SHNE LGD SRS MARK ROGER PEACH - DOM WHSKY-BLND - 750 ML"/>
        <s v="NEW AMSTERDAM WATERMELON FLAVORED VODKA - VODKA-FLVRD-DOM - 200 ML"/>
        <s v="NEW AMSTERDAM WATERMELON FLAVORED VODKA - VODKA-FLVRD-DOM - 375 ML"/>
        <s v="NEW AMSTERDAM WATERMELON FLAVORED VODKA - VODKA-FLVRD-DOM - 750 ML"/>
        <s v="NEW AMSTERDAM WATERMELON FLAVORED VODKA - VODKA-FLVRD-DOM - 1.75 LTR"/>
        <s v="360 PINEAPPLE FLAVORED VODKA - VODKA-FLVRD-DOM - 750 ML"/>
        <s v="DON JULIO BLANCO TEQUILA - TEQUILA-BLANCO - 50 ML"/>
        <s v="MALIBU STRAWBERRY FLAVORED RUM - RUM-FLVRD - 750 ML"/>
        <s v="BLUE ICE HUCKLEBERRY FLAVORED VODKA - VODKA-FLVRD-DOM - 750 ML"/>
        <s v="BIRD DOG PEANUT BUTTER FLAVORED WHISKEY - DOM WHSKY-BLND - 750 ML"/>
        <s v="99 STRAWBERRIES LIQUEUR - CRDL-LQR&amp;SPC-FRT - 50 ML"/>
        <s v="BLUE NOTE JUKE JOINT WHISKEY SBW - DOM WHSKY-STRT-BRBN/TN - 750 ML"/>
        <s v="JACK DANIELS SNGL BRL BARREL PROOF 100PF - DOM WHSKY-STRT-SM BTCH - 750 ML"/>
        <s v="MONTELOBOS MEZCAL JOVEN TEQUILA WHITE - TEQUILA-BLANCO - 750 ML"/>
        <s v="SUGARLANDS SHINE PINA COLADA MOONSHINE - DOM WHSKY-BLND - 750 ML"/>
        <s v="SUGARLANDS BUTTER PECAN SIPPIN CREAM - CRDL-CRM LQR - 50 ML"/>
        <s v="99 LEMON LIME LIQUEUR - CRDL-LQR&amp;SPC-FRT - 50 ML"/>
        <s v="CROWN ROYAL PEACH FLAVORED WHISKEY - CAN-US BLND-US BTLD - 750 ML"/>
        <s v="PAUL MASSON GRANDE AMBER - BRNDY/CGNC-DOM - 750 ML TRV"/>
        <s v="BLACK VELVET RESERVE PREMIUM SIPPING - CAN-FRGN BLND-FRGN BTLD - 1.75 LTR"/>
        <s v="COINTREAU - CRDL-LQR&amp;SPC-OTH - 375 ML"/>
        <s v="FRATELLI FERNET BRANCA BITTERS - CRDL-LQR&amp;SPC-OTH - 750 ML"/>
        <s v="99 BLUE RASPBERRY LIQUEUR - CRDL-LQR&amp;SPC-FRT - 50 ML"/>
        <s v="99/10F-ASSRTD:AP/BN/BT/CH/CN/PN/P/RB/X/W - CRDL-SNPS-OTH - 50 ML"/>
        <s v="BASIL HAYDEN'S STRAIGHT BOURBON - DOM WHSKY-STRT-SM BTCH - 1.75 LTR"/>
        <s v="REDEMPTION WHEATED BOURBON WHISKEY - DOM WHSKY-STRT-BRBN/TN - 750 ML"/>
        <s v="WIDOW JANE 10YR STRAIGHT BOURBON WHISKEY - DOM WHSKY-STRT-OTH - 750 ML"/>
        <s v="APPLETON RARE CASKS 12YR SINGLE ESTATE - RUM-AGED/DARK - 750 ML"/>
        <s v="DULCE VIDA LIME (BLANCO TEQ &amp; LIME) - TEQUILA-FLAVORED - 750 ML"/>
        <s v="1800 COCONUT FLAVORED TEQUILA (INFUSED) - TEQUILA-FLAVORED - 100 ML"/>
        <s v="1800 REPOSADO TEQUILA - TEQUILA-REPOSADO - 100 ML"/>
        <s v="JOSE CUERVO TRADICIONAL PLATA EDITION - TEQUILA-BLANCO - 1.75 LTR"/>
        <s v="1800 BLANCO - TEQUILA-BLANCO - 100 ML"/>
        <s v="CINCORO ANEJO TEQUILA IN A BOX - TEQUILA-BLANCO - 750 ML"/>
        <s v="CINCORO REPOSADO TEQUILA - TEQUILA-REPOSADO - 750 ML"/>
        <s v="CINCORO BLANCO TEQUILA - TEQUILA-BLANCO - 750 ML"/>
        <s v="JOSE CUERVO TRADICIONAL - TEQUILA-GOLD - 1.75 LTR"/>
        <s v="1800 ANEJO - TEQUILA-ANEJO - 750 ML"/>
        <s v="NEW AMSTERDAM PINK WHITNEY PINK LEMONADE - VODKA-FLVRD-DOM - 200 ML"/>
        <s v="NEW AMSTERDAM PINK WHITNEY PINK LEMONADE - VODKA-FLVRD-DOM - 375 ML"/>
        <s v="CATHEAD HONEYSUCKLE FLAVORED VODKA - VODKA-FLVRD-DOM - 1.75 LTR"/>
        <s v="AVION SILVER TEQUILA - TEQUILA-BLANCO - 750 ML"/>
        <s v="SEAGRAM'S EXTRA SMOOTH VODKA - VODKA-CLASSIC-DOM - 200 ML"/>
        <s v="SEAGRAM'S EXTRA SMOOTH VODKA - VODKA-CLASSIC-DOM - 375 ML"/>
        <s v="GAUTIER COGNAC V S - BRNDY/CGNC-CGNC-VS - 750 ML"/>
        <s v="JOSE CUERVO AUTHENTIC STRAWBERRY LIGHT - COCKTAILS - 1.75 LTR"/>
        <s v="1800 ULTIMATE BLACK CHERRY MARGARITA RTD - COCKTAILS - 1.75 LTR"/>
        <s v="DI SARONNO AMARETTO - CRDL-LQR&amp;SPC-AMRT - 1.0 LTR"/>
        <s v="SUGARLANDS BANANA PUDDING SIPPIN CREAM - CRDL-CRM LQR - 50 ML"/>
        <s v="RABBIT HOLE DARERINGER KSBW - DOM WHSKY-STRT-BRBN/TN - 750 ML"/>
        <s v="RABBIT HOLE HEIGOLD KSBW - DOM WHSKY-STRT-BRBN/TN - 750 ML"/>
        <s v="EVAN WILLIAMS HONEY RESERVE - DOM WHSKY-BLND - 1.75 LTR"/>
        <s v="HOWLER HEAD MONKEY SPRIT BANANA INF KSBW - DOM WHSKY-BLND - 750 ML"/>
        <s v="SEAGRAM'S WATERMELON TWISTED GIN - GIN-FLVRD-DOM - 750 ML"/>
        <s v="OLE SMOKY WHITE CHOCOLATE STRAWBERRY MSH - CRDL-CRM LQR - 750 ML"/>
        <s v="BUMBU THE ORIGINAL - RUM-FLVRD - 375 ML"/>
        <s v="RABBIT HOLE BOXERGRAIL KENTUCKY RYE - DOM WHSKY-STRT-RYE - 750 ML"/>
        <s v="THE GLENLIVET CARIBBEAN RESERVE SINGLE M - SCOTCH-SNGL MALT - 750 ML"/>
        <s v="DULCE VIDA PINEAPPLE JALAPENO(BLNCO TEQ) - TEQUILA-FLAVORED - 750 ML"/>
        <s v="CODIGO 1530 BLANCO TEQUILA - TEQUILA-BLANCO - 750 ML"/>
        <s v="RUM CHATA HORCHATA CREAM LIQ (RUM BASE) - CRDL-LQR&amp;SPC-OTH - 750 ML"/>
        <s v="APPLETON ESTATE SIGNATURE SINGLE ESTATE - RUM-LIGHT - 750 ML"/>
        <s v="SMIRNOFF PINK LEMONADE (DSS) - VODKA-FLVRD-DOM - 750 ML"/>
        <s v="BAILEYS DELICIOUSLY LIGHT CREAM - CRDL-CRM LQR - 750 ML"/>
        <s v="EVAN WILLIAMS 1783 90 PROOF - DOM WHSKY-STRT-BRBN/TN - 750 ML"/>
        <s v="TANQUERAY SEVILLA ORANGE FLAVORED GIN - GIN-FLVRD-IMP - 750 ML"/>
        <s v="CIROC SUMMER WATERMELON FLV VODKA DSS - VODKA-FLVRD-IMP - 375 ML"/>
        <s v="CIROC SUMMER CITRUS FL VODKA SPECIALTY - VODKA-FLVRD-IMP - 750 ML"/>
        <s v="NYAK VS COGNAC - BRNDY/CGNC-CGNC-VS - 750 ML"/>
        <s v="SKREWBALL PEANUT BUTTER WHISKEY - DOM WHSKY-BLND - 200 ML"/>
        <s v="CALUMET FARM 8 YEAR OLD BOURBON WHISKEY - DOM WHSKY-STRT-BRBN/TN - 750 ML"/>
        <s v="EVAN WILLIAMS 1783 90 PROOF - DOM WHSKY-STRT-BRBN/TN - 1.75 LTR"/>
        <s v="OLD FORESTER 1870 CRAFT KENTUCKY STRGHT - DOM WHSKY-STRT-BRBN/TN - 750 ML"/>
        <s v="OLD FORESTER 1897 CRAFT STRAIGHT BOURBON - DOM WHSKY-STRT-BRBN/TN - 750 ML"/>
        <s v="OLD FORESTER 1910 KENTUCKY STRAIGHT BRBN - DOM WHSKY-STRT-BRBN/TN - 750 ML"/>
        <s v="OLD FORESTER STATESMAN KENTUCKY STRAIGHT - DOM WHSKY-STRT-BRBN/TN - 750 ML"/>
        <s v="OLD FORESTER 1920 PROHIBITION STYLE - DOM WHSKY-STRT-BRBN/TN - 750 ML"/>
        <s v="WILD TURKEY KENTUCKY SPIRIT SINGLE BARRL - DOM WHSKY-STRT-SM BTCH - 750 ML"/>
        <s v="JACK DANIELS TENN APPLE 10B-CARTON PET - DOM WHSKY-BLND - 50 ML"/>
        <s v="BLACKENED WHISKEY (DSS) - DOM WHSKY-BLND - 750 ML"/>
        <s v="GRAY WHALE GIN - GIN-CLASSIC-DOM - 750 ML"/>
        <s v="PROPER NO. TWELVE BLENDED IRISH WHISKEY - IRISH - 1.75 LTR"/>
        <s v="DON Q CRISTAL RUM - RUM-LIGHT - 1.0 LTR"/>
        <s v="WILD TURKEY 101 STRAIGHT RYE - DOM WHSKY-STRT-RYE - 750 ML"/>
        <s v="MONKEY SHOULDER BLENDED MALT SCOTCH WHSK - SCOTCH-BLND-FRGN BTLD - 1.75 LTR"/>
        <s v="JOSE CUERVO TRADICIONAL PLATA EDITION - TEQUILA-BLANCO - 50 ML"/>
        <s v="GRAN CENTENARIO PLATA WHITE TEQUILA - TEQUILA-BLANCO - 750 ML"/>
        <s v="TEREMANA BLANCO TEQUILA - TEQUILA-BLANCO - 375 ML"/>
        <s v="TEREMANA REPOSADO TEQUILA - TEQUILA-REPOSADO - 375 ML"/>
        <s v="JOSE CUERVO TRADICIONAL ANEJO TEQUILA - TEQUILA-ANEJO - 750 ML"/>
        <s v="1800 ANEJO CRISTALINO TEQUILA - TEQUILA-ANEJO - 750 ML"/>
        <s v="GRAN CENTENARIO REPOSADO GOLD TEQUILA - TEQUILA-REPOSADO - 750 ML"/>
        <s v="GRAN CENTENARIO ANEJO GOLD TEQUILA - TEQUILA-ANEJO - 750 ML"/>
        <s v="360 VODKA - VODKA-CLASSIC-DOM - 1.0 LTR"/>
        <s v="DEEP EDDY LEMON FLAVORED VODKA - VODKA-FLVRD-DOM - 50 ML"/>
        <s v="REMY MARTIN XO EXCELLENCE - BRNDY/CGNC-CGNC-XO - 375 ML"/>
        <s v="CANADIAN RICH &amp; RARE PEACH FLAVORED - CAN-US BLND-US BTLD - 750 ML"/>
        <s v="VILLON LIQUEUR - CRDL-LQR&amp;SPC-OTH - 750 ML"/>
        <s v="JIM BEAM ORANGE FLAVORED WHISKEY - DOM WHSKY-BLND - 750 ML"/>
        <s v="JACK DANIELS SINGLE BARREL (WAS DECANTR) - DOM WHSKY-STRT-SM BTCH - 375 ML"/>
        <s v="OLE SMOKY TENNESSEE SALTY CARAMEL WHSKEY - DOM WHSKY-BLND - 50 ML"/>
        <s v="BLUE CHAIR BAY MANGO RUM CREAM - CRDL-CRM LQR - 750 ML"/>
        <s v="21 SEEDS CUCUMBER JALAPENO TEQUILA - TEQUILA-FLAVORED - 750 ML"/>
        <s v="21 SEEDS GRAPEFRUIT HIBISCUS - TEQUILA-FLAVORED - 750 ML"/>
        <s v="21 SEEDS VALENCIA ORANGE - TEQUILA-FLAVORED - 750 ML"/>
        <s v="TEQUILA OCHO PLATA TEQUILA WHITE - TEQUILA-BLANCO - 750 ML"/>
        <s v="JOSE CUERVO TRADICIONAL - TEQUILA-GOLD - 50 ML"/>
        <s v="MAESTRO DOBEL 50 CRISTALINO EXTRA ANEJO - TEQUILA-GOLD - 750 ML"/>
        <s v="HERRADURA ANEJO - TEQUILA-ANEJO - 750 ML"/>
        <s v="VAN GOGH DOUBLE ESPRESSO DOUBLE CAFFINE - VODKA-FLVRD-IMP - 750 ML"/>
        <s v="SKREWBALL PEANUT BUTTER WHISKEY - DOM WHSKY-BLND - 375 ML"/>
        <s v="BASIL HAYDEN'S STRAIGHT BOURBON - DOM WHSKY-STRT-SM BTCH - 750 ML"/>
        <s v="COURVOISIER VSOP - BRNDY/CGNC-CGNC-VSOP - 750 ML"/>
        <s v="COURVOISIER V S - BRNDY/CGNC-CGNC-VS - 375 ML"/>
        <s v="COURVOISIER V S - BRNDY/CGNC-CGNC-VS - 750 ML"/>
        <s v="COURVOISIER V S - BRNDY/CGNC-CGNC-VS - 1.0 LTR"/>
        <s v="COURVOISIER V S - BRNDY/CGNC-CGNC-VS - 1.75 LTR"/>
        <s v="COURVOISIER V S - BRNDY/CGNC-CGNC-VS - 200 ML"/>
        <s v="CANADIAN CLUB ORIGINAL 1858 - CAN-US BLND-US BTLD - 1.75 LTR"/>
        <s v="JIM BEAM - DOM WHSKY-STRT-BRBN/TN - 200 ML"/>
        <s v="JIM BEAM - DOM WHSKY-STRT-BRBN/TN - 375 ML"/>
        <s v="JIM BEAM - DOM WHSKY-STRT-BRBN/TN - 1.0 LTR"/>
        <s v="JIM BEAM - DOM WHSKY-STRT-BRBN/TN - 1.75 LTR"/>
        <s v="KNOB CREEK STRAIGHT BOURBON - DOM WHSKY-STRT-SM BTCH - 375 ML"/>
        <s v="KNOB CREEK STRAIGHT BOURBON - DOM WHSKY-STRT-SM BTCH - 750 ML"/>
        <s v="KNOB CREEK STRAIGHT BOURBON - DOM WHSKY-STRT-SM BTCH - 1.0 LTR"/>
        <s v="KNOB CREEK STRAIGHT BOURBON - DOM WHSKY-STRT-SM BTCH - 1.75 LTR"/>
        <s v="MAKER'S MARK - DOM WHSKY-STRT-BRBN/TN - 750 ML"/>
        <s v="MAKER'S MARK - DOM WHSKY-STRT-BRBN/TN - 1.0 LTR"/>
        <s v="MAKER'S MARK - DOM WHSKY-STRT-BRBN/TN - 1.75 LTR"/>
        <s v="GENTLEMAN JACK - DOM WHSKY-STRT-BRBN/TN - 200 ML"/>
        <s v="GENTLEMAN JACK - DOM WHSKY-STRT-BRBN/TN - 750 ML"/>
        <s v="GENTLEMAN JACK - DOM WHSKY-STRT-BRBN/TN - 1.75 LTR"/>
        <s v="JACK DANIELS BLACK LABEL - DOM WHSKY-STRT-BRBN/TN - 200 ML"/>
        <s v="JACK DANIELS BLACK LABEL - DOM WHSKY-STRT-BRBN/TN - 750 ML"/>
        <s v="REDNECK RIVIERA WHISKEY - DOM WHSKY-STRT-OTH - 750 ML"/>
        <s v="JIM BEAM HONEY - DOM WHSKY-BLND - 375 ML"/>
        <s v="JIM BEAM HONEY - DOM WHSKY-BLND - 750 ML"/>
        <s v="RED STAG BY JIM BEAM BLACK CHERRY WHISKY - DOM WHSKY-BLND - 1.75 LTR"/>
        <s v="JIM BEAM KENTUCKY FIRE - DOM WHSKY-BLND - 750 ML"/>
        <s v="JIM BEAM APPLE FLAVORED WHISKEY - DOM WHSKY-BLND - 375 ML"/>
        <s v="JIM BEAM APPLE FLAVORED WHISKEY - DOM WHSKY-BLND - 750 ML"/>
        <s v="JIM BEAM VANILLA FLAVORED WHISKEY - DOM WHSKY-BLND - 375 ML"/>
        <s v="JIM BEAM VANILLA FLAVORED WHISKEY - DOM WHSKY-BLND - 750 ML"/>
        <s v="JIM BEAM PEACH FLAVORED WHISKEY - DOM WHSKY-BLND - 375 ML"/>
        <s v="JIM BEAM PEACH FLAVORED WHISKEY - DOM WHSKY-BLND - 750 ML"/>
        <s v="JACK DANIELS TENNESSEE APPLE LIQUEUR - DOM WHSKY-BLND - 750 ML"/>
        <s v="JACK DANIELS TENNESSEE HONEY LIQUEUR - DOM WHSKY-BLND - 1.75 LTR"/>
        <s v="JACK DANIELS TENNESSEE HONEY LIQUEUR - DOM WHSKY-BLND - 200 ML"/>
        <s v="JACK DANIELS TENNESSEE FIRE LIQUEUR - DOM WHSKY-BLND - 1.75 LTR"/>
        <s v="JACK DANIELS TENNESSEE FIRE LIQUEUR - DOM WHSKY-BLND - 200 ML"/>
        <s v="SAILOR JERRY SPICED NAVY RUM - RUM-FLVRD - 750 ML"/>
        <s v="SAILOR JERRY SPICED NAVY RUM - RUM-FLVRD - 1.0 LTR"/>
        <s v="SAILOR JERRY SPICED NAVY RUM - RUM-FLVRD - 750 ML TRV"/>
        <s v="JACK DANIEL'S BONDED RYE TENN RYE 700ML - DOM WHSKY-STRT-RYE - 750 ML"/>
        <s v="KNOB CREEK 7Y RYE - DOM WHSKY-STRT-RYE - 750 ML"/>
        <s v="SAUZA HACIENDA GOLD TEQUILA - TEQUILA-GOLD - 750 ML"/>
        <s v="PATRON EXTRA ANEJO CARTON - TEQUILA-GOLD - 750 ML"/>
        <s v="UNCLE NEAREST 1856 AGED PREMIUM WHISKEY - DOM WHSKY-STRT-BRBN/TN - 750 ML"/>
        <s v="JIM BEAM APPLE FLAVORED WHISKEY - DOM WHSKY-BLND - 1.75 LTR"/>
        <s v="JIM BEAM PEACH FLAVORED WHISKEY - DOM WHSKY-BLND - 1.75 LTR"/>
        <s v="SEAGRAM'S EXTRA DRY GIN (PET) - GIN-CLASSIC-DOM - 200 ML"/>
        <s v="MOZART CHOCOLATE CREAM - CRDL-CRM LQR - 750 ML"/>
        <s v="CONJURE COGNAC - BRNDY/CGNC-CGNC-OTH - 750 ML"/>
        <s v="JOSE CUERVO AUTH PEACH LEMONADE MARGRITA - COCKTAILS - 1.75 LTR"/>
        <s v="1800 ULTIMATE STRAWBERRY MARGARITA RTD - COCKTAILS - 1.75 LTR"/>
        <s v="ON THE ROCKS EFFEN COSMOPOLITAN - COCKTAILS - 375 ML"/>
        <s v="ON THE ROCKS HORNITOS MARGARITA - COCKTAILS - 375 ML"/>
        <s v="ON THE ROCKS KNOB CREEK OLD FASHIONED - COCKTAILS - 375 ML"/>
        <s v="BUMBU CREME - CRDL-CRM LQR - 750 ML"/>
        <s v="RUM CHATA HORCHATA CREAM LIQ (RUM BASE) - CRDL-LQR&amp;SPC-OTH - 50 ML"/>
        <s v="GRIND ESPRESSO SHOT - RUM-FLVRD - 750 ML"/>
        <s v="DUKE KENTUCKY STRAIGHT BOURBON WHISKEY - DOM WHSKY-STRT-SM BTCH - 750 ML"/>
        <s v="EZRA BROOKS 99 PROOF - DOM WHSKY-STRT-BRBN/TN - 750 ML"/>
        <s v="FOUR ROSES SINGLE BARREL KENTUCKY BOURBN - DOM WHSKY-STRT-BRBN/TN - 750 ML"/>
        <s v="REMUS STRAIGHT BOURBON WHISKEY BLACK - DOM WHSKY-STRT-OTH - 750 ML"/>
        <s v="CRITTENDEN'S CUT ABOVE 4YR BOURBON WHK - DOM WHSKY-STRT-BRBN/TN - 750 ML"/>
        <s v="BIRD DOG SALTED CARAMEL FLAVORED WHISKEY - DOM WHSKY-BLND - 750 ML"/>
        <s v="JACK DANIELS TENNESSEE HONEY LIQUEUR - DOM WHSKY-BLND - 100 ML"/>
        <s v="JAMESON BLACK BARREL IRISH WHISKEY - IRISH-BLND - 375 ML"/>
        <s v="OLE SMOKY TENN MOONSHINE DILL PICKLE - DOM WHSKY-BLND - 1.0 LTR"/>
        <s v="OLE SMOKY TENN MOONSHINE SOUR WATERMELON - DOM WHSKY-BLND - 750 ML"/>
        <s v="MALIBU WATERMELON FLAVORED RUM - RUM-FLVRD - 750 ML"/>
        <s v="ASTRAL BLANCO TEQUILA (NEW LABEL) - TEQUILA-BLANCO - 750 ML"/>
        <s v="JOSE CUERVO ESPECIAL SILVER - TEQUILA-BLANCO - 50 ML"/>
        <s v="DELEON BLANCO TEQUILA - TEQUILA-BLANCO - 750 ML"/>
        <s v="DOS PRIMOS BLANCO TEQUILA - TEQUILA-BLANCO - 750 ML"/>
        <s v="OLMECA ALTOS PLATA 100% DE AGAVE TEQUILA - TEQUILA-BLANCO - 1.0 LTR"/>
        <s v="TEREMANA BLANCO TEQUILA - TEQUILA-BLANCO - 1.0 LTR"/>
        <s v="EL MAYOR CRISTALINO ANEJO TEQUILA - TEQUILA-ANEJO - 750 ML"/>
        <s v="MAESTRO DOBEL ANEJO TEQUILA - TEQUILA-ANEJO - 750 ML"/>
        <s v="OLMECA ALTOS REPOSADO 100% DE AGAVE TEQ - TEQUILA-REPOSADO - 1.0 LTR"/>
        <s v="NEW AMSTERDAM VODKA (PET) - VODKA-CLASSIC-DOM - 750 ML TRV"/>
        <s v="SVEDKA CHERRY LIMEADE FLAVORED VODKA - VODKA-FLVRD-IMP - 750 ML"/>
        <s v="ABSOLUT WATERMELON FLAVORED VODKA - VODKA-FLVRD-IMP - 750 ML"/>
        <s v="WHEATLEY VODKA - VODKA-CLASSIC-DOM - 1.0 LTR"/>
        <s v="DEEP EDDY LIME FLAVORED VODKA - VODKA-FLVRD-DOM - 750 ML"/>
        <s v="GREY GOOSE ESSENCES STRAWBERRY&amp;LEMONGRSS - VODKA-FLVRD-IMP - 750 ML"/>
        <s v="OLE SMOKY TENN MNSHNE SOUR RAZZIN BERRY - DOM WHSKY-BLND - 750 ML"/>
        <s v="OLE SMOKY TENN MOONSHINE BUTTER PECAN - DOM WHSKY-BLND - 50 ML"/>
        <s v="OLMECA ALTOS ANEJO TEQUILA - TEQUILA-GOLD - 750 ML"/>
        <s v="PAUL MASSON GRANDE AMBER PEACH FL BRANDY - BRNDY/CGNC-DOM - 1.75 LTR"/>
        <s v="SHANKY'S WHIP BLACK IRISH - CRDL-LQR&amp;SPC-OTH - 750 ML"/>
        <s v="TWISTED SHOTZ JOLLI JOLLI - CRDL-LQR&amp;SPC-OTH - 100 ML"/>
        <s v="RED EYE LOUIE'S RUMQUILA - CRDL-LQR&amp;SPC-SPRT SPCTY - 750 ML"/>
        <s v="99 SOUR BERRY LIQUEUR - CRDL-SNPS-OTH - 50 ML"/>
        <s v="99 SOUR APPLE LIQUEUR - CRDL-SNPS-APPL - 50 ML"/>
        <s v="99 FRUIT PUNCH SCHNAPPS LIQUEUR - CRDL-SNPS-OTH - 50 ML"/>
        <s v="99 CHERRY LIMEADE - CRDL-SNPS-OTH - 50 ML"/>
        <s v="99 STRAWBERRIES LIQUEUR - CRDL-LQR&amp;SPC-FRT - 750 ML"/>
        <s v="99 WATERMELON SCHNAPPS - CRDL-SNPS-OTH - 750 ML"/>
        <s v="JACK DANIEL'S 1938 BONDED IN BOND - DOM WHSKY-STRT-BRBN/TN - 1.0 LTR"/>
        <s v="JACK DANIEL'S 1938 TRIPLE MASH BIB 700ML - DOM WHSKY-STRT-BRBN/TN - 750 ML"/>
        <s v="BROTHER'S BOND STRAIGHT BOURBON WHISKEY - DOM WHSKY-STRT-BRBN/TN - 750 ML"/>
        <s v="CLYDE MAYS SPECIAL RSV STRT BBN WHK 6YR - DOM WHSKY-STRT-BRBN/TN - 750 ML"/>
        <s v="FOUR ROSES SMALL BATCH SELECT BOURBON - DOM WHSKY-STRT-BRBN/TN - 750 ML"/>
        <s v="OLD ELK WHEATED BOURBON STRAIGHT BBN WHK - DOM WHSKY-STRT-BRBN/TN - 750 ML"/>
        <s v="TIN CUP AMERICAN WHISKEY (COLORADO) - DOM WHSKY-STRT-OTH - 375 ML"/>
        <s v="OAK &amp; EDEN TOASTED OAK BOURBON &amp; SPIRE - DOM WHSKY-STRT-OTH - 750 ML"/>
        <s v="AMMUNITION STR BBN FINISH CAB SAV BRLS - DOM WHSKY-STRT-OTH - 750 ML"/>
        <s v="LEGENT TWO TRUE LEGENDS (DSS) - DOM WHSKY-BLND - 750 ML"/>
        <s v="OLE SMOKY TENNESSEE PEANUT BUTTER WHSKY - DOM WHSKY-BLND - 50 ML"/>
        <s v="TULLAMORE DEW - IRISH-BLND - 1.75 LTR"/>
        <s v="ILEGAL MEZCAL REPOSADO - TEQUILA-REPOSADO - 750 ML"/>
        <s v="OLE SMOKY BANANA PUDDING CREAM MOONSHINE - CRDL-CRM LQR - 750 ML"/>
        <s v="CAPTAIN MORGAN CHERRY VANILLA LTD EDT - RUM-FLVRD - 750 ML"/>
        <s v="BLUE NOTE CROSSROADS STRAIGHT BOURBON WK - DOM WHSKY-STRT-BRBN/TN - 750 ML"/>
        <s v="ELIJAH CRAIG STRAIGHT RYE - DOM WHSKY-STRT-RYE - 750 ML"/>
        <s v="JOSE CUERVO AUTHENTIC MANGO 6-4 PACK PET - COCKTAILS - 200 ML"/>
        <s v="JOSE CUERVO AUTHENTIC WATERMELON 6-4P PT - COCKTAILS - 200 ML"/>
        <s v="JOSE CUERVO AUTH LIGHT MARGARITA 4P PET - COCKTAILS - 200 ML"/>
        <s v="MONACO COCKTAIL SUN CRUSH 6-4P/TRY 355ML - COCKTAILS - 375 ML"/>
        <s v="LA GRITONA TEQUILA REPOSADO 100% BLUE AG - TEQUILA-REPOSADO - 750 ML"/>
        <s v="ADICTIVO PLATA TEQUILA - TEQUILA-BLANCO - 750 ML"/>
        <s v="ADICTIVO REPOSADO TEQUILA - TEQUILA-REPOSADO - 750 ML"/>
        <s v="ADICTIVO EXTRA ANEJO TEQUILA - TEQUILA-GOLD - 750 ML"/>
        <s v="ADICTIVO ANEJO TEQUILA - TEQUILA-ANEJO - 750 ML"/>
        <s v="MILAGRO SILVER - TEQUILA-BLANCO - 375 ML"/>
        <s v="TEREMANA REPOSADO TEQUILA - TEQUILA-REPOSADO - 1.0 LTR"/>
        <s v="OCEAN VODKA (HAWAII) - VODKA-CLASSIC-DOM - 1.75 LTR"/>
        <s v="WHEATLEY VODKA - VODKA-CLASSIC-DOM - 50 ML"/>
        <s v="360 BLUE RASPBERRY FLAVORED VODKA - VODKA-FLVRD-DOM - 750 ML"/>
        <s v="NEW AMSTERDAM PASSION FRUIT FLAVOR VODKA - VODKA-FLVRD-DOM - 375 ML"/>
        <s v="NEW AMSTERDAM PASSION FRUIT FLAVOR VODKA - VODKA-FLVRD-DOM - 750 ML"/>
        <s v="SMIRNOFF PEACH LEMONADE FLAVORED VODKA - VODKA-FLVRD-DOM - 750 ML"/>
        <s v="JACK DANIEL'S 1938 BONDED IN BOND 700ML - DOM WHSKY-STRT-BRBN/TN - 750 ML"/>
        <s v="CHOPIN POLISH VODKA - VODKA-CLASSIC-IMP - 750 ML"/>
        <s v="WOODFORD RSV KENTUCKY STRAIGHT MALT - DOM WHSKY-STRT-OTH - 750 ML"/>
        <s v="WOODFORD RSV KENTUCKY STRAIGHT WHEAT - DOM WHSKY-STRT-OTH - 750 ML"/>
        <s v="OLD SOUL SMALL BATCH SBW - DOM WHSKY-STRT-BRBN/TN - 750 ML"/>
        <s v="CASAMIGOS BLANCO TEQUILA 100% AGAVE - TEQUILA-BLANCO - 375 ML"/>
        <s v="CASAMIGOS BLANCO TEQUILA 100% AGAVE - TEQUILA-BLANCO - 1.0 LTR"/>
        <s v="SAUZA HACIENDA SILVER TEQUILA - TEQUILA-BLANCO - 1.75 LTR"/>
        <s v="CASAMIGOS REPOSADO TEQUILA 100% AGAVE - TEQUILA-REPOSADO - 375 ML"/>
        <s v="SAUZA HACIENDA GOLD TEQUILA - TEQUILA-GOLD - 1.75 LTR"/>
        <s v="NEW AMSTERDAM PASSION FRUIT FLAVOR VODKA - VODKA-FLVRD-DOM - 50 ML"/>
        <s v="NEW AMSTERDAM PASSION FRUIT FLAVOR VODKA - VODKA-FLVRD-DOM - 200 ML"/>
        <s v="NEW AMSTERDAM PASSION FRUIT FLAVOR VODKA - VODKA-FLVRD-DOM - 1.75 LTR"/>
        <s v="CIROC SUMMER CITRUS FL VODKA SPECIALTY - VODKA-FLVRD-IMP - 375 ML"/>
        <s v="ON THE ROCKS CRUZAN MAI TAI - COCKTAILS - 375 ML"/>
        <s v="CROWN ROYAL EXTRA RARE 18YR - CAN-FRGN BLND-FRGN BTLD - 750 ML"/>
        <s v="ON THE ROCKS CRUZAN DAIQUIRI RTD - COCKTAILS - 375 ML"/>
        <s v="ON THE ROCKS LARIOS AVIATION - COCKTAILS - 375 ML"/>
        <s v="ON THE ROCKS THE MANHATTAN BSL HYD DRK R - COCKTAILS - 375 ML"/>
        <s v="APEROL LIQUEUR - CRDL-LQR&amp;SPC-OTH - 375 ML"/>
        <s v="NARANJA PURA LICOR DE NARANJA ORANGE LIQ - CRDL-LQR&amp;SPC-FRT - 1.0 LTR"/>
        <s v="BIRD DOG PEACH FLAVORED WHISKEY - DOM WHSKY-BLND - 1.75 LTR"/>
        <s v="OAK &amp; EDEN 4 GRAIN&amp;SPIRE TORCHED OAK - DOM WHSKY-STRT-OTH - 750 ML"/>
        <s v="EMPRESS 1908 GIN - GIN-CLASSIC-IMP - 750 ML"/>
        <s v="ILEGAL MEZCAL JOVEN BLANCO - TEQUILA-BLANCO - 750 ML"/>
        <s v="PARROT BAY PINEAPPLE - RUM-FLVRD - 750 ML"/>
        <s v="DIPLOMATICO MANTUANO RUM - RUM-AGED/DARK - 750 ML"/>
        <s v="DIPLOMATICO PLANAS RUM - RUM-LIGHT - 750 ML"/>
        <s v="CUTWATER SPIRITS LIME MARGARITA 355ML - COCKTAILS - 375 ML"/>
        <s v="CUTWATER STRAWBERRY MARG 4P 355ML - COCKTAILS - 375 ML"/>
        <s v="TANTEO JALAPENO INFUSED TEQUILA - CRDL-LQR&amp;SPC-OTH - 750 ML"/>
        <s v="818 REPOSADO 100% AGAVE TEQUILA - TEQUILA-REPOSADO - 750 ML"/>
        <s v="818 BLANCO 100% AGAVE TEQUILA - TEQUILA-BLANCO - 750 ML"/>
        <s v="CASA DEL SOL BLANCO TEQUILA - TEQUILA-BLANCO - 750 ML"/>
        <s v="CASA DEL SOL REPOSADO TEQUILA - TEQUILA-REPOSADO - 750 ML"/>
        <s v="JOSE CUERVO TRAD CRISTALINO REPOSADO TEQ - TEQUILA-REPOSADO - 750 ML"/>
        <s v="CAMPO BRAVO REPOSADO TEQUILA - TEQUILA-REPOSADO - 750 ML"/>
        <s v="CAMPO BRAVO PLATA TEQUILA - TEQUILA-BLANCO - 750 ML"/>
        <s v="TRULY STRAWBERRY LEMONADE VODKA - VODKA-FLVRD-DOM - 750 ML"/>
        <s v="DEEP EDDY LIME FLAVORED VODKA - VODKA-FLVRD-DOM - 1.75 LTR"/>
        <s v="DEEP EDDY LEMON FLAVORED VODKA - VODKA-FLVRD-DOM - 375 ML"/>
        <s v="CIROC PASSION TROPIC VODKA SPECIALTY - VODKA-FLVRD-IMP - 750 ML"/>
        <s v="LORD CALVERT - CAN-US BLND-US BTLD - 375 ML"/>
        <s v="REBEL 100 - DOM WHSKY-STRT-BRBN/TN - 1.75 LTR"/>
        <s v="PARROT BAY PASSION FRUIT - RUM-FLVRD - 750 ML"/>
        <s v="PARROT BAY STRAWBERRY - RUM-FLVRD - 750 ML"/>
        <s v="PARROT BAY COCONUT 90PRF - RUM-GOLD - 750 ML"/>
        <s v="GEORGE DICKEL RYE - DOM WHSKY-STRT-RYE - 750 ML"/>
        <s v="WILD TURKEY 81 STRAIGHT BOURBON - DOM WHSKY-STRT-BRBN/TN - 1.0 LTR"/>
        <s v="TRIPLE CROWN NORTH AMERICAN BLENDED WHSK - DOM WHSKY-BLND - 1.0 LTR"/>
        <s v="TRIPLE CROWN NORTH AMERICAN BLENDED WHSK - DOM WHSKY-BLND - 1.75 LTR"/>
        <s v="CHI-CHI'S MANGO - COCKTAILS - 1.75 LTR"/>
        <s v="CHI-CHI'S PEACH MARGARITA - COCKTAILS - 1.75 LTR"/>
        <s v="CHI-CHI'S SKINNY MARGARITA - COCKTAILS - 1.75 LTR"/>
        <s v="CHI-CHI'S PINK LEMONADE MARGARITA - COCKTAILS - 1.75 LTR"/>
        <s v="NONINO QUINTESSENTIA AMARO LIQUEUR - CRDL-LQR&amp;SPC-OTH - 750 ML"/>
        <s v="99 CHOCOLATE LIQUEUR - CRDL-LQR&amp;SPC-OTH - 50 ML"/>
        <s v="99 PINK LEMONADE LIQUEUR - CRDL-SNPS-OTH - 50 ML"/>
        <s v="OLD ELK BLENDED STRAIGHT BOURBON WHISKEY - DOM WHSKY-BLND - 750 ML"/>
        <s v="BIRD DOG HONEY FLAVORED WHISKEY - DOM WHSKY-BLND - 750 ML"/>
        <s v="TIN CUP 10 YEAR AMERICAN WHISKEY (CO) - DOM WHSKY-STRT-OTH - 750 ML"/>
        <s v="JAMESON - IRISH-BLND - 200 ML"/>
        <s v="BUMBU XO PANAMA RUM - RUM-AGED/DARK - 375 ML"/>
        <s v="MONACO WATERMELON CRUSH 4PK TRAY 355ML - COCKTAILS - 375 ML"/>
        <s v="NUMBER JUAN BLANCO TEQUILA - TEQUILA-BLANCO - 750 ML"/>
        <s v="CASA NOBLE REPOSADO TEQUILA - TEQUILA-REPOSADO - 750 ML"/>
        <s v="HUSSONG'S SILVER TEQUILA STONEWARE JUG - TEQUILA-BLANCO - 750 ML"/>
        <s v="MI CAMPO REPOSADO TEQUILA - TEQUILA-REPOSADO - 750 ML"/>
        <s v="CODIGO 1530 REPOSADO TEQUILA - TEQUILA-REPOSADO - 750 ML"/>
        <s v="CODIGO 1530 ANEJO TEQUILA - TEQUILA-GOLD - 750 ML"/>
        <s v="MAESTRO DOBEL REPOSADO TEQUILA - TEQUILA-REPOSADO - 750 ML"/>
        <s v="FRIS 80 SKANDIA VODKA DENMARK - VODKA-CLASSIC-IMP - 375 ML"/>
        <s v="GRAN CORAMINO REPOSADO CRISTALINO TEQ - TEQUILA-REPOSADO - 750 ML"/>
        <s v="PAUL MASSON GRANDE AMBER WATERMELON BRND - BRNDY/CGNC-DOM - 750 ML"/>
        <s v="H BY HINE COGNAC - BRNDY/CGNC-CGNC-VSOP - 750 ML"/>
        <s v="CANADIAN RICH AND RARE RESERVE (PET) - CAN-US BLND-US BTLD - 750 ML"/>
        <s v="JOSE CUERVO AUTH MARG TROPICAL PARADISE - COCKTAILS - 1.75 LTR"/>
        <s v="GOLDSCHLAGER ROSE GOLD STRAWBERRY LIQUER - CRDL-SNPS-OTH - 750 ML"/>
        <s v="HIRSCH THE HORIZON SELECTED BOURBON WHSK - DOM WHSKY-STRT-BRBN/TN - 750 ML"/>
        <s v="UNCLE NEAREST 1884 SMALL BATCH WHISKEY - DOM WHSKY-STRT-BRBN/TN - 750 ML"/>
        <s v="JIM BEAM HONEY - DOM WHSKY-BLND - 1.75 LTR"/>
        <s v="SEAGRAM 83 AMERICAN WHISKEY PET - DOM WHSKY-STRT-OTH - 375 ML"/>
        <s v="SEAGRAM 83 AMERICAN WHISKEY - DOM WHSKY-STRT-OTH - 750 ML"/>
        <s v="SEAGRAM 83 AMERICAN WHISKEY - DOM WHSKY-STRT-OTH - 1.75 LTR"/>
        <s v="WRITER'S TEARS COPPER POT IRISH WHISKEY - IRISH - 750 ML"/>
        <s v="BOSSCAL JOVEN MEZCAL TEQUILA - TEQUILA-BLANCO - 750 ML"/>
        <s v="BUMBU THE ORIGINAL - RUM-FLVRD - 1.0 LTR"/>
        <s v="BUZZBALLZ CHILI MANGO COCKTAIL - COCKTAILS - 200 ML"/>
        <s v="MONTEZUMA BLUE TEQUILA BLEND - CRDL-LQR&amp;SPC-OTH - 1.75 LTR"/>
        <s v="LOBOS 1707 JOVEN TEQUILA - TEQUILA-BLANCO - 750 ML"/>
        <s v="LOBOS 1707 REPOSADO TEQUILA - TEQUILA-REPOSADO - 750 ML"/>
        <s v="TAAKA APPLE FLAVORED VODKA PET - VODKA-FLVRD-DOM - 1.75 LTR"/>
        <s v="TAAKA PINEAPPLE FLAVORED VODKA - VODKA-FLVRD-DOM - 1.75 LTR"/>
        <s v="TAAKA PEACH FLAVORED VODKA - VODKA-FLVRD-DOM - 1.75 LTR"/>
        <s v="TAAKA FRUIT PUNCH FLAVORED VODKA - VODKA-FLVRD-DOM - 1.75 LTR"/>
        <s v="TAAKA WHIPPED CREAM FLAVORED VODKA - VODKA-FLVRD-DOM - 1.75 LTR"/>
        <s v="TAAKA PINK LEMONADE FLAVORED VODKA - VODKA-FLVRD-DOM - 1.75 LTR"/>
        <s v="BASIL HAYDEN TOAST KENTUCKY SBW - DOM WHSKY-STRT-BRBN/TN - 750 ML"/>
        <s v="MAKER'S MARK CASK STRENGTH - DOM WHSKY-STRT-BRBN/TN - 750 ML"/>
        <s v="ROKU GIN (JAPAN) - GIN-CLASSIC-IMP - 750 ML"/>
        <s v="HORNITOS PLATA WHITE TEQUILA - TEQUILA-BLANCO - 1.75 LTR"/>
        <s v="MEUKOW VS COGNAC - BRNDY/CGNC-CGNC-VS - 200 ML"/>
        <s v="MEUKOW VS COGNAC - BRNDY/CGNC-CGNC-VS - 750 ML"/>
        <s v="CROWN ROYAL PEACH FLAVORED WHISKEY - CAN-US BLND-US BTLD - 375 ML"/>
        <s v="ZING ZANG MANGO MARGARITA 6-4PK 355ML - COCKTAILS - 375 ML"/>
        <s v="ZING ZANG BLOODY MARY 4PK 355ML - COCKTAILS - 375 ML"/>
        <s v="ZING ZANG BOURBON WHISKEY SOUR 4PK 355ML - COCKTAILS - 375 ML"/>
        <s v="ZING ZANG MARGARITA 4PK 355ML - COCKTAILS - 375 ML"/>
        <s v="BULLEIT OLD FASHIONED COCKTAIL - COCKTAILS - 375 ML"/>
        <s v="BULLEIT MANHATTAN COCKTAIL - COCKTAILS - 375 ML"/>
        <s v="1800 ULTIMATE PASSIONFRUIT MARGARITA RTD - COCKTAILS - 1.75 LTR"/>
        <s v="BLADE AND BOW KENTUCKY STRAIGHT BOURBON - DOM WHSKY-STRT-OTH - 750 ML"/>
        <s v="DON JULIO ROSADO REPOSADO TEQUILA - TEQUILA-REPOSADO - 750 ML"/>
        <s v="DELEON REPOSADO TEQUILA - TEQUILA-REPOSADO - 750 ML"/>
        <s v="DON JULIO 1942 GOLD TEQUILA - TEQUILA-GOLD - 750 ML"/>
        <s v="CIROC HONEY MELON FLAVORED VDK SPECIALTY - VODKA-FLVRD-IMP - 750 ML"/>
        <s v="SMIRNOFF BLUE RASPBERRY LEMONADE FLV DSS - VODKA-FLVRD-DOM - 750 ML"/>
        <s v="REVEL STOKE SMORGASM SMORE FLAVORED WHK - CAN-US BLND-US BTLD - 750 ML"/>
        <s v="ON THE ROCKS KNOB CREEK OLD FASHIONED - COCKTAILS - 750 ML"/>
        <s v="ON THE ROCKS EFFEN COSMOPOLITAN - COCKTAILS - 750 ML"/>
        <s v="ON THE ROCKS HORNITOS MARGARITA - COCKTAILS - 750 ML"/>
        <s v="RUM CHATA COCONUT CREAM LIQUEUR - CRDL-LQR&amp;SPC-OTH - 750 ML"/>
        <s v="VILLA MASSA AMARETTO LIQUEUR - CRDL-LQR&amp;SPC-AMRT - 750 ML"/>
        <s v="BUSHWACKER COCONUT RUM CREAM LIQUEUR - CRDL-LQR&amp;SPC-OTH - 750 ML"/>
        <s v="DOUGH BALL COOKIE DOUGH WHISKEY (DSS) - DOM WHSKY-BLND - 750 ML"/>
        <s v="RUM CHATA COCONUT CREAM/120P COUNTER DSP - CRDL-LQR&amp;SPC-OTH - 50 ML"/>
        <s v="NELSON BROS CLASSIC STRT BBN BLEND WHK - DOM WHSKY-STRT-BRBN/TN - 750 ML"/>
        <s v="NELSON BROS RESERVE STRT BBN BLEND WHK - DOM WHSKY-BLND - 750 ML"/>
        <s v="PENELOPE BOURBON TOASTED SERIES - DOM WHSKY-STRT-BRBN/TN - 750 ML"/>
        <s v="PENELOPE BARREL STRENGTH BOURBON - DOM WHSKY-STRT-BRBN/TN - 750 ML"/>
        <s v="PENELOPE FOUR GRAIN STRAIGHT BOURBON - DOM WHSKY-STRT-BRBN/TN - 750 ML"/>
        <s v="THREE CHORD TENNESSEE WHISKEY - DOM WHSKY-STRT-BRBN/TN - 750 ML"/>
        <s v="DRUMSHANBO GUNPOWDER SARDINIAN CITRUS - GIN-FLVRD-IMP - 750 ML"/>
        <s v="OLE SMOKY TENN MOONSHINE SOUR APPLE - DOM WHSKY-BLND - 750 ML"/>
        <s v="OLE SMOKY BANANA PUDDING CREAM MOONSHINE - CRDL-CRM LQR - 50 ML"/>
        <s v="OLE SMOKY WHITE CHOCOLATE STRAWBERRY MSH - CRDL-CRM LQR - 50 ML"/>
        <s v="OLE SMOKY TENN MOONSHINE STRAWBERRY 65P - DOM WHSKY-BLND - 750 ML"/>
        <s v="PAPA'S PILAR BLONDE RUM - RUM-LIGHT - 750 ML"/>
        <s v="PAPA'S PILAR DARK RUM - RUM-AGED/DARK - 750 ML"/>
        <s v="SELVAREY COCONUT FLAVORED RUM (PANAMA) - RUM-FLVRD - 750 ML"/>
        <s v="SELVAREY CHOCOLATE FLVD RUM DSS (PANAMA) - RUM-FLVRD - 750 ML"/>
        <s v="CALIROSA ROSA BLANCO TEQUILA - TEQUILA-BLANCO - 750 ML"/>
        <s v="CASAMIGOS BLANCO TEQUILA 100% AGAVE - TEQUILA-BLANCO - 50 ML"/>
        <s v="LUNAZUL BLANCO TEQUILA - TEQUILA-BLANCO - 375 ML"/>
        <s v="PATRON ANEJO - TEQUILA-ANEJO - 100 ML"/>
        <s v="PATRON REPOSADO - TEQUILA-REPOSADO - 100 ML"/>
        <s v="PATRON SILVER TEQUILA - TEQUILA-BLANCO - 100 ML"/>
        <s v="PADRE AZUL SILVER TEQUILA - TEQUILA-BLANCO - 750 ML"/>
        <s v="LUNAZUL REPOSADO TEQUILA - TEQUILA-REPOSADO - 375 ML"/>
        <s v="PADRE AZUL REPOSADO TEQUILA - TEQUILA-REPOSADO - 750 ML"/>
        <s v="CASA NOBLE ANEJO AGED 2 YEAR - TEQUILA-ANEJO - 750 ML"/>
        <s v="PATRON REPOSADO - TEQUILA-REPOSADO - 50 ML"/>
        <s v="BROKEN SHED VODKA (NEW ZEALAND) - VODKA-CLASSIC-IMP - 1.75 LTR"/>
        <s v="NEW AMSTERDAM PINK WHITNEY PINK LEMONADE - VODKA-FLVRD-DOM - 1.75 LTR"/>
        <s v="TLC TASTES LIKE CHICKEN VODKA - VODKA-CLASSIC-DOM - 750 ML"/>
        <s v="NEW AMSTERDAM PINK WHITNEY PINK LMND PET - VODKA-FLVRD-DOM - 750 ML"/>
        <s v="MARTELL VS - BRNDY/CGNC-CGNC-VS - 1.75 LTR"/>
        <s v="PAUL MASSON GRANDE AMBER FRUIT PUNCH FL - BRNDY/CGNC-DOM - 750 ML"/>
        <s v="CHI-CHI'S STRAWBERRY DAQUIRI - COCKTAILS - 1.75 LTR"/>
        <s v="MI CAMPO COCKTAIL MANGO MULE TEQUILA - COCKTAILS - 375 ML"/>
        <s v="MI CAMPO CKT SPICY JALAPENO MARGARITA TQ - COCKTAILS - 375 ML"/>
        <s v="ON THE ROCKS MIDORI SOUR RTD COCKTAIL - COCKTAILS - 375 ML"/>
        <s v="LICOR 43 CHOCOLATE LIQUEUR - CRDL-LQR&amp;SPC-OTH - 750 ML"/>
        <s v="KAMORA - CRDL-COFFEE LQR - 375 ML"/>
        <s v="TWISTED TEA SWEET TEA WHISKEY - DOM WHSKY-BLND - 750 ML"/>
        <s v="CALUMET FARM SMALL BATCH STRAIGHT BBN - DOM WHSKY-STRT-BRBN/TN - 750 ML"/>
        <s v="REDWOOD EMPIRE LOST MONARCH A BLEND STRT - DOM WHSKY-STRT-BRBN/TN - 750 ML"/>
        <s v="WHISTLEPIG PIGGYBACK 6Y BOURBON - DOM WHSKY-STRT-BRBN/TN - 750 ML"/>
        <s v="REDWOOD EMPIRE PIPE DREAM BOURBON WHK - DOM WHSKY-STRT-OTH - 750 ML"/>
        <s v="SWEETENS COVE KENNESSEE BLEND WHK IN MPL - DOM WHSKY-BLND - 750 ML"/>
        <s v="DOS HOMBRES JOVEN MEZCAL ARTESANAL - TEQUILA-BLANCO - 750 ML"/>
        <s v="CALYPSO SPICED RUM - RUM-FLVRD - 1.0 LTR"/>
        <s v="BLUE CHAIR BAY MOCHA RUM CREAM - CRDL-CRM LQR - 750 ML"/>
        <s v="REDWOOD EMPIRE EMERALD GIANT RYE - DOM WHSKY-STRT-RYE - 750 ML"/>
        <s v="ANGEL'S ENVY FINISHED RYE - DOM WHSKY-STRT-RYE - 750 ML"/>
        <s v="MONACO ORIGINAL HARD LEMONADE 355ML - COCKTAILS - 375 ML"/>
        <s v="MONACO HARD PEACH LEMONADE 355ML - COCKTAILS - 375 ML"/>
        <s v="CASAMIGOS BLANCO TEQUILA 100% AGAVE - TEQUILA-BLANCO - 1.75 LTR"/>
        <s v="SEVERO PLATA 100% AGAVE TEQUILA - TEQUILA-BLANCO - 750 ML"/>
        <s v="SAUZA TRES GENERACIONES REPOSADO GLD TEQ - TEQUILA-REPOSADO - 750 ML"/>
        <s v="CASAMIGOS ANEJO TEQUILA 100% AGAVE - TEQUILA-ANEJO - 1.0 LTR"/>
        <s v="CASAMIGOS REPOSADO TEQUILA 100% AGAVE - TEQUILA-REPOSADO - 1.0 LTR"/>
        <s v="CASAMIGOS REPOSADO TEQUILA 100% AGAVE - TEQUILA-REPOSADO - 50 ML"/>
        <s v="CASAMIGOS ANEJO TEQUILA 100% AGAVE - TEQUILA-ANEJO - 50 ML"/>
        <s v="MONTEZUMA - TEQUILA-GOLD - 1.0 LTR"/>
        <s v="HORNITOS ANEJO GOLD TEQUILA - TEQUILA-ANEJO - 750 ML"/>
        <s v="FLECHA AZUL BLANCO 100% AGAVE TEQUILA - TEQUILA-BLANCO - 750 ML"/>
        <s v="FLECHA AZUL REPOSADO 100% AGAVE TEQUILA - TEQUILA-REPOSADO - 750 ML"/>
        <s v="DRUMSHANBO SAUSAGE TREE IRISH VODKA - VODKA-CLASSIC-IMP - 750 ML"/>
        <s v="RAIN VODKA - VODKA-CLASSIC-DOM - 375 ML"/>
        <s v="TLC TASTES LIKE CHICKEN VODKA - VODKA-CLASSIC-DOM - 1.75 LTR"/>
        <s v="CATHEAD RASPBERRY FLAVORED VODKA - VODKA-FLVRD-DOM - 750 ML"/>
        <s v="CATHEAD RASPBERRY FLAVORED VODKA - VODKA-FLVRD-DOM - 1.0 LTR"/>
        <s v="CROWN ROYAL PEACH FLAVORED WHISKEY - CAN-US BLND-US BTLD - 1.75 LTR"/>
        <s v="OLE SMOKY TENN MOONSHINE PICKLES - DOM WHSKY-BLND - 750 ML"/>
        <s v="OLE SMOKY TENN MS PINEAPPLE W/PINA COLAD - DOM WHSKY-BLND - 750 ML"/>
        <s v="OLE SMOKY TENNESSEE MOONSHINE CHERRIES - DOM WHSKY-BLND - 750 ML"/>
        <s v="OLE SMOKY TENNESSEE MOONSHINE PEACHES - DOM WHSKY-BLND - 750 ML"/>
        <s v="BAILEYS CHOCOLATE IRISH CREAM - CRDL-CRM LQR - 750 ML"/>
        <s v="DELEON ANEJO TEQUILA - TEQUILA-ANEJO - 750 ML"/>
        <s v="MERCER+PRINCE BLENDED CANADIAN WHK 700ML - CAN-FRGN BLND-FRGN BTLD - 750 ML"/>
        <s v="GREY GOOSE CLASSIC MARTINI COCKTAIL - COCKTAILS - 750 ML"/>
        <s v="HOUSTON 44 THE OLD FASHIONED PREMIUM CKT - COCKTAILS - 750 ML"/>
        <s v="MONTEBELLO LONG ISLAND ICE TEA - COCKTAILS - 1.75 LTR"/>
        <s v="ALIZE STRAWBERRY LIQUEUR - CRDL-LQR&amp;SPC-FRT - 750 ML"/>
        <s v="ALIZE MIDNIGHT PASSION LIQUEUR - CRDL-LQR&amp;SPC-OTH - 750 ML"/>
        <s v="DORDA DOUBLE CHOCOLATE LIQUEUR - CRDL-LQR&amp;SPC-OTH - 750 ML"/>
        <s v="EVAN WILLIAMS 1783 90 PROOF - DOM WHSKY-STRT-BRBN/TN - 375 ML"/>
        <s v="HIRSCH THE BIVOUAC STRAIGHT BOURBON WHK - DOM WHSKY-STRT-BRBN/TN - 750 ML"/>
        <s v="OLE SMOKY TENNESSEE PEANUT BUTTER WHSKY - DOM WHSKY-BLND - 375 ML"/>
        <s v="OLE SMOKY TENNESSEE SALTY CARAMEL WHSKEY - DOM WHSKY-BLND - 375 ML"/>
        <s v="HOWLER HEAD MONKEY SPRIT BANANA INF KSBW - DOM WHSKY-BLND - 50 ML"/>
        <s v="BEACH BONFIRE CINNAMON WHISKEY W/FLAVOR - DOM WHSKY-BLND - 750 ML"/>
        <s v="BEACH ISLAND COCONUT WHISKEY W/FLAVOR - DOM WHSKY-BLND - 750 ML"/>
        <s v="MIDNIGHT MOON MOONSHINE PEACH - DOM WHSKY-BLND - 750 ML"/>
        <s v="MIDNIGHT MOON MOONSHINE CHERRY - DOM WHSKY-BLND - 750 ML"/>
        <s v="MIDNIGHT MOON MOONSHINE STRAWBERRY - DOM WHSKY-BLND - 750 ML"/>
        <s v="MIDNIGHT MOON MOONSHINE BLACKBERRY - DOM WHSKY-BLND - 750 ML"/>
        <s v="MIDNIGHT MOON MOONSHINE BLUEBERRY - DOM WHSKY-BLND - 750 ML"/>
        <s v="MIDNIGHT MOON MOONSHINE RASPBERRY 70PRF - DOM WHSKY-BLND - 750 ML"/>
        <s v="RON BARCELO IMPERIAL RUM DOMINICAN RPBLC - RUM-GOLD - 750 ML"/>
        <s v="CONCIERE SILVER RUM - RUM-LIGHT - 1.0 LTR"/>
        <s v="MONACO HARD STRAWBERRY LEMONADE 355ML - COCKTAILS - 375 ML"/>
        <s v="MONACO VANILLA CREAM CRUSH TRAY 355ML - COCKTAILS - 375 ML"/>
        <s v="PUSSER'S RUM PAINKILLER RTD CK 4P 355ML - COCKTAILS - 375 ML"/>
        <s v="MONACO CLASSIC MRG VT 6P:LME/PF/WL 355ML - COCKTAILS - 375 ML"/>
        <s v="CIERTO BLANCO TEQUILA PRIVATE COLLECTION - TEQUILA-BLANCO - 750 ML"/>
        <s v="CIERTO REPOSADO TEQ PRIVATE COLLECTION - TEQUILA-REPOSADO - 750 ML"/>
        <s v="PATRON EL CIELO SILVER TEQ 700ML W/GFTBX - TEQUILA-BLANCO - 750 ML"/>
        <s v="TEREMANA ANEJO TEQUILA - TEQUILA-ANEJO - 750 ML"/>
        <s v="GEORGIA AZUL BLANCO TEQUILA - TEQUILA-BLANCO - 750 ML"/>
        <s v="CONCIERE SILVER TEQUILA - TEQUILA-BLANCO - 1.0 LTR"/>
        <s v="1800 BLANCO - TEQUILA-BLANCO - 50 ML"/>
        <s v="ESPOLON BLANCO WHITE TEQUILA - TEQUILA-BLANCO - 375 ML"/>
        <s v="GRAN CORAMINO ANEJO TEQUILA - TEQUILA-ANEJO - 750 ML"/>
        <s v="CANTERA NEGRA ANEJO TEQUILA - TEQUILA-ANEJO - 750 ML"/>
        <s v="CABO WABO ANEJO MILENIO GOLD TEQUILA - TEQUILA-ANEJO - 750 ML"/>
        <s v="LUNAZUL ANEJO TEQUILA - TEQUILA-ANEJO - 750 ML"/>
        <s v="PATRON REPOSADO - TEQUILA-REPOSADO - 200 ML"/>
        <s v="PATRON ANEJO - TEQUILA-ANEJO - 200 ML"/>
        <s v="CONCIERE VODKA - VODKA-CLASSIC-DOM - 1.0 LTR"/>
        <s v="THE GROVE COLLECTIVE VODKA - VODKA-CLASSIC-DOM - 750 ML"/>
        <s v="JOURNEYMAN DIST FEATHERBONE BOURBON - DOM WHSKY-STRT-BRBN/TN - 750 ML"/>
        <s v="JOSE CUERVO MARG RASPBERRY COLADA PET - COCKTAILS - 1.75 LTR"/>
        <s v="1800 ULTIMATE WILD BERRY MARGARITA - COCKTAILS - 1.75 LTR"/>
        <s v="KETEL ONE COSMOPOLITAN COCKTAILS - COCKTAILS - 375 ML"/>
        <s v="KETEL ONE ESPRESSO MARTINI CKTL - COCKTAILS - 375 ML"/>
        <s v="MR BLACK SPIRITS COLD BREW COFFEE LIQ - CRDL-COFFEE LQR - 750 ML"/>
        <s v="BALCONES TEXAS POT STILL STRAIGHT BBN - DOM WHSKY-STRT-OTH - 750 ML"/>
        <s v="BALCONES 1 TEXAS SINGLE MALT WHISKY - DOM WHSKY-SNGL MALT - 750 ML"/>
        <s v="DON JULIO REPOSADO TEQUILA GOLD - TEQUILA-REPOSADO - 375 ML"/>
        <s v="DON JULIO ANEJO TEQUILA GOLD - TEQUILA-ANEJO - 375 ML"/>
        <s v="CROWN ROYAL PEACH FLAVORED WHISKEY - CAN-US BLND-US BTLD - 50 ML"/>
        <s v="OLMECA ALTOS STRAWBERRY MARGARITA RTS - COCKTAILS - 750 ML"/>
        <s v="OLMECA ALTOS CLASSIC LIME MARGARITA RTS - COCKTAILS - 750 ML"/>
        <s v="APEROL LIQUEUR - CRDL-LQR&amp;SPC-OTH - 1.0 LTR"/>
        <s v="MARIE BRIZARD CHOCOLATE ROYAL - CRDL-LQR&amp;SPC-OTH - 750 ML"/>
        <s v="CAZADORES CAFE COFFEE LIQUEUR - CRDL-LQR&amp;SPC-OTH - 750 ML"/>
        <s v="RIVULET PECAN LIQUEUR - CRDL-LQR&amp;SPC-OTH - 750 ML"/>
        <s v="HEAVEN HILL BOTTLED IN BOND 7YR - DOM WHSKY-STRT-BRBN/TN - 750 ML"/>
        <s v="OLD FORESTER SIGNATURE - DOM WHSKY-STRT-BRBN/TN - 1.75 LTR"/>
        <s v="CHICKEN COCK KENTUCKY STRAIGHT BOURBON - DOM WHSKY-STRT-BRBN/TN - 750 ML"/>
        <s v="KENTCUKY OWL THE WISEMAN STRAIGHT BBN - DOM WHSKY-STRT-BRBN/TN - 750 ML"/>
        <s v="WIDOW JANE APPLE WOOD RYE BLEND OF RYES - DOM WHSKY-STRT-RYE - 750 ML"/>
        <s v="BLACKLAND BOURBON WHISKEY FORT WORTH - DOM WHSKY-STRT-BRBN/TN - 750 ML"/>
        <s v="JACK DANIELS SINGLE BARREL (WAS DECANTR) - DOM WHSKY-STRT-SM BTCH - 50 ML"/>
        <s v="BLACKLAND TEXAS PECAN BROWN SUGAR BBN WK - DOM WHSKY-BLND - 750 ML"/>
        <s v="H.DERINGER AMERICAN BBN WHISKEY S BATCH - DOM WHSKY-STRT-OTH - 750 ML"/>
        <s v="BOMBAY SAPPHIRE PRM MURCIAN LEMON 700ML - GIN-CLASSIC-IMP - 750 ML"/>
        <s v="MR.PICKLES PACIFIC NORTHWEST GIN - GIN-CLASSIC-DOM - 750 ML"/>
        <s v="PROPER NO.12 TWELVE IRISH APPLE WHISKEY - IRISH - 750 ML"/>
        <s v="MALIBU PEACH (CARIBBEAN RUM/PEACH LIQ) - RUM-FLVRD - 750 ML"/>
        <s v="THE MACALLAN 12 YEAR - SCOTCH-SNGL MALT - 750 ML"/>
        <s v="DON JULIO BLANCO TEQUILA - TEQUILA-BLANCO - 1.0 LTR"/>
        <s v="CASAMIGOS CRISTALINO REPOSADO TEQUILA - TEQUILA-REPOSADO - 750 ML"/>
        <s v="EIGHT RESERVE ANEJO TEQUILA - TEQUILA-ANEJO - 750 ML"/>
        <s v="1800 JALAPENO CUCUMBER INFUSED TEQUILA - TEQUILA-FLAVORED - 750 ML"/>
        <s v="AMBHAR PLATIMUN SILVER TEQUILA - TEQUILA-BLANCO - 750 ML"/>
        <s v="HERRADURA LEGEND ANEJO - TEQUILA-ANEJO - 750 ML"/>
        <s v="ESPOLON REPOSADO GOLD TEQUILA - TEQUILA-REPOSADO - 375 ML"/>
        <s v="AMBHAR REPOSADO TEQUILA - TEQUILA-REPOSADO - 750 ML"/>
        <s v="ABSOLUT WILD BERRI FLAVORED VODKA - VODKA-FLVRD-IMP - 750 ML"/>
        <s v="WESTERN SON STRAWBERRY FLAVORED VODKA - VODKA-FLVRD-DOM - 750 ML"/>
        <s v="CIROC LIMONATA VODKA INFUSED - CRDL-LQR&amp;SPC-OTH - 750 ML"/>
        <s v="DON JULIO BLANCO TEQUILA - TEQUILA-BLANCO - 1.75 LTR"/>
        <s v="SEAGRAM'S EXTRA DRY - GIN-CLASSIC-DOM - 50 ML"/>
        <s v="MALIBU COCONUT - RUM-FLVRD - 50 ML"/>
        <s v="DON JULIO ALMA MIEL TEQUILA JOVEN - TEQUILA-BLANCO - 750 ML"/>
        <s v="WHIP SHOTS CARAMEL VODKA INFUSED WHIP CR - CRDL-LQR&amp;SPC-OTH - 200 ML"/>
        <s v="WHIP SHOTS MOCHA VODKA INFUSED WHIP CRM - CRDL-LQR&amp;SPC-OTH - 200 ML"/>
        <s v="WHIP SHOTS VANILLA VODKA INFUSED WHIP CR - CRDL-LQR&amp;SPC-OTH - 200 ML"/>
        <s v="MR BOSTON TRIPLE SEC - CRDL-LQR&amp;SPC-TRIPLE SEC - 1.0 LTR"/>
        <s v="AMADOR WHISKEY CO DOUBLE BRRL BRBN CHARD - DOM WHSKY-STRT-OTH - 750 ML"/>
        <s v="HANSON OF SONOMA ORIGINAL ORGANIC VODKA - VODKA-CLASSIC-DOM - 750 ML"/>
        <s v="WOODINVILLE STRAIGHT BOURBON - DOM WHSKY-STRT-BRBN/TN - 750 ML"/>
        <s v="WOODINVILLE STRAIGHT RYE WHISKEY (WA) - DOM WHSKY-STRT-RYE - 750 ML"/>
        <s v="CANTERA NEGRA SILVER TEQUILA - TEQUILA-BLANCO - 750 ML"/>
        <s v="STELLA ROSA SMOOTH BLACK BERRY FLV BRNDY - BRNDY/CGNC-IMP - 750 ML"/>
        <s v="CROWN ROYAL COMBO 10P:5E PEACH &amp; APPLE - CAN-US BLND-US BTLD - 50 ML"/>
        <s v="ON THE ROCKS CRUZAN STRAWBERRY DAIQURI - COCKTAILS - 375 ML"/>
        <s v="ON THE ROCKS CRUZAN STRAWBERRY DAIQURI - COCKTAILS - 750 ML"/>
        <s v="MOZART WHITE CHOCOLATE CREAM LIQUEUR - CRDL-CRM LQR - 750 ML"/>
        <s v="ST. BRENDANS SALTED CARAMEL IRISH CREME - CRDL-CRM LQR - 750 ML"/>
        <s v="KAMORA DULCE DE LECHE LIQUEUR - CRDL-CRM LQR - 750 ML"/>
        <s v="DOUGH BALL COOKIE DOUGH WHISKEY (DSS) - DOM WHSKY-BLND - 50 ML"/>
        <s v="BEN HOLLADAY MISSOURI ST BBN WHK BIB 6YR - DOM WHSKY-STRT-BRBN/TN - 750 ML"/>
        <s v="BASIL HAYDEN'S STRAIGHT BOURBON - DOM WHSKY-STRT-SM BTCH - 1.0 LTR"/>
        <s v="ELIJAH CRAIG SMALL BATCH - DOM WHSKY-STRT-BRBN/TN - 1.0 LTR"/>
        <s v="OLD BARDSTOWN KENTUCKY BOURBON - DOM WHSKY-STRT-BRBN/TN - 750 ML"/>
        <s v="2XO OAK SERIES AMERICAN OAK KSBW - DOM WHSKY-STRT-BRBN/TN - 750 ML"/>
        <s v="WILLETT POT STILL RESERVE KENTUCKY BOURB - DOM WHSKY-STRT-BRBN/TN - 750 ML"/>
        <s v="WILLETT POT STILL RESERVE KENTUCKY BOURB - DOM WHSKY-STRT-BRBN/TN - 1.75 LTR"/>
        <s v="WOODFORD RSV DOUBLE OAK - DOM WHSKY-STRT-BRBN/TN - 375 ML"/>
        <s v="BIRD DOG S'MORES FLAVORED WHISKEY - DOM WHSKY-BLND - 750 ML"/>
        <s v="BIB &amp; TUCKER DOUBLE CHAR BBN 6Y SMALL BC - DOM WHSKY-STRT-BRBN/TN - 750 ML"/>
        <s v="UNCLE NEAREST STRAIGHT RYE WHISKEY - DOM WHSKY-STRT-OTH - 750 ML"/>
        <s v="STARLIGHT DIST BLACKBERRY FLAVORED WHSKY - DOM WHSKY-BLND - 750 ML"/>
        <s v="WILLETT FAMILY EST 4YR SMALL BATCH RYE - DOM WHSKY-STRT-RYE - 750 ML"/>
        <s v="YELLOWSTONE SFC TOASTED KSBW OAK STAVES - CRDL-LQR&amp;SPC-WHSKY SPCTY - 750 ML"/>
        <s v="HIGHCLERE CASTLE LONDON DRY GIN - GIN-CLASSIC-IMP - 750 ML"/>
        <s v="HENDRICK'S GRAND CABARET GIN - GIN-FLVRD-IMP - 750 ML"/>
        <s v="TULLAMORE DEW - IRISH-BLND - 1.0 LTR"/>
        <s v="MIDNIGHT MOON APPLE PIE MOONSHAKE CREAM - CRDL-CRM LQR - 50 ML"/>
        <s v="MIDNIGHT MOON APPLE PIE MOONSHAKE CREAM - CRDL-CRM LQR - 750 ML"/>
        <s v="MIDNIGHT MOON CHOCOLATE BROWNIE MOONSHKE - CRDL-CRM LQR - 50 ML"/>
        <s v="MIDNIGHT MOON CHOCOLATE BROWNIE MOONSHKE - CRDL-CRM LQR - 750 ML"/>
        <s v="MIDNIGHT MOON COOKIES &amp; CREAM MOONSHAKE - CRDL-CRM LQR - 50 ML"/>
        <s v="MIDNIGHT MOON COOKIES &amp; CREAM MOONSHAKE - CRDL-CRM LQR - 750 ML"/>
        <s v="SIP SHINE WATERMELON CHILLADE WHISKEY - DOM WHSKY-BLND - 750 ML"/>
        <s v="SIP SHINE ARNOLD SHINER WHISKEY - DOM WHSKY-BLND - 750 ML"/>
        <s v="SIP SHINE RAZZ BERRY SHINEADE WHISKEY - DOM WHSKY-BLND - 750 ML"/>
        <s v="SIP SHINE BERRY SWEET TEA WHISKEY - DOM WHSKY-BLND - 750 ML"/>
        <s v="SUGARLAND SHN SOUR BLUE RSP FOLDS HONOR - DOM WHSKY-BLND - 750 ML"/>
        <s v="SUGARLAND PGA CHAMPIONSHIP LEMONADE MNSH - CRDL-LQR&amp;SPC-OTH - 750 ML"/>
        <s v="SUGARLANDS PEANUT BUTTER SIPPIN CREAM - CRDL-CRM LQR - 750 ML"/>
        <s v="SUGARLANDS PEANUT BUTTER SIPPIN CREAM - CRDL-CRM LQR - 50 ML"/>
        <s v="BRUGAL ANEJO (DOMINICAN REPUBLIC) - RUM-GOLD - 750 ML"/>
        <s v="CIRCLE HOOK DISTILLING ORIGINAL RUM - RUM-GOLD - 750 ML"/>
        <s v="CIRCLE HOOK DISTILLING SILVER RUM - RUM-LIGHT - 750 ML"/>
        <s v="CANEROCK SPICED RUM JAMAICA 700ML - RUM-FLVRD - 750 ML"/>
        <s v="KRAKEN GOLD SPICED RUM HINT VANILA/CINNM - RUM-FLVRD - 750 ML"/>
        <s v="WILD TURKEY RARE BREED BARREL PROOF RYE - DOM WHSKY-STRT-RYE - 750 ML"/>
        <s v="BUCHANAN'S PINEAPPLE FLAVORED WHISKEY - SCOTCH-BLND-FRGN BTLD - 750 ML"/>
        <s v="BUZZBALLZ PASSIONFRUIT MARTINI COCKTAIL - COCKTAILS - 200 ML"/>
        <s v="RANCHO LA GLORIA PINK LEMONADE INF TEQ - TEQUILA-FLAVORED - 750 ML"/>
        <s v="RANCHO LA GLORIA JALAPENO LIME INF TEQ - TEQUILA-FLAVORED - 750 ML"/>
        <s v="DELEON BLANCO TEQUILA - TEQUILA-BLANCO - 375 ML"/>
        <s v="ESPOLON BLANCO WHITE TEQUILA - TEQUILA-BLANCO - 1.75 LTR"/>
        <s v="MILAGRO SILVER - TEQUILA-BLANCO - 1.75 LTR"/>
        <s v="GRAN CAVA DE ORO EXTRA ANEJO TEQUILA - TEQUILA-GOLD - 750 ML"/>
        <s v="CANTERA NEGRA REPOSADO TEQUILA - TEQUILA-REPOSADO - 750 ML"/>
        <s v="HORNITOS PLATA WHITE TEQUILA - TEQUILA-BLANCO - 200 ML"/>
        <s v="ESPOLON REPOSADO GOLD TEQUILA - TEQUILA-REPOSADO - 1.75 LTR"/>
        <s v="1800 REPOSADO TEQUILA - TEQUILA-REPOSADO - 50 ML"/>
        <s v="HUSSONG'S REPOSADO 100% STONEWARE JUG - TEQUILA-REPOSADO - 750 ML"/>
        <s v="MILAGRO REPOSADO - TEQUILA-REPOSADO - 375 ML"/>
        <s v="MILAGRO REPOSADO - TEQUILA-REPOSADO - 1.75 LTR"/>
        <s v="DELEON ANEJO TEQUILA - TEQUILA-ANEJO - 375 ML"/>
        <s v="DELEON REPOSADO TEQUILA - TEQUILA-REPOSADO - 375 ML"/>
        <s v="HORNITOS REPOSADO TEQUILA - TEQUILA-REPOSADO - 200 ML"/>
        <s v="TEQUILA OCHO REPOSADO TEQUILA GOLD - TEQUILA-REPOSADO - 750 ML"/>
        <s v="AU VODKA (ENGLAND) - VODKA-CLASSIC-IMP - 750 ML"/>
        <s v="AU BLUE RASPBERRY VODKA (ENGLAND) - VODKA-FLVRD-IMP - 750 ML"/>
        <s v="AU BLACK GRAPE VODKA (ENGLAND) - VODKA-FLVRD-IMP - 750 ML"/>
        <s v="AU PINK LEMONADE VODKA (ENGLAND) - VODKA-FLVRD-IMP - 750 ML"/>
        <s v="MALIBU STRAWBERRY DAIQUIRI TETRA BOX - COCKTAILS - 1.0 LTR"/>
        <s v="MALIBU PINEAPPLE BAY BREEZE TETRA BOX - COCKTAILS - 1.0 LTR"/>
        <s v="KAHLUA BLONDE ROAST STYLE - CRDL-COFFEE LQR - 750 ML"/>
        <s v="JEFFERSON'S TROPIC AGED IN HUMIDITY KSBW - DOM WHSKY-STRT-SM BTCH - 750 ML"/>
        <s v="RABBIT HOLE CAVEHILL FOUR GRAIN KSBW - DOM WHSKY-STRT-BRBN/TN - 750 ML"/>
        <s v="GEORGE DICKEL 8YR BOURBON WHISKEY - DOM WHSKY-STRT-BRBN/TN - 750 ML"/>
        <s v="DON JULIO 1942 ANEJO TEQUILA - TEQUILA-GOLD - 375 ML"/>
        <s v="CASAMIGOS REPOSADO TEQUILA 100% AGAVE - TEQUILA-REPOSADO - 1.75 LTR"/>
        <s v="DEEP EDDY PICKLEBALL 12P PET:OG/LM/RBY/L - VODKA-FLVRD-DOM - 50 ML"/>
        <s v="RUM CHATA PINEAPPLE CREAM 2-60PK LIQUEUR - CRDL-LQR&amp;SPC-OTH - 50 ML"/>
        <s v="RUM CHATA PINEAPPLE CREAM LIQUEUR - CRDL-LQR&amp;SPC-OTH - 750 ML"/>
        <s v="DIRTY MONKEY BANANA PEANUT BUTTER WHK - CRDL-LQR&amp;SPC-WHSKY SPCTY - 750 ML"/>
        <s v="BUFFALO TRACE DIST BOURBON CREAM LIQUEUR - CRDL-CRM LQR - 750 ML"/>
        <s v="WILDERNESS TRAIL RYE STRAIGHT BBN SMB - DOM WHSKY-STRT-SM BTCH - 750 ML"/>
        <s v="WILDERNESS TRAIL WHEAT STRAIGHT BBN SMB - DOM WHSKY-STRT-BRBN/TN - 750 ML"/>
        <s v="TRAVELLER BLEND NO 40 WHISKEY - DOM WHSKY-BLND - 750 ML"/>
        <s v="WILDERNESS TRAIL SMALL BATCH RYE BIB - DOM WHSKY-STRT-RYE - 750 ML"/>
        <s v="HULING STATION SMALL BATCH TENN WHISKEY - DOM WHSKY-STRT-BRBN/TN - 750 ML"/>
        <s v="MCQUEEN&amp;VIOLET FOG ULTRAVIOLET HB BRY FL - GIN-FLVRD-IMP - 750 ML"/>
        <s v="EMPRESS 1908 ELDERFLOWER ROSE GIN - GIN-FLVRD-IMP - 750 ML"/>
        <s v="OLE SMOKY MNSHNE ORANGE SHINESICLE CREAM - DOM WHSKY-BLND - 750 ML"/>
        <s v="HEMINGWAY RYE BLEND SIGNATURE ED OLORSSO - DOM WHSKY-STRT-RYE - 750 ML"/>
        <s v="SAZERAC RYE 6 YEARS OLD - DOM WHSKY-STRT-RYE - 750 ML"/>
        <s v="CHUM CHURUM APPLE MANGO SOJU - CRDL-LQR&amp;SPC-OTH - 375 ML"/>
        <s v="CHUM CHURUM SOJU - CRDL-LQR&amp;SPC-OTH - 375 ML"/>
        <s v="CHUM CHURUM APPLE SOJU - CRDL-LQR&amp;SPC-OTH - 375 ML"/>
        <s v="CHUM CHURUM PEACH SOJU - CRDL-LQR&amp;SPC-OTH - 375 ML"/>
        <s v="CHUM CHURUM STRAWBERRY SOJU - CRDL-LQR&amp;SPC-OTH - 375 ML"/>
        <s v="CHUM CHURUM GRAPE SOJU - CRDL-LQR&amp;SPC-OTH - 375 ML"/>
        <s v="CHUM CHURUM CITRON SOJU - CRDL-LQR&amp;SPC-OTH - 375 ML"/>
        <s v="SOON HARI YOGURT SOJU - CRDL-LQR&amp;SPC-OTH - 375 ML"/>
        <s v="JOSE CUERVO ESPECIAL SILVER - TEQUILA-BLANCO - 100 ML"/>
        <s v="SANTO FINO REPOSADO TEQUILA - TEQUILA-REPOSADO - 750 ML"/>
        <s v="SANTO FINO BLANCO TEQUILA - TEQUILA-BLANCO - 750 ML"/>
        <s v="CUERVO ESPECIAL - TEQUILA-GOLD - 100 ML"/>
        <s v="CORAZON DE AGAVE REPOSADO GOLD TEQUILA - TEQUILA-REPOSADO - 750 ML"/>
        <s v="CATHEAD VODKA - VODKA-CLASSIC-DOM - 375 ML"/>
        <s v="PLATINUM 10X VODKA - VODKA-CLASSIC-DOM - 1.75 LTR"/>
        <s v="WHEATLEY VODKA - VODKA-CLASSIC-DOM - 375 ML"/>
        <s v="NEW AMSTERDAM TANGERINE FLAVORED VODKA - VODKA-FLVRD-DOM - 50 ML"/>
        <s v="NEW AMSTERDAM TANGERINE FLAVORED VODKA - VODKA-FLVRD-DOM - 375 ML"/>
        <s v="NEW AMSTERDAM TANGERINE FLAVORED VODKA - VODKA-FLVRD-DOM - 750 ML"/>
        <s v="NEW AMSTERDAM TANGERINE FLAVORED VODKA - VODKA-FLVRD-DOM - 1.75 LTR"/>
        <s v="CATHEAD HONEYSUCKLE FLAVORED VODKA - VODKA-FLVRD-DOM - 375 ML"/>
        <s v="TAAKA RASPBERRY FLAVORED VODKA - VODKA-FLVRD-DOM - 50 ML"/>
        <s v="TAAKA PINK LEMONADE FLAVORED VODKA - VODKA-FLVRD-DOM - 50 ML"/>
        <s v="99 XXPRESSO COFFEE LIQUEUR - CRDL-COFFEE LQR - 50 ML"/>
        <s v="99 PEPPERMINT - CRDL-SNPS-PPRMNT - 50 ML"/>
        <s v="99 GRAPES SCHNAPPS - CRDL-SNPS-OTH - 50 ML"/>
        <s v="99 COCONUT SCHNAPPS LIQUEUR - CRDL-SNPS-OTH - 50 ML"/>
        <m u="1"/>
        <s v="360 VODKA - VODKA 80 PRF - 750 ML" u="1"/>
        <s v="CRANE LAKE SWEET RED CALIFORNIA WINE - RED GENRC OTH - 750 ML" u="1"/>
        <s v="CROWN ROYAL REGAL APPLE FLAVORED WHISKEY - CANDN BTL CAN - 375 ML" u="1"/>
        <s v="HEAD TO HEAD RED TUSCANY RED BLEND - ITALIAN OTHER - 750 ML" u="1"/>
        <s v="TAYLOR LAKE COUNTRY SOFT RED - RED GENRC OTH - 1.5 LTR" u="1"/>
        <s v="BLACK BOX SHIRAZ CENTRAL COAST CALF BOX - SHIRAZ/SYRAH - 3.0 LTR" u="1"/>
        <s v="LA VIEILLE FERME COTES DU LUBERON WHITE - FRENCH RHONE - 1.5 LTR" u="1"/>
        <s v="GRGICH HILLS CABERNET SAUVIGNON - CABERNET SAUV - 750 ML" u="1"/>
        <s v="FREIXENET CORDON NEGRO BRUT - SPANISH SPKLN - 750 ML" u="1"/>
        <s v="PETER VELLA MOSCATO SANGRIA - TABLE OTHER - 5 LTR+" u="1"/>
        <s v="CANE RUN ESTATE ORIGINAL RUM (WHITE) - IM RUM OTHER - 1.75 LTR" u="1"/>
        <s v="CHANDON TERRAZAS DE LOS ANDES ALTO MALBC - ARGT MALBEC - 750 ML" u="1"/>
        <s v="CLOS DU BOIS CAB SAUVIGNON NORTH COAST - CABERNET SAUV - 750 ML" u="1"/>
        <s v="MOGEN DAVID 20/20 ORANGE JUBILEE FLAVORD - DOM BEVRGE WN - 750 ML" u="1"/>
        <s v="PINNACLE VODKA FLASK BOTTLE - VODKA IMPORTD - 200 ML" u="1"/>
        <s v="GEN5 CABERNET SAUVIGNON LODI - CABERNET SAUV - 750 ML" u="1"/>
        <s v="LITTLE BLACK DRESS MERLOT - MERLOT - 750 ML" u="1"/>
        <s v="KRUTZ FAMILY CLLRS CHARDONNAY RUSSAN RVR - CHARDONNAY - 750 ML" u="1"/>
        <s v="CINERATOR HOT CINNAMON FLAVORED WHISKEY - MISC US WHSKY - 750 ML" u="1"/>
        <s v="BEAR FLAG ZINFANDEL CA-SONOMA COUNTY - ZINFANDEL - 750 ML" u="1"/>
        <s v="CAIN FIVE RED (BLEND OF 5 VARIETALS) - RED BLND/MRTG - 750 ML" u="1"/>
        <s v="ALLURE PINK MOSCATO BUBBLY CAL CARBNATED - SPARKLING OTH - 750 ML" u="1"/>
        <s v="YELLOW TAIL PINOT NOIR/SHIRAZ - AUST SHZ BLND - 750 ML" u="1"/>
        <s v="MARTELL VS - IM COGNAC - 375 ML" u="1"/>
        <s v="FORTY CREEK BARREL SELECT W/THERMOS - CANDN BTL CAN - 750 ML" u="1"/>
        <s v="SIMPLE LIFE PINOT NOIR CALIFORNIA - PINOT NOIR - 750 ML" u="1"/>
        <s v="YELLOW TAIL PINK MOSCATO SE AUSTRALIA - AUST OTHR RED - 750 ML" u="1"/>
        <s v="COMOLOCO MONASTRELL JUMILLA - SPAIN - 750 ML" u="1"/>
        <s v="ANDRE EX DRY - CHMPGNE X DRY - 750 ML" u="1"/>
        <s v="LE RIME PINOT GRIGIO TOSCANA - ITL PIN GRIGO - 750 ML" u="1"/>
        <s v="MIDNIGHT MOON CAROLINA MOONSHINE - SPECIALTY LIQ - 750 ML" u="1"/>
        <s v="BROADBENT VINHO VERDE WHITE - PORTUGAL - 750 ML" u="1"/>
        <s v="GEORGE DICKEL O #8 - TENN WHISKEY - 375 ML" u="1"/>
        <s v="VIRGINIA BLACK AMERICAN WHISKEY - MISC US WHSKY - 750 ML" u="1"/>
        <s v="ALIZE DE FRANCE (GOLD) - IM OTH SPCLTS - 375 ML" u="1"/>
        <s v="DEEP EDDY ORANGE FLAVORED VODKA - ORNGE FL VODK - 750 ML" u="1"/>
        <s v="PINNACLE 100 PROOF VODKA - VODKA IMPORTD - 1.75 LTR" u="1"/>
        <s v="KINKY RED LIQUEUR (VODKA BASE) - SPECIALTY LIQ - 750 ML" u="1"/>
        <s v="DEKUYPER MELON DEW LIQUEUR - OTHER LIQUEUR - 750 ML" u="1"/>
        <s v="VILLA BANFI CHIANTI CLASSCO RISERVE DOCG - ITL CHIANTI - 750 ML" u="1"/>
        <s v="DECOY PINOT NOIR ANDERSON VALLEY - PINOT NOIR - 750 ML" u="1"/>
        <s v="THREE OLIVES LOOPY BERRY FLAVORED VODKA - VODKA IMPORTD - 750 ML" u="1"/>
        <s v="KINKY PINK LIQUEUR (VODKA BASE) - SPECIALTY LIQ - 750 ML" u="1"/>
        <s v="KRAKEN BLACK SPICED RUM - RUM U S - 50 ML" u="1"/>
        <s v="CHARLES SMITH FMLY VINO COLUMBIA WASHGTN - PN GRIS/GRGIO - 750 ML" u="1"/>
        <s v="GARNET PINOT NOIR MONTEREY COUNTY - PINOT NOIR - 750 ML" u="1"/>
        <s v="FREAKSHOW RED BLEND LODI - RED BLND/MRTG - 750 ML" u="1"/>
        <s v="C/M/S RED BLEND COLUMBIA VLLY BY HEDGES - RED BLND/MRTG - 750 ML" u="1"/>
        <s v="LAS ROCAS SPANISH RED BLEND CALATAYUD - SPAIN - 750 ML" u="1"/>
        <s v="JAGERMEISTER - IM OTH SPCLTS - 200 ML" u="1"/>
        <s v="TEQUILA ROSE LIQUEUR - SPECIALTY LIQ - 375 ML" u="1"/>
        <s v="TAAKA - GIN DOMESTIC - 200 ML" u="1"/>
        <s v="WILD HORSE PINOT NOIR CENTRAL COAST - PINOT NOIR - 750 ML" u="1"/>
        <s v="JIM BEAM - STRT BOURBON - 1.0 LTR" u="1"/>
        <s v="BACARDI COCO FLAVORED RUM - RUM PUER RICO - 1.75 LTR" u="1"/>
        <s v="THREE OLIVES GRAPE FLAVORED VODKA - VODKA IMPORTD - 750 ML" u="1"/>
        <s v="REVEL STOKE ROASTED APPLE WHISKY - CANDN BTL U S - 750 ML" u="1"/>
        <s v="REVEL STOKE ROASTED PECAN WHISKY - CANDN BTL U S - 750 ML" u="1"/>
        <s v="TAAKA WATERMELON FLAVORED VODKA - OTHER FL VODK - 750 ML" u="1"/>
        <s v="WILD TURKEY AMERICAN HONEY STING - SPECIALTY LIQ - 750 ML" u="1"/>
        <s v="JOHNNIE WALKER BLACK - SCTCH BTL FGN - 1.75 LTR" u="1"/>
        <s v="RIUNITE LAMBRUSCO 1/2 PACK - ITL LAMBRUSCO - 187 ML" u="1"/>
        <s v="CHRISTIAN BRANDY VS - GRAPE BRANDY - 200 ML" u="1"/>
        <s v="MENAGE A TROIS PINOT GRGIO MONTEREY CNTY - PN GRIS/GRGIO - 750 ML" u="1"/>
        <s v="KAMCHATKA 80 VODKA WITH PREMIUM LIQUEUR - SPECIALTY LIQ - 1.75 LTR" u="1"/>
        <s v="NEW AMSTERDAM VODKA - VODKA 80 PRF - 375 ML" u="1"/>
        <s v="FERREIRA RUBY PORT - IMP PORT RED - 750 ML" u="1"/>
        <s v="CANYON ROAD CELLARS PN GRIGO CALIFORNIA - PN GRIS/GRGIO - 750 ML" u="1"/>
        <s v="FERRARI-CARANO FM BL SONOMA CAP CLOSURE - SAV BL/FME BL - 750 ML" u="1"/>
        <s v="JOSH CELLARS SAUVIGNON BLANC SONOMA CNTY - SAV BL/FME BL - 750 ML" u="1"/>
        <s v="BOLLA VALPOLICELLA - ITL VLPLCELLA - 1.5 LTR" u="1"/>
        <s v="SEAGRAMS V O - CANDN BTL CAN - 200 ML" u="1"/>
        <s v="COPPER RIDGE CHARDONNAY - CHARDONNAY - 1.5 LTR" u="1"/>
        <s v="APPLETON ESTATE SIGNATURE BLEND - IM RUM JMICAN - 750 ML" u="1"/>
        <s v="BUZZBALLZ PEACHBALLZ - COCKTL OTHER - 200 ML" u="1"/>
        <s v="VOGA MOSCATO PROVINCIA DI PAVIA IGT - ITALIAN OTHER - 750 ML" u="1"/>
        <s v="DEKUYPER BLUSTERY PEPPERMINT SCHNAPPS - PPMNT SCHNPPS - 750 ML" u="1"/>
        <s v="BARTON GIN - GIN DOMESTIC - 1.75 LTR" u="1"/>
        <s v="CAPTAIN MORGAN PINEAPPLE RUM - RUM VIRG ISLS - 750 ML" u="1"/>
        <s v="SIR MALCOLM RC - SCOTCH BTL US - 1.75 LTR" u="1"/>
        <s v="CANADIAN MIST - CANDN BTL U S - 50 ML" u="1"/>
        <s v="PINNACLE VODKA (FRANCE) - VODKA IMPORTD - 750 ML TRV" u="1"/>
        <s v="UNDERWOOD CELLARS PINOT GRIS OREGON(CAN) - PN GRIS/GRGIO - 375 ML" u="1"/>
        <s v="SEAGRAM'S EXTRA DRY - GIN DOMESTIC - 750 ML" u="1"/>
        <s v="19 CRIMES RED SOUTH EASTERN AUSTRALIA - AUST OTHR RED - 750 ML" u="1"/>
        <s v="EVAN WILLIAMS CHERRY - SPECIALTY LIQ - 750 ML" u="1"/>
        <s v="WENTE RIVA RANCH PINOT NOIR ARROYO SECO - PINOT NOIR - 750 ML" u="1"/>
        <s v="PATRON REPOSADO - IM TEQ GOLD - 750 ML" u="1"/>
        <s v="BAREFOOT PINOT NOIR CALIFORNIA - PINOT NOIR - 1.5 LTR" u="1"/>
        <s v="OLE SMOKY TENNESSEE MOONSHINE BLACKBERRY - WHISKY SPCLTY - 50 ML" u="1"/>
        <s v="MR BOSTON BLUE CURACAO - CURACAO - 1.0 LTR" u="1"/>
        <s v="REMY MARTIN VSOP/MATT W MOORE LTM ED BTL - IM COGNAC - 750 ML" u="1"/>
        <s v="JOSE CUERVO AUTHNETIC BERRY PUNCH MARGRT - LW PF CKTL MX - 1.75 LTR" u="1"/>
        <s v="CRUZAN DARK - RUM VIRG ISLS - 1.75 LTR" u="1"/>
        <s v="PICCINO PINOT GRIGIO DELLE VENEZIE - ITL PIN GRIGO - 750 ML" u="1"/>
        <s v="KENWOOD SAUVIGNON BLANC - SAV BL/FME BL - 750 ML" u="1"/>
        <s v="ANCIENT AGE - STRT BOURBON - 1.75 LTR" u="1"/>
        <s v="LUNAZUL BLANCO TEQUILA - IM TEQ WHITE - 750 ML" u="1"/>
        <s v="YELLOW TAIL CABERNET SAUVIGNON - AUST CAB SAUV - 750 ML" u="1"/>
        <s v="BRITISH NAVY PUSSER'S 84 PROOF RUM - RUM VIRG ISLS - 750 ML" u="1"/>
        <s v="HIGH DEF RIESLING - GRM MOSELLE - 750 ML" u="1"/>
        <s v="TEQUILA ROSE LIQUEUR - SPECIALTY LIQ - 1.0 LTR" u="1"/>
        <s v="CANADIAN CLUB ORIGINAL 1858 - CANDN BTL U S - 1.75 LTR" u="1"/>
        <s v="KAHLUA WHITE RUSSIAN DRINKS TO GO - LW PF CKTL MX - 200 ML" u="1"/>
        <s v="PINE RIDGE CHENIN VIOGNIER - VIOGNIER - 750 ML" u="1"/>
        <s v="DEKUYPER PEACHTREE SCHNAPPS - OTHER SCHNAPP - 375 ML" u="1"/>
        <s v="CHLOE ROSE MONTEREY COUNTY - ROSE - 750 ML" u="1"/>
        <s v="JACK DANIELS SINGLE BARREL/SNIFTER GLASS - TENN WHISKEY - 750 ML" u="1"/>
        <s v="CONCHA Y TORO FRONTERA CARMENERE - CHLE OTHR RED - 1.5 LTR" u="1"/>
        <s v="ARDBEG AN OA ISLAY SINGLE MALT WHISKEY - SCTCH BTL FGN - 750 ML" u="1"/>
        <s v="MALIBU PEACHES N'CREAM FLAVORED RUM* - IM RUM OTHER - 750 ML" u="1"/>
        <s v="CROWN ROYAL REGAL APPLE FLAVORED WHISKEY - CANDN BTL CAN - 200 ML" u="1"/>
        <s v="OLD CAMP PEACH PECAN WHISKEY (DSS) - WHISKY SPCLTY - 100 ML" u="1"/>
        <s v="SANTA JULIA MALBEC OAK RESERVE - ARGT MALBEC - 750 ML" u="1"/>
        <s v="FAT BASTARD MERLOT FRENCH RED - FRENCH OTHER - 750 ML" u="1"/>
        <s v="D'USSE VSOP COGNAC - IM COGNAC - 750 ML" u="1"/>
        <s v="CONCANNON CHARDONNAY CENTRAL COAST - CHARDONNAY - 750 ML" u="1"/>
        <s v="PATRON SILVER W/MUGS - IM TEQ WHITE - 1.75 LTR" u="1"/>
        <s v="BOGLE PETITE SIRAH - RED VARTL OTH - 750 ML" u="1"/>
        <s v="MIDNIGHT MOON MOONSHINE APPLE PIE - SPECIALTY LIQ - 750 ML" u="1"/>
        <s v="PRALINE SPECIALTY LIQUEUR (PECAN) - SPECIALTY LIQ - 750 ML" u="1"/>
        <s v="CRUZAN BLUEBERRY LEMONADE FLAVORED RUM - RUM VIRG ISLS - 750 ML" u="1"/>
        <s v="PATRON XO CAFE BOX - IM COF FL CRD - 750 ML" u="1"/>
        <s v="STERLING CABERNET SAUVIGNON NAPA - CABERNET SAUV - 750 ML" u="1"/>
        <s v="BACARDI BLACK RUM - RUM PUER RICO - 750 ML" u="1"/>
        <s v="RIUNITE LAMBRUSCO 1/2 PACK - ITL LAMBRUSCO - 1.5 LTR" u="1"/>
        <s v="GEKKEIKAN PLUM (BAG IN BOX) - IMPORTED PLUM - 750 ML" u="1"/>
        <s v="COLUMBIA CREST CAB SAUV GRAND ESTATES - CABERNET SAUV - 750 ML" u="1"/>
        <s v="COPA DE ORO MEXICAN - IM COF FL CRD - 1.75 LTR" u="1"/>
        <s v="DOBRA - VODKA 80 PRF - 1.75 LTR" u="1"/>
        <s v="SCORESBY VERY RARE SCOTCH - SCOTCH BTL US - 1.75 LTR" u="1"/>
        <s v="DEEP EDDY LEMON FLAVORED VODKA - OTHER FL VODK - 750 ML" u="1"/>
        <s v="CANYON ROAD CELLARS CALIFORNIA - CHARDONNAY - 750 ML" u="1"/>
        <s v="PLANTATION EXTRA OLD 20YR RUM - IM RUM OTHER - 750 ML" u="1"/>
        <s v="ARISTOCRAT SUPREME WHITE TEQUILA - IM TEQ WHITE - 1.0 LTR" u="1"/>
        <s v="KNOB CREEK STRAIGHT BOURBON - STRT BOURBON - 750 ML" u="1"/>
        <s v="NEW AMSTERDAM RASPBERRY FLAVORED VODKA - OTHER FL VODK - 750 ML" u="1"/>
        <s v="TWENTY GRAND APPLE:VODKA/COGNAC &amp; APPLE - SPECIALTY LIQ - 750 ML" u="1"/>
        <s v="COPPER RIDGE MERLOT - MERLOT - 1.5 LTR" u="1"/>
        <s v="DEKUYPER CREME DE MENTHE GREEN - CRM MENTH GRN - 750 ML" u="1"/>
        <s v="YELLOW TAIL SOUTH EASTERN AUST CHARDONNY - AUST CHARDNNY - 1.5 LTR" u="1"/>
        <s v="1800 SILVER - IM TEQ WHITE - 1.75 LTR" u="1"/>
        <s v="FREIXENET MIA MOSCATO ROSE SPARKLING - SPANISH SPKLN - 750 ML" u="1"/>
        <s v="1792 SMALL BATCH KENTUCKY STRAIGHT BRBN - STRT BOURBON - 750 ML" u="1"/>
        <s v="SIVAS SONOMA COUNTY CABERNET SAUVIGNON - CABERNET SAUV - 750 ML" u="1"/>
        <s v="FAT BASTARD CHARDONNAY FRENCH WHITE - FRENCH OTHER - 750 ML" u="1"/>
        <s v="FREAKSHOW CABERNET SAUVIGNON LODI - CABERNET SAUV - 750 ML" u="1"/>
        <s v="CARLO ROSSI SWEET RED - RED GENRC OTH - 1.5 LTR" u="1"/>
        <s v="360 GEORGIA PEACH FLAVORED VODKA - OTHER FL VODK - 750 ML" u="1"/>
        <s v="CLAN MCGREGOR - SCOTCH BTL US - 750 ML" u="1"/>
        <s v="LIBERTY CREEK CHARDONNAY CALIFORNIA - CHARDONNAY - 500 ML" u="1"/>
        <s v="JIM BEAM DEVIL'S CUT KY STRAIGHT BOURBON - STRT BOURBON - 750 ML" u="1"/>
        <s v="BOLLA PINOT GRIGIO - ITL PIN GRIGO - 750 ML" u="1"/>
        <s v="OLD FORESTER - STRT BOURBON - 1.75 LTR" u="1"/>
        <s v="CROWN ROYAL XO BLENDED CANADIAN WHISKEY - CANDN BTL CAN - 750 ML" u="1"/>
        <s v="JOSE CUERVO TRADICIONAL - IM TEQ GOLD - 750 ML" u="1"/>
        <s v="BAREFOOT CELLARS RED MOSCATO CALIFORNIA - RED VARTL OTH - 750 ML" u="1"/>
        <s v="TAITTINGER BRUT LA FRANCAISE - FR CHAMPAGNE - 750 ML" u="1"/>
        <s v="MARCUS JAMES RIESLING - ARGT OTHR WHT - 1.5 LTR" u="1"/>
        <s v="MR BOSTON HOLIDAY NOG - LW PF CKTL MX - 1.75 LTR" u="1"/>
        <s v="WILD HORSE CABERNET SAUV CENTRAL COAST - CABERNET SAUV - 750 ML" u="1"/>
        <s v="CARLO ROSSI LIGHT CHIANTI - CHIANTI - 1.5 LTR" u="1"/>
        <s v="TAAKA - VODKA 1OO PRF - 1.75 LTR" u="1"/>
        <s v="EFFEN GREEN APPLE FLAVORED VODKA - VODKA IMPORTD - 750 ML" u="1"/>
        <s v="RAVAGE KNIGHT FALL DARK RED BLEND CAL - RED BLND/MRTG - 750 ML" u="1"/>
        <s v="WILLIAM HILL EST WNRY CHRD NORTH COAST - CHARDONNAY - 750 ML" u="1"/>
        <s v="19 CRIMES THE UPRISING RED WINE SE AUST - AUST OTHR RED - 750 ML" u="1"/>
        <s v="ROSCATO SPARKLING MOSCATO DOLCE - ITL SPARKLING - 750 ML" u="1"/>
        <s v="BELVEDERE POLISH VODKA - VODKA IMPORTD - 1.75 LTR" u="1"/>
        <s v="DON Q 151 RUM - RUM PUER RICO - 750 ML" u="1"/>
        <s v="CAVIT ROSE DELLE VENEZIE - ITL RSTO/BLSH - 750 ML" u="1"/>
        <s v="SANTA MARVISTA CHARDONNAY RESERVE - CHLE CHARDNNY - 1.5 LTR" u="1"/>
        <s v="EXOTICO BLANCO TEQUILA - IM TEQ WHITE - 750 ML" u="1"/>
        <s v="SEAGRAMS V.O. GOLD CANADIAN WHISKEY - CANDN BTL CAN - 750 ML" u="1"/>
        <s v="DEKUYPER - PEACH FL BRNY - 375 ML" u="1"/>
        <s v="RONRICO WHITE - RUM VIRG ISLS - 750 ML" u="1"/>
        <s v="OLMECA ALTOS REPOSADO 100% DE AGAVE TEQ - IM TEQ GOLD - 1.75 LTR" u="1"/>
        <s v="BIRD DOG PEACH FLAVORED WHISKEY - MISC US WHSKY - 750 ML" u="1"/>
        <s v="BUMBU THE ORIGINAL - IM OTH SPCLTS - 750 ML" u="1"/>
        <s v="BOGLE VINEYARDS PINOT NOIR CALIFORNIA - PINOT NOIR - 750 ML" u="1"/>
        <s v="GORDON'S - GIN DOMESTIC - 375 ML" u="1"/>
        <s v="CROWN ROYAL BLACK CANADIAN WHISKY - CANDN BTL CAN - 375 ML" u="1"/>
        <s v="E &amp; J XO BRANDY - GRAPE BRANDY - 375 ML" u="1"/>
        <s v="SOUTHERN COMFORT 70 (WAS 76 PROOF) - MISC US WHSKY - 1.0 LTR" u="1"/>
        <s v="WILD TURKEY 101 - STRT BOURBON - 1.0 LTR" u="1"/>
        <s v="CALICO JACK COCONUT FLAVORED RUM - RUM VIRG ISLS - 750 ML" u="1"/>
        <s v="TIN CUP AMERICAN WHISKEY (COLORADO) - MISC US WHSKY - 1.75 LTR" u="1"/>
        <s v="OLD CHARTER 8 YEAR - STRT BOURBON - 1.0 LTR" u="1"/>
        <s v="BEAMS 8 STAR - BLENDED WHSKY - 1.75 LTR" u="1"/>
        <s v="EZRA BROOKS 90 PROOF - STRT BOURBON - 1.75 LTR" u="1"/>
        <s v="PINNALCE CAKE FLAVORED VODKA (DSS) - IM OTH SPCLTS - 750 ML" u="1"/>
        <s v="GALLO FAMILY VINEYARDS SWEET PINEAPPLE - FRUIT OTHER - 750 ML" u="1"/>
        <s v="BLACK BOX PINOT NOIR CALIFORNIA - PINOT NOIR - 3.0 LTR" u="1"/>
        <s v="BROQUEL MALBEC MENDOZA BY TRAPICHE - ARGT MALBEC - 750 ML" u="1"/>
        <s v="OYSTER BAY CHARDONNAY MARLBOROUGH - NEW ZEALAND - 750 ML" u="1"/>
        <s v="ABSOLUT/5B-3FLV TRIAL PK:2-LME&amp;CTR/1-MND - VODKA IMPORTD - 50 ML" u="1"/>
        <s v="CIROC PEACH FLAVORED VODKA SPECIALTY - IM OTH SPCLTS - 1.75 LTR" u="1"/>
        <s v="TARANTULA STRAWBERRY MARGARITA R-T-D PET - LW PF CKTL MX - 1.75 LTR" u="1"/>
        <s v="GLENMORANGIE LASANTA SCOTCH - SCTCH BTL FGN - 750 ML" u="1"/>
        <s v="ELOUAN ROSE OREGON - ROSE - 750 ML" u="1"/>
        <s v="MCMANIS FAMILY VINEYARDS PETITE SYRAH - RED VARTL OTH - 750 ML" u="1"/>
        <s v="ELK COVE PINOT NOIR - PINOT NOIR - 750 ML" u="1"/>
        <s v="REMY MARTIN VSOP - IM COGNAC - 100 ML" u="1"/>
        <s v="LAYER CAKE PINOT NOIR CENTRAL COAST - PINOT NOIR - 750 ML" u="1"/>
        <s v="MOGEN DAVID BLACKBERRY - DOM KOSHER WN - 750 ML" u="1"/>
        <s v="GRAND MARNIER - IM PROP SPCLY - 50 ML" u="1"/>
        <s v="CHILA COFFEE - SPECIALTY LIQ - 1.75 LTR" u="1"/>
        <s v="ARISTOCRAT LIGHT - RUM VIRG ISLS - 1.75 LTR" u="1"/>
        <s v="GEYSER PEAK CB SV ALEX VLY WAS SONOMA CO - CABERNET SAUV - 750 ML" u="1"/>
        <s v="MAN VINTNERS SAV BLANC WESTERN CAPE - SOUTH AFRICA - 750 ML" u="1"/>
        <s v="MIRAVAL COTES DE PROVENCE ROSE - FRENCH ROSE - 750 ML" u="1"/>
        <s v="FFC DIRECTOR'S CAB SAV SONOMA COUNTY - CABERNET SAUV - 750 ML" u="1"/>
        <s v="BACARDI GOLD DARK RUM - RUM PUER RICO - 375 ML" u="1"/>
        <s v="DRY CREEK HERITAGE CLONE ZINFANDEL - ZINFANDEL - 750 ML" u="1"/>
        <s v="DON JULIO REPOSADO TEQUILA GOLD - IM TEQ GOLD - 750 ML" u="1"/>
        <s v="HOGUE LATE HARVEST RIESLING WHITE - RIESLING - 750 ML" u="1"/>
        <s v="ANTHONY &amp; DOMINIC PINOT NOIR NAPA VALLEY - PINOT NOIR - 750 ML" u="1"/>
        <s v="MURPHY-GOODE CHARDONNAY - CHARDONNAY - 750 ML" u="1"/>
        <s v="DEUCES WILD - TRIPLE SEC - 1.75 LTR" u="1"/>
        <s v="ELIJAH CRAIG BARREL PRF SMALL BATCH 12YR - STRT BOURBON - 750 ML" u="1"/>
        <s v="MOGEN DAVID CONCORD - DOM KOSHER WN - 3.0 LTR" u="1"/>
        <s v="MOET CHANDON NECTAR IMPERIAL ROSE - FR CHAMPAGNE - 750 ML" u="1"/>
        <s v="HORNITOS BLACK BARREL ANEJO TEQUILA - IM TEQ GOLD - 750 ML" u="1"/>
        <s v="CARLO ROSSI MERLOT CALIFORNIA - MERLOT - 1.5 LTR" u="1"/>
        <s v="FFC PRESENTS BIANCO PINOT GRIGIO - PN GRIS/GRGIO - 750 ML" u="1"/>
        <s v="GREY GOOSE CHERRY NOIR FLAVORED VODKA - VODKA IMPORTD - 375 ML" u="1"/>
        <s v="CAVIT TRENTINO MERLOT - ITALIAN OTHER - 1.5 LTR" u="1"/>
        <s v="CINERATOR HOT CINNAMON FLAVORED WHISKEY - MISC US WHSKY - 1.75 LTR" u="1"/>
        <s v="BURNETT'S GIN - GIN DOMESTIC - 750 ML" u="1"/>
        <s v="CHARLES SMITH WINES VELVET DEVIL COL VLY - MERLOT - 750 ML" u="1"/>
        <s v="COOKS IMPERIAL - SPUMANTE - 750 ML" u="1"/>
        <s v="CATHEAD HONEYSUCKLE FLAVORED VODKA - OTHER FL VODK - 1.0 LTR" u="1"/>
        <s v="EVAN WILLIAMS WHITE LABEL - BOND BOURBON - 1.75 LTR" u="1"/>
        <s v="ALTOVINUM EVODIA GARNACHA CALATAYUD - SPAIN - 750 ML" u="1"/>
        <s v="CROWN ROYAL REGAL APPLE FLAVORED WHISKEY - CANDN BTL CAN - 750 ML" u="1"/>
        <s v="LUKSUSOWA POTATO - VODKA IMPORTD - 750 ML" u="1"/>
        <s v="FRANZIA RHINEFLUR CRISP WHITE BOX - RHINE - 5 LTR+" u="1"/>
        <s v="FIREBALL CINNAMON WHISKEY - IM OTH SPCLTS - 1.75 LTR" u="1"/>
        <s v="TAYLOR LAKE COUNTRY WHITE - WHT GENRC OTH - 3.0 LTR" u="1"/>
        <s v="KINKY GOLD LIQUEUR (VODKA BASE) - SPECIALTY LIQ - 50 ML" u="1"/>
        <s v="14 HANDS MOSCATO COLUMBIA VALLEY - WHT VARTL OTH - 750 ML" u="1"/>
        <s v="WILD TURKEY AMERICAN HONEY W/PLS PITCHER - SPECIALTY LIQ - 750 ML" u="1"/>
        <s v="BLACK BOX RIESLING CALIFORNIA - RIESLING - 3.0 LTR" u="1"/>
        <s v="MADRIA SANGRIA MOSCATO - WHT VARTL OTH - 750 ML" u="1"/>
        <s v="MAKER'S MARK - STRT BOURBON - 1.0 LTR" u="1"/>
        <s v="PINNACLE VODKA (FRANCE) - VODKA IMPORTD - 750 ML" u="1"/>
        <s v="TULLAMORE DEW - IRISH - 750 ML" u="1"/>
        <s v="J PINOT GRIS CALIFORNIA - PN GRIS/GRGIO - 750 ML" u="1"/>
        <s v="COLUMBIA CREST CB SV HORSE HEAVEN H3 - CABERNET SAUV - 750 ML" u="1"/>
        <s v="JUAREZ - IM TEQ GOLD - 1.75 LTR" u="1"/>
        <s v="RAIN VODKA - VODKA 80 PRF - 1.75 LTR" u="1"/>
        <s v="BACARDI LIGHT-DRY RUM PET - RUM PUER RICO - 1.75 LTR" u="1"/>
        <s v="MARTELL VS - IM COGNAC - 200 ML" u="1"/>
        <s v="TAAKA PINEAPPLE FLAVORED VODKA - OTHER FL VODK - 750 ML" u="1"/>
        <s v="TAAKA FRUIT PUNCH FLAVORED VODKA - OTHER FL VODK - 750 ML" u="1"/>
        <s v="CRYSTAL HEAD VODKA (CANADA) - VODKA IMPORTD - 750 ML" u="1"/>
        <s v="OLE SMOKY TENN MOONSHINE APPLE PIE 70P - WHISKY SPCLTY - 750 ML" u="1"/>
        <s v="CALYPSO SPICED RUM - RUM VIRG ISLS - 750 ML" u="1"/>
        <s v="WOODFORD RESERVE KENTUCKY STRAIGHT RYE - STRAIGHT RYE - 750 ML" u="1"/>
        <s v="CAVICCHIOLI LO WHITE SPARKLNG VINO SPMNT - ITL SPARKLING - 750 ML" u="1"/>
        <s v="RUSSELL'S RESERVE 10YR OLD BOURBON - STRT BOURBON - 750 ML" u="1"/>
        <s v="TAAKA PEACH FLAVORED VODKA - OTHER FL VODK - 375 ML" u="1"/>
        <s v="GLENLIVET FOUNDER'S RESERVE 80 PROOF - SCTCH BTL FGN - 750 ML" u="1"/>
        <s v="SEAGRAM'S RED BERRY TWISTED GIN - OTHER FLA GIN - 200 ML" u="1"/>
        <s v="ROBERT MONDAVI WOODBRIDGE CALIFORNIA - CHARDONNAY - 187 ML" u="1"/>
        <s v="GALLO FAMILY RED MOSCATO CALIFORNIA - RED VARTL OTH - 1.5 LTR" u="1"/>
        <s v="SIMI CHARDONNAY - CHARDONNAY - 750 ML" u="1"/>
        <s v="OLD CHARTER 8 YEAR - STRT BOURBON - 750 ML TRV" u="1"/>
        <s v="BOLS BLUE - CURACAO - 750 ML" u="1"/>
        <s v="JIM BEAM - STRT BOURBON - 50 ML" u="1"/>
        <s v="CAVIT PINOT GRIGIO - ITL PIN GRIGO - 187 ML" u="1"/>
        <s v="STOLICHNAYA RAZBERI FLAVORED VODKA - VODKA IMPORTD - 750 ML" u="1"/>
        <s v="CATHEAD VODKA - VODKA 80 PRF - 1.75 LTR" u="1"/>
        <s v="CIROC COCONUT FLAVORED VODKA SPECIALTY - IM OTH SPCLTS - 1.75 LTR" u="1"/>
        <s v="ZONIN PROSECCO SPARKLING OLIVE GARDEN - ITL SPARKLING - 750 ML" u="1"/>
        <s v="REMY MARTIN LOUIS 13 - IM COGNAC - 750 ML" u="1"/>
        <s v="FOUR GRACES PINOT NOIR WILLAMETTE VALLEY - PINOT NOIR - 750 ML" u="1"/>
        <s v="CANYON ROAD CELLARS MERLOT CALIFORNIA - MERLOT - 750 ML" u="1"/>
        <s v="ARISTOCRAT - GIN DOMESTIC - 1.75 LTR" u="1"/>
        <s v="HARTLEY PINEAPPLE VSOP - SPECIALTY LIQ - 750 ML" u="1"/>
        <s v="ROGET BRUT - CHMPAGNE BRUT - 750 ML" u="1"/>
        <s v="SEAGRAMS V.O. GOLD CANADIAN WHISKEY - CANDN BTL CAN - 1.75 LTR" u="1"/>
        <s v="CENTINE TOSCANA RED ITALIAN - ITALIAN OTHER - 750 ML" u="1"/>
        <s v="RICHARD'S WILD ROSE RED - DOM BEVRGE WN - 750 ML" u="1"/>
        <s v="CAVIT PINOT GRIGIO - ITL PIN GRIGO - 1.5 LTR" u="1"/>
        <s v="REDWOOD CREEK MALBEC CALIFORNIA - RED VARTL OTH - 1.5 LTR" u="1"/>
        <s v="HENNESSY V S - IM COGNAC - 50 ML" u="1"/>
        <s v="ST TROPEZ FLEUR DE MER ROSE CTE PROVENCE - FRENCH ROSE - 750 ML" u="1"/>
        <s v="WOODBRIDGE BY ROBERT MONDAVI MERLOT - MERLOT - 1.5 LTR" u="1"/>
        <s v="FRANZIA CHILLABLE RED GENERIC - RED GENRC OTH - 3.0 LTR" u="1"/>
        <s v="GLENMORANGIE QUINTA RUBAN SCOTCH - SCTCH BTL FGN - 750 ML" u="1"/>
        <s v="LAYER CAKE CALIFORNIA CABERNET SAUVIGNON - CABERNET SAUV - 750 ML" u="1"/>
        <s v="BURGANS ALBARINO SPANISH WHT RIAS BAIXAS - SPAIN - 750 ML" u="1"/>
        <s v="LIBERTY CREEK FOUNDERS RED BLEND AMERICN - RED BLND/MRTG - 1.5 LTR" u="1"/>
        <s v="GREY GOOSE LE CITRON FLAVORED VODKA - VODKA IMPORTD - 750 ML" u="1"/>
        <s v="GALLO FAMILY VNYDS CAB SAUV TWIN VALLEY - CABERNET SAUV - 1.5 LTR" u="1"/>
        <s v="GLENLIVET FOUNDER'S RSV 80 W/SPOON&amp;BTTRS - SCTCH BTL FGN - 750 ML" u="1"/>
        <s v="GIRO GOLD TEQUILA WITH LIQUEUR - IM OTH SPCLTS - 1.0 LTR" u="1"/>
        <s v="FETZER CABERNET SAUVIGNON CALIFORNIA - CABERNET SAUV - 750 ML" u="1"/>
        <s v="RM WOODBRIDGE RIES CALIF(MSL-SAAR-RUWER) - RIESLING - 750 ML" u="1"/>
        <s v="VENDANGE CHARDONNAY SO EASTERN AUSTRALIA - AUST CHARDNNY - 1.5 LTR" u="1"/>
        <s v="MARTELL CORDON BLEU - IM COGNAC - 750 ML" u="1"/>
        <s v="FOUR ROSES SINGLE BARREL KENTUCKY BOURBN - STRT BOURBON - 750 ML" u="1"/>
        <s v="SCHLINK HAUS AUSLESE - GRM MOSELLE - 750 ML" u="1"/>
        <s v="MOET &amp; CHANDON ROSE IMPERIAL - FR CHAMPAGNE - 750 ML" u="1"/>
        <s v="MENAGE A TROIS MOSCATO CALIFORNIA - WHT VARTL OTH - 750 ML" u="1"/>
        <s v="ARROW LIGHT VIRGIN ISLAND RUM - RUM VIRG ISLS - 1.75 LTR" u="1"/>
        <s v="GOOSEBUMP ROSSO SICILIA I.G.T. - ITALIAN OTHER - 750 ML" u="1"/>
        <s v="CHATEAU STE MICHELLE HRVT SELECT RIES SW - RIESLING - 750 ML" u="1"/>
        <s v="RAVAGE CABERNET SAUVIGNON CALIFORNIA - CABERNET SAUV - 750 ML" u="1"/>
        <s v="PINNACLE CHOCO WHIPPED(CRM&amp;CH) FL VD DSS - IM OTH SPCLTS - 750 ML" u="1"/>
        <s v="FORTY CREEK BARREL SELECT CANADIAN - CANDN BTL CAN - 1.75 LTR" u="1"/>
        <s v="YELLOW TAIL SHIRAZ / CABERBET SAUVIGNON - AUST SHZ BLND - 750 ML" u="1"/>
        <s v="HENNESSY V S - IM COGNAC - 1.75 LTR" u="1"/>
        <s v="HIGH WEST WHISKEY DOUBLE RYE - STRAIGHT RYE - 750 ML" u="1"/>
        <s v="BACARDI BANANA FLAVORED RUM - RUM PUER RICO - 750 ML" u="1"/>
        <s v="SOUTHERN COMFORT 100 - MISC US WHSKY - 750 ML" u="1"/>
        <s v="KENTUCKY TAVERN - STRT BOURBON - 750 ML" u="1"/>
        <s v="GLENMORANGIE THE ORIGINAL SINGLE MLT 10Y - SCTCH BTL FGN - 1.75 LTR" u="1"/>
        <s v="SUTTER HOME MERLOT (CALIFORNIA) - MERLOT - 750 ML" u="1"/>
        <s v="PETER VELLA BURGUNDY - BURGUNDY - 5 LTR+" u="1"/>
        <s v="BACARDI GOLD DARK RUM - RUM PUER RICO - 200 ML" u="1"/>
        <s v="DALMORE SINGLE MALT SCOTCH 12 YEAR - SCTCH BTL FGN - 750 ML" u="1"/>
        <s v="SMOKING LOON CHARDONNAY - CHARDONNAY - 750 ML" u="1"/>
        <s v="CAPTAIN MORGAN CANNON BLAST RUM - RUM VIRG ISLS - 750 ML" u="1"/>
        <s v="KINGS RIDGE PINOT NOIR WILLAMETTE VALLEY - PINOT NOIR - 750 ML" u="1"/>
        <s v="FETZER MERLOT CALIFORNIA - MERLOT - 1.5 LTR" u="1"/>
        <s v="DEKUYPER RAZZMATAZZ RASP/LMNADE LIQUEUR - OTHER LIQUEUR - 750 ML" u="1"/>
        <s v="EZRA BROOKS BOURBON CREAM - CREMES OTHER - 750 ML" u="1"/>
        <s v="ERATH ERATH VINEYARDS PINOT NOIR - PINOT NOIR - 750 ML" u="1"/>
        <s v="DEKUYPER BLUSTERY PEPPERMINT SCHNAPPS - PPMNT SCHNPPS - 375 ML" u="1"/>
        <s v="CUERVO AUTHENTIC LIME MARGARITAS - LW PF CKTL MX - 200 ML" u="1"/>
        <s v="MONTEZUMA BLUE TEQUILA BLEND - SPECIALTY LIQ - 1.0 LTR" u="1"/>
        <s v="SENSEI WHISKEY (JAPAN) - IM OTH WHISKY - 750 ML" u="1"/>
        <s v="FOLONARI PN GRIGIO BAG IN BOX DL VENEZIE - ITL PIN GRIGO - 3.0 LTR" u="1"/>
        <s v="NOBLE VINES 337 CABERNET SAUVIGNON LODI - CABERNET SAUV - 750 ML" u="1"/>
        <s v="BACKHOUSE CABERNET SAUVIGNON CALIFORNIA - CABERNET SAUV - 750 ML" u="1"/>
        <s v="SEAGRAM'S EXTRA DRY - GIN DOMESTIC - 375 ML" u="1"/>
        <s v="JOSEPH CARR CABERNET SAUV NAPA VALLEY - CABERNET SAUV - 750 ML" u="1"/>
        <s v="SWEET BITCH MOSCATO SPUMANTE ROSE BUBBLY - ITL SPARKLING - 750 ML" u="1"/>
        <s v="AMERICAN ANTHEM VODKA - VODKA 80 PRF - 1.75 LTR" u="1"/>
        <s v="LIBERTY CREEK PINK MOSCATO CALIFORNIA - ROSE - 1.5 LTR" u="1"/>
        <s v="IMAGERY CABERNET SAUVIGNON CALIFORNIA - CABERNET SAUV - 750 ML" u="1"/>
        <s v="CRIOS DE SUSANA BALBO MALBEC - ARGT MALBEC - 750 ML" u="1"/>
        <s v="CARLO ROSSI PINK MOSCATO SANGRIA (JUG) - TABLE OTHER - 750 ML" u="1"/>
        <s v="MOOBUZZ PINOT NOIR CALIFORNIA - PINOT NOIR - 750 ML" u="1"/>
        <s v="BULLY HILL SWEET WALTER ROSE - ROSE - 750 ML" u="1"/>
        <s v="HRM REX GOLIATH PINOT GRIGIO CALIFORNIA - PN GRIS/GRGIO - 750 ML" u="1"/>
        <s v="EVAN WILLIAMS GREEN LABEL - STRT BOURBON - 1.75 LTR" u="1"/>
        <s v="HPNOTIQ  VODKA &amp; COGNAC LIQUEUR - IM OTH SPCLTS - 50 ML" u="1"/>
        <s v="HOGUE RIESLING COLUMBIA VALLEY - RIESLING - 750 ML" u="1"/>
        <s v="LITTLE BLACK DRESS PINOT GRIGIO - PN GRIS/GRGIO - 750 ML" u="1"/>
        <s v="CELLA LAMBRUSCO - ITL LAMBRUSCO - 750 ML" u="1"/>
        <s v="PAUL MASSON CHABLIS AMERICAN - CHABLIS - 3.0 LTR" u="1"/>
        <s v="ROBERT MONDAVI WOODBRIDGE WHITE ZINFANDL - WHT ZINFANDEL - 750 ML" u="1"/>
        <s v="BOTA BOX MOSCATO CALIFORNIA - WHT VARTL OTH - 3.0 LTR" u="1"/>
        <s v="BERINGER WHITE ZINFANDEL LIMITED RELEASE - WHT ZINFANDEL - 750 ML" u="1"/>
        <s v="TAAKA - VODKA 80 PRF - 750 ML TRV" u="1"/>
        <s v="SEAGRAM'S SEVEN CROWN - BLENDED WHSKY - 1.75 LTR" u="1"/>
        <s v="JOSE CUERVO ESPECIAL SILVER - IM TEQ WHITE - 1.0 LTR" u="1"/>
        <s v="PLUNGERHEAD OLD VINE ZINFANDEL LODI - ZINFANDEL - 750 ML" u="1"/>
        <s v="ROOT 1 COLCHAGUA VALLEY - CHLE OTHR RED - 750 ML" u="1"/>
        <s v="VENDANGE WHITE ZINFANDEL - WHT ZINFANDEL - 1.5 LTR" u="1"/>
        <s v="KORBEL SWEET CUVEE CALIFORNIA - CHAMPAGNE OTH - 750 ML" u="1"/>
        <s v="BEAULIEU VINEYARD CAB SAUV NAPA VALLEY - CABERNET SAUV - 750 ML" u="1"/>
        <s v="BLACK VELVET - CANDN BTL U S - 750 ML" u="1"/>
        <s v="BACARDI PARTY DRINKS ZOMBIE PET - LW PF CKTL MX - 1.75 LTR" u="1"/>
        <s v="GALLO FAMILY VINEYARDS MRLT TWIN VALLEY - MERLOT - 1.5 LTR" u="1"/>
        <s v="GALLO FAMILY VNYRD SWEET GRAPEFRUIT ROSE - FRUIT VRTL WN - 750 ML" u="1"/>
        <s v="BOGLE CABERNET SAUVIGNON - CABERNET SAUV - 750 ML" u="1"/>
        <s v="LA VIEILLE FERME WHITE BAG-IN-BOX - FRENCH RHONE - 3.0 LTR" u="1"/>
        <s v="YELLOW TAIL PINOT GRIGIO - AUST OTHR WHT - 1.5 LTR" u="1"/>
        <s v="GALLO FAMILY VINEYARDS SWEET WHT BLND CA - WHT BLND/MRTG - 1.5 LTR" u="1"/>
        <s v="SYCAMORE LANE CHARDONNAY CALIFORNIA - CHARDONNAY - 1.5 LTR" u="1"/>
        <s v="BAREFOOT CELLARS RED MOSCATO CALIFORNIA - RED VARTL OTH - 1.5 LTR" u="1"/>
        <s v="SAVED RED WINE CALIFORNIA - RED BLND/MRTG - 750 ML" u="1"/>
        <s v="MCMANIS FAMILY VINEYARDS MRLT CALIFORNIA - MERLOT - 750 ML" u="1"/>
        <s v="DEKUYPER CREME COCOA DARK LIQUEUR - CRM CACAO BRN - 750 ML" u="1"/>
        <s v="COLUMBIA WINERY CHARD (WAS WOODBURNE) - CHARDONNAY - 750 ML" u="1"/>
        <s v="BAREFOOT REFRESH MOSCATO SPRTZR CN(250M) - FRUIT VRTL WN - 187 ML" u="1"/>
        <s v="JAKOB DEMMER CLASSIC AUSLESE RHEINHESSEN - GERMAN RHINE - 750 ML" u="1"/>
        <s v="SPY VALLEY PINOT NOIR (NEW ZEALAND) - NEW ZEALAND - 750 ML" u="1"/>
        <s v="MIRASSOU CENTRAL COAST - CHARDONNAY - 750 ML" u="1"/>
        <s v="CINERATOR HOT CINNAMON FLAVORED WHISKEY - MISC US WHSKY - 50 ML" u="1"/>
        <s v="GALLO FAMILY VINEYARDS SWEET PINEAPPLE - FRUIT OTHER - 1.5 LTR" u="1"/>
        <s v="HPNOTIQ  VODKA &amp; COGNAC LIQUEUR - IM OTH SPCLTS - 1.75 LTR" u="1"/>
        <s v="LIBERTY CREEK PINOT NOIR CALIFORNIA - PINOT NOIR - 1.5 LTR" u="1"/>
        <s v="WOODBRIDGE BY ROBERT MONDAVI PN NR CALIF - PINOT NOIR - 1.5 LTR" u="1"/>
        <s v="BACARDI LIMON RUM SPECIALTY - RUM PUER RICO - 1.75 LTR" u="1"/>
        <s v="GRAN PATRON PLATINUM SILVER TEQUILA - IM TEQ WHITE - 750 ML" u="1"/>
        <s v="PEBBLE LANE CHARDONNAY MONTEREY COUNTY - CHARDONNAY - 750 ML" u="1"/>
        <s v="ROSCATO ROSSO DOLCE PROVENCIA DI PAVIA - ITALIAN OTHER - 187 ML" u="1"/>
        <s v="SVEDKA SWEDISH VODKA - VODKA IMPORTD - 1.75 LTR" u="1"/>
        <s v="ARDBEG 10 YEAR ISLAY SINGLE MALT - SCTCH BTL FGN - 750 ML" u="1"/>
        <s v="FREI BROTHERS CHARD RUSSN RVR VLY NO SNM - CHARDONNAY - 750 ML" u="1"/>
        <s v="CARTLIDGE AND BROWNE - CHARDONNAY - 750 ML" u="1"/>
        <s v="CIROC COCONUT FLAVORED VODKA SPECIALTY - IM OTH SPCLTS - 750 ML" u="1"/>
        <s v="TEN HIGH - STRT BOURBON - 1.75 LTR" u="1"/>
        <s v="CRUZAN WHITE - RUM VIRG ISLS - 1.75 LTR" u="1"/>
        <s v="CARLO ROSSI SWEET RED - RED GENRC OTH - 4.0 LTR" u="1"/>
        <s v="BAREFOOT ROSE CALIFORNIA - ROSE - 750 ML" u="1"/>
        <s v="GENTLEMAN JACK 86.5 PROOF LIMITED EDITN - TENN WHISKEY - 1.0 LTR" u="1"/>
        <s v="MURPHY-GOODE CAB SAVIGNON CALIFORNIA - CABERNET SAUV - 750 ML" u="1"/>
        <s v="SOUVERAIN MERLOT ALEXANDER VALLEY - MERLOT - 750 ML" u="1"/>
        <s v="HENNESSY V S - IM COGNAC - 375 ML" u="1"/>
        <s v="SAILOR JERRY SPICED GAME DAY:24-SOLO CUP - RUM VIRG ISLS - 750 ML" u="1"/>
        <s v="BEAMS 8 STAR - BLENDED WHSKY - 375 ML" u="1"/>
        <s v="CIROC SNAP FROST VODKA - VODKA IMPORTD - 1.0 LTR" u="1"/>
        <s v="BACARDI GOLD DARK RUM - RUM PUER RICO - 750 ML" u="1"/>
        <s v="JACK DANIELS BLACK LABEL - TENN WHISKEY - 50 ML" u="1"/>
        <s v="CANVASBACK CABERNET SAUV RED MOUNTAIN - CABERNET SAUV - 750 ML" u="1"/>
        <s v="KNOB CREEK RYE WHISKEY - STRAIGHT RYE - 750 ML" u="1"/>
        <s v="BAREFOOT REFRESH SUMMER RED SPRITZER CAL - FRUIT OTHER - 750 ML" u="1"/>
        <s v="MARTINI&amp;ROSSI ASTI SPUMANTE - ITL SPARKLING - 750 ML" u="1"/>
        <s v="OLE SMOKY TENN MOONSHINE BLUE FLAME - WHISKY SPCLTY - 50 ML" u="1"/>
        <s v="NOTORIOUS PINK GRENACHE VIN DE FRANCE - FRENCH ROSE - 750 ML" u="1"/>
        <s v="THE MACALLAN FINE OAK 10YR SINGLE MALT - SCTCH BTL FGN - 750 ML" u="1"/>
        <s v="THE MACALLAN FINE OAK 15YR SINGLE MALT - SCTCH BTL FGN - 750 ML" u="1"/>
        <s v="MACMURRAY RANCH PINOT NOIR CENTRAL COAST - PINOT NOIR - 750 ML" u="1"/>
        <s v="CUPCAKE BLACK FOREST DECADENT RED CAL - RED GENRC OTH - 750 ML" u="1"/>
        <s v="CHARBONEAU WHITE RUM - RUM U S - 750 ML" u="1"/>
        <s v="YELLOW TAIL SHIRAZ / CABERBET SAUVIGNON - AUST SHZ BLND - 1.5 LTR" u="1"/>
        <s v="FRANCO SERRA BARBERA D'ALBA - ITALIAN OTHER - 750 ML" u="1"/>
        <s v="THE LITTLE PENGUIN SHIRAZ - AUST SHIRAZ - 750 ML" u="1"/>
        <s v="BIG HOUSE PROHIBITION RED CALIFORNIA - RED VARTL OTH - 3.0 LTR" u="1"/>
        <s v="JACK DANIELS BLACK LABEL - TENN WHISKEY - 1.75 LTR" u="1"/>
        <s v="THE PRISONER NAPA VALLEY - RED BLND/MRTG - 750 ML" u="1"/>
        <s v="FOXHORN VINEYARD CHARDONNAY SOUTH EASTRN - AUST CHARDNNY - 1.5 LTR" u="1"/>
        <s v="HAHN WINERY NICKY HAHN CAB CENTRAL COAST - CABERNET SAUV - 750 ML" u="1"/>
        <s v="SOUTHERN COMFORT W/2-ROCK GLS&amp;2-WHSK STN - MISC US WHSKY - 750 ML" u="1"/>
        <s v="CLINE ANCIENT VINES ZINFANDEL CALIFORNIA - ZINFANDEL - 750 ML" u="1"/>
        <s v="PEPE LOPEZ - IM TEQ WHITE - 750 ML" u="1"/>
        <s v="DREAMING TREE CABERNET SAUV CALIFORNIA - CABERNET SAUV - 750 ML" u="1"/>
        <s v="JAKOB DEMMER SPATLESE RHEINHESSEN - GERMAN OTHER - 750 ML" u="1"/>
        <s v="CANADIAN CLUB ORIGINAL 1858 - CANDN BTL U S - 750 ML TRV" u="1"/>
        <s v="CUERVO AUTHENTIC MANGO MARGARITAS - LW PF CKTL MX - 1.75 LTR" u="1"/>
        <s v="TWISTED SHOTZ PINEAPPLE UPSIDE DOWN CAKE - IM OTH SPCLTS - 100 ML" u="1"/>
        <s v="DON MIGUEL GASCON MALBEC MENDOZA - ARGT MALBEC - 750 ML" u="1"/>
        <s v="CHATEAU STE MICHELLE INDIAN WELLS MERLOT - MERLOT - 750 ML" u="1"/>
        <s v="SMIRNOFF LIME FLAVORED (DSS) - SPECIALTY LIQ - 750 ML" u="1"/>
        <s v="SABROSO COFFEE LIQUEUR - IM COF FL CRD - 1.75 LTR" u="1"/>
        <s v="JACK DANIELS TENNESSEE FIRE LIQUEUR - WHISKY SPCLTY - 1.75 LTR" u="1"/>
        <s v="JUAREZ - IM TEQ WHITE - 1.75 LTR" u="1"/>
        <s v="LEBLON CACHACA (BRAZIL) - IM RUM OTHER - 750 ML" u="1"/>
        <s v="CAZADORES REPOSADO TEQUILA W/2SHOT GLSES - IM TEQ GOLD - 750 ML" u="1"/>
        <s v="CAZADORES REPOSADO TEQUILA W/3SHOT GLSES - IM TEQ GOLD - 750 ML" u="1"/>
        <s v="J AND B RARE - SCTCH BTL FGN - 1.0 LTR" u="1"/>
        <s v="NEW AMSTERDAM APPLE FLAVORED VODKA - OTHER FL VODK - 200 ML" u="1"/>
        <s v="SONOMA CUTRER PN NR RRV GROWER-VINTNER - PINOT NOIR - 750 ML" u="1"/>
        <s v="AMARETTO DI AMORE CLASSICO - SPECIALTY LIQ - 750 ML" u="1"/>
        <s v="FIREBALL CINNAMON WHISKEY - IM OTH SPCLTS - 375 ML" u="1"/>
        <s v="MAKER'S MARK 46 - STRT BOURBON - 750 ML" u="1"/>
        <s v="AVIATION AMERICAN BATCH DISTILLED GIN - GIN DOMESTIC - 750 ML" u="1"/>
        <s v="1800 ULTIMATE PEACH MARGARITA R-T-D - LW PF CKTL MX - 1.75 LTR" u="1"/>
        <s v="AMERICAN BORN MOONSHINE ORIGINAL WHT LGT - WHISKY SPCLTY - 750 ML" u="1"/>
        <s v="GALLO FAMILY VYRDS WHITE MERLOT TWIN VY - WHITE MERLOT - 1.5 LTR" u="1"/>
        <s v="FETZER ANTHONY'S HILL PINOT NOIR CHILE - CHLE OTHR RED - 1.5 LTR" u="1"/>
        <s v="BAROSSA VALLEY ESTATE SHIRAZ - AUST SHIRAZ - 750 ML" u="1"/>
        <s v="BLUE DIAMOND VODKA (ESTONIA) - VODKA IMPORTD - 750 ML" u="1"/>
        <s v="GORDON'S VODKA (DSS) - SPECIALTY LIQ - 1.75 LTR" u="1"/>
        <s v="SMIRNOFF - VODKA 1OO PRF - 750 ML" u="1"/>
        <s v="MCCORMICK (PET) - GIN DOMESTIC - 1.75 LTR" u="1"/>
        <s v="OYSTER BAY SAUVIGNON BLANC MARLBOROUGH - NEW ZEALAND - 750 ML" u="1"/>
        <s v="OBAN SINGLE MALT - SCTCH BTL FGN - 750 ML" u="1"/>
        <s v="MARTELL VS - IM COGNAC - 750 ML" u="1"/>
        <s v="AMERICAN BORN MOONSHINE DIXIE SWEET TEA - WHISKY SPCLTY - 750 ML" u="1"/>
        <s v="HENNESSY V S - IM COGNAC - 1.0 LTR" u="1"/>
        <s v="C K MONDAVI MERLOT - MERLOT - 1.5 LTR" u="1"/>
        <s v="JIM BEAM - STRT BOURBON - 750 ML" u="1"/>
        <s v="REMY MARTIN V GRAPE BRANDY - IM OTH SPCLTS - 375 ML" u="1"/>
        <s v="KINKY PINK LIQUEUR (VODKA BASE) - SPECIALTY LIQ - 50 ML" u="1"/>
        <s v="ANCIENT ANCIENT AGE - STRT BOURBON - 750 ML" u="1"/>
        <s v="DEKUYPER - APRCT FL BRNY - 750 ML" u="1"/>
        <s v="SMIRNOFF VANILLA FLAVORED (DSS) - SPECIALTY LIQ - 750 ML" u="1"/>
        <s v="BACARDI LIGHT-DRY RUM - RUM PUER RICO - 375 ML" u="1"/>
        <s v="J LOHR ESTATES SEVEN OAKS PASO ROBLES - CABERNET SAUV - 750 ML" u="1"/>
        <s v="ELIJAH CRAIG SMALL BATCH - STRT BOURBON - 375 ML" u="1"/>
        <s v="POPPY PINOT NOIR MONTEREY COUNTY - PINOT NOIR - 750 ML" u="1"/>
        <s v="CHI-CHI'S WHITE RUSSIAN COCKTAIL - LW PF CKTL MX - 1.75 LTR" u="1"/>
        <s v="BASIL HAYDEN'S STRAIGHT BOURBON - STRT BOURBON - 375 ML" u="1"/>
        <s v="BURNETT'S ORANGE FLAVORED VODKA - ORNGE FL VODK - 750 ML" u="1"/>
        <s v="THREE THIEVES CHARDONNAY CALIFORNIA - CHARDONNAY - 750 ML" u="1"/>
        <s v="CAVIT LUNETTA PROSECCO TRENTO - ITL SPARKLING - 750 ML" u="1"/>
        <s v="RIUNITE LAMBRUSCO ROSE EMILIA - ITL RSTO/BLSH - 1.5 LTR" u="1"/>
        <s v="TWO FINGERS - IM TEQ WHITE - 750 ML" u="1"/>
        <s v="VIN VAULT MALBEC CALIFORNIA - RED VARTL OTH - 3.0 LTR" u="1"/>
        <s v="FRANZIA SILVERBIRCH REFRESHING WHITE BOX - WHT VARTL OTH - 5 LTR+" u="1"/>
        <s v="B SIDE CABERNET SAUVIGNON NAPA VALLEY - CABERNET SAUV - 750 ML" u="1"/>
        <s v="BERINGER CALIFORNIA COLLECTION WH ZNFNDL - WHT ZINFANDEL - 750 ML" u="1"/>
        <s v="REMY PANNIER ROSE D'ANJOU - FRENCH ROSE - 750 ML" u="1"/>
        <s v="LA VIELLE FERME COTES DU VENTOUX - FRENCH RHONE - 750 ML" u="1"/>
        <s v="BERINGER FOUNDERS' ESTATE CHARDONNAY - CHARDONNAY - 750 ML" u="1"/>
        <s v="SKYY INFUSIONS CITRUS FLAVORED VODKA - OTHER FL VODK - 750 ML" u="1"/>
        <s v="FIRE ROAD SAUVIGNON BLANC MARLBOROUGH - NEW ZEALAND - 750 ML" u="1"/>
        <s v="CATHEAD VODKA - VODKA 80 PRF - 375 ML" u="1"/>
        <s v="EDNA VALLEY PINOT NOIR - PINOT NOIR - 750 ML" u="1"/>
        <s v="JOSE CUERVO GOLD MARGARITA - LW PF CKTL MX - 750 ML" u="1"/>
        <s v="EARTHQUAKE ZINFANDEL LODI - ZINFANDEL - 750 ML" u="1"/>
        <s v="CHARDONNAY JADOT - FR BURGUNDY - 750 ML" u="1"/>
        <s v="TAAKA - VODKA 80 PRF - 750 ML" u="1"/>
        <s v="ZOLO CABERNET SAUVIGNON MENDOZA - ARGT CAB SAUV - 750 ML" u="1"/>
        <s v="JIM BEAM BLACK - STRT BOURBON - 750 ML" u="1"/>
        <s v="CELLA LAMBRUSCO - ITL LAMBRUSCO - 1.5 LTR" u="1"/>
        <s v="JAKOB DEMMER LIEBFRAUMILCH - GRM LIEBFRMCH - 750 ML" u="1"/>
        <s v="HPNOTIQ  VODKA &amp; COGNAC LIQUEUR - IM OTH SPCLTS - 375 ML" u="1"/>
        <s v="EVAN WILLIAMS FIRE - SPECIALTY LIQ - 750 ML" u="1"/>
        <s v="FAIRBANKS SHERRY REGULAR - DOM SHRRY REG - 1.5 LTR" u="1"/>
        <s v="CUPCAKE MALBEC MENDOZA - ARGT MALBEC - 750 ML" u="1"/>
        <s v="CIROC SNAP FROST VODKA - VODKA IMPORTD - 50 ML" u="1"/>
        <s v="SONOMA-CUTRER RUSSIAN RIVER CHARDONNAY - CHARDONNAY - 750 ML" u="1"/>
        <s v="CANADIAN MIST PET EASY POUR PSL LABEL - CANDN BTL U S - 1.75 LTR" u="1"/>
        <s v="AMORITO AMARETTO - SPECIALTY LIQ - 1.0 LTR" u="1"/>
        <s v="CAZADORES ANEJO GOLD TEQUILA - IM TEQ GOLD - 750 ML" u="1"/>
        <s v="NEW AMSTERDAM MANGO FLAVORED VODKA - OTHER FL VODK - 750 ML" u="1"/>
        <s v="CIROC APPLE FLAVORED VODKA SPECIALTY - IM OTH SPCLTS - 375 ML" u="1"/>
        <s v="BURNETTS CRANBERRY FLAVORED VODKA - OTHER FL VODK - 750 ML" u="1"/>
        <s v="JOSE CUERVO AUTHENTIC STRAWBERRY LIME - LW PF CKTL MX - 1.75 LTR" u="1"/>
        <s v="BERINGER PINK MOSCATO - CHILE OTHER - 750 ML" u="1"/>
        <s v="SKINNYGIRL MOSCATO TERRE SICILIANE IGT - ITALIAN OTHER - 750 ML" u="1"/>
        <s v="FIFTY SHADES OF GREY RED CALIFORNIA - RED BLND/MRTG - 750 ML" u="1"/>
        <s v="EL MAYOR REPOSADO - IM TEQ GOLD - 750 ML" u="1"/>
        <s v="ARISTOCRAT SUPREME GOLD TEQUILA - IM TEQ GOLD - 750 ML" u="1"/>
        <s v="CASTILLO WHITE PET - RUM PUER RICO - 1.75 LTR" u="1"/>
        <s v="FREIXENET CORDON NEGRO EXTRA DRY - SPANISH SPKLN - 187 ML" u="1"/>
        <s v="AVION SILVER TEQUILA - IM TEQ WHITE - 375 ML" u="1"/>
        <s v="OLD SMUGGLER - SCOTCH BTL US - 1.75 LTR" u="1"/>
        <s v="BURNETT'S VODKA 100 PROOF - VODKA 1OO PRF - 1.75 LTR" u="1"/>
        <s v="MEZZACORONA PINOT GRIGIO - ITL PIN GRIGO - 750 ML" u="1"/>
        <s v="HIGHLAND MIST - SCOTCH BTL US - 1.75 LTR" u="1"/>
        <s v="MAKER'S MARK - STRT BOURBON - 1.75 LTR" u="1"/>
        <s v="STOLICHNAYA ELIT IMPORTED VODKA - VODKA IMPORTD - 750 ML" u="1"/>
        <s v="CONJURE COGNAC - IM COGNAC - 750 ML" u="1"/>
        <s v="JIM BEAM BONDED BOURBON - BOND BOURBON - 750 ML" u="1"/>
        <s v="PENFOLDS KOONUNGA HILL SHIRAZ - AUST SHIRAZ - 750 ML" u="1"/>
        <s v="BOTA BOX NIGHTHAWK BLACK RED BLEND CAL - RED BLND/MRTG - 3.0 LTR" u="1"/>
        <s v="KAMORA COFFEE W/MUG GIFT SET - IM COF FL CRD - 750 ML" u="1"/>
        <s v="GUENOC CHARDONNAY ESTATE SELECTION N CST - CHARDONNAY - 750 ML" u="1"/>
        <s v="JOHN BARR RESERVE - SCTCH BTL FGN - 750 ML" u="1"/>
        <s v="KETEL ONE WITH 2 GLASSES - VODKA IMPORTD - 750 ML" u="1"/>
        <s v="FRANZIA BLUSH BOX - BLUSH - 5 LTR+" u="1"/>
        <s v="BAREFOOT MALBEC CALIFORNIA - RED VARTL OTH - 750 ML" u="1"/>
        <s v="HRM REX GOLIATH PINOT GRIGIO CALIFORNIA - PN GRIS/GRGIO - 1.5 LTR" u="1"/>
        <s v="RED-DICULOUS ON THE BEACH - SPECIALTY LIQ - 375 ML" u="1"/>
        <s v="BURNETT'S PINK LEMONADE FLAVORED VODKA - OTHER FL VODK - 1.75 LTR" u="1"/>
        <s v="KRAKEN BLACK SPICED RUM - RUM U S - 1.75 LTR" u="1"/>
        <s v="LITTLE BLACK DRESS CHARDONNAY - CHARDONNAY - 750 ML" u="1"/>
        <s v="BAREFOOT BUBBLY BRUT CUVEE CHARDONNAY - CHMPAGNE BRUT - 750 ML" u="1"/>
        <s v="TORADA - IM TEQ WHITE - 1.0 LTR" u="1"/>
        <s v="GRAHAM SIX GRAPES - IMP PORT RED - 750 ML" u="1"/>
        <s v="CANDONI ORGANIC PN GRIGIO DELLE VENEZIE - ITL PIN GRIGO - 750 ML" u="1"/>
        <s v="OLD CROW - STRT BOURBON - 1.0 LTR" u="1"/>
        <s v="JACK DANIELS TENNESSEE HONEY W/GLASS - WHISKY SPCLTY - 750 ML" u="1"/>
        <s v="BLUE CHAIR BAY COCONUT SPICED RUM BARBAD - IM RUM OTHER - 750 ML" u="1"/>
        <s v="FOLONARI PN NR BAG IN BOX DELLE VENEZIE - ITALIAN OTHER - 3.0 LTR" u="1"/>
        <s v="FIREFLY SWEET TEA VODKA - OTHER FL VODK - 1.0 LTR" u="1"/>
        <s v="TAAKA - VODKA 1OO PRF - 200 ML" u="1"/>
        <s v="CAVE DE LUGNY LES CHARMES MACON LUGNY - FR BURGUNDY - 750 ML" u="1"/>
        <s v="DOMAINE CHANDON ROSE SPARKLING - CHAMP PNK/RED - 750 ML" u="1"/>
        <s v="BOLLA PINOT GRIGIO - ITL PIN GRIGO - 1.5 LTR" u="1"/>
        <s v="BAREFOOT BUBBLY BERRY SPARKLING - SPARKLING OTH - 750 ML" u="1"/>
        <s v="TRAPICHE MALBEC OAK CASK - ARGT MALBEC - 750 ML" u="1"/>
        <s v="KENTUCKY BEAU - BLENDED WHSKY - 375 ML" u="1"/>
        <s v="KORBEL CHARDONNAY CHAMPAGNE - CHAMPAGNE OTH - 750 ML" u="1"/>
        <s v="CECCHI CLASSICO - ITL CHIANTI - 750 ML" u="1"/>
        <s v="CAFE AZTEC - IM COF FL CRD - 1.75 LTR" u="1"/>
        <s v="CUERVO AUTHENTIC LIME MARGARITAS - LW PF CKTL MX - 375 ML" u="1"/>
        <s v="FAMILIA CAMARENA SILVER TEQUILA - IM TEQ WHITE - 750 ML" u="1"/>
        <s v="BAREFOOT ROSE CALIFORNIA - ROSE - 1.5 LTR" u="1"/>
        <s v="REMY MARTIN XO EXCELLENCE - IM COGNAC - 750 ML" u="1"/>
        <s v="EVERCLEAR ALCOHOL - ALCOHOL - 750 ML" u="1"/>
        <s v="HORNITOS PLATA WHITE TEQUILA - IM TEQ WHITE - 1.75 LTR" u="1"/>
        <s v="LUXARDO MARASCHINO LIQUEUR - IM CHRY F CRD - 750 ML" u="1"/>
        <s v="BACARDI LIGHT-DRY RUM - RUM PUER RICO - 200 ML" u="1"/>
        <s v="JACK DANIELS RED DOG SALOON TENN SR MASH - TENN WHISKEY - 750 ML" u="1"/>
        <s v="SAVE ME SAN FRANCISCO SOUL SISTER CAL - PINOT NOIR - 750 ML" u="1"/>
        <s v="MOGEN DAVID POMEGRANATE - DOM KOSHER WN - 3.0 LTR" u="1"/>
        <s v="OLE SMOKY TENNESSEE MOONSHNE PUMPKIN PIE - WHISKY SPCLTY - 750 ML" u="1"/>
        <s v="SKYY INFUSIONS PINEAPPLE VODKA - OTHER FL VODK - 750 ML" u="1"/>
        <s v="CAPTAIN MORGAN PRIVATE STOCK SPICED RUM - RUM VIRG ISLS - 1.75 LTR" u="1"/>
        <s v="GEORGE DICKEL #12 - TENN WHISKEY - 750 ML" u="1"/>
        <s v="YUKON JACK - IM OTH SPCLTS - 750 ML" u="1"/>
        <s v="GNARLY HEAD MERLOT CALIFORNIA - MERLOT - 750 ML" u="1"/>
        <s v="FLIP FLOP CALIFORNIA PINOT GRIGIO - PN GRIS/GRGIO - 750 ML" u="1"/>
        <s v="BURNETT'S GOLD RUM - RUM VIRG ISLS - 750 ML" u="1"/>
        <s v="SUTTER HOME PINOT GRIGIO CALIFORNIA - PN GRIS/GRGIO - 1.5 LTR" u="1"/>
        <s v="DEKUYPER - BLKBRY F BRNY - 750 ML" u="1"/>
        <s v="WILLIAM WYCLIFF BRUT - CHMPAGNE BRUT - 750 ML" u="1"/>
        <s v="THE MACALLAN DOUBLE CASK 12Y HIGHLAND SM - SCTCH BTL FGN - 750 ML" u="1"/>
        <s v="BERINGER CALIFORNIA COLLECTION CHARDONNY - CHARDONNAY - 1.5 LTR" u="1"/>
        <s v="FFC SOFIA BLANC DE BLANCS MONTEREY CTY - SPARKLING OTH - 187 ML" u="1"/>
        <s v="LIBERTY CREEK SWEET RED - RED GENRC OTH - 1.5 LTR" u="1"/>
        <s v="IMAGERY PINOT NOIR CALIFORNIA - PINOT NOIR - 750 ML" u="1"/>
        <s v="REDTREE CABERNET SAUVIGNON CALIFORNIA - CABERNET SAUV - 750 ML" u="1"/>
        <s v="ABSOLUT PEARS - VODKA IMPORTD - 750 ML" u="1"/>
        <s v="SYCAMORE LANE CABERNET SAUVIGNON CALFRNA - CABERNET SAUV - 1.5 LTR" u="1"/>
        <s v="RED STAG BY JIM BEAM BLACK CHERRY WHISKY - MISC US WHSKY - 750 ML" u="1"/>
        <s v="SOUTHERN BELLE - TABLE OTHER - 750 ML" u="1"/>
        <s v="CHLOE PINOT GRIGIO VALDADIGE D.O.C. - ITL PIN GRIGO - 750 ML" u="1"/>
        <s v="JAM JAR SWEET SHIRAZ WESTERN CAPE - SOUTH AFRICA - 750 ML" u="1"/>
        <s v="CHARLES KRUG SAUVIGNON BLANC - SAV BL/FME BL - 750 ML" u="1"/>
        <s v="MOGEN DAVID 20/20 RED GRAPE FLAVORED - DOM BEVRGE WN - 375 ML" u="1"/>
        <s v="CRUZAN BLACK CHERRY FLAVORED RUM - RUM VIRG ISLS - 750 ML" u="1"/>
        <s v="COPPER RIDGE CABERNET SAUVIGNON - CABERNET SAUV - 750 ML" u="1"/>
        <s v="KNOB CREEK WITH 2 ROCK GLASSES - STRT BOURBON - 750 ML" u="1"/>
        <s v="KETEL ONE DUTCH VODKA - VODKA IMPORTD - 1.0 LTR" u="1"/>
        <s v="MOET AND CHANDON IMPERIAL - FR CHAMPAGNE - 750 ML" u="1"/>
        <s v="KRUTZ FAMILY CLLRS AKINS FAM PNT NR ANDR - PINOT NOIR - 750 ML" u="1"/>
        <s v="BAILEYS IRISH CREAM W/2 DESSERT BOWLS - IM CREMES - 750 ML" u="1"/>
        <s v="CAPTAIN MORGAN PARROT BAY STRAWBERRY PET - RUM VIRG ISLS - 750 ML" u="1"/>
        <s v="DON JULIO ANEJO 70TH ANNIVERSARY - IM TEQ GOLD - 750 ML" u="1"/>
        <s v="HENNESSY BLACK - IM COGNAC - 375 ML" u="1"/>
        <s v="TURNING LEAF - CABERNET SAUV - 1.5 LTR" u="1"/>
        <s v="EVAN WILLIAMS APPLE ORCHARD LQ(SEASONAL) - SPECIALTY LIQ - 750 ML" u="1"/>
        <s v="RIKALOFF DELUXE DILUTED VODKA - VODKA OTH PRF - 1.75 LTR" u="1"/>
        <s v="CARLO ROSSI CHABLIS - CHABLIS - 4.0 LTR" u="1"/>
        <s v="LINDEMAN'S GENTLEMAN'S COLL CAB SAUV CAL - CABERNET SAUV - 750 ML" u="1"/>
        <s v="MICHELE CHIARLO BARBERA D'ASTI - ITALIAN OTHER - 750 ML" u="1"/>
        <s v="BURNETT'S VANILLA FLAVORED VODKA - OTHER FL VODK - 750 ML" u="1"/>
        <s v="LA VIEILLE FERME RED BAG-IN-BOX - FRENCH RHONE - 750 ML" u="1"/>
        <s v="TORADA REPOSADO - IM TEQ GOLD - 1.75 LTR" u="1"/>
        <s v="MALIBU RUM NATURAL COCONUT* - IM RUM OTHER - 375 ML" u="1"/>
        <s v="FRANZIA WHITE MERLOT - WHITE MERLOT - 5 LTR+" u="1"/>
        <s v="ESTANCIA PINOT NOIR MONTEREY PINNACLES - PINOT NOIR - 750 ML" u="1"/>
        <s v="HEAVEN HILL - BLENDED WHSKY - 750 ML" u="1"/>
        <s v="OLE SMOKY TENNESSEE MNSHNE WHT LIGHTNIN - WHISKY SPCLTY - 50 ML" u="1"/>
        <s v="FETZER VALLEY OAK CAB SAUV CENTRAL VLLY - CHLE CAB SAUV - 1.5 LTR" u="1"/>
        <s v="TILIA MALBEC MENDOZA - ARGT MALBEC - 750 ML" u="1"/>
        <s v="STERLING CHARDONNAY NAPA - CHARDONNAY - 750 ML" u="1"/>
        <s v="ANSAC V S - IM COGNAC - 750 ML" u="1"/>
        <s v="FFC DIAMOND COLLECTION MERLOT - MERLOT - 750 ML" u="1"/>
        <s v="TAAKA - VODKA 1OO PRF - 375 ML" u="1"/>
        <s v="THE NAKED GRAPE PINOT GRIGIO CALIFORNIA - PN GRIS/GRGIO - 3.0 LTR" u="1"/>
        <s v="VOGA PINOT GRIGIO - ITL PIN GRIGO - 750 ML" u="1"/>
        <s v="COLUMBIA WINERY COMPOSITION RED BLEND - RED BLND/MRTG - 750 ML" u="1"/>
        <s v="CANADIAN LTD - CANDN BTL U S - 1.75 LTR" u="1"/>
        <s v="BAREFOOT BUBBLY PN GRIGIO CHAMPAGNE CALF - CHAMPAGNE OTH - 750 ML" u="1"/>
        <s v="PALMADINA PINOT GRIGIO FRIULI - ITL PIN GRIGO - 750 ML" u="1"/>
        <s v="WOODFORD RESERVE W/GLASS - STRT BOURBON - 750 ML" u="1"/>
        <s v="MOSELLAND RSLNG QBA ZELLR CAT-SHAPED BTL - GRM MOSELLE - 500 ML" u="1"/>
        <s v="SKYY INFUSIONS WILD STRAWBERRY FLVRD VOD - OTHER FL VODK - 750 ML" u="1"/>
        <s v="BOTA BRICK REDVOLUTION CALIFORNIA - RED BLND/MRTG - 1.5 LTR" u="1"/>
        <s v="THREE THIEVES CAB SAUVIGNON CALIFORNIA - CABERNET SAUV - 750 ML" u="1"/>
        <s v="SALVADOR'S ORIGINAL MARGARITA 26PRF RTD - LW PF CKTL MX - 200 ML" u="1"/>
        <s v="KINKY BLUE LIQUEUR (VODKA BASE) - SPECIALTY LIQ - 750 ML" u="1"/>
        <s v="MICHELLE BRUT CHAMPAGNE - CHMPAGNE BRUT - 750 ML" u="1"/>
        <s v="TISDALE MERLOT CALIFORNIA - MERLOT - 750 ML" u="1"/>
        <s v="ROCCA DELLE MACIE SASYR SANGIOVESE - ITALIAN OTHER - 750 ML" u="1"/>
        <s v="CHATEAU STE MICHELLE MERLOT COLUMBIA VLY - MERLOT - 750 ML" u="1"/>
        <s v="GUENOC VICTORIAN CLARET NORTH COAST - RED GENRC OTH - 750 ML" u="1"/>
        <s v="KRUTZ FAMILY CLLRS MAGNOLIA CAB SAV NAPA - CABERNET SAUV - 750 ML" u="1"/>
        <s v="LA TERRE CHARDONNAY - CHARDONNAY - 1.5 LTR" u="1"/>
        <s v="BAREFOOT REFRESH ROSE SPRITZER CAL - FRUIT VRTL WN - 750 ML" u="1"/>
        <s v="MATEUS ROSE - PORTUGAL - 750 ML" u="1"/>
        <s v="BOMBAY SAPPHIRE FLASK BOTTLE - GIN IMPORTED - 375 ML" u="1"/>
        <s v="NEW AMSTERDAM VODKA - VODKA 80 PRF - 1.0 LTR" u="1"/>
        <s v="CUERVO ESPECIAL - IM TEQ GOLD - 50 ML" u="1"/>
        <s v="BIRD DOG SMALL BATCH 86PRF BOURBON WHSKY - STRT BOURBON - 750 ML" u="1"/>
        <s v="CLOS DU BOIS CHARDONNAY NC BARREL FERM - CHARDONNAY - 750 ML" u="1"/>
        <s v="CONCHA Y TORO FRONTERA CHARDONNAY - CHLE CHARDNNY - 1.5 LTR" u="1"/>
        <s v="SCHLINK HAUS RIESLING QBA - GRM MOSELLE - 750 ML" u="1"/>
        <s v="ABSOLUT APEACH - VODKA IMPORTD - 750 ML" u="1"/>
        <s v="BERINGER CALIFORNIA COLLECTION CHENIN BL - CHENIN BLANC - 750 ML" u="1"/>
        <s v="GALLO FAMILY VINEYARDS SWEET APPLE - FRUIT OTHER - 750 ML" u="1"/>
        <s v="SIMI MERLOT SOMOMA COUNTY - MERLOT - 750 ML" u="1"/>
        <s v="SEAGRAM'S DISTILLER'S RESERVE 94 PROOF - GIN DOMESTIC - 750 ML" u="1"/>
        <s v="HERRADURA SILVER - IM TEQ WHITE - 750 ML" u="1"/>
        <s v="STEMMARI NERO D'AVOLA SICILY - ITALIAN OTHER - 750 ML" u="1"/>
        <s v="PEBBLE LANE CABERNET SAUV MONTEREY CNTY - CABERNET SAUV - 750 ML" u="1"/>
        <s v="CASTLE ROCK PINOT NOIR CALIFORNIA CUVEE - PINOT NOIR - 750 ML" u="1"/>
        <s v="FIREBALL CINNAMON WHISKEY - IM OTH SPCLTS - 100 ML" u="1"/>
        <s v="JAGERMEISTER MINIMEISTER LIQUEUR - IM OTH SPCLTS - 200 ML" u="1"/>
        <s v="FIREBALL CINNAMON WHISKEY - IM OTH SPCLTS - 200 ML" u="1"/>
        <s v="CRUZAN MANGO FLAVORED RUM - RUM VIRG ISLS - 750 ML" u="1"/>
        <s v="CHERRY TART BY CHERRY PIE PINOT NOIR - PINOT NOIR - 750 ML" u="1"/>
        <s v="PINCH - SCTCH BTL FGN - 750 ML" u="1"/>
        <s v="DEKUYPER PEACHTREE SCHNAPPS - OTHER SCHNAPP - 1.75 LTR" u="1"/>
        <s v="ABSOLUT - VODKA IMPORTD - 1.0 LTR" u="1"/>
        <s v="FRANCISCAN CHARDONNAY NAPA VALLEY - CHARDONNAY - 750 ML" u="1"/>
        <s v="CIROC PINEAPPLE FLAVOR VODKA SPECIALTY - IM OTH SPCLTS - 375 ML" u="1"/>
        <s v="MT.GAY ECLIPSE DARK - IM RUM OTHER - 1.75 LTR" u="1"/>
        <s v="PENFOLDS KOON HILL SHIRAZ / CABERNET - AUST SHZ BLND - 750 ML" u="1"/>
        <s v="BAREFOOT MOSCATO CALIFORNIA - DM MSCTL/MSCT - 750 ML" u="1"/>
        <s v="JOEL GOTT 815 CAB SAUVIGNON CALIFORNIA - CABERNET SAUV - 750 ML" u="1"/>
        <s v="FAMILIA CAMARENA REPOSADO TEQUILA - IM TEQ GOLD - 1.75 LTR" u="1"/>
        <s v="SALIGNAC V S - IM COGNAC - 750 ML" u="1"/>
        <s v="PUCKER SOUR APPLE FLAVORED VODKA - OTHER FL VODK - 750 ML" u="1"/>
        <s v="CLOS DU BOIS MERLOT NORTH COAST - MERLOT - 750 ML" u="1"/>
        <s v="TEMPLETON SINGLE BARREL - STRAIGHT RYE - 750 ML" u="1"/>
        <s v="THE NAKED GRAPE PINOT GRIGIO CALIFORNIA - PN GRIS/GRGIO - 750 ML" u="1"/>
        <s v="CAMPO VIEJO TEMPRANILLO RIOJO - SPAIN - 750 ML" u="1"/>
        <s v="KORBEL NATURAL - CHMPGNE NATRL - 750 ML" u="1"/>
        <s v="FISHEYE WINERY PINOT GRIGIO - PN GRIS/GRGIO - 1.5 LTR" u="1"/>
        <s v="SIMPLY NAKED UNOAKED CHARD CALIFORNIA - CHARDONNAY - 750 ML" u="1"/>
        <s v="THE IRISHMAN FOUNDER'S RESERVE - IRISH - 750 ML" u="1"/>
        <s v="BACARDI LIGHT-DRY RUM - RUM PUER RICO - 750 ML" u="1"/>
        <s v="CIROC MANGO FLAVORED VODKA SPECIALTY - IM OTH SPCLTS - 200 ML" u="1"/>
        <s v="CASTILLO WHITE - RUM PUER RICO - 1.0 LTR" u="1"/>
        <s v="WILD TURKEY AMERICAN HONEY - SPECIALTY LIQ - 375 ML" u="1"/>
        <s v="HIGHLAND MIST - SCOTCH BTL US - 1.0 LTR" u="1"/>
        <s v="APOTHIC WINEMAKER'S BLND:SHR/ZIN/MRL CAL - RED BLND/MRTG - 750 ML" u="1"/>
        <s v="DARK HORSE DOUBLE DOWN RED BLEND CAL - RED BLND/MRTG - 750 ML" u="1"/>
        <s v="SANTA RITA 120 SAUVIGNON BLANC - CHLE OTHR WHT - 750 ML" u="1"/>
        <s v="FISHEYE WINERY PINOT GRIGIO - PN GRIS/GRGIO - 750 ML" u="1"/>
        <s v="HENNESSY PRIVILEGE VSOP - IM COGNAC - 200 ML" u="1"/>
        <s v="PLATINUM 7X VODKA (WAS TAAKA PLATINUM) - VODKA 80 PRF - 750 ML" u="1"/>
        <s v="STOLICHNAYA 80 - VODKA IMPORTD - 375 ML" u="1"/>
        <s v="BURNETT'S GIN - GIN DOMESTIC - 750 ML TRV" u="1"/>
        <s v="DREAMING TREE CRUSH RED NORTH COAST - RED BLND/MRTG - 750 ML" u="1"/>
        <s v="JACK DANIEL'S W/2-NBA GLASSES G6 - TENN WHISKEY - 750 ML" u="1"/>
        <s v="JOHNNIE WALKER DOUBLE BLACK BLENDED WHSK - SCTCH BTL FGN - 750 ML" u="1"/>
        <s v="THREE THIEVES PINOT GRIGIO CALIFORNIA - PN GRIS/GRGIO - 750 ML" u="1"/>
        <s v="AVALON CABERNET SAUVIGNON CALIFORNIA - CABERNET SAUV - 750 ML" u="1"/>
        <s v="MONTEGO BAY WHITE RUM (PET) - RUM VIRG ISLS - 1.0 LTR" u="1"/>
        <s v="NOBILO SAUVIGNON BLANC MARLBOROUGH - NEW ZEALAND - 750 ML" u="1"/>
        <s v="FINLANDIA - VODKA IMPORTD - 1.0 LTR" u="1"/>
        <s v="BURNETT'S WHITE RUM - RUM VIRG ISLS - 750 ML" u="1"/>
        <s v="BACARDI COCO FLAVORED RUM - RUM PUER RICO - 750 ML" u="1"/>
        <s v="TANQUERAY STERLING - VODKA IMPORTD - 750 ML" u="1"/>
        <s v="CAPTAIN MORGAN APPLE SMASH (PET) - SPECIALTY LIQ - 50 ML" u="1"/>
        <s v="SUTTER HOME SWEET RED CALF(MRLT/ZINFNDL) - RED BLND/MRTG - 1.5 LTR" u="1"/>
        <s v="THE LITTLE PENGUIN MERLOT - AUST MERLOT - 750 ML" u="1"/>
        <s v="FFC DIAMOND COLLECTION CABERET SAUVIGNON - CABERNET SAUV - 750 ML" u="1"/>
        <s v="CLOS PEGASE CHARDONNAY / NAPA VALLEY - CHARDONNAY - 750 ML" u="1"/>
        <s v="CIROC FRENCH VANILLA FLV VODKA SPECIALTY - IM OTH SPCLTS - 50 ML" u="1"/>
        <s v="MEIOMI PINOT NOIR MNTRY/SNTA BARB/SONOMA - PINOT NOIR - 750 ML" u="1"/>
        <s v="BULLEIT 10 YEAR KENTUCKY STRAIGHT BOURBN - STRT BOURBON - 750 ML" u="1"/>
        <s v="BIG SMOOTH CABERNET SAUVIGNON LODI - CABERNET SAUV - 750 ML" u="1"/>
        <s v="E &amp; J VANILLA (BRANDY W/VANILLA LIQUEUR) - SPECIALTY LIQ - 375 ML" u="1"/>
        <s v="STAGS' LEAP WINERY CHARDONNAY - CHARDONNAY - 750 ML" u="1"/>
        <s v="CANDONI MOSCATO D'ITALIA WHITE - ITALIAN OTHER - 750 ML" u="1"/>
        <s v="JIM BEAM KENTUCKY FIRE - MISC US WHSKY - 50 ML" u="1"/>
        <s v="SOUVERAIN ALEXANDER VALLEY SAUV BLANC - SAV BL/FME BL - 750 ML" u="1"/>
        <s v="DECOY ZINFANDEL SONOMA COUNTY - ZINFANDEL - 750 ML" u="1"/>
        <s v="CRYSTAL PALACE VODKA - VODKA 80 PRF - 1.0 LTR" u="1"/>
        <s v="TAAKA - VODKA 1OO PRF - 1.0 LTR" u="1"/>
        <s v="DEEP EDDY PEACH FLAVORED VODKA - OTHER FL VODK - 750 ML" u="1"/>
        <s v="WILD TURKEY 101 - STRT BOURBON - 200 ML" u="1"/>
        <s v="SEAGRAM'S GIN AND JUICE BLUE BEAST - LW PF CKTL MX - 200 ML" u="1"/>
        <s v="CLYDE MAY'S ALABAMA STYLE WHISKEY 85P - STRT BOURBON - 750 ML" u="1"/>
        <s v="WOODFORD RESERVE KENTUCKY STRT BOURBON - STRT BOURBON - 50 ML" u="1"/>
        <s v="JEAN LUC COLOMBO COTE BLEUE ROSE VDP - FRENCH ROSE - 750 ML" u="1"/>
        <s v="RUM CHATA HORCHATA CREAM LIQ (RUM BASE) - SPECIALTY LIQ - 50 ML" u="1"/>
        <s v="AMBHAR PLATIMUN SILVER TEQUILA - IM TEQ WHITE - 750 ML" u="1"/>
        <s v="FERRARI-CARANO CABERNET SAUVIGNON - CABERNET SAUV - 750 ML" u="1"/>
        <s v="DON MIGUEL GASCON RESERVA MALBEC - ARGT MALBEC - 750 ML" u="1"/>
        <s v="GLENLIVET - SCTCH BTL FGN - 375 ML" u="1"/>
        <s v="CIROC MANGO FLAVORED VODKA SPECIALTY - IM OTH SPCLTS - 750 ML" u="1"/>
        <s v="EXCLUSIV 4 BERRY FLAVORED VODKA MOLDOVA - VODKA IMPORTD - 750 ML" u="1"/>
        <s v="KAHLUA ESPECIAL COFFEE LIQUEUR - IM COF FL CRD - 750 ML" u="1"/>
        <s v="LUNA DI LUNA MERLOT CABERNET RED ITALIAN - ITALIAN OTHER - 750 ML" u="1"/>
        <s v="LINE 39 PINOT GRIGIO CALIFORNIA - PN GRIS/GRGIO - 750 ML" u="1"/>
        <s v="CAPTAIN MORGAN PARROT BAY PSSN FRUIT PET - RUM VIRG ISLS - 750 ML TRV" u="1"/>
        <s v="CARTLIDGE AND BROWNE MERLOT - MERLOT - 750 ML" u="1"/>
        <s v="ORLANDO WINES JACOB'S CREEK MERLOT - AUST MERLOT - 750 ML" u="1"/>
        <s v="CHIVAS REGAL - SCTCH BTL FGN - 1.0 LTR" u="1"/>
        <s v="KORBEL ROSE - CHAMP PNK/RED - 750 ML" u="1"/>
        <s v="CASTLE ROCK PINOT NOIR WILLAMETTE VALLEY - PINOT NOIR - 750 ML" u="1"/>
        <s v="REDWOOD CREEK PINOT GRIGIO - PN GRIS/GRGIO - 1.5 LTR" u="1"/>
        <s v="YELLOW TAIL TREE-FREE CHARDONNAY - AUST CHARDNNY - 1.5 LTR" u="1"/>
        <s v="NEW AMSTERDAM APPLE FLAVORED VODKA - OTHER FL VODK - 1.75 LTR" u="1"/>
        <s v="JACK DANIELS TENNESSEE FIRE/SHOT GL MOLD - WHISKY SPCLTY - 750 ML" u="1"/>
        <s v="FERRARI-CARANO CHARDONNAY - CHARDONNAY - 750 ML" u="1"/>
        <s v="GEORGE DICKEL SPECIAL BARREL RESERVE - TENN WHISKEY - 750 ML" u="1"/>
        <s v="JIM BEAM - STRT BOURBON - 1.75 LTR" u="1"/>
        <s v="JOSE CUERVO ESPECIAL SILVER - IM TEQ WHITE - 750 ML" u="1"/>
        <s v="PEPE LOPEZ PREMIUM GOLD TEQUILA - IM TEQ GOLD - 1.0 LTR" u="1"/>
        <s v="KENWOOD MERLOT - MERLOT - 750 ML" u="1"/>
        <s v="COL-DI-SASSO SANGIOVESE / CABERNET - ITALIAN OTHER - 750 ML" u="1"/>
        <s v="JIM BEAM - STRT BOURBON - 200 ML" u="1"/>
        <s v="BELLE GLOS CLARK &amp; TELEPHONE VNYD PN NR - PINOT NOIR - 750 ML" u="1"/>
        <s v="SOKOL BLOSSER EVOLUTION #9 - WHT VARTL OTH - 750 ML" u="1"/>
        <s v="99 PINEAPPLE SCHNAPPS LIQUEUR - OTHER SCHNAPP - 50 ML" u="1"/>
        <s v="BOGLE ESSENTIAL CALIFORNIA RED BLEND - RED BLND/MRTG - 750 ML" u="1"/>
        <s v="BLUE CHAIR BAY VANILLA FLAVORED RUM - IM RUM OTHER - 750 ML" u="1"/>
        <s v="GENTLEMAN JACK - TENN WHISKEY - 1.75 LTR" u="1"/>
        <s v="CHANDON TERRAZAS DE LOS ANDES ALTO CB SV - ARGT CAB SAUV - 750 ML" u="1"/>
        <s v="CIROC SNAP FROST VODKA - VODKA IMPORTD - 1.75 LTR" u="1"/>
        <s v="TORADA REPOSADO - IM TEQ GOLD - 1.0 LTR" u="1"/>
        <s v="CHARLES KRUG CABERNET SAUVIGNON - CABERNET SAUV - 750 ML" u="1"/>
        <s v="JOEL GOTT SAUVIGNON BLANC CALIFORNIA - SAV BL/FME BL - 750 ML" u="1"/>
        <s v="CAPTAIN MORGAIN PARROT BAY STRAWBRRY PET - RUM VIRG ISLS - 750 ML" u="1"/>
        <s v="BURNETT'S MANGO FLAVORED VODKA - OTHER FL VODK - 750 ML" u="1"/>
        <s v="CHI-CHI'S MEXICAN MUDSLIDE COCKTAIL - LW PF CKTL MX - 1.75 LTR" u="1"/>
        <s v="BURNETT'S CITRUS FLAVORED VODKA - OTHER FL VODK - 750 ML" u="1"/>
        <s v="SEAGRAM CROWN ROYAL RESERVE - CANDN BTL CAN - 375 ML" u="1"/>
        <s v="50 ACRE RANCH CABERNET SAUV CALIFORNIA - CABERNET SAUV - 750 ML" u="1"/>
        <s v="BELLE AMBIANCE PINOT GRIGIO CALIFORNIA - PN GRIS/GRGIO - 750 ML" u="1"/>
        <s v="DOMAINE DE LA MOTTE PINOT NOIR PAYS D'OC - FRENCH OTHER - 750 ML" u="1"/>
        <s v="IRONY SMALL LOT RESERVE NORTH COAST - CABERNET SAUV - 750 ML" u="1"/>
        <s v="DOMAINE CHANDON BLANC DE NOIRS - SPARKLING OTH - 750 ML" u="1"/>
        <s v="TARANTULA AZUL - SPECIALTY LIQ - 750 ML" u="1"/>
        <s v="BARTON &amp; GUESTIER CHATEAUNEUF-DU-PAPE - FRENCH RHONE - 750 ML" u="1"/>
        <s v="JOSH CELLAR LEGACY RED BLEND CALIFORNIA - RED BLND/MRTG - 750 ML" u="1"/>
        <s v="PETER VELLA CABERNET SAUVIGNON - CABERNET SAUV - 5 LTR+" u="1"/>
        <s v="WESTERN SON BLUEBERRY FLAVORED VODKA - OTHER FL VODK - 750 ML" u="1"/>
        <s v="CIROC RED BERRY FLAVORED VODKA SPECIALTY - IM OTH SPCLTS - 1.0 LTR" u="1"/>
        <s v="SEAGRAM'S APPLE TWISTED GIN - OTHER FLA GIN - 750 ML" u="1"/>
        <s v="PAUL MASSON GRANDE AMBER MANGO FL BRANDY - OTHER FL BRNY - 375 ML" u="1"/>
        <s v="CATHEAD HONEYSUCKLE FLAVORED VODKA - OTHER FL VODK - 750 ML" u="1"/>
        <s v="CARLO ROSSI PINK MOSCATO SANGRIA - TABLE OTHER - 1.5 LTR" u="1"/>
        <s v="COLUMBIA CREST GRAND ESTATES MERLOT - MERLOT - 750 ML" u="1"/>
        <s v="PAUL MASSON GRANDE AMBER PEACH FL BRANDY - PEACH FL BRNY - 375 ML" u="1"/>
        <s v="DOMAINE DE CANTON FRENCH GINGER LIQUEUR - IM OTH SPCLTS - 750 ML" u="1"/>
        <s v="NIELSON BY BYRON PN NR SANTA BARBARA CTY - PINOT NOIR - 750 ML" u="1"/>
        <s v="CAPTAIM MORGAN'S PARROT BAY (COCONUT)PET - RUM VIRG ISLS - 750 ML TRV" u="1"/>
        <s v="E &amp; J APPLE (BRANDY W/APPLE LIQUEUR) - SPECIALTY LIQ - 200 ML" u="1"/>
        <s v="PETER VELLA FLAVORED WINE  BLUSH - BLUSH - 5 LTR+" u="1"/>
        <s v="SCORESBY VERY RARE SCOTCH - SCOTCH BTL US - 750 ML" u="1"/>
        <s v="GOLD CROWN - BLENDED WHSKY - 375 ML" u="1"/>
        <s v="BURNETT'S SPICED RUM - RUM VIRG ISLS - 750 ML" u="1"/>
        <s v="CAPTAIN MORGAN WHITE RUM - RUM VIRG ISLS - 750 ML" u="1"/>
        <s v="COLUMBIA WINERY MERLOT - MERLOT - 750 ML" u="1"/>
        <s v="ACROBAT PINOT NOIR OREGON - PINOT NOIR - 750 ML" u="1"/>
        <s v="APOTHIC CRUSH CALIFORNIA - RED BLND/MRTG - 750 ML" u="1"/>
        <s v="VENDANGE CABERNET SAUVIGNON SPANISH - SPAIN - 1.5 LTR" u="1"/>
        <s v="KENTUCKY TAVERN - STRT BOURBON - 1.75 LTR" u="1"/>
        <s v="KENTUCKY BEAU - BLENDED WHSKY - 750 ML" u="1"/>
        <s v="LOS CARDOS MALBEC (DONA PAULA) - ARGT MALBEC - 750 ML" u="1"/>
        <s v="CUERVO AUTHENTIC LIME MARGARITAS - LW PF CKTL MX - 750 ML" u="1"/>
        <s v="STORYPOINT CABERNET SAUVIGNON CALIFORNIA - CABERNET SAUV - 750 ML" u="1"/>
        <s v="USHER'S GREEN STRIPED - SCOTCH BTL US - 1.75 LTR" u="1"/>
        <s v="ROBERT MONDAVI WOODBRIDGE CABERNET SAUV - CABERNET SAUV - 750 ML" u="1"/>
        <s v="JACK DANIELS TENNESSEE HONEY LIQUEUR - WHISKY SPCLTY - 200 ML" u="1"/>
        <s v="DARK HORSE CABERNET SAUVIGNON CALIFORNIA - CABERNET SAUV - 750 ML" u="1"/>
        <s v="CHARTREUSE GREEN - IM PROP SPCLY - 750 ML" u="1"/>
        <s v="BACARDI CLASSIC COCKTAIL RUM PUNCH (PET) - LW PF CKTL MX - 1.75 LTR" u="1"/>
        <s v="CUTTY SARK - SCTCH BTL FGN - 1.75 LTR" u="1"/>
        <s v="CRANE LAKE MOSCATO CALIFORNIA - WHT VARTL OTH - 750 ML" u="1"/>
        <s v="PAUL MASSON GRAND AMBER VSOP - GRAPE BRANDY - 200 ML" u="1"/>
        <s v="POLAR ICE - VODKA IMPORTD - 1.75 LTR" u="1"/>
        <s v="JIM BEAM BLACK REPLICA - STRT BOURBON - 375 ML" u="1"/>
        <s v="DI SARONNO AMARETTO - IM OTH SPCLTS - 375 ML" u="1"/>
        <s v="BACARDI GRAPEFRUIT FLAVORED RUM - RUM PUER RICO - 750 ML" u="1"/>
        <s v="CAPOSALDO MOSCATO SPARKLING - ITL SPARKLING - 750 ML" u="1"/>
        <s v="ST SUPERY NPA VLY EST BTLD DOLLARHIDE R - CABERNET SAUV - 750 ML" u="1"/>
        <s v="EFFEN BLACK CHERRY/VANILLA FLAVORED VDKA - VODKA IMPORTD - 750 ML" u="1"/>
        <s v="SOLEIL MIMOSA - TABLE OTHER - 750 ML" u="1"/>
        <s v="JEFFERSON'S RESERVE STRAIGHT BOURBON - STRT BOURBON - 750 ML" u="1"/>
        <s v="YELLIN MELON BALL - SPECIALTY LIQ - 375 ML" u="1"/>
        <s v="TALBOTT KALI HART MONTEREY CHARDONNAY - CHARDONNAY - 750 ML" u="1"/>
        <s v="NEW AMSTERDAM VODKA - VODKA 80 PRF - 1.75 LTR" u="1"/>
        <s v="POPOV 80PRF PREMIUM BLND VODKA SPECIALTY - SPECIALTY LIQ - 1.75 LTR" u="1"/>
        <s v="E &amp; J VANILLA (BRANDY W/VANILLA LIQUEUR) - SPECIALTY LIQ - 200 ML" u="1"/>
        <s v="HENRY MCKENNA SINGLE BARREL - STRT BOURBON - 750 ML" u="1"/>
        <s v="ANDRE STRAWBERRY MOSCATO - SPARKLING OTH - 750 ML" u="1"/>
        <s v="MALIBU RUM PUNCH COCKTAIL POUCH R-T-S - LW PF CKTL MX - 1.75 LTR" u="1"/>
        <s v="CAPTAIN MORGAN BLACK SPICED RUM - RUM VIRG ISLS - 750 ML" u="1"/>
        <s v="PINACLE COUNTY FAIR COTTON FLVD VDKA DSS - IM OTH SPCLTS - 750 ML" u="1"/>
        <s v="KAMORA - IM COF FL CRD - 1.75 LTR" u="1"/>
        <s v="CARPANO ANTICA FORMULA - IMP VRMTH SWT - 1.0 LTR" u="1"/>
        <s v="CIROC PEACH FLAVORED VODKA SPECIALTY - IM OTH SPCLTS - 375 ML" u="1"/>
        <s v="BELLE AMBIANCE CABERNET SAUV CALIFORNIA - CABERNET SAUV - 750 ML" u="1"/>
        <s v="COURVOISIER VSOP - IM COGNAC - 750 ML" u="1"/>
        <s v="EFFEN DUTCH VODKA - VODKA IMPORTD - 750 ML" u="1"/>
        <s v="KNOB CREEK SINGLE BARREL RESERVE - STRT BOURBON - 750 ML" u="1"/>
        <s v="ITALO CESCON PINOT NERO VENETO - ITALIAN OTHER - 750 ML" u="1"/>
        <s v="J AND B RARE - SCTCH BTL FGN - 1.75 LTR" u="1"/>
        <s v="WILLAMETTE VLY WHOLE CLUSTER FERMNTED PN - PINOT NOIR - 750 ML" u="1"/>
        <s v="JAMESON TRILOGY PACK:ORG/BLCK BRRL/CSKMT - IRISH - 200 ML" u="1"/>
        <s v="FAMOUS GROUSE - SCTCH BTL FGN - 1.75 LTR" u="1"/>
        <s v="BLACK VELVET - CANDN BTL U S - 750 ML TRV" u="1"/>
        <s v="RODNEY STRONG MERLOT SONOMA COUNTY - MERLOT - 750 ML" u="1"/>
        <s v="BIRD DOG PEACH FLV/2-50ML:APPLE/BLACKBRY - MISC US WHSKY - 750 ML" u="1"/>
        <s v="E &amp; J APPLE (BRANDY W/APPLE LIQUEUR) - SPECIALTY LIQ - 750 ML" u="1"/>
        <s v="CAPTAIN MORGAN ORIGINAL SPICED - RUM VIRG ISLS - 375 ML" u="1"/>
        <s v="MARTINI &amp; ROSSI ROSE SPARKLING WINE - ITL SPARKLING - 750 ML" u="1"/>
        <s v="HORNITOS PLATA WHITE TEQUILA - IM TEQ WHITE - 750 ML" u="1"/>
        <s v="CELLA LAMBRUSCO - ITL LAMBRUSCO - 3.0 LTR" u="1"/>
        <s v="CUPCAKE MERLOT CENTRAL COAST - MERLOT - 750 ML" u="1"/>
        <s v="SEVEN DAUGHTERS CALIFORNIA RED BLENDED - RED BLND/MRTG - 750 ML" u="1"/>
        <s v="NEW AMSTERDAM - GIN DOMESTIC - 100 ML" u="1"/>
        <s v="FORESTVILLE CHARDONNAY CALIFORNIA - CHARDONNAY - 1.5 LTR" u="1"/>
        <s v="EVAN WILLIAMS BLACK LABEL - STRT BOURBON - 750 ML TRV" u="1"/>
        <s v="MONOPOLOWA WHITE LABEL (OLD LABEL) - VODKA IMPORTD - 1.0 LTR" u="1"/>
        <s v="CRANE LAKE CABERNET SAUVIGNON CALIFORNIA - CABERNET SAUV - 750 ML" u="1"/>
        <s v="STERLING VINTNER'S COLLECTION CHARDONNAY - CHARDONNAY - 750 ML" u="1"/>
        <s v="LUC BELAIRE RARE ROSE SPARKLING FRENCH - FR SPKLNG OTH - 1.5 LTR" u="1"/>
        <s v="JORDAN CHARDONNAY - CHARDONNAY - 750 ML" u="1"/>
        <s v="REDTREE PINOT NOIR CALIFORNIA - PINOT NOIR - 750 ML" u="1"/>
        <s v="BERINGER PINK MOSCATO - CHILE OTHER - 1.5 LTR" u="1"/>
        <s v="ANDRE PINK BLUSH CHAMPAGNE - CHAMP PNK/RED - 750 ML" u="1"/>
        <s v="INTRINSIC CAB SAUVIGNON COLUMBIA VALLEY - CABERNET SAUV - 750 ML" u="1"/>
        <s v="DEKUYPER CREME DE BANANA - CREMES OTHER - 750 ML" u="1"/>
        <s v="JAMESON - IRISH - 750 ML" u="1"/>
        <s v="LOLEA WHITE SANGRA - SPAIN - 750 ML" u="1"/>
        <s v="TAYLOR - DOM PORT RED - 1.5 LTR" u="1"/>
        <s v="KEENAN CABERNET SAUVIGNON NAPA VALLEY - CABERNET SAUV - 750 ML" u="1"/>
        <s v="JOSE CUERVO AUTHENTIC RASPBRRY MARGARITA - LW PF CKTL MX - 1.75 LTR" u="1"/>
        <s v="CRANE LAKE CALIFORNIA PINOT GRIGIO - PN GRIS/GRGIO - 750 ML" u="1"/>
        <s v="VIN VAULT CABERNET SAUVIGNON CALIFORNIA - CABERNET SAUV - 3.0 LTR" u="1"/>
        <s v="PINNACLE VODKA (FRANCE) - VODKA IMPORTD - 375 ML" u="1"/>
        <s v="CANADIAN RICH AND RARE RESERVE - CANDN BTL U S - 750 ML" u="1"/>
        <s v="JACK DANIELS TENNESSEE HONEY LIQUEUR - WHISKY SPCLTY - 750 ML" u="1"/>
        <s v="BEEFEATER - GIN IMPORTED - 750 ML" u="1"/>
        <s v="EFFEN BLOOD ORANGE FLAVORED VODKA - VODKA IMPORTD - 750 ML" u="1"/>
        <s v="SMIRNOFF SOURS GREEN APPLE FLAVORED(DSS) - SPECIALTY LIQ - 750 ML" u="1"/>
        <s v="CHI-CHI'S LONG ISLAND ICED TEA - LW PF CKTL MX - 1.75 LTR" u="1"/>
        <s v="BUZZBALLZ CRAN BLASTER - COCKTL OTHER - 200 ML" u="1"/>
        <s v="CHATEAU STE MICHELLE SAUVIGNON BLANC - SAV BL/FME BL - 750 ML" u="1"/>
        <s v="ABSOLUT - VODKA IMPORTD - 50 ML" u="1"/>
        <s v="FAMILIA CAMARENA REPOSADO TEQUILA - IM TEQ GOLD - 375 ML" u="1"/>
        <s v="FLORIO DRY MARSALA - IMP MARSALA - 750 ML" u="1"/>
        <s v="HENRY MCKENNA - STRT BOURBON - 750 ML" u="1"/>
        <s v="REDWOOD CREEK MERLOT CALIFORNIA - MERLOT - 1.5 LTR" u="1"/>
        <s v="WILD TURKEY 101 - STRT BOURBON - 750 ML TRV" u="1"/>
        <s v="BERINGER CALIFORNIA COLLECTION CHENIN BL - CHENIN BLANC - 1.5 LTR" u="1"/>
        <s v="BAREFOOT RIESLING CALIFORNIA - RIESLING - 750 ML" u="1"/>
        <s v="PATRON EXTRA ANEJO CARTON - IM TEQ GOLD - 750 ML" u="1"/>
        <s v="PIGHIN PINOT GRIGIO - ITL PIN GRIGO - 750 ML" u="1"/>
        <s v="APOTHIC LIMITED RELEASE ROSE CALIFORNIA - ROSE - 750 ML" u="1"/>
        <s v="TIN CUP AMERICAN WHISKEY (COLORADO) - MISC US WHSKY - 750 ML" u="1"/>
        <s v="TAAKA - VODKA 80 PRF - 100 ML" u="1"/>
        <s v="CROWN RUSSE GIN - GIN DOMESTIC - 1.75 LTR" u="1"/>
        <s v="PETER VELLA SANGRIA - TABLE OTHER - 5 LTR+" u="1"/>
        <s v="TEQUILA ROSE LIQUEUR - SPECIALTY LIQ - 50 ML" u="1"/>
        <s v="CORRALEJO REPOSADO GOLD TEQUILA - IM TEQ GOLD - 750 ML" u="1"/>
        <s v="BACARDI BLACK RUM - RUM PUER RICO - 1.75 LTR" u="1"/>
        <s v="BAREFOOT PINOT GRIGO AMERICAN (PET) - PN GRIS/GRGIO - 187 ML" u="1"/>
        <s v="FIREBALL CINNAMON WHISKEY - IM OTH SPCLTS - 750 ML" u="1"/>
        <s v="FRANZIA BOX - CHARDONNAY - 3.0 LTR" u="1"/>
        <s v="PINNACLE VODKA (FRANCE) - VODKA IMPORTD - 1.0 LTR" u="1"/>
        <s v="KENTUCKY DALE BLENDED WHISKEY - BLENDED WHSKY - 375 ML" u="1"/>
        <s v="CIROC PINEAPPLE FLAVOR VODKA SPECIALTY - IM OTH SPCLTS - 200 ML" u="1"/>
        <s v="NEW AMSTERDAM LEMON FLAVORED VODKA - OTHER FL VODK - 1.75 LTR" u="1"/>
        <s v="SALVADOR'S ORIGINAL MARGARITA 26PRF RTD - LW PF CKTL MX - 1.75 LTR" u="1"/>
        <s v="BOGLE PHANTOM(ZINFANDEL PT SRH MOURVDRE) - RED VARTL OTH - 750 ML" u="1"/>
        <s v="RICHARD'S WILD ROSE RED - DOM BEVRGE WN - 375 ML" u="1"/>
        <s v="DELICATO MERLOT - MERLOT - 1.5 LTR" u="1"/>
        <s v="SEAGRAM'S DISTILLER'S RESERVE 94 PROOF - GIN DOMESTIC - 375 ML" u="1"/>
        <s v="SIVAS PINOT NOIR SONOMA COUNTY - PINOT NOIR - 750 ML" u="1"/>
        <s v="MONDAVI CK PINOT GRIGIO CALIFORNIA - PN GRIS/GRGIO - 750 ML" u="1"/>
        <s v="ESPOLON BLANCO WHITE TEQUILA - IM TEQ WHITE - 750 ML" u="1"/>
        <s v="CUPCAKE PINOT NOIR CENTRAL COAST - PINOT NOIR - 750 ML" u="1"/>
        <s v="CAVIT CHARDONNAY WHITE TRENTINO - ITALIAN OTHER - 1.5 LTR" u="1"/>
        <s v="BRIDLEWOOD EST MONTEREY CTY/CENTRAL CST - PINOT NOIR - 750 ML" u="1"/>
        <s v="DOLIN VERMOUTH DE CHAMBERY ROUGE SWEET - IMP VRMTH SWT - 750 ML" u="1"/>
        <s v="MENAGE A TROIS CHARDONNAY CALIFORNIA - CHARDONNAY - 750 ML" u="1"/>
        <s v="E &amp; J - GRAPE BRANDY - 1.75 LTR" u="1"/>
        <s v="FRANZIA PINOT GRIGIO/COLOMBARD AMERICAN - WHT BLND/MRTG - 5 LTR+" u="1"/>
        <s v="YELLOW TAIL MERLOT - AUST MERLOT - 750 ML" u="1"/>
        <s v="EVAN WILLIAMS GREEN LABEL - STRT BOURBON - 1.0 LTR" u="1"/>
        <s v="SEAGRAM'S CROWN ROYAL - CANDN BTL CAN - 375 ML" u="1"/>
        <s v="NEW AMSTERDAM ORANGE FLAVORED VODKA - ORNGE FL VODK - 1.75 LTR" u="1"/>
        <s v="CRANE LAKE CALIFORNIA SAUVIGNON BLANC - SAV BL/FME BL - 750 ML" u="1"/>
        <s v="FIREBALL CINNAMON WHISKEY 12-10PK SLEEVE - IM OTH SPCLTS - 50 ML" u="1"/>
        <s v="CARLO ROSSI RHINE PEAK FLAVORED WINE - RHINE - 4.0 LTR" u="1"/>
        <s v="RUM HAVEN (CARIBBEAN RUM W/COCONUT LIQ) - IM OTH SPCLTS - 1.75 LTR" u="1"/>
        <s v="SEAGRAM'S EXTRA DRY - GIN DOMESTIC - 1.0 LTR" u="1"/>
        <s v="VISTA HILLS TREEHOUSE PN GRS WILLAMETTE - PN GRIS/GRGIO - 750 ML" u="1"/>
        <s v="BENZIGER CABERNET SAUV SONOMA COUNTY - CABERNET SAUV - 750 ML" u="1"/>
        <s v="CAVIT COLLECTION PINOT NOIR DELLE VENZIE - ITALIAN OTHER - 750 ML" u="1"/>
        <s v="ESTANCIA CABERNET SAUVIGNON PASO ROBLES - CABERNET SAUV - 750 ML" u="1"/>
        <s v="WILD TURKEY AMERICAN HONEY - SPECIALTY LIQ - 1.75 LTR" u="1"/>
        <s v="LA VIEILLE FERME COTES DU LUBERON WHITE - FRENCH RHONE - 750 ML" u="1"/>
        <s v="KUNDE SONOMA VALLEY CHARDONNAY - CHARDONNAY - 750 ML" u="1"/>
        <s v="BIRD DOG 10YR VERY SMALL BATCH BOURBON - STRT BOURBON - 750 ML" u="1"/>
        <s v="EPIC VODKA - VODKA 80 PRF - 750 ML" u="1"/>
        <s v="LOUIS M MARTINI ALEXANDER VALLEY CAB SAV - CABERNET SAUV - 750 ML" u="1"/>
        <s v="OLMECA ALTOS REPOSADO 100% DE AGAVE TEQ - IM TEQ GOLD - 750 ML" u="1"/>
        <s v="VIN VAULT RED BLEND CALIFORNIA - RED BLND/MRTG - 3.0 LTR" u="1"/>
        <s v="MIGRATION ANDERSON VLLY DUCKHORN WINE CO - PINOT NOIR - 750 ML" u="1"/>
        <s v="RICHARD'S WILD ROSE RED - DOM BEVRGE WN - 1.0 LTR" u="1"/>
        <s v="SUTTER HOME CHARDONNAY CALIFORNIA - CHARDONNAY - 187 ML" u="1"/>
        <s v="ARISTOCRAT SUPREME - VODKA 80 PRF - 200 ML" u="1"/>
        <s v="GENTLEMAN JACK - TENN WHISKEY - 1.0 LTR" u="1"/>
        <s v="SPEYBURN 10 YEAR SCOTCH BOTTLED SCOTLAND - SCTCH BTL FGN - 750 ML" u="1"/>
        <s v="BULLEIT 95 RYE STRAIGHT RYE WHISKEY - STRAIGHT RYE - 375 ML" u="1"/>
        <s v="ROCCA DELLE MACIE CHIANTI CLASSICO - ITL CHIANTI - 750 ML" u="1"/>
        <s v="BLACK VELVET - CANDN BTL U S - 200 ML" u="1"/>
        <s v="CARLO ROSSI SANGRIA - TABLE OTHER - 1.5 LTR" u="1"/>
        <s v="RICHARD'S WILD ROSE RED - DOM BEVRGE WN - 1.5 LTR" u="1"/>
        <s v="LA POSTA COCINA RED BLEND - ARGT OTHR RED - 750 ML" u="1"/>
        <s v="BERINGER RED MOSCATO CHILE - CHLE OTHR RED - 750 ML" u="1"/>
        <s v="AGAVALES 100% AGAVE WHITE TEQUILA - IM TEQ WHITE - 1.0 LTR" u="1"/>
        <s v="DECOY MERLOT NAPA VALLEY - MERLOT - 750 ML" u="1"/>
        <s v="MAESTRO DOBEL DIAMANTE REPOSADO W/DRUM - IM TEQ GOLD - 750 ML" u="1"/>
        <s v="NEW AMSTERDAM COCONUT FLAVORED VODKA - OTHER FL VODK - 200 ML" u="1"/>
        <s v="BURNETT'S VODKA 80 PROOF - VODKA 80 PRF - 750 ML TRV" u="1"/>
        <s v="ARISTOCRAT SUPREME GOLD TEQUILA - IM TEQ GOLD - 1.75 LTR" u="1"/>
        <s v="PLATINUM 7X VODKA (WAS TAAKA PLATINUM) - VODKA 80 PRF - 375 ML" u="1"/>
        <s v="KETEL ONE CITROEN VODKA - VODKA IMPORTD - 750 ML" u="1"/>
        <s v="ELICIO ROSE (GRENACHE&amp;CINSAULT) MEDTRRNE - FRENCH ROSE - 750 ML" u="1"/>
        <s v="E &amp; J VANILLA (BRANDY W/VANILLA LIQUEUR) - SPECIALTY LIQ - 750 ML" u="1"/>
        <s v="AMARULA CREAM LIQUEUR - IM CREMES - 750 ML" u="1"/>
        <s v="BAREFOOT BUBBLY MOSCATO SPUMANTE - SPUMANTE - 750 ML" u="1"/>
        <s v="14 HANDS CABERNET SAUVIGNON WASHINTON - CABERNET SAUV - 750 ML" u="1"/>
        <s v="DUCKHORN VYD GOLDENEYE PN NR ANDERSON VY - PINOT NOIR - 750 ML" u="1"/>
        <s v="BELLE AMBIANCE CHARDONNAY CALIFORNIA - CHARDONNAY - 750 ML" u="1"/>
        <s v="WENTE ESTATE GROWN MERLOT CENTRAL COAST - MERLOT - 750 ML" u="1"/>
        <s v="BAREFOOT CELLARS CALIFORNIA CHARDONNAY - CHARDONNAY - 1.5 LTR" u="1"/>
        <s v="ROBERT MONDAVI WOODBRIDGE CABERNET SAUV - CABERNET SAUV - 1.5 LTR" u="1"/>
        <s v="GLENLIVET - SCTCH BTL FGN - 1.0 LTR" u="1"/>
        <s v="TWO FINGERS - IM TEQ GOLD - 750 ML" u="1"/>
        <s v="BELL'AGIO ROSSO DOLCE LAMBRUSCO EMILA - ITL LAMBRUSCO - 750 ML" u="1"/>
        <s v="RUFFINO ORVIETO CLASSICO - ITALIAN OTHER - 750 ML" u="1"/>
        <s v="SMIRNOFF PEACH FLAVORED VODKA (DSS) - SPECIALTY LIQ - 750 ML" u="1"/>
        <s v="CROWN ROYAL VANILLA FLAVORED WHISKY - CANDN BTL CAN - 50 ML" u="1"/>
        <s v="CROWN RUSSE (PET) - VODKA 80 PRF - 375 ML" u="1"/>
        <s v="BLUFELD MEDIUM SWEET RIESLING - GRM MOSELLE - 750 ML" u="1"/>
        <s v="BAREFOOT BUBBLE BRUT CUVEE SPARKLING CAL - SPARKLING OTH - 187 ML" u="1"/>
        <s v="REMY MARTIN VSOP - IM COGNAC - 1.75 LTR" u="1"/>
        <s v="CANADIAN CLUB ORIGINAL 1858 - CANDN BTL U S - 1.0 LTR" u="1"/>
        <s v="SVEDKA MANGO PINEAPPLE FLAVORED VODKA - VODKA IMPORTD - 750 ML" u="1"/>
        <s v="KHORTYTSA PLATINUM UKRAINE VODKA - VODKA IMPORTD - 750 ML" u="1"/>
        <s v="YAGO SANT'GRIA - TABLE OTHER - 3.0 LTR" u="1"/>
        <s v="LINE 39 PINOT NOIR CENTRAL COAST - PINOT NOIR - 750 ML" u="1"/>
        <s v="SILVER OAK ALEXANDER VALLEY CAB SAUV - CABERNET SAUV - 750 ML" u="1"/>
        <s v="MONTEBELLO LONG ISLAND ICE TEA - LW PF CKTL MX - 375 ML" u="1"/>
        <s v="SEAGRAM'S SEVEN CROWN - BLENDED WHSKY - 1.0 LTR" u="1"/>
        <s v="SUSANA BALBO MALBEC MENDOZA - ARGT MALBEC - 750 ML" u="1"/>
        <s v="MR BOSTON MELON - OTHER LIQUEUR - 1.0 LTR" u="1"/>
        <s v="MALIBU BLACK COCONUT FLAVORED RUM - IM RUM OTHER - 750 ML" u="1"/>
        <s v="BLACK SADDLE BOURBON WHISKEY AGED 12YR - STRT BOURBON - 750 ML" u="1"/>
        <s v="OLD CROW - STRT BOURBON - 750 ML" u="1"/>
        <s v="ESTANCIA CHARDONNAY MONTEREY PINNACLES - CHARDONNAY - 750 ML" u="1"/>
        <s v="HESS ESTATE CAB SAUVIGNON NAPA VALLEY - CABERNET SAUV - 375 ML" u="1"/>
        <s v="BOMBAY SAPPHIRE - GIN IMPORTED - 750 ML" u="1"/>
        <s v="ZOLO UNOAKED CHARDONNAY MENDOZA - ARGT CHARDNNY - 750 ML" u="1"/>
        <s v="DEKUYPER SOUR APPLE PUCKER - OTHER SCHNAPP - 1.0 LTR" u="1"/>
        <s v="ARISTOCRAT SUPREME - VODKA 80 PRF - 750 ML" u="1"/>
        <s v="CASAMIGOS BLANCO TEQUILA 100% AGAVE - IM TEQ WHITE - 750 ML" u="1"/>
        <s v="E &amp; J APPLE (BRANDY W/APPLE LIQUEUR) - SPECIALTY LIQ - 1.75 LTR" u="1"/>
        <s v="SKYY - VODKA 80 PRF - 1.0 LTR" u="1"/>
        <s v="JAGERMEISTER W/MOBILE PHONE PHOTO LENSES - IM OTH SPCLTS - 750 ML" u="1"/>
        <s v="BERINGER COLLECTION MERLOT CALIFORNIA - MERLOT - 750 ML" u="1"/>
        <s v="CRUZAN COCONUT FLAVORED V.I. RUM - RUM VIRG ISLS - 1.75 LTR" u="1"/>
        <s v="PINNACLE STRAWBERRY KIWI FLVD VODKA(DSS) - IM OTH SPCLTS - 750 ML" u="1"/>
        <s v="MARTINI AND ROSSI EXTRA DRY - IMP VRMTH DRY - 375 ML" u="1"/>
        <s v="HARTLEY APPLE VSOP - SPECIALTY LIQ - 750 ML" u="1"/>
        <s v="PEPE LOPEZ TRIPLE SEC - IM OTH SPCLTS - 1.0 LTR" u="1"/>
        <s v="SEAGRAM'S EXTRA SMOOTH VODKA - VODKA 80 PRF - 750 ML" u="1"/>
        <s v="CHRISTIAN BROTHERS PEACH FLAVORED BRANDY - PEACH FL BRNY - 375 ML" u="1"/>
        <s v="TAYLOR LAKE COUNTRY RED - RED GENRC OTH - 3.0 LTR" u="1"/>
        <s v="NEWTON CHARDONNAY UNFILTERED - CHARDONNAY - 750 ML" u="1"/>
        <s v="FRANGELICO - IM OTH SPCLTS - 750 ML" u="1"/>
        <s v="FFC DIAMOND COLLECTION CHARDONNAY - CHARDONNAY - 750 ML" u="1"/>
        <s v="NEW AMSTERDAM COCONUT FLAVORED VODKA - OTHER FL VODK - 750 ML" u="1"/>
        <s v="STOLICHNAYA 80 - VODKA IMPORTD - 1.0 LTR" u="1"/>
        <s v="CARLO ROSSI MOSCATO SANGRIA (JUG) - TABLE OTHER - 750 ML" u="1"/>
        <s v="TAAKA PINK LEMONADE FLAVORED VODKA - OTHER FL VODK - 375 ML" u="1"/>
        <s v="JAGERMEISTER - IM OTH SPCLTS - 100 ML" u="1"/>
        <s v="FAIRBANKS PORT RED - DOM PORT RED - 1.5 LTR" u="1"/>
        <s v="SALDO ZINFANDEL CALIFORNIA - ZINFANDEL - 750 ML" u="1"/>
        <s v="1800 ULTIMATE PINEAPPLE MARGARITA R-T-D - LW PF CKTL MX - 1.75 LTR" u="1"/>
        <s v="SINCERELY SAUVIGNON BLANC WESTERN CAPE - SOUTH AFRICA - 750 ML" u="1"/>
        <s v="PAUL MASSON GRANDE AMBER MANGO FL BRANDY - OTHER FL BRNY - 750 ML" u="1"/>
        <s v="HIGH WEST AMERICAN PRAIRIE BLEND OF BRBN - STRT BOURBON - 750 ML" u="1"/>
        <s v="LINE 39 CHARDONNAY NORTH COAST - CHARDONNAY - 750 ML" u="1"/>
        <s v="GALLO FAMILY VY TWIN VLY HEARTY BURGUNDY - BURGUNDY - 1.5 LTR" u="1"/>
        <s v="1800 COCONUT FLAVORED TEQUILA (INFUSED) - IM OTH SPCLTS - 750 ML" u="1"/>
        <s v="CHATEAU STE MICHELLE HORSE HEAVEN SV BL - SAV BL/FME BL - 750 ML" u="1"/>
        <s v="COOKS IMPERIAL BRUT - CHMPAGNE BRUT - 750 ML" u="1"/>
        <s v="PAUL MASSON GRANDE AMBER PEACH FL BRANDY - PEACH FL BRNY - 750 ML" u="1"/>
        <s v="JUAREZ GOLD DSS TEQUILA BASED CORDIAL - SPECIALTY LIQ - 1.0 LTR" u="1"/>
        <s v="LIVINGSTON CELLARS SANGRIA - TABLE OTHER - 3.0 LTR" u="1"/>
        <s v="COURVOISIER V S - IM COGNAC - 50 ML" u="1"/>
        <s v="CAZADORES BLANCO TEQUILA WHITE - IM TEQ WHITE - 375 ML" u="1"/>
        <s v="TWISTED SHOTZ WASHINGTON APPLE:APL/WHSKY - IM OTH SPCLTS - 100 ML" u="1"/>
        <s v="TAYLOR FLADGATE LATE BOTTLED VINTAGE - IMP PORT RED - 750 ML" u="1"/>
        <s v="PIATTELLI PREMIUM RESERVE MALBEC MENDOZA - ARGT MALBEC - 750 ML" u="1"/>
        <s v="FFC DIAMOND COLLECTION RED BLEND CALIF - RED BLND/MRTG - 750 ML" u="1"/>
        <s v="PETER VELLA PINK MOSCATO SANGRIA - TABLE OTHER - 5 LTR+" u="1"/>
        <s v="SEAGRAM'S CROWN ROYAL - CANDN BTL CAN - 200 ML" u="1"/>
        <s v="PERRIN RESERVE WHITE - FRENCH RHONE - 750 ML" u="1"/>
        <s v="FETZER GEWURZTRAMINER CALIFORNIA - GEWURZTRMINER - 750 ML" u="1"/>
        <s v="JACK DANIELS MASTER DISTILLER #6/GIFT BX - TENN WHISKEY - 750 ML" u="1"/>
        <s v="JUAREZ - IM TEQ WHITE - 1.0 LTR" u="1"/>
        <s v="MCCORMICK SILVER TEQUILA - IM TEQ WHITE - 1.75 LTR" u="1"/>
        <s v="TIKAL PATRIOTA RED(BONARDA/MALBEC)MENDZA - ARGT OTHR RED - 750 ML" u="1"/>
        <s v="ANSAC V S - IM COGNAC - 1.75 LTR" u="1"/>
        <s v="BAREFOOT BUBBLY BRUT ROSE SPRKLNG CHM CA - SPARKLING OTH - 750 ML" u="1"/>
        <s v="CROWN ROYAL BLACK CANADIAN WHISKY - CANDN BTL CAN - 200 ML" u="1"/>
        <s v="KINKY VODKA - VODKA 80 PRF - 750 ML" u="1"/>
        <s v="NEW AMSTERDAM APPLE FLAVORED VODKA - OTHER FL VODK - 50 ML" u="1"/>
        <s v="PASSOA PASSION FRUIT LIQUEUR - IM OTH SPCLTS - 750 ML" u="1"/>
        <s v="ARISTOCRAT LIGHT - RUM VIRG ISLS - 750 ML" u="1"/>
        <s v="BIG HOUSE PINOT NOIR CALIFORNIA - PINOT NOIR - 3.0 LTR" u="1"/>
        <s v="CANADIAN HUNTER - CANDN BTL U S - 1.75 LTR" u="1"/>
        <s v="Z. ALEXANDER BROWN UNCAGED CAB SAV N CST - CABERNET SAUV - 750 ML" u="1"/>
        <s v="LIVINGSTON CELLARS CHARDONNAY - CHARDONNAY - 1.5 LTR" u="1"/>
        <s v="LITTLE BOOMEY CHARDONNAY - AUST CHARDNNY - 1.5 LTR" u="1"/>
        <s v="HORNITOS PLATA TEQUILA W/2-SHOT GLASSES - IM TEQ WHITE - 750 ML" u="1"/>
        <s v="MOGEN DAVID BLACKBERRY - DOM KOSHER WN - 1.5 LTR" u="1"/>
        <s v="JIM BEAM STRAIGHT RYE - STRAIGHT RYE - 750 ML" u="1"/>
        <s v="KNAPPOGUE CASTLE 12 YR SINGLE MALT IRISH - IRISH - 750 ML" u="1"/>
        <s v="KRAKEN BLACK SPICED 70 PROOF RUM - RUM U S - 750 ML" u="1"/>
        <s v="SOUTHERN COMFORT 70 (WAS 76 PROOF) - MISC US WHSKY - 750 ML TRV" u="1"/>
        <s v="BLANC DE BLEU CUVEE MOUSSEUX BRUT - SPARKLING OTH - 750 ML" u="1"/>
        <s v="SEAGRAM CROWN ROYAL RESERVE - CANDN BTL CAN - 1.75 LTR" u="1"/>
        <s v="BALVENIE DOUBLEWOOD SINGLE MALT - SCTCH BTL FGN - 750 ML" u="1"/>
        <s v="JACK DANIELS TENNESSEE FIRE LIQUEUR - WHISKY SPCLTY - 750 ML" u="1"/>
        <s v="BELVEDERE INTENSE UNFILTERED 80PROOF - VODKA IMPORTD - 750 ML" u="1"/>
        <s v="ROGET SPUMANTE - SPUMANTE - 750 ML" u="1"/>
        <s v="HIRAM WALKER BLUE CURACAO - CURACAO - 1.0 LTR" u="1"/>
        <s v="PAUL MASSON CHABLIS AMERICAN - CHABLIS - 5 LTR+" u="1"/>
        <s v="JOHNNIE WALKER RED LABEL - SCTCH BTL FGN - 750 ML" u="1"/>
        <s v="BULLEIT STRAIGHT BOURBON 90 PROOF - STRT BOURBON - 200 ML" u="1"/>
        <s v="NORTHERN LIGHT CANADIAN WHISKEY - CANDN BTL U S - 1.75 LTR" u="1"/>
        <s v="CANE RUN ESTATE ORIGINAL RUM (WHITE) - IM RUM OTHER - 750 ML" u="1"/>
        <s v="BAREFOOT CELLARS PINOT GRIGIO CALIFORNIA - PN GRIS/GRGIO - 750 ML" u="1"/>
        <s v="CRIOS D SUSANA BALBO ROSE OF MALBEC MNDZ - ARGT MALBEC - 750 ML" u="1"/>
        <s v="SKOL - VODKA 80 PRF - 1.75 LTR" u="1"/>
        <s v="BAREFOOT PINK MOSCATO CALIFORNIA - ROSE - 750 ML" u="1"/>
        <s v="1800 ULTIMATE JALAPENO LIME MARG R-T-D - LW PF CKTL MX - 1.75 LTR" u="1"/>
        <s v="EXOTICO REPOSADO TEQUILA - IM TEQ GOLD - 1.75 LTR" u="1"/>
        <s v="CALEDONIA SPIRITS BARR HILL GIN - GIN DOMESTIC - 750 ML" u="1"/>
        <s v="WILD TURKEY LONGBRANCH - STRT BOURBON - 750 ML" u="1"/>
        <s v="RED EYE LOUIE'S VODQUILA - SPECIALTY LIQ - 750 ML" u="1"/>
        <s v="DEWAR'S 12 YEAR SPECIAL RESERVE - SCTCH BTL FGN - 750 ML" u="1"/>
        <s v="JOSE CUERVO ESPECIAL SILVER - IM TEQ WHITE - 200 ML" u="1"/>
        <s v="BLACK BOX MALBEC - ARGT MALBEC - 3.0 LTR" u="1"/>
        <s v="GAME OF THRONES RED WINE PASO ROBLES - RED BLND/MRTG - 750 ML" u="1"/>
        <s v="GUENOC SAUV BLANC ESTATE SELECTION N CST - SAV BL/FME BL - 750 ML" u="1"/>
        <s v="CROWN ROYAL REGAL APPLE FLAVORED WHISKEY - CANDN BTL CAN - 1.0 LTR" u="1"/>
        <s v="BARTON &amp; GUESTIER VOUVRAY - FRENCH LOIRE - 750 ML" u="1"/>
        <s v="PROPHECY PINOT NOIR CALIFORNIA - PINOT NOIR - 750 ML" u="1"/>
        <s v="GLENMORANGIE THE ORIGINAL SINGLE MLT 10Y - SCTCH BTL FGN - 750 ML" u="1"/>
        <s v="FLORIO SWEET MARSALA - IMP MARSALA - 750 ML" u="1"/>
        <s v="KINKY BLUE LIQUEUR (VODKA BASE) - SPECIALTY LIQ - 50 ML" u="1"/>
        <s v="PIATTELLI PRM RESERVE CAB SAUV MENDOZA - ARGT CAB SAUV - 750 ML" u="1"/>
        <s v="BAYOU BLUSH - BLUSH - 750 ML" u="1"/>
        <s v="VENDANGE MERLOT AMERICAN - MERLOT - 1.5 LTR" u="1"/>
        <s v="ROBERT MONDAVI PRIVATE SEL PN CALIFORNIA - PINOT NOIR - 1.5 LTR" u="1"/>
        <s v="MADRIA SANGRIA MOSCATO - WHT VARTL OTH - 1.5 LTR" u="1"/>
        <s v="WILLAMETTE VALLEY VINEYARDS PINOT GRIS - PN GRIS/GRGIO - 750 ML" u="1"/>
        <s v="BACARDI RESERVA OCHO RUM - RUM PUER RICO - 750 ML" u="1"/>
        <s v="ST HUBERTS THE STAG CAB SAUV NORTH COAST - CABERNET SAUV - 750 ML" u="1"/>
        <s v="J AND B RARE - SCTCH BTL FGN - 375 ML" u="1"/>
        <s v="DARK HORSE PINOT GRIGIO CALIFORNIA - PN GRIS/GRGIO - 750 ML" u="1"/>
        <s v="RED ROCK WINERY RESERVE CALIFORNIA PN NR - PINOT NOIR - 750 ML" u="1"/>
        <s v="ALA BAMA SLAMA GRAIN NEUTRAL SPRT BASED - SPECIALTY LIQ - 375 ML" u="1"/>
        <s v="REDEMPTION RYE WHISKEY - STRAIGHT RYE - 750 ML" u="1"/>
        <s v="FOUR ROSES KENTUCKY STRAIGHT BOURBON - STRT BOURBON - 1.0 LTR" u="1"/>
        <s v="ROMBAUER CARNEROS CHARDONNAY - CHARDONNAY - 750 ML" u="1"/>
        <s v="ST SUPERY SV BL NPA VLY DOLLARHIDE RANCH - SAV BL/FME BL - 750 ML" u="1"/>
        <s v="SKYY - VODKA 80 PRF - 50 ML" u="1"/>
        <s v="CANADIAN MIST - CANDN BTL U S - 750 ML TRV" u="1"/>
        <s v="ABSOLUT - VODKA IMPORTD - 750 ML" u="1"/>
        <s v="HOCHSTADTER'S SLOW AND LOW ROCK &amp; RYE - SPECIALTY LIQ - 100 ML" u="1"/>
        <s v="CALVERT EXTRA - BLENDED WHSKY - 1.75 LTR" u="1"/>
        <s v="CARL REH SWEET RED WINE DORNFELDER PFALZ - GERMAN OTHER - 750 ML" u="1"/>
        <s v="MICHTER'S US*1 SMALL BTCH SOUR MASH WHSK - MISC US WHSKY - 750 ML" u="1"/>
        <s v="SEAGRAM'S EXTRA DRY - GIN DOMESTIC - 1.75 LTR" u="1"/>
        <s v="BURNETT'S VODKA 80 PROOF - VODKA 80 PRF - 750 ML" u="1"/>
        <s v="CARLO ROSSI MERLOT CALIFORNIA - MERLOT - 4.0 LTR" u="1"/>
        <s v="WILLIAM HILL ESTATE NAPA (WAS SILVER LB) - CHARDONNAY - 750 ML" u="1"/>
        <s v="THE LITTLE PENGUIN SHIRAZ - AUST SHIRAZ - 1.5 LTR" u="1"/>
        <s v="CUPCAKE PINOT GRIGIO D O C TRENTINO - ITL PIN GRIGO - 750 ML" u="1"/>
        <s v="CORAZON DE AGAVE REPOSADO GOLD TEQUILA - IM TEQ GOLD - 750 ML" u="1"/>
        <s v="NEW AMSTERDAM PEACH FLAVORED VODKA - OTHER FL VODK - 200 ML" u="1"/>
        <s v="THE CURATOR RED COASTAL REGION - SOUTH AFRICA - 750 ML" u="1"/>
        <s v="FFC DIAMOND COLLECTION SAUVIGNON BLANC - SAV BL/FME BL - 750 ML" u="1"/>
        <s v="GAME OF THRONES CHARDONNAY CENTRAL COAST - CHARDONNAY - 750 ML" u="1"/>
        <s v="TOAD HOLLOW CHARDONNAY FRANCINES SELECTN - CHARDONNAY - 750 ML" u="1"/>
        <s v="ADMIRAL NELSON'S SPICED RUM - RUM PUER RICO - 1.75 LTR" u="1"/>
        <s v="KNOB CREEK STRAIGHT BOURBON - STRT BOURBON - 375 ML" u="1"/>
        <s v="JAMESON - IRISH - 375 ML" u="1"/>
        <s v="CARLO ROSSI RESERVE WHITE ZINFANDEL - WHT ZINFANDEL - 5 LTR+" u="1"/>
        <s v="GHOST PINE MERLOT NAPA &amp; SONOMA COUNTY - MERLOT - 750 ML" u="1"/>
        <s v="CRAWFORDS - SCOTCH BTL US - 1.75 LTR" u="1"/>
        <s v="SEAGRAMS GIN &amp; JUICE (CITRUS) - LW PF CKTL MX - 375 ML" u="1"/>
        <s v="E &amp; J PEACH (BRANDY W/PEACH LIQUEUR) - SPECIALTY LIQ - 200 ML" u="1"/>
        <s v="100 PIPERS - SCOTCH BTL US - 375 ML" u="1"/>
        <s v="COOKS IMPERIAL EXTRA DRY - CHMPGNE X DRY - 750 ML" u="1"/>
        <s v="SEAGRAM'S SEVEN CROWN - BLENDED WHSKY - 750 ML TRV" u="1"/>
        <s v="REMY MARTIN V W/ROCK GLASS - IM OTH SPCLTS - 750 ML" u="1"/>
        <s v="YELLOW TAIL CABERNET/MERLOT - AUST OTH BLND - 1.5 LTR" u="1"/>
        <s v="JIM BEAM VANILLA FLAVORED WHISKEY - MISC US WHSKY - 375 ML" u="1"/>
        <s v="TWISTED SHOTZ MIAMI VICE:VOD/RUM STW&amp;PNC - IM OTH SPCLTS - 100 ML" u="1"/>
        <s v="METAXA OUZO - IM OTH SPCLTS - 750 ML" u="1"/>
        <s v="BAREFOOT ROSE CALIFORNIA - ROSE - 187 ML" u="1"/>
        <s v="ROBERT MONDAVI PRV SEL RUM BARREL MERLOT - MERLOT - 750 ML" u="1"/>
        <s v="BIRD DOG APPLE/2-SHOT GUN SHELL GLASSES - MISC US WHSKY - 750 ML" u="1"/>
        <s v="RED ROCK WINERY RESERVE MALBEC MENDOZA - ARGT MALBEC - 750 ML" u="1"/>
        <s v="DARK HORSE CHARDONNAY CALIFORNIA - CHARDONNAY - 750 ML" u="1"/>
        <s v="BURNETT'S BLUEBERRY FLAVORED VODKA - OTHER FL VODK - 750 ML" u="1"/>
        <s v="FLIP FLOP CABERNET SAUVIGNON CALIFORNIA - CABERNET SAUV - 1.5 LTR" u="1"/>
        <s v="MALIBU RED TEQUILA &amp; COCONUT FLAVORED - IM RUM OTHER - 750 ML" u="1"/>
        <s v="RUM HAVEN (CARIBBEAN RUM W/COCONUT LIQ) - IM OTH SPCLTS - 750 ML" u="1"/>
        <s v="GALLO FAMILY VINEYARDS SWEET APPLE - FRUIT OTHER - 1.5 LTR" u="1"/>
        <s v="BAREFOOT CABERNET SAUVIGNON CAL (PET) - CABERNET SAUV - 187 ML" u="1"/>
        <s v="LA MARCA PROSECCO SPARKLING WINE ITALY - ITL SPARKLING - 187 ML" u="1"/>
        <s v="SEAGRAM'S CROWN ROYAL - CANDN BTL CAN - 750 ML" u="1"/>
        <s v="CARLO ROSSI BLUSH FLAVORED WINE - BLUSH - 4.0 LTR" u="1"/>
        <s v="THREE WISHES MERLOT CALIFORNIA - MERLOT - 750 ML" u="1"/>
        <s v="DOMAINE CHANDON NAPA VALLEY BRUT - CHMPAGNE BRUT - 187 ML" u="1"/>
        <s v="KHORTYTSA PLATINUM UKRAINE VODKA - VODKA IMPORTD - 100 ML" u="1"/>
        <s v="CASA NOBLE TEQUILA CRYSTAL SILVER TEQ - IM TEQ WHITE - 750 ML" u="1"/>
        <s v="BUZZBALLZ CHOC TEASE - COCKTL OTHER - 200 ML" u="1"/>
        <s v="COOPER &amp; THIEF CELLARMSTR BOURBON BRL CA - RED BLND/MRTG - 750 ML" u="1"/>
        <s v="TAAKA - VODKA 80 PRF - 375 ML" u="1"/>
        <s v="BLUE CHAIR BAY COCONUT SPICED RUM CREAM - CREMES OTHER - 750 ML" u="1"/>
        <s v="BERINGER WHITE ZINFANDEL MOSCATO CAL - RED BLND/MRTG - 1.5 LTR" u="1"/>
        <s v="GEORGIA MOON IT'S PEACH (CORN WHISKEY) - MISC US WHSKY - 750 ML" u="1"/>
        <s v="TAAKA WHIPPED CREAM FLAVORED VODKA - OTHER FL VODK - 750 ML" u="1"/>
        <s v="BANFI CHIANTI CLASSICO - ITL CHIANTI - 750 ML" u="1"/>
        <s v="JAMESON CASKMATES IPA EDITION - IRISH - 750 ML" u="1"/>
        <s v="BOTA BOX REDVOLUTION RED BLEND CALIF - RED BLND/MRTG - 3.0 LTR" u="1"/>
        <s v="DREAMING TREE PINOT NOIR CALIFORNIA - PINOT NOIR - 750 ML" u="1"/>
        <s v="CANADIAN CLUB ORIGINAL 1858 - CANDN BTL U S - 375 ML" u="1"/>
        <s v="PICKET FENCE PNT NOIR RUSSIAN RIVER VLLY - PINOT NOIR - 750 ML" u="1"/>
        <s v="MONTEGO BAY WHITE RUM (PET) - RUM VIRG ISLS - 750 ML" u="1"/>
        <s v="LA MARCA PROSECCO SPARKLING ITALY 3-PACK - ITL SPARKLING - 187 ML" u="1"/>
        <s v="DOMAINE CARNEROS BRUT SPARKLING - SPARKLING OTH - 750 ML" u="1"/>
        <s v="CARLO ROSSI PAISANO FLAVORED WINE - RED GENRC OTH - 1.5 LTR" u="1"/>
        <s v="CHIVAS REGAL - SCTCH BTL FGN - 1.75 LTR" u="1"/>
        <s v="BLUE NUN RIVANER RHEINHESSEN - GERMAN RHINE - 750 ML" u="1"/>
        <s v="SALVADOR'S PREMIUM MARGARITA - IM OTH SPCLTS - 1.75 LTR" u="1"/>
        <s v="NOBLE VINES THE ONE BLACK RED BLEND NC - RED BLND/MRTG - 750 ML" u="1"/>
        <s v="360 VODKA - VODKA 80 PRF - 1.75 LTR" u="1"/>
        <s v="SIVAS ZINFANDEL SONOMA COUNTY - ZINFANDEL - 750 ML" u="1"/>
        <s v="FRANZIA CABERNET SAUVIGNON BOX - CABERNET SAUV - 5 LTR+" u="1"/>
        <s v="EXCLUSIV 4 BERRY FLAVORED VODKA MOLDOVA - VODKA IMPORTD - 200 ML" u="1"/>
        <s v="REMY MARTIN VSOP/CLLRMASTER&amp;FROSTED GLSS - IM COGNAC - 750 ML" u="1"/>
        <s v="CAZADORES REPOSADO GOLD TEQUILA - IM TEQ GOLD - 750 ML" u="1"/>
        <s v="BELLE GLOS PINOT NOIR BLANC - PNK VARTL OTH - 750 ML" u="1"/>
        <s v="RICH GRAIN DISTILLING CORN WHISKEY - YOUNG WHISKEY - 750 ML" u="1"/>
        <s v="LITTLE BLACK DRESS CALIFORNIA CAB SAUV - CABERNET SAUV - 750 ML" u="1"/>
        <s v="TAAKA - VODKA 80 PRF - 1.0 LTR" u="1"/>
        <s v="SMIRNOFF GREEN APPLE FLAVORED (DSS) - SPECIALTY LIQ - 750 ML" u="1"/>
        <s v="RUM HAVEN (CARIBBEAN RUM W/COCONUT LIQ) - IM OTH SPCLTS - 1.0 LTR" u="1"/>
        <s v="BAREFOOT BUBBLY RED MOSCATO SPARKLING CA - SPARKLING OTH - 750 ML" u="1"/>
        <s v="RED STAG BY JIM BEAM BLACK CHERRY WHISKY - MISC US WHSKY - 1.75 LTR" u="1"/>
        <s v="TWISTED SHOTZ RATTLE SNAKE:TEQ/LIME LIQ - IM OTH SPCLTS - 100 ML" u="1"/>
        <s v="BULLDOG LONDON DRY GIN (ENGLAND) - GIN IMPORTED - 750 ML" u="1"/>
        <s v="E &amp; J PEACH (BRANDY W/PEACH LIQUEUR) - SPECIALTY LIQ - 750 ML" u="1"/>
        <s v="CRANE LAKE CHARDONNAY CALIFORNIA - CHARDONNAY - 750 ML" u="1"/>
        <s v="JAMESON CASKMATES STOUT EDITION IRISH - IRISH - 750 ML" u="1"/>
        <s v="OLMECA ALTOS REPOSADO 100% DE AGAVE TEQ - IM TEQ GOLD - 375 ML" u="1"/>
        <s v="DEUCES WILD DILUTED WHITE (SILVER) RUM - RUM VIRG ISLS - 1.75 LTR" u="1"/>
        <s v="VILLA WOLF PINOT GRIS PFALZ - GERMAN OTHER - 750 ML" u="1"/>
        <s v="FAMILIA CAMARENA SILVER TEQUILA - IM TEQ WHITE - 200 ML" u="1"/>
        <s v="STAGS LEAP WINERY THE INVESTOR RED NAPA - RED BLND/MRTG - 750 ML" u="1"/>
        <s v="AGAVERO ORANGE TEQUILA LIQUEUR - IM OTH SPCLTS - 750 ML" u="1"/>
        <s v="DELICATO PINOT GRIGIO - PN GRIS/GRGIO - 1.5 LTR" u="1"/>
        <s v="EVERCLEAR ALCOHOL - ALCOHOL - 200 ML" u="1"/>
        <s v="BURNETT'S PEACH FLAVORED VODKA - OTHER FL VODK - 750 ML" u="1"/>
        <s v="SUTTER HOME SWEET RED CALF(MRLT/ZINFNDL) - RED BLND/MRTG - 750 ML" u="1"/>
        <s v="SMIRNOFF PEACH FLAVORED VODKA (DSS) - SPECIALTY LIQ - 375 ML" u="1"/>
        <s v="SAUZA BLUE REPOSADO TEQUILA - IM TEQ GOLD - 750 ML" u="1"/>
        <s v="BOTA BOX CABERNET SAUVIGNON CALIFORNIA - CABERNET SAUV - 3.0 LTR" u="1"/>
        <s v="BOGLE OLD VINE ZINFANDEL - ZINFANDEL - 750 ML" u="1"/>
        <s v="SOUTHERN COMFORT 70 (WAS 76 PROOF) - MISC US WHSKY - 200 ML" u="1"/>
        <s v="BAREFOOT CELLARS WH ZINFANDEL CALIFORNIA - WHT ZINFANDEL - 750 ML" u="1"/>
        <s v="SUTTER HOME CABERNET SAUVIGNON CALIFRNIA - CABERNET SAUV - 750 ML" u="1"/>
        <s v="EXCLUSIV 4 BERRY FLAVORED VODKA MOLDOVA - VODKA IMPORTD - 375 ML" u="1"/>
        <s v="VEUVE CLICQUOT PONSARDIN ROSE - FR CHAMPAGNE - 750 ML" u="1"/>
        <s v="BR COHN SILVER LABEL CAB SAUV SONOMA CTY - CABERNET SAUV - 750 ML" u="1"/>
        <s v="VIN VAULT PINOT GRIGIO CALIFORNIA - PN GRIS/GRGIO - 3.0 LTR" u="1"/>
        <s v="WENTE CABERNET SAUVIGNON - CABERNET SAUV - 750 ML" u="1"/>
        <s v="KENDALL-JACKSON PROPRIETOR GRAND RESERVE - CABERNET SAUV - 750 ML" u="1"/>
        <s v="CHOPIN POLISH VODKA - VODKA IMPORTD - 750 ML" u="1"/>
        <s v="CARLO ROSSI LIGHT CHIANTI - CHIANTI - 4.0 LTR" u="1"/>
        <s v="UV SILVER VODKA - VODKA 80 PRF - 750 ML" u="1"/>
        <s v="MALIBU PASSION FRUIT FLAVORED RUM - IM RUM OTHER - 750 ML" u="1"/>
        <s v="REYKA ICELAND VODKA - VODKA IMPORTD - 750 ML" u="1"/>
        <s v="REMY MARTIN VSOP - IM COGNAC - 375 ML" u="1"/>
        <s v="CAPTAIN MORGAN WHITE RUM - RUM VIRG ISLS - 1.75 LTR" u="1"/>
        <s v="BACARDI LIGHT-DRY RUM - RUM PUER RICO - 50 ML" u="1"/>
        <s v="SAGAMORE SPIRIT 83PRF STRAIGHT RYE WHSKY - STRAIGHT RYE - 750 ML" u="1"/>
        <s v="MOGEN DAVID 20/20 BANANA RED - DOM BEVRGE WN - 750 ML" u="1"/>
        <s v="GRAND MARNIER - IM PROP SPCLY - 1.75 LTR" u="1"/>
        <s v="BOTA BOX SHIRAZ CALIFORNIA - SHIRAZ/SYRAH - 3.0 LTR" u="1"/>
        <s v="CAMBRIA JULIA'S VYD PN SANTA MARIA VLY - PINOT NOIR - 750 ML" u="1"/>
        <s v="GALLO FAMILY VINEYARDS TWIN VLLY CAL NV - CHARDONNAY - 1.5 LTR" u="1"/>
        <s v="CROWN ROYAL REGAL APPLE FLAVORED WHISKEY - CANDN BTL CAN - 50 ML" u="1"/>
        <s v="BUCHANAN DELUXE - SCTCH BTL FGN - 750 ML" u="1"/>
        <s v="BURNETT'S VODKA 100 PROOF - VODKA 1OO PRF - 750 ML" u="1"/>
        <s v="SMIRNOFF RASPBERRY FLAVORED (DSS) - SPECIALTY LIQ - 750 ML" u="1"/>
        <s v="WILLIAM HILL EST WNRY CHRD CENTRAL COAST - CHARDONNAY - 750 ML" u="1"/>
        <s v="KNOB CREEK STRAIGHT BOURBON - STRT BOURBON - 1.75 LTR" u="1"/>
        <s v="COLUMBIA WINERY CABERNET SAUVIGNON - CABERNET SAUV - 750 ML" u="1"/>
        <s v="Z. ALEXANDER BROWN UNCAGED PROP RED BLND - RED BLND/MRTG - 750 ML" u="1"/>
        <s v="CHRISTIAN BROTHERS PEACH FLAVORED BRANDY - PEACH FL BRNY - 750 ML" u="1"/>
        <s v="FAT BASTARD CABERNET SAUVIGNON - FRENCH OTHER - 750 ML" u="1"/>
        <s v="FRANZIA CHIANTI - CHIANTI - 5 LTR+" u="1"/>
        <s v="CARLO ROSSI - CHARDONNAY - 5 LTR+" u="1"/>
        <s v="TWISTED SHOTZ PORN STAR:VD BASE BLUE/RSP - IM OTH SPCLTS - 100 ML" u="1"/>
        <s v="BOBBY'S SCHIEDAM GIN (HOLLAND) - GIN IMPORTED - 750 ML" u="1"/>
        <s v="SANTA RITA SECRET RESERVE PINOT NR MAIPO - CHLE OTHR RED - 750 ML" u="1"/>
        <s v="PINNACLE WHIPPED CREAM FLAVORED VODKA - IM OTH SPCLTS - 750 ML" u="1"/>
        <s v="CAPTAIN MORGAN LONG ISLAND ICED TEA RTD - LW PF CKTL MX - 1.75 LTR" u="1"/>
        <s v="PLANTATION 3 STAR JAMAICA/BARBADOS/TRNDD - IM RUM OTHER - 750 ML" u="1"/>
        <s v="AMARETTO DI AMORE W/ CORDIAL GLASSES - SPECIALTY LIQ - 750 ML" u="1"/>
        <s v="FRANZIA CHILLABLE RED GENERIC - RED GENRC OTH - 5 LTR+" u="1"/>
        <s v="HEAVEN HILL - BLENDED WHSKY - 200 ML" u="1"/>
        <s v="TARANTULA BLUE MARGARITA R-T-D (PET) - LW PF CKTL MX - 1.75 LTR" u="1"/>
        <s v="BARTON GIN - GIN DOMESTIC - 1.0 LTR" u="1"/>
        <s v="NEW AMSTERDAM - GIN DOMESTIC - 1.0 LTR" u="1"/>
        <s v="DOMAINE DE CANTON FRENCH GINGER LIQUEUR - IM OTH SPCLTS - 375 ML" u="1"/>
        <s v="KENDALL-JACKSON VINTNERS RESERVE CB SV - CABERNET SAUV - 375 ML" u="1"/>
        <s v="CARLO ROSSI SMOOTH RED - TABLE OTHER - 750 ML" u="1"/>
        <s v="FREI BROTHERS CAB SAUV ALEXANDER VALLEY - CABERNET SAUV - 750 ML" u="1"/>
        <s v="YELLOW TAIL SHIRAZ SOUTH EASTERN AUST - AUST SHIRAZ - 1.5 LTR" u="1"/>
        <s v="PRIMA AMORE MOSCATO PUGLIA - ITALIAN OTHER - 750 ML" u="1"/>
        <s v="CANYON ROAD CELLARS CAB SAUV CALIFORNIA - CABERNET SAUV - 750 ML" u="1"/>
        <s v="GHOST PINE PINOT NOIR SONOMA/MONTEREY CO - PINOT NOIR - 750 ML" u="1"/>
        <s v="GILBEYS GIN - GIN DOMESTIC - 750 ML" u="1"/>
        <s v="JOHN FIZTGERALD LARCENY KENTUCKY S B W - STRT BOURBON - 750 ML" u="1"/>
        <s v="MARTELL VSOP - IM COGNAC - 750 ML" u="1"/>
        <s v="FREEMARK ABBEY CABERNET SAUVGN NAPA VLLY - CABERNET SAUV - 750 ML" u="1"/>
        <s v="JOSE CUERVO STRAWBERRY LIME MARG 6-4 PCK - CAN COCKTAILS - 200 ML" u="1"/>
        <s v="NEW AMSTERDAM VODKA - VODKA 1OO PRF - 750 ML" u="1"/>
        <s v="SMOKING LOON STEELBIRD UNOAKED CAL CHARD - CHARDONNAY - 750 ML" u="1"/>
        <s v="ANATOMY CABERNET SAUVIGNON NAPA VALLEY - CABERNET SAUV - 750 ML" u="1"/>
        <s v="PINNACLE PINEAPPLE FLAVORED VODKA - IM OTH SPCLTS - 750 ML" u="1"/>
        <s v="CANADIAN MIST - CANDN BTL U S - 1.0 LTR" u="1"/>
        <s v="VESICA VODKA (POLAND) - VODKA IMPORTD - 1.75 LTR" u="1"/>
        <s v="CALVERT EXTRA - BLENDED WHSKY - 1.0 LTR" u="1"/>
        <s v="EVAN WILLIAMS 1783 - STRT BOURBON - 750 ML" u="1"/>
        <s v="SMIRNOFF KISSED CARAMEL FLAVORED (DSS) - SPECIALTY LIQ - 750 ML" u="1"/>
        <s v="E &amp; J GALLO SUPERIOR RESERVE VSOP - GRAPE BRANDY - 1.0 LTR" u="1"/>
        <s v="CAYMUS CONUNDRUM MERITAGE WHITE - WHT BLND/MRTG - 750 ML" u="1"/>
        <s v="ANTINORI SANTA CRISTINA TOSCANA ROSSO - ITALIAN OTHER - 750 ML" u="1"/>
        <s v="KAHLUA RUM &amp; COFFEE W/50ML ABS 80&amp;GLASS - IM COF FL CRD - 750 ML" u="1"/>
        <s v="JACK DANIELS TENN HONEY W/STIR STICKS - WHISKY SPCLTY - 750 ML" u="1"/>
        <s v="SANTA CAROLINA CABERNET SAV/MERLOT BLEND - CHLE OTHR RED - 1.5 LTR" u="1"/>
        <s v="CALYPSO SPICED RUM - RUM VIRG ISLS - 1.75 LTR" u="1"/>
        <s v="SAUZA TRES GENERACIONES PLATA WHITE - IM TEQ WHITE - 750 ML" u="1"/>
        <s v="HENDRICK'S SCOTTISH GIN - GIN IMPORTED - 750 ML" u="1"/>
        <s v="SAUZA EXTRA GOLD TEQUILA - IM TEQ GOLD - 1.0 LTR" u="1"/>
        <s v="HORNITOS REPOSADO W/200ML HORNITOS PLATA - IM TEQ GOLD - 1.75 LTR" u="1"/>
        <s v="MURPHY-GOODE RED BLEND CALIFORNIA - RED BLND/MRTG - 750 ML" u="1"/>
        <s v="DEKUYPER BUTTERSHOTS BUTTERSCOTCH SCHNPS - OTHER SCHNAPP - 1.0 LTR" u="1"/>
        <s v="SMIRNOFF WATERMELON FLAVORED (DSS) - SPECIALTY LIQ - 375 ML" u="1"/>
        <s v="ARISTOCRAT SUPREME WHITE TEQUILA - IM TEQ WHITE - 1.75 LTR" u="1"/>
        <s v="JACK DANIELS TENNESSEE FIRE LIQUEUR - WHISKY SPCLTY - 375 ML" u="1"/>
        <s v="BURNETT'S PINK LEMONADE FLAVORED VODKA - OTHER FL VODK - 750 ML" u="1"/>
        <s v="BAREFOOT BUBBLY PINEAPPLE SPARKLING - SPARKLING OTH - 750 ML" u="1"/>
        <s v="STOLICHNAYA OHRANJ - VODKA IMPORTD - 750 ML" u="1"/>
        <s v="PORCUPINE RIDGE SYRAH SOUTH AFRICA - SOUTH AFRICA - 750 ML" u="1"/>
        <s v="CHOCOVINE (DUTCH CHOCOLATE &amp; RED WINE) - IMP DSSRT OTH - 750 ML" u="1"/>
        <s v="SUTTER HOME WHITE MERLOT (WAS MRLT ROSE) - WHITE MERLOT - 750 ML" u="1"/>
        <s v="CROWN ROYAL SALTED CARAMEL FLAVORED WHSK - CANDN BTL CAN - 750 ML" u="1"/>
        <s v="OLD CROW - STRT BOURBON - 1.75 LTR" u="1"/>
        <s v="CLICQUOT PONSARDIN BRUT YELLOW LABEL NV - FR CHAMPAGNE - 375 ML" u="1"/>
        <s v="EARLY TIMES KENTUCKY - STRT BOURBON - 750 ML" u="1"/>
        <s v="CHLOE PINOT NOIR MONTEREY COUNTY - PINOT NOIR - 750 ML" u="1"/>
        <s v="SAUZA SILVER - IM TEQ WHITE - 1.75 LTR" u="1"/>
        <s v="AMARETTO DI AMORE CLASSICO - SPECIALTY LIQ - 1.75 LTR" u="1"/>
        <s v="ROBERT MONDAVI PVT SEL BOURBON BRL MNTRY - CABERNET SAUV - 750 ML" u="1"/>
        <s v="EDNA VALLEY PARAGON SAN LUIS OBISPO CNTY - CHARDONNAY - 750 ML" u="1"/>
        <s v="KENDALL-JACKSON SAUVIGNON BLANC VNT RESV - SAV BL/FME BL - 750 ML" u="1"/>
        <s v="PAUL MASSON GRANDE AMBER - GRAPE BRANDY - 750 ML" u="1"/>
        <s v="THE MACALLAN SINGLE MALT 18 YEAR - SCTCH BTL FGN - 750 ML" u="1"/>
        <s v="FORBIDDEN SECRET:1E WH CHC&amp;MCHA W/COFFEE - CREMES OTHER - 375 ML" u="1"/>
        <s v="CASK &amp; CREW WALNUT TOFFEE WHISKEY (DSS) - WHISKY SPCLTY - 750 ML" u="1"/>
        <s v="DEKUYPER PEACHTREE SCHNAPPS - OTHER SCHNAPP - 750 ML TRV" u="1"/>
        <s v="HARDY'S WHISKERS BLAKE TAWNY DESSERT - IMP DSSRT OTH - 750 ML" u="1"/>
        <s v="LORD CALVERT - CANDN BTL U S - 1.75 LTR" u="1"/>
        <s v="CAPTAIN MORGAN LOCONUT - SPECIALTY LIQ - 750 ML" u="1"/>
        <s v="NIKKA TAKETSURU PURE MALT WHISKY (JAPAN) - IM OTH WHISKY - 750 ML" u="1"/>
        <s v="CIROC RED BERRY FLAVORED VODKA SPECIALTY - IM OTH SPCLTS - 1.75 LTR" u="1"/>
        <s v="TARANTULA PEACH READY-TO-DRINK MARGARITA - SPECIALTY LIQ - 1.75 LTR" u="1"/>
        <s v="BLACK BOX PNT GRIGIO CALIFORNIA BOX WINE - PN GRIS/GRGIO - 3.0 LTR" u="1"/>
        <s v="MOHUA SAUVIGNON BLANC MARLBOROUGH - NEW ZEALAND - 750 ML" u="1"/>
        <s v="GALLO FAMILY VINEYARDS SWEET PEACH - FRUIT OTHER - 750 ML" u="1"/>
        <s v="YELLOW TAIL SOUTH EASTERN AUST CHARDONNY - AUST CHARDNNY - 750 ML" u="1"/>
        <s v="1800 ULTIMATE RASPBERRY MARGARITA R-T-D - LW PF CKTL MX - 1.75 LTR" u="1"/>
        <s v="PYRAT XO RESERVE W/WOOD BARREL - IM RUM OTHER - 750 ML" u="1"/>
        <s v="BOONE'S FARM STRAWBERRY HILL - DOM BEVRGE WN - 750 ML" u="1"/>
        <s v="E &amp; J GALLO SUPERIOR RESERVE VSOP - GRAPE BRANDY - 750 ML TRV" u="1"/>
        <s v="GILBEYS VODKA* - VODKA 80 PRF - 1.75 LTR" u="1"/>
        <s v="FORMATION PINOT NOIR MONTEREY COUNTY - PINOT NOIR - 750 ML" u="1"/>
        <s v="PATRON ANEJO - IM TEQ GOLD - 375 ML" u="1"/>
        <s v="STERLING VINTNER'S COLLECTION MERLOT - MERLOT - 750 ML" u="1"/>
        <s v="KILN SHINE PURE SHINE - SPECIALTY LIQ - 750 ML" u="1"/>
        <s v="E &amp; J APPLE (BRANDY W/APPLE LIQUEUR) - SPECIALTY LIQ - 50 ML" u="1"/>
        <s v="RUM CHATA HORCHATA CREAM LIQ (RUM BASE) - SPECIALTY LIQ - 750 ML" u="1"/>
        <s v="HENNESSY V S - IM COGNAC - 200 ML" u="1"/>
        <s v="BULLEIT STRAIGHT BOURBON 90 PROOF - STRT BOURBON - 375 ML" u="1"/>
        <s v="JACK DANIELS WINTER JACK READY-TO-POUR - SPECIALTY LIQ - 750 ML" u="1"/>
        <s v="BARTON LONG ISLAND ICE TEA - COCKTL OTHER - 1.75 LTR" u="1"/>
        <s v="SMIRNOFF - VODKA 80 PRF - 1.0 LTR" u="1"/>
        <s v="BAREFOOT PINK MOSCATO CALIFORNIA (PET) - ROSE - 187 ML" u="1"/>
        <s v="SAUZA MARGARITA READY-TO-DRINK COCKTAIL - LW PF CKTL MX - 1.75 LTR" u="1"/>
        <s v="MACON BLANC VILLAGES JADOT - FR BURGUNDY - 750 ML" u="1"/>
        <s v="LAGAVULIN SINGLE MALT 16 YEAR - SCTCH BTL FGN - 750 ML" u="1"/>
        <s v="TWENTY GRAND VODKA INFUSED WITH COGNAC - SPECIALTY LIQ - 750 ML" u="1"/>
        <s v="BAREFOOT RIESLING CALIFORNIA (PET) - RIESLING - 187 ML" u="1"/>
        <s v="BAILEYS CHOCOLATE CHERRY IRISH CREAM - IM CREMES - 750 ML" u="1"/>
        <s v="AMORITO AMARETTO - SPECIALTY LIQ - 1.75 LTR" u="1"/>
        <s v="RIUNITE BLUSH BIANCO - ITL BIANCO - 1.5 LTR" u="1"/>
        <s v="ST REMY NAPOLEON VSOP - IM FR BRANDY - 750 ML" u="1"/>
        <s v="CHARLES SMITH WINE KUNG FU GIRL RIESLING - RIESLING - 750 ML" u="1"/>
        <s v="BACARDI MANGO FUSION FLAVORED RUM - RUM PUER RICO - 750 ML" u="1"/>
        <s v="EVAN WILLIAMS SINGLE BARREL VINTAGE - STRT BOURBON - 750 ML" u="1"/>
        <s v="TOMATIN 12Y - SCTCH BTL FGN - 750 ML" u="1"/>
        <s v="JOHN BARR RESERVE - SCTCH BTL FGN - 1.75 LTR" u="1"/>
        <s v="NAPA CELLARS CHARDONNAY NAPA VALLEY - CHARDONNAY - 750 ML" u="1"/>
        <s v="THE WISHING TREE UNOAKED CHARDONNAY - AUST CHARDNNY - 750 ML" u="1"/>
        <s v="THE CRUSHER PINOT NOIR CLARKSBURG - PINOT NOIR - 750 ML" u="1"/>
        <s v="GUENOC CAB SAUV ESTATE SELECTION NO CST - CABERNET SAUV - 750 ML" u="1"/>
        <s v="CHI-CHI'S MARGARITA - LW PF CKTL MX - 1.75 LTR" u="1"/>
        <s v="BELLE MEADE SHERRY CASK FINISHED BOURBON - STRT BOURBON - 750 ML" u="1"/>
        <s v="ALAMOS MALBEC MENDOZA - ARGT MALBEC - 750 ML" u="1"/>
        <s v="D'USSE VSOP COGNAC FLASK BOTTLE - IM COGNAC - 200 ML" u="1"/>
        <s v="FRIS 80 SKANDIA VODKA DENMARK - VODKA IMPORTD - 1.75 LTR" u="1"/>
        <s v="LA CREMA PINOT NOIR WILLIAMETE VALLEY - PINOT NOIR - 750 ML" u="1"/>
        <s v="BUSHMILLS RED BUSH BLENDED IRISH WHISKEY - IRISH - 750 ML" u="1"/>
        <s v="JACK DANIELS TENNESSEE HONEY LIQUEUR - WHISKY SPCLTY - 50 ML" u="1"/>
        <s v="YELLOW TAIL RIESLING - AUST OTHR WHT - 750 ML" u="1"/>
        <s v="MURPHY-GOODE CABERNET SAUVIGNON - CABERNET SAUV - 750 ML" u="1"/>
        <s v="TWISTED SHOTZ SEXY PRTY 3E:SB/RS/BN/SX/P - IM OTH SPCLTS - 375 ML" u="1"/>
        <s v="CANADIAN RICH AND RARE - CANDN BTL U S - 750 ML" u="1"/>
        <s v="ALMADEN CALIFORNIA CHARDONNAY BIB - CHARDONNAY - 5 LTR+" u="1"/>
        <s v="WINDSOR CANADIAN BLENDED CANADIAN WHISKY - CANDN BTL U S - 750 ML" u="1"/>
        <s v="PAMA POMEGRANATE LIQUEUR - OTHER LIQUEUR - 750 ML" u="1"/>
        <s v="REDTREE MOSCATO CALIFORNIA - DM MSCTL/MSCT - 750 ML" u="1"/>
        <s v="BLUE CHAIR BAY PINEAPPLE RUM CREAM - CREMES OTHER - 50 ML" u="1"/>
        <s v="BANFI CHIANTI SUPERIORE - ITL CHIANTI - 750 ML" u="1"/>
        <s v="COOKS IMPERIAL BRUT - CHMPAGNE BRUT - 1.5 LTR" u="1"/>
        <s v="TURNING LEAF MERLOT - MERLOT - 750 ML" u="1"/>
        <s v="SAUZA TRES GENERACIONES ANEJO GOLD TEQ - IM TEQ GOLD - 750 ML" u="1"/>
        <s v="SKYY - VODKA 80 PRF - 1.75 LTR" u="1"/>
        <s v="FFC DIAMOND COLLECTION PINOT NOIR - PINOT NOIR - 750 ML" u="1"/>
        <s v="CHAMBORD LIQUEUR ROYALE - IM OTH SPCLTS - 750 ML" u="1"/>
        <s v="RODNEY STRONG CABERNET SAUVIGNON - CABERNET SAUV - 750 ML" u="1"/>
        <s v="JACK DANIELS TENN FIRE W/2-SHOT GLASSES - WHISKY SPCLTY - 750 ML" u="1"/>
        <s v="SMIRNOFF PINEAPPLE FLAVORED (DSS) - SPECIALTY LIQ - 750 ML" u="1"/>
        <s v="KNOB CREEK CO-PACK:KNB CRK &amp; KNB CRK RYE - STRT BOURBON - 375 ML" u="1"/>
        <s v="SOBIESKI POLISH VODKA - VODKA IMPORTD - 750 ML" u="1"/>
        <s v="DELICATO CABERNET SAUVIGNON - CABERNET SAUV - 1.5 LTR" u="1"/>
        <s v="CHLOE PROSECCO D.O.C. SPARKLING WINE - ITL SPARKLING - 750 ML" u="1"/>
        <s v="ROBERT MONDAVI PRIVATE SEL RIESLING CALF - RIESLING - 750 ML" u="1"/>
        <s v="KAMCHATKA 80 VODKA WITH PREMIUM LIQUEUR - SPECIALTY LIQ - 1.0 LTR" u="1"/>
        <s v="SAUZA EXTRA GOLD TEQUILA - IM TEQ GOLD - 50 ML" u="1"/>
        <s v="BELLA SERA PINOT NOIR DELLE VENEZIE - ITALIAN OTHER - 1.5 LTR" u="1"/>
        <s v="DEEP EDDY VODKA - VODKA 80 PRF - 750 ML" u="1"/>
        <s v="RIUNITE ROSATO 1/2 PACK - ITL RSTO/BLSH - 750 ML" u="1"/>
        <s v="DOUBLE CROSS VODKA SLOVAK REPUBLIC - VODKA IMPORTD - 750 ML" u="1"/>
        <s v="GRAND MARNIER - IM PROP SPCLY - 1.0 LTR" u="1"/>
        <s v="TWISTED ZIN OLD VNE ZINFANDEL CALIFORNIA - ZINFANDEL - 1.5 LTR" u="1"/>
        <s v="FOLIE A'DEUX CABERNET SAUV ALEX/SONOMA - CABERNET SAUV - 750 ML" u="1"/>
        <s v="TISDALE SWEET RED - RED GENRC OTH - 750 ML" u="1"/>
        <s v="FRANCO SERRA BARBARESCO - ITALIAN OTHER - 750 ML" u="1"/>
        <s v="THREE THIEVES PINOT NOIR CALIFORNIA - PINOT NOIR - 750 ML" u="1"/>
        <s v="TANQUERAY NO. TEN - GIN IMPORTED - 750 ML" u="1"/>
        <s v="CORBETT CANYON (WAS COASTAL CLASSIC) - CHARDONNAY - 1.5 LTR" u="1"/>
        <s v="MARQUES DE CACERES RED RIOJA - SPAIN - 750 ML" u="1"/>
        <s v="PATRON GLD&amp;SLVR PACKS:20/3PKS &amp; 10/6PKS - IM TEQ GOLD - 50 ML" u="1"/>
        <s v="BACARDI ANEJO CUATRO AGED 4YR RUMS - RUM PUER RICO - 750 ML" u="1"/>
        <s v="ALEXANDRE SIRECH LE BORDEAUX(MERLOT/CAB) - FR BORDEAUX - 750 ML" u="1"/>
        <s v="LIVINGSTON CELLARS RED ROSE - ROSE - 1.5 LTR" u="1"/>
        <s v="SCORESBY VERY RARE SCOTCH - SCOTCH BTL US - 1.0 LTR" u="1"/>
        <s v="RYAN'S ORIGINAL CREME - CREMES OTHER - 750 ML" u="1"/>
        <s v="CRYSTAL HEAD VODKA (CANADA) - VODKA IMPORTD - 50 ML" u="1"/>
        <s v="BIRD DOG BLACKBERRY/2-SHOT GUN SHELL GLS - MISC US WHSKY - 750 ML" u="1"/>
        <s v="ANDRE - SPUMANTE - 750 ML" u="1"/>
        <s v="JIM BEAM APPLE W/2-GLASSES - MISC US WHSKY - 750 ML" u="1"/>
        <s v="STOLICHNAYA GOLD IMPORTED VODKA - VODKA IMPORTD - 750 ML" u="1"/>
        <s v="JAGERMEISTER - IM OTH SPCLTS - 1.0 LTR" u="1"/>
        <s v="ANDRE PEACH MOSCATO - SPARKLING OTH - 750 ML" u="1"/>
        <s v="SMIRNOFF GREEN APPLE FLAVORED (DSS) - SPECIALTY LIQ - 375 ML" u="1"/>
        <s v="EDNA VALLEY CAB SAVG SAN LUIS OBISPO - CABERNET SAUV - 750 ML" u="1"/>
        <s v="GLENKINCHIE 12 YEAR - SCTCH BTL FGN - 750 ML" u="1"/>
        <s v="JUAREZ TRIPLE SEC - TRIPLE SEC - 1.0 LTR" u="1"/>
        <s v="ROSCATO DARK RED BLEND - ITALIAN OTHER - 750 ML" u="1"/>
        <s v="COURVOISIER VS W/2 SNIFTER GLASSES - IM COGNAC - 750 ML" u="1"/>
        <s v="BERINGER COLLECTION MERLOT CALIFORNIA - MERLOT - 1.5 LTR" u="1"/>
        <s v="DRUMSHANBO GUNPOWDER IRISH GIN - GIN IMPORTED - 750 ML" u="1"/>
        <s v="KIM CRAWFORD CHARDONNAY NEW ZEALAND - NEW ZEALAND - 750 ML" u="1"/>
        <s v="CHIVAS REGAL - SCTCH BTL FGN - 375 ML" u="1"/>
        <s v="ABSOLUT - VODKA IMPORTD - 1.75 LTR" u="1"/>
        <s v="BANKNOTE COUNTERFEIT CABERET SAUV SONOMA - CABERNET SAUV - 750 ML" u="1"/>
        <s v="ROBERT MONDAVI WOODBRIDGE CALIFORNIA - CHARDONNAY - 1.5 LTR" u="1"/>
        <s v="ABSOLUT - VODKA IMPORTD - 200 ML" u="1"/>
        <s v="VILLA POZZI SICILIA PINOT GRIGIO - ITL PIN GRIGO - 750 ML" u="1"/>
        <s v="KAHLUA MEXICAN LIQUOR - IM COF FL CRD - 1.75 LTR" u="1"/>
        <s v="DEKUYPER SOUR APPLE PUCKER - OTHER SCHNAPP - 750 ML" u="1"/>
        <s v="HUMBOLDT'S FINEST INFUSED VODKA - SPECIALTY LIQ - 750 ML" u="1"/>
        <s v="BIRD DOG BLACKBERRY FLV/2-50ML:APPLE/PCH - MISC US WHSKY - 750 ML" u="1"/>
        <s v="PERRIN RESERVE COTES DU RHONE ROSE - FRENCH ROSE - 750 ML" u="1"/>
        <s v="SEAGRAMS V O - CANDN BTL CAN - 1.0 LTR" u="1"/>
        <s v="JIM BEAM BLACK WITH 2 ROCKS GLASSES - STRT BOURBON - 750 ML" u="1"/>
        <s v="DEKUYPER BUTTERSHOTS BUTTERSCOTCH SCHNPS - OTHER SCHNAPP - 750 ML TRV" u="1"/>
        <s v="CLOUD CHASER ROSE COTE DE PROVENCE - FRENCH ROSE - 750 ML" u="1"/>
        <s v="MALIBU RUM NATURAL COCONUT* - IM RUM OTHER - 1.75 LTR" u="1"/>
        <s v="CHATEAU ST JEAN MERLOT CALIFORNIA - MERLOT - 750 ML" u="1"/>
        <s v="ALMADEN CALIFORNIA WHITE ZINFANDEL BIB - WHT ZINFANDEL - 5 LTR+" u="1"/>
        <s v="LINDEMANS BIN 65 CHARDONNAY - AUST CHARDNNY - 1.5 LTR" u="1"/>
        <s v="FREIXENET CARTA NEVADA SEMI-DRY - SPANISH SPKLN - 750 ML" u="1"/>
        <s v="NEW AMSTERDAM PEACH FLAVORED VODKA - OTHER FL VODK - 1.75 LTR" u="1"/>
        <s v="THE NAKED GRAPE CAB SAV CALIFORNIA - CABERNET SAUV - 750 ML" u="1"/>
        <s v="KENTUCKY GENTLEMAN BOURBON - BLEND - STRT BOURBON - 1.75 LTR" u="1"/>
        <s v="GREY GOOSE LE MELON FLAVORED VODKA - VODKA IMPORTD - 750 ML" u="1"/>
        <s v="ZONIN PRIMO AMORE RIESLING - ITALIAN OTHER - 750 ML" u="1"/>
        <s v="ANDRE PINK MOSCATO CALIFORNIA SPARKLING - SPARKLING OTH - 750 ML" u="1"/>
        <s v="SUTTER HOME WHITE MERLOT (WAS MRLT ROSE) - WHITE MERLOT - 1.5 LTR" u="1"/>
        <s v="KENTUCKY DALE BLENDED WHISKEY - BLENDED WHSKY - 1.0 LTR" u="1"/>
        <s v="THREE OLIVES STRAWBERRY FLAVORED VODKA - VODKA IMPORTD - 750 ML" u="1"/>
        <s v="TURNING LEAF - PINOT NOIR - 750 ML" u="1"/>
        <s v="TAAKA - GIN DOMESTIC - 1.75 LTR" u="1"/>
        <s v="MONTEZUMA - IM TEQ WHITE - 1.75 LTR" u="1"/>
        <s v="PINNACLE PEACH FLAVORED VODKA (DSS) - IM OTH SPCLTS - 750 ML" u="1"/>
        <s v="SEAGRAM'S PEACH TWISTED GIN - OTHER FLA GIN - 750 ML" u="1"/>
        <s v="DOBRA - VODKA 80 PRF - 750 ML" u="1"/>
        <s v="DON JULIO SILVER TEQUILA WHITE - IM TEQ WHITE - 750 ML" u="1"/>
        <s v="VIN VAULT CHARDONNAY CALIFORNIA - CHARDONNAY - 3.0 LTR" u="1"/>
        <s v="ARISTOCRAT - GIN DOMESTIC - 1.0 LTR" u="1"/>
        <s v="SEQUOIA CABERNET SAUVIGNON NAPA VALLEY - CABERNET SAUV - 750 ML" u="1"/>
        <s v="AVION ANEJO TEQUILA - IM TEQ GOLD - 750 ML" u="1"/>
        <s v="ELK COVE RIESLING WILLIAMETTE VALLEY - RIESLING - 750 ML" u="1"/>
        <s v="BAREFOOT BUBBLY EXTRA DRY CHAMPAGNE - CHMPGNE X DRY - 750 ML" u="1"/>
        <s v="RED SCHOONER VOYAGE 3 - RED BLND/MRTG - 750 ML" u="1"/>
        <s v="QUILT CABERNET SAUVIGNON NAPA VALLEY - CABERNET SAUV - 750 ML" u="1"/>
        <s v="HIS ROYAL MAJESTY REX-GOLIATH CALIFORNIA - CHARDONNAY - 1.5 LTR" u="1"/>
        <s v="ST FRANCIS OLD VINES ZINFANDEL - ZINFANDEL - 750 ML" u="1"/>
        <s v="SUTTER HOME CHARDONNAY CALIFORNIA - CHARDONNAY - 750 ML" u="1"/>
        <s v="AMARETTO DI AMORE CLASSICO - SPECIALTY LIQ - 375 ML" u="1"/>
        <s v="JACK DANIELS SINGLE BRRL RYE/GIFT CARTON - STRAIGHT RYE - 750 ML" u="1"/>
        <s v="USHER'S GREEN STRIPED - SCOTCH BTL US - 1.0 LTR" u="1"/>
        <s v="BERINGER FOUNDERS' ESTATE MERLOT - MERLOT - 750 ML" u="1"/>
        <s v="BLACKSTONE MERLOT CALIFORNIA - MERLOT - 1.5 LTR" u="1"/>
        <s v="ROBERT MONDAVI PRIVATE SELECTION CALIF - CHARDONNAY - 750 ML" u="1"/>
        <s v="ANSAC V S - IM COGNAC - 200 ML" u="1"/>
        <s v="JIM BEAM - STRT BOURBON - 375 ML" u="1"/>
        <s v="J LOHR EST LOS OSOS RESTAURANT MER CUVEE - MERLOT - 750 ML" u="1"/>
        <s v="MILES - GIN DOMESTIC - 375 ML" u="1"/>
        <s v="COURVOISIER V S - IM COGNAC - 750 ML" u="1"/>
        <s v="SMOKING LOON CABERNET SAUVIGNON - CABERNET SAUV - 750 ML" u="1"/>
        <s v="THREE OLIVE CLASSIC VODKA W/SHAKER - VODKA IMPORTD - 750 ML" u="1"/>
        <s v="BERINGER FOUNDERS' ESTATE CHARDONNAY - CHARDONNAY - 1.5 LTR" u="1"/>
        <s v="MENAGE A TROIS MUSCAT/CHARD/CHENIN BLEND - WHT BLND/MRTG - 750 ML" u="1"/>
        <s v="DEWARS WHITE LABEL - SCTCH BTL FGN - 750 ML" u="1"/>
        <s v="MARCUS JAMES MERLOT SPAIN - SPAIN - 1.5 LTR" u="1"/>
        <s v="SUTTER HOME PINK MOSCATO CALIFORNIA - ROSE - 187 ML" u="1"/>
        <s v="TITO HANDMADE TEXAS VODKA - VODKA 80 PRF - 50 ML" u="1"/>
        <s v="1800 COCONUT FLAVORED TEQUILA (INFUSED) - IM OTH SPCLTS - 375 ML" u="1"/>
        <s v="1800 REPOSADO TEQUILA - IM TEQ GOLD - 750 ML" u="1"/>
        <s v="MATUA ROSE NEW ZEALAND - NEW ZEALAND - 750 ML" u="1"/>
        <s v="BUZZBALLZ FORBIDDEN APPLE - COCKTL OTHER - 200 ML" u="1"/>
        <s v="BOUVET BRUT - FR CHAMPAGNE - 750 ML" u="1"/>
        <s v="GILBEYS VODKA* - VODKA 80 PRF - 1.0 LTR" u="1"/>
        <s v="BAKER'S STRAIGHT BOURBON - STRT BOURBON - 750 ML" u="1"/>
        <s v="CANYON ROAD CELLARS CAB SAUV CALIFORNIA - CABERNET SAUV - 1.5 LTR" u="1"/>
        <s v="JOHNNIE WALKER RED LABEL - SCTCH BTL FGN - 1.75 LTR" u="1"/>
        <s v="13 CELSIUS SAUVIGNON BLANC MARLBOROUGH - NEW ZEALAND - 750 ML" u="1"/>
        <s v="SUTTER HOME WHITE - WHT ZINFANDEL - 187 ML" u="1"/>
        <s v="MARTINI&amp;ROSSI ASTI SPUMANTE - ITL SPARKLING - 1.5 LTR" u="1"/>
        <s v="BODEGA SOTTANO CAB SAUV CLASSICO MENDOZA - ARGT CAB SAUV - 750 ML" u="1"/>
        <s v="ROBERT MONDAVI WOODBRIDGE CABERNET SAUV - CABERNET SAUV - 187 ML" u="1"/>
        <s v="PRIMAL ROOTS RED BLEND CALIFORNIA - RED BLND/MRTG - 750 ML" u="1"/>
        <s v="BACARDI PARTY DRINKS HURRICANE - LW PF CKTL MX - 750 ML" u="1"/>
        <s v="YELLOW TAIL SWEET RED ROO - AUST OTHR RED - 750 ML" u="1"/>
        <s v="BLUE BAYOU - TABLE OTHER - 750 ML" u="1"/>
        <s v="DI SARONNO AMARETTO MISSONI/2 GLASSES - IM OTH SPCLTS - 750 ML" u="1"/>
        <s v="BAREFOOT BUBBLY PROSECCO DOC ITALY - ITL SPARKLING - 750 ML" u="1"/>
        <s v="MADRIA SANGRIA TRADICIONAL - TABLE OTHER - 750 ML" u="1"/>
        <s v="FIREBALL CINNAMON WHISKEY - IM OTH SPCLTS - 1.0 LTR" u="1"/>
        <s v="KILLKA MALBEC MENDOZA - ARGT MALBEC - 750 ML" u="1"/>
        <s v="CLYDE MAY'S STRAIGHT BOURBON 92 PROOF - STRT BOURBON - 750 ML" u="1"/>
        <s v="MILES - GIN DOMESTIC - 1.0 LTR" u="1"/>
        <s v="CROWN ROYAL VANILLA FLAVORED WHISKY - CANDN BTL CAN - 1.0 LTR" u="1"/>
        <s v="MEIOMI CHARDONNAY SONOMA/MNTRY/SNTA BARB - CHARDONNAY - 750 ML" u="1"/>
        <s v="LOLEA RED SANGRIA - SPAIN - 750 ML" u="1"/>
        <s v="FRIS 80 SKANDIA VODKA DENMARK - VODKA IMPORTD - 750 ML" u="1"/>
        <s v="BRANCOTT VARIETAL SAUVIGNON BLANC - NEW ZEALAND - 750 ML" u="1"/>
        <s v="BURNETT'S SOUR APPLE VODKA - OTHER FL VODK - 750 ML" u="1"/>
        <s v="ANDRE MOSCATO CALIFORNIA SPARKLING WINE - SPARKLING OTH - 750 ML" u="1"/>
        <s v="MR BOSTON VODKA SCREWDRIVER - LW PF CKTL MX - 750 ML" u="1"/>
        <s v="ARTIST VODKA - VODKA 80 PRF - 750 ML" u="1"/>
        <s v="CHATEAU D'ESCLANS ROSE WHISPERING ANGEL - FRENCH ROSE - 750 ML" u="1"/>
        <s v="PLACIDO PINOT GRIGIO DELLE VENEZIE - ITL PIN GRIGO - 750 ML" u="1"/>
        <s v="ST. BRENDANS IRISH CREAM - IM CREMES - 750 ML" u="1"/>
        <s v="BOMBAY SAPPHIRE - GIN IMPORTED - 1.75 LTR" u="1"/>
        <s v="DON Q CRISTAL RUM - RUM PUER RICO - 750 ML" u="1"/>
        <s v="EVAN WILLIAMS EGG NOG - LW PF CKTL MX - 750 ML" u="1"/>
        <s v="MOET AND CHANDON IMPERIAL - FR CHAMPAGNE - 375 ML" u="1"/>
        <s v="ANNE AMIE PINOT GRIS WILLAMETTE VALLEY - PN GRIS/GRGIO - 750 ML" u="1"/>
        <s v="BAREFOOT CABERNET SAUVIGNON ARGENTINA - ARGT CAB SAUV - 1.5 LTR" u="1"/>
        <s v="BERINGER FOUNDERS' ESTATE MERLOT - MERLOT - 1.5 LTR" u="1"/>
        <s v="CLOS DU BOIS CALIFORNIA PINOT GRIGIO - PN GRIS/GRGIO - 750 ML" u="1"/>
        <s v="CANADIAN RICH AND RARE - CANDN BTL U S - 200 ML" u="1"/>
        <s v="PERNOD D ANISE - IM OTH SPCLTS - 750 ML" u="1"/>
        <s v="GLENFIDDICH 12 YEAR SCOTCH - SCTCH BTL FGN - 1.75 LTR" u="1"/>
        <s v="YELLOW TAIL SHIRAZ/GRENACHE - AUST SHZ BLND - 1.5 LTR" u="1"/>
        <s v="IRONY PINOT NOIR MONTEREY COUNTY - PINOT NOIR - 750 ML" u="1"/>
        <s v="HENNESSY BLACK - IM COGNAC - 750 ML" u="1"/>
        <s v="GLENMORANGIE NECTAR D'OR SCOTCH - SCTCH BTL FGN - 750 ML" u="1"/>
        <s v="360 SORRENTO LEMON FLAVORED VODKA - OTHER FL VODK - 750 ML" u="1"/>
        <s v="GEORGIA MOON IT'S APPLE PIE(CORN WHISKY) - MISC US WHSKY - 750 ML" u="1"/>
        <s v="MUMM NAPA BRUT - CHMPAGNE BRUT - 750 ML" u="1"/>
        <s v="CHANDON TERRAZAS DE LOS ANDES MALBEC RSV - ARGT MALBEC - 750 ML" u="1"/>
        <s v="ROBERT MONDAVI WOODBRIDGE PINOT GRIGIO - PN GRIS/GRGIO - 750 ML" u="1"/>
        <s v="BERINGER CAB SAUV KNIGHT'S VALLEY - CABERNET SAUV - 750 ML" u="1"/>
        <s v="HORNITOS REPOSADO TEQUILA W/2 SHOT GLASS - IM TEQ GOLD - 750 ML" u="1"/>
        <s v="SUTTER HOME MERLOT (CALIFORNIA) - MERLOT - 1.5 LTR" u="1"/>
        <s v="ANSAC V S - IM COGNAC - 375 ML" u="1"/>
        <s v="ELOUAN PINOT NOIR OREGON - PINOT NOIR - 750 ML" u="1"/>
        <s v="GREY GOOSE LA POIRE FLAVORED VODKA - VODKA IMPORTD - 750 ML" u="1"/>
        <s v="LIVINGSTON CELLARS WHITE ZINFANDEL - WHT ZINFANDEL - 1.5 LTR" u="1"/>
        <s v="KAMORA - IM COF FL CRD - 750 ML" u="1"/>
        <s v="SMIRNOFF - VODKA 80 PRF - 50 ML" u="1"/>
        <s v="BENCHMARK OLD # 8 STRAIGHT BOURBON - STRT BOURBON - 750 ML" u="1"/>
        <s v="SUTTER HOME PINK MOSCATO CALIFORNIA - ROSE - 1.5 LTR" u="1"/>
        <s v="CHI-CHI'S RUBY RED MARGARITA - LW PF CKTL MX - 1.75 LTR" u="1"/>
        <s v="PATRON SILVER TEQUILA - IM TEQ WHITE - 750 ML" u="1"/>
        <s v="CANADIAN HUNTER - CANDN BTL U S - 375 ML" u="1"/>
        <s v="RAINSTORM PINOT NOIR OREGON - PINOT NOIR - 750 ML" u="1"/>
        <s v="YELLOW TAIL SWEET RED ROO - AUST OTHR RED - 1.5 LTR" u="1"/>
        <s v="RIUNITE TREBBIANO MOSCATO EMILY - ITALIAN OTHER - 1.5 LTR" u="1"/>
        <s v="CHANDON SWEET STAR SPARKLING CALIFORNIA - SPARKLING OTH - 750 ML" u="1"/>
        <s v="CAVIT LUNETTA PROSECCO TRENTO - ITL SPARKLING - 187 ML" u="1"/>
        <s v="LORD CALVERT - CANDN BTL U S - 375 ML" u="1"/>
        <s v="DELAS COTES DU RHONE ST ESPRIT RED RHONE - FRENCH RHONE - 750 ML" u="1"/>
        <s v="BOMBAY - GIN IMPORTED - 750 ML" u="1"/>
        <s v="BACARDI LIMON RUM SPECIALTY - RUM PUER RICO - 750 ML" u="1"/>
        <s v="TAAKA VODA W/200ML TAAKA APPLE - VODKA 80 PRF - 1.75 LTR" u="1"/>
        <s v="BOTA BOX MERLOT CALIFORNIA - MERLOT - 3.0 LTR" u="1"/>
        <s v="SUTTER HOME MOSCATO CALIFORNIA - WHT VARTL OTH - 1.5 LTR" u="1"/>
        <s v="SEAGRAMS GIN &amp; JUICE (CITRUS) - LW PF CKTL MX - 200 ML" u="1"/>
        <s v="PATRON CITRONGE LIME LIQUEUR - IM OTH SPCLTS - 750 ML" u="1"/>
        <s v="CARLO ROSSI RED BURGUNDY - BURGUNDY - 1.5 LTR" u="1"/>
        <s v="THE PATH CALIFORNIA PINOT NOIR - PINOT NOIR - 750 ML" u="1"/>
        <s v="OLE SMOKY TENNESSEE MANGO HABANERO WHSKY - WHISKY SPCLTY - 750 ML" u="1"/>
        <s v="MERIDIAN CHARDONNAY CALIFORNIA - CHARDONNAY - 1.5 LTR" u="1"/>
        <s v="WOODFORD RESERVE DERBY BOURBON - STRT BOURBON - 1.0 LTR" u="1"/>
        <s v="BULLEIT STRAIGHT BOURBON 90 PROOF - STRT BOURBON - 750 ML" u="1"/>
        <s v="GLENFIDDICH SOLERA RESERVE SINGLE MALT - SCTCH BTL FGN - 750 ML" u="1"/>
        <s v="MENAGE A TROIS  ZIN/MRLT/CAB SAUV BLEND - RED BLND/MRTG - 750 ML" u="1"/>
        <s v="AMBHAR REPOSADO TEQUILA - IM TEQ GOLD - 750 ML" u="1"/>
        <s v="19 CRIMES CAB SAUV SOUTH EASTERN AUST - AUST CAB SAUV - 750 ML" u="1"/>
        <s v="360 MADAGASCAR VANILLA FLAVORED VODKA - OTHER FL VODK - 750 ML" u="1"/>
        <s v="CITRA PINOT GRIGIO - ITL PIN GRIGO - 1.5 LTR" u="1"/>
        <s v="DEEP EDDY VKDA HOLIDAY/2-VINTAGE TIN CUP - VODKA 80 PRF - 750 ML" u="1"/>
        <s v="FAMILIA CAMARENA SILVER TEQUILA - IM TEQ WHITE - 1.75 LTR" u="1"/>
        <s v="PATIENT COTTAT LE GRAND CAILLOU SAUV BLC - FRENCH LOIRE - 750 ML" u="1"/>
        <s v="TROUBLEMAKER BY AUSTIN HOPE PASO ROBLES - RED BLND/MRTG - 750 ML" u="1"/>
        <s v="KRAKEN BLACK SPICED RUM - RUM U S - 375 ML" u="1"/>
        <s v="BUZZBALLZ TEQUILA RITA - COCKTL OTHER - 200 ML" u="1"/>
        <s v="TANQUERAY RANGPUR DISTILLED GIN - GIN IMPORTED - 750 ML" u="1"/>
        <s v="BAREFOOT RIESLING CALIFORNIA - RIESLING - 1.5 LTR" u="1"/>
        <s v="GODIVA WHITE CHOCOLATE LIQUEUR - SPECIALTY LIQ - 750 ML" u="1"/>
        <s v="KETEL ONE ORANJE FLAVORED VODKA - VODKA IMPORTD - 750 ML" u="1"/>
        <s v="BODINI MENDOZA MALBEC - ARGT MALBEC - 750 ML" u="1"/>
        <s v="GIANI CABERNET SAUVIGNON CALIFORNIA - CABERNET SAUV - 750 ML" u="1"/>
        <s v="1800 SILVER - IM TEQ WHITE - 375 ML" u="1"/>
        <s v="PORCUPINE RIDGE SAUVIGNON BLNC SO.AFRICA - SOUTH AFRICA - 750 ML" u="1"/>
        <s v="PETER VELLA CHARDONNAY - CHARDONNAY - 5 LTR+" u="1"/>
        <s v="FAR NIENTE ESTATE BOTTLED CHARDONNAY - CHARDONNAY - 750 ML" u="1"/>
        <s v="GIROUX FIVE STAR BRANDY - GRAPE BRANDY - 1.75 LTR" u="1"/>
        <s v="PARDUCCI CALIFORNIA PINOT GRIGIO - PN GRIS/GRGIO - 750 ML" u="1"/>
        <s v="MIMS DELUXE - GIN DOMESTIC - 750 ML" u="1"/>
        <s v="CARMEL ROAD PINOT NOIR MONTEREY COUNTY - PINOT NOIR - 750 ML" u="1"/>
        <s v="MONDAVI CK PINOT GRIGIO CALIFORNIA - PN GRIS/GRGIO - 1.5 LTR" u="1"/>
        <s v="CROWN ROYAL REGAL APPLE FLAVORED WHISKEY - CANDN BTL CAN - 1.75 LTR" u="1"/>
        <s v="CRUZAN DARK - RUM VIRG ISLS - 750 ML" u="1"/>
        <s v="MENAGE A TROIS PROSECCO SPARKLING WINE - ITL SPARKLING - 750 ML" u="1"/>
        <s v="MOMENT DE PLAISIR ROSE PAYS D'OC - FRENCH ROSE - 750 ML" u="1"/>
        <s v="ORLANDO WINES JACOB'S CREEK CABERNT SAUV - AUST CAB SAUV - 750 ML" u="1"/>
        <s v="GENTLEMAN JACK - TENN WHISKEY - 200 ML" u="1"/>
        <s v="TOASTED HEAD MERLOT - MERLOT - 750 ML" u="1"/>
        <s v="MANISCHEWITZ BLACKBERRY - DOM KOSHER WN - 750 ML" u="1"/>
        <s v="OLE SMOKY TENNESSEE MOONSHINE PEACH - WHISKY SPCLTY - 750 ML" u="1"/>
        <s v="RAVENSWOOD VINTNERS BLEND ZIN NORTH COAS - ZINFANDEL - 750 ML" u="1"/>
        <s v="TAAKA - VODKA 80 PRF - 200 ML" u="1"/>
        <s v="TANQUERAY - GIN IMPORTED - 750 ML" u="1"/>
        <s v="BOLLA PINOT NOIR PROVINVIA DI PAVIA - ITALIAN OTHER - 1.5 LTR" u="1"/>
        <s v="COINTREAU - IM PROP SPCLY - 750 ML" u="1"/>
        <s v="MONTEZUMA - IM TEQ WHITE - 1.0 LTR" u="1"/>
        <s v="SWEET BITCH MERLOT CALIFORNIA - MERLOT - 750 ML" u="1"/>
        <s v="CASAMIGOS REPOSADO TEQUILA 100% AGAVE - IM TEQ GOLD - 750 ML" u="1"/>
        <s v="SUGAR ISLAND COCONUT RUM (CARIBBEAN) - IM RUM OTHER - 750 ML" u="1"/>
        <s v="WINES OF SUBSTANCE CAB SAUV COLUMBIA VLY - CABERNET SAUV - 750 ML" u="1"/>
        <s v="BLACKHEART PREMIUM SPICED RUM - RUM VIRG ISLS - 750 ML" u="1"/>
        <s v="NIKKA COFFEY GRAIN WHISKY (JAPAN) - IM OTH WHISKY - 750 ML" u="1"/>
        <s v="AMERICAN BORN MOONSHINE APPLE PIE - WHISKY SPCLTY - 750 ML" u="1"/>
        <s v="DEUCES WILD DILUTED - IM TEQ GOLD - 1.75 LTR" u="1"/>
        <s v="MAKER'S MARK - STRT BOURBON - 50 ML" u="1"/>
        <s v="CRANE LAKE PINOT NOIR CALIFORNIA - PINOT NOIR - 750 ML" u="1"/>
        <s v="SUTTER HOME MERLOT (CALIFORNIA) - MERLOT - 187 ML" u="1"/>
        <s v="STELLINA DI NOTTE PROSECCO VENETO SPUMTE - ITL SPARKLING - 750 ML" u="1"/>
        <s v="BULLEIT 2B COMBO 1EA:BULLIET 90 &amp; RYE - STRT BOURBON - 375 ML" u="1"/>
        <s v="99 BANANAS SCHNAPPS - OTHER SCHNAPP - 750 ML" u="1"/>
        <s v="SUTTER HOME CABERNET SAUVIGNON CALIFRNIA - CABERNET SAUV - 1.5 LTR" u="1"/>
        <s v="GREY GOOSE VX (VODKA &amp; COGNAC) - IM OTH SPCLTS - 750 ML" u="1"/>
        <s v="SABLES D'AZUR GASSIER COTES DE PROVENCE - FRENCH ROSE - 750 ML" u="1"/>
        <s v="ABERLOUR A'BUNDADH SINGLE MALT SCOTCH - SCTCH BTL FGN - 750 ML" u="1"/>
        <s v="RODNEY STRONG PINOT NOIR - PINOT NOIR - 750 ML" u="1"/>
        <s v="BLUE ICE POTATO VODKA - VODKA 80 PRF - 750 ML" u="1"/>
        <s v="BAREFOOT PINOT NOIR CALIFORNIA - PINOT NOIR - 750 ML" u="1"/>
        <s v="FRANZIA WHITE GRENACHE BOX - GRNCH/W GRNCH - 5 LTR+" u="1"/>
        <s v="ANSAC V S - IM COGNAC - 1.0 LTR" u="1"/>
        <s v="EXCLUSIV 7 PEACH FLAVORED VODKA MOLDOVA - VODKA IMPORTD - 750 ML" u="1"/>
        <s v="WOODBRIDGE BY R MONDAVI CABERNET-MERLOT - RED BLND/MRTG - 1.5 LTR" u="1"/>
        <s v="I-TV 105 SECCO ITALIAN BUBBLES - ITL SPARKLING - 750 ML" u="1"/>
        <s v="EARLY TIMES KENTUCKY - STRT BOURBON - 1.0 LTR" u="1"/>
        <s v="TISDALE PINK MOSCATO CALIFORNIA - ROSE - 750 ML" u="1"/>
        <s v="CRUZAN COCONUT FLAVORED V.I. RUM - RUM VIRG ISLS - 1.0 LTR" u="1"/>
        <s v="SAN ANGELO PINOT GRIGIO - ITL PIN GRIGO - 750 ML" u="1"/>
        <s v="PETER VELLA DELICIOUS RED FLAVORED WINE - FRUIT OTHER - 5 LTR+" u="1"/>
        <s v="SMIRNOFF - VODKA 1OO PRF - 1.75 LTR" u="1"/>
        <s v="CRUZAN STRAWBERRY GINGER RUM - RUM VIRG ISLS - 750 ML" u="1"/>
        <s v="DEKUYPER AMARETTO SILK 42 PROOF LIQUEUR - SPECIALTY LIQ - 750 ML" u="1"/>
        <s v="SAUZA EXTRA GOLD TEQUILA - IM TEQ GOLD - 1.75 LTR" u="1"/>
        <s v="SKINNYGIRL WHITE CRANBERRY COSMO - LW PF CKTL MX - 750 ML" u="1"/>
        <s v="DONA SOL CABERNET SAUVIGNON CALIFORNIA - CABERNET SAUV - 1.5 LTR" u="1"/>
        <s v="CASTILLO GOLD PET - RUM PUER RICO - 1.75 LTR" u="1"/>
        <s v="BUZZBALLZ STRAWBERRY RUM JOB - COCKTL OTHER - 200 ML" u="1"/>
        <s v="LAGUNA CHARDONNAY RUSSIAN RIVER VALLEY - CHARDONNAY - 750 ML" u="1"/>
        <s v="MIGRATION RUSSIAN RIVER DUCKHORN WINE CO - CHARDONNAY - 750 ML" u="1"/>
        <s v="HORNITOS REPOSADO TEQUILA - IM TEQ GOLD - 1.75 LTR" u="1"/>
        <s v="CONCHA Y TORO FRONTERA MERLOT/MALBEC - CHLE OTHR RED - 1.5 LTR" u="1"/>
        <s v="PANCHO VILLA ROJO TEQUILA DSS - SPECIALTY LIQ - 1.0 LTR" u="1"/>
        <s v="BEAMS 8 STAR - BLENDED WHSKY - 750 ML" u="1"/>
        <s v="EDNA VALLEY PARAGON SAN LUIS OBP SAUV BL - SAV BL/FME BL - 750 ML" u="1"/>
        <s v="HARTLEY BRANDY (ITALY) - IM OTH BRANDY - 750 ML" u="1"/>
        <s v="JOHNNIE WALKER 18 YEAR BLENDED SCOTCH - SCTCH BTL FGN - 750 ML" u="1"/>
        <s v="JACK DANIELS TENNESSEE HONEY LIQUEUR - WHISKY SPCLTY - 1.75 LTR" u="1"/>
        <s v="ORLANDO WINES JACOB CREEK SHIRAZ RESERVE - AUST SHIRAZ - 750 ML" u="1"/>
        <s v="CRYSTAL PALACE VODKA - VODKA 80 PRF - 1.75 LTR" u="1"/>
        <s v="RUM CHATA HORCHATA W/2 SHOT GLASSES - SPECIALTY LIQ - 750 ML" u="1"/>
        <s v="NOILLY PRAT EXTRA DRY VERMOUTH - IMP VRMTH DRY - 750 ML" u="1"/>
        <s v="NEW AMSTERDAM - GIN DOMESTIC - 1.75 LTR" u="1"/>
        <s v="ROBERT MONDAVI PRIVATE SEL MERLOT CALIF - MERLOT - 1.5 LTR" u="1"/>
        <s v="HARKEN BARREL FERMENETED CHARDONNAY CAL - CHARDONNAY - 750 ML" u="1"/>
        <s v="OLD FORESTER - STRT BOURBON - 750 ML" u="1"/>
        <s v="MACMURRAY RANCH PINOT GRIS - PN GRIS/GRGIO - 750 ML" u="1"/>
        <s v="WILD TURKEY 101 - STRT BOURBON - 750 ML" u="1"/>
        <s v="CHILA COFFEE - SPECIALTY LIQ - 750 ML" u="1"/>
        <s v="SEAGLASS SANTA BARBARA COUNTY CHARDONNAY - CHARDONNAY - 750 ML" u="1"/>
        <s v="LUNAZUL BLANCO TEQUILA - IM TEQ WHITE - 1.75 LTR" u="1"/>
        <s v="EL TORO GOLD TEQUILA - IM TEQ GOLD - 750 ML" u="1"/>
        <s v="MAN VINTNERS CHENIN BLANC COASTAL REGION - SOUTH AFRICA - 750 ML" u="1"/>
        <s v="MOET CHANDON NECTAR IMPERIAL ROSE - FR CHAMPAGNE - 187 ML" u="1"/>
        <s v="NEWTON UNFILTERED CABERNET SAUV NAPA VLY - CABERNET SAUV - 750 ML" u="1"/>
        <s v="SEAGRAM'S CROWN ROYAL - CANDN BTL CAN - 50 ML" u="1"/>
        <s v="KRIS ARTIST CUVEE DELLE VENEZIE PNT GRG - ITL PIN GRIGO - 750 ML" u="1"/>
        <s v="YELLOW TAIL CABERNET SAUVIGNON - AUST CAB SAUV - 1.5 LTR" u="1"/>
        <s v="BERINGER RED CRUSH CALIFORNIA - RED BLND/MRTG - 1.5 LTR" u="1"/>
        <s v="KENDALL-JACKSON VINTNER'S RESERVE P GRIS - PN GRIS/GRGIO - 750 ML" u="1"/>
        <s v="MARK WEST PN NR CALIFORNIA:WAS CNTRL CST - PINOT NOIR - 750 ML" u="1"/>
        <s v="CITRONGE ORANGE LIQUEUR - IM OTH SPCLTS - 750 ML" u="1"/>
        <s v="OLMECA ALTOS PLATA 100% DE AGAVE TEQUILA - IM TEQ WHITE - 750 ML" u="1"/>
        <s v="GRAN PASSIONE ROSSO VENETO - ITALIAN OTHER - 750 ML" u="1"/>
        <s v="CARLO ROSSI SANGRIA (JUG) - TABLE OTHER - 4.0 LTR" u="1"/>
        <s v="BRADY'S IRISH CREAM LIQUEUR - IM CREMES - 1.0 LTR" u="1"/>
        <s v="ROBERT MONDAVI PVT SEL BOURBON BRL MNTRY - CHARDONNAY - 750 ML" u="1"/>
        <s v="MONTEZUMA - IM TEQ GOLD - 750 ML" u="1"/>
        <s v="GNARLY HEAD AUTHENTIC BLACK LODI - RED BLND/MRTG - 750 ML" u="1"/>
        <s v="CROWN ROYAL VANILLA FLAVORED WHISKY - CANDN BTL CAN - 200 ML" u="1"/>
        <s v="HOUSE OF STUART - SCOTCH BTL US - 1.75 LTR" u="1"/>
        <s v="CUERVO ESPECIAL - IM TEQ GOLD - 1.75 LTR" u="1"/>
        <s v="CARMEL ROAD CHARDONNAY MONTEREY - CHARDONNAY - 750 ML" u="1"/>
        <s v="SEBASTIANI SONOMA COUNTY CABERNET SAUVGN - CABERNET SAUV - 750 ML" u="1"/>
        <s v="PALLINI LIMOMCELLO LIQ W/2 DRINKING GLSS - IM OTH SPCLTS - 750 ML" u="1"/>
        <s v="PINNACLE CAKE FLAVORED VODKA (DSS) - IM OTH SPCLTS - 750 ML" u="1"/>
        <s v="LOLEA N.5 ROSE SANGRIA - SPAIN - 750 ML" u="1"/>
        <s v="GREG NORMAN ESTATES RED SHIRAZ LIMESTONE - AUST SHIRAZ - 750 ML" u="1"/>
        <s v="PEARL VODKA - VODKA 80 PRF - 750 ML" u="1"/>
        <s v="CARTA NOVE PINOT NOIR MONTEREY COUNTY - PINOT NOIR - 750 ML" u="1"/>
        <s v="GOLD CROWN - BLENDED WHSKY - 750 ML" u="1"/>
        <s v="MARTINI AND ROSSI (RED) - IMP VRMTH SWT - 750 ML" u="1"/>
        <s v="MEIOMI ROSE SONOMA/MONTEREY/SNTA BARBARA - ROSE - 750 ML" u="1"/>
        <s v="NOBLE VINES 152 PINOT GRIGIO SN BER-MNTR - PN GRIS/GRGIO - 750 ML" u="1"/>
        <s v="NEW AMSTERDAM PEACH FLAVORED VODKA - OTHER FL VODK - 50 ML" u="1"/>
        <s v="CHATEAU STE MICHELLE RIESLING JOHANNSBRG - RIESLING - 750 ML" u="1"/>
        <s v="LA POSTA PIZZELLA FAMILY VINEYARD MALBEC - ARGT MALBEC - 750 ML" u="1"/>
        <s v="XANADU MAGARET RIVER MERLOT - AUST MERLOT - 750 ML" u="1"/>
        <s v="STINKY GRINGO MARGARITA - SPECIALTY LIQ - 200 ML" u="1"/>
        <s v="BERINGER CALIFORNIA COLLECTION WH ZNFNDL - WHT ZINFANDEL - 1.5 LTR" u="1"/>
        <s v="BERINGER CALIFORNIA COLLECTION WH ZNFNDL - WHT ZINFANDEL - 187 ML" u="1"/>
        <s v="KENDALL-JACKSON VINTNERS RESERVE CHARDNY - CHARDONNAY - 750 ML" u="1"/>
        <s v="DEWARS WHITE LABEL - SCTCH BTL FGN - 375 ML" u="1"/>
        <s v="MOGEN DAVID 20/20 PEACHES &amp; CREAM - DOM BEVRGE WN - 375 ML" u="1"/>
        <s v="FAT BASTARD PINOT NOIR - FRENCH OTHER - 750 ML" u="1"/>
        <s v="CARLO ROSSI RESERVE WHITE ZINFANDEL - WHT ZINFANDEL - 4.0 LTR" u="1"/>
        <s v="WILLIAM HILL EST WNRY CAB CENTRAL COAST - CABERNET SAUV - 750 ML" u="1"/>
        <s v="JAMESON - IRISH - 1.0 LTR" u="1"/>
        <s v="TRIMBACH PINOT BLANC ALSATIAN WHITE - FRENCH ALSACE - 750 ML" u="1"/>
        <s v="PAUL MASSON GRANDE AMBER PEACH FL BRANDY - PEACH FL BRNY - 50 ML" u="1"/>
        <s v="SEAGRAM'S PEACH FLAVORED VODKA - OTHER FL VODK - 750 ML" u="1"/>
        <s v="CONUNDRUM SPARKLING WINE CALIFORNIA - SPARKLING OTH - 750 ML" u="1"/>
        <s v="SANTA RITA 120 CABERNET SAUVIGNON - CHLE CAB SAUV - 750 ML" u="1"/>
        <s v="BAREFOOT SWEET RED BLEND CALIFORNIA - RED BLND/MRTG - 750 ML" u="1"/>
        <s v="CATHEAD VODKA - VODKA 80 PRF - 750 ML" u="1"/>
        <s v="REDTREE PINOT GRIGIO CALIFORNIA - PN GRIS/GRGIO - 750 ML" u="1"/>
        <s v="LINDEMAN MERLOT BIN 40 SOUTH EAST AUST - AUST MERLOT - 1.5 LTR" u="1"/>
        <s v="UV SILVER VODKA - VODKA 80 PRF - 1.75 LTR" u="1"/>
        <s v="CALYPSO COCONUT FLAVORED RUM - RUM VIRG ISLS - 750 ML" u="1"/>
        <s v="CRIOS DE SUSANA BALBO CABERNET SAUVIGNON - ARGT CAB SAUV - 750 ML" u="1"/>
        <s v="BIG HOUSE PROHIBITION RED CALIFORNIA - RED VARTL OTH - 750 ML" u="1"/>
        <s v="SEVEN FALLS CABERNET SAUV WAHLUKE SLOPE - CABERNET SAUV - 750 ML" u="1"/>
        <s v="THREE WISHES CALIFORNIA CHARDONNAY - CHARDONNAY - 750 ML" u="1"/>
        <s v="LUNA DI LUNA CHARDONNAY/PINOT GRIGIO - ITALIAN OTHER - 750 ML" u="1"/>
        <s v="TENUTA CAPARZO SANGIOVESE - ITALIAN OTHER - 750 ML" u="1"/>
        <s v="BULLEIT 95 RYE STRAIGHT RYE WHISKEY - STRAIGHT RYE - 750 ML" u="1"/>
        <s v="DARK HORSE SAUVIGNON BLANC CALIFORNIA - SAV BL/FME BL - 750 ML" u="1"/>
        <s v="LEESE-FITCH CHARDONNAY CALIFORNIA - CHARDONNAY - 750 ML" u="1"/>
        <s v="ROBERT MONDAVI PRIVATE SELECTION CALIF - CABERNET SAUV - 1.5 LTR" u="1"/>
        <s v="HPNOTIQ  VODKA &amp; COGNAC LIQUEUR - IM OTH SPCLTS - 750 ML" u="1"/>
        <s v="THREE OLIVE FRESH WATERMELON FLAVORD VOD - VODKA IMPORTD - 750 ML" u="1"/>
        <s v="JIM BEAM &amp; COLA 4 - 6 PACKS - CAN COCKTAILS - 375 ML" u="1"/>
        <s v="1800 SILVER TEQUILA W/2 METAL COASTERS - IM TEQ WHITE - 750 ML" u="1"/>
        <s v="NAPA CELLARS CAB SAUVIGNON NAPA VALLEY - CABERNET SAUV - 750 ML" u="1"/>
        <s v="COCOBON RED BLEND CALIFORNIA - RED BLND/MRTG - 750 ML" u="1"/>
        <s v="LUC BELAIRE RARE ROSE SPARKLING FRENCH - FR SPKLNG OTH - 375 ML" u="1"/>
        <s v="HRM REX-GOLIATH CAB SAV AMERICA - CABERNET SAUV - 750 ML" u="1"/>
        <s v="CLOSET FREAK MOSCATO CALIFORNIA - WHT VARTL OTH - 750 ML" u="1"/>
        <s v="SMOKING LOON PINOT NOIR - PINOT NOIR - 750 ML" u="1"/>
        <s v="GREY GOOSE VODKA/LUXURY PCK W/4-STIRRERS - VODKA IMPORTD - 750 ML" u="1"/>
        <s v="BAREFOOT PINK MOSCATO CALIFORNIA - ROSE - 1.5 LTR" u="1"/>
        <s v="SMIRNOFF - VODKA 80 PRF - 750 ML" u="1"/>
        <s v="THREE OLIVES TARTZ FLAVORED VODKA - VODKA IMPORTD - 750 ML" u="1"/>
        <s v="CLICQUOT PONSARDIN DEMI-SEC NV WHITE LBL - FR CHAMPAGNE - 750 ML" u="1"/>
        <s v="CONCANNON MERLOT CENTRAL COAST - MERLOT - 750 ML" u="1"/>
        <s v="VINCENT LATASTE MERLOT VIN DE FRANCE - FRENCH OTHER - 750 ML" u="1"/>
        <s v="EPIC VODKA - VODKA 80 PRF - 1.75 LTR" u="1"/>
        <s v="MAKER'S MARK 46 W/2-ROCK GLASSES - STRT BOURBON - 750 ML" u="1"/>
        <s v="JOHNNIE WALKER BLACK - SCTCH BTL FGN - 750 ML" u="1"/>
        <s v="JACK DANIELS BLACK LABEL - TENN WHISKEY - 750 ML" u="1"/>
        <s v="BLACK BOX MERLOT BOX WINE CALIFORNIA - MERLOT - 3.0 LTR" u="1"/>
        <s v="RAYNAL VSOP NAPOLEON - IM FR BRANDY - 750 ML" u="1"/>
        <s v="B AND B DOM - IM PROP SPCLY - 750 ML" u="1"/>
        <s v="BURNETT'S VODKA 80 PROOF - VODKA 80 PRF - 375 ML" u="1"/>
        <s v="SMIRNOFF - VODKA 1OO PRF - 375 ML" u="1"/>
        <s v="TANQUERAY STERLING - VODKA IMPORTD - 1.75 LTR" u="1"/>
        <s v="VRAC ROSE VDP MEDITERRANEE - FRENCH RHONE - 750 ML" u="1"/>
        <s v="BUZZBALLZ MIXED PACK:PH/TQ/CH/STR/APL/CR - COCKTL OTHER - 200 ML" u="1"/>
        <s v="MEZZACORONA PINOT GRIGIO - ITL PIN GRIGO - 1.5 LTR" u="1"/>
        <s v="MONDAVI CK CHARDONNAY - CHARDONNAY - 750 ML" u="1"/>
        <s v="DEKUYPER WATERMELON PUCKER SCHNAPPS - OTHER SCHNAPP - 750 ML" u="1"/>
        <s v="BOMBAY SAPPHIRE EAST GIN - GIN IMPORTED - 750 ML" u="1"/>
        <s v="JOSE CUERVO ESPECIAL SILVER - IM TEQ WHITE - 375 ML" u="1"/>
        <s v="BULLY HILL LOVE GOAT RED - RED GENRC OTH - 750 ML" u="1"/>
        <s v="RUM CHATA HORCHATA CREAM LIQ (RUM BASE) - SPECIALTY LIQ - 375 ML" u="1"/>
        <s v="EL JIMADOR SILVER TEQUILA (WAS BLANCO) - IM TEQ WHITE - 750 ML" u="1"/>
        <s v="GALLO FAMILY VINEYARDS TWIN VLY SAUV BLC - SAV BL/FME BL - 1.5 LTR" u="1"/>
        <s v="TALBOTT KALI HART PINOT NOIR - PINOT NOIR - 750 ML" u="1"/>
        <s v="BEAULIEU CAB SAUV (WAS BEAUTOUR) COASTAL - CABERNET SAUV - 750 ML" u="1"/>
        <s v="LINE 39 EXCURSION RED BLEND CALIFORNIA - RED BLND/MRTG - 750 ML" u="1"/>
        <s v="NEW AMSTERDAM RED BERRY FLAVORED VODKA - OTHER FL VODK - 375 ML" u="1"/>
        <s v="SAILOR JERRY SPICED NAVY RUM - RUM VIRG ISLS - 750 ML" u="1"/>
        <s v="COLOMBO SWEET - IMP MARSALA - 750 ML" u="1"/>
        <s v="CAPTAIN MORGAN'S PARROT BAY (COCONUT) - RUM VIRG ISLS - 1.75 LTR" u="1"/>
        <s v="DECOY CABERNET SAUVIGNON NAPA VALLEY - CABERNET SAUV - 750 ML" u="1"/>
        <s v="99 WHIPPED CREAM FLAVOR SCHNAPPS - OTHER SCHNAPP - 750 ML" u="1"/>
        <s v="ARISTOCRAT SUPREME - VODKA 80 PRF - 1.75 LTR" u="1"/>
        <s v="PORTA VITA ROSATO DELLE VENEZIE - ITL RSTO/BLSH - 1.5 LTR" u="1"/>
        <s v="WILLAMETTE VALLEY ESTATE PINOT NOIR - PINOT NOIR - 750 ML" u="1"/>
        <s v="MACMURRAY RANCH PINOT NOIR SONOMA COAST - PINOT NOIR - 750 ML" u="1"/>
        <s v="BURNETT'S VODKA 80 PROOF - VODKA 80 PRF - 1.0 LTR" u="1"/>
        <s v="WILLIAM HILL ESTATE CAB SAUV NORTH COAST - CABERNET SAUV - 750 ML" u="1"/>
        <s v="NEW AMSTERDAM VODKA - VODKA 80 PRF - 100 ML" u="1"/>
        <s v="YELLOW TAIL MOSCATO SE AUSTRALIA - AUST OTHR WHT - 1.5 LTR" u="1"/>
        <s v="ALIZE RED PASSION - IM OTH SPCLTS - 750 ML" u="1"/>
        <s v="GALLO FAMILY VINEYARDS SWEET PEACH - FRUIT OTHER - 1.5 LTR" u="1"/>
        <s v="FFC DIRECTOR'S CUT CHRD RUSSIAN RIVER VL - CHARDONNAY - 750 ML" u="1"/>
        <s v="KINKY GREEN LIQUEUR (VODKA BASE) - SPECIALTY LIQ - 750 ML" u="1"/>
        <s v="BACARDI ANEJO RUM FROM MEXICO - IM RUM OTHER - 750 ML" u="1"/>
        <s v="THE FEDERALIST CABERNET SAUVIGNON LODI - CABERNET SAUV - 750 ML" u="1"/>
        <s v="NEW AMSTERDAM VODKA - VODKA 80 PRF - 200 ML" u="1"/>
        <s v="TWISTED SHOTZ SEX ON THE BEACH:PEAR/VANL - IM OTH SPCLTS - 100 ML" u="1"/>
        <s v="JACQUIN'S PENNSYLVANIA DUTCH EGG NOG - LW PF CKTL MX - 1.75 LTR" u="1"/>
        <s v="LIBERTY CREEK MOSCATO CALIFORNIA - DM MSCTL/MSCT - 1.5 LTR" u="1"/>
        <s v="STAGS' LEAP WINERY MERLOT NAPA VALLEY - MERLOT - 750 ML" u="1"/>
        <s v="COOK'S SWEET ROSE CALIFORNIA BLUSH CHAMP - CHAMP PNK/RED - 750 ML" u="1"/>
        <s v="MR BOSTON SOUR APPLE SCHNAPPS - OTHER SCHNAPP - 1.0 LTR" u="1"/>
        <s v="SEAGRAM CROWN ROYAL EXTRA RARE - CANDN BTL CAN - 750 ML" u="1"/>
        <s v="ECCO DOMANI PNT GRG BLACK LABEL SCREWCAP - ITL PIN GRIGO - 750 ML" u="1"/>
        <s v="BUSHMILLS ORIGINAL W/2 ICE MOLDS - IRISH - 750 ML" u="1"/>
        <s v="JAGERMEISTER - IM OTH SPCLTS - 1.75 LTR" u="1"/>
        <s v="BACKHOUSE CALIFORNIA CHARDONNAY - CHARDONNAY - 750 ML" u="1"/>
        <s v="TAYLOR - DOM PORT TWNY - 1.5 LTR" u="1"/>
        <s v="KRUTZ FAMILY MAGNOLIA PINOT NOIR CAL - PINOT NOIR - 750 ML" u="1"/>
        <s v="TAAKA PINK LEMONADE FLAVORED VODKA - OTHER FL VODK - 750 ML" u="1"/>
        <s v="CROWN ROYAL NORTHERN HARVEST RYE - CANDN BTL CAN - 375 ML" u="1"/>
        <s v="DEKUYPER BLUE - CURACAO - 750 ML" u="1"/>
        <s v="EXCLUSIV 9 PINEAPPLE VODKA - VODKA IMPORTD - 750 ML" u="1"/>
        <s v="14 HANDS HOT TO TROT WHITE BLD WASHINGTN - WHT BLND/MRTG - 750 ML" u="1"/>
        <s v="LAS ROCAS DE SAN ALEJANDRO GARNACHA - SPAIN - 750 ML" u="1"/>
        <s v="REDWOOD CREEK CALIFORNIA CHARDONNAY - CHARDONNAY - 750 ML" u="1"/>
        <s v="CARLO ROSSI MERLOT CALIFORNIA - MERLOT - 5 LTR+" u="1"/>
        <s v="GALLO FAMILY VINEYARDS TWIN VLLY CAL NV - PN GRIS/GRGIO - 1.5 LTR" u="1"/>
        <s v="BLACK BOX CABERNET SAUV VALLE CENTRAL - CHLE CAB SAUV - 500 ML" u="1"/>
        <s v="THREE OLIVES CHERRY FLAVORED VODKA - VODKA IMPORTD - 750 ML" u="1"/>
        <s v="SEVEN DEADLY RED LODI - RED BLND/MRTG - 750 ML" u="1"/>
        <s v="ZONIN PROSECCO BLACK LABEL - ITL SPARKLING - 187 ML" u="1"/>
        <s v="SVEDKA STRAWBERRY LEMONADE FLAVORED VOD - VODKA IMPORTD - 750 ML" u="1"/>
        <s v="BLACKSTONE CAB SAUVIGNON CALIFORNIA - CABERNET SAUV - 750 ML" u="1"/>
        <s v="RELSKA 80PRF PREMIUM BLD VODKA SPECIALTY - SPECIALTY LIQ - 1.0 LTR" u="1"/>
        <s v="C K MONDAVI MERLOT - MERLOT - 750 ML" u="1"/>
        <s v="DEEP EDDY RUBY RED GRAPEFRUIT FLVRD VOD - OTHER FL VODK - 750 ML" u="1"/>
        <s v="TIM SMITH CLIMAX MOONSHINE - MISC US WHSKY - 750 ML" u="1"/>
        <s v="THE LITTLE PENGUIN CABERNET SAUVIGNON - AUST CAB SAUV - 1.5 LTR" u="1"/>
        <s v="JACK DANIELS TENNESSEE STRAIGHT RYE - STRAIGHT RYE - 750 ML" u="1"/>
        <s v="CONUNDRUM PROPRIETARY CALIFORNIA RD BLND - RED BLND/MRTG - 750 ML" u="1"/>
        <s v="CREME DE LYS CHARDONNAY CALIFORNIA - CHARDONNAY - 750 ML" u="1"/>
        <s v="PETER VELLA CHABLIS - CHABLIS - 5 LTR+" u="1"/>
        <s v="SEAGRAMS V O - CANDN BTL CAN - 1.75 LTR" u="1"/>
        <s v="LIVINGSTON CELLARS RED ROSE - ROSE - 3.0 LTR" u="1"/>
        <s v="SEBASTIANI MERLOT (WAS CASK) SONOMA CTY - MERLOT - 750 ML" u="1"/>
        <s v="OLD GRAND DAD SPECIAL SELECT - STRT BOURBON - 750 ML" u="1"/>
        <s v="SEBASTIANI SONOMA COAST PINOT NOIR - PINOT NOIR - 750 ML" u="1"/>
        <s v="OLE SMOKY TENNESSEE MNSH SHINE NOG MNSHN - WHISKY SPCLTY - 750 ML" u="1"/>
        <s v="SUTTER HOME WHITE - WHT ZINFANDEL - 1.5 LTR" u="1"/>
        <s v="CIROC PEACH FLAVORED VODKA SPECIALTY - IM OTH SPCLTS - 1.0 LTR" u="1"/>
        <s v="WHITEHAVEN SAUV BLNC MARLBRGH NEW ZEALND - NEW ZEALAND - 750 ML" u="1"/>
        <s v="MALIBU WITH NON ALCOHOLIC MIXER - IM RUM OTHER - 1.75 LTR" u="1"/>
        <s v="LA CREMA CHARDONNAY MONTEREY - CHARDONNAY - 750 ML" u="1"/>
        <s v="MACMURRAY RANCH CHARDONNAY SONOMA COAST - CHARDONNAY - 750 ML" u="1"/>
        <s v="CUERVO ESPECIAL - IM TEQ GOLD - 1.0 LTR" u="1"/>
        <s v="BILTMORE ESTATE PINOT NOIR - PINOT NOIR - 750 ML" u="1"/>
        <s v="PIKESVILLE 110 PROOF STRAIGHT RYE - STRAIGHT RYE - 750 ML" u="1"/>
        <s v="PLACIDO PINOT GRIGIO DELLE VENEZIE - ITL PIN GRIGO - 1.5 LTR" u="1"/>
        <s v="CANADIAN RICH AND RARE - CANDN BTL U S - 375 ML" u="1"/>
        <s v="PLANTATION EXTRA OLD 20YR ANNIVERSAY RUM - IM RUM OTHER - 750 ML" u="1"/>
        <s v="HIRAM WALKER PEACH SCHNAPPS - OTHER SCHNAPP - 1.0 LTR" u="1"/>
        <s v="MCCORMICK TRIPLE SEC - TRIPLE SEC - 1.0 LTR" u="1"/>
        <s v="GENTLEMAN JACK - TENN WHISKEY - 375 ML" u="1"/>
        <s v="SAILOR JERRY SPICED NAVY RUM - RUM VIRG ISLS - 1.0 LTR" u="1"/>
        <s v="LIBERTY CREEK CALIFORNIA WHITE ZINFANDEL - WHT ZINFANDEL - 1.5 LTR" u="1"/>
        <s v="SALIGNAC V S - IM COGNAC - 1.75 LTR" u="1"/>
        <s v="BAREFOOT SAUVIGNON BLANC - SAV BL/FME BL - 750 ML" u="1"/>
        <s v="SEGURA VIUDAS BRUT RESERVA - SPANISH SPKLN - 750 ML" u="1"/>
        <s v="BOONE'S FARM SANGRIA - TABLE OTHER - 750 ML" u="1"/>
        <s v="ARISTOCRAT SUPREME GOLD TEQUILA - IM TEQ GOLD - 1.0 LTR" u="1"/>
        <s v="NEW AMSTERDAM ORANGE FLAVORED VODKA - ORNGE FL VODK - 750 ML" u="1"/>
        <s v="STERLING VINTNER'S COLLECTION CAB SAUV - CABERNET SAUV - 750 ML" u="1"/>
        <s v="JACK DANIELS TENNESSEE HONEY W/FLASK - WHISKY SPCLTY - 750 ML" u="1"/>
        <s v="CAMPARI BITTERS - IM OTH SPCLTS - 750 ML" u="1"/>
        <s v="CRUZAN WHITE - RUM VIRG ISLS - 750 ML" u="1"/>
        <s v="RIUNITE LAMBRUSCO 1/2 PACK - ITL LAMBRUSCO - 3.0 LTR" u="1"/>
        <s v="CASTLE ROCK MERLOT COLUMBIA VALLEY - MERLOT - 750 ML" u="1"/>
        <s v="LINDEMANS BIN 65 CHARDONNAY - AUST CHARDNNY - 750 ML" u="1"/>
        <s v="CHATEAU ST JEAN CHARDONNAY NORTH COAST - CHARDONNAY - 750 ML" u="1"/>
        <s v="LIVINGSTON CELLARS WHITE ZINFANDEL - WHT ZINFANDEL - 3.0 LTR" u="1"/>
        <s v="JIM BEAM HONEY - MISC US WHSKY - 375 ML" u="1"/>
        <s v="BELLA SERA PINOT GRIGIO - ITL PIN GRIGO - 750 ML" u="1"/>
        <s v="EVAN WILLIAMS PEACH - SPECIALTY LIQ - 750 ML" u="1"/>
        <s v="E &amp; J VANILLA (BRANDY W/VANILLA LIQUEUR) - SPECIALTY LIQ - 50 ML" u="1"/>
        <s v="CHRISTIAN BRANDY VS - GRAPE BRANDY - 750 ML" u="1"/>
        <s v="ROBERT MONDAVI WOODBRIDGE MOSCATO CAL - WHT VARTL OTH - 1.5 LTR" u="1"/>
        <s v="THE WISHING TREE SHIRAZ - AUST SHIRAZ - 750 ML" u="1"/>
        <s v="RYAN'S ORIGINAL CREME - CREMES OTHER - 1.0 LTR" u="1"/>
        <s v="COLUMBIA CREST CHARDONNAY GRAND ESTATES - CHARDONNAY - 750 ML" u="1"/>
        <s v="DEEP EDDY VODKA - VODKA 80 PRF - 1.75 LTR" u="1"/>
        <s v="BRIDLEWOOD EST BLEND 175 CENTRAL COAST - RED BLND/MRTG - 750 ML" u="1"/>
        <s v="NEW AMSTERDAM - GIN DOMESTIC - 375 ML" u="1"/>
        <s v="BREAD &amp; BUTTER CHARDONNAY CALIFORNIA - CHARDONNAY - 750 ML" u="1"/>
        <s v="DEKUYPER TRIPLE SEC - TRIPLE SEC - 750 ML" u="1"/>
        <s v="JOSE CUERVO LIME MARGARITA CAN 6-4 PACK - CAN COCKTAILS - 200 ML" u="1"/>
        <s v="SEAGRAM'S PINEAPPLE TWISTED GIN - OTHER FLA GIN - 750 ML" u="1"/>
        <s v="JEREMIAH WEED SWEET TEA FLAVORED VODKA - OTHER FL VODK - 750 ML" u="1"/>
        <s v="MR BOSTON'S PEACH ORCHARD - OTHER SCHNAPP - 1.0 LTR" u="1"/>
        <s v="CRUZAN PINEAPPLE FLAVORED V.I. RUM - RUM VIRG ISLS - 750 ML" u="1"/>
        <s v="FRANZIA VINTNER SELECT PINOT NR/CARMENRE - CHLE OTHR RED - 5 LTR+" u="1"/>
        <s v="WILLIAM HILL EST WINERY MER CENTRL COAST - MERLOT - 750 ML" u="1"/>
        <s v="MCMANIS FAMILY VYRD PN NOIR CALIFORNIA - PINOT NOIR - 750 ML" u="1"/>
        <s v="OLD TAYLOR STRAIGHT BOURBON - STRT BOURBON - 1.75 LTR" u="1"/>
        <s v="JAMESON - IRISH - 1.75 LTR" u="1"/>
        <s v="LEESE-FETCH PINOT NOIR CALIFORNIA - PINOT NOIR - 750 ML" u="1"/>
        <s v="KENDALL-JACKSON SYRAH VINTNERS RESERVE - SHIRAZ/SYRAH - 750 ML" u="1"/>
        <s v="EST.1975 NORTH COAST CABERNET SAUVIGNON - CABERNET SAUV - 750 ML" u="1"/>
        <s v="BLUE CHAIR BAY PINEAPPLE RUM CREAM - CREMES OTHER - 750 ML" u="1"/>
        <s v="BOGLE CHARDONNAY CLARKSBURG &amp; MONTEREY - CHARDONNAY - 750 ML" u="1"/>
        <s v="MOGEN DAVID 20/20 BLUE RASPBERRY - DOM BEVRGE WN - 375 ML" u="1"/>
        <s v="BELVEDERE POLISH VODKA - VODKA IMPORTD - 750 ML" u="1"/>
        <s v="DRAMBUIE LIQUEUR - IM PROP SPCLY - 750 ML" u="1"/>
        <s v="HENNESSY X O - IM COGNAC - 750 ML" u="1"/>
        <s v="CROWN ROYAL MAPLE FINISHED FLAVORED WHSK - CANDN BTL CAN - 750 ML" u="1"/>
        <s v="MILES - GIN DOMESTIC - 200 ML" u="1"/>
        <s v="MURPHY-GOODE MERLOT ALEXANDER VALLEY - MERLOT - 750 ML" u="1"/>
        <s v="VINCENT LATASTE GRENACHE VIN DE FRANCE - FRENCH OTHER - 750 ML" u="1"/>
        <s v="CAZADORES BLANCO TEQUILA WHITE - IM TEQ WHITE - 750 ML" u="1"/>
        <s v="BERINGER WHITE ZINFANDEL MOSCATO CAL - RED BLND/MRTG - 750 ML" u="1"/>
        <s v="MYERS ORIGINAL DARK - IM RUM JMICAN - 1.75 LTR" u="1"/>
        <s v="JIM BEAM APPLE FLAVORED WHISKEY - MISC US WHSKY - 375 ML" u="1"/>
        <s v="CANADIAN MIST - CANDN BTL U S - 200 ML" u="1"/>
        <s v="CALVERT EXTRA - BLENDED WHSKY - 200 ML" u="1"/>
        <s v="ROBERT MONDAVI PRVT SL PNT GRG CNTRL CST - PN GRIS/GRGIO - 750 ML" u="1"/>
        <s v="CUPCAKE ANGEL FOOD WHITE CALIFORNIA - WHT GENRC OTH - 750 ML" u="1"/>
        <s v="JACOB'S CREEK CABERNET SAUVIGNON RESERVE - AUST CAB SAUV - 750 ML" u="1"/>
        <s v="EL MAYOR BLANCO - IM TEQ WHITE - 750 ML" u="1"/>
        <s v="OAKHEART ORIGINAL SPICED RUM - RUM PUER RICO - 750 ML" u="1"/>
        <s v="E &amp; J GALLO SUPERIOR RESERVE VSOP - GRAPE BRANDY - 200 ML" u="1"/>
        <s v="RUSSELL'S RESERVE SINGLE BARREL WHISKEY - STRT BOURBON - 750 ML" u="1"/>
        <s v="CAVIT COLLECTION MOSCATO PROVENCIA D PVA - ITALIAN OTHER - 750 ML" u="1"/>
        <s v="GREY GOOSE IMPORTED VODKA - VODKA IMPORTD - 1.75 LTR" u="1"/>
        <s v="MENAGE A TROIS ROSE CALIFORNIA - ROSE - 750 ML" u="1"/>
        <s v="LINE 39 CABERNET SAUVIGNON LAKE COUNTY - CABERNET SAUV - 750 ML" u="1"/>
        <s v="MOGEN DAVID BLACKBERRY - DOM KOSHER WN - 3.0 LTR" u="1"/>
        <s v="MOET AND CHANDON IMPERIAL - FR CHAMPAGNE - 187 ML" u="1"/>
        <s v="DRY CREEK CABERNET SAUVIGNON - CABERNET SAUV - 750 ML" u="1"/>
        <s v="14 HANDS HOT TO TROT RED BLEND WASHINGTN - RED BLND/MRTG - 750 ML" u="1"/>
        <s v="WESTERN SON WATERMELON FLAVORED VODKA - OTHER FL VODK - 750 ML" u="1"/>
        <s v="CAPTAIN MORGAN SPICED 100 PROOF RUM - RUM VIRG ISLS - 750 ML" u="1"/>
        <s v="BOGLE FUME/SAUVIGNON BLANC - SAV BL/FME BL - 750 ML" u="1"/>
        <s v="APEROL LIQUEUR - IM OTH SPCLTS - 750 ML" u="1"/>
        <s v="WINDSOR CANADIAN BLENDED CANADIAN WHISKY - CANDN BTL U S - 1.75 LTR" u="1"/>
        <s v="MEUKOW VS COGNAC - IM COGNAC - 375 ML" u="1"/>
        <s v="KORBEL SWEET ROSE - CHAMP PNK/RED - 750 ML" u="1"/>
        <s v="THE NAKED GRAPE HARVEST RED BLEND CAL - RED BLND/MRTG - 3.0 LTR" u="1"/>
        <s v="CLINE CASHMERE CALIFORNIA - RED BLND/MRTG - 750 ML" u="1"/>
        <s v="THE MACALLAN 12 YEAR - SCTCH BTL FGN - 750 ML" u="1"/>
        <s v="TORADA REPOSADO - IM TEQ GOLD - 750 ML" u="1"/>
        <s v="DELICATO CALIFORNIA CHARDONNAY - CHARDONNAY - 1.5 LTR" u="1"/>
        <s v="ST SUPERY CHARDONNAY OAK FREE NAPA VALLY - CHARDONNAY - 750 ML" u="1"/>
        <s v="PAUL MASSON GRANDE AMBER - GRAPE BRANDY - 375 ML" u="1"/>
        <s v="BUCHANANS 18YR OLD SPECIAL RESERVE - SCTCH BTL FGN - 750 ML" u="1"/>
        <s v="SUTTER HOME WHITE MERLOT (WAS MRLT ROSE) - WHITE MERLOT - 187 ML" u="1"/>
        <s v="ROBERT MONDAVI WOODBRIDGE CALIFORNIA - CHARDONNAY - 750 ML" u="1"/>
        <s v="PATRON SILVER TEQUILA - IM TEQ WHITE - 200 ML" u="1"/>
        <s v="VENDANGE SAUVIGNON BLANC - SAV BL/FME BL - 1.5 LTR" u="1"/>
        <s v="STOLICHNAYA CITROS - VODKA IMPORTD - 750 ML" u="1"/>
        <s v="CLINE PINOT NOIR SONOMA COAST - PINOT NOIR - 750 ML" u="1"/>
        <s v="JIM BEAM - STRT BOURBON - 750 ML TRV" u="1"/>
        <s v="CROWN ROYAL BLACK CANADIAN WHISKY - CANDN BTL CAN - 750 ML" u="1"/>
        <s v="E &amp; J XO BRANDY - GRAPE BRANDY - 750 ML" u="1"/>
        <s v="JOHNNIE WALKER RED LABEL - SCTCH BTL FGN - 375 ML" u="1"/>
        <s v="PATRON CITRONGE MANGO LIQUEUR - IM OTH SPCLTS - 750 ML" u="1"/>
        <s v="BOMBAY - GIN IMPORTED - 1.75 LTR" u="1"/>
        <s v="CANADIAN DELUXE 3 YEAR - CANDN BTL U S - 1.75 LTR" u="1"/>
        <s v="KENDALL-JACKSON VINTNERS RESERVE CHARDNY - CHARDONNAY - 375 ML" u="1"/>
        <s v="LA POSTA DEL VINATERO ANGEL PAULUCCI VYD - ARGT MALBEC - 750 ML" u="1"/>
        <s v="BERINGER PINOT GRIGIO AMERICAN - PN GRIS/GRGIO - 1.5 LTR" u="1"/>
        <s v="BAREFOOT PINOT NOIR CALIFORNIA (PET) - PINOT NOIR - 187 ML" u="1"/>
        <s v="CARLO ROSSI CABERNET SAUVIGNON CALIFRNIA - CABERNET SAUV - 4.0 LTR" u="1"/>
        <s v="YELLOW TAIL RIESLING - AUST OTHR WHT - 1.5 LTR" u="1"/>
        <s v="MR BOSTON TRIPLE SEC - TRIPLE SEC - 1.0 LTR" u="1"/>
        <s v="BARONE FINI VALDADIGE PINOT GRIGIO - ITL PIN GRIGO - 750 ML" u="1"/>
        <s v="LIBERTY CREEK CALIFORNIA CABERNET SAUVGN - CABERNET SAUV - 1.5 LTR" u="1"/>
        <s v="LIVINGSTON CELLAR PNT GRIGIO CALIFORNIA - PN GRIS/GRGIO - 1.5 LTR" u="1"/>
        <s v="SEAGRAMS GIN AND JUICE RED FURY - LW PF CKTL MX - 750 ML" u="1"/>
        <s v="YELLOW TAIL MOSCATO SE AUSTRALIA - AUST OTHR WHT - 750 ML" u="1"/>
        <s v="CASTLE ROCK CHARDONNAY CENTRAL COAST - CHARDONNAY - 750 ML" u="1"/>
        <s v="TIKAL AMORIO MALBEC MENDOZA - ARGT MALBEC - 750 ML" u="1"/>
        <s v="CAPTAIN MORGAN ORIGINAL SPICED - RUM VIRG ISLS - 750 ML TRV" u="1"/>
        <s v="PAUL MASSON GRANDE AMBER - GRAPE BRANDY - 1.0 LTR" u="1"/>
        <s v="MENAGE A TROIS PINOT NOIR CALIFORNIA - PINOT NOIR - 750 ML" u="1"/>
        <s v="COPPER RIDGE MERLOT - MERLOT - 750 ML" u="1"/>
        <s v="BURNETT'S WHITE RUM - RUM VIRG ISLS - 1.75 LTR" u="1"/>
        <s v="FETZER CHARDONNAY CALIFORNIA - CHARDONNAY - 750 ML" u="1"/>
        <s v="KENWOOD PINOT NOIR RUSSIAN RIVER - PINOT NOIR - 750 ML" u="1"/>
        <s v="TOKI SUNTORY JAPANESE WHISKY - IM OTH WHISKY - 750 ML" u="1"/>
        <s v="MCCORMICK (PET) - GIN DOMESTIC - 375 ML" u="1"/>
        <s v="ROBERT MONDAVI MERLOT - MERLOT - 750 ML" u="1"/>
        <s v="PLYMOUTH - GIN IMPORTED - 750 ML" u="1"/>
        <s v="BAREFOOT SWEET RED BLEND CALIFORNIA(PET) - RED BLND/MRTG - 187 ML" u="1"/>
        <s v="PATRON SILVER TEQUILA - IM TEQ WHITE - 375 ML" u="1"/>
        <s v="MAN VINTNERS CAB SAV WESTRN CAPE COASTAL - SOUTH AFRICA - 750 ML" u="1"/>
        <s v="HIGH WEST RENDEZVOUS RYE WHISKEY - STRAIGHT RYE - 750 ML" u="1"/>
        <s v="SALIGNAC V S - IM COGNAC - 375 ML" u="1"/>
        <s v="ABSOLUT VANILIA - VODKA IMPORTD - 750 ML" u="1"/>
        <s v="FFC VOTRE SANTE CHARDONNAY CALIFORNIA - CHARDONNAY - 750 ML" u="1"/>
        <s v="YELLOW TAIL SANGRIA - AUST OTHR RED - 1.5 LTR" u="1"/>
        <s v="MIDNIGHT MOON MOONSHINE STRAWBERRY - SPECIALTY LIQ - 750 ML" u="1"/>
        <s v="APOTHIC WINEMAKER'S BLND:CHRD/RSLNG/MSCT - WHT BLND/MRTG - 750 ML" u="1"/>
        <s v="BACARDI GOLD DARK RUM - RUM PUER RICO - 1.75 LTR" u="1"/>
        <s v="CUPCAKE CABERNET SAUVIGNON CENTRAL COAST - CABERNET SAUV - 750 ML" u="1"/>
        <s v="MAESTRO DOBEL DIAMANTE REPOSADO TEQUILA - IM TEQ GOLD - 750 ML" u="1"/>
        <s v="COURVOISIER V S - IM COGNAC - 100 ML" u="1"/>
        <s v="SMIRNOFF GREEN APPLE FLAVORED (DSS) - SPECIALTY LIQ - 50 ML" u="1"/>
        <s v="MONTEZUMA - IM TEQ GOLD - 1.75 LTR" u="1"/>
        <s v="SMIRNOFF (PET) - VODKA 80 PRF - 1.75 LTR" u="1"/>
        <s v="BALVENIE CARRIBEAN CASK 14YR SINGLE MALT - SCTCH BTL FGN - 750 ML" u="1"/>
        <s v="DONA SOL MERLOT CALIFORNIA - MERLOT - 1.5 LTR" u="1"/>
        <s v="MALIBU ISLAND MELON FLAVORED RUM* - IM RUM OTHER - 750 ML" u="1"/>
        <s v="TX STRAIGHT BOURBON (TEXAS) - MISC US WHSKY - 750 ML" u="1"/>
        <s v="RICHARDS WILD IRISH ROSE GRAPE RED TABLE - RED GENRC OTH - 750 ML" u="1"/>
        <s v="CAVIT COLLECTION MOSCATO PROVENCIA D PVA - ITALIAN OTHER - 1.5 LTR" u="1"/>
        <s v="NEW AMSTERDAM RED BERRY FLAVORED VODKA - OTHER FL VODK - 200 ML" u="1"/>
        <s v="MELLOW CORN - CORN OVER 2YR - 750 ML" u="1"/>
        <s v="MUMM NAPA CUVEE M - CHMPAGNE BRUT - 750 ML" u="1"/>
        <s v="CHATEAU DU PORT MALBEC CAHORS - FRENCH OTHER - 750 ML" u="1"/>
        <s v="JOSE CUERVO AUTHENTIC STRAWBERRY LIME - LW PF CKTL MX - 750 ML" u="1"/>
        <s v="MONKEY BAY SAUVIGNON BLANC - NEW ZEALAND - 750 ML" u="1"/>
        <s v="MONOPOLOWA WHITE LABEL (OLD LABEL) - VODKA IMPORTD - 750 ML" u="1"/>
        <s v="KENDALL-JACKSON PROPRIETORS GRAND RESRVE - MERLOT - 750 ML" u="1"/>
        <s v="KHORTYTSA PLATINUM UKRAINE VODKA - VODKA IMPORTD - 1.75 LTR" u="1"/>
        <s v="GALLO FAMILY VINEYARDS MRLT TWIN VALLEY - MERLOT - 187 ML" u="1"/>
        <s v="PYRAT PLANTERS GOLD XO RESERVE ANGUILLAN - IM RUM OTHER - 750 ML" u="1"/>
        <s v="VEUVE DU VERNAY BRUT SPARKLING WINE - FR SPKLNG OTH - 750 ML" u="1"/>
        <s v="KATE &amp; ARNOLD SAUVIGNON BLANC CALIFORNIA - SAV BL/FME BL - 750 ML" u="1"/>
        <s v="HESS SELECT CHARDONNAY - CHARDONNAY - 750 ML" u="1"/>
        <s v="KETEL ONE DUTCH VODKA - VODKA IMPORTD - 375 ML" u="1"/>
        <s v="MONDAVI CK MERLOT - CABERNET SAUVIGNON - RED BLND/MRTG - 1.5 LTR" u="1"/>
        <s v="BOLS TRIPLE SEC 30 PROOF - TRIPLE SEC - 1.0 LTR" u="1"/>
        <s v="REDEMPTION HIGH RYE STRAIGHT BOURBON - STRT BOURBON - 750 ML" u="1"/>
        <s v="PUCKER WATERMELON WOW FLAVORED VODKA - OTHER FL VODK - 750 ML" u="1"/>
        <s v="CHALK HILL CHARDONNAY SONOMA COAST - CHARDONNAY - 750 ML" u="1"/>
        <s v="A TO Z OREGON PINOT NOIR - PINOT NOIR - 750 ML" u="1"/>
        <s v="SEAGRAMS GIN &amp; JUICE (CITRUS) - LW PF CKTL MX - 750 ML" u="1"/>
        <s v="1800 SILVER - IM TEQ WHITE - 200 ML" u="1"/>
        <s v="MARQUES RISCAL RED RIOJA - SPAIN - 750 ML" u="1"/>
        <s v="GNARLY HEAD AUTHENTIC RED CALIFORNIA - RED BLND/MRTG - 750 ML" u="1"/>
        <s v="BURNETT'S BLUE RASPBERRY FLAVORED VODKA - OTHER FL VODK - 750 ML" u="1"/>
        <s v="BELLE AMBIANCE PINOT NOIR CALIFORNIA - PINOT NOIR - 750 ML" u="1"/>
        <s v="100 PIPERS - SCOTCH BTL US - 750 ML" u="1"/>
        <s v="LIVINGSTON CELLARS RHINE - RHINE - 3.0 LTR" u="1"/>
        <s v="BELLE GLOS DAIRYMAN VINEYARD PN NR RRV - PINOT NOIR - 750 ML" u="1"/>
        <s v="BAREFOOT CELLARS PINOT GRIGIO CALIFORNIA - PN GRIS/GRGIO - 1.5 LTR" u="1"/>
        <s v="GRAND MURIEL ORANGE FLAVORED LIQUEUR - SPECIALTY LIQ - 750 ML" u="1"/>
        <s v="FETZER CHARDONNAY CALIFORNIA - CHARDONNAY - 1.5 LTR" u="1"/>
        <s v="MIDDLE SISTER REBEL RED CALIFORNIA - RED BLND/MRTG - 750 ML" u="1"/>
        <s v="AMERICAN ANTHEM VODKA - VODKA 80 PRF - 750 ML" u="1"/>
        <s v="GALLO - DOM VRMTH SWT - 750 ML" u="1"/>
        <s v="PRISONER BLINDFOLD WHITE BLEND CAL - WHT BLND/MRTG - 750 ML" u="1"/>
        <s v="HOB NOB PINOT NOIR VIN DE PAYS D'OC - FRENCH OTHER - 750 ML" u="1"/>
        <s v="SALIGNAC V S - IM COGNAC - 1.0 LTR" u="1"/>
        <s v="CRUZ GARCIA REAL SANGRIA RED BAG IN BOX - SPAIN - 3.0 LTR" u="1"/>
        <s v="HAYES RANCH BEST FOOT FORWARD CNTRL CST - CHARDONNAY - 750 ML" u="1"/>
        <s v="GRAND MARNIER - IM PROP SPCLY - 200 ML" u="1"/>
        <s v="KRAKEN BLCK SPCD CERAMIC/CRMC TIKI GLASS - RUM U S - 750 ML" u="1"/>
        <s v="SWEET MAGNOLIA - TABLE OTHER - 750 ML" u="1"/>
        <s v="J.WRAY GOLD JAMAICAN RUM - IM RUM JMICAN - 750 ML" u="1"/>
        <s v="GEORGE DICKEL O #8 - TENN WHISKEY - 750 ML" u="1"/>
        <s v="EXCLUSIV 7 PEACH FLAVORED VODKA MOLDOVA - VODKA IMPORTD - 200 ML" u="1"/>
        <s v="JAGERMEISTER - IM OTH SPCLTS - 375 ML" u="1"/>
        <s v="VIN VAULT MERLOT CALIFORNIA - MERLOT - 3.0 LTR" u="1"/>
        <s v="RIO GRANDE - IM TEQ GOLD - 1.75 LTR" u="1"/>
        <s v="EVAN WILLIAMS 1783 - STRT BOURBON - 1.75 LTR" u="1"/>
        <s v="CAPTAIN MORGAN PARROT BAY CCCNT 90P(PET) - RUM VIRG ISLS - 750 ML TRV" u="1"/>
        <s v="CAPTAIN MORGAN PARROT BAY PINEAPPLE(PET) - RUM VIRG ISLS - 750 ML TRV" u="1"/>
        <s v="MIRASSOU MOSCATO CALIFORNIA - WHT VARTL OTH - 750 ML" u="1"/>
        <s v="KAHLUA MEXICAN LIQUOR - IM COF FL CRD - 1.0 LTR" u="1"/>
        <s v="CROWN ROYAL NORTHERN HARVEST RYE - CANDN BTL CAN - 750 ML" u="1"/>
        <s v="SEAGRAM'S EXTRA DRY - GIN DOMESTIC - 100 ML" u="1"/>
        <s v="DEKUYPER BLUSTERY PEPPERMINT SCHNAPPS - PPMNT SCHNPPS - 200 ML" u="1"/>
        <s v="PIMMS CUP - IM OTH SPCLTS - 750 ML" u="1"/>
        <s v="BOTTEGA VINAIA CAVIT PINOT GRIGIO - ITL PIN GRIGO - 750 ML" u="1"/>
        <s v="BOTA BOX OLD VINE ZINFANDEL CALIFORNIA - ZINFANDEL - 3.0 LTR" u="1"/>
        <s v="MAKER'S MARK - STRT BOURBON - 750 ML" u="1"/>
        <s v="J CUVEE 20 SONOMA COUNTY BRUT SPARKLING - SPARKLING OTH - 750 ML" u="1"/>
        <s v="SMIRNOFF - VODKA 80 PRF - 1.75 LTR" u="1"/>
        <s v="BROADBENT VINHO VERDE ROSE - PORTUGAL - 750 ML" u="1"/>
        <s v="GUENOC PINOT NOIR CALIFORNIA - PINOT NOIR - 750 ML" u="1"/>
        <s v="BEEFEATER - GIN IMPORTED - 1.75 LTR" u="1"/>
        <s v="RIUNITE ROSATO 1/2 PACK - ITL RSTO/BLSH - 1.5 LTR" u="1"/>
        <s v="SMIRNOFF - VODKA 80 PRF - 200 ML" u="1"/>
        <s v="ALTANUTA ALTO ADIGE PINOT GRIGIO - ITL PIN GRIGO - 750 ML" u="1"/>
        <s v="NORTHERN LIGHT CANADIAN WHISKEY - CANDN BTL U S - 750 ML" u="1"/>
        <s v="CASTELLO DEL POGGIO SPARKLING MOSCATO - ITL SPARKLING - 750 ML" u="1"/>
        <s v="ANTINORI VILLA ANTINORI ROSSO TOSCANA - ITALIAN OTHER - 750 ML" u="1"/>
        <s v="HENNESSY VS W/VHILS 2018 LMT EDT GIFT BX - IM COGNAC - 750 ML" u="1"/>
        <s v="SEAGRAM'S EXTRA DRY - GIN DOMESTIC - 200 ML" u="1"/>
        <s v="EL JIMADOR REPOSADO TEQUILA - IM TEQ GOLD - 1.75 LTR" u="1"/>
        <s v="JOHNNIE WALKER RED LABEL - SCTCH BTL FGN - 1.0 LTR" u="1"/>
        <s v="BELVEDERE POLISH VODKA - VODKA IMPORTD - 200 ML" u="1"/>
        <s v="HENNESSY PRIVILEGE VSOP - IM COGNAC - 750 ML" u="1"/>
        <s v="NEW AMSTERDAM PINEAPPLE FLAVORED VODKA - OTHER FL VODK - 375 ML" u="1"/>
        <s v="SEAGRAMS V O - CANDN BTL CAN - 375 ML" u="1"/>
        <s v="FONSECA BIN #27 - IMP PORT RED - 750 ML" u="1"/>
        <s v="MARTIN CODAX ALBARINO RIAS BAIXAS - SPAIN - 750 ML" u="1"/>
        <s v="CANADIAN CLUB ORIGINAL 1858 - CANDN BTL U S - 200 ML" u="1"/>
        <s v="A TO Z WINEWORKS THE ESSENCE PINOT NOIR - PINOT NOIR - 750 ML" u="1"/>
        <s v="NEW AMSTERDAM MANGO FLAVORED VODKA - OTHER FL VODK - 1.75 LTR" u="1"/>
        <s v="SMIRNOFF WATERMELON FLAVORED (DSS) - SPECIALTY LIQ - 750 ML" u="1"/>
        <s v="EXCLUSIV 7 PEACH FLAVORED VODKA MOLDOVA - VODKA IMPORTD - 375 ML" u="1"/>
        <s v="COURVOISIER V S - IM COGNAC - 200 ML" u="1"/>
        <s v="VINCENT LATASTE CAB SAUV VIN DE FRANCE - FRENCH OTHER - 750 ML" u="1"/>
        <s v="DUCKHORN SAUVIGNON BLANC NAPA VALLEY - SAV BL/FME BL - 750 ML" u="1"/>
        <s v="PAUL MASSON GRANDE AMBER PINEAPPLE FLVRD - OTHER FL BRNY - 375 ML" u="1"/>
        <s v="NOBLE VINES 446 CHARDONNAY S BERNADE MNT - CHARDONNAY - 750 ML" u="1"/>
        <s v="BALVENIE 15YR SHERRY CASK SINGLE BARREL - SCTCH BTL FGN - 750 ML" u="1"/>
        <s v="RUFFINO RED - ITL CHIANTI - 750 ML" u="1"/>
        <s v="CHATEAU STE MICHELLE PINOT GRIS COL VLLY - PN GRIS/GRGIO - 750 ML" u="1"/>
        <s v="GRANT'S - SCTCH BTL FGN - 750 ML" u="1"/>
        <s v="MALIBU PINEAPPLE FLAVORED RUM * - IM RUM OTHER - 750 ML" u="1"/>
        <s v="SKINNYGIRL MARGARITA (CANADA) - LW PF CKTL MX - 750 ML" u="1"/>
        <s v="SANTI APOSTOLI PINOT GRIGIO - ITL PIN GRIGO - 750 ML" u="1"/>
        <s v="BOOKER'S - STRT BOURBON - 750 ML" u="1"/>
        <s v="HOB NOB RED BLEND PAYS D'OC - FRENCH OTHER - 750 ML" u="1"/>
        <s v="E &amp; J - GRAPE BRANDY - 750 ML TRV" u="1"/>
        <s v="GRANGALA TRIPLE ORANGE PROPRIETARY LIQ - IM PROP SPCLY - 750 ML" u="1"/>
        <s v="DOBRA - VODKA 80 PRF - 375 ML" u="1"/>
        <s v="CASTLE ROCK PINOT NOIR LOS CARNEROS - PINOT NOIR - 750 ML" u="1"/>
        <s v="GLEN GRANT 12YR ROTHES SPEYSIDE SNGL MLT - SCTCH BTL FGN - 750 ML" u="1"/>
        <s v="THE IRISHMAN CREAM LIQUEUR - IM CREMES - 750 ML" u="1"/>
        <s v="SEAGRAM'S APPLE TWISTED GIN - OTHER FLA GIN - 375 ML" u="1"/>
        <s v="PAUL MASSON GRAND AMBER VSOP - GRAPE BRANDY - 1.75 LTR" u="1"/>
        <s v="CA' DE' MEDICI LAMBRUSCO REGGIANO RED - ITL LAMBRUSCO - 750 ML" u="1"/>
        <s v="CUERVO ESPECIAL FLASK BOTTLE - IM TEQ GOLD - 375 ML" u="1"/>
        <s v="CONO SUR SAUVIGNON BLANC CENTRAL VALLEY - CHLE OTHR WHT - 750 ML" u="1"/>
        <s v="ARISTOCRAT SUPREME - VODKA 80 PRF - 1.0 LTR" u="1"/>
        <s v="ORLANDO WINES JACOB'S CREEK CHARDONNAY - AUST CHARDNNY - 750 ML" u="1"/>
        <s v="ABSOLUT - VODKA IMPORTD - 375 ML" u="1"/>
        <s v="GRUET BRUT NEW MEXICO - CHMPAGNE BRUT - 750 ML" u="1"/>
        <s v="CANADIAN RICH AND RARE - CANDN BTL U S - 750 ML TRV" u="1"/>
        <s v="ITALO CESCON PINOT GRIGIO VENETO - ITL PIN GRIGO - 750 ML" u="1"/>
        <s v="GUNSIGHT ROCK CABERNET SAUV PASO ROBLES - CABERNET SAUV - 750 ML" u="1"/>
        <s v="GENTLEMAN JACK - TENN WHISKEY - 750 ML" u="1"/>
        <s v="NEW AMSTERDAM GRAPEFRUIT FLAVORED VODKA - OTHER FL VODK - 750 ML" u="1"/>
        <s v="SVEDKA SWEDISH VODKA - VODKA IMPORTD - 750 ML" u="1"/>
        <s v="CHRISTIAN BROTHERS VSOP BRANDY - GRAPE BRANDY - 375 ML" u="1"/>
        <s v="ALAMOS RED BLEND MENDOZA - ARGT OTHR RED - 750 ML" u="1"/>
        <s v="OLD GRAND DAD 80PRF KENTUCKY STRAIGHT - STRT BOURBON - 750 ML" u="1"/>
        <s v="ROMEO AMARETTO - SPECIALTY LIQ - 1.75 LTR" u="1"/>
        <s v="BURNETT'S CHERRY FLAVORED VODKA - CHRRY FL VODK - 750 ML" u="1"/>
        <s v="GABBIANO PINOT GRIGIO - ITL PIN GRIGO - 750 ML" u="1"/>
        <s v="SUTTER HOME SAUVIGNON BLANC - SAV BL/FME BL - 1.5 LTR" u="1"/>
        <s v="DOBRA - VODKA 80 PRF - 1.0 LTR" u="1"/>
        <s v="BULLY HILL SWEET WALTER RED - RED GENRC OTH - 750 ML" u="1"/>
        <s v="FAMILIA CAMARENA REPOSADO TEQUILA - IM TEQ GOLD - 750 ML" u="1"/>
        <s v="KAMORA - IM COF FL CRD - 1.0 LTR" u="1"/>
        <s v="ARISTOCRAT SUPREME WHITE TEQUILA - IM TEQ WHITE - 750 ML" u="1"/>
        <s v="CONCHA Y TORO FRONTERA MALBEC MENDOZA - ARGT MALBEC - 1.5 LTR" u="1"/>
        <s v="EXCLUSIV 9 PINEAPPLE VODKA - VODKA IMPORTD - 200 ML" u="1"/>
        <s v="MOUTON CADET RED - FR BORDEAUX - 750 ML" u="1"/>
        <s v="CIROC PINEAPPLE FLAVOR VODKA SPECIALTY - IM OTH SPCLTS - 1.75 LTR" u="1"/>
        <s v="STRACCALI CHIANTI - ITL CHIANTI - 750 ML" u="1"/>
        <s v="ESTANCIA PINOT GRIGIO CALIFORNIA - PN GRIS/GRGIO - 750 ML" u="1"/>
        <s v="SVEDKA CUCUMBER LIME FLAVORED VODKA - VODKA IMPORTD - 750 ML" u="1"/>
        <s v="AVION SILVER TEQUILA - IM TEQ WHITE - 750 ML" u="1"/>
        <s v="HAYES RANCH IN THE SADDLE CAB CNTRL CST - CABERNET SAUV - 750 ML" u="1"/>
        <s v="OLMECA ALTOS PLATA 100% DE AGAVE TEQUILA - IM TEQ WHITE - 375 ML" u="1"/>
        <s v="GAZELA VINHO VERDE - PORTUGAL - 750 ML" u="1"/>
        <s v="BUBBA'S SECRET STILLS BROWN SPICE LIQ - SPECIALTY LIQ - 750 ML" u="1"/>
        <s v="OLE SMOKY TENN MNSH STRAWBERRY MANGO MRG - WHISKY SPCLTY - 750 ML" u="1"/>
        <s v="CHRISTIAN BRANDY VS - GRAPE BRANDY - 375 ML" u="1"/>
        <s v="BACARDI PARTY DRINKS HURRICANE - LW PF CKTL MX - 1.75 LTR" u="1"/>
        <s v="LAPHROAIG SINGLE MALT - SCTCH BTL FGN - 750 ML" u="1"/>
        <s v="BURNETT'S PINEAPPLE FLAVORED VODKA - OTHER FL VODK - 750 ML" u="1"/>
        <s v="CANTINA ZACCAGNINI PINOT GRIGIO GIFT BOX - ITL PIN GRIGO - 750 ML" u="1"/>
        <s v="BUZZBALLZ LOTTA COLADA - COCKTL OTHER - 200 ML" u="1"/>
        <s v="THE PATH MERLOT CALIFORNIA - MERLOT - 750 ML" u="1"/>
        <s v="HUDSON BABY BOURBON WHISKEY - STRT BOURBON - 750 ML" u="1"/>
        <s v="D'USSE VSOP COGNAC - IM COGNAC - 375 ML" u="1"/>
        <s v="HARTLEY BRANDY (ITALY) - IM OTH BRANDY - 375 ML" u="1"/>
        <s v="PETER BRUM DORNFELDER VINO NOIRE RED - GERMAN OTHER - 750 ML" u="1"/>
        <s v="GALLO FAMILY VINEYARDS SWEET STRAWBERRY - FRUIT OTHER - 750 ML" u="1"/>
        <s v="JACK DANIELS BLACK LABEL - TENN WHISKEY - 100 ML" u="1"/>
        <s v="TISDALE CALIFORNIA CHARDONNAY - CHARDONNAY - 750 ML" u="1"/>
        <s v="CAVIT COLLECTION PINOT NOIR DELLE VENZIE - ITALIAN OTHER - 187 ML" u="1"/>
        <s v="BRECKENRIDGE BOURBON WHISKEY (COLORADO) - MISC US WHSKY - 750 ML" u="1"/>
        <s v="LAYER CAKE ROSE CALIFORNIA - ROSE - 750 ML" u="1"/>
        <s v="CHARLES KRUG MERLOT - MERLOT - 750 ML" u="1"/>
        <s v="CANTINA ZACCAGNINI MONTEPLCNO D'AB GF BX - ITALIAN OTHER - 750 ML" u="1"/>
        <s v="MALIBU PINEAPPLE 6-4PACK (CAN) - CAN COCKTAILS - 200 ML" u="1"/>
        <s v="MOGEN DAVID 20/20 BLUE RASPBERRY - DOM BEVRGE WN - 750 ML" u="1"/>
        <s v="BAREFOOT CELLARS WH ZINFANDEL CALIFORNIA - WHT ZINFANDEL - 1.5 LTR" u="1"/>
        <s v="PLANTATION ORIGINAL DARK TRINIDAD&amp;TOBAGO - IM RUM OTHER - 750 ML" u="1"/>
        <s v="HORNITOS PLATA WHITE TEQUILA - IM TEQ WHITE - 375 ML" u="1"/>
        <s v="JIM BEAM APPLE FLAVORED WHISKEY - MISC US WHSKY - 1.75 LTR" u="1"/>
        <s v="MURPHY-GOODE FUME BLANC - SAV BL/FME BL - 750 ML" u="1"/>
        <s v="99 PEACHES SCHNAPPS - OTHER SCHNAPP - 50 ML" u="1"/>
        <s v="REDWOOD CREEK CALIFORNIA CHARDONNAY - CHARDONNAY - 1.5 LTR" u="1"/>
        <s v="TAAKA KING CAKE FLAVORED VODKA - OTHER FL VODK - 750 ML" u="1"/>
        <s v="JOSE CUERVO ESP GOLD/1L JC MARGARITA MIX - IM TEQ GOLD - 750 ML" u="1"/>
        <s v="TWISTED SHOTZ PUSSY CAT:WTRMLN/PNA COLDA - IM OTH SPCLTS - 100 ML" u="1"/>
        <s v="ROBERT MONDAVI PRIVATE SEL PN CALIFORNIA - PINOT NOIR - 750 ML" u="1"/>
        <s v="CARAVELLA LIMONCELLO W/FROSTED GLASS - IM OTH SPCLTS - 750 ML" u="1"/>
        <s v="BULLY HILL SWEET WALTER WHITE - WHT GENRC OTH - 750 ML" u="1"/>
        <s v="THREE OLIVES VODKA IMPORTED FROM ENGLAND - VODKA IMPORTD - 750 ML" u="1"/>
        <s v="BLACK BOX CHARDONNAY CALIFORNIA - CHARDONNAY - 3.0 LTR" u="1"/>
        <s v="SMIRNOFF GRAPE FLAVORED (DSS) - SPECIALTY LIQ - 750 ML" u="1"/>
        <s v="GREY GOOSE IMPORTED VODKA - VODKA IMPORTD - 375 ML" u="1"/>
        <s v="GORDON'S VODKA (DSS) - SPECIALTY LIQ - 750 ML" u="1"/>
        <s v="BLACK BOX ROSE CALIFORNIA - ROSE - 3.0 LTR" u="1"/>
        <s v="JOSE CUERVO AUTH LIGHT MARG WHITE PEACH - LW PF CKTL MX - 1.75 LTR" u="1"/>
        <s v="MIRASSOU SAUVIGNON BLANC CALIFORNIA - SAV BL/FME BL - 750 ML" u="1"/>
        <s v="ARISTOCRAT SUPREME - VODKA 80 PRF - 750 ML TRV" u="1"/>
        <s v="CROWN ROYAL BLACK CANADIAN WHISKY - CANDN BTL CAN - 1.75 LTR" u="1"/>
        <s v="SWEET BITCH MOSCATO ROSE ACONCAGUA VLLY - CHILE OTHER - 750 ML" u="1"/>
        <s v="WILD TURKEY 101 - STRT BOURBON - 1.75 LTR" u="1"/>
        <s v="FAMOUS GROUSE - SCTCH BTL FGN - 750 ML" u="1"/>
        <s v="AVION REPOSADO TEQUILA - IM TEQ GOLD - 750 ML" u="1"/>
        <s v="BONTERRA CABERNET SAUVIGNON - CABERNET SAUV - 750 ML" u="1"/>
        <s v="RED DIAMOND MERLOT WASHINGTON - MERLOT - 750 ML" u="1"/>
        <s v="OYSTER BAY PINOT NOIR MARLBOROUGH - NEW ZEALAND - 750 ML" u="1"/>
        <s v="AMORITO AMARETTO - SPECIALTY LIQ - 750 ML" u="1"/>
        <s v="LA CREMA CHARDONNAY SONOMA COAST - CHARDONNAY - 750 ML" u="1"/>
        <s v="BACARDI LIMON RUM SPECIALTY - RUM PUER RICO - 1.0 LTR" u="1"/>
        <s v="CANADIAN MIST - CANDN BTL U S - 375 ML" u="1"/>
        <s v="CALVERT EXTRA - BLENDED WHSKY - 375 ML" u="1"/>
        <s v="CASTILLO WHITE - RUM PUER RICO - 750 ML" u="1"/>
        <s v="14 HANDS MERLOT - MERLOT - 750 ML" u="1"/>
        <s v="ZOLO MALBEC MENDOZA - ARGT MALBEC - 750 ML" u="1"/>
        <s v="BRAZIN OLD VINE ZINFANDEL LODI - ZINFANDEL - 750 ML" u="1"/>
        <s v="E &amp; J GALLO SUPERIOR RESERVE VSOP - GRAPE BRANDY - 375 ML" u="1"/>
        <s v="TWENTY GRAND W/2-50ML:TG PEACH/TG APPLE - SPECIALTY LIQ - 750 ML" u="1"/>
        <s v="CUPCAKE VINEYARDS PROSECCO DOC EXTRA DRY - ITL SPARKLING - 750 ML" u="1"/>
        <s v="RIUNITE BIANCO 1/2 PACK - ITL BIANCO - 1.5 LTR" u="1"/>
        <s v="EVAN WILLIAMS HONEY RESERVE - SPECIALTY LIQ - 750 ML" u="1"/>
        <s v="MONDAVI CK CHARDONNAY - CHARDONNAY - 1.5 LTR" u="1"/>
        <s v="GENTLEMAN JACK W/COASTER SET - TENN WHISKEY - 750 ML" u="1"/>
        <s v="BERNHEIM ORIGINAL WHEAT WHISKEY - MISC US WHSKY - 750 ML" u="1"/>
        <s v="J LOHR ESTATES FALCON PERCH MONEREY CNTY - PINOT NOIR - 750 ML" u="1"/>
        <s v="TUACA LIQUORE ORIGINALE - IM OTH SPCLTS - 750 ML" u="1"/>
        <s v="JACK DANIELS HOLIDAY CARTON WITH GLASS - TENN WHISKEY - 750 ML" u="1"/>
        <s v="FIGHTING COCK - STRT BOURBON - 750 ML" u="1"/>
        <s v="ETUDE LYRIC CHARDONNAY SANTA BARBARA CTY - CHARDONNAY - 750 ML" u="1"/>
        <s v="COASTAL RIDGE CHARDONNAY - CHARDONNAY - 1.5 LTR" u="1"/>
        <s v="YELLOW TAIL PINK MOSCATO SE AUSTRALIA - AUST OTHR RED - 1.5 LTR" u="1"/>
        <s v="PATRON ANEJO - IM TEQ GOLD - 750 ML" u="1"/>
        <s v="BURNETT'S VODKA 80 PROOF - VODKA 80 PRF - 200 ML" u="1"/>
        <s v="MENAGE A TROIS SILK RED BLEND CALIFORNIA - RED BLND/MRTG - 750 ML" u="1"/>
        <s v="CIROC SUMMER COLADA FLVR VODKA SPECIALTY - IM OTH SPCLTS - 375 ML" u="1"/>
        <s v="XO JEAN MARC FRENCH VODKA - VODKA IMPORTD - 750 ML" u="1"/>
        <s v="GLENFIDDICH ANCIENT RESERVE SINGLE MALT - SCTCH BTL FGN - 750 ML" u="1"/>
        <s v="RIUNITE LAMBRUSCO 1/2 PACK - ITL LAMBRUSCO - 750 ML" u="1"/>
        <s v="IMAGERY SAUVIGNON BLANC CALIFORNIA - SAV BL/FME BL - 750 ML" u="1"/>
        <s v="GALLO FAMILY VINEYARDS TWIN VALLEY WH ZN - WHT ZINFANDEL - 750 ML" u="1"/>
        <s v="BAYOU SATSUMA RUM LIQUEUR - SPECIALTY LIQ - 750 ML" u="1"/>
        <s v="CARMENET VINTNER'S COLLECTION RSRV CALIF - CHARDONNAY - 750 ML" u="1"/>
        <s v="BANFI ROSA REGALE BRACHETTO D'ACQUI - ITL SPARKLING - 750 ML" u="1"/>
        <s v="MONTEZUMA TRIPLE SEC - TRIPLE SEC - 1.75 LTR" u="1"/>
        <s v="CRUZAN COCONUT FLAVORED V.I. RUM - RUM VIRG ISLS - 750 ML" u="1"/>
        <s v="RIO GRANDE - IM TEQ GOLD - 1.0 LTR" u="1"/>
        <s v="FREI BROTHERS PN NR RSSN RVR VLY NO SNMA - PINOT NOIR - 750 ML" u="1"/>
        <s v="MERRYVALE CABERNET SAUVIGNON NAPA VALLEY - CABERNET SAUV - 750 ML" u="1"/>
        <s v="WOODBRIDGE BY ROBERT MONDAVI MERLOT - MERLOT - 187 ML" u="1"/>
        <s v="THE NAKED GRAPE MOSCATO CALIFORNIA - WHT VARTL OTH - 750 ML" u="1"/>
        <s v="OCEAN VODKA (HAWAII) - VODKA 80 PRF - 750 ML" u="1"/>
        <s v="MCCORMICK LIGHT - RUM VIRG ISLS - 1.75 LTR" u="1"/>
        <s v="CALICO JACK COCONUT FLAVORED RUM - RUM VIRG ISLS - 1.75 LTR" u="1"/>
        <s v="BEEFEATER - GIN IMPORTED - 1.0 LTR" u="1"/>
        <s v="KETEL ONE DUTCH VODKA - VODKA IMPORTD - 750 ML" u="1"/>
        <s v="MANGO RAINBOW VARIETY PACKS - SPECIALTY LIQ - 375 ML" u="1"/>
        <s v="JUAREZ - IM TEQ GOLD - 1.0 LTR" u="1"/>
        <s v="TAKARA PLUM - FRUIT OTHER - 750 ML" u="1"/>
        <s v="JACK DANIELS SINGLE BARREL (WAS DECANTR) - TENN WHISKEY - 750 ML" u="1"/>
        <s v="YELLOW TAIL PINOT NOIR/SHIRAZ - AUST SHZ BLND - 1.5 LTR" u="1"/>
        <s v="SANTA MARGHERITA PINOT GRIGIO VALDIDGE - ITL PIN GRIGO - 750 ML" u="1"/>
        <s v="PEDRONCELLI MOTHER CLONE VINEYARD ZINFDL - ZINFANDEL - 750 ML" u="1"/>
        <s v="BEAMS 8 STAR - BLENDED WHSKY - 200 ML" u="1"/>
        <s v="1800 ULTIMATE MARGARITA READY-TO-DRINK - LW PF CKTL MX - 1.75 LTR" u="1"/>
        <s v="GALLO FAMILY VINEYARDS TWIN VLLY CAL NV - PN GRIS/GRGIO - 187 ML" u="1"/>
        <s v="BRIDLEWOOD ESTATES CAB SAUV PASO ROBLES - CABERNET SAUV - 750 ML" u="1"/>
        <s v="DEKUYPER O3 ORANGE LIQUEUR - OTHER LIQUEUR - 750 ML" u="1"/>
        <s v="DROP OF JUPITER PETITE SIRAH CALIFORNIA - RED VARTL OTH - 750 ML" u="1"/>
        <s v="DRY CREEK CHENIN BLANC - CHENIN BLANC - 750 ML" u="1"/>
        <s v="CRUZAN VANILLA FLAVORED RUM - RUM VIRG ISLS - 750 ML" u="1"/>
        <s v="E &amp; J - GRAPE BRANDY - 750 ML" u="1"/>
        <s v="CUERVO AUTHENTIC LIME MARGARITAS - LW PF CKTL MX - 1.75 LTR" u="1"/>
        <s v="EXCLUSIV 1 VODKA MOLDOVA - VODKA IMPORTD - 750 ML" u="1"/>
        <s v="BOTA BOX CHARDONNAY CALIFORNIA - CHARDONNAY - 3.0 LTR" u="1"/>
        <s v="SMIRNOFF BLUEBERRY FLAVORED (DSS) - SPECIALTY LIQ - 750 ML" u="1"/>
        <s v="EARTHQUAKE CAB SAUV DON PHILLIPS LODI - CABERNET SAUV - 750 ML" u="1"/>
        <s v="NEW AMSTERDAM APPLE FLAVORED VODKA - OTHER FL VODK - 375 ML" u="1"/>
        <s v="DEKUYPER CREME DE COCOA WHITE LIQUEUR - CRM CACAO WHT - 750 ML" u="1"/>
        <s v="HALTER RANCH CAB SAV ADELAIDA PASO ROBLE - CABERNET SAUV - 750 ML" u="1"/>
        <s v="ELDERTON TANTALUS SHIRAZ - AUST SHIRAZ - 750 ML" u="1"/>
        <s v="JOHNNIE WALKER BLACK - SCTCH BTL FGN - 1.0 LTR" u="1"/>
        <s v="ABSOLUT RASPBERRY FLAVORED VODKA - VODKA IMPORTD - 750 ML" u="1"/>
        <s v="BAREFOOT BUBBLY PINK MOSCATO SPARKLING - SPARKLING OTH - 750 ML" u="1"/>
        <s v="BABYLONSTOREN BABEL RED BLEND - SOUTH AFRICA - 750 ML" u="1"/>
        <s v="PROPHECY THE LOVERS RED BLEND AMERICAN - RED BLND/MRTG - 750 ML" u="1"/>
        <s v="MCCORMICK LONG ISLAND ICED TEA - COCKTL OTHER - 1.0 LTR" u="1"/>
        <s v="TWISTED SHOTZ BUTTERY NIPPLE:VODKA BASED - IM OTH SPCLTS - 100 ML" u="1"/>
        <s v="SMIRNOFF ORANGE FLAVORED (DSS) - SPECIALTY LIQ - 750 ML" u="1"/>
        <s v="WILD HORSE MERLOT CENTRAL COAST - MERLOT - 750 ML" u="1"/>
        <s v="SEAGRAM TWISTED GIN (W/TWIST LIME FLAVR) - OTHER FLA GIN - 375 ML" u="1"/>
        <s v="BAREFOOT MERLOT CALIFORNIA (PET) - MERLOT - 187 ML" u="1"/>
        <s v="FRANZIA MOSCATO AMERICAN - WHT VARTL OTH - 500 ML" u="1"/>
        <s v="BACARDI LIGHT-DRY RUM - RUM PUER RICO - 1.75 LTR" u="1"/>
        <s v="LIVINGSTON CELLARS BLUSH - BLUSH - 3.0 LTR" u="1"/>
        <s v="BULLEIT STRAIGHT BOURBON 90 PROOF - STRT BOURBON - 1.75 LTR" u="1"/>
        <s v="CIROC PINEAPPLE FLAVOR VODKA SPECIALTY - IM OTH SPCLTS - 750 ML" u="1"/>
        <s v="OLD FORESTER - STRT BOURBON - 200 ML" u="1"/>
        <s v="TISDALE WHITE ZINFANDEL CALIFORNIA - WHT ZINFANDEL - 750 ML" u="1"/>
        <s v="RM WOODBRIDGE RIES CALIF(MSL-SAAR-RUWER) - RIESLING - 1.5 LTR" u="1"/>
        <s v="BLUE CHAIR KEY LIME RUM CREAM - CREMES OTHER - 50 ML" u="1"/>
        <s v="GRAND SUZETTE LIQUEUR - SPECIALTY LIQ - 750 ML" u="1"/>
        <s v="BAREFOOT MALBEC CALIFORNIA - RED VARTL OTH - 1.5 LTR" u="1"/>
        <s v="MOET &amp; CHANDON NECTAR IMPERIAL CHAMPAGNE - FR CHAMPAGNE - 750 ML" u="1"/>
        <s v="ABSOLUT MANGO FLAVORED VODKA - VODKA IMPORTD - 750 ML" u="1"/>
        <s v="GEORGIA MOON FRUIT JAR - YOUNG WHISKEY - 750 ML" u="1"/>
        <s v="MOSELLAND RSL QBA ARS VITIS WINTER SCENE - GRM MOSELLE - 750 ML" u="1"/>
        <s v="99 WATERMELON SCHNAPPS - OTHER SCHNAPP - 50 ML" u="1"/>
        <s v="STOLICHNAYA 80P W/2-ROCK GLASSES - VODKA IMPORTD - 750 ML" u="1"/>
        <s v="GALLO FAMILY VINEYARDS TWIN VALLEY WH ZN - WHT ZINFANDEL - 1.5 LTR" u="1"/>
        <s v="SAILOR JERRY SPICED NAVY RUM - RUM VIRG ISLS - 750 ML TRV" u="1"/>
        <s v="MANISCHEWITZ BLACKBERRY - DOM KOSHER WN - 1.5 LTR" u="1"/>
        <s v="GEKKEIKAN - DOMESTIC SAKE - 5 LTR+" u="1"/>
        <s v="JAMESON SELECT RESERVE IRISH WHISKEY - IRISH - 750 ML" u="1"/>
        <s v="MONTSARRA CAVA BRUT - SPANISH SPKLN - 750 ML" u="1"/>
        <s v="MONSANTO CLASSICO RISERVA RED - ITALIAN OTHER - 750 ML" u="1"/>
        <s v="CANADIAN HUNTER - CANDN BTL U S - 750 ML TRV" u="1"/>
        <s v="DON Q CRISTAL RUM - RUM PUER RICO - 1.75 LTR" u="1"/>
        <s v="LA CREMA PINOT GRIS MONTEREY - PN GRIS/GRGIO - 750 ML" u="1"/>
        <s v="NEW AMSTERDAM PINEAPPLE FLAVORED VODKA - OTHER FL VODK - 200 ML" u="1"/>
        <s v="PORTA VITA BIANCO DELLE VENEZI - ITL BIANCO - 1.5 LTR" u="1"/>
        <s v="STAGS LEAP WINE CELLARS ARTEMIS NAPA VLY - CABERNET SAUV - 750 ML" u="1"/>
        <s v="RODNEY STRONG SONOMA COUNTY - CHARDONNAY - 750 ML" u="1"/>
        <s v="GALLIANO L'AUTENTICO HOLLAND HERB LIQUER - IM PROP SPCLY - 750 ML" u="1"/>
        <s v="NOBLE VINES 667 PINOT NOIR MONTEREY - PINOT NOIR - 750 ML" u="1"/>
        <s v="GRAND MARNIER - IM PROP SPCLY - 375 ML" u="1"/>
        <s v="COOKS IMPERIAL BRUT 6/4 PACK CARRIERS - CHMPAGNE BRUT - 187 ML" u="1"/>
        <s v="CRAWFORDS - SCOTCH BTL US - 1.0 LTR" u="1"/>
        <s v="SEAGRAM'S EXTRA SMOOTH VODKA - VODKA 80 PRF - 375 ML" u="1"/>
        <s v="TOASTED HEAD CAB SAUV CALIFORNIA - CABERNET SAUV - 750 ML" u="1"/>
        <s v="PAUL MASSON GRANDE AMBER PINEAPPLE FLVRD - OTHER FL BRNY - 750 ML" u="1"/>
        <s v="ST SUPERY MOSCATO - DM MSCTL/MSCT - 750 ML" u="1"/>
        <s v="LEESE-FITCH CAB SAUVIGNON CALIFORNIA - CABERNET SAUV - 750 ML" u="1"/>
        <s v="CONCHA Y TORO CASILLERO DEL DIABLO MERLT - CHILE MERLOT - 750 ML" u="1"/>
        <s v="E &amp; J GALLO SUPERIOR RESERVE VSOP - GRAPE BRANDY - 1.75 LTR" u="1"/>
        <s v="TAAKA PINEAPPLE FLAVORED VODKA - OTHER FL VODK - 50 ML" u="1"/>
        <s v="DALWHINNIE SINGLE MALT 15 YEAR - SCTCH BTL FGN - 750 ML" u="1"/>
        <s v="FLIP FLOP MERLOT CALIFORNIA - MERLOT - 1.5 LTR" u="1"/>
        <s v="SOUTHERN COMFORT 70 (WAS 76 PROOF) - MISC US WHSKY - 1.75 LTR" u="1"/>
        <s v="THE SEVEN DEADLY ZINS ZINFANDEL - ZINFANDEL - 750 ML" u="1"/>
        <s v="CATHEAD VODKA - VODKA 80 PRF - 200 ML" u="1"/>
        <s v="GEORGIA BLUE VODKA - VODKA 80 PRF - 750 ML" u="1"/>
        <s v="BASIL HAYDEN'S STRAIGHT BOURBON - STRT BOURBON - 750 ML" u="1"/>
        <s v="DEWARS WHITE LABEL - SCTCH BTL FGN - 1.0 LTR" u="1"/>
        <s v="HENNESSY VSOP FLASK BOTTLE - IM COGNAC - 375 ML" u="1"/>
        <s v="BERINGER CALIFORNIA COLLECTION WH MERLOT - WHITE MERLOT - 750 ML" u="1"/>
        <s v="MANISCHEWITZ CREAM WHITE CONCORD - DOM KOSHER WN - 750 ML" u="1"/>
        <s v="J AND B RARE - SCTCH BTL FGN - 750 ML" u="1"/>
        <s v="HPNOTIQ  VODKA &amp; COGNAC LIQUEUR - IM OTH SPCLTS - 200 ML" u="1"/>
        <s v="SKINNYGIRL WHITE PEACH MARGARITA - LW PF CKTL MX - 750 ML" u="1"/>
        <s v="ELIJAH CRAIG SMALL BATCH - STRT BOURBON - 1.75 LTR" u="1"/>
        <s v="TURNING LEAF - CHARDONNAY - 1.5 LTR" u="1"/>
        <s v="CALYPSO COCONUT FLAVORED RUM - RUM VIRG ISLS - 1.75 LTR" u="1"/>
        <s v="ABERLOUR GLENLIVET 12 YEAR OLD SCOTCH - SCTCH BTL FGN - 750 ML" u="1"/>
        <s v="ABERLOUR GLENLIVET 16 YEAR OLD SCOTCH - SCTCH BTL FGN - 750 ML" u="1"/>
        <s v="CANADIAN HUNTER - CANDN BTL U S - 750 ML" u="1"/>
        <s v="BARTON LIGHT - RUM VIRG ISLS - 1.0 LTR" u="1"/>
        <s v="RELSKA 80PRF PREMIUM BLD VODKA SPECIALTY - SPECIALTY LIQ - 1.75 LTR" u="1"/>
        <s v="RED DIAMOND PINOT NOIR CALIFORNIA - PINOT NOIR - 750 ML" u="1"/>
        <s v="KENTUCKY TAVERN - STRT BOURBON - 375 ML" u="1"/>
        <s v="J LOHR RIVERSTONE CHARDONNAY ESTATES - CHARDONNAY - 750 ML" u="1"/>
        <s v="MENAGE A TROIS NORTH COAST CABERNET SAUV - CABERNET SAUV - 750 ML" u="1"/>
        <s v="GLENMORANGIE ORG HOLIDAY MIRROR/2-RCK GL - SCTCH BTL FGN - 750 ML" u="1"/>
        <s v="VERY OLD BARTON 6 YEAR 86 PROOF - STRT BOURBON - 1.75 LTR" u="1"/>
        <s v="KAHLUA MUDSLIDE DRINK TO GO - LW PF CKTL MX - 200 ML" u="1"/>
        <s v="MEROTTO COLBELO EXTRA DRY PROSECCO DOCG - ITL SPARKLING - 750 ML" u="1"/>
        <s v="SAILOR JERRY SPICED NAVY RUM - RUM VIRG ISLS - 1.75 LTR" u="1"/>
        <s v="ALMADEN CALIFORNIA PINOT GRIGIO - PN GRIS/GRGIO - 5 LTR+" u="1"/>
        <s v="CROWN RUSSE - VODKA 80 PRF - 1.0 LTR" u="1"/>
        <s v="OLE SMOKY TENNESSEE MNSHNE WHT LIGHTNIN - WHISKY SPCLTY - 750 ML" u="1"/>
        <s v="JIM BEAM WITH GLASSWARE - STRT BOURBON - 750 ML" u="1"/>
        <s v="T W SAMUELS BLEND WHISKEY - BLENDED WHSKY - 375 ML" u="1"/>
        <s v="HARVEY'S BRISTOL CREAM - IMP SHRRY CRM - 750 ML" u="1"/>
        <s v="BROADBENT RAINWATER - IMP MADEIRA - 750 ML" u="1"/>
        <s v="BEAULIEU COASTAL (WAS BEAUTOUR) PNT NOIR - PINOT NOIR - 750 ML" u="1"/>
        <s v="BIRD DOG APPLE FLV/2-50ML:BLKBERRY/PEACH - MISC US WHSKY - 750 ML" u="1"/>
        <s v="SCHLINK HAUS DORNFELDER SWEET RED - GERMAN OTHER - 750 ML" u="1"/>
        <s v="CHIVAS REGAL 18 YEAR OLD SCOTCH - SCTCH BTL FGN - 750 ML" u="1"/>
        <s v="DEEP EDDY LEMON/2-INFLATABLE DRINK FLOAT - OTHER FL VODK - 750 ML" u="1"/>
        <s v="KORBEL BRUT CHAMPAGNE - CHMPAGNE BRUT - 750 ML" u="1"/>
        <s v="CHATEAU GREYSAC MEDOC - FR BORDEAUX - 750 ML" u="1"/>
        <s v="ZIN-PHOMANIAC ZIFANDEL LODI - ZINFANDEL - 750 ML" u="1"/>
        <s v="THE NAKED GRAPE CHARDONNAY CALIFORNIA - CHARDONNAY - 3.0 LTR" u="1"/>
        <s v="SEAGRAM'S EXTRA DRY - GIN DOMESTIC - 750 ML TRV" u="1"/>
        <s v="NEW AMSTERDAM RASPBERRY FLAVORED VODKA - OTHER FL VODK - 375 ML" u="1"/>
        <s v="PERRIN RESERVE RED - FRENCH RHONE - 750 ML" u="1"/>
        <s v="JADOT POUILLY-FUISSE - FR BURGUNDY - 750 ML" u="1"/>
        <s v="LITTLE BLACK DRESS PINOT NOIR CALIFORNIA - PINOT NOIR - 750 ML" u="1"/>
        <s v="LA MARCA PROSECCO SPARKLING WINE ITALY - ITL SPARKLING - 1.5 LTR" u="1"/>
        <s v="MENAGE A TROIS DECADENCE CAB SAUV CAL - CABERNET SAUV - 750 ML" u="1"/>
        <s v="JOHNNIE WALKER BLUE - SCTCH BTL FGN - 750 ML" u="1"/>
        <s v="SEAGRAM TWISTED GIN (W/TWIST LIME FLAVR) - OTHER FLA GIN - 200 ML" u="1"/>
        <s v="ANDRE COLD DUCK - CHAMP PNK/RED - 750 ML" u="1"/>
        <s v="DEKUYPER BUTTERSHOTS BUTTERSCOTCH SCHNPS - OTHER SCHNAPP - 750 ML" u="1"/>
        <s v="CARLO ROSSI RHINE PEAK FLAVORED WINE - RHINE - 1.5 LTR" u="1"/>
        <s v="CHATEAU DES GARCINIERES ROSE - FRENCH ROSE - 750 ML" u="1"/>
        <s v="PEDRONCELLI PINOT NOIR - PINOT NOIR - 750 ML" u="1"/>
        <s v="SEAGRAM'S SEVEN CROWN - BLENDED WHSKY - 375 ML" u="1"/>
        <s v="GALLO FAMILY VINEYARDS SWEET STRAWBERRY - FRUIT OTHER - 1.5 LTR" u="1"/>
        <s v="GREY GOOSE IMPORTED VODKA - VODKA IMPORTD - 200 ML" u="1"/>
        <s v="COLUMBIA CREST MERLOT HORSE HEAVEN H3 - MERLOT - 750 ML" u="1"/>
        <s v="STEMMARI PINOT GRIGIO SICILY - ITL PIN GRIGO - 750 ML" u="1"/>
        <s v="SMIRNOFF CITRUS FLAVORED (DSS) - SPECIALTY LIQ - 750 ML" u="1"/>
        <s v="CANYON ROAD CELLARS CALIFORNIA - CHARDONNAY - 1.5 LTR" u="1"/>
        <s v="KENWOOD SONOMA COUNTY CHARDONNAY - CHARDONNAY - 750 ML" u="1"/>
        <s v="THREE OLIVES VODKA IMPORTED FROM ENGLAND - VODKA IMPORTD - 1.75 LTR" u="1"/>
        <s v="SWEET BITCH MERLOT (CHILE) - CHILE MERLOT - 1.5 LTR" u="1"/>
        <s v="THE SHOW CABERNET SAUVIGNON CALIFORNIA - CABERNET SAUV - 750 ML" u="1"/>
        <s v="NEW AMSTERDAM LEMON FLAVORED VODKA - OTHER FL VODK - 375 ML" u="1"/>
        <s v="19 CRIMES THE WARDEN RED WINE SE AUST - AUST OTHR RED - 750 ML" u="1"/>
        <s v="CHRISTIAN BROTHERS APPLE(BRANDY &amp; APPLE) - SPECIALTY LIQ - 750 ML" u="1"/>
        <s v="SUTTER HOME PINOT GRIGIO CALIFORNIA - PN GRIS/GRGIO - 750 ML" u="1"/>
        <s v="FORTY CREEK BARREL SELECT CANADIAN - CANDN BTL CAN - 750 ML" u="1"/>
        <s v="OLE SMOKY TENN MNSH HUNCH PUNCH LGHT 80P - WHISKY SPCLTY - 750 ML" u="1"/>
        <s v="MR BOSTON HOLIDAY NOG - LW PF CKTL MX - 750 ML" u="1"/>
        <s v="OLE SMOKY TENEESSEE SALTY CARAMEL WHSKEY - WHISKY SPCLTY - 750 ML" u="1"/>
        <s v="BURNETT'S WATERMELON FLAVORED VODKA - OTHER FL VODK - 750 ML" u="1"/>
        <s v="DA VINCI PINOT GRIGIO DELLE VENEZIE - ITL PIN GRIGO - 750 ML" u="1"/>
        <s v="JACK DANIELS BLACK LABEL - TENN WHISKEY - 375 ML" u="1"/>
        <s v="PAUL MASSON GRANDE AMBER - GRAPE BRANDY - 200 ML" u="1"/>
        <s v="MCWILLIAMS HANWOOD ESTATES CABERNT SAUVN - AUST CAB SAUV - 750 ML" u="1"/>
        <s v="SEAGRAM'S EXTRA SMOOTH VODKA - VODKA 80 PRF - 1.75 LTR" u="1"/>
        <s v="THE MACALLAN RARE CASK HIGHLAND SNGL MLT - SCTCH BTL FGN - 750 ML" u="1"/>
        <s v="BELVEDERE POLISH VODKA - VODKA IMPORTD - 375 ML" u="1"/>
        <s v="ESPOLON REPOSADO GOLD TEQUILA - IM TEQ GOLD - 750 ML" u="1"/>
        <s v="CARLO ROSSI MOSCATO SANGRIA - TABLE OTHER - 1.5 LTR" u="1"/>
        <s v="BOOSIE JUICE STRAWBERRY KIWI FLVD VODKA - OTHER FL VODK - 750 ML" u="1"/>
        <s v="JAMIESON PRICHARD'S SWEET LUCY - WHISKY SPCLTY - 750 ML" u="1"/>
        <s v="OLE SMOKY TENNESSEE MNSHINE BUTTERSCOTCH - WHISKY SPCLTY - 750 ML" u="1"/>
        <s v="SOUTHERN COMFORT 100 - MISC US WHSKY - 1.75 LTR" u="1"/>
        <s v="SUTTER HOME SWEET RED CALF(MRLT/ZINFNDL) - RED BLND/MRTG - 187 ML" u="1"/>
        <s v="DI SARONNO AMARETTO - IM OTH SPCLTS - 750 ML" u="1"/>
        <s v="MONKEY SHOULDER BLENDED MALT SCOTCH WHSK - SCTCH BTL FGN - 750 ML" u="1"/>
        <s v="CASK &amp; CREW A BLEND OF RYE WHISKEY - BLENDED WHSKY - 750 ML" u="1"/>
        <s v="KNOB CREEK SMOKED MAPLE KENTUCKY STRGHT - MISC US WHSKY - 750 ML" u="1"/>
        <s v="SAINTSBURY CARNEROS PINOT NOIR - PINOT NOIR - 750 ML" u="1"/>
        <s v="LES ROCHES TOURAINE SAUVIGNON BLANC - FRENCH LOIRE - 750 ML" u="1"/>
        <s v="SMIRNOFF SILVER - VODKA OTH PRF - 1.75 LTR" u="1"/>
        <s v="SUTTER HOME CABERNET SAUVIGNON CALIFRNIA - CABERNET SAUV - 187 ML" u="1"/>
        <s v="MCMANIS FAMILY VINEYARDS CALIFORNIA CAB - CABERNET SAUV - 750 ML" u="1"/>
        <s v="SMIRNOFF PEPPERMINT TWIST - SPECIALTY LIQ - 750 ML" u="1"/>
        <s v="CANADIAN MIST - CANDN BTL U S - 750 ML" u="1"/>
        <s v="CALVERT EXTRA - BLENDED WHSKY - 750 ML" u="1"/>
        <s v="CORAZON DE AGAVE BLANCO WHITE TEQUILA - IM TEQ WHITE - 750 ML" u="1"/>
        <s v="SOTTANO MALBEC CLASSICO MENDOZA(BODEGA) - ARGT MALBEC - 750 ML" u="1"/>
        <s v="CAPRICCO BUBBLY SANGRIA - TABLE OTHER - 375 ML" u="1"/>
        <s v="JACK DANIELS BLACK LABEL - TENN WHISKEY - 1.0 LTR" u="1"/>
        <s v="E &amp; J GALLO SUPERIOR RESERVE VSOP - GRAPE BRANDY - 750 ML" u="1"/>
        <s v="HAHN WINERY NICKY HAHN PN NR CALIFORNIA - PINOT NOIR - 750 ML" u="1"/>
        <s v="KETEL ONE BOTANICAL GRAPEFRUIT &amp; ROSE - IM OTH SPCLTS - 750 ML" u="1"/>
        <s v="GEKKEIKAN - DOMESTIC SAKE - 1.5 LTR" u="1"/>
        <s v="SEAGRAMS GREEN DRAGON GINSENG GIN&amp;JUICE - LW PF CKTL MX - 750 ML" u="1"/>
        <s v="ANCIENT AGE - STRT BOURBON - 750 ML" u="1"/>
        <s v="SEAGRAM TWISTED GIN (W/TWIST LIME FLAVR) - OTHER FLA GIN - 1.75 LTR" u="1"/>
        <s v="JOSEPH CARR JOSH CELLARS MERLOT SONOMA - MERLOT - 750 ML" u="1"/>
        <s v="CIROC SUMMER COLADA FLVR VODKA SPECIALTY - IM OTH SPCLTS - 750 ML" u="1"/>
        <s v="BURNETT'S RASPBERRY FLAVORED VODKA - OTHER FL VODK - 750 ML" u="1"/>
        <s v="WILD TURKEY 81 - STRT BOURBON - 1.75 LTR" u="1"/>
        <s v="GLENLIVET FRENCH OAK RESERVE 15 YEAR - SCTCH BTL FGN - 750 ML" u="1"/>
        <s v="UNDERWOOD CELLARS PINOT NOIR OREGON(CAN) - PINOT NOIR - 375 ML" u="1"/>
        <s v="ROSCATO ROSE DOLCE TRENTO - ITL RSTO/BLSH - 750 ML" u="1"/>
        <s v="SUTTER HOME MOSCATO CALIFORNIA - DM MSCTL/MSCT - 187 ML" u="1"/>
        <s v="BANFI ROSA REGALE BRACHETTO D'ACQUI - ITL SPARKLING - 375 ML" u="1"/>
        <s v="BERINGER FOUNDERS' ESTATE CABERNT SAUVGN - CABERNET SAUV - 1.5 LTR" u="1"/>
        <s v="PAUL MASSON GRAND AMBER VSOP - GRAPE BRANDY - 750 ML" u="1"/>
        <s v="LOVE NOIR PINOT NOIR CALIFORNIA - PINOT NOIR - 750 ML" u="1"/>
        <s v="CHOCOLATE SHOP THE CHOCOLATE LOVER WINE - TABLE OTHER - 750 ML" u="1"/>
        <s v="COOKS IMPERIAL EXTRA DRY - CHMPGNE X DRY - 187 ML" u="1"/>
        <s v="REMY MARTIN VSOP - IM COGNAC - 750 ML" u="1"/>
        <s v="BONTERRA CHARDONNAY ORGANICALLY GROWN - CHARDONNAY - 750 ML" u="1"/>
        <s v="GREY GOOSE VODKA WITH SHAKER - VODKA IMPORTD - 750 ML" u="1"/>
        <s v="RON ZACAPA CENTENARIO 23YR SOLERA GRN RS - IM RUM OTHER - 750 ML" u="1"/>
        <s v="CHRISTIAN BROS HOLIDAY SPICED EGG NOG - LW PF CKTL MX - 750 ML" u="1"/>
        <s v="JIM BEAM VANILLA FLAVORED WHISKEY - MISC US WHSKY - 50 ML" u="1"/>
        <s v="RUMPLE MINZE PEPPERMINT SCHNAPPS - IM OTH SPCLTS - 375 ML" u="1"/>
        <s v="BAREFOOT RICH RED BLEND CALIFORNIA - RED BLND/MRTG - 1.5 LTR" u="1"/>
        <s v="FRANZIA VINTNER SELECT DARK RED BOX - RED BLND/MRTG - 5 LTR+" u="1"/>
        <s v="MALIBU BLUE HAWAIIAN CKTL READY-TO-SERVE - LW PF CKTL MX - 1.75 LTR" u="1"/>
        <s v="PETER VELLA MERLOT - MERLOT - 5 LTR+" u="1"/>
        <s v="DECOY RED WINE NAPA VALLEY (MRLT/CB SV) - RED BLND/MRTG - 750 ML" u="1"/>
        <s v="THE NAKED GRAPE CAB SAV CALIFORNIA - CABERNET SAUV - 3.0 LTR" u="1"/>
        <s v="COPPER RIDGE CABERNET SAUVIGNON - CABERNET SAUV - 1.5 LTR" u="1"/>
        <s v="MICHAEL DAVID CHARDONNAY LODI - CHARDONNAY - 750 ML" u="1"/>
        <s v="DEKUYPER HOT DAMN CINNAMON 100 PROOF - OTHER SCHNAPP - 750 ML" u="1"/>
        <s v="HIGH DEF SWEET RED - GERMAN OTHER - 750 ML" u="1"/>
        <s v="MONTEGO BAY GOLD - RUM VIRG ISLS - 1.75 LTR" u="1"/>
        <s v="CANDONI PINOT GRIGIO - ITL PIN GRIGO - 750 ML" u="1"/>
        <s v="TURNING LEAF - CABERNET SAUV - 750 ML" u="1"/>
        <s v="REYKA ICELAND VODKA - VODKA IMPORTD - 1.75 LTR" u="1"/>
        <s v="BOTA BOX PINOT GRIGIO CALIFORNIA - PN GRIS/GRGIO - 3.0 LTR" u="1"/>
        <s v="BARTON PEACH - OTHER SCHNAPP - 1.75 LTR" u="1"/>
        <s v="CANDONI PINOT NOIR DELLE VENEZIE - ITALIAN OTHER - 750 ML" u="1"/>
        <s v="BURNETT'S TROPICAL PUNCH FLAVORED VODKA - OTHER FL VODK - 750 ML" u="1"/>
        <s v="MAKER'S MARK&amp; MAKER'S 46 CO-PACK - STRT BOURBON - 375 ML" u="1"/>
        <s v="KENDALL-JACKSON AVANT CALIFORNIA CHARD - CHARDONNAY - 750 ML" u="1"/>
        <s v="KINGS RIDGE PN GRIS OREGON WILLAMETTTE V - PN GRIS/GRGIO - 750 ML" u="1"/>
        <s v="E &amp; J XO BRANDY - GRAPE BRANDY - 1.75 LTR" u="1"/>
        <s v="1800 SILVER - IM TEQ WHITE - 750 ML" u="1"/>
        <s v="BIRD DOG BLACKBERRY FLAVORED WHISKEY - MISC US WHSKY - 750 ML" u="1"/>
        <s v="RIO GRANDE - IM TEQ WHITE - 1.75 LTR" u="1"/>
        <s v="HIGH WEST CAMPFIRE WHISKEY - MISC US WHSKY - 750 ML" u="1"/>
        <s v="MIRASSOU CENTRAL COAST - PINOT NOIR - 750 ML" u="1"/>
        <s v="CHI-CHI'S GOLD MARGARITA - LW PF CKTL MX - 1.75 LTR" u="1"/>
        <s v="PACIFIC RIM SWEET RIESLING - RIESLING - 750 ML" u="1"/>
        <s v="PRAIRIE ORGANIC CUCUMBER VODKA - OTHER FL VODK - 750 ML" u="1"/>
        <s v="SPY VALLEY SAUVIGNON BLANC - NEW ZEALAND - 750 ML" u="1"/>
        <s v="EZRA BROOKS BLENDED BOURBON - STRT BOURBON - 1.75 LTR" u="1"/>
        <s v="SEAGRAM'S PINEAPPLE TWISTED GIN - OTHER FLA GIN - 200 ML" u="1"/>
        <s v="NEWTON SKYSIDE CLARET SONOMA VALLEY - RED GENRC OTH - 750 ML" u="1"/>
        <s v="SEBASTIANI SONOMA COUNTY (WAS CASK) - CHARDONNAY - 750 ML" u="1"/>
        <s v="SEAGRAM TWISTED GIN (W/TWIST LIME FLAVR) - OTHER FLA GIN - 750 ML" u="1"/>
        <s v="VEUVE DU VERNAY BRUT ROSE - FR SPKLNG OTH - 750 ML" u="1"/>
        <s v="SEAGRAM'S SEVEN CROWN - BLENDED WHSKY - 200 ML" u="1"/>
        <s v="FFC VOTRE SANTE PINOT NOIR CALIFORNIA - PINOT NOIR - 750 ML" u="1"/>
        <s v="FRANZIA VINTNER SELECT CHARDONNAY - CHARDONNAY - 1.5 LTR" u="1"/>
        <s v="MAKER'S MARK 46 - STRT BOURBON - 375 ML" u="1"/>
        <s v="FLOR DE CANA GRAND RESERVE DARK 7 YEARS - IM RUM OTHER - 750 ML" u="1"/>
        <s v="SAINT M PFALZ RIESLING - GRM MOSELLE - 750 ML" u="1"/>
        <s v="CIROC APPLE FLAVORED VODKA SPECIALTY - IM OTH SPCLTS - 200 ML" u="1"/>
        <s v="SKYY INFSN SUN-RIPENED WATERMELON FLV VD - OTHER FL VODK - 750 ML" u="1"/>
        <s v="BERINGER MOSCATO CHILE - CHLE OTHR WHT - 750 ML" u="1"/>
        <s v="STOLICHNAYA 80 - VODKA IMPORTD - 750 ML" u="1"/>
        <s v="CHATEAU STE MICHELLE RIESLING DRY COL VL - RIESLING - 750 ML" u="1"/>
        <s v="VERY OLD BARTON 6 YEAR 86 PROOF - STRT BOURBON - 750 ML" u="1"/>
        <s v="CANADIAN HUNTER - CANDN BTL U S - 1.0 LTR" u="1"/>
        <s v="BAREFOOT CABERNET SAUVIGNON ARGENTINA - ARGT CAB SAUV - 750 ML" u="1"/>
        <s v="DEWARS WHITE LABEL - SCTCH BTL FGN - 1.75 LTR" u="1"/>
        <s v="J W DANT CHARCOAL PERFECTED - STRT BOURBON - 1.0 LTR" u="1"/>
        <s v="BACARDI DRAGON BERRY FLAVORED RUM - RUM PUER RICO - 750 ML" u="1"/>
        <s v="MYERS'S ORGINAL DARK (PET) - IM RUM JMICAN - 750 ML TRV" u="1"/>
        <s v="KENTUCKY DALE BLENDED WHISKEY - BLENDED WHSKY - 1.75 LTR" u="1"/>
        <s v="CUERVO ESPECIAL - IM TEQ GOLD - 200 ML" u="1"/>
        <s v="NEW AMSTERDAM VODKA - VODKA 1OO PRF - 1.75 LTR" u="1"/>
        <s v="MICHTER'S US * 1 AMERICAN WHISKEY - MISC US WHSKY - 750 ML" u="1"/>
        <s v="BAREFOOT SANGRIA - TABLE OTHER - 750 ML" u="1"/>
        <s v="FIREBALL CINNAMON WHISKEY - IM OTH SPCLTS - 750 ML TRV" u="1"/>
        <s v="MONDORO ASTI SPUMANTE - ITL SPARKLING - 750 ML" u="1"/>
        <s v="SEAGLASS SANTA BARBARA COUNTY PINOT GRIS - PN GRIS/GRGIO - 750 ML" u="1"/>
        <s v="BELLA SERA MOSCATO CALIFORNIA - WHT VARTL OTH - 1.5 LTR" u="1"/>
        <s v="BACARDI PARTY DRINKS LNG ISL ICE TEA PET - LW PF CKTL MX - 1.75 LTR" u="1"/>
        <s v="SANTA MARVISTA CABERNET RESERVE - CHLE CAB SAUV - 1.5 LTR" u="1"/>
        <s v="LITTLE BOOMEY CABERNET SAUVIGNON - AUST CAB SAUV - 1.5 LTR" u="1"/>
        <s v="EMMET'S IRISH CREAM - IM CREMES - 750 ML" u="1"/>
        <s v="BELLA SERA MOSCATO CALIFORNIA - WHT VARTL OTH - 750 ML" u="1"/>
        <s v="SHO CHIKU BAI SAKE - DOMESTIC SAKE - 750 ML" u="1"/>
        <s v="LILLET FRENCH APERITIF WINE WHITE - IMP DSSRT OTH - 750 ML" u="1"/>
        <s v="OWEN ROE SHARECROPPERS CAB SAV COLUMBIA - CABERNET SAUV - 750 ML" u="1"/>
        <s v="HIS ROYAL MAJESTY REX-GOLIATH CALIFORNIA - CHARDONNAY - 750 ML" u="1"/>
        <s v="VENTANA GOLD STRIPE CHARDONNAY MONTEREY - CHARDONNAY - 750 ML" u="1"/>
        <s v="RAINSTORM PINOT GRIS OREGON - PN GRIS/GRGIO - 750 ML" u="1"/>
        <s v="FLOWERS PINOT NOIR SONOMA COAST - PINOT NOIR - 750 ML" u="1"/>
        <s v="WODKA VODKA POLISH VODKA - VODKA IMPORTD - 1.0 LTR" u="1"/>
        <s v="OAKHEART ORIGINAL SPICED RUM - RUM PUER RICO - 1.75 LTR" u="1"/>
        <s v="OLMECA ALTOS PLATA 100% DE AGAVE TEQUILA - IM TEQ WHITE - 1.75 LTR" u="1"/>
        <s v="CHARBONEAU GOLD RUM - RUM U S - 750 ML" u="1"/>
        <s v="FOUR ROSES KENTUCKY STRAIGHT BOURBON - STRT BOURBON - 1.75 LTR" u="1"/>
        <s v="PEBBLE LANE PINOT NOIR MONTEREY COUNTY - PINOT NOIR - 750 ML" u="1"/>
        <s v="MONTEZUMA TRIPLE SEC - TRIPLE SEC - 1.0 LTR" u="1"/>
        <s v="MCWILLIAMS HANWOOD ESTATE SHIRAZ - AUST SHIRAZ - 750 ML" u="1"/>
        <s v="DOM DE PEU DE LA MORIETTE/PICHOT VOUVRAY - FRENCH LOIRE - 750 ML" u="1"/>
        <s v="CUPCAKE SAUVIGNON BLANC MARLBOROUGH - NEW ZEALAND - 750 ML" u="1"/>
        <s v="SEAGRAM'S GIN AND JUICE BLUE BEAST - LW PF CKTL MX - 375 ML" u="1"/>
        <s v="THUNDERBIRD CITRUS - DOM BEVRGE WN - 750 ML" u="1"/>
        <s v="CIROC SNAP FROST VODKA - VODKA IMPORTD - 750 ML" u="1"/>
        <s v="GRAND MARNIER - IM PROP SPCLY - 750 ML" u="1"/>
        <s v="DOBRA - VODKA 80 PRF - 200 ML" u="1"/>
        <s v="MANISCHEWITZ CREAM RED CONCORD - DOM KOSHER WN - 750 ML" u="1"/>
        <s v="EARLY TIMES KENTUCKY - STRT BOURBON - 1.75 LTR" u="1"/>
        <s v="HORNITOS CRISTALINO ANEJO TEQUILA - IM TEQ GOLD - 750 ML" u="1"/>
        <s v="FINLANDIA - VODKA IMPORTD - 750 ML" u="1"/>
        <s v="ROSEMOUNT ESTATE SHIRAZ AUSTRALIAN RED - AUST SHIRAZ - 750 ML" u="1"/>
        <s v="CIROC APPLE FLAVORED VODKA SPECIALTY - IM OTH SPCLTS - 750 ML" u="1"/>
        <s v="BOMBAY - GIN IMPORTED - 1.0 LTR" u="1"/>
        <s v="NEW AMSTERDAM GRAPEFRUIT FLAVORED VODKA - OTHER FL VODK - 375 ML" u="1"/>
        <s v="THE BOTANIST ISLAY DRY GIN - GIN IMPORTED - 750 ML" u="1"/>
        <s v="GRAND TOURING WATERMELON FLAVORED VODKA - OTHER FL VODK - 750 ML" u="1"/>
        <s v="CIROC MANGO FLAVORED VODKA SPECIALTY - IM OTH SPCLTS - 375 ML" u="1"/>
        <s v="MARK WEST PN NR CALIFORNIA:WAS CNTRL CST - PINOT NOIR - 1.5 LTR" u="1"/>
        <s v="JOSEPH CARR JOSH CELLARS NORTH COAST - CABERNET SAUV - 750 ML" u="1"/>
        <s v="BLACK BOX MERLOT BOX WINE CALIFORNIA - MERLOT - 750 ML" u="1"/>
        <s v="KORBEL EXTRA DRY - CHMPGNE X DRY - 750 ML" u="1"/>
        <s v="T W SAMUELS BLEND WHISKEY - BLENDED WHSKY - 200 ML" u="1"/>
        <s v="FAMILIA CAMARENA SILVER TEQUILA - IM TEQ WHITE - 375 ML" u="1"/>
        <s v="BELLA SERA PINOT GRIGIO - ITL PIN GRIGO - 1.5 LTR" u="1"/>
        <s v="EVERCLEAR ALCOHOL - ALCOHOL - 375 ML" u="1"/>
        <s v="BURNETT'S GIN - GIN DOMESTIC - 1.75 LTR" u="1"/>
        <s v="SILVER PALM NORTH COAST CABERNET SAUVGN - CABERNET SAUV - 750 ML" u="1"/>
        <s v="TAAKA VODKA W/50ML TAAKA PEACH - VODKA 80 PRF - 1.75 LTR" u="1"/>
        <s v="DI SARONNO AMARETTO MISSONI MINI 3-PACK - IM OTH SPCLTS - 50 ML" u="1"/>
        <s v="GORDON'S - GIN DOMESTIC - 1.0 LTR" u="1"/>
        <s v="BAILEYS ORIGINAL IRISH CREAM LIQUEUR - IM CREMES - 375 ML" u="1"/>
        <s v="FRANCISCAN CABERNET SAUVIGNON/OAKVILLE - CABERNET SAUV - 750 ML" u="1"/>
        <s v="CRUZAN PEACH FLAVORED RUM - RUM VIRG ISLS - 750 ML" u="1"/>
        <s v="HEAD TO HEAD ROSE TUSCANY - FRENCH ROSE - 750 ML" u="1"/>
        <s v="MOET &amp; CHANDON ICE IMPERIAL W/NECKER - FR CHAMPAGNE - 750 ML" u="1"/>
        <s v="WILD HORSE CHARDONNAY CENTRAL COAST - CHARDONNAY - 750 ML" u="1"/>
        <s v="MENAGE A TROIS MIDNIGHT DARK RED CAL - RED BLND/MRTG - 750 ML" u="1"/>
        <s v="ROBERT MONDAVI PRIVATE SELECTION SAV BLC - SAV BL/FME BL - 750 ML" u="1"/>
        <s v="ALMADEN MERLOT - MERLOT - 5 LTR+" u="1"/>
        <s v="DEKUYPER PEACHTREE SCHNAPPS - OTHER SCHNAPP - 1.0 LTR" u="1"/>
        <s v="BAILEYS ORIGINAL IRISH CREAM LIQUEUR - IM CREMES - 1.0 LTR" u="1"/>
        <s v="ALAMOS CHARDONNAY MENDOZA - ARGT CHARDNNY - 750 ML" u="1"/>
        <s v="ARMAND DE BRIGNAC ACE OF SPADES BRUT - FR CHAMPAGNE - 750 ML" u="1"/>
        <s v="LUC BELAIRE RARE LUXE SPARKLING FRANCE - FR SPKLNG OTH - 750 ML" u="1"/>
        <s v="CONO SUR BICICLETA CAB SAUV CENRAL VLLY - CHLE CAB SAUV - 750 ML" u="1"/>
        <s v="X-RATED FUSION LIQ:VDK/ORG/MNGO/PSN FRT - IM OTH SPCLTS - 750 ML" u="1"/>
        <s v="ROSCATO SMOOTH RED BLEND - ITALIAN OTHER - 750 ML" u="1"/>
        <s v="BARTON LONG ISLAND ICE TEA - COCKTL OTHER - 1.0 LTR" u="1"/>
        <s v="ESTANCIA MERLOT CENTRAL COAST - MERLOT - 750 ML" u="1"/>
        <s v="JEFFERSON'S - STRT BOURBON - 750 ML" u="1"/>
        <s v="EFFEN CUCUMBER FLAVORED VODKA - VODKA IMPORTD - 750 ML" u="1"/>
        <s v="E &amp; J GALLO SUPERIOR RESERVE VSOP - GRAPE BRANDY - 100 ML" u="1"/>
        <s v="GLENFIDDICH 14Y BARREL RS IN NEW OAK BRL - SCTCH BTL FGN - 750 ML" u="1"/>
        <s v="CAFE LOLITA - IM COF FL CRD - 1.75 LTR" u="1"/>
        <s v="SEAGRAM'S SEVEN CROWN - BLENDED WHSKY - 750 ML" u="1"/>
        <s v="KENWOOD CABERNET SAUVIGNON SONOMA COUNTY - CABERNET SAUV - 750 ML" u="1"/>
        <s v="ROGET EXTRA DRY - CHMPGNE X DRY - 750 ML" u="1"/>
        <s v="CLOS DU BOIS PINOT NOIR CALIFORNIA - PINOT NOIR - 750 ML" u="1"/>
        <s v="FFC SOFIA CHARDONNAY MONTEREY COUNTY - CHARDONNAY - 750 ML" u="1"/>
        <s v="SVEDKA SWEDISH VODKA - VODKA IMPORTD - 1.0 LTR" u="1"/>
        <s v="ALMADEN VINEYARD HERITAGE MOSCATO CHILE - IM MSCTL/MSCT - 5 LTR+" u="1"/>
        <s v="MAKER'S MARK CASK STRENGTH - STRT BOURBON - 750 ML" u="1"/>
        <s v="FETZER EAGLE PEAK MERLOT CENTRAL VALLEY - CHILE MERLOT - 1.5 LTR" u="1"/>
        <s v="LADY LOLA PINOT GRIGIO/MOSCATO BLEND - ITALIAN OTHER - 750 ML" u="1"/>
        <s v="GREY GOOSE IMPORTED VODKA - VODKA IMPORTD - 750 ML" u="1"/>
        <s v="BLACK BOX RED BLEND CALIFORNIA - RED GENRC OTH - 3.0 LTR" u="1"/>
        <s v="CHIVAS REGAL EXTRA BLENDED SCOTCH WHISKY - SCTCH BTL FGN - 750 ML" u="1"/>
        <s v="HEAVEN HILL - BLENDED WHSKY - 375 ML" u="1"/>
        <s v="JUAREZ GOLD DSS TEQUILA BASED CORDIAL - SPECIALTY LIQ - 1.75 LTR" u="1"/>
        <s v="MONTE ALBAN SILVER TEQUILA - IM TEQ WHITE - 750 ML" u="1"/>
        <s v="MELLOW CORN - CORN OVER 2YR - 200 ML" u="1"/>
        <s v="TAAKA RED BERRY(RASP/STRAW)FLAVOR VODKA - OTHER FL VODK - 750 ML" u="1"/>
        <s v="SALT OF THE EARTH RED MOSCATO RUBINO CAL - RED VARTL OTH - 750 ML" u="1"/>
        <s v="NEW AMSTERDAM VODKA - VODKA 80 PRF - 50 ML" u="1"/>
        <s v="ANNE AMIE PINOT NOIR WILLAMETTE VALLEY - PINOT NOIR - 750 ML" u="1"/>
        <s v="CARTLIDGE &amp; BROWNE CABERNET SAUVIGNON - CABERNET SAUV - 750 ML" u="1"/>
        <s v="HEAVEN HILL - BLENDED WHSKY - 1.0 LTR" u="1"/>
        <s v="BACARDI GOLD DARK RUM - RUM PUER RICO - 1.0 LTR" u="1"/>
        <s v="CARLO ROSSI RED BURGUNDY - BURGUNDY - 4.0 LTR" u="1"/>
        <s v="DEKUYPER PEACHTREE SCHNAPPS - OTHER SCHNAPP - 750 ML" u="1"/>
        <s v="BOGLE MERLOT - MERLOT - 750 ML" u="1"/>
        <s v="DI SARONNO AMARETTO W/1 GLASS MASON JAR - IM OTH SPCLTS - 750 ML" u="1"/>
        <s v="KINKY PINK LIQUEUR (VODKA BASE) - SPECIALTY LIQ - 375 ML" u="1"/>
        <s v="BULLEIT 95 RYE STRAIGHT RYE WHISKEY - STRAIGHT RYE - 1.75 LTR" u="1"/>
        <s v="MOGEN DAVID 20/20 RED GRAPE FLAVORED - DOM BEVRGE WN - 750 ML" u="1"/>
        <s v="NEW AMSTERDAM RED BERRY FLAVORED VODKA - OTHER FL VODK - 1.75 LTR" u="1"/>
        <s v="MARGARITAVILLE - IM TEQ WHITE - 1.0 LTR" u="1"/>
        <s v="WHEATLEY VODKA - VODKA OTH PRF - 750 ML" u="1"/>
        <s v="WOODFORD RESERVE KENTUCKY STRT BOURBON - STRT BOURBON - 1.75 LTR" u="1"/>
        <s v="KENTUCKY TAVERN - STRT BOURBON - 1.0 LTR" u="1"/>
        <s v="FREIXENET BRUT BLANC DE BLANC SPARKLING - SPANISH SPKLN - 750 ML" u="1"/>
        <s v="SIMI SAUVIGNON BLANC - SAV BL/FME BL - 750 ML" u="1"/>
        <s v="MATUA VALLEY MARLBOROUGH PINOT NOIR - NEW ZEALAND - 750 ML" u="1"/>
        <s v="CHIVAS REGAL - SCTCH BTL FGN - 750 ML" u="1"/>
        <s v="CIROC RED BERRY FLAVORED VODKA SPECIALTY - IM OTH SPCLTS - 375 ML" u="1"/>
        <s v="ADMIRAL NELSON'S COCONUT FLVRD RUM 42PF - IM RUM OTHER - 1.75 LTR" u="1"/>
        <s v="CIROC COCONUT FLAVORED VODKA SPECIALTY - IM OTH SPCLTS - 375 ML" u="1"/>
        <s v="HIRAM WALKER - PPMNT SCHNPPS - 1.0 LTR" u="1"/>
        <s v="CLAN MCGREGOR - SCOTCH BTL US - 1.75 LTR" u="1"/>
        <s v="PROPHECY SAUV BLNC HIGH PRIESTESS MRLBRH - NEW ZEALAND - 750 ML" u="1"/>
        <s v="CAPTAIN MORGAN APPLE SMASH - SPECIALTY LIQ - 750 ML" u="1"/>
        <s v="FLEURS DE PRAIRIE ROSE COTES DE PROVENCE - FRENCH ROSE - 750 ML" u="1"/>
        <s v="MCCORMICK - VODKA 80 PRF - 1.75 LTR" u="1"/>
        <s v="GALLO FAMILY VNYRD SWEET GRAPEFRUIT ROSE - FRUIT VRTL WN - 1.5 LTR" u="1"/>
        <s v="CLOS DU BOIS CHARDONNAY NC BARREL FERM - CHARDONNAY - 1.5 LTR" u="1"/>
        <s v="STILLHOUSE BLACK BOURBON (DSS) - WHISKY SPCLTY - 750 ML" u="1"/>
        <s v="EFFEN DUTCH VODKA - VODKA IMPORTD - 375 ML" u="1"/>
        <s v="HESS SELECT CABERNET SAUVIGNON - CABERNET SAUV - 750 ML" u="1"/>
        <s v="CAPRICCO BUBBLY SANGRIA - TABLE OTHER - 750 ML" u="1"/>
        <s v="BARTON - VODKA 80 PRF - 1.75 LTR" u="1"/>
        <s v="TISDALE CABERNET SAUVIGNON CALIFORNIA - CABERNET SAUV - 750 ML" u="1"/>
        <s v="SEAGRAM'S DISTILLER'S RESERVE 94 PROOF - GIN DOMESTIC - 200 ML" u="1"/>
        <s v="EXCLUSIV 1 VODKA MOLDOVA - VODKA IMPORTD - 1.75 LTR" u="1"/>
        <s v="MANISCHEWITZ CREAM RED CONCORD - DOM KOSHER WN - 3.0 LTR" u="1"/>
        <s v="SUTTER HOME MOSCATO CALIFORNIA - WHT VARTL OTH - 750 ML" u="1"/>
        <s v="E &amp; J APPLE (BRANDY W/APPLE LIQUEUR) - SPECIALTY LIQ - 375 ML" u="1"/>
        <s v="CONO SUR RESERVA ESPECIAL PINOT NR CLCHG - CHLE OTHR RED - 750 ML" u="1"/>
        <s v="GOLDSCHLAGER CINNAMON SCHNAPPS IMPORTED - IM OTH SPCLTS - 50 ML" u="1"/>
        <s v="NEW AMSTERDAM COCONUT FLAVORED VODKA - OTHER FL VODK - 1.75 LTR" u="1"/>
        <s v="SAUZA BLUE SILVER TEQUILA - IM TEQ WHITE - 750 ML" u="1"/>
        <s v="RONRICO WHITE - RUM VIRG ISLS - 1.75 LTR" u="1"/>
        <s v="ROMANA SAMBUCA - IM OTH SPCLTS - 750 ML" u="1"/>
        <s v="HERRADURA REPOSADO - IM TEQ GOLD - 750 ML" u="1"/>
        <s v="GRGICH HILLS CHARDONNAY - CHARDONNAY - 750 ML" u="1"/>
        <s v="BERINGER RED MOSCATO CHILE - CHLE OTHR RED - 1.5 LTR" u="1"/>
        <s v="MAKER'S MARK - STRT BOURBON - 200 ML" u="1"/>
        <s v="JACK DANIELS MUSIC CARTON W/ 2 GLASSES - TENN WHISKEY - 750 ML" u="1"/>
        <s v="DIORA LA PETITE GRACE PINOT NR MONTEREY - PINOT NOIR - 750 ML" u="1"/>
        <s v="JIM BEAM DOUBLE OAK KENTUCKY STRAIGHT BB - STRT BOURBON - 750 ML" u="1"/>
        <s v="ARISTOCRAT PEACH - OTHER SCHNAPP - 1.0 LTR" u="1"/>
        <s v="JAGERMEISTER W/2-GREEN SHOT GLASSES - IM OTH SPCLTS - 750 ML" u="1"/>
        <s v="TITO HANDMADE TEXAS VODKA - VODKA 80 PRF - 750 ML" u="1"/>
        <s v="KIRK AND SWEENEY 12YR DOMINICAN RPBLC RM - IM RUM OTHER - 750 ML" u="1"/>
        <s v="KIRK AND SWEENEY 18YR DOMINICAN RPBLC RM - IM RUM OTHER - 750 ML" u="1"/>
        <s v="REDNECK RIVIERA WHISKEY - MISC US WHSKY - 750 ML" u="1"/>
        <s v="JACK DANIELS TENNESSEE HONEY LIQUEUR - WHISKY SPCLTY - 375 ML" u="1"/>
        <s v="HB PICPOUL DE PINET COTEAUX DE LANGUEDOC - FRENCH OTHER - 750 ML" u="1"/>
        <s v="PRECIOUS VODKA (DIAMOND BOTTLE) - VODKA IMPORTD - 750 ML" u="1"/>
        <s v="ROEDERER ESTATE ANDERSON VALLEY - CHMPAGNE BRUT - 750 ML" u="1"/>
        <s v="ALLAN SCOTT VNYD SLCT SAUVIGNON BLC (NZ) - NEW ZEALAND - 750 ML" u="1"/>
        <s v="EMMET'S IRISH CREAM - IM CREMES - 1.0 LTR" u="1"/>
        <s v="YELLOW TAIL SPARKLING (AUSTRALIA) - IM SPKLNG OTH - 750 ML" u="1"/>
        <s v="FFC PRESENTS ROSSO CLASSIC CAB/ZIN/SYR - RED BLND/MRTG - 750 ML" u="1"/>
        <s v="DEKUYPER - PEACH FL BRNY - 750 ML" u="1"/>
        <s v="COPA DE ORO MEXICAN - IM COF FL CRD - 750 ML" u="1"/>
        <s v="FREI BROTHERS MERLOT DRY CRK VLY SONOMA - MERLOT - 750 ML" u="1"/>
        <s v="LOUIS M. MARTINI SONOMA COUNTY CABERNET - CABERNET SAUV - 750 ML" u="1"/>
        <s v="LIVINGSTON CELLARS BURGUNDY - BURGUNDY - 3.0 LTR" u="1"/>
        <s v="KENDALL-JACKSON VINTNERS RESERVE ZIN - ZINFANDEL - 750 ML" u="1"/>
        <s v="MALIBU RUM NATURAL COCONUT* - IM RUM OTHER - 750 ML TRV" u="1"/>
        <s v="CIROC SNAP FROST VODKA - VODKA IMPORTD - 200 ML" u="1"/>
        <s v="PLATINUM 7X VODKA (WAS TAAKA PLATINUM) - VODKA 80 PRF - 200 ML" u="1"/>
        <s v="CAPTAIN MORGAN ORIGINAL SPICED - RUM VIRG ISLS - 750 ML" u="1"/>
        <s v="FRANZIA OLD WORLD CLASSIC BURGUNDY - BURGUNDY - 5 LTR+" u="1"/>
        <s v="RUMPLE MINZE PEPPERMINT SCHNAPPS - IM OTH SPCLTS - 750 ML" u="1"/>
        <s v="SHO CHIKU BAI PREMIUM GINJO SAKE - DOMESTIC SAKE - 375 ML" u="1"/>
        <s v="CARLO ROSSI SANGRIA (JUG) - TABLE OTHER - 750 ML" u="1"/>
        <s v="CITRA PINOT NOIR - ITALIAN OTHER - 1.5 LTR" u="1"/>
        <s v="JOSE CUERVO ESPECIAL SILVER - IM TEQ WHITE - 1.75 LTR" u="1"/>
        <s v="WENTE RIVA RANCH - CHARDONNAY - 750 ML" u="1"/>
        <s v="RITTENHOUSE - BONDED RYE - 750 ML" u="1"/>
        <s v="RIFF PINOT GRIGIO DELLE VENEZIE - ITL PIN GRIGO - 750 ML" u="1"/>
        <s v="GALLO FAMILY VINEYARDS PN NR CALIFORNIA - PINOT NOIR - 1.5 LTR" u="1"/>
        <s v="BLACK VELVET - CANDN BTL U S - 1.75 LTR" u="1"/>
        <s v="MADRIA SANGRIA TRADICIONAL - TABLE OTHER - 1.5 LTR" u="1"/>
        <s v="JOSH CELLARS PINOT NOIR CALIFORNIA - PINOT NOIR - 750 ML" u="1"/>
        <s v="MICHTER'S US * 1 STRAIGHT RYE 4 + YEARS - STRAIGHT RYE - 750 ML" u="1"/>
        <s v="LA CREMA PINOT NOIR SONOMA COAST - PINOT NOIR - 750 ML" u="1"/>
        <s v="CROWN RUSSE GIN - GIN DOMESTIC - 1.0 LTR" u="1"/>
        <s v="SKYFALL VINEYARD PINOT GRIS COLUMBIA VLY - PN GRIS/GRGIO - 750 ML" u="1"/>
        <s v="DECOY NAPA VALLEY SAUVIGNON BLANC - SAV BL/FME BL - 750 ML" u="1"/>
        <s v="ORLANDO WINES JACOB'S CREEK SHIRAZ - AUST SHIRAZ - 750 ML" u="1"/>
        <s v="PINNACLE VODKA (FRANCE) - VODKA IMPORTD - 50 ML" u="1"/>
        <s v="PEDRONCELLI FRIENDS.RED SONOMA COUNTY - RED BLND/MRTG - 750 ML" u="1"/>
        <s v="SEAGRAM'S CROWN ROYAL - CANDN BTL CAN - 1.75 LTR" u="1"/>
        <s v="STERLING VINTNER'S COLLECTION PINOT NOIR - PINOT NOIR - 750 ML" u="1"/>
        <s v="1800 REPOSADO TEQUILA - IM TEQ GOLD - 1.75 LTR" u="1"/>
        <s v="SOUVERAIN CABERNET SAUV ALEXANDER VALLEY - CABERNET SAUV - 750 ML" u="1"/>
        <s v="SUTTER HOME PINOT GRIGIO CALIFORNIA - PN GRIS/GRGIO - 187 ML" u="1"/>
        <s v="GLEN ELLEN RESERVE CHARDONNAY CALIFORNIA - CHARDONNAY - 1.5 LTR" u="1"/>
        <s v="CAPTAIN MORGAN PARROT BAY MANGO (PET) - RUM VIRG ISLS - 750 ML TRV" u="1"/>
        <s v="JORDAN CABERNET SAUVIGNON - CABERNET SAUV - 750 ML" u="1"/>
        <s v="BAREFOOT SANGRIA - TABLE OTHER - 1.5 LTR" u="1"/>
        <s v="PINNACLE VODKA (FRANCE) - VODKA IMPORTD - 1.75 LTR" u="1"/>
        <s v="ROBERT MONDAVI PINOT NOIR - PINOT NOIR - 750 ML" u="1"/>
        <s v="WOODFORD RESERVE KENTUCKY STRT BOURBON - STRT BOURBON - 750 ML" u="1"/>
        <s v="PORTA VITA ROSSO DELLE VENEZIE - ITALIAN OTHER - 1.5 LTR" u="1"/>
        <s v="GILBEYS GIN - GIN DOMESTIC - 1.75 LTR" u="1"/>
        <s v="REBEL YELL - STRT BOURBON - 750 ML" u="1"/>
        <s v="CHRISTIAN BRANDY VS - GRAPE BRANDY - 1.0 LTR" u="1"/>
        <s v="LA CREMA CHARDONNAY RUSSIAN RIVER VALLEY - CHARDONNAY - 750 ML" u="1"/>
        <s v="BARTON LIGHT - RUM VIRG ISLS - 1.75 LTR" u="1"/>
        <s v="MCLELLAND'S HIGHLAND - SCTCH BTL FGN - 750 ML" u="1"/>
        <s v="SEAGRAM'S PEACH TWISTED GIN - OTHER FLA GIN - 375 ML" u="1"/>
        <s v="CONCHA Y TORO FRONTERA CAB SAUV/MERLOT - CHLE OTHR RED - 1.5 LTR" u="1"/>
        <s v="MANISCHEWITZ CONCORD - DOM KOSHER WN - 750 ML" u="1"/>
        <s v="FAR NIENTE CABERNET SAUVIGNON - CABERNET SAUV - 750 ML" u="1"/>
        <s v="SMIRNOFF STRAWBERRY FLAVORED (DSS) - SPECIALTY LIQ - 375 ML" u="1"/>
        <s v="REDWOOD CREEK - PINOT NOIR - 750 ML" u="1"/>
        <s v="DEKUYPER HOT DAMN CINNAMON FLV 30 PROOF - OTHER SCHNAPP - 750 ML" u="1"/>
        <s v="SMIRNOFF - VODKA 80 PRF - 375 ML" u="1"/>
        <s v="CHATEAU STE MICHELLE INDIAN WELLS CAB SV - CABERNET SAUV - 750 ML" u="1"/>
        <s v="EL JIMADOR REPOSADO TEQUILA - IM TEQ GOLD - 750 ML" u="1"/>
        <s v="TWISTED SHOTZ B-52:ORANGE LIQ/COFFEE CRM - IM OTH SPCLTS - 100 ML" u="1"/>
        <s v="EZRA BROOKS 90 PROOF - STRT BOURBON - 750 ML" u="1"/>
        <s v="CIROC RED BERRY FLAVORED VODKA SPECIALTY - IM OTH SPCLTS - 200 ML" u="1"/>
        <s v="EDNA VALLEY MERLOT SAN LUIS OBISPO - MERLOT - 750 ML" u="1"/>
        <s v="BERINGER CALIFORNIA COLLECTION WH MERLOT - WHITE MERLOT - 1.5 LTR" u="1"/>
        <s v="CRANE LAKE MALBEC CALIFORNIA - RED VARTL OTH - 750 ML" u="1"/>
        <s v="TAAKA APPLE FLAVORED VODKA - OTHER FL VODK - 750 ML" u="1"/>
        <s v="FERRARI-CARANO PNT GRIGIO RUS RIVER VLLY - PN GRIS/GRGIO - 750 ML" u="1"/>
        <s v="LINE 39 MERLOT NORTH COAST - MERLOT - 750 ML" u="1"/>
        <s v="MARKHAM MERLOT - MERLOT - 750 ML" u="1"/>
        <s v="ROSCATO BIANCO DOLCE - ITL BIANCO - 750 ML" u="1"/>
        <s v="JIM BEAM KENTUCKY FIRE - MISC US WHSKY - 750 ML" u="1"/>
        <s v="B &amp; G BISTRO PINOT NOIR - FRENCH OTHER - 750 ML" u="1"/>
        <s v="LUNAZUL REPOSADO TEQUILA - IM TEQ GOLD - 750 ML" u="1"/>
        <s v="FREI BROTHERS RES ZIN DRY CRK VY NO SNMA - ZINFANDEL - 750 ML" u="1"/>
        <s v="CANADIAN CLUB SMALL BATCH CLASSIC - CANDN BTL U S - 750 ML" u="1"/>
        <s v="TAAKA - GIN DOMESTIC - 750 ML" u="1"/>
        <s v="TOTT'S EXTRA DRY - CHMPGNE X DRY - 750 ML" u="1"/>
        <s v="DA VINCI TUSCANY CHIANTI - ITL CHIANTI - 750 ML" u="1"/>
        <s v="FIREFLY APPLE PIE MOONSHINE - WHISKY SPCLTY - 750 ML" u="1"/>
        <s v="KENDALL-JACKSON VINT RSV (WAS JOHNNSBG) - RIESLING - 750 ML" u="1"/>
        <s v="EXCLUSIV 6 ROSE FLAVORED VODKA MOLDOVA - VODKA IMPORTD - 750 ML" u="1"/>
        <s v="ALMADEN MOUNTAIN CHABLIS BOX - CHABLIS - 5 LTR+" u="1"/>
        <s v="DARK HORSE MERLOT CALIFORNIA - MERLOT - 750 ML" u="1"/>
        <s v="BACARDI GOLD DARK RUM - RUM PUER RICO - 750 ML TRV" u="1"/>
        <s v="PATRON SILVER BAR PACK-2016(BEE LABEL) - IM TEQ WHITE - 1.0 LTR" u="1"/>
        <s v="GNARLY HEAD CHARDONNAY CALIFORNIA - CHARDONNAY - 750 ML" u="1"/>
        <s v="MCCORMICK - VODKA 80 PRF - 375 ML" u="1"/>
        <s v="BAREFOOT CELLARS CALIFORNIA CHARDONNAY - CHARDONNAY - 750 ML" u="1"/>
        <s v="GODIVA CHOCOLATE LIQUEUR - SPECIALTY LIQ - 750 ML" u="1"/>
        <s v="TOM GORE CABERNET SAUVIGNON CALIFORNIA - CABERNET SAUV - 750 ML" u="1"/>
        <s v="ROGET EXTRA DRY - CHMPGNE X DRY - 1.5 LTR" u="1"/>
        <s v="ROSCATO ROSSO DOLCE PROVENCIA DI PAVIA - ITALIAN OTHER - 750 ML" u="1"/>
        <s v="TAAKA KING CAKE FLAVORED VODKA - OTHER FL VODK - 200 ML" u="1"/>
        <s v="CHARLES KRUG CHARDONNAY NAPA VALLEY - CHARDONNAY - 750 ML" u="1"/>
        <s v="GLENFIDDICH 12 YEAR SCOTCH - SCTCH BTL FGN - 750 ML" u="1"/>
        <s v="SUTTER HOME WHITE - WHT ZINFANDEL - 750 ML" u="1"/>
        <s v="BACKHOUSE PINOT NOIR CALIFORNIA - PINOT NOIR - 750 ML" u="1"/>
        <s v="LA VIEILLE FERME ROSE COTE DU VENTOUX - FRENCH RHONE - 750 ML" u="1"/>
        <s v="EVAN WILLIAMS BLACK LABEL - STRT BOURBON - 750 ML" u="1"/>
        <s v="TANQUERAY - GIN IMPORTED - 1.75 LTR" u="1"/>
        <s v="BELSTAR PROSECCO SPARKLING - ITL SPARKLING - 750 ML" u="1"/>
        <s v="BONTERRA SAUVIGNON BLANC CALIFORNIA - SAV BL/FME BL - 750 ML" u="1"/>
        <s v="NEWTON SKYSIDE CHARDONNAY SONOMA VALLEY - CHARDONNAY - 750 ML" u="1"/>
        <s v="WILLIAM HILL EST PINOT NOIR CENTRAL CST - PINOT NOIR - 750 ML" u="1"/>
        <s v="GLENLIVET - SCTCH BTL FGN - 750 ML" u="1"/>
        <s v="TAAKA APPLE FLAVORED VODKA PET - OTHER FL VODK - 50 ML" u="1"/>
        <s v="GALLO FAMILY VYRDS ZIN TWIN VALLEY CAFE - ZINFANDEL - 1.5 LTR" u="1"/>
        <s v="SEAGRAM'S GRAPE TWISTED GIN - OTHER FLA GIN - 375 ML" u="1"/>
        <s v="GHOST PINE RED BLEND NAPA/SONOMA/SAN JQN - RED BLND/MRTG - 750 ML" u="1"/>
        <s v="DONA PAULA ESTATE MALBEC - ARGT MALBEC - 750 ML" u="1"/>
        <s v="WOODBRIDGE BY ROBERT MONDAVI RED BLND CA - RED BLND/MRTG - 1.5 LTR" u="1"/>
        <s v="T W SAMUELS BLEND WHISKEY - BLENDED WHSKY - 750 ML" u="1"/>
        <s v="RED ROCK WNRY WINEMAKER'S BLEND RESERVE - RED BLND/MRTG - 750 ML" u="1"/>
        <s v="HIJOS DE VILLA REPOSADO (PISTOL GLASS) - IM TEQ GOLD - 750 ML" u="1"/>
        <s v="LINDEMANS BIN 45 CABERNET SAUVIGNON - AUST CAB SAUV - 750 ML" u="1"/>
        <s v="ROBERT MONDAVI WOODBRIDGE LIGHTLY OAKED - CHARDONNAY - 1.5 LTR" u="1"/>
        <s v="ARISTOCRAT SUPREME - VODKA 80 PRF - 375 ML" u="1"/>
        <s v="FORESTVILLE CHARDONNAY CALIFORNIA - CHARDONNAY - 750 ML" u="1"/>
        <s v="THE CROSSINGS SAUVIGNON BLNC NEW ZEALAND - NEW ZEALAND - 750 ML" u="1"/>
        <s v="JOSE CUERVO AUTH COCONUT-PINEAPPLE MRGTS - LW PF CKTL MX - 1.75 LTR" u="1"/>
        <s v="CUERVO AUTHENTIC GRAPEFRUIT TANGERINE MG - LW PF CKTL MX - 1.75 LTR" u="1"/>
        <s v="KETEL ONE W/500ML FEVER TREE CLUB SODA - VODKA IMPORTD - 750 ML" u="1"/>
        <s v="EXCLUSIV 9 PINEAPPLE VODKA - VODKA IMPORTD - 375 ML" u="1"/>
        <s v="CRANE LAKE MERLOT CALIFORNIA - MERLOT - 750 ML" u="1"/>
        <s v="SAUZA SILVER - IM TEQ WHITE - 750 ML" u="1"/>
        <s v="CUPCAKE RIESLING MOSEL VALLEY - GRM MOSELLE - 750 ML" u="1"/>
        <s v="GEMMA DI LUNA MOSCATO SPARKLING WINE - ITL SPARKLING - 750 ML" u="1"/>
        <s v="DON MIGUEL GASCON COLOSAL RED BLEND MNDZ - ARGT OTHR RED - 750 ML" u="1"/>
        <s v="LIVINGSTON CELLARS CHARDONNAY - CHARDONNAY - 3.0 LTR" u="1"/>
        <s v="HOB NOB CHARDONNAY VIN DE PAYS D'OC - FRENCH OTHER - 750 ML" u="1"/>
        <s v="GEYSER PEAK SAUVIGNON BLANC CALIFORNIA - SAV BL/FME BL - 750 ML" u="1"/>
        <s v="NEW AMSTERDAM COCONUT FLAVORED VODKA - OTHER FL VODK - 375 ML" u="1"/>
        <s v="STILLHOUSE PEACH TEA WHISKEY 69PRF - WHISKY SPCLTY - 375 ML" u="1"/>
        <s v="SKINNYGIRL CALIFORNIA WHITE BLEND - WHT BLND/MRTG - 750 ML" u="1"/>
        <s v="CONO SUR PINOT NOIR CENTRAL VALLEY - CHLE OTHR RED - 750 ML" u="1"/>
        <s v="CIROC PEACH FLAVORED VODKA SPECIALTY - IM OTH SPCLTS - 200 ML" u="1"/>
        <s v="BAILEYS ORIGINAL IRISH CREAM LIQUEUR - IM CREMES - 750 ML" u="1"/>
        <s v="COLUMBIA CREST TWO VINES CABENET SAVGNON - CABERNET SAUV - 750 ML" u="1"/>
        <s v="PEPPERWOOD GROVE MERLOT - MERLOT - 750 ML" u="1"/>
        <s v="DEKUYPER ORANGE - CURACAO - 750 ML" u="1"/>
        <s v="DAY OWL ROSE CALIFORNIA - ROSE - 750 ML" u="1"/>
        <s v="DUCKHORN MERLOT NAPA VALLEY - MERLOT - 750 ML" u="1"/>
        <s v="MONTEBELLO LONG ISLAND ICE TEA - LW PF CKTL MX - 750 ML" u="1"/>
        <s v="MCCORMICK - VODKA 80 PRF - 1.0 LTR" u="1"/>
        <s v="STARBOROUGH SAUVIGNON BLANC MARLBOROUGH - NEW ZEALAND - 750 ML" u="1"/>
        <s v="CHAVO MALO BLANCO TEQUILA - IM TEQ WHITE - 1.0 LTR" u="1"/>
        <s v="MR BOSTON AMARETTO - SPECIALTY LIQ - 1.0 LTR" u="1"/>
        <s v="BEAUJOLAIS VILLAGES JADOT - FR BURGUNDY - 750 ML" u="1"/>
        <s v="KENDALL-JACKSON VINTNER'S RESERVE PN NR - PINOT NOIR - 750 ML" u="1"/>
        <s v="SKOL - VODKA 80 PRF - 750 ML" u="1"/>
        <s v="DECOY CHARDONNAY SONOMA COUNTY - CHARDONNAY - 750 ML" u="1"/>
        <s v="JOSE CUERVO GOLDEN STRAWBERRY MARGARITA - LW PF CKTL MX - 1.75 LTR" u="1"/>
        <s v="SMIRNOFF CRANBERRY FLAVORED (DSS) - SPECIALTY LIQ - 750 ML" u="1"/>
        <s v="PENDLETON - CANDN BTL U S - 750 ML" u="1"/>
        <s v="THE CRUSHER CAB SAUVIGNON CLARKSBURG - CABERNET SAUV - 750 ML" u="1"/>
        <s v="EXOTICO REPOSADO TEQUILA - IM TEQ GOLD - 750 ML" u="1"/>
        <s v="SOUTHERN COMFORT 80 PROOF - MISC US WHSKY - 750 ML" u="1"/>
        <s v="GEORGE DICKEL O #8 - TENN WHISKEY - 1.75 LTR" u="1"/>
        <s v="SMOKING LOON MERLOT - MERLOT - 750 ML" u="1"/>
        <s v="GEORGIA BLUE BLACK LABEL BOURBON (MS) - MISC US WHSKY - 750 ML" u="1"/>
        <s v="ACROBAT PINOT GRIS OREGON - PN GRIS/GRGIO - 750 ML" u="1"/>
        <s v="PEARL POMEGRANATE FLAVORED VODKA DSS - SPECIALTY LIQ - 750 ML" u="1"/>
        <s v="KENDALL-JACKSON VINTNERS RESERVE CB SV - CABERNET SAUV - 750 ML" u="1"/>
        <s v="STEMMARI PINOT NOIR (FEUDO ARANICO) - ITALIAN OTHER - 750 ML" u="1"/>
        <s v="BLUE CHAIR BAY WHITE RUM BARBADOS - IM RUM OTHER - 750 ML" u="1"/>
        <s v="MATUA VALLEY MARLBOROUGH SAUVIGNON BLANC - NEW ZEALAND - 750 ML" u="1"/>
        <s v="CARLO ROSSI BLUSH FLAVORED WINE - BLUSH - 1.5 LTR" u="1"/>
        <s v="STONE CELLARS CHARDONNAY CALIFORNIA - CHARDONNAY - 1.5 LTR" u="1"/>
        <s v="PATRON SILVER TEQUILA - IM TEQ WHITE - 50 ML" u="1"/>
        <s v="ABSOLUT 100 PREMIUM BLACK LABEL VODKA - VODKA IMPORTD - 750 ML" u="1"/>
        <s v="RED ROCK WINERY MERLOT CALIFORNIA - MERLOT - 750 ML" u="1"/>
        <s v="RICHARD'S WILD IRISH ROSE WHITE - DOM BEVRGE WN - 750 ML" u="1"/>
        <s v="REDWOOD CREEK - PINOT NOIR - 1.5 LTR" u="1"/>
        <s v="LIBERTY SCHOOL CAB SAUV PASO ROBLES - CABERNET SAUV - 750 ML" u="1"/>
        <s v="RIGHETTI AMARONE VALPOLICELLA CLASSICO - ITL VLPLCELLA - 750 ML" u="1"/>
        <s v="DEEP EDDY RUBY RED GRAPEFRUIT FLVRD VOD - OTHER FL VODK - 1.75 LTR" u="1"/>
        <s v="RUM HAVEN (CARIBBEAN RUM W/COCONUT LIQ) - IM OTH SPCLTS - 50 ML" u="1"/>
        <s v="JACK DANIELS BLACK LABEL - TENN WHISKEY - 200 ML" u="1"/>
        <s v="CAVIT COLLECTION PINOT NOIR DELLE VENZIE - ITALIAN OTHER - 1.5 LTR" u="1"/>
        <s v="GRANNY'S GINGERBREAD CREAM - CREMES OTHER - 750 ML" u="1"/>
        <s v="THE NAKED GRAPE PINOT NOIR CALIFORNIA - PINOT NOIR - 3.0 LTR" u="1"/>
        <s v="AZTECA WHITE TEQUILA - IM TEQ WHITE - 1.75 LTR" u="1"/>
        <s v="CIROC RED BERRY FLAVORED VODKA SPECIALTY - IM OTH SPCLTS - 750 ML" u="1"/>
        <s v="REDWOOD CREEK CALIFORNIA CAB SAUVIGNON - CABERNET SAUV - 750 ML" u="1"/>
        <s v="CANADIAN RICH AND RARE RESERVE - CANDN BTL U S - 375 ML" u="1"/>
        <s v="99 BANANAS SCHNAPPS - OTHER SCHNAPP - 50 ML" u="1"/>
        <s v="CIROC COCONUT FLAVORED VODKA SPECIALTY - IM OTH SPCLTS - 200 ML" u="1"/>
        <s v="MARCO NEGRI MOSCATO D'ASTI DOCG RED WINE - ITALIAN OTHER - 750 ML" u="1"/>
        <s v="BELVEDERE PURE VODKA W/ICE DUO - VODKA IMPORTD - 750 ML" u="1"/>
        <s v="CROWN RUSSE (PET) - VODKA 80 PRF - 200 ML" u="1"/>
        <s v="CIROC PEACH FLAVORED VODKA SPECIALTY - IM OTH SPCLTS - 750 ML" u="1"/>
        <s v="OLD CAMP PEACH PECAN WHISKEY (DSS) - WHISKY SPCLTY - 750 ML" u="1"/>
        <s v="CROWN ROYAL BLACK CANADIAN WHISKY - CANDN BTL CAN - 50 ML" u="1"/>
        <s v="LIBERTY CREEK PINOT GRIGIO CALIFORNIA - PN GRIS/GRGIO - 1.5 LTR" u="1"/>
        <s v="COSENTINO THE FRANC CABERNET FRANC LODI - RED VARTL OTH - 750 ML" u="1"/>
        <s v="PRISONER THORN MERLOT NAPA VALLEY - MERLOT - 750 ML" u="1"/>
        <s v="TWISTED SHOTZ BUTTERY NIPPLE CHOCOLATE - IM OTH SPCLTS - 100 ML" u="1"/>
        <s v="SOUVERAIN SONOMA COUNTY/NAPA COUNTY - CHARDONNAY - 750 ML" u="1"/>
        <s v="SEAGRAMS GREEN DRAGON GINSENG GIN&amp;JUICE - LW PF CKTL MX - 375 ML" u="1"/>
        <s v="CLICQUOT PONSARDIN BRUT YELLOW LABEL NV - FR CHAMPAGNE - 750 ML" u="1"/>
        <s v="HIS ROYAL MAJESTY REX-GOLIATH MERLOT CAL - MERLOT - 1.5 LTR" u="1"/>
        <s v="BODEGAS ATECA HONORA VERA GARNACHA - SPAIN - 750 ML" u="1"/>
        <s v="SEAGRAM'S EXTRA DRY - GIN DOMESTIC - 50 ML" u="1"/>
        <s v="ESPERTO PINOT GRIGIO BY LIVIO FELLUGA - ITL PIN GRIGO - 750 ML" u="1"/>
        <s v="E &amp; J - GRAPE BRANDY - 375 ML" u="1"/>
        <s v="EVERCLEAR ALCOHOL - ALCOHOL - 1.75 LTR" u="1"/>
        <s v="SALIGNAC V S - IM COGNAC - 200 ML" u="1"/>
        <s v="V LATASTE SYRAH VIN DE FRANCE - FRENCH OTHER - 750 ML" u="1"/>
        <s v="SIMPLY NAKED UNOAKED PINOT GRIGIO CALIF - PN GRIS/GRGIO - 750 ML" u="1"/>
        <s v="OLD CHARTER 8 YEAR - STRT BOURBON - 750 ML" u="1"/>
        <s v="ROBERT MONDAVI PRIVATE SELECTION CALIF - CABERNET SAUV - 750 ML" u="1"/>
        <s v="TOASTED HEAD CHARDONNAY - CHARDONNAY - 750 ML" u="1"/>
        <s v="BALLATORE SPUMATE - SPUMANTE - 750 ML" u="1"/>
        <s v="JACK DANIELS GRILLOUT W/2 GLASSES - TENN WHISKEY - 750 ML" u="1"/>
        <s v="GLORIA FERRER BRUT - CHMPAGNE BRUT - 750 ML" u="1"/>
        <s v="FREIXENET CORDON NEGRO EXTRA DRY - SPANISH SPKLN - 750 ML" u="1"/>
        <s v="BACARDI LIGHT-DRY RUM - RUM PUER RICO - 1.0 LTR" u="1"/>
        <s v="COURVOISIER VSOP W/DECANTER - IM COGNAC - 750 ML" u="1"/>
        <s v="A TO Z PINOT GRIS OREGON - PN GRIS/GRGIO - 750 ML" u="1"/>
        <s v="WOODBRIDGE BY ROBERT MONDAVI RED BLND CA - RED BLND/MRTG - 750 ML" u="1"/>
        <s v="BUTTER CHARDONNAY CALIFORNIA - CHARDONNAY - 750 ML" u="1"/>
        <s v="TANQUERAY - GIN IMPORTED - 375 ML" u="1"/>
        <s v="BAREFOOT BUBBLY MOSCATO SPUMANTE - SPUMANTE - 187 ML" u="1"/>
        <s v="BAREFOOT REFRESH MOSCATO SPRITZER CAL - FRUIT VRTL WN - 750 ML" u="1"/>
        <s v="ABSOLUT MANDRIN FLAVORED VODKA - VODKA IMPORTD - 750 ML" u="1"/>
        <s v="CABO WABO BLANCO WHITE TEQUILA - IM TEQ WHITE - 750 ML" u="1"/>
        <s v="BURNETT'S GRAPE FLAVORED VODKA - GRAPE FL VODK - 750 ML" u="1"/>
        <s v="JOSE CUERVO ESP SILVER/1L JC MARGARTA MX - IM TEQ WHITE - 750 ML" u="1"/>
        <s v="GRAHAM 20 YEAR TAWNY - IMP PORT TWNY - 750 ML" u="1"/>
        <s v="NEW AMSTERDAM PEACH FLAVORED VODKA - OTHER FL VODK - 375 ML" u="1"/>
        <s v="JIM BEAM VANILLA FLAVORED WHISKEY - MISC US WHSKY - 750 ML" u="1"/>
        <s v="VISTA HILLS WILLAMETTE VALLEY PINOT NOIR - PINOT NOIR - 750 ML" u="1"/>
        <s v="CARLO ROSSI CABERNET SAUVIGNON CALIFRNIA - CABERNET SAUV - 5 LTR+" u="1"/>
        <s v="E &amp; J - GRAPE BRANDY - 1.0 LTR" u="1"/>
        <s v="CANADIAN HUNTER CAMOUFLAGE ARMY GR LABEL - CANDN BTL U S - 750 ML TRV" u="1"/>
        <s v="CHRISTIAN BRANDY VS - GRAPE BRANDY - 1.75 LTR" u="1"/>
        <s v="FIRESTEED CELLARS PINOT NOIR OREGON - PINOT NOIR - 750 ML" u="1"/>
        <s v="EFFEN BLOOD ORANGE FLAVORED VODKA - VODKA IMPORTD - 375 ML" u="1"/>
        <s v="CLINE VIOGNIER SONOMA COUNTY - VIOGNIER - 750 ML" u="1"/>
        <s v="CRUZAN BANANA FLAVORED V.I. RUM - RUM VIRG ISLS - 750 ML" u="1"/>
        <s v="TISDALE PINOT NOIR CALIFORNIA - PINOT NOIR - 750 ML" u="1"/>
        <s v="REDTREE CHARDONNAY CALIFORNIA - CHARDONNAY - 750 ML" u="1"/>
        <s v="J W DANT CHARCOAL PERFECTED - STRT BOURBON - 750 ML" u="1"/>
        <s v="BURNETT'S SPICED RUM - RUM VIRG ISLS - 1.75 LTR" u="1"/>
        <s v="NOVELLUM CHARDONNAY VIN DE PAYS D'OC - FRENCH OTHER - 750 ML" u="1"/>
        <s v="NEW AMSTERDAM PINEAPPLE FLAVORED VODKA - OTHER FL VODK - 1.75 LTR" u="1"/>
        <s v="OLD GRAND DAD - BOND BOURBON - 750 ML" u="1"/>
        <s v="ECCO DOMANI MERLOT (BLACK LABEL) - ITALIAN OTHER - 750 ML" u="1"/>
        <s v="ALMADEN MOUNTAIN BAG IN BOX RHINE - RHINE - 5 LTR+" u="1"/>
        <s v="PAUL MASSON GRANDE AMBER VS BRANDY PET - GRAPE BRANDY - 100 ML" u="1"/>
        <s v="MR BOSTON - VODKA 80 PRF - 1.0 LTR" u="1"/>
        <s v="ARROW - VODKA 80 PRF - 1.75 LTR" u="1"/>
        <s v="COVEY RUN RIESLING JOHANNISBERG - RIESLING - 750 ML" u="1"/>
        <s v="HIRAM WALKER TRIPLE SEC 30 PROOF - TRIPLE SEC - 1.0 LTR" u="1"/>
        <s v="MIDNIGHT MOON APPLE PIE &amp; 100PRF CO-PACK - SPECIALTY LIQ - 375 ML" u="1"/>
        <s v="HOUSE WINE CHARDONNAY AMERICAN - CHARDONNAY - 3.0 LTR" u="1"/>
        <s v="MOET AND CHANDON DOM PERIGNON - FR CHAMPAGNE - 750 ML" u="1"/>
        <s v="BLACK BOX CHARDONNAY CALIFORNIA - CHARDONNAY - 500 ML" u="1"/>
        <s v="HEAVEN HILL - BLENDED WHSKY - 1.75 LTR" u="1"/>
        <s v="WILLIAMETTE VALLEY VINEYARDS RIESLING - RIESLING - 750 ML" u="1"/>
        <s v="SOBIESKI POLISH VODKA - VODKA IMPORTD - 1.75 LTR" u="1"/>
        <s v="STAVE &amp; STEEL BOURBON BRRL CAB SAV CAL - CABERNET SAUV - 750 ML" u="1"/>
        <s v="HENNESSY V S - IM COGNAC - 750 ML" u="1"/>
        <s v="CHI-CHI'S ORANGE CREAM - LW PF CKTL MX - 1.75 LTR" u="1"/>
        <s v="FOUR ROSES KENTUCKY STRAIGHT BOURBON - STRT BOURBON - 750 ML" u="1"/>
        <s v="FAIRBANKS PORT WHITE - DOM PORT WHT - 1.5 LTR" u="1"/>
        <s v="YELLOW TAIL BIG BOLD RED SE AUSTRALIA - AUST OTHR RED - 1.5 LTR" u="1"/>
        <s v="BREAD &amp; BUTTER PINOT NOIR CALIFORNIA - PINOT NOIR - 750 ML" u="1"/>
        <s v="BLACK VELVET - CANDN BTL U S - 375 ML" u="1"/>
        <s v="HOCHSTADTER'S SLOW AND LOW ROCK &amp; RYE - SPECIALTY LIQ - 750 ML" u="1"/>
        <s v="RARE BREED BARREL PROOF - STRT BOURBON - 750 ML" u="1"/>
        <s v="TANQUERAY - GIN IMPORTED - 1.0 LTR" u="1"/>
        <s v="COOPERS' CRAFT KENTUCKY STRAIGHT BOURBON - STRT BOURBON - 750 ML" u="1"/>
        <s v="JOEL GOTT UNOAKED CHARDONNAY MONTEREY - CHARDONNAY - 750 ML" u="1"/>
        <s v="NOTHING TOO FANCY 2YR MS STRAIGHT CORN - CORN OVER 2YR - 200 ML" u="1"/>
        <s v="PIPER HEIDSIECK CUVEE BRUT NON/VINTAGE - FR CHAMPAGNE - 750 ML" u="1"/>
        <s v="ROBERT MONDAVI CABERNET SAUVIGNON - CABERNET SAUV - 750 ML" u="1"/>
        <s v="YELLOW TAIL PINOT GRIGIO - AUST OTHR WHT - 750 ML" u="1"/>
        <s v="BURNETT'S STRAWBERRY FLAVORED VODKA - OTHER FL VODK - 750 ML" u="1"/>
        <s v="TGIF ON THE ROCKS--ON THE BEACH - LW PF CKTL MX - 200 ML" u="1"/>
        <s v="SANTI SOLANE VALPOLICELLA CLASSICO RIPSO - ITL VLPLCELLA - 750 ML" u="1"/>
        <s v="HORNITOS REPOSADO TEQUILA - IM TEQ GOLD - 750 ML" u="1"/>
        <s v="MARTELL BLUE SWIFT DAY LABEL - IM OTH SPCLTS - 750 ML" u="1"/>
        <s v="JEFFERSON'S OCEAN AGED AT SEA 90 PROOF - STRT BOURBON - 750 ML" u="1"/>
        <s v="ABSOLUT RUBY RED FLAVORED VODKA - VODKA IMPORTD - 750 ML" u="1"/>
        <s v="CLIFFHANGER PINOT GRIGIO TRENTINO DOC - ITL PIN GRIGO - 750 ML" u="1"/>
        <s v="LOUIS M MARTINI NAPA VALLEY RESERVE - CABERNET SAUV - 750 ML" u="1"/>
        <s v="MARCUS JAMES MALBEC MENDOZA - ARGT MALBEC - 1.5 LTR" u="1"/>
        <s v="BARBAROSSA COCONUT RUM (DSS) - SPECIALTY LIQ - 1.75 LTR" u="1"/>
        <s v="MIRASSOU CALIFORNIA - MERLOT - 750 ML" u="1"/>
        <s v="JACQUIN'S PENNSYLVANIA DUTCH EGG NOG - LW PF CKTL MX - 750 ML" u="1"/>
        <s v="TAAKA WHIPPED CREAM FLAVORED VODKA - OTHER FL VODK - 50 ML" u="1"/>
        <s v="CANDONI ORGANIC MERLOT DELLE VENEZIE - ITALIAN OTHER - 750 ML" u="1"/>
        <s v="MORGAN TWELVE CLONES SANTA LUCIA HIGLAND - PINOT NOIR - 750 ML" u="1"/>
        <s v="ST FRANCIS CABERNET SAUVIGNON SONOMA CO - CABERNET SAUV - 750 ML" u="1"/>
        <s v="MOGEN DAVID CONCORD - DOM KOSHER WN - 750 ML" u="1"/>
        <s v="WOODFORD RESERVE KENTUCKY STRT BOURBON - STRT BOURBON - 375 ML" u="1"/>
        <s v="E &amp; J PEACH (BRANDY W/PEACH LIQUEUR) - SPECIALTY LIQ - 375 ML" u="1"/>
        <s v="BUTTERNUT CHARDONNAY CALIFORNIA - CHARDONNAY - 750 ML" u="1"/>
        <s v="PLATINUM 7X VODKA (WAS TAAKA PLATINUM) - VODKA 80 PRF - 1.75 LTR" u="1"/>
        <s v="LIVINGSTON CELLARS CHABLIS - CHABLIS - 3.0 LTR" u="1"/>
        <s v="SCHLINK HAUS SPATLESE - GRM MOSELLE - 750 ML" u="1"/>
        <s v="BAILEYS ORIGINAL IRISH CREAM LIQUEUR - IM CREMES - 100 ML" u="1"/>
        <s v="DON JULIO ANEJO TEQUILA GOLD - IM TEQ GOLD - 750 ML" u="1"/>
        <s v="FLIP FLOP CALIFORNIA PINOT GRIGIO - PN GRIS/GRGIO - 1.5 LTR" u="1"/>
        <s v="BAREFOOT MOSCATO CALIFORNIA (PET) - DM MSCTL/MSCT - 187 ML" u="1"/>
        <s v="YELLOWSTONE SELECT KENTUCKY STRAIGHT BRB - STRT BOURBON - 750 ML" u="1"/>
        <s v="REDWOOD CREEK SAUVIGNON BLANC - SAV BL/FME BL - 1.5 LTR" u="1"/>
        <s v="RUM CHATA HORCHATA CREAM LIQ (RUM BASE) - SPECIALTY LIQ - 1.75 LTR" u="1"/>
        <s v="GRAND MARNIER NATURAL RASPBERRY PEACH - IM OTH FL CRD - 750 ML" u="1"/>
        <s v="TAAKA - VODKA 80 PRF - 50 ML" u="1"/>
        <s v="GRAND TETON BORN &amp; BRED VODKA - VODKA 80 PRF - 750 ML" u="1"/>
        <s v="MOGEN DAVID POMEGRANATE - DOM KOSHER WN - 1.5 LTR" u="1"/>
        <s v="MILAGRO REPOSADO - IM TEQ GOLD - 750 ML" u="1"/>
        <s v="BLUE CHAIR BAY BANANA RUM CREAM - CREMES OTHER - 750 ML" u="1"/>
        <s v="ALAMOS CABERNET SAUVIGNON MENDOZA - ARGT CAB SAUV - 750 ML" u="1"/>
        <s v="HOODOO LEGBA RESERVE CHICORY LIQUEUR - OTHER LIQUEUR - 750 ML" u="1"/>
        <s v="GORDON'S - GIN DOMESTIC - 750 ML" u="1"/>
        <s v="SOUTHERN COMFORT 70 (WAS 76 PROOF) - MISC US WHSKY - 375 ML" u="1"/>
        <s v="BAREFOOT CHARDONNAY CALIFORNIA (PET) - CHARDONNAY - 187 ML" u="1"/>
        <s v="CHRISTIAN BROTHERS VSOP BRANDY - GRAPE BRANDY - 750 ML" u="1"/>
        <s v="TAAKA - VODKA OTH PRF - 750 ML" u="1"/>
        <s v="BELLE MEADE SOUR MASH STRAIGHT BOURBON - STRT BOURBON - 750 ML" u="1"/>
        <s v="THE NAKED GRAPE CHARDONNAY CALIFORNIA - CHARDONNAY - 750 ML" u="1"/>
        <s v="CIROC APPLE FLAVORED VODKA SPECIALTY - IM OTH SPCLTS - 50 ML" u="1"/>
        <s v="TAAKA - VODKA 80 PRF - 1.75 LTR" u="1"/>
        <s v="ROBERT MONDAVI WOODBRIDGE ZINFANDEL - ZINFANDEL - 1.5 LTR" u="1"/>
        <s v="CUPCAKE RED VELVET CALIFORNIA - RED GENRC OTH - 750 ML" u="1"/>
        <s v="JIM BEAM BLACK - STRT BOURBON - 1.75 LTR" u="1"/>
        <s v="OLE SMOKY TENNESSEE MOONSHINE BLACKBERRY - WHISKY SPCLTY - 750 ML" u="1"/>
        <s v="MOGEN DAVID 20/20 BANANA RED - DOM BEVRGE WN - 375 ML" u="1"/>
        <s v="CUERVO ESPECIAL - IM TEQ GOLD - 750 ML" u="1"/>
        <s v="MARCUS JAMES CABERNET SAUVIGNON SPAIN - SPAIN - 1.5 LTR" u="1"/>
        <s v="FERRARI CARANO MERLOT - MERLOT - 750 ML" u="1"/>
        <s v="STOLICHNAYA 80 - VODKA IMPORTD - 1.75 LTR" u="1"/>
        <s v="BOTTEGA VENETIAN GOLD WHITE PROSECCO - ITL SPARKLING - 750 ML" u="1"/>
        <s v="CYCLE GLADIATOR PINOT NOIR - PINOT NOIR - 750 ML" u="1"/>
        <s v="MER SOLEIL SILVER UNOAKED CHRD SNT L HLD - CHARDONNAY - 750 ML" u="1"/>
        <s v="JACK DANIELS TENNESSEE FIRE LIQUEUR - WHISKY SPCLTY - 50 ML" u="1"/>
        <s v="JACK DANIELS TENNESSEE FIRE LIQUEUR - WHISKY SPCLTY - 1.0 LTR" u="1"/>
        <s v="BENCHMARK OLD #8 EGG NOG - LW PF CKTL MX - 750 ML" u="1"/>
        <s v="GERARD BERTRAND COTES DES ROSES ROSE LNG - FRENCH ROSE - 750 ML" u="1"/>
        <s v="GENTLEMAN JACK W/STAINLESS STEEL CUP - TENN WHISKEY - 750 ML" u="1"/>
        <s v="GLEN ELLEN RESERVE CAB SAV CALIFORNIA - CABERNET SAUV - 1.5 LTR" u="1"/>
        <s v="HEAVYWEIGHT CAB SAV CHAMP BIG JOHN - CABERNET SAUV - 750 ML" u="1"/>
        <s v="ANDRE BRUT - CHMPAGNE BRUT - 750 ML" u="1"/>
        <s v="TX BLENDED WHISKEY (TEXAS) - BLENDED WHSKY - 750 ML" u="1"/>
        <s v="FIREFLY PEACH MOONSHINE - WHISKY SPCLTY - 750 ML" u="1"/>
        <s v="BIG HOUSE ZINFANDEL CALIFORNIA - ZINFANDEL - 750 ML" u="1"/>
        <s v="MALIBU RUM NATURAL COCONUT* - IM RUM OTHER - 1.0 LTR" u="1"/>
        <s v="BAILEYS ALMANDE ALMOND MILK LIQUEUR - SPECIALTY LIQ - 750 ML" u="1"/>
        <s v="LIVINGSTON CELLARS MERLOT - MERLOT - 1.5 LTR" u="1"/>
        <s v="TAAKA VODKA W/200ML TAAKA PINEAPPLE - VODKA 80 PRF - 1.75 LTR" u="1"/>
        <s v="REMY MARTIN VSOP - IM COGNAC - 200 ML" u="1"/>
        <s v="ALIZE BLUE 32 PROOF - IM OTH SPCLTS - 375 ML" u="1"/>
        <s v="CIROC SNAP FROST VODKA - VODKA IMPORTD - 375 ML" u="1"/>
        <s v="CAMBRIA KATHERINE'S VINEYARD SANTA MARIA - CHARDONNAY - 750 ML" u="1"/>
        <s v="OLD DOMINICK MEMPHIS TODDY BRBN INFUSED - WHISKY SPCLTY - 750 ML" u="1"/>
        <s v="SVEDKA SWEDISH VODKA PET - VODKA IMPORTD - 200 ML" u="1"/>
        <s v="JACK DANIELS SINGL BRL BRL PRF IN GF BOX - TENN WHISKEY - 750 ML" u="1"/>
        <s v="NEW AMSTERDAM APPLE FLAVORED VODKA - OTHER FL VODK - 750 ML" u="1"/>
        <s v="CORRALEJO REPOSADO W/2-SANGRITA GLASSES - IM TEQ GOLD - 750 ML" u="1"/>
        <s v="BACARDI LIGHT-DRY RUM - RUM PUER RICO - 750 ML TRV" u="1"/>
        <s v="BACARDI TANGERINE FUSION FLAVORED RUM - RUM PUER RICO - 750 ML" u="1"/>
        <s v="CASTILLO GOLD - RUM PUER RICO - 750 ML" u="1"/>
        <s v="SHO CHIKU BAI NIGORI DOMESTIC SAKE - DOMESTIC SAKE - 375 ML" u="1"/>
        <s v="MARQUES DE CACERES WHITE RIOJA - SPAIN - 750 ML" u="1"/>
        <s v="YELLOW TAIL SHIRAZ SOUTH EASTERN AUST - AUST SHIRAZ - 750 ML" u="1"/>
        <s v="ST GERMAIN LIQUEUR W/2GLASSES &amp; STIRRER - IM OTH SPCLTS - 750 ML" u="1"/>
        <s v="BIB &amp; TUCKER SMALL BATCH BOURBON WHISKEY - STRT BOURBON - 750 ML" u="1"/>
        <s v="UMBERTO FIORE MOSCATO - ITALIAN OTHER - 750 ML" u="1"/>
        <s v="CHARLES SMITH WINES CHATEAU SMITH WASH - CABERNET SAUV - 750 ML" u="1"/>
        <s v="WOODFORD RESERVE KENTUCKY STRT BOURBON - STRT BOURBON - 1.0 LTR" u="1"/>
        <s v="OLE SMOKY TENNESSEE MOONSHINE ORG UNAGED - YOUNG WHISKEY - 750 ML" u="1"/>
        <s v="MONOPOLOWA WHITE LABEL (OLD LABEL) - VODKA IMPORTD - 1.75 LTR" u="1"/>
        <s v="NOBLE VINES 181 MERLOT LODI - MERLOT - 750 ML" u="1"/>
        <s v="DON Q COCO COCONUT FLAVORED RUM - RUM PUER RICO - 750 ML" u="1"/>
        <s v="CANADIAN RICH AND RARE - CANDN BTL U S - 1.0 LTR" u="1"/>
        <s v="DEADBOLT WINEMAKER'S BLEND CALIFORNIA - RED BLND/MRTG - 750 ML" u="1"/>
        <s v="ROMBAUER CABERNET NAPA VALLEY - CABERNET SAUV - 750 ML" u="1"/>
        <s v="SANTI - ITL PIN GRIGO - 750 ML" u="1"/>
        <s v="FAIRBANKS PORT RED - DOM PORT RED - 3.0 LTR" u="1"/>
        <s v="CLOUDY BAY SAUVIGNON BLANC MARLBOROUGH - NEW ZEALAND - 750 ML" u="1"/>
        <s v="JOSH CELLARS CAB SAV NORTH COAST RESERVE - CABERNET SAUV - 750 ML" u="1"/>
        <s v="STEELHEAD PINOT NOIR SONOMA COUNTY - PINOT NOIR - 750 ML" u="1"/>
        <s v="BLACK BOX CABERNET SAUV VALLE CENTRAL - CHLE CAB SAUV - 3.0 LTR" u="1"/>
        <s v="RODNEY STRONG CB SV ALEXANDER VALLEY - CABERNET SAUV - 750 ML" u="1"/>
        <s v="ABSOLUT LIME FLAVORED VODKA - VODKA IMPORTD - 750 ML" u="1"/>
        <s v="CABO WABO REPOSADO GOLD TEQUILA - IM TEQ GOLD - 750 ML" u="1"/>
        <s v="PAUL MASSON GRANDE AMBER RED BERRY BRNDY - OTHER FL BRNY - 375 ML" u="1"/>
        <s v="MANGO RAINBOW VARIETY PK;15E ALA/APL/BLU - SPECIALTY LIQ - 50 ML" u="1"/>
        <s v="MIMS DELUXE - GIN DOMESTIC - 1.75 LTR" u="1"/>
        <s v="HPNOTIQ GIFT SET WITH 2 ROCK GLASSES - IM OTH SPCLTS - 750 ML" u="1"/>
        <s v="MANISCHEWITZ CONCORD - DOM KOSHER WN - 3.0 LTR" u="1"/>
        <s v="TAAKA PEACH FLAVORED VODKA - OTHER FL VODK - 750 ML" u="1"/>
        <s v="EXCLUSIV 1 VODKA MOLDOVA - VODKA IMPORTD - 200 ML" u="1"/>
        <s v="SAUZA BLUE SILVER TEQUILA - IM TEQ WHITE - 1.75 LTR" u="1"/>
        <s v="CANDONI PINOT GRIGIO - ITL PIN GRIGO - 1.5 LTR" u="1"/>
        <s v="EVAN WILLIAMS EGG NOG - LW PF CKTL MX - 1.75 LTR" u="1"/>
        <s v="WENTE CHARDONNAY - CHARDONNAY - 750 ML" u="1"/>
        <s v="REMY MARTIN 1738 ACCORD ROYAL COGNAC - IM COGNAC - 200 ML" u="1"/>
        <s v="FRAPPACHATA ICED COFFEE BLEND (RUM BASE) - SPECIALTY LIQ - 1.75 LTR" u="1"/>
        <s v="ZOLO SIGNATURE RED MENDOZA - ARGT OTHR RED - 750 ML" u="1"/>
        <s v="WILD TURKEY 81 STRAIGHT RYE - STRAIGHT RYE - 750 ML" u="1"/>
        <s v="MCIVOR FINEST SCOTCH WHISKEY (SCOTLAND) - SCTCH BTL FGN - 1.75 LTR" u="1"/>
        <s v="CATHEAD PECAN FLAVORED VODKA - OTHER FL VODK - 750 ML" u="1"/>
        <s v="EZRA BROOKS 90 PROOF - STRT BOURBON - 1.0 LTR" u="1"/>
        <s v="TITO HANDMADE TEXAS VODKA - VODKA 80 PRF - 1.75 LTR" u="1"/>
        <s v="MALIBU FIZZY PINK LEMONADE 6-4PACK (CAN) - CAN COCKTAILS - 200 ML" u="1"/>
        <s v="BAREFOOT SAUVIGNON BLANC - SAV BL/FME BL - 1.5 LTR" u="1"/>
        <s v="PAUL MASSON GRANDE AMBER APPLE FLAVORED - OTHER FL BRNY - 750 ML" u="1"/>
        <s v="SMIRNOFF CHERRY FLAVORED (DSS) - SPECIALTY LIQ - 750 ML" u="1"/>
        <s v="BURNETT'S CITRUS FLAVORED VODKA - OTHER FL VODK - 1.75 LTR" u="1"/>
        <s v="JOSE CUERVO TRADICIONAL SLV/WD SALT RMMR - IM TEQ WHITE - 750 ML" u="1"/>
        <s v="CHI-CHI'S PINEAPPLE MARGARITA - LW PF CKTL MX - 1.75 LTR" u="1"/>
        <s v="BELLE GLOS LAS ALTURAS VNYD PINOT NOIR - PINOT NOIR - 750 ML" u="1"/>
        <s v="STINKY GRINGO MARGARITA - SPECIALTY LIQ - 1.75 LTR" u="1"/>
        <s v="1800 ULTIMATE POMEGRANATE MARGARITA RTD - LW PF CKTL MX - 1.75 LTR" u="1"/>
        <s v="SVEDKA SWEDISH VODKA PET - VODKA IMPORTD - 375 ML" u="1"/>
        <s v="WILD TURKEY AMERICAN HONEY - SPECIALTY LIQ - 1.0 LTR" u="1"/>
        <s v="WOODBRIDGE BY ROBERT MONDAVI PN NR CALIF - PINOT NOIR - 750 ML" u="1"/>
        <s v="RUFFINO AZIANO (RED) - ITALIAN OTHER - 750 ML" u="1"/>
        <s v="LAYER CAKE MALBEC MENDOZA - ARGT MALBEC - 750 ML" u="1"/>
        <s v="HORNITOS LIME SHOT TEQUILA (WHITE) - IM TEQ WHITE - 750 ML" u="1"/>
        <s v="GNARLY HEAD PINOT NOIR CALIFORNIA - PINOT NOIR - 750 ML" u="1"/>
        <s v="GNARLY HEAD OLD VINE ZINFANDEL - ZINFANDEL - 750 ML" u="1"/>
        <s v="FAIRBANKS SHERRY REGULAR - DOM SHRRY REG - 750 ML" u="1"/>
        <s v="PALI PINOT NOIR RIVIERA SONOMA COAST - PINOT NOIR - 750 ML" u="1"/>
        <s v="LORD CALVERT SIGNATURE - CANDN BTL U S - 750 ML" u="1"/>
        <s v="BULLEIT STRAIGHT BOURBON 90 PROOF - STRT BOURBON - 50 ML" u="1"/>
        <s v="PROPHECY PINOT GRIGIO THE STAR DEL VENEZ - ITL PIN GRIGO - 750 ML" u="1"/>
        <s v="CIGAR ZIN OLD VINE ZINFANDEL CALIFORNIA - ZINFANDEL - 750 ML" u="1"/>
        <s v="ELK COVE PINOT GRIS - PN GRIS/GRGIO - 750 ML" u="1"/>
        <s v="DEEP EDDY SWEET TEA FLAVORED VODKA - OTHER FL VODK - 750 ML" u="1"/>
        <s v="NEW AMSTERDAM - GIN DOMESTIC - 750 ML" u="1"/>
        <s v="14 HANDS STAMPEDE RED BLEND COLUMBIA VLY - RED BLND/MRTG - 750 ML" u="1"/>
        <s v="SKYY - VODKA 80 PRF - 750 ML" u="1"/>
        <s v="PINNACLE SALTED CARAMEL FLVD VODKA (DSS) - IM OTH SPCLTS - 750 ML" u="1"/>
        <s v="LIVINGSTON CELLARS CABERNET SAUVIGNON - CABERNET SAUV - 3.0 LTR" u="1"/>
        <s v="GOSLING BLACK SEAL 80 PROOF - IM RUM OTHER - 750 ML" u="1"/>
        <s v="SEAGRAM'S SEVEN CROWN - BLENDED WHSKY - 50 ML" u="1"/>
        <s v="COTO DE HAYAS TEMP/CAB CAMPO DE BORJA - SPAIN - 750 ML" u="1"/>
        <s v="CAVIT COLLECTION RIESLING TRENTINO - ITALIAN OTHER - 1.5 LTR" u="1"/>
        <s v="JIM BEAM DEVIL'S CUT KY STRAIGHT BOURBON - STRT BOURBON - 1.75 LTR" u="1"/>
        <s v="JAGERMEISTER - IM OTH SPCLTS - 50 ML" u="1"/>
        <s v="BELL'AGIO CHIANTI (VILLA&amp;BANFI REMOVED) - ITL CHIANTI - 750 ML" u="1"/>
        <s v="WHITE HORSE - SCTCH BTL FGN - 750 ML" u="1"/>
        <s v="MARK WEST BLACK PINOT NOIR MONTEREY CNTY - PINOT NOIR - 750 ML" u="1"/>
        <s v="JACK DANIELS TENNESSEE HONEY LIQUEUR - WHISKY SPCLTY - 1.0 LTR" u="1"/>
        <s v="SWEET BITCH MOSCATO ROSE ACONCAGUA VLLY - CHILE OTHER - 1.5 LTR" u="1"/>
        <s v="ABSOLUT CITRON - VODKA IMPORTD - 750 ML" u="1"/>
        <s v="CANADIAN RICH &amp; RARE APPLE FLAVORED - CANDN BTL U S - 750 ML" u="1"/>
        <s v="EXCLUSIV 1 VODKA MOLDOVA - VODKA IMPORTD - 375 ML" u="1"/>
        <s v="YELLOW TAIL MERLOT - AUST MERLOT - 1.5 LTR" u="1"/>
        <s v="DON JULIO 1942 GOLD TEQUILA - IM TEQ GOLD - 750 ML" u="1"/>
        <s v="THREE OLIVES ROSE - IM OTH SPCLTS - 750 ML" u="1"/>
        <s v="CLINE CELLARS ZINFANDEL - ZINFANDEL - 750 ML" u="1"/>
        <s v="YELLOW TAIL SAUVIGNON BLANC SEA - AUST OTHR WHT - 1.5 LTR" u="1"/>
        <s v="RICHARD'S WILD ROSE RED - DOM BEVRGE WN - 187 ML" u="1"/>
        <s v="JIM BEAM APPLE FLAVORED WHISKEY - MISC US WHSKY - 750 ML" u="1"/>
        <s v="CHARLES SMITH WINES EVE COLUMBIA VALLEY - CHARDONNAY - 750 ML" u="1"/>
        <s v="WOODFORD RESERVE DOUBLE OAK - STRT BOURBON - 750 ML" u="1"/>
        <s v="ROBERT MONDAVI WOODBRIDGE SAUVIGNON BLNC - SAV BL/FME BL - 1.5 LTR" u="1"/>
        <s v="CANADIAN RICH AND RARE RESERVE - CANDN BTL U S - 1.75 LTR" u="1"/>
        <s v="MEUKOW VS COGNAC - IM COGNAC - 750 ML" u="1"/>
        <s v="JIM BEAM BLACK - STRT BOURBON - 1.0 LTR" u="1"/>
        <s v="JIM BEAM HONEY - MISC US WHSKY - 50 ML" u="1"/>
        <s v="LIBERTY CREEK MERLOT CALIFORNIA - MERLOT - 1.5 LTR" u="1"/>
        <s v="CUTTY SARK - SCTCH BTL FGN - 750 ML" u="1"/>
        <s v="PIPER SONOMA BRUT - CHMPAGNE BRUT - 750 ML" u="1"/>
        <s v="PACIFIC RIM RIESLING DRY COLUMBIA VALLEY - RIESLING - 750 ML" u="1"/>
        <s v="HIJOS DE VILLA SILVER TEQUILA(PISTOL BT) - IM TEQ WHITE - 200 ML" u="1"/>
        <s v="BLUE CHAIR KEY LIME RUM CREAM - CREMES OTHER - 750 ML" u="1"/>
        <s v="TWISTED PIG PINOT GRIGIO CALIFORNIA - PN GRIS/GRGIO - 1.5 LTR" u="1"/>
        <s v="MR BOSTON BUTTERSCOTCH SCHNAPPS - OTHER SCHNAPP - 1.0 LTR" u="1"/>
        <s v="PEARL VODKA - VODKA 80 PRF - 1.75 LTR" u="1"/>
        <s v="ETUDE LYRIC CULINARY COLLECTION PN NR SB - PINOT NOIR - 750 ML" u="1"/>
        <s v="HAHN SLH ESTATE PNT NR ST LUCIA HIGHLAND - PINOT NOIR - 750 ML" u="1"/>
        <s v="NEW AMSTERDAM RED BERRY FLAVORED VODKA - OTHER FL VODK - 50 ML" u="1"/>
        <s v="CHARLES SMITH WINES BOOM BOOM SYRAH COL - SHIRAZ/SYRAH - 750 ML" u="1"/>
        <s v="GOLD CROWN - BLENDED WHSKY - 1.75 LTR" u="1"/>
        <s v="BURNETT'S PEACH FLAVORED VODKA - OTHER FL VODK - 375 ML" u="1"/>
        <s v="MERIDIAN CHARDONNAY CALIFORNIA - CHARDONNAY - 750 ML" u="1"/>
        <s v="NEW AMSTERDAM LEMON FLAVORED VODKA - OTHER FL VODK - 750 ML" u="1"/>
        <s v="EXCLUSIV 10 APPLE FLAVORED VODKA MOLDOVA - VODKA IMPORTD - 375 ML" u="1"/>
        <s v="SEGURA VIUDAS BRUT ROSE - SPANISH SPKLN - 750 ML" u="1"/>
        <s v="LUKSUSOWA POTATO - VODKA IMPORTD - 1.75 LTR" u="1"/>
        <s v="EPPA SANGRIA SUPRAFRUTA WHITE CALIFORNIA - TABLE OTHER - 750 ML" u="1"/>
        <s v="FAUST CABERNET SAUVIGNON NAPA VALLEY - CABERNET SAUV - 750 ML" u="1"/>
        <s v="EVAN WILLIAMS BLACK LABEL - STRT BOURBON - 1.75 LTR" u="1"/>
        <s v="JOSEPH PHELPS VINEYARD INSIGNIA NAPA VLY - RED VARTL OTH - 750 ML" u="1"/>
        <s v="KIM CRAWFORD SAUVIGNON BLANC - NEW ZEALAND - 750 ML" u="1"/>
        <s v="GREY GOOSE IMPORTED VODKA - VODKA IMPORTD - 1.0 LTR" u="1"/>
        <s v="KESSLER - BLENDED WHSKY - 1.75 LTR" u="1"/>
        <s v="BAREFOOT MERLOT CALFORNIA - MERLOT - 750 ML" u="1"/>
        <s v="CALUMET FARM SINGLE RACK BLACK BOURBON - STRT BOURBON - 750 ML" u="1"/>
        <s v="ABSOLUT PEPPAR - VODKA IMPORTD - 750 ML" u="1"/>
        <s v="HRM REX-GOLIATH AMERICAN PINOT NOIR - PINOT NOIR - 750 ML" u="1"/>
        <s v="7 MOONS RED BLEND CALIFORNIA - RED BLND/MRTG - 750 ML" u="1"/>
        <s v="MARTIN CODAX ERGO TEMPRANILLO RIOJA - SPAIN - 750 ML" u="1"/>
        <s v="CAROLANS IRISH CREAM LIQUEUR - IM CREMES - 750 ML" u="1"/>
        <s v="DEKUYPER CANDY CANE ASSORTED SCHNAPPS - OTHER SCHNAPP - 50 ML" u="1"/>
        <s v="BAREFOOT RED MOSCATO CALIFORNIA (PET) - RED VARTL OTH - 187 ML" u="1"/>
        <s v="KENTUCKY TAVERN - STRT BOURBON - 200 ML" u="1"/>
        <s v="ARISTOCRAT LIGHT - RUM VIRG ISLS - 1.0 LTR" u="1"/>
        <s v="PINNACLE WHIPPED CREAM FLAVORED VODKA - IM OTH SPCLTS - 1.75 LTR" u="1"/>
        <s v="CASTELLO DEL POGGIO SWEET ROSE ITALY - ITL RSTO/BLSH - 750 ML" u="1"/>
        <s v="GRAND MACNISH 80P - SCOTCH BTL US - 1.75 LTR" u="1"/>
        <s v="OLD FORESTER SIGNATURE - BOND BOURBON - 750 ML" u="1"/>
        <s v="CRANE LAKE RIESLING CALIFORNIA - RIESLING - 750 ML" u="1"/>
        <s v="SEAGRAM'S EXTRA SMOOTH VODKA - VODKA 80 PRF - 200 ML" u="1"/>
        <s v="EL JIMADOR SILVER W/MARGARITA GLASS - IM TEQ WHITE - 750 ML" u="1"/>
        <s v="PROPHECY THE EMPEROR CAB SAUV CALIFORNIA - CABERNET SAUV - 750 ML" u="1"/>
        <s v="CANDONI SPARKLING PROSECCO VENETO VSQ BR - ITL SPARKLING - 750 ML" u="1"/>
        <s v="HIRAM WALKER AMARETTO - SPECIALTY LIQ - 1.0 LTR" u="1"/>
        <s v="MCCORMICK - BLENDED WHSKY - 1.75 LTR" u="1"/>
        <s v="JACK DANIELS LEGACY EDITION 1905 - TENN WHISKEY - 750 ML" u="1"/>
        <s v="MONKEY BAY SAUVIGNON BLANC - NEW ZEALAND - 1.5 LTR" u="1"/>
        <s v="CHIVAS REGAL - SCTCH BTL FGN - 200 ML" u="1"/>
        <s v="DEKUYPER STRAWBERRY PUCKER SCHNAPPS - OTHER SCHNAPP - 750 ML" u="1"/>
        <s v="CHIVAS REGAL 12YR W/2 ROCK GLASSES - SCTCH BTL FGN - 750 ML" u="1"/>
        <s v="BERINGER PINOT GRIGIO AMERICAN - PN GRIS/GRGIO - 750 ML" u="1"/>
        <s v="WILD TURKEY KENTUCKY SPIRIT SINGLE BARRL - STRT BOURBON - 750 ML" u="1"/>
        <s v="RUFFINO RISERVA DUCALE - ITL CHIANTI - 750 ML" u="1"/>
        <s v="BURNETTS LIME FLAVORED VODKA - LIME FL VODKA - 750 ML" u="1"/>
        <s v="MALIBU RUM NATURAL COCONUT* - IM RUM OTHER - 50 ML" u="1"/>
        <s v="GOLDSCHLAGER CINNAMON SCHNAPPS IMPORTED - IM OTH SPCLTS - 750 ML" u="1"/>
        <s v="RAIN VODKA - VODKA 80 PRF - 750 ML" u="1"/>
        <s v="THREE WISHES CALIFORNIA CABERNET SAUV - CABERNET SAUV - 750 ML" u="1"/>
        <s v="SMIRNOFF - VODKA 80 PRF - 750 ML TRV" u="1"/>
        <s v="SANDEMAN 1S RUBY - IMP PORT RED - 750 ML" u="1"/>
        <s v="HENRY MCKENNA - STRT BOURBON - 1.75 LTR" u="1"/>
        <s v="TWISTED SHOTZ PEACHES N'CREAM:PEACH/VNLA - IM OTH SPCLTS - 100 ML" u="1"/>
        <s v="TAYLOR - DOM SHRRY CRM - 750 ML" u="1"/>
        <s v="BARTON - VODKA 80 PRF - 1.0 LTR" u="1"/>
        <s v="KINKY BLUE LIQUEUR (VODKA BASE) - SPECIALTY LIQ - 375 ML" u="1"/>
        <s v="BERINGER CABERNET SAUVIGNON CHILE - CHLE CAB SAUV - 1.5 LTR" u="1"/>
        <s v="FLIP FLOP CALIFORNIA CHARDONNAY - CHARDONNAY - 1.5 LTR" u="1"/>
        <s v="CARLO ROSSI - CHARDONNAY - 1.5 LTR" u="1"/>
        <s v="BAILEYS SALTED CARAMEL IRISH CREAM - IM CREMES - 750 ML" u="1"/>
        <s v="SMIRNOFF WHIPPED CREAM FLAVORED (DSS) - SPECIALTY LIQ - 750 ML" u="1"/>
        <s v="DEKUYPER 100 PROOF BLUSTERY PEPPRMNT SCH - PPMNT SCHNPPS - 750 ML" u="1"/>
        <s v="LICOR 43 - IM OTH SPCLTS - 750 ML" u="1"/>
        <s v="BACARDI PINEAPPLE FUSION FLAVORED RUM - RUM PUER RICO - 750 ML" u="1"/>
        <s v="RUTA 22 MAKBEC NEUQUEN VALLEY - ARGT MALBEC - 750 ML" u="1"/>
        <s v="UNDERWOOD CELLARS PINOT NOIR OREGON - PINOT NOIR - 750 ML" u="1"/>
        <s v="SEVEN DAUGHTERS MOSCATO VENETO IGT - ITALIAN OTHER - 750 ML" u="1"/>
        <s v="MIDDLE SISTER DRAMA QUEEN CAL PINOT GRG - PN GRIS/GRGIO - 750 ML" u="1"/>
        <s v="SKYY INFUSIONS PACIFIC BLUEBERRY - OTHER FL VODK - 750 ML" u="1"/>
        <s v="CUPCAKE CHARDONNAY CENTRAL COAST - CHARDONNAY - 750 ML" u="1"/>
        <s v="DEEP EDDY CRANBERRY FLAVORED VODKA - OTHER FL VODK - 750 ML" u="1"/>
        <s v="THE NAKED GRAPE MOSCATO CALIFORNIA - WHT VARTL OTH - 3.0 LTR" u="1"/>
        <s v="EDNA VALLEY ROSE CALIFORNIA - ROSE - 750 ML" u="1"/>
        <s v="PEPE LOPEZ PREMIUM GOLD TEQUILA - IM TEQ GOLD - 750 ML" u="1"/>
        <s v="ARISTOCRAT - GIN DOMESTIC - 750 ML" u="1"/>
        <s v="COPPER RIDGE CHARDONNAY - CHARDONNAY - 750 ML" u="1"/>
        <s v="TWISTED SHOTZ STRAWBERRY SUNDAE:STRW/VNL - IM OTH SPCLTS - 100 ML" u="1"/>
        <s v="CARTLIDGE AND BROWNE PINOT NOIR - PINOT NOIR - 750 ML" u="1"/>
        <s v="MARTINI &amp; ROSSI ASTI SPUMANTE 4 PACK - ITL SPARKLING - 187 ML" u="1"/>
        <s v="CONCHA Y TORO CASILLERO DIABLO CAB SAUV - CHLE CAB SAUV - 750 ML" u="1"/>
        <s v="ANDRE BRUT ROSE CALIFORNIA CHAMPAGNE - SPARKLING OTH - 750 ML" u="1"/>
        <s v="JAGERMEISTER - IM OTH SPCLTS - 750 ML" u="1"/>
        <s v="VIN VAULT PINOT NOIR CALIFORNIA - PINOT NOIR - 3.0 LTR" u="1"/>
        <s v="SKYY - VODKA 80 PRF - 200 ML" u="1"/>
        <s v="KEENAN MERLOT NAPA VALLEY - MERLOT - 750 ML" u="1"/>
        <s v="ROSCATO SPARKLING SWEET RED ROSSO DOLCE - ITL SPARKLING - 750 ML" u="1"/>
        <s v="KENTUCKY BLEND BLACK LABEL BRBN-A-BLEND - STRT BOURBON - 1.75 LTR" u="1"/>
        <s v="MCCORMICK GOLD TEQUILA - IM TEQ GOLD - 1.75 LTR" u="1"/>
        <s v="SEGHESIO ZINFANDEL SONOMA COUNTY - ZINFANDEL - 750 ML" u="1"/>
        <s v="DEKUYPER BLUSTERY PEPPERMINT SCHNAPPS - PPMNT SCHNPPS - 750 ML TRV" u="1"/>
        <s v="CHILA ORCHATA CINNAMON CREAM RUM(RUM BS) - SPECIALTY LIQ - 750 ML" u="1"/>
        <s v="CHLOE CHARDONNAY SONOMA COUNTY - CHARDONNAY - 750 ML" u="1"/>
        <s v="LIVINGSTON CELLARS MOSCATO CALIFORNIA - WHT VARTL OTH - 1.5 LTR" u="1"/>
        <s v="TWENTY GRAND PEACH:VODKA/COGNAC &amp; PEACH - SPECIALTY LIQ - 750 ML" u="1"/>
        <s v="BAREFOOT MOSCATO CALIFORNIA - DM MSCTL/MSCT - 1.5 LTR" u="1"/>
        <s v="HOGUE GENESIS (WAS BS/VYD SEL) CAB SAUV - CABERNET SAUV - 750 ML" u="1"/>
        <s v="CROWN ROYAL BOURBON MASH - CANDN BTL CAN - 750 ML" u="1"/>
        <s v="SEAGRAM'S EXTRA SMOOTH VODKA - VODKA 80 PRF - 1.0 LTR" u="1"/>
        <s v="DR. HERMANN RIESLING - GRM MOSELLE - 750 ML" u="1"/>
        <s v="PAUL MASSON GRANDE AMBER RED BERRY BRNDY - OTHER FL BRNY - 750 ML" u="1"/>
        <s v="CHATEAU LA FRANCE BORDEAUX WHITE - FR BORDEAUX - 750 ML" u="1"/>
        <s v="STOLICHNAYA VANIL FLAVORED VODKA - VODKA IMPORTD - 750 ML" u="1"/>
        <s v="GALLO FAMILY VINEYARDS SWEET RED - RED GENRC OTH - 1.5 LTR" u="1"/>
        <s v="MIRASSOU CENTRAL COAST - CABERNET SAUV - 750 ML" u="1"/>
        <s v="AUSTERITY PINOT NOIR SANTA LUCIA HIGHLND - PINOT NOIR - 750 ML" u="1"/>
        <s v="EXCLUSIV 10 APPLE FLAVORED VODKA MOLDOVA - VODKA IMPORTD - 200 ML" u="1"/>
        <s v="TAYLOR - DOM SHRRY CRM - 1.5 LTR" u="1"/>
        <s v="SEAGRAMS V O - CANDN BTL CAN - 750 ML" u="1"/>
        <s v="LAYER CAKE SHIRAZ BAROSSA VALLEY - AUST SHIRAZ - 750 ML" u="1"/>
        <s v="REMY MARTIN V GRAPE BRANDY - IM OTH SPCLTS - 750 ML" u="1"/>
        <s v="CAPTAIN MORGAN ORIGINAL SPICED - RUM VIRG ISLS - 1.0 LTR" u="1"/>
        <s v="BAREFOOT WHITE ZINFANDEL CALIFORNIA PET - WHT ZINFANDEL - 187 ML" u="1"/>
        <s v="GORDON'S - GIN DOMESTIC - 1.75 LTR" u="1"/>
        <s v="GREY GOOSE VODKA L'ORANGE - VODKA IMPORTD - 750 ML" u="1"/>
        <s v="CARLO ROSSI PAISANO FLAVORED WINE - RED GENRC OTH - 4.0 LTR" u="1"/>
        <s v="BOLS PEACH - OTHER SCHNAPP - 750 ML" u="1"/>
        <s v="SEERSUCKER SOUTHERN STYLE GIN - GIN DOMESTIC - 750 ML" u="1"/>
        <s v="J VINEYARDS PINOT NOIR MNTRY/SNMA/S BRBR - PINOT NOIR - 750 ML" u="1"/>
        <s v="THE LITTLE PENGUIN CHARDONNAY - AUST CHARDNNY - 1.5 LTR" u="1"/>
        <s v="CAPTAIN MORGAN PRIVATE STOCK SPICED RUM - RUM VIRG ISLS - 750 ML" u="1"/>
        <s v="BOLLA PROSECCO EXTRA DRY SPARKLING WINE - ITL SPARKLING - 750 ML" u="1"/>
        <s v="GREY GOOSE VODKA W/2-CLUB MARTINI GLSSES - VODKA IMPORTD - 1.75 LTR" u="1"/>
        <s v="LIBERTY CREEK CHARDONNAY CALIFORNIA - CHARDONNAY - 1.5 LTR" u="1"/>
        <s v="PROPHECY GODDESS OF FORTUNE ROSE V D FRN - FRENCH ROSE - 750 ML" u="1"/>
        <s v="ABSOLUT BERRI ACAI FLAVORED VODKA - VODKA IMPORTD - 750 ML" u="1"/>
        <s v="WILD TURKEY AMERICAN HONEY - SPECIALTY LIQ - 50 ML" u="1"/>
        <s v="JOSE CUERVO AUTHENTIC PINK LEMONADE - LW PF CKTL MX - 1.75 LTR" u="1"/>
        <s v="SEAGRAM CROWN ROYAL RESERVE - CANDN BTL CAN - 750 ML" u="1"/>
        <s v="CASTELLO DEL POGGIO MOSCATO PRVC D PAVIA - ITALIAN OTHER - 750 ML" u="1"/>
        <s v="CLEAN SLATE RIESLING MOSEL - GRM MOSELLE - 750 ML" u="1"/>
        <s v="OLE SMOKY TENN MNSH HUNCH PUNCH LGHT 80P - WHISKY SPCLTY - 50 ML" u="1"/>
        <s v="KENTUCKY BEAU - BLENDED WHSKY - 1.75 LTR" u="1"/>
        <s v="MONTEGO BAY GOLD - RUM VIRG ISLS - 750 ML" u="1"/>
        <s v="COLOMBO DRY - IMP MARSALA - 750 ML" u="1"/>
        <s v="MOGEN DAVID CONCORD - DOM KOSHER WN - 1.5 LTR" u="1"/>
        <s v="REMY MARTIN 1738 W/2 GLASSES - IM COGNAC - 750 ML" u="1"/>
        <s v="PENDLETON 1910 RYE WHISKEY - CANDN BTL U S - 750 ML" u="1"/>
        <s v="BOEN PINOT NOIR RUSSIAN RVR VLY/SONOMA - PINOT NOIR - 750 ML" u="1"/>
        <s v="CIROC PEACH FLAVORED VODKA SPECIALTY - IM OTH SPCLTS - 50 ML" u="1"/>
        <s v="HIGHLAND PARK 12YR VIKING HONOUR SNG MLT - SCTCH BTL FGN - 750 ML" u="1"/>
        <s v="ROCA PATRON SILVER TEQUILA - IM TEQ WHITE - 750 ML" u="1"/>
        <s v="RUSSELL'S RESERVE 6YR OLD RYE WHISKEY - STRAIGHT RYE - 750 ML" u="1"/>
        <s v="BURNETT'S STRAWBERRY BANANA FLAVORED VOD - OTHER FL VODK - 750 ML" u="1"/>
        <s v="BOMBAY SAPPHIRE - GIN IMPORTED - 1.0 LTR" u="1"/>
        <s v="LUC BELAIRE RARE BRUT SPARKLING FRENCH - FR SPKLNG OTH - 750 ML" u="1"/>
        <s v="SUTTER HOME CHARDONNAY CALIFORNIA - CHARDONNAY - 1.5 LTR" u="1"/>
        <s v="MURPHY-GOODE PINOR NOIR CALIFORNIA - PINOT NOIR - 750 ML" u="1"/>
        <s v="SEAGRAM'S GIN AND JUICE BLUE BEAST - LW PF CKTL MX - 750 ML" u="1"/>
        <s v="BERINGER FOUNDERS' ESTATE PINOT NOIR - PINOT NOIR - 750 ML" u="1"/>
        <s v="LUC BELAIRE RARE ROSE SPARKLING FRENCH - FR SPKLNG OTH - 750 ML" u="1"/>
        <s v="GABBIANO - ITL CHIANTI - 750 ML" u="1"/>
        <s v="GNARLY HEAD CAB SAUVIGNON CALIFORNIA - CABERNET SAUV - 750 ML" u="1"/>
        <s v="HENDRICK'S SCOTTISH GIN - GIN IMPORTED - 1.75 LTR" u="1"/>
        <s v="REMY MARTIN 1738 ACCORD ROYAL COGNAC - IM COGNAC - 375 ML" u="1"/>
        <s v="TURNING LEAF MERLOT - MERLOT - 1.5 LTR" u="1"/>
        <s v="EXCLUSIV 5 COCONUT FLAVORED VODKA MLDOVA - VODKA IMPORTD - 750 ML" u="1"/>
        <s v="BLACKSTONE MERLOT CALIFORNIA - MERLOT - 750 ML" u="1"/>
        <s v="TORADO - TRIPLE SEC - 1.0 LTR" u="1"/>
        <s v="EDGE CABERNET SAUVIGNON NAPA VALLEY - CABERNET SAUV - 750 ML" u="1"/>
        <s v="99 WHIPPED CREAM FLAVOR SCHNAPPS - OTHER SCHNAPP - 50 ML" u="1"/>
        <s v="E &amp; J - GRAPE BRANDY - 200 ML" u="1"/>
        <s v="COLUMBIA CREST TWO VINES CHARDONNAY - CHARDONNAY - 1.5 LTR" u="1"/>
        <s v="TAAKA COCONUT FLAVORED VODKA - OTHER FL VODK - 750 ML" u="1"/>
        <s v="CANYON ROAD MOSCATO CALIFORNIA - WHT VARTL OTH - 750 ML" u="1"/>
        <s v="ROBERT MONDAVI PRIVATE SEL MERLOT CALIF - MERLOT - 750 ML" u="1"/>
        <s v="SANTA MARVISTA MERLOT RESERVE - CHILE MERLOT - 1.5 LTR" u="1"/>
        <s v="CONCHA Y TORO FRONTERA SAUVIGNON BLANC - CHLE OTHR WHT - 1.5 LTR" u="1"/>
        <s v="JOSEPH PHELPS VNYD CB SV NAPA VALLEY - CABERNET SAUV - 750 ML" u="1"/>
        <s v="SEAGRAM'S CROWN ROYAL - CANDN BTL CAN - 1.0 LTR" u="1"/>
        <s v="MANISCHEWITZ CONCORD - DOM KOSHER WN - 1.5 LTR" u="1"/>
        <s v="ALIZE DE FRANCE (GOLD) - IM OTH SPCLTS - 750 ML" u="1"/>
        <s v="LA VIEILLE FERME COTES DU VENTOUX RED - FRENCH RHONE - 1.5 LTR" u="1"/>
        <s v="KENTUCKY TAVERN - STRT BOURBON - 750 ML TRV" u="1"/>
        <s v="SMIRNOFF MANGO FLAVORED (DSS) - SPECIALTY LIQ - 750 ML" u="1"/>
        <s v="OLD OVERHOLT - STRAIGHT RYE - 750 ML" u="1"/>
        <s v="UV BLUE RASPBERRY FLAVORED VODKA - OTHER FL VODK - 750 ML" u="1"/>
        <s v="KORBEL - GRAPE BRANDY - 750 ML" u="1"/>
        <s v="BERINGER MOSCATO CHILE - CHLE OTHR WHT - 1.5 LTR" u="1"/>
        <s v="NEW AMSTERDAM RED BERRY FLAVORED VODKA - OTHER FL VODK - 750 ML" u="1"/>
        <s v="CASTELLER CAVA BRUT SPARKLING - SPANISH SPKLN - 750 ML" u="1"/>
        <s v="FRANCISCAN MERLOT OAKVILLE - MERLOT - 750 ML" u="1"/>
        <s v="RUFFINO LUMINA DELLE VENEZIE - ITL PIN GRIGO - 750 ML" u="1"/>
        <s v="MILAGRO SILVER - IM TEQ WHITE - 750 ML" u="1"/>
        <s v="FINLANDIA - VODKA IMPORTD - 1.75 LTR" u="1"/>
        <s v="EL JIMADOR ANEJO TEQUILA - IM TEQ GOLD - 750 ML" u="1"/>
        <s v="GALLO FAMILY VYD PINK MOSCATO CALIFORNIA - ROSE - 1.5 LTR" u="1"/>
        <s v="14 HANDS CHARDONNAY - CHARDONNAY - 750 ML" u="1"/>
        <s v="DUCKHORN CABERENT SAUVIGNON NAPA VALLEY - CABERNET SAUV - 750 ML" u="1"/>
        <s v="BRIDLEWOOD ESTATE WINERY MONTEREY COUNTY - CHARDONNAY - 750 ML" u="1"/>
        <s v="SAILOR JERRY SPICED RUM W/2-OIL CANS - RUM VIRG ISLS - 750 ML" u="1"/>
        <s v="PARADUXX PROPRIETARY RED NAPA VALLEY - RED BLND/MRTG - 750 ML" u="1"/>
        <s v="FLOWERS SONOMA COAST CHARDONNAY - CHARDONNAY - 750 ML" u="1"/>
        <s v="RIUNITE TREBBIANO MOSCATO EMILY - ITALIAN OTHER - 3.0 LTR" u="1"/>
        <s v="KATE &amp; ARNOLD PINOT NOIR WILAMETTE VALLY - PINOT NOIR - 750 ML" u="1"/>
        <s v="WORLD'S EDGE CAB SAUV SOUTH EASTERN AUST - AUST CAB SAUV - 750 ML" u="1"/>
        <s v="TORADA - IM TEQ WHITE - 750 ML" u="1"/>
        <s v="LEESE-FITCH MERLOT CALIFORNIA - MERLOT - 750 ML" u="1"/>
        <s v="REMY MARTIN VSOP W/50ML 1738 ACCORD - IM COGNAC - 750 ML" u="1"/>
        <s v="LA TERRE CHARDONNAY - AUST CHARDNNY - 1.5 LTR" u="1"/>
        <s v="RUFFINO PROSECCO EXTRA DRY SPARKLING - ITL SPARKLING - 750 ML" u="1"/>
        <s v="NOBLE VINES 515 VINE SELECT ROSE CTRL CS - ROSE - 750 ML" u="1"/>
        <s v="CROWN ROYAL VANILLA FLAVORED WHISKY - CANDN BTL CAN - 750 ML" u="1"/>
        <s v="CAPTAIN MORGAN COCONUT RUM 70 PROOF - RUM VIRG ISLS - 750 ML" u="1"/>
        <s v="BAREFOOT REFRESH CRISP WH SPRTZR CN 250M - FRUIT OTHER - 187 ML" u="1"/>
        <s v="BENCHMARK OLD # 8 STRAIGHT BOURBON - STRT BOURBON - 1.75 LTR" u="1"/>
        <s v="SAINT CLAIR SAUVIGNON BLANC MARLBOROUGH - NEW ZEALAND - 750 ML" u="1"/>
        <s v="SAUZA EXTRA GOLD TEQUILA - IM TEQ GOLD - 750 ML" u="1"/>
        <s v="1000 STORIES ZINFANDEL BOURBON BRL CAL - ZINFANDEL - 750 ML" u="1"/>
        <s v="GHOST PINE CAB SAUV NAPA VLY/SONOMA CO. - CABERNET SAUV - 750 ML" u="1"/>
        <s v="WESTERN SON HANDCRAFTED TEXAS VODKA - VODKA 80 PRF - 1.75 LTR" u="1"/>
        <s v="BAREFOOT REFRESH SUMR RED SPRTZR CN 250M - FRUIT OTHER - 187 ML" u="1"/>
        <s v="SILVER OAK NAPA VLLY CABERNET SAUVIGNON - CABERNET SAUV - 750 ML" u="1"/>
        <s v="KETEL ONE BOTANICAL CUCUMBER &amp; MINT - IM OTH SPCLTS - 750 ML" u="1"/>
        <s v="FRANZIA BLUSH BOX - BLUSH - 3.0 LTR" u="1"/>
        <s v="CUTTINGS CABERNET SAUVIGNON CALIFORNIA - CABERNET SAUV - 750 ML" u="1"/>
        <s v="A TO Z OREGON CHARDONNAY - CHARDONNAY - 750 ML" u="1"/>
        <s v="SMIRNOFF PINEAPPLE FLAVORED (DSS) - SPECIALTY LIQ - 375 ML" u="1"/>
        <s v="JOSE CUERVO GOLDEN HONEYDEW MARGARITA - LW PF CKTL MX - 1.75 LTR" u="1"/>
        <s v="WOODBRIDGE BY ROBERT MONDAVI MERLOT - MERLOT - 750 ML" u="1"/>
        <s v="JUAREZ TRIPLE SEC - TRIPLE SEC - 1.75 LTR" u="1"/>
        <s v="JOSE CUERVO TRADICIONAL RPS/WD SALT RMMR - IM TEQ GOLD - 750 ML" u="1"/>
        <s v="SEAN MINOR CABERNET SAUVIGNON NAPA VLLY - CABERNET SAUV - 750 ML" u="1"/>
        <s v="CRUZ GARCIA REAL SANGRIA RED - SPAIN - 1.0 LTR" u="1"/>
        <s v="TAAKA - GIN DOMESTIC - 375 ML" u="1"/>
        <s v="EXCLUSIV 10 APPLE FLAVORED VODKA MOLDOVA - VODKA IMPORTD - 750 ML" u="1"/>
        <s v="TAAKA - VODKA OTH PRF - 1.75 LTR" u="1"/>
        <s v="TAYLOR COCKTAIL - DOM SHRRY DRY - 750 ML" u="1"/>
        <s v="TISDALE MOSCATO CALIFORNIA - DM MSCTL/MSCT - 750 ML" u="1"/>
        <s v="TAYLOR LAKE COUNTRY RED - RED GENRC OTH - 1.5 LTR" u="1"/>
        <s v="THE LAST WINE CO WALKING DEAD RD BLND CA - RED BLND/MRTG - 750 ML" u="1"/>
        <s v="TEQUILA ROSE LIQUEUR - SPECIALTY LIQ - 750 ML" u="1"/>
        <s v="STILLHOUSE APPLE CHRIP WHISKEY 69PRF - WHISKY SPCLTY - 375 ML" u="1"/>
        <s v="BOTA BOX PINOT NOIR CHILE - CHLE OTHR RED - 3.0 LTR" u="1"/>
        <s v="JOSH CELLARS ROSE CALIFORNIA - ROSE - 750 ML" u="1"/>
        <s v="MONDAVI CK CABERNET SAUVIGNON - CABERNET SAUV - 750 ML" u="1"/>
        <s v="FRANZIA WHITE BOX - WHT ZINFANDEL - 5 LTR+" u="1"/>
        <s v="CANADIAN RICH AND RARE - CANDN BTL U S - 1.75 LTR" u="1"/>
        <s v="CAPTAIN MORGAN LONG ISLAND ICED TEA RTD - LW PF CKTL MX - 750 ML" u="1"/>
        <s v="CIROC FRENCH VANILLA FLV VODKA SPECIALTY - IM OTH SPCLTS - 375 ML" u="1"/>
        <s v="FIREFLY SKINNY TEA FLAVORED VODKA - OTHER FL VODK - 750 ML" u="1"/>
        <s v="JIM BEAM SINGLE BARREL KY STRAIGHT BRBN - STRT BOURBON - 750 ML" u="1"/>
        <s v="DOMAINE DE BERNIER CHARDONNAY VDP V D LR - FRENCH LOIRE - 750 ML" u="1"/>
        <s v="RIUNITE TREBBIANO MOSCATO EMILY - ITALIAN OTHER - 750 ML" u="1"/>
        <s v="CASTLE ROCK PINOT NOIR MONTEREY COUNTY - PINOT NOIR - 750 ML" u="1"/>
        <s v="STOLICHNAYA BLUEBERI BLUEBERRY VODKA - VODKA IMPORTD - 750 ML" u="1"/>
        <s v="SAUZA COMMEMORATIVO - IM TEQ GOLD - 750 ML" u="1"/>
        <s v="PLANTATION GRAND TERROIR 5YR BARBADOS - IM RUM OTHER - 750 ML" u="1"/>
        <s v="BENCHMARK OLD #8 EGG NOG - LW PF CKTL MX - 1.75 LTR" u="1"/>
        <s v="M SCRLETT SWEET R - PNK VARTL OTH - 750 ML" u="1"/>
        <s v="HEAVEN HILLS/AMR WH EX TB:EC/EW/LR/BR/PK - STRT BOURBON - 100 ML" u="1"/>
        <s v="MONTEBELLO LONG ISLAND ICE TEA - LW PF CKTL MX - 200 ML" u="1"/>
        <s v="TAAKA - GIN DOMESTIC - 1.0 LTR" u="1"/>
        <s v="GALLO FAMILY VINEYARDS TWIN VALLEY WH ZN - WHT ZINFANDEL - 187 ML" u="1"/>
        <s v="AGAVALES 100% AGAVE GOLD TEQUILA - IM TEQ GOLD - 1.0 LTR" u="1"/>
        <s v="VILLA MARIA PRIVATE BIN SAUVIGNON BLANC - NEW ZEALAND - 750 ML" u="1"/>
        <s v="RHIANNON PROPRIETOR'S BLEND CALIFORNIA - RED BLND/MRTG - 750 ML" u="1"/>
        <s v="PINNACLE 100 PROOF VODKA - VODKA IMPORTD - 750 ML" u="1"/>
        <s v="KAHLUA READY TO DRINK ORIGINAL MUDSLIDE - LW PF CKTL MX - 1.75 LTR" u="1"/>
        <s v="A TO Z WINEWORKS ROSE OREGON - ROSE - 750 ML" u="1"/>
        <s v="COURVOISIER VSOP - IM COGNAC - 375 ML" u="1"/>
        <s v="ROUGAROUX SUGARSHINE LIGHT RUM - RUM U S - 750 ML" u="1"/>
        <s v="RANCHO ZABACO CALIF DANCING BULL ZINFNDL - ZINFANDEL - 750 ML" u="1"/>
        <s v="KAHLUA MEXICAN LIQUOR - IM COF FL CRD - 375 ML" u="1"/>
        <s v="CUERVO AUTHENTIC LIGHT MARGARITA CLS LME - LW PF CKTL MX - 1.75 LTR" u="1"/>
        <s v="BACARDI RASPBERRY FLAVORED RUM - RUM PUER RICO - 750 ML" u="1"/>
        <s v="BOLLA VALPOLICELLA - ITL VLPLCELLA - 750 ML" u="1"/>
        <s v="ST REMY NAPOLEON VSOP - IM FR BRANDY - 1.75 LTR" u="1"/>
        <s v="COURVOISIER V S - IM COGNAC - 375 ML" u="1"/>
        <s v="RED DIAMOND CABERNET SAUV CALIFORNIA - CABERNET SAUV - 750 ML" u="1"/>
        <s v="PLANTATION PINEAPPPLE STIGGINS FNCY 1824 - IM OTH SPCLTS - 750 ML" u="1"/>
        <s v="NEW AGE MENDOZA WHITE - ARGT OTHR WHT - 750 ML" u="1"/>
        <s v="STAG'S LEAP WN CLR KARIA CHRD NAPA VALLY - CHARDONNAY - 750 ML" u="1"/>
        <s v="MALIBU RUM NATURAL COCONUT* - IM RUM OTHER - 750 ML" u="1"/>
        <s v="CRANE LAKE PETITE SIRAH CALIFORNIA - RED VARTL OTH - 750 ML" u="1"/>
        <s v="DARK HORSE CAL PINOT NOIR CALIFORNIA - PINOT NOIR - 750 ML" u="1"/>
        <s v="BALLATORE MOSCATO ROSE SPARKLING - SPARKLING OTH - 750 ML" u="1"/>
        <s v="THE PATH CALIFORNIA CABERNET SAUVIGNON - CABERNET SAUV - 750 ML" u="1"/>
        <s v="DONA SOL CALIFORNIA CHARDONNAY - CHARDONNAY - 1.5 LTR" u="1"/>
        <s v="MICHTER'S US*1 SMALL BATCH BOURBON - STRT BOURBON - 750 ML" u="1"/>
        <s v="OLD SOUTH NOBLE SEMI-SWEET - WHT VARTL OTH - 750 ML" u="1"/>
        <s v="COURVOISIER V S - IM COGNAC - 1.0 LTR" u="1"/>
        <s v="ABERFELDY 12 YEAR SINGLE MALT SCOTCH WKY - SCTCH BTL FGN - 750 ML" u="1"/>
        <s v="DEEP EDDY RUBY RED/2-INFLATABLE DK FLOAT - OTHER FL VODK - 750 ML" u="1"/>
        <s v="THE WOLFTRAP RED WESTERN CAPE - SOUTH AFRICA - 750 ML" u="1"/>
        <s v="GRAND MARNIER W/2 SHOT GLASSES - IM PROP SPCLY - 750 ML" u="1"/>
        <s v="BLUE CHAIR BAY BANANA FLAVORED RUM - IM RUM OTHER - 750 ML" u="1"/>
        <s v="99 SCHNAPPS LIQUEUR/20-FLV PARTY BOWL - OTHER SCHNAPP - 50 ML" u="1"/>
        <s v="SEAGLASS SAUVIGNON BLANC SANTA BARBARA - SAV BL/FME BL - 750 ML" u="1"/>
        <s v="CAPTAIN MORGAN SILVER SPICED - RUM VIRG ISLS - 750 ML" u="1"/>
        <s v="DEWAR'S 12 YEAR SPECIAL RESERVE - SCTCH BTL FGN - 1.75 LTR" u="1"/>
        <s v="SMIRNOFF PEPPERMINT TWIST - SPECIALTY LIQ - 50 ML" u="1"/>
        <s v="PARDUCCI PINOT NOIR CALIFORNIA - PINOT NOIR - 750 ML" u="1"/>
        <s v="REDWOOD CREEK CALIFORNIA CAB SAUVIGNON - CABERNET SAUV - 1.5 LTR" u="1"/>
        <s v="SVEDKA BLUE RASPBERRY FLAVORED VODKA - VODKA IMPORTD - 750 ML" u="1"/>
        <s v="OCEAN VODKA (HAWAII) - VODKA 80 PRF - 50 ML" u="1"/>
        <s v="THE LAST WINE CO WALKING DEAD CAB SAV CA - CABERNET SAUV - 750 ML" u="1"/>
        <s v="TAYLOR - DOM PORT RED - 750 ML" u="1"/>
        <s v="LIVINGSTON CELLARS MERLOT - MERLOT - 3.0 LTR" u="1"/>
        <s v="ROBERT MONDAVI PRIVATE SELECTION CALIF - CHARDONNAY - 1.5 LTR" u="1"/>
        <s v="19 CRIMES THE BANISHED RED SE AUSTRALIA - AUST OTHR RED - 750 ML" u="1"/>
        <s v="RIUNITE ROSATO 1/2 PACK - ITL RSTO/BLSH - 3.0 LTR" u="1"/>
        <s v="NEW AMSTERDAM PINEAPPLE FLAVORED VODKA - OTHER FL VODK - 50 ML" u="1"/>
        <s v="MT.GAY ECLIPSE DARK - IM RUM OTHER - 750 ML" u="1"/>
        <s v="CARNIVOR ZINFANDEL CALIFORNIA - ZINFANDEL - 750 ML" u="1"/>
        <s v="CONJURE COGNAC - IM COGNAC - 375 ML" u="1"/>
        <s v="1800 ULTIMATE WATERMELON MARGARITA R-T-D - LW PF CKTL MX - 1.75 LTR" u="1"/>
        <s v="BLUE CHAIR BAY COCONUT RUM BARBADOS - IM RUM OTHER - 750 ML" u="1"/>
        <s v="MONTEGO BAY WHITE RUM (PET) - RUM VIRG ISLS - 1.75 LTR" u="1"/>
        <s v="ARISTOCRAT PEACH - OTHER SCHNAPP - 1.75 LTR" u="1"/>
        <s v="EL JIMADOR SILVER TEQUILA (WAS BLANCO) - IM TEQ WHITE - 1.75 LTR" u="1"/>
        <s v="MUMMS CORDON ROUGE BRUT NV - FR CHAMPAGNE - 750 ML" u="1"/>
        <s v="FIDDLE CREEK PINOT NOIR WILLAMETTE - PINOT NOIR - 750 ML" u="1"/>
        <s v="JOSE CUERVO TRADICIONAL SILVER EDITION - IM TEQ WHITE - 750 ML" u="1"/>
        <s v="GALLO - DOM VRMTH DRY - 750 ML" u="1"/>
        <s v="ZING 72 BOTANICAL GIN W/COPPER TIN MUG - GIN IMPORTED - 750 ML" u="1"/>
        <s v="NEW AMSTERDAM VODKA - VODKA 1OO PRF - 375 ML" u="1"/>
        <s v="KAHLUA WHITE RUSSIAN READY TO DRINK - LW PF CKTL MX - 1.75 LTR" u="1"/>
        <s v="BACARDI PARTY DRINK BAHAMA MAMA PET - LW PF CKTL MX - 1.75 LTR" u="1"/>
        <s v="MONDAVI CK CABERNET SAUVIGNON - CABERNET SAUV - 1.5 LTR" u="1"/>
        <s v="SIMPLE LIFE CHARDONNAY CALIFORNIA - CHARDONNAY - 750 ML" u="1"/>
        <s v="100 PIPERS - SCOTCH BTL US - 1.75 LTR" u="1"/>
        <s v="TEN HIGH - STRT BOURBON - 1.0 LTR" u="1"/>
        <s v="EPPA SANGRIA SUPRAFRUTA RED CALIFORNIA - TABLE OTHER - 750 ML" u="1"/>
        <s v="HRM REX-GOLIATH AMERICAN PINOT NOIR - PINOT NOIR - 1.5 LTR" u="1"/>
        <s v="MOGEN DAVID 20/20 PEACHES &amp; CREAM - DOM BEVRGE WN - 750 ML" u="1"/>
        <s v="THE NAKED GRAPE PINOT NOIR CALIFORNIA - PINOT NOIR - 750 ML" u="1"/>
        <s v="CHARLES &amp; CHARLES ROSE COLUMBIA VALLEY - ROSE - 750 ML" u="1"/>
        <s v="RYAN'S ORIGINAL CREME - CREMES OTHER - 1.75 LTR" u="1"/>
        <s v="ROGET SPUMANTE - SPUMANTE - 1.5 LTR" u="1"/>
        <s v="CAPTAIN MORGAN ORIGINAL SPICED - RUM VIRG ISLS - 1.75 LTR" u="1"/>
        <s v="LEXINGTON KENTUCKY BOURBON WHISKEY - STRT BOURBON - 750 ML" u="1"/>
        <s v="BOODLES 904 PROOF - GIN IMPORTED - 750 ML" u="1"/>
        <s v="TITO HANDMADE TEXAS VODKA - VODKA 80 PRF - 200 ML" u="1"/>
        <s v="BAROSSA VALLEY ESTATE GRNCH/SHIRAZ/MRVDR - AUST SHZ BLND - 750 ML" u="1"/>
        <s v="FOUR ROSES SMALL BATCH KENTUCKY BOURBON - STRT BOURBON - 750 ML" u="1"/>
        <s v="SEAGLASS SANTA BARBARA COUNTY PINOT NOIR - PINOT NOIR - 750 ML" u="1"/>
        <s v="DOMAINE CHANDON NAPA VALLEY BRUT - CHMPAGNE BRUT - 750 ML" u="1"/>
        <s v="KENDALL-JACKSON VINTNERS RSRV SUMMATION - RED BLND/MRTG - 750 ML" u="1"/>
        <s v="HANGAR 1 (ONE) STRAIGHT VODKA - VODKA 80 PRF - 750 ML" u="1"/>
        <s v="PEDRONCELLI BENCHLANDS MERLOT - MERLOT - 750 ML" u="1"/>
        <s v="COPPER RIDGE WHITE ZINFANDEL - WHT ZINFANDEL - 1.5 LTR" u="1"/>
        <s v="TURNING LEAF CALIFORNIA PINOT NOIR - PINOT NOIR - 1.5 LTR" u="1"/>
        <s v="VESICA VODKA (POLAND) - VODKA IMPORTD - 750 ML" u="1"/>
        <s v="WILD TURKEY 81 - STRT BOURBON - 375 ML" u="1"/>
        <s v="GOZIO AMARETTO ALMOND LIQ W/TIN MUG - IM OTH SPCLTS - 750 ML" u="1"/>
        <s v="ROBERT MONDAVI WOODBRIDGE MOSCATO CAL - WHT VARTL OTH - 750 ML" u="1"/>
        <s v="19 CRIMES HARD CHARD CHARDONNAY SE AUST - AUST CHARDNNY - 750 ML" u="1"/>
        <s v="CRUZ GARCIA REAL SANGRIA RED - SPAIN - 1.5 LTR" u="1"/>
        <s v="CARLO ROSSI CHABLIS - CHABLIS - 1.5 LTR" u="1"/>
        <s v="KNOB CREEK STRAIGHT BOURBON - STRT BOURBON - 1.0 LTR" u="1"/>
        <s v="LA MARCA PROSECCO SPARKLING WINE ITALY - ITL SPARKLING - 750 ML" u="1"/>
        <s v="ALMADEN MOUNTAIN WHITE RHINE - RHINE - 1.5 LTR" u="1"/>
        <s v="MARTINI AND ROSSI EXTRA DRY - IMP VRMTH DRY - 750 ML" u="1"/>
        <s v="WILD TURKEY AMERICAN HONEY - SPECIALTY LIQ - 750 ML" u="1"/>
        <s v="BEAULIEU VINEYARD COASTAL (WAS BEAUTOUR) - CHARDONNAY - 750 ML" u="1"/>
        <s v="BLUEBERRY THRILL SWEET - TABLE OTHER - 750 ML" u="1"/>
        <s v="CIROC FRENCH VANILLA FLV VODKA SPECIALTY - IM OTH SPCLTS - 200 ML" u="1"/>
        <s v="LITTLE PENGUIN PINOT NOIR - AUST PIN NOIR - 750 ML" u="1"/>
        <s v="ANGEL'S ENVY KENTUCKY STRAIGHT BOURBON - STRT BOURBON - 750 ML" u="1"/>
        <s v="SMIRNOFF STRAWBERRY FLAVORED (DSS) - SPECIALTY LIQ - 750 ML" u="1"/>
        <s v="ULTIMATE APPLE-TINI GRN NEUTRAL SPRT BSE - SPECIALTY LIQ - 375 ML" u="1"/>
        <s v="GUNTRUM ROYAL BLUE BOTTLE RIESLING - GERMAN OTHER - 750 ML" u="1"/>
        <s v="PEDRONCELLI FUME BLANC - SAV BL/FME BL - 750 ML" u="1"/>
        <s v="CHI-CHI'S PINA COLADA (WAS TROPICAL) - LW PF CKTL MX - 1.75 LTR" u="1"/>
        <s v="CROWN ROYAL VANILLA FLAVORED WHISKY - CANDN BTL CAN - 1.75 LTR" u="1"/>
        <s v="BERINGER CALIFORNIA COLLECTION CHARDONNY - CHARDONNAY - 750 ML" u="1"/>
        <s v="ROBERT MONDAVI WOODBRIDGE PINOT GRIGIO - PN GRIS/GRGIO - 1.5 LTR" u="1"/>
        <s v="PETITE PETIT SIRAH LODI - RED VARTL OTH - 750 ML" u="1"/>
        <s v="STRANAHAN'S COLORADO WHISKEY - MISC US WHSKY - 750 ML" u="1"/>
        <s v="MOGEN DAVID 20/20 RED GRAPE FLAVORED - DOM BEVRGE WN - 1.5 LTR" u="1"/>
        <s v="NEW AMSTERDAM MANGO FLAVORED VODKA - OTHER FL VODK - 375 ML" u="1"/>
        <s v="BACARDI PARTY DRINKS ZOMBIE - LW PF CKTL MX - 750 ML" u="1"/>
        <s v="ST GERMAIN FRENCH LIQUEUR (ELDERFLOWER) - IM OTH SPCLTS - 750 ML" u="1"/>
        <s v="MCMANIS FAMILY VINEYARDS CHARDONNAY - CHARDONNAY - 750 ML" u="1"/>
        <s v="GEORGE DICKEL #12 - TENN WHISKEY - 1.75 LTR" u="1"/>
        <s v="BACARDI PARTY DRINKS BAHAMA MAMA - LW PF CKTL MX - 750 ML" u="1"/>
        <s v="ROBERT MONDAVI WOODBRIDGE LIGHTLY OAKED - CHARDONNAY - 750 ML" u="1"/>
        <s v="BLACK BOX SAUVIGNON BLANC VALLE CENTRAL - CHLE OTHR WHT - 3.0 LTR" u="1"/>
        <s v="TAAKA - VODKA 1OO PRF - 750 ML" u="1"/>
        <s v="RUSSIAN STANDARD ORIGINAL RUSSIAN VODKA - VODKA IMPORTD - 750 ML" u="1"/>
        <s v="SIMI CABERNET SAUVIGNON ALEXANDER VALLEY - CABERNET SAUV - 750 ML" u="1"/>
        <s v="MALIBU MANGO FLAVORED RUM * - IM RUM OTHER - 750 ML" u="1"/>
        <s v="SAILOR JERRY SPICED NAVY RUM - RUM VIRG ISLS - 375 ML" u="1"/>
        <s v="FETZER PINOT GRIGIO CALIFORNIA - PN GRIS/GRGIO - 1.5 LTR" u="1"/>
        <s v="AVA GRACE CHARDONNAY CALIFORNIA - CHARDONNAY - 750 ML" u="1"/>
        <s v="FLIP FLOP MOSCATO CALIFORNIA - WHT VARTL OTH - 1.5 LTR" u="1"/>
        <s v="19 CRIMES SHIRAZ SOUTH EASTERN AUSTRALIA - AUST SHIRAZ - 750 ML" u="1"/>
        <s v="JOSE CUERVO GOLD MARGARITA - LW PF CKTL MX - 1.75 LTR" u="1"/>
        <s v="CARNIVOR CABERNET SAUVIGNON CALIFORNIA - CABERNET SAUV - 750 ML" u="1"/>
        <s v="CIROC COCONUT FLAVORED VODKA SPECIALTY - IM OTH SPCLTS - 1.0 LTR" u="1"/>
        <s v="TITO HANDMADE TEXAS VODKA - VODKA 80 PRF - 375 ML" u="1"/>
        <s v="GENTLEMAN JACK - TENN WHISKEY - 50 ML" u="1"/>
        <s v="FRANZIA FRUITY RED SANGRIA - TABLE OTHER - 5 LTR+" u="1"/>
        <s v="KORBEL BRUT CHAMPAGNE - CHMPAGNE BRUT - 187 ML" u="1"/>
        <s v="BURNETT'S SWEET TEA FLAVORED VODKA - OTHER FL VODK - 750 ML" u="1"/>
        <s v="RANCHO ZABACO HERITAGE VINES ZIN SOMA CO - ZINFANDEL - 750 ML" u="1"/>
        <s v="GARY FARRELL PN NR RUS RVR VLY SELECTION - PINOT NOIR - 750 ML" u="1"/>
        <s v="BURNETT'S FRUIT PUNCH FLAVORED VODKA - OTHER FL VODK - 750 ML" u="1"/>
        <s v="PASSPORT 3 YEAR OLD BLENDED SCOTCH (PET) - SCOTCH BTL US - 1.75 LTR" u="1"/>
        <s v="MARTINI AND ROSSI PROSECCO FRIZZANTE - ITL SPARKLING - 750 ML" u="1"/>
        <s v="CARAVELLA LIMONCELLO LEMON LIQUEUR - IM OTH SPCLTS - 750 ML" u="1"/>
        <s v="REMY MARTIN 1738 ACCORD ROYAL COGNAC - IM COGNAC - 750 ML" u="1"/>
        <s v="TAYLOR COCKTAIL - DOM SHRRY DRY - 1.5 LTR" u="1"/>
        <s v="HIGH DEF BUBBLY RIESLING MOSEL - GRM SPARKLING - 750 ML" u="1"/>
        <s v="CRYSTAL HEAD/STAINLESS STL SHAKER&amp;STRAIN - VODKA IMPORTD - 750 ML" u="1"/>
        <s v="KETEL ONE BOTANICAL PEACH &amp; ORANGE BLSSM - IM OTH SPCLTS - 750 ML" u="1"/>
        <s v="HPNOTIQ  VODKA &amp; COGNAC LIQUEUR - IM OTH SPCLTS - 1.0 LTR" u="1"/>
        <s v="ALIZE RED PASSION - IM OTH SPCLTS - 375 ML" u="1"/>
        <s v="KIM CRAWFORD ROSE NEW ZEALAND - NEW ZEALAND - 750 ML" u="1"/>
        <s v="CASTLE ROCK PINOT NOIR MENDOCINO COUNTY - PINOT NOIR - 750 ML" u="1"/>
        <s v="FERRARI-CARANO SIENA SANGIOVESE - RED VARTL OTH - 750 ML" u="1"/>
        <s v="MASO CANALI PINOT GRIGIO - ITL PIN GRIGO - 750 ML" u="1"/>
        <s v="BEAMS 8 STAR - BLENDED WHSKY - 1.0 LTR" u="1"/>
        <s v="KRAKEN BLACK SPICED RUM - RUM U S - 750 ML" u="1"/>
        <s v="DOLIN VERMOUTH DE CHAMBERY DRY - IMP VRMTH DRY - 750 ML" u="1"/>
        <s v="BURNETT'S VODKA 80 PROOF - VODKA 80 PRF - 50 ML" u="1"/>
        <s v="MAGNIFICENT WINE CO STEAK HOUSE COL VLLY - CABERNET SAUV - 750 ML" u="1"/>
        <s v="CHATEAU ST JEAN CABERNET SAUV CALIFORNIA - CABERNET SAUV - 750 ML" u="1"/>
        <s v="YELLOW TAIL CABERNET/MERLOT - AUST OTH BLND - 750 ML" u="1"/>
        <s v="BIRD DOG APPLE FLAVORED WHISKEY - MISC US WHSKY - 750 ML" u="1"/>
        <s v="RONRICO GOLD - RUM VIRG ISLS - 1.75 LTR" u="1"/>
        <s v="ANCIENT AGE - STRT BOURBON - 1.0 LTR" u="1"/>
        <s v="CHATEAU LA FRANCE BORDEAUX SUPERIEUR RED - FR BORDEAUX - 750 ML" u="1"/>
        <s v="JOHN FIZTGERALD LARCENY KENTUCKY S B W - STRT BOURBON - 1.75 LTR" u="1"/>
        <s v="REMY MARTIN V GRAPE BRANDY - IM OTH SPCLTS - 200 ML" u="1"/>
        <s v="FULTON'S HARVEST PUMPKIN PIE CREAM LIQ - CREMES OTHER - 750 ML" u="1"/>
        <s v="STILLHOUSE PEACH TEA WHISKEY 69PRF - WHISKY SPCLTY - 750 ML" u="1"/>
        <s v="GLENLIVET - SCTCH BTL FGN - 1.75 LTR" u="1"/>
        <s v="KINKY GOLD LIQUEUR (VODKA BASE) - SPECIALTY LIQ - 750 ML" u="1"/>
        <s v="PINOT NOIR JADOT - FR BURGUNDY - 750 ML" u="1"/>
        <s v="BURNETT'S VODKA 80 PROOF - VODKA 80 PRF - 1.75 LTR" u="1"/>
        <s v="CRAIGELLACHIE 13YO (EDWARD &amp; MACKIE) - SCTCH BTL FGN - 750 ML" u="1"/>
        <s v="FREI BROTHERS RESERVE SAV BLANC RRV VLLY - SAV BL/FME BL - 750 ML" u="1"/>
        <s v="PETER VELLA - GRNCH/W GRNCH - 5 LTR+" u="1"/>
        <s v="MOGEN DAVID 20/20 ORANGE JUBILEE FLAVORD - DOM BEVRGE WN - 375 ML" u="1"/>
        <s v="BELVEDERE POLISH VODKA - VODKA IMPORTD - 1.0 LTR" u="1"/>
        <s v="KEO ROBLE MALBEC VALLE D CHANARMYO RIOJA - ARGT MALBEC - 750 ML" u="1"/>
        <s v="EVAN WILLIAMS BLACK LABEL - STRT BOURBON - 200 ML" u="1"/>
        <s v="CAROLANS IRISH CREAM LIQUEUR - IM CREMES - 1.75 LTR" u="1"/>
        <s v="BLACKHEART PREMIUM SPICED RUM - RUM VIRG ISLS - 1.75 LTR" u="1"/>
        <s v="HORNITOS REPOSADO TEQUILA - IM TEQ GOLD - 375 ML" u="1"/>
        <s v="CROWN ROYAL VANILLA FLAVORED WHISKY - CANDN BTL CAN - 375 ML" u="1"/>
        <s v="HRM REX-GOLIATH CAB SAV AMERICA - CABERNET SAUV - 1.5 LTR" u="1"/>
        <s v="FRANCIS COPPOLA DIAMND COL CLARET/NETTNG - RED GENRC OTH - 750 ML" u="1"/>
        <s v="LA CREMA COLD COAST VINEYARDS PINOT NOIR - PINOT NOIR - 750 ML" u="1"/>
        <s v="SKYY - VODKA 80 PRF - 375 ML" u="1"/>
        <s v="CLINE CASHMERE BLACK RED BLEND CAL - RED BLND/MRTG - 750 ML" u="1"/>
        <s v="BURNETT'S COCONUT FLAVORED VODKA - OTHER FL VODK - 750 ML" u="1"/>
        <s v="ST. BRENDANS IRISH CREAM - IM CREMES - 1.75 LTR" u="1"/>
        <s v="CALICO JACK SPICED - RUM VIRG ISLS - 1.75 LTR" u="1"/>
        <s v="DIESEL - ALCOHOL - 1.0 LTR" u="1"/>
        <s v="GALLO FAMILY VNYD TWIN VLLY CAL MOSCATO - DM MSCTL/MSCT - 1.5 LTR" u="1"/>
        <s v="BAREFOOT MERLOT CALFORNIA - MERLOT - 1.5 LTR" u="1"/>
        <s v="EVAN WILLIAMS WHITE LABEL - BOND BOURBON - 750 ML" u="1"/>
        <s v="EMMOLO SAUVIGNON BLANC NAPA VALLEY - SAV BL/FME BL - 750 ML" u="1"/>
        <s v="ROBERT MONDAVI WOODBRIDGE SAUVIGNON BLNC - SAV BL/FME BL - 750 ML" u="1"/>
        <s v="OLE SMOKY TENN MOONSHINE APPLE PIE 70P - WHISKY SPCLTY - 50 ML" u="1"/>
        <s v="NEW AMSTERDAM VODKA - VODKA 80 PRF - 750 ML" u="1"/>
        <s v="CRUZAN 151 VI RUM - RUM VIRG ISLS - 750 ML" u="1"/>
        <s v="SUTTER HOME PINK MOSCATO CALIFORNIA - ROSE - 750 ML" u="1"/>
        <s v="360 DOUBLE CHOCOLATE FLAVORED VODKA - OTHER FL VODK - 750 ML" u="1"/>
        <s v="APPLETON ESTATE RARE BLEND AGED 12 YEAR - IM RUM JMICAN - 750 ML" u="1"/>
        <s v="ADMIRAL NELSON'S SPICED RUM - RUM PUER RICO - 750 ML" u="1"/>
        <s v="OLE SMOKY TENNESSEE WHISKEY - TENN WHISKEY - 750 ML" u="1"/>
        <s v="ABSENTE (ANISE) - IM OTH SPCLTS - 750 ML" u="1"/>
        <s v="OLD FORESTER - STRT BOURBON - 375 ML" u="1"/>
        <s v="SEAGRAM'S PEACH TWISTED GIN - OTHER FLA GIN - 200 ML" u="1"/>
        <s v="THREE WISHES PINOT GRIGIO/COLOBARD AMRCN - WHT BLND/MRTG - 750 ML" u="1"/>
        <s v="CIROC FRENCH VANILLA FLV VODKA SPECIALTY - IM OTH SPCLTS - 750 ML" u="1"/>
        <s v="PEDRONCELLI CHARDONNAY - CHARDONNAY - 750 ML" u="1"/>
        <s v="OLD FORESTER - STRT BOURBON - 1.0 LTR" u="1"/>
        <s v="CALYPSO LIGHT - RUM VIRG ISLS - 1.75 LTR" u="1"/>
        <s v="ELIJAH CRAIG SMALL BATCH - STRT BOURBON - 750 ML" u="1"/>
        <s v="MIDNIGHT MOON MOONSHINE BLUEBERRY - SPECIALTY LIQ - 750 ML" u="1"/>
        <s v="CAVIT CABERNET SAUVIGNON TRENTINO - ITALIAN OTHER - 1.5 LTR" u="1"/>
        <s v="ABSOLUT CITRON - VODKA IMPORTD - 1.75 LTR" u="1"/>
        <s v="PATRON SILVER TEQUILA - IM TEQ WHITE - 1.75 LTR" u="1"/>
        <s v="SEGURA VIUDAS HEREDAD RESERVA - SPANISH SPKLN - 750 ML" u="1"/>
        <s v="NEW AMSTERDAM PINEAPPLE FLAVORED VODKA - OTHER FL VODK - 750 ML" u="1"/>
        <s v="WILLIAM HILL ESTATE SAUV BLC NORTH COAST - SAV BL/FME BL - 750 ML" u="1"/>
        <s v="SOLIEL PINEAPPLE MIMOSA - TABLE OTHER - 750 ML" u="1"/>
        <s v="APOTHIC DARK LIMITED RELEASE CALIFORNIA - DOM DSSRT OTH - 750 ML" u="1"/>
        <s v="TARANTULA STRAWBERRY MARGARITA R-T-D PET - LW PF CKTL MX - 200 ML" u="1"/>
        <s v="MURPHY-GOODE ZINFANDEL - ZINFANDEL - 750 ML" u="1"/>
        <s v="GREY GOOSE IMPORTED VODKA - VODKA IMPORTD - 50 ML" u="1"/>
        <s v="PATRON REPOSADO - IM TEQ GOLD - 375 ML" u="1"/>
        <s v="CAVIT PINOT GRIGIO - ITL PIN GRIGO - 750 ML" u="1"/>
        <s v="SEXUAL CHOCOLATE(ZINFANDEL/SYRAH/PT SRH) - RED BLND/MRTG - 750 ML" u="1"/>
        <s v="MALIBU TROPICAL BANANA RUM* - IM RUM OTHER - 750 ML" u="1"/>
        <s v="PIERRE FERRAND DRY CURACAO (ORANGE) - IM OTH SPCLTS - 750 ML" u="1"/>
        <s v="DI SARONNO AMARETTO - IM OTH SPCLTS - 1.75 LTR" u="1"/>
        <s v="WENTE SAUVIGNON BLANC - SAV BL/FME BL - 750 ML" u="1"/>
        <s v="GLEN ELLEN RESERVE MERLOT CALIFORNIA - MERLOT - 1.5 LTR" u="1"/>
        <s v="BARTON &amp; GUESTIER COTES DU PROVENCE ROSE - FRENCH ROSE - 750 ML" u="1"/>
        <s v="JIM BEAM HONEY - MISC US WHSKY - 750 ML" u="1"/>
        <s v="KAHLUA MEXICAN LIQUOR - IM COF FL CRD - 750 ML" u="1"/>
        <s v="ALMADEN VNYD CABERNET SAUV CALIFORNIA BX - CABERNET SAUV - 5 LTR+" u="1"/>
        <s v="COOKS IMPERIAL SPARKLING BRUT GRAND RESV - CHAMPAGNE OTH - 750 ML" u="1"/>
        <s v="CATHEAD VODKA - VODKA 80 PRF - 1.0 LTR" u="1"/>
        <s v="STILLHOUSE ORIGINAL MOONSHINE CORN WHSKY - YOUNG WHISKEY - 375 ML" u="1"/>
        <s v="CARLO ROSSI - CHARDONNAY - 4.0 LTR" u="1"/>
        <s v="TITO HANDMADE TEXAS VODKA - VODKA 80 PRF - 1.0 LTR" u="1"/>
        <s v="EVAN WILLIAMS BLACK LABEL - STRT BOURBON - 375 ML" u="1"/>
        <s v="ELVIO TINTERO MOSCATO D'ASTI SORI GRAMLA - ITL SPARKLING - 750 ML" u="1"/>
        <s v="REMY PANNIER VOUVRAY FRENCH LOIRE WHITE - FRENCH LOIRE - 750 ML" u="1"/>
        <s v="JOSEPH CARR JOSH CELLARS NORTH COAST - CHARDONNAY - 750 ML" u="1"/>
        <s v="OLD CHARTER 8 YEAR - STRT BOURBON - 1.75 LTR" u="1"/>
        <s v="SILVERADO VINEYARDS CAB SAV NAPA VALLEY - CABERNET SAUV - 750 ML" u="1"/>
        <s v="CIROC APPLE FLAVORED VODKA SPECIALTY - IM OTH SPCLTS - 1.75 LTR" u="1"/>
        <s v="GOLDSCHLAGER CINNAMON SCHNAPPS IMPORTED - IM OTH SPCLTS - 375 ML" u="1"/>
        <s v="JAMESON - IRISH - 50 ML" u="1"/>
        <s v="MCCORMICK LIGHT - RUM VIRG ISLS - 1.0 LTR" u="1"/>
        <s v="SUNTORY MIDORI MELON - IM OTH SPCLTS - 750 ML" u="1"/>
        <s v="PEPE LOPEZ PREMIUM GOLD TEQUILA - IM TEQ GOLD - 1.75 LTR" u="1"/>
        <s v="CANADIAN CLUB ORIGINAL 1858 - CANDN BTL U S - 750 ML" u="1"/>
        <s v="BLU-DACIOUS KAMIKAZE - SPECIALTY LIQ - 375 ML" u="1"/>
        <s v="O'MARA'S IRISH COUNTRY CREAM - IMP DSSRT OTH - 750 ML" u="1"/>
        <s v="KENDALL JACKSON VINTNER'S RESERVE MERLOT - MERLOT - 750 ML" u="1"/>
        <s v="DISENO OLD VINE MALBEC MENDOZA - ARGT MALBEC - 750 ML" u="1"/>
        <s v="WILD TURKEY 101 - STRT BOURBON - 375 ML" u="1"/>
        <s v="PARDUCCI TRUE GRIT RSV CAB SAV MENDOCINO - CABERNET SAUV - 750 ML" u="1"/>
        <s v="CHARLES BOVE BRUT METHODE TRADITNNL BRUT - FR SPKLNG OTH - 750 ML" u="1"/>
        <s v="A TO Z OREGON BUBBLES SPARKLING WINE - SPARKLING OTH - 750 ML" u="1"/>
        <s v="BAREFOOT BUBBLY PINK MOSCATO SPARKLING - SPARKLING OTH - 187 ML" u="1"/>
        <s v="ROBERT MONDAVI WOODBRIDGE WHITE ZINFANDL - WHT ZINFANDEL - 1.5 LTR" u="1"/>
        <s v="CHATEAU ST JEAN PINOT NOIR CALIFORNIA - PINOT NOIR - 750 ML" u="1"/>
        <s v="JACOB'S CREEK MOSCATO - AUST OTHR WHT - 750 ML" u="1"/>
        <s v="HIS ROYAL MAJESTY REX-GOLIATH MERLOT CAL - MERLOT - 750 ML" u="1"/>
        <s v="BIRD DOG STRAWBERRY FLAVORED WHISKEY - MISC US WHSKY - 750 ML" u="1"/>
        <s v="DARK HORSE RED BLEND - RED BLND/MRTG - 750 ML" u="1"/>
        <s v="MANISCHEWITZ BLACKBERRY - DOM KOSHER WN - 3.0 LTR" u="1"/>
        <s v="FRANZIA WHITE BOX - WHT ZINFANDEL - 3.0 LTR" u="1"/>
        <s v="PETER VELLA WHITE ZINFANDEL - WHT ZINFANDEL - 5 LTR+" u="1"/>
        <s v="STAGS LEAP WINERY NAPA CABERNET SAUVIGN - CABERNET SAUV - 750 ML" u="1"/>
        <s v="NEW AMSTERDAM PEACH FLAVORED VODKA - OTHER FL VODK - 750 ML" u="1"/>
        <s v="TURNING LEAF - CHARDONNAY - 750 ML" u="1"/>
        <s v="1800 REPOSADO TEQUILA - IM TEQ GOLD - 375 ML" u="1"/>
        <s v="FRANZIA BOX - CHARDONNAY - 5 LTR+" u="1"/>
        <s v="SMIRNOFF SILVER - VODKA OTH PRF - 750 ML" u="1"/>
        <s v="UNCLE VAL'S BOTANICAL GIN - GIN DOMESTIC - 750 ML" u="1"/>
        <s v="NEW AMSTERDAM - GIN DOMESTIC - 200 ML" u="1"/>
        <s v="HORNITOS PLATA TEQUILA W/SHOT GLASS - IM TEQ WHITE - 750 ML" u="1"/>
        <s v="BURNETT'S WHIPPED CREAM FLAVORED VODKA - OTHER FL VODK - 750 ML" u="1"/>
        <s v="BAILEYS ORIGINAL IRISH CREAM LIQUEUR - IM CREMES - 1.75 LTR" u="1"/>
        <s v="PRIMARIUS PINOT NOIR - PINOT NOIR - 750 ML" u="1"/>
        <s v="PEPPERWOOD GROVE - PINOT NOIR - 750 ML" u="1"/>
        <s v="GABBIANO CHIANTI CLASSICO - ITL CHIANTI - 750 ML" u="1"/>
        <s v="BACARDI 8 W/GLASS &amp; ICE MOLD - RUM PUER RICO - 750 ML" u="1"/>
        <s v="MONTE ALBAN MEZCAL - IM TEQ GOLD - 750 ML" u="1"/>
        <s v="HEINZ EIFEL RIESLING SPATLESE - GRM MOSELLE - 750 ML" u="1"/>
        <s v="GHOST PINE CHARDONNAY NAPA &amp; SONOMA CO - CHARDONNAY - 750 ML" u="1"/>
        <s v="FIREFLY SWEET TEA VODKA - OTHER FL VODK - 750 ML" u="1"/>
        <s v="DARK HORSE ROSE CALIFORNIA - ROSE - 750 ML" u="1"/>
        <s v="BURNETT'S RED BERRY FLAVORED VODKA - OTHER FL VODK - 750 ML" u="1"/>
        <s v="CROWN RUSSE (PET) - VODKA 80 PRF - 1.75 LTR" u="1"/>
        <s v="JACK DANIELS 5BT-FAM BRND:JD/SB/GN/FR/HN - TENN WHISKEY - 50 ML" u="1"/>
        <s v="MOGEN DAVID 20/20 ORANGE JUBILEE FLAVORD - DOM BEVRGE WN - 1.5 LTR" u="1"/>
        <s v="HENNESSY V S - IM COGNAC - 100 ML" u="1"/>
        <s v="J W DANT CHARCOAL PERFECTED - STRT BOURBON - 1.75 LTR" u="1"/>
        <s v="GLENLIVET 18 YEAR - SCTCH BTL FGN - 750 ML" u="1"/>
        <s v="JIM BEAM APPLE FLAVORED WHISKEY - MISC US WHSKY - 50 ML" u="1"/>
        <s v="EFFEN GREEN APPLE FLAVORED VODKA - VODKA IMPORTD - 375 ML" u="1"/>
        <s v="NEW AMSTERDAM GRAPEFRUIT FLAVORED VODKA - OTHER FL VODK - 50 ML" u="1"/>
        <s v="WESTERN SON HANDCRAFTED TEXAS VODKA - VODKA 80 PRF - 750 ML" u="1"/>
        <s v="BAREFOOT REFRESH CRISP WHITE SPRITZER CA - FRUIT OTHER - 750 ML" u="1"/>
        <s v="CUPCAKE MOSCATO DELLE VENEZIE - ITALIAN OTHER - 750 ML" u="1"/>
        <s v="FRANZIA OLD WORLD CLASSIC CHABLIS - CHABLIS - 5 LTR+" u="1"/>
        <s v="LUC BELAIRE GOLD BRUT SPARKLING FRANCE - FR SPKLNG OTH - 750 ML" u="1"/>
        <s v="PAUL MASSON GRAND AMBER VSOP - GRAPE BRANDY - 375 ML" u="1"/>
        <s v="BLUE ICE POTATO VODKA - VODKA 80 PRF - 1.75 LTR" u="1"/>
        <s v="SANTA CAROLINA CHARD/SAUV BLANC BLEND - CHLE OTHR WHT - 1.5 LTR" u="1"/>
        <s v="CUERVO AUTHENTIC WATERMELON MARGARITA - LW PF CKTL MX - 1.75 LTR" u="1"/>
        <s v="KAMCHATKA VODKA - VODKA OTH PRF - 1.75 LTR" u="1"/>
        <s v="EVAN WILLIAMS GREEN LABEL - STRT BOURBON - 750 ML" u="1"/>
        <s v="LINDEMANS BIN 50 SHIRAZ - AUST SHIRAZ - 1.5 LTR" u="1"/>
        <s v="TAAKA APPLE FLAVORED VODKA - OTHER FL VODK - 375 ML" u="1"/>
        <s v="BAREFOOT SWEET RED BLEND CALIFORNIA - RED BLND/MRTG - 1.5 LTR" u="1"/>
        <s v="LA TERRA CABERNET SAUVIGNON SPANISH - SPAIN - 1.5 LTR" u="1"/>
        <s v="LINE 39 SAUVIGNON BLANC LAKE COUNTY - SAV BL/FME BL - 750 ML" u="1"/>
        <s v="MAKER'S MARK REPLICA (SEE FORM DESCRPTN) - STRT BOURBON - 375 ML" u="1"/>
        <s v="DRY CREEK FUME BLANC - SAV BL/FME BL - 750 ML" u="1"/>
        <s v="SHO CHIKU BAI SAKE - DOMESTIC SAKE - 5 LTR+" u="1"/>
        <s v="PERRIN COTES DU RHONE VILLAGES RED - FRENCH RHONE - 750 ML" u="1"/>
        <s v="CARLO ROSSI MOSCATO SANGRIA (JUG) - TABLE OTHER - 4.0 LTR" u="1"/>
        <s v="MIRASSOU PINOT GRIGIO CALIFORNIA - PN GRIS/GRGIO - 750 ML" u="1"/>
        <s v="CHATEAU STE MICHELLE CAB SAUV COL VINYRD - CABERNET SAUV - 750 ML" u="1"/>
        <s v="DREAMING TREE NORTH COAST CHARDONNAY - CHARDONNAY - 750 ML" u="1"/>
        <s v="WILD TURKEY 81 - STRT BOURBON - 750 ML" u="1"/>
        <s v="GRAFFIGNA CENTENARIO MALBEC SAN JUAN - ARGT MALBEC - 750 ML" u="1"/>
        <s v="SHACKLETON SINGLE MALT SCOTCH WHISKEY - SCTCH BTL FGN - 750 ML" u="1"/>
        <s v="CASAMIGOS ANEJO TEQUILA 100% AGAVE - IM TEQ GOLD - 750 ML" u="1"/>
        <s v="CANADIAN CLUB W/1 ROCK GLASS - CANDN BTL CAN - 750 ML" u="1"/>
        <s v="OLE SMOKY TENN MOONSHINE BLUE FLAME - WHISKY SPCLTY - 750 ML" u="1"/>
        <s v="MARGARITAVILLE GOLD TEQUILA - IM TEQ GOLD - 1.0 LTR" u="1"/>
        <s v="BORU ORIGINAL IRISH VODKA - VODKA IMPORTD - 1.75 LTR" u="1"/>
        <s v="NEW AMSTERDAM RASPBERRY FLAVORED VODKA - OTHER FL VODK - 50 ML" u="1"/>
        <s v="CIROC RED BERRY FLAVORED VODKA SPECIALTY - IM OTH SPCLTS - 50 ML" u="1"/>
        <s v="COSENTINO THE ZIN ZINFANDEL LODI - ZINFANDEL - 750 ML" u="1"/>
        <s v="CHARLES SMITH FAMILY VINO ROSE-SANGIOVSE - ROSE - 750 ML" u="1"/>
        <s v="COURVOISIER V S - IM COGNAC - 1.75 LTR" u="1"/>
        <s v="SMIRNOFF SOURS WATERMELON FLAVORED (DSS) - SPECIALTY LIQ - 750 ML" u="1"/>
        <s v="BACARDI GOLD DARK RUM PET - RUM PUER RICO - 1.75 LTR" u="1"/>
        <s v="FFC DIAMOND COLLECTION ZINFANDEL - ZINFANDEL - 750 ML" u="1"/>
        <s v="TISDALE PINOT GRIGIO CALIFORNIA - PN GRIS/GRGIO - 750 ML" u="1"/>
        <s v="LINDEMAN'S GENTLEMAN'S COLL RED BLND CAL - RED BLND/MRTG - 750 ML" u="1"/>
        <s v="WENTE ESTATE CABERNET SAUVIGNON RESERVE - CABERNET SAUV - 750 ML" u="1"/>
        <s v="STAGS' LEAP WINERY PETITE SIRAH - RED VARTL OTH - 750 ML" u="1"/>
        <s v="EVAN WILLIAMS BLACK LABEL - STRT BOURBON - 1.0 LTR" u="1"/>
        <s v="REDEMPTION BOURBON WHISKEY - STRT BOURBON - 750 ML" u="1"/>
        <s v="WESTERN SON PRICKLY PEAR FLAVORED VODKA - OTHER FL VODK - 750 ML" u="1"/>
        <s v="WARRE'S OTIMA 10 YEAR OLD TAWNY - IMP PORT TWNY - 500 ML" u="1"/>
        <s v="GREY GOOSE CHERRY NOIR FLAVORED VODKA - VODKA IMPORTD - 750 ML" u="1"/>
        <s v="SWEET BITCH CHARDONNAY CALIFORNIA - CHARDONNAY - 750 ML" u="1"/>
        <s v="UNCLE NEAREST 1856 PREMIUM WHISKEY - TENN WHISKEY - 750 ML" u="1"/>
        <s v="ANTINORI SANTA CRISTINA CAMPOGRANDE - ITALIAN OTHER - 750 ML" u="1"/>
        <s v="CHATEAU STE MICHELLE CHARD COLUMBIA VLLY - CHARDONNAY - 750 ML" u="1"/>
        <s v="MOET CHANDON NECTAR IMPERIAL ROSE - FR CHAMPAGNE - 375 ML" u="1"/>
        <s v="PAUL MASSON GRANDE AMBER - GRAPE BRANDY - 50 ML" u="1"/>
        <s v="PATRON SILVER W/CANVAS COOLER TOTE BAG - IM TEQ WHITE - 1.75 LTR" u="1"/>
        <s v="KENDALL-JACKSON GRAND RESERVE - CHARDONNAY - 750 ML" u="1"/>
        <s v="SOUTHERN COMFORT 70 (WAS 76 PROOF) - MISC US WHSKY - 750 ML" u="1"/>
        <s v="MR BOSTON LIGHT - RUM VIRG ISLS - 1.0 LTR" u="1"/>
        <s v="TORADA - IM TEQ WHITE - 1.75 LTR" u="1"/>
        <s v="SEAGRAMS V O - CANDN BTL CAN - 750 ML TRV" u="1"/>
        <s v="CHATEAU LES GRANGES BORDEAUX - FR BORDEAUX - 750 ML" u="1"/>
        <s v="FAMILIA CAMARENA SILVER TEQUILA - IM TEQ WHITE - 50 ML" u="1"/>
        <s v="LAYER CAKE PRIMITIVO ZINFANDEL PUGLIA - ITALIAN OTHER - 750 ML" u="1"/>
        <s v="TOTT'S BRUT - CHMPAGNE BRUT - 750 ML" u="1"/>
        <s v="BERINGER FOUNDERS' ESTATE CABERNT SAUVGN - CABERNET SAUV - 750 ML" u="1"/>
        <s v="GLEN ELLEN RESERVE CHARDONNAY CALIFORNIA - CHARDONNAY - 750 ML" u="1"/>
        <s v="KETEL ONE DUTCH VODKA - VODKA IMPORTD - 1.75 LTR" u="1"/>
        <s v="PAUL MASSON GRANDE AMBER - GRAPE BRANDY - 1.75 LTR" u="1"/>
        <s v="GALLO FAMILY VINEYARDS TWIN VLLY CAL NV - CHARDONNAY - 187 ML" u="1"/>
        <s v="PEDRO DOMECQ PRESIDENTE - IM OTH BRANDY - 750 ML" u="1"/>
        <s v="BRISTOW GIN - GIN DOMESTIC - 750 ML" u="1"/>
        <s v="PEARL CUCUMBER FLAVORED VODKA DSS - SPECIALTY LIQ - 750 ML" u="1"/>
        <s v="PERRIN ET FILS NATURE C D R ECO CERT RED - FRENCH RHONE - 750 ML" u="1"/>
        <s v="BAREFOOT BUBBLY PEACH SPARKLING - SPARKLING OTH - 750 ML" u="1"/>
        <s v="RUSSELL'S RESERVE SINGLE BARREL RYE - STRAIGHT RYE - 750 ML" u="1"/>
        <s v="GEKKEIKAN - DOMESTIC SAKE - 750 ML" u="1"/>
        <s v="CARLO ROSSI RESERVE WHITE ZINFANDEL - WHT ZINFANDEL - 1.5 LTR" u="1"/>
        <s v="SALT OF THE EARTH FLORE DE MOSCATO CAL - WHT VARTL OTH - 750 ML" u="1"/>
        <s v="TANQUERAY - GIN IMPORTED - 200 ML" u="1"/>
        <s v="PINNACLE CANDY CANE 4-50ML:80/PCH/CN/WHP - IM OTH SPCLTS - 50 ML" u="1"/>
        <s v="RODNEY STRONG CHALK HILL CHARDONNAY - CHARDONNAY - 750 ML" u="1"/>
        <s v="ZAYA GRAN RESERVA GUATAMALA RUM 12 YEAR - IM RUM OTHER - 750 ML" u="1"/>
        <s v="PEDRONCELLI THREE VINYEARD CABERNET SAUV - CABERNET SAUV - 750 ML" u="1"/>
        <s v="FRANZIA MERLOT - MERLOT - 5 LTR+" u="1"/>
      </sharedItems>
    </cacheField>
    <cacheField name="Beverage Type" numFmtId="0">
      <sharedItems containsBlank="1" count="4">
        <s v="SPIRITS"/>
        <m u="1"/>
        <s v="Wine" u="1"/>
        <s v="Spirit" u="1"/>
      </sharedItems>
    </cacheField>
    <cacheField name="MS Category" numFmtId="0">
      <sharedItems containsBlank="1" count="65">
        <s v="RUM"/>
        <s v="COGNAC, ARMAGNAC"/>
        <s v="BRANDY"/>
        <s v="LIQUEURS AND CORDIALS"/>
        <s v="WHISKY - CANANDIAN"/>
        <s v="WHISKEY - BTLD IN BOND"/>
        <s v="WHISKEY - STR BOURBON"/>
        <s v="WHISKEY - BLENDED"/>
        <s v="WHISKEY OTHER"/>
        <s v="GIN"/>
        <s v="WHISKEY - RYE"/>
        <s v="WHISKY - SCOTCH"/>
        <s v="TEQUILA"/>
        <s v="VODKA"/>
        <s v="COCKTAILS"/>
        <s v="WHISKEY - BLND BOURBON"/>
        <s v="WHISKEY - IRISH"/>
        <s v="WHISKEY - TENNESSEE"/>
        <s v="WHISKEY - CORN"/>
        <s v="SPECIALTY"/>
        <s v="WHISKEY - KENTUCKY"/>
        <s v="WHISKEY - STRAIGHT"/>
        <m u="1"/>
        <s v="ZINFANDEL" u="1"/>
        <s v="MERLOT" u="1"/>
        <s v="DESSERT - PORT" u="1"/>
        <s v="MALBEC" u="1"/>
        <s v="CABERNET FRANC" u="1"/>
        <s v="CHARDONNAY" u="1"/>
        <s v="WHITE WINE" u="1"/>
        <s v="GRENACHE / GARNACHA" u="1"/>
        <s v="SHIRAZ/SYRAH" u="1"/>
        <s v="MUSCADINE" u="1"/>
        <s v="RIESLING (WHITE/JOHANN)" u="1"/>
        <s v="SAKE" u="1"/>
        <s v="ALCOHOL" u="1"/>
        <s v="WHITE ZINFANDEL" u="1"/>
        <s v="SANGIOVESE" u="1"/>
        <s v="PINOT BLANC" u="1"/>
        <s v="GEWURZTRAMINER" u="1"/>
        <s v="MOSCATO RED" u="1"/>
        <s v="CHENIN BLANC" u="1"/>
        <s v="SPRKLNG, CHMPGNE, ETC." u="1"/>
        <s v="CHIANTI" u="1"/>
        <s v="Miss. Native Winery" u="1"/>
        <s v="PINOT NOIR" u="1"/>
        <s v="VERMOUTH, DRY" u="1"/>
        <s v="ROSE / BLUSH WINE" u="1"/>
        <s v="DESSERT - MADEIRA" u="1"/>
        <s v="WHITE GRENACHE" u="1"/>
        <s v="SANGRIA" u="1"/>
        <s v="OTHER FRUIT WINES" u="1"/>
        <s v="MOSCATO WHITE" u="1"/>
        <s v="DESSERT - SHERRY" u="1"/>
        <s v="PETITE SIRAH" u="1"/>
        <s v="CABERNET SAUVIGNON" u="1"/>
        <s v="SAUVIGNON BLNC/FUME BLNC" u="1"/>
        <s v="WHISKY -  CANANDIAN" u="1"/>
        <s v="VERMOUTH, SWEET" u="1"/>
        <s v="OTHER FLAVORED WINES" u="1"/>
        <s v="CONCORD" u="1"/>
        <s v="PINOT GRIS/PINOT GRIGIO" u="1"/>
        <s v="RED WINE" u="1"/>
        <s v="HOLIDAY ITEMS" u="1"/>
        <s v="DESSERT WINES - OTHER" u="1"/>
      </sharedItems>
    </cacheField>
    <cacheField name="Category" numFmtId="0">
      <sharedItems containsBlank="1" count="26">
        <s v="RUM"/>
        <s v="BRANDY / COGNAC"/>
        <s v="CANADIAN"/>
        <s v="CORDIALS"/>
        <s v="DOMESTIC WHISKEY"/>
        <s v="GIN"/>
        <s v="RYE WHISKEY"/>
        <s v="SCOTCH"/>
        <s v="TEQUILA"/>
        <s v="VODKA"/>
        <s v="COCKTAILS"/>
        <s v="IRISH"/>
        <s v="MOONSHINE"/>
        <s v="SINGLE SERVE"/>
        <s v="JAPANESE WHISKEY"/>
        <s v="MEZCAL"/>
        <s v="SOJU"/>
        <m u="1"/>
        <s v="ECO PKG" u="1"/>
        <s v="BEVERAGE" u="1"/>
        <s v="VERMOUTH" u="1"/>
        <s v="VALUE GLASS" u="1"/>
        <s v="PREM TBL" u="1"/>
        <s v="DESSERT/FORT" u="1"/>
        <s v="IMPORT TBL" u="1"/>
        <s v="SPARKLING" u="1"/>
      </sharedItems>
    </cacheField>
    <cacheField name="Price Teir" numFmtId="0">
      <sharedItems containsBlank="1" count="37">
        <s v="MID"/>
        <s v="PREMIUM"/>
        <s v="ULTRA"/>
        <s v="VALUE"/>
        <s v="RYE WHISKEY"/>
        <s v="SUPER"/>
        <s v="COCKTAILS"/>
        <s v="IRISH"/>
        <s v="MOONSHINE"/>
        <s v="SINGLE SERVE PK"/>
        <s v="JAPANESE WHISKEY"/>
        <s v="MEZCAL"/>
        <s v="SOJU"/>
        <m u="1"/>
        <s v="ECO PKG" u="1"/>
        <s v="BEVERAGE" u="1"/>
        <s v="VERMOUTH" u="1"/>
        <s v="VALUE GLASS" u="1"/>
        <s v="LUX &gt;20.00" u="1"/>
        <s v="PRM VAR 5-7.99" u="1"/>
        <s v="ULTR IMP 11-14.99" u="1"/>
        <s v="ULTR PRM 11-14.99" u="1"/>
        <s v="PRSTG 15-19.99" u="1"/>
        <s v="PRSTG IMP 15-19.99" u="1"/>
        <s v="FV 3-4.99" u="1"/>
        <s v="FV IMP 3-4.99" u="1"/>
        <s v="PREM DESS &gt;9.00" u="1"/>
        <s v="SUP PRM SPK 8-12.99" u="1"/>
        <s v="PRSTG SPK 20-34.99" u="1"/>
        <s v="PRM IMP 5-7.99" u="1"/>
        <s v="LUX SPK &gt;35.00" u="1"/>
        <s v="SUP PRM IMP 8-10.99" u="1"/>
        <s v="LUX IMP &gt;20.00" u="1"/>
        <s v="SUP PRM 8-10.99" u="1"/>
        <s v="ECON DESS &lt;8.99" u="1"/>
        <s v="ULTR P SPK 13-19.99" u="1"/>
        <s v="PRM SPK 5-7.99" u="1"/>
      </sharedItems>
    </cacheField>
    <cacheField name="BG SEGMENT" numFmtId="0">
      <sharedItems/>
    </cacheField>
    <cacheField name="Major Category" numFmtId="0">
      <sharedItems/>
    </cacheField>
    <cacheField name="Minor Category1" numFmtId="0">
      <sharedItems/>
    </cacheField>
    <cacheField name="State Product Name" numFmtId="0">
      <sharedItems containsBlank="1" count="6043">
        <s v="DON Q CRISTAL RUM - RUM-LIGHT - 1.75 LTR  ( MS - 43428 )"/>
        <s v="DON Q COCO COCONUT FLAVORED RUM - RUM-FLVRD - 750 ML  ( MS - 43451 )"/>
        <s v="HENNESSY V S - BRNDY/CGNC-CGNC-VS - 200 ML  ( MS - 48099 )"/>
        <s v="HENNESSY V S - BRNDY/CGNC-CGNC-VS - 50 ML  ( MS - 48101 )"/>
        <s v="HENNESSY V S - BRNDY/CGNC-CGNC-VS - 100 ML  ( MS - 48102 )"/>
        <s v="HENNESSY V S - BRNDY/CGNC-CGNC-VS - 375 ML  ( MS - 48105 )"/>
        <s v="HENNESSY V S - BRNDY/CGNC-CGNC-VS - 750 ML  ( MS - 48106 )"/>
        <s v="HENNESSY V S - BRNDY/CGNC-CGNC-VS - 1.0 LTR  ( MS - 48107 )"/>
        <s v="HENNESSY V S - BRNDY/CGNC-CGNC-VS - 1.75 LTR  ( MS - 48108 )"/>
        <s v="HENNESSY VSOP FLASK BOTTLE - BRNDY/CGNC-CGNC-VSOP - 375 ML  ( MS - 48142 )"/>
        <s v="HENNESSY PRIVILEGE VSOP - BRNDY/CGNC-CGNC-VSOP - 200 ML  ( MS - 48151 )"/>
        <s v="REMY MARTIN 1738 ACCORD ROYAL COGNAC - BRNDY/CGNC-CGNC-OTH - 375 ML  ( MS - 49084 )"/>
        <s v="REMY MARTIN VSOP - BRNDY/CGNC-CGNC-VSOP - 375 ML  ( MS - 49185 )"/>
        <s v="SALIGNAC V S - BRNDY/CGNC-CGNC-VS - 750 ML  ( MS - 49376 )"/>
        <s v="CHRISTIAN BRANDY VS - BRNDY/CGNC-DOM - 750 ML  ( MS - 52316 )"/>
        <s v="CHRISTIAN BRANDY VS - BRNDY/CGNC-DOM - 1.0 LTR  ( MS - 52317 )"/>
        <s v="CHRISTIAN BRANDY VS - BRNDY/CGNC-DOM - 1.75 LTR  ( MS - 52318 )"/>
        <s v="E &amp; J - BRNDY/CGNC-DOM - 750 ML  ( MS - 52596 )"/>
        <s v="E &amp; J PEACH (BRANDY W/PEACH LIQUEUR) - BRNDY/CGNC-DOM - 750 ML  ( MS - 73762 )"/>
        <s v="SEAGRAMS V O - CAN-FRGN BLND-FRGN BTLD - 750 ML TRV  ( MS - 11345 )"/>
        <s v="SEAGRAMS V O - CAN-FRGN BLND-FRGN BTLD - 750 ML  ( MS - 11346 )"/>
        <s v="CITRONGE ORANGE LIQUEUR - CRDL-LQR&amp;SPC-OTH - 750 ML  ( MS - 64352 )"/>
        <s v="KAHLUA ESPECIAL COFFEE LIQUEUR - CRDL-COFFEE LQR - 750 ML  ( MS - 67536 )"/>
        <s v="AMARULA CREAM LIQUEUR - CRDL-CRM LQR - 750 ML  ( MS - 67866 )"/>
        <s v="PAMA POMEGRANATE LIQUEUR - CRDL-LQR&amp;SPC-FRT - 750 ML  ( MS - 76478 )"/>
        <s v="JUAREZ TRIPLE SEC - CRDL-LQR&amp;SPC-TRIPLE SEC - 1.75 LTR  ( MS - 86249 )"/>
        <s v="EVAN WILLIAMS WHITE LABEL - DOM WHSKY-STRT-BRBN/TN - 750 ML  ( MS - 16096 )"/>
        <s v="EVAN WILLIAMS BLACK LABEL - DOM WHSKY-STRT-BRBN/TN - 200 ML  ( MS - 17953 )"/>
        <s v="EVAN WILLIAMS BLACK LABEL - DOM WHSKY-STRT-BRBN/TN - 375 ML  ( MS - 17954 )"/>
        <s v="EVAN WILLIAMS BLACK LABEL - DOM WHSKY-STRT-BRBN/TN - 750 ML  ( MS - 17956 )"/>
        <s v="EVAN WILLIAMS BLACK LABEL - DOM WHSKY-STRT-BRBN/TN - 1.0 LTR  ( MS - 17957 )"/>
        <s v="EVAN WILLIAMS BLACK LABEL - DOM WHSKY-STRT-BRBN/TN - 1.75 LTR  ( MS - 17958 )"/>
        <s v="EVAN WILLIAMS BLACK LABEL - DOM WHSKY-STRT-BRBN/TN - 750 ML TRV  ( MS - 18116 )"/>
        <s v="MAKER'S MARK - DOM WHSKY-STRT-BRBN/TN - 200 ML  ( MS - 19473 )"/>
        <s v="MAKER'S MARK REPLICA (SEE FORM DESCRPTN) - DOM WHSKY-STRT-BRBN/TN - 375 ML  ( MS - 19475 )"/>
        <s v="MAKER'S MARK 46 - DOM WHSKY-STRT-BRBN/TN - 375 ML  ( MS - 19485 )"/>
        <s v="REBEL - DOM WHSKY-STRT-BRBN/TN - 750 ML  ( MS - 21206 )"/>
        <s v="QUALITY HOUSE BLENDED WHISKEY - DOM WHSKY-BLND - 750 ML  ( MS - 24176 )"/>
        <s v="EVAN WILLIAMS HONEY RESERVE - DOM WHSKY-BLND - 750 ML  ( MS - 73702 )"/>
        <s v="EVAN WILLIAMS CHERRY - DOM WHSKY-BLND - 750 ML  ( MS - 73715 )"/>
        <s v="MILES - GIN-CLASSIC-DOM - 375 ML  ( MS - 31294 )"/>
        <s v="NEW AMSTERDAM - GIN-CLASSIC-DOM - 200 ML  ( MS - 31472 )"/>
        <s v="SEAGRAM'S PEACH TWISTED GIN - GIN-FLVRD-DOM - 750 ML  ( MS - 33286 )"/>
        <s v="BLUE CHAIR BAY VANILLA FLV RUM - RUM-FLVRD - 750 ML  ( MS - 42162 )"/>
        <s v="BLUE CHAIR BAY BANANA FLV RUM - RUM-FLVRD - 750 ML  ( MS - 42204 )"/>
        <s v="BLUE CHAIR BAY WHITE RUM - RUM-LIGHT - 750 ML  ( MS - 42240 )"/>
        <s v="MALIBU PASSION FRUIT FLAVORED RUM - RUM-FLVRD - 750 ML  ( MS - 42676 )"/>
        <s v="MALIBU BLACK COCONUT FLAVORED RUM - RUM-FLVRD - 750 ML  ( MS - 42687 )"/>
        <s v="MALIBU MANGO FLAVORED RUM * - RUM-FLVRD - 750 ML  ( MS - 42699 )"/>
        <s v="MALIBU PINEAPPLE FLAVORED RUM * - RUM-FLVRD - 750 ML  ( MS - 42703 )"/>
        <s v="MALIBU RUM NATURAL COCONUT* - RUM-FLVRD - 750 ML TRV  ( MS - 42715 )"/>
        <s v="MALIBU RUM NATURAL COCONUT* - RUM-FLVRD - 750 ML  ( MS - 42716 )"/>
        <s v="BLUE CHAIR BAY COCONUT SPICED RUM CREAM - RUM-FLVRD - 750 ML  ( MS - 80022 )"/>
        <s v="BLUE CHAIR BAY BANANA RUM CREAM - RUM-FLVRD - 750 ML  ( MS - 80024 )"/>
        <s v="RITTENHOUSE - DOM WHSKY-STRT-RYE - 750 ML  ( MS - 27016 )"/>
        <s v="BALVENIE CARRIBEAN CASK 14YR SINGLE MALT - SCOTCH-SNGL MALT - 750 ML  ( MS - 4367 )"/>
        <s v="BUCHANANS 18YR OLD SPECIAL RESERVE - SCOTCH-BLND-FRGN BTLD - 750 ML  ( MS - 4616 )"/>
        <s v="GLENMORANGIE NECTAR D'OR SCOTCH - SCOTCH-SNGL MALT - 750 ML  ( MS - 5104 )"/>
        <s v="DON JULIO BLANCO TEQUILA - TEQUILA-BLANCO - 750 ML  ( MS - 87485 )"/>
        <s v="FAMILIA CAMARENA SILVER TEQUILA - TEQUILA-BLANCO - 750 ML  ( MS - 87643 )"/>
        <s v="DON JULIO REPOSADO TEQUILA GOLD - TEQUILA-REPOSADO - 750 ML  ( MS - 89154 )"/>
        <s v="FAMILIA CAMARENA REPOSADO TEQUILA - TEQUILA-REPOSADO - 750 ML  ( MS - 89533 )"/>
        <s v="BELVEDERE PURE ORGANIC VODKA - VODKA-CLASSIC-IMP - 1.0 LTR  ( MS - 33419 )"/>
        <s v="BELVEDERE PURE ORGANIC VODKA - VODKA-CLASSIC-IMP - 750 ML  ( MS - 33420 )"/>
        <s v="BELVEDERE PURE ORGANIC VODKA - VODKA-CLASSIC-IMP - 200 ML  ( MS - 33421 )"/>
        <s v="PINNACLE VODKA - VODKA-CLASSIC-DOM - 1.75 LTR  ( MS - 34578 )"/>
        <s v="SVEDKA SWEDISH VODKA - VODKA-CLASSIC-IMP - 1.75 LTR  ( MS - 34821 )"/>
        <s v="PINNACLE WHIPPED CREAM FLAVORED VODKA - VODKA-FLVRD-IMP - 1.75 LTR  ( MS - 35628 )"/>
        <s v="NEW AMSTERDAM VODKA - VODKA-CLASSIC-DOM - 750 ML  ( MS - 36969 )"/>
        <s v="NEW AMSTERDAM MANGO FLAVORED VODKA - VODKA-FLVRD-DOM - 750 ML  ( MS - 40071 )"/>
        <s v="NEW AMSTERDAM PINEAPPLE FLAVORED VODKA - VODKA-FLVRD-DOM - 750 ML  ( MS - 40193 )"/>
        <s v="NEW AMSTERDAM COCONUT FLAVORED VODKA - VODKA-FLVRD-DOM - 750 ML  ( MS - 40289 )"/>
        <s v="NEW AMSTERDAM PEACH FLAVORED VODKA - VODKA-FLVRD-DOM - 750 ML  ( MS - 40594 )"/>
        <s v="NEW AMSTERDAM RED BERRY FLAVORED VODKA - VODKA-FLVRD-DOM - 750 ML  ( MS - 40599 )"/>
        <s v="COURVOISIER V S - BRNDY/CGNC-CGNC-VS - 100 ML  ( MS - 47782 )"/>
        <s v="MARTELL VS - BRNDY/CGNC-CGNC-VS - 200 ML  ( MS - 48690 )"/>
        <s v="REMY MARTIN LOUIS 13 - BRNDY/CGNC-CGNC-OTH - 750 ML  ( MS - 48725 )"/>
        <s v="REMY MARTIN 1738 ACCORD ROYAL COGNAC - BRNDY/CGNC-CGNC-OTH - 200 ML  ( MS - 49083 )"/>
        <s v="REMY MARTIN 1738 ACCORD ROYAL COGNAC - BRNDY/CGNC-CGNC-OTH - 750 ML  ( MS - 49086 )"/>
        <s v="RAYNAL VSOP NAPOLEON - BRNDY/CGNC-IMP - 750 ML  ( MS - 50526 )"/>
        <s v="ST REMY VSOP BRANDY - BRNDY/CGNC-IMP - 750 ML  ( MS - 50686 )"/>
        <s v="ST REMY VSOP BRANDY - BRNDY/CGNC-IMP - 1.75 LTR  ( MS - 50689 )"/>
        <s v="CHRISTIAN BRANDY VS - BRNDY/CGNC-DOM - 200 ML  ( MS - 52312 )"/>
        <s v="CHRISTIAN BRANDY VS - BRNDY/CGNC-DOM - 375 ML  ( MS - 52315 )"/>
        <s v="E &amp; J XO BRANDY - BRNDY/CGNC-DOM - 375 ML  ( MS - 52562 )"/>
        <s v="E &amp; J XO BRANDY - BRNDY/CGNC-DOM - 750 ML  ( MS - 52563 )"/>
        <s v="E &amp; J GALLO SUPERIOR RESERVE VSOP - BRNDY/CGNC-DOM - 200 ML  ( MS - 52580 )"/>
        <s v="E &amp; J GALLO SUPERIOR RESERVE VSOP - BRNDY/CGNC-DOM - 750 ML  ( MS - 52582 )"/>
        <s v="E &amp; J GALLO SUPERIOR RESERVE VSOP - BRNDY/CGNC-DOM - 1.75 LTR  ( MS - 52584 )"/>
        <s v="E &amp; J - BRNDY/CGNC-DOM - 375 ML  ( MS - 52594 )"/>
        <s v="E &amp; J - BRNDY/CGNC-DOM - 750 ML TRV  ( MS - 52595 )"/>
        <s v="PAUL MASSON GRANDE AMBER - BRNDY/CGNC-DOM - 200 ML  ( MS - 53213 )"/>
        <s v="PAUL MASSON GRANDE AMBER - BRNDY/CGNC-DOM - 1.0 LTR  ( MS - 53217 )"/>
        <s v="CROWN ROYAL RESERVE - CAN-FRGN BLND-FRGN BTLD - 750 ML  ( MS - 11366 )"/>
        <s v="PENDLETON 1910 RYE WHISKEY - CAN-US BLND-US BTLD - 750 ML  ( MS - 14208 )"/>
        <s v="SALVADOR'S ORIGINAL MARGARITA 26PRF RTD - COCKTAILS - 1.75 LTR  ( MS - 63530 )"/>
        <s v="SALVADOR'S PREMIUM MARGARITA - COCKTAILS - 1.75 LTR  ( MS - 66580 )"/>
        <s v="GRAND MARNIER - CRDL-LQR&amp;SPC-OTH - 750 ML  ( MS - 65126 )"/>
        <s v="HPNOTIQ  VODKA &amp; COGNAC LIQUEUR - CRDL-LQR&amp;SPC-SPRT SPCTY - 50 ML  ( MS - 65191 )"/>
        <s v="KAMORA - CRDL-COFFEE LQR - 1.75 LTR  ( MS - 67550 )"/>
        <s v="BAILEYS ORIGINAL IRISH CREAM LIQUEUR - CRDL-CRM LQR - 750 ML  ( MS - 68036 )"/>
        <s v="AMORITO AMARETTO - CRDL-LQR&amp;SPC-AMRT - 1.75 LTR  ( MS - 71828 )"/>
        <s v="GRAND MURIEL ORANGE FLAVORED LIQUEUR - CRDL-LQR&amp;SPC-FRT - 750 ML  ( MS - 74166 )"/>
        <s v="RYAN'S ORIGINAL CREME - CRDL-CRM LQR - 750 ML  ( MS - 80456 )"/>
        <s v="RYAN'S ORIGINAL CREME - CRDL-CRM LQR - 1.75 LTR  ( MS - 80458 )"/>
        <s v="EVAN WILLIAMS WHITE LABEL - DOM WHSKY-STRT-BRBN/TN - 1.75 LTR  ( MS - 16098 )"/>
        <s v="BULLEIT STRAIGHT BOURBON 90 PROOF - DOM WHSKY-STRT-SM BTCH - 1.75 LTR  ( MS - 17088 )"/>
        <s v="JIM BEAM BLACK - DOM WHSKY-STRT-BRBN/TN - 1.75 LTR  ( MS - 19028 )"/>
        <s v="JIM BEAM DEVIL'S CUT KY STRAIGHT BOURBON - DOM WHSKY-STRT-BRBN/TN - 1.75 LTR  ( MS - 19114 )"/>
        <s v="RUSSELL'S RESERVE 10YR OLD BOURBON - DOM WHSKY-STRT-SM BTCH - 750 ML  ( MS - 22175 )"/>
        <s v="T W SAMUELS BLEND WHISKEY - DOM WHSKY-BLND - 375 ML  ( MS - 25974 )"/>
        <s v="HENDRICK'S SCOTTISH GIN - GIN-CLASSIC-IMP - 750 ML  ( MS - 28625 )"/>
        <s v="TANQUERAY NO. TEN - GIN-CLASSIC-IMP - 750 ML  ( MS - 28886 )"/>
        <s v="MILES - GIN-CLASSIC-DOM - 1.0 LTR  ( MS - 31297 )"/>
        <s v="UNCLE VAL'S BOTANICAL GIN - GIN-CLASSIC-DOM - 750 ML  ( MS - 32650 )"/>
        <s v="BUSHMILLS IRISH - IRISH - 750 ML  ( MS - 15776 )"/>
        <s v="MIDNIGHT MOON MOONSHINE APPLE PIE - DOM WHSKY-BLND - 750 ML  ( MS - 76036 )"/>
        <s v="PLANTERAY 3 STAR JAMAICA/BARBADOS/TRINID - RUM-LIGHT - 750 ML  ( MS - 42396 )"/>
        <s v="ADMIRAL NELSON'S SPICED RUM - RUM-FLVRD - 1.75 LTR  ( MS - 43028 )"/>
        <s v="RONRICO GOLD - RUM-GOLD - 1.75 LTR  ( MS - 43788 )"/>
        <s v="BLACKHEART PREMIUM SPICED RUM - RUM-FLVRD - 750 ML  ( MS - 44258 )"/>
        <s v="BURNETT'S SPICED RUM - RUM-FLVRD - 1.75 LTR  ( MS - 44275 )"/>
        <s v="CUTTY SARK - SCOTCH-BLND-FRGN BTLD - 750 ML  ( MS - 4796 )"/>
        <s v="THE GLENLIVET - SCOTCH-SNGL MALT - 1.75 LTR  ( MS - 5038 )"/>
        <s v="J AND B RARE - SCOTCH-BLND-FRGN BTLD - 1.75 LTR  ( MS - 5288 )"/>
        <s v="BUZZBALLZ CHOC TEASE - COCKTAILS - 200 ML  ( MS - 57037 )"/>
        <s v="JUAREZ GOLD DSS TEQUILA BASED CORDIAL - TEQUILA-GOLD - 1.0 LTR  ( MS - 75087 )"/>
        <s v="AZTECA WHITE TEQUILA - TEQUILA-BLANCO - 1.75 LTR  ( MS - 87168 )"/>
        <s v="EL MAYOR BLANCO - TEQUILA-BLANCO - 750 ML  ( MS - 87596 )"/>
        <s v="FAMILIA CAMARENA SILVER TEQUILA - TEQUILA-BLANCO - 1.75 LTR  ( MS - 87644 )"/>
        <s v="JUAREZ - TEQUILA-BLANCO - 1.0 LTR  ( MS - 87937 )"/>
        <s v="MARGARITAVILLE SILVER TEQUILA - TEQUILA-BLANCO - 1.0 LTR  ( MS - 88037 )"/>
        <s v="MONTEZUMA - TEQUILA-BLANCO - 1.0 LTR  ( MS - 88147 )"/>
        <s v="ARISTOCRAT SUPREME GOLD TEQUILA - TEQUILA-GOLD - 1.75 LTR  ( MS - 89068 )"/>
        <s v="JUAREZ - TEQUILA-GOLD - 1.0 LTR  ( MS - 89387 )"/>
        <s v="JUAREZ - TEQUILA-GOLD - 1.75 LTR  ( MS - 89388 )"/>
        <s v="EXOTICO REPOSADO TEQUILA - TEQUILA-REPOSADO - 1.75 LTR  ( MS - 89449 )"/>
        <s v="FAMILIA CAMARENA REPOSADO TEQUILA - TEQUILA-REPOSADO - 1.75 LTR  ( MS - 89534 )"/>
        <s v="PATRON REPOSADO - TEQUILA-REPOSADO - 750 ML  ( MS - 89626 )"/>
        <s v="PATRON ANEJO - TEQUILA-ANEJO - 750 ML  ( MS - 89646 )"/>
        <s v="RIO GRANDE - TEQUILA-GOLD - 1.75 LTR  ( MS - 89778 )"/>
        <s v="TORADA REPOSADO - TEQUILA-REPOSADO - 1.0 LTR  ( MS - 89887 )"/>
        <s v="ARISTOCRAT SUPREME - VODKA-CLASSIC-DOM - 750 ML  ( MS - 35086 )"/>
        <s v="BURNETT'S VODKA 80 PROOF - VODKA-CLASSIC-DOM - 375 ML  ( MS - 35414 )"/>
        <s v="BURNETT'S VODKA 80 PROOF - VODKA-CLASSIC-DOM - 1.75 LTR  ( MS - 35418 )"/>
        <s v="SMIRNOFF - VODKA-CLASSIC-DOM - 750 ML TRV  ( MS - 38006 )"/>
        <s v="SMIRNOFF (PET) - VODKA-CLASSIC-DOM - 1.75 LTR  ( MS - 38008 )"/>
        <s v="TAAKA - VODKA-CLASSIC-DOM - 375 ML  ( MS - 38064 )"/>
        <s v="BURNETT'S VODKA 100 PROOF - VODKA-CLASSIC-DOM - 750 ML  ( MS - 39176 )"/>
        <s v="TAAKA - VODKA-CLASSIC-DOM - 1.75 LTR  ( MS - 39888 )"/>
        <s v="BURNETT'S PINK LEMONADE FLAVORED VODKA - VODKA-FLVRD-DOM - 750 ML  ( MS - 41060 )"/>
        <s v="BURNETT'S CHERRY FLAVORED VODKA - VODKA-FLVRD-DOM - 750 ML  ( MS - 41299 )"/>
        <s v="BURNETT'S SOUR APPLE VODKA - VODKA-FLVRD-DOM - 750 ML  ( MS - 41306 )"/>
        <s v="BURNETT'S COCONUT FLAVORED VODKA - VODKA-FLVRD-DOM - 750 ML  ( MS - 41310 )"/>
        <s v="BURNETT'S CITRUS FLAVORED VODKA - VODKA-FLVRD-DOM - 750 ML  ( MS - 41326 )"/>
        <s v="BURNETT'S VANILLA FLAVORED VODKA - VODKA-FLVRD-DOM - 750 ML  ( MS - 41340 )"/>
        <s v="DIESEL - NEUTRAL GRAIN SPIRIT - 1.0 LTR  ( MS - 41827 )"/>
        <s v="EVERCLEAR ALCOHOL 190 (PET) - NEUTRAL GRAIN SPIRIT - 375 ML  ( MS - 41834 )"/>
        <s v="EVERCLEAR 190 ALCOHOL - NEUTRAL GRAIN SPIRIT - 750 ML  ( MS - 41836 )"/>
        <s v="EVERCLEAR 190 ALCOHOL - NEUTRAL GRAIN SPIRIT - 1.75 LTR  ( MS - 41838 )"/>
        <s v="CIROC APPLE FLAVORED VODKA SPECIALTY - VODKA-FLVRD-IMP - 200 ML  ( MS - 64510 )"/>
        <s v="RED EYE LOUIE'S VODQUILA - CRDL-LQR&amp;SPC-SPRT SPCTY - 750 ML  ( MS - 77599 )"/>
        <s v="SMIRNOFF BLUEBERRY FLAVORED (DSS) - VODKA-FLVRD-DOM - 750 ML  ( MS - 77632 )"/>
        <s v="SMIRNOFF PEACH FLAVORED VODKA (DSS) - VODKA-FLVRD-DOM - 750 ML  ( MS - 77709 )"/>
        <s v="SMIRNOFF RASPBERRY FLAVORED (DSS) - VODKA-FLVRD-DOM - 750 ML  ( MS - 77740 )"/>
        <s v="SMIRNOFF WATERMELON FLAVORED (DSS) - VODKA-FLVRD-DOM - 750 ML  ( MS - 77852 )"/>
        <s v="PIERRE FERRAND DRY CURACAO (ORANGE) - CRDL-LQR&amp;SPC-CURACAO - 750 ML  ( MS - 66122 )"/>
        <s v="JACK DANIELS BLACK LABEL - DOM WHSKY-STRT-BRBN/TN - 1.75 LTR  ( MS - 26828 )"/>
        <s v="RUM CHATA HORCHATA CREAM LIQ (RUM BASE) - CRDL-LQR&amp;SPC-OTH - 375 ML  ( MS - 73052 )"/>
        <s v="ANSAC V S - BRNDY/CGNC-CGNC-VS - 200 ML  ( MS - 47543 )"/>
        <s v="ANSAC V S - BRNDY/CGNC-CGNC-VS - 375 ML  ( MS - 47544 )"/>
        <s v="ANSAC V S - BRNDY/CGNC-CGNC-VS - 750 ML  ( MS - 47546 )"/>
        <s v="ANSAC V S - BRNDY/CGNC-CGNC-VS - 1.0 LTR  ( MS - 47547 )"/>
        <s v="ANSAC V S - BRNDY/CGNC-CGNC-VS - 1.75 LTR  ( MS - 47548 )"/>
        <s v="D'USSE VSOP COGNAC - BRNDY/CGNC-CGNC-VSOP - 375 ML  ( MS - 47863 )"/>
        <s v="D'USSE VSOP COGNAC - BRNDY/CGNC-CGNC-VSOP - 750 ML  ( MS - 47865 )"/>
        <s v="HENNESSY PRIVILEGE VSOP - BRNDY/CGNC-CGNC-VSOP - 750 ML  ( MS - 48164 )"/>
        <s v="MARTELL CORDON BLEU - BRNDY/CGNC-CGNC-OTH - 750 ML  ( MS - 48658 )"/>
        <s v="MARTELL VS - BRNDY/CGNC-CGNC-VS - 750 ML  ( MS - 48696 )"/>
        <s v="MEUKOW VS COGNAC - BRNDY/CGNC-CGNC-VS - 375 ML  ( MS - 48764 )"/>
        <s v="REMY MARTIN XO EXCELLENCE - BRNDY/CGNC-CGNC-XO - 750 ML  ( MS - 49156 )"/>
        <s v="REMY MARTIN VSOP - BRNDY/CGNC-CGNC-VSOP - 100 ML  ( MS - 49182 )"/>
        <s v="REMY MARTIN VSOP - BRNDY/CGNC-CGNC-VSOP - 750 ML  ( MS - 49186 )"/>
        <s v="REMY MARTIN VSOP - BRNDY/CGNC-CGNC-VSOP - 1.75 LTR  ( MS - 49188 )"/>
        <s v="REMY MARTIN VSOP - BRNDY/CGNC-CGNC-VSOP - 200 ML  ( MS - 49189 )"/>
        <s v="SALIGNAC V S - BRNDY/CGNC-CGNC-VS - 200 ML  ( MS - 49373 )"/>
        <s v="SALIGNAC V S - BRNDY/CGNC-CGNC-VS - 375 ML  ( MS - 49374 )"/>
        <s v="E &amp; J XO BRANDY - BRNDY/CGNC-DOM - 1.75 LTR  ( MS - 52559 )"/>
        <s v="E &amp; J GALLO SUPERIOR RESERVE VSOP - BRNDY/CGNC-DOM - 375 ML  ( MS - 52581 )"/>
        <s v="E &amp; J GALLO SUPERIOR RESERVE VSOP - BRNDY/CGNC-DOM - 1.0 LTR  ( MS - 52583 )"/>
        <s v="E &amp; J GALLO SUPERIOR RESERVE VSOP - BRNDY/CGNC-DOM - 100 ML  ( MS - 52585 )"/>
        <s v="E &amp; J GALLO SUPERIOR RESERVE VSOP - BRNDY/CGNC-DOM - 750 ML TRV  ( MS - 52588 )"/>
        <s v="E &amp; J - BRNDY/CGNC-DOM - 200 ML  ( MS - 52593 )"/>
        <s v="E &amp; J - BRNDY/CGNC-DOM - 1.0 LTR  ( MS - 52597 )"/>
        <s v="E &amp; J - BRNDY/CGNC-DOM - 1.75 LTR  ( MS - 52598 )"/>
        <s v="KORBEL - BRNDY/CGNC-DOM - 750 ML  ( MS - 52806 )"/>
        <s v="PAUL MASSON GRAND AMBER VSOP - BRNDY/CGNC-DOM - 200 ML  ( MS - 53203 )"/>
        <s v="PAUL MASSON GRAND AMBER VSOP - BRNDY/CGNC-DOM - 375 ML  ( MS - 53204 )"/>
        <s v="PAUL MASSON GRAND AMBER VSOP - BRNDY/CGNC-DOM - 750 ML  ( MS - 53206 )"/>
        <s v="PAUL MASSON GRAND AMBER VSOP - BRNDY/CGNC-DOM - 1.75 LTR  ( MS - 53208 )"/>
        <s v="PAUL MASSON GRANDE AMBER - BRNDY/CGNC-DOM - 375 ML  ( MS - 53214 )"/>
        <s v="PAUL MASSON GRANDE AMBER - BRNDY/CGNC-DOM - 750 ML  ( MS - 53216 )"/>
        <s v="PAUL MASSON GRANDE AMBER - BRNDY/CGNC-DOM - 1.75 LTR  ( MS - 53218 )"/>
        <s v="PAUL MASSON GRANDE AMBER 50ML 12-10 PACK - BRNDY/CGNC-DOM - 50 ML  ( MS - 53221 )"/>
        <s v="PAUL MASSON GRANDE AMBER PEACH FL BRANDY - BRNDY/CGNC-DOM - 50 ML  ( MS - 56194 )"/>
        <s v="PAUL MASSON GRANDE AMBER PEACH FL BRANDY - BRNDY/CGNC-DOM - 375 ML  ( MS - 56195 )"/>
        <s v="PAUL MASSON GRANDE AMBER PEACH FL BRANDY - BRNDY/CGNC-DOM - 750 ML  ( MS - 56196 )"/>
        <s v="PAUL MASSON GRANDE AMBER PINEAPPLE FLVRD - BRNDY/CGNC-DOM - 375 ML  ( MS - 56797 )"/>
        <s v="PAUL MASSON GRANDE AMBER RED BERRY BRNDY - BRNDY/CGNC-DOM - 750 ML  ( MS - 56805 )"/>
        <s v="REMY MARTIN V GRAPE BRANDY - BRNDY/CGNC-CGNC-OTH - 375 ML  ( MS - 66293 )"/>
        <s v="REMY MARTIN V GRAPE BRANDY - BRNDY/CGNC-CGNC-OTH - 750 ML  ( MS - 66296 )"/>
        <s v="E &amp; J APPLE (BRANDY W/APPLE LIQUEUR) - BRNDY/CGNC-DOM - 375 ML  ( MS - 73754 )"/>
        <s v="E &amp; J APPLE (BRANDY W/APPLE LIQUEUR) - BRNDY/CGNC-DOM - 750 ML  ( MS - 73755 )"/>
        <s v="TWENTY GRAND VODKA INFUSED WITH COGNAC - VODKA-FLVRD-DOM - 750 ML  ( MS - 77577 )"/>
        <s v="TWENTY GRAND PEACH:VODKA/COGNAC &amp; PEACH - CRDL-LQR&amp;SPC-SPRT SPCTY - 750 ML  ( MS - 77897 )"/>
        <s v="CANADIAN CLUB ORIGINAL 1858 - CAN-US BLND-US BTLD - 200 ML  ( MS - 10623 )"/>
        <s v="CANADIAN CLUB ORIGINAL 1858 - CAN-US BLND-US BTLD - 375 ML  ( MS - 10624 )"/>
        <s v="CANADIAN CLUB ORIGINAL 1858 - CAN-US BLND-US BTLD - 750 ML TRV  ( MS - 10625 )"/>
        <s v="CANADIAN CLUB ORIGINAL 1858 - CAN-US BLND-US BTLD - 750 ML  ( MS - 10626 )"/>
        <s v="CANADIAN CLUB ORIGINAL 1858 - CAN-US BLND-US BTLD - 1.0 LTR  ( MS - 10627 )"/>
        <s v="CROWN ROYAL VANILLA FLAVORED WHISKY - CAN-US BLND-US BTLD - 750 ML  ( MS - 10791 )"/>
        <s v="CROWN ROYAL REGAL APPLE FLAVORED WHISKEY - CAN-US BLND-US BTLD - 50 ML  ( MS - 10803 )"/>
        <s v="CROWN ROYAL REGAL APPLE FLAVORED WHISKEY - CAN-US BLND-US BTLD - 200 ML  ( MS - 10804 )"/>
        <s v="CROWN ROYAL REGAL APPLE FLAVORED WHISKEY - CAN-US BLND-US BTLD - 375 ML  ( MS - 10805 )"/>
        <s v="CROWN ROYAL REGAL APPLE FLAVORED WHISKEY - CAN-US BLND-US BTLD - 750 ML  ( MS - 10807 )"/>
        <s v="CROWN ROYAL REGAL APPLE FLAVORED WHISKEY - CAN-US BLND-US BTLD - 1.0 LTR  ( MS - 10808 )"/>
        <s v="CROWN ROYAL REGAL APPLE FLAVORED WHISKEY - CAN-US BLND-US BTLD - 1.75 LTR  ( MS - 10809 )"/>
        <s v="CROWN ROYAL XO BLENDED CANADIAN WHISKEY - CAN-FRGN BLND-FRGN BTLD - 750 ML  ( MS - 10826 )"/>
        <s v="CROWN ROYAL NORTHERN HARVEST RYE - CAN-FRGN BLND-FRGN BTLD - 750 ML  ( MS - 10828 )"/>
        <s v="CROWN ROYAL BLACK CANADIAN WHISKY - CAN-FRGN BLND-FRGN BTLD - 200 ML  ( MS - 10832 )"/>
        <s v="CROWN ROYAL BLACK CANADIAN WHISKY - CAN-FRGN BLND-FRGN BTLD - 375 ML  ( MS - 10834 )"/>
        <s v="CROWN ROYAL BLACK CANADIAN WHISKY - CAN-FRGN BLND-FRGN BTLD - 750 ML  ( MS - 10836 )"/>
        <s v="CROWN ROYAL BLACK CANADIAN WHISKY - CAN-FRGN BLND-FRGN BTLD - 1.75 LTR  ( MS - 10838 )"/>
        <s v="CANADIAN CLUB SMALL BATCH CLASSIC - CAN-US BLND-US BTLD - 750 ML  ( MS - 10846 )"/>
        <s v="FORTY CREEK BARREL SELECT CANADIAN - CAN-FRGN BLND-FRGN BTLD - 750 ML  ( MS - 10890 )"/>
        <s v="CROWN ROYAL - CAN-FRGN BLND-FRGN BTLD - 50 ML  ( MS - 11290 )"/>
        <s v="CROWN ROYAL - CAN-FRGN BLND-FRGN BTLD - 375 ML  ( MS - 11294 )"/>
        <s v="CROWN ROYAL PET - CAN-FRGN BLND-FRGN BTLD - 375 ML  ( MS - 11295 )"/>
        <s v="CROWN ROYAL - CAN-FRGN BLND-FRGN BTLD - 750 ML  ( MS - 11296 )"/>
        <s v="CROWN ROYAL - CAN-FRGN BLND-FRGN BTLD - 1.0 LTR  ( MS - 11297 )"/>
        <s v="CROWN ROYAL - CAN-FRGN BLND-FRGN BTLD - 1.75 LTR  ( MS - 11298 )"/>
        <s v="CROWN ROYAL - CAN-FRGN BLND-FRGN BTLD - 200 ML  ( MS - 11299 )"/>
        <s v="SEAGRAMS VO GOLD CANADIAN WHISKEY - CAN-FRGN BLND-FRGN BTLD - 750 ML  ( MS - 11326 )"/>
        <s v="SEAGRAMS VO GOLD CANADIAN WHISKEY - CAN-FRGN BLND-FRGN BTLD - 1.75 LTR  ( MS - 11328 )"/>
        <s v="SEAGRAMS V O - CAN-FRGN BLND-FRGN BTLD - 200 ML  ( MS - 11343 )"/>
        <s v="SEAGRAMS V O - CAN-FRGN BLND-FRGN BTLD - 375 ML  ( MS - 11344 )"/>
        <s v="SEAGRAMS V O - CAN-FRGN BLND-FRGN BTLD - 1.0 LTR  ( MS - 11347 )"/>
        <s v="SEAGRAMS V O - CAN-FRGN BLND-FRGN BTLD - 1.75 LTR  ( MS - 11348 )"/>
        <s v="CROWN ROYAL RESERVE - CAN-FRGN BLND-FRGN BTLD - 375 ML  ( MS - 11364 )"/>
        <s v="CROWN ROYAL RESERVE - CAN-FRGN BLND-FRGN BTLD - 1.75 LTR  ( MS - 11368 )"/>
        <s v="BLACK VELVET - CAN-US BLND-US BTLD - 750 ML TRV  ( MS - 11786 )"/>
        <s v="CANADIAN HUNTER - CAN-US BLND-US BTLD - 375 ML  ( MS - 12304 )"/>
        <s v="CANADIAN HUNTER - CAN-US BLND-US BTLD - 750 ML  ( MS - 12306 )"/>
        <s v="CANADIAN HUNTER - CAN-US BLND-US BTLD - 1.75 LTR  ( MS - 12308 )"/>
        <s v="CANADIAN HUNTER - CAN-US BLND-US BTLD - 750 ML TRV  ( MS - 12316 )"/>
        <s v="CANADIAN LTD - CAN-US BLND-US BTLD - 1.75 LTR  ( MS - 12408 )"/>
        <s v="CANADIAN MIST - CAN-US BLND-US BTLD - 200 ML  ( MS - 12463 )"/>
        <s v="CANADIAN MIST - CAN-US BLND-US BTLD - 375 ML  ( MS - 12464 )"/>
        <s v="CANADIAN MIST - CAN-US BLND-US BTLD - 750 ML  ( MS - 12466 )"/>
        <s v="CANADIAN MIST - CAN-US BLND-US BTLD - 1.0 LTR  ( MS - 12467 )"/>
        <s v="CANADIAN MIST - CAN-US BLND-US BTLD - 750 ML TRV  ( MS - 12476 )"/>
        <s v="CANADIAN RICH AND RARE RESERVE - CAN-US BLND-US BTLD - 1.75 LTR  ( MS - 12858 )"/>
        <s v="CANADIAN RICH AND RARE - CAN-US BLND-US BTLD - 375 ML  ( MS - 12880 )"/>
        <s v="CANADIAN RICH AND RARE - CAN-US BLND-US BTLD - 200 ML  ( MS - 12882 )"/>
        <s v="CANADIAN RICH AND RARE - CAN-US BLND-US BTLD - 750 ML TRV  ( MS - 12885 )"/>
        <s v="CANADIAN RICH AND RARE - CAN-US BLND-US BTLD - 750 ML  ( MS - 12886 )"/>
        <s v="CANADIAN RICH AND RARE - CAN-US BLND-US BTLD - 1.0 LTR  ( MS - 12887 )"/>
        <s v="CANADIAN RICH AND RARE - CAN-US BLND-US BTLD - 1.75 LTR  ( MS - 12888 )"/>
        <s v="NORTHERN LIGHT CANADIAN WHISKEY - CAN-US BLND-US BTLD - 1.75 LTR  ( MS - 13388 )"/>
        <s v="LORD CALVERT - CAN-US BLND-US BTLD - 1.75 LTR  ( MS - 13638 )"/>
        <s v="LORD CALVERT SIGNATURE - CAN-US BLND-US BTLD - 750 ML  ( MS - 13647 )"/>
        <s v="PENDLETON - CAN-US BLND-US BTLD - 750 ML  ( MS - 14192 )"/>
        <s v="REVEL STOKE SHELLSHOCKED PECAN WHISKEY - CAN-US BLND-US BTLD - 750 ML  ( MS - 14474 )"/>
        <s v="WINDSOR CANADIAN BLENDED CANADIAN WHISKY - CAN-US BLND-US BTLD - 750 ML  ( MS - 15246 )"/>
        <s v="WINDSOR CANADIAN BLENDED CANADIAN WHISKY - CAN-US BLND-US BTLD - 1.75 LTR  ( MS - 15248 )"/>
        <s v="BACARDI HURRICANE PET - COCKTAILS - 1.75 LTR  ( MS - 56840 )"/>
        <s v="BACARDI ZOMBIE PET - COCKTAILS - 1.75 LTR  ( MS - 56843 )"/>
        <s v="BACARDI BAHAMA MAMA PET - COCKTAILS - 1.75 LTR  ( MS - 56850 )"/>
        <s v="BACARDI BAHAMA MAMA - COCKTAILS - 750 ML  ( MS - 56851 )"/>
        <s v="BARTON LONG ISLAND ICE TEA - COCKTAILS - 1.75 LTR  ( MS - 57049 )"/>
        <s v="BARTON LONG ISLAND ICE TEA - COCKTAILS - 1.0 LTR  ( MS - 57051 )"/>
        <s v="CHI-CHI'S LONG ISLAND ICED TEA - COCKTAILS - 1.75 LTR  ( MS - 57120 )"/>
        <s v="CHI-CHI'S GOLD MARGARITA - COCKTAILS - 1.75 LTR  ( MS - 57125 )"/>
        <s v="CHI-CHI'S MEXICAN MUDSLIDE COCKTAIL - COCKTAILS - 1.75 LTR  ( MS - 57129 )"/>
        <s v="CHI-CHI'S WHITE RUSSIAN COCKTAIL - COCKTAILS - 1.75 LTR  ( MS - 57144 )"/>
        <s v="CHI-CHI'S MARGARITA - COCKTAILS - 1.75 LTR  ( MS - 57148 )"/>
        <s v="CHI-CHI'S PINA COLADA (WAS TROPICAL) - COCKTAILS - 1.75 LTR  ( MS - 57157 )"/>
        <s v="CHI-CHI'S PINEAPPLE MARGARITA - COCKTAILS - 1.75 LTR  ( MS - 57181 )"/>
        <s v="CAPTAIN MORGAN LONG ISLAND ICED TEA RTD - COCKTAILS - 1.75 LTR  ( MS - 58801 )"/>
        <s v="CUERVO AUTHENTIC LIME MARGARITAS - COCKTAILS - 200 ML  ( MS - 58835 )"/>
        <s v="CUERVO AUTHENTIC LIME MARGARITAS - COCKTAILS - 750 ML  ( MS - 58836 )"/>
        <s v="CUERVO AUTHENTIC LIME MARGARITAS - COCKTAILS - 375 ML  ( MS - 58837 )"/>
        <s v="CUERVO AUTHENTIC LIME MARGARITAS - COCKTAILS - 1.75 LTR  ( MS - 58838 )"/>
        <s v="CUERVO AUTHENTIC GRAPEFRUIT TANGERINE MG - COCKTAILS - 1.75 LTR  ( MS - 58840 )"/>
        <s v="JOSE CUERVO AUTH COCONUT-PINEAPPLE MRGTS - COCKTAILS - 1.75 LTR  ( MS - 58842 )"/>
        <s v="CUERVO AUTHENTIC MANGO MARGARITAS - COCKTAILS - 1.75 LTR  ( MS - 58860 )"/>
        <s v="JOSE CUERVO AUTHENTIC STRAWBERRY LIME - COCKTAILS - 750 ML  ( MS - 58866 )"/>
        <s v="JOSE CUERVO AUTHENTIC STRAWBERRY LIME - COCKTAILS - 1.75 LTR  ( MS - 58868 )"/>
        <s v="CUERVO AUTHENTIC LIGHT MARGARITA CLS LME - COCKTAILS - 1.75 LTR  ( MS - 58872 )"/>
        <s v="CUERVO AUTHENTIC WATERMELON MARGARITA - COCKTAILS - 1.75 LTR  ( MS - 58873 )"/>
        <s v="JOSE CUERVO GOLD MARGARITA - COCKTAILS - 1.75 LTR  ( MS - 58875 )"/>
        <s v="JOSE CUERVO GOLD MARGARITA - COCKTAILS - 750 ML  ( MS - 58876 )"/>
        <s v="JOSE CUERVO GOLDEN STRAWBERRY MARGARITA - COCKTAILS - 1.75 LTR  ( MS - 58877 )"/>
        <s v="JOSE CUERVO AUTH LIGHT MARG WHITE PEACH - COCKTAILS - 1.75 LTR  ( MS - 58886 )"/>
        <s v="JOSE CUERVO SPARKLING STWBRRY 4P 355ML - COCKTAILS - 375 ML  ( MS - 58918 )"/>
        <s v="1800 ULTIMATE MARGARITA RTD - COCKTAILS - 1.75 LTR  ( MS - 59154 )"/>
        <s v="1800 ULTIMATE PEACH MARGARITA RTD - COCKTAILS - 1.75 LTR  ( MS - 59161 )"/>
        <s v="1800 ULTIMATE PINEAPPLE MARGARITA R-T-D - COCKTAILS - 1.75 LTR  ( MS - 59162 )"/>
        <s v="KAHLUA READY TO DRINK ORIGINAL MUDSLIDE - COCKTAILS - 1.75 LTR  ( MS - 62061 )"/>
        <s v="KAHLUA WHITE RUSSIAN READY TO DRINK - COCKTAILS - 1.75 LTR  ( MS - 62089 )"/>
        <s v="MONTEBELLO LONG ISLAND ICE TEA - COCKTAILS - 750 ML  ( MS - 62116 )"/>
        <s v="MCCORMICK LONG ISLAND ICED TEA - COCKTAILS - 1.0 LTR  ( MS - 62457 )"/>
        <s v="SKINNYGIRL MARGARITA (CANADA) - COCKTAILS - 750 ML  ( MS - 63355 )"/>
        <s v="TWISTED SHOTZ B-52:ORANGE LIQ/COFFEE CRM - CRDL-LQR&amp;SPC-OTH - 100 ML  ( MS - 67036 )"/>
        <s v="TWISTED SHOTZ BUTTERY NIPPLE:VODKA BASED - CRDL-LQR&amp;SPC-OTH - 100 ML  ( MS - 67037 )"/>
        <s v="TWISTED SHOTZ MIAMI VICE:VOD/RUM STW&amp;PNC - CRDL-LQR&amp;SPC-OTH - 100 ML  ( MS - 67042 )"/>
        <s v="TWISTED SHOTZ PORN STAR:VD BASE BLUE/RSP - CRDL-LQR&amp;SPC-OTH - 100 ML  ( MS - 67043 )"/>
        <s v="TWISTED SHOTZ SEX ON THE BEACH:PEAR/VANL - CRDL-LQR&amp;SPC-OTH - 100 ML  ( MS - 67075 )"/>
        <s v="TWISTED SHOTZ STRAWBERRY SUNDAE:STRW/VNL - CRDL-LQR&amp;SPC-OTH - 100 ML  ( MS - 67081 )"/>
        <s v="TWISTED SHOTZ BUTTERY NIPPLE CHOCOLATE - CRDL-LQR&amp;SPC-OTH - 100 ML  ( MS - 67118 )"/>
        <s v="BLU-DACIOUS KAMIKAZE - COCKTAILS - 375 ML  ( MS - 72448 )"/>
        <s v="STINKY GRINGO MARGARITA - COCKTAILS - 1.75 LTR  ( MS - 77420 )"/>
        <s v="MANGO RAINBOW VARIETY PACKS - CRDL-LQR&amp;SPC-OTH - 375 ML  ( MS - 2447 )"/>
        <s v="MANGO RAINBOW VARIETY PK;15E ALA/APL/BLU - CRDL-LQR&amp;SPC-OTH - 50 ML  ( MS - 2918 )"/>
        <s v="CINERATOR HOT CINNAMON FLAVORED WHISKEY - DOM WHSKY-BLND - 750 ML  ( MS - 27454 )"/>
        <s v="DEKUYPER - BRNDY/CGNC-DOM - 750 ML  ( MS - 54706 )"/>
        <s v="ABSENTE (ANISE) - CRDL-LQR&amp;SPC-OTH - 750 ML  ( MS - 64000 )"/>
        <s v="ALIZE DE FRANCE (GOLD) - CRDL-LQR&amp;SPC-OTH - 750 ML  ( MS - 64083 )"/>
        <s v="ALIZE RED PASSION - CRDL-LQR&amp;SPC-OTH - 750 ML  ( MS - 64085 )"/>
        <s v="DI SARONNO AMARETTO - CRDL-LQR&amp;SPC-AMRT - 375 ML  ( MS - 64135 )"/>
        <s v="DI SARONNO AMARETTO - CRDL-LQR&amp;SPC-AMRT - 750 ML  ( MS - 64136 )"/>
        <s v="DI SARONNO AMARETTO - CRDL-LQR&amp;SPC-AMRT - 1.75 LTR  ( MS - 64138 )"/>
        <s v="APEROL LIQUEUR - CRDL-LQR&amp;SPC-OTH - 750 ML  ( MS - 64147 )"/>
        <s v="CHAMBORD ROYALE LIQUEUR 700ML - CRDL-LQR&amp;SPC-FRT - 750 ML  ( MS - 64193 )"/>
        <s v="B AND B DOM - CRDL-LQR&amp;SPC-OTH - 750 ML  ( MS - 64336 )"/>
        <s v="CARAVELLA LIMONCELLO LEMON LIQUEUR - CRDL-LQR&amp;SPC-FRT - 750 ML  ( MS - 64601 )"/>
        <s v="CAMPARI BITTERS - CRDL-LQR&amp;SPC-OTH - 750 ML  ( MS - 64636 )"/>
        <s v="DOMAINE DE CANTON FRENCH GINGER LIQUEUR - CRDL-LQR&amp;SPC-OTH - 750 ML  ( MS - 64645 )"/>
        <s v="COINTREAU - CRDL-LQR&amp;SPC-OTH - 750 ML  ( MS - 64776 )"/>
        <s v="FIREBALL CINNAMON WHISKEY - CAN-US BLND-US BTLD - 200 ML  ( MS - 64863 )"/>
        <s v="FIREBALL CINNAMON WHISKEY - CAN-US BLND-US BTLD - 375 ML  ( MS - 64864 )"/>
        <s v="FIREBALL CINNAMON WHISKEY - CAN-US BLND-US BTLD - 750 ML TRV  ( MS - 64865 )"/>
        <s v="FIREBALL CINNAMON WHISKEY - CAN-US BLND-US BTLD - 750 ML  ( MS - 64866 )"/>
        <s v="FIREBALL CINNAMON WHISKEY - CAN-US BLND-US BTLD - 1.0 LTR  ( MS - 64867 )"/>
        <s v="FIREBALL CINNAMON WHISKEY - CAN-US BLND-US BTLD - 1.75 LTR  ( MS - 64868 )"/>
        <s v="FIREBALL CINNAMON WHISKEY - CAN-US BLND-US BTLD - 100 ML  ( MS - 64870 )"/>
        <s v="DRAMBUIE LIQUEUR - CRDL-LQR&amp;SPC-WHSKY SPCTY - 750 ML  ( MS - 64876 )"/>
        <s v="FRANGELICO - CRDL-LQR&amp;SPC-OTH - 750 ML  ( MS - 64996 )"/>
        <s v="GOLDSCHLAGER CINNAMON SCHNAPPS IMPORTED - CRDL-SNPS-CNNMN - 50 ML  ( MS - 65061 )"/>
        <s v="GOLDSCHLAGER CINNAMON SCHNAPPS IMPORTED - CRDL-SNPS-CNNMN - 750 ML  ( MS - 65066 )"/>
        <s v="GRAND MARNIER - CRDL-LQR&amp;SPC-OTH - 200 ML  ( MS - 65120 )"/>
        <s v="GRAND MARNIER - CRDL-LQR&amp;SPC-OTH - 375 ML  ( MS - 65125 )"/>
        <s v="GRAND MARNIER - CRDL-LQR&amp;SPC-OTH - 1.75 LTR  ( MS - 65128 )"/>
        <s v="HPNOTIQ  VODKA &amp; COGNAC LIQUEUR - CRDL-LQR&amp;SPC-SPRT SPCTY - 1.75 LTR  ( MS - 65188 )"/>
        <s v="HPNOTIQ  VODKA &amp; COGNAC LIQUEUR - CRDL-LQR&amp;SPC-SPRT SPCTY - 1.0 LTR  ( MS - 65189 )"/>
        <s v="HPNOTIQ  VODKA &amp; COGNAC LIQUEUR - CRDL-LQR&amp;SPC-SPRT SPCTY - 200 ML  ( MS - 65193 )"/>
        <s v="HPNOTIQ  VODKA &amp; COGNAC LIQUEUR - CRDL-LQR&amp;SPC-SPRT SPCTY - 375 ML  ( MS - 65194 )"/>
        <s v="HPNOTIQ  VODKA &amp; COGNAC LIQUEUR - CRDL-LQR&amp;SPC-SPRT SPCTY - 750 ML  ( MS - 65195 )"/>
        <s v="TEQUILA ROSE LIQUEUR - CRDL-CRM LQR - 750 ML  ( MS - 65200 )"/>
        <s v="TEQUILA ROSE LIQUEUR - CRDL-CRM LQR - 50 ML  ( MS - 65204 )"/>
        <s v="TEQUILA ROSE LIQUEUR - CRDL-CRM LQR - 375 ML  ( MS - 65209 )"/>
        <s v="JAGERMEISTER - CRDL-LQR&amp;SPC-OTH - 50 ML  ( MS - 65251 )"/>
        <s v="JAGERMEISTER - CRDL-LQR&amp;SPC-OTH - 100 ML  ( MS - 65252 )"/>
        <s v="JAGERMEISTER - CRDL-LQR&amp;SPC-OTH - 200 ML  ( MS - 65253 )"/>
        <s v="JAGERMEISTER - CRDL-LQR&amp;SPC-OTH - 375 ML  ( MS - 65254 )"/>
        <s v="JAGERMEISTER - CRDL-LQR&amp;SPC-OTH - 750 ML  ( MS - 65256 )"/>
        <s v="JAGERMEISTER - CRDL-LQR&amp;SPC-OTH - 1.0 LTR  ( MS - 65257 )"/>
        <s v="JAGERMEISTER - CRDL-LQR&amp;SPC-OTH - 1.75 LTR  ( MS - 65258 )"/>
        <s v="LICOR 43 - CRDL-LQR&amp;SPC-OTH - 750 ML  ( MS - 65426 )"/>
        <s v="PERNOD D ANISE - CRDL-LQR&amp;SPC-OTH - 750 ML  ( MS - 66186 )"/>
        <s v="PIMMS CUP - CRDL-LQR&amp;SPC-OTH - 750 ML  ( MS - 66226 )"/>
        <s v="ROMANA SAMBUCA - CRDL-LQR&amp;SPC-OTH - 750 ML  ( MS - 66636 )"/>
        <s v="ST GERMAIN FRENCH LIQUEUR (ELDERFLOWER) - CRDL-LQR&amp;SPC-OTH - 750 ML  ( MS - 66836 )"/>
        <s v="GRANGALA TRIPLE ORANGE PROPRIETARY LIQ - CRDL-LQR&amp;SPC-OTH - 750 ML  ( MS - 66936 )"/>
        <s v="SUNTORY MIDORI MELON - CRDL-LQR&amp;SPC-FRT - 750 ML  ( MS - 67006 )"/>
        <s v="YUKON JACK - CRDL-LQR&amp;SPC-WHSKY SPCTY - 750 ML  ( MS - 67266 )"/>
        <s v="COPA DE ORO MEXICAN - CRDL-LQR&amp;SPC-OTH - 1.75 LTR  ( MS - 67428 )"/>
        <s v="KAHLUA MEXICAN LIQUOR - CRDL-COFFEE LQR - 375 ML  ( MS - 67524 )"/>
        <s v="KAHLUA MEXICAN LIQUOR - CRDL-COFFEE LQR - 750 ML  ( MS - 67526 )"/>
        <s v="KAHLUA MEXICAN LIQUOR - CRDL-COFFEE LQR - 1.0 LTR  ( MS - 67527 )"/>
        <s v="KAHLUA MEXICAN LIQUOR - CRDL-COFFEE LQR - 1.75 LTR  ( MS - 67528 )"/>
        <s v="KAMORA - CRDL-COFFEE LQR - 750 ML  ( MS - 67556 )"/>
        <s v="KAMORA - CRDL-COFFEE LQR - 1.0 LTR  ( MS - 67557 )"/>
        <s v="BAILEYS SALTED CARAMEL IRISH CREAM - CRDL-CRM LQR - 750 ML  ( MS - 68022 )"/>
        <s v="BAILEYS ORIGINAL IRISH CREAM LIQUEUR - CRDL-CRM LQR - 375 ML  ( MS - 68034 )"/>
        <s v="BAILEYS ORIGINAL IRISH CREAM LIQUEUR - CRDL-CRM LQR - 1.0 LTR  ( MS - 68037 )"/>
        <s v="BAILEYS ORIGINAL IRISH CREAM LIQUEUR - CRDL-CRM LQR - 1.75 LTR  ( MS - 68038 )"/>
        <s v="BAILEYS ORIGINAL IRISH CREAM 3P 100ML - CRDL-CRM LQR - 100 ML  ( MS - 68039 )"/>
        <s v="BRADY'S IRISH CREAM LIQUEUR - CRDL-CRM LQR - 1.0 LTR  ( MS - 68058 )"/>
        <s v="CAROLANS IRISH CREAM LIQUEUR - CRDL-CRM LQR - 750 ML  ( MS - 68126 )"/>
        <s v="CAROLANS IRISH CREAM LIQUEUR - CRDL-CRM LQR - 1.75 LTR  ( MS - 68128 )"/>
        <s v="EMMET'S IRISH CREAM - CRDL-CRM LQR - 750 ML  ( MS - 68306 )"/>
        <s v="EMMET'S IRISH CREAM - CRDL-CRM LQR - 1.0 LTR  ( MS - 68307 )"/>
        <s v="ST. BRENDANS IRISH CREAM - CRDL-CRM LQR - 750 ML  ( MS - 68846 )"/>
        <s v="ST. BRENDANS IRISH CREAM - CRDL-CRM LQR - 1.75 LTR  ( MS - 68848 )"/>
        <s v="RUMPLE MINZE PEPPERMINT SCHNAPPS PET - CRDL-SNPS-PPRMNT - 375 ML  ( MS - 69939 )"/>
        <s v="RUMPLE MINZE PEPPERMINT SCHNAPPS - CRDL-SNPS-PPRMNT - 750 ML  ( MS - 69946 )"/>
        <s v="ALA BAMA SLAMA GRAIN NEUTRAL SPRT BASED - CRDL-LQR&amp;SPC-OTH - 375 ML  ( MS - 71529 )"/>
        <s v="AMORITO AMARETTO - CRDL-LQR&amp;SPC-AMRT - 750 ML  ( MS - 71826 )"/>
        <s v="AMORITO AMARETTO - CRDL-LQR&amp;SPC-AMRT - 1.0 LTR  ( MS - 71827 )"/>
        <s v="RUM CHATA HORCHATA CREAM LIQ (RUM BASE) - CRDL-LQR&amp;SPC-OTH - 1.75 LTR  ( MS - 73054 )"/>
        <s v="CHILA COFFEE - CRDL-COFFEE LQR - 750 ML  ( MS - 73136 )"/>
        <s v="DEKUYPER RAZZMATAZZ RASP/LMNADE LIQUEUR - CRDL-LQR&amp;SPC-OTH - 750 ML  ( MS - 73456 )"/>
        <s v="DEKUYPER AMARETTO SILK 42 PROOF LIQUEUR - CRDL-LQR&amp;SPC-AMRT - 750 ML  ( MS - 73496 )"/>
        <s v="DEKUYPER MELON DEW LIQUEUR - CRDL-LQR&amp;SPC-FRT - 750 ML  ( MS - 73526 )"/>
        <s v="AMARETTO DI AMORE CLASSICO - CRDL-LQR&amp;SPC-AMRT - 750 ML  ( MS - 73986 )"/>
        <s v="AMARETTO DI AMORE CLASSICO - CRDL-LQR&amp;SPC-AMRT - 1.75 LTR  ( MS - 73988 )"/>
        <s v="GRAND SUZETTE LIQUEUR - CRDL-LQR&amp;SPC-OTH - 750 ML  ( MS - 74106 )"/>
        <s v="PRALINE SPECIALTY LIQUEUR (PECAN) - CRDL-LQR&amp;SPC-OTH - 750 ML  ( MS - 74486 )"/>
        <s v="KINKY BLUE LIQUEUR (VODKA BASE) - VODKA-FLVRD-DOM - 375 ML  ( MS - 75213 )"/>
        <s v="MONTEZUMA BLUE TEQUILA BLEND - CRDL-LQR&amp;SPC-OTH - 1.0 LTR  ( MS - 76227 )"/>
        <s v="MR BOSTON AMARETTO - CRDL-LQR&amp;SPC-AMRT - 1.0 LTR  ( MS - 76467 )"/>
        <s v="MR BOSTON MELON - CRDL-LQR&amp;SPC-FRT - 1.0 LTR  ( MS - 76477 )"/>
        <s v="PANCHO VILLA ROJO TEQUILA DSS - CRDL-LQR&amp;SPC-OTH - 1.0 LTR  ( MS - 76485 )"/>
        <s v="RED-DICULOUS ON THE BEACH - CRDL-LQR&amp;SPC-OTH - 375 ML  ( MS - 77264 )"/>
        <s v="TARANTULA AZUL PET - CRDL-LQR&amp;SPC-OTH - 750 ML  ( MS - 77482 )"/>
        <s v="ULTIMATE APPLE-TINI GRN NEUTRAL SPRT BSE - CRDL-LQR&amp;SPC-OTH - 375 ML  ( MS - 77545 )"/>
        <s v="YELLIN MELON BALL - CRDL-LQR&amp;SPC-OTH - 375 ML  ( MS - 77824 )"/>
        <s v="DEKUYPER CREME COCOA DARK LIQUEUR - CRDL-LQR&amp;SPC-CRM - 750 ML  ( MS - 78166 )"/>
        <s v="DEKUYPER CREME DE COCOA WHITE LIQUEUR - CRDL-LQR&amp;SPC-CRM - 750 ML  ( MS - 78706 )"/>
        <s v="DEKUYPER CREME DE BANANA - CRDL-LQR&amp;SPC-CRM - 750 ML  ( MS - 80096 )"/>
        <s v="RYAN'S ORIGINAL CREME - CRDL-CRM LQR - 1.0 LTR  ( MS - 80457 )"/>
        <s v="DEKUYPER BLUSTERY PEPPERMINT SCHNAPPS - CRDL-SNPS-PPRMNT - 200 ML  ( MS - 80683 )"/>
        <s v="DEKUYPER BLUSTERY PEPPERMINT SCHNAPPS - CRDL-SNPS-PPRMNT - 375 ML  ( MS - 80684 )"/>
        <s v="DEKUYPER BLUSTERY PEPPERMINT SCHNAPPS - CRDL-SNPS-PPRMNT - 750 ML  ( MS - 80686 )"/>
        <s v="DEKUYPER 100 PROOF BLUSTERY PEPPRMNT SCH - CRDL-SNPS-PPRMNT - 750 ML  ( MS - 80696 )"/>
        <s v="DEKUYPER BLUSTERY PEPPERMINT SCHNAPPS - CRDL-SNPS-PPRMNT - 750 ML TRV  ( MS - 80706 )"/>
        <s v="ARISTOCRAT PEACH - CRDL-SNPS-PEACH - 1.0 LTR  ( MS - 82211 )"/>
        <s v="ARISTOCRAT PEACH - CRDL-SNPS-PEACH - 1.75 LTR  ( MS - 82212 )"/>
        <s v="BARTON PEACH - CRDL-SNPS-PEACH - 1.75 LTR  ( MS - 82358 )"/>
        <s v="DEKUYPER SOUR APPLE PUCKER - CRDL-SNPS-APPL - 750 ML  ( MS - 82606 )"/>
        <s v="DEKUYPER SOUR APPLE PUCKER - CRDL-SNPS-APPL - 1.0 LTR  ( MS - 82607 )"/>
        <s v="DEKUYPER HOT DAMN CINNAMON FLV 30 PROOF - CRDL-SNPS-CNNMN - 750 ML  ( MS - 82611 )"/>
        <s v="DEKUYPER BUTTERSHOTS BUTTERSCOTCH SCHNPS - CRDL-SNPS-BTRSCTCH - 750 ML  ( MS - 82786 )"/>
        <s v="DEKUYPER BUTTERSHOTS BUTTERSCOTCH SCHNPS - CRDL-SNPS-BTRSCTCH - 1.0 LTR  ( MS - 82787 )"/>
        <s v="DEKUYPER STRAWBERRY PUCKER SCHNAPPS - CRDL-SNPS-OTH - 750 ML  ( MS - 82820 )"/>
        <s v="DEKUYPER PEACHTREE SCHNAPPS - CRDL-SNPS-PEACH - 750 ML TRV  ( MS - 82840 )"/>
        <s v="DEKUYPER PEACHTREE SCHNAPPS - CRDL-SNPS-PEACH - 375 ML  ( MS - 82844 )"/>
        <s v="DEKUYPER PEACHTREE SCHNAPPS - CRDL-SNPS-PEACH - 750 ML  ( MS - 82846 )"/>
        <s v="DEKUYPER PEACHTREE SCHNAPPS - CRDL-SNPS-PEACH - 1.0 LTR  ( MS - 82847 )"/>
        <s v="DEKUYPER PEACHTREE SCHNAPPS - CRDL-SNPS-PEACH - 1.75 LTR  ( MS - 82849 )"/>
        <s v="DEKUYPER WATERMELON PUCKER SCHNAPPS - CRDL-SNPS-OTH - 750 ML  ( MS - 82866 )"/>
        <s v="DEKUYPER HOT DAMN CINNAMON 100 PROOF - CRDL-SNPS-CNNMN - 750 ML  ( MS - 82881 )"/>
        <s v="99 PEACHES SCHNAPPS - CRDL-SNPS-PEACH - 50 ML  ( MS - 84142 )"/>
        <s v="99 BANANAS SCHNAPPS - CRDL-SNPS-OTH - 750 ML  ( MS - 84170 )"/>
        <s v="MR BOSTON BUTTERSCOTCH SCHNAPPS - CRDL-SNPS-BTRSCTCH - 1.0 LTR  ( MS - 84257 )"/>
        <s v="MR BOSTON'S PEACH - CRDL-SNPS-PEACH - 1.0 LTR  ( MS - 84307 )"/>
        <s v="MR BOSTON SOUR APPLE SCHNAPPS - CRDL-SNPS-APPL - 1.0 LTR  ( MS - 84367 )"/>
        <s v="99 WATERMELON SCHNAPPS - CRDL-SNPS-OTH - 50 ML  ( MS - 84393 )"/>
        <s v="99 WHIPPED CREAM FLAVOR SCHNAPPS - CRDL-SNPS-OTH - 750 ML  ( MS - 84399 )"/>
        <s v="MR BOSTON BLUE CURACAO - CRDL-LQR&amp;SPC-CURACAO - 1.0 LTR  ( MS - 85437 )"/>
        <s v="DEKUYPER BLUE - CRDL-LQR&amp;SPC-CURACAO - 750 ML  ( MS - 85526 )"/>
        <s v="DEKUYPER ORANGE - CRDL-LQR&amp;SPC-CURACAO - 750 ML  ( MS - 85536 )"/>
        <s v="DEKUYPER TRIPLE SEC - CRDL-LQR&amp;SPC-TRIPLE SEC - 750 ML  ( MS - 86110 )"/>
        <s v="JUAREZ TRIPLE SEC - CRDL-LQR&amp;SPC-TRIPLE SEC - 1.0 LTR  ( MS - 86251 )"/>
        <s v="MCCORMICK TRIPLE SEC - CRDL-LQR&amp;SPC-TRIPLE SEC - 1.0 LTR  ( MS - 86321 )"/>
        <s v="MONTEZUMA TRIPLE SEC - CRDL-LQR&amp;SPC-TRIPLE SEC - 1.75 LTR  ( MS - 86389 )"/>
        <s v="MONTEZUMA TRIPLE SEC - CRDL-LQR&amp;SPC-TRIPLE SEC - 1.0 LTR  ( MS - 86390 )"/>
        <s v="TORADA - CRDL-LQR&amp;SPC-TRIPLE SEC - 1.0 LTR  ( MS - 86630 )"/>
        <s v="OLD GRAND DAD - DOM WHSKY-STRT-BRBN/TN - 750 ML  ( MS - 16416 )"/>
        <s v="ANCIENT AGE - DOM WHSKY-STRT-BRBN/TN - 750 ML  ( MS - 16516 )"/>
        <s v="ANCIENT AGE - DOM WHSKY-STRT-BRBN/TN - 1.0 LTR  ( MS - 16517 )"/>
        <s v="ANCIENT AGE - DOM WHSKY-STRT-BRBN/TN - 1.75 LTR  ( MS - 16518 )"/>
        <s v="BIB &amp; TUCKER SMALL BATCH BOURBON WHISKEY - DOM WHSKY-STRT-SM BTCH - 750 ML  ( MS - 16814 )"/>
        <s v="BULLEIT STRAIGHT BOURBON 90 PROOF - DOM WHSKY-STRT-SM BTCH - 375 ML  ( MS - 17085 )"/>
        <s v="BULLEIT STRAIGHT BOURBON 90 PROOF - DOM WHSKY-STRT-SM BTCH - 750 ML  ( MS - 17086 )"/>
        <s v="BULLEIT 10 YEAR KENTUCKY STRAIGHT BOURBN - DOM WHSKY-STRT-SM BTCH - 750 ML  ( MS - 17090 )"/>
        <s v="CLYDE MAY'S ALABAMA STYLE WHISKEY 85P - DOM WHSKY-STRT-BRBN/TN - 750 ML  ( MS - 17510 )"/>
        <s v="EARLY TIMES KENTUCKY - DOM WHSKY-STRT-BRBN/TN - 750 ML  ( MS - 17826 )"/>
        <s v="EARLY TIMES KENTUCKY - DOM WHSKY-STRT-BRBN/TN - 1.75 LTR  ( MS - 17830 )"/>
        <s v="ELIJAH CRAIG SMALL BATCH - DOM WHSKY-STRT-BRBN/TN - 750 ML  ( MS - 17916 )"/>
        <s v="ELIJAH CRAIG SMALL BATCH - DOM WHSKY-STRT-BRBN/TN - 1.75 LTR  ( MS - 17919 )"/>
        <s v="FIGHTING COCK - DOM WHSKY-STRT-BRBN/TN - 750 ML  ( MS - 18276 )"/>
        <s v="FOUR ROSES SMALL BATCH KENTUCKY BOURBON - DOM WHSKY-STRT-SM BTCH - 750 ML  ( MS - 18348 )"/>
        <s v="FOUR ROSES KENTUCKY STRAIGHT BOURBON - DOM WHSKY-STRT-BRBN/TN - 1.75 LTR  ( MS - 18351 )"/>
        <s v="FOUR ROSES KENTUCKY STRAIGHT BOURBON - DOM WHSKY-STRT-BRBN/TN - 750 ML  ( MS - 18352 )"/>
        <s v="HENRY MCKENNA - DOM WHSKY-STRT-BRBN/TN - 750 ML  ( MS - 18566 )"/>
        <s v="HENRY MCKENNA - DOM WHSKY-STRT-BRBN/TN - 1.75 LTR  ( MS - 18568 )"/>
        <s v="J W DANT CHARCOAL PERFECTED - DOM WHSKY-STRT-BRBN/TN - 1.0 LTR  ( MS - 18977 )"/>
        <s v="J W DANT CHARCOAL PERFECTED - DOM WHSKY-STRT-BRBN/TN - 1.75 LTR  ( MS - 18978 )"/>
        <s v="JEFFERSON'S RESERVE STRAIGHT BOURBON - DOM WHSKY-STRT-SM BTCH - 750 ML  ( MS - 19006 )"/>
        <s v="JEFFERSON'S - DOM WHSKY-STRT-BRBN/TN - 750 ML  ( MS - 19009 )"/>
        <s v="JEFFERSON'S OCEAN AGED AT SEA 90 PROOF - DOM WHSKY-STRT-SM BTCH - 750 ML  ( MS - 19017 )"/>
        <s v="JIM BEAM BLACK - DOM WHSKY-STRT-BRBN/TN - 750 ML  ( MS - 19026 )"/>
        <s v="JIM BEAM BLACK - DOM WHSKY-STRT-BRBN/TN - 1.0 LTR  ( MS - 19027 )"/>
        <s v="JIM BEAM - DOM WHSKY-STRT-BRBN/TN - 50 ML  ( MS - 19061 )"/>
        <s v="JIM BEAM - DOM WHSKY-STRT-BRBN/TN - 750 ML  ( MS - 19066 )"/>
        <s v="JIM BEAM - DOM WHSKY-STRT-BRBN/TN - 750 ML TRV  ( MS - 19096 )"/>
        <s v="JIM BEAM DEVIL'S CUT KY STRAIGHT BOURBON - DOM WHSKY-STRT-BRBN/TN - 750 ML  ( MS - 19112 )"/>
        <s v="KNOB CREEK SINGLE BARREL RESERVE - DOM WHSKY-STRT-SM BTCH - 750 ML  ( MS - 19235 )"/>
        <s v="KENTUCKY GENTLEMAN BOURBON - BLEND - DOM WHSKY-BLND - 1.75 LTR  ( MS - 19308 )"/>
        <s v="KENTUCKY TAVERN - DOM WHSKY-STRT-BRBN/TN - 750 ML TRV  ( MS - 19366 )"/>
        <s v="MAKER'S MARK 46 - DOM WHSKY-STRT-BRBN/TN - 750 ML  ( MS - 19486 )"/>
        <s v="MICHTER'S US*1 SMALL BATCH BOURBON - DOM WHSKY-STRT-SM BTCH - 750 ML  ( MS - 19880 )"/>
        <s v="OLD CROW - DOM WHSKY-STRT-BRBN/TN - 750 ML  ( MS - 20246 )"/>
        <s v="OLD CROW - DOM WHSKY-STRT-BRBN/TN - 1.0 LTR  ( MS - 20247 )"/>
        <s v="OLD CROW - DOM WHSKY-STRT-BRBN/TN - 1.75 LTR  ( MS - 20248 )"/>
        <s v="OLD FORESTER - DOM WHSKY-STRT-BRBN/TN - 375 ML  ( MS - 20364 )"/>
        <s v="OLD FORESTER - DOM WHSKY-STRT-BRBN/TN - 750 ML  ( MS - 20366 )"/>
        <s v="OLD FORESTER - DOM WHSKY-STRT-BRBN/TN - 1.0 LTR  ( MS - 20367 )"/>
        <s v="OLD FORESTER - DOM WHSKY-STRT-BRBN/TN - 1.75 LTR  ( MS - 20368 )"/>
        <s v="KENTUCKY TAVERN - DOM WHSKY-STRT-BRBN/TN - 750 ML  ( MS - 20536 )"/>
        <s v="KENTUCKY TAVERN - DOM WHSKY-STRT-BRBN/TN - 1.0 LTR  ( MS - 20537 )"/>
        <s v="KENTUCKY TAVERN - DOM WHSKY-STRT-BRBN/TN - 1.75 LTR  ( MS - 20538 )"/>
        <s v="1792 SMALL BATCH KENTUCKY STRAIGHT BRBN - DOM WHSKY-STRT-SM BTCH - 750 ML  ( MS - 21236 )"/>
        <s v="BENCHMARK OLD # 8 STRAIGHT BOURBON - DOM WHSKY-STRT-BRBN/TN - 750 ML  ( MS - 21480 )"/>
        <s v="BENCHMARK OLD # 8 STRAIGHT BOURBON - DOM WHSKY-STRT-BRBN/TN - 1.75 LTR  ( MS - 21482 )"/>
        <s v="TEN HIGH - DOM WHSKY-STRT-BRBN/TN - 1.0 LTR  ( MS - 21597 )"/>
        <s v="TEN HIGH - DOM WHSKY-STRT-BRBN/TN - 1.75 LTR  ( MS - 21598 )"/>
        <s v="VERY OLD BARTON 6 YEAR 86 PROOF - DOM WHSKY-STRT-BRBN/TN - 750 ML  ( MS - 21876 )"/>
        <s v="VERY OLD BARTON 6 YEAR 86 PROOF - DOM WHSKY-STRT-BRBN/TN - 1.75 LTR  ( MS - 21878 )"/>
        <s v="WILD TURKEY 81 STRAIGHT BOURBON - DOM WHSKY-STRT-BRBN/TN - 750 ML  ( MS - 22121 )"/>
        <s v="WILD TURKEY 81 STRAIGHT BOURBON - DOM WHSKY-STRT-BRBN/TN - 1.75 LTR  ( MS - 22123 )"/>
        <s v="WILD TURKEY 101 STRAIGHT BOURBON - DOM WHSKY-STRT-BRBN/TN - 200 ML  ( MS - 22153 )"/>
        <s v="WILD TURKEY 101 STRAIGHT BOURBON - DOM WHSKY-STRT-BRBN/TN - 375 ML  ( MS - 22154 )"/>
        <s v="WILD TURKEY 101 STRAIGHT BOURBON - DOM WHSKY-STRT-BRBN/TN - 750 ML  ( MS - 22156 )"/>
        <s v="WILD TURKEY 101 STRAIGHT BOURBON - DOM WHSKY-STRT-BRBN/TN - 1.0 LTR  ( MS - 22157 )"/>
        <s v="WILD TURKEY 101 STRAIGHT BOURBON - DOM WHSKY-STRT-BRBN/TN - 1.75 LTR  ( MS - 22158 )"/>
        <s v="WILD TURKEY 101 STRAIGHT BOURBON - DOM WHSKY-STRT-BRBN/TN - 750 ML TRV  ( MS - 22166 )"/>
        <s v="RARE BREED BARREL PROOF - DOM WHSKY-STRT-BRBN/TN - 750 ML  ( MS - 22199 )"/>
        <s v="WOODFORD RSV KENTUCKY STRAIGHT BOURBON - DOM WHSKY-STRT-SM BTCH - 375 ML  ( MS - 22214 )"/>
        <s v="WOODFORD RSV KENTUCKY STRAIGHT BOURBON - DOM WHSKY-STRT-SM BTCH - 750 ML  ( MS - 22215 )"/>
        <s v="WOODFORD RSV KENTUCKY STRAIGHT BOURBON - DOM WHSKY-STRT-SM BTCH - 1.0 LTR  ( MS - 22217 )"/>
        <s v="WOODFORD RSV DOUBLE OAK - DOM WHSKY-STRT-BRBN/TN - 750 ML  ( MS - 22228 )"/>
        <s v="BEAMS 8 STAR - DOM WHSKY-BLND - 375 ML  ( MS - 22784 )"/>
        <s v="BEAMS 8 STAR - DOM WHSKY-BLND - 750 ML  ( MS - 22786 )"/>
        <s v="BEAMS 8 STAR - DOM WHSKY-BLND - 1.0 LTR  ( MS - 22787 )"/>
        <s v="BEAMS 8 STAR - DOM WHSKY-BLND - 1.75 LTR  ( MS - 22788 )"/>
        <s v="GOLD CROWN - DOM WHSKY-BLND - 1.75 LTR  ( MS - 23878 )"/>
        <s v="QUALITY HOUSE BLENDED WHISKEY - DOM WHSKY-BLND - 200 ML  ( MS - 24173 )"/>
        <s v="QUALITY HOUSE BLENDED WHISKEY - DOM WHSKY-BLND - 375 ML  ( MS - 24174 )"/>
        <s v="QUALITY HOUSE BLENDED WHISKEY - DOM WHSKY-BLND - 1.0 LTR  ( MS - 24177 )"/>
        <s v="QUALITY HOUSE BLENDED WHISKEY - DOM WHSKY-BLND - 1.75 LTR  ( MS - 24178 )"/>
        <s v="KENTUCKY DALE BLENDED WHISKEY - DOM WHSKY-BLND - 1.0 LTR  ( MS - 24417 )"/>
        <s v="KENTUCKY DALE BLENDED WHISKEY - DOM WHSKY-BLND - 1.75 LTR  ( MS - 24418 )"/>
        <s v="KESSLER - DOM WHSKY-BLND - 1.75 LTR  ( MS - 24458 )"/>
        <s v="SEAGRAM'S SEVEN CROWN - DOM WHSKY-BLND - 50 ML  ( MS - 25601 )"/>
        <s v="SEAGRAM'S 7 CROWN PET - DOM WHSKY-BLND - 200 ML  ( MS - 25603 )"/>
        <s v="SEAGRAM'S 7 CROWN PET - DOM WHSKY-BLND - 375 ML  ( MS - 25604 )"/>
        <s v="SEAGRAM'S SEVEN CROWN - DOM WHSKY-BLND - 750 ML  ( MS - 25606 )"/>
        <s v="SEAGRAM'S SEVEN CROWN - DOM WHSKY-BLND - 1.0 LTR  ( MS - 25607 )"/>
        <s v="SEAGRAM'S SEVEN CROWN - DOM WHSKY-BLND - 1.75 LTR  ( MS - 25608 )"/>
        <s v="SEAGRAM'S SEVEN CROWN - DOM WHSKY-BLND - 750 ML TRV  ( MS - 25616 )"/>
        <s v="T W SAMUELS BLEND WHISKEY - DOM WHSKY-BLND - 200 ML  ( MS - 25973 )"/>
        <s v="T W SAMUELS BLEND WHISKEY - DOM WHSKY-BLND - 750 ML  ( MS - 25976 )"/>
        <s v="GENTLEMAN JACK - DOM WHSKY-STRT-BRBN/TN - 1.0 LTR  ( MS - 26582 )"/>
        <s v="GENTLEMAN JACK - DOM WHSKY-STRT-BRBN/TN - 375 ML  ( MS - 26585 )"/>
        <s v="GEORGE DICKEL SPECIAL BARREL RESERVE - DOM WHSKY-STRT-SM BTCH - 750 ML  ( MS - 26596 )"/>
        <s v="GEORGE DICKEL CLASSIC RECIPE - DOM WHSKY-STRT-BRBN/TN - 750 ML  ( MS - 26606 )"/>
        <s v="GEORGE DICKEL CLASSIC RECIPE - DOM WHSKY-STRT-BRBN/TN - 1.75 LTR  ( MS - 26608 )"/>
        <s v="GEORGE DICKEL SIGNATURE RECIPE - DOM WHSKY-STRT-BRBN/TN - 750 ML  ( MS - 26656 )"/>
        <s v="GEORGE DICKEL SIGNATURE RECIPE - DOM WHSKY-STRT-BRBN/TN - 1.75 LTR  ( MS - 26658 )"/>
        <s v="JACK DANIELS BLACK LABEL - DOM WHSKY-STRT-BRBN/TN - 375 ML  ( MS - 26820 )"/>
        <s v="JACK DANIELS BLACK LABEL - DOM WHSKY-STRT-BRBN/TN - 50 ML  ( MS - 26821 )"/>
        <s v="JACK DANIELS BLACK LABEL - DOM WHSKY-STRT-BRBN/TN - 100 ML  ( MS - 26822 )"/>
        <s v="JACK DANIELS BLACK LABEL - DOM WHSKY-STRT-BRBN/TN - 375 ML  ( MS - 26824 )"/>
        <s v="JACK DANIELS BLACK LABEL - DOM WHSKY-STRT-BRBN/TN - 1.0 LTR  ( MS - 26827 )"/>
        <s v="JACK DANIELS SINGLE BARREL (WAS DECANTR) - DOM WHSKY-STRT-SM BTCH - 750 ML  ( MS - 26906 )"/>
        <s v="JIM BEAM HONEY - DOM WHSKY-BLND - 50 ML  ( MS - 27408 )"/>
        <s v="BIRD DOG PEACH FLAVORED WHISKEY - DOM WHSKY-BLND - 750 ML  ( MS - 27433 )"/>
        <s v="BRECKENRIDGE BOURBON WHISKEY (COLORADO) - DOM WHSKY-STRT-OTH - 750 ML  ( MS - 27461 )"/>
        <s v="BIRD DOG BLACKBERRY FLAVORED WHISKEY - DOM WHSKY-BLND - 750 ML  ( MS - 27474 )"/>
        <s v="MICHTER'S US*1 AMERICAN WHISKEY - DOM WHSKY-STRT-BRBN/TN - 750 ML  ( MS - 27516 )"/>
        <s v="RED STAG BY JIM BEAM BLACK CHERRY WHISKY - DOM WHSKY-BLND - 750 ML  ( MS - 27544 )"/>
        <s v="KNOB CREEK SMOKED MAPLE KENTUCKY STRGHT - DOM WHSKY-BLND - 750 ML  ( MS - 27604 )"/>
        <s v="TIN CUP AMERICAN WHISKEY (COLORADO) - DOM WHSKY-STRT-OTH - 750 ML  ( MS - 27605 )"/>
        <s v="BIRD DOG APPLE FLAVORED WHISKEY - DOM WHSKY-BLND - 750 ML  ( MS - 27697 )"/>
        <s v="JIM BEAM APPLE FLAVORED WHISKEY - DOM WHSKY-BLND - 50 ML  ( MS - 27780 )"/>
        <s v="HOCHSTADTER'S SLOW AND LOW ROCK &amp; RYE - DOM WHSKY-BLND - 750 ML  ( MS - 74740 )"/>
        <s v="JACK DANIELS TENNESSEE APPLE LIQUEUR PET - DOM WHSKY-BLND - 375 ML  ( MS - 74805 )"/>
        <s v="WILD TURKEY AMERICAN HONEY STING - DOM WHSKY-BLND - 750 ML  ( MS - 77768 )"/>
        <s v="WILD TURKEY AMERICAN HONEY - DOM WHSKY-BLND - 50 ML  ( MS - 77771 )"/>
        <s v="WILD TURKEY AMERICAN HONEY - DOM WHSKY-BLND - 1.0 LTR  ( MS - 77774 )"/>
        <s v="WILD TURKEY AMERICAN HONEY - DOM WHSKY-BLND - 750 ML  ( MS - 77776 )"/>
        <s v="WILD TURKEY AMERICAN HONEY - DOM WHSKY-BLND - 375 ML  ( MS - 77777 )"/>
        <s v="WILD TURKEY AMERICAN HONEY - DOM WHSKY-BLND - 1.75 LTR  ( MS - 77779 )"/>
        <s v="JACK DANIELS TENNESSEE HONEY LIQUEUR - DOM WHSKY-BLND - 50 ML  ( MS - 86668 )"/>
        <s v="JACK DANIELS TENNESSEE HONEY LIQUEUR - DOM WHSKY-BLND - 375 ML  ( MS - 86669 )"/>
        <s v="JACK DANIELS TENNESSEE HONEY LIQUEUR - DOM WHSKY-BLND - 750 ML  ( MS - 86670 )"/>
        <s v="JACK DANIELS TENNESSEE HONEY LIQUEUR - DOM WHSKY-BLND - 1.0 LTR  ( MS - 86672 )"/>
        <s v="JACK DANIELS TENNESSEE FIRE LIQUEUR - DOM WHSKY-BLND - 750 ML  ( MS - 86692 )"/>
        <s v="JACK DANIELS TENNESSEE FIRE LIQUEUR - DOM WHSKY-BLND - 1.0 LTR  ( MS - 86693 )"/>
        <s v="JACK DANIELS TENNESSEE FIRE LIQUEUR - DOM WHSKY-BLND - 375 ML  ( MS - 86698 )"/>
        <s v="SOUTHERN COMFORT 70 (WAS 76 PROOF) - DOM WHSKY-BLND - 375 ML  ( MS - 86884 )"/>
        <s v="SOUTHERN COMFORT 70 (WAS 76 PROOF) - DOM WHSKY-BLND - 750 ML TRV  ( MS - 86885 )"/>
        <s v="SOUTHERN COMFORT 70 (WAS 76 PROOF) - DOM WHSKY-BLND - 750 ML  ( MS - 86886 )"/>
        <s v="SOUTHERN COMFORT 70 (WAS 76 PROOF) - DOM WHSKY-BLND - 1.0 LTR  ( MS - 86887 )"/>
        <s v="SOUTHERN COMFORT 70 (WAS 76 PROOF) - DOM WHSKY-BLND - 1.75 LTR  ( MS - 86888 )"/>
        <s v="SOUTHERN COMFORT 100 - DOM WHSKY-BLND - 750 ML  ( MS - 86916 )"/>
        <s v="SOUTHERN COMFORT 100 - DOM WHSKY-BLND - 1.75 LTR  ( MS - 86918 )"/>
        <s v="BEEFEATER - GIN-CLASSIC-IMP - 750 ML  ( MS - 28086 )"/>
        <s v="BEEFEATER - GIN-CLASSIC-IMP - 1.0 LTR  ( MS - 28087 )"/>
        <s v="BEEFEATER - GIN-CLASSIC-IMP - 1.75 LTR  ( MS - 28088 )"/>
        <s v="BOMBAY - GIN-CLASSIC-IMP - 750 ML  ( MS - 28206 )"/>
        <s v="BOMBAY - GIN-CLASSIC-IMP - 1.0 LTR  ( MS - 28207 )"/>
        <s v="BOMBAY - GIN-CLASSIC-IMP - 1.75 LTR  ( MS - 28208 )"/>
        <s v="BOMBAY SAPPHIRE FLASK BOTTLE - GIN-CLASSIC-IMP - 375 ML  ( MS - 28224 )"/>
        <s v="BOMBAY SAPPHIRE - GIN-CLASSIC-IMP - 1.0 LTR  ( MS - 28233 )"/>
        <s v="BOMBAY SAPPHIRE - GIN-CLASSIC-IMP - 1.75 LTR  ( MS - 28238 )"/>
        <s v="BOODLES 904 PRF GIN - GIN-CLASSIC-IMP - 750 ML  ( MS - 28246 )"/>
        <s v="HENDRICK'S SCOTTISH GIN - GIN-CLASSIC-IMP - 1.75 LTR  ( MS - 28628 )"/>
        <s v="PLYMOUTH - GIN-CLASSIC-IMP - 750 ML  ( MS - 28795 )"/>
        <s v="TANQUERAY - GIN-CLASSIC-IMP - 200 ML  ( MS - 28863 )"/>
        <s v="TANQUERAY - GIN-CLASSIC-IMP - 375 ML  ( MS - 28864 )"/>
        <s v="TANQUERAY - GIN-CLASSIC-IMP - 750 ML  ( MS - 28866 )"/>
        <s v="TANQUERAY - GIN-CLASSIC-IMP - 1.0 LTR  ( MS - 28867 )"/>
        <s v="TANQUERAY - GIN-CLASSIC-IMP - 1.75 LTR  ( MS - 28868 )"/>
        <s v="TANQUERAY RANGPUR DISTILLED GIN - GIN-FLVRD-IMP - 750 ML  ( MS - 28890 )"/>
        <s v="ARISTOCRAT - GIN-CLASSIC-DOM - 1.0 LTR  ( MS - 29097 )"/>
        <s v="ARISTOCRAT - GIN-CLASSIC-DOM - 1.75 LTR  ( MS - 29098 )"/>
        <s v="BARTON GIN - GIN-CLASSIC-DOM - 1.0 LTR  ( MS - 29287 )"/>
        <s v="BARTON GIN - GIN-CLASSIC-DOM - 1.75 LTR  ( MS - 29288 )"/>
        <s v="BRISTOW GIN 700ML - GIN-CLASSIC-DOM - 750 ML  ( MS - 29543 )"/>
        <s v="BURNETT'S GIN - GIN-CLASSIC-DOM - 1.75 LTR  ( MS - 29568 )"/>
        <s v="BURNETT'S GIN - GIN-CLASSIC-DOM - 750 ML TRV  ( MS - 29576 )"/>
        <s v="CROWN RUSSE GIN - GIN-CLASSIC-DOM - 1.0 LTR  ( MS - 29867 )"/>
        <s v="CROWN RUSSE GIN - GIN-CLASSIC-DOM - 1.75 LTR  ( MS - 29868 )"/>
        <s v="GILBEYS GIN - GIN-CLASSIC-DOM - 750 ML  ( MS - 30236 )"/>
        <s v="GILBEYS GIN - GIN-CLASSIC-DOM - 1.75 LTR  ( MS - 30238 )"/>
        <s v="GORDON'S - GIN-CLASSIC-DOM - 750 ML  ( MS - 30316 )"/>
        <s v="GORDON'S - GIN-CLASSIC-DOM - 1.0 LTR  ( MS - 30317 )"/>
        <s v="GORDON'S - GIN-CLASSIC-DOM - 1.75 LTR  ( MS - 30318 )"/>
        <s v="MILES - GIN-CLASSIC-DOM - 200 ML  ( MS - 31293 )"/>
        <s v="MIMS DELUXE - GIN-CLASSIC-DOM - 1.75 LTR  ( MS - 31358 )"/>
        <s v="NEW AMSTERDAM - GIN-CLASSIC-DOM - 1.0 LTR  ( MS - 31470 )"/>
        <s v="NEW AMSTERDAM - GIN-CLASSIC-DOM - 1.75 LTR  ( MS - 31473 )"/>
        <s v="NEW AMSTERDAM - GIN-CLASSIC-DOM - 375 ML  ( MS - 31474 )"/>
        <s v="NEW AMSTERDAM - GIN-CLASSIC-DOM - 750 ML  ( MS - 31475 )"/>
        <s v="SEAGRAM'S DISTILLER'S RESERVE 94 PROOF - GIN-CLASSIC-DOM - 375 ML  ( MS - 32214 )"/>
        <s v="SEAGRAM'S DISTILLER'S RESERVE 94 PROOF - GIN-CLASSIC-DOM - 750 ML  ( MS - 32216 )"/>
        <s v="SEAGRAM'S EXTRA DRY - GIN-CLASSIC-DOM - 100 ML  ( MS - 32232 )"/>
        <s v="SEAGRAM'S EXTRA DRY - GIN-CLASSIC-DOM - 375 ML  ( MS - 32234 )"/>
        <s v="SEAGRAM'S EXTRA DRY - GIN-CLASSIC-DOM - 750 ML TRV  ( MS - 32235 )"/>
        <s v="SEAGRAM'S EXTRA DRY - GIN-CLASSIC-DOM - 750 ML  ( MS - 32236 )"/>
        <s v="SEAGRAM'S EXTRA DRY - GIN-CLASSIC-DOM - 1.0 LTR  ( MS - 32237 )"/>
        <s v="SEAGRAM'S EXTRA DRY - GIN-CLASSIC-DOM - 1.75 LTR  ( MS - 32238 )"/>
        <s v="TAAKA - GIN-CLASSIC-DOM - 200 ML  ( MS - 32413 )"/>
        <s v="TAAKA - GIN-CLASSIC-DOM - 375 ML  ( MS - 32414 )"/>
        <s v="TAAKA - GIN-CLASSIC-DOM - 1.0 LTR  ( MS - 32417 )"/>
        <s v="TAAKA - GIN-CLASSIC-DOM - 1.75 LTR  ( MS - 32418 )"/>
        <s v="SEAGRAM'S GRAPE TWISTED GIN - GIN-FLVRD-DOM - 375 ML  ( MS - 33205 )"/>
        <s v="SEAGRAM TWISTED GIN (W/TWIST LIME FLAVR) - GIN-FLVRD-DOM - 375 ML  ( MS - 33254 )"/>
        <s v="SEAGRAM TWISTED GIN (W/TWIST LIME FLAVR) - GIN-FLVRD-DOM - 750 ML  ( MS - 33256 )"/>
        <s v="SEAGRAM TWISTED GIN (W/TWIST LIME FLAVR) - GIN-FLVRD-DOM - 1.75 LTR  ( MS - 33258 )"/>
        <s v="SEAGRAM'S PINEAPPLE TWISTED GIN - GIN-FLVRD-DOM - 750 ML  ( MS - 33282 )"/>
        <s v="SEAGRAM'S PEACH TWISTED GIN - GIN-FLVRD-DOM - 200 ML  ( MS - 33284 )"/>
        <s v="BUSHMILL BLACK BUSH - IRISH - 750 ML  ( MS - 15526 )"/>
        <s v="JAMESON - IRISH-BLND - 50 ML  ( MS - 15621 )"/>
        <s v="JAMESON - IRISH-BLND - 750 ML  ( MS - 15626 )"/>
        <s v="JAMESON - IRISH-BLND - 1.0 LTR  ( MS - 15627 )"/>
        <s v="JAMESON - IRISH-BLND - 1.75 LTR  ( MS - 15628 )"/>
        <s v="JAMESON - IRISH-BLND - 375 ML  ( MS - 15644 )"/>
        <s v="JAMESON SELECT RESERVE IRISH WHISKEY - IRISH-BLND - 750 ML  ( MS - 15667 )"/>
        <s v="BUSHMILLS IRISH - IRISH - 1.75 LTR  ( MS - 15778 )"/>
        <s v="PROPER NO. TWELVE BLENDED IRISH WHISKEY - IRISH - 750 ML  ( MS - 15830 )"/>
        <s v="REDBREAST IRISH WHISKEY 12 YEAR - IRISH - 750 ML  ( MS - 15856 )"/>
        <s v="SEXTON SINGLE MALT IRISH WHISKEY - IRISH - 750 ML  ( MS - 15865 )"/>
        <s v="TULLAMORE DEW - IRISH-BLND - 750 ML  ( MS - 15940 )"/>
        <s v="SENSEI WHISKEY (JAPAN) - OTH IMP WHSKY - 750 ML  ( MS - 16013 )"/>
        <s v="MONTE ALBAN MEZCAL - TEQUILA-GOLD - 750 ML  ( MS - 89566 )"/>
        <s v="MELLOW CORN - DOM WHSKY-STRT-BRBN/TN - 750 ML  ( MS - 27236 )"/>
        <s v="GEORGIA MOON FRUIT JAR - DOM WHSKY-STRT-OTH - 750 ML  ( MS - 27326 )"/>
        <s v="AMERICAN BORN MOONSHINE APPLE PIE - DOM WHSKY-BLND - 750 ML  ( MS - 27370 )"/>
        <s v="GEORGIA MOON IT'S PEACH (CORN WHISKEY) - DOM WHSKY-BLND - 750 ML  ( MS - 27503 )"/>
        <s v="OLE SMOKY MOONSHINE MOUNTAIN JAVA CREAM - CRDL-COFFEE LQR - 750 ML  ( MS - 80374 )"/>
        <s v="OLE SMOKY TENNESSEE MOONSHINE BLACKBERRY - DOM WHSKY-BLND - 750 ML  ( MS - 86748 )"/>
        <s v="OLE SMOKY TENNESSEE MOONSHINE PEACH - DOM WHSKY-BLND - 750 ML  ( MS - 86753 )"/>
        <s v="OLE SMOKY TENNESSEE MNSHNE WHT LIGHTNIN - DOM WHSKY-STRT-OTH - 750 ML  ( MS - 86771 )"/>
        <s v="OLE SMOKY TENN MOONSHINE APPLE PIE 70P - DOM WHSKY-BLND - 750 ML  ( MS - 86785 )"/>
        <s v="CAPTAIN MORGAN ORG SPICED/BARREL SHAPE - RUM-FLVRD - 1.75 LTR  ( MS - 1799 )"/>
        <s v="MYERS ORIGINAL DARK - RUM-GOLD - 1.75 LTR  ( MS - 42168 )"/>
        <s v="BLUE CHAIR BAY COCONUT RUM - RUM-FLVRD - 750 ML  ( MS - 42242 )"/>
        <s v="BACARDI RESERVA OCHO RUM - RUM-GOLD - 750 ML  ( MS - 42370 )"/>
        <s v="PLANTERAY ORIGINAL DARK TRINIDAD&amp;TOBAGO - RUM-AGED/DARK - 750 ML  ( MS - 42395 )"/>
        <s v="GOSLING BLACK SEAL 80 PROOF - RUM-GOLD - 750 ML  ( MS - 42566 )"/>
        <s v="FLOR DE CANA GRAND RESERVE DARK 7 YEARS - RUM-AGED/DARK - 750 ML  ( MS - 42656 )"/>
        <s v="MT.GAY ECLIPSE DARK - RUM-GOLD - 750 ML  ( MS - 42666 )"/>
        <s v="MT.GAY ECLIPSE DARK - RUM-GOLD - 1.75 LTR  ( MS - 42668 )"/>
        <s v="MALIBU RUM NATURAL COCONUT* - RUM-FLVRD - 375 ML  ( MS - 42714 )"/>
        <s v="MALIBU RUM NATURAL COCONUT* - RUM-FLVRD - 1.0 LTR  ( MS - 42717 )"/>
        <s v="MALIBU RUM NATURAL COCONUT* - RUM-FLVRD - 1.75 LTR  ( MS - 42718 )"/>
        <s v="RON ZACAPA CENTENARIO 23YR SOLERA GRN RS - RUM-AGED/DARK - 750 ML  ( MS - 42777 )"/>
        <s v="PLANTERAY GRAND TERROIR 5Y BARBADOS - RUM-GOLD - 750 ML  ( MS - 42849 )"/>
        <s v="ADMIRAL NELSON'S SPICED RUM - RUM-FLVRD - 750 ML  ( MS - 43026 )"/>
        <s v="BACARDI GOLD DARK RUM - RUM-GOLD - 375 ML  ( MS - 43034 )"/>
        <s v="BACARDI GOLD DARK RUM - RUM-GOLD - 750 ML TRV  ( MS - 43035 )"/>
        <s v="BACARDI GOLD DARK RUM - RUM-GOLD - 750 ML  ( MS - 43036 )"/>
        <s v="BACARDI GOLD DARK RUM - RUM-GOLD - 1.0 LTR  ( MS - 43037 )"/>
        <s v="BACARDI GOLD DARK RUM - RUM-GOLD - 1.75 LTR  ( MS - 43038 )"/>
        <s v="BACARDI GOLD DARK RUM PET - RUM-GOLD - 1.75 LTR  ( MS - 43040 )"/>
        <s v="BACARDI DRAGON BERRY FLAVORED RUM - RUM-FLVRD - 750 ML  ( MS - 43051 )"/>
        <s v="BACARDI COCONUT FLAVORED RUM - RUM-FLVRD - 750 ML  ( MS - 43086 )"/>
        <s v="BACARDI COCONUT FLAVORED RUM - RUM-FLVRD - 1.75 LTR  ( MS - 43088 )"/>
        <s v="BACARDI BLACK RUM - RUM-GOLD - 750 ML  ( MS - 43109 )"/>
        <s v="BACARDI BLACK RUM - RUM-GOLD - 1.75 LTR  ( MS - 43112 )"/>
        <s v="BACARDI SUPERIOR RUM PET - RUM-LIGHT - 1.75 LTR  ( MS - 43120 )"/>
        <s v="BACARDI SUPERIOR RUM - RUM-LIGHT - 50 ML  ( MS - 43121 )"/>
        <s v="BACARDI SUPERIOR RUM - RUM-LIGHT - 375 ML  ( MS - 43124 )"/>
        <s v="BACARDI SUPERIOR RUM - RUM-LIGHT - 750 ML TRV  ( MS - 43125 )"/>
        <s v="BACARDI SUPERIOR RUM - RUM-LIGHT - 750 ML  ( MS - 43126 )"/>
        <s v="BACARDI SUPERIOR RUM - RUM-LIGHT - 1.0 LTR  ( MS - 43127 )"/>
        <s v="BACARDI SUPERIOR RUM - RUM-LIGHT - 1.75 LTR  ( MS - 43128 )"/>
        <s v="BACARDI LIMON RUM SPECIALTY - RUM-FLVRD - 750 ML  ( MS - 43136 )"/>
        <s v="BACARDI LIMON RUM SPECIALTY - RUM-FLVRD - 1.75 LTR  ( MS - 43138 )"/>
        <s v="BACARDI PINEAPPLE FLAVORED RUM - RUM-FLVRD - 750 ML  ( MS - 43145 )"/>
        <s v="BACARDI SPICED RUM - RUM-FLVRD - 750 ML  ( MS - 43205 )"/>
        <s v="CAPTAIN MORGAN SPICED 100 PROOF RUM - RUM-FLVRD - 750 ML  ( MS - 43244 )"/>
        <s v="CAPTAIN MORGAN ORIGINAL SPICED - RUM-FLVRD - 750 ML TRV  ( MS - 43285 )"/>
        <s v="CAPTAIN MORGAN SILVER SPICED - RUM-FLVRD - 750 ML  ( MS - 43296 )"/>
        <s v="CAPTAIN MORGAN COCONUT RUM 70 PROOF - RUM-FLVRD - 750 ML  ( MS - 43299 )"/>
        <s v="CAPTAIN MORGAN PRIVATE STOCK SPICED RUM - RUM-FLVRD - 750 ML  ( MS - 43316 )"/>
        <s v="CAPTAIN MORGAN PRIVATE STOCK SPICED RUM - RUM-FLVRD - 1.75 LTR  ( MS - 43318 )"/>
        <s v="CAPTAIN MORGAN WHITE RUM - RUM-LIGHT - 750 ML  ( MS - 43328 )"/>
        <s v="CAPTAIN MORGAN ORIGINAL SPICED - RUM-FLVRD - 375 ML  ( MS - 43334 )"/>
        <s v="CAPTAIN MORGAN ORIGINAL SPICED - RUM-FLVRD - 750 ML  ( MS - 43336 )"/>
        <s v="CAPTAIN MORGAN ORIGINAL SPICED - RUM-FLVRD - 1.0 LTR  ( MS - 43337 )"/>
        <s v="CASTILLO GOLD PET - RUM-GOLD - 1.75 LTR  ( MS - 43358 )"/>
        <s v="CASTILLO WHITE - RUM-LIGHT - 1.0 LTR  ( MS - 43387 )"/>
        <s v="CASTILLO WHITE PET - RUM-LIGHT - 1.75 LTR  ( MS - 43388 )"/>
        <s v="PARROT BAY COCONUT - RUM-FLVRD - 1.75 LTR  ( MS - 43408 )"/>
        <s v="PARROT BAY COCONUT - RUM-FLVRD - 750 ML  ( MS - 43410 )"/>
        <s v="DIPLOMATICO RESERVA EXCLUSIVA RUM - RUM-AGED/DARK - 750 ML  ( MS - 43641 )"/>
        <s v="BACARDI SUPERIOR RUM - RUM-LIGHT - 200 ML  ( MS - 43831 )"/>
        <s v="RONRICO WHITE - RUM-LIGHT - 1.75 LTR  ( MS - 43848 )"/>
        <s v="BACARDI GOLD DARK RUM - RUM-GOLD - 200 ML  ( MS - 43909 )"/>
        <s v="ARISTOCRAT LIGHT - RUM-LIGHT - 750 ML  ( MS - 44046 )"/>
        <s v="ARISTOCRAT LIGHT - RUM-LIGHT - 1.0 LTR  ( MS - 44047 )"/>
        <s v="ARISTOCRAT LIGHT - RUM-LIGHT - 1.75 LTR  ( MS - 44048 )"/>
        <s v="BARTON LIGHT - RUM-LIGHT - 1.0 LTR  ( MS - 44217 )"/>
        <s v="BARTON LIGHT - RUM-LIGHT - 1.75 LTR  ( MS - 44218 )"/>
        <s v="BURNETT'S SPICED RUM - RUM-FLVRD - 750 ML  ( MS - 44277 )"/>
        <s v="BURNETT'S WHITE RUM - RUM-LIGHT - 1.75 LTR  ( MS - 44280 )"/>
        <s v="BURNETT'S WHITE RUM - RUM-LIGHT - 750 ML  ( MS - 44282 )"/>
        <s v="CALYPSO COCONUT FLAVORED RUM - RUM-FLVRD - 750 ML  ( MS - 44331 )"/>
        <s v="CALYPSO COCONUT FLAVORED RUM - RUM-FLVRD - 1.75 LTR  ( MS - 44333 )"/>
        <s v="CALYPSO SPICED RUM - RUM-FLVRD - 1.75 LTR  ( MS - 44340 )"/>
        <s v="CALYPSO SPICED RUM - RUM-FLVRD - 750 ML  ( MS - 44342 )"/>
        <s v="CALICO JACK COCONUT FLAVORED RUM - RUM-FLVRD - 750 ML  ( MS - 44410 )"/>
        <s v="CALICO JACK COCONUT FLAVORED RUM - RUM-FLVRD - 1.75 LTR  ( MS - 44412 )"/>
        <s v="CRUZAN BANANA FLAVORED V.I. RUM - RUM-FLVRD - 750 ML  ( MS - 44436 )"/>
        <s v="CRUZAN COCONUT FLAVORED V.I. RUM - RUM-FLVRD - 750 ML  ( MS - 44476 )"/>
        <s v="CRUZAN COCONUT FLAVORED V.I. RUM - RUM-FLVRD - 1.0 LTR  ( MS - 44477 )"/>
        <s v="CRUZAN COCONUT FLAVORED V.I. RUM - RUM-FLVRD - 1.75 LTR  ( MS - 44478 )"/>
        <s v="CRUZAN DARK - RUM-AGED/DARK - 750 ML  ( MS - 44486 )"/>
        <s v="CRUZAN DARK - RUM-AGED/DARK - 1.75 LTR  ( MS - 44488 )"/>
        <s v="CRUZAN MANGO FLAVORED RUM - RUM-FLVRD - 750 ML  ( MS - 44499 )"/>
        <s v="CRUZAN PINEAPPLE FLAVORED V.I. RUM - RUM-FLVRD - 750 ML  ( MS - 44506 )"/>
        <s v="CRUZAN WHITE - RUM-LIGHT - 750 ML  ( MS - 44516 )"/>
        <s v="CRUZAN WHITE - RUM-LIGHT - 1.75 LTR  ( MS - 44518 )"/>
        <s v="CRUZAN VANILLA FLAVORED RUM - RUM-FLVRD - 750 ML  ( MS - 44520 )"/>
        <s v="CRUZAN STRAWBERRY GINGER RUM - RUM-FLVRD - 750 ML  ( MS - 44557 )"/>
        <s v="CRUZAN PEACH FLAVORED RUM - RUM-FLVRD - 750 ML  ( MS - 44568 )"/>
        <s v="MONTEGO BAY GOLD - RUM-GOLD - 1.75 LTR  ( MS - 45068 )"/>
        <s v="MONTEGO BAY WHITE RUM (PET) - RUM-LIGHT - 750 ML  ( MS - 45096 )"/>
        <s v="MONTEGO BAY WHITE RUM (PET) - RUM-LIGHT - 1.75 LTR  ( MS - 45098 )"/>
        <s v="MR BOSTON LIGHT - RUM-LIGHT - 1.0 LTR  ( MS - 45217 )"/>
        <s v="SAILOR JERRY SPICED NAVY RUM - RUM-FLVRD - 1.75 LTR  ( MS - 45888 )"/>
        <s v="SAILOR JERRY SPICED RUM PET - RUM-FLVRD - 375 ML  ( MS - 45894 )"/>
        <s v="KRAKEN BLACK SPICED RUM - RUM-FLVRD - 375 ML  ( MS - 46503 )"/>
        <s v="KRAKEN BLACK SPICED RUM - RUM-FLVRD - 750 ML  ( MS - 46504 )"/>
        <s v="KRAKEN BLACK SPICED RUM - RUM-FLVRD - 1.75 LTR  ( MS - 46506 )"/>
        <s v="PLANTERAY PINEAPPLE STIGGINS FANCY 1824 - RUM-FLVRD - 750 ML  ( MS - 76892 )"/>
        <s v="BULLEIT 95 RYE STRAIGHT RYE - DOM WHSKY-STRT-RYE - 375 ML  ( MS - 27021 )"/>
        <s v="BULLEIT 95 RYE STRAIGHT RYE - DOM WHSKY-STRT-RYE - 1.75 LTR  ( MS - 27022 )"/>
        <s v="BULLEIT 95 RYE STRAIGHT RYE - DOM WHSKY-STRT-RYE - 750 ML  ( MS - 27025 )"/>
        <s v="JIM BEAM STRAIGHT RYE - DOM WHSKY-STRT-RYE - 750 ML  ( MS - 27056 )"/>
        <s v="MICHTER'S US*1 STRAIGHT RYE 4+ YEARS - DOM WHSKY-STRT-RYE - 750 ML  ( MS - 27060 )"/>
        <s v="OLD OVERHOLT - DOM WHSKY-STRT-RYE - 750 ML  ( MS - 27066 )"/>
        <s v="RUSSELL'S RESERVE 6YR OLD RYE WHISKEY - DOM WHSKY-STRT-RYE - 750 ML  ( MS - 27126 )"/>
        <s v="ABERFELDY 12 YEAR SINGLE MALT SCOTCH WKY - SCOTCH-SNGL MALT - 750 ML  ( MS - 4000 )"/>
        <s v="ABERLOUR GLENLIVET 12 YEAR OLD SCOTCH - SCOTCH-SNGL MALT - 750 ML  ( MS - 4084 )"/>
        <s v="BALVENIE DOUBLEWOOD SINGLE MALT - SCOTCH-SNGL MALT - 750 ML  ( MS - 4356 )"/>
        <s v="BUCHANAN DELUXE - SCOTCH-BLND-FRGN BTLD - 750 ML  ( MS - 4626 )"/>
        <s v="CHIVAS REGAL - SCOTCH-BLND-FRGN BTLD - 750 ML  ( MS - 4716 )"/>
        <s v="CHIVAS REGAL - SCOTCH-BLND-FRGN BTLD - 1.0 LTR  ( MS - 4717 )"/>
        <s v="CHIVAS REGAL - SCOTCH-BLND-FRGN BTLD - 1.75 LTR  ( MS - 4718 )"/>
        <s v="CHIVAS REGAL - SCOTCH-BLND-FRGN BTLD - 375 ML  ( MS - 4725 )"/>
        <s v="CUTTY SARK - SCOTCH-BLND-FRGN BTLD - 1.75 LTR  ( MS - 4798 )"/>
        <s v="THE DALMORE SINGLE MALT SCOTCH 12YR - SCOTCH-SNGL MALT - 750 ML  ( MS - 4825 )"/>
        <s v="DALWHINNIE SINGLE MALT 15 YEAR - SCOTCH-SNGL MALT - 750 ML  ( MS - 4846 )"/>
        <s v="DEWARS WHITE LABEL - SCOTCH-BLND-FRGN BTLD - 750 ML  ( MS - 4866 )"/>
        <s v="DEWARS WHITE LABEL - SCOTCH-BLND-FRGN BTLD - 1.0 LTR  ( MS - 4867 )"/>
        <s v="DEWARS WHITE LABEL - SCOTCH-BLND-FRGN BTLD - 1.75 LTR  ( MS - 4868 )"/>
        <s v="DEWARS 12 YEAR SPECIAL RESERVE - SCOTCH-BLND-FRGN BTLD - 750 ML  ( MS - 4876 )"/>
        <s v="DEWARS 12 YEAR SPECIAL RESERVE - SCOTCH-BLND-FRGN BTLD - 1.75 LTR  ( MS - 4878 )"/>
        <s v="FAMOUS GROUSE - SCOTCH-BLND-FRGN BTLD - 750 ML  ( MS - 4936 )"/>
        <s v="FAMOUS GROUSE - SCOTCH-BLND-FRGN BTLD - 1.75 LTR  ( MS - 4938 )"/>
        <s v="GLENFIDDICH 12 YEAR SCOTCH - SCOTCH-SNGL MALT - 750 ML  ( MS - 5006 )"/>
        <s v="GLENFIDDICH 12 YEAR SCOTCH - SCOTCH-SNGL MALT - 1.75 LTR  ( MS - 5008 )"/>
        <s v="GLENFIDDICH SOLERA RESERVE SINGLE MALT - SCOTCH-SNGL MALT - 750 ML  ( MS - 5014 )"/>
        <s v="THE GLENLIVET - SCOTCH-SNGL MALT - 375 ML  ( MS - 5034 )"/>
        <s v="THE GLENLIVET - SCOTCH-SNGL MALT - 750 ML  ( MS - 5036 )"/>
        <s v="THE GLENLIVET - SCOTCH-SNGL MALT - 1.0 LTR  ( MS - 5037 )"/>
        <s v="THE GLENLIVET FRENCH OAK RESERVE 15 YR - SCOTCH-SNGL MALT - 750 ML  ( MS - 5061 )"/>
        <s v="GLENMORANGIE LASANTA SCOTCH - SCOTCH-SNGL MALT - 750 ML  ( MS - 5103 )"/>
        <s v="GLENMORANGIE QUINTA RUBAN SCOTCH - SCOTCH-SNGL MALT - 750 ML  ( MS - 5105 )"/>
        <s v="GLENMORANGIE THE ORIGINAL SINGLE MLT 10Y - SCOTCH-SNGL MALT - 750 ML  ( MS - 5133 )"/>
        <s v="GLENFIDDICH ANCIENT RESERVE SINGLE MALT - SCOTCH-SNGL MALT - 750 ML  ( MS - 5157 )"/>
        <s v="HIGHLAND PARK 12YR VIKING HONOUR SNG MLT - SCOTCH-SNGL MALT - 750 ML  ( MS - 5247 )"/>
        <s v="J AND B RARE - SCOTCH-BLND-FRGN BTLD - 1.0 LTR  ( MS - 5289 )"/>
        <s v="J AND B RARE - SCOTCH-BLND-FRGN BTLD - 750 ML  ( MS - 5290 )"/>
        <s v="JOHNNIE WALKER DOUBLE BLACK BLENDED WHSK - SCOTCH-BLND-FRGN BTLD - 750 ML  ( MS - 5318 )"/>
        <s v="JOHNNIE WALKER BLACK - SCOTCH-BLND-FRGN BTLD - 750 ML  ( MS - 5326 )"/>
        <s v="JOHNNIE WALKER BLACK - SCOTCH-BLND-FRGN BTLD - 1.0 LTR  ( MS - 5327 )"/>
        <s v="JOHNNIE WALKER BLUE - SCOTCH-BLND-FRGN BTLD - 750 ML  ( MS - 5329 )"/>
        <s v="JOHNNIE WALKER BLACK - SCOTCH-BLND-FRGN BTLD - 1.75 LTR  ( MS - 5339 )"/>
        <s v="JOHNNIE WALKER RED LABEL - SCOTCH-BLND-FRGN BTLD - 375 ML  ( MS - 5345 )"/>
        <s v="JOHNNIE WALKER RED LABEL - SCOTCH-BLND-FRGN BTLD - 750 ML  ( MS - 5346 )"/>
        <s v="JOHN BARR RESERVE - SCOTCH-BLND-FRGN BTLD - 1.75 LTR  ( MS - 5360 )"/>
        <s v="JOHN BARR RESERVE - SCOTCH-BLND-FRGN BTLD - 750 ML  ( MS - 5362 )"/>
        <s v="LAGAVULIN SINGLE MALT 16 YEAR - SCOTCH-SNGL MALT - 750 ML  ( MS - 5430 )"/>
        <s v="MCCLELLAND'S HIGHLAND - SCOTCH-SNGL MALT - 750 ML  ( MS - 5596 )"/>
        <s v="MONKEY SHOULDER BLENDED MALT SCOTCH WHSK - SCOTCH-BLND-FRGN BTLD - 750 ML  ( MS - 5635 )"/>
        <s v="OBAN SINGLE MALT - SCOTCH-SNGL MALT - 750 ML  ( MS - 5696 )"/>
        <s v="SPEYBURN 10 YEAR SCOTCH BOTTLED SCOTLAND - SCOTCH-SNGL MALT - 750 ML  ( MS - 6105 )"/>
        <s v="JOHNNIE WALKER RED LABEL PET - SCOTCH-BLND-FRGN BTLD - 1.75 LTR  ( MS - 6107 )"/>
        <s v="TOMATIN 12Y - SCOTCH-SNGL MALT - 750 ML  ( MS - 6316 )"/>
        <s v="CLAN MCGREGOR - SCOTCH-BLND-US BTLD - 1.75 LTR  ( MS - 6998 )"/>
        <s v="CRAWFORDS - SCOTCH-BLND-US BTLD - 1.75 LTR  ( MS - 7208 )"/>
        <s v="HIGHLAND MIST - SCOTCH-BLND-US BTLD - 1.0 LTR  ( MS - 8047 )"/>
        <s v="HIGHLAND MIST - SCOTCH-BLND-US BTLD - 1.75 LTR  ( MS - 8048 )"/>
        <s v="HOUSE OF STUART - SCOTCH-BLND-US BTLD - 1.75 LTR  ( MS - 8208 )"/>
        <s v="OLD SMUGGLER - SCOTCH-BLND-US BTLD - 1.75 LTR  ( MS - 9278 )"/>
        <s v="100 PIPERS - SCOTCH-BLND-US BTLD - 750 ML  ( MS - 9366 )"/>
        <s v="100 PIPERS - SCOTCH-BLND-US BTLD - 1.75 LTR  ( MS - 9368 )"/>
        <s v="SCORESBY VERY RARE SCOTCH - SCOTCH-BLND-US BTLD - 1.75 LTR  ( MS - 10008 )"/>
        <s v="SIR MALCOLM RC - SCOTCH-BLND-US BTLD - 1.75 LTR  ( MS - 10098 )"/>
        <s v="BUZZBALLZ CRAN BLASTER - COCKTAILS - 200 ML  ( MS - 57081 )"/>
        <s v="BUZZBALLZ FORBIDDEN APPLE - COCKTAILS - 200 ML  ( MS - 57082 )"/>
        <s v="BUZZBALLZ LOTTA COLADA - COCKTAILS - 200 ML  ( MS - 57083 )"/>
        <s v="BUZZBALLZ STRAWBERRY RUM JOB - COCKTAILS - 200 ML  ( MS - 57095 )"/>
        <s v="BUZZBALLZ TEQUILA RITA - COCKTAILS - 200 ML  ( MS - 57098 )"/>
        <s v="BUZZBALLZ PEACHBALLZ - COCKTAILS - 200 ML  ( MS - 57113 )"/>
        <s v="1800 COCONUT FLAVORED TEQUILA (INFUSED) - TEQUILA-FLAVORED - 375 ML  ( MS - 64932 )"/>
        <s v="1800 COCONUT FLAVORED TEQUILA (INFUSED) - TEQUILA-FLAVORED - 750 ML  ( MS - 64933 )"/>
        <s v="JUAREZ GOLD DSS TEQUILA BASED CORDIAL - TEQUILA-GOLD - 1.75 LTR  ( MS - 75088 )"/>
        <s v="ARISTOCRAT SUPREME WHITE TEQUILA - TEQUILA-BLANCO - 750 ML  ( MS - 87126 )"/>
        <s v="ARISTOCRAT SUPREME WHITE TEQUILA - TEQUILA-BLANCO - 1.0 LTR  ( MS - 87127 )"/>
        <s v="ARISTOCRAT SUPREME WHITE TEQUILA - TEQUILA-BLANCO - 1.75 LTR  ( MS - 87128 )"/>
        <s v="CABO WABO BLANCO WHITE TEQUILA - TEQUILA-BLANCO - 750 ML  ( MS - 87250 )"/>
        <s v="CASA NOBLE TEQUILA CRYSTAL SILVER TEQ - TEQUILA-BLANCO - 750 ML  ( MS - 87266 )"/>
        <s v="CAZADORES BLANCO TEQUILA WHITE - TEQUILA-BLANCO - 750 ML  ( MS - 87306 )"/>
        <s v="CORAZON DE AGAVE BLANCO WHITE TEQUILA - TEQUILA-BLANCO - 750 ML  ( MS - 87380 )"/>
        <s v="JOSE CUERVO ESPECIAL SILVER - TEQUILA-BLANCO - 200 ML  ( MS - 87402 )"/>
        <s v="JOSE CUERVO ESPECIAL SILVER - TEQUILA-BLANCO - 375 ML  ( MS - 87403 )"/>
        <s v="JOSE CUERVO ESPECIAL SILVER - TEQUILA-BLANCO - 750 ML  ( MS - 87408 )"/>
        <s v="JOSE CUERVO ESPECIAL SILVER - TEQUILA-BLANCO - 1.0 LTR  ( MS - 87409 )"/>
        <s v="JOSE CUERVO ESPECIAL SILVER - TEQUILA-BLANCO - 1.75 LTR  ( MS - 87410 )"/>
        <s v="JOSE CUERVO TRADICIONAL PLATA EDITION - TEQUILA-BLANCO - 750 ML  ( MS - 87416 )"/>
        <s v="1800 BLANCO - TEQUILA-BLANCO - 200 ML  ( MS - 87507 )"/>
        <s v="1800 BLANCO - TEQUILA-BLANCO - 375 ML  ( MS - 87509 )"/>
        <s v="1800 BLANCO - TEQUILA-BLANCO - 750 ML  ( MS - 87510 )"/>
        <s v="1800 BLANCO - TEQUILA-BLANCO - 1.75 LTR  ( MS - 87513 )"/>
        <s v="EL JIMADOR SILVER TEQUILA (WAS BLANCO) - TEQUILA-BLANCO - 750 ML  ( MS - 87586 )"/>
        <s v="FAMILIA CAMARENA SILVER TEQUILA - TEQUILA-BLANCO - 50 ML  ( MS - 87640 )"/>
        <s v="FAMILIA CAMARENA SILVER TEQUILA - TEQUILA-BLANCO - 200 ML  ( MS - 87641 )"/>
        <s v="FAMILIA CAMARENA SILVER TEQUILA - TEQUILA-BLANCO - 375 ML  ( MS - 87642 )"/>
        <s v="EXOTICO BLANCO TEQUILA - TEQUILA-BLANCO - 750 ML  ( MS - 87646 )"/>
        <s v="JUAREZ - TEQUILA-BLANCO - 1.75 LTR  ( MS - 87938 )"/>
        <s v="LUNAZUL BLANCO TEQUILA - TEQUILA-BLANCO - 750 ML  ( MS - 88018 )"/>
        <s v="MCCORMICK SILVER TEQUILA - TEQUILA-BLANCO - 1.75 LTR  ( MS - 88058 )"/>
        <s v="MILAGRO SILVER - TEQUILA-BLANCO - 750 ML  ( MS - 88116 )"/>
        <s v="MONTEZUMA - TEQUILA-BLANCO - 1.75 LTR  ( MS - 88148 )"/>
        <s v="OLMECA ALTOS PLATA 100% DE AGAVE TEQUILA - TEQUILA-BLANCO - 750 ML  ( MS - 88186 )"/>
        <s v="OLMECA ALTOS PLATA 100% DE AGAVE TEQUILA - TEQUILA-BLANCO - 1.75 LTR  ( MS - 88188 )"/>
        <s v="OLMECA ALTOS PLATA 100% DE AGAVE TEQUILA - TEQUILA-BLANCO - 375 ML  ( MS - 88189 )"/>
        <s v="OLMECA ALTOS REPOSADO 100% DE AGAVE TEQ - TEQUILA-REPOSADO - 375 ML  ( MS - 88255 )"/>
        <s v="PATRON SILVER TEQUILA - TEQUILA-BLANCO - 50 ML  ( MS - 88291 )"/>
        <s v="PATRON SILVER TEQUILA - TEQUILA-BLANCO - 375 ML  ( MS - 88294 )"/>
        <s v="PATRON SILVER TEQUILA - TEQUILA-BLANCO - 750 ML  ( MS - 88296 )"/>
        <s v="PATRON SILVER TEQUILA - TEQUILA-BLANCO - 1.75 LTR  ( MS - 88298 )"/>
        <s v="GRAN PATRON PLATINUM SILVER TEQUILA - TEQUILA-BLANCO - 750 ML  ( MS - 88300 )"/>
        <s v="HORNITOS LIME SHOT TEQUILA (WHITE) - TEQUILA-FLAVORED - 750 ML  ( MS - 88540 )"/>
        <s v="HORNITOS PLATA WHITE TEQUILA - TEQUILA-BLANCO - 750 ML  ( MS - 88548 )"/>
        <s v="SAUZA HACIENDA SILVER TEQUILA - TEQUILA-BLANCO - 750 ML  ( MS - 88556 )"/>
        <s v="SAUZA TRES GENERACIONES PLATA WHITE - TEQUILA-BLANCO - 750 ML  ( MS - 88566 )"/>
        <s v="TORADA - TEQUILA-BLANCO - 750 ML  ( MS - 88736 )"/>
        <s v="TORADA - TEQUILA-BLANCO - 1.0 LTR  ( MS - 88737 )"/>
        <s v="TORADA - TEQUILA-BLANCO - 1.75 LTR  ( MS - 88738 )"/>
        <s v="TWO FINGERS - TEQUILA-BLANCO - 750 ML  ( MS - 88796 )"/>
        <s v="HORNITOS BLACK BARREL ANEJO TEQUILA - TEQUILA-ANEJO - 750 ML  ( MS - 88841 )"/>
        <s v="EL TORO GOLD TEQUILA - TEQUILA-GOLD - 1.0 LTR  ( MS - 89011 )"/>
        <s v="ARISTOCRAT SUPREME GOLD TEQUILA - TEQUILA-GOLD - 750 ML  ( MS - 89066 )"/>
        <s v="ARISTOCRAT SUPREME GOLD TEQUILA - TEQUILA-GOLD - 1.0 LTR  ( MS - 89067 )"/>
        <s v="CAZADORES ANEJO GOLD TEQUILA - TEQUILA-ANEJO - 750 ML  ( MS - 89099 )"/>
        <s v="CAZADORES REPOSADO GOLD TEQUILA - TEQUILA-REPOSADO - 750 ML  ( MS - 89121 )"/>
        <s v="CABO WABO REPOSADO GOLD TEQUILA - TEQUILA-REPOSADO - 750 ML  ( MS - 89139 )"/>
        <s v="DON JULIO ANEJO TEQUILA GOLD - TEQUILA-ANEJO - 750 ML  ( MS - 89175 )"/>
        <s v="CASAMIGOS REPOSADO TEQUILA 100% AGAVE - TEQUILA-REPOSADO - 750 ML  ( MS - 89177 )"/>
        <s v="EL MAYOR REPOSADO - TEQUILA-REPOSADO - 750 ML  ( MS - 89182 )"/>
        <s v="CUERVO ESPECIAL - TEQUILA-GOLD - 50 ML  ( MS - 89191 )"/>
        <s v="CUERVO ESPECIAL - TEQUILA-GOLD - 200 ML  ( MS - 89193 )"/>
        <s v="CUERVO ESPECIAL FLASK BOTTLE - TEQUILA-GOLD - 375 ML  ( MS - 89194 )"/>
        <s v="CUERVO ESPECIAL - TEQUILA-GOLD - 750 ML  ( MS - 89196 )"/>
        <s v="CUERVO ESPECIAL - TEQUILA-GOLD - 1.0 LTR  ( MS - 89197 )"/>
        <s v="CUERVO ESPECIAL - TEQUILA-GOLD - 1.75 LTR  ( MS - 89198 )"/>
        <s v="1800 REPOSADO TEQUILA - TEQUILA-REPOSADO - 375 ML  ( MS - 89204 )"/>
        <s v="1800 REPOSADO TEQUILA - TEQUILA-REPOSADO - 750 ML  ( MS - 89206 )"/>
        <s v="1800 REPOSADO TEQUILA - TEQUILA-REPOSADO - 1.75 LTR  ( MS - 89208 )"/>
        <s v="JOSE CUERVO TRADICIONAL - TEQUILA-GOLD - 750 ML  ( MS - 89215 )"/>
        <s v="CORRALEJO REPOSADO GOLD TEQUILA - TEQUILA-REPOSADO - 750 ML  ( MS - 89242 )"/>
        <s v="EL JIMADOR REPOSADO TEQUILA - TEQUILA-REPOSADO - 1.75 LTR  ( MS - 89268 )"/>
        <s v="EL JIMADOR REPOSADO TEQUILA - TEQUILA-REPOSADO - 750 ML  ( MS - 89278 )"/>
        <s v="EXOTICO REPOSADO TEQUILA - TEQUILA-REPOSADO - 750 ML  ( MS - 89443 )"/>
        <s v="LUNAZUL REPOSADO TEQUILA - TEQUILA-REPOSADO - 750 ML  ( MS - 89468 )"/>
        <s v="MAESTRO DOBEL DIAMANTE REPOSADO TEQUILA - TEQUILA-REPOSADO - 750 ML  ( MS - 89488 )"/>
        <s v="MARGARITAVILLE GOLD TEQUILA - TEQUILA-GOLD - 1.0 LTR  ( MS - 89497 )"/>
        <s v="FAMILIA CAMARENA REPOSADO TEQUILA - TEQUILA-REPOSADO - 375 ML  ( MS - 89532 )"/>
        <s v="MCCORMICK GOLD TEQUILA - TEQUILA-GOLD - 1.75 LTR  ( MS - 89538 )"/>
        <s v="MONTEZUMA - TEQUILA-GOLD - 750 ML  ( MS - 89576 )"/>
        <s v="MONTEZUMA - TEQUILA-GOLD - 1.75 LTR  ( MS - 89578 )"/>
        <s v="MILAGRO REPOSADO - TEQUILA-REPOSADO - 750 ML  ( MS - 89583 )"/>
        <s v="OLMECA ALTOS REPOSADO 100% DE AGAVE TEQ - TEQUILA-REPOSADO - 750 ML  ( MS - 89610 )"/>
        <s v="OLMECA ALTOS REPOSADO 100% DE AGAVE TEQ - TEQUILA-REPOSADO - 1.75 LTR  ( MS - 89621 )"/>
        <s v="PATRON REPOSADO - TEQUILA-REPOSADO - 375 ML  ( MS - 89624 )"/>
        <s v="PATRON ANEJO - TEQUILA-ANEJO - 375 ML  ( MS - 89644 )"/>
        <s v="SAUZA HACIENDA GOLD TEQUILA - TEQUILA-GOLD - 1.0 LTR  ( MS - 89787 )"/>
        <s v="HORNITOS REPOSADO TEQUILA - TEQUILA-REPOSADO - 750 ML  ( MS - 89836 )"/>
        <s v="HORNITOS REPOSADO TEQUILA - TEQUILA-REPOSADO - 1.75 LTR  ( MS - 89838 )"/>
        <s v="SAUZA TRES GENERACIONES ANEJO GOLD TEQ - TEQUILA-ANEJO - 750 ML  ( MS - 89846 )"/>
        <s v="TORADA REPOSADO - TEQUILA-REPOSADO - 750 ML  ( MS - 89886 )"/>
        <s v="TORADA REPOSADO - TEQUILA-REPOSADO - 1.75 LTR  ( MS - 89888 )"/>
        <s v="TWO FINGERS - TEQUILA-GOLD - 750 ML  ( MS - 89946 )"/>
        <s v="BELVEDERE PURE ORGANIC VODKA - VODKA-CLASSIC-IMP - 1.75 LTR  ( MS - 33418 )"/>
        <s v="BELVEDERE PURE ORGANIC VODKA - VODKA-CLASSIC-IMP - 375 ML  ( MS - 33423 )"/>
        <s v="SVEDKA MANGO PINEAPPLE FLAVORED VODKA - VODKA-FLVRD-IMP - 750 ML  ( MS - 33658 )"/>
        <s v="SVEDKA STRAWBERRY LEMONADE FLAVORED VOD - VODKA-FLVRD-IMP - 750 ML  ( MS - 33663 )"/>
        <s v="EXCLUSIV 1 VODKA MOLDOVA - VODKA-CLASSIC-IMP - 200 ML  ( MS - 33706 )"/>
        <s v="EXCLUSIV 1 VODKA MOLDOVA - VODKA-CLASSIC-IMP - 750 ML  ( MS - 33708 )"/>
        <s v="EXCLUSIV 1 VODKA MOLDOVA - VODKA-CLASSIC-IMP - 1.75 LTR  ( MS - 33709 )"/>
        <s v="ABSOLUT - VODKA-CLASSIC-IMP - 50 ML  ( MS - 34001 )"/>
        <s v="ABSOLUT - VODKA-CLASSIC-IMP - 200 ML  ( MS - 34003 )"/>
        <s v="ABSOLUT - VODKA-CLASSIC-IMP - 375 ML  ( MS - 34004 )"/>
        <s v="ABSOLUT - VODKA-CLASSIC-IMP - 750 ML  ( MS - 34006 )"/>
        <s v="ABSOLUT - VODKA-CLASSIC-IMP - 1.0 LTR  ( MS - 34007 )"/>
        <s v="ABSOLUT - VODKA-CLASSIC-IMP - 1.75 LTR  ( MS - 34008 )"/>
        <s v="ABSOLUT PEACH - VODKA-FLVRD-IMP - 750 ML  ( MS - 34014 )"/>
        <s v="ABSOLUT PEPPAR - VODKA-FLVRD-IMP - 750 ML  ( MS - 34026 )"/>
        <s v="ABSOLUT CITRON - VODKA-FLVRD-IMP - 750 ML  ( MS - 34030 )"/>
        <s v="ABSOLUT CITRON - VODKA-FLVRD-IMP - 1.75 LTR  ( MS - 34032 )"/>
        <s v="ABSOLUT PEARS - VODKA-FLVRD-IMP - 750 ML  ( MS - 34036 )"/>
        <s v="ABSOLUT RASPBERRY FLAVORED VODKA - VODKA-FLVRD-IMP - 750 ML  ( MS - 34052 )"/>
        <s v="ABSOLUT VANILIA - VODKA-FLVRD-IMP - 750 ML  ( MS - 34076 )"/>
        <s v="ABSOLUT MANDRIN FLAVORED VODKA - VODKA-FLVRD-IMP - 750 ML  ( MS - 34116 )"/>
        <s v="CRYSTAL HEAD VODKA (CANADA) - VODKA-CLASSIC-IMP - 750 ML  ( MS - 34122 )"/>
        <s v="CIROC SNAP FROST VODKA - VODKA-CLASSIC-IMP - 200 ML  ( MS - 34164 )"/>
        <s v="EFFEN DUTCH VODKA - VODKA-CLASSIC-IMP - 750 ML  ( MS - 34188 )"/>
        <s v="CIROC SNAP FROST VODKA - VODKA-CLASSIC-IMP - 50 ML  ( MS - 34194 )"/>
        <s v="CIROC SNAP FROST VODKA - VODKA-CLASSIC-IMP - 375 ML  ( MS - 34197 )"/>
        <s v="CIROC SNAP FROST VODKA - VODKA-CLASSIC-IMP - 1.75 LTR  ( MS - 34201 )"/>
        <s v="GREY GOOSE LE CITRON FLAVORED VODKA - VODKA-FLVRD-IMP - 750 ML  ( MS - 34267 )"/>
        <s v="BURNETT'S VODKA 80 PROOF - VODKA-CLASSIC-DOM - 50 ML  ( MS - 34297 )"/>
        <s v="GREY GOOSE IMPORTED VODKA - VODKA-CLASSIC-IMP - 200 ML  ( MS - 34359 )"/>
        <s v="FRIS 80 SKANDIA VODKA DENMARK - VODKA-CLASSIC-IMP - 750 ML  ( MS - 34366 )"/>
        <s v="GREY GOOSE IMPORTED VODKA - VODKA-CLASSIC-IMP - 1.0 LTR  ( MS - 34422 )"/>
        <s v="GREY GOOSE IMPORTED VODKA - VODKA-CLASSIC-IMP - 375 ML  ( MS - 34423 )"/>
        <s v="GREY GOOSE IMPORTED VODKA - VODKA-CLASSIC-IMP - 1.75 LTR  ( MS - 34425 )"/>
        <s v="GREY GOOSE IMPORTED VODKA - VODKA-CLASSIC-IMP - 750 ML  ( MS - 34433 )"/>
        <s v="GREY GOOSE VODKA L'ORANGE - VODKA-FLVRD-IMP - 750 ML  ( MS - 34436 )"/>
        <s v="KETEL ONE CITROEN VODKA - VODKA-FLVRD-IMP - 750 ML  ( MS - 34449 )"/>
        <s v="KETEL ONE DUTCH VODKA - VODKA-CLASSIC-IMP - 375 ML  ( MS - 34454 )"/>
        <s v="KETEL ONE DUTCH VODKA - VODKA-CLASSIC-IMP - 750 ML  ( MS - 34456 )"/>
        <s v="KETEL ONE DUTCH VODKA - VODKA-CLASSIC-IMP - 1.0 LTR  ( MS - 34457 )"/>
        <s v="KETEL ONE DUTCH VODKA - VODKA-CLASSIC-IMP - 1.75 LTR  ( MS - 34458 )"/>
        <s v="MONOPOLOWA WHITE LABEL (OLD LABEL) - VODKA-CLASSIC-IMP - 1.0 LTR  ( MS - 34510 )"/>
        <s v="SOBIESKI POLISH VODKA - VODKA-CLASSIC-IMP - 1.75 LTR  ( MS - 34516 )"/>
        <s v="PEARL VODKA - VODKA-CLASSIC-DOM - 750 ML  ( MS - 34546 )"/>
        <s v="PEARL VODKA - VODKA-CLASSIC-DOM - 1.75 LTR  ( MS - 34566 )"/>
        <s v="PINNACLE VODKA - VODKA-CLASSIC-DOM - 750 ML  ( MS - 34579 )"/>
        <s v="LUKSUSOWA POTATO - VODKA-CLASSIC-IMP - 750 ML  ( MS - 34596 )"/>
        <s v="LUKSUSOWA POTATO - VODKA-CLASSIC-IMP - 1.75 LTR  ( MS - 34598 )"/>
        <s v="GREY GOOSE LA POIRE FLAVORED VODKA - VODKA-FLVRD-IMP - 750 ML  ( MS - 34605 )"/>
        <s v="PINNACLE 100 PROOF VODKA - VODKA-CLASSIC-DOM - 750 ML  ( MS - 34649 )"/>
        <s v="SOBIESKI POLISH VODKA - VODKA-CLASSIC-IMP - 750 ML  ( MS - 34690 )"/>
        <s v="PINNACLE VODKA - VODKA-CLASSIC-DOM - 375 ML  ( MS - 34698 )"/>
        <s v="PEARL POMEGRANATE FLAVORED VODKA DSS - VODKA-FLVRD-DOM - 750 ML  ( MS - 34702 )"/>
        <s v="STOLI CITROS - VODKA-FLVRD-IMP - 750 ML  ( MS - 34713 )"/>
        <s v="STOLI OHRANJ VODKA - VODKA-FLVRD-IMP - 750 ML  ( MS - 34736 )"/>
        <s v="STOLI 80 - VODKA-CLASSIC-IMP - 750 ML  ( MS - 34746 )"/>
        <s v="STOLI 80 - VODKA-CLASSIC-IMP - 1.0 LTR  ( MS - 34747 )"/>
        <s v="STOLI 80 - VODKA-CLASSIC-IMP - 1.75 LTR  ( MS - 34748 )"/>
        <s v="REYKA ICELAND VODKA - VODKA-CLASSIC-IMP - 750 ML  ( MS - 34753 )"/>
        <s v="REYKA ICELAND VODKA - VODKA-CLASSIC-IMP - 1.75 LTR  ( MS - 34759 )"/>
        <s v="STOLI BLUEBERI BLUEBERRY VODKA - VODKA-FLVRD-IMP - 750 ML  ( MS - 34786 )"/>
        <s v="SVEDKA SWEDISH VODKA - VODKA-CLASSIC-IMP - 1.0 LTR  ( MS - 34819 )"/>
        <s v="SVEDKA SWEDISH VODKA - VODKA-CLASSIC-IMP - 750 ML  ( MS - 34820 )"/>
        <s v="TANQUERAY STERLING - VODKA-CLASSIC-IMP - 750 ML  ( MS - 34856 )"/>
        <s v="STOLI RAZBERI FLAVORED VODKA - VODKA-FLVRD-IMP - 750 ML  ( MS - 34870 )"/>
        <s v="STOLI VANIL FLAVORED VODKA - VODKA-FLVRD-IMP - 750 ML  ( MS - 34880 )"/>
        <s v="THREE OLIVES VODKA - VODKA-CLASSIC-IMP - 1.75 LTR  ( MS - 34919 )"/>
        <s v="THREE OLIVES GRAPE FLV VODKA - VODKA-FLVRD-IMP - 750 ML  ( MS - 34995 )"/>
        <s v="ARISTOCRAT SUPREME - VODKA-CLASSIC-DOM - 200 ML  ( MS - 35083 )"/>
        <s v="ARISTOCRAT SUPREME - VODKA-CLASSIC-DOM - 375 ML  ( MS - 35084 )"/>
        <s v="ARISTOCRAT SUPREME - VODKA-CLASSIC-DOM - 750 ML TRV  ( MS - 35085 )"/>
        <s v="ARISTOCRAT SUPREME - VODKA-CLASSIC-DOM - 1.0 LTR  ( MS - 35087 )"/>
        <s v="ARISTOCRAT SUPREME - VODKA-CLASSIC-DOM - 1.75 LTR  ( MS - 35088 )"/>
        <s v="PINNACLE VODKA - VODKA-CLASSIC-DOM - 1.0 LTR  ( MS - 35242 )"/>
        <s v="PINNACLE VODKA - VODKA-CLASSIC-DOM - 750 ML TRV  ( MS - 35289 )"/>
        <s v="BARTON - VODKA-CLASSIC-DOM - 1.0 LTR  ( MS - 35317 )"/>
        <s v="BARTON - VODKA-CLASSIC-DOM - 1.75 LTR  ( MS - 35318 )"/>
        <s v="ABSOLUT MANGO FLAVORED VODKA - VODKA-FLVRD-IMP - 750 ML  ( MS - 35354 )"/>
        <s v="BLUE ICE POTATO VODKA - VODKA-CLASSIC-DOM - 750 ML  ( MS - 35356 )"/>
        <s v="BLUE ICE POTATO VODKA - VODKA-CLASSIC-DOM - 1.75 LTR  ( MS - 35358 )"/>
        <s v="BURNETT'S VODKA 80 PROOF - VODKA-CLASSIC-DOM - 750 ML TRV  ( MS - 35410 )"/>
        <s v="BURNETT'S VODKA 80 PROOF - VODKA-CLASSIC-DOM - 200 ML  ( MS - 35413 )"/>
        <s v="BURNETT'S VODKA 80 PROOF - VODKA-CLASSIC-DOM - 750 ML  ( MS - 35416 )"/>
        <s v="BURNETT'S VODKA 80 PROOF - VODKA-CLASSIC-DOM - 1.0 LTR  ( MS - 35417 )"/>
        <s v="PINNACLE 100 PROOF VODKA - VODKA-CLASSIC-DOM - 1.75 LTR  ( MS - 35529 )"/>
        <s v="CATHEAD VODKA - VODKA-CLASSIC-DOM - 750 ML  ( MS - 35592 )"/>
        <s v="PINNACLE WHIPPED CREAM FLAVORED VODKA - VODKA-FLVRD-IMP - 750 ML  ( MS - 35626 )"/>
        <s v="CROWN RUSSE (PET) - VODKA-CLASSIC-DOM - 375 ML  ( MS - 35644 )"/>
        <s v="CROWN RUSSE - VODKA-CLASSIC-DOM - 1.0 LTR  ( MS - 35647 )"/>
        <s v="CROWN RUSSE (PET) - VODKA-CLASSIC-DOM - 1.75 LTR  ( MS - 35648 )"/>
        <s v="PEARL CUCUMBER FLAVORED VODKA DSS - VODKA-FLVRD-DOM - 750 ML  ( MS - 35699 )"/>
        <s v="CATHEAD VODKA - VODKA-CLASSIC-DOM - 1.75 LTR  ( MS - 35762 )"/>
        <s v="PINNACLE CAKE FLAVORED VODKA (DSS) - VODKA-FLVRD-IMP - 750 ML  ( MS - 35780 )"/>
        <s v="DOBRA - VODKA-CLASSIC-DOM - 200 ML  ( MS - 35813 )"/>
        <s v="DOBRA - VODKA-CLASSIC-DOM - 1.75 LTR  ( MS - 35818 )"/>
        <s v="PINNACLE PINEAPPLE FLAVORED VODKA - VODKA-FLVRD-IMP - 750 ML  ( MS - 35953 )"/>
        <s v="PINNACLE PEACH FLAVORED VODKA (DSS) - VODKA-FLVRD-IMP - 750 ML  ( MS - 36015 )"/>
        <s v="GILBEYS VODKA* - VODKA-CLASSIC-DOM - 1.0 LTR  ( MS - 36097 )"/>
        <s v="DEEP EDDY VODKA - VODKA-CLASSIC-DOM - 750 ML  ( MS - 36122 )"/>
        <s v="DEEP EDDY VODKA - VODKA-CLASSIC-DOM - 1.75 LTR  ( MS - 36124 )"/>
        <s v="PINNACLE SALTED CARAMEL FLVD VODKA (DSS) - VODKA-FLVRD-IMP - 750 ML  ( MS - 36165 )"/>
        <s v="HANGAR 1 VODKA - VODKA-CLASSIC-DOM - 750 ML  ( MS - 36261 )"/>
        <s v="ABSOLUT GRAPEFRUIT FLAVORED VODKA - VODKA-FLVRD-IMP - 750 ML  ( MS - 36769 )"/>
        <s v="CIROC SNAP FROST VODKA - VODKA-CLASSIC-IMP - 1.0 LTR  ( MS - 36870 )"/>
        <s v="CIROC SNAP FROST VODKA - VODKA-CLASSIC-IMP - 750 ML  ( MS - 36871 )"/>
        <s v="MCCORMICK - VODKA-CLASSIC-DOM - 1.0 LTR  ( MS - 36887 )"/>
        <s v="MCCORMICK - VODKA-CLASSIC-DOM - 1.75 LTR  ( MS - 36908 )"/>
        <s v="NEW AMSTERDAM VODKA - VODKA-CLASSIC-DOM - 50 ML  ( MS - 36965 )"/>
        <s v="NEW AMSTERDAM VODKA - VODKA-CLASSIC-DOM - 100 ML  ( MS - 36966 )"/>
        <s v="NEW AMSTERDAM VODKA - VODKA-CLASSIC-DOM - 200 ML  ( MS - 36967 )"/>
        <s v="NEW AMSTERDAM VODKA FLASK - VODKA-CLASSIC-DOM - 375 ML  ( MS - 36968 )"/>
        <s v="NEW AMSTERDAM VODKA - VODKA-CLASSIC-DOM - 1.0 LTR  ( MS - 36970 )"/>
        <s v="NEW AMSTERDAM VODKA - VODKA-CLASSIC-DOM - 1.75 LTR  ( MS - 36971 )"/>
        <s v="OCEAN VODKA (HAWAII) - VODKA-CLASSIC-DOM - 750 ML  ( MS - 37040 )"/>
        <s v="ELIT IMPORTED VODKA - VODKA-CLASSIC-IMP - 750 ML  ( MS - 37063 )"/>
        <s v="MR BOSTON - VODKA-CLASSIC-DOM - 1.0 LTR  ( MS - 37067 )"/>
        <s v="POPOV 80PRF PREMIUM BLND VODKA SPECIALTY - VODKA-CLASSIC-DOM - 1.75 LTR  ( MS - 37418 )"/>
        <s v="RAIN VODKA - VODKA-CLASSIC-DOM - 750 ML  ( MS - 37586 )"/>
        <s v="SEAGRAM'S EXTRA SMOOTH VODKA - VODKA-CLASSIC-DOM - 750 ML  ( MS - 37886 )"/>
        <s v="SEAGRAM'S EXTRA SMOOTH VODKA - VODKA-CLASSIC-DOM - 1.0 LTR  ( MS - 37887 )"/>
        <s v="SEAGRAM'S EXTRA SMOOTH VODKA - VODKA-CLASSIC-DOM - 1.75 LTR  ( MS - 37890 )"/>
        <s v="SKOL - VODKA-CLASSIC-DOM - 1.75 LTR  ( MS - 37938 )"/>
        <s v="SKYY - VODKA-CLASSIC-DOM - 375 ML  ( MS - 37984 )"/>
        <s v="SKYY - VODKA-CLASSIC-DOM - 750 ML  ( MS - 37986 )"/>
        <s v="SKYY - VODKA-CLASSIC-DOM - 1.0 LTR  ( MS - 37987 )"/>
        <s v="SKYY - VODKA-CLASSIC-DOM - 1.75 LTR  ( MS - 37988 )"/>
        <s v="SMIRNOFF - VODKA-CLASSIC-DOM - 50 ML  ( MS - 37991 )"/>
        <s v="SMIRNOFF - VODKA-CLASSIC-DOM - 200 ML  ( MS - 37993 )"/>
        <s v="SMIRNOFF - VODKA-CLASSIC-DOM - 375 ML  ( MS - 37994 )"/>
        <s v="SMIRNOFF - VODKA-CLASSIC-DOM - 750 ML  ( MS - 37996 )"/>
        <s v="SMIRNOFF - VODKA-CLASSIC-DOM - 1.0 LTR  ( MS - 37997 )"/>
        <s v="TAAKA - VODKA-CLASSIC-DOM - 50 ML  ( MS - 38061 )"/>
        <s v="TAAKA - VODKA-CLASSIC-DOM - 200 ML  ( MS - 38063 )"/>
        <s v="TAAKA - VODKA-CLASSIC-DOM - 750 ML  ( MS - 38066 )"/>
        <s v="TAAKA - VODKA-CLASSIC-DOM - 1.0 LTR  ( MS - 38067 )"/>
        <s v="TAAKA - VODKA-CLASSIC-DOM - 1.75 LTR  ( MS - 38068 )"/>
        <s v="TAAKA - VODKA-CLASSIC-DOM - 100 ML  ( MS - 38069 )"/>
        <s v="TAAKA - VODKA-CLASSIC-DOM - 750 ML TRV  ( MS - 38076 )"/>
        <s v="PLATINUM 7X VODKA (WAS TAAKA PLATINUM) - VODKA-CLASSIC-DOM - 200 ML  ( MS - 38083 )"/>
        <s v="PLATINUM 7X VODKA (WAS TAAKA PLATINUM) - VODKA-CLASSIC-DOM - 375 ML  ( MS - 38084 )"/>
        <s v="PLATINUM 7X VODKA (WAS TAAKA PLATINUM) - VODKA-CLASSIC-DOM - 750 ML  ( MS - 38086 )"/>
        <s v="PLATINUM 7X VODKA (WAS TAAKA PLATINUM) - VODKA-CLASSIC-DOM - 1.75 LTR  ( MS - 38088 )"/>
        <s v="360 VODKA - VODKA-CLASSIC-DOM - 750 ML  ( MS - 38169 )"/>
        <s v="360 VODKA - VODKA-CLASSIC-DOM - 1.75 LTR  ( MS - 38170 )"/>
        <s v="TITO HANDMADE TEXAS VODKA - VODKA-CLASSIC-DOM - 375 ML  ( MS - 38174 )"/>
        <s v="TITO HANDMADE TEXAS VODKA - VODKA-CLASSIC-DOM - 750 ML  ( MS - 38176 )"/>
        <s v="TITO HANDMADE TEXAS VODKA - VODKA-CLASSIC-DOM - 1.0 LTR  ( MS - 38177 )"/>
        <s v="TITO HANDMADE TEXAS VODKA - VODKA-CLASSIC-DOM - 1.75 LTR  ( MS - 38178 )"/>
        <s v="TITO HANDMADE TEXAS VODKA - VODKA-CLASSIC-DOM - 200 ML  ( MS - 38179 )"/>
        <s v="TITO'S HANDMADE VODKA/12B-SHRINKWRAP SLV - VODKA-CLASSIC-DOM - 50 ML  ( MS - 38194 )"/>
        <s v="WHEATLEY VODKA - VODKA-CLASSIC-DOM - 1.75 LTR  ( MS - 38519 )"/>
        <s v="BURNETT'S VODKA 100 PROOF - VODKA-CLASSIC-DOM - 1.75 LTR  ( MS - 39175 )"/>
        <s v="CATHEAD BITTER ORANGE FLAVORED VODKA - VODKA-FLVRD-DOM - 750 ML  ( MS - 39348 )"/>
        <s v="CATHEAD BITTER ORANGE FLAVORED VODKA - VODKA-FLVRD-DOM - 1.0 LTR  ( MS - 39349 )"/>
        <s v="NEW AMSTERDAM VODKA - VODKA-CLASSIC-DOM - 375 ML  ( MS - 39465 )"/>
        <s v="TAAKA APPLE FLAVORED VODKA - VODKA-FLVRD-DOM - 750 ML  ( MS - 39806 )"/>
        <s v="SMIRNOFF - VODKA-CLASSIC-DOM - 375 ML  ( MS - 39864 )"/>
        <s v="SMIRNOFF - VODKA-CLASSIC-DOM - 750 ML  ( MS - 39866 )"/>
        <s v="SMIRNOFF - VODKA-CLASSIC-DOM - 1.75 LTR  ( MS - 39868 )"/>
        <s v="TAAKA - VODKA-CLASSIC-DOM - 200 ML  ( MS - 39883 )"/>
        <s v="TAAKA - VODKA-CLASSIC-DOM - 375 ML  ( MS - 39884 )"/>
        <s v="TAAKA - VODKA-CLASSIC-DOM - 750 ML  ( MS - 39886 )"/>
        <s v="TAAKA - VODKA-CLASSIC-DOM - 1.0 LTR  ( MS - 39887 )"/>
        <s v="DEEP EDDY PEACH FLAVORED VODKA - VODKA-FLVRD-DOM - 750 ML  ( MS - 39922 )"/>
        <s v="TAAKA PINEAPPLE FLAVORED VODKA - VODKA-FLVRD-DOM - 750 ML  ( MS - 40040 )"/>
        <s v="DEEP EDDY LEMON FLAVORED VODKA - VODKA-FLVRD-DOM - 750 ML  ( MS - 40053 )"/>
        <s v="NEW AMSTERDAM MANGO FLAVORED VODKA - VODKA-FLVRD-DOM - 375 ML  ( MS - 40070 )"/>
        <s v="BURNETT'S RED BERRY FLAVORED VODKA - VODKA-FLVRD-DOM - 750 ML  ( MS - 40131 )"/>
        <s v="DEEP EDDY CRANBERRY FLAVORED VODKA - VODKA-FLVRD-DOM - 750 ML  ( MS - 40152 )"/>
        <s v="NEW AMSTERDAM PINEAPPLE FLAVORED VODKA - VODKA-FLVRD-DOM - 50 ML  ( MS - 40189 )"/>
        <s v="NEW AMSTERDAM PINEAPPLE FLAVORED VODKA - VODKA-FLVRD-DOM - 200 ML  ( MS - 40191 )"/>
        <s v="NEW AMSTERDAM PINEAPPLE FLAVORED VODKA - VODKA-FLVRD-DOM - 375 ML  ( MS - 40192 )"/>
        <s v="NEW AMSTERDAM PINEAPPLE FLAVORED VODKA - VODKA-FLVRD-DOM - 1.75 LTR  ( MS - 40195 )"/>
        <s v="NEW AMSTERDAM COCONUT FLAVORED VODKA - VODKA-FLVRD-DOM - 375 ML  ( MS - 40288 )"/>
        <s v="NEW AMSTERDAM COCONUT FLAVORED VODKA - VODKA-FLVRD-DOM - 1.75 LTR  ( MS - 40291 )"/>
        <s v="NEW AMSTERDAM PEACH FLAVORED VODKA - VODKA-FLVRD-DOM - 1.75 LTR  ( MS - 40313 )"/>
        <s v="NEW AMSTERDAM RED BERRY FLAVORED VODKA - VODKA-FLVRD-DOM - 1.75 LTR  ( MS - 40315 )"/>
        <s v="DEEP EDDY RUBY RED GRAPEFRUIT FLVRD VOD - VODKA-FLVRD-DOM - 750 ML  ( MS - 40327 )"/>
        <s v="DEEP EDDY SWEET TEA FLAVORED VODKA - VODKA-FLVRD-DOM - 750 ML  ( MS - 40331 )"/>
        <s v="BURNETT'S STRAWBERRY BANANA FLAVORED VOD - VODKA-FLVRD-DOM - 750 ML  ( MS - 40359 )"/>
        <s v="TAAKA PEACH FLAVORED VODKA - VODKA-FLVRD-DOM - 375 ML  ( MS - 40492 )"/>
        <s v="TAAKA PEACH FLAVORED VODKA - VODKA-FLVRD-DOM - 750 ML  ( MS - 40589 )"/>
        <s v="NEW AMSTERDAM PEACH FLAVORED VODKA - VODKA-FLVRD-DOM - 50 ML  ( MS - 40590 )"/>
        <s v="NEW AMSTERDAM PEACH FLAVORED VODKA - VODKA-FLVRD-DOM - 200 ML  ( MS - 40592 )"/>
        <s v="NEW AMSTERDAM PEACH FLAVORED VODKA - VODKA-FLVRD-DOM - 375 ML  ( MS - 40593 )"/>
        <s v="NEW AMSTERDAM RED BERRY FLAVORED VODKA - VODKA-FLVRD-DOM - 50 ML  ( MS - 40595 )"/>
        <s v="NEW AMSTERDAM RED BERRY FLAVORED VODKA - VODKA-FLVRD-DOM - 200 ML  ( MS - 40597 )"/>
        <s v="NEW AMSTERDAM RED BERRY FLAVORED VODKA - VODKA-FLVRD-DOM - 375 ML  ( MS - 40598 )"/>
        <s v="TAAKA FRUIT PUNCH FLAVORED VODKA - VODKA-FLVRD-DOM - 750 ML  ( MS - 40714 )"/>
        <s v="TAAKA WHIPPED CREAM FLAVORED VODKA - VODKA-FLVRD-DOM - 750 ML  ( MS - 40726 )"/>
        <s v="SMIRNOFF SILVER - VODKA-CLASSIC-DOM - 750 ML  ( MS - 40926 )"/>
        <s v="SMIRNOFF SILVER - VODKA-CLASSIC-DOM - 1.75 LTR  ( MS - 40928 )"/>
        <s v="TAAKA - VODKA-CLASSIC-DOM - 750 ML  ( MS - 41006 )"/>
        <s v="TAAKA - VODKA-CLASSIC-DOM - 1.75 LTR  ( MS - 41008 )"/>
        <s v="360 DOUBLE CHOCOLATE FLAVORED VODKA - VODKA-FLVRD-DOM - 750 ML  ( MS - 41019 )"/>
        <s v="FIREFLY SWEET TEA VODKA - VODKA-FLVRD-DOM - 750 ML  ( MS - 41209 )"/>
        <s v="BURNETT'S STRAWBERRY FLAVORED VODKA - VODKA-FLVRD-DOM - 750 ML  ( MS - 41226 )"/>
        <s v="BURNETT'S BLUEBERRY FLAVORED VODKA - VODKA-FLVRD-DOM - 750 ML  ( MS - 41271 )"/>
        <s v="BURNETT'S PEACH FLAVORED VODKA - VODKA-FLVRD-DOM - 750 ML  ( MS - 41294 )"/>
        <s v="BURNETT'S WATERMELON FLAVORED VODKA - VODKA-FLVRD-DOM - 750 ML  ( MS - 41320 )"/>
        <s v="BURNETT'S CITRUS FLAVORED VODKA - VODKA-FLVRD-DOM - 1.75 LTR  ( MS - 41328 )"/>
        <s v="BURNETT'S PINEAPPLE FLAVORED VODKA - VODKA-FLVRD-DOM - 750 ML  ( MS - 41413 )"/>
        <s v="360 SORRENTO LEMON FLAVORED VODKA - VODKA-FLVRD-DOM - 750 ML  ( MS - 41467 )"/>
        <s v="CATHEAD HONEYSUCKLE FLAVORED VODKA - VODKA-FLVRD-DOM - 750 ML  ( MS - 41570 )"/>
        <s v="UV BLUE RASPBERRY FLAVORED VODKA - VODKA-FLVRD-DOM - 750 ML  ( MS - 41693 )"/>
        <s v="TAAKA PINK LEMONADE FLAVORED VODKA - VODKA-FLVRD-DOM - 750 ML  ( MS - 41785 )"/>
        <s v="360 MADAGASCAR VANILLA FLAVORED VODKA - VODKA-FLVRD-DOM - 750 ML  ( MS - 41940 )"/>
        <s v="360 GEORGIA PEACH FLAVORED VODKA - VODKA-FLVRD-DOM - 750 ML  ( MS - 41943 )"/>
        <s v="BURNETT'S WHIPPED CREAM FLAVORED VODKA - VODKA-FLVRD-DOM - 750 ML  ( MS - 42031 )"/>
        <s v="CIROC VS FRENCH BRANDY - BRNDY/CGNC-IMP - 1.0 LTR  ( MS - 51109 )"/>
        <s v="CIROC APPLE FLAVORED VODKA SPECIALTY - VODKA-FLVRD-IMP - 50 ML  ( MS - 64509 )"/>
        <s v="CIROC APPLE FLAVORED VODKA SPECIALTY - VODKA-FLVRD-IMP - 375 ML  ( MS - 64511 )"/>
        <s v="CIROC APPLE FLAVORED VODKA SPECIALTY - VODKA-FLVRD-IMP - 750 ML  ( MS - 64512 )"/>
        <s v="CIROC PINEAPPLE FLAVOR VODKA SPECIALTY - VODKA-FLVRD-IMP - 200 ML  ( MS - 64571 )"/>
        <s v="CIROC PINEAPPLE FLAVOR VODKA SPECIALTY - VODKA-FLVRD-IMP - 375 ML  ( MS - 64572 )"/>
        <s v="CIROC PINEAPPLE FLAVOR VODKA SPECIALTY - VODKA-FLVRD-IMP - 750 ML  ( MS - 64573 )"/>
        <s v="CIROC PEACH FLAVORED VODKA SPECIALTY - VODKA-FLVRD-IMP - 50 ML  ( MS - 64710 )"/>
        <s v="CIROC PEACH FLAVORED VODKA SPECIALTY - VODKA-FLVRD-IMP - 375 ML  ( MS - 64711 )"/>
        <s v="CIROC PEACH FLAVORED VODKA SPECIALTY - VODKA-FLVRD-IMP - 1.75 LTR  ( MS - 64714 )"/>
        <s v="CIROC PEACH FLAVORED VODKA SPECIALTY - VODKA-FLVRD-IMP - 1.0 LTR  ( MS - 64715 )"/>
        <s v="CIROC PEACH FLAVORED VODKA SPECIALTY - VODKA-FLVRD-IMP - 750 ML  ( MS - 64716 )"/>
        <s v="CIROC PEACH FLAVORED VODKA SPECIALTY - VODKA-FLVRD-IMP - 200 ML  ( MS - 64722 )"/>
        <s v="CIROC COCONUT FLAVORED VODKA SPECIALTY - VODKA-FLVRD-IMP - 375 ML  ( MS - 64741 )"/>
        <s v="CIROC COCONUT FLAVORED VODKA SPECIALTY - VODKA-FLVRD-IMP - 200 ML  ( MS - 64746 )"/>
        <s v="CIROC COCONUT FLAVORED VODKA SPECIALTY - VODKA-FLVRD-IMP - 750 ML  ( MS - 64750 )"/>
        <s v="CIROC RED BERRY FLAVORED VODKA SPECIALTY - VODKA-FLVRD-IMP - 1.0 LTR  ( MS - 64752 )"/>
        <s v="CIROC RED BERRY FLAVORED VODKA SPECIALTY - VODKA-FLVRD-IMP - 750 ML  ( MS - 64755 )"/>
        <s v="CIROC RED BERRY FLAVORED VODKA SPECIALTY - VODKA-FLVRD-IMP - 200 ML  ( MS - 64759 )"/>
        <s v="CIROC RED BERRY FLAVORED VODKA SPECIALTY - VODKA-FLVRD-IMP - 50 ML  ( MS - 64761 )"/>
        <s v="CIROC RED BERRY FLAVORED VODKA SPECIALTY - VODKA-FLVRD-IMP - 375 ML  ( MS - 64762 )"/>
        <s v="CIROC RED BERRY FLAVORED VODKA SPECIALTY - VODKA-FLVRD-IMP - 1.75 LTR  ( MS - 64767 )"/>
        <s v="SMIRNOFF CHERRY FLAVORED (DSS) - VODKA-FLVRD-DOM - 750 ML  ( MS - 77637 )"/>
        <s v="SMIRNOFF CITRUS FLAVORED (DSS) - VODKA-FLVRD-DOM - 750 ML  ( MS - 77647 )"/>
        <s v="SMIRNOFF GREEN APPLE FLAVORED (DSS) - VODKA-FLVRD-DOM - 750 ML  ( MS - 77674 )"/>
        <s v="SMIRNOFF KISSED CARAMEL FLAVORED (DSS) - VODKA-FLVRD-DOM - 750 ML  ( MS - 77683 )"/>
        <s v="SMIRNOFF PINEAPPLE FLAVORED (DSS) - VODKA-FLVRD-DOM - 750 ML  ( MS - 77714 )"/>
        <s v="SMIRNOFF STRAWBERRY FLAVORED (DSS) - VODKA-FLVRD-DOM - 750 ML  ( MS - 77842 )"/>
        <s v="SMIRNOFF VANILLA FLAVORED (DSS) - VODKA-FLVRD-DOM - 750 ML  ( MS - 77847 )"/>
        <s v="SMIRNOFF WHIPPED CREAM FLAVORED (DSS) - VODKA-FLVRD-DOM - 750 ML  ( MS - 77858 )"/>
        <s v="CASAMIGOS BLANCO TEQUILA 100% AGAVE - TEQUILA-BLANCO - 750 ML  ( MS - 87280 )"/>
        <s v="PAUL MASSON GRANDE AMBER RED BERRY BRNDY - BRNDY/CGNC-DOM - 375 ML  ( MS - 56804 )"/>
        <s v="OLE SMOKY TENNESSEE MOONSHINE ORG UNAGED - DOM WHSKY-STRT-OTH - 750 ML  ( MS - 27331 )"/>
        <s v="CANADIAN RICH &amp; RARE APPLE FLAVORED - CAN-US BLND-US BTLD - 750 ML  ( MS - 12863 )"/>
        <s v="TUACA LIQUORE ORIGINALE - CRDL-LQR&amp;SPC-CRM - 750 ML  ( MS - 77786 )"/>
        <s v="CANADIAN MIST PET EASY POUR PSL LABEL - CAN-US BLND-US BTLD - 1.75 LTR  ( MS - 12478 )"/>
        <s v="99 BANANAS SCHNAPPS - CRDL-SNPS-OTH - 50 ML  ( MS - 84172 )"/>
        <s v="OLD GRAND DAD SPECIAL SELECT - DOM WHSKY-STRT-BRBN/TN - 750 ML  ( MS - 20116 )"/>
        <s v="CHI-CHI'S RUBY RED MARGARITA - COCKTAILS - 1.75 LTR  ( MS - 57179 )"/>
        <s v="JOSE CUERVO AUTHENTIC PINK LEMONADE - COCKTAILS - 1.75 LTR  ( MS - 58874 )"/>
        <s v="1800 ULTIMATE RASPBERRY MARGARITA R-T-D - COCKTAILS - 1.75 LTR  ( MS - 59159 )"/>
        <s v="GLENFIDDICH 14Y BARREL RS IN NEW OAK BRL - SCOTCH-SNGL MALT - 750 ML  ( MS - 5159 )"/>
        <s v="NEW AMSTERDAM VODKA - VODKA-CLASSIC-DOM - 750 ML  ( MS - 39466 )"/>
        <s v="GRAND MARNIER - CRDL-LQR&amp;SPC-OTH - 1.0 LTR  ( MS - 65127 )"/>
        <s v="NEW AMSTERDAM APPLE FLAVORED VODKA - VODKA-FLVRD-DOM - 50 ML  ( MS - 39915 )"/>
        <s v="NEW AMSTERDAM APPLE FLAVORED VODKA - VODKA-FLVRD-DOM - 200 ML  ( MS - 39916 )"/>
        <s v="NEW AMSTERDAM APPLE FLAVORED VODKA - VODKA-FLVRD-DOM - 375 ML  ( MS - 39917 )"/>
        <s v="NEW AMSTERDAM APPLE FLAVORED VODKA - VODKA-FLVRD-DOM - 750 ML  ( MS - 39918 )"/>
        <s v="NEW AMSTERDAM APPLE FLAVORED VODKA - VODKA-FLVRD-DOM - 1.75 LTR  ( MS - 39919 )"/>
        <s v="NEW AMSTERDAM MANGO FLAVORED VODKA - VODKA-FLVRD-DOM - 1.75 LTR  ( MS - 40073 )"/>
        <s v="USHER'S GREEN STRIPED - SCOTCH-BLND-US BTLD - 1.75 LTR  ( MS - 10278 )"/>
        <s v="CROWN ROYAL VANILLA FLAVORED WHISKY - CAN-US BLND-US BTLD - 200 ML  ( MS - 10789 )"/>
        <s v="CROWN ROYAL VANILLA FLAVORED WHISKY - CAN-US BLND-US BTLD - 375 ML  ( MS - 10790 )"/>
        <s v="EVAN WILLIAMS PEACH - DOM WHSKY-BLND - 750 ML  ( MS - 73748 )"/>
        <s v="HARTLEY BRANDY (ITALY) - BRNDY/CGNC-DOM - 750 ML  ( MS - 52656 )"/>
        <s v="REDEMPTION RYE - DOM WHSKY-STRT-RYE - 750 ML  ( MS - 27079 )"/>
        <s v="EL JIMADOR SILVER TEQUILA (WAS BLANCO) - TEQUILA-BLANCO - 1.75 LTR  ( MS - 87588 )"/>
        <s v="PAUL MASSON GRANDE AMBER VS BRANDY PET - BRNDY/CGNC-DOM - 100 ML  ( MS - 52199 )"/>
        <s v="SVEDKA SWEDISH VODKA PET - VODKA-CLASSIC-IMP - 375 ML  ( MS - 36482 )"/>
        <s v="E &amp; J APPLE (BRANDY W/APPLE LIQUEUR) - BRNDY/CGNC-DOM - 200 ML  ( MS - 73753 )"/>
        <s v="E &amp; J PEACH (BRANDY W/PEACH LIQUEUR) - BRNDY/CGNC-DOM - 200 ML  ( MS - 73760 )"/>
        <s v="CIROC MANGO FLAVORED VODKA SPECIALTY - VODKA-FLVRD-IMP - 375 ML  ( MS - 64913 )"/>
        <s v="CIROC MANGO FLAVORED VODKA SPECIALTY - VODKA-FLVRD-IMP - 750 ML  ( MS - 64914 )"/>
        <s v="OLD CHARTER 8 YEAR - DOM WHSKY-STRT-BRBN/TN - 750 ML TRV  ( MS - 20165 )"/>
        <s v="OLD CHARTER 8 YEAR - DOM WHSKY-STRT-BRBN/TN - 750 ML  ( MS - 20166 )"/>
        <s v="OLD CHARTER 8 YEAR - DOM WHSKY-STRT-BRBN/TN - 1.0 LTR  ( MS - 20167 )"/>
        <s v="OLD CHARTER 8 YEAR - DOM WHSKY-STRT-BRBN/TN - 1.75 LTR  ( MS - 20168 )"/>
        <s v="OLD CHARTER 8 YEAR - DOM WHSKY-STRT-BRBN/TN - 1.75 LTR  ( MS - 20169 )"/>
        <s v="JAMIESON PRICHARD'S SWEET LUCY - CRDL-LQR&amp;SPC-WHSKY SPCTY - 750 ML  ( MS - 86746 )"/>
        <s v="PLANTERAY EXTRA OLD 20Y ANNIVERSARY RUM - RUM-AGED/DARK - 750 ML  ( MS - 42851 )"/>
        <s v="FRIS 80 SKANDIA VODKA DENMARK - VODKA-CLASSIC-IMP - 1.75 LTR  ( MS - 34368 )"/>
        <s v="CLYDE MAY'S STRAIGHT BOURBON 92 PROOF - DOM WHSKY-STRT-BRBN/TN - 750 ML  ( MS - 17520 )"/>
        <s v="TIN CUP AMERICAN WHISKEY (COLORADO) - DOM WHSKY-STRT-OTH - 1.75 LTR  ( MS - 27884 )"/>
        <s v="OLD CAMP PEACH PECAN WHISKEY (DSS) - DOM WHSKY-BLND - 750 ML  ( MS - 86821 )"/>
        <s v="OLE SMOKY TENN MNSH HUNCH PUNCH LGHT 80P - DOM WHSKY-BLND - 750 ML  ( MS - 86751 )"/>
        <s v="OLE SMOKY TENN MOONSHINE BLUE FLAME - DOM WHSKY-STRT-OTH - 750 ML  ( MS - 86851 )"/>
        <s v="HORNITOS PLATA WHITE TEQUILA - TEQUILA-BLANCO - 375 ML  ( MS - 88549 )"/>
        <s v="PAUL MASSON GRANDE AMBER APPLE FLAVORED - BRNDY/CGNC-DOM - 750 ML  ( MS - 56793 )"/>
        <s v="PAUL MASSON GRANDE AMBER PINEAPPLE FLVRD - BRNDY/CGNC-DOM - 750 ML  ( MS - 56798 )"/>
        <s v="JIM BEAM DOUBLE OAK KENTUCKY STRAIGHT BB - DOM WHSKY-STRT-BRBN/TN - 750 ML  ( MS - 19048 )"/>
        <s v="WOODFORD RSV KENTUCKY STRAIGHT RYE - DOM WHSKY-STRT-RYE - 750 ML  ( MS - 27130 )"/>
        <s v="E &amp; J PEACH (BRANDY W/PEACH LIQUEUR) - BRNDY/CGNC-DOM - 375 ML  ( MS - 73761 )"/>
        <s v="THE GLENLIVET FOUNDERS RESERVE 80 PROOF - SCOTCH-SNGL MALT - 750 ML  ( MS - 5153 )"/>
        <s v="THE MACALLAN DOUBLE CASK 12Y HIGHLAND SM - SCOTCH-SNGL MALT - 750 ML  ( MS - 5555 )"/>
        <s v="AVION SILVER TEQUILA - TEQUILA-BLANCO - 375 ML  ( MS - 87152 )"/>
        <s v="AVION REPOSADO TEQUILA - TEQUILA-REPOSADO - 750 ML  ( MS - 89030 )"/>
        <s v="E &amp; J APPLE (BRANDY W/APPLE LIQUEUR) - BRNDY/CGNC-DOM - 1.75 LTR  ( MS - 73757 )"/>
        <s v="EFFEN BLOOD ORANGE FLAVORED VODKA - VODKA-FLVRD-IMP - 750 ML  ( MS - 36468 )"/>
        <s v="CROWN ROYAL VANILLA FLAVORED WHISKY - CAN-US BLND-US BTLD - 1.0 LTR  ( MS - 10792 )"/>
        <s v="REVEL STOKE HARDCORE ROASTED APPLE WHK - CAN-US BLND-US BTLD - 750 ML  ( MS - 14484 )"/>
        <s v="WILD TURKEY 81 STRAIGHT BOURBON - DOM WHSKY-STRT-BRBN/TN - 375 ML  ( MS - 22120 )"/>
        <s v="CROWN ROYAL VANILLA FLAVORED WHISKY - CAN-US BLND-US BTLD - 1.75 LTR  ( MS - 10793 )"/>
        <s v="BLUE CHAIR KEY LIME RUM CREAM - CRDL-CRM LQR - 50 ML  ( MS - 80014 )"/>
        <s v="BLUE CHAIR KEY LIME RUM CREAM - CRDL-CRM LQR - 750 ML  ( MS - 80015 )"/>
        <s v="BIRD DOG STRAWBERRY FLAVORED WHISKEY - DOM WHSKY-BLND - 750 ML  ( MS - 27920 )"/>
        <s v="CANE RUN ESTATE ORIGINAL RUM (WHITE) - RUM-LIGHT - 750 ML  ( MS - 43565 )"/>
        <s v="CANE RUN ESTATE ORIGINAL RUM (WHITE) - RUM-LIGHT - 1.75 LTR  ( MS - 43567 )"/>
        <s v="OLE SMOKY TENN MOONSHINE APPLE PIE 70P - DOM WHSKY-BLND - 50 ML  ( MS - 86739 )"/>
        <s v="OLE SMOKY TENN MNSH HUNCH PUNCH LGHT 80P - DOM WHSKY-BLND - 50 ML  ( MS - 86828 )"/>
        <s v="99 PINEAPPLE SCHNAPPS LIQUEUR - CRDL-SNPS-OTH - 50 ML  ( MS - 84197 )"/>
        <s v="DEEP EDDY RUBY RED GRAPEFRUIT FLVRD VOD - VODKA-FLVRD-DOM - 1.75 LTR  ( MS - 40329 )"/>
        <s v="HERRADURA REPOSADO - TEQUILA-REPOSADO - 750 ML  ( MS - 89339 )"/>
        <s v="HERRADURA SILVER - TEQUILA-BLANCO - 750 ML  ( MS - 87849 )"/>
        <s v="ABSOLUT LIME FLAVORED VODKA - VODKA-FLVRD-IMP - 750 ML  ( MS - 33467 )"/>
        <s v="SVEDKA BLUE RASPBERRY FLAVORED VODKA - VODKA-FLVRD-IMP - 750 ML  ( MS - 36576 )"/>
        <s v="CIROC APPLE FLAVORED VODKA SPECIALTY - VODKA-FLVRD-IMP - 1.75 LTR  ( MS - 64514 )"/>
        <s v="CIROC PINEAPPLE FLAVOR VODKA SPECIALTY - VODKA-FLVRD-IMP - 1.75 LTR  ( MS - 64575 )"/>
        <s v="NEW AMSTERDAM RASPBERRY FLAVORED VODKA - VODKA-FLVRD-DOM - 750 ML  ( MS - 36618 )"/>
        <s v="NEW AMSTERDAM RASPBERRY FLAVORED VODKA - VODKA-FLVRD-DOM - 375 ML  ( MS - 36617 )"/>
        <s v="HORNITOS REPOSADO TEQUILA - TEQUILA-REPOSADO - 375 ML  ( MS - 89834 )"/>
        <s v="REDEMPTION BOURBON STRAIGHT BOURBON WHSK - DOM WHSKY-STRT-BRBN/TN - 750 ML  ( MS - 21222 )"/>
        <s v="REDEMPTION HIGH RYE STRAIGHT BOURBON - DOM WHSKY-STRT-BRBN/TN - 750 ML  ( MS - 21226 )"/>
        <s v="WOODFORD RSV KENTUCKY STRAIGHT BOURBON - DOM WHSKY-STRT-SM BTCH - 50 ML  ( MS - 22209 )"/>
        <s v="GENTLEMAN JACK - DOM WHSKY-STRT-BRBN/TN - 50 ML  ( MS - 26581 )"/>
        <s v="JIM BEAM BLACK REPLICA - DOM WHSKY-STRT-BRBN/TN - 375 ML  ( MS - 19029 )"/>
        <s v="CATHEAD VODKA - VODKA-CLASSIC-DOM - 1.0 LTR  ( MS - 36671 )"/>
        <s v="CATHEAD HONEYSUCKLE FLAVORED VODKA - VODKA-FLVRD-DOM - 1.0 LTR  ( MS - 39761 )"/>
        <s v="WOODFORD RSV KENTUCKY STRAIGHT BOURBON - DOM WHSKY-STRT-SM BTCH - 1.75 LTR  ( MS - 22207 )"/>
        <s v="GEORGIA BLUE BLACK LABEL BOURBON (MS) - DOM WHSKY-STRT-OTH - 750 ML  ( MS - 28047 )"/>
        <s v="NEW AMSTERDAM LEMON FLAVORED VODKA - VODKA-FLVRD-DOM - 750 ML  ( MS - 39725 )"/>
        <s v="E &amp; J VANILLA (BRANDY W/VANILLA LIQUEUR) - BRNDY/CGNC-DOM - 375 ML  ( MS - 73779 )"/>
        <s v="E &amp; J VANILLA (BRANDY W/VANILLA LIQUEUR) - BRNDY/CGNC-DOM - 750 ML  ( MS - 73780 )"/>
        <s v="BAILEYS ALMANDE ALMOND MILK LIQUEUR - CRDL-LQR&amp;SPC-OTH - 750 ML  ( MS - 72356 )"/>
        <s v="LARCENY KENTUCKY STRAIGHT BOURBON WHSKY - DOM WHSKY-STRT-BRBN/TN - 750 ML  ( MS - 18859 )"/>
        <s v="SEERSUCKER SOUTHERN STYLE GIN - GIN-CLASSIC-DOM - 750 ML  ( MS - 32251 )"/>
        <s v="OLE SMOKY TENNESSEE MNSHINE BUTTERSCOTCH - DOM WHSKY-BLND - 750 ML  ( MS - 86842 )"/>
        <s v="NEW AMSTERDAM VODKA - VODKA-CLASSIC-DOM - 1.75 LTR  ( MS - 39468 )"/>
        <s v="GEORGIA BLUE VODKA - VODKA-CLASSIC-DOM - 750 ML  ( MS - 36649 )"/>
        <s v="TWISTED SHOTZ PUSSY CAT:WTRMLN/PNA COLDA - VODKA-FLVRD-IMP - 100 ML  ( MS - 67155 )"/>
        <s v="LUXARDO MARASCHINO LIQUEUR - CRDL-LQR&amp;SPC-FRT - 750 ML  ( MS - 67610 )"/>
        <s v="HIGH WEST BOURBON BLEND OF BOURBON WHK - DOM WHSKY-BLND - 750 ML  ( MS - 18604 )"/>
        <s v="NIKKA TAKETSURU PURE MALT WHISKY (JAPAN) - OTH IMP WHSKY - 750 ML  ( MS - 15967 )"/>
        <s v="EPIC VODKA - VODKA-CLASSIC-DOM - 1.75 LTR  ( MS - 35872 )"/>
        <s v="RUSSELL'S RESERVE SINGLE BARREL WHISKEY - DOM WHSKY-STRT-BRBN/TN - 750 ML  ( MS - 22178 )"/>
        <s v="DEEP EDDY ORANGE FLAVORED VODKA - VODKA-FLVRD-DOM - 750 ML  ( MS - 36606 )"/>
        <s v="MYERS ORIGINAL DARK - RUM-GOLD - 750 ML  ( MS - 42166 )"/>
        <s v="CAPTAIN MORGAN WHITE RUM (PET) - RUM-LIGHT - 1.75 LTR  ( MS - 43323 )"/>
        <s v="WODKA VODKA POLISH VODKA - VODKA-CLASSIC-IMP - 1.0 LTR  ( MS - 35902 )"/>
        <s v="TX BLENDED WHISKEY (TEXAS) - DOM WHSKY-BLND - 750 ML  ( MS - 25990 )"/>
        <s v="OLE SMOKY TENNESSEE MANGO HABANERO WHSKY - DOM WHSKY-BLND - 750 ML  ( MS - 86839 )"/>
        <s v="OLE SMOKY TENNESSEE SALTY CARAMEL WHSKEY - DOM WHSKY-BLND - 750 ML  ( MS - 86843 )"/>
        <s v="BUMBU THE ORIGINAL - RUM-FLVRD - 750 ML  ( MS - 64529 )"/>
        <s v="WHEATLEY VODKA - VODKA-CLASSIC-DOM - 750 ML  ( MS - 38516 )"/>
        <s v="HOODOO LEGBA RESERVE CHICORY LIQUEUR - CRDL-LQR&amp;SPC-OTH - 750 ML  ( MS - 74751 )"/>
        <s v="SVEDKA MANGO PINEAPPLE FLAVORED VODKA - VODKA-FLVRD-IMP - 1.75 LTR  ( MS - 33660 )"/>
        <s v="SVEDKA STRAWBERRY LEMONADE FLAVORED VOD - VODKA-FLVRD-IMP - 1.75 LTR  ( MS - 33665 )"/>
        <s v="HIGH WEST WHISKEY DOUBLE RYE - DOM WHSKY-STRT-RYE - 750 ML  ( MS - 27040 )"/>
        <s v="COURVOISIER VSOP - BRNDY/CGNC-CGNC-VSOP - 375 ML  ( MS - 47775 )"/>
        <s v="BASIL HAYDEN'S STRAIGHT BOURBON - DOM WHSKY-STRT-SM BTCH - 375 ML  ( MS - 16673 )"/>
        <s v="MARTELL VS - BRNDY/CGNC-CGNC-VS - 375 ML  ( MS - 48699 )"/>
        <s v="ADMIRAL NELSON'S COCONUT FLVRD RUM 42PF - RUM-FLVRD - 1.75 LTR  ( MS - 43078 )"/>
        <s v="BLACKHEART PREMIUM SPICED RUM - RUM-FLVRD - 1.75 LTR  ( MS - 44259 )"/>
        <s v="EZRA BROOKS BOURBON CREAM 33 PROOF - CRDL-CRM LQR - 750 ML  ( MS - 80129 )"/>
        <s v="YELLOWSTONE SELECT KENTUCKY STRAIGHT BRB - DOM WHSKY-STRT-BRBN/TN - 750 ML  ( MS - 22244 )"/>
        <s v="KHORTYTSA PLATINUM UKRAINE VODKA - VODKA-CLASSIC-IMP - 1.75 LTR  ( MS - 33490 )"/>
        <s v="SOUTHERN COMFORT BLACK - DOM WHSKY-BLND - 750 ML  ( MS - 86873 )"/>
        <s v="CRYSTAL PALACE VODKA - VODKA-CLASSIC-DOM - 1.0 LTR  ( MS - 36367 )"/>
        <s v="CRYSTAL PALACE VODKA - VODKA-CLASSIC-DOM - 1.75 LTR  ( MS - 36368 )"/>
        <s v="99 WHIPPED CREAM FLAVOR SCHNAPPS - CRDL-SNPS-OTH - 50 ML  ( MS - 84398 )"/>
        <s v="NIKKA COFFEY GRAIN WHISKY (JAPAN) - OTH IMP WHSKY - 750 ML  ( MS - 15962 )"/>
        <s v="JAMESON CASKMATES IPA EDITION - IRISH-BLND - 750 ML  ( MS - 15648 )"/>
        <s v="KHORTYTSA PLATINUM UKRAINE VODKA - VODKA-CLASSIC-IMP - 750 ML  ( MS - 33489 )"/>
        <s v="KETEL ONE BOTANICAL CUCUMBER &amp; MINT - VODKA-FLVRD-IMP - 750 ML  ( MS - 75165 )"/>
        <s v="KETEL ONE BOTANICAL GRAPEFRUIT &amp; ROSE - VODKA-FLVRD-IMP - 750 ML  ( MS - 75181 )"/>
        <s v="KETEL ONE BOTANICAL PEACH &amp; ORANGE BLSSM - VODKA-FLVRD-IMP - 750 ML  ( MS - 75183 )"/>
        <s v="1800 ULTIMATE WATERMELON MARGARITA R-T-D - COCKTAILS - 1.75 LTR  ( MS - 59163 )"/>
        <s v="PINNACLE VODKA FLASK BOTTLE - VODKA-CLASSIC-DOM - 200 ML  ( MS - 33597 )"/>
        <s v="NEW AMSTERDAM GRAPEFRUIT FLAVORED VODKA - VODKA-FLVRD-DOM - 750 ML  ( MS - 40048 )"/>
        <s v="D'USSE VSOP COGNAC FLASK BOTTLE - BRNDY/CGNC-CGNC-VSOP - 200 ML  ( MS - 47861 )"/>
        <s v="WESTERN SON HANDCRAFTED TEXAS VODKA - VODKA-CLASSIC-DOM - 750 ML  ( MS - 38507 )"/>
        <s v="WESTERN SON WATERMELON FLAVORED VODKA - VODKA-FLVRD-DOM - 750 ML  ( MS - 39707 )"/>
        <s v="WESTERN SON BLUEBERRY FLAVORED VODKA - VODKA-FLVRD-DOM - 750 ML  ( MS - 39824 )"/>
        <s v="TOKI SUNTORY JAPANESE WHISKY - OTH IMP WHSKY-BLND - 750 ML  ( MS - 15982 )"/>
        <s v="THE BOTANIST ISLAY DRY GIN - GIN-CLASSIC-IMP - 750 ML  ( MS - 28905 )"/>
        <s v="OLE SMOKY TENNESSEE MNSHNE WHT LIGHTNIN - DOM WHSKY-STRT-OTH - 50 ML  ( MS - 86829 )"/>
        <s v="OLE SMOKY TENNESSEE MOONSHINE BLACKBERRY - DOM WHSKY-BLND - 50 ML  ( MS - 86845 )"/>
        <s v="RUM HAVEN (CARIBBEAN RUM W/COCONUT LIQ) - RUM-FLVRD - 1.0 LTR  ( MS - 66521 )"/>
        <s v="NEW AMSTERDAM GRAPEFRUIT FLAVORED VODKA - VODKA-FLVRD-DOM - 375 ML  ( MS - 39952 )"/>
        <s v="GRAND MARNIER - CRDL-LQR&amp;SPC-OTH - 50 ML  ( MS - 65121 )"/>
        <s v="PAUL MASSON GRANDE AMBER MANGO FL BRANDY - BRNDY/CGNC-DOM - 375 ML  ( MS - 56767 )"/>
        <s v="PAUL MASSON GRANDE AMBER MANGO FL BRANDY - BRNDY/CGNC-DOM - 750 ML  ( MS - 56768 )"/>
        <s v="ELIJAH CRAIG SMALL BATCH - DOM WHSKY-STRT-BRBN/TN - 375 ML  ( MS - 17915 )"/>
        <s v="DRUMSHANBO GUNPOWDER IRISH GIN - GIN-CLASSIC-IMP - 750 ML  ( MS - 28465 )"/>
        <s v="WESTERN SON HANDCRAFTED TEXAS VODKA - VODKA-CLASSIC-DOM - 1.75 LTR  ( MS - 38508 )"/>
        <s v="CHARTREUSE GREEN - CRDL-LQR&amp;SPC-OTH - 750 ML  ( MS - 64696 )"/>
        <s v="SABROSO COFFEE LIQUEUR - CRDL-LQR&amp;SPC-OTH - 1.75 LTR  ( MS - 67708 )"/>
        <s v="OLD FORESTER SIGNATURE - DOM WHSKY-STRT-BRBN/TN - 750 ML  ( MS - 16396 )"/>
        <s v="AVIATION AMERICAN BATCH DISTILLED GIN - GIN-CLASSIC-DOM - 750 ML  ( MS - 29119 )"/>
        <s v="DON JULIO ANEJO 70TH ANNIVERSARY - TEQUILA-ANEJO - 750 ML  ( MS - 89200 )"/>
        <s v="FOUR ROSES KENTUCKY STRAIGHT BOURBON - DOM WHSKY-STRT-BRBN/TN - 1.0 LTR  ( MS - 18353 )"/>
        <s v="CASAMIGOS ANEJO TEQUILA 100% AGAVE - TEQUILA-ANEJO - 750 ML  ( MS - 88833 )"/>
        <s v="ARDBEG 10 YEAR ISLAY SINGLE MALT - SCOTCH-SNGL MALT - 750 ML  ( MS - 4096 )"/>
        <s v="FIREBALL CINNAMON WHISKEY 12-10PK SLEEVE - CAN-US BLND-US BTLD - 50 ML  ( MS - 65013 )"/>
        <s v="LARCENY KENTUCKY STRAIGHT BOURBON WHSKY - DOM WHSKY-STRT-BRBN/TN - 1.75 LTR  ( MS - 18858 )"/>
        <s v="HENNESSY X O - BRNDY/CGNC-CGNC-XO - 750 ML  ( MS - 48120 )"/>
        <s v="CANADIAN RICH AND RARE RESERVE - CAN-US BLND-US BTLD - 375 ML  ( MS - 12855 )"/>
        <s v="CALYPSO SILVER - RUM-LIGHT - 1.75 LTR  ( MS - 44348 )"/>
        <s v="OLE SMOKY TENN MOONSHINE BLUE FLAME - DOM WHSKY-STRT-OTH - 50 ML  ( MS - 86970 )"/>
        <s v="MARTELL BLUE SWIFT DAY LABEL - BRNDY/CGNC-CGNC-VSOP - 750 ML  ( MS - 65793 )"/>
        <s v="RAIN VODKA - VODKA-CLASSIC-DOM - 1.75 LTR  ( MS - 37588 )"/>
        <s v="KINKY RED LIQUEUR (VODKA BASE) - VODKA-FLVRD-DOM - 750 ML  ( MS - 75230 )"/>
        <s v="WILD TURKEY LONGBRANCH - DOM WHSKY-STRT-BRBN/TN - 750 ML  ( MS - 22102 )"/>
        <s v="BLUE CHAIR BAY PINEAPPLE RUM CREAM - CRDL-CRM LQR - 50 ML  ( MS - 80003 )"/>
        <s v="BLUE CHAIR BAY PINEAPPLE RUM CREAM - CRDL-CRM LQR - 750 ML  ( MS - 80004 )"/>
        <s v="RUM HAVEN (CARIBBEAN RUM W/COCONUT LIQ) - RUM-FLVRD - 750 ML  ( MS - 66518 )"/>
        <s v="RUM HAVEN (CARIBBEAN RUM W/COCONUT LIQ) - RUM-FLVRD - 1.75 LTR  ( MS - 66519 )"/>
        <s v="RIKALOFF DELUXE DILUTED VODKA - VODKA-CLASSIC-DOM - 1.75 LTR  ( MS - 39980 )"/>
        <s v="KINKY GREEN LIQUEUR (VODKA BASE) - VODKA-FLVRD-DOM - 750 ML  ( MS - 75221 )"/>
        <s v="JAGERMEISTER MINIMEISTER LIQUEUR - CRDL-LQR&amp;SPC-OTH - 200 ML  ( MS - 65259 )"/>
        <s v="KINKY BLUE LIQUEUR (VODKA BASE) - VODKA-FLVRD-DOM - 750 ML  ( MS - 75198 )"/>
        <s v="KINKY PINK LIQUEUR (VODKA BASE) - CRDL-LQR&amp;SPC-OTH - 750 ML  ( MS - 75210 )"/>
        <s v="LUNAZUL BLANCO TEQUILA - TEQUILA-BLANCO - 1.75 LTR  ( MS - 88015 )"/>
        <s v="BOMBAY SAPPHIRE - GIN-CLASSIC-IMP - 750 ML  ( MS - 28236 )"/>
        <s v="KINKY ALOHA LIQUEUR (VODKA BASE) - CRDL-LQR&amp;SPC-FRT - 750 ML  ( MS - 75197 )"/>
        <s v="MILES - GIN-CLASSIC-DOM - 1.75 LTR  ( MS - 31298 )"/>
        <s v="CASAMIGOS MEZCAL JOVEN - TEQUILA-BLANCO - 750 ML  ( MS - 87288 )"/>
        <s v="CODIGO 1530 ROSA BLANCO TEQUILA - TEQUILA-BLANCO - 750 ML  ( MS - 87370 )"/>
        <s v="EVAN WILLIAMS HONEY RESERVE - DOM WHSKY-BLND - 375 ML  ( MS - 73713 )"/>
        <s v="JACKSON MORGAN SOUTHERN BANANA PUDDING - CRDL-CRM LQR - 750 ML  ( MS - 80268 )"/>
        <s v="JACKSON MORGAN SALTED CARAMEL CREAM - CRDL-CRM LQR - 750 ML  ( MS - 80280 )"/>
        <s v="JOSE CUERVO AUTHENTIC RED SANGRIA MRGRTA - COCKTAILS - 1.75 LTR  ( MS - 58895 )"/>
        <s v="JOSE CUERVO GOLDEN ROSE MARGARITA - COCKTAILS - 1.75 LTR  ( MS - 58898 )"/>
        <s v="1800 ULTIMATE MANGO MARGARITA RTD - COCKTAILS - 1.75 LTR  ( MS - 59182 )"/>
        <s v="FIVE FARMS SINGLE BATCH IRISH CREAM LIQ - CRDL-CRM LQR - 750 ML  ( MS - 68340 )"/>
        <s v="BUMBU XO PANAMA RUM - RUM-AGED/DARK - 750 ML  ( MS - 43735 )"/>
        <s v="SMIRNOFF ZERO SUGAR INF STRAWBERRY&amp;ROSE - VODKA-FLVRD-DOM - 750 ML  ( MS - 78073 )"/>
        <s v="SMIRNOFF ZERO SUGAR INF WATERMELON&amp;MINT - VODKA-FLVRD-DOM - 750 ML  ( MS - 78079 )"/>
        <s v="JOSE CUERVO TRADICIONAL PLATA EDITION - TEQUILA-BLANCO - 375 ML  ( MS - 87414 )"/>
        <s v="JOSE CUERVO TRADICIONAL - TEQUILA-GOLD - 375 ML  ( MS - 89214 )"/>
        <s v="BACARDI LIME FLAVORED RUM - RUM-FLVRD - 750 ML  ( MS - 43747 )"/>
        <s v="EL MAYOR ANEJO - TEQUILA-ANEJO - 750 ML  ( MS - 89178 )"/>
        <s v="THE QUIET MAN TRADITIONAL IRISH WHISKEY - IRISH - 750 ML  ( MS - 15890 )"/>
        <s v="SUGARLANDS SHINE APPLE PIE MOONSHINE - DOM WHSKY-BLND - 750 ML  ( MS - 77330 )"/>
        <s v="SUGARLANDS BUTTER PECAN SIPPIN CREAM - CRDL-CRM LQR - 750 ML  ( MS - 80518 )"/>
        <s v="WODKA VODKA POLISH VODKA - VODKA-CLASSIC-IMP - 1.75 LTR  ( MS - 35903 )"/>
        <s v="SLANE IRISH WHISKEY - IRISH-BLND - 750 ML  ( MS - 15870 )"/>
        <s v="DIXIE SOUTHERN VODKA - VODKA-CLASSIC-DOM - 750 ML  ( MS - 36180 )"/>
        <s v="DIXIE SOUTHERN VODKA - VODKA-CLASSIC-DOM - 1.75 LTR  ( MS - 36395 )"/>
        <s v="TANTEO HABANERO INFUSED TEQUILA - TEQUILA-FLAVORED - 750 ML  ( MS - 67174 )"/>
        <s v="ON THE ROCKS TRES GENERACIONES JALP PNAP - COCKTAILS - 375 ML  ( MS - 63345 )"/>
        <s v="EVAN WILLIAMS APPLE - DOM WHSKY-BLND - 750 ML  ( MS - 73749 )"/>
        <s v="MCQUEEN AND THE VIOLET FOG GIN - GIN-CLASSIC-DOM - 750 ML  ( MS - 28675 )"/>
        <s v="WONDERBIRD SPIRITS GIN NO 61 - GIN-CLASSIC-DOM - 750 ML  ( MS - 32833 )"/>
        <s v="PADDY OLD IRISH WHISKEY - IRISH - 750 ML  ( MS - 15818 )"/>
        <s v="JOSE CUERVO AUTHENTIC ORANGE PINEAPPLE - COCKTAILS - 1.75 LTR  ( MS - 58899 )"/>
        <s v="MI CAMPO BLANCO TEQUILA - TEQUILA-BLANCO - 750 ML  ( MS - 88095 )"/>
        <s v="SKREWBALL PEANUT BUTTER WHISKEY - DOM WHSKY-BLND - 750 ML  ( MS - 86439 )"/>
        <s v="JIM BEAM PEACH FLAVORED WHISKEY - DOM WHSKY-BLND - 50 ML  ( MS - 28275 )"/>
        <s v="OLE SMOKY PEACH WHISKEY 60P - DOM WHSKY-BLND - 750 ML  ( MS - 87018 )"/>
        <s v="CAROLANS SALTED CARAMEL LIQUEUR - CRDL-LQR&amp;SPC-OTH - 750 ML  ( MS - 64489 )"/>
        <s v="1800 ULTIMATE SPICY MARGARITA RTD - COCKTAILS - 1.75 LTR  ( MS - 59180 )"/>
        <s v="HEAVEN'S DOOR DOUBLE BRL REVELATION WHK - DOM WHSKY-STRT-BRBN/TN - 750 ML  ( MS - 26631 )"/>
        <s v="HEAVEN'S DOOR STRAIGHT BBN REVIVAL WHK - DOM WHSKY-STRT-BRBN/TN - 750 ML  ( MS - 26670 )"/>
        <s v="BLACK VELVET - CAN-US BLND-US BTLD - 375 ML  ( MS - 11774 )"/>
        <s v="BLACK VELVET - CAN-US BLND-US BTLD - 750 ML  ( MS - 11776 )"/>
        <s v="BLACK VELVET - CAN-US BLND-US BTLD - 1.75 LTR  ( MS - 11788 )"/>
        <s v="FIREBALL CINNAMON WHISKEY (PET) - CAN-US BLND-US BTLD - 1.75 LTR  ( MS - 64904 )"/>
        <s v="NUVO VODKA &amp; CHAMPAGNE LIQUEUR - VODKA-FLVRD-IMP - 750 ML  ( MS - 66052 )"/>
        <s v="BIRD DOG BLACK CHERRY FLAVORED WHISKEY - DOM WHSKY-BLND - 750 ML  ( MS - 26765 )"/>
        <s v="OLE SMOKY TENN MOONSHNE SALTY WATERMELON - DOM WHSKY-BLND - 750 ML  ( MS - 86987 )"/>
        <s v="JOSE CUERVO AUTH PINK LEMONADE/4P-SLV TR - COCKTAILS - 200 ML  ( MS - 100686 )"/>
        <s v="CORRALEJO ANEJO GOLD TEQUILA - TEQUILA-ANEJO - 750 ML  ( MS - 89233 )"/>
        <s v="BROKEN SHED VODKA (NEW ZEALAND) - VODKA-CLASSIC-IMP - 750 ML  ( MS - 37061 )"/>
        <s v="DEEP EDDY LEMON FLAVORED VODKA - VODKA-FLVRD-DOM - 1.75 LTR  ( MS - 40055 )"/>
        <s v="DORADO GOLD TEQUILA - TEQUILA-GOLD - 1.0 LTR  ( MS - 89301 )"/>
        <s v="BASIL HAYDEN'S DARK RYE - DOM WHSKY-STRT-RYE - 750 ML  ( MS - 27189 )"/>
        <s v="HAKU VODKA JAPANESE CRAFT VODKA - VODKA-CLASSIC-IMP - 750 ML  ( MS - 36924 )"/>
        <s v="SKREWBALL PEANUT BUTTER WHISKEY - DOM WHSKY-BLND - 50 ML  ( MS - 87035 )"/>
        <s v="WHISTLEPIG STRAIGHT RYE WHISKEY - CAN-US BLND-US BTLD - 750 ML  ( MS - 15180 )"/>
        <s v="LUNAZUL REPOSADO TEQUILA - TEQUILA-REPOSADO - 1.75 LTR  ( MS - 89470 )"/>
        <s v="CIROC SUMMER WATERMELON FLV VODKA DSS - VODKA-FLVRD-IMP - 750 ML  ( MS - 64418 )"/>
        <s v="CHATTANOOGA TENNESSEE HIGH MALT BRRL 91 - DOM WHSKY-STRT-BRBN/TN - 750 ML  ( MS - 17285 )"/>
        <s v="CHATTANOOGA TENNESSEE HIGH MALT CASK 111 - DOM WHSKY-STRT-BRBN/TN - 750 ML  ( MS - 17287 )"/>
        <s v="COOPERS CRAFT BARREL RESERVE BOURBON - DOM WHSKY-STRT-BRBN/TN - 750 ML  ( MS - 17527 )"/>
        <s v="LAPHROAIG SINGLE MALT - SCOTCH-SNGL MALT - 750 ML  ( MS - 5446 )"/>
        <s v="DULCE VIDA ORGANIC BLANCO 80PRF TEQUILA - TEQUILA-BLANCO - 750 ML  ( MS - 87499 )"/>
        <s v="DON Q CRISTAL RUM - RUM-LIGHT - 750 ML  ( MS - 43426 )"/>
        <s v="WOLF MOON STRAIGHT BOURBON WHISKEY - DOM WHSKY-STRT-BRBN/TN - 750 ML  ( MS - 20158 )"/>
        <s v="JOSE CUERVO AUTHENTIC STRW/LIME 4-6P PET - COCKTAILS - 200 ML  ( MS - 58858 )"/>
        <s v="MONACO COCKTAILS BLUE CRUSH 4PK 355ML - COCKTAILS - 375 ML  ( MS - 62623 )"/>
        <s v="MONACO COCKTAILS CITRUS RUSH 4PK 355ML - COCKTAILS - 375 ML  ( MS - 62625 )"/>
        <s v="MONACO COCKTAILS TEQ LIME CRUSH 4P 355ML - COCKTAILS - 375 ML  ( MS - 62632 )"/>
        <s v="MONACO COCKTAILS TROPIC RUSH 4PK 355ML - COCKTAILS - 375 ML  ( MS - 62634 )"/>
        <s v="CORRALEJO SILVER TEQUILA - TEQUILA-BLANCO - 750 ML  ( MS - 87385 )"/>
        <s v="DON JULIO BLANCO TEQUILA - TEQUILA-BLANCO - 375 ML  ( MS - 87484 )"/>
        <s v="ESPOLON ANEJO GOLD TEQUILA - TEQUILA-ANEJO - 750 ML  ( MS - 89519 )"/>
        <s v="NEW AMSTERDAM PINK WHITNEY PINK LEMONADE - VODKA-FLVRD-DOM - 750 ML  ( MS - 39492 )"/>
        <s v="REVANCHE FRENCH COGNAC - BRNDY/CGNC-CGNC-OTH - 750 ML  ( MS - 49255 )"/>
        <s v="REBEL 100 - DOM WHSKY-STRT-BRBN/TN - 750 ML  ( MS - 21215 )"/>
        <s v="CALYPSO SILVER - RUM-LIGHT - 1.0 LTR  ( MS - 44347 )"/>
        <s v="DON Q 151 RUM - RUM-GOLD - 1.0 LTR  ( MS - 43691 )"/>
        <s v="D'USSE XO COGNAC - BRNDY/CGNC-CGNC-XO - 750 ML  ( MS - 47869 )"/>
        <s v="REMY MARTIN 1738 ACCORD ROYAL COGNAC - BRNDY/CGNC-CGNC-OTH - 1.0 LTR  ( MS - 49087 )"/>
        <s v="REMY MARTIN VSOP - BRNDY/CGNC-CGNC-VSOP - 1.0 LTR  ( MS - 49187 )"/>
        <s v="1800 ULTIMATE BLOOD ORANGE MARGARITA RTD - COCKTAILS - 1.75 LTR  ( MS - 59185 )"/>
        <s v="JOSE CUERVO AUTHENTIC CHERRY LIMEADE - COCKTAILS - 1.75 LTR  ( MS - 59193 )"/>
        <s v="DI SARONNO VELVET CREAM LIQUEUR - CRDL-CRM LQR - 750 ML  ( MS - 68222 )"/>
        <s v="MCCONNELL'S OLD IRISH WHISKEY - IRISH - 750 ML  ( MS - 15745 )"/>
        <s v="ESPOLON BLANCO WHITE TEQUILA - TEQUILA-BLANCO - 750 ML  ( MS - 87619 )"/>
        <s v="ESPOLON REPOSADO GOLD TEQUILA - TEQUILA-REPOSADO - 750 ML  ( MS - 89286 )"/>
        <s v="WESTERN SON PRICKLY PEAR FLAVORED VODKA - VODKA-FLVRD-DOM - 750 ML  ( MS - 39842 )"/>
        <s v="99 BUTTERSCOTCH SCHNAPPS LIQUEUR - CRDL-SNPS-BTRSCTCH - 50 ML  ( MS - 84191 )"/>
        <s v="99 PEANUT BUTTER WHISKEY DSS - DOM WHSKY-BLND - 50 ML  ( MS - 87054 )"/>
        <s v="JACK DANIELS TENNESSEE APPLE LIQUEUR - DOM WHSKY-BLND - 1.0 LTR  ( MS - 74802 )"/>
        <s v="PROPER NO. TWELVE BLENDED IRISH WHISKEY - IRISH - 375 ML  ( MS - 15829 )"/>
        <s v="DEL MAGUEY VIDA MEZCAL - TEQUILA-BLANCO - 750 ML  ( MS - 89221 )"/>
        <s v="OLE SMOKY TENN MOONSHINE BUTTER PECAN - DOM WHSKY-BLND - 750 ML  ( MS - 76413 )"/>
        <s v="OLE SMOKY TENN MOONSHINE LEMON DROP 65P - DOM WHSKY-BLND - 750 ML  ( MS - 86778 )"/>
        <s v="PLANTERAY O.F.T.D. OVERPROOF DARK RUM - RUM-AGED/DARK - 1.0 LTR  ( MS - 43533 )"/>
        <s v="PROSPERO BLANCO TEQUILA - TEQUILA-BLANCO - 750 ML  ( MS - 88356 )"/>
        <s v="1800 ANEJO CRISTALINO TEQUILA - TEQUILA-ANEJO - 375 ML  ( MS - 88921 )"/>
        <s v="FAMILIA CAMARENA ANEJO TEQUILA - TEQUILA-ANEJO - 750 ML  ( MS - 88931 )"/>
        <s v="HERRADURA ULTRA ANEJO GIFT CARTON G6 - TEQUILA-ANEJO - 750 ML  ( MS - 100104 )"/>
        <s v="NEW AMSTERDAM PINK WHITNEY LMND 10P-SLV - VODKA-FLVRD-DOM - 50 ML  ( MS - 39422 )"/>
        <s v="NEW AMSTERDAM GRAPEFRUIT FLAVORED VODKA - VODKA-FLVRD-DOM - 1.75 LTR  ( MS - 40034 )"/>
        <s v="CIROC VS FRENCH BRANDY - BRNDY/CGNC-IMP - 375 ML  ( MS - 51107 )"/>
        <s v="CAPTAIN MORGAN SLICED APPLE - RUM-FLVRD - 750 ML  ( MS - 72928 )"/>
        <s v="MARTELL BLUE SWIFT DAY LABEL - BRNDY/CGNC-CGNC-VSOP - 200 ML  ( MS - 65790 )"/>
        <s v="MARTELL BLUE SWIFT DAY LABEL - BRNDY/CGNC-CGNC-VSOP - 375 ML  ( MS - 65792 )"/>
        <s v="THE GLENLIVET 14YR COGNAC CASK SEL SMSW - SCOTCH-SNGL MALT - 750 ML  ( MS - 5842 )"/>
        <s v="MONACO COCKTAILS PURPLE CRUSH 4PK 355ML - COCKTAILS - 375 ML  ( MS - 62647 )"/>
        <s v="TEREMANA BLANCO TEQUILA - TEQUILA-BLANCO - 750 ML  ( MS - 88371 )"/>
        <s v="TEREMANA REPOSADO TEQUILA - TEQUILA-REPOSADO - 750 ML  ( MS - 88372 )"/>
        <s v="WHISTLEPIG PIGGYBACK 6YR RYE - DOM WHSKY-STRT-RYE - 750 ML  ( MS - 15187 )"/>
        <s v="HENDRICK'S SCOTTISH GIN - GIN-CLASSIC-IMP - 375 ML  ( MS - 28624 )"/>
        <s v="HENDRICK'S SCOTTISH GIN - GIN-CLASSIC-IMP - 1.0 LTR  ( MS - 28627 )"/>
        <s v="CRITTENDEN'S CUT ABOVE STRAIGHT RYE - DOM WHSKY-STRT-RYE - 750 ML  ( MS - 26480 )"/>
        <s v="THE MACALLAN DOUBLE CASK 15YR HIGHLND SM - SCOTCH-SNGL MALT - 750 ML  ( MS - 5977 )"/>
        <s v="SHEEP DOG PEANUT BUTTER WHISKEY - DOM WHSKY-BLND - 750 ML  ( MS - 86559 )"/>
        <s v="SEAGRAM'S WATERMELON TWISTED GIN - GIN-FLVRD-DOM - 375 ML  ( MS - 33308 )"/>
        <s v="TENJAKU BLENDED JAPANESE WHISKY - OTH IMP WHSKY - 750 ML  ( MS - 16049 )"/>
        <s v="CASA DRAGONES BLANCO PURO AGAVE AZUL - TEQUILA-BLANCO - 750 ML  ( MS - 87278 )"/>
        <s v="REVANCHE FRENCH COGNAC - BRNDY/CGNC-CGNC-OTH - 375 ML  ( MS - 49254 )"/>
        <s v="ALIZE PINEAPPLE LIQUEUR - CRDL-LQR&amp;SPC-FRT - 750 ML  ( MS - 64028 )"/>
        <s v="SUGARLANDS BANANA PUDDING SIPPIN CREAM - CRDL-CRM LQR - 750 ML  ( MS - 78107 )"/>
        <s v="SUGARLANDS CHOCOLATE COFFEE SIPPIN CREAM - CRDL-CRM LQR - 750 ML  ( MS - 80520 )"/>
        <s v="SUGARLANDS ORANGE SIPPIN CREAM - CRDL-CRM LQR - 750 ML  ( MS - 80522 )"/>
        <s v="SUGARLANDS STRAWBERRY &amp; CREAM SIPPIN CRM - CRDL-LQR&amp;SPC-FRT - 750 ML  ( MS - 80524 )"/>
        <s v="SUGARLANDS CHOCOLATE COFFEE SIPPIN CREAM - CRDL-CRM LQR - 50 ML  ( MS - 80579 )"/>
        <s v="RAM'S POINT PEANUT BUTTER WHISKEY - DOM WHSKY-BLND - 750 ML  ( MS - 86545 )"/>
        <s v="OLE SMOKY TENNESSEE PEANUT BUTTER WHSKY - DOM WHSKY-BLND - 750 ML  ( MS - 87043 )"/>
        <s v="ANGEL'S ENVY WHISKEY - DOM WHSKY-STRT-BRBN/TN - 750 ML  ( MS - 16562 )"/>
        <s v="NOBLE OAK DOUBLE OAK BOURBON (DSS) - DOM WHSKY-STRT-OTH - 750 ML  ( MS - 86912 )"/>
        <s v="SUGARLANDS SHINE BLUEBERRY MUFFIN MNSHN - DOM WHSKY-BLND - 750 ML  ( MS - 77230 )"/>
        <s v="SUGARLANDS LS MARK &amp; DIGGERS HAZLENUT RM - RUM-FLVRD - 750 ML  ( MS - 77232 )"/>
        <s v="SUGARLANDS SHINE APPLE PIE MOONSHINE - DOM WHSKY-BLND - 50 ML  ( MS - 77241 )"/>
        <s v="SUGARLANDS MARK &amp; DIGGERS RYE APPLE MNSH - DOM WHSKY-BLND - 750 ML  ( MS - 77305 )"/>
        <s v="SUGARLANDS SHINE BUTTERSCOTCH GOLD MNSHN - DOM WHSKY-BLND - 750 ML  ( MS - 77332 )"/>
        <s v="SUGARLANDS SHNE LGD SRS MARK ROGER PEACH - DOM WHSKY-BLND - 750 ML  ( MS - 77367 )"/>
        <s v="NEW AMSTERDAM WATERMELON FLAVORED VODKA - VODKA-FLVRD-DOM - 200 ML  ( MS - 39418 )"/>
        <s v="NEW AMSTERDAM WATERMELON FLAVORED VODKA - VODKA-FLVRD-DOM - 375 ML  ( MS - 39419 )"/>
        <s v="NEW AMSTERDAM WATERMELON FLAVORED VODKA - VODKA-FLVRD-DOM - 750 ML  ( MS - 39420 )"/>
        <s v="NEW AMSTERDAM WATERMELON FLAVORED VODKA - VODKA-FLVRD-DOM - 1.75 LTR  ( MS - 39421 )"/>
        <s v="360 PINEAPPLE FLAVORED VODKA - VODKA-FLVRD-DOM - 750 ML  ( MS - 39538 )"/>
        <s v="DON JULIO BLANCO TEQUILA - TEQUILA-BLANCO - 50 ML  ( MS - 87482 )"/>
        <s v="MALIBU STRAWBERRY FLAVORED RUM - RUM-FLVRD - 750 ML  ( MS - 43902 )"/>
        <s v="BLUE ICE HUCKLEBERRY FLAVORED VODKA - VODKA-FLVRD-DOM - 750 ML  ( MS - 39374 )"/>
        <s v="BIRD DOG PEANUT BUTTER FLAVORED WHISKEY - DOM WHSKY-BLND - 750 ML  ( MS - 26432 )"/>
        <s v="99 STRAWBERRIES LIQUEUR - CRDL-LQR&amp;SPC-FRT - 50 ML  ( MS - 84226 )"/>
        <s v="BLUE NOTE JUKE JOINT WHISKEY SBW - DOM WHSKY-STRT-BRBN/TN - 750 ML  ( MS - 16886 )"/>
        <s v="JACK DANIELS SNGL BRL BARREL PROOF 100PF - DOM WHSKY-STRT-SM BTCH - 750 ML  ( MS - 26729 )"/>
        <s v="MONTELOBOS MEZCAL JOVEN TEQUILA WHITE - TEQUILA-BLANCO - 750 ML  ( MS - 88104 )"/>
        <s v="SUGARLANDS SHINE PINA COLADA MOONSHINE - DOM WHSKY-BLND - 750 ML  ( MS - 77235 )"/>
        <s v="SUGARLANDS BUTTER PECAN SIPPIN CREAM - CRDL-CRM LQR - 50 ML  ( MS - 80517 )"/>
        <s v="99 LEMON LIME LIQUEUR - CRDL-LQR&amp;SPC-FRT - 50 ML  ( MS - 84224 )"/>
        <s v="CROWN ROYAL PEACH FLAVORED WHISKEY - CAN-US BLND-US BTLD - 750 ML  ( MS - 10802 )"/>
        <s v="PAUL MASSON GRANDE AMBER - BRNDY/CGNC-DOM - 750 ML TRV  ( MS - 53220 )"/>
        <s v="BLACK VELVET RESERVE PREMIUM SIPPING - CAN-FRGN BLND-FRGN BTLD - 1.75 LTR  ( MS - 11588 )"/>
        <s v="COINTREAU - CRDL-LQR&amp;SPC-OTH - 375 ML  ( MS - 64774 )"/>
        <s v="FRATELLI FERNET BRANCA BITTERS - CRDL-LQR&amp;SPC-OTH - 750 ML  ( MS - 65467 )"/>
        <s v="99 BLUE RASPBERRY LIQUEUR - CRDL-LQR&amp;SPC-FRT - 50 ML  ( MS - 84222 )"/>
        <s v="99/10F-ASSRTD:AP/BN/BT/CH/CN/PN/P/RB/X/W - CRDL-SNPS-OTH - 50 ML  ( MS - 100358 )"/>
        <s v="BASIL HAYDEN'S STRAIGHT BOURBON - DOM WHSKY-STRT-SM BTCH - 1.75 LTR  ( MS - 16682 )"/>
        <s v="REDEMPTION WHEATED BOURBON WHISKEY - DOM WHSKY-STRT-BRBN/TN - 750 ML  ( MS - 21227 )"/>
        <s v="WIDOW JANE 10YR STRAIGHT BOURBON WHISKEY - DOM WHSKY-STRT-OTH - 750 ML  ( MS - 28137 )"/>
        <s v="APPLETON RARE CASKS 12YR SINGLE ESTATE - RUM-AGED/DARK - 750 ML  ( MS - 43803 )"/>
        <s v="DULCE VIDA LIME (BLANCO TEQ &amp; LIME) - TEQUILA-FLAVORED - 750 ML  ( MS - 64922 )"/>
        <s v="1800 COCONUT FLAVORED TEQUILA (INFUSED) - TEQUILA-FLAVORED - 100 ML  ( MS - 65352 )"/>
        <s v="1800 REPOSADO TEQUILA - TEQUILA-REPOSADO - 100 ML  ( MS - 65358 )"/>
        <s v="JOSE CUERVO TRADICIONAL PLATA EDITION - TEQUILA-BLANCO - 1.75 LTR  ( MS - 87418 )"/>
        <s v="1800 BLANCO - TEQUILA-BLANCO - 100 ML  ( MS - 87564 )"/>
        <s v="CINCORO ANEJO TEQUILA IN A BOX - TEQUILA-BLANCO - 750 ML  ( MS - 88361 )"/>
        <s v="CINCORO REPOSADO TEQUILA - TEQUILA-REPOSADO - 750 ML  ( MS - 88363 )"/>
        <s v="CINCORO BLANCO TEQUILA - TEQUILA-BLANCO - 750 ML  ( MS - 88367 )"/>
        <s v="JOSE CUERVO TRADICIONAL - TEQUILA-GOLD - 1.75 LTR  ( MS - 89219 )"/>
        <s v="1800 ANEJO - TEQUILA-ANEJO - 750 ML  ( MS - 89230 )"/>
        <s v="NEW AMSTERDAM PINK WHITNEY PINK LEMONADE - VODKA-FLVRD-DOM - 200 ML  ( MS - 39381 )"/>
        <s v="NEW AMSTERDAM PINK WHITNEY PINK LEMONADE - VODKA-FLVRD-DOM - 375 ML  ( MS - 39382 )"/>
        <s v="CATHEAD HONEYSUCKLE FLAVORED VODKA - VODKA-FLVRD-DOM - 1.75 LTR  ( MS - 39711 )"/>
        <s v="AVION SILVER TEQUILA - TEQUILA-BLANCO - 750 ML  ( MS - 87150 )"/>
        <s v="SEAGRAM'S EXTRA SMOOTH VODKA - VODKA-CLASSIC-DOM - 200 ML  ( MS - 37880 )"/>
        <s v="SEAGRAM'S EXTRA SMOOTH VODKA - VODKA-CLASSIC-DOM - 375 ML  ( MS - 37889 )"/>
        <s v="GAUTIER COGNAC V S - BRNDY/CGNC-CGNC-VS - 750 ML  ( MS - 48016 )"/>
        <s v="JOSE CUERVO AUTHENTIC STRAWBERRY LIGHT - COCKTAILS - 1.75 LTR  ( MS - 58925 )"/>
        <s v="1800 ULTIMATE BLACK CHERRY MARGARITA RTD - COCKTAILS - 1.75 LTR  ( MS - 59192 )"/>
        <s v="DI SARONNO AMARETTO - CRDL-LQR&amp;SPC-AMRT - 1.0 LTR  ( MS - 64145 )"/>
        <s v="SUGARLANDS BANANA PUDDING SIPPIN CREAM - CRDL-CRM LQR - 50 ML  ( MS - 78109 )"/>
        <s v="RABBIT HOLE DARERINGER KSBW - DOM WHSKY-STRT-BRBN/TN - 750 ML  ( MS - 21184 )"/>
        <s v="RABBIT HOLE HEIGOLD KSBW - DOM WHSKY-STRT-BRBN/TN - 750 ML  ( MS - 21186 )"/>
        <s v="EVAN WILLIAMS HONEY RESERVE - DOM WHSKY-BLND - 1.75 LTR  ( MS - 73711 )"/>
        <s v="HOWLER HEAD MONKEY SPRIT BANANA INF KSBW - DOM WHSKY-BLND - 750 ML  ( MS - 86503 )"/>
        <s v="SEAGRAM'S WATERMELON TWISTED GIN - GIN-FLVRD-DOM - 750 ML  ( MS - 33309 )"/>
        <s v="OLE SMOKY WHITE CHOCOLATE STRAWBERRY MSH - CRDL-CRM LQR - 750 ML  ( MS - 80365 )"/>
        <s v="BUMBU THE ORIGINAL - RUM-FLVRD - 375 ML  ( MS - 64388 )"/>
        <s v="RABBIT HOLE BOXERGRAIL KENTUCKY RYE - DOM WHSKY-STRT-RYE - 750 ML  ( MS - 26667 )"/>
        <s v="THE GLENLIVET CARIBBEAN RESERVE SINGLE M - SCOTCH-SNGL MALT - 750 ML  ( MS - 5924 )"/>
        <s v="DULCE VIDA PINEAPPLE JALAPENO(BLNCO TEQ) - TEQUILA-FLAVORED - 750 ML  ( MS - 64955 )"/>
        <s v="CODIGO 1530 BLANCO TEQUILA - TEQUILA-BLANCO - 750 ML  ( MS - 87369 )"/>
        <s v="RUM CHATA HORCHATA CREAM LIQ (RUM BASE) - CRDL-LQR&amp;SPC-OTH - 750 ML  ( MS - 73055 )"/>
        <s v="APPLETON ESTATE SIGNATURE SINGLE ESTATE - RUM-LIGHT - 750 ML  ( MS - 43797 )"/>
        <s v="SMIRNOFF PINK LEMONADE (DSS) - VODKA-FLVRD-DOM - 750 ML  ( MS - 78133 )"/>
        <s v="BAILEYS DELICIOUSLY LIGHT CREAM - CRDL-CRM LQR - 750 ML  ( MS - 67902 )"/>
        <s v="EVAN WILLIAMS 1783 90 PROOF - DOM WHSKY-STRT-BRBN/TN - 750 ML  ( MS - 18095 )"/>
        <s v="TANQUERAY SEVILLA ORANGE FLAVORED GIN - GIN-FLVRD-IMP - 750 ML  ( MS - 28858 )"/>
        <s v="CIROC SUMMER WATERMELON FLV VODKA DSS - VODKA-FLVRD-IMP - 375 ML  ( MS - 64328 )"/>
        <s v="CIROC SUMMER CITRUS FL VODKA SPECIALTY - VODKA-FLVRD-IMP - 750 ML  ( MS - 64389 )"/>
        <s v="NYAK VS COGNAC - BRNDY/CGNC-CGNC-VS - 750 ML  ( MS - 48866 )"/>
        <s v="SKREWBALL PEANUT BUTTER WHISKEY - DOM WHSKY-BLND - 200 ML  ( MS - 86437 )"/>
        <s v="CALUMET FARM 8 YEAR OLD BOURBON WHISKEY - DOM WHSKY-STRT-BRBN/TN - 750 ML  ( MS - 17190 )"/>
        <s v="EVAN WILLIAMS 1783 90 PROOF - DOM WHSKY-STRT-BRBN/TN - 1.75 LTR  ( MS - 18103 )"/>
        <s v="OLD FORESTER 1870 CRAFT KENTUCKY STRGHT - DOM WHSKY-STRT-BRBN/TN - 750 ML  ( MS - 20369 )"/>
        <s v="OLD FORESTER 1897 CRAFT STRAIGHT BOURBON - DOM WHSKY-STRT-BRBN/TN - 750 ML  ( MS - 20372 )"/>
        <s v="OLD FORESTER 1910 KENTUCKY STRAIGHT BRBN - DOM WHSKY-STRT-BRBN/TN - 750 ML  ( MS - 20374 )"/>
        <s v="OLD FORESTER STATESMAN KENTUCKY STRAIGHT - DOM WHSKY-STRT-BRBN/TN - 750 ML  ( MS - 20375 )"/>
        <s v="OLD FORESTER 1920 PROHIBITION STYLE - DOM WHSKY-STRT-BRBN/TN - 750 ML  ( MS - 20376 )"/>
        <s v="WILD TURKEY KENTUCKY SPIRIT SINGLE BARRL - DOM WHSKY-STRT-SM BTCH - 750 ML  ( MS - 21946 )"/>
        <s v="JACK DANIELS TENN APPLE 10B-CARTON PET - DOM WHSKY-BLND - 50 ML  ( MS - 74804 )"/>
        <s v="BLACKENED WHISKEY (DSS) - DOM WHSKY-BLND - 750 ML  ( MS - 87013 )"/>
        <s v="GRAY WHALE GIN - GIN-CLASSIC-DOM - 750 ML  ( MS - 30322 )"/>
        <s v="PROPER NO. TWELVE BLENDED IRISH WHISKEY - IRISH - 1.75 LTR  ( MS - 15832 )"/>
        <s v="DON Q CRISTAL RUM - RUM-LIGHT - 1.0 LTR  ( MS - 43427 )"/>
        <s v="WILD TURKEY 101 STRAIGHT RYE - DOM WHSKY-STRT-RYE - 750 ML  ( MS - 27116 )"/>
        <s v="MONKEY SHOULDER BLENDED MALT SCOTCH WHSK - SCOTCH-BLND-FRGN BTLD - 1.75 LTR  ( MS - 5844 )"/>
        <s v="JOSE CUERVO TRADICIONAL PLATA EDITION - TEQUILA-BLANCO - 50 ML  ( MS - 87411 )"/>
        <s v="GRAN CENTENARIO PLATA WHITE TEQUILA - TEQUILA-BLANCO - 750 ML  ( MS - 87506 )"/>
        <s v="TEREMANA BLANCO TEQUILA - TEQUILA-BLANCO - 375 ML  ( MS - 88354 )"/>
        <s v="TEREMANA REPOSADO TEQUILA - TEQUILA-REPOSADO - 375 ML  ( MS - 88369 )"/>
        <s v="JOSE CUERVO TRADICIONAL ANEJO TEQUILA - TEQUILA-ANEJO - 750 ML  ( MS - 88424 )"/>
        <s v="1800 ANEJO CRISTALINO TEQUILA - TEQUILA-ANEJO - 750 ML  ( MS - 88922 )"/>
        <s v="GRAN CENTENARIO REPOSADO GOLD TEQUILA - TEQUILA-REPOSADO - 750 ML  ( MS - 89256 )"/>
        <s v="GRAN CENTENARIO ANEJO GOLD TEQUILA - TEQUILA-ANEJO - 750 ML  ( MS - 89292 )"/>
        <s v="360 VODKA - VODKA-CLASSIC-DOM - 1.0 LTR  ( MS - 38171 )"/>
        <s v="DEEP EDDY LEMON FLAVORED VODKA - VODKA-FLVRD-DOM - 50 ML  ( MS - 39555 )"/>
        <s v="REMY MARTIN XO EXCELLENCE - BRNDY/CGNC-CGNC-XO - 375 ML  ( MS - 49154 )"/>
        <s v="CANADIAN RICH &amp; RARE PEACH FLAVORED - CAN-US BLND-US BTLD - 750 ML  ( MS - 12872 )"/>
        <s v="VILLON LIQUEUR - CRDL-LQR&amp;SPC-OTH - 750 ML  ( MS - 67319 )"/>
        <s v="JIM BEAM ORANGE FLAVORED WHISKEY - DOM WHSKY-BLND - 750 ML  ( MS - 26370 )"/>
        <s v="JACK DANIELS SINGLE BARREL (WAS DECANTR) - DOM WHSKY-STRT-SM BTCH - 375 ML  ( MS - 26905 )"/>
        <s v="OLE SMOKY TENNESSEE SALTY CARAMEL WHSKEY - DOM WHSKY-BLND - 50 ML  ( MS - 86544 )"/>
        <s v="BLUE CHAIR BAY MANGO RUM CREAM - CRDL-CRM LQR - 750 ML  ( MS - 72532 )"/>
        <s v="21 SEEDS CUCUMBER JALAPENO TEQUILA - TEQUILA-FLAVORED - 750 ML  ( MS - 66993 )"/>
        <s v="21 SEEDS GRAPEFRUIT HIBISCUS - TEQUILA-FLAVORED - 750 ML  ( MS - 66994 )"/>
        <s v="21 SEEDS VALENCIA ORANGE - TEQUILA-FLAVORED - 750 ML  ( MS - 66997 )"/>
        <s v="TEQUILA OCHO PLATA TEQUILA WHITE - TEQUILA-BLANCO - 750 ML  ( MS - 88633 )"/>
        <s v="JOSE CUERVO TRADICIONAL - TEQUILA-GOLD - 50 ML  ( MS - 88961 )"/>
        <s v="MAESTRO DOBEL 50 CRISTALINO EXTRA ANEJO - TEQUILA-GOLD - 750 ML  ( MS - 88979 )"/>
        <s v="HERRADURA ANEJO - TEQUILA-ANEJO - 750 ML  ( MS - 89329 )"/>
        <s v="VAN GOGH DOUBLE ESPRESSO DOUBLE CAFFINE - VODKA-FLVRD-IMP - 750 ML  ( MS - 35022 )"/>
        <s v="SKREWBALL PEANUT BUTTER WHISKEY - DOM WHSKY-BLND - 375 ML  ( MS - 86438 )"/>
        <s v="BASIL HAYDEN'S STRAIGHT BOURBON - DOM WHSKY-STRT-SM BTCH - 750 ML  ( MS - 16676 )"/>
        <s v="COURVOISIER VSOP - BRNDY/CGNC-CGNC-VSOP - 750 ML  ( MS - 47776 )"/>
        <s v="COURVOISIER V S - BRNDY/CGNC-CGNC-VS - 375 ML  ( MS - 47785 )"/>
        <s v="COURVOISIER V S - BRNDY/CGNC-CGNC-VS - 750 ML  ( MS - 47786 )"/>
        <s v="COURVOISIER V S - BRNDY/CGNC-CGNC-VS - 1.0 LTR  ( MS - 47787 )"/>
        <s v="COURVOISIER V S - BRNDY/CGNC-CGNC-VS - 1.75 LTR  ( MS - 47788 )"/>
        <s v="COURVOISIER V S - BRNDY/CGNC-CGNC-VS - 200 ML  ( MS - 47790 )"/>
        <s v="CANADIAN CLUB ORIGINAL 1858 - CAN-US BLND-US BTLD - 1.75 LTR  ( MS - 10628 )"/>
        <s v="JIM BEAM - DOM WHSKY-STRT-BRBN/TN - 200 ML  ( MS - 19063 )"/>
        <s v="JIM BEAM - DOM WHSKY-STRT-BRBN/TN - 375 ML  ( MS - 19064 )"/>
        <s v="JIM BEAM - DOM WHSKY-STRT-BRBN/TN - 1.0 LTR  ( MS - 19067 )"/>
        <s v="JIM BEAM - DOM WHSKY-STRT-BRBN/TN - 1.75 LTR  ( MS - 19068 )"/>
        <s v="JIM BEAM - DOM WHSKY-STRT-BRBN/TN - 1.75 LTR  ( MS - 19070 )"/>
        <s v="KNOB CREEK STRAIGHT BOURBON - DOM WHSKY-STRT-SM BTCH - 375 ML  ( MS - 19224 )"/>
        <s v="KNOB CREEK STRAIGHT BOURBON - DOM WHSKY-STRT-SM BTCH - 750 ML  ( MS - 19226 )"/>
        <s v="KNOB CREEK STRAIGHT BOURBON - DOM WHSKY-STRT-SM BTCH - 1.0 LTR  ( MS - 19227 )"/>
        <s v="KNOB CREEK STRAIGHT BOURBON - DOM WHSKY-STRT-SM BTCH - 1.75 LTR  ( MS - 19228 )"/>
        <s v="MAKER'S MARK - DOM WHSKY-STRT-BRBN/TN - 750 ML  ( MS - 19476 )"/>
        <s v="MAKER'S MARK - DOM WHSKY-STRT-BRBN/TN - 1.0 LTR  ( MS - 19477 )"/>
        <s v="MAKER'S MARK - DOM WHSKY-STRT-BRBN/TN - 1.75 LTR  ( MS - 19478 )"/>
        <s v="GENTLEMAN JACK - DOM WHSKY-STRT-BRBN/TN - 200 ML  ( MS - 26583 )"/>
        <s v="GENTLEMAN JACK - DOM WHSKY-STRT-BRBN/TN - 750 ML  ( MS - 26586 )"/>
        <s v="GENTLEMAN JACK - DOM WHSKY-STRT-BRBN/TN - 1.75 LTR  ( MS - 26589 )"/>
        <s v="JACK DANIELS BLACK LABEL - DOM WHSKY-STRT-BRBN/TN - 200 ML  ( MS - 26823 )"/>
        <s v="JACK DANIELS BLACK LABEL - DOM WHSKY-STRT-BRBN/TN - 750 ML  ( MS - 26826 )"/>
        <s v="REDNECK RIVIERA WHISKEY - DOM WHSKY-STRT-OTH - 750 ML  ( MS - 26949 )"/>
        <s v="JIM BEAM HONEY - DOM WHSKY-BLND - 375 ML  ( MS - 27409 )"/>
        <s v="JIM BEAM HONEY - DOM WHSKY-BLND - 750 ML  ( MS - 27410 )"/>
        <s v="RED STAG BY JIM BEAM BLACK CHERRY WHISKY - DOM WHSKY-BLND - 1.75 LTR  ( MS - 27551 )"/>
        <s v="JIM BEAM KENTUCKY FIRE - DOM WHSKY-BLND - 750 ML  ( MS - 27682 )"/>
        <s v="JIM BEAM APPLE FLAVORED WHISKEY - DOM WHSKY-BLND - 375 ML  ( MS - 27782 )"/>
        <s v="JIM BEAM APPLE FLAVORED WHISKEY - DOM WHSKY-BLND - 750 ML  ( MS - 27783 )"/>
        <s v="JIM BEAM VANILLA FLAVORED WHISKEY - DOM WHSKY-BLND - 375 ML  ( MS - 28042 )"/>
        <s v="JIM BEAM VANILLA FLAVORED WHISKEY - DOM WHSKY-BLND - 750 ML  ( MS - 28043 )"/>
        <s v="JIM BEAM PEACH FLAVORED WHISKEY - DOM WHSKY-BLND - 375 ML  ( MS - 28278 )"/>
        <s v="JIM BEAM PEACH FLAVORED WHISKEY - DOM WHSKY-BLND - 750 ML  ( MS - 28279 )"/>
        <s v="JACK DANIELS TENNESSEE APPLE LIQUEUR - DOM WHSKY-BLND - 750 ML  ( MS - 74801 )"/>
        <s v="JACK DANIELS TENNESSEE HONEY LIQUEUR - DOM WHSKY-BLND - 1.75 LTR  ( MS - 86673 )"/>
        <s v="JACK DANIELS TENNESSEE HONEY LIQUEUR - DOM WHSKY-BLND - 200 ML  ( MS - 86676 )"/>
        <s v="JACK DANIELS TENNESSEE FIRE LIQUEUR - DOM WHSKY-BLND - 1.75 LTR  ( MS - 86694 )"/>
        <s v="JACK DANIELS TENNESSEE FIRE LIQUEUR - DOM WHSKY-BLND - 200 ML  ( MS - 86697 )"/>
        <s v="SAILOR JERRY SPICED NAVY RUM - RUM-FLVRD - 750 ML  ( MS - 45886 )"/>
        <s v="SAILOR JERRY SPICED NAVY RUM - RUM-FLVRD - 1.0 LTR  ( MS - 45887 )"/>
        <s v="SAILOR JERRY SPICED NAVY RUM - RUM-FLVRD - 750 ML TRV  ( MS - 45889 )"/>
        <s v="JACK DANIEL'S BONDED RYE TENN RYE 700ML - DOM WHSKY-STRT-RYE - 750 ML  ( MS - 25059 )"/>
        <s v="KNOB CREEK 7Y RYE - DOM WHSKY-STRT-RYE - 750 ML  ( MS - 27048 )"/>
        <s v="SAUZA HACIENDA GOLD TEQUILA - TEQUILA-GOLD - 750 ML  ( MS - 89786 )"/>
        <s v="PATRON EXTRA ANEJO CARTON - TEQUILA-GOLD - 750 ML  ( MS - 100306 )"/>
        <s v="UNCLE NEAREST 1856 AGED PREMIUM WHISKEY - DOM WHSKY-STRT-BRBN/TN - 750 ML  ( MS - 26966 )"/>
        <s v="JIM BEAM APPLE FLAVORED WHISKEY - DOM WHSKY-BLND - 1.75 LTR  ( MS - 27785 )"/>
        <s v="JIM BEAM PEACH FLAVORED WHISKEY - DOM WHSKY-BLND - 1.75 LTR  ( MS - 28281 )"/>
        <s v="SEAGRAM'S EXTRA DRY GIN (PET) - GIN-CLASSIC-DOM - 200 ML  ( MS - 32241 )"/>
        <s v="MOZART CHOCOLATE CREAM - CRDL-CRM LQR - 750 ML  ( MS - 66015 )"/>
        <s v="CONJURE COGNAC - BRNDY/CGNC-CGNC-OTH - 750 ML  ( MS - 47766 )"/>
        <s v="JOSE CUERVO AUTH PEACH LEMONADE MARGRITA - COCKTAILS - 1.75 LTR  ( MS - 58913 )"/>
        <s v="1800 ULTIMATE STRAWBERRY MARGARITA RTD - COCKTAILS - 1.75 LTR  ( MS - 59201 )"/>
        <s v="ON THE ROCKS EFFEN COSMOPOLITAN - COCKTAILS - 375 ML  ( MS - 63319 )"/>
        <s v="ON THE ROCKS HORNITOS MARGARITA - COCKTAILS - 375 ML  ( MS - 63321 )"/>
        <s v="ON THE ROCKS KNOB CREEK OLD FASHIONED - COCKTAILS - 375 ML  ( MS - 63347 )"/>
        <s v="BUMBU CREME - CRDL-CRM LQR - 750 ML  ( MS - 68080 )"/>
        <s v="RUM CHATA HORCHATA CREAM LIQ (RUM BASE) - CRDL-LQR&amp;SPC-OTH - 50 ML  ( MS - 73051 )"/>
        <s v="GRIND ESPRESSO SHOT - RUM-FLVRD - 750 ML  ( MS - 74142 )"/>
        <s v="DUKE KENTUCKY STRAIGHT BOURBON WHISKEY - DOM WHSKY-STRT-SM BTCH - 750 ML  ( MS - 17672 )"/>
        <s v="EZRA BROOKS 99 PROOF - DOM WHSKY-STRT-BRBN/TN - 750 ML  ( MS - 18201 )"/>
        <s v="FOUR ROSES SINGLE BARREL KENTUCKY BOURBN - DOM WHSKY-STRT-BRBN/TN - 750 ML  ( MS - 18350 )"/>
        <s v="REMUS STRAIGHT BOURBON WHISKEY BLACK - DOM WHSKY-STRT-OTH - 750 ML  ( MS - 18412 )"/>
        <s v="CRITTENDEN'S CUT ABOVE 4YR BOURBON WHK - DOM WHSKY-STRT-BRBN/TN - 750 ML  ( MS - 26281 )"/>
        <s v="BIRD DOG SALTED CARAMEL FLAVORED WHISKEY - DOM WHSKY-BLND - 750 ML  ( MS - 26362 )"/>
        <s v="JACK DANIELS TENNESSEE HONEY LIQUEUR - DOM WHSKY-BLND - 100 ML  ( MS - 86675 )"/>
        <s v="JAMESON BLACK BARREL IRISH WHISKEY - IRISH-BLND - 375 ML  ( MS - 15779 )"/>
        <s v="OLE SMOKY TENN MOONSHINE DILL PICKLE - DOM WHSKY-BLND - 1.0 LTR  ( MS - 76404 )"/>
        <s v="OLE SMOKY TENN MOONSHINE SOUR WATERMELON - DOM WHSKY-BLND - 750 ML  ( MS - 76409 )"/>
        <s v="MALIBU WATERMELON FLAVORED RUM - RUM-FLVRD - 750 ML  ( MS - 43860 )"/>
        <s v="ASTRAL BLANCO TEQUILA (NEW LABEL) - TEQUILA-BLANCO - 750 ML  ( MS - 87103 )"/>
        <s v="JOSE CUERVO ESPECIAL SILVER - TEQUILA-BLANCO - 50 ML  ( MS - 87401 )"/>
        <s v="DELEON BLANCO TEQUILA - TEQUILA-BLANCO - 750 ML  ( MS - 87563 )"/>
        <s v="DOS PRIMOS BLANCO TEQUILA - TEQUILA-BLANCO - 750 ML  ( MS - 87579 )"/>
        <s v="OLMECA ALTOS PLATA 100% DE AGAVE TEQUILA - TEQUILA-BLANCO - 1.0 LTR  ( MS - 88187 )"/>
        <s v="TEREMANA BLANCO TEQUILA - TEQUILA-BLANCO - 1.0 LTR  ( MS - 88355 )"/>
        <s v="EL MAYOR CRISTALINO ANEJO TEQUILA - TEQUILA-ANEJO - 750 ML  ( MS - 88470 )"/>
        <s v="MAESTRO DOBEL ANEJO TEQUILA - TEQUILA-ANEJO - 750 ML  ( MS - 88818 )"/>
        <s v="OLMECA ALTOS REPOSADO 100% DE AGAVE TEQ - TEQUILA-REPOSADO - 1.0 LTR  ( MS - 89609 )"/>
        <s v="NEW AMSTERDAM VODKA (PET) - VODKA-CLASSIC-DOM - 750 ML TRV  ( MS - 37233 )"/>
        <s v="SVEDKA CHERRY LIMEADE FLAVORED VODKA - VODKA-FLVRD-IMP - 750 ML  ( MS - 37302 )"/>
        <s v="ABSOLUT WATERMELON FLAVORED VODKA - VODKA-FLVRD-IMP - 750 ML  ( MS - 37403 )"/>
        <s v="WHEATLEY VODKA - VODKA-CLASSIC-DOM - 1.0 LTR  ( MS - 38520 )"/>
        <s v="DEEP EDDY LIME FLAVORED VODKA - VODKA-FLVRD-DOM - 750 ML  ( MS - 39322 )"/>
        <s v="GREY GOOSE ESSENCES STRAWBERRY&amp;LEMONGRSS - VODKA-FLVRD-IMP - 750 ML  ( MS - 65451 )"/>
        <s v="OLE SMOKY TENN MNSHNE SOUR RAZZIN BERRY - DOM WHSKY-BLND - 750 ML  ( MS - 76410 )"/>
        <s v="OLE SMOKY TENN MOONSHINE BUTTER PECAN - DOM WHSKY-BLND - 50 ML  ( MS - 76412 )"/>
        <s v="OLMECA ALTOS ANEJO TEQUILA - TEQUILA-GOLD - 750 ML  ( MS - 88819 )"/>
        <s v="PAUL MASSON GRANDE AMBER PEACH FL BRANDY - BRNDY/CGNC-DOM - 1.75 LTR  ( MS - 56198 )"/>
        <s v="SHANKY'S WHIP BLACK IRISH - CRDL-LQR&amp;SPC-OTH - 750 ML  ( MS - 66725 )"/>
        <s v="TWISTED SHOTZ JOLLI JOLLI - CRDL-LQR&amp;SPC-OTH - 100 ML  ( MS - 67245 )"/>
        <s v="RED EYE LOUIE'S RUMQUILA - CRDL-LQR&amp;SPC-SPRT SPCTY - 750 ML  ( MS - 77206 )"/>
        <s v="99 SOUR BERRY LIQUEUR - CRDL-SNPS-OTH - 50 ML  ( MS - 84100 )"/>
        <s v="99 SOUR APPLE LIQUEUR - CRDL-SNPS-APPL - 50 ML  ( MS - 84104 )"/>
        <s v="99 FRUIT PUNCH SCHNAPPS LIQUEUR - CRDL-SNPS-OTH - 50 ML  ( MS - 84223 )"/>
        <s v="99 CHERRY LIMEADE - CRDL-SNPS-OTH - 50 ML  ( MS - 84228 )"/>
        <s v="99 STRAWBERRIES LIQUEUR - CRDL-LQR&amp;SPC-FRT - 750 ML  ( MS - 84248 )"/>
        <s v="99 WATERMELON SCHNAPPS - CRDL-SNPS-OTH - 750 ML  ( MS - 84396 )"/>
        <s v="JACK DANIEL'S 1938 BONDED IN BOND - DOM WHSKY-STRT-BRBN/TN - 1.0 LTR  ( MS - 16223 )"/>
        <s v="JACK DANIEL'S 1938 TRIPLE MASH BIB 700ML - DOM WHSKY-STRT-BRBN/TN - 750 ML  ( MS - 16620 )"/>
        <s v="BROTHER'S BOND STRAIGHT BOURBON WHISKEY - DOM WHSKY-STRT-BRBN/TN - 750 ML  ( MS - 17050 )"/>
        <s v="CLYDE MAYS SPECIAL RSV STRT BBN WHK 6YR - DOM WHSKY-STRT-BRBN/TN - 750 ML  ( MS - 17543 )"/>
        <s v="FOUR ROSES SMALL BATCH SELECT BOURBON - DOM WHSKY-STRT-BRBN/TN - 750 ML  ( MS - 18376 )"/>
        <s v="OLD ELK WHEATED BOURBON STRAIGHT BBN WHK - DOM WHSKY-STRT-BRBN/TN - 750 ML  ( MS - 20300 )"/>
        <s v="TIN CUP AMERICAN WHISKEY (COLORADO) - DOM WHSKY-STRT-OTH - 375 ML  ( MS - 28153 )"/>
        <s v="OAK &amp; EDEN TOASTED OAK BOURBON &amp; SPIRE - DOM WHSKY-STRT-OTH - 750 ML  ( MS - 76433 )"/>
        <s v="AMMUNITION STR BBN FINISH CAB SAV BRLS - DOM WHSKY-STRT-OTH - 750 ML  ( MS - 86100 )"/>
        <s v="LEGENT TWO TRUE LEGENDS (DSS) - DOM WHSKY-BLND - 750 ML  ( MS - 86582 )"/>
        <s v="OLE SMOKY TENNESSEE PEANUT BUTTER WHSKY - DOM WHSKY-BLND - 50 ML  ( MS - 87063 )"/>
        <s v="TULLAMORE DEW - IRISH-BLND - 1.75 LTR  ( MS - 15945 )"/>
        <s v="ILEGAL MEZCAL REPOSADO - TEQUILA-REPOSADO - 750 ML  ( MS - 89504 )"/>
        <s v="OLE SMOKY BANANA PUDDING CREAM MOONSHINE - CRDL-CRM LQR - 750 ML  ( MS - 80363 )"/>
        <s v="CAPTAIN MORGAN CHERRY VANILLA LTD EDT - RUM-FLVRD - 750 ML  ( MS - 73200 )"/>
        <s v="BLUE NOTE CROSSROADS STRAIGHT BOURBON WK - DOM WHSKY-STRT-BRBN/TN - 750 ML  ( MS - 16887 )"/>
        <s v="ELIJAH CRAIG STRAIGHT RYE - DOM WHSKY-STRT-RYE - 750 ML  ( MS - 26555 )"/>
        <s v="JOSE CUERVO AUTHENTIC MANGO 6-4 PACK PET - COCKTAILS - 200 ML  ( MS - 58902 )"/>
        <s v="JOSE CUERVO AUTHENTIC WATERMELON 6-4P PT - COCKTAILS - 200 ML  ( MS - 58908 )"/>
        <s v="JOSE CUERVO AUTH LIGHT MARGARITA 4P PET - COCKTAILS - 200 ML  ( MS - 58911 )"/>
        <s v="MONACO COCKTAIL SUN CRUSH 6-4P/TRY 355ML - COCKTAILS - 375 ML  ( MS - 101646 )"/>
        <s v="LA GRITONA TEQUILA REPOSADO 100% BLUE AG - TEQUILA-REPOSADO - 750 ML  ( MS - 86239 )"/>
        <s v="ADICTIVO PLATA TEQUILA - TEQUILA-BLANCO - 750 ML  ( MS - 87025 )"/>
        <s v="ADICTIVO REPOSADO TEQUILA - TEQUILA-REPOSADO - 750 ML  ( MS - 87027 )"/>
        <s v="ADICTIVO EXTRA ANEJO TEQUILA - TEQUILA-GOLD - 750 ML  ( MS - 87029 )"/>
        <s v="ADICTIVO ANEJO TEQUILA - TEQUILA-ANEJO - 750 ML  ( MS - 87033 )"/>
        <s v="MILAGRO SILVER - TEQUILA-BLANCO - 375 ML  ( MS - 88114 )"/>
        <s v="TEREMANA REPOSADO TEQUILA - TEQUILA-REPOSADO - 1.0 LTR  ( MS - 88375 )"/>
        <s v="OCEAN VODKA (HAWAII) - VODKA-CLASSIC-DOM - 1.75 LTR  ( MS - 37052 )"/>
        <s v="WHEATLEY VODKA - VODKA-CLASSIC-DOM - 50 ML  ( MS - 38515 )"/>
        <s v="360 BLUE RASPBERRY FLAVORED VODKA - VODKA-FLVRD-DOM - 750 ML  ( MS - 39101 )"/>
        <s v="NEW AMSTERDAM PASSION FRUIT FLAVOR VODKA - VODKA-FLVRD-DOM - 375 ML  ( MS - 39282 )"/>
        <s v="NEW AMSTERDAM PASSION FRUIT FLAVOR VODKA - VODKA-FLVRD-DOM - 750 ML  ( MS - 39283 )"/>
        <s v="SMIRNOFF PEACH LEMONADE FLAVORED VODKA - VODKA-FLVRD-DOM - 750 ML  ( MS - 78293 )"/>
        <s v="JACK DANIEL'S 1938 BONDED IN BOND 700ML - DOM WHSKY-STRT-BRBN/TN - 750 ML  ( MS - 16222 )"/>
        <s v="CHOPIN POLISH VODKA - VODKA-CLASSIC-IMP - 750 ML  ( MS - 34244 )"/>
        <s v="WOODFORD RSV KENTUCKY STRAIGHT MALT - DOM WHSKY-STRT-OTH - 750 ML  ( MS - 22241 )"/>
        <s v="WOODFORD RSV KENTUCKY STRAIGHT WHEAT - DOM WHSKY-STRT-OTH - 750 ML  ( MS - 22257 )"/>
        <s v="OLD SOUL SMALL BATCH SBW - DOM WHSKY-STRT-BRBN/TN - 750 ML  ( MS - 26771 )"/>
        <s v="CASAMIGOS BLANCO TEQUILA 100% AGAVE - TEQUILA-BLANCO - 375 ML  ( MS - 87282 )"/>
        <s v="CASAMIGOS BLANCO TEQUILA 100% AGAVE - TEQUILA-BLANCO - 1.0 LTR  ( MS - 87283 )"/>
        <s v="SAUZA HACIENDA SILVER TEQUILA - TEQUILA-BLANCO - 1.75 LTR  ( MS - 88558 )"/>
        <s v="CASAMIGOS REPOSADO TEQUILA 100% AGAVE - TEQUILA-REPOSADO - 375 ML  ( MS - 88830 )"/>
        <s v="SAUZA HACIENDA GOLD TEQUILA - TEQUILA-GOLD - 1.75 LTR  ( MS - 89788 )"/>
        <s v="NEW AMSTERDAM PASSION FRUIT FLAVOR VODKA - VODKA-FLVRD-DOM - 50 ML  ( MS - 39280 )"/>
        <s v="NEW AMSTERDAM PASSION FRUIT FLAVOR VODKA - VODKA-FLVRD-DOM - 200 ML  ( MS - 39281 )"/>
        <s v="NEW AMSTERDAM PASSION FRUIT FLAVOR VODKA - VODKA-FLVRD-DOM - 1.75 LTR  ( MS - 39284 )"/>
        <s v="CIROC SUMMER CITRUS FL VODKA SPECIALTY - VODKA-FLVRD-IMP - 375 ML  ( MS - 64306 )"/>
        <s v="ON THE ROCKS CRUZAN MAI TAI - COCKTAILS - 375 ML  ( MS - 63311 )"/>
        <s v="CROWN ROYAL EXTRA RARE 18YR - CAN-FRGN BLND-FRGN BTLD - 750 ML  ( MS - 11287 )"/>
        <s v="ON THE ROCKS CRUZAN DAIQUIRI RTD - COCKTAILS - 375 ML  ( MS - 63131 )"/>
        <s v="ON THE ROCKS LARIOS AVIATION - COCKTAILS - 375 ML  ( MS - 63344 )"/>
        <s v="ON THE ROCKS THE MANHATTAN BSL HYD DRK R - COCKTAILS - 375 ML  ( MS - 63505 )"/>
        <s v="APEROL LIQUEUR - CRDL-LQR&amp;SPC-OTH - 375 ML  ( MS - 64105 )"/>
        <s v="NARANJA PURA LICOR DE NARANJA ORANGE LIQ - CRDL-LQR&amp;SPC-FRT - 1.0 LTR  ( MS - 66022 )"/>
        <s v="BIRD DOG PEACH FLAVORED WHISKEY - DOM WHSKY-BLND - 1.75 LTR  ( MS - 27746 )"/>
        <s v="OAK &amp; EDEN 4 GRAIN&amp;SPIRE TORCHED OAK - DOM WHSKY-STRT-OTH - 750 ML  ( MS - 76441 )"/>
        <s v="EMPRESS 1908 GIN - GIN-CLASSIC-IMP - 750 ML  ( MS - 28477 )"/>
        <s v="ILEGAL MEZCAL JOVEN BLANCO - TEQUILA-BLANCO - 750 ML  ( MS - 87860 )"/>
        <s v="PARROT BAY PINEAPPLE - RUM-FLVRD - 750 ML  ( MS - 43282 )"/>
        <s v="DIPLOMATICO MANTUANO RUM - RUM-AGED/DARK - 750 ML  ( MS - 43636 )"/>
        <s v="DIPLOMATICO PLANAS RUM - RUM-LIGHT - 750 ML  ( MS - 43638 )"/>
        <s v="CUTWATER SPIRITS LIME MARGARITA 355ML - COCKTAILS - 375 ML  ( MS - 58250 )"/>
        <s v="CUTWATER STRAWBERRY MARG 4P 355ML - COCKTAILS - 375 ML  ( MS - 58269 )"/>
        <s v="TANTEO JALAPENO INFUSED TEQUILA - CRDL-LQR&amp;SPC-OTH - 750 ML  ( MS - 67032 )"/>
        <s v="818 REPOSADO 100% AGAVE TEQUILA - TEQUILA-REPOSADO - 750 ML  ( MS - 87181 )"/>
        <s v="818 BLANCO 100% AGAVE TEQUILA - TEQUILA-BLANCO - 750 ML  ( MS - 87194 )"/>
        <s v="CASA DEL SOL BLANCO TEQUILA - TEQUILA-BLANCO - 750 ML  ( MS - 87700 )"/>
        <s v="CASA DEL SOL REPOSADO TEQUILA - TEQUILA-REPOSADO - 750 ML  ( MS - 87701 )"/>
        <s v="JOSE CUERVO TRAD CRISTALINO REPOSADO TEQ - TEQUILA-REPOSADO - 750 ML  ( MS - 87832 )"/>
        <s v="CAMPO BRAVO REPOSADO TEQUILA - TEQUILA-REPOSADO - 750 ML  ( MS - 88123 )"/>
        <s v="CAMPO BRAVO PLATA TEQUILA - TEQUILA-BLANCO - 750 ML  ( MS - 88413 )"/>
        <s v="TRULY STRAWBERRY LEMONADE VODKA - VODKA-FLVRD-DOM - 750 ML  ( MS - 38577 )"/>
        <s v="DEEP EDDY LIME FLAVORED VODKA - VODKA-FLVRD-DOM - 1.75 LTR  ( MS - 39324 )"/>
        <s v="DEEP EDDY LEMON FLAVORED VODKA - VODKA-FLVRD-DOM - 375 ML  ( MS - 39995 )"/>
        <s v="CIROC PASSION TROPIC VODKA SPECIALTY - VODKA-FLVRD-IMP - 750 ML  ( MS - 64348 )"/>
        <s v="LORD CALVERT - CAN-US BLND-US BTLD - 375 ML  ( MS - 13634 )"/>
        <s v="REBEL 100 - DOM WHSKY-STRT-BRBN/TN - 1.75 LTR  ( MS - 21211 )"/>
        <s v="PARROT BAY PASSION FRUIT - RUM-FLVRD - 750 ML  ( MS - 43226 )"/>
        <s v="PARROT BAY STRAWBERRY - RUM-FLVRD - 750 ML  ( MS - 43237 )"/>
        <s v="PARROT BAY COCONUT 90PRF - RUM-GOLD - 750 ML  ( MS - 43256 )"/>
        <s v="GEORGE DICKEL RYE - DOM WHSKY-STRT-RYE - 750 ML  ( MS - 27037 )"/>
        <s v="WILD TURKEY 81 STRAIGHT BOURBON - DOM WHSKY-STRT-BRBN/TN - 1.0 LTR  ( MS - 22122 )"/>
        <s v="TRIPLE CROWN NORTH AMERICAN BLENDED WHSK - DOM WHSKY-BLND - 1.0 LTR  ( MS - 25967 )"/>
        <s v="TRIPLE CROWN NORTH AMERICAN BLENDED WHSK - DOM WHSKY-BLND - 1.75 LTR  ( MS - 25968 )"/>
        <s v="CHI-CHI'S MANGO - COCKTAILS - 1.75 LTR  ( MS - 57122 )"/>
        <s v="CHI-CHI'S PEACH MARGARITA - COCKTAILS - 1.75 LTR  ( MS - 57150 )"/>
        <s v="CHI-CHI'S SKINNY MARGARITA - COCKTAILS - 1.75 LTR  ( MS - 57174 )"/>
        <s v="CHI-CHI'S PINK LEMONADE MARGARITA - COCKTAILS - 1.75 LTR  ( MS - 57279 )"/>
        <s v="NONINO QUINTESSENTIA AMARO LIQUEUR - CRDL-LQR&amp;SPC-OTH - 750 ML  ( MS - 66056 )"/>
        <s v="99 CHOCOLATE LIQUEUR - CRDL-LQR&amp;SPC-OTH - 50 ML  ( MS - 84239 )"/>
        <s v="99 PINK LEMONADE LIQUEUR - CRDL-SNPS-OTH - 50 ML  ( MS - 84242 )"/>
        <s v="OLD ELK BLENDED STRAIGHT BOURBON WHISKEY - DOM WHSKY-BLND - 750 ML  ( MS - 23536 )"/>
        <s v="BIRD DOG HONEY FLAVORED WHISKEY - DOM WHSKY-BLND - 750 ML  ( MS - 26085 )"/>
        <s v="TIN CUP 10 YEAR AMERICAN WHISKEY (CO) - DOM WHSKY-STRT-OTH - 750 ML  ( MS - 28037 )"/>
        <s v="JAMESON - IRISH-BLND - 200 ML  ( MS - 15622 )"/>
        <s v="BUMBU XO PANAMA RUM - RUM-AGED/DARK - 375 ML  ( MS - 43977 )"/>
        <s v="MONACO WATERMELON CRUSH 4PK TRAY 355ML - COCKTAILS - 375 ML  ( MS - 62627 )"/>
        <s v="NUMBER JUAN BLANCO TEQUILA - TEQUILA-BLANCO - 750 ML  ( MS - 86125 )"/>
        <s v="CASA NOBLE REPOSADO TEQUILA - TEQUILA-REPOSADO - 750 ML  ( MS - 87270 )"/>
        <s v="HUSSONG'S SILVER TEQUILA STONEWARE JUG - TEQUILA-BLANCO - 750 ML  ( MS - 88449 )"/>
        <s v="MI CAMPO REPOSADO TEQUILA - TEQUILA-REPOSADO - 750 ML  ( MS - 88533 )"/>
        <s v="CODIGO 1530 REPOSADO TEQUILA - TEQUILA-REPOSADO - 750 ML  ( MS - 88652 )"/>
        <s v="CODIGO 1530 ANEJO TEQUILA - TEQUILA-GOLD - 750 ML  ( MS - 88915 )"/>
        <s v="MAESTRO DOBEL REPOSADO TEQUILA - TEQUILA-REPOSADO - 750 ML  ( MS - 89679 )"/>
        <s v="FRIS 80 SKANDIA VODKA DENMARK - VODKA-CLASSIC-IMP - 375 ML  ( MS - 34364 )"/>
        <s v="GRAN CORAMINO REPOSADO CRISTALINO TEQ - TEQUILA-REPOSADO - 750 ML  ( MS - 87725 )"/>
        <s v="PAUL MASSON GRANDE AMBER WATERMELON BRND - BRNDY/CGNC-DOM - 750 ML  ( MS - 56664 )"/>
        <s v="H BY HINE COGNAC - BRNDY/CGNC-CGNC-VSOP - 750 ML  ( MS - 508486 )"/>
        <s v="CANADIAN RICH AND RARE RESERVE (PET) - CAN-US BLND-US BTLD - 750 ML  ( MS - 12851 )"/>
        <s v="JOSE CUERVO AUTH MARG TROPICAL PARADISE - COCKTAILS - 1.75 LTR  ( MS - 58855 )"/>
        <s v="GOLDSCHLAGER ROSE GOLD STRAWBERRY LIQUER - CRDL-SNPS-OTH - 750 ML  ( MS - 64272 )"/>
        <s v="HIRSCH THE HORIZON SELECTED BOURBON WHSK - DOM WHSKY-STRT-BRBN/TN - 750 ML  ( MS - 18613 )"/>
        <s v="UNCLE NEAREST 1884 SMALL BATCH WHISKEY - DOM WHSKY-STRT-BRBN/TN - 750 ML  ( MS - 26707 )"/>
        <s v="JIM BEAM HONEY - DOM WHSKY-BLND - 1.75 LTR  ( MS - 27403 )"/>
        <s v="SEAGRAM 83 AMERICAN WHISKEY PET - DOM WHSKY-STRT-OTH - 375 ML  ( MS - 76836 )"/>
        <s v="SEAGRAM 83 AMERICAN WHISKEY - DOM WHSKY-STRT-OTH - 750 ML  ( MS - 76838 )"/>
        <s v="SEAGRAM 83 AMERICAN WHISKEY - DOM WHSKY-STRT-OTH - 1.75 LTR  ( MS - 76840 )"/>
        <s v="WRITER'S TEARS COPPER POT IRISH WHISKEY - IRISH - 750 ML  ( MS - 15933 )"/>
        <s v="BOSSCAL JOVEN MEZCAL TEQUILA - TEQUILA-BLANCO - 750 ML  ( MS - 87708 )"/>
        <s v="BUMBU THE ORIGINAL - RUM-FLVRD - 1.0 LTR  ( MS - 64274 )"/>
        <s v="BUZZBALLZ CHILI MANGO COCKTAIL - COCKTAILS - 200 ML  ( MS - 57576 )"/>
        <s v="MONTEZUMA BLUE TEQUILA BLEND - CRDL-LQR&amp;SPC-OTH - 1.75 LTR  ( MS - 76228 )"/>
        <s v="LOBOS 1707 JOVEN TEQUILA - TEQUILA-BLANCO - 750 ML  ( MS - 87720 )"/>
        <s v="LOBOS 1707 REPOSADO TEQUILA - TEQUILA-REPOSADO - 750 ML  ( MS - 87722 )"/>
        <s v="TAAKA APPLE FLAVORED VODKA PET - VODKA-FLVRD-DOM - 1.75 LTR  ( MS - 39810 )"/>
        <s v="TAAKA PINEAPPLE FLAVORED VODKA - VODKA-FLVRD-DOM - 1.75 LTR  ( MS - 40042 )"/>
        <s v="TAAKA PEACH FLAVORED VODKA - VODKA-FLVRD-DOM - 1.75 LTR  ( MS - 40494 )"/>
        <s v="TAAKA FRUIT PUNCH FLAVORED VODKA - VODKA-FLVRD-DOM - 1.75 LTR  ( MS - 40715 )"/>
        <s v="TAAKA WHIPPED CREAM FLAVORED VODKA - VODKA-FLVRD-DOM - 1.75 LTR  ( MS - 40729 )"/>
        <s v="TAAKA PINK LEMONADE FLAVORED VODKA - VODKA-FLVRD-DOM - 1.75 LTR  ( MS - 42112 )"/>
        <s v="BASIL HAYDEN TOAST KENTUCKY SBW - DOM WHSKY-STRT-BRBN/TN - 750 ML  ( MS - 16685 )"/>
        <s v="MAKER'S MARK CASK STRENGTH - DOM WHSKY-STRT-BRBN/TN - 750 ML  ( MS - 19481 )"/>
        <s v="ROKU GIN (JAPAN) - GIN-CLASSIC-IMP - 750 ML  ( MS - 28778 )"/>
        <s v="HORNITOS PLATA WHITE TEQUILA - TEQUILA-BLANCO - 1.75 LTR  ( MS - 88546 )"/>
        <s v="MEUKOW VS COGNAC - BRNDY/CGNC-CGNC-VS - 200 ML  ( MS - 48763 )"/>
        <s v="MEUKOW VS COGNAC - BRNDY/CGNC-CGNC-VS - 750 ML  ( MS - 48766 )"/>
        <s v="CROWN ROYAL PEACH FLAVORED WHISKEY - CAN-US BLND-US BTLD - 375 ML  ( MS - 10776 )"/>
        <s v="ZING ZANG MANGO MARGARITA 6-4PK 355ML - COCKTAILS - 375 ML  ( MS - 63882 )"/>
        <s v="ZING ZANG BLOODY MARY 4PK 355ML - COCKTAILS - 375 ML  ( MS - 63884 )"/>
        <s v="ZING ZANG BOURBON WHISKEY SOUR 4PK 355ML - COCKTAILS - 375 ML  ( MS - 63886 )"/>
        <s v="ZING ZANG MARGARITA 4PK 355ML - COCKTAILS - 375 ML  ( MS - 63888 )"/>
        <s v="BULLEIT OLD FASHIONED COCKTAIL - COCKTAILS - 375 ML  ( MS - 57372 )"/>
        <s v="BULLEIT MANHATTAN COCKTAIL - COCKTAILS - 375 ML  ( MS - 57373 )"/>
        <s v="1800 ULTIMATE PASSIONFRUIT MARGARITA RTD - COCKTAILS - 1.75 LTR  ( MS - 59205 )"/>
        <s v="BLADE AND BOW KENTUCKY STRAIGHT BOURBON - DOM WHSKY-STRT-OTH - 750 ML  ( MS - 16832 )"/>
        <s v="DON JULIO ROSADO REPOSADO TEQUILA - TEQUILA-REPOSADO - 750 ML  ( MS - 85764 )"/>
        <s v="DELEON REPOSADO TEQUILA - TEQUILA-REPOSADO - 750 ML  ( MS - 88427 )"/>
        <s v="DON JULIO 1942 GOLD TEQUILA - TEQUILA-GOLD - 750 ML  ( MS - 89164 )"/>
        <s v="CIROC HONEY MELON FLAVORED VDK SPECIALTY - VODKA-FLVRD-IMP - 750 ML  ( MS - 64334 )"/>
        <s v="SMIRNOFF BLUE RASPBERRY LEMONADE FLV DSS - VODKA-FLVRD-DOM - 750 ML  ( MS - 76830 )"/>
        <s v="REVEL STOKE SMORGASM SMORE FLAVORED WHK - CAN-US BLND-US BTLD - 750 ML  ( MS - 14536 )"/>
        <s v="ON THE ROCKS KNOB CREEK OLD FASHIONED - COCKTAILS - 750 ML  ( MS - 62811 )"/>
        <s v="ON THE ROCKS EFFEN COSMOPOLITAN - COCKTAILS - 750 ML  ( MS - 62813 )"/>
        <s v="ON THE ROCKS HORNITOS MARGARITA - COCKTAILS - 750 ML  ( MS - 62814 )"/>
        <s v="RUM CHATA COCONUT CREAM LIQUEUR - CRDL-LQR&amp;SPC-OTH - 750 ML  ( MS - 66522 )"/>
        <s v="VILLA MASSA AMARETTO LIQUEUR - CRDL-LQR&amp;SPC-AMRT - 750 ML  ( MS - 66959 )"/>
        <s v="BUSHWACKER COCONUT RUM CREAM LIQUEUR - CRDL-LQR&amp;SPC-OTH - 750 ML  ( MS - 72653 )"/>
        <s v="DOUGH BALL COOKIE DOUGH WHISKEY (DSS) - DOM WHSKY-BLND - 750 ML  ( MS - 85980 )"/>
        <s v="RUM CHATA COCONUT CREAM/120P COUNTER DSP - CRDL-LQR&amp;SPC-OTH - 50 ML  ( MS - 101968 )"/>
        <s v="NELSON BROS CLASSIC STRT BBN BLEND WHK - DOM WHSKY-STRT-BRBN/TN - 750 ML  ( MS - 19908 )"/>
        <s v="NELSON BROS RESERVE STRT BBN BLEND WHK - DOM WHSKY-BLND - 750 ML  ( MS - 19909 )"/>
        <s v="PENELOPE BOURBON TOASTED SERIES - DOM WHSKY-STRT-BRBN/TN - 750 ML  ( MS - 21065 )"/>
        <s v="PENELOPE BARREL STRENGTH BOURBON - DOM WHSKY-STRT-BRBN/TN - 750 ML  ( MS - 21067 )"/>
        <s v="PENELOPE FOUR GRAIN STRAIGHT BOURBON - DOM WHSKY-STRT-BRBN/TN - 750 ML  ( MS - 21068 )"/>
        <s v="THREE CHORD TENNESSEE WHISKEY - DOM WHSKY-STRT-BRBN/TN - 750 ML  ( MS - 26347 )"/>
        <s v="DRUMSHANBO GUNPOWDER SARDINIAN CITRUS - GIN-FLVRD-IMP - 750 ML  ( MS - 65507 )"/>
        <s v="OLE SMOKY TENN MOONSHINE SOUR APPLE - DOM WHSKY-BLND - 750 ML  ( MS - 76407 )"/>
        <s v="OLE SMOKY BANANA PUDDING CREAM MOONSHINE - CRDL-CRM LQR - 50 ML  ( MS - 80397 )"/>
        <s v="OLE SMOKY WHITE CHOCOLATE STRAWBERRY MSH - CRDL-CRM LQR - 50 ML  ( MS - 80398 )"/>
        <s v="OLE SMOKY TENN MOONSHINE STRAWBERRY 65P - DOM WHSKY-BLND - 750 ML  ( MS - 86782 )"/>
        <s v="PAPA'S PILAR BLONDE RUM - RUM-LIGHT - 750 ML  ( MS - 46688 )"/>
        <s v="PAPA'S PILAR DARK RUM - RUM-AGED/DARK - 750 ML  ( MS - 46689 )"/>
        <s v="SELVAREY COCONUT FLAVORED RUM (PANAMA) - RUM-FLVRD - 750 ML  ( MS - 66761 )"/>
        <s v="SELVAREY CHOCOLATE FLVD RUM DSS (PANAMA) - RUM-FLVRD - 750 ML  ( MS - 66763 )"/>
        <s v="CALIROSA ROSA BLANCO TEQUILA - TEQUILA-BLANCO - 750 ML  ( MS - 87172 )"/>
        <s v="CASAMIGOS BLANCO TEQUILA 100% AGAVE - TEQUILA-BLANCO - 50 ML  ( MS - 87281 )"/>
        <s v="LUNAZUL BLANCO TEQUILA - TEQUILA-BLANCO - 375 ML  ( MS - 88024 )"/>
        <s v="PATRON ANEJO - TEQUILA-ANEJO - 100 ML  ( MS - 88239 )"/>
        <s v="PATRON REPOSADO - TEQUILA-REPOSADO - 100 ML  ( MS - 88241 )"/>
        <s v="PATRON SILVER TEQUILA - TEQUILA-BLANCO - 100 ML  ( MS - 88285 )"/>
        <s v="PADRE AZUL SILVER TEQUILA - TEQUILA-BLANCO - 750 ML  ( MS - 88374 )"/>
        <s v="LUNAZUL REPOSADO TEQUILA - TEQUILA-REPOSADO - 375 ML  ( MS - 88731 )"/>
        <s v="PADRE AZUL REPOSADO TEQUILA - TEQUILA-REPOSADO - 750 ML  ( MS - 88984 )"/>
        <s v="CASA NOBLE ANEJO AGED 2 YEAR - TEQUILA-ANEJO - 750 ML  ( MS - 89016 )"/>
        <s v="PATRON REPOSADO - TEQUILA-REPOSADO - 50 ML  ( MS - 89623 )"/>
        <s v="BROKEN SHED VODKA (NEW ZEALAND) - VODKA-CLASSIC-IMP - 1.75 LTR  ( MS - 37248 )"/>
        <s v="NEW AMSTERDAM PINK WHITNEY PINK LEMONADE - VODKA-FLVRD-DOM - 1.75 LTR  ( MS - 39424 )"/>
        <s v="TLC TASTES LIKE CHICKEN VODKA - VODKA-CLASSIC-DOM - 750 ML  ( MS - 38148 )"/>
        <s v="NEW AMSTERDAM PINK WHITNEY PINK LMND PET - VODKA-FLVRD-DOM - 750 ML  ( MS - 65922 )"/>
        <s v="MARTELL VS - BRNDY/CGNC-CGNC-VS - 1.75 LTR  ( MS - 48698 )"/>
        <s v="PAUL MASSON GRANDE AMBER FRUIT PUNCH FL - BRNDY/CGNC-DOM - 750 ML  ( MS - 53853 )"/>
        <s v="CHI-CHI'S STRAWBERRY DAQUIRI - COCKTAILS - 1.75 LTR  ( MS - 57146 )"/>
        <s v="MI CAMPO COCKTAIL MANGO MULE TEQUILA - COCKTAILS - 375 ML  ( MS - 62514 )"/>
        <s v="MI CAMPO CKT SPICY JALAPENO MARGARITA TQ - COCKTAILS - 375 ML  ( MS - 62515 )"/>
        <s v="ON THE ROCKS MIDORI SOUR RTD COCKTAIL - COCKTAILS - 375 ML  ( MS - 62788 )"/>
        <s v="LICOR 43 CHOCOLATE LIQUEUR - CRDL-LQR&amp;SPC-OTH - 750 ML  ( MS - 65543 )"/>
        <s v="KAMORA - CRDL-COFFEE LQR - 375 ML  ( MS - 67554 )"/>
        <s v="TWISTED TEA SWEET TEA WHISKEY - DOM WHSKY-BLND - 750 ML  ( MS - 78186 )"/>
        <s v="CALUMET FARM SMALL BATCH STRAIGHT BBN - DOM WHSKY-STRT-BRBN/TN - 750 ML  ( MS - 17176 )"/>
        <s v="REDWOOD EMPIRE LOST MONARCH A BLEND STRT - DOM WHSKY-STRT-BRBN/TN - 750 ML  ( MS - 21256 )"/>
        <s v="WHISTLEPIG PIGGYBACK 6Y BOURBON - DOM WHSKY-STRT-BRBN/TN - 750 ML  ( MS - 22071 )"/>
        <s v="REDWOOD EMPIRE PIPE DREAM BOURBON WHK - DOM WHSKY-STRT-OTH - 750 ML  ( MS - 26678 )"/>
        <s v="SWEETENS COVE KENNESSEE BLEND WHK IN MPL - DOM WHSKY-BLND - 750 ML  ( MS - 85639 )"/>
        <s v="DOS HOMBRES JOVEN MEZCAL ARTESANAL - TEQUILA-BLANCO - 750 ML  ( MS - 87481 )"/>
        <s v="CALYPSO SPICED RUM - RUM-FLVRD - 1.0 LTR  ( MS - 44341 )"/>
        <s v="BLUE CHAIR BAY MOCHA RUM CREAM - CRDL-CRM LQR - 750 ML  ( MS - 72543 )"/>
        <s v="REDWOOD EMPIRE EMERALD GIANT RYE - DOM WHSKY-STRT-RYE - 750 ML  ( MS - 26680 )"/>
        <s v="ANGEL'S ENVY FINISHED RYE - DOM WHSKY-STRT-RYE - 750 ML  ( MS - 27380 )"/>
        <s v="MONACO ORIGINAL HARD LEMONADE 355ML - COCKTAILS - 375 ML  ( MS - 62617 )"/>
        <s v="MONACO HARD PEACH LEMONADE 355ML - COCKTAILS - 375 ML  ( MS - 62618 )"/>
        <s v="CASAMIGOS BLANCO TEQUILA 100% AGAVE - TEQUILA-BLANCO - 1.75 LTR  ( MS - 87290 )"/>
        <s v="SEVERO PLATA 100% AGAVE TEQUILA - TEQUILA-BLANCO - 750 ML  ( MS - 87897 )"/>
        <s v="SAUZA TRES GENERACIONES REPOSADO GLD TEQ - TEQUILA-REPOSADO - 750 ML  ( MS - 88570 )"/>
        <s v="CASAMIGOS ANEJO TEQUILA 100% AGAVE - TEQUILA-ANEJO - 1.0 LTR  ( MS - 88802 )"/>
        <s v="CASAMIGOS REPOSADO TEQUILA 100% AGAVE - TEQUILA-REPOSADO - 1.0 LTR  ( MS - 88803 )"/>
        <s v="CASAMIGOS REPOSADO TEQUILA 100% AGAVE - TEQUILA-REPOSADO - 50 ML  ( MS - 88829 )"/>
        <s v="CASAMIGOS ANEJO TEQUILA 100% AGAVE - TEQUILA-ANEJO - 50 ML  ( MS - 88831 )"/>
        <s v="MONTEZUMA - TEQUILA-GOLD - 1.0 LTR  ( MS - 89577 )"/>
        <s v="HORNITOS ANEJO GOLD TEQUILA - TEQUILA-ANEJO - 750 ML  ( MS - 89841 )"/>
        <s v="FLECHA AZUL BLANCO 100% AGAVE TEQUILA - TEQUILA-BLANCO - 750 ML  ( MS - 90016 )"/>
        <s v="FLECHA AZUL REPOSADO 100% AGAVE TEQUILA - TEQUILA-REPOSADO - 750 ML  ( MS - 90019 )"/>
        <s v="DRUMSHANBO SAUSAGE TREE IRISH VODKA - VODKA-CLASSIC-IMP - 750 ML  ( MS - 37518 )"/>
        <s v="RAIN VODKA - VODKA-CLASSIC-DOM - 375 ML  ( MS - 37583 )"/>
        <s v="TLC TASTES LIKE CHICKEN VODKA - VODKA-CLASSIC-DOM - 1.75 LTR  ( MS - 38149 )"/>
        <s v="CATHEAD RASPBERRY FLAVORED VODKA - VODKA-FLVRD-DOM - 750 ML  ( MS - 39182 )"/>
        <s v="CATHEAD RASPBERRY FLAVORED VODKA - VODKA-FLVRD-DOM - 1.0 LTR  ( MS - 39183 )"/>
        <s v="CROWN ROYAL PEACH FLAVORED WHISKEY - CAN-US BLND-US BTLD - 1.75 LTR  ( MS - 10778 )"/>
        <s v="OLE SMOKY TENN MOONSHINE PICKLES - DOM WHSKY-BLND - 750 ML  ( MS - 76414 )"/>
        <s v="OLE SMOKY TENN MS PINEAPPLE W/PINA COLAD - DOM WHSKY-BLND - 750 ML  ( MS - 76505 )"/>
        <s v="OLE SMOKY TENNESSEE MOONSHINE CHERRIES - DOM WHSKY-BLND - 750 ML  ( MS - 86749 )"/>
        <s v="OLE SMOKY TENNESSEE MOONSHINE PEACHES - DOM WHSKY-BLND - 750 ML  ( MS - 86781 )"/>
        <s v="BAILEYS CHOCOLATE IRISH CREAM - CRDL-CRM LQR - 750 ML  ( MS - 67900 )"/>
        <s v="DELEON ANEJO TEQUILA - TEQUILA-ANEJO - 750 ML  ( MS - 88429 )"/>
        <s v="MERCER+PRINCE BLENDED CANADIAN WHK 700ML - CAN-FRGN BLND-FRGN BTLD - 750 ML  ( MS - 13933 )"/>
        <s v="GREY GOOSE CLASSIC MARTINI COCKTAIL - COCKTAILS - 750 ML  ( MS - 59645 )"/>
        <s v="HOUSTON 44 THE OLD FASHIONED PREMIUM CKT - COCKTAILS - 750 ML  ( MS - 59875 )"/>
        <s v="MONTEBELLO LONG ISLAND ICE TEA - COCKTAILS - 1.75 LTR  ( MS - 62118 )"/>
        <s v="ALIZE STRAWBERRY LIQUEUR - CRDL-LQR&amp;SPC-FRT - 750 ML  ( MS - 64187 )"/>
        <s v="ALIZE MIDNIGHT PASSION LIQUEUR - CRDL-LQR&amp;SPC-OTH - 750 ML  ( MS - 64191 )"/>
        <s v="DORDA DOUBLE CHOCOLATE LIQUEUR - CRDL-LQR&amp;SPC-OTH - 750 ML  ( MS - 64854 )"/>
        <s v="EVAN WILLIAMS 1783 90 PROOF - DOM WHSKY-STRT-BRBN/TN - 375 ML  ( MS - 18100 )"/>
        <s v="HIRSCH THE BIVOUAC STRAIGHT BOURBON WHK - DOM WHSKY-STRT-BRBN/TN - 750 ML  ( MS - 18617 )"/>
        <s v="OLE SMOKY TENNESSEE PEANUT BUTTER WHSKY - DOM WHSKY-BLND - 375 ML  ( MS - 76504 )"/>
        <s v="OLE SMOKY TENNESSEE SALTY CARAMEL WHSKEY - DOM WHSKY-BLND - 375 ML  ( MS - 76507 )"/>
        <s v="HOWLER HEAD MONKEY SPRIT BANANA INF KSBW - DOM WHSKY-BLND - 50 ML  ( MS - 86502 )"/>
        <s v="BEACH BONFIRE CINNAMON WHISKEY W/FLAVOR - DOM WHSKY-BLND - 750 ML  ( MS - 86610 )"/>
        <s v="BEACH ISLAND COCONUT WHISKEY W/FLAVOR - DOM WHSKY-BLND - 750 ML  ( MS - 86612 )"/>
        <s v="MIDNIGHT MOON MOONSHINE PEACH - DOM WHSKY-BLND - 750 ML  ( MS - 76033 )"/>
        <s v="MIDNIGHT MOON MOONSHINE CHERRY - DOM WHSKY-BLND - 750 ML  ( MS - 76038 )"/>
        <s v="MIDNIGHT MOON MOONSHINE STRAWBERRY - DOM WHSKY-BLND - 750 ML  ( MS - 76040 )"/>
        <s v="MIDNIGHT MOON MOONSHINE BLACKBERRY - DOM WHSKY-BLND - 750 ML  ( MS - 76042 )"/>
        <s v="MIDNIGHT MOON MOONSHINE BLUEBERRY - DOM WHSKY-BLND - 750 ML  ( MS - 76044 )"/>
        <s v="MIDNIGHT MOON MOONSHINE RASPBERRY 70PRF - DOM WHSKY-BLND - 750 ML  ( MS - 76047 )"/>
        <s v="RON BARCELO IMPERIAL RUM DOMINICAN RPBLC - RUM-GOLD - 750 ML  ( MS - 42393 )"/>
        <s v="CONCIERE SILVER RUM - RUM-LIGHT - 1.0 LTR  ( MS - 46166 )"/>
        <s v="MONACO HARD STRAWBERRY LEMONADE 355ML - COCKTAILS - 375 ML  ( MS - 62619 )"/>
        <s v="MONACO VANILLA CREAM CRUSH TRAY 355ML - COCKTAILS - 375 ML  ( MS - 63006 )"/>
        <s v="PUSSER'S RUM PAINKILLER RTD CK 4P 355ML - COCKTAILS - 375 ML  ( MS - 63007 )"/>
        <s v="MONACO CLASSIC MRG VT 6P:LME/PF/WL 355ML - COCKTAILS - 375 ML  ( MS - 102081 )"/>
        <s v="CIERTO BLANCO TEQUILA PRIVATE COLLECTION - TEQUILA-BLANCO - 750 ML  ( MS - 85452 )"/>
        <s v="CIERTO REPOSADO TEQ PRIVATE COLLECTION - TEQUILA-REPOSADO - 750 ML  ( MS - 85453 )"/>
        <s v="PATRON EL CIELO SILVER TEQ 700ML W/GFTBX - TEQUILA-BLANCO - 750 ML  ( MS - 85733 )"/>
        <s v="TEREMANA ANEJO TEQUILA - TEQUILA-ANEJO - 750 ML  ( MS - 86139 )"/>
        <s v="GEORGIA AZUL BLANCO TEQUILA - TEQUILA-BLANCO - 750 ML  ( MS - 87214 )"/>
        <s v="CONCIERE SILVER TEQUILA - TEQUILA-BLANCO - 1.0 LTR  ( MS - 87389 )"/>
        <s v="1800 BLANCO - TEQUILA-BLANCO - 50 ML  ( MS - 87508 )"/>
        <s v="ESPOLON BLANCO WHITE TEQUILA - TEQUILA-BLANCO - 375 ML  ( MS - 87615 )"/>
        <s v="GRAN CORAMINO ANEJO TEQUILA - TEQUILA-ANEJO - 750 ML  ( MS - 87724 )"/>
        <s v="CANTERA NEGRA ANEJO TEQUILA - TEQUILA-ANEJO - 750 ML  ( MS - 88524 )"/>
        <s v="CABO WABO ANEJO MILENIO GOLD TEQUILA - TEQUILA-ANEJO - 750 ML  ( MS - 89136 )"/>
        <s v="LUNAZUL ANEJO TEQUILA - TEQUILA-ANEJO - 750 ML  ( MS - 89475 )"/>
        <s v="PATRON REPOSADO - TEQUILA-REPOSADO - 200 ML  ( MS - 89627 )"/>
        <s v="PATRON ANEJO - TEQUILA-ANEJO - 200 ML  ( MS - 89642 )"/>
        <s v="CONCIERE VODKA - VODKA-CLASSIC-DOM - 1.0 LTR  ( MS - 36928 )"/>
        <s v="THE GROVE COLLECTIVE VODKA - VODKA-CLASSIC-DOM - 750 ML  ( MS - 38139 )"/>
        <s v="JOURNEYMAN DIST FEATHERBONE BOURBON - DOM WHSKY-STRT-BRBN/TN - 750 ML  ( MS - 26378 )"/>
        <s v="JOSE CUERVO MARG RASPBERRY COLADA PET - COCKTAILS - 1.75 LTR  ( MS - 59049 )"/>
        <s v="1800 ULTIMATE WILD BERRY MARGARITA - COCKTAILS - 1.75 LTR  ( MS - 59219 )"/>
        <s v="KETEL ONE COSMOPOLITAN COCKTAILS - COCKTAILS - 375 ML  ( MS - 58139 )"/>
        <s v="KETEL ONE ESPRESSO MARTINI CKTL - COCKTAILS - 375 ML  ( MS - 62041 )"/>
        <s v="MR BLACK SPIRITS COLD BREW COFFEE LIQ - CRDL-COFFEE LQR - 750 ML  ( MS - 67676 )"/>
        <s v="BALCONES TEXAS POT STILL STRAIGHT BBN - DOM WHSKY-STRT-OTH - 750 ML  ( MS - 26573 )"/>
        <s v="BALCONES 1 TEXAS SINGLE MALT WHISKY - DOM WHSKY-SNGL MALT - 750 ML  ( MS - 27861 )"/>
        <s v="DON JULIO REPOSADO TEQUILA GOLD - TEQUILA-REPOSADO - 375 ML  ( MS - 89155 )"/>
        <s v="DON JULIO ANEJO TEQUILA GOLD - TEQUILA-ANEJO - 375 ML  ( MS - 89174 )"/>
        <s v="CROWN ROYAL PEACH FLAVORED WHISKEY - CAN-US BLND-US BTLD - 50 ML  ( MS - 10775 )"/>
        <s v="OLMECA ALTOS STRAWBERRY MARGARITA RTS - COCKTAILS - 750 ML  ( MS - 63089 )"/>
        <s v="OLMECA ALTOS CLASSIC LIME MARGARITA RTS - COCKTAILS - 750 ML  ( MS - 63134 )"/>
        <s v="APEROL LIQUEUR - CRDL-LQR&amp;SPC-OTH - 1.0 LTR  ( MS - 64149 )"/>
        <s v="MARIE BRIZARD CHOCOLATE ROYAL - CRDL-LQR&amp;SPC-OTH - 750 ML  ( MS - 65646 )"/>
        <s v="CAZADORES CAFE COFFEE LIQUEUR - CRDL-LQR&amp;SPC-OTH - 750 ML  ( MS - 67607 )"/>
        <s v="RIVULET PECAN LIQUEUR - CRDL-LQR&amp;SPC-OTH - 750 ML  ( MS - 77202 )"/>
        <s v="HEAVEN HILL BOTTLED IN BOND 7YR - DOM WHSKY-STRT-BRBN/TN - 750 ML  ( MS - 16017 )"/>
        <s v="OLD FORESTER SIGNATURE - DOM WHSKY-STRT-BRBN/TN - 1.75 LTR  ( MS - 16398 )"/>
        <s v="CHICKEN COCK KENTUCKY STRAIGHT BOURBON - DOM WHSKY-STRT-BRBN/TN - 750 ML  ( MS - 17334 )"/>
        <s v="KENTCUKY OWL THE WISEMAN STRAIGHT BBN - DOM WHSKY-STRT-BRBN/TN - 750 ML  ( MS - 19250 )"/>
        <s v="WIDOW JANE APPLE WOOD RYE BLEND OF RYES - DOM WHSKY-STRT-RYE - 750 ML  ( MS - 22406 )"/>
        <s v="BLACKLAND BOURBON WHISKEY FORT WORTH - DOM WHSKY-STRT-BRBN/TN - 750 ML  ( MS - 25613 )"/>
        <s v="JACK DANIELS SINGLE BARREL (WAS DECANTR) - DOM WHSKY-STRT-SM BTCH - 50 ML  ( MS - 26902 )"/>
        <s v="BLACKLAND TEXAS PECAN BROWN SUGAR BBN WK - DOM WHSKY-BLND - 750 ML  ( MS - 72699 )"/>
        <s v="H.DERINGER AMERICAN BBN WHISKEY S BATCH - DOM WHSKY-STRT-OTH - 750 ML  ( MS - 909937 )"/>
        <s v="BOMBAY SAPPHIRE PRM MURCIAN LEMON 700ML - GIN-CLASSIC-IMP - 750 ML  ( MS - 28333 )"/>
        <s v="MR.PICKLES PACIFIC NORTHWEST GIN - GIN-CLASSIC-DOM - 750 ML  ( MS - 31538 )"/>
        <s v="PROPER NO.12 TWELVE IRISH APPLE WHISKEY - IRISH - 750 ML  ( MS - 66097 )"/>
        <s v="MALIBU PEACH (CARIBBEAN RUM/PEACH LIQ) - RUM-FLVRD - 750 ML  ( MS - 65926 )"/>
        <s v="THE MACALLAN 12 YEAR - SCOTCH-SNGL MALT - 750 ML  ( MS - 5486 )"/>
        <s v="DON JULIO BLANCO TEQUILA - TEQUILA-BLANCO - 1.0 LTR  ( MS - 85289 )"/>
        <s v="CASAMIGOS CRISTALINO REPOSADO TEQUILA - TEQUILA-REPOSADO - 750 ML  ( MS - 85425 )"/>
        <s v="EIGHT RESERVE ANEJO TEQUILA - TEQUILA-ANEJO - 750 ML  ( MS - 85596 )"/>
        <s v="1800 JALAPENO CUCUMBER INFUSED TEQUILA - TEQUILA-FLAVORED - 750 ML  ( MS - 85611 )"/>
        <s v="AMBHAR PLATIMUN SILVER TEQUILA - TEQUILA-BLANCO - 750 ML  ( MS - 87087 )"/>
        <s v="HERRADURA LEGEND ANEJO - TEQUILA-ANEJO - 750 ML  ( MS - 88401 )"/>
        <s v="ESPOLON REPOSADO GOLD TEQUILA - TEQUILA-REPOSADO - 375 ML  ( MS - 88459 )"/>
        <s v="AMBHAR REPOSADO TEQUILA - TEQUILA-REPOSADO - 750 ML  ( MS - 88763 )"/>
        <s v="ABSOLUT WILD BERRI FLAVORED VODKA - VODKA-FLVRD-IMP - 750 ML  ( MS - 33431 )"/>
        <s v="WESTERN SON STRAWBERRY FLAVORED VODKA - VODKA-FLVRD-DOM - 750 ML  ( MS - 39202 )"/>
        <s v="CIROC LIMONATA VODKA INFUSED - CRDL-LQR&amp;SPC-OTH - 750 ML  ( MS - 73094 )"/>
        <s v="DON JULIO BLANCO TEQUILA - TEQUILA-BLANCO - 1.75 LTR  ( MS - 87483 )"/>
        <s v="SEAGRAM'S EXTRA DRY - GIN-CLASSIC-DOM - 50 ML  ( MS - 32231 )"/>
        <s v="MALIBU COCONUT - RUM-FLVRD - 50 ML  ( MS - 46550 )"/>
        <s v="DON JULIO ALMA MIEL TEQUILA JOVEN - TEQUILA-BLANCO - 750 ML  ( MS - 85302 )"/>
        <s v="WHIP SHOTS CARAMEL VODKA INFUSED WHIP CR - CRDL-LQR&amp;SPC-OTH - 200 ML  ( MS - 78172 )"/>
        <s v="WHIP SHOTS MOCHA VODKA INFUSED WHIP CRM - CRDL-LQR&amp;SPC-OTH - 200 ML  ( MS - 78175 )"/>
        <s v="WHIP SHOTS VANILLA VODKA INFUSED WHIP CR - CRDL-LQR&amp;SPC-OTH - 200 ML  ( MS - 78178 )"/>
        <s v="MR BOSTON TRIPLE SEC - CRDL-LQR&amp;SPC-TRIPLE SEC - 1.0 LTR  ( MS - 86487 )"/>
        <s v="AMADOR WHISKEY CO DOUBLE BRRL BRBN CHARD - DOM WHSKY-STRT-OTH - 750 ML  ( MS - 86471 )"/>
        <s v="HANSON OF SONOMA ORIGINAL ORGANIC VODKA - VODKA-CLASSIC-DOM - 750 ML  ( MS - 36677 )"/>
        <s v="WOODINVILLE STRAIGHT BOURBON - DOM WHSKY-STRT-BRBN/TN - 750 ML  ( MS - 26970 )"/>
        <s v="WOODINVILLE STRAIGHT RYE WHISKEY (WA) - DOM WHSKY-STRT-RYE - 750 ML  ( MS - 26975 )"/>
        <s v="CANTERA NEGRA SILVER TEQUILA - TEQUILA-BLANCO - 750 ML  ( MS - 87277 )"/>
        <s v="STELLA ROSA SMOOTH BLACK BERRY FLV BRNDY - BRNDY/CGNC-IMP - 750 ML  ( MS - 51682 )"/>
        <s v="CROWN ROYAL COMBO 10P:5E PEACH &amp; APPLE - CAN-US BLND-US BTLD - 50 ML  ( MS - 102286 )"/>
        <s v="ON THE ROCKS CRUZAN STRAWBERRY DAIQURI - COCKTAILS - 375 ML  ( MS - 62971 )"/>
        <s v="ON THE ROCKS CRUZAN STRAWBERRY DAIQURI - COCKTAILS - 750 ML  ( MS - 62972 )"/>
        <s v="MOZART WHITE CHOCOLATE CREAM LIQUEUR - CRDL-CRM LQR - 750 ML  ( MS - 66003 )"/>
        <s v="ST. BRENDANS SALTED CARAMEL IRISH CREME - CRDL-CRM LQR - 750 ML  ( MS - 68868 )"/>
        <s v="KAMORA DULCE DE LECHE LIQUEUR - CRDL-CRM LQR - 750 ML  ( MS - 80309 )"/>
        <s v="DOUGH BALL COOKIE DOUGH WHISKEY (DSS) - DOM WHSKY-BLND - 50 ML  ( MS - 85979 )"/>
        <s v="BEN HOLLADAY MISSOURI ST BBN WHK BIB 6YR - DOM WHSKY-STRT-BRBN/TN - 750 ML  ( MS - 16254 )"/>
        <s v="BASIL HAYDEN'S STRAIGHT BOURBON - DOM WHSKY-STRT-SM BTCH - 1.0 LTR  ( MS - 16677 )"/>
        <s v="ELIJAH CRAIG SMALL BATCH - DOM WHSKY-STRT-BRBN/TN - 1.0 LTR  ( MS - 17911 )"/>
        <s v="OLD BARDSTOWN KENTUCKY BOURBON - DOM WHSKY-STRT-BRBN/TN - 750 ML  ( MS - 19941 )"/>
        <s v="2XO OAK SERIES AMERICAN OAK KSBW - DOM WHSKY-STRT-BRBN/TN - 750 ML  ( MS - 21687 )"/>
        <s v="WILLETT POT STILL RESERVE KENTUCKY BOURB - DOM WHSKY-STRT-BRBN/TN - 750 ML  ( MS - 22092 )"/>
        <s v="WILLETT POT STILL RESERVE KENTUCKY BOURB - DOM WHSKY-STRT-BRBN/TN - 1.75 LTR  ( MS - 22093 )"/>
        <s v="WOODFORD RSV DOUBLE OAK - DOM WHSKY-STRT-BRBN/TN - 375 ML  ( MS - 22239 )"/>
        <s v="BIRD DOG S'MORES FLAVORED WHISKEY - DOM WHSKY-BLND - 750 ML  ( MS - 22460 )"/>
        <s v="BIB &amp; TUCKER DOUBLE CHAR BBN 6Y SMALL BC - DOM WHSKY-STRT-BRBN/TN - 750 ML  ( MS - 22492 )"/>
        <s v="UNCLE NEAREST STRAIGHT RYE WHISKEY - DOM WHSKY-STRT-OTH - 750 ML  ( MS - 25388 )"/>
        <s v="STARLIGHT DIST BLACKBERRY FLAVORED WHSKY - DOM WHSKY-BLND - 750 ML  ( MS - 25670 )"/>
        <s v="WILLETT FAMILY EST 4YR SMALL BATCH RYE - DOM WHSKY-STRT-RYE - 750 ML  ( MS - 26484 )"/>
        <s v="YELLOWSTONE SFC TOASTED KSBW OAK STAVES - CRDL-LQR&amp;SPC-WHSKY SPCTY - 750 ML  ( MS - 73588 )"/>
        <s v="HIGHCLERE CASTLE LONDON DRY GIN - GIN-CLASSIC-IMP - 750 ML  ( MS - 28616 )"/>
        <s v="HENDRICK'S GRAND CABARET GIN - GIN-FLVRD-IMP - 750 ML  ( MS - 65753 )"/>
        <s v="TULLAMORE DEW - IRISH-BLND - 1.0 LTR  ( MS - 15938 )"/>
        <s v="MIDNIGHT MOON APPLE PIE MOONSHAKE CREAM - CRDL-CRM LQR - 50 ML  ( MS - 68620 )"/>
        <s v="MIDNIGHT MOON APPLE PIE MOONSHAKE CREAM - CRDL-CRM LQR - 750 ML  ( MS - 68621 )"/>
        <s v="MIDNIGHT MOON CHOCOLATE BROWNIE MOONSHKE - CRDL-CRM LQR - 50 ML  ( MS - 68622 )"/>
        <s v="MIDNIGHT MOON CHOCOLATE BROWNIE MOONSHKE - CRDL-CRM LQR - 750 ML  ( MS - 68623 )"/>
        <s v="MIDNIGHT MOON COOKIES &amp; CREAM MOONSHAKE - CRDL-CRM LQR - 50 ML  ( MS - 68624 )"/>
        <s v="MIDNIGHT MOON COOKIES &amp; CREAM MOONSHAKE - CRDL-CRM LQR - 750 ML  ( MS - 68625 )"/>
        <s v="SIP SHINE WATERMELON CHILLADE WHISKEY - DOM WHSKY-BLND - 750 ML  ( MS - 76509 )"/>
        <s v="SIP SHINE ARNOLD SHINER WHISKEY - DOM WHSKY-BLND - 750 ML  ( MS - 76513 )"/>
        <s v="SIP SHINE RAZZ BERRY SHINEADE WHISKEY - DOM WHSKY-BLND - 750 ML  ( MS - 76514 )"/>
        <s v="SIP SHINE BERRY SWEET TEA WHISKEY - DOM WHSKY-BLND - 750 ML  ( MS - 76515 )"/>
        <s v="SUGARLAND SHN SOUR BLUE RSP FOLDS HONOR - DOM WHSKY-BLND - 750 ML  ( MS - 76704 )"/>
        <s v="SUGARLAND PGA CHAMPIONSHIP LEMONADE MNSH - CRDL-LQR&amp;SPC-OTH - 750 ML  ( MS - 78181 )"/>
        <s v="SUGARLANDS PEANUT BUTTER SIPPIN CREAM - CRDL-CRM LQR - 750 ML  ( MS - 80546 )"/>
        <s v="SUGARLANDS PEANUT BUTTER SIPPIN CREAM - CRDL-CRM LQR - 50 ML  ( MS - 80547 )"/>
        <s v="BRUGAL ANEJO (DOMINICAN REPUBLIC) - RUM-GOLD - 750 ML  ( MS - 42458 )"/>
        <s v="CIRCLE HOOK DISTILLING ORIGINAL RUM - RUM-GOLD - 750 ML  ( MS - 46628 )"/>
        <s v="CIRCLE HOOK DISTILLING SILVER RUM - RUM-LIGHT - 750 ML  ( MS - 46629 )"/>
        <s v="CANEROCK SPICED RUM JAMAICA 700ML - RUM-FLVRD - 750 ML  ( MS - 64270 )"/>
        <s v="KRAKEN GOLD SPICED RUM HINT VANILA/CINNM - RUM-FLVRD - 750 ML  ( MS - 76497 )"/>
        <s v="WILD TURKEY RARE BREED BARREL PROOF RYE - DOM WHSKY-STRT-RYE - 750 ML  ( MS - 22172 )"/>
        <s v="BUCHANAN'S PINEAPPLE FLAVORED WHISKEY - SCOTCH-BLND-FRGN BTLD - 750 ML  ( MS - 65533 )"/>
        <s v="BUZZBALLZ PASSIONFRUIT MARTINI COCKTAIL - COCKTAILS - 200 ML  ( MS - 57980 )"/>
        <s v="RANCHO LA GLORIA PINK LEMONADE INF TEQ - TEQUILA-FLAVORED - 750 ML  ( MS - 76850 )"/>
        <s v="RANCHO LA GLORIA JALAPENO LIME INF TEQ - TEQUILA-FLAVORED - 750 ML  ( MS - 76851 )"/>
        <s v="DELEON BLANCO TEQUILA - TEQUILA-BLANCO - 375 ML  ( MS - 87124 )"/>
        <s v="ESPOLON BLANCO WHITE TEQUILA - TEQUILA-BLANCO - 1.75 LTR  ( MS - 87623 )"/>
        <s v="MILAGRO SILVER - TEQUILA-BLANCO - 1.75 LTR  ( MS - 88118 )"/>
        <s v="GRAN CAVA DE ORO EXTRA ANEJO TEQUILA - TEQUILA-GOLD - 750 ML  ( MS - 88263 )"/>
        <s v="CANTERA NEGRA REPOSADO TEQUILA - TEQUILA-REPOSADO - 750 ML  ( MS - 88528 )"/>
        <s v="HORNITOS PLATA WHITE TEQUILA - TEQUILA-BLANCO - 200 ML  ( MS - 88550 )"/>
        <s v="ESPOLON REPOSADO GOLD TEQUILA - TEQUILA-REPOSADO - 1.75 LTR  ( MS - 88980 )"/>
        <s v="1800 REPOSADO TEQUILA - TEQUILA-REPOSADO - 50 ML  ( MS - 89201 )"/>
        <s v="HUSSONG'S REPOSADO 100% STONEWARE JUG - TEQUILA-REPOSADO - 750 ML  ( MS - 89343 )"/>
        <s v="MILAGRO REPOSADO - TEQUILA-REPOSADO - 375 ML  ( MS - 89584 )"/>
        <s v="MILAGRO REPOSADO - TEQUILA-REPOSADO - 1.75 LTR  ( MS - 89585 )"/>
        <s v="DELEON ANEJO TEQUILA - TEQUILA-ANEJO - 375 ML  ( MS - 89682 )"/>
        <s v="DELEON REPOSADO TEQUILA - TEQUILA-REPOSADO - 375 ML  ( MS - 89685 )"/>
        <s v="HORNITOS REPOSADO TEQUILA - TEQUILA-REPOSADO - 200 ML  ( MS - 89832 )"/>
        <s v="TEQUILA OCHO REPOSADO TEQUILA GOLD - TEQUILA-REPOSADO - 750 ML  ( MS - 89961 )"/>
        <s v="AU VODKA (ENGLAND) - VODKA-CLASSIC-IMP - 750 ML  ( MS - 37730 )"/>
        <s v="AU BLUE RASPBERRY VODKA (ENGLAND) - VODKA-FLVRD-IMP - 750 ML  ( MS - 75651 )"/>
        <s v="AU BLACK GRAPE VODKA (ENGLAND) - VODKA-FLVRD-IMP - 750 ML  ( MS - 75652 )"/>
        <s v="AU PINK LEMONADE VODKA (ENGLAND) - VODKA-FLVRD-IMP - 750 ML  ( MS - 75655 )"/>
        <s v="MALIBU STRAWBERRY DAIQUIRI TETRA BOX - COCKTAILS - 1.0 LTR  ( MS - 62352 )"/>
        <s v="MALIBU PINEAPPLE BAY BREEZE TETRA BOX - COCKTAILS - 1.0 LTR  ( MS - 62353 )"/>
        <s v="KAHLUA BLONDE ROAST STYLE - CRDL-COFFEE LQR - 750 ML  ( MS - 67538 )"/>
        <s v="JEFFERSON'S TROPIC AGED IN HUMIDITY KSBW - DOM WHSKY-STRT-SM BTCH - 750 ML  ( MS - 18983 )"/>
        <s v="RABBIT HOLE CAVEHILL FOUR GRAIN KSBW - DOM WHSKY-STRT-BRBN/TN - 750 ML  ( MS - 21181 )"/>
        <s v="GEORGE DICKEL 8YR BOURBON WHISKEY - DOM WHSKY-STRT-BRBN/TN - 750 ML  ( MS - 26150 )"/>
        <s v="DON JULIO 1942 ANEJO TEQUILA - TEQUILA-GOLD - 375 ML  ( MS - 85046 )"/>
        <s v="CASAMIGOS REPOSADO TEQUILA 100% AGAVE - TEQUILA-REPOSADO - 1.75 LTR  ( MS - 88530 )"/>
        <s v="DEEP EDDY PICKLEBALL 12P PET:OG/LM/RBY/L - VODKA-FLVRD-DOM - 50 ML  ( MS - 102353 )"/>
        <s v="RUM CHATA PINEAPPLE CREAM 2-60PK LIQUEUR - CRDL-LQR&amp;SPC-OTH - 50 ML  ( MS - 66537 )"/>
        <s v="RUM CHATA PINEAPPLE CREAM LIQUEUR - CRDL-LQR&amp;SPC-OTH - 750 ML  ( MS - 66538 )"/>
        <s v="DIRTY MONKEY BANANA PEANUT BUTTER WHK - CRDL-LQR&amp;SPC-WHSKY SPCTY - 750 ML  ( MS - 73558 )"/>
        <s v="BUFFALO TRACE DIST BOURBON CREAM LIQUEUR - CRDL-CRM LQR - 750 ML  ( MS - 80023 )"/>
        <s v="WILDERNESS TRAIL RYE STRAIGHT BBN SMB - DOM WHSKY-STRT-SM BTCH - 750 ML  ( MS - 22075 )"/>
        <s v="WILDERNESS TRAIL WHEAT STRAIGHT BBN SMB - DOM WHSKY-STRT-BRBN/TN - 750 ML  ( MS - 22077 )"/>
        <s v="TRAVELLER BLEND NO 40 WHISKEY - DOM WHSKY-BLND - 750 ML  ( MS - 24999 )"/>
        <s v="WILDERNESS TRAIL SMALL BATCH RYE BIB - DOM WHSKY-STRT-RYE - 750 ML  ( MS - 25169 )"/>
        <s v="HULING STATION SMALL BATCH TENN WHISKEY - DOM WHSKY-STRT-BRBN/TN - 750 ML  ( MS - 26512 )"/>
        <s v="MCQUEEN&amp;VIOLET FOG ULTRAVIOLET HB BRY FL - GIN-FLVRD-IMP - 750 ML  ( MS - 28607 )"/>
        <s v="EMPRESS 1908 ELDERFLOWER ROSE GIN - GIN-FLVRD-IMP - 750 ML  ( MS - 73891 )"/>
        <s v="OLE SMOKY MNSHNE ORANGE SHINESICLE CREAM - DOM WHSKY-BLND - 750 ML  ( MS - 80362 )"/>
        <s v="HEMINGWAY RYE BLEND SIGNATURE ED OLORSSO - DOM WHSKY-STRT-RYE - 750 ML  ( MS - 25942 )"/>
        <s v="SAZERAC RYE 6 YEARS OLD - DOM WHSKY-STRT-RYE - 750 ML  ( MS - 27100 )"/>
        <s v="CHUM CHURUM APPLE MANGO SOJU - CRDL-LQR&amp;SPC-OTH - 375 ML  ( MS - 64278 )"/>
        <s v="CHUM CHURUM SOJU - CRDL-LQR&amp;SPC-OTH - 375 ML  ( MS - 64753 )"/>
        <s v="CHUM CHURUM APPLE SOJU - CRDL-LQR&amp;SPC-OTH - 375 ML  ( MS - 64973 )"/>
        <s v="CHUM CHURUM PEACH SOJU - CRDL-LQR&amp;SPC-OTH - 375 ML  ( MS - 64975 )"/>
        <s v="CHUM CHURUM STRAWBERRY SOJU - CRDL-LQR&amp;SPC-OTH - 375 ML  ( MS - 65214 )"/>
        <s v="CHUM CHURUM GRAPE SOJU - CRDL-LQR&amp;SPC-OTH - 375 ML  ( MS - 65738 )"/>
        <s v="CHUM CHURUM CITRON SOJU - CRDL-LQR&amp;SPC-OTH - 375 ML  ( MS - 66463 )"/>
        <s v="SOON HARI YOGURT SOJU - CRDL-LQR&amp;SPC-OTH - 375 ML  ( MS - 66819 )"/>
        <s v="JOSE CUERVO ESPECIAL SILVER - TEQUILA-BLANCO - 100 ML  ( MS - 87407 )"/>
        <s v="SANTO FINO REPOSADO TEQUILA - TEQUILA-REPOSADO - 750 ML  ( MS - 88172 )"/>
        <s v="SANTO FINO BLANCO TEQUILA - TEQUILA-BLANCO - 750 ML  ( MS - 88458 )"/>
        <s v="CUERVO ESPECIAL - TEQUILA-GOLD - 100 ML  ( MS - 88849 )"/>
        <s v="CORAZON DE AGAVE REPOSADO GOLD TEQUILA - TEQUILA-REPOSADO - 750 ML  ( MS - 89235 )"/>
        <s v="CATHEAD VODKA - VODKA-CLASSIC-DOM - 375 ML  ( MS - 35761 )"/>
        <s v="PLATINUM 10X VODKA - VODKA-CLASSIC-DOM - 1.75 LTR  ( MS - 38093 )"/>
        <s v="WHEATLEY VODKA - VODKA-CLASSIC-DOM - 375 ML  ( MS - 38523 )"/>
        <s v="NEW AMSTERDAM TANGERINE FLAVORED VODKA - VODKA-FLVRD-DOM - 50 ML  ( MS - 39225 )"/>
        <s v="NEW AMSTERDAM TANGERINE FLAVORED VODKA - VODKA-FLVRD-DOM - 375 ML  ( MS - 39227 )"/>
        <s v="NEW AMSTERDAM TANGERINE FLAVORED VODKA - VODKA-FLVRD-DOM - 750 ML  ( MS - 39228 )"/>
        <s v="NEW AMSTERDAM TANGERINE FLAVORED VODKA - VODKA-FLVRD-DOM - 1.75 LTR  ( MS - 39229 )"/>
        <s v="CATHEAD HONEYSUCKLE FLAVORED VODKA - VODKA-FLVRD-DOM - 375 ML  ( MS - 38254 )"/>
        <s v="TAAKA RASPBERRY FLAVORED VODKA - VODKA-FLVRD-DOM - 50 ML  ( MS - 39404 )"/>
        <s v="TAAKA PINK LEMONADE FLAVORED VODKA - VODKA-FLVRD-DOM - 50 ML  ( MS - 42111 )"/>
        <s v="99 XXPRESSO COFFEE LIQUEUR - CRDL-COFFEE LQR - 50 ML  ( MS - 76365 )"/>
        <s v="99 PEPPERMINT - CRDL-SNPS-PPRMNT - 50 ML  ( MS - 81124 )"/>
        <s v="99 GRAPES SCHNAPPS - CRDL-SNPS-OTH - 50 ML  ( MS - 84145 )"/>
        <s v="99 COCONUT SCHNAPPS LIQUEUR - CRDL-SNPS-OTH - 50 ML  ( MS - 84168 )"/>
        <m u="1"/>
        <s v="CRANE LAKE CALIFORNIA PINOT GRIGIO - PN GRIS/GRGIO - 750 ML  ( MS-559130 )" u="1"/>
        <s v="CAVIT COLLECTION MOSCATO PROVENCIA D PVA - ITALIAN OTHER - 750 ML  ( MS-355616 )" u="1"/>
        <s v="JAKOB DEMMER CLASSIC AUSLESE RHEINHESSEN - GERMAN RHINE - 750 ML  ( MS-305455 )" u="1"/>
        <s v="STAGS LEAP WINERY THE INVESTOR RED NAPA - RED BLND/MRTG - 750 ML  ( MS-511020 )" u="1"/>
        <s v="GEKKEIKAN - DOMESTIC SAKE - 750 ML  ( MS-97064 )" u="1"/>
        <s v="SWEET BITCH CHARDONNAY CALIFORNIA - CHARDONNAY - 750 ML  ( MS-630817 )" u="1"/>
        <s v="ADMIRAL NELSON'S SPICED RUM - RUM PUER RICO - 750 ML  ( MS-43026 )" u="1"/>
        <s v="BOGLE VINEYARDS PINOT NOIR CALIFORNIA - PINOT NOIR - 750 ML  ( MS-445020 )" u="1"/>
        <s v="KETEL ONE W/500ML FEVER TREE CLUB SODA - VODKA IMPORTD - 750 ML  ( MS-100479 )" u="1"/>
        <s v="NEW AMSTERDAM PINEAPPLE FLAVORED VODKA - OTHER FL VODK - 50 ML  ( MS-40189 )" u="1"/>
        <s v="OLE SMOKY TENN MNSH HUNCH PUNCH LGHT 80P - WHISKY SPCLTY - 50 ML  ( MS-86828 )" u="1"/>
        <s v="SEAGRAM'S GRAPE TWISTED GIN - OTHER FLA GIN - 375 ML  ( MS-33205 )" u="1"/>
        <s v="TISDALE CABERNET SAUVIGNON CALIFORNIA - CABERNET SAUV - 750 ML  ( MS-515885 )" u="1"/>
        <s v="WILLIAM HILL ESTATE NAPA (WAS SILVER LB) - CHARDONNAY - 750 ML  ( MS-638090 )" u="1"/>
        <s v="LEXINGTON KENTUCKY BOURBON WHISKEY - STRT BOURBON - 750 ML  ( MS-19436 )" u="1"/>
        <s v="BARTON LIGHT - RUM VIRG ISLS - 1.75 LTR  ( MS-44218 )" u="1"/>
        <s v="GLENMORANGIE NECTAR D'OR SCOTCH - SCTCH BTL FGN - 750 ML  ( MS-5104 )" u="1"/>
        <s v="BLUE CHAIR BAY PINEAPPLE RUM CREAM - CREMES OTHER - 50 ML  ( MS-80003 )" u="1"/>
        <s v="BEAULIEU CAB SAUV (WAS BEAUTOUR) COASTAL - CABERNET SAUV - 750 ML  ( MS-447005 )" u="1"/>
        <s v="PLANTATION 3 STAR JAMAICA/BARBADOS/TRNDD - IM RUM OTHER - 750 ML  ( MS-42396 )" u="1"/>
        <s v="LA POSTA DEL VINATERO ANGEL PAULUCCI VYD - ARGT MALBEC - 750 ML  ( MS-415426 )" u="1"/>
        <s v="GRAND MACNISH 80P - SCOTCH BTL US - 1.75 LTR  ( MS-7790 )" u="1"/>
        <s v="CANADIAN RICH AND RARE - CANDN BTL U S - 200 ML  ( MS-12882 )" u="1"/>
        <s v="KENDALL-JACKSON VINTNERS RESERVE CB SV - CABERNET SAUV - 375 ML  ( MS-479303 )" u="1"/>
        <s v="BOGLE PHANTOM(ZINFANDEL PT SRH MOURVDRE) - RED VARTL OTH - 750 ML  ( MS-445105 )" u="1"/>
        <s v="BLACK VELVET - CANDN BTL U S - 750 ML TRV  ( MS-11786 )" u="1"/>
        <s v="BURNETTS LIME FLAVORED VODKA - LIME FL VODKA - 750 ML  ( MS-41334 )" u="1"/>
        <s v="MIRASSOU CALIFORNIA - MERLOT - 750 ML  ( MS-486350 )" u="1"/>
        <s v="SANDEMAN 1S RUBY - IMP PORT RED - 750 ML  ( MS-90694 )" u="1"/>
        <s v="ANDRE - SPUMANTE - 750 ML  ( MS-768600 )" u="1"/>
        <s v="GLORIA FERRER BRUT - CHMPAGNE BRUT - 750 ML  ( MS-748100 )" u="1"/>
        <s v="SKYY - VODKA 80 PRF - 200 ML  ( MS-37983 )" u="1"/>
        <s v="PINNACLE WHIPPED CREAM FLAVORED VODKA - IM OTH SPCLTS - 750 ML  ( MS-35626 )" u="1"/>
        <s v="CIROC FRENCH VANILLA FLV VODKA SPECIALTY - IM OTH SPCLTS - 750 ML  ( MS-64939 )" u="1"/>
        <s v="SUTTER HOME PINK MOSCATO CALIFORNIA - ROSE - 1.5 LTR  ( MS-683326 )" u="1"/>
        <s v="TITO HANDMADE TEXAS VODKA - VODKA 80 PRF - 750 ML  ( MS-38176 )" u="1"/>
        <s v="EZRA BROOKS BLENDED BOURBON - STRT BOURBON - 1.75 LTR  ( MS-18138 )" u="1"/>
        <s v="NEW AMSTERDAM RASPBERRY FLAVORED VODKA - OTHER FL VODK - 50 ML  ( MS-36615 )" u="1"/>
        <s v="CLIFFHANGER PINOT GRIGIO TRENTINO DOC - ITL PIN GRIGO - 750 ML  ( MS-357880 )" u="1"/>
        <s v="FREIXENET CARTA NEVADA SEMI-DRY - SPANISH SPKLN - 750 ML  ( MS-727240 )" u="1"/>
        <s v="GALLO FAMILY VINEYARDS SWEET PEACH - FRUIT OTHER - 750 ML  ( MS-810562 )" u="1"/>
        <s v="BELLA SERA PINOT GRIGIO - ITL PIN GRIGO - 1.5 LTR  ( MS-348205 )" u="1"/>
        <s v="WESTERN SON PRICKLY PEAR FLAVORED VODKA - OTHER FL VODK - 750 ML  ( MS-39842 )" u="1"/>
        <s v="SABROSO COFFEE LIQUEUR - IM COF FL CRD - 1.75 LTR  ( MS-67708 )" u="1"/>
        <s v="MCMANIS FAMILY VYRD PN NOIR CALIFORNIA - PINOT NOIR - 750 ML  ( MS-485419 )" u="1"/>
        <s v="HRM REX GOLIATH PINOT GRIGIO CALIFORNIA - PN GRIS/GRGIO - 750 ML  ( MS-575590 )" u="1"/>
        <s v="BAREFOOT PINOT NOIR CALIFORNIA - PINOT NOIR - 1.5 LTR  ( MS-443255 )" u="1"/>
        <s v="CARLO ROSSI - CHARDONNAY - 4.0 LTR  ( MS-552052 )" u="1"/>
        <s v="RHIANNON PROPRIETOR'S BLEND CALIFORNIA - RED BLND/MRTG - 750 ML  ( MS-912514 )" u="1"/>
        <s v="AMERICAN BORN MOONSHINE APPLE PIE - WHISKY SPCLTY - 750 ML  ( MS-27370 )" u="1"/>
        <s v="SMIRNOFF VANILLA FLAVORED (DSS) - SPECIALTY LIQ - 750 ML  ( MS-77847 )" u="1"/>
        <s v="NEW AMSTERDAM VODKA - VODKA 80 PRF - 100 ML  ( MS-36966 )" u="1"/>
        <s v="TORADA - IM TEQ WHITE - 1.75 LTR  ( MS-88738 )" u="1"/>
        <s v="JACK DANIELS TENNESSEE FIRE LIQUEUR - WHISKY SPCLTY - 1.75 LTR  ( MS-86694 )" u="1"/>
        <s v="GALLIANO L'AUTENTICO HOLLAND HERB LIQUER - IM PROP SPCLY - 750 ML  ( MS-65015 )" u="1"/>
        <s v="OLE SMOKY TENEESSEE SALTY CARAMEL WHSKEY - WHISKY SPCLTY - 750 ML  ( MS-86843 )" u="1"/>
        <s v="THE BOTANIST ISLAY DRY GIN - GIN IMPORTED - 750 ML  ( MS-28905 )" u="1"/>
        <s v="FREIXENET BRUT BLANC DE BLANC SPARKLING - SPANISH SPKLN - 750 ML  ( MS-727275 )" u="1"/>
        <s v="GENTLEMAN JACK W/COASTER SET - TENN WHISKEY - 750 ML  ( MS-100135 )" u="1"/>
        <s v="RAYNAL VSOP NAPOLEON - IM FR BRANDY - 750 ML  ( MS-50526 )" u="1"/>
        <s v="BERINGER WHITE ZINFANDEL MOSCATO CAL - RED BLND/MRTG - 1.5 LTR  ( MS-445883 )" u="1"/>
        <s v="SAUZA MARGARITA READY-TO-DRINK COCKTAIL - LW PF CKTL MX - 1.75 LTR  ( MS-63520 )" u="1"/>
        <s v="STOLICHNAYA 80 - VODKA IMPORTD - 1.0 LTR  ( MS-34747 )" u="1"/>
        <s v="SMIRNOFF - VODKA 80 PRF - 200 ML  ( MS-37993 )" u="1"/>
        <s v="HENDRICK'S SCOTTISH GIN - GIN IMPORTED - 1.75 LTR  ( MS-28628 )" u="1"/>
        <s v="BAREFOOT CELLARS RED MOSCATO CALIFORNIA - RED VARTL OTH - 750 ML  ( MS-442562 )" u="1"/>
        <s v="HIGHLAND MIST - SCOTCH BTL US - 1.75 LTR  ( MS-8048 )" u="1"/>
        <s v="MURPHY-GOODE CAB SAVIGNON CALIFORNIA - CABERNET SAUV - 750 ML  ( MS-489290 )" u="1"/>
        <s v="PLACIDO PINOT GRIGIO DELLE VENEZIE - ITL PIN GRIGO - 750 ML  ( MS-376506 )" u="1"/>
        <s v="BURNETT'S VODKA 80 PROOF - VODKA 80 PRF - 375 ML  ( MS-35414 )" u="1"/>
        <s v="KENTUCKY TAVERN - STRT BOURBON - 1.75 LTR  ( MS-20538 )" u="1"/>
        <s v="COTO DE HAYAS TEMP/CAB CAMPO DE BORJA - SPAIN - 750 ML  ( MS-407539 )" u="1"/>
        <s v="THE LITTLE PENGUIN MERLOT - AUST MERLOT - 750 ML  ( MS-416740 )" u="1"/>
        <s v="SEAGRAM CROWN ROYAL RESERVE - CANDN BTL CAN - 750 ML  ( MS-11366 )" u="1"/>
        <s v="E &amp; J - GRAPE BRANDY - 1.75 LTR  ( MS-52598 )" u="1"/>
        <s v="TWENTY GRAND APPLE:VODKA/COGNAC &amp; APPLE - SPECIALTY LIQ - 750 ML  ( MS-77920 )" u="1"/>
        <s v="EDNA VALLEY CAB SAVG SAN LUIS OBISPO - CABERNET SAUV - 750 ML  ( MS-463193 )" u="1"/>
        <s v="OLD CHARTER 8 YEAR - STRT BOURBON - 750 ML  ( MS-20166 )" u="1"/>
        <s v="THE LITTLE PENGUIN SHIRAZ - AUST SHIRAZ - 1.5 LTR  ( MS-416746 )" u="1"/>
        <s v="KNOB CREEK RYE WHISKEY - STRAIGHT RYE - 750 ML  ( MS-27048 )" u="1"/>
        <s v="FAR NIENTE ESTATE BOTTLED CHARDONNAY - CHARDONNAY - 750 ML  ( MS-563400 )" u="1"/>
        <s v="ARISTOCRAT SUPREME GOLD TEQUILA - IM TEQ GOLD - 1.75 LTR  ( MS-89068 )" u="1"/>
        <s v="BAREFOOT BUBBLY PROSECCO DOC ITALY - ITL SPARKLING - 750 ML  ( MS-721006 )" u="1"/>
        <s v="COPPER RIDGE CABERNET SAUVIGNON - CABERNET SAUV - 750 ML  ( MS-469430 )" u="1"/>
        <s v="MEIOMI PINOT NOIR MNTRY/SNTA BARB/SONOMA - PINOT NOIR - 750 ML  ( MS-443950 )" u="1"/>
        <s v="EXCLUSIV 10 APPLE FLAVORED VODKA MOLDOVA - VODKA IMPORTD - 750 ML  ( MS-36569 )" u="1"/>
        <s v="FISHEYE WINERY PINOT GRIGIO - PN GRIS/GRGIO - 1.5 LTR  ( MS-565211 )" u="1"/>
        <s v="NEW AMSTERDAM RED BERRY FLAVORED VODKA - OTHER FL VODK - 50 ML  ( MS-40595 )" u="1"/>
        <s v="ABSOLUT PEARS - VODKA IMPORTD - 750 ML  ( MS-34036 )" u="1"/>
        <s v="TAAKA PINEAPPLE FLAVORED VODKA - OTHER FL VODK - 750 ML  ( MS-40040 )" u="1"/>
        <s v="KAMORA - IM COF FL CRD - 1.0 LTR  ( MS-67557 )" u="1"/>
        <s v="BANKNOTE COUNTERFEIT CABERET SAUV SONOMA - CABERNET SAUV - 750 ML  ( MS-443240 )" u="1"/>
        <s v="COURVOISIER VSOP W/DECANTER - IM COGNAC - 750 ML  ( MS-1998 )" u="1"/>
        <s v="TAYLOR FLADGATE LATE BOTTLED VINTAGE - IMP PORT RED - 750 ML  ( MS-90824 )" u="1"/>
        <s v="CABO WABO REPOSADO GOLD TEQUILA - IM TEQ GOLD - 750 ML  ( MS-89139 )" u="1"/>
        <s v="CLICQUOT PONSARDIN BRUT YELLOW LABEL NV - FR CHAMPAGNE - 375 ML  ( MS-704055 )" u="1"/>
        <s v="HOGUE LATE HARVEST RIESLING WHITE - RIESLING - 750 ML  ( MS-575250 )" u="1"/>
        <s v="DEKUYPER BLUSTERY PEPPERMINT SCHNAPPS - PPMNT SCHNPPS - 200 ML  ( MS-80683 )" u="1"/>
        <s v="JOSH CELLAR LEGACY RED BLEND CALIFORNIA - RED BLND/MRTG - 750 ML  ( MS-478116 )" u="1"/>
        <s v="FERRARI-CARANO FM BL SONOMA CAP CLOSURE - SAV BL/FME BL - 750 ML  ( MS-564370 )" u="1"/>
        <s v="SANTI SOLANE VALPOLICELLA CLASSICO RIPSO - ITL VLPLCELLA - 750 ML  ( MS-381136 )" u="1"/>
        <s v="EXCLUSIV 1 VODKA MOLDOVA - VODKA IMPORTD - 1.75 LTR  ( MS-33709 )" u="1"/>
        <s v="GALLO FAMILY VINEYARDS SWEET WHT BLND CA - WHT BLND/MRTG - 1.5 LTR  ( MS-569405 )" u="1"/>
        <s v="POPOV 80PRF PREMIUM BLND VODKA SPECIALTY - SPECIALTY LIQ - 1.75 LTR  ( MS-37418 )" u="1"/>
        <s v="GORDON'S - GIN DOMESTIC - 1.0 LTR  ( MS-30317 )" u="1"/>
        <s v="JOSE CUERVO AUTHENTIC PINK LEMONADE - LW PF CKTL MX - 1.75 LTR  ( MS-58874 )" u="1"/>
        <s v="NEW AMSTERDAM PINEAPPLE FLAVORED VODKA - OTHER FL VODK - 200 ML  ( MS-40191 )" u="1"/>
        <s v="TANQUERAY STERLING - VODKA IMPORTD - 750 ML  ( MS-34856 )" u="1"/>
        <s v="ROSEMOUNT ESTATE SHIRAZ AUSTRALIAN RED - AUST SHIRAZ - 750 ML  ( MS-423299 )" u="1"/>
        <s v="DONA PAULA ESTATE MALBEC - ARGT MALBEC - 750 ML  ( MS-416455 )" u="1"/>
        <s v="CRUZAN MANGO FLAVORED RUM - RUM VIRG ISLS - 750 ML  ( MS-44499 )" u="1"/>
        <s v="SONOMA CUTRER PN NR RRV GROWER-VINTNER - PINOT NOIR - 750 ML  ( MS-508220 )" u="1"/>
        <s v="STERLING CABERNET SAUVIGNON NAPA - CABERNET SAUV - 750 ML  ( MS-511315 )" u="1"/>
        <s v="CRYSTAL PALACE VODKA - VODKA 80 PRF - 1.75 LTR  ( MS-36368 )" u="1"/>
        <s v="FRANCISCAN CABERNET SAUVIGNON/OAKVILLE - CABERNET SAUV - 750 ML  ( MS-468100 )" u="1"/>
        <s v="JIM BEAM BONDED BOURBON - BOND BOURBON - 750 ML  ( MS-16196 )" u="1"/>
        <s v="SMIRNOFF SOURS WATERMELON FLAVORED (DSS) - SPECIALTY LIQ - 750 ML  ( MS-77880 )" u="1"/>
        <s v="KAMCHATKA 80 VODKA WITH PREMIUM LIQUEUR - SPECIALTY LIQ - 1.0 LTR  ( MS-75175 )" u="1"/>
        <s v="M SCRLETT SWEET R - PNK VARTL OTH - 750 ML  ( MS-915982 )" u="1"/>
        <s v="PEBBLE LANE CHARDONNAY MONTEREY COUNTY - CHARDONNAY - 750 ML  ( MS-599650 )" u="1"/>
        <s v="DEWAR'S 12 YEAR SPECIAL RESERVE - SCTCH BTL FGN - 1.75 LTR  ( MS-4878 )" u="1"/>
        <s v="CROWN ROYAL BLACK CANADIAN WHISKY - CANDN BTL CAN - 750 ML  ( MS-10836 )" u="1"/>
        <s v="EVAN WILLIAMS BLACK LABEL - STRT BOURBON - 750 ML TRV  ( MS-18116 )" u="1"/>
        <s v="PLANTATION ORIGINAL DARK TRINIDAD&amp;TOBAGO - IM RUM OTHER - 750 ML  ( MS-42395 )" u="1"/>
        <s v="YELLOW TAIL SHIRAZ SOUTH EASTERN AUST - AUST SHIRAZ - 1.5 LTR  ( MS-429995 )" u="1"/>
        <s v="REDWOOD CREEK MERLOT CALIFORNIA - MERLOT - 1.5 LTR  ( MS-499265 )" u="1"/>
        <s v="GEKKEIKAN - DOMESTIC SAKE - 1.5 LTR  ( MS-97063 )" u="1"/>
        <s v="MALIBU RUM NATURAL COCONUT* - IM RUM OTHER - 1.0 LTR  ( MS-42717 )" u="1"/>
        <s v="CHARLES KRUG MERLOT - MERLOT - 750 ML  ( MS-449100 )" u="1"/>
        <s v="PYRAT XO RESERVE W/WOOD BARREL - IM RUM OTHER - 750 ML  ( MS-2646 )" u="1"/>
        <s v="WILD TURKEY 101 - STRT BOURBON - 375 ML  ( MS-22154 )" u="1"/>
        <s v="SEAGRAM'S SEVEN CROWN - BLENDED WHSKY - 375 ML  ( MS-25604 )" u="1"/>
        <s v="HIRAM WALKER AMARETTO - SPECIALTY LIQ - 1.0 LTR  ( MS-74337 )" u="1"/>
        <s v="CALYPSO SPICED RUM - RUM VIRG ISLS - 750 ML  ( MS-44342 )" u="1"/>
        <s v="BAREFOOT BUBBLY EXTRA DRY CHAMPAGNE - CHMPGNE X DRY - 750 ML  ( MS-769000 )" u="1"/>
        <s v="PROPHECY PINOT GRIGIO THE STAR DEL VENEZ - ITL PIN GRIGO - 750 ML  ( MS-377676 )" u="1"/>
        <s v="SAUZA COMMEMORATIVO - IM TEQ GOLD - 750 ML  ( MS-89796 )" u="1"/>
        <s v="CANDONI ORGANIC MERLOT DELLE VENEZIE - ITALIAN OTHER - 750 ML  ( MS-354254 )" u="1"/>
        <s v="ANATOMY CABERNET SAUVIGNON NAPA VALLEY - CABERNET SAUV - 750 ML  ( MS-441951 )" u="1"/>
        <s v="EXCLUSIV 4 BERRY FLAVORED VODKA MOLDOVA - VODKA IMPORTD - 200 ML  ( MS-33710 )" u="1"/>
        <s v="TURNING LEAF MERLOT - MERLOT - 1.5 LTR  ( MS-516815 )" u="1"/>
        <s v="KRAKEN BLACK SPICED 70 PROOF RUM - RUM U S - 750 ML  ( MS-46497 )" u="1"/>
        <s v="JOSE CUERVO AUTHENTIC RASPBRRY MARGARITA - LW PF CKTL MX - 1.75 LTR  ( MS-58865 )" u="1"/>
        <s v="BEAMS 8 STAR - BLENDED WHSKY - 750 ML  ( MS-22786 )" u="1"/>
        <s v="ESPERTO PINOT GRIGIO BY LIVIO FELLUGA - ITL PIN GRIGO - 750 ML  ( MS-361741 )" u="1"/>
        <s v="VENDANGE SAUVIGNON BLANC - SAV BL/FME BL - 1.5 LTR  ( MS-633753 )" u="1"/>
        <s v="BLACK BOX SHIRAZ CENTRAL COAST CALF BOX - SHIRAZ/SYRAH - 3.0 LTR  ( MS-444582 )" u="1"/>
        <s v="COOPERS' CRAFT KENTUCKY STRAIGHT BOURBON - STRT BOURBON - 750 ML  ( MS-17513 )" u="1"/>
        <s v="SEGURA VIUDAS BRUT ROSE - SPANISH SPKLN - 750 ML  ( MS-733226 )" u="1"/>
        <s v="CITRA PINOT GRIGIO - ITL PIN GRIGO - 1.5 LTR  ( MS-357052 )" u="1"/>
        <s v="JACK DANIELS TENNESSEE HONEY W/GLASS - WHISKY SPCLTY - 750 ML  ( MS-472 )" u="1"/>
        <s v="CAMBRIA KATHERINE'S VINEYARD SANTA MARIA - CHARDONNAY - 750 ML  ( MS-551863 )" u="1"/>
        <s v="MALIBU RED TEQUILA &amp; COCONUT FLAVORED - IM RUM OTHER - 750 ML  ( MS-42312 )" u="1"/>
        <s v="KUNDE SONOMA VALLEY CHARDONNAY - CHARDONNAY - 750 ML  ( MS-582140 )" u="1"/>
        <s v="CASTELLO DEL POGGIO SWEET ROSE ITALY - ITL RSTO/BLSH - 750 ML  ( MS-359442 )" u="1"/>
        <s v="THE CURATOR RED COASTAL REGION - SOUTH AFRICA - 750 ML  ( MS-426338 )" u="1"/>
        <s v="CASTILLO GOLD - RUM PUER RICO - 750 ML  ( MS-43356 )" u="1"/>
        <s v="C/M/S RED BLEND COLUMBIA VLLY BY HEDGES - RED BLND/MRTG - 750 ML  ( MS-456542 )" u="1"/>
        <s v="CAPTAIN MORGAN COCONUT RUM 70 PROOF - RUM VIRG ISLS - 750 ML  ( MS-43299 )" u="1"/>
        <s v="TISDALE PINK MOSCATO CALIFORNIA - ROSE - 750 ML  ( MS-684752 )" u="1"/>
        <s v="SMIRNOFF PINEAPPLE FLAVORED (DSS) - SPECIALTY LIQ - 750 ML  ( MS-77714 )" u="1"/>
        <s v="RIGHETTI AMARONE VALPOLICELLA CLASSICO - ITL VLPLCELLA - 750 ML  ( MS-378530 )" u="1"/>
        <s v="GREG NORMAN ESTATES RED SHIRAZ LIMESTONE - AUST SHIRAZ - 750 ML  ( MS-411580 )" u="1"/>
        <s v="ABSOLUT - VODKA IMPORTD - 1.0 LTR  ( MS-34007 )" u="1"/>
        <s v="BALVENIE CARRIBEAN CASK 14YR SINGLE MALT - SCTCH BTL FGN - 750 ML  ( MS-4367 )" u="1"/>
        <s v="DEEP EDDY VODKA - VODKA 80 PRF - 750 ML  ( MS-36122 )" u="1"/>
        <s v="MALIBU FIZZY PINK LEMONADE 6-4PACK (CAN) - CAN COCKTAILS - 200 ML  ( MS-62375 )" u="1"/>
        <s v="DEKUYPER - APRCT FL BRNY - 750 ML  ( MS-54136 )" u="1"/>
        <s v="BODEGAS ATECA HONORA VERA GARNACHA - SPAIN - 750 ML  ( MS-412644 )" u="1"/>
        <s v="DAY OWL ROSE CALIFORNIA - ROSE - 750 ML  ( MS-652230 )" u="1"/>
        <s v="JEAN LUC COLOMBO COTE BLEUE ROSE VDP - FRENCH ROSE - 750 ML  ( MS-276578 )" u="1"/>
        <s v="WOODFORD RESERVE DOUBLE OAK - STRT BOURBON - 750 ML  ( MS-22228 )" u="1"/>
        <s v="MICHELLE BRUT CHAMPAGNE - CHMPAGNE BRUT - 750 ML  ( MS-745620 )" u="1"/>
        <s v="GAZELA VINHO VERDE - PORTUGAL - 750 ML  ( MS-411200 )" u="1"/>
        <s v="CARLO ROSSI RHINE PEAK FLAVORED WINE - RHINE - 4.0 LTR  ( MS-551910 )" u="1"/>
        <s v="CRUZAN VANILLA FLAVORED RUM - RUM VIRG ISLS - 750 ML  ( MS-44520 )" u="1"/>
        <s v="BLACK SADDLE BOURBON WHISKEY AGED 12YR - STRT BOURBON - 750 ML  ( MS-16839 )" u="1"/>
        <s v="FINLANDIA - VODKA IMPORTD - 1.0 LTR  ( MS-34327 )" u="1"/>
        <s v="ABSOLUT RUBY RED FLAVORED VODKA - VODKA IMPORTD - 750 ML  ( MS-34061 )" u="1"/>
        <s v="BERINGER CABERNET SAUVIGNON CHILE - CHLE CAB SAUV - 1.5 LTR  ( MS-403717 )" u="1"/>
        <s v="MONTEBELLO LONG ISLAND ICE TEA - LW PF CKTL MX - 750 ML  ( MS-62116 )" u="1"/>
        <s v="PEDRONCELLI MOTHER CLONE VINEYARD ZINFDL - ZINFANDEL - 750 ML  ( MS-494290 )" u="1"/>
        <s v="HENNESSY V S - IM COGNAC - 100 ML  ( MS-48102 )" u="1"/>
        <s v="DA VINCI TUSCANY CHIANTI - ITL CHIANTI - 750 ML  ( MS-341743 )" u="1"/>
        <s v="1800 REPOSADO TEQUILA - IM TEQ GOLD - 750 ML  ( MS-89206 )" u="1"/>
        <s v="SOUTHERN COMFORT 70 (WAS 76 PROOF) - MISC US WHSKY - 200 ML  ( MS-86883 )" u="1"/>
        <s v="CAPRICCO BUBBLY SANGRIA - TABLE OTHER - 375 ML  ( MS-882380 )" u="1"/>
        <s v="THE NAKED GRAPE CAB SAV CALIFORNIA - CABERNET SAUV - 750 ML  ( MS-515795 )" u="1"/>
        <s v="CIROC COCONUT FLAVORED VODKA SPECIALTY - IM OTH SPCLTS - 200 ML  ( MS-64746 )" u="1"/>
        <s v="EXCLUSIV 4 BERRY FLAVORED VODKA MOLDOVA - VODKA IMPORTD - 375 ML  ( MS-33711 )" u="1"/>
        <s v="ESTANCIA CABERNET SAUVIGNON PASO ROBLES - CABERNET SAUV - 750 ML  ( MS-463385 )" u="1"/>
        <s v="PATRON EXTRA ANEJO CARTON - IM TEQ GOLD - 750 ML  ( MS-100306 )" u="1"/>
        <s v="STOLICHNAYA 80 - VODKA IMPORTD - 1.75 LTR  ( MS-34748 )" u="1"/>
        <s v="CANTINA ZACCAGNINI PINOT GRIGIO GIFT BOX - ITL PIN GRIGO - 750 ML  ( MS-216062 )" u="1"/>
        <s v="DEKUYPER BLUSTERY PEPPERMINT SCHNAPPS - PPMNT SCHNPPS - 750 ML TRV  ( MS-80706 )" u="1"/>
        <s v="SKYFALL VINEYARD PINOT GRIS COLUMBIA VLY - PN GRIS/GRGIO - 750 ML  ( MS-617558 )" u="1"/>
        <s v="UNDERWOOD CELLARS PINOT GRIS OREGON(CAN) - PN GRIS/GRGIO - 375 ML  ( MS-633620 )" u="1"/>
        <s v="SAILOR JERRY SPICED NAVY RUM - RUM VIRG ISLS - 375 ML  ( MS-45884 )" u="1"/>
        <s v="J VINEYARDS PINOT NOIR MNTRY/SNMA/S BRBR - PINOT NOIR - 750 ML  ( MS-477852 )" u="1"/>
        <s v="FRANZIA BLUSH BOX - BLUSH - 3.0 LTR  ( MS-655150 )" u="1"/>
        <s v="LUC BELAIRE RARE ROSE SPARKLING FRENCH - FR SPKLNG OTH - 750 ML  ( MS-729030 )" u="1"/>
        <s v="ROBERT MONDAVI PRIVATE SELECTION CALIF - CHARDONNAY - 750 ML  ( MS-606450 )" u="1"/>
        <s v="FRANCISCAN MERLOT OAKVILLE - MERLOT - 750 ML  ( MS-468200 )" u="1"/>
        <s v="SUTTER HOME PINK MOSCATO CALIFORNIA - ROSE - 750 ML  ( MS-683325 )" u="1"/>
        <s v="HOUSE WINE CHARDONNAY AMERICAN - CHARDONNAY - 3.0 LTR  ( MS-575554 )" u="1"/>
        <s v="MARK WEST PN NR CALIFORNIA:WAS CNTRL CST - PINOT NOIR - 1.5 LTR  ( MS-483421 )" u="1"/>
        <s v="BURNETT'S SPICED RUM - RUM VIRG ISLS - 750 ML  ( MS-44277 )" u="1"/>
        <s v="EPPA SANGRIA SUPRAFRUTA RED CALIFORNIA - TABLE OTHER - 750 ML  ( MS-885300 )" u="1"/>
        <s v="CHRISTIAN BRANDY VS - GRAPE BRANDY - 1.75 LTR  ( MS-52318 )" u="1"/>
        <s v="KHORTYTSA PLATINUM UKRAINE VODKA - VODKA IMPORTD - 750 ML  ( MS-33489 )" u="1"/>
        <s v="CARLO ROSSI CABERNET SAUVIGNON CALIFRNIA - CABERNET SAUV - 4.0 LTR  ( MS-451246 )" u="1"/>
        <s v="COOPER &amp; THIEF CELLARMSTR BOURBON BRL CA - RED BLND/MRTG - 750 ML  ( MS-458788 )" u="1"/>
        <s v="JAGERMEISTER - IM OTH SPCLTS - 200 ML  ( MS-65253 )" u="1"/>
        <s v="CATHEAD PECAN FLAVORED VODKA - OTHER FL VODK - 750 ML  ( MS-40306 )" u="1"/>
        <s v="BLACK VELVET - CANDN BTL U S - 1.75 LTR  ( MS-11788 )" u="1"/>
        <s v="BAREFOOT SAUVIGNON BLANC - SAV BL/FME BL - 1.5 LTR  ( MS-544090 )" u="1"/>
        <s v="DEKUYPER BUTTERSHOTS BUTTERSCOTCH SCHNPS - OTHER SCHNAPP - 1.0 LTR  ( MS-82787 )" u="1"/>
        <s v="JAGERMEISTER W/2-GREEN SHOT GLASSES - IM OTH SPCLTS - 750 ML  ( MS-100129 )" u="1"/>
        <s v="TALBOTT KALI HART PINOT NOIR - PINOT NOIR - 750 ML  ( MS-513711 )" u="1"/>
        <s v="CANADIAN CLUB ORIGINAL 1858 - CANDN BTL U S - 1.75 LTR  ( MS-10628 )" u="1"/>
        <s v="GUENOC VICTORIAN CLARET NORTH COAST - RED GENRC OTH - 750 ML  ( MS-472190 )" u="1"/>
        <s v="CARMEL ROAD CHARDONNAY MONTEREY - CHARDONNAY - 750 ML  ( MS-552101 )" u="1"/>
        <s v="LUC BELAIRE RARE LUXE SPARKLING FRANCE - FR SPKLNG OTH - 750 ML  ( MS-729072 )" u="1"/>
        <s v="BOONE'S FARM SANGRIA - TABLE OTHER - 750 ML  ( MS-882200 )" u="1"/>
        <s v="SAINT M PFALZ RIESLING - GRM MOSELLE - 750 ML  ( MS-327400 )" u="1"/>
        <s v="T W SAMUELS BLEND WHISKEY - BLENDED WHSKY - 375 ML  ( MS-25974 )" u="1"/>
        <s v="CIROC PEACH FLAVORED VODKA SPECIALTY - IM OTH SPCLTS - 1.0 LTR  ( MS-64715 )" u="1"/>
        <s v="CHATEAU STE MICHELLE INDIAN WELLS MERLOT - MERLOT - 750 ML  ( MS-510578 )" u="1"/>
        <s v="METAXA OUZO - IM OTH SPCLTS - 750 ML  ( MS-65896 )" u="1"/>
        <s v="COLUMBIA CREST TWO VINES CHARDONNAY - CHARDONNAY - 1.5 LTR  ( MS-557112 )" u="1"/>
        <s v="HESS SELECT CHARDONNAY - CHARDONNAY - 750 ML  ( MS-574400 )" u="1"/>
        <s v="EVAN WILLIAMS SINGLE BARREL VINTAGE - STRT BOURBON - 750 ML  ( MS-18120 )" u="1"/>
        <s v="CA' DE' MEDICI LAMBRUSCO REGGIANO RED - ITL LAMBRUSCO - 750 ML  ( MS-353500 )" u="1"/>
        <s v="BULLEIT 95 RYE STRAIGHT RYE WHISKEY - STRAIGHT RYE - 750 ML  ( MS-27025 )" u="1"/>
        <s v="BARTON PEACH - OTHER SCHNAPP - 1.75 LTR  ( MS-82358 )" u="1"/>
        <s v="NEW AMSTERDAM - GIN DOMESTIC - 375 ML  ( MS-31474 )" u="1"/>
        <s v="HIS ROYAL MAJESTY REX-GOLIATH CALIFORNIA - CHARDONNAY - 750 ML  ( MS-575600 )" u="1"/>
        <s v="PINACLE COUNTY FAIR COTTON FLVD VDKA DSS - IM OTH SPCLTS - 750 ML  ( MS-35538 )" u="1"/>
        <s v="CALVERT EXTRA - BLENDED WHSKY - 1.75 LTR  ( MS-23268 )" u="1"/>
        <s v="DIORA LA PETITE GRACE PINOT NR MONTEREY - PINOT NOIR - 750 ML  ( MS-461518 )" u="1"/>
        <s v="DEKUYPER BLUSTERY PEPPERMINT SCHNAPPS - PPMNT SCHNPPS - 375 ML  ( MS-80684 )" u="1"/>
        <s v="PETER VELLA CHABLIS - CHABLIS - 5 LTR+  ( MS-600600 )" u="1"/>
        <s v="JOSE CUERVO GOLD MARGARITA - LW PF CKTL MX - 750 ML  ( MS-58876 )" u="1"/>
        <s v="NEW AMSTERDAM APPLE FLAVORED VODKA - OTHER FL VODK - 50 ML  ( MS-39915 )" u="1"/>
        <s v="SMIRNOFF SOURS GREEN APPLE FLAVORED(DSS) - SPECIALTY LIQ - 750 ML  ( MS-77875 )" u="1"/>
        <s v="REDWOOD CREEK CALIFORNIA CAB SAUVIGNON - CABERNET SAUV - 1.5 LTR  ( MS-499255 )" u="1"/>
        <s v="CHLOE CHARDONNAY SONOMA COUNTY - CHARDONNAY - 750 ML  ( MS-556540 )" u="1"/>
        <s v="CARTLIDGE AND BROWNE - CHARDONNAY - 750 ML  ( MS-552450 )" u="1"/>
        <s v="ARISTOCRAT SUPREME - VODKA 80 PRF - 375 ML  ( MS-35084 )" u="1"/>
        <s v="TURNING LEAF MERLOT - MERLOT - 750 ML  ( MS-516810 )" u="1"/>
        <s v="SEGHESIO ZINFANDEL SONOMA COUNTY - ZINFANDEL - 750 ML  ( MS-506600 )" u="1"/>
        <s v="JACOB'S CREEK MOSCATO - AUST OTHR WHT - 750 ML  ( MS-420407 )" u="1"/>
        <s v="SMOKING LOON CABERNET SAUVIGNON - CABERNET SAUV - 750 ML  ( MS-508100 )" u="1"/>
        <s v="BOEN PINOT NOIR RUSSIAN RVR VLY/SONOMA - PINOT NOIR - 750 ML  ( MS-445911 )" u="1"/>
        <s v="GALLO FAMILY VINEYARDS SWEET STRAWBERRY - FRUIT OTHER - 1.5 LTR  ( MS-810561 )" u="1"/>
        <s v="BAREFOOT SAUVIGNON BLANC - SAV BL/FME BL - 750 ML  ( MS-544092 )" u="1"/>
        <s v="DEKUYPER PEACHTREE SCHNAPPS - OTHER SCHNAPP - 1.0 LTR  ( MS-82847 )" u="1"/>
        <s v="MORGAN TWELVE CLONES SANTA LUCIA HIGLAND - PINOT NOIR - 750 ML  ( MS-489180 )" u="1"/>
        <s v="MIMS DELUXE - GIN DOMESTIC - 750 ML  ( MS-31356 )" u="1"/>
        <s v="ANDRE PEACH MOSCATO - SPARKLING OTH - 750 ML  ( MS-768681 )" u="1"/>
        <s v="ROBERT MONDAVI MERLOT - MERLOT - 750 ML  ( MS-498300 )" u="1"/>
        <s v="PORTA VITA ROSATO DELLE VENEZIE - ITL RSTO/BLSH - 1.5 LTR  ( MS-376802 )" u="1"/>
        <s v="CLOS PEGASE CHARDONNAY / NAPA VALLEY - CHARDONNAY - 750 ML  ( MS-557542 )" u="1"/>
        <s v="COPA DE ORO MEXICAN - IM COF FL CRD - 1.75 LTR  ( MS-67428 )" u="1"/>
        <s v="CHARLES KRUG SAUVIGNON BLANC - SAV BL/FME BL - 750 ML  ( MS-550805 )" u="1"/>
        <s v="CHATEAU ST JEAN MERLOT CALIFORNIA - MERLOT - 750 ML  ( MS-454765 )" u="1"/>
        <s v="E &amp; J GALLO SUPERIOR RESERVE VSOP - GRAPE BRANDY - 200 ML  ( MS-52580 )" u="1"/>
        <s v="KRUTZ FAMILY MAGNOLIA PINOT NOIR CAL - PINOT NOIR - 750 ML  ( MS-479467 )" u="1"/>
        <s v="BAREFOOT BUBBLY PINEAPPLE SPARKLING - SPARKLING OTH - 750 ML  ( MS-769011 )" u="1"/>
        <s v="GENTLEMAN JACK - TENN WHISKEY - 1.0 LTR  ( MS-26582 )" u="1"/>
        <s v="19 CRIMES HARD CHARD CHARDONNAY SE AUST - AUST CHARDNNY - 750 ML  ( MS-419959 )" u="1"/>
        <s v="SMIRNOFF GREEN APPLE FLAVORED (DSS) - SPECIALTY LIQ - 50 ML  ( MS-77671 )" u="1"/>
        <s v="AMERICAN BORN MOONSHINE DIXIE SWEET TEA - WHISKY SPCLTY - 750 ML  ( MS-27371 )" u="1"/>
        <s v="EXCLUSIV 1 VODKA MOLDOVA - VODKA IMPORTD - 200 ML  ( MS-33706 )" u="1"/>
        <s v="THE CROSSINGS SAUVIGNON BLNC NEW ZEALAND - NEW ZEALAND - 750 ML  ( MS-407900 )" u="1"/>
        <s v="WILD TURKEY AMERICAN HONEY - SPECIALTY LIQ - 750 ML  ( MS-77776 )" u="1"/>
        <s v="MONDAVI CK CHARDONNAY - CHARDONNAY - 750 ML  ( MS-590150 )" u="1"/>
        <s v="LIBERTY CREEK CHARDONNAY CALIFORNIA - CHARDONNAY - 500 ML  ( MS-583804 )" u="1"/>
        <s v="STINKY GRINGO MARGARITA - SPECIALTY LIQ - 200 ML  ( MS-77419 )" u="1"/>
        <s v="LORD CALVERT SIGNATURE - CANDN BTL U S - 750 ML  ( MS-13647 )" u="1"/>
        <s v="BUZZBALLZ MIXED PACK:PH/TQ/CH/STR/APL/CR - COCKTL OTHER - 200 ML  ( MS-3726 )" u="1"/>
        <s v="BERINGER FOUNDERS' ESTATE CABERNT SAUVGN - CABERNET SAUV - 1.5 LTR  ( MS-444103 )" u="1"/>
        <s v="JIM BEAM APPLE FLAVORED WHISKEY - MISC US WHSKY - 50 ML  ( MS-27780 )" u="1"/>
        <s v="LUC BELAIRE RARE BRUT SPARKLING FRENCH - FR SPKLNG OTH - 750 ML  ( MS-729028 )" u="1"/>
        <s v="GIROUX FIVE STAR BRANDY - GRAPE BRANDY - 1.75 LTR  ( MS-52638 )" u="1"/>
        <s v="CRYSTAL PALACE VODKA - VODKA 80 PRF - 1.0 LTR  ( MS-36367 )" u="1"/>
        <s v="BAREFOOT BUBBLY RED MOSCATO SPARKLING CA - SPARKLING OTH - 750 ML  ( MS-769010 )" u="1"/>
        <s v="PEDRONCELLI PINOT NOIR - PINOT NOIR - 750 ML  ( MS-494300 )" u="1"/>
        <s v="DARK HORSE CABERNET SAUVIGNON CALIFORNIA - CABERNET SAUV - 750 ML  ( MS-460672 )" u="1"/>
        <s v="YELLOW TAIL PINK MOSCATO SE AUSTRALIA - AUST OTHR RED - 750 ML  ( MS-429966 )" u="1"/>
        <s v="COPPER RIDGE CHARDONNAY - CHARDONNAY - 750 ML  ( MS-568830 )" u="1"/>
        <s v="TIN CUP AMERICAN WHISKEY (COLORADO) - MISC US WHSKY - 750 ML  ( MS-27605 )" u="1"/>
        <s v="GRAND MARNIER - IM PROP SPCLY - 50 ML  ( MS-65119 )" u="1"/>
        <s v="JOHN FIZTGERALD LARCENY KENTUCKY S B W - STRT BOURBON - 750 ML  ( MS-18856 )" u="1"/>
        <s v="PENDLETON - CANDN BTL U S - 750 ML  ( MS-14192 )" u="1"/>
        <s v="GEORGIA MOON FRUIT JAR - YOUNG WHISKEY - 750 ML  ( MS-27326 )" u="1"/>
        <s v="FRANZIA CHILLABLE RED GENERIC - RED GENRC OTH - 3.0 LTR  ( MS-467725 )" u="1"/>
        <s v="HANGAR 1 (ONE) STRAIGHT VODKA - VODKA 80 PRF - 750 ML  ( MS-36261 )" u="1"/>
        <s v="OCEAN VODKA (HAWAII) - VODKA 80 PRF - 50 ML  ( MS-37041 )" u="1"/>
        <s v="CROWN ROYAL BLACK CANADIAN WHISKY - CANDN BTL CAN - 375 ML  ( MS-10834 )" u="1"/>
        <s v="SKYY - VODKA 80 PRF - 375 ML  ( MS-37984 )" u="1"/>
        <s v="CALYPSO SPICED RUM - RUM VIRG ISLS - 1.75 LTR  ( MS-44340 )" u="1"/>
        <s v="BOMBAY - GIN IMPORTED - 1.75 LTR  ( MS-28208 )" u="1"/>
        <s v="THREE OLIVES LOOPY BERRY FLAVORED VODKA - VODKA IMPORTD - 750 ML  ( MS-35964 )" u="1"/>
        <s v="BARTON LONG ISLAND ICE TEA - COCKTL OTHER - 1.0 LTR  ( MS-57051 )" u="1"/>
        <s v="NIKKA COFFEY GRAIN WHISKY (JAPAN) - IM OTH WHISKY - 750 ML  ( MS-15962 )" u="1"/>
        <s v="SMIRNOFF STRAWBERRY FLAVORED (DSS) - SPECIALTY LIQ - 375 ML  ( MS-77841 )" u="1"/>
        <s v="BACARDI CLASSIC COCKTAIL RUM PUNCH (PET) - LW PF CKTL MX - 1.75 LTR  ( MS-57201 )" u="1"/>
        <s v="1800 REPOSADO TEQUILA - IM TEQ GOLD - 1.75 LTR  ( MS-89208 )" u="1"/>
        <s v="OLD TAYLOR STRAIGHT BOURBON - STRT BOURBON - 1.75 LTR  ( MS-20819 )" u="1"/>
        <s v="NEW AMSTERDAM RED BERRY FLAVORED VODKA - OTHER FL VODK - 375 ML  ( MS-40598 )" u="1"/>
        <s v="BAREFOOT REFRESH MOSCATO SPRTZR CN(250M) - FRUIT VRTL WN - 187 ML  ( MS-809124 )" u="1"/>
        <s v="PAUL MASSON GRANDE AMBER - GRAPE BRANDY - 50 ML  ( MS-53211 )" u="1"/>
        <s v="EXOTICO REPOSADO TEQUILA - IM TEQ GOLD - 750 ML  ( MS-89443 )" u="1"/>
        <s v="GALLO - DOM VRMTH SWT - 750 ML  ( MS-99674 )" u="1"/>
        <s v="BACARDI RESERVA OCHO RUM - RUM PUER RICO - 750 ML  ( MS-42370 )" u="1"/>
        <s v="CARLO ROSSI CABERNET SAUVIGNON CALIFRNIA - CABERNET SAUV - 5 LTR+  ( MS-451243 )" u="1"/>
        <s v="STOLICHNAYA OHRANJ - VODKA IMPORTD - 750 ML  ( MS-34736 )" u="1"/>
        <s v="FAMILIA CAMARENA REPOSADO TEQUILA - IM TEQ GOLD - 375 ML  ( MS-89532 )" u="1"/>
        <s v="JOSEPH PHELPS VINEYARD INSIGNIA NAPA VLY - RED VARTL OTH - 750 ML  ( MS-495836 )" u="1"/>
        <s v="KAHLUA MEXICAN LIQUOR - IM COF FL CRD - 1.75 LTR  ( MS-67528 )" u="1"/>
        <s v="CRANE LAKE MOSCATO CALIFORNIA - WHT VARTL OTH - 750 ML  ( MS-559157 )" u="1"/>
        <s v="BULLDOG LONDON DRY GIN (ENGLAND) - GIN IMPORTED - 750 ML  ( MS-28370 )" u="1"/>
        <s v="PINOT NOIR JADOT - FR BURGUNDY - 750 ML  ( MS-253270 )" u="1"/>
        <s v="BIG SMOOTH CABERNET SAUVIGNON LODI - CABERNET SAUV - 750 ML  ( MS-444512 )" u="1"/>
        <s v="DEWARS WHITE LABEL - SCTCH BTL FGN - 1.75 LTR  ( MS-4868 )" u="1"/>
        <s v="BABYLONSTOREN BABEL RED BLEND - SOUTH AFRICA - 750 ML  ( MS-402050 )" u="1"/>
        <s v="CARNIVOR ZINFANDEL CALIFORNIA - ZINFANDEL - 750 ML  ( MS-451752 )" u="1"/>
        <s v="COOKS IMPERIAL - SPUMANTE - 750 ML  ( MS-769925 )" u="1"/>
        <s v="LIVINGSTON CELLARS RHINE - RHINE - 3.0 LTR  ( MS-568665 )" u="1"/>
        <s v="BUZZBALLZ CHOC TEASE - COCKTL OTHER - 200 ML  ( MS-57037 )" u="1"/>
        <s v="CUERVO ESPECIAL - IM TEQ GOLD - 1.0 LTR  ( MS-89197 )" u="1"/>
        <s v="SOTTANO MALBEC CLASSICO MENDOZA(BODEGA) - ARGT MALBEC - 750 ML  ( MS-424530 )" u="1"/>
        <s v="BLACK BOX MERLOT BOX WINE CALIFORNIA - MERLOT - 3.0 LTR  ( MS-444587 )" u="1"/>
        <s v="CAPRICCO BUBBLY SANGRIA - TABLE OTHER - 750 ML  ( MS-882381 )" u="1"/>
        <s v="SIVAS PINOT NOIR SONOMA COUNTY - PINOT NOIR - 750 ML  ( MS-507987 )" u="1"/>
        <s v="NEW AMSTERDAM PEACH FLAVORED VODKA - OTHER FL VODK - 1.75 LTR  ( MS-40313 )" u="1"/>
        <s v="PINCH - SCTCH BTL FGN - 750 ML  ( MS-5816 )" u="1"/>
        <s v="JACK DANIELS LEGACY EDITION 1905 - TENN WHISKEY - 750 ML  ( MS-26892 )" u="1"/>
        <s v="KENDALL-JACKSON AVANT CALIFORNIA CHARD - CHARDONNAY - 750 ML  ( MS-579978 )" u="1"/>
        <s v="HRM REX-GOLIATH AMERICAN PINOT NOIR - PINOT NOIR - 750 ML  ( MS-475031 )" u="1"/>
        <s v="YELLOW TAIL CABERNET SAUVIGNON - AUST CAB SAUV - 1.5 LTR  ( MS-429945 )" u="1"/>
        <s v="BELVEDERE PURE VODKA W/ICE DUO - VODKA IMPORTD - 750 ML  ( MS-100127 )" u="1"/>
        <s v="LITTLE BLACK DRESS CALIFORNIA CAB SAUV - CABERNET SAUV - 750 ML  ( MS-480810 )" u="1"/>
        <s v="LORD CALVERT - CANDN BTL U S - 375 ML  ( MS-13634 )" u="1"/>
        <s v="EVAN WILLIAMS BLACK LABEL - STRT BOURBON - 200 ML  ( MS-17953 )" u="1"/>
        <s v="IRONY PINOT NOIR MONTEREY COUNTY - PINOT NOIR - 750 ML  ( MS-476576 )" u="1"/>
        <s v="SVEDKA SWEDISH VODKA - VODKA IMPORTD - 1.75 LTR  ( MS-34821 )" u="1"/>
        <s v="ANTINORI VILLA ANTINORI ROSSO TOSCANA - ITALIAN OTHER - 750 ML  ( MS-345992 )" u="1"/>
        <s v="MAKER'S MARK REPLICA (SEE FORM DESCRPTN) - STRT BOURBON - 375 ML  ( MS-19475 )" u="1"/>
        <s v="THREE OLIVES ROSE - IM OTH SPCLTS - 750 ML  ( MS-67161 )" u="1"/>
        <s v="RIUNITE ROSATO 1/2 PACK - ITL RSTO/BLSH - 1.5 LTR  ( MS-379015 )" u="1"/>
        <s v="CARLO ROSSI SANGRIA - TABLE OTHER - 1.5 LTR  ( MS-882315 )" u="1"/>
        <s v="NEW AMSTERDAM GRAPEFRUIT FLAVORED VODKA - OTHER FL VODK - 50 ML  ( MS-40047 )" u="1"/>
        <s v="ZIN-PHOMANIAC ZIFANDEL LODI - ZINFANDEL - 750 ML  ( MS-538094 )" u="1"/>
        <s v="DON JULIO ANEJO 70TH ANNIVERSARY - IM TEQ GOLD - 750 ML  ( MS-89200 )" u="1"/>
        <s v="MENAGE A TROIS ROSE CALIFORNIA - ROSE - 750 ML  ( MS-667550 )" u="1"/>
        <s v="FETZER EAGLE PEAK MERLOT CENTRAL VALLEY - CHILE MERLOT - 1.5 LTR  ( MS-410516 )" u="1"/>
        <s v="HUMBOLDT'S FINEST INFUSED VODKA - SPECIALTY LIQ - 750 ML  ( MS-74771 )" u="1"/>
        <s v="RUM HAVEN (CARIBBEAN RUM W/COCONUT LIQ) - IM OTH SPCLTS - 50 ML  ( MS-66517 )" u="1"/>
        <s v="MAN VINTNERS CHENIN BLANC COASTAL REGION - SOUTH AFRICA - 750 ML  ( MS-417540 )" u="1"/>
        <s v="JOHN BARR RESERVE - SCTCH BTL FGN - 1.75 LTR  ( MS-5360 )" u="1"/>
        <s v="ROSCATO ROSSO DOLCE PROVENCIA DI PAVIA - ITALIAN OTHER - 750 ML  ( MS-379250 )" u="1"/>
        <s v="COSENTINO THE FRANC CABERNET FRANC LODI - RED VARTL OTH - 750 ML  ( MS-458802 )" u="1"/>
        <s v="ALAMOS RED BLEND MENDOZA - ARGT OTHR RED - 750 ML  ( MS-400725 )" u="1"/>
        <s v="RIO GRANDE - IM TEQ WHITE - 1.75 LTR  ( MS-88398 )" u="1"/>
        <s v="GALLO FAMILY VINEYARDS TWIN VLLY CAL NV - PN GRIS/GRGIO - 187 ML  ( MS-568816 )" u="1"/>
        <s v="WILD TURKEY 101 - STRT BOURBON - 1.75 LTR  ( MS-22158 )" u="1"/>
        <s v="CANYON ROAD CELLARS MERLOT CALIFORNIA - MERLOT - 750 ML  ( MS-450830 )" u="1"/>
        <s v="BERINGER FOUNDERS' ESTATE MERLOT - MERLOT - 1.5 LTR  ( MS-444112 )" u="1"/>
        <s v="UNCLE NEAREST 1856 PREMIUM WHISKEY - TENN WHISKEY - 750 ML  ( MS-26966 )" u="1"/>
        <s v="ECCO DOMANI PNT GRG BLACK LABEL SCREWCAP - ITL PIN GRIGO - 750 ML  ( MS-361732 )" u="1"/>
        <s v="EXCLUSIV 1 VODKA MOLDOVA - VODKA IMPORTD - 375 ML  ( MS-33707 )" u="1"/>
        <s v="DEADBOLT WINEMAKER'S BLEND CALIFORNIA - RED BLND/MRTG - 750 ML  ( MS-460936 )" u="1"/>
        <s v="CUTTINGS CABERNET SAUVIGNON CALIFORNIA - CABERNET SAUV - 750 ML  ( MS-460480 )" u="1"/>
        <s v="MAN VINTNERS CAB SAV WESTRN CAPE COASTAL - SOUTH AFRICA - 750 ML  ( MS-417537 )" u="1"/>
        <s v="CRANE LAKE RIESLING CALIFORNIA - RIESLING - 750 ML  ( MS-559133 )" u="1"/>
        <s v="CASTELLO DEL POGGIO SPARKLING MOSCATO - ITL SPARKLING - 750 ML  ( MS-725491 )" u="1"/>
        <s v="PIATTELLI PREMIUM RESERVE MALBEC MENDOZA - ARGT MALBEC - 750 ML  ( MS-421342 )" u="1"/>
        <s v="KAHLUA MEXICAN LIQUOR - IM COF FL CRD - 375 ML  ( MS-67524 )" u="1"/>
        <s v="COPPER RIDGE CABERNET SAUVIGNON - CABERNET SAUV - 1.5 LTR  ( MS-469432 )" u="1"/>
        <s v="JIM BEAM KENTUCKY FIRE - MISC US WHSKY - 750 ML  ( MS-27682 )" u="1"/>
        <s v="B &amp; G BISTRO PINOT NOIR - FRENCH OTHER - 750 ML  ( MS-272070 )" u="1"/>
        <s v="SYCAMORE LANE CHARDONNAY CALIFORNIA - CHARDONNAY - 1.5 LTR  ( MS-630827 )" u="1"/>
        <s v="REMY MARTIN VSOP - IM COGNAC - 750 ML  ( MS-49186 )" u="1"/>
        <s v="IMAGERY PINOT NOIR CALIFORNIA - PINOT NOIR - 750 ML  ( MS-475048 )" u="1"/>
        <s v="CAROLANS IRISH CREAM LIQUEUR - IM CREMES - 750 ML  ( MS-68126 )" u="1"/>
        <s v="THE FEDERALIST CABERNET SAUVIGNON LODI - CABERNET SAUV - 750 ML  ( MS-464450 )" u="1"/>
        <s v="SMIRNOFF RASPBERRY FLAVORED (DSS) - SPECIALTY LIQ - 750 ML  ( MS-77740 )" u="1"/>
        <s v="KNOB CREEK WITH 2 ROCK GLASSES - STRT BOURBON - 750 ML  ( MS-447 )" u="1"/>
        <s v="SEAGLASS SANTA BARBARA COUNTY CHARDONNAY - CHARDONNAY - 750 ML  ( MS-614112 )" u="1"/>
        <s v="JOSE CUERVO ESPECIAL SILVER - IM TEQ WHITE - 200 ML  ( MS-87402 )" u="1"/>
        <s v="REMY MARTIN XO EXCELLENCE - IM COGNAC - 750 ML  ( MS-49156 )" u="1"/>
        <s v="CRUZAN BANANA FLAVORED V.I. RUM - RUM VIRG ISLS - 750 ML  ( MS-44436 )" u="1"/>
        <s v="HENDRICK'S SCOTTISH GIN - GIN IMPORTED - 750 ML  ( MS-28625 )" u="1"/>
        <s v="CHARLES SMITH WINES VELVET DEVIL COL VLY - MERLOT - 750 ML  ( MS-450078 )" u="1"/>
        <s v="LEESE-FITCH MERLOT CALIFORNIA - MERLOT - 750 ML  ( MS-480108 )" u="1"/>
        <s v="BERINGER COLLECTION MERLOT CALIFORNIA - MERLOT - 750 ML  ( MS-444231 )" u="1"/>
        <s v="TANQUERAY STERLING - VODKA IMPORTD - 1.75 LTR  ( MS-34858 )" u="1"/>
        <s v="JACK DANIEL'S W/2-NBA GLASSES G6 - TENN WHISKEY - 750 ML  ( MS-100375 )" u="1"/>
        <s v="KENDALL JACKSON VINTNER'S RESERVE MERLOT - MERLOT - 750 ML  ( MS-479345 )" u="1"/>
        <s v="NORTHERN LIGHT CANADIAN WHISKEY - CANDN BTL U S - 1.75 LTR  ( MS-13388 )" u="1"/>
        <s v="VEUVE CLICQUOT PONSARDIN ROSE - FR CHAMPAGNE - 750 ML  ( MS-704035 )" u="1"/>
        <s v="CIROC SNAP FROST VODKA - VODKA IMPORTD - 375 ML  ( MS-34197 )" u="1"/>
        <s v="CRIOS DE SUSANA BALBO CABERNET SAUVIGNON - ARGT CAB SAUV - 750 ML  ( MS-407776 )" u="1"/>
        <s v="ARISTOCRAT LIGHT - RUM VIRG ISLS - 1.75 LTR  ( MS-44048 )" u="1"/>
        <s v="PASSOA PASSION FRUIT LIQUEUR - IM OTH SPCLTS - 750 ML  ( MS-66136 )" u="1"/>
        <s v="ROBERT MONDAVI WOODBRIDGE MOSCATO CAL - WHT VARTL OTH - 750 ML  ( MS-606266 )" u="1"/>
        <s v="MANGO RAINBOW VARIETY PK;15E ALA/APL/BLU - SPECIALTY LIQ - 50 ML  ( MS-2918 )" u="1"/>
        <s v="VOGA PINOT GRIGIO - ITL PIN GRIGO - 750 ML  ( MS-395461 )" u="1"/>
        <s v="DEEP EDDY LEMON FLAVORED VODKA - OTHER FL VODK - 750 ML  ( MS-40053 )" u="1"/>
        <s v="E &amp; J GALLO SUPERIOR RESERVE VSOP - GRAPE BRANDY - 1.0 LTR  ( MS-52583 )" u="1"/>
        <s v="ROBERT MONDAVI WOODBRIDGE PINOT GRIGIO - PN GRIS/GRGIO - 1.5 LTR  ( MS-607145 )" u="1"/>
        <s v="MURPHY-GOODE MERLOT ALEXANDER VALLEY - MERLOT - 750 ML  ( MS-489383 )" u="1"/>
        <s v="CIROC RED BERRY FLAVORED VODKA SPECIALTY - IM OTH SPCLTS - 375 ML  ( MS-64762 )" u="1"/>
        <s v="ROGET BRUT - CHMPAGNE BRUT - 750 ML  ( MS-750005 )" u="1"/>
        <s v="DRY CREEK CABERNET SAUVIGNON - CABERNET SAUV - 750 ML  ( MS-462310 )" u="1"/>
        <s v="DON Q 151 RUM - RUM PUER RICO - 750 ML  ( MS-43432 )" u="1"/>
        <s v="BAILEYS SALTED CARAMEL IRISH CREAM - IM CREMES - 750 ML  ( MS-68022 )" u="1"/>
        <s v="VIN VAULT PINOT NOIR CALIFORNIA - PINOT NOIR - 3.0 LTR  ( MS-518818 )" u="1"/>
        <s v="RUSSIAN STANDARD ORIGINAL RUSSIAN VODKA - VODKA IMPORTD - 750 ML  ( MS-35109 )" u="1"/>
        <s v="VIN VAULT MALBEC CALIFORNIA - RED VARTL OTH - 3.0 LTR  ( MS-518820 )" u="1"/>
        <s v="BIRD DOG STRAWBERRY FLAVORED WHISKEY - MISC US WHSKY - 750 ML  ( MS-27920 )" u="1"/>
        <s v="CHIVAS REGAL - SCTCH BTL FGN - 375 ML  ( MS-4725 )" u="1"/>
        <s v="THE MACALLAN FINE OAK 15YR SINGLE MALT - SCTCH BTL FGN - 750 ML  ( MS-5488 )" u="1"/>
        <s v="RED ROCK WNRY WINEMAKER'S BLEND RESERVE - RED BLND/MRTG - 750 ML  ( MS-499498 )" u="1"/>
        <s v="SANTA RITA 120 CABERNET SAUVIGNON - CHLE CAB SAUV - 750 ML  ( MS-423700 )" u="1"/>
        <s v="JACK DANIELS TENN HONEY W/STIR STICKS - WHISKY SPCLTY - 750 ML  ( MS-100414 )" u="1"/>
        <s v="ESTANCIA PINOT NOIR MONTEREY PINNACLES - PINOT NOIR - 750 ML  ( MS-463400 )" u="1"/>
        <s v="JACK DANIELS BLACK LABEL - TENN WHISKEY - 750 ML  ( MS-26826 )" u="1"/>
        <s v="FORMATION PINOT NOIR MONTEREY COUNTY - PINOT NOIR - 750 ML  ( MS-467024 )" u="1"/>
        <s v="BURNETT'S BLUEBERRY FLAVORED VODKA - OTHER FL VODK - 750 ML  ( MS-41271 )" u="1"/>
        <s v="BOTA BOX MOSCATO CALIFORNIA - WHT VARTL OTH - 3.0 LTR  ( MS-561029 )" u="1"/>
        <s v="NOBILO SAUVIGNON BLANC MARLBOROUGH - NEW ZEALAND - 750 ML  ( MS-420028 )" u="1"/>
        <s v="BOTA BOX NIGHTHAWK BLACK RED BLEND CAL - RED BLND/MRTG - 3.0 LTR  ( MS-445303 )" u="1"/>
        <s v="TAAKA - VODKA 1OO PRF - 1.75 LTR  ( MS-39888 )" u="1"/>
        <s v="1800 ULTIMATE MARGARITA READY-TO-DRINK - LW PF CKTL MX - 1.75 LTR  ( MS-59154 )" u="1"/>
        <s v="CUPCAKE VINEYARDS PROSECCO DOC EXTRA DRY - ITL SPARKLING - 750 ML  ( MS-725510 )" u="1"/>
        <s v="BURNETT'S VODKA 100 PROOF - VODKA 1OO PRF - 1.75 LTR  ( MS-39175 )" u="1"/>
        <s v="JORDAN CHARDONNAY - CHARDONNAY - 750 ML  ( MS-579750 )" u="1"/>
        <s v="CENTINE TOSCANA RED ITALIAN - ITALIAN OTHER - 750 ML  ( MS-356675 )" u="1"/>
        <s v="FONSECA BIN #27 - IMP PORT RED - 750 ML  ( MS-90298 )" u="1"/>
        <s v="DEEP EDDY RUBY RED GRAPEFRUIT FLVRD VOD - OTHER FL VODK - 750 ML  ( MS-40327 )" u="1"/>
        <s v="BREAD &amp; BUTTER PINOT NOIR CALIFORNIA - PINOT NOIR - 750 ML  ( MS-445937 )" u="1"/>
        <s v="EVAN WILLIAMS BLACK LABEL - STRT BOURBON - 375 ML  ( MS-17954 )" u="1"/>
        <s v="TANQUERAY - GIN IMPORTED - 200 ML  ( MS-28863 )" u="1"/>
        <s v="CARLO ROSSI BLUSH FLAVORED WINE - BLUSH - 4.0 LTR  ( MS-646105 )" u="1"/>
        <s v="RELSKA 80PRF PREMIUM BLD VODKA SPECIALTY - SPECIALTY LIQ - 1.0 LTR  ( MS-37601 )" u="1"/>
        <s v="BURGANS ALBARINO SPANISH WHT RIAS BAIXAS - SPAIN - 750 ML  ( MS-403945 )" u="1"/>
        <s v="CLOS DU BOIS CALIFORNIA PINOT GRIGIO - PN GRIS/GRGIO - 750 ML  ( MS-550190 )" u="1"/>
        <s v="MANISCHEWITZ CONCORD - DOM KOSHER WN - 750 ML  ( MS-483100 )" u="1"/>
        <s v="DELICATO CALIFORNIA CHARDONNAY - CHARDONNAY - 1.5 LTR  ( MS-561010 )" u="1"/>
        <s v="SMIRNOFF STRAWBERRY FLAVORED (DSS) - SPECIALTY LIQ - 750 ML  ( MS-77842 )" u="1"/>
        <s v="THE NAKED GRAPE HARVEST RED BLEND CAL - RED BLND/MRTG - 3.0 LTR  ( MS-515806 )" u="1"/>
        <s v="AZTECA WHITE TEQUILA - IM TEQ WHITE - 1.75 LTR  ( MS-87168 )" u="1"/>
        <s v="CHATEAU STE MICHELLE CAB SAUV COL VINYRD - CABERNET SAUV - 750 ML  ( MS-510605 )" u="1"/>
        <s v="YUKON JACK - IM OTH SPCLTS - 750 ML  ( MS-67266 )" u="1"/>
        <s v="COLUMBIA CREST GRAND ESTATES MERLOT - MERLOT - 750 ML  ( MS-456590 )" u="1"/>
        <s v="VESICA VODKA (POLAND) - VODKA IMPORTD - 1.75 LTR  ( MS-35568 )" u="1"/>
        <s v="NEW AMSTERDAM LEMON FLAVORED VODKA - OTHER FL VODK - 1.75 LTR  ( MS-39727 )" u="1"/>
        <s v="KESSLER - BLENDED WHSKY - 1.75 LTR  ( MS-24458 )" u="1"/>
        <s v="KETEL ONE DUTCH VODKA - VODKA IMPORTD - 375 ML  ( MS-34454 )" u="1"/>
        <s v="SEAGRAM'S CROWN ROYAL - CANDN BTL CAN - 1.75 LTR  ( MS-11298 )" u="1"/>
        <s v="JIM BEAM - STRT BOURBON - 200 ML  ( MS-19063 )" u="1"/>
        <s v="E &amp; J XO BRANDY - GRAPE BRANDY - 1.75 LTR  ( MS-52559 )" u="1"/>
        <s v="SOUTHERN BELLE - TABLE OTHER - 750 ML  ( MS-955232 )" u="1"/>
        <s v="WORLD'S EDGE CAB SAUV SOUTH EASTERN AUST - AUST CAB SAUV - 750 ML  ( MS-429824 )" u="1"/>
        <s v="GLENFIDDICH SOLERA RESERVE SINGLE MALT - SCTCH BTL FGN - 750 ML  ( MS-5014 )" u="1"/>
        <s v="FLEURS DE PRAIRIE ROSE COTES DE PROVENCE - FRENCH ROSE - 750 ML  ( MS-281240 )" u="1"/>
        <s v="EDNA VALLEY ROSE CALIFORNIA - ROSE - 750 ML  ( MS-563168 )" u="1"/>
        <s v="CALYPSO COCONUT FLAVORED RUM - RUM VIRG ISLS - 1.75 LTR  ( MS-44333 )" u="1"/>
        <s v="DEKUYPER PEACHTREE SCHNAPPS - OTHER SCHNAPP - 375 ML  ( MS-82844 )" u="1"/>
        <s v="MENAGE A TROIS MIDNIGHT DARK RED CAL - RED BLND/MRTG - 750 ML  ( MS-485474 )" u="1"/>
        <s v="RUFFINO ORVIETO CLASSICO - ITALIAN OTHER - 750 ML  ( MS-379600 )" u="1"/>
        <s v="SUTTER HOME CABERNET SAUVIGNON CALIFRNIA - CABERNET SAUV - 187 ML  ( MS-513354 )" u="1"/>
        <s v="ELIJAH CRAIG SMALL BATCH - STRT BOURBON - 375 ML  ( MS-17915 )" u="1"/>
        <s v="FAMOUS GROUSE - SCTCH BTL FGN - 1.75 LTR  ( MS-4938 )" u="1"/>
        <s v="LA MARCA PROSECCO SPARKLING WINE ITALY - ITL SPARKLING - 750 ML  ( MS-728795 )" u="1"/>
        <s v="CARLO ROSSI MERLOT CALIFORNIA - MERLOT - 4.0 LTR  ( MS-451249 )" u="1"/>
        <s v="BELLE MEADE SOUR MASH STRAIGHT BOURBON - STRT BOURBON - 750 ML  ( MS-16796 )" u="1"/>
        <s v="DEKUYPER CREME COCOA DARK LIQUEUR - CRM CACAO BRN - 750 ML  ( MS-78166 )" u="1"/>
        <s v="UNDERWOOD CELLARS PINOT NOIR OREGON(CAN) - PINOT NOIR - 375 ML  ( MS-517008 )" u="1"/>
        <s v="BELLE AMBIANCE PINOT NOIR CALIFORNIA - PINOT NOIR - 750 ML  ( MS-443927 )" u="1"/>
        <s v="ABSOLUT - VODKA IMPORTD - 200 ML  ( MS-34003 )" u="1"/>
        <s v="GEORGIA MOON IT'S APPLE PIE(CORN WHISKY) - MISC US WHSKY - 750 ML  ( MS-27385 )" u="1"/>
        <s v="360 SORRENTO LEMON FLAVORED VODKA - OTHER FL VODK - 750 ML  ( MS-41467 )" u="1"/>
        <s v="MOGEN DAVID CONCORD - DOM KOSHER WN - 3.0 LTR  ( MS-487020 )" u="1"/>
        <s v="LIVINGSTON CELLARS RED ROSE - ROSE - 1.5 LTR  ( MS-656825 )" u="1"/>
        <s v="PERRIN COTES DU RHONE VILLAGES RED - FRENCH RHONE - 750 ML  ( MS-290890 )" u="1"/>
        <s v="TAAKA PEACH FLAVORED VODKA - OTHER FL VODK - 750 ML  ( MS-40589 )" u="1"/>
        <s v="TAYLOR LAKE COUNTRY RED - RED GENRC OTH - 1.5 LTR  ( MS-514515 )" u="1"/>
        <s v="MOET AND CHANDON IMPERIAL - FR CHAMPAGNE - 375 ML  ( MS-710801 )" u="1"/>
        <s v="A TO Z WINEWORKS ROSE OREGON - ROSE - 750 ML  ( MS-639760 )" u="1"/>
        <s v="SAINTSBURY CARNEROS PINOT NOIR - PINOT NOIR - 750 ML  ( MS-504200 )" u="1"/>
        <s v="BAREFOOT REFRESH MOSCATO SPRITZER CAL - FRUIT VRTL WN - 750 ML  ( MS-544122 )" u="1"/>
        <s v="SEERSUCKER SOUTHERN STYLE GIN - GIN DOMESTIC - 750 ML  ( MS-32251 )" u="1"/>
        <s v="GNARLY HEAD AUTHENTIC BLACK LODI - RED BLND/MRTG - 750 ML  ( MS-471237 )" u="1"/>
        <s v="TAAKA APPLE FLAVORED VODKA - OTHER FL VODK - 375 ML  ( MS-39817 )" u="1"/>
        <s v="KRUTZ FAMILY CLLRS CHARDONNAY RUSSAN RVR - CHARDONNAY - 750 ML  ( MS-582026 )" u="1"/>
        <s v="TULLAMORE DEW - IRISH - 750 ML  ( MS-15940 )" u="1"/>
        <s v="BOGLE FUME/SAUVIGNON BLANC - SAV BL/FME BL - 750 ML  ( MS-547320 )" u="1"/>
        <s v="LIBERTY CREEK CALIFORNIA CABERNET SAUVGN - CABERNET SAUV - 1.5 LTR  ( MS-480305 )" u="1"/>
        <s v="JOHN FIZTGERALD LARCENY KENTUCKY S B W - STRT BOURBON - 1.75 LTR  ( MS-18858 )" u="1"/>
        <s v="BENCHMARK OLD # 8 STRAIGHT BOURBON - STRT BOURBON - 750 ML  ( MS-21480 )" u="1"/>
        <s v="REMY MARTIN VSOP/CLLRMASTER&amp;FROSTED GLSS - IM COGNAC - 750 ML  ( MS-2342 )" u="1"/>
        <s v="FRANZIA RHINEFLUR CRISP WHITE BOX - RHINE - 5 LTR+  ( MS-566375 )" u="1"/>
        <s v="SUTTER HOME PINOT GRIGIO CALIFORNIA - PN GRIS/GRGIO - 187 ML  ( MS-630785 )" u="1"/>
        <s v="BURNETT'S RASPBERRY FLAVORED VODKA - OTHER FL VODK - 750 ML  ( MS-41316 )" u="1"/>
        <s v="NOBLE VINES 446 CHARDONNAY S BERNADE MNT - CHARDONNAY - 750 ML  ( MS-592563 )" u="1"/>
        <s v="MARTELL VS - IM COGNAC - 200 ML  ( MS-48690 )" u="1"/>
        <s v="FRANZIA FRUITY RED SANGRIA - TABLE OTHER - 5 LTR+  ( MS-886300 )" u="1"/>
        <s v="ABSOLUT VANILIA - VODKA IMPORTD - 750 ML  ( MS-34076 )" u="1"/>
        <s v="GIRO GOLD TEQUILA WITH LIQUEUR - IM OTH SPCLTS - 1.0 LTR  ( MS-65056 )" u="1"/>
        <s v="CHLOE PINOT GRIGIO VALDADIGE D.O.C. - ITL PIN GRIGO - 750 ML  ( MS-357240 )" u="1"/>
        <s v="FFC PRESENTS BIANCO PINOT GRIGIO - PN GRIS/GRGIO - 750 ML  ( MS-567170 )" u="1"/>
        <s v="SIVAS SONOMA COUNTY CABERNET SAUVIGNON - CABERNET SAUV - 750 ML  ( MS-507985 )" u="1"/>
        <s v="ROBERT MONDAVI WOODBRIDGE CABERNET SAUV - CABERNET SAUV - 750 ML  ( MS-498105 )" u="1"/>
        <s v="JUAREZ GOLD DSS TEQUILA BASED CORDIAL - SPECIALTY LIQ - 1.75 LTR  ( MS-75088 )" u="1"/>
        <s v="RIUNITE LAMBRUSCO 1/2 PACK - ITL LAMBRUSCO - 1.5 LTR  ( MS-378915 )" u="1"/>
        <s v="AVION REPOSADO TEQUILA - IM TEQ GOLD - 750 ML  ( MS-89030 )" u="1"/>
        <s v="FRANZIA WHITE MERLOT - WHITE MERLOT - 5 LTR+  ( MS-655100 )" u="1"/>
        <s v="GEMMA DI LUNA MOSCATO SPARKLING WINE - ITL SPARKLING - 750 ML  ( MS-727560 )" u="1"/>
        <s v="TISDALE MERLOT CALIFORNIA - MERLOT - 750 ML  ( MS-515890 )" u="1"/>
        <s v="STRACCALI CHIANTI - ITL CHIANTI - 750 ML  ( MS-344246 )" u="1"/>
        <s v="SEAGRAMS GIN &amp; JUICE (CITRUS) - LW PF CKTL MX - 750 ML  ( MS-63586 )" u="1"/>
        <s v="BARONE FINI VALDADIGE PINOT GRIGIO - ITL PIN GRIGO - 750 ML  ( MS-347200 )" u="1"/>
        <s v="CIROC PEACH FLAVORED VODKA SPECIALTY - IM OTH SPCLTS - 375 ML  ( MS-64711 )" u="1"/>
        <s v="MCMANIS FAMILY VINEYARDS CHARDONNAY - CHARDONNAY - 750 ML  ( MS-588285 )" u="1"/>
        <s v="FLIP FLOP CALIFORNIA CHARDONNAY - CHARDONNAY - 1.5 LTR  ( MS-565371 )" u="1"/>
        <s v="BERINGER PINOT GRIGIO AMERICAN - PN GRIS/GRGIO - 750 ML  ( MS-546438 )" u="1"/>
        <s v="TAYLOR - DOM PORT TWNY - 1.5 LTR  ( MS-93966 )" u="1"/>
        <s v="SYCAMORE LANE CABERNET SAUVIGNON CALFRNA - CABERNET SAUV - 1.5 LTR  ( MS-513657 )" u="1"/>
        <s v="GRAND MARNIER NATURAL RASPBERRY PEACH - IM OTH FL CRD - 750 ML  ( MS-67487 )" u="1"/>
        <s v="ELICIO ROSE (GRENACHE&amp;CINSAULT) MEDTRRNE - FRENCH ROSE - 750 ML  ( MS-281160 )" u="1"/>
        <s v="GALLO FAMILY VINEYARDS SWEET PINEAPPLE - FRUIT OTHER - 750 ML  ( MS-810564 )" u="1"/>
        <s v="BLUE CHAIR BAY COCONUT SPICED RUM BARBAD - IM RUM OTHER - 750 ML  ( MS-42244 )" u="1"/>
        <s v="ROSCATO SPARKLING MOSCATO DOLCE - ITL SPARKLING - 750 ML  ( MS-731972 )" u="1"/>
        <s v="MALIBU PINEAPPLE FLAVORED RUM * - IM RUM OTHER - 750 ML  ( MS-42703 )" u="1"/>
        <s v="STEELHEAD PINOT NOIR SONOMA COUNTY - PINOT NOIR - 750 ML  ( MS-511265 )" u="1"/>
        <s v="CHI-CHI'S PINEAPPLE MARGARITA - LW PF CKTL MX - 1.75 LTR  ( MS-57181 )" u="1"/>
        <s v="BAKER'S STRAIGHT BOURBON - STRT BOURBON - 750 ML  ( MS-16580 )" u="1"/>
        <s v="STEMMARI PINOT NOIR (FEUDO ARANICO) - ITALIAN OTHER - 750 ML  ( MS-361779 )" u="1"/>
        <s v="MICHTER'S US * 1 STRAIGHT RYE 4 + YEARS - STRAIGHT RYE - 750 ML  ( MS-27060 )" u="1"/>
        <s v="SEQUOIA CABERNET SAUVIGNON NAPA VALLEY - CABERNET SAUV - 750 ML  ( MS-506960 )" u="1"/>
        <s v="FFC DIAMOND COLLECTION MERLOT - MERLOT - 750 ML  ( MS-467308 )" u="1"/>
        <s v="NEW AMSTERDAM APPLE FLAVORED VODKA - OTHER FL VODK - 375 ML  ( MS-39917 )" u="1"/>
        <s v="CANADIAN DELUXE 3 YEAR - CANDN BTL U S - 1.75 LTR  ( MS-12848 )" u="1"/>
        <s v="PINNACLE SALTED CARAMEL FLVD VODKA (DSS) - IM OTH SPCLTS - 750 ML  ( MS-36165 )" u="1"/>
        <s v="MR BOSTON AMARETTO - SPECIALTY LIQ - 1.0 LTR  ( MS-76467 )" u="1"/>
        <s v="CROWN ROYAL VANILLA FLAVORED WHISKY - CANDN BTL CAN - 50 ML  ( MS-10788 )" u="1"/>
        <s v="REMY MARTIN V GRAPE BRANDY - IM OTH SPCLTS - 750 ML  ( MS-66296 )" u="1"/>
        <s v="FIREFLY SWEET TEA VODKA - OTHER FL VODK - 750 ML  ( MS-41209 )" u="1"/>
        <s v="OLD DOMINICK MEMPHIS TODDY BRBN INFUSED - WHISKY SPCLTY - 750 ML  ( MS-86585 )" u="1"/>
        <s v="GRAN PATRON PLATINUM SILVER TEQUILA - IM TEQ WHITE - 750 ML  ( MS-88300 )" u="1"/>
        <s v="EXCLUSIV 9 PINEAPPLE VODKA - VODKA IMPORTD - 200 ML  ( MS-33522 )" u="1"/>
        <s v="BURNETT'S VODKA 80 PROOF - VODKA 80 PRF - 200 ML  ( MS-35413 )" u="1"/>
        <s v="FOUR GRACES PINOT NOIR WILLAMETTE VALLEY - PINOT NOIR - 750 ML  ( MS-467098 )" u="1"/>
        <s v="WILD TURKEY 101 - STRT BOURBON - 1.0 LTR  ( MS-22157 )" u="1"/>
        <s v="KRAKEN BLCK SPCD CERAMIC/CRMC TIKI GLASS - RUM U S - 750 ML  ( MS-100077 )" u="1"/>
        <s v="E &amp; J VANILLA (BRANDY W/VANILLA LIQUEUR) - SPECIALTY LIQ - 750 ML  ( MS-73780 )" u="1"/>
        <s v="ARISTOCRAT LIGHT - RUM VIRG ISLS - 1.0 LTR  ( MS-44047 )" u="1"/>
        <s v="KRAKEN BLACK SPICED RUM - RUM U S - 1.75 LTR  ( MS-46506 )" u="1"/>
        <s v="BOTA BOX REDVOLUTION RED BLEND CALIF - RED BLND/MRTG - 3.0 LTR  ( MS-445305 )" u="1"/>
        <s v="LUNAZUL REPOSADO TEQUILA - IM TEQ GOLD - 750 ML  ( MS-89468 )" u="1"/>
        <s v="OLD CHARTER 8 YEAR - STRT BOURBON - 1.0 LTR  ( MS-20167 )" u="1"/>
        <s v="JACK DANIELS SINGL BRL BRL PRF IN GF BOX - TENN WHISKEY - 750 ML  ( MS-367 )" u="1"/>
        <s v="WOODBRIDGE BY ROBERT MONDAVI MERLOT - MERLOT - 750 ML  ( MS-498118 )" u="1"/>
        <s v="NEW AMSTERDAM RED BERRY FLAVORED VODKA - OTHER FL VODK - 200 ML  ( MS-40597 )" u="1"/>
        <s v="NOBLE VINES 515 VINE SELECT ROSE CTRL CS - ROSE - 750 ML  ( MS-671424 )" u="1"/>
        <s v="CRUZ GARCIA REAL SANGRIA RED - SPAIN - 1.5 LTR  ( MS-404120 )" u="1"/>
        <s v="SEAGRAM'S DISTILLER'S RESERVE 94 PROOF - GIN DOMESTIC - 750 ML  ( MS-32216 )" u="1"/>
        <s v="KAHLUA RUM &amp; COFFEE W/50ML ABS 80&amp;GLASS - IM COF FL CRD - 750 ML  ( MS-647 )" u="1"/>
        <s v="CANADIAN RICH AND RARE - CANDN BTL U S - 375 ML  ( MS-12880 )" u="1"/>
        <s v="SEBASTIANI SONOMA COUNTY CABERNET SAUVGN - CABERNET SAUV - 750 ML  ( MS-506470 )" u="1"/>
        <s v="BARTON - VODKA 80 PRF - 1.0 LTR  ( MS-35317 )" u="1"/>
        <s v="BACARDI BLACK RUM - RUM PUER RICO - 750 ML  ( MS-43109 )" u="1"/>
        <s v="SALVADOR'S ORIGINAL MARGARITA 26PRF RTD - LW PF CKTL MX - 1.75 LTR  ( MS-63530 )" u="1"/>
        <s v="ROMANA SAMBUCA - IM OTH SPCLTS - 750 ML  ( MS-66636 )" u="1"/>
        <s v="CORAZON DE AGAVE BLANCO WHITE TEQUILA - IM TEQ WHITE - 750 ML  ( MS-87380 )" u="1"/>
        <s v="BAREFOOT ROSE CALIFORNIA - ROSE - 187 ML  ( MS-642107 )" u="1"/>
        <s v="CAPTAIN MORGAN SPICED 100 PROOF RUM - RUM VIRG ISLS - 750 ML  ( MS-43244 )" u="1"/>
        <s v="FETZER CHARDONNAY CALIFORNIA - CHARDONNAY - 1.5 LTR  ( MS-633783 )" u="1"/>
        <s v="RED DIAMOND CABERNET SAUV CALIFORNIA - CABERNET SAUV - 750 ML  ( MS-499228 )" u="1"/>
        <s v="MIDNIGHT MOON MOONSHINE STRAWBERRY - SPECIALTY LIQ - 750 ML  ( MS-76040 )" u="1"/>
        <s v="GNARLY HEAD CHARDONNAY CALIFORNIA - CHARDONNAY - 750 ML  ( MS-571570 )" u="1"/>
        <s v="CAPTAIN MORGAN ORIGINAL SPICED - RUM VIRG ISLS - 375 ML  ( MS-43334 )" u="1"/>
        <s v="CANE RUN ESTATE ORIGINAL RUM (WHITE) - IM RUM OTHER - 750 ML  ( MS-43565 )" u="1"/>
        <s v="DARK HORSE CAL PINOT NOIR CALIFORNIA - PINOT NOIR - 750 ML  ( MS-460676 )" u="1"/>
        <s v="BLUE CHAIR BAY BANANA FLAVORED RUM - IM RUM OTHER - 750 ML  ( MS-42204 )" u="1"/>
        <s v="FAUST CABERNET SAUVIGNON NAPA VALLEY - CABERNET SAUV - 750 ML  ( MS-464316 )" u="1"/>
        <s v="LIVINGSTON CELLARS MOSCATO CALIFORNIA - WHT VARTL OTH - 1.5 LTR  ( MS-568910 )" u="1"/>
        <s v="EDNA VALLEY PARAGON SAN LUIS OBISPO CNTY - CHARDONNAY - 750 ML  ( MS-562400 )" u="1"/>
        <s v="CROWN ROYAL BOURBON MASH - CANDN BTL CAN - 750 ML  ( MS-10781 )" u="1"/>
        <s v="RIUNITE TREBBIANO MOSCATO EMILY - ITALIAN OTHER - 750 ML  ( MS-378810 )" u="1"/>
        <s v="DEKUYPER SOUR APPLE PUCKER - OTHER SCHNAPP - 750 ML  ( MS-82606 )" u="1"/>
        <s v="MATUA VALLEY MARLBOROUGH PINOT NOIR - NEW ZEALAND - 750 ML  ( MS-418340 )" u="1"/>
        <s v="JUAREZ - IM TEQ WHITE - 1.75 LTR  ( MS-87938 )" u="1"/>
        <s v="HORNITOS LIME SHOT TEQUILA (WHITE) - IM TEQ WHITE - 750 ML  ( MS-88540 )" u="1"/>
        <s v="RICH GRAIN DISTILLING CORN WHISKEY - YOUNG WHISKEY - 750 ML  ( MS-27277 )" u="1"/>
        <s v="HPNOTIQ  VODKA &amp; COGNAC LIQUEUR - IM OTH SPCLTS - 750 ML  ( MS-65195 )" u="1"/>
        <s v="REDWOOD CREEK CALIFORNIA CHARDONNAY - CHARDONNAY - 1.5 LTR  ( MS-608755 )" u="1"/>
        <s v="TISDALE MOSCATO CALIFORNIA - DM MSCTL/MSCT - 750 ML  ( MS-632848 )" u="1"/>
        <s v="FOUR ROSES SINGLE BARREL KENTUCKY BOURBN - STRT BOURBON - 750 ML  ( MS-18350 )" u="1"/>
        <s v="SMIRNOFF - VODKA 80 PRF - 375 ML  ( MS-37994 )" u="1"/>
        <s v="GILBEYS VODKA* - VODKA 80 PRF - 1.0 LTR  ( MS-36097 )" u="1"/>
        <s v="SEAGRAM'S EXTRA SMOOTH VODKA - VODKA 80 PRF - 1.0 LTR  ( MS-37887 )" u="1"/>
        <s v="CHANDON TERRAZAS DE LOS ANDES ALTO MALBC - ARGT MALBEC - 750 ML  ( MS-427810 )" u="1"/>
        <s v="SABLES D'AZUR GASSIER COTES DE PROVENCE - FRENCH ROSE - 750 ML  ( MS-295160 )" u="1"/>
        <s v="FFC DIAMOND COLLECTION RED BLEND CALIF - RED BLND/MRTG - 750 ML  ( MS-437298 )" u="1"/>
        <s v="TRAPICHE MALBEC OAK CASK - ARGT MALBEC - 750 ML  ( MS-428700 )" u="1"/>
        <s v="MR BOSTON BLUE CURACAO - CURACAO - 1.0 LTR  ( MS-85437 )" u="1"/>
        <s v="BLANC DE BLEU CUVEE MOUSSEUX BRUT - SPARKLING OTH - 750 ML  ( MS-769030 )" u="1"/>
        <s v="19 CRIMES SHIRAZ SOUTH EASTERN AUSTRALIA - AUST SHIRAZ - 750 ML  ( MS-419957 )" u="1"/>
        <s v="FAMILIA CAMARENA SILVER TEQUILA - IM TEQ WHITE - 200 ML  ( MS-87641 )" u="1"/>
        <s v="OWEN ROE SHARECROPPERS CAB SAV COLUMBIA - CABERNET SAUV - 750 ML  ( MS-491210 )" u="1"/>
        <s v="MANISCHEWITZ CREAM WHITE CONCORD - DOM KOSHER WN - 750 ML  ( MS-586415 )" u="1"/>
        <s v="DELICATO CABERNET SAUVIGNON - CABERNET SAUV - 1.5 LTR  ( MS-461265 )" u="1"/>
        <s v="MAKER'S MARK - STRT BOURBON - 200 ML  ( MS-19473 )" u="1"/>
        <s v="CHAVO MALO BLANCO TEQUILA - IM TEQ WHITE - 1.0 LTR  ( MS-87325 )" u="1"/>
        <s v="CARLO ROSSI - CHARDONNAY - 1.5 LTR  ( MS-552050 )" u="1"/>
        <s v="SILVERADO VINEYARDS CAB SAV NAPA VALLEY - CABERNET SAUV - 750 ML  ( MS-507600 )" u="1"/>
        <s v="DEEP EDDY RUBY RED/2-INFLATABLE DK FLOAT - OTHER FL VODK - 750 ML  ( MS-100459 )" u="1"/>
        <s v="BLACKSTONE CAB SAUVIGNON CALIFORNIA - CABERNET SAUV - 750 ML  ( MS-444590 )" u="1"/>
        <s v="CHATEAU LA FRANCE BORDEAUX WHITE - FR BORDEAUX - 750 ML  ( MS-228382 )" u="1"/>
        <s v="OYSTER BAY CHARDONNAY MARLBOROUGH - NEW ZEALAND - 750 ML  ( MS-420676 )" u="1"/>
        <s v="SHO CHIKU BAI PREMIUM GINJO SAKE - DOMESTIC SAKE - 375 ML  ( MS-97850 )" u="1"/>
        <s v="E &amp; J GALLO SUPERIOR RESERVE VSOP - GRAPE BRANDY - 375 ML  ( MS-52581 )" u="1"/>
        <s v="WILLAMETTE VALLEY ESTATE PINOT NOIR - PINOT NOIR - 750 ML  ( MS-523095 )" u="1"/>
        <s v="GUENOC SAUV BLANC ESTATE SELECTION N CST - SAV BL/FME BL - 750 ML  ( MS-572750 )" u="1"/>
        <s v="CONCANNON MERLOT CENTRAL COAST - MERLOT - 750 ML  ( MS-458405 )" u="1"/>
        <s v="MALIBU RUM NATURAL COCONUT* - IM RUM OTHER - 375 ML  ( MS-42714 )" u="1"/>
        <s v="ABSOLUT/5B-3FLV TRIAL PK:2-LME&amp;CTR/1-MND - VODKA IMPORTD - 50 ML  ( MS-100287 )" u="1"/>
        <s v="MELLOW CORN - CORN OVER 2YR - 750 ML  ( MS-27236 )" u="1"/>
        <s v="KENDALL-JACKSON VINTNERS RESERVE CHARDNY - CHARDONNAY - 750 ML  ( MS-581330 )" u="1"/>
        <s v="ANGEL'S ENVY KENTUCKY STRAIGHT BOURBON - STRT BOURBON - 750 ML  ( MS-16562 )" u="1"/>
        <s v="SAUZA BLUE SILVER TEQUILA - IM TEQ WHITE - 750 ML  ( MS-88536 )" u="1"/>
        <s v="1800 SILVER - IM TEQ WHITE - 200 ML  ( MS-87507 )" u="1"/>
        <s v="WESTERN SON BLUEBERRY FLAVORED VODKA - OTHER FL VODK - 750 ML  ( MS-39824 )" u="1"/>
        <s v="OLE SMOKY TENN MOONSHINE BLUE FLAME - WHISKY SPCLTY - 50 ML  ( MS-86970 )" u="1"/>
        <s v="BACARDI COCO FLAVORED RUM - RUM PUER RICO - 1.75 LTR  ( MS-43088 )" u="1"/>
        <s v="SMIRNOFF - VODKA 80 PRF - 1.75 LTR  ( MS-37998 )" u="1"/>
        <s v="BOOSIE JUICE STRAWBERRY KIWI FLVD VODKA - OTHER FL VODK - 750 ML  ( MS-39791 )" u="1"/>
        <s v="SANTA MARVISTA MERLOT RESERVE - CHILE MERLOT - 1.5 LTR  ( MS-425125 )" u="1"/>
        <s v="ROBERT MONDAVI WOODBRIDGE CABERNET SAUV - CABERNET SAUV - 1.5 LTR  ( MS-498110 )" u="1"/>
        <s v="BEAULIEU VINEYARD COASTAL (WAS BEAUTOUR) - CHARDONNAY - 750 ML  ( MS-549225 )" u="1"/>
        <s v="GREY GOOSE IMPORTED VODKA - VODKA IMPORTD - 1.0 LTR  ( MS-34422 )" u="1"/>
        <s v="YELLOW TAIL SWEET RED ROO - AUST OTHR RED - 1.5 LTR  ( MS-429999 )" u="1"/>
        <s v="360 DOUBLE CHOCOLATE FLAVORED VODKA - OTHER FL VODK - 750 ML  ( MS-41019 )" u="1"/>
        <s v="BOGLE MERLOT - MERLOT - 750 ML  ( MS-445040 )" u="1"/>
        <s v="COLUMBIA CREST CB SV HORSE HEAVEN H3 - CABERNET SAUV - 750 ML  ( MS-456616 )" u="1"/>
        <s v="SUTTER HOME WHITE - WHT ZINFANDEL - 187 ML  ( MS-683364 )" u="1"/>
        <s v="DOMAINE CARNEROS BRUT SPARKLING - SPARKLING OTH - 750 ML  ( MS-770450 )" u="1"/>
        <s v="CAPTAIN MORGAN LOCONUT - SPECIALTY LIQ - 750 ML  ( MS-72913 )" u="1"/>
        <s v="LA POSTA COCINA RED BLEND - ARGT OTHR RED - 750 ML  ( MS-415425 )" u="1"/>
        <s v="ROBERT MONDAVI PRVT SL PNT GRG CNTRL CST - PN GRIS/GRGIO - 750 ML  ( MS-606472 )" u="1"/>
        <s v="BELL'AGIO ROSSO DOLCE LAMBRUSCO EMILA - ITL LAMBRUSCO - 750 ML  ( MS-348120 )" u="1"/>
        <s v="GALLO FAMILY VINEYARDS TWIN VLLY CAL NV - CHARDONNAY - 187 ML  ( MS-568810 )" u="1"/>
        <s v="JOSEPH CARR CABERNET SAUV NAPA VALLEY - CABERNET SAUV - 750 ML  ( MS-451850 )" u="1"/>
        <s v="NEW AMSTERDAM APPLE FLAVORED VODKA - OTHER FL VODK - 750 ML  ( MS-39918 )" u="1"/>
        <s v="ALLURE PINK MOSCATO BUBBLY CAL CARBNATED - SPARKLING OTH - 750 ML  ( MS-768552 )" u="1"/>
        <s v="AMERICAN BORN MOONSHINE ORIGINAL WHT LGT - WHISKY SPCLTY - 750 ML  ( MS-27372 )" u="1"/>
        <s v="DEKUYPER ORANGE - CURACAO - 750 ML  ( MS-85536 )" u="1"/>
        <s v="LA CREMA PINOT GRIS MONTEREY - PN GRIS/GRGIO - 750 ML  ( MS-582303 )" u="1"/>
        <s v="GREY GOOSE VODKA WITH SHAKER - VODKA IMPORTD - 750 ML  ( MS-2368 )" u="1"/>
        <s v="KORBEL BRUT CHAMPAGNE - CHMPAGNE BRUT - 750 ML  ( MS-751408 )" u="1"/>
        <s v="SEAGRAM'S SEVEN CROWN - BLENDED WHSKY - 1.0 LTR  ( MS-25607 )" u="1"/>
        <s v="ROBERT MONDAVI WOODBRIDGE LIGHTLY OAKED - CHARDONNAY - 750 ML  ( MS-606262 )" u="1"/>
        <s v="PATRON REPOSADO - IM TEQ GOLD - 375 ML  ( MS-89624 )" u="1"/>
        <s v="MCCORMICK SILVER TEQUILA - IM TEQ WHITE - 1.75 LTR  ( MS-88058 )" u="1"/>
        <s v="SEAGRAMS V.O. GOLD CANADIAN WHISKEY - CANDN BTL CAN - 750 ML  ( MS-11326 )" u="1"/>
        <s v="YELLOW TAIL SHIRAZ / CABERBET SAUVIGNON - AUST SHZ BLND - 750 ML  ( MS-430000 )" u="1"/>
        <s v="CAPTAIN MORGAN PARROT BAY CCCNT 90P(PET) - RUM VIRG ISLS - 750 ML TRV  ( MS-43643 )" u="1"/>
        <s v="FFC DIRECTOR'S CAB SAV SONOMA COUNTY - CABERNET SAUV - 750 ML  ( MS-467290 )" u="1"/>
        <s v="DEWARS WHITE LABEL - SCTCH BTL FGN - 375 ML  ( MS-4864 )" u="1"/>
        <s v="GLENFIDDICH ANCIENT RESERVE SINGLE MALT - SCTCH BTL FGN - 750 ML  ( MS-5157 )" u="1"/>
        <s v="PEDRONCELLI CHARDONNAY - CHARDONNAY - 750 ML  ( MS-599900 )" u="1"/>
        <s v="LIVINGSTON CELLARS CHABLIS - CHABLIS - 3.0 LTR  ( MS-568765 )" u="1"/>
        <s v="HEAVEN HILL - BLENDED WHSKY - 1.0 LTR  ( MS-24177 )" u="1"/>
        <s v="ABSOLUT CITRON - VODKA IMPORTD - 1.75 LTR  ( MS-34032 )" u="1"/>
        <s v="YELLIN MELON BALL - SPECIALTY LIQ - 375 ML  ( MS-77824 )" u="1"/>
        <s v="PRISONER THORN MERLOT NAPA VALLEY - MERLOT - 750 ML  ( MS-515912 )" u="1"/>
        <s v="KENWOOD SONOMA COUNTY CHARDONNAY - CHARDONNAY - 750 ML  ( MS-580360 )" u="1"/>
        <s v="CHARBONEAU GOLD RUM - RUM U S - 750 ML  ( MS-46125 )" u="1"/>
        <s v="EXCLUSIV 7 PEACH FLAVORED VODKA MOLDOVA - VODKA IMPORTD - 750 ML  ( MS-33725 )" u="1"/>
        <s v="BURNETT'S VODKA 80 PROOF - VODKA 80 PRF - 1.0 LTR  ( MS-35417 )" u="1"/>
        <s v="GLENLIVET FRENCH OAK RESERVE 15 YEAR - SCTCH BTL FGN - 750 ML  ( MS-5061 )" u="1"/>
        <s v="FRANCISCAN CHARDONNAY NAPA VALLEY - CHARDONNAY - 750 ML  ( MS-566225 )" u="1"/>
        <s v="MIMS DELUXE - GIN DOMESTIC - 1.75 LTR  ( MS-31358 )" u="1"/>
        <s v="E &amp; J - GRAPE BRANDY - 750 ML  ( MS-52596 )" u="1"/>
        <s v="BURNETT'S GIN - GIN DOMESTIC - 750 ML  ( MS-29566 )" u="1"/>
        <s v="HPNOTIQ  VODKA &amp; COGNAC LIQUEUR - IM OTH SPCLTS - 1.0 LTR  ( MS-65189 )" u="1"/>
        <s v="AVA GRACE CHARDONNAY CALIFORNIA - CHARDONNAY - 750 ML  ( MS-543860 )" u="1"/>
        <s v="BLACK BOX RED BLEND CALIFORNIA - RED GENRC OTH - 3.0 LTR  ( MS-444572 )" u="1"/>
        <s v="BAREFOOT SWEET RED BLEND CALIFORNIA(PET) - RED BLND/MRTG - 187 ML  ( MS-443272 )" u="1"/>
        <s v="KRAKEN BLACK SPICED RUM - RUM U S - 375 ML  ( MS-46503 )" u="1"/>
        <s v="THE MACALLAN 12 YEAR - SCTCH BTL FGN - 750 ML  ( MS-5486 )" u="1"/>
        <s v="BERINGER RED MOSCATO CHILE - CHLE OTHR RED - 1.5 LTR  ( MS-403728 )" u="1"/>
        <s v="JOEL GOTT SAUVIGNON BLANC CALIFORNIA - SAV BL/FME BL - 750 ML  ( MS-579689 )" u="1"/>
        <s v="CAPTAIN MORGAN BLACK SPICED RUM - RUM VIRG ISLS - 750 ML  ( MS-43302 )" u="1"/>
        <s v="BLACK BOX ROSE CALIFORNIA - ROSE - 3.0 LTR  ( MS-445891 )" u="1"/>
        <s v="FAIRBANKS PORT RED - DOM PORT RED - 1.5 LTR  ( MS-93256 )" u="1"/>
        <s v="FFC SOFIA CHARDONNAY MONTEREY COUNTY - CHARDONNAY - 750 ML  ( MS-566221 )" u="1"/>
        <s v="BLACK BOX RIESLING CALIFORNIA - RIESLING - 3.0 LTR  ( MS-547126 )" u="1"/>
        <s v="PATIENT COTTAT LE GRAND CAILLOU SAUV BLC - FRENCH LOIRE - 750 ML  ( MS-290872 )" u="1"/>
        <s v="NEW AMSTERDAM GRAPEFRUIT FLAVORED VODKA - OTHER FL VODK - 375 ML  ( MS-39952 )" u="1"/>
        <s v="EVAN WILLIAMS CHERRY - SPECIALTY LIQ - 750 ML  ( MS-73715 )" u="1"/>
        <s v="STAGS' LEAP WINERY CHARDONNAY - CHARDONNAY - 750 ML  ( MS-627285 )" u="1"/>
        <s v="SANTA CAROLINA CHARD/SAUV BLANC BLEND - CHLE OTHR WHT - 1.5 LTR  ( MS-423788 )" u="1"/>
        <s v="RIUNITE BLUSH BIANCO - ITL BIANCO - 1.5 LTR  ( MS-378730 )" u="1"/>
        <s v="DEUCES WILD DILUTED WHITE (SILVER) RUM - RUM VIRG ISLS - 1.75 LTR  ( MS-44581 )" u="1"/>
        <s v="TOASTED HEAD CHARDONNAY - CHARDONNAY - 750 ML  ( MS-609010 )" u="1"/>
        <s v="GLENMORANGIE THE ORIGINAL SINGLE MLT 10Y - SCTCH BTL FGN - 1.75 LTR  ( MS-5130 )" u="1"/>
        <s v="TAYLOR - DOM SHRRY CRM - 750 ML  ( MS-95484 )" u="1"/>
        <s v="HENNESSY V S - IM COGNAC - 375 ML  ( MS-48105 )" u="1"/>
        <s v="PRIMAL ROOTS RED BLEND CALIFORNIA - RED BLND/MRTG - 750 ML  ( MS-496836 )" u="1"/>
        <s v="FRANZIA VINTNER SELECT PINOT NR/CARMENRE - CHLE OTHR RED - 5 LTR+  ( MS-410982 )" u="1"/>
        <s v="FFC PRESENTS ROSSO CLASSIC CAB/ZIN/SYR - RED BLND/MRTG - 750 ML  ( MS-468070 )" u="1"/>
        <s v="SWEET BITCH MOSCATO ROSE ACONCAGUA VLLY - CHILE OTHER - 1.5 LTR  ( MS-425611 )" u="1"/>
        <s v="ROCCA DELLE MACIE CHIANTI CLASSICO - ITL CHIANTI - 750 ML  ( MS-343575 )" u="1"/>
        <s v="JOHNNIE WALKER BLACK - SCTCH BTL FGN - 1.0 LTR  ( MS-5327 )" u="1"/>
        <s v="SEAGRAM'S PEACH FLAVORED VODKA - OTHER FL VODK - 750 ML  ( MS-40157 )" u="1"/>
        <s v="MAKER'S MARK 46 W/2-ROCK GLASSES - STRT BOURBON - 750 ML  ( MS-100301 )" u="1"/>
        <s v="ROBERT MONDAVI PRIVATE SEL PN CALIFORNIA - PINOT NOIR - 1.5 LTR  ( MS-498042 )" u="1"/>
        <s v="CANADIAN MIST - CANDN BTL U S - 200 ML  ( MS-12463 )" u="1"/>
        <s v="JACK DANIELS TENN FIRE W/2-SHOT GLASSES - WHISKY SPCLTY - 750 ML  ( MS-159 )" u="1"/>
        <s v="BONTERRA CABERNET SAUVIGNON - CABERNET SAUV - 750 ML  ( MS-464685 )" u="1"/>
        <s v="CARTA NOVE PINOT NOIR MONTEREY COUNTY - PINOT NOIR - 750 ML  ( MS-451890 )" u="1"/>
        <s v="HRM REX-GOLIATH CAB SAV AMERICA - CABERNET SAUV - 750 ML  ( MS-475037 )" u="1"/>
        <s v="TAYLOR COCKTAIL - DOM SHRRY DRY - 1.5 LTR  ( MS-95916 )" u="1"/>
        <s v="MCLELLAND'S HIGHLAND - SCTCH BTL FGN - 750 ML  ( MS-5596 )" u="1"/>
        <s v="THE NAKED GRAPE MOSCATO CALIFORNIA - WHT VARTL OTH - 750 ML  ( MS-632793 )" u="1"/>
        <s v="ANDRE STRAWBERRY MOSCATO - SPARKLING OTH - 750 ML  ( MS-768692 )" u="1"/>
        <s v="JOSE CUERVO TRADICIONAL RPS/WD SALT RMMR - IM TEQ GOLD - 750 ML  ( MS-100160 )" u="1"/>
        <s v="LAYER CAKE CALIFORNIA CABERNET SAUVIGNON - CABERNET SAUV - 750 ML  ( MS-480015 )" u="1"/>
        <s v="BALLATORE SPUMATE - SPUMANTE - 750 ML  ( MS-768950 )" u="1"/>
        <s v="OLD CROW - STRT BOURBON - 1.0 LTR  ( MS-20247 )" u="1"/>
        <s v="19 CRIMES THE BANISHED RED SE AUSTRALIA - AUST OTHR RED - 750 ML  ( MS-419955 )" u="1"/>
        <s v="BACARDI GOLD DARK RUM - RUM PUER RICO - 1.75 LTR  ( MS-43038 )" u="1"/>
        <s v="HOODOO LEGBA RESERVE CHICORY LIQUEUR - OTHER LIQUEUR - 750 ML  ( MS-74751 )" u="1"/>
        <s v="CUERVO ESPECIAL - IM TEQ GOLD - 1.75 LTR  ( MS-89198 )" u="1"/>
        <s v="SUTTER HOME WHITE MERLOT (WAS MRLT ROSE) - WHITE MERLOT - 1.5 LTR  ( MS-683345 )" u="1"/>
        <s v="AMARETTO DI AMORE CLASSICO - SPECIALTY LIQ - 750 ML  ( MS-73986 )" u="1"/>
        <s v="SVEDKA SWEDISH VODKA PET - VODKA IMPORTD - 200 ML  ( MS-36481 )" u="1"/>
        <s v="MOHUA SAUVIGNON BLANC MARLBOROUGH - NEW ZEALAND - 750 ML  ( MS-418710 )" u="1"/>
        <s v="KENDALL-JACKSON SYRAH VINTNERS RESERVE - SHIRAZ/SYRAH - 750 ML  ( MS-479310 )" u="1"/>
        <s v="BEAMS 8 STAR - BLENDED WHSKY - 200 ML  ( MS-22783 )" u="1"/>
        <s v="OLD FORESTER - STRT BOURBON - 1.75 LTR  ( MS-20368 )" u="1"/>
        <s v="CAPTAIN MORGAN ORIGINAL SPICED - RUM VIRG ISLS - 1.0 LTR  ( MS-43337 )" u="1"/>
        <s v="FREIXENET CORDON NEGRO BRUT - SPANISH SPKLN - 750 ML  ( MS-707200 )" u="1"/>
        <s v="FAMILIA CAMARENA SILVER TEQUILA - IM TEQ WHITE - 1.75 LTR  ( MS-87644 )" u="1"/>
        <s v="RED DIAMOND PINOT NOIR CALIFORNIA - PINOT NOIR - 750 ML  ( MS-499230 )" u="1"/>
        <s v="BULLY HILL SWEET WALTER RED - RED GENRC OTH - 750 ML  ( MS-446150 )" u="1"/>
        <s v="E &amp; J PEACH (BRANDY W/PEACH LIQUEUR) - SPECIALTY LIQ - 200 ML  ( MS-73760 )" u="1"/>
        <s v="PEPE LOPEZ - IM TEQ WHITE - 750 ML  ( MS-88316 )" u="1"/>
        <s v="FETZER MERLOT CALIFORNIA - MERLOT - 1.5 LTR  ( MS-517030 )" u="1"/>
        <s v="PEARL CUCUMBER FLAVORED VODKA DSS - SPECIALTY LIQ - 750 ML  ( MS-35699 )" u="1"/>
        <s v="PAUL MASSON GRANDE AMBER RED BERRY BRNDY - OTHER FL BRNY - 375 ML  ( MS-56804 )" u="1"/>
        <s v="EVERCLEAR ALCOHOL - ALCOHOL - 200 ML  ( MS-41833 )" u="1"/>
        <s v="CAFE LOLITA - IM COF FL CRD - 1.75 LTR  ( MS-72818 )" u="1"/>
        <s v="COMOLOCO MONASTRELL JUMILLA - SPAIN - 750 ML  ( MS-407298 )" u="1"/>
        <s v="ARISTOCRAT SUPREME WHITE TEQUILA - IM TEQ WHITE - 750 ML  ( MS-87126 )" u="1"/>
        <s v="ESTANCIA MERLOT CENTRAL COAST - MERLOT - 750 ML  ( MS-463383 )" u="1"/>
        <s v="SEAGRAM'S DISTILLER'S RESERVE 94 PROOF - GIN DOMESTIC - 200 ML  ( MS-32213 )" u="1"/>
        <s v="LAS ROCAS DE SAN ALEJANDRO GARNACHA - SPAIN - 750 ML  ( MS-415760 )" u="1"/>
        <s v="ROSCATO SMOOTH RED BLEND - ITALIAN OTHER - 750 ML  ( MS-379256 )" u="1"/>
        <s v="BARTON LONG ISLAND ICE TEA - COCKTL OTHER - 1.75 LTR  ( MS-57049 )" u="1"/>
        <s v="SEAGRAM'S CROWN ROYAL - CANDN BTL CAN - 375 ML  ( MS-11294 )" u="1"/>
        <s v="APOTHIC LIMITED RELEASE ROSE CALIFORNIA - ROSE - 750 ML  ( MS-641050 )" u="1"/>
        <s v="ROSCATO BIANCO DOLCE - ITL BIANCO - 750 ML  ( MS-379248 )" u="1"/>
        <s v="CHI-CHI'S LONG ISLAND ICED TEA - LW PF CKTL MX - 1.75 LTR  ( MS-57120 )" u="1"/>
        <s v="CHATEAU STE MICHELLE PINOT GRIS COL VLLY - PN GRIS/GRGIO - 750 ML  ( MS-626310 )" u="1"/>
        <s v="CANDONI SPARKLING PROSECCO VENETO VSQ BR - ITL SPARKLING - 750 ML  ( MS-723550 )" u="1"/>
        <s v="OLD FORESTER - STRT BOURBON - 750 ML  ( MS-20366 )" u="1"/>
        <s v="BARTON &amp; GUESTIER CHATEAUNEUF-DU-PAPE - FRENCH RHONE - 750 ML  ( MS-272130 )" u="1"/>
        <s v="BURNETT'S BLUE RASPBERRY FLAVORED VODKA - OTHER FL VODK - 750 ML  ( MS-41670 )" u="1"/>
        <s v="KAHLUA MEXICAN LIQUOR - IM COF FL CRD - 1.0 LTR  ( MS-67527 )" u="1"/>
        <s v="THE LITTLE PENGUIN CHARDONNAY - AUST CHARDNNY - 1.5 LTR  ( MS-416736 )" u="1"/>
        <s v="FRANZIA BLUSH BOX - BLUSH - 5 LTR+  ( MS-654625 )" u="1"/>
        <s v="DEWARS WHITE LABEL - SCTCH BTL FGN - 750 ML  ( MS-4866 )" u="1"/>
        <s v="EFFEN BLOOD ORANGE FLAVORED VODKA - VODKA IMPORTD - 375 ML  ( MS-36467 )" u="1"/>
        <s v="HAYES RANCH BEST FOOT FORWARD CNTRL CST - CHARDONNAY - 750 ML  ( MS-573762 )" u="1"/>
        <s v="SAILOR JERRY SPICED GAME DAY:24-SOLO CUP - RUM VIRG ISLS - 750 ML  ( MS-100243 )" u="1"/>
        <s v="JOHNNIE WALKER BLUE - SCTCH BTL FGN - 750 ML  ( MS-5329 )" u="1"/>
        <s v="SOUTHERN COMFORT 70 (WAS 76 PROOF) - MISC US WHSKY - 750 ML  ( MS-86886 )" u="1"/>
        <s v="CRUZAN COCONUT FLAVORED V.I. RUM - RUM VIRG ISLS - 750 ML  ( MS-44476 )" u="1"/>
        <s v="JAMESON - IRISH - 1.75 LTR  ( MS-15628 )" u="1"/>
        <s v="CANADIAN CLUB ORIGINAL 1858 - CANDN BTL U S - 750 ML TRV  ( MS-10625 )" u="1"/>
        <s v="WOODFORD RESERVE KENTUCKY STRT BOURBON - STRT BOURBON - 375 ML  ( MS-22214 )" u="1"/>
        <s v="SIMI CABERNET SAUVIGNON ALEXANDER VALLEY - CABERNET SAUV - 750 ML  ( MS-507905 )" u="1"/>
        <s v="COLOMBO SWEET - IMP MARSALA - 750 ML  ( MS-92294 )" u="1"/>
        <s v="FAIRBANKS PORT RED - DOM PORT RED - 3.0 LTR  ( MS-93257 )" u="1"/>
        <s v="WOODBRIDGE BY ROBERT MONDAVI MERLOT - MERLOT - 187 ML  ( MS-498119 )" u="1"/>
        <s v="SCORESBY VERY RARE SCOTCH - SCOTCH BTL US - 750 ML  ( MS-10006 )" u="1"/>
        <s v="SMIRNOFF WHIPPED CREAM FLAVORED (DSS) - SPECIALTY LIQ - 750 ML  ( MS-77858 )" u="1"/>
        <s v="THREE OLIVES TARTZ FLAVORED VODKA - VODKA IMPORTD - 750 ML  ( MS-33773 )" u="1"/>
        <s v="SMOKING LOON PINOT NOIR - PINOT NOIR - 750 ML  ( MS-508110 )" u="1"/>
        <s v="USHER'S GREEN STRIPED - SCOTCH BTL US - 1.0 LTR  ( MS-10277 )" u="1"/>
        <s v="COOKS IMPERIAL BRUT 6/4 PACK CARRIERS - CHMPAGNE BRUT - 187 ML  ( MS-744130 )" u="1"/>
        <s v="MILAGRO SILVER - IM TEQ WHITE - 750 ML  ( MS-88116 )" u="1"/>
        <s v="CAPOSALDO MOSCATO SPARKLING - ITL SPARKLING - 750 ML  ( MS-723635 )" u="1"/>
        <s v="ARROW LIGHT VIRGIN ISLAND RUM - RUM VIRG ISLS - 1.75 LTR  ( MS-44005 )" u="1"/>
        <s v="SWEET BITCH MERLOT (CHILE) - CHILE MERLOT - 1.5 LTR  ( MS-425605 )" u="1"/>
        <s v="SUTTER HOME SWEET RED CALF(MRLT/ZINFNDL) - RED BLND/MRTG - 187 ML  ( MS-513364 )" u="1"/>
        <s v="TUACA LIQUORE ORIGINALE - IM OTH SPCLTS - 750 ML  ( MS-77786 )" u="1"/>
        <s v="JACK DANIELS TENNESSEE HONEY LIQUEUR - WHISKY SPCLTY - 1.0 LTR  ( MS-86672 )" u="1"/>
        <s v="THREE OLIVES GRAPE FLAVORED VODKA - VODKA IMPORTD - 750 ML  ( MS-34995 )" u="1"/>
        <s v="YAGO SANT'GRIA - TABLE OTHER - 3.0 LTR  ( MS-897520 )" u="1"/>
        <s v="MCCORMICK - VODKA 80 PRF - 1.0 LTR  ( MS-36887 )" u="1"/>
        <s v="JACK DANIELS BLACK LABEL - TENN WHISKEY - 100 ML  ( MS-26822 )" u="1"/>
        <s v="CONUNDRUM PROPRIETARY CALIFORNIA RD BLND - RED BLND/MRTG - 750 ML  ( MS-458530 )" u="1"/>
        <s v="GNARLY HEAD CAB SAUVIGNON CALIFORNIA - CABERNET SAUV - 750 ML  ( MS-471240 )" u="1"/>
        <s v="BENZIGER CABERNET SAUV SONOMA COUNTY - CABERNET SAUV - 750 ML  ( MS-444050 )" u="1"/>
        <s v="BENCHMARK OLD # 8 STRAIGHT BOURBON - STRT BOURBON - 1.75 LTR  ( MS-21482 )" u="1"/>
        <s v="BAREFOOT CABERNET SAUVIGNON CAL (PET) - CABERNET SAUV - 187 ML  ( MS-442573 )" u="1"/>
        <s v="JOSE CUERVO GOLDEN STRAWBERRY MARGARITA - LW PF CKTL MX - 1.75 LTR  ( MS-58877 )" u="1"/>
        <s v="SVEDKA SWEDISH VODKA PET - VODKA IMPORTD - 375 ML  ( MS-36482 )" u="1"/>
        <s v="LIBERTY CREEK SWEET RED - RED GENRC OTH - 1.5 LTR  ( MS-480320 )" u="1"/>
        <s v="LINE 39 CHARDONNAY NORTH COAST - CHARDONNAY - 750 ML  ( MS-584030 )" u="1"/>
        <s v="RICHARD'S WILD ROSE RED - DOM BEVRGE WN - 750 ML  ( MS-97724 )" u="1"/>
        <s v="CIROC SNAP FROST VODKA - VODKA IMPORTD - 50 ML  ( MS-34194 )" u="1"/>
        <s v="OLE SMOKY TENNESSEE MOONSHINE PEACH - WHISKY SPCLTY - 750 ML  ( MS-86753 )" u="1"/>
        <s v="100 PIPERS - SCOTCH BTL US - 750 ML  ( MS-9366 )" u="1"/>
        <s v="ARISTOCRAT PEACH - OTHER SCHNAPP - 1.75 LTR  ( MS-82212 )" u="1"/>
        <s v="JUAREZ - IM TEQ GOLD - 1.0 LTR  ( MS-89387 )" u="1"/>
        <s v="BAREFOOT CABERNET SAUVIGNON ARGENTINA - ARGT CAB SAUV - 1.5 LTR  ( MS-402537 )" u="1"/>
        <s v="KINKY PINK LIQUEUR (VODKA BASE) - SPECIALTY LIQ - 50 ML  ( MS-75208 )" u="1"/>
        <s v="OLD FORESTER SIGNATURE - BOND BOURBON - 750 ML  ( MS-16396 )" u="1"/>
        <s v="BACARDI MANGO FUSION FLAVORED RUM - RUM PUER RICO - 750 ML  ( MS-43095 )" u="1"/>
        <s v="MONTE ALBAN MEZCAL - IM TEQ GOLD - 750 ML  ( MS-89566 )" u="1"/>
        <s v="KENDALL-JACKSON GRAND RESERVE - CHARDONNAY - 750 ML  ( MS-580125 )" u="1"/>
        <s v="WILD HORSE CHARDONNAY CENTRAL COAST - CHARDONNAY - 750 ML  ( MS-637470 )" u="1"/>
        <s v="THE CRUSHER CAB SAUVIGNON CLARKSBURG - CABERNET SAUV - 750 ML  ( MS-515851 )" u="1"/>
        <s v="JOHNNIE WALKER RED LABEL - SCTCH BTL FGN - 1.75 LTR  ( MS-5349 )" u="1"/>
        <s v="SKYY INFUSIONS PACIFIC BLUEBERRY - OTHER FL VODK - 750 ML  ( MS-40064 )" u="1"/>
        <s v="J LOHR ESTATES SEVEN OAKS PASO ROBLES - CABERNET SAUV - 750 ML  ( MS-477510 )" u="1"/>
        <s v="GNARLY HEAD PINOT NOIR CALIFORNIA - PINOT NOIR - 750 ML  ( MS-471244 )" u="1"/>
        <s v="KILLKA MALBEC MENDOZA - ARGT MALBEC - 750 ML  ( MS-414350 )" u="1"/>
        <s v="ALMADEN MOUNTAIN WHITE RHINE - RHINE - 1.5 LTR  ( MS-541235 )" u="1"/>
        <s v="PINNACLE 100 PROOF VODKA - VODKA IMPORTD - 1.75 LTR  ( MS-35529 )" u="1"/>
        <s v="MICHAEL DAVID CHARDONNAY LODI - CHARDONNAY - 750 ML  ( MS-588278 )" u="1"/>
        <s v="ARISTOCRAT - GIN DOMESTIC - 750 ML  ( MS-29096 )" u="1"/>
        <s v="SMIRNOFF PEACH FLAVORED VODKA (DSS) - SPECIALTY LIQ - 750 ML  ( MS-77709 )" u="1"/>
        <s v="KATE &amp; ARNOLD SAUVIGNON BLANC CALIFORNIA - SAV BL/FME BL - 750 ML  ( MS-579926 )" u="1"/>
        <s v="FERREIRA RUBY PORT - IMP PORT RED - 750 ML  ( MS-90272 )" u="1"/>
        <s v="THE MACALLAN FINE OAK 10YR SINGLE MALT - SCTCH BTL FGN - 750 ML  ( MS-5492 )" u="1"/>
        <s v="BRADY'S IRISH CREAM LIQUEUR - IM CREMES - 1.0 LTR  ( MS-68058 )" u="1"/>
        <s v="RUM HAVEN (CARIBBEAN RUM W/COCONUT LIQ) - IM OTH SPCLTS - 1.75 LTR  ( MS-66519 )" u="1"/>
        <s v="KENDALL-JACKSON VINTNERS RESERVE ZIN - ZINFANDEL - 750 ML  ( MS-478550 )" u="1"/>
        <s v="GEORGE DICKEL #12 - TENN WHISKEY - 1.75 LTR  ( MS-26658 )" u="1"/>
        <s v="RYAN'S ORIGINAL CREME - CREMES OTHER - 750 ML  ( MS-80456 )" u="1"/>
        <s v="MONTEGO BAY GOLD - RUM VIRG ISLS - 750 ML  ( MS-45066 )" u="1"/>
        <s v="PAUL MASSON GRAND AMBER VSOP - GRAPE BRANDY - 1.75 LTR  ( MS-53208 )" u="1"/>
        <s v="TAYLOR COCKTAIL - DOM SHRRY DRY - 750 ML  ( MS-95914 )" u="1"/>
        <s v="JAMESON TRILOGY PACK:ORG/BLCK BRRL/CSKMT - IRISH - 200 ML  ( MS-490 )" u="1"/>
        <s v="UV SILVER VODKA - VODKA 80 PRF - 1.75 LTR  ( MS-37338 )" u="1"/>
        <s v="MAGNIFICENT WINE CO STEAK HOUSE COL VLLY - CABERNET SAUV - 750 ML  ( MS-482610 )" u="1"/>
        <s v="CARPANO ANTICA FORMULA - IMP VRMTH SWT - 1.0 LTR  ( MS-98490 )" u="1"/>
        <s v="FRANZIA MOSCATO AMERICAN - WHT VARTL OTH - 500 ML  ( MS-476123 )" u="1"/>
        <s v="SEAGRAMS V.O. GOLD CANADIAN WHISKEY - CANDN BTL CAN - 1.75 LTR  ( MS-11328 )" u="1"/>
        <s v="WENTE CHARDONNAY - CHARDONNAY - 750 ML  ( MS-636125 )" u="1"/>
        <s v="LIVINGSTON CELLARS RED ROSE - ROSE - 3.0 LTR  ( MS-656830 )" u="1"/>
        <s v="MR BOSTON LIGHT - RUM VIRG ISLS - 1.0 LTR  ( MS-45217 )" u="1"/>
        <s v="CAPTAIN MORGAN PRIVATE STOCK SPICED RUM - RUM VIRG ISLS - 750 ML  ( MS-43316 )" u="1"/>
        <s v="JOSE CUERVO GOLDEN HONEYDEW MARGARITA - LW PF CKTL MX - 1.75 LTR  ( MS-58878 )" u="1"/>
        <s v="LITTLE PENGUIN PINOT NOIR - AUST PIN NOIR - 750 ML  ( MS-416750 )" u="1"/>
        <s v="CIROC SUMMER COLADA FLVR VODKA SPECIALTY - IM OTH SPCLTS - 750 ML  ( MS-64924 )" u="1"/>
        <s v="KENTUCKY BLEND BLACK LABEL BRBN-A-BLEND - STRT BOURBON - 1.75 LTR  ( MS-19248 )" u="1"/>
        <s v="VENDANGE MERLOT AMERICAN - MERLOT - 1.5 LTR  ( MS-518304 )" u="1"/>
        <s v="PENDLETON 1910 RYE WHISKEY - CANDN BTL U S - 750 ML  ( MS-14208 )" u="1"/>
        <s v="BURNETT'S GIN - GIN DOMESTIC - 750 ML TRV  ( MS-29576 )" u="1"/>
        <s v="FRANCO SERRA BARBERA D'ALBA - ITALIAN OTHER - 750 ML  ( MS-364682 )" u="1"/>
        <s v="OLD FORESTER - STRT BOURBON - 1.0 LTR  ( MS-20367 )" u="1"/>
        <s v="JOSE CUERVO ESP GOLD/1L JC MARGARITA MIX - IM TEQ GOLD - 750 ML  ( MS-4001 )" u="1"/>
        <s v="BOMBAY SAPPHIRE - GIN IMPORTED - 750 ML  ( MS-28236 )" u="1"/>
        <s v="PEBBLE LANE CABERNET SAUV MONTEREY CNTY - CABERNET SAUV - 750 ML  ( MS-494270 )" u="1"/>
        <s v="BURNETT'S COCONUT FLAVORED VODKA - OTHER FL VODK - 750 ML  ( MS-41310 )" u="1"/>
        <s v="TWISTED SHOTZ BUTTERY NIPPLE CHOCOLATE - IM OTH SPCLTS - 100 ML  ( MS-67118 )" u="1"/>
        <s v="BOTA BOX SHIRAZ CALIFORNIA - SHIRAZ/SYRAH - 3.0 LTR  ( MS-461310 )" u="1"/>
        <s v="SEAGRAM'S DISTILLER'S RESERVE 94 PROOF - GIN DOMESTIC - 375 ML  ( MS-32214 )" u="1"/>
        <s v="BULLY HILL SWEET WALTER WHITE - WHT GENRC OTH - 750 ML  ( MS-548992 )" u="1"/>
        <s v="FIREFLY SKINNY TEA FLAVORED VODKA - OTHER FL VODK - 750 ML  ( MS-41991 )" u="1"/>
        <s v="LIBERTY CREEK PINOT GRIGIO CALIFORNIA - PN GRIS/GRGIO - 1.5 LTR  ( MS-583815 )" u="1"/>
        <s v="BERINGER COLLECTION MERLOT CALIFORNIA - MERLOT - 1.5 LTR  ( MS-444232 )" u="1"/>
        <s v="TITO HANDMADE TEXAS VODKA - VODKA 80 PRF - 50 ML  ( MS-38180 )" u="1"/>
        <s v="BURNETT'S CITRUS FLAVORED VODKA - OTHER FL VODK - 750 ML  ( MS-41326 )" u="1"/>
        <s v="ALMADEN MERLOT - MERLOT - 5 LTR+  ( MS-440457 )" u="1"/>
        <s v="MAESTRO DOBEL DIAMANTE REPOSADO TEQUILA - IM TEQ GOLD - 750 ML  ( MS-89488 )" u="1"/>
        <s v="TAAKA - VODKA 80 PRF - 1.75 LTR  ( MS-38068 )" u="1"/>
        <s v="BURNETT'S SOUR APPLE VODKA - OTHER FL VODK - 750 ML  ( MS-41306 )" u="1"/>
        <s v="VEUVE DU VERNAY BRUT ROSE - FR SPKLNG OTH - 750 ML  ( MS-735156 )" u="1"/>
        <s v="HPNOTIQ GIFT SET WITH 2 ROCK GLASSES - IM OTH SPCLTS - 750 ML  ( MS-4150 )" u="1"/>
        <s v="ADMIRAL NELSON'S COCONUT FLVRD RUM 42PF - IM RUM OTHER - 1.75 LTR  ( MS-43078 )" u="1"/>
        <s v="E &amp; J GALLO SUPERIOR RESERVE VSOP - GRAPE BRANDY - 1.75 LTR  ( MS-52584 )" u="1"/>
        <s v="EVAN WILLIAMS WHITE LABEL - BOND BOURBON - 1.75 LTR  ( MS-16098 )" u="1"/>
        <s v="MEIOMI ROSE SONOMA/MONTEREY/SNTA BARBARA - ROSE - 750 ML  ( MS-667460 )" u="1"/>
        <s v="APOTHIC DARK LIMITED RELEASE CALIFORNIA - DOM DSSRT OTH - 750 ML  ( MS-96008 )" u="1"/>
        <s v="ARISTOCRAT SUPREME WHITE TEQUILA - IM TEQ WHITE - 1.0 LTR  ( MS-87127 )" u="1"/>
        <s v="Z. ALEXANDER BROWN UNCAGED PROP RED BLND - RED BLND/MRTG - 750 ML  ( MS-536954 )" u="1"/>
        <s v="CIROC COCONUT FLAVORED VODKA SPECIALTY - IM OTH SPCLTS - 1.75 LTR  ( MS-64744 )" u="1"/>
        <s v="SANTA MARGHERITA PINOT GRIGIO VALDIDGE - ITL PIN GRIGO - 750 ML  ( MS-382000 )" u="1"/>
        <s v="CIROC FRENCH VANILLA FLV VODKA SPECIALTY - IM OTH SPCLTS - 200 ML  ( MS-64921 )" u="1"/>
        <s v="TITO HANDMADE TEXAS VODKA - VODKA 80 PRF - 375 ML  ( MS-38174 )" u="1"/>
        <s v="ORLANDO WINES JACOB'S CREEK CHARDONNAY - AUST CHARDNNY - 750 ML  ( MS-420435 )" u="1"/>
        <s v="V LATASTE SYRAH VIN DE FRANCE - FRENCH OTHER - 750 ML  ( MS-297246 )" u="1"/>
        <s v="CHLOE PROSECCO D.O.C. SPARKLING WINE - ITL SPARKLING - 750 ML  ( MS-724650 )" u="1"/>
        <s v="JOSE CUERVO ESPECIAL SILVER - IM TEQ WHITE - 375 ML  ( MS-87403 )" u="1"/>
        <s v="PICKET FENCE PNT NOIR RUSSIAN RIVER VLLY - PINOT NOIR - 750 ML  ( MS-496140 )" u="1"/>
        <s v="J AND B RARE - SCTCH BTL FGN - 1.75 LTR  ( MS-5288 )" u="1"/>
        <s v="STERLING VINTNER'S COLLECTION CHARDONNAY - CHARDONNAY - 750 ML  ( MS-628240 )" u="1"/>
        <s v="DEKUYPER 100 PROOF BLUSTERY PEPPRMNT SCH - PPMNT SCHNPPS - 750 ML  ( MS-80696 )" u="1"/>
        <s v="FRANZIA PINOT GRIGIO/COLOMBARD AMERICAN - WHT BLND/MRTG - 5 LTR+  ( MS-566575 )" u="1"/>
        <s v="EZRA BROOKS 90 PROOF - STRT BOURBON - 750 ML  ( MS-18196 )" u="1"/>
        <s v="LINE 39 MERLOT NORTH COAST - MERLOT - 750 ML  ( MS-515857 )" u="1"/>
        <s v="VIN VAULT PINOT GRIGIO CALIFORNIA - PN GRIS/GRGIO - 3.0 LTR  ( MS-634507 )" u="1"/>
        <s v="CLINE CASHMERE CALIFORNIA - RED BLND/MRTG - 750 ML  ( MS-456498 )" u="1"/>
        <s v="ETUDE LYRIC CHARDONNAY SANTA BARBARA CTY - CHARDONNAY - 750 ML  ( MS-563064 )" u="1"/>
        <s v="FLORIO DRY MARSALA - IMP MARSALA - 750 ML  ( MS-92344 )" u="1"/>
        <s v="WILD TURKEY 81 - STRT BOURBON - 1.75 LTR  ( MS-22123 )" u="1"/>
        <s v="SEAGRAM'S SEVEN CROWN - BLENDED WHSKY - 750 ML TRV  ( MS-25616 )" u="1"/>
        <s v="CANADIAN LTD - CANDN BTL U S - 1.75 LTR  ( MS-12408 )" u="1"/>
        <s v="EFFEN DUTCH VODKA - VODKA IMPORTD - 375 ML  ( MS-34300 )" u="1"/>
        <s v="RODNEY STRONG CHALK HILL CHARDONNAY - CHARDONNAY - 750 ML  ( MS-609800 )" u="1"/>
        <s v="JACK DANIELS SINGLE BRRL RYE/GIFT CARTON - STRAIGHT RYE - 750 ML  ( MS-308 )" u="1"/>
        <s v="JOSEPH CARR JOSH CELLARS NORTH COAST - CABERNET SAUV - 750 ML  ( MS-478120 )" u="1"/>
        <s v="LINDEMAN MERLOT BIN 40 SOUTH EAST AUST - AUST MERLOT - 1.5 LTR  ( MS-416251 )" u="1"/>
        <s v="BELLE GLOS PINOT NOIR BLANC - PNK VARTL OTH - 750 ML  ( MS-642675 )" u="1"/>
        <s v="RED DIAMOND MERLOT WASHINGTON - MERLOT - 750 ML  ( MS-499225 )" u="1"/>
        <s v="KENDALL-JACKSON PROPRIETORS GRAND RESRVE - MERLOT - 750 ML  ( MS-478540 )" u="1"/>
        <s v="CANYON ROAD CELLARS CALIFORNIA - CHARDONNAY - 1.5 LTR  ( MS-551882 )" u="1"/>
        <s v="GEYSER PEAK CB SV ALEX VLY WAS SONOMA CO - CABERNET SAUV - 750 ML  ( MS-472605 )" u="1"/>
        <s v="MALIBU RUM NATURAL COCONUT* - IM RUM OTHER - 1.75 LTR  ( MS-42718 )" u="1"/>
        <s v="CIROC RED BERRY FLAVORED VODKA SPECIALTY - IM OTH SPCLTS - 1.0 LTR  ( MS-64752 )" u="1"/>
        <s v="SMIRNOFF - VODKA 1OO PRF - 750 ML  ( MS-39866 )" u="1"/>
        <s v="JIM BEAM APPLE FLAVORED WHISKEY - MISC US WHSKY - 1.75 LTR  ( MS-27785 )" u="1"/>
        <s v="HORNITOS PLATA WHITE TEQUILA - IM TEQ WHITE - 750 ML  ( MS-88548 )" u="1"/>
        <s v="BURNETT'S ORANGE FLAVORED VODKA - ORNGE FL VODK - 750 ML  ( MS-41336 )" u="1"/>
        <s v="BRECKENRIDGE BOURBON WHISKEY (COLORADO) - MISC US WHSKY - 750 ML  ( MS-27461 )" u="1"/>
        <s v="BELLA SERA MOSCATO CALIFORNIA - WHT VARTL OTH - 1.5 LTR  ( MS-546241 )" u="1"/>
        <s v="ROEDERER ESTATE ANDERSON VALLEY - CHMPAGNE BRUT - 750 ML  ( MS-757850 )" u="1"/>
        <s v="MANISCHEWITZ CREAM RED CONCORD - DOM KOSHER WN - 3.0 LTR  ( MS-482703 )" u="1"/>
        <s v="BELLE GLOS LAS ALTURAS VNYD PINOT NOIR - PINOT NOIR - 750 ML  ( MS-443943 )" u="1"/>
        <s v="CANADIAN CLUB ORIGINAL 1858 - CANDN BTL U S - 750 ML  ( MS-10626 )" u="1"/>
        <s v="RANCHO ZABACO HERITAGE VINES ZIN SOMA CO - ZINFANDEL - 750 ML  ( MS-537000 )" u="1"/>
        <s v="REYKA ICELAND VODKA - VODKA IMPORTD - 1.75 LTR  ( MS-34759 )" u="1"/>
        <s v="KINKY RED LIQUEUR (VODKA BASE) - SPECIALTY LIQ - 750 ML  ( MS-75230 )" u="1"/>
        <s v="NEW AMSTERDAM VODKA - VODKA 80 PRF - 50 ML  ( MS-36965 )" u="1"/>
        <s v="RODNEY STRONG CABERNET SAUVIGNON - CABERNET SAUV - 750 ML  ( MS-499200 )" u="1"/>
        <s v="YELLOW TAIL CABERNET/MERLOT - AUST OTH BLND - 1.5 LTR  ( MS-429959 )" u="1"/>
        <s v="SEAGRAMS GIN AND JUICE RED FURY - LW PF CKTL MX - 750 ML  ( MS-63638 )" u="1"/>
        <s v="ULTIMATE APPLE-TINI GRN NEUTRAL SPRT BSE - SPECIALTY LIQ - 375 ML  ( MS-77545 )" u="1"/>
        <s v="E &amp; J APPLE (BRANDY W/APPLE LIQUEUR) - SPECIALTY LIQ - 200 ML  ( MS-73753 )" u="1"/>
        <s v="REMY MARTIN 1738 W/2 GLASSES - IM COGNAC - 750 ML  ( MS-100134 )" u="1"/>
        <s v="BOONE'S FARM STRAWBERRY HILL - DOM BEVRGE WN - 750 ML  ( MS-809630 )" u="1"/>
        <s v="TITO HANDMADE TEXAS VODKA - VODKA 80 PRF - 200 ML  ( MS-38179 )" u="1"/>
        <s v="TAYLOR LAKE COUNTRY SOFT RED - RED GENRC OTH - 1.5 LTR  ( MS-515720 )" u="1"/>
        <s v="14 HANDS CHARDONNAY - CHARDONNAY - 750 ML  ( MS-565715 )" u="1"/>
        <s v="JOSE CUERVO AUTHENTIC STRAWBERRY LIME - LW PF CKTL MX - 750 ML  ( MS-58866 )" u="1"/>
        <s v="E &amp; J GALLO SUPERIOR RESERVE VSOP - GRAPE BRANDY - 750 ML  ( MS-52582 )" u="1"/>
        <s v="CROWN ROYAL VANILLA FLAVORED WHISKY - CANDN BTL CAN - 1.0 LTR  ( MS-10792 )" u="1"/>
        <s v="TWISTED SHOTZ PUSSY CAT:WTRMLN/PNA COLDA - IM OTH SPCLTS - 100 ML  ( MS-67155 )" u="1"/>
        <s v="CRUZ GARCIA REAL SANGRIA RED BAG IN BOX - SPAIN - 3.0 LTR  ( MS-404112 )" u="1"/>
        <s v="CAVIT COLLECTION RIESLING TRENTINO - ITALIAN OTHER - 1.5 LTR  ( MS-355857 )" u="1"/>
        <s v="DON Q COCO COCONUT FLAVORED RUM - RUM PUER RICO - 750 ML  ( MS-43451 )" u="1"/>
        <s v="SCORESBY VERY RARE SCOTCH - SCOTCH BTL US - 1.75 LTR  ( MS-10008 )" u="1"/>
        <s v="JOSH CELLARS ROSE CALIFORNIA - ROSE - 750 ML  ( MS-662630 )" u="1"/>
        <s v="JOSE CUERVO STRAWBERRY LIME MARG 6-4 PCK - CAN COCKTAILS - 200 ML  ( MS-58890 )" u="1"/>
        <s v="GLENLIVET FOUNDER'S RESERVE 80 PROOF - SCTCH BTL FGN - 750 ML  ( MS-5153 )" u="1"/>
        <s v="14 HANDS STAMPEDE RED BLEND COLUMBIA VLY - RED BLND/MRTG - 750 ML  ( MS-467031 )" u="1"/>
        <s v="CAVICCHIOLI LO WHITE SPARKLNG VINO SPMNT - ITL SPARKLING - 750 ML  ( MS-723715 )" u="1"/>
        <s v="GLENMORANGIE ORG HOLIDAY MIRROR/2-RCK GL - SCTCH BTL FGN - 750 ML  ( MS-293 )" u="1"/>
        <s v="DEUCES WILD - TRIPLE SEC - 1.75 LTR  ( MS-86113 )" u="1"/>
        <s v="ROBERT MONDAVI WOODBRIDGE WHITE ZINFANDL - WHT ZINFANDEL - 750 ML  ( MS-676050 )" u="1"/>
        <s v="JIM BEAM - STRT BOURBON - 375 ML  ( MS-19064 )" u="1"/>
        <s v="FOLONARI PN GRIGIO BAG IN BOX DL VENEZIE - ITL PIN GRIGO - 3.0 LTR  ( MS-363611 )" u="1"/>
        <s v="MONDAVI CK MERLOT - CABERNET SAUVIGNON - RED BLND/MRTG - 1.5 LTR  ( MS-486866 )" u="1"/>
        <s v="REMY MARTIN VSOP - IM COGNAC - 200 ML  ( MS-49189 )" u="1"/>
        <s v="DON Q CRISTAL RUM - RUM PUER RICO - 1.75 LTR  ( MS-43428 )" u="1"/>
        <s v="YELLOW TAIL PINK MOSCATO SE AUSTRALIA - AUST OTHR RED - 1.5 LTR  ( MS-429967 )" u="1"/>
        <s v="ANDRE PINK MOSCATO CALIFORNIA SPARKLING - SPARKLING OTH - 750 ML  ( MS-768678 )" u="1"/>
        <s v="TGIF ON THE ROCKS--ON THE BEACH - LW PF CKTL MX - 200 ML  ( MS-63761 )" u="1"/>
        <s v="SUTTER HOME PINOT GRIGIO CALIFORNIA - PN GRIS/GRGIO - 1.5 LTR  ( MS-630782 )" u="1"/>
        <s v="MARCUS JAMES MALBEC MENDOZA - ARGT MALBEC - 1.5 LTR  ( MS-417616 )" u="1"/>
        <s v="HIGH WEST WHISKEY DOUBLE RYE - STRAIGHT RYE - 750 ML  ( MS-27040 )" u="1"/>
        <s v="BURNETT'S PINK LEMONADE FLAVORED VODKA - OTHER FL VODK - 750 ML  ( MS-41060 )" u="1"/>
        <s v="GOLDSCHLAGER CINNAMON SCHNAPPS IMPORTED - IM OTH SPCLTS - 50 ML  ( MS-65061 )" u="1"/>
        <s v="DARK HORSE RED BLEND - RED BLND/MRTG - 750 ML  ( MS-460674 )" u="1"/>
        <s v="SAVED RED WINE CALIFORNIA - RED BLND/MRTG - 750 ML  ( MS-505144 )" u="1"/>
        <s v="DONA SOL CABERNET SAUVIGNON CALIFORNIA - CABERNET SAUV - 1.5 LTR  ( MS-462032 )" u="1"/>
        <s v="TWO FINGERS - IM TEQ GOLD - 750 ML  ( MS-89946 )" u="1"/>
        <s v="BIRD DOG PEACH FLAVORED WHISKEY - MISC US WHSKY - 750 ML  ( MS-27433 )" u="1"/>
        <s v="ALIZE DE FRANCE (GOLD) - IM OTH SPCLTS - 375 ML  ( MS-64058 )" u="1"/>
        <s v="BLACKHEART PREMIUM SPICED RUM - RUM VIRG ISLS - 750 ML  ( MS-44258 )" u="1"/>
        <s v="SALDO ZINFANDEL CALIFORNIA - ZINFANDEL - 750 ML  ( MS-504400 )" u="1"/>
        <s v="FAT BASTARD CABERNET SAUVIGNON - FRENCH OTHER - 750 ML  ( MS-267715 )" u="1"/>
        <s v="ABSOLUT - VODKA IMPORTD - 375 ML  ( MS-34004 )" u="1"/>
        <s v="FIREBALL CINNAMON WHISKEY - IM OTH SPCLTS - 1.0 LTR  ( MS-64867 )" u="1"/>
        <s v="TWISTED ZIN OLD VNE ZINFANDEL CALIFORNIA - ZINFANDEL - 1.5 LTR  ( MS-516951 )" u="1"/>
        <s v="SUTTER HOME CHARDONNAY CALIFORNIA - CHARDONNAY - 187 ML  ( MS-630814 )" u="1"/>
        <s v="KNAPPOGUE CASTLE 12 YR SINGLE MALT IRISH - IRISH - 750 ML  ( MS-15693 )" u="1"/>
        <s v="BERINGER CALIFORNIA COLLECTION WH ZNFNDL - WHT ZINFANDEL - 750 ML  ( MS-643040 )" u="1"/>
        <s v="FRIS 80 SKANDIA VODKA DENMARK - VODKA IMPORTD - 1.75 LTR  ( MS-34368 )" u="1"/>
        <s v="NEW AMSTERDAM COCONUT FLAVORED VODKA - OTHER FL VODK - 375 ML  ( MS-40288 )" u="1"/>
        <s v="CROWN RUSSE (PET) - VODKA 80 PRF - 1.75 LTR  ( MS-35648 )" u="1"/>
        <s v="ROGET SPUMANTE - SPUMANTE - 1.5 LTR  ( MS-774850 )" u="1"/>
        <s v="GALLO FAMILY VINEYARDS TWIN VALLEY WH ZN - WHT ZINFANDEL - 1.5 LTR  ( MS-656932 )" u="1"/>
        <s v="SKYY - VODKA 80 PRF - 1.0 LTR  ( MS-37987 )" u="1"/>
        <s v="CANDONI PINOT GRIGIO - ITL PIN GRIGO - 1.5 LTR  ( MS-354252 )" u="1"/>
        <s v="BACARDI BLACK RUM - RUM PUER RICO - 1.75 LTR  ( MS-43112 )" u="1"/>
        <s v="MADRIA SANGRIA MOSCATO - WHT VARTL OTH - 1.5 LTR  ( MS-586227 )" u="1"/>
        <s v="RIUNITE LAMBRUSCO 1/2 PACK - ITL LAMBRUSCO - 187 ML  ( MS-378902 )" u="1"/>
        <s v="BLUE CHAIR BAY VANILLA FLAVORED RUM - IM RUM OTHER - 750 ML  ( MS-42162 )" u="1"/>
        <s v="CATHEAD VODKA - VODKA 80 PRF - 750 ML  ( MS-35592 )" u="1"/>
        <s v="CHILA COFFEE - SPECIALTY LIQ - 750 ML  ( MS-73136 )" u="1"/>
        <s v="CLOS DU BOIS CHARDONNAY NC BARREL FERM - CHARDONNAY - 750 ML  ( MS-549885 )" u="1"/>
        <s v="GRAHAM SIX GRAPES - IMP PORT RED - 750 ML  ( MS-90330 )" u="1"/>
        <s v="WILLIAM HILL EST WNRY CAB CENTRAL COAST - CABERNET SAUV - 750 ML  ( MS-522990 )" u="1"/>
        <s v="YELLOW TAIL MERLOT - AUST MERLOT - 750 ML  ( MS-429970 )" u="1"/>
        <s v="REMY MARTIN V GRAPE BRANDY - IM OTH SPCLTS - 200 ML  ( MS-66295 )" u="1"/>
        <s v="BAREFOOT SANGRIA - TABLE OTHER - 750 ML  ( MS-869945 )" u="1"/>
        <s v="BAILEYS ORIGINAL IRISH CREAM LIQUEUR - IM CREMES - 1.75 LTR  ( MS-68038 )" u="1"/>
        <s v="MIRAVAL COTES DE PROVENCE ROSE - FRENCH ROSE - 750 ML  ( MS-288240 )" u="1"/>
        <s v="NEW AMSTERDAM GRAPEFRUIT FLAVORED VODKA - OTHER FL VODK - 750 ML  ( MS-40048 )" u="1"/>
        <s v="JOSEPH CARR JOSH CELLARS MERLOT SONOMA - MERLOT - 750 ML  ( MS-478122 )" u="1"/>
        <s v="MARQUES DE CACERES RED RIOJA - SPAIN - 750 ML  ( MS-419500 )" u="1"/>
        <s v="SEAGRAM TWISTED GIN (W/TWIST LIME FLAVR) - OTHER FLA GIN - 1.75 LTR  ( MS-33258 )" u="1"/>
        <s v="BOOKER'S - STRT BOURBON - 750 ML  ( MS-16906 )" u="1"/>
        <s v="KINKY VODKA - VODKA 80 PRF - 750 ML  ( MS-36592 )" u="1"/>
        <s v="CATHEAD HONEYSUCKLE FLAVORED VODKA - OTHER FL VODK - 750 ML  ( MS-41570 )" u="1"/>
        <s v="TAAKA WHIPPED CREAM FLAVORED VODKA - OTHER FL VODK - 50 ML  ( MS-40723 )" u="1"/>
        <s v="A TO Z WINEWORKS THE ESSENCE PINOT NOIR - PINOT NOIR - 750 ML  ( MS-430990 )" u="1"/>
        <s v="PINNACLE WHIPPED CREAM FLAVORED VODKA - IM OTH SPCLTS - 1.75 LTR  ( MS-35628 )" u="1"/>
        <s v="EL JIMADOR SILVER TEQUILA (WAS BLANCO) - IM TEQ WHITE - 750 ML  ( MS-87586 )" u="1"/>
        <s v="CIGAR ZIN OLD VINE ZINFANDEL CALIFORNIA - ZINFANDEL - 750 ML  ( MS-456395 )" u="1"/>
        <s v="PEPE LOPEZ PREMIUM GOLD TEQUILA - IM TEQ GOLD - 1.0 LTR  ( MS-89667 )" u="1"/>
        <s v="MOET CHANDON NECTAR IMPERIAL ROSE - FR CHAMPAGNE - 187 ML  ( MS-710924 )" u="1"/>
        <s v="SANTA MARVISTA CHARDONNAY RESERVE - CHLE CHARDNNY - 1.5 LTR  ( MS-425115 )" u="1"/>
        <s v="CANE RUN ESTATE ORIGINAL RUM (WHITE) - IM RUM OTHER - 1.75 LTR  ( MS-43567 )" u="1"/>
        <s v="TOTT'S BRUT - CHMPAGNE BRUT - 750 ML  ( MS-762300 )" u="1"/>
        <s v="RUSSELL'S RESERVE SINGLE BARREL WHISKEY - STRT BOURBON - 750 ML  ( MS-22178 )" u="1"/>
        <s v="E &amp; J APPLE (BRANDY W/APPLE LIQUEUR) - SPECIALTY LIQ - 1.75 LTR  ( MS-73757 )" u="1"/>
        <s v="SEGURA VIUDAS HEREDAD RESERVA - SPANISH SPKLN - 750 ML  ( MS-733230 )" u="1"/>
        <s v="BULLEIT STRAIGHT BOURBON 90 PROOF - STRT BOURBON - 50 ML  ( MS-17081 )" u="1"/>
        <s v="MIRASSOU SAUVIGNON BLANC CALIFORNIA - SAV BL/FME BL - 750 ML  ( MS-591915 )" u="1"/>
        <s v="CIROC PINEAPPLE FLAVOR VODKA SPECIALTY - IM OTH SPCLTS - 750 ML  ( MS-64573 )" u="1"/>
        <s v="LAGUNA CHARDONNAY RUSSIAN RIVER VALLEY - CHARDONNAY - 750 ML  ( MS-582635 )" u="1"/>
        <s v="JACQUIN'S PENNSYLVANIA DUTCH EGG NOG - LW PF CKTL MX - 1.75 LTR  ( MS-61618 )" u="1"/>
        <s v="ROBERT MONDAVI WOODBRIDGE CALIFORNIA - CHARDONNAY - 750 ML  ( MS-606290 )" u="1"/>
        <s v="ETUDE LYRIC CULINARY COLLECTION PN NR SB - PINOT NOIR - 750 ML  ( MS-463510 )" u="1"/>
        <s v="GLENFIDDICH 12 YEAR SCOTCH - SCTCH BTL FGN - 1.75 LTR  ( MS-5008 )" u="1"/>
        <s v="BURNETT'S GOLD RUM - RUM VIRG ISLS - 750 ML  ( MS-44272 )" u="1"/>
        <s v="SEAGRAM'S EXTRA DRY - GIN DOMESTIC - 100 ML  ( MS-32232 )" u="1"/>
        <s v="FORTY CREEK BARREL SELECT CANADIAN - CANDN BTL CAN - 750 ML  ( MS-10890 )" u="1"/>
        <s v="JOEL GOTT UNOAKED CHARDONNAY MONTEREY - CHARDONNAY - 750 ML  ( MS-579685 )" u="1"/>
        <s v="GALLO FAMILY VINEYARDS MRLT TWIN VALLEY - MERLOT - 1.5 LTR  ( MS-469652 )" u="1"/>
        <s v="BOODLES 904 PROOF - GIN IMPORTED - 750 ML  ( MS-28246 )" u="1"/>
        <s v="PAUL MASSON GRAND AMBER VSOP - GRAPE BRANDY - 750 ML  ( MS-53206 )" u="1"/>
        <s v="KNOB CREEK STRAIGHT BOURBON - STRT BOURBON - 750 ML  ( MS-19226 )" u="1"/>
        <s v="CIROC RED BERRY FLAVORED VODKA SPECIALTY - IM OTH SPCLTS - 50 ML  ( MS-64761 )" u="1"/>
        <s v="BERNHEIM ORIGINAL WHEAT WHISKEY - MISC US WHSKY - 750 ML  ( MS-27666 )" u="1"/>
        <s v="TAAKA APPLE FLAVORED VODKA PET - OTHER FL VODK - 50 ML  ( MS-39808 )" u="1"/>
        <s v="CARLO ROSSI RED BURGUNDY - BURGUNDY - 1.5 LTR  ( MS-451300 )" u="1"/>
        <s v="IMAGERY CABERNET SAUVIGNON CALIFORNIA - CABERNET SAUV - 750 ML  ( MS-475046 )" u="1"/>
        <s v="BROADBENT VINHO VERDE ROSE - PORTUGAL - 750 ML  ( MS-403758 )" u="1"/>
        <s v="KINKY BLUE LIQUEUR (VODKA BASE) - SPECIALTY LIQ - 50 ML  ( MS-75212 )" u="1"/>
        <s v="EXCLUSIV 9 PINEAPPLE VODKA - VODKA IMPORTD - 375 ML  ( MS-33523 )" u="1"/>
        <s v="EL JIMADOR SILVER TEQUILA (WAS BLANCO) - IM TEQ WHITE - 1.75 LTR  ( MS-87588 )" u="1"/>
        <s v="CHARBONEAU WHITE RUM - RUM U S - 750 ML  ( MS-46117 )" u="1"/>
        <s v="E &amp; J GALLO SUPERIOR RESERVE VSOP - GRAPE BRANDY - 750 ML TRV  ( MS-52588 )" u="1"/>
        <s v="SMIRNOFF PEACH FLAVORED VODKA (DSS) - SPECIALTY LIQ - 375 ML  ( MS-77708 )" u="1"/>
        <s v="CRANE LAKE PINOT NOIR CALIFORNIA - PINOT NOIR - 750 ML  ( MS-458930 )" u="1"/>
        <s v="RM WOODBRIDGE RIES CALIF(MSL-SAAR-RUWER) - RIESLING - 750 ML  ( MS-606260 )" u="1"/>
        <s v="PIMMS CUP - IM OTH SPCLTS - 750 ML  ( MS-66226 )" u="1"/>
        <s v="HENNESSY V S - IM COGNAC - 1.0 LTR  ( MS-48107 )" u="1"/>
        <s v="ALMADEN CALIFORNIA CHARDONNAY BIB - CHARDONNAY - 5 LTR+  ( MS-541460 )" u="1"/>
        <s v="DARK HORSE DOUBLE DOWN RED BLEND CAL - RED BLND/MRTG - 750 ML  ( MS-460677 )" u="1"/>
        <s v="CAVIT ROSE DELLE VENEZIE - ITL RSTO/BLSH - 750 ML  ( MS-355850 )" u="1"/>
        <s v="THE NAKED GRAPE PINOT NOIR CALIFORNIA - PINOT NOIR - 3.0 LTR  ( MS-515801 )" u="1"/>
        <s v="SEAGRAM'S GIN AND JUICE BLUE BEAST - LW PF CKTL MX - 200 ML  ( MS-63625 )" u="1"/>
        <s v="LIVINGSTON CELLARS BLUSH - BLUSH - 3.0 LTR  ( MS-656378 )" u="1"/>
        <s v="EXCLUSIV 7 PEACH FLAVORED VODKA MOLDOVA - VODKA IMPORTD - 200 ML  ( MS-33723 )" u="1"/>
        <s v="JACK DANIELS BLACK LABEL - TENN WHISKEY - 375 ML  ( MS-26820 )" u="1"/>
        <s v="CANADIAN MIST - CANDN BTL U S - 375 ML  ( MS-12464 )" u="1"/>
        <s v="MCCORMICK - VODKA 80 PRF - 375 ML  ( MS-36904 )" u="1"/>
        <s v="BACKHOUSE CALIFORNIA CHARDONNAY - CHARDONNAY - 750 ML  ( MS-543956 )" u="1"/>
        <s v="EZRA BROOKS 90 PROOF - STRT BOURBON - 1.0 LTR  ( MS-18197 )" u="1"/>
        <s v="JACK DANIELS BLACK LABEL - TENN WHISKEY - 375 ML  ( MS-26824 )" u="1"/>
        <s v="GOLDSCHLAGER CINNAMON SCHNAPPS IMPORTED - IM OTH SPCLTS - 750 ML  ( MS-65066 )" u="1"/>
        <s v="BAREFOOT CELLARS PINOT GRIGIO CALIFORNIA - PN GRIS/GRGIO - 750 ML  ( MS-544078 )" u="1"/>
        <s v="HEAVEN HILL - BLENDED WHSKY - 750 ML  ( MS-24176 )" u="1"/>
        <s v="GAME OF THRONES RED WINE PASO ROBLES - RED BLND/MRTG - 750 ML  ( MS-470195 )" u="1"/>
        <s v="HIGH DEF SWEET RED - GERMAN OTHER - 750 ML  ( MS-304905 )" u="1"/>
        <s v="FRANCIS COPPOLA DIAMND COL CLARET/NETTNG - RED GENRC OTH - 750 ML  ( MS-467278 )" u="1"/>
        <s v="DARK HORSE MERLOT CALIFORNIA - MERLOT - 750 ML  ( MS-460673 )" u="1"/>
        <s v="EDNA VALLEY MERLOT SAN LUIS OBISPO - MERLOT - 750 ML  ( MS-463195 )" u="1"/>
        <s v="CAPTAIM MORGAN'S PARROT BAY (COCONUT)PET - RUM VIRG ISLS - 750 ML TRV  ( MS-43319 )" u="1"/>
        <s v="BARTON &amp; GUESTIER VOUVRAY - FRENCH LOIRE - 750 ML  ( MS-272535 )" u="1"/>
        <s v="ARISTOCRAT SUPREME GOLD TEQUILA - IM TEQ GOLD - 750 ML  ( MS-89066 )" u="1"/>
        <s v="SEAGRAM'S SEVEN CROWN - BLENDED WHSKY - 750 ML  ( MS-25606 )" u="1"/>
        <s v="PATRON REPOSADO - IM TEQ GOLD - 750 ML  ( MS-89626 )" u="1"/>
        <s v="MEZZACORONA PINOT GRIGIO - ITL PIN GRIGO - 750 ML  ( MS-370190 )" u="1"/>
        <s v="KORBEL SWEET ROSE - CHAMP PNK/RED - 750 ML  ( MS-751952 )" u="1"/>
        <s v="MILES - GIN DOMESTIC - 1.0 LTR  ( MS-31297 )" u="1"/>
        <s v="FRANZIA WHITE GRENACHE BOX - GRNCH/W GRNCH - 5 LTR+  ( MS-565910 )" u="1"/>
        <s v="SHO CHIKU BAI SAKE - DOMESTIC SAKE - 5 LTR+  ( MS-97831 )" u="1"/>
        <s v="MR BOSTON HOLIDAY NOG - LW PF CKTL MX - 750 ML  ( MS-62920 )" u="1"/>
        <s v="PRAIRIE ORGANIC CUCUMBER VODKA - OTHER FL VODK - 750 ML  ( MS-40244 )" u="1"/>
        <s v="PORCUPINE RIDGE SAUVIGNON BLNC SO.AFRICA - SOUTH AFRICA - 750 ML  ( MS-421600 )" u="1"/>
        <s v="PAMA POMEGRANATE LIQUEUR - OTHER LIQUEUR - 750 ML  ( MS-76478 )" u="1"/>
        <s v="MENAGE A TROIS PINOT GRGIO MONTEREY CNTY - PN GRIS/GRGIO - 750 ML  ( MS-588635 )" u="1"/>
        <s v="ARISTOCRAT SUPREME - VODKA 80 PRF - 1.75 LTR  ( MS-35088 )" u="1"/>
        <s v="ROSCATO DARK RED BLEND - ITALIAN OTHER - 750 ML  ( MS-378254 )" u="1"/>
        <s v="CASTLE ROCK MERLOT COLUMBIA VALLEY - MERLOT - 750 ML  ( MS-452243 )" u="1"/>
        <s v="MONTEZUMA - IM TEQ GOLD - 750 ML  ( MS-89576 )" u="1"/>
        <s v="MALIBU BLACK COCONUT FLAVORED RUM - IM RUM OTHER - 750 ML  ( MS-42687 )" u="1"/>
        <s v="CHOCOVINE (DUTCH CHOCOLATE &amp; RED WINE) - IMP DSSRT OTH - 750 ML  ( MS-92270 )" u="1"/>
        <s v="VESICA VODKA (POLAND) - VODKA IMPORTD - 750 ML  ( MS-35566 )" u="1"/>
        <s v="SOBIESKI POLISH VODKA - VODKA IMPORTD - 1.75 LTR  ( MS-35213 )" u="1"/>
        <s v="CARTLIDGE &amp; BROWNE CABERNET SAUVIGNON - CABERNET SAUV - 750 ML  ( MS-451910 )" u="1"/>
        <s v="J CUVEE 20 SONOMA COUNTY BRUT SPARKLING - SPARKLING OTH - 750 ML  ( MS-771540 )" u="1"/>
        <s v="CANYON ROAD MOSCATO CALIFORNIA - WHT VARTL OTH - 750 ML  ( MS-551889 )" u="1"/>
        <s v="LIVINGSTON CELLARS WHITE ZINFANDEL - WHT ZINFANDEL - 1.5 LTR  ( MS-656940 )" u="1"/>
        <s v="CANADIAN RICH AND RARE - CANDN BTL U S - 1.75 LTR  ( MS-12888 )" u="1"/>
        <s v="FOLIE A'DEUX CABERNET SAUV ALEX/SONOMA - CABERNET SAUV - 750 ML  ( MS-466700 )" u="1"/>
        <s v="BERINGER MOSCATO CHILE - CHLE OTHR WHT - 750 ML  ( MS-403737 )" u="1"/>
        <s v="KENDALL-JACKSON PROPRIETOR GRAND RESERVE - CABERNET SAUV - 750 ML  ( MS-479330 )" u="1"/>
        <s v="RODNEY STRONG MERLOT SONOMA COUNTY - MERLOT - 750 ML  ( MS-499205 )" u="1"/>
        <s v="EXCLUSIV 7 PEACH FLAVORED VODKA MOLDOVA - VODKA IMPORTD - 375 ML  ( MS-33724 )" u="1"/>
        <s v="PYRAT PLANTERS GOLD XO RESERVE ANGUILLAN - IM RUM OTHER - 750 ML  ( MS-42753 )" u="1"/>
        <s v="MARTIN CODAX ERGO TEMPRANILLO RIOJA - SPAIN - 750 ML  ( MS-417929 )" u="1"/>
        <s v="KAHLUA MUDSLIDE DRINK TO GO - LW PF CKTL MX - 200 ML  ( MS-62074 )" u="1"/>
        <s v="WILD TURKEY AMERICAN HONEY - SPECIALTY LIQ - 375 ML  ( MS-77777 )" u="1"/>
        <s v="SEAGRAM'S CROWN ROYAL - CANDN BTL CAN - 375 ML  ( MS-11295 )" u="1"/>
        <s v="COPPER RIDGE WHITE ZINFANDEL - WHT ZINFANDEL - 1.5 LTR  ( MS-656402 )" u="1"/>
        <s v="XO JEAN MARC FRENCH VODKA - VODKA IMPORTD - 750 ML  ( MS-34978 )" u="1"/>
        <s v="TWISTED SHOTZ PORN STAR:VD BASE BLUE/RSP - IM OTH SPCLTS - 100 ML  ( MS-67043 )" u="1"/>
        <s v="FIREBALL CINNAMON WHISKEY - IM OTH SPCLTS - 750 ML TRV  ( MS-64865 )" u="1"/>
        <s v="CUERVO ESPECIAL - IM TEQ GOLD - 200 ML  ( MS-89193 )" u="1"/>
        <s v="ALEXANDRE SIRECH LE BORDEAUX(MERLOT/CAB) - FR BORDEAUX - 750 ML  ( MS-220200 )" u="1"/>
        <s v="JOSEPH CARR JOSH CELLARS NORTH COAST - CHARDONNAY - 750 ML  ( MS-579770 )" u="1"/>
        <s v="BAREFOOT MOSCATO CALIFORNIA - DM MSCTL/MSCT - 750 ML  ( MS-544109 )" u="1"/>
        <s v="JACK DANIELS SINGLE BARREL (WAS DECANTR) - TENN WHISKEY - 750 ML  ( MS-26906 )" u="1"/>
        <s v="SMIRNOFF GREEN APPLE FLAVORED (DSS) - SPECIALTY LIQ - 750 ML  ( MS-77674 )" u="1"/>
        <s v="CHATEAU ST JEAN CHARDONNAY NORTH COAST - CHARDONNAY - 750 ML  ( MS-554730 )" u="1"/>
        <s v="SEAGRAM'S EXTRA SMOOTH VODKA - VODKA 80 PRF - 375 ML  ( MS-37884 )" u="1"/>
        <s v="ARROW - VODKA 80 PRF - 1.75 LTR  ( MS-35098 )" u="1"/>
        <s v="LAYER CAKE SHIRAZ BAROSSA VALLEY - AUST SHIRAZ - 750 ML  ( MS-415850 )" u="1"/>
        <s v="HENNESSY V S - IM COGNAC - 1.75 LTR  ( MS-48108 )" u="1"/>
        <s v="DEKUYPER BUTTERSHOTS BUTTERSCOTCH SCHNPS - OTHER SCHNAPP - 750 ML  ( MS-82786 )" u="1"/>
        <s v="SUTTER HOME SWEET RED CALF(MRLT/ZINFNDL) - RED BLND/MRTG - 1.5 LTR  ( MS-513365 )" u="1"/>
        <s v="MURPHY-GOODE PINOR NOIR CALIFORNIA - PINOT NOIR - 750 ML  ( MS-489294 )" u="1"/>
        <s v="CUTTY SARK - SCTCH BTL FGN - 1.75 LTR  ( MS-4798 )" u="1"/>
        <s v="KENTUCKY TAVERN - STRT BOURBON - 200 ML  ( MS-20533 )" u="1"/>
        <s v="MANISCHEWITZ CREAM RED CONCORD - DOM KOSHER WN - 750 ML  ( MS-482705 )" u="1"/>
        <s v="SMIRNOFF SILVER - VODKA OTH PRF - 1.75 LTR  ( MS-40928 )" u="1"/>
        <s v="WILD HORSE MERLOT CENTRAL COAST - MERLOT - 750 ML  ( MS-521875 )" u="1"/>
        <s v="SEAGRAM'S PINEAPPLE TWISTED GIN - OTHER FLA GIN - 750 ML  ( MS-33282 )" u="1"/>
        <s v="CHATEAU STE MICHELLE MERLOT COLUMBIA VLY - MERLOT - 750 ML  ( MS-510700 )" u="1"/>
        <s v="SOLEIL MIMOSA - TABLE OTHER - 750 ML  ( MS-894320 )" u="1"/>
        <s v="MOET &amp; CHANDON ICE IMPERIAL W/NECKER - FR CHAMPAGNE - 750 ML  ( MS-219158 )" u="1"/>
        <s v="THE NAKED GRAPE MOSCATO CALIFORNIA - WHT VARTL OTH - 3.0 LTR  ( MS-632778 )" u="1"/>
        <s v="BAILEYS CHOCOLATE CHERRY IRISH CREAM - IM CREMES - 750 ML  ( MS-68017 )" u="1"/>
        <s v="JIM BEAM &amp; COLA 4 - 6 PACKS - CAN COCKTAILS - 375 ML  ( MS-57011 )" u="1"/>
        <s v="BURNETT'S STRAWBERRY FLAVORED VODKA - OTHER FL VODK - 750 ML  ( MS-41226 )" u="1"/>
        <s v="PINNACLE PINEAPPLE FLAVORED VODKA - IM OTH SPCLTS - 750 ML  ( MS-35953 )" u="1"/>
        <s v="BOTA BRICK REDVOLUTION CALIFORNIA - RED BLND/MRTG - 1.5 LTR  ( MS-461286 )" u="1"/>
        <s v="CUERVO AUTHENTIC WATERMELON MARGARITA - LW PF CKTL MX - 1.75 LTR  ( MS-58873 )" u="1"/>
        <s v="CUPCAKE CABERNET SAUVIGNON CENTRAL COAST - CABERNET SAUV - 750 ML  ( MS-460440 )" u="1"/>
        <s v="E &amp; J PEACH (BRANDY W/PEACH LIQUEUR) - SPECIALTY LIQ - 750 ML  ( MS-73762 )" u="1"/>
        <s v="RYAN'S ORIGINAL CREME - CREMES OTHER - 1.0 LTR  ( MS-80457 )" u="1"/>
        <s v="CALEDONIA SPIRITS BARR HILL GIN - GIN DOMESTIC - 750 ML  ( MS-29256 )" u="1"/>
        <s v="TEN HIGH - STRT BOURBON - 1.0 LTR  ( MS-21597 )" u="1"/>
        <s v="REDEMPTION RYE WHISKEY - STRAIGHT RYE - 750 ML  ( MS-27079 )" u="1"/>
        <s v="GLENLIVET - SCTCH BTL FGN - 1.75 LTR  ( MS-5038 )" u="1"/>
        <s v="CHARDONNAY JADOT - FR BURGUNDY - 750 ML  ( MS-252845 )" u="1"/>
        <s v="CHALK HILL CHARDONNAY SONOMA COAST - CHARDONNAY - 750 ML  ( MS-555458 )" u="1"/>
        <s v="SMIRNOFF - VODKA 80 PRF - 750 ML TRV  ( MS-38006 )" u="1"/>
        <s v="BACARDI PARTY DRINKS LNG ISL ICE TEA PET - LW PF CKTL MX - 1.75 LTR  ( MS-56846 )" u="1"/>
        <s v="ROCCA DELLE MACIE SASYR SANGIOVESE - ITALIAN OTHER - 750 ML  ( MS-378110 )" u="1"/>
        <s v="KORBEL CHARDONNAY CHAMPAGNE - CHAMPAGNE OTH - 750 ML  ( MS-751051 )" u="1"/>
        <s v="SEAGRAM'S PEACH TWISTED GIN - OTHER FLA GIN - 750 ML  ( MS-33286 )" u="1"/>
        <s v="CHIVAS REGAL 18 YEAR OLD SCOTCH - SCTCH BTL FGN - 750 ML  ( MS-4721 )" u="1"/>
        <s v="CATHEAD VODKA - VODKA 80 PRF - 1.75 LTR  ( MS-35762 )" u="1"/>
        <s v="DARK HORSE PINOT GRIGIO CALIFORNIA - PN GRIS/GRGIO - 750 ML  ( MS-560599 )" u="1"/>
        <s v="GRAND MURIEL ORANGE FLAVORED LIQUEUR - SPECIALTY LIQ - 750 ML  ( MS-74166 )" u="1"/>
        <s v="NOTHING TOO FANCY 2YR MS STRAIGHT CORN - CORN OVER 2YR - 200 ML  ( MS-26836 )" u="1"/>
        <s v="HPNOTIQ  VODKA &amp; COGNAC LIQUEUR - IM OTH SPCLTS - 200 ML  ( MS-65193 )" u="1"/>
        <s v="MARTELL VS - IM COGNAC - 750 ML  ( MS-48696 )" u="1"/>
        <s v="PARADUXX PROPRIETARY RED NAPA VALLEY - RED BLND/MRTG - 750 ML  ( MS-492300 )" u="1"/>
        <s v="CELLA LAMBRUSCO - ITL LAMBRUSCO - 750 ML  ( MS-356525 )" u="1"/>
        <s v="OCEAN VODKA (HAWAII) - VODKA 80 PRF - 750 ML  ( MS-37040 )" u="1"/>
        <s v="SANTA MARVISTA CABERNET RESERVE - CHLE CAB SAUV - 1.5 LTR  ( MS-425105 )" u="1"/>
        <s v="CARLO ROSSI MOSCATO SANGRIA (JUG) - TABLE OTHER - 4.0 LTR  ( MS-882310 )" u="1"/>
        <s v="RUSSELL'S RESERVE 6YR OLD RYE WHISKEY - STRAIGHT RYE - 750 ML  ( MS-27126 )" u="1"/>
        <s v="RUFFINO LUMINA DELLE VENEZIE - ITL PIN GRIGO - 750 ML  ( MS-379755 )" u="1"/>
        <s v="GORDON'S VODKA (DSS) - SPECIALTY LIQ - 1.75 LTR  ( MS-36188 )" u="1"/>
        <s v="SUTTER HOME MERLOT (CALIFORNIA) - MERLOT - 1.5 LTR  ( MS-513505 )" u="1"/>
        <s v="BRIDLEWOOD ESTATE WINERY MONTEREY COUNTY - CHARDONNAY - 750 ML  ( MS-548750 )" u="1"/>
        <s v="CANDONI PINOT GRIGIO - ITL PIN GRIGO - 750 ML  ( MS-354250 )" u="1"/>
        <s v="CRUZAN PINEAPPLE FLAVORED V.I. RUM - RUM VIRG ISLS - 750 ML  ( MS-44506 )" u="1"/>
        <s v="KENTUCKY GENTLEMAN BOURBON - BLEND - STRT BOURBON - 1.75 LTR  ( MS-19308 )" u="1"/>
        <s v="ITALO CESCON PINOT GRIGIO VENETO - ITL PIN GRIGO - 750 ML  ( MS-367460 )" u="1"/>
        <s v="REDTREE CHARDONNAY CALIFORNIA - CHARDONNAY - 750 ML  ( MS-608745 )" u="1"/>
        <s v="JAGERMEISTER - IM OTH SPCLTS - 100 ML  ( MS-65252 )" u="1"/>
        <s v="CROWN RUSSE GIN - GIN DOMESTIC - 1.75 LTR  ( MS-29868 )" u="1"/>
        <s v="NEW AMSTERDAM COCONUT FLAVORED VODKA - OTHER FL VODK - 1.75 LTR  ( MS-40291 )" u="1"/>
        <s v="BLACKSTONE MERLOT CALIFORNIA - MERLOT - 1.5 LTR  ( MS-444601 )" u="1"/>
        <s v="KINGS RIDGE PN GRIS OREGON WILLAMETTTE V - PN GRIS/GRGIO - 750 ML  ( MS-580802 )" u="1"/>
        <s v="DI SARONNO AMARETTO MISSONI/2 GLASSES - IM OTH SPCLTS - 750 ML  ( MS-100309 )" u="1"/>
        <s v="MONDAVI CK PINOT GRIGIO CALIFORNIA - PN GRIS/GRGIO - 1.5 LTR  ( MS-590135 )" u="1"/>
        <s v="NEW AMSTERDAM VODKA - VODKA 80 PRF - 1.75 LTR  ( MS-36971 )" u="1"/>
        <s v="PAUL MASSON GRANDE AMBER PEACH FL BRANDY - PEACH FL BRNY - 375 ML  ( MS-56195 )" u="1"/>
        <s v="TOKI SUNTORY JAPANESE WHISKY - IM OTH WHISKY - 750 ML  ( MS-15982 )" u="1"/>
        <s v="JIM BEAM BLACK - STRT BOURBON - 1.0 LTR  ( MS-19027 )" u="1"/>
        <s v="HORNITOS REPOSADO TEQUILA - IM TEQ GOLD - 750 ML  ( MS-89836 )" u="1"/>
        <s v="RIKALOFF DELUXE DILUTED VODKA - VODKA OTH PRF - 1.75 LTR  ( MS-39980 )" u="1"/>
        <s v="HRM REX-GOLIATH AMERICAN PINOT NOIR - PINOT NOIR - 1.5 LTR  ( MS-475032 )" u="1"/>
        <s v="BAREFOOT PINK MOSCATO CALIFORNIA - ROSE - 1.5 LTR  ( MS-642112 )" u="1"/>
        <s v="THE LITTLE PENGUIN SHIRAZ - AUST SHIRAZ - 750 ML  ( MS-416745 )" u="1"/>
        <s v="GHOST PINE CHARDONNAY NAPA &amp; SONOMA CO - CHARDONNAY - 750 ML  ( MS-571150 )" u="1"/>
        <s v="SMIRNOFF LIME FLAVORED (DSS) - SPECIALTY LIQ - 750 ML  ( MS-77688 )" u="1"/>
        <s v="THE IRISHMAN FOUNDER'S RESERVE - IRISH - 750 ML  ( MS-15617 )" u="1"/>
        <s v="BACARDI GOLD DARK RUM PET - RUM PUER RICO - 1.75 LTR  ( MS-43040 )" u="1"/>
        <s v="CAMPO VIEJO TEMPRANILLO RIOJO - SPAIN - 750 ML  ( MS-404478 )" u="1"/>
        <s v="CAFE AZTEC - IM COF FL CRD - 1.75 LTR  ( MS-67418 )" u="1"/>
        <s v="TAAKA RED BERRY(RASP/STRAW)FLAVOR VODKA - OTHER FL VODK - 750 ML  ( MS-40673 )" u="1"/>
        <s v="PETER VELLA CABERNET SAUVIGNON - CABERNET SAUV - 5 LTR+  ( MS-495195 )" u="1"/>
        <s v="ITALO CESCON PINOT NERO VENETO - ITALIAN OTHER - 750 ML  ( MS-367465 )" u="1"/>
        <s v="BELVEDERE POLISH VODKA - VODKA IMPORTD - 1.75 LTR  ( MS-34158 )" u="1"/>
        <s v="DEKUYPER AMARETTO SILK 42 PROOF LIQUEUR - SPECIALTY LIQ - 750 ML  ( MS-73496 )" u="1"/>
        <s v="BR COHN SILVER LABEL CAB SAUV SONOMA CTY - CABERNET SAUV - 750 ML  ( MS-457420 )" u="1"/>
        <s v="CORAZON DE AGAVE REPOSADO GOLD TEQUILA - IM TEQ GOLD - 750 ML  ( MS-89235 )" u="1"/>
        <s v="CIROC MANGO FLAVORED VODKA SPECIALTY - IM OTH SPCLTS - 375 ML  ( MS-64913 )" u="1"/>
        <s v="BAREFOOT SANGRIA - TABLE OTHER - 1.5 LTR  ( MS-869946 )" u="1"/>
        <s v="PINNALCE CAKE FLAVORED VODKA (DSS) - IM OTH SPCLTS - 750 ML  ( MS-35780 )" u="1"/>
        <s v="SEAGRAMS V O - CANDN BTL CAN - 750 ML  ( MS-11346 )" u="1"/>
        <s v="FETZER VALLEY OAK CAB SAUV CENTRAL VLLY - CHLE CAB SAUV - 1.5 LTR  ( MS-410514 )" u="1"/>
        <s v="CAPTAIN MORGAN CANNON BLAST RUM - RUM VIRG ISLS - 750 ML  ( MS-43362 )" u="1"/>
        <s v="MALIBU PASSION FRUIT FLAVORED RUM - IM RUM OTHER - 750 ML  ( MS-42676 )" u="1"/>
        <s v="CANADIAN HUNTER - CANDN BTL U S - 750 ML TRV  ( MS-12316 )" u="1"/>
        <s v="CHARLES KRUG CABERNET SAUVIGNON - CABERNET SAUV - 750 ML  ( MS-448800 )" u="1"/>
        <s v="CAMPARI BITTERS - IM OTH SPCLTS - 750 ML  ( MS-64636 )" u="1"/>
        <s v="KORBEL ROSE - CHAMP PNK/RED - 750 ML  ( MS-751801 )" u="1"/>
        <s v="FRAPPACHATA ICED COFFEE BLEND (RUM BASE) - SPECIALTY LIQ - 1.75 LTR  ( MS-73803 )" u="1"/>
        <s v="SANTI APOSTOLI PINOT GRIGIO - ITL PIN GRIGO - 750 ML  ( MS-388779 )" u="1"/>
        <s v="PROPHECY THE LOVERS RED BLEND AMERICAN - RED BLND/MRTG - 750 ML  ( MS-496906 )" u="1"/>
        <s v="FAIRBANKS SHERRY REGULAR - DOM SHRRY REG - 750 ML  ( MS-94684 )" u="1"/>
        <s v="RICHARDS WILD IRISH ROSE GRAPE RED TABLE - RED GENRC OTH - 750 ML  ( MS-500090 )" u="1"/>
        <s v="CHATEAU LA FRANCE BORDEAUX SUPERIEUR RED - FR BORDEAUX - 750 ML  ( MS-228380 )" u="1"/>
        <s v="BUMBU THE ORIGINAL - IM OTH SPCLTS - 750 ML  ( MS-64529 )" u="1"/>
        <s v="DEKUYPER - BLKBRY F BRNY - 750 ML  ( MS-54706 )" u="1"/>
        <s v="DON JULIO 1942 GOLD TEQUILA - IM TEQ GOLD - 750 ML  ( MS-89164 )" u="1"/>
        <s v="CRUZAN PEACH FLAVORED RUM - RUM VIRG ISLS - 750 ML  ( MS-44568 )" u="1"/>
        <s v="J W DANT CHARCOAL PERFECTED - STRT BOURBON - 1.0 LTR  ( MS-18977 )" u="1"/>
        <s v="SHACKLETON SINGLE MALT SCOTCH WHISKEY - SCTCH BTL FGN - 750 ML  ( MS-6052 )" u="1"/>
        <s v="J.WRAY GOLD JAMAICAN RUM - IM RUM JMICAN - 750 ML  ( MS-43586 )" u="1"/>
        <s v="CELLA LAMBRUSCO - ITL LAMBRUSCO - 3.0 LTR  ( MS-356535 )" u="1"/>
        <s v="CANADIAN MIST PET EASY POUR PSL LABEL - CANDN BTL U S - 1.75 LTR  ( MS-12478 )" u="1"/>
        <s v="CITRA PINOT NOIR - ITALIAN OTHER - 1.5 LTR  ( MS-357047 )" u="1"/>
        <s v="JIM BEAM HONEY - MISC US WHSKY - 750 ML  ( MS-27410 )" u="1"/>
        <s v="HIRAM WALKER PEACH SCHNAPPS - OTHER SCHNAPP - 1.0 LTR  ( MS-83257 )" u="1"/>
        <s v="SAUZA EXTRA GOLD TEQUILA - IM TEQ GOLD - 1.0 LTR  ( MS-89787 )" u="1"/>
        <s v="SALIGNAC V S - IM COGNAC - 750 ML  ( MS-49376 )" u="1"/>
        <s v="BURNETTS CRANBERRY FLAVORED VODKA - OTHER FL VODK - 750 ML  ( MS-41331 )" u="1"/>
        <s v="GEORGE DICKEL O #8 - TENN WHISKEY - 375 ML  ( MS-26604 )" u="1"/>
        <s v="COOKS IMPERIAL SPARKLING BRUT GRAND RESV - CHAMPAGNE OTH - 750 ML  ( MS-744250 )" u="1"/>
        <s v="MONDAVI CK PINOT GRIGIO CALIFORNIA - PN GRIS/GRGIO - 750 ML  ( MS-590136 )" u="1"/>
        <s v="GREY GOOSE IMPORTED VODKA - VODKA IMPORTD - 375 ML  ( MS-34423 )" u="1"/>
        <s v="TORADA - IM TEQ WHITE - 750 ML  ( MS-88736 )" u="1"/>
        <s v="NAPA CELLARS CHARDONNAY NAPA VALLEY - CHARDONNAY - 750 ML  ( MS-592345 )" u="1"/>
        <s v="TORADA REPOSADO - IM TEQ GOLD - 1.75 LTR  ( MS-89888 )" u="1"/>
        <s v="SEVEN DAUGHTERS CALIFORNIA RED BLENDED - RED BLND/MRTG - 750 ML  ( MS-506968 )" u="1"/>
        <s v="GALLO FAMILY VINEYARDS SWEET PEACH - FRUIT OTHER - 1.5 LTR  ( MS-810563 )" u="1"/>
        <s v="EVAN WILLIAMS APPLE ORCHARD LQ(SEASONAL) - SPECIALTY LIQ - 750 ML  ( MS-73729 )" u="1"/>
        <s v="TEQUILA ROSE LIQUEUR - SPECIALTY LIQ - 750 ML  ( MS-65200 )" u="1"/>
        <s v="YELLOW TAIL SANGRIA - AUST OTHR RED - 1.5 LTR  ( MS-429993 )" u="1"/>
        <s v="CROWN ROYAL VANILLA FLAVORED WHISKY - CANDN BTL CAN - 200 ML  ( MS-10789 )" u="1"/>
        <s v="WOODFORD RESERVE W/GLASS - STRT BOURBON - 750 ML  ( MS-699 )" u="1"/>
        <s v="BURNETT'S CHERRY FLAVORED VODKA - CHRRY FL VODK - 750 ML  ( MS-41299 )" u="1"/>
        <s v="BUZZBALLZ CRAN BLASTER - COCKTL OTHER - 200 ML  ( MS-57081 )" u="1"/>
        <s v="J AND B RARE - SCTCH BTL FGN - 750 ML  ( MS-5290 )" u="1"/>
        <s v="CASAMIGOS BLANCO TEQUILA 100% AGAVE - IM TEQ WHITE - 750 ML  ( MS-87280 )" u="1"/>
        <s v="PEDRONCELLI BENCHLANDS MERLOT - MERLOT - 750 ML  ( MS-494680 )" u="1"/>
        <s v="SOUTHERN COMFORT 80 PROOF - MISC US WHSKY - 750 ML  ( MS-86873 )" u="1"/>
        <s v="CROWN ROYAL SALTED CARAMEL FLAVORED WHSK - CANDN BTL CAN - 750 ML  ( MS-10784 )" u="1"/>
        <s v="WOODBRIDGE BY ROBERT MONDAVI RED BLND CA - RED BLND/MRTG - 1.5 LTR  ( MS-525397 )" u="1"/>
        <s v="WOODFORD RESERVE KENTUCKY STRAIGHT RYE - STRAIGHT RYE - 750 ML  ( MS-27130 )" u="1"/>
        <s v="OLMECA ALTOS PLATA 100% DE AGAVE TEQUILA - IM TEQ WHITE - 750 ML  ( MS-88186 )" u="1"/>
        <s v="REDBREAST IRISH WHISKEY 12 YEAR - IRISH - 750 ML  ( MS-15856 )" u="1"/>
        <s v="CANADIAN HUNTER - CANDN BTL U S - 1.0 LTR  ( MS-12307 )" u="1"/>
        <s v="CHATEAU GREYSAC MEDOC - FR BORDEAUX - 750 ML  ( MS-226725 )" u="1"/>
        <s v="BERINGER PINOT GRIGIO AMERICAN - PN GRIS/GRGIO - 1.5 LTR  ( MS-546437 )" u="1"/>
        <s v="WILD TURKEY AMERICAN HONEY W/PLS PITCHER - SPECIALTY LIQ - 750 ML  ( MS-100143 )" u="1"/>
        <s v="CHRISTIAN BRANDY VS - GRAPE BRANDY - 750 ML  ( MS-52316 )" u="1"/>
        <s v="BELL'AGIO CHIANTI (VILLA&amp;BANFI REMOVED) - ITL CHIANTI - 750 ML  ( MS-344502 )" u="1"/>
        <s v="PALLINI LIMOMCELLO LIQ W/2 DRINKING GLSS - IM OTH SPCLTS - 750 ML  ( MS-3239 )" u="1"/>
        <s v="BAREFOOT CELLARS CALIFORNIA CHARDONNAY - CHARDONNAY - 1.5 LTR  ( MS-544077 )" u="1"/>
        <s v="BIRD DOG APPLE/2-SHOT GUN SHELL GLASSES - MISC US WHSKY - 750 ML  ( MS-100274 )" u="1"/>
        <s v="GREY GOOSE LE CITRON FLAVORED VODKA - VODKA IMPORTD - 750 ML  ( MS-34267 )" u="1"/>
        <s v="GLENLIVET - SCTCH BTL FGN - 1.0 LTR  ( MS-5037 )" u="1"/>
        <s v="MARTINI AND ROSSI (RED) - IMP VRMTH SWT - 750 ML  ( MS-98747 )" u="1"/>
        <s v="VIN VAULT RED BLEND CALIFORNIA - RED BLND/MRTG - 3.0 LTR  ( MS-518814 )" u="1"/>
        <s v="OLMECA ALTOS REPOSADO 100% DE AGAVE TEQ - IM TEQ GOLD - 750 ML  ( MS-89610 )" u="1"/>
        <s v="VINCENT LATASTE GRENACHE VIN DE FRANCE - FRENCH OTHER - 750 ML  ( MS-297242 )" u="1"/>
        <s v="BARTON LIGHT - RUM VIRG ISLS - 1.0 LTR  ( MS-44217 )" u="1"/>
        <s v="THE WOLFTRAP RED WESTERN CAPE - SOUTH AFRICA - 750 ML  ( MS-426344 )" u="1"/>
        <s v="CARLO ROSSI SANGRIA (JUG) - TABLE OTHER - 750 ML  ( MS-882304 )" u="1"/>
        <s v="CANADIAN HUNTER - CANDN BTL U S - 1.75 LTR  ( MS-12308 )" u="1"/>
        <s v="SEAGRAM TWISTED GIN (W/TWIST LIME FLAVR) - OTHER FLA GIN - 200 ML  ( MS-33253 )" u="1"/>
        <s v="DOMAINE DE LA MOTTE PINOT NOIR PAYS D'OC - FRENCH OTHER - 750 ML  ( MS-278275 )" u="1"/>
        <s v="1800 ULTIMATE POMEGRANATE MARGARITA RTD - LW PF CKTL MX - 1.75 LTR  ( MS-59153 )" u="1"/>
        <s v="KENDALL-JACKSON VINTNER'S RESERVE P GRIS - PN GRIS/GRGIO - 750 ML  ( MS-580162 )" u="1"/>
        <s v="RELSKA 80PRF PREMIUM BLD VODKA SPECIALTY - SPECIALTY LIQ - 1.75 LTR  ( MS-37599 )" u="1"/>
        <s v="TAAKA - VODKA 80 PRF - 750 ML  ( MS-38066 )" u="1"/>
        <s v="CANADIAN RICH AND RARE RESERVE - CANDN BTL U S - 375 ML  ( MS-12855 )" u="1"/>
        <s v="JAMIESON PRICHARD'S SWEET LUCY - WHISKY SPCLTY - 750 ML  ( MS-86746 )" u="1"/>
        <s v="CHRISTIAN BROTHERS PEACH FLAVORED BRANDY - PEACH FL BRNY - 375 ML  ( MS-56005 )" u="1"/>
        <s v="HENRY MCKENNA - STRT BOURBON - 750 ML  ( MS-18566 )" u="1"/>
        <s v="KAHLUA MEXICAN LIQUOR - IM COF FL CRD - 750 ML  ( MS-67526 )" u="1"/>
        <s v="J LOHR ESTATES FALCON PERCH MONEREY CNTY - PINOT NOIR - 750 ML  ( MS-477740 )" u="1"/>
        <s v="COURVOISIER V S - IM COGNAC - 100 ML  ( MS-47782 )" u="1"/>
        <s v="GALLO FAMILY VINEYARDS SWEET PINEAPPLE - FRUIT OTHER - 1.5 LTR  ( MS-810565 )" u="1"/>
        <s v="PLATINUM 7X VODKA (WAS TAAKA PLATINUM) - VODKA 80 PRF - 1.75 LTR  ( MS-38088 )" u="1"/>
        <s v="MYERS ORIGINAL DARK - IM RUM JMICAN - 1.75 LTR  ( MS-42168 )" u="1"/>
        <s v="GRAND MARNIER - IM PROP SPCLY - 1.0 LTR  ( MS-65127 )" u="1"/>
        <s v="JIM BEAM VANILLA FLAVORED WHISKEY - MISC US WHSKY - 375 ML  ( MS-28042 )" u="1"/>
        <s v="BARTON GIN - GIN DOMESTIC - 1.75 LTR  ( MS-29288 )" u="1"/>
        <s v="SUTTER HOME WHITE - WHT ZINFANDEL - 1.5 LTR  ( MS-683362 )" u="1"/>
        <s v="KETEL ONE CITROEN VODKA - VODKA IMPORTD - 750 ML  ( MS-34449 )" u="1"/>
        <s v="PETITE PETIT SIRAH LODI - RED VARTL OTH - 750 ML  ( MS-495210 )" u="1"/>
        <s v="DI SARONNO AMARETTO - IM OTH SPCLTS - 375 ML  ( MS-64135 )" u="1"/>
        <s v="SOUTHERN COMFORT 100 - MISC US WHSKY - 750 ML  ( MS-86916 )" u="1"/>
        <s v="JOSE CUERVO ESPECIAL SILVER - IM TEQ WHITE - 1.75 LTR  ( MS-87410 )" u="1"/>
        <s v="OLD CAMP PEACH PECAN WHISKEY (DSS) - WHISKY SPCLTY - 750 ML  ( MS-86821 )" u="1"/>
        <s v="VIRGINIA BLACK AMERICAN WHISKEY - MISC US WHSKY - 750 ML  ( MS-27904 )" u="1"/>
        <s v="GLEN ELLEN RESERVE CHARDONNAY CALIFORNIA - CHARDONNAY - 750 ML  ( MS-568100 )" u="1"/>
        <s v="LA POSTA PIZZELLA FAMILY VINEYARD MALBEC - ARGT MALBEC - 750 ML  ( MS-415423 )" u="1"/>
        <s v="CAZADORES BLANCO TEQUILA WHITE - IM TEQ WHITE - 750 ML  ( MS-87306 )" u="1"/>
        <s v="SOUTHERN COMFORT 70 (WAS 76 PROOF) - MISC US WHSKY - 375 ML  ( MS-86884 )" u="1"/>
        <s v="PAUL MASSON GRANDE AMBER RED BERRY BRNDY - OTHER FL BRNY - 750 ML  ( MS-56805 )" u="1"/>
        <s v="CONO SUR RESERVA ESPECIAL PINOT NR CLCHG - CHLE OTHR RED - 750 ML  ( MS-407517 )" u="1"/>
        <s v="WILD HORSE PINOT NOIR CENTRAL COAST - PINOT NOIR - 750 ML  ( MS-521900 )" u="1"/>
        <s v="IMAGERY SAUVIGNON BLANC CALIFORNIA - SAV BL/FME BL - 750 ML  ( MS-575722 )" u="1"/>
        <s v="E &amp; J - GRAPE BRANDY - 375 ML  ( MS-52594 )" u="1"/>
        <s v="DARK HORSE CHARDONNAY CALIFORNIA - CHARDONNAY - 750 ML  ( MS-560596 )" u="1"/>
        <s v="CROWN ROYAL REGAL APPLE FLAVORED WHISKEY - CANDN BTL CAN - 50 ML  ( MS-10803 )" u="1"/>
        <s v="BAREFOOT PINOT NOIR CALIFORNIA - PINOT NOIR - 750 ML  ( MS-443253 )" u="1"/>
        <s v="KINKY RED LIQUEUR (VODKA BASE) - SPECIALTY LIQ - 750 ML  ( MS-75226 )" u="1"/>
        <s v="DEEP EDDY RUBY RED GRAPEFRUIT FLVRD VOD - OTHER FL VODK - 1.75 LTR  ( MS-40329 )" u="1"/>
        <s v="YELLOW TAIL SAUVIGNON BLANC SEA - AUST OTHR WHT - 1.5 LTR  ( MS-429969 )" u="1"/>
        <s v="OLE SMOKY TENNESSEE MNSHINE BUTTERSCOTCH - WHISKY SPCLTY - 750 ML  ( MS-86842 )" u="1"/>
        <s v="SCHLINK HAUS DORNFELDER SWEET RED - GERMAN OTHER - 750 ML  ( MS-327637 )" u="1"/>
        <s v="RIUNITE BIANCO 1/2 PACK - ITL BIANCO - 1.5 LTR  ( MS-378715 )" u="1"/>
        <s v="BAREFOOT BUBBLY MOSCATO SPUMANTE - SPUMANTE - 750 ML  ( MS-769005 )" u="1"/>
        <s v="WOODFORD RESERVE KENTUCKY STRT BOURBON - STRT BOURBON - 1.75 LTR  ( MS-22207 )" u="1"/>
        <s v="BAREFOOT RIESLING CALIFORNIA - RIESLING - 750 ML  ( MS-544115 )" u="1"/>
        <s v="SMIRNOFF GREEN APPLE FLAVORED (DSS) - SPECIALTY LIQ - 375 ML  ( MS-77673 )" u="1"/>
        <s v="LINE 39 EXCURSION RED BLEND CALIFORNIA - RED BLND/MRTG - 750 ML  ( MS-480744 )" u="1"/>
        <s v="HARDY'S WHISKERS BLAKE TAWNY DESSERT - IMP DSSRT OTH - 750 ML  ( MS-90348 )" u="1"/>
        <s v="TWISTED SHOTZ STRAWBERRY SUNDAE:STRW/VNL - IM OTH SPCLTS - 100 ML  ( MS-67081 )" u="1"/>
        <s v="GEORGE DICKEL SPECIAL BARREL RESERVE - TENN WHISKEY - 750 ML  ( MS-26596 )" u="1"/>
        <s v="STAGS LEAP WINE CELLARS ARTEMIS NAPA VLY - CABERNET SAUV - 750 ML  ( MS-510930 )" u="1"/>
        <s v="BERINGER CALIFORNIA COLLECTION WH ZNFNDL - WHT ZINFANDEL - 750 ML  ( MS-643050 )" u="1"/>
        <s v="TAITTINGER BRUT LA FRANCAISE - FR CHAMPAGNE - 750 ML  ( MS-715101 )" u="1"/>
        <s v="PEPE LOPEZ TRIPLE SEC - IM OTH SPCLTS - 1.0 LTR  ( MS-66205 )" u="1"/>
        <s v="MUMMS CORDON ROUGE BRUT NV - FR CHAMPAGNE - 750 ML  ( MS-711310 )" u="1"/>
        <s v="JIM BEAM APPLE W/2-GLASSES - MISC US WHSKY - 750 ML  ( MS-100130 )" u="1"/>
        <s v="SEAGRAM'S APPLE TWISTED GIN - OTHER FLA GIN - 750 ML  ( MS-33236 )" u="1"/>
        <s v="LUC BELAIRE GOLD BRUT SPARKLING FRANCE - FR SPKLNG OTH - 750 ML  ( MS-729080 )" u="1"/>
        <s v="E &amp; J APPLE (BRANDY W/APPLE LIQUEUR) - SPECIALTY LIQ - 750 ML  ( MS-73755 )" u="1"/>
        <s v="TURNING LEAF - CABERNET SAUV - 750 ML  ( MS-516800 )" u="1"/>
        <s v="JIM BEAM STRAIGHT RYE - STRAIGHT RYE - 750 ML  ( MS-27056 )" u="1"/>
        <s v="WHEATLEY VODKA - VODKA OTH PRF - 750 ML  ( MS-38516 )" u="1"/>
        <s v="FFC DIAMOND COLLECTION SAUVIGNON BLANC - SAV BL/FME BL - 750 ML  ( MS-566215 )" u="1"/>
        <s v="LOLEA WHITE SANGRA - SPAIN - 750 ML  ( MS-416832 )" u="1"/>
        <s v="RIUNITE TREBBIANO MOSCATO EMILY - ITALIAN OTHER - 3.0 LTR  ( MS-378820 )" u="1"/>
        <s v="CRAIGELLACHIE 13YO (EDWARD &amp; MACKIE) - SCTCH BTL FGN - 750 ML  ( MS-4810 )" u="1"/>
        <s v="CUERVO AUTHENTIC LIME MARGARITAS - LW PF CKTL MX - 200 ML  ( MS-58835 )" u="1"/>
        <s v="CANYON ROAD CELLARS PN GRIGO CALIFORNIA - PN GRIS/GRGIO - 750 ML  ( MS-551885 )" u="1"/>
        <s v="ANDRE BRUT - CHMPAGNE BRUT - 750 ML  ( MS-741400 )" u="1"/>
        <s v="FIREBALL CINNAMON WHISKEY - IM OTH SPCLTS - 200 ML  ( MS-64863 )" u="1"/>
        <s v="ST GERMAIN FRENCH LIQUEUR (ELDERFLOWER) - IM OTH SPCLTS - 750 ML  ( MS-66836 )" u="1"/>
        <s v="CONUNDRUM SPARKLING WINE CALIFORNIA - SPARKLING OTH - 750 ML  ( MS-769880 )" u="1"/>
        <s v="14 HANDS CABERNET SAUVIGNON WASHINTON - CABERNET SAUV - 750 ML  ( MS-467058 )" u="1"/>
        <s v="13 CELSIUS SAUVIGNON BLANC MARLBOROUGH - NEW ZEALAND - 750 ML  ( MS-426381 )" u="1"/>
        <s v="MACMURRAY RANCH PINOT NOIR CENTRAL COAST - PINOT NOIR - 750 ML  ( MS-485388 )" u="1"/>
        <s v="MOGEN DAVID 20/20 RED GRAPE FLAVORED - DOM BEVRGE WN - 375 ML  ( MS-812796 )" u="1"/>
        <s v="DECOY NAPA VALLEY SAUVIGNON BLANC - SAV BL/FME BL - 750 ML  ( MS-560945 )" u="1"/>
        <s v="ST SUPERY NPA VLY EST BTLD DOLLARHIDE R - CABERNET SAUV - 750 ML  ( MS-510810 )" u="1"/>
        <s v="SEAGRAM CROWN ROYAL RESERVE - CANDN BTL CAN - 375 ML  ( MS-11364 )" u="1"/>
        <s v="Z. ALEXANDER BROWN UNCAGED CAB SAV N CST - CABERNET SAUV - 750 ML  ( MS-536950 )" u="1"/>
        <s v="JAMESON CASKMATES IPA EDITION - IRISH - 750 ML  ( MS-15648 )" u="1"/>
        <s v="MEUKOW VS COGNAC - IM COGNAC - 375 ML  ( MS-48764 )" u="1"/>
        <s v="WENTE RIVA RANCH - CHARDONNAY - 750 ML  ( MS-636600 )" u="1"/>
        <s v="PEARL POMEGRANATE FLAVORED VODKA DSS - SPECIALTY LIQ - 750 ML  ( MS-34702 )" u="1"/>
        <s v="MOMENT DE PLAISIR ROSE PAYS D'OC - FRENCH ROSE - 750 ML  ( MS-288000 )" u="1"/>
        <s v="BRAZIN OLD VINE ZINFANDEL LODI - ZINFANDEL - 750 ML  ( MS-445930 )" u="1"/>
        <s v="KETEL ONE DUTCH VODKA - VODKA IMPORTD - 750 ML  ( MS-34456 )" u="1"/>
        <s v="E &amp; J GALLO SUPERIOR RESERVE VSOP - GRAPE BRANDY - 100 ML  ( MS-52585 )" u="1"/>
        <s v="99 PEACHES SCHNAPPS - OTHER SCHNAPP - 50 ML  ( MS-84142 )" u="1"/>
        <s v="FFC DIAMOND COLLECTION CHARDONNAY - CHARDONNAY - 750 ML  ( MS-566205 )" u="1"/>
        <s v="CAVIT PINOT GRIGIO - ITL PIN GRIGO - 750 ML  ( MS-355800 )" u="1"/>
        <s v="CROWN ROYAL REGAL APPLE FLAVORED WHISKEY - CANDN BTL CAN - 200 ML  ( MS-10804 )" u="1"/>
        <s v="MARTIN CODAX ALBARINO RIAS BAIXAS - SPAIN - 750 ML  ( MS-417927 )" u="1"/>
        <s v="KAHLUA ESPECIAL COFFEE LIQUEUR - IM COF FL CRD - 750 ML  ( MS-67536 )" u="1"/>
        <s v="CIROC COCONUT FLAVORED VODKA SPECIALTY - IM OTH SPCLTS - 1.0 LTR  ( MS-64748 )" u="1"/>
        <s v="TARANTULA AZUL - SPECIALTY LIQ - 750 ML  ( MS-77482 )" u="1"/>
        <s v="SKOL - VODKA 80 PRF - 750 ML  ( MS-37936 )" u="1"/>
        <s v="LA TERRE CHARDONNAY - CHARDONNAY - 1.5 LTR  ( MS-582502 )" u="1"/>
        <s v="LA CREMA CHARDONNAY MONTEREY - CHARDONNAY - 750 ML  ( MS-582302 )" u="1"/>
        <s v="14 HANDS HOT TO TROT RED BLEND WASHINGTN - RED BLND/MRTG - 750 ML  ( MS-467063 )" u="1"/>
        <s v="ABSOLUT 100 PREMIUM BLACK LABEL VODKA - VODKA IMPORTD - 750 ML  ( MS-34041 )" u="1"/>
        <s v="ROGET EXTRA DRY - CHMPGNE X DRY - 1.5 LTR  ( MS-758000 )" u="1"/>
        <s v="CARMEL ROAD PINOT NOIR MONTEREY COUNTY - PINOT NOIR - 750 ML  ( MS-451345 )" u="1"/>
        <s v="DEWARS WHITE LABEL - SCTCH BTL FGN - 1.0 LTR  ( MS-4867 )" u="1"/>
        <s v="PINNACLE CANDY CANE 4-50ML:80/PCH/CN/WHP - IM OTH SPCLTS - 50 ML  ( MS-725 )" u="1"/>
        <s v="SAUZA SILVER - IM TEQ WHITE - 1.75 LTR  ( MS-88558 )" u="1"/>
        <s v="CANADIAN RICH AND RARE - CANDN BTL U S - 1.0 LTR  ( MS-12887 )" u="1"/>
        <s v="RODNEY STRONG SONOMA COUNTY - CHARDONNAY - 750 ML  ( MS-607900 )" u="1"/>
        <s v="KEENAN CABERNET SAUVIGNON NAPA VALLEY - CABERNET SAUV - 750 ML  ( MS-478520 )" u="1"/>
        <s v="MUMM NAPA BRUT - CHMPAGNE BRUT - 750 ML  ( MS-756300 )" u="1"/>
        <s v="THE SHOW CABERNET SAUVIGNON CALIFORNIA - CABERNET SAUV - 750 ML  ( MS-515776 )" u="1"/>
        <s v="ABSOLUT MANDRIN FLAVORED VODKA - VODKA IMPORTD - 750 ML  ( MS-34116 )" u="1"/>
        <s v="TITO HANDMADE TEXAS VODKA - VODKA 80 PRF - 1.0 LTR  ( MS-38177 )" u="1"/>
        <s v="CAZADORES BLANCO TEQUILA WHITE - IM TEQ WHITE - 375 ML  ( MS-87304 )" u="1"/>
        <s v="MENAGE A TROIS NORTH COAST CABERNET SAUV - CABERNET SAUV - 750 ML  ( MS-485491 )" u="1"/>
        <s v="ALIZE BLUE 32 PROOF - IM OTH SPCLTS - 375 ML  ( MS-64063 )" u="1"/>
        <s v="WILLIAM HILL ESTATE SAUV BLC NORTH COAST - SAV BL/FME BL - 750 ML  ( MS-638089 )" u="1"/>
        <s v="MARQUES DE CACERES WHITE RIOJA - SPAIN - 750 ML  ( MS-419495 )" u="1"/>
        <s v="CHLOE ROSE MONTEREY COUNTY - ROSE - 750 ML  ( MS-649250 )" u="1"/>
        <s v="EVAN WILLIAMS PEACH - SPECIALTY LIQ - 750 ML  ( MS-73748 )" u="1"/>
        <s v="MONTSARRA CAVA BRUT - SPANISH SPKLN - 750 ML  ( MS-730200 )" u="1"/>
        <s v="HORNITOS REPOSADO TEQUILA - IM TEQ GOLD - 1.75 LTR  ( MS-89838 )" u="1"/>
        <s v="DREAMING TREE CRUSH RED NORTH COAST - RED BLND/MRTG - 750 ML  ( MS-462102 )" u="1"/>
        <s v="BOLLA PINOT GRIGIO - ITL PIN GRIGO - 750 ML  ( MS-349460 )" u="1"/>
        <s v="BLUE BAYOU - TABLE OTHER - 750 ML  ( MS-955222 )" u="1"/>
        <s v="CHATEAU STE MICHELLE RIESLING DRY COL VL - RIESLING - 750 ML  ( MS-625605 )" u="1"/>
        <s v="ORLANDO WINES JACOB'S CREEK MERLOT - AUST MERLOT - 750 ML  ( MS-420437 )" u="1"/>
        <s v="DON MIGUEL GASCON COLOSAL RED BLEND MNDZ - ARGT OTHR RED - 750 ML  ( MS-411106 )" u="1"/>
        <s v="ST FRANCIS CABERNET SAUVIGNON SONOMA CO - CABERNET SAUV - 750 ML  ( MS-510510 )" u="1"/>
        <s v="VEUVE DU VERNAY BRUT SPARKLING WINE - FR SPKLNG OTH - 750 ML  ( MS-735154 )" u="1"/>
        <s v="REDNECK RIVIERA WHISKEY - MISC US WHSKY - 750 ML  ( MS-26949 )" u="1"/>
        <s v="CRANE LAKE CABERNET SAUVIGNON CALIFORNIA - CABERNET SAUV - 750 ML  ( MS-458940 )" u="1"/>
        <s v="GRAHAM 20 YEAR TAWNY - IMP PORT TWNY - 750 ML  ( MS-90326 )" u="1"/>
        <s v="BLACK BOX CABERNET SAUV VALLE CENTRAL - CHLE CAB SAUV - 500 ML  ( MS-402914 )" u="1"/>
        <s v="FFC DIAMOND COLLECTION PINOT NOIR - PINOT NOIR - 750 ML  ( MS-467315 )" u="1"/>
        <s v="LIVINGSTON CELLARS BURGUNDY - BURGUNDY - 3.0 LTR  ( MS-469250 )" u="1"/>
        <s v="TEQUILA ROSE LIQUEUR - SPECIALTY LIQ - 1.0 LTR  ( MS-65199 )" u="1"/>
        <s v="BELSTAR PROSECCO SPARKLING - ITL SPARKLING - 750 ML  ( MS-721150 )" u="1"/>
        <s v="APPLETON ESTATE SIGNATURE BLEND - IM RUM JMICAN - 750 ML  ( MS-43371 )" u="1"/>
        <s v="REDWOOD CREEK SAUVIGNON BLANC - SAV BL/FME BL - 1.5 LTR  ( MS-608765 )" u="1"/>
        <s v="BIRD DOG APPLE FLAVORED WHISKEY - MISC US WHSKY - 750 ML  ( MS-27697 )" u="1"/>
        <s v="BACARDI LIGHT-DRY RUM - RUM PUER RICO - 1.75 LTR  ( MS-43128 )" u="1"/>
        <s v="BIRD DOG BLACKBERRY FLV/2-50ML:APPLE/PCH - MISC US WHSKY - 750 ML  ( MS-100318 )" u="1"/>
        <s v="RAINSTORM PINOT GRIS OREGON - PN GRIS/GRGIO - 750 ML  ( MS-607915 )" u="1"/>
        <s v="OLE SMOKY TENNESSEE MOONSHINE ORG UNAGED - YOUNG WHISKEY - 750 ML  ( MS-27331 )" u="1"/>
        <s v="CANADIAN CLUB SMALL BATCH CLASSIC - CANDN BTL U S - 750 ML  ( MS-10846 )" u="1"/>
        <s v="RAIN VODKA - VODKA 80 PRF - 1.75 LTR  ( MS-37588 )" u="1"/>
        <s v="STOLICHNAYA ELIT IMPORTED VODKA - VODKA IMPORTD - 750 ML  ( MS-34729 )" u="1"/>
        <s v="GNARLY HEAD MERLOT CALIFORNIA - MERLOT - 750 ML  ( MS-471242 )" u="1"/>
        <s v="CASA NOBLE TEQUILA CRYSTAL SILVER TEQ - IM TEQ WHITE - 750 ML  ( MS-87266 )" u="1"/>
        <s v="VINCENT LATASTE CAB SAUV VIN DE FRANCE - FRENCH OTHER - 750 ML  ( MS-297240 )" u="1"/>
        <s v="FRANZIA WHITE BOX - WHT ZINFANDEL - 3.0 LTR  ( MS-655200 )" u="1"/>
        <s v="WILLIAM HILL EST WNRY CHRD NORTH COAST - CHARDONNAY - 750 ML  ( MS-638088 )" u="1"/>
        <s v="SKYY INFUSIONS PINEAPPLE VODKA - OTHER FL VODK - 750 ML  ( MS-40821 )" u="1"/>
        <s v="BACKHOUSE PINOT NOIR CALIFORNIA - PINOT NOIR - 750 ML  ( MS-442544 )" u="1"/>
        <s v="LICOR 43 - IM OTH SPCLTS - 750 ML  ( MS-65426 )" u="1"/>
        <s v="LIVINGSTON CELLARS MERLOT - MERLOT - 1.5 LTR  ( MS-469270 )" u="1"/>
        <s v="CALICO JACK COCONUT FLAVORED RUM - RUM VIRG ISLS - 750 ML  ( MS-44410 )" u="1"/>
        <s v="RON ZACAPA CENTENARIO 23YR SOLERA GRN RS - IM RUM OTHER - 750 ML  ( MS-42777 )" u="1"/>
        <s v="SAUZA BLUE REPOSADO TEQUILA - IM TEQ GOLD - 750 ML  ( MS-89802 )" u="1"/>
        <s v="WILLIAM HILL EST WNRY CHRD CENTRAL COAST - CHARDONNAY - 750 ML  ( MS-638085 )" u="1"/>
        <s v="SUTTER HOME CHARDONNAY CALIFORNIA - CHARDONNAY - 1.5 LTR  ( MS-630815 )" u="1"/>
        <s v="BAREFOOT MERLOT CALIFORNIA (PET) - MERLOT - 187 ML  ( MS-442581 )" u="1"/>
        <s v="PERRIN RESERVE COTES DU RHONE ROSE - FRENCH ROSE - 750 ML  ( MS-290895 )" u="1"/>
        <s v="RICHARD'S WILD ROSE RED - DOM BEVRGE WN - 375 ML  ( MS-97722 )" u="1"/>
        <s v="YELLOW TAIL RIESLING - AUST OTHR WHT - 750 ML  ( MS-429980 )" u="1"/>
        <s v="NOBLE VINES 152 PINOT GRIGIO SN BER-MNTR - PN GRIS/GRGIO - 750 ML  ( MS-592561 )" u="1"/>
        <s v="SVEDKA SWEDISH VODKA - VODKA IMPORTD - 1.0 LTR  ( MS-34819 )" u="1"/>
        <s v="CASTELLER CAVA BRUT SPARKLING - SPANISH SPKLN - 750 ML  ( MS-723710 )" u="1"/>
        <s v="NEW AMSTERDAM - GIN DOMESTIC - 750 ML  ( MS-31475 )" u="1"/>
        <s v="RED ROCK WINERY RESERVE CALIFORNIA PN NR - PINOT NOIR - 750 ML  ( MS-499276 )" u="1"/>
        <s v="MONTEZUMA - IM TEQ WHITE - 1.75 LTR  ( MS-88148 )" u="1"/>
        <s v="BERINGER CALIFORNIA COLLECTION CHENIN BL - CHENIN BLANC - 1.5 LTR  ( MS-546552 )" u="1"/>
        <s v="BLACKHEART PREMIUM SPICED RUM - RUM VIRG ISLS - 1.75 LTR  ( MS-44259 )" u="1"/>
        <s v="KENTUCKY TAVERN - STRT BOURBON - 1.0 LTR  ( MS-20537 )" u="1"/>
        <s v="DEKUYPER BLUE - CURACAO - 750 ML  ( MS-85526 )" u="1"/>
        <s v="CANADIAN MIST - CANDN BTL U S - 750 ML  ( MS-12466 )" u="1"/>
        <s v="FREIXENET CORDON NEGRO EXTRA DRY - SPANISH SPKLN - 187 ML  ( MS-727227 )" u="1"/>
        <s v="OLE SMOKY TENNESSEE MNSHNE WHT LIGHTNIN - WHISKY SPCLTY - 750 ML  ( MS-86771 )" u="1"/>
        <s v="BRIDLEWOOD EST BLEND 175 CENTRAL COAST - RED BLND/MRTG - 750 ML  ( MS-445944 )" u="1"/>
        <s v="NEW AMSTERDAM PINEAPPLE FLAVORED VODKA - OTHER FL VODK - 750 ML  ( MS-40193 )" u="1"/>
        <s v="CLAN MCGREGOR - SCOTCH BTL US - 750 ML  ( MS-6996 )" u="1"/>
        <s v="SUTTER HOME CHARDONNAY CALIFORNIA - CHARDONNAY - 750 ML  ( MS-630810 )" u="1"/>
        <s v="GALLO FAMILY VNYRD SWEET GRAPEFRUIT ROSE - FRUIT VRTL WN - 1.5 LTR  ( MS-810567 )" u="1"/>
        <s v="VENDANGE CHARDONNAY SO EASTERN AUSTRALIA - AUST CHARDNNY - 1.5 LTR  ( MS-429139 )" u="1"/>
        <s v="DUCKHORN MERLOT NAPA VALLEY - MERLOT - 750 ML  ( MS-462510 )" u="1"/>
        <s v="CARLO ROSSI RESERVE WHITE ZINFANDEL - WHT ZINFANDEL - 1.5 LTR  ( MS-647230 )" u="1"/>
        <s v="LIVINGSTON CELLARS CHARDONNAY - CHARDONNAY - 1.5 LTR  ( MS-568905 )" u="1"/>
        <s v="DEEP EDDY PEACH FLAVORED VODKA - OTHER FL VODK - 750 ML  ( MS-39922 )" u="1"/>
        <s v="FAMILIA CAMARENA REPOSADO TEQUILA - IM TEQ GOLD - 1.75 LTR  ( MS-89534 )" u="1"/>
        <s v="ST. BRENDANS IRISH CREAM - IM CREMES - 1.75 LTR  ( MS-68848 )" u="1"/>
        <s v="WHITE HORSE - SCTCH BTL FGN - 750 ML  ( MS-6436 )" u="1"/>
        <s v="BEAMS 8 STAR - BLENDED WHSKY - 1.75 LTR  ( MS-22788 )" u="1"/>
        <s v="CROWN RUSSE (PET) - VODKA 80 PRF - 200 ML  ( MS-35643 )" u="1"/>
        <s v="MARGARITAVILLE GOLD TEQUILA - IM TEQ GOLD - 1.0 LTR  ( MS-89497 )" u="1"/>
        <s v="LA CREMA PINOT NOIR SONOMA COAST - PINOT NOIR - 750 ML  ( MS-479690 )" u="1"/>
        <s v="MOGEN DAVID 20/20 ORANGE JUBILEE FLAVORD - DOM BEVRGE WN - 1.5 LTR  ( MS-812790 )" u="1"/>
        <s v="BAREFOOT RED MOSCATO CALIFORNIA (PET) - RED VARTL OTH - 187 ML  ( MS-442569 )" u="1"/>
        <s v="CHATEAU ST JEAN CABERNET SAUV CALIFORNIA - CABERNET SAUV - 750 ML  ( MS-454797 )" u="1"/>
        <s v="FRANGELICO - IM OTH SPCLTS - 750 ML  ( MS-64996 )" u="1"/>
        <s v="GOLDSCHLAGER CINNAMON SCHNAPPS IMPORTED - IM OTH SPCLTS - 375 ML  ( MS-65065 )" u="1"/>
        <s v="PAUL MASSON CHABLIS AMERICAN - CHABLIS - 5 LTR+  ( MS-598365 )" u="1"/>
        <s v="CARL REH SWEET RED WINE DORNFELDER PFALZ - GERMAN OTHER - 750 ML  ( MS-302220 )" u="1"/>
        <s v="MOGEN DAVID 20/20 PEACHES &amp; CREAM - DOM BEVRGE WN - 750 ML  ( MS-812776 )" u="1"/>
        <s v="LOUIS M MARTINI NAPA VALLEY RESERVE - CABERNET SAUV - 750 ML  ( MS-484295 )" u="1"/>
        <s v="GENTLEMAN JACK 86.5 PROOF LIMITED EDITN - TENN WHISKEY - 1.0 LTR  ( MS-26578 )" u="1"/>
        <s v="FIREBALL CINNAMON WHISKEY 12-10PK SLEEVE - IM OTH SPCLTS - 50 ML  ( MS-65013 )" u="1"/>
        <s v="TAAKA - GIN DOMESTIC - 750 ML  ( MS-32416 )" u="1"/>
        <s v="JIM BEAM APPLE FLAVORED WHISKEY - MISC US WHSKY - 375 ML  ( MS-27782 )" u="1"/>
        <s v="JIM BEAM DOUBLE OAK KENTUCKY STRAIGHT BB - STRT BOURBON - 750 ML  ( MS-19048 )" u="1"/>
        <s v="CRANE LAKE CHARDONNAY CALIFORNIA - CHARDONNAY - 750 ML  ( MS-559150 )" u="1"/>
        <s v="BLUE DIAMOND VODKA (ESTONIA) - VODKA IMPORTD - 750 ML  ( MS-36382 )" u="1"/>
        <s v="OLD CHARTER 8 YEAR - STRT BOURBON - 1.75 LTR  ( MS-20168 )" u="1"/>
        <s v="OLD CHARTER 8 YEAR - STRT BOURBON - 1.75 LTR  ( MS-20169 )" u="1"/>
        <s v="FREAKSHOW RED BLEND LODI - RED BLND/MRTG - 750 ML  ( MS-467812 )" u="1"/>
        <s v="BAREFOOT MERLOT CALFORNIA - MERLOT - 750 ML  ( MS-442575 )" u="1"/>
        <s v="MENAGE A TROIS SILK RED BLEND CALIFORNIA - RED BLND/MRTG - 750 ML  ( MS-485473 )" u="1"/>
        <s v="GORDON'S VODKA (DSS) - SPECIALTY LIQ - 750 ML  ( MS-36186 )" u="1"/>
        <s v="LUNAZUL BLANCO TEQUILA - IM TEQ WHITE - 750 ML  ( MS-88018 )" u="1"/>
        <s v="JACK DANIELS BLACK LABEL - TENN WHISKEY - 200 ML  ( MS-26823 )" u="1"/>
        <s v="RUSSELL'S RESERVE SINGLE BARREL RYE - STRAIGHT RYE - 750 ML  ( MS-27124 )" u="1"/>
        <s v="MOGEN DAVID 20/20 BLUE RASPBERRY - DOM BEVRGE WN - 375 ML  ( MS-812812 )" u="1"/>
        <s v="CIROC APPLE FLAVORED VODKA SPECIALTY - IM OTH SPCLTS - 375 ML  ( MS-64511 )" u="1"/>
        <s v="GLEN ELLEN RESERVE CHARDONNAY CALIFORNIA - CHARDONNAY - 1.5 LTR  ( MS-568105 )" u="1"/>
        <s v="LORD CALVERT - CANDN BTL U S - 1.75 LTR  ( MS-13638 )" u="1"/>
        <s v="JAMESON SELECT RESERVE IRISH WHISKEY - IRISH - 750 ML  ( MS-15667 )" u="1"/>
        <s v="ARISTOCRAT SUPREME WHITE TEQUILA - IM TEQ WHITE - 1.75 LTR  ( MS-87128 )" u="1"/>
        <s v="BOGLE CABERNET SAUVIGNON - CABERNET SAUV - 750 ML  ( MS-445073 )" u="1"/>
        <s v="SUGAR ISLAND COCONUT RUM (CARIBBEAN) - IM RUM OTHER - 750 ML  ( MS-42233 )" u="1"/>
        <s v="WINDSOR CANADIAN BLENDED CANADIAN WHISKY - CANDN BTL U S - 1.75 LTR  ( MS-15248 )" u="1"/>
        <s v="HOCHSTADTER'S SLOW AND LOW ROCK &amp; RYE - SPECIALTY LIQ - 100 ML  ( MS-74737 )" u="1"/>
        <s v="SEAGLASS SANTA BARBARA COUNTY PINOT GRIS - PN GRIS/GRGIO - 750 ML  ( MS-614118 )" u="1"/>
        <s v="RUSSELL'S RESERVE 10YR OLD BOURBON - STRT BOURBON - 750 ML  ( MS-22175 )" u="1"/>
        <s v="CRUZAN WHITE - RUM VIRG ISLS - 1.75 LTR  ( MS-44518 )" u="1"/>
        <s v="BLUE CHAIR BAY PINEAPPLE RUM CREAM - CREMES OTHER - 750 ML  ( MS-80004 )" u="1"/>
        <s v="TWISTED PIG PINOT GRIGIO CALIFORNIA - PN GRIS/GRGIO - 1.5 LTR  ( MS-633396 )" u="1"/>
        <s v="FLORIO SWEET MARSALA - IMP MARSALA - 750 ML  ( MS-92354 )" u="1"/>
        <s v="DECOY RED WINE NAPA VALLEY (MRLT/CB SV) - RED BLND/MRTG - 750 ML  ( MS-460942 )" u="1"/>
        <s v="PINNACLE VODKA (FRANCE) - VODKA IMPORTD - 1.0 LTR  ( MS-35242 )" u="1"/>
        <s v="JACK DANIELS TENNESSEE HONEY W/FLASK - WHISKY SPCLTY - 750 ML  ( MS-693 )" u="1"/>
        <s v="SEAGRAM TWISTED GIN (W/TWIST LIME FLAVR) - OTHER FLA GIN - 375 ML  ( MS-33254 )" u="1"/>
        <s v="LIBERTY CREEK CALIFORNIA WHITE ZINFANDEL - WHT ZINFANDEL - 1.5 LTR  ( MS-664505 )" u="1"/>
        <s v="TAAKA - VODKA OTH PRF - 1.75 LTR  ( MS-41008 )" u="1"/>
        <s v="MARCUS JAMES CABERNET SAUVIGNON SPAIN - SPAIN - 1.5 LTR  ( MS-419111 )" u="1"/>
        <s v="ROBERT MONDAVI PRIVATE SELECTION CALIF - CABERNET SAUV - 1.5 LTR  ( MS-498025 )" u="1"/>
        <s v="COVEY RUN RIESLING JOHANNISBERG - RIESLING - 750 ML  ( MS-558830 )" u="1"/>
        <s v="PATRON CITRONGE MANGO LIQUEUR - IM OTH SPCLTS - 750 ML  ( MS-64832 )" u="1"/>
        <s v="SKYY INFUSIONS CITRUS FLAVORED VODKA - OTHER FL VODK - 750 ML  ( MS-40804 )" u="1"/>
        <s v="BOLS PEACH - OTHER SCHNAPP - 750 ML  ( MS-82556 )" u="1"/>
        <s v="KRIS ARTIST CUVEE DELLE VENEZIE PNT GRG - ITL PIN GRIGO - 750 ML  ( MS-367678 )" u="1"/>
        <s v="JIM BEAM - STRT BOURBON - 750 ML TRV  ( MS-19096 )" u="1"/>
        <s v="BACARDI GRAPEFRUIT FLAVORED RUM - RUM PUER RICO - 750 ML  ( MS-43482 )" u="1"/>
        <s v="BAREFOOT BUBBLE BRUT CUVEE SPARKLING CAL - SPARKLING OTH - 187 ML  ( MS-769002 )" u="1"/>
        <s v="SUTTER HOME WHITE MERLOT (WAS MRLT ROSE) - WHITE MERLOT - 750 ML  ( MS-683340 )" u="1"/>
        <s v="FAMILIA CAMARENA REPOSADO TEQUILA - IM TEQ GOLD - 750 ML  ( MS-89533 )" u="1"/>
        <s v="BACARDI PARTY DRINKS ZOMBIE PET - LW PF CKTL MX - 1.75 LTR  ( MS-56843 )" u="1"/>
        <s v="SEAGRAMS GIN &amp; JUICE (CITRUS) - LW PF CKTL MX - 375 ML  ( MS-63582 )" u="1"/>
        <s v="RIUNITE ROSATO 1/2 PACK - ITL RSTO/BLSH - 750 ML  ( MS-379010 )" u="1"/>
        <s v="JOHNNIE WALKER BLACK - SCTCH BTL FGN - 1.75 LTR  ( MS-5339 )" u="1"/>
        <s v="DECOY PINOT NOIR ANDERSON VALLEY - PINOT NOIR - 750 ML  ( MS-460940 )" u="1"/>
        <s v="COCOBON RED BLEND CALIFORNIA - RED BLND/MRTG - 750 ML  ( MS-456546 )" u="1"/>
        <s v="COOKS IMPERIAL EXTRA DRY - CHMPGNE X DRY - 750 ML  ( MS-744400 )" u="1"/>
        <s v="REVEL STOKE ROASTED PECAN WHISKY - CANDN BTL U S - 750 ML  ( MS-14474 )" u="1"/>
        <s v="CRUZAN 151 VI RUM - RUM VIRG ISLS - 750 ML  ( MS-44426 )" u="1"/>
        <s v="RICHARD'S WILD ROSE RED - DOM BEVRGE WN - 1.0 LTR  ( MS-97723 )" u="1"/>
        <s v="REVEL STOKE ROASTED APPLE WHISKY - CANDN BTL U S - 750 ML  ( MS-14484 )" u="1"/>
        <s v="KIRK AND SWEENEY 12YR DOMINICAN RPBLC RM - IM RUM OTHER - 750 ML  ( MS-42511 )" u="1"/>
        <s v="WILLIAMETTE VALLEY VINEYARDS RIESLING - RIESLING - 750 ML  ( MS-635765 )" u="1"/>
        <s v="CUTTY SARK - SCTCH BTL FGN - 750 ML  ( MS-4796 )" u="1"/>
        <s v="HRM REX-GOLIATH CAB SAV AMERICA - CABERNET SAUV - 1.5 LTR  ( MS-475038 )" u="1"/>
        <s v="CASTILLO WHITE - RUM PUER RICO - 750 ML  ( MS-43386 )" u="1"/>
        <s v="TEQUILA ROSE LIQUEUR - SPECIALTY LIQ - 50 ML  ( MS-65204 )" u="1"/>
        <s v="TURNING LEAF - CABERNET SAUV - 1.5 LTR  ( MS-516805 )" u="1"/>
        <s v="FFC DIAMOND COLLECTION ZINFANDEL - ZINFANDEL - 750 ML  ( MS-467319 )" u="1"/>
        <s v="MACMURRAY RANCH PINOT GRIS - PN GRIS/GRGIO - 750 ML  ( MS-586220 )" u="1"/>
        <s v="MOOBUZZ PINOT NOIR CALIFORNIA - PINOT NOIR - 750 ML  ( MS-489105 )" u="1"/>
        <s v="BACARDI LIMON RUM SPECIALTY - RUM PUER RICO - 750 ML  ( MS-43136 )" u="1"/>
        <s v="GALLO FAMILY VINEYARDS TWIN VLLY CAL NV - PN GRIS/GRGIO - 1.5 LTR  ( MS-568818 )" u="1"/>
        <s v="EFFEN BLOOD ORANGE FLAVORED VODKA - VODKA IMPORTD - 750 ML  ( MS-36468 )" u="1"/>
        <s v="ST SUPERY MOSCATO - DM MSCTL/MSCT - 750 ML  ( MS-626810 )" u="1"/>
        <s v="ABSOLUT CITRON - VODKA IMPORTD - 750 ML  ( MS-34030 )" u="1"/>
        <s v="BOMBAY SAPPHIRE FLASK BOTTLE - GIN IMPORTED - 375 ML  ( MS-28224 )" u="1"/>
        <s v="ANDRE EX DRY - CHMPGNE X DRY - 750 ML  ( MS-741200 )" u="1"/>
        <s v="SUTTER HOME MERLOT (CALIFORNIA) - MERLOT - 750 ML  ( MS-513500 )" u="1"/>
        <s v="BORU ORIGINAL IRISH VODKA - VODKA IMPORTD - 1.75 LTR  ( MS-34183 )" u="1"/>
        <s v="KENDALL-JACKSON VINTNERS RESERVE CB SV - CABERNET SAUV - 750 ML  ( MS-479300 )" u="1"/>
        <s v="BLUEBERRY THRILL SWEET - TABLE OTHER - 750 ML  ( MS-906214 )" u="1"/>
        <s v="HUDSON BABY BOURBON WHISKEY - STRT BOURBON - 750 ML  ( MS-18661 )" u="1"/>
        <s v="HORNITOS PLATA WHITE TEQUILA - IM TEQ WHITE - 1.75 LTR  ( MS-88546 )" u="1"/>
        <s v="KILN SHINE PURE SHINE - SPECIALTY LIQ - 750 ML  ( MS-75199 )" u="1"/>
        <s v="RUFFINO RED - ITL CHIANTI - 750 ML  ( MS-343805 )" u="1"/>
        <s v="PATRON GLD&amp;SLVR PACKS:20/3PKS &amp; 10/6PKS - IM TEQ GOLD - 50 ML  ( MS-3526 )" u="1"/>
        <s v="CIROC SNAP FROST VODKA - VODKA IMPORTD - 1.75 LTR  ( MS-34201 )" u="1"/>
        <s v="DONA SOL CALIFORNIA CHARDONNAY - CHARDONNAY - 1.5 LTR  ( MS-561855 )" u="1"/>
        <s v="MEIOMI CHARDONNAY SONOMA/MNTRY/SNTA BARB - CHARDONNAY - 750 ML  ( MS-588531 )" u="1"/>
        <s v="CLOSET FREAK MOSCATO CALIFORNIA - WHT VARTL OTH - 750 ML  ( MS-456533 )" u="1"/>
        <s v="MALIBU WITH NON ALCOHOLIC MIXER - IM RUM OTHER - 1.75 LTR  ( MS-1838 )" u="1"/>
        <s v="CLINE CASHMERE BLACK RED BLEND CAL - RED BLND/MRTG - 750 ML  ( MS-456483 )" u="1"/>
        <s v="BOTA BOX PINOT NOIR CHILE - CHLE OTHR RED - 3.0 LTR  ( MS-403296 )" u="1"/>
        <s v="CRANE LAKE CALIFORNIA SAUVIGNON BLANC - SAV BL/FME BL - 750 ML  ( MS-559160 )" u="1"/>
        <s v="JIM BEAM WITH GLASSWARE - STRT BOURBON - 750 ML  ( MS-434 )" u="1"/>
        <s v="CATHEAD VODKA - VODKA 80 PRF - 200 ML  ( MS-35760 )" u="1"/>
        <s v="JOSE CUERVO TRADICIONAL SILVER EDITION - IM TEQ WHITE - 750 ML  ( MS-87416 )" u="1"/>
        <s v="MARTINI AND ROSSI PROSECCO FRIZZANTE - ITL SPARKLING - 750 ML  ( MS-729201 )" u="1"/>
        <s v="STEMMARI PINOT GRIGIO SICILY - ITL PIN GRIGO - 750 ML  ( MS-361782 )" u="1"/>
        <s v="COURVOISIER V S - IM COGNAC - 1.75 LTR  ( MS-47788 )" u="1"/>
        <s v="EVAN WILLIAMS EGG NOG - LW PF CKTL MX - 750 ML  ( MS-59100 )" u="1"/>
        <s v="BELLE AMBIANCE PINOT GRIGIO CALIFORNIA - PN GRIS/GRGIO - 750 ML  ( MS-546234 )" u="1"/>
        <s v="COSENTINO THE ZIN ZINFANDEL LODI - ZINFANDEL - 750 ML  ( MS-458804 )" u="1"/>
        <s v="EVAN WILLIAMS GREEN LABEL - STRT BOURBON - 750 ML  ( MS-18046 )" u="1"/>
        <s v="WILLIAM HILL EST PINOT NOIR CENTRAL CST - PINOT NOIR - 750 ML  ( MS-523005 )" u="1"/>
        <s v="PERRIN RESERVE WHITE - FRENCH RHONE - 750 ML  ( MS-290910 )" u="1"/>
        <s v="FAMOUS GROUSE - SCTCH BTL FGN - 750 ML  ( MS-4936 )" u="1"/>
        <s v="FERRARI-CARANO SIENA SANGIOVESE - RED VARTL OTH - 750 ML  ( MS-464550 )" u="1"/>
        <s v="DOUBLE CROSS VODKA SLOVAK REPUBLIC - VODKA IMPORTD - 750 ML  ( MS-34065 )" u="1"/>
        <s v="KRAKEN BLACK SPICED RUM - RUM U S - 50 ML  ( MS-46502 )" u="1"/>
        <s v="ADMIRAL NELSON'S SPICED RUM - RUM PUER RICO - 1.75 LTR  ( MS-43028 )" u="1"/>
        <s v="BURNETT'S WHIPPED CREAM FLAVORED VODKA - OTHER FL VODK - 750 ML  ( MS-42031 )" u="1"/>
        <s v="CUERVO AUTHENTIC LIGHT MARGARITA CLS LME - LW PF CKTL MX - 1.75 LTR  ( MS-58872 )" u="1"/>
        <s v="CRYSTAL HEAD/STAINLESS STL SHAKER&amp;STRAIN - VODKA IMPORTD - 750 ML  ( MS-314 )" u="1"/>
        <s v="SKYY - VODKA 80 PRF - 50 ML  ( MS-37982 )" u="1"/>
        <s v="SUTTER HOME MOSCATO CALIFORNIA - WHT VARTL OTH - 1.5 LTR  ( MS-629305 )" u="1"/>
        <s v="CAVIT CHARDONNAY WHITE TRENTINO - ITALIAN OTHER - 1.5 LTR  ( MS-355605 )" u="1"/>
        <s v="ABSOLUT - VODKA IMPORTD - 50 ML  ( MS-34001 )" u="1"/>
        <s v="ZONIN PROSECCO SPARKLING OLIVE GARDEN - ITL SPARKLING - 750 ML  ( MS-737350 )" u="1"/>
        <s v="CROWN ROYAL REGAL APPLE FLAVORED WHISKEY - CANDN BTL CAN - 375 ML  ( MS-10805 )" u="1"/>
        <s v="JACK DANIELS TENNESSEE HONEY LIQUEUR - WHISKY SPCLTY - 375 ML  ( MS-86669 )" u="1"/>
        <s v="THUNDERBIRD CITRUS - DOM BEVRGE WN - 750 ML  ( MS-97867 )" u="1"/>
        <s v="REDWOOD CREEK - PINOT NOIR - 1.5 LTR  ( MS-499257 )" u="1"/>
        <s v="FAMILIA CAMARENA SILVER TEQUILA - IM TEQ WHITE - 375 ML  ( MS-87642 )" u="1"/>
        <s v="CHATEAU ST JEAN PINOT NOIR CALIFORNIA - PINOT NOIR - 750 ML  ( MS-454767 )" u="1"/>
        <s v="STOLICHNAYA 80P W/2-ROCK GLASSES - VODKA IMPORTD - 750 ML  ( MS-101 )" u="1"/>
        <s v="HIJOS DE VILLA REPOSADO (PISTOL GLASS) - IM TEQ GOLD - 750 ML  ( MS-89432 )" u="1"/>
        <s v="EZRA BROOKS BOURBON CREAM - CREMES OTHER - 750 ML  ( MS-80130 )" u="1"/>
        <s v="HIGHLAND PARK 12YR VIKING HONOUR SNG MLT - SCTCH BTL FGN - 750 ML  ( MS-5247 )" u="1"/>
        <s v="BAYOU BLUSH - BLUSH - 750 ML  ( MS-955212 )" u="1"/>
        <s v="RICHARD'S WILD ROSE RED - DOM BEVRGE WN - 1.5 LTR  ( MS-97726 )" u="1"/>
        <s v="ST SUPERY CHARDONNAY OAK FREE NAPA VALLY - CHARDONNAY - 750 ML  ( MS-626814 )" u="1"/>
        <s v="CHILA ORCHATA CINNAMON CREAM RUM(RUM BS) - SPECIALTY LIQ - 750 ML  ( MS-73140 )" u="1"/>
        <s v="TOASTED HEAD MERLOT - MERLOT - 750 ML  ( MS-499750 )" u="1"/>
        <s v="CLICQUOT PONSARDIN BRUT YELLOW LABEL NV - FR CHAMPAGNE - 750 ML  ( MS-704050 )" u="1"/>
        <s v="RED EYE LOUIE'S VODQUILA - SPECIALTY LIQ - 750 ML  ( MS-77599 )" u="1"/>
        <s v="BULLEIT STRAIGHT BOURBON 90 PROOF - STRT BOURBON - 200 ML  ( MS-17083 )" u="1"/>
        <s v="DOBRA - VODKA 80 PRF - 750 ML  ( MS-35816 )" u="1"/>
        <s v="NEW AMSTERDAM LEMON FLAVORED VODKA - OTHER FL VODK - 750 ML  ( MS-39725 )" u="1"/>
        <s v="SUNTORY MIDORI MELON - IM OTH SPCLTS - 750 ML  ( MS-67006 )" u="1"/>
        <s v="J LOHR RIVERSTONE CHARDONNAY ESTATES - CHARDONNAY - 750 ML  ( MS-578900 )" u="1"/>
        <s v="BARTON - VODKA 80 PRF - 1.75 LTR  ( MS-35318 )" u="1"/>
        <s v="GUNSIGHT ROCK CABERNET SAUV PASO ROBLES - CABERNET SAUV - 750 ML  ( MS-472320 )" u="1"/>
        <s v="FETZER CHARDONNAY CALIFORNIA - CHARDONNAY - 750 ML  ( MS-633784 )" u="1"/>
        <s v="CIROC APPLE FLAVORED VODKA SPECIALTY - IM OTH SPCLTS - 50 ML  ( MS-64509 )" u="1"/>
        <s v="FOUR ROSES KENTUCKY STRAIGHT BOURBON - STRT BOURBON - 1.75 LTR  ( MS-18351 )" u="1"/>
        <s v="TAAKA - VODKA 1OO PRF - 750 ML  ( MS-39886 )" u="1"/>
        <s v="PIGHIN PINOT GRIGIO - ITL PIN GRIGO - 750 ML  ( MS-375060 )" u="1"/>
        <s v="TISDALE WHITE ZINFANDEL CALIFORNIA - WHT ZINFANDEL - 750 ML  ( MS-684750 )" u="1"/>
        <s v="BALLATORE MOSCATO ROSE SPARKLING - SPARKLING OTH - 750 ML  ( MS-768955 )" u="1"/>
        <s v="GREY GOOSE VX (VODKA &amp; COGNAC) - IM OTH SPCLTS - 750 ML  ( MS-65109 )" u="1"/>
        <s v="YELLOW TAIL BIG BOLD RED SE AUSTRALIA - AUST OTHR RED - 1.5 LTR  ( MS-429953 )" u="1"/>
        <s v="DRUMSHANBO GUNPOWDER IRISH GIN - GIN IMPORTED - 750 ML  ( MS-28465 )" u="1"/>
        <s v="APOTHIC WINEMAKER'S BLND:CHRD/RSLNG/MSCT - WHT BLND/MRTG - 750 ML  ( MS-543400 )" u="1"/>
        <s v="MCCORMICK LIGHT - RUM VIRG ISLS - 1.75 LTR  ( MS-44838 )" u="1"/>
        <s v="BERINGER FOUNDERS' ESTATE CHARDONNAY - CHARDONNAY - 1.5 LTR  ( MS-548202 )" u="1"/>
        <s v="MAKER'S MARK&amp; MAKER'S 46 CO-PACK - STRT BOURBON - 375 ML  ( MS-457 )" u="1"/>
        <s v="JACOB'S CREEK CABERNET SAUVIGNON RESERVE - AUST CAB SAUV - 750 ML  ( MS-420403 )" u="1"/>
        <s v="TOM GORE CABERNET SAUVIGNON CALIFORNIA - CABERNET SAUV - 750 ML  ( MS-515954 )" u="1"/>
        <s v="JIM BEAM DEVIL'S CUT KY STRAIGHT BOURBON - STRT BOURBON - 750 ML  ( MS-19112 )" u="1"/>
        <s v="ROMBAUER CARNEROS CHARDONNAY - CHARDONNAY - 750 ML  ( MS-610081 )" u="1"/>
        <s v="COPPER RIDGE CHARDONNAY - CHARDONNAY - 1.5 LTR  ( MS-568832 )" u="1"/>
        <s v="SHO CHIKU BAI NIGORI DOMESTIC SAKE - DOMESTIC SAKE - 375 ML  ( MS-97858 )" u="1"/>
        <s v="SEAGLASS SAUVIGNON BLANC SANTA BARBARA - SAV BL/FME BL - 750 ML  ( MS-614116 )" u="1"/>
        <s v="BAREFOOT CELLARS RED MOSCATO CALIFORNIA - RED VARTL OTH - 1.5 LTR  ( MS-442563 )" u="1"/>
        <s v="CHI-CHI'S GOLD MARGARITA - LW PF CKTL MX - 1.75 LTR  ( MS-57125 )" u="1"/>
        <s v="CIROC RED BERRY FLAVORED VODKA SPECIALTY - IM OTH SPCLTS - 750 ML  ( MS-64755 )" u="1"/>
        <s v="ARTIST VODKA - VODKA 80 PRF - 750 ML  ( MS-36228 )" u="1"/>
        <s v="SEAGRAM'S CROWN ROYAL - CANDN BTL CAN - 750 ML  ( MS-11296 )" u="1"/>
        <s v="STORYPOINT CABERNET SAUVIGNON CALIFORNIA - CABERNET SAUV - 750 ML  ( MS-512640 )" u="1"/>
        <s v="BUZZBALLZ FORBIDDEN APPLE - COCKTL OTHER - 200 ML  ( MS-57082 )" u="1"/>
        <s v="360 VODKA - VODKA 80 PRF - 1.75 LTR  ( MS-38170 )" u="1"/>
        <s v="RUMPLE MINZE PEPPERMINT SCHNAPPS - IM OTH SPCLTS - 375 ML  ( MS-69945 )" u="1"/>
        <s v="JACK DANIELS RED DOG SALOON TENN SR MASH - TENN WHISKEY - 750 ML  ( MS-26888 )" u="1"/>
        <s v="PRALINE SPECIALTY LIQUEUR (PECAN) - SPECIALTY LIQ - 750 ML  ( MS-74486 )" u="1"/>
        <s v="TAAKA - VODKA 80 PRF - 100 ML  ( MS-38069 )" u="1"/>
        <s v="PRECIOUS VODKA (DIAMOND BOTTLE) - VODKA IMPORTD - 750 ML  ( MS-36542 )" u="1"/>
        <s v="TAAKA - VODKA 1OO PRF - 1.0 LTR  ( MS-39887 )" u="1"/>
        <s v="ERATH ERATH VINEYARDS PINOT NOIR - PINOT NOIR - 750 ML  ( MS-479350 )" u="1"/>
        <s v="GREY GOOSE CHERRY NOIR FLAVORED VODKA - VODKA IMPORTD - 375 ML  ( MS-35933 )" u="1"/>
        <s v="SMIRNOFF WATERMELON FLAVORED (DSS) - SPECIALTY LIQ - 375 ML  ( MS-77851 )" u="1"/>
        <s v="TAAKA PINK LEMONADE FLAVORED VODKA - OTHER FL VODK - 750 ML  ( MS-41785 )" u="1"/>
        <s v="MALIBU RUM PUNCH COCKTAIL POUCH R-T-S - LW PF CKTL MX - 1.75 LTR  ( MS-62387 )" u="1"/>
        <s v="BERINGER FOUNDERS' ESTATE MERLOT - MERLOT - 750 ML  ( MS-444110 )" u="1"/>
        <s v="CHATEAU D'ESCLANS ROSE WHISPERING ANGEL - FRENCH ROSE - 750 ML  ( MS-275090 )" u="1"/>
        <s v="SOUVERAIN ALEXANDER VALLEY SAUV BLANC - SAV BL/FME BL - 750 ML  ( MS-619470 )" u="1"/>
        <s v="REMY PANNIER ROSE D'ANJOU - FRENCH ROSE - 750 ML  ( MS-293250 )" u="1"/>
        <s v="WODKA VODKA POLISH VODKA - VODKA IMPORTD - 1.0 LTR  ( MS-35902 )" u="1"/>
        <s v="CAZADORES REPOSADO TEQUILA W/3SHOT GLSES - IM TEQ GOLD - 750 ML  ( MS-100262 )" u="1"/>
        <s v="ST HUBERTS THE STAG CAB SAUV NORTH COAST - CABERNET SAUV - 750 ML  ( MS-510536 )" u="1"/>
        <s v="SPEYBURN 10 YEAR SCOTCH BOTTLED SCOTLAND - SCTCH BTL FGN - 750 ML  ( MS-6105 )" u="1"/>
        <s v="CHIVAS REGAL 12YR W/2 ROCK GLASSES - SCTCH BTL FGN - 750 ML  ( MS-1051 )" u="1"/>
        <s v="BURNETT'S VANILLA FLAVORED VODKA - OTHER FL VODK - 750 ML  ( MS-41340 )" u="1"/>
        <s v="OLMECA ALTOS PLATA 100% DE AGAVE TEQUILA - IM TEQ WHITE - 375 ML  ( MS-88185 )" u="1"/>
        <s v="DIESEL - ALCOHOL - 1.0 LTR  ( MS-41827 )" u="1"/>
        <s v="GUENOC PINOT NOIR CALIFORNIA - PINOT NOIR - 750 ML  ( MS-472188 )" u="1"/>
        <s v="GORDON'S - GIN DOMESTIC - 1.75 LTR  ( MS-30318 )" u="1"/>
        <s v="CONCHA Y TORO FRONTERA SAUVIGNON BLANC - CHLE OTHR WHT - 1.5 LTR  ( MS-407205 )" u="1"/>
        <s v="GENTLEMAN JACK W/STAINLESS STEEL CUP - TENN WHISKEY - 750 ML  ( MS-100417 )" u="1"/>
        <s v="BLUE ICE POTATO VODKA - VODKA 80 PRF - 1.75 LTR  ( MS-35358 )" u="1"/>
        <s v="EPIC VODKA - VODKA 80 PRF - 750 ML  ( MS-35870 )" u="1"/>
        <s v="HIRAM WALKER - PPMNT SCHNPPS - 1.0 LTR  ( MS-80807 )" u="1"/>
        <s v="CAPTAIN MORGAN LONG ISLAND ICED TEA RTD - LW PF CKTL MX - 1.75 LTR  ( MS-58801 )" u="1"/>
        <s v="CAVIT TRENTINO MERLOT - ITALIAN OTHER - 1.5 LTR  ( MS-355702 )" u="1"/>
        <s v="BACARDI DRAGON BERRY FLAVORED RUM - RUM PUER RICO - 750 ML  ( MS-43051 )" u="1"/>
        <s v="CLYDE MAY'S STRAIGHT BOURBON 92 PROOF - STRT BOURBON - 750 ML  ( MS-17520 )" u="1"/>
        <s v="LEESE-FITCH CHARDONNAY CALIFORNIA - CHARDONNAY - 750 ML  ( MS-583650 )" u="1"/>
        <s v="CORBETT CANYON (WAS COASTAL CLASSIC) - CHARDONNAY - 1.5 LTR  ( MS-558773 )" u="1"/>
        <s v="CHRISTIAN BROTHERS VSOP BRANDY - GRAPE BRANDY - 750 ML  ( MS-52186 )" u="1"/>
        <s v="TWO FINGERS - IM TEQ WHITE - 750 ML  ( MS-88796 )" u="1"/>
        <s v="MURPHY-GOODE CABERNET SAUVIGNON - CABERNET SAUV - 750 ML  ( MS-489385 )" u="1"/>
        <s v="MEROTTO COLBELO EXTRA DRY PROSECCO DOCG - ITL SPARKLING - 750 ML  ( MS-729375 )" u="1"/>
        <s v="HIGH DEF RIESLING - GRM MOSELLE - 750 ML  ( MS-304900 )" u="1"/>
        <s v="BERINGER CALIFORNIA COLLECTION CHARDONNY - CHARDONNAY - 750 ML  ( MS-548561 )" u="1"/>
        <s v="GREY GOOSE IMPORTED VODKA - VODKA IMPORTD - 750 ML  ( MS-34433 )" u="1"/>
        <s v="BACARDI COCO FLAVORED RUM - RUM PUER RICO - 750 ML  ( MS-43086 )" u="1"/>
        <s v="MALIBU ISLAND MELON FLAVORED RUM* - IM RUM OTHER - 750 ML  ( MS-42723 )" u="1"/>
        <s v="DEKUYPER PEACHTREE SCHNAPPS - OTHER SCHNAPP - 750 ML TRV  ( MS-82840 )" u="1"/>
        <s v="MIDNIGHT MOON CAROLINA MOONSHINE - SPECIALTY LIQ - 750 ML  ( MS-76032 )" u="1"/>
        <s v="ESTANCIA CHARDONNAY MONTEREY PINNACLES - CHARDONNAY - 750 ML  ( MS-562810 )" u="1"/>
        <s v="JOSE CUERVO ESP SILVER/1L JC MARGARTA MX - IM TEQ WHITE - 750 ML  ( MS-643 )" u="1"/>
        <s v="CAPTAIN MORGAN APPLE SMASH (PET) - SPECIALTY LIQ - 50 ML  ( MS-72903 )" u="1"/>
        <s v="JAGERMEISTER MINIMEISTER LIQUEUR - IM OTH SPCLTS - 200 ML  ( MS-65259 )" u="1"/>
        <s v="CAPTAIN MORGAN ORIGINAL SPICED - RUM VIRG ISLS - 750 ML  ( MS-43336 )" u="1"/>
        <s v="BLACK BOX PNT GRIGIO CALIFORNIA BOX WINE - PN GRIS/GRGIO - 3.0 LTR  ( MS-547125 )" u="1"/>
        <s v="PINNACLE VODKA (FRANCE) - VODKA IMPORTD - 750 ML  ( MS-34579 )" u="1"/>
        <s v="ORLANDO WINES JACOB'S CREEK CABERNT SAUV - AUST CAB SAUV - 750 ML  ( MS-420430 )" u="1"/>
        <s v="KIRK AND SWEENEY 18YR DOMINICAN RPBLC RM - IM RUM OTHER - 750 ML  ( MS-43590 )" u="1"/>
        <s v="GODIVA CHOCOLATE LIQUEUR - SPECIALTY LIQ - 750 ML  ( MS-74086 )" u="1"/>
        <s v="MEZZACORONA PINOT GRIGIO - ITL PIN GRIGO - 1.5 LTR  ( MS-370188 )" u="1"/>
        <s v="MOGEN DAVID 20/20 BANANA RED - DOM BEVRGE WN - 375 ML  ( MS-812770 )" u="1"/>
        <s v="BLACK VELVET - CANDN BTL U S - 375 ML  ( MS-11774 )" u="1"/>
        <s v="RYAN'S ORIGINAL CREME - CREMES OTHER - 1.75 LTR  ( MS-80458 )" u="1"/>
        <s v="GLENLIVET - SCTCH BTL FGN - 375 ML  ( MS-5034 )" u="1"/>
        <s v="WILD TURKEY AMERICAN HONEY STING - SPECIALTY LIQ - 750 ML  ( MS-77768 )" u="1"/>
        <s v="BAREFOOT REFRESH SUMMER RED SPRITZER CAL - FRUIT OTHER - 750 ML  ( MS-443278 )" u="1"/>
        <s v="YELLOW TAIL MERLOT - AUST MERLOT - 1.5 LTR  ( MS-429975 )" u="1"/>
        <s v="GALLO FAMILY VINEYARDS SWEET APPLE - FRUIT OTHER - 750 ML  ( MS-810558 )" u="1"/>
        <s v="JAMESON CASKMATES STOUT EDITION IRISH - IRISH - 750 ML  ( MS-15658 )" u="1"/>
        <s v="OLD SOUTH NOBLE SEMI-SWEET - WHT VARTL OTH - 750 ML  ( MS-955252 )" u="1"/>
        <s v="AGAVERO ORANGE TEQUILA LIQUEUR - IM OTH SPCLTS - 750 ML  ( MS-64098 )" u="1"/>
        <s v="BLU-DACIOUS KAMIKAZE - SPECIALTY LIQ - 375 ML  ( MS-72448 )" u="1"/>
        <s v="MAESTRO DOBEL DIAMANTE REPOSADO W/DRUM - IM TEQ GOLD - 750 ML  ( MS-241 )" u="1"/>
        <s v="BACARDI GOLD DARK RUM - RUM PUER RICO - 200 ML  ( MS-43033 )" u="1"/>
        <s v="PATRON SILVER W/CANVAS COOLER TOTE BAG - IM TEQ WHITE - 1.75 LTR  ( MS-513 )" u="1"/>
        <s v="CIROC SNAP FROST VODKA - VODKA IMPORTD - 1.0 LTR  ( MS-36870 )" u="1"/>
        <s v="COURVOISIER V S - IM COGNAC - 375 ML  ( MS-47785 )" u="1"/>
        <s v="SVEDKA STRAWBERRY LEMONADE FLAVORED VOD - VODKA IMPORTD - 750 ML  ( MS-33663 )" u="1"/>
        <s v="EFFEN BLACK CHERRY/VANILLA FLAVORED VDKA - VODKA IMPORTD - 750 ML  ( MS-34189 )" u="1"/>
        <s v="ABSENTE (ANISE) - IM OTH SPCLTS - 750 ML  ( MS-64000 )" u="1"/>
        <s v="SKINNYGIRL WHITE CRANBERRY COSMO - LW PF CKTL MX - 750 ML  ( MS-63354 )" u="1"/>
        <s v="SEBASTIANI SONOMA COUNTY (WAS CASK) - CHARDONNAY - 750 ML  ( MS-614525 )" u="1"/>
        <s v="BAREFOOT BUBBLY PINK MOSCATO SPARKLING - SPARKLING OTH - 750 ML  ( MS-769008 )" u="1"/>
        <s v="HIGHLAND MIST - SCOTCH BTL US - 1.0 LTR  ( MS-8047 )" u="1"/>
        <s v="FULTON'S HARVEST PUMPKIN PIE CREAM LIQ - CREMES OTHER - 750 ML  ( MS-80145 )" u="1"/>
        <s v="STAGS' LEAP WINERY PETITE SIRAH - RED VARTL OTH - 750 ML  ( MS-510920 )" u="1"/>
        <s v="MONDAVI CK CABERNET SAUVIGNON - CABERNET SAUV - 750 ML  ( MS-486825 )" u="1"/>
        <s v="BAILEYS ORIGINAL IRISH CREAM LIQUEUR - IM CREMES - 1.0 LTR  ( MS-68037 )" u="1"/>
        <s v="RICHARD'S WILD IRISH ROSE WHITE - DOM BEVRGE WN - 750 ML  ( MS-97764 )" u="1"/>
        <s v="MURPHY-GOODE FUME BLANC - SAV BL/FME BL - 750 ML  ( MS-591865 )" u="1"/>
        <s v="PAUL MASSON GRANDE AMBER PEACH FL BRANDY - PEACH FL BRNY - 750 ML  ( MS-56196 )" u="1"/>
        <s v="JAGERMEISTER - IM OTH SPCLTS - 50 ML  ( MS-65251 )" u="1"/>
        <s v="E &amp; J - GRAPE BRANDY - 200 ML  ( MS-52593 )" u="1"/>
        <s v="CAVIT COLLECTION MOSCATO PROVENCIA D PVA - ITALIAN OTHER - 1.5 LTR  ( MS-355618 )" u="1"/>
        <s v="EVERCLEAR ALCOHOL - ALCOHOL - 375 ML  ( MS-41834 )" u="1"/>
        <s v="MCCORMICK LIGHT - RUM VIRG ISLS - 1.0 LTR  ( MS-44827 )" u="1"/>
        <s v="REDTREE MOSCATO CALIFORNIA - DM MSCTL/MSCT - 750 ML  ( MS-608749 )" u="1"/>
        <s v="RUFFINO RISERVA DUCALE - ITL CHIANTI - 750 ML  ( MS-343600 )" u="1"/>
        <s v="BEAMS 8 STAR - BLENDED WHSKY - 1.0 LTR  ( MS-22787 )" u="1"/>
        <s v="OAKHEART ORIGINAL SPICED RUM - RUM PUER RICO - 750 ML  ( MS-43205 )" u="1"/>
        <s v="AVIATION AMERICAN BATCH DISTILLED GIN - GIN DOMESTIC - 750 ML  ( MS-29119 )" u="1"/>
        <s v="YELLOW TAIL SHIRAZ/GRENACHE - AUST SHZ BLND - 1.5 LTR  ( MS-430010 )" u="1"/>
        <s v="ZOLO CABERNET SAUVIGNON MENDOZA - ARGT CAB SAUV - 750 ML  ( MS-430100 )" u="1"/>
        <s v="WILLAMETTE VALLEY VINEYARDS PINOT GRIS - PN GRIS/GRGIO - 750 ML  ( MS-638005 )" u="1"/>
        <s v="THE PATH MERLOT CALIFORNIA - MERLOT - 750 ML  ( MS-515793 )" u="1"/>
        <s v="DUCKHORN SAUVIGNON BLANC NAPA VALLEY - SAV BL/FME BL - 750 ML  ( MS-562287 )" u="1"/>
        <s v="SOUTHERN COMFORT W/2-ROCK GLS&amp;2-WHSK STN - MISC US WHSKY - 750 ML  ( MS-100229 )" u="1"/>
        <s v="ALA BAMA SLAMA GRAIN NEUTRAL SPRT BASED - SPECIALTY LIQ - 375 ML  ( MS-71529 )" u="1"/>
        <s v="BACARDI PARTY DRINKS BAHAMA MAMA - LW PF CKTL MX - 750 ML  ( MS-56851 )" u="1"/>
        <s v="BELLE AMBIANCE CHARDONNAY CALIFORNIA - CHARDONNAY - 750 ML  ( MS-546232 )" u="1"/>
        <s v="FAT BASTARD CHARDONNAY FRENCH WHITE - FRENCH OTHER - 750 ML  ( MS-267720 )" u="1"/>
        <s v="CAVIT COLLECTION PINOT NOIR DELLE VENZIE - ITALIAN OTHER - 1.5 LTR  ( MS-355755 )" u="1"/>
        <s v="CONO SUR PINOT NOIR CENTRAL VALLEY - CHLE OTHR RED - 750 ML  ( MS-407489 )" u="1"/>
        <s v="MR BOSTON SOUR APPLE SCHNAPPS - OTHER SCHNAPP - 1.0 LTR  ( MS-84367 )" u="1"/>
        <s v="CAVIT PINOT GRIGIO - ITL PIN GRIGO - 187 ML  ( MS-355807 )" u="1"/>
        <s v="WOODBRIDGE BY ROBERT MONDAVI MERLOT - MERLOT - 1.5 LTR  ( MS-498120 )" u="1"/>
        <s v="CUERVO AUTHENTIC LIME MARGARITAS - LW PF CKTL MX - 375 ML  ( MS-58837 )" u="1"/>
        <s v="SAGAMORE SPIRIT 83PRF STRAIGHT RYE WHSKY - STRAIGHT RYE - 750 ML  ( MS-27162 )" u="1"/>
        <s v="CLINE ANCIENT VINES ZINFANDEL CALIFORNIA - ZINFANDEL - 750 ML  ( MS-456490 )" u="1"/>
        <s v="CHRISTIAN BROTHERS VSOP BRANDY - GRAPE BRANDY - 375 ML  ( MS-52184 )" u="1"/>
        <s v="CHIVAS REGAL - SCTCH BTL FGN - 200 ML  ( MS-4712 )" u="1"/>
        <s v="ROBERT MONDAVI WOODBRIDGE CALIFORNIA - CHARDONNAY - 187 ML  ( MS-606292 )" u="1"/>
        <s v="SINCERELY SAUVIGNON BLANC WESTERN CAPE - SOUTH AFRICA - 750 ML  ( MS-424361 )" u="1"/>
        <s v="SEAGRAMS V O - CANDN BTL CAN - 200 ML  ( MS-11343 )" u="1"/>
        <s v="MONTEBELLO LONG ISLAND ICE TEA - LW PF CKTL MX - 200 ML  ( MS-62113 )" u="1"/>
        <s v="YELLOW TAIL TREE-FREE CHARDONNAY - AUST CHARDNNY - 1.5 LTR  ( MS-429986 )" u="1"/>
        <s v="STOLICHNAYA VANIL FLAVORED VODKA - VODKA IMPORTD - 750 ML  ( MS-34880 )" u="1"/>
        <s v="LIVINGSTON CELLARS WHITE ZINFANDEL - WHT ZINFANDEL - 3.0 LTR  ( MS-656942 )" u="1"/>
        <s v="TEQUILA ROSE LIQUEUR - SPECIALTY LIQ - 375 ML  ( MS-65209 )" u="1"/>
        <s v="ALIZE RED PASSION - IM OTH SPCLTS - 375 ML  ( MS-64068 )" u="1"/>
        <s v="BUSHMILLS IRISH - IRISH - 750 ML  ( MS-15776 )" u="1"/>
        <s v="SIMPLY NAKED UNOAKED PINOT GRIGIO CALIF - PN GRIS/GRGIO - 750 ML  ( MS-617507 )" u="1"/>
        <s v="JACK DANIELS TENNESSEE FIRE LIQUEUR - WHISKY SPCLTY - 1.0 LTR  ( MS-86693 )" u="1"/>
        <s v="GABBIANO PINOT GRIGIO - ITL PIN GRIGO - 750 ML  ( MS-365780 )" u="1"/>
        <s v="EL JIMADOR ANEJO TEQUILA - IM TEQ GOLD - 750 ML  ( MS-89274 )" u="1"/>
        <s v="HENNESSY PRIVILEGE VSOP - IM COGNAC - 750 ML  ( MS-48164 )" u="1"/>
        <s v="FRANZIA VINTNER SELECT CHARDONNAY - CHARDONNAY - 1.5 LTR  ( MS-566504 )" u="1"/>
        <s v="MIDNIGHT MOON MOONSHINE BLUEBERRY - SPECIALTY LIQ - 750 ML  ( MS-76044 )" u="1"/>
        <s v="SMIRNOFF WATERMELON FLAVORED (DSS) - SPECIALTY LIQ - 750 ML  ( MS-77852 )" u="1"/>
        <s v="BEEFEATER - GIN IMPORTED - 1.75 LTR  ( MS-28088 )" u="1"/>
        <s v="PINNACLE CHOCO WHIPPED(CRM&amp;CH) FL VD DSS - IM OTH SPCLTS - 750 ML  ( MS-35743 )" u="1"/>
        <s v="GABBIANO CHIANTI CLASSICO - ITL CHIANTI - 750 ML  ( MS-342170 )" u="1"/>
        <s v="PAUL MASSON GRANDE AMBER PEACH FL BRANDY - PEACH FL BRNY - 50 ML  ( MS-56194 )" u="1"/>
        <s v="CIROC FRENCH VANILLA FLV VODKA SPECIALTY - IM OTH SPCLTS - 50 ML  ( MS-64919 )" u="1"/>
        <s v="19 CRIMES THE WARDEN RED WINE SE AUST - AUST OTHR RED - 750 ML  ( MS-419953 )" u="1"/>
        <s v="TARANTULA BLUE MARGARITA R-T-D (PET) - LW PF CKTL MX - 1.75 LTR  ( MS-63762 )" u="1"/>
        <s v="JAMESON - IRISH - 50 ML  ( MS-15621 )" u="1"/>
        <s v="LAPHROAIG SINGLE MALT - SCTCH BTL FGN - 750 ML  ( MS-5445 )" u="1"/>
        <s v="GENTLEMAN JACK - TENN WHISKEY - 1.75 LTR  ( MS-26589 )" u="1"/>
        <s v="COLUMBIA WINERY CABERNET SAUVIGNON - CABERNET SAUV - 750 ML  ( MS-457610 )" u="1"/>
        <s v="BEAUJOLAIS VILLAGES JADOT - FR BURGUNDY - 750 ML  ( MS-252530 )" u="1"/>
        <s v="STAG'S LEAP WN CLR KARIA CHRD NAPA VALLY - CHARDONNAY - 750 ML  ( MS-627275 )" u="1"/>
        <s v="BELVEDERE POLISH VODKA - VODKA IMPORTD - 750 ML  ( MS-34155 )" u="1"/>
        <s v="PIPER SONOMA BRUT - CHMPAGNE BRUT - 750 ML  ( MS-757205 )" u="1"/>
        <s v="SOUTHERN COMFORT 70 (WAS 76 PROOF) - MISC US WHSKY - 1.75 LTR  ( MS-86888 )" u="1"/>
        <s v="OLE SMOKY TENN MNSH HUNCH PUNCH LGHT 80P - WHISKY SPCLTY - 750 ML  ( MS-86751 )" u="1"/>
        <s v="CROWN ROYAL REGAL APPLE FLAVORED WHISKEY - CANDN BTL CAN - 1.0 LTR  ( MS-10808 )" u="1"/>
        <s v="REMY MARTIN VSOP/MATT W MOORE LTM ED BTL - IM COGNAC - 750 ML  ( MS-100405 )" u="1"/>
        <s v="PATRON SILVER W/MUGS - IM TEQ WHITE - 1.75 LTR  ( MS-513 )" u="1"/>
        <s v="TANQUERAY NO. TEN - GIN IMPORTED - 750 ML  ( MS-28886 )" u="1"/>
        <s v="CHATEAU STE MICHELLE HORSE HEAVEN SV BL - SAV BL/FME BL - 750 ML  ( MS-625641 )" u="1"/>
        <s v="EXCLUSIV 6 ROSE FLAVORED VODKA MOLDOVA - VODKA IMPORTD - 750 ML  ( MS-33729 )" u="1"/>
        <s v="FIGHTING COCK - STRT BOURBON - 750 ML  ( MS-18276 )" u="1"/>
        <s v="BARTON &amp; GUESTIER COTES DU PROVENCE ROSE - FRENCH ROSE - 750 ML  ( MS-272220 )" u="1"/>
        <s v="ARISTOCRAT SUPREME GOLD TEQUILA - IM TEQ GOLD - 1.0 LTR  ( MS-89067 )" u="1"/>
        <s v="GLEN ELLEN RESERVE CAB SAV CALIFORNIA - CABERNET SAUV - 1.5 LTR  ( MS-468843 )" u="1"/>
        <s v="HIS ROYAL MAJESTY REX-GOLIATH MERLOT CAL - MERLOT - 750 ML  ( MS-475035 )" u="1"/>
        <s v="MALIBU RUM NATURAL COCONUT* - IM RUM OTHER - 750 ML TRV  ( MS-42715 )" u="1"/>
        <s v="SAUZA TRES GENERACIONES ANEJO GOLD TEQ - IM TEQ GOLD - 750 ML  ( MS-89846 )" u="1"/>
        <s v="CUPCAKE MALBEC MENDOZA - ARGT MALBEC - 750 ML  ( MS-408180 )" u="1"/>
        <s v="COLUMBIA CREST TWO VINES CABENET SAVGNON - CABERNET SAUV - 750 ML  ( MS-456565 )" u="1"/>
        <s v="JOSE CUERVO AUTHNETIC BERRY PUNCH MARGRT - LW PF CKTL MX - 1.75 LTR  ( MS-58845 )" u="1"/>
        <s v="HORNITOS REPOSADO TEQUILA - IM TEQ GOLD - 375 ML  ( MS-89834 )" u="1"/>
        <s v="LIVINGSTON CELLARS SANGRIA - TABLE OTHER - 3.0 LTR  ( MS-887005 )" u="1"/>
        <s v="CHIVAS REGAL - SCTCH BTL FGN - 1.0 LTR  ( MS-4717 )" u="1"/>
        <s v="NEW AMSTERDAM PEACH FLAVORED VODKA - OTHER FL VODK - 200 ML  ( MS-40592 )" u="1"/>
        <s v="KAHLUA READY TO DRINK ORIGINAL MUDSLIDE - LW PF CKTL MX - 1.75 LTR  ( MS-62061 )" u="1"/>
        <s v="KAHLUA WHITE RUSSIAN READY TO DRINK - LW PF CKTL MX - 1.75 LTR  ( MS-62089 )" u="1"/>
        <s v="FRANZIA OLD WORLD CLASSIC BURGUNDY - BURGUNDY - 5 LTR+  ( MS-467520 )" u="1"/>
        <s v="FIREBALL CINNAMON WHISKEY - IM OTH SPCLTS - 375 ML  ( MS-64864 )" u="1"/>
        <s v="RONRICO GOLD - RUM VIRG ISLS - 1.75 LTR  ( MS-43788 )" u="1"/>
        <s v="BAREFOOT WHITE ZINFANDEL CALIFORNIA PET - WHT ZINFANDEL - 187 ML  ( MS-642101 )" u="1"/>
        <s v="LA TERRE CHARDONNAY - AUST CHARDNNY - 1.5 LTR  ( MS-415438 )" u="1"/>
        <s v="THE MACALLAN SINGLE MALT 18 YEAR - SCTCH BTL FGN - 750 ML  ( MS-5515 )" u="1"/>
        <s v="MCIVOR FINEST SCOTCH WHISKEY (SCOTLAND) - SCTCH BTL FGN - 1.75 LTR  ( MS-5578 )" u="1"/>
        <s v="SUTTER HOME PINK MOSCATO CALIFORNIA - ROSE - 187 ML  ( MS-683324 )" u="1"/>
        <s v="BACARDI PARTY DRINKS HURRICANE - LW PF CKTL MX - 750 ML  ( MS-56841 )" u="1"/>
        <s v="SILVER OAK ALEXANDER VALLEY CAB SAUV - CABERNET SAUV - 750 ML  ( MS-507495 )" u="1"/>
        <s v="HENNESSY X O - IM COGNAC - 750 ML  ( MS-48120 )" u="1"/>
        <s v="ALMADEN CALIFORNIA WHITE ZINFANDEL BIB - WHT ZINFANDEL - 5 LTR+  ( MS-641000 )" u="1"/>
        <s v="HENNESSY X O - IM COGNAC - 750 ML  ( MS-48122 )" u="1"/>
        <s v="CROWN RUSSE GIN - GIN DOMESTIC - 1.0 LTR  ( MS-29867 )" u="1"/>
        <s v="SMIRNOFF - VODKA 1OO PRF - 1.75 LTR  ( MS-39868 )" u="1"/>
        <s v="MARCUS JAMES RIESLING - ARGT OTHR WHT - 1.5 LTR  ( MS-417610 )" u="1"/>
        <s v="SEAGRAM'S SEVEN CROWN - BLENDED WHSKY - 1.75 LTR  ( MS-25608 )" u="1"/>
        <s v="POPPY PINOT NOIR MONTEREY COUNTY - PINOT NOIR - 750 ML  ( MS-496350 )" u="1"/>
        <s v="KRUTZ FAMILY CLLRS AKINS FAM PNT NR ANDR - PINOT NOIR - 750 ML  ( MS-479468 )" u="1"/>
        <s v="CUPCAKE SAUVIGNON BLANC MARLBOROUGH - NEW ZEALAND - 750 ML  ( MS-408185 )" u="1"/>
        <s v="CUERVO AUTHENTIC GRAPEFRUIT TANGERINE MG - LW PF CKTL MX - 1.75 LTR  ( MS-58840 )" u="1"/>
        <s v="LA VIEILLE FERME COTES DU LUBERON WHITE - FRENCH RHONE - 750 ML  ( MS-284450 )" u="1"/>
        <s v="JIM BEAM - STRT BOURBON - 1.75 LTR  ( MS-19070 )" u="1"/>
        <s v="PAUL MASSON GRANDE AMBER MANGO FL BRANDY - OTHER FL BRNY - 375 ML  ( MS-56767 )" u="1"/>
        <s v="DELAS COTES DU RHONE ST ESPRIT RED RHONE - FRENCH RHONE - 750 ML  ( MS-278215 )" u="1"/>
        <s v="CAPTAIN MORGAN APPLE SMASH - SPECIALTY LIQ - 750 ML  ( MS-72904 )" u="1"/>
        <s v="JAGERMEISTER - IM OTH SPCLTS - 1.0 LTR  ( MS-65257 )" u="1"/>
        <s v="CUERVO ESPECIAL - IM TEQ GOLD - 750 ML  ( MS-89196 )" u="1"/>
        <s v="CHRISTIAN BROTHERS PEACH FLAVORED BRANDY - PEACH FL BRNY - 750 ML  ( MS-56006 )" u="1"/>
        <s v="1792 SMALL BATCH KENTUCKY STRAIGHT BRBN - STRT BOURBON - 750 ML  ( MS-21236 )" u="1"/>
        <s v="LINDEMAN'S GENTLEMAN'S COLL RED BLND CAL - RED BLND/MRTG - 750 ML  ( MS-480732 )" u="1"/>
        <s v="1800 ULTIMATE RASPBERRY MARGARITA R-T-D - LW PF CKTL MX - 1.75 LTR  ( MS-59159 )" u="1"/>
        <s v="LA MARCA PROSECCO SPARKLING WINE ITALY - ITL SPARKLING - 187 ML  ( MS-728794 )" u="1"/>
        <s v="DEKUYPER - PEACH FL BRNY - 750 ML  ( MS-56026 )" u="1"/>
        <s v="MT.GAY ECLIPSE DARK - IM RUM OTHER - 1.75 LTR  ( MS-42668 )" u="1"/>
        <s v="DEEP EDDY VKDA HOLIDAY/2-VINTAGE TIN CUP - VODKA 80 PRF - 750 ML  ( MS-100294 )" u="1"/>
        <s v="SWEET MAGNOLIA - TABLE OTHER - 750 ML  ( MS-955242 )" u="1"/>
        <s v="ST REMY NAPOLEON VSOP - IM FR BRANDY - 750 ML  ( MS-50686 )" u="1"/>
        <s v="JIM BEAM HONEY - MISC US WHSKY - 50 ML  ( MS-27408 )" u="1"/>
        <s v="PROPHECY PINOT NOIR CALIFORNIA - PINOT NOIR - 750 ML  ( MS-496904 )" u="1"/>
        <s v="TALBOTT KALI HART MONTEREY CHARDONNAY - CHARDONNAY - 750 ML  ( MS-630948 )" u="1"/>
        <s v="SKINNYGIRL MOSCATO TERRE SICILIANE IGT - ITALIAN OTHER - 750 ML  ( MS-381770 )" u="1"/>
        <s v="BAYOU SATSUMA RUM LIQUEUR - SPECIALTY LIQ - 750 ML  ( MS-72417 )" u="1"/>
        <s v="SMIRNOFF CRANBERRY FLAVORED (DSS) - SPECIALTY LIQ - 750 ML  ( MS-77658 )" u="1"/>
        <s v="BERINGER CAB SAUV KNIGHT'S VALLEY - CABERNET SAUV - 750 ML  ( MS-445800 )" u="1"/>
        <s v="JAKOB DEMMER LIEBFRAUMILCH - GRM LIEBFRMCH - 750 ML  ( MS-305650 )" u="1"/>
        <s v="ROSCATO ROSSO DOLCE PROVENCIA DI PAVIA - ITALIAN OTHER - 187 ML  ( MS-379249 )" u="1"/>
        <s v="NEW AMSTERDAM RED BERRY FLAVORED VODKA - OTHER FL VODK - 750 ML  ( MS-40599 )" u="1"/>
        <s v="ROBERT MONDAVI PRIVATE SELECTION CALIF - CABERNET SAUV - 750 ML  ( MS-498020 )" u="1"/>
        <s v="RED ROCK WINERY MERLOT CALIFORNIA - MERLOT - 750 ML  ( MS-499278 )" u="1"/>
        <s v="BURNETT'S PEACH FLAVORED VODKA - OTHER FL VODK - 375 ML  ( MS-40275 )" u="1"/>
        <s v="BLACK BOX CHARDONNAY CALIFORNIA - CHARDONNAY - 3.0 LTR  ( MS-547123 )" u="1"/>
        <s v="KINKY PINK LIQUEUR (VODKA BASE) - SPECIALTY LIQ - 375 ML  ( MS-75209 )" u="1"/>
        <s v="MARK WEST PN NR CALIFORNIA:WAS CNTRL CST - PINOT NOIR - 750 ML  ( MS-483420 )" u="1"/>
        <s v="PAUL MASSON GRANDE AMBER PINEAPPLE FLVRD - OTHER FL BRNY - 375 ML  ( MS-56797 )" u="1"/>
        <s v="REBEL YELL - STRT BOURBON - 750 ML  ( MS-21206 )" u="1"/>
        <s v="GALLO FAMILY VY TWIN VLY HEARTY BURGUNDY - BURGUNDY - 1.5 LTR  ( MS-469815 )" u="1"/>
        <s v="BAILEYS IRISH CREAM W/2 DESSERT BOWLS - IM CREMES - 750 ML  ( MS-100202 )" u="1"/>
        <s v="BELLA SERA PINOT GRIGIO - ITL PIN GRIGO - 750 ML  ( MS-348200 )" u="1"/>
        <s v="SEAGRAMS V O - CANDN BTL CAN - 750 ML TRV  ( MS-11345 )" u="1"/>
        <s v="19 CRIMES THE UPRISING RED WINE SE AUST - AUST OTHR RED - 750 ML  ( MS-419961 )" u="1"/>
        <s v="SUSANA BALBO MALBEC MENDOZA - ARGT MALBEC - 750 ML  ( MS-425532 )" u="1"/>
        <s v="CLOS DU BOIS PINOT NOIR CALIFORNIA - PINOT NOIR - 750 ML  ( MS-448340 )" u="1"/>
        <s v="REMY MARTIN LOUIS 13 - IM COGNAC - 750 ML  ( MS-48725 )" u="1"/>
        <s v="CANDONI PINOT NOIR DELLE VENEZIE - ITALIAN OTHER - 750 ML  ( MS-354259 )" u="1"/>
        <s v="SWEET BITCH MOSCATO ROSE ACONCAGUA VLLY - CHILE OTHER - 750 ML  ( MS-425610 )" u="1"/>
        <s v="EFFEN DUTCH VODKA - VODKA IMPORTD - 750 ML  ( MS-34188 )" u="1"/>
        <s v="GHOST PINE PINOT NOIR SONOMA/MONTEREY CO - PINOT NOIR - 750 ML  ( MS-470702 )" u="1"/>
        <s v="BERINGER WHITE ZINFANDEL MOSCATO CAL - RED BLND/MRTG - 750 ML  ( MS-445882 )" u="1"/>
        <s v="CHIVAS REGAL - SCTCH BTL FGN - 1.75 LTR  ( MS-4718 )" u="1"/>
        <s v="LIVINGSTON CELLARS MERLOT - MERLOT - 3.0 LTR  ( MS-469273 )" u="1"/>
        <s v="CASTILLO GOLD PET - RUM PUER RICO - 1.75 LTR  ( MS-43358 )" u="1"/>
        <s v="BULLY HILL LOVE GOAT RED - RED GENRC OTH - 750 ML  ( MS-446130 )" u="1"/>
        <s v="CINERATOR HOT CINNAMON FLAVORED WHISKEY - MISC US WHSKY - 1.75 LTR  ( MS-27662 )" u="1"/>
        <s v="REMY MARTIN VSOP - IM COGNAC - 100 ML  ( MS-49182 )" u="1"/>
        <s v="KAHLUA WHITE RUSSIAN DRINKS TO GO - LW PF CKTL MX - 200 ML  ( MS-62087 )" u="1"/>
        <s v="FIFTY SHADES OF GREY RED CALIFORNIA - RED BLND/MRTG - 750 ML  ( MS-465626 )" u="1"/>
        <s v="COLUMBIA WINERY COMPOSITION RED BLEND - RED BLND/MRTG - 750 ML  ( MS-457632 )" u="1"/>
        <s v="EMMET'S IRISH CREAM - IM CREMES - 1.0 LTR  ( MS-68307 )" u="1"/>
        <s v="REMY MARTIN VSOP W/50ML 1738 ACCORD - IM COGNAC - 750 ML  ( MS-100213 )" u="1"/>
        <s v="BACARDI LIMON RUM SPECIALTY - RUM PUER RICO - 1.0 LTR  ( MS-43137 )" u="1"/>
        <s v="CANADIAN CLUB ORIGINAL 1858 - CANDN BTL U S - 1.0 LTR  ( MS-10627 )" u="1"/>
        <s v="HOCHSTADTER'S SLOW AND LOW ROCK &amp; RYE - SPECIALTY LIQ - 750 ML  ( MS-74740 )" u="1"/>
        <s v="CRIOS D SUSANA BALBO ROSE OF MALBEC MNDZ - ARGT MALBEC - 750 ML  ( MS-407775 )" u="1"/>
        <s v="AMORITO AMARETTO - SPECIALTY LIQ - 750 ML  ( MS-71826 )" u="1"/>
        <s v="SUTTER HOME MERLOT (CALIFORNIA) - MERLOT - 187 ML  ( MS-513504 )" u="1"/>
        <s v="THREE OLIVES STRAWBERRY FLAVORED VODKA - VODKA IMPORTD - 750 ML  ( MS-36384 )" u="1"/>
        <s v="CARMENET VINTNER'S COLLECTION RSRV CALIF - CHARDONNAY - 750 ML  ( MS-552225 )" u="1"/>
        <s v="SMIRNOFF GRAPE FLAVORED (DSS) - SPECIALTY LIQ - 750 ML  ( MS-77668 )" u="1"/>
        <s v="CITRONGE ORANGE LIQUEUR - IM OTH SPCLTS - 750 ML  ( MS-64736 )" u="1"/>
        <s v="GRGICH HILLS CHARDONNAY - CHARDONNAY - 750 ML  ( MS-572375 )" u="1"/>
        <s v="TX BLENDED WHISKEY (TEXAS) - BLENDED WHSKY - 750 ML  ( MS-25990 )" u="1"/>
        <s v="NEW AMSTERDAM VODKA - VODKA 1OO PRF - 1.75 LTR  ( MS-39468 )" u="1"/>
        <s v="BACARDI BANANA FLAVORED RUM - RUM PUER RICO - 750 ML  ( MS-43596 )" u="1"/>
        <s v="NEW AMSTERDAM VODKA - VODKA 80 PRF - 200 ML  ( MS-36967 )" u="1"/>
        <s v="COLUMBIA CREST CHARDONNAY GRAND ESTATES - CHARDONNAY - 750 ML  ( MS-557135 )" u="1"/>
        <s v="THE SEVEN DEADLY ZINS ZINFANDEL - ZINFANDEL - 750 ML  ( MS-506970 )" u="1"/>
        <s v="CALICO JACK COCONUT FLAVORED RUM - RUM VIRG ISLS - 1.75 LTR  ( MS-44412 )" u="1"/>
        <s v="BERINGER PINK MOSCATO - CHILE OTHER - 1.5 LTR  ( MS-403733 )" u="1"/>
        <s v="TAAKA - VODKA 80 PRF - 375 ML  ( MS-38064 )" u="1"/>
        <s v="SEAGRAM'S GIN AND JUICE BLUE BEAST - LW PF CKTL MX - 750 ML  ( MS-63619 )" u="1"/>
        <s v="TAAKA KING CAKE FLAVORED VODKA - OTHER FL VODK - 750 ML  ( MS-40455 )" u="1"/>
        <s v="TWISTED SHOTZ PEACHES N'CREAM:PEACH/VNLA - IM OTH SPCLTS - 100 ML  ( MS-67143 )" u="1"/>
        <s v="CAVIT COLLECTION PINOT NOIR DELLE VENZIE - ITALIAN OTHER - 750 ML  ( MS-355750 )" u="1"/>
        <s v="C K MONDAVI MERLOT - MERLOT - 1.5 LTR  ( MS-487652 )" u="1"/>
        <s v="PERRIN ET FILS NATURE C D R ECO CERT RED - FRENCH RHONE - 750 ML  ( MS-290892 )" u="1"/>
        <s v="SWEET BITCH MERLOT CALIFORNIA - MERLOT - 750 ML  ( MS-513645 )" u="1"/>
        <s v="CUERVO AUTHENTIC LIME MARGARITAS - LW PF CKTL MX - 750 ML  ( MS-58836 )" u="1"/>
        <s v="STAGS LEAP WINERY NAPA CABERNET SAUVIGN - CABERNET SAUV - 750 ML  ( MS-511030 )" u="1"/>
        <s v="TILIA MALBEC MENDOZA - ARGT MALBEC - 750 ML  ( MS-426435 )" u="1"/>
        <s v="JACK DANIELS TENNESSEE HONEY LIQUEUR - WHISKY SPCLTY - 1.75 LTR  ( MS-86673 )" u="1"/>
        <s v="SMIRNOFF - VODKA 80 PRF - 1.0 LTR  ( MS-37997 )" u="1"/>
        <s v="BERINGER CALIFORNIA COLLECTION WH ZNFNDL - WHT ZINFANDEL - 1.5 LTR  ( MS-643041 )" u="1"/>
        <s v="ALMADEN CALIFORNIA PINOT GRIGIO - PN GRIS/GRGIO - 5 LTR+  ( MS-541941 )" u="1"/>
        <s v="DOBRA - VODKA 80 PRF - 1.75 LTR  ( MS-35818 )" u="1"/>
        <s v="MCMANIS FAMILY VINEYARDS MRLT CALIFORNIA - MERLOT - 750 ML  ( MS-485413 )" u="1"/>
        <s v="ST TROPEZ FLEUR DE MER ROSE CTE PROVENCE - FRENCH ROSE - 750 ML  ( MS-281236 )" u="1"/>
        <s v="CANYON ROAD CELLARS CAB SAUV CALIFORNIA - CABERNET SAUV - 1.5 LTR  ( MS-450802 )" u="1"/>
        <s v="SOUTHERN COMFORT 70 (WAS 76 PROOF) - MISC US WHSKY - 750 ML TRV  ( MS-86885 )" u="1"/>
        <s v="MAKER'S MARK - STRT BOURBON - 50 ML  ( MS-19471 )" u="1"/>
        <s v="GHOST PINE CAB SAUV NAPA VLY/SONOMA CO. - CABERNET SAUV - 750 ML  ( MS-470690 )" u="1"/>
        <s v="GENTLEMAN JACK - TENN WHISKEY - 200 ML  ( MS-26583 )" u="1"/>
        <s v="CRIOS DE SUSANA BALBO MALBEC - ARGT MALBEC - 750 ML  ( MS-407778 )" u="1"/>
        <s v="CAPTAIN MORGAN LONG ISLAND ICED TEA RTD - LW PF CKTL MX - 750 ML  ( MS-58800 )" u="1"/>
        <s v="RONRICO WHITE - RUM VIRG ISLS - 1.75 LTR  ( MS-43848 )" u="1"/>
        <s v="ALIZE DE FRANCE (GOLD) - IM OTH SPCLTS - 750 ML  ( MS-64083 )" u="1"/>
        <s v="PETER BRUM DORNFELDER VINO NOIRE RED - GERMAN OTHER - 750 ML  ( MS-325057 )" u="1"/>
        <s v="FORTY CREEK BARREL SELECT W/THERMOS - CANDN BTL CAN - 750 ML  ( MS-100022 )" u="1"/>
        <s v="DEKUYPER RAZZMATAZZ RASP/LMNADE LIQUEUR - OTHER LIQUEUR - 750 ML  ( MS-73456 )" u="1"/>
        <s v="YELLOW TAIL CABERNET SAUVIGNON - AUST CAB SAUV - 750 ML  ( MS-429940 )" u="1"/>
        <s v="EARLY TIMES KENTUCKY - STRT BOURBON - 1.0 LTR  ( MS-17827 )" u="1"/>
        <s v="JIM BEAM SINGLE BARREL KY STRAIGHT BRBN - STRT BOURBON - 750 ML  ( MS-19116 )" u="1"/>
        <s v="PEDRONCELLI THREE VINYEARD CABERNET SAUV - CABERNET SAUV - 750 ML  ( MS-494310 )" u="1"/>
        <s v="SAINT CLAIR SAUVIGNON BLANC MARLBOROUGH - NEW ZEALAND - 750 ML  ( MS-424271 )" u="1"/>
        <s v="GRAND SUZETTE LIQUEUR - SPECIALTY LIQ - 750 ML  ( MS-74106 )" u="1"/>
        <s v="ARDBEG AN OA ISLAY SINGLE MALT WHISKEY - SCTCH BTL FGN - 750 ML  ( MS-4184 )" u="1"/>
        <s v="BURNETT'S VODKA 80 PROOF - VODKA 80 PRF - 1.75 LTR  ( MS-35418 )" u="1"/>
        <s v="GREY GOOSE IMPORTED VODKA - VODKA IMPORTD - 200 ML  ( MS-34359 )" u="1"/>
        <s v="WILD TURKEY 101 - STRT BOURBON - 200 ML  ( MS-22153 )" u="1"/>
        <s v="SIMPLY NAKED UNOAKED CHARD CALIFORNIA - CHARDONNAY - 750 ML  ( MS-617505 )" u="1"/>
        <s v="AVION SILVER TEQUILA - IM TEQ WHITE - 375 ML  ( MS-87152 )" u="1"/>
        <s v="CROWN ROYAL REGAL APPLE FLAVORED WHISKEY - CANDN BTL CAN - 1.75 LTR  ( MS-10809 )" u="1"/>
        <s v="THE MACALLAN RARE CASK HIGHLAND SNGL MLT - SCTCH BTL FGN - 750 ML  ( MS-5512 )" u="1"/>
        <s v="JACK DANIELS BLACK LABEL - TENN WHISKEY - 1.75 LTR  ( MS-26828 )" u="1"/>
        <s v="MONKEY BAY SAUVIGNON BLANC - NEW ZEALAND - 750 ML  ( MS-418595 )" u="1"/>
        <s v="TWISTED SHOTZ PINEAPPLE UPSIDE DOWN CAKE - IM OTH SPCLTS - 100 ML  ( MS-67158 )" u="1"/>
        <s v="MARTELL VSOP - IM COGNAC - 750 ML  ( MS-48709 )" u="1"/>
        <s v="FOUR ROSES KENTUCKY STRAIGHT BOURBON - STRT BOURBON - 750 ML  ( MS-18352 )" u="1"/>
        <s v="BACARDI ANEJO RUM FROM MEXICO - IM RUM OTHER - 750 ML  ( MS-43056 )" u="1"/>
        <s v="BUZZBALLZ TEQUILA RITA - COCKTL OTHER - 200 ML  ( MS-57098 )" u="1"/>
        <s v="RUM CHATA HORCHATA W/2 SHOT GLASSES - SPECIALTY LIQ - 750 ML  ( MS-614 )" u="1"/>
        <s v="KENTUCKY TAVERN - STRT BOURBON - 750 ML TRV  ( MS-19366 )" u="1"/>
        <s v="CAPTAIN MORGAN'S PARROT BAY (COCONUT) - RUM VIRG ISLS - 1.75 LTR  ( MS-43408 )" u="1"/>
        <s v="BACARDI GOLD DARK RUM - RUM PUER RICO - 375 ML  ( MS-43034 )" u="1"/>
        <s v="ROBERT MONDAVI PRIVATE SEL MERLOT CALIF - MERLOT - 1.5 LTR  ( MS-498075 )" u="1"/>
        <s v="CHARLES SMITH WINES EVE COLUMBIA VALLEY - CHARDONNAY - 750 ML  ( MS-551205 )" u="1"/>
        <s v="CHILA COFFEE - SPECIALTY LIQ - 1.75 LTR  ( MS-73138 )" u="1"/>
        <s v="GARNET PINOT NOIR MONTEREY COUNTY - PINOT NOIR - 750 ML  ( MS-470200 )" u="1"/>
        <s v="TEMPLETON SINGLE BARREL - STRAIGHT RYE - 750 ML  ( MS-27102 )" u="1"/>
        <s v="FREEMARK ABBEY CABERNET SAUVGN NAPA VLLY - CABERNET SAUV - 750 ML  ( MS-467950 )" u="1"/>
        <s v="PROPHECY THE EMPEROR CAB SAUV CALIFORNIA - CABERNET SAUV - 750 ML  ( MS-496902 )" u="1"/>
        <s v="RUMPLE MINZE PEPPERMINT SCHNAPPS - IM OTH SPCLTS - 750 ML  ( MS-69946 )" u="1"/>
        <s v="MOGEN DAVID POMEGRANATE - DOM KOSHER WN - 3.0 LTR  ( MS-803496 )" u="1"/>
        <s v="CAVIT PINOT GRIGIO - ITL PIN GRIGO - 1.5 LTR  ( MS-355805 )" u="1"/>
        <s v="FIREFLY PEACH MOONSHINE - WHISKY SPCLTY - 750 ML  ( MS-86681 )" u="1"/>
        <s v="MURPHY-GOODE RED BLEND CALIFORNIA - RED BLND/MRTG - 750 ML  ( MS-489382 )" u="1"/>
        <s v="THE NAKED GRAPE CAB SAV CALIFORNIA - CABERNET SAUV - 3.0 LTR  ( MS-515796 )" u="1"/>
        <s v="SVEDKA MANGO PINEAPPLE FLAVORED VODKA - VODKA IMPORTD - 750 ML  ( MS-33658 )" u="1"/>
        <s v="FLOWERS SONOMA COAST CHARDONNAY - CHARDONNAY - 750 ML  ( MS-565492 )" u="1"/>
        <s v="TWISTED SHOTZ RATTLE SNAKE:TEQ/LIME LIQ - IM OTH SPCLTS - 100 ML  ( MS-67044 )" u="1"/>
        <s v="REMY MARTIN V GRAPE BRANDY - IM OTH SPCLTS - 375 ML  ( MS-66293 )" u="1"/>
        <s v="CRAWFORDS - SCOTCH BTL US - 1.75 LTR  ( MS-7208 )" u="1"/>
        <s v="TARANTULA STRAWBERRY MARGARITA R-T-D PET - LW PF CKTL MX - 200 ML  ( MS-63766 )" u="1"/>
        <s v="GALLO FAMILY VNYD TWIN VLLY CAL MOSCATO - DM MSCTL/MSCT - 1.5 LTR  ( MS-569121 )" u="1"/>
        <s v="SIMI SAUVIGNON BLANC - SAV BL/FME BL - 750 ML  ( MS-617490 )" u="1"/>
        <s v="MACON BLANC VILLAGES JADOT - FR BURGUNDY - 750 ML  ( MS-253085 )" u="1"/>
        <s v="SUTTER HOME CABERNET SAUVIGNON CALIFRNIA - CABERNET SAUV - 1.5 LTR  ( MS-513352 )" u="1"/>
        <s v="BACARDI LIGHT-DRY RUM - RUM PUER RICO - 200 ML  ( MS-43123 )" u="1"/>
        <s v="GLENMORANGIE LASANTA SCOTCH - SCTCH BTL FGN - 750 ML  ( MS-5103 )" u="1"/>
        <s v="SEAGRAM'S EXTRA SMOOTH VODKA - VODKA 80 PRF - 200 ML  ( MS-37883 )" u="1"/>
        <s v="MONDORO ASTI SPUMANTE - ITL SPARKLING - 750 ML  ( MS-730100 )" u="1"/>
        <s v="REMY MARTIN 1738 ACCORD ROYAL COGNAC - IM COGNAC - 200 ML  ( MS-49083 )" u="1"/>
        <s v="CASTLE ROCK PINOT NOIR MONTEREY COUNTY - PINOT NOIR - 750 ML  ( MS-452240 )" u="1"/>
        <s v="JEFFERSON'S OCEAN AGED AT SEA 90 PROOF - STRT BOURBON - 750 ML  ( MS-19017 )" u="1"/>
        <s v="MANGO RAINBOW VARIETY PACKS - SPECIALTY LIQ - 375 ML  ( MS-2447 )" u="1"/>
        <s v="CHATEAU STE MICHELLE INDIAN WELLS CAB SV - CABERNET SAUV - 750 ML  ( MS-510557 )" u="1"/>
        <s v="BLACK BOX CHARDONNAY CALIFORNIA - CHARDONNAY - 500 ML  ( MS-547122 )" u="1"/>
        <s v="RIUNITE LAMBRUSCO 1/2 PACK - ITL LAMBRUSCO - 3.0 LTR  ( MS-378920 )" u="1"/>
        <s v="MANISCHEWITZ CONCORD - DOM KOSHER WN - 3.0 LTR  ( MS-483110 )" u="1"/>
        <s v="STERLING VINTNER'S COLLECTION PINOT NOIR - PINOT NOIR - 750 ML  ( MS-511585 )" u="1"/>
        <s v="GALLO FAMILY VINEYARDS SWEET APPLE - FRUIT OTHER - 1.5 LTR  ( MS-810559 )" u="1"/>
        <s v="DALWHINNIE SINGLE MALT 15 YEAR - SCTCH BTL FGN - 750 ML  ( MS-4846 )" u="1"/>
        <s v="CROWN ROYAL NORTHERN HARVEST RYE - CANDN BTL CAN - 375 ML  ( MS-10822 )" u="1"/>
        <s v="ARISTOCRAT SUPREME - VODKA 80 PRF - 200 ML  ( MS-35083 )" u="1"/>
        <s v="PAUL MASSON GRANDE AMBER VS BRANDY PET - GRAPE BRANDY - 100 ML  ( MS-52199 )" u="1"/>
        <s v="BERINGER CALIFORNIA COLLECTION WH ZNFNDL - WHT ZINFANDEL - 187 ML  ( MS-643042 )" u="1"/>
        <s v="AMORITO AMARETTO - SPECIALTY LIQ - 1.0 LTR  ( MS-71827 )" u="1"/>
        <s v="JUAREZ GOLD DSS TEQUILA BASED CORDIAL - SPECIALTY LIQ - 1.0 LTR  ( MS-75087 )" u="1"/>
        <s v="MER SOLEIL SILVER UNOAKED CHRD SNT L HLD - CHARDONNAY - 750 ML  ( MS-588715 )" u="1"/>
        <s v="SAUZA TRES GENERACIONES PLATA WHITE - IM TEQ WHITE - 750 ML  ( MS-88566 )" u="1"/>
        <s v="NEW AMSTERDAM - GIN DOMESTIC - 200 ML  ( MS-31472 )" u="1"/>
        <s v="BACARDI LIGHT-DRY RUM - RUM PUER RICO - 50 ML  ( MS-43121 )" u="1"/>
        <s v="TANQUERAY - GIN IMPORTED - 750 ML  ( MS-28866 )" u="1"/>
        <s v="RIUNITE ROSATO 1/2 PACK - ITL RSTO/BLSH - 3.0 LTR  ( MS-379020 )" u="1"/>
        <s v="JIM BEAM HONEY - MISC US WHSKY - 375 ML  ( MS-27409 )" u="1"/>
        <s v="HOB NOB PINOT NOIR VIN DE PAYS D'OC - FRENCH OTHER - 750 ML  ( MS-282736 )" u="1"/>
        <s v="AMARETTO DI AMORE CLASSICO - SPECIALTY LIQ - 375 ML  ( MS-73984 )" u="1"/>
        <s v="RIO GRANDE - IM TEQ GOLD - 1.75 LTR  ( MS-89778 )" u="1"/>
        <s v="CANDONI ORGANIC PN GRIGIO DELLE VENEZIE - ITL PIN GRIGO - 750 ML  ( MS-354253 )" u="1"/>
        <s v="JACK DANIELS TENNESSEE HONEY LIQUEUR - WHISKY SPCLTY - 750 ML  ( MS-86670 )" u="1"/>
        <s v="MOET &amp; CHANDON ROSE IMPERIAL - FR CHAMPAGNE - 750 ML  ( MS-710586 )" u="1"/>
        <s v="CROWN RUSSE - VODKA 80 PRF - 1.0 LTR  ( MS-35647 )" u="1"/>
        <s v="MONTEGO BAY WHITE RUM (PET) - RUM VIRG ISLS - 1.75 LTR  ( MS-45098 )" u="1"/>
        <s v="ROBERT MONDAVI PRIVATE SELECTION SAV BLC - SAV BL/FME BL - 750 ML  ( MS-606500 )" u="1"/>
        <s v="CUERVO ESPECIAL - IM TEQ GOLD - 50 ML  ( MS-89191 )" u="1"/>
        <s v="MARCO NEGRI MOSCATO D'ASTI DOCG RED WINE - ITALIAN OTHER - 750 ML  ( MS-369100 )" u="1"/>
        <s v="MADRIA SANGRIA TRADICIONAL - TABLE OTHER - 1.5 LTR  ( MS-888087 )" u="1"/>
        <s v="ARISTOCRAT SUPREME - VODKA 80 PRF - 750 ML TRV  ( MS-35085 )" u="1"/>
        <s v="EL MAYOR BLANCO - IM TEQ WHITE - 750 ML  ( MS-87596 )" u="1"/>
        <s v="VISTA HILLS TREEHOUSE PN GRS WILLAMETTE - PN GRIS/GRGIO - 750 ML  ( MS-634560 )" u="1"/>
        <s v="CLICQUOT PONSARDIN DEMI-SEC NV WHITE LBL - FR CHAMPAGNE - 750 ML  ( MS-704126 )" u="1"/>
        <s v="LA CREMA COLD COAST VINEYARDS PINOT NOIR - PINOT NOIR - 750 ML  ( MS-479670 )" u="1"/>
        <s v="SEAGRAM'S PINEAPPLE TWISTED GIN - OTHER FLA GIN - 200 ML  ( MS-33278 )" u="1"/>
        <s v="NEW AMSTERDAM VODKA - VODKA 80 PRF - 375 ML  ( MS-36968 )" u="1"/>
        <s v="CAZADORES REPOSADO GOLD TEQUILA - IM TEQ GOLD - 750 ML  ( MS-89121 )" u="1"/>
        <s v="BUZZBALLZ STRAWBERRY RUM JOB - COCKTL OTHER - 200 ML  ( MS-57095 )" u="1"/>
        <s v="BRIDLEWOOD ESTATES CAB SAUV PASO ROBLES - CABERNET SAUV - 750 ML  ( MS-445938 )" u="1"/>
        <s v="VIN VAULT CABERNET SAUVIGNON CALIFORNIA - CABERNET SAUV - 3.0 LTR  ( MS-518812 )" u="1"/>
        <s v="EL JIMADOR REPOSADO TEQUILA - IM TEQ GOLD - 1.75 LTR  ( MS-89268 )" u="1"/>
        <s v="WINDSOR CANADIAN BLENDED CANADIAN WHISKY - CANDN BTL U S - 750 ML  ( MS-15246 )" u="1"/>
        <s v="LA VIEILLE FERME COTES DU LUBERON WHITE - FRENCH RHONE - 1.5 LTR  ( MS-284455 )" u="1"/>
        <s v="FIRESTEED CELLARS PINOT NOIR OREGON - PINOT NOIR - 750 ML  ( MS-465700 )" u="1"/>
        <s v="BACARDI TANGERINE FUSION FLAVORED RUM - RUM PUER RICO - 750 ML  ( MS-43343 )" u="1"/>
        <s v="CUPCAKE CHARDONNAY CENTRAL COAST - CHARDONNAY - 750 ML  ( MS-560350 )" u="1"/>
        <s v="BULLEIT STRAIGHT BOURBON 90 PROOF - STRT BOURBON - 375 ML  ( MS-17085 )" u="1"/>
        <s v="AGAVALES 100% AGAVE GOLD TEQUILA - IM TEQ GOLD - 1.0 LTR  ( MS-88897 )" u="1"/>
        <s v="PLATINUM 7X VODKA (WAS TAAKA PLATINUM) - VODKA 80 PRF - 750 ML  ( MS-38086 )" u="1"/>
        <s v="FORBIDDEN SECRET:1E WH CHC&amp;MCHA W/COFFEE - CREMES OTHER - 375 ML  ( MS-238 )" u="1"/>
        <s v="SAUZA EXTRA GOLD TEQUILA - IM TEQ GOLD - 750 ML  ( MS-89786 )" u="1"/>
        <s v="RITTENHOUSE - BONDED RYE - 750 ML  ( MS-27016 )" u="1"/>
        <s v="TARANTULA STRAWBERRY MARGARITA R-T-D PET - LW PF CKTL MX - 1.75 LTR  ( MS-63767 )" u="1"/>
        <s v="HIGH DEF BUBBLY RIESLING MOSEL - GRM SPARKLING - 750 ML  ( MS-728200 )" u="1"/>
        <s v="SOUVERAIN CABERNET SAUV ALEXANDER VALLEY - CABERNET SAUV - 750 ML  ( MS-508550 )" u="1"/>
        <s v="ANSAC V S - IM COGNAC - 750 ML  ( MS-47546 )" u="1"/>
        <s v="SOUVERAIN MERLOT ALEXANDER VALLEY - MERLOT - 750 ML  ( MS-508560 )" u="1"/>
        <s v="MAKER'S MARK - STRT BOURBON - 1.75 LTR  ( MS-19478 )" u="1"/>
        <s v="NEW AMSTERDAM VODKA - VODKA 80 PRF - 1.0 LTR  ( MS-36970 )" u="1"/>
        <s v="FIREFLY APPLE PIE MOONSHINE - WHISKY SPCLTY - 750 ML  ( MS-86684 )" u="1"/>
        <s v="ANCIENT AGE - STRT BOURBON - 1.75 LTR  ( MS-16518 )" u="1"/>
        <s v="VINCENT LATASTE MERLOT VIN DE FRANCE - FRENCH OTHER - 750 ML  ( MS-297244 )" u="1"/>
        <s v="T W SAMUELS BLEND WHISKEY - BLENDED WHSKY - 750 ML  ( MS-25976 )" u="1"/>
        <s v="7 MOONS RED BLEND CALIFORNIA - RED BLND/MRTG - 750 ML  ( MS-507010 )" u="1"/>
        <s v="CHRISTIAN BROS HOLIDAY SPICED EGG NOG - LW PF CKTL MX - 750 ML  ( MS-2229 )" u="1"/>
        <s v="JAGERMEISTER - IM OTH SPCLTS - 1.75 LTR  ( MS-65258 )" u="1"/>
        <s v="SUTTER HOME WHITE - WHT ZINFANDEL - 750 ML  ( MS-683360 )" u="1"/>
        <s v="COPA DE ORO MEXICAN - IM COF FL CRD - 750 ML  ( MS-67426 )" u="1"/>
        <s v="FAT BASTARD MERLOT FRENCH RED - FRENCH OTHER - 750 ML  ( MS-267735 )" u="1"/>
        <s v="CUPCAKE PINOT NOIR CENTRAL COAST - PINOT NOIR - 750 ML  ( MS-460445 )" u="1"/>
        <s v="WENTE SAUVIGNON BLANC - SAV BL/FME BL - 750 ML  ( MS-636655 )" u="1"/>
        <s v="MENAGE A TROIS CHARDONNAY CALIFORNIA - CHARDONNAY - 750 ML  ( MS-588630 )" u="1"/>
        <s v="CRUZAN COCONUT FLAVORED V.I. RUM - RUM VIRG ISLS - 1.0 LTR  ( MS-44477 )" u="1"/>
        <s v="GLENLIVET 18 YEAR - SCTCH BTL FGN - 750 ML  ( MS-5041 )" u="1"/>
        <s v="LAGAVULIN SINGLE MALT 16 YEAR - SCTCH BTL FGN - 750 ML  ( MS-5430 )" u="1"/>
        <s v="MAKER'S MARK 46 - STRT BOURBON - 375 ML  ( MS-19485 )" u="1"/>
        <s v="NEW AMSTERDAM RASPBERRY FLAVORED VODKA - OTHER FL VODK - 375 ML  ( MS-36617 )" u="1"/>
        <s v="CARLO ROSSI RED BURGUNDY - BURGUNDY - 4.0 LTR  ( MS-451310 )" u="1"/>
        <s v="ORLANDO WINES JACOB CREEK SHIRAZ RESERVE - AUST SHIRAZ - 750 ML  ( MS-420470 )" u="1"/>
        <s v="JIM BEAM VANILLA FLAVORED WHISKEY - MISC US WHSKY - 750 ML  ( MS-28043 )" u="1"/>
        <s v="BULLEIT 95 RYE STRAIGHT RYE WHISKEY - STRAIGHT RYE - 375 ML  ( MS-27021 )" u="1"/>
        <s v="WOODFORD RESERVE KENTUCKY STRT BOURBON - STRT BOURBON - 50 ML  ( MS-22209 )" u="1"/>
        <s v="PAUL MASSON GRANDE AMBER - GRAPE BRANDY - 750 ML  ( MS-53216 )" u="1"/>
        <s v="CLOS DU BOIS MERLOT NORTH COAST - MERLOT - 750 ML  ( MS-448305 )" u="1"/>
        <s v="ZONIN PROSECCO BLACK LABEL - ITL SPARKLING - 187 ML  ( MS-737340 )" u="1"/>
        <s v="NEW AMSTERDAM ORANGE FLAVORED VODKA - ORNGE FL VODK - 750 ML  ( MS-40186 )" u="1"/>
        <s v="BERINGER WHITE ZINFANDEL LIMITED RELEASE - WHT ZINFANDEL - 750 ML  ( MS-643045 )" u="1"/>
        <s v="FREI BROTHERS RESERVE SAV BLANC RRV VLLY - SAV BL/FME BL - 750 ML  ( MS-567415 )" u="1"/>
        <s v="HALTER RANCH CAB SAV ADELAIDA PASO ROBLE - CABERNET SAUV - 750 ML  ( MS-473024 )" u="1"/>
        <s v="HIGH WEST AMERICAN PRAIRIE BLEND OF BRBN - STRT BOURBON - 750 ML  ( MS-18604 )" u="1"/>
        <s v="MARGARITAVILLE - IM TEQ WHITE - 1.0 LTR  ( MS-88037 )" u="1"/>
        <s v="ANSAC V S - IM COGNAC - 1.75 LTR  ( MS-47548 )" u="1"/>
        <s v="MONTEZUMA TRIPLE SEC - TRIPLE SEC - 1.75 LTR  ( MS-86389 )" u="1"/>
        <s v="BURNETT'S STRAWBERRY BANANA FLAVORED VOD - OTHER FL VODK - 750 ML  ( MS-40359 )" u="1"/>
        <s v="GOZIO AMARETTO ALMOND LIQ W/TIN MUG - IM OTH SPCLTS - 750 ML  ( MS-3115 )" u="1"/>
        <s v="BACARDI PARTY DRINK BAHAMA MAMA PET - LW PF CKTL MX - 1.75 LTR  ( MS-56850 )" u="1"/>
        <s v="MONOPOLOWA WHITE LABEL (OLD LABEL) - VODKA IMPORTD - 1.0 LTR  ( MS-34510 )" u="1"/>
        <s v="ROBERT MONDAVI PINOT NOIR - PINOT NOIR - 750 ML  ( MS-498520 )" u="1"/>
        <s v="FRANZIA BOX - CHARDONNAY - 3.0 LTR  ( MS-566550 )" u="1"/>
        <s v="PETER VELLA CHARDONNAY - CHARDONNAY - 5 LTR+  ( MS-600640 )" u="1"/>
        <s v="CLYDE MAY'S ALABAMA STYLE WHISKEY 85P - STRT BOURBON - 750 ML  ( MS-17510 )" u="1"/>
        <s v="MCCORMICK TRIPLE SEC - TRIPLE SEC - 1.0 LTR  ( MS-86321 )" u="1"/>
        <s v="PALI PINOT NOIR RIVIERA SONOMA COAST - PINOT NOIR - 750 ML  ( MS-491966 )" u="1"/>
        <s v="LITTLE BLACK DRESS MERLOT - MERLOT - 750 ML  ( MS-480800 )" u="1"/>
        <s v="FRANZIA CHIANTI - CHIANTI - 5 LTR+  ( MS-467620 )" u="1"/>
        <s v="UMBERTO FIORE MOSCATO - ITALIAN OTHER - 750 ML  ( MS-383950 )" u="1"/>
        <s v="MR BOSTON VODKA SCREWDRIVER - LW PF CKTL MX - 750 ML  ( MS-63086 )" u="1"/>
        <s v="GALLO FAMILY VINEYARDS TWIN VALLEY WH ZN - WHT ZINFANDEL - 750 ML  ( MS-656930 )" u="1"/>
        <s v="PRISONER BLINDFOLD WHITE BLEND CAL - WHT BLND/MRTG - 750 ML  ( MS-547224 )" u="1"/>
        <s v="MICHTER'S US*1 SMALL BATCH BOURBON - STRT BOURBON - 750 ML  ( MS-19880 )" u="1"/>
        <s v="EVAN WILLIAMS BLACK LABEL - STRT BOURBON - 1.0 LTR  ( MS-17957 )" u="1"/>
        <s v="KORBEL BRUT CHAMPAGNE - CHMPAGNE BRUT - 187 ML  ( MS-751419 )" u="1"/>
        <s v="DEEP EDDY ORANGE FLAVORED VODKA - ORNGE FL VODK - 750 ML  ( MS-36606 )" u="1"/>
        <s v="DECOY CABERNET SAUVIGNON NAPA VALLEY - CABERNET SAUV - 750 ML  ( MS-460938 )" u="1"/>
        <s v="CLOS DU BOIS CHARDONNAY NC BARREL FERM - CHARDONNAY - 1.5 LTR  ( MS-549883 )" u="1"/>
        <s v="JACK DANIELS WINTER JACK READY-TO-POUR - SPECIALTY LIQ - 750 ML  ( MS-74782 )" u="1"/>
        <s v="CRYSTAL HEAD VODKA (CANADA) - VODKA IMPORTD - 750 ML  ( MS-34122 )" u="1"/>
        <s v="BURNETT'S PINK LEMONADE FLAVORED VODKA - OTHER FL VODK - 1.75 LTR  ( MS-41062 )" u="1"/>
        <s v="TAAKA - GIN DOMESTIC - 375 ML  ( MS-32414 )" u="1"/>
        <s v="MONOPOLOWA WHITE LABEL (OLD LABEL) - VODKA IMPORTD - 1.75 LTR  ( MS-34515 )" u="1"/>
        <s v="1800 ULTIMATE PEACH MARGARITA R-T-D - LW PF CKTL MX - 1.75 LTR  ( MS-59161 )" u="1"/>
        <s v="BAREFOOT RICH RED BLEND CALIFORNIA - RED BLND/MRTG - 1.5 LTR  ( MS-443258 )" u="1"/>
        <s v="CASTILLO WHITE PET - RUM PUER RICO - 1.75 LTR  ( MS-43388 )" u="1"/>
        <s v="SEAGRAM CROWN ROYAL RESERVE - CANDN BTL CAN - 1.75 LTR  ( MS-11368 )" u="1"/>
        <s v="DA VINCI PINOT GRIGIO DELLE VENEZIE - ITL PIN GRIGO - 750 ML  ( MS-360330 )" u="1"/>
        <s v="BAILEYS ORIGINAL IRISH CREAM LIQUEUR - IM CREMES - 375 ML  ( MS-68034 )" u="1"/>
        <s v="LA MARCA PROSECCO SPARKLING WINE ITALY - ITL SPARKLING - 1.5 LTR  ( MS-728796 )" u="1"/>
        <s v="MOET CHANDON NECTAR IMPERIAL ROSE - FR CHAMPAGNE - 375 ML  ( MS-710925 )" u="1"/>
        <s v="TROUBLEMAKER BY AUSTIN HOPE PASO ROBLES - RED BLND/MRTG - 750 ML  ( MS-516720 )" u="1"/>
        <s v="YELLOW TAIL CABERNET/MERLOT - AUST OTH BLND - 750 ML  ( MS-429957 )" u="1"/>
        <s v="BELLE MEADE SHERRY CASK FINISHED BOURBON - STRT BOURBON - 750 ML  ( MS-16798 )" u="1"/>
        <s v="WESTERN SON HANDCRAFTED TEXAS VODKA - VODKA 80 PRF - 750 ML  ( MS-38507 )" u="1"/>
        <s v="14 HANDS MOSCATO COLUMBIA VALLEY - WHT VARTL OTH - 750 ML  ( MS-565707 )" u="1"/>
        <s v="PRIMARIUS PINOT NOIR - PINOT NOIR - 750 ML  ( MS-496840 )" u="1"/>
        <s v="CUPCAKE BLACK FOREST DECADENT RED CAL - RED GENRC OTH - 750 ML  ( MS-460439 )" u="1"/>
        <s v="KINKY BLUE LIQUEUR (VODKA BASE) - SPECIALTY LIQ - 375 ML  ( MS-75213 )" u="1"/>
        <s v="CASTLE ROCK PINOT NOIR MENDOCINO COUNTY - PINOT NOIR - 750 ML  ( MS-452237 )" u="1"/>
        <s v="HEAVYWEIGHT CAB SAV CHAMP BIG JOHN - CABERNET SAUV - 750 ML  ( MS-473585 )" u="1"/>
        <s v="D'USSE VSOP COGNAC FLASK BOTTLE - IM COGNAC - 200 ML  ( MS-47861 )" u="1"/>
        <s v="HIGH WEST CAMPFIRE WHISKEY - MISC US WHSKY - 750 ML  ( MS-27523 )" u="1"/>
        <s v="ESPOLON BLANCO WHITE TEQUILA - IM TEQ WHITE - 750 ML  ( MS-87619 )" u="1"/>
        <s v="MARTINI AND ROSSI EXTRA DRY - IMP VRMTH DRY - 750 ML  ( MS-98197 )" u="1"/>
        <s v="CAVIT CABERNET SAUVIGNON TRENTINO - ITALIAN OTHER - 1.5 LTR  ( MS-355525 )" u="1"/>
        <s v="COINTREAU - IM PROP SPCLY - 750 ML  ( MS-64776 )" u="1"/>
        <s v="RAINSTORM PINOT NOIR OREGON - PINOT NOIR - 750 ML  ( MS-498866 )" u="1"/>
        <s v="GUNTRUM ROYAL BLUE BOTTLE RIESLING - GERMAN OTHER - 750 ML  ( MS-304405 )" u="1"/>
        <s v="1800 SILVER - IM TEQ WHITE - 1.75 LTR  ( MS-87513 )" u="1"/>
        <s v="BACARDI PINEAPPLE FUSION FLAVORED RUM - RUM PUER RICO - 750 ML  ( MS-43145 )" u="1"/>
        <s v="SVEDKA BLUE RASPBERRY FLAVORED VODKA - VODKA IMPORTD - 750 ML  ( MS-36576 )" u="1"/>
        <s v="LIBERTY CREEK PINK MOSCATO CALIFORNIA - ROSE - 1.5 LTR  ( MS-664502 )" u="1"/>
        <s v="LADY LOLA PINOT GRIGIO/MOSCATO BLEND - ITALIAN OTHER - 750 ML  ( MS-367688 )" u="1"/>
        <s v="MONTEZUMA TRIPLE SEC - TRIPLE SEC - 1.0 LTR  ( MS-86390 )" u="1"/>
        <s v="ANTINORI SANTA CRISTINA CAMPOGRANDE - ITALIAN OTHER - 750 ML  ( MS-345690 )" u="1"/>
        <s v="PERRIN RESERVE RED - FRENCH RHONE - 750 ML  ( MS-290900 )" u="1"/>
        <s v="NEW AMSTERDAM LEMON FLAVORED VODKA - OTHER FL VODK - 375 ML  ( MS-39723 )" u="1"/>
        <s v="FLIP FLOP CABERNET SAUVIGNON CALIFORNIA - CABERNET SAUV - 1.5 LTR  ( MS-466271 )" u="1"/>
        <s v="TENUTA CAPARZO SANGIOVESE - ITALIAN OTHER - 750 ML  ( MS-354315 )" u="1"/>
        <s v="KENDALL-JACKSON VINTNERS RSRV SUMMATION - RED BLND/MRTG - 750 ML  ( MS-479315 )" u="1"/>
        <s v="NEW AMSTERDAM VODKA - VODKA 1OO PRF - 375 ML  ( MS-39465 )" u="1"/>
        <s v="OAKHEART ORIGINAL SPICED RUM - RUM PUER RICO - 1.75 LTR  ( MS-43208 )" u="1"/>
        <s v="GLENFIDDICH 12 YEAR SCOTCH - SCTCH BTL FGN - 750 ML  ( MS-5006 )" u="1"/>
        <s v="BOTA BOX CHARDONNAY CALIFORNIA - CHARDONNAY - 3.0 LTR  ( MS-561020 )" u="1"/>
        <s v="COURVOISIER V S - IM COGNAC - 1.0 LTR  ( MS-47787 )" u="1"/>
        <s v="RIUNITE TREBBIANO MOSCATO EMILY - ITALIAN OTHER - 1.5 LTR  ( MS-378815 )" u="1"/>
        <s v="DELICATO PINOT GRIGIO - PN GRIS/GRGIO - 1.5 LTR  ( MS-561066 )" u="1"/>
        <s v="GALLO - DOM VRMTH DRY - 750 ML  ( MS-99174 )" u="1"/>
        <s v="GALLO FAMILY VINEYARDS TWIN VALLEY WH ZN - WHT ZINFANDEL - 187 ML  ( MS-657000 )" u="1"/>
        <s v="MALIBU RUM NATURAL COCONUT* - IM RUM OTHER - 50 ML  ( MS-42712 )" u="1"/>
        <s v="STILLHOUSE ORIGINAL MOONSHINE CORN WHSKY - YOUNG WHISKEY - 375 ML  ( MS-27272 )" u="1"/>
        <s v="ROBERT MONDAVI PRIVATE SEL MERLOT CALIF - MERLOT - 750 ML  ( MS-498070 )" u="1"/>
        <s v="EVAN WILLIAMS 1783 - STRT BOURBON - 1.75 LTR  ( MS-18098 )" u="1"/>
        <s v="TAYLOR LAKE COUNTRY RED - RED GENRC OTH - 3.0 LTR  ( MS-514530 )" u="1"/>
        <s v="WILD TURKEY LONGBRANCH - STRT BOURBON - 750 ML  ( MS-22102 )" u="1"/>
        <s v="CASTLE ROCK PINOT NOIR WILLAMETTE VALLEY - PINOT NOIR - 750 ML  ( MS-452252 )" u="1"/>
        <s v="CAPTAIN MORGAN WHITE RUM - RUM VIRG ISLS - 750 ML  ( MS-43328 )" u="1"/>
        <s v="HAYES RANCH IN THE SADDLE CAB CNTRL CST - CABERNET SAUV - 750 ML  ( MS-473370 )" u="1"/>
        <s v="LINDEMAN'S GENTLEMAN'S COLL CAB SAUV CAL - CABERNET SAUV - 750 ML  ( MS-480730 )" u="1"/>
        <s v="CALYPSO COCONUT FLAVORED RUM - RUM VIRG ISLS - 750 ML  ( MS-44331 )" u="1"/>
        <s v="EL MAYOR REPOSADO - IM TEQ GOLD - 750 ML  ( MS-89182 )" u="1"/>
        <s v="REMY MARTIN VSOP - IM COGNAC - 1.75 LTR  ( MS-49188 )" u="1"/>
        <s v="VIN VAULT CHARDONNAY CALIFORNIA - CHARDONNAY - 3.0 LTR  ( MS-634506 )" u="1"/>
        <s v="ANDRE PINK BLUSH CHAMPAGNE - CHAMP PNK/RED - 750 ML  ( MS-763550 )" u="1"/>
        <s v="O'MARA'S IRISH COUNTRY CREAM - IMP DSSRT OTH - 750 ML  ( MS-92674 )" u="1"/>
        <s v="MENAGE A TROIS  ZIN/MRLT/CAB SAUV BLEND - RED BLND/MRTG - 750 ML  ( MS-485490 )" u="1"/>
        <s v="CHATEAU STE MICHELLE SAUVIGNON BLANC - SAV BL/FME BL - 750 ML  ( MS-626600 )" u="1"/>
        <s v="YELLOW TAIL MOSCATO SE AUSTRALIA - AUST OTHR WHT - 750 ML  ( MS-429963 )" u="1"/>
        <s v="EDNA VALLEY PINOT NOIR - PINOT NOIR - 750 ML  ( MS-463188 )" u="1"/>
        <s v="SKINNYGIRL WHITE PEACH MARGARITA - LW PF CKTL MX - 750 ML  ( MS-63359 )" u="1"/>
        <s v="THREE WISHES PINOT GRIGIO/COLOBARD AMRCN - WHT BLND/MRTG - 750 ML  ( MS-632831 )" u="1"/>
        <s v="BAROSSA VALLEY ESTATE SHIRAZ - AUST SHIRAZ - 750 ML  ( MS-402825 )" u="1"/>
        <s v="THREE OLIVES VODKA IMPORTED FROM ENGLAND - VODKA IMPORTD - 1.75 LTR  ( MS-34919 )" u="1"/>
        <s v="JIM BEAM BLACK - STRT BOURBON - 1.75 LTR  ( MS-19028 )" u="1"/>
        <s v="ELK COVE PINOT GRIS - PN GRIS/GRGIO - 750 ML  ( MS-562460 )" u="1"/>
        <s v="RM WOODBRIDGE RIES CALIF(MSL-SAAR-RUWER) - RIESLING - 1.5 LTR  ( MS-606261 )" u="1"/>
        <s v="BONTERRA CHARDONNAY ORGANICALLY GROWN - CHARDONNAY - 750 ML  ( MS-564500 )" u="1"/>
        <s v="JAGERMEISTER - IM OTH SPCLTS - 375 ML  ( MS-65254 )" u="1"/>
        <s v="SMIRNOFF - VODKA 1OO PRF - 375 ML  ( MS-39864 )" u="1"/>
        <s v="GRAND MARNIER - IM PROP SPCLY - 200 ML  ( MS-65120 )" u="1"/>
        <s v="EMMOLO SAUVIGNON BLANC NAPA VALLEY - SAV BL/FME BL - 750 ML  ( MS-562570 )" u="1"/>
        <s v="RUTA 22 MAKBEC NEUQUEN VALLEY - ARGT MALBEC - 750 ML  ( MS-423331 )" u="1"/>
        <s v="JIM BEAM - STRT BOURBON - 1.75 LTR  ( MS-19068 )" u="1"/>
        <s v="MIDDLE SISTER REBEL RED CALIFORNIA - RED BLND/MRTG - 750 ML  ( MS-485950 )" u="1"/>
        <s v="CANADIAN CLUB ORIGINAL 1858 - CANDN BTL U S - 375 ML  ( MS-10624 )" u="1"/>
        <s v="HORNITOS PLATA WHITE TEQUILA - IM TEQ WHITE - 375 ML  ( MS-88549 )" u="1"/>
        <s v="CAVIT LUNETTA PROSECCO TRENTO - ITL SPARKLING - 750 ML  ( MS-723720 )" u="1"/>
        <s v="TURNING LEAF - CHARDONNAY - 1.5 LTR  ( MS-633305 )" u="1"/>
        <s v="SMIRNOFF - VODKA 80 PRF - 50 ML  ( MS-37991 )" u="1"/>
        <s v="SKOL - VODKA 80 PRF - 1.75 LTR  ( MS-37938 )" u="1"/>
        <s v="BELLA SERA PINOT NOIR DELLE VENEZIE - ITALIAN OTHER - 1.5 LTR  ( MS-348227 )" u="1"/>
        <s v="NEWTON SKYSIDE CLARET SONOMA VALLEY - RED GENRC OTH - 750 ML  ( MS-490595 )" u="1"/>
        <s v="TAAKA PINEAPPLE FLAVORED VODKA - OTHER FL VODK - 50 ML  ( MS-40036 )" u="1"/>
        <s v="CASK &amp; CREW A BLEND OF RYE WHISKEY - BLENDED WHSKY - 750 ML  ( MS-23331 )" u="1"/>
        <s v="CHATEAU STE MICHELLE RIESLING JOHANNSBRG - RIESLING - 750 ML  ( MS-626210 )" u="1"/>
        <s v="HERRADURA SILVER - IM TEQ WHITE - 750 ML  ( MS-87849 )" u="1"/>
        <s v="JUAREZ TRIPLE SEC - TRIPLE SEC - 1.75 LTR  ( MS-86249 )" u="1"/>
        <s v="JOSH CELLARS CAB SAV NORTH COAST RESERVE - CABERNET SAUV - 750 ML  ( MS-478124 )" u="1"/>
        <s v="MELLOW CORN - CORN OVER 2YR - 200 ML  ( MS-27233 )" u="1"/>
        <s v="STEMMARI NERO D'AVOLA SICILY - ITALIAN OTHER - 750 ML  ( MS-361778 )" u="1"/>
        <s v="ALMADEN MOUNTAIN BAG IN BOX RHINE - RHINE - 5 LTR+  ( MS-541262 )" u="1"/>
        <s v="CHARLES SMITH WINES CHATEAU SMITH WASH - CABERNET SAUV - 750 ML  ( MS-450076 )" u="1"/>
        <s v="99 BANANAS SCHNAPPS - OTHER SCHNAPP - 750 ML  ( MS-84170 )" u="1"/>
        <s v="BIG HOUSE ZINFANDEL CALIFORNIA - ZINFANDEL - 750 ML  ( MS-442700 )" u="1"/>
        <s v="HEAVEN HILL - BLENDED WHSKY - 1.75 LTR  ( MS-24178 )" u="1"/>
        <s v="ROMEO AMARETTO - SPECIALTY LIQ - 1.75 LTR  ( MS-77308 )" u="1"/>
        <s v="BURNETT'S WHITE RUM - RUM VIRG ISLS - 750 ML  ( MS-44282 )" u="1"/>
        <s v="WOODBRIDGE BY ROBERT MONDAVI PN NR CALIF - PINOT NOIR - 1.5 LTR  ( MS-498124 )" u="1"/>
        <s v="CROWN ROYAL VANILLA FLAVORED WHISKY - CANDN BTL CAN - 750 ML  ( MS-10791 )" u="1"/>
        <s v="CAZADORES ANEJO GOLD TEQUILA - IM TEQ GOLD - 750 ML  ( MS-89099 )" u="1"/>
        <s v="THREE OLIVE FRESH WATERMELON FLAVORD VOD - VODKA IMPORTD - 750 ML  ( MS-36644 )" u="1"/>
        <s v="SOBIESKI POLISH VODKA - VODKA IMPORTD - 750 ML  ( MS-34690 )" u="1"/>
        <s v="FREI BROTHERS RES ZIN DRY CRK VY NO SNMA - ZINFANDEL - 750 ML  ( MS-467940 )" u="1"/>
        <s v="ORLANDO WINES JACOB'S CREEK SHIRAZ - AUST SHIRAZ - 750 ML  ( MS-420480 )" u="1"/>
        <s v="JIM BEAM BLACK WITH 2 ROCKS GLASSES - STRT BOURBON - 750 ML  ( MS-428 )" u="1"/>
        <s v="GABBIANO - ITL CHIANTI - 750 ML  ( MS-342150 )" u="1"/>
        <s v="NEW AMSTERDAM - GIN DOMESTIC - 1.0 LTR  ( MS-31470 )" u="1"/>
        <s v="HB PICPOUL DE PINET COTEAUX DE LANGUEDOC - FRENCH OTHER - 750 ML  ( MS-282616 )" u="1"/>
        <s v="BAREFOOT SWEET RED BLEND CALIFORNIA - RED BLND/MRTG - 1.5 LTR  ( MS-443277 )" u="1"/>
        <s v="SMOKING LOON CHARDONNAY - CHARDONNAY - 750 ML  ( MS-617570 )" u="1"/>
        <s v="SENSEI WHISKEY (JAPAN) - IM OTH WHISKY - 750 ML  ( MS-15995 )" u="1"/>
        <s v="ROBERT MONDAVI PRV SEL RUM BARREL MERLOT - MERLOT - 750 ML  ( MS-498540 )" u="1"/>
        <s v="PORTA VITA ROSSO DELLE VENEZIE - ITALIAN OTHER - 1.5 LTR  ( MS-376804 )" u="1"/>
        <s v="OYSTER BAY SAUVIGNON BLANC MARLBOROUGH - NEW ZEALAND - 750 ML  ( MS-420686 )" u="1"/>
        <s v="CHI-CHI'S PINA COLADA (WAS TROPICAL) - LW PF CKTL MX - 1.75 LTR  ( MS-57157 )" u="1"/>
        <s v="PINNACLE VODKA FLASK BOTTLE - VODKA IMPORTD - 200 ML  ( MS-33597 )" u="1"/>
        <s v="MR BOSTON MELON - OTHER LIQUEUR - 1.0 LTR  ( MS-76477 )" u="1"/>
        <s v="MONOPOLOWA WHITE LABEL (OLD LABEL) - VODKA IMPORTD - 750 ML  ( MS-34514 )" u="1"/>
        <s v="BACARDI LIGHT-DRY RUM - RUM PUER RICO - 375 ML  ( MS-43124 )" u="1"/>
        <s v="PINNACLE STRAWBERRY KIWI FLVD VODKA(DSS) - IM OTH SPCLTS - 750 ML  ( MS-34630 )" u="1"/>
        <s v="GALLO FAMILY VINEYARDS TWIN VLY SAUV BLC - SAV BL/FME BL - 1.5 LTR  ( MS-571060 )" u="1"/>
        <s v="MCCORMICK (PET) - GIN DOMESTIC - 1.75 LTR  ( MS-31208 )" u="1"/>
        <s v="BROADBENT VINHO VERDE WHITE - PORTUGAL - 750 ML  ( MS-403760 )" u="1"/>
        <s v="CIROC APPLE FLAVORED VODKA SPECIALTY - IM OTH SPCLTS - 1.75 LTR  ( MS-64514 )" u="1"/>
        <s v="GALLO FAMILY VINEYARDS TWIN VLLY CAL NV - CHARDONNAY - 1.5 LTR  ( MS-569402 )" u="1"/>
        <s v="OLD CHARTER 8 YEAR - STRT BOURBON - 750 ML TRV  ( MS-20165 )" u="1"/>
        <s v="DRY CREEK CHENIN BLANC - CHENIN BLANC - 750 ML  ( MS-562110 )" u="1"/>
        <s v="99 PINEAPPLE SCHNAPPS LIQUEUR - OTHER SCHNAPP - 50 ML  ( MS-84197 )" u="1"/>
        <s v="BURNETT'S PINEAPPLE FLAVORED VODKA - OTHER FL VODK - 750 ML  ( MS-41413 )" u="1"/>
        <s v="STOLICHNAYA GOLD IMPORTED VODKA - VODKA IMPORTD - 750 ML  ( MS-34726 )" u="1"/>
        <s v="STILLHOUSE PEACH TEA WHISKEY 69PRF - WHISKY SPCLTY - 375 ML  ( MS-86904 )" u="1"/>
        <s v="SIMPLE LIFE PINOT NOIR CALIFORNIA - PINOT NOIR - 750 ML  ( MS-507993 )" u="1"/>
        <s v="DOBRA - VODKA 80 PRF - 375 ML  ( MS-35814 )" u="1"/>
        <s v="BURNETT'S VODKA 80 PROOF - VODKA 80 PRF - 750 ML TRV  ( MS-35410 )" u="1"/>
        <s v="PLATINUM 7X VODKA (WAS TAAKA PLATINUM) - VODKA 80 PRF - 200 ML  ( MS-38083 )" u="1"/>
        <s v="TORADA REPOSADO - IM TEQ GOLD - 750 ML  ( MS-89886 )" u="1"/>
        <s v="TWISTED SHOTZ MIAMI VICE:VOD/RUM STW&amp;PNC - IM OTH SPCLTS - 100 ML  ( MS-67042 )" u="1"/>
        <s v="MOGEN DAVID POMEGRANATE - DOM KOSHER WN - 1.5 LTR  ( MS-803493 )" u="1"/>
        <s v="MONTEZUMA - IM TEQ WHITE - 1.0 LTR  ( MS-88147 )" u="1"/>
        <s v="PANCHO VILLA ROJO TEQUILA DSS - SPECIALTY LIQ - 1.0 LTR  ( MS-76485 )" u="1"/>
        <s v="MR BOSTON'S PEACH ORCHARD - OTHER SCHNAPP - 1.0 LTR  ( MS-84307 )" u="1"/>
        <s v="MR BOSTON HOLIDAY NOG - LW PF CKTL MX - 1.75 LTR  ( MS-62922 )" u="1"/>
        <s v="ROBERT MONDAVI WOODBRIDGE MOSCATO CAL - WHT VARTL OTH - 1.5 LTR  ( MS-606267 )" u="1"/>
        <s v="MENAGE A TROIS PROSECCO SPARKLING WINE - ITL SPARKLING - 750 ML  ( MS-729374 )" u="1"/>
        <s v="GALLO FAMILY VNYDS CAB SAUV TWIN VALLEY - CABERNET SAUV - 1.5 LTR  ( MS-470127 )" u="1"/>
        <s v="CRUZAN DARK - RUM VIRG ISLS - 1.75 LTR  ( MS-44488 )" u="1"/>
        <s v="CONCHA Y TORO FRONTERA MALBEC MENDOZA - ARGT MALBEC - 1.5 LTR  ( MS-407180 )" u="1"/>
        <s v="NIKKA TAKETSURU PURE MALT WHISKY (JAPAN) - IM OTH WHISKY - 750 ML  ( MS-15967 )" u="1"/>
        <s v="CHI-CHI'S ORANGE CREAM - LW PF CKTL MX - 1.75 LTR  ( MS-80058 )" u="1"/>
        <s v="SILVER PALM NORTH COAST CABERNET SAUVGN - CABERNET SAUV - 750 ML  ( MS-507481 )" u="1"/>
        <s v="TURNING LEAF CALIFORNIA PINOT NOIR - PINOT NOIR - 1.5 LTR  ( MS-516835 )" u="1"/>
        <s v="SOLIEL PINEAPPLE MIMOSA - TABLE OTHER - 750 ML  ( MS-894324 )" u="1"/>
        <s v="CRUZAN COCONUT FLAVORED V.I. RUM - RUM VIRG ISLS - 1.75 LTR  ( MS-44478 )" u="1"/>
        <s v="SAILOR JERRY SPICED NAVY RUM - RUM VIRG ISLS - 1.75 LTR  ( MS-45888 )" u="1"/>
        <s v="CRANE LAKE PETITE SIRAH CALIFORNIA - RED VARTL OTH - 750 ML  ( MS-458970 )" u="1"/>
        <s v="DRY CREEK FUME BLANC - SAV BL/FME BL - 750 ML  ( MS-562180 )" u="1"/>
        <s v="MARCUS JAMES MERLOT SPAIN - SPAIN - 1.5 LTR  ( MS-419115 )" u="1"/>
        <s v="GREY GOOSE VODKA/LUXURY PCK W/4-STIRRERS - VODKA IMPORTD - 750 ML  ( MS-100019 )" u="1"/>
        <s v="FREIXENET MIA MOSCATO ROSE SPARKLING - SPANISH SPKLN - 750 ML  ( MS-727296 )" u="1"/>
        <s v="A TO Z OREGON PINOT NOIR - PINOT NOIR - 750 ML  ( MS-430992 )" u="1"/>
        <s v="LITTLE BLACK DRESS PINOT NOIR CALIFORNIA - PINOT NOIR - 750 ML  ( MS-480805 )" u="1"/>
        <s v="TAAKA VODA W/200ML TAAKA APPLE - VODKA 80 PRF - 1.75 LTR  ( MS-100323 )" u="1"/>
        <s v="A TO Z OREGON BUBBLES SPARKLING WINE - SPARKLING OTH - 750 ML  ( MS-768520 )" u="1"/>
        <s v="KENTUCKY DALE BLENDED WHISKEY - BLENDED WHSKY - 1.0 LTR  ( MS-24417 )" u="1"/>
        <s v="MARTINI &amp; ROSSI ROSE SPARKLING WINE - ITL SPARKLING - 750 ML  ( MS-729215 )" u="1"/>
        <s v="GORDON'S - GIN DOMESTIC - 750 ML  ( MS-30316 )" u="1"/>
        <s v="KETEL ONE DUTCH VODKA - VODKA IMPORTD - 1.75 LTR  ( MS-34458 )" u="1"/>
        <s v="JOHN BARR RESERVE - SCTCH BTL FGN - 750 ML  ( MS-5362 )" u="1"/>
        <s v="SAILOR JERRY SPICED NAVY RUM - RUM VIRG ISLS - 750 ML  ( MS-45886 )" u="1"/>
        <s v="EARLY TIMES KENTUCKY - STRT BOURBON - 1.75 LTR  ( MS-17830 )" u="1"/>
        <s v="REMY PANNIER VOUVRAY FRENCH LOIRE WHITE - FRENCH LOIRE - 750 ML  ( MS-293220 )" u="1"/>
        <s v="MONTE ALBAN SILVER TEQUILA - IM TEQ WHITE - 750 ML  ( MS-88100 )" u="1"/>
        <s v="KIM CRAWFORD SAUVIGNON BLANC - NEW ZEALAND - 750 ML  ( MS-407766 )" u="1"/>
        <s v="REDEMPTION BOURBON WHISKEY - STRT BOURBON - 750 ML  ( MS-21222 )" u="1"/>
        <s v="YELLOW TAIL SPARKLING (AUSTRALIA) - IM SPKLNG OTH - 750 ML  ( MS-736900 )" u="1"/>
        <s v="PAUL MASSON GRAND AMBER VSOP - GRAPE BRANDY - 375 ML  ( MS-53204 )" u="1"/>
        <s v="SMIRNOFF ORANGE FLAVORED (DSS) - SPECIALTY LIQ - 750 ML  ( MS-77698 )" u="1"/>
        <s v="OLD OVERHOLT - STRAIGHT RYE - 750 ML  ( MS-27066 )" u="1"/>
        <s v="TANQUERAY - GIN IMPORTED - 1.0 LTR  ( MS-28867 )" u="1"/>
        <s v="BAREFOOT CELLARS WH ZINFANDEL CALIFORNIA - WHT ZINFANDEL - 1.5 LTR  ( MS-642105 )" u="1"/>
        <s v="COURVOISIER VS W/2 SNIFTER GLASSES - IM COGNAC - 750 ML  ( MS-2393 )" u="1"/>
        <s v="OLE SMOKY TENN MOONSHINE APPLE PIE 70P - WHISKY SPCLTY - 750 ML  ( MS-86785 )" u="1"/>
        <s v="DEKUYPER TRIPLE SEC - TRIPLE SEC - 750 ML  ( MS-86110 )" u="1"/>
        <s v="LUXARDO MARASCHINO LIQUEUR - IM CHRY F CRD - 750 ML  ( MS-67610 )" u="1"/>
        <s v="MARTINI &amp; ROSSI ASTI SPUMANTE 4 PACK - ITL SPARKLING - 187 ML  ( MS-729168 )" u="1"/>
        <s v="JACK DANIELS HOLIDAY CARTON WITH GLASS - TENN WHISKEY - 750 ML  ( MS-470 )" u="1"/>
        <s v="LOUIS M MARTINI ALEXANDER VALLEY CAB SAV - CABERNET SAUV - 750 ML  ( MS-483741 )" u="1"/>
        <s v="BUZZBALLZ LOTTA COLADA - COCKTL OTHER - 200 ML  ( MS-57083 )" u="1"/>
        <s v="CREME DE LYS CHARDONNAY CALIFORNIA - CHARDONNAY - 750 ML  ( MS-559210 )" u="1"/>
        <s v="MARQUES RISCAL RED RIOJA - SPAIN - 750 ML  ( MS-417900 )" u="1"/>
        <s v="GEKKEIKAN PLUM (BAG IN BOX) - IMPORTED PLUM - 750 ML  ( MS-784505 )" u="1"/>
        <s v="THE LITTLE PENGUIN CABERNET SAUVIGNON - AUST CAB SAUV - 1.5 LTR  ( MS-416731 )" u="1"/>
        <s v="ABERFELDY 12 YEAR SINGLE MALT SCOTCH WKY - SCTCH BTL FGN - 750 ML  ( MS-4000 )" u="1"/>
        <s v="OYSTER BAY PINOT NOIR MARLBOROUGH - NEW ZEALAND - 750 ML  ( MS-420683 )" u="1"/>
        <s v="BULLEIT STRAIGHT BOURBON 90 PROOF - STRT BOURBON - 1.75 LTR  ( MS-17088 )" u="1"/>
        <s v="PATRON CITRONGE LIME LIQUEUR - IM OTH SPCLTS - 750 ML  ( MS-64693 )" u="1"/>
        <s v="SUTTER HOME SAUVIGNON BLANC - SAV BL/FME BL - 1.5 LTR  ( MS-630803 )" u="1"/>
        <s v="CARLO ROSSI RHINE PEAK FLAVORED WINE - RHINE - 1.5 LTR  ( MS-551905 )" u="1"/>
        <s v="CARLO ROSSI RESERVE WHITE ZINFANDEL - WHT ZINFANDEL - 5 LTR+  ( MS-647231 )" u="1"/>
        <s v="DEKUYPER WATERMELON PUCKER SCHNAPPS - OTHER SCHNAPP - 750 ML  ( MS-82866 )" u="1"/>
        <s v="KEENAN MERLOT NAPA VALLEY - MERLOT - 750 ML  ( MS-478500 )" u="1"/>
        <s v="GRAN PASSIONE ROSSO VENETO - ITALIAN OTHER - 750 ML  ( MS-367090 )" u="1"/>
        <s v="MONTEGO BAY GOLD - RUM VIRG ISLS - 1.75 LTR  ( MS-45068 )" u="1"/>
        <s v="BACARDI ANEJO CUATRO AGED 4YR RUMS - RUM PUER RICO - 750 ML  ( MS-43618 )" u="1"/>
        <s v="LE RIME PINOT GRIGIO TOSCANA - ITL PIN GRIGO - 750 ML  ( MS-368425 )" u="1"/>
        <s v="OLE SMOKY TENNESSEE MNSH SHINE NOG MNSHN - WHISKY SPCLTY - 750 ML  ( MS-86715 )" u="1"/>
        <s v="JOSE CUERVO ESPECIAL SILVER - IM TEQ WHITE - 1.0 LTR  ( MS-87409 )" u="1"/>
        <s v="C K MONDAVI MERLOT - MERLOT - 750 ML  ( MS-487650 )" u="1"/>
        <s v="CARLO ROSSI PINK MOSCATO SANGRIA - TABLE OTHER - 1.5 LTR  ( MS-882319 )" u="1"/>
        <s v="CANADIAN MIST - CANDN BTL U S - 750 ML TRV  ( MS-12476 )" u="1"/>
        <s v="CAPTAIN MORGAN PARROT BAY MANGO (PET) - RUM VIRG ISLS - 750 ML TRV  ( MS-43645 )" u="1"/>
        <s v="E &amp; J XO BRANDY - GRAPE BRANDY - 375 ML  ( MS-52562 )" u="1"/>
        <s v="KNOB CREEK STRAIGHT BOURBON - STRT BOURBON - 375 ML  ( MS-19224 )" u="1"/>
        <s v="GEKKEIKAN - DOMESTIC SAKE - 5 LTR+  ( MS-97065 )" u="1"/>
        <s v="KIM CRAWFORD CHARDONNAY NEW ZEALAND - NEW ZEALAND - 750 ML  ( MS-407748 )" u="1"/>
        <s v="ROBERT MONDAVI PRIVATE SELECTION CALIF - CHARDONNAY - 1.5 LTR  ( MS-606455 )" u="1"/>
        <s v="GALLO FAMILY VYRDS ZIN TWIN VALLEY CAFE - ZINFANDEL - 1.5 LTR  ( MS-469525 )" u="1"/>
        <s v="REYKA ICELAND VODKA - VODKA IMPORTD - 750 ML  ( MS-34753 )" u="1"/>
        <s v="OLD FORESTER - STRT BOURBON - 200 ML  ( MS-20363 )" u="1"/>
        <s v="50 ACRE RANCH CABERNET SAUV CALIFORNIA - CABERNET SAUV - 750 ML  ( MS-465620 )" u="1"/>
        <s v="REMY MARTIN 1738 ACCORD ROYAL COGNAC - IM COGNAC - 375 ML  ( MS-49084 )" u="1"/>
        <s v="AMARETTO DI AMORE W/ CORDIAL GLASSES - SPECIALTY LIQ - 750 ML  ( MS-2511 )" u="1"/>
        <s v="UNDERWOOD CELLARS PINOT NOIR OREGON - PINOT NOIR - 750 ML  ( MS-517010 )" u="1"/>
        <s v="ELDERTON TANTALUS SHIRAZ - AUST SHIRAZ - 750 ML  ( MS-409950 )" u="1"/>
        <s v="OLE SMOKY TENNESSEE MNSHNE WHT LIGHTNIN - WHISKY SPCLTY - 50 ML  ( MS-86829 )" u="1"/>
        <s v="STILLHOUSE BLACK BOURBON (DSS) - WHISKY SPCLTY - 750 ML  ( MS-86975 )" u="1"/>
        <s v="CHRISTIAN BROTHERS APPLE(BRANDY &amp; APPLE) - SPECIALTY LIQ - 750 ML  ( MS-72732 )" u="1"/>
        <s v="YELLOWSTONE SELECT KENTUCKY STRAIGHT BRB - STRT BOURBON - 750 ML  ( MS-22244 )" u="1"/>
        <s v="DOMAINE DE BERNIER CHARDONNAY VDP V D LR - FRENCH LOIRE - 750 ML  ( MS-279570 )" u="1"/>
        <s v="CHARTREUSE GREEN - IM PROP SPCLY - 750 ML  ( MS-64696 )" u="1"/>
        <s v="LUNA DI LUNA CHARDONNAY/PINOT GRIGIO - ITALIAN OTHER - 750 ML  ( MS-368850 )" u="1"/>
        <s v="SEGURA VIUDAS BRUT RESERVA - SPANISH SPKLN - 750 ML  ( MS-733238 )" u="1"/>
        <s v="GALLO FAMILY VNYRD SWEET GRAPEFRUIT ROSE - FRUIT VRTL WN - 750 ML  ( MS-810566 )" u="1"/>
        <s v="SAVE ME SAN FRANCISCO SOUL SISTER CAL - PINOT NOIR - 750 ML  ( MS-505140 )" u="1"/>
        <s v="SEAN MINOR CABERNET SAUVIGNON NAPA VLLY - CABERNET SAUV - 750 ML  ( MS-506204 )" u="1"/>
        <s v="NOBLE VINES 181 MERLOT LODI - MERLOT - 750 ML  ( MS-491060 )" u="1"/>
        <s v="RAIN VODKA - VODKA 80 PRF - 750 ML  ( MS-37586 )" u="1"/>
        <s v="LOVE NOIR PINOT NOIR CALIFORNIA - PINOT NOIR - 750 ML  ( MS-481470 )" u="1"/>
        <s v="PARDUCCI CALIFORNIA PINOT GRIGIO - PN GRIS/GRGIO - 750 ML  ( MS-596240 )" u="1"/>
        <s v="SAILOR JERRY SPICED RUM W/2-OIL CANS - RUM VIRG ISLS - 750 ML  ( MS-100242 )" u="1"/>
        <s v="CASTILLO WHITE - RUM PUER RICO - 1.0 LTR  ( MS-43387 )" u="1"/>
        <s v="CHARLES SMITH FAMILY VINO ROSE-SANGIOVSE - ROSE - 750 ML  ( MS-647258 )" u="1"/>
        <s v="LA VIEILLE FERME COTES DU VENTOUX RED - FRENCH RHONE - 1.5 LTR  ( MS-284460 )" u="1"/>
        <s v="TAAKA - VODKA 80 PRF - 200 ML  ( MS-38063 )" u="1"/>
        <s v="JOSE CUERVO TRADICIONAL - IM TEQ GOLD - 750 ML  ( MS-89215 )" u="1"/>
        <s v="WOODFORD RESERVE KENTUCKY STRT BOURBON - STRT BOURBON - 750 ML  ( MS-22215 )" u="1"/>
        <s v="SAILOR JERRY SPICED NAVY RUM - RUM VIRG ISLS - 750 ML TRV  ( MS-45889 )" u="1"/>
        <s v="DOMAINE DE CANTON FRENCH GINGER LIQUEUR - IM OTH SPCLTS - 750 ML  ( MS-64645 )" u="1"/>
        <s v="BAREFOOT RIESLING CALIFORNIA (PET) - RIESLING - 187 ML  ( MS-544116 )" u="1"/>
        <s v="TAAKA WHIPPED CREAM FLAVORED VODKA - OTHER FL VODK - 750 ML  ( MS-40726 )" u="1"/>
        <s v="BOLLA PINOT NOIR PROVINVIA DI PAVIA - ITALIAN OTHER - 1.5 LTR  ( MS-349462 )" u="1"/>
        <s v="GENTLEMAN JACK - TENN WHISKEY - 375 ML  ( MS-26585 )" u="1"/>
        <s v="HENNESSY PRIVILEGE VSOP - IM COGNAC - 200 ML  ( MS-48151 )" u="1"/>
        <s v="BULLEIT STRAIGHT BOURBON 90 PROOF - STRT BOURBON - 750 ML  ( MS-17086 )" u="1"/>
        <s v="ELIJAH CRAIG SMALL BATCH - STRT BOURBON - 1.75 LTR  ( MS-17919 )" u="1"/>
        <s v="PATRON XO CAFE BOX - IM COF FL CRD - 750 ML  ( MS-67595 )" u="1"/>
        <s v="CARLO ROSSI BLUSH FLAVORED WINE - BLUSH - 1.5 LTR  ( MS-646110 )" u="1"/>
        <s v="BELVEDERE POLISH VODKA - VODKA IMPORTD - 375 ML  ( MS-34154 )" u="1"/>
        <s v="OLE SMOKY TENNESSEE MOONSHNE PUMPKIN PIE - WHISKY SPCLTY - 750 ML  ( MS-86765 )" u="1"/>
        <s v="VOGA MOSCATO PROVINCIA DI PAVIA IGT - ITALIAN OTHER - 750 ML  ( MS-395464 )" u="1"/>
        <s v="CONCHA Y TORO FRONTERA CAB SAUV/MERLOT - CHLE OTHR RED - 1.5 LTR  ( MS-406740 )" u="1"/>
        <s v="BULLEIT 2B COMBO 1EA:BULLIET 90 &amp; RYE - STRT BOURBON - 375 ML  ( MS-100499 )" u="1"/>
        <s v="PLATINUM 7X VODKA (WAS TAAKA PLATINUM) - VODKA 80 PRF - 375 ML  ( MS-38084 )" u="1"/>
        <s v="TAAKA - VODKA 1OO PRF - 200 ML  ( MS-39883 )" u="1"/>
        <s v="FORTY CREEK BARREL SELECT CANADIAN - CANDN BTL CAN - 1.75 LTR  ( MS-10898 )" u="1"/>
        <s v="1800 REPOSADO TEQUILA - IM TEQ GOLD - 375 ML  ( MS-89204 )" u="1"/>
        <s v="BIRD DOG SMALL BATCH 86PRF BOURBON WHSKY - STRT BOURBON - 750 ML  ( MS-16829 )" u="1"/>
        <s v="CASTLE ROCK PINOT NOIR CALIFORNIA CUVEE - PINOT NOIR - 750 ML  ( MS-452245 )" u="1"/>
        <s v="MALIBU PEACHES N'CREAM FLAVORED RUM* - IM RUM OTHER - 750 ML  ( MS-42175 )" u="1"/>
        <s v="ELK COVE RIESLING WILLIAMETTE VALLEY - RIESLING - 750 ML  ( MS-562475 )" u="1"/>
        <s v="BERINGER RED MOSCATO CHILE - CHLE OTHR RED - 750 ML  ( MS-403727 )" u="1"/>
        <s v="BAREFOOT MALBEC CALIFORNIA - RED VARTL OTH - 1.5 LTR  ( MS-443263 )" u="1"/>
        <s v="COASTAL RIDGE CHARDONNAY - CHARDONNAY - 1.5 LTR  ( MS-557672 )" u="1"/>
        <s v="SEAGRAMS GIN &amp; JUICE (CITRUS) - LW PF CKTL MX - 200 ML  ( MS-63585 )" u="1"/>
        <s v="PETER VELLA MERLOT - MERLOT - 5 LTR+  ( MS-495180 )" u="1"/>
        <s v="ABSOLUT BERRI ACAI FLAVORED VODKA - VODKA IMPORTD - 750 ML  ( MS-33983 )" u="1"/>
        <s v="1800 ULTIMATE JALAPENO LIME MARG R-T-D - LW PF CKTL MX - 1.75 LTR  ( MS-59169 )" u="1"/>
        <s v="HPNOTIQ  VODKA &amp; COGNAC LIQUEUR - IM OTH SPCLTS - 1.75 LTR  ( MS-65188 )" u="1"/>
        <s v="SALT OF THE EARTH FLORE DE MOSCATO CAL - WHT VARTL OTH - 750 ML  ( MS-611940 )" u="1"/>
        <s v="GRGICH HILLS CABERNET SAUVIGNON - CABERNET SAUV - 750 ML  ( MS-471780 )" u="1"/>
        <s v="GRANGALA TRIPLE ORANGE PROPRIETARY LIQ - IM PROP SPCLY - 750 ML  ( MS-66936 )" u="1"/>
        <s v="LOUIS M. MARTINI SONOMA COUNTY CABERNET - CABERNET SAUV - 750 ML  ( MS-484705 )" u="1"/>
        <s v="PAUL MASSON GRANDE AMBER MANGO FL BRANDY - OTHER FL BRNY - 750 ML  ( MS-56768 )" u="1"/>
        <s v="MR BOSTON BUTTERSCOTCH SCHNAPPS - OTHER SCHNAPP - 1.0 LTR  ( MS-84257 )" u="1"/>
        <s v="BURNETT'S GRAPE FLAVORED VODKA - GRAPE FL VODK - 750 ML  ( MS-41279 )" u="1"/>
        <s v="BUSHMILLS ORIGINAL W/2 ICE MOLDS - IRISH - 750 ML  ( MS-100155 )" u="1"/>
        <s v="KINKY GREEN LIQUEUR (VODKA BASE) - SPECIALTY LIQ - 750 ML  ( MS-75221 )" u="1"/>
        <s v="SEAGRAM'S PEACH TWISTED GIN - OTHER FLA GIN - 375 ML  ( MS-33287 )" u="1"/>
        <s v="JEFFERSON'S RESERVE STRAIGHT BOURBON - STRT BOURBON - 750 ML  ( MS-19006 )" u="1"/>
        <s v="OLD SMUGGLER - SCOTCH BTL US - 1.75 LTR  ( MS-9278 )" u="1"/>
        <s v="BAREFOOT CHARDONNAY CALIFORNIA (PET) - CHARDONNAY - 187 ML  ( MS-544072 )" u="1"/>
        <s v="JIM BEAM - STRT BOURBON - 1.0 LTR  ( MS-19067 )" u="1"/>
        <s v="REDWOOD CREEK MALBEC CALIFORNIA - RED VARTL OTH - 1.5 LTR  ( MS-499262 )" u="1"/>
        <s v="BLUE CHAIR KEY LIME RUM CREAM - CREMES OTHER - 750 ML  ( MS-80015 )" u="1"/>
        <s v="CHLOE PINOT NOIR MONTEREY COUNTY - PINOT NOIR - 750 ML  ( MS-456384 )" u="1"/>
        <s v="DEKUYPER O3 ORANGE LIQUEUR - OTHER LIQUEUR - 750 ML  ( MS-73533 )" u="1"/>
        <s v="REDWOOD CREEK - PINOT NOIR - 750 ML  ( MS-499258 )" u="1"/>
        <s v="FERRARI CARANO MERLOT - MERLOT - 750 ML  ( MS-464500 )" u="1"/>
        <s v="CROWN ROYAL VANILLA FLAVORED WHISKY - CANDN BTL CAN - 375 ML  ( MS-10790 )" u="1"/>
        <s v="TANQUERAY - GIN IMPORTED - 1.75 LTR  ( MS-28868 )" u="1"/>
        <s v="FREI BROTHERS CHARD RUSSN RVR VLY NO SNM - CHARDONNAY - 750 ML  ( MS-567410 )" u="1"/>
        <s v="DI SARONNO AMARETTO W/1 GLASS MASON JAR - IM OTH SPCLTS - 750 ML  ( MS-100056 )" u="1"/>
        <s v="PUCKER WATERMELON WOW FLAVORED VODKA - OTHER FL VODK - 750 ML  ( MS-40447 )" u="1"/>
        <s v="SEAGRAM TWISTED GIN (W/TWIST LIME FLAVR) - OTHER FLA GIN - 750 ML  ( MS-33256 )" u="1"/>
        <s v="COURVOISIER V S - IM COGNAC - 50 ML  ( MS-47780 )" u="1"/>
        <s v="FERRARI-CARANO CABERNET SAUVIGNON - CABERNET SAUV - 750 ML  ( MS-464475 )" u="1"/>
        <s v="REMY MARTIN V W/ROCK GLASS - IM OTH SPCLTS - 750 ML  ( MS-327 )" u="1"/>
        <s v="GREY GOOSE LE MELON FLAVORED VODKA - VODKA IMPORTD - 750 ML  ( MS-33672 )" u="1"/>
        <s v="HORNITOS REPOSADO TEQUILA W/2 SHOT GLASS - IM TEQ GOLD - 750 ML  ( MS-4044 )" u="1"/>
        <s v="GHOST PINE RED BLEND NAPA/SONOMA/SAN JQN - RED BLND/MRTG - 750 ML  ( MS-470705 )" u="1"/>
        <s v="STAVE &amp; STEEL BOURBON BRRL CAB SAV CAL - CABERNET SAUV - 750 ML  ( MS-511240 )" u="1"/>
        <s v="HARTLEY APPLE VSOP - SPECIALTY LIQ - 750 ML  ( MS-74674 )" u="1"/>
        <s v="X-RATED FUSION LIQ:VDK/ORG/MNGO/PSN FRT - IM OTH SPCLTS - 750 ML  ( MS-67192 )" u="1"/>
        <s v="LIVINGSTON CELLARS CABERNET SAUVIGNON - CABERNET SAUV - 3.0 LTR  ( MS-469203 )" u="1"/>
        <s v="JACK DANIELS BLACK LABEL - TENN WHISKEY - 1.0 LTR  ( MS-26827 )" u="1"/>
        <s v="RED ROCK WINERY RESERVE MALBEC MENDOZA - ARGT MALBEC - 750 ML  ( MS-422810 )" u="1"/>
        <s v="PAUL MASSON GRANDE AMBER PINEAPPLE FLVRD - OTHER FL BRNY - 750 ML  ( MS-56798 )" u="1"/>
        <s v="MOET CHANDON NECTAR IMPERIAL ROSE - FR CHAMPAGNE - 750 ML  ( MS-710921 )" u="1"/>
        <s v="ANCIENT AGE - STRT BOURBON - 750 ML  ( MS-16516 )" u="1"/>
        <s v="CARNIVOR CABERNET SAUVIGNON CALIFORNIA - CABERNET SAUV - 750 ML  ( MS-451750 )" u="1"/>
        <s v="NEW AGE MENDOZA WHITE - ARGT OTHR WHT - 750 ML  ( MS-419911 )" u="1"/>
        <s v="BANFI ROSA REGALE BRACHETTO D'ACQUI - ITL SPARKLING - 750 ML  ( MS-735551 )" u="1"/>
        <s v="ALAMOS CHARDONNAY MENDOZA - ARGT CHARDNNY - 750 ML  ( MS-400705 )" u="1"/>
        <s v="INTRINSIC CAB SAUVIGNON COLUMBIA VALLEY - CABERNET SAUV - 750 ML  ( MS-476484 )" u="1"/>
        <s v="HOB NOB RED BLEND PAYS D'OC - FRENCH OTHER - 750 ML  ( MS-282742 )" u="1"/>
        <s v="SEAGRAM'S EXTRA SMOOTH VODKA - VODKA 80 PRF - 1.75 LTR  ( MS-37890 )" u="1"/>
        <s v="CUPCAKE RIESLING MOSEL VALLEY - GRM MOSELLE - 750 ML  ( MS-302350 )" u="1"/>
        <s v="REDTREE CABERNET SAUVIGNON CALIFORNIA - CABERNET SAUV - 750 ML  ( MS-499475 )" u="1"/>
        <s v="CARLO ROSSI SWEET RED - RED GENRC OTH - 1.5 LTR  ( MS-415315 )" u="1"/>
        <s v="DUCKHORN CABERENT SAUVIGNON NAPA VALLEY - CABERNET SAUV - 750 ML  ( MS-462508 )" u="1"/>
        <s v="KETEL ONE DUTCH VODKA - VODKA IMPORTD - 1.0 LTR  ( MS-34457 )" u="1"/>
        <s v="FERRARI-CARANO PNT GRIGIO RUS RIVER VLLY - PN GRIS/GRGIO - 750 ML  ( MS-564380 )" u="1"/>
        <s v="HORNITOS CRISTALINO ANEJO TEQUILA - IM TEQ GOLD - 750 ML  ( MS-88205 )" u="1"/>
        <s v="MONKEY SHOULDER BLENDED MALT SCOTCH WHSK - SCTCH BTL FGN - 750 ML  ( MS-5635 )" u="1"/>
        <s v="MCCORMICK LONG ISLAND ICED TEA - COCKTL OTHER - 1.0 LTR  ( MS-62457 )" u="1"/>
        <s v="RANCHO ZABACO CALIF DANCING BULL ZINFNDL - ZINFANDEL - 750 ML  ( MS-537025 )" u="1"/>
        <s v="BEAULIEU VINEYARD CAB SAUV NAPA VALLEY - CABERNET SAUV - 750 ML  ( MS-447200 )" u="1"/>
        <s v="PACIFIC RIM RIESLING DRY COLUMBIA VALLEY - RIESLING - 750 ML  ( MS-595102 )" u="1"/>
        <s v="SANTI - ITL PIN GRIGO - 750 ML  ( MS-381125 )" u="1"/>
        <s v="TAAKA - VODKA 1OO PRF - 375 ML  ( MS-39884 )" u="1"/>
        <s v="COURVOISIER VSOP - IM COGNAC - 375 ML  ( MS-47775 )" u="1"/>
        <s v="NEWTON UNFILTERED CABERNET SAUV NAPA VLY - CABERNET SAUV - 750 ML  ( MS-490605 )" u="1"/>
        <s v="QUILT CABERNET SAUVIGNON NAPA VALLEY - CABERNET SAUV - 750 ML  ( MS-497364 )" u="1"/>
        <s v="ALAMOS CABERNET SAUVIGNON MENDOZA - ARGT CAB SAUV - 750 ML  ( MS-400700 )" u="1"/>
        <s v="COLUMBIA CREST CAB SAUV GRAND ESTATES - CABERNET SAUV - 750 ML  ( MS-456580 )" u="1"/>
        <s v="BACARDI 8 W/GLASS &amp; ICE MOLD - RUM PUER RICO - 750 ML  ( MS-100329 )" u="1"/>
        <s v="OLD CROW - STRT BOURBON - 750 ML  ( MS-20246 )" u="1"/>
        <s v="BELVEDERE POLISH VODKA - VODKA IMPORTD - 200 ML  ( MS-34163 )" u="1"/>
        <s v="HORNITOS REPOSADO W/200ML HORNITOS PLATA - IM TEQ GOLD - 1.75 LTR  ( MS-100017 )" u="1"/>
        <s v="CALYPSO LIGHT - RUM VIRG ISLS - 1.75 LTR  ( MS-44348 )" u="1"/>
        <s v="ROSCATO SPARKLING SWEET RED ROSSO DOLCE - ITL SPARKLING - 750 ML  ( MS-731971 )" u="1"/>
        <s v="BOTA BOX OLD VINE ZINFANDEL CALIFORNIA - ZINFANDEL - 3.0 LTR  ( MS-445300 )" u="1"/>
        <s v="VENDANGE WHITE ZINFANDEL - WHT ZINFANDEL - 1.5 LTR  ( MS-685503 )" u="1"/>
        <s v="DECOY CHARDONNAY SONOMA COUNTY - CHARDONNAY - 750 ML  ( MS-560950 )" u="1"/>
        <s v="WARRE'S OTIMA 10 YEAR OLD TAWNY - IMP PORT TWNY - 500 ML  ( MS-90916 )" u="1"/>
        <s v="ELVIO TINTERO MOSCATO D'ASTI SORI GRAMLA - ITL SPARKLING - 750 ML  ( MS-734760 )" u="1"/>
        <s v="GOSLING BLACK SEAL 80 PROOF - IM RUM OTHER - 750 ML  ( MS-42566 )" u="1"/>
        <s v="MATUA VALLEY MARLBOROUGH SAUVIGNON BLANC - NEW ZEALAND - 750 ML  ( MS-418330 )" u="1"/>
        <s v="BELVEDERE POLISH VODKA - VODKA IMPORTD - 1.0 LTR  ( MS-34162 )" u="1"/>
        <s v="FFC DIRECTOR'S CUT CHRD RUSSIAN RIVER VL - CHARDONNAY - 750 ML  ( MS-567180 )" u="1"/>
        <s v="KENTUCKY DALE BLENDED WHISKEY - BLENDED WHSKY - 1.75 LTR  ( MS-24418 )" u="1"/>
        <s v="ROBERT MONDAVI CABERNET SAUVIGNON - CABERNET SAUV - 750 ML  ( MS-498005 )" u="1"/>
        <s v="PINNACLE VODKA (FRANCE) - VODKA IMPORTD - 50 ML  ( MS-33647 )" u="1"/>
        <s v="RUM CHATA HORCHATA CREAM LIQ (RUM BASE) - SPECIALTY LIQ - 750 ML  ( MS-73050 )" u="1"/>
        <s v="KEO ROBLE MALBEC VALLE D CHANARMYO RIOJA - ARGT MALBEC - 750 ML  ( MS-414292 )" u="1"/>
        <s v="SKYY - VODKA 80 PRF - 1.75 LTR  ( MS-37988 )" u="1"/>
        <s v="ROOT 1 COLCHAGUA VALLEY - CHLE OTHR RED - 750 ML  ( MS-423249 )" u="1"/>
        <s v="DALMORE SINGLE MALT SCOTCH 12 YEAR - SCTCH BTL FGN - 750 ML  ( MS-4825 )" u="1"/>
        <s v="1800 ULTIMATE PINEAPPLE MARGARITA R-T-D - LW PF CKTL MX - 1.75 LTR  ( MS-59162 )" u="1"/>
        <s v="COLUMBIA CREST MERLOT HORSE HEAVEN H3 - MERLOT - 750 ML  ( MS-456618 )" u="1"/>
        <s v="BACARDI LIGHT-DRY RUM PET - RUM PUER RICO - 1.75 LTR  ( MS-43120 )" u="1"/>
        <s v="FREAKSHOW CABERNET SAUVIGNON LODI - CABERNET SAUV - 750 ML  ( MS-467810 )" u="1"/>
        <s v="DEKUYPER CREME DE BANANA - CREMES OTHER - 750 ML  ( MS-80096 )" u="1"/>
        <s v="LUC BELAIRE RARE ROSE SPARKLING FRENCH - FR SPKLNG OTH - 375 ML  ( MS-729029 )" u="1"/>
        <s v="STERLING VINTNER'S COLLECTION CAB SAUV - CABERNET SAUV - 750 ML  ( MS-511580 )" u="1"/>
        <s v="CAIN FIVE RED (BLEND OF 5 VARIETALS) - RED BLND/MRTG - 750 ML  ( MS-450165 )" u="1"/>
        <s v="ZOLO UNOAKED CHARDONNAY MENDOZA - ARGT CHARDNNY - 750 ML  ( MS-430103 )" u="1"/>
        <s v="KATE &amp; ARNOLD PINOT NOIR WILAMETTE VALLY - PINOT NOIR - 750 ML  ( MS-478326 )" u="1"/>
        <s v="CABO WABO BLANCO WHITE TEQUILA - IM TEQ WHITE - 750 ML  ( MS-87250 )" u="1"/>
        <s v="KENDALL-JACKSON VINTNER'S RESERVE PN NR - PINOT NOIR - 750 ML  ( MS-478430 )" u="1"/>
        <s v="KINKY GOLD LIQUEUR (VODKA BASE) - SPECIALTY LIQ - 750 ML  ( MS-75216 )" u="1"/>
        <s v="JEFFERSON'S - STRT BOURBON - 750 ML  ( MS-19009 )" u="1"/>
        <s v="BOLS TRIPLE SEC 30 PROOF - TRIPLE SEC - 1.0 LTR  ( MS-85987 )" u="1"/>
        <s v="CUERVO ESPECIAL FLASK BOTTLE - IM TEQ GOLD - 375 ML  ( MS-89194 )" u="1"/>
        <s v="E &amp; J VANILLA (BRANDY W/VANILLA LIQUEUR) - SPECIALTY LIQ - 200 ML  ( MS-73776 )" u="1"/>
        <s v="MCMANIS FAMILY VINEYARDS PETITE SYRAH - RED VARTL OTH - 750 ML  ( MS-485514 )" u="1"/>
        <s v="SEXUAL CHOCOLATE(ZINFANDEL/SYRAH/PT SRH) - RED BLND/MRTG - 750 ML  ( MS-507050 )" u="1"/>
        <s v="SALIGNAC V S - IM COGNAC - 375 ML  ( MS-49374 )" u="1"/>
        <s v="CHANDON TERRAZAS DE LOS ANDES MALBEC RSV - ARGT MALBEC - 750 ML  ( MS-427770 )" u="1"/>
        <s v="PAUL MASSON GRANDE AMBER - GRAPE BRANDY - 1.75 LTR  ( MS-53218 )" u="1"/>
        <s v="XANADU MAGARET RIVER MERLOT - AUST MERLOT - 750 ML  ( MS-429826 )" u="1"/>
        <s v="VILLA WOLF PINOT GRIS PFALZ - GERMAN OTHER - 750 ML  ( MS-331620 )" u="1"/>
        <s v="OLE SMOKY TENN MOONSHINE BLUE FLAME - WHISKY SPCLTY - 750 ML  ( MS-86851 )" u="1"/>
        <s v="GALLO FAMILY VINEYARDS PN NR CALIFORNIA - PINOT NOIR - 1.5 LTR  ( MS-469516 )" u="1"/>
        <s v="GRAFFIGNA CENTENARIO MALBEC SAN JUAN - ARGT MALBEC - 750 ML  ( MS-411791 )" u="1"/>
        <s v="JOSE CUERVO TRADICIONAL SLV/WD SALT RMMR - IM TEQ WHITE - 750 ML  ( MS-100156 )" u="1"/>
        <s v="LA VIEILLE FERME WHITE BAG-IN-BOX - FRENCH RHONE - 3.0 LTR  ( MS-284459 )" u="1"/>
        <s v="CANVASBACK CABERNET SAUV RED MOUNTAIN - CABERNET SAUV - 750 ML  ( MS-450792 )" u="1"/>
        <s v="RUM HAVEN (CARIBBEAN RUM W/COCONUT LIQ) - IM OTH SPCLTS - 1.0 LTR  ( MS-66521 )" u="1"/>
        <s v="USHER'S GREEN STRIPED - SCOTCH BTL US - 1.75 LTR  ( MS-10278 )" u="1"/>
        <s v="SEAGRAM'S CROWN ROYAL - CANDN BTL CAN - 1.0 LTR  ( MS-11297 )" u="1"/>
        <s v="MAKER'S MARK CASK STRENGTH - STRT BOURBON - 750 ML  ( MS-19481 )" u="1"/>
        <s v="CROWN ROYAL REGAL APPLE FLAVORED WHISKEY - CANDN BTL CAN - 750 ML  ( MS-10807 )" u="1"/>
        <s v="BURNETT'S SWEET TEA FLAVORED VODKA - OTHER FL VODK - 750 ML  ( MS-41177 )" u="1"/>
        <s v="DEEP EDDY SWEET TEA FLAVORED VODKA - OTHER FL VODK - 750 ML  ( MS-40331 )" u="1"/>
        <s v="PINNACLE VODKA (FRANCE) - VODKA IMPORTD - 375 ML  ( MS-34698 )" u="1"/>
        <s v="GLEN ELLEN RESERVE MERLOT CALIFORNIA - MERLOT - 1.5 LTR  ( MS-468858 )" u="1"/>
        <s v="LIBERTY SCHOOL CAB SAUV PASO ROBLES - CABERNET SAUV - 750 ML  ( MS-452500 )" u="1"/>
        <s v="CANTINA ZACCAGNINI MONTEPLCNO D'AB GF BX - ITALIAN OTHER - 750 ML  ( MS-216060 )" u="1"/>
        <s v="COOKS IMPERIAL BRUT - CHMPAGNE BRUT - 1.5 LTR  ( MS-744200 )" u="1"/>
        <s v="MIGRATION ANDERSON VLLY DUCKHORN WINE CO - PINOT NOIR - 750 ML  ( MS-485958 )" u="1"/>
        <s v="BARBAROSSA COCONUT RUM (DSS) - SPECIALTY LIQ - 1.75 LTR  ( MS-72360 )" u="1"/>
        <s v="LEESE-FITCH CAB SAUVIGNON CALIFORNIA - CABERNET SAUV - 750 ML  ( MS-480100 )" u="1"/>
        <s v="SOUVERAIN SONOMA COUNTY/NAPA COUNTY - CHARDONNAY - 750 ML  ( MS-618695 )" u="1"/>
        <s v="ROBERT MONDAVI WOODBRIDGE CABERNET SAUV - CABERNET SAUV - 187 ML  ( MS-498109 )" u="1"/>
        <s v="CARAVELLA LIMONCELLO LEMON LIQUEUR - IM OTH SPCLTS - 750 ML  ( MS-64601 )" u="1"/>
        <s v="TAAKA - VODKA 80 PRF - 750 ML TRV  ( MS-38076 )" u="1"/>
        <s v="BIRD DOG APPLE FLV/2-50ML:BLKBERRY/PEACH - MISC US WHSKY - 750 ML  ( MS-100316 )" u="1"/>
        <s v="CHATEAU DES GARCINIERES ROSE - FRENCH ROSE - 750 ML  ( MS-275055 )" u="1"/>
        <s v="BAILEYS ORIGINAL IRISH CREAM LIQUEUR - IM CREMES - 750 ML  ( MS-68036 )" u="1"/>
        <s v="PINNACLE PEACH FLAVORED VODKA (DSS) - IM OTH SPCLTS - 750 ML  ( MS-36015 )" u="1"/>
        <s v="CARLO ROSSI LIGHT CHIANTI - CHIANTI - 1.5 LTR  ( MS-451255 )" u="1"/>
        <s v="GALLO FAMILY RED MOSCATO CALIFORNIA - RED VARTL OTH - 1.5 LTR  ( MS-469513 )" u="1"/>
        <s v="MAN VINTNERS SAV BLANC WESTERN CAPE - SOUTH AFRICA - 750 ML  ( MS-417544 )" u="1"/>
        <s v="GEYSER PEAK SAUVIGNON BLANC CALIFORNIA - SAV BL/FME BL - 750 ML  ( MS-573010 )" u="1"/>
        <s v="GREY GOOSE VODKA L'ORANGE - VODKA IMPORTD - 750 ML  ( MS-34436 )" u="1"/>
        <s v="MCWILLIAMS HANWOOD ESTATE SHIRAZ - AUST SHIRAZ - 750 ML  ( MS-418410 )" u="1"/>
        <s v="FOLONARI PN NR BAG IN BOX DELLE VENEZIE - ITALIAN OTHER - 3.0 LTR  ( MS-363612 )" u="1"/>
        <s v="ACROBAT PINOT GRIS OREGON - PN GRIS/GRGIO - 750 ML  ( MS-540325 )" u="1"/>
        <s v="VRAC ROSE VDP MEDITERRANEE - FRENCH RHONE - 750 ML  ( MS-297895 )" u="1"/>
        <s v="PIERRE FERRAND DRY CURACAO (ORANGE) - IM OTH SPCLTS - 750 ML  ( MS-66122 )" u="1"/>
        <s v="PATRON SILVER BAR PACK-2016(BEE LABEL) - IM TEQ WHITE - 1.0 LTR  ( MS-88282 )" u="1"/>
        <s v="THE MACALLAN DOUBLE CASK 12Y HIGHLAND SM - SCTCH BTL FGN - 750 ML  ( MS-5555 )" u="1"/>
        <s v="SMIRNOFF CHERRY FLAVORED (DSS) - SPECIALTY LIQ - 750 ML  ( MS-77637 )" u="1"/>
        <s v="OLE SMOKY TENNESSEE WHISKEY - TENN WHISKEY - 750 ML  ( MS-26932 )" u="1"/>
        <s v="TAKARA PLUM - FRUIT OTHER - 750 ML  ( MS-790900 )" u="1"/>
        <s v="BURNETT'S GIN - GIN DOMESTIC - 1.75 LTR  ( MS-29568 )" u="1"/>
        <s v="PLACIDO PINOT GRIGIO DELLE VENEZIE - ITL PIN GRIGO - 1.5 LTR  ( MS-376505 )" u="1"/>
        <s v="DOLIN VERMOUTH DE CHAMBERY DRY - IMP VRMTH DRY - 750 ML  ( MS-98097 )" u="1"/>
        <s v="PETER VELLA DELICIOUS RED FLAVORED WINE - FRUIT OTHER - 5 LTR+  ( MS-814575 )" u="1"/>
        <s v="THREE OLIVES VODKA IMPORTED FROM ENGLAND - VODKA IMPORTD - 750 ML  ( MS-34935 )" u="1"/>
        <s v="CAPTAIN MORGAN ORIGINAL SPICED - RUM VIRG ISLS - 750 ML TRV  ( MS-43285 )" u="1"/>
        <s v="TAAKA - GIN DOMESTIC - 200 ML  ( MS-32413 )" u="1"/>
        <s v="NOBLE VINES THE ONE BLACK RED BLEND NC - RED BLND/MRTG - 750 ML  ( MS-490657 )" u="1"/>
        <s v="MEUKOW VS COGNAC - IM COGNAC - 750 ML  ( MS-48766 )" u="1"/>
        <s v="BAREFOOT BUBBLY PEACH SPARKLING - SPARKLING OTH - 750 ML  ( MS-769006 )" u="1"/>
        <s v="CANADIAN MIST - CANDN BTL U S - 50 ML  ( MS-12461 )" u="1"/>
        <s v="RIO GRANDE - IM TEQ GOLD - 1.0 LTR  ( MS-89767 )" u="1"/>
        <s v="BASIL HAYDEN'S STRAIGHT BOURBON - STRT BOURBON - 375 ML  ( MS-16673 )" u="1"/>
        <s v="HIRAM WALKER BLUE CURACAO - CURACAO - 1.0 LTR  ( MS-85560 )" u="1"/>
        <s v="COOKS IMPERIAL EXTRA DRY - CHMPGNE X DRY - 187 ML  ( MS-744405 )" u="1"/>
        <s v="SEAGRAM'S SEVEN CROWN - BLENDED WHSKY - 50 ML  ( MS-25601 )" u="1"/>
        <s v="99 BANANAS SCHNAPPS - OTHER SCHNAPP - 50 ML  ( MS-84172 )" u="1"/>
        <s v="REDWOOD CREEK CALIFORNIA CAB SAUVIGNON - CABERNET SAUV - 750 ML  ( MS-499250 )" u="1"/>
        <s v="MIRASSOU PINOT GRIGIO CALIFORNIA - PN GRIS/GRGIO - 750 ML  ( MS-589375 )" u="1"/>
        <s v="BODINI MENDOZA MALBEC - ARGT MALBEC - 750 ML  ( MS-403864 )" u="1"/>
        <s v="BENCHMARK OLD #8 EGG NOG - LW PF CKTL MX - 1.75 LTR  ( MS-57065 )" u="1"/>
        <s v="NOBLE VINES 337 CABERNET SAUVIGNON LODI - CABERNET SAUV - 750 ML  ( MS-515873 )" u="1"/>
        <s v="CONCANNON CHARDONNAY CENTRAL COAST - CHARDONNAY - 750 ML  ( MS-558500 )" u="1"/>
        <s v="DOBRA - VODKA 80 PRF - 1.0 LTR  ( MS-35817 )" u="1"/>
        <s v="EVAN WILLIAMS EGG NOG - LW PF CKTL MX - 1.75 LTR  ( MS-59101 )" u="1"/>
        <s v="JACK DANIELS BLACK LABEL - TENN WHISKEY - 50 ML  ( MS-26821 )" u="1"/>
        <s v="MALIBU TROPICAL BANANA RUM* - IM RUM OTHER - 750 ML  ( MS-42610 )" u="1"/>
        <s v="CARLO ROSSI PAISANO FLAVORED WINE - RED GENRC OTH - 4.0 LTR  ( MS-449650 )" u="1"/>
        <s v="1800 SILVER - IM TEQ WHITE - 750 ML  ( MS-87510 )" u="1"/>
        <s v="J W DANT CHARCOAL PERFECTED - STRT BOURBON - 750 ML  ( MS-18976 )" u="1"/>
        <s v="ARISTOCRAT SUPREME - VODKA 80 PRF - 750 ML  ( MS-35086 )" u="1"/>
        <s v="BACKHOUSE CABERNET SAUVIGNON CALIFORNIA - CABERNET SAUV - 750 ML  ( MS-442540 )" u="1"/>
        <s v="SEAGRAM'S CROWN ROYAL - CANDN BTL CAN - 200 ML  ( MS-11299 )" u="1"/>
        <s v="HENNESSY VS W/VHILS 2018 LMT EDT GIFT BX - IM COGNAC - 750 ML  ( MS-100412 )" u="1"/>
        <s v="MILES - GIN DOMESTIC - 375 ML  ( MS-31294 )" u="1"/>
        <s v="BROADBENT RAINWATER - IMP MADEIRA - 750 ML  ( MS-92012 )" u="1"/>
        <s v="DEKUYPER STRAWBERRY PUCKER SCHNAPPS - OTHER SCHNAPP - 750 ML  ( MS-82820 )" u="1"/>
        <s v="E &amp; J - GRAPE BRANDY - 1.0 LTR  ( MS-52597 )" u="1"/>
        <s v="HIS ROYAL MAJESTY REX-GOLIATH MERLOT CAL - MERLOT - 1.5 LTR  ( MS-475034 )" u="1"/>
        <s v="BACARDI RASPBERRY FLAVORED RUM - RUM PUER RICO - 750 ML  ( MS-43501 )" u="1"/>
        <s v="BOGLE PETITE SIRAH - RED VARTL OTH - 750 ML  ( MS-445100 )" u="1"/>
        <s v="REDWOOD CREEK PINOT GRIGIO - PN GRIS/GRGIO - 1.5 LTR  ( MS-608775 )" u="1"/>
        <s v="FRANZIA CABERNET SAUVIGNON BOX - CABERNET SAUV - 5 LTR+  ( MS-467603 )" u="1"/>
        <s v="CRANE LAKE MERLOT CALIFORNIA - MERLOT - 750 ML  ( MS-458950 )" u="1"/>
        <s v="WILLAMETTE VLY WHOLE CLUSTER FERMNTED PN - PINOT NOIR - 750 ML  ( MS-523110 )" u="1"/>
        <s v="SEAGRAM'S APPLE TWISTED GIN - OTHER FLA GIN - 375 ML  ( MS-33234 )" u="1"/>
        <s v="GERARD BERTRAND COTES DES ROSES ROSE LNG - FRENCH ROSE - 750 ML  ( MS-281603 )" u="1"/>
        <s v="RIUNITE LAMBRUSCO ROSE EMILIA - ITL RSTO/BLSH - 1.5 LTR  ( MS-379040 )" u="1"/>
        <s v="CIROC PEACH FLAVORED VODKA SPECIALTY - IM OTH SPCLTS - 200 ML  ( MS-64722 )" u="1"/>
        <s v="DON JULIO REPOSADO TEQUILA GOLD - IM TEQ GOLD - 750 ML  ( MS-89154 )" u="1"/>
        <s v="BULLY HILL SWEET WALTER ROSE - ROSE - 750 ML  ( MS-643820 )" u="1"/>
        <s v="NAPA CELLARS CAB SAUVIGNON NAPA VALLEY - CABERNET SAUV - 750 ML  ( MS-490416 )" u="1"/>
        <s v="TWISTED SHOTZ WASHINGTON APPLE:APL/WHSKY - IM OTH SPCLTS - 100 ML  ( MS-67149 )" u="1"/>
        <s v="LINE 39 PINOT GRIGIO CALIFORNIA - PN GRIS/GRGIO - 750 ML  ( MS-584032 )" u="1"/>
        <s v="CASTELLO DEL POGGIO MOSCATO PRVC D PAVIA - ITALIAN OTHER - 750 ML  ( MS-359029 )" u="1"/>
        <s v="KAMCHATKA VODKA - VODKA OTH PRF - 1.75 LTR  ( MS-40348 )" u="1"/>
        <s v="BLUE CHAIR BAY COCONUT SPICED RUM CREAM - CREMES OTHER - 750 ML  ( MS-80022 )" u="1"/>
        <s v="YELLOW TAIL PINOT GRIGIO - AUST OTHR WHT - 750 ML  ( MS-430013 )" u="1"/>
        <s v="NEWTON SKYSIDE CHARDONNAY SONOMA VALLEY - CHARDONNAY - 750 ML  ( MS-592500 )" u="1"/>
        <s v="CARLO ROSSI MERLOT CALIFORNIA - MERLOT - 5 LTR+  ( MS-451247 )" u="1"/>
        <s v="STOLICHNAYA CITROS - VODKA IMPORTD - 750 ML  ( MS-34713 )" u="1"/>
        <s v="ABSOLUT APEACH - VODKA IMPORTD - 750 ML  ( MS-34014 )" u="1"/>
        <s v="LOS CARDOS MALBEC (DONA PAULA) - ARGT MALBEC - 750 ML  ( MS-416445 )" u="1"/>
        <s v="BAREFOOT BUBBLY BRUT CUVEE CHARDONNAY - CHMPAGNE BRUT - 750 ML  ( MS-741690 )" u="1"/>
        <s v="WENTE RIVA RANCH PINOT NOIR ARROYO SECO - PINOT NOIR - 750 ML  ( MS-520405 )" u="1"/>
        <s v="MANISCHEWITZ CONCORD - DOM KOSHER WN - 1.5 LTR  ( MS-483120 )" u="1"/>
        <s v="TORADO - TRIPLE SEC - 1.0 LTR  ( MS-86630 )" u="1"/>
        <s v="CAVIT LUNETTA PROSECCO TRENTO - ITL SPARKLING - 187 ML  ( MS-723719 )" u="1"/>
        <s v="PIKESVILLE 110 PROOF STRAIGHT RYE - STRAIGHT RYE - 750 ML  ( MS-27114 )" u="1"/>
        <s v="ROBERT MONDAVI WOODBRIDGE CALIFORNIA - CHARDONNAY - 1.5 LTR  ( MS-606293 )" u="1"/>
        <s v="BACARDI LIMON RUM SPECIALTY - RUM PUER RICO - 1.75 LTR  ( MS-43138 )" u="1"/>
        <s v="19 CRIMES CAB SAUV SOUTH EASTERN AUST - AUST CAB SAUV - 750 ML  ( MS-419951 )" u="1"/>
        <s v="CHARLES BOVE BRUT METHODE TRADITNNL BRUT - FR SPKLNG OTH - 750 ML  ( MS-724535 )" u="1"/>
        <s v="KENTUCKY BEAU - BLENDED WHSKY - 375 ML  ( MS-24394 )" u="1"/>
        <s v="ABSOLUT MANGO FLAVORED VODKA - VODKA IMPORTD - 750 ML  ( MS-35354 )" u="1"/>
        <s v="GLENFIDDICH 14Y BARREL RS IN NEW OAK BRL - SCTCH BTL FGN - 750 ML  ( MS-5159 )" u="1"/>
        <s v="CUPCAKE MOSCATO DELLE VENEZIE - ITALIAN OTHER - 750 ML  ( MS-359592 )" u="1"/>
        <s v="CRUZAN BLACK CHERRY FLAVORED RUM - RUM VIRG ISLS - 750 ML  ( MS-44419 )" u="1"/>
        <s v="HEAVEN HILL - BLENDED WHSKY - 200 ML  ( MS-24173 )" u="1"/>
        <s v="MURPHY-GOODE ZINFANDEL - ZINFANDEL - 750 ML  ( MS-490360 )" u="1"/>
        <s v="DOMAINE CHANDON BLANC DE NOIRS - SPARKLING OTH - 750 ML  ( MS-769555 )" u="1"/>
        <s v="TARANTULA PEACH READY-TO-DRINK MARGARITA - SPECIALTY LIQ - 1.75 LTR  ( MS-77520 )" u="1"/>
        <s v="EXOTICO REPOSADO TEQUILA - IM TEQ GOLD - 1.75 LTR  ( MS-89449 )" u="1"/>
        <s v="FRANCO SERRA BARBARESCO - ITALIAN OTHER - 750 ML  ( MS-364685 )" u="1"/>
        <s v="THE NAKED GRAPE CHARDONNAY CALIFORNIA - CHARDONNAY - 3.0 LTR  ( MS-632781 )" u="1"/>
        <s v="BURNETT'S VODKA 80 PROOF - VODKA 80 PRF - 50 ML  ( MS-34297 )" u="1"/>
        <s v="MICHTER'S US * 1 AMERICAN WHISKEY - MISC US WHSKY - 750 ML  ( MS-27516 )" u="1"/>
        <s v="SIR MALCOLM RC - SCOTCH BTL US - 1.75 LTR  ( MS-10098 )" u="1"/>
        <s v="WILLIAM HILL ESTATE CAB SAUV NORTH COAST - CABERNET SAUV - 750 ML  ( MS-523995 )" u="1"/>
        <s v="EVAN WILLIAMS 1783 - STRT BOURBON - 750 ML  ( MS-18096 )" u="1"/>
        <s v="SEAGRAM'S EXTRA DRY - GIN DOMESTIC - 750 ML  ( MS-32236 )" u="1"/>
        <s v="CHARLES SMITH WINES BOOM BOOM SYRAH COL - SHIRAZ/SYRAH - 750 ML  ( MS-450074 )" u="1"/>
        <s v="WOODBRIDGE BY ROBERT MONDAVI RED BLND CA - RED BLND/MRTG - 750 ML  ( MS-525396 )" u="1"/>
        <s v="SEVEN DAUGHTERS MOSCATO VENETO IGT - ITALIAN OTHER - 750 ML  ( MS-381753 )" u="1"/>
        <s v="KAMCHATKA 80 VODKA WITH PREMIUM LIQUEUR - SPECIALTY LIQ - 1.75 LTR  ( MS-75176 )" u="1"/>
        <s v="BAREFOOT MERLOT CALFORNIA - MERLOT - 1.5 LTR  ( MS-442577 )" u="1"/>
        <s v="BLUE ICE POTATO VODKA - VODKA 80 PRF - 750 ML  ( MS-35356 )" u="1"/>
        <s v="AMBHAR REPOSADO TEQUILA - IM TEQ GOLD - 750 ML  ( MS-88763 )" u="1"/>
        <s v="SCHLINK HAUS SPATLESE - GRM MOSELLE - 750 ML  ( MS-327620 )" u="1"/>
        <s v="CANYON ROAD CELLARS CALIFORNIA - CHARDONNAY - 750 ML  ( MS-551880 )" u="1"/>
        <s v="RARE BREED BARREL PROOF - STRT BOURBON - 750 ML  ( MS-22199 )" u="1"/>
        <s v="PLUNGERHEAD OLD VINE ZINFANDEL LODI - ZINFANDEL - 750 ML  ( MS-496272 )" u="1"/>
        <s v="MICHELE CHIARLO BARBERA D'ASTI - ITALIAN OTHER - 750 ML  ( MS-346915 )" u="1"/>
        <s v="LIBERTY CREEK PINOT NOIR CALIFORNIA - PINOT NOIR - 1.5 LTR  ( MS-480318 )" u="1"/>
        <s v="CHI-CHI'S WHITE RUSSIAN COCKTAIL - LW PF CKTL MX - 1.75 LTR  ( MS-57144 )" u="1"/>
        <s v="TAAKA FRUIT PUNCH FLAVORED VODKA - OTHER FL VODK - 750 ML  ( MS-40714 )" u="1"/>
        <s v="JAMESON - IRISH - 750 ML  ( MS-15626 )" u="1"/>
        <s v="OLD GRAND DAD SPECIAL SELECT - STRT BOURBON - 750 ML  ( MS-20116 )" u="1"/>
        <s v="CONCHA Y TORO FRONTERA CHARDONNAY - CHLE CHARDNNY - 1.5 LTR  ( MS-406777 )" u="1"/>
        <s v="CANADIAN MIST - CANDN BTL U S - 1.0 LTR  ( MS-12467 )" u="1"/>
        <s v="RAVAGE CABERNET SAUVIGNON CALIFORNIA - CABERNET SAUV - 750 ML  ( MS-498966 )" u="1"/>
        <s v="FETZER PINOT GRIGIO CALIFORNIA - PN GRIS/GRGIO - 1.5 LTR  ( MS-633780 )" u="1"/>
        <s v="EDNA VALLEY PARAGON SAN LUIS OBP SAUV BL - SAV BL/FME BL - 750 ML  ( MS-562408 )" u="1"/>
        <s v="HORNITOS PLATA TEQUILA W/SHOT GLASS - IM TEQ WHITE - 750 ML  ( MS-4043 )" u="1"/>
        <s v="CECCHI CLASSICO - ITL CHIANTI - 750 ML  ( MS-341415 )" u="1"/>
        <s v="JIM BEAM APPLE FLAVORED WHISKEY - MISC US WHSKY - 750 ML  ( MS-27783 )" u="1"/>
        <s v="BAREFOOT MOSCATO CALIFORNIA - DM MSCTL/MSCT - 1.5 LTR  ( MS-544110 )" u="1"/>
        <s v="GENTLEMAN JACK - TENN WHISKEY - 750 ML  ( MS-26586 )" u="1"/>
        <s v="BEAMS 8 STAR - BLENDED WHSKY - 375 ML  ( MS-22784 )" u="1"/>
        <s v="BERINGER RED CRUSH CALIFORNIA - RED BLND/MRTG - 1.5 LTR  ( MS-444169 )" u="1"/>
        <s v="FRANZIA VINTNER SELECT DARK RED BOX - RED BLND/MRTG - 5 LTR+  ( MS-467738 )" u="1"/>
        <s v="SANTA RITA 120 SAUVIGNON BLANC - CHLE OTHR WHT - 750 ML  ( MS-423500 )" u="1"/>
        <s v="DOBRA - VODKA 80 PRF - 200 ML  ( MS-35813 )" u="1"/>
        <s v="JACK DANIELS TENNESSEE STRAIGHT RYE - STRAIGHT RYE - 750 ML  ( MS-27181 )" u="1"/>
        <s v="RODNEY STRONG PINOT NOIR - PINOT NOIR - 750 ML  ( MS-499210 )" u="1"/>
        <s v="BULLEIT 95 RYE STRAIGHT RYE WHISKEY - STRAIGHT RYE - 1.75 LTR  ( MS-27022 )" u="1"/>
        <s v="CALICO JACK SPICED - RUM VIRG ISLS - 1.75 LTR  ( MS-44308 )" u="1"/>
        <s v="PINNACLE CAKE FLAVORED VODKA (DSS) - IM OTH SPCLTS - 750 ML  ( MS-35780 )" u="1"/>
        <s v="TAAKA - VODKA OTH PRF - 750 ML  ( MS-41006 )" u="1"/>
        <s v="DEKUYPER HOT DAMN CINNAMON 100 PROOF - OTHER SCHNAPP - 750 ML  ( MS-82881 )" u="1"/>
        <s v="LIBERTY CREEK MOSCATO CALIFORNIA - DM MSCTL/MSCT - 1.5 LTR  ( MS-583802 )" u="1"/>
        <s v="BELLE GLOS DAIRYMAN VINEYARD PN NR RRV - PINOT NOIR - 750 ML  ( MS-443948 )" u="1"/>
        <s v="KETEL ONE WITH 2 GLASSES - VODKA IMPORTD - 750 ML  ( MS-1876 )" u="1"/>
        <s v="MONTEZUMA BLUE TEQUILA BLEND - SPECIALTY LIQ - 1.0 LTR  ( MS-76227 )" u="1"/>
        <s v="APOTHIC CRUSH CALIFORNIA - RED BLND/MRTG - 750 ML  ( MS-441977 )" u="1"/>
        <s v="JACK DANIELS MASTER DISTILLER #6/GIFT BX - TENN WHISKEY - 750 ML  ( MS-157 )" u="1"/>
        <s v="PENFOLDS KOONUNGA HILL SHIRAZ - AUST SHIRAZ - 750 ML  ( MS-421113 )" u="1"/>
        <s v="MAKER'S MARK - STRT BOURBON - 1.0 LTR  ( MS-19477 )" u="1"/>
        <s v="JOHNNIE WALKER RED LABEL - SCTCH BTL FGN - 750 ML  ( MS-5346 )" u="1"/>
        <s v="MOGEN DAVID 20/20 ORANGE JUBILEE FLAVORD - DOM BEVRGE WN - 750 ML  ( MS-812799 )" u="1"/>
        <s v="YELLOW TAIL SHIRAZ / CABERBET SAUVIGNON - AUST SHZ BLND - 1.5 LTR  ( MS-430005 )" u="1"/>
        <s v="HENRY MCKENNA SINGLE BARREL - STRT BOURBON - 750 ML  ( MS-18656 )" u="1"/>
        <s v="THE LAST WINE CO WALKING DEAD RD BLND CA - RED BLND/MRTG - 750 ML  ( MS-591836 )" u="1"/>
        <s v="STOLICHNAYA BLUEBERI BLUEBERRY VODKA - VODKA IMPORTD - 750 ML  ( MS-34786 )" u="1"/>
        <s v="PUCKER SOUR APPLE FLAVORED VODKA - OTHER FL VODK - 750 ML  ( MS-40853 )" u="1"/>
        <s v="WHITEHAVEN SAUV BLNC MARLBRGH NEW ZEALND - NEW ZEALAND - 750 ML  ( MS-429709 )" u="1"/>
        <s v="ANCIENT ANCIENT AGE - STRT BOURBON - 750 ML  ( MS-16536 )" u="1"/>
        <s v="TAAKA APPLE FLAVORED VODKA - OTHER FL VODK - 750 ML  ( MS-39806 )" u="1"/>
        <s v="DI SARONNO AMARETTO - IM OTH SPCLTS - 1.75 LTR  ( MS-64138 )" u="1"/>
        <s v="PETER VELLA PINK MOSCATO SANGRIA - TABLE OTHER - 5 LTR+  ( MS-891004 )" u="1"/>
        <s v="CONCHA Y TORO FRONTERA CARMENERE - CHLE OTHR RED - 1.5 LTR  ( MS-406725 )" u="1"/>
        <s v="MONTEZUMA - IM TEQ GOLD - 1.75 LTR  ( MS-89578 )" u="1"/>
        <s v="EMMET'S IRISH CREAM - IM CREMES - 750 ML  ( MS-68306 )" u="1"/>
        <s v="BAREFOOT MOSCATO CALIFORNIA (PET) - DM MSCTL/MSCT - 187 ML  ( MS-544107 )" u="1"/>
        <s v="VENDANGE CABERNET SAUVIGNON SPANISH - SPAIN - 1.5 LTR  ( MS-429145 )" u="1"/>
        <s v="CARLO ROSSI SWEET RED - RED GENRC OTH - 4.0 LTR  ( MS-415318 )" u="1"/>
        <s v="SAN ANGELO PINOT GRIGIO - ITL PIN GRIGO - 750 ML  ( MS-380150 )" u="1"/>
        <s v="E &amp; J PEACH (BRANDY W/PEACH LIQUEUR) - SPECIALTY LIQ - 375 ML  ( MS-73761 )" u="1"/>
        <s v="PAUL MASSON GRANDE AMBER - GRAPE BRANDY - 375 ML  ( MS-53214 )" u="1"/>
        <s v="AMERICAN ANTHEM VODKA - VODKA 80 PRF - 1.75 LTR  ( MS-36765 )" u="1"/>
        <s v="LEBLON CACHACA (BRAZIL) - IM RUM OTHER - 750 ML  ( MS-42599 )" u="1"/>
        <s v="TX STRAIGHT BOURBON (TEXAS) - MISC US WHSKY - 750 ML  ( MS-27999 )" u="1"/>
        <s v="KINKY PINK LIQUEUR (VODKA BASE) - SPECIALTY LIQ - 750 ML  ( MS-75210 )" u="1"/>
        <s v="TIKAL PATRIOTA RED(BONARDA/MALBEC)MENDZA - ARGT OTHR RED - 750 ML  ( MS-426459 )" u="1"/>
        <s v="DELICATO MERLOT - MERLOT - 1.5 LTR  ( MS-461210 )" u="1"/>
        <s v="ST SUPERY SV BL NPA VLY DOLLARHIDE RANCH - SAV BL/FME BL - 750 ML  ( MS-626820 )" u="1"/>
        <s v="BURNETT'S SPICED RUM - RUM VIRG ISLS - 1.75 LTR  ( MS-44275 )" u="1"/>
        <s v="FOUR ROSES SMALL BATCH KENTUCKY BOURBON - STRT BOURBON - 750 ML  ( MS-18348 )" u="1"/>
        <s v="KINKY PINK LIQUEUR (VODKA BASE) - SPECIALTY LIQ - 750 ML  ( MS-75211 )" u="1"/>
        <s v="NEW AMSTERDAM COCONUT FLAVORED VODKA - OTHER FL VODK - 200 ML  ( MS-40287 )" u="1"/>
        <s v="LIBERTY CREEK MERLOT CALIFORNIA - MERLOT - 1.5 LTR  ( MS-480315 )" u="1"/>
        <s v="LAYER CAKE MALBEC MENDOZA - ARGT MALBEC - 750 ML  ( MS-415880 )" u="1"/>
        <s v="DOM DE PEU DE LA MORIETTE/PICHOT VOUVRAY - FRENCH LOIRE - 750 ML  ( MS-279300 )" u="1"/>
        <s v="CAPTAIN MORGAN WHITE RUM - RUM VIRG ISLS - 1.75 LTR  ( MS-43330 )" u="1"/>
        <s v="EFFEN GREEN APPLE FLAVORED VODKA - VODKA IMPORTD - 375 ML  ( MS-36472 )" u="1"/>
        <s v="BRISTOW GIN - GIN DOMESTIC - 750 ML  ( MS-29545 )" u="1"/>
        <s v="VENTANA GOLD STRIPE CHARDONNAY MONTEREY - CHARDONNAY - 750 ML  ( MS-634200 )" u="1"/>
        <s v="TOTT'S EXTRA DRY - CHMPGNE X DRY - 750 ML  ( MS-762315 )" u="1"/>
        <s v="GRANT'S - SCTCH BTL FGN - 750 ML  ( MS-5106 )" u="1"/>
        <s v="ST REMY NAPOLEON VSOP - IM FR BRANDY - 1.75 LTR  ( MS-50689 )" u="1"/>
        <s v="MOGEN DAVID BLACKBERRY - DOM KOSHER WN - 1.5 LTR  ( MS-803475 )" u="1"/>
        <s v="MADRIA SANGRIA TRADICIONAL - TABLE OTHER - 750 ML  ( MS-888085 )" u="1"/>
        <s v="CARLO ROSSI PINK MOSCATO SANGRIA (JUG) - TABLE OTHER - 750 ML  ( MS-882311 )" u="1"/>
        <s v="DEKUYPER CREME DE MENTHE GREEN - CRM MENTH GRN - 750 ML  ( MS-79136 )" u="1"/>
        <s v="BERINGER FOUNDERS' ESTATE PINOT NOIR - PINOT NOIR - 750 ML  ( MS-444115 )" u="1"/>
        <s v="SEAGRAMS V O - CANDN BTL CAN - 1.75 LTR  ( MS-11348 )" u="1"/>
        <s v="ELIJAH CRAIG BARREL PRF SMALL BATCH 12YR - STRT BOURBON - 750 ML  ( MS-17914 )" u="1"/>
        <s v="CAPTAIN MORGAN PARROT BAY PSSN FRUIT PET - RUM VIRG ISLS - 750 ML TRV  ( MS-43646 )" u="1"/>
        <s v="FIRE ROAD SAUVIGNON BLANC MARLBOROUGH - NEW ZEALAND - 750 ML  ( MS-410588 )" u="1"/>
        <s v="HOB NOB CHARDONNAY VIN DE PAYS D'OC - FRENCH OTHER - 750 ML  ( MS-282730 )" u="1"/>
        <s v="HPNOTIQ  VODKA &amp; COGNAC LIQUEUR - IM OTH SPCLTS - 50 ML  ( MS-65191 )" u="1"/>
        <s v="MOGEN DAVID 20/20 BANANA RED - DOM BEVRGE WN - 750 ML  ( MS-812772 )" u="1"/>
        <s v="DREAMING TREE PINOT NOIR CALIFORNIA - PINOT NOIR - 750 ML  ( MS-462103 )" u="1"/>
        <s v="CANADIAN RICH AND RARE RESERVE - CANDN BTL U S - 750 ML  ( MS-12856 )" u="1"/>
        <s v="REMY MARTIN 1738 ACCORD ROYAL COGNAC - IM COGNAC - 750 ML  ( MS-49086 )" u="1"/>
        <s v="TAAKA WATERMELON FLAVORED VODKA - OTHER FL VODK - 750 ML  ( MS-40046 )" u="1"/>
        <s v="CONJURE COGNAC - IM COGNAC - 750 ML  ( MS-47766 )" u="1"/>
        <s v="BAREFOOT PINOT GRIGO AMERICAN (PET) - PN GRIS/GRGIO - 187 ML  ( MS-544083 )" u="1"/>
        <s v="BAREFOOT ROSE CALIFORNIA - ROSE - 1.5 LTR  ( MS-642108 )" u="1"/>
        <s v="KAMORA COFFEE W/MUG GIFT SET - IM COF FL CRD - 750 ML  ( MS-2789 )" u="1"/>
        <s v="SEAGRAMS GREEN DRAGON GINSENG GIN&amp;JUICE - LW PF CKTL MX - 750 ML  ( MS-63657 )" u="1"/>
        <s v="KORBEL - GRAPE BRANDY - 750 ML  ( MS-52806 )" u="1"/>
        <s v="TURNING LEAF - PINOT NOIR - 750 ML  ( MS-516820 )" u="1"/>
        <s v="MAKER'S MARK - STRT BOURBON - 750 ML  ( MS-19476 )" u="1"/>
        <s v="PEDRO DOMECQ PRESIDENTE - IM OTH BRANDY - 750 ML  ( MS-51506 )" u="1"/>
        <s v="CORRALEJO REPOSADO W/2-SANGRITA GLASSES - IM TEQ GOLD - 750 ML  ( MS-100233 )" u="1"/>
        <s v="LA MARCA PROSECCO SPARKLING ITALY 3-PACK - ITL SPARKLING - 187 ML  ( MS-728798 )" u="1"/>
        <s v="GUENOC CAB SAUV ESTATE SELECTION NO CST - CABERNET SAUV - 750 ML  ( MS-472120 )" u="1"/>
        <s v="ARDBEG 10 YEAR ISLAY SINGLE MALT - SCTCH BTL FGN - 750 ML  ( MS-4096 )" u="1"/>
        <s v="MARTELL CORDON BLEU - IM COGNAC - 750 ML  ( MS-48658 )" u="1"/>
        <s v="KETEL ONE ORANJE FLAVORED VODKA - VODKA IMPORTD - 750 ML  ( MS-35543 )" u="1"/>
        <s v="COL-DI-SASSO SANGIOVESE / CABERNET - ITALIAN OTHER - 750 ML  ( MS-359425 )" u="1"/>
        <s v="DONA SOL MERLOT CALIFORNIA - MERLOT - 1.5 LTR  ( MS-462034 )" u="1"/>
        <s v="FRANZIA OLD WORLD CLASSIC CHABLIS - CHABLIS - 5 LTR+  ( MS-566460 )" u="1"/>
        <s v="MOUTON CADET RED - FR BORDEAUX - 750 ML  ( MS-241070 )" u="1"/>
        <s v="VILLA MARIA PRIVATE BIN SAUVIGNON BLANC - NEW ZEALAND - 750 ML  ( MS-429460 )" u="1"/>
        <s v="FRANZIA SILVERBIRCH REFRESHING WHITE BOX - WHT VARTL OTH - 5 LTR+  ( MS-565930 )" u="1"/>
        <s v="GNARLY HEAD OLD VINE ZINFANDEL - ZINFANDEL - 750 ML  ( MS-471250 )" u="1"/>
        <s v="ALMADEN VINEYARD HERITAGE MOSCATO CHILE - IM MSCTL/MSCT - 5 LTR+  ( MS-401170 )" u="1"/>
        <s v="VIN VAULT MERLOT CALIFORNIA - MERLOT - 3.0 LTR  ( MS-518816 )" u="1"/>
        <s v="BAREFOOT PINK MOSCATO CALIFORNIA - ROSE - 750 ML  ( MS-642110 )" u="1"/>
        <s v="STOLICHNAYA RAZBERI FLAVORED VODKA - VODKA IMPORTD - 750 ML  ( MS-34870 )" u="1"/>
        <s v="PATRON SILVER TEQUILA - IM TEQ WHITE - 750 ML  ( MS-88296 )" u="1"/>
        <s v="CROWN ROYAL NORTHERN HARVEST RYE - CANDN BTL CAN - 750 ML  ( MS-10828 )" u="1"/>
        <s v="BRIDLEWOOD EST MONTEREY CTY/CENTRAL CST - PINOT NOIR - 750 ML  ( MS-445946 )" u="1"/>
        <s v="GALLO FAMILY VINEYARDS MRLT TWIN VALLEY - MERLOT - 187 ML  ( MS-469655 )" u="1"/>
        <s v="1800 ULTIMATE WATERMELON MARGARITA R-T-D - LW PF CKTL MX - 1.75 LTR  ( MS-59163 )" u="1"/>
        <s v="KINGS RIDGE PINOT NOIR WILLAMETTE VALLEY - PINOT NOIR - 750 ML  ( MS-476426 )" u="1"/>
        <s v="MT.GAY ECLIPSE DARK - IM RUM OTHER - 750 ML  ( MS-42666 )" u="1"/>
        <s v="KENDALL-JACKSON VINTNERS RESERVE CHARDNY - CHARDONNAY - 375 ML  ( MS-581325 )" u="1"/>
        <s v="BROQUEL MALBEC MENDOZA BY TRAPICHE - ARGT MALBEC - 750 ML  ( MS-403779 )" u="1"/>
        <s v="CARLO ROSSI MOSCATO SANGRIA - TABLE OTHER - 1.5 LTR  ( MS-882317 )" u="1"/>
        <s v="UNCLE VAL'S BOTANICAL GIN - GIN DOMESTIC - 750 ML  ( MS-32650 )" u="1"/>
        <s v="LUKSUSOWA POTATO - VODKA IMPORTD - 750 ML  ( MS-34596 )" u="1"/>
        <s v="MADRIA SANGRIA MOSCATO - WHT VARTL OTH - 750 ML  ( MS-586225 )" u="1"/>
        <s v="AMBHAR PLATIMUN SILVER TEQUILA - IM TEQ WHITE - 750 ML  ( MS-87087 )" u="1"/>
        <s v="CAPTAIN MORGAN PINEAPPLE RUM - RUM VIRG ISLS - 750 ML  ( MS-43352 )" u="1"/>
        <s v="KENWOOD PINOT NOIR RUSSIAN RIVER - PINOT NOIR - 750 ML  ( MS-478770 )" u="1"/>
        <s v="BRITISH NAVY PUSSER'S 84 PROOF RUM - RUM VIRG ISLS - 750 ML  ( MS-44266 )" u="1"/>
        <s v="STOLICHNAYA 80 - VODKA IMPORTD - 750 ML  ( MS-34746 )" u="1"/>
        <s v="DOMAINE DE CANTON FRENCH GINGER LIQUEUR - IM OTH SPCLTS - 375 ML  ( MS-64644 )" u="1"/>
        <s v="TANQUERAY RANGPUR DISTILLED GIN - GIN IMPORTED - 750 ML  ( MS-28890 )" u="1"/>
        <s v="ARISTOCRAT - GIN DOMESTIC - 1.75 LTR  ( MS-29098 )" u="1"/>
        <s v="MOET &amp; CHANDON NECTAR IMPERIAL CHAMPAGNE - FR CHAMPAGNE - 750 ML  ( MS-710909 )" u="1"/>
        <s v="MONTEBELLO LONG ISLAND ICE TEA - LW PF CKTL MX - 375 ML  ( MS-62114 )" u="1"/>
        <s v="CASTLE ROCK PINOT NOIR LOS CARNEROS - PINOT NOIR - 750 ML  ( MS-452235 )" u="1"/>
        <s v="EARTHQUAKE CAB SAUV DON PHILLIPS LODI - CABERNET SAUV - 750 ML  ( MS-462767 )" u="1"/>
        <s v="SALIGNAC V S - IM COGNAC - 1.75 LTR  ( MS-49378 )" u="1"/>
        <s v="TITO HANDMADE TEXAS VODKA - VODKA 80 PRF - 1.75 LTR  ( MS-38178 )" u="1"/>
        <s v="CRANE LAKE SWEET RED CALIFORNIA WINE - RED GENRC OTH - 750 ML  ( MS-458975 )" u="1"/>
        <s v="WILLIAM HILL EST WINERY MER CENTRL COAST - MERLOT - 750 ML  ( MS-523048 )" u="1"/>
        <s v="ROBERT MONDAVI PVT SEL BOURBON BRL MNTRY - CABERNET SAUV - 750 ML  ( MS-498044 )" u="1"/>
        <s v="HORNITOS PLATA TEQUILA W/2-SHOT GLASSES - IM TEQ WHITE - 750 ML  ( MS-4043 )" u="1"/>
        <s v="CALVERT EXTRA - BLENDED WHSKY - 200 ML  ( MS-23263 )" u="1"/>
        <s v="EST.1975 NORTH COAST CABERNET SAUVIGNON - CABERNET SAUV - 750 ML  ( MS-463347 )" u="1"/>
        <s v="TIN CUP AMERICAN WHISKEY (COLORADO) - MISC US WHSKY - 1.75 LTR  ( MS-27884 )" u="1"/>
        <s v="WOODFORD RESERVE KENTUCKY STRT BOURBON - STRT BOURBON - 1.0 LTR  ( MS-22217 )" u="1"/>
        <s v="BOUVET BRUT - FR CHAMPAGNE - 750 ML  ( MS-701905 )" u="1"/>
        <s v="BACARDI LIGHT-DRY RUM - RUM PUER RICO - 1.0 LTR  ( MS-43127 )" u="1"/>
        <s v="MARTELL VS - IM COGNAC - 375 ML  ( MS-48699 )" u="1"/>
        <s v="AMORITO AMARETTO - SPECIALTY LIQ - 1.75 LTR  ( MS-71828 )" u="1"/>
        <s v="YELLOW TAIL SOUTH EASTERN AUST CHARDONNY - AUST CHARDNNY - 750 ML  ( MS-429950 )" u="1"/>
        <s v="ROGET SPUMANTE - SPUMANTE - 750 ML  ( MS-774855 )" u="1"/>
        <s v="BELVEDERE INTENSE UNFILTERED 80PROOF - VODKA IMPORTD - 750 ML  ( MS-33971 )" u="1"/>
        <s v="RED STAG BY JIM BEAM BLACK CHERRY WHISKY - MISC US WHSKY - 1.75 LTR  ( MS-27551 )" u="1"/>
        <s v="ANSAC V S - IM COGNAC - 200 ML  ( MS-47543 )" u="1"/>
        <s v="LUKSUSOWA POTATO - VODKA IMPORTD - 1.75 LTR  ( MS-34598 )" u="1"/>
        <s v="ROBERT MONDAVI WOODBRIDGE SAUVIGNON BLNC - SAV BL/FME BL - 1.5 LTR  ( MS-607160 )" u="1"/>
        <s v="DRAMBUIE LIQUEUR - IM PROP SPCLY - 750 ML  ( MS-64876 )" u="1"/>
        <s v="EXOTICO BLANCO TEQUILA - IM TEQ WHITE - 750 ML  ( MS-87646 )" u="1"/>
        <s v="DI SARONNO AMARETTO MISSONI MINI 3-PACK - IM OTH SPCLTS - 50 ML  ( MS-100310 )" u="1"/>
        <s v="YELLOW TAIL SHIRAZ SOUTH EASTERN AUST - AUST SHIRAZ - 750 ML  ( MS-429990 )" u="1"/>
        <s v="CIROC SUMMER COLADA FLVR VODKA SPECIALTY - IM OTH SPCLTS - 375 ML  ( MS-65025 )" u="1"/>
        <s v="FFC VOTRE SANTE CHARDONNAY CALIFORNIA - CHARDONNAY - 750 ML  ( MS-567178 )" u="1"/>
        <s v="CYCLE GLADIATOR PINOT NOIR - PINOT NOIR - 750 ML  ( MS-460540 )" u="1"/>
        <s v="DEKUYPER MELON DEW LIQUEUR - OTHER LIQUEUR - 750 ML  ( MS-73526 )" u="1"/>
        <s v="BOTTEGA VINAIA CAVIT PINOT GRIGIO - ITL PIN GRIGO - 750 ML  ( MS-350300 )" u="1"/>
        <s v="ANDRE COLD DUCK - CHAMP PNK/RED - 750 ML  ( MS-768650 )" u="1"/>
        <s v="PETER VELLA SANGRIA - TABLE OTHER - 5 LTR+  ( MS-891000 )" u="1"/>
        <s v="PALMADINA PINOT GRIGIO FRIULI - ITL PIN GRIGO - 750 ML  ( MS-374550 )" u="1"/>
        <s v="SEBASTIANI SONOMA COAST PINOT NOIR - PINOT NOIR - 750 ML  ( MS-506490 )" u="1"/>
        <s v="MOGEN DAVID 20/20 PEACHES &amp; CREAM - DOM BEVRGE WN - 375 ML  ( MS-812777 )" u="1"/>
        <s v="CHATEAU DU PORT MALBEC CAHORS - FRENCH OTHER - 750 ML  ( MS-275115 )" u="1"/>
        <s v="ZONIN PRIMO AMORE RIESLING - ITALIAN OTHER - 750 ML  ( MS-396008 )" u="1"/>
        <s v="CUERVO AUTHENTIC MANGO MARGARITAS - LW PF CKTL MX - 1.75 LTR  ( MS-58860 )" u="1"/>
        <s v="EVAN WILLIAMS WHITE LABEL - BOND BOURBON - 750 ML  ( MS-16096 )" u="1"/>
        <s v="CANADIAN HUNTER - CANDN BTL U S - 750 ML  ( MS-12306 )" u="1"/>
        <s v="TAYLOR LAKE COUNTRY WHITE - WHT GENRC OTH - 3.0 LTR  ( MS-632620 )" u="1"/>
        <s v="OLE SMOKY TENN MOONSHINE APPLE PIE 70P - WHISKY SPCLTY - 50 ML  ( MS-86739 )" u="1"/>
        <s v="KRAKEN BLACK SPICED RUM - RUM U S - 750 ML  ( MS-46504 )" u="1"/>
        <s v="HARTLEY BRANDY (ITALY) - IM OTH BRANDY - 750 ML  ( MS-52656 )" u="1"/>
        <s v="LOLEA RED SANGRIA - SPAIN - 750 ML  ( MS-416830 )" u="1"/>
        <s v="COPPER RIDGE MERLOT - MERLOT - 750 ML  ( MS-469460 )" u="1"/>
        <s v="CUPCAKE PINOT GRIGIO D O C TRENTINO - ITL PIN GRIGO - 750 ML  ( MS-359600 )" u="1"/>
        <s v="BERINGER CALIFORNIA COLLECTION CHENIN BL - CHENIN BLANC - 750 ML  ( MS-546550 )" u="1"/>
        <s v="DON JULIO ANEJO TEQUILA GOLD - IM TEQ GOLD - 750 ML  ( MS-89175 )" u="1"/>
        <s v="BLACK BOX MALBEC - ARGT MALBEC - 3.0 LTR  ( MS-402908 )" u="1"/>
        <s v="BLUE CHAIR BAY COCONUT RUM BARBADOS - IM RUM OTHER - 750 ML  ( MS-42242 )" u="1"/>
        <s v="NOTORIOUS PINK GRENACHE VIN DE FRANCE - FRENCH ROSE - 750 ML  ( MS-289810 )" u="1"/>
        <s v="LITTLE BOOMEY CABERNET SAUVIGNON - AUST CAB SAUV - 1.5 LTR  ( MS-416719 )" u="1"/>
        <s v="CANADIAN RICH AND RARE RESERVE - CANDN BTL U S - 1.75 LTR  ( MS-12858 )" u="1"/>
        <s v="JOSE CUERVO ESPECIAL SILVER - IM TEQ WHITE - 750 ML  ( MS-87408 )" u="1"/>
        <s v="GREY GOOSE VODKA W/2-CLUB MARTINI GLSSES - VODKA IMPORTD - 1.75 LTR  ( MS-494 )" u="1"/>
        <s v="ESTANCIA PINOT GRIGIO CALIFORNIA - PN GRIS/GRGIO - 750 ML  ( MS-562812 )" u="1"/>
        <s v="BULLEIT 10 YEAR KENTUCKY STRAIGHT BOURBN - STRT BOURBON - 750 ML  ( MS-17090 )" u="1"/>
        <s v="MIRASSOU MOSCATO CALIFORNIA - WHT VARTL OTH - 750 ML  ( MS-589384 )" u="1"/>
        <s v="MOGEN DAVID CONCORD - DOM KOSHER WN - 750 ML  ( MS-487000 )" u="1"/>
        <s v="SCORESBY VERY RARE SCOTCH - SCOTCH BTL US - 1.0 LTR  ( MS-10009 )" u="1"/>
        <s v="STELLINA DI NOTTE PROSECCO VENETO SPUMTE - ITL SPARKLING - 750 ML  ( MS-734265 )" u="1"/>
        <s v="DOLIN VERMOUTH DE CHAMBERY ROUGE SWEET - IMP VRMTH SWT - 750 ML  ( MS-98572 )" u="1"/>
        <s v="DI SARONNO AMARETTO - IM OTH SPCLTS - 750 ML  ( MS-64136 )" u="1"/>
        <s v="TWISTED SHOTZ SEXY PRTY 3E:SB/RS/BN/SX/P - IM OTH SPCLTS - 375 ML  ( MS-3836 )" u="1"/>
        <s v="BACARDI GOLD DARK RUM - RUM PUER RICO - 750 ML TRV  ( MS-43035 )" u="1"/>
        <s v="BLUE CHAIR KEY LIME RUM CREAM - CREMES OTHER - 50 ML  ( MS-80014 )" u="1"/>
        <s v="BODEGA SOTTANO CAB SAUV CLASSICO MENDOZA - ARGT CAB SAUV - 750 ML  ( MS-424532 )" u="1"/>
        <s v="SEAGRAM'S EXTRA DRY - GIN DOMESTIC - 200 ML  ( MS-32233 )" u="1"/>
        <s v="CHARLES KRUG CHARDONNAY NAPA VALLEY - CHARDONNAY - 750 ML  ( MS-550380 )" u="1"/>
        <s v="PIPER HEIDSIECK CUVEE BRUT NON/VINTAGE - FR CHAMPAGNE - 750 ML  ( MS-712180 )" u="1"/>
        <s v="COLUMBIA WINERY MERLOT - MERLOT - 750 ML  ( MS-458000 )" u="1"/>
        <s v="GALLO FAMILY VYD PINK MOSCATO CALIFORNIA - ROSE - 1.5 LTR  ( MS-656354 )" u="1"/>
        <s v="THREE WISHES CALIFORNIA CHARDONNAY - CHARDONNAY - 750 ML  ( MS-632833 )" u="1"/>
        <s v="MOET AND CHANDON DOM PERIGNON - FR CHAMPAGNE - 750 ML  ( MS-710701 )" u="1"/>
        <s v="WENTE ESTATE CABERNET SAUVIGNON RESERVE - CABERNET SAUV - 750 ML  ( MS-520085 )" u="1"/>
        <s v="BACARDI GOLD DARK RUM - RUM PUER RICO - 1.0 LTR  ( MS-43037 )" u="1"/>
        <s v="BLUE CHAIR BAY BANANA RUM CREAM - CREMES OTHER - 750 ML  ( MS-80024 )" u="1"/>
        <s v="CUPCAKE MERLOT CENTRAL COAST - MERLOT - 750 ML  ( MS-460443 )" u="1"/>
        <s v="CONO SUR BICICLETA CAB SAUV CENRAL VLLY - CHLE CAB SAUV - 750 ML  ( MS-407483 )" u="1"/>
        <s v="SVEDKA SWEDISH VODKA - VODKA IMPORTD - 750 ML  ( MS-34820 )" u="1"/>
        <s v="ANTHONY &amp; DOMINIC PINOT NOIR NAPA VALLEY - PINOT NOIR - 750 ML  ( MS-442074 )" u="1"/>
        <s v="ESPOLON REPOSADO GOLD TEQUILA - IM TEQ GOLD - 750 ML  ( MS-89286 )" u="1"/>
        <s v="GRAND MARNIER - IM PROP SPCLY - 375 ML  ( MS-65125 )" u="1"/>
        <s v="TISDALE SWEET RED - RED GENRC OTH - 750 ML  ( MS-515888 )" u="1"/>
        <s v="PORCUPINE RIDGE SYRAH SOUTH AFRICA - SOUTH AFRICA - 750 ML  ( MS-421610 )" u="1"/>
        <s v="MAKER'S MARK 46 - STRT BOURBON - 750 ML  ( MS-19486 )" u="1"/>
        <s v="DEKUYPER CANDY CANE ASSORTED SCHNAPPS - OTHER SCHNAPP - 50 ML  ( MS-3354 )" u="1"/>
        <s v="PIATTELLI PRM RESERVE CAB SAUV MENDOZA - ARGT CAB SAUV - 750 ML  ( MS-421340 )" u="1"/>
        <s v="DON MIGUEL GASCON MALBEC MENDOZA - ARGT MALBEC - 750 ML  ( MS-411120 )" u="1"/>
        <s v="BAREFOOT BUBBLY BERRY SPARKLING - SPARKLING OTH - 750 ML  ( MS-769003 )" u="1"/>
        <s v="SAUZA BLUE SILVER TEQUILA - IM TEQ WHITE - 1.75 LTR  ( MS-88538 )" u="1"/>
        <s v="BAREFOOT PINOT NOIR CALIFORNIA (PET) - PINOT NOIR - 187 ML  ( MS-443252 )" u="1"/>
        <s v="ARMAND DE BRIGNAC ACE OF SPADES BRUT - FR CHAMPAGNE - 750 ML  ( MS-701003 )" u="1"/>
        <s v="CIROC FRENCH VANILLA FLV VODKA SPECIALTY - IM OTH SPCLTS - 375 ML  ( MS-64937 )" u="1"/>
        <s v="BEAULIEU COASTAL (WAS BEAUTOUR) PNT NOIR - PINOT NOIR - 750 ML  ( MS-446810 )" u="1"/>
        <s v="SKYY INFSN SUN-RIPENED WATERMELON FLV VD - OTHER FL VODK - 750 ML  ( MS-36749 )" u="1"/>
        <s v="SIVAS ZINFANDEL SONOMA COUNTY - ZINFANDEL - 750 ML  ( MS-507989 )" u="1"/>
        <s v="VERY OLD BARTON 6 YEAR 86 PROOF - STRT BOURBON - 1.75 LTR  ( MS-21878 )" u="1"/>
        <s v="SAUZA EXTRA GOLD TEQUILA - IM TEQ GOLD - 50 ML  ( MS-89781 )" u="1"/>
        <s v="VILLA POZZI SICILIA PINOT GRIGIO - ITL PIN GRIGO - 750 ML  ( MS-376970 )" u="1"/>
        <s v="DON MIGUEL GASCON RESERVA MALBEC - ARGT MALBEC - 750 ML  ( MS-411122 )" u="1"/>
        <s v="PROPHECY GODDESS OF FORTUNE ROSE V D FRN - FRENCH ROSE - 750 ML  ( MS-292012 )" u="1"/>
        <s v="TAAKA - VODKA 80 PRF - 50 ML  ( MS-38061 )" u="1"/>
        <s v="GREY GOOSE IMPORTED VODKA - VODKA IMPORTD - 1.75 LTR  ( MS-34425 )" u="1"/>
        <s v="LA VIEILLE FERME RED BAG-IN-BOX - FRENCH RHONE - 750 ML  ( MS-284458 )" u="1"/>
        <s v="KAMORA - IM COF FL CRD - 750 ML  ( MS-67556 )" u="1"/>
        <s v="KNOB CREEK SINGLE BARREL RESERVE - STRT BOURBON - 750 ML  ( MS-19235 )" u="1"/>
        <s v="MENAGE A TROIS MOSCATO CALIFORNIA - WHT VARTL OTH - 750 ML  ( MS-588645 )" u="1"/>
        <s v="BACARDI GOLD DARK RUM - RUM PUER RICO - 750 ML  ( MS-43036 )" u="1"/>
        <s v="TISDALE CALIFORNIA CHARDONNAY - CHARDONNAY - 750 ML  ( MS-632850 )" u="1"/>
        <s v="KENTUCKY TAVERN - STRT BOURBON - 750 ML  ( MS-20536 )" u="1"/>
        <s v="JUAREZ TRIPLE SEC - TRIPLE SEC - 1.0 LTR  ( MS-86251 )" u="1"/>
        <s v="BEEFEATER - GIN IMPORTED - 750 ML  ( MS-28086 )" u="1"/>
        <s v="ANSAC V S - IM COGNAC - 375 ML  ( MS-47544 )" u="1"/>
        <s v="KETEL ONE BOTANICAL GRAPEFRUIT &amp; ROSE - IM OTH SPCLTS - 750 ML  ( MS-75181 )" u="1"/>
        <s v="EVERCLEAR ALCOHOL - ALCOHOL - 750 ML  ( MS-41836 )" u="1"/>
        <s v="BUTTERNUT CHARDONNAY CALIFORNIA - CHARDONNAY - 750 ML  ( MS-549170 )" u="1"/>
        <s v="TAAKA VODKA W/50ML TAAKA PEACH - VODKA 80 PRF - 1.75 LTR  ( MS-100392 )" u="1"/>
        <s v="POLAR ICE - VODKA IMPORTD - 1.75 LTR  ( MS-34385 )" u="1"/>
        <s v="BERINGER CALIFORNIA COLLECTION WH MERLOT - WHITE MERLOT - 1.5 LTR  ( MS-643035 )" u="1"/>
        <s v="DOMAINE CHANDON ROSE SPARKLING - CHAMP PNK/RED - 750 ML  ( MS-745607 )" u="1"/>
        <s v="CAMBRIA JULIA'S VYD PN SANTA MARIA VLY - PINOT NOIR - 750 ML  ( MS-450725 )" u="1"/>
        <s v="THREE THIEVES CHARDONNAY CALIFORNIA - CHARDONNAY - 750 ML  ( MS-632853 )" u="1"/>
        <s v="WILD TURKEY 81 STRAIGHT RYE - STRAIGHT RYE - 750 ML  ( MS-27120 )" u="1"/>
        <s v="BEEFEATER - GIN IMPORTED - 1.0 LTR  ( MS-28087 )" u="1"/>
        <s v="JACQUIN'S PENNSYLVANIA DUTCH EGG NOG - LW PF CKTL MX - 750 ML  ( MS-61616 )" u="1"/>
        <s v="BLUE NUN RIVANER RHEINHESSEN - GERMAN RHINE - 750 ML  ( MS-301235 )" u="1"/>
        <s v="KETEL ONE BOTANICAL CUCUMBER &amp; MINT - IM OTH SPCLTS - 750 ML  ( MS-75165 )" u="1"/>
        <s v="GEORGIA BLUE BLACK LABEL BOURBON (MS) - MISC US WHSKY - 750 ML  ( MS-28047 )" u="1"/>
        <s v="FREIXENET CORDON NEGRO EXTRA DRY - SPANISH SPKLN - 750 ML  ( MS-707325 )" u="1"/>
        <s v="BOTA BOX MERLOT CALIFORNIA - MERLOT - 3.0 LTR  ( MS-461280 )" u="1"/>
        <s v="MYERS'S ORGINAL DARK (PET) - IM RUM JMICAN - 750 ML TRV  ( MS-43621 )" u="1"/>
        <s v="CIROC PEACH FLAVORED VODKA SPECIALTY - IM OTH SPCLTS - 1.75 LTR  ( MS-64714 )" u="1"/>
        <s v="GRAND TOURING WATERMELON FLAVORED VODKA - OTHER FL VODK - 750 ML  ( MS-40925 )" u="1"/>
        <s v="ST FRANCIS OLD VINES ZINFANDEL - ZINFANDEL - 750 ML  ( MS-510505 )" u="1"/>
        <s v="BOTA BOX PINOT GRIGIO CALIFORNIA - PN GRIS/GRGIO - 3.0 LTR  ( MS-561015 )" u="1"/>
        <s v="99 WATERMELON SCHNAPPS - OTHER SCHNAPP - 50 ML  ( MS-84393 )" u="1"/>
        <s v="PLANTATION EXTRA OLD 20YR RUM - IM RUM OTHER - 750 ML  ( MS-42851 )" u="1"/>
        <s v="PEPPERWOOD GROVE MERLOT - MERLOT - 750 ML  ( MS-495155 )" u="1"/>
        <s v="MR BOSTON - VODKA 80 PRF - 1.0 LTR  ( MS-37067 )" u="1"/>
        <s v="EVAN WILLIAMS GREEN LABEL - STRT BOURBON - 1.0 LTR  ( MS-18047 )" u="1"/>
        <s v="OLE SMOKY TENNESSEE MOONSHINE BLACKBERRY - WHISKY SPCLTY - 50 ML  ( MS-86845 )" u="1"/>
        <s v="HOGUE GENESIS (WAS BS/VYD SEL) CAB SAUV - CABERNET SAUV - 750 ML  ( MS-475000 )" u="1"/>
        <s v="REMY MARTIN VSOP - IM COGNAC - 375 ML  ( MS-49185 )" u="1"/>
        <s v="BOTTEGA VENETIAN GOLD WHITE PROSECCO - ITL SPARKLING - 750 ML  ( MS-722455 )" u="1"/>
        <s v="19 CRIMES RED SOUTH EASTERN AUSTRALIA - AUST OTHR RED - 750 ML  ( MS-419952 )" u="1"/>
        <s v="ECCO DOMANI MERLOT (BLACK LABEL) - ITALIAN OTHER - 750 ML  ( MS-361720 )" u="1"/>
        <s v="BAILEYS ALMANDE ALMOND MILK LIQUEUR - SPECIALTY LIQ - 750 ML  ( MS-72356 )" u="1"/>
        <s v="TWENTY GRAND W/2-50ML:TG PEACH/TG APPLE - SPECIALTY LIQ - 750 ML  ( MS-100326 )" u="1"/>
        <s v="CANADIAN CLUB W/1 ROCK GLASS - CANDN BTL CAN - 750 ML  ( MS-789 )" u="1"/>
        <s v="DEKUYPER HOT DAMN CINNAMON FLV 30 PROOF - OTHER SCHNAPP - 750 ML  ( MS-82611 )" u="1"/>
        <s v="LEESE-FETCH PINOT NOIR CALIFORNIA - PINOT NOIR - 750 ML  ( MS-480110 )" u="1"/>
        <s v="BLACK VELVET - CANDN BTL U S - 750 ML  ( MS-11776 )" u="1"/>
        <s v="LINE 39 PINOT NOIR CENTRAL COAST - PINOT NOIR - 750 ML  ( MS-480742 )" u="1"/>
        <s v="SEAGRAM CROWN ROYAL EXTRA RARE - CANDN BTL CAN - 750 ML  ( MS-11285 )" u="1"/>
        <s v="E &amp; J APPLE (BRANDY W/APPLE LIQUEUR) - SPECIALTY LIQ - 375 ML  ( MS-73754 )" u="1"/>
        <s v="COOK'S SWEET ROSE CALIFORNIA BLUSH CHAMP - CHAMP PNK/RED - 750 ML  ( MS-744640 )" u="1"/>
        <s v="GAME OF THRONES CHARDONNAY CENTRAL COAST - CHARDONNAY - 750 ML  ( MS-569472 )" u="1"/>
        <s v="TWISTED SHOTZ B-52:ORANGE LIQ/COFFEE CRM - IM OTH SPCLTS - 100 ML  ( MS-67036 )" u="1"/>
        <s v="DEKUYPER PEACHTREE SCHNAPPS - OTHER SCHNAPP - 750 ML  ( MS-82846 )" u="1"/>
        <s v="NEW AMSTERDAM PEACH FLAVORED VODKA - OTHER FL VODK - 375 ML  ( MS-40593 )" u="1"/>
        <s v="SEAGRAM'S RED BERRY TWISTED GIN - OTHER FLA GIN - 200 ML  ( MS-33297 )" u="1"/>
        <s v="BAREFOOT RIESLING CALIFORNIA - RIESLING - 1.5 LTR  ( MS-544117 )" u="1"/>
        <s v="MONTEGO BAY WHITE RUM (PET) - RUM VIRG ISLS - 1.0 LTR  ( MS-45097 )" u="1"/>
        <s v="SAUZA EXTRA GOLD TEQUILA - IM TEQ GOLD - 1.75 LTR  ( MS-89788 )" u="1"/>
        <s v="J W DANT CHARCOAL PERFECTED - STRT BOURBON - 1.75 LTR  ( MS-18978 )" u="1"/>
        <s v="BURNETT'S RED BERRY FLAVORED VODKA - OTHER FL VODK - 750 ML  ( MS-40131 )" u="1"/>
        <s v="EVAN WILLIAMS BLACK LABEL - STRT BOURBON - 1.75 LTR  ( MS-17958 )" u="1"/>
        <s v="J LOHR EST LOS OSOS RESTAURANT MER CUVEE - MERLOT - 750 ML  ( MS-477807 )" u="1"/>
        <s v="360 MADAGASCAR VANILLA FLAVORED VODKA - OTHER FL VODK - 750 ML  ( MS-41940 )" u="1"/>
        <s v="CIROC RED BERRY FLAVORED VODKA SPECIALTY - IM OTH SPCLTS - 200 ML  ( MS-64759 )" u="1"/>
        <s v="LIVINGSTON CELLAR PNT GRIGIO CALIFORNIA - PN GRIS/GRGIO - 1.5 LTR  ( MS-569005 )" u="1"/>
        <s v="RIUNITE LAMBRUSCO 1/2 PACK - ITL LAMBRUSCO - 750 ML  ( MS-378910 )" u="1"/>
        <s v="B SIDE CABERNET SAUVIGNON NAPA VALLEY - CABERNET SAUV - 750 ML  ( MS-442529 )" u="1"/>
        <s v="ROBERT MONDAVI WOODBRIDGE LIGHTLY OAKED - CHARDONNAY - 1.5 LTR  ( MS-606264 )" u="1"/>
        <s v="THE NAKED GRAPE PINOT NOIR CALIFORNIA - PINOT NOIR - 750 ML  ( MS-515797 )" u="1"/>
        <s v="RUM CHATA HORCHATA CREAM LIQ (RUM BASE) - SPECIALTY LIQ - 375 ML  ( MS-73052 )" u="1"/>
        <s v="TEN HIGH - STRT BOURBON - 1.75 LTR  ( MS-21598 )" u="1"/>
        <s v="KINKY GOLD LIQUEUR (VODKA BASE) - SPECIALTY LIQ - 50 ML  ( MS-75215 )" u="1"/>
        <s v="STOLICHNAYA 80 - VODKA IMPORTD - 375 ML  ( MS-34744 )" u="1"/>
        <s v="BOLLA PROSECCO EXTRA DRY SPARKLING WINE - ITL SPARKLING - 750 ML  ( MS-722381 )" u="1"/>
        <s v="RIFF PINOT GRIGIO DELLE VENEZIE - ITL PIN GRIGO - 750 ML  ( MS-378490 )" u="1"/>
        <s v="EVAN WILLIAMS GREEN LABEL - STRT BOURBON - 1.75 LTR  ( MS-18048 )" u="1"/>
        <s v="LINDEMANS BIN 50 SHIRAZ - AUST SHIRAZ - 1.5 LTR  ( MS-416177 )" u="1"/>
        <s v="WILD TURKEY AMERICAN HONEY - SPECIALTY LIQ - 50 ML  ( MS-77771 )" u="1"/>
        <s v="TWENTY GRAND VODKA INFUSED WITH COGNAC - SPECIALTY LIQ - 750 ML  ( MS-77577 )" u="1"/>
        <s v="JAMESON - IRISH - 1.0 LTR  ( MS-15627 )" u="1"/>
        <s v="CONCHA Y TORO CASILLERO DEL DIABLO MERLT - CHILE MERLOT - 750 ML  ( MS-406702 )" u="1"/>
        <s v="JACK DANIELS GRILLOUT W/2 GLASSES - TENN WHISKEY - 750 ML  ( MS-502 )" u="1"/>
        <s v="CIROC MANGO FLAVORED VODKA SPECIALTY - IM OTH SPCLTS - 200 ML  ( MS-64912 )" u="1"/>
        <s v="SALIGNAC V S - IM COGNAC - 1.0 LTR  ( MS-49377 )" u="1"/>
        <s v="ABERLOUR A'BUNDADH SINGLE MALT SCOTCH - SCTCH BTL FGN - 750 ML  ( MS-4046 )" u="1"/>
        <s v="ANSAC V S - IM COGNAC - 1.0 LTR  ( MS-47547 )" u="1"/>
        <s v="A TO Z PINOT GRIS OREGON - PN GRIS/GRGIO - 750 ML  ( MS-539855 )" u="1"/>
        <s v="NEW AMSTERDAM MANGO FLAVORED VODKA - OTHER FL VODK - 1.75 LTR  ( MS-40073 )" u="1"/>
        <s v="BAILEYS ORIGINAL IRISH CREAM LIQUEUR - IM CREMES - 100 ML  ( MS-68039 )" u="1"/>
        <s v="FLIP FLOP MOSCATO CALIFORNIA - WHT VARTL OTH - 1.5 LTR  ( MS-565377 )" u="1"/>
        <s v="LA CREMA CHARDONNAY SONOMA COAST - CHARDONNAY - 750 ML  ( MS-582307 )" u="1"/>
        <s v="JIM BEAM VANILLA FLAVORED WHISKEY - MISC US WHSKY - 50 ML  ( MS-28039 )" u="1"/>
        <s v="TORADA REPOSADO - IM TEQ GOLD - 1.0 LTR  ( MS-89887 )" u="1"/>
        <s v="BRANCOTT VARIETAL SAUVIGNON BLANC - NEW ZEALAND - 750 ML  ( MS-403620 )" u="1"/>
        <s v="BOGLE CHARDONNAY CLARKSBURG &amp; MONTEREY - CHARDONNAY - 750 ML  ( MS-547295 )" u="1"/>
        <s v="CAPTAIN MORGAN ORIGINAL SPICED - RUM VIRG ISLS - 1.75 LTR  ( MS-43338 )" u="1"/>
        <s v="FOXHORN VINEYARD CHARDONNAY SOUTH EASTRN - AUST CHARDNNY - 1.5 LTR  ( MS-410972 )" u="1"/>
        <s v="PLANTATION PINEAPPPLE STIGGINS FNCY 1824 - IM OTH SPCLTS - 750 ML  ( MS-76892 )" u="1"/>
        <s v="BENCHMARK OLD #8 EGG NOG - LW PF CKTL MX - 750 ML  ( MS-57070 )" u="1"/>
        <s v="1800 SILVER - IM TEQ WHITE - 375 ML  ( MS-87509 )" u="1"/>
        <s v="THE WISHING TREE SHIRAZ - AUST SHIRAZ - 750 ML  ( MS-429692 )" u="1"/>
        <s v="LUNAZUL BLANCO TEQUILA - IM TEQ WHITE - 1.75 LTR  ( MS-88015 )" u="1"/>
        <s v="JOSE CUERVO GOLD MARGARITA - LW PF CKTL MX - 1.75 LTR  ( MS-58875 )" u="1"/>
        <s v="JOHNNIE WALKER BLACK - SCTCH BTL FGN - 750 ML  ( MS-5326 )" u="1"/>
        <s v="MACMURRAY RANCH CHARDONNAY SONOMA COAST - CHARDONNAY - 750 ML  ( MS-586210 )" u="1"/>
        <s v="BLACK BOX SAUVIGNON BLANC VALLE CENTRAL - CHLE OTHR WHT - 3.0 LTR  ( MS-402911 )" u="1"/>
        <s v="MOET AND CHANDON IMPERIAL - FR CHAMPAGNE - 187 ML  ( MS-710804 )" u="1"/>
        <s v="KENDALL-JACKSON SAUVIGNON BLANC VNT RESV - SAV BL/FME BL - 750 ML  ( MS-581565 )" u="1"/>
        <s v="CLINE CELLARS ZINFANDEL - ZINFANDEL - 750 ML  ( MS-456525 )" u="1"/>
        <s v="SEAGRAM'S EXTRA DRY - GIN DOMESTIC - 375 ML  ( MS-32234 )" u="1"/>
        <s v="99 WHIPPED CREAM FLAVOR SCHNAPPS - OTHER SCHNAPP - 50 ML  ( MS-84398 )" u="1"/>
        <s v="OLD CAMP PEACH PECAN WHISKEY (DSS) - WHISKY SPCLTY - 100 ML  ( MS-86820 )" u="1"/>
        <s v="MARKHAM MERLOT - MERLOT - 750 ML  ( MS-483625 )" u="1"/>
        <s v="BONTERRA SAUVIGNON BLANC CALIFORNIA - SAV BL/FME BL - 750 ML  ( MS-547428 )" u="1"/>
        <s v="JACK DANIELS TENNESSEE FIRE LIQUEUR - WHISKY SPCLTY - 50 ML  ( MS-86691 )" u="1"/>
        <s v="A TO Z OREGON CHARDONNAY - CHARDONNAY - 750 ML  ( MS-539853 )" u="1"/>
        <s v="BIB &amp; TUCKER SMALL BATCH BOURBON WHISKEY - STRT BOURBON - 750 ML  ( MS-16814 )" u="1"/>
        <s v="BOMBAY - GIN IMPORTED - 1.0 LTR  ( MS-28207 )" u="1"/>
        <s v="MCCORMICK GOLD TEQUILA - IM TEQ GOLD - 1.75 LTR  ( MS-89538 )" u="1"/>
        <s v="KENDALL-JACKSON VINT RSV (WAS JOHNNSBG) - RIESLING - 750 ML  ( MS-581495 )" u="1"/>
        <s v="MARK WEST BLACK PINOT NOIR MONTEREY CNTY - PINOT NOIR - 750 ML  ( MS-483418 )" u="1"/>
        <s v="SEAGRAM'S CROWN ROYAL - CANDN BTL CAN - 50 ML  ( MS-11290 )" u="1"/>
        <s v="GRAND MARNIER W/2 SHOT GLASSES - IM PROP SPCLY - 750 ML  ( MS-100040 )" u="1"/>
        <s v="JIM BEAM DEVIL'S CUT KY STRAIGHT BOURBON - STRT BOURBON - 1.75 LTR  ( MS-19114 )" u="1"/>
        <s v="CIROC SNAP FROST VODKA - VODKA IMPORTD - 200 ML  ( MS-34164 )" u="1"/>
        <s v="SKINNYGIRL CALIFORNIA WHITE BLEND - WHT BLND/MRTG - 750 ML  ( MS-617551 )" u="1"/>
        <s v="PATRON ANEJO - IM TEQ GOLD - 750 ML  ( MS-89646 )" u="1"/>
        <s v="CASAMIGOS ANEJO TEQUILA 100% AGAVE - IM TEQ GOLD - 750 ML  ( MS-88833 )" u="1"/>
        <s v="PINNACLE VODKA (FRANCE) - VODKA IMPORTD - 750 ML TRV  ( MS-35289 )" u="1"/>
        <s v="ZOLO MALBEC MENDOZA - ARGT MALBEC - 750 ML  ( MS-430106 )" u="1"/>
        <s v="ST. BRENDANS IRISH CREAM - IM CREMES - 750 ML  ( MS-68846 )" u="1"/>
        <s v="E &amp; J APPLE (BRANDY W/APPLE LIQUEUR) - SPECIALTY LIQ - 50 ML  ( MS-73751 )" u="1"/>
        <s v="E &amp; J VANILLA (BRANDY W/VANILLA LIQUEUR) - SPECIALTY LIQ - 50 ML  ( MS-73775 )" u="1"/>
        <s v="VERY OLD BARTON 6 YEAR 86 PROOF - STRT BOURBON - 750 ML  ( MS-21876 )" u="1"/>
        <s v="KNOB CREEK STRAIGHT BOURBON - STRT BOURBON - 1.0 LTR  ( MS-19227 )" u="1"/>
        <s v="MR BOSTON TRIPLE SEC - TRIPLE SEC - 1.0 LTR  ( MS-86487 )" u="1"/>
        <s v="JACK DANIELS TENNESSEE HONEY LIQUEUR - WHISKY SPCLTY - 200 ML  ( MS-86676 )" u="1"/>
        <s v="JOEL GOTT 815 CAB SAUVIGNON CALIFORNIA - CABERNET SAUV - 750 ML  ( MS-478060 )" u="1"/>
        <s v="VILLA BANFI CHIANTI CLASSCO RISERVE DOCG - ITL CHIANTI - 750 ML  ( MS-344460 )" u="1"/>
        <s v="BALVENIE DOUBLEWOOD SINGLE MALT - SCTCH BTL FGN - 750 ML  ( MS-4356 )" u="1"/>
        <s v="WILD TURKEY 81 - STRT BOURBON - 375 ML  ( MS-22120 )" u="1"/>
        <s v="SIMI MERLOT SOMOMA COUNTY - MERLOT - 750 ML  ( MS-507955 )" u="1"/>
        <s v="FIREBALL CINNAMON WHISKEY - IM OTH SPCLTS - 100 ML  ( MS-64870 )" u="1"/>
        <s v="GEORGE DICKEL O #8 - TENN WHISKEY - 1.75 LTR  ( MS-26608 )" u="1"/>
        <s v="EPPA SANGRIA SUPRAFRUTA WHITE CALIFORNIA - TABLE OTHER - 750 ML  ( MS-885305 )" u="1"/>
        <s v="NIELSON BY BYRON PN NR SANTA BARBARA CTY - PINOT NOIR - 750 ML  ( MS-447832 )" u="1"/>
        <s v="J PINOT GRIS CALIFORNIA - PN GRIS/GRGIO - 750 ML  ( MS-579271 )" u="1"/>
        <s v="REDTREE PINOT NOIR CALIFORNIA - PINOT NOIR - 750 ML  ( MS-499476 )" u="1"/>
        <s v="LA VIEILLE FERME ROSE COTE DU VENTOUX - FRENCH RHONE - 750 ML  ( MS-284457 )" u="1"/>
        <s v="PASSPORT 3 YEAR OLD BLENDED SCOTCH (PET) - SCOTCH BTL US - 1.75 LTR  ( MS-9432 )" u="1"/>
        <s v="BANFI CHIANTI SUPERIORE - ITL CHIANTI - 750 ML  ( MS-344458 )" u="1"/>
        <s v="THE LAST WINE CO WALKING DEAD CAB SAV CA - CABERNET SAUV - 750 ML  ( MS-591834 )" u="1"/>
        <s v="CARTLIDGE AND BROWNE PINOT NOIR - PINOT NOIR - 750 ML  ( MS-451930 )" u="1"/>
        <s v="CARLO ROSSI MOSCATO SANGRIA (JUG) - TABLE OTHER - 750 ML  ( MS-882307 )" u="1"/>
        <s v="KHORTYTSA PLATINUM UKRAINE VODKA - VODKA IMPORTD - 1.75 LTR  ( MS-33490 )" u="1"/>
        <s v="SMIRNOFF - VODKA 80 PRF - 750 ML  ( MS-37996 )" u="1"/>
        <s v="GILBEYS VODKA* - VODKA 80 PRF - 1.75 LTR  ( MS-36108 )" u="1"/>
        <s v="DOMAINE CHANDON NAPA VALLEY BRUT - CHMPAGNE BRUT - 750 ML  ( MS-745405 )" u="1"/>
        <s v="PATRON SILVER TEQUILA - IM TEQ WHITE - 50 ML  ( MS-88291 )" u="1"/>
        <s v="FORESTVILLE CHARDONNAY CALIFORNIA - CHARDONNAY - 1.5 LTR  ( MS-565645 )" u="1"/>
        <s v="BAREFOOT CELLARS PINOT GRIGIO CALIFORNIA - PN GRIS/GRGIO - 1.5 LTR  ( MS-544079 )" u="1"/>
        <s v="SUTTER HOME PINOT GRIGIO CALIFORNIA - PN GRIS/GRGIO - 750 ML  ( MS-630780 )" u="1"/>
        <s v="EXCLUSIV 10 APPLE FLAVORED VODKA MOLDOVA - VODKA IMPORTD - 200 ML  ( MS-36567 )" u="1"/>
        <s v="GEN5 CABERNET SAUVIGNON LODI - CABERNET SAUV - 750 ML  ( MS-470250 )" u="1"/>
        <s v="1800 COCONUT FLAVORED TEQUILA (INFUSED) - IM OTH SPCLTS - 750 ML  ( MS-64933 )" u="1"/>
        <s v="MILES - GIN DOMESTIC - 200 ML  ( MS-31293 )" u="1"/>
        <s v="OLMECA ALTOS REPOSADO 100% DE AGAVE TEQ - IM TEQ GOLD - 1.75 LTR  ( MS-89621 )" u="1"/>
        <s v="MALIBU PINEAPPLE 6-4PACK (CAN) - CAN COCKTAILS - 200 ML  ( MS-62374 )" u="1"/>
        <s v="ROMBAUER CABERNET NAPA VALLEY - CABERNET SAUV - 750 ML  ( MS-501301 )" u="1"/>
        <s v="TWENTY GRAND PEACH:VODKA/COGNAC &amp; PEACH - SPECIALTY LIQ - 750 ML  ( MS-77897 )" u="1"/>
        <s v="BAREFOOT CELLARS WH ZINFANDEL CALIFORNIA - WHT ZINFANDEL - 750 ML  ( MS-642100 )" u="1"/>
        <s v="FLIP FLOP MERLOT CALIFORNIA - MERLOT - 1.5 LTR  ( MS-466273 )" u="1"/>
        <s v="BAREFOOT BUBBLY MOSCATO SPUMANTE - SPUMANTE - 187 ML  ( MS-769001 )" u="1"/>
        <s v="BURNETT'S PEACH FLAVORED VODKA - OTHER FL VODK - 750 ML  ( MS-41294 )" u="1"/>
        <s v="TURNING LEAF - CHARDONNAY - 750 ML  ( MS-633300 )" u="1"/>
        <s v="PAUL MASSON CHABLIS AMERICAN - CHABLIS - 3.0 LTR  ( MS-598355 )" u="1"/>
        <s v="LITTLE BLACK DRESS CHARDONNAY - CHARDONNAY - 750 ML  ( MS-584070 )" u="1"/>
        <s v="KENTUCKY BEAU - BLENDED WHSKY - 750 ML  ( MS-24396 )" u="1"/>
        <s v="STAGS' LEAP WINERY MERLOT NAPA VALLEY - MERLOT - 750 ML  ( MS-511040 )" u="1"/>
        <s v="TOASTED HEAD CAB SAUV CALIFORNIA - CABERNET SAUV - 750 ML  ( MS-499756 )" u="1"/>
        <s v="BIG HOUSE PROHIBITION RED CALIFORNIA - RED VARTL OTH - 750 ML  ( MS-450130 )" u="1"/>
        <s v="JOSEPH PHELPS VNYD CB SV NAPA VALLEY - CABERNET SAUV - 750 ML  ( MS-495811 )" u="1"/>
        <s v="NEW AMSTERDAM PEACH FLAVORED VODKA - OTHER FL VODK - 750 ML  ( MS-40594 )" u="1"/>
        <s v="BURNETT'S TROPICAL PUNCH FLAVORED VODKA - OTHER FL VODK - 750 ML  ( MS-40363 )" u="1"/>
        <s v="360 VODKA - VODKA 80 PRF - 750 ML  ( MS-38169 )" u="1"/>
        <s v="KENTUCKY TAVERN - STRT BOURBON - 375 ML  ( MS-20534 )" u="1"/>
        <s v="BIRD DOG 10YR VERY SMALL BATCH BOURBON - STRT BOURBON - 750 ML  ( MS-16835 )" u="1"/>
        <s v="AMERICAN ANTHEM VODKA - VODKA 80 PRF - 750 ML  ( MS-36764 )" u="1"/>
        <s v="MALIBU RUM NATURAL COCONUT* - IM RUM OTHER - 750 ML  ( MS-42716 )" u="1"/>
        <s v="HOGUE RIESLING COLUMBIA VALLEY - RIESLING - 750 ML  ( MS-575235 )" u="1"/>
        <s v="BAREFOOT REFRESH CRISP WHITE SPRITZER CA - FRUIT OTHER - 750 ML  ( MS-544120 )" u="1"/>
        <s v="EFFEN GREEN APPLE FLAVORED VODKA - VODKA IMPORTD - 750 ML  ( MS-36473 )" u="1"/>
        <s v="MCCORMICK - VODKA 80 PRF - 1.75 LTR  ( MS-36908 )" u="1"/>
        <s v="PINNACLE 100 PROOF VODKA - VODKA IMPORTD - 750 ML  ( MS-34649 )" u="1"/>
        <s v="NEW AMSTERDAM - GIN DOMESTIC - 1.75 LTR  ( MS-31473 )" u="1"/>
        <s v="PETER VELLA WHITE ZINFANDEL - WHT ZINFANDEL - 5 LTR+  ( MS-674030 )" u="1"/>
        <s v="NEWTON CHARDONNAY UNFILTERED - CHARDONNAY - 750 ML  ( MS-592510 )" u="1"/>
        <s v="STONE CELLARS CHARDONNAY CALIFORNIA - CHARDONNAY - 1.5 LTR  ( MS-628727 )" u="1"/>
        <s v="KAMORA - IM COF FL CRD - 1.75 LTR  ( MS-67550 )" u="1"/>
        <s v="CHARLES SMITH WINE KUNG FU GIRL RIESLING - RIESLING - 750 ML  ( MS-551250 )" u="1"/>
        <s v="MERRYVALE CABERNET SAUVIGNON NAPA VALLEY - CABERNET SAUV - 750 ML  ( MS-485500 )" u="1"/>
        <s v="CRANE LAKE MALBEC CALIFORNIA - RED VARTL OTH - 750 ML  ( MS-458956 )" u="1"/>
        <s v="PRIMA AMORE MOSCATO PUGLIA - ITALIAN OTHER - 750 ML  ( MS-377190 )" u="1"/>
        <s v="CROWN ROYAL BLACK CANADIAN WHISKY - CANDN BTL CAN - 200 ML  ( MS-10832 )" u="1"/>
        <s v="CLINE PINOT NOIR SONOMA COAST - PINOT NOIR - 750 ML  ( MS-456496 )" u="1"/>
        <s v="JACK DANIELS MUSIC CARTON W/ 2 GLASSES - TENN WHISKEY - 750 ML  ( MS-571 )" u="1"/>
        <s v="BOGLE ESSENTIAL CALIFORNIA RED BLEND - RED BLND/MRTG - 750 ML  ( MS-445022 )" u="1"/>
        <s v="JIM BEAM KENTUCKY FIRE - MISC US WHSKY - 50 ML  ( MS-27680 )" u="1"/>
        <s v="CIROC PEACH FLAVORED VODKA SPECIALTY - IM OTH SPCLTS - 50 ML  ( MS-64710 )" u="1"/>
        <s v="THREE OLIVES CHERRY FLAVORED VODKA - VODKA IMPORTD - 750 ML  ( MS-34972 )" u="1"/>
        <s v="I-TV 105 SECCO ITALIAN BUBBLES - ITL SPARKLING - 750 ML  ( MS-733135 )" u="1"/>
        <s v="CHRISTIAN BRANDY VS - GRAPE BRANDY - 1.0 LTR  ( MS-52317 )" u="1"/>
        <s v="NEW AMSTERDAM APPLE FLAVORED VODKA - OTHER FL VODK - 1.75 LTR  ( MS-39919 )" u="1"/>
        <s v="CARLO ROSSI RESERVE WHITE ZINFANDEL - WHT ZINFANDEL - 4.0 LTR  ( MS-647232 )" u="1"/>
        <s v="BUSHMILLS RED BUSH BLENDED IRISH WHISKEY - IRISH - 750 ML  ( MS-15542 )" u="1"/>
        <s v="MIGRATION RUSSIAN RIVER DUCKHORN WINE CO - CHARDONNAY - 750 ML  ( MS-589296 )" u="1"/>
        <s v="CANADIAN CLUB ORIGINAL 1858 - CANDN BTL U S - 200 ML  ( MS-10623 )" u="1"/>
        <s v="FAMILIA CAMARENA SILVER TEQUILA - IM TEQ WHITE - 750 ML  ( MS-87643 )" u="1"/>
        <s v="KINKY BLUE LIQUEUR (VODKA BASE) - SPECIALTY LIQ - 750 ML  ( MS-75198 )" u="1"/>
        <s v="THREE THIEVES PINOT GRIGIO CALIFORNIA - PN GRIS/GRGIO - 750 ML  ( MS-632855 )" u="1"/>
        <s v="LILLET FRENCH APERITIF WINE WHITE - IMP DSSRT OTH - 750 ML  ( MS-98154 )" u="1"/>
        <s v="HEAD TO HEAD ROSE TUSCANY - FRENCH ROSE - 750 ML  ( MS-367341 )" u="1"/>
        <s v="CHI-CHI'S MARGARITA - LW PF CKTL MX - 1.75 LTR  ( MS-57148 )" u="1"/>
        <s v="MOET AND CHANDON IMPERIAL - FR CHAMPAGNE - 750 ML  ( MS-710806 )" u="1"/>
        <s v="HIJOS DE VILLA SILVER TEQUILA(PISTOL BT) - IM TEQ WHITE - 200 ML  ( MS-87852 )" u="1"/>
        <s v="PATRON ANEJO - IM TEQ GOLD - 375 ML  ( MS-89644 )" u="1"/>
        <s v="CIROC RED BERRY FLAVORED VODKA SPECIALTY - IM OTH SPCLTS - 1.75 LTR  ( MS-64767 )" u="1"/>
        <s v="MOGEN DAVID BLACKBERRY - DOM KOSHER WN - 750 ML  ( MS-803485 )" u="1"/>
        <s v="CIROC PINEAPPLE FLAVOR VODKA SPECIALTY - IM OTH SPCLTS - 1.75 LTR  ( MS-64575 )" u="1"/>
        <s v="BELLA SERA MOSCATO CALIFORNIA - WHT VARTL OTH - 750 ML  ( MS-546240 )" u="1"/>
        <s v="FREI BROTHERS CAB SAUV ALEXANDER VALLEY - CABERNET SAUV - 750 ML  ( MS-467980 )" u="1"/>
        <s v="RUM HAVEN (CARIBBEAN RUM W/COCONUT LIQ) - IM OTH SPCLTS - 750 ML  ( MS-66518 )" u="1"/>
        <s v="CAZADORES REPOSADO TEQUILA W/2SHOT GLSES - IM TEQ GOLD - 750 ML  ( MS-3456 )" u="1"/>
        <s v="JACK DANIELS 5BT-FAM BRND:JD/SB/GN/FR/HN - TENN WHISKEY - 50 ML  ( MS-156 )" u="1"/>
        <s v="MENAGE A TROIS MUSCAT/CHARD/CHENIN BLEND - WHT BLND/MRTG - 750 ML  ( MS-588640 )" u="1"/>
        <s v="BURNETT'S MANGO FLAVORED VODKA - OTHER FL VODK - 750 ML  ( MS-41313 )" u="1"/>
        <s v="DUCKHORN VYD GOLDENEYE PN NR ANDERSON VY - PINOT NOIR - 750 ML  ( MS-462506 )" u="1"/>
        <s v="LINDEMANS BIN 45 CABERNET SAUVIGNON - AUST CAB SAUV - 750 ML  ( MS-416165 )" u="1"/>
        <s v="TAAKA PINK LEMONADE FLAVORED VODKA - OTHER FL VODK - 375 ML  ( MS-42038 )" u="1"/>
        <s v="BAREFOOT MALBEC CALIFORNIA - RED VARTL OTH - 750 ML  ( MS-443262 )" u="1"/>
        <s v="EVAN WILLIAMS HONEY RESERVE - SPECIALTY LIQ - 750 ML  ( MS-73702 )" u="1"/>
        <s v="KNOB CREEK STRAIGHT BOURBON - STRT BOURBON - 1.75 LTR  ( MS-19228 )" u="1"/>
        <s v="BACARDI LIGHT-DRY RUM - RUM PUER RICO - 750 ML TRV  ( MS-43125 )" u="1"/>
        <s v="ANCIENT AGE - STRT BOURBON - 1.0 LTR  ( MS-16517 )" u="1"/>
        <s v="GIANI CABERNET SAUVIGNON CALIFORNIA - CABERNET SAUV - 750 ML  ( MS-470720 )" u="1"/>
        <s v="DEWAR'S 12 YEAR SPECIAL RESERVE - SCTCH BTL FGN - 750 ML  ( MS-4876 )" u="1"/>
        <s v="BOMBAY SAPPHIRE EAST GIN - GIN IMPORTED - 750 ML  ( MS-28210 )" u="1"/>
        <s v="PATRON SILVER TEQUILA - IM TEQ WHITE - 200 ML  ( MS-88290 )" u="1"/>
        <s v="ABSOLUT - VODKA IMPORTD - 1.75 LTR  ( MS-34008 )" u="1"/>
        <s v="SILVER OAK NAPA VLLY CABERNET SAUVIGNON - CABERNET SAUV - 750 ML  ( MS-507497 )" u="1"/>
        <s v="THE NAKED GRAPE PINOT GRIGIO CALIFORNIA - PN GRIS/GRGIO - 750 ML  ( MS-632794 )" u="1"/>
        <s v="CHATEAU LES GRANGES BORDEAUX - FR BORDEAUX - 750 ML  ( MS-229860 )" u="1"/>
        <s v="JAM JAR SWEET SHIRAZ WESTERN CAPE - SOUTH AFRICA - 750 ML  ( MS-413340 )" u="1"/>
        <s v="SMIRNOFF BLUEBERRY FLAVORED (DSS) - SPECIALTY LIQ - 750 ML  ( MS-77632 )" u="1"/>
        <s v="E &amp; J XO BRANDY - GRAPE BRANDY - 750 ML  ( MS-52563 )" u="1"/>
        <s v="HPNOTIQ  VODKA &amp; COGNAC LIQUEUR - IM OTH SPCLTS - 375 ML  ( MS-65194 )" u="1"/>
        <s v="WILD TURKEY AMERICAN HONEY - SPECIALTY LIQ - 1.75 LTR  ( MS-77779 )" u="1"/>
        <s v="DEKUYPER CREME DE COCOA WHITE LIQUEUR - CRM CACAO WHT - 750 ML  ( MS-78706 )" u="1"/>
        <s v="ARISTOCRAT SUPREME - VODKA 80 PRF - 1.0 LTR  ( MS-35087 )" u="1"/>
        <s v="WILLIAM WYCLIFF BRUT - CHMPAGNE BRUT - 750 ML  ( MS-762840 )" u="1"/>
        <s v="DRY CREEK HERITAGE CLONE ZINFANDEL - ZINFANDEL - 750 ML  ( MS-462320 )" u="1"/>
        <s v="CHARLES &amp; CHARLES ROSE COLUMBIA VALLEY - ROSE - 750 ML  ( MS-649150 )" u="1"/>
        <s v="SMIRNOFF PINEAPPLE FLAVORED (DSS) - SPECIALTY LIQ - 375 ML  ( MS-77713 )" u="1"/>
        <s v="BERINGER PINK MOSCATO - CHILE OTHER - 750 ML  ( MS-403732 )" u="1"/>
        <s v="BACARDI PARTY DRINKS ZOMBIE - LW PF CKTL MX - 750 ML  ( MS-56844 )" u="1"/>
        <s v="DEKUYPER - PEACH FL BRNY - 375 ML  ( MS-56024 )" u="1"/>
        <s v="100 PIPERS - SCOTCH BTL US - 1.75 LTR  ( MS-9368 )" u="1"/>
        <s v="BERINGER FOUNDERS' ESTATE CABERNT SAUVGN - CABERNET SAUV - 750 ML  ( MS-444105 )" u="1"/>
        <s v="NEW AMSTERDAM COCONUT FLAVORED VODKA - OTHER FL VODK - 750 ML  ( MS-40289 )" u="1"/>
        <s v="GALLO FAMILY VYRDS WHITE MERLOT TWIN VY - WHITE MERLOT - 1.5 LTR  ( MS-657015 )" u="1"/>
        <s v="CALVERT EXTRA - BLENDED WHSKY - 375 ML  ( MS-23264 )" u="1"/>
        <s v="PORTA VITA BIANCO DELLE VENEZI - ITL BIANCO - 1.5 LTR  ( MS-376800 )" u="1"/>
        <s v="WINES OF SUBSTANCE CAB SAUV COLUMBIA VLY - CABERNET SAUV - 750 ML  ( MS-522236 )" u="1"/>
        <s v="SUTTER HOME MOSCATO CALIFORNIA - DM MSCTL/MSCT - 187 ML  ( MS-630764 )" u="1"/>
        <s v="BAREFOOT BUBBLY PINK MOSCATO SPARKLING - SPARKLING OTH - 187 ML  ( MS-769007 )" u="1"/>
        <s v="CAPTAIN MORGAN PRIVATE STOCK SPICED RUM - RUM VIRG ISLS - 1.75 LTR  ( MS-43318 )" u="1"/>
        <s v="YELLOW TAIL PINOT NOIR/SHIRAZ - AUST SHZ BLND - 750 ML  ( MS-429976 )" u="1"/>
        <s v="JIM BEAM BLACK - STRT BOURBON - 750 ML  ( MS-19026 )" u="1"/>
        <s v="FORESTVILLE CHARDONNAY CALIFORNIA - CHARDONNAY - 750 ML  ( MS-565640 )" u="1"/>
        <s v="PICCINO PINOT GRIGIO DELLE VENEZIE - ITL PIN GRIGO - 750 ML  ( MS-374808 )" u="1"/>
        <s v="SCHLINK HAUS AUSLESE - GRM MOSELLE - 750 ML  ( MS-327550 )" u="1"/>
        <s v="MOGEN DAVID 20/20 ORANGE JUBILEE FLAVORD - DOM BEVRGE WN - 375 ML  ( MS-812791 )" u="1"/>
        <s v="FIREFLY SWEET TEA VODKA - OTHER FL VODK - 1.0 LTR  ( MS-41210 )" u="1"/>
        <s v="MARTELL BLUE SWIFT DAY LABEL - IM OTH SPCLTS - 750 ML  ( MS-65793 )" u="1"/>
        <s v="BACARDI LIGHT-DRY RUM - RUM PUER RICO - 750 ML  ( MS-43126 )" u="1"/>
        <s v="HRM REX GOLIATH PINOT GRIGIO CALIFORNIA - PN GRIS/GRGIO - 1.5 LTR  ( MS-575591 )" u="1"/>
        <s v="TAAKA - GIN DOMESTIC - 1.0 LTR  ( MS-32417 )" u="1"/>
        <s v="CAPTAIN MORGAN PARROT BAY STRAWBERRY PET - RUM VIRG ISLS - 750 ML  ( MS-43648 )" u="1"/>
        <s v="RODNEY STRONG CB SV ALEXANDER VALLEY - CABERNET SAUV - 750 ML  ( MS-498842 )" u="1"/>
        <s v="ALMADEN VNYD CABERNET SAUV CALIFORNIA BX - CABERNET SAUV - 5 LTR+  ( MS-440980 )" u="1"/>
        <s v="JADOT POUILLY-FUISSE - FR BURGUNDY - 750 ML  ( MS-253335 )" u="1"/>
        <s v="NEW AMSTERDAM APPLE FLAVORED VODKA - OTHER FL VODK - 200 ML  ( MS-39916 )" u="1"/>
        <s v="BLACK BOX MERLOT BOX WINE CALIFORNIA - MERLOT - 750 ML  ( MS-444585 )" u="1"/>
        <s v="GENTLEMAN JACK - TENN WHISKEY - 50 ML  ( MS-26581 )" u="1"/>
        <s v="THE NAKED GRAPE PINOT GRIGIO CALIFORNIA - PN GRIS/GRGIO - 3.0 LTR  ( MS-632782 )" u="1"/>
        <s v="HEAVEN HILLS/AMR WH EX TB:EC/EW/LR/BR/PK - STRT BOURBON - 100 ML  ( MS-100293 )" u="1"/>
        <s v="HENNESSY V S - IM COGNAC - 200 ML  ( MS-48099 )" u="1"/>
        <s v="PAUL MASSON GRANDE AMBER - GRAPE BRANDY - 200 ML  ( MS-53213 )" u="1"/>
        <s v="LITTLE BOOMEY CHARDONNAY - AUST CHARDNNY - 1.5 LTR  ( MS-416721 )" u="1"/>
        <s v="SALVADOR'S ORIGINAL MARGARITA 26PRF RTD - LW PF CKTL MX - 200 ML  ( MS-63531 )" u="1"/>
        <s v="GREY GOOSE IMPORTED VODKA - VODKA IMPORTD - 50 ML  ( MS-34421 )" u="1"/>
        <s v="SEAGRAMS GREEN DRAGON GINSENG GIN&amp;JUICE - LW PF CKTL MX - 375 ML  ( MS-63695 )" u="1"/>
        <s v="LUNA DI LUNA MERLOT CABERNET RED ITALIAN - ITALIAN OTHER - 750 ML  ( MS-368857 )" u="1"/>
        <s v="JORDAN CABERNET SAUVIGNON - CABERNET SAUV - 750 ML  ( MS-478100 )" u="1"/>
        <s v="HENNESSY V S - IM COGNAC - 750 ML  ( MS-48106 )" u="1"/>
        <s v="BOLLA PINOT GRIGIO - ITL PIN GRIGO - 1.5 LTR  ( MS-349458 )" u="1"/>
        <s v="DON Q CRISTAL RUM - RUM PUER RICO - 750 ML  ( MS-43426 )" u="1"/>
        <s v="BAREFOOT BUBBLY PN GRIGIO CHAMPAGNE CALF - CHAMPAGNE OTH - 750 ML  ( MS-741677 )" u="1"/>
        <s v="APPLETON ESTATE RARE BLEND AGED 12 YEAR - IM RUM JMICAN - 750 ML  ( MS-42158 )" u="1"/>
        <s v="HEAD TO HEAD RED TUSCANY RED BLEND - ITALIAN OTHER - 750 ML  ( MS-367340 )" u="1"/>
        <s v="TOAD HOLLOW CHARDONNAY FRANCINES SELECTN - CHARDONNAY - 750 ML  ( MS-632860 )" u="1"/>
        <s v="CARLO ROSSI - CHARDONNAY - 5 LTR+  ( MS-552053 )" u="1"/>
        <s v="BOTA BOX CABERNET SAUVIGNON CALIFORNIA - CABERNET SAUV - 3.0 LTR  ( MS-461264 )" u="1"/>
        <s v="PAUL MASSON GRAND AMBER VSOP - GRAPE BRANDY - 200 ML  ( MS-53203 )" u="1"/>
        <s v="HARKEN BARREL FERMENETED CHARDONNAY CAL - CHARDONNAY - 750 ML  ( MS-573546 )" u="1"/>
        <s v="CROWN ROYAL MAPLE FINISHED FLAVORED WHSK - CANDN BTL CAN - 750 ML  ( MS-10818 )" u="1"/>
        <s v="KETEL ONE BOTANICAL PEACH &amp; ORANGE BLSSM - IM OTH SPCLTS - 750 ML  ( MS-75183 )" u="1"/>
        <s v="JACK DANIELS SINGLE BARREL/SNIFTER GLASS - TENN WHISKEY - 750 ML  ( MS-100148 )" u="1"/>
        <s v="BAREFOOT REFRESH ROSE SPRITZER CAL - FRUIT VRTL WN - 750 ML  ( MS-642115 )" u="1"/>
        <s v="DECOY MERLOT NAPA VALLEY - MERLOT - 750 ML  ( MS-460939 )" u="1"/>
        <s v="WILD TURKEY 101 - STRT BOURBON - 750 ML TRV  ( MS-22166 )" u="1"/>
        <s v="MALIBU BLUE HAWAIIAN CKTL READY-TO-SERVE - LW PF CKTL MX - 1.75 LTR  ( MS-62369 )" u="1"/>
        <s v="PATRON SILVER TEQUILA - IM TEQ WHITE - 375 ML  ( MS-88294 )" u="1"/>
        <s v="BOMBAY SAPPHIRE - GIN IMPORTED - 1.75 LTR  ( MS-28238 )" u="1"/>
        <s v="SALVADOR'S PREMIUM MARGARITA - IM OTH SPCLTS - 1.75 LTR  ( MS-66580 )" u="1"/>
        <s v="GOLD CROWN - BLENDED WHSKY - 750 ML  ( MS-23876 )" u="1"/>
        <s v="BARTON GIN - GIN DOMESTIC - 1.0 LTR  ( MS-29287 )" u="1"/>
        <s v="OBAN SINGLE MALT - SCTCH BTL FGN - 750 ML  ( MS-5696 )" u="1"/>
        <s v="STERLING VINTNER'S COLLECTION MERLOT - MERLOT - 750 ML  ( MS-511590 )" u="1"/>
        <s v="SEAGRAM'S EXTRA DRY - GIN DOMESTIC - 1.75 LTR  ( MS-32238 )" u="1"/>
        <s v="CLOUDY BAY SAUVIGNON BLANC MARLBOROUGH - NEW ZEALAND - 750 ML  ( MS-406607 )" u="1"/>
        <s v="REDTREE PINOT GRIGIO CALIFORNIA - PN GRIS/GRGIO - 750 ML  ( MS-608747 )" u="1"/>
        <s v="RONRICO WHITE - RUM VIRG ISLS - 750 ML  ( MS-43846 )" u="1"/>
        <s v="EARTHQUAKE ZINFANDEL LODI - ZINFANDEL - 750 ML  ( MS-462765 )" u="1"/>
        <s v="MONDAVI CK CHARDONNAY - CHARDONNAY - 1.5 LTR  ( MS-590145 )" u="1"/>
        <s v="BURNETT'S VODKA 80 PROOF - VODKA 80 PRF - 750 ML  ( MS-35416 )" u="1"/>
        <s v="EFFEN CUCUMBER FLAVORED VODKA - VODKA IMPORTD - 750 ML  ( MS-34395 )" u="1"/>
        <s v="CRUZAN DARK - RUM VIRG ISLS - 750 ML  ( MS-44486 )" u="1"/>
        <s v="GRAND MARNIER - IM PROP SPCLY - 750 ML  ( MS-65126 )" u="1"/>
        <s v="TAAKA KING CAKE FLAVORED VODKA - OTHER FL VODK - 200 ML  ( MS-39854 )" u="1"/>
        <s v="CIROC PINEAPPLE FLAVOR VODKA SPECIALTY - IM OTH SPCLTS - 375 ML  ( MS-64572 )" u="1"/>
        <s v="OLE SMOKY TENN MNSH STRAWBERRY MANGO MRG - WHISKY SPCLTY - 750 ML  ( MS-86955 )" u="1"/>
        <s v="ROBERT MONDAVI WOODBRIDGE SAUVIGNON BLNC - SAV BL/FME BL - 750 ML  ( MS-607150 )" u="1"/>
        <s v="YELLOW TAIL PINOT GRIGIO - AUST OTHR WHT - 1.5 LTR  ( MS-430012 )" u="1"/>
        <s v="COURVOISIER V S - IM COGNAC - 750 ML  ( MS-47786 )" u="1"/>
        <s v="FIDDLE CREEK PINOT NOIR WILLAMETTE - PINOT NOIR - 750 ML  ( MS-465568 )" u="1"/>
        <s v="PEDRONCELLI FUME BLANC - SAV BL/FME BL - 750 ML  ( MS-600010 )" u="1"/>
        <s v="NEW AMSTERDAM ORANGE FLAVORED VODKA - ORNGE FL VODK - 1.75 LTR  ( MS-40188 )" u="1"/>
        <s v="STILLHOUSE APPLE CHRIP WHISKEY 69PRF - WHISKY SPCLTY - 375 ML  ( MS-86901 )" u="1"/>
        <s v="TORADA - IM TEQ WHITE - 1.0 LTR  ( MS-88737 )" u="1"/>
        <s v="SOKOL BLOSSER EVOLUTION #9 - WHT VARTL OTH - 750 ML  ( MS-618110 )" u="1"/>
        <s v="FLIP FLOP CALIFORNIA PINOT GRIGIO - PN GRIS/GRGIO - 750 ML  ( MS-565372 )" u="1"/>
        <s v="BIRD DOG BLACKBERRY FLAVORED WHISKEY - MISC US WHSKY - 750 ML  ( MS-27474 )" u="1"/>
        <s v="SPY VALLEY SAUVIGNON BLANC - NEW ZEALAND - 750 ML  ( MS-424320 )" u="1"/>
        <s v="KENWOOD MERLOT - MERLOT - 750 ML  ( MS-478580 )" u="1"/>
        <s v="CROWN ROYAL BLACK CANADIAN WHISKY - CANDN BTL CAN - 50 ML  ( MS-10831 )" u="1"/>
        <s v="JACK DANIELS TENNESSEE HONEY LIQUEUR - WHISKY SPCLTY - 50 ML  ( MS-86668 )" u="1"/>
        <s v="THREE WISHES CALIFORNIA CABERNET SAUV - CABERNET SAUV - 750 ML  ( MS-515916 )" u="1"/>
        <s v="FIREBALL CINNAMON WHISKEY - IM OTH SPCLTS - 1.75 LTR  ( MS-64868 )" u="1"/>
        <s v="GNARLY HEAD AUTHENTIC RED CALIFORNIA - RED BLND/MRTG - 750 ML  ( MS-471241 )" u="1"/>
        <s v="MIDDLE SISTER DRAMA QUEEN CAL PINOT GRG - PN GRIS/GRGIO - 750 ML  ( MS-589255 )" u="1"/>
        <s v="COLOMBO DRY - IMP MARSALA - 750 ML  ( MS-92274 )" u="1"/>
        <s v="RUFFINO PROSECCO EXTRA DRY SPARKLING - ITL SPARKLING - 750 ML  ( MS-732090 )" u="1"/>
        <s v="NEW AMSTERDAM PEACH FLAVORED VODKA - OTHER FL VODK - 50 ML  ( MS-40590 )" u="1"/>
        <s v="GEORGIA BLUE VODKA - VODKA 80 PRF - 750 ML  ( MS-36649 )" u="1"/>
        <s v="LUC BELAIRE RARE ROSE SPARKLING FRENCH - FR SPKLNG OTH - 1.5 LTR  ( MS-729031 )" u="1"/>
        <s v="SEAGRAMS V O - CANDN BTL CAN - 1.0 LTR  ( MS-11347 )" u="1"/>
        <s v="CARLO ROSSI LIGHT CHIANTI - CHIANTI - 4.0 LTR  ( MS-451254 )" u="1"/>
        <s v="SIMI CHARDONNAY - CHARDONNAY - 750 ML  ( MS-616700 )" u="1"/>
        <s v="D'USSE VSOP COGNAC - IM COGNAC - 750 ML  ( MS-47865 )" u="1"/>
        <s v="CASTLE ROCK CHARDONNAY CENTRAL COAST - CHARDONNAY - 750 ML  ( MS-552507 )" u="1"/>
        <s v="BILTMORE ESTATE PINOT NOIR - PINOT NOIR - 750 ML  ( MS-444559 )" u="1"/>
        <s v="KENWOOD SAUVIGNON BLANC - SAV BL/FME BL - 750 ML  ( MS-580580 )" u="1"/>
        <s v="MIRASSOU CENTRAL COAST - CABERNET SAUV - 750 ML  ( MS-486300 )" u="1"/>
        <s v="KORBEL SWEET CUVEE CALIFORNIA - CHAMPAGNE OTH - 750 ML  ( MS-751942 )" u="1"/>
        <s v="360 GEORGIA PEACH FLAVORED VODKA - OTHER FL VODK - 750 ML  ( MS-41943 )" u="1"/>
        <s v="CINERATOR HOT CINNAMON FLAVORED WHISKEY - MISC US WHSKY - 50 ML  ( MS-27453 )" u="1"/>
        <s v="TAYLOR - DOM SHRRY CRM - 1.5 LTR  ( MS-95486 )" u="1"/>
        <s v="CONO SUR SAUVIGNON BLANC CENTRAL VALLEY - CHLE OTHR WHT - 750 ML  ( MS-407491 )" u="1"/>
        <s v="BUBBA'S SECRET STILLS BROWN SPICE LIQ - SPECIALTY LIQ - 750 ML  ( MS-72706 )" u="1"/>
        <s v="CIROC APPLE FLAVORED VODKA SPECIALTY - IM OTH SPCLTS - 200 ML  ( MS-64510 )" u="1"/>
        <s v="SEBASTIANI MERLOT (WAS CASK) SONOMA CTY - MERLOT - 750 ML  ( MS-506480 )" u="1"/>
        <s v="EVERCLEAR ALCOHOL - ALCOHOL - 1.75 LTR  ( MS-41838 )" u="1"/>
        <s v="MOGEN DAVID 20/20 RED GRAPE FLAVORED - DOM BEVRGE WN - 1.5 LTR  ( MS-812795 )" u="1"/>
        <s v="WILD HORSE CABERNET SAUV CENTRAL COAST - CABERNET SAUV - 750 ML  ( MS-521870 )" u="1"/>
        <s v="CORRALEJO REPOSADO GOLD TEQUILA - IM TEQ GOLD - 750 ML  ( MS-89242 )" u="1"/>
        <s v="ALIZE RED PASSION - IM OTH SPCLTS - 750 ML  ( MS-64085 )" u="1"/>
        <s v="CALVERT EXTRA - BLENDED WHSKY - 1.0 LTR  ( MS-23267 )" u="1"/>
        <s v="DARK HORSE ROSE CALIFORNIA - ROSE - 750 ML  ( MS-652216 )" u="1"/>
        <s v="CLAN MCGREGOR - SCOTCH BTL US - 1.75 LTR  ( MS-6998 )" u="1"/>
        <s v="EXCLUSIV 1 VODKA MOLDOVA - VODKA IMPORTD - 750 ML  ( MS-33708 )" u="1"/>
        <s v="GREY GOOSE CHERRY NOIR FLAVORED VODKA - VODKA IMPORTD - 750 ML  ( MS-35934 )" u="1"/>
        <s v="NEW AMSTERDAM MANGO FLAVORED VODKA - OTHER FL VODK - 375 ML  ( MS-40070 )" u="1"/>
        <s v="MOSELLAND RSL QBA ARS VITIS WINTER SCENE - GRM MOSELLE - 750 ML  ( MS-325026 )" u="1"/>
        <s v="CARTLIDGE AND BROWNE MERLOT - MERLOT - 750 ML  ( MS-451920 )" u="1"/>
        <s v="CHAMBORD LIQUEUR ROYALE - IM OTH SPCLTS - 750 ML  ( MS-64676 )" u="1"/>
        <s v="BLACKSTONE MERLOT CALIFORNIA - MERLOT - 750 ML  ( MS-444600 )" u="1"/>
        <s v="ROBERT MONDAVI PVT SEL BOURBON BRL MNTRY - CHARDONNAY - 750 ML  ( MS-606478 )" u="1"/>
        <s v="RED-DICULOUS ON THE BEACH - SPECIALTY LIQ - 375 ML  ( MS-77264 )" u="1"/>
        <s v="SMIRNOFF CITRUS FLAVORED (DSS) - SPECIALTY LIQ - 750 ML  ( MS-77647 )" u="1"/>
        <s v="PEPPERWOOD GROVE - PINOT NOIR - 750 ML  ( MS-495160 )" u="1"/>
        <s v="JACK DANIELS TENNESSEE FIRE LIQUEUR - WHISKY SPCLTY - 750 ML  ( MS-86692 )" u="1"/>
        <s v="SEVEN DEADLY RED LODI - RED BLND/MRTG - 750 ML  ( MS-506978 )" u="1"/>
        <s v="JOHNNIE WALKER RED LABEL - SCTCH BTL FGN - 1.0 LTR  ( MS-5347 )" u="1"/>
        <s v="BELLE AMBIANCE CABERNET SAUV CALIFORNIA - CABERNET SAUV - 750 ML  ( MS-443926 )" u="1"/>
        <s v="BERINGER FOUNDERS' ESTATE CHARDONNAY - CHARDONNAY - 750 ML  ( MS-548200 )" u="1"/>
        <s v="GOLD CROWN - BLENDED WHSKY - 375 ML  ( MS-23874 )" u="1"/>
        <s v="SEAGLASS SANTA BARBARA COUNTY PINOT NOIR - PINOT NOIR - 750 ML  ( MS-506200 )" u="1"/>
        <s v="CONJURE COGNAC - IM COGNAC - 375 ML  ( MS-47767 )" u="1"/>
        <s v="TAAKA PEACH FLAVORED VODKA - OTHER FL VODK - 375 ML  ( MS-40492 )" u="1"/>
        <s v="SKINNYGIRL MARGARITA (CANADA) - LW PF CKTL MX - 750 ML  ( MS-63355 )" u="1"/>
        <s v="PACIFIC RIM SWEET RIESLING - RIESLING - 750 ML  ( MS-595105 )" u="1"/>
        <s v="THREE THIEVES CAB SAUVIGNON CALIFORNIA - CABERNET SAUV - 750 ML  ( MS-515901 )" u="1"/>
        <s v="EXCLUSIV 10 APPLE FLAVORED VODKA MOLDOVA - VODKA IMPORTD - 375 ML  ( MS-36568 )" u="1"/>
        <s v="SMIRNOFF PEPPERMINT TWIST - SPECIALTY LIQ - 50 ML  ( MS-77902 )" u="1"/>
        <s v="LIVINGSTON CELLARS CHARDONNAY - CHARDONNAY - 3.0 LTR  ( MS-568907 )" u="1"/>
        <s v="SOUTHERN COMFORT 70 (WAS 76 PROOF) - MISC US WHSKY - 1.0 LTR  ( MS-86887 )" u="1"/>
        <s v="ABSOLUT PEPPAR - VODKA IMPORTD - 750 ML  ( MS-34026 )" u="1"/>
        <s v="CALUMET FARM SINGLE RACK BLACK BOURBON - STRT BOURBON - 750 ML  ( MS-17178 )" u="1"/>
        <s v="GLENMORANGIE THE ORIGINAL SINGLE MLT 10Y - SCTCH BTL FGN - 750 ML  ( MS-5133 )" u="1"/>
        <s v="BUSHMILLS IRISH - IRISH - 1.75 LTR  ( MS-15778 )" u="1"/>
        <s v="TANQUERAY - GIN IMPORTED - 375 ML  ( MS-28864 )" u="1"/>
        <s v="MILAGRO REPOSADO - IM TEQ GOLD - 750 ML  ( MS-89583 )" u="1"/>
        <s v="CAYMUS CONUNDRUM MERITAGE WHITE - WHT BLND/MRTG - 750 ML  ( MS-552601 )" u="1"/>
        <s v="MIRASSOU CENTRAL COAST - PINOT NOIR - 750 ML  ( MS-489388 )" u="1"/>
        <s v="CANADIAN RICH &amp; RARE APPLE FLAVORED - CANDN BTL U S - 750 ML  ( MS-12863 )" u="1"/>
        <s v="BLACK BOX PINOT NOIR CALIFORNIA - PINOT NOIR - 3.0 LTR  ( MS-444570 )" u="1"/>
        <s v="EXCLUSIV 5 COCONUT FLAVORED VODKA MLDOVA - VODKA IMPORTD - 750 ML  ( MS-33721 )" u="1"/>
        <s v="SVEDKA CUCUMBER LIME FLAVORED VODKA - VODKA IMPORTD - 750 ML  ( MS-36435 )" u="1"/>
        <s v="BOLLA VALPOLICELLA - ITL VLPLCELLA - 1.5 LTR  ( MS-349815 )" u="1"/>
        <s v="ZAYA GRAN RESERVA GUATAMALA RUM 12 YEAR - IM RUM OTHER - 750 ML  ( MS-42983 )" u="1"/>
        <s v="CARLO ROSSI MERLOT CALIFORNIA - MERLOT - 1.5 LTR  ( MS-451248 )" u="1"/>
        <s v="HIRAM WALKER TRIPLE SEC 30 PROOF - TRIPLE SEC - 1.0 LTR  ( MS-86190 )" u="1"/>
        <s v="GILBEYS GIN - GIN DOMESTIC - 1.75 LTR  ( MS-30238 )" u="1"/>
        <s v="SEAGRAM'S PEACH TWISTED GIN - OTHER FLA GIN - 200 ML  ( MS-33284 )" u="1"/>
        <s v="CATHEAD HONEYSUCKLE FLAVORED VODKA - OTHER FL VODK - 1.0 LTR  ( MS-39761 )" u="1"/>
        <s v="BREAD &amp; BUTTER CHARDONNAY CALIFORNIA - CHARDONNAY - 750 ML  ( MS-548680 )" u="1"/>
        <s v="CINERATOR HOT CINNAMON FLAVORED WHISKEY - MISC US WHSKY - 750 ML  ( MS-27454 )" u="1"/>
        <s v="ALLAN SCOTT VNYD SLCT SAUVIGNON BLC (NZ) - NEW ZEALAND - 750 ML  ( MS-423450 )" u="1"/>
        <s v="CANADIAN RICH AND RARE - CANDN BTL U S - 750 ML  ( MS-12886 )" u="1"/>
        <s v="SKYY INFUSIONS WILD STRAWBERRY FLVRD VOD - OTHER FL VODK - 750 ML  ( MS-40465 )" u="1"/>
        <s v="NEW AMSTERDAM RED BERRY FLAVORED VODKA - OTHER FL VODK - 1.75 LTR  ( MS-40315 )" u="1"/>
        <s v="SONOMA-CUTRER RUSSIAN RIVER CHARDONNAY - CHARDONNAY - 750 ML  ( MS-560305 )" u="1"/>
        <s v="WOODBRIDGE BY R MONDAVI CABERNET-MERLOT - RED BLND/MRTG - 1.5 LTR  ( MS-498411 )" u="1"/>
        <s v="HORNITOS BLACK BARREL ANEJO TEQUILA - IM TEQ GOLD - 750 ML  ( MS-88841 )" u="1"/>
        <s v="SEAGRAM'S EXTRA DRY - GIN DOMESTIC - 1.0 LTR  ( MS-32237 )" u="1"/>
        <s v="NEW AMSTERDAM - GIN DOMESTIC - 100 ML  ( MS-31469 )" u="1"/>
        <s v="CAPTAIN MORGAIN PARROT BAY STRAWBRRY PET - RUM VIRG ISLS - 750 ML  ( MS-43648 )" u="1"/>
        <s v="99 WHIPPED CREAM FLAVOR SCHNAPPS - OTHER SCHNAPP - 750 ML  ( MS-84399 )" u="1"/>
        <s v="SEAGRAM'S EXTRA DRY - GIN DOMESTIC - 750 ML TRV  ( MS-32235 )" u="1"/>
        <s v="ABERLOUR GLENLIVET 12 YEAR OLD SCOTCH - SCTCH BTL FGN - 750 ML  ( MS-4084 )" u="1"/>
        <s v="CANADIAN HUNTER CAMOUFLAGE ARMY GR LABEL - CANDN BTL U S - 750 ML TRV  ( MS-12318 )" u="1"/>
        <s v="ANDRE BRUT ROSE CALIFORNIA CHAMPAGNE - SPARKLING OTH - 750 ML  ( MS-768652 )" u="1"/>
        <s v="AGAVALES 100% AGAVE WHITE TEQUILA - IM TEQ WHITE - 1.0 LTR  ( MS-87047 )" u="1"/>
        <s v="SUTTER HOME CABERNET SAUVIGNON CALIFRNIA - CABERNET SAUV - 750 ML  ( MS-513350 )" u="1"/>
        <s v="GUENOC CHARDONNAY ESTATE SELECTION N CST - CHARDONNAY - 750 ML  ( MS-572740 )" u="1"/>
        <s v="CHOCOLATE SHOP THE CHOCOLATE LOVER WINE - TABLE OTHER - 750 ML  ( MS-882620 )" u="1"/>
        <s v="BURNETT'S WATERMELON FLAVORED VODKA - OTHER FL VODK - 750 ML  ( MS-41320 )" u="1"/>
        <s v="DISENO OLD VINE MALBEC MENDOZA - ARGT MALBEC - 750 ML  ( MS-408830 )" u="1"/>
        <s v="CROWN ROYAL BLACK CANADIAN WHISKY - CANDN BTL CAN - 1.75 LTR  ( MS-10838 )" u="1"/>
        <s v="MANISCHEWITZ BLACKBERRY - DOM KOSHER WN - 1.5 LTR  ( MS-802875 )" u="1"/>
        <s v="CUERVO AUTHENTIC LIME MARGARITAS - LW PF CKTL MX - 1.75 LTR  ( MS-58838 )" u="1"/>
        <s v="DEEP EDDY LEMON/2-INFLATABLE DRINK FLOAT - OTHER FL VODK - 750 ML  ( MS-100458 )" u="1"/>
        <s v="EVAN WILLIAMS BLACK LABEL - STRT BOURBON - 750 ML  ( MS-17956 )" u="1"/>
        <s v="FFC SOFIA BLANC DE BLANCS MONTEREY CTY - SPARKLING OTH - 187 ML  ( MS-775765 )" u="1"/>
        <s v="SAUZA SILVER - IM TEQ WHITE - 750 ML  ( MS-88556 )" u="1"/>
        <s v="KINKY BLUE LIQUEUR (VODKA BASE) - SPECIALTY LIQ - 750 ML  ( MS-75214 )" u="1"/>
        <s v="TIM SMITH CLIMAX MOONSHINE - MISC US WHSKY - 750 ML  ( MS-27439 )" u="1"/>
        <s v="LIBERTY CREEK FOUNDERS RED BLEND AMERICN - RED BLND/MRTG - 1.5 LTR  ( MS-480322 )" u="1"/>
        <s v="WILD TURKEY 81 - STRT BOURBON - 750 ML  ( MS-22121 )" u="1"/>
        <s v="CHATEAU STE MICHELLE CHARD COLUMBIA VLLY - CHARDONNAY - 750 ML  ( MS-625800 )" u="1"/>
        <s v="BAREFOOT BUBBLY BRUT ROSE SPRKLNG CHM CA - SPARKLING OTH - 750 ML  ( MS-768996 )" u="1"/>
        <s v="APEROL LIQUEUR - IM OTH SPCLTS - 750 ML  ( MS-64147 )" u="1"/>
        <s v="OLD FORESTER - STRT BOURBON - 375 ML  ( MS-20364 )" u="1"/>
        <s v="BAREFOOT REFRESH CRISP WH SPRTZR CN 250M - FRUIT OTHER - 187 ML  ( MS-809120 )" u="1"/>
        <s v="JAMESON - IRISH - 375 ML  ( MS-15644 )" u="1"/>
        <s v="CIROC PEACH FLAVORED VODKA SPECIALTY - IM OTH SPCLTS - 750 ML  ( MS-64716 )" u="1"/>
        <s v="HIS ROYAL MAJESTY REX-GOLIATH CALIFORNIA - CHARDONNAY - 1.5 LTR  ( MS-575599 )" u="1"/>
        <s v="ZOLO SIGNATURE RED MENDOZA - ARGT OTHR RED - 750 ML  ( MS-430116 )" u="1"/>
        <s v="FFC SOFIA BLANC DE BLANCS MONTEREY CTY - SPARKLING OTH - 187 ML  ( MS-775766 )" u="1"/>
        <s v="HESS SELECT CABERNET SAUVIGNON - CABERNET SAUV - 750 ML  ( MS-474525 )" u="1"/>
        <s v="BAROSSA VALLEY ESTATE GRNCH/SHIRAZ/MRVDR - AUST SHZ BLND - 750 ML  ( MS-402812 )" u="1"/>
        <s v="YELLOW TAIL RIESLING - AUST OTHR WHT - 1.5 LTR  ( MS-429982 )" u="1"/>
        <s v="PEARL VODKA - VODKA 80 PRF - 1.75 LTR  ( MS-34566 )" u="1"/>
        <s v="COLUMBIA WINERY CHARD (WAS WOODBURNE) - CHARDONNAY - 750 ML  ( MS-558100 )" u="1"/>
        <s v="ELK COVE PINOT NOIR - PINOT NOIR - 750 ML  ( MS-463200 )" u="1"/>
        <s v="CIROC COCONUT FLAVORED VODKA SPECIALTY - IM OTH SPCLTS - 750 ML  ( MS-64750 )" u="1"/>
        <s v="HENNESSY V S - IM COGNAC - 50 ML  ( MS-48101 )" u="1"/>
        <s v="CIROC MANGO FLAVORED VODKA SPECIALTY - IM OTH SPCLTS - 750 ML  ( MS-64914 )" u="1"/>
        <s v="BURNETT'S WHITE RUM - RUM VIRG ISLS - 1.75 LTR  ( MS-44280 )" u="1"/>
        <s v="KRUTZ FAMILY CLLRS MAGNOLIA CAB SAV NAPA - CABERNET SAUV - 750 ML  ( MS-479469 )" u="1"/>
        <s v="CANADIAN HUNTER - CANDN BTL U S - 375 ML  ( MS-12304 )" u="1"/>
        <s v="CROWN RUSSE (PET) - VODKA 80 PRF - 375 ML  ( MS-35644 )" u="1"/>
        <s v="TWISTED SHOTZ BUTTERY NIPPLE:VODKA BASED - IM OTH SPCLTS - 100 ML  ( MS-67037 )" u="1"/>
        <s v="TAAKA - VODKA 80 PRF - 1.0 LTR  ( MS-38067 )" u="1"/>
        <s v="BANFI ROSA REGALE BRACHETTO D'ACQUI - ITL SPARKLING - 375 ML  ( MS-735555 )" u="1"/>
        <s v="TOMATIN 12Y - SCTCH BTL FGN - 750 ML  ( MS-6316 )" u="1"/>
        <s v="BURNETT'S VODKA 100 PROOF - VODKA 1OO PRF - 750 ML  ( MS-39176 )" u="1"/>
        <s v="CHOPIN POLISH VODKA - VODKA IMPORTD - 750 ML  ( MS-34244 )" u="1"/>
        <s v="CHRISTIAN BRANDY VS - GRAPE BRANDY - 200 ML  ( MS-52312 )" u="1"/>
        <s v="14 HANDS HOT TO TROT WHITE BLD WASHINGTN - WHT BLND/MRTG - 750 ML  ( MS-565716 )" u="1"/>
        <s v="KENTUCKY BEAU - BLENDED WHSKY - 1.75 LTR  ( MS-24398 )" u="1"/>
        <s v="MANISCHEWITZ BLACKBERRY - DOM KOSHER WN - 3.0 LTR  ( MS-802993 )" u="1"/>
        <s v="GRAND MARNIER - IM PROP SPCLY - 1.75 LTR  ( MS-65128 )" u="1"/>
        <s v="COPPER RIDGE MERLOT - MERLOT - 1.5 LTR  ( MS-469465 )" u="1"/>
        <s v="PAUL MASSON GRANDE AMBER APPLE FLAVORED - OTHER FL BRNY - 750 ML  ( MS-56793 )" u="1"/>
        <s v="BAREFOOT REFRESH SUMR RED SPRTZR CN 250M - FRUIT OTHER - 187 ML  ( MS-809122 )" u="1"/>
        <s v="CLOUD CHASER ROSE COTE DE PROVENCE - FRENCH ROSE - 750 ML  ( MS-276574 )" u="1"/>
        <s v="NEW AMSTERDAM MANGO FLAVORED VODKA - OTHER FL VODK - 750 ML  ( MS-40071 )" u="1"/>
        <s v="PARDUCCI TRUE GRIT RSV CAB SAV MENDOCINO - CABERNET SAUV - 750 ML  ( MS-516737 )" u="1"/>
        <s v="JAKOB DEMMER SPATLESE RHEINHESSEN - GERMAN OTHER - 750 ML  ( MS-305815 )" u="1"/>
        <s v="SOUTHERN COMFORT 100 - MISC US WHSKY - 1.75 LTR  ( MS-86918 )" u="1"/>
        <s v="STRANAHAN'S COLORADO WHISKEY - MISC US WHSKY - 750 ML  ( MS-27560 )" u="1"/>
        <s v="ALTANUTA ALTO ADIGE PINOT GRIGIO - ITL PIN GRIGO - 750 ML  ( MS-344830 )" u="1"/>
        <s v="RAVAGE KNIGHT FALL DARK RED BLEND CAL - RED BLND/MRTG - 750 ML  ( MS-498967 )" u="1"/>
        <s v="HESS ESTATE CAB SAUVIGNON NAPA VALLEY - CABERNET SAUV - 375 ML  ( MS-474510 )" u="1"/>
        <s v="BANFI CHIANTI CLASSICO - ITL CHIANTI - 750 ML  ( MS-344455 )" u="1"/>
        <s v="BASIL HAYDEN'S STRAIGHT BOURBON - STRT BOURBON - 750 ML  ( MS-16676 )" u="1"/>
        <s v="CANDONI MOSCATO D'ITALIA WHITE - ITALIAN OTHER - 750 ML  ( MS-354249 )" u="1"/>
        <s v="SPY VALLEY PINOT NOIR (NEW ZEALAND) - NEW ZEALAND - 750 ML  ( MS-424318 )" u="1"/>
        <s v="REDEMPTION HIGH RYE STRAIGHT BOURBON - STRT BOURBON - 750 ML  ( MS-21226 )" u="1"/>
        <s v="CONCHA Y TORO CASILLERO DIABLO CAB SAUV - CHLE CAB SAUV - 750 ML  ( MS-406750 )" u="1"/>
        <s v="DECOY ZINFANDEL SONOMA COUNTY - ZINFANDEL - 750 ML  ( MS-460944 )" u="1"/>
        <s v="RED STAG BY JIM BEAM BLACK CHERRY WHISKY - MISC US WHSKY - 750 ML  ( MS-27544 )" u="1"/>
        <s v="SMOKING LOON STEELBIRD UNOAKED CAL CHARD - CHARDONNAY - 750 ML  ( MS-617565 )" u="1"/>
        <s v="PETER VELLA MOSCATO SANGRIA - TABLE OTHER - 5 LTR+  ( MS-891002 )" u="1"/>
        <s v="LINDEMANS BIN 65 CHARDONNAY - AUST CHARDNNY - 1.5 LTR  ( MS-416171 )" u="1"/>
        <s v="ANTINORI SANTA CRISTINA TOSCANA ROSSO - ITALIAN OTHER - 750 ML  ( MS-345700 )" u="1"/>
        <s v="SALIGNAC V S - IM COGNAC - 200 ML  ( MS-49373 )" u="1"/>
        <s v="SEVEN FALLS CABERNET SAUV WAHLUKE SLOPE - CABERNET SAUV - 750 ML  ( MS-506987 )" u="1"/>
        <s v="STARBOROUGH SAUVIGNON BLANC MARLBOROUGH - NEW ZEALAND - 750 ML  ( MS-424386 )" u="1"/>
        <s v="JAGERMEISTER - IM OTH SPCLTS - 750 ML  ( MS-65256 )" u="1"/>
        <s v="GOOSEBUMP ROSSO SICILIA I.G.T. - ITALIAN OTHER - 750 ML  ( MS-366700 )" u="1"/>
        <s v="IRONY SMALL LOT RESERVE NORTH COAST - CABERNET SAUV - 750 ML  ( MS-476582 )" u="1"/>
        <s v="GRUET BRUT NEW MEXICO - CHMPAGNE BRUT - 750 ML  ( MS-771052 )" u="1"/>
        <s v="AUSTERITY PINOT NOIR SANTA LUCIA HIGHLND - PINOT NOIR - 750 ML  ( MS-442382 )" u="1"/>
        <s v="JIM BEAM - STRT BOURBON - 750 ML  ( MS-19066 )" u="1"/>
        <s v="JEREMIAH WEED SWEET TEA FLAVORED VODKA - OTHER FL VODK - 750 ML  ( MS-41076 )" u="1"/>
        <s v="SKYY - VODKA 80 PRF - 750 ML  ( MS-37986 )" u="1"/>
        <s v="FAIRBANKS SHERRY REGULAR - DOM SHRRY REG - 1.5 LTR  ( MS-94686 )" u="1"/>
        <s v="JOSE CUERVO AUTHENTIC STRAWBERRY LIME - LW PF CKTL MX - 1.75 LTR  ( MS-58868 )" u="1"/>
        <s v="OLE SMOKY TENNESSEE MOONSHINE BLACKBERRY - WHISKY SPCLTY - 750 ML  ( MS-86748 )" u="1"/>
        <s v="MATEUS ROSE - PORTUGAL - 750 ML  ( MS-418205 )" u="1"/>
        <s v="KNOB CREEK SMOKED MAPLE KENTUCKY STRGHT - MISC US WHSKY - 750 ML  ( MS-27604 )" u="1"/>
        <s v="D'USSE VSOP COGNAC - IM COGNAC - 375 ML  ( MS-47863 )" u="1"/>
        <s v="THREE WISHES MERLOT CALIFORNIA - MERLOT - 750 ML  ( MS-515918 )" u="1"/>
        <s v="STERLING CHARDONNAY NAPA - CHARDONNAY - 750 ML  ( MS-628200 )" u="1"/>
        <s v="WILD TURKEY KENTUCKY SPIRIT SINGLE BARRL - STRT BOURBON - 750 ML  ( MS-21946 )" u="1"/>
        <s v="DEKUYPER PEACHTREE SCHNAPPS - OTHER SCHNAPP - 1.75 LTR  ( MS-82849 )" u="1"/>
        <s v="CONCHA Y TORO FRONTERA MERLOT/MALBEC - CHLE OTHR RED - 1.5 LTR  ( MS-406714 )" u="1"/>
        <s v="COOKS IMPERIAL BRUT - CHMPAGNE BRUT - 750 ML  ( MS-744205 )" u="1"/>
        <s v="LOLEA N.5 ROSE SANGRIA - SPAIN - 750 ML  ( MS-416834 )" u="1"/>
        <s v="TIKAL AMORIO MALBEC MENDOZA - ARGT MALBEC - 750 ML  ( MS-426457 )" u="1"/>
        <s v="MARTINI AND ROSSI EXTRA DRY - IMP VRMTH DRY - 375 ML  ( MS-98192 )" u="1"/>
        <s v="AMARETTO DI AMORE CLASSICO - SPECIALTY LIQ - 1.75 LTR  ( MS-73988 )" u="1"/>
        <s v="CHIVAS REGAL EXTRA BLENDED SCOTCH WHISKY - SCTCH BTL FGN - 750 ML  ( MS-4755 )" u="1"/>
        <s v="PARDUCCI PINOT NOIR CALIFORNIA - PINOT NOIR - 750 ML  ( MS-493000 )" u="1"/>
        <s v="MARTINI&amp;ROSSI ASTI SPUMANTE - ITL SPARKLING - 750 ML  ( MS-729155 )" u="1"/>
        <s v="MOGEN DAVID 20/20 RED GRAPE FLAVORED - DOM BEVRGE WN - 750 ML  ( MS-812794 )" u="1"/>
        <s v="ANDRE MOSCATO CALIFORNIA SPARKLING WINE - SPARKLING OTH - 750 ML  ( MS-768676 )" u="1"/>
        <s v="CHRISTIAN BRANDY VS - GRAPE BRANDY - 375 ML  ( MS-52315 )" u="1"/>
        <s v="CLOS DU BOIS CAB SAUVIGNON NORTH COAST - CABERNET SAUV - 750 ML  ( MS-448100 )" u="1"/>
        <s v="CRUZ GARCIA REAL SANGRIA RED - SPAIN - 1.0 LTR  ( MS-404115 )" u="1"/>
        <s v="ABSOLUT - VODKA IMPORTD - 750 ML  ( MS-34006 )" u="1"/>
        <s v="ARISTOCRAT - GIN DOMESTIC - 1.0 LTR  ( MS-29097 )" u="1"/>
        <s v="JAGERMEISTER W/MOBILE PHONE PHOTO LENSES - IM OTH SPCLTS - 750 ML  ( MS-100128 )" u="1"/>
        <s v="JOSE CUERVO AUTH LIGHT MARG WHITE PEACH - LW PF CKTL MX - 1.75 LTR  ( MS-58886 )" u="1"/>
        <s v="LINE 39 SAUVIGNON BLANC LAKE COUNTY - SAV BL/FME BL - 750 ML  ( MS-632811 )" u="1"/>
        <s v="CIROC PINEAPPLE FLAVOR VODKA SPECIALTY - IM OTH SPCLTS - 200 ML  ( MS-64571 )" u="1"/>
        <s v="ROCA PATRON SILVER TEQUILA - IM TEQ WHITE - 750 ML  ( MS-88406 )" u="1"/>
        <s v="COURVOISIER V S - IM COGNAC - 200 ML  ( MS-47790 )" u="1"/>
        <s v="FETZER GEWURZTRAMINER CALIFORNIA - GEWURZTRMINER - 750 ML  ( MS-633790 )" u="1"/>
        <s v="SMOKING LOON MERLOT - MERLOT - 750 ML  ( MS-508105 )" u="1"/>
        <s v="MCCORMICK (PET) - GIN DOMESTIC - 375 ML  ( MS-31204 )" u="1"/>
        <s v="MCMANIS FAMILY VINEYARDS CALIFORNIA CAB - CABERNET SAUV - 750 ML  ( MS-485410 )" u="1"/>
        <s v="GOLD CROWN - BLENDED WHSKY - 1.75 LTR  ( MS-23878 )" u="1"/>
        <s v="LA VIELLE FERME COTES DU VENTOUX - FRENCH RHONE - 750 ML  ( MS-285100 )" u="1"/>
        <s v="ROUGAROUX SUGARSHINE LIGHT RUM - RUM U S - 750 ML  ( MS-46766 )" u="1"/>
        <s v="HENNESSY BLACK - IM COGNAC - 750 ML  ( MS-48146 )" u="1"/>
        <s v="AVION ANEJO TEQUILA - IM TEQ GOLD - 750 ML  ( MS-89029 )" u="1"/>
        <s v="PROPHECY SAUV BLNC HIGH PRIESTESS MRLBRH - NEW ZEALAND - 750 ML  ( MS-422380 )" u="1"/>
        <s v="DARK HORSE SAUVIGNON BLANC CALIFORNIA - SAV BL/FME BL - 750 ML  ( MS-560598 )" u="1"/>
        <s v="MERIDIAN CHARDONNAY CALIFORNIA - CHARDONNAY - 750 ML  ( MS-588755 )" u="1"/>
        <s v="LAYER CAKE PRIMITIVO ZINFANDEL PUGLIA - ITALIAN OTHER - 750 ML  ( MS-368280 )" u="1"/>
        <s v="1800 SILVER TEQUILA W/2 METAL COASTERS - IM TEQ WHITE - 750 ML  ( MS-100161 )" u="1"/>
        <s v="E &amp; J VANILLA (BRANDY W/VANILLA LIQUEUR) - SPECIALTY LIQ - 375 ML  ( MS-73779 )" u="1"/>
        <s v="CAPTAIN MORGAN PARROT BAY PINEAPPLE(PET) - RUM VIRG ISLS - 750 ML TRV  ( MS-43647 )" u="1"/>
        <s v="SAILOR JERRY SPICED NAVY RUM - RUM VIRG ISLS - 1.0 LTR  ( MS-45887 )" u="1"/>
        <s v="THE NAKED GRAPE CHARDONNAY CALIFORNIA - CHARDONNAY - 750 ML  ( MS-632792 )" u="1"/>
        <s v="OLD GRAND DAD - BOND BOURBON - 750 ML  ( MS-16416 )" u="1"/>
        <s v="RAVENSWOOD VINTNERS BLEND ZIN NORTH COAS - ZINFANDEL - 750 ML  ( MS-498925 )" u="1"/>
        <s v="HENNESSY VSOP FLASK BOTTLE - IM COGNAC - 375 ML  ( MS-48142 )" u="1"/>
        <s v="UV SILVER VODKA - VODKA 80 PRF - 750 ML  ( MS-37336 )" u="1"/>
        <s v="AMARULA CREAM LIQUEUR - IM CREMES - 750 ML  ( MS-67866 )" u="1"/>
        <s v="LITTLE BLACK DRESS PINOT GRIGIO - PN GRIS/GRGIO - 750 ML  ( MS-584080 )" u="1"/>
        <s v="THE PATH CALIFORNIA CABERNET SAUVIGNON - CABERNET SAUV - 750 ML  ( MS-515792 )" u="1"/>
        <s v="HARVEY'S BRISTOL CREAM - IMP SHRRY CRM - 750 ML  ( MS-91344 )" u="1"/>
        <s v="REDWOOD CREEK CALIFORNIA CHARDONNAY - CHARDONNAY - 750 ML  ( MS-608750 )" u="1"/>
        <s v="LIBERTY CREEK CHARDONNAY CALIFORNIA - CHARDONNAY - 1.5 LTR  ( MS-583805 )" u="1"/>
        <s v="CASK &amp; CREW WALNUT TOFFEE WHISKEY (DSS) - WHISKY SPCLTY - 750 ML  ( MS-86591 )" u="1"/>
        <s v="MIDNIGHT MOON APPLE PIE &amp; 100PRF CO-PACK - SPECIALTY LIQ - 375 ML  ( MS-100356 )" u="1"/>
        <s v="VISTA HILLS WILLAMETTE VALLEY PINOT NOIR - PINOT NOIR - 750 ML  ( MS-519172 )" u="1"/>
        <s v="DROP OF JUPITER PETITE SIRAH CALIFORNIA - RED VARTL OTH - 750 ML  ( MS-462105 )" u="1"/>
        <s v="LAYER CAKE PINOT NOIR CENTRAL COAST - PINOT NOIR - 750 ML  ( MS-480017 )" u="1"/>
        <s v="SEAGRAM'S GIN AND JUICE BLUE BEAST - LW PF CKTL MX - 375 ML  ( MS-63624 )" u="1"/>
        <s v="PLYMOUTH - GIN IMPORTED - 750 ML  ( MS-28795 )" u="1"/>
        <s v="PETER VELLA FLAVORED WINE  BLUSH - BLUSH - 5 LTR+  ( MS-674000 )" u="1"/>
        <s v="J AND B RARE - SCTCH BTL FGN - 375 ML  ( MS-5291 )" u="1"/>
        <s v="DEEP EDDY VODKA - VODKA 80 PRF - 1.75 LTR  ( MS-36124 )" u="1"/>
        <s v="BURNETT'S FRUIT PUNCH FLAVORED VODKA - OTHER FL VODK - 750 ML  ( MS-41927 )" u="1"/>
        <s v="CAVIT COLLECTION PINOT NOIR DELLE VENZIE - ITALIAN OTHER - 187 ML  ( MS-355760 )" u="1"/>
        <s v="MACMURRAY RANCH PINOT NOIR SONOMA COAST - PINOT NOIR - 750 ML  ( MS-485390 )" u="1"/>
        <s v="TAYLOR - DOM PORT RED - 750 ML  ( MS-93564 )" u="1"/>
        <s v="KNOB CREEK CO-PACK:KNB CRK &amp; KNB CRK RYE - STRT BOURBON - 375 ML  ( MS-100100 )" u="1"/>
        <s v="1800 COCONUT FLAVORED TEQUILA (INFUSED) - IM OTH SPCLTS - 375 ML  ( MS-64932 )" u="1"/>
        <s v="BUSHMILL BLACK BUSH - IRISH - 750 ML  ( MS-15526 )" u="1"/>
        <s v="CRYSTAL HEAD VODKA (CANADA) - VODKA IMPORTD - 50 ML  ( MS-34126 )" u="1"/>
        <s v="TAAKA - GIN DOMESTIC - 1.75 LTR  ( MS-32418 )" u="1"/>
        <s v="JOSH CELLARS PINOT NOIR CALIFORNIA - PINOT NOIR - 750 ML  ( MS-478118 )" u="1"/>
        <s v="PLANTATION EXTRA OLD 20YR ANNIVERSAY RUM - IM RUM OTHER - 750 ML  ( MS-42851 )" u="1"/>
        <s v="APOTHIC WINEMAKER'S BLND:SHR/ZIN/MRL CAL - RED BLND/MRTG - 750 ML  ( MS-441976 )" u="1"/>
        <s v="SCHLINK HAUS RIESLING QBA - GRM MOSELLE - 750 ML  ( MS-327540 )" u="1"/>
        <s v="THREE OLIVE CLASSIC VODKA W/SHAKER - VODKA IMPORTD - 750 ML  ( MS-100159 )" u="1"/>
        <s v="MASO CANALI PINOT GRIGIO - ITL PIN GRIGO - 750 ML  ( MS-361620 )" u="1"/>
        <s v="BUCHANANS 18YR OLD SPECIAL RESERVE - SCTCH BTL FGN - 750 ML  ( MS-4616 )" u="1"/>
        <s v="ZING 72 BOTANICAL GIN W/COPPER TIN MUG - GIN IMPORTED - 750 ML  ( MS-100236 )" u="1"/>
        <s v="CROWN ROYAL XO BLENDED CANADIAN WHISKEY - CANDN BTL CAN - 750 ML  ( MS-10826 )" u="1"/>
        <s v="HARTLEY BRANDY (ITALY) - IM OTH BRANDY - 375 ML  ( MS-52654 )" u="1"/>
        <s v="CAROLANS IRISH CREAM LIQUEUR - IM CREMES - 1.75 LTR  ( MS-68128 )" u="1"/>
        <s v="HAHN WINERY NICKY HAHN PN NR CALIFORNIA - PINOT NOIR - 750 ML  ( MS-473003 )" u="1"/>
        <s v="BLACK VELVET - CANDN BTL U S - 200 ML  ( MS-11773 )" u="1"/>
        <s v="CRUZAN STRAWBERRY GINGER RUM - RUM VIRG ISLS - 750 ML  ( MS-44557 )" u="1"/>
        <s v="STILLHOUSE PEACH TEA WHISKEY 69PRF - WHISKY SPCLTY - 750 ML  ( MS-86909 )" u="1"/>
        <s v="ABSOLUT LIME FLAVORED VODKA - VODKA IMPORTD - 750 ML  ( MS-33467 )" u="1"/>
        <s v="MOGEN DAVID BLACKBERRY - DOM KOSHER WN - 3.0 LTR  ( MS-803470 )" u="1"/>
        <s v="T W SAMUELS BLEND WHISKEY - BLENDED WHSKY - 200 ML  ( MS-25973 )" u="1"/>
        <s v="HEINZ EIFEL RIESLING SPATLESE - GRM MOSELLE - 750 ML  ( MS-304850 )" u="1"/>
        <s v="CLINE VIOGNIER SONOMA COUNTY - VIOGNIER - 750 ML  ( MS-557049 )" u="1"/>
        <s v="FFC VOTRE SANTE PINOT NOIR CALIFORNIA - PINOT NOIR - 750 ML  ( MS-467296 )" u="1"/>
        <s v="ABERLOUR GLENLIVET 16 YEAR OLD SCOTCH - SCTCH BTL FGN - 750 ML  ( MS-4085 )" u="1"/>
        <s v="CUPCAKE RED VELVET CALIFORNIA - RED GENRC OTH - 750 ML  ( MS-460450 )" u="1"/>
        <s v="ROBERT MONDAVI WOODBRIDGE WHITE ZINFANDL - WHT ZINFANDEL - 1.5 LTR  ( MS-676055 )" u="1"/>
        <s v="B AND B DOM - IM PROP SPCLY - 750 ML  ( MS-64336 )" u="1"/>
        <s v="THE IRISHMAN CREAM LIQUEUR - IM CREMES - 750 ML  ( MS-68526 )" u="1"/>
        <s v="MONDAVI CK CABERNET SAUVIGNON - CABERNET SAUV - 1.5 LTR  ( MS-486830 )" u="1"/>
        <s v="FRANZIA CHILLABLE RED GENERIC - RED GENRC OTH - 5 LTR+  ( MS-467800 )" u="1"/>
        <s v="KHORTYTSA PLATINUM UKRAINE VODKA - VODKA IMPORTD - 100 ML  ( MS-33462 )" u="1"/>
        <s v="AVALON CABERNET SAUVIGNON CALIFORNIA - CABERNET SAUV - 750 ML  ( MS-442400 )" u="1"/>
        <s v="KIM CRAWFORD ROSE NEW ZEALAND - NEW ZEALAND - 750 ML  ( MS-407746 )" u="1"/>
        <s v="CATHEAD VODKA - VODKA 80 PRF - 1.0 LTR  ( MS-36671 )" u="1"/>
        <s v="BOLS BLUE - CURACAO - 750 ML  ( MS-85516 )" u="1"/>
        <s v="OLMECA ALTOS PLATA 100% DE AGAVE TEQUILA - IM TEQ WHITE - 1.75 LTR  ( MS-88188 )" u="1"/>
        <s v="MOGEN DAVID CONCORD - DOM KOSHER WN - 1.5 LTR  ( MS-487010 )" u="1"/>
        <s v="GREY GOOSE LA POIRE FLAVORED VODKA - VODKA IMPORTD - 750 ML  ( MS-34605 )" u="1"/>
        <s v="JACK DANIELS TENNESSEE FIRE LIQUEUR - WHISKY SPCLTY - 375 ML  ( MS-86698 )" u="1"/>
        <s v="HENRY MCKENNA - STRT BOURBON - 1.75 LTR  ( MS-18568 )" u="1"/>
        <s v="BUZZBALLZ PEACHBALLZ - COCKTL OTHER - 200 ML  ( MS-57113 )" u="1"/>
        <s v="BAREFOOT CABERNET SAUVIGNON ARGENTINA - ARGT CAB SAUV - 750 ML  ( MS-402536 )" u="1"/>
        <s v="AVION SILVER TEQUILA - IM TEQ WHITE - 750 ML  ( MS-87150 )" u="1"/>
        <s v="EXCLUSIV 4 BERRY FLAVORED VODKA MOLDOVA - VODKA IMPORTD - 750 ML  ( MS-33712 )" u="1"/>
        <s v="GARY FARRELL PN NR RUS RVR VLY SELECTION - PINOT NOIR - 750 ML  ( MS-464285 )" u="1"/>
        <s v="NOILLY PRAT EXTRA DRY VERMOUTH - IMP VRMTH DRY - 750 ML  ( MS-98258 )" u="1"/>
        <s v="BOBBY'S SCHIEDAM GIN (HOLLAND) - GIN IMPORTED - 750 ML  ( MS-28166 )" u="1"/>
        <s v="SALT OF THE EARTH RED MOSCATO RUBINO CAL - RED VARTL OTH - 750 ML  ( MS-503850 )" u="1"/>
        <s v="WOODFORD RESERVE DERBY BOURBON - STRT BOURBON - 1.0 LTR  ( MS-22219 )" u="1"/>
        <s v="MENAGE A TROIS PINOT NOIR CALIFORNIA - PINOT NOIR - 750 ML  ( MS-485488 )" u="1"/>
        <s v="JOHNNIE WALKER DOUBLE BLACK BLENDED WHSK - SCTCH BTL FGN - 750 ML  ( MS-5318 )" u="1"/>
        <s v="E &amp; J - GRAPE BRANDY - 750 ML TRV  ( MS-52595 )" u="1"/>
        <s v="BAREFOOT CELLARS CALIFORNIA CHARDONNAY - CHARDONNAY - 750 ML  ( MS-544075 )" u="1"/>
        <s v="GALLO FAMILY VINEYARDS SWEET STRAWBERRY - FRUIT OTHER - 750 ML  ( MS-810560 )" u="1"/>
        <s v="CANADIAN RICH AND RARE - CANDN BTL U S - 750 ML TRV  ( MS-12885 )" u="1"/>
        <s v="THREE THIEVES PINOT NOIR CALIFORNIA - PINOT NOIR - 750 ML  ( MS-515902 )" u="1"/>
        <s v="MARTINI&amp;ROSSI ASTI SPUMANTE - ITL SPARKLING - 1.5 LTR  ( MS-729160 )" u="1"/>
        <s v="BEAR FLAG ZINFANDEL CA-SONOMA COUNTY - ZINFANDEL - 750 ML  ( MS-443428 )" u="1"/>
        <s v="CIROC SNAP FROST VODKA - VODKA IMPORTD - 750 ML  ( MS-36871 )" u="1"/>
        <s v="FINLANDIA - VODKA IMPORTD - 1.75 LTR  ( MS-34328 )" u="1"/>
        <s v="BOLLA VALPOLICELLA - ITL VLPLCELLA - 750 ML  ( MS-349810 )" u="1"/>
        <s v="DREAMING TREE NORTH COAST CHARDONNAY - CHARDONNAY - 750 ML  ( MS-561930 )" u="1"/>
        <s v="OLMECA ALTOS REPOSADO 100% DE AGAVE TEQ - IM TEQ GOLD - 375 ML  ( MS-89635 )" u="1"/>
        <s v="LA CREMA CHARDONNAY RUSSIAN RIVER VALLEY - CHARDONNAY - 750 ML  ( MS-582305 )" u="1"/>
        <s v="SHO CHIKU BAI SAKE - DOMESTIC SAKE - 750 ML  ( MS-97833 )" u="1"/>
        <s v="WILD TURKEY AMERICAN HONEY - SPECIALTY LIQ - 1.0 LTR  ( MS-77774 )" u="1"/>
        <s v="CHANDON SWEET STAR SPARKLING CALIFORNIA - SPARKLING OTH - 750 ML  ( MS-769505 )" u="1"/>
        <s v="LINDEMANS BIN 65 CHARDONNAY - AUST CHARDNNY - 750 ML  ( MS-416170 )" u="1"/>
        <s v="EL TORO GOLD TEQUILA - IM TEQ GOLD - 750 ML  ( MS-89011 )" u="1"/>
        <s v="MCWILLIAMS HANWOOD ESTATES CABERNT SAUVN - AUST CAB SAUV - 750 ML  ( MS-418405 )" u="1"/>
        <s v="JACK DANIELS TENNESSEE FIRE/SHOT GL MOLD - WHISKY SPCLTY - 750 ML  ( MS-100137 )" u="1"/>
        <s v="J AND B RARE - SCTCH BTL FGN - 1.0 LTR  ( MS-5289 )" u="1"/>
        <s v="DON JULIO SILVER TEQUILA WHITE - IM TEQ WHITE - 750 ML  ( MS-87485 )" u="1"/>
        <s v="BOMBAY - GIN IMPORTED - 750 ML  ( MS-28206 )" u="1"/>
        <s v="EL JIMADOR REPOSADO TEQUILA - IM TEQ GOLD - 750 ML  ( MS-89278 )" u="1"/>
        <s v="MIDNIGHT MOON MOONSHINE APPLE PIE - SPECIALTY LIQ - 750 ML  ( MS-76036 )" u="1"/>
        <s v="BAREFOOT SWEET RED BLEND CALIFORNIA - RED BLND/MRTG - 750 ML  ( MS-443275 )" u="1"/>
        <s v="GHOST PINE MERLOT NAPA &amp; SONOMA COUNTY - MERLOT - 750 ML  ( MS-470695 )" u="1"/>
        <s v="MOSELLAND RSLNG QBA ZELLR CAT-SHAPED BTL - GRM MOSELLE - 500 ML  ( MS-325030 )" u="1"/>
        <s v="SEAGRAM'S EXTRA DRY - GIN DOMESTIC - 50 ML  ( MS-32231 )" u="1"/>
        <s v="ABSOLUT RASPBERRY FLAVORED VODKA - VODKA IMPORTD - 750 ML  ( MS-34052 )" u="1"/>
        <s v="CALVERT EXTRA - BLENDED WHSKY - 750 ML  ( MS-23266 )" u="1"/>
        <s v="CATHEAD VODKA - VODKA 80 PRF - 375 ML  ( MS-35761 )" u="1"/>
        <s v="GRAND TETON BORN &amp; BRED VODKA - VODKA 80 PRF - 750 ML  ( MS-36451 )" u="1"/>
        <s v="BOMBAY SAPPHIRE - GIN IMPORTED - 1.0 LTR  ( MS-28233 )" u="1"/>
        <s v="WENTE CABERNET SAUVIGNON - CABERNET SAUV - 750 ML  ( MS-520100 )" u="1"/>
        <s v="PATRON SILVER TEQUILA - IM TEQ WHITE - 1.75 LTR  ( MS-88298 )" u="1"/>
        <s v="YELLOW TAIL SOUTH EASTERN AUST CHARDONNY - AUST CHARDNNY - 1.5 LTR  ( MS-429955 )" u="1"/>
        <s v="DEUCES WILD DILUTED - IM TEQ GOLD - 1.75 LTR  ( MS-89248 )" u="1"/>
        <s v="FERRARI-CARANO CHARDONNAY - CHARDONNAY - 750 ML  ( MS-564400 )" u="1"/>
        <s v="BAREFOOT PINK MOSCATO CALIFORNIA (PET) - ROSE - 187 ML  ( MS-642111 )" u="1"/>
        <s v="CHI-CHI'S MEXICAN MUDSLIDE COCKTAIL - LW PF CKTL MX - 1.75 LTR  ( MS-57129 )" u="1"/>
        <s v="YELLOW TAIL PINOT NOIR/SHIRAZ - AUST SHZ BLND - 1.5 LTR  ( MS-429983 )" u="1"/>
        <s v="LA TERRA CABERNET SAUVIGNON SPANISH - SPAIN - 1.5 LTR  ( MS-415429 )" u="1"/>
        <s v="KORBEL NATURAL - CHMPGNE NATRL - 750 ML  ( MS-751607 )" u="1"/>
        <s v="DREAMING TREE CABERNET SAUV CALIFORNIA - CABERNET SAUV - 750 ML  ( MS-462101 )" u="1"/>
        <s v="HENNESSY BLACK - IM COGNAC - 375 ML  ( MS-48154 )" u="1"/>
        <s v="BERINGER CALIFORNIA COLLECTION WH MERLOT - WHITE MERLOT - 750 ML  ( MS-643031 )" u="1"/>
        <s v="ELOUAN ROSE OREGON - ROSE - 750 ML  ( MS-653177 )" u="1"/>
        <s v="CHERRY TART BY CHERRY PIE PINOT NOIR - PINOT NOIR - 750 ML  ( MS-452973 )" u="1"/>
        <s v="ROBERT MONDAVI PRIVATE SEL RIESLING CALF - RIESLING - 750 ML  ( MS-606457 )" u="1"/>
        <s v="ELIJAH CRAIG SMALL BATCH - STRT BOURBON - 750 ML  ( MS-17916 )" u="1"/>
        <s v="FISHEYE WINERY PINOT GRIGIO - PN GRIS/GRGIO - 750 ML  ( MS-565210 )" u="1"/>
        <s v="WOODBRIDGE BY ROBERT MONDAVI PN NR CALIF - PINOT NOIR - 750 ML  ( MS-498123 )" u="1"/>
        <s v="GEORGE DICKEL O #8 - TENN WHISKEY - 750 ML  ( MS-26606 )" u="1"/>
        <s v="ROBERT MONDAVI WOODBRIDGE PINOT GRIGIO - PN GRIS/GRGIO - 750 ML  ( MS-607140 )" u="1"/>
        <s v="TISDALE PINOT NOIR CALIFORNIA - PINOT NOIR - 750 ML  ( MS-515891 )" u="1"/>
        <s v="SUTTER HOME WHITE MERLOT (WAS MRLT ROSE) - WHITE MERLOT - 187 ML  ( MS-683344 )" u="1"/>
        <s v="GLENKINCHIE 12 YEAR - SCTCH BTL FGN - 750 ML  ( MS-4982 )" u="1"/>
        <s v="OLD GRAND DAD 80PRF KENTUCKY STRAIGHT - STRT BOURBON - 750 ML  ( MS-20454 )" u="1"/>
        <s v="FREI BROTHERS MERLOT DRY CRK VLY SONOMA - MERLOT - 750 ML  ( MS-467985 )" u="1"/>
        <s v="CLEAN SLATE RIESLING MOSEL - GRM MOSELLE - 750 ML  ( MS-302300 )" u="1"/>
        <s v="ALTOVINUM EVODIA GARNACHA CALATAYUD - SPAIN - 750 ML  ( MS-410292 )" u="1"/>
        <s v="MUMM NAPA CUVEE M - CHMPAGNE BRUT - 750 ML  ( MS-756310 )" u="1"/>
        <s v="ARISTOCRAT LIGHT - RUM VIRG ISLS - 750 ML  ( MS-44046 )" u="1"/>
        <s v="MENAGE A TROIS DECADENCE CAB SAUV CAL - CABERNET SAUV - 750 ML  ( MS-485512 )" u="1"/>
        <s v="CARLO ROSSI PAISANO FLAVORED WINE - RED GENRC OTH - 1.5 LTR  ( MS-449660 )" u="1"/>
        <s v="ROBERT MONDAVI WOODBRIDGE ZINFANDEL - ZINFANDEL - 1.5 LTR  ( MS-498128 )" u="1"/>
        <s v="ST GERMAIN LIQUEUR W/2GLASSES &amp; STIRRER - IM OTH SPCLTS - 750 ML  ( MS-100430 )" u="1"/>
        <s v="THE WISHING TREE UNOAKED CHARDONNAY - AUST CHARDNNY - 750 ML  ( MS-429694 )" u="1"/>
        <s v="ACROBAT PINOT NOIR OREGON - PINOT NOIR - 750 ML  ( MS-440050 )" u="1"/>
        <s v="PEARL VODKA - VODKA 80 PRF - 750 ML  ( MS-34546 )" u="1"/>
        <s v="TWISTED SHOTZ SEX ON THE BEACH:PEAR/VANL - IM OTH SPCLTS - 100 ML  ( MS-67075 )" u="1"/>
        <s v="FRANZIA WHITE BOX - WHT ZINFANDEL - 5 LTR+  ( MS-655448 )" u="1"/>
        <s v="PERNOD D ANISE - IM OTH SPCLTS - 750 ML  ( MS-66186 )" u="1"/>
        <s v="SEAGRAM'S EXTRA SMOOTH VODKA - VODKA 80 PRF - 750 ML  ( MS-37886 )" u="1"/>
        <s v="RED SCHOONER VOYAGE 3 - RED BLND/MRTG - 750 ML  ( MS-499452 )" u="1"/>
        <s v="GORDON'S - GIN DOMESTIC - 375 ML  ( MS-30314 )" u="1"/>
        <s v="BAREFOOT ROSE CALIFORNIA - ROSE - 750 ML  ( MS-642106 )" u="1"/>
        <s v="BELLE GLOS CLARK &amp; TELEPHONE VNYD PN NR - PINOT NOIR - 750 ML  ( MS-443945 )" u="1"/>
        <s v="PAUL MASSON GRANDE AMBER - GRAPE BRANDY - 1.0 LTR  ( MS-53217 )" u="1"/>
        <s v="JOHNNIE WALKER RED LABEL - SCTCH BTL FGN - 375 ML  ( MS-5345 )" u="1"/>
        <s v="PENFOLDS KOON HILL SHIRAZ / CABERNET - AUST SHZ BLND - 750 ML  ( MS-421110 )" u="1"/>
        <s v="YELLOW TAIL MOSCATO SE AUSTRALIA - AUST OTHR WHT - 1.5 LTR  ( MS-429964 )" u="1"/>
        <s v="GEORGIA MOON IT'S PEACH (CORN WHISKEY) - MISC US WHSKY - 750 ML  ( MS-27503 )" u="1"/>
        <s v="DEKUYPER BUTTERSHOTS BUTTERSCOTCH SCHNPS - OTHER SCHNAPP - 750 ML TRV  ( MS-82780 )" u="1"/>
        <s v="BUTTER CHARDONNAY CALIFORNIA - CHARDONNAY - 750 ML  ( MS-549140 )" u="1"/>
        <s v="FETZER ANTHONY'S HILL PINOT NOIR CHILE - CHLE OTHR RED - 1.5 LTR  ( MS-410519 )" u="1"/>
        <s v="FFC DIAMOND COLLECTION CABERET SAUVIGNON - CABERNET SAUV - 750 ML  ( MS-467272 )" u="1"/>
        <s v="DR. HERMANN RIESLING - GRM MOSELLE - 750 ML  ( MS-302830 )" u="1"/>
        <s v="100 PIPERS - SCOTCH BTL US - 375 ML  ( MS-9364 )" u="1"/>
        <s v="PEDRONCELLI FRIENDS.RED SONOMA COUNTY - RED BLND/MRTG - 750 ML  ( MS-468020 )" u="1"/>
        <s v="KENWOOD CABERNET SAUVIGNON SONOMA COUNTY - CABERNET SAUV - 750 ML  ( MS-478705 )" u="1"/>
        <s v="WENTE ESTATE GROWN MERLOT CENTRAL COAST - MERLOT - 750 ML  ( MS-520200 )" u="1"/>
        <s v="BLUE CHAIR BAY WHITE RUM BARBADOS - IM RUM OTHER - 750 ML  ( MS-42240 )" u="1"/>
        <s v="TAAKA COCONUT FLAVORED VODKA - OTHER FL VODK - 750 ML  ( MS-40653 )" u="1"/>
        <s v="OLD CROW - STRT BOURBON - 1.75 LTR  ( MS-20248 )" u="1"/>
        <s v="LAYER CAKE ROSE CALIFORNIA - ROSE - 750 ML  ( MS-664120 )" u="1"/>
        <s v="MONSANTO CLASSICO RISERVA RED - ITALIAN OTHER - 750 ML  ( MS-370630 )" u="1"/>
        <s v="CARAVELLA LIMONCELLO W/FROSTED GLASS - IM OTH SPCLTS - 750 ML  ( MS-4055 )" u="1"/>
        <s v="JUAREZ - IM TEQ GOLD - 1.75 LTR  ( MS-89388 )" u="1"/>
        <s v="BUCHANAN DELUXE - SCTCH BTL FGN - 750 ML  ( MS-4626 )" u="1"/>
        <s v="GALLO FAMILY VINEYARDS SWEET RED - RED GENRC OTH - 1.5 LTR  ( MS-469662 )" u="1"/>
        <s v="TISDALE PINOT GRIGIO CALIFORNIA - PN GRIS/GRGIO - 750 ML  ( MS-632851 )" u="1"/>
        <s v="EPIC VODKA - VODKA 80 PRF - 1.75 LTR  ( MS-35872 )" u="1"/>
        <s v="SMIRNOFF (PET) - VODKA 80 PRF - 1.75 LTR  ( MS-38008 )" u="1"/>
        <s v="HIGH WEST RENDEZVOUS RYE WHISKEY - STRAIGHT RYE - 750 ML  ( MS-27094 )" u="1"/>
        <s v="ELOUAN PINOT NOIR OREGON - PINOT NOIR - 750 ML  ( MS-463202 )" u="1"/>
        <s v="LES ROCHES TOURAINE SAUVIGNON BLANC - FRENCH LOIRE - 750 ML  ( MS-286140 )" u="1"/>
        <s v="ARISTOCRAT PEACH - OTHER SCHNAPP - 1.0 LTR  ( MS-82211 )" u="1"/>
        <s v="ALAMOS MALBEC MENDOZA - ARGT MALBEC - 750 ML  ( MS-400715 )" u="1"/>
        <s v="FETZER CABERNET SAUVIGNON CALIFORNIA - CABERNET SAUV - 750 ML  ( MS-464700 )" u="1"/>
        <s v="RUFFINO AZIANO (RED) - ITALIAN OTHER - 750 ML  ( MS-379650 )" u="1"/>
        <s v="EL JIMADOR SILVER W/MARGARITA GLASS - IM TEQ WHITE - 750 ML  ( MS-500 )" u="1"/>
        <s v="CARLO ROSSI SANGRIA (JUG) - TABLE OTHER - 4.0 LTR  ( MS-882300 )" u="1"/>
        <s v="FAIRBANKS PORT WHITE - DOM PORT WHT - 1.5 LTR  ( MS-94086 )" u="1"/>
        <s v="FRANZIA MERLOT - MERLOT - 5 LTR+  ( MS-467655 )" u="1"/>
        <s v="LAS ROCAS SPANISH RED BLEND CALATAYUD - SPAIN - 750 ML  ( MS-415758 )" u="1"/>
        <s v="MONTEGO BAY WHITE RUM (PET) - RUM VIRG ISLS - 750 ML  ( MS-45096 )" u="1"/>
        <s v="WESTERN SON WATERMELON FLAVORED VODKA - OTHER FL VODK - 750 ML  ( MS-39707 )" u="1"/>
        <s v="NEW AMSTERDAM VODKA - VODKA 80 PRF - 750 ML  ( MS-36969 )" u="1"/>
        <s v="EDGE CABERNET SAUVIGNON NAPA VALLEY - CABERNET SAUV - 750 ML  ( MS-463142 )" u="1"/>
        <s v="NOVELLUM CHARDONNAY VIN DE PAYS D'OC - FRENCH OTHER - 750 ML  ( MS-289830 )" u="1"/>
        <s v="BOGLE OLD VINE ZINFANDEL - ZINFANDEL - 750 ML  ( MS-445030 )" u="1"/>
        <s v="BERINGER MOSCATO CHILE - CHLE OTHR WHT - 1.5 LTR  ( MS-403738 )" u="1"/>
        <s v="CARLO ROSSI CHABLIS - CHABLIS - 4.0 LTR  ( MS-552030 )" u="1"/>
        <s v="CHIVAS REGAL - SCTCH BTL FGN - 750 ML  ( MS-4716 )" u="1"/>
        <s v="FLOWERS PINOT NOIR SONOMA COAST - PINOT NOIR - 750 ML  ( MS-466365 )" u="1"/>
        <s v="GLEN GRANT 12YR ROTHES SPEYSIDE SNGL MLT - SCTCH BTL FGN - 750 ML  ( MS-5201 )" u="1"/>
        <s v="RICHARD'S WILD ROSE RED - DOM BEVRGE WN - 187 ML  ( MS-97727 )" u="1"/>
        <s v="FAMILIA CAMARENA SILVER TEQUILA - IM TEQ WHITE - 50 ML  ( MS-87640 )" u="1"/>
        <s v="FOUR ROSES KENTUCKY STRAIGHT BOURBON - STRT BOURBON - 1.0 LTR  ( MS-18353 )" u="1"/>
        <s v="NEW AMSTERDAM RASPBERRY FLAVORED VODKA - OTHER FL VODK - 750 ML  ( MS-36618 )" u="1"/>
        <s v="CRAWFORDS - SCOTCH BTL US - 1.0 LTR  ( MS-7207 )" u="1"/>
        <s v="PLANTATION GRAND TERROIR 5YR BARBADOS - IM RUM OTHER - 750 ML  ( MS-42849 )" u="1"/>
        <s v="TAYLOR - DOM PORT RED - 1.5 LTR  ( MS-93566 )" u="1"/>
        <s v="CAVE DE LUGNY LES CHARMES MACON LUGNY - FR BURGUNDY - 750 ML  ( MS-257285 )" u="1"/>
        <s v="THE CRUSHER PINOT NOIR CLARKSBURG - PINOT NOIR - 750 ML  ( MS-515854 )" u="1"/>
        <s v="EXCLUSIV 9 PINEAPPLE VODKA - VODKA IMPORTD - 750 ML  ( MS-33524 )" u="1"/>
        <s v="PEPE LOPEZ PREMIUM GOLD TEQUILA - IM TEQ GOLD - 1.75 LTR  ( MS-89668 )" u="1"/>
        <s v="MOGEN DAVID 20/20 BLUE RASPBERRY - DOM BEVRGE WN - 750 ML  ( MS-812810 )" u="1"/>
        <s v="FRIS 80 SKANDIA VODKA DENMARK - VODKA IMPORTD - 750 ML  ( MS-34366 )" u="1"/>
        <s v="FINLANDIA - VODKA IMPORTD - 750 ML  ( MS-34326 )" u="1"/>
        <s v="UV BLUE RASPBERRY FLAVORED VODKA - OTHER FL VODK - 750 ML  ( MS-41693 )" u="1"/>
        <s v="ANNE AMIE PINOT GRIS WILLAMETTE VALLEY - PN GRIS/GRGIO - 750 ML  ( MS-543344 )" u="1"/>
        <s v="NEW AMSTERDAM PINEAPPLE FLAVORED VODKA - OTHER FL VODK - 375 ML  ( MS-40192 )" u="1"/>
        <s v="CAPTAIN MORGAN SILVER SPICED - RUM VIRG ISLS - 750 ML  ( MS-43296 )" u="1"/>
        <s v="SEAGRAM'S SEVEN CROWN - BLENDED WHSKY - 200 ML  ( MS-25603 )" u="1"/>
        <s v="PINNACLE VODKA (FRANCE) - VODKA IMPORTD - 1.75 LTR  ( MS-34578 )" u="1"/>
        <s v="CIROC APPLE FLAVORED VODKA SPECIALTY - IM OTH SPCLTS - 750 ML  ( MS-64512 )" u="1"/>
        <s v="BIG HOUSE PROHIBITION RED CALIFORNIA - RED VARTL OTH - 3.0 LTR  ( MS-450123 )" u="1"/>
        <s v="ROBERT MONDAVI PRIVATE SEL PN CALIFORNIA - PINOT NOIR - 750 ML  ( MS-498040 )" u="1"/>
        <s v="HEAVEN HILL - BLENDED WHSKY - 375 ML  ( MS-24174 )" u="1"/>
        <s v="BIG HOUSE PINOT NOIR CALIFORNIA - PINOT NOIR - 3.0 LTR  ( MS-450122 )" u="1"/>
        <s v="FAR NIENTE CABERNET SAUVIGNON - CABERNET SAUV - 750 ML  ( MS-464000 )" u="1"/>
        <s v="DEEP EDDY CRANBERRY FLAVORED VODKA - OTHER FL VODK - 750 ML  ( MS-40152 )" u="1"/>
        <s v="ALMADEN MOUNTAIN CHABLIS BOX - CHABLIS - 5 LTR+  ( MS-541332 )" u="1"/>
        <s v="SEXTON SINGLE MALT IRISH WHISKEY - IRISH - 750 ML  ( MS-15866 )" u="1"/>
        <s v="FAT BASTARD PINOT NOIR - FRENCH OTHER - 750 ML  ( MS-267745 )" u="1"/>
        <s v="RUM CHATA HORCHATA CREAM LIQ (RUM BASE) - SPECIALTY LIQ - 1.75 LTR  ( MS-73054 )" u="1"/>
        <s v="BLACK BOX CABERNET SAUV VALLE CENTRAL - CHLE CAB SAUV - 3.0 LTR  ( MS-402913 )" u="1"/>
        <s v="THE PATH CALIFORNIA PINOT NOIR - PINOT NOIR - 750 ML  ( MS-515794 )" u="1"/>
        <s v="GRANNY'S GINGERBREAD CREAM - CREMES OTHER - 750 ML  ( MS-80166 )" u="1"/>
        <s v="LA CREMA PINOT NOIR WILLIAMETE VALLEY - PINOT NOIR - 750 ML  ( MS-479697 )" u="1"/>
        <s v="SMIRNOFF SILVER - VODKA OTH PRF - 750 ML  ( MS-40926 )" u="1"/>
        <s v="BIRD DOG BLACKBERRY/2-SHOT GUN SHELL GLS - MISC US WHSKY - 750 ML  ( MS-100276 )" u="1"/>
        <s v="FIREBALL CINNAMON WHISKEY - IM OTH SPCLTS - 750 ML  ( MS-64866 )" u="1"/>
        <s v="PEBBLE LANE PINOT NOIR MONTEREY COUNTY - PINOT NOIR - 750 ML  ( MS-494272 )" u="1"/>
        <s v="MALIBU MANGO FLAVORED RUM * - IM RUM OTHER - 750 ML  ( MS-42699 )" u="1"/>
        <s v="SUTTER HOME SWEET RED CALF(MRLT/ZINFNDL) - RED BLND/MRTG - 750 ML  ( MS-513360 )" u="1"/>
        <s v="DEKUYPER BLUSTERY PEPPERMINT SCHNAPPS - PPMNT SCHNPPS - 750 ML  ( MS-80686 )" u="1"/>
        <s v="JOSH CELLARS SAUVIGNON BLANC SONOMA CNTY - SAV BL/FME BL - 750 ML  ( MS-579772 )" u="1"/>
        <s v="BLUFELD MEDIUM SWEET RIESLING - GRM MOSELLE - 750 ML  ( MS-301250 )" u="1"/>
        <s v="COURVOISIER VSOP - IM COGNAC - 750 ML  ( MS-47776 )" u="1"/>
        <s v="TRIMBACH PINOT BLANC ALSATIAN WHITE - FRENCH ALSACE - 750 ML  ( MS-296810 )" u="1"/>
        <s v="BERINGER CALIFORNIA COLLECTION CHARDONNY - CHARDONNAY - 1.5 LTR  ( MS-548562 )" u="1"/>
        <s v="DOMAINE CHANDON NAPA VALLEY BRUT - CHMPAGNE BRUT - 187 ML  ( MS-745412 )" u="1"/>
        <s v="JIM BEAM BLACK REPLICA - STRT BOURBON - 375 ML  ( MS-19029 )" u="1"/>
        <s v="SIMPLE LIFE CHARDONNAY CALIFORNIA - CHARDONNAY - 750 ML  ( MS-617503 )" u="1"/>
        <s v="ROGET EXTRA DRY - CHMPGNE X DRY - 750 ML  ( MS-758005 )" u="1"/>
        <s v="DEKUYPER SOUR APPLE PUCKER - OTHER SCHNAPP - 1.0 LTR  ( MS-82607 )" u="1"/>
        <s v="THE PRISONER NAPA VALLEY - RED BLND/MRTG - 750 ML  ( MS-515822 )" u="1"/>
        <s v="CHANDON TERRAZAS DE LOS ANDES ALTO CB SV - ARGT CAB SAUV - 750 ML  ( MS-427830 )" u="1"/>
        <s v="FLIP FLOP CALIFORNIA PINOT GRIGIO - PN GRIS/GRGIO - 1.5 LTR  ( MS-565373 )" u="1"/>
        <s v="CRUZAN BLUEBERRY LEMONADE FLAVORED RUM - RUM VIRG ISLS - 750 ML  ( MS-44428 )" u="1"/>
        <s v="TAAKA VODKA W/200ML TAAKA PINEAPPLE - VODKA 80 PRF - 1.75 LTR  ( MS-167 )" u="1"/>
        <s v="WESTERN SON HANDCRAFTED TEXAS VODKA - VODKA 80 PRF - 1.75 LTR  ( MS-38508 )" u="1"/>
        <s v="CARLO ROSSI CHABLIS - CHABLIS - 1.5 LTR  ( MS-552020 )" u="1"/>
        <s v="CROWN ROYAL VANILLA FLAVORED WHISKY - CANDN BTL CAN - 1.75 LTR  ( MS-10793 )" u="1"/>
        <s v="NEW AMSTERDAM PINEAPPLE FLAVORED VODKA - OTHER FL VODK - 1.75 LTR  ( MS-40195 )" u="1"/>
        <s v="HERRADURA REPOSADO - IM TEQ GOLD - 750 ML  ( MS-89339 )" u="1"/>
        <s v="KENTUCKY DALE BLENDED WHISKEY - BLENDED WHSKY - 375 ML  ( MS-24414 )" u="1"/>
        <s v="GRAND MARNIER - IM PROP SPCLY - 50 ML  ( MS-65121 )" u="1"/>
        <s v="SANTA RITA SECRET RESERVE PINOT NR MAIPO - CHLE OTHR RED - 750 ML  ( MS-423751 )" u="1"/>
        <s v="MICHTER'S US*1 SMALL BTCH SOUR MASH WHSK - MISC US WHSKY - 750 ML  ( MS-27601 )" u="1"/>
        <s v="MIRASSOU CENTRAL COAST - CHARDONNAY - 750 ML  ( MS-589370 )" u="1"/>
        <s v="FREI BROTHERS PN NR RSSN RVR VLY NO SNMA - PINOT NOIR - 750 ML  ( MS-467990 )" u="1"/>
        <s v="CHARLES SMITH FMLY VINO COLUMBIA WASHGTN - PN GRIS/GRGIO - 750 ML  ( MS-551253 )" u="1"/>
        <s v="SMIRNOFF PEPPERMINT TWIST - SPECIALTY LIQ - 750 ML  ( MS-77903 )" u="1"/>
        <s v="GLENMORANGIE QUINTA RUBAN SCOTCH - SCTCH BTL FGN - 750 ML  ( MS-5105 )" u="1"/>
        <s v="PETER VELLA BURGUNDY - BURGUNDY - 5 LTR+  ( MS-495175 )" u="1"/>
        <s v="RUM CHATA HORCHATA CREAM LIQ (RUM BASE) - SPECIALTY LIQ - 50 ML  ( MS-73056 )" u="1"/>
        <s v="MERIDIAN CHARDONNAY CALIFORNIA - CHARDONNAY - 1.5 LTR  ( MS-588754 )" u="1"/>
        <s v="JOSE CUERVO AUTH COCONUT-PINEAPPLE MRGTS - LW PF CKTL MX - 1.75 LTR  ( MS-58842 )" u="1"/>
        <s v="HARTLEY PINEAPPLE VSOP - SPECIALTY LIQ - 750 ML  ( MS-74680 )" u="1"/>
        <s v="SUTTER HOME MOSCATO CALIFORNIA - WHT VARTL OTH - 750 ML  ( MS-629300 )" u="1"/>
        <s v="GEORGE DICKEL #12 - TENN WHISKEY - 750 ML  ( MS-26656 )" u="1"/>
        <s v="FRANZIA BOX - CHARDONNAY - 5 LTR+  ( MS-566520 )" u="1"/>
        <s v="NEW AMSTERDAM VODKA - VODKA 1OO PRF - 750 ML  ( MS-39466 )" u="1"/>
        <s v="SANTA JULIA MALBEC OAK RESERVE - ARGT MALBEC - 750 ML  ( MS-424275 )" u="1"/>
        <s v="99 SCHNAPPS LIQUEUR/20-FLV PARTY BOWL - OTHER SCHNAPP - 50 ML  ( MS-100261 )" u="1"/>
        <s v="FLOR DE CANA GRAND RESERVE DARK 7 YEARS - IM RUM OTHER - 750 ML  ( MS-42656 )" u="1"/>
        <s v="BURNETT'S CITRUS FLAVORED VODKA - OTHER FL VODK - 1.75 LTR  ( MS-41328 )" u="1"/>
        <s v="CUPCAKE ANGEL FOOD WHITE CALIFORNIA - WHT GENRC OTH - 750 ML  ( MS-560345 )" u="1"/>
        <s v="GLENLIVET - SCTCH BTL FGN - 750 ML  ( MS-5036 )" u="1"/>
        <s v="CANYON ROAD CELLARS CAB SAUV CALIFORNIA - CABERNET SAUV - 750 ML  ( MS-450800 )" u="1"/>
        <s v="MATUA ROSE NEW ZEALAND - NEW ZEALAND - 750 ML  ( MS-418386 )" u="1"/>
        <s v="SANTA CAROLINA CABERNET SAV/MERLOT BLEND - CHLE OTHR RED - 1.5 LTR  ( MS-423785 )" u="1"/>
        <s v="MCCORMICK - BLENDED WHSKY - 1.75 LTR  ( MS-24728 )" u="1"/>
        <s v="MANISCHEWITZ BLACKBERRY - DOM KOSHER WN - 750 ML  ( MS-802995 )" u="1"/>
        <s v="CIROC COCONUT FLAVORED VODKA SPECIALTY - IM OTH SPCLTS - 375 ML  ( MS-64741 )" u="1"/>
        <s v="CASAMIGOS REPOSADO TEQUILA 100% AGAVE - IM TEQ GOLD - 750 ML  ( MS-89177 )" u="1"/>
        <s v="NORTHERN LIGHT CANADIAN WHISKEY - CANDN BTL U S - 750 ML  ( MS-13386 )" u="1"/>
        <s v="BACARDI PARTY DRINKS HURRICANE - LW PF CKTL MX - 1.75 LTR  ( MS-56840 )" u="1"/>
        <s v="NOBLE VINES 667 PINOT NOIR MONTEREY - PINOT NOIR - 750 ML  ( MS-507998 )" u="1"/>
        <s v="SMIRNOFF MANGO FLAVORED (DSS) - SPECIALTY LIQ - 750 ML  ( MS-77693 )" u="1"/>
        <s v="MURPHY-GOODE CHARDONNAY - CHARDONNAY - 750 ML  ( MS-591840 )" u="1"/>
        <s v="KORBEL EXTRA DRY - CHMPGNE X DRY - 750 ML  ( MS-752011 )" u="1"/>
        <s v="CRUZAN WHITE - RUM VIRG ISLS - 750 ML  ( MS-44516 )" u="1"/>
        <s v="PETER VELLA - GRNCH/W GRNCH - 5 LTR+  ( MS-674020 )" u="1"/>
        <s v="ANNE AMIE PINOT NOIR WILLAMETTE VALLEY - PINOT NOIR - 750 ML  ( MS-442073 )" u="1"/>
        <s v="WILD TURKEY 101 - STRT BOURBON - 750 ML  ( MS-22156 )" u="1"/>
        <s v="CHATEAU STE MICHELLE HRVT SELECT RIES SW - RIESLING - 750 ML  ( MS-626125 )" u="1"/>
        <s v="YELLOW TAIL SWEET RED ROO - AUST OTHR RED - 750 ML  ( MS-429998 )" u="1"/>
        <s v="BALVENIE 15YR SHERRY CASK SINGLE BARREL - SCTCH BTL FGN - 750 ML  ( MS-4374 )" u="1"/>
        <s v="EZRA BROOKS 90 PROOF - STRT BOURBON - 1.75 LTR  ( MS-18198 )" u="1"/>
        <s v="OLE SMOKY TENNESSEE MANGO HABANERO WHSKY - WHISKY SPCLTY - 750 ML  ( MS-86839 )" u="1"/>
        <s v="JOSE CUERVO LIME MARGARITA CAN 6-4 PACK - CAN COCKTAILS - 200 ML  ( MS-58888 )" u="1"/>
        <s v="14 HANDS MERLOT - MERLOT - 750 ML  ( MS-467060 )" u="1"/>
        <s v="ROSCATO ROSE DOLCE TRENTO - ITL RSTO/BLSH - 750 ML  ( MS-379252 )" u="1"/>
        <s v="PINE RIDGE CHENIN VIOGNIER - VIOGNIER - 750 ML  ( MS-602520 )" u="1"/>
        <s v="PEPE LOPEZ PREMIUM GOLD TEQUILA - IM TEQ GOLD - 750 ML  ( MS-89666 )" u="1"/>
        <s v="SMIRNOFF KISSED CARAMEL FLAVORED (DSS) - SPECIALTY LIQ - 750 ML  ( MS-77683 )" u="1"/>
        <s v="SEAGRAMS V O - CANDN BTL CAN - 375 ML  ( MS-11344 )" u="1"/>
        <s v="EVAN WILLIAMS FIRE - SPECIALTY LIQ - 750 ML  ( MS-73721 )" u="1"/>
        <s v="LINE 39 CABERNET SAUVIGNON LAKE COUNTY - CABERNET SAUV - 750 ML  ( MS-515856 )" u="1"/>
        <s v="GLENLIVET FOUNDER'S RSV 80 W/SPOON&amp;BTTRS - SCTCH BTL FGN - 750 ML  ( MS-100201 )" u="1"/>
        <s v="HAHN WINERY NICKY HAHN CAB CENTRAL COAST - CABERNET SAUV - 750 ML  ( MS-473000 )" u="1"/>
        <s v="MONKEY BAY SAUVIGNON BLANC - NEW ZEALAND - 1.5 LTR  ( MS-418596 )" u="1"/>
        <s v="JIM BEAM - STRT BOURBON - 50 ML  ( MS-19061 )" u="1"/>
        <s v="1000 STORIES ZINFANDEL BOURBON BRL CAL - ZINFANDEL - 750 ML  ( MS-515867 )" u="1"/>
        <s v="HAHN SLH ESTATE PNT NR ST LUCIA HIGHLAND - PINOT NOIR - 750 ML  ( MS-473017 )" u="1"/>
        <s v="GODIVA WHITE CHOCOLATE LIQUEUR - SPECIALTY LIQ - 750 ML  ( MS-74090 )" u="1"/>
        <s v="HOUSE OF STUART - SCOTCH BTL US - 1.75 LTR  ( MS-8208 )" u="1"/>
        <s v="GILBEYS GIN - GIN DOMESTIC - 750 ML  ( MS-30236 )" u="1"/>
        <s v="JUAREZ - IM TEQ WHITE - 1.0 LTR  ( MS-87937 )" u="1"/>
        <s v="EARLY TIMES KENTUCKY - STRT BOURBON - 750 ML  ( MS-17826 )" u="1"/>
        <s v="CELLA LAMBRUSCO - ITL LAMBRUSCO - 1.5 LTR  ( MS-356530 )" u="1"/>
        <s v="SWEET BITCH MOSCATO SPUMANTE ROSE BUBBLY - ITL SPARKLING - 750 ML  ( MS-734350 )" u="1"/>
        <s v="BIRD DOG PEACH FLV/2-50ML:APPLE/BLACKBRY - MISC US WHSKY - 750 ML  ( MS-100320 )" u="1"/>
        <s v="CARLO ROSSI SMOOTH RED - TABLE OTHER - 750 ML  ( MS-882312 )" u="1"/>
        <s v="CHI-CHI'S RUBY RED MARGARITA - LW PF CKTL MX - 1.75 LTR  ( MS-57179 )" u="1"/>
        <s v="STINKY GRINGO MARGARITA - SPECIALTY LIQ - 1.75 LTR  ( MS-77420 )" u="1"/>
        <s v="JOHNNIE WALKER 18 YEAR BLENDED SCOTCH - SCTCH BTL FGN - 750 ML  ( MS-5242 )" u="1"/>
      </sharedItems>
    </cacheField>
    <cacheField name="CLASS" numFmtId="164">
      <sharedItems/>
    </cacheField>
    <cacheField name="Vendor" numFmtId="0">
      <sharedItems containsBlank="1" count="259">
        <s v="SERRALLES USA  ( 6836 )"/>
        <s v="MOET HENNESSY  ( 4885 )"/>
        <s v="REMY COINTREAU  ( 6233 )"/>
        <s v="CAMPARI  ( 6988 )"/>
        <s v="HEAVEN HILL  ( 3210 )"/>
        <s v="GALLO E J WINE  ( 2670 )"/>
        <s v="SAZERAC COMPANY  ( 6610 )"/>
        <s v="BACARDI USA INC  ( 530 )"/>
        <s v="PERNOD RCRD USA  ( 5903 )"/>
        <s v="TERLATO WNS INT  ( 7603 )"/>
        <s v="LUXCO INC  ( 4294 )"/>
        <s v="SUNTORY GLOBAL  ( 680 )"/>
        <s v="MHW LIMITED  ( 4715 )"/>
        <s v="GRANT AND SONS  ( 2950 )"/>
        <s v="DIAGEO  ( 1967 )"/>
        <s v="CONSTELLATION  ( 650 )"/>
        <s v="PROXIMO SPIRITS  ( 6108 )"/>
        <s v="PHILLIPS DST CO  ( 5930 )"/>
        <s v="GEMINI S&amp;W CO  ( 2728 )"/>
        <s v="3 BADGE BEV  ( 7622 )"/>
        <s v="PIEDMONT DISTLR  ( 5948 )"/>
        <s v="MAISON FERRAND  ( 4352 )"/>
        <s v="375 PRK AV SPTS  ( 8930 )"/>
        <s v="SOUTHRN CHMPION  ( 1058 )"/>
        <s v="SAZERAC N AMRCA  ( 6612 )"/>
        <s v="MCCORMICK DIST  ( 4570 )"/>
        <s v="PARK STREET IMP  ( 5726 )"/>
        <s v="BROWN FORMAN  ( 990 )"/>
        <s v="WESTRN SPTS BEV  ( 8400 )"/>
        <s v="PRESTIGE BEV GP  ( 6081 )"/>
        <s v="MONTEBELLO BRND  ( 5020 )"/>
        <s v="MANGO BOTTLING  ( 4369 )"/>
        <s v="CRILLON  ( 1780 )"/>
        <s v="KOBRAND CORP  ( 3880 )"/>
        <s v="DISARONNO INTNL  ( 2033 )"/>
        <s v="MAST JAGERMSTER  ( 6920 )"/>
        <s v="DEUTSCH FAM W&amp;S  ( 1958 )"/>
        <s v="FOUR ROSES DIST  ( 2549 )"/>
        <s v="CHATHAM IMPORTS  ( 1469 )"/>
        <s v="BRECKENRDGE DST  ( 970 )"/>
        <s v="COOPER SPRT INT  ( 1735 )"/>
        <s v="CATHEAD DISTLRY  ( 1307 )"/>
        <s v="AIKO IMPORTERS  ( 87 )"/>
        <s v="DV SPIRITS LLC  ( 2196 )"/>
        <s v="OLE SMOKY DIST  ( 5532 )"/>
        <s v="CASTLE BRANDS  ( 1305 )"/>
        <s v="LUXURY SPIRITS  ( 4296 )"/>
        <s v="EDRINGTON AMRCA  ( 2211 )"/>
        <s v="HOTALING &amp; CO  ( 326 )"/>
        <s v="SHAW-ROSS IMPTS  ( 6870 )"/>
        <s v="INFINIUM SPRTS  ( 3476 )"/>
        <s v="SERGE IMPORT  ( 6829 )"/>
        <s v="MUTUAL WHOLSALE  ( 5203 )"/>
        <s v="STOLI GROUP USA  ( 7397 )"/>
        <s v="21ST CNTRY SPTS  ( 8915 )"/>
        <s v="HAWAII SEA SPTS  ( 3168 )"/>
        <s v="FIFTH GEN INC  ( 2432 )"/>
        <s v="PRICHARDS DIST  ( 6092 )"/>
        <s v="RICH GRAIN DIST  ( 6260 )"/>
        <s v="AZAR FAM BRANDS  ( 489 )"/>
        <s v="SOVEREIGN BRNDS  ( 7108 )"/>
        <s v="GLOBAL SPTS USA  ( 2869 )"/>
        <s v="WESTERN SON DST  ( 3642 )"/>
        <s v="PALM BAY IMPRTS  ( 5650 )"/>
        <s v="WILDMAN SONS  ( 8540 )"/>
        <s v="SPRTS TENNESSEE  ( 7184 )"/>
        <s v="SUGARLANDS DIST  ( 7473 )"/>
        <s v="WONDERBIRD SPRT  ( 8760 )"/>
        <s v="US DISTLLD PROD  ( 7883 )"/>
        <s v="WHISTLEPIG WHSK  ( 8450 )"/>
        <s v="TENNESSEE STLHS  ( 7593 )"/>
        <s v="ATOMIC BRANDS  ( 458 )"/>
        <s v="INTRNTL S&amp;W LLC  ( 3533 )"/>
        <s v="CRITTENDEN DIST  ( 1703 )"/>
        <s v="BIG RIVER DIST  ( 843 )"/>
        <s v="MARUSSIA BEV  ( 5323 )"/>
        <s v="OLD ELK DIST  ( 5507 )"/>
        <s v="JAMES JOSEPH SN  ( 3621 )"/>
        <s v="DAYLIGHT WINE  ( 1897 )"/>
        <s v="EDWARD T WINES  ( 2221 )"/>
        <s v="STOLLER IMPORTS  ( 7401 )"/>
        <s v="W T IMPORTS LLC  ( 8255 )"/>
        <s v="ZING ZANG INC  ( 8901 )"/>
        <s v="MIDWEST CUSTOM  ( 4755 )"/>
        <s v="MPL BRANDS NV  ( 5135 )"/>
        <s v="BENCHMARK BEV  ( 758 )"/>
        <s v="GRATON SPIRITS  ( 2980 )"/>
        <s v="BUSHIDO SPIRITS  ( 1074 )"/>
        <s v="FOUNDRY DIST CO  ( 2562 )"/>
        <s v="AMER SPIRIT EXC  ( 295 )"/>
        <s v="BLACKLAND DISTL  ( 802 )"/>
        <s v="TEMPERANCE DIST  ( 7594 )"/>
        <s v="TRINCHERO FM ES  ( 7540 )"/>
        <s v="RIBOLI FAM WINE  ( 6514 )"/>
        <s v="KY BOURBON DIST  ( 3958 )"/>
        <s v="STARLIGHT DIST  ( 7282 )"/>
        <s v="HIGHCLRE CASTLE  ( 3293 )"/>
        <s v="UNDERHILL FARM  ( 7865 )"/>
        <s v="OLD DOMINCK DST  ( 5522 )"/>
        <m u="1"/>
        <s v="JACKSON FAMILY  ( 3605 )" u="1"/>
        <s v="WINE HOOLIGANS  ( 8585 )" u="1"/>
        <s v="CHARBONEAU DIST  ( 1412 )" u="1"/>
        <s v="RUTHERFRD WNERY  ( 6420 )" u="1"/>
        <s v="BROADBENT SLCTN  ( 975 )" u="1"/>
        <s v="AVENIU BRANDS  ( 519 )" u="1"/>
        <s v="PARROTT CO NEW  ( 5740 )" u="1"/>
        <s v="SILVERADO VYRDS  ( 6975 )" u="1"/>
        <s v="KYSELA PERE LTD  ( 3972 )" u="1"/>
        <s v="TAKARA SAKE USA  ( 7557 )" u="1"/>
        <s v="ANNE AMIE VNYD  ( 335 )" u="1"/>
        <s v="CATAMARCA IMPRT  ( 1316 )" u="1"/>
        <s v="DANGEROUS WN GP  ( 1836 )" u="1"/>
        <s v="HESPERIAN WINES  ( 3234 )" u="1"/>
        <s v="ELK COVE VNYRDS  ( 2230 )" u="1"/>
        <s v="UNION WINE COMP  ( 7813 )" u="1"/>
        <s v="LOHR  J. WINERY  ( 4217 )" u="1"/>
        <s v="DELEGAT USA  ( 1905 )" u="1"/>
        <s v="TOAD HOLLOW VYD  ( 7676 )" u="1"/>
        <s v="SALT EARTH LP  ( 6508 )" u="1"/>
        <s v="SCHEID VINEYARD  ( 6649 )" u="1"/>
        <s v="ROUST USA  ( 6464 )" u="1"/>
        <s v="STRONG RODNEY  ( 7466 )" u="1"/>
        <s v="FERRARI-CARANO  ( 2408 )" u="1"/>
        <s v="VINTAGE 59 IMPT  ( 8178 )" u="1"/>
        <s v="DONNER-PELTIER  ( 2100 )" u="1"/>
        <s v="VINTAGE WNE EST  ( 8188 )" u="1"/>
        <s v="BILTMORE EST WN  ( 857 )" u="1"/>
        <s v="V2 WINE GROUP  ( 7910 )" u="1"/>
        <s v="SILVER OAK CLLR  ( 6970 )" u="1"/>
        <s v="VINEYARD BRANDS  ( 8140 )" u="1"/>
        <s v="MIONETTO USA  ( 4824 )" u="1"/>
        <s v="PEDRONCELLI WNY  ( 5830 )" u="1"/>
        <s v="SCOPERTA IMPTNG  ( 6725 )" u="1"/>
        <s v="VINE CONNECTION  ( 8126 )" u="1"/>
        <s v="WINESELLERS LTD  ( 8690 )" u="1"/>
        <s v="MEXCOR INT W&amp;S  ( 4708 )" u="1"/>
        <s v="SM USA INC  ( 7008 )" u="1"/>
        <s v="BANKNOTE WINE  ( 578 )" u="1"/>
        <s v="FOLIO WINE CO  ( 2511 )" u="1"/>
        <s v="ROSE IMP &amp; DIST  ( 6405 )" u="1"/>
        <s v="FOUR BEARS WNRY  ( 2544 )" u="1"/>
        <s v="VINO DEL SOL  ( 8157 )" u="1"/>
        <s v="WALKER M S INC  ( 8260 )" u="1"/>
        <s v="ONE TRUE VINE  ( 5541 )" u="1"/>
        <s v="SOKOL BLOSSER  ( 7036 )" u="1"/>
        <s v="FOLEY FAMILY WN  ( 2510 )" u="1"/>
        <s v="OLD SOUTH WNERY  ( 5510 )" u="1"/>
        <s v="WINES UNLIMITED  ( 8223 )" u="1"/>
        <s v="TERRAVANT WINE  ( 7611 )" u="1"/>
        <s v="LOCAL CHOICE SP  ( 4218 )" u="1"/>
        <s v="TREASURY WN EST  ( 7691 )" u="1"/>
        <s v="CAPE CLASSICS  ( 1210 )" u="1"/>
        <s v="MEIERS WINE CEL  ( 4640 )" u="1"/>
        <s v="GARY FARRELL WN  ( 2695 )" u="1"/>
        <s v="ADAMBA IMPT INT  ( 50 )" u="1"/>
        <s v="FRANK-LIN DSTLR  ( 2570 )" u="1"/>
        <s v="M MARQS&amp;DMN USA  ( 4314 )" u="1"/>
        <s v="EVATON INC  ( 2303 )" u="1"/>
        <s v="USA WINE WEST  ( 7895 )" u="1"/>
        <s v="BEAM SUNTORY  ( 680 )" u="1"/>
        <s v="SILVER TIP IMPT  ( 6971 )" u="1"/>
        <s v="JEM BEVERAGE CO  ( 3642 )" u="1"/>
        <s v="WORLDWIDE LBTNS  ( 8811 )" u="1"/>
        <s v="AMERICN WN DIST  ( 297 )" u="1"/>
        <s v="ZONIN USA  ( 8892 )" u="1"/>
        <s v="HAHN ESTATE  ( 3103 )" u="1"/>
        <s v="BANFI VINTNERS  ( 573 )" u="1"/>
        <s v="K VINTNERS  ( 3748 )" u="1"/>
        <s v="QUINTESSENTIAL  ( 6166 )" u="1"/>
        <s v="KERMIT LYNCH  ( 3813 )" u="1"/>
        <s v="WINERY EXCHANGE  ( 8677 )" u="1"/>
        <s v="PRESTIGE WINE  ( 6083 )" u="1"/>
        <s v="FAMILY &amp; FARMER  ( 2356 )" u="1"/>
        <s v="SUTTER HOME WNY  ( 7540 )" u="1"/>
        <s v="LIDESTRI BEV  ( 4167 )" u="1"/>
        <s v="ST SUPERY VYNRD  ( 7255 )" u="1"/>
        <s v="ENOVATION BRAND  ( 2248 )" u="1"/>
        <s v="PURPLE WINE CO  ( 6130 )" u="1"/>
        <s v="HUNEEUS VINTNER  ( 3434 )" u="1"/>
        <s v="JAM CELLARS INC  ( 3625 )" u="1"/>
        <s v="GRGICH HILLS  ( 3010 )" u="1"/>
        <s v="BACCO WINE SPTS  ( 539 )" u="1"/>
        <s v="DUCKHORN WNE CO  ( 2170 )" u="1"/>
        <s v="ACCOLADE WINES  ( 59 )" u="1"/>
        <s v="WINE GROUP  ( 8610 )" u="1"/>
        <s v="SORELLE CASA FN  ( 7090 )" u="1"/>
        <s v="CALEDONIA SPRTS  ( 1109 )" u="1"/>
        <s v="MENDOCINO WN GR  ( 4672 )" u="1"/>
        <s v="FIRESTN &amp; RBTSN  ( 2451 )" u="1"/>
        <s v="KRUG CHARLES  ( 3950 )" u="1"/>
        <s v="SCOTTO CELLARS  ( 6732 )" u="1"/>
        <s v="BOGLE VINEYARDS  ( 876 )" u="1"/>
        <s v="TREANA WINERY  ( 7693 )" u="1"/>
        <s v="FETZER VINYARDS  ( 2410 )" u="1"/>
        <s v="PRECEPT BRANDS  ( 6051 )" u="1"/>
        <s v="PHELPS JOS VYDS  ( 5920 )" u="1"/>
        <s v="TUCK BCKTFR WNE  ( 7748 )" u="1"/>
        <s v="CLINE CELLARS  ( 1587 )" u="1"/>
        <s v="SLO DOWN WINES  ( 7004 )" u="1"/>
        <s v="VICTORI JOSEPH  ( 8040 )" u="1"/>
        <s v="BULLY HILL VNYD  ( 1050 )" u="1"/>
        <s v="PATRON SPIRITS  ( 5773 )" u="1"/>
        <s v="DELICATO VNYRDS  ( 1910 )" u="1"/>
        <s v="HESS WINERY  ( 3233 )" u="1"/>
        <s v="INTERNATL WINES  ( 3490 )" u="1"/>
        <s v="UVE ENTERPRISES  ( 7903 )" u="1"/>
        <s v="COPPER CANE  ( 1722 )" u="1"/>
        <s v="DRY CREEK VNYRD  ( 2150 )" u="1"/>
        <s v="HUMBOLT DIST  ( 3424 )" u="1"/>
        <s v="SEBASTIANI DON  ( 6835 )" u="1"/>
        <s v="WINEBOW INC  ( 8586 )" u="1"/>
        <s v="AMER VNTG BEV  ( 181 )" u="1"/>
        <s v="VODKA BRANDS  ( 8236 )" u="1"/>
        <s v="BRIDGE IMPORTS  ( 997 )" u="1"/>
        <s v="CAIN CELLARS  ( 1098 )" u="1"/>
        <s v="PROST BEVERAGE  ( 6110 )" u="1"/>
        <s v="JORDAN WINERY  ( 3710 )" u="1"/>
        <s v="GONZALES BYASS  ( 8129 )" u="1"/>
        <s v="HALBY MARKETING  ( 3106 )" u="1"/>
        <s v="NELSON G B DIST  ( 5285 )" u="1"/>
        <s v="SAGAMORE SPIRIT  ( 6487 )" u="1"/>
        <s v="O'NEILL VNT&amp;DST  ( 5412 )" u="1"/>
        <s v="MORGAN WINERY  ( 5074 )" u="1"/>
        <s v="PREMIUM PORT WN  ( 6068 )" u="1"/>
        <s v="STE MICHELLE WN  ( 7375 )" u="1"/>
        <s v="ROESSLER CELLAR  ( 6365 )" u="1"/>
        <s v="FAIREST CAPE CO  ( 2345 )" u="1"/>
        <s v="SURVILLE ENTRPS  ( 7536 )" u="1"/>
        <s v="AREL GRP WN&amp;SPR  ( 365 )" u="1"/>
        <s v="WAGNER WINE CO  ( 8266 )" u="1"/>
        <s v="HEDGES FMLY EST  ( 3216 )" u="1"/>
        <s v="FN CELLARS  ( 2524 )" u="1"/>
        <s v="SAINTSBURY WNRY  ( 6496 )" u="1"/>
        <s v="A TO Z WNE WRKS  ( 44 )" u="1"/>
        <s v="EXCELSIOR WN CO  ( 2318 )" u="1"/>
        <s v="CASTLE ROCK WNY  ( 1303 )" u="1"/>
        <s v="PALI WN COMPANY  ( 5647 )" u="1"/>
        <s v="WEIN-BAUER INC  ( 8303 )" u="1"/>
        <s v="PINE RIDGE WNRY  ( 5973 )" u="1"/>
        <s v="KEENAN WINERY  ( 3780 )" u="1"/>
        <s v="GRAND TETON VOD  ( 2928 )" u="1"/>
        <s v="M BRIZARD W &amp; S  ( 3491 )" u="1"/>
        <s v="DUGGANS DST PRD  ( 2180 )" u="1"/>
        <s v="TOTAL BEVERAGE  ( 7681 )" u="1"/>
        <s v="JACQUIN ET CIE  ( 3610 )" u="1"/>
        <s v="VISTA HILLS VNY  ( 8196 )" u="1"/>
        <s v="BRONCO WINE CO  ( 986 )" u="1"/>
        <s v="BOURGEOIS FAMLY  ( 945 )" u="1"/>
        <s v="ROMBAUER VNYRDS  ( 6395 )" u="1"/>
        <s v="CARIBBEAN DIST  ( 1234 )" u="1"/>
        <s v="VISION WNE&amp;SPRT  ( 8221 )" u="1"/>
        <s v="COPPOLA FRANCIS  ( 1736 )" u="1"/>
        <s v="PHILPS MCHL&amp;DVD  ( 5922 )" u="1"/>
        <s v="WILLIAMETTE  ( 8557 )" u="1"/>
        <s v="NEW MEXICO WINE  ( 5300 )" u="1"/>
        <s v="FREIXENET USA  ( 2610 )" u="1"/>
        <s v="EAGLE EST IMPTS  ( 2294 )" u="1"/>
        <s v="DAVOS BRANDS  ( 1831 )" u="1"/>
      </sharedItems>
    </cacheField>
    <cacheField name="Broker" numFmtId="0">
      <sharedItems containsMixedTypes="1" containsNumber="1" containsInteger="1" minValue="0" maxValue="0" count="12">
        <s v="040002-RNDC-MAGNOLIA"/>
        <s v="040010-SOUTHERN GLAZERS WINE AND SPIRITS OF MISSISSIPPI LLC"/>
        <s v="040012-GALLO WINES OF MISSISSIPPI"/>
        <s v="045041-UNITED JOHNSON BROTHERS OF MS"/>
        <s v="094032-MADVINES &amp; SPIRITS A BEAUMAD &amp; MAGNOLIA BARREL HOUSE COMPANY"/>
        <s v="040000-PAUL LAVENDER BROKERAGE"/>
        <s v="040003-RNDC-VINTAGE"/>
        <s v="040005-STEVE TONORE &amp; ASSOCIATES"/>
        <s v="057177-BUSHIDO SPIRITS"/>
        <s v="040032-PILAR WINE BROKERS"/>
        <s v="040078-EXECUTIVE CONEXTION LLC"/>
        <n v="0" u="1"/>
      </sharedItems>
    </cacheField>
    <cacheField name="9L CM TY" numFmtId="0">
      <sharedItems containsString="0" containsBlank="1" containsNumber="1" containsInteger="1" minValue="0" maxValue="3968"/>
    </cacheField>
    <cacheField name="9L CM LY" numFmtId="0">
      <sharedItems containsString="0" containsBlank="1" containsNumber="1" minValue="0.25" maxValue="4503.29"/>
    </cacheField>
    <cacheField name="CM % Chg" numFmtId="0">
      <sharedItems containsString="0" containsBlank="1" containsNumber="1" minValue="-372.49" maxValue="1"/>
    </cacheField>
    <cacheField name="9L R3 TY" numFmtId="0">
      <sharedItems containsString="0" containsBlank="1" containsNumber="1" minValue="0.25" maxValue="13210.98"/>
    </cacheField>
    <cacheField name="9L R3 LY" numFmtId="0">
      <sharedItems containsString="0" containsBlank="1" containsNumber="1" minValue="0.01" maxValue="13412.05"/>
    </cacheField>
    <cacheField name="R3 % Chg" numFmtId="0">
      <sharedItems containsString="0" containsBlank="1" containsNumber="1" minValue="-252.46" maxValue="1"/>
    </cacheField>
    <cacheField name="9L R12 TY" numFmtId="0">
      <sharedItems containsString="0" containsBlank="1" containsNumber="1" minValue="2.5" maxValue="50486.63"/>
    </cacheField>
    <cacheField name="9L R12 LY" numFmtId="0">
      <sharedItems containsString="0" containsBlank="1" containsNumber="1" minValue="0.5" maxValue="49596.03"/>
    </cacheField>
    <cacheField name="R12 % Chg" numFmtId="0">
      <sharedItems containsString="0" containsBlank="1" containsNumber="1" minValue="-17.91" maxValue="1"/>
    </cacheField>
    <cacheField name="Shelf Dollar Vol Current 12 Mths" numFmtId="165">
      <sharedItems containsString="0" containsBlank="1" containsNumber="1" minValue="945.84" maxValue="7495654.9100000001"/>
    </cacheField>
    <cacheField name="Shelf Dollar Vol Last 12 Mths" numFmtId="165">
      <sharedItems containsString="0" containsBlank="1" containsNumber="1" minValue="245.46" maxValue="7877195.21"/>
    </cacheField>
    <cacheField name="Retail Dollar Vol Current 12 Mths" numFmtId="165">
      <sharedItems containsString="0" containsBlank="1" containsNumber="1" minValue="1038" maxValue="7641116.9100000001"/>
    </cacheField>
    <cacheField name="Retail Dollar Vol Last 12 Mths" numFmtId="165">
      <sharedItems containsString="0" containsBlank="1" containsNumber="1" minValue="245.46" maxValue="8053683.5499999998"/>
    </cacheField>
    <cacheField name="NOTHING" numFmtId="165">
      <sharedItems containsNonDate="0" containsString="0" containsBlank="1"/>
    </cacheField>
    <cacheField name="CATEGORY TTL LOOKUP" numFmtId="165">
      <sharedItems containsSemiMixedTypes="0" containsString="0" containsNumber="1" minValue="0" maxValue="73393567.950000003"/>
    </cacheField>
    <cacheField name="CATEGORY BOTTOM 3%" numFmtId="166">
      <sharedItems containsSemiMixedTypes="0" containsString="0" containsNumber="1" minValue="0" maxValue="0.60336784665002796"/>
    </cacheField>
    <cacheField name="CATEGORY GOOD / STRIKE" numFmtId="166">
      <sharedItems count="2">
        <s v="STRIKE"/>
        <s v="GOOD"/>
      </sharedItems>
    </cacheField>
    <cacheField name="PRICE TIER LOOKUP" numFmtId="165">
      <sharedItems containsSemiMixedTypes="0" containsString="0" containsNumber="1" minValue="0" maxValue="126094742.97999983"/>
    </cacheField>
    <cacheField name="PRICE TIER BOTTOM 3%" numFmtId="166">
      <sharedItems containsSemiMixedTypes="0" containsString="0" containsNumber="1" minValue="0" maxValue="0.60336784665002796"/>
    </cacheField>
    <cacheField name="PRICE TIER GOOD / STRIKE" numFmtId="166">
      <sharedItems count="2">
        <s v="STRIKE"/>
        <s v="GOOD"/>
      </sharedItems>
    </cacheField>
    <cacheField name="SHELF SALES  LOOKUP" numFmtId="165">
      <sharedItems containsSemiMixedTypes="0" containsString="0" containsNumber="1" minValue="325145452.83999985" maxValue="325145452.83999985"/>
    </cacheField>
    <cacheField name="SHELF SALES BOTTOM 5%" numFmtId="166">
      <sharedItems containsSemiMixedTypes="0" containsString="0" containsNumber="1" minValue="0" maxValue="2.3053236157937355E-2"/>
    </cacheField>
    <cacheField name="SHELF SALES GOOD / STRIKE VL" numFmtId="166">
      <sharedItems count="5">
        <s v="STRIKE"/>
        <s v="GOOD"/>
        <s v=""/>
        <b v="0" u="1"/>
        <e v="#N/A" u="1"/>
      </sharedItems>
    </cacheField>
    <cacheField name="SHELF SALES  GOOD / STRIKE OLD" numFmtId="0">
      <sharedItems containsSemiMixedTypes="0" containsString="0" containsNumber="1" minValue="0" maxValue="2.3500611321051142E-2"/>
    </cacheField>
    <cacheField name="COUNT OF STRIKES" numFmtId="0">
      <sharedItems containsSemiMixedTypes="0" containsString="0" containsNumber="1" containsInteger="1" minValue="0" maxValue="3" count="4">
        <n v="3"/>
        <n v="2"/>
        <n v="1"/>
        <n v="0"/>
      </sharedItems>
    </cacheField>
    <cacheField name="AT RISK" numFmtId="0">
      <sharedItems count="7">
        <s v="AT RISK"/>
        <s v="BUBBLE"/>
        <s v="FAIR"/>
        <s v="GOOD"/>
        <s v="NO SALES LY"/>
        <s v="NEW ITEM" u="1"/>
        <s v="POOR" u="1"/>
      </sharedItems>
    </cacheField>
    <cacheField name="SPIRIT $ CRITERIA" numFmtId="0">
      <sharedItems count="2">
        <s v="MEETS $ CRITERIA"/>
        <s v="DOES NOT MEET $ CRITERIA"/>
      </sharedItems>
    </cacheField>
    <cacheField name="FORMULAS" numFmtId="0">
      <sharedItems containsNonDate="0" containsString="0" containsBlank="1"/>
    </cacheField>
    <cacheField name="$ GROWTH" numFmtId="0" formula="SUM('Shelf Dollar Vol Current 12 Mths'-'Shelf Dollar Vol Last 12 Mths')/'Shelf Dollar Vol Last 12 Mths'" databaseField="0"/>
  </cacheFields>
  <extLst>
    <ext xmlns:x14="http://schemas.microsoft.com/office/spreadsheetml/2009/9/main" uri="{725AE2AE-9491-48be-B2B4-4EB974FC3084}">
      <x14:pivotCacheDefinition pivotCacheId="1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141">
  <r>
    <s v="MS-43428"/>
    <x v="0"/>
    <x v="0"/>
    <s v="Bailment"/>
    <x v="0"/>
    <x v="0"/>
    <x v="0"/>
    <x v="0"/>
    <x v="0"/>
    <x v="0"/>
    <x v="0"/>
    <s v="MID"/>
    <s v="RUM"/>
    <s v="LIGHT"/>
    <x v="0"/>
    <s v="RUM"/>
    <x v="0"/>
    <x v="0"/>
    <n v="15"/>
    <n v="35"/>
    <n v="-1.31"/>
    <n v="44.73"/>
    <n v="64.75"/>
    <n v="-0.45"/>
    <n v="198.16"/>
    <n v="333.89"/>
    <n v="-0.68"/>
    <n v="18620.96"/>
    <n v="26537.31"/>
    <n v="18620.96"/>
    <n v="29927.31"/>
    <m/>
    <n v="12844114.079999994"/>
    <n v="1.4497660083068965E-3"/>
    <x v="0"/>
    <n v="75793138.070000067"/>
    <n v="2.4568134364356687E-4"/>
    <x v="0"/>
    <n v="325145452.83999985"/>
    <n v="5.7269630675607662E-5"/>
    <x v="0"/>
    <n v="5.7269630675607662E-5"/>
    <x v="0"/>
    <x v="0"/>
    <x v="0"/>
    <m/>
  </r>
  <r>
    <s v="MS-43451"/>
    <x v="1"/>
    <x v="1"/>
    <s v="Bailment"/>
    <x v="0"/>
    <x v="0"/>
    <x v="1"/>
    <x v="0"/>
    <x v="0"/>
    <x v="0"/>
    <x v="0"/>
    <s v="MID"/>
    <s v="RUM"/>
    <s v="FLAVORED"/>
    <x v="1"/>
    <s v="RUM"/>
    <x v="0"/>
    <x v="0"/>
    <n v="22"/>
    <n v="58.5"/>
    <n v="-1.66"/>
    <n v="43.25"/>
    <n v="100.5"/>
    <n v="-1.32"/>
    <n v="204.5"/>
    <n v="278.58"/>
    <n v="-0.36"/>
    <n v="26165.759999999998"/>
    <n v="34800.629999999997"/>
    <n v="26165.759999999998"/>
    <n v="34800.629999999997"/>
    <m/>
    <n v="12844114.079999994"/>
    <n v="2.0371790406894306E-3"/>
    <x v="0"/>
    <n v="75793138.070000067"/>
    <n v="3.4522597515139372E-4"/>
    <x v="0"/>
    <n v="325145452.83999985"/>
    <n v="8.0474014849212276E-5"/>
    <x v="1"/>
    <n v="8.0474014849212276E-5"/>
    <x v="1"/>
    <x v="1"/>
    <x v="0"/>
    <m/>
  </r>
  <r>
    <s v="MS-48099"/>
    <x v="2"/>
    <x v="2"/>
    <s v="Bailment"/>
    <x v="0"/>
    <x v="0"/>
    <x v="2"/>
    <x v="0"/>
    <x v="1"/>
    <x v="1"/>
    <x v="1"/>
    <s v="SUPER"/>
    <s v="BRANDY / COGNAC"/>
    <s v="COGNAC"/>
    <x v="2"/>
    <s v="BRANDY"/>
    <x v="1"/>
    <x v="1"/>
    <n v="244"/>
    <n v="53.33"/>
    <n v="0.78"/>
    <n v="729.53"/>
    <n v="697.03"/>
    <n v="0.04"/>
    <n v="3431.05"/>
    <n v="4556.79"/>
    <n v="-0.33"/>
    <n v="1713884.4"/>
    <n v="2275016.2799999998"/>
    <n v="1713884.4"/>
    <n v="2275016.2799999998"/>
    <m/>
    <n v="43814205.929999985"/>
    <n v="3.911709372841761E-2"/>
    <x v="1"/>
    <n v="126094742.97999983"/>
    <n v="1.3592036904122506E-2"/>
    <x v="0"/>
    <n v="325145452.83999985"/>
    <n v="5.2711313814478647E-3"/>
    <x v="1"/>
    <n v="5.2711313814478647E-3"/>
    <x v="2"/>
    <x v="2"/>
    <x v="0"/>
    <m/>
  </r>
  <r>
    <s v="MS-48101"/>
    <x v="3"/>
    <x v="3"/>
    <s v="Bailment"/>
    <x v="0"/>
    <x v="0"/>
    <x v="3"/>
    <x v="0"/>
    <x v="1"/>
    <x v="1"/>
    <x v="1"/>
    <s v="SUPER"/>
    <s v="BRANDY / COGNAC"/>
    <s v="COGNAC"/>
    <x v="3"/>
    <s v="BRANDY"/>
    <x v="1"/>
    <x v="1"/>
    <n v="21"/>
    <n v="23.34"/>
    <n v="-0.13"/>
    <n v="79.37"/>
    <n v="68.7"/>
    <n v="0.13"/>
    <n v="288.10000000000002"/>
    <n v="370.8"/>
    <n v="-0.28999999999999998"/>
    <n v="191808"/>
    <n v="247488.8"/>
    <n v="191808"/>
    <n v="247488.8"/>
    <m/>
    <n v="43814205.929999985"/>
    <n v="4.377758216283621E-3"/>
    <x v="0"/>
    <n v="126094742.97999983"/>
    <n v="1.5211419244529735E-3"/>
    <x v="0"/>
    <n v="325145452.83999985"/>
    <n v="5.8991444697947663E-4"/>
    <x v="1"/>
    <n v="5.8991444697947663E-4"/>
    <x v="1"/>
    <x v="1"/>
    <x v="0"/>
    <m/>
  </r>
  <r>
    <s v="MS-48102"/>
    <x v="4"/>
    <x v="4"/>
    <s v="Bailment"/>
    <x v="0"/>
    <x v="0"/>
    <x v="4"/>
    <x v="0"/>
    <x v="1"/>
    <x v="1"/>
    <x v="1"/>
    <s v="SUPER"/>
    <s v="BRANDY / COGNAC"/>
    <s v="COGNAC"/>
    <x v="4"/>
    <s v="BRANDY"/>
    <x v="1"/>
    <x v="1"/>
    <n v="35"/>
    <n v="33.07"/>
    <n v="0.06"/>
    <n v="94.95"/>
    <n v="109.88"/>
    <n v="-0.16"/>
    <n v="495.03"/>
    <n v="747.09"/>
    <n v="-0.51"/>
    <n v="280188.05"/>
    <n v="422196.36"/>
    <n v="280188.05"/>
    <n v="422196.36"/>
    <m/>
    <n v="43814205.929999985"/>
    <n v="6.3949133403819764E-3"/>
    <x v="0"/>
    <n v="126094742.97999983"/>
    <n v="2.2220438646236127E-3"/>
    <x v="0"/>
    <n v="325145452.83999985"/>
    <n v="8.6173141144273407E-4"/>
    <x v="1"/>
    <n v="8.6173141144273407E-4"/>
    <x v="1"/>
    <x v="1"/>
    <x v="0"/>
    <m/>
  </r>
  <r>
    <s v="MS-48105"/>
    <x v="5"/>
    <x v="5"/>
    <s v="Bailment"/>
    <x v="0"/>
    <x v="0"/>
    <x v="5"/>
    <x v="0"/>
    <x v="1"/>
    <x v="1"/>
    <x v="1"/>
    <s v="SUPER"/>
    <s v="BRANDY / COGNAC"/>
    <s v="COGNAC"/>
    <x v="5"/>
    <s v="BRANDY"/>
    <x v="1"/>
    <x v="1"/>
    <n v="519"/>
    <n v="364.46"/>
    <n v="0.3"/>
    <n v="1322.67"/>
    <n v="5332.75"/>
    <n v="-3.03"/>
    <n v="11978.25"/>
    <n v="15629.54"/>
    <n v="-0.3"/>
    <n v="4399185.6100000003"/>
    <n v="6462987.1299999999"/>
    <n v="4700969.0199999996"/>
    <n v="6647866.9299999997"/>
    <m/>
    <n v="43814205.929999985"/>
    <n v="0.10040546248922973"/>
    <x v="1"/>
    <n v="126094742.97999983"/>
    <n v="3.4887938275886453E-2"/>
    <x v="1"/>
    <n v="325145452.83999985"/>
    <n v="1.3529900454012459E-2"/>
    <x v="1"/>
    <n v="1.4458049402011135E-2"/>
    <x v="3"/>
    <x v="3"/>
    <x v="0"/>
    <m/>
  </r>
  <r>
    <s v="MS-48106"/>
    <x v="6"/>
    <x v="6"/>
    <s v="Bailment"/>
    <x v="0"/>
    <x v="0"/>
    <x v="6"/>
    <x v="0"/>
    <x v="1"/>
    <x v="1"/>
    <x v="1"/>
    <s v="SUPER"/>
    <s v="BRANDY / COGNAC"/>
    <s v="COGNAC"/>
    <x v="6"/>
    <s v="BRANDY"/>
    <x v="1"/>
    <x v="1"/>
    <n v="808"/>
    <n v="1005.58"/>
    <n v="-0.24"/>
    <n v="6731.5"/>
    <n v="6539"/>
    <n v="0.03"/>
    <n v="21287.59"/>
    <n v="20187.419999999998"/>
    <n v="0.05"/>
    <n v="7459009.5"/>
    <n v="7877195.21"/>
    <n v="7596407.5199999996"/>
    <n v="8053683.5499999998"/>
    <m/>
    <n v="43814205.929999985"/>
    <n v="0.17024180495058905"/>
    <x v="1"/>
    <n v="126094742.97999983"/>
    <n v="5.9154008515510365E-2"/>
    <x v="1"/>
    <n v="325145452.83999985"/>
    <n v="2.2940531490903207E-2"/>
    <x v="1"/>
    <n v="2.3363105507546802E-2"/>
    <x v="3"/>
    <x v="3"/>
    <x v="0"/>
    <m/>
  </r>
  <r>
    <s v="MS-48107"/>
    <x v="7"/>
    <x v="7"/>
    <s v="Bailment"/>
    <x v="0"/>
    <x v="0"/>
    <x v="7"/>
    <x v="0"/>
    <x v="1"/>
    <x v="1"/>
    <x v="1"/>
    <s v="SUPER"/>
    <s v="BRANDY / COGNAC"/>
    <s v="COGNAC"/>
    <x v="7"/>
    <s v="BRANDY"/>
    <x v="1"/>
    <x v="1"/>
    <n v="391"/>
    <n v="334.77"/>
    <n v="0.14000000000000001"/>
    <n v="1120.81"/>
    <n v="929.62"/>
    <n v="0.17"/>
    <n v="5276.85"/>
    <n v="6284.86"/>
    <n v="-0.19"/>
    <n v="2004721.74"/>
    <n v="2381650.38"/>
    <n v="2004721.74"/>
    <n v="2381650.38"/>
    <m/>
    <n v="43814205.929999985"/>
    <n v="4.5755062711917115E-2"/>
    <x v="1"/>
    <n v="126094742.97999983"/>
    <n v="1.5898535439482782E-2"/>
    <x v="0"/>
    <n v="325145452.83999985"/>
    <n v="6.1656151808049406E-3"/>
    <x v="1"/>
    <n v="6.1656151808049406E-3"/>
    <x v="2"/>
    <x v="2"/>
    <x v="0"/>
    <m/>
  </r>
  <r>
    <s v="MS-48108"/>
    <x v="8"/>
    <x v="8"/>
    <s v="Bailment"/>
    <x v="0"/>
    <x v="0"/>
    <x v="8"/>
    <x v="0"/>
    <x v="1"/>
    <x v="1"/>
    <x v="1"/>
    <s v="SUPER"/>
    <s v="BRANDY / COGNAC"/>
    <s v="COGNAC"/>
    <x v="8"/>
    <s v="BRANDY"/>
    <x v="1"/>
    <x v="1"/>
    <n v="257"/>
    <n v="143.51"/>
    <n v="0.44"/>
    <n v="758.4"/>
    <n v="675.73"/>
    <n v="0.11"/>
    <n v="3298.18"/>
    <n v="4003.98"/>
    <n v="-0.21"/>
    <n v="1231029.3799999999"/>
    <n v="1489968.38"/>
    <n v="1231029.3799999999"/>
    <n v="1489968.38"/>
    <m/>
    <n v="43814205.929999985"/>
    <n v="2.8096580866186664E-2"/>
    <x v="0"/>
    <n v="126094742.97999983"/>
    <n v="9.7627335676893062E-3"/>
    <x v="0"/>
    <n v="325145452.83999985"/>
    <n v="3.7860882544950569E-3"/>
    <x v="1"/>
    <n v="3.7860882544950569E-3"/>
    <x v="1"/>
    <x v="1"/>
    <x v="0"/>
    <m/>
  </r>
  <r>
    <s v="MS-48142"/>
    <x v="9"/>
    <x v="9"/>
    <s v="Bailment"/>
    <x v="0"/>
    <x v="0"/>
    <x v="9"/>
    <x v="0"/>
    <x v="1"/>
    <x v="1"/>
    <x v="2"/>
    <s v="ULTRA"/>
    <s v="BRANDY / COGNAC"/>
    <s v="COGNAC"/>
    <x v="9"/>
    <s v="BRANDY"/>
    <x v="1"/>
    <x v="1"/>
    <n v="22"/>
    <n v="29.38"/>
    <n v="-0.34"/>
    <n v="42.13"/>
    <n v="61.25"/>
    <n v="-0.45"/>
    <n v="248.33"/>
    <n v="466.08"/>
    <n v="-0.88"/>
    <n v="152531.03"/>
    <n v="276715.78000000003"/>
    <n v="163304"/>
    <n v="295307.59999999998"/>
    <m/>
    <n v="43814205.929999985"/>
    <n v="3.4813144906401376E-3"/>
    <x v="0"/>
    <n v="69119979.479999974"/>
    <n v="2.206757454899639E-3"/>
    <x v="0"/>
    <n v="325145452.83999985"/>
    <n v="4.6911629446978205E-4"/>
    <x v="1"/>
    <n v="5.0224906599065963E-4"/>
    <x v="1"/>
    <x v="1"/>
    <x v="0"/>
    <m/>
  </r>
  <r>
    <s v="MS-48151"/>
    <x v="10"/>
    <x v="10"/>
    <s v="Bailment"/>
    <x v="0"/>
    <x v="0"/>
    <x v="10"/>
    <x v="0"/>
    <x v="1"/>
    <x v="1"/>
    <x v="2"/>
    <s v="ULTRA"/>
    <s v="BRANDY / COGNAC"/>
    <s v="COGNAC"/>
    <x v="10"/>
    <s v="BRANDY"/>
    <x v="1"/>
    <x v="1"/>
    <n v="5"/>
    <n v="1.87"/>
    <n v="0.63"/>
    <n v="29.39"/>
    <n v="45.32"/>
    <n v="-0.54"/>
    <n v="136.46"/>
    <n v="468.31"/>
    <n v="-2.4300000000000002"/>
    <n v="83689.820000000007"/>
    <n v="293352.28000000003"/>
    <n v="95461.45"/>
    <n v="302475.89"/>
    <m/>
    <n v="43814205.929999985"/>
    <n v="1.9101069669893716E-3"/>
    <x v="0"/>
    <n v="69119979.479999974"/>
    <n v="1.2107905793608612E-3"/>
    <x v="0"/>
    <n v="325145452.83999985"/>
    <n v="2.5739194341795936E-4"/>
    <x v="1"/>
    <n v="2.9359614033100265E-4"/>
    <x v="1"/>
    <x v="1"/>
    <x v="0"/>
    <m/>
  </r>
  <r>
    <s v="MS-49084"/>
    <x v="11"/>
    <x v="11"/>
    <s v="Bailment"/>
    <x v="0"/>
    <x v="0"/>
    <x v="11"/>
    <x v="0"/>
    <x v="1"/>
    <x v="1"/>
    <x v="2"/>
    <s v="SUPER"/>
    <s v="BRANDY / COGNAC"/>
    <s v="COGNAC"/>
    <x v="11"/>
    <s v="BRANDY"/>
    <x v="2"/>
    <x v="0"/>
    <n v="59"/>
    <n v="174.04"/>
    <n v="-1.94"/>
    <n v="207.5"/>
    <n v="251.5"/>
    <n v="-0.21"/>
    <n v="713.29"/>
    <n v="1935.46"/>
    <n v="-1.71"/>
    <n v="467249.7"/>
    <n v="1232102.01"/>
    <n v="473511.54"/>
    <n v="1258535.98"/>
    <m/>
    <n v="43814205.929999985"/>
    <n v="1.0664342536448206E-2"/>
    <x v="0"/>
    <n v="69119979.479999974"/>
    <n v="6.7599803054802666E-3"/>
    <x v="0"/>
    <n v="325145452.83999985"/>
    <n v="1.4370482377003375E-3"/>
    <x v="1"/>
    <n v="1.4563068185763904E-3"/>
    <x v="1"/>
    <x v="1"/>
    <x v="0"/>
    <m/>
  </r>
  <r>
    <s v="MS-49185"/>
    <x v="12"/>
    <x v="12"/>
    <s v="Bailment"/>
    <x v="0"/>
    <x v="0"/>
    <x v="12"/>
    <x v="0"/>
    <x v="1"/>
    <x v="1"/>
    <x v="1"/>
    <s v="SUPER"/>
    <s v="BRANDY / COGNAC"/>
    <s v="COGNAC"/>
    <x v="12"/>
    <s v="BRANDY"/>
    <x v="2"/>
    <x v="0"/>
    <n v="62"/>
    <n v="93.5"/>
    <n v="-0.52"/>
    <n v="169.5"/>
    <n v="308.20999999999998"/>
    <n v="-0.82"/>
    <n v="2351.5"/>
    <n v="2947.29"/>
    <n v="-0.25"/>
    <n v="1109730.2"/>
    <n v="1496602.29"/>
    <n v="1260888.24"/>
    <n v="1509936.29"/>
    <m/>
    <n v="43814205.929999985"/>
    <n v="2.5328091116679524E-2"/>
    <x v="0"/>
    <n v="126094742.97999983"/>
    <n v="8.8007649944297581E-3"/>
    <x v="0"/>
    <n v="325145452.83999985"/>
    <n v="3.4130269708741237E-3"/>
    <x v="1"/>
    <n v="3.8779205705837378E-3"/>
    <x v="1"/>
    <x v="1"/>
    <x v="0"/>
    <m/>
  </r>
  <r>
    <s v="MS-49376"/>
    <x v="13"/>
    <x v="13"/>
    <s v="Bailment"/>
    <x v="0"/>
    <x v="0"/>
    <x v="13"/>
    <x v="0"/>
    <x v="1"/>
    <x v="1"/>
    <x v="0"/>
    <s v="PREMIUM"/>
    <s v="BRANDY / COGNAC"/>
    <s v="COGNAC"/>
    <x v="13"/>
    <s v="BRANDY"/>
    <x v="3"/>
    <x v="1"/>
    <n v="31"/>
    <n v="43"/>
    <n v="-0.39"/>
    <n v="190"/>
    <n v="270"/>
    <n v="-0.42"/>
    <n v="948"/>
    <n v="1211.5"/>
    <n v="-0.28000000000000003"/>
    <n v="239861.76000000001"/>
    <n v="315583.02"/>
    <n v="262444.32"/>
    <n v="334480.14"/>
    <m/>
    <n v="43814205.929999985"/>
    <n v="5.4745203047435465E-3"/>
    <x v="0"/>
    <n v="75793138.070000067"/>
    <n v="3.1646896553942853E-3"/>
    <x v="0"/>
    <n v="325145452.83999985"/>
    <n v="7.3770602634886946E-4"/>
    <x v="1"/>
    <n v="8.0715974253266177E-4"/>
    <x v="1"/>
    <x v="1"/>
    <x v="0"/>
    <m/>
  </r>
  <r>
    <s v="MS-52316"/>
    <x v="14"/>
    <x v="14"/>
    <s v="Bailment"/>
    <x v="0"/>
    <x v="0"/>
    <x v="14"/>
    <x v="0"/>
    <x v="2"/>
    <x v="1"/>
    <x v="3"/>
    <s v="MID"/>
    <s v="BRANDY / COGNAC"/>
    <s v="DOMESTIC"/>
    <x v="14"/>
    <s v="BRANDY"/>
    <x v="4"/>
    <x v="1"/>
    <n v="60"/>
    <n v="49.17"/>
    <n v="0.19"/>
    <n v="215.08"/>
    <n v="197.5"/>
    <n v="0.08"/>
    <n v="931.17"/>
    <n v="868.67"/>
    <n v="7.0000000000000007E-2"/>
    <n v="90618.9"/>
    <n v="84341.96"/>
    <n v="94532.04"/>
    <n v="88051.44"/>
    <m/>
    <n v="43814205.929999985"/>
    <n v="2.06825384773098E-3"/>
    <x v="0"/>
    <n v="34230392.709999993"/>
    <n v="2.6473228270479871E-3"/>
    <x v="0"/>
    <n v="325145452.83999985"/>
    <n v="2.7870265202383887E-4"/>
    <x v="1"/>
    <n v="2.9073769654259341E-4"/>
    <x v="1"/>
    <x v="1"/>
    <x v="0"/>
    <m/>
  </r>
  <r>
    <s v="MS-52317"/>
    <x v="15"/>
    <x v="15"/>
    <s v="Bailment"/>
    <x v="0"/>
    <x v="0"/>
    <x v="15"/>
    <x v="0"/>
    <x v="2"/>
    <x v="1"/>
    <x v="3"/>
    <s v="MID"/>
    <s v="BRANDY / COGNAC"/>
    <s v="DOMESTIC"/>
    <x v="15"/>
    <s v="BRANDY"/>
    <x v="4"/>
    <x v="1"/>
    <n v="30"/>
    <n v="44.22"/>
    <n v="-0.49"/>
    <n v="78.77"/>
    <n v="108.21"/>
    <n v="-0.37"/>
    <n v="328.85"/>
    <n v="387.08"/>
    <n v="-0.18"/>
    <n v="30840.32"/>
    <n v="36014.949999999997"/>
    <n v="31849.599999999999"/>
    <n v="37418.400000000001"/>
    <m/>
    <n v="43814205.929999985"/>
    <n v="7.038885983526031E-4"/>
    <x v="0"/>
    <n v="34230392.709999993"/>
    <n v="9.0096307866752504E-4"/>
    <x v="0"/>
    <n v="325145452.83999985"/>
    <n v="9.4850842078902296E-5"/>
    <x v="1"/>
    <n v="9.795492977622173E-5"/>
    <x v="1"/>
    <x v="1"/>
    <x v="0"/>
    <m/>
  </r>
  <r>
    <s v="MS-52318"/>
    <x v="16"/>
    <x v="16"/>
    <s v="Bailment"/>
    <x v="0"/>
    <x v="0"/>
    <x v="16"/>
    <x v="0"/>
    <x v="2"/>
    <x v="1"/>
    <x v="3"/>
    <s v="MID"/>
    <s v="BRANDY / COGNAC"/>
    <s v="DOMESTIC"/>
    <x v="16"/>
    <s v="BRANDY"/>
    <x v="4"/>
    <x v="1"/>
    <n v="94"/>
    <n v="74.67"/>
    <n v="0.21"/>
    <n v="270.49"/>
    <n v="245.02"/>
    <n v="0.09"/>
    <n v="1111.73"/>
    <n v="993.7"/>
    <n v="0.11"/>
    <n v="99747.73"/>
    <n v="89127.8"/>
    <n v="101133.73"/>
    <n v="90242.21"/>
    <m/>
    <n v="43814205.929999985"/>
    <n v="2.2766070474805025E-3"/>
    <x v="0"/>
    <n v="34230392.709999993"/>
    <n v="2.914010681824866E-3"/>
    <x v="0"/>
    <n v="325145452.83999985"/>
    <n v="3.0677879431727635E-4"/>
    <x v="1"/>
    <n v="3.1104150193903121E-4"/>
    <x v="1"/>
    <x v="1"/>
    <x v="0"/>
    <m/>
  </r>
  <r>
    <s v="MS-52596"/>
    <x v="17"/>
    <x v="17"/>
    <s v="Bailment"/>
    <x v="0"/>
    <x v="0"/>
    <x v="17"/>
    <x v="0"/>
    <x v="2"/>
    <x v="1"/>
    <x v="0"/>
    <s v="MID"/>
    <s v="BRANDY / COGNAC"/>
    <s v="DOMESTIC"/>
    <x v="17"/>
    <s v="BRANDY"/>
    <x v="5"/>
    <x v="2"/>
    <n v="136"/>
    <n v="225"/>
    <n v="-0.65"/>
    <n v="538.75"/>
    <n v="739.33"/>
    <n v="-0.37"/>
    <n v="2481.5"/>
    <n v="3145.83"/>
    <n v="-0.27"/>
    <n v="286608.28000000003"/>
    <n v="345135.02"/>
    <n v="297482.21999999997"/>
    <n v="358720.13"/>
    <m/>
    <n v="43814205.929999985"/>
    <n v="6.541446407996105E-3"/>
    <x v="0"/>
    <n v="75793138.070000067"/>
    <n v="3.7814541962268139E-3"/>
    <x v="0"/>
    <n v="325145452.83999985"/>
    <n v="8.8147712814866429E-4"/>
    <x v="1"/>
    <n v="9.1492043761223188E-4"/>
    <x v="1"/>
    <x v="1"/>
    <x v="0"/>
    <m/>
  </r>
  <r>
    <s v="MS-73762"/>
    <x v="18"/>
    <x v="18"/>
    <s v="Bailment"/>
    <x v="0"/>
    <x v="0"/>
    <x v="18"/>
    <x v="0"/>
    <x v="3"/>
    <x v="1"/>
    <x v="0"/>
    <s v="MID"/>
    <s v="BRANDY / COGNAC"/>
    <s v="DOMESTIC"/>
    <x v="18"/>
    <s v="CORDIALS"/>
    <x v="5"/>
    <x v="2"/>
    <n v="28"/>
    <n v="31"/>
    <n v="-0.11"/>
    <n v="100.08"/>
    <n v="126"/>
    <n v="-0.26"/>
    <n v="451.92"/>
    <n v="535"/>
    <n v="-0.18"/>
    <n v="52492.55"/>
    <n v="58789.2"/>
    <n v="54175.77"/>
    <n v="61025.279999999999"/>
    <m/>
    <n v="43814205.929999985"/>
    <n v="1.1980714675935249E-3"/>
    <x v="0"/>
    <n v="75793138.070000067"/>
    <n v="6.9257654896831946E-4"/>
    <x v="0"/>
    <n v="325145452.83999985"/>
    <n v="1.614432849713908E-4"/>
    <x v="1"/>
    <n v="1.6662010656092195E-4"/>
    <x v="1"/>
    <x v="1"/>
    <x v="0"/>
    <m/>
  </r>
  <r>
    <s v="MS-11345"/>
    <x v="19"/>
    <x v="19"/>
    <s v="Bailment"/>
    <x v="0"/>
    <x v="0"/>
    <x v="19"/>
    <x v="0"/>
    <x v="4"/>
    <x v="2"/>
    <x v="1"/>
    <s v="MID"/>
    <s v="CANADIAN"/>
    <s v="FOREIGN BLEND"/>
    <x v="19"/>
    <s v="WHISKEY"/>
    <x v="6"/>
    <x v="1"/>
    <n v="12"/>
    <n v="13"/>
    <n v="-0.06"/>
    <n v="46.25"/>
    <n v="64"/>
    <n v="-0.38"/>
    <n v="203.25"/>
    <n v="318.33"/>
    <n v="-0.56999999999999995"/>
    <n v="25337.67"/>
    <n v="40087.72"/>
    <n v="28121.67"/>
    <n v="43843"/>
    <m/>
    <n v="29546996.449999988"/>
    <n v="8.5753792412967948E-4"/>
    <x v="0"/>
    <n v="126094742.97999983"/>
    <n v="2.0094152540537605E-4"/>
    <x v="0"/>
    <n v="325145452.83999985"/>
    <n v="7.7927185444811865E-5"/>
    <x v="1"/>
    <n v="8.6489507247817282E-5"/>
    <x v="1"/>
    <x v="1"/>
    <x v="0"/>
    <m/>
  </r>
  <r>
    <s v="MS-11346"/>
    <x v="20"/>
    <x v="20"/>
    <s v="Bailment"/>
    <x v="0"/>
    <x v="0"/>
    <x v="20"/>
    <x v="0"/>
    <x v="4"/>
    <x v="2"/>
    <x v="1"/>
    <s v="MID"/>
    <s v="CANADIAN"/>
    <s v="FOREIGN BLEND"/>
    <x v="20"/>
    <s v="WHISKEY"/>
    <x v="6"/>
    <x v="1"/>
    <n v="23"/>
    <n v="25"/>
    <n v="-7.0000000000000007E-2"/>
    <n v="95.42"/>
    <n v="112"/>
    <n v="-0.17"/>
    <n v="448"/>
    <n v="586.41999999999996"/>
    <n v="-0.31"/>
    <n v="56729.279999999999"/>
    <n v="74760.850000000006"/>
    <n v="61985.279999999999"/>
    <n v="80553.41"/>
    <m/>
    <n v="29546996.449999988"/>
    <n v="1.9199677400712593E-3"/>
    <x v="0"/>
    <n v="126094742.97999983"/>
    <n v="4.4989409280129909E-4"/>
    <x v="0"/>
    <n v="325145452.83999985"/>
    <n v="1.7447354562241346E-4"/>
    <x v="1"/>
    <n v="1.9063861868153574E-4"/>
    <x v="1"/>
    <x v="1"/>
    <x v="0"/>
    <m/>
  </r>
  <r>
    <s v="MS-64352"/>
    <x v="21"/>
    <x v="21"/>
    <s v="Bailment"/>
    <x v="0"/>
    <x v="0"/>
    <x v="21"/>
    <x v="0"/>
    <x v="3"/>
    <x v="3"/>
    <x v="2"/>
    <s v="PREMIUM"/>
    <s v="CORDIALS"/>
    <s v="LIQUEURS &amp; SPECIALITIES"/>
    <x v="21"/>
    <s v="CORDIALS"/>
    <x v="7"/>
    <x v="1"/>
    <n v="28"/>
    <n v="39"/>
    <n v="-0.39"/>
    <n v="98"/>
    <n v="116.92"/>
    <n v="-0.19"/>
    <n v="372.33"/>
    <n v="501.5"/>
    <n v="-0.35"/>
    <n v="93737.68"/>
    <n v="124356"/>
    <n v="93737.68"/>
    <n v="124356"/>
    <m/>
    <n v="22444928.369999994"/>
    <n v="4.1763412408698198E-3"/>
    <x v="0"/>
    <n v="69119979.479999974"/>
    <n v="1.3561589674245087E-3"/>
    <x v="0"/>
    <n v="325145452.83999985"/>
    <n v="2.8829460532584221E-4"/>
    <x v="1"/>
    <n v="2.8829460532584221E-4"/>
    <x v="1"/>
    <x v="1"/>
    <x v="0"/>
    <m/>
  </r>
  <r>
    <s v="MS-67536"/>
    <x v="22"/>
    <x v="22"/>
    <s v="Bailment"/>
    <x v="0"/>
    <x v="0"/>
    <x v="22"/>
    <x v="0"/>
    <x v="3"/>
    <x v="3"/>
    <x v="1"/>
    <s v="PREMIUM"/>
    <s v="CORDIALS"/>
    <s v="COFFEE LIQUEUR"/>
    <x v="22"/>
    <s v="CORDIALS"/>
    <x v="8"/>
    <x v="1"/>
    <n v="12"/>
    <n v="19"/>
    <n v="-0.54"/>
    <n v="34.42"/>
    <n v="63.92"/>
    <n v="-0.86"/>
    <n v="131.58000000000001"/>
    <n v="190.25"/>
    <n v="-0.45"/>
    <n v="36443.32"/>
    <n v="47075.26"/>
    <n v="36443.32"/>
    <n v="47075.26"/>
    <m/>
    <n v="22444928.369999994"/>
    <n v="1.623677269057821E-3"/>
    <x v="0"/>
    <n v="126094742.97999983"/>
    <n v="2.8901537953711804E-4"/>
    <x v="0"/>
    <n v="325145452.83999985"/>
    <n v="1.1208312981677562E-4"/>
    <x v="1"/>
    <n v="1.1208312981677562E-4"/>
    <x v="1"/>
    <x v="1"/>
    <x v="0"/>
    <m/>
  </r>
  <r>
    <s v="MS-67866"/>
    <x v="23"/>
    <x v="23"/>
    <s v="Bailment"/>
    <x v="0"/>
    <x v="0"/>
    <x v="23"/>
    <x v="0"/>
    <x v="3"/>
    <x v="3"/>
    <x v="1"/>
    <s v="PREMIUM"/>
    <s v="CORDIALS"/>
    <s v="CREAM LIQUEUR"/>
    <x v="23"/>
    <s v="CORDIALS"/>
    <x v="9"/>
    <x v="1"/>
    <n v="7"/>
    <n v="3"/>
    <n v="0.56999999999999995"/>
    <n v="18"/>
    <n v="12"/>
    <n v="0.33"/>
    <n v="67"/>
    <n v="110.17"/>
    <n v="-0.64"/>
    <n v="16782.36"/>
    <n v="25102.41"/>
    <n v="17273.16"/>
    <n v="26779.17"/>
    <m/>
    <n v="22444928.369999994"/>
    <n v="7.477127894260241E-4"/>
    <x v="0"/>
    <n v="126094742.97999983"/>
    <n v="1.3309325673205812E-4"/>
    <x v="0"/>
    <n v="325145452.83999985"/>
    <n v="5.1614930651539506E-5"/>
    <x v="0"/>
    <n v="5.3124408934914165E-5"/>
    <x v="0"/>
    <x v="0"/>
    <x v="0"/>
    <m/>
  </r>
  <r>
    <s v="MS-76478"/>
    <x v="24"/>
    <x v="24"/>
    <s v="Bailment"/>
    <x v="0"/>
    <x v="0"/>
    <x v="24"/>
    <x v="0"/>
    <x v="3"/>
    <x v="3"/>
    <x v="2"/>
    <s v="PREMIUM"/>
    <s v="CORDIALS"/>
    <s v="LIQUEURS &amp; SPECIALITIES"/>
    <x v="24"/>
    <s v="CORDIALS"/>
    <x v="4"/>
    <x v="1"/>
    <n v="31"/>
    <n v="30"/>
    <n v="0.02"/>
    <n v="123.17"/>
    <n v="98"/>
    <n v="0.2"/>
    <n v="458.33"/>
    <n v="453.5"/>
    <n v="0.01"/>
    <n v="97495.2"/>
    <n v="88274.58"/>
    <n v="100855.48"/>
    <n v="91961.34"/>
    <m/>
    <n v="22444928.369999994"/>
    <n v="4.3437518887479536E-3"/>
    <x v="0"/>
    <n v="69119979.479999974"/>
    <n v="1.4105212520818305E-3"/>
    <x v="0"/>
    <n v="325145452.83999985"/>
    <n v="2.9985103327886985E-4"/>
    <x v="1"/>
    <n v="3.1018573109072435E-4"/>
    <x v="1"/>
    <x v="1"/>
    <x v="0"/>
    <m/>
  </r>
  <r>
    <s v="MS-86249"/>
    <x v="25"/>
    <x v="25"/>
    <s v="Bailment"/>
    <x v="0"/>
    <x v="0"/>
    <x v="25"/>
    <x v="0"/>
    <x v="3"/>
    <x v="3"/>
    <x v="3"/>
    <s v="VALUE"/>
    <s v="CORDIALS"/>
    <s v="LIQUEURS &amp; SPECIALITIES"/>
    <x v="25"/>
    <s v="CORDIALS"/>
    <x v="10"/>
    <x v="0"/>
    <n v="86"/>
    <n v="107.34"/>
    <n v="-0.24"/>
    <n v="360.52"/>
    <n v="388.51"/>
    <n v="-0.08"/>
    <n v="1360.4"/>
    <n v="1365.06"/>
    <n v="0"/>
    <n v="50021.4"/>
    <n v="49954.92"/>
    <n v="50021.4"/>
    <n v="49954.92"/>
    <m/>
    <n v="22444928.369999994"/>
    <n v="2.2286281860831804E-3"/>
    <x v="0"/>
    <n v="34230392.709999993"/>
    <n v="1.4613153995568055E-3"/>
    <x v="0"/>
    <n v="325145452.83999985"/>
    <n v="1.5384314792990487E-4"/>
    <x v="1"/>
    <n v="1.5384314792990487E-4"/>
    <x v="1"/>
    <x v="1"/>
    <x v="0"/>
    <m/>
  </r>
  <r>
    <s v="MS-16096"/>
    <x v="26"/>
    <x v="26"/>
    <s v="Bailment"/>
    <x v="0"/>
    <x v="0"/>
    <x v="26"/>
    <x v="0"/>
    <x v="5"/>
    <x v="4"/>
    <x v="0"/>
    <s v="PREMIUM"/>
    <s v="DOMESTIC WHISKEY"/>
    <s v="STRAIGHT"/>
    <x v="26"/>
    <s v="WHISKEY"/>
    <x v="4"/>
    <x v="1"/>
    <n v="47"/>
    <n v="61"/>
    <n v="-0.28999999999999998"/>
    <n v="252.58"/>
    <n v="259.58"/>
    <n v="-0.03"/>
    <n v="987.42"/>
    <n v="1070.67"/>
    <n v="-0.08"/>
    <n v="174675.25"/>
    <n v="187095.67999999999"/>
    <n v="186336.33"/>
    <n v="197467.58"/>
    <m/>
    <n v="52239627.039999984"/>
    <n v="3.343730801643182E-3"/>
    <x v="0"/>
    <n v="75793138.070000067"/>
    <n v="2.3046314540859313E-3"/>
    <x v="0"/>
    <n v="325145452.83999985"/>
    <n v="5.3722187554612849E-4"/>
    <x v="1"/>
    <n v="5.7308607077981755E-4"/>
    <x v="1"/>
    <x v="1"/>
    <x v="0"/>
    <m/>
  </r>
  <r>
    <s v="MS-17953"/>
    <x v="27"/>
    <x v="27"/>
    <s v="Bailment"/>
    <x v="0"/>
    <x v="0"/>
    <x v="27"/>
    <x v="0"/>
    <x v="6"/>
    <x v="4"/>
    <x v="0"/>
    <s v="MID"/>
    <s v="DOMESTIC WHISKEY"/>
    <s v="STRAIGHT"/>
    <x v="27"/>
    <s v="WHISKEY"/>
    <x v="4"/>
    <x v="1"/>
    <n v="25"/>
    <n v="51.21"/>
    <n v="-1.0900000000000001"/>
    <n v="124.93"/>
    <n v="137.6"/>
    <n v="-0.1"/>
    <n v="538.91"/>
    <n v="698.74"/>
    <n v="-0.3"/>
    <n v="87251.77"/>
    <n v="111656.16"/>
    <n v="93557.53"/>
    <n v="119545.92"/>
    <m/>
    <n v="52239627.039999984"/>
    <n v="1.6702219166532554E-3"/>
    <x v="0"/>
    <n v="75793138.070000067"/>
    <n v="1.1511829727833293E-3"/>
    <x v="0"/>
    <n v="325145452.83999985"/>
    <n v="2.6834688671760557E-4"/>
    <x v="1"/>
    <n v="2.8774054560141282E-4"/>
    <x v="1"/>
    <x v="1"/>
    <x v="0"/>
    <m/>
  </r>
  <r>
    <s v="MS-17954"/>
    <x v="28"/>
    <x v="28"/>
    <s v="Bailment"/>
    <x v="0"/>
    <x v="0"/>
    <x v="28"/>
    <x v="0"/>
    <x v="6"/>
    <x v="4"/>
    <x v="0"/>
    <s v="MID"/>
    <s v="DOMESTIC WHISKEY"/>
    <s v="STRAIGHT"/>
    <x v="28"/>
    <s v="WHISKEY"/>
    <x v="4"/>
    <x v="1"/>
    <n v="94"/>
    <n v="136"/>
    <n v="-0.45"/>
    <n v="446"/>
    <n v="499"/>
    <n v="-0.12"/>
    <n v="2190.83"/>
    <n v="2444.08"/>
    <n v="-0.12"/>
    <n v="321215.53000000003"/>
    <n v="352690.58"/>
    <n v="350769.49"/>
    <n v="380900.26"/>
    <m/>
    <n v="52239627.039999984"/>
    <n v="6.148886356980395E-3"/>
    <x v="0"/>
    <n v="75793138.070000067"/>
    <n v="4.2380555572634534E-3"/>
    <x v="0"/>
    <n v="325145452.83999985"/>
    <n v="9.8791333907433218E-4"/>
    <x v="1"/>
    <n v="1.0788079209971587E-3"/>
    <x v="1"/>
    <x v="1"/>
    <x v="0"/>
    <m/>
  </r>
  <r>
    <s v="MS-17956"/>
    <x v="29"/>
    <x v="29"/>
    <s v="Bailment"/>
    <x v="0"/>
    <x v="0"/>
    <x v="29"/>
    <x v="0"/>
    <x v="6"/>
    <x v="4"/>
    <x v="0"/>
    <s v="MID"/>
    <s v="DOMESTIC WHISKEY"/>
    <s v="STRAIGHT"/>
    <x v="29"/>
    <s v="WHISKEY"/>
    <x v="4"/>
    <x v="1"/>
    <n v="116"/>
    <n v="141"/>
    <n v="-0.21"/>
    <n v="509"/>
    <n v="657.08"/>
    <n v="-0.28999999999999998"/>
    <n v="2528.25"/>
    <n v="3182.58"/>
    <n v="-0.26"/>
    <n v="374462.67"/>
    <n v="450653.32"/>
    <n v="396530.73"/>
    <n v="479897.38"/>
    <m/>
    <n v="52239627.039999984"/>
    <n v="7.1681727305073061E-3"/>
    <x v="0"/>
    <n v="75793138.070000067"/>
    <n v="4.9405880207012733E-3"/>
    <x v="0"/>
    <n v="325145452.83999985"/>
    <n v="1.151677400773212E-3"/>
    <x v="1"/>
    <n v="1.2195487482186255E-3"/>
    <x v="1"/>
    <x v="1"/>
    <x v="0"/>
    <m/>
  </r>
  <r>
    <s v="MS-17957"/>
    <x v="30"/>
    <x v="30"/>
    <s v="Bailment"/>
    <x v="0"/>
    <x v="0"/>
    <x v="30"/>
    <x v="0"/>
    <x v="6"/>
    <x v="4"/>
    <x v="0"/>
    <s v="MID"/>
    <s v="DOMESTIC WHISKEY"/>
    <s v="STRAIGHT"/>
    <x v="30"/>
    <s v="WHISKEY"/>
    <x v="4"/>
    <x v="1"/>
    <n v="255"/>
    <n v="273.32"/>
    <n v="-7.0000000000000007E-2"/>
    <n v="691.5"/>
    <n v="686.3"/>
    <n v="0.01"/>
    <n v="2562.04"/>
    <n v="3070.59"/>
    <n v="-0.2"/>
    <n v="332656.33"/>
    <n v="378067.58"/>
    <n v="344839.91"/>
    <n v="389363.48"/>
    <m/>
    <n v="52239627.039999984"/>
    <n v="6.3678925147242042E-3"/>
    <x v="0"/>
    <n v="75793138.070000067"/>
    <n v="4.3890032590123062E-3"/>
    <x v="0"/>
    <n v="325145452.83999985"/>
    <n v="1.0231000528975447E-3"/>
    <x v="1"/>
    <n v="1.0605712212426097E-3"/>
    <x v="1"/>
    <x v="1"/>
    <x v="0"/>
    <m/>
  </r>
  <r>
    <s v="MS-17958"/>
    <x v="31"/>
    <x v="31"/>
    <s v="Bailment"/>
    <x v="0"/>
    <x v="0"/>
    <x v="31"/>
    <x v="0"/>
    <x v="6"/>
    <x v="4"/>
    <x v="0"/>
    <s v="MID"/>
    <s v="DOMESTIC WHISKEY"/>
    <s v="STRAIGHT"/>
    <x v="31"/>
    <s v="WHISKEY"/>
    <x v="4"/>
    <x v="1"/>
    <n v="458"/>
    <n v="517.63"/>
    <n v="-0.13"/>
    <n v="2364.5500000000002"/>
    <n v="2500.44"/>
    <n v="-0.06"/>
    <n v="10767.73"/>
    <n v="11074.74"/>
    <n v="-0.03"/>
    <n v="1206503.3999999999"/>
    <n v="1224595.79"/>
    <n v="1277501.25"/>
    <n v="1309568.72"/>
    <m/>
    <n v="52239627.039999984"/>
    <n v="2.3095559221281918E-2"/>
    <x v="0"/>
    <n v="75793138.070000067"/>
    <n v="1.5918372437432434E-2"/>
    <x v="0"/>
    <n v="325145452.83999985"/>
    <n v="3.7106574594900012E-3"/>
    <x v="1"/>
    <n v="3.9290146574143935E-3"/>
    <x v="1"/>
    <x v="1"/>
    <x v="0"/>
    <m/>
  </r>
  <r>
    <s v="MS-18116"/>
    <x v="32"/>
    <x v="32"/>
    <s v="Bailment"/>
    <x v="0"/>
    <x v="0"/>
    <x v="32"/>
    <x v="0"/>
    <x v="6"/>
    <x v="4"/>
    <x v="0"/>
    <s v="MID"/>
    <s v="DOMESTIC WHISKEY"/>
    <s v="STRAIGHT"/>
    <x v="32"/>
    <s v="WHISKEY"/>
    <x v="4"/>
    <x v="1"/>
    <n v="35"/>
    <n v="42.08"/>
    <n v="-0.21"/>
    <n v="189.17"/>
    <n v="224.08"/>
    <n v="-0.18"/>
    <n v="758"/>
    <n v="925.5"/>
    <n v="-0.22"/>
    <n v="109847.88"/>
    <n v="129994.38"/>
    <n v="118884.72"/>
    <n v="140036.85999999999"/>
    <m/>
    <n v="52239627.039999984"/>
    <n v="2.1027692237521006E-3"/>
    <x v="0"/>
    <n v="75793138.070000067"/>
    <n v="1.4493116764547748E-3"/>
    <x v="0"/>
    <n v="325145452.83999985"/>
    <n v="3.3784227655816188E-4"/>
    <x v="1"/>
    <n v="3.6563549931759845E-4"/>
    <x v="1"/>
    <x v="1"/>
    <x v="0"/>
    <m/>
  </r>
  <r>
    <s v="MS-19473"/>
    <x v="33"/>
    <x v="33"/>
    <s v="Bailment"/>
    <x v="0"/>
    <x v="0"/>
    <x v="33"/>
    <x v="0"/>
    <x v="6"/>
    <x v="4"/>
    <x v="2"/>
    <s v="SUPER"/>
    <s v="DOMESTIC WHISKEY"/>
    <s v="STRAIGHT"/>
    <x v="33"/>
    <s v="WHISKEY"/>
    <x v="11"/>
    <x v="1"/>
    <n v="166"/>
    <n v="5.86"/>
    <n v="0.96"/>
    <n v="191.97"/>
    <n v="36.79"/>
    <n v="0.81"/>
    <n v="334.83"/>
    <n v="154.61000000000001"/>
    <n v="0.54"/>
    <n v="86198.399999999994"/>
    <n v="49248"/>
    <n v="107614.08"/>
    <n v="49248"/>
    <m/>
    <n v="52239627.039999984"/>
    <n v="1.6500577221578881E-3"/>
    <x v="0"/>
    <n v="69119979.479999974"/>
    <n v="1.2470837035613081E-3"/>
    <x v="0"/>
    <n v="325145452.83999985"/>
    <n v="2.6510719816960561E-4"/>
    <x v="1"/>
    <n v="3.3097212050803488E-4"/>
    <x v="1"/>
    <x v="1"/>
    <x v="0"/>
    <m/>
  </r>
  <r>
    <s v="MS-19475"/>
    <x v="34"/>
    <x v="34"/>
    <s v="Bailment"/>
    <x v="0"/>
    <x v="0"/>
    <x v="34"/>
    <x v="0"/>
    <x v="6"/>
    <x v="4"/>
    <x v="2"/>
    <s v="SUPER"/>
    <s v="DOMESTIC WHISKEY"/>
    <s v="STRAIGHT"/>
    <x v="34"/>
    <s v="WHISKEY"/>
    <x v="11"/>
    <x v="1"/>
    <n v="111"/>
    <n v="97"/>
    <n v="0.12"/>
    <n v="229.92"/>
    <n v="209"/>
    <n v="0.09"/>
    <n v="825.5"/>
    <n v="884.5"/>
    <n v="-7.0000000000000007E-2"/>
    <n v="235611.48"/>
    <n v="248529"/>
    <n v="247451.88"/>
    <n v="260918.52"/>
    <m/>
    <n v="52239627.039999984"/>
    <n v="4.5102060131400222E-3"/>
    <x v="0"/>
    <n v="69119979.479999974"/>
    <n v="3.4087319147450665E-3"/>
    <x v="0"/>
    <n v="325145452.83999985"/>
    <n v="7.2463409204108281E-4"/>
    <x v="1"/>
    <n v="7.6104979429550282E-4"/>
    <x v="1"/>
    <x v="1"/>
    <x v="0"/>
    <m/>
  </r>
  <r>
    <s v="MS-19485"/>
    <x v="35"/>
    <x v="24"/>
    <s v="Bailment"/>
    <x v="0"/>
    <x v="0"/>
    <x v="35"/>
    <x v="0"/>
    <x v="6"/>
    <x v="4"/>
    <x v="2"/>
    <s v="SUPER"/>
    <s v="DOMESTIC WHISKEY"/>
    <s v="STRAIGHT"/>
    <x v="35"/>
    <s v="CORDIALS"/>
    <x v="11"/>
    <x v="1"/>
    <n v="15"/>
    <n v="16.5"/>
    <n v="-0.1"/>
    <n v="29"/>
    <n v="30.5"/>
    <n v="-0.05"/>
    <n v="121"/>
    <n v="132"/>
    <n v="-0.09"/>
    <n v="45881.88"/>
    <n v="49916.88"/>
    <n v="47683.68"/>
    <n v="51873.120000000003"/>
    <m/>
    <n v="52239627.039999984"/>
    <n v="8.7829646955304931E-4"/>
    <x v="0"/>
    <n v="69119979.479999974"/>
    <n v="6.6380054428800907E-4"/>
    <x v="0"/>
    <n v="325145452.83999985"/>
    <n v="1.4111186116626368E-4"/>
    <x v="1"/>
    <n v="1.46653381074545E-4"/>
    <x v="1"/>
    <x v="1"/>
    <x v="0"/>
    <m/>
  </r>
  <r>
    <s v="MS-21206"/>
    <x v="36"/>
    <x v="35"/>
    <s v="Bailment"/>
    <x v="0"/>
    <x v="0"/>
    <x v="36"/>
    <x v="0"/>
    <x v="6"/>
    <x v="4"/>
    <x v="0"/>
    <s v="PREMIUM"/>
    <s v="DOMESTIC WHISKEY"/>
    <s v="STRAIGHT"/>
    <x v="36"/>
    <s v="WHISKEY"/>
    <x v="10"/>
    <x v="0"/>
    <m/>
    <n v="18"/>
    <m/>
    <n v="1"/>
    <n v="89.92"/>
    <n v="-88.92"/>
    <n v="235.17"/>
    <n v="381.25"/>
    <n v="-0.62"/>
    <n v="39056.480000000003"/>
    <n v="63409.2"/>
    <n v="39056.480000000003"/>
    <n v="63409.2"/>
    <m/>
    <n v="52239627.039999984"/>
    <n v="7.4764086600569298E-4"/>
    <x v="0"/>
    <n v="75793138.070000067"/>
    <n v="5.1530364086427869E-4"/>
    <x v="0"/>
    <n v="325145452.83999985"/>
    <n v="1.2012002523442708E-4"/>
    <x v="1"/>
    <n v="1.2012002523442708E-4"/>
    <x v="1"/>
    <x v="1"/>
    <x v="0"/>
    <m/>
  </r>
  <r>
    <s v="MS-24176"/>
    <x v="37"/>
    <x v="36"/>
    <s v="Bailment"/>
    <x v="0"/>
    <x v="0"/>
    <x v="37"/>
    <x v="0"/>
    <x v="7"/>
    <x v="4"/>
    <x v="3"/>
    <s v="VALUE"/>
    <s v="DOMESTIC WHISKEY"/>
    <s v="BLEND"/>
    <x v="37"/>
    <s v="WHISKEY"/>
    <x v="4"/>
    <x v="1"/>
    <n v="174"/>
    <n v="188"/>
    <n v="-0.08"/>
    <n v="550.25"/>
    <n v="667.58"/>
    <n v="-0.21"/>
    <n v="2261.25"/>
    <n v="2569.17"/>
    <n v="-0.14000000000000001"/>
    <n v="156568.95000000001"/>
    <n v="177485.66"/>
    <n v="156568.95000000001"/>
    <n v="177485.66"/>
    <m/>
    <n v="52239627.039999984"/>
    <n v="2.9971299350991703E-3"/>
    <x v="0"/>
    <n v="34230392.709999993"/>
    <n v="4.5739746933800233E-3"/>
    <x v="0"/>
    <n v="325145452.83999985"/>
    <n v="4.8153510569635955E-4"/>
    <x v="1"/>
    <n v="4.8153510569635955E-4"/>
    <x v="1"/>
    <x v="1"/>
    <x v="0"/>
    <m/>
  </r>
  <r>
    <s v="MS-73702"/>
    <x v="38"/>
    <x v="37"/>
    <s v="Bailment"/>
    <x v="0"/>
    <x v="0"/>
    <x v="38"/>
    <x v="0"/>
    <x v="8"/>
    <x v="4"/>
    <x v="0"/>
    <s v="MID"/>
    <s v="DOMESTIC WHISKEY"/>
    <s v="FLAVORED"/>
    <x v="38"/>
    <s v="CORDIALS"/>
    <x v="4"/>
    <x v="1"/>
    <n v="42"/>
    <n v="53"/>
    <n v="-0.26"/>
    <n v="170.83"/>
    <n v="213.92"/>
    <n v="-0.25"/>
    <n v="811.83"/>
    <n v="1112.75"/>
    <n v="-0.37"/>
    <n v="119074.42"/>
    <n v="157403.95000000001"/>
    <n v="127327.94"/>
    <n v="167770.99"/>
    <m/>
    <n v="52239627.039999984"/>
    <n v="2.2793887848553069E-3"/>
    <x v="0"/>
    <n v="75793138.070000067"/>
    <n v="1.5710448601564267E-3"/>
    <x v="0"/>
    <n v="325145452.83999985"/>
    <n v="3.6621893051229316E-4"/>
    <x v="1"/>
    <n v="3.916030160897146E-4"/>
    <x v="1"/>
    <x v="1"/>
    <x v="0"/>
    <m/>
  </r>
  <r>
    <s v="MS-73715"/>
    <x v="39"/>
    <x v="38"/>
    <s v="Bailment"/>
    <x v="0"/>
    <x v="0"/>
    <x v="39"/>
    <x v="0"/>
    <x v="8"/>
    <x v="4"/>
    <x v="0"/>
    <s v="MID"/>
    <s v="DOMESTIC WHISKEY"/>
    <s v="FLAVORED"/>
    <x v="39"/>
    <s v="CORDIALS"/>
    <x v="4"/>
    <x v="1"/>
    <n v="18"/>
    <n v="9"/>
    <n v="0.5"/>
    <n v="65"/>
    <n v="49"/>
    <n v="0.25"/>
    <n v="234.58"/>
    <n v="247.83"/>
    <n v="-0.06"/>
    <n v="34188.07"/>
    <n v="34688.43"/>
    <n v="36792.050000000003"/>
    <n v="37364.43"/>
    <m/>
    <n v="52239627.039999984"/>
    <n v="6.5444705364803095E-4"/>
    <x v="0"/>
    <n v="75793138.070000067"/>
    <n v="4.5107078121537882E-4"/>
    <x v="0"/>
    <n v="325145452.83999985"/>
    <n v="1.0514700329155006E-4"/>
    <x v="1"/>
    <n v="1.131556651911873E-4"/>
    <x v="1"/>
    <x v="1"/>
    <x v="0"/>
    <m/>
  </r>
  <r>
    <s v="MS-31294"/>
    <x v="40"/>
    <x v="39"/>
    <s v="Bailment"/>
    <x v="0"/>
    <x v="0"/>
    <x v="40"/>
    <x v="0"/>
    <x v="9"/>
    <x v="5"/>
    <x v="3"/>
    <s v="VALUE"/>
    <s v="GIN"/>
    <s v="CLASSIC"/>
    <x v="40"/>
    <s v="GIN"/>
    <x v="6"/>
    <x v="3"/>
    <n v="132"/>
    <n v="97.17"/>
    <n v="0.27"/>
    <n v="446.54"/>
    <n v="273.17"/>
    <n v="0.39"/>
    <n v="1431.13"/>
    <n v="1020.13"/>
    <n v="0.28999999999999998"/>
    <n v="73502.58"/>
    <n v="51862.26"/>
    <n v="73502.58"/>
    <n v="51862.26"/>
    <m/>
    <n v="10875997.040000001"/>
    <n v="6.7582383233160568E-3"/>
    <x v="0"/>
    <n v="34230392.709999993"/>
    <n v="2.1472900011026493E-3"/>
    <x v="0"/>
    <n v="325145452.83999985"/>
    <n v="2.2606061182153372E-4"/>
    <x v="1"/>
    <n v="2.2606061182153372E-4"/>
    <x v="1"/>
    <x v="1"/>
    <x v="0"/>
    <m/>
  </r>
  <r>
    <s v="MS-31472"/>
    <x v="41"/>
    <x v="40"/>
    <s v="Bailment"/>
    <x v="0"/>
    <x v="0"/>
    <x v="41"/>
    <x v="0"/>
    <x v="9"/>
    <x v="5"/>
    <x v="0"/>
    <s v="MID"/>
    <s v="GIN"/>
    <s v="CLASSIC"/>
    <x v="41"/>
    <s v="GIN"/>
    <x v="5"/>
    <x v="2"/>
    <n v="33"/>
    <n v="46.93"/>
    <n v="-0.44"/>
    <n v="117.84"/>
    <n v="151.44"/>
    <n v="-0.28999999999999998"/>
    <n v="505.66"/>
    <n v="645.22"/>
    <n v="-0.28000000000000003"/>
    <n v="64863.15"/>
    <n v="79463.520000000004"/>
    <n v="64863.15"/>
    <n v="79463.520000000004"/>
    <m/>
    <n v="10875997.040000001"/>
    <n v="5.9638808066464861E-3"/>
    <x v="0"/>
    <n v="75793138.070000067"/>
    <n v="8.5579185202880131E-4"/>
    <x v="0"/>
    <n v="325145452.83999985"/>
    <n v="1.9948964204619639E-4"/>
    <x v="1"/>
    <n v="1.9948964204619639E-4"/>
    <x v="1"/>
    <x v="1"/>
    <x v="0"/>
    <m/>
  </r>
  <r>
    <s v="MS-33286"/>
    <x v="42"/>
    <x v="41"/>
    <s v="Bailment"/>
    <x v="0"/>
    <x v="0"/>
    <x v="42"/>
    <x v="0"/>
    <x v="9"/>
    <x v="5"/>
    <x v="0"/>
    <s v="MID"/>
    <s v="GIN"/>
    <s v="FLAVORED"/>
    <x v="42"/>
    <s v="CORDIALS"/>
    <x v="8"/>
    <x v="1"/>
    <n v="18"/>
    <n v="16"/>
    <n v="0.11"/>
    <n v="93"/>
    <n v="30"/>
    <n v="0.68"/>
    <n v="384"/>
    <n v="386.92"/>
    <n v="-0.01"/>
    <n v="41685.839999999997"/>
    <n v="41566.33"/>
    <n v="42531.839999999997"/>
    <n v="41566.33"/>
    <m/>
    <n v="10875997.040000001"/>
    <n v="3.8328292888170916E-3"/>
    <x v="0"/>
    <n v="75793138.070000067"/>
    <n v="5.4999490800209793E-4"/>
    <x v="0"/>
    <n v="325145452.83999985"/>
    <n v="1.2820674450739772E-4"/>
    <x v="1"/>
    <n v="1.3080865695184549E-4"/>
    <x v="1"/>
    <x v="1"/>
    <x v="0"/>
    <m/>
  </r>
  <r>
    <s v="MS-42162"/>
    <x v="43"/>
    <x v="42"/>
    <s v="Bailment"/>
    <x v="0"/>
    <x v="0"/>
    <x v="43"/>
    <x v="0"/>
    <x v="0"/>
    <x v="0"/>
    <x v="0"/>
    <s v="PREMIUM"/>
    <s v="RUM"/>
    <s v="FLAVORED"/>
    <x v="43"/>
    <s v="RUM"/>
    <x v="12"/>
    <x v="0"/>
    <n v="10"/>
    <n v="3"/>
    <n v="0.7"/>
    <n v="28"/>
    <n v="28"/>
    <n v="0"/>
    <n v="128.75"/>
    <n v="159"/>
    <n v="-0.23"/>
    <n v="21347.4"/>
    <n v="27292.560000000001"/>
    <n v="23329.5"/>
    <n v="28858.32"/>
    <m/>
    <n v="12844114.079999994"/>
    <n v="1.6620375579846928E-3"/>
    <x v="0"/>
    <n v="75793138.070000067"/>
    <n v="2.8165346551932234E-4"/>
    <x v="0"/>
    <n v="325145452.83999985"/>
    <n v="6.5654924014898645E-5"/>
    <x v="1"/>
    <n v="7.1750964979603042E-5"/>
    <x v="1"/>
    <x v="1"/>
    <x v="0"/>
    <m/>
  </r>
  <r>
    <s v="MS-42204"/>
    <x v="44"/>
    <x v="43"/>
    <s v="Bailment"/>
    <x v="0"/>
    <x v="0"/>
    <x v="44"/>
    <x v="0"/>
    <x v="0"/>
    <x v="0"/>
    <x v="1"/>
    <s v="PREMIUM"/>
    <s v="RUM"/>
    <s v="FLAVORED"/>
    <x v="44"/>
    <s v="RUM"/>
    <x v="12"/>
    <x v="0"/>
    <n v="11"/>
    <n v="10"/>
    <n v="0.09"/>
    <n v="50"/>
    <n v="35"/>
    <n v="0.3"/>
    <n v="145.5"/>
    <n v="158.58000000000001"/>
    <n v="-0.09"/>
    <n v="24346.9"/>
    <n v="26841.599999999999"/>
    <n v="26364.6"/>
    <n v="28787.5"/>
    <m/>
    <n v="12844114.079999994"/>
    <n v="1.8955686510065638E-3"/>
    <x v="0"/>
    <n v="126094742.97999983"/>
    <n v="1.9308417959868255E-4"/>
    <x v="0"/>
    <n v="325145452.83999985"/>
    <n v="7.4880026115514578E-5"/>
    <x v="1"/>
    <n v="8.1085556540056242E-5"/>
    <x v="1"/>
    <x v="1"/>
    <x v="0"/>
    <m/>
  </r>
  <r>
    <s v="MS-42240"/>
    <x v="45"/>
    <x v="44"/>
    <s v="Bailment"/>
    <x v="0"/>
    <x v="0"/>
    <x v="45"/>
    <x v="0"/>
    <x v="0"/>
    <x v="0"/>
    <x v="1"/>
    <s v="PREMIUM"/>
    <s v="RUM"/>
    <s v="LIGHT"/>
    <x v="45"/>
    <s v="RUM"/>
    <x v="12"/>
    <x v="0"/>
    <n v="10"/>
    <n v="11"/>
    <n v="-0.06"/>
    <n v="48.33"/>
    <n v="58"/>
    <n v="-0.2"/>
    <n v="157.5"/>
    <n v="231"/>
    <n v="-0.47"/>
    <n v="26227.8"/>
    <n v="38621.040000000001"/>
    <n v="28539"/>
    <n v="41982.48"/>
    <m/>
    <n v="12844114.079999994"/>
    <n v="2.0420092687311298E-3"/>
    <x v="0"/>
    <n v="126094742.97999983"/>
    <n v="2.0800074118998007E-4"/>
    <x v="0"/>
    <n v="325145452.83999985"/>
    <n v="8.0664821761805114E-5"/>
    <x v="1"/>
    <n v="8.7773025120679437E-5"/>
    <x v="1"/>
    <x v="1"/>
    <x v="0"/>
    <m/>
  </r>
  <r>
    <s v="MS-42676"/>
    <x v="46"/>
    <x v="45"/>
    <s v="Bailment"/>
    <x v="0"/>
    <x v="0"/>
    <x v="46"/>
    <x v="0"/>
    <x v="0"/>
    <x v="0"/>
    <x v="0"/>
    <s v="MID"/>
    <s v="RUM"/>
    <s v="FLAVORED"/>
    <x v="46"/>
    <s v="RUM"/>
    <x v="8"/>
    <x v="1"/>
    <n v="27"/>
    <n v="33"/>
    <n v="-0.22"/>
    <n v="57.42"/>
    <n v="127"/>
    <n v="-1.21"/>
    <n v="421.42"/>
    <n v="445.67"/>
    <n v="-0.06"/>
    <n v="60681.49"/>
    <n v="68539.58"/>
    <n v="70039.45"/>
    <n v="72780.02"/>
    <m/>
    <n v="12844114.079999994"/>
    <n v="4.7244589717938745E-3"/>
    <x v="0"/>
    <n v="75793138.070000067"/>
    <n v="8.0061983901440464E-4"/>
    <x v="0"/>
    <n v="325145452.83999985"/>
    <n v="1.8662875174779278E-4"/>
    <x v="1"/>
    <n v="2.1540959403933463E-4"/>
    <x v="1"/>
    <x v="1"/>
    <x v="0"/>
    <m/>
  </r>
  <r>
    <s v="MS-42687"/>
    <x v="47"/>
    <x v="46"/>
    <s v="Bailment"/>
    <x v="0"/>
    <x v="0"/>
    <x v="47"/>
    <x v="0"/>
    <x v="0"/>
    <x v="0"/>
    <x v="0"/>
    <s v="MID"/>
    <s v="RUM"/>
    <s v="FLAVORED"/>
    <x v="47"/>
    <s v="RUM"/>
    <x v="8"/>
    <x v="1"/>
    <n v="35"/>
    <n v="45"/>
    <n v="-0.28999999999999998"/>
    <n v="89"/>
    <n v="188.33"/>
    <n v="-1.1200000000000001"/>
    <n v="553.08000000000004"/>
    <n v="617.5"/>
    <n v="-0.12"/>
    <n v="86658.45"/>
    <n v="96345.78"/>
    <n v="91922.45"/>
    <n v="101058.3"/>
    <m/>
    <n v="12844114.079999994"/>
    <n v="6.7469386724724606E-3"/>
    <x v="0"/>
    <n v="75793138.070000067"/>
    <n v="1.1433548234929273E-3"/>
    <x v="0"/>
    <n v="325145452.83999985"/>
    <n v="2.6652210339427252E-4"/>
    <x v="1"/>
    <n v="2.8271178082639193E-4"/>
    <x v="1"/>
    <x v="1"/>
    <x v="0"/>
    <m/>
  </r>
  <r>
    <s v="MS-42699"/>
    <x v="48"/>
    <x v="47"/>
    <s v="Bailment"/>
    <x v="0"/>
    <x v="0"/>
    <x v="48"/>
    <x v="0"/>
    <x v="0"/>
    <x v="0"/>
    <x v="0"/>
    <s v="MID"/>
    <s v="RUM"/>
    <s v="FLAVORED"/>
    <x v="48"/>
    <s v="RUM"/>
    <x v="8"/>
    <x v="1"/>
    <n v="18"/>
    <n v="32.75"/>
    <n v="-0.82"/>
    <n v="57.17"/>
    <n v="192.17"/>
    <n v="-2.36"/>
    <n v="334.25"/>
    <n v="511.5"/>
    <n v="-0.53"/>
    <n v="50975.31"/>
    <n v="79245.84"/>
    <n v="55552.35"/>
    <n v="83893.62"/>
    <m/>
    <n v="12844114.079999994"/>
    <n v="3.9687680818232046E-3"/>
    <x v="0"/>
    <n v="75793138.070000067"/>
    <n v="6.7255837794868534E-4"/>
    <x v="0"/>
    <n v="325145452.83999985"/>
    <n v="1.5677694261061781E-4"/>
    <x v="1"/>
    <n v="1.7085384253347268E-4"/>
    <x v="1"/>
    <x v="1"/>
    <x v="0"/>
    <m/>
  </r>
  <r>
    <s v="MS-42703"/>
    <x v="49"/>
    <x v="48"/>
    <s v="Bailment"/>
    <x v="0"/>
    <x v="0"/>
    <x v="49"/>
    <x v="0"/>
    <x v="0"/>
    <x v="0"/>
    <x v="0"/>
    <s v="MID"/>
    <s v="RUM"/>
    <s v="FLAVORED"/>
    <x v="49"/>
    <s v="RUM"/>
    <x v="8"/>
    <x v="1"/>
    <n v="90"/>
    <n v="110"/>
    <n v="-0.22"/>
    <n v="255"/>
    <n v="496.08"/>
    <n v="-0.95"/>
    <n v="1203"/>
    <n v="1284.92"/>
    <n v="-7.0000000000000007E-2"/>
    <n v="179716.32"/>
    <n v="198915.65"/>
    <n v="199938.6"/>
    <n v="210711.08"/>
    <m/>
    <n v="12844114.079999994"/>
    <n v="1.3992114900306156E-2"/>
    <x v="0"/>
    <n v="75793138.070000067"/>
    <n v="2.3711423563703075E-3"/>
    <x v="0"/>
    <n v="325145452.83999985"/>
    <n v="5.5272592136921639E-4"/>
    <x v="1"/>
    <n v="6.1492048636579695E-4"/>
    <x v="1"/>
    <x v="1"/>
    <x v="0"/>
    <m/>
  </r>
  <r>
    <s v="MS-42715"/>
    <x v="50"/>
    <x v="49"/>
    <s v="Bailment"/>
    <x v="0"/>
    <x v="0"/>
    <x v="50"/>
    <x v="0"/>
    <x v="0"/>
    <x v="0"/>
    <x v="0"/>
    <s v="MID"/>
    <s v="RUM"/>
    <s v="FLAVORED"/>
    <x v="50"/>
    <s v="RUM"/>
    <x v="8"/>
    <x v="1"/>
    <n v="70"/>
    <n v="66"/>
    <n v="0.06"/>
    <n v="184.75"/>
    <n v="276.17"/>
    <n v="-0.49"/>
    <n v="1241.92"/>
    <n v="1052.83"/>
    <n v="0.15"/>
    <n v="174216.35"/>
    <n v="162830.15"/>
    <n v="206406.55"/>
    <n v="171978.89"/>
    <m/>
    <n v="12844114.079999994"/>
    <n v="1.3563905530181969E-2"/>
    <x v="0"/>
    <n v="75793138.070000067"/>
    <n v="2.298576816269297E-3"/>
    <x v="0"/>
    <n v="325145452.83999985"/>
    <n v="5.3581050720007996E-4"/>
    <x v="1"/>
    <n v="6.34812968156655E-4"/>
    <x v="1"/>
    <x v="1"/>
    <x v="0"/>
    <m/>
  </r>
  <r>
    <s v="MS-42716"/>
    <x v="51"/>
    <x v="50"/>
    <s v="Bailment"/>
    <x v="0"/>
    <x v="0"/>
    <x v="51"/>
    <x v="0"/>
    <x v="0"/>
    <x v="0"/>
    <x v="0"/>
    <s v="MID"/>
    <s v="RUM"/>
    <s v="FLAVORED"/>
    <x v="51"/>
    <s v="RUM"/>
    <x v="8"/>
    <x v="1"/>
    <n v="320"/>
    <n v="307.92"/>
    <n v="0.04"/>
    <n v="826.17"/>
    <n v="1741.92"/>
    <n v="-1.1100000000000001"/>
    <n v="4126"/>
    <n v="5136.83"/>
    <n v="-0.24"/>
    <n v="620136.6"/>
    <n v="783430.52"/>
    <n v="685741.2"/>
    <n v="840779.24"/>
    <m/>
    <n v="12844114.079999994"/>
    <n v="4.8281772969117093E-2"/>
    <x v="1"/>
    <n v="75793138.070000067"/>
    <n v="8.1819623225952466E-3"/>
    <x v="0"/>
    <n v="325145452.83999985"/>
    <n v="1.9072590269474312E-3"/>
    <x v="1"/>
    <n v="2.1090290330384688E-3"/>
    <x v="2"/>
    <x v="2"/>
    <x v="0"/>
    <m/>
  </r>
  <r>
    <s v="MS-80022"/>
    <x v="52"/>
    <x v="51"/>
    <s v="Bailment"/>
    <x v="0"/>
    <x v="0"/>
    <x v="52"/>
    <x v="0"/>
    <x v="0"/>
    <x v="0"/>
    <x v="1"/>
    <s v="PREMIUM"/>
    <s v="RUM"/>
    <s v="FLAVORED"/>
    <x v="52"/>
    <s v="CORDIALS"/>
    <x v="12"/>
    <x v="0"/>
    <n v="7"/>
    <n v="7"/>
    <n v="0"/>
    <n v="33.75"/>
    <n v="18"/>
    <n v="0.47"/>
    <n v="111.75"/>
    <n v="129.66999999999999"/>
    <n v="-0.16"/>
    <n v="19291.14"/>
    <n v="23065.68"/>
    <n v="21241.439999999999"/>
    <n v="24750"/>
    <m/>
    <n v="12844114.079999994"/>
    <n v="1.5019439939449688E-3"/>
    <x v="0"/>
    <n v="126094742.97999983"/>
    <n v="1.5298924875131243E-4"/>
    <x v="0"/>
    <n v="325145452.83999985"/>
    <n v="5.933080051251074E-5"/>
    <x v="1"/>
    <n v="6.5329039094551487E-5"/>
    <x v="1"/>
    <x v="1"/>
    <x v="0"/>
    <m/>
  </r>
  <r>
    <s v="MS-80024"/>
    <x v="53"/>
    <x v="52"/>
    <s v="Bailment"/>
    <x v="0"/>
    <x v="0"/>
    <x v="53"/>
    <x v="0"/>
    <x v="0"/>
    <x v="0"/>
    <x v="1"/>
    <s v="PREMIUM"/>
    <s v="RUM"/>
    <s v="FLAVORED"/>
    <x v="53"/>
    <s v="CORDIALS"/>
    <x v="12"/>
    <x v="0"/>
    <n v="16"/>
    <n v="20"/>
    <n v="-0.23"/>
    <n v="69.42"/>
    <n v="95.08"/>
    <n v="-0.37"/>
    <n v="291.42"/>
    <n v="374.25"/>
    <n v="-0.28000000000000003"/>
    <n v="50503.08"/>
    <n v="65824.13"/>
    <n v="55392.480000000003"/>
    <n v="71367.149999999994"/>
    <m/>
    <n v="12844114.079999994"/>
    <n v="3.9320018247611223E-3"/>
    <x v="0"/>
    <n v="126094742.97999983"/>
    <n v="4.0051693517477102E-4"/>
    <x v="0"/>
    <n v="325145452.83999985"/>
    <n v="1.5532457722806277E-4"/>
    <x v="1"/>
    <n v="1.7036215489459104E-4"/>
    <x v="1"/>
    <x v="1"/>
    <x v="0"/>
    <m/>
  </r>
  <r>
    <s v="MS-27016"/>
    <x v="54"/>
    <x v="53"/>
    <s v="Bailment"/>
    <x v="0"/>
    <x v="0"/>
    <x v="54"/>
    <x v="0"/>
    <x v="10"/>
    <x v="6"/>
    <x v="4"/>
    <s v="SUPER"/>
    <s v="DOMESTIC WHISKEY"/>
    <s v="STRAIGHT"/>
    <x v="54"/>
    <s v="WHISKEY"/>
    <x v="4"/>
    <x v="1"/>
    <n v="14"/>
    <n v="23"/>
    <n v="-0.64"/>
    <n v="30"/>
    <n v="47"/>
    <n v="-0.56999999999999995"/>
    <n v="128.08000000000001"/>
    <n v="152.33000000000001"/>
    <n v="-0.19"/>
    <n v="32265.13"/>
    <n v="37945.54"/>
    <n v="32443.33"/>
    <n v="37945.54"/>
    <m/>
    <n v="1024946.76"/>
    <n v="3.1479810717192767E-2"/>
    <x v="1"/>
    <n v="1024946.76"/>
    <n v="3.1479810717192767E-2"/>
    <x v="1"/>
    <n v="325145452.83999985"/>
    <n v="9.923291166515953E-5"/>
    <x v="1"/>
    <n v="9.9780974073670881E-5"/>
    <x v="3"/>
    <x v="3"/>
    <x v="0"/>
    <m/>
  </r>
  <r>
    <s v="MS-4367"/>
    <x v="55"/>
    <x v="54"/>
    <s v="Bailment"/>
    <x v="0"/>
    <x v="0"/>
    <x v="55"/>
    <x v="0"/>
    <x v="11"/>
    <x v="7"/>
    <x v="2"/>
    <s v="ULTRA"/>
    <s v="SCOTCH"/>
    <s v="SINGLE MALT"/>
    <x v="55"/>
    <s v="WHISKEY"/>
    <x v="13"/>
    <x v="0"/>
    <n v="5"/>
    <n v="8.5"/>
    <n v="-0.85"/>
    <n v="16.579999999999998"/>
    <n v="22"/>
    <n v="-0.33"/>
    <n v="106.58"/>
    <n v="126.25"/>
    <n v="-0.18"/>
    <n v="106446.19"/>
    <n v="119243.94"/>
    <n v="108216.19"/>
    <n v="119243.94"/>
    <m/>
    <n v="5892527.0199999977"/>
    <n v="1.8064607873448504E-2"/>
    <x v="0"/>
    <n v="69119979.479999974"/>
    <n v="1.5400205671473103E-3"/>
    <x v="0"/>
    <n v="325145452.83999985"/>
    <n v="3.2738022036058086E-4"/>
    <x v="1"/>
    <n v="3.328239378861985E-4"/>
    <x v="1"/>
    <x v="1"/>
    <x v="0"/>
    <m/>
  </r>
  <r>
    <s v="MS-4616"/>
    <x v="56"/>
    <x v="55"/>
    <s v="Bailment"/>
    <x v="0"/>
    <x v="0"/>
    <x v="56"/>
    <x v="0"/>
    <x v="11"/>
    <x v="7"/>
    <x v="2"/>
    <s v="ULTRA"/>
    <s v="SCOTCH"/>
    <s v="BLEND"/>
    <x v="56"/>
    <s v="WHISKEY"/>
    <x v="14"/>
    <x v="1"/>
    <n v="9"/>
    <n v="7"/>
    <n v="0.23"/>
    <n v="23.58"/>
    <n v="76"/>
    <n v="-2.2200000000000002"/>
    <n v="117.67"/>
    <n v="118.5"/>
    <n v="-0.01"/>
    <n v="87713.44"/>
    <n v="88332"/>
    <n v="87713.44"/>
    <n v="88332"/>
    <m/>
    <n v="5892527.0199999977"/>
    <n v="1.488553887021464E-2"/>
    <x v="0"/>
    <n v="69119979.479999974"/>
    <n v="1.2690026915499893E-3"/>
    <x v="0"/>
    <n v="325145452.83999985"/>
    <n v="2.6976677432780436E-4"/>
    <x v="1"/>
    <n v="2.6976677432780436E-4"/>
    <x v="1"/>
    <x v="1"/>
    <x v="0"/>
    <m/>
  </r>
  <r>
    <s v="MS-5104"/>
    <x v="57"/>
    <x v="56"/>
    <s v="Bailment"/>
    <x v="0"/>
    <x v="0"/>
    <x v="57"/>
    <x v="0"/>
    <x v="11"/>
    <x v="7"/>
    <x v="2"/>
    <s v="ULTRA"/>
    <s v="SCOTCH"/>
    <s v="SINGLE MALT"/>
    <x v="57"/>
    <s v="WHISKEY"/>
    <x v="1"/>
    <x v="1"/>
    <n v="1"/>
    <n v="1"/>
    <n v="0"/>
    <n v="2.5"/>
    <n v="6.5"/>
    <n v="-1.6"/>
    <n v="19.5"/>
    <n v="35.42"/>
    <n v="-0.82"/>
    <n v="14116.44"/>
    <n v="23443.11"/>
    <n v="14905.8"/>
    <n v="25127.13"/>
    <m/>
    <n v="5892527.0199999977"/>
    <n v="2.3956512973274421E-3"/>
    <x v="0"/>
    <n v="69119979.479999974"/>
    <n v="2.0423096340884512E-4"/>
    <x v="0"/>
    <n v="325145452.83999985"/>
    <n v="4.3415769393971904E-5"/>
    <x v="0"/>
    <n v="4.58434828775999E-5"/>
    <x v="0"/>
    <x v="0"/>
    <x v="0"/>
    <m/>
  </r>
  <r>
    <s v="MS-87485"/>
    <x v="58"/>
    <x v="57"/>
    <s v="Bailment"/>
    <x v="0"/>
    <x v="0"/>
    <x v="58"/>
    <x v="0"/>
    <x v="12"/>
    <x v="8"/>
    <x v="2"/>
    <s v="SUPER"/>
    <s v="TEQUILA"/>
    <s v="100% BLUE AGAVE"/>
    <x v="58"/>
    <s v="TEQUILA"/>
    <x v="14"/>
    <x v="1"/>
    <n v="436"/>
    <n v="398.5"/>
    <n v="0.09"/>
    <n v="1127.92"/>
    <n v="1014.92"/>
    <n v="0.1"/>
    <n v="3042.25"/>
    <n v="2978.58"/>
    <n v="0.02"/>
    <n v="1463144.59"/>
    <n v="1464003.49"/>
    <n v="1531468.65"/>
    <n v="1495354.81"/>
    <m/>
    <n v="57863085.470000021"/>
    <n v="2.5286321635208844E-2"/>
    <x v="0"/>
    <n v="69119979.479999974"/>
    <n v="2.1168186116481188E-2"/>
    <x v="0"/>
    <n v="325145452.83999985"/>
    <n v="4.4999694051388005E-3"/>
    <x v="1"/>
    <n v="4.7101032372536891E-3"/>
    <x v="1"/>
    <x v="1"/>
    <x v="0"/>
    <m/>
  </r>
  <r>
    <s v="MS-87643"/>
    <x v="59"/>
    <x v="58"/>
    <s v="Bailment"/>
    <x v="0"/>
    <x v="0"/>
    <x v="59"/>
    <x v="0"/>
    <x v="12"/>
    <x v="8"/>
    <x v="0"/>
    <s v="PREMIUM"/>
    <s v="TEQUILA"/>
    <s v="100% BLUE AGAVE"/>
    <x v="59"/>
    <s v="TEQUILA"/>
    <x v="5"/>
    <x v="2"/>
    <n v="142"/>
    <n v="203.33"/>
    <n v="-0.43"/>
    <n v="383.83"/>
    <n v="458.92"/>
    <n v="-0.2"/>
    <n v="1377.67"/>
    <n v="1739.75"/>
    <n v="-0.26"/>
    <n v="337239.9"/>
    <n v="415278.14"/>
    <n v="355933.96"/>
    <n v="438311.92"/>
    <m/>
    <n v="57863085.470000021"/>
    <n v="5.828239148685686E-3"/>
    <x v="0"/>
    <n v="75793138.070000067"/>
    <n v="4.4494779948091902E-3"/>
    <x v="0"/>
    <n v="325145452.83999985"/>
    <n v="1.0371970361398586E-3"/>
    <x v="1"/>
    <n v="1.0946914892737277E-3"/>
    <x v="1"/>
    <x v="1"/>
    <x v="0"/>
    <m/>
  </r>
  <r>
    <s v="MS-89154"/>
    <x v="60"/>
    <x v="59"/>
    <s v="Bailment"/>
    <x v="0"/>
    <x v="0"/>
    <x v="60"/>
    <x v="0"/>
    <x v="12"/>
    <x v="8"/>
    <x v="2"/>
    <s v="ULTRA"/>
    <s v="TEQUILA"/>
    <s v="100% BLUE AGAVE"/>
    <x v="60"/>
    <s v="TEQUILA"/>
    <x v="14"/>
    <x v="1"/>
    <n v="543"/>
    <n v="146.08000000000001"/>
    <n v="0.73"/>
    <n v="1399.75"/>
    <n v="487"/>
    <n v="0.65"/>
    <n v="3123.67"/>
    <n v="1464.17"/>
    <n v="0.53"/>
    <n v="1671003.82"/>
    <n v="803577.1"/>
    <n v="1716767.2"/>
    <n v="803577.1"/>
    <m/>
    <n v="57863085.470000021"/>
    <n v="2.8878581334318178E-2"/>
    <x v="0"/>
    <n v="69119979.479999974"/>
    <n v="2.4175409665500681E-2"/>
    <x v="0"/>
    <n v="325145452.83999985"/>
    <n v="5.139250158366142E-3"/>
    <x v="1"/>
    <n v="5.279997567257385E-3"/>
    <x v="1"/>
    <x v="1"/>
    <x v="0"/>
    <m/>
  </r>
  <r>
    <s v="MS-89533"/>
    <x v="61"/>
    <x v="60"/>
    <s v="Bailment"/>
    <x v="0"/>
    <x v="0"/>
    <x v="61"/>
    <x v="0"/>
    <x v="12"/>
    <x v="8"/>
    <x v="0"/>
    <s v="PREMIUM"/>
    <s v="TEQUILA"/>
    <s v="100% BLUE AGAVE"/>
    <x v="61"/>
    <s v="TEQUILA"/>
    <x v="5"/>
    <x v="2"/>
    <n v="71"/>
    <n v="96"/>
    <n v="-0.35"/>
    <n v="209.17"/>
    <n v="256.92"/>
    <n v="-0.23"/>
    <n v="677.67"/>
    <n v="763.33"/>
    <n v="-0.13"/>
    <n v="166921.5"/>
    <n v="182857.46"/>
    <n v="176109.14"/>
    <n v="193243.22"/>
    <m/>
    <n v="57863085.470000021"/>
    <n v="2.8847666633080417E-3"/>
    <x v="0"/>
    <n v="75793138.070000067"/>
    <n v="2.2023299767036531E-3"/>
    <x v="0"/>
    <n v="325145452.83999985"/>
    <n v="5.1337485590530478E-4"/>
    <x v="1"/>
    <n v="5.4163187109573753E-4"/>
    <x v="1"/>
    <x v="1"/>
    <x v="0"/>
    <m/>
  </r>
  <r>
    <s v="MS-33419"/>
    <x v="62"/>
    <x v="61"/>
    <s v="Bailment"/>
    <x v="0"/>
    <x v="0"/>
    <x v="62"/>
    <x v="0"/>
    <x v="13"/>
    <x v="9"/>
    <x v="5"/>
    <s v="SUPER"/>
    <s v="VODKA"/>
    <s v="CLASSIC"/>
    <x v="62"/>
    <s v="VODKA"/>
    <x v="1"/>
    <x v="1"/>
    <n v="4"/>
    <m/>
    <n v="1"/>
    <n v="120.69"/>
    <m/>
    <n v="1"/>
    <n v="510.61"/>
    <m/>
    <n v="1"/>
    <n v="120169.12"/>
    <m/>
    <n v="132703.6"/>
    <m/>
    <m/>
    <n v="73393567.950000003"/>
    <n v="1.6373249503535002E-3"/>
    <x v="0"/>
    <n v="3676796.11"/>
    <n v="3.2683106814971039E-2"/>
    <x v="1"/>
    <n v="325145452.83999985"/>
    <n v="3.6958573140228956E-4"/>
    <x v="1"/>
    <n v="4.0813610905794163E-4"/>
    <x v="2"/>
    <x v="4"/>
    <x v="0"/>
    <m/>
  </r>
  <r>
    <s v="MS-33420"/>
    <x v="63"/>
    <x v="62"/>
    <s v="Bailment"/>
    <x v="0"/>
    <x v="0"/>
    <x v="63"/>
    <x v="0"/>
    <x v="13"/>
    <x v="9"/>
    <x v="5"/>
    <s v="SUPER"/>
    <s v="VODKA"/>
    <s v="CLASSIC"/>
    <x v="63"/>
    <s v="VODKA"/>
    <x v="1"/>
    <x v="1"/>
    <n v="37"/>
    <m/>
    <n v="1"/>
    <n v="107.17"/>
    <m/>
    <n v="1"/>
    <n v="576.83000000000004"/>
    <m/>
    <n v="1"/>
    <n v="151262.32"/>
    <m/>
    <n v="169173.68"/>
    <m/>
    <m/>
    <n v="73393567.950000003"/>
    <n v="2.060975153886084E-3"/>
    <x v="0"/>
    <n v="3676796.11"/>
    <n v="4.1139708451225492E-2"/>
    <x v="1"/>
    <n v="325145452.83999985"/>
    <n v="4.6521431771163156E-4"/>
    <x v="1"/>
    <n v="5.2030154050239266E-4"/>
    <x v="2"/>
    <x v="4"/>
    <x v="0"/>
    <m/>
  </r>
  <r>
    <s v="MS-33421"/>
    <x v="64"/>
    <x v="63"/>
    <s v="Bailment"/>
    <x v="0"/>
    <x v="0"/>
    <x v="64"/>
    <x v="0"/>
    <x v="13"/>
    <x v="9"/>
    <x v="5"/>
    <s v="SUPER"/>
    <s v="VODKA"/>
    <s v="CLASSIC"/>
    <x v="64"/>
    <s v="VODKA"/>
    <x v="1"/>
    <x v="1"/>
    <n v="25"/>
    <m/>
    <n v="1"/>
    <n v="77.87"/>
    <m/>
    <n v="1"/>
    <n v="126.15"/>
    <m/>
    <n v="1"/>
    <n v="31491.84"/>
    <m/>
    <n v="46202.64"/>
    <m/>
    <m/>
    <n v="73393567.950000003"/>
    <n v="4.2908174216920597E-4"/>
    <x v="0"/>
    <n v="3676796.11"/>
    <n v="8.5650221164969634E-3"/>
    <x v="0"/>
    <n v="325145452.83999985"/>
    <n v="9.6854622215789544E-5"/>
    <x v="1"/>
    <n v="1.4209837350158411E-4"/>
    <x v="1"/>
    <x v="4"/>
    <x v="0"/>
    <m/>
  </r>
  <r>
    <s v="MS-34578"/>
    <x v="65"/>
    <x v="64"/>
    <s v="Bailment"/>
    <x v="0"/>
    <x v="0"/>
    <x v="65"/>
    <x v="0"/>
    <x v="13"/>
    <x v="9"/>
    <x v="0"/>
    <s v="MID"/>
    <s v="VODKA"/>
    <s v="CLASSIC"/>
    <x v="65"/>
    <s v="VODKA"/>
    <x v="11"/>
    <x v="1"/>
    <n v="2974"/>
    <n v="2698.58"/>
    <n v="0.09"/>
    <n v="4762.3"/>
    <n v="4328.49"/>
    <n v="0.09"/>
    <n v="18297.099999999999"/>
    <n v="17825.13"/>
    <n v="0.03"/>
    <n v="1381498.54"/>
    <n v="1359105.82"/>
    <n v="1519650.4"/>
    <n v="1491518.09"/>
    <m/>
    <n v="73393567.950000003"/>
    <n v="1.8823155469715788E-2"/>
    <x v="0"/>
    <n v="75793138.070000067"/>
    <n v="1.8227224458289261E-2"/>
    <x v="0"/>
    <n v="325145452.83999985"/>
    <n v="4.248863171645887E-3"/>
    <x v="1"/>
    <n v="4.6737556583570043E-3"/>
    <x v="1"/>
    <x v="1"/>
    <x v="0"/>
    <m/>
  </r>
  <r>
    <s v="MS-34821"/>
    <x v="66"/>
    <x v="65"/>
    <s v="Bailment"/>
    <x v="0"/>
    <x v="0"/>
    <x v="66"/>
    <x v="0"/>
    <x v="13"/>
    <x v="9"/>
    <x v="0"/>
    <s v="MID"/>
    <s v="VODKA"/>
    <s v="CLASSIC"/>
    <x v="66"/>
    <s v="VODKA"/>
    <x v="15"/>
    <x v="1"/>
    <n v="381"/>
    <n v="436.35"/>
    <n v="-0.14000000000000001"/>
    <n v="573.66"/>
    <n v="683.12"/>
    <n v="-0.19"/>
    <n v="2254.5300000000002"/>
    <n v="2565.09"/>
    <n v="-0.14000000000000001"/>
    <n v="194756.84"/>
    <n v="228788.34"/>
    <n v="216978.52"/>
    <n v="253745.34"/>
    <m/>
    <n v="73393567.950000003"/>
    <n v="2.6535954776402172E-3"/>
    <x v="0"/>
    <n v="75793138.070000067"/>
    <n v="2.5695840673614669E-3"/>
    <x v="0"/>
    <n v="325145452.83999985"/>
    <n v="5.9898374188808805E-4"/>
    <x v="1"/>
    <n v="6.6732755480597937E-4"/>
    <x v="1"/>
    <x v="1"/>
    <x v="0"/>
    <m/>
  </r>
  <r>
    <s v="MS-35628"/>
    <x v="67"/>
    <x v="66"/>
    <s v="Bailment"/>
    <x v="0"/>
    <x v="0"/>
    <x v="67"/>
    <x v="0"/>
    <x v="13"/>
    <x v="9"/>
    <x v="0"/>
    <s v="MID"/>
    <s v="VODKA"/>
    <s v="FLAVORED"/>
    <x v="67"/>
    <s v="CORDIALS"/>
    <x v="11"/>
    <x v="1"/>
    <n v="348"/>
    <n v="488.46"/>
    <n v="-0.4"/>
    <n v="575.59"/>
    <n v="982.56"/>
    <n v="-0.71"/>
    <n v="2185.87"/>
    <n v="2686.94"/>
    <n v="-0.23"/>
    <n v="175614.19"/>
    <n v="215827.57"/>
    <n v="190085.31"/>
    <n v="232646.3"/>
    <m/>
    <n v="73393567.950000003"/>
    <n v="2.3927735754669765E-3"/>
    <x v="0"/>
    <n v="75793138.070000067"/>
    <n v="2.3170196467892446E-3"/>
    <x v="0"/>
    <n v="325145452.83999985"/>
    <n v="5.4010962929387058E-4"/>
    <x v="1"/>
    <n v="5.8461623356467079E-4"/>
    <x v="1"/>
    <x v="1"/>
    <x v="0"/>
    <m/>
  </r>
  <r>
    <s v="MS-36969"/>
    <x v="68"/>
    <x v="67"/>
    <s v="Bailment"/>
    <x v="0"/>
    <x v="0"/>
    <x v="68"/>
    <x v="0"/>
    <x v="13"/>
    <x v="9"/>
    <x v="0"/>
    <s v="MID"/>
    <s v="VODKA"/>
    <s v="CLASSIC"/>
    <x v="68"/>
    <s v="VODKA"/>
    <x v="5"/>
    <x v="2"/>
    <n v="233"/>
    <n v="254"/>
    <n v="-0.09"/>
    <n v="777"/>
    <n v="803"/>
    <n v="-0.03"/>
    <n v="3323.42"/>
    <n v="3528.08"/>
    <n v="-0.06"/>
    <n v="405394.8"/>
    <n v="420994.98"/>
    <n v="418349.28"/>
    <n v="438124.86"/>
    <m/>
    <n v="73393567.950000003"/>
    <n v="5.5235739496433617E-3"/>
    <x v="0"/>
    <n v="75793138.070000067"/>
    <n v="5.3487005594832424E-3"/>
    <x v="0"/>
    <n v="325145452.83999985"/>
    <n v="1.2468106087877226E-3"/>
    <x v="1"/>
    <n v="1.2866527160257247E-3"/>
    <x v="1"/>
    <x v="1"/>
    <x v="0"/>
    <m/>
  </r>
  <r>
    <s v="MS-40071"/>
    <x v="69"/>
    <x v="68"/>
    <s v="Bailment"/>
    <x v="0"/>
    <x v="0"/>
    <x v="69"/>
    <x v="0"/>
    <x v="13"/>
    <x v="9"/>
    <x v="0"/>
    <s v="MID"/>
    <s v="VODKA"/>
    <s v="FLAVORED"/>
    <x v="69"/>
    <s v="CORDIALS"/>
    <x v="5"/>
    <x v="2"/>
    <n v="13"/>
    <n v="24"/>
    <n v="-0.85"/>
    <n v="52"/>
    <n v="62"/>
    <n v="-0.19"/>
    <n v="261.83"/>
    <n v="230"/>
    <n v="0.12"/>
    <n v="32558.720000000001"/>
    <n v="27338.28"/>
    <n v="32999.160000000003"/>
    <n v="28559.040000000001"/>
    <m/>
    <n v="73393567.950000003"/>
    <n v="4.4361816586135867E-4"/>
    <x v="0"/>
    <n v="75793138.070000067"/>
    <n v="4.2957345254566223E-4"/>
    <x v="0"/>
    <n v="325145452.83999985"/>
    <n v="1.001358613986884E-4"/>
    <x v="1"/>
    <n v="1.0149045515404606E-4"/>
    <x v="1"/>
    <x v="1"/>
    <x v="0"/>
    <m/>
  </r>
  <r>
    <s v="MS-40193"/>
    <x v="70"/>
    <x v="69"/>
    <s v="Bailment"/>
    <x v="0"/>
    <x v="0"/>
    <x v="70"/>
    <x v="0"/>
    <x v="13"/>
    <x v="9"/>
    <x v="0"/>
    <s v="MID"/>
    <s v="VODKA"/>
    <s v="FLAVORED"/>
    <x v="70"/>
    <s v="CORDIALS"/>
    <x v="5"/>
    <x v="2"/>
    <n v="66"/>
    <n v="115"/>
    <n v="-0.74"/>
    <n v="235"/>
    <n v="209"/>
    <n v="0.11"/>
    <n v="925.5"/>
    <n v="929.92"/>
    <n v="0"/>
    <n v="113011.08"/>
    <n v="110305.92"/>
    <n v="116522.28"/>
    <n v="115402.96"/>
    <m/>
    <n v="73393567.950000003"/>
    <n v="1.5397954229039493E-3"/>
    <x v="0"/>
    <n v="75793138.070000067"/>
    <n v="1.4910463252705893E-3"/>
    <x v="0"/>
    <n v="325145452.83999985"/>
    <n v="3.475708456412318E-4"/>
    <x v="1"/>
    <n v="3.5836970494967739E-4"/>
    <x v="1"/>
    <x v="1"/>
    <x v="0"/>
    <m/>
  </r>
  <r>
    <s v="MS-40289"/>
    <x v="71"/>
    <x v="70"/>
    <s v="Bailment"/>
    <x v="0"/>
    <x v="0"/>
    <x v="71"/>
    <x v="0"/>
    <x v="13"/>
    <x v="9"/>
    <x v="0"/>
    <s v="MID"/>
    <s v="VODKA"/>
    <s v="FLAVORED"/>
    <x v="71"/>
    <s v="CORDIALS"/>
    <x v="5"/>
    <x v="2"/>
    <n v="24"/>
    <n v="28"/>
    <n v="-0.17"/>
    <n v="68.08"/>
    <n v="95"/>
    <n v="-0.4"/>
    <n v="346.33"/>
    <n v="348"/>
    <n v="0"/>
    <n v="42061.34"/>
    <n v="41781.360000000001"/>
    <n v="43564.38"/>
    <n v="43230.720000000001"/>
    <m/>
    <n v="73393567.950000003"/>
    <n v="5.7309299949356114E-4"/>
    <x v="0"/>
    <n v="75793138.070000067"/>
    <n v="5.5494918235412703E-4"/>
    <x v="0"/>
    <n v="325145452.83999985"/>
    <n v="1.2936161226495107E-4"/>
    <x v="1"/>
    <n v="1.339842818636541E-4"/>
    <x v="1"/>
    <x v="1"/>
    <x v="0"/>
    <m/>
  </r>
  <r>
    <s v="MS-40594"/>
    <x v="72"/>
    <x v="71"/>
    <s v="Bailment"/>
    <x v="0"/>
    <x v="0"/>
    <x v="72"/>
    <x v="0"/>
    <x v="13"/>
    <x v="9"/>
    <x v="0"/>
    <s v="MID"/>
    <s v="VODKA"/>
    <s v="FLAVORED"/>
    <x v="72"/>
    <s v="CORDIALS"/>
    <x v="5"/>
    <x v="2"/>
    <n v="68"/>
    <n v="110"/>
    <n v="-0.62"/>
    <n v="241"/>
    <n v="302.5"/>
    <n v="-0.26"/>
    <n v="1084"/>
    <n v="1254.5"/>
    <n v="-0.16"/>
    <n v="132610.07999999999"/>
    <n v="149590.39000000001"/>
    <n v="136527.84"/>
    <n v="155774.76"/>
    <m/>
    <n v="73393567.950000003"/>
    <n v="1.8068351724001446E-3"/>
    <x v="0"/>
    <n v="75793138.070000067"/>
    <n v="1.7496317394527939E-3"/>
    <x v="0"/>
    <n v="325145452.83999985"/>
    <n v="4.0784848393760498E-4"/>
    <x v="1"/>
    <n v="4.198977374817654E-4"/>
    <x v="1"/>
    <x v="1"/>
    <x v="0"/>
    <m/>
  </r>
  <r>
    <s v="MS-40599"/>
    <x v="73"/>
    <x v="72"/>
    <s v="Bailment"/>
    <x v="0"/>
    <x v="0"/>
    <x v="73"/>
    <x v="0"/>
    <x v="13"/>
    <x v="9"/>
    <x v="0"/>
    <s v="MID"/>
    <s v="VODKA"/>
    <s v="FLAVORED"/>
    <x v="73"/>
    <s v="CORDIALS"/>
    <x v="5"/>
    <x v="2"/>
    <n v="33"/>
    <n v="51"/>
    <n v="-0.55000000000000004"/>
    <n v="121.25"/>
    <n v="154.08000000000001"/>
    <n v="-0.27"/>
    <n v="587.25"/>
    <n v="685.08"/>
    <n v="-0.17"/>
    <n v="71905.320000000007"/>
    <n v="81554.34"/>
    <n v="73901.16"/>
    <n v="85048.86"/>
    <m/>
    <n v="73393567.950000003"/>
    <n v="9.7972236543924563E-4"/>
    <x v="0"/>
    <n v="75793138.070000067"/>
    <n v="9.4870488056043542E-4"/>
    <x v="0"/>
    <n v="325145452.83999985"/>
    <n v="2.2114816421985685E-4"/>
    <x v="1"/>
    <n v="2.2728646319518383E-4"/>
    <x v="1"/>
    <x v="1"/>
    <x v="0"/>
    <m/>
  </r>
  <r>
    <s v="MS-47782"/>
    <x v="74"/>
    <x v="73"/>
    <s v="Bailment"/>
    <x v="0"/>
    <x v="0"/>
    <x v="74"/>
    <x v="0"/>
    <x v="2"/>
    <x v="1"/>
    <x v="0"/>
    <s v="PREMIUM"/>
    <s v="BRANDY / COGNAC"/>
    <s v="COGNAC"/>
    <x v="74"/>
    <s v="BRANDY"/>
    <x v="3"/>
    <x v="1"/>
    <n v="98"/>
    <n v="84.53"/>
    <n v="0.14000000000000001"/>
    <n v="182.42"/>
    <n v="156.53"/>
    <n v="0.14000000000000001"/>
    <n v="713.65"/>
    <n v="631.45000000000005"/>
    <n v="0.12"/>
    <n v="216920.99"/>
    <n v="196300.32"/>
    <n v="228641"/>
    <n v="202851.84"/>
    <m/>
    <n v="43814205.929999985"/>
    <n v="4.9509282525070763E-3"/>
    <x v="0"/>
    <n v="75793138.070000067"/>
    <n v="2.8620135743641969E-3"/>
    <x v="0"/>
    <n v="325145452.83999985"/>
    <n v="6.6715061860866368E-4"/>
    <x v="1"/>
    <n v="7.0319605580494303E-4"/>
    <x v="1"/>
    <x v="1"/>
    <x v="0"/>
    <m/>
  </r>
  <r>
    <s v="MS-48690"/>
    <x v="75"/>
    <x v="74"/>
    <s v="Bailment"/>
    <x v="0"/>
    <x v="0"/>
    <x v="75"/>
    <x v="0"/>
    <x v="1"/>
    <x v="1"/>
    <x v="1"/>
    <s v="PREMIUM"/>
    <s v="BRANDY / COGNAC"/>
    <s v="COGNAC"/>
    <x v="75"/>
    <s v="BRANDY"/>
    <x v="8"/>
    <x v="1"/>
    <n v="15"/>
    <n v="20.260000000000002"/>
    <n v="-0.31"/>
    <n v="94.42"/>
    <n v="123.71"/>
    <n v="-0.31"/>
    <n v="358.81"/>
    <n v="786.08"/>
    <n v="-1.19"/>
    <n v="130053.5"/>
    <n v="239501.15"/>
    <n v="138405.5"/>
    <n v="282255.3"/>
    <m/>
    <n v="43814205.929999985"/>
    <n v="2.9682952649599703E-3"/>
    <x v="0"/>
    <n v="126094742.97999983"/>
    <n v="1.0313950996404988E-3"/>
    <x v="0"/>
    <n v="325145452.83999985"/>
    <n v="3.9998560294797589E-4"/>
    <x v="1"/>
    <n v="4.2567256835699215E-4"/>
    <x v="1"/>
    <x v="1"/>
    <x v="0"/>
    <m/>
  </r>
  <r>
    <s v="MS-48725"/>
    <x v="76"/>
    <x v="75"/>
    <s v="Bailment"/>
    <x v="0"/>
    <x v="0"/>
    <x v="76"/>
    <x v="0"/>
    <x v="1"/>
    <x v="1"/>
    <x v="2"/>
    <s v="ULTRA"/>
    <s v="BRANDY / COGNAC"/>
    <s v="COGNAC"/>
    <x v="76"/>
    <s v="BRANDY"/>
    <x v="2"/>
    <x v="0"/>
    <n v="0"/>
    <m/>
    <n v="1"/>
    <n v="0.25"/>
    <n v="0.42"/>
    <n v="-0.67"/>
    <n v="2.91"/>
    <n v="4.49"/>
    <n v="-0.54"/>
    <n v="112965.55"/>
    <n v="175935.35999999999"/>
    <n v="123811.45"/>
    <n v="189935.4"/>
    <m/>
    <n v="43814205.929999985"/>
    <n v="2.5782859144013715E-3"/>
    <x v="0"/>
    <n v="69119979.479999974"/>
    <n v="1.6343400395928481E-3"/>
    <x v="0"/>
    <n v="325145452.83999985"/>
    <n v="3.4743081600341184E-4"/>
    <x v="1"/>
    <n v="3.8078788713962462E-4"/>
    <x v="1"/>
    <x v="1"/>
    <x v="0"/>
    <m/>
  </r>
  <r>
    <s v="MS-49083"/>
    <x v="77"/>
    <x v="76"/>
    <s v="Bailment"/>
    <x v="0"/>
    <x v="0"/>
    <x v="77"/>
    <x v="0"/>
    <x v="1"/>
    <x v="1"/>
    <x v="2"/>
    <s v="SUPER"/>
    <s v="BRANDY / COGNAC"/>
    <s v="COGNAC"/>
    <x v="77"/>
    <s v="BRANDY"/>
    <x v="2"/>
    <x v="0"/>
    <n v="21"/>
    <n v="22.4"/>
    <n v="-0.08"/>
    <n v="56.22"/>
    <n v="67.180000000000007"/>
    <n v="-0.19"/>
    <n v="358.56"/>
    <n v="398.9"/>
    <n v="-0.11"/>
    <n v="237328.92"/>
    <n v="274236.48"/>
    <n v="245958.36"/>
    <n v="274236.48"/>
    <m/>
    <n v="43814205.929999985"/>
    <n v="5.4167116569262923E-3"/>
    <x v="0"/>
    <n v="69119979.479999974"/>
    <n v="3.4335791443438099E-3"/>
    <x v="0"/>
    <n v="325145452.83999985"/>
    <n v="7.2991615883610925E-4"/>
    <x v="1"/>
    <n v="7.5645640390066635E-4"/>
    <x v="1"/>
    <x v="1"/>
    <x v="0"/>
    <m/>
  </r>
  <r>
    <s v="MS-49086"/>
    <x v="78"/>
    <x v="77"/>
    <s v="Bailment"/>
    <x v="0"/>
    <x v="0"/>
    <x v="78"/>
    <x v="0"/>
    <x v="1"/>
    <x v="1"/>
    <x v="2"/>
    <s v="SUPER"/>
    <s v="BRANDY / COGNAC"/>
    <s v="COGNAC"/>
    <x v="78"/>
    <s v="BRANDY"/>
    <x v="2"/>
    <x v="0"/>
    <n v="184"/>
    <n v="112"/>
    <n v="0.39"/>
    <n v="533"/>
    <n v="346.42"/>
    <n v="0.35"/>
    <n v="2102.42"/>
    <n v="3157.33"/>
    <n v="-0.5"/>
    <n v="1221817.8899999999"/>
    <n v="1760757.46"/>
    <n v="1244057.25"/>
    <n v="1795337.98"/>
    <m/>
    <n v="43814205.929999985"/>
    <n v="2.7886341063719018E-2"/>
    <x v="0"/>
    <n v="69119979.479999974"/>
    <n v="1.7676768702651825E-2"/>
    <x v="0"/>
    <n v="325145452.83999985"/>
    <n v="3.7577578875176267E-3"/>
    <x v="1"/>
    <n v="3.826156076099842E-3"/>
    <x v="1"/>
    <x v="1"/>
    <x v="0"/>
    <m/>
  </r>
  <r>
    <s v="MS-50526"/>
    <x v="79"/>
    <x v="78"/>
    <s v="Bailment"/>
    <x v="0"/>
    <x v="0"/>
    <x v="79"/>
    <x v="0"/>
    <x v="2"/>
    <x v="1"/>
    <x v="3"/>
    <s v="PREMIUM"/>
    <s v="BRANDY / COGNAC"/>
    <s v="IMPORTED"/>
    <x v="79"/>
    <s v="BRANDY"/>
    <x v="13"/>
    <x v="0"/>
    <n v="7"/>
    <n v="5.5"/>
    <n v="0.21"/>
    <n v="27"/>
    <n v="20.5"/>
    <n v="0.24"/>
    <n v="106.25"/>
    <n v="100.67"/>
    <n v="0.05"/>
    <n v="17646"/>
    <n v="16686.560000000001"/>
    <n v="17646"/>
    <n v="16686.560000000001"/>
    <m/>
    <n v="43814205.929999985"/>
    <n v="4.0274608715246905E-4"/>
    <x v="0"/>
    <n v="34230392.709999993"/>
    <n v="5.1550679390379697E-4"/>
    <x v="0"/>
    <n v="325145452.83999985"/>
    <n v="5.4271095738445969E-5"/>
    <x v="0"/>
    <n v="5.4271095738445969E-5"/>
    <x v="0"/>
    <x v="0"/>
    <x v="0"/>
    <m/>
  </r>
  <r>
    <s v="MS-50686"/>
    <x v="80"/>
    <x v="79"/>
    <s v="Bailment"/>
    <x v="0"/>
    <x v="0"/>
    <x v="80"/>
    <x v="0"/>
    <x v="2"/>
    <x v="1"/>
    <x v="0"/>
    <s v="MID"/>
    <s v="BRANDY / COGNAC"/>
    <s v="IMPORTED"/>
    <x v="80"/>
    <s v="BRANDY"/>
    <x v="2"/>
    <x v="0"/>
    <n v="28"/>
    <n v="43"/>
    <n v="-0.54"/>
    <n v="88"/>
    <n v="98"/>
    <n v="-0.11"/>
    <n v="347"/>
    <n v="386"/>
    <n v="-0.11"/>
    <n v="51217.32"/>
    <n v="54010.68"/>
    <n v="51217.32"/>
    <n v="54010.68"/>
    <m/>
    <n v="43814205.929999985"/>
    <n v="1.1689660673487416E-3"/>
    <x v="0"/>
    <n v="75793138.070000067"/>
    <n v="6.7575141106701977E-4"/>
    <x v="0"/>
    <n v="325145452.83999985"/>
    <n v="1.5752125564924761E-4"/>
    <x v="1"/>
    <n v="1.5752125564924761E-4"/>
    <x v="1"/>
    <x v="1"/>
    <x v="0"/>
    <m/>
  </r>
  <r>
    <s v="MS-50689"/>
    <x v="81"/>
    <x v="80"/>
    <s v="Bailment"/>
    <x v="0"/>
    <x v="0"/>
    <x v="81"/>
    <x v="0"/>
    <x v="2"/>
    <x v="1"/>
    <x v="0"/>
    <s v="MID"/>
    <s v="BRANDY / COGNAC"/>
    <s v="IMPORTED"/>
    <x v="81"/>
    <s v="BRANDY"/>
    <x v="2"/>
    <x v="0"/>
    <m/>
    <n v="10.5"/>
    <m/>
    <n v="5.83"/>
    <n v="45.31"/>
    <n v="-6.77"/>
    <n v="136.71"/>
    <n v="166.85"/>
    <n v="-0.22"/>
    <n v="18306.12"/>
    <n v="21558.6"/>
    <n v="18306.12"/>
    <n v="21558.6"/>
    <m/>
    <n v="43814205.929999985"/>
    <n v="4.178124334661428E-4"/>
    <x v="0"/>
    <n v="75793138.070000067"/>
    <n v="2.415274055956499E-4"/>
    <x v="0"/>
    <n v="325145452.83999985"/>
    <n v="5.6301325576305135E-5"/>
    <x v="0"/>
    <n v="5.6301325576305135E-5"/>
    <x v="0"/>
    <x v="0"/>
    <x v="0"/>
    <m/>
  </r>
  <r>
    <s v="MS-52312"/>
    <x v="82"/>
    <x v="81"/>
    <s v="Bailment"/>
    <x v="0"/>
    <x v="0"/>
    <x v="82"/>
    <x v="0"/>
    <x v="2"/>
    <x v="1"/>
    <x v="3"/>
    <s v="MID"/>
    <s v="BRANDY / COGNAC"/>
    <s v="DOMESTIC"/>
    <x v="82"/>
    <s v="BRANDY"/>
    <x v="4"/>
    <x v="1"/>
    <n v="21"/>
    <n v="32"/>
    <n v="-0.54"/>
    <n v="79.98"/>
    <n v="78.39"/>
    <n v="0.02"/>
    <n v="289.55"/>
    <n v="273.02999999999997"/>
    <n v="0.06"/>
    <n v="35056.080000000002"/>
    <n v="32972.400000000001"/>
    <n v="35056.080000000002"/>
    <n v="32972.400000000001"/>
    <m/>
    <n v="43814205.929999985"/>
    <n v="8.0010761934171646E-4"/>
    <x v="0"/>
    <n v="34230392.709999993"/>
    <n v="1.0241214670540077E-3"/>
    <x v="0"/>
    <n v="325145452.83999985"/>
    <n v="1.0781660851720621E-4"/>
    <x v="1"/>
    <n v="1.0781660851720621E-4"/>
    <x v="1"/>
    <x v="1"/>
    <x v="0"/>
    <m/>
  </r>
  <r>
    <s v="MS-52315"/>
    <x v="83"/>
    <x v="82"/>
    <s v="Bailment"/>
    <x v="0"/>
    <x v="0"/>
    <x v="83"/>
    <x v="0"/>
    <x v="2"/>
    <x v="1"/>
    <x v="3"/>
    <s v="MID"/>
    <s v="BRANDY / COGNAC"/>
    <s v="DOMESTIC"/>
    <x v="83"/>
    <s v="BRANDY"/>
    <x v="4"/>
    <x v="1"/>
    <n v="40"/>
    <n v="33.380000000000003"/>
    <n v="0.16"/>
    <n v="119.5"/>
    <n v="107.38"/>
    <n v="0.1"/>
    <n v="481.42"/>
    <n v="535.13"/>
    <n v="-0.11"/>
    <n v="52310.39"/>
    <n v="58607.4"/>
    <n v="53263.94"/>
    <n v="59636.22"/>
    <m/>
    <n v="43814205.929999985"/>
    <n v="1.1939139119301625E-3"/>
    <x v="0"/>
    <n v="34230392.709999993"/>
    <n v="1.5281855058799298E-3"/>
    <x v="0"/>
    <n v="325145452.83999985"/>
    <n v="1.6088304339824586E-4"/>
    <x v="1"/>
    <n v="1.6381573088217397E-4"/>
    <x v="1"/>
    <x v="1"/>
    <x v="0"/>
    <m/>
  </r>
  <r>
    <s v="MS-52562"/>
    <x v="84"/>
    <x v="83"/>
    <s v="Bailment"/>
    <x v="0"/>
    <x v="0"/>
    <x v="84"/>
    <x v="0"/>
    <x v="2"/>
    <x v="1"/>
    <x v="0"/>
    <s v="MID"/>
    <s v="BRANDY / COGNAC"/>
    <s v="DOMESTIC"/>
    <x v="84"/>
    <s v="BRANDY"/>
    <x v="5"/>
    <x v="2"/>
    <n v="53"/>
    <n v="40"/>
    <n v="0.25"/>
    <n v="135"/>
    <n v="166.33"/>
    <n v="-0.23"/>
    <n v="653.58000000000004"/>
    <n v="755.29"/>
    <n v="-0.16"/>
    <n v="89567.06"/>
    <n v="101658.37"/>
    <n v="89567.06"/>
    <n v="101658.37"/>
    <m/>
    <n v="43814205.929999985"/>
    <n v="2.0442470221438526E-3"/>
    <x v="0"/>
    <n v="75793138.070000067"/>
    <n v="1.1817304611042596E-3"/>
    <x v="0"/>
    <n v="325145452.83999985"/>
    <n v="2.7546766906217464E-4"/>
    <x v="1"/>
    <n v="2.7546766906217464E-4"/>
    <x v="1"/>
    <x v="1"/>
    <x v="0"/>
    <m/>
  </r>
  <r>
    <s v="MS-52563"/>
    <x v="85"/>
    <x v="10"/>
    <s v="Bailment"/>
    <x v="0"/>
    <x v="0"/>
    <x v="85"/>
    <x v="0"/>
    <x v="2"/>
    <x v="1"/>
    <x v="0"/>
    <s v="MID"/>
    <s v="BRANDY / COGNAC"/>
    <s v="DOMESTIC"/>
    <x v="85"/>
    <s v="BRANDY"/>
    <x v="5"/>
    <x v="2"/>
    <n v="40"/>
    <n v="12"/>
    <n v="0.7"/>
    <n v="114.58"/>
    <n v="85.67"/>
    <n v="0.25"/>
    <n v="557.16999999999996"/>
    <n v="666.25"/>
    <n v="-0.2"/>
    <n v="78994.559999999998"/>
    <n v="87704.26"/>
    <n v="78994.559999999998"/>
    <n v="87704.26"/>
    <m/>
    <n v="43814205.929999985"/>
    <n v="1.8029440069325029E-3"/>
    <x v="0"/>
    <n v="75793138.070000067"/>
    <n v="1.0422389415654383E-3"/>
    <x v="0"/>
    <n v="325145452.83999985"/>
    <n v="2.4295145237313918E-4"/>
    <x v="1"/>
    <n v="2.4295145237313918E-4"/>
    <x v="1"/>
    <x v="1"/>
    <x v="0"/>
    <m/>
  </r>
  <r>
    <s v="MS-52580"/>
    <x v="86"/>
    <x v="84"/>
    <s v="Bailment"/>
    <x v="0"/>
    <x v="0"/>
    <x v="86"/>
    <x v="0"/>
    <x v="2"/>
    <x v="1"/>
    <x v="0"/>
    <s v="MID"/>
    <s v="BRANDY / COGNAC"/>
    <s v="DOMESTIC"/>
    <x v="86"/>
    <s v="BRANDY"/>
    <x v="5"/>
    <x v="2"/>
    <n v="64"/>
    <n v="118.66"/>
    <n v="-0.85"/>
    <n v="216.57"/>
    <n v="286.11"/>
    <n v="-0.32"/>
    <n v="933.05"/>
    <n v="1125.51"/>
    <n v="-0.21"/>
    <n v="140683.25"/>
    <n v="169350.94"/>
    <n v="140683.25"/>
    <n v="169350.94"/>
    <m/>
    <n v="43814205.929999985"/>
    <n v="3.2109049340016201E-3"/>
    <x v="0"/>
    <n v="75793138.070000067"/>
    <n v="1.8561475825168967E-3"/>
    <x v="0"/>
    <n v="325145452.83999985"/>
    <n v="4.3267789468127217E-4"/>
    <x v="1"/>
    <n v="4.3267789468127217E-4"/>
    <x v="1"/>
    <x v="1"/>
    <x v="0"/>
    <m/>
  </r>
  <r>
    <s v="MS-52582"/>
    <x v="87"/>
    <x v="85"/>
    <s v="Bailment"/>
    <x v="0"/>
    <x v="0"/>
    <x v="87"/>
    <x v="0"/>
    <x v="2"/>
    <x v="1"/>
    <x v="0"/>
    <s v="MID"/>
    <s v="BRANDY / COGNAC"/>
    <s v="DOMESTIC"/>
    <x v="87"/>
    <s v="BRANDY"/>
    <x v="5"/>
    <x v="2"/>
    <n v="103"/>
    <n v="67"/>
    <n v="0.35"/>
    <n v="305.08"/>
    <n v="335"/>
    <n v="-0.1"/>
    <n v="1324"/>
    <n v="1619.75"/>
    <n v="-0.22"/>
    <n v="170954.88"/>
    <n v="198006.3"/>
    <n v="170954.88"/>
    <n v="198006.3"/>
    <m/>
    <n v="43814205.929999985"/>
    <n v="3.9018139521489227E-3"/>
    <x v="0"/>
    <n v="75793138.070000067"/>
    <n v="2.2555456120857756E-3"/>
    <x v="0"/>
    <n v="325145452.83999985"/>
    <n v="5.2577970415020633E-4"/>
    <x v="1"/>
    <n v="5.2577970415020633E-4"/>
    <x v="1"/>
    <x v="1"/>
    <x v="0"/>
    <m/>
  </r>
  <r>
    <s v="MS-52584"/>
    <x v="88"/>
    <x v="86"/>
    <s v="Bailment"/>
    <x v="0"/>
    <x v="0"/>
    <x v="88"/>
    <x v="0"/>
    <x v="2"/>
    <x v="1"/>
    <x v="0"/>
    <s v="MID"/>
    <s v="BRANDY / COGNAC"/>
    <s v="DOMESTIC"/>
    <x v="88"/>
    <s v="BRANDY"/>
    <x v="5"/>
    <x v="2"/>
    <n v="93"/>
    <n v="131.84"/>
    <n v="-0.41"/>
    <n v="275.76"/>
    <n v="335.25"/>
    <n v="-0.22"/>
    <n v="1126.93"/>
    <n v="1328.96"/>
    <n v="-0.18"/>
    <n v="120304.2"/>
    <n v="138263.48000000001"/>
    <n v="120304.2"/>
    <n v="138263.48000000001"/>
    <m/>
    <n v="43814205.929999985"/>
    <n v="2.7457806765277155E-3"/>
    <x v="0"/>
    <n v="75793138.070000067"/>
    <n v="1.5872703395509362E-3"/>
    <x v="0"/>
    <n v="325145452.83999985"/>
    <n v="3.7000117624034633E-4"/>
    <x v="1"/>
    <n v="3.7000117624034633E-4"/>
    <x v="1"/>
    <x v="1"/>
    <x v="0"/>
    <m/>
  </r>
  <r>
    <s v="MS-52594"/>
    <x v="89"/>
    <x v="87"/>
    <s v="Bailment"/>
    <x v="0"/>
    <x v="0"/>
    <x v="89"/>
    <x v="0"/>
    <x v="2"/>
    <x v="1"/>
    <x v="0"/>
    <s v="MID"/>
    <s v="BRANDY / COGNAC"/>
    <s v="DOMESTIC"/>
    <x v="89"/>
    <s v="BRANDY"/>
    <x v="5"/>
    <x v="2"/>
    <n v="286"/>
    <n v="303.04000000000002"/>
    <n v="-0.06"/>
    <n v="942.62"/>
    <n v="1006.04"/>
    <n v="-7.0000000000000007E-2"/>
    <n v="3804.29"/>
    <n v="4373.88"/>
    <n v="-0.15"/>
    <n v="442819.55"/>
    <n v="508139.85"/>
    <n v="442819.55"/>
    <n v="508139.85"/>
    <m/>
    <n v="43814205.929999985"/>
    <n v="1.0106757399813959E-2"/>
    <x v="0"/>
    <n v="75793138.070000067"/>
    <n v="5.8424754704182631E-3"/>
    <x v="0"/>
    <n v="325145452.83999985"/>
    <n v="1.3619121723283214E-3"/>
    <x v="1"/>
    <n v="1.3619121723283214E-3"/>
    <x v="1"/>
    <x v="1"/>
    <x v="0"/>
    <m/>
  </r>
  <r>
    <s v="MS-52595"/>
    <x v="90"/>
    <x v="88"/>
    <s v="Bailment"/>
    <x v="0"/>
    <x v="0"/>
    <x v="90"/>
    <x v="0"/>
    <x v="2"/>
    <x v="1"/>
    <x v="0"/>
    <s v="MID"/>
    <s v="BRANDY / COGNAC"/>
    <s v="DOMESTIC"/>
    <x v="90"/>
    <s v="BRANDY"/>
    <x v="5"/>
    <x v="2"/>
    <n v="13"/>
    <n v="16"/>
    <n v="-0.21"/>
    <n v="57.58"/>
    <n v="108.42"/>
    <n v="-0.88"/>
    <n v="289.75"/>
    <n v="428.92"/>
    <n v="-0.48"/>
    <n v="33567.910000000003"/>
    <n v="47131.73"/>
    <n v="34735.230000000003"/>
    <n v="49281.57"/>
    <m/>
    <n v="43814205.929999985"/>
    <n v="7.66142151557647E-4"/>
    <x v="0"/>
    <n v="75793138.070000067"/>
    <n v="4.4288851015771084E-4"/>
    <x v="0"/>
    <n v="325145452.83999985"/>
    <n v="1.0323967229681162E-4"/>
    <x v="1"/>
    <n v="1.068298193826896E-4"/>
    <x v="1"/>
    <x v="1"/>
    <x v="0"/>
    <m/>
  </r>
  <r>
    <s v="MS-53213"/>
    <x v="91"/>
    <x v="89"/>
    <s v="Bailment"/>
    <x v="0"/>
    <x v="0"/>
    <x v="91"/>
    <x v="0"/>
    <x v="2"/>
    <x v="1"/>
    <x v="0"/>
    <s v="MID"/>
    <s v="BRANDY / COGNAC"/>
    <s v="DOMESTIC"/>
    <x v="91"/>
    <s v="BRANDY"/>
    <x v="6"/>
    <x v="3"/>
    <n v="851"/>
    <n v="914.13"/>
    <n v="-7.0000000000000007E-2"/>
    <n v="2821.33"/>
    <n v="2948.79"/>
    <n v="-0.05"/>
    <n v="11236.22"/>
    <n v="11237.94"/>
    <n v="0"/>
    <n v="1425882.24"/>
    <n v="1424338.92"/>
    <n v="1425882.24"/>
    <n v="1424338.92"/>
    <m/>
    <n v="43814205.929999985"/>
    <n v="3.2543833894378205E-2"/>
    <x v="1"/>
    <n v="75793138.070000067"/>
    <n v="1.8812814409176485E-2"/>
    <x v="0"/>
    <n v="325145452.83999985"/>
    <n v="4.3853673103700433E-3"/>
    <x v="1"/>
    <n v="4.3853673103700433E-3"/>
    <x v="2"/>
    <x v="2"/>
    <x v="0"/>
    <m/>
  </r>
  <r>
    <s v="MS-53217"/>
    <x v="92"/>
    <x v="90"/>
    <s v="Bailment"/>
    <x v="0"/>
    <x v="0"/>
    <x v="92"/>
    <x v="0"/>
    <x v="2"/>
    <x v="1"/>
    <x v="0"/>
    <s v="MID"/>
    <s v="BRANDY / COGNAC"/>
    <s v="DOMESTIC"/>
    <x v="92"/>
    <s v="BRANDY"/>
    <x v="6"/>
    <x v="3"/>
    <n v="418"/>
    <n v="494.64"/>
    <n v="-0.18"/>
    <n v="1246.27"/>
    <n v="1308.49"/>
    <n v="-0.05"/>
    <n v="5036.99"/>
    <n v="5700.2"/>
    <n v="-0.13"/>
    <n v="478284.25"/>
    <n v="540376.53"/>
    <n v="478284.25"/>
    <n v="540376.53"/>
    <m/>
    <n v="43814205.929999985"/>
    <n v="1.0916191218075105E-2"/>
    <x v="0"/>
    <n v="75793138.070000067"/>
    <n v="6.3103898608640836E-3"/>
    <x v="0"/>
    <n v="325145452.83999985"/>
    <n v="1.4709855107072891E-3"/>
    <x v="1"/>
    <n v="1.4709855107072891E-3"/>
    <x v="1"/>
    <x v="1"/>
    <x v="0"/>
    <m/>
  </r>
  <r>
    <s v="MS-11366"/>
    <x v="93"/>
    <x v="91"/>
    <s v="Bailment"/>
    <x v="0"/>
    <x v="0"/>
    <x v="93"/>
    <x v="0"/>
    <x v="4"/>
    <x v="2"/>
    <x v="2"/>
    <s v="ULTRA"/>
    <s v="CANADIAN"/>
    <s v="FOREIGN BLEND"/>
    <x v="93"/>
    <s v="WHISKEY"/>
    <x v="14"/>
    <x v="1"/>
    <n v="27"/>
    <n v="46"/>
    <n v="-0.7"/>
    <n v="127"/>
    <n v="147"/>
    <n v="-0.16"/>
    <n v="644.75"/>
    <n v="883"/>
    <n v="-0.37"/>
    <n v="299112.42"/>
    <n v="403775.76"/>
    <n v="299112.42"/>
    <n v="403775.76"/>
    <m/>
    <n v="29546996.449999988"/>
    <n v="1.0123276675724517E-2"/>
    <x v="0"/>
    <n v="69119979.479999974"/>
    <n v="4.3274379166525776E-3"/>
    <x v="0"/>
    <n v="325145452.83999985"/>
    <n v="9.1993419371972458E-4"/>
    <x v="1"/>
    <n v="9.1993419371972458E-4"/>
    <x v="1"/>
    <x v="1"/>
    <x v="0"/>
    <m/>
  </r>
  <r>
    <s v="MS-14208"/>
    <x v="94"/>
    <x v="80"/>
    <s v="Bailment"/>
    <x v="0"/>
    <x v="0"/>
    <x v="94"/>
    <x v="0"/>
    <x v="4"/>
    <x v="2"/>
    <x v="2"/>
    <s v="SUPER"/>
    <s v="CANADIAN"/>
    <s v="US BLEND"/>
    <x v="94"/>
    <s v="WHISKEY"/>
    <x v="16"/>
    <x v="0"/>
    <n v="4"/>
    <n v="9.5"/>
    <n v="-1.71"/>
    <n v="8.5"/>
    <n v="9.5"/>
    <n v="-0.12"/>
    <n v="46"/>
    <n v="53"/>
    <n v="-0.15"/>
    <n v="17122.919999999998"/>
    <n v="18797.82"/>
    <n v="19508.88"/>
    <n v="21511.32"/>
    <m/>
    <n v="29546996.449999988"/>
    <n v="5.7951474116754113E-4"/>
    <x v="0"/>
    <n v="69119979.479999974"/>
    <n v="2.4772750409965839E-4"/>
    <x v="0"/>
    <n v="325145452.83999985"/>
    <n v="5.2662338810027829E-5"/>
    <x v="0"/>
    <n v="6.0000470034560456E-5"/>
    <x v="0"/>
    <x v="0"/>
    <x v="0"/>
    <m/>
  </r>
  <r>
    <s v="MS-63530"/>
    <x v="95"/>
    <x v="92"/>
    <s v="Bailment"/>
    <x v="0"/>
    <x v="0"/>
    <x v="95"/>
    <x v="0"/>
    <x v="14"/>
    <x v="10"/>
    <x v="6"/>
    <s v="VALUE"/>
    <s v="COCKTAILS"/>
    <s v="MARGARITA"/>
    <x v="95"/>
    <s v="COCKTAILS"/>
    <x v="10"/>
    <x v="0"/>
    <n v="52"/>
    <n v="88.68"/>
    <n v="-0.72"/>
    <n v="252.21"/>
    <n v="266.02"/>
    <n v="-0.05"/>
    <n v="903.26"/>
    <n v="1101.02"/>
    <n v="-0.22"/>
    <n v="44623.4"/>
    <n v="54400.46"/>
    <n v="49980.2"/>
    <n v="60771.02"/>
    <m/>
    <n v="5567781.3899999987"/>
    <n v="8.0145747245295509E-3"/>
    <x v="0"/>
    <n v="5567781.3899999987"/>
    <n v="8.0145747245295509E-3"/>
    <x v="0"/>
    <n v="325145452.83999985"/>
    <n v="1.3724134725008328E-4"/>
    <x v="1"/>
    <n v="1.5371643540896957E-4"/>
    <x v="1"/>
    <x v="1"/>
    <x v="0"/>
    <m/>
  </r>
  <r>
    <s v="MS-66580"/>
    <x v="96"/>
    <x v="93"/>
    <s v="Bailment"/>
    <x v="0"/>
    <x v="0"/>
    <x v="96"/>
    <x v="0"/>
    <x v="14"/>
    <x v="10"/>
    <x v="6"/>
    <s v="VALUE"/>
    <s v="COCKTAILS"/>
    <s v="MARGARITA"/>
    <x v="96"/>
    <s v="CORDIALS"/>
    <x v="10"/>
    <x v="0"/>
    <n v="43"/>
    <n v="58.34"/>
    <n v="-0.37"/>
    <n v="225.77"/>
    <n v="262.52"/>
    <n v="-0.16"/>
    <n v="876.04"/>
    <n v="913.96"/>
    <n v="-0.04"/>
    <n v="61537.62"/>
    <n v="63763.66"/>
    <n v="69286.899999999994"/>
    <n v="72282.94"/>
    <m/>
    <n v="5567781.3899999987"/>
    <n v="1.1052449025840797E-2"/>
    <x v="0"/>
    <n v="5567781.3899999987"/>
    <n v="1.1052449025840797E-2"/>
    <x v="0"/>
    <n v="325145452.83999985"/>
    <n v="1.8926181947954819E-4"/>
    <x v="1"/>
    <n v="2.1309509142695973E-4"/>
    <x v="1"/>
    <x v="1"/>
    <x v="0"/>
    <m/>
  </r>
  <r>
    <s v="MS-65126"/>
    <x v="97"/>
    <x v="94"/>
    <s v="Bailment"/>
    <x v="0"/>
    <x v="0"/>
    <x v="97"/>
    <x v="0"/>
    <x v="3"/>
    <x v="3"/>
    <x v="2"/>
    <s v="ULTRA"/>
    <s v="CORDIALS"/>
    <s v="LIQUEURS &amp; SPECIALITIES"/>
    <x v="97"/>
    <s v="CORDIALS"/>
    <x v="3"/>
    <x v="1"/>
    <n v="247"/>
    <n v="264.5"/>
    <n v="-7.0000000000000007E-2"/>
    <n v="475"/>
    <n v="685.42"/>
    <n v="-0.44"/>
    <n v="1740.67"/>
    <n v="1942.25"/>
    <n v="-0.12"/>
    <n v="654098.31999999995"/>
    <n v="729623.73"/>
    <n v="676562.32"/>
    <n v="754913.73"/>
    <m/>
    <n v="22444928.369999994"/>
    <n v="2.9142366115735577E-2"/>
    <x v="0"/>
    <n v="69119979.479999974"/>
    <n v="9.4632308186559117E-3"/>
    <x v="0"/>
    <n v="325145452.83999985"/>
    <n v="2.0117098802604934E-3"/>
    <x v="1"/>
    <n v="2.080798959636468E-3"/>
    <x v="1"/>
    <x v="1"/>
    <x v="0"/>
    <m/>
  </r>
  <r>
    <s v="MS-65191"/>
    <x v="98"/>
    <x v="95"/>
    <s v="Bailment"/>
    <x v="0"/>
    <x v="0"/>
    <x v="98"/>
    <x v="0"/>
    <x v="3"/>
    <x v="3"/>
    <x v="1"/>
    <s v="PREMIUM"/>
    <s v="CORDIALS"/>
    <s v="LIQUEURS &amp; SPECIALITIES"/>
    <x v="98"/>
    <s v="CORDIALS"/>
    <x v="4"/>
    <x v="1"/>
    <n v="12"/>
    <n v="18.12"/>
    <n v="-0.55000000000000004"/>
    <n v="49.04"/>
    <n v="54.37"/>
    <n v="-0.11"/>
    <n v="184.43"/>
    <n v="222.83"/>
    <n v="-0.21"/>
    <n v="76728.960000000006"/>
    <n v="92601.21"/>
    <n v="76728.960000000006"/>
    <n v="92601.21"/>
    <m/>
    <n v="22444928.369999994"/>
    <n v="3.4185433223550103E-3"/>
    <x v="0"/>
    <n v="126094742.97999983"/>
    <n v="6.085024497188607E-4"/>
    <x v="0"/>
    <n v="325145452.83999985"/>
    <n v="2.359834939403486E-4"/>
    <x v="1"/>
    <n v="2.359834939403486E-4"/>
    <x v="1"/>
    <x v="1"/>
    <x v="0"/>
    <m/>
  </r>
  <r>
    <s v="MS-67550"/>
    <x v="99"/>
    <x v="43"/>
    <s v="Bailment"/>
    <x v="0"/>
    <x v="0"/>
    <x v="99"/>
    <x v="0"/>
    <x v="3"/>
    <x v="3"/>
    <x v="0"/>
    <s v="MID"/>
    <s v="CORDIALS"/>
    <s v="COFFEE LIQUEUR"/>
    <x v="99"/>
    <s v="CORDIALS"/>
    <x v="17"/>
    <x v="1"/>
    <n v="228"/>
    <n v="51.34"/>
    <n v="0.77"/>
    <n v="556.33000000000004"/>
    <n v="558.86"/>
    <n v="0"/>
    <n v="1978.96"/>
    <n v="2115.25"/>
    <n v="-7.0000000000000007E-2"/>
    <n v="157080.32000000001"/>
    <n v="126956.64"/>
    <n v="164460.32"/>
    <n v="129776.64"/>
    <m/>
    <n v="22444928.369999994"/>
    <n v="6.9984772243672812E-3"/>
    <x v="0"/>
    <n v="75793138.070000067"/>
    <n v="2.0724873517563788E-3"/>
    <x v="0"/>
    <n v="325145452.83999985"/>
    <n v="4.8310784797380308E-4"/>
    <x v="1"/>
    <n v="5.0580538206366652E-4"/>
    <x v="1"/>
    <x v="1"/>
    <x v="0"/>
    <m/>
  </r>
  <r>
    <s v="MS-68036"/>
    <x v="100"/>
    <x v="96"/>
    <s v="Bailment"/>
    <x v="0"/>
    <x v="0"/>
    <x v="100"/>
    <x v="0"/>
    <x v="3"/>
    <x v="3"/>
    <x v="1"/>
    <s v="SUPER"/>
    <s v="CORDIALS"/>
    <s v="CREAM LIQUEUR"/>
    <x v="100"/>
    <s v="CORDIALS"/>
    <x v="14"/>
    <x v="1"/>
    <n v="89"/>
    <n v="121"/>
    <n v="-0.36"/>
    <n v="270.33"/>
    <n v="370.92"/>
    <n v="-0.37"/>
    <n v="1943.08"/>
    <n v="1876.75"/>
    <n v="0.03"/>
    <n v="501141.51"/>
    <n v="493890.71"/>
    <n v="544685.12"/>
    <n v="526087.56000000006"/>
    <m/>
    <n v="22444928.369999994"/>
    <n v="2.2327605672817753E-2"/>
    <x v="0"/>
    <n v="126094742.97999983"/>
    <n v="3.9743251634169014E-3"/>
    <x v="0"/>
    <n v="325145452.83999985"/>
    <n v="1.5412840795488709E-3"/>
    <x v="1"/>
    <n v="1.6752044823091312E-3"/>
    <x v="1"/>
    <x v="1"/>
    <x v="0"/>
    <m/>
  </r>
  <r>
    <s v="MS-71828"/>
    <x v="101"/>
    <x v="38"/>
    <s v="Bailment"/>
    <x v="0"/>
    <x v="0"/>
    <x v="101"/>
    <x v="0"/>
    <x v="3"/>
    <x v="3"/>
    <x v="3"/>
    <s v="VALUE"/>
    <s v="CORDIALS"/>
    <s v="LIQUEURS &amp; SPECIALITIES"/>
    <x v="101"/>
    <s v="CORDIALS"/>
    <x v="4"/>
    <x v="1"/>
    <n v="52"/>
    <n v="65.34"/>
    <n v="-0.25"/>
    <n v="143.52000000000001"/>
    <n v="194.07"/>
    <n v="-0.35"/>
    <n v="644.44000000000005"/>
    <n v="820.22"/>
    <n v="-0.27"/>
    <n v="38210.42"/>
    <n v="48502.35"/>
    <n v="38210.42"/>
    <n v="48502.35"/>
    <m/>
    <n v="22444928.369999994"/>
    <n v="1.7024077497646301E-3"/>
    <x v="0"/>
    <n v="34230392.709999993"/>
    <n v="1.116271739086338E-3"/>
    <x v="0"/>
    <n v="325145452.83999985"/>
    <n v="1.1751792825718182E-4"/>
    <x v="1"/>
    <n v="1.1751792825718182E-4"/>
    <x v="1"/>
    <x v="1"/>
    <x v="0"/>
    <m/>
  </r>
  <r>
    <s v="MS-74166"/>
    <x v="102"/>
    <x v="97"/>
    <s v="Bailment"/>
    <x v="0"/>
    <x v="0"/>
    <x v="102"/>
    <x v="0"/>
    <x v="3"/>
    <x v="3"/>
    <x v="0"/>
    <s v="PREMIUM"/>
    <s v="CORDIALS"/>
    <s v="LIQUEURS &amp; SPECIALITIES"/>
    <x v="102"/>
    <s v="CORDIALS"/>
    <x v="10"/>
    <x v="0"/>
    <n v="103"/>
    <n v="100.33"/>
    <n v="0.02"/>
    <n v="398.58"/>
    <n v="445.92"/>
    <n v="-0.12"/>
    <n v="1537.17"/>
    <n v="1496.42"/>
    <n v="0.03"/>
    <n v="170072.12"/>
    <n v="162433.12"/>
    <n v="170072.12"/>
    <n v="162433.12"/>
    <m/>
    <n v="22444928.369999994"/>
    <n v="7.5773073184461246E-3"/>
    <x v="0"/>
    <n v="75793138.070000067"/>
    <n v="2.2438986474333194E-3"/>
    <x v="0"/>
    <n v="325145452.83999985"/>
    <n v="5.230647346118367E-4"/>
    <x v="1"/>
    <n v="5.230647346118367E-4"/>
    <x v="1"/>
    <x v="1"/>
    <x v="0"/>
    <m/>
  </r>
  <r>
    <s v="MS-80456"/>
    <x v="103"/>
    <x v="98"/>
    <s v="Bailment"/>
    <x v="0"/>
    <x v="0"/>
    <x v="103"/>
    <x v="0"/>
    <x v="3"/>
    <x v="3"/>
    <x v="0"/>
    <s v="MID"/>
    <s v="CORDIALS"/>
    <s v="CREAM LIQUEUR"/>
    <x v="103"/>
    <s v="CORDIALS"/>
    <x v="18"/>
    <x v="1"/>
    <n v="30"/>
    <n v="29"/>
    <n v="0.03"/>
    <n v="113"/>
    <n v="123"/>
    <n v="-0.09"/>
    <n v="507"/>
    <n v="413.08"/>
    <n v="0.19"/>
    <n v="40990.68"/>
    <n v="33650.589999999997"/>
    <n v="43500.6"/>
    <n v="35434.75"/>
    <m/>
    <n v="22444928.369999994"/>
    <n v="1.8262780492892263E-3"/>
    <x v="0"/>
    <n v="75793138.070000067"/>
    <n v="5.4082310145467719E-4"/>
    <x v="0"/>
    <n v="325145452.83999985"/>
    <n v="1.2606874751581109E-4"/>
    <x v="1"/>
    <n v="1.337881234999344E-4"/>
    <x v="1"/>
    <x v="1"/>
    <x v="0"/>
    <m/>
  </r>
  <r>
    <s v="MS-80458"/>
    <x v="104"/>
    <x v="1"/>
    <s v="Bailment"/>
    <x v="0"/>
    <x v="0"/>
    <x v="104"/>
    <x v="0"/>
    <x v="3"/>
    <x v="3"/>
    <x v="0"/>
    <s v="MID"/>
    <s v="CORDIALS"/>
    <s v="CREAM LIQUEUR"/>
    <x v="104"/>
    <s v="CORDIALS"/>
    <x v="18"/>
    <x v="1"/>
    <n v="104"/>
    <n v="82.84"/>
    <n v="0.2"/>
    <n v="220.52"/>
    <n v="203.01"/>
    <n v="0.08"/>
    <n v="868.26"/>
    <n v="821.77"/>
    <n v="0.05"/>
    <n v="64148.73"/>
    <n v="61102.18"/>
    <n v="67644.75"/>
    <n v="64006.62"/>
    <m/>
    <n v="22444928.369999994"/>
    <n v="2.8580501101416536E-3"/>
    <x v="0"/>
    <n v="75793138.070000067"/>
    <n v="8.4636593276761192E-4"/>
    <x v="0"/>
    <n v="325145452.83999985"/>
    <n v="1.9729241002661914E-4"/>
    <x v="1"/>
    <n v="2.0804458253730266E-4"/>
    <x v="1"/>
    <x v="1"/>
    <x v="0"/>
    <m/>
  </r>
  <r>
    <s v="MS-16098"/>
    <x v="105"/>
    <x v="99"/>
    <s v="Bailment"/>
    <x v="0"/>
    <x v="0"/>
    <x v="105"/>
    <x v="0"/>
    <x v="6"/>
    <x v="4"/>
    <x v="0"/>
    <s v="PREMIUM"/>
    <s v="DOMESTIC WHISKEY"/>
    <s v="STRAIGHT"/>
    <x v="105"/>
    <s v="WHISKEY"/>
    <x v="4"/>
    <x v="1"/>
    <n v="266"/>
    <n v="257.07"/>
    <n v="0.03"/>
    <n v="509.28"/>
    <n v="463.97"/>
    <n v="0.09"/>
    <n v="2035.76"/>
    <n v="1828.48"/>
    <n v="0.1"/>
    <n v="267423.38"/>
    <n v="237374.58"/>
    <n v="285385.96000000002"/>
    <n v="252236.35"/>
    <m/>
    <n v="52239627.039999984"/>
    <n v="5.1191670988621988E-3"/>
    <x v="0"/>
    <n v="75793138.070000067"/>
    <n v="3.5283323373286974E-3"/>
    <x v="0"/>
    <n v="325145452.83999985"/>
    <n v="8.2247307370955549E-4"/>
    <x v="1"/>
    <n v="8.7771782599843098E-4"/>
    <x v="1"/>
    <x v="1"/>
    <x v="0"/>
    <m/>
  </r>
  <r>
    <s v="MS-17088"/>
    <x v="106"/>
    <x v="100"/>
    <s v="Bailment"/>
    <x v="0"/>
    <x v="0"/>
    <x v="106"/>
    <x v="0"/>
    <x v="6"/>
    <x v="4"/>
    <x v="2"/>
    <s v="SUPER"/>
    <s v="DOMESTIC WHISKEY"/>
    <s v="STRAIGHT"/>
    <x v="106"/>
    <s v="WHISKEY"/>
    <x v="14"/>
    <x v="1"/>
    <n v="84"/>
    <n v="71.17"/>
    <n v="0.15"/>
    <n v="345.37"/>
    <n v="395.52"/>
    <n v="-0.15"/>
    <n v="1761.81"/>
    <n v="1627.4"/>
    <n v="0.08"/>
    <n v="367449.17"/>
    <n v="329084.95"/>
    <n v="380067"/>
    <n v="336325.69"/>
    <m/>
    <n v="52239627.039999984"/>
    <n v="7.0339164121260558E-3"/>
    <x v="0"/>
    <n v="69119979.479999974"/>
    <n v="5.3161064682654057E-3"/>
    <x v="0"/>
    <n v="325145452.83999985"/>
    <n v="1.1301070545212801E-3"/>
    <x v="1"/>
    <n v="1.168913778988096E-3"/>
    <x v="1"/>
    <x v="1"/>
    <x v="0"/>
    <m/>
  </r>
  <r>
    <s v="MS-19028"/>
    <x v="107"/>
    <x v="101"/>
    <s v="Bailment"/>
    <x v="0"/>
    <x v="0"/>
    <x v="107"/>
    <x v="0"/>
    <x v="6"/>
    <x v="4"/>
    <x v="1"/>
    <s v="PREMIUM"/>
    <s v="DOMESTIC WHISKEY"/>
    <s v="STRAIGHT"/>
    <x v="107"/>
    <s v="WHISKEY"/>
    <x v="11"/>
    <x v="1"/>
    <n v="55"/>
    <n v="56.01"/>
    <n v="-0.02"/>
    <n v="250.47"/>
    <n v="178.71"/>
    <n v="0.28999999999999998"/>
    <n v="877.79"/>
    <n v="967.81"/>
    <n v="-0.1"/>
    <n v="154508.59"/>
    <n v="167177.49"/>
    <n v="163181.1"/>
    <n v="178563.02"/>
    <m/>
    <n v="52239627.039999984"/>
    <n v="2.9576893778681165E-3"/>
    <x v="0"/>
    <n v="126094742.97999983"/>
    <n v="1.2253372848740169E-3"/>
    <x v="0"/>
    <n v="325145452.83999985"/>
    <n v="4.7519837245281054E-4"/>
    <x v="1"/>
    <n v="5.0187108131049109E-4"/>
    <x v="1"/>
    <x v="1"/>
    <x v="0"/>
    <m/>
  </r>
  <r>
    <s v="MS-19114"/>
    <x v="108"/>
    <x v="102"/>
    <s v="Bailment"/>
    <x v="0"/>
    <x v="0"/>
    <x v="108"/>
    <x v="0"/>
    <x v="6"/>
    <x v="4"/>
    <x v="1"/>
    <s v="PREMIUM"/>
    <s v="DOMESTIC WHISKEY"/>
    <s v="STRAIGHT"/>
    <x v="108"/>
    <s v="WHISKEY"/>
    <x v="11"/>
    <x v="1"/>
    <n v="13"/>
    <n v="9.33"/>
    <n v="0.27"/>
    <n v="53.68"/>
    <n v="50.17"/>
    <n v="7.0000000000000007E-2"/>
    <n v="194.08"/>
    <n v="159.66"/>
    <n v="0.18"/>
    <n v="34318.25"/>
    <n v="29100.67"/>
    <n v="36077.699999999997"/>
    <n v="29655.07"/>
    <m/>
    <n v="52239627.039999984"/>
    <n v="6.569390316229182E-4"/>
    <x v="0"/>
    <n v="126094742.97999983"/>
    <n v="2.7216241683797473E-4"/>
    <x v="0"/>
    <n v="325145452.83999985"/>
    <n v="1.0554737795114606E-4"/>
    <x v="1"/>
    <n v="1.1095864845987373E-4"/>
    <x v="1"/>
    <x v="1"/>
    <x v="0"/>
    <m/>
  </r>
  <r>
    <s v="MS-22175"/>
    <x v="109"/>
    <x v="76"/>
    <s v="Bailment"/>
    <x v="0"/>
    <x v="0"/>
    <x v="109"/>
    <x v="0"/>
    <x v="6"/>
    <x v="4"/>
    <x v="2"/>
    <s v="SUPER"/>
    <s v="DOMESTIC WHISKEY"/>
    <s v="STRAIGHT"/>
    <x v="109"/>
    <s v="WHISKEY"/>
    <x v="3"/>
    <x v="1"/>
    <n v="24"/>
    <n v="36"/>
    <n v="-0.49"/>
    <n v="97.08"/>
    <n v="142.91999999999999"/>
    <n v="-0.47"/>
    <n v="335.25"/>
    <n v="442.92"/>
    <n v="-0.32"/>
    <n v="137076.03"/>
    <n v="166667.63"/>
    <n v="139236.03"/>
    <n v="168962.63"/>
    <m/>
    <n v="52239627.039999984"/>
    <n v="2.6239856171836875E-3"/>
    <x v="0"/>
    <n v="69119979.479999974"/>
    <n v="1.9831607450008469E-3"/>
    <x v="0"/>
    <n v="325145452.83999985"/>
    <n v="4.2158372138592832E-4"/>
    <x v="1"/>
    <n v="4.2822690209515669E-4"/>
    <x v="1"/>
    <x v="1"/>
    <x v="0"/>
    <m/>
  </r>
  <r>
    <s v="MS-25974"/>
    <x v="110"/>
    <x v="103"/>
    <s v="Bailment"/>
    <x v="0"/>
    <x v="0"/>
    <x v="110"/>
    <x v="0"/>
    <x v="15"/>
    <x v="4"/>
    <x v="3"/>
    <s v="VALUE"/>
    <s v="DOMESTIC WHISKEY"/>
    <s v="BLEND"/>
    <x v="110"/>
    <s v="WHISKEY"/>
    <x v="4"/>
    <x v="1"/>
    <n v="55"/>
    <n v="76"/>
    <n v="-0.38"/>
    <n v="216.5"/>
    <n v="249"/>
    <n v="-0.15"/>
    <n v="874.58"/>
    <n v="1084.1300000000001"/>
    <n v="-0.24"/>
    <n v="64439.3"/>
    <n v="78956.97"/>
    <n v="64439.3"/>
    <n v="78956.97"/>
    <m/>
    <n v="52239627.039999984"/>
    <n v="1.2335329260804008E-3"/>
    <x v="0"/>
    <n v="34230392.709999993"/>
    <n v="1.8825171112096194E-3"/>
    <x v="0"/>
    <n v="325145452.83999985"/>
    <n v="1.9818607160934157E-4"/>
    <x v="1"/>
    <n v="1.9818607160934157E-4"/>
    <x v="1"/>
    <x v="1"/>
    <x v="0"/>
    <m/>
  </r>
  <r>
    <s v="MS-28625"/>
    <x v="111"/>
    <x v="104"/>
    <s v="Bailment"/>
    <x v="0"/>
    <x v="0"/>
    <x v="111"/>
    <x v="0"/>
    <x v="9"/>
    <x v="5"/>
    <x v="2"/>
    <s v="SUPER"/>
    <s v="GIN"/>
    <s v="CLASSIC"/>
    <x v="111"/>
    <s v="GIN"/>
    <x v="13"/>
    <x v="0"/>
    <n v="65"/>
    <n v="88.83"/>
    <n v="-0.38"/>
    <n v="296.42"/>
    <n v="393.5"/>
    <n v="-0.33"/>
    <n v="1007.33"/>
    <n v="1284.75"/>
    <n v="-0.28000000000000003"/>
    <n v="372346.64"/>
    <n v="475868.09"/>
    <n v="381134.64"/>
    <n v="483000.09"/>
    <m/>
    <n v="10875997.040000001"/>
    <n v="3.4235632708484072E-2"/>
    <x v="1"/>
    <n v="69119979.479999974"/>
    <n v="5.3869610899948163E-3"/>
    <x v="0"/>
    <n v="325145452.83999985"/>
    <n v="1.1451694518490691E-3"/>
    <x v="1"/>
    <n v="1.1721973555864297E-3"/>
    <x v="2"/>
    <x v="2"/>
    <x v="0"/>
    <m/>
  </r>
  <r>
    <s v="MS-28886"/>
    <x v="112"/>
    <x v="105"/>
    <s v="Bailment"/>
    <x v="0"/>
    <x v="0"/>
    <x v="112"/>
    <x v="0"/>
    <x v="9"/>
    <x v="5"/>
    <x v="2"/>
    <s v="SUPER"/>
    <s v="GIN"/>
    <s v="CLASSIC"/>
    <x v="112"/>
    <s v="GIN"/>
    <x v="14"/>
    <x v="1"/>
    <n v="10"/>
    <n v="10"/>
    <n v="0.03"/>
    <n v="34.33"/>
    <n v="34.92"/>
    <n v="-0.02"/>
    <n v="132.33000000000001"/>
    <n v="179.5"/>
    <n v="-0.36"/>
    <n v="47449.4"/>
    <n v="54989.82"/>
    <n v="47449.4"/>
    <n v="54989.82"/>
    <m/>
    <n v="10875997.040000001"/>
    <n v="4.3627632322342002E-3"/>
    <x v="0"/>
    <n v="69119979.479999974"/>
    <n v="6.8647879176135453E-4"/>
    <x v="0"/>
    <n v="325145452.83999985"/>
    <n v="1.4593284201132371E-4"/>
    <x v="1"/>
    <n v="1.4593284201132371E-4"/>
    <x v="1"/>
    <x v="1"/>
    <x v="0"/>
    <m/>
  </r>
  <r>
    <s v="MS-31297"/>
    <x v="113"/>
    <x v="106"/>
    <s v="Bailment"/>
    <x v="0"/>
    <x v="0"/>
    <x v="113"/>
    <x v="0"/>
    <x v="9"/>
    <x v="5"/>
    <x v="3"/>
    <s v="VALUE"/>
    <s v="GIN"/>
    <s v="CLASSIC"/>
    <x v="113"/>
    <s v="GIN"/>
    <x v="6"/>
    <x v="3"/>
    <n v="49"/>
    <n v="16.670000000000002"/>
    <n v="0.66"/>
    <n v="135.32"/>
    <n v="72.66"/>
    <n v="0.46"/>
    <n v="469.84"/>
    <n v="369.97"/>
    <n v="0.21"/>
    <n v="28080.560000000001"/>
    <n v="22044.240000000002"/>
    <n v="28080.560000000001"/>
    <n v="22044.240000000002"/>
    <m/>
    <n v="10875997.040000001"/>
    <n v="2.5818837479198134E-3"/>
    <x v="0"/>
    <n v="34230392.709999993"/>
    <n v="8.2033998960802477E-4"/>
    <x v="0"/>
    <n v="325145452.83999985"/>
    <n v="8.6363071526078219E-5"/>
    <x v="1"/>
    <n v="8.6363071526078219E-5"/>
    <x v="1"/>
    <x v="1"/>
    <x v="0"/>
    <m/>
  </r>
  <r>
    <s v="MS-32650"/>
    <x v="114"/>
    <x v="107"/>
    <s v="Bailment"/>
    <x v="0"/>
    <x v="0"/>
    <x v="114"/>
    <x v="0"/>
    <x v="9"/>
    <x v="5"/>
    <x v="2"/>
    <s v="SUPER"/>
    <s v="GIN"/>
    <s v="CLASSIC"/>
    <x v="114"/>
    <s v="GIN"/>
    <x v="19"/>
    <x v="0"/>
    <n v="3"/>
    <n v="22"/>
    <n v="-7.8"/>
    <n v="35.42"/>
    <n v="46.5"/>
    <n v="-0.31"/>
    <n v="170.92"/>
    <n v="182.83"/>
    <n v="-7.0000000000000007E-2"/>
    <n v="52813.25"/>
    <n v="56495.5"/>
    <n v="52813.25"/>
    <n v="56495.5"/>
    <m/>
    <n v="10875997.040000001"/>
    <n v="4.8559456025743823E-3"/>
    <x v="0"/>
    <n v="69119979.479999974"/>
    <n v="7.6408081132723184E-4"/>
    <x v="0"/>
    <n v="325145452.83999985"/>
    <n v="1.6242961277391371E-4"/>
    <x v="1"/>
    <n v="1.6242961277391371E-4"/>
    <x v="1"/>
    <x v="1"/>
    <x v="0"/>
    <m/>
  </r>
  <r>
    <s v="MS-15776"/>
    <x v="115"/>
    <x v="108"/>
    <s v="Bailment"/>
    <x v="0"/>
    <x v="0"/>
    <x v="115"/>
    <x v="0"/>
    <x v="16"/>
    <x v="11"/>
    <x v="7"/>
    <s v="PREMIUM"/>
    <s v="IRISH"/>
    <s v="IRISH"/>
    <x v="115"/>
    <s v="WHISKEY"/>
    <x v="16"/>
    <x v="0"/>
    <n v="37"/>
    <n v="37"/>
    <n v="-0.01"/>
    <n v="63.67"/>
    <n v="78.5"/>
    <n v="-0.23"/>
    <n v="328.42"/>
    <n v="400.17"/>
    <n v="-0.22"/>
    <n v="71315.289999999994"/>
    <n v="87847.18"/>
    <n v="80002.3"/>
    <n v="97391.679999999993"/>
    <m/>
    <n v="3903414.0300000003"/>
    <n v="1.8269978396321947E-2"/>
    <x v="0"/>
    <n v="3903414.0300000003"/>
    <n v="1.8269978396321947E-2"/>
    <x v="0"/>
    <n v="325145452.83999985"/>
    <n v="2.1933349944491885E-4"/>
    <x v="1"/>
    <n v="2.460508037286567E-4"/>
    <x v="1"/>
    <x v="1"/>
    <x v="0"/>
    <m/>
  </r>
  <r>
    <s v="MS-76036"/>
    <x v="116"/>
    <x v="109"/>
    <s v="Bailment"/>
    <x v="0"/>
    <x v="0"/>
    <x v="116"/>
    <x v="0"/>
    <x v="8"/>
    <x v="12"/>
    <x v="8"/>
    <s v="PREMIUM"/>
    <s v="DOMESTIC WHISKEY"/>
    <s v="FLAVORED"/>
    <x v="116"/>
    <s v="CORDIALS"/>
    <x v="20"/>
    <x v="0"/>
    <n v="2"/>
    <n v="24.5"/>
    <n v="-11.25"/>
    <n v="3.5"/>
    <n v="30"/>
    <n v="-7.57"/>
    <n v="50.5"/>
    <n v="30.08"/>
    <n v="0.4"/>
    <n v="9751.74"/>
    <n v="5879.69"/>
    <n v="9871.74"/>
    <n v="5881.69"/>
    <m/>
    <n v="4182721.1600000006"/>
    <n v="2.3314344004705299E-3"/>
    <x v="0"/>
    <n v="4182721.1600000006"/>
    <n v="2.3314344004705299E-3"/>
    <x v="0"/>
    <n v="325145452.83999985"/>
    <n v="2.9991931041393688E-5"/>
    <x v="0"/>
    <n v="3.036099663635082E-5"/>
    <x v="0"/>
    <x v="0"/>
    <x v="1"/>
    <m/>
  </r>
  <r>
    <s v="MS-42396"/>
    <x v="117"/>
    <x v="110"/>
    <s v="Bailment"/>
    <x v="0"/>
    <x v="0"/>
    <x v="117"/>
    <x v="0"/>
    <x v="0"/>
    <x v="0"/>
    <x v="0"/>
    <s v="PREMIUM"/>
    <s v="RUM"/>
    <s v="LIGHT"/>
    <x v="117"/>
    <s v="RUM"/>
    <x v="21"/>
    <x v="4"/>
    <n v="14"/>
    <n v="22.33"/>
    <n v="-0.62"/>
    <n v="78.25"/>
    <n v="66.67"/>
    <n v="0.15"/>
    <n v="210.17"/>
    <n v="268.5"/>
    <n v="-0.28000000000000003"/>
    <n v="46964.32"/>
    <n v="59031.4"/>
    <n v="48775.48"/>
    <n v="59909.08"/>
    <m/>
    <n v="12844114.079999994"/>
    <n v="3.6564857418332755E-3"/>
    <x v="0"/>
    <n v="75793138.070000067"/>
    <n v="6.1963815189477035E-4"/>
    <x v="0"/>
    <n v="325145452.83999985"/>
    <n v="1.4444095585464199E-4"/>
    <x v="1"/>
    <n v="1.5001126287932998E-4"/>
    <x v="1"/>
    <x v="1"/>
    <x v="0"/>
    <m/>
  </r>
  <r>
    <s v="MS-43028"/>
    <x v="118"/>
    <x v="111"/>
    <s v="Bailment"/>
    <x v="0"/>
    <x v="0"/>
    <x v="118"/>
    <x v="0"/>
    <x v="0"/>
    <x v="0"/>
    <x v="3"/>
    <s v="MID"/>
    <s v="RUM"/>
    <s v="FLAVORED"/>
    <x v="118"/>
    <s v="RUM"/>
    <x v="4"/>
    <x v="1"/>
    <n v="67"/>
    <n v="56.78"/>
    <n v="0.16"/>
    <n v="404.27"/>
    <n v="399.8"/>
    <n v="0.01"/>
    <n v="1371.11"/>
    <n v="1610.28"/>
    <n v="-0.17"/>
    <n v="92434.54"/>
    <n v="101610.47"/>
    <n v="103015.11"/>
    <n v="117024.2"/>
    <m/>
    <n v="12844114.079999994"/>
    <n v="7.1966458273625073E-3"/>
    <x v="0"/>
    <n v="34230392.709999993"/>
    <n v="2.7003645790191701E-3"/>
    <x v="0"/>
    <n v="325145452.83999985"/>
    <n v="2.8428673749740524E-4"/>
    <x v="1"/>
    <n v="3.1682777384770162E-4"/>
    <x v="1"/>
    <x v="1"/>
    <x v="0"/>
    <m/>
  </r>
  <r>
    <s v="MS-43788"/>
    <x v="119"/>
    <x v="112"/>
    <s v="Bailment"/>
    <x v="0"/>
    <x v="0"/>
    <x v="119"/>
    <x v="0"/>
    <x v="0"/>
    <x v="0"/>
    <x v="3"/>
    <s v="MID"/>
    <s v="RUM"/>
    <s v="GOLD"/>
    <x v="119"/>
    <s v="RUM"/>
    <x v="11"/>
    <x v="1"/>
    <n v="48"/>
    <n v="91.01"/>
    <n v="-0.9"/>
    <n v="142.34"/>
    <n v="196.79"/>
    <n v="-0.38"/>
    <n v="599.91"/>
    <n v="682.15"/>
    <n v="-0.14000000000000001"/>
    <n v="30819.15"/>
    <n v="35258.910000000003"/>
    <n v="30819.15"/>
    <n v="35258.910000000003"/>
    <m/>
    <n v="12844114.079999994"/>
    <n v="2.3994765079196506E-3"/>
    <x v="0"/>
    <n v="34230392.709999993"/>
    <n v="9.0034462242662388E-4"/>
    <x v="0"/>
    <n v="325145452.83999985"/>
    <n v="9.4785732756858616E-5"/>
    <x v="1"/>
    <n v="9.4785732756858616E-5"/>
    <x v="1"/>
    <x v="1"/>
    <x v="0"/>
    <m/>
  </r>
  <r>
    <s v="MS-44258"/>
    <x v="120"/>
    <x v="38"/>
    <s v="Bailment"/>
    <x v="0"/>
    <x v="0"/>
    <x v="120"/>
    <x v="0"/>
    <x v="0"/>
    <x v="0"/>
    <x v="0"/>
    <s v="MID"/>
    <s v="RUM"/>
    <s v="FLAVORED"/>
    <x v="120"/>
    <s v="RUM"/>
    <x v="4"/>
    <x v="1"/>
    <n v="20"/>
    <n v="13"/>
    <n v="0.35"/>
    <n v="48"/>
    <n v="54.08"/>
    <n v="-0.13"/>
    <n v="246"/>
    <n v="255.67"/>
    <n v="-0.04"/>
    <n v="31502.880000000001"/>
    <n v="32576.45"/>
    <n v="34036.559999999998"/>
    <n v="35335.94"/>
    <m/>
    <n v="12844114.079999994"/>
    <n v="2.4527094514875266E-3"/>
    <x v="0"/>
    <n v="75793138.070000067"/>
    <n v="4.1564290385898747E-4"/>
    <x v="0"/>
    <n v="325145452.83999985"/>
    <n v="9.6888576250525593E-5"/>
    <x v="1"/>
    <n v="1.0468102722245043E-4"/>
    <x v="1"/>
    <x v="1"/>
    <x v="0"/>
    <m/>
  </r>
  <r>
    <s v="MS-44275"/>
    <x v="121"/>
    <x v="113"/>
    <s v="Bailment"/>
    <x v="0"/>
    <x v="0"/>
    <x v="121"/>
    <x v="0"/>
    <x v="0"/>
    <x v="0"/>
    <x v="3"/>
    <s v="VALUE"/>
    <s v="RUM"/>
    <s v="FLAVORED"/>
    <x v="121"/>
    <s v="RUM"/>
    <x v="4"/>
    <x v="1"/>
    <n v="21"/>
    <n v="47.84"/>
    <n v="-1.26"/>
    <n v="59.9"/>
    <n v="87.51"/>
    <n v="-0.46"/>
    <n v="219.74"/>
    <n v="275.55"/>
    <n v="-0.25"/>
    <n v="14386.41"/>
    <n v="18053.490000000002"/>
    <n v="14769.1"/>
    <n v="18493.34"/>
    <m/>
    <n v="12844114.079999994"/>
    <n v="1.120078030325312E-3"/>
    <x v="0"/>
    <n v="34230392.709999993"/>
    <n v="4.2028176894964999E-4"/>
    <x v="0"/>
    <n v="325145452.83999985"/>
    <n v="4.4246074716226705E-5"/>
    <x v="0"/>
    <n v="4.5423055654011241E-5"/>
    <x v="0"/>
    <x v="0"/>
    <x v="0"/>
    <m/>
  </r>
  <r>
    <s v="MS-4796"/>
    <x v="122"/>
    <x v="114"/>
    <s v="Bailment"/>
    <x v="0"/>
    <x v="0"/>
    <x v="122"/>
    <x v="0"/>
    <x v="11"/>
    <x v="7"/>
    <x v="3"/>
    <s v="MID"/>
    <s v="SCOTCH"/>
    <s v="BLEND"/>
    <x v="122"/>
    <s v="WHISKEY"/>
    <x v="22"/>
    <x v="1"/>
    <n v="7"/>
    <n v="4"/>
    <n v="0.41"/>
    <n v="20.75"/>
    <n v="33.58"/>
    <n v="-0.62"/>
    <n v="90.08"/>
    <n v="95.42"/>
    <n v="-0.06"/>
    <n v="15499.61"/>
    <n v="15735.62"/>
    <n v="16009.61"/>
    <n v="16950.13"/>
    <m/>
    <n v="5892527.0199999977"/>
    <n v="2.630384204839846E-3"/>
    <x v="0"/>
    <n v="34230392.709999993"/>
    <n v="4.5280257609992241E-4"/>
    <x v="0"/>
    <n v="325145452.83999985"/>
    <n v="4.7669773218779017E-5"/>
    <x v="0"/>
    <n v="4.923830199734682E-5"/>
    <x v="0"/>
    <x v="0"/>
    <x v="0"/>
    <m/>
  </r>
  <r>
    <s v="MS-5038"/>
    <x v="123"/>
    <x v="115"/>
    <s v="Bailment"/>
    <x v="0"/>
    <x v="0"/>
    <x v="123"/>
    <x v="0"/>
    <x v="11"/>
    <x v="7"/>
    <x v="1"/>
    <s v="PREMIUM"/>
    <s v="SCOTCH"/>
    <s v="SINGLE MALT"/>
    <x v="123"/>
    <s v="WHISKEY"/>
    <x v="8"/>
    <x v="1"/>
    <n v="25"/>
    <n v="20.03"/>
    <n v="0.18"/>
    <n v="85.38"/>
    <n v="89.65"/>
    <n v="-0.05"/>
    <n v="305.92"/>
    <n v="272.45999999999998"/>
    <n v="0.11"/>
    <n v="138184.45000000001"/>
    <n v="112139.57"/>
    <n v="138184.45000000001"/>
    <n v="112139.57"/>
    <m/>
    <n v="5892527.0199999977"/>
    <n v="2.3450796157740837E-2"/>
    <x v="0"/>
    <n v="126094742.97999983"/>
    <n v="1.0958779623502445E-3"/>
    <x v="0"/>
    <n v="325145452.83999985"/>
    <n v="4.2499271877561489E-4"/>
    <x v="1"/>
    <n v="4.2499271877561489E-4"/>
    <x v="1"/>
    <x v="1"/>
    <x v="0"/>
    <m/>
  </r>
  <r>
    <s v="MS-5288"/>
    <x v="124"/>
    <x v="116"/>
    <s v="Bailment"/>
    <x v="0"/>
    <x v="0"/>
    <x v="124"/>
    <x v="0"/>
    <x v="11"/>
    <x v="7"/>
    <x v="0"/>
    <s v="MID"/>
    <s v="SCOTCH"/>
    <s v="BLEND"/>
    <x v="124"/>
    <s v="WHISKEY"/>
    <x v="14"/>
    <x v="1"/>
    <n v="24"/>
    <n v="33.840000000000003"/>
    <n v="-0.44"/>
    <n v="69.62"/>
    <n v="103.26"/>
    <n v="-0.48"/>
    <n v="365.01"/>
    <n v="389.31"/>
    <n v="-7.0000000000000007E-2"/>
    <n v="65751.31"/>
    <n v="70026.38"/>
    <n v="65751.31"/>
    <n v="70026.38"/>
    <m/>
    <n v="5892527.0199999977"/>
    <n v="1.1158423164939518E-2"/>
    <x v="0"/>
    <n v="75793138.070000067"/>
    <n v="8.6751006323651926E-4"/>
    <x v="0"/>
    <n v="325145452.83999985"/>
    <n v="2.0222121953633907E-4"/>
    <x v="1"/>
    <n v="2.0222121953633907E-4"/>
    <x v="1"/>
    <x v="1"/>
    <x v="0"/>
    <m/>
  </r>
  <r>
    <s v="MS-57037"/>
    <x v="125"/>
    <x v="117"/>
    <s v="Bailment"/>
    <x v="0"/>
    <x v="0"/>
    <x v="125"/>
    <x v="0"/>
    <x v="14"/>
    <x v="13"/>
    <x v="9"/>
    <s v="PREMIUM"/>
    <s v="COCKTAILS"/>
    <s v="OTHER COCKTAILS"/>
    <x v="125"/>
    <s v="COCKTAILS"/>
    <x v="23"/>
    <x v="1"/>
    <n v="4"/>
    <n v="50.13"/>
    <n v="-12.43"/>
    <n v="219.16"/>
    <n v="165.84"/>
    <n v="0.24"/>
    <n v="792.41"/>
    <n v="653.78"/>
    <n v="0.17"/>
    <n v="98789.28"/>
    <n v="81504.479999999996"/>
    <n v="98789.28"/>
    <n v="81504.479999999996"/>
    <m/>
    <n v="1255013.1799999997"/>
    <n v="7.8715731096943561E-2"/>
    <x v="1"/>
    <n v="1255013.1799999997"/>
    <n v="7.8715731096943561E-2"/>
    <x v="1"/>
    <n v="325145452.83999985"/>
    <n v="3.0383103665488752E-4"/>
    <x v="1"/>
    <n v="3.0383103665488752E-4"/>
    <x v="3"/>
    <x v="3"/>
    <x v="0"/>
    <m/>
  </r>
  <r>
    <s v="MS-75087"/>
    <x v="126"/>
    <x v="118"/>
    <s v="Bailment"/>
    <x v="0"/>
    <x v="0"/>
    <x v="126"/>
    <x v="0"/>
    <x v="12"/>
    <x v="8"/>
    <x v="3"/>
    <s v="VALUE"/>
    <s v="TEQUILA"/>
    <s v="MIXTOS"/>
    <x v="126"/>
    <s v="CORDIALS"/>
    <x v="10"/>
    <x v="0"/>
    <n v="40"/>
    <n v="8"/>
    <n v="0.8"/>
    <n v="117.55"/>
    <n v="69.66"/>
    <n v="0.41"/>
    <n v="380.2"/>
    <n v="499.43"/>
    <n v="-0.31"/>
    <n v="25357.02"/>
    <n v="32284.03"/>
    <n v="25357.02"/>
    <n v="32284.03"/>
    <m/>
    <n v="57863085.470000021"/>
    <n v="4.3822447064539491E-4"/>
    <x v="0"/>
    <n v="34230392.709999993"/>
    <n v="7.4077502454689202E-4"/>
    <x v="0"/>
    <n v="325145452.83999985"/>
    <n v="7.7986697271998707E-5"/>
    <x v="1"/>
    <n v="7.7986697271998707E-5"/>
    <x v="1"/>
    <x v="1"/>
    <x v="0"/>
    <m/>
  </r>
  <r>
    <s v="MS-87168"/>
    <x v="127"/>
    <x v="119"/>
    <s v="Bailment"/>
    <x v="0"/>
    <x v="0"/>
    <x v="127"/>
    <x v="0"/>
    <x v="12"/>
    <x v="8"/>
    <x v="3"/>
    <s v="VALUE"/>
    <s v="TEQUILA"/>
    <s v="MIXTOS"/>
    <x v="127"/>
    <s v="TEQUILA"/>
    <x v="10"/>
    <x v="0"/>
    <n v="42"/>
    <n v="59.5"/>
    <n v="-0.42"/>
    <n v="133.59"/>
    <n v="140.19999999999999"/>
    <n v="-0.05"/>
    <n v="627.11"/>
    <n v="535.32000000000005"/>
    <n v="0.15"/>
    <n v="63044.7"/>
    <n v="51181.68"/>
    <n v="63044.7"/>
    <n v="51181.68"/>
    <m/>
    <n v="57863085.470000021"/>
    <n v="1.089549571854174E-3"/>
    <x v="0"/>
    <n v="34230392.709999993"/>
    <n v="1.841775539477882E-3"/>
    <x v="0"/>
    <n v="325145452.83999985"/>
    <n v="1.9389691428661478E-4"/>
    <x v="1"/>
    <n v="1.9389691428661478E-4"/>
    <x v="1"/>
    <x v="1"/>
    <x v="0"/>
    <m/>
  </r>
  <r>
    <s v="MS-87596"/>
    <x v="128"/>
    <x v="120"/>
    <s v="Bailment"/>
    <x v="0"/>
    <x v="0"/>
    <x v="128"/>
    <x v="0"/>
    <x v="12"/>
    <x v="8"/>
    <x v="2"/>
    <s v="PREMIUM"/>
    <s v="TEQUILA"/>
    <s v="100% BLUE AGAVE"/>
    <x v="128"/>
    <s v="TEQUILA"/>
    <x v="10"/>
    <x v="0"/>
    <n v="34"/>
    <n v="43.5"/>
    <n v="-0.28000000000000003"/>
    <n v="145.75"/>
    <n v="164.5"/>
    <n v="-0.13"/>
    <n v="636.5"/>
    <n v="632.5"/>
    <n v="0.01"/>
    <n v="171704.5"/>
    <n v="164569.32"/>
    <n v="180814.8"/>
    <n v="173057.04"/>
    <m/>
    <n v="57863085.470000021"/>
    <n v="2.9674273088845697E-3"/>
    <x v="0"/>
    <n v="69119979.479999974"/>
    <n v="2.4841514897972891E-3"/>
    <x v="0"/>
    <n v="325145452.83999985"/>
    <n v="5.2808519541097101E-4"/>
    <x v="1"/>
    <n v="5.5610434782545385E-4"/>
    <x v="1"/>
    <x v="1"/>
    <x v="0"/>
    <m/>
  </r>
  <r>
    <s v="MS-87644"/>
    <x v="129"/>
    <x v="121"/>
    <s v="Bailment"/>
    <x v="0"/>
    <x v="0"/>
    <x v="129"/>
    <x v="0"/>
    <x v="12"/>
    <x v="8"/>
    <x v="0"/>
    <s v="PREMIUM"/>
    <s v="TEQUILA"/>
    <s v="100% BLUE AGAVE"/>
    <x v="129"/>
    <s v="TEQUILA"/>
    <x v="5"/>
    <x v="2"/>
    <n v="39"/>
    <n v="58.73"/>
    <n v="-0.53"/>
    <n v="154.03"/>
    <n v="225.58"/>
    <n v="-0.46"/>
    <n v="682"/>
    <n v="963.16"/>
    <n v="-0.41"/>
    <n v="131027.68"/>
    <n v="173559.17"/>
    <n v="134879.22"/>
    <n v="188912.34"/>
    <m/>
    <n v="57863085.470000021"/>
    <n v="2.264443365501711E-3"/>
    <x v="0"/>
    <n v="75793138.070000067"/>
    <n v="1.7287538599996626E-3"/>
    <x v="0"/>
    <n v="325145452.83999985"/>
    <n v="4.0298173895877032E-4"/>
    <x v="1"/>
    <n v="4.1482732980544689E-4"/>
    <x v="1"/>
    <x v="1"/>
    <x v="0"/>
    <m/>
  </r>
  <r>
    <s v="MS-87937"/>
    <x v="130"/>
    <x v="122"/>
    <s v="Bailment"/>
    <x v="0"/>
    <x v="0"/>
    <x v="130"/>
    <x v="0"/>
    <x v="12"/>
    <x v="8"/>
    <x v="3"/>
    <s v="MID"/>
    <s v="TEQUILA"/>
    <s v="MIXTOS"/>
    <x v="130"/>
    <s v="TEQUILA"/>
    <x v="10"/>
    <x v="0"/>
    <n v="8"/>
    <n v="33.33"/>
    <n v="-3.17"/>
    <n v="46.66"/>
    <n v="99.88"/>
    <n v="-1.1399999999999999"/>
    <n v="187.21"/>
    <n v="451.75"/>
    <n v="-1.41"/>
    <n v="21196.74"/>
    <n v="48118.080000000002"/>
    <n v="21196.74"/>
    <n v="48118.080000000002"/>
    <m/>
    <n v="57863085.470000021"/>
    <n v="3.6632578141706194E-4"/>
    <x v="0"/>
    <n v="34230392.709999993"/>
    <n v="6.1923741803311628E-4"/>
    <x v="0"/>
    <n v="325145452.83999985"/>
    <n v="6.5191562160429975E-5"/>
    <x v="1"/>
    <n v="6.5191562160429975E-5"/>
    <x v="1"/>
    <x v="1"/>
    <x v="0"/>
    <m/>
  </r>
  <r>
    <s v="MS-88037"/>
    <x v="131"/>
    <x v="123"/>
    <s v="Bailment"/>
    <x v="0"/>
    <x v="0"/>
    <x v="131"/>
    <x v="0"/>
    <x v="12"/>
    <x v="8"/>
    <x v="3"/>
    <s v="MID"/>
    <s v="TEQUILA"/>
    <s v="MIXTOS"/>
    <x v="131"/>
    <s v="TEQUILA"/>
    <x v="18"/>
    <x v="1"/>
    <n v="63"/>
    <n v="47.99"/>
    <n v="0.23"/>
    <n v="162.65"/>
    <n v="123.98"/>
    <n v="0.24"/>
    <n v="553.04"/>
    <n v="367.95"/>
    <n v="0.33"/>
    <n v="67863.86"/>
    <n v="45487.56"/>
    <n v="72728.58"/>
    <n v="47681.16"/>
    <m/>
    <n v="57863085.470000021"/>
    <n v="1.1728351408979915E-3"/>
    <x v="0"/>
    <n v="34230392.709999993"/>
    <n v="1.9825615374892969E-3"/>
    <x v="0"/>
    <n v="325145452.83999985"/>
    <n v="2.0871846555822813E-4"/>
    <x v="1"/>
    <n v="2.2368013873406021E-4"/>
    <x v="1"/>
    <x v="1"/>
    <x v="0"/>
    <m/>
  </r>
  <r>
    <s v="MS-88147"/>
    <x v="132"/>
    <x v="124"/>
    <s v="Bailment"/>
    <x v="0"/>
    <x v="0"/>
    <x v="132"/>
    <x v="0"/>
    <x v="12"/>
    <x v="8"/>
    <x v="3"/>
    <s v="VALUE"/>
    <s v="TEQUILA"/>
    <s v="MIXTOS"/>
    <x v="132"/>
    <s v="TEQUILA"/>
    <x v="24"/>
    <x v="3"/>
    <n v="233"/>
    <n v="318.64999999999998"/>
    <n v="-0.37"/>
    <n v="776.86"/>
    <n v="953.3"/>
    <n v="-0.23"/>
    <n v="2787.31"/>
    <n v="2568.67"/>
    <n v="0.08"/>
    <n v="222270.82"/>
    <n v="211576.68"/>
    <n v="222270.82"/>
    <n v="217249.32"/>
    <m/>
    <n v="57863085.470000021"/>
    <n v="3.8413233272055571E-3"/>
    <x v="0"/>
    <n v="34230392.709999993"/>
    <n v="6.4933762777155133E-3"/>
    <x v="0"/>
    <n v="325145452.83999985"/>
    <n v="6.8360427020757624E-4"/>
    <x v="1"/>
    <n v="6.8360427020757624E-4"/>
    <x v="1"/>
    <x v="1"/>
    <x v="0"/>
    <m/>
  </r>
  <r>
    <s v="MS-89068"/>
    <x v="133"/>
    <x v="125"/>
    <s v="Bailment"/>
    <x v="0"/>
    <x v="0"/>
    <x v="133"/>
    <x v="0"/>
    <x v="12"/>
    <x v="8"/>
    <x v="1"/>
    <s v="PREMIUM"/>
    <s v="TEQUILA"/>
    <s v="MIXTOS"/>
    <x v="133"/>
    <s v="TEQUILA"/>
    <x v="4"/>
    <x v="1"/>
    <n v="47"/>
    <n v="53.67"/>
    <n v="-0.14000000000000001"/>
    <n v="190.76"/>
    <n v="158.87"/>
    <n v="0.17"/>
    <n v="644.62"/>
    <n v="617.4"/>
    <n v="0.04"/>
    <n v="63747.45"/>
    <n v="60374.51"/>
    <n v="63747.45"/>
    <n v="60374.51"/>
    <m/>
    <n v="57863085.470000021"/>
    <n v="1.1016946207103113E-3"/>
    <x v="0"/>
    <n v="126094742.97999983"/>
    <n v="5.0555200394128343E-4"/>
    <x v="0"/>
    <n v="325145452.83999985"/>
    <n v="1.9605825467708247E-4"/>
    <x v="1"/>
    <n v="1.9605825467708247E-4"/>
    <x v="1"/>
    <x v="1"/>
    <x v="0"/>
    <m/>
  </r>
  <r>
    <s v="MS-89387"/>
    <x v="134"/>
    <x v="126"/>
    <s v="Bailment"/>
    <x v="0"/>
    <x v="0"/>
    <x v="134"/>
    <x v="0"/>
    <x v="12"/>
    <x v="8"/>
    <x v="3"/>
    <s v="VALUE"/>
    <s v="TEQUILA"/>
    <s v="MIXTOS"/>
    <x v="134"/>
    <s v="TEQUILA"/>
    <x v="10"/>
    <x v="0"/>
    <n v="10"/>
    <n v="53.33"/>
    <n v="-4.58"/>
    <n v="59.66"/>
    <n v="100"/>
    <n v="-0.68"/>
    <n v="322.32"/>
    <n v="312.54000000000002"/>
    <n v="0.03"/>
    <n v="36714.870000000003"/>
    <n v="33494.660000000003"/>
    <n v="36714.870000000003"/>
    <n v="33494.660000000003"/>
    <m/>
    <n v="57863085.470000021"/>
    <n v="6.3451282802807628E-4"/>
    <x v="0"/>
    <n v="34230392.709999993"/>
    <n v="1.0725810337920605E-3"/>
    <x v="0"/>
    <n v="325145452.83999985"/>
    <n v="1.1291829450269737E-4"/>
    <x v="1"/>
    <n v="1.1291829450269737E-4"/>
    <x v="1"/>
    <x v="1"/>
    <x v="0"/>
    <m/>
  </r>
  <r>
    <s v="MS-89388"/>
    <x v="135"/>
    <x v="127"/>
    <s v="Bailment"/>
    <x v="0"/>
    <x v="0"/>
    <x v="135"/>
    <x v="0"/>
    <x v="12"/>
    <x v="8"/>
    <x v="3"/>
    <s v="VALUE"/>
    <s v="TEQUILA"/>
    <s v="MIXTOS"/>
    <x v="135"/>
    <s v="TEQUILA"/>
    <x v="10"/>
    <x v="0"/>
    <n v="156"/>
    <n v="72.34"/>
    <n v="0.54"/>
    <n v="530.46"/>
    <n v="335.82"/>
    <n v="0.37"/>
    <n v="1784.68"/>
    <n v="1344.06"/>
    <n v="0.25"/>
    <n v="179794.7"/>
    <n v="128173.8"/>
    <n v="179794.7"/>
    <n v="128173.8"/>
    <m/>
    <n v="57863085.470000021"/>
    <n v="3.1072435653853483E-3"/>
    <x v="0"/>
    <n v="34230392.709999993"/>
    <n v="5.252487212846821E-3"/>
    <x v="0"/>
    <n v="325145452.83999985"/>
    <n v="5.529669827136559E-4"/>
    <x v="1"/>
    <n v="5.529669827136559E-4"/>
    <x v="1"/>
    <x v="1"/>
    <x v="0"/>
    <m/>
  </r>
  <r>
    <s v="MS-89449"/>
    <x v="136"/>
    <x v="128"/>
    <s v="Bailment"/>
    <x v="0"/>
    <x v="0"/>
    <x v="136"/>
    <x v="0"/>
    <x v="12"/>
    <x v="8"/>
    <x v="0"/>
    <s v="MID"/>
    <s v="TEQUILA"/>
    <s v="100% BLUE AGAVE"/>
    <x v="136"/>
    <s v="TEQUILA"/>
    <x v="10"/>
    <x v="0"/>
    <n v="5"/>
    <n v="9.33"/>
    <n v="-0.85"/>
    <n v="16.72"/>
    <n v="16.329999999999998"/>
    <n v="0.02"/>
    <n v="79.73"/>
    <n v="85.18"/>
    <n v="-7.0000000000000007E-2"/>
    <n v="14190.1"/>
    <n v="14318.1"/>
    <n v="14190.1"/>
    <n v="14318.1"/>
    <m/>
    <n v="57863085.470000021"/>
    <n v="2.4523579903731662E-4"/>
    <x v="0"/>
    <n v="75793138.070000067"/>
    <n v="1.8722143404188501E-4"/>
    <x v="0"/>
    <n v="325145452.83999985"/>
    <n v="4.3642314158343084E-5"/>
    <x v="0"/>
    <n v="4.3642314158343084E-5"/>
    <x v="0"/>
    <x v="0"/>
    <x v="0"/>
    <m/>
  </r>
  <r>
    <s v="MS-89534"/>
    <x v="137"/>
    <x v="129"/>
    <s v="Bailment"/>
    <x v="0"/>
    <x v="0"/>
    <x v="137"/>
    <x v="0"/>
    <x v="12"/>
    <x v="8"/>
    <x v="0"/>
    <s v="PREMIUM"/>
    <s v="TEQUILA"/>
    <s v="100% BLUE AGAVE"/>
    <x v="137"/>
    <s v="TEQUILA"/>
    <x v="5"/>
    <x v="2"/>
    <n v="19"/>
    <n v="17.5"/>
    <n v="0.06"/>
    <n v="63.01"/>
    <n v="82.65"/>
    <n v="-0.31"/>
    <n v="291.7"/>
    <n v="388.73"/>
    <n v="-0.33"/>
    <n v="56320.62"/>
    <n v="70123.289999999994"/>
    <n v="57974.58"/>
    <n v="76287.539999999994"/>
    <m/>
    <n v="57863085.470000021"/>
    <n v="9.7334284099316246E-4"/>
    <x v="0"/>
    <n v="75793138.070000067"/>
    <n v="7.4308336393176012E-4"/>
    <x v="0"/>
    <n v="325145452.83999985"/>
    <n v="1.7321669273878698E-4"/>
    <x v="1"/>
    <n v="1.7830352383408108E-4"/>
    <x v="1"/>
    <x v="1"/>
    <x v="0"/>
    <m/>
  </r>
  <r>
    <s v="MS-89626"/>
    <x v="138"/>
    <x v="130"/>
    <s v="Bailment"/>
    <x v="0"/>
    <x v="0"/>
    <x v="138"/>
    <x v="0"/>
    <x v="12"/>
    <x v="8"/>
    <x v="2"/>
    <s v="ULTRA"/>
    <s v="TEQUILA"/>
    <s v="100% BLUE AGAVE"/>
    <x v="138"/>
    <s v="TEQUILA"/>
    <x v="7"/>
    <x v="1"/>
    <n v="105"/>
    <n v="110"/>
    <n v="-0.05"/>
    <n v="378.08"/>
    <n v="294.92"/>
    <n v="0.22"/>
    <n v="1358"/>
    <n v="994.92"/>
    <n v="0.27"/>
    <n v="653280.96"/>
    <n v="474129.88"/>
    <n v="664224.96"/>
    <n v="486369.16"/>
    <m/>
    <n v="57863085.470000021"/>
    <n v="1.129011622338569E-2"/>
    <x v="0"/>
    <n v="69119979.479999974"/>
    <n v="9.451405583663813E-3"/>
    <x v="0"/>
    <n v="325145452.83999985"/>
    <n v="2.0091960514713753E-3"/>
    <x v="1"/>
    <n v="2.0428548337314656E-3"/>
    <x v="1"/>
    <x v="1"/>
    <x v="0"/>
    <m/>
  </r>
  <r>
    <s v="MS-89646"/>
    <x v="139"/>
    <x v="131"/>
    <s v="Bailment"/>
    <x v="0"/>
    <x v="0"/>
    <x v="139"/>
    <x v="0"/>
    <x v="12"/>
    <x v="8"/>
    <x v="2"/>
    <s v="ULTRA"/>
    <s v="TEQUILA"/>
    <s v="100% BLUE AGAVE"/>
    <x v="139"/>
    <s v="TEQUILA"/>
    <x v="7"/>
    <x v="1"/>
    <n v="49"/>
    <n v="68"/>
    <n v="-0.39"/>
    <n v="157"/>
    <n v="171"/>
    <n v="-0.09"/>
    <n v="750.83"/>
    <n v="732"/>
    <n v="0.03"/>
    <n v="395528.1"/>
    <n v="382512.24"/>
    <n v="401936.1"/>
    <n v="391680.24"/>
    <m/>
    <n v="57863085.470000021"/>
    <n v="6.8355860526149682E-3"/>
    <x v="0"/>
    <n v="69119979.479999974"/>
    <n v="5.7223411085422409E-3"/>
    <x v="0"/>
    <n v="325145452.83999985"/>
    <n v="1.21646511290636E-3"/>
    <x v="1"/>
    <n v="1.2361732156770707E-3"/>
    <x v="1"/>
    <x v="1"/>
    <x v="0"/>
    <m/>
  </r>
  <r>
    <s v="MS-89778"/>
    <x v="140"/>
    <x v="132"/>
    <s v="Bailment"/>
    <x v="0"/>
    <x v="0"/>
    <x v="140"/>
    <x v="0"/>
    <x v="12"/>
    <x v="8"/>
    <x v="3"/>
    <s v="VALUE"/>
    <s v="TEQUILA"/>
    <s v="MIXTOS"/>
    <x v="140"/>
    <s v="TEQUILA"/>
    <x v="25"/>
    <x v="0"/>
    <n v="10"/>
    <n v="31.5"/>
    <n v="-2.31"/>
    <n v="45.7"/>
    <n v="144.09"/>
    <n v="-2.15"/>
    <n v="208.84"/>
    <n v="445.11"/>
    <n v="-1.1299999999999999"/>
    <n v="21984.78"/>
    <n v="46547.13"/>
    <n v="21984.78"/>
    <n v="46547.13"/>
    <m/>
    <n v="57863085.470000021"/>
    <n v="3.7994482702444785E-4"/>
    <x v="0"/>
    <n v="34230392.709999993"/>
    <n v="6.4225906451775567E-4"/>
    <x v="0"/>
    <n v="325145452.83999985"/>
    <n v="6.7615215922513439E-5"/>
    <x v="1"/>
    <n v="6.7615215922513439E-5"/>
    <x v="1"/>
    <x v="1"/>
    <x v="0"/>
    <m/>
  </r>
  <r>
    <s v="MS-89887"/>
    <x v="141"/>
    <x v="133"/>
    <s v="Bailment"/>
    <x v="0"/>
    <x v="0"/>
    <x v="141"/>
    <x v="0"/>
    <x v="12"/>
    <x v="8"/>
    <x v="3"/>
    <s v="VALUE"/>
    <s v="TEQUILA"/>
    <s v="100% BLUE AGAVE"/>
    <x v="141"/>
    <s v="TEQUILA"/>
    <x v="6"/>
    <x v="1"/>
    <n v="113"/>
    <n v="184.1"/>
    <n v="-0.62"/>
    <n v="370.76"/>
    <n v="638.75"/>
    <n v="-0.72"/>
    <n v="1427.26"/>
    <n v="1831.25"/>
    <n v="-0.28000000000000003"/>
    <n v="133341.48000000001"/>
    <n v="160848.04999999999"/>
    <n v="133341.48000000001"/>
    <n v="160848.04999999999"/>
    <m/>
    <n v="57863085.470000021"/>
    <n v="2.3044308632510255E-3"/>
    <x v="0"/>
    <n v="34230392.709999993"/>
    <n v="3.8954119261695153E-3"/>
    <x v="0"/>
    <n v="325145452.83999985"/>
    <n v="4.1009793873886881E-4"/>
    <x v="1"/>
    <n v="4.1009793873886881E-4"/>
    <x v="1"/>
    <x v="1"/>
    <x v="0"/>
    <m/>
  </r>
  <r>
    <s v="MS-35086"/>
    <x v="142"/>
    <x v="85"/>
    <s v="Bailment"/>
    <x v="0"/>
    <x v="0"/>
    <x v="142"/>
    <x v="0"/>
    <x v="13"/>
    <x v="9"/>
    <x v="3"/>
    <s v="VALUE"/>
    <s v="VODKA"/>
    <s v="CLASSIC"/>
    <x v="142"/>
    <s v="VODKA"/>
    <x v="4"/>
    <x v="1"/>
    <n v="81"/>
    <n v="126"/>
    <n v="-0.55000000000000004"/>
    <n v="265.33"/>
    <n v="332.75"/>
    <n v="-0.25"/>
    <n v="1147.08"/>
    <n v="1406.42"/>
    <n v="-0.23"/>
    <n v="76057.570000000007"/>
    <n v="90577.4"/>
    <n v="76057.570000000007"/>
    <n v="90577.4"/>
    <m/>
    <n v="73393567.950000003"/>
    <n v="1.0362974866110184E-3"/>
    <x v="0"/>
    <n v="34230392.709999993"/>
    <n v="2.2219309794182032E-3"/>
    <x v="0"/>
    <n v="325145452.83999985"/>
    <n v="2.339186026920297E-4"/>
    <x v="1"/>
    <n v="2.339186026920297E-4"/>
    <x v="1"/>
    <x v="1"/>
    <x v="0"/>
    <m/>
  </r>
  <r>
    <s v="MS-35414"/>
    <x v="143"/>
    <x v="134"/>
    <s v="Bailment"/>
    <x v="0"/>
    <x v="0"/>
    <x v="143"/>
    <x v="0"/>
    <x v="13"/>
    <x v="9"/>
    <x v="3"/>
    <s v="VALUE"/>
    <s v="VODKA"/>
    <s v="CLASSIC"/>
    <x v="143"/>
    <s v="VODKA"/>
    <x v="4"/>
    <x v="1"/>
    <n v="3213"/>
    <n v="3429.58"/>
    <n v="-7.0000000000000007E-2"/>
    <n v="6880.38"/>
    <n v="6916.67"/>
    <n v="-0.01"/>
    <n v="26415.96"/>
    <n v="25989.58"/>
    <n v="0.02"/>
    <n v="1826048.69"/>
    <n v="1795110.86"/>
    <n v="1946327.81"/>
    <n v="1910780.96"/>
    <m/>
    <n v="73393567.950000003"/>
    <n v="2.4880227804758195E-2"/>
    <x v="0"/>
    <n v="34230392.709999993"/>
    <n v="5.3345829405764954E-2"/>
    <x v="1"/>
    <n v="325145452.83999985"/>
    <n v="5.6160978849628153E-3"/>
    <x v="1"/>
    <n v="5.9860219264938159E-3"/>
    <x v="2"/>
    <x v="2"/>
    <x v="0"/>
    <m/>
  </r>
  <r>
    <s v="MS-35418"/>
    <x v="144"/>
    <x v="135"/>
    <s v="Bailment"/>
    <x v="0"/>
    <x v="0"/>
    <x v="144"/>
    <x v="0"/>
    <x v="13"/>
    <x v="9"/>
    <x v="3"/>
    <s v="VALUE"/>
    <s v="VODKA"/>
    <s v="CLASSIC"/>
    <x v="144"/>
    <s v="VODKA"/>
    <x v="4"/>
    <x v="1"/>
    <n v="1300"/>
    <n v="744.94"/>
    <n v="0.43"/>
    <n v="6153.22"/>
    <n v="6073.06"/>
    <n v="0.01"/>
    <n v="25757.16"/>
    <n v="25593.57"/>
    <n v="0.01"/>
    <n v="1623220.41"/>
    <n v="1601850.52"/>
    <n v="1731265.27"/>
    <n v="1716077.29"/>
    <m/>
    <n v="73393567.950000003"/>
    <n v="2.2116657567401991E-2"/>
    <x v="0"/>
    <n v="34230392.709999993"/>
    <n v="4.7420443690258794E-2"/>
    <x v="1"/>
    <n v="325145452.83999985"/>
    <n v="4.9922900530267201E-3"/>
    <x v="1"/>
    <n v="5.3245870575097196E-3"/>
    <x v="2"/>
    <x v="2"/>
    <x v="0"/>
    <m/>
  </r>
  <r>
    <s v="MS-38006"/>
    <x v="145"/>
    <x v="136"/>
    <s v="Bailment"/>
    <x v="0"/>
    <x v="0"/>
    <x v="145"/>
    <x v="0"/>
    <x v="13"/>
    <x v="9"/>
    <x v="0"/>
    <s v="MID"/>
    <s v="VODKA"/>
    <s v="CLASSIC"/>
    <x v="145"/>
    <s v="VODKA"/>
    <x v="14"/>
    <x v="1"/>
    <n v="118"/>
    <n v="380"/>
    <n v="-2.2200000000000002"/>
    <n v="351"/>
    <n v="595"/>
    <n v="-0.7"/>
    <n v="1870"/>
    <n v="2306"/>
    <n v="-0.23"/>
    <n v="231052.68"/>
    <n v="282481.44"/>
    <n v="239434.8"/>
    <n v="295087.44"/>
    <m/>
    <n v="73393567.950000003"/>
    <n v="3.1481325469475282E-3"/>
    <x v="0"/>
    <n v="75793138.070000067"/>
    <n v="3.0484643581666624E-3"/>
    <x v="0"/>
    <n v="325145452.83999985"/>
    <n v="7.1061329008866145E-4"/>
    <x v="1"/>
    <n v="7.3639289096201184E-4"/>
    <x v="1"/>
    <x v="1"/>
    <x v="0"/>
    <m/>
  </r>
  <r>
    <s v="MS-38008"/>
    <x v="146"/>
    <x v="137"/>
    <s v="Bailment"/>
    <x v="0"/>
    <x v="0"/>
    <x v="146"/>
    <x v="0"/>
    <x v="13"/>
    <x v="9"/>
    <x v="0"/>
    <s v="MID"/>
    <s v="VODKA"/>
    <s v="CLASSIC"/>
    <x v="146"/>
    <s v="VODKA"/>
    <x v="14"/>
    <x v="1"/>
    <n v="342"/>
    <n v="460.84"/>
    <n v="-0.35"/>
    <n v="2608.75"/>
    <n v="1904.65"/>
    <n v="0.27"/>
    <n v="10753.94"/>
    <n v="9551.6299999999992"/>
    <n v="0.11"/>
    <n v="982449.81"/>
    <n v="870380.01"/>
    <n v="1086170.56"/>
    <n v="956407.36"/>
    <m/>
    <n v="73393567.950000003"/>
    <n v="1.3386047816469454E-2"/>
    <x v="0"/>
    <n v="75793138.070000067"/>
    <n v="1.2962252718612092E-2"/>
    <x v="0"/>
    <n v="325145452.83999985"/>
    <n v="3.0215701970264111E-3"/>
    <x v="1"/>
    <n v="3.3405681995943258E-3"/>
    <x v="1"/>
    <x v="1"/>
    <x v="0"/>
    <m/>
  </r>
  <r>
    <s v="MS-38064"/>
    <x v="147"/>
    <x v="138"/>
    <s v="Bailment"/>
    <x v="0"/>
    <x v="0"/>
    <x v="147"/>
    <x v="0"/>
    <x v="13"/>
    <x v="9"/>
    <x v="3"/>
    <s v="VALUE"/>
    <s v="VODKA"/>
    <s v="CLASSIC"/>
    <x v="147"/>
    <s v="VODKA"/>
    <x v="6"/>
    <x v="3"/>
    <n v="2288"/>
    <n v="2175"/>
    <n v="0.05"/>
    <n v="5279.5"/>
    <n v="5042"/>
    <n v="0.04"/>
    <n v="19818.46"/>
    <n v="19431.88"/>
    <n v="0.02"/>
    <n v="1194581.9099999999"/>
    <n v="1188929.6599999999"/>
    <n v="1441198.29"/>
    <n v="1420218.41"/>
    <m/>
    <n v="73393567.950000003"/>
    <n v="1.6276384203229077E-2"/>
    <x v="0"/>
    <n v="34230392.709999993"/>
    <n v="3.4898282357450641E-2"/>
    <x v="1"/>
    <n v="325145452.83999985"/>
    <n v="3.6739923611597892E-3"/>
    <x v="1"/>
    <n v="4.4324725362504033E-3"/>
    <x v="2"/>
    <x v="2"/>
    <x v="0"/>
    <m/>
  </r>
  <r>
    <s v="MS-39176"/>
    <x v="148"/>
    <x v="139"/>
    <s v="Bailment"/>
    <x v="0"/>
    <x v="0"/>
    <x v="148"/>
    <x v="0"/>
    <x v="13"/>
    <x v="9"/>
    <x v="3"/>
    <s v="MID"/>
    <s v="VODKA"/>
    <s v="CLASSIC"/>
    <x v="148"/>
    <s v="VODKA"/>
    <x v="4"/>
    <x v="1"/>
    <n v="65"/>
    <n v="53"/>
    <n v="0.19"/>
    <n v="129.16999999999999"/>
    <n v="136.75"/>
    <n v="-0.06"/>
    <n v="501.17"/>
    <n v="555"/>
    <n v="-0.11"/>
    <n v="44102.44"/>
    <n v="48684.6"/>
    <n v="46247.66"/>
    <n v="51123.96"/>
    <m/>
    <n v="73393567.950000003"/>
    <n v="6.0090333842394974E-4"/>
    <x v="0"/>
    <n v="34230392.709999993"/>
    <n v="1.2884000593751882E-3"/>
    <x v="0"/>
    <n v="325145452.83999985"/>
    <n v="1.3563911048050941E-4"/>
    <x v="1"/>
    <n v="1.4223683461062552E-4"/>
    <x v="1"/>
    <x v="1"/>
    <x v="0"/>
    <m/>
  </r>
  <r>
    <s v="MS-39888"/>
    <x v="149"/>
    <x v="140"/>
    <s v="Bailment"/>
    <x v="0"/>
    <x v="0"/>
    <x v="149"/>
    <x v="0"/>
    <x v="13"/>
    <x v="9"/>
    <x v="3"/>
    <s v="VALUE"/>
    <s v="VODKA"/>
    <s v="CLASSIC"/>
    <x v="149"/>
    <s v="VODKA"/>
    <x v="6"/>
    <x v="3"/>
    <n v="320"/>
    <n v="322.01"/>
    <n v="-0.01"/>
    <n v="1040.9100000000001"/>
    <n v="955.73"/>
    <n v="0.08"/>
    <n v="3960.84"/>
    <n v="4242.55"/>
    <n v="-7.0000000000000007E-2"/>
    <n v="289647.18"/>
    <n v="290860.59999999998"/>
    <n v="289647.18"/>
    <n v="290860.59999999998"/>
    <m/>
    <n v="73393567.950000003"/>
    <n v="3.9464926980702806E-3"/>
    <x v="0"/>
    <n v="34230392.709999993"/>
    <n v="8.4616960855194365E-3"/>
    <x v="0"/>
    <n v="325145452.83999985"/>
    <n v="8.9082340678629107E-4"/>
    <x v="1"/>
    <n v="8.9082340678629107E-4"/>
    <x v="1"/>
    <x v="1"/>
    <x v="0"/>
    <m/>
  </r>
  <r>
    <s v="MS-41060"/>
    <x v="150"/>
    <x v="65"/>
    <s v="Bailment"/>
    <x v="0"/>
    <x v="0"/>
    <x v="150"/>
    <x v="0"/>
    <x v="13"/>
    <x v="9"/>
    <x v="3"/>
    <s v="VALUE"/>
    <s v="VODKA"/>
    <s v="FLAVORED"/>
    <x v="150"/>
    <s v="CORDIALS"/>
    <x v="4"/>
    <x v="1"/>
    <n v="16"/>
    <n v="19"/>
    <n v="-0.19"/>
    <n v="84.42"/>
    <n v="92"/>
    <n v="-0.09"/>
    <n v="420.08"/>
    <n v="463.5"/>
    <n v="-0.1"/>
    <n v="28411.1"/>
    <n v="31542.639999999999"/>
    <n v="31002.15"/>
    <n v="34139.980000000003"/>
    <m/>
    <n v="73393567.950000003"/>
    <n v="3.8710612923676502E-4"/>
    <x v="0"/>
    <n v="34230392.709999993"/>
    <n v="8.2999632054177514E-4"/>
    <x v="0"/>
    <n v="325145452.83999985"/>
    <n v="8.7379662707387628E-5"/>
    <x v="1"/>
    <n v="9.534855778916823E-5"/>
    <x v="1"/>
    <x v="1"/>
    <x v="0"/>
    <m/>
  </r>
  <r>
    <s v="MS-41299"/>
    <x v="151"/>
    <x v="141"/>
    <s v="Bailment"/>
    <x v="0"/>
    <x v="0"/>
    <x v="151"/>
    <x v="0"/>
    <x v="13"/>
    <x v="9"/>
    <x v="3"/>
    <s v="VALUE"/>
    <s v="VODKA"/>
    <s v="FLAVORED"/>
    <x v="151"/>
    <s v="CORDIALS"/>
    <x v="4"/>
    <x v="1"/>
    <n v="13"/>
    <n v="21"/>
    <n v="-0.6"/>
    <n v="70"/>
    <n v="78"/>
    <n v="-0.11"/>
    <n v="304.25"/>
    <n v="312.42"/>
    <n v="-0.03"/>
    <n v="20624.900000000001"/>
    <n v="21109.200000000001"/>
    <n v="22453.65"/>
    <n v="23017.07"/>
    <m/>
    <n v="73393567.950000003"/>
    <n v="2.8101781363253645E-4"/>
    <x v="0"/>
    <n v="34230392.709999993"/>
    <n v="6.0253179607766192E-4"/>
    <x v="0"/>
    <n v="325145452.83999985"/>
    <n v="6.343284157859426E-5"/>
    <x v="1"/>
    <n v="6.9057247468409683E-5"/>
    <x v="1"/>
    <x v="1"/>
    <x v="0"/>
    <m/>
  </r>
  <r>
    <s v="MS-41306"/>
    <x v="152"/>
    <x v="142"/>
    <s v="Bailment"/>
    <x v="0"/>
    <x v="0"/>
    <x v="152"/>
    <x v="0"/>
    <x v="13"/>
    <x v="9"/>
    <x v="3"/>
    <s v="VALUE"/>
    <s v="VODKA"/>
    <s v="FLAVORED"/>
    <x v="152"/>
    <s v="CORDIALS"/>
    <x v="4"/>
    <x v="1"/>
    <n v="1"/>
    <n v="22"/>
    <n v="-28.33"/>
    <n v="10.08"/>
    <n v="105"/>
    <n v="-9.41"/>
    <n v="331.08"/>
    <n v="369.75"/>
    <n v="-0.12"/>
    <n v="22491.24"/>
    <n v="25181.18"/>
    <n v="24433.95"/>
    <n v="27211.39"/>
    <m/>
    <n v="73393567.950000003"/>
    <n v="3.0644701747327982E-4"/>
    <x v="0"/>
    <n v="34230392.709999993"/>
    <n v="6.5705468793612345E-4"/>
    <x v="0"/>
    <n v="325145452.83999985"/>
    <n v="6.9172857266030008E-5"/>
    <x v="1"/>
    <n v="7.5147752449189725E-5"/>
    <x v="1"/>
    <x v="1"/>
    <x v="0"/>
    <m/>
  </r>
  <r>
    <s v="MS-41310"/>
    <x v="153"/>
    <x v="143"/>
    <s v="Bailment"/>
    <x v="0"/>
    <x v="0"/>
    <x v="153"/>
    <x v="0"/>
    <x v="13"/>
    <x v="9"/>
    <x v="3"/>
    <s v="VALUE"/>
    <s v="VODKA"/>
    <s v="FLAVORED"/>
    <x v="153"/>
    <s v="CORDIALS"/>
    <x v="4"/>
    <x v="1"/>
    <n v="0"/>
    <n v="31"/>
    <n v="-372.49"/>
    <n v="54.83"/>
    <n v="108"/>
    <n v="-0.97"/>
    <n v="373.92"/>
    <n v="455.42"/>
    <n v="-0.22"/>
    <n v="25170.32"/>
    <n v="30938.17"/>
    <n v="27595.05"/>
    <n v="33559.67"/>
    <m/>
    <n v="73393567.950000003"/>
    <n v="3.4294994374912382E-4"/>
    <x v="0"/>
    <n v="34230392.709999993"/>
    <n v="7.3532080724995007E-4"/>
    <x v="0"/>
    <n v="325145452.83999985"/>
    <n v="7.74124927171779E-5"/>
    <x v="1"/>
    <n v="8.4869862884347921E-5"/>
    <x v="1"/>
    <x v="1"/>
    <x v="0"/>
    <m/>
  </r>
  <r>
    <s v="MS-41326"/>
    <x v="154"/>
    <x v="139"/>
    <s v="Bailment"/>
    <x v="0"/>
    <x v="0"/>
    <x v="154"/>
    <x v="0"/>
    <x v="13"/>
    <x v="9"/>
    <x v="3"/>
    <s v="VALUE"/>
    <s v="VODKA"/>
    <s v="FLAVORED"/>
    <x v="154"/>
    <s v="CORDIALS"/>
    <x v="4"/>
    <x v="1"/>
    <n v="28"/>
    <n v="16.579999999999998"/>
    <n v="0.41"/>
    <n v="82.08"/>
    <n v="73.58"/>
    <n v="0.1"/>
    <n v="312.67"/>
    <n v="279.17"/>
    <n v="0.11"/>
    <n v="21493.99"/>
    <n v="19030.2"/>
    <n v="23074.799999999999"/>
    <n v="20552.02"/>
    <m/>
    <n v="73393567.950000003"/>
    <n v="2.9285931451980871E-4"/>
    <x v="0"/>
    <n v="34230392.709999993"/>
    <n v="6.279212214156338E-4"/>
    <x v="0"/>
    <n v="325145452.83999985"/>
    <n v="6.6105768394605029E-5"/>
    <x v="1"/>
    <n v="7.0967623254306522E-5"/>
    <x v="1"/>
    <x v="1"/>
    <x v="0"/>
    <m/>
  </r>
  <r>
    <s v="MS-41340"/>
    <x v="155"/>
    <x v="144"/>
    <s v="Bailment"/>
    <x v="0"/>
    <x v="0"/>
    <x v="155"/>
    <x v="0"/>
    <x v="13"/>
    <x v="9"/>
    <x v="3"/>
    <s v="VALUE"/>
    <s v="VODKA"/>
    <s v="FLAVORED"/>
    <x v="155"/>
    <s v="CORDIALS"/>
    <x v="4"/>
    <x v="1"/>
    <n v="25"/>
    <n v="41.25"/>
    <n v="-0.65"/>
    <n v="134.25"/>
    <n v="123.33"/>
    <n v="0.08"/>
    <n v="541.58000000000004"/>
    <n v="551.08000000000004"/>
    <n v="-0.02"/>
    <n v="36731"/>
    <n v="37485.279999999999"/>
    <n v="39968.85"/>
    <n v="40603.79"/>
    <m/>
    <n v="73393567.950000003"/>
    <n v="5.0046619923183608E-4"/>
    <x v="0"/>
    <n v="34230392.709999993"/>
    <n v="1.0730522524583681E-3"/>
    <x v="0"/>
    <n v="325145452.83999985"/>
    <n v="1.1296790306975285E-4"/>
    <x v="1"/>
    <n v="1.2292606170835239E-4"/>
    <x v="1"/>
    <x v="1"/>
    <x v="0"/>
    <m/>
  </r>
  <r>
    <s v="MS-41827"/>
    <x v="156"/>
    <x v="145"/>
    <s v="Bailment"/>
    <x v="0"/>
    <x v="0"/>
    <x v="156"/>
    <x v="0"/>
    <x v="13"/>
    <x v="9"/>
    <x v="3"/>
    <s v="MID"/>
    <s v="NEUTRAL GRAIN SPIRIT"/>
    <s v="NEUTRAL GRAIN SPIRIT"/>
    <x v="156"/>
    <s v="CORDIALS"/>
    <x v="6"/>
    <x v="3"/>
    <n v="41"/>
    <n v="61.33"/>
    <n v="-0.48"/>
    <n v="144.43"/>
    <n v="168.88"/>
    <n v="-0.17"/>
    <n v="483.42"/>
    <n v="604.29999999999995"/>
    <n v="-0.25"/>
    <n v="56258.43"/>
    <n v="70326.27"/>
    <n v="56258.43"/>
    <n v="70326.27"/>
    <m/>
    <n v="73393567.950000003"/>
    <n v="7.6653079515532664E-4"/>
    <x v="0"/>
    <n v="34230392.709999993"/>
    <n v="1.6435227745302725E-3"/>
    <x v="0"/>
    <n v="325145452.83999985"/>
    <n v="1.7302542449420042E-4"/>
    <x v="1"/>
    <n v="1.7302542449420042E-4"/>
    <x v="1"/>
    <x v="1"/>
    <x v="0"/>
    <m/>
  </r>
  <r>
    <s v="MS-41834"/>
    <x v="157"/>
    <x v="146"/>
    <s v="Bailment"/>
    <x v="0"/>
    <x v="0"/>
    <x v="157"/>
    <x v="0"/>
    <x v="13"/>
    <x v="9"/>
    <x v="3"/>
    <s v="PREMIUM"/>
    <s v="NEUTRAL GRAIN SPIRIT"/>
    <s v="NEUTRAL GRAIN SPIRIT"/>
    <x v="157"/>
    <s v="CORDIALS"/>
    <x v="10"/>
    <x v="0"/>
    <n v="21"/>
    <n v="21"/>
    <n v="0"/>
    <n v="51"/>
    <n v="48"/>
    <n v="0.06"/>
    <n v="213.08"/>
    <n v="226"/>
    <n v="-0.06"/>
    <n v="35388.879999999997"/>
    <n v="37394.879999999997"/>
    <n v="35388.879999999997"/>
    <n v="37394.879999999997"/>
    <m/>
    <n v="73393567.950000003"/>
    <n v="4.8217958314969748E-4"/>
    <x v="0"/>
    <n v="34230392.709999993"/>
    <n v="1.0338438211858893E-3"/>
    <x v="0"/>
    <n v="325145452.83999985"/>
    <n v="1.0884015043388732E-4"/>
    <x v="1"/>
    <n v="1.0884015043388732E-4"/>
    <x v="1"/>
    <x v="1"/>
    <x v="0"/>
    <m/>
  </r>
  <r>
    <s v="MS-41836"/>
    <x v="158"/>
    <x v="147"/>
    <s v="Bailment"/>
    <x v="0"/>
    <x v="0"/>
    <x v="158"/>
    <x v="0"/>
    <x v="13"/>
    <x v="9"/>
    <x v="3"/>
    <s v="PREMIUM"/>
    <s v="NEUTRAL GRAIN SPIRIT"/>
    <s v="NEUTRAL GRAIN SPIRIT"/>
    <x v="158"/>
    <s v="CORDIALS"/>
    <x v="10"/>
    <x v="0"/>
    <n v="153"/>
    <n v="131"/>
    <n v="0.14000000000000001"/>
    <n v="315.08"/>
    <n v="307.42"/>
    <n v="0.02"/>
    <n v="1200.58"/>
    <n v="1239.08"/>
    <n v="-0.03"/>
    <n v="188977.86"/>
    <n v="193587.63"/>
    <n v="199392.88"/>
    <n v="202099.71"/>
    <m/>
    <n v="73393567.950000003"/>
    <n v="2.5748558801330216E-3"/>
    <x v="0"/>
    <n v="34230392.709999993"/>
    <n v="5.5207622536212501E-3"/>
    <x v="0"/>
    <n v="325145452.83999985"/>
    <n v="5.8121021945521016E-4"/>
    <x v="1"/>
    <n v="6.1324209906179691E-4"/>
    <x v="1"/>
    <x v="1"/>
    <x v="0"/>
    <m/>
  </r>
  <r>
    <s v="MS-41838"/>
    <x v="159"/>
    <x v="148"/>
    <s v="Bailment"/>
    <x v="0"/>
    <x v="0"/>
    <x v="159"/>
    <x v="0"/>
    <x v="13"/>
    <x v="9"/>
    <x v="3"/>
    <s v="PREMIUM"/>
    <s v="NEUTRAL GRAIN SPIRIT"/>
    <s v="NEUTRAL GRAIN SPIRIT"/>
    <x v="159"/>
    <s v="CORDIALS"/>
    <x v="10"/>
    <x v="0"/>
    <n v="112"/>
    <n v="88.67"/>
    <n v="0.21"/>
    <n v="375.7"/>
    <n v="418.46"/>
    <n v="-0.11"/>
    <n v="1427.14"/>
    <n v="1650.75"/>
    <n v="-0.16"/>
    <n v="202101.43"/>
    <n v="228889.63"/>
    <n v="208794.55"/>
    <n v="237241.63"/>
    <m/>
    <n v="73393567.950000003"/>
    <n v="2.7536667809593793E-3"/>
    <x v="0"/>
    <n v="34230392.709999993"/>
    <n v="5.9041516617178193E-3"/>
    <x v="0"/>
    <n v="325145452.83999985"/>
    <n v="6.2157237087197303E-4"/>
    <x v="1"/>
    <n v="6.4215737349630189E-4"/>
    <x v="1"/>
    <x v="1"/>
    <x v="0"/>
    <m/>
  </r>
  <r>
    <s v="MS-64510"/>
    <x v="160"/>
    <x v="149"/>
    <s v="Bailment"/>
    <x v="0"/>
    <x v="0"/>
    <x v="160"/>
    <x v="0"/>
    <x v="13"/>
    <x v="9"/>
    <x v="2"/>
    <s v="SUPER"/>
    <s v="VODKA"/>
    <s v="FLAVORED"/>
    <x v="160"/>
    <s v="CORDIALS"/>
    <x v="14"/>
    <x v="1"/>
    <n v="19"/>
    <n v="22.39"/>
    <n v="-0.17"/>
    <n v="54.91"/>
    <n v="71.44"/>
    <n v="-0.3"/>
    <n v="226.04"/>
    <n v="311.36"/>
    <n v="-0.38"/>
    <n v="74590.080000000002"/>
    <n v="102646.56"/>
    <n v="74590.080000000002"/>
    <n v="102646.56"/>
    <m/>
    <n v="73393567.950000003"/>
    <n v="1.0163026826930546E-3"/>
    <x v="0"/>
    <n v="69119979.479999974"/>
    <n v="1.079139209258342E-3"/>
    <x v="0"/>
    <n v="325145452.83999985"/>
    <n v="2.2940526877583269E-4"/>
    <x v="1"/>
    <n v="2.2940526877583269E-4"/>
    <x v="1"/>
    <x v="1"/>
    <x v="0"/>
    <m/>
  </r>
  <r>
    <s v="MS-77599"/>
    <x v="161"/>
    <x v="150"/>
    <s v="Bailment"/>
    <x v="0"/>
    <x v="0"/>
    <x v="161"/>
    <x v="0"/>
    <x v="13"/>
    <x v="9"/>
    <x v="1"/>
    <s v="SUPER"/>
    <s v="CORDIALS"/>
    <s v="LIQUEURS &amp; SPECIALITIES"/>
    <x v="161"/>
    <s v="CORDIALS"/>
    <x v="26"/>
    <x v="5"/>
    <n v="31"/>
    <n v="48"/>
    <n v="-0.56999999999999995"/>
    <n v="97.25"/>
    <n v="136.5"/>
    <n v="-0.4"/>
    <n v="446.25"/>
    <n v="397"/>
    <n v="0.11"/>
    <n v="99445.26"/>
    <n v="84036.96"/>
    <n v="99445.26"/>
    <n v="84036.96"/>
    <m/>
    <n v="73393567.950000003"/>
    <n v="1.354958789682332E-3"/>
    <x v="0"/>
    <n v="126094742.97999983"/>
    <n v="7.8865508307331448E-4"/>
    <x v="0"/>
    <n v="325145452.83999985"/>
    <n v="3.0584853372972069E-4"/>
    <x v="1"/>
    <n v="3.0584853372972069E-4"/>
    <x v="1"/>
    <x v="1"/>
    <x v="0"/>
    <m/>
  </r>
  <r>
    <s v="MS-77632"/>
    <x v="162"/>
    <x v="151"/>
    <s v="Bailment"/>
    <x v="0"/>
    <x v="0"/>
    <x v="162"/>
    <x v="0"/>
    <x v="13"/>
    <x v="9"/>
    <x v="0"/>
    <s v="MID"/>
    <s v="VODKA"/>
    <s v="FLAVORED"/>
    <x v="162"/>
    <s v="CORDIALS"/>
    <x v="14"/>
    <x v="1"/>
    <n v="49"/>
    <n v="118"/>
    <n v="-1.41"/>
    <n v="90.83"/>
    <n v="175"/>
    <n v="-0.93"/>
    <n v="517"/>
    <n v="500.83"/>
    <n v="0.03"/>
    <n v="63707.519999999997"/>
    <n v="61969.37"/>
    <n v="66196.679999999993"/>
    <n v="64109.9"/>
    <m/>
    <n v="73393567.950000003"/>
    <n v="8.6802592896698106E-4"/>
    <x v="0"/>
    <n v="75793138.070000067"/>
    <n v="8.4054469338849401E-4"/>
    <x v="0"/>
    <n v="325145452.83999985"/>
    <n v="1.9593544810036047E-4"/>
    <x v="1"/>
    <n v="2.0359097573655622E-4"/>
    <x v="1"/>
    <x v="1"/>
    <x v="0"/>
    <m/>
  </r>
  <r>
    <s v="MS-77709"/>
    <x v="163"/>
    <x v="124"/>
    <s v="Bailment"/>
    <x v="0"/>
    <x v="0"/>
    <x v="163"/>
    <x v="0"/>
    <x v="13"/>
    <x v="9"/>
    <x v="0"/>
    <s v="MID"/>
    <s v="VODKA"/>
    <s v="FLAVORED"/>
    <x v="163"/>
    <s v="CORDIALS"/>
    <x v="14"/>
    <x v="1"/>
    <n v="28"/>
    <n v="39"/>
    <n v="-0.39"/>
    <n v="63"/>
    <n v="70.83"/>
    <n v="-0.12"/>
    <n v="257.42"/>
    <n v="250.33"/>
    <n v="0.03"/>
    <n v="31797.79"/>
    <n v="30828.15"/>
    <n v="32959.629999999997"/>
    <n v="32045.48"/>
    <m/>
    <n v="73393567.950000003"/>
    <n v="4.3325036359674623E-4"/>
    <x v="0"/>
    <n v="75793138.070000067"/>
    <n v="4.1953388934276082E-4"/>
    <x v="0"/>
    <n v="325145452.83999985"/>
    <n v="9.7795585705598992E-5"/>
    <x v="1"/>
    <n v="1.0136887879597391E-4"/>
    <x v="1"/>
    <x v="1"/>
    <x v="0"/>
    <m/>
  </r>
  <r>
    <s v="MS-77740"/>
    <x v="164"/>
    <x v="152"/>
    <s v="Bailment"/>
    <x v="0"/>
    <x v="0"/>
    <x v="164"/>
    <x v="0"/>
    <x v="13"/>
    <x v="9"/>
    <x v="0"/>
    <s v="MID"/>
    <s v="VODKA"/>
    <s v="FLAVORED"/>
    <x v="164"/>
    <s v="CORDIALS"/>
    <x v="14"/>
    <x v="1"/>
    <n v="32"/>
    <n v="26"/>
    <n v="0.19"/>
    <n v="77"/>
    <n v="73.08"/>
    <n v="0.05"/>
    <n v="302.25"/>
    <n v="289.08"/>
    <n v="0.04"/>
    <n v="37380.44"/>
    <n v="35923.519999999997"/>
    <n v="38700.089999999997"/>
    <n v="36991.43"/>
    <m/>
    <n v="73393567.950000003"/>
    <n v="5.0931493105043951E-4"/>
    <x v="0"/>
    <n v="75793138.070000067"/>
    <n v="4.9319029336767468E-4"/>
    <x v="0"/>
    <n v="325145452.83999985"/>
    <n v="1.1496528606966085E-4"/>
    <x v="1"/>
    <n v="1.1902393117287064E-4"/>
    <x v="1"/>
    <x v="1"/>
    <x v="0"/>
    <m/>
  </r>
  <r>
    <s v="MS-77852"/>
    <x v="165"/>
    <x v="153"/>
    <s v="Bailment"/>
    <x v="0"/>
    <x v="0"/>
    <x v="165"/>
    <x v="0"/>
    <x v="13"/>
    <x v="9"/>
    <x v="0"/>
    <s v="MID"/>
    <s v="VODKA"/>
    <s v="FLAVORED"/>
    <x v="165"/>
    <s v="CORDIALS"/>
    <x v="14"/>
    <x v="1"/>
    <n v="33"/>
    <n v="58"/>
    <n v="-0.76"/>
    <n v="68"/>
    <n v="91"/>
    <n v="-0.34"/>
    <n v="277.67"/>
    <n v="333.67"/>
    <n v="-0.2"/>
    <n v="33983.800000000003"/>
    <n v="40902.879999999997"/>
    <n v="35552.44"/>
    <n v="42696.480000000003"/>
    <m/>
    <n v="73393567.950000003"/>
    <n v="4.630351262272977E-4"/>
    <x v="0"/>
    <n v="75793138.070000067"/>
    <n v="4.4837568235548813E-4"/>
    <x v="0"/>
    <n v="325145452.83999985"/>
    <n v="1.045187613825343E-4"/>
    <x v="1"/>
    <n v="1.093431868398139E-4"/>
    <x v="1"/>
    <x v="1"/>
    <x v="0"/>
    <m/>
  </r>
  <r>
    <s v="MS-66122"/>
    <x v="166"/>
    <x v="118"/>
    <s v="Bailment"/>
    <x v="0"/>
    <x v="0"/>
    <x v="166"/>
    <x v="0"/>
    <x v="3"/>
    <x v="3"/>
    <x v="2"/>
    <s v="SUPER"/>
    <s v="CORDIALS"/>
    <s v="LIQUEURS &amp; SPECIALITIES"/>
    <x v="166"/>
    <s v="CORDIALS"/>
    <x v="21"/>
    <x v="4"/>
    <n v="8"/>
    <n v="6.5"/>
    <n v="0.19"/>
    <n v="35.33"/>
    <n v="18"/>
    <n v="0.49"/>
    <n v="110.42"/>
    <n v="92.67"/>
    <n v="0.16"/>
    <n v="36470.89"/>
    <n v="29564.48"/>
    <n v="37166.25"/>
    <n v="29564.48"/>
    <m/>
    <n v="22444928.369999994"/>
    <n v="1.6249056089101704E-3"/>
    <x v="0"/>
    <n v="69119979.479999974"/>
    <n v="5.2764613465420564E-4"/>
    <x v="0"/>
    <n v="325145452.83999985"/>
    <n v="1.1216792263721702E-4"/>
    <x v="1"/>
    <n v="1.143065347381286E-4"/>
    <x v="1"/>
    <x v="1"/>
    <x v="0"/>
    <m/>
  </r>
  <r>
    <s v="MS-26828"/>
    <x v="167"/>
    <x v="154"/>
    <s v="Bailment"/>
    <x v="0"/>
    <x v="0"/>
    <x v="167"/>
    <x v="0"/>
    <x v="17"/>
    <x v="4"/>
    <x v="1"/>
    <s v="PREMIUM"/>
    <s v="DOMESTIC WHISKEY"/>
    <s v="STRAIGHT"/>
    <x v="167"/>
    <s v="WHISKEY"/>
    <x v="27"/>
    <x v="3"/>
    <n v="849"/>
    <n v="894.86"/>
    <n v="-0.05"/>
    <n v="2308.36"/>
    <n v="2305.42"/>
    <n v="0"/>
    <n v="13883.46"/>
    <n v="14620.79"/>
    <n v="-0.05"/>
    <n v="2691169.46"/>
    <n v="2822121.3"/>
    <n v="2768100.46"/>
    <n v="2914579.38"/>
    <m/>
    <n v="52239627.039999984"/>
    <n v="5.1515862813097162E-2"/>
    <x v="1"/>
    <n v="126094742.97999983"/>
    <n v="2.1342439790902723E-2"/>
    <x v="0"/>
    <n v="325145452.83999985"/>
    <n v="8.2768171490446522E-3"/>
    <x v="1"/>
    <n v="8.5134220264250441E-3"/>
    <x v="2"/>
    <x v="2"/>
    <x v="0"/>
    <m/>
  </r>
  <r>
    <s v="MS-73052"/>
    <x v="168"/>
    <x v="3"/>
    <s v="Bailment"/>
    <x v="0"/>
    <x v="0"/>
    <x v="168"/>
    <x v="0"/>
    <x v="0"/>
    <x v="3"/>
    <x v="1"/>
    <s v="PREMIUM"/>
    <s v="CORDIALS"/>
    <s v="LIQUEURS &amp; SPECIALITIES"/>
    <x v="168"/>
    <s v="CORDIALS"/>
    <x v="5"/>
    <x v="2"/>
    <n v="18"/>
    <n v="8"/>
    <n v="0.56000000000000005"/>
    <n v="46.5"/>
    <n v="37.5"/>
    <n v="0.19"/>
    <n v="218"/>
    <n v="242.29"/>
    <n v="-0.11"/>
    <n v="57865.919999999998"/>
    <n v="64239.02"/>
    <n v="57865.919999999998"/>
    <n v="64239.02"/>
    <m/>
    <n v="22444928.369999994"/>
    <n v="2.5781289673146779E-3"/>
    <x v="0"/>
    <n v="126094742.97999983"/>
    <n v="4.5890826716842779E-4"/>
    <x v="0"/>
    <n v="325145452.83999985"/>
    <n v="1.7796933493784738E-4"/>
    <x v="1"/>
    <n v="1.7796933493784738E-4"/>
    <x v="1"/>
    <x v="1"/>
    <x v="0"/>
    <m/>
  </r>
  <r>
    <s v="MS-47543"/>
    <x v="169"/>
    <x v="151"/>
    <s v="Bailment"/>
    <x v="0"/>
    <x v="0"/>
    <x v="169"/>
    <x v="0"/>
    <x v="1"/>
    <x v="1"/>
    <x v="0"/>
    <s v="MID"/>
    <s v="BRANDY / COGNAC"/>
    <s v="COGNAC"/>
    <x v="169"/>
    <s v="BRANDY"/>
    <x v="4"/>
    <x v="1"/>
    <n v="21"/>
    <n v="32"/>
    <n v="-0.5"/>
    <n v="63.98"/>
    <n v="89.05"/>
    <n v="-0.39"/>
    <n v="280.47000000000003"/>
    <n v="351.43"/>
    <n v="-0.25"/>
    <n v="78175.44"/>
    <n v="93547.5"/>
    <n v="78175.44"/>
    <n v="93547.5"/>
    <m/>
    <n v="43814205.929999985"/>
    <n v="1.7842487006359863E-3"/>
    <x v="0"/>
    <n v="75793138.070000067"/>
    <n v="1.031431630760554E-3"/>
    <x v="0"/>
    <n v="325145452.83999985"/>
    <n v="2.4043221062196182E-4"/>
    <x v="1"/>
    <n v="2.4043221062196182E-4"/>
    <x v="1"/>
    <x v="1"/>
    <x v="0"/>
    <m/>
  </r>
  <r>
    <s v="MS-47544"/>
    <x v="170"/>
    <x v="155"/>
    <s v="Bailment"/>
    <x v="0"/>
    <x v="0"/>
    <x v="170"/>
    <x v="0"/>
    <x v="1"/>
    <x v="1"/>
    <x v="0"/>
    <s v="MID"/>
    <s v="BRANDY / COGNAC"/>
    <s v="COGNAC"/>
    <x v="170"/>
    <s v="BRANDY"/>
    <x v="4"/>
    <x v="1"/>
    <n v="29"/>
    <n v="48.25"/>
    <n v="-0.67"/>
    <n v="105.21"/>
    <n v="160.38"/>
    <n v="-0.52"/>
    <n v="480.46"/>
    <n v="649.29"/>
    <n v="-0.35"/>
    <n v="125288.43"/>
    <n v="164547.92000000001"/>
    <n v="125288.43"/>
    <n v="164547.92000000001"/>
    <m/>
    <n v="43814205.929999985"/>
    <n v="2.8595389860578044E-3"/>
    <x v="0"/>
    <n v="75793138.070000067"/>
    <n v="1.653031305872145E-3"/>
    <x v="0"/>
    <n v="325145452.83999985"/>
    <n v="3.8533040799328946E-4"/>
    <x v="1"/>
    <n v="3.8533040799328946E-4"/>
    <x v="1"/>
    <x v="1"/>
    <x v="0"/>
    <m/>
  </r>
  <r>
    <s v="MS-47546"/>
    <x v="171"/>
    <x v="156"/>
    <s v="Bailment"/>
    <x v="0"/>
    <x v="0"/>
    <x v="171"/>
    <x v="0"/>
    <x v="1"/>
    <x v="1"/>
    <x v="0"/>
    <s v="MID"/>
    <s v="BRANDY / COGNAC"/>
    <s v="COGNAC"/>
    <x v="171"/>
    <s v="BRANDY"/>
    <x v="4"/>
    <x v="1"/>
    <n v="20"/>
    <n v="38"/>
    <n v="-0.89"/>
    <n v="70"/>
    <n v="116"/>
    <n v="-0.66"/>
    <n v="562"/>
    <n v="744.58"/>
    <n v="-0.32"/>
    <n v="141479.62"/>
    <n v="186195.13"/>
    <n v="150780.82"/>
    <n v="198312.01"/>
    <m/>
    <n v="43814205.929999985"/>
    <n v="3.22908100231317E-3"/>
    <x v="0"/>
    <n v="75793138.070000067"/>
    <n v="1.8666547342232227E-3"/>
    <x v="0"/>
    <n v="325145452.83999985"/>
    <n v="4.3512716774673891E-4"/>
    <x v="1"/>
    <n v="4.6373344201186605E-4"/>
    <x v="1"/>
    <x v="1"/>
    <x v="0"/>
    <m/>
  </r>
  <r>
    <s v="MS-47547"/>
    <x v="172"/>
    <x v="157"/>
    <s v="Bailment"/>
    <x v="0"/>
    <x v="0"/>
    <x v="172"/>
    <x v="0"/>
    <x v="1"/>
    <x v="1"/>
    <x v="0"/>
    <s v="MID"/>
    <s v="BRANDY / COGNAC"/>
    <s v="COGNAC"/>
    <x v="172"/>
    <s v="BRANDY"/>
    <x v="4"/>
    <x v="1"/>
    <n v="16"/>
    <n v="23.99"/>
    <n v="-0.5"/>
    <n v="74.650000000000006"/>
    <n v="78.540000000000006"/>
    <n v="-0.05"/>
    <n v="306.95999999999998"/>
    <n v="407.39"/>
    <n v="-0.33"/>
    <n v="66827.67"/>
    <n v="87718.720000000001"/>
    <n v="68718.149999999994"/>
    <n v="89659.12"/>
    <m/>
    <n v="43814205.929999985"/>
    <n v="1.5252511960793631E-3"/>
    <x v="0"/>
    <n v="75793138.070000067"/>
    <n v="8.817113488331905E-4"/>
    <x v="0"/>
    <n v="325145452.83999985"/>
    <n v="2.0553161490123955E-4"/>
    <x v="1"/>
    <n v="2.1134587428419418E-4"/>
    <x v="1"/>
    <x v="1"/>
    <x v="0"/>
    <m/>
  </r>
  <r>
    <s v="MS-47548"/>
    <x v="173"/>
    <x v="158"/>
    <s v="Bailment"/>
    <x v="0"/>
    <x v="0"/>
    <x v="173"/>
    <x v="0"/>
    <x v="1"/>
    <x v="1"/>
    <x v="0"/>
    <s v="MID"/>
    <s v="BRANDY / COGNAC"/>
    <s v="COGNAC"/>
    <x v="173"/>
    <s v="BRANDY"/>
    <x v="4"/>
    <x v="1"/>
    <n v="28"/>
    <n v="28.39"/>
    <n v="-0.01"/>
    <n v="80.510000000000005"/>
    <n v="98.79"/>
    <n v="-0.23"/>
    <n v="328.84"/>
    <n v="385.43"/>
    <n v="-0.17"/>
    <n v="72208.44"/>
    <n v="83552.59"/>
    <n v="72208.44"/>
    <n v="83552.59"/>
    <m/>
    <n v="43814205.929999985"/>
    <n v="1.6480599948647757E-3"/>
    <x v="0"/>
    <n v="75793138.070000067"/>
    <n v="9.5270418719582033E-4"/>
    <x v="0"/>
    <n v="325145452.83999985"/>
    <n v="2.2208042391271853E-4"/>
    <x v="1"/>
    <n v="2.2208042391271853E-4"/>
    <x v="1"/>
    <x v="1"/>
    <x v="0"/>
    <m/>
  </r>
  <r>
    <s v="MS-47863"/>
    <x v="174"/>
    <x v="159"/>
    <s v="Bailment"/>
    <x v="0"/>
    <x v="0"/>
    <x v="174"/>
    <x v="0"/>
    <x v="1"/>
    <x v="1"/>
    <x v="2"/>
    <s v="SUPER"/>
    <s v="BRANDY / COGNAC"/>
    <s v="COGNAC"/>
    <x v="174"/>
    <s v="BRANDY"/>
    <x v="7"/>
    <x v="1"/>
    <n v="127"/>
    <n v="215.5"/>
    <n v="-0.7"/>
    <n v="411.58"/>
    <n v="693.21"/>
    <n v="-0.68"/>
    <n v="2745.04"/>
    <n v="2755.38"/>
    <n v="0"/>
    <n v="1490332.67"/>
    <n v="1511619.16"/>
    <n v="1519874.67"/>
    <n v="1511619.16"/>
    <m/>
    <n v="43814205.929999985"/>
    <n v="3.4014827802221002E-2"/>
    <x v="1"/>
    <n v="69119979.479999974"/>
    <n v="2.1561532298070649E-2"/>
    <x v="0"/>
    <n v="325145452.83999985"/>
    <n v="4.5835876128133175E-3"/>
    <x v="1"/>
    <n v="4.6744454111985129E-3"/>
    <x v="2"/>
    <x v="2"/>
    <x v="0"/>
    <m/>
  </r>
  <r>
    <s v="MS-47865"/>
    <x v="175"/>
    <x v="160"/>
    <s v="Bailment"/>
    <x v="0"/>
    <x v="0"/>
    <x v="175"/>
    <x v="0"/>
    <x v="1"/>
    <x v="1"/>
    <x v="2"/>
    <s v="SUPER"/>
    <s v="BRANDY / COGNAC"/>
    <s v="COGNAC"/>
    <x v="175"/>
    <s v="BRANDY"/>
    <x v="7"/>
    <x v="1"/>
    <n v="148"/>
    <n v="176"/>
    <n v="-0.19"/>
    <n v="507.17"/>
    <n v="599.75"/>
    <n v="-0.18"/>
    <n v="2143.08"/>
    <n v="2562.75"/>
    <n v="-0.2"/>
    <n v="1245988.6499999999"/>
    <n v="1489111.25"/>
    <n v="1245988.6499999999"/>
    <n v="1489111.25"/>
    <m/>
    <n v="43814205.929999985"/>
    <n v="2.843800597437874E-2"/>
    <x v="0"/>
    <n v="69119979.479999974"/>
    <n v="1.8026461514800213E-2"/>
    <x v="0"/>
    <n v="325145452.83999985"/>
    <n v="3.8320961868506765E-3"/>
    <x v="1"/>
    <n v="3.8320961868506765E-3"/>
    <x v="1"/>
    <x v="1"/>
    <x v="0"/>
    <m/>
  </r>
  <r>
    <s v="MS-48164"/>
    <x v="176"/>
    <x v="161"/>
    <s v="Bailment"/>
    <x v="0"/>
    <x v="0"/>
    <x v="176"/>
    <x v="0"/>
    <x v="1"/>
    <x v="1"/>
    <x v="2"/>
    <s v="ULTRA"/>
    <s v="BRANDY / COGNAC"/>
    <s v="COGNAC"/>
    <x v="176"/>
    <s v="BRANDY"/>
    <x v="1"/>
    <x v="1"/>
    <n v="34"/>
    <n v="19"/>
    <n v="0.44"/>
    <n v="236"/>
    <n v="205"/>
    <n v="0.13"/>
    <n v="729"/>
    <n v="836"/>
    <n v="-0.15"/>
    <n v="420209.28"/>
    <n v="469245.03"/>
    <n v="447022.8"/>
    <n v="491921.16"/>
    <m/>
    <n v="43814205.929999985"/>
    <n v="9.5907085631393111E-3"/>
    <x v="0"/>
    <n v="69119979.479999974"/>
    <n v="6.0794184714940283E-3"/>
    <x v="0"/>
    <n v="325145452.83999985"/>
    <n v="1.2923732327475602E-3"/>
    <x v="1"/>
    <n v="1.374839463678351E-3"/>
    <x v="1"/>
    <x v="1"/>
    <x v="0"/>
    <m/>
  </r>
  <r>
    <s v="MS-48658"/>
    <x v="177"/>
    <x v="162"/>
    <s v="Bailment"/>
    <x v="0"/>
    <x v="0"/>
    <x v="177"/>
    <x v="0"/>
    <x v="1"/>
    <x v="1"/>
    <x v="2"/>
    <s v="ULTRA"/>
    <s v="BRANDY / COGNAC"/>
    <s v="COGNAC"/>
    <x v="177"/>
    <s v="BRANDY"/>
    <x v="8"/>
    <x v="1"/>
    <n v="1"/>
    <n v="2.67"/>
    <n v="-4.33"/>
    <n v="2.67"/>
    <n v="13.09"/>
    <n v="-3.9"/>
    <n v="44.35"/>
    <n v="19.59"/>
    <n v="0.56000000000000005"/>
    <n v="82727.199999999997"/>
    <n v="42298.35"/>
    <n v="96233.48"/>
    <n v="42298.35"/>
    <m/>
    <n v="43814205.929999985"/>
    <n v="1.8881364672492199E-3"/>
    <x v="0"/>
    <n v="69119979.479999974"/>
    <n v="1.1968637812448614E-3"/>
    <x v="0"/>
    <n v="325145452.83999985"/>
    <n v="2.5443136072614568E-4"/>
    <x v="1"/>
    <n v="2.9597055459162555E-4"/>
    <x v="1"/>
    <x v="1"/>
    <x v="0"/>
    <m/>
  </r>
  <r>
    <s v="MS-48696"/>
    <x v="178"/>
    <x v="163"/>
    <s v="Bailment"/>
    <x v="0"/>
    <x v="0"/>
    <x v="178"/>
    <x v="0"/>
    <x v="1"/>
    <x v="1"/>
    <x v="1"/>
    <s v="PREMIUM"/>
    <s v="BRANDY / COGNAC"/>
    <s v="COGNAC"/>
    <x v="178"/>
    <s v="BRANDY"/>
    <x v="8"/>
    <x v="1"/>
    <n v="32"/>
    <n v="40.75"/>
    <n v="-0.27"/>
    <n v="96.42"/>
    <n v="170.75"/>
    <n v="-0.77"/>
    <n v="815"/>
    <n v="1144.42"/>
    <n v="-0.4"/>
    <n v="264491.40000000002"/>
    <n v="367535.11"/>
    <n v="301028.40000000002"/>
    <n v="406008.87"/>
    <m/>
    <n v="43814205.929999985"/>
    <n v="6.0366585308556367E-3"/>
    <x v="0"/>
    <n v="126094742.97999983"/>
    <n v="2.0975608796153507E-3"/>
    <x v="0"/>
    <n v="325145452.83999985"/>
    <n v="8.1345563251703553E-4"/>
    <x v="1"/>
    <n v="9.2582687954160766E-4"/>
    <x v="1"/>
    <x v="1"/>
    <x v="0"/>
    <m/>
  </r>
  <r>
    <s v="MS-48764"/>
    <x v="179"/>
    <x v="164"/>
    <s v="Bailment"/>
    <x v="0"/>
    <x v="0"/>
    <x v="179"/>
    <x v="0"/>
    <x v="1"/>
    <x v="1"/>
    <x v="1"/>
    <s v="MID"/>
    <s v="BRANDY / COGNAC"/>
    <s v="COGNAC"/>
    <x v="179"/>
    <s v="BRANDY"/>
    <x v="24"/>
    <x v="3"/>
    <n v="37"/>
    <n v="11.42"/>
    <n v="0.69"/>
    <n v="83.04"/>
    <n v="55.96"/>
    <n v="0.33"/>
    <n v="298.29000000000002"/>
    <n v="376.08"/>
    <n v="-0.26"/>
    <n v="95243.44"/>
    <n v="120743.82"/>
    <n v="99080.56"/>
    <n v="121630.22"/>
    <m/>
    <n v="43814205.929999985"/>
    <n v="2.1738027194231528E-3"/>
    <x v="0"/>
    <n v="126094742.97999983"/>
    <n v="7.5533236159660341E-4"/>
    <x v="0"/>
    <n v="325145452.83999985"/>
    <n v="2.9292564041136427E-4"/>
    <x v="1"/>
    <n v="3.0472688187571347E-4"/>
    <x v="1"/>
    <x v="1"/>
    <x v="0"/>
    <m/>
  </r>
  <r>
    <s v="MS-49156"/>
    <x v="180"/>
    <x v="165"/>
    <s v="Bailment"/>
    <x v="0"/>
    <x v="0"/>
    <x v="180"/>
    <x v="0"/>
    <x v="1"/>
    <x v="1"/>
    <x v="2"/>
    <s v="ULTRA"/>
    <s v="BRANDY / COGNAC"/>
    <s v="COGNAC"/>
    <x v="180"/>
    <s v="BRANDY"/>
    <x v="2"/>
    <x v="0"/>
    <m/>
    <n v="3"/>
    <m/>
    <n v="4"/>
    <n v="15"/>
    <n v="-2.75"/>
    <n v="56"/>
    <n v="104"/>
    <n v="-0.86"/>
    <n v="118082.4"/>
    <n v="202882.2"/>
    <n v="118982.39999999999"/>
    <n v="202882.2"/>
    <m/>
    <n v="43814205.929999985"/>
    <n v="2.6950710960882188E-3"/>
    <x v="0"/>
    <n v="69119979.479999974"/>
    <n v="1.7083685627274732E-3"/>
    <x v="0"/>
    <n v="325145452.83999985"/>
    <n v="3.6316792674971507E-4"/>
    <x v="1"/>
    <n v="3.6593591871189352E-4"/>
    <x v="1"/>
    <x v="1"/>
    <x v="0"/>
    <m/>
  </r>
  <r>
    <s v="MS-49182"/>
    <x v="181"/>
    <x v="166"/>
    <s v="Bailment"/>
    <x v="0"/>
    <x v="0"/>
    <x v="181"/>
    <x v="0"/>
    <x v="1"/>
    <x v="1"/>
    <x v="1"/>
    <s v="SUPER"/>
    <s v="BRANDY / COGNAC"/>
    <s v="COGNAC"/>
    <x v="181"/>
    <s v="BRANDY"/>
    <x v="2"/>
    <x v="0"/>
    <m/>
    <m/>
    <m/>
    <m/>
    <m/>
    <m/>
    <m/>
    <m/>
    <m/>
    <m/>
    <m/>
    <m/>
    <m/>
    <m/>
    <n v="43814205.929999985"/>
    <n v="0"/>
    <x v="0"/>
    <n v="126094742.97999983"/>
    <n v="0"/>
    <x v="0"/>
    <n v="325145452.83999985"/>
    <n v="0"/>
    <x v="2"/>
    <n v="0"/>
    <x v="1"/>
    <x v="4"/>
    <x v="1"/>
    <m/>
  </r>
  <r>
    <s v="MS-49186"/>
    <x v="182"/>
    <x v="167"/>
    <s v="Bailment"/>
    <x v="0"/>
    <x v="0"/>
    <x v="182"/>
    <x v="0"/>
    <x v="1"/>
    <x v="1"/>
    <x v="1"/>
    <s v="SUPER"/>
    <s v="BRANDY / COGNAC"/>
    <s v="COGNAC"/>
    <x v="182"/>
    <s v="BRANDY"/>
    <x v="2"/>
    <x v="0"/>
    <n v="134"/>
    <n v="191"/>
    <n v="-0.43"/>
    <n v="444.67"/>
    <n v="459.92"/>
    <n v="-0.03"/>
    <n v="2564.67"/>
    <n v="4107.33"/>
    <n v="-0.6"/>
    <n v="1231151.19"/>
    <n v="1873171.78"/>
    <n v="1257197.9099999999"/>
    <n v="1969651.78"/>
    <m/>
    <n v="43814205.929999985"/>
    <n v="2.8099361014711888E-2"/>
    <x v="0"/>
    <n v="126094742.97999983"/>
    <n v="9.763699587343428E-3"/>
    <x v="0"/>
    <n v="325145452.83999985"/>
    <n v="3.7864628868294046E-3"/>
    <x v="1"/>
    <n v="3.8665707886084196E-3"/>
    <x v="1"/>
    <x v="1"/>
    <x v="0"/>
    <m/>
  </r>
  <r>
    <s v="MS-49188"/>
    <x v="183"/>
    <x v="120"/>
    <s v="Bailment"/>
    <x v="0"/>
    <x v="0"/>
    <x v="183"/>
    <x v="0"/>
    <x v="1"/>
    <x v="1"/>
    <x v="1"/>
    <s v="SUPER"/>
    <s v="BRANDY / COGNAC"/>
    <s v="COGNAC"/>
    <x v="183"/>
    <s v="BRANDY"/>
    <x v="2"/>
    <x v="0"/>
    <n v="19"/>
    <n v="24.5"/>
    <n v="-0.31"/>
    <n v="57.18"/>
    <n v="95.68"/>
    <n v="-0.67"/>
    <n v="326.7"/>
    <n v="683.71"/>
    <n v="-1.0900000000000001"/>
    <n v="156310.32"/>
    <n v="313550.52"/>
    <n v="159201.84"/>
    <n v="323484.84000000003"/>
    <m/>
    <n v="43814205.929999985"/>
    <n v="3.5675716741216325E-3"/>
    <x v="0"/>
    <n v="126094742.97999983"/>
    <n v="1.2396259852386767E-3"/>
    <x v="0"/>
    <n v="325145452.83999985"/>
    <n v="4.8073967707282813E-4"/>
    <x v="1"/>
    <n v="4.8963268164891509E-4"/>
    <x v="1"/>
    <x v="1"/>
    <x v="0"/>
    <m/>
  </r>
  <r>
    <s v="MS-49189"/>
    <x v="184"/>
    <x v="168"/>
    <s v="Bailment"/>
    <x v="0"/>
    <x v="0"/>
    <x v="184"/>
    <x v="0"/>
    <x v="1"/>
    <x v="1"/>
    <x v="1"/>
    <s v="SUPER"/>
    <s v="BRANDY / COGNAC"/>
    <s v="COGNAC"/>
    <x v="184"/>
    <s v="BRANDY"/>
    <x v="2"/>
    <x v="0"/>
    <n v="63"/>
    <n v="163.19999999999999"/>
    <n v="-1.59"/>
    <n v="192.92"/>
    <n v="390.36"/>
    <n v="-1.02"/>
    <n v="845.08"/>
    <n v="1727.42"/>
    <n v="-1.04"/>
    <n v="436175.2"/>
    <n v="869883.6"/>
    <n v="448052.3"/>
    <n v="888864.24"/>
    <m/>
    <n v="43814205.929999985"/>
    <n v="9.9551090962793614E-3"/>
    <x v="0"/>
    <n v="126094742.97999983"/>
    <n v="3.4591069357204109E-3"/>
    <x v="0"/>
    <n v="325145452.83999985"/>
    <n v="1.3414771641128765E-3"/>
    <x v="1"/>
    <n v="1.3780057389284207E-3"/>
    <x v="1"/>
    <x v="1"/>
    <x v="0"/>
    <m/>
  </r>
  <r>
    <s v="MS-49373"/>
    <x v="185"/>
    <x v="44"/>
    <s v="Bailment"/>
    <x v="0"/>
    <x v="0"/>
    <x v="185"/>
    <x v="0"/>
    <x v="1"/>
    <x v="1"/>
    <x v="0"/>
    <s v="PREMIUM"/>
    <s v="BRANDY / COGNAC"/>
    <s v="COGNAC"/>
    <x v="185"/>
    <s v="BRANDY"/>
    <x v="3"/>
    <x v="1"/>
    <m/>
    <n v="20.8"/>
    <m/>
    <m/>
    <n v="54.93"/>
    <m/>
    <n v="11.2"/>
    <n v="211.7"/>
    <n v="-17.91"/>
    <n v="3598.56"/>
    <n v="68544.72"/>
    <n v="3598.56"/>
    <n v="68544.72"/>
    <m/>
    <n v="43814205.929999985"/>
    <n v="8.2132265634330103E-5"/>
    <x v="0"/>
    <n v="75793138.070000067"/>
    <n v="4.747870442673171E-5"/>
    <x v="0"/>
    <n v="325145452.83999985"/>
    <n v="1.1067539061574415E-5"/>
    <x v="0"/>
    <n v="1.1067539061574415E-5"/>
    <x v="0"/>
    <x v="0"/>
    <x v="1"/>
    <m/>
  </r>
  <r>
    <s v="MS-49374"/>
    <x v="186"/>
    <x v="169"/>
    <s v="Bailment"/>
    <x v="0"/>
    <x v="0"/>
    <x v="186"/>
    <x v="0"/>
    <x v="1"/>
    <x v="1"/>
    <x v="0"/>
    <s v="PREMIUM"/>
    <s v="BRANDY / COGNAC"/>
    <s v="COGNAC"/>
    <x v="186"/>
    <s v="BRANDY"/>
    <x v="3"/>
    <x v="1"/>
    <n v="32"/>
    <n v="119"/>
    <n v="-2.7"/>
    <n v="84.96"/>
    <n v="165.75"/>
    <n v="-0.95"/>
    <n v="625"/>
    <n v="763.04"/>
    <n v="-0.22"/>
    <n v="155443.20000000001"/>
    <n v="199660.15"/>
    <n v="182100"/>
    <n v="221871.29"/>
    <m/>
    <n v="43814205.929999985"/>
    <n v="3.5477808327359561E-3"/>
    <x v="0"/>
    <n v="75793138.070000067"/>
    <n v="2.0508875072099237E-3"/>
    <x v="0"/>
    <n v="325145452.83999985"/>
    <n v="4.7807280908366797E-4"/>
    <x v="1"/>
    <n v="5.6005704034744477E-4"/>
    <x v="1"/>
    <x v="1"/>
    <x v="0"/>
    <m/>
  </r>
  <r>
    <s v="MS-52559"/>
    <x v="187"/>
    <x v="170"/>
    <s v="Bailment"/>
    <x v="0"/>
    <x v="0"/>
    <x v="187"/>
    <x v="0"/>
    <x v="2"/>
    <x v="1"/>
    <x v="0"/>
    <s v="MID"/>
    <s v="BRANDY / COGNAC"/>
    <s v="DOMESTIC"/>
    <x v="187"/>
    <s v="BRANDY"/>
    <x v="5"/>
    <x v="2"/>
    <n v="23"/>
    <n v="39.67"/>
    <n v="-0.7"/>
    <n v="67.680000000000007"/>
    <n v="92.76"/>
    <n v="-0.37"/>
    <n v="330.02"/>
    <n v="382.91"/>
    <n v="-0.16"/>
    <n v="38678.550000000003"/>
    <n v="44517.07"/>
    <n v="38678.550000000003"/>
    <n v="44517.07"/>
    <m/>
    <n v="43814205.929999985"/>
    <n v="8.8278559839233435E-4"/>
    <x v="0"/>
    <n v="75793138.070000067"/>
    <n v="5.1031730556238164E-4"/>
    <x v="0"/>
    <n v="325145452.83999985"/>
    <n v="1.1895768389857585E-4"/>
    <x v="1"/>
    <n v="1.1895768389857585E-4"/>
    <x v="1"/>
    <x v="1"/>
    <x v="0"/>
    <m/>
  </r>
  <r>
    <s v="MS-52581"/>
    <x v="188"/>
    <x v="171"/>
    <s v="Bailment"/>
    <x v="0"/>
    <x v="0"/>
    <x v="188"/>
    <x v="0"/>
    <x v="2"/>
    <x v="1"/>
    <x v="0"/>
    <s v="MID"/>
    <s v="BRANDY / COGNAC"/>
    <s v="DOMESTIC"/>
    <x v="188"/>
    <s v="BRANDY"/>
    <x v="5"/>
    <x v="2"/>
    <n v="159"/>
    <n v="230"/>
    <n v="-0.44"/>
    <n v="516.62"/>
    <n v="717"/>
    <n v="-0.39"/>
    <n v="2353.92"/>
    <n v="2907.04"/>
    <n v="-0.23"/>
    <n v="302242.90000000002"/>
    <n v="366714.89"/>
    <n v="302242.90000000002"/>
    <n v="366714.89"/>
    <m/>
    <n v="43814205.929999985"/>
    <n v="6.8982854666561821E-3"/>
    <x v="0"/>
    <n v="75793138.070000067"/>
    <n v="3.9877343476774681E-3"/>
    <x v="0"/>
    <n v="325145452.83999985"/>
    <n v="9.2956213091723624E-4"/>
    <x v="1"/>
    <n v="9.2956213091723624E-4"/>
    <x v="1"/>
    <x v="1"/>
    <x v="0"/>
    <m/>
  </r>
  <r>
    <s v="MS-52583"/>
    <x v="189"/>
    <x v="172"/>
    <s v="Bailment"/>
    <x v="0"/>
    <x v="0"/>
    <x v="189"/>
    <x v="0"/>
    <x v="2"/>
    <x v="1"/>
    <x v="0"/>
    <s v="MID"/>
    <s v="BRANDY / COGNAC"/>
    <s v="DOMESTIC"/>
    <x v="189"/>
    <s v="BRANDY"/>
    <x v="5"/>
    <x v="2"/>
    <n v="28"/>
    <n v="52.44"/>
    <n v="-0.87"/>
    <n v="101.76"/>
    <n v="128.1"/>
    <n v="-0.26"/>
    <n v="543.15"/>
    <n v="648.80999999999995"/>
    <n v="-0.19"/>
    <n v="60134.7"/>
    <n v="70332.02"/>
    <n v="60134.7"/>
    <n v="70332.02"/>
    <m/>
    <n v="43814205.929999985"/>
    <n v="1.3724932067940372E-3"/>
    <x v="0"/>
    <n v="75793138.070000067"/>
    <n v="7.9340559754184539E-4"/>
    <x v="0"/>
    <n v="325145452.83999985"/>
    <n v="1.8494707360890438E-4"/>
    <x v="1"/>
    <n v="1.8494707360890438E-4"/>
    <x v="1"/>
    <x v="1"/>
    <x v="0"/>
    <m/>
  </r>
  <r>
    <s v="MS-52585"/>
    <x v="190"/>
    <x v="173"/>
    <s v="Bailment"/>
    <x v="0"/>
    <x v="0"/>
    <x v="190"/>
    <x v="0"/>
    <x v="2"/>
    <x v="1"/>
    <x v="0"/>
    <s v="MID"/>
    <s v="BRANDY / COGNAC"/>
    <s v="DOMESTIC"/>
    <x v="190"/>
    <s v="BRANDY"/>
    <x v="5"/>
    <x v="2"/>
    <n v="4"/>
    <n v="5.33"/>
    <n v="-0.25"/>
    <n v="14.93"/>
    <n v="17.600000000000001"/>
    <n v="-0.18"/>
    <n v="78.38"/>
    <n v="91.18"/>
    <n v="-0.16"/>
    <n v="14041.44"/>
    <n v="16286.4"/>
    <n v="14041.44"/>
    <n v="16286.4"/>
    <m/>
    <n v="43814205.929999985"/>
    <n v="3.2047687963199397E-4"/>
    <x v="0"/>
    <n v="75793138.070000067"/>
    <n v="1.8526004276312962E-4"/>
    <x v="0"/>
    <n v="325145452.83999985"/>
    <n v="4.3185103397123695E-5"/>
    <x v="0"/>
    <n v="4.3185103397123695E-5"/>
    <x v="0"/>
    <x v="0"/>
    <x v="0"/>
    <m/>
  </r>
  <r>
    <s v="MS-52588"/>
    <x v="191"/>
    <x v="174"/>
    <s v="Bailment"/>
    <x v="0"/>
    <x v="0"/>
    <x v="191"/>
    <x v="0"/>
    <x v="2"/>
    <x v="1"/>
    <x v="0"/>
    <s v="MID"/>
    <s v="BRANDY / COGNAC"/>
    <s v="DOMESTIC"/>
    <x v="191"/>
    <s v="BRANDY"/>
    <x v="5"/>
    <x v="2"/>
    <n v="16"/>
    <n v="25"/>
    <n v="-0.56000000000000005"/>
    <n v="42"/>
    <n v="57"/>
    <n v="-0.36"/>
    <n v="188"/>
    <n v="297.58"/>
    <n v="-0.57999999999999996"/>
    <n v="24274.560000000001"/>
    <n v="36311.29"/>
    <n v="24274.560000000001"/>
    <n v="36311.29"/>
    <m/>
    <n v="43814205.929999985"/>
    <n v="5.540340052900283E-4"/>
    <x v="0"/>
    <n v="75793138.070000067"/>
    <n v="3.2027384824178686E-4"/>
    <x v="0"/>
    <n v="325145452.83999985"/>
    <n v="7.4657541072687916E-5"/>
    <x v="1"/>
    <n v="7.4657541072687916E-5"/>
    <x v="1"/>
    <x v="1"/>
    <x v="0"/>
    <m/>
  </r>
  <r>
    <s v="MS-52593"/>
    <x v="192"/>
    <x v="175"/>
    <s v="Bailment"/>
    <x v="0"/>
    <x v="0"/>
    <x v="192"/>
    <x v="0"/>
    <x v="2"/>
    <x v="1"/>
    <x v="0"/>
    <s v="MID"/>
    <s v="BRANDY / COGNAC"/>
    <s v="DOMESTIC"/>
    <x v="192"/>
    <s v="BRANDY"/>
    <x v="5"/>
    <x v="2"/>
    <n v="110"/>
    <n v="169.59"/>
    <n v="-0.54"/>
    <n v="363.36"/>
    <n v="493.84"/>
    <n v="-0.36"/>
    <n v="1589.89"/>
    <n v="2142.79"/>
    <n v="-0.35"/>
    <n v="229688.34"/>
    <n v="299819.52000000002"/>
    <n v="229688.34"/>
    <n v="299819.52000000002"/>
    <m/>
    <n v="43814205.929999985"/>
    <n v="5.2423257508526543E-3"/>
    <x v="0"/>
    <n v="75793138.070000067"/>
    <n v="3.0304635201654712E-3"/>
    <x v="0"/>
    <n v="325145452.83999985"/>
    <n v="7.0641719880679631E-4"/>
    <x v="1"/>
    <n v="7.0641719880679631E-4"/>
    <x v="1"/>
    <x v="1"/>
    <x v="0"/>
    <m/>
  </r>
  <r>
    <s v="MS-52597"/>
    <x v="193"/>
    <x v="161"/>
    <s v="Bailment"/>
    <x v="0"/>
    <x v="0"/>
    <x v="193"/>
    <x v="0"/>
    <x v="2"/>
    <x v="1"/>
    <x v="0"/>
    <s v="MID"/>
    <s v="BRANDY / COGNAC"/>
    <s v="DOMESTIC"/>
    <x v="193"/>
    <s v="BRANDY"/>
    <x v="5"/>
    <x v="2"/>
    <n v="68"/>
    <n v="105.43"/>
    <n v="-0.54"/>
    <n v="243.96"/>
    <n v="169.43"/>
    <n v="0.31"/>
    <n v="906"/>
    <n v="1208.1199999999999"/>
    <n v="-0.33"/>
    <n v="95902.8"/>
    <n v="121329.78"/>
    <n v="95902.8"/>
    <n v="121329.78"/>
    <m/>
    <n v="43814205.929999985"/>
    <n v="2.1888517197645816E-3"/>
    <x v="0"/>
    <n v="75793138.070000067"/>
    <n v="1.2653229888888796E-3"/>
    <x v="0"/>
    <n v="325145452.83999985"/>
    <n v="2.9495353283378874E-4"/>
    <x v="1"/>
    <n v="2.9495353283378874E-4"/>
    <x v="1"/>
    <x v="1"/>
    <x v="0"/>
    <m/>
  </r>
  <r>
    <s v="MS-52598"/>
    <x v="194"/>
    <x v="176"/>
    <s v="Bailment"/>
    <x v="0"/>
    <x v="0"/>
    <x v="194"/>
    <x v="0"/>
    <x v="2"/>
    <x v="1"/>
    <x v="0"/>
    <s v="MID"/>
    <s v="BRANDY / COGNAC"/>
    <s v="DOMESTIC"/>
    <x v="194"/>
    <s v="BRANDY"/>
    <x v="5"/>
    <x v="2"/>
    <n v="165"/>
    <n v="200.1"/>
    <n v="-0.21"/>
    <n v="536.91999999999996"/>
    <n v="585.13"/>
    <n v="-0.09"/>
    <n v="2256.91"/>
    <n v="2710.94"/>
    <n v="-0.2"/>
    <n v="232003.94"/>
    <n v="271618.5"/>
    <n v="232003.94"/>
    <n v="271618.5"/>
    <m/>
    <n v="43814205.929999985"/>
    <n v="5.2951761894455517E-3"/>
    <x v="0"/>
    <n v="75793138.070000067"/>
    <n v="3.0610150985664261E-3"/>
    <x v="0"/>
    <n v="325145452.83999985"/>
    <n v="7.1353893457081906E-4"/>
    <x v="1"/>
    <n v="7.1353893457081906E-4"/>
    <x v="1"/>
    <x v="1"/>
    <x v="0"/>
    <m/>
  </r>
  <r>
    <s v="MS-52806"/>
    <x v="195"/>
    <x v="21"/>
    <s v="Bailment"/>
    <x v="0"/>
    <x v="0"/>
    <x v="195"/>
    <x v="0"/>
    <x v="2"/>
    <x v="1"/>
    <x v="0"/>
    <s v="MID"/>
    <s v="BRANDY / COGNAC"/>
    <s v="DOMESTIC"/>
    <x v="195"/>
    <s v="BRANDY"/>
    <x v="27"/>
    <x v="3"/>
    <n v="22"/>
    <n v="20"/>
    <n v="0.09"/>
    <n v="52"/>
    <n v="46"/>
    <n v="0.12"/>
    <n v="274"/>
    <n v="254.42"/>
    <n v="7.0000000000000007E-2"/>
    <n v="27862.32"/>
    <n v="25919.17"/>
    <n v="29230.32"/>
    <n v="27136.85"/>
    <m/>
    <n v="43814205.929999985"/>
    <n v="6.3591977552929734E-4"/>
    <x v="0"/>
    <n v="75793138.070000067"/>
    <n v="3.6761005955799416E-4"/>
    <x v="0"/>
    <n v="325145452.83999985"/>
    <n v="8.5691864230716183E-5"/>
    <x v="1"/>
    <n v="8.9899212013227464E-5"/>
    <x v="1"/>
    <x v="1"/>
    <x v="0"/>
    <m/>
  </r>
  <r>
    <s v="MS-53203"/>
    <x v="196"/>
    <x v="177"/>
    <s v="Bailment"/>
    <x v="0"/>
    <x v="0"/>
    <x v="196"/>
    <x v="0"/>
    <x v="2"/>
    <x v="1"/>
    <x v="0"/>
    <s v="MID"/>
    <s v="BRANDY / COGNAC"/>
    <s v="DOMESTIC"/>
    <x v="196"/>
    <s v="BRANDY"/>
    <x v="6"/>
    <x v="3"/>
    <n v="47"/>
    <n v="63.99"/>
    <n v="-0.36"/>
    <n v="162.62"/>
    <n v="201.04"/>
    <n v="-0.24"/>
    <n v="682.54"/>
    <n v="856.45"/>
    <n v="-0.25"/>
    <n v="86630.399999999994"/>
    <n v="108558.48"/>
    <n v="86630.399999999994"/>
    <n v="108558.48"/>
    <m/>
    <n v="43814205.929999985"/>
    <n v="1.9772217289160858E-3"/>
    <x v="0"/>
    <n v="75793138.070000067"/>
    <n v="1.1429847372197597E-3"/>
    <x v="0"/>
    <n v="325145452.83999985"/>
    <n v="2.6643583431145128E-4"/>
    <x v="1"/>
    <n v="2.6643583431145128E-4"/>
    <x v="1"/>
    <x v="1"/>
    <x v="0"/>
    <m/>
  </r>
  <r>
    <s v="MS-53204"/>
    <x v="197"/>
    <x v="178"/>
    <s v="Bailment"/>
    <x v="0"/>
    <x v="0"/>
    <x v="197"/>
    <x v="0"/>
    <x v="2"/>
    <x v="1"/>
    <x v="0"/>
    <s v="MID"/>
    <s v="BRANDY / COGNAC"/>
    <s v="DOMESTIC"/>
    <x v="197"/>
    <s v="BRANDY"/>
    <x v="6"/>
    <x v="3"/>
    <n v="89"/>
    <n v="56"/>
    <n v="0.37"/>
    <n v="398.25"/>
    <n v="404.17"/>
    <n v="-0.01"/>
    <n v="1783.46"/>
    <n v="1687.17"/>
    <n v="0.05"/>
    <n v="202884.47"/>
    <n v="194305.48"/>
    <n v="213586.97"/>
    <n v="202261.48"/>
    <m/>
    <n v="43814205.929999985"/>
    <n v="4.6305636652217213E-3"/>
    <x v="0"/>
    <n v="75793138.070000067"/>
    <n v="2.6768184451291953E-3"/>
    <x v="0"/>
    <n v="325145452.83999985"/>
    <n v="6.2398064690093332E-4"/>
    <x v="1"/>
    <n v="6.5689668465117226E-4"/>
    <x v="1"/>
    <x v="1"/>
    <x v="0"/>
    <m/>
  </r>
  <r>
    <s v="MS-53206"/>
    <x v="198"/>
    <x v="179"/>
    <s v="Bailment"/>
    <x v="0"/>
    <x v="0"/>
    <x v="198"/>
    <x v="0"/>
    <x v="2"/>
    <x v="1"/>
    <x v="0"/>
    <s v="MID"/>
    <s v="BRANDY / COGNAC"/>
    <s v="DOMESTIC"/>
    <x v="198"/>
    <s v="BRANDY"/>
    <x v="6"/>
    <x v="3"/>
    <n v="268"/>
    <n v="324"/>
    <n v="-0.21"/>
    <n v="522.91999999999996"/>
    <n v="582"/>
    <n v="-0.11"/>
    <n v="2171.75"/>
    <n v="2224.08"/>
    <n v="-0.02"/>
    <n v="211683.65"/>
    <n v="217765.85"/>
    <n v="225427.65"/>
    <n v="230787.85"/>
    <m/>
    <n v="43814205.929999985"/>
    <n v="4.8313930495099602E-3"/>
    <x v="0"/>
    <n v="75793138.070000067"/>
    <n v="2.7929131236721703E-3"/>
    <x v="0"/>
    <n v="325145452.83999985"/>
    <n v="6.5104293524955727E-4"/>
    <x v="1"/>
    <n v="6.9331324805864717E-4"/>
    <x v="1"/>
    <x v="1"/>
    <x v="0"/>
    <m/>
  </r>
  <r>
    <s v="MS-53208"/>
    <x v="199"/>
    <x v="180"/>
    <s v="Bailment"/>
    <x v="0"/>
    <x v="0"/>
    <x v="199"/>
    <x v="0"/>
    <x v="2"/>
    <x v="1"/>
    <x v="0"/>
    <s v="MID"/>
    <s v="BRANDY / COGNAC"/>
    <s v="DOMESTIC"/>
    <x v="199"/>
    <s v="BRANDY"/>
    <x v="6"/>
    <x v="3"/>
    <n v="95"/>
    <n v="62.23"/>
    <n v="0.35"/>
    <n v="324.56"/>
    <n v="249.69"/>
    <n v="0.23"/>
    <n v="1309.8900000000001"/>
    <n v="1149.45"/>
    <n v="0.12"/>
    <n v="124468.64"/>
    <n v="109519.93"/>
    <n v="127916.64"/>
    <n v="112143.69"/>
    <m/>
    <n v="43814205.929999985"/>
    <n v="2.8408283879173351E-3"/>
    <x v="0"/>
    <n v="75793138.070000067"/>
    <n v="1.6422151552168856E-3"/>
    <x v="0"/>
    <n v="325145452.83999985"/>
    <n v="3.8280910562587357E-4"/>
    <x v="1"/>
    <n v="3.9341359038764178E-4"/>
    <x v="1"/>
    <x v="1"/>
    <x v="0"/>
    <m/>
  </r>
  <r>
    <s v="MS-53214"/>
    <x v="200"/>
    <x v="181"/>
    <s v="Bailment"/>
    <x v="0"/>
    <x v="0"/>
    <x v="200"/>
    <x v="0"/>
    <x v="2"/>
    <x v="1"/>
    <x v="0"/>
    <s v="MID"/>
    <s v="BRANDY / COGNAC"/>
    <s v="DOMESTIC"/>
    <x v="200"/>
    <s v="BRANDY"/>
    <x v="6"/>
    <x v="3"/>
    <n v="1038"/>
    <n v="1078"/>
    <n v="-0.04"/>
    <n v="5602.96"/>
    <n v="5563.33"/>
    <n v="0.01"/>
    <n v="21465.87"/>
    <n v="21048.17"/>
    <n v="0.02"/>
    <n v="2177323.19"/>
    <n v="2143053.04"/>
    <n v="2313162.69"/>
    <n v="2265184.04"/>
    <m/>
    <n v="43814205.929999985"/>
    <n v="4.9694457397644332E-2"/>
    <x v="1"/>
    <n v="75793138.070000067"/>
    <n v="2.8727180922224059E-2"/>
    <x v="0"/>
    <n v="325145452.83999985"/>
    <n v="6.696458987760885E-3"/>
    <x v="1"/>
    <n v="7.1142397034790437E-3"/>
    <x v="2"/>
    <x v="2"/>
    <x v="0"/>
    <m/>
  </r>
  <r>
    <s v="MS-53216"/>
    <x v="201"/>
    <x v="182"/>
    <s v="Bailment"/>
    <x v="0"/>
    <x v="0"/>
    <x v="201"/>
    <x v="0"/>
    <x v="2"/>
    <x v="1"/>
    <x v="0"/>
    <s v="MID"/>
    <s v="BRANDY / COGNAC"/>
    <s v="DOMESTIC"/>
    <x v="201"/>
    <s v="BRANDY"/>
    <x v="6"/>
    <x v="3"/>
    <n v="1477"/>
    <n v="1617"/>
    <n v="-0.09"/>
    <n v="2719.42"/>
    <n v="2893.33"/>
    <n v="-0.06"/>
    <n v="11076.67"/>
    <n v="11558.5"/>
    <n v="-0.04"/>
    <n v="1047222"/>
    <n v="1103992.5"/>
    <n v="1123174"/>
    <n v="1170367.5"/>
    <m/>
    <n v="43814205.929999985"/>
    <n v="2.3901425982091291E-2"/>
    <x v="0"/>
    <n v="75793138.070000067"/>
    <n v="1.381684446199892E-2"/>
    <x v="0"/>
    <n v="325145452.83999985"/>
    <n v="3.2207800873516297E-3"/>
    <x v="1"/>
    <n v="3.4543740045864962E-3"/>
    <x v="1"/>
    <x v="1"/>
    <x v="0"/>
    <m/>
  </r>
  <r>
    <s v="MS-53218"/>
    <x v="202"/>
    <x v="183"/>
    <s v="Bailment"/>
    <x v="0"/>
    <x v="0"/>
    <x v="202"/>
    <x v="0"/>
    <x v="2"/>
    <x v="1"/>
    <x v="0"/>
    <s v="MID"/>
    <s v="BRANDY / COGNAC"/>
    <s v="DOMESTIC"/>
    <x v="202"/>
    <s v="BRANDY"/>
    <x v="6"/>
    <x v="3"/>
    <n v="394"/>
    <n v="465.52"/>
    <n v="-0.18"/>
    <n v="1557"/>
    <n v="1561.45"/>
    <n v="0"/>
    <n v="6338.98"/>
    <n v="6244.28"/>
    <n v="0.01"/>
    <n v="577600.78"/>
    <n v="572785.84"/>
    <n v="593953.78"/>
    <n v="584759.84"/>
    <m/>
    <n v="43814205.929999985"/>
    <n v="1.318295670867132E-2"/>
    <x v="0"/>
    <n v="75793138.070000067"/>
    <n v="7.620752942918748E-3"/>
    <x v="0"/>
    <n v="325145452.83999985"/>
    <n v="1.7764381293200197E-3"/>
    <x v="1"/>
    <n v="1.8267325432728026E-3"/>
    <x v="1"/>
    <x v="1"/>
    <x v="0"/>
    <m/>
  </r>
  <r>
    <s v="MS-53221"/>
    <x v="203"/>
    <x v="184"/>
    <s v="Bailment"/>
    <x v="0"/>
    <x v="0"/>
    <x v="203"/>
    <x v="0"/>
    <x v="2"/>
    <x v="1"/>
    <x v="0"/>
    <s v="MID"/>
    <s v="BRANDY / COGNAC"/>
    <s v="DOMESTIC"/>
    <x v="203"/>
    <s v="BRANDY"/>
    <x v="6"/>
    <x v="3"/>
    <n v="55"/>
    <n v="32.67"/>
    <n v="0.4"/>
    <n v="196.71"/>
    <n v="172.03"/>
    <n v="0.13"/>
    <n v="720.79"/>
    <n v="608.08000000000004"/>
    <n v="0.16"/>
    <n v="86912.4"/>
    <n v="73387.199999999997"/>
    <n v="86912.4"/>
    <n v="73387.199999999997"/>
    <m/>
    <n v="43814205.929999985"/>
    <n v="1.9836579975649011E-3"/>
    <x v="0"/>
    <n v="75793138.070000067"/>
    <n v="1.1467053906612304E-3"/>
    <x v="0"/>
    <n v="325145452.83999985"/>
    <n v="2.6730313845960054E-4"/>
    <x v="1"/>
    <n v="2.6730313845960054E-4"/>
    <x v="1"/>
    <x v="1"/>
    <x v="0"/>
    <m/>
  </r>
  <r>
    <s v="MS-56194"/>
    <x v="204"/>
    <x v="185"/>
    <s v="Bailment"/>
    <x v="0"/>
    <x v="0"/>
    <x v="204"/>
    <x v="0"/>
    <x v="2"/>
    <x v="1"/>
    <x v="0"/>
    <s v="MID"/>
    <s v="BRANDY / COGNAC"/>
    <s v="DOMESTIC"/>
    <x v="204"/>
    <s v="CORDIALS"/>
    <x v="6"/>
    <x v="3"/>
    <n v="5"/>
    <n v="15.34"/>
    <n v="-2.29"/>
    <n v="34.01"/>
    <n v="44.67"/>
    <n v="-0.31"/>
    <n v="164.71"/>
    <n v="182.03"/>
    <n v="-0.11"/>
    <n v="19858.8"/>
    <n v="21969.599999999999"/>
    <n v="19858.8"/>
    <n v="21969.599999999999"/>
    <m/>
    <n v="43814205.929999985"/>
    <n v="4.5325025476274805E-4"/>
    <x v="0"/>
    <n v="75793138.070000067"/>
    <n v="2.6201316511870849E-4"/>
    <x v="0"/>
    <n v="325145452.83999985"/>
    <n v="6.1076665309455446E-5"/>
    <x v="1"/>
    <n v="6.1076665309455446E-5"/>
    <x v="1"/>
    <x v="1"/>
    <x v="0"/>
    <m/>
  </r>
  <r>
    <s v="MS-56195"/>
    <x v="205"/>
    <x v="186"/>
    <s v="Bailment"/>
    <x v="0"/>
    <x v="0"/>
    <x v="205"/>
    <x v="0"/>
    <x v="2"/>
    <x v="1"/>
    <x v="0"/>
    <s v="MID"/>
    <s v="BRANDY / COGNAC"/>
    <s v="DOMESTIC"/>
    <x v="205"/>
    <s v="CORDIALS"/>
    <x v="6"/>
    <x v="3"/>
    <n v="92"/>
    <n v="111"/>
    <n v="-0.2"/>
    <n v="406.46"/>
    <n v="453"/>
    <n v="-0.11"/>
    <n v="1742.04"/>
    <n v="1910"/>
    <n v="-0.1"/>
    <n v="177567.91"/>
    <n v="195294.24"/>
    <n v="187722.41"/>
    <n v="205614.24"/>
    <m/>
    <n v="43814205.929999985"/>
    <n v="4.0527474190378433E-3"/>
    <x v="0"/>
    <n v="75793138.070000067"/>
    <n v="2.3427966504831095E-3"/>
    <x v="0"/>
    <n v="325145452.83999985"/>
    <n v="5.4611838624536767E-4"/>
    <x v="1"/>
    <n v="5.7734902444530245E-4"/>
    <x v="1"/>
    <x v="1"/>
    <x v="0"/>
    <m/>
  </r>
  <r>
    <s v="MS-56196"/>
    <x v="206"/>
    <x v="36"/>
    <s v="Bailment"/>
    <x v="0"/>
    <x v="0"/>
    <x v="206"/>
    <x v="0"/>
    <x v="2"/>
    <x v="1"/>
    <x v="0"/>
    <s v="MID"/>
    <s v="BRANDY / COGNAC"/>
    <s v="DOMESTIC"/>
    <x v="206"/>
    <s v="CORDIALS"/>
    <x v="6"/>
    <x v="3"/>
    <n v="275"/>
    <n v="340"/>
    <n v="-0.24"/>
    <n v="591"/>
    <n v="652.33000000000004"/>
    <n v="-0.1"/>
    <n v="2438"/>
    <n v="2614.5"/>
    <n v="-7.0000000000000007E-2"/>
    <n v="232501.2"/>
    <n v="251961.17"/>
    <n v="247213.2"/>
    <n v="264801.17"/>
    <m/>
    <n v="43814205.929999985"/>
    <n v="5.3065254764962958E-3"/>
    <x v="0"/>
    <n v="75793138.070000067"/>
    <n v="3.0675758508015528E-3"/>
    <x v="0"/>
    <n v="325145452.83999985"/>
    <n v="7.1506828088538897E-4"/>
    <x v="1"/>
    <n v="7.6031572282713312E-4"/>
    <x v="1"/>
    <x v="1"/>
    <x v="0"/>
    <m/>
  </r>
  <r>
    <s v="MS-56797"/>
    <x v="207"/>
    <x v="187"/>
    <s v="Bailment"/>
    <x v="0"/>
    <x v="0"/>
    <x v="207"/>
    <x v="0"/>
    <x v="2"/>
    <x v="1"/>
    <x v="0"/>
    <s v="MID"/>
    <s v="BRANDY / COGNAC"/>
    <s v="DOMESTIC"/>
    <x v="207"/>
    <s v="CORDIALS"/>
    <x v="6"/>
    <x v="3"/>
    <n v="25"/>
    <n v="8"/>
    <n v="0.68"/>
    <n v="94"/>
    <n v="90"/>
    <n v="0.04"/>
    <n v="371"/>
    <n v="413"/>
    <n v="-0.11"/>
    <n v="37998.959999999999"/>
    <n v="41643.599999999999"/>
    <n v="39978.959999999999"/>
    <n v="44415.6"/>
    <m/>
    <n v="43814205.929999985"/>
    <n v="8.6727487565811993E-4"/>
    <x v="0"/>
    <n v="75793138.070000067"/>
    <n v="5.0135092658263334E-4"/>
    <x v="0"/>
    <n v="325145452.83999985"/>
    <n v="1.1686757316793487E-4"/>
    <x v="1"/>
    <n v="1.2295715548472751E-4"/>
    <x v="1"/>
    <x v="1"/>
    <x v="0"/>
    <m/>
  </r>
  <r>
    <s v="MS-56805"/>
    <x v="208"/>
    <x v="188"/>
    <s v="Bailment"/>
    <x v="0"/>
    <x v="0"/>
    <x v="208"/>
    <x v="0"/>
    <x v="2"/>
    <x v="1"/>
    <x v="0"/>
    <s v="MID"/>
    <s v="BRANDY / COGNAC"/>
    <s v="DOMESTIC"/>
    <x v="208"/>
    <s v="CORDIALS"/>
    <x v="6"/>
    <x v="3"/>
    <n v="28"/>
    <n v="42"/>
    <n v="-0.5"/>
    <n v="67"/>
    <n v="96"/>
    <n v="-0.43"/>
    <n v="322"/>
    <n v="370.08"/>
    <n v="-0.15"/>
    <n v="30838.799999999999"/>
    <n v="35356.25"/>
    <n v="32650.799999999999"/>
    <n v="37492.25"/>
    <m/>
    <n v="43814205.929999985"/>
    <n v="7.0385390640811301E-4"/>
    <x v="0"/>
    <n v="75793138.070000067"/>
    <n v="4.0688116081852017E-4"/>
    <x v="0"/>
    <n v="325145452.83999985"/>
    <n v="9.4846167248032839E-5"/>
    <x v="1"/>
    <n v="1.004190577318855E-4"/>
    <x v="1"/>
    <x v="1"/>
    <x v="0"/>
    <m/>
  </r>
  <r>
    <s v="MS-66293"/>
    <x v="209"/>
    <x v="189"/>
    <s v="Bailment"/>
    <x v="0"/>
    <x v="0"/>
    <x v="209"/>
    <x v="0"/>
    <x v="2"/>
    <x v="1"/>
    <x v="1"/>
    <s v="SUPER"/>
    <s v="BRANDY / COGNAC"/>
    <s v="COGNAC"/>
    <x v="209"/>
    <s v="CORDIALS"/>
    <x v="2"/>
    <x v="0"/>
    <n v="8"/>
    <n v="22"/>
    <n v="-1.75"/>
    <n v="40.5"/>
    <n v="68.08"/>
    <n v="-0.68"/>
    <n v="134.71"/>
    <n v="227.63"/>
    <n v="-0.69"/>
    <n v="56871.46"/>
    <n v="104701.4"/>
    <n v="56871.46"/>
    <n v="104701.4"/>
    <m/>
    <n v="43814205.929999985"/>
    <n v="1.2980141667033977E-3"/>
    <x v="0"/>
    <n v="126094742.97999983"/>
    <n v="4.5102165765166367E-4"/>
    <x v="0"/>
    <n v="325145452.83999985"/>
    <n v="1.7491082684150517E-4"/>
    <x v="1"/>
    <n v="1.7491082684150517E-4"/>
    <x v="1"/>
    <x v="1"/>
    <x v="0"/>
    <m/>
  </r>
  <r>
    <s v="MS-66296"/>
    <x v="210"/>
    <x v="101"/>
    <s v="Bailment"/>
    <x v="0"/>
    <x v="0"/>
    <x v="210"/>
    <x v="0"/>
    <x v="2"/>
    <x v="1"/>
    <x v="1"/>
    <s v="SUPER"/>
    <s v="BRANDY / COGNAC"/>
    <s v="COGNAC"/>
    <x v="210"/>
    <s v="CORDIALS"/>
    <x v="2"/>
    <x v="0"/>
    <n v="10"/>
    <n v="18.5"/>
    <n v="-0.93"/>
    <n v="36.17"/>
    <n v="66"/>
    <n v="-0.82"/>
    <n v="162.5"/>
    <n v="217.5"/>
    <n v="-0.34"/>
    <n v="67694.320000000007"/>
    <n v="96505.5"/>
    <n v="67694.320000000007"/>
    <n v="96505.5"/>
    <m/>
    <n v="43814205.929999985"/>
    <n v="1.5450313103506251E-3"/>
    <x v="0"/>
    <n v="126094742.97999983"/>
    <n v="5.3685283303790991E-4"/>
    <x v="0"/>
    <n v="325145452.83999985"/>
    <n v="2.0819703738348623E-4"/>
    <x v="1"/>
    <n v="2.0819703738348623E-4"/>
    <x v="1"/>
    <x v="1"/>
    <x v="0"/>
    <m/>
  </r>
  <r>
    <s v="MS-73754"/>
    <x v="211"/>
    <x v="163"/>
    <s v="Bailment"/>
    <x v="0"/>
    <x v="0"/>
    <x v="211"/>
    <x v="0"/>
    <x v="2"/>
    <x v="1"/>
    <x v="0"/>
    <s v="MID"/>
    <s v="BRANDY / COGNAC"/>
    <s v="DOMESTIC"/>
    <x v="211"/>
    <s v="CORDIALS"/>
    <x v="5"/>
    <x v="2"/>
    <n v="67"/>
    <n v="76"/>
    <n v="-0.13"/>
    <n v="213.33"/>
    <n v="275"/>
    <n v="-0.28999999999999998"/>
    <n v="880.33"/>
    <n v="1077.04"/>
    <n v="-0.22"/>
    <n v="102470.8"/>
    <n v="125220.77"/>
    <n v="102470.8"/>
    <n v="125220.77"/>
    <m/>
    <n v="43814205.929999985"/>
    <n v="2.338757437797984E-3"/>
    <x v="0"/>
    <n v="75793138.070000067"/>
    <n v="1.3519799101781658E-3"/>
    <x v="0"/>
    <n v="325145452.83999985"/>
    <n v="3.1515372306444229E-4"/>
    <x v="1"/>
    <n v="3.1515372306444229E-4"/>
    <x v="1"/>
    <x v="1"/>
    <x v="0"/>
    <m/>
  </r>
  <r>
    <s v="MS-73755"/>
    <x v="212"/>
    <x v="190"/>
    <s v="Bailment"/>
    <x v="0"/>
    <x v="0"/>
    <x v="212"/>
    <x v="0"/>
    <x v="2"/>
    <x v="1"/>
    <x v="0"/>
    <s v="MID"/>
    <s v="BRANDY / COGNAC"/>
    <s v="DOMESTIC"/>
    <x v="212"/>
    <s v="CORDIALS"/>
    <x v="5"/>
    <x v="2"/>
    <n v="59"/>
    <n v="88"/>
    <n v="-0.49"/>
    <n v="209.25"/>
    <n v="263.08"/>
    <n v="-0.26"/>
    <n v="898.33"/>
    <n v="1113.08"/>
    <n v="-0.24"/>
    <n v="103986.96"/>
    <n v="122273.32"/>
    <n v="107692.2"/>
    <n v="126894.86"/>
    <m/>
    <n v="43814205.929999985"/>
    <n v="2.3733617394809201E-3"/>
    <x v="0"/>
    <n v="75793138.070000067"/>
    <n v="1.3719838318867474E-3"/>
    <x v="0"/>
    <n v="325145452.83999985"/>
    <n v="3.1981674383486068E-4"/>
    <x v="1"/>
    <n v="3.3121238221035196E-4"/>
    <x v="1"/>
    <x v="1"/>
    <x v="0"/>
    <m/>
  </r>
  <r>
    <s v="MS-77577"/>
    <x v="213"/>
    <x v="191"/>
    <s v="Bailment"/>
    <x v="0"/>
    <x v="0"/>
    <x v="213"/>
    <x v="0"/>
    <x v="3"/>
    <x v="1"/>
    <x v="1"/>
    <s v="PREMIUM"/>
    <s v="VODKA"/>
    <s v="FLAVORED"/>
    <x v="213"/>
    <s v="CORDIALS"/>
    <x v="28"/>
    <x v="0"/>
    <n v="10"/>
    <n v="11.5"/>
    <n v="-0.15"/>
    <n v="53.58"/>
    <n v="50.5"/>
    <n v="0.06"/>
    <n v="289.25"/>
    <n v="245.67"/>
    <n v="0.15"/>
    <n v="55955.35"/>
    <n v="49540.6"/>
    <n v="61753.95"/>
    <n v="53211.4"/>
    <m/>
    <n v="43814205.929999985"/>
    <n v="1.2771051948173471E-3"/>
    <x v="0"/>
    <n v="126094742.97999983"/>
    <n v="4.4375640631485487E-4"/>
    <x v="0"/>
    <n v="325145452.83999985"/>
    <n v="1.720932878232037E-4"/>
    <x v="1"/>
    <n v="1.8992715248085715E-4"/>
    <x v="1"/>
    <x v="1"/>
    <x v="0"/>
    <m/>
  </r>
  <r>
    <s v="MS-77897"/>
    <x v="214"/>
    <x v="43"/>
    <s v="Bailment"/>
    <x v="0"/>
    <x v="0"/>
    <x v="214"/>
    <x v="0"/>
    <x v="3"/>
    <x v="1"/>
    <x v="1"/>
    <s v="PREMIUM"/>
    <s v="CORDIALS"/>
    <s v="LIQUEURS &amp; SPECIALITIES"/>
    <x v="214"/>
    <s v="CORDIALS"/>
    <x v="28"/>
    <x v="0"/>
    <n v="7"/>
    <n v="6"/>
    <n v="0.14000000000000001"/>
    <n v="24"/>
    <n v="37"/>
    <n v="-0.54"/>
    <n v="131.91999999999999"/>
    <n v="168.83"/>
    <n v="-0.28000000000000003"/>
    <n v="25768.27"/>
    <n v="33698.9"/>
    <n v="28224.67"/>
    <n v="36569.300000000003"/>
    <m/>
    <n v="43814205.929999985"/>
    <n v="5.8812591608230495E-4"/>
    <x v="0"/>
    <n v="126094742.97999983"/>
    <n v="2.0435641796809218E-4"/>
    <x v="0"/>
    <n v="325145452.83999985"/>
    <n v="7.9251515821383034E-5"/>
    <x v="1"/>
    <n v="8.6806288550155485E-5"/>
    <x v="1"/>
    <x v="1"/>
    <x v="0"/>
    <m/>
  </r>
  <r>
    <s v="MS-10623"/>
    <x v="215"/>
    <x v="192"/>
    <s v="Bailment"/>
    <x v="0"/>
    <x v="0"/>
    <x v="215"/>
    <x v="0"/>
    <x v="4"/>
    <x v="2"/>
    <x v="0"/>
    <s v="MID"/>
    <s v="CANADIAN"/>
    <s v="US BLEND"/>
    <x v="215"/>
    <s v="WHISKEY"/>
    <x v="11"/>
    <x v="1"/>
    <n v="16"/>
    <n v="28.8"/>
    <n v="-0.8"/>
    <n v="57.61"/>
    <n v="70.39"/>
    <n v="-0.22"/>
    <n v="218.71"/>
    <n v="289.07"/>
    <n v="-0.32"/>
    <n v="30110.400000000001"/>
    <n v="39585.24"/>
    <n v="30110.400000000001"/>
    <n v="39585.24"/>
    <m/>
    <n v="29546996.449999988"/>
    <n v="1.0190680481162752E-3"/>
    <x v="0"/>
    <n v="75793138.070000067"/>
    <n v="3.972707921420409E-4"/>
    <x v="0"/>
    <n v="325145452.83999985"/>
    <n v="9.2605939086643068E-5"/>
    <x v="1"/>
    <n v="9.2605939086643068E-5"/>
    <x v="1"/>
    <x v="1"/>
    <x v="0"/>
    <m/>
  </r>
  <r>
    <s v="MS-10624"/>
    <x v="216"/>
    <x v="164"/>
    <s v="Bailment"/>
    <x v="0"/>
    <x v="0"/>
    <x v="216"/>
    <x v="0"/>
    <x v="4"/>
    <x v="2"/>
    <x v="0"/>
    <s v="MID"/>
    <s v="CANADIAN"/>
    <s v="US BLEND"/>
    <x v="216"/>
    <s v="WHISKEY"/>
    <x v="11"/>
    <x v="1"/>
    <n v="33"/>
    <n v="54"/>
    <n v="-0.64"/>
    <n v="125"/>
    <n v="160"/>
    <n v="-0.28000000000000003"/>
    <n v="485"/>
    <n v="578"/>
    <n v="-0.19"/>
    <n v="60644.4"/>
    <n v="71990.880000000005"/>
    <n v="60644.4"/>
    <n v="71990.880000000005"/>
    <m/>
    <n v="29546996.449999988"/>
    <n v="2.0524725788160451E-3"/>
    <x v="0"/>
    <n v="75793138.070000067"/>
    <n v="8.0013048073020556E-4"/>
    <x v="0"/>
    <n v="325145452.83999985"/>
    <n v="1.8651467972348478E-4"/>
    <x v="1"/>
    <n v="1.8651467972348478E-4"/>
    <x v="1"/>
    <x v="1"/>
    <x v="0"/>
    <m/>
  </r>
  <r>
    <s v="MS-10625"/>
    <x v="217"/>
    <x v="193"/>
    <s v="Bailment"/>
    <x v="0"/>
    <x v="0"/>
    <x v="217"/>
    <x v="0"/>
    <x v="4"/>
    <x v="2"/>
    <x v="0"/>
    <s v="MID"/>
    <s v="CANADIAN"/>
    <s v="US BLEND"/>
    <x v="217"/>
    <s v="WHISKEY"/>
    <x v="11"/>
    <x v="1"/>
    <n v="16"/>
    <n v="17"/>
    <n v="-0.06"/>
    <n v="60.08"/>
    <n v="116"/>
    <n v="-0.93"/>
    <n v="192.08"/>
    <n v="366.25"/>
    <n v="-0.91"/>
    <n v="22269.27"/>
    <n v="39846.93"/>
    <n v="23026.95"/>
    <n v="43569.81"/>
    <m/>
    <n v="29546996.449999988"/>
    <n v="7.536898052458394E-4"/>
    <x v="0"/>
    <n v="75793138.070000067"/>
    <n v="2.9381643994516799E-4"/>
    <x v="0"/>
    <n v="325145452.83999985"/>
    <n v="6.8490178181758048E-5"/>
    <x v="1"/>
    <n v="7.0820458348317379E-5"/>
    <x v="1"/>
    <x v="1"/>
    <x v="0"/>
    <m/>
  </r>
  <r>
    <s v="MS-10626"/>
    <x v="218"/>
    <x v="194"/>
    <s v="Bailment"/>
    <x v="0"/>
    <x v="0"/>
    <x v="218"/>
    <x v="0"/>
    <x v="4"/>
    <x v="2"/>
    <x v="0"/>
    <s v="MID"/>
    <s v="CANADIAN"/>
    <s v="US BLEND"/>
    <x v="218"/>
    <s v="WHISKEY"/>
    <x v="11"/>
    <x v="1"/>
    <n v="24"/>
    <n v="29"/>
    <n v="-0.21"/>
    <n v="107"/>
    <n v="54"/>
    <n v="0.5"/>
    <n v="495.75"/>
    <n v="507.08"/>
    <n v="-0.02"/>
    <n v="57138.99"/>
    <n v="57698.91"/>
    <n v="59430.51"/>
    <n v="60613.47"/>
    <m/>
    <n v="29546996.449999988"/>
    <n v="1.9338341241111165E-3"/>
    <x v="0"/>
    <n v="75793138.070000067"/>
    <n v="7.5388077938174682E-4"/>
    <x v="0"/>
    <n v="325145452.83999985"/>
    <n v="1.7573362782999583E-4"/>
    <x v="1"/>
    <n v="1.827813044312972E-4"/>
    <x v="1"/>
    <x v="1"/>
    <x v="0"/>
    <m/>
  </r>
  <r>
    <s v="MS-10627"/>
    <x v="219"/>
    <x v="55"/>
    <s v="Bailment"/>
    <x v="0"/>
    <x v="0"/>
    <x v="219"/>
    <x v="0"/>
    <x v="4"/>
    <x v="2"/>
    <x v="0"/>
    <s v="MID"/>
    <s v="CANADIAN"/>
    <s v="US BLEND"/>
    <x v="219"/>
    <s v="WHISKEY"/>
    <x v="11"/>
    <x v="1"/>
    <n v="48"/>
    <n v="74.77"/>
    <n v="-0.54"/>
    <n v="146.87"/>
    <n v="184.98"/>
    <n v="-0.26"/>
    <n v="621.27"/>
    <n v="728.48"/>
    <n v="-0.17"/>
    <n v="60169.919999999998"/>
    <n v="70091.02"/>
    <n v="60169.919999999998"/>
    <n v="70091.02"/>
    <m/>
    <n v="29546996.449999988"/>
    <n v="2.0364140937919268E-3"/>
    <x v="0"/>
    <n v="75793138.070000067"/>
    <n v="7.9387028340783335E-4"/>
    <x v="0"/>
    <n v="325145452.83999985"/>
    <n v="1.850553943610243E-4"/>
    <x v="1"/>
    <n v="1.850553943610243E-4"/>
    <x v="1"/>
    <x v="1"/>
    <x v="0"/>
    <m/>
  </r>
  <r>
    <s v="MS-10791"/>
    <x v="220"/>
    <x v="89"/>
    <s v="Bailment"/>
    <x v="0"/>
    <x v="0"/>
    <x v="220"/>
    <x v="0"/>
    <x v="4"/>
    <x v="2"/>
    <x v="1"/>
    <s v="SUPER"/>
    <s v="CANADIAN"/>
    <s v="FLAVORED"/>
    <x v="220"/>
    <s v="WHISKEY"/>
    <x v="14"/>
    <x v="1"/>
    <n v="115"/>
    <n v="143"/>
    <n v="-0.24"/>
    <n v="551.08000000000004"/>
    <n v="814.92"/>
    <n v="-0.48"/>
    <n v="2660.08"/>
    <n v="3204.92"/>
    <n v="-0.2"/>
    <n v="726325.21"/>
    <n v="883013.7"/>
    <n v="763171.47"/>
    <n v="923118.79"/>
    <m/>
    <n v="29546996.449999988"/>
    <n v="2.45820319242635E-2"/>
    <x v="0"/>
    <n v="126094742.97999983"/>
    <n v="5.7601545697682577E-3"/>
    <x v="0"/>
    <n v="325145452.83999985"/>
    <n v="2.2338470480084364E-3"/>
    <x v="1"/>
    <n v="2.3471694385821455E-3"/>
    <x v="1"/>
    <x v="1"/>
    <x v="0"/>
    <m/>
  </r>
  <r>
    <s v="MS-10803"/>
    <x v="221"/>
    <x v="195"/>
    <s v="Bailment"/>
    <x v="0"/>
    <x v="0"/>
    <x v="221"/>
    <x v="0"/>
    <x v="4"/>
    <x v="2"/>
    <x v="1"/>
    <s v="SUPER"/>
    <s v="CANADIAN"/>
    <s v="FLAVORED"/>
    <x v="221"/>
    <s v="WHISKEY"/>
    <x v="14"/>
    <x v="1"/>
    <n v="36"/>
    <n v="41.32"/>
    <n v="-0.16"/>
    <n v="108.27"/>
    <n v="102.64"/>
    <n v="0.05"/>
    <n v="517.44000000000005"/>
    <n v="560.51"/>
    <n v="-0.08"/>
    <n v="176724.6"/>
    <n v="195776.24"/>
    <n v="176724.6"/>
    <n v="195776.24"/>
    <m/>
    <n v="29546996.449999988"/>
    <n v="5.9811358592423043E-3"/>
    <x v="0"/>
    <n v="126094742.97999983"/>
    <n v="1.401522346003201E-3"/>
    <x v="0"/>
    <n v="325145452.83999985"/>
    <n v="5.4352474702134017E-4"/>
    <x v="1"/>
    <n v="5.4352474702134017E-4"/>
    <x v="1"/>
    <x v="1"/>
    <x v="0"/>
    <m/>
  </r>
  <r>
    <s v="MS-10804"/>
    <x v="222"/>
    <x v="196"/>
    <s v="Bailment"/>
    <x v="0"/>
    <x v="0"/>
    <x v="222"/>
    <x v="0"/>
    <x v="4"/>
    <x v="2"/>
    <x v="1"/>
    <s v="SUPER"/>
    <s v="CANADIAN"/>
    <s v="FLAVORED"/>
    <x v="222"/>
    <s v="WHISKEY"/>
    <x v="14"/>
    <x v="1"/>
    <n v="157"/>
    <n v="169.18"/>
    <n v="-7.0000000000000007E-2"/>
    <n v="531.04"/>
    <n v="582.82000000000005"/>
    <n v="-0.1"/>
    <n v="2163.2800000000002"/>
    <n v="2593.39"/>
    <n v="-0.2"/>
    <n v="604419.30000000005"/>
    <n v="705656.21"/>
    <n v="604419.30000000005"/>
    <n v="705656.21"/>
    <m/>
    <n v="29546996.449999988"/>
    <n v="2.0456201056605207E-2"/>
    <x v="0"/>
    <n v="126094742.97999983"/>
    <n v="4.7933742971018895E-3"/>
    <x v="0"/>
    <n v="325145452.83999985"/>
    <n v="1.8589197379839338E-3"/>
    <x v="1"/>
    <n v="1.8589197379839338E-3"/>
    <x v="1"/>
    <x v="1"/>
    <x v="0"/>
    <m/>
  </r>
  <r>
    <s v="MS-10805"/>
    <x v="223"/>
    <x v="197"/>
    <s v="Bailment"/>
    <x v="0"/>
    <x v="0"/>
    <x v="223"/>
    <x v="0"/>
    <x v="4"/>
    <x v="2"/>
    <x v="1"/>
    <s v="SUPER"/>
    <s v="CANADIAN"/>
    <s v="FLAVORED"/>
    <x v="223"/>
    <s v="WHISKEY"/>
    <x v="14"/>
    <x v="1"/>
    <n v="387"/>
    <n v="323"/>
    <n v="0.17"/>
    <n v="1851.38"/>
    <n v="2333.92"/>
    <n v="-0.26"/>
    <n v="6623.88"/>
    <n v="7313.58"/>
    <n v="-0.1"/>
    <n v="1666199.73"/>
    <n v="1871032.6"/>
    <n v="1734395.43"/>
    <n v="1914702.1"/>
    <m/>
    <n v="29546996.449999988"/>
    <n v="5.6391509465930863E-2"/>
    <x v="1"/>
    <n v="126094742.97999983"/>
    <n v="1.3213871495533162E-2"/>
    <x v="0"/>
    <n v="325145452.83999985"/>
    <n v="5.1244749555821615E-3"/>
    <x v="1"/>
    <n v="5.3342140105323106E-3"/>
    <x v="2"/>
    <x v="2"/>
    <x v="0"/>
    <m/>
  </r>
  <r>
    <s v="MS-10807"/>
    <x v="224"/>
    <x v="198"/>
    <s v="Bailment"/>
    <x v="0"/>
    <x v="0"/>
    <x v="224"/>
    <x v="0"/>
    <x v="4"/>
    <x v="2"/>
    <x v="1"/>
    <s v="SUPER"/>
    <s v="CANADIAN"/>
    <s v="FLAVORED"/>
    <x v="224"/>
    <s v="WHISKEY"/>
    <x v="14"/>
    <x v="1"/>
    <n v="319"/>
    <n v="283"/>
    <n v="0.11"/>
    <n v="1680.17"/>
    <n v="1971.83"/>
    <n v="-0.17"/>
    <n v="7316.67"/>
    <n v="8613.83"/>
    <n v="-0.18"/>
    <n v="1996561.28"/>
    <n v="2371119.61"/>
    <n v="2097912.14"/>
    <n v="2481060.62"/>
    <m/>
    <n v="29546996.449999988"/>
    <n v="6.757239380925302E-2"/>
    <x v="1"/>
    <n v="126094742.97999983"/>
    <n v="1.5833818546397919E-2"/>
    <x v="0"/>
    <n v="325145452.83999985"/>
    <n v="6.1405173055964083E-3"/>
    <x v="1"/>
    <n v="6.4522266009740484E-3"/>
    <x v="2"/>
    <x v="2"/>
    <x v="0"/>
    <m/>
  </r>
  <r>
    <s v="MS-10808"/>
    <x v="225"/>
    <x v="199"/>
    <s v="Bailment"/>
    <x v="0"/>
    <x v="0"/>
    <x v="225"/>
    <x v="0"/>
    <x v="4"/>
    <x v="2"/>
    <x v="1"/>
    <s v="SUPER"/>
    <s v="CANADIAN"/>
    <s v="FLAVORED"/>
    <x v="225"/>
    <s v="WHISKEY"/>
    <x v="14"/>
    <x v="1"/>
    <n v="236"/>
    <n v="386.65"/>
    <n v="-0.64"/>
    <n v="845.26"/>
    <n v="1112.5999999999999"/>
    <n v="-0.32"/>
    <n v="3966.3"/>
    <n v="4351.21"/>
    <n v="-0.1"/>
    <n v="981724.42"/>
    <n v="1095132.31"/>
    <n v="993536.63"/>
    <n v="1095132.31"/>
    <m/>
    <n v="29546996.449999988"/>
    <n v="3.3225861777906714E-2"/>
    <x v="1"/>
    <n v="126094742.97999983"/>
    <n v="7.7856094298531823E-3"/>
    <x v="0"/>
    <n v="325145452.83999985"/>
    <n v="3.0193392262603614E-3"/>
    <x v="1"/>
    <n v="3.055668228855433E-3"/>
    <x v="2"/>
    <x v="2"/>
    <x v="0"/>
    <m/>
  </r>
  <r>
    <s v="MS-10809"/>
    <x v="226"/>
    <x v="200"/>
    <s v="Bailment"/>
    <x v="0"/>
    <x v="0"/>
    <x v="226"/>
    <x v="0"/>
    <x v="4"/>
    <x v="2"/>
    <x v="1"/>
    <s v="SUPER"/>
    <s v="CANADIAN"/>
    <s v="FLAVORED"/>
    <x v="226"/>
    <s v="WHISKEY"/>
    <x v="14"/>
    <x v="1"/>
    <n v="452"/>
    <n v="527.36"/>
    <n v="-0.17"/>
    <n v="926.59"/>
    <n v="904.4"/>
    <n v="0.02"/>
    <n v="3828.24"/>
    <n v="4462.51"/>
    <n v="-0.17"/>
    <n v="889698.93"/>
    <n v="1037259.65"/>
    <n v="915293.22"/>
    <n v="1067623.01"/>
    <m/>
    <n v="29546996.449999988"/>
    <n v="3.0111315426106549E-2"/>
    <x v="1"/>
    <n v="126094742.97999983"/>
    <n v="7.0557971646852654E-3"/>
    <x v="0"/>
    <n v="325145452.83999985"/>
    <n v="2.7363105411097664E-3"/>
    <x v="1"/>
    <n v="2.8150269733293941E-3"/>
    <x v="2"/>
    <x v="2"/>
    <x v="0"/>
    <m/>
  </r>
  <r>
    <s v="MS-10826"/>
    <x v="227"/>
    <x v="151"/>
    <s v="Bailment"/>
    <x v="0"/>
    <x v="0"/>
    <x v="227"/>
    <x v="0"/>
    <x v="4"/>
    <x v="2"/>
    <x v="2"/>
    <s v="ULTRA"/>
    <s v="CANADIAN"/>
    <s v="FOREIGN BLEND"/>
    <x v="227"/>
    <s v="WHISKEY"/>
    <x v="14"/>
    <x v="1"/>
    <n v="13"/>
    <n v="1"/>
    <n v="0.92"/>
    <n v="42.17"/>
    <n v="54"/>
    <n v="-0.28000000000000003"/>
    <n v="412.17"/>
    <n v="176"/>
    <n v="0.56999999999999995"/>
    <n v="199719.48"/>
    <n v="85282.559999999998"/>
    <n v="199719.48"/>
    <n v="85282.559999999998"/>
    <m/>
    <n v="29546996.449999988"/>
    <n v="6.7593834905679585E-3"/>
    <x v="0"/>
    <n v="69119979.479999974"/>
    <n v="2.8894609272531583E-3"/>
    <x v="0"/>
    <n v="325145452.83999985"/>
    <n v="6.1424657258940529E-4"/>
    <x v="1"/>
    <n v="6.1424657258940529E-4"/>
    <x v="1"/>
    <x v="1"/>
    <x v="0"/>
    <m/>
  </r>
  <r>
    <s v="MS-10828"/>
    <x v="228"/>
    <x v="201"/>
    <s v="Bailment"/>
    <x v="0"/>
    <x v="0"/>
    <x v="228"/>
    <x v="0"/>
    <x v="4"/>
    <x v="2"/>
    <x v="1"/>
    <s v="SUPER"/>
    <s v="CANADIAN"/>
    <s v="FOREIGN BLEND"/>
    <x v="228"/>
    <s v="WHISKEY"/>
    <x v="14"/>
    <x v="1"/>
    <n v="1"/>
    <n v="5"/>
    <n v="-4"/>
    <n v="8"/>
    <n v="11"/>
    <n v="-0.38"/>
    <n v="55.92"/>
    <n v="124"/>
    <n v="-1.22"/>
    <n v="16137.55"/>
    <n v="35502"/>
    <n v="16137.55"/>
    <n v="35502"/>
    <m/>
    <n v="29546996.449999988"/>
    <n v="5.4616549696712082E-4"/>
    <x v="0"/>
    <n v="126094742.97999983"/>
    <n v="1.2797956218174467E-4"/>
    <x v="0"/>
    <n v="325145452.83999985"/>
    <n v="4.9631787432503608E-5"/>
    <x v="0"/>
    <n v="4.9631787432503608E-5"/>
    <x v="0"/>
    <x v="0"/>
    <x v="0"/>
    <m/>
  </r>
  <r>
    <s v="MS-10832"/>
    <x v="229"/>
    <x v="202"/>
    <s v="Bailment"/>
    <x v="0"/>
    <x v="0"/>
    <x v="229"/>
    <x v="0"/>
    <x v="4"/>
    <x v="2"/>
    <x v="2"/>
    <s v="SUPER"/>
    <s v="CANADIAN"/>
    <s v="FOREIGN BLEND"/>
    <x v="229"/>
    <s v="WHISKEY"/>
    <x v="14"/>
    <x v="1"/>
    <n v="19"/>
    <n v="17.600000000000001"/>
    <n v="0.05"/>
    <n v="62.59"/>
    <n v="61.59"/>
    <n v="0.02"/>
    <n v="266.94"/>
    <n v="597.44000000000005"/>
    <n v="-1.24"/>
    <n v="83829.8"/>
    <n v="184865.24"/>
    <n v="83829.8"/>
    <n v="184865.24"/>
    <m/>
    <n v="29546996.449999988"/>
    <n v="2.8371682428655126E-3"/>
    <x v="0"/>
    <n v="69119979.479999974"/>
    <n v="1.2128157535731959E-3"/>
    <x v="0"/>
    <n v="325145452.83999985"/>
    <n v="2.5782245843447679E-4"/>
    <x v="1"/>
    <n v="2.5782245843447679E-4"/>
    <x v="1"/>
    <x v="1"/>
    <x v="0"/>
    <m/>
  </r>
  <r>
    <s v="MS-10834"/>
    <x v="230"/>
    <x v="190"/>
    <s v="Bailment"/>
    <x v="0"/>
    <x v="0"/>
    <x v="230"/>
    <x v="0"/>
    <x v="4"/>
    <x v="2"/>
    <x v="2"/>
    <s v="SUPER"/>
    <s v="CANADIAN"/>
    <s v="FOREIGN BLEND"/>
    <x v="230"/>
    <s v="WHISKEY"/>
    <x v="14"/>
    <x v="1"/>
    <n v="95"/>
    <n v="54"/>
    <n v="0.43"/>
    <n v="292.38"/>
    <n v="199.96"/>
    <n v="0.32"/>
    <n v="1013.33"/>
    <n v="1103.96"/>
    <n v="-0.09"/>
    <n v="282841.59999999998"/>
    <n v="308136.84999999998"/>
    <n v="282841.59999999998"/>
    <n v="308136.84999999998"/>
    <m/>
    <n v="29546996.449999988"/>
    <n v="9.5726007372231598E-3"/>
    <x v="0"/>
    <n v="69119979.479999974"/>
    <n v="4.0920382518608942E-3"/>
    <x v="0"/>
    <n v="325145452.83999985"/>
    <n v="8.6989252818855478E-4"/>
    <x v="1"/>
    <n v="8.6989252818855478E-4"/>
    <x v="1"/>
    <x v="1"/>
    <x v="0"/>
    <m/>
  </r>
  <r>
    <s v="MS-10836"/>
    <x v="231"/>
    <x v="203"/>
    <s v="Bailment"/>
    <x v="0"/>
    <x v="0"/>
    <x v="231"/>
    <x v="0"/>
    <x v="4"/>
    <x v="2"/>
    <x v="2"/>
    <s v="SUPER"/>
    <s v="CANADIAN"/>
    <s v="FOREIGN BLEND"/>
    <x v="231"/>
    <s v="WHISKEY"/>
    <x v="14"/>
    <x v="1"/>
    <n v="95"/>
    <n v="99"/>
    <n v="-0.04"/>
    <n v="329.42"/>
    <n v="307.92"/>
    <n v="7.0000000000000007E-2"/>
    <n v="1404.42"/>
    <n v="2062.92"/>
    <n v="-0.47"/>
    <n v="430140.99"/>
    <n v="611500.69999999995"/>
    <n v="430140.99"/>
    <n v="611500.69999999995"/>
    <m/>
    <n v="29546996.449999988"/>
    <n v="1.4557858384282581E-2"/>
    <x v="0"/>
    <n v="69119979.479999974"/>
    <n v="6.2231064481791734E-3"/>
    <x v="0"/>
    <n v="325145452.83999985"/>
    <n v="1.3229186699149909E-3"/>
    <x v="1"/>
    <n v="1.3229186699149909E-3"/>
    <x v="1"/>
    <x v="1"/>
    <x v="0"/>
    <m/>
  </r>
  <r>
    <s v="MS-10838"/>
    <x v="232"/>
    <x v="204"/>
    <s v="Bailment"/>
    <x v="0"/>
    <x v="0"/>
    <x v="232"/>
    <x v="0"/>
    <x v="4"/>
    <x v="2"/>
    <x v="2"/>
    <s v="SUPER"/>
    <s v="CANADIAN"/>
    <s v="FOREIGN BLEND"/>
    <x v="232"/>
    <s v="WHISKEY"/>
    <x v="14"/>
    <x v="1"/>
    <n v="110"/>
    <n v="77.010000000000005"/>
    <n v="0.3"/>
    <n v="349.45"/>
    <n v="280.99"/>
    <n v="0.2"/>
    <n v="1397.6"/>
    <n v="1503.73"/>
    <n v="-0.08"/>
    <n v="351228.69"/>
    <n v="377845.35"/>
    <n v="351228.69"/>
    <n v="377845.35"/>
    <m/>
    <n v="29546996.449999988"/>
    <n v="1.1887119917395196E-2"/>
    <x v="0"/>
    <n v="69119979.479999974"/>
    <n v="5.0814351023010483E-3"/>
    <x v="0"/>
    <n v="325145452.83999985"/>
    <n v="1.0802202120071948E-3"/>
    <x v="1"/>
    <n v="1.0802202120071948E-3"/>
    <x v="1"/>
    <x v="1"/>
    <x v="0"/>
    <m/>
  </r>
  <r>
    <s v="MS-10846"/>
    <x v="233"/>
    <x v="205"/>
    <s v="Bailment"/>
    <x v="0"/>
    <x v="0"/>
    <x v="233"/>
    <x v="0"/>
    <x v="4"/>
    <x v="2"/>
    <x v="1"/>
    <s v="PREMIUM"/>
    <s v="CANADIAN"/>
    <s v="US BLEND"/>
    <x v="233"/>
    <s v="WHISKEY"/>
    <x v="11"/>
    <x v="1"/>
    <n v="3"/>
    <n v="5"/>
    <n v="-0.67"/>
    <n v="19"/>
    <n v="14"/>
    <n v="0.26"/>
    <n v="79"/>
    <n v="90"/>
    <n v="-0.14000000000000001"/>
    <n v="19680.48"/>
    <n v="22372.32"/>
    <n v="19680.48"/>
    <n v="22372.32"/>
    <m/>
    <n v="29546996.449999988"/>
    <n v="6.660737930944588E-4"/>
    <x v="0"/>
    <n v="126094742.97999983"/>
    <n v="1.5607692703827918E-4"/>
    <x v="0"/>
    <n v="325145452.83999985"/>
    <n v="6.0528233835349149E-5"/>
    <x v="1"/>
    <n v="6.0528233835349149E-5"/>
    <x v="1"/>
    <x v="1"/>
    <x v="0"/>
    <m/>
  </r>
  <r>
    <s v="MS-10890"/>
    <x v="234"/>
    <x v="107"/>
    <s v="Bailment"/>
    <x v="0"/>
    <x v="0"/>
    <x v="234"/>
    <x v="0"/>
    <x v="4"/>
    <x v="2"/>
    <x v="2"/>
    <s v="PREMIUM"/>
    <s v="CANADIAN"/>
    <s v="FOREIGN BLEND"/>
    <x v="234"/>
    <s v="WHISKEY"/>
    <x v="3"/>
    <x v="1"/>
    <n v="8"/>
    <n v="6"/>
    <n v="0.25"/>
    <n v="15"/>
    <n v="14"/>
    <n v="7.0000000000000007E-2"/>
    <n v="91"/>
    <n v="106.08"/>
    <n v="-0.17"/>
    <n v="18132.240000000002"/>
    <n v="20730.16"/>
    <n v="18804.240000000002"/>
    <n v="21618.16"/>
    <m/>
    <n v="29546996.449999988"/>
    <n v="6.1367455845076288E-4"/>
    <x v="0"/>
    <n v="69119979.479999974"/>
    <n v="2.6232993899031188E-4"/>
    <x v="0"/>
    <n v="325145452.83999985"/>
    <n v="5.5766549529212263E-5"/>
    <x v="0"/>
    <n v="5.7833316860972187E-5"/>
    <x v="0"/>
    <x v="0"/>
    <x v="0"/>
    <m/>
  </r>
  <r>
    <s v="MS-11290"/>
    <x v="235"/>
    <x v="206"/>
    <s v="Bailment"/>
    <x v="0"/>
    <x v="0"/>
    <x v="235"/>
    <x v="0"/>
    <x v="4"/>
    <x v="2"/>
    <x v="1"/>
    <s v="SUPER"/>
    <s v="CANADIAN"/>
    <s v="FOREIGN BLEND"/>
    <x v="235"/>
    <s v="WHISKEY"/>
    <x v="14"/>
    <x v="1"/>
    <n v="47"/>
    <n v="53.32"/>
    <n v="-0.13"/>
    <n v="166.26"/>
    <n v="170.61"/>
    <n v="-0.03"/>
    <n v="674.75"/>
    <n v="786.54"/>
    <n v="-0.17"/>
    <n v="229884"/>
    <n v="276340.8"/>
    <n v="229884"/>
    <n v="276340.8"/>
    <m/>
    <n v="29546996.449999988"/>
    <n v="7.780283196940652E-3"/>
    <x v="0"/>
    <n v="126094742.97999983"/>
    <n v="1.8231053457673681E-3"/>
    <x v="0"/>
    <n v="325145452.83999985"/>
    <n v="7.0701896025937398E-4"/>
    <x v="1"/>
    <n v="7.0701896025937398E-4"/>
    <x v="1"/>
    <x v="1"/>
    <x v="0"/>
    <m/>
  </r>
  <r>
    <s v="MS-11294"/>
    <x v="236"/>
    <x v="207"/>
    <s v="Bailment"/>
    <x v="0"/>
    <x v="0"/>
    <x v="236"/>
    <x v="0"/>
    <x v="4"/>
    <x v="2"/>
    <x v="1"/>
    <s v="SUPER"/>
    <s v="CANADIAN"/>
    <s v="FOREIGN BLEND"/>
    <x v="236"/>
    <s v="WHISKEY"/>
    <x v="14"/>
    <x v="1"/>
    <n v="566"/>
    <n v="582.71"/>
    <n v="-0.03"/>
    <n v="2889.5"/>
    <n v="3710.71"/>
    <n v="-0.28000000000000003"/>
    <n v="10291.879999999999"/>
    <n v="11663.08"/>
    <n v="-0.13"/>
    <n v="2589647.5499999998"/>
    <n v="2984266.78"/>
    <n v="2694824.55"/>
    <n v="3052987.18"/>
    <m/>
    <n v="29546996.449999988"/>
    <n v="8.7645035405959207E-2"/>
    <x v="1"/>
    <n v="126094742.97999983"/>
    <n v="2.0537315742106311E-2"/>
    <x v="0"/>
    <n v="325145452.83999985"/>
    <n v="7.9645817814168671E-3"/>
    <x v="1"/>
    <n v="8.2880585487569176E-3"/>
    <x v="2"/>
    <x v="2"/>
    <x v="0"/>
    <m/>
  </r>
  <r>
    <s v="MS-11295"/>
    <x v="237"/>
    <x v="55"/>
    <s v="Bailment"/>
    <x v="0"/>
    <x v="0"/>
    <x v="237"/>
    <x v="0"/>
    <x v="4"/>
    <x v="2"/>
    <x v="1"/>
    <s v="PREMIUM"/>
    <s v="CANADIAN"/>
    <s v="FOREIGN BLEND"/>
    <x v="237"/>
    <s v="WHISKEY"/>
    <x v="14"/>
    <x v="1"/>
    <n v="41"/>
    <n v="23"/>
    <n v="0.44"/>
    <n v="260"/>
    <n v="855.04"/>
    <n v="-2.29"/>
    <n v="919.17"/>
    <n v="1120.04"/>
    <n v="-0.22"/>
    <n v="228792.2"/>
    <n v="273564.26"/>
    <n v="240674.6"/>
    <n v="293271.71000000002"/>
    <m/>
    <n v="29546996.449999988"/>
    <n v="7.7433318945689354E-3"/>
    <x v="0"/>
    <n v="126094742.97999983"/>
    <n v="1.8144467770261387E-3"/>
    <x v="0"/>
    <n v="325145452.83999985"/>
    <n v="7.0366107845458903E-4"/>
    <x v="1"/>
    <n v="7.4020595366724399E-4"/>
    <x v="1"/>
    <x v="1"/>
    <x v="0"/>
    <m/>
  </r>
  <r>
    <s v="MS-11296"/>
    <x v="238"/>
    <x v="208"/>
    <s v="Bailment"/>
    <x v="0"/>
    <x v="0"/>
    <x v="238"/>
    <x v="0"/>
    <x v="4"/>
    <x v="2"/>
    <x v="1"/>
    <s v="SUPER"/>
    <s v="CANADIAN"/>
    <s v="FOREIGN BLEND"/>
    <x v="238"/>
    <s v="WHISKEY"/>
    <x v="14"/>
    <x v="1"/>
    <n v="424"/>
    <n v="507"/>
    <n v="-0.2"/>
    <n v="2272.08"/>
    <n v="3607.83"/>
    <n v="-0.59"/>
    <n v="10738.08"/>
    <n v="15112.58"/>
    <n v="-0.41"/>
    <n v="2928260.94"/>
    <n v="4163554.06"/>
    <n v="3080875.95"/>
    <n v="4353613.67"/>
    <m/>
    <n v="29546996.449999988"/>
    <n v="9.9105198220579241E-2"/>
    <x v="1"/>
    <n v="126094742.97999983"/>
    <n v="2.322270437923378E-2"/>
    <x v="0"/>
    <n v="325145452.83999985"/>
    <n v="9.0060030500902066E-3"/>
    <x v="1"/>
    <n v="9.4753776289655256E-3"/>
    <x v="2"/>
    <x v="2"/>
    <x v="0"/>
    <m/>
  </r>
  <r>
    <s v="MS-11297"/>
    <x v="239"/>
    <x v="209"/>
    <s v="Bailment"/>
    <x v="0"/>
    <x v="0"/>
    <x v="239"/>
    <x v="0"/>
    <x v="4"/>
    <x v="2"/>
    <x v="1"/>
    <s v="SUPER"/>
    <s v="CANADIAN"/>
    <s v="FOREIGN BLEND"/>
    <x v="239"/>
    <s v="WHISKEY"/>
    <x v="14"/>
    <x v="1"/>
    <n v="699"/>
    <n v="895.96"/>
    <n v="-0.28000000000000003"/>
    <n v="2221.1999999999998"/>
    <n v="2763.78"/>
    <n v="-0.24"/>
    <n v="10335.18"/>
    <n v="9707.52"/>
    <n v="0.06"/>
    <n v="2561333.37"/>
    <n v="2443038.4700000002"/>
    <n v="2587660.17"/>
    <n v="2443038.4700000002"/>
    <m/>
    <n v="29546996.449999988"/>
    <n v="8.6686759323721413E-2"/>
    <x v="1"/>
    <n v="126094742.97999983"/>
    <n v="2.0312768870992974E-2"/>
    <x v="0"/>
    <n v="325145452.83999985"/>
    <n v="7.87750020068834E-3"/>
    <x v="1"/>
    <n v="7.9584695015659842E-3"/>
    <x v="2"/>
    <x v="2"/>
    <x v="0"/>
    <m/>
  </r>
  <r>
    <s v="MS-11298"/>
    <x v="240"/>
    <x v="210"/>
    <s v="Bailment"/>
    <x v="0"/>
    <x v="0"/>
    <x v="240"/>
    <x v="0"/>
    <x v="4"/>
    <x v="2"/>
    <x v="1"/>
    <s v="SUPER"/>
    <s v="CANADIAN"/>
    <s v="FOREIGN BLEND"/>
    <x v="240"/>
    <s v="WHISKEY"/>
    <x v="14"/>
    <x v="1"/>
    <n v="1652"/>
    <n v="1863.23"/>
    <n v="-0.13"/>
    <n v="3289.95"/>
    <n v="3454.44"/>
    <n v="-0.05"/>
    <n v="14500.85"/>
    <n v="16762.11"/>
    <n v="-0.16"/>
    <n v="3371418.49"/>
    <n v="3904003.14"/>
    <n v="3467212.26"/>
    <n v="4009965.52"/>
    <m/>
    <n v="29546996.449999988"/>
    <n v="0.1141035941066017"/>
    <x v="1"/>
    <n v="126094742.97999983"/>
    <n v="2.6737185153981786E-2"/>
    <x v="0"/>
    <n v="325145452.83999985"/>
    <n v="1.0368954757177657E-2"/>
    <x v="1"/>
    <n v="1.066357296316296E-2"/>
    <x v="2"/>
    <x v="2"/>
    <x v="0"/>
    <m/>
  </r>
  <r>
    <s v="MS-11299"/>
    <x v="241"/>
    <x v="211"/>
    <s v="Bailment"/>
    <x v="0"/>
    <x v="0"/>
    <x v="241"/>
    <x v="0"/>
    <x v="4"/>
    <x v="2"/>
    <x v="1"/>
    <s v="SUPER"/>
    <s v="CANADIAN"/>
    <s v="FOREIGN BLEND"/>
    <x v="241"/>
    <s v="WHISKEY"/>
    <x v="14"/>
    <x v="1"/>
    <n v="353"/>
    <n v="353.99"/>
    <n v="0"/>
    <n v="1070.03"/>
    <n v="1024.82"/>
    <n v="0.04"/>
    <n v="4228.63"/>
    <n v="5285.34"/>
    <n v="-0.25"/>
    <n v="1181533.23"/>
    <n v="1434757.64"/>
    <n v="1181533.23"/>
    <n v="1434757.64"/>
    <m/>
    <n v="29546996.449999988"/>
    <n v="3.9988268587618163E-2"/>
    <x v="1"/>
    <n v="126094742.97999983"/>
    <n v="9.3702021359241411E-3"/>
    <x v="0"/>
    <n v="325145452.83999985"/>
    <n v="3.6338605374297457E-3"/>
    <x v="1"/>
    <n v="3.6338605374297457E-3"/>
    <x v="2"/>
    <x v="2"/>
    <x v="0"/>
    <m/>
  </r>
  <r>
    <s v="MS-11326"/>
    <x v="242"/>
    <x v="44"/>
    <s v="Bailment"/>
    <x v="0"/>
    <x v="0"/>
    <x v="242"/>
    <x v="0"/>
    <x v="4"/>
    <x v="2"/>
    <x v="1"/>
    <s v="PREMIUM"/>
    <s v="CANADIAN"/>
    <s v="FOREIGN BLEND"/>
    <x v="242"/>
    <s v="WHISKEY"/>
    <x v="6"/>
    <x v="1"/>
    <n v="28"/>
    <n v="22.33"/>
    <n v="0.2"/>
    <n v="53"/>
    <n v="52.33"/>
    <n v="0.01"/>
    <n v="226.08"/>
    <n v="258.75"/>
    <n v="-0.14000000000000001"/>
    <n v="38795.870000000003"/>
    <n v="44367.03"/>
    <n v="40667.870000000003"/>
    <n v="46371.03"/>
    <m/>
    <n v="29546996.449999988"/>
    <n v="1.3130224612051902E-3"/>
    <x v="0"/>
    <n v="126094742.97999983"/>
    <n v="3.0767238255248675E-4"/>
    <x v="0"/>
    <n v="325145452.83999985"/>
    <n v="1.1931850702857894E-4"/>
    <x v="1"/>
    <n v="1.2507593030991015E-4"/>
    <x v="1"/>
    <x v="1"/>
    <x v="0"/>
    <m/>
  </r>
  <r>
    <s v="MS-11328"/>
    <x v="243"/>
    <x v="212"/>
    <s v="Bailment"/>
    <x v="0"/>
    <x v="0"/>
    <x v="243"/>
    <x v="0"/>
    <x v="4"/>
    <x v="2"/>
    <x v="1"/>
    <s v="PREMIUM"/>
    <s v="CANADIAN"/>
    <s v="FOREIGN BLEND"/>
    <x v="243"/>
    <s v="WHISKEY"/>
    <x v="6"/>
    <x v="1"/>
    <n v="42"/>
    <n v="38.51"/>
    <n v="0.08"/>
    <n v="145.85"/>
    <n v="196.99"/>
    <n v="-0.35"/>
    <n v="652.22"/>
    <n v="748.48"/>
    <n v="-0.15"/>
    <n v="93233.88"/>
    <n v="106490.39"/>
    <n v="98003.88"/>
    <n v="112234.35"/>
    <m/>
    <n v="29546996.449999988"/>
    <n v="3.1554435713211058E-3"/>
    <x v="0"/>
    <n v="126094742.97999983"/>
    <n v="7.3939545611975308E-4"/>
    <x v="0"/>
    <n v="325145452.83999985"/>
    <n v="2.8674514493634719E-4"/>
    <x v="1"/>
    <n v="3.0141550233589312E-4"/>
    <x v="1"/>
    <x v="1"/>
    <x v="0"/>
    <m/>
  </r>
  <r>
    <s v="MS-11343"/>
    <x v="244"/>
    <x v="98"/>
    <s v="Bailment"/>
    <x v="0"/>
    <x v="0"/>
    <x v="244"/>
    <x v="0"/>
    <x v="4"/>
    <x v="2"/>
    <x v="1"/>
    <s v="MID"/>
    <s v="CANADIAN"/>
    <s v="FOREIGN BLEND"/>
    <x v="244"/>
    <s v="WHISKEY"/>
    <x v="6"/>
    <x v="1"/>
    <n v="7"/>
    <n v="9.6"/>
    <n v="-0.28999999999999998"/>
    <n v="33.07"/>
    <n v="40.520000000000003"/>
    <n v="-0.23"/>
    <n v="92.79"/>
    <n v="178.14"/>
    <n v="-0.92"/>
    <n v="15781.5"/>
    <n v="30181.5"/>
    <n v="15781.5"/>
    <n v="30181.5"/>
    <m/>
    <n v="29546996.449999988"/>
    <n v="5.3411520276538992E-4"/>
    <x v="0"/>
    <n v="126094742.97999983"/>
    <n v="1.2515589172899254E-4"/>
    <x v="0"/>
    <n v="325145452.83999985"/>
    <n v="4.8536739056799562E-5"/>
    <x v="0"/>
    <n v="4.8536739056799562E-5"/>
    <x v="0"/>
    <x v="0"/>
    <x v="0"/>
    <m/>
  </r>
  <r>
    <s v="MS-11344"/>
    <x v="245"/>
    <x v="213"/>
    <s v="Bailment"/>
    <x v="0"/>
    <x v="0"/>
    <x v="245"/>
    <x v="0"/>
    <x v="4"/>
    <x v="2"/>
    <x v="1"/>
    <s v="MID"/>
    <s v="CANADIAN"/>
    <s v="FOREIGN BLEND"/>
    <x v="245"/>
    <s v="WHISKEY"/>
    <x v="6"/>
    <x v="1"/>
    <n v="31"/>
    <n v="41"/>
    <n v="-0.32"/>
    <n v="95"/>
    <n v="123"/>
    <n v="-0.28999999999999998"/>
    <n v="482"/>
    <n v="525"/>
    <n v="-0.09"/>
    <n v="63647.519999999997"/>
    <n v="69270"/>
    <n v="67660.320000000007"/>
    <n v="71910"/>
    <m/>
    <n v="29546996.449999988"/>
    <n v="2.1541113360779526E-3"/>
    <x v="0"/>
    <n v="126094742.97999983"/>
    <n v="5.0475950460595546E-4"/>
    <x v="0"/>
    <n v="325145452.83999985"/>
    <n v="1.9575091530288192E-4"/>
    <x v="1"/>
    <n v="2.0809246879824838E-4"/>
    <x v="1"/>
    <x v="1"/>
    <x v="0"/>
    <m/>
  </r>
  <r>
    <s v="MS-11347"/>
    <x v="246"/>
    <x v="93"/>
    <s v="Bailment"/>
    <x v="0"/>
    <x v="0"/>
    <x v="246"/>
    <x v="0"/>
    <x v="4"/>
    <x v="2"/>
    <x v="1"/>
    <s v="MID"/>
    <s v="CANADIAN"/>
    <s v="FOREIGN BLEND"/>
    <x v="246"/>
    <s v="WHISKEY"/>
    <x v="6"/>
    <x v="1"/>
    <n v="36"/>
    <n v="63.99"/>
    <n v="-0.78"/>
    <n v="83.98"/>
    <n v="115.98"/>
    <n v="-0.38"/>
    <n v="355.06"/>
    <n v="503.72"/>
    <n v="-0.42"/>
    <n v="47070.44"/>
    <n v="65776.41"/>
    <n v="49186.44"/>
    <n v="69616.41"/>
    <m/>
    <n v="29546996.449999988"/>
    <n v="1.5930702154330148E-3"/>
    <x v="0"/>
    <n v="126094742.97999983"/>
    <n v="3.7329423009701483E-4"/>
    <x v="0"/>
    <n v="325145452.83999985"/>
    <n v="1.447673328624491E-4"/>
    <x v="1"/>
    <n v="1.5127518952019316E-4"/>
    <x v="1"/>
    <x v="1"/>
    <x v="0"/>
    <m/>
  </r>
  <r>
    <s v="MS-11348"/>
    <x v="247"/>
    <x v="214"/>
    <s v="Bailment"/>
    <x v="0"/>
    <x v="0"/>
    <x v="247"/>
    <x v="0"/>
    <x v="4"/>
    <x v="2"/>
    <x v="1"/>
    <s v="MID"/>
    <s v="CANADIAN"/>
    <s v="FOREIGN BLEND"/>
    <x v="247"/>
    <s v="WHISKEY"/>
    <x v="6"/>
    <x v="1"/>
    <n v="337"/>
    <n v="343.01"/>
    <n v="-0.02"/>
    <n v="617.01"/>
    <n v="718.7"/>
    <n v="-0.16"/>
    <n v="2506.7199999999998"/>
    <n v="3082.08"/>
    <n v="-0.23"/>
    <n v="276392.37"/>
    <n v="348984.9"/>
    <n v="297395.37"/>
    <n v="364284.9"/>
    <m/>
    <n v="29546996.449999988"/>
    <n v="9.3543304974404631E-3"/>
    <x v="0"/>
    <n v="126094742.97999983"/>
    <n v="2.1919420545854097E-3"/>
    <x v="0"/>
    <n v="325145452.83999985"/>
    <n v="8.5005762063051007E-4"/>
    <x v="1"/>
    <n v="9.1465332638788175E-4"/>
    <x v="1"/>
    <x v="1"/>
    <x v="0"/>
    <m/>
  </r>
  <r>
    <s v="MS-11364"/>
    <x v="248"/>
    <x v="215"/>
    <s v="Bailment"/>
    <x v="0"/>
    <x v="0"/>
    <x v="248"/>
    <x v="0"/>
    <x v="4"/>
    <x v="2"/>
    <x v="2"/>
    <s v="ULTRA"/>
    <s v="CANADIAN"/>
    <s v="FOREIGN BLEND"/>
    <x v="248"/>
    <s v="WHISKEY"/>
    <x v="14"/>
    <x v="1"/>
    <n v="4"/>
    <n v="6"/>
    <n v="-0.71"/>
    <n v="13.5"/>
    <n v="23.5"/>
    <n v="-0.74"/>
    <n v="88.5"/>
    <n v="168.5"/>
    <n v="-0.9"/>
    <n v="41269.32"/>
    <n v="78574.92"/>
    <n v="41269.32"/>
    <n v="78574.92"/>
    <m/>
    <n v="29546996.449999988"/>
    <n v="1.3967348616918394E-3"/>
    <x v="0"/>
    <n v="69119979.479999974"/>
    <n v="5.9706788558786211E-4"/>
    <x v="0"/>
    <n v="325145452.83999985"/>
    <n v="1.2692571782730154E-4"/>
    <x v="1"/>
    <n v="1.2692571782730154E-4"/>
    <x v="1"/>
    <x v="1"/>
    <x v="0"/>
    <m/>
  </r>
  <r>
    <s v="MS-11368"/>
    <x v="249"/>
    <x v="129"/>
    <s v="Bailment"/>
    <x v="0"/>
    <x v="0"/>
    <x v="249"/>
    <x v="0"/>
    <x v="4"/>
    <x v="2"/>
    <x v="2"/>
    <s v="ULTRA"/>
    <s v="CANADIAN"/>
    <s v="FOREIGN BLEND"/>
    <x v="249"/>
    <s v="WHISKEY"/>
    <x v="14"/>
    <x v="1"/>
    <n v="14"/>
    <n v="4.67"/>
    <n v="0.67"/>
    <n v="66.510000000000005"/>
    <n v="52.51"/>
    <n v="0.21"/>
    <n v="274.2"/>
    <n v="305.5"/>
    <n v="-0.11"/>
    <n v="104706.6"/>
    <n v="116595.26"/>
    <n v="104706.6"/>
    <n v="116595.26"/>
    <m/>
    <n v="29546996.449999988"/>
    <n v="3.5437307537226868E-3"/>
    <x v="0"/>
    <n v="69119979.479999974"/>
    <n v="1.5148528802775051E-3"/>
    <x v="0"/>
    <n v="325145452.83999985"/>
    <n v="3.2203003020781856E-4"/>
    <x v="1"/>
    <n v="3.2203003020781856E-4"/>
    <x v="1"/>
    <x v="1"/>
    <x v="0"/>
    <m/>
  </r>
  <r>
    <s v="MS-11786"/>
    <x v="250"/>
    <x v="216"/>
    <s v="Bailment"/>
    <x v="0"/>
    <x v="0"/>
    <x v="250"/>
    <x v="0"/>
    <x v="4"/>
    <x v="2"/>
    <x v="3"/>
    <s v="MID"/>
    <s v="CANADIAN"/>
    <s v="US BLEND"/>
    <x v="250"/>
    <s v="WHISKEY"/>
    <x v="4"/>
    <x v="1"/>
    <n v="21"/>
    <n v="28"/>
    <n v="-0.33"/>
    <n v="57.08"/>
    <n v="51"/>
    <n v="0.11"/>
    <n v="195.25"/>
    <n v="271.17"/>
    <n v="-0.39"/>
    <n v="17452.48"/>
    <n v="21941.1"/>
    <n v="18905.48"/>
    <n v="23525.06"/>
    <m/>
    <n v="29546996.449999988"/>
    <n v="5.9066849754198984E-4"/>
    <x v="0"/>
    <n v="34230392.709999993"/>
    <n v="5.0985333846028204E-4"/>
    <x v="0"/>
    <n v="325145452.83999985"/>
    <n v="5.3675915955645102E-5"/>
    <x v="0"/>
    <n v="5.8144685201251015E-5"/>
    <x v="0"/>
    <x v="0"/>
    <x v="0"/>
    <m/>
  </r>
  <r>
    <s v="MS-12304"/>
    <x v="251"/>
    <x v="217"/>
    <s v="Bailment"/>
    <x v="0"/>
    <x v="0"/>
    <x v="251"/>
    <x v="0"/>
    <x v="4"/>
    <x v="2"/>
    <x v="3"/>
    <s v="VALUE"/>
    <s v="CANADIAN"/>
    <s v="US BLEND"/>
    <x v="251"/>
    <s v="WHISKEY"/>
    <x v="6"/>
    <x v="1"/>
    <n v="10"/>
    <n v="15"/>
    <n v="-0.5"/>
    <n v="35"/>
    <n v="39"/>
    <n v="-0.11"/>
    <n v="168.58"/>
    <n v="176"/>
    <n v="-0.04"/>
    <n v="17316.88"/>
    <n v="17548.32"/>
    <n v="17316.88"/>
    <n v="18016.32"/>
    <m/>
    <n v="29546996.449999988"/>
    <n v="5.8607919858466725E-4"/>
    <x v="0"/>
    <n v="34230392.709999993"/>
    <n v="5.058919465724121E-4"/>
    <x v="0"/>
    <n v="325145452.83999985"/>
    <n v="5.3258871833343546E-5"/>
    <x v="0"/>
    <n v="5.3258871833343546E-5"/>
    <x v="0"/>
    <x v="0"/>
    <x v="0"/>
    <m/>
  </r>
  <r>
    <s v="MS-12306"/>
    <x v="252"/>
    <x v="218"/>
    <s v="Bailment"/>
    <x v="0"/>
    <x v="0"/>
    <x v="252"/>
    <x v="0"/>
    <x v="4"/>
    <x v="2"/>
    <x v="3"/>
    <s v="VALUE"/>
    <s v="CANADIAN"/>
    <s v="US BLEND"/>
    <x v="252"/>
    <s v="WHISKEY"/>
    <x v="6"/>
    <x v="1"/>
    <n v="21"/>
    <n v="26"/>
    <n v="-0.24"/>
    <n v="46.42"/>
    <n v="64.17"/>
    <n v="-0.38"/>
    <n v="221.5"/>
    <n v="287.17"/>
    <n v="-0.3"/>
    <n v="19924.02"/>
    <n v="26092.94"/>
    <n v="20440.02"/>
    <n v="26416.94"/>
    <m/>
    <n v="29546996.449999988"/>
    <n v="6.7431625524834048E-4"/>
    <x v="0"/>
    <n v="34230392.709999993"/>
    <n v="5.8205642479174481E-4"/>
    <x v="0"/>
    <n v="325145452.83999985"/>
    <n v="6.1277252460314647E-5"/>
    <x v="1"/>
    <n v="6.2864234518630305E-5"/>
    <x v="1"/>
    <x v="1"/>
    <x v="0"/>
    <m/>
  </r>
  <r>
    <s v="MS-12308"/>
    <x v="253"/>
    <x v="219"/>
    <s v="Bailment"/>
    <x v="0"/>
    <x v="0"/>
    <x v="253"/>
    <x v="0"/>
    <x v="4"/>
    <x v="2"/>
    <x v="3"/>
    <s v="VALUE"/>
    <s v="CANADIAN"/>
    <s v="US BLEND"/>
    <x v="253"/>
    <s v="WHISKEY"/>
    <x v="6"/>
    <x v="1"/>
    <n v="106"/>
    <n v="140.01"/>
    <n v="-0.32"/>
    <n v="547.19000000000005"/>
    <n v="829.73"/>
    <n v="-0.52"/>
    <n v="2868.75"/>
    <n v="3342.06"/>
    <n v="-0.16"/>
    <n v="203557.28"/>
    <n v="238372.5"/>
    <n v="232507.28"/>
    <n v="270880.5"/>
    <m/>
    <n v="29546996.449999988"/>
    <n v="6.8892714812642175E-3"/>
    <x v="0"/>
    <n v="34230392.709999993"/>
    <n v="5.9466825789741291E-3"/>
    <x v="0"/>
    <n v="325145452.83999985"/>
    <n v="6.2604990542545916E-4"/>
    <x v="1"/>
    <n v="7.1508698020886674E-4"/>
    <x v="1"/>
    <x v="1"/>
    <x v="0"/>
    <m/>
  </r>
  <r>
    <s v="MS-12316"/>
    <x v="254"/>
    <x v="220"/>
    <s v="Bailment"/>
    <x v="0"/>
    <x v="0"/>
    <x v="254"/>
    <x v="0"/>
    <x v="4"/>
    <x v="2"/>
    <x v="3"/>
    <s v="VALUE"/>
    <s v="CANADIAN"/>
    <s v="US BLEND"/>
    <x v="254"/>
    <s v="WHISKEY"/>
    <x v="6"/>
    <x v="1"/>
    <n v="18"/>
    <n v="26"/>
    <n v="-0.44"/>
    <n v="65.42"/>
    <n v="99"/>
    <n v="-0.51"/>
    <n v="272.42"/>
    <n v="379.17"/>
    <n v="-0.39"/>
    <n v="25138.61"/>
    <n v="34096.699999999997"/>
    <n v="25138.61"/>
    <n v="34852.699999999997"/>
    <m/>
    <n v="29546996.449999988"/>
    <n v="8.5080086033583998E-4"/>
    <x v="0"/>
    <n v="34230392.709999993"/>
    <n v="7.3439443750979996E-4"/>
    <x v="0"/>
    <n v="325145452.83999985"/>
    <n v="7.7314967133710477E-5"/>
    <x v="1"/>
    <n v="7.7314967133710477E-5"/>
    <x v="1"/>
    <x v="1"/>
    <x v="0"/>
    <m/>
  </r>
  <r>
    <s v="MS-12408"/>
    <x v="255"/>
    <x v="80"/>
    <s v="Bailment"/>
    <x v="0"/>
    <x v="0"/>
    <x v="255"/>
    <x v="0"/>
    <x v="4"/>
    <x v="2"/>
    <x v="3"/>
    <s v="VALUE"/>
    <s v="CANADIAN"/>
    <s v="US BLEND"/>
    <x v="255"/>
    <s v="WHISKEY"/>
    <x v="24"/>
    <x v="3"/>
    <n v="35"/>
    <n v="44.34"/>
    <n v="-0.27"/>
    <n v="102.68"/>
    <n v="125.62"/>
    <n v="-0.22"/>
    <n v="420.03"/>
    <n v="560.80999999999995"/>
    <n v="-0.34"/>
    <n v="30715.200000000001"/>
    <n v="40752.18"/>
    <n v="30715.200000000001"/>
    <n v="40752.18"/>
    <m/>
    <n v="29546996.449999988"/>
    <n v="1.0395371337312363E-3"/>
    <x v="0"/>
    <n v="34230392.709999993"/>
    <n v="8.9730784745063491E-4"/>
    <x v="0"/>
    <n v="325145452.83999985"/>
    <n v="9.4466029685227E-5"/>
    <x v="1"/>
    <n v="9.4466029685227E-5"/>
    <x v="1"/>
    <x v="1"/>
    <x v="0"/>
    <m/>
  </r>
  <r>
    <s v="MS-12463"/>
    <x v="256"/>
    <x v="221"/>
    <s v="Bailment"/>
    <x v="0"/>
    <x v="0"/>
    <x v="256"/>
    <x v="0"/>
    <x v="4"/>
    <x v="2"/>
    <x v="0"/>
    <s v="MID"/>
    <s v="CANADIAN"/>
    <s v="US BLEND"/>
    <x v="256"/>
    <s v="WHISKEY"/>
    <x v="6"/>
    <x v="3"/>
    <n v="32"/>
    <n v="46.94"/>
    <n v="-0.47"/>
    <n v="74.680000000000007"/>
    <n v="132.29"/>
    <n v="-0.77"/>
    <n v="387.27"/>
    <n v="681.71"/>
    <n v="-0.76"/>
    <n v="49658.400000000001"/>
    <n v="84180.479999999996"/>
    <n v="49658.400000000001"/>
    <n v="85080.48"/>
    <m/>
    <n v="29546996.449999988"/>
    <n v="1.6806581367426949E-3"/>
    <x v="0"/>
    <n v="75793138.070000067"/>
    <n v="6.5518332219121375E-4"/>
    <x v="0"/>
    <n v="325145452.83999985"/>
    <n v="1.5272672450515953E-4"/>
    <x v="1"/>
    <n v="1.5272672450515953E-4"/>
    <x v="1"/>
    <x v="1"/>
    <x v="0"/>
    <m/>
  </r>
  <r>
    <s v="MS-12464"/>
    <x v="257"/>
    <x v="222"/>
    <s v="Bailment"/>
    <x v="0"/>
    <x v="0"/>
    <x v="257"/>
    <x v="0"/>
    <x v="4"/>
    <x v="2"/>
    <x v="0"/>
    <s v="MID"/>
    <s v="CANADIAN"/>
    <s v="US BLEND"/>
    <x v="257"/>
    <s v="WHISKEY"/>
    <x v="6"/>
    <x v="3"/>
    <n v="129"/>
    <n v="163"/>
    <n v="-0.26"/>
    <n v="569"/>
    <n v="605"/>
    <n v="-0.06"/>
    <n v="2038.5"/>
    <n v="2547"/>
    <n v="-0.25"/>
    <n v="181882.08"/>
    <n v="227345.76"/>
    <n v="191782.08"/>
    <n v="238757.76000000001"/>
    <m/>
    <n v="29546996.449999988"/>
    <n v="6.1556876113544887E-3"/>
    <x v="0"/>
    <n v="75793138.070000067"/>
    <n v="2.3997169748008009E-3"/>
    <x v="0"/>
    <n v="325145452.83999985"/>
    <n v="5.5938681722700258E-4"/>
    <x v="1"/>
    <n v="5.8983472881096581E-4"/>
    <x v="1"/>
    <x v="1"/>
    <x v="0"/>
    <m/>
  </r>
  <r>
    <s v="MS-12466"/>
    <x v="258"/>
    <x v="223"/>
    <s v="Bailment"/>
    <x v="0"/>
    <x v="0"/>
    <x v="258"/>
    <x v="0"/>
    <x v="4"/>
    <x v="2"/>
    <x v="0"/>
    <s v="MID"/>
    <s v="CANADIAN"/>
    <s v="US BLEND"/>
    <x v="258"/>
    <s v="WHISKEY"/>
    <x v="6"/>
    <x v="3"/>
    <n v="37"/>
    <n v="73"/>
    <n v="-0.97"/>
    <n v="104.33"/>
    <n v="170.58"/>
    <n v="-0.63"/>
    <n v="556.66999999999996"/>
    <n v="782.83"/>
    <n v="-0.41"/>
    <n v="53383"/>
    <n v="74430.78"/>
    <n v="56446"/>
    <n v="78626.66"/>
    <m/>
    <n v="29546996.449999988"/>
    <n v="1.8067149427636669E-3"/>
    <x v="0"/>
    <n v="75793138.070000067"/>
    <n v="7.0432497399299139E-4"/>
    <x v="0"/>
    <n v="325145452.83999985"/>
    <n v="1.6418190546330392E-4"/>
    <x v="1"/>
    <n v="1.7360230477458466E-4"/>
    <x v="1"/>
    <x v="1"/>
    <x v="0"/>
    <m/>
  </r>
  <r>
    <s v="MS-12467"/>
    <x v="259"/>
    <x v="224"/>
    <s v="Bailment"/>
    <x v="0"/>
    <x v="0"/>
    <x v="259"/>
    <x v="0"/>
    <x v="4"/>
    <x v="2"/>
    <x v="0"/>
    <s v="MID"/>
    <s v="CANADIAN"/>
    <s v="US BLEND"/>
    <x v="259"/>
    <s v="WHISKEY"/>
    <x v="6"/>
    <x v="3"/>
    <n v="30"/>
    <n v="43.99"/>
    <n v="-0.47"/>
    <n v="84.54"/>
    <n v="126.76"/>
    <n v="-0.5"/>
    <n v="443.16"/>
    <n v="569.26"/>
    <n v="-0.28000000000000003"/>
    <n v="44456.61"/>
    <n v="56818.8"/>
    <n v="45833.61"/>
    <n v="58606.8"/>
    <m/>
    <n v="29546996.449999988"/>
    <n v="1.5046067398163585E-3"/>
    <x v="0"/>
    <n v="75793138.070000067"/>
    <n v="5.8655191132132997E-4"/>
    <x v="0"/>
    <n v="325145452.83999985"/>
    <n v="1.3672837682855913E-4"/>
    <x v="1"/>
    <n v="1.409634045306922E-4"/>
    <x v="1"/>
    <x v="1"/>
    <x v="0"/>
    <m/>
  </r>
  <r>
    <s v="MS-12476"/>
    <x v="260"/>
    <x v="225"/>
    <s v="Bailment"/>
    <x v="0"/>
    <x v="0"/>
    <x v="260"/>
    <x v="0"/>
    <x v="4"/>
    <x v="2"/>
    <x v="0"/>
    <s v="MID"/>
    <s v="CANADIAN"/>
    <s v="US BLEND"/>
    <x v="260"/>
    <s v="WHISKEY"/>
    <x v="6"/>
    <x v="3"/>
    <n v="142"/>
    <n v="175.08"/>
    <n v="-0.23"/>
    <n v="315"/>
    <n v="362.33"/>
    <n v="-0.15"/>
    <n v="1349.58"/>
    <n v="1610.58"/>
    <n v="-0.19"/>
    <n v="128859.79"/>
    <n v="150308.25"/>
    <n v="136847.75"/>
    <n v="161780.99"/>
    <m/>
    <n v="29546996.449999988"/>
    <n v="4.3611806776387265E-3"/>
    <x v="0"/>
    <n v="75793138.070000067"/>
    <n v="1.7001511387612597E-3"/>
    <x v="0"/>
    <n v="325145452.83999985"/>
    <n v="3.9631429218667355E-4"/>
    <x v="1"/>
    <n v="4.208816356024549E-4"/>
    <x v="1"/>
    <x v="1"/>
    <x v="0"/>
    <m/>
  </r>
  <r>
    <s v="MS-12858"/>
    <x v="261"/>
    <x v="226"/>
    <s v="Bailment"/>
    <x v="0"/>
    <x v="0"/>
    <x v="261"/>
    <x v="0"/>
    <x v="4"/>
    <x v="2"/>
    <x v="0"/>
    <s v="MID"/>
    <s v="CANADIAN"/>
    <s v="US BLEND"/>
    <x v="261"/>
    <s v="WHISKEY"/>
    <x v="6"/>
    <x v="3"/>
    <n v="756"/>
    <n v="943.87"/>
    <n v="-0.25"/>
    <n v="1185.58"/>
    <n v="1319.16"/>
    <n v="-0.11"/>
    <n v="5002.4799999999996"/>
    <n v="5574.18"/>
    <n v="-0.11"/>
    <n v="399339.12"/>
    <n v="446976.58"/>
    <n v="464868.82"/>
    <n v="516120.58"/>
    <m/>
    <n v="29546996.449999988"/>
    <n v="1.3515387957478845E-2"/>
    <x v="0"/>
    <n v="75793138.070000067"/>
    <n v="5.2688030891554251E-3"/>
    <x v="0"/>
    <n v="325145452.83999985"/>
    <n v="1.228186082603806E-3"/>
    <x v="1"/>
    <n v="1.4297257302526582E-3"/>
    <x v="1"/>
    <x v="1"/>
    <x v="0"/>
    <m/>
  </r>
  <r>
    <s v="MS-12880"/>
    <x v="262"/>
    <x v="227"/>
    <s v="Bailment"/>
    <x v="0"/>
    <x v="0"/>
    <x v="262"/>
    <x v="0"/>
    <x v="4"/>
    <x v="2"/>
    <x v="3"/>
    <s v="VALUE"/>
    <s v="CANADIAN"/>
    <s v="US BLEND"/>
    <x v="262"/>
    <s v="WHISKEY"/>
    <x v="6"/>
    <x v="3"/>
    <n v="57"/>
    <n v="66"/>
    <n v="-0.16"/>
    <n v="298"/>
    <n v="279"/>
    <n v="0.06"/>
    <n v="1286"/>
    <n v="1166"/>
    <n v="0.09"/>
    <n v="90012.72"/>
    <n v="82023.360000000001"/>
    <n v="109395.12"/>
    <n v="97965.119999999995"/>
    <m/>
    <n v="29546996.449999988"/>
    <n v="3.0464253837888837E-3"/>
    <x v="0"/>
    <n v="34230392.709999993"/>
    <n v="2.6296140030465931E-3"/>
    <x v="0"/>
    <n v="325145452.83999985"/>
    <n v="2.7683831717091297E-4"/>
    <x v="1"/>
    <n v="3.3644979206838858E-4"/>
    <x v="1"/>
    <x v="1"/>
    <x v="0"/>
    <m/>
  </r>
  <r>
    <s v="MS-12882"/>
    <x v="263"/>
    <x v="220"/>
    <s v="Bailment"/>
    <x v="0"/>
    <x v="0"/>
    <x v="263"/>
    <x v="0"/>
    <x v="4"/>
    <x v="2"/>
    <x v="3"/>
    <s v="VALUE"/>
    <s v="CANADIAN"/>
    <s v="US BLEND"/>
    <x v="263"/>
    <s v="WHISKEY"/>
    <x v="6"/>
    <x v="3"/>
    <m/>
    <n v="25.6"/>
    <m/>
    <n v="27.74"/>
    <n v="84.28"/>
    <n v="-2.04"/>
    <n v="144.02000000000001"/>
    <n v="278.44"/>
    <n v="-0.93"/>
    <n v="18468"/>
    <n v="33972"/>
    <n v="18468"/>
    <n v="34668"/>
    <m/>
    <n v="29546996.449999988"/>
    <n v="6.2503815002827492E-4"/>
    <x v="0"/>
    <n v="34230392.709999993"/>
    <n v="5.3952054118867291E-4"/>
    <x v="0"/>
    <n v="325145452.83999985"/>
    <n v="5.679919506390231E-5"/>
    <x v="0"/>
    <n v="5.679919506390231E-5"/>
    <x v="0"/>
    <x v="0"/>
    <x v="0"/>
    <m/>
  </r>
  <r>
    <s v="MS-12885"/>
    <x v="264"/>
    <x v="228"/>
    <s v="Bailment"/>
    <x v="0"/>
    <x v="0"/>
    <x v="264"/>
    <x v="0"/>
    <x v="4"/>
    <x v="2"/>
    <x v="3"/>
    <s v="VALUE"/>
    <s v="CANADIAN"/>
    <s v="US BLEND"/>
    <x v="264"/>
    <s v="WHISKEY"/>
    <x v="6"/>
    <x v="3"/>
    <n v="137"/>
    <n v="116"/>
    <n v="0.15"/>
    <n v="330.33"/>
    <n v="252.92"/>
    <n v="0.23"/>
    <n v="1066.5899999999999"/>
    <n v="1089.75"/>
    <n v="-0.02"/>
    <n v="83066.080000000002"/>
    <n v="84965.36"/>
    <n v="88569.08"/>
    <n v="90224.88"/>
    <m/>
    <n v="29546996.449999988"/>
    <n v="2.8113206071746096E-3"/>
    <x v="0"/>
    <n v="34230392.709999993"/>
    <n v="2.4266762202740742E-3"/>
    <x v="0"/>
    <n v="325145452.83999985"/>
    <n v="2.5547360196630464E-4"/>
    <x v="1"/>
    <n v="2.723983350417137E-4"/>
    <x v="1"/>
    <x v="1"/>
    <x v="0"/>
    <m/>
  </r>
  <r>
    <s v="MS-12886"/>
    <x v="265"/>
    <x v="229"/>
    <s v="Bailment"/>
    <x v="0"/>
    <x v="0"/>
    <x v="265"/>
    <x v="0"/>
    <x v="4"/>
    <x v="2"/>
    <x v="3"/>
    <s v="VALUE"/>
    <s v="CANADIAN"/>
    <s v="US BLEND"/>
    <x v="265"/>
    <s v="WHISKEY"/>
    <x v="6"/>
    <x v="3"/>
    <n v="73"/>
    <n v="60"/>
    <n v="0.18"/>
    <n v="185.83"/>
    <n v="158.25"/>
    <n v="0.15"/>
    <n v="876.92"/>
    <n v="966.5"/>
    <n v="-0.1"/>
    <n v="69125.66"/>
    <n v="76160.66"/>
    <n v="72819.16"/>
    <n v="79910.16"/>
    <m/>
    <n v="29546996.449999988"/>
    <n v="2.3395156295150273E-3"/>
    <x v="0"/>
    <n v="34230392.709999993"/>
    <n v="2.0194235159857158E-3"/>
    <x v="0"/>
    <n v="325145452.83999985"/>
    <n v="2.1259919028920237E-4"/>
    <x v="1"/>
    <n v="2.2395872174732037E-4"/>
    <x v="1"/>
    <x v="1"/>
    <x v="0"/>
    <m/>
  </r>
  <r>
    <s v="MS-12887"/>
    <x v="266"/>
    <x v="230"/>
    <s v="Bailment"/>
    <x v="0"/>
    <x v="0"/>
    <x v="266"/>
    <x v="0"/>
    <x v="4"/>
    <x v="2"/>
    <x v="3"/>
    <s v="VALUE"/>
    <s v="CANADIAN"/>
    <s v="US BLEND"/>
    <x v="266"/>
    <s v="WHISKEY"/>
    <x v="6"/>
    <x v="3"/>
    <n v="17"/>
    <n v="20"/>
    <n v="-0.18"/>
    <n v="50.32"/>
    <n v="71.989999999999995"/>
    <n v="-0.43"/>
    <n v="256.97000000000003"/>
    <n v="342.96"/>
    <n v="-0.33"/>
    <n v="23590.5"/>
    <n v="31029.57"/>
    <n v="23590.5"/>
    <n v="31029.57"/>
    <m/>
    <n v="29546996.449999988"/>
    <n v="7.9840602546253083E-4"/>
    <x v="0"/>
    <n v="34230392.709999993"/>
    <n v="6.8916825465190534E-4"/>
    <x v="0"/>
    <n v="325145452.83999985"/>
    <n v="7.2553682648634799E-5"/>
    <x v="1"/>
    <n v="7.2553682648634799E-5"/>
    <x v="1"/>
    <x v="1"/>
    <x v="0"/>
    <m/>
  </r>
  <r>
    <s v="MS-12888"/>
    <x v="267"/>
    <x v="231"/>
    <s v="Bailment"/>
    <x v="0"/>
    <x v="0"/>
    <x v="267"/>
    <x v="0"/>
    <x v="4"/>
    <x v="2"/>
    <x v="3"/>
    <s v="VALUE"/>
    <s v="CANADIAN"/>
    <s v="US BLEND"/>
    <x v="267"/>
    <s v="WHISKEY"/>
    <x v="6"/>
    <x v="3"/>
    <n v="510"/>
    <n v="509.85"/>
    <n v="0"/>
    <n v="1190.06"/>
    <n v="1333.55"/>
    <n v="-0.12"/>
    <n v="4228.1899999999996"/>
    <n v="4979.74"/>
    <n v="-0.18"/>
    <n v="303738.71999999997"/>
    <n v="358549.52"/>
    <n v="334422.71999999997"/>
    <n v="392591.52"/>
    <m/>
    <n v="29546996.449999988"/>
    <n v="1.027985096603618E-2"/>
    <x v="0"/>
    <n v="34230392.709999993"/>
    <n v="8.8733635799412378E-3"/>
    <x v="0"/>
    <n v="325145452.83999985"/>
    <n v="9.3416259506930925E-4"/>
    <x v="1"/>
    <n v="1.0285326676998474E-3"/>
    <x v="1"/>
    <x v="1"/>
    <x v="0"/>
    <m/>
  </r>
  <r>
    <s v="MS-13388"/>
    <x v="268"/>
    <x v="232"/>
    <s v="Bailment"/>
    <x v="0"/>
    <x v="0"/>
    <x v="268"/>
    <x v="0"/>
    <x v="4"/>
    <x v="2"/>
    <x v="3"/>
    <s v="VALUE"/>
    <s v="CANADIAN"/>
    <s v="US BLEND"/>
    <x v="268"/>
    <s v="WHISKEY"/>
    <x v="24"/>
    <x v="1"/>
    <n v="29"/>
    <n v="28.2"/>
    <n v="0.03"/>
    <n v="87.7"/>
    <n v="122.7"/>
    <n v="-0.4"/>
    <n v="350.8"/>
    <n v="448.6"/>
    <n v="-0.28000000000000003"/>
    <n v="25652.880000000001"/>
    <n v="32553.54"/>
    <n v="25652.880000000001"/>
    <n v="32553.54"/>
    <m/>
    <n v="29546996.449999988"/>
    <n v="8.6820601354219921E-4"/>
    <x v="0"/>
    <n v="34230392.709999993"/>
    <n v="7.4941822074117844E-4"/>
    <x v="0"/>
    <n v="325145452.83999985"/>
    <n v="7.8896628496365518E-5"/>
    <x v="1"/>
    <n v="7.8896628496365518E-5"/>
    <x v="1"/>
    <x v="1"/>
    <x v="0"/>
    <m/>
  </r>
  <r>
    <s v="MS-13638"/>
    <x v="269"/>
    <x v="124"/>
    <s v="Bailment"/>
    <x v="0"/>
    <x v="0"/>
    <x v="269"/>
    <x v="0"/>
    <x v="4"/>
    <x v="2"/>
    <x v="3"/>
    <s v="MID"/>
    <s v="CANADIAN"/>
    <s v="US BLEND"/>
    <x v="269"/>
    <s v="WHISKEY"/>
    <x v="10"/>
    <x v="0"/>
    <n v="68"/>
    <n v="116.67"/>
    <n v="-0.72"/>
    <n v="281.18"/>
    <n v="256.69"/>
    <n v="0.09"/>
    <n v="1001.05"/>
    <n v="1203.29"/>
    <n v="-0.2"/>
    <n v="74418.48"/>
    <n v="89788.96"/>
    <n v="79176.240000000005"/>
    <n v="95322.4"/>
    <m/>
    <n v="29546996.449999988"/>
    <n v="2.5186478810437611E-3"/>
    <x v="0"/>
    <n v="34230392.709999993"/>
    <n v="2.1740469246284617E-3"/>
    <x v="0"/>
    <n v="325145452.83999985"/>
    <n v="2.2887750497504398E-4"/>
    <x v="1"/>
    <n v="2.435102176839043E-4"/>
    <x v="1"/>
    <x v="1"/>
    <x v="0"/>
    <m/>
  </r>
  <r>
    <s v="MS-13647"/>
    <x v="270"/>
    <x v="233"/>
    <s v="Bailment"/>
    <x v="0"/>
    <x v="0"/>
    <x v="270"/>
    <x v="0"/>
    <x v="4"/>
    <x v="2"/>
    <x v="3"/>
    <s v="MID"/>
    <s v="CANADIAN"/>
    <s v="US BLEND"/>
    <x v="270"/>
    <s v="WHISKEY"/>
    <x v="10"/>
    <x v="0"/>
    <n v="16"/>
    <n v="8.5"/>
    <n v="0.47"/>
    <n v="53"/>
    <n v="54.5"/>
    <n v="-0.03"/>
    <n v="182.75"/>
    <n v="222.67"/>
    <n v="-0.22"/>
    <n v="15175.56"/>
    <n v="18377.560000000001"/>
    <n v="15175.56"/>
    <n v="18678.400000000001"/>
    <m/>
    <n v="29546996.449999988"/>
    <n v="5.1360753454857523E-4"/>
    <x v="0"/>
    <n v="34230392.709999993"/>
    <n v="4.4333584275726534E-4"/>
    <x v="0"/>
    <n v="325145452.83999985"/>
    <n v="4.6673142335063527E-5"/>
    <x v="0"/>
    <n v="4.6673142335063527E-5"/>
    <x v="0"/>
    <x v="0"/>
    <x v="0"/>
    <m/>
  </r>
  <r>
    <s v="MS-14192"/>
    <x v="271"/>
    <x v="234"/>
    <s v="Bailment"/>
    <x v="0"/>
    <x v="0"/>
    <x v="271"/>
    <x v="0"/>
    <x v="4"/>
    <x v="2"/>
    <x v="1"/>
    <s v="PREMIUM"/>
    <s v="CANADIAN"/>
    <s v="US BLEND"/>
    <x v="271"/>
    <s v="WHISKEY"/>
    <x v="16"/>
    <x v="0"/>
    <n v="56"/>
    <n v="37"/>
    <n v="0.34"/>
    <n v="101"/>
    <n v="91.08"/>
    <n v="0.1"/>
    <n v="523"/>
    <n v="505.5"/>
    <n v="0.03"/>
    <n v="110429.04"/>
    <n v="105323.16"/>
    <n v="122633.04"/>
    <n v="118544.16"/>
    <m/>
    <n v="29546996.449999988"/>
    <n v="3.7374032310482116E-3"/>
    <x v="0"/>
    <n v="126094742.97999983"/>
    <n v="8.7576244171825148E-4"/>
    <x v="0"/>
    <n v="325145452.83999985"/>
    <n v="3.3962966123453922E-4"/>
    <x v="1"/>
    <n v="3.7716363224167933E-4"/>
    <x v="1"/>
    <x v="1"/>
    <x v="0"/>
    <m/>
  </r>
  <r>
    <s v="MS-14474"/>
    <x v="272"/>
    <x v="235"/>
    <s v="Bailment"/>
    <x v="0"/>
    <x v="0"/>
    <x v="272"/>
    <x v="0"/>
    <x v="4"/>
    <x v="2"/>
    <x v="0"/>
    <s v="PREMIUM"/>
    <s v="CANADIAN"/>
    <s v="FLAVORED"/>
    <x v="272"/>
    <s v="WHISKEY"/>
    <x v="17"/>
    <x v="1"/>
    <n v="20"/>
    <n v="15"/>
    <n v="0.25"/>
    <n v="96"/>
    <n v="127"/>
    <n v="-0.32"/>
    <n v="405"/>
    <n v="578"/>
    <n v="-0.43"/>
    <n v="50793"/>
    <n v="69051.08"/>
    <n v="53217"/>
    <n v="72854.16"/>
    <m/>
    <n v="29546996.449999988"/>
    <n v="1.7190579789033013E-3"/>
    <x v="0"/>
    <n v="75793138.070000067"/>
    <n v="6.701530150801943E-4"/>
    <x v="0"/>
    <n v="325145452.83999985"/>
    <n v="1.5621623970547919E-4"/>
    <x v="1"/>
    <n v="1.6367136472361323E-4"/>
    <x v="1"/>
    <x v="1"/>
    <x v="0"/>
    <m/>
  </r>
  <r>
    <s v="MS-15246"/>
    <x v="273"/>
    <x v="236"/>
    <s v="Bailment"/>
    <x v="0"/>
    <x v="0"/>
    <x v="273"/>
    <x v="0"/>
    <x v="4"/>
    <x v="2"/>
    <x v="3"/>
    <s v="MID"/>
    <s v="CANADIAN"/>
    <s v="US BLEND"/>
    <x v="273"/>
    <s v="WHISKEY"/>
    <x v="29"/>
    <x v="3"/>
    <n v="27"/>
    <n v="28"/>
    <n v="-0.04"/>
    <n v="76.67"/>
    <n v="65"/>
    <n v="0.15"/>
    <n v="245.5"/>
    <n v="243.42"/>
    <n v="0.01"/>
    <n v="20890.48"/>
    <n v="20275.98"/>
    <n v="21741.48"/>
    <n v="21556.98"/>
    <m/>
    <n v="29546996.449999988"/>
    <n v="7.0702550207941723E-4"/>
    <x v="0"/>
    <n v="34230392.709999993"/>
    <n v="6.1029039827220849E-4"/>
    <x v="0"/>
    <n v="325145452.83999985"/>
    <n v="6.424964525116687E-5"/>
    <x v="1"/>
    <n v="6.6866935428737853E-5"/>
    <x v="1"/>
    <x v="1"/>
    <x v="0"/>
    <m/>
  </r>
  <r>
    <s v="MS-15248"/>
    <x v="274"/>
    <x v="237"/>
    <s v="Bailment"/>
    <x v="0"/>
    <x v="0"/>
    <x v="274"/>
    <x v="0"/>
    <x v="4"/>
    <x v="2"/>
    <x v="3"/>
    <s v="MID"/>
    <s v="CANADIAN"/>
    <s v="US BLEND"/>
    <x v="274"/>
    <s v="WHISKEY"/>
    <x v="29"/>
    <x v="3"/>
    <m/>
    <n v="53.67"/>
    <m/>
    <n v="84"/>
    <n v="157.51"/>
    <n v="-0.87"/>
    <n v="530.27"/>
    <n v="695.75"/>
    <n v="-0.31"/>
    <n v="38792.080000000002"/>
    <n v="51375.49"/>
    <n v="40277.79"/>
    <n v="52847.06"/>
    <m/>
    <n v="29546996.449999988"/>
    <n v="1.3128941909762207E-3"/>
    <x v="0"/>
    <n v="34230392.709999993"/>
    <n v="1.1332642406018138E-3"/>
    <x v="0"/>
    <n v="325145452.83999985"/>
    <n v="1.1930685070687154E-4"/>
    <x v="1"/>
    <n v="1.2387622108256952E-4"/>
    <x v="1"/>
    <x v="1"/>
    <x v="0"/>
    <m/>
  </r>
  <r>
    <s v="MS-56840"/>
    <x v="275"/>
    <x v="238"/>
    <s v="Bailment"/>
    <x v="0"/>
    <x v="0"/>
    <x v="275"/>
    <x v="0"/>
    <x v="14"/>
    <x v="10"/>
    <x v="6"/>
    <s v="VALUE"/>
    <s v="COCKTAILS"/>
    <s v="HURRICANE"/>
    <x v="275"/>
    <s v="COCKTAILS"/>
    <x v="7"/>
    <x v="1"/>
    <n v="27"/>
    <n v="33.840000000000003"/>
    <n v="-0.26"/>
    <n v="94.51"/>
    <n v="129.52000000000001"/>
    <n v="-0.37"/>
    <n v="290.55"/>
    <n v="298.70999999999998"/>
    <n v="-0.03"/>
    <n v="21279.599999999999"/>
    <n v="19000.32"/>
    <n v="21279.599999999999"/>
    <n v="19000.32"/>
    <m/>
    <n v="5567781.3899999987"/>
    <n v="3.8219172969361148E-3"/>
    <x v="0"/>
    <n v="5567781.3899999987"/>
    <n v="3.8219172969361148E-3"/>
    <x v="0"/>
    <n v="325145452.83999985"/>
    <n v="6.5446401953747857E-5"/>
    <x v="1"/>
    <n v="6.5446401953747857E-5"/>
    <x v="1"/>
    <x v="1"/>
    <x v="0"/>
    <m/>
  </r>
  <r>
    <s v="MS-56843"/>
    <x v="276"/>
    <x v="42"/>
    <s v="Bailment"/>
    <x v="0"/>
    <x v="0"/>
    <x v="276"/>
    <x v="0"/>
    <x v="14"/>
    <x v="10"/>
    <x v="6"/>
    <s v="VALUE"/>
    <s v="COCKTAILS"/>
    <s v="OTHER COCKTAILS"/>
    <x v="276"/>
    <s v="COCKTAILS"/>
    <x v="7"/>
    <x v="1"/>
    <n v="23"/>
    <n v="37.340000000000003"/>
    <n v="-0.6"/>
    <n v="93.73"/>
    <n v="94.7"/>
    <n v="-0.01"/>
    <n v="258.45"/>
    <n v="373.37"/>
    <n v="-0.44"/>
    <n v="19057.5"/>
    <n v="23750.400000000001"/>
    <n v="19057.5"/>
    <n v="23750.400000000001"/>
    <m/>
    <n v="5567781.3899999987"/>
    <n v="3.422817575817215E-3"/>
    <x v="0"/>
    <n v="5567781.3899999987"/>
    <n v="3.422817575817215E-3"/>
    <x v="0"/>
    <n v="325145452.83999985"/>
    <n v="5.8612229799129209E-5"/>
    <x v="1"/>
    <n v="5.8612229799129209E-5"/>
    <x v="1"/>
    <x v="1"/>
    <x v="0"/>
    <m/>
  </r>
  <r>
    <s v="MS-56850"/>
    <x v="277"/>
    <x v="55"/>
    <s v="Bailment"/>
    <x v="0"/>
    <x v="0"/>
    <x v="277"/>
    <x v="0"/>
    <x v="14"/>
    <x v="10"/>
    <x v="6"/>
    <s v="VALUE"/>
    <s v="COCKTAILS"/>
    <s v="BAHAMA MAMA"/>
    <x v="277"/>
    <s v="COCKTAILS"/>
    <x v="7"/>
    <x v="1"/>
    <n v="29"/>
    <n v="38.700000000000003"/>
    <n v="-0.33"/>
    <n v="109.69"/>
    <n v="108.12"/>
    <n v="0.01"/>
    <n v="275.76"/>
    <n v="385.24"/>
    <n v="-0.4"/>
    <n v="20086.009999999998"/>
    <n v="24504.97"/>
    <n v="20086.009999999998"/>
    <n v="24504.97"/>
    <m/>
    <n v="5567781.3899999987"/>
    <n v="3.6075428600834494E-3"/>
    <x v="0"/>
    <n v="5567781.3899999987"/>
    <n v="3.6075428600834494E-3"/>
    <x v="0"/>
    <n v="325145452.83999985"/>
    <n v="6.1775460258040512E-5"/>
    <x v="1"/>
    <n v="6.1775460258040512E-5"/>
    <x v="1"/>
    <x v="1"/>
    <x v="0"/>
    <m/>
  </r>
  <r>
    <s v="MS-56851"/>
    <x v="278"/>
    <x v="121"/>
    <s v="Bailment"/>
    <x v="0"/>
    <x v="0"/>
    <x v="278"/>
    <x v="0"/>
    <x v="14"/>
    <x v="10"/>
    <x v="6"/>
    <s v="VALUE"/>
    <s v="COCKTAILS"/>
    <s v="BAHAMA MAMA"/>
    <x v="278"/>
    <s v="COCKTAILS"/>
    <x v="7"/>
    <x v="1"/>
    <n v="10"/>
    <n v="18.079999999999998"/>
    <n v="-0.81"/>
    <n v="47.58"/>
    <n v="67.08"/>
    <n v="-0.41"/>
    <n v="162.83000000000001"/>
    <n v="243.25"/>
    <n v="-0.49"/>
    <n v="19740.16"/>
    <n v="25605.279999999999"/>
    <n v="19740.16"/>
    <n v="25605.279999999999"/>
    <m/>
    <n v="5567781.3899999987"/>
    <n v="3.5454265563397065E-3"/>
    <x v="0"/>
    <n v="5567781.3899999987"/>
    <n v="3.5454265563397065E-3"/>
    <x v="0"/>
    <n v="325145452.83999985"/>
    <n v="6.0711782457907828E-5"/>
    <x v="1"/>
    <n v="6.0711782457907828E-5"/>
    <x v="1"/>
    <x v="1"/>
    <x v="0"/>
    <m/>
  </r>
  <r>
    <s v="MS-57049"/>
    <x v="279"/>
    <x v="239"/>
    <s v="Bailment"/>
    <x v="0"/>
    <x v="0"/>
    <x v="279"/>
    <x v="0"/>
    <x v="14"/>
    <x v="10"/>
    <x v="6"/>
    <s v="VALUE"/>
    <s v="COCKTAILS"/>
    <s v="LONG ISLAND ICED TEA"/>
    <x v="279"/>
    <s v="COCKTAILS"/>
    <x v="24"/>
    <x v="1"/>
    <n v="81"/>
    <n v="68.06"/>
    <n v="0.16"/>
    <n v="265.05"/>
    <n v="262.13"/>
    <n v="0.01"/>
    <n v="1029.8399999999999"/>
    <n v="1036.44"/>
    <n v="-0.01"/>
    <n v="70436.800000000003"/>
    <n v="67525.240000000005"/>
    <n v="70436.800000000003"/>
    <n v="67525.240000000005"/>
    <m/>
    <n v="5567781.3899999987"/>
    <n v="1.2650784049551202E-2"/>
    <x v="0"/>
    <n v="5567781.3899999987"/>
    <n v="1.2650784049551202E-2"/>
    <x v="0"/>
    <n v="325145452.83999985"/>
    <n v="2.1663166249063647E-4"/>
    <x v="1"/>
    <n v="2.1663166249063647E-4"/>
    <x v="1"/>
    <x v="1"/>
    <x v="0"/>
    <m/>
  </r>
  <r>
    <s v="MS-57051"/>
    <x v="280"/>
    <x v="146"/>
    <s v="Bailment"/>
    <x v="0"/>
    <x v="0"/>
    <x v="280"/>
    <x v="0"/>
    <x v="14"/>
    <x v="10"/>
    <x v="6"/>
    <s v="VALUE"/>
    <s v="COCKTAILS"/>
    <s v="LONG ISLAND ICED TEA"/>
    <x v="280"/>
    <s v="COCKTAILS"/>
    <x v="24"/>
    <x v="1"/>
    <n v="105"/>
    <n v="160.1"/>
    <n v="-0.53"/>
    <n v="344.76"/>
    <n v="385.42"/>
    <n v="-0.12"/>
    <n v="1450.23"/>
    <n v="1515.67"/>
    <n v="-0.05"/>
    <n v="98158.56"/>
    <n v="96817.34"/>
    <n v="98158.56"/>
    <n v="96817.34"/>
    <m/>
    <n v="5567781.3899999987"/>
    <n v="1.762974390055929E-2"/>
    <x v="0"/>
    <n v="5567781.3899999987"/>
    <n v="1.762974390055929E-2"/>
    <x v="0"/>
    <n v="325145452.83999985"/>
    <n v="3.0189122788779282E-4"/>
    <x v="1"/>
    <n v="3.0189122788779282E-4"/>
    <x v="1"/>
    <x v="1"/>
    <x v="0"/>
    <m/>
  </r>
  <r>
    <s v="MS-57120"/>
    <x v="281"/>
    <x v="240"/>
    <s v="Bailment"/>
    <x v="0"/>
    <x v="0"/>
    <x v="281"/>
    <x v="0"/>
    <x v="14"/>
    <x v="10"/>
    <x v="6"/>
    <s v="VALUE"/>
    <s v="COCKTAILS"/>
    <s v="LONG ISLAND ICED TEA"/>
    <x v="281"/>
    <s v="COCKTAILS"/>
    <x v="24"/>
    <x v="3"/>
    <n v="117"/>
    <n v="115.51"/>
    <n v="0.01"/>
    <n v="254.55"/>
    <n v="264.08"/>
    <n v="-0.04"/>
    <n v="939.24"/>
    <n v="1052.6099999999999"/>
    <n v="-0.12"/>
    <n v="43841.9"/>
    <n v="50088.21"/>
    <n v="48251.7"/>
    <n v="53727.77"/>
    <m/>
    <n v="5567781.3899999987"/>
    <n v="7.8742136102437771E-3"/>
    <x v="0"/>
    <n v="5567781.3899999987"/>
    <n v="7.8742136102437771E-3"/>
    <x v="0"/>
    <n v="325145452.83999985"/>
    <n v="1.3483780756292499E-4"/>
    <x v="1"/>
    <n v="1.4840035306827457E-4"/>
    <x v="1"/>
    <x v="1"/>
    <x v="0"/>
    <m/>
  </r>
  <r>
    <s v="MS-57125"/>
    <x v="282"/>
    <x v="241"/>
    <s v="Bailment"/>
    <x v="0"/>
    <x v="0"/>
    <x v="282"/>
    <x v="0"/>
    <x v="14"/>
    <x v="10"/>
    <x v="6"/>
    <s v="VALUE"/>
    <s v="COCKTAILS"/>
    <s v="MARGARITA"/>
    <x v="282"/>
    <s v="COCKTAILS"/>
    <x v="24"/>
    <x v="3"/>
    <n v="63"/>
    <n v="58.34"/>
    <n v="0.08"/>
    <n v="169.38"/>
    <n v="131.84"/>
    <n v="0.22"/>
    <n v="669.91"/>
    <n v="574.42999999999995"/>
    <n v="0.14000000000000001"/>
    <n v="31435.45"/>
    <n v="27128.1"/>
    <n v="34415.550000000003"/>
    <n v="28844.94"/>
    <m/>
    <n v="5567781.3899999987"/>
    <n v="5.6459562253035958E-3"/>
    <x v="0"/>
    <n v="5567781.3899999987"/>
    <n v="5.6459562253035958E-3"/>
    <x v="0"/>
    <n v="325145452.83999985"/>
    <n v="9.6681192141625938E-5"/>
    <x v="1"/>
    <n v="1.058466286377238E-4"/>
    <x v="1"/>
    <x v="1"/>
    <x v="0"/>
    <m/>
  </r>
  <r>
    <s v="MS-57129"/>
    <x v="283"/>
    <x v="148"/>
    <s v="Bailment"/>
    <x v="0"/>
    <x v="0"/>
    <x v="283"/>
    <x v="0"/>
    <x v="14"/>
    <x v="10"/>
    <x v="6"/>
    <s v="VALUE"/>
    <s v="COCKTAILS"/>
    <s v="MUDSLIDE"/>
    <x v="283"/>
    <s v="COCKTAILS"/>
    <x v="24"/>
    <x v="3"/>
    <n v="147"/>
    <n v="151.68"/>
    <n v="-0.03"/>
    <n v="322.04000000000002"/>
    <n v="299.27999999999997"/>
    <n v="7.0000000000000007E-2"/>
    <n v="1125.3699999999999"/>
    <n v="1225.31"/>
    <n v="-0.09"/>
    <n v="52515.31"/>
    <n v="58494.39"/>
    <n v="57812.13"/>
    <n v="62946.99"/>
    <m/>
    <n v="5567781.3899999987"/>
    <n v="9.4319992689224485E-3"/>
    <x v="0"/>
    <n v="5567781.3899999987"/>
    <n v="9.4319992689224485E-3"/>
    <x v="0"/>
    <n v="325145452.83999985"/>
    <n v="1.6151328441256764E-4"/>
    <x v="1"/>
    <n v="1.7780390128490785E-4"/>
    <x v="1"/>
    <x v="1"/>
    <x v="0"/>
    <m/>
  </r>
  <r>
    <s v="MS-57144"/>
    <x v="284"/>
    <x v="95"/>
    <s v="Bailment"/>
    <x v="0"/>
    <x v="0"/>
    <x v="284"/>
    <x v="0"/>
    <x v="14"/>
    <x v="10"/>
    <x v="6"/>
    <s v="VALUE"/>
    <s v="COCKTAILS"/>
    <s v="WHITE RUSSIAN"/>
    <x v="284"/>
    <s v="COCKTAILS"/>
    <x v="24"/>
    <x v="3"/>
    <n v="113"/>
    <n v="117.85"/>
    <n v="-0.04"/>
    <n v="138.85"/>
    <n v="261.75"/>
    <n v="-0.89"/>
    <n v="633.16999999999996"/>
    <n v="824.52"/>
    <n v="-0.3"/>
    <n v="29409.58"/>
    <n v="39256.379999999997"/>
    <n v="32527.439999999999"/>
    <n v="42343.44"/>
    <m/>
    <n v="5567781.3899999987"/>
    <n v="5.282100344819754E-3"/>
    <x v="0"/>
    <n v="5567781.3899999987"/>
    <n v="5.282100344819754E-3"/>
    <x v="0"/>
    <n v="325145452.83999985"/>
    <n v="9.0450534501160932E-5"/>
    <x v="1"/>
    <n v="1.0003965830026957E-4"/>
    <x v="1"/>
    <x v="1"/>
    <x v="0"/>
    <m/>
  </r>
  <r>
    <s v="MS-57148"/>
    <x v="285"/>
    <x v="242"/>
    <s v="Bailment"/>
    <x v="0"/>
    <x v="0"/>
    <x v="285"/>
    <x v="0"/>
    <x v="14"/>
    <x v="10"/>
    <x v="6"/>
    <s v="VALUE"/>
    <s v="COCKTAILS"/>
    <s v="MARGARITA"/>
    <x v="285"/>
    <s v="COCKTAILS"/>
    <x v="24"/>
    <x v="3"/>
    <n v="223"/>
    <n v="180.85"/>
    <n v="0.19"/>
    <n v="417.88"/>
    <n v="394.75"/>
    <n v="0.06"/>
    <n v="1295.08"/>
    <n v="1325.63"/>
    <n v="-0.02"/>
    <n v="52288.18"/>
    <n v="54485.33"/>
    <n v="58674.6"/>
    <n v="60057.77"/>
    <m/>
    <n v="5567781.3899999987"/>
    <n v="9.3912056414269546E-3"/>
    <x v="0"/>
    <n v="5567781.3899999987"/>
    <n v="9.3912056414269546E-3"/>
    <x v="0"/>
    <n v="325145452.83999985"/>
    <n v="1.6081473550771255E-4"/>
    <x v="1"/>
    <n v="1.8045646798226349E-4"/>
    <x v="1"/>
    <x v="1"/>
    <x v="0"/>
    <m/>
  </r>
  <r>
    <s v="MS-57157"/>
    <x v="286"/>
    <x v="243"/>
    <s v="Bailment"/>
    <x v="0"/>
    <x v="0"/>
    <x v="286"/>
    <x v="0"/>
    <x v="14"/>
    <x v="10"/>
    <x v="6"/>
    <s v="VALUE"/>
    <s v="COCKTAILS"/>
    <s v="PINA COLADA"/>
    <x v="286"/>
    <s v="COCKTAILS"/>
    <x v="24"/>
    <x v="3"/>
    <n v="149"/>
    <n v="37.340000000000003"/>
    <n v="0.75"/>
    <n v="273.42"/>
    <n v="201.07"/>
    <n v="0.26"/>
    <n v="930.91"/>
    <n v="869.24"/>
    <n v="7.0000000000000007E-2"/>
    <n v="43360.61"/>
    <n v="41369.46"/>
    <n v="47822.13"/>
    <n v="44629.34"/>
    <m/>
    <n v="5567781.3899999987"/>
    <n v="7.7877716387855537E-3"/>
    <x v="0"/>
    <n v="5567781.3899999987"/>
    <n v="7.7877716387855537E-3"/>
    <x v="0"/>
    <n v="325145452.83999985"/>
    <n v="1.3335757772795067E-4"/>
    <x v="1"/>
    <n v="1.4707919050472679E-4"/>
    <x v="1"/>
    <x v="1"/>
    <x v="0"/>
    <m/>
  </r>
  <r>
    <s v="MS-57181"/>
    <x v="287"/>
    <x v="244"/>
    <s v="Bailment"/>
    <x v="0"/>
    <x v="0"/>
    <x v="287"/>
    <x v="0"/>
    <x v="14"/>
    <x v="10"/>
    <x v="6"/>
    <s v="VALUE"/>
    <s v="COCKTAILS"/>
    <s v="MARGARITA"/>
    <x v="287"/>
    <s v="COCKTAILS"/>
    <x v="24"/>
    <x v="3"/>
    <n v="83"/>
    <n v="88.28"/>
    <n v="-0.06"/>
    <n v="168.21"/>
    <n v="186.1"/>
    <n v="-0.11"/>
    <n v="619.95000000000005"/>
    <n v="723.6"/>
    <n v="-0.17"/>
    <n v="28824.720000000001"/>
    <n v="34019.370000000003"/>
    <n v="31848.12"/>
    <n v="36770.410000000003"/>
    <m/>
    <n v="5567781.3899999987"/>
    <n v="5.1770567091176702E-3"/>
    <x v="0"/>
    <n v="5567781.3899999987"/>
    <n v="5.1770567091176702E-3"/>
    <x v="0"/>
    <n v="325145452.83999985"/>
    <n v="8.8651770302272369E-5"/>
    <x v="1"/>
    <n v="9.7950377967217253E-5"/>
    <x v="1"/>
    <x v="1"/>
    <x v="0"/>
    <m/>
  </r>
  <r>
    <s v="MS-58801"/>
    <x v="288"/>
    <x v="245"/>
    <s v="Bailment"/>
    <x v="0"/>
    <x v="0"/>
    <x v="288"/>
    <x v="0"/>
    <x v="14"/>
    <x v="10"/>
    <x v="6"/>
    <s v="VALUE"/>
    <s v="COCKTAILS"/>
    <s v="LONG ISLAND ICED TEA"/>
    <x v="288"/>
    <s v="COCKTAILS"/>
    <x v="14"/>
    <x v="1"/>
    <n v="50"/>
    <n v="51.34"/>
    <n v="-0.02"/>
    <n v="161.03"/>
    <n v="147.01"/>
    <n v="0.09"/>
    <n v="525.47"/>
    <n v="501.14"/>
    <n v="0.05"/>
    <n v="51716.28"/>
    <n v="49263.06"/>
    <n v="51716.28"/>
    <n v="49263.06"/>
    <m/>
    <n v="5567781.3899999987"/>
    <n v="9.2884896833207043E-3"/>
    <x v="0"/>
    <n v="5567781.3899999987"/>
    <n v="9.2884896833207043E-3"/>
    <x v="0"/>
    <n v="325145452.83999985"/>
    <n v="1.5905583039307935E-4"/>
    <x v="1"/>
    <n v="1.5905583039307935E-4"/>
    <x v="1"/>
    <x v="1"/>
    <x v="0"/>
    <m/>
  </r>
  <r>
    <s v="MS-58835"/>
    <x v="289"/>
    <x v="13"/>
    <s v="Bailment"/>
    <x v="0"/>
    <x v="0"/>
    <x v="289"/>
    <x v="0"/>
    <x v="14"/>
    <x v="10"/>
    <x v="6"/>
    <s v="VALUE"/>
    <s v="COCKTAILS"/>
    <s v="MARGARITA"/>
    <x v="289"/>
    <s v="COCKTAILS"/>
    <x v="16"/>
    <x v="0"/>
    <n v="129"/>
    <n v="133.33000000000001"/>
    <n v="-0.04"/>
    <n v="324.77"/>
    <n v="321.05"/>
    <n v="0.01"/>
    <n v="940.18"/>
    <n v="958.88"/>
    <n v="-0.02"/>
    <n v="84103.679999999993"/>
    <n v="86888.88"/>
    <n v="90547.68"/>
    <n v="92468.88"/>
    <m/>
    <n v="5567781.3899999987"/>
    <n v="1.5105420653018852E-2"/>
    <x v="0"/>
    <n v="5567781.3899999987"/>
    <n v="1.5105420653018852E-2"/>
    <x v="0"/>
    <n v="325145452.83999985"/>
    <n v="2.5866478914403395E-4"/>
    <x v="1"/>
    <n v="2.7848361159323184E-4"/>
    <x v="1"/>
    <x v="1"/>
    <x v="0"/>
    <m/>
  </r>
  <r>
    <s v="MS-58836"/>
    <x v="290"/>
    <x v="10"/>
    <s v="Bailment"/>
    <x v="0"/>
    <x v="0"/>
    <x v="290"/>
    <x v="0"/>
    <x v="14"/>
    <x v="10"/>
    <x v="6"/>
    <s v="VALUE"/>
    <s v="COCKTAILS"/>
    <s v="MARGARITA"/>
    <x v="290"/>
    <s v="COCKTAILS"/>
    <x v="16"/>
    <x v="0"/>
    <n v="79"/>
    <n v="69"/>
    <n v="0.13"/>
    <n v="180.58"/>
    <n v="194"/>
    <n v="-7.0000000000000007E-2"/>
    <n v="602.58000000000004"/>
    <n v="677.17"/>
    <n v="-0.12"/>
    <n v="63608.23"/>
    <n v="71631.48"/>
    <n v="66742.13"/>
    <n v="75098.02"/>
    <m/>
    <n v="5567781.3899999987"/>
    <n v="1.1424340422963341E-2"/>
    <x v="0"/>
    <n v="5567781.3899999987"/>
    <n v="1.1424340422963341E-2"/>
    <x v="0"/>
    <n v="325145452.83999985"/>
    <n v="1.9563007707599971E-4"/>
    <x v="1"/>
    <n v="2.0526853264296764E-4"/>
    <x v="1"/>
    <x v="1"/>
    <x v="0"/>
    <m/>
  </r>
  <r>
    <s v="MS-58837"/>
    <x v="291"/>
    <x v="246"/>
    <s v="Bailment"/>
    <x v="0"/>
    <x v="0"/>
    <x v="291"/>
    <x v="0"/>
    <x v="14"/>
    <x v="10"/>
    <x v="6"/>
    <s v="VALUE"/>
    <s v="COCKTAILS"/>
    <s v="MARGARITA"/>
    <x v="291"/>
    <s v="COCKTAILS"/>
    <x v="16"/>
    <x v="0"/>
    <n v="25"/>
    <n v="31.5"/>
    <n v="-0.26"/>
    <n v="75.08"/>
    <n v="66.5"/>
    <n v="0.11"/>
    <n v="278.08"/>
    <n v="296"/>
    <n v="-0.06"/>
    <n v="28564.720000000001"/>
    <n v="30442.92"/>
    <n v="28564.720000000001"/>
    <n v="30442.92"/>
    <m/>
    <n v="5567781.3899999987"/>
    <n v="5.1303594733987943E-3"/>
    <x v="0"/>
    <n v="5567781.3899999987"/>
    <n v="5.1303594733987943E-3"/>
    <x v="0"/>
    <n v="325145452.83999985"/>
    <n v="8.7852128179865253E-5"/>
    <x v="1"/>
    <n v="8.7852128179865253E-5"/>
    <x v="1"/>
    <x v="1"/>
    <x v="0"/>
    <m/>
  </r>
  <r>
    <s v="MS-58838"/>
    <x v="292"/>
    <x v="247"/>
    <s v="Bailment"/>
    <x v="0"/>
    <x v="0"/>
    <x v="292"/>
    <x v="0"/>
    <x v="14"/>
    <x v="10"/>
    <x v="6"/>
    <s v="VALUE"/>
    <s v="COCKTAILS"/>
    <s v="MARGARITA"/>
    <x v="292"/>
    <s v="COCKTAILS"/>
    <x v="16"/>
    <x v="0"/>
    <n v="253"/>
    <n v="230.04"/>
    <n v="0.09"/>
    <n v="1072.43"/>
    <n v="1043.82"/>
    <n v="0.03"/>
    <n v="3962.6"/>
    <n v="4125.7"/>
    <n v="-0.04"/>
    <n v="310653.2"/>
    <n v="325857.39"/>
    <n v="329104.7"/>
    <n v="341567.75"/>
    <m/>
    <n v="5567781.3899999987"/>
    <n v="5.579479118162721E-2"/>
    <x v="1"/>
    <n v="5567781.3899999987"/>
    <n v="5.579479118162721E-2"/>
    <x v="1"/>
    <n v="325145452.83999985"/>
    <n v="9.5542840069446917E-4"/>
    <x v="1"/>
    <n v="1.012176849239065E-3"/>
    <x v="3"/>
    <x v="3"/>
    <x v="0"/>
    <m/>
  </r>
  <r>
    <s v="MS-58840"/>
    <x v="293"/>
    <x v="193"/>
    <s v="Bailment"/>
    <x v="0"/>
    <x v="0"/>
    <x v="293"/>
    <x v="0"/>
    <x v="14"/>
    <x v="10"/>
    <x v="6"/>
    <s v="VALUE"/>
    <s v="COCKTAILS"/>
    <s v="MARGARITA"/>
    <x v="293"/>
    <s v="COCKTAILS"/>
    <x v="16"/>
    <x v="0"/>
    <n v="15"/>
    <n v="14"/>
    <n v="0.08"/>
    <n v="52.51"/>
    <n v="73.709999999999994"/>
    <n v="-0.4"/>
    <n v="217.81"/>
    <n v="249.9"/>
    <n v="-0.15"/>
    <n v="17083"/>
    <n v="19740.84"/>
    <n v="18088"/>
    <n v="20692.03"/>
    <m/>
    <n v="5567781.3899999987"/>
    <n v="3.0681879914829062E-3"/>
    <x v="0"/>
    <n v="5567781.3899999987"/>
    <n v="3.0681879914829062E-3"/>
    <x v="0"/>
    <n v="325145452.83999985"/>
    <n v="5.2539562988772097E-5"/>
    <x v="0"/>
    <n v="5.5630487346538065E-5"/>
    <x v="0"/>
    <x v="0"/>
    <x v="0"/>
    <m/>
  </r>
  <r>
    <s v="MS-58842"/>
    <x v="294"/>
    <x v="248"/>
    <s v="Bailment"/>
    <x v="0"/>
    <x v="0"/>
    <x v="294"/>
    <x v="0"/>
    <x v="14"/>
    <x v="10"/>
    <x v="6"/>
    <s v="VALUE"/>
    <s v="COCKTAILS"/>
    <s v="MARGARITA"/>
    <x v="294"/>
    <s v="COCKTAILS"/>
    <x v="16"/>
    <x v="0"/>
    <n v="28"/>
    <n v="55.03"/>
    <n v="-0.95"/>
    <n v="126.8"/>
    <n v="165.88"/>
    <n v="-0.31"/>
    <n v="519.62"/>
    <n v="615.67999999999995"/>
    <n v="-0.18"/>
    <n v="40454.300000000003"/>
    <n v="48698.8"/>
    <n v="43152.800000000003"/>
    <n v="50943.46"/>
    <m/>
    <n v="5567781.3899999987"/>
    <n v="7.2657845497773781E-3"/>
    <x v="0"/>
    <n v="5567781.3899999987"/>
    <n v="7.2657845497773781E-3"/>
    <x v="0"/>
    <n v="325145452.83999985"/>
    <n v="1.2441908581728521E-4"/>
    <x v="1"/>
    <n v="1.3271844838388366E-4"/>
    <x v="1"/>
    <x v="1"/>
    <x v="0"/>
    <m/>
  </r>
  <r>
    <s v="MS-58860"/>
    <x v="295"/>
    <x v="249"/>
    <s v="Bailment"/>
    <x v="0"/>
    <x v="0"/>
    <x v="295"/>
    <x v="0"/>
    <x v="14"/>
    <x v="10"/>
    <x v="6"/>
    <s v="VALUE"/>
    <s v="COCKTAILS"/>
    <s v="MARGARITA"/>
    <x v="295"/>
    <s v="COCKTAILS"/>
    <x v="16"/>
    <x v="0"/>
    <n v="40"/>
    <n v="42.01"/>
    <n v="-0.06"/>
    <n v="161.61000000000001"/>
    <n v="177.94"/>
    <n v="-0.1"/>
    <n v="628.33000000000004"/>
    <n v="723.6"/>
    <n v="-0.15"/>
    <n v="49252.65"/>
    <n v="56839.41"/>
    <n v="52180.65"/>
    <n v="59853.91"/>
    <m/>
    <n v="5567781.3899999987"/>
    <n v="8.8460100262664973E-3"/>
    <x v="0"/>
    <n v="5567781.3899999987"/>
    <n v="8.8460100262664973E-3"/>
    <x v="0"/>
    <n v="325145452.83999985"/>
    <n v="1.5147882146221076E-4"/>
    <x v="1"/>
    <n v="1.6048402197916471E-4"/>
    <x v="1"/>
    <x v="1"/>
    <x v="0"/>
    <m/>
  </r>
  <r>
    <s v="MS-58866"/>
    <x v="296"/>
    <x v="250"/>
    <s v="Bailment"/>
    <x v="0"/>
    <x v="0"/>
    <x v="296"/>
    <x v="0"/>
    <x v="14"/>
    <x v="10"/>
    <x v="6"/>
    <s v="VALUE"/>
    <s v="COCKTAILS"/>
    <s v="MARGARITA"/>
    <x v="296"/>
    <s v="COCKTAILS"/>
    <x v="16"/>
    <x v="0"/>
    <n v="42"/>
    <n v="39"/>
    <n v="7.0000000000000007E-2"/>
    <n v="115.33"/>
    <n v="82"/>
    <n v="0.28999999999999998"/>
    <n v="463.33"/>
    <n v="349"/>
    <n v="0.25"/>
    <n v="48924.1"/>
    <n v="36855.360000000001"/>
    <n v="51318.8"/>
    <n v="38694.120000000003"/>
    <m/>
    <n v="5567781.3899999987"/>
    <n v="8.7870008847455855E-3"/>
    <x v="0"/>
    <n v="5567781.3899999987"/>
    <n v="8.7870008847455855E-3"/>
    <x v="0"/>
    <n v="325145452.83999985"/>
    <n v="1.5046835061868435E-4"/>
    <x v="1"/>
    <n v="1.5783336212071638E-4"/>
    <x v="1"/>
    <x v="1"/>
    <x v="0"/>
    <m/>
  </r>
  <r>
    <s v="MS-58868"/>
    <x v="297"/>
    <x v="251"/>
    <s v="Bailment"/>
    <x v="0"/>
    <x v="0"/>
    <x v="297"/>
    <x v="0"/>
    <x v="14"/>
    <x v="10"/>
    <x v="6"/>
    <s v="VALUE"/>
    <s v="COCKTAILS"/>
    <s v="MARGARITA"/>
    <x v="297"/>
    <s v="COCKTAILS"/>
    <x v="16"/>
    <x v="0"/>
    <n v="91"/>
    <n v="95.68"/>
    <n v="-0.05"/>
    <n v="401.76"/>
    <n v="391.06"/>
    <n v="0.03"/>
    <n v="1477.72"/>
    <n v="1565.01"/>
    <n v="-0.06"/>
    <n v="115747.35"/>
    <n v="123558.41"/>
    <n v="122723.85"/>
    <n v="129437.08"/>
    <m/>
    <n v="5567781.3899999987"/>
    <n v="2.0788774179943161E-2"/>
    <x v="0"/>
    <n v="5567781.3899999987"/>
    <n v="2.0788774179943161E-2"/>
    <x v="0"/>
    <n v="325145452.83999985"/>
    <n v="3.5598637160384305E-4"/>
    <x v="1"/>
    <n v="3.7744292263066319E-4"/>
    <x v="1"/>
    <x v="1"/>
    <x v="0"/>
    <m/>
  </r>
  <r>
    <s v="MS-58872"/>
    <x v="298"/>
    <x v="180"/>
    <s v="Bailment"/>
    <x v="0"/>
    <x v="0"/>
    <x v="298"/>
    <x v="0"/>
    <x v="14"/>
    <x v="10"/>
    <x v="6"/>
    <s v="VALUE"/>
    <s v="COCKTAILS"/>
    <s v="MARGARITA"/>
    <x v="298"/>
    <s v="COCKTAILS"/>
    <x v="16"/>
    <x v="0"/>
    <n v="71"/>
    <n v="120.17"/>
    <n v="-0.69"/>
    <n v="385.42"/>
    <n v="366.54"/>
    <n v="0.05"/>
    <n v="1417.6"/>
    <n v="1450.05"/>
    <n v="-0.02"/>
    <n v="111211.5"/>
    <n v="114896.28"/>
    <n v="117733.5"/>
    <n v="120005.51"/>
    <m/>
    <n v="5567781.3899999987"/>
    <n v="1.9974113962114456E-2"/>
    <x v="0"/>
    <n v="5567781.3899999987"/>
    <n v="1.9974113962114456E-2"/>
    <x v="0"/>
    <n v="325145452.83999985"/>
    <n v="3.4203615344645719E-4"/>
    <x v="1"/>
    <n v="3.6209486853237718E-4"/>
    <x v="1"/>
    <x v="1"/>
    <x v="0"/>
    <m/>
  </r>
  <r>
    <s v="MS-58873"/>
    <x v="299"/>
    <x v="252"/>
    <s v="Bailment"/>
    <x v="0"/>
    <x v="0"/>
    <x v="299"/>
    <x v="0"/>
    <x v="14"/>
    <x v="10"/>
    <x v="6"/>
    <s v="VALUE"/>
    <s v="COCKTAILS"/>
    <s v="MARGARITA"/>
    <x v="299"/>
    <s v="COCKTAILS"/>
    <x v="16"/>
    <x v="0"/>
    <n v="52"/>
    <n v="54.84"/>
    <n v="-0.06"/>
    <n v="237.64"/>
    <n v="210.61"/>
    <n v="0.11"/>
    <n v="812.1"/>
    <n v="722.25"/>
    <n v="0.11"/>
    <n v="63342.9"/>
    <n v="56933.74"/>
    <n v="67442.399999999994"/>
    <n v="59752.3"/>
    <m/>
    <n v="5567781.3899999987"/>
    <n v="1.1376685893912228E-2"/>
    <x v="0"/>
    <n v="5567781.3899999987"/>
    <n v="1.1376685893912228E-2"/>
    <x v="0"/>
    <n v="325145452.83999985"/>
    <n v="1.9481404229008324E-4"/>
    <x v="1"/>
    <n v="2.0742224567780619E-4"/>
    <x v="1"/>
    <x v="1"/>
    <x v="0"/>
    <m/>
  </r>
  <r>
    <s v="MS-58875"/>
    <x v="300"/>
    <x v="253"/>
    <s v="Bailment"/>
    <x v="0"/>
    <x v="0"/>
    <x v="300"/>
    <x v="0"/>
    <x v="14"/>
    <x v="10"/>
    <x v="6"/>
    <s v="VALUE"/>
    <s v="COCKTAILS"/>
    <s v="MARGARITA"/>
    <x v="300"/>
    <s v="COCKTAILS"/>
    <x v="16"/>
    <x v="0"/>
    <n v="249"/>
    <n v="325.52"/>
    <n v="-0.31"/>
    <n v="759.94"/>
    <n v="794.93"/>
    <n v="-0.05"/>
    <n v="2269.35"/>
    <n v="2477.7800000000002"/>
    <n v="-0.09"/>
    <n v="204971.76"/>
    <n v="223520.04"/>
    <n v="215311.5"/>
    <n v="235089.9"/>
    <m/>
    <n v="5567781.3899999987"/>
    <n v="3.6813902278587857E-2"/>
    <x v="1"/>
    <n v="5567781.3899999987"/>
    <n v="3.6813902278587857E-2"/>
    <x v="1"/>
    <n v="325145452.83999985"/>
    <n v="6.3040020461508392E-4"/>
    <x v="1"/>
    <n v="6.6220055707176745E-4"/>
    <x v="3"/>
    <x v="3"/>
    <x v="0"/>
    <m/>
  </r>
  <r>
    <s v="MS-58876"/>
    <x v="301"/>
    <x v="254"/>
    <s v="Bailment"/>
    <x v="0"/>
    <x v="0"/>
    <x v="301"/>
    <x v="0"/>
    <x v="14"/>
    <x v="10"/>
    <x v="6"/>
    <s v="VALUE"/>
    <s v="COCKTAILS"/>
    <s v="MARGARITA"/>
    <x v="301"/>
    <s v="COCKTAILS"/>
    <x v="16"/>
    <x v="0"/>
    <n v="17"/>
    <n v="17"/>
    <n v="0"/>
    <n v="59"/>
    <n v="93.42"/>
    <n v="-0.57999999999999996"/>
    <n v="342.83"/>
    <n v="379.58"/>
    <n v="-0.11"/>
    <n v="43993.4"/>
    <n v="49007.78"/>
    <n v="46200.22"/>
    <n v="51241.13"/>
    <m/>
    <n v="5567781.3899999987"/>
    <n v="7.9014237302876596E-3"/>
    <x v="0"/>
    <n v="5567781.3899999987"/>
    <n v="7.9014237302876596E-3"/>
    <x v="0"/>
    <n v="325145452.83999985"/>
    <n v="1.3530375287655835E-4"/>
    <x v="1"/>
    <n v="1.4209093067875248E-4"/>
    <x v="1"/>
    <x v="1"/>
    <x v="0"/>
    <m/>
  </r>
  <r>
    <s v="MS-58877"/>
    <x v="302"/>
    <x v="255"/>
    <s v="Bailment"/>
    <x v="0"/>
    <x v="0"/>
    <x v="302"/>
    <x v="0"/>
    <x v="14"/>
    <x v="10"/>
    <x v="6"/>
    <s v="VALUE"/>
    <s v="COCKTAILS"/>
    <s v="MARGARITA"/>
    <x v="302"/>
    <s v="COCKTAILS"/>
    <x v="16"/>
    <x v="0"/>
    <n v="65"/>
    <n v="70.400000000000006"/>
    <n v="-0.08"/>
    <n v="159.86000000000001"/>
    <n v="178.52"/>
    <n v="-0.12"/>
    <n v="510.69"/>
    <n v="577.96"/>
    <n v="-0.13"/>
    <n v="46228.14"/>
    <n v="51661.71"/>
    <n v="48449.7"/>
    <n v="54833.4"/>
    <m/>
    <n v="5567781.3899999987"/>
    <n v="8.3027936554815069E-3"/>
    <x v="0"/>
    <n v="5567781.3899999987"/>
    <n v="8.3027936554815069E-3"/>
    <x v="0"/>
    <n v="325145452.83999985"/>
    <n v="1.421767999405125E-4"/>
    <x v="1"/>
    <n v="1.4900931129995383E-4"/>
    <x v="1"/>
    <x v="1"/>
    <x v="0"/>
    <m/>
  </r>
  <r>
    <s v="MS-58886"/>
    <x v="303"/>
    <x v="256"/>
    <s v="Bailment"/>
    <x v="0"/>
    <x v="0"/>
    <x v="303"/>
    <x v="0"/>
    <x v="14"/>
    <x v="10"/>
    <x v="6"/>
    <s v="VALUE"/>
    <s v="COCKTAILS"/>
    <s v="MARGARITA"/>
    <x v="303"/>
    <s v="COCKTAILS"/>
    <x v="16"/>
    <x v="0"/>
    <n v="48"/>
    <n v="59.51"/>
    <n v="-0.24"/>
    <n v="229.86"/>
    <n v="230.24"/>
    <n v="0"/>
    <n v="952.27"/>
    <n v="960.63"/>
    <n v="-0.01"/>
    <n v="74462.05"/>
    <n v="75911.31"/>
    <n v="79086.55"/>
    <n v="79490.16"/>
    <m/>
    <n v="5567781.3899999987"/>
    <n v="1.3373738080618144E-2"/>
    <x v="0"/>
    <n v="5567781.3899999987"/>
    <n v="1.3373738080618144E-2"/>
    <x v="0"/>
    <n v="325145452.83999985"/>
    <n v="2.2901150654147968E-4"/>
    <x v="1"/>
    <n v="2.4323437190714009E-4"/>
    <x v="1"/>
    <x v="1"/>
    <x v="0"/>
    <m/>
  </r>
  <r>
    <s v="MS-58918"/>
    <x v="304"/>
    <x v="257"/>
    <s v="Bailment"/>
    <x v="0"/>
    <x v="0"/>
    <x v="304"/>
    <x v="0"/>
    <x v="14"/>
    <x v="10"/>
    <x v="6"/>
    <s v="PREMIUM"/>
    <s v="COCKTAILS"/>
    <s v="MARGARITA"/>
    <x v="304"/>
    <s v="COCKTAILS"/>
    <x v="16"/>
    <x v="0"/>
    <n v="50"/>
    <n v="56.82"/>
    <n v="-0.13"/>
    <n v="127.85"/>
    <n v="142.05000000000001"/>
    <n v="-0.11"/>
    <n v="361.75"/>
    <n v="393.01"/>
    <n v="-0.09"/>
    <n v="21345.360000000001"/>
    <n v="23461.439999999999"/>
    <n v="22920"/>
    <n v="24815.759999999998"/>
    <m/>
    <n v="5567781.3899999987"/>
    <n v="3.8337281054779352E-3"/>
    <x v="0"/>
    <n v="5567781.3899999987"/>
    <n v="3.8337281054779352E-3"/>
    <x v="0"/>
    <n v="325145452.83999985"/>
    <n v="6.5648649899784371E-5"/>
    <x v="1"/>
    <n v="7.0491528636811829E-5"/>
    <x v="1"/>
    <x v="1"/>
    <x v="0"/>
    <m/>
  </r>
  <r>
    <s v="MS-59154"/>
    <x v="305"/>
    <x v="258"/>
    <s v="Bailment"/>
    <x v="0"/>
    <x v="0"/>
    <x v="305"/>
    <x v="0"/>
    <x v="14"/>
    <x v="10"/>
    <x v="6"/>
    <s v="VALUE"/>
    <s v="COCKTAILS"/>
    <s v="MARGARITA"/>
    <x v="305"/>
    <s v="COCKTAILS"/>
    <x v="16"/>
    <x v="0"/>
    <n v="118"/>
    <n v="466.69"/>
    <n v="-2.95"/>
    <n v="689.95"/>
    <n v="1274.07"/>
    <n v="-0.85"/>
    <n v="2658.07"/>
    <n v="3702.04"/>
    <n v="-0.39"/>
    <n v="233700.72"/>
    <n v="323659.86"/>
    <n v="241667.92"/>
    <n v="336659.46"/>
    <m/>
    <n v="5567781.3899999987"/>
    <n v="4.1973760036580758E-2"/>
    <x v="1"/>
    <n v="5567781.3899999987"/>
    <n v="4.1973760036580758E-2"/>
    <x v="1"/>
    <n v="325145452.83999985"/>
    <n v="7.1875746057258039E-4"/>
    <x v="1"/>
    <n v="7.4326095564043412E-4"/>
    <x v="3"/>
    <x v="3"/>
    <x v="0"/>
    <m/>
  </r>
  <r>
    <s v="MS-59161"/>
    <x v="306"/>
    <x v="203"/>
    <s v="Bailment"/>
    <x v="0"/>
    <x v="0"/>
    <x v="306"/>
    <x v="0"/>
    <x v="14"/>
    <x v="10"/>
    <x v="6"/>
    <s v="VALUE"/>
    <s v="COCKTAILS"/>
    <s v="MARGARITA"/>
    <x v="306"/>
    <s v="COCKTAILS"/>
    <x v="16"/>
    <x v="0"/>
    <n v="299"/>
    <n v="420.02"/>
    <n v="-0.41"/>
    <n v="828.42"/>
    <n v="1181.9000000000001"/>
    <n v="-0.43"/>
    <n v="2689.81"/>
    <n v="3600.36"/>
    <n v="-0.34"/>
    <n v="234796.61"/>
    <n v="314566.37"/>
    <n v="244549.76000000001"/>
    <n v="327410.71999999997"/>
    <m/>
    <n v="5567781.3899999987"/>
    <n v="4.2170587089088288E-2"/>
    <x v="1"/>
    <n v="5567781.3899999987"/>
    <n v="4.2170587089088288E-2"/>
    <x v="1"/>
    <n v="325145452.83999985"/>
    <n v="7.221279213630601E-4"/>
    <x v="1"/>
    <n v="7.5212418892519467E-4"/>
    <x v="3"/>
    <x v="3"/>
    <x v="0"/>
    <m/>
  </r>
  <r>
    <s v="MS-59162"/>
    <x v="307"/>
    <x v="259"/>
    <s v="Bailment"/>
    <x v="0"/>
    <x v="0"/>
    <x v="307"/>
    <x v="0"/>
    <x v="14"/>
    <x v="10"/>
    <x v="6"/>
    <s v="VALUE"/>
    <s v="COCKTAILS"/>
    <s v="MARGARITA"/>
    <x v="307"/>
    <s v="COCKTAILS"/>
    <x v="16"/>
    <x v="0"/>
    <n v="242"/>
    <n v="555.35"/>
    <n v="-1.3"/>
    <n v="933.43"/>
    <n v="1495.74"/>
    <n v="-0.6"/>
    <n v="3275.11"/>
    <n v="4471.5"/>
    <n v="-0.37"/>
    <n v="287471.76"/>
    <n v="390535.92"/>
    <n v="297766.56"/>
    <n v="406629.02"/>
    <m/>
    <n v="5567781.3899999987"/>
    <n v="5.1631294381692686E-2"/>
    <x v="1"/>
    <n v="5567781.3899999987"/>
    <n v="5.1631294381692686E-2"/>
    <x v="1"/>
    <n v="325145452.83999985"/>
    <n v="8.8413280114811078E-4"/>
    <x v="1"/>
    <n v="9.1579493853948283E-4"/>
    <x v="3"/>
    <x v="3"/>
    <x v="0"/>
    <m/>
  </r>
  <r>
    <s v="MS-62061"/>
    <x v="308"/>
    <x v="86"/>
    <s v="Bailment"/>
    <x v="0"/>
    <x v="0"/>
    <x v="308"/>
    <x v="0"/>
    <x v="14"/>
    <x v="10"/>
    <x v="6"/>
    <s v="VALUE"/>
    <s v="COCKTAILS"/>
    <s v="MUDSLIDE"/>
    <x v="308"/>
    <s v="COCKTAILS"/>
    <x v="8"/>
    <x v="1"/>
    <n v="20"/>
    <n v="39.68"/>
    <n v="-1"/>
    <n v="96.85"/>
    <n v="148.19"/>
    <n v="-0.53"/>
    <n v="444.78"/>
    <n v="543.94000000000005"/>
    <n v="-0.22"/>
    <n v="35540.370000000003"/>
    <n v="43132.71"/>
    <n v="36020.25"/>
    <n v="44052.75"/>
    <m/>
    <n v="5567781.3899999987"/>
    <n v="6.3832193670233179E-3"/>
    <x v="0"/>
    <n v="5567781.3899999987"/>
    <n v="6.3832193670233179E-3"/>
    <x v="0"/>
    <n v="325145452.83999985"/>
    <n v="1.0930606499205446E-4"/>
    <x v="1"/>
    <n v="1.1078195830628801E-4"/>
    <x v="1"/>
    <x v="1"/>
    <x v="0"/>
    <m/>
  </r>
  <r>
    <s v="MS-62089"/>
    <x v="309"/>
    <x v="3"/>
    <s v="Bailment"/>
    <x v="0"/>
    <x v="0"/>
    <x v="309"/>
    <x v="0"/>
    <x v="14"/>
    <x v="10"/>
    <x v="6"/>
    <s v="VALUE"/>
    <s v="COCKTAILS"/>
    <s v="WHITE RUSSIAN"/>
    <x v="309"/>
    <s v="COCKTAILS"/>
    <x v="8"/>
    <x v="1"/>
    <n v="37"/>
    <n v="32.67"/>
    <n v="0.13"/>
    <n v="124.86"/>
    <n v="270.7"/>
    <n v="-1.17"/>
    <n v="546.1"/>
    <n v="836.02"/>
    <n v="-0.53"/>
    <n v="43614.54"/>
    <n v="65105.49"/>
    <n v="44226"/>
    <n v="67709.25"/>
    <m/>
    <n v="5567781.3899999987"/>
    <n v="7.8333786736551475E-3"/>
    <x v="0"/>
    <n v="5567781.3899999987"/>
    <n v="7.8333786736551475E-3"/>
    <x v="0"/>
    <n v="325145452.83999985"/>
    <n v="1.341385512823462E-4"/>
    <x v="1"/>
    <n v="1.3601912502145025E-4"/>
    <x v="1"/>
    <x v="1"/>
    <x v="0"/>
    <m/>
  </r>
  <r>
    <s v="MS-62116"/>
    <x v="310"/>
    <x v="141"/>
    <s v="Bailment"/>
    <x v="0"/>
    <x v="0"/>
    <x v="310"/>
    <x v="0"/>
    <x v="14"/>
    <x v="10"/>
    <x v="6"/>
    <s v="VALUE"/>
    <s v="COCKTAILS"/>
    <s v="LONG ISLAND ICED TEA"/>
    <x v="310"/>
    <s v="COCKTAILS"/>
    <x v="30"/>
    <x v="0"/>
    <n v="19"/>
    <n v="46"/>
    <n v="-1.42"/>
    <n v="85"/>
    <n v="119.08"/>
    <n v="-0.4"/>
    <n v="381"/>
    <n v="602.66999999999996"/>
    <n v="-0.57999999999999996"/>
    <n v="32095.439999999999"/>
    <n v="50768.639999999999"/>
    <n v="32095.439999999999"/>
    <n v="50768.639999999999"/>
    <m/>
    <n v="5567781.3899999987"/>
    <n v="5.7644935660809069E-3"/>
    <x v="0"/>
    <n v="5567781.3899999987"/>
    <n v="5.7644935660809069E-3"/>
    <x v="0"/>
    <n v="325145452.83999985"/>
    <n v="9.8711022158423897E-5"/>
    <x v="1"/>
    <n v="9.8711022158423897E-5"/>
    <x v="1"/>
    <x v="1"/>
    <x v="0"/>
    <m/>
  </r>
  <r>
    <s v="MS-62457"/>
    <x v="311"/>
    <x v="260"/>
    <s v="Bailment"/>
    <x v="0"/>
    <x v="0"/>
    <x v="311"/>
    <x v="0"/>
    <x v="14"/>
    <x v="10"/>
    <x v="6"/>
    <s v="VALUE"/>
    <s v="COCKTAILS"/>
    <s v="LONG ISLAND ICED TEA"/>
    <x v="311"/>
    <s v="COCKTAILS"/>
    <x v="25"/>
    <x v="0"/>
    <n v="15"/>
    <n v="12"/>
    <n v="0.18"/>
    <n v="72"/>
    <n v="90.66"/>
    <n v="-0.26"/>
    <n v="301.32"/>
    <n v="334.64"/>
    <n v="-0.11"/>
    <n v="21842.880000000001"/>
    <n v="24044.76"/>
    <n v="22346.880000000001"/>
    <n v="24584.76"/>
    <m/>
    <n v="5567781.3899999987"/>
    <n v="3.9230850620735318E-3"/>
    <x v="0"/>
    <n v="5567781.3899999987"/>
    <n v="3.9230850620735318E-3"/>
    <x v="0"/>
    <n v="325145452.83999985"/>
    <n v="6.7178795856476641E-5"/>
    <x v="1"/>
    <n v="6.8728871355296575E-5"/>
    <x v="1"/>
    <x v="1"/>
    <x v="0"/>
    <m/>
  </r>
  <r>
    <s v="MS-63355"/>
    <x v="312"/>
    <x v="105"/>
    <s v="Bailment"/>
    <x v="0"/>
    <x v="0"/>
    <x v="312"/>
    <x v="0"/>
    <x v="14"/>
    <x v="10"/>
    <x v="6"/>
    <s v="MID"/>
    <s v="COCKTAILS"/>
    <s v="MARGARITA"/>
    <x v="312"/>
    <s v="COCKTAILS"/>
    <x v="11"/>
    <x v="1"/>
    <n v="41"/>
    <n v="2"/>
    <n v="0.95"/>
    <n v="113"/>
    <n v="10"/>
    <n v="0.91"/>
    <n v="456"/>
    <n v="15"/>
    <n v="0.97"/>
    <n v="58878.720000000001"/>
    <n v="1902"/>
    <n v="58878.720000000001"/>
    <n v="1902"/>
    <m/>
    <n v="5567781.3899999987"/>
    <n v="1.0574897948714185E-2"/>
    <x v="0"/>
    <n v="5567781.3899999987"/>
    <n v="1.0574897948714185E-2"/>
    <x v="0"/>
    <n v="325145452.83999985"/>
    <n v="1.8108424855928557E-4"/>
    <x v="1"/>
    <n v="1.8108424855928557E-4"/>
    <x v="1"/>
    <x v="1"/>
    <x v="0"/>
    <m/>
  </r>
  <r>
    <s v="MS-67036"/>
    <x v="313"/>
    <x v="41"/>
    <s v="Bailment"/>
    <x v="0"/>
    <x v="0"/>
    <x v="313"/>
    <x v="0"/>
    <x v="14"/>
    <x v="10"/>
    <x v="6"/>
    <s v="VALUE"/>
    <s v="CORDIALS"/>
    <s v="LIQUEURS &amp; SPECIALITIES"/>
    <x v="313"/>
    <s v="CORDIALS"/>
    <x v="12"/>
    <x v="1"/>
    <n v="6"/>
    <n v="3.2"/>
    <n v="0.48"/>
    <n v="11"/>
    <n v="10.4"/>
    <n v="0.05"/>
    <n v="47.8"/>
    <n v="68.400000000000006"/>
    <n v="-0.43"/>
    <n v="19800.900000000001"/>
    <n v="28284.48"/>
    <n v="20795.580000000002"/>
    <n v="29252.52"/>
    <m/>
    <n v="5567781.3899999987"/>
    <n v="3.5563357490226472E-3"/>
    <x v="0"/>
    <n v="5567781.3899999987"/>
    <n v="3.5563357490226472E-3"/>
    <x v="0"/>
    <n v="325145452.83999985"/>
    <n v="6.0898591159888631E-5"/>
    <x v="1"/>
    <n v="6.3957775876488285E-5"/>
    <x v="1"/>
    <x v="1"/>
    <x v="0"/>
    <m/>
  </r>
  <r>
    <s v="MS-67037"/>
    <x v="314"/>
    <x v="261"/>
    <s v="Bailment"/>
    <x v="0"/>
    <x v="0"/>
    <x v="314"/>
    <x v="0"/>
    <x v="14"/>
    <x v="10"/>
    <x v="6"/>
    <s v="VALUE"/>
    <s v="CORDIALS"/>
    <s v="LIQUEURS &amp; SPECIALITIES"/>
    <x v="314"/>
    <s v="CORDIALS"/>
    <x v="12"/>
    <x v="1"/>
    <n v="36"/>
    <n v="18.600000000000001"/>
    <n v="0.48"/>
    <n v="69.599999999999994"/>
    <n v="57.6"/>
    <n v="0.17"/>
    <n v="279"/>
    <n v="262.2"/>
    <n v="0.06"/>
    <n v="115718.22"/>
    <n v="110998.62"/>
    <n v="121406.22"/>
    <n v="113506.38"/>
    <m/>
    <n v="5567781.3899999987"/>
    <n v="2.0783542293495116E-2"/>
    <x v="0"/>
    <n v="5567781.3899999987"/>
    <n v="2.0783542293495116E-2"/>
    <x v="0"/>
    <n v="325145452.83999985"/>
    <n v="3.5589678093066716E-4"/>
    <x v="1"/>
    <n v="3.7339049013163512E-4"/>
    <x v="1"/>
    <x v="1"/>
    <x v="0"/>
    <m/>
  </r>
  <r>
    <s v="MS-67042"/>
    <x v="315"/>
    <x v="249"/>
    <s v="Bailment"/>
    <x v="0"/>
    <x v="0"/>
    <x v="315"/>
    <x v="0"/>
    <x v="14"/>
    <x v="10"/>
    <x v="6"/>
    <s v="VALUE"/>
    <s v="CORDIALS"/>
    <s v="LIQUEURS &amp; SPECIALITIES"/>
    <x v="315"/>
    <s v="CORDIALS"/>
    <x v="12"/>
    <x v="1"/>
    <n v="14"/>
    <n v="6"/>
    <n v="0.56999999999999995"/>
    <n v="25"/>
    <n v="22.8"/>
    <n v="0.09"/>
    <n v="90.4"/>
    <n v="114.6"/>
    <n v="-0.27"/>
    <n v="37383.839999999997"/>
    <n v="48823.02"/>
    <n v="39368.160000000003"/>
    <n v="49610.34"/>
    <m/>
    <n v="5567781.3899999987"/>
    <n v="6.7143153406028404E-3"/>
    <x v="0"/>
    <n v="5567781.3899999987"/>
    <n v="6.7143153406028404E-3"/>
    <x v="0"/>
    <n v="325145452.83999985"/>
    <n v="1.1497574292818462E-4"/>
    <x v="1"/>
    <n v="1.2107861160639573E-4"/>
    <x v="1"/>
    <x v="1"/>
    <x v="0"/>
    <m/>
  </r>
  <r>
    <s v="MS-67043"/>
    <x v="316"/>
    <x v="73"/>
    <s v="Bailment"/>
    <x v="0"/>
    <x v="0"/>
    <x v="316"/>
    <x v="0"/>
    <x v="14"/>
    <x v="10"/>
    <x v="6"/>
    <s v="VALUE"/>
    <s v="CORDIALS"/>
    <s v="LIQUEURS &amp; SPECIALITIES"/>
    <x v="316"/>
    <s v="CORDIALS"/>
    <x v="12"/>
    <x v="1"/>
    <n v="16"/>
    <n v="0.6"/>
    <n v="0.96"/>
    <n v="28.4"/>
    <n v="28.6"/>
    <n v="-0.01"/>
    <n v="147.80000000000001"/>
    <n v="172.6"/>
    <n v="-0.17"/>
    <n v="61316.46"/>
    <n v="72681.3"/>
    <n v="64174.5"/>
    <n v="74718.539999999994"/>
    <m/>
    <n v="5567781.3899999987"/>
    <n v="1.101272763871931E-2"/>
    <x v="0"/>
    <n v="5567781.3899999987"/>
    <n v="1.101272763871931E-2"/>
    <x v="0"/>
    <n v="325145452.83999985"/>
    <n v="1.885816315880422E-4"/>
    <x v="1"/>
    <n v="1.9737166686313617E-4"/>
    <x v="1"/>
    <x v="1"/>
    <x v="0"/>
    <m/>
  </r>
  <r>
    <s v="MS-67075"/>
    <x v="317"/>
    <x v="262"/>
    <s v="Bailment"/>
    <x v="0"/>
    <x v="0"/>
    <x v="317"/>
    <x v="0"/>
    <x v="14"/>
    <x v="10"/>
    <x v="6"/>
    <s v="VALUE"/>
    <s v="CORDIALS"/>
    <s v="LIQUEURS &amp; SPECIALITIES"/>
    <x v="317"/>
    <s v="CORDIALS"/>
    <x v="12"/>
    <x v="1"/>
    <n v="12"/>
    <n v="9.4"/>
    <n v="0.2"/>
    <n v="24.8"/>
    <n v="29.4"/>
    <n v="-0.19"/>
    <n v="123.2"/>
    <n v="169.6"/>
    <n v="-0.38"/>
    <n v="51082.92"/>
    <n v="71031.42"/>
    <n v="53548.56"/>
    <n v="73319.22"/>
    <m/>
    <n v="5567781.3899999987"/>
    <n v="9.1747352171095229E-3"/>
    <x v="0"/>
    <n v="5567781.3899999987"/>
    <n v="9.1747352171095229E-3"/>
    <x v="0"/>
    <n v="325145452.83999985"/>
    <n v="1.5710790218289561E-4"/>
    <x v="1"/>
    <n v="1.6469109296247977E-4"/>
    <x v="1"/>
    <x v="1"/>
    <x v="0"/>
    <m/>
  </r>
  <r>
    <s v="MS-67081"/>
    <x v="318"/>
    <x v="263"/>
    <s v="Bailment"/>
    <x v="0"/>
    <x v="0"/>
    <x v="318"/>
    <x v="0"/>
    <x v="14"/>
    <x v="10"/>
    <x v="6"/>
    <s v="VALUE"/>
    <s v="CORDIALS"/>
    <s v="LIQUEURS &amp; SPECIALITIES"/>
    <x v="318"/>
    <s v="CORDIALS"/>
    <x v="12"/>
    <x v="1"/>
    <n v="19"/>
    <n v="9"/>
    <n v="0.52"/>
    <n v="31.4"/>
    <n v="20"/>
    <n v="0.36"/>
    <n v="108.8"/>
    <n v="95.6"/>
    <n v="0.12"/>
    <n v="45249.48"/>
    <n v="39612.959999999999"/>
    <n v="47403.72"/>
    <n v="40592.879999999997"/>
    <m/>
    <n v="5567781.3899999987"/>
    <n v="8.1270216681406052E-3"/>
    <x v="0"/>
    <n v="5567781.3899999987"/>
    <n v="8.1270216681406052E-3"/>
    <x v="0"/>
    <n v="325145452.83999985"/>
    <n v="1.3916688548083964E-4"/>
    <x v="1"/>
    <n v="1.4579235104151002E-4"/>
    <x v="1"/>
    <x v="1"/>
    <x v="0"/>
    <m/>
  </r>
  <r>
    <s v="MS-67118"/>
    <x v="319"/>
    <x v="264"/>
    <s v="Bailment"/>
    <x v="0"/>
    <x v="0"/>
    <x v="319"/>
    <x v="0"/>
    <x v="14"/>
    <x v="10"/>
    <x v="6"/>
    <s v="VALUE"/>
    <s v="CORDIALS"/>
    <s v="LIQUEURS &amp; SPECIALITIES"/>
    <x v="319"/>
    <s v="CORDIALS"/>
    <x v="12"/>
    <x v="1"/>
    <n v="9"/>
    <n v="6"/>
    <n v="0.36"/>
    <n v="17.8"/>
    <n v="15.4"/>
    <n v="0.13"/>
    <n v="71.2"/>
    <n v="106"/>
    <n v="-0.49"/>
    <n v="29631.24"/>
    <n v="44388.36"/>
    <n v="30972.240000000002"/>
    <n v="45887.4"/>
    <m/>
    <n v="5567781.3899999987"/>
    <n v="5.3219115343176235E-3"/>
    <x v="0"/>
    <n v="5567781.3899999987"/>
    <n v="5.3219115343176235E-3"/>
    <x v="0"/>
    <n v="325145452.83999985"/>
    <n v="9.1132260165979249E-5"/>
    <x v="1"/>
    <n v="9.5256568189625176E-5"/>
    <x v="1"/>
    <x v="1"/>
    <x v="0"/>
    <m/>
  </r>
  <r>
    <s v="MS-72448"/>
    <x v="320"/>
    <x v="265"/>
    <s v="Bailment"/>
    <x v="0"/>
    <x v="0"/>
    <x v="320"/>
    <x v="0"/>
    <x v="3"/>
    <x v="10"/>
    <x v="6"/>
    <s v="VALUE"/>
    <s v="COCKTAILS"/>
    <s v="OTHER COCKTAILS"/>
    <x v="320"/>
    <s v="CORDIALS"/>
    <x v="31"/>
    <x v="6"/>
    <n v="9"/>
    <n v="7.5"/>
    <n v="0.17"/>
    <n v="28.5"/>
    <n v="24.5"/>
    <n v="0.14000000000000001"/>
    <n v="103"/>
    <n v="101.5"/>
    <n v="0.01"/>
    <n v="21803.040000000001"/>
    <n v="20344.919999999998"/>
    <n v="21803.040000000001"/>
    <n v="20344.919999999998"/>
    <m/>
    <n v="5567781.3899999987"/>
    <n v="3.9159296087233784E-3"/>
    <x v="0"/>
    <n v="5567781.3899999987"/>
    <n v="3.9159296087233784E-3"/>
    <x v="0"/>
    <n v="325145452.83999985"/>
    <n v="6.7056266078950868E-5"/>
    <x v="1"/>
    <n v="6.7056266078950868E-5"/>
    <x v="1"/>
    <x v="1"/>
    <x v="0"/>
    <m/>
  </r>
  <r>
    <s v="MS-77420"/>
    <x v="321"/>
    <x v="266"/>
    <s v="Bailment"/>
    <x v="0"/>
    <x v="0"/>
    <x v="321"/>
    <x v="0"/>
    <x v="14"/>
    <x v="10"/>
    <x v="6"/>
    <s v="VALUE"/>
    <s v="COCKTAILS"/>
    <s v="MARGARITA"/>
    <x v="321"/>
    <s v="CORDIALS"/>
    <x v="17"/>
    <x v="1"/>
    <n v="62"/>
    <n v="80.7"/>
    <n v="-0.3"/>
    <n v="143.52000000000001"/>
    <n v="186.48"/>
    <n v="-0.3"/>
    <n v="588.24"/>
    <n v="952.45"/>
    <n v="-0.62"/>
    <n v="44489.5"/>
    <n v="72389.88"/>
    <n v="47129.5"/>
    <n v="76231.88"/>
    <m/>
    <n v="5567781.3899999987"/>
    <n v="7.9905256481343293E-3"/>
    <x v="0"/>
    <n v="5567781.3899999987"/>
    <n v="7.9905256481343293E-3"/>
    <x v="0"/>
    <n v="325145452.83999985"/>
    <n v="1.3682953155704362E-4"/>
    <x v="1"/>
    <n v="1.4494897464610048E-4"/>
    <x v="1"/>
    <x v="1"/>
    <x v="0"/>
    <m/>
  </r>
  <r>
    <s v="MS-2447"/>
    <x v="322"/>
    <x v="245"/>
    <s v="Bailment"/>
    <x v="0"/>
    <x v="0"/>
    <x v="322"/>
    <x v="0"/>
    <x v="3"/>
    <x v="3"/>
    <x v="0"/>
    <s v="PREMIUM"/>
    <s v="CORDIALS"/>
    <s v="LIQUEURS &amp; SPECIALITIES"/>
    <x v="322"/>
    <s v="CORDIALS"/>
    <x v="31"/>
    <x v="6"/>
    <n v="18"/>
    <n v="15"/>
    <n v="0.17"/>
    <n v="44"/>
    <n v="43"/>
    <n v="0.02"/>
    <n v="193.46"/>
    <n v="168"/>
    <n v="0.13"/>
    <n v="40951.26"/>
    <n v="33686.879999999997"/>
    <n v="40951.26"/>
    <n v="33686.879999999997"/>
    <m/>
    <n v="22444928.369999994"/>
    <n v="1.8245217505231902E-3"/>
    <x v="0"/>
    <n v="75793138.070000067"/>
    <n v="5.4030300160126307E-4"/>
    <x v="0"/>
    <n v="325145452.83999985"/>
    <n v="1.2594750946786767E-4"/>
    <x v="1"/>
    <n v="1.2594750946786767E-4"/>
    <x v="1"/>
    <x v="1"/>
    <x v="0"/>
    <m/>
  </r>
  <r>
    <s v="MS-2918"/>
    <x v="323"/>
    <x v="267"/>
    <s v="Bailment"/>
    <x v="0"/>
    <x v="0"/>
    <x v="323"/>
    <x v="0"/>
    <x v="3"/>
    <x v="3"/>
    <x v="1"/>
    <s v="VALUE"/>
    <s v="CORDIALS"/>
    <s v="LIQUEURS &amp; SPECIALITIES"/>
    <x v="323"/>
    <s v="CORDIALS"/>
    <x v="31"/>
    <x v="6"/>
    <n v="6"/>
    <n v="7.75"/>
    <n v="-0.41"/>
    <n v="21"/>
    <n v="22.5"/>
    <n v="-7.0000000000000007E-2"/>
    <n v="74.25"/>
    <n v="80.75"/>
    <n v="-0.09"/>
    <n v="19646.55"/>
    <n v="21366.45"/>
    <n v="19646.55"/>
    <n v="21366.45"/>
    <m/>
    <n v="22444928.369999994"/>
    <n v="8.7532246377135595E-4"/>
    <x v="0"/>
    <n v="126094742.97999983"/>
    <n v="1.5580784365543441E-4"/>
    <x v="0"/>
    <n v="325145452.83999985"/>
    <n v="6.0423880538375017E-5"/>
    <x v="1"/>
    <n v="6.0423880538375017E-5"/>
    <x v="1"/>
    <x v="1"/>
    <x v="0"/>
    <m/>
  </r>
  <r>
    <s v="MS-27454"/>
    <x v="324"/>
    <x v="110"/>
    <s v="Bailment"/>
    <x v="0"/>
    <x v="0"/>
    <x v="324"/>
    <x v="0"/>
    <x v="3"/>
    <x v="3"/>
    <x v="0"/>
    <s v="MID"/>
    <s v="DOMESTIC WHISKEY"/>
    <s v="FLAVORED"/>
    <x v="324"/>
    <s v="WHISKEY"/>
    <x v="4"/>
    <x v="1"/>
    <n v="14"/>
    <n v="14"/>
    <n v="0"/>
    <n v="50"/>
    <n v="57"/>
    <n v="-0.14000000000000001"/>
    <n v="262.08"/>
    <n v="309"/>
    <n v="-0.18"/>
    <n v="32975.410000000003"/>
    <n v="38878.44"/>
    <n v="36261.85"/>
    <n v="42749.760000000002"/>
    <m/>
    <n v="22444928.369999994"/>
    <n v="1.4691697588162102E-3"/>
    <x v="0"/>
    <n v="75793138.070000067"/>
    <n v="4.3507117978866359E-4"/>
    <x v="0"/>
    <n v="325145452.83999985"/>
    <n v="1.014174109217108E-4"/>
    <x v="1"/>
    <n v="1.115250103708017E-4"/>
    <x v="1"/>
    <x v="1"/>
    <x v="0"/>
    <m/>
  </r>
  <r>
    <s v="MS-54706"/>
    <x v="325"/>
    <x v="268"/>
    <s v="Bailment"/>
    <x v="0"/>
    <x v="0"/>
    <x v="325"/>
    <x v="0"/>
    <x v="3"/>
    <x v="3"/>
    <x v="0"/>
    <s v="MID"/>
    <s v="BRANDY / COGNAC"/>
    <s v="DOMESTIC"/>
    <x v="325"/>
    <s v="CORDIALS"/>
    <x v="11"/>
    <x v="1"/>
    <n v="17"/>
    <n v="19"/>
    <n v="-0.12"/>
    <n v="70"/>
    <n v="60"/>
    <n v="0.14000000000000001"/>
    <n v="237.17"/>
    <n v="280.83"/>
    <n v="-0.18"/>
    <n v="26240.12"/>
    <n v="30887.62"/>
    <n v="26240.12"/>
    <n v="30887.62"/>
    <m/>
    <n v="22444928.369999994"/>
    <n v="1.1690890506504212E-3"/>
    <x v="0"/>
    <n v="75793138.070000067"/>
    <n v="3.4620706660496732E-4"/>
    <x v="0"/>
    <n v="325145452.83999985"/>
    <n v="8.0702712496220715E-5"/>
    <x v="1"/>
    <n v="8.0702712496220715E-5"/>
    <x v="1"/>
    <x v="1"/>
    <x v="0"/>
    <m/>
  </r>
  <r>
    <s v="MS-64000"/>
    <x v="326"/>
    <x v="230"/>
    <s v="Bailment"/>
    <x v="0"/>
    <x v="0"/>
    <x v="326"/>
    <x v="0"/>
    <x v="3"/>
    <x v="3"/>
    <x v="2"/>
    <s v="ULTRA"/>
    <s v="CORDIALS"/>
    <s v="LIQUEURS &amp; SPECIALITIES"/>
    <x v="326"/>
    <s v="CORDIALS"/>
    <x v="32"/>
    <x v="1"/>
    <n v="6"/>
    <n v="10"/>
    <n v="-0.67"/>
    <n v="19"/>
    <n v="22"/>
    <n v="-0.16"/>
    <n v="74"/>
    <n v="92"/>
    <n v="-0.24"/>
    <n v="27073.68"/>
    <n v="32215.200000000001"/>
    <n v="28513.68"/>
    <n v="33835.199999999997"/>
    <m/>
    <n v="22444928.369999994"/>
    <n v="1.2062270617974804E-3"/>
    <x v="0"/>
    <n v="69119979.479999974"/>
    <n v="3.9169108850551428E-4"/>
    <x v="0"/>
    <n v="325145452.83999985"/>
    <n v="8.3266365140657929E-5"/>
    <x v="1"/>
    <n v="8.7695152280143485E-5"/>
    <x v="1"/>
    <x v="1"/>
    <x v="0"/>
    <m/>
  </r>
  <r>
    <s v="MS-64083"/>
    <x v="327"/>
    <x v="269"/>
    <s v="Bailment"/>
    <x v="0"/>
    <x v="0"/>
    <x v="327"/>
    <x v="0"/>
    <x v="3"/>
    <x v="3"/>
    <x v="1"/>
    <s v="PREMIUM"/>
    <s v="CORDIALS"/>
    <s v="LIQUEURS &amp; SPECIALITIES"/>
    <x v="327"/>
    <s v="CORDIALS"/>
    <x v="33"/>
    <x v="6"/>
    <n v="20"/>
    <n v="23.5"/>
    <n v="-0.17"/>
    <n v="60.92"/>
    <n v="62.17"/>
    <n v="-0.02"/>
    <n v="237.17"/>
    <n v="197.67"/>
    <n v="0.17"/>
    <n v="39537.97"/>
    <n v="30643.759999999998"/>
    <n v="41553.519999999997"/>
    <n v="30643.759999999998"/>
    <m/>
    <n v="22444928.369999994"/>
    <n v="1.7615547418207249E-3"/>
    <x v="0"/>
    <n v="126094742.97999983"/>
    <n v="3.1355763980002883E-4"/>
    <x v="0"/>
    <n v="325145452.83999985"/>
    <n v="1.2160087017872632E-4"/>
    <x v="1"/>
    <n v="1.2779978817802499E-4"/>
    <x v="1"/>
    <x v="1"/>
    <x v="0"/>
    <m/>
  </r>
  <r>
    <s v="MS-64085"/>
    <x v="328"/>
    <x v="187"/>
    <s v="Bailment"/>
    <x v="0"/>
    <x v="0"/>
    <x v="328"/>
    <x v="0"/>
    <x v="3"/>
    <x v="3"/>
    <x v="1"/>
    <s v="PREMIUM"/>
    <s v="CORDIALS"/>
    <s v="LIQUEURS &amp; SPECIALITIES"/>
    <x v="328"/>
    <s v="CORDIALS"/>
    <x v="33"/>
    <x v="6"/>
    <n v="38"/>
    <n v="28"/>
    <n v="0.26"/>
    <n v="87"/>
    <n v="110.58"/>
    <n v="-0.27"/>
    <n v="416.83"/>
    <n v="367.58"/>
    <n v="0.12"/>
    <n v="69281.36"/>
    <n v="56980.06"/>
    <n v="72245.960000000006"/>
    <n v="56980.06"/>
    <m/>
    <n v="22444928.369999994"/>
    <n v="3.0867267142898002E-3"/>
    <x v="0"/>
    <n v="126094742.97999983"/>
    <n v="5.4943892475349965E-4"/>
    <x v="0"/>
    <n v="325145452.83999985"/>
    <n v="2.1307805289865923E-4"/>
    <x v="1"/>
    <n v="2.2219581842207516E-4"/>
    <x v="1"/>
    <x v="1"/>
    <x v="0"/>
    <m/>
  </r>
  <r>
    <s v="MS-64135"/>
    <x v="329"/>
    <x v="52"/>
    <s v="Bailment"/>
    <x v="0"/>
    <x v="0"/>
    <x v="329"/>
    <x v="0"/>
    <x v="3"/>
    <x v="3"/>
    <x v="1"/>
    <s v="SUPER"/>
    <s v="CORDIALS"/>
    <s v="LIQUEURS &amp; SPECIALITIES"/>
    <x v="329"/>
    <s v="CORDIALS"/>
    <x v="34"/>
    <x v="0"/>
    <n v="9"/>
    <n v="15.08"/>
    <n v="-0.68"/>
    <n v="45.5"/>
    <n v="66.08"/>
    <n v="-0.45"/>
    <n v="175.83"/>
    <n v="255.38"/>
    <n v="-0.45"/>
    <n v="56674.6"/>
    <n v="82356.28"/>
    <n v="56674.6"/>
    <n v="82356.28"/>
    <m/>
    <n v="22444928.369999994"/>
    <n v="2.5250514978587125E-3"/>
    <x v="0"/>
    <n v="126094742.97999983"/>
    <n v="4.4946045061521148E-4"/>
    <x v="0"/>
    <n v="325145452.83999985"/>
    <n v="1.74305374732978E-4"/>
    <x v="1"/>
    <n v="1.74305374732978E-4"/>
    <x v="1"/>
    <x v="1"/>
    <x v="0"/>
    <m/>
  </r>
  <r>
    <s v="MS-64136"/>
    <x v="330"/>
    <x v="17"/>
    <s v="Bailment"/>
    <x v="0"/>
    <x v="0"/>
    <x v="330"/>
    <x v="0"/>
    <x v="3"/>
    <x v="3"/>
    <x v="1"/>
    <s v="SUPER"/>
    <s v="CORDIALS"/>
    <s v="LIQUEURS &amp; SPECIALITIES"/>
    <x v="330"/>
    <s v="CORDIALS"/>
    <x v="34"/>
    <x v="0"/>
    <n v="151"/>
    <n v="182.33"/>
    <n v="-0.2"/>
    <n v="380.5"/>
    <n v="371.75"/>
    <n v="0.02"/>
    <n v="1458.42"/>
    <n v="1602"/>
    <n v="-0.1"/>
    <n v="403168.81"/>
    <n v="442248.22"/>
    <n v="416698.81"/>
    <n v="457880.22"/>
    <m/>
    <n v="22444928.369999994"/>
    <n v="1.7962579490290443E-2"/>
    <x v="0"/>
    <n v="126094742.97999983"/>
    <n v="3.1973482832979606E-3"/>
    <x v="0"/>
    <n v="325145452.83999985"/>
    <n v="1.2399644727567342E-3"/>
    <x v="1"/>
    <n v="1.2815766185881505E-3"/>
    <x v="1"/>
    <x v="1"/>
    <x v="0"/>
    <m/>
  </r>
  <r>
    <s v="MS-64138"/>
    <x v="331"/>
    <x v="1"/>
    <s v="Bailment"/>
    <x v="0"/>
    <x v="0"/>
    <x v="331"/>
    <x v="0"/>
    <x v="3"/>
    <x v="3"/>
    <x v="1"/>
    <s v="SUPER"/>
    <s v="CORDIALS"/>
    <s v="LIQUEURS &amp; SPECIALITIES"/>
    <x v="331"/>
    <s v="CORDIALS"/>
    <x v="34"/>
    <x v="0"/>
    <n v="18"/>
    <n v="23.34"/>
    <n v="-0.33"/>
    <n v="84.4"/>
    <n v="65.34"/>
    <n v="0.23"/>
    <n v="274.98"/>
    <n v="302.58999999999997"/>
    <n v="-0.1"/>
    <n v="60331.6"/>
    <n v="66679.06"/>
    <n v="61367.6"/>
    <n v="67566.28"/>
    <m/>
    <n v="22444928.369999994"/>
    <n v="2.6879836284369489E-3"/>
    <x v="0"/>
    <n v="126094742.97999983"/>
    <n v="4.7846245270962112E-4"/>
    <x v="0"/>
    <n v="325145452.83999985"/>
    <n v="1.8555264873929654E-4"/>
    <x v="1"/>
    <n v="1.8873891504242641E-4"/>
    <x v="1"/>
    <x v="1"/>
    <x v="0"/>
    <m/>
  </r>
  <r>
    <s v="MS-64147"/>
    <x v="332"/>
    <x v="270"/>
    <s v="Bailment"/>
    <x v="0"/>
    <x v="0"/>
    <x v="332"/>
    <x v="0"/>
    <x v="3"/>
    <x v="3"/>
    <x v="2"/>
    <s v="PREMIUM"/>
    <s v="CORDIALS"/>
    <s v="LIQUEURS &amp; SPECIALITIES"/>
    <x v="332"/>
    <s v="CORDIALS"/>
    <x v="3"/>
    <x v="1"/>
    <n v="105"/>
    <n v="131.91999999999999"/>
    <n v="-0.25"/>
    <n v="210.17"/>
    <n v="214.92"/>
    <n v="-0.02"/>
    <n v="656.25"/>
    <n v="591.41999999999996"/>
    <n v="0.1"/>
    <n v="162434.93"/>
    <n v="137808.69"/>
    <n v="172654.93"/>
    <n v="149626.09"/>
    <m/>
    <n v="22444928.369999994"/>
    <n v="7.2370438132968763E-3"/>
    <x v="0"/>
    <n v="69119979.479999974"/>
    <n v="2.3500430877153389E-3"/>
    <x v="0"/>
    <n v="325145452.83999985"/>
    <n v="4.9957620068558138E-4"/>
    <x v="1"/>
    <n v="5.3100828718943025E-4"/>
    <x v="1"/>
    <x v="1"/>
    <x v="0"/>
    <m/>
  </r>
  <r>
    <s v="MS-64193"/>
    <x v="333"/>
    <x v="271"/>
    <s v="Bailment"/>
    <x v="0"/>
    <x v="0"/>
    <x v="333"/>
    <x v="0"/>
    <x v="3"/>
    <x v="3"/>
    <x v="5"/>
    <s v="SUPER"/>
    <s v="CORDIALS"/>
    <s v="LIQUEURS &amp; SPECIALITIES"/>
    <x v="333"/>
    <s v="CORDIALS"/>
    <x v="27"/>
    <x v="3"/>
    <n v="33"/>
    <m/>
    <n v="1"/>
    <n v="87.7"/>
    <m/>
    <n v="1"/>
    <n v="137.62"/>
    <m/>
    <n v="1"/>
    <n v="45648.24"/>
    <m/>
    <n v="45648.24"/>
    <m/>
    <m/>
    <n v="22444928.369999994"/>
    <n v="2.0337886246504433E-3"/>
    <x v="0"/>
    <n v="3676796.11"/>
    <n v="1.2415222012405795E-2"/>
    <x v="0"/>
    <n v="325145452.83999985"/>
    <n v="1.4039329045288215E-4"/>
    <x v="1"/>
    <n v="1.4039329045288215E-4"/>
    <x v="1"/>
    <x v="4"/>
    <x v="0"/>
    <m/>
  </r>
  <r>
    <s v="MS-64336"/>
    <x v="334"/>
    <x v="116"/>
    <s v="Bailment"/>
    <x v="0"/>
    <x v="0"/>
    <x v="334"/>
    <x v="0"/>
    <x v="3"/>
    <x v="3"/>
    <x v="2"/>
    <s v="SUPER"/>
    <s v="CORDIALS"/>
    <s v="LIQUEURS &amp; SPECIALITIES"/>
    <x v="334"/>
    <s v="CORDIALS"/>
    <x v="7"/>
    <x v="1"/>
    <n v="7"/>
    <n v="7"/>
    <n v="0"/>
    <n v="26"/>
    <n v="30"/>
    <n v="-0.15"/>
    <n v="119.75"/>
    <n v="145.41999999999999"/>
    <n v="-0.21"/>
    <n v="41019.9"/>
    <n v="46853.25"/>
    <n v="41019.9"/>
    <n v="46853.25"/>
    <m/>
    <n v="22444928.369999994"/>
    <n v="1.8275799024080385E-3"/>
    <x v="0"/>
    <n v="69119979.479999974"/>
    <n v="5.934593775721418E-4"/>
    <x v="0"/>
    <n v="325145452.83999985"/>
    <n v="1.2615861498818315E-4"/>
    <x v="1"/>
    <n v="1.2615861498818315E-4"/>
    <x v="1"/>
    <x v="1"/>
    <x v="0"/>
    <m/>
  </r>
  <r>
    <s v="MS-64601"/>
    <x v="335"/>
    <x v="248"/>
    <s v="Bailment"/>
    <x v="0"/>
    <x v="0"/>
    <x v="335"/>
    <x v="0"/>
    <x v="3"/>
    <x v="3"/>
    <x v="1"/>
    <s v="PREMIUM"/>
    <s v="CORDIALS"/>
    <s v="LIQUEURS &amp; SPECIALITIES"/>
    <x v="335"/>
    <s v="CORDIALS"/>
    <x v="24"/>
    <x v="3"/>
    <n v="62"/>
    <n v="43.83"/>
    <n v="0.28999999999999998"/>
    <n v="185.5"/>
    <n v="101.75"/>
    <n v="0.45"/>
    <n v="647.5"/>
    <n v="528.16999999999996"/>
    <n v="0.18"/>
    <n v="127816.5"/>
    <n v="104250.44"/>
    <n v="127816.5"/>
    <n v="104250.44"/>
    <m/>
    <n v="22444928.369999994"/>
    <n v="5.694671771411852E-3"/>
    <x v="0"/>
    <n v="126094742.97999983"/>
    <n v="1.0136544710692124E-3"/>
    <x v="0"/>
    <n v="325145452.83999985"/>
    <n v="3.9310560514865003E-4"/>
    <x v="1"/>
    <n v="3.9310560514865003E-4"/>
    <x v="1"/>
    <x v="1"/>
    <x v="0"/>
    <m/>
  </r>
  <r>
    <s v="MS-64636"/>
    <x v="336"/>
    <x v="184"/>
    <s v="Bailment"/>
    <x v="0"/>
    <x v="0"/>
    <x v="336"/>
    <x v="0"/>
    <x v="3"/>
    <x v="3"/>
    <x v="2"/>
    <s v="SUPER"/>
    <s v="CORDIALS"/>
    <s v="LIQUEURS &amp; SPECIALITIES"/>
    <x v="336"/>
    <s v="CORDIALS"/>
    <x v="3"/>
    <x v="1"/>
    <n v="17"/>
    <n v="18"/>
    <n v="-0.09"/>
    <n v="55.75"/>
    <n v="74.08"/>
    <n v="-0.33"/>
    <n v="261.25"/>
    <n v="289.92"/>
    <n v="-0.11"/>
    <n v="79439.8"/>
    <n v="86891.13"/>
    <n v="82338.3"/>
    <n v="88851.13"/>
    <m/>
    <n v="22444928.369999994"/>
    <n v="3.5393207182687937E-3"/>
    <x v="0"/>
    <n v="69119979.479999974"/>
    <n v="1.1493030032363666E-3"/>
    <x v="0"/>
    <n v="325145452.83999985"/>
    <n v="2.4432080875229513E-4"/>
    <x v="1"/>
    <n v="2.5323528064382213E-4"/>
    <x v="1"/>
    <x v="1"/>
    <x v="0"/>
    <m/>
  </r>
  <r>
    <s v="MS-64645"/>
    <x v="337"/>
    <x v="272"/>
    <s v="Bailment"/>
    <x v="0"/>
    <x v="0"/>
    <x v="337"/>
    <x v="0"/>
    <x v="3"/>
    <x v="3"/>
    <x v="2"/>
    <s v="SUPER"/>
    <s v="CORDIALS"/>
    <s v="LIQUEURS &amp; SPECIALITIES"/>
    <x v="337"/>
    <s v="CORDIALS"/>
    <x v="4"/>
    <x v="1"/>
    <n v="7"/>
    <n v="4"/>
    <n v="0.44"/>
    <n v="21.08"/>
    <n v="22.42"/>
    <n v="-0.06"/>
    <n v="84.75"/>
    <n v="86"/>
    <n v="-0.01"/>
    <n v="24838.95"/>
    <n v="25100.54"/>
    <n v="25811.46"/>
    <n v="26130.799999999999"/>
    <m/>
    <n v="22444928.369999994"/>
    <n v="1.1066620303052457E-3"/>
    <x v="0"/>
    <n v="69119979.479999974"/>
    <n v="3.5935991571275293E-4"/>
    <x v="0"/>
    <n v="325145452.83999985"/>
    <n v="7.6393348832170044E-5"/>
    <x v="1"/>
    <n v="7.938434868010135E-5"/>
    <x v="1"/>
    <x v="1"/>
    <x v="0"/>
    <m/>
  </r>
  <r>
    <s v="MS-64776"/>
    <x v="338"/>
    <x v="58"/>
    <s v="Bailment"/>
    <x v="0"/>
    <x v="0"/>
    <x v="338"/>
    <x v="0"/>
    <x v="3"/>
    <x v="3"/>
    <x v="2"/>
    <s v="ULTRA"/>
    <s v="CORDIALS"/>
    <s v="LIQUEURS &amp; SPECIALITIES"/>
    <x v="338"/>
    <s v="CORDIALS"/>
    <x v="2"/>
    <x v="0"/>
    <n v="141"/>
    <n v="151.5"/>
    <n v="-7.0000000000000007E-2"/>
    <n v="457.08"/>
    <n v="385.42"/>
    <n v="0.16"/>
    <n v="1519.25"/>
    <n v="1221.58"/>
    <n v="0.2"/>
    <n v="546796.62"/>
    <n v="447085.24"/>
    <n v="560785.56000000006"/>
    <n v="451179.88"/>
    <m/>
    <n v="22444928.369999994"/>
    <n v="2.436170037997765E-2"/>
    <x v="0"/>
    <n v="69119979.479999974"/>
    <n v="7.9108330776952399E-3"/>
    <x v="0"/>
    <n v="325145452.83999985"/>
    <n v="1.6816984990070643E-3"/>
    <x v="1"/>
    <n v="1.7247221362063946E-3"/>
    <x v="1"/>
    <x v="1"/>
    <x v="0"/>
    <m/>
  </r>
  <r>
    <s v="MS-64863"/>
    <x v="339"/>
    <x v="273"/>
    <s v="Bailment"/>
    <x v="0"/>
    <x v="0"/>
    <x v="339"/>
    <x v="0"/>
    <x v="3"/>
    <x v="3"/>
    <x v="1"/>
    <s v="PREMIUM"/>
    <s v="CANADIAN"/>
    <s v="FLAVORED"/>
    <x v="339"/>
    <s v="CORDIALS"/>
    <x v="6"/>
    <x v="1"/>
    <n v="175"/>
    <n v="151.47999999999999"/>
    <n v="0.13"/>
    <n v="948.4"/>
    <n v="898.17"/>
    <n v="0.05"/>
    <n v="3758.29"/>
    <n v="4102.54"/>
    <n v="-0.09"/>
    <n v="435410.05"/>
    <n v="465512.67"/>
    <n v="481972.05"/>
    <n v="516833.79"/>
    <m/>
    <n v="22444928.369999994"/>
    <n v="1.9399039409810338E-2"/>
    <x v="0"/>
    <n v="126094742.97999983"/>
    <n v="3.4530388794167363E-3"/>
    <x v="0"/>
    <n v="325145452.83999985"/>
    <n v="1.339123909613031E-3"/>
    <x v="1"/>
    <n v="1.4823275115496467E-3"/>
    <x v="1"/>
    <x v="1"/>
    <x v="0"/>
    <m/>
  </r>
  <r>
    <s v="MS-64864"/>
    <x v="340"/>
    <x v="274"/>
    <s v="Bailment"/>
    <x v="0"/>
    <x v="0"/>
    <x v="340"/>
    <x v="0"/>
    <x v="3"/>
    <x v="3"/>
    <x v="1"/>
    <s v="PREMIUM"/>
    <s v="CANADIAN"/>
    <s v="FLAVORED"/>
    <x v="340"/>
    <s v="CORDIALS"/>
    <x v="6"/>
    <x v="1"/>
    <n v="426"/>
    <n v="412"/>
    <n v="0.03"/>
    <n v="2131.25"/>
    <n v="2078.25"/>
    <n v="0.02"/>
    <n v="8215.5"/>
    <n v="8664.08"/>
    <n v="-0.05"/>
    <n v="1054170.78"/>
    <n v="1099431.72"/>
    <n v="1082474.28"/>
    <n v="1127835.06"/>
    <m/>
    <n v="22444928.369999994"/>
    <n v="4.6966992392321917E-2"/>
    <x v="1"/>
    <n v="126094742.97999983"/>
    <n v="8.3601485286916716E-3"/>
    <x v="0"/>
    <n v="325145452.83999985"/>
    <n v="3.2421513842260151E-3"/>
    <x v="1"/>
    <n v="3.3292001181165912E-3"/>
    <x v="2"/>
    <x v="2"/>
    <x v="0"/>
    <m/>
  </r>
  <r>
    <s v="MS-64865"/>
    <x v="341"/>
    <x v="275"/>
    <s v="Bailment"/>
    <x v="0"/>
    <x v="0"/>
    <x v="341"/>
    <x v="0"/>
    <x v="3"/>
    <x v="3"/>
    <x v="1"/>
    <s v="PREMIUM"/>
    <s v="CANADIAN"/>
    <s v="FLAVORED"/>
    <x v="341"/>
    <s v="CORDIALS"/>
    <x v="6"/>
    <x v="1"/>
    <n v="209"/>
    <n v="510.33"/>
    <n v="-1.45"/>
    <n v="1119.5"/>
    <n v="1596.67"/>
    <n v="-0.43"/>
    <n v="5800.75"/>
    <n v="7114.58"/>
    <n v="-0.23"/>
    <n v="718465.35"/>
    <n v="875220.86"/>
    <n v="776140.35"/>
    <n v="945962.16"/>
    <m/>
    <n v="22444928.369999994"/>
    <n v="3.2010142253797717E-2"/>
    <x v="1"/>
    <n v="126094742.97999983"/>
    <n v="5.6978215984306137E-3"/>
    <x v="0"/>
    <n v="325145452.83999985"/>
    <n v="2.2096736821152719E-3"/>
    <x v="1"/>
    <n v="2.3870558336915424E-3"/>
    <x v="2"/>
    <x v="2"/>
    <x v="0"/>
    <m/>
  </r>
  <r>
    <s v="MS-64866"/>
    <x v="342"/>
    <x v="276"/>
    <s v="Bailment"/>
    <x v="0"/>
    <x v="0"/>
    <x v="342"/>
    <x v="0"/>
    <x v="3"/>
    <x v="3"/>
    <x v="1"/>
    <s v="PREMIUM"/>
    <s v="CANADIAN"/>
    <s v="FLAVORED"/>
    <x v="342"/>
    <s v="CORDIALS"/>
    <x v="6"/>
    <x v="1"/>
    <n v="258"/>
    <n v="214.17"/>
    <n v="0.17"/>
    <n v="738.17"/>
    <n v="579.75"/>
    <n v="0.21"/>
    <n v="2746.42"/>
    <n v="3119.08"/>
    <n v="-0.14000000000000001"/>
    <n v="344346.55"/>
    <n v="390119.3"/>
    <n v="367470.55"/>
    <n v="414266.3"/>
    <m/>
    <n v="22444928.369999994"/>
    <n v="1.5341842233733985E-2"/>
    <x v="0"/>
    <n v="126094742.97999983"/>
    <n v="2.7308557189780511E-3"/>
    <x v="0"/>
    <n v="325145452.83999985"/>
    <n v="1.0590538695598758E-3"/>
    <x v="1"/>
    <n v="1.1301728097081148E-3"/>
    <x v="1"/>
    <x v="1"/>
    <x v="0"/>
    <m/>
  </r>
  <r>
    <s v="MS-64867"/>
    <x v="343"/>
    <x v="277"/>
    <s v="Bailment"/>
    <x v="0"/>
    <x v="0"/>
    <x v="343"/>
    <x v="0"/>
    <x v="3"/>
    <x v="3"/>
    <x v="1"/>
    <s v="PREMIUM"/>
    <s v="CANADIAN"/>
    <s v="FLAVORED"/>
    <x v="343"/>
    <s v="CORDIALS"/>
    <x v="6"/>
    <x v="1"/>
    <n v="223"/>
    <n v="273.32"/>
    <n v="-0.23"/>
    <n v="1118.5999999999999"/>
    <n v="1213.6099999999999"/>
    <n v="-0.08"/>
    <n v="5387.07"/>
    <n v="6309.73"/>
    <n v="-0.17"/>
    <n v="673926.56"/>
    <n v="771941.12"/>
    <n v="701107.56"/>
    <n v="801940.12"/>
    <m/>
    <n v="22444928.369999994"/>
    <n v="3.002578350398185E-2"/>
    <x v="1"/>
    <n v="126094742.97999983"/>
    <n v="5.344604731910934E-3"/>
    <x v="0"/>
    <n v="325145452.83999985"/>
    <n v="2.0726925568650997E-3"/>
    <x v="1"/>
    <n v="2.1562889896695144E-3"/>
    <x v="2"/>
    <x v="2"/>
    <x v="0"/>
    <m/>
  </r>
  <r>
    <s v="MS-64868"/>
    <x v="344"/>
    <x v="278"/>
    <s v="Bailment"/>
    <x v="0"/>
    <x v="0"/>
    <x v="344"/>
    <x v="0"/>
    <x v="3"/>
    <x v="3"/>
    <x v="1"/>
    <s v="PREMIUM"/>
    <s v="CANADIAN"/>
    <s v="FLAVORED"/>
    <x v="344"/>
    <s v="CORDIALS"/>
    <x v="6"/>
    <x v="1"/>
    <n v="369"/>
    <n v="348.84"/>
    <n v="0.05"/>
    <n v="769.26"/>
    <n v="666.39"/>
    <n v="0.13"/>
    <n v="3269.74"/>
    <n v="3397.86"/>
    <n v="-0.04"/>
    <n v="344362.95"/>
    <n v="357757.94"/>
    <n v="362026.95"/>
    <n v="372303.94"/>
    <m/>
    <n v="22444928.369999994"/>
    <n v="1.5342572911049131E-2"/>
    <x v="0"/>
    <n v="126094742.97999983"/>
    <n v="2.7309857799116986E-3"/>
    <x v="0"/>
    <n v="325145452.83999985"/>
    <n v="1.0591043085245201E-3"/>
    <x v="1"/>
    <n v="1.1134307641022096E-3"/>
    <x v="1"/>
    <x v="1"/>
    <x v="0"/>
    <m/>
  </r>
  <r>
    <s v="MS-64870"/>
    <x v="345"/>
    <x v="227"/>
    <s v="Bailment"/>
    <x v="0"/>
    <x v="0"/>
    <x v="345"/>
    <x v="0"/>
    <x v="3"/>
    <x v="3"/>
    <x v="1"/>
    <s v="PREMIUM"/>
    <s v="CANADIAN"/>
    <s v="FLAVORED"/>
    <x v="345"/>
    <s v="CORDIALS"/>
    <x v="6"/>
    <x v="1"/>
    <n v="74"/>
    <n v="76.790000000000006"/>
    <n v="-0.04"/>
    <n v="225.54"/>
    <n v="250.62"/>
    <n v="-0.11"/>
    <n v="1088.3699999999999"/>
    <n v="1193.43"/>
    <n v="-0.1"/>
    <n v="129715.2"/>
    <n v="145266.79999999999"/>
    <n v="137155.20000000001"/>
    <n v="150390.79999999999"/>
    <m/>
    <n v="22444928.369999994"/>
    <n v="5.7792654920377469E-3"/>
    <x v="0"/>
    <n v="126094742.97999983"/>
    <n v="1.0287121963567856E-3"/>
    <x v="0"/>
    <n v="325145452.83999985"/>
    <n v="3.9894514552485925E-4"/>
    <x v="1"/>
    <n v="4.2182721241220132E-4"/>
    <x v="1"/>
    <x v="1"/>
    <x v="0"/>
    <m/>
  </r>
  <r>
    <s v="MS-64876"/>
    <x v="346"/>
    <x v="279"/>
    <s v="Bailment"/>
    <x v="0"/>
    <x v="0"/>
    <x v="346"/>
    <x v="0"/>
    <x v="3"/>
    <x v="3"/>
    <x v="2"/>
    <s v="ULTRA"/>
    <s v="CORDIALS"/>
    <s v="LIQUEURS &amp; SPECIALITIES"/>
    <x v="346"/>
    <s v="CORDIALS"/>
    <x v="13"/>
    <x v="0"/>
    <n v="11"/>
    <n v="14"/>
    <n v="-0.27"/>
    <n v="29"/>
    <n v="33"/>
    <n v="-0.14000000000000001"/>
    <n v="154"/>
    <n v="183.25"/>
    <n v="-0.19"/>
    <n v="58267.44"/>
    <n v="68051.100000000006"/>
    <n v="58267.44"/>
    <n v="68051.100000000006"/>
    <m/>
    <n v="22444928.369999994"/>
    <n v="2.5960180865571645E-3"/>
    <x v="0"/>
    <n v="69119979.479999974"/>
    <n v="8.4298983359594058E-4"/>
    <x v="0"/>
    <n v="325145452.83999985"/>
    <n v="1.7920422841857396E-4"/>
    <x v="1"/>
    <n v="1.7920422841857396E-4"/>
    <x v="1"/>
    <x v="1"/>
    <x v="0"/>
    <m/>
  </r>
  <r>
    <s v="MS-64996"/>
    <x v="347"/>
    <x v="280"/>
    <s v="Bailment"/>
    <x v="0"/>
    <x v="0"/>
    <x v="347"/>
    <x v="0"/>
    <x v="3"/>
    <x v="3"/>
    <x v="2"/>
    <s v="SUPER"/>
    <s v="CORDIALS"/>
    <s v="LIQUEURS &amp; SPECIALITIES"/>
    <x v="347"/>
    <s v="CORDIALS"/>
    <x v="3"/>
    <x v="1"/>
    <n v="16"/>
    <n v="28"/>
    <n v="-0.75"/>
    <n v="81"/>
    <n v="82.75"/>
    <n v="-0.02"/>
    <n v="363.92"/>
    <n v="388.67"/>
    <n v="-7.0000000000000007E-2"/>
    <n v="110834.46"/>
    <n v="115659.24"/>
    <n v="110834.46"/>
    <n v="115659.24"/>
    <m/>
    <n v="22444928.369999994"/>
    <n v="4.9380625401389969E-3"/>
    <x v="0"/>
    <n v="69119979.479999974"/>
    <n v="1.6035082885415238E-3"/>
    <x v="0"/>
    <n v="325145452.83999985"/>
    <n v="3.4087654934710193E-4"/>
    <x v="1"/>
    <n v="3.4087654934710193E-4"/>
    <x v="1"/>
    <x v="1"/>
    <x v="0"/>
    <m/>
  </r>
  <r>
    <s v="MS-65061"/>
    <x v="348"/>
    <x v="281"/>
    <s v="Bailment"/>
    <x v="0"/>
    <x v="0"/>
    <x v="348"/>
    <x v="0"/>
    <x v="3"/>
    <x v="3"/>
    <x v="1"/>
    <s v="PREMIUM"/>
    <s v="CORDIALS"/>
    <s v="SCHNAPPS"/>
    <x v="348"/>
    <s v="CORDIALS"/>
    <x v="6"/>
    <x v="1"/>
    <n v="7"/>
    <n v="2"/>
    <n v="0.73"/>
    <n v="16"/>
    <n v="17.329999999999998"/>
    <n v="-0.08"/>
    <n v="67.349999999999994"/>
    <n v="73.349999999999994"/>
    <n v="-0.09"/>
    <n v="19270.8"/>
    <n v="20986.41"/>
    <n v="19270.8"/>
    <n v="20986.41"/>
    <m/>
    <n v="22444928.369999994"/>
    <n v="8.5858148809053226E-4"/>
    <x v="0"/>
    <n v="126094742.97999983"/>
    <n v="1.5282794147141078E-4"/>
    <x v="0"/>
    <n v="325145452.83999985"/>
    <n v="5.9268243894165507E-5"/>
    <x v="1"/>
    <n v="5.9268243894165507E-5"/>
    <x v="1"/>
    <x v="1"/>
    <x v="0"/>
    <m/>
  </r>
  <r>
    <s v="MS-65066"/>
    <x v="349"/>
    <x v="282"/>
    <s v="Bailment"/>
    <x v="0"/>
    <x v="0"/>
    <x v="349"/>
    <x v="0"/>
    <x v="3"/>
    <x v="3"/>
    <x v="1"/>
    <s v="PREMIUM"/>
    <s v="CORDIALS"/>
    <s v="SCHNAPPS"/>
    <x v="349"/>
    <s v="CORDIALS"/>
    <x v="6"/>
    <x v="1"/>
    <n v="15"/>
    <n v="24"/>
    <n v="-0.6"/>
    <n v="32"/>
    <n v="39.17"/>
    <n v="-0.22"/>
    <n v="176.17"/>
    <n v="240.17"/>
    <n v="-0.36"/>
    <n v="37992.120000000003"/>
    <n v="50562.14"/>
    <n v="40631.08"/>
    <n v="53593.34"/>
    <m/>
    <n v="22444928.369999994"/>
    <n v="1.6926817218441412E-3"/>
    <x v="0"/>
    <n v="126094742.97999983"/>
    <n v="3.0129820722205698E-4"/>
    <x v="0"/>
    <n v="325145452.83999985"/>
    <n v="1.1684653642902232E-4"/>
    <x v="1"/>
    <n v="1.2496278094958956E-4"/>
    <x v="1"/>
    <x v="1"/>
    <x v="0"/>
    <m/>
  </r>
  <r>
    <s v="MS-65120"/>
    <x v="350"/>
    <x v="283"/>
    <s v="Bailment"/>
    <x v="0"/>
    <x v="0"/>
    <x v="350"/>
    <x v="0"/>
    <x v="3"/>
    <x v="3"/>
    <x v="2"/>
    <s v="ULTRA"/>
    <s v="CORDIALS"/>
    <s v="LIQUEURS &amp; SPECIALITIES"/>
    <x v="350"/>
    <s v="CORDIALS"/>
    <x v="3"/>
    <x v="1"/>
    <n v="3"/>
    <n v="3.73"/>
    <n v="-0.17"/>
    <n v="34.68"/>
    <n v="30.92"/>
    <n v="0.11"/>
    <n v="89.58"/>
    <n v="100.76"/>
    <n v="-0.12"/>
    <n v="33599.339999999997"/>
    <n v="37961.279999999999"/>
    <n v="34199.839999999997"/>
    <n v="38465.279999999999"/>
    <m/>
    <n v="22444928.369999994"/>
    <n v="1.4969680208429201E-3"/>
    <x v="0"/>
    <n v="69119979.479999974"/>
    <n v="4.8610170681144435E-4"/>
    <x v="0"/>
    <n v="325145452.83999985"/>
    <n v="1.0333633672722412E-4"/>
    <x v="1"/>
    <n v="1.051832024753221E-4"/>
    <x v="1"/>
    <x v="1"/>
    <x v="0"/>
    <m/>
  </r>
  <r>
    <s v="MS-65125"/>
    <x v="351"/>
    <x v="284"/>
    <s v="Bailment"/>
    <x v="0"/>
    <x v="0"/>
    <x v="351"/>
    <x v="0"/>
    <x v="3"/>
    <x v="3"/>
    <x v="2"/>
    <s v="ULTRA"/>
    <s v="CORDIALS"/>
    <s v="LIQUEURS &amp; SPECIALITIES"/>
    <x v="351"/>
    <s v="CORDIALS"/>
    <x v="3"/>
    <x v="1"/>
    <n v="17"/>
    <n v="13.5"/>
    <n v="0.18"/>
    <n v="64.5"/>
    <n v="93.96"/>
    <n v="-0.46"/>
    <n v="243.25"/>
    <n v="230.33"/>
    <n v="0.05"/>
    <n v="106144.62"/>
    <n v="99116.72"/>
    <n v="107944.62"/>
    <n v="102212.72"/>
    <m/>
    <n v="22444928.369999994"/>
    <n v="4.7291137779648003E-3"/>
    <x v="0"/>
    <n v="69119979.479999974"/>
    <n v="1.5356575739538982E-3"/>
    <x v="0"/>
    <n v="325145452.83999985"/>
    <n v="3.264527277649873E-4"/>
    <x v="1"/>
    <n v="3.3198871168934425E-4"/>
    <x v="1"/>
    <x v="1"/>
    <x v="0"/>
    <m/>
  </r>
  <r>
    <s v="MS-65128"/>
    <x v="352"/>
    <x v="56"/>
    <s v="Bailment"/>
    <x v="0"/>
    <x v="0"/>
    <x v="352"/>
    <x v="0"/>
    <x v="3"/>
    <x v="3"/>
    <x v="2"/>
    <s v="ULTRA"/>
    <s v="CORDIALS"/>
    <s v="LIQUEURS &amp; SPECIALITIES"/>
    <x v="352"/>
    <s v="CORDIALS"/>
    <x v="3"/>
    <x v="1"/>
    <n v="8"/>
    <n v="16.34"/>
    <n v="-1"/>
    <n v="43.37"/>
    <n v="44.15"/>
    <n v="-0.02"/>
    <n v="224.02"/>
    <n v="251.84"/>
    <n v="-0.12"/>
    <n v="70440"/>
    <n v="80108.75"/>
    <n v="72864"/>
    <n v="81908.75"/>
    <m/>
    <n v="22444928.369999994"/>
    <n v="3.1383481755348558E-3"/>
    <x v="0"/>
    <n v="69119979.479999974"/>
    <n v="1.0190975247668002E-3"/>
    <x v="0"/>
    <n v="325145452.83999985"/>
    <n v="2.166415042398353E-4"/>
    <x v="1"/>
    <n v="2.2409662925796934E-4"/>
    <x v="1"/>
    <x v="1"/>
    <x v="0"/>
    <m/>
  </r>
  <r>
    <s v="MS-65188"/>
    <x v="353"/>
    <x v="285"/>
    <s v="Bailment"/>
    <x v="0"/>
    <x v="0"/>
    <x v="353"/>
    <x v="0"/>
    <x v="3"/>
    <x v="3"/>
    <x v="1"/>
    <s v="PREMIUM"/>
    <s v="CORDIALS"/>
    <s v="LIQUEURS &amp; SPECIALITIES"/>
    <x v="353"/>
    <s v="CORDIALS"/>
    <x v="4"/>
    <x v="1"/>
    <n v="8"/>
    <n v="14.58"/>
    <n v="-0.92"/>
    <n v="62.4"/>
    <n v="85.16"/>
    <n v="-0.36"/>
    <n v="280.52999999999997"/>
    <n v="354.04"/>
    <n v="-0.26"/>
    <n v="49322.31"/>
    <n v="58446.06"/>
    <n v="53275.56"/>
    <n v="62613.42"/>
    <m/>
    <n v="22444928.369999994"/>
    <n v="2.1974812833853571E-3"/>
    <x v="0"/>
    <n v="126094742.97999983"/>
    <n v="3.9115278586850463E-4"/>
    <x v="0"/>
    <n v="325145452.83999985"/>
    <n v="1.5169306404008335E-4"/>
    <x v="1"/>
    <n v="1.638514687339523E-4"/>
    <x v="1"/>
    <x v="1"/>
    <x v="0"/>
    <m/>
  </r>
  <r>
    <s v="MS-65189"/>
    <x v="354"/>
    <x v="285"/>
    <s v="Bailment"/>
    <x v="0"/>
    <x v="0"/>
    <x v="354"/>
    <x v="0"/>
    <x v="3"/>
    <x v="3"/>
    <x v="1"/>
    <s v="PREMIUM"/>
    <s v="CORDIALS"/>
    <s v="LIQUEURS &amp; SPECIALITIES"/>
    <x v="354"/>
    <s v="CORDIALS"/>
    <x v="4"/>
    <x v="1"/>
    <n v="10"/>
    <n v="26.01"/>
    <n v="-1.6"/>
    <n v="68.459999999999994"/>
    <n v="105.02"/>
    <n v="-0.53"/>
    <n v="309.82"/>
    <n v="441.93"/>
    <n v="-0.43"/>
    <n v="61482.48"/>
    <n v="83885.38"/>
    <n v="68612.679999999993"/>
    <n v="91195.9"/>
    <m/>
    <n v="22444928.369999994"/>
    <n v="2.7392593545621556E-3"/>
    <x v="0"/>
    <n v="126094742.97999983"/>
    <n v="4.8758955803377053E-4"/>
    <x v="0"/>
    <n v="325145452.83999985"/>
    <n v="1.8909223383866539E-4"/>
    <x v="1"/>
    <n v="2.1102149638169308E-4"/>
    <x v="1"/>
    <x v="1"/>
    <x v="0"/>
    <m/>
  </r>
  <r>
    <s v="MS-65193"/>
    <x v="355"/>
    <x v="286"/>
    <s v="Bailment"/>
    <x v="0"/>
    <x v="0"/>
    <x v="355"/>
    <x v="0"/>
    <x v="3"/>
    <x v="3"/>
    <x v="1"/>
    <s v="PREMIUM"/>
    <s v="CORDIALS"/>
    <s v="LIQUEURS &amp; SPECIALITIES"/>
    <x v="355"/>
    <s v="CORDIALS"/>
    <x v="4"/>
    <x v="1"/>
    <n v="14"/>
    <n v="20.260000000000002"/>
    <n v="-0.46"/>
    <n v="83.64"/>
    <n v="107.32"/>
    <n v="-0.28000000000000003"/>
    <n v="334.48"/>
    <n v="500.7"/>
    <n v="-0.5"/>
    <n v="86058.64"/>
    <n v="114648.21"/>
    <n v="92594.4"/>
    <n v="123889.75"/>
    <m/>
    <n v="22444928.369999994"/>
    <n v="3.834213171962109E-3"/>
    <x v="0"/>
    <n v="126094742.97999983"/>
    <n v="6.8249189431830596E-4"/>
    <x v="0"/>
    <n v="325145452.83999985"/>
    <n v="2.6467735977334556E-4"/>
    <x v="1"/>
    <n v="2.8477839438082061E-4"/>
    <x v="1"/>
    <x v="1"/>
    <x v="0"/>
    <m/>
  </r>
  <r>
    <s v="MS-65194"/>
    <x v="356"/>
    <x v="287"/>
    <s v="Bailment"/>
    <x v="0"/>
    <x v="0"/>
    <x v="356"/>
    <x v="0"/>
    <x v="3"/>
    <x v="3"/>
    <x v="1"/>
    <s v="PREMIUM"/>
    <s v="CORDIALS"/>
    <s v="LIQUEURS &amp; SPECIALITIES"/>
    <x v="356"/>
    <s v="CORDIALS"/>
    <x v="4"/>
    <x v="1"/>
    <n v="45"/>
    <n v="53.54"/>
    <n v="-0.2"/>
    <n v="203.08"/>
    <n v="299.04000000000002"/>
    <n v="-0.47"/>
    <n v="1010.04"/>
    <n v="1357.04"/>
    <n v="-0.34"/>
    <n v="220291.44"/>
    <n v="278417.98"/>
    <n v="242410"/>
    <n v="304175.02"/>
    <m/>
    <n v="22444928.369999994"/>
    <n v="9.8147535322252438E-3"/>
    <x v="0"/>
    <n v="126094742.97999983"/>
    <n v="1.7470311195680929E-3"/>
    <x v="0"/>
    <n v="325145452.83999985"/>
    <n v="6.7751659472969092E-4"/>
    <x v="1"/>
    <n v="7.4554325727964907E-4"/>
    <x v="1"/>
    <x v="1"/>
    <x v="0"/>
    <m/>
  </r>
  <r>
    <s v="MS-65195"/>
    <x v="357"/>
    <x v="288"/>
    <s v="Bailment"/>
    <x v="0"/>
    <x v="0"/>
    <x v="357"/>
    <x v="0"/>
    <x v="3"/>
    <x v="3"/>
    <x v="1"/>
    <s v="PREMIUM"/>
    <s v="CORDIALS"/>
    <s v="LIQUEURS &amp; SPECIALITIES"/>
    <x v="357"/>
    <s v="CORDIALS"/>
    <x v="4"/>
    <x v="1"/>
    <n v="135"/>
    <n v="218.83"/>
    <n v="-0.62"/>
    <n v="264.25"/>
    <n v="370.17"/>
    <n v="-0.4"/>
    <n v="1104.25"/>
    <n v="1556.83"/>
    <n v="-0.41"/>
    <n v="228203.51"/>
    <n v="311939.48"/>
    <n v="254816.73"/>
    <n v="346147.34"/>
    <m/>
    <n v="22444928.369999994"/>
    <n v="1.0167263902032229E-2"/>
    <x v="0"/>
    <n v="126094742.97999983"/>
    <n v="1.8097781446463307E-3"/>
    <x v="0"/>
    <n v="325145452.83999985"/>
    <n v="7.0185053491212811E-4"/>
    <x v="1"/>
    <n v="7.8370073385400298E-4"/>
    <x v="1"/>
    <x v="1"/>
    <x v="0"/>
    <m/>
  </r>
  <r>
    <s v="MS-65200"/>
    <x v="358"/>
    <x v="289"/>
    <s v="Bailment"/>
    <x v="0"/>
    <x v="0"/>
    <x v="358"/>
    <x v="0"/>
    <x v="3"/>
    <x v="3"/>
    <x v="0"/>
    <s v="PREMIUM"/>
    <s v="CORDIALS"/>
    <s v="CREAM LIQUEUR"/>
    <x v="358"/>
    <s v="CORDIALS"/>
    <x v="25"/>
    <x v="0"/>
    <n v="51"/>
    <n v="63"/>
    <n v="-0.23"/>
    <n v="125.5"/>
    <n v="157"/>
    <n v="-0.25"/>
    <n v="593.5"/>
    <n v="586.16999999999996"/>
    <n v="0.01"/>
    <n v="138648"/>
    <n v="135263.59"/>
    <n v="149562"/>
    <n v="144593.59"/>
    <m/>
    <n v="22444928.369999994"/>
    <n v="6.1772529506183508E-3"/>
    <x v="0"/>
    <n v="75793138.070000067"/>
    <n v="1.829294887776638E-3"/>
    <x v="0"/>
    <n v="325145452.83999985"/>
    <n v="4.2641838841346802E-4"/>
    <x v="1"/>
    <n v="4.5998490427481896E-4"/>
    <x v="1"/>
    <x v="1"/>
    <x v="0"/>
    <m/>
  </r>
  <r>
    <s v="MS-65204"/>
    <x v="359"/>
    <x v="290"/>
    <s v="Bailment"/>
    <x v="0"/>
    <x v="0"/>
    <x v="359"/>
    <x v="0"/>
    <x v="3"/>
    <x v="3"/>
    <x v="0"/>
    <s v="PREMIUM"/>
    <s v="CORDIALS"/>
    <s v="CREAM LIQUEUR"/>
    <x v="359"/>
    <s v="CORDIALS"/>
    <x v="25"/>
    <x v="0"/>
    <n v="13"/>
    <n v="12.33"/>
    <n v="7.0000000000000007E-2"/>
    <n v="40.31"/>
    <n v="23.65"/>
    <n v="0.41"/>
    <n v="169.58"/>
    <n v="135.94"/>
    <n v="0.2"/>
    <n v="31456.2"/>
    <n v="23392.799999999999"/>
    <n v="31456.2"/>
    <n v="25214.400000000001"/>
    <m/>
    <n v="22444928.369999994"/>
    <n v="1.4014836439417877E-3"/>
    <x v="0"/>
    <n v="75793138.070000067"/>
    <n v="4.1502701697016534E-4"/>
    <x v="0"/>
    <n v="325145452.83999985"/>
    <n v="9.6745009734087271E-5"/>
    <x v="1"/>
    <n v="9.6745009734087271E-5"/>
    <x v="1"/>
    <x v="1"/>
    <x v="0"/>
    <m/>
  </r>
  <r>
    <s v="MS-65209"/>
    <x v="360"/>
    <x v="291"/>
    <s v="Bailment"/>
    <x v="0"/>
    <x v="0"/>
    <x v="360"/>
    <x v="0"/>
    <x v="3"/>
    <x v="3"/>
    <x v="0"/>
    <s v="PREMIUM"/>
    <s v="CORDIALS"/>
    <s v="CREAM LIQUEUR"/>
    <x v="360"/>
    <s v="CORDIALS"/>
    <x v="25"/>
    <x v="0"/>
    <n v="7"/>
    <m/>
    <n v="1"/>
    <n v="33.5"/>
    <n v="35.5"/>
    <n v="-0.06"/>
    <n v="185"/>
    <n v="155.83000000000001"/>
    <n v="0.16"/>
    <n v="46125.599999999999"/>
    <n v="37865.440000000002"/>
    <n v="49905.599999999999"/>
    <n v="40815.040000000001"/>
    <m/>
    <n v="22444928.369999994"/>
    <n v="2.0550566809405244E-3"/>
    <x v="0"/>
    <n v="75793138.070000067"/>
    <n v="6.0857224248189723E-4"/>
    <x v="0"/>
    <n v="325145452.83999985"/>
    <n v="1.4186143338962162E-4"/>
    <x v="1"/>
    <n v="1.5348699963077121E-4"/>
    <x v="1"/>
    <x v="1"/>
    <x v="0"/>
    <m/>
  </r>
  <r>
    <s v="MS-65251"/>
    <x v="361"/>
    <x v="292"/>
    <s v="Bailment"/>
    <x v="0"/>
    <x v="0"/>
    <x v="361"/>
    <x v="0"/>
    <x v="3"/>
    <x v="3"/>
    <x v="1"/>
    <s v="PREMIUM"/>
    <s v="CORDIALS"/>
    <s v="LIQUEURS &amp; SPECIALITIES"/>
    <x v="361"/>
    <s v="CORDIALS"/>
    <x v="35"/>
    <x v="1"/>
    <n v="10"/>
    <n v="8"/>
    <n v="0.2"/>
    <n v="60.02"/>
    <n v="42.68"/>
    <n v="0.28999999999999998"/>
    <n v="162.05000000000001"/>
    <n v="169.4"/>
    <n v="-0.05"/>
    <n v="46904.4"/>
    <n v="53762.23"/>
    <n v="58496.4"/>
    <n v="53762.23"/>
    <m/>
    <n v="22444928.369999994"/>
    <n v="2.0897549427109181E-3"/>
    <x v="0"/>
    <n v="126094742.97999983"/>
    <n v="3.7197744244928289E-4"/>
    <x v="0"/>
    <n v="325145452.83999985"/>
    <n v="1.4425666910089339E-4"/>
    <x v="1"/>
    <n v="1.7990840557375215E-4"/>
    <x v="1"/>
    <x v="1"/>
    <x v="0"/>
    <m/>
  </r>
  <r>
    <s v="MS-65252"/>
    <x v="362"/>
    <x v="39"/>
    <s v="Bailment"/>
    <x v="0"/>
    <x v="0"/>
    <x v="362"/>
    <x v="0"/>
    <x v="3"/>
    <x v="3"/>
    <x v="1"/>
    <s v="PREMIUM"/>
    <s v="CORDIALS"/>
    <s v="LIQUEURS &amp; SPECIALITIES"/>
    <x v="362"/>
    <s v="CORDIALS"/>
    <x v="35"/>
    <x v="1"/>
    <n v="3"/>
    <n v="4.8"/>
    <n v="-0.8"/>
    <n v="15.99"/>
    <n v="25.58"/>
    <n v="-0.6"/>
    <n v="130.11000000000001"/>
    <n v="90.62"/>
    <n v="0.3"/>
    <n v="27686.400000000001"/>
    <n v="29290.66"/>
    <n v="43802.879999999997"/>
    <n v="30514.66"/>
    <m/>
    <n v="22444928.369999994"/>
    <n v="1.2335258791471924E-3"/>
    <x v="0"/>
    <n v="126094742.97999983"/>
    <n v="2.1956823373985864E-4"/>
    <x v="0"/>
    <n v="325145452.83999985"/>
    <n v="8.5150814068509037E-5"/>
    <x v="1"/>
    <n v="1.3471779973363141E-4"/>
    <x v="1"/>
    <x v="1"/>
    <x v="0"/>
    <m/>
  </r>
  <r>
    <s v="MS-65253"/>
    <x v="363"/>
    <x v="120"/>
    <s v="Bailment"/>
    <x v="0"/>
    <x v="0"/>
    <x v="363"/>
    <x v="0"/>
    <x v="3"/>
    <x v="3"/>
    <x v="1"/>
    <s v="PREMIUM"/>
    <s v="CORDIALS"/>
    <s v="LIQUEURS &amp; SPECIALITIES"/>
    <x v="363"/>
    <s v="CORDIALS"/>
    <x v="35"/>
    <x v="1"/>
    <n v="20"/>
    <n v="28.81"/>
    <n v="-0.47"/>
    <n v="83.02"/>
    <n v="149.34"/>
    <n v="-0.8"/>
    <n v="282.83999999999997"/>
    <n v="475.8"/>
    <n v="-0.68"/>
    <n v="71957.75"/>
    <n v="119154.75"/>
    <n v="73168.75"/>
    <n v="123090.25"/>
    <m/>
    <n v="22444928.369999994"/>
    <n v="3.2059692423068321E-3"/>
    <x v="0"/>
    <n v="126094742.97999983"/>
    <n v="5.7066415537571926E-4"/>
    <x v="0"/>
    <n v="325145452.83999985"/>
    <n v="2.2130941512938683E-4"/>
    <x v="1"/>
    <n v="2.2503390209182921E-4"/>
    <x v="1"/>
    <x v="1"/>
    <x v="0"/>
    <m/>
  </r>
  <r>
    <s v="MS-65254"/>
    <x v="364"/>
    <x v="293"/>
    <s v="Bailment"/>
    <x v="0"/>
    <x v="0"/>
    <x v="364"/>
    <x v="0"/>
    <x v="3"/>
    <x v="3"/>
    <x v="1"/>
    <s v="PREMIUM"/>
    <s v="CORDIALS"/>
    <s v="LIQUEURS &amp; SPECIALITIES"/>
    <x v="364"/>
    <s v="CORDIALS"/>
    <x v="35"/>
    <x v="1"/>
    <n v="69"/>
    <n v="49"/>
    <n v="0.28999999999999998"/>
    <n v="305.29000000000002"/>
    <n v="307.88"/>
    <n v="-0.01"/>
    <n v="1308.04"/>
    <n v="1360.25"/>
    <n v="-0.04"/>
    <n v="299631.37"/>
    <n v="316294.14"/>
    <n v="316755.37"/>
    <n v="329398.14"/>
    <m/>
    <n v="22444928.369999994"/>
    <n v="1.3349624692965776E-2"/>
    <x v="0"/>
    <n v="126094742.97999983"/>
    <n v="2.376239983672636E-3"/>
    <x v="0"/>
    <n v="325145452.83999985"/>
    <n v="9.2153024864058289E-4"/>
    <x v="1"/>
    <n v="9.7419590904096541E-4"/>
    <x v="1"/>
    <x v="1"/>
    <x v="0"/>
    <m/>
  </r>
  <r>
    <s v="MS-65256"/>
    <x v="365"/>
    <x v="275"/>
    <s v="Bailment"/>
    <x v="0"/>
    <x v="0"/>
    <x v="365"/>
    <x v="0"/>
    <x v="3"/>
    <x v="3"/>
    <x v="1"/>
    <s v="PREMIUM"/>
    <s v="CORDIALS"/>
    <s v="LIQUEURS &amp; SPECIALITIES"/>
    <x v="365"/>
    <s v="CORDIALS"/>
    <x v="35"/>
    <x v="1"/>
    <n v="283"/>
    <n v="390.67"/>
    <n v="-0.38"/>
    <n v="524.66999999999996"/>
    <n v="630.58000000000004"/>
    <n v="-0.2"/>
    <n v="1902.58"/>
    <n v="2293.92"/>
    <n v="-0.21"/>
    <n v="414570.54"/>
    <n v="499688.9"/>
    <n v="443378.02"/>
    <n v="534574.34"/>
    <m/>
    <n v="22444928.369999994"/>
    <n v="1.8470566408851502E-2"/>
    <x v="0"/>
    <n v="126094742.97999983"/>
    <n v="3.2877702131147209E-3"/>
    <x v="0"/>
    <n v="325145452.83999985"/>
    <n v="1.2750310249733221E-3"/>
    <x v="1"/>
    <n v="1.3636297728517857E-3"/>
    <x v="1"/>
    <x v="1"/>
    <x v="0"/>
    <m/>
  </r>
  <r>
    <s v="MS-65257"/>
    <x v="366"/>
    <x v="294"/>
    <s v="Bailment"/>
    <x v="0"/>
    <x v="0"/>
    <x v="366"/>
    <x v="0"/>
    <x v="3"/>
    <x v="3"/>
    <x v="1"/>
    <s v="PREMIUM"/>
    <s v="CORDIALS"/>
    <s v="LIQUEURS &amp; SPECIALITIES"/>
    <x v="366"/>
    <s v="CORDIALS"/>
    <x v="35"/>
    <x v="1"/>
    <n v="125"/>
    <n v="153.32"/>
    <n v="-0.23"/>
    <n v="572.07000000000005"/>
    <n v="634.51"/>
    <n v="-0.11"/>
    <n v="2193.9499999999998"/>
    <n v="2428.38"/>
    <n v="-0.11"/>
    <n v="442939.22"/>
    <n v="492715.82"/>
    <n v="459315.22"/>
    <n v="508347.34"/>
    <m/>
    <n v="22444928.369999994"/>
    <n v="1.9734490246448494E-2"/>
    <x v="0"/>
    <n v="126094742.97999983"/>
    <n v="3.5127492989160979E-3"/>
    <x v="0"/>
    <n v="325145452.83999985"/>
    <n v="1.3622802229928924E-3"/>
    <x v="1"/>
    <n v="1.4126453745180421E-3"/>
    <x v="1"/>
    <x v="1"/>
    <x v="0"/>
    <m/>
  </r>
  <r>
    <s v="MS-65258"/>
    <x v="367"/>
    <x v="295"/>
    <s v="Bailment"/>
    <x v="0"/>
    <x v="0"/>
    <x v="367"/>
    <x v="0"/>
    <x v="3"/>
    <x v="3"/>
    <x v="1"/>
    <s v="PREMIUM"/>
    <s v="CORDIALS"/>
    <s v="LIQUEURS &amp; SPECIALITIES"/>
    <x v="367"/>
    <s v="CORDIALS"/>
    <x v="35"/>
    <x v="1"/>
    <n v="65"/>
    <n v="77.2"/>
    <n v="-0.19"/>
    <n v="284.3"/>
    <n v="275.16000000000003"/>
    <n v="0.03"/>
    <n v="1015.67"/>
    <n v="1291.4000000000001"/>
    <n v="-0.27"/>
    <n v="182871.31"/>
    <n v="231808.77"/>
    <n v="187871.31"/>
    <n v="238876.77"/>
    <m/>
    <n v="22444928.369999994"/>
    <n v="8.1475559638865564E-3"/>
    <x v="0"/>
    <n v="126094742.97999983"/>
    <n v="1.450269104628776E-3"/>
    <x v="0"/>
    <n v="325145452.83999985"/>
    <n v="5.6242924021449796E-4"/>
    <x v="1"/>
    <n v="5.7780697333771169E-4"/>
    <x v="1"/>
    <x v="1"/>
    <x v="0"/>
    <m/>
  </r>
  <r>
    <s v="MS-65426"/>
    <x v="368"/>
    <x v="133"/>
    <s v="Bailment"/>
    <x v="0"/>
    <x v="0"/>
    <x v="368"/>
    <x v="0"/>
    <x v="3"/>
    <x v="3"/>
    <x v="1"/>
    <s v="SUPER"/>
    <s v="CORDIALS"/>
    <s v="LIQUEURS &amp; SPECIALITIES"/>
    <x v="368"/>
    <s v="CORDIALS"/>
    <x v="26"/>
    <x v="1"/>
    <n v="11"/>
    <n v="10"/>
    <n v="0.05"/>
    <n v="57.67"/>
    <n v="38.75"/>
    <n v="0.33"/>
    <n v="278.42"/>
    <n v="220.92"/>
    <n v="0.21"/>
    <n v="66786.59"/>
    <n v="51551.31"/>
    <n v="66786.59"/>
    <n v="51551.31"/>
    <m/>
    <n v="22444928.369999994"/>
    <n v="2.9755759920030442E-3"/>
    <x v="0"/>
    <n v="126094742.97999983"/>
    <n v="5.2965403966597695E-4"/>
    <x v="0"/>
    <n v="325145452.83999985"/>
    <n v="2.0540527144589924E-4"/>
    <x v="1"/>
    <n v="2.0540527144589924E-4"/>
    <x v="1"/>
    <x v="1"/>
    <x v="0"/>
    <m/>
  </r>
  <r>
    <s v="MS-66186"/>
    <x v="369"/>
    <x v="296"/>
    <s v="Bailment"/>
    <x v="0"/>
    <x v="0"/>
    <x v="369"/>
    <x v="0"/>
    <x v="3"/>
    <x v="3"/>
    <x v="2"/>
    <s v="SUPER"/>
    <s v="CORDIALS"/>
    <s v="LIQUEURS &amp; SPECIALITIES"/>
    <x v="369"/>
    <s v="CORDIALS"/>
    <x v="8"/>
    <x v="1"/>
    <n v="6"/>
    <n v="7"/>
    <n v="-0.17"/>
    <n v="14"/>
    <n v="21"/>
    <n v="-0.5"/>
    <n v="49"/>
    <n v="66.5"/>
    <n v="-0.36"/>
    <n v="15387.96"/>
    <n v="19691.34"/>
    <n v="15387.96"/>
    <n v="19691.34"/>
    <m/>
    <n v="22444928.369999994"/>
    <n v="6.8558739624081965E-4"/>
    <x v="0"/>
    <n v="69119979.479999974"/>
    <n v="2.226268022034431E-4"/>
    <x v="0"/>
    <n v="325145452.83999985"/>
    <n v="4.7326388438137647E-5"/>
    <x v="0"/>
    <n v="4.7326388438137647E-5"/>
    <x v="0"/>
    <x v="0"/>
    <x v="0"/>
    <m/>
  </r>
  <r>
    <s v="MS-66226"/>
    <x v="370"/>
    <x v="297"/>
    <s v="Bailment"/>
    <x v="0"/>
    <x v="0"/>
    <x v="370"/>
    <x v="0"/>
    <x v="3"/>
    <x v="3"/>
    <x v="1"/>
    <s v="SUPER"/>
    <s v="CORDIALS"/>
    <s v="LIQUEURS &amp; SPECIALITIES"/>
    <x v="370"/>
    <s v="CORDIALS"/>
    <x v="14"/>
    <x v="1"/>
    <n v="11"/>
    <n v="18"/>
    <n v="-0.64"/>
    <n v="31"/>
    <n v="38.83"/>
    <n v="-0.25"/>
    <n v="97.08"/>
    <n v="132.91999999999999"/>
    <n v="-0.37"/>
    <n v="20841.849999999999"/>
    <n v="27681.15"/>
    <n v="20841.849999999999"/>
    <n v="27681.15"/>
    <m/>
    <n v="22444928.369999994"/>
    <n v="9.2857725613672802E-4"/>
    <x v="0"/>
    <n v="126094742.97999983"/>
    <n v="1.652872237766944E-4"/>
    <x v="0"/>
    <n v="325145452.83999985"/>
    <n v="6.4100081418810495E-5"/>
    <x v="1"/>
    <n v="6.4100081418810495E-5"/>
    <x v="1"/>
    <x v="1"/>
    <x v="0"/>
    <m/>
  </r>
  <r>
    <s v="MS-66636"/>
    <x v="371"/>
    <x v="298"/>
    <s v="Bailment"/>
    <x v="0"/>
    <x v="0"/>
    <x v="371"/>
    <x v="0"/>
    <x v="3"/>
    <x v="3"/>
    <x v="1"/>
    <s v="SUPER"/>
    <s v="CORDIALS"/>
    <s v="LIQUEURS &amp; SPECIALITIES"/>
    <x v="371"/>
    <s v="CORDIALS"/>
    <x v="6"/>
    <x v="1"/>
    <n v="11"/>
    <n v="14.5"/>
    <n v="-0.3"/>
    <n v="23.33"/>
    <n v="29.92"/>
    <n v="-0.28000000000000003"/>
    <n v="113.5"/>
    <n v="130.66999999999999"/>
    <n v="-0.15"/>
    <n v="23111.040000000001"/>
    <n v="25866.32"/>
    <n v="24407.040000000001"/>
    <n v="27123.22"/>
    <m/>
    <n v="22444928.369999994"/>
    <n v="1.0296776010606625E-3"/>
    <x v="0"/>
    <n v="126094742.97999983"/>
    <n v="1.8328313658298742E-4"/>
    <x v="0"/>
    <n v="325145452.83999985"/>
    <n v="7.1079081063983585E-5"/>
    <x v="1"/>
    <n v="7.5064989489520591E-5"/>
    <x v="1"/>
    <x v="1"/>
    <x v="0"/>
    <m/>
  </r>
  <r>
    <s v="MS-66836"/>
    <x v="372"/>
    <x v="299"/>
    <s v="Bailment"/>
    <x v="0"/>
    <x v="0"/>
    <x v="372"/>
    <x v="0"/>
    <x v="3"/>
    <x v="3"/>
    <x v="2"/>
    <s v="SUPER"/>
    <s v="CORDIALS"/>
    <s v="LIQUEURS &amp; SPECIALITIES"/>
    <x v="372"/>
    <s v="CORDIALS"/>
    <x v="7"/>
    <x v="1"/>
    <n v="61"/>
    <n v="57.83"/>
    <n v="0.05"/>
    <n v="222.67"/>
    <n v="186.92"/>
    <n v="0.16"/>
    <n v="683.17"/>
    <n v="595.5"/>
    <n v="0.13"/>
    <n v="224899.1"/>
    <n v="198412.53"/>
    <n v="233233.1"/>
    <n v="202444.53"/>
    <m/>
    <n v="22444928.369999994"/>
    <n v="1.0020040888194649E-2"/>
    <x v="0"/>
    <n v="69119979.479999974"/>
    <n v="3.2537495191976304E-3"/>
    <x v="0"/>
    <n v="325145452.83999985"/>
    <n v="6.9168766789019234E-4"/>
    <x v="1"/>
    <n v="7.1731927345996497E-4"/>
    <x v="1"/>
    <x v="1"/>
    <x v="0"/>
    <m/>
  </r>
  <r>
    <s v="MS-66936"/>
    <x v="373"/>
    <x v="30"/>
    <s v="Bailment"/>
    <x v="0"/>
    <x v="0"/>
    <x v="373"/>
    <x v="0"/>
    <x v="3"/>
    <x v="3"/>
    <x v="1"/>
    <s v="PREMIUM"/>
    <s v="CORDIALS"/>
    <s v="LIQUEURS &amp; SPECIALITIES"/>
    <x v="373"/>
    <s v="CORDIALS"/>
    <x v="18"/>
    <x v="1"/>
    <n v="118"/>
    <n v="127.83"/>
    <n v="-0.08"/>
    <n v="547.33000000000004"/>
    <n v="707.92"/>
    <n v="-0.28999999999999998"/>
    <n v="1976.83"/>
    <n v="2155.42"/>
    <n v="-0.09"/>
    <n v="352954"/>
    <n v="378431.59"/>
    <n v="364844.36"/>
    <n v="390994.91"/>
    <m/>
    <n v="22444928.369999994"/>
    <n v="1.5725334212772991E-2"/>
    <x v="0"/>
    <n v="126094742.97999983"/>
    <n v="2.7991174862538309E-3"/>
    <x v="0"/>
    <n v="325145452.83999985"/>
    <n v="1.0855264833541571E-3"/>
    <x v="1"/>
    <n v="1.1220958399179443E-3"/>
    <x v="1"/>
    <x v="1"/>
    <x v="0"/>
    <m/>
  </r>
  <r>
    <s v="MS-67006"/>
    <x v="374"/>
    <x v="66"/>
    <s v="Bailment"/>
    <x v="0"/>
    <x v="0"/>
    <x v="374"/>
    <x v="0"/>
    <x v="3"/>
    <x v="3"/>
    <x v="1"/>
    <s v="PREMIUM"/>
    <s v="CORDIALS"/>
    <s v="LIQUEURS &amp; SPECIALITIES"/>
    <x v="374"/>
    <s v="CORDIALS"/>
    <x v="11"/>
    <x v="1"/>
    <n v="20"/>
    <n v="52"/>
    <n v="-1.6"/>
    <n v="70"/>
    <n v="93"/>
    <n v="-0.33"/>
    <n v="329"/>
    <n v="358"/>
    <n v="-0.09"/>
    <n v="69800.639999999999"/>
    <n v="75895.679999999993"/>
    <n v="69800.639999999999"/>
    <n v="75895.679999999993"/>
    <m/>
    <n v="22444928.369999994"/>
    <n v="3.1098624530829823E-3"/>
    <x v="0"/>
    <n v="126094742.97999983"/>
    <n v="5.5355709802327947E-4"/>
    <x v="0"/>
    <n v="325145452.83999985"/>
    <n v="2.1467512274990372E-4"/>
    <x v="1"/>
    <n v="2.1467512274990372E-4"/>
    <x v="1"/>
    <x v="1"/>
    <x v="0"/>
    <m/>
  </r>
  <r>
    <s v="MS-67266"/>
    <x v="375"/>
    <x v="300"/>
    <s v="Bailment"/>
    <x v="0"/>
    <x v="0"/>
    <x v="375"/>
    <x v="0"/>
    <x v="3"/>
    <x v="3"/>
    <x v="1"/>
    <s v="PREMIUM"/>
    <s v="CORDIALS"/>
    <s v="LIQUEURS &amp; SPECIALITIES"/>
    <x v="375"/>
    <s v="CORDIALS"/>
    <x v="6"/>
    <x v="1"/>
    <n v="9"/>
    <n v="7"/>
    <n v="0.22"/>
    <n v="20.079999999999998"/>
    <n v="18"/>
    <n v="0.1"/>
    <n v="98.08"/>
    <n v="104.17"/>
    <n v="-0.06"/>
    <n v="15042.06"/>
    <n v="15975"/>
    <n v="15042.06"/>
    <n v="15975"/>
    <m/>
    <n v="22444928.369999994"/>
    <n v="6.7017634238054837E-4"/>
    <x v="0"/>
    <n v="126094742.97999983"/>
    <n v="1.1929172973044447E-4"/>
    <x v="0"/>
    <n v="325145452.83999985"/>
    <n v="4.6262556860673721E-5"/>
    <x v="0"/>
    <n v="4.6262556860673721E-5"/>
    <x v="0"/>
    <x v="0"/>
    <x v="0"/>
    <m/>
  </r>
  <r>
    <s v="MS-67428"/>
    <x v="376"/>
    <x v="301"/>
    <s v="Bailment"/>
    <x v="0"/>
    <x v="0"/>
    <x v="376"/>
    <x v="0"/>
    <x v="3"/>
    <x v="3"/>
    <x v="0"/>
    <s v="VALUE"/>
    <s v="CORDIALS"/>
    <s v="LIQUEURS &amp; SPECIALITIES"/>
    <x v="376"/>
    <s v="CORDIALS"/>
    <x v="4"/>
    <x v="1"/>
    <n v="34"/>
    <n v="30.92"/>
    <n v="0.1"/>
    <n v="108.51"/>
    <n v="111.04"/>
    <n v="-0.02"/>
    <n v="392.23"/>
    <n v="432.28"/>
    <n v="-0.1"/>
    <n v="21702.92"/>
    <n v="24092.31"/>
    <n v="21702.92"/>
    <n v="24092.31"/>
    <m/>
    <n v="22444928.369999994"/>
    <n v="9.6694093392644693E-4"/>
    <x v="0"/>
    <n v="75793138.070000067"/>
    <n v="2.8634412761688121E-4"/>
    <x v="0"/>
    <n v="325145452.83999985"/>
    <n v="6.6748342350891632E-5"/>
    <x v="1"/>
    <n v="6.6748342350891632E-5"/>
    <x v="1"/>
    <x v="1"/>
    <x v="0"/>
    <m/>
  </r>
  <r>
    <s v="MS-67524"/>
    <x v="377"/>
    <x v="302"/>
    <s v="Bailment"/>
    <x v="0"/>
    <x v="0"/>
    <x v="377"/>
    <x v="0"/>
    <x v="3"/>
    <x v="3"/>
    <x v="1"/>
    <s v="PREMIUM"/>
    <s v="CORDIALS"/>
    <s v="COFFEE LIQUEUR"/>
    <x v="377"/>
    <s v="CORDIALS"/>
    <x v="8"/>
    <x v="1"/>
    <n v="9"/>
    <n v="7"/>
    <n v="0.22"/>
    <n v="38"/>
    <n v="75.959999999999994"/>
    <n v="-1"/>
    <n v="235.92"/>
    <n v="276.95999999999998"/>
    <n v="-0.17"/>
    <n v="60696.639999999999"/>
    <n v="70685.600000000006"/>
    <n v="60696.639999999999"/>
    <n v="70685.600000000006"/>
    <m/>
    <n v="22444928.369999994"/>
    <n v="2.7042474361881875E-3"/>
    <x v="0"/>
    <n v="126094742.97999983"/>
    <n v="4.8135741875953727E-4"/>
    <x v="0"/>
    <n v="325145452.83999985"/>
    <n v="1.8667534627915612E-4"/>
    <x v="1"/>
    <n v="1.8667534627915612E-4"/>
    <x v="1"/>
    <x v="1"/>
    <x v="0"/>
    <m/>
  </r>
  <r>
    <s v="MS-67526"/>
    <x v="378"/>
    <x v="303"/>
    <s v="Bailment"/>
    <x v="0"/>
    <x v="0"/>
    <x v="378"/>
    <x v="0"/>
    <x v="3"/>
    <x v="3"/>
    <x v="1"/>
    <s v="PREMIUM"/>
    <s v="CORDIALS"/>
    <s v="COFFEE LIQUEUR"/>
    <x v="378"/>
    <s v="CORDIALS"/>
    <x v="8"/>
    <x v="1"/>
    <n v="64"/>
    <n v="83"/>
    <n v="-0.28999999999999998"/>
    <n v="209.42"/>
    <n v="275"/>
    <n v="-0.31"/>
    <n v="1408.42"/>
    <n v="1446.33"/>
    <n v="-0.03"/>
    <n v="346930.61"/>
    <n v="356359.19"/>
    <n v="390075.08"/>
    <n v="377897.67"/>
    <m/>
    <n v="22444928.369999994"/>
    <n v="1.5456971137573744E-2"/>
    <x v="0"/>
    <n v="126094742.97999983"/>
    <n v="2.7513487224049256E-3"/>
    <x v="0"/>
    <n v="325145452.83999985"/>
    <n v="1.0670012665707502E-3"/>
    <x v="1"/>
    <n v="1.1996940956512507E-3"/>
    <x v="1"/>
    <x v="1"/>
    <x v="0"/>
    <m/>
  </r>
  <r>
    <s v="MS-67527"/>
    <x v="379"/>
    <x v="304"/>
    <s v="Bailment"/>
    <x v="0"/>
    <x v="0"/>
    <x v="379"/>
    <x v="0"/>
    <x v="3"/>
    <x v="3"/>
    <x v="1"/>
    <s v="PREMIUM"/>
    <s v="CORDIALS"/>
    <s v="COFFEE LIQUEUR"/>
    <x v="379"/>
    <s v="CORDIALS"/>
    <x v="8"/>
    <x v="1"/>
    <n v="78"/>
    <n v="90.66"/>
    <n v="-0.16"/>
    <n v="242.32"/>
    <n v="275.08999999999997"/>
    <n v="-0.14000000000000001"/>
    <n v="878.7"/>
    <n v="1001.35"/>
    <n v="-0.14000000000000001"/>
    <n v="225169.23"/>
    <n v="229966.51"/>
    <n v="225169.23"/>
    <n v="229966.51"/>
    <m/>
    <n v="22444928.369999994"/>
    <n v="1.0032076123751963E-2"/>
    <x v="0"/>
    <n v="126094742.97999983"/>
    <n v="1.7857146513690473E-3"/>
    <x v="0"/>
    <n v="325145452.83999985"/>
    <n v="6.9251846529990704E-4"/>
    <x v="1"/>
    <n v="6.9251846529990704E-4"/>
    <x v="1"/>
    <x v="1"/>
    <x v="0"/>
    <m/>
  </r>
  <r>
    <s v="MS-67528"/>
    <x v="380"/>
    <x v="218"/>
    <s v="Bailment"/>
    <x v="0"/>
    <x v="0"/>
    <x v="380"/>
    <x v="0"/>
    <x v="3"/>
    <x v="3"/>
    <x v="1"/>
    <s v="PREMIUM"/>
    <s v="CORDIALS"/>
    <s v="COFFEE LIQUEUR"/>
    <x v="380"/>
    <s v="CORDIALS"/>
    <x v="8"/>
    <x v="1"/>
    <n v="26"/>
    <n v="53.67"/>
    <n v="-1.0900000000000001"/>
    <n v="73.52"/>
    <n v="114.16"/>
    <n v="-0.55000000000000004"/>
    <n v="571.94000000000005"/>
    <n v="763.08"/>
    <n v="-0.33"/>
    <n v="125825.16"/>
    <n v="159751.47"/>
    <n v="131286.24"/>
    <n v="164101.47"/>
    <m/>
    <n v="22444928.369999994"/>
    <n v="5.6059506150252878E-3"/>
    <x v="0"/>
    <n v="126094742.97999983"/>
    <n v="9.978620601174262E-4"/>
    <x v="0"/>
    <n v="325145452.83999985"/>
    <n v="3.8698114613313397E-4"/>
    <x v="1"/>
    <n v="4.0377695229403796E-4"/>
    <x v="1"/>
    <x v="1"/>
    <x v="0"/>
    <m/>
  </r>
  <r>
    <s v="MS-67556"/>
    <x v="381"/>
    <x v="73"/>
    <s v="Bailment"/>
    <x v="0"/>
    <x v="0"/>
    <x v="381"/>
    <x v="0"/>
    <x v="3"/>
    <x v="3"/>
    <x v="0"/>
    <s v="MID"/>
    <s v="CORDIALS"/>
    <s v="COFFEE LIQUEUR"/>
    <x v="381"/>
    <s v="CORDIALS"/>
    <x v="17"/>
    <x v="1"/>
    <n v="32"/>
    <n v="49.75"/>
    <n v="-0.55000000000000004"/>
    <n v="102"/>
    <n v="130.5"/>
    <n v="-0.28000000000000003"/>
    <n v="452.83"/>
    <n v="783.17"/>
    <n v="-0.73"/>
    <n v="43973.3"/>
    <n v="61439.66"/>
    <n v="45917.3"/>
    <n v="62951.66"/>
    <m/>
    <n v="22444928.369999994"/>
    <n v="1.959164194026787E-3"/>
    <x v="0"/>
    <n v="75793138.070000067"/>
    <n v="5.8017521268729762E-4"/>
    <x v="0"/>
    <n v="325145452.83999985"/>
    <n v="1.3524193438940304E-4"/>
    <x v="1"/>
    <n v="1.4122079702770854E-4"/>
    <x v="1"/>
    <x v="1"/>
    <x v="0"/>
    <m/>
  </r>
  <r>
    <s v="MS-67557"/>
    <x v="382"/>
    <x v="188"/>
    <s v="Bailment"/>
    <x v="0"/>
    <x v="0"/>
    <x v="382"/>
    <x v="0"/>
    <x v="3"/>
    <x v="3"/>
    <x v="0"/>
    <s v="MID"/>
    <s v="CORDIALS"/>
    <s v="COFFEE LIQUEUR"/>
    <x v="382"/>
    <s v="CORDIALS"/>
    <x v="17"/>
    <x v="1"/>
    <n v="74"/>
    <n v="132.99"/>
    <n v="-0.79"/>
    <n v="268.75"/>
    <n v="380.09"/>
    <n v="-0.41"/>
    <n v="1126.3599999999999"/>
    <n v="1101.5899999999999"/>
    <n v="0.02"/>
    <n v="95463.56"/>
    <n v="81462.27"/>
    <n v="97527.56"/>
    <n v="82417.27"/>
    <m/>
    <n v="22444928.369999994"/>
    <n v="4.2532352265199063E-3"/>
    <x v="0"/>
    <n v="75793138.070000067"/>
    <n v="1.2595277413086257E-3"/>
    <x v="0"/>
    <n v="325145452.83999985"/>
    <n v="2.9360262973438065E-4"/>
    <x v="1"/>
    <n v="2.9995055796764328E-4"/>
    <x v="1"/>
    <x v="1"/>
    <x v="0"/>
    <m/>
  </r>
  <r>
    <s v="MS-68022"/>
    <x v="383"/>
    <x v="305"/>
    <s v="Bailment"/>
    <x v="0"/>
    <x v="0"/>
    <x v="383"/>
    <x v="0"/>
    <x v="3"/>
    <x v="3"/>
    <x v="1"/>
    <s v="SUPER"/>
    <s v="CORDIALS"/>
    <s v="CREAM LIQUEUR"/>
    <x v="383"/>
    <s v="CORDIALS"/>
    <x v="14"/>
    <x v="1"/>
    <n v="10"/>
    <n v="5"/>
    <n v="0.47"/>
    <n v="20"/>
    <n v="17.329999999999998"/>
    <n v="0.13"/>
    <n v="341.58"/>
    <n v="306.33"/>
    <n v="0.1"/>
    <n v="87365.24"/>
    <n v="81605.37"/>
    <n v="95752.639999999999"/>
    <n v="85862.96"/>
    <m/>
    <n v="22444928.369999994"/>
    <n v="3.8924267683016012E-3"/>
    <x v="0"/>
    <n v="126094742.97999983"/>
    <n v="6.9285394406852637E-4"/>
    <x v="0"/>
    <n v="325145452.83999985"/>
    <n v="2.6869586899310377E-4"/>
    <x v="1"/>
    <n v="2.9449170875263234E-4"/>
    <x v="1"/>
    <x v="1"/>
    <x v="0"/>
    <m/>
  </r>
  <r>
    <s v="MS-68034"/>
    <x v="384"/>
    <x v="140"/>
    <s v="Bailment"/>
    <x v="0"/>
    <x v="0"/>
    <x v="384"/>
    <x v="0"/>
    <x v="3"/>
    <x v="3"/>
    <x v="1"/>
    <s v="SUPER"/>
    <s v="CORDIALS"/>
    <s v="CREAM LIQUEUR"/>
    <x v="384"/>
    <s v="CORDIALS"/>
    <x v="14"/>
    <x v="1"/>
    <n v="10"/>
    <n v="17.5"/>
    <n v="-0.84"/>
    <n v="35.5"/>
    <n v="42.83"/>
    <n v="-0.21"/>
    <n v="216.96"/>
    <n v="290.88"/>
    <n v="-0.34"/>
    <n v="73158.350000000006"/>
    <n v="97559.13"/>
    <n v="73158.350000000006"/>
    <n v="97559.13"/>
    <m/>
    <n v="22444928.369999994"/>
    <n v="3.2594601681947815E-3"/>
    <x v="0"/>
    <n v="126094742.97999983"/>
    <n v="5.8018556738407266E-4"/>
    <x v="0"/>
    <n v="325145452.83999985"/>
    <n v="2.2500191640693296E-4"/>
    <x v="1"/>
    <n v="2.2500191640693296E-4"/>
    <x v="1"/>
    <x v="1"/>
    <x v="0"/>
    <m/>
  </r>
  <r>
    <s v="MS-68037"/>
    <x v="385"/>
    <x v="306"/>
    <s v="Bailment"/>
    <x v="0"/>
    <x v="0"/>
    <x v="385"/>
    <x v="0"/>
    <x v="3"/>
    <x v="3"/>
    <x v="1"/>
    <s v="SUPER"/>
    <s v="CORDIALS"/>
    <s v="CREAM LIQUEUR"/>
    <x v="385"/>
    <s v="CORDIALS"/>
    <x v="14"/>
    <x v="1"/>
    <n v="38"/>
    <n v="75.989999999999995"/>
    <n v="-1"/>
    <n v="161.41999999999999"/>
    <n v="250.53"/>
    <n v="-0.55000000000000004"/>
    <n v="785.57"/>
    <n v="1038.01"/>
    <n v="-0.32"/>
    <n v="218988.87"/>
    <n v="288950.59999999998"/>
    <n v="218988.87"/>
    <n v="288950.59999999998"/>
    <m/>
    <n v="22444928.369999994"/>
    <n v="9.7567194864698979E-3"/>
    <x v="0"/>
    <n v="126094742.97999983"/>
    <n v="1.7367010299131529E-3"/>
    <x v="0"/>
    <n v="325145452.83999985"/>
    <n v="6.7351047996283E-4"/>
    <x v="1"/>
    <n v="6.7351047996283E-4"/>
    <x v="1"/>
    <x v="1"/>
    <x v="0"/>
    <m/>
  </r>
  <r>
    <s v="MS-68038"/>
    <x v="386"/>
    <x v="189"/>
    <s v="Bailment"/>
    <x v="0"/>
    <x v="0"/>
    <x v="386"/>
    <x v="0"/>
    <x v="3"/>
    <x v="3"/>
    <x v="1"/>
    <s v="SUPER"/>
    <s v="CORDIALS"/>
    <s v="CREAM LIQUEUR"/>
    <x v="386"/>
    <s v="CORDIALS"/>
    <x v="14"/>
    <x v="1"/>
    <n v="36"/>
    <n v="38.700000000000003"/>
    <n v="-7.0000000000000007E-2"/>
    <n v="103.08"/>
    <n v="108.13"/>
    <n v="-0.05"/>
    <n v="509.52"/>
    <n v="641.36"/>
    <n v="-0.26"/>
    <n v="122013.4"/>
    <n v="153236.47"/>
    <n v="122013.4"/>
    <n v="153236.47"/>
    <m/>
    <n v="22444928.369999994"/>
    <n v="5.4361233855877988E-3"/>
    <x v="0"/>
    <n v="126094742.97999983"/>
    <n v="9.6763272691989088E-4"/>
    <x v="0"/>
    <n v="325145452.83999985"/>
    <n v="3.7525790053118569E-4"/>
    <x v="1"/>
    <n v="3.7525790053118569E-4"/>
    <x v="1"/>
    <x v="1"/>
    <x v="0"/>
    <m/>
  </r>
  <r>
    <s v="MS-68039"/>
    <x v="387"/>
    <x v="25"/>
    <s v="Bailment"/>
    <x v="0"/>
    <x v="0"/>
    <x v="387"/>
    <x v="0"/>
    <x v="3"/>
    <x v="3"/>
    <x v="1"/>
    <s v="SUPER"/>
    <s v="CORDIALS"/>
    <s v="CREAM LIQUEUR"/>
    <x v="387"/>
    <s v="CORDIALS"/>
    <x v="14"/>
    <x v="1"/>
    <n v="3"/>
    <n v="3.2"/>
    <n v="0"/>
    <n v="19.21"/>
    <n v="19.21"/>
    <n v="0"/>
    <n v="105.63"/>
    <n v="160.03"/>
    <n v="-0.52"/>
    <n v="30317.759999999998"/>
    <n v="45928.32"/>
    <n v="30317.759999999998"/>
    <n v="45928.32"/>
    <m/>
    <n v="22444928.369999994"/>
    <n v="1.350762163292215E-3"/>
    <x v="0"/>
    <n v="126094742.97999983"/>
    <n v="2.4043635193267944E-4"/>
    <x v="0"/>
    <n v="325145452.83999985"/>
    <n v="9.3243684434728973E-5"/>
    <x v="1"/>
    <n v="9.3243684434728973E-5"/>
    <x v="1"/>
    <x v="1"/>
    <x v="0"/>
    <m/>
  </r>
  <r>
    <s v="MS-68058"/>
    <x v="388"/>
    <x v="307"/>
    <s v="Bailment"/>
    <x v="0"/>
    <x v="0"/>
    <x v="388"/>
    <x v="0"/>
    <x v="3"/>
    <x v="3"/>
    <x v="0"/>
    <s v="MID"/>
    <s v="CORDIALS"/>
    <s v="CREAM LIQUEUR"/>
    <x v="388"/>
    <s v="CORDIALS"/>
    <x v="10"/>
    <x v="0"/>
    <n v="101"/>
    <n v="88.33"/>
    <n v="0.12"/>
    <n v="308.64999999999998"/>
    <n v="357.54"/>
    <n v="-0.16"/>
    <n v="1219.1400000000001"/>
    <n v="1278.3800000000001"/>
    <n v="-0.05"/>
    <n v="112253.79"/>
    <n v="111217.61"/>
    <n v="112253.79"/>
    <n v="111217.61"/>
    <m/>
    <n v="22444928.369999994"/>
    <n v="5.0012986519502103E-3"/>
    <x v="0"/>
    <n v="75793138.070000067"/>
    <n v="1.4810547875234571E-3"/>
    <x v="0"/>
    <n v="325145452.83999985"/>
    <n v="3.4524176493785604E-4"/>
    <x v="1"/>
    <n v="3.4524176493785604E-4"/>
    <x v="1"/>
    <x v="1"/>
    <x v="0"/>
    <m/>
  </r>
  <r>
    <s v="MS-68126"/>
    <x v="389"/>
    <x v="308"/>
    <s v="Bailment"/>
    <x v="0"/>
    <x v="0"/>
    <x v="389"/>
    <x v="0"/>
    <x v="3"/>
    <x v="3"/>
    <x v="0"/>
    <s v="MID"/>
    <s v="CORDIALS"/>
    <s v="CREAM LIQUEUR"/>
    <x v="389"/>
    <s v="CORDIALS"/>
    <x v="4"/>
    <x v="1"/>
    <n v="37"/>
    <n v="91.92"/>
    <n v="-1.48"/>
    <n v="175"/>
    <n v="210.25"/>
    <n v="-0.2"/>
    <n v="913.17"/>
    <n v="1147.58"/>
    <n v="-0.26"/>
    <n v="134925.07999999999"/>
    <n v="168831.31"/>
    <n v="144422.26"/>
    <n v="179843.61"/>
    <m/>
    <n v="22444928.369999994"/>
    <n v="6.0113838536611924E-3"/>
    <x v="0"/>
    <n v="75793138.070000067"/>
    <n v="1.7801754015698307E-3"/>
    <x v="0"/>
    <n v="325145452.83999985"/>
    <n v="4.14968374373653E-4"/>
    <x v="1"/>
    <n v="4.4417739426627769E-4"/>
    <x v="1"/>
    <x v="1"/>
    <x v="0"/>
    <m/>
  </r>
  <r>
    <s v="MS-68128"/>
    <x v="390"/>
    <x v="216"/>
    <s v="Bailment"/>
    <x v="0"/>
    <x v="0"/>
    <x v="390"/>
    <x v="0"/>
    <x v="3"/>
    <x v="3"/>
    <x v="0"/>
    <s v="MID"/>
    <s v="CORDIALS"/>
    <s v="CREAM LIQUEUR"/>
    <x v="390"/>
    <s v="CORDIALS"/>
    <x v="4"/>
    <x v="1"/>
    <n v="37"/>
    <n v="59.7"/>
    <n v="-0.6"/>
    <n v="195.83"/>
    <n v="178.72"/>
    <n v="0.09"/>
    <n v="956.94"/>
    <n v="1102.5999999999999"/>
    <n v="-0.15"/>
    <n v="116796.8"/>
    <n v="135276.54999999999"/>
    <n v="125974.52"/>
    <n v="143708.82"/>
    <m/>
    <n v="22444928.369999994"/>
    <n v="5.2037056244791232E-3"/>
    <x v="0"/>
    <n v="75793138.070000067"/>
    <n v="1.5409943825274827E-3"/>
    <x v="0"/>
    <n v="325145452.83999985"/>
    <n v="3.5921400400907433E-4"/>
    <x v="1"/>
    <n v="3.874405097769906E-4"/>
    <x v="1"/>
    <x v="1"/>
    <x v="0"/>
    <m/>
  </r>
  <r>
    <s v="MS-68306"/>
    <x v="391"/>
    <x v="309"/>
    <s v="Bailment"/>
    <x v="0"/>
    <x v="0"/>
    <x v="391"/>
    <x v="0"/>
    <x v="3"/>
    <x v="3"/>
    <x v="0"/>
    <s v="PREMIUM"/>
    <s v="CORDIALS"/>
    <s v="CREAM LIQUEUR"/>
    <x v="391"/>
    <s v="CORDIALS"/>
    <x v="14"/>
    <x v="1"/>
    <n v="17"/>
    <n v="38"/>
    <n v="-1.22"/>
    <n v="66.58"/>
    <n v="68.75"/>
    <n v="-0.03"/>
    <n v="302.75"/>
    <n v="392.5"/>
    <n v="-0.3"/>
    <n v="37710.959999999999"/>
    <n v="47865.04"/>
    <n v="37710.959999999999"/>
    <n v="47865.04"/>
    <m/>
    <n v="22444928.369999994"/>
    <n v="1.6801550612388972E-3"/>
    <x v="0"/>
    <n v="75793138.070000067"/>
    <n v="4.9755111030198255E-4"/>
    <x v="0"/>
    <n v="325145452.83999985"/>
    <n v="1.1598181574003776E-4"/>
    <x v="1"/>
    <n v="1.1598181574003776E-4"/>
    <x v="1"/>
    <x v="1"/>
    <x v="0"/>
    <m/>
  </r>
  <r>
    <s v="MS-68307"/>
    <x v="392"/>
    <x v="310"/>
    <s v="Bailment"/>
    <x v="0"/>
    <x v="0"/>
    <x v="392"/>
    <x v="0"/>
    <x v="3"/>
    <x v="3"/>
    <x v="0"/>
    <s v="PREMIUM"/>
    <s v="CORDIALS"/>
    <s v="CREAM LIQUEUR"/>
    <x v="392"/>
    <s v="CORDIALS"/>
    <x v="14"/>
    <x v="1"/>
    <n v="23"/>
    <n v="22.67"/>
    <n v="0.02"/>
    <n v="88.66"/>
    <n v="43.11"/>
    <n v="0.51"/>
    <n v="297.41000000000003"/>
    <n v="220.64"/>
    <n v="0.26"/>
    <n v="35456.620000000003"/>
    <n v="24746.58"/>
    <n v="35456.620000000003"/>
    <n v="24746.58"/>
    <m/>
    <n v="22444928.369999994"/>
    <n v="1.5797163357131271E-3"/>
    <x v="0"/>
    <n v="75793138.070000067"/>
    <n v="4.678077844890579E-4"/>
    <x v="0"/>
    <n v="325145452.83999985"/>
    <n v="1.0904848796224063E-4"/>
    <x v="1"/>
    <n v="1.0904848796224063E-4"/>
    <x v="1"/>
    <x v="1"/>
    <x v="0"/>
    <m/>
  </r>
  <r>
    <s v="MS-68846"/>
    <x v="393"/>
    <x v="311"/>
    <s v="Bailment"/>
    <x v="0"/>
    <x v="0"/>
    <x v="393"/>
    <x v="0"/>
    <x v="3"/>
    <x v="3"/>
    <x v="0"/>
    <s v="MID"/>
    <s v="CORDIALS"/>
    <s v="CREAM LIQUEUR"/>
    <x v="393"/>
    <s v="CORDIALS"/>
    <x v="10"/>
    <x v="0"/>
    <n v="52"/>
    <n v="28.92"/>
    <n v="0.44"/>
    <n v="102"/>
    <n v="134.91999999999999"/>
    <n v="-0.32"/>
    <n v="548.91999999999996"/>
    <n v="682.67"/>
    <n v="-0.24"/>
    <n v="79594.81"/>
    <n v="99282.31"/>
    <n v="86092.09"/>
    <n v="106595.59"/>
    <m/>
    <n v="22444928.369999994"/>
    <n v="3.5462269555017528E-3"/>
    <x v="0"/>
    <n v="75793138.070000067"/>
    <n v="1.0501585239350933E-3"/>
    <x v="0"/>
    <n v="325145452.83999985"/>
    <n v="2.4479754923458099E-4"/>
    <x v="1"/>
    <n v="2.6478023680793984E-4"/>
    <x v="1"/>
    <x v="1"/>
    <x v="0"/>
    <m/>
  </r>
  <r>
    <s v="MS-68848"/>
    <x v="394"/>
    <x v="237"/>
    <s v="Bailment"/>
    <x v="0"/>
    <x v="0"/>
    <x v="394"/>
    <x v="0"/>
    <x v="3"/>
    <x v="3"/>
    <x v="0"/>
    <s v="MID"/>
    <s v="CORDIALS"/>
    <s v="CREAM LIQUEUR"/>
    <x v="394"/>
    <s v="CORDIALS"/>
    <x v="10"/>
    <x v="0"/>
    <n v="18"/>
    <n v="21.2"/>
    <n v="-0.21"/>
    <n v="69.23"/>
    <n v="58.54"/>
    <n v="0.15"/>
    <n v="356.85"/>
    <n v="362.48"/>
    <n v="-0.02"/>
    <n v="41507.96"/>
    <n v="43960.12"/>
    <n v="45456.86"/>
    <n v="47215.68"/>
    <m/>
    <n v="22444928.369999994"/>
    <n v="1.8493246810927565E-3"/>
    <x v="0"/>
    <n v="75793138.070000067"/>
    <n v="5.4764799369653495E-4"/>
    <x v="0"/>
    <n v="325145452.83999985"/>
    <n v="1.2765966627380627E-4"/>
    <x v="1"/>
    <n v="1.3980469233985804E-4"/>
    <x v="1"/>
    <x v="1"/>
    <x v="0"/>
    <m/>
  </r>
  <r>
    <s v="MS-69939"/>
    <x v="395"/>
    <x v="312"/>
    <s v="Bailment"/>
    <x v="0"/>
    <x v="0"/>
    <x v="395"/>
    <x v="0"/>
    <x v="3"/>
    <x v="3"/>
    <x v="5"/>
    <s v="SUPER"/>
    <s v="CORDIALS"/>
    <s v="SCHNAPPS"/>
    <x v="395"/>
    <s v="CORDIALS"/>
    <x v="14"/>
    <x v="1"/>
    <n v="6"/>
    <m/>
    <n v="1"/>
    <n v="29"/>
    <m/>
    <n v="1"/>
    <n v="93"/>
    <m/>
    <n v="1"/>
    <n v="22364.639999999999"/>
    <m/>
    <n v="22364.639999999999"/>
    <m/>
    <m/>
    <n v="22444928.369999994"/>
    <n v="9.9642287252262713E-4"/>
    <x v="0"/>
    <n v="3676796.11"/>
    <n v="6.0826435110648549E-3"/>
    <x v="0"/>
    <n v="325145452.83999985"/>
    <n v="6.8783493063350235E-5"/>
    <x v="1"/>
    <n v="6.8783493063350235E-5"/>
    <x v="1"/>
    <x v="4"/>
    <x v="0"/>
    <m/>
  </r>
  <r>
    <s v="MS-69946"/>
    <x v="396"/>
    <x v="313"/>
    <s v="Bailment"/>
    <x v="0"/>
    <x v="0"/>
    <x v="396"/>
    <x v="0"/>
    <x v="3"/>
    <x v="3"/>
    <x v="1"/>
    <s v="SUPER"/>
    <s v="CORDIALS"/>
    <s v="SCHNAPPS"/>
    <x v="396"/>
    <s v="CORDIALS"/>
    <x v="14"/>
    <x v="1"/>
    <n v="81"/>
    <n v="81"/>
    <n v="0"/>
    <n v="249.08"/>
    <n v="222.17"/>
    <n v="0.11"/>
    <n v="946.08"/>
    <n v="945.92"/>
    <n v="0"/>
    <n v="211846.98"/>
    <n v="211324.62"/>
    <n v="211846.98"/>
    <n v="211324.62"/>
    <m/>
    <n v="22444928.369999994"/>
    <n v="9.438523327307909E-3"/>
    <x v="0"/>
    <n v="126094742.97999983"/>
    <n v="1.6800619517786046E-3"/>
    <x v="0"/>
    <n v="325145452.83999985"/>
    <n v="6.515452642797602E-4"/>
    <x v="1"/>
    <n v="6.515452642797602E-4"/>
    <x v="1"/>
    <x v="1"/>
    <x v="0"/>
    <m/>
  </r>
  <r>
    <s v="MS-71529"/>
    <x v="397"/>
    <x v="314"/>
    <s v="Bailment"/>
    <x v="0"/>
    <x v="0"/>
    <x v="397"/>
    <x v="0"/>
    <x v="3"/>
    <x v="3"/>
    <x v="0"/>
    <s v="VALUE"/>
    <s v="CORDIALS"/>
    <s v="LIQUEURS &amp; SPECIALITIES"/>
    <x v="397"/>
    <s v="CORDIALS"/>
    <x v="31"/>
    <x v="6"/>
    <n v="7"/>
    <n v="11"/>
    <n v="-0.56999999999999995"/>
    <n v="25"/>
    <n v="30.5"/>
    <n v="-0.22"/>
    <n v="122.5"/>
    <n v="95"/>
    <n v="0.22"/>
    <n v="25930.799999999999"/>
    <n v="19070.759999999998"/>
    <n v="25930.799999999999"/>
    <n v="19070.759999999998"/>
    <m/>
    <n v="22444928.369999994"/>
    <n v="1.1553077636308807E-3"/>
    <x v="0"/>
    <n v="75793138.070000067"/>
    <n v="3.4212595836909614E-4"/>
    <x v="0"/>
    <n v="325145452.83999985"/>
    <n v="7.9751384414286213E-5"/>
    <x v="1"/>
    <n v="7.9751384414286213E-5"/>
    <x v="1"/>
    <x v="1"/>
    <x v="0"/>
    <m/>
  </r>
  <r>
    <s v="MS-71826"/>
    <x v="398"/>
    <x v="315"/>
    <s v="Bailment"/>
    <x v="0"/>
    <x v="0"/>
    <x v="398"/>
    <x v="0"/>
    <x v="3"/>
    <x v="3"/>
    <x v="3"/>
    <s v="VALUE"/>
    <s v="CORDIALS"/>
    <s v="LIQUEURS &amp; SPECIALITIES"/>
    <x v="398"/>
    <s v="CORDIALS"/>
    <x v="4"/>
    <x v="1"/>
    <n v="61"/>
    <n v="57.17"/>
    <n v="0.06"/>
    <n v="176.33"/>
    <n v="229.42"/>
    <n v="-0.3"/>
    <n v="714.67"/>
    <n v="869.25"/>
    <n v="-0.22"/>
    <n v="52742.400000000001"/>
    <n v="64082.57"/>
    <n v="52742.400000000001"/>
    <n v="64082.57"/>
    <m/>
    <n v="22444928.369999994"/>
    <n v="2.3498582455043948E-3"/>
    <x v="0"/>
    <n v="34230392.709999993"/>
    <n v="1.5408061615545519E-3"/>
    <x v="0"/>
    <n v="325145452.83999985"/>
    <n v="1.6221171029555777E-4"/>
    <x v="1"/>
    <n v="1.6221171029555777E-4"/>
    <x v="1"/>
    <x v="1"/>
    <x v="0"/>
    <m/>
  </r>
  <r>
    <s v="MS-71827"/>
    <x v="399"/>
    <x v="316"/>
    <s v="Bailment"/>
    <x v="0"/>
    <x v="0"/>
    <x v="399"/>
    <x v="0"/>
    <x v="3"/>
    <x v="3"/>
    <x v="3"/>
    <s v="VALUE"/>
    <s v="CORDIALS"/>
    <s v="LIQUEURS &amp; SPECIALITIES"/>
    <x v="399"/>
    <s v="CORDIALS"/>
    <x v="4"/>
    <x v="1"/>
    <n v="33"/>
    <n v="59.99"/>
    <n v="-0.79"/>
    <n v="155.97999999999999"/>
    <n v="206.64"/>
    <n v="-0.32"/>
    <n v="744.9"/>
    <n v="949.68"/>
    <n v="-0.27"/>
    <n v="46398.6"/>
    <n v="59011.6"/>
    <n v="46398.6"/>
    <n v="59011.6"/>
    <m/>
    <n v="22444928.369999994"/>
    <n v="2.0672197850279891E-3"/>
    <x v="0"/>
    <n v="34230392.709999993"/>
    <n v="1.3554796286764544E-3"/>
    <x v="0"/>
    <n v="325145452.83999985"/>
    <n v="1.4270105761814909E-4"/>
    <x v="1"/>
    <n v="1.4270105761814909E-4"/>
    <x v="1"/>
    <x v="1"/>
    <x v="0"/>
    <m/>
  </r>
  <r>
    <s v="MS-73054"/>
    <x v="400"/>
    <x v="317"/>
    <s v="Bailment"/>
    <x v="0"/>
    <x v="0"/>
    <x v="400"/>
    <x v="0"/>
    <x v="0"/>
    <x v="3"/>
    <x v="1"/>
    <s v="PREMIUM"/>
    <s v="CORDIALS"/>
    <s v="LIQUEURS &amp; SPECIALITIES"/>
    <x v="400"/>
    <s v="CORDIALS"/>
    <x v="5"/>
    <x v="2"/>
    <n v="14"/>
    <n v="11.67"/>
    <n v="0.17"/>
    <n v="28.01"/>
    <n v="40.65"/>
    <n v="-0.45"/>
    <n v="177.37"/>
    <n v="249.52"/>
    <n v="-0.41"/>
    <n v="35591.4"/>
    <n v="50730.34"/>
    <n v="37173.120000000003"/>
    <n v="52279.78"/>
    <m/>
    <n v="22444928.369999994"/>
    <n v="1.585721255745759E-3"/>
    <x v="0"/>
    <n v="126094742.97999983"/>
    <n v="2.8225918986682288E-4"/>
    <x v="0"/>
    <n v="325145452.83999985"/>
    <n v="1.0946301013630998E-4"/>
    <x v="1"/>
    <n v="1.1432766374343991E-4"/>
    <x v="1"/>
    <x v="1"/>
    <x v="0"/>
    <m/>
  </r>
  <r>
    <s v="MS-73136"/>
    <x v="401"/>
    <x v="307"/>
    <s v="Bailment"/>
    <x v="0"/>
    <x v="0"/>
    <x v="401"/>
    <x v="0"/>
    <x v="3"/>
    <x v="3"/>
    <x v="0"/>
    <s v="VALUE"/>
    <s v="CORDIALS"/>
    <s v="COFFEE LIQUEUR"/>
    <x v="401"/>
    <s v="CORDIALS"/>
    <x v="6"/>
    <x v="3"/>
    <n v="9"/>
    <n v="26"/>
    <n v="-1.89"/>
    <n v="55"/>
    <n v="49.08"/>
    <n v="0.11"/>
    <n v="197.92"/>
    <n v="213.17"/>
    <n v="-0.08"/>
    <n v="17423.39"/>
    <n v="17969.240000000002"/>
    <n v="18263.75"/>
    <n v="18844.04"/>
    <m/>
    <n v="22444928.369999994"/>
    <n v="7.7627291621425675E-4"/>
    <x v="0"/>
    <n v="75793138.070000067"/>
    <n v="2.298808367573899E-4"/>
    <x v="0"/>
    <n v="325145452.83999985"/>
    <n v="5.3586448304334239E-5"/>
    <x v="0"/>
    <n v="5.6171014665819023E-5"/>
    <x v="0"/>
    <x v="0"/>
    <x v="0"/>
    <m/>
  </r>
  <r>
    <s v="MS-73456"/>
    <x v="402"/>
    <x v="318"/>
    <s v="Bailment"/>
    <x v="0"/>
    <x v="0"/>
    <x v="402"/>
    <x v="0"/>
    <x v="3"/>
    <x v="3"/>
    <x v="0"/>
    <s v="MID"/>
    <s v="CORDIALS"/>
    <s v="LIQUEURS &amp; SPECIALITIES"/>
    <x v="402"/>
    <s v="CORDIALS"/>
    <x v="11"/>
    <x v="1"/>
    <n v="37"/>
    <n v="13"/>
    <n v="0.65"/>
    <n v="117.92"/>
    <n v="84"/>
    <n v="0.28999999999999998"/>
    <n v="485.42"/>
    <n v="479.08"/>
    <n v="0.01"/>
    <n v="53706.5"/>
    <n v="52076.55"/>
    <n v="53706.5"/>
    <n v="52076.55"/>
    <m/>
    <n v="22444928.369999994"/>
    <n v="2.3928122698660239E-3"/>
    <x v="0"/>
    <n v="75793138.070000067"/>
    <n v="7.085931704054585E-4"/>
    <x v="0"/>
    <n v="325145452.83999985"/>
    <n v="1.6517684479637584E-4"/>
    <x v="1"/>
    <n v="1.6517684479637584E-4"/>
    <x v="1"/>
    <x v="1"/>
    <x v="0"/>
    <m/>
  </r>
  <r>
    <s v="MS-73496"/>
    <x v="403"/>
    <x v="319"/>
    <s v="Bailment"/>
    <x v="0"/>
    <x v="0"/>
    <x v="403"/>
    <x v="0"/>
    <x v="3"/>
    <x v="3"/>
    <x v="3"/>
    <s v="MID"/>
    <s v="CORDIALS"/>
    <s v="LIQUEURS &amp; SPECIALITIES"/>
    <x v="403"/>
    <s v="CORDIALS"/>
    <x v="11"/>
    <x v="1"/>
    <n v="16"/>
    <n v="33"/>
    <n v="-1.06"/>
    <n v="57.33"/>
    <n v="69.42"/>
    <n v="-0.21"/>
    <n v="212.83"/>
    <n v="237.67"/>
    <n v="-0.12"/>
    <n v="23547.88"/>
    <n v="25919.19"/>
    <n v="23547.88"/>
    <n v="25919.19"/>
    <m/>
    <n v="22444928.369999994"/>
    <n v="1.0491403497403992E-3"/>
    <x v="0"/>
    <n v="34230392.709999993"/>
    <n v="6.8792316230484774E-4"/>
    <x v="0"/>
    <n v="325145452.83999985"/>
    <n v="7.2422602851492527E-5"/>
    <x v="1"/>
    <n v="7.2422602851492527E-5"/>
    <x v="1"/>
    <x v="1"/>
    <x v="0"/>
    <m/>
  </r>
  <r>
    <s v="MS-73526"/>
    <x v="404"/>
    <x v="320"/>
    <s v="Bailment"/>
    <x v="0"/>
    <x v="0"/>
    <x v="404"/>
    <x v="0"/>
    <x v="3"/>
    <x v="3"/>
    <x v="0"/>
    <s v="MID"/>
    <s v="CORDIALS"/>
    <s v="LIQUEURS &amp; SPECIALITIES"/>
    <x v="404"/>
    <s v="CORDIALS"/>
    <x v="11"/>
    <x v="1"/>
    <n v="40"/>
    <n v="54"/>
    <n v="-0.36"/>
    <n v="121.83"/>
    <n v="146.08000000000001"/>
    <n v="-0.2"/>
    <n v="535.83000000000004"/>
    <n v="758.08"/>
    <n v="-0.41"/>
    <n v="59284.6"/>
    <n v="82384.820000000007"/>
    <n v="59284.6"/>
    <n v="82384.820000000007"/>
    <m/>
    <n v="22444928.369999994"/>
    <n v="2.6413361193542545E-3"/>
    <x v="0"/>
    <n v="75793138.070000067"/>
    <n v="7.8218954261066059E-4"/>
    <x v="0"/>
    <n v="325145452.83999985"/>
    <n v="1.8233255142329556E-4"/>
    <x v="1"/>
    <n v="1.8233255142329556E-4"/>
    <x v="1"/>
    <x v="1"/>
    <x v="0"/>
    <m/>
  </r>
  <r>
    <s v="MS-73986"/>
    <x v="405"/>
    <x v="321"/>
    <s v="Bailment"/>
    <x v="0"/>
    <x v="0"/>
    <x v="405"/>
    <x v="0"/>
    <x v="3"/>
    <x v="3"/>
    <x v="0"/>
    <s v="MID"/>
    <s v="CORDIALS"/>
    <s v="LIQUEURS &amp; SPECIALITIES"/>
    <x v="405"/>
    <s v="CORDIALS"/>
    <x v="24"/>
    <x v="3"/>
    <n v="115"/>
    <n v="184"/>
    <n v="-0.6"/>
    <n v="298.08"/>
    <n v="376"/>
    <n v="-0.26"/>
    <n v="1213"/>
    <n v="1454"/>
    <n v="-0.2"/>
    <n v="152769.56"/>
    <n v="177240"/>
    <n v="156622.56"/>
    <n v="182232"/>
    <m/>
    <n v="22444928.369999994"/>
    <n v="6.8064178010116784E-3"/>
    <x v="0"/>
    <n v="75793138.070000067"/>
    <n v="2.015612018318954E-3"/>
    <x v="0"/>
    <n v="325145452.83999985"/>
    <n v="4.6984990460615804E-4"/>
    <x v="1"/>
    <n v="4.8169998575090656E-4"/>
    <x v="1"/>
    <x v="1"/>
    <x v="0"/>
    <m/>
  </r>
  <r>
    <s v="MS-73988"/>
    <x v="406"/>
    <x v="322"/>
    <s v="Bailment"/>
    <x v="0"/>
    <x v="0"/>
    <x v="406"/>
    <x v="0"/>
    <x v="3"/>
    <x v="3"/>
    <x v="0"/>
    <s v="MID"/>
    <s v="CORDIALS"/>
    <s v="LIQUEURS &amp; SPECIALITIES"/>
    <x v="406"/>
    <s v="CORDIALS"/>
    <x v="24"/>
    <x v="3"/>
    <n v="81"/>
    <n v="77.2"/>
    <n v="0.04"/>
    <n v="283.52"/>
    <n v="285.66000000000003"/>
    <n v="-0.01"/>
    <n v="1127.67"/>
    <n v="1225.07"/>
    <n v="-0.09"/>
    <n v="71327.7"/>
    <n v="73363.53"/>
    <n v="71327.7"/>
    <n v="73363.53"/>
    <m/>
    <n v="22444928.369999994"/>
    <n v="3.1778983128917873E-3"/>
    <x v="0"/>
    <n v="75793138.070000067"/>
    <n v="9.410838740325551E-4"/>
    <x v="0"/>
    <n v="325145452.83999985"/>
    <n v="2.1937166697853067E-4"/>
    <x v="1"/>
    <n v="2.1937166697853067E-4"/>
    <x v="1"/>
    <x v="1"/>
    <x v="0"/>
    <m/>
  </r>
  <r>
    <s v="MS-74106"/>
    <x v="407"/>
    <x v="323"/>
    <s v="Bailment"/>
    <x v="0"/>
    <x v="0"/>
    <x v="407"/>
    <x v="0"/>
    <x v="3"/>
    <x v="3"/>
    <x v="0"/>
    <s v="MID"/>
    <s v="CORDIALS"/>
    <s v="LIQUEURS &amp; SPECIALITIES"/>
    <x v="407"/>
    <s v="CORDIALS"/>
    <x v="6"/>
    <x v="3"/>
    <n v="11"/>
    <n v="3"/>
    <n v="0.73"/>
    <n v="29.08"/>
    <n v="31"/>
    <n v="-7.0000000000000007E-2"/>
    <n v="106.08"/>
    <n v="155"/>
    <n v="-0.46"/>
    <n v="12480.1"/>
    <n v="18178.2"/>
    <n v="12717.27"/>
    <n v="18576"/>
    <m/>
    <n v="22444928.369999994"/>
    <n v="5.5603207077644171E-4"/>
    <x v="0"/>
    <n v="75793138.070000067"/>
    <n v="1.646600248755209E-4"/>
    <x v="0"/>
    <n v="325145452.83999985"/>
    <n v="3.8383129430203983E-5"/>
    <x v="0"/>
    <n v="3.9112556823170506E-5"/>
    <x v="0"/>
    <x v="0"/>
    <x v="0"/>
    <m/>
  </r>
  <r>
    <s v="MS-74486"/>
    <x v="408"/>
    <x v="317"/>
    <s v="Bailment"/>
    <x v="0"/>
    <x v="0"/>
    <x v="408"/>
    <x v="0"/>
    <x v="3"/>
    <x v="3"/>
    <x v="0"/>
    <s v="PREMIUM"/>
    <s v="CORDIALS"/>
    <s v="LIQUEURS &amp; SPECIALITIES"/>
    <x v="408"/>
    <s v="CORDIALS"/>
    <x v="6"/>
    <x v="3"/>
    <n v="8"/>
    <n v="13"/>
    <n v="-0.57999999999999996"/>
    <n v="43.5"/>
    <n v="49"/>
    <n v="-0.13"/>
    <n v="236"/>
    <n v="273.92"/>
    <n v="-0.16"/>
    <n v="37665.599999999999"/>
    <n v="41427.72"/>
    <n v="37665.599999999999"/>
    <n v="41427.72"/>
    <m/>
    <n v="22444928.369999994"/>
    <n v="1.6781341147135954E-3"/>
    <x v="0"/>
    <n v="75793138.070000067"/>
    <n v="4.9695263923778005E-4"/>
    <x v="0"/>
    <n v="325145452.83999985"/>
    <n v="1.1584230894514396E-4"/>
    <x v="1"/>
    <n v="1.1584230894514396E-4"/>
    <x v="1"/>
    <x v="1"/>
    <x v="0"/>
    <m/>
  </r>
  <r>
    <s v="MS-75213"/>
    <x v="409"/>
    <x v="139"/>
    <s v="Bailment"/>
    <x v="0"/>
    <x v="0"/>
    <x v="409"/>
    <x v="0"/>
    <x v="3"/>
    <x v="3"/>
    <x v="1"/>
    <s v="PREMIUM"/>
    <s v="VODKA"/>
    <s v="FLAVORED"/>
    <x v="409"/>
    <s v="CORDIALS"/>
    <x v="29"/>
    <x v="3"/>
    <n v="6"/>
    <n v="2"/>
    <n v="0.64"/>
    <n v="11.96"/>
    <n v="13"/>
    <n v="-0.09"/>
    <n v="64.959999999999994"/>
    <n v="84"/>
    <n v="-0.28999999999999998"/>
    <n v="10571.88"/>
    <n v="13797.12"/>
    <n v="11411.88"/>
    <n v="14757.12"/>
    <m/>
    <n v="22444928.369999994"/>
    <n v="4.7101420087980445E-4"/>
    <x v="0"/>
    <n v="126094742.97999983"/>
    <n v="8.3840767268757816E-5"/>
    <x v="0"/>
    <n v="325145452.83999985"/>
    <n v="3.2514309850128195E-5"/>
    <x v="0"/>
    <n v="3.5097769014828101E-5"/>
    <x v="0"/>
    <x v="0"/>
    <x v="1"/>
    <m/>
  </r>
  <r>
    <s v="MS-76227"/>
    <x v="410"/>
    <x v="324"/>
    <s v="Bailment"/>
    <x v="0"/>
    <x v="0"/>
    <x v="410"/>
    <x v="0"/>
    <x v="3"/>
    <x v="3"/>
    <x v="3"/>
    <s v="VALUE"/>
    <s v="CORDIALS"/>
    <s v="LIQUEURS &amp; SPECIALITIES"/>
    <x v="410"/>
    <s v="CORDIALS"/>
    <x v="24"/>
    <x v="3"/>
    <n v="691"/>
    <n v="829.31"/>
    <n v="-0.2"/>
    <n v="2775.71"/>
    <n v="3213.91"/>
    <n v="-0.16"/>
    <n v="10571.59"/>
    <n v="11812.44"/>
    <n v="-0.12"/>
    <n v="665077.53"/>
    <n v="730264.81"/>
    <n v="665077.53"/>
    <n v="730264.81"/>
    <m/>
    <n v="22444928.369999994"/>
    <n v="2.9631528291662809E-2"/>
    <x v="0"/>
    <n v="34230392.709999993"/>
    <n v="1.9429444927335168E-2"/>
    <x v="0"/>
    <n v="325145452.83999985"/>
    <n v="2.0454769525172375E-3"/>
    <x v="1"/>
    <n v="2.0454769525172375E-3"/>
    <x v="1"/>
    <x v="1"/>
    <x v="0"/>
    <m/>
  </r>
  <r>
    <s v="MS-76467"/>
    <x v="411"/>
    <x v="26"/>
    <s v="Bailment"/>
    <x v="0"/>
    <x v="0"/>
    <x v="411"/>
    <x v="0"/>
    <x v="3"/>
    <x v="3"/>
    <x v="3"/>
    <s v="VALUE"/>
    <s v="CORDIALS"/>
    <s v="LIQUEURS &amp; SPECIALITIES"/>
    <x v="411"/>
    <s v="CORDIALS"/>
    <x v="24"/>
    <x v="1"/>
    <n v="198"/>
    <n v="266.87"/>
    <n v="-0.35"/>
    <n v="630.62"/>
    <n v="737.52"/>
    <n v="-0.17"/>
    <n v="2415.7399999999998"/>
    <n v="2768.85"/>
    <n v="-0.15"/>
    <n v="119369.07"/>
    <n v="135618.32999999999"/>
    <n v="119369.07"/>
    <n v="135618.32999999999"/>
    <m/>
    <n v="22444928.369999994"/>
    <n v="5.318309242614885E-3"/>
    <x v="0"/>
    <n v="34230392.709999993"/>
    <n v="3.4872246722757517E-3"/>
    <x v="0"/>
    <n v="325145452.83999985"/>
    <n v="3.6712514032524415E-4"/>
    <x v="1"/>
    <n v="3.6712514032524415E-4"/>
    <x v="1"/>
    <x v="1"/>
    <x v="0"/>
    <m/>
  </r>
  <r>
    <s v="MS-76477"/>
    <x v="412"/>
    <x v="325"/>
    <s v="Bailment"/>
    <x v="0"/>
    <x v="0"/>
    <x v="412"/>
    <x v="0"/>
    <x v="3"/>
    <x v="3"/>
    <x v="3"/>
    <s v="VALUE"/>
    <s v="CORDIALS"/>
    <s v="LIQUEURS &amp; SPECIALITIES"/>
    <x v="412"/>
    <s v="CORDIALS"/>
    <x v="24"/>
    <x v="1"/>
    <n v="101"/>
    <n v="129.33000000000001"/>
    <n v="-0.28000000000000003"/>
    <n v="300.74"/>
    <n v="534.97"/>
    <n v="-0.78"/>
    <n v="1213.55"/>
    <n v="1491.68"/>
    <n v="-0.23"/>
    <n v="52648.86"/>
    <n v="64713.32"/>
    <n v="52648.86"/>
    <n v="64713.32"/>
    <m/>
    <n v="22444928.369999994"/>
    <n v="2.3456907115983823E-3"/>
    <x v="0"/>
    <n v="34230392.709999993"/>
    <n v="1.5380735022832289E-3"/>
    <x v="0"/>
    <n v="325145452.83999985"/>
    <n v="1.6192402366428869E-4"/>
    <x v="1"/>
    <n v="1.6192402366428869E-4"/>
    <x v="1"/>
    <x v="1"/>
    <x v="0"/>
    <m/>
  </r>
  <r>
    <s v="MS-76485"/>
    <x v="413"/>
    <x v="326"/>
    <s v="Bailment"/>
    <x v="0"/>
    <x v="0"/>
    <x v="413"/>
    <x v="0"/>
    <x v="3"/>
    <x v="3"/>
    <x v="3"/>
    <s v="VALUE"/>
    <s v="CORDIALS"/>
    <s v="LIQUEURS &amp; SPECIALITIES"/>
    <x v="413"/>
    <s v="CORDIALS"/>
    <x v="25"/>
    <x v="0"/>
    <n v="125"/>
    <n v="88.22"/>
    <n v="0.3"/>
    <n v="515.98"/>
    <n v="545.54"/>
    <n v="-0.06"/>
    <n v="1812.27"/>
    <n v="2042.82"/>
    <n v="-0.13"/>
    <n v="134402.64000000001"/>
    <n v="147961.24"/>
    <n v="134402.64000000001"/>
    <n v="147961.24"/>
    <m/>
    <n v="22444928.369999994"/>
    <n v="5.9881073258243617E-3"/>
    <x v="0"/>
    <n v="34230392.709999993"/>
    <n v="3.9264124469345022E-3"/>
    <x v="0"/>
    <n v="325145452.83999985"/>
    <n v="4.1336158579507472E-4"/>
    <x v="1"/>
    <n v="4.1336158579507472E-4"/>
    <x v="1"/>
    <x v="1"/>
    <x v="0"/>
    <m/>
  </r>
  <r>
    <s v="MS-77264"/>
    <x v="414"/>
    <x v="327"/>
    <s v="Bailment"/>
    <x v="0"/>
    <x v="0"/>
    <x v="414"/>
    <x v="0"/>
    <x v="3"/>
    <x v="3"/>
    <x v="1"/>
    <s v="VALUE"/>
    <s v="CORDIALS"/>
    <s v="LIQUEURS &amp; SPECIALITIES"/>
    <x v="414"/>
    <s v="CORDIALS"/>
    <x v="31"/>
    <x v="6"/>
    <n v="9"/>
    <n v="9.5"/>
    <n v="-0.06"/>
    <n v="29.5"/>
    <n v="26"/>
    <n v="0.12"/>
    <n v="126"/>
    <n v="117.5"/>
    <n v="7.0000000000000007E-2"/>
    <n v="26671.68"/>
    <n v="23482.44"/>
    <n v="26671.68"/>
    <n v="23482.44"/>
    <m/>
    <n v="22444928.369999994"/>
    <n v="1.1883165568774773E-3"/>
    <x v="0"/>
    <n v="126094742.97999983"/>
    <n v="2.1152095138677159E-4"/>
    <x v="0"/>
    <n v="325145452.83999985"/>
    <n v="8.2029995397551545E-5"/>
    <x v="1"/>
    <n v="8.2029995397551545E-5"/>
    <x v="1"/>
    <x v="1"/>
    <x v="0"/>
    <m/>
  </r>
  <r>
    <s v="MS-77482"/>
    <x v="415"/>
    <x v="23"/>
    <s v="Bailment"/>
    <x v="0"/>
    <x v="0"/>
    <x v="415"/>
    <x v="0"/>
    <x v="3"/>
    <x v="3"/>
    <x v="3"/>
    <s v="MID"/>
    <s v="CORDIALS"/>
    <s v="LIQUEURS &amp; SPECIALITIES"/>
    <x v="415"/>
    <s v="CORDIALS"/>
    <x v="25"/>
    <x v="0"/>
    <n v="46"/>
    <n v="45"/>
    <n v="0.02"/>
    <n v="108"/>
    <n v="105"/>
    <n v="0.03"/>
    <n v="354"/>
    <n v="396.42"/>
    <n v="-0.12"/>
    <n v="68830.320000000007"/>
    <n v="75808.05"/>
    <n v="73278"/>
    <n v="80463.45"/>
    <m/>
    <n v="22444928.369999994"/>
    <n v="3.0666313059835365E-3"/>
    <x v="0"/>
    <n v="34230392.709999993"/>
    <n v="2.0107955109697605E-3"/>
    <x v="0"/>
    <n v="325145452.83999985"/>
    <n v="2.116908583490804E-4"/>
    <x v="1"/>
    <n v="2.2536990556057144E-4"/>
    <x v="1"/>
    <x v="1"/>
    <x v="0"/>
    <m/>
  </r>
  <r>
    <s v="MS-77545"/>
    <x v="416"/>
    <x v="328"/>
    <s v="Bailment"/>
    <x v="0"/>
    <x v="0"/>
    <x v="416"/>
    <x v="0"/>
    <x v="3"/>
    <x v="3"/>
    <x v="1"/>
    <s v="VALUE"/>
    <s v="CORDIALS"/>
    <s v="LIQUEURS &amp; SPECIALITIES"/>
    <x v="416"/>
    <s v="CORDIALS"/>
    <x v="31"/>
    <x v="6"/>
    <n v="6"/>
    <n v="9"/>
    <n v="-0.5"/>
    <n v="21"/>
    <n v="27"/>
    <n v="-0.28999999999999998"/>
    <n v="93.5"/>
    <n v="99.5"/>
    <n v="-0.06"/>
    <n v="19792.080000000002"/>
    <n v="19994.759999999998"/>
    <n v="19792.080000000002"/>
    <n v="19994.759999999998"/>
    <m/>
    <n v="22444928.369999994"/>
    <n v="8.8180633387336608E-4"/>
    <x v="0"/>
    <n v="126094742.97999983"/>
    <n v="1.5696197583065988E-4"/>
    <x v="0"/>
    <n v="325145452.83999985"/>
    <n v="6.0871464838659284E-5"/>
    <x v="1"/>
    <n v="6.0871464838659284E-5"/>
    <x v="1"/>
    <x v="1"/>
    <x v="0"/>
    <m/>
  </r>
  <r>
    <s v="MS-77824"/>
    <x v="417"/>
    <x v="329"/>
    <s v="Bailment"/>
    <x v="0"/>
    <x v="0"/>
    <x v="417"/>
    <x v="0"/>
    <x v="3"/>
    <x v="3"/>
    <x v="1"/>
    <s v="VALUE"/>
    <s v="CORDIALS"/>
    <s v="LIQUEURS &amp; SPECIALITIES"/>
    <x v="417"/>
    <s v="CORDIALS"/>
    <x v="31"/>
    <x v="6"/>
    <n v="10"/>
    <n v="10"/>
    <n v="0"/>
    <n v="27"/>
    <n v="21"/>
    <n v="0.22"/>
    <n v="97"/>
    <n v="79.5"/>
    <n v="0.18"/>
    <n v="20532.96"/>
    <n v="15939.24"/>
    <n v="20532.96"/>
    <n v="15939.24"/>
    <m/>
    <n v="22444928.369999994"/>
    <n v="9.1481512711996259E-4"/>
    <x v="0"/>
    <n v="126094742.97999983"/>
    <n v="1.6283755781362573E-4"/>
    <x v="0"/>
    <n v="325145452.83999985"/>
    <n v="6.3150075821924602E-5"/>
    <x v="1"/>
    <n v="6.3150075821924602E-5"/>
    <x v="1"/>
    <x v="1"/>
    <x v="0"/>
    <m/>
  </r>
  <r>
    <s v="MS-78166"/>
    <x v="418"/>
    <x v="169"/>
    <s v="Bailment"/>
    <x v="0"/>
    <x v="0"/>
    <x v="418"/>
    <x v="0"/>
    <x v="3"/>
    <x v="3"/>
    <x v="0"/>
    <s v="MID"/>
    <s v="CORDIALS"/>
    <s v="LIQUEURS &amp; SPECIALITIES"/>
    <x v="418"/>
    <s v="CORDIALS"/>
    <x v="11"/>
    <x v="1"/>
    <n v="64"/>
    <n v="0.42"/>
    <n v="0.99"/>
    <n v="166.83"/>
    <n v="48.92"/>
    <n v="0.71"/>
    <n v="674.75"/>
    <n v="546.66999999999996"/>
    <n v="0.19"/>
    <n v="74654.34"/>
    <n v="59293.39"/>
    <n v="74654.34"/>
    <n v="59293.39"/>
    <m/>
    <n v="22444928.369999994"/>
    <n v="3.3261117509193468E-3"/>
    <x v="0"/>
    <n v="75793138.070000067"/>
    <n v="9.849749185876389E-4"/>
    <x v="0"/>
    <n v="325145452.83999985"/>
    <n v="2.2960290340193223E-4"/>
    <x v="1"/>
    <n v="2.2960290340193223E-4"/>
    <x v="1"/>
    <x v="1"/>
    <x v="0"/>
    <m/>
  </r>
  <r>
    <s v="MS-78706"/>
    <x v="419"/>
    <x v="330"/>
    <s v="Bailment"/>
    <x v="0"/>
    <x v="0"/>
    <x v="419"/>
    <x v="0"/>
    <x v="3"/>
    <x v="3"/>
    <x v="0"/>
    <s v="MID"/>
    <s v="CORDIALS"/>
    <s v="LIQUEURS &amp; SPECIALITIES"/>
    <x v="419"/>
    <s v="CORDIALS"/>
    <x v="11"/>
    <x v="1"/>
    <n v="18"/>
    <n v="39"/>
    <n v="-1.17"/>
    <n v="70"/>
    <n v="107"/>
    <n v="-0.53"/>
    <n v="270.75"/>
    <n v="344.08"/>
    <n v="-0.27"/>
    <n v="29955.78"/>
    <n v="37460.5"/>
    <n v="29955.78"/>
    <n v="37460.5"/>
    <m/>
    <n v="22444928.369999994"/>
    <n v="1.3346346892351435E-3"/>
    <x v="0"/>
    <n v="75793138.070000067"/>
    <n v="3.9523076577636641E-4"/>
    <x v="0"/>
    <n v="325145452.83999985"/>
    <n v="9.213039806754079E-5"/>
    <x v="1"/>
    <n v="9.213039806754079E-5"/>
    <x v="1"/>
    <x v="1"/>
    <x v="0"/>
    <m/>
  </r>
  <r>
    <s v="MS-80096"/>
    <x v="420"/>
    <x v="156"/>
    <s v="Bailment"/>
    <x v="0"/>
    <x v="0"/>
    <x v="420"/>
    <x v="0"/>
    <x v="3"/>
    <x v="3"/>
    <x v="0"/>
    <s v="MID"/>
    <s v="CORDIALS"/>
    <s v="LIQUEURS &amp; SPECIALITIES"/>
    <x v="420"/>
    <s v="CORDIALS"/>
    <x v="11"/>
    <x v="1"/>
    <n v="38"/>
    <n v="62"/>
    <n v="-0.65"/>
    <n v="136.25"/>
    <n v="178"/>
    <n v="-0.31"/>
    <n v="497.5"/>
    <n v="503.5"/>
    <n v="-0.01"/>
    <n v="55043.4"/>
    <n v="54738.45"/>
    <n v="55043.4"/>
    <n v="54738.45"/>
    <m/>
    <n v="22444928.369999994"/>
    <n v="2.4523758370987403E-3"/>
    <x v="0"/>
    <n v="75793138.070000067"/>
    <n v="7.2623197035546561E-4"/>
    <x v="0"/>
    <n v="325145452.83999985"/>
    <n v="1.6928854307886074E-4"/>
    <x v="1"/>
    <n v="1.6928854307886074E-4"/>
    <x v="1"/>
    <x v="1"/>
    <x v="0"/>
    <m/>
  </r>
  <r>
    <s v="MS-80457"/>
    <x v="421"/>
    <x v="106"/>
    <s v="Bailment"/>
    <x v="0"/>
    <x v="0"/>
    <x v="421"/>
    <x v="0"/>
    <x v="3"/>
    <x v="3"/>
    <x v="0"/>
    <s v="MID"/>
    <s v="CORDIALS"/>
    <s v="CREAM LIQUEUR"/>
    <x v="421"/>
    <s v="CORDIALS"/>
    <x v="18"/>
    <x v="1"/>
    <n v="55"/>
    <n v="52.11"/>
    <n v="0.05"/>
    <n v="180.32"/>
    <n v="154.21"/>
    <n v="0.14000000000000001"/>
    <n v="652.94000000000005"/>
    <n v="643.39"/>
    <n v="0.01"/>
    <n v="44841.51"/>
    <n v="44185.33"/>
    <n v="44841.51"/>
    <n v="44185.33"/>
    <m/>
    <n v="22444928.369999994"/>
    <n v="1.9978459837695626E-3"/>
    <x v="0"/>
    <n v="75793138.070000067"/>
    <n v="5.9163020745474143E-4"/>
    <x v="0"/>
    <n v="325145452.83999985"/>
    <n v="1.3791215472438412E-4"/>
    <x v="1"/>
    <n v="1.3791215472438412E-4"/>
    <x v="1"/>
    <x v="1"/>
    <x v="0"/>
    <m/>
  </r>
  <r>
    <s v="MS-80683"/>
    <x v="422"/>
    <x v="331"/>
    <s v="Bailment"/>
    <x v="0"/>
    <x v="0"/>
    <x v="422"/>
    <x v="0"/>
    <x v="3"/>
    <x v="3"/>
    <x v="0"/>
    <s v="MID"/>
    <s v="CORDIALS"/>
    <s v="SCHNAPPS"/>
    <x v="422"/>
    <s v="CORDIALS"/>
    <x v="11"/>
    <x v="1"/>
    <n v="7"/>
    <n v="3.2"/>
    <n v="0.56999999999999995"/>
    <n v="12.8"/>
    <n v="3.2"/>
    <n v="0.75"/>
    <n v="93.89"/>
    <n v="64.010000000000005"/>
    <n v="0.32"/>
    <n v="13559.04"/>
    <n v="9298.08"/>
    <n v="13559.04"/>
    <n v="9298.08"/>
    <m/>
    <n v="22444928.369999994"/>
    <n v="6.0410261848387471E-4"/>
    <x v="0"/>
    <n v="75793138.070000067"/>
    <n v="1.7889535049303955E-4"/>
    <x v="0"/>
    <n v="325145452.83999985"/>
    <n v="4.1701459705396036E-5"/>
    <x v="0"/>
    <n v="4.1701459705396036E-5"/>
    <x v="0"/>
    <x v="0"/>
    <x v="0"/>
    <m/>
  </r>
  <r>
    <s v="MS-80684"/>
    <x v="423"/>
    <x v="249"/>
    <s v="Bailment"/>
    <x v="0"/>
    <x v="0"/>
    <x v="423"/>
    <x v="0"/>
    <x v="3"/>
    <x v="3"/>
    <x v="0"/>
    <s v="MID"/>
    <s v="CORDIALS"/>
    <s v="SCHNAPPS"/>
    <x v="423"/>
    <s v="CORDIALS"/>
    <x v="11"/>
    <x v="1"/>
    <n v="58"/>
    <n v="71"/>
    <n v="-0.22"/>
    <n v="182.58"/>
    <n v="199.04"/>
    <n v="-0.09"/>
    <n v="858.58"/>
    <n v="1018.04"/>
    <n v="-0.19"/>
    <n v="92520.94"/>
    <n v="110111.69"/>
    <n v="92520.94"/>
    <n v="110111.69"/>
    <m/>
    <n v="22444928.369999994"/>
    <n v="4.1221312215753815E-3"/>
    <x v="0"/>
    <n v="75793138.070000067"/>
    <n v="1.2207033823372069E-3"/>
    <x v="0"/>
    <n v="325145452.83999985"/>
    <n v="2.8455246472577439E-4"/>
    <x v="1"/>
    <n v="2.8455246472577439E-4"/>
    <x v="1"/>
    <x v="1"/>
    <x v="0"/>
    <m/>
  </r>
  <r>
    <s v="MS-80686"/>
    <x v="424"/>
    <x v="332"/>
    <s v="Bailment"/>
    <x v="0"/>
    <x v="0"/>
    <x v="424"/>
    <x v="0"/>
    <x v="3"/>
    <x v="3"/>
    <x v="0"/>
    <s v="MID"/>
    <s v="CORDIALS"/>
    <s v="SCHNAPPS"/>
    <x v="424"/>
    <s v="CORDIALS"/>
    <x v="11"/>
    <x v="1"/>
    <n v="33"/>
    <n v="36"/>
    <n v="-0.08"/>
    <n v="107.5"/>
    <n v="116.25"/>
    <n v="-0.08"/>
    <n v="564.5"/>
    <n v="646.25"/>
    <n v="-0.14000000000000001"/>
    <n v="62456.28"/>
    <n v="70597.67"/>
    <n v="62456.28"/>
    <n v="70597.67"/>
    <m/>
    <n v="22444928.369999994"/>
    <n v="2.7826455478235958E-3"/>
    <x v="0"/>
    <n v="75793138.070000067"/>
    <n v="8.2403607490584986E-4"/>
    <x v="0"/>
    <n v="325145452.83999985"/>
    <n v="1.920872011417425E-4"/>
    <x v="1"/>
    <n v="1.920872011417425E-4"/>
    <x v="1"/>
    <x v="1"/>
    <x v="0"/>
    <m/>
  </r>
  <r>
    <s v="MS-80696"/>
    <x v="425"/>
    <x v="283"/>
    <s v="Bailment"/>
    <x v="0"/>
    <x v="0"/>
    <x v="425"/>
    <x v="0"/>
    <x v="3"/>
    <x v="3"/>
    <x v="0"/>
    <s v="MID"/>
    <s v="CORDIALS"/>
    <s v="SCHNAPPS"/>
    <x v="425"/>
    <s v="CORDIALS"/>
    <x v="11"/>
    <x v="1"/>
    <n v="12"/>
    <n v="19"/>
    <n v="-0.59"/>
    <n v="45.33"/>
    <n v="51.67"/>
    <n v="-0.14000000000000001"/>
    <n v="242.33"/>
    <n v="261.5"/>
    <n v="-0.08"/>
    <n v="31290.080000000002"/>
    <n v="33430.769999999997"/>
    <n v="31290.080000000002"/>
    <n v="33430.769999999997"/>
    <m/>
    <n v="22444928.369999994"/>
    <n v="1.3940824173813129E-3"/>
    <x v="0"/>
    <n v="75793138.070000067"/>
    <n v="4.1283526182939553E-4"/>
    <x v="0"/>
    <n v="325145452.83999985"/>
    <n v="9.623409992880163E-5"/>
    <x v="1"/>
    <n v="9.623409992880163E-5"/>
    <x v="1"/>
    <x v="1"/>
    <x v="0"/>
    <m/>
  </r>
  <r>
    <s v="MS-80706"/>
    <x v="426"/>
    <x v="333"/>
    <s v="Bailment"/>
    <x v="0"/>
    <x v="0"/>
    <x v="426"/>
    <x v="0"/>
    <x v="3"/>
    <x v="3"/>
    <x v="0"/>
    <s v="MID"/>
    <s v="CORDIALS"/>
    <s v="SCHNAPPS"/>
    <x v="426"/>
    <s v="CORDIALS"/>
    <x v="11"/>
    <x v="1"/>
    <n v="30"/>
    <n v="10"/>
    <n v="0.67"/>
    <n v="96"/>
    <n v="74"/>
    <n v="0.23"/>
    <n v="393"/>
    <n v="431"/>
    <n v="-0.1"/>
    <n v="43481.52"/>
    <n v="46896.36"/>
    <n v="43481.52"/>
    <n v="46896.36"/>
    <m/>
    <n v="22444928.369999994"/>
    <n v="1.9372536763413164E-3"/>
    <x v="0"/>
    <n v="75793138.070000067"/>
    <n v="5.7368676251195571E-4"/>
    <x v="0"/>
    <n v="325145452.83999985"/>
    <n v="1.3372944207033622E-4"/>
    <x v="1"/>
    <n v="1.3372944207033622E-4"/>
    <x v="1"/>
    <x v="1"/>
    <x v="0"/>
    <m/>
  </r>
  <r>
    <s v="MS-82211"/>
    <x v="427"/>
    <x v="185"/>
    <s v="Bailment"/>
    <x v="0"/>
    <x v="0"/>
    <x v="427"/>
    <x v="0"/>
    <x v="3"/>
    <x v="3"/>
    <x v="3"/>
    <s v="VALUE"/>
    <s v="CORDIALS"/>
    <s v="SCHNAPPS"/>
    <x v="427"/>
    <s v="CORDIALS"/>
    <x v="4"/>
    <x v="1"/>
    <n v="35"/>
    <n v="69.33"/>
    <n v="-1"/>
    <n v="112.65"/>
    <n v="203.98"/>
    <n v="-0.81"/>
    <n v="501.96"/>
    <n v="879.72"/>
    <n v="-0.75"/>
    <n v="22960.98"/>
    <n v="39377.26"/>
    <n v="22960.98"/>
    <n v="39377.26"/>
    <m/>
    <n v="22444928.369999994"/>
    <n v="1.0229919036270913E-3"/>
    <x v="0"/>
    <n v="34230392.709999993"/>
    <n v="6.7077758045388212E-4"/>
    <x v="0"/>
    <n v="325145452.83999985"/>
    <n v="7.0617564537489691E-5"/>
    <x v="1"/>
    <n v="7.0617564537489691E-5"/>
    <x v="1"/>
    <x v="1"/>
    <x v="0"/>
    <m/>
  </r>
  <r>
    <s v="MS-82212"/>
    <x v="428"/>
    <x v="300"/>
    <s v="Bailment"/>
    <x v="0"/>
    <x v="0"/>
    <x v="428"/>
    <x v="0"/>
    <x v="3"/>
    <x v="3"/>
    <x v="3"/>
    <s v="VALUE"/>
    <s v="CORDIALS"/>
    <s v="SCHNAPPS"/>
    <x v="428"/>
    <s v="CORDIALS"/>
    <x v="4"/>
    <x v="1"/>
    <n v="15"/>
    <n v="31.7"/>
    <n v="-1.06"/>
    <n v="57.37"/>
    <n v="73.7"/>
    <n v="-0.28000000000000003"/>
    <n v="276.51"/>
    <n v="381.52"/>
    <n v="-0.38"/>
    <n v="13535.25"/>
    <n v="18057.88"/>
    <n v="13535.25"/>
    <n v="18057.88"/>
    <m/>
    <n v="22444928.369999994"/>
    <n v="6.03042690841967E-4"/>
    <x v="0"/>
    <n v="34230392.709999993"/>
    <n v="3.9541614712605504E-4"/>
    <x v="0"/>
    <n v="325145452.83999985"/>
    <n v="4.1628292451195783E-5"/>
    <x v="0"/>
    <n v="4.1628292451195783E-5"/>
    <x v="0"/>
    <x v="0"/>
    <x v="0"/>
    <m/>
  </r>
  <r>
    <s v="MS-82358"/>
    <x v="429"/>
    <x v="165"/>
    <s v="Bailment"/>
    <x v="0"/>
    <x v="0"/>
    <x v="429"/>
    <x v="0"/>
    <x v="3"/>
    <x v="3"/>
    <x v="3"/>
    <s v="VALUE"/>
    <s v="CORDIALS"/>
    <s v="SCHNAPPS"/>
    <x v="429"/>
    <s v="CORDIALS"/>
    <x v="24"/>
    <x v="1"/>
    <n v="46"/>
    <n v="79.34"/>
    <n v="-0.74"/>
    <n v="149.15"/>
    <n v="164.51"/>
    <n v="-0.1"/>
    <n v="518.21"/>
    <n v="719.47"/>
    <n v="-0.39"/>
    <n v="25726.57"/>
    <n v="34449.699999999997"/>
    <n v="25726.57"/>
    <n v="34449.699999999997"/>
    <m/>
    <n v="22444928.369999994"/>
    <n v="1.1462086033825916E-3"/>
    <x v="0"/>
    <n v="34230392.709999993"/>
    <n v="7.5157098599351721E-4"/>
    <x v="0"/>
    <n v="325145452.83999985"/>
    <n v="7.912326552713543E-5"/>
    <x v="1"/>
    <n v="7.912326552713543E-5"/>
    <x v="1"/>
    <x v="1"/>
    <x v="0"/>
    <m/>
  </r>
  <r>
    <s v="MS-82606"/>
    <x v="430"/>
    <x v="334"/>
    <s v="Bailment"/>
    <x v="0"/>
    <x v="0"/>
    <x v="430"/>
    <x v="0"/>
    <x v="3"/>
    <x v="3"/>
    <x v="0"/>
    <s v="MID"/>
    <s v="CORDIALS"/>
    <s v="SCHNAPPS"/>
    <x v="430"/>
    <s v="CORDIALS"/>
    <x v="11"/>
    <x v="1"/>
    <n v="41"/>
    <n v="65.08"/>
    <n v="-0.57999999999999996"/>
    <n v="116.08"/>
    <n v="138.08000000000001"/>
    <n v="-0.19"/>
    <n v="448.5"/>
    <n v="489.5"/>
    <n v="-0.09"/>
    <n v="49622.04"/>
    <n v="53320.21"/>
    <n v="49622.04"/>
    <n v="53320.21"/>
    <m/>
    <n v="22444928.369999994"/>
    <n v="2.2108353023895179E-3"/>
    <x v="0"/>
    <n v="75793138.070000067"/>
    <n v="6.5470359538578155E-4"/>
    <x v="0"/>
    <n v="325145452.83999985"/>
    <n v="1.5261489762988752E-4"/>
    <x v="1"/>
    <n v="1.5261489762988752E-4"/>
    <x v="1"/>
    <x v="1"/>
    <x v="0"/>
    <m/>
  </r>
  <r>
    <s v="MS-82607"/>
    <x v="431"/>
    <x v="335"/>
    <s v="Bailment"/>
    <x v="0"/>
    <x v="0"/>
    <x v="431"/>
    <x v="0"/>
    <x v="3"/>
    <x v="3"/>
    <x v="0"/>
    <s v="MID"/>
    <s v="CORDIALS"/>
    <s v="SCHNAPPS"/>
    <x v="431"/>
    <s v="CORDIALS"/>
    <x v="11"/>
    <x v="1"/>
    <n v="8"/>
    <n v="22.55"/>
    <n v="-1.82"/>
    <n v="49.32"/>
    <n v="59.88"/>
    <n v="-0.21"/>
    <n v="217.07"/>
    <n v="266.73"/>
    <n v="-0.23"/>
    <n v="21025.040000000001"/>
    <n v="25983.15"/>
    <n v="21025.040000000001"/>
    <n v="25983.15"/>
    <m/>
    <n v="22444928.369999994"/>
    <n v="9.3673901085388075E-4"/>
    <x v="0"/>
    <n v="75793138.070000067"/>
    <n v="2.7740031004629947E-4"/>
    <x v="0"/>
    <n v="325145452.83999985"/>
    <n v="6.4663490804978813E-5"/>
    <x v="1"/>
    <n v="6.4663490804978813E-5"/>
    <x v="1"/>
    <x v="1"/>
    <x v="0"/>
    <m/>
  </r>
  <r>
    <s v="MS-82611"/>
    <x v="432"/>
    <x v="150"/>
    <s v="Bailment"/>
    <x v="0"/>
    <x v="0"/>
    <x v="432"/>
    <x v="0"/>
    <x v="3"/>
    <x v="3"/>
    <x v="0"/>
    <s v="MID"/>
    <s v="CORDIALS"/>
    <s v="SCHNAPPS"/>
    <x v="432"/>
    <s v="CORDIALS"/>
    <x v="11"/>
    <x v="1"/>
    <n v="9"/>
    <n v="6"/>
    <n v="0.33"/>
    <n v="31.5"/>
    <n v="24"/>
    <n v="0.24"/>
    <n v="118.5"/>
    <n v="158.5"/>
    <n v="-0.34"/>
    <n v="13110.84"/>
    <n v="17278.439999999999"/>
    <n v="13110.84"/>
    <n v="17278.439999999999"/>
    <m/>
    <n v="22444928.369999994"/>
    <n v="5.8413374210291604E-4"/>
    <x v="0"/>
    <n v="75793138.070000067"/>
    <n v="1.7298188640627672E-4"/>
    <x v="0"/>
    <n v="325145452.83999985"/>
    <n v="4.0322999708231153E-5"/>
    <x v="0"/>
    <n v="4.0322999708231153E-5"/>
    <x v="0"/>
    <x v="0"/>
    <x v="0"/>
    <m/>
  </r>
  <r>
    <s v="MS-82786"/>
    <x v="433"/>
    <x v="148"/>
    <s v="Bailment"/>
    <x v="0"/>
    <x v="0"/>
    <x v="433"/>
    <x v="0"/>
    <x v="3"/>
    <x v="3"/>
    <x v="0"/>
    <s v="MID"/>
    <s v="CORDIALS"/>
    <s v="SCHNAPPS"/>
    <x v="433"/>
    <s v="CORDIALS"/>
    <x v="11"/>
    <x v="1"/>
    <n v="23"/>
    <n v="51"/>
    <n v="-1.25"/>
    <n v="90.83"/>
    <n v="134"/>
    <n v="-0.48"/>
    <n v="473.83"/>
    <n v="549.5"/>
    <n v="-0.16"/>
    <n v="52424.92"/>
    <n v="60024.4"/>
    <n v="52424.92"/>
    <n v="60024.4"/>
    <m/>
    <n v="22444928.369999994"/>
    <n v="2.3357134019670748E-3"/>
    <x v="0"/>
    <n v="75793138.070000067"/>
    <n v="6.9168425183269296E-4"/>
    <x v="0"/>
    <n v="325145452.83999985"/>
    <n v="1.6123528575316619E-4"/>
    <x v="1"/>
    <n v="1.6123528575316619E-4"/>
    <x v="1"/>
    <x v="1"/>
    <x v="0"/>
    <m/>
  </r>
  <r>
    <s v="MS-82787"/>
    <x v="434"/>
    <x v="76"/>
    <s v="Bailment"/>
    <x v="0"/>
    <x v="0"/>
    <x v="434"/>
    <x v="0"/>
    <x v="3"/>
    <x v="3"/>
    <x v="0"/>
    <s v="MID"/>
    <s v="CORDIALS"/>
    <s v="SCHNAPPS"/>
    <x v="434"/>
    <s v="CORDIALS"/>
    <x v="11"/>
    <x v="1"/>
    <n v="18"/>
    <n v="10.66"/>
    <n v="0.4"/>
    <n v="56.88"/>
    <n v="43.66"/>
    <n v="0.23"/>
    <n v="259.83999999999997"/>
    <n v="411.17"/>
    <n v="-0.57999999999999996"/>
    <n v="25167.64"/>
    <n v="40240.959999999999"/>
    <n v="25167.64"/>
    <n v="40240.959999999999"/>
    <m/>
    <n v="22444928.369999994"/>
    <n v="1.1213063185195635E-3"/>
    <x v="0"/>
    <n v="75793138.070000067"/>
    <n v="3.3205697297763271E-4"/>
    <x v="0"/>
    <n v="325145452.83999985"/>
    <n v="7.7404250252223857E-5"/>
    <x v="1"/>
    <n v="7.7404250252223857E-5"/>
    <x v="1"/>
    <x v="1"/>
    <x v="0"/>
    <m/>
  </r>
  <r>
    <s v="MS-82820"/>
    <x v="435"/>
    <x v="336"/>
    <s v="Bailment"/>
    <x v="0"/>
    <x v="0"/>
    <x v="435"/>
    <x v="0"/>
    <x v="3"/>
    <x v="3"/>
    <x v="0"/>
    <s v="MID"/>
    <s v="CORDIALS"/>
    <s v="SCHNAPPS"/>
    <x v="435"/>
    <s v="CORDIALS"/>
    <x v="11"/>
    <x v="1"/>
    <n v="26"/>
    <n v="18"/>
    <n v="0.31"/>
    <n v="92.25"/>
    <n v="91"/>
    <n v="0.01"/>
    <n v="376.83"/>
    <n v="281.83"/>
    <n v="0.25"/>
    <n v="41692.839999999997"/>
    <n v="30717.21"/>
    <n v="41692.839999999997"/>
    <n v="30717.21"/>
    <m/>
    <n v="22444928.369999994"/>
    <n v="1.8575617312161646E-3"/>
    <x v="0"/>
    <n v="75793138.070000067"/>
    <n v="5.5008726464780822E-4"/>
    <x v="0"/>
    <n v="325145452.83999985"/>
    <n v="1.2822827333377023E-4"/>
    <x v="1"/>
    <n v="1.2822827333377023E-4"/>
    <x v="1"/>
    <x v="1"/>
    <x v="0"/>
    <m/>
  </r>
  <r>
    <s v="MS-82840"/>
    <x v="436"/>
    <x v="337"/>
    <s v="Bailment"/>
    <x v="0"/>
    <x v="0"/>
    <x v="436"/>
    <x v="0"/>
    <x v="3"/>
    <x v="3"/>
    <x v="0"/>
    <s v="MID"/>
    <s v="CORDIALS"/>
    <s v="SCHNAPPS"/>
    <x v="436"/>
    <s v="CORDIALS"/>
    <x v="11"/>
    <x v="1"/>
    <n v="28"/>
    <n v="36"/>
    <n v="-0.28000000000000003"/>
    <n v="81.08"/>
    <n v="131"/>
    <n v="-0.62"/>
    <n v="328.08"/>
    <n v="450.33"/>
    <n v="-0.37"/>
    <n v="36299.14"/>
    <n v="49004.44"/>
    <n v="36299.14"/>
    <n v="49004.44"/>
    <m/>
    <n v="22444928.369999994"/>
    <n v="1.6172535461738259E-3"/>
    <x v="0"/>
    <n v="75793138.070000067"/>
    <n v="4.7892383036674506E-4"/>
    <x v="0"/>
    <n v="325145452.83999985"/>
    <n v="1.1163969750443463E-4"/>
    <x v="1"/>
    <n v="1.1163969750443463E-4"/>
    <x v="1"/>
    <x v="1"/>
    <x v="0"/>
    <m/>
  </r>
  <r>
    <s v="MS-82844"/>
    <x v="437"/>
    <x v="133"/>
    <s v="Bailment"/>
    <x v="0"/>
    <x v="0"/>
    <x v="437"/>
    <x v="0"/>
    <x v="3"/>
    <x v="3"/>
    <x v="0"/>
    <s v="MID"/>
    <s v="CORDIALS"/>
    <s v="SCHNAPPS"/>
    <x v="437"/>
    <s v="CORDIALS"/>
    <x v="11"/>
    <x v="1"/>
    <n v="9"/>
    <n v="15"/>
    <n v="-0.67"/>
    <n v="37"/>
    <n v="39"/>
    <n v="-0.05"/>
    <n v="173"/>
    <n v="204"/>
    <n v="-0.18"/>
    <n v="18642.48"/>
    <n v="22106.880000000001"/>
    <n v="18642.48"/>
    <n v="22106.880000000001"/>
    <m/>
    <n v="22444928.369999994"/>
    <n v="8.3058763622153654E-4"/>
    <x v="0"/>
    <n v="75793138.070000067"/>
    <n v="2.459652743600933E-4"/>
    <x v="0"/>
    <n v="325145452.83999985"/>
    <n v="5.7335816438969971E-5"/>
    <x v="0"/>
    <n v="5.7335816438969971E-5"/>
    <x v="0"/>
    <x v="0"/>
    <x v="0"/>
    <m/>
  </r>
  <r>
    <s v="MS-82846"/>
    <x v="438"/>
    <x v="65"/>
    <s v="Bailment"/>
    <x v="0"/>
    <x v="0"/>
    <x v="438"/>
    <x v="0"/>
    <x v="3"/>
    <x v="3"/>
    <x v="0"/>
    <s v="MID"/>
    <s v="CORDIALS"/>
    <s v="SCHNAPPS"/>
    <x v="438"/>
    <s v="CORDIALS"/>
    <x v="11"/>
    <x v="1"/>
    <n v="77"/>
    <n v="89.83"/>
    <n v="-0.17"/>
    <n v="235.83"/>
    <n v="256.08"/>
    <n v="-0.09"/>
    <n v="875.67"/>
    <n v="930.25"/>
    <n v="-0.06"/>
    <n v="96883.76"/>
    <n v="101455.27"/>
    <n v="96883.76"/>
    <n v="101455.27"/>
    <m/>
    <n v="22444928.369999994"/>
    <n v="4.3165100998716188E-3"/>
    <x v="0"/>
    <n v="75793138.070000067"/>
    <n v="1.2782655853425849E-3"/>
    <x v="0"/>
    <n v="325145452.83999985"/>
    <n v="2.9797052105069824E-4"/>
    <x v="1"/>
    <n v="2.9797052105069824E-4"/>
    <x v="1"/>
    <x v="1"/>
    <x v="0"/>
    <m/>
  </r>
  <r>
    <s v="MS-82847"/>
    <x v="439"/>
    <x v="164"/>
    <s v="Bailment"/>
    <x v="0"/>
    <x v="0"/>
    <x v="439"/>
    <x v="0"/>
    <x v="3"/>
    <x v="3"/>
    <x v="0"/>
    <s v="MID"/>
    <s v="CORDIALS"/>
    <s v="SCHNAPPS"/>
    <x v="439"/>
    <s v="CORDIALS"/>
    <x v="11"/>
    <x v="1"/>
    <n v="73"/>
    <n v="101.33"/>
    <n v="-0.39"/>
    <n v="282.41000000000003"/>
    <n v="274.64999999999998"/>
    <n v="0.03"/>
    <n v="1035.46"/>
    <n v="1110.58"/>
    <n v="-7.0000000000000007E-2"/>
    <n v="100283.2"/>
    <n v="108766"/>
    <n v="100283.2"/>
    <n v="108766"/>
    <m/>
    <n v="22444928.369999994"/>
    <n v="4.4679670323225021E-3"/>
    <x v="0"/>
    <n v="75793138.070000067"/>
    <n v="1.3231171390130556E-3"/>
    <x v="0"/>
    <n v="325145452.83999985"/>
    <n v="3.0842565726837382E-4"/>
    <x v="1"/>
    <n v="3.0842565726837382E-4"/>
    <x v="1"/>
    <x v="1"/>
    <x v="0"/>
    <m/>
  </r>
  <r>
    <s v="MS-82849"/>
    <x v="440"/>
    <x v="338"/>
    <s v="Bailment"/>
    <x v="0"/>
    <x v="0"/>
    <x v="440"/>
    <x v="0"/>
    <x v="3"/>
    <x v="3"/>
    <x v="0"/>
    <s v="MID"/>
    <s v="CORDIALS"/>
    <s v="SCHNAPPS"/>
    <x v="440"/>
    <s v="CORDIALS"/>
    <x v="11"/>
    <x v="1"/>
    <n v="32"/>
    <n v="33.840000000000003"/>
    <n v="-7.0000000000000007E-2"/>
    <n v="94.51"/>
    <n v="101.9"/>
    <n v="-0.08"/>
    <n v="346.54"/>
    <n v="422.56"/>
    <n v="-0.22"/>
    <n v="28779.3"/>
    <n v="34958.769999999997"/>
    <n v="28779.3"/>
    <n v="34958.769999999997"/>
    <m/>
    <n v="22444928.369999994"/>
    <n v="1.2822183936423944E-3"/>
    <x v="0"/>
    <n v="75793138.070000067"/>
    <n v="3.7970851626990793E-4"/>
    <x v="0"/>
    <n v="325145452.83999985"/>
    <n v="8.8512078974581088E-5"/>
    <x v="1"/>
    <n v="8.8512078974581088E-5"/>
    <x v="1"/>
    <x v="1"/>
    <x v="0"/>
    <m/>
  </r>
  <r>
    <s v="MS-82866"/>
    <x v="441"/>
    <x v="339"/>
    <s v="Bailment"/>
    <x v="0"/>
    <x v="0"/>
    <x v="441"/>
    <x v="0"/>
    <x v="3"/>
    <x v="3"/>
    <x v="0"/>
    <s v="MID"/>
    <s v="CORDIALS"/>
    <s v="SCHNAPPS"/>
    <x v="441"/>
    <s v="CORDIALS"/>
    <x v="11"/>
    <x v="1"/>
    <n v="92"/>
    <n v="60"/>
    <n v="0.35"/>
    <n v="268.08"/>
    <n v="250"/>
    <n v="7.0000000000000007E-2"/>
    <n v="916.58"/>
    <n v="918.58"/>
    <n v="0"/>
    <n v="101410.78"/>
    <n v="100584.15"/>
    <n v="101410.78"/>
    <n v="100584.15"/>
    <m/>
    <n v="22444928.369999994"/>
    <n v="4.5182046620182654E-3"/>
    <x v="0"/>
    <n v="75793138.070000067"/>
    <n v="1.3379942113801954E-3"/>
    <x v="0"/>
    <n v="325145452.83999985"/>
    <n v="3.1189358213138849E-4"/>
    <x v="1"/>
    <n v="3.1189358213138849E-4"/>
    <x v="1"/>
    <x v="1"/>
    <x v="0"/>
    <m/>
  </r>
  <r>
    <s v="MS-82881"/>
    <x v="442"/>
    <x v="340"/>
    <s v="Bailment"/>
    <x v="0"/>
    <x v="0"/>
    <x v="442"/>
    <x v="0"/>
    <x v="3"/>
    <x v="3"/>
    <x v="0"/>
    <s v="MID"/>
    <s v="CORDIALS"/>
    <s v="SCHNAPPS"/>
    <x v="442"/>
    <s v="CORDIALS"/>
    <x v="11"/>
    <x v="1"/>
    <n v="4"/>
    <n v="21"/>
    <n v="-4.1399999999999997"/>
    <n v="28.08"/>
    <n v="26"/>
    <n v="7.0000000000000007E-2"/>
    <n v="143.08000000000001"/>
    <n v="154.58000000000001"/>
    <n v="-0.08"/>
    <n v="18474.919999999998"/>
    <n v="19768.88"/>
    <n v="18474.919999999998"/>
    <n v="19768.88"/>
    <m/>
    <n v="22444928.369999994"/>
    <n v="8.2312225262851232E-4"/>
    <x v="0"/>
    <n v="75793138.070000067"/>
    <n v="2.437545201379202E-4"/>
    <x v="0"/>
    <n v="325145452.83999985"/>
    <n v="5.6820477846544832E-5"/>
    <x v="0"/>
    <n v="5.6820477846544832E-5"/>
    <x v="0"/>
    <x v="0"/>
    <x v="0"/>
    <m/>
  </r>
  <r>
    <s v="MS-84142"/>
    <x v="443"/>
    <x v="266"/>
    <s v="Bailment"/>
    <x v="0"/>
    <x v="0"/>
    <x v="443"/>
    <x v="0"/>
    <x v="3"/>
    <x v="3"/>
    <x v="3"/>
    <s v="MID"/>
    <s v="CORDIALS"/>
    <s v="SCHNAPPS"/>
    <x v="443"/>
    <s v="CORDIALS"/>
    <x v="24"/>
    <x v="3"/>
    <n v="43"/>
    <n v="63.35"/>
    <n v="-0.46"/>
    <n v="131.38"/>
    <n v="110.69"/>
    <n v="0.16"/>
    <n v="519.49"/>
    <n v="513.45000000000005"/>
    <n v="0.01"/>
    <n v="62631.6"/>
    <n v="61976.4"/>
    <n v="62631.6"/>
    <n v="61976.4"/>
    <m/>
    <n v="22444928.369999994"/>
    <n v="2.7904566665364686E-3"/>
    <x v="0"/>
    <n v="34230392.709999993"/>
    <n v="1.8297073168460302E-3"/>
    <x v="0"/>
    <n v="325145452.83999985"/>
    <n v="1.9262640597597487E-4"/>
    <x v="1"/>
    <n v="1.9262640597597487E-4"/>
    <x v="1"/>
    <x v="1"/>
    <x v="0"/>
    <m/>
  </r>
  <r>
    <s v="MS-84170"/>
    <x v="444"/>
    <x v="341"/>
    <s v="Bailment"/>
    <x v="0"/>
    <x v="0"/>
    <x v="444"/>
    <x v="0"/>
    <x v="3"/>
    <x v="3"/>
    <x v="1"/>
    <s v="PREMIUM"/>
    <s v="CORDIALS"/>
    <s v="SCHNAPPS"/>
    <x v="444"/>
    <s v="CORDIALS"/>
    <x v="24"/>
    <x v="3"/>
    <n v="17"/>
    <n v="24"/>
    <n v="-0.41"/>
    <n v="84"/>
    <n v="43.08"/>
    <n v="0.49"/>
    <n v="336"/>
    <n v="270.67"/>
    <n v="0.19"/>
    <n v="48768.12"/>
    <n v="40587.480000000003"/>
    <n v="50520.959999999999"/>
    <n v="40684.480000000003"/>
    <m/>
    <n v="22444928.369999994"/>
    <n v="2.172790182087804E-3"/>
    <x v="0"/>
    <n v="126094742.97999983"/>
    <n v="3.8675775728204008E-4"/>
    <x v="0"/>
    <n v="325145452.83999985"/>
    <n v="1.4998862685617259E-4"/>
    <x v="1"/>
    <n v="1.5537956800171137E-4"/>
    <x v="1"/>
    <x v="1"/>
    <x v="0"/>
    <m/>
  </r>
  <r>
    <s v="MS-84257"/>
    <x v="445"/>
    <x v="342"/>
    <s v="Bailment"/>
    <x v="0"/>
    <x v="0"/>
    <x v="445"/>
    <x v="0"/>
    <x v="3"/>
    <x v="3"/>
    <x v="3"/>
    <s v="VALUE"/>
    <s v="CORDIALS"/>
    <s v="SCHNAPPS"/>
    <x v="445"/>
    <s v="CORDIALS"/>
    <x v="24"/>
    <x v="1"/>
    <n v="40"/>
    <n v="41.33"/>
    <n v="-0.02"/>
    <n v="139.76"/>
    <n v="113.43"/>
    <n v="0.19"/>
    <n v="602.26"/>
    <n v="582.94000000000005"/>
    <n v="0.03"/>
    <n v="28622.880000000001"/>
    <n v="27704.16"/>
    <n v="28622.880000000001"/>
    <n v="27704.16"/>
    <m/>
    <n v="22444928.369999994"/>
    <n v="1.2752493359817307E-3"/>
    <x v="0"/>
    <n v="34230392.709999993"/>
    <n v="8.3618322005514631E-4"/>
    <x v="0"/>
    <n v="325145452.83999985"/>
    <n v="8.8031001971554482E-5"/>
    <x v="1"/>
    <n v="8.8031001971554482E-5"/>
    <x v="1"/>
    <x v="1"/>
    <x v="0"/>
    <m/>
  </r>
  <r>
    <s v="MS-84307"/>
    <x v="446"/>
    <x v="343"/>
    <s v="Bailment"/>
    <x v="0"/>
    <x v="0"/>
    <x v="446"/>
    <x v="0"/>
    <x v="3"/>
    <x v="3"/>
    <x v="3"/>
    <s v="VALUE"/>
    <s v="CORDIALS"/>
    <s v="SCHNAPPS"/>
    <x v="446"/>
    <s v="CORDIALS"/>
    <x v="24"/>
    <x v="1"/>
    <n v="454"/>
    <n v="482.31"/>
    <n v="-0.06"/>
    <n v="1457.91"/>
    <n v="1537.69"/>
    <n v="-0.05"/>
    <n v="5209.93"/>
    <n v="5301.16"/>
    <n v="-0.02"/>
    <n v="180984.06"/>
    <n v="199292.82"/>
    <n v="180984.06"/>
    <n v="199292.82"/>
    <m/>
    <n v="22444928.369999994"/>
    <n v="8.0634723807764177E-3"/>
    <x v="0"/>
    <n v="34230392.709999993"/>
    <n v="5.2872329433465044E-3"/>
    <x v="0"/>
    <n v="325145452.83999985"/>
    <n v="5.5662491484714089E-4"/>
    <x v="1"/>
    <n v="5.5662491484714089E-4"/>
    <x v="1"/>
    <x v="1"/>
    <x v="0"/>
    <m/>
  </r>
  <r>
    <s v="MS-84367"/>
    <x v="447"/>
    <x v="344"/>
    <s v="Bailment"/>
    <x v="0"/>
    <x v="0"/>
    <x v="447"/>
    <x v="0"/>
    <x v="3"/>
    <x v="3"/>
    <x v="3"/>
    <s v="VALUE"/>
    <s v="CORDIALS"/>
    <s v="SCHNAPPS"/>
    <x v="447"/>
    <s v="CORDIALS"/>
    <x v="24"/>
    <x v="1"/>
    <n v="90"/>
    <n v="34.659999999999997"/>
    <n v="0.61"/>
    <n v="210.98"/>
    <n v="148.97999999999999"/>
    <n v="0.28999999999999998"/>
    <n v="675.93"/>
    <n v="710.93"/>
    <n v="-0.05"/>
    <n v="32123.52"/>
    <n v="33786.720000000001"/>
    <n v="32123.52"/>
    <n v="33786.720000000001"/>
    <m/>
    <n v="22444928.369999994"/>
    <n v="1.4312150821089928E-3"/>
    <x v="0"/>
    <n v="34230392.709999993"/>
    <n v="9.3845023257987643E-4"/>
    <x v="0"/>
    <n v="325145452.83999985"/>
    <n v="9.8797383507643878E-5"/>
    <x v="1"/>
    <n v="9.8797383507643878E-5"/>
    <x v="1"/>
    <x v="1"/>
    <x v="0"/>
    <m/>
  </r>
  <r>
    <s v="MS-84393"/>
    <x v="448"/>
    <x v="117"/>
    <s v="Bailment"/>
    <x v="0"/>
    <x v="0"/>
    <x v="448"/>
    <x v="0"/>
    <x v="3"/>
    <x v="3"/>
    <x v="1"/>
    <s v="MID"/>
    <s v="CORDIALS"/>
    <s v="SCHNAPPS"/>
    <x v="448"/>
    <s v="CORDIALS"/>
    <x v="24"/>
    <x v="3"/>
    <n v="60"/>
    <n v="50.68"/>
    <n v="0.16"/>
    <n v="166.72"/>
    <n v="158.04"/>
    <n v="0.05"/>
    <n v="646.16999999999996"/>
    <n v="580.80999999999995"/>
    <n v="0.1"/>
    <n v="77907.600000000006"/>
    <n v="70083.600000000006"/>
    <n v="77907.600000000006"/>
    <n v="70083.600000000006"/>
    <m/>
    <n v="22444928.369999994"/>
    <n v="3.4710558534965835E-3"/>
    <x v="0"/>
    <n v="126094742.97999983"/>
    <n v="6.1784970696484231E-4"/>
    <x v="0"/>
    <n v="325145452.83999985"/>
    <n v="2.3960845621401753E-4"/>
    <x v="1"/>
    <n v="2.3960845621401753E-4"/>
    <x v="1"/>
    <x v="1"/>
    <x v="0"/>
    <m/>
  </r>
  <r>
    <s v="MS-84399"/>
    <x v="449"/>
    <x v="38"/>
    <s v="Bailment"/>
    <x v="0"/>
    <x v="0"/>
    <x v="449"/>
    <x v="0"/>
    <x v="3"/>
    <x v="3"/>
    <x v="1"/>
    <s v="PREMIUM"/>
    <s v="CORDIALS"/>
    <s v="SCHNAPPS"/>
    <x v="449"/>
    <s v="CORDIALS"/>
    <x v="24"/>
    <x v="3"/>
    <n v="21"/>
    <n v="17"/>
    <n v="0.19"/>
    <n v="56.08"/>
    <n v="63"/>
    <n v="-0.12"/>
    <n v="237.17"/>
    <n v="222"/>
    <n v="0.06"/>
    <n v="34559.379999999997"/>
    <n v="33033.839999999997"/>
    <n v="35660.379999999997"/>
    <n v="33369.839999999997"/>
    <m/>
    <n v="22444928.369999994"/>
    <n v="1.539741158015556E-3"/>
    <x v="0"/>
    <n v="126094742.97999983"/>
    <n v="2.7407470908982729E-4"/>
    <x v="0"/>
    <n v="325145452.83999985"/>
    <n v="1.0628898450874616E-4"/>
    <x v="1"/>
    <n v="1.0967516134247783E-4"/>
    <x v="1"/>
    <x v="1"/>
    <x v="0"/>
    <m/>
  </r>
  <r>
    <s v="MS-85437"/>
    <x v="450"/>
    <x v="345"/>
    <s v="Bailment"/>
    <x v="0"/>
    <x v="0"/>
    <x v="450"/>
    <x v="0"/>
    <x v="3"/>
    <x v="3"/>
    <x v="3"/>
    <s v="VALUE"/>
    <s v="CORDIALS"/>
    <s v="LIQUEURS &amp; SPECIALITIES"/>
    <x v="450"/>
    <s v="CORDIALS"/>
    <x v="24"/>
    <x v="1"/>
    <n v="297"/>
    <n v="284.32"/>
    <n v="0.04"/>
    <n v="977.27"/>
    <n v="893.06"/>
    <n v="0.09"/>
    <n v="3556.11"/>
    <n v="3507.68"/>
    <n v="0.01"/>
    <n v="175718.43"/>
    <n v="172091.99"/>
    <n v="175718.43"/>
    <n v="172091.99"/>
    <m/>
    <n v="22444928.369999994"/>
    <n v="7.8288701618164282E-3"/>
    <x v="0"/>
    <n v="34230392.709999993"/>
    <n v="5.1334038580476459E-3"/>
    <x v="0"/>
    <n v="325145452.83999985"/>
    <n v="5.4043022427402334E-4"/>
    <x v="1"/>
    <n v="5.4043022427402334E-4"/>
    <x v="1"/>
    <x v="1"/>
    <x v="0"/>
    <m/>
  </r>
  <r>
    <s v="MS-85526"/>
    <x v="451"/>
    <x v="346"/>
    <s v="Bailment"/>
    <x v="0"/>
    <x v="0"/>
    <x v="451"/>
    <x v="0"/>
    <x v="3"/>
    <x v="3"/>
    <x v="0"/>
    <s v="MID"/>
    <s v="CORDIALS"/>
    <s v="LIQUEURS &amp; SPECIALITIES"/>
    <x v="451"/>
    <s v="CORDIALS"/>
    <x v="11"/>
    <x v="1"/>
    <n v="98"/>
    <n v="130"/>
    <n v="-0.33"/>
    <n v="322.83"/>
    <n v="344.08"/>
    <n v="-7.0000000000000007E-2"/>
    <n v="1185"/>
    <n v="1251.67"/>
    <n v="-0.06"/>
    <n v="131108.4"/>
    <n v="136566.6"/>
    <n v="131108.4"/>
    <n v="136566.6"/>
    <m/>
    <n v="22444928.369999994"/>
    <n v="5.8413374210291606E-3"/>
    <x v="0"/>
    <n v="75793138.070000067"/>
    <n v="1.7298188640627672E-3"/>
    <x v="0"/>
    <n v="325145452.83999985"/>
    <n v="4.0322999708231153E-4"/>
    <x v="1"/>
    <n v="4.0322999708231153E-4"/>
    <x v="1"/>
    <x v="1"/>
    <x v="0"/>
    <m/>
  </r>
  <r>
    <s v="MS-85536"/>
    <x v="452"/>
    <x v="347"/>
    <s v="Bailment"/>
    <x v="0"/>
    <x v="0"/>
    <x v="452"/>
    <x v="0"/>
    <x v="3"/>
    <x v="3"/>
    <x v="0"/>
    <s v="MID"/>
    <s v="CORDIALS"/>
    <s v="LIQUEURS &amp; SPECIALITIES"/>
    <x v="452"/>
    <s v="CORDIALS"/>
    <x v="11"/>
    <x v="1"/>
    <n v="37"/>
    <n v="23.08"/>
    <n v="0.37"/>
    <n v="176.17"/>
    <n v="168.08"/>
    <n v="0.05"/>
    <n v="592.25"/>
    <n v="545.66999999999996"/>
    <n v="0.08"/>
    <n v="65526.54"/>
    <n v="59425.27"/>
    <n v="65526.54"/>
    <n v="59425.27"/>
    <m/>
    <n v="22444928.369999994"/>
    <n v="2.9194363608476964E-3"/>
    <x v="0"/>
    <n v="75793138.070000067"/>
    <n v="8.6454449134276278E-4"/>
    <x v="0"/>
    <n v="325145452.83999985"/>
    <n v="2.0152992892151814E-4"/>
    <x v="1"/>
    <n v="2.0152992892151814E-4"/>
    <x v="1"/>
    <x v="1"/>
    <x v="0"/>
    <m/>
  </r>
  <r>
    <s v="MS-86110"/>
    <x v="453"/>
    <x v="348"/>
    <s v="Bailment"/>
    <x v="0"/>
    <x v="0"/>
    <x v="453"/>
    <x v="0"/>
    <x v="3"/>
    <x v="3"/>
    <x v="3"/>
    <s v="VALUE"/>
    <s v="CORDIALS"/>
    <s v="LIQUEURS &amp; SPECIALITIES"/>
    <x v="453"/>
    <s v="CORDIALS"/>
    <x v="11"/>
    <x v="1"/>
    <n v="196"/>
    <n v="9.58"/>
    <n v="0.95"/>
    <n v="526.66999999999996"/>
    <n v="250.42"/>
    <n v="0.52"/>
    <n v="1905.58"/>
    <n v="1659.75"/>
    <n v="0.13"/>
    <n v="195741.52"/>
    <n v="159529.15"/>
    <n v="195741.52"/>
    <n v="161544.07"/>
    <m/>
    <n v="22444928.369999994"/>
    <n v="8.7209687985295211E-3"/>
    <x v="0"/>
    <n v="34230392.709999993"/>
    <n v="5.7183544944495041E-3"/>
    <x v="0"/>
    <n v="325145452.83999985"/>
    <n v="6.0201217113844128E-4"/>
    <x v="1"/>
    <n v="6.0201217113844128E-4"/>
    <x v="1"/>
    <x v="1"/>
    <x v="0"/>
    <m/>
  </r>
  <r>
    <s v="MS-86251"/>
    <x v="454"/>
    <x v="187"/>
    <s v="Bailment"/>
    <x v="0"/>
    <x v="0"/>
    <x v="454"/>
    <x v="0"/>
    <x v="3"/>
    <x v="3"/>
    <x v="3"/>
    <s v="VALUE"/>
    <s v="CORDIALS"/>
    <s v="LIQUEURS &amp; SPECIALITIES"/>
    <x v="454"/>
    <s v="CORDIALS"/>
    <x v="10"/>
    <x v="0"/>
    <n v="120"/>
    <n v="218.1"/>
    <n v="-0.81"/>
    <n v="437.53"/>
    <n v="542.87"/>
    <n v="-0.24"/>
    <n v="1573.9"/>
    <n v="2613.2199999999998"/>
    <n v="-0.66"/>
    <n v="58788.9"/>
    <n v="96007.4"/>
    <n v="58788.9"/>
    <n v="96007.4"/>
    <m/>
    <n v="22444928.369999994"/>
    <n v="2.619250951969067E-3"/>
    <x v="0"/>
    <n v="34230392.709999993"/>
    <n v="1.7174474303599076E-3"/>
    <x v="0"/>
    <n v="325145452.83999985"/>
    <n v="1.8080800296146017E-4"/>
    <x v="1"/>
    <n v="1.8080800296146017E-4"/>
    <x v="1"/>
    <x v="1"/>
    <x v="0"/>
    <m/>
  </r>
  <r>
    <s v="MS-86321"/>
    <x v="455"/>
    <x v="349"/>
    <s v="Bailment"/>
    <x v="0"/>
    <x v="0"/>
    <x v="455"/>
    <x v="0"/>
    <x v="3"/>
    <x v="3"/>
    <x v="3"/>
    <s v="VALUE"/>
    <s v="CORDIALS"/>
    <s v="LIQUEURS &amp; SPECIALITIES"/>
    <x v="455"/>
    <s v="CORDIALS"/>
    <x v="25"/>
    <x v="0"/>
    <n v="47"/>
    <n v="72"/>
    <n v="-0.54"/>
    <n v="143.99"/>
    <n v="162.66"/>
    <n v="-0.13"/>
    <n v="499.19"/>
    <n v="593.4"/>
    <n v="-0.19"/>
    <n v="20173.57"/>
    <n v="23678.14"/>
    <n v="20173.57"/>
    <n v="23678.14"/>
    <m/>
    <n v="22444928.369999994"/>
    <n v="8.9880304661449026E-4"/>
    <x v="0"/>
    <n v="34230392.709999993"/>
    <n v="5.8934672970043184E-4"/>
    <x v="0"/>
    <n v="325145452.83999985"/>
    <n v="6.2044755120494241E-5"/>
    <x v="1"/>
    <n v="6.2044755120494241E-5"/>
    <x v="1"/>
    <x v="1"/>
    <x v="0"/>
    <m/>
  </r>
  <r>
    <s v="MS-86389"/>
    <x v="456"/>
    <x v="264"/>
    <s v="Bailment"/>
    <x v="0"/>
    <x v="0"/>
    <x v="456"/>
    <x v="0"/>
    <x v="3"/>
    <x v="3"/>
    <x v="3"/>
    <s v="VALUE"/>
    <s v="CORDIALS"/>
    <s v="LIQUEURS &amp; SPECIALITIES"/>
    <x v="456"/>
    <s v="CORDIALS"/>
    <x v="24"/>
    <x v="3"/>
    <n v="252"/>
    <n v="261.92"/>
    <n v="-0.04"/>
    <n v="909.07"/>
    <n v="901.09"/>
    <n v="0.01"/>
    <n v="3354.3"/>
    <n v="3264.65"/>
    <n v="0.03"/>
    <n v="115230"/>
    <n v="112042.52"/>
    <n v="115230"/>
    <n v="112042.52"/>
    <m/>
    <n v="22444928.369999994"/>
    <n v="5.1338992087859373E-3"/>
    <x v="0"/>
    <n v="34230392.709999993"/>
    <n v="3.3663066905550562E-3"/>
    <x v="0"/>
    <n v="325145452.83999985"/>
    <n v="3.5439523755758409E-4"/>
    <x v="1"/>
    <n v="3.5439523755758409E-4"/>
    <x v="1"/>
    <x v="1"/>
    <x v="0"/>
    <m/>
  </r>
  <r>
    <s v="MS-86390"/>
    <x v="457"/>
    <x v="350"/>
    <s v="Bailment"/>
    <x v="0"/>
    <x v="0"/>
    <x v="457"/>
    <x v="0"/>
    <x v="3"/>
    <x v="3"/>
    <x v="3"/>
    <s v="VALUE"/>
    <s v="CORDIALS"/>
    <s v="LIQUEURS &amp; SPECIALITIES"/>
    <x v="457"/>
    <s v="CORDIALS"/>
    <x v="24"/>
    <x v="3"/>
    <n v="432"/>
    <n v="457.43"/>
    <n v="-0.06"/>
    <n v="1551.05"/>
    <n v="1419.17"/>
    <n v="0.09"/>
    <n v="5072.2299999999996"/>
    <n v="4500.83"/>
    <n v="0.11"/>
    <n v="165716.76"/>
    <n v="147047.67000000001"/>
    <n v="165716.76"/>
    <n v="147047.67000000001"/>
    <m/>
    <n v="22444928.369999994"/>
    <n v="7.3832608092212889E-3"/>
    <x v="0"/>
    <n v="34230392.709999993"/>
    <n v="4.8412170261659861E-3"/>
    <x v="0"/>
    <n v="325145452.83999985"/>
    <n v="5.096696218647327E-4"/>
    <x v="1"/>
    <n v="5.096696218647327E-4"/>
    <x v="1"/>
    <x v="1"/>
    <x v="0"/>
    <m/>
  </r>
  <r>
    <s v="MS-86630"/>
    <x v="458"/>
    <x v="254"/>
    <s v="Bailment"/>
    <x v="0"/>
    <x v="0"/>
    <x v="458"/>
    <x v="0"/>
    <x v="3"/>
    <x v="3"/>
    <x v="3"/>
    <s v="VALUE"/>
    <s v="CORDIALS"/>
    <s v="LIQUEURS &amp; SPECIALITIES"/>
    <x v="458"/>
    <s v="CORDIALS"/>
    <x v="6"/>
    <x v="1"/>
    <n v="128"/>
    <n v="73.44"/>
    <n v="0.43"/>
    <n v="545.97"/>
    <n v="515.53"/>
    <n v="0.06"/>
    <n v="2055.56"/>
    <n v="1953.78"/>
    <n v="0.05"/>
    <n v="84919.59"/>
    <n v="80715.149999999994"/>
    <n v="84919.59"/>
    <n v="80715.149999999994"/>
    <m/>
    <n v="22444928.369999994"/>
    <n v="3.783464513680692E-3"/>
    <x v="0"/>
    <n v="34230392.709999993"/>
    <n v="2.480824299021021E-3"/>
    <x v="0"/>
    <n v="325145452.83999985"/>
    <n v="2.6117415839054621E-4"/>
    <x v="1"/>
    <n v="2.6117415839054621E-4"/>
    <x v="1"/>
    <x v="1"/>
    <x v="0"/>
    <m/>
  </r>
  <r>
    <s v="MS-16416"/>
    <x v="459"/>
    <x v="351"/>
    <s v="Bailment"/>
    <x v="0"/>
    <x v="0"/>
    <x v="459"/>
    <x v="0"/>
    <x v="5"/>
    <x v="4"/>
    <x v="1"/>
    <s v="PREMIUM"/>
    <s v="DOMESTIC WHISKEY"/>
    <s v="STRAIGHT"/>
    <x v="459"/>
    <s v="WHISKEY"/>
    <x v="11"/>
    <x v="1"/>
    <n v="54"/>
    <n v="30.67"/>
    <n v="0.43"/>
    <n v="145.58000000000001"/>
    <n v="109.67"/>
    <n v="0.25"/>
    <n v="556.5"/>
    <n v="479.58"/>
    <n v="0.14000000000000001"/>
    <n v="118067.04"/>
    <n v="101693.68"/>
    <n v="118067.04"/>
    <n v="101693.68"/>
    <m/>
    <n v="52239627.039999984"/>
    <n v="2.2601049565226764E-3"/>
    <x v="0"/>
    <n v="126094742.97999983"/>
    <n v="9.363359424010791E-4"/>
    <x v="0"/>
    <n v="325145452.83999985"/>
    <n v="3.6312068635356055E-4"/>
    <x v="1"/>
    <n v="3.6312068635356055E-4"/>
    <x v="1"/>
    <x v="1"/>
    <x v="0"/>
    <m/>
  </r>
  <r>
    <s v="MS-16516"/>
    <x v="460"/>
    <x v="22"/>
    <s v="Bailment"/>
    <x v="0"/>
    <x v="0"/>
    <x v="460"/>
    <x v="0"/>
    <x v="6"/>
    <x v="4"/>
    <x v="0"/>
    <s v="MID"/>
    <s v="DOMESTIC WHISKEY"/>
    <s v="STRAIGHT"/>
    <x v="460"/>
    <s v="WHISKEY"/>
    <x v="6"/>
    <x v="3"/>
    <n v="28"/>
    <n v="5"/>
    <n v="0.82"/>
    <n v="82"/>
    <n v="56"/>
    <n v="0.32"/>
    <n v="360.08"/>
    <n v="418.92"/>
    <n v="-0.16"/>
    <n v="34870.47"/>
    <n v="40567.89"/>
    <n v="34870.47"/>
    <n v="40567.89"/>
    <m/>
    <n v="52239627.039999984"/>
    <n v="6.6750993404488923E-4"/>
    <x v="0"/>
    <n v="75793138.070000067"/>
    <n v="4.6007423479147645E-4"/>
    <x v="0"/>
    <n v="325145452.83999985"/>
    <n v="1.0724575630820628E-4"/>
    <x v="1"/>
    <n v="1.0724575630820628E-4"/>
    <x v="1"/>
    <x v="1"/>
    <x v="0"/>
    <m/>
  </r>
  <r>
    <s v="MS-16517"/>
    <x v="461"/>
    <x v="158"/>
    <s v="Bailment"/>
    <x v="0"/>
    <x v="0"/>
    <x v="461"/>
    <x v="0"/>
    <x v="6"/>
    <x v="4"/>
    <x v="0"/>
    <s v="MID"/>
    <s v="DOMESTIC WHISKEY"/>
    <s v="STRAIGHT"/>
    <x v="461"/>
    <s v="WHISKEY"/>
    <x v="6"/>
    <x v="3"/>
    <n v="44"/>
    <n v="44"/>
    <n v="0"/>
    <n v="101.33"/>
    <n v="119.66"/>
    <n v="-0.18"/>
    <n v="371.76"/>
    <n v="460.2"/>
    <n v="-0.24"/>
    <n v="31753.54"/>
    <n v="39089.18"/>
    <n v="31753.54"/>
    <n v="39089.18"/>
    <m/>
    <n v="52239627.039999984"/>
    <n v="6.0784392613841319E-4"/>
    <x v="0"/>
    <n v="75793138.070000067"/>
    <n v="4.1895006340380664E-4"/>
    <x v="0"/>
    <n v="325145452.83999985"/>
    <n v="9.7659492767458546E-5"/>
    <x v="1"/>
    <n v="9.7659492767458546E-5"/>
    <x v="1"/>
    <x v="1"/>
    <x v="0"/>
    <m/>
  </r>
  <r>
    <s v="MS-16518"/>
    <x v="462"/>
    <x v="127"/>
    <s v="Bailment"/>
    <x v="0"/>
    <x v="0"/>
    <x v="462"/>
    <x v="0"/>
    <x v="6"/>
    <x v="4"/>
    <x v="0"/>
    <s v="MID"/>
    <s v="DOMESTIC WHISKEY"/>
    <s v="STRAIGHT"/>
    <x v="462"/>
    <s v="WHISKEY"/>
    <x v="6"/>
    <x v="3"/>
    <n v="70"/>
    <n v="70"/>
    <n v="0"/>
    <n v="175.01"/>
    <n v="179.67"/>
    <n v="-0.03"/>
    <n v="613.30999999999995"/>
    <n v="767.7"/>
    <n v="-0.25"/>
    <n v="52135.62"/>
    <n v="64842.84"/>
    <n v="52135.62"/>
    <n v="64842.84"/>
    <m/>
    <n v="52239627.039999984"/>
    <n v="9.9800903938459693E-4"/>
    <x v="0"/>
    <n v="75793138.070000067"/>
    <n v="6.8786728360355318E-4"/>
    <x v="0"/>
    <n v="325145452.83999985"/>
    <n v="1.6034553011465706E-4"/>
    <x v="1"/>
    <n v="1.6034553011465706E-4"/>
    <x v="1"/>
    <x v="1"/>
    <x v="0"/>
    <m/>
  </r>
  <r>
    <s v="MS-16814"/>
    <x v="463"/>
    <x v="352"/>
    <s v="Bailment"/>
    <x v="0"/>
    <x v="0"/>
    <x v="463"/>
    <x v="0"/>
    <x v="6"/>
    <x v="4"/>
    <x v="2"/>
    <s v="ULTRA"/>
    <s v="DOMESTIC WHISKEY"/>
    <s v="STRAIGHT"/>
    <x v="463"/>
    <s v="WHISKEY"/>
    <x v="36"/>
    <x v="1"/>
    <n v="3"/>
    <n v="7"/>
    <n v="-1.8"/>
    <n v="11.5"/>
    <n v="28"/>
    <n v="-1.43"/>
    <n v="58"/>
    <n v="65"/>
    <n v="-0.12"/>
    <n v="30533.52"/>
    <n v="30731.22"/>
    <n v="32273.52"/>
    <n v="32771.22"/>
    <m/>
    <n v="52239627.039999984"/>
    <n v="5.8448962464108755E-4"/>
    <x v="0"/>
    <n v="69119979.479999974"/>
    <n v="4.4174665892131733E-4"/>
    <x v="0"/>
    <n v="325145452.83999985"/>
    <n v="9.3907264374461905E-5"/>
    <x v="1"/>
    <n v="9.9258715501340282E-5"/>
    <x v="1"/>
    <x v="1"/>
    <x v="0"/>
    <m/>
  </r>
  <r>
    <s v="MS-17085"/>
    <x v="464"/>
    <x v="353"/>
    <s v="Bailment"/>
    <x v="0"/>
    <x v="0"/>
    <x v="464"/>
    <x v="0"/>
    <x v="6"/>
    <x v="4"/>
    <x v="2"/>
    <s v="SUPER"/>
    <s v="DOMESTIC WHISKEY"/>
    <s v="STRAIGHT"/>
    <x v="464"/>
    <s v="WHISKEY"/>
    <x v="14"/>
    <x v="1"/>
    <n v="22"/>
    <n v="20"/>
    <n v="0.1"/>
    <n v="74.25"/>
    <n v="87.46"/>
    <n v="-0.18"/>
    <n v="328.75"/>
    <n v="350.04"/>
    <n v="-0.06"/>
    <n v="99335.1"/>
    <n v="105742.19"/>
    <n v="99335.1"/>
    <n v="105742.19"/>
    <m/>
    <n v="52239627.039999984"/>
    <n v="1.9015277410755426E-3"/>
    <x v="0"/>
    <n v="69119979.479999974"/>
    <n v="1.437140183595437E-3"/>
    <x v="0"/>
    <n v="325145452.83999985"/>
    <n v="3.0550973151355007E-4"/>
    <x v="1"/>
    <n v="3.0550973151355007E-4"/>
    <x v="1"/>
    <x v="1"/>
    <x v="0"/>
    <m/>
  </r>
  <r>
    <s v="MS-17086"/>
    <x v="465"/>
    <x v="354"/>
    <s v="Bailment"/>
    <x v="0"/>
    <x v="0"/>
    <x v="465"/>
    <x v="0"/>
    <x v="6"/>
    <x v="4"/>
    <x v="2"/>
    <s v="SUPER"/>
    <s v="DOMESTIC WHISKEY"/>
    <s v="STRAIGHT"/>
    <x v="465"/>
    <s v="WHISKEY"/>
    <x v="14"/>
    <x v="1"/>
    <n v="297"/>
    <n v="154.16999999999999"/>
    <n v="0.48"/>
    <n v="643.16999999999996"/>
    <n v="567.08000000000004"/>
    <n v="0.12"/>
    <n v="3187.67"/>
    <n v="2744.42"/>
    <n v="0.14000000000000001"/>
    <n v="860002.5"/>
    <n v="741007.13"/>
    <n v="890506.56"/>
    <n v="754190.33"/>
    <m/>
    <n v="52239627.039999984"/>
    <n v="1.6462646246335075E-2"/>
    <x v="0"/>
    <n v="69119979.479999974"/>
    <n v="1.2442169492380183E-2"/>
    <x v="0"/>
    <n v="325145452.83999985"/>
    <n v="2.6449777860593267E-3"/>
    <x v="1"/>
    <n v="2.7387944448302266E-3"/>
    <x v="1"/>
    <x v="1"/>
    <x v="0"/>
    <m/>
  </r>
  <r>
    <s v="MS-17090"/>
    <x v="466"/>
    <x v="355"/>
    <s v="Bailment"/>
    <x v="0"/>
    <x v="0"/>
    <x v="466"/>
    <x v="0"/>
    <x v="6"/>
    <x v="4"/>
    <x v="2"/>
    <s v="ULTRA"/>
    <s v="DOMESTIC WHISKEY"/>
    <s v="STRAIGHT"/>
    <x v="466"/>
    <s v="WHISKEY"/>
    <x v="14"/>
    <x v="1"/>
    <n v="9"/>
    <n v="10.25"/>
    <n v="-0.14000000000000001"/>
    <n v="26.33"/>
    <n v="18.25"/>
    <n v="0.31"/>
    <n v="162.33000000000001"/>
    <n v="243.83"/>
    <n v="-0.5"/>
    <n v="81152.44"/>
    <n v="119715.86"/>
    <n v="81152.44"/>
    <n v="119715.86"/>
    <m/>
    <n v="52239627.039999984"/>
    <n v="1.5534651489349535E-3"/>
    <x v="0"/>
    <n v="69119979.479999974"/>
    <n v="1.1740807883700492E-3"/>
    <x v="0"/>
    <n v="325145452.83999985"/>
    <n v="2.4958811292352331E-4"/>
    <x v="1"/>
    <n v="2.4958811292352331E-4"/>
    <x v="1"/>
    <x v="1"/>
    <x v="0"/>
    <m/>
  </r>
  <r>
    <s v="MS-17510"/>
    <x v="467"/>
    <x v="356"/>
    <s v="Bailment"/>
    <x v="0"/>
    <x v="0"/>
    <x v="467"/>
    <x v="0"/>
    <x v="6"/>
    <x v="4"/>
    <x v="2"/>
    <s v="SUPER"/>
    <s v="DOMESTIC WHISKEY"/>
    <s v="STRAIGHT"/>
    <x v="467"/>
    <s v="WHISKEY"/>
    <x v="12"/>
    <x v="0"/>
    <n v="7"/>
    <n v="8.42"/>
    <n v="-0.26"/>
    <n v="24.67"/>
    <n v="27"/>
    <n v="-0.09"/>
    <n v="124.25"/>
    <n v="165"/>
    <n v="-0.33"/>
    <n v="37740.300000000003"/>
    <n v="47193.599999999999"/>
    <n v="40137.72"/>
    <n v="52941.599999999999"/>
    <m/>
    <n v="52239627.039999984"/>
    <n v="7.2244581629769637E-4"/>
    <x v="0"/>
    <n v="69119979.479999974"/>
    <n v="5.4601144681937078E-4"/>
    <x v="0"/>
    <n v="325145452.83999985"/>
    <n v="1.1607205227800478E-4"/>
    <x v="1"/>
    <n v="1.2344542926685581E-4"/>
    <x v="1"/>
    <x v="1"/>
    <x v="0"/>
    <m/>
  </r>
  <r>
    <s v="MS-17826"/>
    <x v="468"/>
    <x v="193"/>
    <s v="Bailment"/>
    <x v="0"/>
    <x v="0"/>
    <x v="468"/>
    <x v="0"/>
    <x v="6"/>
    <x v="4"/>
    <x v="0"/>
    <s v="MID"/>
    <s v="DOMESTIC WHISKEY"/>
    <s v="STRAIGHT"/>
    <x v="468"/>
    <s v="WHISKEY"/>
    <x v="6"/>
    <x v="3"/>
    <n v="19"/>
    <n v="9"/>
    <n v="0.53"/>
    <n v="45.25"/>
    <n v="84"/>
    <n v="-0.86"/>
    <n v="155.08000000000001"/>
    <n v="238.17"/>
    <n v="-0.54"/>
    <n v="15536.12"/>
    <n v="22815.22"/>
    <n v="16097.12"/>
    <n v="23724.22"/>
    <m/>
    <n v="52239627.039999984"/>
    <n v="2.9740105127672455E-4"/>
    <x v="0"/>
    <n v="75793138.070000067"/>
    <n v="2.0498056150744607E-4"/>
    <x v="0"/>
    <n v="325145452.83999985"/>
    <n v="4.7782061426044722E-5"/>
    <x v="0"/>
    <n v="4.9507443082469307E-5"/>
    <x v="0"/>
    <x v="0"/>
    <x v="0"/>
    <m/>
  </r>
  <r>
    <s v="MS-17830"/>
    <x v="469"/>
    <x v="43"/>
    <s v="Bailment"/>
    <x v="0"/>
    <x v="0"/>
    <x v="469"/>
    <x v="0"/>
    <x v="6"/>
    <x v="4"/>
    <x v="0"/>
    <s v="MID"/>
    <s v="DOMESTIC WHISKEY"/>
    <s v="STRAIGHT"/>
    <x v="469"/>
    <s v="WHISKEY"/>
    <x v="6"/>
    <x v="3"/>
    <n v="134"/>
    <n v="164.51"/>
    <n v="-0.23"/>
    <n v="246.19"/>
    <n v="328.04"/>
    <n v="-0.33"/>
    <n v="966.27"/>
    <n v="1244.32"/>
    <n v="-0.28999999999999998"/>
    <n v="85360.05"/>
    <n v="107320.98"/>
    <n v="91678.05"/>
    <n v="114170.76"/>
    <m/>
    <n v="52239627.039999984"/>
    <n v="1.6340095601111327E-3"/>
    <x v="0"/>
    <n v="75793138.070000067"/>
    <n v="1.1262239850943266E-3"/>
    <x v="0"/>
    <n v="325145452.83999985"/>
    <n v="2.625288136568364E-4"/>
    <x v="1"/>
    <n v="2.8196011723132929E-4"/>
    <x v="1"/>
    <x v="1"/>
    <x v="0"/>
    <m/>
  </r>
  <r>
    <s v="MS-17916"/>
    <x v="470"/>
    <x v="203"/>
    <s v="Bailment"/>
    <x v="0"/>
    <x v="0"/>
    <x v="470"/>
    <x v="0"/>
    <x v="6"/>
    <x v="4"/>
    <x v="2"/>
    <s v="SUPER"/>
    <s v="DOMESTIC WHISKEY"/>
    <s v="STRAIGHT"/>
    <x v="470"/>
    <s v="WHISKEY"/>
    <x v="4"/>
    <x v="1"/>
    <n v="87"/>
    <n v="83.25"/>
    <n v="0.04"/>
    <n v="439.67"/>
    <n v="522.33000000000004"/>
    <n v="-0.19"/>
    <n v="2163.42"/>
    <n v="2400.92"/>
    <n v="-0.11"/>
    <n v="629808.05000000005"/>
    <n v="692826.7"/>
    <n v="677991.57"/>
    <n v="730798.48"/>
    <m/>
    <n v="52239627.039999984"/>
    <n v="1.2056136034772125E-2"/>
    <x v="0"/>
    <n v="69119979.479999974"/>
    <n v="9.1118089840034819E-3"/>
    <x v="0"/>
    <n v="325145452.83999985"/>
    <n v="1.9370040223503325E-3"/>
    <x v="1"/>
    <n v="2.0851946846497387E-3"/>
    <x v="1"/>
    <x v="1"/>
    <x v="0"/>
    <m/>
  </r>
  <r>
    <s v="MS-17919"/>
    <x v="471"/>
    <x v="172"/>
    <s v="Bailment"/>
    <x v="0"/>
    <x v="0"/>
    <x v="471"/>
    <x v="0"/>
    <x v="6"/>
    <x v="4"/>
    <x v="2"/>
    <s v="SUPER"/>
    <s v="DOMESTIC WHISKEY"/>
    <s v="STRAIGHT"/>
    <x v="471"/>
    <s v="WHISKEY"/>
    <x v="4"/>
    <x v="1"/>
    <n v="148"/>
    <n v="142.34"/>
    <n v="0.04"/>
    <n v="235.7"/>
    <n v="249.88"/>
    <n v="-0.06"/>
    <n v="998.17"/>
    <n v="1082.75"/>
    <n v="-0.08"/>
    <n v="244148.28"/>
    <n v="256671.14"/>
    <n v="256529.88"/>
    <n v="269098.94"/>
    <m/>
    <n v="52239627.039999984"/>
    <n v="4.673622187483367E-3"/>
    <x v="0"/>
    <n v="69119979.479999974"/>
    <n v="3.5322388958556458E-3"/>
    <x v="0"/>
    <n v="325145452.83999985"/>
    <n v="7.5088941846633301E-4"/>
    <x v="1"/>
    <n v="7.8896960655400975E-4"/>
    <x v="1"/>
    <x v="1"/>
    <x v="0"/>
    <m/>
  </r>
  <r>
    <s v="MS-18276"/>
    <x v="472"/>
    <x v="357"/>
    <s v="Bailment"/>
    <x v="0"/>
    <x v="0"/>
    <x v="472"/>
    <x v="0"/>
    <x v="6"/>
    <x v="4"/>
    <x v="1"/>
    <s v="PREMIUM"/>
    <s v="DOMESTIC WHISKEY"/>
    <s v="STRAIGHT"/>
    <x v="472"/>
    <s v="WHISKEY"/>
    <x v="4"/>
    <x v="1"/>
    <n v="9"/>
    <n v="9"/>
    <n v="0.01"/>
    <n v="30.08"/>
    <n v="26"/>
    <n v="0.14000000000000001"/>
    <n v="111.08"/>
    <n v="129.16999999999999"/>
    <n v="-0.16"/>
    <n v="18929.97"/>
    <n v="20323.05"/>
    <n v="18929.97"/>
    <n v="21434.16"/>
    <m/>
    <n v="52239627.039999984"/>
    <n v="3.6236801586476269E-4"/>
    <x v="0"/>
    <n v="126094742.97999983"/>
    <n v="1.5012497390951918E-4"/>
    <x v="0"/>
    <n v="325145452.83999985"/>
    <n v="5.822000533808852E-5"/>
    <x v="1"/>
    <n v="5.822000533808852E-5"/>
    <x v="1"/>
    <x v="1"/>
    <x v="0"/>
    <m/>
  </r>
  <r>
    <s v="MS-18348"/>
    <x v="473"/>
    <x v="358"/>
    <s v="Bailment"/>
    <x v="0"/>
    <x v="0"/>
    <x v="473"/>
    <x v="0"/>
    <x v="6"/>
    <x v="4"/>
    <x v="2"/>
    <s v="SUPER"/>
    <s v="DOMESTIC WHISKEY"/>
    <s v="STRAIGHT"/>
    <x v="473"/>
    <s v="WHISKEY"/>
    <x v="37"/>
    <x v="0"/>
    <n v="94"/>
    <n v="116.5"/>
    <n v="-0.24"/>
    <n v="292"/>
    <n v="242.92"/>
    <n v="0.17"/>
    <n v="1323"/>
    <n v="1141.58"/>
    <n v="0.14000000000000001"/>
    <n v="421031.52"/>
    <n v="363297.48"/>
    <n v="421031.52"/>
    <n v="363297.48"/>
    <m/>
    <n v="52239627.039999984"/>
    <n v="8.0596195619393567E-3"/>
    <x v="0"/>
    <n v="69119979.479999974"/>
    <n v="6.0913143083589378E-3"/>
    <x v="0"/>
    <n v="325145452.83999985"/>
    <n v="1.2949020702042065E-3"/>
    <x v="1"/>
    <n v="1.2949020702042065E-3"/>
    <x v="1"/>
    <x v="1"/>
    <x v="0"/>
    <m/>
  </r>
  <r>
    <s v="MS-18351"/>
    <x v="474"/>
    <x v="359"/>
    <s v="Bailment"/>
    <x v="0"/>
    <x v="0"/>
    <x v="474"/>
    <x v="0"/>
    <x v="6"/>
    <x v="4"/>
    <x v="1"/>
    <s v="PREMIUM"/>
    <s v="DOMESTIC WHISKEY"/>
    <s v="STRAIGHT"/>
    <x v="474"/>
    <s v="WHISKEY"/>
    <x v="37"/>
    <x v="0"/>
    <n v="270"/>
    <n v="355.08"/>
    <n v="-0.31"/>
    <n v="838.31"/>
    <n v="782.3"/>
    <n v="7.0000000000000007E-2"/>
    <n v="3308.26"/>
    <n v="3025.9"/>
    <n v="0.09"/>
    <n v="542714.69999999995"/>
    <n v="496395.9"/>
    <n v="542714.69999999995"/>
    <n v="496395.9"/>
    <m/>
    <n v="52239627.039999984"/>
    <n v="1.0388946681882744E-2"/>
    <x v="0"/>
    <n v="126094742.97999983"/>
    <n v="4.3040232064716702E-3"/>
    <x v="0"/>
    <n v="325145452.83999985"/>
    <n v="1.6691443637290024E-3"/>
    <x v="1"/>
    <n v="1.6691443637290024E-3"/>
    <x v="1"/>
    <x v="1"/>
    <x v="0"/>
    <m/>
  </r>
  <r>
    <s v="MS-18352"/>
    <x v="475"/>
    <x v="360"/>
    <s v="Bailment"/>
    <x v="0"/>
    <x v="0"/>
    <x v="475"/>
    <x v="0"/>
    <x v="6"/>
    <x v="4"/>
    <x v="1"/>
    <s v="PREMIUM"/>
    <s v="DOMESTIC WHISKEY"/>
    <s v="STRAIGHT"/>
    <x v="475"/>
    <s v="WHISKEY"/>
    <x v="37"/>
    <x v="0"/>
    <n v="143"/>
    <n v="130"/>
    <n v="0.09"/>
    <n v="449.58"/>
    <n v="479.08"/>
    <n v="-7.0000000000000007E-2"/>
    <n v="2168.58"/>
    <n v="2275.42"/>
    <n v="-0.05"/>
    <n v="465031.01"/>
    <n v="487940.35"/>
    <n v="465031.01"/>
    <n v="487940.35"/>
    <m/>
    <n v="52239627.039999984"/>
    <n v="8.9018822750002568E-3"/>
    <x v="0"/>
    <n v="126094742.97999983"/>
    <n v="3.6879492277783511E-3"/>
    <x v="0"/>
    <n v="325145452.83999985"/>
    <n v="1.4302245531597089E-3"/>
    <x v="1"/>
    <n v="1.4302245531597089E-3"/>
    <x v="1"/>
    <x v="1"/>
    <x v="0"/>
    <m/>
  </r>
  <r>
    <s v="MS-18566"/>
    <x v="476"/>
    <x v="361"/>
    <s v="Bailment"/>
    <x v="0"/>
    <x v="0"/>
    <x v="476"/>
    <x v="0"/>
    <x v="6"/>
    <x v="4"/>
    <x v="2"/>
    <s v="ULTRA"/>
    <s v="DOMESTIC WHISKEY"/>
    <s v="STRAIGHT"/>
    <x v="476"/>
    <s v="WHISKEY"/>
    <x v="4"/>
    <x v="1"/>
    <n v="17"/>
    <n v="30"/>
    <n v="-0.76"/>
    <n v="57"/>
    <n v="74.33"/>
    <n v="-0.3"/>
    <n v="247"/>
    <n v="300.08"/>
    <n v="-0.21"/>
    <n v="30619.439999999999"/>
    <n v="35219.68"/>
    <n v="30619.439999999999"/>
    <n v="35935.96"/>
    <m/>
    <n v="52239627.039999984"/>
    <n v="5.8613435307558058E-4"/>
    <x v="0"/>
    <n v="69119979.479999974"/>
    <n v="4.429897148459051E-4"/>
    <x v="0"/>
    <n v="325145452.83999985"/>
    <n v="9.4171515340451197E-5"/>
    <x v="1"/>
    <n v="9.4171515340451197E-5"/>
    <x v="1"/>
    <x v="1"/>
    <x v="0"/>
    <m/>
  </r>
  <r>
    <s v="MS-18568"/>
    <x v="477"/>
    <x v="362"/>
    <s v="Bailment"/>
    <x v="0"/>
    <x v="0"/>
    <x v="477"/>
    <x v="0"/>
    <x v="6"/>
    <x v="4"/>
    <x v="2"/>
    <s v="ULTRA"/>
    <s v="DOMESTIC WHISKEY"/>
    <s v="STRAIGHT"/>
    <x v="477"/>
    <s v="WHISKEY"/>
    <x v="4"/>
    <x v="1"/>
    <n v="50"/>
    <n v="28"/>
    <n v="0.44"/>
    <n v="156.54"/>
    <n v="99.17"/>
    <n v="0.37"/>
    <n v="711.13"/>
    <n v="576.57000000000005"/>
    <n v="0.19"/>
    <n v="71299.7"/>
    <n v="55747.78"/>
    <n v="71299.7"/>
    <n v="56917.84"/>
    <m/>
    <n v="52239627.039999984"/>
    <n v="1.3648585190971152E-3"/>
    <x v="0"/>
    <n v="69119979.479999974"/>
    <n v="1.0315353178111219E-3"/>
    <x v="0"/>
    <n v="325145452.83999985"/>
    <n v="2.1928555167304066E-4"/>
    <x v="1"/>
    <n v="2.1928555167304066E-4"/>
    <x v="1"/>
    <x v="1"/>
    <x v="0"/>
    <m/>
  </r>
  <r>
    <s v="MS-18977"/>
    <x v="478"/>
    <x v="363"/>
    <s v="Bailment"/>
    <x v="0"/>
    <x v="0"/>
    <x v="478"/>
    <x v="0"/>
    <x v="6"/>
    <x v="4"/>
    <x v="3"/>
    <s v="VALUE"/>
    <s v="DOMESTIC WHISKEY"/>
    <s v="STRAIGHT"/>
    <x v="478"/>
    <s v="WHISKEY"/>
    <x v="4"/>
    <x v="1"/>
    <n v="18"/>
    <n v="40.33"/>
    <n v="-1.28"/>
    <n v="77.650000000000006"/>
    <n v="136.32"/>
    <n v="-0.76"/>
    <n v="408.84"/>
    <n v="554.84"/>
    <n v="-0.36"/>
    <n v="29697.599999999999"/>
    <n v="40201.730000000003"/>
    <n v="29697.599999999999"/>
    <n v="40201.730000000003"/>
    <m/>
    <n v="52239627.039999984"/>
    <n v="5.6848797900606156E-4"/>
    <x v="0"/>
    <n v="34230392.709999993"/>
    <n v="8.6757988000891984E-4"/>
    <x v="0"/>
    <n v="325145452.83999985"/>
    <n v="9.1336353439990526E-5"/>
    <x v="1"/>
    <n v="9.1336353439990526E-5"/>
    <x v="1"/>
    <x v="1"/>
    <x v="0"/>
    <m/>
  </r>
  <r>
    <s v="MS-18978"/>
    <x v="479"/>
    <x v="364"/>
    <s v="Bailment"/>
    <x v="0"/>
    <x v="0"/>
    <x v="479"/>
    <x v="0"/>
    <x v="6"/>
    <x v="4"/>
    <x v="3"/>
    <s v="VALUE"/>
    <s v="DOMESTIC WHISKEY"/>
    <s v="STRAIGHT"/>
    <x v="479"/>
    <s v="WHISKEY"/>
    <x v="4"/>
    <x v="1"/>
    <n v="79"/>
    <n v="67.28"/>
    <n v="0.15"/>
    <n v="298.88"/>
    <n v="291.3"/>
    <n v="0.03"/>
    <n v="1226.06"/>
    <n v="1318.6"/>
    <n v="-0.08"/>
    <n v="96970.9"/>
    <n v="104090.12"/>
    <n v="96970.9"/>
    <n v="104090.12"/>
    <m/>
    <n v="52239627.039999984"/>
    <n v="1.8562709095482092E-3"/>
    <x v="0"/>
    <n v="34230392.709999993"/>
    <n v="2.8328889131228438E-3"/>
    <x v="0"/>
    <n v="325145452.83999985"/>
    <n v="2.9823852418356964E-4"/>
    <x v="1"/>
    <n v="2.9823852418356964E-4"/>
    <x v="1"/>
    <x v="1"/>
    <x v="0"/>
    <m/>
  </r>
  <r>
    <s v="MS-19006"/>
    <x v="480"/>
    <x v="269"/>
    <s v="Bailment"/>
    <x v="0"/>
    <x v="0"/>
    <x v="480"/>
    <x v="0"/>
    <x v="6"/>
    <x v="4"/>
    <x v="2"/>
    <s v="ULTRA"/>
    <s v="DOMESTIC WHISKEY"/>
    <s v="STRAIGHT"/>
    <x v="480"/>
    <s v="WHISKEY"/>
    <x v="8"/>
    <x v="1"/>
    <n v="7"/>
    <n v="10"/>
    <n v="-0.43"/>
    <n v="21.08"/>
    <n v="26.5"/>
    <n v="-0.26"/>
    <n v="164.67"/>
    <n v="197.58"/>
    <n v="-0.2"/>
    <n v="88529.3"/>
    <n v="105159.59"/>
    <n v="91251.68"/>
    <n v="107658.71"/>
    <m/>
    <n v="52239627.039999984"/>
    <n v="1.6946771065615178E-3"/>
    <x v="0"/>
    <n v="69119979.479999974"/>
    <n v="1.2808062251467561E-3"/>
    <x v="0"/>
    <n v="325145452.83999985"/>
    <n v="2.7227598979698541E-4"/>
    <x v="1"/>
    <n v="2.8064879641698031E-4"/>
    <x v="1"/>
    <x v="1"/>
    <x v="0"/>
    <m/>
  </r>
  <r>
    <s v="MS-19009"/>
    <x v="481"/>
    <x v="365"/>
    <s v="Bailment"/>
    <x v="0"/>
    <x v="0"/>
    <x v="481"/>
    <x v="0"/>
    <x v="6"/>
    <x v="4"/>
    <x v="2"/>
    <s v="SUPER"/>
    <s v="DOMESTIC WHISKEY"/>
    <s v="STRAIGHT"/>
    <x v="481"/>
    <s v="WHISKEY"/>
    <x v="8"/>
    <x v="1"/>
    <n v="6"/>
    <n v="12.5"/>
    <n v="-1.08"/>
    <n v="34.75"/>
    <n v="45.5"/>
    <n v="-0.31"/>
    <n v="226.25"/>
    <n v="298"/>
    <n v="-0.32"/>
    <n v="78865.2"/>
    <n v="100604.76"/>
    <n v="81504.3"/>
    <n v="104435.04"/>
    <m/>
    <n v="52239627.039999984"/>
    <n v="1.5096815285379577E-3"/>
    <x v="0"/>
    <n v="69119979.479999974"/>
    <n v="1.1409899220647169E-3"/>
    <x v="0"/>
    <n v="325145452.83999985"/>
    <n v="2.425535996617754E-4"/>
    <x v="1"/>
    <n v="2.506702747588701E-4"/>
    <x v="1"/>
    <x v="1"/>
    <x v="0"/>
    <m/>
  </r>
  <r>
    <s v="MS-19017"/>
    <x v="482"/>
    <x v="234"/>
    <s v="Bailment"/>
    <x v="0"/>
    <x v="0"/>
    <x v="482"/>
    <x v="0"/>
    <x v="6"/>
    <x v="4"/>
    <x v="2"/>
    <s v="ULTRA"/>
    <s v="DOMESTIC WHISKEY"/>
    <s v="STRAIGHT"/>
    <x v="482"/>
    <s v="WHISKEY"/>
    <x v="8"/>
    <x v="1"/>
    <n v="9"/>
    <n v="14"/>
    <n v="-0.65"/>
    <n v="26"/>
    <n v="66.08"/>
    <n v="-1.54"/>
    <n v="193.33"/>
    <n v="283.08"/>
    <n v="-0.46"/>
    <n v="149930.12"/>
    <n v="222315.95"/>
    <n v="152540"/>
    <n v="223352.75"/>
    <m/>
    <n v="52239627.039999984"/>
    <n v="2.8700457582746179E-3"/>
    <x v="0"/>
    <n v="69119979.479999974"/>
    <n v="2.1691285374785536E-3"/>
    <x v="0"/>
    <n v="325145452.83999985"/>
    <n v="4.6111707449828247E-4"/>
    <x v="1"/>
    <n v="4.6914388212300506E-4"/>
    <x v="1"/>
    <x v="1"/>
    <x v="0"/>
    <m/>
  </r>
  <r>
    <s v="MS-19026"/>
    <x v="483"/>
    <x v="366"/>
    <s v="Bailment"/>
    <x v="0"/>
    <x v="0"/>
    <x v="483"/>
    <x v="0"/>
    <x v="6"/>
    <x v="4"/>
    <x v="1"/>
    <s v="PREMIUM"/>
    <s v="DOMESTIC WHISKEY"/>
    <s v="STRAIGHT"/>
    <x v="483"/>
    <s v="WHISKEY"/>
    <x v="11"/>
    <x v="1"/>
    <n v="63"/>
    <n v="67"/>
    <n v="-0.06"/>
    <n v="126.92"/>
    <n v="147"/>
    <n v="-0.16"/>
    <n v="610.83000000000004"/>
    <n v="697.17"/>
    <n v="-0.14000000000000001"/>
    <n v="128940.3"/>
    <n v="149607.87"/>
    <n v="140882.6"/>
    <n v="160360.10999999999"/>
    <m/>
    <n v="52239627.039999984"/>
    <n v="2.4682469478824985E-3"/>
    <x v="0"/>
    <n v="126094742.97999983"/>
    <n v="1.022566817241949E-3"/>
    <x v="0"/>
    <n v="325145452.83999985"/>
    <n v="3.9656190444542358E-4"/>
    <x v="1"/>
    <n v="4.3329100490089472E-4"/>
    <x v="1"/>
    <x v="1"/>
    <x v="0"/>
    <m/>
  </r>
  <r>
    <s v="MS-19027"/>
    <x v="484"/>
    <x v="76"/>
    <s v="Bailment"/>
    <x v="0"/>
    <x v="0"/>
    <x v="484"/>
    <x v="0"/>
    <x v="6"/>
    <x v="4"/>
    <x v="1"/>
    <s v="PREMIUM"/>
    <s v="DOMESTIC WHISKEY"/>
    <s v="STRAIGHT"/>
    <x v="484"/>
    <s v="WHISKEY"/>
    <x v="11"/>
    <x v="1"/>
    <n v="12"/>
    <n v="25.33"/>
    <n v="-1.1100000000000001"/>
    <n v="67.989999999999995"/>
    <n v="59.88"/>
    <n v="0.12"/>
    <n v="231.29"/>
    <n v="293.18"/>
    <n v="-0.27"/>
    <n v="43411.74"/>
    <n v="56585.83"/>
    <n v="44825.46"/>
    <n v="56585.83"/>
    <m/>
    <n v="52239627.039999984"/>
    <n v="8.3101167561475012E-4"/>
    <x v="0"/>
    <n v="126094742.97999983"/>
    <n v="3.4427874607655638E-4"/>
    <x v="0"/>
    <n v="325145452.83999985"/>
    <n v="1.3351483042686865E-4"/>
    <x v="1"/>
    <n v="1.3786279220105859E-4"/>
    <x v="1"/>
    <x v="1"/>
    <x v="0"/>
    <m/>
  </r>
  <r>
    <s v="MS-19061"/>
    <x v="485"/>
    <x v="367"/>
    <s v="Bailment"/>
    <x v="0"/>
    <x v="0"/>
    <x v="485"/>
    <x v="0"/>
    <x v="6"/>
    <x v="4"/>
    <x v="0"/>
    <s v="MID"/>
    <s v="DOMESTIC WHISKEY"/>
    <s v="STRAIGHT"/>
    <x v="485"/>
    <s v="WHISKEY"/>
    <x v="11"/>
    <x v="1"/>
    <n v="43"/>
    <n v="37.340000000000003"/>
    <n v="0.13"/>
    <n v="152.04"/>
    <n v="112.03"/>
    <n v="0.26"/>
    <n v="552.15"/>
    <n v="441.42"/>
    <n v="0.2"/>
    <n v="70545.600000000006"/>
    <n v="59022"/>
    <n v="70545.600000000006"/>
    <n v="59022"/>
    <m/>
    <n v="52239627.039999984"/>
    <n v="1.3504231174158862E-3"/>
    <x v="0"/>
    <n v="75793138.070000067"/>
    <n v="9.3076499794541288E-4"/>
    <x v="0"/>
    <n v="325145452.83999985"/>
    <n v="2.1696628196339761E-4"/>
    <x v="1"/>
    <n v="2.1696628196339761E-4"/>
    <x v="1"/>
    <x v="1"/>
    <x v="0"/>
    <m/>
  </r>
  <r>
    <s v="MS-19066"/>
    <x v="486"/>
    <x v="368"/>
    <s v="Bailment"/>
    <x v="0"/>
    <x v="0"/>
    <x v="486"/>
    <x v="0"/>
    <x v="6"/>
    <x v="4"/>
    <x v="0"/>
    <s v="MID"/>
    <s v="DOMESTIC WHISKEY"/>
    <s v="STRAIGHT"/>
    <x v="486"/>
    <s v="WHISKEY"/>
    <x v="11"/>
    <x v="1"/>
    <n v="189"/>
    <n v="179"/>
    <n v="0.05"/>
    <n v="752"/>
    <n v="827.5"/>
    <n v="-0.1"/>
    <n v="3143.75"/>
    <n v="3380.67"/>
    <n v="-0.08"/>
    <n v="517573.31"/>
    <n v="552345.09"/>
    <n v="551162.25"/>
    <n v="588901.35"/>
    <m/>
    <n v="52239627.039999984"/>
    <n v="9.9076762091676717E-3"/>
    <x v="0"/>
    <n v="75793138.070000067"/>
    <n v="6.828762117251118E-3"/>
    <x v="0"/>
    <n v="325145452.83999985"/>
    <n v="1.5918208465756757E-3"/>
    <x v="1"/>
    <n v="1.6951251976180036E-3"/>
    <x v="1"/>
    <x v="1"/>
    <x v="0"/>
    <m/>
  </r>
  <r>
    <s v="MS-19096"/>
    <x v="487"/>
    <x v="177"/>
    <s v="Bailment"/>
    <x v="0"/>
    <x v="0"/>
    <x v="487"/>
    <x v="0"/>
    <x v="6"/>
    <x v="4"/>
    <x v="0"/>
    <s v="MID"/>
    <s v="DOMESTIC WHISKEY"/>
    <s v="STRAIGHT"/>
    <x v="487"/>
    <s v="WHISKEY"/>
    <x v="11"/>
    <x v="1"/>
    <n v="86"/>
    <n v="112"/>
    <n v="-0.31"/>
    <n v="384.5"/>
    <n v="511.17"/>
    <n v="-0.33"/>
    <n v="1823.5"/>
    <n v="2195.83"/>
    <n v="-0.2"/>
    <n v="296300.34000000003"/>
    <n v="357984.61"/>
    <n v="319696.02"/>
    <n v="382412.01"/>
    <m/>
    <n v="52239627.039999984"/>
    <n v="5.6719459304930006E-3"/>
    <x v="0"/>
    <n v="75793138.070000067"/>
    <n v="3.909329360744329E-3"/>
    <x v="0"/>
    <n v="325145452.83999985"/>
    <n v="9.1128551056749926E-4"/>
    <x v="1"/>
    <n v="9.8324001522272111E-4"/>
    <x v="1"/>
    <x v="1"/>
    <x v="0"/>
    <m/>
  </r>
  <r>
    <s v="MS-19112"/>
    <x v="488"/>
    <x v="369"/>
    <s v="Bailment"/>
    <x v="0"/>
    <x v="0"/>
    <x v="488"/>
    <x v="0"/>
    <x v="6"/>
    <x v="4"/>
    <x v="1"/>
    <s v="PREMIUM"/>
    <s v="DOMESTIC WHISKEY"/>
    <s v="STRAIGHT"/>
    <x v="488"/>
    <s v="WHISKEY"/>
    <x v="11"/>
    <x v="1"/>
    <n v="46"/>
    <n v="61"/>
    <n v="-0.33"/>
    <n v="87"/>
    <n v="112.5"/>
    <n v="-0.28999999999999998"/>
    <n v="472"/>
    <n v="596.5"/>
    <n v="-0.26"/>
    <n v="100204.68"/>
    <n v="128342.27"/>
    <n v="108862.08"/>
    <n v="137230.6"/>
    <m/>
    <n v="52239627.039999984"/>
    <n v="1.9181737251545282E-3"/>
    <x v="0"/>
    <n v="126094742.97999983"/>
    <n v="7.9467769735565969E-4"/>
    <x v="0"/>
    <n v="325145452.83999985"/>
    <n v="3.0818416534740686E-4"/>
    <x v="1"/>
    <n v="3.3481040269558901E-4"/>
    <x v="1"/>
    <x v="1"/>
    <x v="0"/>
    <m/>
  </r>
  <r>
    <s v="MS-19235"/>
    <x v="489"/>
    <x v="370"/>
    <s v="Bailment"/>
    <x v="0"/>
    <x v="0"/>
    <x v="489"/>
    <x v="0"/>
    <x v="6"/>
    <x v="4"/>
    <x v="2"/>
    <s v="ULTRA"/>
    <s v="DOMESTIC WHISKEY"/>
    <s v="STRAIGHT"/>
    <x v="489"/>
    <s v="WHISKEY"/>
    <x v="11"/>
    <x v="1"/>
    <n v="12"/>
    <m/>
    <n v="1"/>
    <n v="27"/>
    <n v="15.5"/>
    <n v="0.43"/>
    <n v="147.41999999999999"/>
    <n v="143.5"/>
    <n v="0.03"/>
    <n v="81639.350000000006"/>
    <n v="79607.64"/>
    <n v="81639.350000000006"/>
    <n v="79607.64"/>
    <m/>
    <n v="52239627.039999984"/>
    <n v="1.5627858510071022E-3"/>
    <x v="0"/>
    <n v="69119979.479999974"/>
    <n v="1.1811252059706202E-3"/>
    <x v="0"/>
    <n v="325145452.83999985"/>
    <n v="2.5108562733052809E-4"/>
    <x v="1"/>
    <n v="2.5108562733052809E-4"/>
    <x v="1"/>
    <x v="1"/>
    <x v="0"/>
    <m/>
  </r>
  <r>
    <s v="MS-19308"/>
    <x v="490"/>
    <x v="107"/>
    <s v="Bailment"/>
    <x v="0"/>
    <x v="0"/>
    <x v="490"/>
    <x v="0"/>
    <x v="15"/>
    <x v="4"/>
    <x v="3"/>
    <s v="VALUE"/>
    <s v="DOMESTIC WHISKEY"/>
    <s v="BLEND"/>
    <x v="490"/>
    <s v="WHISKEY"/>
    <x v="24"/>
    <x v="3"/>
    <n v="104"/>
    <n v="85.17"/>
    <n v="0.18"/>
    <n v="294.02"/>
    <n v="342.42"/>
    <n v="-0.16"/>
    <n v="1029.04"/>
    <n v="1377.3"/>
    <n v="-0.34"/>
    <n v="67525.919999999998"/>
    <n v="90386.28"/>
    <n v="67525.919999999998"/>
    <n v="90386.28"/>
    <m/>
    <n v="52239627.039999984"/>
    <n v="1.2926187231064126E-3"/>
    <x v="0"/>
    <n v="34230392.709999993"/>
    <n v="1.9726890244023735E-3"/>
    <x v="0"/>
    <n v="325145452.83999985"/>
    <n v="2.0767911533189635E-4"/>
    <x v="1"/>
    <n v="2.0767911533189635E-4"/>
    <x v="1"/>
    <x v="1"/>
    <x v="0"/>
    <m/>
  </r>
  <r>
    <s v="MS-19366"/>
    <x v="491"/>
    <x v="371"/>
    <s v="Bailment"/>
    <x v="0"/>
    <x v="0"/>
    <x v="491"/>
    <x v="0"/>
    <x v="6"/>
    <x v="4"/>
    <x v="3"/>
    <s v="MID"/>
    <s v="DOMESTIC WHISKEY"/>
    <s v="STRAIGHT"/>
    <x v="491"/>
    <s v="WHISKEY"/>
    <x v="24"/>
    <x v="3"/>
    <n v="40"/>
    <n v="21"/>
    <n v="0.48"/>
    <n v="113"/>
    <n v="81"/>
    <n v="0.28000000000000003"/>
    <n v="424"/>
    <n v="444"/>
    <n v="-0.05"/>
    <n v="39126.720000000001"/>
    <n v="39540.120000000003"/>
    <n v="39126.720000000001"/>
    <n v="39540.120000000003"/>
    <m/>
    <n v="52239627.039999984"/>
    <n v="7.4898543915791346E-4"/>
    <x v="0"/>
    <n v="34230392.709999993"/>
    <n v="1.1430403481339437E-3"/>
    <x v="0"/>
    <n v="325145452.83999985"/>
    <n v="1.2033605162934198E-4"/>
    <x v="1"/>
    <n v="1.2033605162934198E-4"/>
    <x v="1"/>
    <x v="1"/>
    <x v="0"/>
    <m/>
  </r>
  <r>
    <s v="MS-19486"/>
    <x v="492"/>
    <x v="372"/>
    <s v="Bailment"/>
    <x v="0"/>
    <x v="0"/>
    <x v="492"/>
    <x v="0"/>
    <x v="6"/>
    <x v="4"/>
    <x v="2"/>
    <s v="SUPER"/>
    <s v="DOMESTIC WHISKEY"/>
    <s v="STRAIGHT"/>
    <x v="492"/>
    <s v="CORDIALS"/>
    <x v="11"/>
    <x v="1"/>
    <n v="22"/>
    <n v="25.5"/>
    <n v="-0.14000000000000001"/>
    <n v="104.08"/>
    <n v="167.17"/>
    <n v="-0.61"/>
    <n v="626.08000000000004"/>
    <n v="749.42"/>
    <n v="-0.2"/>
    <n v="212007.76"/>
    <n v="264011.48"/>
    <n v="231099.88"/>
    <n v="276014"/>
    <m/>
    <n v="52239627.039999984"/>
    <n v="4.058370474920605E-3"/>
    <x v="0"/>
    <n v="69119979.479999974"/>
    <n v="3.0672428087358582E-3"/>
    <x v="0"/>
    <n v="325145452.83999985"/>
    <n v="6.520397506660703E-4"/>
    <x v="1"/>
    <n v="7.1075845588934453E-4"/>
    <x v="1"/>
    <x v="1"/>
    <x v="0"/>
    <m/>
  </r>
  <r>
    <s v="MS-19880"/>
    <x v="493"/>
    <x v="373"/>
    <s v="Bailment"/>
    <x v="0"/>
    <x v="0"/>
    <x v="493"/>
    <x v="0"/>
    <x v="6"/>
    <x v="4"/>
    <x v="2"/>
    <s v="ULTRA"/>
    <s v="DOMESTIC WHISKEY"/>
    <s v="STRAIGHT"/>
    <x v="493"/>
    <s v="WHISKEY"/>
    <x v="38"/>
    <x v="1"/>
    <n v="21"/>
    <n v="26.5"/>
    <n v="-0.28999999999999998"/>
    <n v="93"/>
    <n v="71"/>
    <n v="0.24"/>
    <n v="387"/>
    <n v="366.17"/>
    <n v="0.05"/>
    <n v="161629.07999999999"/>
    <n v="150480.6"/>
    <n v="162865.07999999999"/>
    <n v="154050.6"/>
    <m/>
    <n v="52239627.039999984"/>
    <n v="3.0939937583444131E-3"/>
    <x v="0"/>
    <n v="69119979.479999974"/>
    <n v="2.3383843747634176E-3"/>
    <x v="0"/>
    <n v="325145452.83999985"/>
    <n v="4.9709777143811299E-4"/>
    <x v="1"/>
    <n v="5.0089914706617138E-4"/>
    <x v="1"/>
    <x v="1"/>
    <x v="0"/>
    <m/>
  </r>
  <r>
    <s v="MS-20246"/>
    <x v="494"/>
    <x v="192"/>
    <s v="Bailment"/>
    <x v="0"/>
    <x v="0"/>
    <x v="494"/>
    <x v="0"/>
    <x v="6"/>
    <x v="4"/>
    <x v="3"/>
    <s v="MID"/>
    <s v="DOMESTIC WHISKEY"/>
    <s v="STRAIGHT"/>
    <x v="494"/>
    <s v="WHISKEY"/>
    <x v="11"/>
    <x v="1"/>
    <n v="15"/>
    <n v="20"/>
    <n v="-0.33"/>
    <n v="69"/>
    <n v="57"/>
    <n v="0.17"/>
    <n v="257.08"/>
    <n v="294.17"/>
    <n v="-0.14000000000000001"/>
    <n v="23723.65"/>
    <n v="26951.39"/>
    <n v="23723.65"/>
    <n v="26951.39"/>
    <m/>
    <n v="52239627.039999984"/>
    <n v="4.5413130499256352E-4"/>
    <x v="0"/>
    <n v="34230392.709999993"/>
    <n v="6.9305807271879255E-4"/>
    <x v="0"/>
    <n v="325145452.83999985"/>
    <n v="7.2963191681705975E-5"/>
    <x v="1"/>
    <n v="7.2963191681705975E-5"/>
    <x v="1"/>
    <x v="1"/>
    <x v="0"/>
    <m/>
  </r>
  <r>
    <s v="MS-20247"/>
    <x v="495"/>
    <x v="374"/>
    <s v="Bailment"/>
    <x v="0"/>
    <x v="0"/>
    <x v="495"/>
    <x v="0"/>
    <x v="6"/>
    <x v="4"/>
    <x v="3"/>
    <s v="MID"/>
    <s v="DOMESTIC WHISKEY"/>
    <s v="STRAIGHT"/>
    <x v="495"/>
    <s v="WHISKEY"/>
    <x v="11"/>
    <x v="1"/>
    <n v="31"/>
    <n v="39"/>
    <n v="-0.27"/>
    <n v="149.43"/>
    <n v="108.77"/>
    <n v="0.27"/>
    <n v="557.71"/>
    <n v="597.16999999999996"/>
    <n v="-7.0000000000000007E-2"/>
    <n v="42419"/>
    <n v="45223.55"/>
    <n v="42419"/>
    <n v="45223.55"/>
    <m/>
    <n v="52239627.039999984"/>
    <n v="8.1200809430587411E-4"/>
    <x v="0"/>
    <n v="34230392.709999993"/>
    <n v="1.2392203723566339E-3"/>
    <x v="0"/>
    <n v="325145452.83999985"/>
    <n v="1.3046161227072081E-4"/>
    <x v="1"/>
    <n v="1.3046161227072081E-4"/>
    <x v="1"/>
    <x v="1"/>
    <x v="0"/>
    <m/>
  </r>
  <r>
    <s v="MS-20248"/>
    <x v="496"/>
    <x v="152"/>
    <s v="Bailment"/>
    <x v="0"/>
    <x v="0"/>
    <x v="496"/>
    <x v="0"/>
    <x v="6"/>
    <x v="4"/>
    <x v="3"/>
    <s v="MID"/>
    <s v="DOMESTIC WHISKEY"/>
    <s v="STRAIGHT"/>
    <x v="496"/>
    <s v="WHISKEY"/>
    <x v="11"/>
    <x v="1"/>
    <n v="98"/>
    <n v="114.35"/>
    <n v="-0.17"/>
    <n v="321.44"/>
    <n v="316.58"/>
    <n v="0.02"/>
    <n v="1224.32"/>
    <n v="1391.52"/>
    <n v="-0.14000000000000001"/>
    <n v="101680.4"/>
    <n v="115112.27"/>
    <n v="101680.4"/>
    <n v="115112.27"/>
    <m/>
    <n v="52239627.039999984"/>
    <n v="1.9464227782894222E-3"/>
    <x v="0"/>
    <n v="34230392.709999993"/>
    <n v="2.9704713253346725E-3"/>
    <x v="0"/>
    <n v="325145452.83999985"/>
    <n v="3.1272281101232466E-4"/>
    <x v="1"/>
    <n v="3.1272281101232466E-4"/>
    <x v="1"/>
    <x v="1"/>
    <x v="0"/>
    <m/>
  </r>
  <r>
    <s v="MS-20364"/>
    <x v="497"/>
    <x v="158"/>
    <s v="Bailment"/>
    <x v="0"/>
    <x v="0"/>
    <x v="497"/>
    <x v="0"/>
    <x v="6"/>
    <x v="4"/>
    <x v="1"/>
    <s v="PREMIUM"/>
    <s v="DOMESTIC WHISKEY"/>
    <s v="STRAIGHT"/>
    <x v="497"/>
    <s v="WHISKEY"/>
    <x v="27"/>
    <x v="3"/>
    <n v="5"/>
    <n v="2"/>
    <n v="0.6"/>
    <n v="22"/>
    <n v="28"/>
    <n v="-0.27"/>
    <n v="74.42"/>
    <n v="44"/>
    <n v="0.41"/>
    <n v="16110.82"/>
    <n v="9503.0400000000009"/>
    <n v="18126.82"/>
    <n v="10655.04"/>
    <m/>
    <n v="52239627.039999984"/>
    <n v="3.0840227836358619E-4"/>
    <x v="0"/>
    <n v="126094742.97999983"/>
    <n v="1.2776757872098898E-4"/>
    <x v="0"/>
    <n v="325145452.83999985"/>
    <n v="4.954957807122691E-5"/>
    <x v="0"/>
    <n v="5.5749880066506694E-5"/>
    <x v="0"/>
    <x v="0"/>
    <x v="0"/>
    <m/>
  </r>
  <r>
    <s v="MS-20366"/>
    <x v="498"/>
    <x v="268"/>
    <s v="Bailment"/>
    <x v="0"/>
    <x v="0"/>
    <x v="498"/>
    <x v="0"/>
    <x v="6"/>
    <x v="4"/>
    <x v="1"/>
    <s v="PREMIUM"/>
    <s v="DOMESTIC WHISKEY"/>
    <s v="STRAIGHT"/>
    <x v="498"/>
    <s v="WHISKEY"/>
    <x v="27"/>
    <x v="3"/>
    <n v="51"/>
    <n v="61"/>
    <n v="-0.19"/>
    <n v="112.17"/>
    <n v="108.92"/>
    <n v="0.03"/>
    <n v="487.25"/>
    <n v="483.92"/>
    <n v="0.01"/>
    <n v="109050"/>
    <n v="104120.3"/>
    <n v="116940"/>
    <n v="112688.3"/>
    <m/>
    <n v="52239627.039999984"/>
    <n v="2.0874957609574854E-3"/>
    <x v="0"/>
    <n v="126094742.97999983"/>
    <n v="8.6482590330745721E-4"/>
    <x v="0"/>
    <n v="325145452.83999985"/>
    <n v="3.3538835941729188E-4"/>
    <x v="1"/>
    <n v="3.596544222857232E-4"/>
    <x v="1"/>
    <x v="1"/>
    <x v="0"/>
    <m/>
  </r>
  <r>
    <s v="MS-20367"/>
    <x v="499"/>
    <x v="281"/>
    <s v="Bailment"/>
    <x v="0"/>
    <x v="0"/>
    <x v="499"/>
    <x v="0"/>
    <x v="6"/>
    <x v="4"/>
    <x v="1"/>
    <s v="PREMIUM"/>
    <s v="DOMESTIC WHISKEY"/>
    <s v="STRAIGHT"/>
    <x v="499"/>
    <s v="WHISKEY"/>
    <x v="27"/>
    <x v="3"/>
    <n v="13"/>
    <n v="10.67"/>
    <n v="0.2"/>
    <n v="50.11"/>
    <n v="44.11"/>
    <n v="0.12"/>
    <n v="165.1"/>
    <n v="160.75"/>
    <n v="0.03"/>
    <n v="35693.4"/>
    <n v="35164.300000000003"/>
    <n v="37001.4"/>
    <n v="36030.300000000003"/>
    <m/>
    <n v="52239627.039999984"/>
    <n v="6.8326291787400197E-4"/>
    <x v="0"/>
    <n v="126094742.97999983"/>
    <n v="2.8306810542975144E-4"/>
    <x v="0"/>
    <n v="325145452.83999985"/>
    <n v="1.0977671589202353E-4"/>
    <x v="1"/>
    <n v="1.1379953087705625E-4"/>
    <x v="1"/>
    <x v="1"/>
    <x v="0"/>
    <m/>
  </r>
  <r>
    <s v="MS-20368"/>
    <x v="500"/>
    <x v="375"/>
    <s v="Bailment"/>
    <x v="0"/>
    <x v="0"/>
    <x v="500"/>
    <x v="0"/>
    <x v="6"/>
    <x v="4"/>
    <x v="1"/>
    <s v="PREMIUM"/>
    <s v="DOMESTIC WHISKEY"/>
    <s v="STRAIGHT"/>
    <x v="500"/>
    <s v="WHISKEY"/>
    <x v="27"/>
    <x v="3"/>
    <n v="21"/>
    <n v="35"/>
    <n v="-0.67"/>
    <n v="71.180000000000007"/>
    <n v="65.34"/>
    <n v="0.08"/>
    <n v="518.04999999999995"/>
    <n v="452.12"/>
    <n v="0.13"/>
    <n v="96203.76"/>
    <n v="80816.039999999994"/>
    <n v="100139.76"/>
    <n v="84613.32"/>
    <m/>
    <n v="52239627.039999984"/>
    <n v="1.8415858889332534E-3"/>
    <x v="0"/>
    <n v="126094742.97999983"/>
    <n v="7.6294822231612856E-4"/>
    <x v="0"/>
    <n v="325145452.83999985"/>
    <n v="2.9587914934594119E-4"/>
    <x v="1"/>
    <n v="3.0798450086053504E-4"/>
    <x v="1"/>
    <x v="1"/>
    <x v="0"/>
    <m/>
  </r>
  <r>
    <s v="MS-20536"/>
    <x v="501"/>
    <x v="241"/>
    <s v="Bailment"/>
    <x v="0"/>
    <x v="0"/>
    <x v="501"/>
    <x v="0"/>
    <x v="6"/>
    <x v="4"/>
    <x v="3"/>
    <s v="MID"/>
    <s v="DOMESTIC WHISKEY"/>
    <s v="STRAIGHT"/>
    <x v="501"/>
    <s v="WHISKEY"/>
    <x v="24"/>
    <x v="3"/>
    <n v="31"/>
    <n v="32"/>
    <n v="-0.03"/>
    <n v="101"/>
    <n v="103"/>
    <n v="-0.02"/>
    <n v="415.5"/>
    <n v="522"/>
    <n v="-0.26"/>
    <n v="41234.22"/>
    <n v="49571.28"/>
    <n v="41234.22"/>
    <n v="49571.28"/>
    <m/>
    <n v="52239627.039999984"/>
    <n v="7.8932837649141102E-4"/>
    <x v="0"/>
    <n v="34230392.709999993"/>
    <n v="1.2046084410814815E-3"/>
    <x v="0"/>
    <n v="325145452.83999985"/>
    <n v="1.2681776614077657E-4"/>
    <x v="1"/>
    <n v="1.2681776614077657E-4"/>
    <x v="1"/>
    <x v="1"/>
    <x v="0"/>
    <m/>
  </r>
  <r>
    <s v="MS-20537"/>
    <x v="502"/>
    <x v="32"/>
    <s v="Bailment"/>
    <x v="0"/>
    <x v="0"/>
    <x v="502"/>
    <x v="0"/>
    <x v="6"/>
    <x v="4"/>
    <x v="3"/>
    <s v="MID"/>
    <s v="DOMESTIC WHISKEY"/>
    <s v="STRAIGHT"/>
    <x v="502"/>
    <s v="WHISKEY"/>
    <x v="24"/>
    <x v="3"/>
    <n v="45"/>
    <n v="46.78"/>
    <n v="-0.03"/>
    <n v="151.97999999999999"/>
    <n v="134.99"/>
    <n v="0.11"/>
    <n v="648.83000000000004"/>
    <n v="1018.16"/>
    <n v="-0.56999999999999995"/>
    <n v="54451.199999999997"/>
    <n v="82743.22"/>
    <n v="55363.199999999997"/>
    <n v="82743.22"/>
    <m/>
    <n v="52239627.039999984"/>
    <n v="1.0423351598262101E-3"/>
    <x v="0"/>
    <n v="34230392.709999993"/>
    <n v="1.5907267106547902E-3"/>
    <x v="0"/>
    <n v="325145452.83999985"/>
    <n v="1.6746720436774731E-4"/>
    <x v="1"/>
    <n v="1.702721028894215E-4"/>
    <x v="1"/>
    <x v="1"/>
    <x v="0"/>
    <m/>
  </r>
  <r>
    <s v="MS-20538"/>
    <x v="503"/>
    <x v="14"/>
    <s v="Bailment"/>
    <x v="0"/>
    <x v="0"/>
    <x v="503"/>
    <x v="0"/>
    <x v="6"/>
    <x v="4"/>
    <x v="3"/>
    <s v="MID"/>
    <s v="DOMESTIC WHISKEY"/>
    <s v="STRAIGHT"/>
    <x v="503"/>
    <s v="WHISKEY"/>
    <x v="24"/>
    <x v="3"/>
    <n v="333"/>
    <n v="434.02"/>
    <n v="-0.31"/>
    <n v="1085.04"/>
    <n v="1179.55"/>
    <n v="-0.09"/>
    <n v="4425.7299999999996"/>
    <n v="4636.8900000000003"/>
    <n v="-0.05"/>
    <n v="372808.8"/>
    <n v="371506.28"/>
    <n v="372808.8"/>
    <n v="374907.08"/>
    <m/>
    <n v="52239627.039999984"/>
    <n v="7.1365134309733791E-3"/>
    <x v="0"/>
    <n v="34230392.709999993"/>
    <n v="1.0891163392673799E-2"/>
    <x v="0"/>
    <n v="325145452.83999985"/>
    <n v="1.1465908464771139E-3"/>
    <x v="1"/>
    <n v="1.1465908464771139E-3"/>
    <x v="1"/>
    <x v="1"/>
    <x v="0"/>
    <m/>
  </r>
  <r>
    <s v="MS-21236"/>
    <x v="504"/>
    <x v="299"/>
    <s v="Bailment"/>
    <x v="0"/>
    <x v="0"/>
    <x v="504"/>
    <x v="0"/>
    <x v="6"/>
    <x v="4"/>
    <x v="2"/>
    <s v="SUPER"/>
    <s v="DOMESTIC WHISKEY"/>
    <s v="STRAIGHT"/>
    <x v="504"/>
    <s v="WHISKEY"/>
    <x v="24"/>
    <x v="1"/>
    <n v="50"/>
    <n v="28"/>
    <n v="0.44"/>
    <n v="148.5"/>
    <n v="74.5"/>
    <n v="0.5"/>
    <n v="670.58"/>
    <n v="303.17"/>
    <n v="0.55000000000000004"/>
    <n v="197319.8"/>
    <n v="86610.58"/>
    <n v="197319.8"/>
    <n v="86610.58"/>
    <m/>
    <n v="52239627.039999984"/>
    <n v="3.7772053741676188E-3"/>
    <x v="0"/>
    <n v="69119979.479999974"/>
    <n v="2.8547433243537772E-3"/>
    <x v="0"/>
    <n v="325145452.83999985"/>
    <n v="6.0686624486518245E-4"/>
    <x v="1"/>
    <n v="6.0686624486518245E-4"/>
    <x v="1"/>
    <x v="1"/>
    <x v="0"/>
    <m/>
  </r>
  <r>
    <s v="MS-21480"/>
    <x v="505"/>
    <x v="254"/>
    <s v="Bailment"/>
    <x v="0"/>
    <x v="0"/>
    <x v="505"/>
    <x v="0"/>
    <x v="6"/>
    <x v="4"/>
    <x v="3"/>
    <s v="MID"/>
    <s v="DOMESTIC WHISKEY"/>
    <s v="STRAIGHT"/>
    <x v="505"/>
    <s v="WHISKEY"/>
    <x v="6"/>
    <x v="3"/>
    <n v="98"/>
    <n v="111"/>
    <n v="-0.13"/>
    <n v="271.25"/>
    <n v="281.83"/>
    <n v="-0.04"/>
    <n v="1034.92"/>
    <n v="968.58"/>
    <n v="0.06"/>
    <n v="124065.81"/>
    <n v="114146.41"/>
    <n v="124065.81"/>
    <n v="114146.41"/>
    <m/>
    <n v="52239627.039999984"/>
    <n v="2.3749367487827309E-3"/>
    <x v="0"/>
    <n v="34230392.709999993"/>
    <n v="3.6244343163423795E-3"/>
    <x v="0"/>
    <n v="325145452.83999985"/>
    <n v="3.8157018317906872E-4"/>
    <x v="1"/>
    <n v="3.8157018317906872E-4"/>
    <x v="1"/>
    <x v="1"/>
    <x v="0"/>
    <m/>
  </r>
  <r>
    <s v="MS-21482"/>
    <x v="506"/>
    <x v="99"/>
    <s v="Bailment"/>
    <x v="0"/>
    <x v="0"/>
    <x v="506"/>
    <x v="0"/>
    <x v="6"/>
    <x v="4"/>
    <x v="3"/>
    <s v="MID"/>
    <s v="DOMESTIC WHISKEY"/>
    <s v="STRAIGHT"/>
    <x v="506"/>
    <s v="WHISKEY"/>
    <x v="6"/>
    <x v="3"/>
    <n v="210"/>
    <n v="197.17"/>
    <n v="0.06"/>
    <n v="603.19000000000005"/>
    <n v="608.82000000000005"/>
    <n v="-0.01"/>
    <n v="2409.06"/>
    <n v="2684.21"/>
    <n v="-0.11"/>
    <n v="238116.58"/>
    <n v="260954.56"/>
    <n v="238116.58"/>
    <n v="260954.56"/>
    <m/>
    <n v="52239627.039999984"/>
    <n v="4.5581600308454281E-3"/>
    <x v="0"/>
    <n v="34230392.709999993"/>
    <n v="6.9562912122371626E-3"/>
    <x v="0"/>
    <n v="325145452.83999985"/>
    <n v="7.3233864389047536E-4"/>
    <x v="1"/>
    <n v="7.3233864389047536E-4"/>
    <x v="1"/>
    <x v="1"/>
    <x v="0"/>
    <m/>
  </r>
  <r>
    <s v="MS-21597"/>
    <x v="507"/>
    <x v="109"/>
    <s v="Bailment"/>
    <x v="0"/>
    <x v="0"/>
    <x v="507"/>
    <x v="0"/>
    <x v="6"/>
    <x v="4"/>
    <x v="3"/>
    <s v="VALUE"/>
    <s v="DOMESTIC WHISKEY"/>
    <s v="STRAIGHT"/>
    <x v="507"/>
    <s v="WHISKEY"/>
    <x v="24"/>
    <x v="1"/>
    <n v="23"/>
    <n v="41.33"/>
    <n v="-0.81"/>
    <n v="57.88"/>
    <n v="119.99"/>
    <n v="-1.07"/>
    <n v="367.63"/>
    <n v="415.4"/>
    <n v="-0.13"/>
    <n v="26703.63"/>
    <n v="30509.78"/>
    <n v="26703.63"/>
    <n v="30509.78"/>
    <m/>
    <n v="52239627.039999984"/>
    <n v="5.1117573981822231E-4"/>
    <x v="0"/>
    <n v="34230392.709999993"/>
    <n v="7.8011462580149888E-4"/>
    <x v="0"/>
    <n v="325145452.83999985"/>
    <n v="8.2128259112208886E-5"/>
    <x v="1"/>
    <n v="8.2128259112208886E-5"/>
    <x v="1"/>
    <x v="1"/>
    <x v="0"/>
    <m/>
  </r>
  <r>
    <s v="MS-21598"/>
    <x v="508"/>
    <x v="376"/>
    <s v="Bailment"/>
    <x v="0"/>
    <x v="0"/>
    <x v="508"/>
    <x v="0"/>
    <x v="6"/>
    <x v="4"/>
    <x v="3"/>
    <s v="VALUE"/>
    <s v="DOMESTIC WHISKEY"/>
    <s v="STRAIGHT"/>
    <x v="508"/>
    <s v="WHISKEY"/>
    <x v="24"/>
    <x v="1"/>
    <n v="57"/>
    <n v="50.36"/>
    <n v="0.12"/>
    <n v="136.51"/>
    <n v="165.87"/>
    <n v="-0.22"/>
    <n v="509.09"/>
    <n v="589.4"/>
    <n v="-0.16"/>
    <n v="38517.82"/>
    <n v="44607.77"/>
    <n v="39243.82"/>
    <n v="45384.47"/>
    <m/>
    <n v="52239627.039999984"/>
    <n v="7.3732953664670743E-4"/>
    <x v="0"/>
    <n v="34230392.709999993"/>
    <n v="1.1252520625843561E-3"/>
    <x v="0"/>
    <n v="325145452.83999985"/>
    <n v="1.18463351289597E-4"/>
    <x v="1"/>
    <n v="1.2069619813908764E-4"/>
    <x v="1"/>
    <x v="1"/>
    <x v="0"/>
    <m/>
  </r>
  <r>
    <s v="MS-21876"/>
    <x v="509"/>
    <x v="377"/>
    <s v="Bailment"/>
    <x v="0"/>
    <x v="0"/>
    <x v="509"/>
    <x v="0"/>
    <x v="6"/>
    <x v="4"/>
    <x v="3"/>
    <s v="MID"/>
    <s v="DOMESTIC WHISKEY"/>
    <s v="STRAIGHT"/>
    <x v="509"/>
    <s v="WHISKEY"/>
    <x v="24"/>
    <x v="3"/>
    <n v="45"/>
    <n v="32"/>
    <n v="0.28000000000000003"/>
    <n v="228.08"/>
    <n v="119"/>
    <n v="0.48"/>
    <n v="627.66999999999996"/>
    <n v="485.25"/>
    <n v="0.23"/>
    <n v="72905.679999999993"/>
    <n v="48604.26"/>
    <n v="72905.679999999993"/>
    <n v="48604.26"/>
    <m/>
    <n v="52239627.039999984"/>
    <n v="1.3956010816113975E-3"/>
    <x v="0"/>
    <n v="34230392.709999993"/>
    <n v="2.1298522812068553E-3"/>
    <x v="0"/>
    <n v="325145452.83999985"/>
    <n v="2.2422481804128442E-4"/>
    <x v="1"/>
    <n v="2.2422481804128442E-4"/>
    <x v="1"/>
    <x v="1"/>
    <x v="0"/>
    <m/>
  </r>
  <r>
    <s v="MS-21878"/>
    <x v="510"/>
    <x v="378"/>
    <s v="Bailment"/>
    <x v="0"/>
    <x v="0"/>
    <x v="510"/>
    <x v="0"/>
    <x v="6"/>
    <x v="4"/>
    <x v="3"/>
    <s v="MID"/>
    <s v="DOMESTIC WHISKEY"/>
    <s v="STRAIGHT"/>
    <x v="510"/>
    <s v="WHISKEY"/>
    <x v="24"/>
    <x v="3"/>
    <n v="82"/>
    <n v="82.84"/>
    <n v="-0.01"/>
    <n v="262.52"/>
    <n v="248.51"/>
    <n v="0.05"/>
    <n v="986.07"/>
    <n v="1032.93"/>
    <n v="-0.05"/>
    <n v="99395.89"/>
    <n v="92414.56"/>
    <n v="99395.89"/>
    <n v="92414.56"/>
    <m/>
    <n v="52239627.039999984"/>
    <n v="1.9026914170710363E-3"/>
    <x v="0"/>
    <n v="34230392.709999993"/>
    <n v="2.9037320968556312E-3"/>
    <x v="0"/>
    <n v="325145452.83999985"/>
    <n v="3.0569669399286209E-4"/>
    <x v="1"/>
    <n v="3.0569669399286209E-4"/>
    <x v="1"/>
    <x v="1"/>
    <x v="0"/>
    <m/>
  </r>
  <r>
    <s v="MS-22121"/>
    <x v="511"/>
    <x v="13"/>
    <s v="Bailment"/>
    <x v="0"/>
    <x v="0"/>
    <x v="511"/>
    <x v="0"/>
    <x v="6"/>
    <x v="4"/>
    <x v="1"/>
    <s v="PREMIUM"/>
    <s v="DOMESTIC WHISKEY"/>
    <s v="STRAIGHT"/>
    <x v="511"/>
    <s v="WHISKEY"/>
    <x v="3"/>
    <x v="1"/>
    <n v="46"/>
    <n v="46"/>
    <n v="-0.01"/>
    <n v="176.92"/>
    <n v="220.42"/>
    <n v="-0.25"/>
    <n v="814.17"/>
    <n v="1061.75"/>
    <n v="-0.3"/>
    <n v="165959.79999999999"/>
    <n v="210066.77"/>
    <n v="169834.2"/>
    <n v="217739.88"/>
    <m/>
    <n v="52239627.039999984"/>
    <n v="3.1768948096226692E-3"/>
    <x v="0"/>
    <n v="126094742.97999983"/>
    <n v="1.3161516180442451E-3"/>
    <x v="0"/>
    <n v="325145452.83999985"/>
    <n v="5.1041710271638584E-4"/>
    <x v="1"/>
    <n v="5.2233300055890182E-4"/>
    <x v="1"/>
    <x v="1"/>
    <x v="0"/>
    <m/>
  </r>
  <r>
    <s v="MS-22123"/>
    <x v="512"/>
    <x v="379"/>
    <s v="Bailment"/>
    <x v="0"/>
    <x v="0"/>
    <x v="512"/>
    <x v="0"/>
    <x v="6"/>
    <x v="4"/>
    <x v="1"/>
    <s v="PREMIUM"/>
    <s v="DOMESTIC WHISKEY"/>
    <s v="STRAIGHT"/>
    <x v="512"/>
    <s v="WHISKEY"/>
    <x v="3"/>
    <x v="1"/>
    <n v="71"/>
    <n v="57.37"/>
    <n v="0.19"/>
    <n v="144.68"/>
    <n v="191.55"/>
    <n v="-0.32"/>
    <n v="643.88"/>
    <n v="723.6"/>
    <n v="-0.12"/>
    <n v="111758.77"/>
    <n v="123458.77"/>
    <n v="113498.77"/>
    <n v="124494.77"/>
    <m/>
    <n v="52239627.039999984"/>
    <n v="2.1393485430978689E-3"/>
    <x v="0"/>
    <n v="126094742.97999983"/>
    <n v="8.8630792496818302E-4"/>
    <x v="0"/>
    <n v="325145452.83999985"/>
    <n v="3.4371930784772543E-4"/>
    <x v="1"/>
    <n v="3.490707589746038E-4"/>
    <x v="1"/>
    <x v="1"/>
    <x v="0"/>
    <m/>
  </r>
  <r>
    <s v="MS-22153"/>
    <x v="513"/>
    <x v="380"/>
    <s v="Bailment"/>
    <x v="0"/>
    <x v="0"/>
    <x v="513"/>
    <x v="0"/>
    <x v="6"/>
    <x v="4"/>
    <x v="1"/>
    <s v="PREMIUM"/>
    <s v="DOMESTIC WHISKEY"/>
    <s v="STRAIGHT"/>
    <x v="513"/>
    <s v="WHISKEY"/>
    <x v="3"/>
    <x v="1"/>
    <n v="10"/>
    <n v="5.33"/>
    <n v="0.44"/>
    <n v="29.32"/>
    <n v="30.92"/>
    <n v="-0.05"/>
    <n v="146.62"/>
    <n v="156.72999999999999"/>
    <n v="-7.0000000000000007E-2"/>
    <n v="37305.589999999997"/>
    <n v="41425.440000000002"/>
    <n v="37305.589999999997"/>
    <n v="41425.440000000002"/>
    <m/>
    <n v="52239627.039999984"/>
    <n v="7.141243556627047E-4"/>
    <x v="0"/>
    <n v="126094742.97999983"/>
    <n v="2.9585365034541625E-4"/>
    <x v="0"/>
    <n v="325145452.83999985"/>
    <n v="1.1473508140480632E-4"/>
    <x v="1"/>
    <n v="1.1473508140480632E-4"/>
    <x v="1"/>
    <x v="1"/>
    <x v="0"/>
    <m/>
  </r>
  <r>
    <s v="MS-22154"/>
    <x v="514"/>
    <x v="381"/>
    <s v="Bailment"/>
    <x v="0"/>
    <x v="0"/>
    <x v="514"/>
    <x v="0"/>
    <x v="6"/>
    <x v="4"/>
    <x v="1"/>
    <s v="PREMIUM"/>
    <s v="DOMESTIC WHISKEY"/>
    <s v="STRAIGHT"/>
    <x v="514"/>
    <s v="WHISKEY"/>
    <x v="3"/>
    <x v="1"/>
    <n v="67"/>
    <n v="65"/>
    <n v="0.03"/>
    <n v="224.96"/>
    <n v="223"/>
    <n v="0.01"/>
    <n v="924.17"/>
    <n v="966.75"/>
    <n v="-0.05"/>
    <n v="221578.2"/>
    <n v="220370.1"/>
    <n v="221578.2"/>
    <n v="220370.1"/>
    <m/>
    <n v="52239627.039999984"/>
    <n v="4.2415731611241628E-3"/>
    <x v="0"/>
    <n v="126094742.97999983"/>
    <n v="1.7572358273107789E-3"/>
    <x v="0"/>
    <n v="325145452.83999985"/>
    <n v="6.8147408510441619E-4"/>
    <x v="1"/>
    <n v="6.8147408510441619E-4"/>
    <x v="1"/>
    <x v="1"/>
    <x v="0"/>
    <m/>
  </r>
  <r>
    <s v="MS-22156"/>
    <x v="515"/>
    <x v="382"/>
    <s v="Bailment"/>
    <x v="0"/>
    <x v="0"/>
    <x v="515"/>
    <x v="0"/>
    <x v="6"/>
    <x v="4"/>
    <x v="1"/>
    <s v="PREMIUM"/>
    <s v="DOMESTIC WHISKEY"/>
    <s v="STRAIGHT"/>
    <x v="515"/>
    <s v="WHISKEY"/>
    <x v="3"/>
    <x v="1"/>
    <n v="255"/>
    <n v="265"/>
    <n v="-0.04"/>
    <n v="501.17"/>
    <n v="549.08000000000004"/>
    <n v="-0.1"/>
    <n v="2029.33"/>
    <n v="2257.67"/>
    <n v="-0.11"/>
    <n v="472756.47999999998"/>
    <n v="510167.28"/>
    <n v="486796.48"/>
    <n v="526601.28"/>
    <m/>
    <n v="52239627.039999984"/>
    <n v="9.0497675191671921E-3"/>
    <x v="0"/>
    <n v="126094742.97999983"/>
    <n v="3.7492164132091133E-3"/>
    <x v="0"/>
    <n v="325145452.83999985"/>
    <n v="1.4539845963419877E-3"/>
    <x v="1"/>
    <n v="1.497165270951972E-3"/>
    <x v="1"/>
    <x v="1"/>
    <x v="0"/>
    <m/>
  </r>
  <r>
    <s v="MS-22157"/>
    <x v="516"/>
    <x v="350"/>
    <s v="Bailment"/>
    <x v="0"/>
    <x v="0"/>
    <x v="516"/>
    <x v="0"/>
    <x v="6"/>
    <x v="4"/>
    <x v="1"/>
    <s v="PREMIUM"/>
    <s v="DOMESTIC WHISKEY"/>
    <s v="STRAIGHT"/>
    <x v="516"/>
    <s v="WHISKEY"/>
    <x v="3"/>
    <x v="1"/>
    <n v="67"/>
    <n v="9.5500000000000007"/>
    <n v="0.86"/>
    <n v="269.63"/>
    <n v="236.54"/>
    <n v="0.12"/>
    <n v="1045.74"/>
    <n v="1007.56"/>
    <n v="0.04"/>
    <n v="224519.34"/>
    <n v="218160.1"/>
    <n v="228704.34"/>
    <n v="225354.1"/>
    <m/>
    <n v="52239627.039999984"/>
    <n v="4.2978740990643957E-3"/>
    <x v="0"/>
    <n v="126094742.97999983"/>
    <n v="1.7805606696514821E-3"/>
    <x v="0"/>
    <n v="325145452.83999985"/>
    <n v="6.9051969830401792E-4"/>
    <x v="1"/>
    <n v="7.0339086092814781E-4"/>
    <x v="1"/>
    <x v="1"/>
    <x v="0"/>
    <m/>
  </r>
  <r>
    <s v="MS-22158"/>
    <x v="517"/>
    <x v="383"/>
    <s v="Bailment"/>
    <x v="0"/>
    <x v="0"/>
    <x v="517"/>
    <x v="0"/>
    <x v="6"/>
    <x v="4"/>
    <x v="1"/>
    <s v="PREMIUM"/>
    <s v="DOMESTIC WHISKEY"/>
    <s v="STRAIGHT"/>
    <x v="517"/>
    <s v="WHISKEY"/>
    <x v="3"/>
    <x v="1"/>
    <n v="160"/>
    <n v="240.54"/>
    <n v="-0.5"/>
    <n v="841.23"/>
    <n v="834.99"/>
    <n v="0.01"/>
    <n v="3560.3"/>
    <n v="3660.04"/>
    <n v="-0.03"/>
    <n v="691160.36"/>
    <n v="697216.94"/>
    <n v="714707.18"/>
    <n v="717984.94"/>
    <m/>
    <n v="52239627.039999984"/>
    <n v="1.3230576081080693E-2"/>
    <x v="0"/>
    <n v="126094742.97999983"/>
    <n v="5.481278153757976E-3"/>
    <x v="0"/>
    <n v="325145452.83999985"/>
    <n v="2.1256959122848678E-3"/>
    <x v="1"/>
    <n v="2.1981152550569383E-3"/>
    <x v="1"/>
    <x v="1"/>
    <x v="0"/>
    <m/>
  </r>
  <r>
    <s v="MS-22166"/>
    <x v="518"/>
    <x v="336"/>
    <s v="Bailment"/>
    <x v="0"/>
    <x v="0"/>
    <x v="518"/>
    <x v="0"/>
    <x v="6"/>
    <x v="4"/>
    <x v="1"/>
    <s v="PREMIUM"/>
    <s v="DOMESTIC WHISKEY"/>
    <s v="STRAIGHT"/>
    <x v="518"/>
    <s v="WHISKEY"/>
    <x v="3"/>
    <x v="1"/>
    <n v="32"/>
    <n v="37.08"/>
    <n v="-0.16"/>
    <n v="64.42"/>
    <n v="76.25"/>
    <n v="-0.18"/>
    <n v="328.5"/>
    <n v="291.42"/>
    <n v="0.11"/>
    <n v="76253.58"/>
    <n v="65817.960000000006"/>
    <n v="78800.58"/>
    <n v="68014.960000000006"/>
    <m/>
    <n v="52239627.039999984"/>
    <n v="1.4596884457389501E-3"/>
    <x v="0"/>
    <n v="126094742.97999983"/>
    <n v="6.0473242736292941E-4"/>
    <x v="0"/>
    <n v="325145452.83999985"/>
    <n v="2.3452144058592591E-4"/>
    <x v="1"/>
    <n v="2.42354857838891E-4"/>
    <x v="1"/>
    <x v="1"/>
    <x v="0"/>
    <m/>
  </r>
  <r>
    <s v="MS-22199"/>
    <x v="519"/>
    <x v="384"/>
    <s v="Bailment"/>
    <x v="0"/>
    <x v="0"/>
    <x v="519"/>
    <x v="0"/>
    <x v="6"/>
    <x v="4"/>
    <x v="2"/>
    <s v="ULTRA"/>
    <s v="DOMESTIC WHISKEY"/>
    <s v="STRAIGHT"/>
    <x v="519"/>
    <s v="WHISKEY"/>
    <x v="3"/>
    <x v="1"/>
    <n v="29"/>
    <n v="32.5"/>
    <n v="-0.14000000000000001"/>
    <n v="95"/>
    <n v="80.42"/>
    <n v="0.15"/>
    <n v="335.83"/>
    <n v="368.08"/>
    <n v="-0.1"/>
    <n v="149553.29999999999"/>
    <n v="163914.87"/>
    <n v="149553.29999999999"/>
    <n v="163914.87"/>
    <m/>
    <n v="52239627.039999984"/>
    <n v="2.8628324602219448E-3"/>
    <x v="0"/>
    <n v="69119979.479999974"/>
    <n v="2.1636768576193456E-3"/>
    <x v="0"/>
    <n v="325145452.83999985"/>
    <n v="4.5995814701918454E-4"/>
    <x v="1"/>
    <n v="4.5995814701918454E-4"/>
    <x v="1"/>
    <x v="1"/>
    <x v="0"/>
    <m/>
  </r>
  <r>
    <s v="MS-22214"/>
    <x v="520"/>
    <x v="385"/>
    <s v="Bailment"/>
    <x v="0"/>
    <x v="0"/>
    <x v="520"/>
    <x v="0"/>
    <x v="6"/>
    <x v="4"/>
    <x v="2"/>
    <s v="SUPER"/>
    <s v="DOMESTIC WHISKEY"/>
    <s v="STRAIGHT"/>
    <x v="520"/>
    <s v="WHISKEY"/>
    <x v="27"/>
    <x v="3"/>
    <n v="46"/>
    <n v="33"/>
    <n v="0.28000000000000003"/>
    <n v="150.54"/>
    <n v="122.54"/>
    <n v="0.19"/>
    <n v="639"/>
    <n v="561.54"/>
    <n v="0.12"/>
    <n v="214679.08"/>
    <n v="183534.68"/>
    <n v="218998.08"/>
    <n v="185431.67999999999"/>
    <m/>
    <n v="52239627.039999984"/>
    <n v="4.1095063683287743E-3"/>
    <x v="0"/>
    <n v="69119979.479999974"/>
    <n v="3.1058903896538032E-3"/>
    <x v="0"/>
    <n v="325145452.83999985"/>
    <n v="6.6025551987541084E-4"/>
    <x v="1"/>
    <n v="6.7353880574724291E-4"/>
    <x v="1"/>
    <x v="1"/>
    <x v="0"/>
    <m/>
  </r>
  <r>
    <s v="MS-22215"/>
    <x v="521"/>
    <x v="386"/>
    <s v="Bailment"/>
    <x v="0"/>
    <x v="0"/>
    <x v="521"/>
    <x v="0"/>
    <x v="6"/>
    <x v="4"/>
    <x v="2"/>
    <s v="SUPER"/>
    <s v="DOMESTIC WHISKEY"/>
    <s v="STRAIGHT"/>
    <x v="521"/>
    <s v="WHISKEY"/>
    <x v="27"/>
    <x v="3"/>
    <n v="462"/>
    <n v="396.33"/>
    <n v="0.14000000000000001"/>
    <n v="850"/>
    <n v="841.83"/>
    <n v="0.01"/>
    <n v="3571.33"/>
    <n v="3785.25"/>
    <n v="-0.06"/>
    <n v="1278579.8400000001"/>
    <n v="1336461.51"/>
    <n v="1302393.8400000001"/>
    <n v="1354299.51"/>
    <m/>
    <n v="52239627.039999984"/>
    <n v="2.4475286529534158E-2"/>
    <x v="0"/>
    <n v="69119979.479999974"/>
    <n v="1.8497977713809365E-2"/>
    <x v="0"/>
    <n v="325145452.83999985"/>
    <n v="3.9323319112482677E-3"/>
    <x v="1"/>
    <n v="4.0055729785675098E-3"/>
    <x v="1"/>
    <x v="1"/>
    <x v="0"/>
    <m/>
  </r>
  <r>
    <s v="MS-22217"/>
    <x v="522"/>
    <x v="74"/>
    <s v="Bailment"/>
    <x v="0"/>
    <x v="0"/>
    <x v="522"/>
    <x v="0"/>
    <x v="6"/>
    <x v="4"/>
    <x v="2"/>
    <s v="SUPER"/>
    <s v="DOMESTIC WHISKEY"/>
    <s v="STRAIGHT"/>
    <x v="522"/>
    <s v="WHISKEY"/>
    <x v="27"/>
    <x v="3"/>
    <n v="103"/>
    <n v="92.01"/>
    <n v="0.1"/>
    <n v="355.59"/>
    <n v="305.25"/>
    <n v="0.14000000000000001"/>
    <n v="1284.8900000000001"/>
    <n v="1159.6199999999999"/>
    <n v="0.1"/>
    <n v="416152.37"/>
    <n v="370514.1"/>
    <n v="416152.37"/>
    <n v="370514.1"/>
    <m/>
    <n v="52239627.039999984"/>
    <n v="7.9662201585273817E-3"/>
    <x v="0"/>
    <n v="69119979.479999974"/>
    <n v="6.0207247330045094E-3"/>
    <x v="0"/>
    <n v="325145452.83999985"/>
    <n v="1.2798960168905807E-3"/>
    <x v="1"/>
    <n v="1.2798960168905807E-3"/>
    <x v="1"/>
    <x v="1"/>
    <x v="0"/>
    <m/>
  </r>
  <r>
    <s v="MS-22228"/>
    <x v="523"/>
    <x v="169"/>
    <s v="Bailment"/>
    <x v="0"/>
    <x v="0"/>
    <x v="523"/>
    <x v="0"/>
    <x v="6"/>
    <x v="4"/>
    <x v="2"/>
    <s v="ULTRA"/>
    <s v="DOMESTIC WHISKEY"/>
    <s v="STRAIGHT"/>
    <x v="523"/>
    <s v="WHISKEY"/>
    <x v="27"/>
    <x v="3"/>
    <n v="34"/>
    <n v="37"/>
    <n v="-0.09"/>
    <n v="167.92"/>
    <n v="165.67"/>
    <n v="0.01"/>
    <n v="693.67"/>
    <n v="652.75"/>
    <n v="0.06"/>
    <n v="402506.16"/>
    <n v="364470.15"/>
    <n v="412787.16"/>
    <n v="373485.15"/>
    <m/>
    <n v="52239627.039999984"/>
    <n v="7.7049968157659361E-3"/>
    <x v="0"/>
    <n v="69119979.479999974"/>
    <n v="5.8232968676801486E-3"/>
    <x v="0"/>
    <n v="325145452.83999985"/>
    <n v="1.2379264617859145E-3"/>
    <x v="1"/>
    <n v="1.2695461566338668E-3"/>
    <x v="1"/>
    <x v="1"/>
    <x v="0"/>
    <m/>
  </r>
  <r>
    <s v="MS-22784"/>
    <x v="524"/>
    <x v="26"/>
    <s v="Bailment"/>
    <x v="0"/>
    <x v="0"/>
    <x v="524"/>
    <x v="0"/>
    <x v="7"/>
    <x v="4"/>
    <x v="3"/>
    <s v="VALUE"/>
    <s v="DOMESTIC WHISKEY"/>
    <s v="BLEND"/>
    <x v="524"/>
    <s v="WHISKEY"/>
    <x v="11"/>
    <x v="1"/>
    <n v="74"/>
    <n v="66"/>
    <n v="0.11"/>
    <n v="217"/>
    <n v="261"/>
    <n v="-0.2"/>
    <n v="859"/>
    <n v="1033"/>
    <n v="-0.2"/>
    <n v="73392.960000000006"/>
    <n v="88792.320000000007"/>
    <n v="73392.960000000006"/>
    <n v="88792.320000000007"/>
    <m/>
    <n v="52239627.039999984"/>
    <n v="1.4049288664293655E-3"/>
    <x v="0"/>
    <n v="34230392.709999993"/>
    <n v="2.144087583855243E-3"/>
    <x v="0"/>
    <n v="325145452.83999985"/>
    <n v="2.2572347040054037E-4"/>
    <x v="1"/>
    <n v="2.2572347040054037E-4"/>
    <x v="1"/>
    <x v="1"/>
    <x v="0"/>
    <m/>
  </r>
  <r>
    <s v="MS-22786"/>
    <x v="525"/>
    <x v="387"/>
    <s v="Bailment"/>
    <x v="0"/>
    <x v="0"/>
    <x v="525"/>
    <x v="0"/>
    <x v="7"/>
    <x v="4"/>
    <x v="3"/>
    <s v="VALUE"/>
    <s v="DOMESTIC WHISKEY"/>
    <s v="BLEND"/>
    <x v="525"/>
    <s v="WHISKEY"/>
    <x v="11"/>
    <x v="1"/>
    <n v="25"/>
    <n v="8"/>
    <n v="0.67"/>
    <n v="82.75"/>
    <n v="23.42"/>
    <n v="0.72"/>
    <n v="483.17"/>
    <n v="471"/>
    <n v="0.03"/>
    <n v="40064.18"/>
    <n v="38216.699999999997"/>
    <n v="40064.18"/>
    <n v="38216.699999999997"/>
    <m/>
    <n v="52239627.039999984"/>
    <n v="7.6693081995632894E-4"/>
    <x v="0"/>
    <n v="34230392.709999993"/>
    <n v="1.1704271212844058E-3"/>
    <x v="0"/>
    <n v="325145452.83999985"/>
    <n v="1.2321925356807958E-4"/>
    <x v="1"/>
    <n v="1.2321925356807958E-4"/>
    <x v="1"/>
    <x v="1"/>
    <x v="0"/>
    <m/>
  </r>
  <r>
    <s v="MS-22787"/>
    <x v="526"/>
    <x v="35"/>
    <s v="Bailment"/>
    <x v="0"/>
    <x v="0"/>
    <x v="526"/>
    <x v="0"/>
    <x v="7"/>
    <x v="4"/>
    <x v="3"/>
    <s v="VALUE"/>
    <s v="DOMESTIC WHISKEY"/>
    <s v="BLEND"/>
    <x v="526"/>
    <s v="WHISKEY"/>
    <x v="11"/>
    <x v="1"/>
    <n v="60"/>
    <n v="89.33"/>
    <n v="-0.5"/>
    <n v="138.87"/>
    <n v="247.09"/>
    <n v="-0.78"/>
    <n v="607.6"/>
    <n v="832.15"/>
    <n v="-0.37"/>
    <n v="42001.919999999998"/>
    <n v="57036.93"/>
    <n v="42001.919999999998"/>
    <n v="57036.93"/>
    <m/>
    <n v="52239627.039999984"/>
    <n v="8.0402411693787645E-4"/>
    <x v="0"/>
    <n v="34230392.709999993"/>
    <n v="1.2270358787829403E-3"/>
    <x v="0"/>
    <n v="325145452.83999985"/>
    <n v="1.2917886328451481E-4"/>
    <x v="1"/>
    <n v="1.2917886328451481E-4"/>
    <x v="1"/>
    <x v="1"/>
    <x v="0"/>
    <m/>
  </r>
  <r>
    <s v="MS-22788"/>
    <x v="527"/>
    <x v="161"/>
    <s v="Bailment"/>
    <x v="0"/>
    <x v="0"/>
    <x v="527"/>
    <x v="0"/>
    <x v="7"/>
    <x v="4"/>
    <x v="3"/>
    <s v="VALUE"/>
    <s v="DOMESTIC WHISKEY"/>
    <s v="BLEND"/>
    <x v="527"/>
    <s v="WHISKEY"/>
    <x v="11"/>
    <x v="1"/>
    <n v="227"/>
    <n v="327.06"/>
    <n v="-0.44"/>
    <n v="700.04"/>
    <n v="701.77"/>
    <n v="0"/>
    <n v="2530.4299999999998"/>
    <n v="2794.28"/>
    <n v="-0.1"/>
    <n v="160059.9"/>
    <n v="177703.56"/>
    <n v="160059.9"/>
    <n v="177703.56"/>
    <m/>
    <n v="52239627.039999984"/>
    <n v="3.0639556419007705E-3"/>
    <x v="0"/>
    <n v="34230392.709999993"/>
    <n v="4.6759586241393149E-3"/>
    <x v="0"/>
    <n v="325145452.83999985"/>
    <n v="4.9227168518565611E-4"/>
    <x v="1"/>
    <n v="4.9227168518565611E-4"/>
    <x v="1"/>
    <x v="1"/>
    <x v="0"/>
    <m/>
  </r>
  <r>
    <s v="MS-23878"/>
    <x v="528"/>
    <x v="388"/>
    <s v="Bailment"/>
    <x v="0"/>
    <x v="0"/>
    <x v="528"/>
    <x v="0"/>
    <x v="7"/>
    <x v="4"/>
    <x v="3"/>
    <s v="VALUE"/>
    <s v="DOMESTIC WHISKEY"/>
    <s v="BLEND"/>
    <x v="528"/>
    <s v="WHISKEY"/>
    <x v="30"/>
    <x v="0"/>
    <n v="26"/>
    <n v="38.5"/>
    <n v="-0.5"/>
    <n v="75.84"/>
    <n v="113.95"/>
    <n v="-0.5"/>
    <n v="347.88"/>
    <n v="419.44"/>
    <n v="-0.21"/>
    <n v="24026.27"/>
    <n v="28968.51"/>
    <n v="24026.27"/>
    <n v="28968.51"/>
    <m/>
    <n v="52239627.039999984"/>
    <n v="4.5992422537019718E-4"/>
    <x v="0"/>
    <n v="34230392.709999993"/>
    <n v="7.0189875423138271E-4"/>
    <x v="0"/>
    <n v="325145452.83999985"/>
    <n v="7.3893913601255363E-5"/>
    <x v="1"/>
    <n v="7.3893913601255363E-5"/>
    <x v="1"/>
    <x v="1"/>
    <x v="0"/>
    <m/>
  </r>
  <r>
    <s v="MS-24173"/>
    <x v="529"/>
    <x v="389"/>
    <s v="Bailment"/>
    <x v="0"/>
    <x v="0"/>
    <x v="529"/>
    <x v="0"/>
    <x v="7"/>
    <x v="4"/>
    <x v="3"/>
    <s v="VALUE"/>
    <s v="DOMESTIC WHISKEY"/>
    <s v="BLEND"/>
    <x v="529"/>
    <s v="WHISKEY"/>
    <x v="4"/>
    <x v="1"/>
    <n v="154"/>
    <n v="151.47999999999999"/>
    <n v="0.01"/>
    <n v="481.12"/>
    <n v="584.58000000000004"/>
    <n v="-0.22"/>
    <n v="1983.1"/>
    <n v="2143.09"/>
    <n v="-0.08"/>
    <n v="136523.43"/>
    <n v="147235.20000000001"/>
    <n v="136523.43"/>
    <n v="147235.20000000001"/>
    <m/>
    <n v="52239627.039999984"/>
    <n v="2.6134074405903345E-3"/>
    <x v="0"/>
    <n v="34230392.709999993"/>
    <n v="3.9883687913436156E-3"/>
    <x v="0"/>
    <n v="325145452.83999985"/>
    <n v="4.1988417432115076E-4"/>
    <x v="1"/>
    <n v="4.1988417432115076E-4"/>
    <x v="1"/>
    <x v="1"/>
    <x v="0"/>
    <m/>
  </r>
  <r>
    <s v="MS-24174"/>
    <x v="530"/>
    <x v="196"/>
    <s v="Bailment"/>
    <x v="0"/>
    <x v="0"/>
    <x v="530"/>
    <x v="0"/>
    <x v="7"/>
    <x v="4"/>
    <x v="3"/>
    <s v="VALUE"/>
    <s v="DOMESTIC WHISKEY"/>
    <s v="BLEND"/>
    <x v="530"/>
    <s v="WHISKEY"/>
    <x v="4"/>
    <x v="1"/>
    <n v="398"/>
    <n v="330"/>
    <n v="0.17"/>
    <n v="1330.63"/>
    <n v="1080"/>
    <n v="0.19"/>
    <n v="4759.63"/>
    <n v="4349.71"/>
    <n v="0.09"/>
    <n v="307281.39"/>
    <n v="280141.86"/>
    <n v="307281.39"/>
    <n v="280141.86"/>
    <m/>
    <n v="52239627.039999984"/>
    <n v="5.8821512979928834E-3"/>
    <x v="0"/>
    <n v="34230392.709999993"/>
    <n v="8.976858448668381E-3"/>
    <x v="0"/>
    <n v="325145452.83999985"/>
    <n v="9.4505824183003248E-4"/>
    <x v="1"/>
    <n v="9.4505824183003248E-4"/>
    <x v="1"/>
    <x v="1"/>
    <x v="0"/>
    <m/>
  </r>
  <r>
    <s v="MS-24177"/>
    <x v="531"/>
    <x v="74"/>
    <s v="Bailment"/>
    <x v="0"/>
    <x v="0"/>
    <x v="531"/>
    <x v="0"/>
    <x v="7"/>
    <x v="4"/>
    <x v="3"/>
    <s v="VALUE"/>
    <s v="DOMESTIC WHISKEY"/>
    <s v="BLEND"/>
    <x v="531"/>
    <s v="WHISKEY"/>
    <x v="4"/>
    <x v="1"/>
    <n v="112"/>
    <n v="130.1"/>
    <n v="-0.17"/>
    <n v="373.3"/>
    <n v="494.41"/>
    <n v="-0.32"/>
    <n v="1433.98"/>
    <n v="1831.97"/>
    <n v="-0.28000000000000003"/>
    <n v="89316.44"/>
    <n v="113913.58"/>
    <n v="89316.44"/>
    <n v="113913.58"/>
    <m/>
    <n v="52239627.039999984"/>
    <n v="1.7097449783018211E-3"/>
    <x v="0"/>
    <n v="34230392.709999993"/>
    <n v="2.6092730152612971E-3"/>
    <x v="0"/>
    <n v="325145452.83999985"/>
    <n v="2.7469687556710672E-4"/>
    <x v="1"/>
    <n v="2.7469687556710672E-4"/>
    <x v="1"/>
    <x v="1"/>
    <x v="0"/>
    <m/>
  </r>
  <r>
    <s v="MS-24178"/>
    <x v="532"/>
    <x v="222"/>
    <s v="Bailment"/>
    <x v="0"/>
    <x v="0"/>
    <x v="532"/>
    <x v="0"/>
    <x v="7"/>
    <x v="4"/>
    <x v="3"/>
    <s v="VALUE"/>
    <s v="DOMESTIC WHISKEY"/>
    <s v="BLEND"/>
    <x v="532"/>
    <s v="WHISKEY"/>
    <x v="4"/>
    <x v="1"/>
    <n v="626"/>
    <n v="575.38"/>
    <n v="0.08"/>
    <n v="1883.07"/>
    <n v="1967.65"/>
    <n v="-0.04"/>
    <n v="7075.3"/>
    <n v="6819.4"/>
    <n v="0.04"/>
    <n v="419530.58"/>
    <n v="403311.6"/>
    <n v="419530.58"/>
    <n v="403311.6"/>
    <m/>
    <n v="52239627.039999984"/>
    <n v="8.0308877335353995E-3"/>
    <x v="0"/>
    <n v="34230392.709999993"/>
    <n v="1.2256084338683011E-2"/>
    <x v="0"/>
    <n v="325145452.83999985"/>
    <n v="1.2902858592534153E-3"/>
    <x v="1"/>
    <n v="1.2902858592534153E-3"/>
    <x v="1"/>
    <x v="1"/>
    <x v="0"/>
    <m/>
  </r>
  <r>
    <s v="MS-24417"/>
    <x v="533"/>
    <x v="390"/>
    <s v="Bailment"/>
    <x v="0"/>
    <x v="0"/>
    <x v="533"/>
    <x v="0"/>
    <x v="7"/>
    <x v="4"/>
    <x v="3"/>
    <s v="VALUE"/>
    <s v="DOMESTIC WHISKEY"/>
    <s v="BLEND"/>
    <x v="533"/>
    <s v="WHISKEY"/>
    <x v="6"/>
    <x v="3"/>
    <n v="37"/>
    <n v="32.44"/>
    <n v="0.12"/>
    <n v="307.54000000000002"/>
    <n v="479.1"/>
    <n v="-0.56000000000000005"/>
    <n v="1735.04"/>
    <n v="1901.49"/>
    <n v="-0.1"/>
    <n v="91263.24"/>
    <n v="104234.12"/>
    <n v="99317.759999999995"/>
    <n v="111119.48"/>
    <m/>
    <n v="52239627.039999984"/>
    <n v="1.7470117068431512E-3"/>
    <x v="0"/>
    <n v="34230392.709999993"/>
    <n v="2.6661464498284461E-3"/>
    <x v="0"/>
    <n v="325145452.83999985"/>
    <n v="2.8068434973596123E-4"/>
    <x v="1"/>
    <n v="3.0545640153507869E-4"/>
    <x v="1"/>
    <x v="1"/>
    <x v="0"/>
    <m/>
  </r>
  <r>
    <s v="MS-24418"/>
    <x v="534"/>
    <x v="324"/>
    <s v="Bailment"/>
    <x v="0"/>
    <x v="0"/>
    <x v="534"/>
    <x v="0"/>
    <x v="7"/>
    <x v="4"/>
    <x v="3"/>
    <s v="VALUE"/>
    <s v="DOMESTIC WHISKEY"/>
    <s v="BLEND"/>
    <x v="534"/>
    <s v="WHISKEY"/>
    <x v="6"/>
    <x v="3"/>
    <n v="272"/>
    <n v="212.34"/>
    <n v="0.22"/>
    <n v="596"/>
    <n v="548.35"/>
    <n v="0.08"/>
    <n v="2361.23"/>
    <n v="2316.69"/>
    <n v="0.02"/>
    <n v="110520.57"/>
    <n v="111212.26"/>
    <n v="121308.57"/>
    <n v="119014.26"/>
    <m/>
    <n v="52239627.039999984"/>
    <n v="2.1156462299276027E-3"/>
    <x v="0"/>
    <n v="34230392.709999993"/>
    <n v="3.2287263233095414E-3"/>
    <x v="0"/>
    <n v="325145452.83999985"/>
    <n v="3.3991116601709279E-4"/>
    <x v="1"/>
    <n v="3.7309016300373878E-4"/>
    <x v="1"/>
    <x v="1"/>
    <x v="0"/>
    <m/>
  </r>
  <r>
    <s v="MS-24458"/>
    <x v="535"/>
    <x v="391"/>
    <s v="Bailment"/>
    <x v="0"/>
    <x v="0"/>
    <x v="535"/>
    <x v="0"/>
    <x v="7"/>
    <x v="4"/>
    <x v="3"/>
    <s v="MID"/>
    <s v="DOMESTIC WHISKEY"/>
    <s v="BLEND"/>
    <x v="535"/>
    <s v="WHISKEY"/>
    <x v="11"/>
    <x v="1"/>
    <n v="18"/>
    <n v="23.33"/>
    <n v="-0.33"/>
    <n v="52.5"/>
    <n v="70.2"/>
    <n v="-0.34"/>
    <n v="301.02"/>
    <n v="370.44"/>
    <n v="-0.23"/>
    <n v="25000.2"/>
    <n v="30651.99"/>
    <n v="25000.2"/>
    <n v="30651.99"/>
    <m/>
    <n v="52239627.039999984"/>
    <n v="4.785677351956839E-4"/>
    <x v="0"/>
    <n v="34230392.709999993"/>
    <n v="7.3035095483133319E-4"/>
    <x v="0"/>
    <n v="325145452.83999985"/>
    <n v="7.6889280725393684E-5"/>
    <x v="1"/>
    <n v="7.6889280725393684E-5"/>
    <x v="1"/>
    <x v="1"/>
    <x v="0"/>
    <m/>
  </r>
  <r>
    <s v="MS-25601"/>
    <x v="536"/>
    <x v="392"/>
    <s v="Bailment"/>
    <x v="0"/>
    <x v="0"/>
    <x v="536"/>
    <x v="0"/>
    <x v="7"/>
    <x v="4"/>
    <x v="1"/>
    <s v="MID"/>
    <s v="DOMESTIC WHISKEY"/>
    <s v="BLEND"/>
    <x v="536"/>
    <s v="WHISKEY"/>
    <x v="14"/>
    <x v="1"/>
    <n v="7"/>
    <n v="14"/>
    <n v="-1.1000000000000001"/>
    <n v="23.34"/>
    <n v="34.01"/>
    <n v="-0.46"/>
    <n v="124.03"/>
    <n v="168.05"/>
    <n v="-0.35"/>
    <n v="17632.009999999998"/>
    <n v="23859.599999999999"/>
    <n v="17632.009999999998"/>
    <n v="23859.599999999999"/>
    <m/>
    <n v="52239627.039999984"/>
    <n v="3.3752174353195771E-4"/>
    <x v="0"/>
    <n v="126094742.97999983"/>
    <n v="1.3983144406580576E-4"/>
    <x v="0"/>
    <n v="325145452.83999985"/>
    <n v="5.4228068841167206E-5"/>
    <x v="0"/>
    <n v="5.4228068841167206E-5"/>
    <x v="0"/>
    <x v="0"/>
    <x v="0"/>
    <m/>
  </r>
  <r>
    <s v="MS-25603"/>
    <x v="537"/>
    <x v="294"/>
    <s v="Bailment"/>
    <x v="0"/>
    <x v="0"/>
    <x v="537"/>
    <x v="0"/>
    <x v="7"/>
    <x v="4"/>
    <x v="1"/>
    <s v="MID"/>
    <s v="DOMESTIC WHISKEY"/>
    <s v="BLEND"/>
    <x v="537"/>
    <s v="WHISKEY"/>
    <x v="14"/>
    <x v="1"/>
    <n v="47"/>
    <n v="62.39"/>
    <n v="-0.31"/>
    <n v="138.1"/>
    <n v="266.11"/>
    <n v="-0.93"/>
    <n v="586.64"/>
    <n v="795.11"/>
    <n v="-0.36"/>
    <n v="82380.479999999996"/>
    <n v="111522.24000000001"/>
    <n v="82380.479999999996"/>
    <n v="111522.24000000001"/>
    <m/>
    <n v="52239627.039999984"/>
    <n v="1.5769729737335433E-3"/>
    <x v="0"/>
    <n v="126094742.97999983"/>
    <n v="6.533220818973123E-4"/>
    <x v="0"/>
    <n v="325145452.83999985"/>
    <n v="2.5336500720044957E-4"/>
    <x v="1"/>
    <n v="2.5336500720044957E-4"/>
    <x v="1"/>
    <x v="1"/>
    <x v="0"/>
    <m/>
  </r>
  <r>
    <s v="MS-25604"/>
    <x v="538"/>
    <x v="393"/>
    <s v="Bailment"/>
    <x v="0"/>
    <x v="0"/>
    <x v="538"/>
    <x v="0"/>
    <x v="7"/>
    <x v="4"/>
    <x v="1"/>
    <s v="MID"/>
    <s v="DOMESTIC WHISKEY"/>
    <s v="BLEND"/>
    <x v="538"/>
    <s v="WHISKEY"/>
    <x v="14"/>
    <x v="1"/>
    <n v="139"/>
    <n v="192.5"/>
    <n v="-0.39"/>
    <n v="519.29"/>
    <n v="618.33000000000004"/>
    <n v="-0.19"/>
    <n v="1723.92"/>
    <n v="1914.92"/>
    <n v="-0.11"/>
    <n v="231280.66"/>
    <n v="252215.62"/>
    <n v="231280.66"/>
    <n v="252215.62"/>
    <m/>
    <n v="52239627.039999984"/>
    <n v="4.4273030476061391E-3"/>
    <x v="0"/>
    <n v="126094742.97999983"/>
    <n v="1.8341816203763859E-3"/>
    <x v="0"/>
    <n v="325145452.83999985"/>
    <n v="7.1131445320814744E-4"/>
    <x v="1"/>
    <n v="7.1131445320814744E-4"/>
    <x v="1"/>
    <x v="1"/>
    <x v="0"/>
    <m/>
  </r>
  <r>
    <s v="MS-25606"/>
    <x v="539"/>
    <x v="130"/>
    <s v="Bailment"/>
    <x v="0"/>
    <x v="0"/>
    <x v="539"/>
    <x v="0"/>
    <x v="7"/>
    <x v="4"/>
    <x v="1"/>
    <s v="MID"/>
    <s v="DOMESTIC WHISKEY"/>
    <s v="BLEND"/>
    <x v="539"/>
    <s v="WHISKEY"/>
    <x v="14"/>
    <x v="1"/>
    <n v="64"/>
    <n v="85"/>
    <n v="-0.33"/>
    <n v="208"/>
    <n v="399.17"/>
    <n v="-0.92"/>
    <n v="869.08"/>
    <n v="1138.58"/>
    <n v="-0.31"/>
    <n v="110234.53"/>
    <n v="144364.81"/>
    <n v="110234.53"/>
    <n v="144364.81"/>
    <m/>
    <n v="52239627.039999984"/>
    <n v="2.1101706931328816E-3"/>
    <x v="0"/>
    <n v="126094742.97999983"/>
    <n v="8.742198714619256E-4"/>
    <x v="0"/>
    <n v="325145452.83999985"/>
    <n v="3.3903143666057998E-4"/>
    <x v="1"/>
    <n v="3.3903143666057998E-4"/>
    <x v="1"/>
    <x v="1"/>
    <x v="0"/>
    <m/>
  </r>
  <r>
    <s v="MS-25607"/>
    <x v="540"/>
    <x v="394"/>
    <s v="Bailment"/>
    <x v="0"/>
    <x v="0"/>
    <x v="540"/>
    <x v="0"/>
    <x v="7"/>
    <x v="4"/>
    <x v="1"/>
    <s v="MID"/>
    <s v="DOMESTIC WHISKEY"/>
    <s v="BLEND"/>
    <x v="540"/>
    <s v="WHISKEY"/>
    <x v="14"/>
    <x v="1"/>
    <n v="61"/>
    <n v="126.65"/>
    <n v="-1.06"/>
    <n v="217.51"/>
    <n v="444.19"/>
    <n v="-1.04"/>
    <n v="1054.5999999999999"/>
    <n v="1681.27"/>
    <n v="-0.59"/>
    <n v="122079.98"/>
    <n v="194492.28"/>
    <n v="122079.98"/>
    <n v="194492.28"/>
    <m/>
    <n v="52239627.039999984"/>
    <n v="2.336922886270285E-3"/>
    <x v="0"/>
    <n v="126094742.97999983"/>
    <n v="9.6816074258832007E-4"/>
    <x v="0"/>
    <n v="325145452.83999985"/>
    <n v="3.7546267042545443E-4"/>
    <x v="1"/>
    <n v="3.7546267042545443E-4"/>
    <x v="1"/>
    <x v="1"/>
    <x v="0"/>
    <m/>
  </r>
  <r>
    <s v="MS-25608"/>
    <x v="541"/>
    <x v="395"/>
    <s v="Bailment"/>
    <x v="0"/>
    <x v="0"/>
    <x v="541"/>
    <x v="0"/>
    <x v="7"/>
    <x v="4"/>
    <x v="1"/>
    <s v="MID"/>
    <s v="DOMESTIC WHISKEY"/>
    <s v="BLEND"/>
    <x v="541"/>
    <s v="WHISKEY"/>
    <x v="14"/>
    <x v="1"/>
    <n v="592"/>
    <n v="579.85"/>
    <n v="0.02"/>
    <n v="1628.35"/>
    <n v="1864.39"/>
    <n v="-0.14000000000000001"/>
    <n v="8188.38"/>
    <n v="8027.91"/>
    <n v="0.02"/>
    <n v="840965.51"/>
    <n v="829869.37"/>
    <n v="859465.1"/>
    <n v="841302.25"/>
    <m/>
    <n v="52239627.039999984"/>
    <n v="1.6098229594098578E-2"/>
    <x v="0"/>
    <n v="126094742.97999983"/>
    <n v="6.6693145973055158E-3"/>
    <x v="0"/>
    <n v="325145452.83999985"/>
    <n v="2.5864286357214689E-3"/>
    <x v="1"/>
    <n v="2.6433249873032433E-3"/>
    <x v="1"/>
    <x v="1"/>
    <x v="0"/>
    <m/>
  </r>
  <r>
    <s v="MS-25616"/>
    <x v="542"/>
    <x v="247"/>
    <s v="Bailment"/>
    <x v="0"/>
    <x v="0"/>
    <x v="542"/>
    <x v="0"/>
    <x v="7"/>
    <x v="4"/>
    <x v="1"/>
    <s v="MID"/>
    <s v="DOMESTIC WHISKEY"/>
    <s v="BLEND"/>
    <x v="542"/>
    <s v="WHISKEY"/>
    <x v="14"/>
    <x v="1"/>
    <n v="63"/>
    <n v="119"/>
    <n v="-0.89"/>
    <n v="224"/>
    <n v="402.5"/>
    <n v="-0.8"/>
    <n v="990.5"/>
    <n v="1317.08"/>
    <n v="-0.33"/>
    <n v="125635.02"/>
    <n v="166964.04999999999"/>
    <n v="125635.02"/>
    <n v="166964.04999999999"/>
    <m/>
    <n v="52239627.039999984"/>
    <n v="2.4049754395030622E-3"/>
    <x v="0"/>
    <n v="126094742.97999983"/>
    <n v="9.9635414634159061E-4"/>
    <x v="0"/>
    <n v="325145452.83999985"/>
    <n v="3.8639636169792438E-4"/>
    <x v="1"/>
    <n v="3.8639636169792438E-4"/>
    <x v="1"/>
    <x v="1"/>
    <x v="0"/>
    <m/>
  </r>
  <r>
    <s v="MS-25973"/>
    <x v="543"/>
    <x v="396"/>
    <s v="Bailment"/>
    <x v="0"/>
    <x v="0"/>
    <x v="543"/>
    <x v="0"/>
    <x v="15"/>
    <x v="4"/>
    <x v="3"/>
    <s v="VALUE"/>
    <s v="DOMESTIC WHISKEY"/>
    <s v="BLEND"/>
    <x v="543"/>
    <s v="WHISKEY"/>
    <x v="4"/>
    <x v="1"/>
    <n v="52"/>
    <n v="72.540000000000006"/>
    <n v="-0.39"/>
    <n v="193.08"/>
    <n v="203.74"/>
    <n v="-0.06"/>
    <n v="749.9"/>
    <n v="805.41"/>
    <n v="-7.0000000000000007E-2"/>
    <n v="52303.199999999997"/>
    <n v="55829.02"/>
    <n v="52303.199999999997"/>
    <n v="55829.02"/>
    <m/>
    <n v="52239627.039999984"/>
    <n v="1.0012169489638839E-3"/>
    <x v="0"/>
    <n v="34230392.709999993"/>
    <n v="1.5279754586256982E-3"/>
    <x v="0"/>
    <n v="325145452.83999985"/>
    <n v="1.6086093021801468E-4"/>
    <x v="1"/>
    <n v="1.6086093021801468E-4"/>
    <x v="1"/>
    <x v="1"/>
    <x v="0"/>
    <m/>
  </r>
  <r>
    <s v="MS-25976"/>
    <x v="544"/>
    <x v="397"/>
    <s v="Bailment"/>
    <x v="0"/>
    <x v="0"/>
    <x v="544"/>
    <x v="0"/>
    <x v="15"/>
    <x v="4"/>
    <x v="3"/>
    <s v="VALUE"/>
    <s v="DOMESTIC WHISKEY"/>
    <s v="BLEND"/>
    <x v="544"/>
    <s v="WHISKEY"/>
    <x v="4"/>
    <x v="1"/>
    <n v="41"/>
    <n v="80"/>
    <n v="-0.95"/>
    <n v="157.16999999999999"/>
    <n v="197"/>
    <n v="-0.25"/>
    <n v="690.67"/>
    <n v="857.83"/>
    <n v="-0.24"/>
    <n v="50971.199999999997"/>
    <n v="62332.46"/>
    <n v="50971.199999999997"/>
    <n v="62332.46"/>
    <m/>
    <n v="52239627.039999984"/>
    <n v="9.7571906401573748E-4"/>
    <x v="0"/>
    <n v="34230392.709999993"/>
    <n v="1.4890626710545854E-3"/>
    <x v="0"/>
    <n v="325145452.83999985"/>
    <n v="1.5676430211399053E-4"/>
    <x v="1"/>
    <n v="1.5676430211399053E-4"/>
    <x v="1"/>
    <x v="1"/>
    <x v="0"/>
    <m/>
  </r>
  <r>
    <s v="MS-26582"/>
    <x v="545"/>
    <x v="398"/>
    <s v="Bailment"/>
    <x v="0"/>
    <x v="0"/>
    <x v="545"/>
    <x v="0"/>
    <x v="17"/>
    <x v="4"/>
    <x v="2"/>
    <s v="SUPER"/>
    <s v="DOMESTIC WHISKEY"/>
    <s v="STRAIGHT"/>
    <x v="545"/>
    <s v="WHISKEY"/>
    <x v="27"/>
    <x v="3"/>
    <n v="73"/>
    <n v="74.680000000000007"/>
    <n v="-0.02"/>
    <n v="208.82"/>
    <n v="216.92"/>
    <n v="-0.04"/>
    <n v="1049.9100000000001"/>
    <n v="1170.31"/>
    <n v="-0.11"/>
    <n v="259705.76"/>
    <n v="295264.84000000003"/>
    <n v="268039.76"/>
    <n v="298792.84000000003"/>
    <m/>
    <n v="52239627.039999984"/>
    <n v="4.9714321237619629E-3"/>
    <x v="0"/>
    <n v="69119979.479999974"/>
    <n v="3.7573182450834851E-3"/>
    <x v="0"/>
    <n v="325145452.83999985"/>
    <n v="7.9873717356828018E-4"/>
    <x v="1"/>
    <n v="8.2436877913805281E-4"/>
    <x v="1"/>
    <x v="1"/>
    <x v="0"/>
    <m/>
  </r>
  <r>
    <s v="MS-26585"/>
    <x v="546"/>
    <x v="399"/>
    <s v="Bailment"/>
    <x v="0"/>
    <x v="0"/>
    <x v="546"/>
    <x v="0"/>
    <x v="17"/>
    <x v="4"/>
    <x v="2"/>
    <s v="SUPER"/>
    <s v="DOMESTIC WHISKEY"/>
    <s v="STRAIGHT"/>
    <x v="546"/>
    <s v="WHISKEY"/>
    <x v="27"/>
    <x v="3"/>
    <n v="93"/>
    <n v="101"/>
    <n v="-0.09"/>
    <n v="296.54000000000002"/>
    <n v="308"/>
    <n v="-0.04"/>
    <n v="1415.21"/>
    <n v="1069.92"/>
    <n v="0.24"/>
    <n v="360389.18"/>
    <n v="275514.88"/>
    <n v="370218.5"/>
    <n v="279890.2"/>
    <m/>
    <n v="52239627.039999984"/>
    <n v="6.8987701563039353E-3"/>
    <x v="0"/>
    <n v="69119979.479999974"/>
    <n v="5.2139653789144919E-3"/>
    <x v="0"/>
    <n v="325145452.83999985"/>
    <n v="1.1083937261067685E-3"/>
    <x v="1"/>
    <n v="1.1386242580553019E-3"/>
    <x v="1"/>
    <x v="1"/>
    <x v="0"/>
    <m/>
  </r>
  <r>
    <s v="MS-26596"/>
    <x v="547"/>
    <x v="300"/>
    <s v="Bailment"/>
    <x v="0"/>
    <x v="0"/>
    <x v="547"/>
    <x v="0"/>
    <x v="17"/>
    <x v="4"/>
    <x v="1"/>
    <s v="ULTRA"/>
    <s v="DOMESTIC WHISKEY"/>
    <s v="STRAIGHT"/>
    <x v="547"/>
    <s v="WHISKEY"/>
    <x v="14"/>
    <x v="1"/>
    <n v="5"/>
    <n v="12"/>
    <n v="-1.4"/>
    <n v="19.25"/>
    <n v="30.25"/>
    <n v="-0.56999999999999995"/>
    <n v="103.67"/>
    <n v="119.25"/>
    <n v="-0.15"/>
    <n v="30229.200000000001"/>
    <n v="34764.9"/>
    <n v="30229.200000000001"/>
    <n v="34764.9"/>
    <m/>
    <n v="52239627.039999984"/>
    <n v="5.7866416191779937E-4"/>
    <x v="0"/>
    <n v="126094742.97999983"/>
    <n v="2.3973402289098383E-4"/>
    <x v="0"/>
    <n v="325145452.83999985"/>
    <n v="9.2971314025650618E-5"/>
    <x v="1"/>
    <n v="9.2971314025650618E-5"/>
    <x v="1"/>
    <x v="1"/>
    <x v="0"/>
    <m/>
  </r>
  <r>
    <s v="MS-26606"/>
    <x v="548"/>
    <x v="400"/>
    <s v="Bailment"/>
    <x v="0"/>
    <x v="0"/>
    <x v="548"/>
    <x v="0"/>
    <x v="17"/>
    <x v="4"/>
    <x v="3"/>
    <s v="PREMIUM"/>
    <s v="DOMESTIC WHISKEY"/>
    <s v="STRAIGHT"/>
    <x v="548"/>
    <s v="WHISKEY"/>
    <x v="14"/>
    <x v="1"/>
    <n v="17"/>
    <n v="31"/>
    <n v="-0.82"/>
    <n v="94.17"/>
    <n v="69.92"/>
    <n v="0.26"/>
    <n v="319.67"/>
    <n v="344.92"/>
    <n v="-0.08"/>
    <n v="64335.56"/>
    <n v="65272.03"/>
    <n v="65347.56"/>
    <n v="65272.03"/>
    <m/>
    <n v="52239627.039999984"/>
    <n v="1.231547077293223E-3"/>
    <x v="0"/>
    <n v="34230392.709999993"/>
    <n v="1.8794864711325718E-3"/>
    <x v="0"/>
    <n v="325145452.83999985"/>
    <n v="1.9786701440250112E-4"/>
    <x v="1"/>
    <n v="2.0097946758663957E-4"/>
    <x v="1"/>
    <x v="1"/>
    <x v="0"/>
    <m/>
  </r>
  <r>
    <s v="MS-26608"/>
    <x v="549"/>
    <x v="401"/>
    <s v="Bailment"/>
    <x v="0"/>
    <x v="0"/>
    <x v="549"/>
    <x v="0"/>
    <x v="17"/>
    <x v="4"/>
    <x v="3"/>
    <s v="PREMIUM"/>
    <s v="DOMESTIC WHISKEY"/>
    <s v="STRAIGHT"/>
    <x v="549"/>
    <s v="WHISKEY"/>
    <x v="14"/>
    <x v="1"/>
    <n v="102"/>
    <n v="58.34"/>
    <n v="0.43"/>
    <n v="232.77"/>
    <n v="156.35"/>
    <n v="0.33"/>
    <n v="879.75"/>
    <n v="882.64"/>
    <n v="0"/>
    <n v="134233.72"/>
    <n v="124961.38"/>
    <n v="136856.22"/>
    <n v="128695.38"/>
    <m/>
    <n v="52239627.039999984"/>
    <n v="2.5695765380793585E-3"/>
    <x v="0"/>
    <n v="34230392.709999993"/>
    <n v="3.921477651081264E-3"/>
    <x v="0"/>
    <n v="325145452.83999985"/>
    <n v="4.1284206445923999E-4"/>
    <x v="1"/>
    <n v="4.2090768548236563E-4"/>
    <x v="1"/>
    <x v="1"/>
    <x v="0"/>
    <m/>
  </r>
  <r>
    <s v="MS-26656"/>
    <x v="550"/>
    <x v="402"/>
    <s v="Bailment"/>
    <x v="0"/>
    <x v="0"/>
    <x v="550"/>
    <x v="0"/>
    <x v="17"/>
    <x v="4"/>
    <x v="1"/>
    <s v="PREMIUM"/>
    <s v="DOMESTIC WHISKEY"/>
    <s v="STRAIGHT"/>
    <x v="550"/>
    <s v="WHISKEY"/>
    <x v="14"/>
    <x v="1"/>
    <n v="30"/>
    <n v="42.08"/>
    <n v="-0.4"/>
    <n v="155"/>
    <n v="243"/>
    <n v="-0.56999999999999995"/>
    <n v="682"/>
    <n v="779.83"/>
    <n v="-0.14000000000000001"/>
    <n v="148794.6"/>
    <n v="157194.43"/>
    <n v="152297.64000000001"/>
    <n v="166644.67000000001"/>
    <m/>
    <n v="52239627.039999984"/>
    <n v="2.8483090027818861E-3"/>
    <x v="0"/>
    <n v="126094742.97999983"/>
    <n v="1.1800222315659953E-3"/>
    <x v="0"/>
    <n v="325145452.83999985"/>
    <n v="4.5762472979506814E-4"/>
    <x v="1"/>
    <n v="4.6839849264305669E-4"/>
    <x v="1"/>
    <x v="1"/>
    <x v="0"/>
    <m/>
  </r>
  <r>
    <s v="MS-26658"/>
    <x v="551"/>
    <x v="99"/>
    <s v="Bailment"/>
    <x v="0"/>
    <x v="0"/>
    <x v="551"/>
    <x v="0"/>
    <x v="17"/>
    <x v="4"/>
    <x v="1"/>
    <s v="PREMIUM"/>
    <s v="DOMESTIC WHISKEY"/>
    <s v="STRAIGHT"/>
    <x v="551"/>
    <s v="WHISKEY"/>
    <x v="14"/>
    <x v="1"/>
    <n v="148"/>
    <n v="106.56"/>
    <n v="0.28000000000000003"/>
    <n v="374.53"/>
    <n v="408.94"/>
    <n v="-0.09"/>
    <n v="1272.76"/>
    <n v="1529.2"/>
    <n v="-0.2"/>
    <n v="225894.49"/>
    <n v="260130.24"/>
    <n v="228569.11"/>
    <n v="262638.24"/>
    <m/>
    <n v="52239627.039999984"/>
    <n v="4.3241979853154795E-3"/>
    <x v="0"/>
    <n v="126094742.97999983"/>
    <n v="1.7914663582432586E-3"/>
    <x v="0"/>
    <n v="325145452.83999985"/>
    <n v="6.9474903624489536E-4"/>
    <x v="1"/>
    <n v="7.0297495475809743E-4"/>
    <x v="1"/>
    <x v="1"/>
    <x v="0"/>
    <m/>
  </r>
  <r>
    <s v="MS-26820"/>
    <x v="552"/>
    <x v="403"/>
    <s v="Bailment"/>
    <x v="0"/>
    <x v="0"/>
    <x v="552"/>
    <x v="0"/>
    <x v="17"/>
    <x v="4"/>
    <x v="1"/>
    <s v="PREMIUM"/>
    <s v="DOMESTIC WHISKEY"/>
    <s v="STRAIGHT"/>
    <x v="552"/>
    <s v="WHISKEY"/>
    <x v="27"/>
    <x v="3"/>
    <n v="140"/>
    <n v="145"/>
    <n v="-0.04"/>
    <n v="834"/>
    <n v="798.96"/>
    <n v="0.04"/>
    <n v="3025"/>
    <n v="3301.96"/>
    <n v="-0.09"/>
    <n v="655728"/>
    <n v="720400.64"/>
    <n v="673728"/>
    <n v="734176.64"/>
    <m/>
    <n v="52239627.039999984"/>
    <n v="1.2552310136094728E-2"/>
    <x v="0"/>
    <n v="126094742.97999983"/>
    <n v="5.2002802377257434E-3"/>
    <x v="0"/>
    <n v="325145452.83999985"/>
    <n v="2.0167220370837413E-3"/>
    <x v="1"/>
    <n v="2.0720818763273106E-3"/>
    <x v="1"/>
    <x v="1"/>
    <x v="0"/>
    <m/>
  </r>
  <r>
    <s v="MS-26821"/>
    <x v="553"/>
    <x v="404"/>
    <s v="Bailment"/>
    <x v="0"/>
    <x v="0"/>
    <x v="553"/>
    <x v="0"/>
    <x v="17"/>
    <x v="4"/>
    <x v="1"/>
    <s v="PREMIUM"/>
    <s v="DOMESTIC WHISKEY"/>
    <s v="STRAIGHT"/>
    <x v="553"/>
    <s v="WHISKEY"/>
    <x v="27"/>
    <x v="3"/>
    <n v="42"/>
    <n v="50.02"/>
    <n v="-0.19"/>
    <n v="156.06"/>
    <n v="142.04"/>
    <n v="0.09"/>
    <n v="621.54"/>
    <n v="537.42999999999995"/>
    <n v="0.14000000000000001"/>
    <n v="143155.20000000001"/>
    <n v="123801.60000000001"/>
    <n v="143155.20000000001"/>
    <n v="123801.60000000001"/>
    <m/>
    <n v="52239627.039999984"/>
    <n v="2.7403564709676392E-3"/>
    <x v="0"/>
    <n v="126094742.97999983"/>
    <n v="1.1352987175897269E-3"/>
    <x v="0"/>
    <n v="325145452.83999985"/>
    <n v="4.4028049216005786E-4"/>
    <x v="1"/>
    <n v="4.4028049216005786E-4"/>
    <x v="1"/>
    <x v="1"/>
    <x v="0"/>
    <m/>
  </r>
  <r>
    <s v="MS-26822"/>
    <x v="554"/>
    <x v="180"/>
    <s v="Bailment"/>
    <x v="0"/>
    <x v="0"/>
    <x v="554"/>
    <x v="0"/>
    <x v="17"/>
    <x v="4"/>
    <x v="1"/>
    <s v="PREMIUM"/>
    <s v="DOMESTIC WHISKEY"/>
    <s v="STRAIGHT"/>
    <x v="554"/>
    <s v="WHISKEY"/>
    <x v="27"/>
    <x v="3"/>
    <n v="73"/>
    <n v="54.39"/>
    <n v="0.26"/>
    <n v="216.79"/>
    <n v="178.61"/>
    <n v="0.18"/>
    <n v="2274.7399999999998"/>
    <n v="1468.1"/>
    <n v="0.35"/>
    <n v="464222.73"/>
    <n v="308045.19"/>
    <n v="530294.73"/>
    <n v="342245.19"/>
    <m/>
    <n v="52239627.039999984"/>
    <n v="8.8864097296204609E-3"/>
    <x v="0"/>
    <n v="126094742.97999983"/>
    <n v="3.6815391270802736E-3"/>
    <x v="0"/>
    <n v="325145452.83999985"/>
    <n v="1.4277386503339425E-3"/>
    <x v="1"/>
    <n v="1.6309461669173383E-3"/>
    <x v="1"/>
    <x v="1"/>
    <x v="0"/>
    <m/>
  </r>
  <r>
    <s v="MS-26824"/>
    <x v="555"/>
    <x v="405"/>
    <s v="Bailment"/>
    <x v="0"/>
    <x v="0"/>
    <x v="552"/>
    <x v="0"/>
    <x v="17"/>
    <x v="4"/>
    <x v="1"/>
    <s v="PREMIUM"/>
    <s v="DOMESTIC WHISKEY"/>
    <s v="STRAIGHT"/>
    <x v="555"/>
    <s v="WHISKEY"/>
    <x v="27"/>
    <x v="3"/>
    <n v="173"/>
    <n v="214"/>
    <n v="-0.24"/>
    <n v="1050"/>
    <n v="986.92"/>
    <n v="0.06"/>
    <n v="3553.21"/>
    <n v="3053.79"/>
    <n v="0.14000000000000001"/>
    <n v="773766.56"/>
    <n v="665001.76"/>
    <n v="791370.56"/>
    <n v="679809.76"/>
    <m/>
    <n v="52239627.039999984"/>
    <n v="1.4811869912614911E-2"/>
    <x v="0"/>
    <n v="126094742.97999983"/>
    <n v="6.1363903182127819E-3"/>
    <x v="0"/>
    <n v="325145452.83999985"/>
    <n v="2.3797551318694319E-3"/>
    <x v="1"/>
    <n v="2.4338970546496429E-3"/>
    <x v="1"/>
    <x v="1"/>
    <x v="0"/>
    <m/>
  </r>
  <r>
    <s v="MS-26827"/>
    <x v="556"/>
    <x v="406"/>
    <s v="Bailment"/>
    <x v="0"/>
    <x v="0"/>
    <x v="555"/>
    <x v="0"/>
    <x v="17"/>
    <x v="4"/>
    <x v="1"/>
    <s v="PREMIUM"/>
    <s v="DOMESTIC WHISKEY"/>
    <s v="STRAIGHT"/>
    <x v="556"/>
    <s v="WHISKEY"/>
    <x v="27"/>
    <x v="3"/>
    <n v="492"/>
    <n v="534.75"/>
    <n v="-0.09"/>
    <n v="2694.74"/>
    <n v="2754.54"/>
    <n v="-0.02"/>
    <n v="10604.78"/>
    <n v="11733.93"/>
    <n v="-0.11"/>
    <n v="2113663.84"/>
    <n v="2339109.7999999998"/>
    <n v="2155215.84"/>
    <n v="2384673.7999999998"/>
    <m/>
    <n v="52239627.039999984"/>
    <n v="4.0460928987520593E-2"/>
    <x v="1"/>
    <n v="126094742.97999983"/>
    <n v="1.6762505637013377E-2"/>
    <x v="0"/>
    <n v="325145452.83999985"/>
    <n v="6.5006716887414332E-3"/>
    <x v="1"/>
    <n v="6.6284668020885886E-3"/>
    <x v="2"/>
    <x v="2"/>
    <x v="0"/>
    <m/>
  </r>
  <r>
    <s v="MS-26906"/>
    <x v="557"/>
    <x v="155"/>
    <s v="Bailment"/>
    <x v="0"/>
    <x v="0"/>
    <x v="556"/>
    <x v="0"/>
    <x v="17"/>
    <x v="4"/>
    <x v="2"/>
    <s v="ULTRA"/>
    <s v="DOMESTIC WHISKEY"/>
    <s v="STRAIGHT"/>
    <x v="557"/>
    <s v="WHISKEY"/>
    <x v="27"/>
    <x v="3"/>
    <n v="13"/>
    <n v="21.5"/>
    <n v="-0.65"/>
    <n v="48.5"/>
    <n v="77.42"/>
    <n v="-0.6"/>
    <n v="318.33"/>
    <n v="439.42"/>
    <n v="-0.38"/>
    <n v="149521.79999999999"/>
    <n v="202973.87"/>
    <n v="152761.79999999999"/>
    <n v="205397.87"/>
    <m/>
    <n v="52239627.039999984"/>
    <n v="2.8622294696995223E-3"/>
    <x v="0"/>
    <n v="69119979.479999974"/>
    <n v="2.1632211283173844E-3"/>
    <x v="0"/>
    <n v="325145452.83999985"/>
    <n v="4.5986126730050827E-4"/>
    <x v="1"/>
    <n v="4.6982603836435082E-4"/>
    <x v="1"/>
    <x v="1"/>
    <x v="0"/>
    <m/>
  </r>
  <r>
    <s v="MS-27408"/>
    <x v="558"/>
    <x v="407"/>
    <s v="Bailment"/>
    <x v="0"/>
    <x v="0"/>
    <x v="557"/>
    <x v="0"/>
    <x v="7"/>
    <x v="4"/>
    <x v="0"/>
    <s v="MID"/>
    <s v="DOMESTIC WHISKEY"/>
    <s v="FLAVORED"/>
    <x v="558"/>
    <s v="WHISKEY"/>
    <x v="11"/>
    <x v="1"/>
    <n v="27"/>
    <n v="18.010000000000002"/>
    <n v="0.32"/>
    <n v="75.349999999999994"/>
    <n v="72.02"/>
    <n v="0.04"/>
    <n v="311.39"/>
    <n v="283.39999999999998"/>
    <n v="0.09"/>
    <n v="39788.400000000001"/>
    <n v="37778.400000000001"/>
    <n v="39788.400000000001"/>
    <n v="37778.400000000001"/>
    <m/>
    <n v="52239627.039999984"/>
    <n v="7.6165168578891168E-4"/>
    <x v="0"/>
    <n v="75793138.070000067"/>
    <n v="5.2496045173974369E-4"/>
    <x v="0"/>
    <n v="325145452.83999985"/>
    <n v="1.223710793199356E-4"/>
    <x v="1"/>
    <n v="1.223710793199356E-4"/>
    <x v="1"/>
    <x v="1"/>
    <x v="0"/>
    <m/>
  </r>
  <r>
    <s v="MS-27433"/>
    <x v="559"/>
    <x v="408"/>
    <s v="Bailment"/>
    <x v="0"/>
    <x v="0"/>
    <x v="558"/>
    <x v="0"/>
    <x v="8"/>
    <x v="4"/>
    <x v="1"/>
    <s v="PREMIUM"/>
    <s v="DOMESTIC WHISKEY"/>
    <s v="FLAVORED"/>
    <x v="559"/>
    <s v="WHISKEY"/>
    <x v="28"/>
    <x v="0"/>
    <n v="22"/>
    <n v="43.58"/>
    <n v="-1"/>
    <n v="94.33"/>
    <n v="108.08"/>
    <n v="-0.15"/>
    <n v="379.75"/>
    <n v="482.25"/>
    <n v="-0.27"/>
    <n v="64442.74"/>
    <n v="82724.34"/>
    <n v="67534.740000000005"/>
    <n v="85763.34"/>
    <m/>
    <n v="52239627.039999984"/>
    <n v="1.2335987764739605E-3"/>
    <x v="0"/>
    <n v="126094742.97999983"/>
    <n v="5.1106603238979919E-4"/>
    <x v="0"/>
    <n v="325145452.83999985"/>
    <n v="1.9819665148973031E-4"/>
    <x v="1"/>
    <n v="2.0770624165312573E-4"/>
    <x v="1"/>
    <x v="1"/>
    <x v="0"/>
    <m/>
  </r>
  <r>
    <s v="MS-27461"/>
    <x v="560"/>
    <x v="409"/>
    <s v="Bailment"/>
    <x v="0"/>
    <x v="0"/>
    <x v="559"/>
    <x v="0"/>
    <x v="6"/>
    <x v="4"/>
    <x v="2"/>
    <s v="ULTRA"/>
    <s v="DOMESTIC WHISKEY"/>
    <s v="STRAIGHT"/>
    <x v="560"/>
    <s v="WHISKEY"/>
    <x v="39"/>
    <x v="0"/>
    <n v="3"/>
    <n v="2"/>
    <n v="0.33"/>
    <n v="8"/>
    <n v="14"/>
    <n v="-0.75"/>
    <n v="41.5"/>
    <n v="58.58"/>
    <n v="-0.41"/>
    <n v="16610.04"/>
    <n v="23641.89"/>
    <n v="16747.740000000002"/>
    <n v="23641.89"/>
    <m/>
    <n v="52239627.039999984"/>
    <n v="3.1795862530338629E-4"/>
    <x v="0"/>
    <n v="69119979.479999974"/>
    <n v="2.4030736300791517E-4"/>
    <x v="0"/>
    <n v="325145452.83999985"/>
    <n v="5.1084952457181065E-5"/>
    <x v="0"/>
    <n v="5.1508455227394377E-5"/>
    <x v="0"/>
    <x v="0"/>
    <x v="0"/>
    <m/>
  </r>
  <r>
    <s v="MS-27474"/>
    <x v="561"/>
    <x v="228"/>
    <s v="Bailment"/>
    <x v="0"/>
    <x v="0"/>
    <x v="560"/>
    <x v="0"/>
    <x v="8"/>
    <x v="4"/>
    <x v="1"/>
    <s v="PREMIUM"/>
    <s v="DOMESTIC WHISKEY"/>
    <s v="FLAVORED"/>
    <x v="561"/>
    <s v="WHISKEY"/>
    <x v="28"/>
    <x v="0"/>
    <n v="59"/>
    <n v="27.58"/>
    <n v="0.53"/>
    <n v="374.5"/>
    <n v="104.33"/>
    <n v="0.72"/>
    <n v="688.25"/>
    <n v="390.58"/>
    <n v="0.43"/>
    <n v="115627.38"/>
    <n v="66764.34"/>
    <n v="122398.38"/>
    <n v="69461.34"/>
    <m/>
    <n v="52239627.039999984"/>
    <n v="2.2134036276994073E-3"/>
    <x v="0"/>
    <n v="126094742.97999983"/>
    <n v="9.1698810963388008E-4"/>
    <x v="0"/>
    <n v="325145452.83999985"/>
    <n v="3.5561739827528463E-4"/>
    <x v="1"/>
    <n v="3.7644192447074067E-4"/>
    <x v="1"/>
    <x v="1"/>
    <x v="0"/>
    <m/>
  </r>
  <r>
    <s v="MS-27516"/>
    <x v="562"/>
    <x v="230"/>
    <s v="Bailment"/>
    <x v="0"/>
    <x v="0"/>
    <x v="561"/>
    <x v="0"/>
    <x v="8"/>
    <x v="4"/>
    <x v="2"/>
    <s v="ULTRA"/>
    <s v="DOMESTIC WHISKEY"/>
    <s v="STRAIGHT"/>
    <x v="562"/>
    <s v="WHISKEY"/>
    <x v="38"/>
    <x v="1"/>
    <n v="12"/>
    <n v="3"/>
    <n v="0.74"/>
    <n v="22"/>
    <n v="18.5"/>
    <n v="0.16"/>
    <n v="106.5"/>
    <n v="79.25"/>
    <n v="0.26"/>
    <n v="44231.46"/>
    <n v="32978.129999999997"/>
    <n v="44819.46"/>
    <n v="33332.129999999997"/>
    <m/>
    <n v="52239627.039999984"/>
    <n v="8.4670321183824462E-4"/>
    <x v="0"/>
    <n v="69119979.479999974"/>
    <n v="6.3992293303267653E-4"/>
    <x v="0"/>
    <n v="325145452.83999985"/>
    <n v="1.3603591750602082E-4"/>
    <x v="1"/>
    <n v="1.3784433892131075E-4"/>
    <x v="1"/>
    <x v="1"/>
    <x v="0"/>
    <m/>
  </r>
  <r>
    <s v="MS-27544"/>
    <x v="563"/>
    <x v="180"/>
    <s v="Bailment"/>
    <x v="0"/>
    <x v="0"/>
    <x v="562"/>
    <x v="0"/>
    <x v="8"/>
    <x v="4"/>
    <x v="1"/>
    <s v="MID"/>
    <s v="DOMESTIC WHISKEY"/>
    <s v="FLAVORED"/>
    <x v="563"/>
    <s v="WHISKEY"/>
    <x v="11"/>
    <x v="1"/>
    <n v="29"/>
    <n v="16"/>
    <n v="0.45"/>
    <n v="122.08"/>
    <n v="112.83"/>
    <n v="0.08"/>
    <n v="498.58"/>
    <n v="594.25"/>
    <n v="-0.19"/>
    <n v="81488.789999999994"/>
    <n v="97474.77"/>
    <n v="87411.63"/>
    <n v="103450.99"/>
    <m/>
    <n v="52239627.039999984"/>
    <n v="1.5599037477354858E-3"/>
    <x v="0"/>
    <n v="126094742.97999983"/>
    <n v="6.4625049446292234E-4"/>
    <x v="0"/>
    <n v="325145452.83999985"/>
    <n v="2.5062257303072187E-4"/>
    <x v="1"/>
    <n v="2.6883854360102094E-4"/>
    <x v="1"/>
    <x v="1"/>
    <x v="0"/>
    <m/>
  </r>
  <r>
    <s v="MS-27604"/>
    <x v="564"/>
    <x v="357"/>
    <s v="Bailment"/>
    <x v="0"/>
    <x v="0"/>
    <x v="563"/>
    <x v="0"/>
    <x v="6"/>
    <x v="4"/>
    <x v="2"/>
    <s v="SUPER"/>
    <s v="DOMESTIC WHISKEY"/>
    <s v="FLAVORED"/>
    <x v="564"/>
    <s v="WHISKEY"/>
    <x v="11"/>
    <x v="1"/>
    <n v="12"/>
    <n v="15"/>
    <n v="-0.25"/>
    <n v="37.5"/>
    <n v="46.5"/>
    <n v="-0.24"/>
    <n v="169"/>
    <n v="95.5"/>
    <n v="0.43"/>
    <n v="57696.6"/>
    <n v="32511.54"/>
    <n v="57696.6"/>
    <n v="32511.54"/>
    <m/>
    <n v="52239627.039999984"/>
    <n v="1.1044604119363564E-3"/>
    <x v="0"/>
    <n v="69119979.479999974"/>
    <n v="8.3473115058858838E-4"/>
    <x v="0"/>
    <n v="325145452.83999985"/>
    <n v="1.7744858338336288E-4"/>
    <x v="1"/>
    <n v="1.7744858338336288E-4"/>
    <x v="1"/>
    <x v="1"/>
    <x v="0"/>
    <m/>
  </r>
  <r>
    <s v="MS-27605"/>
    <x v="565"/>
    <x v="410"/>
    <s v="Bailment"/>
    <x v="0"/>
    <x v="0"/>
    <x v="564"/>
    <x v="0"/>
    <x v="8"/>
    <x v="4"/>
    <x v="0"/>
    <s v="SUPER"/>
    <s v="DOMESTIC WHISKEY"/>
    <s v="STRAIGHT"/>
    <x v="565"/>
    <s v="WHISKEY"/>
    <x v="16"/>
    <x v="0"/>
    <n v="19"/>
    <n v="23"/>
    <n v="-0.21"/>
    <n v="91.67"/>
    <n v="73.33"/>
    <n v="0.2"/>
    <n v="413.75"/>
    <n v="413.92"/>
    <n v="0"/>
    <n v="101282.98"/>
    <n v="101248.02"/>
    <n v="108237"/>
    <n v="108342.16"/>
    <m/>
    <n v="52239627.039999984"/>
    <n v="1.9388151435776411E-3"/>
    <x v="0"/>
    <n v="75793138.070000067"/>
    <n v="1.3363080429056565E-3"/>
    <x v="0"/>
    <n v="325145452.83999985"/>
    <n v="3.1150052727275913E-4"/>
    <x v="1"/>
    <n v="3.3288794001145732E-4"/>
    <x v="1"/>
    <x v="1"/>
    <x v="0"/>
    <m/>
  </r>
  <r>
    <s v="MS-27697"/>
    <x v="566"/>
    <x v="150"/>
    <s v="Bailment"/>
    <x v="0"/>
    <x v="0"/>
    <x v="565"/>
    <x v="0"/>
    <x v="8"/>
    <x v="4"/>
    <x v="0"/>
    <s v="PREMIUM"/>
    <s v="DOMESTIC WHISKEY"/>
    <s v="FLAVORED"/>
    <x v="566"/>
    <s v="WHISKEY"/>
    <x v="28"/>
    <x v="0"/>
    <n v="15"/>
    <n v="11"/>
    <n v="0.25"/>
    <n v="50.67"/>
    <n v="45.5"/>
    <n v="0.1"/>
    <n v="197.33"/>
    <n v="198.33"/>
    <n v="-0.01"/>
    <n v="33449.760000000002"/>
    <n v="34024.6"/>
    <n v="35093.760000000002"/>
    <n v="35271.599999999999"/>
    <m/>
    <n v="52239627.039999984"/>
    <n v="6.4031391293026371E-4"/>
    <x v="0"/>
    <n v="75793138.070000067"/>
    <n v="4.4132966191618686E-4"/>
    <x v="0"/>
    <n v="325145452.83999985"/>
    <n v="1.0287629646311008E-4"/>
    <x v="1"/>
    <n v="1.0793249511402276E-4"/>
    <x v="1"/>
    <x v="1"/>
    <x v="0"/>
    <m/>
  </r>
  <r>
    <s v="MS-27780"/>
    <x v="567"/>
    <x v="349"/>
    <s v="Bailment"/>
    <x v="0"/>
    <x v="0"/>
    <x v="566"/>
    <x v="0"/>
    <x v="8"/>
    <x v="4"/>
    <x v="0"/>
    <s v="MID"/>
    <s v="DOMESTIC WHISKEY"/>
    <s v="FLAVORED"/>
    <x v="567"/>
    <s v="WHISKEY"/>
    <x v="11"/>
    <x v="1"/>
    <n v="16"/>
    <n v="20.67"/>
    <n v="-0.28999999999999998"/>
    <n v="44.68"/>
    <n v="40.67"/>
    <n v="0.09"/>
    <n v="169.38"/>
    <n v="211.38"/>
    <n v="-0.25"/>
    <n v="21640.799999999999"/>
    <n v="28401.599999999999"/>
    <n v="21640.799999999999"/>
    <n v="28401.599999999999"/>
    <m/>
    <n v="52239627.039999984"/>
    <n v="4.1426023167105686E-4"/>
    <x v="0"/>
    <n v="75793138.070000067"/>
    <n v="2.8552452835523532E-4"/>
    <x v="0"/>
    <n v="325145452.83999985"/>
    <n v="6.6557289394568822E-5"/>
    <x v="1"/>
    <n v="6.6557289394568822E-5"/>
    <x v="1"/>
    <x v="1"/>
    <x v="0"/>
    <m/>
  </r>
  <r>
    <s v="MS-74740"/>
    <x v="568"/>
    <x v="411"/>
    <s v="Bailment"/>
    <x v="0"/>
    <x v="0"/>
    <x v="567"/>
    <x v="0"/>
    <x v="7"/>
    <x v="4"/>
    <x v="2"/>
    <s v="PREMIUM"/>
    <s v="DOMESTIC WHISKEY"/>
    <s v="FLAVORED"/>
    <x v="568"/>
    <s v="CORDIALS"/>
    <x v="40"/>
    <x v="1"/>
    <n v="15"/>
    <n v="14.17"/>
    <n v="0.02"/>
    <n v="59.67"/>
    <n v="63.17"/>
    <n v="-0.06"/>
    <n v="208.58"/>
    <n v="261.33"/>
    <n v="-0.25"/>
    <n v="48076.25"/>
    <n v="58964.160000000003"/>
    <n v="51937.25"/>
    <n v="64658.16"/>
    <m/>
    <n v="52239627.039999984"/>
    <n v="9.2030232074949393E-4"/>
    <x v="0"/>
    <n v="69119979.479999974"/>
    <n v="6.9554780487038445E-4"/>
    <x v="0"/>
    <n v="325145452.83999985"/>
    <n v="1.4786074841298101E-4"/>
    <x v="1"/>
    <n v="1.5973543393072668E-4"/>
    <x v="1"/>
    <x v="1"/>
    <x v="0"/>
    <m/>
  </r>
  <r>
    <s v="MS-74805"/>
    <x v="569"/>
    <x v="286"/>
    <s v="Bailment"/>
    <x v="0"/>
    <x v="0"/>
    <x v="568"/>
    <x v="0"/>
    <x v="8"/>
    <x v="4"/>
    <x v="0"/>
    <s v="PREMIUM"/>
    <s v="DOMESTIC WHISKEY"/>
    <s v="FLAVORED"/>
    <x v="569"/>
    <s v="CORDIALS"/>
    <x v="27"/>
    <x v="3"/>
    <n v="13"/>
    <n v="15"/>
    <n v="-0.15"/>
    <n v="76.040000000000006"/>
    <n v="114"/>
    <n v="-0.5"/>
    <n v="295.04000000000002"/>
    <n v="434"/>
    <n v="-0.47"/>
    <n v="62350.68"/>
    <n v="92388"/>
    <n v="65711.679999999993"/>
    <n v="96492"/>
    <m/>
    <n v="52239627.039999984"/>
    <n v="1.1935514002092314E-3"/>
    <x v="0"/>
    <n v="75793138.070000067"/>
    <n v="8.2264280893627794E-4"/>
    <x v="0"/>
    <n v="325145452.83999985"/>
    <n v="1.9176242341818021E-4"/>
    <x v="1"/>
    <n v="2.0209933562360447E-4"/>
    <x v="1"/>
    <x v="1"/>
    <x v="0"/>
    <m/>
  </r>
  <r>
    <s v="MS-77768"/>
    <x v="570"/>
    <x v="189"/>
    <s v="Bailment"/>
    <x v="0"/>
    <x v="0"/>
    <x v="569"/>
    <x v="0"/>
    <x v="3"/>
    <x v="4"/>
    <x v="1"/>
    <s v="PREMIUM"/>
    <s v="DOMESTIC WHISKEY"/>
    <s v="FLAVORED"/>
    <x v="570"/>
    <s v="CORDIALS"/>
    <x v="3"/>
    <x v="1"/>
    <n v="25"/>
    <n v="28"/>
    <n v="-0.12"/>
    <n v="62"/>
    <n v="64"/>
    <n v="-0.03"/>
    <n v="300"/>
    <n v="297.33"/>
    <n v="0.01"/>
    <n v="63817.08"/>
    <n v="61516.28"/>
    <n v="66420"/>
    <n v="63816.92"/>
    <m/>
    <n v="52239627.039999984"/>
    <n v="1.2216220447197133E-3"/>
    <x v="0"/>
    <n v="126094742.97999983"/>
    <n v="5.0610420777115331E-4"/>
    <x v="0"/>
    <n v="325145452.83999985"/>
    <n v="1.9627240498855636E-4"/>
    <x v="1"/>
    <n v="2.0427780680877145E-4"/>
    <x v="1"/>
    <x v="1"/>
    <x v="0"/>
    <m/>
  </r>
  <r>
    <s v="MS-77771"/>
    <x v="571"/>
    <x v="141"/>
    <s v="Bailment"/>
    <x v="0"/>
    <x v="0"/>
    <x v="570"/>
    <x v="0"/>
    <x v="3"/>
    <x v="4"/>
    <x v="1"/>
    <s v="PREMIUM"/>
    <s v="DOMESTIC WHISKEY"/>
    <s v="FLAVORED"/>
    <x v="571"/>
    <s v="CORDIALS"/>
    <x v="3"/>
    <x v="1"/>
    <n v="54"/>
    <n v="42.01"/>
    <n v="0.22"/>
    <n v="148.69"/>
    <n v="118.02"/>
    <n v="0.21"/>
    <n v="630.76"/>
    <n v="534.74"/>
    <n v="0.15"/>
    <n v="77193.600000000006"/>
    <n v="65443.199999999997"/>
    <n v="77193.600000000006"/>
    <n v="65443.199999999997"/>
    <m/>
    <n v="52239627.039999984"/>
    <n v="1.4776828314814099E-3"/>
    <x v="0"/>
    <n v="126094742.97999983"/>
    <n v="6.1218729802434233E-4"/>
    <x v="0"/>
    <n v="325145452.83999985"/>
    <n v="2.374125159240226E-4"/>
    <x v="1"/>
    <n v="2.374125159240226E-4"/>
    <x v="1"/>
    <x v="1"/>
    <x v="0"/>
    <m/>
  </r>
  <r>
    <s v="MS-77774"/>
    <x v="572"/>
    <x v="412"/>
    <s v="Bailment"/>
    <x v="0"/>
    <x v="0"/>
    <x v="571"/>
    <x v="0"/>
    <x v="3"/>
    <x v="4"/>
    <x v="1"/>
    <s v="PREMIUM"/>
    <s v="DOMESTIC WHISKEY"/>
    <s v="FLAVORED"/>
    <x v="572"/>
    <s v="CORDIALS"/>
    <x v="3"/>
    <x v="1"/>
    <n v="9"/>
    <n v="12.11"/>
    <n v="-0.3"/>
    <n v="44.44"/>
    <n v="50.21"/>
    <n v="-0.13"/>
    <n v="216.41"/>
    <n v="271.85000000000002"/>
    <n v="-0.26"/>
    <n v="43461.96"/>
    <n v="54919.11"/>
    <n v="43461.96"/>
    <n v="54919.11"/>
    <m/>
    <n v="52239627.039999984"/>
    <n v="8.3197301479049789E-4"/>
    <x v="0"/>
    <n v="126094742.97999983"/>
    <n v="3.4467701803312766E-4"/>
    <x v="0"/>
    <n v="325145452.83999985"/>
    <n v="1.3366928437835821E-4"/>
    <x v="1"/>
    <n v="1.3366928437835821E-4"/>
    <x v="1"/>
    <x v="1"/>
    <x v="0"/>
    <m/>
  </r>
  <r>
    <s v="MS-77776"/>
    <x v="573"/>
    <x v="413"/>
    <s v="Bailment"/>
    <x v="0"/>
    <x v="0"/>
    <x v="572"/>
    <x v="0"/>
    <x v="3"/>
    <x v="4"/>
    <x v="1"/>
    <s v="PREMIUM"/>
    <s v="DOMESTIC WHISKEY"/>
    <s v="FLAVORED"/>
    <x v="573"/>
    <s v="CORDIALS"/>
    <x v="3"/>
    <x v="1"/>
    <n v="123"/>
    <n v="164"/>
    <n v="-0.33"/>
    <n v="372.42"/>
    <n v="467.83"/>
    <n v="-0.26"/>
    <n v="1455.25"/>
    <n v="1889.67"/>
    <n v="-0.3"/>
    <n v="300587.26"/>
    <n v="382732.88"/>
    <n v="316913.23"/>
    <n v="405173.2"/>
    <m/>
    <n v="52239627.039999984"/>
    <n v="5.754008537806745E-3"/>
    <x v="0"/>
    <n v="126094742.97999983"/>
    <n v="2.383820712078987E-3"/>
    <x v="0"/>
    <n v="325145452.83999985"/>
    <n v="9.2447013290361275E-4"/>
    <x v="1"/>
    <n v="9.7468141483113139E-4"/>
    <x v="1"/>
    <x v="1"/>
    <x v="0"/>
    <m/>
  </r>
  <r>
    <s v="MS-77777"/>
    <x v="574"/>
    <x v="414"/>
    <s v="Bailment"/>
    <x v="0"/>
    <x v="0"/>
    <x v="573"/>
    <x v="0"/>
    <x v="3"/>
    <x v="4"/>
    <x v="1"/>
    <s v="PREMIUM"/>
    <s v="DOMESTIC WHISKEY"/>
    <s v="FLAVORED"/>
    <x v="574"/>
    <s v="CORDIALS"/>
    <x v="3"/>
    <x v="1"/>
    <n v="37"/>
    <n v="48.5"/>
    <n v="-0.33"/>
    <n v="118"/>
    <n v="156"/>
    <n v="-0.32"/>
    <n v="513"/>
    <n v="762.87"/>
    <n v="-0.49"/>
    <n v="119282.4"/>
    <n v="148739.57999999999"/>
    <n v="119282.4"/>
    <n v="148739.57999999999"/>
    <m/>
    <n v="52239627.039999984"/>
    <n v="2.2833700537077959E-3"/>
    <x v="0"/>
    <n v="126094742.97999983"/>
    <n v="9.459744092497151E-4"/>
    <x v="0"/>
    <n v="325145452.83999985"/>
    <n v="3.6685858269928635E-4"/>
    <x v="1"/>
    <n v="3.6685858269928635E-4"/>
    <x v="1"/>
    <x v="1"/>
    <x v="0"/>
    <m/>
  </r>
  <r>
    <s v="MS-77779"/>
    <x v="575"/>
    <x v="415"/>
    <s v="Bailment"/>
    <x v="0"/>
    <x v="0"/>
    <x v="574"/>
    <x v="0"/>
    <x v="3"/>
    <x v="4"/>
    <x v="1"/>
    <s v="PREMIUM"/>
    <s v="DOMESTIC WHISKEY"/>
    <s v="FLAVORED"/>
    <x v="575"/>
    <s v="CORDIALS"/>
    <x v="3"/>
    <x v="1"/>
    <n v="19"/>
    <n v="32.67"/>
    <n v="-0.73"/>
    <n v="62.04"/>
    <n v="104.24"/>
    <n v="-0.68"/>
    <n v="422.39"/>
    <n v="517.27"/>
    <n v="-0.22"/>
    <n v="80073.38"/>
    <n v="97447.84"/>
    <n v="82107.38"/>
    <n v="99229.84"/>
    <m/>
    <n v="52239627.039999984"/>
    <n v="1.5328091821690776E-3"/>
    <x v="0"/>
    <n v="126094742.97999983"/>
    <n v="6.3502552214013094E-4"/>
    <x v="0"/>
    <n v="325145452.83999985"/>
    <n v="2.4626941358273628E-4"/>
    <x v="1"/>
    <n v="2.5252507541725965E-4"/>
    <x v="1"/>
    <x v="1"/>
    <x v="0"/>
    <m/>
  </r>
  <r>
    <s v="MS-86668"/>
    <x v="576"/>
    <x v="81"/>
    <s v="Bailment"/>
    <x v="0"/>
    <x v="0"/>
    <x v="575"/>
    <x v="0"/>
    <x v="8"/>
    <x v="4"/>
    <x v="2"/>
    <s v="PREMIUM"/>
    <s v="DOMESTIC WHISKEY"/>
    <s v="FLAVORED"/>
    <x v="576"/>
    <s v="CORDIALS"/>
    <x v="27"/>
    <x v="3"/>
    <n v="10"/>
    <n v="15.34"/>
    <n v="-0.53"/>
    <n v="29.35"/>
    <n v="39.35"/>
    <n v="-0.34"/>
    <n v="131.38999999999999"/>
    <n v="148.05000000000001"/>
    <n v="-0.13"/>
    <n v="29786.400000000001"/>
    <n v="33566.400000000001"/>
    <n v="29786.400000000001"/>
    <n v="33566.400000000001"/>
    <m/>
    <n v="52239627.039999984"/>
    <n v="5.7018783800260469E-4"/>
    <x v="0"/>
    <n v="69119979.479999974"/>
    <n v="4.309376279346085E-4"/>
    <x v="0"/>
    <n v="325145452.83999985"/>
    <n v="9.1609461980258813E-5"/>
    <x v="1"/>
    <n v="9.1609461980258813E-5"/>
    <x v="1"/>
    <x v="1"/>
    <x v="0"/>
    <m/>
  </r>
  <r>
    <s v="MS-86669"/>
    <x v="577"/>
    <x v="416"/>
    <s v="Bailment"/>
    <x v="0"/>
    <x v="0"/>
    <x v="576"/>
    <x v="0"/>
    <x v="8"/>
    <x v="4"/>
    <x v="1"/>
    <s v="PREMIUM"/>
    <s v="DOMESTIC WHISKEY"/>
    <s v="FLAVORED"/>
    <x v="577"/>
    <s v="CORDIALS"/>
    <x v="27"/>
    <x v="3"/>
    <n v="68"/>
    <n v="57"/>
    <n v="0.16"/>
    <n v="350"/>
    <n v="341.96"/>
    <n v="0.02"/>
    <n v="1344.13"/>
    <n v="1506.08"/>
    <n v="-0.12"/>
    <n v="285275.52000000002"/>
    <n v="318091.52000000002"/>
    <n v="299363.52"/>
    <n v="335035.52000000002"/>
    <m/>
    <n v="52239627.039999984"/>
    <n v="5.4609026933052944E-3"/>
    <x v="0"/>
    <n v="126094742.97999983"/>
    <n v="2.2623902730445171E-3"/>
    <x v="0"/>
    <n v="325145452.83999985"/>
    <n v="8.7737816262920541E-4"/>
    <x v="1"/>
    <n v="9.2070646347717242E-4"/>
    <x v="1"/>
    <x v="1"/>
    <x v="0"/>
    <m/>
  </r>
  <r>
    <s v="MS-86670"/>
    <x v="578"/>
    <x v="399"/>
    <s v="Bailment"/>
    <x v="0"/>
    <x v="0"/>
    <x v="577"/>
    <x v="0"/>
    <x v="8"/>
    <x v="4"/>
    <x v="1"/>
    <s v="PREMIUM"/>
    <s v="DOMESTIC WHISKEY"/>
    <s v="FLAVORED"/>
    <x v="578"/>
    <s v="CORDIALS"/>
    <x v="27"/>
    <x v="3"/>
    <n v="237"/>
    <n v="284"/>
    <n v="-0.2"/>
    <n v="457.33"/>
    <n v="464.92"/>
    <n v="-0.02"/>
    <n v="1826.92"/>
    <n v="1973.17"/>
    <n v="-0.08"/>
    <n v="422880"/>
    <n v="437102.12"/>
    <n v="438460"/>
    <n v="454084.12"/>
    <m/>
    <n v="52239627.039999984"/>
    <n v="8.0950041943484777E-3"/>
    <x v="0"/>
    <n v="126094742.97999983"/>
    <n v="3.3536687573650389E-3"/>
    <x v="0"/>
    <n v="325145452.83999985"/>
    <n v="1.3005871566289262E-3"/>
    <x v="1"/>
    <n v="1.3485041730408602E-3"/>
    <x v="1"/>
    <x v="1"/>
    <x v="0"/>
    <m/>
  </r>
  <r>
    <s v="MS-86672"/>
    <x v="579"/>
    <x v="45"/>
    <s v="Bailment"/>
    <x v="0"/>
    <x v="0"/>
    <x v="578"/>
    <x v="0"/>
    <x v="8"/>
    <x v="4"/>
    <x v="1"/>
    <s v="PREMIUM"/>
    <s v="DOMESTIC WHISKEY"/>
    <s v="FLAVORED"/>
    <x v="579"/>
    <s v="CORDIALS"/>
    <x v="27"/>
    <x v="3"/>
    <n v="16"/>
    <n v="47.99"/>
    <n v="-1.96"/>
    <n v="72.209999999999994"/>
    <n v="126.54"/>
    <n v="-0.75"/>
    <n v="563.04"/>
    <n v="567.94000000000005"/>
    <n v="-0.01"/>
    <n v="111867.44"/>
    <n v="113963.96"/>
    <n v="114435.44"/>
    <n v="115428.96"/>
    <m/>
    <n v="52239627.039999984"/>
    <n v="2.1414287646874448E-3"/>
    <x v="0"/>
    <n v="126094742.97999983"/>
    <n v="8.8716973726449125E-4"/>
    <x v="0"/>
    <n v="325145452.83999985"/>
    <n v="3.4405352749942536E-4"/>
    <x v="1"/>
    <n v="3.5195153123150793E-4"/>
    <x v="1"/>
    <x v="1"/>
    <x v="0"/>
    <m/>
  </r>
  <r>
    <s v="MS-86692"/>
    <x v="580"/>
    <x v="66"/>
    <s v="Bailment"/>
    <x v="0"/>
    <x v="0"/>
    <x v="579"/>
    <x v="0"/>
    <x v="17"/>
    <x v="4"/>
    <x v="1"/>
    <s v="PREMIUM"/>
    <s v="DOMESTIC WHISKEY"/>
    <s v="FLAVORED"/>
    <x v="580"/>
    <s v="CORDIALS"/>
    <x v="27"/>
    <x v="3"/>
    <n v="38"/>
    <n v="63"/>
    <n v="-0.65"/>
    <n v="82.25"/>
    <n v="108.92"/>
    <n v="-0.32"/>
    <n v="387.25"/>
    <n v="420.75"/>
    <n v="-0.09"/>
    <n v="89266"/>
    <n v="94350.66"/>
    <n v="92940"/>
    <n v="96882.66"/>
    <m/>
    <n v="52239627.039999984"/>
    <n v="1.7087794277636946E-3"/>
    <x v="0"/>
    <n v="126094742.97999983"/>
    <n v="7.079280062782529E-4"/>
    <x v="0"/>
    <n v="325145452.83999985"/>
    <n v="2.7454174499535973E-4"/>
    <x v="1"/>
    <n v="2.8584130329429718E-4"/>
    <x v="1"/>
    <x v="1"/>
    <x v="0"/>
    <m/>
  </r>
  <r>
    <s v="MS-86693"/>
    <x v="581"/>
    <x v="267"/>
    <s v="Bailment"/>
    <x v="0"/>
    <x v="0"/>
    <x v="580"/>
    <x v="0"/>
    <x v="17"/>
    <x v="4"/>
    <x v="1"/>
    <s v="PREMIUM"/>
    <s v="DOMESTIC WHISKEY"/>
    <s v="FLAVORED"/>
    <x v="581"/>
    <s v="CORDIALS"/>
    <x v="27"/>
    <x v="3"/>
    <n v="9"/>
    <n v="13.33"/>
    <n v="-0.43"/>
    <n v="29.33"/>
    <n v="24.33"/>
    <n v="0.17"/>
    <n v="165.75"/>
    <n v="251.41"/>
    <n v="-0.52"/>
    <n v="33125.360000000001"/>
    <n v="50090.54"/>
    <n v="33689.360000000001"/>
    <n v="51098.54"/>
    <m/>
    <n v="52239627.039999984"/>
    <n v="6.3410406767712652E-4"/>
    <x v="0"/>
    <n v="126094742.97999983"/>
    <n v="2.6270214932952511E-4"/>
    <x v="0"/>
    <n v="325145452.83999985"/>
    <n v="1.0187858913807597E-4"/>
    <x v="1"/>
    <n v="1.0361319743437447E-4"/>
    <x v="1"/>
    <x v="1"/>
    <x v="0"/>
    <m/>
  </r>
  <r>
    <s v="MS-86698"/>
    <x v="582"/>
    <x v="193"/>
    <s v="Bailment"/>
    <x v="0"/>
    <x v="0"/>
    <x v="581"/>
    <x v="0"/>
    <x v="17"/>
    <x v="4"/>
    <x v="1"/>
    <s v="PREMIUM"/>
    <s v="DOMESTIC WHISKEY"/>
    <s v="FLAVORED"/>
    <x v="582"/>
    <s v="CORDIALS"/>
    <x v="27"/>
    <x v="3"/>
    <n v="10"/>
    <n v="18"/>
    <n v="-0.8"/>
    <n v="48"/>
    <n v="58.96"/>
    <n v="-0.23"/>
    <n v="226"/>
    <n v="232.96"/>
    <n v="-0.03"/>
    <n v="47982.720000000001"/>
    <n v="49851.199999999997"/>
    <n v="50334.720000000001"/>
    <n v="51747.199999999997"/>
    <m/>
    <n v="52239627.039999984"/>
    <n v="9.1851191746180618E-4"/>
    <x v="0"/>
    <n v="126094742.97999983"/>
    <n v="3.8052910744749009E-4"/>
    <x v="0"/>
    <n v="325145452.83999985"/>
    <n v="1.4757309253717819E-4"/>
    <x v="1"/>
    <n v="1.5480677819833792E-4"/>
    <x v="1"/>
    <x v="1"/>
    <x v="0"/>
    <m/>
  </r>
  <r>
    <s v="MS-86884"/>
    <x v="583"/>
    <x v="9"/>
    <s v="Bailment"/>
    <x v="0"/>
    <x v="0"/>
    <x v="582"/>
    <x v="0"/>
    <x v="8"/>
    <x v="4"/>
    <x v="0"/>
    <s v="MID"/>
    <s v="DOMESTIC WHISKEY"/>
    <s v="FLAVORED"/>
    <x v="583"/>
    <s v="WHISKEY"/>
    <x v="6"/>
    <x v="3"/>
    <n v="58"/>
    <n v="62"/>
    <n v="-7.0000000000000007E-2"/>
    <n v="174"/>
    <n v="161"/>
    <n v="7.0000000000000007E-2"/>
    <n v="661.04"/>
    <n v="744"/>
    <n v="-0.13"/>
    <n v="80752.850000000006"/>
    <n v="90887.039999999994"/>
    <n v="80752.850000000006"/>
    <n v="90887.039999999994"/>
    <m/>
    <n v="52239627.039999984"/>
    <n v="1.5458159748760723E-3"/>
    <x v="0"/>
    <n v="75793138.070000067"/>
    <n v="1.0654374796491381E-3"/>
    <x v="0"/>
    <n v="325145452.83999985"/>
    <n v="2.4835915524778232E-4"/>
    <x v="1"/>
    <n v="2.4835915524778232E-4"/>
    <x v="1"/>
    <x v="1"/>
    <x v="0"/>
    <m/>
  </r>
  <r>
    <s v="MS-86885"/>
    <x v="584"/>
    <x v="379"/>
    <s v="Bailment"/>
    <x v="0"/>
    <x v="0"/>
    <x v="583"/>
    <x v="0"/>
    <x v="8"/>
    <x v="4"/>
    <x v="0"/>
    <s v="MID"/>
    <s v="DOMESTIC WHISKEY"/>
    <s v="FLAVORED"/>
    <x v="584"/>
    <s v="WHISKEY"/>
    <x v="6"/>
    <x v="3"/>
    <n v="25"/>
    <n v="30"/>
    <n v="-0.2"/>
    <n v="62.17"/>
    <n v="78.08"/>
    <n v="-0.26"/>
    <n v="237.17"/>
    <n v="289.17"/>
    <n v="-0.22"/>
    <n v="30758.02"/>
    <n v="37548.74"/>
    <n v="33355.120000000003"/>
    <n v="40668.400000000001"/>
    <m/>
    <n v="52239627.039999984"/>
    <n v="5.8878712852311382E-4"/>
    <x v="0"/>
    <n v="75793138.070000067"/>
    <n v="4.0581536512702374E-4"/>
    <x v="0"/>
    <n v="325145452.83999985"/>
    <n v="9.4597724591694197E-5"/>
    <x v="1"/>
    <n v="1.025852267305539E-4"/>
    <x v="1"/>
    <x v="1"/>
    <x v="0"/>
    <m/>
  </r>
  <r>
    <s v="MS-86886"/>
    <x v="585"/>
    <x v="417"/>
    <s v="Bailment"/>
    <x v="0"/>
    <x v="0"/>
    <x v="584"/>
    <x v="0"/>
    <x v="8"/>
    <x v="4"/>
    <x v="0"/>
    <s v="MID"/>
    <s v="DOMESTIC WHISKEY"/>
    <s v="FLAVORED"/>
    <x v="585"/>
    <s v="WHISKEY"/>
    <x v="6"/>
    <x v="3"/>
    <n v="60"/>
    <n v="55"/>
    <n v="0.08"/>
    <n v="148.25"/>
    <n v="167.67"/>
    <n v="-0.13"/>
    <n v="679.33"/>
    <n v="713.67"/>
    <n v="-0.05"/>
    <n v="88430.28"/>
    <n v="93137.88"/>
    <n v="95867.520000000004"/>
    <n v="100693.92"/>
    <m/>
    <n v="52239627.039999984"/>
    <n v="1.6927816106399221E-3"/>
    <x v="0"/>
    <n v="75793138.070000067"/>
    <n v="1.1667320057170438E-3"/>
    <x v="0"/>
    <n v="325145452.83999985"/>
    <n v="2.7197144917021326E-4"/>
    <x v="1"/>
    <n v="2.9484502754887135E-4"/>
    <x v="1"/>
    <x v="1"/>
    <x v="0"/>
    <m/>
  </r>
  <r>
    <s v="MS-86887"/>
    <x v="586"/>
    <x v="52"/>
    <s v="Bailment"/>
    <x v="0"/>
    <x v="0"/>
    <x v="585"/>
    <x v="0"/>
    <x v="8"/>
    <x v="4"/>
    <x v="0"/>
    <s v="MID"/>
    <s v="DOMESTIC WHISKEY"/>
    <s v="FLAVORED"/>
    <x v="586"/>
    <s v="WHISKEY"/>
    <x v="6"/>
    <x v="3"/>
    <n v="20"/>
    <n v="24"/>
    <n v="-0.2"/>
    <n v="69.319999999999993"/>
    <n v="79.989999999999995"/>
    <n v="-0.15"/>
    <n v="318.62"/>
    <n v="398.72"/>
    <n v="-0.25"/>
    <n v="40209.360000000001"/>
    <n v="50317.78"/>
    <n v="40209.360000000001"/>
    <n v="50317.78"/>
    <m/>
    <n v="52239627.039999984"/>
    <n v="7.6970993627522677E-4"/>
    <x v="0"/>
    <n v="75793138.070000067"/>
    <n v="5.305145165366283E-4"/>
    <x v="0"/>
    <n v="325145452.83999985"/>
    <n v="1.2366576142704521E-4"/>
    <x v="1"/>
    <n v="1.2366576142704521E-4"/>
    <x v="1"/>
    <x v="1"/>
    <x v="0"/>
    <m/>
  </r>
  <r>
    <s v="MS-86888"/>
    <x v="587"/>
    <x v="279"/>
    <s v="Bailment"/>
    <x v="0"/>
    <x v="0"/>
    <x v="586"/>
    <x v="0"/>
    <x v="8"/>
    <x v="4"/>
    <x v="0"/>
    <s v="MID"/>
    <s v="DOMESTIC WHISKEY"/>
    <s v="FLAVORED"/>
    <x v="587"/>
    <s v="WHISKEY"/>
    <x v="6"/>
    <x v="3"/>
    <n v="121"/>
    <n v="107.34"/>
    <n v="0.12"/>
    <n v="311.52999999999997"/>
    <n v="282.55"/>
    <n v="0.09"/>
    <n v="1169.8800000000001"/>
    <n v="1085.46"/>
    <n v="7.0000000000000007E-2"/>
    <n v="128142.88"/>
    <n v="118990.36"/>
    <n v="136442.88"/>
    <n v="126599.76"/>
    <m/>
    <n v="52239627.039999984"/>
    <n v="2.4529822906637667E-3"/>
    <x v="0"/>
    <n v="75793138.070000067"/>
    <n v="1.6906923669218106E-3"/>
    <x v="0"/>
    <n v="325145452.83999985"/>
    <n v="3.9410940205600098E-4"/>
    <x v="1"/>
    <n v="4.1963643904053578E-4"/>
    <x v="1"/>
    <x v="1"/>
    <x v="0"/>
    <m/>
  </r>
  <r>
    <s v="MS-86916"/>
    <x v="588"/>
    <x v="418"/>
    <s v="Bailment"/>
    <x v="0"/>
    <x v="0"/>
    <x v="587"/>
    <x v="0"/>
    <x v="8"/>
    <x v="4"/>
    <x v="1"/>
    <s v="PREMIUM"/>
    <s v="DOMESTIC WHISKEY"/>
    <s v="FLAVORED"/>
    <x v="588"/>
    <s v="WHISKEY"/>
    <x v="6"/>
    <x v="3"/>
    <n v="41"/>
    <n v="40"/>
    <n v="0.02"/>
    <n v="106"/>
    <n v="114.92"/>
    <n v="-0.08"/>
    <n v="379.92"/>
    <n v="461.42"/>
    <n v="-0.21"/>
    <n v="58556.09"/>
    <n v="70502.63"/>
    <n v="64145.13"/>
    <n v="77902.63"/>
    <m/>
    <n v="52239627.039999984"/>
    <n v="1.1209132476226044E-3"/>
    <x v="0"/>
    <n v="126094742.97999983"/>
    <n v="4.6438169122790243E-4"/>
    <x v="0"/>
    <n v="325145452.83999985"/>
    <n v="1.8009198495177707E-4"/>
    <x v="1"/>
    <n v="1.972813380587704E-4"/>
    <x v="1"/>
    <x v="1"/>
    <x v="0"/>
    <m/>
  </r>
  <r>
    <s v="MS-86918"/>
    <x v="589"/>
    <x v="419"/>
    <s v="Bailment"/>
    <x v="0"/>
    <x v="0"/>
    <x v="588"/>
    <x v="0"/>
    <x v="8"/>
    <x v="4"/>
    <x v="1"/>
    <s v="PREMIUM"/>
    <s v="DOMESTIC WHISKEY"/>
    <s v="FLAVORED"/>
    <x v="589"/>
    <s v="WHISKEY"/>
    <x v="6"/>
    <x v="3"/>
    <n v="9"/>
    <n v="23.34"/>
    <n v="-1.5"/>
    <n v="58.34"/>
    <n v="65.150000000000006"/>
    <n v="-0.12"/>
    <n v="263.7"/>
    <n v="272.64"/>
    <n v="-0.03"/>
    <n v="34917"/>
    <n v="36101.5"/>
    <n v="34917"/>
    <n v="36101.5"/>
    <m/>
    <n v="52239627.039999984"/>
    <n v="6.6840063718801024E-4"/>
    <x v="0"/>
    <n v="126094742.97999983"/>
    <n v="2.7691083049781278E-4"/>
    <x v="0"/>
    <n v="325145452.83999985"/>
    <n v="1.0738886149265091E-4"/>
    <x v="1"/>
    <n v="1.0738886149265091E-4"/>
    <x v="1"/>
    <x v="1"/>
    <x v="0"/>
    <m/>
  </r>
  <r>
    <s v="MS-28086"/>
    <x v="590"/>
    <x v="420"/>
    <s v="Bailment"/>
    <x v="0"/>
    <x v="0"/>
    <x v="589"/>
    <x v="0"/>
    <x v="9"/>
    <x v="5"/>
    <x v="1"/>
    <s v="PREMIUM"/>
    <s v="GIN"/>
    <s v="CLASSIC"/>
    <x v="590"/>
    <s v="GIN"/>
    <x v="8"/>
    <x v="1"/>
    <n v="34"/>
    <n v="50"/>
    <n v="-0.47"/>
    <n v="134"/>
    <n v="157.66999999999999"/>
    <n v="-0.18"/>
    <n v="496.92"/>
    <n v="484.83"/>
    <n v="0.02"/>
    <n v="96362.08"/>
    <n v="92800.88"/>
    <n v="96362.08"/>
    <n v="92800.88"/>
    <m/>
    <n v="10875997.040000001"/>
    <n v="8.8600686121554882E-3"/>
    <x v="0"/>
    <n v="126094742.97999983"/>
    <n v="7.6420378615850947E-4"/>
    <x v="0"/>
    <n v="325145452.83999985"/>
    <n v="2.9636606988755467E-4"/>
    <x v="1"/>
    <n v="2.9636606988755467E-4"/>
    <x v="1"/>
    <x v="1"/>
    <x v="0"/>
    <m/>
  </r>
  <r>
    <s v="MS-28087"/>
    <x v="591"/>
    <x v="353"/>
    <s v="Bailment"/>
    <x v="0"/>
    <x v="0"/>
    <x v="590"/>
    <x v="0"/>
    <x v="9"/>
    <x v="5"/>
    <x v="1"/>
    <s v="PREMIUM"/>
    <s v="GIN"/>
    <s v="CLASSIC"/>
    <x v="591"/>
    <s v="GIN"/>
    <x v="8"/>
    <x v="1"/>
    <n v="73"/>
    <n v="74.66"/>
    <n v="-0.02"/>
    <n v="163.09"/>
    <n v="215.97"/>
    <n v="-0.32"/>
    <n v="683.03"/>
    <n v="752.81"/>
    <n v="-0.1"/>
    <n v="123021.48"/>
    <n v="134835.12"/>
    <n v="123021.48"/>
    <n v="134835.12"/>
    <m/>
    <n v="10875997.040000001"/>
    <n v="1.1311282960775795E-2"/>
    <x v="0"/>
    <n v="126094742.97999983"/>
    <n v="9.7562735045594016E-4"/>
    <x v="0"/>
    <n v="325145452.83999985"/>
    <n v="3.7835829757255554E-4"/>
    <x v="1"/>
    <n v="3.7835829757255554E-4"/>
    <x v="1"/>
    <x v="1"/>
    <x v="0"/>
    <m/>
  </r>
  <r>
    <s v="MS-28088"/>
    <x v="592"/>
    <x v="105"/>
    <s v="Bailment"/>
    <x v="0"/>
    <x v="0"/>
    <x v="591"/>
    <x v="0"/>
    <x v="9"/>
    <x v="5"/>
    <x v="1"/>
    <s v="PREMIUM"/>
    <s v="GIN"/>
    <s v="CLASSIC"/>
    <x v="592"/>
    <s v="GIN"/>
    <x v="8"/>
    <x v="1"/>
    <n v="33"/>
    <n v="63.01"/>
    <n v="-0.88"/>
    <n v="195.83"/>
    <n v="199.33"/>
    <n v="-0.02"/>
    <n v="724.57"/>
    <n v="751.98"/>
    <n v="-0.04"/>
    <n v="116751.6"/>
    <n v="118336.98"/>
    <n v="120498.84"/>
    <n v="123837.98"/>
    <m/>
    <n v="10875997.040000001"/>
    <n v="1.0734795124585653E-2"/>
    <x v="0"/>
    <n v="126094742.97999983"/>
    <n v="9.2590378663540509E-4"/>
    <x v="0"/>
    <n v="325145452.83999985"/>
    <n v="3.5907498930164052E-4"/>
    <x v="1"/>
    <n v="3.7059980063536675E-4"/>
    <x v="1"/>
    <x v="1"/>
    <x v="0"/>
    <m/>
  </r>
  <r>
    <s v="MS-28206"/>
    <x v="593"/>
    <x v="410"/>
    <s v="Bailment"/>
    <x v="0"/>
    <x v="0"/>
    <x v="592"/>
    <x v="0"/>
    <x v="9"/>
    <x v="5"/>
    <x v="1"/>
    <s v="PREMIUM"/>
    <s v="GIN"/>
    <s v="CLASSIC"/>
    <x v="593"/>
    <s v="GIN"/>
    <x v="7"/>
    <x v="1"/>
    <n v="19"/>
    <n v="29"/>
    <n v="-0.52"/>
    <n v="55.17"/>
    <n v="79.42"/>
    <n v="-0.44"/>
    <n v="280.33"/>
    <n v="375.25"/>
    <n v="-0.34"/>
    <n v="53731.24"/>
    <n v="68976"/>
    <n v="55081.24"/>
    <n v="72137.009999999995"/>
    <m/>
    <n v="10875997.040000001"/>
    <n v="4.9403507377195821E-3"/>
    <x v="0"/>
    <n v="126094742.97999983"/>
    <n v="4.2611800246519739E-4"/>
    <x v="0"/>
    <n v="325145452.83999985"/>
    <n v="1.652529338198695E-4"/>
    <x v="1"/>
    <n v="1.6940492176313723E-4"/>
    <x v="1"/>
    <x v="1"/>
    <x v="0"/>
    <m/>
  </r>
  <r>
    <s v="MS-28207"/>
    <x v="594"/>
    <x v="212"/>
    <s v="Bailment"/>
    <x v="0"/>
    <x v="0"/>
    <x v="593"/>
    <x v="0"/>
    <x v="9"/>
    <x v="5"/>
    <x v="1"/>
    <s v="PREMIUM"/>
    <s v="GIN"/>
    <s v="CLASSIC"/>
    <x v="594"/>
    <s v="GIN"/>
    <x v="7"/>
    <x v="1"/>
    <n v="20"/>
    <n v="35.99"/>
    <n v="-0.76"/>
    <n v="63.1"/>
    <n v="70.66"/>
    <n v="-0.12"/>
    <n v="256.3"/>
    <n v="298.74"/>
    <n v="-0.17"/>
    <n v="43663.14"/>
    <n v="50793.78"/>
    <n v="43879.14"/>
    <n v="51144.78"/>
    <m/>
    <n v="10875997.040000001"/>
    <n v="4.0146333103452184E-3"/>
    <x v="0"/>
    <n v="126094742.97999983"/>
    <n v="3.4627248502283326E-4"/>
    <x v="0"/>
    <n v="325145452.83999985"/>
    <n v="1.3428802284830383E-4"/>
    <x v="1"/>
    <n v="1.3495234091922666E-4"/>
    <x v="1"/>
    <x v="1"/>
    <x v="0"/>
    <m/>
  </r>
  <r>
    <s v="MS-28208"/>
    <x v="595"/>
    <x v="421"/>
    <s v="Bailment"/>
    <x v="0"/>
    <x v="0"/>
    <x v="594"/>
    <x v="0"/>
    <x v="9"/>
    <x v="5"/>
    <x v="1"/>
    <s v="PREMIUM"/>
    <s v="GIN"/>
    <s v="CLASSIC"/>
    <x v="595"/>
    <s v="GIN"/>
    <x v="7"/>
    <x v="1"/>
    <n v="32"/>
    <n v="36.56"/>
    <n v="-0.16"/>
    <n v="91.01"/>
    <n v="81.87"/>
    <n v="0.1"/>
    <n v="269.93"/>
    <n v="296.57"/>
    <n v="-0.1"/>
    <n v="42125.18"/>
    <n v="45976.5"/>
    <n v="45539.18"/>
    <n v="47488.5"/>
    <m/>
    <n v="10875997.040000001"/>
    <n v="3.873224665754414E-3"/>
    <x v="0"/>
    <n v="126094742.97999983"/>
    <n v="3.3407562444281736E-4"/>
    <x v="0"/>
    <n v="325145452.83999985"/>
    <n v="1.2955795516146829E-4"/>
    <x v="1"/>
    <n v="1.4005787133799862E-4"/>
    <x v="1"/>
    <x v="1"/>
    <x v="0"/>
    <m/>
  </r>
  <r>
    <s v="MS-28224"/>
    <x v="596"/>
    <x v="422"/>
    <s v="Bailment"/>
    <x v="0"/>
    <x v="0"/>
    <x v="595"/>
    <x v="0"/>
    <x v="9"/>
    <x v="5"/>
    <x v="1"/>
    <s v="PREMIUM"/>
    <s v="GIN"/>
    <s v="CLASSIC"/>
    <x v="596"/>
    <s v="GIN"/>
    <x v="7"/>
    <x v="1"/>
    <n v="14"/>
    <n v="15.75"/>
    <n v="-0.13"/>
    <n v="41"/>
    <n v="38.25"/>
    <n v="7.0000000000000007E-2"/>
    <n v="155.46"/>
    <n v="179"/>
    <n v="-0.15"/>
    <n v="35166.51"/>
    <n v="40920.959999999999"/>
    <n v="35166.51"/>
    <n v="40920.959999999999"/>
    <m/>
    <n v="10875997.040000001"/>
    <n v="3.2334056243913797E-3"/>
    <x v="0"/>
    <n v="126094742.97999983"/>
    <n v="2.7888958071454128E-4"/>
    <x v="0"/>
    <n v="325145452.83999985"/>
    <n v="1.0815624113096552E-4"/>
    <x v="1"/>
    <n v="1.0815624113096552E-4"/>
    <x v="1"/>
    <x v="1"/>
    <x v="0"/>
    <m/>
  </r>
  <r>
    <s v="MS-28233"/>
    <x v="597"/>
    <x v="423"/>
    <s v="Bailment"/>
    <x v="0"/>
    <x v="0"/>
    <x v="596"/>
    <x v="0"/>
    <x v="9"/>
    <x v="5"/>
    <x v="1"/>
    <s v="PREMIUM"/>
    <s v="GIN"/>
    <s v="CLASSIC"/>
    <x v="597"/>
    <s v="GIN"/>
    <x v="7"/>
    <x v="1"/>
    <n v="69"/>
    <n v="93.32"/>
    <n v="-0.34"/>
    <n v="236.41"/>
    <n v="251.97"/>
    <n v="-7.0000000000000007E-2"/>
    <n v="865.21"/>
    <n v="947.56"/>
    <n v="-0.1"/>
    <n v="176631.84"/>
    <n v="192917.88"/>
    <n v="176631.84"/>
    <n v="192917.88"/>
    <m/>
    <n v="10875997.040000001"/>
    <n v="1.6240519315183631E-2"/>
    <x v="0"/>
    <n v="126094742.97999983"/>
    <n v="1.40078670867362E-3"/>
    <x v="0"/>
    <n v="325145452.83999985"/>
    <n v="5.4323945931643823E-4"/>
    <x v="1"/>
    <n v="5.4323945931643823E-4"/>
    <x v="1"/>
    <x v="1"/>
    <x v="0"/>
    <m/>
  </r>
  <r>
    <s v="MS-28238"/>
    <x v="598"/>
    <x v="424"/>
    <s v="Bailment"/>
    <x v="0"/>
    <x v="0"/>
    <x v="597"/>
    <x v="0"/>
    <x v="9"/>
    <x v="5"/>
    <x v="1"/>
    <s v="PREMIUM"/>
    <s v="GIN"/>
    <s v="CLASSIC"/>
    <x v="598"/>
    <s v="GIN"/>
    <x v="7"/>
    <x v="1"/>
    <n v="40"/>
    <n v="72.34"/>
    <n v="-0.82"/>
    <n v="285.86"/>
    <n v="320.45999999999998"/>
    <n v="-0.12"/>
    <n v="1132.1400000000001"/>
    <n v="1195.9000000000001"/>
    <n v="-0.06"/>
    <n v="201532.98"/>
    <n v="215794.9"/>
    <n v="214068.9"/>
    <n v="221584.9"/>
    <m/>
    <n v="10875997.040000001"/>
    <n v="1.8530069405020728E-2"/>
    <x v="0"/>
    <n v="126094742.97999983"/>
    <n v="1.5982663133860039E-3"/>
    <x v="0"/>
    <n v="325145452.83999985"/>
    <n v="6.1982407639319488E-4"/>
    <x v="1"/>
    <n v="6.5837888283598633E-4"/>
    <x v="1"/>
    <x v="1"/>
    <x v="0"/>
    <m/>
  </r>
  <r>
    <s v="MS-28246"/>
    <x v="599"/>
    <x v="425"/>
    <s v="Bailment"/>
    <x v="0"/>
    <x v="0"/>
    <x v="598"/>
    <x v="0"/>
    <x v="9"/>
    <x v="5"/>
    <x v="1"/>
    <s v="PREMIUM"/>
    <s v="GIN"/>
    <s v="CLASSIC"/>
    <x v="599"/>
    <s v="GIN"/>
    <x v="16"/>
    <x v="0"/>
    <n v="7"/>
    <n v="8"/>
    <n v="-0.13"/>
    <n v="21.17"/>
    <n v="13.5"/>
    <n v="0.36"/>
    <n v="120.25"/>
    <n v="98.58"/>
    <n v="0.18"/>
    <n v="25612.05"/>
    <n v="19344.47"/>
    <n v="27851.97"/>
    <n v="20803.07"/>
    <m/>
    <n v="10875997.040000001"/>
    <n v="2.3549151315326211E-3"/>
    <x v="0"/>
    <n v="126094742.97999983"/>
    <n v="2.031175082696539E-4"/>
    <x v="0"/>
    <n v="325145452.83999985"/>
    <n v="7.877105392768134E-5"/>
    <x v="1"/>
    <n v="8.566003232315113E-5"/>
    <x v="1"/>
    <x v="1"/>
    <x v="0"/>
    <m/>
  </r>
  <r>
    <s v="MS-28628"/>
    <x v="600"/>
    <x v="78"/>
    <s v="Bailment"/>
    <x v="0"/>
    <x v="0"/>
    <x v="599"/>
    <x v="0"/>
    <x v="9"/>
    <x v="5"/>
    <x v="2"/>
    <s v="SUPER"/>
    <s v="GIN"/>
    <s v="CLASSIC"/>
    <x v="600"/>
    <s v="GIN"/>
    <x v="13"/>
    <x v="0"/>
    <n v="13"/>
    <n v="10.5"/>
    <n v="0.19"/>
    <n v="35.4"/>
    <n v="52.9"/>
    <n v="-0.49"/>
    <n v="251.66"/>
    <n v="262.93"/>
    <n v="-0.04"/>
    <n v="74255.679999999993"/>
    <n v="77681.58"/>
    <n v="76630.679999999993"/>
    <n v="79199.34"/>
    <m/>
    <n v="10875997.040000001"/>
    <n v="6.8274825495906891E-3"/>
    <x v="0"/>
    <n v="69119979.479999974"/>
    <n v="1.0743012448591082E-3"/>
    <x v="0"/>
    <n v="325145452.83999985"/>
    <n v="2.2837680598455213E-4"/>
    <x v="1"/>
    <n v="2.3568122921807866E-4"/>
    <x v="1"/>
    <x v="1"/>
    <x v="0"/>
    <m/>
  </r>
  <r>
    <s v="MS-28795"/>
    <x v="601"/>
    <x v="1"/>
    <s v="Bailment"/>
    <x v="0"/>
    <x v="0"/>
    <x v="600"/>
    <x v="0"/>
    <x v="9"/>
    <x v="5"/>
    <x v="2"/>
    <s v="SUPER"/>
    <s v="GIN"/>
    <s v="CLASSIC"/>
    <x v="601"/>
    <s v="GIN"/>
    <x v="26"/>
    <x v="0"/>
    <n v="0"/>
    <n v="12.5"/>
    <n v="-149.6"/>
    <n v="4.25"/>
    <n v="26.5"/>
    <n v="-5.24"/>
    <n v="67.92"/>
    <n v="89.58"/>
    <n v="-0.32"/>
    <n v="22241.35"/>
    <n v="29336.75"/>
    <n v="22241.35"/>
    <n v="29336.75"/>
    <m/>
    <n v="10875997.040000001"/>
    <n v="2.0449941203735376E-3"/>
    <x v="0"/>
    <n v="69119979.479999974"/>
    <n v="3.2177888603736614E-4"/>
    <x v="0"/>
    <n v="325145452.83999985"/>
    <n v="6.8404308919998026E-5"/>
    <x v="1"/>
    <n v="6.8404308919998026E-5"/>
    <x v="1"/>
    <x v="1"/>
    <x v="0"/>
    <m/>
  </r>
  <r>
    <s v="MS-28863"/>
    <x v="602"/>
    <x v="319"/>
    <s v="Bailment"/>
    <x v="0"/>
    <x v="0"/>
    <x v="601"/>
    <x v="0"/>
    <x v="9"/>
    <x v="5"/>
    <x v="1"/>
    <s v="PREMIUM"/>
    <s v="GIN"/>
    <s v="CLASSIC"/>
    <x v="602"/>
    <s v="GIN"/>
    <x v="14"/>
    <x v="1"/>
    <n v="35"/>
    <n v="37.340000000000003"/>
    <n v="-0.06"/>
    <n v="121.71"/>
    <n v="117.33"/>
    <n v="0.04"/>
    <n v="411.26"/>
    <n v="597.65"/>
    <n v="-0.45"/>
    <n v="71976.67"/>
    <n v="104588.18"/>
    <n v="71976.67"/>
    <n v="104588.18"/>
    <m/>
    <n v="10875997.040000001"/>
    <n v="6.6179376231238832E-3"/>
    <x v="0"/>
    <n v="126094742.97999983"/>
    <n v="5.7081420128209776E-4"/>
    <x v="0"/>
    <n v="325145452.83999985"/>
    <n v="2.2136760447152509E-4"/>
    <x v="1"/>
    <n v="2.2136760447152509E-4"/>
    <x v="1"/>
    <x v="1"/>
    <x v="0"/>
    <m/>
  </r>
  <r>
    <s v="MS-28864"/>
    <x v="603"/>
    <x v="69"/>
    <s v="Bailment"/>
    <x v="0"/>
    <x v="0"/>
    <x v="602"/>
    <x v="0"/>
    <x v="9"/>
    <x v="5"/>
    <x v="1"/>
    <s v="PREMIUM"/>
    <s v="GIN"/>
    <s v="CLASSIC"/>
    <x v="603"/>
    <s v="GIN"/>
    <x v="14"/>
    <x v="1"/>
    <n v="44"/>
    <n v="49"/>
    <n v="-0.11"/>
    <n v="148.41999999999999"/>
    <n v="212.04"/>
    <n v="-0.43"/>
    <n v="746.33"/>
    <n v="801.04"/>
    <n v="-7.0000000000000007E-2"/>
    <n v="147038.94"/>
    <n v="147413.39000000001"/>
    <n v="150276.24"/>
    <n v="149667.71"/>
    <m/>
    <n v="10875997.040000001"/>
    <n v="1.3519582568772011E-2"/>
    <x v="0"/>
    <n v="126094742.97999983"/>
    <n v="1.1660988913972583E-3"/>
    <x v="0"/>
    <n v="325145452.83999985"/>
    <n v="4.5222511560804782E-4"/>
    <x v="1"/>
    <n v="4.6218158269600379E-4"/>
    <x v="1"/>
    <x v="1"/>
    <x v="0"/>
    <m/>
  </r>
  <r>
    <s v="MS-28866"/>
    <x v="604"/>
    <x v="426"/>
    <s v="Bailment"/>
    <x v="0"/>
    <x v="0"/>
    <x v="603"/>
    <x v="0"/>
    <x v="9"/>
    <x v="5"/>
    <x v="1"/>
    <s v="PREMIUM"/>
    <s v="GIN"/>
    <s v="CLASSIC"/>
    <x v="604"/>
    <s v="GIN"/>
    <x v="14"/>
    <x v="1"/>
    <n v="115"/>
    <n v="87.33"/>
    <n v="0.24"/>
    <n v="420.83"/>
    <n v="385.75"/>
    <n v="0.08"/>
    <n v="1428.08"/>
    <n v="1195.67"/>
    <n v="0.16"/>
    <n v="313839.12"/>
    <n v="257880.53"/>
    <n v="319776.42"/>
    <n v="263549.40000000002"/>
    <m/>
    <n v="10875997.040000001"/>
    <n v="2.8856124072648696E-2"/>
    <x v="0"/>
    <n v="126094742.97999983"/>
    <n v="2.4889151806255613E-3"/>
    <x v="0"/>
    <n v="325145452.83999985"/>
    <n v="9.65226846196851E-4"/>
    <x v="1"/>
    <n v="9.8348728917134237E-4"/>
    <x v="1"/>
    <x v="1"/>
    <x v="0"/>
    <m/>
  </r>
  <r>
    <s v="MS-28867"/>
    <x v="605"/>
    <x v="427"/>
    <s v="Bailment"/>
    <x v="0"/>
    <x v="0"/>
    <x v="604"/>
    <x v="0"/>
    <x v="9"/>
    <x v="5"/>
    <x v="1"/>
    <s v="PREMIUM"/>
    <s v="GIN"/>
    <s v="CLASSIC"/>
    <x v="605"/>
    <s v="GIN"/>
    <x v="14"/>
    <x v="1"/>
    <n v="62"/>
    <n v="155.65"/>
    <n v="-1.5"/>
    <n v="312.39999999999998"/>
    <n v="346.3"/>
    <n v="-0.11"/>
    <n v="1120.52"/>
    <n v="1652.09"/>
    <n v="-0.47"/>
    <n v="234802.08"/>
    <n v="343492.68"/>
    <n v="234802.08"/>
    <n v="343492.68"/>
    <m/>
    <n v="10875997.040000001"/>
    <n v="2.1589016541328516E-2"/>
    <x v="0"/>
    <n v="126094742.97999983"/>
    <n v="1.8621083992156793E-3"/>
    <x v="0"/>
    <n v="325145452.83999985"/>
    <n v="7.2214474460309693E-4"/>
    <x v="1"/>
    <n v="7.2214474460309693E-4"/>
    <x v="1"/>
    <x v="1"/>
    <x v="0"/>
    <m/>
  </r>
  <r>
    <s v="MS-28868"/>
    <x v="606"/>
    <x v="108"/>
    <s v="Bailment"/>
    <x v="0"/>
    <x v="0"/>
    <x v="605"/>
    <x v="0"/>
    <x v="9"/>
    <x v="5"/>
    <x v="1"/>
    <s v="PREMIUM"/>
    <s v="GIN"/>
    <s v="CLASSIC"/>
    <x v="606"/>
    <s v="GIN"/>
    <x v="14"/>
    <x v="1"/>
    <n v="140"/>
    <n v="169.18"/>
    <n v="-0.21"/>
    <n v="430.73"/>
    <n v="440.07"/>
    <n v="-0.02"/>
    <n v="1781.64"/>
    <n v="2204.7600000000002"/>
    <n v="-0.24"/>
    <n v="324303.59999999998"/>
    <n v="399296.05"/>
    <n v="327999.59999999998"/>
    <n v="400692.85"/>
    <m/>
    <n v="10875997.040000001"/>
    <n v="2.9818286894274473E-2"/>
    <x v="0"/>
    <n v="126094742.97999983"/>
    <n v="2.5719042073898235E-3"/>
    <x v="0"/>
    <n v="325145452.83999985"/>
    <n v="9.9741084233949243E-4"/>
    <x v="1"/>
    <n v="1.0087780626641721E-3"/>
    <x v="1"/>
    <x v="1"/>
    <x v="0"/>
    <m/>
  </r>
  <r>
    <s v="MS-28890"/>
    <x v="607"/>
    <x v="22"/>
    <s v="Bailment"/>
    <x v="0"/>
    <x v="0"/>
    <x v="606"/>
    <x v="0"/>
    <x v="9"/>
    <x v="5"/>
    <x v="1"/>
    <s v="PREMIUM"/>
    <s v="GIN"/>
    <s v="FLAVORED"/>
    <x v="607"/>
    <s v="GIN"/>
    <x v="14"/>
    <x v="1"/>
    <n v="11"/>
    <n v="6.42"/>
    <n v="0.42"/>
    <n v="47"/>
    <n v="48.5"/>
    <n v="-0.03"/>
    <n v="185.92"/>
    <n v="159.41999999999999"/>
    <n v="0.14000000000000001"/>
    <n v="40800.300000000003"/>
    <n v="35014.93"/>
    <n v="41630.46"/>
    <n v="35460.18"/>
    <m/>
    <n v="10875997.040000001"/>
    <n v="3.7514077881727705E-3"/>
    <x v="0"/>
    <n v="126094742.97999983"/>
    <n v="3.235686043348487E-4"/>
    <x v="0"/>
    <n v="325145452.83999985"/>
    <n v="1.254832249494116E-4"/>
    <x v="1"/>
    <n v="1.2803642073532502E-4"/>
    <x v="1"/>
    <x v="1"/>
    <x v="0"/>
    <m/>
  </r>
  <r>
    <s v="MS-29097"/>
    <x v="608"/>
    <x v="428"/>
    <s v="Bailment"/>
    <x v="0"/>
    <x v="0"/>
    <x v="607"/>
    <x v="0"/>
    <x v="9"/>
    <x v="5"/>
    <x v="3"/>
    <s v="VALUE"/>
    <s v="GIN"/>
    <s v="CLASSIC"/>
    <x v="608"/>
    <s v="GIN"/>
    <x v="4"/>
    <x v="1"/>
    <n v="75"/>
    <n v="62.43"/>
    <n v="0.16"/>
    <n v="203.42"/>
    <n v="250.64"/>
    <n v="-0.23"/>
    <n v="866.89"/>
    <n v="1103"/>
    <n v="-0.27"/>
    <n v="53996.76"/>
    <n v="68274.080000000002"/>
    <n v="53996.76"/>
    <n v="68274.080000000002"/>
    <m/>
    <n v="10875997.040000001"/>
    <n v="4.9647641316386383E-3"/>
    <x v="0"/>
    <n v="34230392.709999993"/>
    <n v="1.5774507893456188E-3"/>
    <x v="0"/>
    <n v="325145452.83999985"/>
    <n v="1.6606955295964465E-4"/>
    <x v="1"/>
    <n v="1.6606955295964465E-4"/>
    <x v="1"/>
    <x v="1"/>
    <x v="0"/>
    <m/>
  </r>
  <r>
    <s v="MS-29098"/>
    <x v="609"/>
    <x v="429"/>
    <s v="Bailment"/>
    <x v="0"/>
    <x v="0"/>
    <x v="608"/>
    <x v="0"/>
    <x v="9"/>
    <x v="5"/>
    <x v="3"/>
    <s v="VALUE"/>
    <s v="GIN"/>
    <s v="CLASSIC"/>
    <x v="609"/>
    <s v="GIN"/>
    <x v="4"/>
    <x v="1"/>
    <n v="72"/>
    <n v="91.79"/>
    <n v="-0.28000000000000003"/>
    <n v="214.68"/>
    <n v="255.91"/>
    <n v="-0.19"/>
    <n v="840.06"/>
    <n v="894.12"/>
    <n v="-0.06"/>
    <n v="49809.599999999999"/>
    <n v="52917.9"/>
    <n v="49809.599999999999"/>
    <n v="52917.9"/>
    <m/>
    <n v="10875997.040000001"/>
    <n v="4.5797732214167648E-3"/>
    <x v="0"/>
    <n v="34230392.709999993"/>
    <n v="1.4551279157673446E-3"/>
    <x v="0"/>
    <n v="325145452.83999985"/>
    <n v="1.531917471548055E-4"/>
    <x v="1"/>
    <n v="1.531917471548055E-4"/>
    <x v="1"/>
    <x v="1"/>
    <x v="0"/>
    <m/>
  </r>
  <r>
    <s v="MS-29287"/>
    <x v="610"/>
    <x v="233"/>
    <s v="Bailment"/>
    <x v="0"/>
    <x v="0"/>
    <x v="609"/>
    <x v="0"/>
    <x v="9"/>
    <x v="5"/>
    <x v="3"/>
    <s v="VALUE"/>
    <s v="GIN"/>
    <s v="CLASSIC"/>
    <x v="610"/>
    <s v="GIN"/>
    <x v="24"/>
    <x v="1"/>
    <n v="26"/>
    <n v="26.66"/>
    <n v="-0.02"/>
    <n v="88.43"/>
    <n v="92.22"/>
    <n v="-0.04"/>
    <n v="272.86"/>
    <n v="296.97000000000003"/>
    <n v="-0.09"/>
    <n v="16872.72"/>
    <n v="18267.509999999998"/>
    <n v="16872.72"/>
    <n v="18267.509999999998"/>
    <m/>
    <n v="10875997.040000001"/>
    <n v="1.5513722500976332E-3"/>
    <x v="0"/>
    <n v="34230392.709999993"/>
    <n v="4.9291634317332389E-4"/>
    <x v="0"/>
    <n v="325145452.83999985"/>
    <n v="5.1892837044542224E-5"/>
    <x v="0"/>
    <n v="5.1892837044542224E-5"/>
    <x v="0"/>
    <x v="0"/>
    <x v="0"/>
    <m/>
  </r>
  <r>
    <s v="MS-29288"/>
    <x v="611"/>
    <x v="307"/>
    <s v="Bailment"/>
    <x v="0"/>
    <x v="0"/>
    <x v="610"/>
    <x v="0"/>
    <x v="9"/>
    <x v="5"/>
    <x v="3"/>
    <s v="VALUE"/>
    <s v="GIN"/>
    <s v="CLASSIC"/>
    <x v="611"/>
    <s v="GIN"/>
    <x v="24"/>
    <x v="1"/>
    <n v="32"/>
    <n v="57.17"/>
    <n v="-0.79"/>
    <n v="119.4"/>
    <n v="129.69999999999999"/>
    <n v="-0.09"/>
    <n v="491"/>
    <n v="530.08000000000004"/>
    <n v="-0.08"/>
    <n v="29618.25"/>
    <n v="31781.64"/>
    <n v="29618.25"/>
    <n v="31781.64"/>
    <m/>
    <n v="10875997.040000001"/>
    <n v="2.7232675672004408E-3"/>
    <x v="0"/>
    <n v="34230392.709999993"/>
    <n v="8.6526176462320826E-4"/>
    <x v="0"/>
    <n v="325145452.83999985"/>
    <n v="9.1092308815325133E-5"/>
    <x v="1"/>
    <n v="9.1092308815325133E-5"/>
    <x v="1"/>
    <x v="1"/>
    <x v="0"/>
    <m/>
  </r>
  <r>
    <s v="MS-29543"/>
    <x v="612"/>
    <x v="430"/>
    <s v="Bailment"/>
    <x v="0"/>
    <x v="0"/>
    <x v="611"/>
    <x v="0"/>
    <x v="9"/>
    <x v="5"/>
    <x v="5"/>
    <s v="SUPER"/>
    <s v="GIN"/>
    <s v="CLASSIC"/>
    <x v="612"/>
    <s v="GIN"/>
    <x v="41"/>
    <x v="1"/>
    <n v="16"/>
    <m/>
    <n v="1"/>
    <n v="49.01"/>
    <m/>
    <n v="1"/>
    <n v="74.209999999999994"/>
    <m/>
    <n v="1"/>
    <n v="25543.26"/>
    <m/>
    <n v="25939.26"/>
    <m/>
    <m/>
    <n v="10875997.040000001"/>
    <n v="2.3485901941731309E-3"/>
    <x v="0"/>
    <n v="3676796.11"/>
    <n v="6.9471516058582858E-3"/>
    <x v="0"/>
    <n v="325145452.83999985"/>
    <n v="7.855948707537216E-5"/>
    <x v="1"/>
    <n v="7.9777403538730689E-5"/>
    <x v="1"/>
    <x v="4"/>
    <x v="0"/>
    <m/>
  </r>
  <r>
    <s v="MS-29568"/>
    <x v="613"/>
    <x v="431"/>
    <s v="Bailment"/>
    <x v="0"/>
    <x v="0"/>
    <x v="612"/>
    <x v="0"/>
    <x v="9"/>
    <x v="5"/>
    <x v="3"/>
    <s v="VALUE"/>
    <s v="GIN"/>
    <s v="CLASSIC"/>
    <x v="613"/>
    <s v="GIN"/>
    <x v="4"/>
    <x v="1"/>
    <n v="31"/>
    <n v="41.42"/>
    <n v="-0.33"/>
    <n v="116.87"/>
    <n v="82.64"/>
    <n v="0.28999999999999998"/>
    <n v="575.21"/>
    <n v="522.51"/>
    <n v="0.09"/>
    <n v="41925.86"/>
    <n v="38191.22"/>
    <n v="43216.38"/>
    <n v="39220.519999999997"/>
    <m/>
    <n v="10875997.040000001"/>
    <n v="3.8548980701083382E-3"/>
    <x v="0"/>
    <n v="34230392.709999993"/>
    <n v="1.2248138768139773E-3"/>
    <x v="0"/>
    <n v="325145452.83999985"/>
    <n v="1.289449372082445E-4"/>
    <x v="1"/>
    <n v="1.3291399163827843E-4"/>
    <x v="1"/>
    <x v="1"/>
    <x v="0"/>
    <m/>
  </r>
  <r>
    <s v="MS-29576"/>
    <x v="614"/>
    <x v="432"/>
    <s v="Bailment"/>
    <x v="0"/>
    <x v="0"/>
    <x v="613"/>
    <x v="0"/>
    <x v="9"/>
    <x v="5"/>
    <x v="3"/>
    <s v="VALUE"/>
    <s v="GIN"/>
    <s v="CLASSIC"/>
    <x v="614"/>
    <s v="GIN"/>
    <x v="4"/>
    <x v="1"/>
    <n v="26"/>
    <n v="52"/>
    <n v="-1"/>
    <n v="62"/>
    <n v="87"/>
    <n v="-0.4"/>
    <n v="221"/>
    <n v="243.17"/>
    <n v="-0.1"/>
    <n v="17196.84"/>
    <n v="19014.25"/>
    <n v="18351.84"/>
    <n v="20151.54"/>
    <m/>
    <n v="10875997.040000001"/>
    <n v="1.5811736557809874E-3"/>
    <x v="0"/>
    <n v="34230392.709999993"/>
    <n v="5.0238512148229465E-4"/>
    <x v="0"/>
    <n v="325145452.83999985"/>
    <n v="5.2889683216521431E-5"/>
    <x v="0"/>
    <n v="5.6441939567983803E-5"/>
    <x v="0"/>
    <x v="0"/>
    <x v="0"/>
    <m/>
  </r>
  <r>
    <s v="MS-29867"/>
    <x v="615"/>
    <x v="364"/>
    <s v="Bailment"/>
    <x v="0"/>
    <x v="0"/>
    <x v="614"/>
    <x v="0"/>
    <x v="9"/>
    <x v="5"/>
    <x v="3"/>
    <s v="VALUE"/>
    <s v="GIN"/>
    <s v="CLASSIC"/>
    <x v="615"/>
    <s v="GIN"/>
    <x v="6"/>
    <x v="3"/>
    <n v="68"/>
    <n v="104.1"/>
    <n v="-0.53"/>
    <n v="248.2"/>
    <n v="305.43"/>
    <n v="-0.23"/>
    <n v="939.27"/>
    <n v="901.5"/>
    <n v="0.04"/>
    <n v="47765.1"/>
    <n v="45759.86"/>
    <n v="47765.1"/>
    <n v="45759.86"/>
    <m/>
    <n v="10875997.040000001"/>
    <n v="4.3917904560224113E-3"/>
    <x v="0"/>
    <n v="34230392.709999993"/>
    <n v="1.3954002925022242E-3"/>
    <x v="0"/>
    <n v="325145452.83999985"/>
    <n v="1.4690379208072342E-4"/>
    <x v="1"/>
    <n v="1.4690379208072342E-4"/>
    <x v="1"/>
    <x v="1"/>
    <x v="0"/>
    <m/>
  </r>
  <r>
    <s v="MS-29868"/>
    <x v="616"/>
    <x v="397"/>
    <s v="Bailment"/>
    <x v="0"/>
    <x v="0"/>
    <x v="615"/>
    <x v="0"/>
    <x v="9"/>
    <x v="5"/>
    <x v="3"/>
    <s v="VALUE"/>
    <s v="GIN"/>
    <s v="CLASSIC"/>
    <x v="616"/>
    <s v="GIN"/>
    <x v="6"/>
    <x v="3"/>
    <n v="44"/>
    <n v="129.51"/>
    <n v="-1.92"/>
    <n v="206.51"/>
    <n v="334.85"/>
    <n v="-0.62"/>
    <n v="865.71"/>
    <n v="1099.43"/>
    <n v="-0.27"/>
    <n v="48793.919999999998"/>
    <n v="61644.88"/>
    <n v="48793.919999999998"/>
    <n v="61644.88"/>
    <m/>
    <n v="10875997.040000001"/>
    <n v="4.486385921267223E-3"/>
    <x v="0"/>
    <n v="34230392.709999993"/>
    <n v="1.4254560388302366E-3"/>
    <x v="0"/>
    <n v="325145452.83999985"/>
    <n v="1.5006797595908838E-4"/>
    <x v="1"/>
    <n v="1.5006797595908838E-4"/>
    <x v="1"/>
    <x v="1"/>
    <x v="0"/>
    <m/>
  </r>
  <r>
    <s v="MS-30236"/>
    <x v="617"/>
    <x v="433"/>
    <s v="Bailment"/>
    <x v="0"/>
    <x v="0"/>
    <x v="616"/>
    <x v="0"/>
    <x v="9"/>
    <x v="5"/>
    <x v="3"/>
    <s v="MID"/>
    <s v="GIN"/>
    <s v="CLASSIC"/>
    <x v="617"/>
    <s v="GIN"/>
    <x v="11"/>
    <x v="1"/>
    <n v="17"/>
    <n v="15"/>
    <n v="0.12"/>
    <n v="46"/>
    <n v="77"/>
    <n v="-0.67"/>
    <n v="195"/>
    <n v="313"/>
    <n v="-0.61"/>
    <n v="16169.4"/>
    <n v="26298.6"/>
    <n v="16169.4"/>
    <n v="26298.6"/>
    <m/>
    <n v="10875997.040000001"/>
    <n v="1.4867050754548566E-3"/>
    <x v="0"/>
    <n v="34230392.709999993"/>
    <n v="4.7236969020446866E-4"/>
    <x v="0"/>
    <n v="325145452.83999985"/>
    <n v="4.972974359249848E-5"/>
    <x v="0"/>
    <n v="4.972974359249848E-5"/>
    <x v="0"/>
    <x v="0"/>
    <x v="0"/>
    <m/>
  </r>
  <r>
    <s v="MS-30238"/>
    <x v="618"/>
    <x v="434"/>
    <s v="Bailment"/>
    <x v="0"/>
    <x v="0"/>
    <x v="617"/>
    <x v="0"/>
    <x v="9"/>
    <x v="5"/>
    <x v="3"/>
    <s v="MID"/>
    <s v="GIN"/>
    <s v="CLASSIC"/>
    <x v="618"/>
    <s v="GIN"/>
    <x v="11"/>
    <x v="1"/>
    <n v="55"/>
    <n v="70.2"/>
    <n v="-0.28000000000000003"/>
    <n v="180.85"/>
    <n v="327.27"/>
    <n v="-0.81"/>
    <n v="728.07"/>
    <n v="739.14"/>
    <n v="-0.02"/>
    <n v="51816.959999999999"/>
    <n v="52875.96"/>
    <n v="51816.959999999999"/>
    <n v="52875.96"/>
    <m/>
    <n v="10875997.040000001"/>
    <n v="4.7643411274779085E-3"/>
    <x v="0"/>
    <n v="34230392.709999993"/>
    <n v="1.5137705383339731E-3"/>
    <x v="0"/>
    <n v="325145452.83999985"/>
    <n v="1.5936547642724839E-4"/>
    <x v="1"/>
    <n v="1.5936547642724839E-4"/>
    <x v="1"/>
    <x v="1"/>
    <x v="0"/>
    <m/>
  </r>
  <r>
    <s v="MS-30316"/>
    <x v="619"/>
    <x v="285"/>
    <s v="Bailment"/>
    <x v="0"/>
    <x v="0"/>
    <x v="618"/>
    <x v="0"/>
    <x v="9"/>
    <x v="5"/>
    <x v="0"/>
    <s v="MID"/>
    <s v="GIN"/>
    <s v="CLASSIC"/>
    <x v="619"/>
    <s v="GIN"/>
    <x v="14"/>
    <x v="1"/>
    <n v="18"/>
    <n v="28.42"/>
    <n v="-0.57999999999999996"/>
    <n v="57"/>
    <n v="62.42"/>
    <n v="-0.1"/>
    <n v="215"/>
    <n v="268.92"/>
    <n v="-0.25"/>
    <n v="24329.4"/>
    <n v="27334.13"/>
    <n v="24329.4"/>
    <n v="27334.13"/>
    <m/>
    <n v="10875997.040000001"/>
    <n v="2.2369811163538162E-3"/>
    <x v="0"/>
    <n v="75793138.070000067"/>
    <n v="3.2099739659189415E-4"/>
    <x v="0"/>
    <n v="325145452.83999985"/>
    <n v="7.4826204049583319E-5"/>
    <x v="1"/>
    <n v="7.4826204049583319E-5"/>
    <x v="1"/>
    <x v="1"/>
    <x v="0"/>
    <m/>
  </r>
  <r>
    <s v="MS-30317"/>
    <x v="620"/>
    <x v="412"/>
    <s v="Bailment"/>
    <x v="0"/>
    <x v="0"/>
    <x v="619"/>
    <x v="0"/>
    <x v="9"/>
    <x v="5"/>
    <x v="0"/>
    <s v="MID"/>
    <s v="GIN"/>
    <s v="CLASSIC"/>
    <x v="620"/>
    <s v="GIN"/>
    <x v="14"/>
    <x v="1"/>
    <n v="16"/>
    <n v="24"/>
    <n v="-0.5"/>
    <n v="47.99"/>
    <n v="67.989999999999995"/>
    <n v="-0.42"/>
    <n v="221.3"/>
    <n v="317.27999999999997"/>
    <n v="-0.43"/>
    <n v="20318.400000000001"/>
    <n v="25652.04"/>
    <n v="20318.400000000001"/>
    <n v="25652.04"/>
    <m/>
    <n v="10875997.040000001"/>
    <n v="1.8681873418384086E-3"/>
    <x v="0"/>
    <n v="75793138.070000067"/>
    <n v="2.6807703859991377E-4"/>
    <x v="0"/>
    <n v="325145452.83999985"/>
    <n v="6.249018653814125E-5"/>
    <x v="1"/>
    <n v="6.249018653814125E-5"/>
    <x v="1"/>
    <x v="1"/>
    <x v="0"/>
    <m/>
  </r>
  <r>
    <s v="MS-30318"/>
    <x v="621"/>
    <x v="297"/>
    <s v="Bailment"/>
    <x v="0"/>
    <x v="0"/>
    <x v="620"/>
    <x v="0"/>
    <x v="9"/>
    <x v="5"/>
    <x v="0"/>
    <s v="MID"/>
    <s v="GIN"/>
    <s v="CLASSIC"/>
    <x v="621"/>
    <s v="GIN"/>
    <x v="14"/>
    <x v="1"/>
    <n v="55"/>
    <n v="35.01"/>
    <n v="0.36"/>
    <n v="147.02000000000001"/>
    <n v="156.35"/>
    <n v="-0.06"/>
    <n v="596.83000000000004"/>
    <n v="721.06"/>
    <n v="-0.21"/>
    <n v="60275.16"/>
    <n v="66866.52"/>
    <n v="60275.16"/>
    <n v="66866.52"/>
    <m/>
    <n v="10875997.040000001"/>
    <n v="5.5420353442832493E-3"/>
    <x v="0"/>
    <n v="75793138.070000067"/>
    <n v="7.9525879960705458E-4"/>
    <x v="0"/>
    <n v="325145452.83999985"/>
    <n v="1.853790648878017E-4"/>
    <x v="1"/>
    <n v="1.853790648878017E-4"/>
    <x v="1"/>
    <x v="1"/>
    <x v="0"/>
    <m/>
  </r>
  <r>
    <s v="MS-31293"/>
    <x v="622"/>
    <x v="331"/>
    <s v="Bailment"/>
    <x v="0"/>
    <x v="0"/>
    <x v="621"/>
    <x v="0"/>
    <x v="9"/>
    <x v="5"/>
    <x v="3"/>
    <s v="VALUE"/>
    <s v="GIN"/>
    <s v="CLASSIC"/>
    <x v="622"/>
    <s v="GIN"/>
    <x v="6"/>
    <x v="3"/>
    <n v="21"/>
    <n v="29.33"/>
    <n v="-0.41"/>
    <n v="79.33"/>
    <n v="44.8"/>
    <n v="0.44"/>
    <n v="300.12"/>
    <n v="339.72"/>
    <n v="-0.13"/>
    <n v="24986.1"/>
    <n v="28134.959999999999"/>
    <n v="24986.1"/>
    <n v="28134.959999999999"/>
    <m/>
    <n v="10875997.040000001"/>
    <n v="2.2973617874393975E-3"/>
    <x v="0"/>
    <n v="34230392.709999993"/>
    <n v="7.2993904018812538E-4"/>
    <x v="0"/>
    <n v="325145452.83999985"/>
    <n v="7.6845915517986211E-5"/>
    <x v="1"/>
    <n v="7.6845915517986211E-5"/>
    <x v="1"/>
    <x v="1"/>
    <x v="0"/>
    <m/>
  </r>
  <r>
    <s v="MS-31358"/>
    <x v="623"/>
    <x v="435"/>
    <s v="Bailment"/>
    <x v="0"/>
    <x v="0"/>
    <x v="622"/>
    <x v="0"/>
    <x v="9"/>
    <x v="5"/>
    <x v="3"/>
    <s v="VALUE"/>
    <s v="GIN"/>
    <s v="CLASSIC"/>
    <x v="623"/>
    <s v="GIN"/>
    <x v="6"/>
    <x v="3"/>
    <n v="32"/>
    <n v="51.72"/>
    <n v="-0.64"/>
    <n v="89.85"/>
    <n v="125.42"/>
    <n v="-0.4"/>
    <n v="390.29"/>
    <n v="550.12"/>
    <n v="-0.41"/>
    <n v="25850.16"/>
    <n v="35842.559999999998"/>
    <n v="25850.16"/>
    <n v="35842.559999999998"/>
    <m/>
    <n v="10875997.040000001"/>
    <n v="2.3768082967407646E-3"/>
    <x v="0"/>
    <n v="34230392.709999993"/>
    <n v="7.5518152008954864E-4"/>
    <x v="0"/>
    <n v="325145452.83999985"/>
    <n v="7.9503372334475034E-5"/>
    <x v="1"/>
    <n v="7.9503372334475034E-5"/>
    <x v="1"/>
    <x v="1"/>
    <x v="0"/>
    <m/>
  </r>
  <r>
    <s v="MS-31470"/>
    <x v="624"/>
    <x v="125"/>
    <s v="Bailment"/>
    <x v="0"/>
    <x v="0"/>
    <x v="623"/>
    <x v="0"/>
    <x v="9"/>
    <x v="5"/>
    <x v="0"/>
    <s v="MID"/>
    <s v="GIN"/>
    <s v="CLASSIC"/>
    <x v="624"/>
    <s v="GIN"/>
    <x v="5"/>
    <x v="2"/>
    <n v="24"/>
    <n v="30.66"/>
    <n v="-0.28000000000000003"/>
    <n v="94.65"/>
    <n v="114.66"/>
    <n v="-0.21"/>
    <n v="442.61"/>
    <n v="507.17"/>
    <n v="-0.15"/>
    <n v="56054.879999999997"/>
    <n v="64187.43"/>
    <n v="56054.879999999997"/>
    <n v="64187.43"/>
    <m/>
    <n v="10875997.040000001"/>
    <n v="5.1539991960130203E-3"/>
    <x v="0"/>
    <n v="75793138.070000067"/>
    <n v="7.3957724178446793E-4"/>
    <x v="0"/>
    <n v="325145452.83999985"/>
    <n v="1.7239939697875439E-4"/>
    <x v="1"/>
    <n v="1.7239939697875439E-4"/>
    <x v="1"/>
    <x v="1"/>
    <x v="0"/>
    <m/>
  </r>
  <r>
    <s v="MS-31473"/>
    <x v="625"/>
    <x v="253"/>
    <s v="Bailment"/>
    <x v="0"/>
    <x v="0"/>
    <x v="624"/>
    <x v="0"/>
    <x v="9"/>
    <x v="5"/>
    <x v="0"/>
    <s v="MID"/>
    <s v="GIN"/>
    <s v="CLASSIC"/>
    <x v="625"/>
    <s v="GIN"/>
    <x v="5"/>
    <x v="2"/>
    <n v="176"/>
    <n v="234.52"/>
    <n v="-0.33"/>
    <n v="419.07"/>
    <n v="482.06"/>
    <n v="-0.15"/>
    <n v="1436.48"/>
    <n v="1671.76"/>
    <n v="-0.16"/>
    <n v="149924.54"/>
    <n v="173724.92"/>
    <n v="170418.09"/>
    <n v="198191.67"/>
    <m/>
    <n v="10875997.040000001"/>
    <n v="1.378490077264677E-2"/>
    <x v="0"/>
    <n v="75793138.070000067"/>
    <n v="1.9780753748648672E-3"/>
    <x v="0"/>
    <n v="325145452.83999985"/>
    <n v="4.6109991294811698E-4"/>
    <x v="1"/>
    <n v="5.2412878147756442E-4"/>
    <x v="1"/>
    <x v="1"/>
    <x v="0"/>
    <m/>
  </r>
  <r>
    <s v="MS-31474"/>
    <x v="626"/>
    <x v="436"/>
    <s v="Bailment"/>
    <x v="0"/>
    <x v="0"/>
    <x v="625"/>
    <x v="0"/>
    <x v="9"/>
    <x v="5"/>
    <x v="0"/>
    <s v="MID"/>
    <s v="GIN"/>
    <s v="CLASSIC"/>
    <x v="626"/>
    <s v="GIN"/>
    <x v="5"/>
    <x v="2"/>
    <n v="198"/>
    <n v="257"/>
    <n v="-0.3"/>
    <n v="330.42"/>
    <n v="437"/>
    <n v="-0.32"/>
    <n v="1460.67"/>
    <n v="1733.96"/>
    <n v="-0.19"/>
    <n v="180414.64"/>
    <n v="202114.03"/>
    <n v="192944.56"/>
    <n v="214497.53"/>
    <m/>
    <n v="10875997.040000001"/>
    <n v="1.6588331105319976E-2"/>
    <x v="0"/>
    <n v="75793138.070000067"/>
    <n v="2.3803558553463634E-3"/>
    <x v="0"/>
    <n v="325145452.83999985"/>
    <n v="5.5487363708813691E-4"/>
    <x v="1"/>
    <n v="5.9340999025118057E-4"/>
    <x v="1"/>
    <x v="1"/>
    <x v="0"/>
    <m/>
  </r>
  <r>
    <s v="MS-31475"/>
    <x v="627"/>
    <x v="437"/>
    <s v="Bailment"/>
    <x v="0"/>
    <x v="0"/>
    <x v="626"/>
    <x v="0"/>
    <x v="9"/>
    <x v="5"/>
    <x v="0"/>
    <s v="MID"/>
    <s v="GIN"/>
    <s v="CLASSIC"/>
    <x v="627"/>
    <s v="GIN"/>
    <x v="5"/>
    <x v="2"/>
    <n v="112"/>
    <n v="136"/>
    <n v="-0.21"/>
    <n v="227"/>
    <n v="281.17"/>
    <n v="-0.24"/>
    <n v="1075.83"/>
    <n v="1151"/>
    <n v="-7.0000000000000007E-2"/>
    <n v="134152.1"/>
    <n v="143300.38"/>
    <n v="143946.5"/>
    <n v="153832.44"/>
    <m/>
    <n v="10875997.040000001"/>
    <n v="1.233469441988741E-2"/>
    <x v="0"/>
    <n v="75793138.070000067"/>
    <n v="1.7699768529982425E-3"/>
    <x v="0"/>
    <n v="325145452.83999985"/>
    <n v="4.1259103834373668E-4"/>
    <x v="1"/>
    <n v="4.4271417220413759E-4"/>
    <x v="1"/>
    <x v="1"/>
    <x v="0"/>
    <m/>
  </r>
  <r>
    <s v="MS-32214"/>
    <x v="628"/>
    <x v="157"/>
    <s v="Bailment"/>
    <x v="0"/>
    <x v="0"/>
    <x v="627"/>
    <x v="0"/>
    <x v="9"/>
    <x v="5"/>
    <x v="0"/>
    <s v="MID"/>
    <s v="GIN"/>
    <s v="CLASSIC"/>
    <x v="628"/>
    <s v="GIN"/>
    <x v="8"/>
    <x v="1"/>
    <n v="25"/>
    <n v="21"/>
    <n v="0.16"/>
    <n v="72"/>
    <n v="69"/>
    <n v="0.04"/>
    <n v="303.79000000000002"/>
    <n v="359"/>
    <n v="-0.18"/>
    <n v="44256.37"/>
    <n v="49131.12"/>
    <n v="44256.37"/>
    <n v="49131.12"/>
    <m/>
    <n v="10875997.040000001"/>
    <n v="4.0691781946273868E-3"/>
    <x v="0"/>
    <n v="75793138.070000067"/>
    <n v="5.8390998350175537E-4"/>
    <x v="0"/>
    <n v="325145452.83999985"/>
    <n v="1.3611252937244066E-4"/>
    <x v="1"/>
    <n v="1.3611252937244066E-4"/>
    <x v="1"/>
    <x v="1"/>
    <x v="0"/>
    <m/>
  </r>
  <r>
    <s v="MS-32216"/>
    <x v="629"/>
    <x v="101"/>
    <s v="Bailment"/>
    <x v="0"/>
    <x v="0"/>
    <x v="628"/>
    <x v="0"/>
    <x v="9"/>
    <x v="5"/>
    <x v="0"/>
    <s v="MID"/>
    <s v="GIN"/>
    <s v="CLASSIC"/>
    <x v="629"/>
    <s v="GIN"/>
    <x v="8"/>
    <x v="1"/>
    <n v="24"/>
    <n v="6"/>
    <n v="0.75"/>
    <n v="79.92"/>
    <n v="42"/>
    <n v="0.47"/>
    <n v="344.5"/>
    <n v="264.08"/>
    <n v="0.23"/>
    <n v="44564.52"/>
    <n v="33275.620000000003"/>
    <n v="44564.52"/>
    <n v="33275.620000000003"/>
    <m/>
    <n v="10875997.040000001"/>
    <n v="4.0975112291865784E-3"/>
    <x v="0"/>
    <n v="75793138.070000067"/>
    <n v="5.8797565498398634E-4"/>
    <x v="0"/>
    <n v="325145452.83999985"/>
    <n v="1.3706025906482433E-4"/>
    <x v="1"/>
    <n v="1.3706025906482433E-4"/>
    <x v="1"/>
    <x v="1"/>
    <x v="0"/>
    <m/>
  </r>
  <r>
    <s v="MS-32232"/>
    <x v="630"/>
    <x v="65"/>
    <s v="Bailment"/>
    <x v="0"/>
    <x v="0"/>
    <x v="629"/>
    <x v="0"/>
    <x v="9"/>
    <x v="5"/>
    <x v="0"/>
    <s v="MID"/>
    <s v="GIN"/>
    <s v="CLASSIC"/>
    <x v="630"/>
    <s v="GIN"/>
    <x v="8"/>
    <x v="1"/>
    <n v="64"/>
    <n v="70.39"/>
    <n v="-0.1"/>
    <n v="236.27"/>
    <n v="249.57"/>
    <n v="-0.06"/>
    <n v="897.5"/>
    <n v="940.11"/>
    <n v="-0.05"/>
    <n v="131684.44"/>
    <n v="137928.97"/>
    <n v="131684.44"/>
    <n v="137928.97"/>
    <m/>
    <n v="10875997.040000001"/>
    <n v="1.2107803957254477E-2"/>
    <x v="0"/>
    <n v="75793138.070000067"/>
    <n v="1.7374190243763302E-3"/>
    <x v="0"/>
    <n v="325145452.83999985"/>
    <n v="4.0500163495997072E-4"/>
    <x v="1"/>
    <n v="4.0500163495997072E-4"/>
    <x v="1"/>
    <x v="1"/>
    <x v="0"/>
    <m/>
  </r>
  <r>
    <s v="MS-32234"/>
    <x v="631"/>
    <x v="438"/>
    <s v="Bailment"/>
    <x v="0"/>
    <x v="0"/>
    <x v="630"/>
    <x v="0"/>
    <x v="9"/>
    <x v="5"/>
    <x v="0"/>
    <s v="MID"/>
    <s v="GIN"/>
    <s v="CLASSIC"/>
    <x v="631"/>
    <s v="GIN"/>
    <x v="8"/>
    <x v="1"/>
    <n v="1587"/>
    <n v="1079"/>
    <n v="0.32"/>
    <n v="3090.13"/>
    <n v="3111.04"/>
    <n v="-0.01"/>
    <n v="14068.79"/>
    <n v="15541"/>
    <n v="-0.1"/>
    <n v="1712484.36"/>
    <n v="1874443.14"/>
    <n v="1809809.36"/>
    <n v="1874443.14"/>
    <m/>
    <n v="10875997.040000001"/>
    <n v="0.15745539040713089"/>
    <x v="1"/>
    <n v="75793138.070000067"/>
    <n v="2.2594187331555073E-2"/>
    <x v="0"/>
    <n v="325145452.83999985"/>
    <n v="5.2668254931514998E-3"/>
    <x v="1"/>
    <n v="5.5661530683948557E-3"/>
    <x v="2"/>
    <x v="2"/>
    <x v="0"/>
    <m/>
  </r>
  <r>
    <s v="MS-32235"/>
    <x v="632"/>
    <x v="439"/>
    <s v="Bailment"/>
    <x v="0"/>
    <x v="0"/>
    <x v="631"/>
    <x v="0"/>
    <x v="9"/>
    <x v="5"/>
    <x v="0"/>
    <s v="MID"/>
    <s v="GIN"/>
    <s v="CLASSIC"/>
    <x v="632"/>
    <s v="GIN"/>
    <x v="8"/>
    <x v="1"/>
    <n v="110"/>
    <n v="191"/>
    <n v="-0.73"/>
    <n v="486.75"/>
    <n v="504.25"/>
    <n v="-0.04"/>
    <n v="2411.58"/>
    <n v="2843.92"/>
    <n v="-0.18"/>
    <n v="252111.88"/>
    <n v="308850.90000000002"/>
    <n v="267106.96999999997"/>
    <n v="308850.90000000002"/>
    <m/>
    <n v="10875997.040000001"/>
    <n v="2.3180576371322734E-2"/>
    <x v="0"/>
    <n v="75793138.070000067"/>
    <n v="3.3263153686440283E-3"/>
    <x v="0"/>
    <n v="325145452.83999985"/>
    <n v="7.75381841566338E-4"/>
    <x v="1"/>
    <n v="8.2149994000205217E-4"/>
    <x v="1"/>
    <x v="1"/>
    <x v="0"/>
    <m/>
  </r>
  <r>
    <s v="MS-32236"/>
    <x v="633"/>
    <x v="440"/>
    <s v="Bailment"/>
    <x v="0"/>
    <x v="0"/>
    <x v="632"/>
    <x v="0"/>
    <x v="9"/>
    <x v="5"/>
    <x v="0"/>
    <s v="MID"/>
    <s v="GIN"/>
    <s v="CLASSIC"/>
    <x v="633"/>
    <s v="GIN"/>
    <x v="8"/>
    <x v="1"/>
    <n v="352"/>
    <n v="571.08000000000004"/>
    <n v="-0.62"/>
    <n v="1764.42"/>
    <n v="1587.25"/>
    <n v="0.1"/>
    <n v="7453.92"/>
    <n v="7831.92"/>
    <n v="-0.05"/>
    <n v="774580.08"/>
    <n v="849612.64"/>
    <n v="825595.81"/>
    <n v="849612.64"/>
    <m/>
    <n v="10875997.040000001"/>
    <n v="7.1219224973235185E-2"/>
    <x v="1"/>
    <n v="75793138.070000067"/>
    <n v="1.0219659717540961E-2"/>
    <x v="0"/>
    <n v="325145452.83999985"/>
    <n v="2.3822571505595111E-3"/>
    <x v="1"/>
    <n v="2.5391584067646971E-3"/>
    <x v="2"/>
    <x v="2"/>
    <x v="0"/>
    <m/>
  </r>
  <r>
    <s v="MS-32237"/>
    <x v="634"/>
    <x v="441"/>
    <s v="Bailment"/>
    <x v="0"/>
    <x v="0"/>
    <x v="633"/>
    <x v="0"/>
    <x v="9"/>
    <x v="5"/>
    <x v="0"/>
    <s v="MID"/>
    <s v="GIN"/>
    <s v="CLASSIC"/>
    <x v="634"/>
    <s v="GIN"/>
    <x v="8"/>
    <x v="1"/>
    <n v="166"/>
    <n v="178.43"/>
    <n v="-0.08"/>
    <n v="587.49"/>
    <n v="576.97"/>
    <n v="0.02"/>
    <n v="2306.48"/>
    <n v="2680.21"/>
    <n v="-0.16"/>
    <n v="271540.8"/>
    <n v="304927.92"/>
    <n v="271540.8"/>
    <n v="304927.92"/>
    <m/>
    <n v="10875997.040000001"/>
    <n v="2.4966979946879422E-2"/>
    <x v="0"/>
    <n v="75793138.070000067"/>
    <n v="3.5826567802116041E-3"/>
    <x v="0"/>
    <n v="325145452.83999985"/>
    <n v="8.3513639089279198E-4"/>
    <x v="1"/>
    <n v="8.3513639089279198E-4"/>
    <x v="1"/>
    <x v="1"/>
    <x v="0"/>
    <m/>
  </r>
  <r>
    <s v="MS-32238"/>
    <x v="635"/>
    <x v="181"/>
    <s v="Bailment"/>
    <x v="0"/>
    <x v="0"/>
    <x v="634"/>
    <x v="0"/>
    <x v="9"/>
    <x v="5"/>
    <x v="0"/>
    <s v="MID"/>
    <s v="GIN"/>
    <s v="CLASSIC"/>
    <x v="635"/>
    <s v="GIN"/>
    <x v="8"/>
    <x v="1"/>
    <n v="651"/>
    <n v="954.37"/>
    <n v="-0.47"/>
    <n v="2886.84"/>
    <n v="2802.64"/>
    <n v="0.03"/>
    <n v="12085.93"/>
    <n v="13479.98"/>
    <n v="-0.12"/>
    <n v="1081340.22"/>
    <n v="1248306.55"/>
    <n v="1149227.46"/>
    <n v="1248306.55"/>
    <m/>
    <n v="10875997.040000001"/>
    <n v="9.9424468030197249E-2"/>
    <x v="1"/>
    <n v="75793138.070000067"/>
    <n v="1.4266993655828177E-2"/>
    <x v="0"/>
    <n v="325145452.83999985"/>
    <n v="3.3257122637114487E-3"/>
    <x v="1"/>
    <n v="3.534502635549761E-3"/>
    <x v="2"/>
    <x v="2"/>
    <x v="0"/>
    <m/>
  </r>
  <r>
    <s v="MS-32413"/>
    <x v="636"/>
    <x v="442"/>
    <s v="Bailment"/>
    <x v="0"/>
    <x v="0"/>
    <x v="635"/>
    <x v="0"/>
    <x v="9"/>
    <x v="5"/>
    <x v="3"/>
    <s v="VALUE"/>
    <s v="GIN"/>
    <s v="CLASSIC"/>
    <x v="636"/>
    <s v="GIN"/>
    <x v="6"/>
    <x v="3"/>
    <n v="36"/>
    <n v="43.74"/>
    <n v="-0.21"/>
    <n v="69"/>
    <n v="76.81"/>
    <n v="-0.11"/>
    <n v="255.62"/>
    <n v="380.68"/>
    <n v="-0.49"/>
    <n v="19911.45"/>
    <n v="29417.119999999999"/>
    <n v="21278.7"/>
    <n v="31527.37"/>
    <m/>
    <n v="10875997.040000001"/>
    <n v="1.8307700826663703E-3"/>
    <x v="0"/>
    <n v="34230392.709999993"/>
    <n v="5.816892072693958E-4"/>
    <x v="0"/>
    <n v="325145452.83999985"/>
    <n v="6.1238592839242892E-5"/>
    <x v="1"/>
    <n v="6.5443633961785686E-5"/>
    <x v="1"/>
    <x v="1"/>
    <x v="0"/>
    <m/>
  </r>
  <r>
    <s v="MS-32414"/>
    <x v="637"/>
    <x v="407"/>
    <s v="Bailment"/>
    <x v="0"/>
    <x v="0"/>
    <x v="636"/>
    <x v="0"/>
    <x v="9"/>
    <x v="5"/>
    <x v="3"/>
    <s v="VALUE"/>
    <s v="GIN"/>
    <s v="CLASSIC"/>
    <x v="637"/>
    <s v="GIN"/>
    <x v="6"/>
    <x v="3"/>
    <n v="19"/>
    <n v="37"/>
    <n v="-0.95"/>
    <n v="84.04"/>
    <n v="128.04"/>
    <n v="-0.52"/>
    <n v="415.5"/>
    <n v="500.04"/>
    <n v="-0.2"/>
    <n v="29183.87"/>
    <n v="35712.33"/>
    <n v="32010.12"/>
    <n v="38412.33"/>
    <m/>
    <n v="10875997.040000001"/>
    <n v="2.683328240405626E-3"/>
    <x v="0"/>
    <n v="34230392.709999993"/>
    <n v="8.52571872231962E-4"/>
    <x v="0"/>
    <n v="325145452.83999985"/>
    <n v="8.9756352872512812E-5"/>
    <x v="1"/>
    <n v="9.8448616520409381E-5"/>
    <x v="1"/>
    <x v="1"/>
    <x v="0"/>
    <m/>
  </r>
  <r>
    <s v="MS-32417"/>
    <x v="638"/>
    <x v="443"/>
    <s v="Bailment"/>
    <x v="0"/>
    <x v="0"/>
    <x v="637"/>
    <x v="0"/>
    <x v="9"/>
    <x v="5"/>
    <x v="3"/>
    <s v="VALUE"/>
    <s v="GIN"/>
    <s v="CLASSIC"/>
    <x v="638"/>
    <s v="GIN"/>
    <x v="6"/>
    <x v="3"/>
    <n v="32"/>
    <n v="37.33"/>
    <n v="-0.15"/>
    <n v="71.77"/>
    <n v="66.989999999999995"/>
    <n v="7.0000000000000007E-2"/>
    <n v="312.63"/>
    <n v="391.18"/>
    <n v="-0.25"/>
    <n v="18736.96"/>
    <n v="23378.34"/>
    <n v="20091.96"/>
    <n v="25046.34"/>
    <m/>
    <n v="10875997.040000001"/>
    <n v="1.7227809028532062E-3"/>
    <x v="0"/>
    <n v="34230392.709999993"/>
    <n v="5.4737788604237146E-4"/>
    <x v="0"/>
    <n v="325145452.83999985"/>
    <n v="5.7626394084066215E-5"/>
    <x v="0"/>
    <n v="6.179375976045714E-5"/>
    <x v="0"/>
    <x v="0"/>
    <x v="0"/>
    <m/>
  </r>
  <r>
    <s v="MS-32418"/>
    <x v="639"/>
    <x v="193"/>
    <s v="Bailment"/>
    <x v="0"/>
    <x v="0"/>
    <x v="638"/>
    <x v="0"/>
    <x v="9"/>
    <x v="5"/>
    <x v="3"/>
    <s v="VALUE"/>
    <s v="GIN"/>
    <s v="CLASSIC"/>
    <x v="639"/>
    <s v="GIN"/>
    <x v="6"/>
    <x v="3"/>
    <n v="26"/>
    <n v="27.42"/>
    <n v="-7.0000000000000007E-2"/>
    <n v="80.510000000000005"/>
    <n v="140.97999999999999"/>
    <n v="-0.75"/>
    <n v="379.77"/>
    <n v="519.01"/>
    <n v="-0.37"/>
    <n v="26608.04"/>
    <n v="36171.519999999997"/>
    <n v="28670.04"/>
    <n v="38979.519999999997"/>
    <m/>
    <n v="10875997.040000001"/>
    <n v="2.4464920229511204E-3"/>
    <x v="0"/>
    <n v="34230392.709999993"/>
    <n v="7.7732207823098635E-4"/>
    <x v="0"/>
    <n v="325145452.83999985"/>
    <n v="8.1834267610359277E-5"/>
    <x v="1"/>
    <n v="8.8176044750372628E-5"/>
    <x v="1"/>
    <x v="1"/>
    <x v="0"/>
    <m/>
  </r>
  <r>
    <s v="MS-33205"/>
    <x v="640"/>
    <x v="327"/>
    <s v="Bailment"/>
    <x v="0"/>
    <x v="0"/>
    <x v="639"/>
    <x v="0"/>
    <x v="9"/>
    <x v="5"/>
    <x v="0"/>
    <s v="MID"/>
    <s v="GIN"/>
    <s v="FLAVORED"/>
    <x v="640"/>
    <s v="CORDIALS"/>
    <x v="8"/>
    <x v="1"/>
    <n v="13"/>
    <n v="18"/>
    <n v="-0.38"/>
    <n v="34"/>
    <n v="53"/>
    <n v="-0.56000000000000005"/>
    <n v="144"/>
    <n v="203"/>
    <n v="-0.41"/>
    <n v="18524.16"/>
    <n v="25564.799999999999"/>
    <n v="18524.16"/>
    <n v="25564.799999999999"/>
    <m/>
    <n v="10875997.040000001"/>
    <n v="1.7032148806101549E-3"/>
    <x v="0"/>
    <n v="75793138.070000067"/>
    <n v="2.4440418317145927E-4"/>
    <x v="0"/>
    <n v="325145452.83999985"/>
    <n v="5.6971917762342245E-5"/>
    <x v="0"/>
    <n v="5.6971917762342245E-5"/>
    <x v="0"/>
    <x v="0"/>
    <x v="0"/>
    <m/>
  </r>
  <r>
    <s v="MS-33254"/>
    <x v="641"/>
    <x v="444"/>
    <s v="Bailment"/>
    <x v="0"/>
    <x v="0"/>
    <x v="640"/>
    <x v="0"/>
    <x v="9"/>
    <x v="5"/>
    <x v="0"/>
    <s v="MID"/>
    <s v="GIN"/>
    <s v="FLAVORED"/>
    <x v="641"/>
    <s v="CORDIALS"/>
    <x v="8"/>
    <x v="1"/>
    <n v="39"/>
    <n v="32.25"/>
    <n v="0.17"/>
    <n v="104"/>
    <n v="133.25"/>
    <n v="-0.28000000000000003"/>
    <n v="431.96"/>
    <n v="491.25"/>
    <n v="-0.14000000000000001"/>
    <n v="55567.12"/>
    <n v="60721.919999999998"/>
    <n v="55567.12"/>
    <n v="60721.919999999998"/>
    <m/>
    <n v="10875997.040000001"/>
    <n v="5.1091518134506585E-3"/>
    <x v="0"/>
    <n v="75793138.070000067"/>
    <n v="7.3314183071137684E-4"/>
    <x v="0"/>
    <n v="325145452.83999985"/>
    <n v="1.7089926835711866E-4"/>
    <x v="1"/>
    <n v="1.7089926835711866E-4"/>
    <x v="1"/>
    <x v="1"/>
    <x v="0"/>
    <m/>
  </r>
  <r>
    <s v="MS-33256"/>
    <x v="642"/>
    <x v="445"/>
    <s v="Bailment"/>
    <x v="0"/>
    <x v="0"/>
    <x v="641"/>
    <x v="0"/>
    <x v="9"/>
    <x v="5"/>
    <x v="0"/>
    <s v="MID"/>
    <s v="GIN"/>
    <s v="FLAVORED"/>
    <x v="642"/>
    <s v="CORDIALS"/>
    <x v="8"/>
    <x v="1"/>
    <n v="43"/>
    <n v="56"/>
    <n v="-0.3"/>
    <n v="235.17"/>
    <n v="190.5"/>
    <n v="0.19"/>
    <n v="767.83"/>
    <n v="883.5"/>
    <n v="-0.15"/>
    <n v="82730.720000000001"/>
    <n v="95442.18"/>
    <n v="85045.22"/>
    <n v="95442.18"/>
    <m/>
    <n v="10875997.040000001"/>
    <n v="7.6067251301863165E-3"/>
    <x v="0"/>
    <n v="75793138.070000067"/>
    <n v="1.0915331137707031E-3"/>
    <x v="0"/>
    <n v="325145452.83999985"/>
    <n v="2.5444218665026443E-4"/>
    <x v="1"/>
    <n v="2.6156053931300011E-4"/>
    <x v="1"/>
    <x v="1"/>
    <x v="0"/>
    <m/>
  </r>
  <r>
    <s v="MS-33258"/>
    <x v="643"/>
    <x v="392"/>
    <s v="Bailment"/>
    <x v="0"/>
    <x v="0"/>
    <x v="642"/>
    <x v="0"/>
    <x v="9"/>
    <x v="5"/>
    <x v="0"/>
    <s v="MID"/>
    <s v="GIN"/>
    <s v="FLAVORED"/>
    <x v="643"/>
    <s v="CORDIALS"/>
    <x v="8"/>
    <x v="1"/>
    <n v="58"/>
    <n v="73.31"/>
    <n v="-0.26"/>
    <n v="265.63"/>
    <n v="250.08"/>
    <n v="0.06"/>
    <n v="881.11"/>
    <n v="881.68"/>
    <n v="0"/>
    <n v="81513.19"/>
    <n v="78763.7"/>
    <n v="83778.19"/>
    <n v="78763.7"/>
    <m/>
    <n v="10875997.040000001"/>
    <n v="7.494778612039784E-3"/>
    <x v="0"/>
    <n v="75793138.070000067"/>
    <n v="1.0754692585061866E-3"/>
    <x v="0"/>
    <n v="325145452.83999985"/>
    <n v="2.5069761636836317E-4"/>
    <x v="1"/>
    <n v="2.5766372947317901E-4"/>
    <x v="1"/>
    <x v="1"/>
    <x v="0"/>
    <m/>
  </r>
  <r>
    <s v="MS-33282"/>
    <x v="644"/>
    <x v="446"/>
    <s v="Bailment"/>
    <x v="0"/>
    <x v="0"/>
    <x v="643"/>
    <x v="0"/>
    <x v="9"/>
    <x v="5"/>
    <x v="0"/>
    <s v="MID"/>
    <s v="GIN"/>
    <s v="FLAVORED"/>
    <x v="644"/>
    <s v="CORDIALS"/>
    <x v="8"/>
    <x v="1"/>
    <n v="26"/>
    <n v="30"/>
    <n v="-0.15"/>
    <n v="90"/>
    <n v="93"/>
    <n v="-0.03"/>
    <n v="292.33"/>
    <n v="276"/>
    <n v="0.06"/>
    <n v="31613.84"/>
    <n v="29826.36"/>
    <n v="32378.84"/>
    <n v="29826.36"/>
    <m/>
    <n v="10875997.040000001"/>
    <n v="2.9067532736290628E-3"/>
    <x v="0"/>
    <n v="75793138.070000067"/>
    <n v="4.1710688863156041E-4"/>
    <x v="0"/>
    <n v="325145452.83999985"/>
    <n v="9.7229838903995953E-5"/>
    <x v="1"/>
    <n v="9.9582632071847657E-5"/>
    <x v="1"/>
    <x v="1"/>
    <x v="0"/>
    <m/>
  </r>
  <r>
    <s v="MS-33284"/>
    <x v="645"/>
    <x v="337"/>
    <s v="Bailment"/>
    <x v="0"/>
    <x v="0"/>
    <x v="644"/>
    <x v="0"/>
    <x v="9"/>
    <x v="5"/>
    <x v="0"/>
    <s v="MID"/>
    <s v="GIN"/>
    <s v="FLAVORED"/>
    <x v="645"/>
    <s v="CORDIALS"/>
    <x v="8"/>
    <x v="1"/>
    <n v="49"/>
    <n v="34.14"/>
    <n v="0.3"/>
    <n v="138.75"/>
    <n v="141.88"/>
    <n v="-0.02"/>
    <n v="569.01"/>
    <n v="615.49"/>
    <n v="-0.08"/>
    <n v="43781.13"/>
    <n v="47360.160000000003"/>
    <n v="43781.13"/>
    <n v="47360.160000000003"/>
    <m/>
    <n v="10875997.040000001"/>
    <n v="4.025481970892481E-3"/>
    <x v="0"/>
    <n v="75793138.070000067"/>
    <n v="5.7763975888642019E-4"/>
    <x v="0"/>
    <n v="325145452.83999985"/>
    <n v="1.3465090659454544E-4"/>
    <x v="1"/>
    <n v="1.3465090659454544E-4"/>
    <x v="1"/>
    <x v="1"/>
    <x v="0"/>
    <m/>
  </r>
  <r>
    <s v="MS-15526"/>
    <x v="646"/>
    <x v="447"/>
    <s v="Bailment"/>
    <x v="0"/>
    <x v="0"/>
    <x v="645"/>
    <x v="0"/>
    <x v="16"/>
    <x v="11"/>
    <x v="7"/>
    <s v="SUPER"/>
    <s v="IRISH"/>
    <s v="IRISH"/>
    <x v="646"/>
    <s v="WHISKEY"/>
    <x v="16"/>
    <x v="0"/>
    <n v="9"/>
    <n v="12"/>
    <n v="-0.33"/>
    <n v="17"/>
    <n v="18"/>
    <n v="-0.06"/>
    <n v="69"/>
    <n v="93.42"/>
    <n v="-0.35"/>
    <n v="19966.68"/>
    <n v="26863.08"/>
    <n v="21784.68"/>
    <n v="29496.15"/>
    <m/>
    <n v="3903414.0300000003"/>
    <n v="5.1151837459578941E-3"/>
    <x v="0"/>
    <n v="3903414.0300000003"/>
    <n v="5.1151837459578941E-3"/>
    <x v="0"/>
    <n v="325145452.83999985"/>
    <n v="6.1408455279321898E-5"/>
    <x v="1"/>
    <n v="6.6999799042922418E-5"/>
    <x v="1"/>
    <x v="1"/>
    <x v="0"/>
    <m/>
  </r>
  <r>
    <s v="MS-15621"/>
    <x v="647"/>
    <x v="448"/>
    <s v="Bailment"/>
    <x v="0"/>
    <x v="0"/>
    <x v="646"/>
    <x v="0"/>
    <x v="16"/>
    <x v="11"/>
    <x v="7"/>
    <s v="PREMIUM"/>
    <s v="IRISH"/>
    <s v="BLEND"/>
    <x v="647"/>
    <s v="WHISKEY"/>
    <x v="8"/>
    <x v="1"/>
    <n v="18"/>
    <n v="12.67"/>
    <n v="0.3"/>
    <n v="56.69"/>
    <n v="42.01"/>
    <n v="0.26"/>
    <n v="292.76"/>
    <n v="463.43"/>
    <n v="-0.57999999999999996"/>
    <n v="100368"/>
    <n v="128254.26"/>
    <n v="107023.2"/>
    <n v="145114.26"/>
    <m/>
    <n v="3903414.0300000003"/>
    <n v="2.5712875761734144E-2"/>
    <x v="0"/>
    <n v="3903414.0300000003"/>
    <n v="2.5712875761734144E-2"/>
    <x v="0"/>
    <n v="325145452.83999985"/>
    <n v="3.0868646362214352E-4"/>
    <x v="1"/>
    <n v="3.2915484151846593E-4"/>
    <x v="1"/>
    <x v="1"/>
    <x v="0"/>
    <m/>
  </r>
  <r>
    <s v="MS-15626"/>
    <x v="648"/>
    <x v="449"/>
    <s v="Bailment"/>
    <x v="0"/>
    <x v="0"/>
    <x v="647"/>
    <x v="0"/>
    <x v="16"/>
    <x v="11"/>
    <x v="7"/>
    <s v="PREMIUM"/>
    <s v="IRISH"/>
    <s v="BLEND"/>
    <x v="648"/>
    <s v="WHISKEY"/>
    <x v="8"/>
    <x v="1"/>
    <n v="211"/>
    <n v="293"/>
    <n v="-0.39"/>
    <n v="598.75"/>
    <n v="723"/>
    <n v="-0.21"/>
    <n v="5439.92"/>
    <n v="5398.42"/>
    <n v="0.01"/>
    <n v="1331783.42"/>
    <n v="1442614.25"/>
    <n v="1557556.94"/>
    <n v="1526733.29"/>
    <m/>
    <n v="3903414.0300000003"/>
    <n v="0.34118425813005543"/>
    <x v="1"/>
    <n v="3903414.0300000003"/>
    <n v="0.34118425813005543"/>
    <x v="1"/>
    <n v="325145452.83999985"/>
    <n v="4.0959620021361774E-3"/>
    <x v="1"/>
    <n v="4.7903389895058903E-3"/>
    <x v="3"/>
    <x v="3"/>
    <x v="0"/>
    <m/>
  </r>
  <r>
    <s v="MS-15627"/>
    <x v="649"/>
    <x v="9"/>
    <s v="Bailment"/>
    <x v="0"/>
    <x v="0"/>
    <x v="648"/>
    <x v="0"/>
    <x v="16"/>
    <x v="11"/>
    <x v="7"/>
    <s v="PREMIUM"/>
    <s v="IRISH"/>
    <s v="BLEND"/>
    <x v="649"/>
    <s v="WHISKEY"/>
    <x v="8"/>
    <x v="1"/>
    <n v="286"/>
    <n v="303.76"/>
    <n v="-0.06"/>
    <n v="884.05"/>
    <n v="930.51"/>
    <n v="-0.05"/>
    <n v="3411.03"/>
    <n v="3795.96"/>
    <n v="-0.11"/>
    <n v="897697.24"/>
    <n v="977828.56"/>
    <n v="897697.24"/>
    <n v="977828.56"/>
    <m/>
    <n v="3903414.0300000003"/>
    <n v="0.22997745898863819"/>
    <x v="1"/>
    <n v="3903414.0300000003"/>
    <n v="0.22997745898863819"/>
    <x v="1"/>
    <n v="325145452.83999985"/>
    <n v="2.7609097164331127E-3"/>
    <x v="1"/>
    <n v="2.7609097164331127E-3"/>
    <x v="3"/>
    <x v="3"/>
    <x v="0"/>
    <m/>
  </r>
  <r>
    <s v="MS-15628"/>
    <x v="650"/>
    <x v="26"/>
    <s v="Bailment"/>
    <x v="0"/>
    <x v="0"/>
    <x v="649"/>
    <x v="0"/>
    <x v="16"/>
    <x v="11"/>
    <x v="7"/>
    <s v="PREMIUM"/>
    <s v="IRISH"/>
    <s v="BLEND"/>
    <x v="650"/>
    <s v="WHISKEY"/>
    <x v="8"/>
    <x v="1"/>
    <n v="61"/>
    <n v="91.79"/>
    <n v="-0.51"/>
    <n v="492.76"/>
    <n v="582.79"/>
    <n v="-0.18"/>
    <n v="2090.44"/>
    <n v="1935.44"/>
    <n v="7.0000000000000007E-2"/>
    <n v="509622.26"/>
    <n v="460568.02"/>
    <n v="536662.88"/>
    <n v="475335.74"/>
    <m/>
    <n v="3903414.0300000003"/>
    <n v="0.13055808481581954"/>
    <x v="1"/>
    <n v="3903414.0300000003"/>
    <n v="0.13055808481581954"/>
    <x v="1"/>
    <n v="325145452.83999985"/>
    <n v="1.56736702158581E-3"/>
    <x v="1"/>
    <n v="1.6505317091550572E-3"/>
    <x v="3"/>
    <x v="3"/>
    <x v="0"/>
    <m/>
  </r>
  <r>
    <s v="MS-15644"/>
    <x v="651"/>
    <x v="450"/>
    <s v="Bailment"/>
    <x v="0"/>
    <x v="0"/>
    <x v="650"/>
    <x v="0"/>
    <x v="16"/>
    <x v="11"/>
    <x v="7"/>
    <s v="PREMIUM"/>
    <s v="IRISH"/>
    <s v="BLEND"/>
    <x v="651"/>
    <s v="WHISKEY"/>
    <x v="8"/>
    <x v="1"/>
    <n v="46"/>
    <n v="49"/>
    <n v="-0.06"/>
    <n v="140.08000000000001"/>
    <n v="185.5"/>
    <n v="-0.32"/>
    <n v="888.13"/>
    <n v="849.17"/>
    <n v="0.04"/>
    <n v="274568.58"/>
    <n v="240365.56"/>
    <n v="288178.74"/>
    <n v="250002.76"/>
    <m/>
    <n v="3903414.0300000003"/>
    <n v="7.0340624358518275E-2"/>
    <x v="1"/>
    <n v="3903414.0300000003"/>
    <n v="7.0340624358518275E-2"/>
    <x v="1"/>
    <n v="325145452.83999985"/>
    <n v="8.4444846945195293E-4"/>
    <x v="1"/>
    <n v="8.8630715110080062E-4"/>
    <x v="3"/>
    <x v="3"/>
    <x v="0"/>
    <m/>
  </r>
  <r>
    <s v="MS-15667"/>
    <x v="652"/>
    <x v="451"/>
    <s v="Bailment"/>
    <x v="0"/>
    <x v="0"/>
    <x v="651"/>
    <x v="0"/>
    <x v="16"/>
    <x v="11"/>
    <x v="7"/>
    <s v="SUPER"/>
    <s v="IRISH"/>
    <s v="BLEND"/>
    <x v="652"/>
    <s v="WHISKEY"/>
    <x v="8"/>
    <x v="1"/>
    <n v="13"/>
    <n v="17"/>
    <n v="-0.28999999999999998"/>
    <n v="41.92"/>
    <n v="61"/>
    <n v="-0.46"/>
    <n v="299.33"/>
    <n v="331.75"/>
    <n v="-0.11"/>
    <n v="122795.45"/>
    <n v="131900.73000000001"/>
    <n v="129728.6"/>
    <n v="139159.76999999999"/>
    <m/>
    <n v="3903414.0300000003"/>
    <n v="3.1458474314086528E-2"/>
    <x v="1"/>
    <n v="3903414.0300000003"/>
    <n v="3.1458474314086528E-2"/>
    <x v="1"/>
    <n v="325145452.83999985"/>
    <n v="3.7766313176898757E-4"/>
    <x v="1"/>
    <n v="3.9898635784962948E-4"/>
    <x v="3"/>
    <x v="3"/>
    <x v="0"/>
    <m/>
  </r>
  <r>
    <s v="MS-15778"/>
    <x v="653"/>
    <x v="326"/>
    <s v="Bailment"/>
    <x v="0"/>
    <x v="0"/>
    <x v="652"/>
    <x v="0"/>
    <x v="16"/>
    <x v="11"/>
    <x v="7"/>
    <s v="PREMIUM"/>
    <s v="IRISH"/>
    <s v="IRISH"/>
    <x v="653"/>
    <s v="WHISKEY"/>
    <x v="16"/>
    <x v="0"/>
    <n v="37"/>
    <n v="16.34"/>
    <n v="0.56000000000000005"/>
    <n v="63.4"/>
    <n v="35.590000000000003"/>
    <n v="0.44"/>
    <n v="323.97000000000003"/>
    <n v="252.99"/>
    <n v="0.22"/>
    <n v="49627.98"/>
    <n v="38147.61"/>
    <n v="54880.98"/>
    <n v="42028.71"/>
    <m/>
    <n v="3903414.0300000003"/>
    <n v="1.2713993344948857E-2"/>
    <x v="0"/>
    <n v="3903414.0300000003"/>
    <n v="1.2713993344948857E-2"/>
    <x v="0"/>
    <n v="325145452.83999985"/>
    <n v="1.5263316637683793E-4"/>
    <x v="1"/>
    <n v="1.6878901279608627E-4"/>
    <x v="1"/>
    <x v="1"/>
    <x v="0"/>
    <m/>
  </r>
  <r>
    <s v="MS-15830"/>
    <x v="654"/>
    <x v="9"/>
    <s v="Bailment"/>
    <x v="0"/>
    <x v="0"/>
    <x v="653"/>
    <x v="0"/>
    <x v="16"/>
    <x v="11"/>
    <x v="7"/>
    <s v="PREMIUM"/>
    <s v="IRISH"/>
    <s v="IRISH"/>
    <x v="654"/>
    <s v="WHISKEY"/>
    <x v="16"/>
    <x v="0"/>
    <n v="24"/>
    <n v="43"/>
    <n v="-0.79"/>
    <n v="95"/>
    <n v="148.5"/>
    <n v="-0.56000000000000005"/>
    <n v="542.33000000000004"/>
    <n v="728.25"/>
    <n v="-0.34"/>
    <n v="132442.07999999999"/>
    <n v="177601.06"/>
    <n v="140632.4"/>
    <n v="190580.88"/>
    <m/>
    <n v="3903414.0300000003"/>
    <n v="3.3929805801307729E-2"/>
    <x v="1"/>
    <n v="3903414.0300000003"/>
    <n v="3.3929805801307729E-2"/>
    <x v="1"/>
    <n v="325145452.83999985"/>
    <n v="4.0733179210466504E-4"/>
    <x v="1"/>
    <n v="4.3252150313540904E-4"/>
    <x v="3"/>
    <x v="3"/>
    <x v="0"/>
    <m/>
  </r>
  <r>
    <s v="MS-15856"/>
    <x v="655"/>
    <x v="112"/>
    <s v="Bailment"/>
    <x v="0"/>
    <x v="0"/>
    <x v="654"/>
    <x v="0"/>
    <x v="16"/>
    <x v="11"/>
    <x v="7"/>
    <s v="ULTRA"/>
    <s v="IRISH"/>
    <s v="IRISH"/>
    <x v="655"/>
    <s v="WHISKEY"/>
    <x v="8"/>
    <x v="1"/>
    <n v="3"/>
    <n v="2"/>
    <n v="0.2"/>
    <n v="12"/>
    <n v="15"/>
    <n v="-0.25"/>
    <n v="61.42"/>
    <n v="67.83"/>
    <n v="-0.1"/>
    <n v="45627.67"/>
    <n v="50394.74"/>
    <n v="45627.67"/>
    <n v="50394.74"/>
    <m/>
    <n v="3903414.0300000003"/>
    <n v="1.1689169954640963E-2"/>
    <x v="0"/>
    <n v="3903414.0300000003"/>
    <n v="1.1689169954640963E-2"/>
    <x v="0"/>
    <n v="325145452.83999985"/>
    <n v="1.4033002645881326E-4"/>
    <x v="1"/>
    <n v="1.4033002645881326E-4"/>
    <x v="1"/>
    <x v="1"/>
    <x v="0"/>
    <m/>
  </r>
  <r>
    <s v="MS-15865"/>
    <x v="656"/>
    <x v="452"/>
    <s v="Bailment"/>
    <x v="0"/>
    <x v="0"/>
    <x v="655"/>
    <x v="0"/>
    <x v="16"/>
    <x v="11"/>
    <x v="7"/>
    <s v="PREMIUM"/>
    <s v="IRISH"/>
    <s v="IRISH"/>
    <x v="656"/>
    <s v="WHISKEY"/>
    <x v="16"/>
    <x v="0"/>
    <n v="4"/>
    <n v="14"/>
    <n v="-3"/>
    <n v="9.5"/>
    <n v="21"/>
    <n v="-1.21"/>
    <n v="62.5"/>
    <n v="103.5"/>
    <n v="-0.66"/>
    <n v="19403.46"/>
    <n v="28593.48"/>
    <n v="20741.939999999999"/>
    <n v="31495.08"/>
    <m/>
    <n v="3903414.0300000003"/>
    <n v="4.9708946708889087E-3"/>
    <x v="0"/>
    <n v="3903414.0300000003"/>
    <n v="4.9708946708889087E-3"/>
    <x v="0"/>
    <n v="325145452.83999985"/>
    <n v="5.9676245909390611E-5"/>
    <x v="1"/>
    <n v="6.3792803555542434E-5"/>
    <x v="1"/>
    <x v="1"/>
    <x v="0"/>
    <m/>
  </r>
  <r>
    <s v="MS-15940"/>
    <x v="657"/>
    <x v="325"/>
    <s v="Bailment"/>
    <x v="0"/>
    <x v="0"/>
    <x v="656"/>
    <x v="0"/>
    <x v="16"/>
    <x v="11"/>
    <x v="7"/>
    <s v="PREMIUM"/>
    <s v="IRISH"/>
    <s v="BLEND"/>
    <x v="657"/>
    <s v="WHISKEY"/>
    <x v="13"/>
    <x v="0"/>
    <n v="25"/>
    <n v="21"/>
    <n v="0.15"/>
    <n v="64.75"/>
    <n v="72"/>
    <n v="-0.11"/>
    <n v="292.75"/>
    <n v="367.75"/>
    <n v="-0.26"/>
    <n v="79844.91"/>
    <n v="99969.11"/>
    <n v="81044.91"/>
    <n v="101841.11"/>
    <m/>
    <n v="3903414.0300000003"/>
    <n v="2.0455147567320701E-2"/>
    <x v="0"/>
    <n v="3903414.0300000003"/>
    <n v="2.0455147567320701E-2"/>
    <x v="0"/>
    <n v="325145452.83999985"/>
    <n v="2.4556674344540416E-4"/>
    <x v="1"/>
    <n v="2.4925739939497544E-4"/>
    <x v="1"/>
    <x v="1"/>
    <x v="0"/>
    <m/>
  </r>
  <r>
    <s v="MS-16013"/>
    <x v="658"/>
    <x v="453"/>
    <s v="Bailment"/>
    <x v="0"/>
    <x v="0"/>
    <x v="657"/>
    <x v="0"/>
    <x v="8"/>
    <x v="14"/>
    <x v="10"/>
    <s v="PREMIUM"/>
    <s v="OTHER IMPORTED WHISKY"/>
    <s v="OTHER IMPORTED WHISKY"/>
    <x v="658"/>
    <s v="WHISKEY"/>
    <x v="42"/>
    <x v="6"/>
    <n v="4"/>
    <m/>
    <n v="1"/>
    <n v="4"/>
    <m/>
    <n v="1"/>
    <n v="14.92"/>
    <n v="10"/>
    <n v="0.33"/>
    <n v="6229.2"/>
    <n v="4176"/>
    <n v="6229.2"/>
    <n v="4176"/>
    <m/>
    <n v="90323.59"/>
    <n v="6.8965372169108863E-2"/>
    <x v="1"/>
    <n v="90323.59"/>
    <n v="6.8965372169108863E-2"/>
    <x v="1"/>
    <n v="325145452.83999985"/>
    <n v="1.9158195034224619E-5"/>
    <x v="0"/>
    <n v="1.9158195034224619E-5"/>
    <x v="2"/>
    <x v="2"/>
    <x v="1"/>
    <m/>
  </r>
  <r>
    <s v="MS-89566"/>
    <x v="659"/>
    <x v="454"/>
    <s v="Bailment"/>
    <x v="0"/>
    <x v="0"/>
    <x v="658"/>
    <x v="0"/>
    <x v="12"/>
    <x v="15"/>
    <x v="11"/>
    <s v="MID"/>
    <s v="TEQUILA"/>
    <s v="MEZCAL"/>
    <x v="659"/>
    <s v="TEQUILA"/>
    <x v="24"/>
    <x v="1"/>
    <n v="19"/>
    <n v="20"/>
    <n v="-0.05"/>
    <n v="47"/>
    <n v="65"/>
    <n v="-0.38"/>
    <n v="237.25"/>
    <n v="241"/>
    <n v="-0.02"/>
    <n v="53011.14"/>
    <n v="53849.04"/>
    <n v="53011.14"/>
    <n v="53849.04"/>
    <m/>
    <n v="206203.38000000003"/>
    <n v="0.25708181893041709"/>
    <x v="1"/>
    <n v="206203.38000000003"/>
    <n v="0.25708181893041709"/>
    <x v="1"/>
    <n v="325145452.83999985"/>
    <n v="1.6303823269546428E-4"/>
    <x v="1"/>
    <n v="1.6303823269546428E-4"/>
    <x v="3"/>
    <x v="3"/>
    <x v="0"/>
    <m/>
  </r>
  <r>
    <s v="MS-27236"/>
    <x v="660"/>
    <x v="39"/>
    <s v="Bailment"/>
    <x v="0"/>
    <x v="0"/>
    <x v="659"/>
    <x v="0"/>
    <x v="18"/>
    <x v="12"/>
    <x v="8"/>
    <s v="PREMIUM"/>
    <s v="DOMESTIC WHISKEY"/>
    <s v="STRAIGHT"/>
    <x v="660"/>
    <s v="WHISKEY"/>
    <x v="4"/>
    <x v="1"/>
    <n v="5"/>
    <n v="11"/>
    <n v="-1.2"/>
    <n v="23"/>
    <n v="24"/>
    <n v="-0.04"/>
    <n v="115"/>
    <n v="137.08000000000001"/>
    <n v="-0.19"/>
    <n v="21114"/>
    <n v="23506.92"/>
    <n v="21114"/>
    <n v="23506.92"/>
    <m/>
    <n v="4182721.1600000006"/>
    <n v="5.0479100069869337E-3"/>
    <x v="0"/>
    <n v="4182721.1600000006"/>
    <n v="5.0479100069869337E-3"/>
    <x v="0"/>
    <n v="325145452.83999985"/>
    <n v="6.4937091432707019E-5"/>
    <x v="1"/>
    <n v="6.4937091432707019E-5"/>
    <x v="1"/>
    <x v="1"/>
    <x v="0"/>
    <m/>
  </r>
  <r>
    <s v="MS-27326"/>
    <x v="661"/>
    <x v="61"/>
    <s v="Bailment"/>
    <x v="0"/>
    <x v="0"/>
    <x v="660"/>
    <x v="0"/>
    <x v="18"/>
    <x v="12"/>
    <x v="8"/>
    <s v="MID"/>
    <s v="DOMESTIC WHISKEY"/>
    <s v="STRAIGHT"/>
    <x v="661"/>
    <s v="WHISKEY"/>
    <x v="4"/>
    <x v="1"/>
    <n v="12"/>
    <n v="9"/>
    <n v="0.25"/>
    <n v="41.5"/>
    <n v="22"/>
    <n v="0.47"/>
    <n v="173.5"/>
    <n v="183"/>
    <n v="-0.05"/>
    <n v="20820"/>
    <n v="21971.52"/>
    <n v="20820"/>
    <n v="22027.68"/>
    <m/>
    <n v="4182721.1600000006"/>
    <n v="4.9776208366708328E-3"/>
    <x v="0"/>
    <n v="4182721.1600000006"/>
    <n v="4.9776208366708328E-3"/>
    <x v="0"/>
    <n v="325145452.83999985"/>
    <n v="6.4032880725062053E-5"/>
    <x v="1"/>
    <n v="6.4032880725062053E-5"/>
    <x v="1"/>
    <x v="1"/>
    <x v="0"/>
    <m/>
  </r>
  <r>
    <s v="MS-27370"/>
    <x v="662"/>
    <x v="455"/>
    <s v="Bailment"/>
    <x v="0"/>
    <x v="0"/>
    <x v="661"/>
    <x v="0"/>
    <x v="17"/>
    <x v="12"/>
    <x v="8"/>
    <s v="PREMIUM"/>
    <s v="DOMESTIC WHISKEY"/>
    <s v="FLAVORED"/>
    <x v="662"/>
    <s v="CORDIALS"/>
    <x v="43"/>
    <x v="0"/>
    <n v="4"/>
    <n v="3.5"/>
    <n v="0.19"/>
    <n v="19.75"/>
    <n v="20"/>
    <n v="-0.01"/>
    <n v="73"/>
    <n v="114.92"/>
    <n v="-0.56999999999999995"/>
    <n v="13808.88"/>
    <n v="20912.43"/>
    <n v="15005.88"/>
    <n v="23637.39"/>
    <m/>
    <n v="4182721.1600000006"/>
    <n v="3.3014106061040886E-3"/>
    <x v="0"/>
    <n v="4182721.1600000006"/>
    <n v="3.3014106061040886E-3"/>
    <x v="0"/>
    <n v="325145452.83999985"/>
    <n v="4.2469854274096777E-5"/>
    <x v="0"/>
    <n v="4.6151283583794148E-5"/>
    <x v="0"/>
    <x v="0"/>
    <x v="0"/>
    <m/>
  </r>
  <r>
    <s v="MS-27503"/>
    <x v="663"/>
    <x v="456"/>
    <s v="Bailment"/>
    <x v="0"/>
    <x v="0"/>
    <x v="662"/>
    <x v="0"/>
    <x v="18"/>
    <x v="12"/>
    <x v="8"/>
    <s v="PREMIUM"/>
    <s v="DOMESTIC WHISKEY"/>
    <s v="FLAVORED"/>
    <x v="663"/>
    <s v="WHISKEY"/>
    <x v="4"/>
    <x v="1"/>
    <n v="8"/>
    <n v="7"/>
    <n v="0.13"/>
    <n v="31.5"/>
    <n v="29"/>
    <n v="0.08"/>
    <n v="136.5"/>
    <n v="149.91999999999999"/>
    <n v="-0.1"/>
    <n v="16380"/>
    <n v="17948.36"/>
    <n v="16380"/>
    <n v="18056"/>
    <m/>
    <n v="4182721.1600000006"/>
    <n v="3.9161109176113467E-3"/>
    <x v="0"/>
    <n v="4182721.1600000006"/>
    <n v="3.9161109176113467E-3"/>
    <x v="0"/>
    <n v="325145452.83999985"/>
    <n v="5.0377453711648244E-5"/>
    <x v="0"/>
    <n v="5.0377453711648244E-5"/>
    <x v="0"/>
    <x v="0"/>
    <x v="0"/>
    <m/>
  </r>
  <r>
    <s v="MS-80374"/>
    <x v="664"/>
    <x v="457"/>
    <s v="Bailment"/>
    <x v="0"/>
    <x v="0"/>
    <x v="663"/>
    <x v="0"/>
    <x v="8"/>
    <x v="12"/>
    <x v="8"/>
    <s v="PREMIUM"/>
    <s v="CORDIALS"/>
    <s v="COFFEE LIQUEUR"/>
    <x v="664"/>
    <s v="CORDIALS"/>
    <x v="44"/>
    <x v="1"/>
    <n v="17"/>
    <n v="23.5"/>
    <n v="-0.42"/>
    <n v="49.08"/>
    <n v="68"/>
    <n v="-0.39"/>
    <n v="294.5"/>
    <n v="307.5"/>
    <n v="-0.04"/>
    <n v="67605.42"/>
    <n v="70019.47"/>
    <n v="67605.42"/>
    <n v="70395.39"/>
    <m/>
    <n v="4182721.1600000006"/>
    <n v="1.616302340364472E-2"/>
    <x v="0"/>
    <n v="4182721.1600000006"/>
    <n v="1.616302340364472E-2"/>
    <x v="0"/>
    <n v="325145452.83999985"/>
    <n v="2.0792362128855545E-4"/>
    <x v="1"/>
    <n v="2.0792362128855545E-4"/>
    <x v="1"/>
    <x v="1"/>
    <x v="0"/>
    <m/>
  </r>
  <r>
    <s v="MS-86748"/>
    <x v="665"/>
    <x v="148"/>
    <s v="Bailment"/>
    <x v="0"/>
    <x v="0"/>
    <x v="664"/>
    <x v="0"/>
    <x v="8"/>
    <x v="12"/>
    <x v="8"/>
    <s v="PREMIUM"/>
    <s v="DOMESTIC WHISKEY"/>
    <s v="FLAVORED"/>
    <x v="665"/>
    <s v="CORDIALS"/>
    <x v="44"/>
    <x v="1"/>
    <n v="34"/>
    <n v="29"/>
    <n v="0.13"/>
    <n v="118.33"/>
    <n v="100.67"/>
    <n v="0.15"/>
    <n v="350.67"/>
    <n v="480.67"/>
    <n v="-0.37"/>
    <n v="80499.039999999994"/>
    <n v="107782.69"/>
    <n v="80499.039999999994"/>
    <n v="109862.44"/>
    <m/>
    <n v="4182721.1600000006"/>
    <n v="1.9245614737559983E-2"/>
    <x v="0"/>
    <n v="4182721.1600000006"/>
    <n v="1.9245614737559983E-2"/>
    <x v="0"/>
    <n v="325145452.83999985"/>
    <n v="2.475785507589817E-4"/>
    <x v="1"/>
    <n v="2.475785507589817E-4"/>
    <x v="1"/>
    <x v="1"/>
    <x v="0"/>
    <m/>
  </r>
  <r>
    <s v="MS-86753"/>
    <x v="666"/>
    <x v="451"/>
    <s v="Bailment"/>
    <x v="0"/>
    <x v="0"/>
    <x v="665"/>
    <x v="0"/>
    <x v="8"/>
    <x v="12"/>
    <x v="8"/>
    <s v="PREMIUM"/>
    <s v="DOMESTIC WHISKEY"/>
    <s v="FLAVORED"/>
    <x v="666"/>
    <s v="CORDIALS"/>
    <x v="44"/>
    <x v="1"/>
    <n v="18"/>
    <n v="15.5"/>
    <n v="0.14000000000000001"/>
    <n v="52.58"/>
    <n v="80"/>
    <n v="-0.52"/>
    <n v="249.5"/>
    <n v="342.17"/>
    <n v="-0.37"/>
    <n v="57275.22"/>
    <n v="76271.350000000006"/>
    <n v="57275.22"/>
    <n v="77772.070000000007"/>
    <m/>
    <n v="4182721.1600000006"/>
    <n v="1.3693291474395103E-2"/>
    <x v="0"/>
    <n v="4182721.1600000006"/>
    <n v="1.3693291474395103E-2"/>
    <x v="0"/>
    <n v="325145452.83999985"/>
    <n v="1.7615260954667093E-4"/>
    <x v="1"/>
    <n v="1.7615260954667093E-4"/>
    <x v="1"/>
    <x v="1"/>
    <x v="0"/>
    <m/>
  </r>
  <r>
    <s v="MS-86771"/>
    <x v="667"/>
    <x v="268"/>
    <s v="Bailment"/>
    <x v="0"/>
    <x v="0"/>
    <x v="666"/>
    <x v="0"/>
    <x v="8"/>
    <x v="12"/>
    <x v="8"/>
    <s v="PREMIUM"/>
    <s v="DOMESTIC WHISKEY"/>
    <s v="STRAIGHT"/>
    <x v="667"/>
    <s v="CORDIALS"/>
    <x v="44"/>
    <x v="1"/>
    <n v="13"/>
    <n v="18"/>
    <n v="-0.34"/>
    <n v="53.83"/>
    <n v="66.33"/>
    <n v="-0.23"/>
    <n v="256.08"/>
    <n v="321.08"/>
    <n v="-0.25"/>
    <n v="58786.49"/>
    <n v="71290.31"/>
    <n v="58786.49"/>
    <n v="73255.009999999995"/>
    <m/>
    <n v="4182721.1600000006"/>
    <n v="1.4054604108489027E-2"/>
    <x v="0"/>
    <n v="4182721.1600000006"/>
    <n v="1.4054604108489027E-2"/>
    <x v="0"/>
    <n v="325145452.83999985"/>
    <n v="1.8080059089409478E-4"/>
    <x v="1"/>
    <n v="1.8080059089409478E-4"/>
    <x v="1"/>
    <x v="1"/>
    <x v="0"/>
    <m/>
  </r>
  <r>
    <s v="MS-86785"/>
    <x v="668"/>
    <x v="458"/>
    <s v="Bailment"/>
    <x v="0"/>
    <x v="0"/>
    <x v="667"/>
    <x v="0"/>
    <x v="8"/>
    <x v="12"/>
    <x v="8"/>
    <s v="PREMIUM"/>
    <s v="DOMESTIC WHISKEY"/>
    <s v="FLAVORED"/>
    <x v="668"/>
    <s v="CORDIALS"/>
    <x v="44"/>
    <x v="1"/>
    <n v="35"/>
    <n v="35.25"/>
    <n v="0"/>
    <n v="111.08"/>
    <n v="132.33000000000001"/>
    <n v="-0.19"/>
    <n v="473.5"/>
    <n v="630.83000000000004"/>
    <n v="-0.33"/>
    <n v="108696.66"/>
    <n v="141463.60999999999"/>
    <n v="108696.66"/>
    <n v="144186.46"/>
    <m/>
    <n v="4182721.1600000006"/>
    <n v="2.5987068188882089E-2"/>
    <x v="0"/>
    <n v="4182721.1600000006"/>
    <n v="2.5987068188882089E-2"/>
    <x v="0"/>
    <n v="325145452.83999985"/>
    <n v="3.3430164577294061E-4"/>
    <x v="1"/>
    <n v="3.3430164577294061E-4"/>
    <x v="1"/>
    <x v="1"/>
    <x v="0"/>
    <m/>
  </r>
  <r>
    <s v="MS-1799"/>
    <x v="669"/>
    <x v="459"/>
    <s v="Bailment"/>
    <x v="0"/>
    <x v="0"/>
    <x v="668"/>
    <x v="0"/>
    <x v="0"/>
    <x v="0"/>
    <x v="0"/>
    <s v="MID"/>
    <s v="RUM"/>
    <s v="FLAVORED"/>
    <x v="669"/>
    <s v="RUM"/>
    <x v="14"/>
    <x v="1"/>
    <n v="555"/>
    <n v="301.01"/>
    <n v="0.46"/>
    <n v="1189.29"/>
    <n v="512.19000000000005"/>
    <n v="0.56999999999999995"/>
    <n v="4536.8"/>
    <n v="512.19000000000005"/>
    <n v="0.89"/>
    <n v="551143.02"/>
    <n v="63351.48"/>
    <n v="582808.38"/>
    <n v="63351.48"/>
    <m/>
    <n v="12844114.079999994"/>
    <n v="4.2910162317711234E-2"/>
    <x v="1"/>
    <n v="75793138.070000067"/>
    <n v="7.2716743762605831E-3"/>
    <x v="0"/>
    <n v="325145452.83999985"/>
    <n v="1.6950660548564118E-3"/>
    <x v="1"/>
    <n v="1.7924543459225091E-3"/>
    <x v="2"/>
    <x v="2"/>
    <x v="0"/>
    <m/>
  </r>
  <r>
    <s v="MS-42168"/>
    <x v="670"/>
    <x v="390"/>
    <s v="Bailment"/>
    <x v="0"/>
    <x v="0"/>
    <x v="669"/>
    <x v="0"/>
    <x v="0"/>
    <x v="0"/>
    <x v="1"/>
    <s v="PREMIUM"/>
    <s v="RUM"/>
    <s v="GOLD"/>
    <x v="670"/>
    <s v="RUM"/>
    <x v="6"/>
    <x v="1"/>
    <n v="16"/>
    <n v="38.5"/>
    <n v="-1.36"/>
    <n v="43.17"/>
    <n v="73.7"/>
    <n v="-0.71"/>
    <n v="151.11000000000001"/>
    <n v="253.97"/>
    <n v="-0.68"/>
    <n v="23006.97"/>
    <n v="37887.660000000003"/>
    <n v="23006.97"/>
    <n v="37887.660000000003"/>
    <m/>
    <n v="12844114.079999994"/>
    <n v="1.7912461581001476E-3"/>
    <x v="0"/>
    <n v="126094742.97999983"/>
    <n v="1.8245780479245823E-4"/>
    <x v="0"/>
    <n v="325145452.83999985"/>
    <n v="7.0759008926757016E-5"/>
    <x v="1"/>
    <n v="7.0759008926757016E-5"/>
    <x v="1"/>
    <x v="1"/>
    <x v="0"/>
    <m/>
  </r>
  <r>
    <s v="MS-42242"/>
    <x v="671"/>
    <x v="337"/>
    <s v="Bailment"/>
    <x v="0"/>
    <x v="0"/>
    <x v="670"/>
    <x v="0"/>
    <x v="0"/>
    <x v="0"/>
    <x v="1"/>
    <s v="PREMIUM"/>
    <s v="RUM"/>
    <s v="FLAVORED"/>
    <x v="671"/>
    <s v="RUM"/>
    <x v="12"/>
    <x v="0"/>
    <n v="28"/>
    <n v="31.08"/>
    <n v="-0.11"/>
    <n v="118"/>
    <n v="131.16999999999999"/>
    <n v="-0.11"/>
    <n v="387"/>
    <n v="427.92"/>
    <n v="-0.11"/>
    <n v="64890.2"/>
    <n v="72976.320000000007"/>
    <n v="70124.399999999994"/>
    <n v="77664.14"/>
    <m/>
    <n v="12844114.079999994"/>
    <n v="5.0521351333248218E-3"/>
    <x v="0"/>
    <n v="126094742.97999983"/>
    <n v="5.146146339367406E-4"/>
    <x v="0"/>
    <n v="325145452.83999985"/>
    <n v="1.9957283558239296E-4"/>
    <x v="1"/>
    <n v="2.1567086172509804E-4"/>
    <x v="1"/>
    <x v="1"/>
    <x v="0"/>
    <m/>
  </r>
  <r>
    <s v="MS-42370"/>
    <x v="672"/>
    <x v="216"/>
    <s v="Bailment"/>
    <x v="0"/>
    <x v="0"/>
    <x v="671"/>
    <x v="0"/>
    <x v="0"/>
    <x v="0"/>
    <x v="1"/>
    <s v="SUPER"/>
    <s v="RUM"/>
    <s v="GOLD"/>
    <x v="672"/>
    <s v="RUM"/>
    <x v="7"/>
    <x v="1"/>
    <n v="13"/>
    <n v="8"/>
    <n v="0.4"/>
    <n v="28.83"/>
    <n v="29.92"/>
    <n v="-0.04"/>
    <n v="112.42"/>
    <n v="125"/>
    <n v="-0.11"/>
    <n v="29934.31"/>
    <n v="33224.519999999997"/>
    <n v="29934.31"/>
    <n v="33224.519999999997"/>
    <m/>
    <n v="12844114.079999994"/>
    <n v="2.3305858086866207E-3"/>
    <x v="0"/>
    <n v="126094742.97999983"/>
    <n v="2.3739538455419946E-4"/>
    <x v="0"/>
    <n v="325145452.83999985"/>
    <n v="9.2064366081509716E-5"/>
    <x v="1"/>
    <n v="9.2064366081509716E-5"/>
    <x v="1"/>
    <x v="1"/>
    <x v="0"/>
    <m/>
  </r>
  <r>
    <s v="MS-42395"/>
    <x v="673"/>
    <x v="116"/>
    <s v="Bailment"/>
    <x v="0"/>
    <x v="0"/>
    <x v="672"/>
    <x v="0"/>
    <x v="0"/>
    <x v="0"/>
    <x v="2"/>
    <s v="PREMIUM"/>
    <s v="RUM"/>
    <s v="AGED / DARK"/>
    <x v="673"/>
    <s v="RUM"/>
    <x v="21"/>
    <x v="4"/>
    <n v="11"/>
    <n v="23.5"/>
    <n v="-1.1200000000000001"/>
    <n v="55.67"/>
    <n v="59.5"/>
    <n v="-7.0000000000000007E-2"/>
    <n v="209.58"/>
    <n v="292.33"/>
    <n v="-0.39"/>
    <n v="47388.2"/>
    <n v="64257.760000000002"/>
    <n v="48640.1"/>
    <n v="65450.080000000002"/>
    <m/>
    <n v="12844114.079999994"/>
    <n v="3.6894876287177931E-3"/>
    <x v="0"/>
    <n v="69119979.479999974"/>
    <n v="6.8559337483182971E-4"/>
    <x v="0"/>
    <n v="325145452.83999985"/>
    <n v="1.4574461855789556E-4"/>
    <x v="1"/>
    <n v="1.4959489537728581E-4"/>
    <x v="1"/>
    <x v="1"/>
    <x v="0"/>
    <m/>
  </r>
  <r>
    <s v="MS-42566"/>
    <x v="674"/>
    <x v="460"/>
    <s v="Bailment"/>
    <x v="0"/>
    <x v="0"/>
    <x v="673"/>
    <x v="0"/>
    <x v="0"/>
    <x v="0"/>
    <x v="1"/>
    <s v="PREMIUM"/>
    <s v="RUM"/>
    <s v="GOLD"/>
    <x v="674"/>
    <s v="RUM"/>
    <x v="45"/>
    <x v="0"/>
    <n v="11"/>
    <n v="11"/>
    <n v="0"/>
    <n v="40"/>
    <n v="16"/>
    <n v="0.6"/>
    <n v="167"/>
    <n v="178.5"/>
    <n v="-7.0000000000000007E-2"/>
    <n v="25350.6"/>
    <n v="27096.3"/>
    <n v="25350.6"/>
    <n v="27096.3"/>
    <m/>
    <n v="12844114.079999994"/>
    <n v="1.9737133944858275E-3"/>
    <x v="0"/>
    <n v="126094742.97999983"/>
    <n v="2.0104406734879434E-4"/>
    <x v="0"/>
    <n v="325145452.83999985"/>
    <n v="7.7966952262668491E-5"/>
    <x v="1"/>
    <n v="7.7966952262668491E-5"/>
    <x v="1"/>
    <x v="1"/>
    <x v="0"/>
    <m/>
  </r>
  <r>
    <s v="MS-42656"/>
    <x v="675"/>
    <x v="461"/>
    <s v="Bailment"/>
    <x v="0"/>
    <x v="0"/>
    <x v="674"/>
    <x v="0"/>
    <x v="0"/>
    <x v="0"/>
    <x v="0"/>
    <s v="PREMIUM"/>
    <s v="RUM"/>
    <s v="AGED / DARK"/>
    <x v="675"/>
    <s v="RUM"/>
    <x v="46"/>
    <x v="0"/>
    <n v="11"/>
    <m/>
    <n v="1"/>
    <n v="27"/>
    <n v="1"/>
    <n v="0.96"/>
    <n v="58"/>
    <n v="98.25"/>
    <n v="-0.69"/>
    <n v="14448.96"/>
    <n v="24424.560000000001"/>
    <n v="14448.96"/>
    <n v="24424.560000000001"/>
    <m/>
    <n v="12844114.079999994"/>
    <n v="1.1249479652706421E-3"/>
    <x v="0"/>
    <n v="75793138.070000067"/>
    <n v="1.9063678280025048E-4"/>
    <x v="0"/>
    <n v="325145452.83999985"/>
    <n v="4.4438450157598105E-5"/>
    <x v="0"/>
    <n v="4.4438450157598105E-5"/>
    <x v="0"/>
    <x v="0"/>
    <x v="0"/>
    <m/>
  </r>
  <r>
    <s v="MS-42666"/>
    <x v="676"/>
    <x v="462"/>
    <s v="Bailment"/>
    <x v="0"/>
    <x v="0"/>
    <x v="675"/>
    <x v="0"/>
    <x v="0"/>
    <x v="0"/>
    <x v="1"/>
    <s v="PREMIUM"/>
    <s v="RUM"/>
    <s v="GOLD"/>
    <x v="676"/>
    <s v="RUM"/>
    <x v="2"/>
    <x v="0"/>
    <n v="16"/>
    <n v="19"/>
    <n v="-0.19"/>
    <n v="62"/>
    <n v="52"/>
    <n v="0.16"/>
    <n v="201"/>
    <n v="226.17"/>
    <n v="-0.13"/>
    <n v="41065.440000000002"/>
    <n v="48063.32"/>
    <n v="42644.160000000003"/>
    <n v="48063.32"/>
    <m/>
    <n v="12844114.079999994"/>
    <n v="3.1972185659690138E-3"/>
    <x v="0"/>
    <n v="126094742.97999983"/>
    <n v="3.2567130896577888E-4"/>
    <x v="0"/>
    <n v="325145452.83999985"/>
    <n v="1.2629867538146937E-4"/>
    <x v="1"/>
    <n v="1.3115410234872539E-4"/>
    <x v="1"/>
    <x v="1"/>
    <x v="0"/>
    <m/>
  </r>
  <r>
    <s v="MS-42668"/>
    <x v="677"/>
    <x v="463"/>
    <s v="Bailment"/>
    <x v="0"/>
    <x v="0"/>
    <x v="676"/>
    <x v="0"/>
    <x v="0"/>
    <x v="0"/>
    <x v="1"/>
    <s v="PREMIUM"/>
    <s v="RUM"/>
    <s v="GOLD"/>
    <x v="677"/>
    <s v="RUM"/>
    <x v="2"/>
    <x v="0"/>
    <n v="16"/>
    <n v="21.97"/>
    <n v="-0.41"/>
    <n v="40.25"/>
    <n v="49.78"/>
    <n v="-0.24"/>
    <n v="128.54"/>
    <n v="163.16"/>
    <n v="-0.27"/>
    <n v="21001.63"/>
    <n v="26120.46"/>
    <n v="22091.61"/>
    <n v="27265.919999999998"/>
    <m/>
    <n v="12844114.079999994"/>
    <n v="1.6351170558896197E-3"/>
    <x v="0"/>
    <n v="126094742.97999983"/>
    <n v="1.6655436621438783E-4"/>
    <x v="0"/>
    <n v="325145452.83999985"/>
    <n v="6.459149225849592E-5"/>
    <x v="1"/>
    <n v="6.7943776568424023E-5"/>
    <x v="1"/>
    <x v="1"/>
    <x v="0"/>
    <m/>
  </r>
  <r>
    <s v="MS-42714"/>
    <x v="678"/>
    <x v="464"/>
    <s v="Bailment"/>
    <x v="0"/>
    <x v="0"/>
    <x v="677"/>
    <x v="0"/>
    <x v="0"/>
    <x v="0"/>
    <x v="0"/>
    <s v="MID"/>
    <s v="RUM"/>
    <s v="FLAVORED"/>
    <x v="678"/>
    <s v="RUM"/>
    <x v="8"/>
    <x v="1"/>
    <n v="89"/>
    <n v="85"/>
    <n v="0.04"/>
    <n v="270.04000000000002"/>
    <n v="279.95999999999998"/>
    <n v="-0.04"/>
    <n v="1030.54"/>
    <n v="1101.42"/>
    <n v="-7.0000000000000007E-2"/>
    <n v="176593.62"/>
    <n v="183266.76"/>
    <n v="176593.62"/>
    <n v="183266.76"/>
    <m/>
    <n v="12844114.079999994"/>
    <n v="1.3748991865073817E-2"/>
    <x v="0"/>
    <n v="75793138.070000067"/>
    <n v="2.3299420567189592E-3"/>
    <x v="0"/>
    <n v="325145452.83999985"/>
    <n v="5.4312191192444441E-4"/>
    <x v="1"/>
    <n v="5.4312191192444441E-4"/>
    <x v="1"/>
    <x v="1"/>
    <x v="0"/>
    <m/>
  </r>
  <r>
    <s v="MS-42717"/>
    <x v="679"/>
    <x v="465"/>
    <s v="Bailment"/>
    <x v="0"/>
    <x v="0"/>
    <x v="678"/>
    <x v="0"/>
    <x v="0"/>
    <x v="0"/>
    <x v="0"/>
    <s v="MID"/>
    <s v="RUM"/>
    <s v="FLAVORED"/>
    <x v="679"/>
    <s v="RUM"/>
    <x v="8"/>
    <x v="1"/>
    <n v="407"/>
    <n v="410.53"/>
    <n v="-0.01"/>
    <n v="1228.02"/>
    <n v="1283.7"/>
    <n v="-0.05"/>
    <n v="4549.46"/>
    <n v="5251.69"/>
    <n v="-0.15"/>
    <n v="709219.36"/>
    <n v="794839.65"/>
    <n v="709219.36"/>
    <n v="794839.65"/>
    <m/>
    <n v="12844114.079999994"/>
    <n v="5.5217460354416305E-2"/>
    <x v="1"/>
    <n v="75793138.070000067"/>
    <n v="9.3573030231970094E-3"/>
    <x v="0"/>
    <n v="325145452.83999985"/>
    <n v="2.1812372087792915E-3"/>
    <x v="1"/>
    <n v="2.1812372087792915E-3"/>
    <x v="2"/>
    <x v="2"/>
    <x v="0"/>
    <m/>
  </r>
  <r>
    <s v="MS-42718"/>
    <x v="680"/>
    <x v="426"/>
    <s v="Bailment"/>
    <x v="0"/>
    <x v="0"/>
    <x v="679"/>
    <x v="0"/>
    <x v="0"/>
    <x v="0"/>
    <x v="0"/>
    <s v="MID"/>
    <s v="RUM"/>
    <s v="FLAVORED"/>
    <x v="680"/>
    <s v="RUM"/>
    <x v="8"/>
    <x v="1"/>
    <n v="540"/>
    <n v="354.88"/>
    <n v="0.34"/>
    <n v="2284.44"/>
    <n v="3178.12"/>
    <n v="-0.39"/>
    <n v="6619.97"/>
    <n v="8187.63"/>
    <n v="-0.24"/>
    <n v="814394.64"/>
    <n v="982173.66"/>
    <n v="891271.92"/>
    <n v="1072472.19"/>
    <m/>
    <n v="12844114.079999994"/>
    <n v="6.3406057819754308E-2"/>
    <x v="1"/>
    <n v="75793138.070000067"/>
    <n v="1.0744965319259531E-2"/>
    <x v="0"/>
    <n v="325145452.83999985"/>
    <n v="2.5047086861791474E-3"/>
    <x v="1"/>
    <n v="2.7411483451948633E-3"/>
    <x v="2"/>
    <x v="2"/>
    <x v="0"/>
    <m/>
  </r>
  <r>
    <s v="MS-42777"/>
    <x v="681"/>
    <x v="374"/>
    <s v="Bailment"/>
    <x v="0"/>
    <x v="0"/>
    <x v="680"/>
    <x v="0"/>
    <x v="0"/>
    <x v="0"/>
    <x v="2"/>
    <s v="ULTRA"/>
    <s v="RUM"/>
    <s v="AGED / DARK"/>
    <x v="681"/>
    <s v="RUM"/>
    <x v="14"/>
    <x v="1"/>
    <n v="10"/>
    <n v="7.5"/>
    <n v="0.25"/>
    <n v="24.17"/>
    <n v="23"/>
    <n v="0.05"/>
    <n v="111.67"/>
    <n v="95.5"/>
    <n v="0.14000000000000001"/>
    <n v="54940"/>
    <n v="46967.519999999997"/>
    <n v="54940"/>
    <n v="46967.519999999997"/>
    <m/>
    <n v="12844114.079999994"/>
    <n v="4.2774456578168309E-3"/>
    <x v="0"/>
    <n v="69119979.479999974"/>
    <n v="7.9484977300806373E-4"/>
    <x v="0"/>
    <n v="325145452.83999985"/>
    <n v="1.6897053155787267E-4"/>
    <x v="1"/>
    <n v="1.6897053155787267E-4"/>
    <x v="1"/>
    <x v="1"/>
    <x v="0"/>
    <m/>
  </r>
  <r>
    <s v="MS-42849"/>
    <x v="682"/>
    <x v="296"/>
    <s v="Bailment"/>
    <x v="0"/>
    <x v="0"/>
    <x v="681"/>
    <x v="0"/>
    <x v="0"/>
    <x v="0"/>
    <x v="2"/>
    <s v="SUPER"/>
    <s v="RUM"/>
    <s v="GOLD"/>
    <x v="682"/>
    <s v="RUM"/>
    <x v="21"/>
    <x v="4"/>
    <n v="5"/>
    <n v="1"/>
    <n v="0.78"/>
    <n v="20.5"/>
    <n v="23.08"/>
    <n v="-0.13"/>
    <n v="70.67"/>
    <n v="85.17"/>
    <n v="-0.21"/>
    <n v="21441.919999999998"/>
    <n v="24241.78"/>
    <n v="21810.560000000001"/>
    <n v="24853.56"/>
    <m/>
    <n v="12844114.079999994"/>
    <n v="1.6693965707909695E-3"/>
    <x v="0"/>
    <n v="69119979.479999974"/>
    <n v="3.1021305505746379E-4"/>
    <x v="0"/>
    <n v="325145452.83999985"/>
    <n v="6.5945624681859862E-5"/>
    <x v="1"/>
    <n v="6.707939418956818E-5"/>
    <x v="1"/>
    <x v="1"/>
    <x v="0"/>
    <m/>
  </r>
  <r>
    <s v="MS-43026"/>
    <x v="683"/>
    <x v="466"/>
    <s v="Bailment"/>
    <x v="0"/>
    <x v="0"/>
    <x v="682"/>
    <x v="0"/>
    <x v="0"/>
    <x v="0"/>
    <x v="3"/>
    <s v="MID"/>
    <s v="RUM"/>
    <s v="FLAVORED"/>
    <x v="683"/>
    <s v="RUM"/>
    <x v="4"/>
    <x v="1"/>
    <n v="28"/>
    <n v="44"/>
    <n v="-0.56999999999999995"/>
    <n v="52"/>
    <n v="83"/>
    <n v="-0.6"/>
    <n v="222.08"/>
    <n v="300"/>
    <n v="-0.35"/>
    <n v="20437.64"/>
    <n v="26132.16"/>
    <n v="22545.9"/>
    <n v="28867.200000000001"/>
    <m/>
    <n v="12844114.079999994"/>
    <n v="1.5912066704409098E-3"/>
    <x v="0"/>
    <n v="34230392.709999993"/>
    <n v="5.9706121905020947E-4"/>
    <x v="0"/>
    <n v="325145452.83999985"/>
    <n v="6.2856914717663657E-5"/>
    <x v="1"/>
    <n v="6.9340966644532983E-5"/>
    <x v="1"/>
    <x v="1"/>
    <x v="0"/>
    <m/>
  </r>
  <r>
    <s v="MS-43034"/>
    <x v="684"/>
    <x v="437"/>
    <s v="Bailment"/>
    <x v="0"/>
    <x v="0"/>
    <x v="683"/>
    <x v="0"/>
    <x v="0"/>
    <x v="0"/>
    <x v="0"/>
    <s v="MID"/>
    <s v="RUM"/>
    <s v="GOLD"/>
    <x v="684"/>
    <s v="RUM"/>
    <x v="7"/>
    <x v="1"/>
    <n v="100"/>
    <n v="143"/>
    <n v="-0.43"/>
    <n v="346"/>
    <n v="362.33"/>
    <n v="-0.05"/>
    <n v="1454.25"/>
    <n v="1338.58"/>
    <n v="0.08"/>
    <n v="145541.34"/>
    <n v="134296.62"/>
    <n v="145541.34"/>
    <n v="134296.62"/>
    <m/>
    <n v="12844114.079999994"/>
    <n v="1.1331364630794377E-2"/>
    <x v="0"/>
    <n v="75793138.070000067"/>
    <n v="1.9202442820824065E-3"/>
    <x v="0"/>
    <n v="325145452.83999985"/>
    <n v="4.4761917698298286E-4"/>
    <x v="1"/>
    <n v="4.4761917698298286E-4"/>
    <x v="1"/>
    <x v="1"/>
    <x v="0"/>
    <m/>
  </r>
  <r>
    <s v="MS-43035"/>
    <x v="685"/>
    <x v="467"/>
    <s v="Bailment"/>
    <x v="0"/>
    <x v="0"/>
    <x v="684"/>
    <x v="0"/>
    <x v="0"/>
    <x v="0"/>
    <x v="0"/>
    <s v="MID"/>
    <s v="RUM"/>
    <s v="GOLD"/>
    <x v="685"/>
    <s v="RUM"/>
    <x v="7"/>
    <x v="1"/>
    <n v="15"/>
    <n v="28"/>
    <n v="-0.87"/>
    <n v="87.08"/>
    <n v="129"/>
    <n v="-0.48"/>
    <n v="405.08"/>
    <n v="453.08"/>
    <n v="-0.12"/>
    <n v="47015.65"/>
    <n v="52680.69"/>
    <n v="51769.65"/>
    <n v="57512.37"/>
    <m/>
    <n v="12844114.079999994"/>
    <n v="3.6604821248987242E-3"/>
    <x v="0"/>
    <n v="75793138.070000067"/>
    <n v="6.203153899839571E-4"/>
    <x v="0"/>
    <n v="325145452.83999985"/>
    <n v="1.445988236628849E-4"/>
    <x v="1"/>
    <n v="1.5921997231643653E-4"/>
    <x v="1"/>
    <x v="1"/>
    <x v="0"/>
    <m/>
  </r>
  <r>
    <s v="MS-43036"/>
    <x v="686"/>
    <x v="160"/>
    <s v="Bailment"/>
    <x v="0"/>
    <x v="0"/>
    <x v="685"/>
    <x v="0"/>
    <x v="0"/>
    <x v="0"/>
    <x v="0"/>
    <s v="MID"/>
    <s v="RUM"/>
    <s v="GOLD"/>
    <x v="686"/>
    <s v="RUM"/>
    <x v="7"/>
    <x v="1"/>
    <n v="60"/>
    <n v="72"/>
    <n v="-0.21"/>
    <n v="303.17"/>
    <n v="329.42"/>
    <n v="-0.09"/>
    <n v="1130.75"/>
    <n v="1303.33"/>
    <n v="-0.15"/>
    <n v="132155.85"/>
    <n v="150641.66"/>
    <n v="144509.85"/>
    <n v="165424.07999999999"/>
    <m/>
    <n v="12844114.079999994"/>
    <n v="1.0289214902395203E-2"/>
    <x v="0"/>
    <n v="75793138.070000067"/>
    <n v="1.7436387167126552E-3"/>
    <x v="0"/>
    <n v="325145452.83999985"/>
    <n v="4.0645147839429358E-4"/>
    <x v="1"/>
    <n v="4.4444678139513011E-4"/>
    <x v="1"/>
    <x v="1"/>
    <x v="0"/>
    <m/>
  </r>
  <r>
    <s v="MS-43037"/>
    <x v="687"/>
    <x v="468"/>
    <s v="Bailment"/>
    <x v="0"/>
    <x v="0"/>
    <x v="686"/>
    <x v="0"/>
    <x v="0"/>
    <x v="0"/>
    <x v="0"/>
    <s v="MID"/>
    <s v="RUM"/>
    <s v="GOLD"/>
    <x v="687"/>
    <s v="RUM"/>
    <x v="7"/>
    <x v="1"/>
    <n v="36"/>
    <n v="44.44"/>
    <n v="-0.22"/>
    <n v="102.2"/>
    <n v="103.54"/>
    <n v="-0.01"/>
    <n v="373.71"/>
    <n v="341.72"/>
    <n v="0.09"/>
    <n v="44909.4"/>
    <n v="41040.120000000003"/>
    <n v="44909.4"/>
    <n v="41040.120000000003"/>
    <m/>
    <n v="12844114.079999994"/>
    <n v="3.4964965057364254E-3"/>
    <x v="0"/>
    <n v="75793138.070000067"/>
    <n v="5.925259349800657E-4"/>
    <x v="0"/>
    <n v="325145452.83999985"/>
    <n v="1.3812095358473113E-4"/>
    <x v="1"/>
    <n v="1.3812095358473113E-4"/>
    <x v="1"/>
    <x v="1"/>
    <x v="0"/>
    <m/>
  </r>
  <r>
    <s v="MS-43038"/>
    <x v="688"/>
    <x v="469"/>
    <s v="Bailment"/>
    <x v="0"/>
    <x v="0"/>
    <x v="687"/>
    <x v="0"/>
    <x v="0"/>
    <x v="0"/>
    <x v="0"/>
    <s v="MID"/>
    <s v="RUM"/>
    <s v="GOLD"/>
    <x v="688"/>
    <s v="RUM"/>
    <x v="7"/>
    <x v="1"/>
    <n v="217"/>
    <n v="210.6"/>
    <n v="0.03"/>
    <n v="390.48"/>
    <n v="332.53"/>
    <n v="0.15"/>
    <n v="1454.37"/>
    <n v="1648.03"/>
    <n v="-0.13"/>
    <n v="128984.79"/>
    <n v="144848.73000000001"/>
    <n v="142175.79"/>
    <n v="160994.73000000001"/>
    <m/>
    <n v="12844114.079999994"/>
    <n v="1.0042326718418561E-2"/>
    <x v="0"/>
    <n v="75793138.070000067"/>
    <n v="1.7018003645775143E-3"/>
    <x v="0"/>
    <n v="325145452.83999985"/>
    <n v="3.9669873551475394E-4"/>
    <x v="1"/>
    <n v="4.372682710404165E-4"/>
    <x v="1"/>
    <x v="1"/>
    <x v="0"/>
    <m/>
  </r>
  <r>
    <s v="MS-43040"/>
    <x v="689"/>
    <x v="252"/>
    <s v="Bailment"/>
    <x v="0"/>
    <x v="0"/>
    <x v="688"/>
    <x v="0"/>
    <x v="0"/>
    <x v="0"/>
    <x v="0"/>
    <s v="MID"/>
    <s v="RUM"/>
    <s v="GOLD"/>
    <x v="689"/>
    <s v="RUM"/>
    <x v="7"/>
    <x v="1"/>
    <n v="281"/>
    <n v="306.45"/>
    <n v="-0.09"/>
    <n v="433.25"/>
    <n v="455.6"/>
    <n v="-0.05"/>
    <n v="1564.4"/>
    <n v="1740.75"/>
    <n v="-0.11"/>
    <n v="139906.45000000001"/>
    <n v="151969.5"/>
    <n v="152935.45000000001"/>
    <n v="170089.5"/>
    <m/>
    <n v="12844114.079999994"/>
    <n v="1.0892650838242949E-2"/>
    <x v="0"/>
    <n v="75793138.070000067"/>
    <n v="1.8458986336043638E-3"/>
    <x v="0"/>
    <n v="325145452.83999985"/>
    <n v="4.3028881006324968E-4"/>
    <x v="1"/>
    <n v="4.7036010703572009E-4"/>
    <x v="1"/>
    <x v="1"/>
    <x v="0"/>
    <m/>
  </r>
  <r>
    <s v="MS-43051"/>
    <x v="690"/>
    <x v="470"/>
    <s v="Bailment"/>
    <x v="0"/>
    <x v="0"/>
    <x v="689"/>
    <x v="0"/>
    <x v="0"/>
    <x v="0"/>
    <x v="0"/>
    <s v="MID"/>
    <s v="RUM"/>
    <s v="FLAVORED"/>
    <x v="690"/>
    <s v="RUM"/>
    <x v="7"/>
    <x v="1"/>
    <n v="14"/>
    <n v="31"/>
    <n v="-1.21"/>
    <n v="85.17"/>
    <n v="130"/>
    <n v="-0.53"/>
    <n v="336.17"/>
    <n v="369.17"/>
    <n v="-0.1"/>
    <n v="39290.1"/>
    <n v="42347.15"/>
    <n v="42962.1"/>
    <n v="46641.05"/>
    <m/>
    <n v="12844114.079999994"/>
    <n v="3.0589964987293244E-3"/>
    <x v="0"/>
    <n v="75793138.070000067"/>
    <n v="5.18385977945826E-4"/>
    <x v="0"/>
    <n v="325145452.83999985"/>
    <n v="1.2083853443687611E-4"/>
    <x v="1"/>
    <n v="1.3213194164256428E-4"/>
    <x v="1"/>
    <x v="1"/>
    <x v="0"/>
    <m/>
  </r>
  <r>
    <s v="MS-43086"/>
    <x v="691"/>
    <x v="141"/>
    <s v="Bailment"/>
    <x v="0"/>
    <x v="0"/>
    <x v="690"/>
    <x v="0"/>
    <x v="0"/>
    <x v="0"/>
    <x v="0"/>
    <s v="MID"/>
    <s v="RUM"/>
    <s v="FLAVORED"/>
    <x v="691"/>
    <s v="RUM"/>
    <x v="7"/>
    <x v="1"/>
    <n v="43"/>
    <n v="30"/>
    <n v="0.3"/>
    <n v="122.08"/>
    <n v="125"/>
    <n v="-0.02"/>
    <n v="418.17"/>
    <n v="437.58"/>
    <n v="-0.05"/>
    <n v="49337.7"/>
    <n v="51151.31"/>
    <n v="53441.7"/>
    <n v="55538.67"/>
    <m/>
    <n v="12844114.079999994"/>
    <n v="3.8412692142640965E-3"/>
    <x v="0"/>
    <n v="75793138.070000067"/>
    <n v="6.5095206843703067E-4"/>
    <x v="0"/>
    <n v="325145452.83999985"/>
    <n v="1.517403967026366E-4"/>
    <x v="1"/>
    <n v="1.6436244005017044E-4"/>
    <x v="1"/>
    <x v="1"/>
    <x v="0"/>
    <m/>
  </r>
  <r>
    <s v="MS-43088"/>
    <x v="692"/>
    <x v="338"/>
    <s v="Bailment"/>
    <x v="0"/>
    <x v="0"/>
    <x v="691"/>
    <x v="0"/>
    <x v="0"/>
    <x v="0"/>
    <x v="0"/>
    <s v="MID"/>
    <s v="RUM"/>
    <s v="FLAVORED"/>
    <x v="692"/>
    <s v="RUM"/>
    <x v="7"/>
    <x v="1"/>
    <n v="39"/>
    <n v="38.5"/>
    <n v="0"/>
    <n v="71.17"/>
    <n v="64.17"/>
    <n v="0.1"/>
    <n v="226.35"/>
    <n v="235.3"/>
    <n v="-0.04"/>
    <n v="20561.64"/>
    <n v="20802.060000000001"/>
    <n v="22127.64"/>
    <n v="22947.06"/>
    <m/>
    <n v="12844114.079999994"/>
    <n v="1.6008608979904053E-3"/>
    <x v="0"/>
    <n v="75793138.070000067"/>
    <n v="2.7128630010028005E-4"/>
    <x v="0"/>
    <n v="325145452.83999985"/>
    <n v="6.3238282499119346E-5"/>
    <x v="1"/>
    <n v="6.8054588513309899E-5"/>
    <x v="1"/>
    <x v="1"/>
    <x v="0"/>
    <m/>
  </r>
  <r>
    <s v="MS-43109"/>
    <x v="693"/>
    <x v="185"/>
    <s v="Bailment"/>
    <x v="0"/>
    <x v="0"/>
    <x v="692"/>
    <x v="0"/>
    <x v="0"/>
    <x v="0"/>
    <x v="0"/>
    <s v="MID"/>
    <s v="RUM"/>
    <s v="GOLD"/>
    <x v="693"/>
    <s v="RUM"/>
    <x v="7"/>
    <x v="1"/>
    <n v="19"/>
    <n v="17"/>
    <n v="0.11"/>
    <n v="73.5"/>
    <n v="51"/>
    <n v="0.31"/>
    <n v="324"/>
    <n v="269"/>
    <n v="0.17"/>
    <n v="38035.199999999997"/>
    <n v="30336.46"/>
    <n v="41407.199999999997"/>
    <n v="34009.08"/>
    <m/>
    <n v="12844114.079999994"/>
    <n v="2.961294158794953E-3"/>
    <x v="0"/>
    <n v="75793138.070000067"/>
    <n v="5.0182907013128194E-4"/>
    <x v="0"/>
    <n v="325145452.83999985"/>
    <n v="1.1697903097761192E-4"/>
    <x v="1"/>
    <n v="1.2734977419590727E-4"/>
    <x v="1"/>
    <x v="1"/>
    <x v="0"/>
    <m/>
  </r>
  <r>
    <s v="MS-43112"/>
    <x v="694"/>
    <x v="281"/>
    <s v="Bailment"/>
    <x v="0"/>
    <x v="0"/>
    <x v="693"/>
    <x v="0"/>
    <x v="0"/>
    <x v="0"/>
    <x v="0"/>
    <s v="MID"/>
    <s v="RUM"/>
    <s v="GOLD"/>
    <x v="694"/>
    <s v="RUM"/>
    <x v="7"/>
    <x v="1"/>
    <n v="57"/>
    <n v="74.67"/>
    <n v="-0.3"/>
    <n v="94.71"/>
    <n v="117.65"/>
    <n v="-0.24"/>
    <n v="352.56"/>
    <n v="402.92"/>
    <n v="-0.14000000000000001"/>
    <n v="31489.13"/>
    <n v="35346.58"/>
    <n v="34465.129999999997"/>
    <n v="39375.58"/>
    <m/>
    <n v="12844114.079999994"/>
    <n v="2.4516389222229654E-3"/>
    <x v="0"/>
    <n v="75793138.070000067"/>
    <n v="4.1546148901919943E-4"/>
    <x v="0"/>
    <n v="325145452.83999985"/>
    <n v="9.6846287484436756E-5"/>
    <x v="1"/>
    <n v="1.0599911423937358E-4"/>
    <x v="1"/>
    <x v="1"/>
    <x v="0"/>
    <m/>
  </r>
  <r>
    <s v="MS-43120"/>
    <x v="695"/>
    <x v="471"/>
    <s v="Bailment"/>
    <x v="0"/>
    <x v="0"/>
    <x v="694"/>
    <x v="0"/>
    <x v="0"/>
    <x v="0"/>
    <x v="0"/>
    <s v="MID"/>
    <s v="RUM"/>
    <s v="LIGHT"/>
    <x v="695"/>
    <s v="RUM"/>
    <x v="7"/>
    <x v="1"/>
    <n v="1322"/>
    <n v="1145.71"/>
    <n v="0.13"/>
    <n v="1978.16"/>
    <n v="1682.78"/>
    <n v="0.15"/>
    <n v="6508.32"/>
    <n v="7080.94"/>
    <n v="-0.09"/>
    <n v="566736.69999999995"/>
    <n v="617830.79"/>
    <n v="636264.69999999995"/>
    <n v="691744.79"/>
    <m/>
    <n v="12844114.079999994"/>
    <n v="4.4124234374598469E-2"/>
    <x v="1"/>
    <n v="75793138.070000067"/>
    <n v="7.4774143732718977E-3"/>
    <x v="0"/>
    <n v="325145452.83999985"/>
    <n v="1.7430251447461706E-3"/>
    <x v="1"/>
    <n v="1.9568617504643316E-3"/>
    <x v="2"/>
    <x v="2"/>
    <x v="0"/>
    <m/>
  </r>
  <r>
    <s v="MS-43121"/>
    <x v="696"/>
    <x v="472"/>
    <s v="Bailment"/>
    <x v="0"/>
    <x v="0"/>
    <x v="695"/>
    <x v="0"/>
    <x v="0"/>
    <x v="0"/>
    <x v="0"/>
    <s v="MID"/>
    <s v="RUM"/>
    <s v="LIGHT"/>
    <x v="696"/>
    <s v="RUM"/>
    <x v="7"/>
    <x v="1"/>
    <n v="15"/>
    <n v="30.01"/>
    <n v="-1.05"/>
    <n v="49.36"/>
    <n v="84.02"/>
    <n v="-0.7"/>
    <n v="210.75"/>
    <n v="287.41000000000003"/>
    <n v="-0.36"/>
    <n v="37161.599999999999"/>
    <n v="49749.599999999999"/>
    <n v="37161.599999999999"/>
    <n v="49749.599999999999"/>
    <m/>
    <n v="12844114.079999994"/>
    <n v="2.893278568575281E-3"/>
    <x v="0"/>
    <n v="75793138.070000067"/>
    <n v="4.9030296074664117E-4"/>
    <x v="0"/>
    <n v="325145452.83999985"/>
    <n v="1.1429223344632401E-4"/>
    <x v="1"/>
    <n v="1.1429223344632401E-4"/>
    <x v="1"/>
    <x v="1"/>
    <x v="0"/>
    <m/>
  </r>
  <r>
    <s v="MS-43124"/>
    <x v="697"/>
    <x v="403"/>
    <s v="Bailment"/>
    <x v="0"/>
    <x v="0"/>
    <x v="696"/>
    <x v="0"/>
    <x v="0"/>
    <x v="0"/>
    <x v="0"/>
    <s v="MID"/>
    <s v="RUM"/>
    <s v="LIGHT"/>
    <x v="697"/>
    <s v="RUM"/>
    <x v="7"/>
    <x v="1"/>
    <n v="195"/>
    <n v="205"/>
    <n v="-0.05"/>
    <n v="593.46"/>
    <n v="560.13"/>
    <n v="0.06"/>
    <n v="2273.54"/>
    <n v="2245.92"/>
    <n v="0.01"/>
    <n v="227536.05"/>
    <n v="225242.94"/>
    <n v="227536.05"/>
    <n v="225242.94"/>
    <m/>
    <n v="12844114.079999994"/>
    <n v="1.7715200019462928E-2"/>
    <x v="0"/>
    <n v="75793138.070000067"/>
    <n v="3.0020666223089369E-3"/>
    <x v="0"/>
    <n v="325145452.83999985"/>
    <n v="6.9979773056204396E-4"/>
    <x v="1"/>
    <n v="6.9979773056204396E-4"/>
    <x v="1"/>
    <x v="1"/>
    <x v="0"/>
    <m/>
  </r>
  <r>
    <s v="MS-43125"/>
    <x v="698"/>
    <x v="473"/>
    <s v="Bailment"/>
    <x v="0"/>
    <x v="0"/>
    <x v="697"/>
    <x v="0"/>
    <x v="0"/>
    <x v="0"/>
    <x v="0"/>
    <s v="MID"/>
    <s v="RUM"/>
    <s v="LIGHT"/>
    <x v="698"/>
    <s v="RUM"/>
    <x v="7"/>
    <x v="1"/>
    <n v="73"/>
    <n v="114"/>
    <n v="-0.55000000000000004"/>
    <n v="380"/>
    <n v="497"/>
    <n v="-0.31"/>
    <n v="1661"/>
    <n v="1653.08"/>
    <n v="0"/>
    <n v="192159.8"/>
    <n v="194497.75"/>
    <n v="212275.8"/>
    <n v="210445.65"/>
    <m/>
    <n v="12844114.079999994"/>
    <n v="1.4960922863431939E-2"/>
    <x v="0"/>
    <n v="75793138.070000067"/>
    <n v="2.535319224050698E-3"/>
    <x v="0"/>
    <n v="325145452.83999985"/>
    <n v="5.9099642428202584E-4"/>
    <x v="1"/>
    <n v="6.5286412018333948E-4"/>
    <x v="1"/>
    <x v="1"/>
    <x v="0"/>
    <m/>
  </r>
  <r>
    <s v="MS-43126"/>
    <x v="699"/>
    <x v="474"/>
    <s v="Bailment"/>
    <x v="0"/>
    <x v="0"/>
    <x v="698"/>
    <x v="0"/>
    <x v="0"/>
    <x v="0"/>
    <x v="0"/>
    <s v="MID"/>
    <s v="RUM"/>
    <s v="LIGHT"/>
    <x v="699"/>
    <s v="RUM"/>
    <x v="7"/>
    <x v="1"/>
    <n v="158"/>
    <n v="168.17"/>
    <n v="-0.06"/>
    <n v="697"/>
    <n v="786.25"/>
    <n v="-0.13"/>
    <n v="2691.42"/>
    <n v="3275.17"/>
    <n v="-0.22"/>
    <n v="316289.05"/>
    <n v="380276.9"/>
    <n v="343963.05"/>
    <n v="416027.1"/>
    <m/>
    <n v="12844114.079999994"/>
    <n v="2.4625213388014388E-2"/>
    <x v="0"/>
    <n v="75793138.070000067"/>
    <n v="4.1730565332693545E-3"/>
    <x v="0"/>
    <n v="325145452.83999985"/>
    <n v="9.7276172013896196E-4"/>
    <x v="1"/>
    <n v="1.0578743974293254E-3"/>
    <x v="1"/>
    <x v="1"/>
    <x v="0"/>
    <m/>
  </r>
  <r>
    <s v="MS-43127"/>
    <x v="700"/>
    <x v="475"/>
    <s v="Bailment"/>
    <x v="0"/>
    <x v="0"/>
    <x v="699"/>
    <x v="0"/>
    <x v="0"/>
    <x v="0"/>
    <x v="0"/>
    <s v="MID"/>
    <s v="RUM"/>
    <s v="LIGHT"/>
    <x v="700"/>
    <s v="RUM"/>
    <x v="7"/>
    <x v="1"/>
    <n v="336"/>
    <n v="309.86"/>
    <n v="0.08"/>
    <n v="1017.36"/>
    <n v="916.04"/>
    <n v="0.1"/>
    <n v="3521.4"/>
    <n v="3576.2"/>
    <n v="-0.02"/>
    <n v="423128.25"/>
    <n v="429431.52"/>
    <n v="423128.25"/>
    <n v="429431.52"/>
    <m/>
    <n v="12844114.079999994"/>
    <n v="3.2943358129998809E-2"/>
    <x v="1"/>
    <n v="75793138.070000067"/>
    <n v="5.5826722678933354E-3"/>
    <x v="0"/>
    <n v="325145452.83999985"/>
    <n v="1.3013506610784938E-3"/>
    <x v="1"/>
    <n v="1.3013506610784938E-3"/>
    <x v="2"/>
    <x v="2"/>
    <x v="0"/>
    <m/>
  </r>
  <r>
    <s v="MS-43128"/>
    <x v="701"/>
    <x v="427"/>
    <s v="Bailment"/>
    <x v="0"/>
    <x v="0"/>
    <x v="700"/>
    <x v="0"/>
    <x v="0"/>
    <x v="0"/>
    <x v="0"/>
    <s v="MID"/>
    <s v="RUM"/>
    <s v="LIGHT"/>
    <x v="701"/>
    <s v="RUM"/>
    <x v="7"/>
    <x v="1"/>
    <n v="646"/>
    <n v="685.63"/>
    <n v="-0.06"/>
    <n v="1317.62"/>
    <n v="1225.6300000000001"/>
    <n v="7.0000000000000007E-2"/>
    <n v="4320.75"/>
    <n v="4929.3599999999997"/>
    <n v="-0.14000000000000001"/>
    <n v="387188.2"/>
    <n v="434292.24"/>
    <n v="422402.2"/>
    <n v="481740.24"/>
    <m/>
    <n v="12844114.079999994"/>
    <n v="3.0145185381287128E-2"/>
    <x v="1"/>
    <n v="75793138.070000067"/>
    <n v="5.1084862015134619E-3"/>
    <x v="0"/>
    <n v="325145452.83999985"/>
    <n v="1.190815361611502E-3"/>
    <x v="1"/>
    <n v="1.2991176604516719E-3"/>
    <x v="2"/>
    <x v="2"/>
    <x v="0"/>
    <m/>
  </r>
  <r>
    <s v="MS-43136"/>
    <x v="702"/>
    <x v="286"/>
    <s v="Bailment"/>
    <x v="0"/>
    <x v="0"/>
    <x v="701"/>
    <x v="0"/>
    <x v="0"/>
    <x v="0"/>
    <x v="0"/>
    <s v="MID"/>
    <s v="RUM"/>
    <s v="FLAVORED"/>
    <x v="702"/>
    <s v="RUM"/>
    <x v="7"/>
    <x v="1"/>
    <n v="15"/>
    <n v="26"/>
    <n v="-0.73"/>
    <n v="76"/>
    <n v="102"/>
    <n v="-0.34"/>
    <n v="318"/>
    <n v="377.5"/>
    <n v="-0.19"/>
    <n v="37208.400000000001"/>
    <n v="43088.7"/>
    <n v="40640.400000000001"/>
    <n v="47763.9"/>
    <m/>
    <n v="12844114.079999994"/>
    <n v="2.8969222609084781E-3"/>
    <x v="0"/>
    <n v="75793138.070000067"/>
    <n v="4.9092043089224695E-4"/>
    <x v="0"/>
    <n v="325145452.83999985"/>
    <n v="1.144361690283573E-4"/>
    <x v="1"/>
    <n v="1.2499144504413121E-4"/>
    <x v="1"/>
    <x v="1"/>
    <x v="0"/>
    <m/>
  </r>
  <r>
    <s v="MS-43138"/>
    <x v="703"/>
    <x v="78"/>
    <s v="Bailment"/>
    <x v="0"/>
    <x v="0"/>
    <x v="702"/>
    <x v="0"/>
    <x v="0"/>
    <x v="0"/>
    <x v="0"/>
    <s v="MID"/>
    <s v="RUM"/>
    <s v="FLAVORED"/>
    <x v="703"/>
    <s v="RUM"/>
    <x v="7"/>
    <x v="1"/>
    <n v="35"/>
    <n v="52.51"/>
    <n v="-0.5"/>
    <n v="72.53"/>
    <n v="100.15"/>
    <n v="-0.38"/>
    <n v="343.03"/>
    <n v="415.56"/>
    <n v="-0.21"/>
    <n v="30509.64"/>
    <n v="37697.53"/>
    <n v="33533.64"/>
    <n v="40508.53"/>
    <m/>
    <n v="12844114.079999994"/>
    <n v="2.3753790888160669E-3"/>
    <x v="0"/>
    <n v="75793138.070000067"/>
    <n v="4.0253828746109299E-4"/>
    <x v="0"/>
    <n v="325145452.83999985"/>
    <n v="9.3833820321065424E-5"/>
    <x v="1"/>
    <n v="1.0313427331398511E-4"/>
    <x v="1"/>
    <x v="1"/>
    <x v="0"/>
    <m/>
  </r>
  <r>
    <s v="MS-43145"/>
    <x v="704"/>
    <x v="476"/>
    <s v="Bailment"/>
    <x v="0"/>
    <x v="0"/>
    <x v="703"/>
    <x v="0"/>
    <x v="0"/>
    <x v="0"/>
    <x v="0"/>
    <s v="MID"/>
    <s v="RUM"/>
    <s v="FLAVORED"/>
    <x v="704"/>
    <s v="RUM"/>
    <x v="7"/>
    <x v="1"/>
    <n v="17"/>
    <n v="25"/>
    <n v="-0.47"/>
    <n v="85.67"/>
    <n v="86"/>
    <n v="0"/>
    <n v="296.33"/>
    <n v="275.25"/>
    <n v="7.0000000000000007E-2"/>
    <n v="35739.4"/>
    <n v="32648.43"/>
    <n v="37871.4"/>
    <n v="34824.51"/>
    <m/>
    <n v="12844114.079999994"/>
    <n v="2.78255080711647E-3"/>
    <x v="0"/>
    <n v="75793138.070000067"/>
    <n v="4.715387290996219E-4"/>
    <x v="0"/>
    <n v="325145452.83999985"/>
    <n v="1.0991819103675711E-4"/>
    <x v="1"/>
    <n v="1.1647525644049545E-4"/>
    <x v="1"/>
    <x v="1"/>
    <x v="0"/>
    <m/>
  </r>
  <r>
    <s v="MS-43205"/>
    <x v="705"/>
    <x v="462"/>
    <s v="Bailment"/>
    <x v="0"/>
    <x v="0"/>
    <x v="704"/>
    <x v="0"/>
    <x v="0"/>
    <x v="0"/>
    <x v="0"/>
    <s v="MID"/>
    <s v="RUM"/>
    <s v="FLAVORED"/>
    <x v="705"/>
    <s v="RUM"/>
    <x v="7"/>
    <x v="1"/>
    <n v="19"/>
    <n v="21"/>
    <n v="-0.09"/>
    <n v="69.42"/>
    <n v="64"/>
    <n v="0.08"/>
    <n v="204.42"/>
    <n v="213.33"/>
    <n v="-0.04"/>
    <n v="24444.45"/>
    <n v="23976.799999999999"/>
    <n v="26124.45"/>
    <n v="27064.799999999999"/>
    <m/>
    <n v="12844114.079999994"/>
    <n v="1.9031635695344129E-3"/>
    <x v="0"/>
    <n v="75793138.070000067"/>
    <n v="3.2251534403317494E-4"/>
    <x v="0"/>
    <n v="325145452.83999985"/>
    <n v="7.5180045688748475E-5"/>
    <x v="1"/>
    <n v="8.0346964018148287E-5"/>
    <x v="1"/>
    <x v="1"/>
    <x v="0"/>
    <m/>
  </r>
  <r>
    <s v="MS-43244"/>
    <x v="706"/>
    <x v="477"/>
    <s v="Bailment"/>
    <x v="0"/>
    <x v="0"/>
    <x v="705"/>
    <x v="0"/>
    <x v="0"/>
    <x v="0"/>
    <x v="1"/>
    <s v="PREMIUM"/>
    <s v="RUM"/>
    <s v="FLAVORED"/>
    <x v="706"/>
    <s v="RUM"/>
    <x v="14"/>
    <x v="1"/>
    <n v="28"/>
    <n v="35"/>
    <n v="-0.25"/>
    <n v="91"/>
    <n v="79.17"/>
    <n v="0.13"/>
    <n v="401.75"/>
    <n v="338.17"/>
    <n v="0.16"/>
    <n v="82251.09"/>
    <n v="66132.2"/>
    <n v="82251.09"/>
    <n v="66132.2"/>
    <m/>
    <n v="12844114.079999994"/>
    <n v="6.4037962826938724E-3"/>
    <x v="0"/>
    <n v="126094742.97999983"/>
    <n v="6.5229594871410326E-4"/>
    <x v="0"/>
    <n v="325145452.83999985"/>
    <n v="2.5296706222268701E-4"/>
    <x v="1"/>
    <n v="2.5296706222268701E-4"/>
    <x v="1"/>
    <x v="1"/>
    <x v="0"/>
    <m/>
  </r>
  <r>
    <s v="MS-43285"/>
    <x v="707"/>
    <x v="358"/>
    <s v="Bailment"/>
    <x v="0"/>
    <x v="0"/>
    <x v="706"/>
    <x v="0"/>
    <x v="0"/>
    <x v="0"/>
    <x v="0"/>
    <s v="MID"/>
    <s v="RUM"/>
    <s v="FLAVORED"/>
    <x v="707"/>
    <s v="RUM"/>
    <x v="14"/>
    <x v="1"/>
    <n v="47"/>
    <n v="70"/>
    <n v="-0.48"/>
    <n v="252.33"/>
    <n v="392"/>
    <n v="-0.55000000000000004"/>
    <n v="978.08"/>
    <n v="1415.67"/>
    <n v="-0.45"/>
    <n v="160682.43"/>
    <n v="222402.28"/>
    <n v="173385.63"/>
    <n v="238234.28"/>
    <m/>
    <n v="12844114.079999994"/>
    <n v="1.25101995356927E-2"/>
    <x v="0"/>
    <n v="75793138.070000067"/>
    <n v="2.1200128941962918E-3"/>
    <x v="0"/>
    <n v="325145452.83999985"/>
    <n v="4.9418630522589488E-4"/>
    <x v="1"/>
    <n v="5.3325558910805677E-4"/>
    <x v="1"/>
    <x v="1"/>
    <x v="0"/>
    <m/>
  </r>
  <r>
    <s v="MS-43296"/>
    <x v="708"/>
    <x v="478"/>
    <s v="Bailment"/>
    <x v="0"/>
    <x v="0"/>
    <x v="707"/>
    <x v="0"/>
    <x v="0"/>
    <x v="0"/>
    <x v="0"/>
    <s v="MID"/>
    <s v="RUM"/>
    <s v="FLAVORED"/>
    <x v="708"/>
    <s v="RUM"/>
    <x v="14"/>
    <x v="1"/>
    <n v="11"/>
    <n v="21"/>
    <n v="-0.91"/>
    <n v="33.75"/>
    <n v="74"/>
    <n v="-1.19"/>
    <n v="169.75"/>
    <n v="202.08"/>
    <n v="-0.19"/>
    <n v="28619.85"/>
    <n v="34003.21"/>
    <n v="28619.85"/>
    <n v="34003.21"/>
    <m/>
    <n v="12844114.079999994"/>
    <n v="2.2282463252615405E-3"/>
    <x v="0"/>
    <n v="75793138.070000067"/>
    <n v="3.7760476381869343E-4"/>
    <x v="0"/>
    <n v="325145452.83999985"/>
    <n v="8.8021683065281803E-5"/>
    <x v="1"/>
    <n v="8.8021683065281803E-5"/>
    <x v="1"/>
    <x v="1"/>
    <x v="0"/>
    <m/>
  </r>
  <r>
    <s v="MS-43299"/>
    <x v="709"/>
    <x v="297"/>
    <s v="Bailment"/>
    <x v="0"/>
    <x v="0"/>
    <x v="708"/>
    <x v="0"/>
    <x v="0"/>
    <x v="0"/>
    <x v="0"/>
    <s v="MID"/>
    <s v="RUM"/>
    <s v="FLAVORED"/>
    <x v="709"/>
    <s v="RUM"/>
    <x v="14"/>
    <x v="1"/>
    <n v="36"/>
    <n v="38"/>
    <n v="-0.05"/>
    <n v="87.92"/>
    <n v="102"/>
    <n v="-0.16"/>
    <n v="342.92"/>
    <n v="275.08"/>
    <n v="0.2"/>
    <n v="41538.720000000001"/>
    <n v="30868.63"/>
    <n v="41538.720000000001"/>
    <n v="30868.63"/>
    <m/>
    <n v="12844114.079999994"/>
    <n v="3.2340665725385724E-3"/>
    <x v="0"/>
    <n v="75793138.070000067"/>
    <n v="5.4805383518539887E-4"/>
    <x v="0"/>
    <n v="325145452.83999985"/>
    <n v="1.277542700879803E-4"/>
    <x v="1"/>
    <n v="1.277542700879803E-4"/>
    <x v="1"/>
    <x v="1"/>
    <x v="0"/>
    <m/>
  </r>
  <r>
    <s v="MS-43316"/>
    <x v="710"/>
    <x v="479"/>
    <s v="Bailment"/>
    <x v="0"/>
    <x v="0"/>
    <x v="709"/>
    <x v="0"/>
    <x v="0"/>
    <x v="0"/>
    <x v="1"/>
    <s v="SUPER"/>
    <s v="RUM"/>
    <s v="FLAVORED"/>
    <x v="710"/>
    <s v="RUM"/>
    <x v="14"/>
    <x v="1"/>
    <n v="20"/>
    <n v="27"/>
    <n v="-0.33"/>
    <n v="85.33"/>
    <n v="78.25"/>
    <n v="0.08"/>
    <n v="403.5"/>
    <n v="392.33"/>
    <n v="0.03"/>
    <n v="98922.06"/>
    <n v="96149.54"/>
    <n v="98922.06"/>
    <n v="96149.54"/>
    <m/>
    <n v="12844114.079999994"/>
    <n v="7.7017425556843112E-3"/>
    <x v="0"/>
    <n v="126094742.97999983"/>
    <n v="7.8450582206817494E-4"/>
    <x v="0"/>
    <n v="325145452.83999985"/>
    <n v="3.042394077357076E-4"/>
    <x v="1"/>
    <n v="3.042394077357076E-4"/>
    <x v="1"/>
    <x v="1"/>
    <x v="0"/>
    <m/>
  </r>
  <r>
    <s v="MS-43318"/>
    <x v="711"/>
    <x v="326"/>
    <s v="Bailment"/>
    <x v="0"/>
    <x v="0"/>
    <x v="710"/>
    <x v="0"/>
    <x v="0"/>
    <x v="0"/>
    <x v="1"/>
    <s v="SUPER"/>
    <s v="RUM"/>
    <s v="FLAVORED"/>
    <x v="711"/>
    <s v="RUM"/>
    <x v="14"/>
    <x v="1"/>
    <n v="22"/>
    <n v="21"/>
    <n v="0.05"/>
    <n v="71.180000000000007"/>
    <n v="64.180000000000007"/>
    <n v="0.1"/>
    <n v="301.63"/>
    <n v="326.12"/>
    <n v="-0.08"/>
    <n v="51444.03"/>
    <n v="50577.21"/>
    <n v="51444.03"/>
    <n v="50577.21"/>
    <m/>
    <n v="12844114.079999994"/>
    <n v="4.0052610619602984E-3"/>
    <x v="0"/>
    <n v="126094742.97999983"/>
    <n v="4.0797918124278705E-4"/>
    <x v="0"/>
    <n v="325145452.83999985"/>
    <n v="1.5821851282452038E-4"/>
    <x v="1"/>
    <n v="1.5821851282452038E-4"/>
    <x v="1"/>
    <x v="1"/>
    <x v="0"/>
    <m/>
  </r>
  <r>
    <s v="MS-43328"/>
    <x v="712"/>
    <x v="70"/>
    <s v="Bailment"/>
    <x v="0"/>
    <x v="0"/>
    <x v="711"/>
    <x v="0"/>
    <x v="0"/>
    <x v="0"/>
    <x v="0"/>
    <s v="MID"/>
    <s v="RUM"/>
    <s v="LIGHT"/>
    <x v="712"/>
    <s v="RUM"/>
    <x v="14"/>
    <x v="1"/>
    <n v="65"/>
    <n v="74.83"/>
    <n v="-0.15"/>
    <n v="171.67"/>
    <n v="267.08"/>
    <n v="-0.56000000000000005"/>
    <n v="638"/>
    <n v="717.75"/>
    <n v="-0.13"/>
    <n v="77579.92"/>
    <n v="80930.19"/>
    <n v="77579.92"/>
    <n v="80930.19"/>
    <m/>
    <n v="12844114.079999994"/>
    <n v="6.040114523803734E-3"/>
    <x v="0"/>
    <n v="75793138.070000067"/>
    <n v="1.0235744550957861E-3"/>
    <x v="0"/>
    <n v="325145452.83999985"/>
    <n v="2.3860066109605458E-4"/>
    <x v="1"/>
    <n v="2.3860066109605458E-4"/>
    <x v="1"/>
    <x v="1"/>
    <x v="0"/>
    <m/>
  </r>
  <r>
    <s v="MS-43334"/>
    <x v="713"/>
    <x v="8"/>
    <s v="Bailment"/>
    <x v="0"/>
    <x v="0"/>
    <x v="712"/>
    <x v="0"/>
    <x v="0"/>
    <x v="0"/>
    <x v="0"/>
    <s v="MID"/>
    <s v="RUM"/>
    <s v="FLAVORED"/>
    <x v="713"/>
    <s v="RUM"/>
    <x v="14"/>
    <x v="1"/>
    <n v="35"/>
    <n v="66.5"/>
    <n v="-0.89"/>
    <n v="198.17"/>
    <n v="207.5"/>
    <n v="-0.05"/>
    <n v="672.17"/>
    <n v="707.54"/>
    <n v="-0.05"/>
    <n v="126752.2"/>
    <n v="131595.10999999999"/>
    <n v="129488.2"/>
    <n v="131595.10999999999"/>
    <m/>
    <n v="12844114.079999994"/>
    <n v="9.8685046870901089E-3"/>
    <x v="0"/>
    <n v="75793138.070000067"/>
    <n v="1.672344004056618E-3"/>
    <x v="0"/>
    <n v="325145452.83999985"/>
    <n v="3.8983230087604278E-4"/>
    <x v="1"/>
    <n v="3.9824699644106534E-4"/>
    <x v="1"/>
    <x v="1"/>
    <x v="0"/>
    <m/>
  </r>
  <r>
    <s v="MS-43336"/>
    <x v="714"/>
    <x v="480"/>
    <s v="Bailment"/>
    <x v="0"/>
    <x v="0"/>
    <x v="713"/>
    <x v="0"/>
    <x v="0"/>
    <x v="0"/>
    <x v="0"/>
    <s v="MID"/>
    <s v="RUM"/>
    <s v="FLAVORED"/>
    <x v="714"/>
    <s v="RUM"/>
    <x v="14"/>
    <x v="1"/>
    <n v="112"/>
    <n v="122.08"/>
    <n v="-0.09"/>
    <n v="334.08"/>
    <n v="555.41999999999996"/>
    <n v="-0.66"/>
    <n v="1637.42"/>
    <n v="2331.25"/>
    <n v="-0.42"/>
    <n v="275126.71999999997"/>
    <n v="369049.9"/>
    <n v="289890.71999999997"/>
    <n v="391707.39"/>
    <m/>
    <n v="12844114.079999994"/>
    <n v="2.1420451288922223E-2"/>
    <x v="0"/>
    <n v="75793138.070000067"/>
    <n v="3.6299687149237959E-3"/>
    <x v="0"/>
    <n v="325145452.83999985"/>
    <n v="8.4616505504503088E-4"/>
    <x v="1"/>
    <n v="8.9157242541125644E-4"/>
    <x v="1"/>
    <x v="1"/>
    <x v="0"/>
    <m/>
  </r>
  <r>
    <s v="MS-43337"/>
    <x v="715"/>
    <x v="481"/>
    <s v="Bailment"/>
    <x v="0"/>
    <x v="0"/>
    <x v="714"/>
    <x v="0"/>
    <x v="0"/>
    <x v="0"/>
    <x v="0"/>
    <s v="MID"/>
    <s v="RUM"/>
    <s v="FLAVORED"/>
    <x v="715"/>
    <s v="RUM"/>
    <x v="14"/>
    <x v="1"/>
    <n v="185"/>
    <n v="265.54000000000002"/>
    <n v="-0.43"/>
    <n v="579.94000000000005"/>
    <n v="845.49"/>
    <n v="-0.46"/>
    <n v="2629.78"/>
    <n v="3070.92"/>
    <n v="-0.17"/>
    <n v="397029.67"/>
    <n v="451301.16"/>
    <n v="403776.18"/>
    <n v="451301.16"/>
    <m/>
    <n v="12844114.079999994"/>
    <n v="3.0911409500654338E-2"/>
    <x v="1"/>
    <n v="75793138.070000067"/>
    <n v="5.2383326526646299E-3"/>
    <x v="0"/>
    <n v="325145452.83999985"/>
    <n v="1.2210832614515249E-3"/>
    <x v="1"/>
    <n v="1.2418324675101435E-3"/>
    <x v="2"/>
    <x v="2"/>
    <x v="0"/>
    <m/>
  </r>
  <r>
    <s v="MS-43358"/>
    <x v="716"/>
    <x v="237"/>
    <s v="Bailment"/>
    <x v="0"/>
    <x v="0"/>
    <x v="715"/>
    <x v="0"/>
    <x v="0"/>
    <x v="0"/>
    <x v="3"/>
    <s v="VALUE"/>
    <s v="RUM"/>
    <s v="GOLD"/>
    <x v="716"/>
    <s v="RUM"/>
    <x v="7"/>
    <x v="1"/>
    <n v="10"/>
    <n v="14"/>
    <n v="-0.41"/>
    <n v="52.12"/>
    <n v="61.45"/>
    <n v="-0.18"/>
    <n v="310.75"/>
    <n v="330.59"/>
    <n v="-0.06"/>
    <n v="23689.38"/>
    <n v="24453.65"/>
    <n v="24211.38"/>
    <n v="24453.65"/>
    <m/>
    <n v="12844114.079999994"/>
    <n v="1.8443763308586257E-3"/>
    <x v="0"/>
    <n v="34230392.709999993"/>
    <n v="6.9205691563916641E-4"/>
    <x v="0"/>
    <n v="325145452.83999985"/>
    <n v="7.2857792698879475E-5"/>
    <x v="1"/>
    <n v="7.4463228036942988E-5"/>
    <x v="1"/>
    <x v="1"/>
    <x v="0"/>
    <m/>
  </r>
  <r>
    <s v="MS-43387"/>
    <x v="717"/>
    <x v="375"/>
    <s v="Bailment"/>
    <x v="0"/>
    <x v="0"/>
    <x v="716"/>
    <x v="0"/>
    <x v="0"/>
    <x v="0"/>
    <x v="3"/>
    <s v="VALUE"/>
    <s v="RUM"/>
    <s v="LIGHT"/>
    <x v="717"/>
    <s v="RUM"/>
    <x v="7"/>
    <x v="1"/>
    <n v="24"/>
    <n v="54.66"/>
    <n v="-1.28"/>
    <n v="110.65"/>
    <n v="174.66"/>
    <n v="-0.57999999999999996"/>
    <n v="495.94"/>
    <n v="710.72"/>
    <n v="-0.43"/>
    <n v="37720.800000000003"/>
    <n v="53472.29"/>
    <n v="37720.800000000003"/>
    <n v="53472.29"/>
    <m/>
    <n v="12844114.079999994"/>
    <n v="2.9368160205565552E-3"/>
    <x v="0"/>
    <n v="34230392.709999993"/>
    <n v="1.101968076135461E-3"/>
    <x v="0"/>
    <n v="325145452.83999985"/>
    <n v="1.1601207911882426E-4"/>
    <x v="1"/>
    <n v="1.1601207911882426E-4"/>
    <x v="1"/>
    <x v="1"/>
    <x v="0"/>
    <m/>
  </r>
  <r>
    <s v="MS-43388"/>
    <x v="718"/>
    <x v="482"/>
    <s v="Bailment"/>
    <x v="0"/>
    <x v="0"/>
    <x v="717"/>
    <x v="0"/>
    <x v="0"/>
    <x v="0"/>
    <x v="3"/>
    <s v="VALUE"/>
    <s v="RUM"/>
    <s v="LIGHT"/>
    <x v="718"/>
    <s v="RUM"/>
    <x v="7"/>
    <x v="1"/>
    <n v="49"/>
    <n v="77.59"/>
    <n v="-0.56999999999999995"/>
    <n v="150.52000000000001"/>
    <n v="207.1"/>
    <n v="-0.38"/>
    <n v="655.14"/>
    <n v="836.56"/>
    <n v="-0.28000000000000003"/>
    <n v="51222.87"/>
    <n v="62040.42"/>
    <n v="51222.87"/>
    <n v="62040.42"/>
    <m/>
    <n v="12844114.079999994"/>
    <n v="3.9880422799857306E-3"/>
    <x v="0"/>
    <n v="34230392.709999993"/>
    <n v="1.4964149092287762E-3"/>
    <x v="0"/>
    <n v="325145452.83999985"/>
    <n v="1.575383249330144E-4"/>
    <x v="1"/>
    <n v="1.575383249330144E-4"/>
    <x v="1"/>
    <x v="1"/>
    <x v="0"/>
    <m/>
  </r>
  <r>
    <s v="MS-43408"/>
    <x v="719"/>
    <x v="217"/>
    <s v="Bailment"/>
    <x v="0"/>
    <x v="0"/>
    <x v="718"/>
    <x v="0"/>
    <x v="0"/>
    <x v="0"/>
    <x v="0"/>
    <s v="MID"/>
    <s v="RUM"/>
    <s v="FLAVORED"/>
    <x v="719"/>
    <s v="RUM"/>
    <x v="6"/>
    <x v="1"/>
    <n v="14"/>
    <n v="11.67"/>
    <n v="0.17"/>
    <n v="39.68"/>
    <n v="53.67"/>
    <n v="-0.35"/>
    <n v="164.52"/>
    <n v="229.86"/>
    <n v="-0.4"/>
    <n v="17270.400000000001"/>
    <n v="23884.799999999999"/>
    <n v="18950.400000000001"/>
    <n v="26476.799999999999"/>
    <m/>
    <n v="12844114.079999994"/>
    <n v="1.3446158989581327E-3"/>
    <x v="0"/>
    <n v="75793138.070000067"/>
    <n v="2.278623162963595E-4"/>
    <x v="0"/>
    <n v="325145452.83999985"/>
    <n v="5.3115920426230156E-5"/>
    <x v="0"/>
    <n v="5.8282838755629975E-5"/>
    <x v="0"/>
    <x v="0"/>
    <x v="0"/>
    <m/>
  </r>
  <r>
    <s v="MS-43410"/>
    <x v="720"/>
    <x v="483"/>
    <s v="Bailment"/>
    <x v="0"/>
    <x v="0"/>
    <x v="719"/>
    <x v="0"/>
    <x v="0"/>
    <x v="0"/>
    <x v="0"/>
    <s v="MID"/>
    <s v="RUM"/>
    <s v="FLAVORED"/>
    <x v="720"/>
    <s v="RUM"/>
    <x v="6"/>
    <x v="1"/>
    <n v="22"/>
    <n v="23"/>
    <n v="-0.05"/>
    <n v="73"/>
    <n v="95"/>
    <n v="-0.3"/>
    <n v="327"/>
    <n v="237"/>
    <n v="0.28000000000000003"/>
    <n v="39833.760000000002"/>
    <n v="29422.560000000001"/>
    <n v="44105.760000000002"/>
    <n v="31966.560000000001"/>
    <m/>
    <n v="12844114.079999994"/>
    <n v="3.1013240579999598E-3"/>
    <x v="0"/>
    <n v="75793138.070000067"/>
    <n v="5.2555892280394618E-4"/>
    <x v="0"/>
    <n v="325145452.83999985"/>
    <n v="1.225105861148294E-4"/>
    <x v="1"/>
    <n v="1.3564932129530322E-4"/>
    <x v="1"/>
    <x v="1"/>
    <x v="0"/>
    <m/>
  </r>
  <r>
    <s v="MS-43641"/>
    <x v="721"/>
    <x v="484"/>
    <s v="Bailment"/>
    <x v="0"/>
    <x v="0"/>
    <x v="720"/>
    <x v="0"/>
    <x v="0"/>
    <x v="0"/>
    <x v="2"/>
    <s v="ULTRA"/>
    <s v="RUM"/>
    <s v="AGED / DARK"/>
    <x v="721"/>
    <s v="RUM"/>
    <x v="27"/>
    <x v="3"/>
    <n v="7"/>
    <n v="6.5"/>
    <n v="7.0000000000000007E-2"/>
    <n v="26.5"/>
    <n v="33.5"/>
    <n v="-0.26"/>
    <n v="108"/>
    <n v="79"/>
    <n v="0.27"/>
    <n v="40022.879999999997"/>
    <n v="29838.959999999999"/>
    <n v="40862.879999999997"/>
    <n v="29838.959999999999"/>
    <m/>
    <n v="12844114.079999994"/>
    <n v="3.1160483121464157E-3"/>
    <x v="0"/>
    <n v="69119979.479999974"/>
    <n v="5.7903489412320654E-4"/>
    <x v="0"/>
    <n v="325145452.83999985"/>
    <n v="1.2309223349248183E-4"/>
    <x v="1"/>
    <n v="1.2567569265718173E-4"/>
    <x v="1"/>
    <x v="1"/>
    <x v="0"/>
    <m/>
  </r>
  <r>
    <s v="MS-43831"/>
    <x v="722"/>
    <x v="169"/>
    <s v="Bailment"/>
    <x v="0"/>
    <x v="0"/>
    <x v="721"/>
    <x v="0"/>
    <x v="0"/>
    <x v="0"/>
    <x v="0"/>
    <s v="MID"/>
    <s v="RUM"/>
    <s v="LIGHT"/>
    <x v="722"/>
    <s v="RUM"/>
    <x v="7"/>
    <x v="1"/>
    <n v="26"/>
    <n v="30.39"/>
    <n v="-0.16"/>
    <n v="89.56"/>
    <n v="63.98"/>
    <n v="0.28999999999999998"/>
    <n v="371.58"/>
    <n v="311.36"/>
    <n v="0.16"/>
    <n v="49177.38"/>
    <n v="41207.040000000001"/>
    <n v="49177.38"/>
    <n v="41207.040000000001"/>
    <m/>
    <n v="12844114.079999994"/>
    <n v="3.8287872323226843E-3"/>
    <x v="0"/>
    <n v="75793138.070000067"/>
    <n v="6.4883683737413506E-4"/>
    <x v="0"/>
    <n v="325145452.83999985"/>
    <n v="1.5124732506777388E-4"/>
    <x v="1"/>
    <n v="1.5124732506777388E-4"/>
    <x v="1"/>
    <x v="1"/>
    <x v="0"/>
    <m/>
  </r>
  <r>
    <s v="MS-43848"/>
    <x v="723"/>
    <x v="25"/>
    <s v="Bailment"/>
    <x v="0"/>
    <x v="0"/>
    <x v="722"/>
    <x v="0"/>
    <x v="0"/>
    <x v="0"/>
    <x v="3"/>
    <s v="MID"/>
    <s v="RUM"/>
    <s v="LIGHT"/>
    <x v="723"/>
    <s v="RUM"/>
    <x v="11"/>
    <x v="1"/>
    <n v="97"/>
    <n v="109.67"/>
    <n v="-0.13"/>
    <n v="282.14999999999998"/>
    <n v="294.02"/>
    <n v="-0.04"/>
    <n v="1035.46"/>
    <n v="858.51"/>
    <n v="0.17"/>
    <n v="53196.75"/>
    <n v="44431.98"/>
    <n v="53196.75"/>
    <n v="44431.98"/>
    <m/>
    <n v="12844114.079999994"/>
    <n v="4.1417220112389425E-3"/>
    <x v="0"/>
    <n v="34230392.709999993"/>
    <n v="1.5540794536213199E-3"/>
    <x v="0"/>
    <n v="325145452.83999985"/>
    <n v="1.6360908490446421E-4"/>
    <x v="1"/>
    <n v="1.6360908490446421E-4"/>
    <x v="1"/>
    <x v="1"/>
    <x v="0"/>
    <m/>
  </r>
  <r>
    <s v="MS-43909"/>
    <x v="724"/>
    <x v="146"/>
    <s v="Bailment"/>
    <x v="0"/>
    <x v="0"/>
    <x v="723"/>
    <x v="0"/>
    <x v="0"/>
    <x v="0"/>
    <x v="0"/>
    <s v="MID"/>
    <s v="RUM"/>
    <s v="GOLD"/>
    <x v="724"/>
    <s v="RUM"/>
    <x v="7"/>
    <x v="1"/>
    <n v="17"/>
    <n v="18.66"/>
    <n v="-0.13"/>
    <n v="59.18"/>
    <n v="72.510000000000005"/>
    <n v="-0.23"/>
    <n v="194.04"/>
    <n v="191.89"/>
    <n v="0.01"/>
    <n v="25680.9"/>
    <n v="25395.72"/>
    <n v="25680.9"/>
    <n v="25395.72"/>
    <m/>
    <n v="12844114.079999994"/>
    <n v="1.9994294538374273E-3"/>
    <x v="0"/>
    <n v="75793138.070000067"/>
    <n v="3.3882882611723983E-4"/>
    <x v="0"/>
    <n v="325145452.83999985"/>
    <n v="7.8982805312787996E-5"/>
    <x v="1"/>
    <n v="7.8982805312787996E-5"/>
    <x v="1"/>
    <x v="1"/>
    <x v="0"/>
    <m/>
  </r>
  <r>
    <s v="MS-44046"/>
    <x v="725"/>
    <x v="252"/>
    <s v="Bailment"/>
    <x v="0"/>
    <x v="0"/>
    <x v="724"/>
    <x v="0"/>
    <x v="0"/>
    <x v="0"/>
    <x v="3"/>
    <s v="VALUE"/>
    <s v="RUM"/>
    <s v="LIGHT"/>
    <x v="725"/>
    <s v="RUM"/>
    <x v="4"/>
    <x v="1"/>
    <n v="55"/>
    <n v="58"/>
    <n v="-0.05"/>
    <n v="160"/>
    <n v="195.42"/>
    <n v="-0.22"/>
    <n v="546.25"/>
    <n v="801.92"/>
    <n v="-0.47"/>
    <n v="41435.01"/>
    <n v="59090.89"/>
    <n v="41435.01"/>
    <n v="59090.89"/>
    <m/>
    <n v="12844114.079999994"/>
    <n v="3.2259920569001998E-3"/>
    <x v="0"/>
    <n v="34230392.709999993"/>
    <n v="1.2104742808835864E-3"/>
    <x v="0"/>
    <n v="325145452.83999985"/>
    <n v="1.274353051475386E-4"/>
    <x v="1"/>
    <n v="1.274353051475386E-4"/>
    <x v="1"/>
    <x v="1"/>
    <x v="0"/>
    <m/>
  </r>
  <r>
    <s v="MS-44047"/>
    <x v="726"/>
    <x v="485"/>
    <s v="Bailment"/>
    <x v="0"/>
    <x v="0"/>
    <x v="725"/>
    <x v="0"/>
    <x v="0"/>
    <x v="0"/>
    <x v="3"/>
    <s v="VALUE"/>
    <s v="RUM"/>
    <s v="LIGHT"/>
    <x v="726"/>
    <s v="RUM"/>
    <x v="4"/>
    <x v="1"/>
    <n v="86"/>
    <n v="130.66"/>
    <n v="-0.53"/>
    <n v="326.98"/>
    <n v="348.09"/>
    <n v="-0.06"/>
    <n v="1382.37"/>
    <n v="1855.56"/>
    <n v="-0.34"/>
    <n v="82257.11"/>
    <n v="108778.5"/>
    <n v="82257.11"/>
    <n v="108778.5"/>
    <m/>
    <n v="12844114.079999994"/>
    <n v="6.404264979870066E-3"/>
    <x v="0"/>
    <n v="34230392.709999993"/>
    <n v="2.403043128861609E-3"/>
    <x v="0"/>
    <n v="325145452.83999985"/>
    <n v="2.5298557701336738E-4"/>
    <x v="1"/>
    <n v="2.5298557701336738E-4"/>
    <x v="1"/>
    <x v="1"/>
    <x v="0"/>
    <m/>
  </r>
  <r>
    <s v="MS-44048"/>
    <x v="727"/>
    <x v="319"/>
    <s v="Bailment"/>
    <x v="0"/>
    <x v="0"/>
    <x v="726"/>
    <x v="0"/>
    <x v="0"/>
    <x v="0"/>
    <x v="3"/>
    <s v="VALUE"/>
    <s v="RUM"/>
    <s v="LIGHT"/>
    <x v="727"/>
    <s v="RUM"/>
    <x v="4"/>
    <x v="1"/>
    <n v="167"/>
    <n v="192.31"/>
    <n v="-0.15"/>
    <n v="518.21"/>
    <n v="631"/>
    <n v="-0.22"/>
    <n v="2076.36"/>
    <n v="2712.8"/>
    <n v="-0.31"/>
    <n v="126403.7"/>
    <n v="160475.23000000001"/>
    <n v="126403.7"/>
    <n v="160475.23000000001"/>
    <m/>
    <n v="12844114.079999994"/>
    <n v="9.841371636275598E-3"/>
    <x v="0"/>
    <n v="34230392.709999993"/>
    <n v="3.6927329777047134E-3"/>
    <x v="0"/>
    <n v="325145452.83999985"/>
    <n v="3.8876047287735477E-4"/>
    <x v="1"/>
    <n v="3.8876047287735477E-4"/>
    <x v="1"/>
    <x v="1"/>
    <x v="0"/>
    <m/>
  </r>
  <r>
    <s v="MS-44217"/>
    <x v="728"/>
    <x v="443"/>
    <s v="Bailment"/>
    <x v="0"/>
    <x v="0"/>
    <x v="727"/>
    <x v="0"/>
    <x v="0"/>
    <x v="0"/>
    <x v="3"/>
    <s v="VALUE"/>
    <s v="RUM"/>
    <s v="LIGHT"/>
    <x v="728"/>
    <s v="RUM"/>
    <x v="24"/>
    <x v="1"/>
    <n v="61"/>
    <n v="61.33"/>
    <n v="-0.01"/>
    <n v="210.11"/>
    <n v="192.88"/>
    <n v="0.08"/>
    <n v="738.08"/>
    <n v="768.96"/>
    <n v="-0.04"/>
    <n v="45969.56"/>
    <n v="46949.4"/>
    <n v="45969.56"/>
    <n v="46949.4"/>
    <m/>
    <n v="12844114.079999994"/>
    <n v="3.5790370370176608E-3"/>
    <x v="0"/>
    <n v="34230392.709999993"/>
    <n v="1.3429457380011462E-3"/>
    <x v="0"/>
    <n v="325145452.83999985"/>
    <n v="1.4138152509431237E-4"/>
    <x v="1"/>
    <n v="1.4138152509431237E-4"/>
    <x v="1"/>
    <x v="1"/>
    <x v="0"/>
    <m/>
  </r>
  <r>
    <s v="MS-44218"/>
    <x v="729"/>
    <x v="55"/>
    <s v="Bailment"/>
    <x v="0"/>
    <x v="0"/>
    <x v="728"/>
    <x v="0"/>
    <x v="0"/>
    <x v="0"/>
    <x v="3"/>
    <s v="VALUE"/>
    <s v="RUM"/>
    <s v="LIGHT"/>
    <x v="729"/>
    <s v="RUM"/>
    <x v="24"/>
    <x v="1"/>
    <n v="126"/>
    <n v="104.61"/>
    <n v="0.17"/>
    <n v="403.3"/>
    <n v="342.42"/>
    <n v="0.15"/>
    <n v="1420.47"/>
    <n v="1542"/>
    <n v="-0.09"/>
    <n v="83865.3"/>
    <n v="90056.5"/>
    <n v="83865.3"/>
    <n v="90056.5"/>
    <m/>
    <n v="12844114.079999994"/>
    <n v="6.5294733040863837E-3"/>
    <x v="0"/>
    <n v="34230392.709999993"/>
    <n v="2.4500244770928313E-3"/>
    <x v="0"/>
    <n v="325145452.83999985"/>
    <n v="2.5793164033965162E-4"/>
    <x v="1"/>
    <n v="2.5793164033965162E-4"/>
    <x v="1"/>
    <x v="1"/>
    <x v="0"/>
    <m/>
  </r>
  <r>
    <s v="MS-44277"/>
    <x v="730"/>
    <x v="415"/>
    <s v="Bailment"/>
    <x v="0"/>
    <x v="0"/>
    <x v="729"/>
    <x v="0"/>
    <x v="0"/>
    <x v="0"/>
    <x v="3"/>
    <s v="VALUE"/>
    <s v="RUM"/>
    <s v="FLAVORED"/>
    <x v="730"/>
    <s v="RUM"/>
    <x v="4"/>
    <x v="1"/>
    <n v="15"/>
    <n v="22"/>
    <n v="-0.47"/>
    <n v="39"/>
    <n v="100"/>
    <n v="-1.56"/>
    <n v="200"/>
    <n v="338.17"/>
    <n v="-0.69"/>
    <n v="15619.32"/>
    <n v="26204.92"/>
    <n v="16608"/>
    <n v="28035.279999999999"/>
    <m/>
    <n v="12844114.079999994"/>
    <n v="1.2160683020031231E-3"/>
    <x v="0"/>
    <n v="34230392.709999993"/>
    <n v="4.5629976063456045E-4"/>
    <x v="0"/>
    <n v="325145452.83999985"/>
    <n v="4.8037946905214999E-5"/>
    <x v="0"/>
    <n v="5.1078678342066791E-5"/>
    <x v="0"/>
    <x v="0"/>
    <x v="0"/>
    <m/>
  </r>
  <r>
    <s v="MS-44280"/>
    <x v="731"/>
    <x v="296"/>
    <s v="Bailment"/>
    <x v="0"/>
    <x v="0"/>
    <x v="730"/>
    <x v="0"/>
    <x v="0"/>
    <x v="0"/>
    <x v="3"/>
    <s v="VALUE"/>
    <s v="RUM"/>
    <s v="LIGHT"/>
    <x v="731"/>
    <s v="RUM"/>
    <x v="4"/>
    <x v="1"/>
    <n v="0"/>
    <n v="23.92"/>
    <n v="-60.48"/>
    <n v="1.36"/>
    <n v="65.34"/>
    <n v="-47.01"/>
    <n v="149.91999999999999"/>
    <n v="293.23"/>
    <n v="-0.96"/>
    <n v="9925.2800000000007"/>
    <n v="19268.939999999999"/>
    <n v="10076.969999999999"/>
    <n v="19670.84"/>
    <m/>
    <n v="12844114.079999994"/>
    <n v="7.7274928719723776E-4"/>
    <x v="0"/>
    <n v="34230392.709999993"/>
    <n v="2.8995518935721854E-4"/>
    <x v="0"/>
    <n v="325145452.83999985"/>
    <n v="3.0525661402634196E-5"/>
    <x v="0"/>
    <n v="3.0992191070126251E-5"/>
    <x v="0"/>
    <x v="0"/>
    <x v="1"/>
    <m/>
  </r>
  <r>
    <s v="MS-44282"/>
    <x v="732"/>
    <x v="333"/>
    <s v="Bailment"/>
    <x v="0"/>
    <x v="0"/>
    <x v="731"/>
    <x v="0"/>
    <x v="0"/>
    <x v="0"/>
    <x v="3"/>
    <s v="VALUE"/>
    <s v="RUM"/>
    <s v="LIGHT"/>
    <x v="732"/>
    <s v="RUM"/>
    <x v="4"/>
    <x v="1"/>
    <m/>
    <n v="12"/>
    <m/>
    <n v="54"/>
    <n v="67"/>
    <n v="-0.24"/>
    <n v="213"/>
    <n v="280"/>
    <n v="-0.31"/>
    <n v="16467.84"/>
    <n v="21918.959999999999"/>
    <n v="17687.52"/>
    <n v="23222.400000000001"/>
    <m/>
    <n v="12844114.079999994"/>
    <n v="1.282131246844236E-3"/>
    <x v="0"/>
    <n v="34230392.709999993"/>
    <n v="4.8108825801432075E-4"/>
    <x v="0"/>
    <n v="325145452.83999985"/>
    <n v="5.0647609727156864E-5"/>
    <x v="0"/>
    <n v="5.4398792434301137E-5"/>
    <x v="0"/>
    <x v="0"/>
    <x v="0"/>
    <m/>
  </r>
  <r>
    <s v="MS-44331"/>
    <x v="733"/>
    <x v="342"/>
    <s v="Bailment"/>
    <x v="0"/>
    <x v="0"/>
    <x v="732"/>
    <x v="0"/>
    <x v="0"/>
    <x v="0"/>
    <x v="3"/>
    <s v="VALUE"/>
    <s v="RUM"/>
    <s v="FLAVORED"/>
    <x v="733"/>
    <s v="RUM"/>
    <x v="24"/>
    <x v="3"/>
    <n v="112"/>
    <n v="23.75"/>
    <n v="0.79"/>
    <n v="315.33"/>
    <n v="205.17"/>
    <n v="0.35"/>
    <n v="1123"/>
    <n v="771.83"/>
    <n v="0.31"/>
    <n v="71519.350000000006"/>
    <n v="47862.239999999998"/>
    <n v="81155.8"/>
    <n v="55087.6"/>
    <m/>
    <n v="12844114.079999994"/>
    <n v="5.5682587023549732E-3"/>
    <x v="0"/>
    <n v="34230392.709999993"/>
    <n v="2.0893523076381914E-3"/>
    <x v="0"/>
    <n v="325145452.83999985"/>
    <n v="2.1996109548914349E-4"/>
    <x v="1"/>
    <n v="2.4959844676018209E-4"/>
    <x v="1"/>
    <x v="1"/>
    <x v="0"/>
    <m/>
  </r>
  <r>
    <s v="MS-44333"/>
    <x v="734"/>
    <x v="328"/>
    <s v="Bailment"/>
    <x v="0"/>
    <x v="0"/>
    <x v="733"/>
    <x v="0"/>
    <x v="0"/>
    <x v="0"/>
    <x v="3"/>
    <s v="VALUE"/>
    <s v="RUM"/>
    <s v="FLAVORED"/>
    <x v="734"/>
    <s v="RUM"/>
    <x v="24"/>
    <x v="3"/>
    <n v="152"/>
    <n v="158.66999999999999"/>
    <n v="-0.04"/>
    <n v="554.78"/>
    <n v="593.27"/>
    <n v="-7.0000000000000007E-2"/>
    <n v="1843.23"/>
    <n v="2010.83"/>
    <n v="-0.09"/>
    <n v="107848.32000000001"/>
    <n v="116825.95"/>
    <n v="115169.85"/>
    <n v="127729.95"/>
    <m/>
    <n v="12844114.079999994"/>
    <n v="8.3967114686356054E-3"/>
    <x v="0"/>
    <n v="34230392.709999993"/>
    <n v="3.1506597342803324E-3"/>
    <x v="0"/>
    <n v="325145452.83999985"/>
    <n v="3.316925365493912E-4"/>
    <x v="1"/>
    <n v="3.5421024342811185E-4"/>
    <x v="1"/>
    <x v="1"/>
    <x v="0"/>
    <m/>
  </r>
  <r>
    <s v="MS-44340"/>
    <x v="735"/>
    <x v="245"/>
    <s v="Bailment"/>
    <x v="0"/>
    <x v="0"/>
    <x v="734"/>
    <x v="0"/>
    <x v="0"/>
    <x v="0"/>
    <x v="3"/>
    <s v="VALUE"/>
    <s v="RUM"/>
    <s v="FLAVORED"/>
    <x v="735"/>
    <s v="RUM"/>
    <x v="24"/>
    <x v="3"/>
    <n v="82"/>
    <n v="72.73"/>
    <n v="0.11"/>
    <n v="430.72"/>
    <n v="417.88"/>
    <n v="0.03"/>
    <n v="1459.77"/>
    <n v="1548.62"/>
    <n v="-0.06"/>
    <n v="78403.679999999993"/>
    <n v="82392.09"/>
    <n v="91210.05"/>
    <n v="97410.39"/>
    <m/>
    <n v="12844114.079999994"/>
    <n v="6.1042497374018982E-3"/>
    <x v="0"/>
    <n v="34230392.709999993"/>
    <n v="2.2904697782533856E-3"/>
    <x v="0"/>
    <n v="325145452.83999985"/>
    <n v="2.4113417338357025E-4"/>
    <x v="1"/>
    <n v="2.8052076141099646E-4"/>
    <x v="1"/>
    <x v="1"/>
    <x v="0"/>
    <m/>
  </r>
  <r>
    <s v="MS-44342"/>
    <x v="736"/>
    <x v="486"/>
    <s v="Bailment"/>
    <x v="0"/>
    <x v="0"/>
    <x v="735"/>
    <x v="0"/>
    <x v="0"/>
    <x v="0"/>
    <x v="3"/>
    <s v="VALUE"/>
    <s v="RUM"/>
    <s v="FLAVORED"/>
    <x v="736"/>
    <s v="RUM"/>
    <x v="24"/>
    <x v="3"/>
    <n v="32"/>
    <n v="72"/>
    <n v="-1.25"/>
    <n v="133.41999999999999"/>
    <n v="151"/>
    <n v="-0.13"/>
    <n v="515.58000000000004"/>
    <n v="536.25"/>
    <n v="-0.04"/>
    <n v="28844.02"/>
    <n v="34150.6"/>
    <n v="33611.620000000003"/>
    <n v="37426.519999999997"/>
    <m/>
    <n v="12844114.079999994"/>
    <n v="2.2456994558242051E-3"/>
    <x v="0"/>
    <n v="34230392.709999993"/>
    <n v="8.4264356077847651E-4"/>
    <x v="0"/>
    <n v="325145452.83999985"/>
    <n v="8.8711128352127969E-5"/>
    <x v="1"/>
    <n v="1.0337410443977476E-4"/>
    <x v="1"/>
    <x v="1"/>
    <x v="0"/>
    <m/>
  </r>
  <r>
    <s v="MS-44410"/>
    <x v="737"/>
    <x v="97"/>
    <s v="Bailment"/>
    <x v="0"/>
    <x v="0"/>
    <x v="736"/>
    <x v="0"/>
    <x v="0"/>
    <x v="0"/>
    <x v="3"/>
    <s v="MID"/>
    <s v="RUM"/>
    <s v="FLAVORED"/>
    <x v="737"/>
    <s v="RUM"/>
    <x v="11"/>
    <x v="1"/>
    <n v="16"/>
    <n v="23"/>
    <n v="-0.44"/>
    <n v="43"/>
    <n v="33"/>
    <n v="0.23"/>
    <n v="195"/>
    <n v="203"/>
    <n v="-0.04"/>
    <n v="16169.4"/>
    <n v="16930.439999999999"/>
    <n v="16169.4"/>
    <n v="16930.439999999999"/>
    <m/>
    <n v="12844114.079999994"/>
    <n v="1.2588957011194662E-3"/>
    <x v="0"/>
    <n v="34230392.709999993"/>
    <n v="4.7236969020446866E-4"/>
    <x v="0"/>
    <n v="325145452.83999985"/>
    <n v="4.972974359249848E-5"/>
    <x v="0"/>
    <n v="4.972974359249848E-5"/>
    <x v="0"/>
    <x v="0"/>
    <x v="0"/>
    <m/>
  </r>
  <r>
    <s v="MS-44412"/>
    <x v="738"/>
    <x v="374"/>
    <s v="Bailment"/>
    <x v="0"/>
    <x v="0"/>
    <x v="737"/>
    <x v="0"/>
    <x v="0"/>
    <x v="0"/>
    <x v="3"/>
    <s v="MID"/>
    <s v="RUM"/>
    <s v="FLAVORED"/>
    <x v="738"/>
    <s v="RUM"/>
    <x v="11"/>
    <x v="1"/>
    <n v="46"/>
    <n v="53.67"/>
    <n v="-0.18"/>
    <n v="120.18"/>
    <n v="124.84"/>
    <n v="-0.04"/>
    <n v="501.31"/>
    <n v="633.54999999999995"/>
    <n v="-0.26"/>
    <n v="31709.4"/>
    <n v="40370.129999999997"/>
    <n v="31709.4"/>
    <n v="40370.129999999997"/>
    <m/>
    <n v="12844114.079999994"/>
    <n v="2.4687884117578639E-3"/>
    <x v="0"/>
    <n v="34230392.709999993"/>
    <n v="9.2635221186745205E-4"/>
    <x v="0"/>
    <n v="325145452.83999985"/>
    <n v="9.7523738139446817E-5"/>
    <x v="1"/>
    <n v="9.7523738139446817E-5"/>
    <x v="1"/>
    <x v="1"/>
    <x v="0"/>
    <m/>
  </r>
  <r>
    <s v="MS-44436"/>
    <x v="739"/>
    <x v="487"/>
    <s v="Bailment"/>
    <x v="0"/>
    <x v="0"/>
    <x v="738"/>
    <x v="0"/>
    <x v="0"/>
    <x v="0"/>
    <x v="0"/>
    <s v="MID"/>
    <s v="RUM"/>
    <s v="FLAVORED"/>
    <x v="739"/>
    <s v="RUM"/>
    <x v="11"/>
    <x v="1"/>
    <n v="7"/>
    <n v="26"/>
    <n v="-2.67"/>
    <n v="49.08"/>
    <n v="92.5"/>
    <n v="-0.88"/>
    <n v="184.67"/>
    <n v="244.5"/>
    <n v="-0.32"/>
    <n v="19563.27"/>
    <n v="26495.88"/>
    <n v="20431.52"/>
    <n v="27130.68"/>
    <m/>
    <n v="12844114.079999994"/>
    <n v="1.5231311305824223E-3"/>
    <x v="0"/>
    <n v="75793138.070000067"/>
    <n v="2.5811399947488656E-4"/>
    <x v="0"/>
    <n v="325145452.83999985"/>
    <n v="6.0167749015474774E-5"/>
    <x v="1"/>
    <n v="6.2838092372320835E-5"/>
    <x v="1"/>
    <x v="1"/>
    <x v="0"/>
    <m/>
  </r>
  <r>
    <s v="MS-44476"/>
    <x v="740"/>
    <x v="27"/>
    <s v="Bailment"/>
    <x v="0"/>
    <x v="0"/>
    <x v="739"/>
    <x v="0"/>
    <x v="0"/>
    <x v="0"/>
    <x v="0"/>
    <s v="MID"/>
    <s v="RUM"/>
    <s v="FLAVORED"/>
    <x v="740"/>
    <s v="RUM"/>
    <x v="11"/>
    <x v="1"/>
    <n v="51"/>
    <n v="101.25"/>
    <n v="-0.98"/>
    <n v="181.17"/>
    <n v="206.42"/>
    <n v="-0.14000000000000001"/>
    <n v="640.33000000000004"/>
    <n v="791.92"/>
    <n v="-0.24"/>
    <n v="67036.53"/>
    <n v="81893.87"/>
    <n v="70846.48"/>
    <n v="88100"/>
    <m/>
    <n v="12844114.079999994"/>
    <n v="5.2192412479724745E-3"/>
    <x v="0"/>
    <n v="75793138.070000067"/>
    <n v="8.8446700726505412E-4"/>
    <x v="0"/>
    <n v="325145452.83999985"/>
    <n v="2.0617397356926243E-4"/>
    <x v="1"/>
    <n v="2.1789165243182008E-4"/>
    <x v="1"/>
    <x v="1"/>
    <x v="0"/>
    <m/>
  </r>
  <r>
    <s v="MS-44477"/>
    <x v="741"/>
    <x v="300"/>
    <s v="Bailment"/>
    <x v="0"/>
    <x v="0"/>
    <x v="740"/>
    <x v="0"/>
    <x v="0"/>
    <x v="0"/>
    <x v="0"/>
    <s v="MID"/>
    <s v="RUM"/>
    <s v="FLAVORED"/>
    <x v="741"/>
    <s v="RUM"/>
    <x v="11"/>
    <x v="1"/>
    <n v="28"/>
    <n v="54.67"/>
    <n v="-0.95"/>
    <n v="75.11"/>
    <n v="105.99"/>
    <n v="-0.41"/>
    <n v="314.31"/>
    <n v="399.75"/>
    <n v="-0.27"/>
    <n v="32618.37"/>
    <n v="41939.519999999997"/>
    <n v="32618.37"/>
    <n v="41939.519999999997"/>
    <m/>
    <n v="12844114.079999994"/>
    <n v="2.5395577925293555E-3"/>
    <x v="0"/>
    <n v="75793138.070000067"/>
    <n v="4.3036046310517895E-4"/>
    <x v="0"/>
    <n v="325145452.83999985"/>
    <n v="1.0031931775484834E-4"/>
    <x v="1"/>
    <n v="1.0031931775484834E-4"/>
    <x v="1"/>
    <x v="1"/>
    <x v="0"/>
    <m/>
  </r>
  <r>
    <s v="MS-44478"/>
    <x v="742"/>
    <x v="488"/>
    <s v="Bailment"/>
    <x v="0"/>
    <x v="0"/>
    <x v="741"/>
    <x v="0"/>
    <x v="0"/>
    <x v="0"/>
    <x v="0"/>
    <s v="MID"/>
    <s v="RUM"/>
    <s v="FLAVORED"/>
    <x v="742"/>
    <s v="RUM"/>
    <x v="11"/>
    <x v="1"/>
    <n v="64"/>
    <n v="74.67"/>
    <n v="-0.16"/>
    <n v="150.52000000000001"/>
    <n v="166.85"/>
    <n v="-0.11"/>
    <n v="512.21"/>
    <n v="465.93"/>
    <n v="0.09"/>
    <n v="38764.559999999998"/>
    <n v="35569.339999999997"/>
    <n v="40510.92"/>
    <n v="36934.06"/>
    <m/>
    <n v="12844114.079999994"/>
    <n v="3.0180797023876961E-3"/>
    <x v="0"/>
    <n v="75793138.070000067"/>
    <n v="5.1145210486203011E-4"/>
    <x v="0"/>
    <n v="325145452.83999985"/>
    <n v="1.1922221166376135E-4"/>
    <x v="1"/>
    <n v="1.2459322326717245E-4"/>
    <x v="1"/>
    <x v="1"/>
    <x v="0"/>
    <m/>
  </r>
  <r>
    <s v="MS-44486"/>
    <x v="743"/>
    <x v="257"/>
    <s v="Bailment"/>
    <x v="0"/>
    <x v="0"/>
    <x v="742"/>
    <x v="0"/>
    <x v="0"/>
    <x v="0"/>
    <x v="0"/>
    <s v="MID"/>
    <s v="RUM"/>
    <s v="AGED / DARK"/>
    <x v="743"/>
    <s v="RUM"/>
    <x v="11"/>
    <x v="1"/>
    <n v="29"/>
    <n v="64.25"/>
    <n v="-1.19"/>
    <n v="121.33"/>
    <n v="168.25"/>
    <n v="-0.39"/>
    <n v="453.25"/>
    <n v="497.42"/>
    <n v="-0.1"/>
    <n v="47415.18"/>
    <n v="52319.75"/>
    <n v="50147.58"/>
    <n v="55245.95"/>
    <m/>
    <n v="12844114.079999994"/>
    <n v="3.6915882017765464E-3"/>
    <x v="0"/>
    <n v="75793138.070000067"/>
    <n v="6.2558671150690301E-4"/>
    <x v="0"/>
    <n v="325145452.83999985"/>
    <n v="1.4582759680582843E-4"/>
    <x v="1"/>
    <n v="1.5423122040300228E-4"/>
    <x v="1"/>
    <x v="1"/>
    <x v="0"/>
    <m/>
  </r>
  <r>
    <s v="MS-44488"/>
    <x v="744"/>
    <x v="162"/>
    <s v="Bailment"/>
    <x v="0"/>
    <x v="0"/>
    <x v="743"/>
    <x v="0"/>
    <x v="0"/>
    <x v="0"/>
    <x v="0"/>
    <s v="MID"/>
    <s v="RUM"/>
    <s v="AGED / DARK"/>
    <x v="744"/>
    <s v="RUM"/>
    <x v="11"/>
    <x v="1"/>
    <n v="78"/>
    <n v="1.75"/>
    <n v="0.98"/>
    <n v="134.76"/>
    <n v="51.92"/>
    <n v="0.61"/>
    <n v="461.65"/>
    <n v="268.55"/>
    <n v="0.42"/>
    <n v="35240.080000000002"/>
    <n v="20731.3"/>
    <n v="36512.120000000003"/>
    <n v="21241.040000000001"/>
    <m/>
    <n v="12844114.079999994"/>
    <n v="2.7436754127615173E-3"/>
    <x v="0"/>
    <n v="75793138.070000067"/>
    <n v="4.6495079762304357E-4"/>
    <x v="0"/>
    <n v="325145452.83999985"/>
    <n v="1.0838250909614048E-4"/>
    <x v="1"/>
    <n v="1.1229472742455105E-4"/>
    <x v="1"/>
    <x v="1"/>
    <x v="0"/>
    <m/>
  </r>
  <r>
    <s v="MS-44499"/>
    <x v="745"/>
    <x v="489"/>
    <s v="Bailment"/>
    <x v="0"/>
    <x v="0"/>
    <x v="744"/>
    <x v="0"/>
    <x v="0"/>
    <x v="0"/>
    <x v="0"/>
    <s v="MID"/>
    <s v="RUM"/>
    <s v="FLAVORED"/>
    <x v="745"/>
    <s v="RUM"/>
    <x v="11"/>
    <x v="1"/>
    <n v="20"/>
    <n v="32"/>
    <n v="-0.59"/>
    <n v="69.17"/>
    <n v="82"/>
    <n v="-0.19"/>
    <n v="249.25"/>
    <n v="258.33"/>
    <n v="-0.04"/>
    <n v="26726.02"/>
    <n v="28267.72"/>
    <n v="27577.02"/>
    <n v="28695.52"/>
    <m/>
    <n v="12844114.079999994"/>
    <n v="2.0807990207449179E-3"/>
    <x v="0"/>
    <n v="75793138.070000067"/>
    <n v="3.5261793719791259E-4"/>
    <x v="0"/>
    <n v="325145452.83999985"/>
    <n v="8.2197120601134628E-5"/>
    <x v="1"/>
    <n v="8.4814410778705611E-5"/>
    <x v="1"/>
    <x v="1"/>
    <x v="0"/>
    <m/>
  </r>
  <r>
    <s v="MS-44506"/>
    <x v="746"/>
    <x v="490"/>
    <s v="Bailment"/>
    <x v="0"/>
    <x v="0"/>
    <x v="745"/>
    <x v="0"/>
    <x v="0"/>
    <x v="0"/>
    <x v="0"/>
    <s v="MID"/>
    <s v="RUM"/>
    <s v="FLAVORED"/>
    <x v="746"/>
    <s v="RUM"/>
    <x v="11"/>
    <x v="1"/>
    <n v="15"/>
    <n v="33"/>
    <n v="-1.2"/>
    <n v="90"/>
    <n v="117"/>
    <n v="-0.3"/>
    <n v="356"/>
    <n v="401.08"/>
    <n v="-0.13"/>
    <n v="37635.24"/>
    <n v="43826.79"/>
    <n v="39387.839999999997"/>
    <n v="44571.99"/>
    <m/>
    <n v="12844114.079999994"/>
    <n v="2.9301546035474029E-3"/>
    <x v="0"/>
    <n v="75793138.070000067"/>
    <n v="4.9655207527152809E-4"/>
    <x v="0"/>
    <n v="325145452.83999985"/>
    <n v="1.1574893534961981E-4"/>
    <x v="1"/>
    <n v="1.2113913836396869E-4"/>
    <x v="1"/>
    <x v="1"/>
    <x v="0"/>
    <m/>
  </r>
  <r>
    <s v="MS-44516"/>
    <x v="747"/>
    <x v="305"/>
    <s v="Bailment"/>
    <x v="0"/>
    <x v="0"/>
    <x v="746"/>
    <x v="0"/>
    <x v="0"/>
    <x v="0"/>
    <x v="0"/>
    <s v="MID"/>
    <s v="RUM"/>
    <s v="LIGHT"/>
    <x v="747"/>
    <s v="RUM"/>
    <x v="11"/>
    <x v="1"/>
    <n v="45"/>
    <n v="65"/>
    <n v="-0.44"/>
    <n v="128.91999999999999"/>
    <n v="146.66999999999999"/>
    <n v="-0.14000000000000001"/>
    <n v="457.25"/>
    <n v="551.75"/>
    <n v="-0.21"/>
    <n v="48033.69"/>
    <n v="58906.5"/>
    <n v="50590.14"/>
    <n v="61269.8"/>
    <m/>
    <n v="12844114.079999994"/>
    <n v="3.7397433330800828E-3"/>
    <x v="0"/>
    <n v="75793138.070000067"/>
    <n v="6.3374721278379649E-4"/>
    <x v="0"/>
    <n v="325145452.83999985"/>
    <n v="1.4772985314863622E-4"/>
    <x v="1"/>
    <n v="1.5559233431720418E-4"/>
    <x v="1"/>
    <x v="1"/>
    <x v="0"/>
    <m/>
  </r>
  <r>
    <s v="MS-44518"/>
    <x v="748"/>
    <x v="390"/>
    <s v="Bailment"/>
    <x v="0"/>
    <x v="0"/>
    <x v="747"/>
    <x v="0"/>
    <x v="0"/>
    <x v="0"/>
    <x v="0"/>
    <s v="MID"/>
    <s v="RUM"/>
    <s v="LIGHT"/>
    <x v="748"/>
    <s v="RUM"/>
    <x v="11"/>
    <x v="1"/>
    <n v="136"/>
    <n v="101.51"/>
    <n v="0.25"/>
    <n v="311.91000000000003"/>
    <n v="276.89999999999998"/>
    <n v="0.11"/>
    <n v="1003.01"/>
    <n v="1006.5"/>
    <n v="0"/>
    <n v="76598.080000000002"/>
    <n v="78083.259999999995"/>
    <n v="79330.039999999994"/>
    <n v="80019.740000000005"/>
    <m/>
    <n v="12844114.079999994"/>
    <n v="5.9636717272134382E-3"/>
    <x v="0"/>
    <n v="75793138.070000067"/>
    <n v="1.0106202480923341E-3"/>
    <x v="0"/>
    <n v="325145452.83999985"/>
    <n v="2.3558096639811533E-4"/>
    <x v="1"/>
    <n v="2.4398323675477431E-4"/>
    <x v="1"/>
    <x v="1"/>
    <x v="0"/>
    <m/>
  </r>
  <r>
    <s v="MS-44520"/>
    <x v="749"/>
    <x v="491"/>
    <s v="Bailment"/>
    <x v="0"/>
    <x v="0"/>
    <x v="748"/>
    <x v="0"/>
    <x v="0"/>
    <x v="0"/>
    <x v="0"/>
    <s v="MID"/>
    <s v="RUM"/>
    <s v="FLAVORED"/>
    <x v="749"/>
    <s v="RUM"/>
    <x v="11"/>
    <x v="1"/>
    <n v="18"/>
    <n v="13"/>
    <n v="0.28000000000000003"/>
    <n v="60"/>
    <n v="54"/>
    <n v="0.1"/>
    <n v="213"/>
    <n v="172.67"/>
    <n v="0.19"/>
    <n v="22586.52"/>
    <n v="19180.400000000001"/>
    <n v="23566.32"/>
    <n v="19180.400000000001"/>
    <m/>
    <n v="12844114.079999994"/>
    <n v="1.7585113196067167E-3"/>
    <x v="0"/>
    <n v="75793138.070000067"/>
    <n v="2.9800217506682238E-4"/>
    <x v="0"/>
    <n v="325145452.83999985"/>
    <n v="6.9465895348425961E-5"/>
    <x v="1"/>
    <n v="7.2479315931250936E-5"/>
    <x v="1"/>
    <x v="1"/>
    <x v="0"/>
    <m/>
  </r>
  <r>
    <s v="MS-44557"/>
    <x v="750"/>
    <x v="492"/>
    <s v="Bailment"/>
    <x v="0"/>
    <x v="0"/>
    <x v="749"/>
    <x v="0"/>
    <x v="0"/>
    <x v="0"/>
    <x v="0"/>
    <s v="MID"/>
    <s v="RUM"/>
    <s v="FLAVORED"/>
    <x v="750"/>
    <s v="RUM"/>
    <x v="11"/>
    <x v="1"/>
    <n v="10"/>
    <n v="24"/>
    <n v="-1.4"/>
    <n v="56.25"/>
    <n v="79.08"/>
    <n v="-0.41"/>
    <n v="214.25"/>
    <n v="234.42"/>
    <n v="-0.09"/>
    <n v="22544.27"/>
    <n v="25470.98"/>
    <n v="23704.62"/>
    <n v="26022.98"/>
    <m/>
    <n v="12844114.079999994"/>
    <n v="1.7552218751392475E-3"/>
    <x v="0"/>
    <n v="75793138.070000067"/>
    <n v="2.9744473674092831E-4"/>
    <x v="0"/>
    <n v="325145452.83999985"/>
    <n v="6.9335953503534808E-5"/>
    <x v="1"/>
    <n v="7.2904664029439025E-5"/>
    <x v="1"/>
    <x v="1"/>
    <x v="0"/>
    <m/>
  </r>
  <r>
    <s v="MS-44568"/>
    <x v="751"/>
    <x v="220"/>
    <s v="Bailment"/>
    <x v="0"/>
    <x v="0"/>
    <x v="750"/>
    <x v="0"/>
    <x v="0"/>
    <x v="0"/>
    <x v="0"/>
    <s v="MID"/>
    <s v="RUM"/>
    <s v="FLAVORED"/>
    <x v="751"/>
    <s v="RUM"/>
    <x v="11"/>
    <x v="1"/>
    <n v="8"/>
    <n v="23"/>
    <n v="-1.88"/>
    <n v="57.75"/>
    <n v="92"/>
    <n v="-0.59"/>
    <n v="200.25"/>
    <n v="203.92"/>
    <n v="-0.02"/>
    <n v="20990.71"/>
    <n v="22005.14"/>
    <n v="22155.66"/>
    <n v="22653.74"/>
    <m/>
    <n v="12844114.079999994"/>
    <n v="1.6342668610118734E-3"/>
    <x v="0"/>
    <n v="75793138.070000067"/>
    <n v="2.7694736666812326E-4"/>
    <x v="0"/>
    <n v="325145452.83999985"/>
    <n v="6.455790728935481E-5"/>
    <x v="1"/>
    <n v="6.814076532973239E-5"/>
    <x v="1"/>
    <x v="1"/>
    <x v="0"/>
    <m/>
  </r>
  <r>
    <s v="MS-45068"/>
    <x v="752"/>
    <x v="54"/>
    <s v="Bailment"/>
    <x v="0"/>
    <x v="0"/>
    <x v="751"/>
    <x v="0"/>
    <x v="0"/>
    <x v="0"/>
    <x v="3"/>
    <s v="VALUE"/>
    <s v="RUM"/>
    <s v="GOLD"/>
    <x v="752"/>
    <s v="RUM"/>
    <x v="25"/>
    <x v="0"/>
    <n v="32"/>
    <n v="28"/>
    <n v="0.11"/>
    <n v="103.85"/>
    <n v="141.18"/>
    <n v="-0.36"/>
    <n v="396.9"/>
    <n v="628.69000000000005"/>
    <n v="-0.57999999999999996"/>
    <n v="30145.57"/>
    <n v="46058.03"/>
    <n v="30145.57"/>
    <n v="46904.03"/>
    <m/>
    <n v="12844114.079999994"/>
    <n v="2.3470338095907049E-3"/>
    <x v="0"/>
    <n v="34230392.709999993"/>
    <n v="8.8066678800308759E-4"/>
    <x v="0"/>
    <n v="325145452.83999985"/>
    <n v="9.2714106061431739E-5"/>
    <x v="1"/>
    <n v="9.2714106061431739E-5"/>
    <x v="1"/>
    <x v="1"/>
    <x v="0"/>
    <m/>
  </r>
  <r>
    <s v="MS-45096"/>
    <x v="753"/>
    <x v="493"/>
    <s v="Bailment"/>
    <x v="0"/>
    <x v="0"/>
    <x v="752"/>
    <x v="0"/>
    <x v="0"/>
    <x v="0"/>
    <x v="3"/>
    <s v="VALUE"/>
    <s v="RUM"/>
    <s v="LIGHT"/>
    <x v="753"/>
    <s v="RUM"/>
    <x v="25"/>
    <x v="0"/>
    <n v="10"/>
    <n v="9.75"/>
    <n v="0.03"/>
    <n v="36.83"/>
    <n v="39.83"/>
    <n v="-0.08"/>
    <n v="173.33"/>
    <n v="280.91000000000003"/>
    <n v="-0.62"/>
    <n v="14019.2"/>
    <n v="21815.8"/>
    <n v="14019.2"/>
    <n v="22223.05"/>
    <m/>
    <n v="12844114.079999994"/>
    <n v="1.0914882811442614E-3"/>
    <x v="0"/>
    <n v="34230392.709999993"/>
    <n v="4.0955416780551462E-4"/>
    <x v="0"/>
    <n v="325145452.83999985"/>
    <n v="4.3116703240191644E-5"/>
    <x v="0"/>
    <n v="4.3116703240191644E-5"/>
    <x v="0"/>
    <x v="0"/>
    <x v="0"/>
    <m/>
  </r>
  <r>
    <s v="MS-45098"/>
    <x v="754"/>
    <x v="493"/>
    <s v="Bailment"/>
    <x v="0"/>
    <x v="0"/>
    <x v="753"/>
    <x v="0"/>
    <x v="0"/>
    <x v="0"/>
    <x v="3"/>
    <s v="VALUE"/>
    <s v="RUM"/>
    <s v="LIGHT"/>
    <x v="754"/>
    <s v="RUM"/>
    <x v="25"/>
    <x v="0"/>
    <n v="39"/>
    <n v="47.84"/>
    <n v="-0.24"/>
    <n v="123.68"/>
    <n v="157.71"/>
    <n v="-0.28000000000000003"/>
    <n v="501.12"/>
    <n v="707.05"/>
    <n v="-0.41"/>
    <n v="38062.29"/>
    <n v="51881.1"/>
    <n v="38062.29"/>
    <n v="52772.1"/>
    <m/>
    <n v="12844114.079999994"/>
    <n v="2.963403296087823E-3"/>
    <x v="0"/>
    <n v="34230392.709999993"/>
    <n v="1.1119442982282983E-3"/>
    <x v="0"/>
    <n v="325145452.83999985"/>
    <n v="1.170623475356735E-4"/>
    <x v="1"/>
    <n v="1.170623475356735E-4"/>
    <x v="1"/>
    <x v="1"/>
    <x v="0"/>
    <m/>
  </r>
  <r>
    <s v="MS-45217"/>
    <x v="755"/>
    <x v="54"/>
    <s v="Bailment"/>
    <x v="0"/>
    <x v="0"/>
    <x v="754"/>
    <x v="0"/>
    <x v="0"/>
    <x v="0"/>
    <x v="3"/>
    <s v="VALUE"/>
    <s v="RUM"/>
    <s v="LIGHT"/>
    <x v="755"/>
    <s v="RUM"/>
    <x v="24"/>
    <x v="1"/>
    <n v="88"/>
    <n v="30.66"/>
    <n v="0.65"/>
    <n v="212.1"/>
    <n v="159.99"/>
    <n v="0.25"/>
    <n v="769.29"/>
    <n v="744.51"/>
    <n v="0.03"/>
    <n v="44036.639999999999"/>
    <n v="42003.94"/>
    <n v="44036.639999999999"/>
    <n v="42003.94"/>
    <m/>
    <n v="12844114.079999994"/>
    <n v="3.4285463151227337E-3"/>
    <x v="0"/>
    <n v="34230392.709999993"/>
    <n v="1.2864777910402189E-3"/>
    <x v="0"/>
    <n v="325145452.83999985"/>
    <n v="1.354367395126079E-4"/>
    <x v="1"/>
    <n v="1.354367395126079E-4"/>
    <x v="1"/>
    <x v="1"/>
    <x v="0"/>
    <m/>
  </r>
  <r>
    <s v="MS-45888"/>
    <x v="756"/>
    <x v="494"/>
    <s v="Bailment"/>
    <x v="0"/>
    <x v="0"/>
    <x v="755"/>
    <x v="0"/>
    <x v="0"/>
    <x v="0"/>
    <x v="1"/>
    <s v="PREMIUM"/>
    <s v="RUM"/>
    <s v="FLAVORED"/>
    <x v="756"/>
    <s v="RUM"/>
    <x v="13"/>
    <x v="0"/>
    <n v="35"/>
    <n v="47.84"/>
    <n v="-0.37"/>
    <n v="180.27"/>
    <n v="240.36"/>
    <n v="-0.33"/>
    <n v="599.54999999999995"/>
    <n v="873.93"/>
    <n v="-0.46"/>
    <n v="77563.53"/>
    <n v="111802.92"/>
    <n v="82963.53"/>
    <n v="121012.92"/>
    <m/>
    <n v="12844114.079999994"/>
    <n v="6.0388384529203769E-3"/>
    <x v="0"/>
    <n v="126094742.97999983"/>
    <n v="6.1512104443801061E-4"/>
    <x v="0"/>
    <n v="325145452.83999985"/>
    <n v="2.3855025288687667E-4"/>
    <x v="1"/>
    <n v="2.5515820465994753E-4"/>
    <x v="1"/>
    <x v="1"/>
    <x v="0"/>
    <m/>
  </r>
  <r>
    <s v="MS-45894"/>
    <x v="757"/>
    <x v="312"/>
    <s v="Bailment"/>
    <x v="0"/>
    <x v="0"/>
    <x v="756"/>
    <x v="0"/>
    <x v="0"/>
    <x v="0"/>
    <x v="1"/>
    <s v="PREMIUM"/>
    <s v="RUM"/>
    <s v="FLAVORED"/>
    <x v="757"/>
    <s v="RUM"/>
    <x v="13"/>
    <x v="0"/>
    <n v="14"/>
    <n v="20"/>
    <n v="-0.43"/>
    <n v="32"/>
    <n v="20"/>
    <n v="0.38"/>
    <n v="138"/>
    <n v="20"/>
    <n v="0.86"/>
    <n v="25634.880000000001"/>
    <n v="3715.2"/>
    <n v="25634.880000000001"/>
    <n v="3715.2"/>
    <m/>
    <n v="12844114.079999994"/>
    <n v="1.9958464897097839E-3"/>
    <x v="0"/>
    <n v="126094742.97999983"/>
    <n v="2.0329856260594469E-4"/>
    <x v="0"/>
    <n v="325145452.83999985"/>
    <n v="7.8841268657121939E-5"/>
    <x v="1"/>
    <n v="7.8841268657121939E-5"/>
    <x v="1"/>
    <x v="1"/>
    <x v="0"/>
    <m/>
  </r>
  <r>
    <s v="MS-46503"/>
    <x v="758"/>
    <x v="486"/>
    <s v="Bailment"/>
    <x v="0"/>
    <x v="0"/>
    <x v="757"/>
    <x v="0"/>
    <x v="0"/>
    <x v="0"/>
    <x v="1"/>
    <s v="PREMIUM"/>
    <s v="RUM"/>
    <s v="FLAVORED"/>
    <x v="758"/>
    <s v="RUM"/>
    <x v="16"/>
    <x v="0"/>
    <n v="9"/>
    <n v="8"/>
    <n v="0.11"/>
    <n v="42.5"/>
    <n v="30"/>
    <n v="0.28999999999999998"/>
    <n v="139.5"/>
    <n v="152.5"/>
    <n v="-0.09"/>
    <n v="25296.12"/>
    <n v="27984.720000000001"/>
    <n v="26281.8"/>
    <n v="28794.240000000002"/>
    <m/>
    <n v="12844114.079999994"/>
    <n v="1.9694717628979523E-3"/>
    <x v="0"/>
    <n v="126094742.97999983"/>
    <n v="2.0061201127165369E-4"/>
    <x v="0"/>
    <n v="325145452.83999985"/>
    <n v="7.7799396482557958E-5"/>
    <x v="1"/>
    <n v="8.0830901279535823E-5"/>
    <x v="1"/>
    <x v="1"/>
    <x v="0"/>
    <m/>
  </r>
  <r>
    <s v="MS-46504"/>
    <x v="759"/>
    <x v="495"/>
    <s v="Bailment"/>
    <x v="0"/>
    <x v="0"/>
    <x v="758"/>
    <x v="0"/>
    <x v="0"/>
    <x v="0"/>
    <x v="1"/>
    <s v="PREMIUM"/>
    <s v="RUM"/>
    <s v="FLAVORED"/>
    <x v="759"/>
    <s v="RUM"/>
    <x v="16"/>
    <x v="0"/>
    <n v="57"/>
    <n v="86.5"/>
    <n v="-0.53"/>
    <n v="178.67"/>
    <n v="271.58"/>
    <n v="-0.52"/>
    <n v="704.5"/>
    <n v="739.17"/>
    <n v="-0.05"/>
    <n v="134758.32999999999"/>
    <n v="137513.56"/>
    <n v="145475.65"/>
    <n v="149793.88"/>
    <m/>
    <n v="12844114.079999994"/>
    <n v="1.0491835338790454E-2"/>
    <x v="0"/>
    <n v="126094742.97999983"/>
    <n v="1.0687069644241577E-3"/>
    <x v="0"/>
    <n v="325145452.83999985"/>
    <n v="4.1445552697399378E-4"/>
    <x v="1"/>
    <n v="4.4741714432521007E-4"/>
    <x v="1"/>
    <x v="1"/>
    <x v="0"/>
    <m/>
  </r>
  <r>
    <s v="MS-46506"/>
    <x v="760"/>
    <x v="496"/>
    <s v="Bailment"/>
    <x v="0"/>
    <x v="0"/>
    <x v="759"/>
    <x v="0"/>
    <x v="0"/>
    <x v="0"/>
    <x v="1"/>
    <s v="PREMIUM"/>
    <s v="RUM"/>
    <s v="FLAVORED"/>
    <x v="760"/>
    <s v="RUM"/>
    <x v="16"/>
    <x v="0"/>
    <n v="32"/>
    <n v="35.979999999999997"/>
    <n v="-0.14000000000000001"/>
    <n v="145.46"/>
    <n v="172.29"/>
    <n v="-0.18"/>
    <n v="755.68"/>
    <n v="866.91"/>
    <n v="-0.15"/>
    <n v="93540.06"/>
    <n v="107695.78"/>
    <n v="101618.9"/>
    <n v="116392.34"/>
    <m/>
    <n v="12844114.079999994"/>
    <n v="7.2827179373666879E-3"/>
    <x v="0"/>
    <n v="126094742.97999983"/>
    <n v="7.4182363030659095E-4"/>
    <x v="0"/>
    <n v="325145452.83999985"/>
    <n v="2.8768681580188031E-4"/>
    <x v="1"/>
    <n v="3.1253366489490913E-4"/>
    <x v="1"/>
    <x v="1"/>
    <x v="0"/>
    <m/>
  </r>
  <r>
    <s v="MS-76892"/>
    <x v="761"/>
    <x v="497"/>
    <s v="Bailment"/>
    <x v="0"/>
    <x v="0"/>
    <x v="760"/>
    <x v="0"/>
    <x v="0"/>
    <x v="0"/>
    <x v="2"/>
    <s v="ULTRA"/>
    <s v="RUM"/>
    <s v="FLAVORED"/>
    <x v="761"/>
    <s v="CORDIALS"/>
    <x v="21"/>
    <x v="4"/>
    <n v="8"/>
    <n v="13.5"/>
    <n v="-0.69"/>
    <n v="47.67"/>
    <n v="41"/>
    <n v="0.14000000000000001"/>
    <n v="152.08000000000001"/>
    <n v="174.08"/>
    <n v="-0.14000000000000001"/>
    <n v="44273.91"/>
    <n v="49720.14"/>
    <n v="45387.75"/>
    <n v="50485.74"/>
    <m/>
    <n v="12844114.079999994"/>
    <n v="3.4470193681119983E-3"/>
    <x v="0"/>
    <n v="69119979.479999974"/>
    <n v="6.4053708252055782E-4"/>
    <x v="0"/>
    <n v="325145452.83999985"/>
    <n v="1.361664744602369E-4"/>
    <x v="1"/>
    <n v="1.3959214131262899E-4"/>
    <x v="1"/>
    <x v="1"/>
    <x v="0"/>
    <m/>
  </r>
  <r>
    <s v="MS-27021"/>
    <x v="762"/>
    <x v="482"/>
    <s v="Bailment"/>
    <x v="0"/>
    <x v="0"/>
    <x v="761"/>
    <x v="0"/>
    <x v="10"/>
    <x v="6"/>
    <x v="4"/>
    <s v="SUPER"/>
    <s v="DOMESTIC WHISKEY"/>
    <s v="STRAIGHT"/>
    <x v="762"/>
    <s v="WHISKEY"/>
    <x v="14"/>
    <x v="1"/>
    <n v="3"/>
    <n v="4"/>
    <n v="-0.31"/>
    <n v="8.5399999999999991"/>
    <n v="16.5"/>
    <n v="-0.93"/>
    <n v="47.54"/>
    <n v="76.5"/>
    <n v="-0.61"/>
    <n v="14365.19"/>
    <n v="23114.04"/>
    <n v="14365.19"/>
    <n v="23114.04"/>
    <m/>
    <n v="1024946.76"/>
    <n v="1.4015547500242842E-2"/>
    <x v="0"/>
    <n v="1024946.76"/>
    <n v="1.4015547500242842E-2"/>
    <x v="0"/>
    <n v="325145452.83999985"/>
    <n v="4.418081161685179E-5"/>
    <x v="0"/>
    <n v="4.418081161685179E-5"/>
    <x v="0"/>
    <x v="0"/>
    <x v="0"/>
    <m/>
  </r>
  <r>
    <s v="MS-27022"/>
    <x v="763"/>
    <x v="498"/>
    <s v="Bailment"/>
    <x v="0"/>
    <x v="0"/>
    <x v="762"/>
    <x v="0"/>
    <x v="10"/>
    <x v="6"/>
    <x v="4"/>
    <s v="SUPER"/>
    <s v="DOMESTIC WHISKEY"/>
    <s v="STRAIGHT"/>
    <x v="763"/>
    <s v="WHISKEY"/>
    <x v="14"/>
    <x v="1"/>
    <n v="21"/>
    <n v="18.09"/>
    <n v="0.14000000000000001"/>
    <n v="97.82"/>
    <n v="111.43"/>
    <n v="-0.14000000000000001"/>
    <n v="413.24"/>
    <n v="450.38"/>
    <n v="-0.09"/>
    <n v="86027.19"/>
    <n v="90393.89"/>
    <n v="89143.75"/>
    <n v="92808.23"/>
    <m/>
    <n v="1024946.76"/>
    <n v="8.3933325473412881E-2"/>
    <x v="1"/>
    <n v="1024946.76"/>
    <n v="8.3933325473412881E-2"/>
    <x v="1"/>
    <n v="325145452.83999985"/>
    <n v="2.6458063383200055E-4"/>
    <x v="1"/>
    <n v="2.7416575942049712E-4"/>
    <x v="3"/>
    <x v="3"/>
    <x v="0"/>
    <m/>
  </r>
  <r>
    <s v="MS-27025"/>
    <x v="764"/>
    <x v="499"/>
    <s v="Bailment"/>
    <x v="0"/>
    <x v="0"/>
    <x v="763"/>
    <x v="0"/>
    <x v="10"/>
    <x v="6"/>
    <x v="4"/>
    <s v="SUPER"/>
    <s v="DOMESTIC WHISKEY"/>
    <s v="STRAIGHT"/>
    <x v="764"/>
    <s v="WHISKEY"/>
    <x v="14"/>
    <x v="1"/>
    <n v="130"/>
    <n v="94"/>
    <n v="0.28000000000000003"/>
    <n v="289.75"/>
    <n v="274"/>
    <n v="0.05"/>
    <n v="1344.17"/>
    <n v="1325.67"/>
    <n v="0.01"/>
    <n v="363092.19"/>
    <n v="357838.68"/>
    <n v="375506.4"/>
    <n v="363319.2"/>
    <m/>
    <n v="1024946.76"/>
    <n v="0.3542546834335083"/>
    <x v="1"/>
    <n v="1024946.76"/>
    <n v="0.3542546834335083"/>
    <x v="1"/>
    <n v="325145452.83999985"/>
    <n v="1.1167069593886441E-3"/>
    <x v="1"/>
    <n v="1.1548874410517503E-3"/>
    <x v="3"/>
    <x v="3"/>
    <x v="0"/>
    <m/>
  </r>
  <r>
    <s v="MS-27056"/>
    <x v="765"/>
    <x v="304"/>
    <s v="Bailment"/>
    <x v="0"/>
    <x v="0"/>
    <x v="764"/>
    <x v="0"/>
    <x v="10"/>
    <x v="6"/>
    <x v="4"/>
    <s v="PREMIUM"/>
    <s v="DOMESTIC WHISKEY"/>
    <s v="STRAIGHT"/>
    <x v="765"/>
    <s v="WHISKEY"/>
    <x v="11"/>
    <x v="1"/>
    <n v="7"/>
    <n v="10"/>
    <n v="-0.43"/>
    <n v="16"/>
    <n v="21.92"/>
    <n v="-0.37"/>
    <n v="73"/>
    <n v="91.08"/>
    <n v="-0.25"/>
    <n v="15139.92"/>
    <n v="19356.82"/>
    <n v="16171.44"/>
    <n v="20959.78"/>
    <m/>
    <n v="1024946.76"/>
    <n v="1.4771420907755248E-2"/>
    <x v="0"/>
    <n v="1024946.76"/>
    <n v="1.4771420907755248E-2"/>
    <x v="0"/>
    <n v="325145452.83999985"/>
    <n v="4.6563529853361261E-5"/>
    <x v="0"/>
    <n v="4.9736017707612753E-5"/>
    <x v="0"/>
    <x v="0"/>
    <x v="0"/>
    <m/>
  </r>
  <r>
    <s v="MS-27060"/>
    <x v="766"/>
    <x v="327"/>
    <s v="Bailment"/>
    <x v="0"/>
    <x v="0"/>
    <x v="765"/>
    <x v="0"/>
    <x v="10"/>
    <x v="6"/>
    <x v="4"/>
    <s v="SUPER"/>
    <s v="DOMESTIC WHISKEY"/>
    <s v="STRAIGHT"/>
    <x v="766"/>
    <s v="WHISKEY"/>
    <x v="38"/>
    <x v="1"/>
    <n v="7"/>
    <n v="4"/>
    <n v="0.38"/>
    <n v="39"/>
    <n v="16"/>
    <n v="0.59"/>
    <n v="139.41999999999999"/>
    <n v="132.16999999999999"/>
    <n v="0.05"/>
    <n v="57226.11"/>
    <n v="54521.04"/>
    <n v="58672.11"/>
    <n v="55574.04"/>
    <m/>
    <n v="1024946.76"/>
    <n v="5.5833251280290888E-2"/>
    <x v="1"/>
    <n v="1024946.76"/>
    <n v="5.5833251280290888E-2"/>
    <x v="1"/>
    <n v="325145452.83999985"/>
    <n v="1.7600156945193473E-4"/>
    <x v="1"/>
    <n v="1.8044880987116814E-4"/>
    <x v="3"/>
    <x v="3"/>
    <x v="0"/>
    <m/>
  </r>
  <r>
    <s v="MS-27066"/>
    <x v="767"/>
    <x v="232"/>
    <s v="Bailment"/>
    <x v="0"/>
    <x v="0"/>
    <x v="766"/>
    <x v="0"/>
    <x v="10"/>
    <x v="6"/>
    <x v="4"/>
    <s v="PREMIUM"/>
    <s v="DOMESTIC WHISKEY"/>
    <s v="STRAIGHT"/>
    <x v="767"/>
    <s v="WHISKEY"/>
    <x v="11"/>
    <x v="1"/>
    <n v="8"/>
    <n v="13"/>
    <n v="-0.63"/>
    <n v="37.25"/>
    <n v="49.92"/>
    <n v="-0.34"/>
    <n v="177.25"/>
    <n v="187"/>
    <n v="-0.06"/>
    <n v="32713.26"/>
    <n v="34966.400000000001"/>
    <n v="32713.26"/>
    <n v="34966.400000000001"/>
    <m/>
    <n v="1024946.76"/>
    <n v="3.1917033427180157E-2"/>
    <x v="1"/>
    <n v="1024946.76"/>
    <n v="3.1917033427180157E-2"/>
    <x v="1"/>
    <n v="325145452.83999985"/>
    <n v="1.0061115637406068E-4"/>
    <x v="1"/>
    <n v="1.0061115637406068E-4"/>
    <x v="3"/>
    <x v="3"/>
    <x v="0"/>
    <m/>
  </r>
  <r>
    <s v="MS-27126"/>
    <x v="768"/>
    <x v="500"/>
    <s v="Bailment"/>
    <x v="0"/>
    <x v="0"/>
    <x v="767"/>
    <x v="0"/>
    <x v="10"/>
    <x v="6"/>
    <x v="4"/>
    <s v="SUPER"/>
    <s v="DOMESTIC WHISKEY"/>
    <s v="STRAIGHT"/>
    <x v="768"/>
    <s v="WHISKEY"/>
    <x v="3"/>
    <x v="1"/>
    <n v="2"/>
    <n v="4.5"/>
    <n v="-2"/>
    <n v="8"/>
    <n v="20.329999999999998"/>
    <n v="-1.54"/>
    <n v="43"/>
    <n v="60.92"/>
    <n v="-0.42"/>
    <n v="17678.759999999998"/>
    <n v="22900.91"/>
    <n v="17858.759999999998"/>
    <n v="23206.91"/>
    <m/>
    <n v="1024946.76"/>
    <n v="1.7248466642306375E-2"/>
    <x v="0"/>
    <n v="1024946.76"/>
    <n v="1.7248466642306375E-2"/>
    <x v="0"/>
    <n v="325145452.83999985"/>
    <n v="5.437185064586926E-5"/>
    <x v="0"/>
    <n v="5.4925449038304953E-5"/>
    <x v="0"/>
    <x v="0"/>
    <x v="0"/>
    <m/>
  </r>
  <r>
    <s v="MS-4000"/>
    <x v="769"/>
    <x v="501"/>
    <s v="Bailment"/>
    <x v="0"/>
    <x v="0"/>
    <x v="768"/>
    <x v="0"/>
    <x v="11"/>
    <x v="7"/>
    <x v="2"/>
    <s v="PREMIUM"/>
    <s v="SCOTCH"/>
    <s v="SINGLE MALT"/>
    <x v="769"/>
    <s v="WHISKEY"/>
    <x v="7"/>
    <x v="1"/>
    <n v="2"/>
    <n v="4"/>
    <n v="-1"/>
    <n v="6.5"/>
    <n v="13"/>
    <n v="-1"/>
    <n v="43"/>
    <n v="53.5"/>
    <n v="-0.24"/>
    <n v="18391.02"/>
    <n v="22643.88"/>
    <n v="19795.02"/>
    <n v="22643.88"/>
    <m/>
    <n v="5892527.0199999977"/>
    <n v="3.1210752089177534E-3"/>
    <x v="0"/>
    <n v="69119979.479999974"/>
    <n v="2.660738637129006E-4"/>
    <x v="0"/>
    <n v="325145452.83999985"/>
    <n v="5.656243948473731E-5"/>
    <x v="0"/>
    <n v="6.0880506945735729E-5"/>
    <x v="0"/>
    <x v="0"/>
    <x v="0"/>
    <m/>
  </r>
  <r>
    <s v="MS-4084"/>
    <x v="770"/>
    <x v="352"/>
    <s v="Bailment"/>
    <x v="0"/>
    <x v="0"/>
    <x v="769"/>
    <x v="0"/>
    <x v="11"/>
    <x v="7"/>
    <x v="2"/>
    <s v="SUPER"/>
    <s v="SCOTCH"/>
    <s v="SINGLE MALT"/>
    <x v="770"/>
    <s v="WHISKEY"/>
    <x v="8"/>
    <x v="1"/>
    <n v="7"/>
    <n v="4"/>
    <n v="0.43"/>
    <n v="21"/>
    <n v="20.5"/>
    <n v="0.02"/>
    <n v="106.58"/>
    <n v="80"/>
    <n v="0.25"/>
    <n v="61926.65"/>
    <n v="45449.52"/>
    <n v="63988.37"/>
    <n v="46527.72"/>
    <m/>
    <n v="5892527.0199999977"/>
    <n v="1.050935359139007E-2"/>
    <x v="0"/>
    <n v="69119979.479999974"/>
    <n v="8.9592980880323647E-4"/>
    <x v="0"/>
    <n v="325145452.83999985"/>
    <n v="1.9045829938293295E-4"/>
    <x v="1"/>
    <n v="1.9679921536989141E-4"/>
    <x v="1"/>
    <x v="1"/>
    <x v="0"/>
    <m/>
  </r>
  <r>
    <s v="MS-4356"/>
    <x v="771"/>
    <x v="166"/>
    <s v="Bailment"/>
    <x v="0"/>
    <x v="0"/>
    <x v="770"/>
    <x v="0"/>
    <x v="11"/>
    <x v="7"/>
    <x v="2"/>
    <s v="SUPER"/>
    <s v="SCOTCH"/>
    <s v="SINGLE MALT"/>
    <x v="771"/>
    <s v="WHISKEY"/>
    <x v="13"/>
    <x v="0"/>
    <n v="12"/>
    <n v="10"/>
    <n v="0.17"/>
    <n v="37.17"/>
    <n v="34"/>
    <n v="0.09"/>
    <n v="213.75"/>
    <n v="191.17"/>
    <n v="0.11"/>
    <n v="154476.57"/>
    <n v="135713.4"/>
    <n v="156096.57"/>
    <n v="135713.4"/>
    <m/>
    <n v="5892527.0199999977"/>
    <n v="2.6215674442507702E-2"/>
    <x v="0"/>
    <n v="69119979.479999974"/>
    <n v="2.2349047433484577E-3"/>
    <x v="0"/>
    <n v="325145452.83999985"/>
    <n v="4.7509989344988952E-4"/>
    <x v="1"/>
    <n v="4.8008227898181075E-4"/>
    <x v="1"/>
    <x v="1"/>
    <x v="0"/>
    <m/>
  </r>
  <r>
    <s v="MS-4626"/>
    <x v="772"/>
    <x v="243"/>
    <s v="Bailment"/>
    <x v="0"/>
    <x v="0"/>
    <x v="771"/>
    <x v="0"/>
    <x v="11"/>
    <x v="7"/>
    <x v="1"/>
    <s v="PREMIUM"/>
    <s v="SCOTCH"/>
    <s v="BLEND"/>
    <x v="772"/>
    <s v="WHISKEY"/>
    <x v="14"/>
    <x v="1"/>
    <n v="31"/>
    <n v="47"/>
    <n v="-0.54"/>
    <n v="117.08"/>
    <n v="100"/>
    <n v="0.15"/>
    <n v="581.91999999999996"/>
    <n v="561"/>
    <n v="0.04"/>
    <n v="210191.08"/>
    <n v="197091.36"/>
    <n v="210191.08"/>
    <n v="197091.36"/>
    <m/>
    <n v="5892527.0199999977"/>
    <n v="3.5670787641123122E-2"/>
    <x v="1"/>
    <n v="126094742.97999983"/>
    <n v="1.6669297627525904E-3"/>
    <x v="0"/>
    <n v="325145452.83999985"/>
    <n v="6.4645246662401422E-4"/>
    <x v="1"/>
    <n v="6.4645246662401422E-4"/>
    <x v="2"/>
    <x v="2"/>
    <x v="0"/>
    <m/>
  </r>
  <r>
    <s v="MS-4716"/>
    <x v="773"/>
    <x v="367"/>
    <s v="Bailment"/>
    <x v="0"/>
    <x v="0"/>
    <x v="772"/>
    <x v="0"/>
    <x v="11"/>
    <x v="7"/>
    <x v="1"/>
    <s v="PREMIUM"/>
    <s v="SCOTCH"/>
    <s v="BLEND"/>
    <x v="773"/>
    <s v="WHISKEY"/>
    <x v="8"/>
    <x v="1"/>
    <n v="21"/>
    <n v="25"/>
    <n v="-0.18"/>
    <n v="61.5"/>
    <n v="60.83"/>
    <n v="0.01"/>
    <n v="453.42"/>
    <n v="496.25"/>
    <n v="-0.09"/>
    <n v="149312.07"/>
    <n v="157712.13"/>
    <n v="154905.26999999999"/>
    <n v="166448.13"/>
    <m/>
    <n v="5892527.0199999977"/>
    <n v="2.5339225343085497E-2"/>
    <x v="0"/>
    <n v="126094742.97999983"/>
    <n v="1.1841260505498054E-3"/>
    <x v="0"/>
    <n v="325145452.83999985"/>
    <n v="4.5921623290692202E-4"/>
    <x v="1"/>
    <n v="4.7641838028787383E-4"/>
    <x v="1"/>
    <x v="1"/>
    <x v="0"/>
    <m/>
  </r>
  <r>
    <s v="MS-4717"/>
    <x v="774"/>
    <x v="341"/>
    <s v="Bailment"/>
    <x v="0"/>
    <x v="0"/>
    <x v="773"/>
    <x v="0"/>
    <x v="11"/>
    <x v="7"/>
    <x v="1"/>
    <s v="PREMIUM"/>
    <s v="SCOTCH"/>
    <s v="BLEND"/>
    <x v="774"/>
    <s v="WHISKEY"/>
    <x v="8"/>
    <x v="1"/>
    <n v="17"/>
    <n v="21.33"/>
    <n v="-0.28000000000000003"/>
    <n v="38.44"/>
    <n v="63.99"/>
    <n v="-0.66"/>
    <n v="155.86000000000001"/>
    <n v="309.63"/>
    <n v="-0.99"/>
    <n v="46425.27"/>
    <n v="90832.97"/>
    <n v="46425.27"/>
    <n v="90832.97"/>
    <m/>
    <n v="5892527.0199999977"/>
    <n v="7.8786690060862908E-3"/>
    <x v="0"/>
    <n v="126094742.97999983"/>
    <n v="3.6817768055059691E-4"/>
    <x v="0"/>
    <n v="325145452.83999985"/>
    <n v="1.4278308244662831E-4"/>
    <x v="1"/>
    <n v="1.4278308244662831E-4"/>
    <x v="1"/>
    <x v="1"/>
    <x v="0"/>
    <m/>
  </r>
  <r>
    <s v="MS-4718"/>
    <x v="775"/>
    <x v="502"/>
    <s v="Bailment"/>
    <x v="0"/>
    <x v="0"/>
    <x v="774"/>
    <x v="0"/>
    <x v="11"/>
    <x v="7"/>
    <x v="1"/>
    <s v="PREMIUM"/>
    <s v="SCOTCH"/>
    <s v="BLEND"/>
    <x v="775"/>
    <s v="WHISKEY"/>
    <x v="8"/>
    <x v="1"/>
    <n v="74"/>
    <n v="96.84"/>
    <n v="-0.32"/>
    <n v="113.18"/>
    <n v="149.35"/>
    <n v="-0.32"/>
    <n v="404.11"/>
    <n v="394.19"/>
    <n v="0.02"/>
    <n v="121082.74"/>
    <n v="117942.8"/>
    <n v="126342.39999999999"/>
    <n v="121551.02"/>
    <m/>
    <n v="5892527.0199999977"/>
    <n v="2.0548525206423245E-2"/>
    <x v="0"/>
    <n v="126094742.97999983"/>
    <n v="9.6025208615719388E-4"/>
    <x v="0"/>
    <n v="325145452.83999985"/>
    <n v="3.7239561230949572E-4"/>
    <x v="1"/>
    <n v="3.8857194186926416E-4"/>
    <x v="1"/>
    <x v="1"/>
    <x v="0"/>
    <m/>
  </r>
  <r>
    <s v="MS-4725"/>
    <x v="776"/>
    <x v="503"/>
    <s v="Bailment"/>
    <x v="0"/>
    <x v="0"/>
    <x v="775"/>
    <x v="0"/>
    <x v="11"/>
    <x v="7"/>
    <x v="1"/>
    <s v="PREMIUM"/>
    <s v="SCOTCH"/>
    <s v="BLEND"/>
    <x v="776"/>
    <s v="WHISKEY"/>
    <x v="8"/>
    <x v="1"/>
    <n v="4"/>
    <n v="6"/>
    <n v="-0.71"/>
    <n v="11.5"/>
    <n v="17.5"/>
    <n v="-0.52"/>
    <n v="89"/>
    <n v="139.88"/>
    <n v="-0.56999999999999995"/>
    <n v="31058.76"/>
    <n v="39738.120000000003"/>
    <n v="33494.519999999997"/>
    <n v="48442.86"/>
    <m/>
    <n v="5892527.0199999977"/>
    <n v="5.2708727333082321E-3"/>
    <x v="0"/>
    <n v="126094742.97999983"/>
    <n v="2.4631288558101346E-4"/>
    <x v="0"/>
    <n v="325145452.83999985"/>
    <n v="9.5522664483589257E-5"/>
    <x v="1"/>
    <n v="1.0301395793002907E-4"/>
    <x v="1"/>
    <x v="1"/>
    <x v="0"/>
    <m/>
  </r>
  <r>
    <s v="MS-4798"/>
    <x v="777"/>
    <x v="504"/>
    <s v="Bailment"/>
    <x v="0"/>
    <x v="0"/>
    <x v="776"/>
    <x v="0"/>
    <x v="11"/>
    <x v="7"/>
    <x v="3"/>
    <s v="MID"/>
    <s v="SCOTCH"/>
    <s v="BLEND"/>
    <x v="777"/>
    <s v="WHISKEY"/>
    <x v="22"/>
    <x v="1"/>
    <n v="12"/>
    <n v="23.34"/>
    <n v="-1"/>
    <n v="33.840000000000003"/>
    <n v="60.48"/>
    <n v="-0.79"/>
    <n v="185.53"/>
    <n v="231.41"/>
    <n v="-0.25"/>
    <n v="21136.080000000002"/>
    <n v="25655.75"/>
    <n v="21827.52"/>
    <n v="27267.52"/>
    <m/>
    <n v="5892527.0199999977"/>
    <n v="3.5869296701163044E-3"/>
    <x v="0"/>
    <n v="34230392.709999993"/>
    <n v="6.174653086531886E-4"/>
    <x v="0"/>
    <n v="325145452.83999985"/>
    <n v="6.5004999502179145E-5"/>
    <x v="1"/>
    <n v="6.7131555460322125E-5"/>
    <x v="1"/>
    <x v="1"/>
    <x v="0"/>
    <m/>
  </r>
  <r>
    <s v="MS-4825"/>
    <x v="778"/>
    <x v="201"/>
    <s v="Bailment"/>
    <x v="0"/>
    <x v="0"/>
    <x v="777"/>
    <x v="0"/>
    <x v="11"/>
    <x v="7"/>
    <x v="2"/>
    <s v="SUPER"/>
    <s v="SCOTCH"/>
    <s v="SINGLE MALT"/>
    <x v="778"/>
    <s v="WHISKEY"/>
    <x v="5"/>
    <x v="2"/>
    <n v="7"/>
    <n v="4.5"/>
    <n v="0.31"/>
    <n v="12.5"/>
    <n v="15.92"/>
    <n v="-0.27"/>
    <n v="51.5"/>
    <n v="66.83"/>
    <n v="-0.3"/>
    <n v="36389.699999999997"/>
    <n v="44647.62"/>
    <n v="36389.699999999997"/>
    <n v="44647.62"/>
    <m/>
    <n v="5892527.0199999977"/>
    <n v="6.1755677787286604E-3"/>
    <x v="0"/>
    <n v="69119979.479999974"/>
    <n v="5.2647151046289649E-4"/>
    <x v="0"/>
    <n v="325145452.83999985"/>
    <n v="1.1191821900676226E-4"/>
    <x v="1"/>
    <n v="1.1191821900676226E-4"/>
    <x v="1"/>
    <x v="1"/>
    <x v="0"/>
    <m/>
  </r>
  <r>
    <s v="MS-4846"/>
    <x v="779"/>
    <x v="505"/>
    <s v="Bailment"/>
    <x v="0"/>
    <x v="0"/>
    <x v="778"/>
    <x v="0"/>
    <x v="11"/>
    <x v="7"/>
    <x v="2"/>
    <s v="ULTRA"/>
    <s v="SCOTCH"/>
    <s v="SINGLE MALT"/>
    <x v="779"/>
    <s v="WHISKEY"/>
    <x v="14"/>
    <x v="1"/>
    <n v="1"/>
    <n v="4"/>
    <n v="-2.2000000000000002"/>
    <n v="8.42"/>
    <n v="8.17"/>
    <n v="0.03"/>
    <n v="50.83"/>
    <n v="81.33"/>
    <n v="-0.6"/>
    <n v="34574.660000000003"/>
    <n v="48754"/>
    <n v="34574.660000000003"/>
    <n v="48754"/>
    <m/>
    <n v="5892527.0199999977"/>
    <n v="5.8675437350815948E-3"/>
    <x v="0"/>
    <n v="69119979.479999974"/>
    <n v="5.002122434079174E-4"/>
    <x v="0"/>
    <n v="325145452.83999985"/>
    <n v="1.0633597886117071E-4"/>
    <x v="1"/>
    <n v="1.0633597886117071E-4"/>
    <x v="1"/>
    <x v="1"/>
    <x v="0"/>
    <m/>
  </r>
  <r>
    <s v="MS-4866"/>
    <x v="780"/>
    <x v="389"/>
    <s v="Bailment"/>
    <x v="0"/>
    <x v="0"/>
    <x v="779"/>
    <x v="0"/>
    <x v="11"/>
    <x v="7"/>
    <x v="0"/>
    <s v="MID"/>
    <s v="SCOTCH"/>
    <s v="BLEND"/>
    <x v="780"/>
    <s v="WHISKEY"/>
    <x v="7"/>
    <x v="1"/>
    <n v="33"/>
    <n v="34.08"/>
    <n v="-0.03"/>
    <n v="180"/>
    <n v="188.75"/>
    <n v="-0.05"/>
    <n v="692.5"/>
    <n v="789.75"/>
    <n v="-0.14000000000000001"/>
    <n v="156731.54"/>
    <n v="176656.26"/>
    <n v="161739.54"/>
    <n v="183664.26"/>
    <m/>
    <n v="5892527.0199999977"/>
    <n v="2.6598357456492423E-2"/>
    <x v="0"/>
    <n v="75793138.070000067"/>
    <n v="2.0678856159148324E-3"/>
    <x v="0"/>
    <n v="325145452.83999985"/>
    <n v="4.8203515882206017E-4"/>
    <x v="1"/>
    <n v="4.9743749631827108E-4"/>
    <x v="1"/>
    <x v="1"/>
    <x v="0"/>
    <m/>
  </r>
  <r>
    <s v="MS-4867"/>
    <x v="781"/>
    <x v="231"/>
    <s v="Bailment"/>
    <x v="0"/>
    <x v="0"/>
    <x v="780"/>
    <x v="0"/>
    <x v="11"/>
    <x v="7"/>
    <x v="0"/>
    <s v="MID"/>
    <s v="SCOTCH"/>
    <s v="BLEND"/>
    <x v="781"/>
    <s v="WHISKEY"/>
    <x v="7"/>
    <x v="1"/>
    <n v="34"/>
    <n v="71.989999999999995"/>
    <n v="-1.1000000000000001"/>
    <n v="153.19999999999999"/>
    <n v="189.53"/>
    <n v="-0.24"/>
    <n v="662.57"/>
    <n v="753.24"/>
    <n v="-0.14000000000000001"/>
    <n v="152439.84"/>
    <n v="173296.8"/>
    <n v="152439.84"/>
    <n v="173296.8"/>
    <m/>
    <n v="5892527.0199999977"/>
    <n v="2.5870028170019332E-2"/>
    <x v="0"/>
    <n v="75793138.070000067"/>
    <n v="2.01126175642987E-3"/>
    <x v="0"/>
    <n v="325145452.83999985"/>
    <n v="4.6883583537308084E-4"/>
    <x v="1"/>
    <n v="4.6883583537308084E-4"/>
    <x v="1"/>
    <x v="1"/>
    <x v="0"/>
    <m/>
  </r>
  <r>
    <s v="MS-4868"/>
    <x v="782"/>
    <x v="506"/>
    <s v="Bailment"/>
    <x v="0"/>
    <x v="0"/>
    <x v="781"/>
    <x v="0"/>
    <x v="11"/>
    <x v="7"/>
    <x v="0"/>
    <s v="MID"/>
    <s v="SCOTCH"/>
    <s v="BLEND"/>
    <x v="782"/>
    <s v="WHISKEY"/>
    <x v="7"/>
    <x v="1"/>
    <n v="241"/>
    <n v="278.85000000000002"/>
    <n v="-0.16"/>
    <n v="434.81"/>
    <n v="475.26"/>
    <n v="-0.09"/>
    <n v="1624.14"/>
    <n v="1831.21"/>
    <n v="-0.13"/>
    <n v="301071.82"/>
    <n v="332755.21999999997"/>
    <n v="319783.82"/>
    <n v="348178.22"/>
    <m/>
    <n v="5892527.0199999977"/>
    <n v="5.1093837835299416E-2"/>
    <x v="1"/>
    <n v="75793138.070000067"/>
    <n v="3.9722833447262719E-3"/>
    <x v="0"/>
    <n v="325145452.83999985"/>
    <n v="9.2596041977604962E-4"/>
    <x v="1"/>
    <n v="9.8351004821636465E-4"/>
    <x v="2"/>
    <x v="2"/>
    <x v="0"/>
    <m/>
  </r>
  <r>
    <s v="MS-4876"/>
    <x v="783"/>
    <x v="432"/>
    <s v="Bailment"/>
    <x v="0"/>
    <x v="0"/>
    <x v="782"/>
    <x v="0"/>
    <x v="11"/>
    <x v="7"/>
    <x v="1"/>
    <s v="PREMIUM"/>
    <s v="SCOTCH"/>
    <s v="BLEND"/>
    <x v="783"/>
    <s v="WHISKEY"/>
    <x v="7"/>
    <x v="1"/>
    <n v="5"/>
    <n v="33"/>
    <n v="-5.6"/>
    <n v="34"/>
    <n v="55.92"/>
    <n v="-0.64"/>
    <n v="202"/>
    <n v="190.92"/>
    <n v="0.05"/>
    <n v="60336.480000000003"/>
    <n v="53121.62"/>
    <n v="61968.480000000003"/>
    <n v="53913.62"/>
    <m/>
    <n v="5892527.0199999977"/>
    <n v="1.0239491443180523E-2"/>
    <x v="0"/>
    <n v="126094742.97999983"/>
    <n v="4.7850115376792601E-4"/>
    <x v="0"/>
    <n v="325145452.83999985"/>
    <n v="1.8556765740682481E-4"/>
    <x v="1"/>
    <n v="1.9058694949824177E-4"/>
    <x v="1"/>
    <x v="1"/>
    <x v="0"/>
    <m/>
  </r>
  <r>
    <s v="MS-4878"/>
    <x v="784"/>
    <x v="507"/>
    <s v="Bailment"/>
    <x v="0"/>
    <x v="0"/>
    <x v="783"/>
    <x v="0"/>
    <x v="11"/>
    <x v="7"/>
    <x v="1"/>
    <s v="PREMIUM"/>
    <s v="SCOTCH"/>
    <s v="BLEND"/>
    <x v="784"/>
    <s v="WHISKEY"/>
    <x v="7"/>
    <x v="1"/>
    <n v="15"/>
    <n v="17.5"/>
    <n v="-0.15"/>
    <n v="54.84"/>
    <n v="51.92"/>
    <n v="0.05"/>
    <n v="245.04"/>
    <n v="172.49"/>
    <n v="0.3"/>
    <n v="56912.28"/>
    <n v="37875.919999999998"/>
    <n v="56912.28"/>
    <n v="37875.919999999998"/>
    <m/>
    <n v="5892527.0199999977"/>
    <n v="9.6583825253295178E-3"/>
    <x v="0"/>
    <n v="126094742.97999983"/>
    <n v="4.5134538248772977E-4"/>
    <x v="0"/>
    <n v="325145452.83999985"/>
    <n v="1.7503637065472308E-4"/>
    <x v="1"/>
    <n v="1.7503637065472308E-4"/>
    <x v="1"/>
    <x v="1"/>
    <x v="0"/>
    <m/>
  </r>
  <r>
    <s v="MS-4936"/>
    <x v="785"/>
    <x v="250"/>
    <s v="Bailment"/>
    <x v="0"/>
    <x v="0"/>
    <x v="784"/>
    <x v="0"/>
    <x v="11"/>
    <x v="7"/>
    <x v="0"/>
    <s v="MID"/>
    <s v="SCOTCH"/>
    <s v="BLEND"/>
    <x v="785"/>
    <s v="WHISKEY"/>
    <x v="47"/>
    <x v="0"/>
    <n v="38"/>
    <n v="14.33"/>
    <n v="0.62"/>
    <n v="79.17"/>
    <n v="39.58"/>
    <n v="0.5"/>
    <n v="220"/>
    <n v="308.58"/>
    <n v="-0.4"/>
    <n v="42248.800000000003"/>
    <n v="66420.22"/>
    <n v="46912.800000000003"/>
    <n v="70814.22"/>
    <m/>
    <n v="5892527.0199999977"/>
    <n v="7.1698949969346126E-3"/>
    <x v="0"/>
    <n v="75793138.070000067"/>
    <n v="5.5742249332624793E-4"/>
    <x v="0"/>
    <n v="325145452.83999985"/>
    <n v="1.2993815423520663E-4"/>
    <x v="1"/>
    <n v="1.4428250369254042E-4"/>
    <x v="1"/>
    <x v="1"/>
    <x v="0"/>
    <m/>
  </r>
  <r>
    <s v="MS-4938"/>
    <x v="786"/>
    <x v="129"/>
    <s v="Bailment"/>
    <x v="0"/>
    <x v="0"/>
    <x v="785"/>
    <x v="0"/>
    <x v="11"/>
    <x v="7"/>
    <x v="0"/>
    <s v="MID"/>
    <s v="SCOTCH"/>
    <s v="BLEND"/>
    <x v="786"/>
    <s v="WHISKEY"/>
    <x v="47"/>
    <x v="0"/>
    <n v="79"/>
    <n v="43.17"/>
    <n v="0.46"/>
    <n v="124.85"/>
    <n v="85.76"/>
    <n v="0.31"/>
    <n v="443.2"/>
    <n v="388.93"/>
    <n v="0.12"/>
    <n v="70589.070000000007"/>
    <n v="66749.59"/>
    <n v="75959.070000000007"/>
    <n v="69647.59"/>
    <m/>
    <n v="5892527.0199999977"/>
    <n v="1.1979422370132812E-2"/>
    <x v="0"/>
    <n v="75793138.070000067"/>
    <n v="9.3133853271527357E-4"/>
    <x v="0"/>
    <n v="325145452.83999985"/>
    <n v="2.1709997597517083E-4"/>
    <x v="1"/>
    <n v="2.336156613495024E-4"/>
    <x v="1"/>
    <x v="1"/>
    <x v="0"/>
    <m/>
  </r>
  <r>
    <s v="MS-5006"/>
    <x v="787"/>
    <x v="414"/>
    <s v="Bailment"/>
    <x v="0"/>
    <x v="0"/>
    <x v="786"/>
    <x v="0"/>
    <x v="11"/>
    <x v="7"/>
    <x v="1"/>
    <s v="SUPER"/>
    <s v="SCOTCH"/>
    <s v="SINGLE MALT"/>
    <x v="787"/>
    <s v="WHISKEY"/>
    <x v="13"/>
    <x v="0"/>
    <n v="22"/>
    <n v="19"/>
    <n v="0.12"/>
    <n v="61.5"/>
    <n v="63"/>
    <n v="-0.02"/>
    <n v="248.67"/>
    <n v="279.67"/>
    <n v="-0.12"/>
    <n v="137711.6"/>
    <n v="154654.76"/>
    <n v="137711.6"/>
    <n v="154654.76"/>
    <m/>
    <n v="5892527.0199999977"/>
    <n v="2.3370550450186999E-2"/>
    <x v="0"/>
    <n v="126094742.97999983"/>
    <n v="1.0921280042724918E-3"/>
    <x v="0"/>
    <n v="325145452.83999985"/>
    <n v="4.2353844655415254E-4"/>
    <x v="1"/>
    <n v="4.2353844655415254E-4"/>
    <x v="1"/>
    <x v="1"/>
    <x v="0"/>
    <m/>
  </r>
  <r>
    <s v="MS-5008"/>
    <x v="788"/>
    <x v="508"/>
    <s v="Bailment"/>
    <x v="0"/>
    <x v="0"/>
    <x v="787"/>
    <x v="0"/>
    <x v="11"/>
    <x v="7"/>
    <x v="1"/>
    <s v="SUPER"/>
    <s v="SCOTCH"/>
    <s v="SINGLE MALT"/>
    <x v="788"/>
    <s v="WHISKEY"/>
    <x v="13"/>
    <x v="0"/>
    <n v="6"/>
    <n v="5.83"/>
    <n v="0"/>
    <n v="18.670000000000002"/>
    <n v="13.23"/>
    <n v="0.28999999999999998"/>
    <n v="57.18"/>
    <n v="99.96"/>
    <n v="-0.75"/>
    <n v="26004.3"/>
    <n v="45266.74"/>
    <n v="26004.3"/>
    <n v="45266.74"/>
    <m/>
    <n v="5892527.0199999977"/>
    <n v="4.4130981345928575E-3"/>
    <x v="0"/>
    <n v="126094742.97999983"/>
    <n v="2.0622826444179835E-4"/>
    <x v="0"/>
    <n v="325145452.83999985"/>
    <n v="7.9977437091197461E-5"/>
    <x v="1"/>
    <n v="7.9977437091197461E-5"/>
    <x v="1"/>
    <x v="1"/>
    <x v="0"/>
    <m/>
  </r>
  <r>
    <s v="MS-5014"/>
    <x v="789"/>
    <x v="509"/>
    <s v="Bailment"/>
    <x v="0"/>
    <x v="0"/>
    <x v="788"/>
    <x v="0"/>
    <x v="11"/>
    <x v="7"/>
    <x v="2"/>
    <s v="ULTRA"/>
    <s v="SCOTCH"/>
    <s v="SINGLE MALT"/>
    <x v="789"/>
    <s v="WHISKEY"/>
    <x v="13"/>
    <x v="0"/>
    <n v="2"/>
    <n v="4"/>
    <n v="-1"/>
    <n v="4"/>
    <n v="11"/>
    <n v="-1.75"/>
    <n v="39"/>
    <n v="51.42"/>
    <n v="-0.32"/>
    <n v="35098.559999999998"/>
    <n v="43766.52"/>
    <n v="35998.559999999998"/>
    <n v="43766.52"/>
    <m/>
    <n v="5892527.0199999977"/>
    <n v="5.956452958275957E-3"/>
    <x v="0"/>
    <n v="69119979.479999974"/>
    <n v="5.0779181741736259E-4"/>
    <x v="0"/>
    <n v="325145452.83999985"/>
    <n v="1.0794725773782104E-4"/>
    <x v="1"/>
    <n v="1.107152496999995E-4"/>
    <x v="1"/>
    <x v="1"/>
    <x v="0"/>
    <m/>
  </r>
  <r>
    <s v="MS-5034"/>
    <x v="790"/>
    <x v="510"/>
    <s v="Bailment"/>
    <x v="0"/>
    <x v="0"/>
    <x v="789"/>
    <x v="0"/>
    <x v="11"/>
    <x v="7"/>
    <x v="1"/>
    <s v="PREMIUM"/>
    <s v="SCOTCH"/>
    <s v="SINGLE MALT"/>
    <x v="790"/>
    <s v="WHISKEY"/>
    <x v="8"/>
    <x v="1"/>
    <n v="4"/>
    <n v="0.5"/>
    <n v="0.86"/>
    <n v="7.5"/>
    <n v="8"/>
    <n v="-7.0000000000000007E-2"/>
    <n v="47"/>
    <n v="44.17"/>
    <n v="0.06"/>
    <n v="26523.360000000001"/>
    <n v="20330.599999999999"/>
    <n v="26523.360000000001"/>
    <n v="20330.599999999999"/>
    <m/>
    <n v="5892527.0199999977"/>
    <n v="4.5011859784395199E-3"/>
    <x v="0"/>
    <n v="126094742.97999983"/>
    <n v="2.1034469299173662E-4"/>
    <x v="0"/>
    <n v="325145452.83999985"/>
    <n v="8.157383032218453E-5"/>
    <x v="1"/>
    <n v="8.157383032218453E-5"/>
    <x v="1"/>
    <x v="1"/>
    <x v="0"/>
    <m/>
  </r>
  <r>
    <s v="MS-5036"/>
    <x v="791"/>
    <x v="395"/>
    <s v="Bailment"/>
    <x v="0"/>
    <x v="0"/>
    <x v="790"/>
    <x v="0"/>
    <x v="11"/>
    <x v="7"/>
    <x v="1"/>
    <s v="PREMIUM"/>
    <s v="SCOTCH"/>
    <s v="SINGLE MALT"/>
    <x v="791"/>
    <s v="WHISKEY"/>
    <x v="8"/>
    <x v="1"/>
    <n v="108"/>
    <n v="47"/>
    <n v="0.56000000000000005"/>
    <n v="181"/>
    <n v="159"/>
    <n v="0.12"/>
    <n v="883.92"/>
    <n v="721"/>
    <n v="0.18"/>
    <n v="441299.29"/>
    <n v="380078.28"/>
    <n v="473390.41"/>
    <n v="380078.28"/>
    <m/>
    <n v="5892527.0199999977"/>
    <n v="7.489134771926767E-2"/>
    <x v="1"/>
    <n v="126094742.97999983"/>
    <n v="3.4997437606894958E-3"/>
    <x v="0"/>
    <n v="325145452.83999985"/>
    <n v="1.357236541816742E-3"/>
    <x v="1"/>
    <n v="1.4559342776137474E-3"/>
    <x v="2"/>
    <x v="2"/>
    <x v="0"/>
    <m/>
  </r>
  <r>
    <s v="MS-5037"/>
    <x v="792"/>
    <x v="511"/>
    <s v="Bailment"/>
    <x v="0"/>
    <x v="0"/>
    <x v="791"/>
    <x v="0"/>
    <x v="11"/>
    <x v="7"/>
    <x v="1"/>
    <s v="PREMIUM"/>
    <s v="SCOTCH"/>
    <s v="SINGLE MALT"/>
    <x v="792"/>
    <s v="WHISKEY"/>
    <x v="8"/>
    <x v="1"/>
    <n v="4"/>
    <n v="10.67"/>
    <n v="-1.67"/>
    <n v="14.66"/>
    <n v="38.659999999999997"/>
    <n v="-1.64"/>
    <n v="134.63999999999999"/>
    <n v="161.31"/>
    <n v="-0.2"/>
    <n v="64702.32"/>
    <n v="73848.72"/>
    <n v="64702.32"/>
    <n v="73848.72"/>
    <m/>
    <n v="5892527.0199999977"/>
    <n v="1.09804027678434E-2"/>
    <x v="0"/>
    <n v="126094742.97999983"/>
    <n v="5.1312464319200508E-4"/>
    <x v="0"/>
    <n v="325145452.83999985"/>
    <n v="1.9899500188255511E-4"/>
    <x v="1"/>
    <n v="1.9899500188255511E-4"/>
    <x v="1"/>
    <x v="1"/>
    <x v="0"/>
    <m/>
  </r>
  <r>
    <s v="MS-5061"/>
    <x v="793"/>
    <x v="21"/>
    <s v="Bailment"/>
    <x v="0"/>
    <x v="0"/>
    <x v="792"/>
    <x v="0"/>
    <x v="11"/>
    <x v="7"/>
    <x v="2"/>
    <s v="ULTRA"/>
    <s v="SCOTCH"/>
    <s v="SINGLE MALT"/>
    <x v="793"/>
    <s v="WHISKEY"/>
    <x v="8"/>
    <x v="1"/>
    <n v="5"/>
    <m/>
    <n v="1"/>
    <n v="23.42"/>
    <n v="11"/>
    <n v="0.53"/>
    <n v="63.83"/>
    <n v="93.5"/>
    <n v="-0.46"/>
    <n v="51417.96"/>
    <n v="64363.02"/>
    <n v="52964.959999999999"/>
    <n v="69463.02"/>
    <m/>
    <n v="5892527.0199999977"/>
    <n v="8.7259608357298669E-3"/>
    <x v="0"/>
    <n v="69119979.479999974"/>
    <n v="7.4389431806584812E-4"/>
    <x v="0"/>
    <n v="325145452.83999985"/>
    <n v="1.5813833332401593E-4"/>
    <x v="1"/>
    <n v="1.6289620395233827E-4"/>
    <x v="1"/>
    <x v="1"/>
    <x v="0"/>
    <m/>
  </r>
  <r>
    <s v="MS-5103"/>
    <x v="794"/>
    <x v="396"/>
    <s v="Bailment"/>
    <x v="0"/>
    <x v="0"/>
    <x v="793"/>
    <x v="0"/>
    <x v="11"/>
    <x v="7"/>
    <x v="2"/>
    <s v="SUPER"/>
    <s v="SCOTCH"/>
    <s v="SINGLE MALT"/>
    <x v="794"/>
    <s v="WHISKEY"/>
    <x v="1"/>
    <x v="1"/>
    <n v="3"/>
    <n v="2.5"/>
    <n v="0"/>
    <n v="10"/>
    <n v="10.5"/>
    <n v="-0.05"/>
    <n v="42.5"/>
    <n v="66"/>
    <n v="-0.55000000000000004"/>
    <n v="24090.42"/>
    <n v="33970.980000000003"/>
    <n v="25683.599999999999"/>
    <n v="36590.639999999999"/>
    <m/>
    <n v="5892527.0199999977"/>
    <n v="4.0883003027790965E-3"/>
    <x v="0"/>
    <n v="69119979.479999974"/>
    <n v="3.4853048541443239E-4"/>
    <x v="0"/>
    <n v="325145452.83999985"/>
    <n v="7.4091209917226186E-5"/>
    <x v="1"/>
    <n v="7.8991109288674535E-5"/>
    <x v="1"/>
    <x v="1"/>
    <x v="0"/>
    <m/>
  </r>
  <r>
    <s v="MS-5105"/>
    <x v="795"/>
    <x v="165"/>
    <s v="Bailment"/>
    <x v="0"/>
    <x v="0"/>
    <x v="794"/>
    <x v="0"/>
    <x v="11"/>
    <x v="7"/>
    <x v="2"/>
    <s v="SUPER"/>
    <s v="SCOTCH"/>
    <s v="SINGLE MALT"/>
    <x v="795"/>
    <s v="WHISKEY"/>
    <x v="1"/>
    <x v="1"/>
    <n v="3"/>
    <n v="0.5"/>
    <n v="0.83"/>
    <n v="8.5"/>
    <n v="9.5"/>
    <n v="-0.12"/>
    <n v="37.67"/>
    <n v="47.5"/>
    <n v="-0.26"/>
    <n v="25762.78"/>
    <n v="29363.88"/>
    <n v="27115.48"/>
    <n v="31047.24"/>
    <m/>
    <n v="5892527.0199999977"/>
    <n v="4.3721106263166542E-3"/>
    <x v="0"/>
    <n v="69119979.479999974"/>
    <n v="3.727255157454802E-4"/>
    <x v="0"/>
    <n v="325145452.83999985"/>
    <n v="7.9234631070413747E-5"/>
    <x v="1"/>
    <n v="8.3394922989567989E-5"/>
    <x v="1"/>
    <x v="1"/>
    <x v="0"/>
    <m/>
  </r>
  <r>
    <s v="MS-5133"/>
    <x v="796"/>
    <x v="512"/>
    <s v="Bailment"/>
    <x v="0"/>
    <x v="0"/>
    <x v="795"/>
    <x v="0"/>
    <x v="11"/>
    <x v="7"/>
    <x v="1"/>
    <s v="PREMIUM"/>
    <s v="SCOTCH"/>
    <s v="SINGLE MALT"/>
    <x v="796"/>
    <s v="WHISKEY"/>
    <x v="1"/>
    <x v="1"/>
    <n v="14"/>
    <n v="17.5"/>
    <n v="-0.24"/>
    <n v="32.58"/>
    <n v="38"/>
    <n v="-0.17"/>
    <n v="180.5"/>
    <n v="202.75"/>
    <n v="-0.12"/>
    <n v="73709.009999999995"/>
    <n v="80260.08"/>
    <n v="80206.98"/>
    <n v="86766.21"/>
    <m/>
    <n v="5892527.0199999977"/>
    <n v="1.2508896395353316E-2"/>
    <x v="0"/>
    <n v="126094742.97999983"/>
    <n v="5.8455260114762399E-4"/>
    <x v="0"/>
    <n v="325145452.83999985"/>
    <n v="2.2669549691125868E-4"/>
    <x v="1"/>
    <n v="2.4668030661178852E-4"/>
    <x v="1"/>
    <x v="1"/>
    <x v="0"/>
    <m/>
  </r>
  <r>
    <s v="MS-5157"/>
    <x v="797"/>
    <x v="205"/>
    <s v="Bailment"/>
    <x v="0"/>
    <x v="0"/>
    <x v="796"/>
    <x v="0"/>
    <x v="11"/>
    <x v="7"/>
    <x v="2"/>
    <s v="ULTRA"/>
    <s v="SCOTCH"/>
    <s v="SINGLE MALT"/>
    <x v="797"/>
    <s v="WHISKEY"/>
    <x v="13"/>
    <x v="0"/>
    <n v="1"/>
    <m/>
    <n v="1"/>
    <n v="1"/>
    <n v="2"/>
    <n v="-1"/>
    <n v="27.5"/>
    <n v="25.5"/>
    <n v="7.0000000000000007E-2"/>
    <n v="44470.38"/>
    <n v="37498.5"/>
    <n v="44470.38"/>
    <n v="37498.5"/>
    <m/>
    <n v="5892527.0199999977"/>
    <n v="7.5469115116590527E-3"/>
    <x v="0"/>
    <n v="69119979.479999974"/>
    <n v="6.4337953128107634E-4"/>
    <x v="0"/>
    <n v="325145452.83999985"/>
    <n v="1.3677072710558045E-4"/>
    <x v="1"/>
    <n v="1.3677072710558045E-4"/>
    <x v="1"/>
    <x v="1"/>
    <x v="0"/>
    <m/>
  </r>
  <r>
    <s v="MS-5247"/>
    <x v="798"/>
    <x v="236"/>
    <s v="Bailment"/>
    <x v="0"/>
    <x v="0"/>
    <x v="797"/>
    <x v="0"/>
    <x v="11"/>
    <x v="7"/>
    <x v="2"/>
    <s v="SUPER"/>
    <s v="SCOTCH"/>
    <s v="SINGLE MALT"/>
    <x v="798"/>
    <s v="WHISKEY"/>
    <x v="47"/>
    <x v="0"/>
    <n v="4"/>
    <n v="4"/>
    <n v="-7.0000000000000007E-2"/>
    <n v="10.5"/>
    <n v="6.92"/>
    <n v="0.34"/>
    <n v="40.83"/>
    <n v="35.33"/>
    <n v="0.13"/>
    <n v="22353.599999999999"/>
    <n v="20521.240000000002"/>
    <n v="23588.6"/>
    <n v="21493.24"/>
    <m/>
    <n v="5892527.0199999977"/>
    <n v="3.7935506997471532E-3"/>
    <x v="0"/>
    <n v="69119979.479999974"/>
    <n v="3.2340287378800601E-4"/>
    <x v="0"/>
    <n v="325145452.83999985"/>
    <n v="6.8749539028614172E-5"/>
    <x v="1"/>
    <n v="7.2547839110047974E-5"/>
    <x v="1"/>
    <x v="1"/>
    <x v="0"/>
    <m/>
  </r>
  <r>
    <s v="MS-5289"/>
    <x v="799"/>
    <x v="111"/>
    <s v="Bailment"/>
    <x v="0"/>
    <x v="0"/>
    <x v="798"/>
    <x v="0"/>
    <x v="11"/>
    <x v="7"/>
    <x v="0"/>
    <s v="MID"/>
    <s v="SCOTCH"/>
    <s v="BLEND"/>
    <x v="799"/>
    <s v="WHISKEY"/>
    <x v="14"/>
    <x v="1"/>
    <n v="14"/>
    <m/>
    <n v="1"/>
    <n v="46.88"/>
    <n v="1"/>
    <n v="0.98"/>
    <n v="109.09"/>
    <n v="140.53"/>
    <n v="-0.28999999999999998"/>
    <n v="21986.98"/>
    <n v="28319.65"/>
    <n v="21986.98"/>
    <n v="28319.65"/>
    <m/>
    <n v="5892527.0199999977"/>
    <n v="3.7313329112235462E-3"/>
    <x v="0"/>
    <n v="75793138.070000067"/>
    <n v="2.9009196029980368E-4"/>
    <x v="0"/>
    <n v="325145452.83999985"/>
    <n v="6.7621982125087645E-5"/>
    <x v="1"/>
    <n v="6.7621982125087645E-5"/>
    <x v="1"/>
    <x v="1"/>
    <x v="0"/>
    <m/>
  </r>
  <r>
    <s v="MS-5290"/>
    <x v="800"/>
    <x v="373"/>
    <s v="Bailment"/>
    <x v="0"/>
    <x v="0"/>
    <x v="799"/>
    <x v="0"/>
    <x v="11"/>
    <x v="7"/>
    <x v="0"/>
    <s v="MID"/>
    <s v="SCOTCH"/>
    <s v="BLEND"/>
    <x v="800"/>
    <s v="WHISKEY"/>
    <x v="14"/>
    <x v="1"/>
    <n v="11"/>
    <n v="18"/>
    <n v="-0.64"/>
    <n v="38.67"/>
    <n v="56.08"/>
    <n v="-0.45"/>
    <n v="199.42"/>
    <n v="267.92"/>
    <n v="-0.34"/>
    <n v="42810.77"/>
    <n v="55853.75"/>
    <n v="42810.77"/>
    <n v="55853.75"/>
    <m/>
    <n v="5892527.0199999977"/>
    <n v="7.2652649457006667E-3"/>
    <x v="0"/>
    <n v="75793138.070000067"/>
    <n v="5.6483701678193305E-4"/>
    <x v="0"/>
    <n v="325145452.83999985"/>
    <n v="1.316665191718571E-4"/>
    <x v="1"/>
    <n v="1.316665191718571E-4"/>
    <x v="1"/>
    <x v="1"/>
    <x v="0"/>
    <m/>
  </r>
  <r>
    <s v="MS-5318"/>
    <x v="801"/>
    <x v="513"/>
    <s v="Bailment"/>
    <x v="0"/>
    <x v="0"/>
    <x v="800"/>
    <x v="0"/>
    <x v="11"/>
    <x v="7"/>
    <x v="1"/>
    <s v="PREMIUM"/>
    <s v="SCOTCH"/>
    <s v="BLEND"/>
    <x v="801"/>
    <s v="WHISKEY"/>
    <x v="14"/>
    <x v="1"/>
    <n v="6"/>
    <n v="7"/>
    <n v="-0.25"/>
    <n v="29.25"/>
    <n v="33"/>
    <n v="-0.13"/>
    <n v="115.83"/>
    <n v="121.92"/>
    <n v="-0.05"/>
    <n v="51902.6"/>
    <n v="54621.4"/>
    <n v="51902.6"/>
    <n v="54621.4"/>
    <m/>
    <n v="5892527.0199999977"/>
    <n v="8.8082073826451484E-3"/>
    <x v="0"/>
    <n v="126094742.97999983"/>
    <n v="4.1161589114172974E-4"/>
    <x v="0"/>
    <n v="325145452.83999985"/>
    <n v="1.5962886624018278E-4"/>
    <x v="1"/>
    <n v="1.5962886624018278E-4"/>
    <x v="1"/>
    <x v="1"/>
    <x v="0"/>
    <m/>
  </r>
  <r>
    <s v="MS-5326"/>
    <x v="802"/>
    <x v="471"/>
    <s v="Bailment"/>
    <x v="0"/>
    <x v="0"/>
    <x v="801"/>
    <x v="0"/>
    <x v="11"/>
    <x v="7"/>
    <x v="1"/>
    <s v="PREMIUM"/>
    <s v="SCOTCH"/>
    <s v="BLEND"/>
    <x v="802"/>
    <s v="WHISKEY"/>
    <x v="14"/>
    <x v="1"/>
    <n v="45"/>
    <n v="38"/>
    <n v="0.16"/>
    <n v="141.58000000000001"/>
    <n v="162.16999999999999"/>
    <n v="-0.15"/>
    <n v="759.33"/>
    <n v="752.42"/>
    <n v="0.01"/>
    <n v="276491.92"/>
    <n v="275136.45"/>
    <n v="283838.8"/>
    <n v="281183.25"/>
    <m/>
    <n v="5892527.0199999977"/>
    <n v="4.692246960625733E-2"/>
    <x v="1"/>
    <n v="126094742.97999983"/>
    <n v="2.1927315403137385E-3"/>
    <x v="0"/>
    <n v="325145452.83999985"/>
    <n v="8.5036379129699324E-4"/>
    <x v="1"/>
    <n v="8.7295946328264855E-4"/>
    <x v="2"/>
    <x v="2"/>
    <x v="0"/>
    <m/>
  </r>
  <r>
    <s v="MS-5327"/>
    <x v="803"/>
    <x v="514"/>
    <s v="Bailment"/>
    <x v="0"/>
    <x v="0"/>
    <x v="802"/>
    <x v="0"/>
    <x v="11"/>
    <x v="7"/>
    <x v="1"/>
    <s v="PREMIUM"/>
    <s v="SCOTCH"/>
    <s v="BLEND"/>
    <x v="803"/>
    <s v="WHISKEY"/>
    <x v="14"/>
    <x v="1"/>
    <n v="39"/>
    <n v="22.89"/>
    <n v="0.41"/>
    <n v="98.65"/>
    <n v="98.1"/>
    <n v="0.01"/>
    <n v="401.39"/>
    <n v="457.27"/>
    <n v="-0.14000000000000001"/>
    <n v="125804.66"/>
    <n v="140871.5"/>
    <n v="125804.66"/>
    <n v="140871.5"/>
    <m/>
    <n v="5892527.0199999977"/>
    <n v="2.1349865613344281E-2"/>
    <x v="0"/>
    <n v="126094742.97999983"/>
    <n v="9.9769948395036709E-4"/>
    <x v="0"/>
    <n v="325145452.83999985"/>
    <n v="3.8691809742732878E-4"/>
    <x v="1"/>
    <n v="3.8691809742732878E-4"/>
    <x v="1"/>
    <x v="1"/>
    <x v="0"/>
    <m/>
  </r>
  <r>
    <s v="MS-5329"/>
    <x v="804"/>
    <x v="309"/>
    <s v="Bailment"/>
    <x v="0"/>
    <x v="0"/>
    <x v="803"/>
    <x v="0"/>
    <x v="11"/>
    <x v="7"/>
    <x v="2"/>
    <s v="ULTRA"/>
    <s v="SCOTCH"/>
    <s v="BLEND"/>
    <x v="804"/>
    <s v="WHISKEY"/>
    <x v="14"/>
    <x v="1"/>
    <n v="2"/>
    <n v="3"/>
    <n v="-1"/>
    <n v="19.75"/>
    <n v="29"/>
    <n v="-0.47"/>
    <n v="80.83"/>
    <n v="140.5"/>
    <n v="-0.74"/>
    <n v="177442.29"/>
    <n v="311856.42"/>
    <n v="186938.4"/>
    <n v="323256.42"/>
    <m/>
    <n v="5892527.0199999977"/>
    <n v="3.0113105870832321E-2"/>
    <x v="1"/>
    <n v="69119979.479999974"/>
    <n v="2.5671635225433384E-3"/>
    <x v="0"/>
    <n v="325145452.83999985"/>
    <n v="5.4573203607838003E-4"/>
    <x v="1"/>
    <n v="5.7493776513611622E-4"/>
    <x v="2"/>
    <x v="2"/>
    <x v="0"/>
    <m/>
  </r>
  <r>
    <s v="MS-5339"/>
    <x v="805"/>
    <x v="337"/>
    <s v="Bailment"/>
    <x v="0"/>
    <x v="0"/>
    <x v="804"/>
    <x v="0"/>
    <x v="11"/>
    <x v="7"/>
    <x v="1"/>
    <s v="PREMIUM"/>
    <s v="SCOTCH"/>
    <s v="BLEND"/>
    <x v="805"/>
    <s v="WHISKEY"/>
    <x v="14"/>
    <x v="1"/>
    <n v="31"/>
    <n v="56.01"/>
    <n v="-0.82"/>
    <n v="194.66"/>
    <n v="199.72"/>
    <n v="-0.03"/>
    <n v="703.97"/>
    <n v="795.94"/>
    <n v="-0.13"/>
    <n v="219676.72"/>
    <n v="248872.95"/>
    <n v="224259"/>
    <n v="253354.95"/>
    <m/>
    <n v="5892527.0199999977"/>
    <n v="3.7280562185695344E-2"/>
    <x v="1"/>
    <n v="126094742.97999983"/>
    <n v="1.7421560551088432E-3"/>
    <x v="0"/>
    <n v="325145452.83999985"/>
    <n v="6.7562599470859046E-4"/>
    <x v="1"/>
    <n v="6.8971901049575844E-4"/>
    <x v="2"/>
    <x v="2"/>
    <x v="0"/>
    <m/>
  </r>
  <r>
    <s v="MS-5345"/>
    <x v="806"/>
    <x v="238"/>
    <s v="Bailment"/>
    <x v="0"/>
    <x v="0"/>
    <x v="805"/>
    <x v="0"/>
    <x v="11"/>
    <x v="7"/>
    <x v="0"/>
    <s v="MID"/>
    <s v="SCOTCH"/>
    <s v="BLEND"/>
    <x v="806"/>
    <s v="WHISKEY"/>
    <x v="14"/>
    <x v="1"/>
    <n v="11"/>
    <n v="10"/>
    <n v="0.09"/>
    <n v="28.08"/>
    <n v="34"/>
    <n v="-0.21"/>
    <n v="123.83"/>
    <n v="148.08000000000001"/>
    <n v="-0.2"/>
    <n v="29452.52"/>
    <n v="35210.06"/>
    <n v="29452.52"/>
    <n v="35210.06"/>
    <m/>
    <n v="5892527.0199999977"/>
    <n v="4.9982834020165443E-3"/>
    <x v="0"/>
    <n v="75793138.070000067"/>
    <n v="3.8859085070205981E-4"/>
    <x v="0"/>
    <n v="325145452.83999985"/>
    <n v="9.0582598473223095E-5"/>
    <x v="1"/>
    <n v="9.0582598473223095E-5"/>
    <x v="1"/>
    <x v="1"/>
    <x v="0"/>
    <m/>
  </r>
  <r>
    <s v="MS-5346"/>
    <x v="807"/>
    <x v="515"/>
    <s v="Bailment"/>
    <x v="0"/>
    <x v="0"/>
    <x v="806"/>
    <x v="0"/>
    <x v="11"/>
    <x v="7"/>
    <x v="0"/>
    <s v="MID"/>
    <s v="SCOTCH"/>
    <s v="BLEND"/>
    <x v="807"/>
    <s v="WHISKEY"/>
    <x v="14"/>
    <x v="1"/>
    <n v="58"/>
    <n v="41"/>
    <n v="0.28999999999999998"/>
    <n v="176"/>
    <n v="164.25"/>
    <n v="7.0000000000000007E-2"/>
    <n v="824"/>
    <n v="863.5"/>
    <n v="-0.05"/>
    <n v="188195.87"/>
    <n v="197472.89"/>
    <n v="193607.04000000001"/>
    <n v="202801.56"/>
    <m/>
    <n v="5892527.0199999977"/>
    <n v="3.1938058045595533E-2"/>
    <x v="1"/>
    <n v="75793138.070000067"/>
    <n v="2.4830198985320868E-3"/>
    <x v="0"/>
    <n v="325145452.83999985"/>
    <n v="5.7880517275020579E-4"/>
    <x v="1"/>
    <n v="5.9544747837907391E-4"/>
    <x v="2"/>
    <x v="2"/>
    <x v="0"/>
    <m/>
  </r>
  <r>
    <s v="MS-5360"/>
    <x v="808"/>
    <x v="516"/>
    <s v="Bailment"/>
    <x v="0"/>
    <x v="0"/>
    <x v="807"/>
    <x v="0"/>
    <x v="11"/>
    <x v="7"/>
    <x v="3"/>
    <s v="MID"/>
    <s v="SCOTCH"/>
    <s v="BLEND"/>
    <x v="808"/>
    <s v="WHISKEY"/>
    <x v="5"/>
    <x v="2"/>
    <n v="14"/>
    <n v="8.36"/>
    <n v="0.4"/>
    <n v="76.040000000000006"/>
    <n v="48.42"/>
    <n v="0.36"/>
    <n v="287.42"/>
    <n v="252.02"/>
    <n v="0.12"/>
    <n v="36092.53"/>
    <n v="31577.119999999999"/>
    <n v="38649.699999999997"/>
    <n v="33805.480000000003"/>
    <m/>
    <n v="5892527.0199999977"/>
    <n v="6.1251361050186602E-3"/>
    <x v="0"/>
    <n v="34230392.709999993"/>
    <n v="1.0544001147102238E-3"/>
    <x v="0"/>
    <n v="325145452.83999985"/>
    <n v="1.1100425881631718E-4"/>
    <x v="1"/>
    <n v="1.1886895437845489E-4"/>
    <x v="1"/>
    <x v="1"/>
    <x v="0"/>
    <m/>
  </r>
  <r>
    <s v="MS-5362"/>
    <x v="809"/>
    <x v="338"/>
    <s v="Bailment"/>
    <x v="0"/>
    <x v="0"/>
    <x v="808"/>
    <x v="0"/>
    <x v="11"/>
    <x v="7"/>
    <x v="3"/>
    <s v="MID"/>
    <s v="SCOTCH"/>
    <s v="BLEND"/>
    <x v="809"/>
    <s v="WHISKEY"/>
    <x v="5"/>
    <x v="2"/>
    <n v="10"/>
    <n v="7"/>
    <n v="0.3"/>
    <n v="16.25"/>
    <n v="16.579999999999998"/>
    <n v="-0.02"/>
    <n v="78.25"/>
    <n v="83.67"/>
    <n v="-7.0000000000000007E-2"/>
    <n v="14798.64"/>
    <n v="15803.84"/>
    <n v="14798.64"/>
    <n v="15803.84"/>
    <m/>
    <n v="5892527.0199999977"/>
    <n v="2.5114250557988966E-3"/>
    <x v="0"/>
    <n v="34230392.709999993"/>
    <n v="4.3232457557160182E-4"/>
    <x v="0"/>
    <n v="325145452.83999985"/>
    <n v="4.5513907301303183E-5"/>
    <x v="0"/>
    <n v="4.5513907301303183E-5"/>
    <x v="0"/>
    <x v="0"/>
    <x v="0"/>
    <m/>
  </r>
  <r>
    <s v="MS-5430"/>
    <x v="810"/>
    <x v="498"/>
    <s v="Bailment"/>
    <x v="0"/>
    <x v="0"/>
    <x v="809"/>
    <x v="0"/>
    <x v="11"/>
    <x v="7"/>
    <x v="2"/>
    <s v="ULTRA"/>
    <s v="SCOTCH"/>
    <s v="SINGLE MALT"/>
    <x v="810"/>
    <s v="WHISKEY"/>
    <x v="14"/>
    <x v="1"/>
    <n v="3"/>
    <n v="10"/>
    <n v="-2.33"/>
    <n v="5"/>
    <n v="37"/>
    <n v="-6.4"/>
    <n v="46"/>
    <n v="79"/>
    <n v="-0.72"/>
    <n v="45681.84"/>
    <n v="72170.759999999995"/>
    <n v="45681.84"/>
    <n v="72170.759999999995"/>
    <m/>
    <n v="5892527.0199999977"/>
    <n v="7.7525041200405074E-3"/>
    <x v="0"/>
    <n v="69119979.479999974"/>
    <n v="6.6090644620660146E-4"/>
    <x v="0"/>
    <n v="325145452.83999985"/>
    <n v="1.4049662881947015E-4"/>
    <x v="1"/>
    <n v="1.4049662881947015E-4"/>
    <x v="1"/>
    <x v="1"/>
    <x v="0"/>
    <m/>
  </r>
  <r>
    <s v="MS-5596"/>
    <x v="811"/>
    <x v="517"/>
    <s v="Bailment"/>
    <x v="0"/>
    <x v="0"/>
    <x v="810"/>
    <x v="0"/>
    <x v="11"/>
    <x v="7"/>
    <x v="0"/>
    <s v="PREMIUM"/>
    <s v="SCOTCH"/>
    <s v="SINGLE MALT"/>
    <x v="811"/>
    <s v="WHISKEY"/>
    <x v="11"/>
    <x v="1"/>
    <n v="3"/>
    <n v="9"/>
    <n v="-2"/>
    <n v="9"/>
    <n v="16"/>
    <n v="-0.78"/>
    <n v="55"/>
    <n v="74.67"/>
    <n v="-0.36"/>
    <n v="16242.6"/>
    <n v="22007.56"/>
    <n v="16242.6"/>
    <n v="22007.56"/>
    <m/>
    <n v="5892527.0199999977"/>
    <n v="2.7564744200358382E-3"/>
    <x v="0"/>
    <n v="75793138.070000067"/>
    <n v="2.1430172194478696E-4"/>
    <x v="0"/>
    <n v="325145452.83999985"/>
    <n v="4.9954873605422333E-5"/>
    <x v="0"/>
    <n v="4.9954873605422333E-5"/>
    <x v="0"/>
    <x v="0"/>
    <x v="0"/>
    <m/>
  </r>
  <r>
    <s v="MS-5635"/>
    <x v="812"/>
    <x v="263"/>
    <s v="Bailment"/>
    <x v="0"/>
    <x v="0"/>
    <x v="811"/>
    <x v="0"/>
    <x v="11"/>
    <x v="7"/>
    <x v="1"/>
    <s v="PREMIUM"/>
    <s v="SCOTCH"/>
    <s v="BLEND"/>
    <x v="812"/>
    <s v="WHISKEY"/>
    <x v="13"/>
    <x v="0"/>
    <n v="22"/>
    <n v="8.83"/>
    <n v="0.6"/>
    <n v="74.67"/>
    <n v="55.17"/>
    <n v="0.26"/>
    <n v="342.5"/>
    <n v="313.41000000000003"/>
    <n v="0.08"/>
    <n v="124371.6"/>
    <n v="115775.51"/>
    <n v="126423.6"/>
    <n v="115775.51"/>
    <m/>
    <n v="5892527.0199999977"/>
    <n v="2.1106666049704438E-2"/>
    <x v="0"/>
    <n v="126094742.97999983"/>
    <n v="9.8633453751301018E-4"/>
    <x v="0"/>
    <n v="325145452.83999985"/>
    <n v="3.8251065458141828E-4"/>
    <x v="1"/>
    <n v="3.8882167625518517E-4"/>
    <x v="1"/>
    <x v="1"/>
    <x v="0"/>
    <m/>
  </r>
  <r>
    <s v="MS-5696"/>
    <x v="813"/>
    <x v="265"/>
    <s v="Bailment"/>
    <x v="0"/>
    <x v="0"/>
    <x v="812"/>
    <x v="0"/>
    <x v="11"/>
    <x v="7"/>
    <x v="2"/>
    <s v="ULTRA"/>
    <s v="SCOTCH"/>
    <s v="SINGLE MALT"/>
    <x v="813"/>
    <s v="WHISKEY"/>
    <x v="14"/>
    <x v="1"/>
    <n v="2"/>
    <n v="5"/>
    <n v="-1.5"/>
    <n v="12"/>
    <n v="25"/>
    <n v="-1.08"/>
    <n v="68"/>
    <n v="102.42"/>
    <n v="-0.51"/>
    <n v="61320.480000000003"/>
    <n v="84996.83"/>
    <n v="61320.480000000003"/>
    <n v="84996.83"/>
    <m/>
    <n v="5892527.0199999977"/>
    <n v="1.0406482616349551E-2"/>
    <x v="0"/>
    <n v="69119979.479999974"/>
    <n v="8.8715998559784335E-4"/>
    <x v="0"/>
    <n v="325145452.83999985"/>
    <n v="1.8859399528547326E-4"/>
    <x v="1"/>
    <n v="1.8859399528547326E-4"/>
    <x v="1"/>
    <x v="1"/>
    <x v="0"/>
    <m/>
  </r>
  <r>
    <s v="MS-6105"/>
    <x v="814"/>
    <x v="162"/>
    <s v="Bailment"/>
    <x v="0"/>
    <x v="0"/>
    <x v="813"/>
    <x v="0"/>
    <x v="11"/>
    <x v="7"/>
    <x v="1"/>
    <s v="PREMIUM"/>
    <s v="SCOTCH"/>
    <s v="SINGLE MALT"/>
    <x v="814"/>
    <s v="WHISKEY"/>
    <x v="48"/>
    <x v="1"/>
    <n v="9"/>
    <n v="4.5"/>
    <n v="0.5"/>
    <n v="15.5"/>
    <n v="15"/>
    <n v="0.03"/>
    <n v="70"/>
    <n v="64.83"/>
    <n v="7.0000000000000007E-2"/>
    <n v="22011.24"/>
    <n v="25839.279999999999"/>
    <n v="22612.799999999999"/>
    <n v="25839.279999999999"/>
    <m/>
    <n v="5892527.0199999977"/>
    <n v="3.7354499903506613E-3"/>
    <x v="0"/>
    <n v="126094742.97999983"/>
    <n v="1.7456112348388113E-4"/>
    <x v="0"/>
    <n v="325145452.83999985"/>
    <n v="6.7696594886201494E-5"/>
    <x v="1"/>
    <n v="6.9546720713721573E-5"/>
    <x v="1"/>
    <x v="1"/>
    <x v="0"/>
    <m/>
  </r>
  <r>
    <s v="MS-6107"/>
    <x v="815"/>
    <x v="518"/>
    <s v="Bailment"/>
    <x v="0"/>
    <x v="0"/>
    <x v="814"/>
    <x v="0"/>
    <x v="11"/>
    <x v="7"/>
    <x v="0"/>
    <s v="MID"/>
    <s v="SCOTCH"/>
    <s v="BLEND"/>
    <x v="815"/>
    <s v="WHISKEY"/>
    <x v="14"/>
    <x v="1"/>
    <n v="28"/>
    <m/>
    <n v="1"/>
    <n v="171.71"/>
    <m/>
    <n v="1"/>
    <n v="430.74"/>
    <m/>
    <n v="1"/>
    <n v="81083.679999999993"/>
    <m/>
    <n v="83018.2"/>
    <m/>
    <m/>
    <n v="5892527.0199999977"/>
    <n v="1.3760425658599699E-2"/>
    <x v="0"/>
    <n v="75793138.070000067"/>
    <n v="1.0698023866634702E-3"/>
    <x v="0"/>
    <n v="325145452.83999985"/>
    <n v="2.4937663833761285E-4"/>
    <x v="1"/>
    <n v="2.5532634479391673E-4"/>
    <x v="1"/>
    <x v="4"/>
    <x v="0"/>
    <m/>
  </r>
  <r>
    <s v="MS-6316"/>
    <x v="816"/>
    <x v="122"/>
    <s v="Bailment"/>
    <x v="0"/>
    <x v="0"/>
    <x v="815"/>
    <x v="0"/>
    <x v="11"/>
    <x v="7"/>
    <x v="1"/>
    <s v="PREMIUM"/>
    <s v="SCOTCH"/>
    <s v="SINGLE MALT"/>
    <x v="816"/>
    <s v="WHISKEY"/>
    <x v="17"/>
    <x v="1"/>
    <n v="3"/>
    <n v="4.5"/>
    <n v="-0.5"/>
    <n v="8"/>
    <n v="9.5"/>
    <n v="-0.19"/>
    <n v="43"/>
    <n v="50.5"/>
    <n v="-0.17"/>
    <n v="15012"/>
    <n v="17676"/>
    <n v="15480"/>
    <n v="18180"/>
    <m/>
    <n v="5892527.0199999977"/>
    <n v="2.5476336296884738E-3"/>
    <x v="0"/>
    <n v="126094742.97999983"/>
    <n v="1.1905333755572259E-4"/>
    <x v="0"/>
    <n v="325145452.83999985"/>
    <n v="4.6170105929136963E-5"/>
    <x v="0"/>
    <n v="4.7609461749469767E-5"/>
    <x v="0"/>
    <x v="0"/>
    <x v="0"/>
    <m/>
  </r>
  <r>
    <s v="MS-6998"/>
    <x v="817"/>
    <x v="38"/>
    <s v="Bailment"/>
    <x v="0"/>
    <x v="0"/>
    <x v="816"/>
    <x v="0"/>
    <x v="11"/>
    <x v="7"/>
    <x v="3"/>
    <s v="VALUE"/>
    <s v="SCOTCH"/>
    <s v="BLEND"/>
    <x v="817"/>
    <s v="WHISKEY"/>
    <x v="13"/>
    <x v="0"/>
    <n v="63"/>
    <n v="46.87"/>
    <n v="0.26"/>
    <n v="193.88"/>
    <n v="141.38"/>
    <n v="0.27"/>
    <n v="697.52"/>
    <n v="725.91"/>
    <n v="-0.04"/>
    <n v="72206.31"/>
    <n v="74492.61"/>
    <n v="72206.31"/>
    <n v="74492.61"/>
    <m/>
    <n v="5892527.0199999977"/>
    <n v="1.2253878472669273E-2"/>
    <x v="0"/>
    <n v="34230392.709999993"/>
    <n v="2.1094210227657075E-3"/>
    <x v="0"/>
    <n v="325145452.83999985"/>
    <n v="2.2207387299840803E-4"/>
    <x v="1"/>
    <n v="2.2207387299840803E-4"/>
    <x v="1"/>
    <x v="1"/>
    <x v="0"/>
    <m/>
  </r>
  <r>
    <s v="MS-7208"/>
    <x v="818"/>
    <x v="272"/>
    <s v="Bailment"/>
    <x v="0"/>
    <x v="0"/>
    <x v="817"/>
    <x v="0"/>
    <x v="11"/>
    <x v="7"/>
    <x v="3"/>
    <s v="VALUE"/>
    <s v="SCOTCH"/>
    <s v="BLEND"/>
    <x v="818"/>
    <s v="WHISKEY"/>
    <x v="14"/>
    <x v="1"/>
    <n v="56"/>
    <n v="80.12"/>
    <n v="-0.43"/>
    <n v="183.38"/>
    <n v="213.31"/>
    <n v="-0.16"/>
    <n v="711.14"/>
    <n v="780.54"/>
    <n v="-0.1"/>
    <n v="62863.83"/>
    <n v="68901.66"/>
    <n v="62863.83"/>
    <n v="68901.66"/>
    <m/>
    <n v="5892527.0199999977"/>
    <n v="1.0668399107315426E-2"/>
    <x v="0"/>
    <n v="34230392.709999993"/>
    <n v="1.836491638661075E-3"/>
    <x v="0"/>
    <n v="325145452.83999985"/>
    <n v="1.9334064016861564E-4"/>
    <x v="1"/>
    <n v="1.9334064016861564E-4"/>
    <x v="1"/>
    <x v="1"/>
    <x v="0"/>
    <m/>
  </r>
  <r>
    <s v="MS-8047"/>
    <x v="819"/>
    <x v="519"/>
    <s v="Bailment"/>
    <x v="0"/>
    <x v="0"/>
    <x v="818"/>
    <x v="0"/>
    <x v="11"/>
    <x v="7"/>
    <x v="3"/>
    <s v="VALUE"/>
    <s v="SCOTCH"/>
    <s v="BLEND"/>
    <x v="819"/>
    <s v="WHISKEY"/>
    <x v="24"/>
    <x v="3"/>
    <n v="16"/>
    <n v="8"/>
    <n v="0.49"/>
    <n v="34.99"/>
    <n v="41.44"/>
    <n v="-0.18"/>
    <n v="143.09"/>
    <n v="157.41999999999999"/>
    <n v="-0.1"/>
    <n v="12442.08"/>
    <n v="13756.81"/>
    <n v="12442.08"/>
    <n v="13865.31"/>
    <m/>
    <n v="5892527.0199999977"/>
    <n v="2.1115015608362889E-3"/>
    <x v="0"/>
    <n v="34230392.709999993"/>
    <n v="3.6348049247957352E-4"/>
    <x v="0"/>
    <n v="325145452.83999985"/>
    <n v="3.8266197147535069E-5"/>
    <x v="0"/>
    <n v="3.8266197147535069E-5"/>
    <x v="0"/>
    <x v="0"/>
    <x v="0"/>
    <m/>
  </r>
  <r>
    <s v="MS-8048"/>
    <x v="820"/>
    <x v="435"/>
    <s v="Bailment"/>
    <x v="0"/>
    <x v="0"/>
    <x v="819"/>
    <x v="0"/>
    <x v="11"/>
    <x v="7"/>
    <x v="3"/>
    <s v="VALUE"/>
    <s v="SCOTCH"/>
    <s v="BLEND"/>
    <x v="820"/>
    <s v="WHISKEY"/>
    <x v="24"/>
    <x v="3"/>
    <n v="29"/>
    <n v="33.840000000000003"/>
    <n v="-0.16"/>
    <n v="93.34"/>
    <n v="96.65"/>
    <n v="-0.04"/>
    <n v="391.44"/>
    <n v="391.45"/>
    <n v="0"/>
    <n v="35589.839999999997"/>
    <n v="35497.14"/>
    <n v="35589.839999999997"/>
    <n v="35497.14"/>
    <m/>
    <n v="5892527.0199999977"/>
    <n v="6.0398263561971767E-3"/>
    <x v="0"/>
    <n v="34230392.709999993"/>
    <n v="1.0397146273347562E-3"/>
    <x v="0"/>
    <n v="325145452.83999985"/>
    <n v="1.0945821228357552E-4"/>
    <x v="1"/>
    <n v="1.0945821228357552E-4"/>
    <x v="1"/>
    <x v="1"/>
    <x v="0"/>
    <m/>
  </r>
  <r>
    <s v="MS-8208"/>
    <x v="821"/>
    <x v="501"/>
    <s v="Bailment"/>
    <x v="0"/>
    <x v="0"/>
    <x v="820"/>
    <x v="0"/>
    <x v="11"/>
    <x v="7"/>
    <x v="3"/>
    <s v="VALUE"/>
    <s v="SCOTCH"/>
    <s v="BLEND"/>
    <x v="821"/>
    <s v="WHISKEY"/>
    <x v="24"/>
    <x v="3"/>
    <n v="35"/>
    <n v="29.17"/>
    <n v="0.18"/>
    <n v="99.56"/>
    <n v="93.34"/>
    <n v="0.06"/>
    <n v="344.58"/>
    <n v="331.15"/>
    <n v="0.04"/>
    <n v="27253.360000000001"/>
    <n v="26167.34"/>
    <n v="27253.360000000001"/>
    <n v="26167.34"/>
    <m/>
    <n v="5892527.0199999977"/>
    <n v="4.6250717065019096E-3"/>
    <x v="0"/>
    <n v="34230392.709999993"/>
    <n v="7.9617433053983809E-4"/>
    <x v="0"/>
    <n v="325145452.83999985"/>
    <n v="8.3818979358173744E-5"/>
    <x v="1"/>
    <n v="8.3818979358173744E-5"/>
    <x v="1"/>
    <x v="1"/>
    <x v="0"/>
    <m/>
  </r>
  <r>
    <s v="MS-9278"/>
    <x v="822"/>
    <x v="520"/>
    <s v="Bailment"/>
    <x v="0"/>
    <x v="0"/>
    <x v="821"/>
    <x v="0"/>
    <x v="11"/>
    <x v="7"/>
    <x v="3"/>
    <s v="VALUE"/>
    <s v="SCOTCH"/>
    <s v="BLEND"/>
    <x v="822"/>
    <s v="WHISKEY"/>
    <x v="49"/>
    <x v="1"/>
    <n v="18"/>
    <n v="36.36"/>
    <n v="-1.01"/>
    <n v="35.97"/>
    <n v="152.65"/>
    <n v="-3.24"/>
    <n v="175.01"/>
    <n v="495.48"/>
    <n v="-1.83"/>
    <n v="16436"/>
    <n v="46551.96"/>
    <n v="16443"/>
    <n v="46551.96"/>
    <m/>
    <n v="5892527.0199999977"/>
    <n v="2.7892956526485314E-3"/>
    <x v="0"/>
    <n v="34230392.709999993"/>
    <n v="4.801580904795878E-4"/>
    <x v="0"/>
    <n v="325145452.83999985"/>
    <n v="5.054968432262824E-5"/>
    <x v="0"/>
    <n v="5.0571213149000736E-5"/>
    <x v="0"/>
    <x v="0"/>
    <x v="0"/>
    <m/>
  </r>
  <r>
    <s v="MS-9366"/>
    <x v="823"/>
    <x v="349"/>
    <s v="Bailment"/>
    <x v="0"/>
    <x v="0"/>
    <x v="822"/>
    <x v="0"/>
    <x v="11"/>
    <x v="7"/>
    <x v="3"/>
    <s v="VALUE"/>
    <s v="SCOTCH"/>
    <s v="BLEND"/>
    <x v="823"/>
    <s v="WHISKEY"/>
    <x v="4"/>
    <x v="1"/>
    <m/>
    <n v="13"/>
    <m/>
    <n v="1"/>
    <n v="52.5"/>
    <n v="-51.5"/>
    <n v="60"/>
    <n v="262"/>
    <n v="-3.37"/>
    <n v="6645.6"/>
    <n v="28869.54"/>
    <n v="6645.6"/>
    <n v="28869.54"/>
    <m/>
    <n v="5892527.0199999977"/>
    <n v="1.1278013622074156E-3"/>
    <x v="0"/>
    <n v="34230392.709999993"/>
    <n v="1.9414325907101174E-4"/>
    <x v="0"/>
    <n v="325145452.83999985"/>
    <n v="2.0438852648725862E-5"/>
    <x v="0"/>
    <n v="2.0438852648725862E-5"/>
    <x v="0"/>
    <x v="0"/>
    <x v="1"/>
    <m/>
  </r>
  <r>
    <s v="MS-9368"/>
    <x v="824"/>
    <x v="521"/>
    <s v="Bailment"/>
    <x v="0"/>
    <x v="0"/>
    <x v="823"/>
    <x v="0"/>
    <x v="11"/>
    <x v="7"/>
    <x v="3"/>
    <s v="VALUE"/>
    <s v="SCOTCH"/>
    <s v="BLEND"/>
    <x v="824"/>
    <s v="WHISKEY"/>
    <x v="4"/>
    <x v="1"/>
    <n v="0"/>
    <n v="39.28"/>
    <n v="-99.98"/>
    <n v="0.39"/>
    <n v="98.59"/>
    <n v="-252.46"/>
    <n v="78.17"/>
    <n v="436.96"/>
    <n v="-4.59"/>
    <n v="7073.13"/>
    <n v="39489.54"/>
    <n v="7073.13"/>
    <n v="39489.54"/>
    <m/>
    <n v="5892527.0199999977"/>
    <n v="1.200355972232776E-3"/>
    <x v="0"/>
    <n v="34230392.709999993"/>
    <n v="2.0663303690155067E-4"/>
    <x v="0"/>
    <n v="325145452.83999985"/>
    <n v="2.1753741097159375E-5"/>
    <x v="0"/>
    <n v="2.1753741097159375E-5"/>
    <x v="0"/>
    <x v="0"/>
    <x v="1"/>
    <m/>
  </r>
  <r>
    <s v="MS-10008"/>
    <x v="825"/>
    <x v="133"/>
    <s v="Bailment"/>
    <x v="0"/>
    <x v="0"/>
    <x v="824"/>
    <x v="0"/>
    <x v="11"/>
    <x v="7"/>
    <x v="3"/>
    <s v="VALUE"/>
    <s v="SCOTCH"/>
    <s v="BLEND"/>
    <x v="825"/>
    <s v="WHISKEY"/>
    <x v="6"/>
    <x v="1"/>
    <n v="99"/>
    <n v="85.17"/>
    <n v="0.14000000000000001"/>
    <n v="289.35000000000002"/>
    <n v="242.69"/>
    <n v="0.16"/>
    <n v="1007.86"/>
    <n v="938.45"/>
    <n v="7.0000000000000007E-2"/>
    <n v="96791.54"/>
    <n v="89995.88"/>
    <n v="105629.54"/>
    <n v="98353.88"/>
    <m/>
    <n v="5892527.0199999977"/>
    <n v="1.6426151237232685E-2"/>
    <x v="0"/>
    <n v="34230392.709999993"/>
    <n v="2.8276491251508057E-3"/>
    <x v="0"/>
    <n v="325145452.83999985"/>
    <n v="2.9768689414097369E-4"/>
    <x v="1"/>
    <n v="3.2486857520956631E-4"/>
    <x v="1"/>
    <x v="1"/>
    <x v="0"/>
    <m/>
  </r>
  <r>
    <s v="MS-10098"/>
    <x v="826"/>
    <x v="522"/>
    <s v="Bailment"/>
    <x v="0"/>
    <x v="0"/>
    <x v="825"/>
    <x v="0"/>
    <x v="11"/>
    <x v="7"/>
    <x v="3"/>
    <s v="VALUE"/>
    <s v="SCOTCH"/>
    <s v="BLEND"/>
    <x v="826"/>
    <s v="WHISKEY"/>
    <x v="6"/>
    <x v="3"/>
    <n v="11"/>
    <n v="27.03"/>
    <n v="-1.57"/>
    <n v="51.34"/>
    <n v="60.09"/>
    <n v="-0.17"/>
    <n v="255.91"/>
    <n v="288.58"/>
    <n v="-0.13"/>
    <n v="22253.56"/>
    <n v="24647.32"/>
    <n v="22253.56"/>
    <n v="24647.32"/>
    <m/>
    <n v="5892527.0199999977"/>
    <n v="3.7765732638083025E-3"/>
    <x v="0"/>
    <n v="34230392.709999993"/>
    <n v="6.5011115088664745E-4"/>
    <x v="0"/>
    <n v="325145452.83999985"/>
    <n v="6.8441861344284923E-5"/>
    <x v="1"/>
    <n v="6.8441861344284923E-5"/>
    <x v="1"/>
    <x v="1"/>
    <x v="0"/>
    <m/>
  </r>
  <r>
    <s v="MS-57081"/>
    <x v="827"/>
    <x v="467"/>
    <s v="Bailment"/>
    <x v="0"/>
    <x v="0"/>
    <x v="826"/>
    <x v="0"/>
    <x v="14"/>
    <x v="13"/>
    <x v="9"/>
    <s v="PREMIUM"/>
    <s v="COCKTAILS"/>
    <s v="OTHER COCKTAILS"/>
    <x v="827"/>
    <s v="COCKTAILS"/>
    <x v="23"/>
    <x v="1"/>
    <m/>
    <n v="6.4"/>
    <m/>
    <n v="86.38"/>
    <n v="39.99"/>
    <n v="0.54"/>
    <n v="270.33999999999997"/>
    <n v="275.69"/>
    <n v="-0.02"/>
    <n v="33705.360000000001"/>
    <n v="34370.160000000003"/>
    <n v="33705.360000000001"/>
    <n v="34370.160000000003"/>
    <m/>
    <n v="1255013.1799999997"/>
    <n v="2.6856578510195413E-2"/>
    <x v="0"/>
    <n v="1255013.1799999997"/>
    <n v="2.6856578510195413E-2"/>
    <x v="0"/>
    <n v="325145452.83999985"/>
    <n v="1.0366240618036876E-4"/>
    <x v="1"/>
    <n v="1.0366240618036876E-4"/>
    <x v="1"/>
    <x v="1"/>
    <x v="0"/>
    <m/>
  </r>
  <r>
    <s v="MS-57082"/>
    <x v="828"/>
    <x v="523"/>
    <s v="Bailment"/>
    <x v="0"/>
    <x v="0"/>
    <x v="827"/>
    <x v="0"/>
    <x v="14"/>
    <x v="13"/>
    <x v="9"/>
    <s v="PREMIUM"/>
    <s v="COCKTAILS"/>
    <s v="OTHER COCKTAILS"/>
    <x v="828"/>
    <s v="COCKTAILS"/>
    <x v="23"/>
    <x v="1"/>
    <n v="47"/>
    <n v="1.07"/>
    <n v="0.98"/>
    <n v="154.07"/>
    <n v="58.12"/>
    <n v="0.62"/>
    <n v="537.42999999999995"/>
    <n v="391.37"/>
    <n v="0.27"/>
    <n v="67011.839999999997"/>
    <n v="48793.55"/>
    <n v="67011.839999999997"/>
    <n v="48793.55"/>
    <m/>
    <n v="1255013.1799999997"/>
    <n v="5.3395327688909221E-2"/>
    <x v="1"/>
    <n v="1255013.1799999997"/>
    <n v="5.3395327688909221E-2"/>
    <x v="1"/>
    <n v="325145452.83999985"/>
    <n v="2.060980383231E-4"/>
    <x v="1"/>
    <n v="2.060980383231E-4"/>
    <x v="3"/>
    <x v="3"/>
    <x v="0"/>
    <m/>
  </r>
  <r>
    <s v="MS-57083"/>
    <x v="829"/>
    <x v="82"/>
    <s v="Bailment"/>
    <x v="0"/>
    <x v="0"/>
    <x v="828"/>
    <x v="0"/>
    <x v="14"/>
    <x v="13"/>
    <x v="9"/>
    <s v="PREMIUM"/>
    <s v="COCKTAILS"/>
    <s v="PINA COLADA"/>
    <x v="829"/>
    <s v="COCKTAILS"/>
    <x v="23"/>
    <x v="1"/>
    <n v="28"/>
    <m/>
    <n v="1"/>
    <n v="96.5"/>
    <n v="47.45"/>
    <n v="0.51"/>
    <n v="306.56"/>
    <n v="215.95"/>
    <n v="0.3"/>
    <n v="38226"/>
    <n v="26924.400000000001"/>
    <n v="38226"/>
    <n v="26924.400000000001"/>
    <m/>
    <n v="1255013.1799999997"/>
    <n v="3.0458644266986908E-2"/>
    <x v="1"/>
    <n v="1255013.1799999997"/>
    <n v="3.0458644266986908E-2"/>
    <x v="1"/>
    <n v="325145452.83999985"/>
    <n v="1.1756584527359376E-4"/>
    <x v="1"/>
    <n v="1.1756584527359376E-4"/>
    <x v="3"/>
    <x v="3"/>
    <x v="0"/>
    <m/>
  </r>
  <r>
    <s v="MS-57095"/>
    <x v="830"/>
    <x v="524"/>
    <s v="Bailment"/>
    <x v="0"/>
    <x v="0"/>
    <x v="829"/>
    <x v="0"/>
    <x v="14"/>
    <x v="13"/>
    <x v="9"/>
    <s v="PREMIUM"/>
    <s v="COCKTAILS"/>
    <s v="OTHER COCKTAILS"/>
    <x v="830"/>
    <s v="COCKTAILS"/>
    <x v="23"/>
    <x v="1"/>
    <n v="5"/>
    <n v="27.19"/>
    <n v="-4.67"/>
    <n v="172.74"/>
    <n v="116.77"/>
    <n v="0.32"/>
    <n v="693.14"/>
    <n v="496.97"/>
    <n v="0.28000000000000003"/>
    <n v="86424"/>
    <n v="61959.360000000001"/>
    <n v="86424"/>
    <n v="61959.360000000001"/>
    <m/>
    <n v="1255013.1799999997"/>
    <n v="6.8863021821013878E-2"/>
    <x v="1"/>
    <n v="1255013.1799999997"/>
    <n v="6.8863021821013878E-2"/>
    <x v="1"/>
    <n v="325145452.83999985"/>
    <n v="2.6580104148812503E-4"/>
    <x v="1"/>
    <n v="2.6580104148812503E-4"/>
    <x v="3"/>
    <x v="3"/>
    <x v="0"/>
    <m/>
  </r>
  <r>
    <s v="MS-57098"/>
    <x v="831"/>
    <x v="525"/>
    <s v="Bailment"/>
    <x v="0"/>
    <x v="0"/>
    <x v="830"/>
    <x v="0"/>
    <x v="14"/>
    <x v="13"/>
    <x v="9"/>
    <s v="PREMIUM"/>
    <s v="COCKTAILS"/>
    <s v="MARGARITA"/>
    <x v="831"/>
    <s v="COCKTAILS"/>
    <x v="23"/>
    <x v="1"/>
    <n v="78"/>
    <n v="11.73"/>
    <n v="0.85"/>
    <n v="300.74"/>
    <n v="149.30000000000001"/>
    <n v="0.5"/>
    <n v="872.91"/>
    <n v="634.58000000000004"/>
    <n v="0.27"/>
    <n v="108827.76"/>
    <n v="79111.199999999997"/>
    <n v="108827.76"/>
    <n v="79111.199999999997"/>
    <m/>
    <n v="1255013.1799999997"/>
    <n v="8.6714435939230547E-2"/>
    <x v="1"/>
    <n v="1255013.1799999997"/>
    <n v="8.6714435939230547E-2"/>
    <x v="1"/>
    <n v="325145452.83999985"/>
    <n v="3.3470484993543124E-4"/>
    <x v="1"/>
    <n v="3.3470484993543124E-4"/>
    <x v="3"/>
    <x v="3"/>
    <x v="0"/>
    <m/>
  </r>
  <r>
    <s v="MS-57113"/>
    <x v="832"/>
    <x v="47"/>
    <s v="Bailment"/>
    <x v="0"/>
    <x v="0"/>
    <x v="831"/>
    <x v="0"/>
    <x v="14"/>
    <x v="13"/>
    <x v="9"/>
    <s v="PREMIUM"/>
    <s v="COCKTAILS"/>
    <s v="OTHER COCKTAILS"/>
    <x v="832"/>
    <s v="COCKTAILS"/>
    <x v="23"/>
    <x v="1"/>
    <n v="26"/>
    <n v="1.6"/>
    <n v="0.94"/>
    <n v="134.35"/>
    <n v="69.849999999999994"/>
    <n v="0.48"/>
    <n v="539.04"/>
    <n v="448.99"/>
    <n v="0.17"/>
    <n v="67211.28"/>
    <n v="55976.160000000003"/>
    <n v="67211.28"/>
    <n v="55976.160000000003"/>
    <m/>
    <n v="1255013.1799999997"/>
    <n v="5.3554242354650027E-2"/>
    <x v="1"/>
    <n v="1255013.1799999997"/>
    <n v="5.3554242354650027E-2"/>
    <x v="1"/>
    <n v="325145452.83999985"/>
    <n v="2.0671142534191877E-4"/>
    <x v="1"/>
    <n v="2.0671142534191877E-4"/>
    <x v="3"/>
    <x v="3"/>
    <x v="0"/>
    <m/>
  </r>
  <r>
    <s v="MS-64932"/>
    <x v="833"/>
    <x v="459"/>
    <s v="Bailment"/>
    <x v="0"/>
    <x v="0"/>
    <x v="832"/>
    <x v="0"/>
    <x v="12"/>
    <x v="8"/>
    <x v="1"/>
    <s v="PREMIUM"/>
    <s v="TEQUILA"/>
    <s v="FLAVORED"/>
    <x v="833"/>
    <s v="CORDIALS"/>
    <x v="16"/>
    <x v="0"/>
    <n v="24"/>
    <n v="31"/>
    <n v="-0.32"/>
    <n v="94"/>
    <n v="115"/>
    <n v="-0.22"/>
    <n v="400.5"/>
    <n v="313"/>
    <n v="0.22"/>
    <n v="98574.84"/>
    <n v="77655.12"/>
    <n v="102485.52"/>
    <n v="79188.72"/>
    <m/>
    <n v="57863085.470000021"/>
    <n v="1.7035876880624971E-3"/>
    <x v="0"/>
    <n v="126094742.97999983"/>
    <n v="7.8175217832542933E-4"/>
    <x v="0"/>
    <n v="325145452.83999985"/>
    <n v="3.0317151643669915E-4"/>
    <x v="1"/>
    <n v="3.1519899511075707E-4"/>
    <x v="1"/>
    <x v="1"/>
    <x v="0"/>
    <m/>
  </r>
  <r>
    <s v="MS-64933"/>
    <x v="834"/>
    <x v="251"/>
    <s v="Bailment"/>
    <x v="0"/>
    <x v="0"/>
    <x v="833"/>
    <x v="0"/>
    <x v="12"/>
    <x v="8"/>
    <x v="1"/>
    <s v="PREMIUM"/>
    <s v="TEQUILA"/>
    <s v="FLAVORED"/>
    <x v="834"/>
    <s v="CORDIALS"/>
    <x v="16"/>
    <x v="0"/>
    <n v="65"/>
    <n v="63"/>
    <n v="0.03"/>
    <n v="288.75"/>
    <n v="327.92"/>
    <n v="-0.14000000000000001"/>
    <n v="1174.08"/>
    <n v="1029.92"/>
    <n v="0.12"/>
    <n v="301781.5"/>
    <n v="265074.83"/>
    <n v="321370.09000000003"/>
    <n v="281003.03000000003"/>
    <m/>
    <n v="57863085.470000021"/>
    <n v="5.2154408557501331E-3"/>
    <x v="0"/>
    <n v="126094742.97999983"/>
    <n v="2.3932916858228283E-3"/>
    <x v="0"/>
    <n v="325145452.83999985"/>
    <n v="9.2814307370462604E-4"/>
    <x v="1"/>
    <n v="9.8838869556063685E-4"/>
    <x v="1"/>
    <x v="1"/>
    <x v="0"/>
    <m/>
  </r>
  <r>
    <s v="MS-75088"/>
    <x v="835"/>
    <x v="419"/>
    <s v="Bailment"/>
    <x v="0"/>
    <x v="0"/>
    <x v="834"/>
    <x v="0"/>
    <x v="12"/>
    <x v="8"/>
    <x v="3"/>
    <s v="VALUE"/>
    <s v="TEQUILA"/>
    <s v="MIXTOS"/>
    <x v="835"/>
    <s v="CORDIALS"/>
    <x v="10"/>
    <x v="0"/>
    <n v="158"/>
    <n v="221.68"/>
    <n v="-0.41"/>
    <n v="563.52"/>
    <n v="551.08000000000004"/>
    <n v="0.02"/>
    <n v="1875.87"/>
    <n v="2035.71"/>
    <n v="-0.09"/>
    <n v="140942.67000000001"/>
    <n v="149491.68"/>
    <n v="140942.67000000001"/>
    <n v="149491.68"/>
    <m/>
    <n v="57863085.470000021"/>
    <n v="2.4357959630941879E-3"/>
    <x v="0"/>
    <n v="34230392.709999993"/>
    <n v="4.1174716046662625E-3"/>
    <x v="0"/>
    <n v="325145452.83999985"/>
    <n v="4.3347575298663702E-4"/>
    <x v="1"/>
    <n v="4.3347575298663702E-4"/>
    <x v="1"/>
    <x v="1"/>
    <x v="0"/>
    <m/>
  </r>
  <r>
    <s v="MS-87126"/>
    <x v="836"/>
    <x v="336"/>
    <s v="Bailment"/>
    <x v="0"/>
    <x v="0"/>
    <x v="835"/>
    <x v="0"/>
    <x v="12"/>
    <x v="8"/>
    <x v="3"/>
    <s v="VALUE"/>
    <s v="TEQUILA"/>
    <s v="MIXTOS"/>
    <x v="836"/>
    <s v="TEQUILA"/>
    <x v="4"/>
    <x v="1"/>
    <n v="12"/>
    <n v="17"/>
    <n v="-0.42"/>
    <n v="57"/>
    <n v="52"/>
    <n v="0.09"/>
    <n v="230"/>
    <n v="247"/>
    <n v="-7.0000000000000007E-2"/>
    <n v="27600"/>
    <n v="29178.84"/>
    <n v="27600"/>
    <n v="29178.84"/>
    <m/>
    <n v="57863085.470000021"/>
    <n v="4.7698804472342963E-4"/>
    <x v="0"/>
    <n v="34230392.709999993"/>
    <n v="8.0630100372576193E-4"/>
    <x v="0"/>
    <n v="325145452.83999985"/>
    <n v="8.4885086840139895E-5"/>
    <x v="1"/>
    <n v="8.4885086840139895E-5"/>
    <x v="1"/>
    <x v="1"/>
    <x v="0"/>
    <m/>
  </r>
  <r>
    <s v="MS-87127"/>
    <x v="837"/>
    <x v="454"/>
    <s v="Bailment"/>
    <x v="0"/>
    <x v="0"/>
    <x v="836"/>
    <x v="0"/>
    <x v="12"/>
    <x v="8"/>
    <x v="3"/>
    <s v="VALUE"/>
    <s v="TEQUILA"/>
    <s v="MIXTOS"/>
    <x v="837"/>
    <s v="TEQUILA"/>
    <x v="4"/>
    <x v="1"/>
    <n v="91"/>
    <n v="161.32"/>
    <n v="-0.77"/>
    <n v="366.2"/>
    <n v="402.76"/>
    <n v="-0.1"/>
    <n v="1398.92"/>
    <n v="1924.68"/>
    <n v="-0.38"/>
    <n v="145174.23000000001"/>
    <n v="197694.59"/>
    <n v="145174.23000000001"/>
    <n v="197694.59"/>
    <m/>
    <n v="57863085.470000021"/>
    <n v="2.5089265257945458E-3"/>
    <x v="0"/>
    <n v="34230392.709999993"/>
    <n v="4.2410915711635737E-3"/>
    <x v="0"/>
    <n v="325145452.83999985"/>
    <n v="4.4649011306161027E-4"/>
    <x v="1"/>
    <n v="4.4649011306161027E-4"/>
    <x v="1"/>
    <x v="1"/>
    <x v="0"/>
    <m/>
  </r>
  <r>
    <s v="MS-87128"/>
    <x v="838"/>
    <x v="432"/>
    <s v="Bailment"/>
    <x v="0"/>
    <x v="0"/>
    <x v="837"/>
    <x v="0"/>
    <x v="12"/>
    <x v="8"/>
    <x v="3"/>
    <s v="VALUE"/>
    <s v="TEQUILA"/>
    <s v="MIXTOS"/>
    <x v="838"/>
    <s v="TEQUILA"/>
    <x v="4"/>
    <x v="1"/>
    <n v="32"/>
    <n v="46.09"/>
    <n v="-0.45"/>
    <n v="118.23"/>
    <n v="159.65"/>
    <n v="-0.35"/>
    <n v="497.42"/>
    <n v="671.64"/>
    <n v="-0.35"/>
    <n v="49190.34"/>
    <n v="63738.720000000001"/>
    <n v="49190.34"/>
    <n v="63738.720000000001"/>
    <m/>
    <n v="57863085.470000021"/>
    <n v="8.5011609043046036E-4"/>
    <x v="0"/>
    <n v="34230392.709999993"/>
    <n v="1.4370369752033151E-3"/>
    <x v="0"/>
    <n v="325145452.83999985"/>
    <n v="1.5128718415202924E-4"/>
    <x v="1"/>
    <n v="1.5128718415202924E-4"/>
    <x v="1"/>
    <x v="1"/>
    <x v="0"/>
    <m/>
  </r>
  <r>
    <s v="MS-87250"/>
    <x v="839"/>
    <x v="526"/>
    <s v="Bailment"/>
    <x v="0"/>
    <x v="0"/>
    <x v="838"/>
    <x v="0"/>
    <x v="12"/>
    <x v="8"/>
    <x v="1"/>
    <s v="PREMIUM"/>
    <s v="TEQUILA"/>
    <s v="100% BLUE AGAVE"/>
    <x v="839"/>
    <s v="TEQUILA"/>
    <x v="3"/>
    <x v="1"/>
    <n v="41"/>
    <n v="45.67"/>
    <n v="-0.12"/>
    <n v="100.33"/>
    <n v="146.58000000000001"/>
    <n v="-0.46"/>
    <n v="527.5"/>
    <n v="609.83000000000004"/>
    <n v="-0.16"/>
    <n v="181380.6"/>
    <n v="203621.38"/>
    <n v="184962.6"/>
    <n v="205357.38"/>
    <m/>
    <n v="57863085.470000021"/>
    <n v="3.1346513675638587E-3"/>
    <x v="0"/>
    <n v="126094742.97999983"/>
    <n v="1.4384469622874699E-3"/>
    <x v="0"/>
    <n v="325145452.83999985"/>
    <n v="5.5784449210567679E-4"/>
    <x v="1"/>
    <n v="5.6886110011514712E-4"/>
    <x v="1"/>
    <x v="1"/>
    <x v="0"/>
    <m/>
  </r>
  <r>
    <s v="MS-87266"/>
    <x v="840"/>
    <x v="331"/>
    <s v="Bailment"/>
    <x v="0"/>
    <x v="0"/>
    <x v="839"/>
    <x v="0"/>
    <x v="12"/>
    <x v="8"/>
    <x v="2"/>
    <s v="SUPER"/>
    <s v="TEQUILA"/>
    <s v="100% BLUE AGAVE"/>
    <x v="840"/>
    <s v="TEQUILA"/>
    <x v="15"/>
    <x v="1"/>
    <n v="3"/>
    <n v="3.58"/>
    <n v="-0.19"/>
    <n v="8.5"/>
    <n v="10.08"/>
    <n v="-0.19"/>
    <n v="35.5"/>
    <n v="43.58"/>
    <n v="-0.23"/>
    <n v="15039.9"/>
    <n v="18534.45"/>
    <n v="15399.9"/>
    <n v="18866.849999999999"/>
    <m/>
    <n v="57863085.470000021"/>
    <n v="2.5992219180564889E-4"/>
    <x v="0"/>
    <n v="69119979.479999974"/>
    <n v="2.17591210430724E-4"/>
    <x v="0"/>
    <n v="325145452.83999985"/>
    <n v="4.6255913679964495E-5"/>
    <x v="0"/>
    <n v="4.7363110464835887E-5"/>
    <x v="0"/>
    <x v="0"/>
    <x v="0"/>
    <m/>
  </r>
  <r>
    <s v="MS-87306"/>
    <x v="841"/>
    <x v="143"/>
    <s v="Bailment"/>
    <x v="0"/>
    <x v="0"/>
    <x v="840"/>
    <x v="0"/>
    <x v="12"/>
    <x v="8"/>
    <x v="1"/>
    <s v="PREMIUM"/>
    <s v="TEQUILA"/>
    <s v="100% BLUE AGAVE"/>
    <x v="841"/>
    <s v="TEQUILA"/>
    <x v="7"/>
    <x v="1"/>
    <n v="9"/>
    <n v="21"/>
    <n v="-1.25"/>
    <n v="77.92"/>
    <n v="74.17"/>
    <n v="0.05"/>
    <n v="315.92"/>
    <n v="316.67"/>
    <n v="0"/>
    <n v="74808.990000000005"/>
    <n v="73847"/>
    <n v="79622.990000000005"/>
    <n v="79596.320000000007"/>
    <m/>
    <n v="57863085.470000021"/>
    <n v="1.2928620966606739E-3"/>
    <x v="0"/>
    <n v="126094742.97999983"/>
    <n v="5.9327604174478255E-4"/>
    <x v="0"/>
    <n v="325145452.83999985"/>
    <n v="2.3007853668743325E-4"/>
    <x v="1"/>
    <n v="2.4488421813846346E-4"/>
    <x v="1"/>
    <x v="1"/>
    <x v="0"/>
    <m/>
  </r>
  <r>
    <s v="MS-87380"/>
    <x v="842"/>
    <x v="103"/>
    <s v="Bailment"/>
    <x v="0"/>
    <x v="0"/>
    <x v="841"/>
    <x v="0"/>
    <x v="12"/>
    <x v="8"/>
    <x v="2"/>
    <s v="PREMIUM"/>
    <s v="TEQUILA"/>
    <s v="100% BLUE AGAVE"/>
    <x v="842"/>
    <s v="TEQUILA"/>
    <x v="18"/>
    <x v="1"/>
    <n v="35"/>
    <n v="32"/>
    <n v="7.0000000000000007E-2"/>
    <n v="205"/>
    <n v="147.16999999999999"/>
    <n v="0.28000000000000003"/>
    <n v="666.83"/>
    <n v="460.17"/>
    <n v="0.31"/>
    <n v="136184.6"/>
    <n v="93954.4"/>
    <n v="138434.6"/>
    <n v="94842.4"/>
    <m/>
    <n v="57863085.470000021"/>
    <n v="2.3535661621537094E-3"/>
    <x v="0"/>
    <n v="69119979.479999974"/>
    <n v="1.9702638951072798E-3"/>
    <x v="0"/>
    <n v="325145452.83999985"/>
    <n v="4.1884208685832305E-4"/>
    <x v="1"/>
    <n v="4.2576206676376926E-4"/>
    <x v="1"/>
    <x v="1"/>
    <x v="0"/>
    <m/>
  </r>
  <r>
    <s v="MS-87402"/>
    <x v="843"/>
    <x v="313"/>
    <s v="Bailment"/>
    <x v="0"/>
    <x v="0"/>
    <x v="842"/>
    <x v="0"/>
    <x v="12"/>
    <x v="8"/>
    <x v="0"/>
    <s v="MID"/>
    <s v="TEQUILA"/>
    <s v="MIXTOS"/>
    <x v="843"/>
    <s v="TEQUILA"/>
    <x v="16"/>
    <x v="0"/>
    <n v="110"/>
    <n v="282.67"/>
    <n v="-1.57"/>
    <n v="289.13"/>
    <n v="490.68"/>
    <n v="-0.7"/>
    <n v="1260.1099999999999"/>
    <n v="1203.3"/>
    <n v="0.05"/>
    <n v="290719.90000000002"/>
    <n v="279210.65000000002"/>
    <n v="300120.21999999997"/>
    <n v="289440.40999999997"/>
    <m/>
    <n v="57863085.470000021"/>
    <n v="5.0242723428692388E-3"/>
    <x v="0"/>
    <n v="75793138.070000067"/>
    <n v="3.8357021150318463E-3"/>
    <x v="0"/>
    <n v="325145452.83999985"/>
    <n v="8.941226071614779E-4"/>
    <x v="1"/>
    <n v="9.2303372960803943E-4"/>
    <x v="1"/>
    <x v="1"/>
    <x v="0"/>
    <m/>
  </r>
  <r>
    <s v="MS-87403"/>
    <x v="844"/>
    <x v="527"/>
    <s v="Bailment"/>
    <x v="0"/>
    <x v="0"/>
    <x v="843"/>
    <x v="0"/>
    <x v="12"/>
    <x v="8"/>
    <x v="0"/>
    <s v="MID"/>
    <s v="TEQUILA"/>
    <s v="MIXTOS"/>
    <x v="844"/>
    <s v="TEQUILA"/>
    <x v="16"/>
    <x v="0"/>
    <n v="254"/>
    <n v="551"/>
    <n v="-1.17"/>
    <n v="723.54"/>
    <n v="970.87"/>
    <n v="-0.34"/>
    <n v="3114.71"/>
    <n v="3426.08"/>
    <n v="-0.1"/>
    <n v="664477.98"/>
    <n v="733673.39"/>
    <n v="685229.73"/>
    <n v="761826.08"/>
    <m/>
    <n v="57863085.470000021"/>
    <n v="1.1483625088477325E-2"/>
    <x v="0"/>
    <n v="75793138.070000067"/>
    <n v="8.7669939115901201E-3"/>
    <x v="0"/>
    <n v="325145452.83999985"/>
    <n v="2.0436330085384325E-3"/>
    <x v="1"/>
    <n v="2.1074559832063629E-3"/>
    <x v="1"/>
    <x v="1"/>
    <x v="0"/>
    <m/>
  </r>
  <r>
    <s v="MS-87408"/>
    <x v="845"/>
    <x v="528"/>
    <s v="Bailment"/>
    <x v="0"/>
    <x v="0"/>
    <x v="844"/>
    <x v="0"/>
    <x v="12"/>
    <x v="8"/>
    <x v="0"/>
    <s v="MID"/>
    <s v="TEQUILA"/>
    <s v="MIXTOS"/>
    <x v="845"/>
    <s v="TEQUILA"/>
    <x v="16"/>
    <x v="0"/>
    <n v="275"/>
    <n v="273"/>
    <n v="0.01"/>
    <n v="848.83"/>
    <n v="1177.92"/>
    <n v="-0.39"/>
    <n v="4379.25"/>
    <n v="4447.17"/>
    <n v="-0.02"/>
    <n v="914831.64"/>
    <n v="935340.08"/>
    <n v="959128.2"/>
    <n v="985557.4"/>
    <m/>
    <n v="57863085.470000021"/>
    <n v="1.5810280986040887E-2"/>
    <x v="0"/>
    <n v="75793138.070000067"/>
    <n v="1.2070111665716907E-2"/>
    <x v="0"/>
    <n v="325145452.83999985"/>
    <n v="2.8136073625183913E-3"/>
    <x v="1"/>
    <n v="2.9498434981096765E-3"/>
    <x v="1"/>
    <x v="1"/>
    <x v="0"/>
    <m/>
  </r>
  <r>
    <s v="MS-87409"/>
    <x v="846"/>
    <x v="529"/>
    <s v="Bailment"/>
    <x v="0"/>
    <x v="0"/>
    <x v="845"/>
    <x v="0"/>
    <x v="12"/>
    <x v="8"/>
    <x v="0"/>
    <s v="MID"/>
    <s v="TEQUILA"/>
    <s v="MIXTOS"/>
    <x v="846"/>
    <s v="TEQUILA"/>
    <x v="16"/>
    <x v="0"/>
    <n v="181"/>
    <n v="181.32"/>
    <n v="0"/>
    <n v="527.95000000000005"/>
    <n v="600.64"/>
    <n v="-0.14000000000000001"/>
    <n v="1927.83"/>
    <n v="1946.43"/>
    <n v="-0.01"/>
    <n v="379442.1"/>
    <n v="389770.82"/>
    <n v="379442.1"/>
    <n v="389770.82"/>
    <m/>
    <n v="57863085.470000021"/>
    <n v="6.5575849769837699E-3"/>
    <x v="0"/>
    <n v="75793138.070000067"/>
    <n v="5.0062856567511379E-3"/>
    <x v="0"/>
    <n v="325145452.83999985"/>
    <n v="1.1669918699023568E-3"/>
    <x v="1"/>
    <n v="1.1669918699023568E-3"/>
    <x v="1"/>
    <x v="1"/>
    <x v="0"/>
    <m/>
  </r>
  <r>
    <s v="MS-87410"/>
    <x v="847"/>
    <x v="530"/>
    <s v="Bailment"/>
    <x v="0"/>
    <x v="0"/>
    <x v="846"/>
    <x v="0"/>
    <x v="12"/>
    <x v="8"/>
    <x v="0"/>
    <s v="MID"/>
    <s v="TEQUILA"/>
    <s v="MIXTOS"/>
    <x v="847"/>
    <s v="TEQUILA"/>
    <x v="16"/>
    <x v="0"/>
    <n v="232"/>
    <n v="495.47"/>
    <n v="-1.1299999999999999"/>
    <n v="972.5"/>
    <n v="1189.28"/>
    <n v="-0.22"/>
    <n v="3111.92"/>
    <n v="3381.6"/>
    <n v="-0.09"/>
    <n v="517390.47"/>
    <n v="564979.43999999994"/>
    <n v="534500.64"/>
    <n v="588024"/>
    <m/>
    <n v="57863085.470000021"/>
    <n v="8.9416329218781256E-3"/>
    <x v="0"/>
    <n v="75793138.070000067"/>
    <n v="6.8263497616651656E-3"/>
    <x v="0"/>
    <n v="325145452.83999985"/>
    <n v="1.5912585136308259E-3"/>
    <x v="1"/>
    <n v="1.6438816392213896E-3"/>
    <x v="1"/>
    <x v="1"/>
    <x v="0"/>
    <m/>
  </r>
  <r>
    <s v="MS-87416"/>
    <x v="848"/>
    <x v="71"/>
    <s v="Bailment"/>
    <x v="0"/>
    <x v="0"/>
    <x v="847"/>
    <x v="0"/>
    <x v="12"/>
    <x v="8"/>
    <x v="1"/>
    <s v="PREMIUM"/>
    <s v="TEQUILA"/>
    <s v="100% BLUE AGAVE"/>
    <x v="848"/>
    <s v="TEQUILA"/>
    <x v="16"/>
    <x v="0"/>
    <n v="70"/>
    <n v="98.58"/>
    <n v="-0.41"/>
    <n v="250.92"/>
    <n v="288.58"/>
    <n v="-0.15"/>
    <n v="1020.67"/>
    <n v="869.67"/>
    <n v="0.15"/>
    <n v="242655.8"/>
    <n v="204791.64"/>
    <n v="257820.4"/>
    <n v="219743.8"/>
    <m/>
    <n v="57863085.470000021"/>
    <n v="4.1936201298115794E-3"/>
    <x v="0"/>
    <n v="126094742.97999983"/>
    <n v="1.9243926770086536E-3"/>
    <x v="0"/>
    <n v="325145452.83999985"/>
    <n v="7.4629922663998615E-4"/>
    <x v="1"/>
    <n v="7.9293866098404363E-4"/>
    <x v="1"/>
    <x v="1"/>
    <x v="0"/>
    <m/>
  </r>
  <r>
    <s v="MS-87507"/>
    <x v="849"/>
    <x v="531"/>
    <s v="Bailment"/>
    <x v="0"/>
    <x v="0"/>
    <x v="848"/>
    <x v="0"/>
    <x v="12"/>
    <x v="8"/>
    <x v="1"/>
    <s v="PREMIUM"/>
    <s v="TEQUILA"/>
    <s v="100% BLUE AGAVE"/>
    <x v="849"/>
    <s v="TEQUILA"/>
    <x v="16"/>
    <x v="0"/>
    <n v="31"/>
    <n v="38.39"/>
    <n v="-0.24"/>
    <n v="101.73"/>
    <n v="117.28"/>
    <n v="-0.15"/>
    <n v="435.46"/>
    <n v="493.74"/>
    <n v="-0.13"/>
    <n v="159852.42000000001"/>
    <n v="182355.79"/>
    <n v="159852.42000000001"/>
    <n v="182355.79"/>
    <m/>
    <n v="57863085.470000021"/>
    <n v="2.7625975818879878E-3"/>
    <x v="0"/>
    <n v="126094742.97999983"/>
    <n v="1.2677167677430817E-3"/>
    <x v="0"/>
    <n v="325145452.83999985"/>
    <n v="4.9163357077197526E-4"/>
    <x v="1"/>
    <n v="4.9163357077197526E-4"/>
    <x v="1"/>
    <x v="1"/>
    <x v="0"/>
    <m/>
  </r>
  <r>
    <s v="MS-87509"/>
    <x v="850"/>
    <x v="532"/>
    <s v="Bailment"/>
    <x v="0"/>
    <x v="0"/>
    <x v="849"/>
    <x v="0"/>
    <x v="12"/>
    <x v="8"/>
    <x v="1"/>
    <s v="PREMIUM"/>
    <s v="TEQUILA"/>
    <s v="100% BLUE AGAVE"/>
    <x v="850"/>
    <s v="TEQUILA"/>
    <x v="16"/>
    <x v="0"/>
    <n v="183"/>
    <n v="183"/>
    <n v="0"/>
    <n v="633.16999999999996"/>
    <n v="548"/>
    <n v="0.13"/>
    <n v="2530.63"/>
    <n v="2093.42"/>
    <n v="0.17"/>
    <n v="620995.24"/>
    <n v="518583.24"/>
    <n v="648370"/>
    <n v="529778.52"/>
    <m/>
    <n v="57863085.470000021"/>
    <n v="1.0732148743121627E-2"/>
    <x v="0"/>
    <n v="126094742.97999983"/>
    <n v="4.9248305307898321E-3"/>
    <x v="0"/>
    <n v="325145452.83999985"/>
    <n v="1.9098998143012144E-3"/>
    <x v="1"/>
    <n v="1.9940921650196198E-3"/>
    <x v="1"/>
    <x v="1"/>
    <x v="0"/>
    <m/>
  </r>
  <r>
    <s v="MS-87510"/>
    <x v="851"/>
    <x v="533"/>
    <s v="Bailment"/>
    <x v="0"/>
    <x v="0"/>
    <x v="850"/>
    <x v="0"/>
    <x v="12"/>
    <x v="8"/>
    <x v="1"/>
    <s v="PREMIUM"/>
    <s v="TEQUILA"/>
    <s v="100% BLUE AGAVE"/>
    <x v="851"/>
    <s v="TEQUILA"/>
    <x v="16"/>
    <x v="0"/>
    <n v="268"/>
    <n v="342"/>
    <n v="-0.28000000000000003"/>
    <n v="1370"/>
    <n v="1294.92"/>
    <n v="0.05"/>
    <n v="5118.25"/>
    <n v="4799.42"/>
    <n v="0.06"/>
    <n v="1314450.48"/>
    <n v="1239709.04"/>
    <n v="1400967.39"/>
    <n v="1309502.0900000001"/>
    <m/>
    <n v="57863085.470000021"/>
    <n v="2.2716563925397591E-2"/>
    <x v="0"/>
    <n v="126094742.97999983"/>
    <n v="1.0424308333048334E-2"/>
    <x v="0"/>
    <n v="325145452.83999985"/>
    <n v="4.0426537370240427E-3"/>
    <x v="1"/>
    <n v="4.3087405275490627E-3"/>
    <x v="1"/>
    <x v="1"/>
    <x v="0"/>
    <m/>
  </r>
  <r>
    <s v="MS-87513"/>
    <x v="852"/>
    <x v="534"/>
    <s v="Bailment"/>
    <x v="0"/>
    <x v="0"/>
    <x v="851"/>
    <x v="0"/>
    <x v="12"/>
    <x v="8"/>
    <x v="1"/>
    <s v="PREMIUM"/>
    <s v="TEQUILA"/>
    <s v="100% BLUE AGAVE"/>
    <x v="852"/>
    <s v="TEQUILA"/>
    <x v="16"/>
    <x v="0"/>
    <n v="135"/>
    <n v="383.85"/>
    <n v="-1.85"/>
    <n v="1048.32"/>
    <n v="1265.69"/>
    <n v="-0.21"/>
    <n v="3086.44"/>
    <n v="3086.42"/>
    <n v="0"/>
    <n v="591786.5"/>
    <n v="575298.36"/>
    <n v="633601.69999999995"/>
    <n v="622210.88"/>
    <m/>
    <n v="57863085.470000021"/>
    <n v="1.0227358171330502E-2"/>
    <x v="0"/>
    <n v="126094742.97999983"/>
    <n v="4.693189311578712E-3"/>
    <x v="0"/>
    <n v="325145452.83999985"/>
    <n v="1.8200669725841469E-3"/>
    <x v="1"/>
    <n v="1.9486715698029081E-3"/>
    <x v="1"/>
    <x v="1"/>
    <x v="0"/>
    <m/>
  </r>
  <r>
    <s v="MS-87586"/>
    <x v="853"/>
    <x v="73"/>
    <s v="Bailment"/>
    <x v="0"/>
    <x v="0"/>
    <x v="852"/>
    <x v="0"/>
    <x v="12"/>
    <x v="8"/>
    <x v="0"/>
    <s v="MID"/>
    <s v="TEQUILA"/>
    <s v="100% BLUE AGAVE"/>
    <x v="853"/>
    <s v="TEQUILA"/>
    <x v="27"/>
    <x v="3"/>
    <n v="112"/>
    <n v="111"/>
    <n v="0.01"/>
    <n v="240.42"/>
    <n v="243.08"/>
    <n v="-0.01"/>
    <n v="992.5"/>
    <n v="1025"/>
    <n v="-0.03"/>
    <n v="241025.9"/>
    <n v="235718.09"/>
    <n v="257136.9"/>
    <n v="250271.09"/>
    <m/>
    <n v="57863085.470000021"/>
    <n v="4.165451911909597E-3"/>
    <x v="0"/>
    <n v="75793138.070000067"/>
    <n v="3.1800490933281632E-3"/>
    <x v="0"/>
    <n v="325145452.83999985"/>
    <n v="7.4128639319648098E-4"/>
    <x v="1"/>
    <n v="7.9083652486610029E-4"/>
    <x v="1"/>
    <x v="1"/>
    <x v="0"/>
    <m/>
  </r>
  <r>
    <s v="MS-87640"/>
    <x v="854"/>
    <x v="466"/>
    <s v="Bailment"/>
    <x v="0"/>
    <x v="0"/>
    <x v="853"/>
    <x v="0"/>
    <x v="12"/>
    <x v="8"/>
    <x v="0"/>
    <s v="PREMIUM"/>
    <s v="TEQUILA"/>
    <s v="100% BLUE AGAVE"/>
    <x v="854"/>
    <s v="TEQUILA"/>
    <x v="5"/>
    <x v="2"/>
    <n v="6"/>
    <n v="5.33"/>
    <n v="0.06"/>
    <n v="16.989999999999998"/>
    <n v="14.66"/>
    <n v="0.14000000000000001"/>
    <n v="70.28"/>
    <n v="61.3"/>
    <n v="0.13"/>
    <n v="24154.799999999999"/>
    <n v="19651.2"/>
    <n v="24154.799999999999"/>
    <n v="19651.2"/>
    <m/>
    <n v="57863085.470000021"/>
    <n v="4.1744749357556149E-4"/>
    <x v="0"/>
    <n v="75793138.070000067"/>
    <n v="3.1869375797174954E-4"/>
    <x v="0"/>
    <n v="325145452.83999985"/>
    <n v="7.4289213608920692E-5"/>
    <x v="1"/>
    <n v="7.4289213608920692E-5"/>
    <x v="1"/>
    <x v="1"/>
    <x v="0"/>
    <m/>
  </r>
  <r>
    <s v="MS-87641"/>
    <x v="855"/>
    <x v="173"/>
    <s v="Bailment"/>
    <x v="0"/>
    <x v="0"/>
    <x v="854"/>
    <x v="0"/>
    <x v="12"/>
    <x v="8"/>
    <x v="0"/>
    <s v="PREMIUM"/>
    <s v="TEQUILA"/>
    <s v="100% BLUE AGAVE"/>
    <x v="855"/>
    <s v="TEQUILA"/>
    <x v="5"/>
    <x v="2"/>
    <n v="7"/>
    <n v="10.130000000000001"/>
    <n v="-0.36"/>
    <n v="25.85"/>
    <n v="40.520000000000003"/>
    <n v="-0.56999999999999995"/>
    <n v="118.62"/>
    <n v="193.54"/>
    <n v="-0.63"/>
    <n v="30491.4"/>
    <n v="45862.8"/>
    <n v="30491.4"/>
    <n v="45862.8"/>
    <m/>
    <n v="57863085.470000021"/>
    <n v="5.2695772706086897E-4"/>
    <x v="0"/>
    <n v="75793138.070000067"/>
    <n v="4.0229763242998515E-4"/>
    <x v="0"/>
    <n v="325145452.83999985"/>
    <n v="9.3777722350631953E-5"/>
    <x v="1"/>
    <n v="9.3777722350631953E-5"/>
    <x v="1"/>
    <x v="1"/>
    <x v="0"/>
    <m/>
  </r>
  <r>
    <s v="MS-87642"/>
    <x v="856"/>
    <x v="189"/>
    <s v="Bailment"/>
    <x v="0"/>
    <x v="0"/>
    <x v="855"/>
    <x v="0"/>
    <x v="12"/>
    <x v="8"/>
    <x v="0"/>
    <s v="PREMIUM"/>
    <s v="TEQUILA"/>
    <s v="100% BLUE AGAVE"/>
    <x v="856"/>
    <s v="TEQUILA"/>
    <x v="5"/>
    <x v="2"/>
    <n v="46"/>
    <n v="33"/>
    <n v="0.28000000000000003"/>
    <n v="146.58000000000001"/>
    <n v="159.21"/>
    <n v="-0.09"/>
    <n v="585.58000000000004"/>
    <n v="740.25"/>
    <n v="-0.26"/>
    <n v="135480.56"/>
    <n v="156196.32"/>
    <n v="135480.56"/>
    <n v="156196.32"/>
    <m/>
    <n v="57863085.470000021"/>
    <n v="2.3413988192911338E-3"/>
    <x v="0"/>
    <n v="75793138.070000067"/>
    <n v="1.787504297221136E-3"/>
    <x v="0"/>
    <n v="325145452.83999985"/>
    <n v="4.1667677901270958E-4"/>
    <x v="1"/>
    <n v="4.1667677901270958E-4"/>
    <x v="1"/>
    <x v="1"/>
    <x v="0"/>
    <m/>
  </r>
  <r>
    <s v="MS-87646"/>
    <x v="857"/>
    <x v="291"/>
    <s v="Bailment"/>
    <x v="0"/>
    <x v="0"/>
    <x v="856"/>
    <x v="0"/>
    <x v="12"/>
    <x v="8"/>
    <x v="0"/>
    <s v="MID"/>
    <s v="TEQUILA"/>
    <s v="100% BLUE AGAVE"/>
    <x v="857"/>
    <s v="TEQUILA"/>
    <x v="10"/>
    <x v="0"/>
    <n v="84"/>
    <n v="101.83"/>
    <n v="-0.22"/>
    <n v="315.67"/>
    <n v="285.83"/>
    <n v="0.09"/>
    <n v="1056.5"/>
    <n v="1151"/>
    <n v="-0.09"/>
    <n v="214599.84"/>
    <n v="229749.75"/>
    <n v="224147.04"/>
    <n v="238286.47"/>
    <m/>
    <n v="57863085.470000021"/>
    <n v="3.7087521043319143E-3"/>
    <x v="0"/>
    <n v="75793138.070000067"/>
    <n v="2.8313887703370006E-3"/>
    <x v="0"/>
    <n v="325145452.83999985"/>
    <n v="6.6001181356087422E-4"/>
    <x v="1"/>
    <n v="6.8937467229566345E-4"/>
    <x v="1"/>
    <x v="1"/>
    <x v="0"/>
    <m/>
  </r>
  <r>
    <s v="MS-87938"/>
    <x v="858"/>
    <x v="145"/>
    <s v="Bailment"/>
    <x v="0"/>
    <x v="0"/>
    <x v="857"/>
    <x v="0"/>
    <x v="12"/>
    <x v="8"/>
    <x v="3"/>
    <s v="MID"/>
    <s v="TEQUILA"/>
    <s v="MIXTOS"/>
    <x v="858"/>
    <s v="TEQUILA"/>
    <x v="10"/>
    <x v="0"/>
    <n v="18"/>
    <n v="17.5"/>
    <n v="0"/>
    <n v="43.17"/>
    <n v="78.36"/>
    <n v="-0.82"/>
    <n v="183.18"/>
    <n v="253.76"/>
    <n v="-0.39"/>
    <n v="18368.759999999998"/>
    <n v="24272.25"/>
    <n v="18368.759999999998"/>
    <n v="24272.25"/>
    <m/>
    <n v="57863085.470000021"/>
    <n v="3.1745213465195449E-4"/>
    <x v="0"/>
    <n v="34230392.709999993"/>
    <n v="5.3662136323179808E-4"/>
    <x v="0"/>
    <n v="325145452.83999985"/>
    <n v="5.6493977816872755E-5"/>
    <x v="0"/>
    <n v="5.6493977816872755E-5"/>
    <x v="0"/>
    <x v="0"/>
    <x v="0"/>
    <m/>
  </r>
  <r>
    <s v="MS-88018"/>
    <x v="859"/>
    <x v="136"/>
    <s v="Bailment"/>
    <x v="0"/>
    <x v="0"/>
    <x v="858"/>
    <x v="0"/>
    <x v="12"/>
    <x v="8"/>
    <x v="0"/>
    <s v="PREMIUM"/>
    <s v="TEQUILA"/>
    <s v="100% BLUE AGAVE"/>
    <x v="859"/>
    <s v="TEQUILA"/>
    <x v="4"/>
    <x v="1"/>
    <n v="565"/>
    <n v="169"/>
    <n v="0.7"/>
    <n v="2526.33"/>
    <n v="880.83"/>
    <n v="0.65"/>
    <n v="7676.83"/>
    <n v="2882.08"/>
    <n v="0.62"/>
    <n v="1633659.12"/>
    <n v="589096.48"/>
    <n v="1827212.48"/>
    <n v="635578.27"/>
    <m/>
    <n v="57863085.470000021"/>
    <n v="2.8233183673673865E-2"/>
    <x v="0"/>
    <n v="75793138.070000067"/>
    <n v="2.15541823653113E-2"/>
    <x v="0"/>
    <n v="325145452.83999985"/>
    <n v="5.0243947923328458E-3"/>
    <x v="1"/>
    <n v="5.6196771753691081E-3"/>
    <x v="1"/>
    <x v="1"/>
    <x v="0"/>
    <m/>
  </r>
  <r>
    <s v="MS-88058"/>
    <x v="860"/>
    <x v="535"/>
    <s v="Bailment"/>
    <x v="0"/>
    <x v="0"/>
    <x v="859"/>
    <x v="0"/>
    <x v="12"/>
    <x v="8"/>
    <x v="3"/>
    <s v="VALUE"/>
    <s v="TEQUILA"/>
    <s v="MIXTOS"/>
    <x v="860"/>
    <s v="TEQUILA"/>
    <x v="25"/>
    <x v="0"/>
    <n v="12"/>
    <n v="7"/>
    <n v="0.42"/>
    <n v="22.56"/>
    <n v="36.17"/>
    <n v="-0.6"/>
    <n v="117.07"/>
    <n v="175.01"/>
    <n v="-0.49"/>
    <n v="12322.94"/>
    <n v="18300.78"/>
    <n v="12322.94"/>
    <n v="18300.78"/>
    <m/>
    <n v="57863085.470000021"/>
    <n v="2.1296721216826594E-4"/>
    <x v="0"/>
    <n v="34230392.709999993"/>
    <n v="3.5999995981349063E-4"/>
    <x v="0"/>
    <n v="325145452.83999985"/>
    <n v="3.7899776522675131E-5"/>
    <x v="0"/>
    <n v="3.7899776522675131E-5"/>
    <x v="0"/>
    <x v="0"/>
    <x v="0"/>
    <m/>
  </r>
  <r>
    <s v="MS-88116"/>
    <x v="861"/>
    <x v="536"/>
    <s v="Bailment"/>
    <x v="0"/>
    <x v="0"/>
    <x v="860"/>
    <x v="0"/>
    <x v="12"/>
    <x v="8"/>
    <x v="1"/>
    <s v="PREMIUM"/>
    <s v="TEQUILA"/>
    <s v="100% BLUE AGAVE"/>
    <x v="861"/>
    <s v="TEQUILA"/>
    <x v="13"/>
    <x v="0"/>
    <n v="35"/>
    <n v="32.5"/>
    <n v="0.06"/>
    <n v="162.5"/>
    <n v="98.5"/>
    <n v="0.39"/>
    <n v="489.92"/>
    <n v="420.08"/>
    <n v="0.14000000000000001"/>
    <n v="154950.68"/>
    <n v="134193.70000000001"/>
    <n v="158262.68"/>
    <n v="135795.70000000001"/>
    <m/>
    <n v="57863085.470000021"/>
    <n v="2.6778848507886168E-3"/>
    <x v="0"/>
    <n v="126094742.97999983"/>
    <n v="1.2288432993957335E-3"/>
    <x v="0"/>
    <n v="325145452.83999985"/>
    <n v="4.7655804086009886E-4"/>
    <x v="1"/>
    <n v="4.8674425128091562E-4"/>
    <x v="1"/>
    <x v="1"/>
    <x v="0"/>
    <m/>
  </r>
  <r>
    <s v="MS-88148"/>
    <x v="862"/>
    <x v="537"/>
    <s v="Bailment"/>
    <x v="0"/>
    <x v="0"/>
    <x v="861"/>
    <x v="0"/>
    <x v="12"/>
    <x v="8"/>
    <x v="3"/>
    <s v="VALUE"/>
    <s v="TEQUILA"/>
    <s v="MIXTOS"/>
    <x v="862"/>
    <s v="TEQUILA"/>
    <x v="24"/>
    <x v="3"/>
    <n v="465"/>
    <n v="442.18"/>
    <n v="0.05"/>
    <n v="1386.24"/>
    <n v="1405.11"/>
    <n v="-0.01"/>
    <n v="5017.45"/>
    <n v="4431.58"/>
    <n v="0.12"/>
    <n v="398656.35"/>
    <n v="351220.02"/>
    <n v="398656.35"/>
    <n v="351220.02"/>
    <m/>
    <n v="57863085.470000021"/>
    <n v="6.8896490182275075E-3"/>
    <x v="0"/>
    <n v="34230392.709999993"/>
    <n v="1.1646268664733646E-2"/>
    <x v="0"/>
    <n v="325145452.83999985"/>
    <n v="1.2260861916348986E-3"/>
    <x v="1"/>
    <n v="1.2260861916348986E-3"/>
    <x v="1"/>
    <x v="1"/>
    <x v="0"/>
    <m/>
  </r>
  <r>
    <s v="MS-88186"/>
    <x v="863"/>
    <x v="423"/>
    <s v="Bailment"/>
    <x v="0"/>
    <x v="0"/>
    <x v="862"/>
    <x v="0"/>
    <x v="12"/>
    <x v="8"/>
    <x v="1"/>
    <s v="PREMIUM"/>
    <s v="TEQUILA"/>
    <s v="100% BLUE AGAVE"/>
    <x v="863"/>
    <s v="TEQUILA"/>
    <x v="8"/>
    <x v="1"/>
    <n v="49"/>
    <n v="71"/>
    <n v="-0.45"/>
    <n v="206.42"/>
    <n v="208"/>
    <n v="-0.01"/>
    <n v="868.83"/>
    <n v="882.83"/>
    <n v="-0.02"/>
    <n v="240824.98"/>
    <n v="246753.41"/>
    <n v="256896.64000000001"/>
    <n v="253985.41"/>
    <m/>
    <n v="57863085.470000021"/>
    <n v="4.1619795772014148E-3"/>
    <x v="0"/>
    <n v="126094742.97999983"/>
    <n v="1.9098732770976646E-3"/>
    <x v="0"/>
    <n v="325145452.83999985"/>
    <n v="7.4066845436865781E-4"/>
    <x v="1"/>
    <n v="7.9009759403406371E-4"/>
    <x v="1"/>
    <x v="1"/>
    <x v="0"/>
    <m/>
  </r>
  <r>
    <s v="MS-88188"/>
    <x v="864"/>
    <x v="189"/>
    <s v="Bailment"/>
    <x v="0"/>
    <x v="0"/>
    <x v="863"/>
    <x v="0"/>
    <x v="12"/>
    <x v="8"/>
    <x v="1"/>
    <s v="PREMIUM"/>
    <s v="TEQUILA"/>
    <s v="100% BLUE AGAVE"/>
    <x v="864"/>
    <s v="TEQUILA"/>
    <x v="8"/>
    <x v="1"/>
    <n v="69"/>
    <n v="80.510000000000005"/>
    <n v="-0.17"/>
    <n v="259.02999999999997"/>
    <n v="390.86"/>
    <n v="-0.51"/>
    <n v="1064.3"/>
    <n v="1336.72"/>
    <n v="-0.26"/>
    <n v="215229.77"/>
    <n v="267115.65999999997"/>
    <n v="227512.61"/>
    <n v="274961.74"/>
    <m/>
    <n v="57863085.470000021"/>
    <n v="3.719638665165705E-3"/>
    <x v="0"/>
    <n v="126094742.97999983"/>
    <n v="1.7068893192013412E-3"/>
    <x v="0"/>
    <n v="325145452.83999985"/>
    <n v="6.6194919264613537E-4"/>
    <x v="1"/>
    <n v="6.9972563974916228E-4"/>
    <x v="1"/>
    <x v="1"/>
    <x v="0"/>
    <m/>
  </r>
  <r>
    <s v="MS-88189"/>
    <x v="865"/>
    <x v="318"/>
    <s v="Bailment"/>
    <x v="0"/>
    <x v="0"/>
    <x v="864"/>
    <x v="0"/>
    <x v="12"/>
    <x v="8"/>
    <x v="1"/>
    <s v="PREMIUM"/>
    <s v="TEQUILA"/>
    <s v="100% BLUE AGAVE"/>
    <x v="865"/>
    <s v="TEQUILA"/>
    <x v="8"/>
    <x v="1"/>
    <n v="19"/>
    <n v="36.5"/>
    <n v="-0.97"/>
    <n v="61.33"/>
    <n v="108.5"/>
    <n v="-0.77"/>
    <n v="303.75"/>
    <n v="387.29"/>
    <n v="-0.28000000000000003"/>
    <n v="95061.6"/>
    <n v="117062.12"/>
    <n v="95061.6"/>
    <n v="117062.12"/>
    <m/>
    <n v="57863085.470000021"/>
    <n v="1.6428712576913326E-3"/>
    <x v="0"/>
    <n v="126094742.97999983"/>
    <n v="7.5389027134206493E-4"/>
    <x v="0"/>
    <n v="325145452.83999985"/>
    <n v="2.9236638301313928E-4"/>
    <x v="1"/>
    <n v="2.9236638301313928E-4"/>
    <x v="1"/>
    <x v="1"/>
    <x v="0"/>
    <m/>
  </r>
  <r>
    <s v="MS-88255"/>
    <x v="866"/>
    <x v="538"/>
    <s v="Bailment"/>
    <x v="0"/>
    <x v="0"/>
    <x v="865"/>
    <x v="0"/>
    <x v="12"/>
    <x v="8"/>
    <x v="1"/>
    <s v="PREMIUM"/>
    <s v="TEQUILA"/>
    <s v="100% BLUE AGAVE"/>
    <x v="866"/>
    <s v="TEQUILA"/>
    <x v="8"/>
    <x v="1"/>
    <n v="14"/>
    <n v="23.5"/>
    <n v="-0.74"/>
    <n v="35.08"/>
    <n v="67.959999999999994"/>
    <n v="-0.94"/>
    <n v="174.08"/>
    <n v="184.13"/>
    <n v="-0.06"/>
    <n v="54481.120000000003"/>
    <n v="56237.04"/>
    <n v="54481.120000000003"/>
    <n v="56237.04"/>
    <m/>
    <n v="57863085.470000021"/>
    <n v="9.4155227909936722E-4"/>
    <x v="0"/>
    <n v="126094742.97999983"/>
    <n v="4.3206495935077467E-4"/>
    <x v="0"/>
    <n v="325145452.83999985"/>
    <n v="1.6755922472275664E-4"/>
    <x v="1"/>
    <n v="1.6755922472275664E-4"/>
    <x v="1"/>
    <x v="1"/>
    <x v="0"/>
    <m/>
  </r>
  <r>
    <s v="MS-88291"/>
    <x v="867"/>
    <x v="10"/>
    <s v="Bailment"/>
    <x v="0"/>
    <x v="0"/>
    <x v="866"/>
    <x v="0"/>
    <x v="12"/>
    <x v="8"/>
    <x v="5"/>
    <s v="SUPER"/>
    <s v="TEQUILA"/>
    <s v="100% BLUE AGAVE"/>
    <x v="867"/>
    <s v="TEQUILA"/>
    <x v="7"/>
    <x v="1"/>
    <n v="25"/>
    <n v="34.33"/>
    <n v="-0.39"/>
    <n v="76.94"/>
    <n v="94"/>
    <n v="-0.22"/>
    <n v="355.82"/>
    <n v="204.68"/>
    <n v="0.42"/>
    <n v="283874.40000000002"/>
    <n v="163201.20000000001"/>
    <n v="283874.40000000002"/>
    <n v="163201.20000000001"/>
    <m/>
    <n v="57863085.470000021"/>
    <n v="4.9059672102549547E-3"/>
    <x v="0"/>
    <n v="3676796.11"/>
    <n v="7.7207000743916704E-2"/>
    <x v="1"/>
    <n v="325145452.83999985"/>
    <n v="8.7306895274248599E-4"/>
    <x v="1"/>
    <n v="8.7306895274248599E-4"/>
    <x v="2"/>
    <x v="2"/>
    <x v="0"/>
    <m/>
  </r>
  <r>
    <s v="MS-88294"/>
    <x v="868"/>
    <x v="539"/>
    <s v="Bailment"/>
    <x v="0"/>
    <x v="0"/>
    <x v="867"/>
    <x v="0"/>
    <x v="12"/>
    <x v="8"/>
    <x v="2"/>
    <s v="SUPER"/>
    <s v="TEQUILA"/>
    <s v="100% BLUE AGAVE"/>
    <x v="868"/>
    <s v="TEQUILA"/>
    <x v="7"/>
    <x v="1"/>
    <n v="395"/>
    <n v="575.5"/>
    <n v="-0.46"/>
    <n v="1240.42"/>
    <n v="1791"/>
    <n v="-0.44"/>
    <n v="6579.25"/>
    <n v="6072.12"/>
    <n v="0.08"/>
    <n v="3214637.52"/>
    <n v="3026953.7"/>
    <n v="3278045.52"/>
    <n v="3026953.7"/>
    <m/>
    <n v="57863085.470000021"/>
    <n v="5.5555929897078797E-2"/>
    <x v="1"/>
    <n v="69119979.479999974"/>
    <n v="4.6508079779308424E-2"/>
    <x v="1"/>
    <n v="325145452.83999985"/>
    <n v="9.8867675740859414E-3"/>
    <x v="1"/>
    <n v="1.0081781834461288E-2"/>
    <x v="3"/>
    <x v="3"/>
    <x v="0"/>
    <m/>
  </r>
  <r>
    <s v="MS-88296"/>
    <x v="869"/>
    <x v="540"/>
    <s v="Bailment"/>
    <x v="0"/>
    <x v="0"/>
    <x v="868"/>
    <x v="0"/>
    <x v="12"/>
    <x v="8"/>
    <x v="2"/>
    <s v="SUPER"/>
    <s v="TEQUILA"/>
    <s v="100% BLUE AGAVE"/>
    <x v="869"/>
    <s v="TEQUILA"/>
    <x v="7"/>
    <x v="1"/>
    <n v="540"/>
    <n v="1354"/>
    <n v="-1.51"/>
    <n v="2914.58"/>
    <n v="4030.92"/>
    <n v="-0.38"/>
    <n v="13108.5"/>
    <n v="14111.5"/>
    <n v="-0.08"/>
    <n v="6049834.9199999999"/>
    <n v="6506155.0800000001"/>
    <n v="6049834.9199999999"/>
    <n v="6506155.0800000001"/>
    <m/>
    <n v="57863085.470000021"/>
    <n v="0.10455430903588138"/>
    <x v="1"/>
    <n v="69119979.479999974"/>
    <n v="8.7526572859451354E-2"/>
    <x v="1"/>
    <n v="325145452.83999985"/>
    <n v="1.8606549367851843E-2"/>
    <x v="1"/>
    <n v="1.8606549367851843E-2"/>
    <x v="3"/>
    <x v="3"/>
    <x v="0"/>
    <m/>
  </r>
  <r>
    <s v="MS-88298"/>
    <x v="870"/>
    <x v="541"/>
    <s v="Bailment"/>
    <x v="0"/>
    <x v="0"/>
    <x v="869"/>
    <x v="0"/>
    <x v="12"/>
    <x v="8"/>
    <x v="2"/>
    <s v="SUPER"/>
    <s v="TEQUILA"/>
    <s v="100% BLUE AGAVE"/>
    <x v="870"/>
    <s v="TEQUILA"/>
    <x v="7"/>
    <x v="1"/>
    <n v="149"/>
    <n v="158.08000000000001"/>
    <n v="-0.06"/>
    <n v="474.21"/>
    <n v="466.07"/>
    <n v="0.02"/>
    <n v="1719.34"/>
    <n v="1704.8"/>
    <n v="0.01"/>
    <n v="693821.78"/>
    <n v="688058.48"/>
    <n v="693821.78"/>
    <n v="688058.48"/>
    <m/>
    <n v="57863085.470000021"/>
    <n v="1.1990749790895998E-2"/>
    <x v="0"/>
    <n v="69119979.479999974"/>
    <n v="1.0037933824919016E-2"/>
    <x v="0"/>
    <n v="325145452.83999985"/>
    <n v="2.1338812335826248E-3"/>
    <x v="1"/>
    <n v="2.1338812335826248E-3"/>
    <x v="1"/>
    <x v="1"/>
    <x v="0"/>
    <m/>
  </r>
  <r>
    <s v="MS-88300"/>
    <x v="871"/>
    <x v="296"/>
    <s v="Bailment"/>
    <x v="0"/>
    <x v="0"/>
    <x v="870"/>
    <x v="0"/>
    <x v="12"/>
    <x v="8"/>
    <x v="2"/>
    <s v="ULTRA"/>
    <s v="TEQUILA"/>
    <s v="100% BLUE AGAVE"/>
    <x v="871"/>
    <s v="TEQUILA"/>
    <x v="7"/>
    <x v="1"/>
    <m/>
    <n v="1.5"/>
    <m/>
    <n v="3.5"/>
    <n v="4.92"/>
    <n v="-0.4"/>
    <n v="4.67"/>
    <n v="9.92"/>
    <n v="-1.1200000000000001"/>
    <n v="8615.0400000000009"/>
    <n v="18306.96"/>
    <n v="8615.0400000000009"/>
    <n v="18306.96"/>
    <m/>
    <n v="57863085.470000021"/>
    <n v="1.4888663350775852E-4"/>
    <x v="0"/>
    <n v="69119979.479999974"/>
    <n v="1.2463892589107008E-4"/>
    <x v="0"/>
    <n v="325145452.83999985"/>
    <n v="2.649595719316228E-5"/>
    <x v="0"/>
    <n v="2.649595719316228E-5"/>
    <x v="0"/>
    <x v="0"/>
    <x v="1"/>
    <m/>
  </r>
  <r>
    <s v="MS-88540"/>
    <x v="872"/>
    <x v="364"/>
    <s v="Bailment"/>
    <x v="0"/>
    <x v="0"/>
    <x v="871"/>
    <x v="0"/>
    <x v="12"/>
    <x v="8"/>
    <x v="1"/>
    <s v="PREMIUM"/>
    <s v="TEQUILA"/>
    <s v="FLAVORED"/>
    <x v="872"/>
    <s v="TEQUILA"/>
    <x v="11"/>
    <x v="1"/>
    <n v="9"/>
    <n v="18.329999999999998"/>
    <n v="-1.04"/>
    <n v="50"/>
    <n v="53.33"/>
    <n v="-7.0000000000000007E-2"/>
    <n v="208.67"/>
    <n v="216.33"/>
    <n v="-0.04"/>
    <n v="51983.040000000001"/>
    <n v="53365.440000000002"/>
    <n v="51983.040000000001"/>
    <n v="53365.440000000002"/>
    <m/>
    <n v="57863085.470000021"/>
    <n v="8.9838002204274746E-4"/>
    <x v="0"/>
    <n v="126094742.97999983"/>
    <n v="4.1225382416018049E-4"/>
    <x v="0"/>
    <n v="325145452.83999985"/>
    <n v="1.5987626321066907E-4"/>
    <x v="1"/>
    <n v="1.5987626321066907E-4"/>
    <x v="1"/>
    <x v="1"/>
    <x v="0"/>
    <m/>
  </r>
  <r>
    <s v="MS-88548"/>
    <x v="873"/>
    <x v="542"/>
    <s v="Bailment"/>
    <x v="0"/>
    <x v="0"/>
    <x v="872"/>
    <x v="0"/>
    <x v="12"/>
    <x v="8"/>
    <x v="1"/>
    <s v="PREMIUM"/>
    <s v="TEQUILA"/>
    <s v="100% BLUE AGAVE"/>
    <x v="873"/>
    <s v="TEQUILA"/>
    <x v="11"/>
    <x v="1"/>
    <n v="77"/>
    <n v="79"/>
    <n v="-0.02"/>
    <n v="371.75"/>
    <n v="368"/>
    <n v="0.01"/>
    <n v="1314"/>
    <n v="1111.67"/>
    <n v="0.15"/>
    <n v="314481.59999999998"/>
    <n v="265024.08"/>
    <n v="327343.68"/>
    <n v="276478.32"/>
    <m/>
    <n v="57863085.470000021"/>
    <n v="5.4349262132425977E-3"/>
    <x v="0"/>
    <n v="126094742.97999983"/>
    <n v="2.4940103970066429E-3"/>
    <x v="0"/>
    <n v="325145452.83999985"/>
    <n v="9.6720282339225142E-4"/>
    <x v="1"/>
    <n v="1.0067607501221365E-3"/>
    <x v="1"/>
    <x v="1"/>
    <x v="0"/>
    <m/>
  </r>
  <r>
    <s v="MS-88556"/>
    <x v="874"/>
    <x v="254"/>
    <s v="Bailment"/>
    <x v="0"/>
    <x v="0"/>
    <x v="873"/>
    <x v="0"/>
    <x v="12"/>
    <x v="8"/>
    <x v="3"/>
    <s v="MID"/>
    <s v="TEQUILA"/>
    <s v="MIXTOS"/>
    <x v="874"/>
    <s v="TEQUILA"/>
    <x v="11"/>
    <x v="1"/>
    <n v="22"/>
    <n v="51"/>
    <n v="-1.31"/>
    <n v="107.25"/>
    <n v="91"/>
    <n v="0.15"/>
    <n v="416.83"/>
    <n v="507.92"/>
    <n v="-0.22"/>
    <n v="81030.240000000005"/>
    <n v="98274.84"/>
    <n v="84633.84"/>
    <n v="102812.28"/>
    <m/>
    <n v="57863085.470000021"/>
    <n v="1.4003788311981969E-3"/>
    <x v="0"/>
    <n v="34230392.709999993"/>
    <n v="2.3672015885557751E-3"/>
    <x v="0"/>
    <n v="325145452.83999985"/>
    <n v="2.4921228112599196E-4"/>
    <x v="1"/>
    <n v="2.6029532094255456E-4"/>
    <x v="1"/>
    <x v="1"/>
    <x v="0"/>
    <m/>
  </r>
  <r>
    <s v="MS-88566"/>
    <x v="875"/>
    <x v="98"/>
    <s v="Bailment"/>
    <x v="0"/>
    <x v="0"/>
    <x v="874"/>
    <x v="0"/>
    <x v="12"/>
    <x v="8"/>
    <x v="1"/>
    <s v="SUPER"/>
    <s v="TEQUILA"/>
    <s v="100% BLUE AGAVE"/>
    <x v="875"/>
    <s v="TEQUILA"/>
    <x v="11"/>
    <x v="1"/>
    <n v="7"/>
    <n v="13.5"/>
    <n v="-0.93"/>
    <n v="25"/>
    <n v="31.92"/>
    <n v="-0.28000000000000003"/>
    <n v="121"/>
    <n v="135.41999999999999"/>
    <n v="-0.12"/>
    <n v="48349.56"/>
    <n v="47526.13"/>
    <n v="51750.6"/>
    <n v="48606.49"/>
    <m/>
    <n v="57863085.470000021"/>
    <n v="8.3558558288543991E-4"/>
    <x v="0"/>
    <n v="126094742.97999983"/>
    <n v="3.8343834847792848E-4"/>
    <x v="0"/>
    <n v="325145452.83999985"/>
    <n v="1.4870132606096211E-4"/>
    <x v="1"/>
    <n v="1.5916138315323709E-4"/>
    <x v="1"/>
    <x v="1"/>
    <x v="0"/>
    <m/>
  </r>
  <r>
    <s v="MS-88736"/>
    <x v="876"/>
    <x v="243"/>
    <s v="Bailment"/>
    <x v="0"/>
    <x v="0"/>
    <x v="875"/>
    <x v="0"/>
    <x v="12"/>
    <x v="8"/>
    <x v="3"/>
    <s v="VALUE"/>
    <s v="TEQUILA"/>
    <s v="100% BLUE AGAVE"/>
    <x v="876"/>
    <s v="TEQUILA"/>
    <x v="6"/>
    <x v="1"/>
    <n v="83"/>
    <n v="70"/>
    <n v="0.16"/>
    <n v="239"/>
    <n v="303.08"/>
    <n v="-0.27"/>
    <n v="914.17"/>
    <n v="1077"/>
    <n v="-0.18"/>
    <n v="101143.4"/>
    <n v="113024.08"/>
    <n v="101143.4"/>
    <n v="113024.08"/>
    <m/>
    <n v="57863085.470000021"/>
    <n v="1.7479779928507148E-3"/>
    <x v="0"/>
    <n v="34230392.709999993"/>
    <n v="2.9547835123273996E-3"/>
    <x v="0"/>
    <n v="325145452.83999985"/>
    <n v="3.1107124247489151E-4"/>
    <x v="1"/>
    <n v="3.1107124247489151E-4"/>
    <x v="1"/>
    <x v="1"/>
    <x v="0"/>
    <m/>
  </r>
  <r>
    <s v="MS-88737"/>
    <x v="877"/>
    <x v="543"/>
    <s v="Bailment"/>
    <x v="0"/>
    <x v="0"/>
    <x v="876"/>
    <x v="0"/>
    <x v="12"/>
    <x v="8"/>
    <x v="3"/>
    <s v="VALUE"/>
    <s v="TEQUILA"/>
    <s v="100% BLUE AGAVE"/>
    <x v="877"/>
    <s v="TEQUILA"/>
    <x v="6"/>
    <x v="1"/>
    <n v="410"/>
    <n v="329.32"/>
    <n v="0.2"/>
    <n v="1405.16"/>
    <n v="1127.96"/>
    <n v="0.2"/>
    <n v="5065.57"/>
    <n v="4018.29"/>
    <n v="0.21"/>
    <n v="473244.96"/>
    <n v="351444.49"/>
    <n v="473244.96"/>
    <n v="351444.49"/>
    <m/>
    <n v="57863085.470000021"/>
    <n v="8.178702469044119E-3"/>
    <x v="0"/>
    <n v="34230392.709999993"/>
    <n v="1.3825285733918771E-2"/>
    <x v="0"/>
    <n v="325145452.83999985"/>
    <n v="1.4554869393571934E-3"/>
    <x v="1"/>
    <n v="1.4554869393571934E-3"/>
    <x v="1"/>
    <x v="1"/>
    <x v="0"/>
    <m/>
  </r>
  <r>
    <s v="MS-88738"/>
    <x v="878"/>
    <x v="248"/>
    <s v="Bailment"/>
    <x v="0"/>
    <x v="0"/>
    <x v="877"/>
    <x v="0"/>
    <x v="12"/>
    <x v="8"/>
    <x v="3"/>
    <s v="VALUE"/>
    <s v="TEQUILA"/>
    <s v="100% BLUE AGAVE"/>
    <x v="878"/>
    <s v="TEQUILA"/>
    <x v="6"/>
    <x v="1"/>
    <n v="260"/>
    <n v="274.18"/>
    <n v="-0.05"/>
    <n v="852.87"/>
    <n v="945.04"/>
    <n v="-0.11"/>
    <n v="3169.98"/>
    <n v="3625.18"/>
    <n v="-0.14000000000000001"/>
    <n v="275666.82"/>
    <n v="298633.48"/>
    <n v="275666.82"/>
    <n v="298633.48"/>
    <m/>
    <n v="57863085.470000021"/>
    <n v="4.7641223719900585E-3"/>
    <x v="0"/>
    <n v="34230392.709999993"/>
    <n v="8.0532765818800353E-3"/>
    <x v="0"/>
    <n v="325145452.83999985"/>
    <n v="8.4782615777700054E-4"/>
    <x v="1"/>
    <n v="8.4782615777700054E-4"/>
    <x v="1"/>
    <x v="1"/>
    <x v="0"/>
    <m/>
  </r>
  <r>
    <s v="MS-88796"/>
    <x v="879"/>
    <x v="544"/>
    <s v="Bailment"/>
    <x v="0"/>
    <x v="0"/>
    <x v="878"/>
    <x v="0"/>
    <x v="12"/>
    <x v="8"/>
    <x v="3"/>
    <s v="MID"/>
    <s v="TEQUILA"/>
    <s v="100% BLUE AGAVE"/>
    <x v="879"/>
    <s v="TEQUILA"/>
    <x v="4"/>
    <x v="1"/>
    <n v="122"/>
    <n v="117"/>
    <n v="0.04"/>
    <n v="351"/>
    <n v="321.42"/>
    <n v="0.08"/>
    <n v="1212.75"/>
    <n v="1018"/>
    <n v="0.16"/>
    <n v="167796.09"/>
    <n v="139809.44"/>
    <n v="167796.09"/>
    <n v="140714.96"/>
    <m/>
    <n v="57863085.470000021"/>
    <n v="2.8998814812078483E-3"/>
    <x v="0"/>
    <n v="34230392.709999993"/>
    <n v="4.9019621662412423E-3"/>
    <x v="0"/>
    <n v="325145452.83999985"/>
    <n v="5.1606469822775111E-4"/>
    <x v="1"/>
    <n v="5.1606469822775111E-4"/>
    <x v="1"/>
    <x v="1"/>
    <x v="0"/>
    <m/>
  </r>
  <r>
    <s v="MS-88841"/>
    <x v="880"/>
    <x v="124"/>
    <s v="Bailment"/>
    <x v="0"/>
    <x v="0"/>
    <x v="879"/>
    <x v="0"/>
    <x v="12"/>
    <x v="8"/>
    <x v="1"/>
    <s v="PREMIUM"/>
    <s v="TEQUILA"/>
    <s v="100% BLUE AGAVE"/>
    <x v="880"/>
    <s v="TEQUILA"/>
    <x v="11"/>
    <x v="1"/>
    <n v="6"/>
    <n v="6.92"/>
    <n v="-0.14000000000000001"/>
    <n v="46"/>
    <n v="69.17"/>
    <n v="-0.5"/>
    <n v="178.83"/>
    <n v="222.5"/>
    <n v="-0.24"/>
    <n v="52466.559999999998"/>
    <n v="65414.48"/>
    <n v="54465.48"/>
    <n v="67640.399999999994"/>
    <m/>
    <n v="57863085.470000021"/>
    <n v="9.067362995566848E-4"/>
    <x v="0"/>
    <n v="126094742.97999983"/>
    <n v="4.1608840115025126E-4"/>
    <x v="0"/>
    <n v="325145452.83999985"/>
    <n v="1.613633515146163E-4"/>
    <x v="1"/>
    <n v="1.6751112317354722E-4"/>
    <x v="1"/>
    <x v="1"/>
    <x v="0"/>
    <m/>
  </r>
  <r>
    <s v="MS-89011"/>
    <x v="881"/>
    <x v="488"/>
    <s v="Bailment"/>
    <x v="0"/>
    <x v="0"/>
    <x v="880"/>
    <x v="0"/>
    <x v="12"/>
    <x v="8"/>
    <x v="0"/>
    <s v="MID"/>
    <s v="TEQUILA"/>
    <s v="MIXTOS"/>
    <x v="881"/>
    <s v="TEQUILA"/>
    <x v="24"/>
    <x v="3"/>
    <n v="124"/>
    <n v="138.66"/>
    <n v="-0.12"/>
    <n v="454.65"/>
    <n v="449.2"/>
    <n v="0.01"/>
    <n v="1495.05"/>
    <n v="2502.4"/>
    <n v="-0.67"/>
    <n v="139673.28"/>
    <n v="241186.05"/>
    <n v="139673.28"/>
    <n v="241186.05"/>
    <m/>
    <n v="57863085.470000021"/>
    <n v="2.4138581422937719E-3"/>
    <x v="0"/>
    <n v="75793138.070000067"/>
    <n v="1.8428222337357547E-3"/>
    <x v="0"/>
    <n v="325145452.83999985"/>
    <n v="4.295716848567817E-4"/>
    <x v="1"/>
    <n v="4.295716848567817E-4"/>
    <x v="1"/>
    <x v="1"/>
    <x v="0"/>
    <m/>
  </r>
  <r>
    <s v="MS-89066"/>
    <x v="882"/>
    <x v="166"/>
    <s v="Bailment"/>
    <x v="0"/>
    <x v="0"/>
    <x v="881"/>
    <x v="0"/>
    <x v="12"/>
    <x v="8"/>
    <x v="1"/>
    <s v="PREMIUM"/>
    <s v="TEQUILA"/>
    <s v="MIXTOS"/>
    <x v="882"/>
    <s v="TEQUILA"/>
    <x v="4"/>
    <x v="1"/>
    <n v="18"/>
    <n v="8"/>
    <n v="0.56000000000000005"/>
    <n v="72.83"/>
    <n v="31"/>
    <n v="0.56999999999999995"/>
    <n v="227.83"/>
    <n v="248.67"/>
    <n v="-0.09"/>
    <n v="27340"/>
    <n v="29404.76"/>
    <n v="27340"/>
    <n v="29404.76"/>
    <m/>
    <n v="57863085.470000021"/>
    <n v="4.7249467908473062E-4"/>
    <x v="0"/>
    <n v="126094742.97999983"/>
    <n v="2.1682109304379534E-4"/>
    <x v="0"/>
    <n v="325145452.83999985"/>
    <n v="8.4085444717732778E-5"/>
    <x v="1"/>
    <n v="8.4085444717732778E-5"/>
    <x v="1"/>
    <x v="1"/>
    <x v="0"/>
    <m/>
  </r>
  <r>
    <s v="MS-89067"/>
    <x v="883"/>
    <x v="290"/>
    <s v="Bailment"/>
    <x v="0"/>
    <x v="0"/>
    <x v="882"/>
    <x v="0"/>
    <x v="12"/>
    <x v="8"/>
    <x v="1"/>
    <s v="PREMIUM"/>
    <s v="TEQUILA"/>
    <s v="MIXTOS"/>
    <x v="883"/>
    <s v="TEQUILA"/>
    <x v="4"/>
    <x v="1"/>
    <n v="55"/>
    <n v="113.33"/>
    <n v="-1.07"/>
    <n v="218.76"/>
    <n v="365.32"/>
    <n v="-0.67"/>
    <n v="955.51"/>
    <n v="1494.71"/>
    <n v="-0.56000000000000005"/>
    <n v="99158"/>
    <n v="150945.09"/>
    <n v="99158"/>
    <n v="150945.09"/>
    <m/>
    <n v="57863085.470000021"/>
    <n v="1.7136659615465881E-3"/>
    <x v="0"/>
    <n v="126094742.97999983"/>
    <n v="7.86376954792855E-4"/>
    <x v="0"/>
    <n v="325145452.83999985"/>
    <n v="3.0496505220632583E-4"/>
    <x v="1"/>
    <n v="3.0496505220632583E-4"/>
    <x v="1"/>
    <x v="1"/>
    <x v="0"/>
    <m/>
  </r>
  <r>
    <s v="MS-89099"/>
    <x v="884"/>
    <x v="217"/>
    <s v="Bailment"/>
    <x v="0"/>
    <x v="0"/>
    <x v="883"/>
    <x v="0"/>
    <x v="12"/>
    <x v="8"/>
    <x v="2"/>
    <s v="PREMIUM"/>
    <s v="TEQUILA"/>
    <s v="100% BLUE AGAVE"/>
    <x v="884"/>
    <s v="TEQUILA"/>
    <x v="7"/>
    <x v="1"/>
    <n v="4"/>
    <n v="2.5"/>
    <n v="0.32"/>
    <n v="21"/>
    <n v="18.170000000000002"/>
    <n v="0.13"/>
    <n v="70.67"/>
    <n v="55.17"/>
    <n v="0.22"/>
    <n v="22904.6"/>
    <n v="17276.900000000001"/>
    <n v="24125.599999999999"/>
    <n v="18827.62"/>
    <m/>
    <n v="57863085.470000021"/>
    <n v="3.958413177236328E-4"/>
    <x v="0"/>
    <n v="69119979.479999974"/>
    <n v="3.313745196731069E-4"/>
    <x v="0"/>
    <n v="325145452.83999985"/>
    <n v="7.044416521879232E-5"/>
    <x v="1"/>
    <n v="7.4199407647481118E-5"/>
    <x v="1"/>
    <x v="1"/>
    <x v="0"/>
    <m/>
  </r>
  <r>
    <s v="MS-89121"/>
    <x v="885"/>
    <x v="108"/>
    <s v="Bailment"/>
    <x v="0"/>
    <x v="0"/>
    <x v="884"/>
    <x v="0"/>
    <x v="12"/>
    <x v="8"/>
    <x v="1"/>
    <s v="PREMIUM"/>
    <s v="TEQUILA"/>
    <s v="100% BLUE AGAVE"/>
    <x v="885"/>
    <s v="TEQUILA"/>
    <x v="7"/>
    <x v="1"/>
    <n v="19"/>
    <n v="50.17"/>
    <n v="-1.63"/>
    <n v="119.5"/>
    <n v="136.33000000000001"/>
    <n v="-0.14000000000000001"/>
    <n v="484.17"/>
    <n v="529.16999999999996"/>
    <n v="-0.09"/>
    <n v="113356.3"/>
    <n v="121644.5"/>
    <n v="122039.3"/>
    <n v="133016.20000000001"/>
    <m/>
    <n v="57863085.470000021"/>
    <n v="1.959043474423279E-3"/>
    <x v="0"/>
    <n v="126094742.97999983"/>
    <n v="8.9897720809803872E-4"/>
    <x v="0"/>
    <n v="325145452.83999985"/>
    <n v="3.4863258584699096E-4"/>
    <x v="1"/>
    <n v="3.7533755718876399E-4"/>
    <x v="1"/>
    <x v="1"/>
    <x v="0"/>
    <m/>
  </r>
  <r>
    <s v="MS-89139"/>
    <x v="886"/>
    <x v="218"/>
    <s v="Bailment"/>
    <x v="0"/>
    <x v="0"/>
    <x v="885"/>
    <x v="0"/>
    <x v="12"/>
    <x v="8"/>
    <x v="2"/>
    <s v="SUPER"/>
    <s v="TEQUILA"/>
    <s v="100% BLUE AGAVE"/>
    <x v="886"/>
    <s v="TEQUILA"/>
    <x v="3"/>
    <x v="1"/>
    <n v="13"/>
    <n v="4.5"/>
    <n v="0.65"/>
    <n v="38.67"/>
    <n v="20"/>
    <n v="0.48"/>
    <n v="189.08"/>
    <n v="166.42"/>
    <n v="0.12"/>
    <n v="71536.7"/>
    <n v="61839.54"/>
    <n v="73288.7"/>
    <n v="62071.54"/>
    <m/>
    <n v="57863085.470000021"/>
    <n v="1.2363098064842959E-3"/>
    <x v="0"/>
    <n v="69119979.479999974"/>
    <n v="1.0349641382734974E-3"/>
    <x v="0"/>
    <n v="325145452.83999985"/>
    <n v="2.20014456223081E-4"/>
    <x v="1"/>
    <n v="2.2540281390945511E-4"/>
    <x v="1"/>
    <x v="1"/>
    <x v="0"/>
    <m/>
  </r>
  <r>
    <s v="MS-89175"/>
    <x v="887"/>
    <x v="545"/>
    <s v="Bailment"/>
    <x v="0"/>
    <x v="0"/>
    <x v="886"/>
    <x v="0"/>
    <x v="12"/>
    <x v="8"/>
    <x v="2"/>
    <s v="ULTRA"/>
    <s v="TEQUILA"/>
    <s v="100% BLUE AGAVE"/>
    <x v="887"/>
    <s v="TEQUILA"/>
    <x v="14"/>
    <x v="1"/>
    <n v="165"/>
    <n v="75.5"/>
    <n v="0.54"/>
    <n v="491.08"/>
    <n v="335"/>
    <n v="0.32"/>
    <n v="1213.75"/>
    <n v="1085.42"/>
    <n v="0.11"/>
    <n v="794413.53"/>
    <n v="642766.80000000005"/>
    <n v="811717.53"/>
    <n v="642766.80000000005"/>
    <m/>
    <n v="57863085.470000021"/>
    <n v="1.372919407161368E-2"/>
    <x v="0"/>
    <n v="69119979.479999974"/>
    <n v="1.1493254714143331E-2"/>
    <x v="0"/>
    <n v="325145452.83999985"/>
    <n v="2.4432558507620321E-3"/>
    <x v="1"/>
    <n v="2.4964751095548502E-3"/>
    <x v="1"/>
    <x v="1"/>
    <x v="0"/>
    <m/>
  </r>
  <r>
    <s v="MS-89177"/>
    <x v="888"/>
    <x v="77"/>
    <s v="Bailment"/>
    <x v="0"/>
    <x v="0"/>
    <x v="887"/>
    <x v="0"/>
    <x v="12"/>
    <x v="8"/>
    <x v="2"/>
    <s v="ULTRA"/>
    <s v="TEQUILA"/>
    <s v="100% BLUE AGAVE"/>
    <x v="888"/>
    <s v="TEQUILA"/>
    <x v="14"/>
    <x v="1"/>
    <n v="309"/>
    <n v="311.67"/>
    <n v="-0.01"/>
    <n v="715.92"/>
    <n v="638.08000000000004"/>
    <n v="0.11"/>
    <n v="2492.17"/>
    <n v="2374.5"/>
    <n v="0.05"/>
    <n v="1210991.1399999999"/>
    <n v="1176404.6499999999"/>
    <n v="1250618.1399999999"/>
    <n v="1190651.6499999999"/>
    <m/>
    <n v="57863085.470000021"/>
    <n v="2.0928561450941918E-2"/>
    <x v="0"/>
    <n v="69119979.479999974"/>
    <n v="1.7520131648048349E-2"/>
    <x v="0"/>
    <n v="325145452.83999985"/>
    <n v="3.7244597130992757E-3"/>
    <x v="1"/>
    <n v="3.8463343991939937E-3"/>
    <x v="1"/>
    <x v="1"/>
    <x v="0"/>
    <m/>
  </r>
  <r>
    <s v="MS-89182"/>
    <x v="889"/>
    <x v="477"/>
    <s v="Bailment"/>
    <x v="0"/>
    <x v="0"/>
    <x v="888"/>
    <x v="0"/>
    <x v="12"/>
    <x v="8"/>
    <x v="2"/>
    <s v="PREMIUM"/>
    <s v="TEQUILA"/>
    <s v="100% BLUE AGAVE"/>
    <x v="889"/>
    <s v="TEQUILA"/>
    <x v="10"/>
    <x v="0"/>
    <n v="25"/>
    <n v="23.67"/>
    <n v="0.03"/>
    <n v="119.08"/>
    <n v="79.67"/>
    <n v="0.33"/>
    <n v="440.58"/>
    <n v="360.92"/>
    <n v="0.18"/>
    <n v="119189.45"/>
    <n v="94645.95"/>
    <n v="125650.15"/>
    <n v="98613.15"/>
    <m/>
    <n v="57863085.470000021"/>
    <n v="2.059852996636267E-3"/>
    <x v="0"/>
    <n v="69119979.479999974"/>
    <n v="1.7243849158619577E-3"/>
    <x v="0"/>
    <n v="325145452.83999985"/>
    <n v="3.6657271064052582E-4"/>
    <x v="1"/>
    <n v="3.864428947183552E-4"/>
    <x v="1"/>
    <x v="1"/>
    <x v="0"/>
    <m/>
  </r>
  <r>
    <s v="MS-89191"/>
    <x v="890"/>
    <x v="546"/>
    <s v="Bailment"/>
    <x v="0"/>
    <x v="0"/>
    <x v="889"/>
    <x v="0"/>
    <x v="12"/>
    <x v="8"/>
    <x v="0"/>
    <s v="MID"/>
    <s v="TEQUILA"/>
    <s v="MIXTOS"/>
    <x v="890"/>
    <s v="TEQUILA"/>
    <x v="16"/>
    <x v="0"/>
    <n v="60"/>
    <n v="27.34"/>
    <n v="0.54"/>
    <n v="195.39"/>
    <n v="130.69999999999999"/>
    <n v="0.33"/>
    <n v="748.19"/>
    <n v="680.78"/>
    <n v="0.09"/>
    <n v="200180.09"/>
    <n v="185105.96"/>
    <n v="200180.09"/>
    <n v="185105.96"/>
    <m/>
    <n v="57863085.470000021"/>
    <n v="3.459547453683339E-3"/>
    <x v="0"/>
    <n v="75793138.070000067"/>
    <n v="2.6411373786254925E-3"/>
    <x v="0"/>
    <n v="325145452.83999985"/>
    <n v="6.1566320012018194E-4"/>
    <x v="1"/>
    <n v="6.1566320012018194E-4"/>
    <x v="1"/>
    <x v="1"/>
    <x v="0"/>
    <m/>
  </r>
  <r>
    <s v="MS-89193"/>
    <x v="891"/>
    <x v="84"/>
    <s v="Bailment"/>
    <x v="0"/>
    <x v="0"/>
    <x v="890"/>
    <x v="0"/>
    <x v="12"/>
    <x v="8"/>
    <x v="0"/>
    <s v="MID"/>
    <s v="TEQUILA"/>
    <s v="MIXTOS"/>
    <x v="891"/>
    <s v="TEQUILA"/>
    <x v="16"/>
    <x v="0"/>
    <n v="338"/>
    <n v="307.20999999999998"/>
    <n v="0.09"/>
    <n v="622.52"/>
    <n v="619.75"/>
    <n v="0"/>
    <n v="2372.0100000000002"/>
    <n v="1872.07"/>
    <n v="0.21"/>
    <n v="542465.97"/>
    <n v="437621.43"/>
    <n v="563320.53"/>
    <n v="450132.15"/>
    <m/>
    <n v="57863085.470000021"/>
    <n v="9.3749921144673405E-3"/>
    <x v="0"/>
    <n v="75793138.070000067"/>
    <n v="7.1571910573091212E-3"/>
    <x v="0"/>
    <n v="325145452.83999985"/>
    <n v="1.6683793830170551E-3"/>
    <x v="1"/>
    <n v="1.732518554633465E-3"/>
    <x v="1"/>
    <x v="1"/>
    <x v="0"/>
    <m/>
  </r>
  <r>
    <s v="MS-89194"/>
    <x v="892"/>
    <x v="57"/>
    <s v="Bailment"/>
    <x v="0"/>
    <x v="0"/>
    <x v="891"/>
    <x v="0"/>
    <x v="12"/>
    <x v="8"/>
    <x v="0"/>
    <s v="MID"/>
    <s v="TEQUILA"/>
    <s v="MIXTOS"/>
    <x v="892"/>
    <s v="TEQUILA"/>
    <x v="16"/>
    <x v="0"/>
    <n v="383"/>
    <n v="470"/>
    <n v="-0.23"/>
    <n v="1132.04"/>
    <n v="1160.96"/>
    <n v="-0.03"/>
    <n v="4870.5"/>
    <n v="4504.38"/>
    <n v="0.08"/>
    <n v="1039144.42"/>
    <n v="971636.34"/>
    <n v="1071523.3600000001"/>
    <n v="1001543.7"/>
    <m/>
    <n v="57863085.470000021"/>
    <n v="1.7958676271052982E-2"/>
    <x v="0"/>
    <n v="75793138.070000067"/>
    <n v="1.3710270434248021E-2"/>
    <x v="0"/>
    <n v="325145452.83999985"/>
    <n v="3.1959371134473481E-3"/>
    <x v="1"/>
    <n v="3.2955200530738584E-3"/>
    <x v="1"/>
    <x v="1"/>
    <x v="0"/>
    <m/>
  </r>
  <r>
    <s v="MS-89196"/>
    <x v="893"/>
    <x v="547"/>
    <s v="Bailment"/>
    <x v="0"/>
    <x v="0"/>
    <x v="892"/>
    <x v="0"/>
    <x v="12"/>
    <x v="8"/>
    <x v="0"/>
    <s v="MID"/>
    <s v="TEQUILA"/>
    <s v="MIXTOS"/>
    <x v="893"/>
    <s v="TEQUILA"/>
    <x v="16"/>
    <x v="0"/>
    <n v="339"/>
    <n v="339"/>
    <n v="0"/>
    <n v="995.33"/>
    <n v="1423.92"/>
    <n v="-0.43"/>
    <n v="5199.58"/>
    <n v="5692.67"/>
    <n v="-0.09"/>
    <n v="1087981.78"/>
    <n v="1195806.32"/>
    <n v="1138795.6200000001"/>
    <n v="1261557.92"/>
    <m/>
    <n v="57863085.470000021"/>
    <n v="1.8802692099163645E-2"/>
    <x v="0"/>
    <n v="75793138.070000067"/>
    <n v="1.4354621113525813E-2"/>
    <x v="0"/>
    <n v="325145452.83999985"/>
    <n v="3.3461386911518109E-3"/>
    <x v="1"/>
    <n v="3.502419025248948E-3"/>
    <x v="1"/>
    <x v="1"/>
    <x v="0"/>
    <m/>
  </r>
  <r>
    <s v="MS-89197"/>
    <x v="894"/>
    <x v="548"/>
    <s v="Bailment"/>
    <x v="0"/>
    <x v="0"/>
    <x v="893"/>
    <x v="0"/>
    <x v="12"/>
    <x v="8"/>
    <x v="0"/>
    <s v="MID"/>
    <s v="TEQUILA"/>
    <s v="MIXTOS"/>
    <x v="894"/>
    <s v="TEQUILA"/>
    <x v="16"/>
    <x v="0"/>
    <n v="306"/>
    <n v="418.64"/>
    <n v="-0.37"/>
    <n v="1127.92"/>
    <n v="1193.5899999999999"/>
    <n v="-0.06"/>
    <n v="4137.25"/>
    <n v="4442.8"/>
    <n v="-7.0000000000000007E-2"/>
    <n v="815895.98"/>
    <n v="889893.64"/>
    <n v="815895.98"/>
    <n v="889893.64"/>
    <m/>
    <n v="57863085.470000021"/>
    <n v="1.4100457543402407E-2"/>
    <x v="0"/>
    <n v="75793138.070000067"/>
    <n v="1.0764773708755337E-2"/>
    <x v="0"/>
    <n v="325145452.83999985"/>
    <n v="2.5093261273485888E-3"/>
    <x v="1"/>
    <n v="2.5093261273485888E-3"/>
    <x v="1"/>
    <x v="1"/>
    <x v="0"/>
    <m/>
  </r>
  <r>
    <s v="MS-89198"/>
    <x v="895"/>
    <x v="549"/>
    <s v="Bailment"/>
    <x v="0"/>
    <x v="0"/>
    <x v="894"/>
    <x v="0"/>
    <x v="12"/>
    <x v="8"/>
    <x v="0"/>
    <s v="MID"/>
    <s v="TEQUILA"/>
    <s v="MIXTOS"/>
    <x v="895"/>
    <s v="TEQUILA"/>
    <x v="16"/>
    <x v="0"/>
    <n v="304"/>
    <n v="728.81"/>
    <n v="-1.4"/>
    <n v="1250.55"/>
    <n v="1698.36"/>
    <n v="-0.36"/>
    <n v="4420.38"/>
    <n v="4982.51"/>
    <n v="-0.13"/>
    <n v="736682.96"/>
    <n v="834687.23"/>
    <n v="759912.32"/>
    <n v="866405.84"/>
    <m/>
    <n v="57863085.470000021"/>
    <n v="1.2731484227227119E-2"/>
    <x v="0"/>
    <n v="75793138.070000067"/>
    <n v="9.7196524482153473E-3"/>
    <x v="0"/>
    <n v="325145452.83999985"/>
    <n v="2.2657027910598297E-3"/>
    <x v="1"/>
    <n v="2.3371457708004409E-3"/>
    <x v="1"/>
    <x v="1"/>
    <x v="0"/>
    <m/>
  </r>
  <r>
    <s v="MS-89204"/>
    <x v="896"/>
    <x v="60"/>
    <s v="Bailment"/>
    <x v="0"/>
    <x v="0"/>
    <x v="895"/>
    <x v="0"/>
    <x v="12"/>
    <x v="8"/>
    <x v="1"/>
    <s v="PREMIUM"/>
    <s v="TEQUILA"/>
    <s v="100% BLUE AGAVE"/>
    <x v="896"/>
    <s v="TEQUILA"/>
    <x v="16"/>
    <x v="0"/>
    <n v="78"/>
    <n v="80"/>
    <n v="-0.03"/>
    <n v="266"/>
    <n v="80"/>
    <n v="0.7"/>
    <n v="992.5"/>
    <n v="443.04"/>
    <n v="0.55000000000000004"/>
    <n v="252216"/>
    <n v="113080.19"/>
    <n v="262900.8"/>
    <n v="115904.03"/>
    <m/>
    <n v="57863085.470000021"/>
    <n v="4.3588411843465402E-3"/>
    <x v="0"/>
    <n v="126094742.97999983"/>
    <n v="2.0002102707803175E-3"/>
    <x v="0"/>
    <n v="325145452.83999985"/>
    <n v="7.7570206748089584E-4"/>
    <x v="1"/>
    <n v="8.0856366805587862E-4"/>
    <x v="1"/>
    <x v="1"/>
    <x v="0"/>
    <m/>
  </r>
  <r>
    <s v="MS-89206"/>
    <x v="897"/>
    <x v="206"/>
    <s v="Bailment"/>
    <x v="0"/>
    <x v="0"/>
    <x v="896"/>
    <x v="0"/>
    <x v="12"/>
    <x v="8"/>
    <x v="1"/>
    <s v="PREMIUM"/>
    <s v="TEQUILA"/>
    <s v="100% BLUE AGAVE"/>
    <x v="897"/>
    <s v="TEQUILA"/>
    <x v="16"/>
    <x v="0"/>
    <n v="127"/>
    <n v="46"/>
    <n v="0.64"/>
    <n v="517.33000000000004"/>
    <n v="378.92"/>
    <n v="0.27"/>
    <n v="1898.33"/>
    <n v="1322.92"/>
    <n v="0.3"/>
    <n v="520357.6"/>
    <n v="357082.75"/>
    <n v="551832.76"/>
    <n v="372851.83"/>
    <m/>
    <n v="57863085.470000021"/>
    <n v="8.9929113833687128E-3"/>
    <x v="0"/>
    <n v="126094742.97999983"/>
    <n v="4.1267192247858827E-3"/>
    <x v="0"/>
    <n v="325145452.83999985"/>
    <n v="1.6003840602872021E-3"/>
    <x v="1"/>
    <n v="1.6971873823852929E-3"/>
    <x v="1"/>
    <x v="1"/>
    <x v="0"/>
    <m/>
  </r>
  <r>
    <s v="MS-89208"/>
    <x v="898"/>
    <x v="536"/>
    <s v="Bailment"/>
    <x v="0"/>
    <x v="0"/>
    <x v="897"/>
    <x v="0"/>
    <x v="12"/>
    <x v="8"/>
    <x v="1"/>
    <s v="PREMIUM"/>
    <s v="TEQUILA"/>
    <s v="100% BLUE AGAVE"/>
    <x v="898"/>
    <s v="TEQUILA"/>
    <x v="16"/>
    <x v="0"/>
    <n v="58"/>
    <n v="175.01"/>
    <n v="-2"/>
    <n v="353.53"/>
    <n v="434.22"/>
    <n v="-0.23"/>
    <n v="960.26"/>
    <n v="923.11"/>
    <n v="0.04"/>
    <n v="190542.84"/>
    <n v="178827.8"/>
    <n v="204756.36"/>
    <n v="193397"/>
    <m/>
    <n v="57863085.470000021"/>
    <n v="3.2929948075235251E-3"/>
    <x v="0"/>
    <n v="126094742.97999983"/>
    <n v="1.5111085164765546E-3"/>
    <x v="0"/>
    <n v="325145452.83999985"/>
    <n v="5.8602338841184356E-4"/>
    <x v="1"/>
    <n v="6.2973773187213571E-4"/>
    <x v="1"/>
    <x v="1"/>
    <x v="0"/>
    <m/>
  </r>
  <r>
    <s v="MS-89215"/>
    <x v="899"/>
    <x v="550"/>
    <s v="Bailment"/>
    <x v="0"/>
    <x v="0"/>
    <x v="898"/>
    <x v="0"/>
    <x v="12"/>
    <x v="8"/>
    <x v="0"/>
    <s v="PREMIUM"/>
    <s v="TEQUILA"/>
    <s v="100% BLUE AGAVE"/>
    <x v="899"/>
    <s v="TEQUILA"/>
    <x v="16"/>
    <x v="0"/>
    <n v="66"/>
    <n v="54"/>
    <n v="0.18"/>
    <n v="248"/>
    <n v="248"/>
    <n v="0"/>
    <n v="985"/>
    <n v="792.17"/>
    <n v="0.2"/>
    <n v="242760"/>
    <n v="196141.52"/>
    <n v="257676"/>
    <n v="207290.1"/>
    <m/>
    <n v="57863085.470000021"/>
    <n v="4.1954209325021658E-3"/>
    <x v="0"/>
    <n v="75793138.070000067"/>
    <n v="3.202928473231901E-3"/>
    <x v="0"/>
    <n v="325145452.83999985"/>
    <n v="7.4661969859827397E-4"/>
    <x v="1"/>
    <n v="7.9249455205144528E-4"/>
    <x v="1"/>
    <x v="1"/>
    <x v="0"/>
    <m/>
  </r>
  <r>
    <s v="MS-89242"/>
    <x v="900"/>
    <x v="401"/>
    <s v="Bailment"/>
    <x v="0"/>
    <x v="0"/>
    <x v="899"/>
    <x v="0"/>
    <x v="12"/>
    <x v="8"/>
    <x v="1"/>
    <s v="PREMIUM"/>
    <s v="TEQUILA"/>
    <s v="100% BLUE AGAVE"/>
    <x v="900"/>
    <s v="TEQUILA"/>
    <x v="50"/>
    <x v="0"/>
    <n v="15"/>
    <n v="13.08"/>
    <n v="0.14000000000000001"/>
    <n v="74.92"/>
    <n v="58.08"/>
    <n v="0.22"/>
    <n v="272.17"/>
    <n v="212.58"/>
    <n v="0.22"/>
    <n v="79720.36"/>
    <n v="62228.38"/>
    <n v="81562.880000000005"/>
    <n v="63315.82"/>
    <m/>
    <n v="57863085.470000021"/>
    <n v="1.3777412551104315E-3"/>
    <x v="0"/>
    <n v="126094742.97999983"/>
    <n v="6.3222588123792469E-4"/>
    <x v="0"/>
    <n v="325145452.83999985"/>
    <n v="2.4518368411330491E-4"/>
    <x v="1"/>
    <n v="2.5085044028014166E-4"/>
    <x v="1"/>
    <x v="1"/>
    <x v="0"/>
    <m/>
  </r>
  <r>
    <s v="MS-89268"/>
    <x v="901"/>
    <x v="461"/>
    <s v="Bailment"/>
    <x v="0"/>
    <x v="0"/>
    <x v="900"/>
    <x v="0"/>
    <x v="12"/>
    <x v="8"/>
    <x v="0"/>
    <s v="MID"/>
    <s v="TEQUILA"/>
    <s v="100% BLUE AGAVE"/>
    <x v="901"/>
    <s v="TEQUILA"/>
    <x v="27"/>
    <x v="3"/>
    <n v="12"/>
    <n v="17.7"/>
    <n v="-0.44"/>
    <n v="41.03"/>
    <n v="49.59"/>
    <n v="-0.21"/>
    <n v="205.74"/>
    <n v="362.86"/>
    <n v="-0.76"/>
    <n v="36402.620000000003"/>
    <n v="59080.13"/>
    <n v="38464.620000000003"/>
    <n v="62128.33"/>
    <m/>
    <n v="57863085.470000021"/>
    <n v="6.2911646871775416E-4"/>
    <x v="0"/>
    <n v="75793138.070000067"/>
    <n v="4.8028912546647337E-4"/>
    <x v="0"/>
    <n v="325145452.83999985"/>
    <n v="1.1195795506915267E-4"/>
    <x v="1"/>
    <n v="1.1829973220916602E-4"/>
    <x v="1"/>
    <x v="1"/>
    <x v="0"/>
    <m/>
  </r>
  <r>
    <s v="MS-89278"/>
    <x v="902"/>
    <x v="551"/>
    <s v="Bailment"/>
    <x v="0"/>
    <x v="0"/>
    <x v="901"/>
    <x v="0"/>
    <x v="12"/>
    <x v="8"/>
    <x v="0"/>
    <s v="MID"/>
    <s v="TEQUILA"/>
    <s v="100% BLUE AGAVE"/>
    <x v="902"/>
    <s v="TEQUILA"/>
    <x v="27"/>
    <x v="3"/>
    <n v="45"/>
    <n v="31"/>
    <n v="0.31"/>
    <n v="74.67"/>
    <n v="85.58"/>
    <n v="-0.15"/>
    <n v="280.17"/>
    <n v="384.25"/>
    <n v="-0.37"/>
    <n v="68016.58"/>
    <n v="88802.59"/>
    <n v="72585.58"/>
    <n v="93725.59"/>
    <m/>
    <n v="57863085.470000021"/>
    <n v="1.1754744747454612E-3"/>
    <x v="0"/>
    <n v="75793138.070000067"/>
    <n v="8.9739759735481739E-4"/>
    <x v="0"/>
    <n v="325145452.83999985"/>
    <n v="2.0918816303874357E-4"/>
    <x v="1"/>
    <n v="2.232403355667363E-4"/>
    <x v="1"/>
    <x v="1"/>
    <x v="0"/>
    <m/>
  </r>
  <r>
    <s v="MS-89443"/>
    <x v="903"/>
    <x v="239"/>
    <s v="Bailment"/>
    <x v="0"/>
    <x v="0"/>
    <x v="902"/>
    <x v="0"/>
    <x v="12"/>
    <x v="8"/>
    <x v="0"/>
    <s v="MID"/>
    <s v="TEQUILA"/>
    <s v="100% BLUE AGAVE"/>
    <x v="903"/>
    <s v="TEQUILA"/>
    <x v="10"/>
    <x v="0"/>
    <n v="18"/>
    <n v="25"/>
    <n v="-0.39"/>
    <n v="92"/>
    <n v="31"/>
    <n v="0.66"/>
    <n v="358"/>
    <n v="308.83"/>
    <n v="0.14000000000000001"/>
    <n v="72740.28"/>
    <n v="60327.040000000001"/>
    <n v="75953.279999999999"/>
    <n v="63359.68"/>
    <m/>
    <n v="57863085.470000021"/>
    <n v="1.2571102873128548E-3"/>
    <x v="0"/>
    <n v="75793138.070000067"/>
    <n v="9.597211812607554E-4"/>
    <x v="0"/>
    <n v="325145452.83999985"/>
    <n v="2.2371612262956853E-4"/>
    <x v="1"/>
    <n v="2.3359785393454568E-4"/>
    <x v="1"/>
    <x v="1"/>
    <x v="0"/>
    <m/>
  </r>
  <r>
    <s v="MS-89468"/>
    <x v="904"/>
    <x v="552"/>
    <s v="Bailment"/>
    <x v="0"/>
    <x v="0"/>
    <x v="903"/>
    <x v="0"/>
    <x v="12"/>
    <x v="8"/>
    <x v="0"/>
    <s v="PREMIUM"/>
    <s v="TEQUILA"/>
    <s v="100% BLUE AGAVE"/>
    <x v="904"/>
    <s v="TEQUILA"/>
    <x v="4"/>
    <x v="1"/>
    <n v="414"/>
    <n v="101.25"/>
    <n v="0.76"/>
    <n v="2002.25"/>
    <n v="513.83000000000004"/>
    <n v="0.74"/>
    <n v="5465.67"/>
    <n v="1519.92"/>
    <n v="0.72"/>
    <n v="1160224"/>
    <n v="311016.90000000002"/>
    <n v="1302039.52"/>
    <n v="335414"/>
    <m/>
    <n v="57863085.470000021"/>
    <n v="2.0051194826130304E-2"/>
    <x v="0"/>
    <n v="75793138.070000067"/>
    <n v="1.5307770987506217E-2"/>
    <x v="0"/>
    <n v="325145452.83999985"/>
    <n v="3.5683230070295098E-3"/>
    <x v="1"/>
    <n v="4.0044832508874667E-3"/>
    <x v="1"/>
    <x v="1"/>
    <x v="0"/>
    <m/>
  </r>
  <r>
    <s v="MS-89488"/>
    <x v="905"/>
    <x v="349"/>
    <s v="Bailment"/>
    <x v="0"/>
    <x v="0"/>
    <x v="904"/>
    <x v="0"/>
    <x v="12"/>
    <x v="8"/>
    <x v="2"/>
    <s v="SUPER"/>
    <s v="TEQUILA"/>
    <s v="100% BLUE AGAVE"/>
    <x v="905"/>
    <s v="TEQUILA"/>
    <x v="16"/>
    <x v="0"/>
    <n v="4"/>
    <n v="6.5"/>
    <n v="-0.56000000000000005"/>
    <n v="37.67"/>
    <n v="46.5"/>
    <n v="-0.23"/>
    <n v="146.16999999999999"/>
    <n v="189.5"/>
    <n v="-0.3"/>
    <n v="68962.960000000006"/>
    <n v="87987.839999999997"/>
    <n v="72952.960000000006"/>
    <n v="92598.24"/>
    <m/>
    <n v="57863085.470000021"/>
    <n v="1.1918299800268148E-3"/>
    <x v="0"/>
    <n v="69119979.479999974"/>
    <n v="9.9772830545985037E-4"/>
    <x v="0"/>
    <n v="325145452.83999985"/>
    <n v="2.1209879885337299E-4"/>
    <x v="1"/>
    <n v="2.2437022988569758E-4"/>
    <x v="1"/>
    <x v="1"/>
    <x v="0"/>
    <m/>
  </r>
  <r>
    <s v="MS-89497"/>
    <x v="906"/>
    <x v="162"/>
    <s v="Bailment"/>
    <x v="0"/>
    <x v="0"/>
    <x v="905"/>
    <x v="0"/>
    <x v="12"/>
    <x v="8"/>
    <x v="0"/>
    <s v="MID"/>
    <s v="TEQUILA"/>
    <s v="MIXTOS"/>
    <x v="906"/>
    <s v="TEQUILA"/>
    <x v="18"/>
    <x v="1"/>
    <n v="48"/>
    <n v="26.66"/>
    <n v="0.44"/>
    <n v="111.99"/>
    <n v="79.989999999999995"/>
    <n v="0.28999999999999998"/>
    <n v="331.86"/>
    <n v="247.86"/>
    <n v="0.25"/>
    <n v="40951.11"/>
    <n v="30497.22"/>
    <n v="43640.07"/>
    <n v="32124.58"/>
    <m/>
    <n v="57863085.470000021"/>
    <n v="7.0772427130993065E-4"/>
    <x v="0"/>
    <n v="75793138.070000067"/>
    <n v="5.403010225302836E-4"/>
    <x v="0"/>
    <n v="325145452.83999985"/>
    <n v="1.2594704813587395E-4"/>
    <x v="1"/>
    <n v="1.3421706998767332E-4"/>
    <x v="1"/>
    <x v="1"/>
    <x v="0"/>
    <m/>
  </r>
  <r>
    <s v="MS-89532"/>
    <x v="907"/>
    <x v="38"/>
    <s v="Bailment"/>
    <x v="0"/>
    <x v="0"/>
    <x v="906"/>
    <x v="0"/>
    <x v="12"/>
    <x v="8"/>
    <x v="0"/>
    <s v="PREMIUM"/>
    <s v="TEQUILA"/>
    <s v="100% BLUE AGAVE"/>
    <x v="907"/>
    <s v="TEQUILA"/>
    <x v="5"/>
    <x v="2"/>
    <n v="21"/>
    <n v="28"/>
    <n v="-0.33"/>
    <n v="74"/>
    <n v="84.96"/>
    <n v="-0.15"/>
    <n v="283"/>
    <n v="288.95999999999998"/>
    <n v="-0.02"/>
    <n v="65836.08"/>
    <n v="62897"/>
    <n v="65836.08"/>
    <n v="62897"/>
    <m/>
    <n v="57863085.470000021"/>
    <n v="1.1377906909947569E-3"/>
    <x v="0"/>
    <n v="75793138.070000067"/>
    <n v="8.6862850221607068E-4"/>
    <x v="0"/>
    <n v="325145452.83999985"/>
    <n v="2.0248193362371007E-4"/>
    <x v="1"/>
    <n v="2.0248193362371007E-4"/>
    <x v="1"/>
    <x v="1"/>
    <x v="0"/>
    <m/>
  </r>
  <r>
    <s v="MS-89538"/>
    <x v="908"/>
    <x v="453"/>
    <s v="Bailment"/>
    <x v="0"/>
    <x v="0"/>
    <x v="907"/>
    <x v="0"/>
    <x v="12"/>
    <x v="8"/>
    <x v="3"/>
    <s v="VALUE"/>
    <s v="TEQUILA"/>
    <s v="MIXTOS"/>
    <x v="908"/>
    <s v="TEQUILA"/>
    <x v="25"/>
    <x v="0"/>
    <n v="8"/>
    <n v="36.17"/>
    <n v="-3.43"/>
    <n v="40.83"/>
    <n v="63.59"/>
    <n v="-0.56000000000000005"/>
    <n v="154.01"/>
    <n v="242.48"/>
    <n v="-0.56999999999999995"/>
    <n v="16212.24"/>
    <n v="25391.27"/>
    <n v="16212.24"/>
    <n v="25391.27"/>
    <m/>
    <n v="57863085.470000021"/>
    <n v="2.8018277747054256E-4"/>
    <x v="0"/>
    <n v="34230392.709999993"/>
    <n v="4.7362120958851259E-4"/>
    <x v="0"/>
    <n v="325145452.83999985"/>
    <n v="4.9861500009898173E-5"/>
    <x v="0"/>
    <n v="4.9861500009898173E-5"/>
    <x v="0"/>
    <x v="0"/>
    <x v="0"/>
    <m/>
  </r>
  <r>
    <s v="MS-89576"/>
    <x v="909"/>
    <x v="553"/>
    <s v="Bailment"/>
    <x v="0"/>
    <x v="0"/>
    <x v="908"/>
    <x v="0"/>
    <x v="12"/>
    <x v="8"/>
    <x v="3"/>
    <s v="VALUE"/>
    <s v="TEQUILA"/>
    <s v="MIXTOS"/>
    <x v="909"/>
    <s v="TEQUILA"/>
    <x v="24"/>
    <x v="3"/>
    <n v="67"/>
    <n v="58.17"/>
    <n v="0.14000000000000001"/>
    <n v="169.25"/>
    <n v="186.5"/>
    <n v="-0.1"/>
    <n v="513.41999999999996"/>
    <n v="619.83000000000004"/>
    <n v="-0.21"/>
    <n v="56804.42"/>
    <n v="64738.12"/>
    <n v="56804.42"/>
    <n v="64738.12"/>
    <m/>
    <n v="57863085.470000021"/>
    <n v="9.8170395751624923E-4"/>
    <x v="0"/>
    <n v="34230392.709999993"/>
    <n v="1.6594732196398459E-3"/>
    <x v="0"/>
    <n v="325145452.83999985"/>
    <n v="1.7470464219578911E-4"/>
    <x v="1"/>
    <n v="1.7470464219578911E-4"/>
    <x v="1"/>
    <x v="1"/>
    <x v="0"/>
    <m/>
  </r>
  <r>
    <s v="MS-89578"/>
    <x v="910"/>
    <x v="95"/>
    <s v="Bailment"/>
    <x v="0"/>
    <x v="0"/>
    <x v="909"/>
    <x v="0"/>
    <x v="12"/>
    <x v="8"/>
    <x v="3"/>
    <s v="VALUE"/>
    <s v="TEQUILA"/>
    <s v="MIXTOS"/>
    <x v="910"/>
    <s v="TEQUILA"/>
    <x v="24"/>
    <x v="3"/>
    <n v="1102"/>
    <n v="968.76"/>
    <n v="0.12"/>
    <n v="3947.55"/>
    <n v="3555.74"/>
    <n v="0.1"/>
    <n v="13703.16"/>
    <n v="12569.9"/>
    <n v="0.08"/>
    <n v="1088776.95"/>
    <n v="996371.19"/>
    <n v="1088776.95"/>
    <n v="996371.19"/>
    <m/>
    <n v="57863085.470000021"/>
    <n v="1.8816434366682584E-2"/>
    <x v="0"/>
    <n v="34230392.709999993"/>
    <n v="3.1807316942698324E-2"/>
    <x v="1"/>
    <n v="325145452.83999985"/>
    <n v="3.348584273561328E-3"/>
    <x v="1"/>
    <n v="3.348584273561328E-3"/>
    <x v="2"/>
    <x v="2"/>
    <x v="0"/>
    <m/>
  </r>
  <r>
    <s v="MS-89583"/>
    <x v="911"/>
    <x v="554"/>
    <s v="Bailment"/>
    <x v="0"/>
    <x v="0"/>
    <x v="910"/>
    <x v="0"/>
    <x v="12"/>
    <x v="8"/>
    <x v="2"/>
    <s v="PREMIUM"/>
    <s v="TEQUILA"/>
    <s v="100% BLUE AGAVE"/>
    <x v="911"/>
    <s v="TEQUILA"/>
    <x v="13"/>
    <x v="0"/>
    <n v="21"/>
    <n v="24.5"/>
    <n v="-0.2"/>
    <n v="141.25"/>
    <n v="82.92"/>
    <n v="0.41"/>
    <n v="417.92"/>
    <n v="253.92"/>
    <n v="0.39"/>
    <n v="139241.75"/>
    <n v="82773.350000000006"/>
    <n v="142676.75"/>
    <n v="84246.35"/>
    <m/>
    <n v="57863085.470000021"/>
    <n v="2.4064003650858192E-3"/>
    <x v="0"/>
    <n v="69119979.479999974"/>
    <n v="2.014493508932391E-3"/>
    <x v="0"/>
    <n v="325145452.83999985"/>
    <n v="4.2824449422184963E-4"/>
    <x v="1"/>
    <n v="4.3880899687749749E-4"/>
    <x v="1"/>
    <x v="1"/>
    <x v="0"/>
    <m/>
  </r>
  <r>
    <s v="MS-89610"/>
    <x v="912"/>
    <x v="555"/>
    <s v="Bailment"/>
    <x v="0"/>
    <x v="0"/>
    <x v="911"/>
    <x v="0"/>
    <x v="12"/>
    <x v="8"/>
    <x v="1"/>
    <s v="PREMIUM"/>
    <s v="TEQUILA"/>
    <s v="100% BLUE AGAVE"/>
    <x v="912"/>
    <s v="TEQUILA"/>
    <x v="8"/>
    <x v="1"/>
    <n v="28"/>
    <n v="29.5"/>
    <n v="-7.0000000000000007E-2"/>
    <n v="110.58"/>
    <n v="98.42"/>
    <n v="0.11"/>
    <n v="492.75"/>
    <n v="511.67"/>
    <n v="-0.04"/>
    <n v="137956.07999999999"/>
    <n v="143503.73000000001"/>
    <n v="145696.32000000001"/>
    <n v="147106.75"/>
    <m/>
    <n v="57863085.470000021"/>
    <n v="2.3841811904677184E-3"/>
    <x v="0"/>
    <n v="126094742.97999983"/>
    <n v="1.0940668638492052E-3"/>
    <x v="0"/>
    <n v="325145452.83999985"/>
    <n v="4.2429035619294517E-4"/>
    <x v="1"/>
    <n v="4.4809582519887004E-4"/>
    <x v="1"/>
    <x v="1"/>
    <x v="0"/>
    <m/>
  </r>
  <r>
    <s v="MS-89621"/>
    <x v="913"/>
    <x v="42"/>
    <s v="Bailment"/>
    <x v="0"/>
    <x v="0"/>
    <x v="912"/>
    <x v="0"/>
    <x v="12"/>
    <x v="8"/>
    <x v="1"/>
    <s v="PREMIUM"/>
    <s v="TEQUILA"/>
    <s v="100% BLUE AGAVE"/>
    <x v="913"/>
    <s v="TEQUILA"/>
    <x v="8"/>
    <x v="1"/>
    <n v="29"/>
    <n v="25.67"/>
    <n v="0.13"/>
    <n v="100.54"/>
    <n v="126.01"/>
    <n v="-0.25"/>
    <n v="427.45"/>
    <n v="393.22"/>
    <n v="0.08"/>
    <n v="86031.7"/>
    <n v="78963.66"/>
    <n v="91370.86"/>
    <n v="81086.22"/>
    <m/>
    <n v="57863085.470000021"/>
    <n v="1.4868149408417636E-3"/>
    <x v="0"/>
    <n v="126094742.97999983"/>
    <n v="6.8227824544315606E-4"/>
    <x v="0"/>
    <n v="325145452.83999985"/>
    <n v="2.6459450454727765E-4"/>
    <x v="1"/>
    <n v="2.8101534006370524E-4"/>
    <x v="1"/>
    <x v="1"/>
    <x v="0"/>
    <m/>
  </r>
  <r>
    <s v="MS-89624"/>
    <x v="914"/>
    <x v="556"/>
    <s v="Bailment"/>
    <x v="0"/>
    <x v="0"/>
    <x v="913"/>
    <x v="0"/>
    <x v="12"/>
    <x v="8"/>
    <x v="2"/>
    <s v="ULTRA"/>
    <s v="TEQUILA"/>
    <s v="100% BLUE AGAVE"/>
    <x v="914"/>
    <s v="TEQUILA"/>
    <x v="7"/>
    <x v="1"/>
    <n v="55"/>
    <n v="76"/>
    <n v="-0.38"/>
    <n v="194.54"/>
    <n v="177"/>
    <n v="0.09"/>
    <n v="829"/>
    <n v="584.54"/>
    <n v="0.28999999999999998"/>
    <n v="448108.72"/>
    <n v="317956.06"/>
    <n v="459000.72"/>
    <n v="323770.06"/>
    <m/>
    <n v="57863085.470000021"/>
    <n v="7.7442935571129991E-3"/>
    <x v="0"/>
    <n v="69119979.479999974"/>
    <n v="6.4830563228054959E-3"/>
    <x v="0"/>
    <n v="325145452.83999985"/>
    <n v="1.378179261268983E-3"/>
    <x v="1"/>
    <n v="1.4116781151045919E-3"/>
    <x v="1"/>
    <x v="1"/>
    <x v="0"/>
    <m/>
  </r>
  <r>
    <s v="MS-89644"/>
    <x v="915"/>
    <x v="249"/>
    <s v="Bailment"/>
    <x v="0"/>
    <x v="0"/>
    <x v="914"/>
    <x v="0"/>
    <x v="12"/>
    <x v="8"/>
    <x v="2"/>
    <s v="ULTRA"/>
    <s v="TEQUILA"/>
    <s v="100% BLUE AGAVE"/>
    <x v="915"/>
    <s v="TEQUILA"/>
    <x v="7"/>
    <x v="1"/>
    <n v="23"/>
    <n v="30"/>
    <n v="-0.33"/>
    <n v="72"/>
    <n v="75"/>
    <n v="-0.04"/>
    <n v="508"/>
    <n v="354.04"/>
    <n v="0.3"/>
    <n v="296436.96000000002"/>
    <n v="208893.44"/>
    <n v="309432.96000000002"/>
    <n v="215402.72"/>
    <m/>
    <n v="57863085.470000021"/>
    <n v="5.1230755773245479E-3"/>
    <x v="0"/>
    <n v="69119979.479999974"/>
    <n v="4.2887304398835178E-3"/>
    <x v="0"/>
    <n v="325145452.83999985"/>
    <n v="9.1170569174735792E-4"/>
    <x v="1"/>
    <n v="9.5167549568121517E-4"/>
    <x v="1"/>
    <x v="1"/>
    <x v="0"/>
    <m/>
  </r>
  <r>
    <s v="MS-89787"/>
    <x v="916"/>
    <x v="557"/>
    <s v="Bailment"/>
    <x v="0"/>
    <x v="0"/>
    <x v="915"/>
    <x v="0"/>
    <x v="12"/>
    <x v="8"/>
    <x v="3"/>
    <s v="MID"/>
    <s v="TEQUILA"/>
    <s v="MIXTOS"/>
    <x v="916"/>
    <s v="TEQUILA"/>
    <x v="11"/>
    <x v="1"/>
    <n v="28"/>
    <n v="22.78"/>
    <n v="0.18"/>
    <n v="99.77"/>
    <n v="71.989999999999995"/>
    <n v="0.28000000000000003"/>
    <n v="342.76"/>
    <n v="430.54"/>
    <n v="-0.26"/>
    <n v="56918.25"/>
    <n v="71903.64"/>
    <n v="56918.25"/>
    <n v="71903.64"/>
    <m/>
    <n v="57863085.470000021"/>
    <n v="9.8367118755722277E-4"/>
    <x v="0"/>
    <n v="34230392.709999993"/>
    <n v="1.6627986270041251E-3"/>
    <x v="0"/>
    <n v="325145452.83999985"/>
    <n v="1.7505473166807219E-4"/>
    <x v="1"/>
    <n v="1.7505473166807219E-4"/>
    <x v="1"/>
    <x v="1"/>
    <x v="0"/>
    <m/>
  </r>
  <r>
    <s v="MS-89836"/>
    <x v="917"/>
    <x v="404"/>
    <s v="Bailment"/>
    <x v="0"/>
    <x v="0"/>
    <x v="916"/>
    <x v="0"/>
    <x v="12"/>
    <x v="8"/>
    <x v="1"/>
    <s v="PREMIUM"/>
    <s v="TEQUILA"/>
    <s v="100% BLUE AGAVE"/>
    <x v="917"/>
    <s v="TEQUILA"/>
    <x v="11"/>
    <x v="1"/>
    <n v="45"/>
    <n v="51"/>
    <n v="-0.13"/>
    <n v="274.92"/>
    <n v="311.92"/>
    <n v="-0.13"/>
    <n v="993.92"/>
    <n v="947.58"/>
    <n v="0.05"/>
    <n v="238807.27"/>
    <n v="225308.62"/>
    <n v="248731.03"/>
    <n v="235588.2"/>
    <m/>
    <n v="57863085.470000021"/>
    <n v="4.1271091588058013E-3"/>
    <x v="0"/>
    <n v="126094742.97999983"/>
    <n v="1.8938717376812272E-3"/>
    <x v="0"/>
    <n v="325145452.83999985"/>
    <n v="7.3446289318864985E-4"/>
    <x v="1"/>
    <n v="7.6498387976041459E-4"/>
    <x v="1"/>
    <x v="1"/>
    <x v="0"/>
    <m/>
  </r>
  <r>
    <s v="MS-89838"/>
    <x v="918"/>
    <x v="103"/>
    <s v="Bailment"/>
    <x v="0"/>
    <x v="0"/>
    <x v="917"/>
    <x v="0"/>
    <x v="12"/>
    <x v="8"/>
    <x v="1"/>
    <s v="PREMIUM"/>
    <s v="TEQUILA"/>
    <s v="100% BLUE AGAVE"/>
    <x v="918"/>
    <s v="TEQUILA"/>
    <x v="11"/>
    <x v="1"/>
    <n v="169"/>
    <n v="77.2"/>
    <n v="0.54"/>
    <n v="296.35000000000002"/>
    <n v="156.34"/>
    <n v="0.47"/>
    <n v="689.95"/>
    <n v="515.70000000000005"/>
    <n v="0.25"/>
    <n v="119445.13"/>
    <n v="88659.81"/>
    <n v="125713.48"/>
    <n v="91660.74"/>
    <m/>
    <n v="57863085.470000021"/>
    <n v="2.0642717032766616E-3"/>
    <x v="0"/>
    <n v="126094742.97999983"/>
    <n v="9.4726494679437561E-4"/>
    <x v="0"/>
    <n v="325145452.83999985"/>
    <n v="3.6735906640151449E-4"/>
    <x v="1"/>
    <n v="3.8663766908609383E-4"/>
    <x v="1"/>
    <x v="1"/>
    <x v="0"/>
    <m/>
  </r>
  <r>
    <s v="MS-89846"/>
    <x v="919"/>
    <x v="443"/>
    <s v="Bailment"/>
    <x v="0"/>
    <x v="0"/>
    <x v="918"/>
    <x v="0"/>
    <x v="12"/>
    <x v="8"/>
    <x v="2"/>
    <s v="SUPER"/>
    <s v="TEQUILA"/>
    <s v="100% BLUE AGAVE"/>
    <x v="919"/>
    <s v="TEQUILA"/>
    <x v="11"/>
    <x v="1"/>
    <n v="8"/>
    <n v="8.5"/>
    <n v="-0.03"/>
    <n v="30.25"/>
    <n v="28.08"/>
    <n v="7.0000000000000007E-2"/>
    <n v="106.67"/>
    <n v="110.17"/>
    <n v="-0.03"/>
    <n v="49487.96"/>
    <n v="45795.21"/>
    <n v="52752.5"/>
    <n v="46673.01"/>
    <m/>
    <n v="57863085.470000021"/>
    <n v="8.5525961151272807E-4"/>
    <x v="0"/>
    <n v="69119979.479999974"/>
    <n v="7.1597185607266353E-4"/>
    <x v="0"/>
    <n v="325145452.83999985"/>
    <n v="1.5220252833845541E-4"/>
    <x v="1"/>
    <n v="1.6224277331646666E-4"/>
    <x v="1"/>
    <x v="1"/>
    <x v="0"/>
    <m/>
  </r>
  <r>
    <s v="MS-89886"/>
    <x v="920"/>
    <x v="43"/>
    <s v="Bailment"/>
    <x v="0"/>
    <x v="0"/>
    <x v="919"/>
    <x v="0"/>
    <x v="12"/>
    <x v="8"/>
    <x v="3"/>
    <s v="VALUE"/>
    <s v="TEQUILA"/>
    <s v="100% BLUE AGAVE"/>
    <x v="920"/>
    <s v="TEQUILA"/>
    <x v="6"/>
    <x v="1"/>
    <n v="44"/>
    <n v="28.42"/>
    <n v="0.35"/>
    <n v="108"/>
    <n v="105.5"/>
    <n v="0.02"/>
    <n v="464"/>
    <n v="506.67"/>
    <n v="-0.09"/>
    <n v="51336.959999999999"/>
    <n v="52685.599999999999"/>
    <n v="51336.959999999999"/>
    <n v="52685.599999999999"/>
    <m/>
    <n v="57863085.470000021"/>
    <n v="8.8721435407409122E-4"/>
    <x v="0"/>
    <n v="34230392.709999993"/>
    <n v="1.4997479121822207E-3"/>
    <x v="0"/>
    <n v="325145452.83999985"/>
    <n v="1.5788921404741988E-4"/>
    <x v="1"/>
    <n v="1.5788921404741988E-4"/>
    <x v="1"/>
    <x v="1"/>
    <x v="0"/>
    <m/>
  </r>
  <r>
    <s v="MS-89888"/>
    <x v="921"/>
    <x v="558"/>
    <s v="Bailment"/>
    <x v="0"/>
    <x v="0"/>
    <x v="920"/>
    <x v="0"/>
    <x v="12"/>
    <x v="8"/>
    <x v="3"/>
    <s v="VALUE"/>
    <s v="TEQUILA"/>
    <s v="100% BLUE AGAVE"/>
    <x v="921"/>
    <s v="TEQUILA"/>
    <x v="6"/>
    <x v="1"/>
    <n v="349"/>
    <n v="296.73"/>
    <n v="0.15"/>
    <n v="1242.94"/>
    <n v="1125.68"/>
    <n v="0.09"/>
    <n v="4723.07"/>
    <n v="4652.8599999999997"/>
    <n v="0.01"/>
    <n v="410726.99"/>
    <n v="383441.9"/>
    <n v="410726.99"/>
    <n v="383441.9"/>
    <m/>
    <n v="57863085.470000021"/>
    <n v="7.0982559375086822E-3"/>
    <x v="0"/>
    <n v="34230392.709999993"/>
    <n v="1.1998897981676122E-2"/>
    <x v="0"/>
    <n v="325145452.83999985"/>
    <n v="1.2632100077441765E-3"/>
    <x v="1"/>
    <n v="1.2632100077441765E-3"/>
    <x v="1"/>
    <x v="1"/>
    <x v="0"/>
    <m/>
  </r>
  <r>
    <s v="MS-89946"/>
    <x v="922"/>
    <x v="142"/>
    <s v="Bailment"/>
    <x v="0"/>
    <x v="0"/>
    <x v="921"/>
    <x v="0"/>
    <x v="12"/>
    <x v="8"/>
    <x v="3"/>
    <s v="MID"/>
    <s v="TEQUILA"/>
    <s v="100% BLUE AGAVE"/>
    <x v="922"/>
    <s v="TEQUILA"/>
    <x v="4"/>
    <x v="1"/>
    <n v="75"/>
    <n v="39"/>
    <n v="0.48"/>
    <n v="247.42"/>
    <n v="173"/>
    <n v="0.3"/>
    <n v="749.75"/>
    <n v="606.16999999999996"/>
    <n v="0.19"/>
    <n v="103735.41"/>
    <n v="83159.06"/>
    <n v="103735.41"/>
    <n v="83768.899999999994"/>
    <m/>
    <n v="57863085.470000021"/>
    <n v="1.7927735646551923E-3"/>
    <x v="0"/>
    <n v="34230392.709999993"/>
    <n v="3.0305059856849076E-3"/>
    <x v="0"/>
    <n v="325145452.83999985"/>
    <n v="3.1904309008143176E-4"/>
    <x v="1"/>
    <n v="3.1904309008143176E-4"/>
    <x v="1"/>
    <x v="1"/>
    <x v="0"/>
    <m/>
  </r>
  <r>
    <s v="MS-33418"/>
    <x v="923"/>
    <x v="559"/>
    <s v="Bailment"/>
    <x v="0"/>
    <x v="0"/>
    <x v="922"/>
    <x v="0"/>
    <x v="13"/>
    <x v="9"/>
    <x v="5"/>
    <s v="SUPER"/>
    <s v="VODKA"/>
    <s v="CLASSIC"/>
    <x v="923"/>
    <s v="VODKA"/>
    <x v="1"/>
    <x v="1"/>
    <n v="69"/>
    <m/>
    <n v="1"/>
    <n v="152.85"/>
    <m/>
    <n v="1"/>
    <n v="366.18"/>
    <m/>
    <n v="1"/>
    <n v="83824"/>
    <m/>
    <n v="90647.62"/>
    <m/>
    <m/>
    <n v="73393567.950000003"/>
    <n v="1.1421164325613087E-3"/>
    <x v="0"/>
    <n v="3676796.11"/>
    <n v="2.2798109411620325E-2"/>
    <x v="0"/>
    <n v="325145452.83999985"/>
    <n v="2.5780462026405386E-4"/>
    <x v="1"/>
    <n v="2.7879098172289862E-4"/>
    <x v="1"/>
    <x v="4"/>
    <x v="0"/>
    <m/>
  </r>
  <r>
    <s v="MS-33423"/>
    <x v="924"/>
    <x v="560"/>
    <s v="Bailment"/>
    <x v="0"/>
    <x v="0"/>
    <x v="923"/>
    <x v="0"/>
    <x v="13"/>
    <x v="9"/>
    <x v="5"/>
    <s v="SUPER"/>
    <s v="VODKA"/>
    <s v="CLASSIC"/>
    <x v="924"/>
    <s v="VODKA"/>
    <x v="1"/>
    <x v="1"/>
    <n v="7"/>
    <m/>
    <n v="1"/>
    <n v="62.5"/>
    <m/>
    <n v="1"/>
    <n v="101"/>
    <m/>
    <n v="1"/>
    <n v="27774.6"/>
    <m/>
    <n v="30518.16"/>
    <m/>
    <m/>
    <n v="73393567.950000003"/>
    <n v="3.7843370714613143E-4"/>
    <x v="0"/>
    <n v="3676796.11"/>
    <n v="7.5540223523571995E-3"/>
    <x v="0"/>
    <n v="325145452.83999985"/>
    <n v="8.5422077280802522E-5"/>
    <x v="1"/>
    <n v="9.386002397830739E-5"/>
    <x v="1"/>
    <x v="4"/>
    <x v="0"/>
    <m/>
  </r>
  <r>
    <s v="MS-33658"/>
    <x v="925"/>
    <x v="538"/>
    <s v="Bailment"/>
    <x v="0"/>
    <x v="0"/>
    <x v="924"/>
    <x v="0"/>
    <x v="13"/>
    <x v="9"/>
    <x v="0"/>
    <s v="MID"/>
    <s v="VODKA"/>
    <s v="FLAVORED"/>
    <x v="925"/>
    <s v="VODKA"/>
    <x v="15"/>
    <x v="1"/>
    <n v="24"/>
    <n v="30"/>
    <n v="-0.25"/>
    <n v="78"/>
    <n v="108"/>
    <n v="-0.38"/>
    <n v="310"/>
    <n v="419.33"/>
    <n v="-0.35"/>
    <n v="37363.919999999998"/>
    <n v="51707.839999999997"/>
    <n v="40027.199999999997"/>
    <n v="54213.68"/>
    <m/>
    <n v="73393567.950000003"/>
    <n v="5.0908984320607615E-4"/>
    <x v="0"/>
    <n v="75793138.070000067"/>
    <n v="4.9297233168379832E-4"/>
    <x v="0"/>
    <n v="325145452.83999985"/>
    <n v="1.1491447803942173E-4"/>
    <x v="1"/>
    <n v="1.2310551985390028E-4"/>
    <x v="1"/>
    <x v="1"/>
    <x v="0"/>
    <m/>
  </r>
  <r>
    <s v="MS-33663"/>
    <x v="926"/>
    <x v="88"/>
    <s v="Bailment"/>
    <x v="0"/>
    <x v="0"/>
    <x v="925"/>
    <x v="0"/>
    <x v="13"/>
    <x v="9"/>
    <x v="0"/>
    <s v="MID"/>
    <s v="VODKA"/>
    <s v="FLAVORED"/>
    <x v="926"/>
    <s v="VODKA"/>
    <x v="15"/>
    <x v="1"/>
    <n v="17"/>
    <n v="40"/>
    <n v="-1.35"/>
    <n v="84"/>
    <n v="111"/>
    <n v="-0.32"/>
    <n v="335"/>
    <n v="458.92"/>
    <n v="-0.37"/>
    <n v="41002.080000000002"/>
    <n v="56249.64"/>
    <n v="43255.199999999997"/>
    <n v="59396.08"/>
    <m/>
    <n v="73393567.950000003"/>
    <n v="5.5866039961339695E-4"/>
    <x v="0"/>
    <n v="75793138.070000067"/>
    <n v="5.4097351084911956E-4"/>
    <x v="0"/>
    <n v="325145452.83999985"/>
    <n v="1.2610380874733201E-4"/>
    <x v="1"/>
    <n v="1.3303338435824706E-4"/>
    <x v="1"/>
    <x v="1"/>
    <x v="0"/>
    <m/>
  </r>
  <r>
    <s v="MS-33706"/>
    <x v="927"/>
    <x v="189"/>
    <s v="Bailment"/>
    <x v="0"/>
    <x v="0"/>
    <x v="926"/>
    <x v="0"/>
    <x v="13"/>
    <x v="9"/>
    <x v="3"/>
    <s v="MID"/>
    <s v="VODKA"/>
    <s v="CLASSIC"/>
    <x v="927"/>
    <s v="VODKA"/>
    <x v="51"/>
    <x v="1"/>
    <m/>
    <m/>
    <m/>
    <m/>
    <m/>
    <m/>
    <m/>
    <n v="2.5299999999999998"/>
    <m/>
    <m/>
    <n v="361.38"/>
    <m/>
    <n v="361.38"/>
    <m/>
    <n v="73393567.950000003"/>
    <n v="0"/>
    <x v="0"/>
    <n v="34230392.709999993"/>
    <n v="0"/>
    <x v="0"/>
    <n v="325145452.83999985"/>
    <n v="0"/>
    <x v="2"/>
    <n v="0"/>
    <x v="1"/>
    <x v="1"/>
    <x v="1"/>
    <m/>
  </r>
  <r>
    <s v="MS-33708"/>
    <x v="928"/>
    <x v="14"/>
    <s v="Bailment"/>
    <x v="0"/>
    <x v="0"/>
    <x v="927"/>
    <x v="0"/>
    <x v="13"/>
    <x v="9"/>
    <x v="3"/>
    <s v="MID"/>
    <s v="VODKA"/>
    <s v="CLASSIC"/>
    <x v="928"/>
    <s v="VODKA"/>
    <x v="51"/>
    <x v="1"/>
    <m/>
    <m/>
    <m/>
    <m/>
    <m/>
    <m/>
    <m/>
    <n v="5"/>
    <m/>
    <m/>
    <n v="474.36"/>
    <m/>
    <n v="474.36"/>
    <m/>
    <n v="73393567.950000003"/>
    <n v="0"/>
    <x v="0"/>
    <n v="34230392.709999993"/>
    <n v="0"/>
    <x v="0"/>
    <n v="325145452.83999985"/>
    <n v="0"/>
    <x v="2"/>
    <n v="0"/>
    <x v="1"/>
    <x v="1"/>
    <x v="1"/>
    <m/>
  </r>
  <r>
    <s v="MS-33709"/>
    <x v="929"/>
    <x v="561"/>
    <s v="Bailment"/>
    <x v="0"/>
    <x v="0"/>
    <x v="928"/>
    <x v="0"/>
    <x v="13"/>
    <x v="9"/>
    <x v="3"/>
    <s v="MID"/>
    <s v="VODKA"/>
    <s v="CLASSIC"/>
    <x v="929"/>
    <s v="VODKA"/>
    <x v="51"/>
    <x v="1"/>
    <m/>
    <m/>
    <m/>
    <m/>
    <m/>
    <m/>
    <m/>
    <n v="16.14"/>
    <m/>
    <m/>
    <n v="1398.96"/>
    <m/>
    <n v="1398.96"/>
    <m/>
    <n v="73393567.950000003"/>
    <n v="0"/>
    <x v="0"/>
    <n v="34230392.709999993"/>
    <n v="0"/>
    <x v="0"/>
    <n v="325145452.83999985"/>
    <n v="0"/>
    <x v="2"/>
    <n v="0"/>
    <x v="1"/>
    <x v="1"/>
    <x v="1"/>
    <m/>
  </r>
  <r>
    <s v="MS-34001"/>
    <x v="930"/>
    <x v="4"/>
    <s v="Bailment"/>
    <x v="0"/>
    <x v="0"/>
    <x v="929"/>
    <x v="0"/>
    <x v="13"/>
    <x v="9"/>
    <x v="1"/>
    <s v="PREMIUM"/>
    <s v="VODKA"/>
    <s v="CLASSIC"/>
    <x v="930"/>
    <s v="VODKA"/>
    <x v="8"/>
    <x v="1"/>
    <n v="23"/>
    <n v="27.34"/>
    <n v="-0.21"/>
    <n v="66.69"/>
    <n v="92.7"/>
    <n v="-0.39"/>
    <n v="312.10000000000002"/>
    <n v="324.76"/>
    <n v="-0.04"/>
    <n v="77500.800000000003"/>
    <n v="80647.199999999997"/>
    <n v="77500.800000000003"/>
    <n v="80647.199999999997"/>
    <m/>
    <n v="73393567.950000003"/>
    <n v="1.0559617438519692E-3"/>
    <x v="0"/>
    <n v="126094742.97999983"/>
    <n v="6.146235613668096E-4"/>
    <x v="0"/>
    <n v="325145452.83999985"/>
    <n v="2.3835732384711286E-4"/>
    <x v="1"/>
    <n v="2.3835732384711286E-4"/>
    <x v="1"/>
    <x v="1"/>
    <x v="0"/>
    <m/>
  </r>
  <r>
    <s v="MS-34003"/>
    <x v="931"/>
    <x v="562"/>
    <s v="Bailment"/>
    <x v="0"/>
    <x v="0"/>
    <x v="930"/>
    <x v="0"/>
    <x v="13"/>
    <x v="9"/>
    <x v="1"/>
    <s v="PREMIUM"/>
    <s v="VODKA"/>
    <s v="CLASSIC"/>
    <x v="931"/>
    <s v="VODKA"/>
    <x v="8"/>
    <x v="1"/>
    <n v="129"/>
    <n v="138.66"/>
    <n v="-7.0000000000000007E-2"/>
    <n v="401.68"/>
    <n v="399.42"/>
    <n v="0.01"/>
    <n v="1426.06"/>
    <n v="1351.55"/>
    <n v="0.05"/>
    <n v="278554.21999999997"/>
    <n v="263989.18"/>
    <n v="278554.21999999997"/>
    <n v="263989.18"/>
    <m/>
    <n v="73393567.950000003"/>
    <n v="3.795349208118175E-3"/>
    <x v="0"/>
    <n v="126094742.97999983"/>
    <n v="2.2090867027198913E-3"/>
    <x v="0"/>
    <n v="325145452.83999985"/>
    <n v="8.567064911009939E-4"/>
    <x v="1"/>
    <n v="8.567064911009939E-4"/>
    <x v="1"/>
    <x v="1"/>
    <x v="0"/>
    <m/>
  </r>
  <r>
    <s v="MS-34004"/>
    <x v="932"/>
    <x v="563"/>
    <s v="Bailment"/>
    <x v="0"/>
    <x v="0"/>
    <x v="931"/>
    <x v="0"/>
    <x v="13"/>
    <x v="9"/>
    <x v="1"/>
    <s v="PREMIUM"/>
    <s v="VODKA"/>
    <s v="CLASSIC"/>
    <x v="932"/>
    <s v="VODKA"/>
    <x v="8"/>
    <x v="1"/>
    <n v="258"/>
    <n v="287"/>
    <n v="-0.11"/>
    <n v="707.25"/>
    <n v="782"/>
    <n v="-0.11"/>
    <n v="3624.08"/>
    <n v="3391.58"/>
    <n v="0.06"/>
    <n v="641852.4"/>
    <n v="618222"/>
    <n v="678428.4"/>
    <n v="634803.6"/>
    <m/>
    <n v="73393567.950000003"/>
    <n v="8.7453494621935728E-3"/>
    <x v="0"/>
    <n v="126094742.97999983"/>
    <n v="5.0902391712064135E-3"/>
    <x v="0"/>
    <n v="325145452.83999985"/>
    <n v="1.9740469823388484E-3"/>
    <x v="1"/>
    <n v="2.0865381756817814E-3"/>
    <x v="1"/>
    <x v="1"/>
    <x v="0"/>
    <m/>
  </r>
  <r>
    <s v="MS-34006"/>
    <x v="933"/>
    <x v="564"/>
    <s v="Bailment"/>
    <x v="0"/>
    <x v="0"/>
    <x v="932"/>
    <x v="0"/>
    <x v="13"/>
    <x v="9"/>
    <x v="1"/>
    <s v="PREMIUM"/>
    <s v="VODKA"/>
    <s v="CLASSIC"/>
    <x v="933"/>
    <s v="VODKA"/>
    <x v="8"/>
    <x v="1"/>
    <n v="596"/>
    <n v="679"/>
    <n v="-0.14000000000000001"/>
    <n v="1029.83"/>
    <n v="1176.08"/>
    <n v="-0.14000000000000001"/>
    <n v="4132.33"/>
    <n v="5131.17"/>
    <n v="-0.24"/>
    <n v="780770.2"/>
    <n v="956194.88"/>
    <n v="839524.84"/>
    <n v="1030330.22"/>
    <m/>
    <n v="73393567.950000003"/>
    <n v="1.0638128405637758E-2"/>
    <x v="0"/>
    <n v="126094742.97999983"/>
    <n v="6.1919329985377714E-3"/>
    <x v="0"/>
    <n v="325145452.83999985"/>
    <n v="2.4012951532316447E-3"/>
    <x v="1"/>
    <n v="2.5819977879657447E-3"/>
    <x v="1"/>
    <x v="1"/>
    <x v="0"/>
    <m/>
  </r>
  <r>
    <s v="MS-34007"/>
    <x v="934"/>
    <x v="565"/>
    <s v="Bailment"/>
    <x v="0"/>
    <x v="0"/>
    <x v="933"/>
    <x v="0"/>
    <x v="13"/>
    <x v="9"/>
    <x v="1"/>
    <s v="PREMIUM"/>
    <s v="VODKA"/>
    <s v="CLASSIC"/>
    <x v="934"/>
    <s v="VODKA"/>
    <x v="8"/>
    <x v="1"/>
    <n v="252"/>
    <n v="357.31"/>
    <n v="-0.42"/>
    <n v="800.37"/>
    <n v="1123.81"/>
    <n v="-0.4"/>
    <n v="4228.6899999999996"/>
    <n v="5062.2"/>
    <n v="-0.2"/>
    <n v="713109"/>
    <n v="866724.95"/>
    <n v="735719.13"/>
    <n v="880732.79"/>
    <m/>
    <n v="73393567.950000003"/>
    <n v="9.7162329059381821E-3"/>
    <x v="0"/>
    <n v="126094742.97999983"/>
    <n v="5.6553428251414723E-3"/>
    <x v="0"/>
    <n v="325145452.83999985"/>
    <n v="2.1931999779523669E-3"/>
    <x v="1"/>
    <n v="2.2627384869566007E-3"/>
    <x v="1"/>
    <x v="1"/>
    <x v="0"/>
    <m/>
  </r>
  <r>
    <s v="MS-34008"/>
    <x v="935"/>
    <x v="64"/>
    <s v="Bailment"/>
    <x v="0"/>
    <x v="0"/>
    <x v="934"/>
    <x v="0"/>
    <x v="13"/>
    <x v="9"/>
    <x v="1"/>
    <s v="PREMIUM"/>
    <s v="VODKA"/>
    <s v="CLASSIC"/>
    <x v="935"/>
    <s v="VODKA"/>
    <x v="8"/>
    <x v="1"/>
    <n v="163"/>
    <n v="289.93"/>
    <n v="-0.78"/>
    <n v="1334.56"/>
    <n v="1541.63"/>
    <n v="-0.16"/>
    <n v="5548.19"/>
    <n v="6173.51"/>
    <n v="-0.11"/>
    <n v="843734.34"/>
    <n v="945592.63"/>
    <n v="922724.88"/>
    <n v="1022577.81"/>
    <m/>
    <n v="73393567.950000003"/>
    <n v="1.1496025654111832E-2"/>
    <x v="0"/>
    <n v="126094742.97999983"/>
    <n v="6.6912729274830008E-3"/>
    <x v="0"/>
    <n v="325145452.83999985"/>
    <n v="2.5949443014821783E-3"/>
    <x v="1"/>
    <n v="2.8378833901578867E-3"/>
    <x v="1"/>
    <x v="1"/>
    <x v="0"/>
    <m/>
  </r>
  <r>
    <s v="MS-34014"/>
    <x v="936"/>
    <x v="428"/>
    <s v="Bailment"/>
    <x v="0"/>
    <x v="0"/>
    <x v="935"/>
    <x v="0"/>
    <x v="13"/>
    <x v="9"/>
    <x v="1"/>
    <s v="PREMIUM"/>
    <s v="VODKA"/>
    <s v="FLAVORED"/>
    <x v="936"/>
    <s v="VODKA"/>
    <x v="8"/>
    <x v="1"/>
    <n v="36"/>
    <n v="30"/>
    <n v="0.17"/>
    <n v="56.5"/>
    <n v="50"/>
    <n v="0.12"/>
    <n v="225.58"/>
    <n v="255"/>
    <n v="-0.13"/>
    <n v="42907.19"/>
    <n v="47898.84"/>
    <n v="45829.51"/>
    <n v="51165"/>
    <m/>
    <n v="73393567.950000003"/>
    <n v="5.8461785137944096E-4"/>
    <x v="0"/>
    <n v="126094742.97999983"/>
    <n v="3.4027738973071709E-4"/>
    <x v="0"/>
    <n v="325145452.83999985"/>
    <n v="1.3196306337740515E-4"/>
    <x v="1"/>
    <n v="1.4095079478953116E-4"/>
    <x v="1"/>
    <x v="1"/>
    <x v="0"/>
    <m/>
  </r>
  <r>
    <s v="MS-34026"/>
    <x v="937"/>
    <x v="462"/>
    <s v="Bailment"/>
    <x v="0"/>
    <x v="0"/>
    <x v="936"/>
    <x v="0"/>
    <x v="13"/>
    <x v="9"/>
    <x v="1"/>
    <s v="PREMIUM"/>
    <s v="VODKA"/>
    <s v="FLAVORED"/>
    <x v="937"/>
    <s v="VODKA"/>
    <x v="8"/>
    <x v="1"/>
    <n v="17"/>
    <n v="15"/>
    <n v="0.12"/>
    <n v="21.17"/>
    <n v="28"/>
    <n v="-0.32"/>
    <n v="121.17"/>
    <n v="121"/>
    <n v="0"/>
    <n v="22993.1"/>
    <n v="23069.64"/>
    <n v="24616.22"/>
    <n v="24308.76"/>
    <m/>
    <n v="73393567.950000003"/>
    <n v="3.132849463820078E-4"/>
    <x v="0"/>
    <n v="126094742.97999983"/>
    <n v="1.823478081369894E-4"/>
    <x v="0"/>
    <n v="325145452.83999985"/>
    <n v="7.0716351095073213E-5"/>
    <x v="1"/>
    <n v="7.5708332332463362E-5"/>
    <x v="1"/>
    <x v="1"/>
    <x v="0"/>
    <m/>
  </r>
  <r>
    <s v="MS-34030"/>
    <x v="938"/>
    <x v="545"/>
    <s v="Bailment"/>
    <x v="0"/>
    <x v="0"/>
    <x v="937"/>
    <x v="0"/>
    <x v="13"/>
    <x v="9"/>
    <x v="1"/>
    <s v="PREMIUM"/>
    <s v="VODKA"/>
    <s v="FLAVORED"/>
    <x v="938"/>
    <s v="VODKA"/>
    <x v="8"/>
    <x v="1"/>
    <n v="81"/>
    <n v="102"/>
    <n v="-0.26"/>
    <n v="215.33"/>
    <n v="266"/>
    <n v="-0.24"/>
    <n v="933.42"/>
    <n v="885.17"/>
    <n v="0.05"/>
    <n v="179229.41"/>
    <n v="169148.24"/>
    <n v="189632.93"/>
    <n v="177740.66"/>
    <m/>
    <n v="73393567.950000003"/>
    <n v="2.4420315704245577E-3"/>
    <x v="0"/>
    <n v="126094742.97999983"/>
    <n v="1.4213868537598588E-3"/>
    <x v="0"/>
    <n v="325145452.83999985"/>
    <n v="5.512284069622115E-4"/>
    <x v="1"/>
    <n v="5.8322491778261491E-4"/>
    <x v="1"/>
    <x v="1"/>
    <x v="0"/>
    <m/>
  </r>
  <r>
    <s v="MS-34032"/>
    <x v="939"/>
    <x v="566"/>
    <s v="Bailment"/>
    <x v="0"/>
    <x v="0"/>
    <x v="938"/>
    <x v="0"/>
    <x v="13"/>
    <x v="9"/>
    <x v="1"/>
    <s v="PREMIUM"/>
    <s v="VODKA"/>
    <s v="FLAVORED"/>
    <x v="939"/>
    <s v="VODKA"/>
    <x v="8"/>
    <x v="1"/>
    <n v="8"/>
    <n v="14"/>
    <n v="-0.67"/>
    <n v="45.7"/>
    <n v="60.67"/>
    <n v="-0.33"/>
    <n v="222.27"/>
    <n v="244.83"/>
    <n v="-0.1"/>
    <n v="33785.58"/>
    <n v="38256.32"/>
    <n v="36964.620000000003"/>
    <n v="40572.44"/>
    <m/>
    <n v="73393567.950000003"/>
    <n v="4.6033434459838115E-4"/>
    <x v="0"/>
    <n v="126094742.97999983"/>
    <n v="2.6793805357419863E-4"/>
    <x v="0"/>
    <n v="325145452.83999985"/>
    <n v="1.039091265305976E-4"/>
    <x v="1"/>
    <n v="1.136864122722019E-4"/>
    <x v="1"/>
    <x v="1"/>
    <x v="0"/>
    <m/>
  </r>
  <r>
    <s v="MS-34036"/>
    <x v="940"/>
    <x v="336"/>
    <s v="Bailment"/>
    <x v="0"/>
    <x v="0"/>
    <x v="939"/>
    <x v="0"/>
    <x v="13"/>
    <x v="9"/>
    <x v="1"/>
    <s v="PREMIUM"/>
    <s v="VODKA"/>
    <s v="FLAVORED"/>
    <x v="940"/>
    <s v="VODKA"/>
    <x v="8"/>
    <x v="1"/>
    <n v="18"/>
    <n v="13"/>
    <n v="0.28000000000000003"/>
    <n v="30.17"/>
    <n v="28"/>
    <n v="7.0000000000000007E-2"/>
    <n v="129.41999999999999"/>
    <n v="115"/>
    <n v="0.11"/>
    <n v="24455.33"/>
    <n v="21576.84"/>
    <n v="26292.29"/>
    <n v="23053.8"/>
    <m/>
    <n v="73393567.950000003"/>
    <n v="3.3320808189432085E-4"/>
    <x v="0"/>
    <n v="126094742.97999983"/>
    <n v="1.9394408856425455E-4"/>
    <x v="0"/>
    <n v="325145452.83999985"/>
    <n v="7.5213507636024592E-5"/>
    <x v="1"/>
    <n v="8.0863163763628338E-5"/>
    <x v="1"/>
    <x v="1"/>
    <x v="0"/>
    <m/>
  </r>
  <r>
    <s v="MS-34052"/>
    <x v="941"/>
    <x v="41"/>
    <s v="Bailment"/>
    <x v="0"/>
    <x v="0"/>
    <x v="940"/>
    <x v="0"/>
    <x v="13"/>
    <x v="9"/>
    <x v="1"/>
    <s v="PREMIUM"/>
    <s v="VODKA"/>
    <s v="FLAVORED"/>
    <x v="941"/>
    <s v="VODKA"/>
    <x v="8"/>
    <x v="1"/>
    <n v="36"/>
    <n v="37"/>
    <n v="-0.03"/>
    <n v="64"/>
    <n v="58.5"/>
    <n v="0.09"/>
    <n v="242.08"/>
    <n v="273.58"/>
    <n v="-0.13"/>
    <n v="46504.21"/>
    <n v="51368.59"/>
    <n v="49181.65"/>
    <n v="54802.99"/>
    <m/>
    <n v="73393567.950000003"/>
    <n v="6.3362786820340153E-4"/>
    <x v="0"/>
    <n v="126094742.97999983"/>
    <n v="3.6880371775194578E-4"/>
    <x v="0"/>
    <n v="325145452.83999985"/>
    <n v="1.4302586609717761E-4"/>
    <x v="1"/>
    <n v="1.5126045765186111E-4"/>
    <x v="1"/>
    <x v="1"/>
    <x v="0"/>
    <m/>
  </r>
  <r>
    <s v="MS-34076"/>
    <x v="942"/>
    <x v="149"/>
    <s v="Bailment"/>
    <x v="0"/>
    <x v="0"/>
    <x v="941"/>
    <x v="0"/>
    <x v="13"/>
    <x v="9"/>
    <x v="1"/>
    <s v="PREMIUM"/>
    <s v="VODKA"/>
    <s v="FLAVORED"/>
    <x v="942"/>
    <s v="VODKA"/>
    <x v="8"/>
    <x v="1"/>
    <n v="60"/>
    <n v="39"/>
    <n v="0.35"/>
    <n v="120"/>
    <n v="124"/>
    <n v="-0.03"/>
    <n v="553.91999999999996"/>
    <n v="453"/>
    <n v="0.18"/>
    <n v="106302.59"/>
    <n v="86624.52"/>
    <n v="112533.71"/>
    <n v="91009.08"/>
    <m/>
    <n v="73393567.950000003"/>
    <n v="1.4483910916065499E-3"/>
    <x v="0"/>
    <n v="126094742.97999983"/>
    <n v="8.430374453981868E-4"/>
    <x v="0"/>
    <n v="325145452.83999985"/>
    <n v="3.2693857186528216E-4"/>
    <x v="1"/>
    <n v="3.4610267194902608E-4"/>
    <x v="1"/>
    <x v="1"/>
    <x v="0"/>
    <m/>
  </r>
  <r>
    <s v="MS-34116"/>
    <x v="943"/>
    <x v="33"/>
    <s v="Bailment"/>
    <x v="0"/>
    <x v="0"/>
    <x v="942"/>
    <x v="0"/>
    <x v="13"/>
    <x v="9"/>
    <x v="1"/>
    <s v="PREMIUM"/>
    <s v="VODKA"/>
    <s v="FLAVORED"/>
    <x v="943"/>
    <s v="VODKA"/>
    <x v="8"/>
    <x v="1"/>
    <n v="42"/>
    <n v="16"/>
    <n v="0.62"/>
    <n v="56.75"/>
    <n v="56"/>
    <n v="0.01"/>
    <n v="248.75"/>
    <n v="266"/>
    <n v="-7.0000000000000007E-2"/>
    <n v="46501.89"/>
    <n v="50866.080000000002"/>
    <n v="50536.05"/>
    <n v="53370.96"/>
    <m/>
    <n v="73393567.950000003"/>
    <n v="6.3359625780395098E-4"/>
    <x v="0"/>
    <n v="126094742.97999983"/>
    <n v="3.6878531888816148E-4"/>
    <x v="0"/>
    <n v="325145452.83999985"/>
    <n v="1.4301873082900844E-4"/>
    <x v="1"/>
    <n v="1.5542597800027725E-4"/>
    <x v="1"/>
    <x v="1"/>
    <x v="0"/>
    <m/>
  </r>
  <r>
    <s v="MS-34122"/>
    <x v="944"/>
    <x v="401"/>
    <s v="Bailment"/>
    <x v="0"/>
    <x v="0"/>
    <x v="943"/>
    <x v="0"/>
    <x v="13"/>
    <x v="9"/>
    <x v="2"/>
    <s v="ULTRA"/>
    <s v="VODKA"/>
    <s v="CLASSIC"/>
    <x v="944"/>
    <s v="VODKA"/>
    <x v="50"/>
    <x v="0"/>
    <n v="8"/>
    <n v="3"/>
    <n v="0.63"/>
    <n v="13.5"/>
    <n v="12.42"/>
    <n v="0.08"/>
    <n v="67.5"/>
    <n v="87.33"/>
    <n v="-0.28999999999999998"/>
    <n v="33016.199999999997"/>
    <n v="42877.2"/>
    <n v="34408.800000000003"/>
    <n v="44219.16"/>
    <m/>
    <n v="73393567.950000003"/>
    <n v="4.4985140962887327E-4"/>
    <x v="0"/>
    <n v="69119979.479999974"/>
    <n v="4.7766507236237407E-4"/>
    <x v="0"/>
    <n v="325145452.83999985"/>
    <n v="1.0154286246852996E-4"/>
    <x v="1"/>
    <n v="1.0582586869800746E-4"/>
    <x v="1"/>
    <x v="1"/>
    <x v="0"/>
    <m/>
  </r>
  <r>
    <s v="MS-34164"/>
    <x v="945"/>
    <x v="243"/>
    <s v="Bailment"/>
    <x v="0"/>
    <x v="0"/>
    <x v="944"/>
    <x v="0"/>
    <x v="13"/>
    <x v="9"/>
    <x v="2"/>
    <s v="SUPER"/>
    <s v="VODKA"/>
    <s v="CLASSIC"/>
    <x v="945"/>
    <s v="VODKA"/>
    <x v="14"/>
    <x v="1"/>
    <n v="21"/>
    <n v="26.13"/>
    <n v="-0.27"/>
    <n v="66.38"/>
    <n v="81.02"/>
    <n v="-0.22"/>
    <n v="308.43"/>
    <n v="332.14"/>
    <n v="-0.08"/>
    <n v="101769.72"/>
    <n v="109482.83"/>
    <n v="101769.72"/>
    <n v="109482.83"/>
    <m/>
    <n v="73393567.950000003"/>
    <n v="1.3866299574007833E-3"/>
    <x v="0"/>
    <n v="69119979.479999974"/>
    <n v="1.4723632843300729E-3"/>
    <x v="0"/>
    <n v="325145452.83999985"/>
    <n v="3.1299751883683778E-4"/>
    <x v="1"/>
    <n v="3.1299751883683778E-4"/>
    <x v="1"/>
    <x v="1"/>
    <x v="0"/>
    <m/>
  </r>
  <r>
    <s v="MS-34188"/>
    <x v="946"/>
    <x v="567"/>
    <s v="Bailment"/>
    <x v="0"/>
    <x v="0"/>
    <x v="945"/>
    <x v="0"/>
    <x v="13"/>
    <x v="9"/>
    <x v="1"/>
    <s v="PREMIUM"/>
    <s v="VODKA"/>
    <s v="CLASSIC"/>
    <x v="946"/>
    <s v="VODKA"/>
    <x v="11"/>
    <x v="1"/>
    <n v="6"/>
    <n v="7"/>
    <n v="-0.27"/>
    <n v="13.5"/>
    <n v="21.5"/>
    <n v="-0.59"/>
    <n v="72.5"/>
    <n v="104.5"/>
    <n v="-0.44"/>
    <n v="19401"/>
    <n v="27977.88"/>
    <n v="19401"/>
    <n v="27977.88"/>
    <m/>
    <n v="73393567.950000003"/>
    <n v="2.643419654051578E-4"/>
    <x v="0"/>
    <n v="126094742.97999983"/>
    <n v="1.5386049839585491E-4"/>
    <x v="0"/>
    <n v="325145452.83999985"/>
    <n v="5.966868006469399E-5"/>
    <x v="1"/>
    <n v="5.966868006469399E-5"/>
    <x v="1"/>
    <x v="1"/>
    <x v="0"/>
    <m/>
  </r>
  <r>
    <s v="MS-34194"/>
    <x v="947"/>
    <x v="568"/>
    <s v="Bailment"/>
    <x v="0"/>
    <x v="0"/>
    <x v="946"/>
    <x v="0"/>
    <x v="13"/>
    <x v="9"/>
    <x v="2"/>
    <s v="SUPER"/>
    <s v="VODKA"/>
    <s v="CLASSIC"/>
    <x v="947"/>
    <s v="VODKA"/>
    <x v="14"/>
    <x v="1"/>
    <n v="6"/>
    <n v="7.66"/>
    <n v="-0.28000000000000003"/>
    <n v="14.66"/>
    <n v="16.989999999999998"/>
    <n v="-0.16"/>
    <n v="64.95"/>
    <n v="82.29"/>
    <n v="-0.27"/>
    <n v="28080"/>
    <n v="35548.800000000003"/>
    <n v="28080"/>
    <n v="35548.800000000003"/>
    <m/>
    <n v="73393567.950000003"/>
    <n v="3.8259483472897435E-4"/>
    <x v="0"/>
    <n v="69119979.479999974"/>
    <n v="4.0625012060550473E-4"/>
    <x v="0"/>
    <n v="325145452.83999985"/>
    <n v="8.6361349219968422E-5"/>
    <x v="1"/>
    <n v="8.6361349219968422E-5"/>
    <x v="1"/>
    <x v="1"/>
    <x v="0"/>
    <m/>
  </r>
  <r>
    <s v="MS-34197"/>
    <x v="948"/>
    <x v="569"/>
    <s v="Bailment"/>
    <x v="0"/>
    <x v="0"/>
    <x v="947"/>
    <x v="0"/>
    <x v="13"/>
    <x v="9"/>
    <x v="2"/>
    <s v="SUPER"/>
    <s v="VODKA"/>
    <s v="CLASSIC"/>
    <x v="948"/>
    <s v="VODKA"/>
    <x v="14"/>
    <x v="1"/>
    <n v="77"/>
    <n v="139.16999999999999"/>
    <n v="-0.82"/>
    <n v="159.58000000000001"/>
    <n v="217.58"/>
    <n v="-0.36"/>
    <n v="583.08000000000004"/>
    <n v="667.04"/>
    <n v="-0.14000000000000001"/>
    <n v="181670.12"/>
    <n v="209336.65"/>
    <n v="185420.5"/>
    <n v="211975.25"/>
    <m/>
    <n v="73393567.950000003"/>
    <n v="2.4752866644085804E-3"/>
    <x v="0"/>
    <n v="69119979.479999974"/>
    <n v="2.6283300626928955E-3"/>
    <x v="0"/>
    <n v="325145452.83999985"/>
    <n v="5.5873492436444335E-4"/>
    <x v="1"/>
    <n v="5.7026939291457098E-4"/>
    <x v="1"/>
    <x v="1"/>
    <x v="0"/>
    <m/>
  </r>
  <r>
    <s v="MS-34201"/>
    <x v="949"/>
    <x v="141"/>
    <s v="Bailment"/>
    <x v="0"/>
    <x v="0"/>
    <x v="948"/>
    <x v="0"/>
    <x v="13"/>
    <x v="9"/>
    <x v="2"/>
    <s v="SUPER"/>
    <s v="VODKA"/>
    <s v="CLASSIC"/>
    <x v="949"/>
    <s v="VODKA"/>
    <x v="14"/>
    <x v="1"/>
    <n v="14"/>
    <n v="25.67"/>
    <n v="-0.83"/>
    <n v="66.510000000000005"/>
    <n v="82.65"/>
    <n v="-0.24"/>
    <n v="328.27"/>
    <n v="306.10000000000002"/>
    <n v="7.0000000000000007E-2"/>
    <n v="86165.74"/>
    <n v="81387.48"/>
    <n v="87303.360000000001"/>
    <n v="81387.48"/>
    <m/>
    <n v="73393567.950000003"/>
    <n v="1.1740230432549779E-3"/>
    <x v="0"/>
    <n v="69119979.479999974"/>
    <n v="1.2466111918469573E-3"/>
    <x v="0"/>
    <n v="325145452.83999985"/>
    <n v="2.6500675081684482E-4"/>
    <x v="1"/>
    <n v="2.6850555416797089E-4"/>
    <x v="1"/>
    <x v="1"/>
    <x v="0"/>
    <m/>
  </r>
  <r>
    <s v="MS-34267"/>
    <x v="950"/>
    <x v="377"/>
    <s v="Bailment"/>
    <x v="0"/>
    <x v="0"/>
    <x v="949"/>
    <x v="0"/>
    <x v="13"/>
    <x v="9"/>
    <x v="2"/>
    <s v="SUPER"/>
    <s v="VODKA"/>
    <s v="FLAVORED"/>
    <x v="950"/>
    <s v="VODKA"/>
    <x v="7"/>
    <x v="1"/>
    <n v="3"/>
    <n v="6"/>
    <n v="-1.18"/>
    <n v="19.25"/>
    <n v="21.5"/>
    <n v="-0.12"/>
    <n v="62.42"/>
    <n v="90.58"/>
    <n v="-0.45"/>
    <n v="15900.5"/>
    <n v="22267.9"/>
    <n v="16626.259999999998"/>
    <n v="23202.68"/>
    <m/>
    <n v="73393567.950000003"/>
    <n v="2.1664705019971712E-4"/>
    <x v="0"/>
    <n v="69119979.479999974"/>
    <n v="2.3004202431224456E-4"/>
    <x v="0"/>
    <n v="325145452.83999985"/>
    <n v="4.8902729105132043E-5"/>
    <x v="0"/>
    <n v="5.1134837823432764E-5"/>
    <x v="0"/>
    <x v="0"/>
    <x v="0"/>
    <m/>
  </r>
  <r>
    <s v="MS-34297"/>
    <x v="951"/>
    <x v="133"/>
    <s v="Bailment"/>
    <x v="0"/>
    <x v="0"/>
    <x v="950"/>
    <x v="0"/>
    <x v="13"/>
    <x v="9"/>
    <x v="3"/>
    <s v="VALUE"/>
    <s v="VODKA"/>
    <s v="CLASSIC"/>
    <x v="951"/>
    <s v="VODKA"/>
    <x v="4"/>
    <x v="1"/>
    <n v="18"/>
    <n v="12.67"/>
    <n v="0.3"/>
    <n v="62.02"/>
    <n v="37.340000000000003"/>
    <n v="0.4"/>
    <n v="227.38"/>
    <n v="179.37"/>
    <n v="0.21"/>
    <n v="31508.400000000001"/>
    <n v="24788.400000000001"/>
    <n v="31508.400000000001"/>
    <n v="24788.400000000001"/>
    <m/>
    <n v="73393567.950000003"/>
    <n v="4.293073750204564E-4"/>
    <x v="0"/>
    <n v="34230392.709999993"/>
    <n v="9.2048023716640576E-4"/>
    <x v="0"/>
    <n v="325145452.83999985"/>
    <n v="9.6905553267893625E-5"/>
    <x v="1"/>
    <n v="9.6905553267893625E-5"/>
    <x v="1"/>
    <x v="1"/>
    <x v="0"/>
    <m/>
  </r>
  <r>
    <s v="MS-34359"/>
    <x v="952"/>
    <x v="183"/>
    <s v="Bailment"/>
    <x v="0"/>
    <x v="0"/>
    <x v="951"/>
    <x v="0"/>
    <x v="13"/>
    <x v="9"/>
    <x v="2"/>
    <s v="SUPER"/>
    <s v="VODKA"/>
    <s v="CLASSIC"/>
    <x v="952"/>
    <s v="VODKA"/>
    <x v="7"/>
    <x v="1"/>
    <n v="61"/>
    <n v="74.150000000000006"/>
    <n v="-0.21"/>
    <n v="188.92"/>
    <n v="204.58"/>
    <n v="-0.08"/>
    <n v="797.21"/>
    <n v="767.65"/>
    <n v="0.04"/>
    <n v="244227.03"/>
    <n v="234969.36"/>
    <n v="244227.03"/>
    <n v="234969.36"/>
    <m/>
    <n v="73393567.950000003"/>
    <n v="3.3276353340170321E-3"/>
    <x v="0"/>
    <n v="69119979.479999974"/>
    <n v="3.5333782191105489E-3"/>
    <x v="0"/>
    <n v="325145452.83999985"/>
    <n v="7.5113161776302361E-4"/>
    <x v="1"/>
    <n v="7.5113161776302361E-4"/>
    <x v="1"/>
    <x v="1"/>
    <x v="0"/>
    <m/>
  </r>
  <r>
    <s v="MS-34366"/>
    <x v="953"/>
    <x v="62"/>
    <s v="Bailment"/>
    <x v="0"/>
    <x v="0"/>
    <x v="952"/>
    <x v="0"/>
    <x v="13"/>
    <x v="9"/>
    <x v="0"/>
    <s v="VALUE"/>
    <s v="VODKA"/>
    <s v="CLASSIC"/>
    <x v="953"/>
    <s v="VODKA"/>
    <x v="6"/>
    <x v="1"/>
    <n v="46"/>
    <n v="37"/>
    <n v="0.19"/>
    <n v="134.58000000000001"/>
    <n v="112"/>
    <n v="0.17"/>
    <n v="559.58000000000004"/>
    <n v="456.5"/>
    <n v="0.18"/>
    <n v="52027.89"/>
    <n v="43173.42"/>
    <n v="54190.05"/>
    <n v="44096.58"/>
    <m/>
    <n v="73393567.950000003"/>
    <n v="7.0888895925381968E-4"/>
    <x v="0"/>
    <n v="75793138.070000067"/>
    <n v="6.8644591482607225E-4"/>
    <x v="0"/>
    <n v="325145452.83999985"/>
    <n v="1.6001420147678427E-4"/>
    <x v="1"/>
    <n v="1.6666402536672187E-4"/>
    <x v="1"/>
    <x v="1"/>
    <x v="0"/>
    <m/>
  </r>
  <r>
    <s v="MS-34422"/>
    <x v="954"/>
    <x v="570"/>
    <s v="Bailment"/>
    <x v="0"/>
    <x v="0"/>
    <x v="953"/>
    <x v="0"/>
    <x v="13"/>
    <x v="9"/>
    <x v="2"/>
    <s v="SUPER"/>
    <s v="VODKA"/>
    <s v="CLASSIC"/>
    <x v="954"/>
    <s v="VODKA"/>
    <x v="7"/>
    <x v="1"/>
    <n v="379"/>
    <n v="409.9"/>
    <n v="-0.08"/>
    <n v="1241.21"/>
    <n v="1197.27"/>
    <n v="0.04"/>
    <n v="4703.0200000000004"/>
    <n v="4615.1400000000003"/>
    <n v="0.02"/>
    <n v="1097487.25"/>
    <n v="1076784.92"/>
    <n v="1097487.25"/>
    <n v="1076784.92"/>
    <m/>
    <n v="73393567.950000003"/>
    <n v="1.4953452743265903E-2"/>
    <x v="0"/>
    <n v="69119979.479999974"/>
    <n v="1.5878003122346999E-2"/>
    <x v="0"/>
    <n v="325145452.83999985"/>
    <n v="3.3753732073259538E-3"/>
    <x v="1"/>
    <n v="3.3753732073259538E-3"/>
    <x v="1"/>
    <x v="1"/>
    <x v="0"/>
    <m/>
  </r>
  <r>
    <s v="MS-34423"/>
    <x v="955"/>
    <x v="571"/>
    <s v="Bailment"/>
    <x v="0"/>
    <x v="0"/>
    <x v="954"/>
    <x v="0"/>
    <x v="13"/>
    <x v="9"/>
    <x v="2"/>
    <s v="SUPER"/>
    <s v="VODKA"/>
    <s v="CLASSIC"/>
    <x v="955"/>
    <s v="VODKA"/>
    <x v="7"/>
    <x v="1"/>
    <n v="192"/>
    <n v="216"/>
    <n v="-0.12"/>
    <n v="556.08000000000004"/>
    <n v="586.88"/>
    <n v="-0.06"/>
    <n v="2138.58"/>
    <n v="2113.88"/>
    <n v="0.01"/>
    <n v="586656.18000000005"/>
    <n v="579988.59"/>
    <n v="586656.18000000005"/>
    <n v="579988.59"/>
    <m/>
    <n v="73393567.950000003"/>
    <n v="7.9932914611763328E-3"/>
    <x v="0"/>
    <n v="69119979.479999974"/>
    <n v="8.4875051238947549E-3"/>
    <x v="0"/>
    <n v="325145452.83999985"/>
    <n v="1.8042884342248098E-3"/>
    <x v="1"/>
    <n v="1.8042884342248098E-3"/>
    <x v="1"/>
    <x v="1"/>
    <x v="0"/>
    <m/>
  </r>
  <r>
    <s v="MS-34425"/>
    <x v="956"/>
    <x v="196"/>
    <s v="Bailment"/>
    <x v="0"/>
    <x v="0"/>
    <x v="955"/>
    <x v="0"/>
    <x v="13"/>
    <x v="9"/>
    <x v="2"/>
    <s v="SUPER"/>
    <s v="VODKA"/>
    <s v="CLASSIC"/>
    <x v="956"/>
    <s v="VODKA"/>
    <x v="7"/>
    <x v="1"/>
    <n v="592"/>
    <n v="714.23"/>
    <n v="-0.21"/>
    <n v="1639.27"/>
    <n v="1724.42"/>
    <n v="-0.05"/>
    <n v="4365.59"/>
    <n v="4447.8100000000004"/>
    <n v="-0.02"/>
    <n v="876531.19"/>
    <n v="845738.19"/>
    <n v="910365.66"/>
    <n v="875343.79"/>
    <m/>
    <n v="73393567.950000003"/>
    <n v="1.1942888382223689E-2"/>
    <x v="0"/>
    <n v="69119979.479999974"/>
    <n v="1.2681299916381287E-2"/>
    <x v="0"/>
    <n v="325145452.83999985"/>
    <n v="2.6958125427985927E-3"/>
    <x v="1"/>
    <n v="2.7998720328036696E-3"/>
    <x v="1"/>
    <x v="1"/>
    <x v="0"/>
    <m/>
  </r>
  <r>
    <s v="MS-34433"/>
    <x v="957"/>
    <x v="572"/>
    <s v="Bailment"/>
    <x v="0"/>
    <x v="0"/>
    <x v="956"/>
    <x v="0"/>
    <x v="13"/>
    <x v="9"/>
    <x v="2"/>
    <s v="SUPER"/>
    <s v="VODKA"/>
    <s v="CLASSIC"/>
    <x v="957"/>
    <s v="VODKA"/>
    <x v="7"/>
    <x v="1"/>
    <n v="218"/>
    <n v="257"/>
    <n v="-0.18"/>
    <n v="1032"/>
    <n v="1084.08"/>
    <n v="-0.05"/>
    <n v="4557.92"/>
    <n v="4870.17"/>
    <n v="-7.0000000000000007E-2"/>
    <n v="1175204.17"/>
    <n v="1202085.96"/>
    <n v="1229155.0900000001"/>
    <n v="1252554.8400000001"/>
    <m/>
    <n v="73393567.950000003"/>
    <n v="1.6012359159328755E-2"/>
    <x v="0"/>
    <n v="69119979.479999974"/>
    <n v="1.7002380192257551E-2"/>
    <x v="0"/>
    <n v="325145452.83999985"/>
    <n v="3.6143952183095842E-3"/>
    <x v="1"/>
    <n v="3.7803237882119557E-3"/>
    <x v="1"/>
    <x v="1"/>
    <x v="0"/>
    <m/>
  </r>
  <r>
    <s v="MS-34436"/>
    <x v="958"/>
    <x v="447"/>
    <s v="Bailment"/>
    <x v="0"/>
    <x v="0"/>
    <x v="957"/>
    <x v="0"/>
    <x v="13"/>
    <x v="9"/>
    <x v="2"/>
    <s v="SUPER"/>
    <s v="VODKA"/>
    <s v="FLAVORED"/>
    <x v="958"/>
    <s v="VODKA"/>
    <x v="7"/>
    <x v="1"/>
    <n v="12"/>
    <n v="12.58"/>
    <n v="-0.09"/>
    <n v="40"/>
    <n v="32.58"/>
    <n v="0.19"/>
    <n v="129.66999999999999"/>
    <n v="106.17"/>
    <n v="0.18"/>
    <n v="33501.519999999997"/>
    <n v="26600.560000000001"/>
    <n v="34620.400000000001"/>
    <n v="27210.400000000001"/>
    <m/>
    <n v="73393567.950000003"/>
    <n v="4.5646397818979441E-4"/>
    <x v="0"/>
    <n v="69119979.479999974"/>
    <n v="4.8468648648389339E-4"/>
    <x v="0"/>
    <n v="325145452.83999985"/>
    <n v="1.0303548675640158E-4"/>
    <x v="1"/>
    <n v="1.0647665436378187E-4"/>
    <x v="1"/>
    <x v="1"/>
    <x v="0"/>
    <m/>
  </r>
  <r>
    <s v="MS-34449"/>
    <x v="959"/>
    <x v="21"/>
    <s v="Bailment"/>
    <x v="0"/>
    <x v="0"/>
    <x v="958"/>
    <x v="0"/>
    <x v="13"/>
    <x v="9"/>
    <x v="1"/>
    <s v="PREMIUM"/>
    <s v="VODKA"/>
    <s v="FLAVORED"/>
    <x v="959"/>
    <s v="VODKA"/>
    <x v="14"/>
    <x v="1"/>
    <n v="24"/>
    <n v="43.08"/>
    <n v="-0.8"/>
    <n v="91.42"/>
    <n v="111"/>
    <n v="-0.21"/>
    <n v="370.58"/>
    <n v="289"/>
    <n v="0.22"/>
    <n v="77315.350000000006"/>
    <n v="60440.4"/>
    <n v="79556.83"/>
    <n v="62025.24"/>
    <m/>
    <n v="73393567.950000003"/>
    <n v="1.0534349556717525E-3"/>
    <x v="0"/>
    <n v="126094742.97999983"/>
    <n v="6.1315284184577912E-4"/>
    <x v="0"/>
    <n v="325145452.83999985"/>
    <n v="2.3778696372557284E-4"/>
    <x v="1"/>
    <n v="2.4468073997377707E-4"/>
    <x v="1"/>
    <x v="1"/>
    <x v="0"/>
    <m/>
  </r>
  <r>
    <s v="MS-34454"/>
    <x v="960"/>
    <x v="573"/>
    <s v="Bailment"/>
    <x v="0"/>
    <x v="0"/>
    <x v="959"/>
    <x v="0"/>
    <x v="13"/>
    <x v="9"/>
    <x v="1"/>
    <s v="PREMIUM"/>
    <s v="VODKA"/>
    <s v="CLASSIC"/>
    <x v="960"/>
    <s v="VODKA"/>
    <x v="14"/>
    <x v="1"/>
    <n v="26"/>
    <n v="31.88"/>
    <n v="-0.23"/>
    <n v="86.71"/>
    <n v="75.88"/>
    <n v="0.12"/>
    <n v="304.08"/>
    <n v="266.04000000000002"/>
    <n v="0.13"/>
    <n v="69403.98"/>
    <n v="60700.95"/>
    <n v="69403.98"/>
    <n v="60700.95"/>
    <m/>
    <n v="73393567.950000003"/>
    <n v="9.4564117726613384E-4"/>
    <x v="0"/>
    <n v="126094742.97999983"/>
    <n v="5.5041136814885548E-4"/>
    <x v="0"/>
    <n v="325145452.83999985"/>
    <n v="2.1345517642577293E-4"/>
    <x v="1"/>
    <n v="2.1345517642577293E-4"/>
    <x v="1"/>
    <x v="1"/>
    <x v="0"/>
    <m/>
  </r>
  <r>
    <s v="MS-34456"/>
    <x v="961"/>
    <x v="393"/>
    <s v="Bailment"/>
    <x v="0"/>
    <x v="0"/>
    <x v="960"/>
    <x v="0"/>
    <x v="13"/>
    <x v="9"/>
    <x v="1"/>
    <s v="PREMIUM"/>
    <s v="VODKA"/>
    <s v="CLASSIC"/>
    <x v="961"/>
    <s v="VODKA"/>
    <x v="14"/>
    <x v="1"/>
    <n v="151"/>
    <n v="160.16999999999999"/>
    <n v="-0.06"/>
    <n v="581.91999999999996"/>
    <n v="540.08000000000004"/>
    <n v="7.0000000000000007E-2"/>
    <n v="2319.92"/>
    <n v="1967.42"/>
    <n v="0.15"/>
    <n v="478030.95"/>
    <n v="408574.31"/>
    <n v="498039.71"/>
    <n v="422052.53"/>
    <m/>
    <n v="73393567.950000003"/>
    <n v="6.513253999664694E-3"/>
    <x v="0"/>
    <n v="126094742.97999983"/>
    <n v="3.7910458334953867E-3"/>
    <x v="0"/>
    <n v="325145452.83999985"/>
    <n v="1.4702064747472673E-3"/>
    <x v="1"/>
    <n v="1.5317443490285541E-3"/>
    <x v="1"/>
    <x v="1"/>
    <x v="0"/>
    <m/>
  </r>
  <r>
    <s v="MS-34457"/>
    <x v="962"/>
    <x v="574"/>
    <s v="Bailment"/>
    <x v="0"/>
    <x v="0"/>
    <x v="961"/>
    <x v="0"/>
    <x v="13"/>
    <x v="9"/>
    <x v="1"/>
    <s v="PREMIUM"/>
    <s v="VODKA"/>
    <s v="CLASSIC"/>
    <x v="962"/>
    <s v="VODKA"/>
    <x v="14"/>
    <x v="1"/>
    <n v="142"/>
    <n v="171.65"/>
    <n v="-0.21"/>
    <n v="504.05"/>
    <n v="524.95000000000005"/>
    <n v="-0.04"/>
    <n v="1865.03"/>
    <n v="2165.04"/>
    <n v="-0.16"/>
    <n v="392144.32"/>
    <n v="455146.72"/>
    <n v="392144.32"/>
    <n v="455146.72"/>
    <m/>
    <n v="73393567.950000003"/>
    <n v="5.3430338782160264E-3"/>
    <x v="0"/>
    <n v="126094742.97999983"/>
    <n v="3.1099180721768783E-3"/>
    <x v="0"/>
    <n v="325145452.83999985"/>
    <n v="1.2060581397488265E-3"/>
    <x v="1"/>
    <n v="1.2060581397488265E-3"/>
    <x v="1"/>
    <x v="1"/>
    <x v="0"/>
    <m/>
  </r>
  <r>
    <s v="MS-34458"/>
    <x v="963"/>
    <x v="420"/>
    <s v="Bailment"/>
    <x v="0"/>
    <x v="0"/>
    <x v="962"/>
    <x v="0"/>
    <x v="13"/>
    <x v="9"/>
    <x v="1"/>
    <s v="PREMIUM"/>
    <s v="VODKA"/>
    <s v="CLASSIC"/>
    <x v="963"/>
    <s v="VODKA"/>
    <x v="14"/>
    <x v="1"/>
    <n v="458"/>
    <n v="505.18"/>
    <n v="-0.1"/>
    <n v="890.03"/>
    <n v="987.82"/>
    <n v="-0.11"/>
    <n v="3876.08"/>
    <n v="3345.01"/>
    <n v="0.14000000000000001"/>
    <n v="626878.97"/>
    <n v="550624.93000000005"/>
    <n v="652207.76"/>
    <n v="561865.99"/>
    <m/>
    <n v="73393567.950000003"/>
    <n v="8.5413339003639482E-3"/>
    <x v="0"/>
    <n v="126094742.97999983"/>
    <n v="4.9714917147611034E-3"/>
    <x v="0"/>
    <n v="325145452.83999985"/>
    <n v="1.9279955002430237E-3"/>
    <x v="1"/>
    <n v="2.0058953748338087E-3"/>
    <x v="1"/>
    <x v="1"/>
    <x v="0"/>
    <m/>
  </r>
  <r>
    <s v="MS-34510"/>
    <x v="964"/>
    <x v="575"/>
    <s v="Bailment"/>
    <x v="0"/>
    <x v="0"/>
    <x v="963"/>
    <x v="0"/>
    <x v="13"/>
    <x v="9"/>
    <x v="0"/>
    <s v="MID"/>
    <s v="VODKA"/>
    <s v="CLASSIC"/>
    <x v="964"/>
    <s v="VODKA"/>
    <x v="52"/>
    <x v="7"/>
    <m/>
    <n v="29.33"/>
    <m/>
    <m/>
    <n v="65.33"/>
    <m/>
    <n v="57.22"/>
    <n v="233.75"/>
    <n v="-3.09"/>
    <n v="7328.45"/>
    <n v="29424.04"/>
    <n v="7328.45"/>
    <n v="29796.04"/>
    <m/>
    <n v="73393567.950000003"/>
    <n v="9.985139304022621E-5"/>
    <x v="0"/>
    <n v="75793138.070000067"/>
    <n v="9.6690151465053239E-5"/>
    <x v="0"/>
    <n v="325145452.83999985"/>
    <n v="2.2538989661363161E-5"/>
    <x v="0"/>
    <n v="2.2538989661363161E-5"/>
    <x v="0"/>
    <x v="0"/>
    <x v="1"/>
    <m/>
  </r>
  <r>
    <s v="MS-34516"/>
    <x v="965"/>
    <x v="576"/>
    <s v="Bailment"/>
    <x v="0"/>
    <x v="0"/>
    <x v="964"/>
    <x v="0"/>
    <x v="13"/>
    <x v="9"/>
    <x v="0"/>
    <s v="MID"/>
    <s v="VODKA"/>
    <s v="CLASSIC"/>
    <x v="965"/>
    <s v="VODKA"/>
    <x v="22"/>
    <x v="1"/>
    <n v="53"/>
    <n v="43.95"/>
    <n v="0.16"/>
    <n v="150.51"/>
    <n v="107.53"/>
    <n v="0.28999999999999998"/>
    <n v="543.11"/>
    <n v="629.25"/>
    <n v="-0.16"/>
    <n v="39670.230000000003"/>
    <n v="46849.26"/>
    <n v="41770.230000000003"/>
    <n v="50151.16"/>
    <m/>
    <n v="73393567.950000003"/>
    <n v="5.4051371404951576E-4"/>
    <x v="0"/>
    <n v="75793138.070000067"/>
    <n v="5.2340133962208919E-4"/>
    <x v="0"/>
    <n v="325145452.83999985"/>
    <n v="1.2200764197530157E-4"/>
    <x v="1"/>
    <n v="1.2846628988705133E-4"/>
    <x v="1"/>
    <x v="1"/>
    <x v="0"/>
    <m/>
  </r>
  <r>
    <s v="MS-34546"/>
    <x v="966"/>
    <x v="201"/>
    <s v="Bailment"/>
    <x v="0"/>
    <x v="0"/>
    <x v="965"/>
    <x v="0"/>
    <x v="13"/>
    <x v="9"/>
    <x v="0"/>
    <s v="MID"/>
    <s v="VODKA"/>
    <s v="CLASSIC"/>
    <x v="966"/>
    <s v="VODKA"/>
    <x v="10"/>
    <x v="0"/>
    <n v="30"/>
    <n v="13.92"/>
    <n v="0.54"/>
    <n v="91.08"/>
    <n v="66.92"/>
    <n v="0.27"/>
    <n v="340.33"/>
    <n v="257.75"/>
    <n v="0.24"/>
    <n v="30241.64"/>
    <n v="23250.57"/>
    <n v="34509.800000000003"/>
    <n v="26192.97"/>
    <m/>
    <n v="73393567.950000003"/>
    <n v="4.1204755191357335E-4"/>
    <x v="0"/>
    <n v="75793138.070000067"/>
    <n v="3.9900234731104296E-4"/>
    <x v="0"/>
    <n v="325145452.83999985"/>
    <n v="9.3009573825661172E-5"/>
    <x v="1"/>
    <n v="1.0613649890709638E-4"/>
    <x v="1"/>
    <x v="1"/>
    <x v="0"/>
    <m/>
  </r>
  <r>
    <s v="MS-34566"/>
    <x v="967"/>
    <x v="577"/>
    <s v="Bailment"/>
    <x v="0"/>
    <x v="0"/>
    <x v="966"/>
    <x v="0"/>
    <x v="13"/>
    <x v="9"/>
    <x v="0"/>
    <s v="MID"/>
    <s v="VODKA"/>
    <s v="CLASSIC"/>
    <x v="967"/>
    <s v="VODKA"/>
    <x v="10"/>
    <x v="0"/>
    <n v="37"/>
    <n v="52.51"/>
    <n v="-0.41"/>
    <n v="238.02"/>
    <n v="334.07"/>
    <n v="-0.4"/>
    <n v="1079.23"/>
    <n v="1277.3599999999999"/>
    <n v="-0.18"/>
    <n v="73642.679999999993"/>
    <n v="87238.51"/>
    <n v="85359"/>
    <n v="101012.27"/>
    <m/>
    <n v="73393567.950000003"/>
    <n v="1.0033941945726047E-3"/>
    <x v="0"/>
    <n v="75793138.070000067"/>
    <n v="9.7162727227346124E-4"/>
    <x v="0"/>
    <n v="325145452.83999985"/>
    <n v="2.2649149590364613E-4"/>
    <x v="1"/>
    <n v="2.6252558433288047E-4"/>
    <x v="1"/>
    <x v="1"/>
    <x v="0"/>
    <m/>
  </r>
  <r>
    <s v="MS-34579"/>
    <x v="968"/>
    <x v="196"/>
    <s v="Bailment"/>
    <x v="0"/>
    <x v="0"/>
    <x v="967"/>
    <x v="0"/>
    <x v="13"/>
    <x v="9"/>
    <x v="0"/>
    <s v="MID"/>
    <s v="VODKA"/>
    <s v="CLASSIC"/>
    <x v="968"/>
    <s v="VODKA"/>
    <x v="11"/>
    <x v="1"/>
    <n v="95"/>
    <n v="116"/>
    <n v="-0.22"/>
    <n v="376.25"/>
    <n v="439.08"/>
    <n v="-0.17"/>
    <n v="1549.5"/>
    <n v="1868.92"/>
    <n v="-0.21"/>
    <n v="163862.96"/>
    <n v="193241.48"/>
    <n v="171436.68"/>
    <n v="207335.3"/>
    <m/>
    <n v="73393567.950000003"/>
    <n v="2.2326610434259451E-3"/>
    <x v="0"/>
    <n v="75793138.070000067"/>
    <n v="2.1619761916792718E-3"/>
    <x v="0"/>
    <n v="325145452.83999985"/>
    <n v="5.0396817353196997E-4"/>
    <x v="1"/>
    <n v="5.2726150251395927E-4"/>
    <x v="1"/>
    <x v="1"/>
    <x v="0"/>
    <m/>
  </r>
  <r>
    <s v="MS-34596"/>
    <x v="969"/>
    <x v="158"/>
    <s v="Bailment"/>
    <x v="0"/>
    <x v="0"/>
    <x v="968"/>
    <x v="0"/>
    <x v="13"/>
    <x v="9"/>
    <x v="0"/>
    <s v="MID"/>
    <s v="VODKA"/>
    <s v="CLASSIC"/>
    <x v="969"/>
    <s v="VODKA"/>
    <x v="36"/>
    <x v="1"/>
    <n v="9"/>
    <n v="18"/>
    <n v="-1"/>
    <n v="32"/>
    <n v="40"/>
    <n v="-0.25"/>
    <n v="184.75"/>
    <n v="139"/>
    <n v="0.25"/>
    <n v="26023.439999999999"/>
    <n v="18081.96"/>
    <n v="27756.84"/>
    <n v="19051.919999999998"/>
    <m/>
    <n v="73393567.950000003"/>
    <n v="3.5457385063673006E-4"/>
    <x v="0"/>
    <n v="75793138.070000067"/>
    <n v="3.4334823260603881E-4"/>
    <x v="0"/>
    <n v="325145452.83999985"/>
    <n v="8.0036303053593116E-5"/>
    <x v="1"/>
    <n v="8.5367455572748875E-5"/>
    <x v="1"/>
    <x v="1"/>
    <x v="0"/>
    <m/>
  </r>
  <r>
    <s v="MS-34598"/>
    <x v="970"/>
    <x v="578"/>
    <s v="Bailment"/>
    <x v="0"/>
    <x v="0"/>
    <x v="969"/>
    <x v="0"/>
    <x v="13"/>
    <x v="9"/>
    <x v="0"/>
    <s v="MID"/>
    <s v="VODKA"/>
    <s v="CLASSIC"/>
    <x v="970"/>
    <s v="VODKA"/>
    <x v="36"/>
    <x v="1"/>
    <n v="42"/>
    <n v="39.67"/>
    <n v="0.06"/>
    <n v="98.01"/>
    <n v="138.26"/>
    <n v="-0.41"/>
    <n v="387.95"/>
    <n v="235.68"/>
    <n v="0.39"/>
    <n v="41001.599999999999"/>
    <n v="23840.1"/>
    <n v="44049.599999999999"/>
    <n v="26094.7"/>
    <m/>
    <n v="73393567.950000003"/>
    <n v="5.586538595307519E-4"/>
    <x v="0"/>
    <n v="75793138.070000067"/>
    <n v="5.4096717782198516E-4"/>
    <x v="0"/>
    <n v="325145452.83999985"/>
    <n v="1.2610233248495217E-4"/>
    <x v="1"/>
    <n v="1.3547659859686328E-4"/>
    <x v="1"/>
    <x v="1"/>
    <x v="0"/>
    <m/>
  </r>
  <r>
    <s v="MS-34605"/>
    <x v="971"/>
    <x v="505"/>
    <s v="Bailment"/>
    <x v="0"/>
    <x v="0"/>
    <x v="970"/>
    <x v="0"/>
    <x v="13"/>
    <x v="9"/>
    <x v="2"/>
    <s v="SUPER"/>
    <s v="VODKA"/>
    <s v="FLAVORED"/>
    <x v="971"/>
    <s v="VODKA"/>
    <x v="7"/>
    <x v="1"/>
    <n v="6"/>
    <n v="6"/>
    <n v="0.06"/>
    <n v="17.170000000000002"/>
    <n v="23"/>
    <n v="-0.34"/>
    <n v="68.08"/>
    <n v="64"/>
    <n v="0.06"/>
    <n v="17529.88"/>
    <n v="15924.48"/>
    <n v="18160.3"/>
    <n v="16377.24"/>
    <m/>
    <n v="73393567.950000003"/>
    <n v="2.3884763324140859E-4"/>
    <x v="0"/>
    <n v="69119979.479999974"/>
    <n v="2.536152373290607E-4"/>
    <x v="0"/>
    <n v="325145452.83999985"/>
    <n v="5.3913963264392455E-5"/>
    <x v="0"/>
    <n v="5.5852849367499727E-5"/>
    <x v="0"/>
    <x v="0"/>
    <x v="0"/>
    <m/>
  </r>
  <r>
    <s v="MS-34649"/>
    <x v="972"/>
    <x v="1"/>
    <s v="Bailment"/>
    <x v="0"/>
    <x v="0"/>
    <x v="971"/>
    <x v="0"/>
    <x v="13"/>
    <x v="9"/>
    <x v="0"/>
    <s v="MID"/>
    <s v="VODKA"/>
    <s v="CLASSIC"/>
    <x v="972"/>
    <s v="VODKA"/>
    <x v="11"/>
    <x v="1"/>
    <n v="12"/>
    <n v="11"/>
    <n v="0.08"/>
    <n v="30"/>
    <n v="54.92"/>
    <n v="-0.83"/>
    <n v="134"/>
    <n v="75.83"/>
    <n v="0.43"/>
    <n v="17302.080000000002"/>
    <n v="9405.06"/>
    <n v="17302.080000000002"/>
    <n v="9791.6"/>
    <m/>
    <n v="73393567.950000003"/>
    <n v="2.3574381901949763E-4"/>
    <x v="0"/>
    <n v="75793138.070000067"/>
    <n v="2.282802960872311E-4"/>
    <x v="0"/>
    <n v="325145452.83999985"/>
    <n v="5.3213353743298834E-5"/>
    <x v="0"/>
    <n v="5.3213353743298834E-5"/>
    <x v="0"/>
    <x v="0"/>
    <x v="0"/>
    <m/>
  </r>
  <r>
    <s v="MS-34690"/>
    <x v="973"/>
    <x v="579"/>
    <s v="Bailment"/>
    <x v="0"/>
    <x v="0"/>
    <x v="972"/>
    <x v="0"/>
    <x v="13"/>
    <x v="9"/>
    <x v="0"/>
    <s v="MID"/>
    <s v="VODKA"/>
    <s v="CLASSIC"/>
    <x v="973"/>
    <s v="VODKA"/>
    <x v="22"/>
    <x v="1"/>
    <m/>
    <n v="9"/>
    <m/>
    <n v="20"/>
    <n v="31"/>
    <n v="-0.55000000000000004"/>
    <n v="113"/>
    <n v="128.75"/>
    <n v="-0.14000000000000001"/>
    <n v="14259.6"/>
    <n v="15684.42"/>
    <n v="15051.6"/>
    <n v="17076.419999999998"/>
    <m/>
    <n v="73393567.950000003"/>
    <n v="1.942895051745471E-4"/>
    <x v="0"/>
    <n v="75793138.070000067"/>
    <n v="1.8813840359572259E-4"/>
    <x v="0"/>
    <n v="325145452.83999985"/>
    <n v="4.3856064648755758E-5"/>
    <x v="0"/>
    <n v="4.6291897575472817E-5"/>
    <x v="0"/>
    <x v="0"/>
    <x v="0"/>
    <m/>
  </r>
  <r>
    <s v="MS-34698"/>
    <x v="974"/>
    <x v="580"/>
    <s v="Bailment"/>
    <x v="0"/>
    <x v="0"/>
    <x v="973"/>
    <x v="0"/>
    <x v="13"/>
    <x v="9"/>
    <x v="0"/>
    <s v="MID"/>
    <s v="VODKA"/>
    <s v="CLASSIC"/>
    <x v="974"/>
    <s v="VODKA"/>
    <x v="11"/>
    <x v="1"/>
    <n v="95"/>
    <n v="36"/>
    <n v="0.62"/>
    <n v="361.92"/>
    <n v="229"/>
    <n v="0.37"/>
    <n v="1573.88"/>
    <n v="1275"/>
    <n v="0.19"/>
    <n v="149576.82999999999"/>
    <n v="111279.6"/>
    <n v="169600.77"/>
    <n v="145359.12"/>
    <m/>
    <n v="73393567.950000003"/>
    <n v="2.038010062433543E-3"/>
    <x v="0"/>
    <n v="75793138.070000067"/>
    <n v="1.9734877563963075E-3"/>
    <x v="0"/>
    <n v="325145452.83999985"/>
    <n v="4.6003051463126241E-4"/>
    <x v="1"/>
    <n v="5.216150757103113E-4"/>
    <x v="1"/>
    <x v="1"/>
    <x v="0"/>
    <m/>
  </r>
  <r>
    <s v="MS-34702"/>
    <x v="975"/>
    <x v="331"/>
    <s v="Bailment"/>
    <x v="0"/>
    <x v="0"/>
    <x v="974"/>
    <x v="0"/>
    <x v="13"/>
    <x v="9"/>
    <x v="0"/>
    <s v="MID"/>
    <s v="VODKA"/>
    <s v="FLAVORED"/>
    <x v="975"/>
    <s v="CORDIALS"/>
    <x v="10"/>
    <x v="0"/>
    <n v="26"/>
    <n v="26"/>
    <n v="0"/>
    <n v="58"/>
    <n v="58"/>
    <n v="0"/>
    <n v="266"/>
    <n v="253.5"/>
    <n v="0.05"/>
    <n v="24115.439999999999"/>
    <n v="23151.08"/>
    <n v="26972.400000000001"/>
    <n v="25762.28"/>
    <m/>
    <n v="73393567.950000003"/>
    <n v="3.2857702212309462E-4"/>
    <x v="0"/>
    <n v="75793138.070000067"/>
    <n v="3.1817444974672728E-4"/>
    <x v="0"/>
    <n v="325145452.83999985"/>
    <n v="7.4168160093774756E-5"/>
    <x v="1"/>
    <n v="8.2954873778514108E-5"/>
    <x v="1"/>
    <x v="1"/>
    <x v="0"/>
    <m/>
  </r>
  <r>
    <s v="MS-34713"/>
    <x v="976"/>
    <x v="56"/>
    <s v="Bailment"/>
    <x v="0"/>
    <x v="0"/>
    <x v="975"/>
    <x v="0"/>
    <x v="13"/>
    <x v="9"/>
    <x v="1"/>
    <s v="PREMIUM"/>
    <s v="VODKA"/>
    <s v="FLAVORED"/>
    <x v="976"/>
    <s v="VODKA"/>
    <x v="53"/>
    <x v="0"/>
    <n v="11"/>
    <n v="12"/>
    <n v="-7.0000000000000007E-2"/>
    <n v="26.42"/>
    <n v="40.5"/>
    <n v="-0.53"/>
    <n v="101.58"/>
    <n v="144.75"/>
    <n v="-0.42"/>
    <n v="17070.669999999998"/>
    <n v="26111.61"/>
    <n v="18053.39"/>
    <n v="27872.73"/>
    <m/>
    <n v="73393567.950000003"/>
    <n v="2.3259081792602776E-4"/>
    <x v="0"/>
    <n v="126094742.97999983"/>
    <n v="1.3537971208448885E-4"/>
    <x v="0"/>
    <n v="325145452.83999985"/>
    <n v="5.2501641498890247E-5"/>
    <x v="0"/>
    <n v="5.5524042677859177E-5"/>
    <x v="0"/>
    <x v="0"/>
    <x v="0"/>
    <m/>
  </r>
  <r>
    <s v="MS-34736"/>
    <x v="977"/>
    <x v="581"/>
    <s v="Bailment"/>
    <x v="0"/>
    <x v="0"/>
    <x v="976"/>
    <x v="0"/>
    <x v="13"/>
    <x v="9"/>
    <x v="1"/>
    <s v="PREMIUM"/>
    <s v="VODKA"/>
    <s v="FLAVORED"/>
    <x v="977"/>
    <s v="VODKA"/>
    <x v="53"/>
    <x v="0"/>
    <n v="3"/>
    <n v="8"/>
    <n v="-1.67"/>
    <n v="16"/>
    <n v="21.42"/>
    <n v="-0.34"/>
    <n v="72.08"/>
    <n v="77.5"/>
    <n v="-0.08"/>
    <n v="12081.01"/>
    <n v="13862.1"/>
    <n v="12810.65"/>
    <n v="14942.18"/>
    <m/>
    <n v="73393567.950000003"/>
    <n v="1.6460584132154866E-4"/>
    <x v="0"/>
    <n v="126094742.97999983"/>
    <n v="9.580899024407542E-5"/>
    <x v="0"/>
    <n v="325145452.83999985"/>
    <n v="3.7155709527775311E-5"/>
    <x v="0"/>
    <n v="3.9399751366979641E-5"/>
    <x v="0"/>
    <x v="0"/>
    <x v="0"/>
    <m/>
  </r>
  <r>
    <s v="MS-34746"/>
    <x v="978"/>
    <x v="74"/>
    <s v="Bailment"/>
    <x v="0"/>
    <x v="0"/>
    <x v="977"/>
    <x v="0"/>
    <x v="13"/>
    <x v="9"/>
    <x v="1"/>
    <s v="PREMIUM"/>
    <s v="VODKA"/>
    <s v="CLASSIC"/>
    <x v="978"/>
    <s v="VODKA"/>
    <x v="53"/>
    <x v="0"/>
    <n v="30"/>
    <n v="38"/>
    <n v="-0.26"/>
    <n v="75.33"/>
    <n v="125.42"/>
    <n v="-0.66"/>
    <n v="434.33"/>
    <n v="522.25"/>
    <n v="-0.2"/>
    <n v="72838.52"/>
    <n v="93268.03"/>
    <n v="77189.72"/>
    <n v="101146.91"/>
    <m/>
    <n v="73393567.950000003"/>
    <n v="9.9243737611478264E-4"/>
    <x v="0"/>
    <n v="126094742.97999983"/>
    <n v="5.776491412616074E-4"/>
    <x v="0"/>
    <n v="325145452.83999985"/>
    <n v="2.2401826432997345E-4"/>
    <x v="1"/>
    <n v="2.3740058280311897E-4"/>
    <x v="1"/>
    <x v="1"/>
    <x v="0"/>
    <m/>
  </r>
  <r>
    <s v="MS-34747"/>
    <x v="979"/>
    <x v="204"/>
    <s v="Bailment"/>
    <x v="0"/>
    <x v="0"/>
    <x v="978"/>
    <x v="0"/>
    <x v="13"/>
    <x v="9"/>
    <x v="1"/>
    <s v="PREMIUM"/>
    <s v="VODKA"/>
    <s v="CLASSIC"/>
    <x v="979"/>
    <s v="VODKA"/>
    <x v="53"/>
    <x v="0"/>
    <n v="26"/>
    <n v="39.659999999999997"/>
    <n v="-0.55000000000000004"/>
    <n v="109.87"/>
    <n v="184.31"/>
    <n v="-0.68"/>
    <n v="621.70000000000005"/>
    <n v="767.57"/>
    <n v="-0.23"/>
    <n v="99180.08"/>
    <n v="126423.85"/>
    <n v="107723"/>
    <n v="134439.65"/>
    <m/>
    <n v="73393567.950000003"/>
    <n v="1.3513456665244464E-3"/>
    <x v="0"/>
    <n v="126094742.97999983"/>
    <n v="7.8655206122059493E-4"/>
    <x v="0"/>
    <n v="325145452.83999985"/>
    <n v="3.050329602757979E-4"/>
    <x v="1"/>
    <n v="3.3130710904639098E-4"/>
    <x v="1"/>
    <x v="1"/>
    <x v="0"/>
    <m/>
  </r>
  <r>
    <s v="MS-34748"/>
    <x v="980"/>
    <x v="105"/>
    <s v="Bailment"/>
    <x v="0"/>
    <x v="0"/>
    <x v="979"/>
    <x v="0"/>
    <x v="13"/>
    <x v="9"/>
    <x v="1"/>
    <s v="PREMIUM"/>
    <s v="VODKA"/>
    <s v="CLASSIC"/>
    <x v="980"/>
    <s v="VODKA"/>
    <x v="53"/>
    <x v="0"/>
    <n v="1"/>
    <n v="71.17"/>
    <n v="-90.48"/>
    <n v="97.62"/>
    <n v="168.79"/>
    <n v="-0.73"/>
    <n v="527.38"/>
    <n v="756.06"/>
    <n v="-0.43"/>
    <n v="66596.5"/>
    <n v="110369.52"/>
    <n v="68524.960000000006"/>
    <n v="120541.16"/>
    <m/>
    <n v="73393567.950000003"/>
    <n v="9.0738877888276858E-4"/>
    <x v="0"/>
    <n v="126094742.97999983"/>
    <n v="5.2814652241737808E-4"/>
    <x v="0"/>
    <n v="325145452.83999985"/>
    <n v="2.0482064078802091E-4"/>
    <x v="1"/>
    <n v="2.1075170943177948E-4"/>
    <x v="1"/>
    <x v="1"/>
    <x v="0"/>
    <m/>
  </r>
  <r>
    <s v="MS-34753"/>
    <x v="981"/>
    <x v="361"/>
    <s v="Bailment"/>
    <x v="0"/>
    <x v="0"/>
    <x v="980"/>
    <x v="0"/>
    <x v="13"/>
    <x v="9"/>
    <x v="1"/>
    <s v="PREMIUM"/>
    <s v="VODKA"/>
    <s v="CLASSIC"/>
    <x v="981"/>
    <s v="VODKA"/>
    <x v="13"/>
    <x v="0"/>
    <n v="32"/>
    <n v="13"/>
    <n v="0.59"/>
    <n v="107.83"/>
    <n v="52.17"/>
    <n v="0.52"/>
    <n v="405.92"/>
    <n v="184.08"/>
    <n v="0.55000000000000004"/>
    <n v="93620.62"/>
    <n v="41762.46"/>
    <n v="93620.62"/>
    <n v="42538.46"/>
    <m/>
    <n v="73393567.950000003"/>
    <n v="1.2755970668135368E-3"/>
    <x v="0"/>
    <n v="126094742.97999983"/>
    <n v="7.4246251499040985E-4"/>
    <x v="0"/>
    <n v="325145452.83999985"/>
    <n v="2.8793458183796154E-4"/>
    <x v="1"/>
    <n v="2.8793458183796154E-4"/>
    <x v="1"/>
    <x v="1"/>
    <x v="0"/>
    <m/>
  </r>
  <r>
    <s v="MS-34759"/>
    <x v="982"/>
    <x v="517"/>
    <s v="Bailment"/>
    <x v="0"/>
    <x v="0"/>
    <x v="981"/>
    <x v="0"/>
    <x v="13"/>
    <x v="9"/>
    <x v="1"/>
    <s v="PREMIUM"/>
    <s v="VODKA"/>
    <s v="CLASSIC"/>
    <x v="982"/>
    <s v="VODKA"/>
    <x v="13"/>
    <x v="0"/>
    <n v="51"/>
    <n v="65.34"/>
    <n v="-0.27"/>
    <n v="274.19"/>
    <n v="271.85000000000002"/>
    <n v="0.01"/>
    <n v="816.16"/>
    <n v="854.85"/>
    <n v="-0.05"/>
    <n v="125778.6"/>
    <n v="129682"/>
    <n v="129441.60000000001"/>
    <n v="135276.04"/>
    <m/>
    <n v="73393567.950000003"/>
    <n v="1.7137550811767014E-3"/>
    <x v="0"/>
    <n v="126094742.97999983"/>
    <n v="9.9749281395458364E-4"/>
    <x v="0"/>
    <n v="325145452.83999985"/>
    <n v="3.8683794868229061E-4"/>
    <x v="1"/>
    <n v="3.9810367596835699E-4"/>
    <x v="1"/>
    <x v="1"/>
    <x v="0"/>
    <m/>
  </r>
  <r>
    <s v="MS-34786"/>
    <x v="983"/>
    <x v="494"/>
    <s v="Bailment"/>
    <x v="0"/>
    <x v="0"/>
    <x v="982"/>
    <x v="0"/>
    <x v="13"/>
    <x v="9"/>
    <x v="1"/>
    <s v="PREMIUM"/>
    <s v="VODKA"/>
    <s v="FLAVORED"/>
    <x v="983"/>
    <s v="VODKA"/>
    <x v="53"/>
    <x v="0"/>
    <n v="8"/>
    <n v="46"/>
    <n v="-4.75"/>
    <n v="54"/>
    <n v="80.25"/>
    <n v="-0.49"/>
    <n v="282"/>
    <n v="418.58"/>
    <n v="-0.48"/>
    <n v="47719.44"/>
    <n v="76328.63"/>
    <n v="50117.04"/>
    <n v="80657.59"/>
    <m/>
    <n v="73393567.950000003"/>
    <n v="6.5018558618800597E-4"/>
    <x v="0"/>
    <n v="126094742.97999983"/>
    <n v="3.7844115362976622E-4"/>
    <x v="0"/>
    <n v="325145452.83999985"/>
    <n v="1.4676336262184223E-4"/>
    <x v="1"/>
    <n v="1.5413729320908569E-4"/>
    <x v="1"/>
    <x v="1"/>
    <x v="0"/>
    <m/>
  </r>
  <r>
    <s v="MS-34819"/>
    <x v="984"/>
    <x v="25"/>
    <s v="Bailment"/>
    <x v="0"/>
    <x v="0"/>
    <x v="983"/>
    <x v="0"/>
    <x v="13"/>
    <x v="9"/>
    <x v="0"/>
    <s v="MID"/>
    <s v="VODKA"/>
    <s v="CLASSIC"/>
    <x v="984"/>
    <s v="VODKA"/>
    <x v="15"/>
    <x v="1"/>
    <n v="48"/>
    <n v="28"/>
    <n v="0.42"/>
    <n v="118.65"/>
    <n v="113.54"/>
    <n v="0.04"/>
    <n v="490.83"/>
    <n v="506.06"/>
    <n v="-0.03"/>
    <n v="50939.54"/>
    <n v="52569.31"/>
    <n v="50939.54"/>
    <n v="52569.31"/>
    <m/>
    <n v="73393567.950000003"/>
    <n v="6.9406000311502769E-4"/>
    <x v="0"/>
    <n v="75793138.070000067"/>
    <n v="6.7208643548910595E-4"/>
    <x v="0"/>
    <n v="325145452.83999985"/>
    <n v="1.5666693030785435E-4"/>
    <x v="1"/>
    <n v="1.5666693030785435E-4"/>
    <x v="1"/>
    <x v="1"/>
    <x v="0"/>
    <m/>
  </r>
  <r>
    <s v="MS-34820"/>
    <x v="985"/>
    <x v="582"/>
    <s v="Bailment"/>
    <x v="0"/>
    <x v="0"/>
    <x v="984"/>
    <x v="0"/>
    <x v="13"/>
    <x v="9"/>
    <x v="0"/>
    <s v="MID"/>
    <s v="VODKA"/>
    <s v="CLASSIC"/>
    <x v="985"/>
    <s v="VODKA"/>
    <x v="15"/>
    <x v="1"/>
    <n v="38"/>
    <n v="53"/>
    <n v="-0.39"/>
    <n v="181.08"/>
    <n v="180"/>
    <n v="0.01"/>
    <n v="760.75"/>
    <n v="898.42"/>
    <n v="-0.18"/>
    <n v="92293.440000000002"/>
    <n v="110139.28"/>
    <n v="98228.04"/>
    <n v="116205.52"/>
    <m/>
    <n v="73393567.950000003"/>
    <n v="1.257514010803722E-3"/>
    <x v="0"/>
    <n v="75793138.070000067"/>
    <n v="1.2177017913516234E-3"/>
    <x v="0"/>
    <n v="325145452.83999985"/>
    <n v="2.8385277786866815E-4"/>
    <x v="1"/>
    <n v="3.02104916867273E-4"/>
    <x v="1"/>
    <x v="1"/>
    <x v="0"/>
    <m/>
  </r>
  <r>
    <s v="MS-34856"/>
    <x v="986"/>
    <x v="378"/>
    <s v="Bailment"/>
    <x v="0"/>
    <x v="0"/>
    <x v="985"/>
    <x v="0"/>
    <x v="13"/>
    <x v="9"/>
    <x v="1"/>
    <s v="MID"/>
    <s v="VODKA"/>
    <s v="CLASSIC"/>
    <x v="986"/>
    <s v="VODKA"/>
    <x v="14"/>
    <x v="1"/>
    <n v="7"/>
    <n v="15"/>
    <n v="-1.1399999999999999"/>
    <n v="20"/>
    <n v="31.08"/>
    <n v="-0.55000000000000004"/>
    <n v="104"/>
    <n v="130.16999999999999"/>
    <n v="-0.25"/>
    <n v="18158.400000000001"/>
    <n v="22711.4"/>
    <n v="18158.400000000001"/>
    <n v="22711.4"/>
    <m/>
    <n v="73393567.950000003"/>
    <n v="2.4741132645807011E-4"/>
    <x v="0"/>
    <n v="126094742.97999983"/>
    <n v="1.4400600350864863E-4"/>
    <x v="0"/>
    <n v="325145452.83999985"/>
    <n v="5.5847005828912916E-5"/>
    <x v="0"/>
    <n v="5.5847005828912916E-5"/>
    <x v="0"/>
    <x v="0"/>
    <x v="0"/>
    <m/>
  </r>
  <r>
    <s v="MS-34870"/>
    <x v="987"/>
    <x v="583"/>
    <s v="Bailment"/>
    <x v="0"/>
    <x v="0"/>
    <x v="986"/>
    <x v="0"/>
    <x v="13"/>
    <x v="9"/>
    <x v="1"/>
    <s v="PREMIUM"/>
    <s v="VODKA"/>
    <s v="FLAVORED"/>
    <x v="987"/>
    <s v="VODKA"/>
    <x v="53"/>
    <x v="0"/>
    <n v="10"/>
    <n v="17"/>
    <n v="-0.73"/>
    <n v="32.33"/>
    <n v="35.75"/>
    <n v="-0.11"/>
    <n v="134.66999999999999"/>
    <n v="170.25"/>
    <n v="-0.26"/>
    <n v="22600.959999999999"/>
    <n v="30504.75"/>
    <n v="23932.959999999999"/>
    <n v="32942.67"/>
    <m/>
    <n v="73393567.950000003"/>
    <n v="3.0794197136453563E-4"/>
    <x v="0"/>
    <n v="126094742.97999983"/>
    <n v="1.7923792432476577E-4"/>
    <x v="0"/>
    <n v="325145452.83999985"/>
    <n v="6.9510306241685809E-5"/>
    <x v="1"/>
    <n v="7.3606934345709946E-5"/>
    <x v="1"/>
    <x v="1"/>
    <x v="0"/>
    <m/>
  </r>
  <r>
    <s v="MS-34880"/>
    <x v="988"/>
    <x v="107"/>
    <s v="Bailment"/>
    <x v="0"/>
    <x v="0"/>
    <x v="987"/>
    <x v="0"/>
    <x v="13"/>
    <x v="9"/>
    <x v="1"/>
    <s v="PREMIUM"/>
    <s v="VODKA"/>
    <s v="FLAVORED"/>
    <x v="988"/>
    <s v="VODKA"/>
    <x v="53"/>
    <x v="0"/>
    <n v="1"/>
    <n v="12.33"/>
    <n v="-7.7"/>
    <n v="33.17"/>
    <n v="53.42"/>
    <n v="-0.61"/>
    <n v="198.08"/>
    <n v="255"/>
    <n v="-0.28999999999999998"/>
    <n v="33619.769999999997"/>
    <n v="45853.96"/>
    <n v="35203.370000000003"/>
    <n v="49491"/>
    <m/>
    <n v="73393567.950000003"/>
    <n v="4.5807515479971971E-4"/>
    <x v="0"/>
    <n v="126094742.97999983"/>
    <n v="2.6662308995175558E-4"/>
    <x v="0"/>
    <n v="325145452.83999985"/>
    <n v="1.0339917014476558E-4"/>
    <x v="1"/>
    <n v="1.0826960577954986E-4"/>
    <x v="1"/>
    <x v="1"/>
    <x v="0"/>
    <m/>
  </r>
  <r>
    <s v="MS-34919"/>
    <x v="989"/>
    <x v="15"/>
    <s v="Bailment"/>
    <x v="0"/>
    <x v="0"/>
    <x v="988"/>
    <x v="0"/>
    <x v="13"/>
    <x v="9"/>
    <x v="1"/>
    <s v="MID"/>
    <s v="VODKA"/>
    <s v="CLASSIC"/>
    <x v="989"/>
    <s v="VODKA"/>
    <x v="16"/>
    <x v="0"/>
    <n v="95"/>
    <n v="106.17"/>
    <n v="-0.12"/>
    <n v="176.17"/>
    <n v="203.2"/>
    <n v="-0.15"/>
    <n v="700.04"/>
    <n v="753.12"/>
    <n v="-0.08"/>
    <n v="60464.34"/>
    <n v="69015.100000000006"/>
    <n v="71540.28"/>
    <n v="80328.600000000006"/>
    <m/>
    <n v="73393567.950000003"/>
    <n v="8.2383704306611513E-4"/>
    <x v="0"/>
    <n v="126094742.97999983"/>
    <n v="4.795151532176911E-4"/>
    <x v="0"/>
    <n v="325145452.83999985"/>
    <n v="1.8596089679825161E-4"/>
    <x v="1"/>
    <n v="2.2002546667999724E-4"/>
    <x v="1"/>
    <x v="1"/>
    <x v="0"/>
    <m/>
  </r>
  <r>
    <s v="MS-34995"/>
    <x v="990"/>
    <x v="461"/>
    <s v="Bailment"/>
    <x v="0"/>
    <x v="0"/>
    <x v="989"/>
    <x v="0"/>
    <x v="13"/>
    <x v="9"/>
    <x v="0"/>
    <s v="MID"/>
    <s v="VODKA"/>
    <s v="FLAVORED"/>
    <x v="990"/>
    <s v="CORDIALS"/>
    <x v="16"/>
    <x v="0"/>
    <n v="28"/>
    <m/>
    <n v="1"/>
    <n v="92"/>
    <n v="24"/>
    <n v="0.74"/>
    <n v="160.25"/>
    <n v="118.67"/>
    <n v="0.26"/>
    <n v="19767.21"/>
    <n v="15688.96"/>
    <n v="22731.21"/>
    <n v="18611.38"/>
    <m/>
    <n v="73393567.950000003"/>
    <n v="2.6933163970808152E-4"/>
    <x v="0"/>
    <n v="75793138.070000067"/>
    <n v="2.6080474437862239E-4"/>
    <x v="0"/>
    <n v="325145452.83999985"/>
    <n v="6.0794975994104411E-5"/>
    <x v="1"/>
    <n v="6.991089618954552E-5"/>
    <x v="1"/>
    <x v="1"/>
    <x v="0"/>
    <m/>
  </r>
  <r>
    <s v="MS-35083"/>
    <x v="991"/>
    <x v="584"/>
    <s v="Bailment"/>
    <x v="0"/>
    <x v="0"/>
    <x v="990"/>
    <x v="0"/>
    <x v="13"/>
    <x v="9"/>
    <x v="3"/>
    <s v="VALUE"/>
    <s v="VODKA"/>
    <s v="CLASSIC"/>
    <x v="991"/>
    <s v="VODKA"/>
    <x v="4"/>
    <x v="1"/>
    <n v="58"/>
    <n v="87.47"/>
    <n v="-0.52"/>
    <n v="206.94"/>
    <n v="247.49"/>
    <n v="-0.2"/>
    <n v="847"/>
    <n v="1114.79"/>
    <n v="-0.32"/>
    <n v="59628.31"/>
    <n v="77012.740000000005"/>
    <n v="59628.31"/>
    <n v="77012.740000000005"/>
    <m/>
    <n v="73393567.950000003"/>
    <n v="8.1244599037101314E-4"/>
    <x v="0"/>
    <n v="34230392.709999993"/>
    <n v="1.7419697899808293E-3"/>
    <x v="0"/>
    <n v="325145452.83999985"/>
    <n v="1.8338964755365152E-4"/>
    <x v="1"/>
    <n v="1.8338964755365152E-4"/>
    <x v="1"/>
    <x v="1"/>
    <x v="0"/>
    <m/>
  </r>
  <r>
    <s v="MS-35084"/>
    <x v="992"/>
    <x v="585"/>
    <s v="Bailment"/>
    <x v="0"/>
    <x v="0"/>
    <x v="991"/>
    <x v="0"/>
    <x v="13"/>
    <x v="9"/>
    <x v="3"/>
    <s v="VALUE"/>
    <s v="VODKA"/>
    <s v="CLASSIC"/>
    <x v="992"/>
    <s v="VODKA"/>
    <x v="4"/>
    <x v="1"/>
    <n v="148"/>
    <n v="192"/>
    <n v="-0.3"/>
    <n v="471.21"/>
    <n v="531"/>
    <n v="-0.13"/>
    <n v="1926.88"/>
    <n v="2316.38"/>
    <n v="-0.2"/>
    <n v="128606.44"/>
    <n v="149157.57"/>
    <n v="128606.44"/>
    <n v="149157.57"/>
    <m/>
    <n v="73393567.950000003"/>
    <n v="1.7522848880655896E-3"/>
    <x v="0"/>
    <n v="34230392.709999993"/>
    <n v="3.7570833933911951E-3"/>
    <x v="0"/>
    <n v="325145452.83999985"/>
    <n v="3.9553510244932038E-4"/>
    <x v="1"/>
    <n v="3.9553510244932038E-4"/>
    <x v="1"/>
    <x v="1"/>
    <x v="0"/>
    <m/>
  </r>
  <r>
    <s v="MS-35085"/>
    <x v="993"/>
    <x v="525"/>
    <s v="Bailment"/>
    <x v="0"/>
    <x v="0"/>
    <x v="992"/>
    <x v="0"/>
    <x v="13"/>
    <x v="9"/>
    <x v="3"/>
    <s v="VALUE"/>
    <s v="VODKA"/>
    <s v="CLASSIC"/>
    <x v="993"/>
    <s v="VODKA"/>
    <x v="4"/>
    <x v="1"/>
    <n v="87"/>
    <n v="99"/>
    <n v="-0.14000000000000001"/>
    <n v="269"/>
    <n v="283.75"/>
    <n v="-0.05"/>
    <n v="1062.33"/>
    <n v="1204.42"/>
    <n v="-0.13"/>
    <n v="70549.84"/>
    <n v="77595.759999999995"/>
    <n v="70549.84"/>
    <n v="77595.759999999995"/>
    <m/>
    <n v="73393567.950000003"/>
    <n v="9.6125371705682269E-4"/>
    <x v="0"/>
    <n v="34230392.709999993"/>
    <n v="2.0610292320540546E-3"/>
    <x v="0"/>
    <n v="325145452.83999985"/>
    <n v="2.1697932228108605E-4"/>
    <x v="1"/>
    <n v="2.1697932228108605E-4"/>
    <x v="1"/>
    <x v="1"/>
    <x v="0"/>
    <m/>
  </r>
  <r>
    <s v="MS-35087"/>
    <x v="994"/>
    <x v="586"/>
    <s v="Bailment"/>
    <x v="0"/>
    <x v="0"/>
    <x v="993"/>
    <x v="0"/>
    <x v="13"/>
    <x v="9"/>
    <x v="3"/>
    <s v="VALUE"/>
    <s v="VODKA"/>
    <s v="CLASSIC"/>
    <x v="994"/>
    <s v="VODKA"/>
    <x v="4"/>
    <x v="1"/>
    <n v="301"/>
    <n v="387.98"/>
    <n v="-0.28999999999999998"/>
    <n v="950.16"/>
    <n v="992.17"/>
    <n v="-0.04"/>
    <n v="3780.02"/>
    <n v="4834.6499999999996"/>
    <n v="-0.28000000000000003"/>
    <n v="212458.06"/>
    <n v="266497.48"/>
    <n v="212458.06"/>
    <n v="266497.48"/>
    <m/>
    <n v="73393567.950000003"/>
    <n v="2.8947776478824259E-3"/>
    <x v="0"/>
    <n v="34230392.709999993"/>
    <n v="6.2067082256387013E-3"/>
    <x v="0"/>
    <n v="325145452.83999985"/>
    <n v="6.5342466931114687E-4"/>
    <x v="1"/>
    <n v="6.5342466931114687E-4"/>
    <x v="1"/>
    <x v="1"/>
    <x v="0"/>
    <m/>
  </r>
  <r>
    <s v="MS-35088"/>
    <x v="995"/>
    <x v="539"/>
    <s v="Bailment"/>
    <x v="0"/>
    <x v="0"/>
    <x v="994"/>
    <x v="0"/>
    <x v="13"/>
    <x v="9"/>
    <x v="3"/>
    <s v="VALUE"/>
    <s v="VODKA"/>
    <s v="CLASSIC"/>
    <x v="995"/>
    <s v="VODKA"/>
    <x v="4"/>
    <x v="1"/>
    <n v="1028"/>
    <n v="1265.0999999999999"/>
    <n v="-0.23"/>
    <n v="3210.97"/>
    <n v="3470.56"/>
    <n v="-0.08"/>
    <n v="12878.66"/>
    <n v="14291.76"/>
    <n v="-0.11"/>
    <n v="682193.12"/>
    <n v="732740.72"/>
    <n v="682193.12"/>
    <n v="732740.72"/>
    <m/>
    <n v="73393567.950000003"/>
    <n v="9.2949987179360167E-3"/>
    <x v="0"/>
    <n v="34230392.709999993"/>
    <n v="1.9929456427203233E-2"/>
    <x v="0"/>
    <n v="325145452.83999985"/>
    <n v="2.0981167475705065E-3"/>
    <x v="1"/>
    <n v="2.0981167475705065E-3"/>
    <x v="1"/>
    <x v="1"/>
    <x v="0"/>
    <m/>
  </r>
  <r>
    <s v="MS-35242"/>
    <x v="996"/>
    <x v="587"/>
    <s v="Bailment"/>
    <x v="0"/>
    <x v="0"/>
    <x v="995"/>
    <x v="0"/>
    <x v="13"/>
    <x v="9"/>
    <x v="0"/>
    <s v="MID"/>
    <s v="VODKA"/>
    <s v="CLASSIC"/>
    <x v="996"/>
    <s v="VODKA"/>
    <x v="11"/>
    <x v="1"/>
    <n v="42"/>
    <n v="53.66"/>
    <n v="-0.28999999999999998"/>
    <n v="123.32"/>
    <n v="168.43"/>
    <n v="-0.37"/>
    <n v="560.49"/>
    <n v="751.37"/>
    <n v="-0.34"/>
    <n v="58168.85"/>
    <n v="77414.03"/>
    <n v="58168.85"/>
    <n v="77414.03"/>
    <m/>
    <n v="73393567.950000003"/>
    <n v="7.9256059658563028E-4"/>
    <x v="0"/>
    <n v="75793138.070000067"/>
    <n v="7.6746855297477122E-4"/>
    <x v="0"/>
    <n v="325145452.83999985"/>
    <n v="1.7890101027685042E-4"/>
    <x v="1"/>
    <n v="1.7890101027685042E-4"/>
    <x v="1"/>
    <x v="1"/>
    <x v="0"/>
    <m/>
  </r>
  <r>
    <s v="MS-35289"/>
    <x v="997"/>
    <x v="588"/>
    <s v="Bailment"/>
    <x v="0"/>
    <x v="0"/>
    <x v="996"/>
    <x v="0"/>
    <x v="13"/>
    <x v="9"/>
    <x v="0"/>
    <s v="MID"/>
    <s v="VODKA"/>
    <s v="CLASSIC"/>
    <x v="997"/>
    <s v="VODKA"/>
    <x v="11"/>
    <x v="1"/>
    <n v="58"/>
    <n v="55"/>
    <n v="0.05"/>
    <n v="211.17"/>
    <n v="201"/>
    <n v="0.05"/>
    <n v="896.17"/>
    <n v="877.08"/>
    <n v="0.02"/>
    <n v="95197.16"/>
    <n v="89337.45"/>
    <n v="99151.88"/>
    <n v="97523.73"/>
    <m/>
    <n v="73393567.950000003"/>
    <n v="1.2970776957573979E-3"/>
    <x v="0"/>
    <n v="75793138.070000067"/>
    <n v="1.2560129112490239E-3"/>
    <x v="0"/>
    <n v="325145452.83999985"/>
    <n v="2.9278330411357581E-4"/>
    <x v="1"/>
    <n v="3.0494622986098301E-4"/>
    <x v="1"/>
    <x v="1"/>
    <x v="0"/>
    <m/>
  </r>
  <r>
    <s v="MS-35317"/>
    <x v="998"/>
    <x v="103"/>
    <s v="Bailment"/>
    <x v="0"/>
    <x v="0"/>
    <x v="997"/>
    <x v="0"/>
    <x v="13"/>
    <x v="9"/>
    <x v="3"/>
    <s v="VALUE"/>
    <s v="VODKA"/>
    <s v="CLASSIC"/>
    <x v="998"/>
    <s v="VODKA"/>
    <x v="24"/>
    <x v="1"/>
    <n v="57"/>
    <n v="70.989999999999995"/>
    <n v="-0.25"/>
    <n v="195.21"/>
    <n v="196.32"/>
    <n v="-0.01"/>
    <n v="985.94"/>
    <n v="940.27"/>
    <n v="0.05"/>
    <n v="53963.82"/>
    <n v="51020.27"/>
    <n v="53963.82"/>
    <n v="51020.27"/>
    <m/>
    <n v="73393567.950000003"/>
    <n v="7.3526633882635753E-4"/>
    <x v="0"/>
    <n v="34230392.709999993"/>
    <n v="1.5764884866259546E-3"/>
    <x v="0"/>
    <n v="325145452.83999985"/>
    <n v="1.6596824445382893E-4"/>
    <x v="1"/>
    <n v="1.6596824445382893E-4"/>
    <x v="1"/>
    <x v="1"/>
    <x v="0"/>
    <m/>
  </r>
  <r>
    <s v="MS-35318"/>
    <x v="999"/>
    <x v="62"/>
    <s v="Bailment"/>
    <x v="0"/>
    <x v="0"/>
    <x v="998"/>
    <x v="0"/>
    <x v="13"/>
    <x v="9"/>
    <x v="3"/>
    <s v="VALUE"/>
    <s v="VODKA"/>
    <s v="CLASSIC"/>
    <x v="999"/>
    <s v="VODKA"/>
    <x v="24"/>
    <x v="1"/>
    <n v="213"/>
    <n v="171.51"/>
    <n v="0.19"/>
    <n v="705.09"/>
    <n v="590.95000000000005"/>
    <n v="0.16"/>
    <n v="2628.8"/>
    <n v="2473.62"/>
    <n v="0.06"/>
    <n v="136867.39000000001"/>
    <n v="127460.13"/>
    <n v="136867.39000000001"/>
    <n v="127460.13"/>
    <m/>
    <n v="73393567.950000003"/>
    <n v="1.8648417541608292E-3"/>
    <x v="0"/>
    <n v="34230392.709999993"/>
    <n v="3.9984171715335267E-3"/>
    <x v="0"/>
    <n v="325145452.83999985"/>
    <n v="4.2094203933816293E-4"/>
    <x v="1"/>
    <n v="4.2094203933816293E-4"/>
    <x v="1"/>
    <x v="1"/>
    <x v="0"/>
    <m/>
  </r>
  <r>
    <s v="MS-35354"/>
    <x v="1000"/>
    <x v="68"/>
    <s v="Bailment"/>
    <x v="0"/>
    <x v="0"/>
    <x v="999"/>
    <x v="0"/>
    <x v="13"/>
    <x v="9"/>
    <x v="1"/>
    <s v="PREMIUM"/>
    <s v="VODKA"/>
    <s v="FLAVORED"/>
    <x v="1000"/>
    <s v="VODKA"/>
    <x v="8"/>
    <x v="1"/>
    <n v="30"/>
    <n v="20"/>
    <n v="0.33"/>
    <n v="47"/>
    <n v="48.17"/>
    <n v="-0.02"/>
    <n v="153"/>
    <n v="182.25"/>
    <n v="-0.19"/>
    <n v="28801.68"/>
    <n v="34612.11"/>
    <n v="30665.88"/>
    <n v="35713.71"/>
    <m/>
    <n v="73393567.950000003"/>
    <n v="3.9242784898564122E-4"/>
    <x v="0"/>
    <n v="126094742.97999983"/>
    <n v="2.2841301167145645E-4"/>
    <x v="0"/>
    <n v="325145452.83999985"/>
    <n v="8.8580909708040596E-5"/>
    <x v="1"/>
    <n v="9.4314343725699615E-5"/>
    <x v="1"/>
    <x v="1"/>
    <x v="0"/>
    <m/>
  </r>
  <r>
    <s v="MS-35356"/>
    <x v="1001"/>
    <x v="245"/>
    <s v="Bailment"/>
    <x v="0"/>
    <x v="0"/>
    <x v="1000"/>
    <x v="0"/>
    <x v="13"/>
    <x v="9"/>
    <x v="1"/>
    <s v="PREMIUM"/>
    <s v="VODKA"/>
    <s v="CLASSIC"/>
    <x v="1001"/>
    <s v="VODKA"/>
    <x v="54"/>
    <x v="0"/>
    <n v="41"/>
    <n v="32.17"/>
    <n v="0.22"/>
    <n v="118.58"/>
    <n v="112.67"/>
    <n v="0.05"/>
    <n v="453"/>
    <n v="491.33"/>
    <n v="-0.08"/>
    <n v="80452.800000000003"/>
    <n v="83128.63"/>
    <n v="80452.800000000003"/>
    <n v="87242.8"/>
    <m/>
    <n v="73393567.950000003"/>
    <n v="1.0961832521183487E-3"/>
    <x v="0"/>
    <n v="126094742.97999983"/>
    <n v="6.3803452942333058E-4"/>
    <x v="0"/>
    <n v="325145452.83999985"/>
    <n v="2.4743633748305823E-4"/>
    <x v="1"/>
    <n v="2.4743633748305823E-4"/>
    <x v="1"/>
    <x v="1"/>
    <x v="0"/>
    <m/>
  </r>
  <r>
    <s v="MS-35358"/>
    <x v="1002"/>
    <x v="492"/>
    <s v="Bailment"/>
    <x v="0"/>
    <x v="0"/>
    <x v="1001"/>
    <x v="0"/>
    <x v="13"/>
    <x v="9"/>
    <x v="1"/>
    <s v="PREMIUM"/>
    <s v="VODKA"/>
    <s v="CLASSIC"/>
    <x v="1002"/>
    <s v="VODKA"/>
    <x v="54"/>
    <x v="0"/>
    <n v="71"/>
    <n v="59.31"/>
    <n v="0.17"/>
    <n v="243.28"/>
    <n v="206.12"/>
    <n v="0.15"/>
    <n v="821.8"/>
    <n v="939.22"/>
    <n v="-0.14000000000000001"/>
    <n v="100113.94"/>
    <n v="107260.1"/>
    <n v="100113.94"/>
    <n v="110186.1"/>
    <m/>
    <n v="73393567.950000003"/>
    <n v="1.3640696698136202E-3"/>
    <x v="0"/>
    <n v="126094742.97999983"/>
    <n v="7.9395807972644267E-4"/>
    <x v="0"/>
    <n v="325145452.83999985"/>
    <n v="3.0790509024668678E-4"/>
    <x v="1"/>
    <n v="3.0790509024668678E-4"/>
    <x v="1"/>
    <x v="1"/>
    <x v="0"/>
    <m/>
  </r>
  <r>
    <s v="MS-35410"/>
    <x v="1003"/>
    <x v="589"/>
    <s v="Bailment"/>
    <x v="0"/>
    <x v="0"/>
    <x v="1002"/>
    <x v="0"/>
    <x v="13"/>
    <x v="9"/>
    <x v="3"/>
    <s v="VALUE"/>
    <s v="VODKA"/>
    <s v="CLASSIC"/>
    <x v="1003"/>
    <s v="VODKA"/>
    <x v="4"/>
    <x v="1"/>
    <n v="491"/>
    <n v="544"/>
    <n v="-0.11"/>
    <n v="2330.33"/>
    <n v="2357.25"/>
    <n v="-0.01"/>
    <n v="10726.5"/>
    <n v="10076.33"/>
    <n v="0.06"/>
    <n v="718806.04"/>
    <n v="675523"/>
    <n v="791615.7"/>
    <n v="742329.64"/>
    <m/>
    <n v="73393567.950000003"/>
    <n v="9.7938560568371982E-3"/>
    <x v="0"/>
    <n v="34230392.709999993"/>
    <n v="2.099905911362827E-2"/>
    <x v="0"/>
    <n v="325145452.83999985"/>
    <n v="2.2107214900948216E-3"/>
    <x v="1"/>
    <n v="2.4346509941492078E-3"/>
    <x v="1"/>
    <x v="1"/>
    <x v="0"/>
    <m/>
  </r>
  <r>
    <s v="MS-35413"/>
    <x v="1004"/>
    <x v="590"/>
    <s v="Bailment"/>
    <x v="0"/>
    <x v="0"/>
    <x v="1003"/>
    <x v="0"/>
    <x v="13"/>
    <x v="9"/>
    <x v="3"/>
    <s v="VALUE"/>
    <s v="VODKA"/>
    <s v="CLASSIC"/>
    <x v="1004"/>
    <s v="VODKA"/>
    <x v="4"/>
    <x v="1"/>
    <n v="2289"/>
    <n v="2597.39"/>
    <n v="-0.13"/>
    <n v="4785.4399999999996"/>
    <n v="5447.32"/>
    <n v="-0.14000000000000001"/>
    <n v="19270.57"/>
    <n v="20758.73"/>
    <n v="-0.08"/>
    <n v="1413321.14"/>
    <n v="1518586.76"/>
    <n v="1526191.04"/>
    <n v="1640334"/>
    <m/>
    <n v="73393567.950000003"/>
    <n v="1.9256743873834244E-2"/>
    <x v="0"/>
    <n v="34230392.709999993"/>
    <n v="4.1288487455392681E-2"/>
    <x v="1"/>
    <n v="325145452.83999985"/>
    <n v="4.3467350616632431E-3"/>
    <x v="1"/>
    <n v="4.6938717016320082E-3"/>
    <x v="2"/>
    <x v="2"/>
    <x v="0"/>
    <m/>
  </r>
  <r>
    <s v="MS-35416"/>
    <x v="1005"/>
    <x v="591"/>
    <s v="Bailment"/>
    <x v="0"/>
    <x v="0"/>
    <x v="1004"/>
    <x v="0"/>
    <x v="13"/>
    <x v="9"/>
    <x v="3"/>
    <s v="VALUE"/>
    <s v="VODKA"/>
    <s v="CLASSIC"/>
    <x v="1005"/>
    <s v="VODKA"/>
    <x v="4"/>
    <x v="1"/>
    <n v="318"/>
    <n v="448"/>
    <n v="-0.41"/>
    <n v="1455.42"/>
    <n v="1736.92"/>
    <n v="-0.19"/>
    <n v="6718.08"/>
    <n v="7388.92"/>
    <n v="-0.1"/>
    <n v="454142.17"/>
    <n v="501307.74"/>
    <n v="495794.55"/>
    <n v="544249.49"/>
    <m/>
    <n v="73393567.950000003"/>
    <n v="6.1877652590672282E-3"/>
    <x v="0"/>
    <n v="34230392.709999993"/>
    <n v="1.326722056178245E-2"/>
    <x v="0"/>
    <n v="325145452.83999985"/>
    <n v="1.3967354180514338E-3"/>
    <x v="1"/>
    <n v="1.524839254768771E-3"/>
    <x v="1"/>
    <x v="1"/>
    <x v="0"/>
    <m/>
  </r>
  <r>
    <s v="MS-35417"/>
    <x v="1006"/>
    <x v="592"/>
    <s v="Bailment"/>
    <x v="0"/>
    <x v="0"/>
    <x v="1005"/>
    <x v="0"/>
    <x v="13"/>
    <x v="9"/>
    <x v="3"/>
    <s v="VALUE"/>
    <s v="VODKA"/>
    <s v="CLASSIC"/>
    <x v="1006"/>
    <s v="VODKA"/>
    <x v="4"/>
    <x v="1"/>
    <n v="966"/>
    <n v="1242.18"/>
    <n v="-0.28999999999999998"/>
    <n v="2661.79"/>
    <n v="3463.44"/>
    <n v="-0.3"/>
    <n v="9550.4699999999993"/>
    <n v="11363.96"/>
    <n v="-0.19"/>
    <n v="628272.78"/>
    <n v="741523.04"/>
    <n v="661009.32999999996"/>
    <n v="780748.38"/>
    <m/>
    <n v="73393567.950000003"/>
    <n v="8.560324801595914E-3"/>
    <x v="0"/>
    <n v="34230392.709999993"/>
    <n v="1.8354238156796189E-2"/>
    <x v="0"/>
    <n v="325145452.83999985"/>
    <n v="1.932282227883917E-3"/>
    <x v="1"/>
    <n v="2.0329650137388654E-3"/>
    <x v="1"/>
    <x v="1"/>
    <x v="0"/>
    <m/>
  </r>
  <r>
    <s v="MS-35529"/>
    <x v="1007"/>
    <x v="238"/>
    <s v="Bailment"/>
    <x v="0"/>
    <x v="0"/>
    <x v="1006"/>
    <x v="0"/>
    <x v="13"/>
    <x v="9"/>
    <x v="0"/>
    <s v="MID"/>
    <s v="VODKA"/>
    <s v="CLASSIC"/>
    <x v="1007"/>
    <s v="VODKA"/>
    <x v="11"/>
    <x v="1"/>
    <n v="51"/>
    <n v="101.5"/>
    <n v="-0.98"/>
    <n v="284.68"/>
    <n v="131.44999999999999"/>
    <n v="0.54"/>
    <n v="1169.25"/>
    <n v="900.7"/>
    <n v="0.23"/>
    <n v="104290.75"/>
    <n v="81669.320000000007"/>
    <n v="120199.87"/>
    <n v="92321"/>
    <m/>
    <n v="73393567.950000003"/>
    <n v="1.4209794252140592E-3"/>
    <x v="0"/>
    <n v="75793138.070000067"/>
    <n v="1.3759919783725074E-3"/>
    <x v="0"/>
    <n v="325145452.83999985"/>
    <n v="3.207510641439609E-4"/>
    <x v="1"/>
    <n v="3.6968030446099732E-4"/>
    <x v="1"/>
    <x v="1"/>
    <x v="0"/>
    <m/>
  </r>
  <r>
    <s v="MS-35592"/>
    <x v="1008"/>
    <x v="183"/>
    <s v="Bailment"/>
    <x v="0"/>
    <x v="0"/>
    <x v="1007"/>
    <x v="0"/>
    <x v="13"/>
    <x v="9"/>
    <x v="1"/>
    <s v="PREMIUM"/>
    <s v="VODKA"/>
    <s v="CLASSIC"/>
    <x v="1008"/>
    <s v="VODKA"/>
    <x v="41"/>
    <x v="1"/>
    <n v="59"/>
    <n v="79"/>
    <n v="-0.34"/>
    <n v="274"/>
    <n v="252"/>
    <n v="0.08"/>
    <n v="1119.5"/>
    <n v="1097.92"/>
    <n v="0.02"/>
    <n v="226809.12"/>
    <n v="223042.21"/>
    <n v="237513.12"/>
    <n v="229188.21"/>
    <m/>
    <n v="73393567.950000003"/>
    <n v="3.0903133113042774E-3"/>
    <x v="0"/>
    <n v="126094742.97999983"/>
    <n v="1.7987198723738603E-3"/>
    <x v="0"/>
    <n v="325145452.83999985"/>
    <n v="6.9756202345419246E-4"/>
    <x v="1"/>
    <n v="7.304826745243684E-4"/>
    <x v="1"/>
    <x v="1"/>
    <x v="0"/>
    <m/>
  </r>
  <r>
    <s v="MS-35626"/>
    <x v="1009"/>
    <x v="593"/>
    <s v="Bailment"/>
    <x v="0"/>
    <x v="0"/>
    <x v="1008"/>
    <x v="0"/>
    <x v="13"/>
    <x v="9"/>
    <x v="0"/>
    <s v="MID"/>
    <s v="VODKA"/>
    <s v="FLAVORED"/>
    <x v="1009"/>
    <s v="CORDIALS"/>
    <x v="11"/>
    <x v="1"/>
    <n v="123"/>
    <n v="181"/>
    <n v="-0.47"/>
    <n v="387"/>
    <n v="552.25"/>
    <n v="-0.43"/>
    <n v="1639.25"/>
    <n v="1961.75"/>
    <n v="-0.2"/>
    <n v="174415.06"/>
    <n v="204659.5"/>
    <n v="181366.62"/>
    <n v="217816.48"/>
    <m/>
    <n v="73393567.950000003"/>
    <n v="2.3764352227544209E-3"/>
    <x v="0"/>
    <n v="75793138.070000067"/>
    <n v="2.3011985575648805E-3"/>
    <x v="0"/>
    <n v="325145452.83999985"/>
    <n v="5.3642164906986267E-4"/>
    <x v="1"/>
    <n v="5.5780149596386429E-4"/>
    <x v="1"/>
    <x v="1"/>
    <x v="0"/>
    <m/>
  </r>
  <r>
    <s v="MS-35644"/>
    <x v="1010"/>
    <x v="390"/>
    <s v="Bailment"/>
    <x v="0"/>
    <x v="0"/>
    <x v="1009"/>
    <x v="0"/>
    <x v="13"/>
    <x v="9"/>
    <x v="3"/>
    <s v="VALUE"/>
    <s v="VODKA"/>
    <s v="CLASSIC"/>
    <x v="1010"/>
    <s v="VODKA"/>
    <x v="6"/>
    <x v="3"/>
    <n v="35"/>
    <n v="28"/>
    <n v="0.2"/>
    <n v="99"/>
    <n v="84"/>
    <n v="0.15"/>
    <n v="323.54000000000002"/>
    <n v="365"/>
    <n v="-0.13"/>
    <n v="20874.849999999999"/>
    <n v="23487.84"/>
    <n v="20874.849999999999"/>
    <n v="23487.84"/>
    <m/>
    <n v="73393567.950000003"/>
    <n v="2.8442342541816701E-4"/>
    <x v="0"/>
    <n v="34230392.709999993"/>
    <n v="6.0983378650814209E-4"/>
    <x v="0"/>
    <n v="325145452.83999985"/>
    <n v="6.4201574457423705E-5"/>
    <x v="1"/>
    <n v="6.4201574457423705E-5"/>
    <x v="1"/>
    <x v="1"/>
    <x v="0"/>
    <m/>
  </r>
  <r>
    <s v="MS-35647"/>
    <x v="1011"/>
    <x v="335"/>
    <s v="Bailment"/>
    <x v="0"/>
    <x v="0"/>
    <x v="1010"/>
    <x v="0"/>
    <x v="13"/>
    <x v="9"/>
    <x v="3"/>
    <s v="VALUE"/>
    <s v="VODKA"/>
    <s v="CLASSIC"/>
    <x v="1011"/>
    <s v="VODKA"/>
    <x v="6"/>
    <x v="3"/>
    <n v="451"/>
    <n v="533.21"/>
    <n v="-0.18"/>
    <n v="1786.49"/>
    <n v="1664.61"/>
    <n v="7.0000000000000007E-2"/>
    <n v="6326.32"/>
    <n v="7005.2"/>
    <n v="-0.11"/>
    <n v="337326.51"/>
    <n v="373035.2"/>
    <n v="337326.51"/>
    <n v="374633.87"/>
    <m/>
    <n v="73393567.950000003"/>
    <n v="4.5961317786022693E-3"/>
    <x v="0"/>
    <n v="34230392.709999993"/>
    <n v="9.8545907100111695E-3"/>
    <x v="0"/>
    <n v="325145452.83999985"/>
    <n v="1.037463409233019E-3"/>
    <x v="1"/>
    <n v="1.037463409233019E-3"/>
    <x v="1"/>
    <x v="1"/>
    <x v="0"/>
    <m/>
  </r>
  <r>
    <s v="MS-35648"/>
    <x v="1012"/>
    <x v="594"/>
    <s v="Bailment"/>
    <x v="0"/>
    <x v="0"/>
    <x v="1011"/>
    <x v="0"/>
    <x v="13"/>
    <x v="9"/>
    <x v="3"/>
    <s v="VALUE"/>
    <s v="VODKA"/>
    <s v="CLASSIC"/>
    <x v="1012"/>
    <s v="VODKA"/>
    <x v="6"/>
    <x v="3"/>
    <n v="891"/>
    <n v="816.69"/>
    <n v="0.08"/>
    <n v="2593.79"/>
    <n v="2368.8000000000002"/>
    <n v="0.09"/>
    <n v="9479.8799999999992"/>
    <n v="9614.82"/>
    <n v="-0.01"/>
    <n v="480399.38"/>
    <n v="486249.48"/>
    <n v="480399.38"/>
    <n v="486249.48"/>
    <m/>
    <n v="73393567.950000003"/>
    <n v="6.5455242662037661E-3"/>
    <x v="0"/>
    <n v="34230392.709999993"/>
    <n v="1.4034293560986729E-2"/>
    <x v="0"/>
    <n v="325145452.83999985"/>
    <n v="1.4774906916394698E-3"/>
    <x v="1"/>
    <n v="1.4774906916394698E-3"/>
    <x v="1"/>
    <x v="1"/>
    <x v="0"/>
    <m/>
  </r>
  <r>
    <s v="MS-35699"/>
    <x v="1013"/>
    <x v="116"/>
    <s v="Bailment"/>
    <x v="0"/>
    <x v="0"/>
    <x v="1012"/>
    <x v="0"/>
    <x v="13"/>
    <x v="9"/>
    <x v="0"/>
    <s v="MID"/>
    <s v="VODKA"/>
    <s v="FLAVORED"/>
    <x v="1013"/>
    <s v="CORDIALS"/>
    <x v="10"/>
    <x v="0"/>
    <n v="25"/>
    <n v="37"/>
    <n v="-0.48"/>
    <n v="82"/>
    <n v="76"/>
    <n v="7.0000000000000007E-2"/>
    <n v="284"/>
    <n v="307.92"/>
    <n v="-0.08"/>
    <n v="27622.560000000001"/>
    <n v="28531.39"/>
    <n v="28797.599999999999"/>
    <n v="31286.59"/>
    <m/>
    <n v="73393567.950000003"/>
    <n v="3.7636213596834681E-4"/>
    <x v="0"/>
    <n v="75793138.070000067"/>
    <n v="3.6444671250435238E-4"/>
    <x v="0"/>
    <n v="325145452.83999985"/>
    <n v="8.4954471171991844E-5"/>
    <x v="1"/>
    <n v="8.8568361477812048E-5"/>
    <x v="1"/>
    <x v="1"/>
    <x v="0"/>
    <m/>
  </r>
  <r>
    <s v="MS-35762"/>
    <x v="1014"/>
    <x v="328"/>
    <s v="Bailment"/>
    <x v="0"/>
    <x v="0"/>
    <x v="1013"/>
    <x v="0"/>
    <x v="13"/>
    <x v="9"/>
    <x v="1"/>
    <s v="PREMIUM"/>
    <s v="VODKA"/>
    <s v="CLASSIC"/>
    <x v="1014"/>
    <s v="VODKA"/>
    <x v="41"/>
    <x v="1"/>
    <n v="208"/>
    <n v="270.68"/>
    <n v="-0.3"/>
    <n v="296.74"/>
    <n v="352.55"/>
    <n v="-0.19"/>
    <n v="923.28"/>
    <n v="1136.5899999999999"/>
    <n v="-0.23"/>
    <n v="135352.48000000001"/>
    <n v="161391.12"/>
    <n v="146048.48000000001"/>
    <n v="177237.8"/>
    <m/>
    <n v="73393567.950000003"/>
    <n v="1.844200844578234E-3"/>
    <x v="0"/>
    <n v="126094742.97999983"/>
    <n v="1.0734188975782169E-3"/>
    <x v="0"/>
    <n v="325145452.83999985"/>
    <n v="4.1628286300102537E-4"/>
    <x v="1"/>
    <n v="4.4917890969820419E-4"/>
    <x v="1"/>
    <x v="1"/>
    <x v="0"/>
    <m/>
  </r>
  <r>
    <s v="MS-35780"/>
    <x v="1015"/>
    <x v="188"/>
    <s v="Bailment"/>
    <x v="0"/>
    <x v="0"/>
    <x v="1014"/>
    <x v="0"/>
    <x v="13"/>
    <x v="9"/>
    <x v="0"/>
    <s v="MID"/>
    <s v="VODKA"/>
    <s v="FLAVORED"/>
    <x v="1015"/>
    <s v="CORDIALS"/>
    <x v="11"/>
    <x v="1"/>
    <n v="17"/>
    <n v="45"/>
    <n v="-1.65"/>
    <n v="57"/>
    <n v="114"/>
    <n v="-1"/>
    <n v="261"/>
    <n v="204.08"/>
    <n v="0.22"/>
    <n v="28877.040000000001"/>
    <n v="22585.17"/>
    <n v="28877.040000000001"/>
    <n v="22585.17"/>
    <m/>
    <n v="73393567.950000003"/>
    <n v="3.9345464196089677E-4"/>
    <x v="0"/>
    <n v="75793138.070000067"/>
    <n v="3.8099807892015385E-4"/>
    <x v="0"/>
    <n v="325145452.83999985"/>
    <n v="8.8812682901673676E-5"/>
    <x v="1"/>
    <n v="8.8812682901673676E-5"/>
    <x v="1"/>
    <x v="1"/>
    <x v="0"/>
    <m/>
  </r>
  <r>
    <s v="MS-35813"/>
    <x v="1016"/>
    <x v="595"/>
    <s v="Bailment"/>
    <x v="0"/>
    <x v="0"/>
    <x v="1015"/>
    <x v="0"/>
    <x v="13"/>
    <x v="9"/>
    <x v="3"/>
    <s v="VALUE"/>
    <s v="VODKA"/>
    <s v="CLASSIC"/>
    <x v="1016"/>
    <s v="VODKA"/>
    <x v="6"/>
    <x v="1"/>
    <n v="21"/>
    <n v="23.47"/>
    <n v="-0.1"/>
    <n v="72.540000000000006"/>
    <n v="59.74"/>
    <n v="0.18"/>
    <n v="264.54000000000002"/>
    <n v="371.1"/>
    <n v="-0.4"/>
    <n v="17856"/>
    <n v="24909.3"/>
    <n v="17856"/>
    <n v="24909.3"/>
    <m/>
    <n v="73393567.950000003"/>
    <n v="2.4329107439175805E-4"/>
    <x v="0"/>
    <n v="34230392.709999993"/>
    <n v="5.2164169284518865E-4"/>
    <x v="0"/>
    <n v="325145452.83999985"/>
    <n v="5.4916960529620944E-5"/>
    <x v="0"/>
    <n v="5.4916960529620944E-5"/>
    <x v="0"/>
    <x v="0"/>
    <x v="0"/>
    <m/>
  </r>
  <r>
    <s v="MS-35818"/>
    <x v="1017"/>
    <x v="560"/>
    <s v="Bailment"/>
    <x v="0"/>
    <x v="0"/>
    <x v="1016"/>
    <x v="0"/>
    <x v="13"/>
    <x v="9"/>
    <x v="3"/>
    <s v="VALUE"/>
    <s v="VODKA"/>
    <s v="CLASSIC"/>
    <x v="1017"/>
    <s v="VODKA"/>
    <x v="6"/>
    <x v="1"/>
    <n v="27"/>
    <n v="38.5"/>
    <n v="-0.41"/>
    <n v="90.23"/>
    <n v="102.28"/>
    <n v="-0.13"/>
    <n v="359.54"/>
    <n v="498.57"/>
    <n v="-0.39"/>
    <n v="21041.62"/>
    <n v="28763.360000000001"/>
    <n v="21041.62"/>
    <n v="28763.360000000001"/>
    <m/>
    <n v="73393567.950000003"/>
    <n v="2.8669569538211827E-4"/>
    <x v="0"/>
    <n v="34230392.709999993"/>
    <n v="6.1470577268174151E-4"/>
    <x v="0"/>
    <n v="325145452.83999985"/>
    <n v="6.4714483368015377E-5"/>
    <x v="1"/>
    <n v="6.4714483368015377E-5"/>
    <x v="1"/>
    <x v="1"/>
    <x v="0"/>
    <m/>
  </r>
  <r>
    <s v="MS-35953"/>
    <x v="1018"/>
    <x v="596"/>
    <s v="Bailment"/>
    <x v="0"/>
    <x v="0"/>
    <x v="1017"/>
    <x v="0"/>
    <x v="13"/>
    <x v="9"/>
    <x v="0"/>
    <s v="MID"/>
    <s v="VODKA"/>
    <s v="FLAVORED"/>
    <x v="1018"/>
    <s v="CORDIALS"/>
    <x v="11"/>
    <x v="1"/>
    <n v="13"/>
    <n v="30"/>
    <n v="-1.31"/>
    <n v="31"/>
    <n v="79.83"/>
    <n v="-1.58"/>
    <n v="173"/>
    <n v="211.17"/>
    <n v="-0.22"/>
    <n v="18882"/>
    <n v="22961.1"/>
    <n v="19140.72"/>
    <n v="23412.32"/>
    <m/>
    <n v="73393567.950000003"/>
    <n v="2.5727050104531671E-4"/>
    <x v="0"/>
    <n v="75793138.070000067"/>
    <n v="2.4912545490016788E-4"/>
    <x v="0"/>
    <n v="325145452.83999985"/>
    <n v="5.8072471366504404E-5"/>
    <x v="0"/>
    <n v="5.8868176789231982E-5"/>
    <x v="0"/>
    <x v="0"/>
    <x v="0"/>
    <m/>
  </r>
  <r>
    <s v="MS-36015"/>
    <x v="1019"/>
    <x v="587"/>
    <s v="Bailment"/>
    <x v="0"/>
    <x v="0"/>
    <x v="1018"/>
    <x v="0"/>
    <x v="13"/>
    <x v="9"/>
    <x v="0"/>
    <s v="MID"/>
    <s v="VODKA"/>
    <s v="FLAVORED"/>
    <x v="1019"/>
    <s v="CORDIALS"/>
    <x v="11"/>
    <x v="1"/>
    <n v="13"/>
    <n v="19"/>
    <n v="-0.43"/>
    <n v="32.25"/>
    <n v="60"/>
    <n v="-0.86"/>
    <n v="137.83000000000001"/>
    <n v="166.75"/>
    <n v="-0.21"/>
    <n v="15092.8"/>
    <n v="18272.580000000002"/>
    <n v="15249.88"/>
    <n v="18531.3"/>
    <m/>
    <n v="73393567.950000003"/>
    <n v="2.0564199863238832E-4"/>
    <x v="0"/>
    <n v="75793138.070000067"/>
    <n v="1.9913148319654982E-4"/>
    <x v="0"/>
    <n v="325145452.83999985"/>
    <n v="4.6418610096408094E-5"/>
    <x v="0"/>
    <n v="4.690171696020698E-5"/>
    <x v="0"/>
    <x v="0"/>
    <x v="0"/>
    <m/>
  </r>
  <r>
    <s v="MS-36097"/>
    <x v="1020"/>
    <x v="128"/>
    <s v="Bailment"/>
    <x v="0"/>
    <x v="0"/>
    <x v="1019"/>
    <x v="0"/>
    <x v="13"/>
    <x v="9"/>
    <x v="3"/>
    <s v="VALUE"/>
    <s v="VODKA"/>
    <s v="CLASSIC"/>
    <x v="1020"/>
    <s v="VODKA"/>
    <x v="11"/>
    <x v="1"/>
    <n v="23"/>
    <n v="10.67"/>
    <n v="0.53"/>
    <n v="66"/>
    <n v="50.67"/>
    <n v="0.23"/>
    <n v="221.99"/>
    <n v="197.88"/>
    <n v="0.11"/>
    <n v="13806.18"/>
    <n v="12425.29"/>
    <n v="13806.18"/>
    <n v="12425.29"/>
    <m/>
    <n v="73393567.950000003"/>
    <n v="1.881115796060709E-4"/>
    <x v="0"/>
    <n v="34230392.709999993"/>
    <n v="4.0333104317458483E-4"/>
    <x v="0"/>
    <n v="325145452.83999985"/>
    <n v="4.2461550298210245E-5"/>
    <x v="0"/>
    <n v="4.2461550298210245E-5"/>
    <x v="0"/>
    <x v="0"/>
    <x v="0"/>
    <m/>
  </r>
  <r>
    <s v="MS-36122"/>
    <x v="1021"/>
    <x v="594"/>
    <s v="Bailment"/>
    <x v="0"/>
    <x v="0"/>
    <x v="1020"/>
    <x v="0"/>
    <x v="13"/>
    <x v="9"/>
    <x v="1"/>
    <s v="PREMIUM"/>
    <s v="VODKA"/>
    <s v="CLASSIC"/>
    <x v="1021"/>
    <s v="VODKA"/>
    <x v="4"/>
    <x v="1"/>
    <n v="27"/>
    <n v="32"/>
    <n v="-0.19"/>
    <n v="116"/>
    <n v="135"/>
    <n v="-0.16"/>
    <n v="628"/>
    <n v="610.08000000000004"/>
    <n v="0.03"/>
    <n v="104809.56"/>
    <n v="99777.95"/>
    <n v="115799.03999999999"/>
    <n v="108914.84"/>
    <m/>
    <n v="73393567.950000003"/>
    <n v="1.4280483007911866E-3"/>
    <x v="0"/>
    <n v="126094742.97999983"/>
    <n v="8.3119690419309613E-4"/>
    <x v="0"/>
    <n v="325145452.83999985"/>
    <n v="3.2234668848829176E-4"/>
    <x v="1"/>
    <n v="3.5614534660887077E-4"/>
    <x v="1"/>
    <x v="1"/>
    <x v="0"/>
    <m/>
  </r>
  <r>
    <s v="MS-36124"/>
    <x v="1022"/>
    <x v="16"/>
    <s v="Bailment"/>
    <x v="0"/>
    <x v="0"/>
    <x v="1021"/>
    <x v="0"/>
    <x v="13"/>
    <x v="9"/>
    <x v="1"/>
    <s v="PREMIUM"/>
    <s v="VODKA"/>
    <s v="CLASSIC"/>
    <x v="1022"/>
    <s v="VODKA"/>
    <x v="4"/>
    <x v="1"/>
    <n v="91"/>
    <n v="99.17"/>
    <n v="-0.09"/>
    <n v="229.86"/>
    <n v="256.88"/>
    <n v="-0.12"/>
    <n v="910.87"/>
    <n v="986.69"/>
    <n v="-0.08"/>
    <n v="115388.5"/>
    <n v="120638.1"/>
    <n v="129456.5"/>
    <n v="131880.1"/>
    <m/>
    <n v="73393567.950000003"/>
    <n v="1.5721881797408923E-3"/>
    <x v="0"/>
    <n v="126094742.97999983"/>
    <n v="9.1509366110768017E-4"/>
    <x v="0"/>
    <n v="325145452.83999985"/>
    <n v="3.5488271169758996E-4"/>
    <x v="1"/>
    <n v="3.9814950161306417E-4"/>
    <x v="1"/>
    <x v="1"/>
    <x v="0"/>
    <m/>
  </r>
  <r>
    <s v="MS-36165"/>
    <x v="1023"/>
    <x v="349"/>
    <s v="Bailment"/>
    <x v="0"/>
    <x v="0"/>
    <x v="1022"/>
    <x v="0"/>
    <x v="13"/>
    <x v="9"/>
    <x v="0"/>
    <s v="MID"/>
    <s v="VODKA"/>
    <s v="FLAVORED"/>
    <x v="1023"/>
    <s v="CORDIALS"/>
    <x v="11"/>
    <x v="1"/>
    <n v="9"/>
    <m/>
    <n v="1"/>
    <n v="27"/>
    <m/>
    <n v="1"/>
    <n v="102"/>
    <n v="70.67"/>
    <n v="0.31"/>
    <n v="11285.28"/>
    <n v="7855.52"/>
    <n v="11285.28"/>
    <n v="7855.52"/>
    <m/>
    <n v="73393567.950000003"/>
    <n v="1.5376388306517807E-4"/>
    <x v="0"/>
    <n v="75793138.070000067"/>
    <n v="1.488958009573015E-4"/>
    <x v="0"/>
    <n v="325145452.83999985"/>
    <n v="3.4708404812148335E-5"/>
    <x v="0"/>
    <n v="3.4708404812148335E-5"/>
    <x v="0"/>
    <x v="0"/>
    <x v="0"/>
    <m/>
  </r>
  <r>
    <s v="MS-36261"/>
    <x v="1024"/>
    <x v="597"/>
    <s v="Bailment"/>
    <x v="0"/>
    <x v="0"/>
    <x v="1023"/>
    <x v="0"/>
    <x v="13"/>
    <x v="9"/>
    <x v="2"/>
    <s v="SUPER"/>
    <s v="VODKA"/>
    <s v="CLASSIC"/>
    <x v="1024"/>
    <s v="VODKA"/>
    <x v="16"/>
    <x v="0"/>
    <m/>
    <n v="10"/>
    <m/>
    <n v="6"/>
    <n v="13"/>
    <n v="-1.17"/>
    <n v="57.83"/>
    <n v="64.17"/>
    <n v="-0.11"/>
    <n v="14003.42"/>
    <n v="15469.5"/>
    <n v="14941.82"/>
    <n v="16578.099999999999"/>
    <m/>
    <n v="73393567.950000003"/>
    <n v="1.9079900856625406E-4"/>
    <x v="0"/>
    <n v="69119979.479999974"/>
    <n v="2.0259583560860173E-4"/>
    <x v="0"/>
    <n v="325145452.83999985"/>
    <n v="4.3068171114454781E-5"/>
    <x v="0"/>
    <n v="4.5954264067019533E-5"/>
    <x v="0"/>
    <x v="0"/>
    <x v="0"/>
    <m/>
  </r>
  <r>
    <s v="MS-36769"/>
    <x v="1025"/>
    <x v="429"/>
    <s v="Bailment"/>
    <x v="0"/>
    <x v="0"/>
    <x v="1024"/>
    <x v="0"/>
    <x v="13"/>
    <x v="9"/>
    <x v="1"/>
    <s v="PREMIUM"/>
    <s v="VODKA"/>
    <s v="FLAVORED"/>
    <x v="1025"/>
    <s v="VODKA"/>
    <x v="8"/>
    <x v="1"/>
    <n v="29"/>
    <n v="21"/>
    <n v="0.28000000000000003"/>
    <n v="41"/>
    <n v="33.25"/>
    <n v="0.19"/>
    <n v="138"/>
    <n v="138.58000000000001"/>
    <n v="0"/>
    <n v="26005.68"/>
    <n v="25968.37"/>
    <n v="28036.080000000002"/>
    <n v="27880.39"/>
    <m/>
    <n v="73393567.950000003"/>
    <n v="3.543318675788673E-4"/>
    <x v="0"/>
    <n v="126094742.97999983"/>
    <n v="2.0623920859353208E-4"/>
    <x v="0"/>
    <n v="325145452.83999985"/>
    <n v="7.9981681345539469E-5"/>
    <x v="1"/>
    <n v="8.6226271212214115E-5"/>
    <x v="1"/>
    <x v="1"/>
    <x v="0"/>
    <m/>
  </r>
  <r>
    <s v="MS-36870"/>
    <x v="1026"/>
    <x v="447"/>
    <s v="Bailment"/>
    <x v="0"/>
    <x v="0"/>
    <x v="1025"/>
    <x v="0"/>
    <x v="13"/>
    <x v="9"/>
    <x v="2"/>
    <s v="SUPER"/>
    <s v="VODKA"/>
    <s v="CLASSIC"/>
    <x v="1026"/>
    <s v="VODKA"/>
    <x v="14"/>
    <x v="1"/>
    <n v="8"/>
    <n v="18.66"/>
    <n v="-1.3"/>
    <n v="29.66"/>
    <n v="75.88"/>
    <n v="-1.56"/>
    <n v="206.3"/>
    <n v="230.64"/>
    <n v="-0.12"/>
    <n v="58057.8"/>
    <n v="65179.199999999997"/>
    <n v="58309.8"/>
    <n v="65179.199999999997"/>
    <m/>
    <n v="73393567.950000003"/>
    <n v="7.9104752121537925E-4"/>
    <x v="0"/>
    <n v="69119979.479999974"/>
    <n v="8.399568465844114E-4"/>
    <x v="0"/>
    <n v="325145452.83999985"/>
    <n v="1.7855947082418385E-4"/>
    <x v="1"/>
    <n v="1.7933450857359384E-4"/>
    <x v="1"/>
    <x v="1"/>
    <x v="0"/>
    <m/>
  </r>
  <r>
    <s v="MS-36871"/>
    <x v="1027"/>
    <x v="598"/>
    <s v="Bailment"/>
    <x v="0"/>
    <x v="0"/>
    <x v="1026"/>
    <x v="0"/>
    <x v="13"/>
    <x v="9"/>
    <x v="2"/>
    <s v="SUPER"/>
    <s v="VODKA"/>
    <s v="CLASSIC"/>
    <x v="1027"/>
    <s v="VODKA"/>
    <x v="14"/>
    <x v="1"/>
    <n v="26"/>
    <n v="52"/>
    <n v="-1.03"/>
    <n v="157.75"/>
    <n v="171.75"/>
    <n v="-0.09"/>
    <n v="900.08"/>
    <n v="845.5"/>
    <n v="0.06"/>
    <n v="261359.75"/>
    <n v="248394.48"/>
    <n v="270889.08"/>
    <n v="254389.68"/>
    <m/>
    <n v="73393567.950000003"/>
    <n v="3.56107159387664E-3"/>
    <x v="0"/>
    <n v="69119979.479999974"/>
    <n v="3.7812475056597065E-3"/>
    <x v="0"/>
    <n v="325145452.83999985"/>
    <n v="8.0382409692997302E-4"/>
    <x v="1"/>
    <n v="8.3313199564657991E-4"/>
    <x v="1"/>
    <x v="1"/>
    <x v="0"/>
    <m/>
  </r>
  <r>
    <s v="MS-36887"/>
    <x v="1028"/>
    <x v="412"/>
    <s v="Bailment"/>
    <x v="0"/>
    <x v="0"/>
    <x v="1027"/>
    <x v="0"/>
    <x v="13"/>
    <x v="9"/>
    <x v="3"/>
    <s v="VALUE"/>
    <s v="VODKA"/>
    <s v="CLASSIC"/>
    <x v="1028"/>
    <s v="VODKA"/>
    <x v="25"/>
    <x v="0"/>
    <n v="15"/>
    <n v="20.440000000000001"/>
    <n v="-0.32"/>
    <n v="38.1"/>
    <n v="55.22"/>
    <n v="-0.45"/>
    <n v="176.87"/>
    <n v="404.08"/>
    <n v="-1.28"/>
    <n v="11924.08"/>
    <n v="26503.79"/>
    <n v="11924.08"/>
    <n v="26503.79"/>
    <m/>
    <n v="73393567.950000003"/>
    <n v="1.6246764305181868E-4"/>
    <x v="0"/>
    <n v="34230392.709999993"/>
    <n v="3.4834774175747406E-4"/>
    <x v="0"/>
    <n v="325145452.83999985"/>
    <n v="3.6673063995970123E-5"/>
    <x v="0"/>
    <n v="3.6673063995970123E-5"/>
    <x v="0"/>
    <x v="0"/>
    <x v="0"/>
    <m/>
  </r>
  <r>
    <s v="MS-36908"/>
    <x v="1029"/>
    <x v="297"/>
    <s v="Bailment"/>
    <x v="0"/>
    <x v="0"/>
    <x v="1028"/>
    <x v="0"/>
    <x v="13"/>
    <x v="9"/>
    <x v="3"/>
    <s v="VALUE"/>
    <s v="VODKA"/>
    <s v="CLASSIC"/>
    <x v="1029"/>
    <s v="VODKA"/>
    <x v="25"/>
    <x v="0"/>
    <n v="60"/>
    <n v="72.34"/>
    <n v="-0.22"/>
    <n v="183.19"/>
    <n v="177.35"/>
    <n v="0.03"/>
    <n v="725.73"/>
    <n v="782.31"/>
    <n v="-0.08"/>
    <n v="51203.040000000001"/>
    <n v="54889.5"/>
    <n v="51203.040000000001"/>
    <n v="54889.5"/>
    <m/>
    <n v="73393567.950000003"/>
    <n v="6.9765023598365608E-4"/>
    <x v="0"/>
    <n v="34230392.709999993"/>
    <n v="1.4958355994858818E-3"/>
    <x v="0"/>
    <n v="325145452.83999985"/>
    <n v="1.5747733684344772E-4"/>
    <x v="1"/>
    <n v="1.5747733684344772E-4"/>
    <x v="1"/>
    <x v="1"/>
    <x v="0"/>
    <m/>
  </r>
  <r>
    <s v="MS-36965"/>
    <x v="1030"/>
    <x v="161"/>
    <s v="Bailment"/>
    <x v="0"/>
    <x v="0"/>
    <x v="1029"/>
    <x v="0"/>
    <x v="13"/>
    <x v="9"/>
    <x v="0"/>
    <s v="MID"/>
    <s v="VODKA"/>
    <s v="CLASSIC"/>
    <x v="1030"/>
    <s v="VODKA"/>
    <x v="5"/>
    <x v="2"/>
    <n v="51"/>
    <n v="34.01"/>
    <n v="0.33"/>
    <n v="166.04"/>
    <n v="134.02000000000001"/>
    <n v="0.19"/>
    <n v="638.80999999999995"/>
    <n v="566.77"/>
    <n v="0.11"/>
    <n v="81621.600000000006"/>
    <n v="72232.800000000003"/>
    <n v="81621.600000000006"/>
    <n v="72232.800000000003"/>
    <m/>
    <n v="73393567.950000003"/>
    <n v="1.1121083533587768E-3"/>
    <x v="0"/>
    <n v="75793138.070000067"/>
    <n v="1.0768995990721082E-3"/>
    <x v="0"/>
    <n v="325145452.83999985"/>
    <n v="2.5103103637794067E-4"/>
    <x v="1"/>
    <n v="2.5103103637794067E-4"/>
    <x v="1"/>
    <x v="1"/>
    <x v="0"/>
    <m/>
  </r>
  <r>
    <s v="MS-36966"/>
    <x v="1031"/>
    <x v="328"/>
    <s v="Bailment"/>
    <x v="0"/>
    <x v="0"/>
    <x v="1030"/>
    <x v="0"/>
    <x v="13"/>
    <x v="9"/>
    <x v="0"/>
    <s v="MID"/>
    <s v="VODKA"/>
    <s v="CLASSIC"/>
    <x v="1031"/>
    <s v="VODKA"/>
    <x v="5"/>
    <x v="2"/>
    <n v="2"/>
    <n v="18.13"/>
    <n v="-7.5"/>
    <n v="19.190000000000001"/>
    <n v="49.59"/>
    <n v="-1.58"/>
    <n v="135.96"/>
    <n v="196.31"/>
    <n v="-0.44"/>
    <n v="23133.599999999999"/>
    <n v="33328.080000000002"/>
    <n v="23133.599999999999"/>
    <n v="33328.080000000002"/>
    <m/>
    <n v="73393567.950000003"/>
    <n v="3.1519928307287038E-4"/>
    <x v="0"/>
    <n v="75793138.070000067"/>
    <n v="3.0522024274327528E-4"/>
    <x v="0"/>
    <n v="325145452.83999985"/>
    <n v="7.1148465395835521E-5"/>
    <x v="1"/>
    <n v="7.1148465395835521E-5"/>
    <x v="1"/>
    <x v="1"/>
    <x v="0"/>
    <m/>
  </r>
  <r>
    <s v="MS-36967"/>
    <x v="1032"/>
    <x v="599"/>
    <s v="Bailment"/>
    <x v="0"/>
    <x v="0"/>
    <x v="1031"/>
    <x v="0"/>
    <x v="13"/>
    <x v="9"/>
    <x v="0"/>
    <s v="MID"/>
    <s v="VODKA"/>
    <s v="CLASSIC"/>
    <x v="1032"/>
    <s v="VODKA"/>
    <x v="5"/>
    <x v="2"/>
    <n v="175"/>
    <n v="207.46"/>
    <n v="-0.19"/>
    <n v="546.04999999999995"/>
    <n v="564.23"/>
    <n v="-0.03"/>
    <n v="2120.2800000000002"/>
    <n v="2365.44"/>
    <n v="-0.12"/>
    <n v="280085.07"/>
    <n v="302678.03999999998"/>
    <n v="280085.07"/>
    <n v="302678.03999999998"/>
    <m/>
    <n v="73393567.950000003"/>
    <n v="3.8162073029452711E-3"/>
    <x v="0"/>
    <n v="75793138.070000067"/>
    <n v="3.6953882255320075E-3"/>
    <x v="0"/>
    <n v="325145452.83999985"/>
    <n v="8.6141469165132835E-4"/>
    <x v="1"/>
    <n v="8.6141469165132835E-4"/>
    <x v="1"/>
    <x v="1"/>
    <x v="0"/>
    <m/>
  </r>
  <r>
    <s v="MS-36968"/>
    <x v="1033"/>
    <x v="67"/>
    <s v="Bailment"/>
    <x v="0"/>
    <x v="0"/>
    <x v="1032"/>
    <x v="0"/>
    <x v="13"/>
    <x v="9"/>
    <x v="0"/>
    <s v="MID"/>
    <s v="VODKA"/>
    <s v="CLASSIC"/>
    <x v="1033"/>
    <s v="VODKA"/>
    <x v="5"/>
    <x v="2"/>
    <n v="1208"/>
    <n v="1667"/>
    <n v="-0.38"/>
    <n v="1886.88"/>
    <n v="2421.88"/>
    <n v="-0.28000000000000003"/>
    <n v="8032.17"/>
    <n v="8907.92"/>
    <n v="-0.11"/>
    <n v="899294.14"/>
    <n v="956413.67"/>
    <n v="992030.08"/>
    <n v="1066563.7"/>
    <m/>
    <n v="73393567.950000003"/>
    <n v="1.2253037495229172E-2"/>
    <x v="0"/>
    <n v="75793138.070000067"/>
    <n v="1.1865112896756449E-2"/>
    <x v="0"/>
    <n v="325145452.83999985"/>
    <n v="2.7658210568380047E-3"/>
    <x v="1"/>
    <n v="3.0510347640880773E-3"/>
    <x v="1"/>
    <x v="1"/>
    <x v="0"/>
    <m/>
  </r>
  <r>
    <s v="MS-36970"/>
    <x v="1034"/>
    <x v="600"/>
    <s v="Bailment"/>
    <x v="0"/>
    <x v="0"/>
    <x v="1033"/>
    <x v="0"/>
    <x v="13"/>
    <x v="9"/>
    <x v="0"/>
    <s v="MID"/>
    <s v="VODKA"/>
    <s v="CLASSIC"/>
    <x v="1034"/>
    <s v="VODKA"/>
    <x v="5"/>
    <x v="2"/>
    <n v="169"/>
    <n v="215.43"/>
    <n v="-0.27"/>
    <n v="566.83000000000004"/>
    <n v="503.41"/>
    <n v="0.11"/>
    <n v="1862.4"/>
    <n v="1982.08"/>
    <n v="-0.06"/>
    <n v="186907.45"/>
    <n v="198673.6"/>
    <n v="186907.45"/>
    <n v="198673.6"/>
    <m/>
    <n v="73393567.950000003"/>
    <n v="2.5466461874061267E-3"/>
    <x v="0"/>
    <n v="75793138.070000067"/>
    <n v="2.4660207343226558E-3"/>
    <x v="0"/>
    <n v="325145452.83999985"/>
    <n v="5.7484257696808355E-4"/>
    <x v="1"/>
    <n v="5.7484257696808355E-4"/>
    <x v="1"/>
    <x v="1"/>
    <x v="0"/>
    <m/>
  </r>
  <r>
    <s v="MS-36971"/>
    <x v="1035"/>
    <x v="601"/>
    <s v="Bailment"/>
    <x v="0"/>
    <x v="0"/>
    <x v="1034"/>
    <x v="0"/>
    <x v="13"/>
    <x v="9"/>
    <x v="0"/>
    <s v="MID"/>
    <s v="VODKA"/>
    <s v="CLASSIC"/>
    <x v="1035"/>
    <s v="VODKA"/>
    <x v="5"/>
    <x v="2"/>
    <n v="1084"/>
    <n v="1611.23"/>
    <n v="-0.49"/>
    <n v="2463.52"/>
    <n v="2308.14"/>
    <n v="0.06"/>
    <n v="8277.85"/>
    <n v="9826.44"/>
    <n v="-0.19"/>
    <n v="750202.79"/>
    <n v="861567.32"/>
    <n v="850974.3"/>
    <n v="1009589.66"/>
    <m/>
    <n v="73393567.950000003"/>
    <n v="1.0221642181384098E-2"/>
    <x v="0"/>
    <n v="75793138.070000067"/>
    <n v="9.8980304695543454E-3"/>
    <x v="0"/>
    <n v="325145452.83999985"/>
    <n v="2.3072836585820741E-3"/>
    <x v="1"/>
    <n v="2.6172111360227269E-3"/>
    <x v="1"/>
    <x v="1"/>
    <x v="0"/>
    <m/>
  </r>
  <r>
    <s v="MS-37040"/>
    <x v="1036"/>
    <x v="361"/>
    <s v="Bailment"/>
    <x v="0"/>
    <x v="0"/>
    <x v="1035"/>
    <x v="0"/>
    <x v="13"/>
    <x v="9"/>
    <x v="2"/>
    <s v="SUPER"/>
    <s v="VODKA"/>
    <s v="CLASSIC"/>
    <x v="1036"/>
    <s v="VODKA"/>
    <x v="55"/>
    <x v="1"/>
    <n v="11"/>
    <n v="18"/>
    <n v="-0.64"/>
    <n v="22"/>
    <n v="40.5"/>
    <n v="-0.84"/>
    <n v="116"/>
    <n v="163.83000000000001"/>
    <n v="-0.41"/>
    <n v="29642.880000000001"/>
    <n v="39964.239999999998"/>
    <n v="30122.880000000001"/>
    <n v="42544.24"/>
    <m/>
    <n v="73393567.950000003"/>
    <n v="4.0388934382089813E-4"/>
    <x v="0"/>
    <n v="69119979.479999974"/>
    <n v="4.2886123842929145E-4"/>
    <x v="0"/>
    <n v="325145452.83999985"/>
    <n v="9.1168059528690088E-5"/>
    <x v="1"/>
    <n v="9.2644321908518602E-5"/>
    <x v="1"/>
    <x v="1"/>
    <x v="0"/>
    <m/>
  </r>
  <r>
    <s v="MS-37063"/>
    <x v="1037"/>
    <x v="492"/>
    <s v="Bailment"/>
    <x v="0"/>
    <x v="0"/>
    <x v="1036"/>
    <x v="0"/>
    <x v="13"/>
    <x v="9"/>
    <x v="1"/>
    <s v="ULTRA"/>
    <s v="VODKA"/>
    <s v="CLASSIC"/>
    <x v="1037"/>
    <s v="VODKA"/>
    <x v="53"/>
    <x v="0"/>
    <n v="4"/>
    <n v="5.75"/>
    <n v="-0.44"/>
    <n v="19"/>
    <n v="17"/>
    <n v="0.11"/>
    <n v="72.25"/>
    <n v="88.42"/>
    <n v="-0.22"/>
    <n v="27005.01"/>
    <n v="31767.51"/>
    <n v="28897.11"/>
    <n v="36509.370000000003"/>
    <m/>
    <n v="73393567.950000003"/>
    <n v="3.6794791089046649E-4"/>
    <x v="0"/>
    <n v="126094742.97999983"/>
    <n v="2.1416443986315372E-4"/>
    <x v="0"/>
    <n v="325145452.83999985"/>
    <n v="8.3055167353943702E-5"/>
    <x v="1"/>
    <n v="8.8874409122430259E-5"/>
    <x v="1"/>
    <x v="1"/>
    <x v="0"/>
    <m/>
  </r>
  <r>
    <s v="MS-37067"/>
    <x v="1038"/>
    <x v="78"/>
    <s v="Bailment"/>
    <x v="0"/>
    <x v="0"/>
    <x v="1037"/>
    <x v="0"/>
    <x v="13"/>
    <x v="9"/>
    <x v="3"/>
    <s v="VALUE"/>
    <s v="VODKA"/>
    <s v="CLASSIC"/>
    <x v="1038"/>
    <s v="VODKA"/>
    <x v="24"/>
    <x v="1"/>
    <n v="104"/>
    <n v="76.78"/>
    <n v="0.26"/>
    <n v="274.88"/>
    <n v="264.77"/>
    <n v="0.04"/>
    <n v="1165.3900000000001"/>
    <n v="935.06"/>
    <n v="0.2"/>
    <n v="59997.08"/>
    <n v="48602.69"/>
    <n v="59997.08"/>
    <n v="48602.69"/>
    <m/>
    <n v="73393567.950000003"/>
    <n v="8.1747054511470982E-4"/>
    <x v="0"/>
    <n v="34230392.709999993"/>
    <n v="1.7527429646599579E-3"/>
    <x v="0"/>
    <n v="325145452.83999985"/>
    <n v="1.8452381688242105E-4"/>
    <x v="1"/>
    <n v="1.8452381688242105E-4"/>
    <x v="1"/>
    <x v="1"/>
    <x v="0"/>
    <m/>
  </r>
  <r>
    <s v="MS-37418"/>
    <x v="1039"/>
    <x v="602"/>
    <s v="Bailment"/>
    <x v="0"/>
    <x v="0"/>
    <x v="1038"/>
    <x v="0"/>
    <x v="13"/>
    <x v="9"/>
    <x v="3"/>
    <s v="VALUE"/>
    <s v="VODKA"/>
    <s v="CLASSIC"/>
    <x v="1039"/>
    <s v="CORDIALS"/>
    <x v="6"/>
    <x v="1"/>
    <n v="16"/>
    <n v="33.06"/>
    <n v="-1.02"/>
    <n v="64.17"/>
    <n v="92.75"/>
    <n v="-0.45"/>
    <n v="289.17"/>
    <n v="378.6"/>
    <n v="-0.31"/>
    <n v="18067.05"/>
    <n v="23386.77"/>
    <n v="18067.05"/>
    <n v="23386.77"/>
    <m/>
    <n v="73393567.950000003"/>
    <n v="2.46166666979705E-4"/>
    <x v="0"/>
    <n v="34230392.709999993"/>
    <n v="5.2780726628128721E-4"/>
    <x v="0"/>
    <n v="325145452.83999985"/>
    <n v="5.5566054644751793E-5"/>
    <x v="0"/>
    <n v="5.5566054644751793E-5"/>
    <x v="0"/>
    <x v="0"/>
    <x v="0"/>
    <m/>
  </r>
  <r>
    <s v="MS-37586"/>
    <x v="1040"/>
    <x v="142"/>
    <s v="Bailment"/>
    <x v="0"/>
    <x v="0"/>
    <x v="1039"/>
    <x v="0"/>
    <x v="13"/>
    <x v="9"/>
    <x v="1"/>
    <s v="MID"/>
    <s v="VODKA"/>
    <s v="CLASSIC"/>
    <x v="1040"/>
    <s v="VODKA"/>
    <x v="6"/>
    <x v="3"/>
    <n v="136"/>
    <n v="133"/>
    <n v="0.02"/>
    <n v="404.17"/>
    <n v="323"/>
    <n v="0.2"/>
    <n v="1244.08"/>
    <n v="1012.17"/>
    <n v="0.19"/>
    <n v="142612.71"/>
    <n v="114850.98"/>
    <n v="149140.71"/>
    <n v="121294.98"/>
    <m/>
    <n v="73393567.950000003"/>
    <n v="1.9431227283725479E-3"/>
    <x v="0"/>
    <n v="126094742.97999983"/>
    <n v="1.1309964763766569E-3"/>
    <x v="0"/>
    <n v="325145452.83999985"/>
    <n v="4.3861203887165531E-4"/>
    <x v="1"/>
    <n v="4.5868920723732319E-4"/>
    <x v="1"/>
    <x v="1"/>
    <x v="0"/>
    <m/>
  </r>
  <r>
    <s v="MS-37886"/>
    <x v="1041"/>
    <x v="603"/>
    <s v="Bailment"/>
    <x v="0"/>
    <x v="0"/>
    <x v="1040"/>
    <x v="0"/>
    <x v="13"/>
    <x v="9"/>
    <x v="0"/>
    <s v="VALUE"/>
    <s v="VODKA"/>
    <s v="CLASSIC"/>
    <x v="1041"/>
    <s v="VODKA"/>
    <x v="50"/>
    <x v="0"/>
    <n v="66"/>
    <n v="93"/>
    <n v="-0.41"/>
    <n v="247"/>
    <n v="284"/>
    <n v="-0.15"/>
    <n v="1110.92"/>
    <n v="1100.42"/>
    <n v="0.01"/>
    <n v="111041.11"/>
    <n v="114620.05"/>
    <n v="117446.11"/>
    <n v="116336.05"/>
    <m/>
    <n v="73393567.950000003"/>
    <n v="1.5129542424705078E-3"/>
    <x v="0"/>
    <n v="75793138.070000067"/>
    <n v="1.4650549222206112E-3"/>
    <x v="0"/>
    <n v="325145452.83999985"/>
    <n v="3.415121110570843E-4"/>
    <x v="1"/>
    <n v="3.6121098718792114E-4"/>
    <x v="1"/>
    <x v="1"/>
    <x v="0"/>
    <m/>
  </r>
  <r>
    <s v="MS-37887"/>
    <x v="1042"/>
    <x v="374"/>
    <s v="Bailment"/>
    <x v="0"/>
    <x v="0"/>
    <x v="1041"/>
    <x v="0"/>
    <x v="13"/>
    <x v="9"/>
    <x v="0"/>
    <s v="VALUE"/>
    <s v="VODKA"/>
    <s v="CLASSIC"/>
    <x v="1042"/>
    <s v="VODKA"/>
    <x v="50"/>
    <x v="0"/>
    <n v="15"/>
    <n v="52"/>
    <n v="-2.5499999999999998"/>
    <n v="67.989999999999995"/>
    <n v="117.77"/>
    <n v="-0.73"/>
    <n v="323.95999999999998"/>
    <n v="345.41"/>
    <n v="-7.0000000000000007E-2"/>
    <n v="32192.639999999999"/>
    <n v="34323.360000000001"/>
    <n v="32192.639999999999"/>
    <n v="34323.360000000001"/>
    <m/>
    <n v="73393567.950000003"/>
    <n v="4.3863026283081795E-4"/>
    <x v="0"/>
    <n v="75793138.070000067"/>
    <n v="4.2474346385114613E-4"/>
    <x v="0"/>
    <n v="325145452.83999985"/>
    <n v="9.9009965290339171E-5"/>
    <x v="1"/>
    <n v="9.9009965290339171E-5"/>
    <x v="1"/>
    <x v="1"/>
    <x v="0"/>
    <m/>
  </r>
  <r>
    <s v="MS-37890"/>
    <x v="1043"/>
    <x v="604"/>
    <s v="Bailment"/>
    <x v="0"/>
    <x v="0"/>
    <x v="1042"/>
    <x v="0"/>
    <x v="13"/>
    <x v="9"/>
    <x v="0"/>
    <s v="VALUE"/>
    <s v="VODKA"/>
    <s v="CLASSIC"/>
    <x v="1043"/>
    <s v="VODKA"/>
    <x v="50"/>
    <x v="0"/>
    <n v="274"/>
    <n v="122.51"/>
    <n v="0.55000000000000004"/>
    <n v="712.67"/>
    <n v="436.36"/>
    <n v="0.39"/>
    <n v="1883.3"/>
    <n v="1413.29"/>
    <n v="0.25"/>
    <n v="155217.92000000001"/>
    <n v="116408.52"/>
    <n v="167647.35"/>
    <n v="125809.08"/>
    <m/>
    <n v="73393567.950000003"/>
    <n v="2.114870884949258E-3"/>
    <x v="0"/>
    <n v="75793138.070000067"/>
    <n v="2.0479152064748368E-3"/>
    <x v="0"/>
    <n v="325145452.83999985"/>
    <n v="4.7737994994006844E-4"/>
    <x v="1"/>
    <n v="5.1560724142280174E-4"/>
    <x v="1"/>
    <x v="1"/>
    <x v="0"/>
    <m/>
  </r>
  <r>
    <s v="MS-37938"/>
    <x v="1044"/>
    <x v="307"/>
    <s v="Bailment"/>
    <x v="0"/>
    <x v="0"/>
    <x v="1043"/>
    <x v="0"/>
    <x v="13"/>
    <x v="9"/>
    <x v="3"/>
    <s v="VALUE"/>
    <s v="VODKA"/>
    <s v="CLASSIC"/>
    <x v="1044"/>
    <s v="VODKA"/>
    <x v="24"/>
    <x v="3"/>
    <n v="62"/>
    <n v="69.42"/>
    <n v="-0.12"/>
    <n v="197.96"/>
    <n v="213.7"/>
    <n v="-0.08"/>
    <n v="801.94"/>
    <n v="1068.71"/>
    <n v="-0.33"/>
    <n v="47036.72"/>
    <n v="61627.44"/>
    <n v="47036.72"/>
    <n v="61627.44"/>
    <m/>
    <n v="73393567.950000003"/>
    <n v="6.4088340863935334E-4"/>
    <x v="0"/>
    <n v="34230392.709999993"/>
    <n v="1.3741215415930298E-3"/>
    <x v="0"/>
    <n v="325145452.83999985"/>
    <n v="1.4466362543026612E-4"/>
    <x v="1"/>
    <n v="1.4466362543026612E-4"/>
    <x v="1"/>
    <x v="1"/>
    <x v="0"/>
    <m/>
  </r>
  <r>
    <s v="MS-37984"/>
    <x v="1045"/>
    <x v="605"/>
    <s v="Bailment"/>
    <x v="0"/>
    <x v="0"/>
    <x v="1044"/>
    <x v="0"/>
    <x v="13"/>
    <x v="9"/>
    <x v="1"/>
    <s v="MID"/>
    <s v="VODKA"/>
    <s v="CLASSIC"/>
    <x v="1045"/>
    <s v="VODKA"/>
    <x v="3"/>
    <x v="1"/>
    <n v="17"/>
    <n v="20.5"/>
    <n v="-0.23"/>
    <n v="53.79"/>
    <n v="42.5"/>
    <n v="0.21"/>
    <n v="225.62"/>
    <n v="223.54"/>
    <n v="0.01"/>
    <n v="29475.75"/>
    <n v="29009.25"/>
    <n v="31677.75"/>
    <n v="31385.25"/>
    <m/>
    <n v="73393567.950000003"/>
    <n v="4.0161216879496317E-4"/>
    <x v="0"/>
    <n v="126094742.97999983"/>
    <n v="2.337587539607041E-4"/>
    <x v="0"/>
    <n v="325145452.83999985"/>
    <n v="9.0654043421313531E-5"/>
    <x v="1"/>
    <n v="9.7426397088776871E-5"/>
    <x v="1"/>
    <x v="1"/>
    <x v="0"/>
    <m/>
  </r>
  <r>
    <s v="MS-37986"/>
    <x v="1046"/>
    <x v="606"/>
    <s v="Bailment"/>
    <x v="0"/>
    <x v="0"/>
    <x v="1045"/>
    <x v="0"/>
    <x v="13"/>
    <x v="9"/>
    <x v="1"/>
    <s v="MID"/>
    <s v="VODKA"/>
    <s v="CLASSIC"/>
    <x v="1046"/>
    <s v="VODKA"/>
    <x v="3"/>
    <x v="1"/>
    <n v="79"/>
    <n v="119"/>
    <n v="-0.51"/>
    <n v="186.58"/>
    <n v="231.92"/>
    <n v="-0.24"/>
    <n v="810.58"/>
    <n v="987.92"/>
    <n v="-0.22"/>
    <n v="111612.04"/>
    <n v="134178.44"/>
    <n v="120614.8"/>
    <n v="147002"/>
    <m/>
    <n v="73393567.950000003"/>
    <n v="1.5207332620214983E-3"/>
    <x v="0"/>
    <n v="126094742.97999983"/>
    <n v="8.8514427613927598E-4"/>
    <x v="0"/>
    <n v="325145452.83999985"/>
    <n v="3.4326803289149159E-4"/>
    <x v="1"/>
    <n v="3.7095644102196036E-4"/>
    <x v="1"/>
    <x v="1"/>
    <x v="0"/>
    <m/>
  </r>
  <r>
    <s v="MS-37987"/>
    <x v="1047"/>
    <x v="124"/>
    <s v="Bailment"/>
    <x v="0"/>
    <x v="0"/>
    <x v="1046"/>
    <x v="0"/>
    <x v="13"/>
    <x v="9"/>
    <x v="1"/>
    <s v="MID"/>
    <s v="VODKA"/>
    <s v="CLASSIC"/>
    <x v="1047"/>
    <s v="VODKA"/>
    <x v="3"/>
    <x v="1"/>
    <n v="29"/>
    <n v="48.22"/>
    <n v="-0.64"/>
    <n v="94.1"/>
    <n v="131.43"/>
    <n v="-0.4"/>
    <n v="379.84"/>
    <n v="448.39"/>
    <n v="-0.18"/>
    <n v="51338.55"/>
    <n v="61151.199999999997"/>
    <n v="52823.55"/>
    <n v="62349.72"/>
    <m/>
    <n v="73393567.950000003"/>
    <n v="6.9949658306535563E-4"/>
    <x v="0"/>
    <n v="126094742.97999983"/>
    <n v="4.0714266738418214E-4"/>
    <x v="0"/>
    <n v="325145452.83999985"/>
    <n v="1.5789410416655307E-4"/>
    <x v="1"/>
    <n v="1.6246129090414753E-4"/>
    <x v="1"/>
    <x v="1"/>
    <x v="0"/>
    <m/>
  </r>
  <r>
    <s v="MS-37988"/>
    <x v="1048"/>
    <x v="262"/>
    <s v="Bailment"/>
    <x v="0"/>
    <x v="0"/>
    <x v="1047"/>
    <x v="0"/>
    <x v="13"/>
    <x v="9"/>
    <x v="1"/>
    <s v="MID"/>
    <s v="VODKA"/>
    <s v="CLASSIC"/>
    <x v="1048"/>
    <s v="VODKA"/>
    <x v="3"/>
    <x v="1"/>
    <n v="177"/>
    <n v="164.52"/>
    <n v="7.0000000000000007E-2"/>
    <n v="729.21"/>
    <n v="808.55"/>
    <n v="-0.11"/>
    <n v="3064.64"/>
    <n v="3406.07"/>
    <n v="-0.11"/>
    <n v="313257.2"/>
    <n v="345928.52"/>
    <n v="330487.2"/>
    <n v="367310.52"/>
    <m/>
    <n v="73393567.950000003"/>
    <n v="4.2681832856716973E-3"/>
    <x v="0"/>
    <n v="126094742.97999983"/>
    <n v="2.4843002380336068E-3"/>
    <x v="0"/>
    <n v="325145452.83999985"/>
    <n v="9.6343712410503889E-4"/>
    <x v="1"/>
    <n v="1.0164287924476335E-3"/>
    <x v="1"/>
    <x v="1"/>
    <x v="0"/>
    <m/>
  </r>
  <r>
    <s v="MS-37991"/>
    <x v="1049"/>
    <x v="454"/>
    <s v="Bailment"/>
    <x v="0"/>
    <x v="0"/>
    <x v="1048"/>
    <x v="0"/>
    <x v="13"/>
    <x v="9"/>
    <x v="0"/>
    <s v="MID"/>
    <s v="VODKA"/>
    <s v="CLASSIC"/>
    <x v="1049"/>
    <s v="VODKA"/>
    <x v="14"/>
    <x v="1"/>
    <n v="18"/>
    <m/>
    <n v="1"/>
    <n v="64.02"/>
    <n v="49.35"/>
    <n v="0.23"/>
    <n v="234.08"/>
    <n v="284.07"/>
    <n v="-0.21"/>
    <n v="38275.199999999997"/>
    <n v="47599.199999999997"/>
    <n v="38275.199999999997"/>
    <n v="47599.199999999997"/>
    <m/>
    <n v="73393567.950000003"/>
    <n v="5.2150619010749423E-4"/>
    <x v="0"/>
    <n v="75793138.070000067"/>
    <n v="5.0499558369849096E-4"/>
    <x v="0"/>
    <n v="325145452.83999985"/>
    <n v="1.1771716216752618E-4"/>
    <x v="1"/>
    <n v="1.1771716216752618E-4"/>
    <x v="1"/>
    <x v="1"/>
    <x v="0"/>
    <m/>
  </r>
  <r>
    <s v="MS-37993"/>
    <x v="1050"/>
    <x v="607"/>
    <s v="Bailment"/>
    <x v="0"/>
    <x v="0"/>
    <x v="1049"/>
    <x v="0"/>
    <x v="13"/>
    <x v="9"/>
    <x v="0"/>
    <s v="MID"/>
    <s v="VODKA"/>
    <s v="CLASSIC"/>
    <x v="1050"/>
    <s v="VODKA"/>
    <x v="14"/>
    <x v="1"/>
    <n v="66"/>
    <n v="97.08"/>
    <n v="-0.47"/>
    <n v="188.84"/>
    <n v="294.42"/>
    <n v="-0.56000000000000005"/>
    <n v="841.74"/>
    <n v="953.74"/>
    <n v="-0.13"/>
    <n v="118160.64"/>
    <n v="133117.44"/>
    <n v="118160.64"/>
    <n v="133117.44"/>
    <m/>
    <n v="73393567.950000003"/>
    <n v="1.6099590645395241E-3"/>
    <x v="0"/>
    <n v="75793138.070000067"/>
    <n v="1.558988623625409E-3"/>
    <x v="0"/>
    <n v="325145452.83999985"/>
    <n v="3.6340855751762713E-4"/>
    <x v="1"/>
    <n v="3.6340855751762713E-4"/>
    <x v="1"/>
    <x v="1"/>
    <x v="0"/>
    <m/>
  </r>
  <r>
    <s v="MS-37994"/>
    <x v="1051"/>
    <x v="395"/>
    <s v="Bailment"/>
    <x v="0"/>
    <x v="0"/>
    <x v="1050"/>
    <x v="0"/>
    <x v="13"/>
    <x v="9"/>
    <x v="0"/>
    <s v="MID"/>
    <s v="VODKA"/>
    <s v="CLASSIC"/>
    <x v="1051"/>
    <s v="VODKA"/>
    <x v="14"/>
    <x v="1"/>
    <n v="199"/>
    <n v="247.04"/>
    <n v="-0.24"/>
    <n v="614.38"/>
    <n v="701.08"/>
    <n v="-0.14000000000000001"/>
    <n v="2814.38"/>
    <n v="2793.29"/>
    <n v="0.01"/>
    <n v="347466.6"/>
    <n v="356612.54"/>
    <n v="370146.6"/>
    <n v="364988.54"/>
    <m/>
    <n v="73393567.950000003"/>
    <n v="4.7342922507421165E-3"/>
    <x v="0"/>
    <n v="75793138.070000067"/>
    <n v="4.5844070960499245E-3"/>
    <x v="0"/>
    <n v="325145452.83999985"/>
    <n v="1.0686497288060924E-3"/>
    <x v="1"/>
    <n v="1.1384031262529901E-3"/>
    <x v="1"/>
    <x v="1"/>
    <x v="0"/>
    <m/>
  </r>
  <r>
    <s v="MS-37996"/>
    <x v="1052"/>
    <x v="28"/>
    <s v="Bailment"/>
    <x v="0"/>
    <x v="0"/>
    <x v="1051"/>
    <x v="0"/>
    <x v="13"/>
    <x v="9"/>
    <x v="0"/>
    <s v="MID"/>
    <s v="VODKA"/>
    <s v="CLASSIC"/>
    <x v="1052"/>
    <s v="VODKA"/>
    <x v="14"/>
    <x v="1"/>
    <n v="161"/>
    <n v="220"/>
    <n v="-0.37"/>
    <n v="354.92"/>
    <n v="393.58"/>
    <n v="-0.11"/>
    <n v="1488.92"/>
    <n v="1506.92"/>
    <n v="-0.01"/>
    <n v="183163.01"/>
    <n v="184379.01"/>
    <n v="190640.89"/>
    <n v="192845.71"/>
    <m/>
    <n v="73393567.950000003"/>
    <n v="2.4956275476998389E-3"/>
    <x v="0"/>
    <n v="75793138.070000067"/>
    <n v="2.4166173173993223E-3"/>
    <x v="0"/>
    <n v="325145452.83999985"/>
    <n v="5.6332637716490625E-4"/>
    <x v="1"/>
    <n v="5.8632494575838984E-4"/>
    <x v="1"/>
    <x v="1"/>
    <x v="0"/>
    <m/>
  </r>
  <r>
    <s v="MS-37997"/>
    <x v="1053"/>
    <x v="469"/>
    <s v="Bailment"/>
    <x v="0"/>
    <x v="0"/>
    <x v="1052"/>
    <x v="0"/>
    <x v="13"/>
    <x v="9"/>
    <x v="0"/>
    <s v="MID"/>
    <s v="VODKA"/>
    <s v="CLASSIC"/>
    <x v="1053"/>
    <s v="VODKA"/>
    <x v="14"/>
    <x v="1"/>
    <n v="119"/>
    <n v="124.55"/>
    <n v="-0.04"/>
    <n v="520.94000000000005"/>
    <n v="460.85"/>
    <n v="0.12"/>
    <n v="2022.79"/>
    <n v="2339.7199999999998"/>
    <n v="-0.16"/>
    <n v="225346.57"/>
    <n v="262367.13"/>
    <n v="227769.57"/>
    <n v="262367.13"/>
    <m/>
    <n v="73393567.950000003"/>
    <n v="3.0703858157368679E-3"/>
    <x v="0"/>
    <n v="75793138.070000067"/>
    <n v="2.9731790467875507E-3"/>
    <x v="0"/>
    <n v="325145452.83999985"/>
    <n v="6.9306388273832119E-4"/>
    <x v="1"/>
    <n v="7.0051593220983057E-4"/>
    <x v="1"/>
    <x v="1"/>
    <x v="0"/>
    <m/>
  </r>
  <r>
    <s v="MS-38061"/>
    <x v="1054"/>
    <x v="608"/>
    <s v="Bailment"/>
    <x v="0"/>
    <x v="0"/>
    <x v="1053"/>
    <x v="0"/>
    <x v="13"/>
    <x v="9"/>
    <x v="3"/>
    <s v="VALUE"/>
    <s v="VODKA"/>
    <s v="CLASSIC"/>
    <x v="1054"/>
    <s v="VODKA"/>
    <x v="6"/>
    <x v="3"/>
    <n v="229"/>
    <n v="46.67"/>
    <n v="0.8"/>
    <n v="380.7"/>
    <n v="144.69"/>
    <n v="0.62"/>
    <n v="1044.1099999999999"/>
    <n v="1038.1099999999999"/>
    <n v="0.01"/>
    <n v="71040"/>
    <n v="69317.7"/>
    <n v="75168"/>
    <n v="73973.600000000006"/>
    <m/>
    <n v="73393567.950000003"/>
    <n v="9.6793223145108043E-4"/>
    <x v="0"/>
    <n v="34230392.709999993"/>
    <n v="2.0753486704593524E-3"/>
    <x v="0"/>
    <n v="325145452.83999985"/>
    <n v="2.1848683221462097E-4"/>
    <x v="1"/>
    <n v="2.3118268868114623E-4"/>
    <x v="1"/>
    <x v="1"/>
    <x v="0"/>
    <m/>
  </r>
  <r>
    <s v="MS-38063"/>
    <x v="1055"/>
    <x v="609"/>
    <s v="Bailment"/>
    <x v="0"/>
    <x v="0"/>
    <x v="1054"/>
    <x v="0"/>
    <x v="13"/>
    <x v="9"/>
    <x v="3"/>
    <s v="VALUE"/>
    <s v="VODKA"/>
    <s v="CLASSIC"/>
    <x v="1055"/>
    <s v="VODKA"/>
    <x v="6"/>
    <x v="3"/>
    <n v="489"/>
    <n v="654.95000000000005"/>
    <n v="-0.34"/>
    <n v="2834.3"/>
    <n v="2449.12"/>
    <n v="0.14000000000000001"/>
    <n v="13174.84"/>
    <n v="13074.41"/>
    <n v="0.01"/>
    <n v="915285.46"/>
    <n v="918674.05"/>
    <n v="1031565.96"/>
    <n v="1029394.86"/>
    <m/>
    <n v="73393567.950000003"/>
    <n v="1.2470921983565999E-2"/>
    <x v="0"/>
    <n v="34230392.709999993"/>
    <n v="2.6738970474405641E-2"/>
    <x v="0"/>
    <n v="325145452.83999985"/>
    <n v="2.8150031070875866E-3"/>
    <x v="1"/>
    <n v="3.1726292063743579E-3"/>
    <x v="1"/>
    <x v="1"/>
    <x v="0"/>
    <m/>
  </r>
  <r>
    <s v="MS-38066"/>
    <x v="1056"/>
    <x v="610"/>
    <s v="Bailment"/>
    <x v="0"/>
    <x v="0"/>
    <x v="1055"/>
    <x v="0"/>
    <x v="13"/>
    <x v="9"/>
    <x v="3"/>
    <s v="VALUE"/>
    <s v="VODKA"/>
    <s v="CLASSIC"/>
    <x v="1056"/>
    <s v="VODKA"/>
    <x v="6"/>
    <x v="3"/>
    <n v="584"/>
    <n v="587.25"/>
    <n v="-0.01"/>
    <n v="1676.25"/>
    <n v="1476"/>
    <n v="0.12"/>
    <n v="5616.42"/>
    <n v="4702.42"/>
    <n v="0.16"/>
    <n v="343138.79"/>
    <n v="292541.15000000002"/>
    <n v="409099.79"/>
    <n v="344229.15"/>
    <m/>
    <n v="73393567.950000003"/>
    <n v="4.6753250943429572E-3"/>
    <x v="0"/>
    <n v="34230392.709999993"/>
    <n v="1.002438952153056E-2"/>
    <x v="0"/>
    <n v="325145452.83999985"/>
    <n v="1.0553393473684974E-3"/>
    <x v="1"/>
    <n v="1.2582054782765578E-3"/>
    <x v="1"/>
    <x v="1"/>
    <x v="0"/>
    <m/>
  </r>
  <r>
    <s v="MS-38067"/>
    <x v="1057"/>
    <x v="611"/>
    <s v="Bailment"/>
    <x v="0"/>
    <x v="0"/>
    <x v="1056"/>
    <x v="0"/>
    <x v="13"/>
    <x v="9"/>
    <x v="3"/>
    <s v="VALUE"/>
    <s v="VODKA"/>
    <s v="CLASSIC"/>
    <x v="1057"/>
    <s v="VODKA"/>
    <x v="6"/>
    <x v="3"/>
    <n v="413"/>
    <n v="459.54"/>
    <n v="-0.11"/>
    <n v="2334.6799999999998"/>
    <n v="2139.48"/>
    <n v="0.08"/>
    <n v="8717.44"/>
    <n v="9706.34"/>
    <n v="-0.11"/>
    <n v="521216.5"/>
    <n v="566168.92000000004"/>
    <n v="560989"/>
    <n v="612834.92000000004"/>
    <m/>
    <n v="73393567.950000003"/>
    <n v="7.101664553971313E-3"/>
    <x v="0"/>
    <n v="34230392.709999993"/>
    <n v="1.5226716924218429E-2"/>
    <x v="0"/>
    <n v="325145452.83999985"/>
    <n v="1.6030256472831079E-3"/>
    <x v="1"/>
    <n v="1.7253478254117118E-3"/>
    <x v="1"/>
    <x v="1"/>
    <x v="0"/>
    <m/>
  </r>
  <r>
    <s v="MS-38068"/>
    <x v="1058"/>
    <x v="571"/>
    <s v="Bailment"/>
    <x v="0"/>
    <x v="0"/>
    <x v="149"/>
    <x v="0"/>
    <x v="13"/>
    <x v="9"/>
    <x v="3"/>
    <s v="VALUE"/>
    <s v="VODKA"/>
    <s v="CLASSIC"/>
    <x v="1058"/>
    <s v="VODKA"/>
    <x v="6"/>
    <x v="3"/>
    <n v="3968"/>
    <n v="4503.29"/>
    <n v="-0.14000000000000001"/>
    <n v="6581.97"/>
    <n v="7022.03"/>
    <n v="-7.0000000000000007E-2"/>
    <n v="26473.34"/>
    <n v="27268.06"/>
    <n v="-0.03"/>
    <n v="1556341.23"/>
    <n v="1583610.95"/>
    <n v="1708607.2"/>
    <n v="1761096.95"/>
    <m/>
    <n v="73393567.950000003"/>
    <n v="2.1205417224848241E-2"/>
    <x v="0"/>
    <n v="34230392.709999993"/>
    <n v="4.5466648401767645E-2"/>
    <x v="1"/>
    <n v="325145452.83999985"/>
    <n v="4.7866000167188462E-3"/>
    <x v="1"/>
    <n v="5.2549011068002997E-3"/>
    <x v="2"/>
    <x v="2"/>
    <x v="0"/>
    <m/>
  </r>
  <r>
    <s v="MS-38069"/>
    <x v="1059"/>
    <x v="612"/>
    <s v="Bailment"/>
    <x v="0"/>
    <x v="0"/>
    <x v="1057"/>
    <x v="0"/>
    <x v="13"/>
    <x v="9"/>
    <x v="3"/>
    <s v="VALUE"/>
    <s v="VODKA"/>
    <s v="CLASSIC"/>
    <x v="1059"/>
    <s v="VODKA"/>
    <x v="6"/>
    <x v="3"/>
    <n v="356"/>
    <n v="337.58"/>
    <n v="0.05"/>
    <n v="5282.84"/>
    <n v="5984.65"/>
    <n v="-0.13"/>
    <n v="18278.23"/>
    <n v="18208.77"/>
    <n v="0"/>
    <n v="873417.6"/>
    <n v="869910.93"/>
    <n v="1299670.08"/>
    <n v="1293380.8500000001"/>
    <m/>
    <n v="73393567.950000003"/>
    <n v="1.1900465182385236E-2"/>
    <x v="0"/>
    <n v="34230392.709999993"/>
    <n v="2.5515850998251668E-2"/>
    <x v="0"/>
    <n v="325145452.83999985"/>
    <n v="2.6862365515835716E-3"/>
    <x v="1"/>
    <n v="3.9971959276931734E-3"/>
    <x v="1"/>
    <x v="1"/>
    <x v="0"/>
    <m/>
  </r>
  <r>
    <s v="MS-38076"/>
    <x v="1060"/>
    <x v="613"/>
    <s v="Bailment"/>
    <x v="0"/>
    <x v="0"/>
    <x v="1058"/>
    <x v="0"/>
    <x v="13"/>
    <x v="9"/>
    <x v="3"/>
    <s v="VALUE"/>
    <s v="VODKA"/>
    <s v="CLASSIC"/>
    <x v="1060"/>
    <s v="VODKA"/>
    <x v="6"/>
    <x v="3"/>
    <n v="249"/>
    <n v="800.17"/>
    <n v="-2.21"/>
    <n v="3081.83"/>
    <n v="4228"/>
    <n v="-0.37"/>
    <n v="17066"/>
    <n v="18274"/>
    <n v="-7.0000000000000007E-2"/>
    <n v="966401.44"/>
    <n v="1035605.96"/>
    <n v="1243087.44"/>
    <n v="1340767.82"/>
    <m/>
    <n v="73393567.950000003"/>
    <n v="1.3167386012059929E-2"/>
    <x v="0"/>
    <n v="34230392.709999993"/>
    <n v="2.8232262720073249E-2"/>
    <x v="0"/>
    <n v="325145452.83999985"/>
    <n v="2.9722126868418929E-3"/>
    <x v="1"/>
    <n v="3.8231733802277968E-3"/>
    <x v="1"/>
    <x v="1"/>
    <x v="0"/>
    <m/>
  </r>
  <r>
    <s v="MS-38083"/>
    <x v="1061"/>
    <x v="614"/>
    <s v="Bailment"/>
    <x v="0"/>
    <x v="0"/>
    <x v="1059"/>
    <x v="0"/>
    <x v="13"/>
    <x v="9"/>
    <x v="3"/>
    <s v="VALUE"/>
    <s v="VODKA"/>
    <s v="CLASSIC"/>
    <x v="1061"/>
    <s v="VODKA"/>
    <x v="6"/>
    <x v="1"/>
    <n v="7"/>
    <n v="24.54"/>
    <n v="-2.29"/>
    <n v="30.94"/>
    <n v="61.88"/>
    <n v="-1"/>
    <n v="134.43"/>
    <n v="179.22"/>
    <n v="-0.33"/>
    <n v="11854.08"/>
    <n v="15768"/>
    <n v="11854.08"/>
    <n v="15768"/>
    <m/>
    <n v="73393567.950000003"/>
    <n v="1.6151388099943162E-4"/>
    <x v="0"/>
    <n v="34230392.709999993"/>
    <n v="3.4630277544367682E-4"/>
    <x v="0"/>
    <n v="325145452.83999985"/>
    <n v="3.6457775732245129E-5"/>
    <x v="0"/>
    <n v="3.6457775732245129E-5"/>
    <x v="0"/>
    <x v="0"/>
    <x v="0"/>
    <m/>
  </r>
  <r>
    <s v="MS-38084"/>
    <x v="1062"/>
    <x v="25"/>
    <s v="Bailment"/>
    <x v="0"/>
    <x v="0"/>
    <x v="1060"/>
    <x v="0"/>
    <x v="13"/>
    <x v="9"/>
    <x v="3"/>
    <s v="VALUE"/>
    <s v="VODKA"/>
    <s v="CLASSIC"/>
    <x v="1062"/>
    <s v="VODKA"/>
    <x v="6"/>
    <x v="1"/>
    <n v="29"/>
    <n v="32"/>
    <n v="-0.1"/>
    <n v="139"/>
    <n v="129.79"/>
    <n v="7.0000000000000007E-2"/>
    <n v="515"/>
    <n v="426.79"/>
    <n v="0.17"/>
    <n v="42390"/>
    <n v="35466.69"/>
    <n v="46350"/>
    <n v="38312.85"/>
    <m/>
    <n v="73393567.950000003"/>
    <n v="5.7757104858124008E-4"/>
    <x v="0"/>
    <n v="34230392.709999993"/>
    <n v="1.2383731720266322E-3"/>
    <x v="0"/>
    <n v="325145452.83999985"/>
    <n v="1.3037242141860617E-4"/>
    <x v="1"/>
    <n v="1.4255158605219146E-4"/>
    <x v="1"/>
    <x v="1"/>
    <x v="0"/>
    <m/>
  </r>
  <r>
    <s v="MS-38086"/>
    <x v="1063"/>
    <x v="184"/>
    <s v="Bailment"/>
    <x v="0"/>
    <x v="0"/>
    <x v="1061"/>
    <x v="0"/>
    <x v="13"/>
    <x v="9"/>
    <x v="3"/>
    <s v="VALUE"/>
    <s v="VODKA"/>
    <s v="CLASSIC"/>
    <x v="1063"/>
    <s v="VODKA"/>
    <x v="6"/>
    <x v="1"/>
    <n v="81"/>
    <n v="69.17"/>
    <n v="0.15"/>
    <n v="196"/>
    <n v="194.25"/>
    <n v="0.01"/>
    <n v="661.83"/>
    <n v="684"/>
    <n v="-0.03"/>
    <n v="62827.9"/>
    <n v="62953.8"/>
    <n v="67109.899999999994"/>
    <n v="69292.800000000003"/>
    <m/>
    <n v="73393567.950000003"/>
    <n v="8.5604095501668549E-4"/>
    <x v="0"/>
    <n v="34230392.709999993"/>
    <n v="1.8354419866660073E-3"/>
    <x v="0"/>
    <n v="325145452.83999985"/>
    <n v="1.9323013577839224E-4"/>
    <x v="1"/>
    <n v="2.0639962642511248E-4"/>
    <x v="1"/>
    <x v="1"/>
    <x v="0"/>
    <m/>
  </r>
  <r>
    <s v="MS-38088"/>
    <x v="1064"/>
    <x v="341"/>
    <s v="Bailment"/>
    <x v="0"/>
    <x v="0"/>
    <x v="1062"/>
    <x v="0"/>
    <x v="13"/>
    <x v="9"/>
    <x v="3"/>
    <s v="VALUE"/>
    <s v="VODKA"/>
    <s v="CLASSIC"/>
    <x v="1064"/>
    <s v="VODKA"/>
    <x v="6"/>
    <x v="1"/>
    <n v="122"/>
    <n v="184.34"/>
    <n v="-0.52"/>
    <n v="709.75"/>
    <n v="702.95"/>
    <n v="0.01"/>
    <n v="3535.94"/>
    <n v="2932.93"/>
    <n v="0.17"/>
    <n v="251694.14"/>
    <n v="215778.59"/>
    <n v="293671.59999999998"/>
    <n v="243879.28"/>
    <m/>
    <n v="73393567.950000003"/>
    <n v="3.4293759934313156E-3"/>
    <x v="0"/>
    <n v="34230392.709999993"/>
    <n v="7.3529433954308866E-3"/>
    <x v="0"/>
    <n v="325145452.83999985"/>
    <n v="7.7409706271935983E-4"/>
    <x v="1"/>
    <n v="9.0320069813343577E-4"/>
    <x v="1"/>
    <x v="1"/>
    <x v="0"/>
    <m/>
  </r>
  <r>
    <s v="MS-38169"/>
    <x v="1065"/>
    <x v="380"/>
    <s v="Bailment"/>
    <x v="0"/>
    <x v="0"/>
    <x v="1063"/>
    <x v="0"/>
    <x v="13"/>
    <x v="9"/>
    <x v="0"/>
    <s v="MID"/>
    <s v="VODKA"/>
    <s v="CLASSIC"/>
    <x v="1065"/>
    <s v="VODKA"/>
    <x v="25"/>
    <x v="0"/>
    <n v="39"/>
    <n v="53.58"/>
    <n v="-0.37"/>
    <n v="106"/>
    <n v="108.58"/>
    <n v="-0.02"/>
    <n v="382"/>
    <n v="383.83"/>
    <n v="0"/>
    <n v="44558.16"/>
    <n v="44331.86"/>
    <n v="48086.16"/>
    <n v="48270.86"/>
    <m/>
    <n v="73393567.950000003"/>
    <n v="6.071126018884329E-4"/>
    <x v="0"/>
    <n v="75793138.070000067"/>
    <n v="5.8789174237445531E-4"/>
    <x v="0"/>
    <n v="325145452.83999985"/>
    <n v="1.370406985882916E-4"/>
    <x v="1"/>
    <n v="1.4789122708003122E-4"/>
    <x v="1"/>
    <x v="1"/>
    <x v="0"/>
    <m/>
  </r>
  <r>
    <s v="MS-38170"/>
    <x v="1066"/>
    <x v="521"/>
    <s v="Bailment"/>
    <x v="0"/>
    <x v="0"/>
    <x v="1064"/>
    <x v="0"/>
    <x v="13"/>
    <x v="9"/>
    <x v="0"/>
    <s v="MID"/>
    <s v="VODKA"/>
    <s v="CLASSIC"/>
    <x v="1066"/>
    <s v="VODKA"/>
    <x v="25"/>
    <x v="0"/>
    <n v="29"/>
    <n v="9.34"/>
    <n v="0.68"/>
    <n v="133.79"/>
    <n v="127.37"/>
    <n v="0.05"/>
    <n v="563.16"/>
    <n v="631.99"/>
    <n v="-0.12"/>
    <n v="57056.7"/>
    <n v="62476.5"/>
    <n v="60816"/>
    <n v="67123.44"/>
    <m/>
    <n v="73393567.950000003"/>
    <n v="7.7740736134902669E-4"/>
    <x v="0"/>
    <n v="75793138.070000067"/>
    <n v="7.5279506104239001E-4"/>
    <x v="0"/>
    <n v="325145452.83999985"/>
    <n v="1.7548054109825398E-4"/>
    <x v="1"/>
    <n v="1.8704244352427349E-4"/>
    <x v="1"/>
    <x v="1"/>
    <x v="0"/>
    <m/>
  </r>
  <r>
    <s v="MS-38174"/>
    <x v="1067"/>
    <x v="615"/>
    <s v="Bailment"/>
    <x v="0"/>
    <x v="0"/>
    <x v="1065"/>
    <x v="0"/>
    <x v="13"/>
    <x v="9"/>
    <x v="1"/>
    <s v="PREMIUM"/>
    <s v="VODKA"/>
    <s v="CLASSIC"/>
    <x v="1067"/>
    <s v="VODKA"/>
    <x v="56"/>
    <x v="1"/>
    <n v="550"/>
    <n v="582.5"/>
    <n v="-0.06"/>
    <n v="2130.79"/>
    <n v="1781.58"/>
    <n v="0.16"/>
    <n v="8522.3700000000008"/>
    <n v="7162.46"/>
    <n v="0.16"/>
    <n v="1708614.27"/>
    <n v="1431829.74"/>
    <n v="1781517.27"/>
    <n v="1475222.26"/>
    <m/>
    <n v="73393567.950000003"/>
    <n v="2.3280163612757022E-2"/>
    <x v="0"/>
    <n v="126094742.97999983"/>
    <n v="1.3550241902400381E-2"/>
    <x v="0"/>
    <n v="325145452.83999985"/>
    <n v="5.2549228509149361E-3"/>
    <x v="1"/>
    <n v="5.4791394264912668E-3"/>
    <x v="1"/>
    <x v="1"/>
    <x v="0"/>
    <m/>
  </r>
  <r>
    <s v="MS-38176"/>
    <x v="1068"/>
    <x v="616"/>
    <s v="Bailment"/>
    <x v="0"/>
    <x v="0"/>
    <x v="1066"/>
    <x v="0"/>
    <x v="13"/>
    <x v="9"/>
    <x v="1"/>
    <s v="PREMIUM"/>
    <s v="VODKA"/>
    <s v="CLASSIC"/>
    <x v="1068"/>
    <s v="VODKA"/>
    <x v="56"/>
    <x v="1"/>
    <n v="2565"/>
    <n v="3106.17"/>
    <n v="-0.21"/>
    <n v="4906.75"/>
    <n v="5250"/>
    <n v="-7.0000000000000007E-2"/>
    <n v="19282.669999999998"/>
    <n v="19166.919999999998"/>
    <n v="0.01"/>
    <n v="3737518.32"/>
    <n v="3698632.63"/>
    <n v="3866560.32"/>
    <n v="3834637.63"/>
    <m/>
    <n v="73393567.950000003"/>
    <n v="5.092433062453397E-2"/>
    <x v="1"/>
    <n v="126094742.97999983"/>
    <n v="2.9640556233123977E-2"/>
    <x v="0"/>
    <n v="325145452.83999985"/>
    <n v="1.1494911853616441E-2"/>
    <x v="1"/>
    <n v="1.189178654115359E-2"/>
    <x v="2"/>
    <x v="2"/>
    <x v="0"/>
    <m/>
  </r>
  <r>
    <s v="MS-38177"/>
    <x v="1069"/>
    <x v="617"/>
    <s v="Bailment"/>
    <x v="0"/>
    <x v="0"/>
    <x v="1067"/>
    <x v="0"/>
    <x v="13"/>
    <x v="9"/>
    <x v="1"/>
    <s v="PREMIUM"/>
    <s v="VODKA"/>
    <s v="CLASSIC"/>
    <x v="1069"/>
    <s v="VODKA"/>
    <x v="56"/>
    <x v="1"/>
    <n v="2400"/>
    <n v="2532.69"/>
    <n v="-0.06"/>
    <n v="10007.450000000001"/>
    <n v="9938.7099999999991"/>
    <n v="0.01"/>
    <n v="39169.01"/>
    <n v="38205.279999999999"/>
    <n v="0.02"/>
    <n v="6547239.2000000002"/>
    <n v="6375718.0800000001"/>
    <n v="6733361.2000000002"/>
    <n v="6552259.04"/>
    <m/>
    <n v="73393567.950000003"/>
    <n v="8.9207261383727296E-2"/>
    <x v="1"/>
    <n v="126094742.97999983"/>
    <n v="5.1923173363686327E-2"/>
    <x v="1"/>
    <n v="325145452.83999985"/>
    <n v="2.01363394222887E-2"/>
    <x v="1"/>
    <n v="2.0708766311160458E-2"/>
    <x v="3"/>
    <x v="3"/>
    <x v="0"/>
    <m/>
  </r>
  <r>
    <s v="MS-38178"/>
    <x v="1070"/>
    <x v="618"/>
    <s v="Bailment"/>
    <x v="0"/>
    <x v="0"/>
    <x v="1068"/>
    <x v="0"/>
    <x v="13"/>
    <x v="9"/>
    <x v="1"/>
    <s v="PREMIUM"/>
    <s v="VODKA"/>
    <s v="CLASSIC"/>
    <x v="1070"/>
    <s v="VODKA"/>
    <x v="56"/>
    <x v="1"/>
    <n v="2455"/>
    <n v="2823.03"/>
    <n v="-0.15"/>
    <n v="13210.98"/>
    <n v="13412.05"/>
    <n v="-0.02"/>
    <n v="50486.63"/>
    <n v="49596.03"/>
    <n v="0.02"/>
    <n v="7495654.9100000001"/>
    <n v="7344190.7999999998"/>
    <n v="7641116.9100000001"/>
    <n v="7482327.7999999998"/>
    <m/>
    <n v="73393567.950000003"/>
    <n v="0.10212958872780895"/>
    <x v="1"/>
    <n v="126094742.97999983"/>
    <n v="5.9444626578832892E-2"/>
    <x v="1"/>
    <n v="325145452.83999985"/>
    <n v="2.3053236157937355E-2"/>
    <x v="1"/>
    <n v="2.3500611321051142E-2"/>
    <x v="3"/>
    <x v="3"/>
    <x v="0"/>
    <m/>
  </r>
  <r>
    <s v="MS-38179"/>
    <x v="1071"/>
    <x v="598"/>
    <s v="Bailment"/>
    <x v="0"/>
    <x v="0"/>
    <x v="1069"/>
    <x v="0"/>
    <x v="13"/>
    <x v="9"/>
    <x v="1"/>
    <s v="PREMIUM"/>
    <s v="VODKA"/>
    <s v="CLASSIC"/>
    <x v="1071"/>
    <s v="VODKA"/>
    <x v="56"/>
    <x v="1"/>
    <n v="212"/>
    <n v="242.65"/>
    <n v="-0.15"/>
    <n v="765.25"/>
    <n v="821.75"/>
    <n v="-7.0000000000000007E-2"/>
    <n v="2945.28"/>
    <n v="2888.63"/>
    <n v="0.02"/>
    <n v="713624.85"/>
    <n v="694933.5"/>
    <n v="735635.85"/>
    <n v="710651.55"/>
    <m/>
    <n v="73393567.950000003"/>
    <n v="9.7232614510056655E-3"/>
    <x v="0"/>
    <n v="126094742.97999983"/>
    <n v="5.6594337966428118E-3"/>
    <x v="0"/>
    <n v="325145452.83999985"/>
    <n v="2.1947864986786888E-3"/>
    <x v="1"/>
    <n v="2.2624823554337004E-3"/>
    <x v="1"/>
    <x v="1"/>
    <x v="0"/>
    <m/>
  </r>
  <r>
    <s v="MS-38194"/>
    <x v="1072"/>
    <x v="619"/>
    <s v="Bailment"/>
    <x v="0"/>
    <x v="0"/>
    <x v="1070"/>
    <x v="0"/>
    <x v="13"/>
    <x v="9"/>
    <x v="1"/>
    <s v="PREMIUM"/>
    <s v="VODKA"/>
    <s v="CLASSIC"/>
    <x v="1072"/>
    <s v="VODKA"/>
    <x v="56"/>
    <x v="1"/>
    <n v="178"/>
    <n v="70.98"/>
    <n v="0.6"/>
    <n v="457.28"/>
    <n v="355.3"/>
    <n v="0.22"/>
    <n v="1583.17"/>
    <n v="1349.25"/>
    <n v="0.15"/>
    <n v="423534"/>
    <n v="359285.4"/>
    <n v="447450"/>
    <n v="370734"/>
    <m/>
    <n v="73393567.950000003"/>
    <n v="5.7707236727956345E-3"/>
    <x v="0"/>
    <n v="126094742.97999983"/>
    <n v="3.3588553336214634E-3"/>
    <x v="0"/>
    <n v="325145452.83999985"/>
    <n v="1.3025985641214426E-3"/>
    <x v="1"/>
    <n v="1.3761533371963984E-3"/>
    <x v="1"/>
    <x v="1"/>
    <x v="0"/>
    <m/>
  </r>
  <r>
    <s v="MS-38519"/>
    <x v="1073"/>
    <x v="15"/>
    <s v="Bailment"/>
    <x v="0"/>
    <x v="0"/>
    <x v="1071"/>
    <x v="0"/>
    <x v="13"/>
    <x v="9"/>
    <x v="0"/>
    <s v="PREMIUM"/>
    <s v="VODKA"/>
    <s v="CLASSIC"/>
    <x v="1073"/>
    <s v="VODKA"/>
    <x v="6"/>
    <x v="3"/>
    <n v="132"/>
    <n v="61.84"/>
    <n v="0.53"/>
    <n v="241.13"/>
    <n v="151.68"/>
    <n v="0.37"/>
    <n v="815.75"/>
    <n v="623.63"/>
    <n v="0.24"/>
    <n v="101915.61"/>
    <n v="78804.429999999993"/>
    <n v="112887.45"/>
    <n v="86424.57"/>
    <m/>
    <n v="73393567.950000003"/>
    <n v="1.3886177337696798E-3"/>
    <x v="0"/>
    <n v="75793138.070000067"/>
    <n v="1.3446548407307541E-3"/>
    <x v="0"/>
    <n v="325145452.83999985"/>
    <n v="3.1344621033390691E-4"/>
    <x v="1"/>
    <n v="3.4719061581202717E-4"/>
    <x v="1"/>
    <x v="1"/>
    <x v="0"/>
    <m/>
  </r>
  <r>
    <s v="MS-39175"/>
    <x v="1074"/>
    <x v="285"/>
    <s v="Bailment"/>
    <x v="0"/>
    <x v="0"/>
    <x v="1072"/>
    <x v="0"/>
    <x v="13"/>
    <x v="9"/>
    <x v="3"/>
    <s v="MID"/>
    <s v="VODKA"/>
    <s v="CLASSIC"/>
    <x v="1074"/>
    <s v="VODKA"/>
    <x v="4"/>
    <x v="1"/>
    <n v="193"/>
    <n v="209.04"/>
    <n v="-0.08"/>
    <n v="434.41"/>
    <n v="374.52"/>
    <n v="0.14000000000000001"/>
    <n v="1626.42"/>
    <n v="1552.73"/>
    <n v="0.05"/>
    <n v="122618.46"/>
    <n v="116767.41"/>
    <n v="128638.32"/>
    <n v="122574.66"/>
    <m/>
    <n v="73393567.950000003"/>
    <n v="1.67069762957341E-3"/>
    <x v="0"/>
    <n v="34230392.709999993"/>
    <n v="3.5821517164241739E-3"/>
    <x v="0"/>
    <n v="325145452.83999985"/>
    <n v="3.7711879077189205E-4"/>
    <x v="1"/>
    <n v="3.9563315087571399E-4"/>
    <x v="1"/>
    <x v="1"/>
    <x v="0"/>
    <m/>
  </r>
  <r>
    <s v="MS-39348"/>
    <x v="1075"/>
    <x v="337"/>
    <s v="Bailment"/>
    <x v="0"/>
    <x v="0"/>
    <x v="1073"/>
    <x v="0"/>
    <x v="13"/>
    <x v="9"/>
    <x v="1"/>
    <s v="PREMIUM"/>
    <s v="VODKA"/>
    <s v="FLAVORED"/>
    <x v="1075"/>
    <s v="CORDIALS"/>
    <x v="41"/>
    <x v="1"/>
    <n v="5"/>
    <n v="8"/>
    <n v="-0.6"/>
    <n v="42"/>
    <n v="54"/>
    <n v="-0.28999999999999998"/>
    <n v="181"/>
    <n v="164.08"/>
    <n v="0.09"/>
    <n v="36828.959999999999"/>
    <n v="33031.68"/>
    <n v="38400.959999999999"/>
    <n v="34119.160000000003"/>
    <m/>
    <n v="73393567.950000003"/>
    <n v="5.0180092109829079E-4"/>
    <x v="0"/>
    <n v="126094742.97999983"/>
    <n v="2.9207371480856678E-4"/>
    <x v="0"/>
    <n v="325145452.83999985"/>
    <n v="1.1326918361710285E-4"/>
    <x v="1"/>
    <n v="1.1810394291104126E-4"/>
    <x v="1"/>
    <x v="1"/>
    <x v="0"/>
    <m/>
  </r>
  <r>
    <s v="MS-39349"/>
    <x v="1076"/>
    <x v="412"/>
    <s v="Bailment"/>
    <x v="0"/>
    <x v="0"/>
    <x v="1074"/>
    <x v="0"/>
    <x v="13"/>
    <x v="9"/>
    <x v="1"/>
    <s v="PREMIUM"/>
    <s v="VODKA"/>
    <s v="FLAVORED"/>
    <x v="1076"/>
    <s v="CORDIALS"/>
    <x v="41"/>
    <x v="1"/>
    <n v="10"/>
    <n v="22.66"/>
    <n v="-1.17"/>
    <n v="46.44"/>
    <n v="60.99"/>
    <n v="-0.31"/>
    <n v="151.09"/>
    <n v="229.31"/>
    <n v="-0.52"/>
    <n v="28527.200000000001"/>
    <n v="42047.28"/>
    <n v="29607.200000000001"/>
    <n v="43559.28"/>
    <m/>
    <n v="73393567.950000003"/>
    <n v="3.8868801172650989E-4"/>
    <x v="0"/>
    <n v="126094742.97999983"/>
    <n v="2.2623623575270514E-4"/>
    <x v="0"/>
    <n v="325145452.83999985"/>
    <n v="8.7736733670508665E-5"/>
    <x v="1"/>
    <n v="9.1058324025122836E-5"/>
    <x v="1"/>
    <x v="1"/>
    <x v="0"/>
    <m/>
  </r>
  <r>
    <s v="MS-39465"/>
    <x v="1077"/>
    <x v="322"/>
    <s v="Bailment"/>
    <x v="0"/>
    <x v="0"/>
    <x v="1075"/>
    <x v="0"/>
    <x v="13"/>
    <x v="9"/>
    <x v="0"/>
    <s v="MID"/>
    <s v="VODKA"/>
    <s v="CLASSIC"/>
    <x v="1077"/>
    <s v="VODKA"/>
    <x v="5"/>
    <x v="2"/>
    <n v="20"/>
    <n v="29"/>
    <n v="-0.45"/>
    <n v="72.17"/>
    <n v="69"/>
    <n v="0.04"/>
    <n v="285.17"/>
    <n v="263"/>
    <n v="0.08"/>
    <n v="38052.639999999999"/>
    <n v="35019.839999999997"/>
    <n v="38052.639999999999"/>
    <n v="35019.839999999997"/>
    <m/>
    <n v="73393567.950000003"/>
    <n v="5.1847377178779056E-4"/>
    <x v="0"/>
    <n v="75793138.070000067"/>
    <n v="5.0205917011716581E-4"/>
    <x v="0"/>
    <n v="325145452.83999985"/>
    <n v="1.1703266851074569E-4"/>
    <x v="1"/>
    <n v="1.1703266851074569E-4"/>
    <x v="1"/>
    <x v="1"/>
    <x v="0"/>
    <m/>
  </r>
  <r>
    <s v="MS-39806"/>
    <x v="1078"/>
    <x v="365"/>
    <s v="Bailment"/>
    <x v="0"/>
    <x v="0"/>
    <x v="1076"/>
    <x v="0"/>
    <x v="13"/>
    <x v="9"/>
    <x v="3"/>
    <s v="VALUE"/>
    <s v="VODKA"/>
    <s v="FLAVORED"/>
    <x v="1078"/>
    <s v="CORDIALS"/>
    <x v="6"/>
    <x v="3"/>
    <n v="14"/>
    <n v="19"/>
    <n v="-0.36"/>
    <n v="74.17"/>
    <n v="103"/>
    <n v="-0.39"/>
    <n v="452"/>
    <n v="434.92"/>
    <n v="0.04"/>
    <n v="27001.8"/>
    <n v="26382.87"/>
    <n v="32923.68"/>
    <n v="31843.65"/>
    <m/>
    <n v="73393567.950000003"/>
    <n v="3.6790417408777849E-4"/>
    <x v="0"/>
    <n v="34230392.709999993"/>
    <n v="7.8882530588414055E-4"/>
    <x v="0"/>
    <n v="325145452.83999985"/>
    <n v="8.3045294849278607E-5"/>
    <x v="1"/>
    <n v="1.0125831289481802E-4"/>
    <x v="1"/>
    <x v="1"/>
    <x v="0"/>
    <m/>
  </r>
  <r>
    <s v="MS-39864"/>
    <x v="1079"/>
    <x v="188"/>
    <s v="Bailment"/>
    <x v="0"/>
    <x v="0"/>
    <x v="1050"/>
    <x v="0"/>
    <x v="13"/>
    <x v="9"/>
    <x v="1"/>
    <s v="PREMIUM"/>
    <s v="VODKA"/>
    <s v="CLASSIC"/>
    <x v="1079"/>
    <s v="VODKA"/>
    <x v="14"/>
    <x v="1"/>
    <n v="18"/>
    <n v="32"/>
    <n v="-0.78"/>
    <n v="52"/>
    <n v="88.96"/>
    <n v="-0.71"/>
    <n v="333"/>
    <n v="357.96"/>
    <n v="-7.0000000000000007E-2"/>
    <n v="48006"/>
    <n v="53512.31"/>
    <n v="49950"/>
    <n v="53512.31"/>
    <m/>
    <n v="73393567.950000003"/>
    <n v="6.5409001552703503E-4"/>
    <x v="0"/>
    <n v="126094742.97999983"/>
    <n v="3.8071373052891142E-4"/>
    <x v="0"/>
    <n v="325145452.83999985"/>
    <n v="1.4764469126259987E-4"/>
    <x v="1"/>
    <n v="1.5362355390090537E-4"/>
    <x v="1"/>
    <x v="1"/>
    <x v="0"/>
    <m/>
  </r>
  <r>
    <s v="MS-39866"/>
    <x v="1080"/>
    <x v="240"/>
    <s v="Bailment"/>
    <x v="0"/>
    <x v="0"/>
    <x v="1051"/>
    <x v="0"/>
    <x v="13"/>
    <x v="9"/>
    <x v="1"/>
    <s v="PREMIUM"/>
    <s v="VODKA"/>
    <s v="CLASSIC"/>
    <x v="1080"/>
    <s v="VODKA"/>
    <x v="14"/>
    <x v="1"/>
    <n v="34"/>
    <n v="62"/>
    <n v="-0.81"/>
    <n v="112.75"/>
    <n v="124"/>
    <n v="-0.1"/>
    <n v="437.83"/>
    <n v="524.08000000000004"/>
    <n v="-0.2"/>
    <n v="58161.78"/>
    <n v="69561.149999999994"/>
    <n v="58161.78"/>
    <n v="69561.149999999994"/>
    <m/>
    <n v="73393567.950000003"/>
    <n v="7.9246426661833927E-4"/>
    <x v="0"/>
    <n v="126094742.97999983"/>
    <n v="4.6125459813360474E-4"/>
    <x v="0"/>
    <n v="325145452.83999985"/>
    <n v="1.7887926616221421E-4"/>
    <x v="1"/>
    <n v="1.7887926616221421E-4"/>
    <x v="1"/>
    <x v="1"/>
    <x v="0"/>
    <m/>
  </r>
  <r>
    <s v="MS-39868"/>
    <x v="1081"/>
    <x v="620"/>
    <s v="Bailment"/>
    <x v="0"/>
    <x v="0"/>
    <x v="1077"/>
    <x v="0"/>
    <x v="13"/>
    <x v="9"/>
    <x v="1"/>
    <s v="PREMIUM"/>
    <s v="VODKA"/>
    <s v="CLASSIC"/>
    <x v="1081"/>
    <s v="VODKA"/>
    <x v="14"/>
    <x v="1"/>
    <n v="90"/>
    <n v="98.01"/>
    <n v="-0.09"/>
    <n v="298.69"/>
    <n v="305.69"/>
    <n v="-0.02"/>
    <n v="1141.0999999999999"/>
    <n v="1164.6099999999999"/>
    <n v="-0.02"/>
    <n v="128802.6"/>
    <n v="131259.53"/>
    <n v="128802.6"/>
    <n v="131259.53"/>
    <m/>
    <n v="73393567.950000003"/>
    <n v="1.7549576018398218E-3"/>
    <x v="0"/>
    <n v="126094742.97999983"/>
    <n v="1.0214747812319954E-3"/>
    <x v="0"/>
    <n v="325145452.83999985"/>
    <n v="3.9613840167521027E-4"/>
    <x v="1"/>
    <n v="3.9613840167521027E-4"/>
    <x v="1"/>
    <x v="1"/>
    <x v="0"/>
    <m/>
  </r>
  <r>
    <s v="MS-39883"/>
    <x v="1082"/>
    <x v="587"/>
    <s v="Bailment"/>
    <x v="0"/>
    <x v="0"/>
    <x v="1054"/>
    <x v="0"/>
    <x v="13"/>
    <x v="9"/>
    <x v="3"/>
    <s v="VALUE"/>
    <s v="VODKA"/>
    <s v="CLASSIC"/>
    <x v="1082"/>
    <s v="VODKA"/>
    <x v="6"/>
    <x v="3"/>
    <n v="12"/>
    <n v="27.74"/>
    <n v="-1.36"/>
    <n v="44.81"/>
    <n v="71.47"/>
    <n v="-0.6"/>
    <n v="205.9"/>
    <n v="269.91000000000003"/>
    <n v="-0.31"/>
    <n v="23067.360000000001"/>
    <n v="30134.880000000001"/>
    <n v="23067.360000000001"/>
    <n v="30134.880000000001"/>
    <m/>
    <n v="73393567.950000003"/>
    <n v="3.1429675166786872E-4"/>
    <x v="0"/>
    <n v="34230392.709999993"/>
    <n v="6.7388534497476429E-4"/>
    <x v="0"/>
    <n v="325145452.83999985"/>
    <n v="7.0944741187419183E-5"/>
    <x v="1"/>
    <n v="7.0944741187419183E-5"/>
    <x v="1"/>
    <x v="1"/>
    <x v="0"/>
    <m/>
  </r>
  <r>
    <s v="MS-39884"/>
    <x v="1083"/>
    <x v="252"/>
    <s v="Bailment"/>
    <x v="0"/>
    <x v="0"/>
    <x v="147"/>
    <x v="0"/>
    <x v="13"/>
    <x v="9"/>
    <x v="3"/>
    <s v="VALUE"/>
    <s v="VODKA"/>
    <s v="CLASSIC"/>
    <x v="1083"/>
    <s v="VODKA"/>
    <x v="6"/>
    <x v="3"/>
    <n v="77"/>
    <n v="139"/>
    <n v="-0.8"/>
    <n v="286.54000000000002"/>
    <n v="348.21"/>
    <n v="-0.22"/>
    <n v="1192.04"/>
    <n v="1177.17"/>
    <n v="0.01"/>
    <n v="88065.52"/>
    <n v="86871.44"/>
    <n v="93837.52"/>
    <n v="92453.440000000002"/>
    <m/>
    <n v="73393567.950000003"/>
    <n v="1.1999078728533185E-3"/>
    <x v="0"/>
    <n v="34230392.709999993"/>
    <n v="2.5727288829576508E-3"/>
    <x v="0"/>
    <n v="325145452.83999985"/>
    <n v="2.7084961278340858E-4"/>
    <x v="1"/>
    <n v="2.8860166790084654E-4"/>
    <x v="1"/>
    <x v="1"/>
    <x v="0"/>
    <m/>
  </r>
  <r>
    <s v="MS-39886"/>
    <x v="1084"/>
    <x v="204"/>
    <s v="Bailment"/>
    <x v="0"/>
    <x v="0"/>
    <x v="1055"/>
    <x v="0"/>
    <x v="13"/>
    <x v="9"/>
    <x v="3"/>
    <s v="VALUE"/>
    <s v="VODKA"/>
    <s v="CLASSIC"/>
    <x v="1084"/>
    <s v="VODKA"/>
    <x v="6"/>
    <x v="3"/>
    <n v="69"/>
    <n v="88"/>
    <n v="-0.28000000000000003"/>
    <n v="187"/>
    <n v="177.67"/>
    <n v="0.05"/>
    <n v="647.08000000000004"/>
    <n v="520.83000000000004"/>
    <n v="0.2"/>
    <n v="55464.85"/>
    <n v="44914.9"/>
    <n v="59712.85"/>
    <n v="47818.9"/>
    <m/>
    <n v="73393567.950000003"/>
    <n v="7.5571813101913646E-4"/>
    <x v="0"/>
    <n v="34230392.709999993"/>
    <n v="1.6203392835687982E-3"/>
    <x v="0"/>
    <n v="325145452.83999985"/>
    <n v="1.7058473220381642E-4"/>
    <x v="1"/>
    <n v="1.8364965426529884E-4"/>
    <x v="1"/>
    <x v="1"/>
    <x v="0"/>
    <m/>
  </r>
  <r>
    <s v="MS-39887"/>
    <x v="1085"/>
    <x v="621"/>
    <s v="Bailment"/>
    <x v="0"/>
    <x v="0"/>
    <x v="1056"/>
    <x v="0"/>
    <x v="13"/>
    <x v="9"/>
    <x v="3"/>
    <s v="VALUE"/>
    <s v="VODKA"/>
    <s v="CLASSIC"/>
    <x v="1085"/>
    <s v="VODKA"/>
    <x v="6"/>
    <x v="3"/>
    <n v="39"/>
    <n v="65.33"/>
    <n v="-0.67"/>
    <n v="123.2"/>
    <n v="189.65"/>
    <n v="-0.54"/>
    <n v="750.26"/>
    <n v="767.38"/>
    <n v="-0.02"/>
    <n v="63370.83"/>
    <n v="63853.41"/>
    <n v="67462.47"/>
    <n v="67974.69"/>
    <m/>
    <n v="73393567.950000003"/>
    <n v="8.6343846974672113E-4"/>
    <x v="0"/>
    <n v="34230392.709999993"/>
    <n v="1.8513030375338635E-3"/>
    <x v="0"/>
    <n v="325145452.83999985"/>
    <n v="1.9489994230730953E-4"/>
    <x v="1"/>
    <n v="2.0748397189856277E-4"/>
    <x v="1"/>
    <x v="1"/>
    <x v="0"/>
    <m/>
  </r>
  <r>
    <s v="MS-39922"/>
    <x v="1086"/>
    <x v="622"/>
    <s v="Bailment"/>
    <x v="0"/>
    <x v="0"/>
    <x v="1078"/>
    <x v="0"/>
    <x v="13"/>
    <x v="9"/>
    <x v="0"/>
    <s v="PREMIUM"/>
    <s v="VODKA"/>
    <s v="FLAVORED"/>
    <x v="1086"/>
    <s v="CORDIALS"/>
    <x v="4"/>
    <x v="1"/>
    <n v="11"/>
    <n v="15"/>
    <n v="-0.36"/>
    <n v="81.08"/>
    <n v="71.92"/>
    <n v="0.11"/>
    <n v="350"/>
    <n v="405.92"/>
    <n v="-0.16"/>
    <n v="57890.48"/>
    <n v="66090.039999999994"/>
    <n v="64534.559999999998"/>
    <n v="72393.25"/>
    <m/>
    <n v="73393567.950000003"/>
    <n v="7.8876775740673066E-4"/>
    <x v="0"/>
    <n v="75793138.070000067"/>
    <n v="7.637957930510048E-4"/>
    <x v="0"/>
    <n v="325145452.83999985"/>
    <n v="1.7804487036294863E-4"/>
    <x v="1"/>
    <n v="1.9847904818080502E-4"/>
    <x v="1"/>
    <x v="1"/>
    <x v="0"/>
    <m/>
  </r>
  <r>
    <s v="MS-40040"/>
    <x v="1087"/>
    <x v="224"/>
    <s v="Bailment"/>
    <x v="0"/>
    <x v="0"/>
    <x v="1079"/>
    <x v="0"/>
    <x v="13"/>
    <x v="9"/>
    <x v="3"/>
    <s v="VALUE"/>
    <s v="VODKA"/>
    <s v="FLAVORED"/>
    <x v="1087"/>
    <s v="CORDIALS"/>
    <x v="6"/>
    <x v="3"/>
    <n v="29"/>
    <n v="21"/>
    <n v="0.28000000000000003"/>
    <n v="108.08"/>
    <n v="94"/>
    <n v="0.13"/>
    <n v="428.08"/>
    <n v="361.92"/>
    <n v="0.15"/>
    <n v="26144.47"/>
    <n v="22215.63"/>
    <n v="31181.59"/>
    <n v="26535.09"/>
    <m/>
    <n v="73393567.950000003"/>
    <n v="3.5622290522530726E-4"/>
    <x v="0"/>
    <n v="34230392.709999993"/>
    <n v="7.6377943488688672E-4"/>
    <x v="0"/>
    <n v="325145452.83999985"/>
    <n v="8.0408536461573643E-5"/>
    <x v="1"/>
    <n v="9.5900433875494126E-5"/>
    <x v="1"/>
    <x v="1"/>
    <x v="0"/>
    <m/>
  </r>
  <r>
    <s v="MS-40053"/>
    <x v="1088"/>
    <x v="623"/>
    <s v="Bailment"/>
    <x v="0"/>
    <x v="0"/>
    <x v="1080"/>
    <x v="0"/>
    <x v="13"/>
    <x v="9"/>
    <x v="1"/>
    <s v="PREMIUM"/>
    <s v="VODKA"/>
    <s v="FLAVORED"/>
    <x v="1088"/>
    <s v="CORDIALS"/>
    <x v="4"/>
    <x v="1"/>
    <n v="136"/>
    <n v="168"/>
    <n v="-0.24"/>
    <n v="598.58000000000004"/>
    <n v="507"/>
    <n v="0.15"/>
    <n v="2471.83"/>
    <n v="2236.25"/>
    <n v="0.1"/>
    <n v="410956.64"/>
    <n v="367407.79"/>
    <n v="455799.32"/>
    <n v="399187.88"/>
    <m/>
    <n v="73393567.950000003"/>
    <n v="5.5993549772640535E-3"/>
    <x v="0"/>
    <n v="126094742.97999983"/>
    <n v="3.2591100174983725E-3"/>
    <x v="0"/>
    <n v="325145452.83999985"/>
    <n v="1.2639163070265259E-3"/>
    <x v="1"/>
    <n v="1.4018320601404607E-3"/>
    <x v="1"/>
    <x v="1"/>
    <x v="0"/>
    <m/>
  </r>
  <r>
    <s v="MS-40070"/>
    <x v="1089"/>
    <x v="624"/>
    <s v="Bailment"/>
    <x v="0"/>
    <x v="0"/>
    <x v="1081"/>
    <x v="0"/>
    <x v="13"/>
    <x v="9"/>
    <x v="0"/>
    <s v="MID"/>
    <s v="VODKA"/>
    <s v="FLAVORED"/>
    <x v="1089"/>
    <s v="CORDIALS"/>
    <x v="5"/>
    <x v="2"/>
    <n v="55"/>
    <n v="94"/>
    <n v="-0.71"/>
    <n v="92.08"/>
    <n v="134.04"/>
    <n v="-0.46"/>
    <n v="460.42"/>
    <n v="461.12"/>
    <n v="0"/>
    <n v="51231.59"/>
    <n v="49789.67"/>
    <n v="56565.82"/>
    <n v="55202.63"/>
    <m/>
    <n v="73393567.950000003"/>
    <n v="6.9803923464930814E-4"/>
    <x v="0"/>
    <n v="75793138.070000067"/>
    <n v="6.7593968668620331E-4"/>
    <x v="0"/>
    <n v="325145452.83999985"/>
    <n v="1.5756514369958126E-4"/>
    <x v="1"/>
    <n v="1.7397081677114935E-4"/>
    <x v="1"/>
    <x v="1"/>
    <x v="0"/>
    <m/>
  </r>
  <r>
    <s v="MS-40131"/>
    <x v="1090"/>
    <x v="340"/>
    <s v="Bailment"/>
    <x v="0"/>
    <x v="0"/>
    <x v="1082"/>
    <x v="0"/>
    <x v="13"/>
    <x v="9"/>
    <x v="3"/>
    <s v="VALUE"/>
    <s v="VODKA"/>
    <s v="FLAVORED"/>
    <x v="1090"/>
    <s v="CORDIALS"/>
    <x v="4"/>
    <x v="1"/>
    <n v="13"/>
    <n v="17"/>
    <n v="-0.31"/>
    <n v="58"/>
    <n v="62"/>
    <n v="-7.0000000000000007E-2"/>
    <n v="264"/>
    <n v="258.08"/>
    <n v="0.02"/>
    <n v="17903.16"/>
    <n v="17591.02"/>
    <n v="19483.2"/>
    <n v="19016.79"/>
    <m/>
    <n v="73393567.950000003"/>
    <n v="2.4393363751162338E-4"/>
    <x v="0"/>
    <n v="34230392.709999993"/>
    <n v="5.2301941586459829E-4"/>
    <x v="0"/>
    <n v="325145452.83999985"/>
    <n v="5.5062003308439096E-5"/>
    <x v="0"/>
    <n v="5.9921489997239626E-5"/>
    <x v="0"/>
    <x v="0"/>
    <x v="0"/>
    <m/>
  </r>
  <r>
    <s v="MS-40152"/>
    <x v="1091"/>
    <x v="322"/>
    <s v="Bailment"/>
    <x v="0"/>
    <x v="0"/>
    <x v="1083"/>
    <x v="0"/>
    <x v="13"/>
    <x v="9"/>
    <x v="1"/>
    <s v="PREMIUM"/>
    <s v="VODKA"/>
    <s v="FLAVORED"/>
    <x v="1091"/>
    <s v="CORDIALS"/>
    <x v="4"/>
    <x v="1"/>
    <n v="2"/>
    <n v="12"/>
    <n v="-5"/>
    <n v="33"/>
    <n v="43.5"/>
    <n v="-0.32"/>
    <n v="257"/>
    <n v="236.25"/>
    <n v="0.08"/>
    <n v="42670.68"/>
    <n v="38892.15"/>
    <n v="47390.64"/>
    <n v="42120.639999999999"/>
    <m/>
    <n v="73393567.950000003"/>
    <n v="5.8139536190786865E-4"/>
    <x v="0"/>
    <n v="126094742.97999983"/>
    <n v="3.3840173659553825E-4"/>
    <x v="0"/>
    <n v="325145452.83999985"/>
    <n v="1.3123566584521089E-4"/>
    <x v="1"/>
    <n v="1.4575212289165968E-4"/>
    <x v="1"/>
    <x v="1"/>
    <x v="0"/>
    <m/>
  </r>
  <r>
    <s v="MS-40189"/>
    <x v="1092"/>
    <x v="625"/>
    <s v="Bailment"/>
    <x v="0"/>
    <x v="0"/>
    <x v="1084"/>
    <x v="0"/>
    <x v="13"/>
    <x v="9"/>
    <x v="0"/>
    <s v="MID"/>
    <s v="VODKA"/>
    <s v="FLAVORED"/>
    <x v="1092"/>
    <s v="CORDIALS"/>
    <x v="5"/>
    <x v="2"/>
    <n v="11"/>
    <n v="5.34"/>
    <n v="0.5"/>
    <n v="42.02"/>
    <n v="17.34"/>
    <n v="0.59"/>
    <n v="156.72"/>
    <n v="124.04"/>
    <n v="0.21"/>
    <n v="20022"/>
    <n v="15811.2"/>
    <n v="20022"/>
    <n v="15811.2"/>
    <m/>
    <n v="73393567.950000003"/>
    <n v="2.7280319732704859E-4"/>
    <x v="0"/>
    <n v="75793138.070000067"/>
    <n v="2.6416639434441062E-4"/>
    <x v="0"/>
    <n v="325145452.83999985"/>
    <n v="6.1578594518597139E-5"/>
    <x v="1"/>
    <n v="6.1578594518597139E-5"/>
    <x v="1"/>
    <x v="1"/>
    <x v="0"/>
    <m/>
  </r>
  <r>
    <s v="MS-40191"/>
    <x v="1093"/>
    <x v="120"/>
    <s v="Bailment"/>
    <x v="0"/>
    <x v="0"/>
    <x v="1085"/>
    <x v="0"/>
    <x v="13"/>
    <x v="9"/>
    <x v="0"/>
    <s v="MID"/>
    <s v="VODKA"/>
    <s v="FLAVORED"/>
    <x v="1093"/>
    <s v="CORDIALS"/>
    <x v="5"/>
    <x v="2"/>
    <n v="19"/>
    <n v="25.59"/>
    <n v="-0.37"/>
    <n v="60.24"/>
    <n v="67.709999999999994"/>
    <n v="-0.12"/>
    <n v="269.79000000000002"/>
    <n v="296.98"/>
    <n v="-0.1"/>
    <n v="35517.599999999999"/>
    <n v="37993.199999999997"/>
    <n v="35517.599999999999"/>
    <n v="37993.199999999997"/>
    <m/>
    <n v="73393567.950000003"/>
    <n v="4.8393341531231549E-4"/>
    <x v="0"/>
    <n v="75793138.070000067"/>
    <n v="4.6861234281125956E-4"/>
    <x v="0"/>
    <n v="325145452.83999985"/>
    <n v="1.0923603479541133E-4"/>
    <x v="1"/>
    <n v="1.0923603479541133E-4"/>
    <x v="1"/>
    <x v="1"/>
    <x v="0"/>
    <m/>
  </r>
  <r>
    <s v="MS-40192"/>
    <x v="1094"/>
    <x v="626"/>
    <s v="Bailment"/>
    <x v="0"/>
    <x v="0"/>
    <x v="1086"/>
    <x v="0"/>
    <x v="13"/>
    <x v="9"/>
    <x v="0"/>
    <s v="MID"/>
    <s v="VODKA"/>
    <s v="FLAVORED"/>
    <x v="1094"/>
    <s v="CORDIALS"/>
    <x v="5"/>
    <x v="2"/>
    <n v="215"/>
    <n v="361"/>
    <n v="-0.68"/>
    <n v="339.04"/>
    <n v="499.75"/>
    <n v="-0.47"/>
    <n v="1603.25"/>
    <n v="1789.25"/>
    <n v="-0.12"/>
    <n v="179557.98"/>
    <n v="191501.34"/>
    <n v="197535.18"/>
    <n v="214210.98"/>
    <m/>
    <n v="73393567.950000003"/>
    <n v="2.4465083932467407E-3"/>
    <x v="0"/>
    <n v="75793138.070000067"/>
    <n v="2.3690532490443414E-3"/>
    <x v="0"/>
    <n v="325145452.83999985"/>
    <n v="5.5223893931667049E-4"/>
    <x v="1"/>
    <n v="6.0752865609719803E-4"/>
    <x v="1"/>
    <x v="1"/>
    <x v="0"/>
    <m/>
  </r>
  <r>
    <s v="MS-40195"/>
    <x v="1095"/>
    <x v="241"/>
    <s v="Bailment"/>
    <x v="0"/>
    <x v="0"/>
    <x v="1087"/>
    <x v="0"/>
    <x v="13"/>
    <x v="9"/>
    <x v="0"/>
    <s v="MID"/>
    <s v="VODKA"/>
    <s v="FLAVORED"/>
    <x v="1095"/>
    <s v="CORDIALS"/>
    <x v="5"/>
    <x v="2"/>
    <n v="55"/>
    <n v="264.85000000000002"/>
    <n v="-3.83"/>
    <n v="252.02"/>
    <n v="360.53"/>
    <n v="-0.43"/>
    <n v="1118.9100000000001"/>
    <n v="1358.28"/>
    <n v="-0.21"/>
    <n v="101227.8"/>
    <n v="118479.43"/>
    <n v="115022.46"/>
    <n v="139552.93"/>
    <m/>
    <n v="73393567.950000003"/>
    <n v="1.3792462040946463E-3"/>
    <x v="0"/>
    <n v="75793138.070000067"/>
    <n v="1.3355800086613291E-3"/>
    <x v="0"/>
    <n v="325145452.83999985"/>
    <n v="3.1133081861001139E-4"/>
    <x v="1"/>
    <n v="3.5375693861110577E-4"/>
    <x v="1"/>
    <x v="1"/>
    <x v="0"/>
    <m/>
  </r>
  <r>
    <s v="MS-40288"/>
    <x v="1096"/>
    <x v="400"/>
    <s v="Bailment"/>
    <x v="0"/>
    <x v="0"/>
    <x v="1088"/>
    <x v="0"/>
    <x v="13"/>
    <x v="9"/>
    <x v="0"/>
    <s v="MID"/>
    <s v="VODKA"/>
    <s v="FLAVORED"/>
    <x v="1096"/>
    <s v="CORDIALS"/>
    <x v="5"/>
    <x v="2"/>
    <n v="61"/>
    <n v="140"/>
    <n v="-1.3"/>
    <n v="99"/>
    <n v="183"/>
    <n v="-0.85"/>
    <n v="554.08000000000004"/>
    <n v="611.04"/>
    <n v="-0.1"/>
    <n v="62046.84"/>
    <n v="66737.47"/>
    <n v="68162.78"/>
    <n v="73157.95"/>
    <m/>
    <n v="73393567.950000003"/>
    <n v="8.4539887803615076E-4"/>
    <x v="0"/>
    <n v="75793138.070000067"/>
    <n v="8.1863400276019132E-4"/>
    <x v="0"/>
    <n v="325145452.83999985"/>
    <n v="1.9082794933174876E-4"/>
    <x v="1"/>
    <n v="2.0963780795526634E-4"/>
    <x v="1"/>
    <x v="1"/>
    <x v="0"/>
    <m/>
  </r>
  <r>
    <s v="MS-40291"/>
    <x v="1097"/>
    <x v="361"/>
    <s v="Bailment"/>
    <x v="0"/>
    <x v="0"/>
    <x v="1089"/>
    <x v="0"/>
    <x v="13"/>
    <x v="9"/>
    <x v="0"/>
    <s v="MID"/>
    <s v="VODKA"/>
    <s v="FLAVORED"/>
    <x v="1097"/>
    <s v="CORDIALS"/>
    <x v="5"/>
    <x v="2"/>
    <n v="37"/>
    <n v="47.84"/>
    <n v="-0.28000000000000003"/>
    <n v="89.84"/>
    <n v="71.17"/>
    <n v="0.21"/>
    <n v="312.7"/>
    <n v="292.86"/>
    <n v="0.06"/>
    <n v="28418.82"/>
    <n v="25418.880000000001"/>
    <n v="32143.919999999998"/>
    <n v="30090.9"/>
    <m/>
    <n v="73393567.950000003"/>
    <n v="3.8721131556597118E-4"/>
    <x v="0"/>
    <n v="75793138.070000067"/>
    <n v="3.7495241289196005E-4"/>
    <x v="0"/>
    <n v="325145452.83999985"/>
    <n v="8.7403405927329879E-5"/>
    <x v="1"/>
    <n v="9.8860124658786574E-5"/>
    <x v="1"/>
    <x v="1"/>
    <x v="0"/>
    <m/>
  </r>
  <r>
    <s v="MS-40313"/>
    <x v="1098"/>
    <x v="420"/>
    <s v="Bailment"/>
    <x v="0"/>
    <x v="0"/>
    <x v="1090"/>
    <x v="0"/>
    <x v="13"/>
    <x v="9"/>
    <x v="0"/>
    <s v="MID"/>
    <s v="VODKA"/>
    <s v="FLAVORED"/>
    <x v="1098"/>
    <s v="CORDIALS"/>
    <x v="5"/>
    <x v="2"/>
    <n v="119"/>
    <n v="306.85000000000002"/>
    <n v="-1.57"/>
    <n v="313.47000000000003"/>
    <n v="373.36"/>
    <n v="-0.19"/>
    <n v="1146.54"/>
    <n v="1461.34"/>
    <n v="-0.27"/>
    <n v="103676.33"/>
    <n v="126580.35"/>
    <n v="117861.04"/>
    <n v="150164.01"/>
    <m/>
    <n v="73393567.950000003"/>
    <n v="1.4126078469250927E-3"/>
    <x v="0"/>
    <n v="75793138.070000067"/>
    <n v="1.3678854397643219E-3"/>
    <x v="0"/>
    <n v="325145452.83999985"/>
    <n v="3.1886138678684787E-4"/>
    <x v="1"/>
    <n v="3.6248712374888412E-4"/>
    <x v="1"/>
    <x v="1"/>
    <x v="0"/>
    <m/>
  </r>
  <r>
    <s v="MS-40315"/>
    <x v="1099"/>
    <x v="150"/>
    <s v="Bailment"/>
    <x v="0"/>
    <x v="0"/>
    <x v="1091"/>
    <x v="0"/>
    <x v="13"/>
    <x v="9"/>
    <x v="0"/>
    <s v="MID"/>
    <s v="VODKA"/>
    <s v="FLAVORED"/>
    <x v="1099"/>
    <s v="CORDIALS"/>
    <x v="5"/>
    <x v="2"/>
    <n v="74"/>
    <n v="159.84"/>
    <n v="-1.17"/>
    <n v="165.68"/>
    <n v="191.35"/>
    <n v="-0.15"/>
    <n v="611.20000000000005"/>
    <n v="732.72"/>
    <n v="-0.2"/>
    <n v="55165.91"/>
    <n v="63591.42"/>
    <n v="62828.57"/>
    <n v="75284.88"/>
    <m/>
    <n v="73393567.950000003"/>
    <n v="7.5164502204855678E-4"/>
    <x v="0"/>
    <n v="75793138.070000067"/>
    <n v="7.2784834359346056E-4"/>
    <x v="0"/>
    <n v="325145452.83999985"/>
    <n v="1.6966532829584575E-4"/>
    <x v="1"/>
    <n v="1.9323219639463075E-4"/>
    <x v="1"/>
    <x v="1"/>
    <x v="0"/>
    <m/>
  </r>
  <r>
    <s v="MS-40327"/>
    <x v="1100"/>
    <x v="604"/>
    <s v="Bailment"/>
    <x v="0"/>
    <x v="0"/>
    <x v="1092"/>
    <x v="0"/>
    <x v="13"/>
    <x v="9"/>
    <x v="1"/>
    <s v="PREMIUM"/>
    <s v="VODKA"/>
    <s v="FLAVORED"/>
    <x v="1100"/>
    <s v="CORDIALS"/>
    <x v="4"/>
    <x v="1"/>
    <n v="17"/>
    <n v="35.5"/>
    <n v="-1.08"/>
    <n v="74.08"/>
    <n v="88.42"/>
    <n v="-0.19"/>
    <n v="368.67"/>
    <n v="425.5"/>
    <n v="-0.15"/>
    <n v="61655.95"/>
    <n v="70156.08"/>
    <n v="67992.88"/>
    <n v="75886.820000000007"/>
    <m/>
    <n v="73393567.950000003"/>
    <n v="8.4007293448389974E-4"/>
    <x v="0"/>
    <n v="126094742.97999983"/>
    <n v="4.8896526962888048E-4"/>
    <x v="0"/>
    <n v="325145452.83999985"/>
    <n v="1.8962574891164216E-4"/>
    <x v="1"/>
    <n v="2.0911527258373955E-4"/>
    <x v="1"/>
    <x v="1"/>
    <x v="0"/>
    <m/>
  </r>
  <r>
    <s v="MS-40331"/>
    <x v="1101"/>
    <x v="596"/>
    <s v="Bailment"/>
    <x v="0"/>
    <x v="0"/>
    <x v="1093"/>
    <x v="0"/>
    <x v="13"/>
    <x v="9"/>
    <x v="1"/>
    <s v="PREMIUM"/>
    <s v="VODKA"/>
    <s v="FLAVORED"/>
    <x v="1101"/>
    <s v="CORDIALS"/>
    <x v="4"/>
    <x v="1"/>
    <n v="7"/>
    <n v="10.17"/>
    <n v="-0.45"/>
    <n v="37"/>
    <n v="45.25"/>
    <n v="-0.22"/>
    <n v="159.08000000000001"/>
    <n v="204.25"/>
    <n v="-0.28000000000000003"/>
    <n v="26879.46"/>
    <n v="33380.699999999997"/>
    <n v="29339.3"/>
    <n v="36476.339999999997"/>
    <m/>
    <n v="73393567.950000003"/>
    <n v="3.6623727052364943E-4"/>
    <x v="0"/>
    <n v="126094742.97999983"/>
    <n v="2.1316875997172549E-4"/>
    <x v="0"/>
    <n v="325145452.83999985"/>
    <n v="8.266903247521981E-5"/>
    <x v="1"/>
    <n v="9.0234385084381026E-5"/>
    <x v="1"/>
    <x v="1"/>
    <x v="0"/>
    <m/>
  </r>
  <r>
    <s v="MS-40359"/>
    <x v="1102"/>
    <x v="240"/>
    <s v="Bailment"/>
    <x v="0"/>
    <x v="0"/>
    <x v="1094"/>
    <x v="0"/>
    <x v="13"/>
    <x v="9"/>
    <x v="3"/>
    <s v="VALUE"/>
    <s v="VODKA"/>
    <s v="FLAVORED"/>
    <x v="1102"/>
    <s v="CORDIALS"/>
    <x v="4"/>
    <x v="1"/>
    <n v="38"/>
    <n v="35"/>
    <n v="0.08"/>
    <n v="114.5"/>
    <n v="146.5"/>
    <n v="-0.28000000000000003"/>
    <n v="576.08000000000004"/>
    <n v="596.5"/>
    <n v="-0.04"/>
    <n v="39100.769999999997"/>
    <n v="40685.17"/>
    <n v="42514.95"/>
    <n v="43975.62"/>
    <m/>
    <n v="73393567.950000003"/>
    <n v="5.3275472350162523E-4"/>
    <x v="0"/>
    <n v="34230392.709999993"/>
    <n v="1.1422822499076145E-3"/>
    <x v="0"/>
    <n v="325145452.83999985"/>
    <n v="1.2025624119443249E-4"/>
    <x v="1"/>
    <n v="1.3075671096935527E-4"/>
    <x v="1"/>
    <x v="1"/>
    <x v="0"/>
    <m/>
  </r>
  <r>
    <s v="MS-40492"/>
    <x v="1103"/>
    <x v="352"/>
    <s v="Bailment"/>
    <x v="0"/>
    <x v="0"/>
    <x v="1095"/>
    <x v="0"/>
    <x v="13"/>
    <x v="9"/>
    <x v="3"/>
    <s v="VALUE"/>
    <s v="VODKA"/>
    <s v="FLAVORED"/>
    <x v="1103"/>
    <s v="CORDIALS"/>
    <x v="6"/>
    <x v="3"/>
    <n v="24"/>
    <n v="16"/>
    <n v="0.33"/>
    <n v="80.17"/>
    <n v="60"/>
    <n v="0.25"/>
    <n v="280.17"/>
    <n v="247"/>
    <n v="0.12"/>
    <n v="18978.34"/>
    <n v="16632.48"/>
    <n v="21247.84"/>
    <n v="18732.48"/>
    <m/>
    <n v="73393567.950000003"/>
    <n v="2.5858315013284485E-4"/>
    <x v="0"/>
    <n v="34230392.709999993"/>
    <n v="5.5442951416843401E-4"/>
    <x v="0"/>
    <n v="325145452.83999985"/>
    <n v="5.8368769528322487E-5"/>
    <x v="1"/>
    <n v="6.5348722592949206E-5"/>
    <x v="1"/>
    <x v="1"/>
    <x v="0"/>
    <m/>
  </r>
  <r>
    <s v="MS-40589"/>
    <x v="1104"/>
    <x v="319"/>
    <s v="Bailment"/>
    <x v="0"/>
    <x v="0"/>
    <x v="1096"/>
    <x v="0"/>
    <x v="13"/>
    <x v="9"/>
    <x v="3"/>
    <s v="VALUE"/>
    <s v="VODKA"/>
    <s v="FLAVORED"/>
    <x v="1104"/>
    <s v="CORDIALS"/>
    <x v="6"/>
    <x v="3"/>
    <n v="32"/>
    <n v="31"/>
    <n v="0.03"/>
    <n v="127"/>
    <n v="164.58"/>
    <n v="-0.3"/>
    <n v="541.33000000000004"/>
    <n v="624.66999999999996"/>
    <n v="-0.15"/>
    <n v="32702.799999999999"/>
    <n v="37694.639999999999"/>
    <n v="39430.720000000001"/>
    <n v="45754.64"/>
    <m/>
    <n v="73393567.950000003"/>
    <n v="4.4558128066861472E-4"/>
    <x v="0"/>
    <n v="34230392.709999993"/>
    <n v="9.5537320524068288E-4"/>
    <x v="0"/>
    <n v="325145452.83999985"/>
    <n v="1.0057898615636692E-4"/>
    <x v="1"/>
    <n v="1.2127101780323337E-4"/>
    <x v="1"/>
    <x v="1"/>
    <x v="0"/>
    <m/>
  </r>
  <r>
    <s v="MS-40590"/>
    <x v="1105"/>
    <x v="627"/>
    <s v="Bailment"/>
    <x v="0"/>
    <x v="0"/>
    <x v="1097"/>
    <x v="0"/>
    <x v="13"/>
    <x v="9"/>
    <x v="0"/>
    <s v="MID"/>
    <s v="VODKA"/>
    <s v="FLAVORED"/>
    <x v="1105"/>
    <s v="CORDIALS"/>
    <x v="5"/>
    <x v="2"/>
    <n v="15"/>
    <n v="20.010000000000002"/>
    <n v="-0.3"/>
    <n v="52.69"/>
    <n v="51.35"/>
    <n v="0.03"/>
    <n v="203.41"/>
    <n v="216.07"/>
    <n v="-0.06"/>
    <n v="25986"/>
    <n v="27590.400000000001"/>
    <n v="25986"/>
    <n v="27590.400000000001"/>
    <m/>
    <n v="73393567.950000003"/>
    <n v="3.5406372419042475E-4"/>
    <x v="0"/>
    <n v="75793138.070000067"/>
    <n v="3.4285425648955423E-4"/>
    <x v="0"/>
    <n v="325145452.83999985"/>
    <n v="7.9921154587966501E-5"/>
    <x v="1"/>
    <n v="7.9921154587966501E-5"/>
    <x v="1"/>
    <x v="1"/>
    <x v="0"/>
    <m/>
  </r>
  <r>
    <s v="MS-40592"/>
    <x v="1106"/>
    <x v="628"/>
    <s v="Bailment"/>
    <x v="0"/>
    <x v="0"/>
    <x v="1098"/>
    <x v="0"/>
    <x v="13"/>
    <x v="9"/>
    <x v="0"/>
    <s v="MID"/>
    <s v="VODKA"/>
    <s v="FLAVORED"/>
    <x v="1106"/>
    <s v="CORDIALS"/>
    <x v="5"/>
    <x v="2"/>
    <n v="40"/>
    <n v="47.98"/>
    <n v="-0.21"/>
    <n v="101.07"/>
    <n v="139.69"/>
    <n v="-0.38"/>
    <n v="473.39"/>
    <n v="598.79"/>
    <n v="-0.26"/>
    <n v="62331.27"/>
    <n v="76607.28"/>
    <n v="62331.27"/>
    <n v="76607.28"/>
    <m/>
    <n v="73393567.950000003"/>
    <n v="8.4927428575844286E-4"/>
    <x v="0"/>
    <n v="75793138.070000067"/>
    <n v="8.2238671715152993E-4"/>
    <x v="0"/>
    <n v="325145452.83999985"/>
    <n v="1.917027270581959E-4"/>
    <x v="1"/>
    <n v="1.917027270581959E-4"/>
    <x v="1"/>
    <x v="1"/>
    <x v="0"/>
    <m/>
  </r>
  <r>
    <s v="MS-40593"/>
    <x v="1107"/>
    <x v="629"/>
    <s v="Bailment"/>
    <x v="0"/>
    <x v="0"/>
    <x v="1099"/>
    <x v="0"/>
    <x v="13"/>
    <x v="9"/>
    <x v="0"/>
    <s v="MID"/>
    <s v="VODKA"/>
    <s v="FLAVORED"/>
    <x v="1107"/>
    <s v="CORDIALS"/>
    <x v="5"/>
    <x v="2"/>
    <n v="287"/>
    <n v="469"/>
    <n v="-0.63"/>
    <n v="507"/>
    <n v="666"/>
    <n v="-0.31"/>
    <n v="2274.96"/>
    <n v="2549"/>
    <n v="-0.12"/>
    <n v="254827.36"/>
    <n v="274258.8"/>
    <n v="280233.28999999998"/>
    <n v="305172.24"/>
    <m/>
    <n v="73393567.950000003"/>
    <n v="3.4720666553996029E-3"/>
    <x v="0"/>
    <n v="75793138.070000067"/>
    <n v="3.3621428864002143E-3"/>
    <x v="0"/>
    <n v="325145452.83999985"/>
    <n v="7.837334269146229E-4"/>
    <x v="1"/>
    <n v="8.6187054917203287E-4"/>
    <x v="1"/>
    <x v="1"/>
    <x v="0"/>
    <m/>
  </r>
  <r>
    <s v="MS-40595"/>
    <x v="1108"/>
    <x v="433"/>
    <s v="Bailment"/>
    <x v="0"/>
    <x v="0"/>
    <x v="1100"/>
    <x v="0"/>
    <x v="13"/>
    <x v="9"/>
    <x v="0"/>
    <s v="MID"/>
    <s v="VODKA"/>
    <s v="FLAVORED"/>
    <x v="1108"/>
    <s v="CORDIALS"/>
    <x v="5"/>
    <x v="2"/>
    <n v="13"/>
    <n v="10.67"/>
    <n v="0.2"/>
    <n v="30.01"/>
    <n v="18.670000000000002"/>
    <n v="0.38"/>
    <n v="133.38"/>
    <n v="79.36"/>
    <n v="0.41"/>
    <n v="17039.29"/>
    <n v="10106.4"/>
    <n v="17039.29"/>
    <n v="10106.4"/>
    <m/>
    <n v="73393567.950000003"/>
    <n v="2.3216326002311488E-4"/>
    <x v="0"/>
    <n v="75793138.070000067"/>
    <n v="2.2481309566920252E-4"/>
    <x v="0"/>
    <n v="325145452.83999985"/>
    <n v="5.2405130845808964E-5"/>
    <x v="0"/>
    <n v="5.2405130845808964E-5"/>
    <x v="0"/>
    <x v="0"/>
    <x v="0"/>
    <m/>
  </r>
  <r>
    <s v="MS-40597"/>
    <x v="1109"/>
    <x v="543"/>
    <s v="Bailment"/>
    <x v="0"/>
    <x v="0"/>
    <x v="1101"/>
    <x v="0"/>
    <x v="13"/>
    <x v="9"/>
    <x v="0"/>
    <s v="MID"/>
    <s v="VODKA"/>
    <s v="FLAVORED"/>
    <x v="1109"/>
    <s v="CORDIALS"/>
    <x v="5"/>
    <x v="2"/>
    <n v="16"/>
    <n v="22.93"/>
    <n v="-0.43"/>
    <n v="41.16"/>
    <n v="66.11"/>
    <n v="-0.61"/>
    <n v="189.38"/>
    <n v="255.93"/>
    <n v="-0.35"/>
    <n v="24942.42"/>
    <n v="32755.439999999999"/>
    <n v="24942.42"/>
    <n v="32755.439999999999"/>
    <m/>
    <n v="73393567.950000003"/>
    <n v="3.3984476700999513E-4"/>
    <x v="0"/>
    <n v="75793138.070000067"/>
    <n v="3.2908546387093766E-4"/>
    <x v="0"/>
    <n v="325145452.83999985"/>
    <n v="7.6711575641421809E-5"/>
    <x v="1"/>
    <n v="7.6711575641421809E-5"/>
    <x v="1"/>
    <x v="1"/>
    <x v="0"/>
    <m/>
  </r>
  <r>
    <s v="MS-40598"/>
    <x v="1110"/>
    <x v="630"/>
    <s v="Bailment"/>
    <x v="0"/>
    <x v="0"/>
    <x v="1102"/>
    <x v="0"/>
    <x v="13"/>
    <x v="9"/>
    <x v="0"/>
    <s v="MID"/>
    <s v="VODKA"/>
    <s v="FLAVORED"/>
    <x v="1110"/>
    <s v="CORDIALS"/>
    <x v="5"/>
    <x v="2"/>
    <n v="109"/>
    <n v="218"/>
    <n v="-1"/>
    <n v="194"/>
    <n v="297"/>
    <n v="-0.53"/>
    <n v="915.96"/>
    <n v="1135.92"/>
    <n v="-0.24"/>
    <n v="102089.92"/>
    <n v="121502.48"/>
    <n v="112960.73"/>
    <n v="136001.38"/>
    <m/>
    <n v="73393567.950000003"/>
    <n v="1.3909927375318452E-3"/>
    <x v="0"/>
    <n v="75793138.070000067"/>
    <n v="1.346954653147005E-3"/>
    <x v="0"/>
    <n v="325145452.83999985"/>
    <n v="3.1398230886604838E-4"/>
    <x v="1"/>
    <n v="3.47415991868681E-4"/>
    <x v="1"/>
    <x v="1"/>
    <x v="0"/>
    <m/>
  </r>
  <r>
    <s v="MS-40714"/>
    <x v="1111"/>
    <x v="379"/>
    <s v="Bailment"/>
    <x v="0"/>
    <x v="0"/>
    <x v="1103"/>
    <x v="0"/>
    <x v="13"/>
    <x v="9"/>
    <x v="3"/>
    <s v="VALUE"/>
    <s v="VODKA"/>
    <s v="FLAVORED"/>
    <x v="1111"/>
    <s v="CORDIALS"/>
    <x v="6"/>
    <x v="3"/>
    <n v="15"/>
    <n v="18"/>
    <n v="-0.2"/>
    <n v="57"/>
    <n v="50"/>
    <n v="0.12"/>
    <n v="238"/>
    <n v="226"/>
    <n v="0.05"/>
    <n v="14722.44"/>
    <n v="14176.8"/>
    <n v="17564.400000000001"/>
    <n v="16720.8"/>
    <m/>
    <n v="73393567.950000003"/>
    <n v="2.0059577986493026E-4"/>
    <x v="0"/>
    <n v="34230392.709999993"/>
    <n v="4.3009848367001112E-4"/>
    <x v="0"/>
    <n v="325145452.83999985"/>
    <n v="4.5279550648505408E-5"/>
    <x v="0"/>
    <n v="5.4020131133875122E-5"/>
    <x v="0"/>
    <x v="0"/>
    <x v="0"/>
    <m/>
  </r>
  <r>
    <s v="MS-40726"/>
    <x v="1112"/>
    <x v="254"/>
    <s v="Bailment"/>
    <x v="0"/>
    <x v="0"/>
    <x v="1104"/>
    <x v="0"/>
    <x v="13"/>
    <x v="9"/>
    <x v="3"/>
    <s v="VALUE"/>
    <s v="VODKA"/>
    <s v="FLAVORED"/>
    <x v="1112"/>
    <s v="CORDIALS"/>
    <x v="6"/>
    <x v="3"/>
    <n v="23"/>
    <n v="42"/>
    <n v="-0.83"/>
    <n v="111"/>
    <n v="135.41999999999999"/>
    <n v="-0.22"/>
    <n v="530"/>
    <n v="586.16999999999996"/>
    <n v="-0.11"/>
    <n v="32318.880000000001"/>
    <n v="35976.160000000003"/>
    <n v="38605.199999999997"/>
    <n v="42881.18"/>
    <m/>
    <n v="73393567.950000003"/>
    <n v="4.4035030456643712E-4"/>
    <x v="0"/>
    <n v="34230392.709999993"/>
    <n v="9.4415744142363966E-4"/>
    <x v="0"/>
    <n v="325145452.83999985"/>
    <n v="9.9398222296234086E-5"/>
    <x v="1"/>
    <n v="1.1873209255365829E-4"/>
    <x v="1"/>
    <x v="1"/>
    <x v="0"/>
    <m/>
  </r>
  <r>
    <s v="MS-40926"/>
    <x v="1113"/>
    <x v="460"/>
    <s v="Bailment"/>
    <x v="0"/>
    <x v="0"/>
    <x v="1105"/>
    <x v="0"/>
    <x v="13"/>
    <x v="9"/>
    <x v="1"/>
    <s v="MID"/>
    <s v="VODKA"/>
    <s v="CLASSIC"/>
    <x v="1113"/>
    <s v="VODKA"/>
    <x v="14"/>
    <x v="1"/>
    <n v="8"/>
    <n v="9"/>
    <n v="-0.13"/>
    <n v="21.75"/>
    <n v="18"/>
    <n v="0.17"/>
    <n v="123.67"/>
    <n v="134.75"/>
    <n v="-0.09"/>
    <n v="16056.88"/>
    <n v="17481.240000000002"/>
    <n v="16056.88"/>
    <n v="17481.240000000002"/>
    <m/>
    <n v="73393567.950000003"/>
    <n v="2.1877775462474976E-4"/>
    <x v="0"/>
    <n v="126094742.97999983"/>
    <n v="1.2733980513800498E-4"/>
    <x v="0"/>
    <n v="325145452.83999985"/>
    <n v="4.9383683086293677E-5"/>
    <x v="0"/>
    <n v="4.9383683086293677E-5"/>
    <x v="0"/>
    <x v="0"/>
    <x v="0"/>
    <m/>
  </r>
  <r>
    <s v="MS-40928"/>
    <x v="1114"/>
    <x v="106"/>
    <s v="Bailment"/>
    <x v="0"/>
    <x v="0"/>
    <x v="1106"/>
    <x v="0"/>
    <x v="13"/>
    <x v="9"/>
    <x v="1"/>
    <s v="MID"/>
    <s v="VODKA"/>
    <s v="CLASSIC"/>
    <x v="1114"/>
    <s v="VODKA"/>
    <x v="14"/>
    <x v="1"/>
    <n v="25"/>
    <n v="23.34"/>
    <n v="0.05"/>
    <n v="73.510000000000005"/>
    <n v="71.760000000000005"/>
    <n v="0.02"/>
    <n v="317.75"/>
    <n v="270.29000000000002"/>
    <n v="0.15"/>
    <n v="33349.94"/>
    <n v="28187.38"/>
    <n v="33349.94"/>
    <n v="28187.38"/>
    <m/>
    <n v="73393567.950000003"/>
    <n v="4.5439867459121124E-4"/>
    <x v="0"/>
    <n v="126094742.97999983"/>
    <n v="2.6448319106602019E-4"/>
    <x v="0"/>
    <n v="325145452.83999985"/>
    <n v="1.0256929539903824E-4"/>
    <x v="1"/>
    <n v="1.0256929539903824E-4"/>
    <x v="1"/>
    <x v="1"/>
    <x v="0"/>
    <m/>
  </r>
  <r>
    <s v="MS-41006"/>
    <x v="1115"/>
    <x v="482"/>
    <s v="Bailment"/>
    <x v="0"/>
    <x v="0"/>
    <x v="1055"/>
    <x v="0"/>
    <x v="13"/>
    <x v="9"/>
    <x v="3"/>
    <s v="VALUE"/>
    <s v="VODKA"/>
    <s v="CLASSIC"/>
    <x v="1115"/>
    <s v="VODKA"/>
    <x v="6"/>
    <x v="3"/>
    <n v="24"/>
    <n v="16"/>
    <n v="0.33"/>
    <n v="53"/>
    <n v="42"/>
    <n v="0.21"/>
    <n v="197.33"/>
    <n v="228"/>
    <n v="-0.16"/>
    <n v="14862.56"/>
    <n v="17483.28"/>
    <n v="16386.560000000001"/>
    <n v="18911.28"/>
    <m/>
    <n v="73393567.950000003"/>
    <n v="2.0250493899036555E-4"/>
    <x v="0"/>
    <n v="34230392.709999993"/>
    <n v="4.3419192195414351E-4"/>
    <x v="0"/>
    <n v="325145452.83999985"/>
    <n v="4.5710496241550349E-5"/>
    <x v="1"/>
    <n v="5.0397629297505902E-5"/>
    <x v="1"/>
    <x v="1"/>
    <x v="0"/>
    <m/>
  </r>
  <r>
    <s v="MS-41008"/>
    <x v="1116"/>
    <x v="152"/>
    <s v="Bailment"/>
    <x v="0"/>
    <x v="0"/>
    <x v="149"/>
    <x v="0"/>
    <x v="13"/>
    <x v="9"/>
    <x v="3"/>
    <s v="VALUE"/>
    <s v="VODKA"/>
    <s v="CLASSIC"/>
    <x v="1116"/>
    <s v="VODKA"/>
    <x v="6"/>
    <x v="3"/>
    <n v="55"/>
    <n v="64.17"/>
    <n v="-0.17"/>
    <n v="241.52"/>
    <n v="222.84"/>
    <n v="0.08"/>
    <n v="1016.24"/>
    <n v="1132.7"/>
    <n v="-0.11"/>
    <n v="65799.839999999997"/>
    <n v="73922"/>
    <n v="72327.839999999997"/>
    <n v="80618"/>
    <m/>
    <n v="73393567.950000003"/>
    <n v="8.9653414921627328E-4"/>
    <x v="0"/>
    <n v="34230392.709999993"/>
    <n v="1.9222636607606717E-3"/>
    <x v="0"/>
    <n v="325145452.83999985"/>
    <n v="2.0237047581403301E-4"/>
    <x v="1"/>
    <n v="2.2244764417970087E-4"/>
    <x v="1"/>
    <x v="1"/>
    <x v="0"/>
    <m/>
  </r>
  <r>
    <s v="MS-41019"/>
    <x v="1117"/>
    <x v="322"/>
    <s v="Bailment"/>
    <x v="0"/>
    <x v="0"/>
    <x v="1107"/>
    <x v="0"/>
    <x v="13"/>
    <x v="9"/>
    <x v="0"/>
    <s v="MID"/>
    <s v="VODKA"/>
    <s v="FLAVORED"/>
    <x v="1117"/>
    <s v="CORDIALS"/>
    <x v="25"/>
    <x v="0"/>
    <n v="21"/>
    <n v="40"/>
    <n v="-0.9"/>
    <n v="54"/>
    <n v="90"/>
    <n v="-0.67"/>
    <n v="253"/>
    <n v="224.92"/>
    <n v="0.11"/>
    <n v="29399.64"/>
    <n v="25575.15"/>
    <n v="31847.64"/>
    <n v="28293.15"/>
    <m/>
    <n v="73393567.950000003"/>
    <n v="4.0057515694057492E-4"/>
    <x v="0"/>
    <n v="75793138.070000067"/>
    <n v="3.8789316221275142E-4"/>
    <x v="0"/>
    <n v="325145452.83999985"/>
    <n v="9.0419963567711978E-5"/>
    <x v="1"/>
    <n v="9.794890170483743E-5"/>
    <x v="1"/>
    <x v="1"/>
    <x v="0"/>
    <m/>
  </r>
  <r>
    <s v="MS-41209"/>
    <x v="1118"/>
    <x v="502"/>
    <s v="Bailment"/>
    <x v="0"/>
    <x v="0"/>
    <x v="1108"/>
    <x v="0"/>
    <x v="13"/>
    <x v="9"/>
    <x v="1"/>
    <s v="PREMIUM"/>
    <s v="VODKA"/>
    <s v="FLAVORED"/>
    <x v="1118"/>
    <s v="CORDIALS"/>
    <x v="6"/>
    <x v="3"/>
    <n v="7"/>
    <n v="7.5"/>
    <n v="-0.03"/>
    <n v="28.5"/>
    <n v="27.5"/>
    <n v="0.04"/>
    <n v="101.58"/>
    <n v="114.42"/>
    <n v="-0.13"/>
    <n v="14065.2"/>
    <n v="16271.7"/>
    <n v="14993.7"/>
    <n v="17216.7"/>
    <m/>
    <n v="73393567.950000003"/>
    <n v="1.9164077170334652E-4"/>
    <x v="0"/>
    <n v="126094742.97999983"/>
    <n v="1.1154469780100916E-4"/>
    <x v="0"/>
    <n v="325145452.83999985"/>
    <n v="4.3258178384925211E-5"/>
    <x v="0"/>
    <n v="4.6113823425906003E-5"/>
    <x v="0"/>
    <x v="0"/>
    <x v="0"/>
    <m/>
  </r>
  <r>
    <s v="MS-41226"/>
    <x v="1119"/>
    <x v="40"/>
    <s v="Bailment"/>
    <x v="0"/>
    <x v="0"/>
    <x v="1109"/>
    <x v="0"/>
    <x v="13"/>
    <x v="9"/>
    <x v="3"/>
    <s v="VALUE"/>
    <s v="VODKA"/>
    <s v="FLAVORED"/>
    <x v="1119"/>
    <s v="CORDIALS"/>
    <x v="4"/>
    <x v="1"/>
    <n v="34"/>
    <n v="27"/>
    <n v="0.21"/>
    <n v="133.5"/>
    <n v="145.08000000000001"/>
    <n v="-0.09"/>
    <n v="572.66999999999996"/>
    <n v="657.33"/>
    <n v="-0.15"/>
    <n v="38892.51"/>
    <n v="44659.56"/>
    <n v="42262.8"/>
    <n v="48424.800000000003"/>
    <m/>
    <n v="73393567.950000003"/>
    <n v="5.2991714514405213E-4"/>
    <x v="0"/>
    <n v="34230392.709999993"/>
    <n v="1.136198182986023E-3"/>
    <x v="0"/>
    <n v="325145452.83999985"/>
    <n v="1.196157278543844E-4"/>
    <x v="1"/>
    <n v="1.2998121188795162E-4"/>
    <x v="1"/>
    <x v="1"/>
    <x v="0"/>
    <m/>
  </r>
  <r>
    <s v="MS-41271"/>
    <x v="1120"/>
    <x v="631"/>
    <s v="Bailment"/>
    <x v="0"/>
    <x v="0"/>
    <x v="1110"/>
    <x v="0"/>
    <x v="13"/>
    <x v="9"/>
    <x v="3"/>
    <s v="VALUE"/>
    <s v="VODKA"/>
    <s v="FLAVORED"/>
    <x v="1120"/>
    <s v="CORDIALS"/>
    <x v="4"/>
    <x v="1"/>
    <n v="1"/>
    <n v="32.5"/>
    <n v="-64"/>
    <n v="11.58"/>
    <n v="61.67"/>
    <n v="-4.32"/>
    <n v="345"/>
    <n v="353.83"/>
    <n v="-0.03"/>
    <n v="23176.41"/>
    <n v="24377.52"/>
    <n v="25461"/>
    <n v="26070.58"/>
    <m/>
    <n v="73393567.950000003"/>
    <n v="3.1578257669376595E-4"/>
    <x v="0"/>
    <n v="34230392.709999993"/>
    <n v="6.7707111035361547E-4"/>
    <x v="0"/>
    <n v="325145452.83999985"/>
    <n v="7.1280129546836483E-5"/>
    <x v="1"/>
    <n v="7.8306492610029054E-5"/>
    <x v="1"/>
    <x v="1"/>
    <x v="0"/>
    <m/>
  </r>
  <r>
    <s v="MS-41294"/>
    <x v="1121"/>
    <x v="383"/>
    <s v="Bailment"/>
    <x v="0"/>
    <x v="0"/>
    <x v="1111"/>
    <x v="0"/>
    <x v="13"/>
    <x v="9"/>
    <x v="3"/>
    <s v="VALUE"/>
    <s v="VODKA"/>
    <s v="FLAVORED"/>
    <x v="1121"/>
    <s v="CORDIALS"/>
    <x v="4"/>
    <x v="1"/>
    <n v="52"/>
    <n v="44.5"/>
    <n v="0.15"/>
    <n v="187.83"/>
    <n v="192.42"/>
    <n v="-0.02"/>
    <n v="770.67"/>
    <n v="789.5"/>
    <n v="-0.02"/>
    <n v="52374.55"/>
    <n v="53443.11"/>
    <n v="56875.199999999997"/>
    <n v="58142.22"/>
    <m/>
    <n v="73393567.950000003"/>
    <n v="7.1361226144068396E-4"/>
    <x v="0"/>
    <n v="34230392.709999993"/>
    <n v="1.5300598635755475E-3"/>
    <x v="0"/>
    <n v="325145452.83999985"/>
    <n v="1.6108037046968295E-4"/>
    <x v="1"/>
    <n v="1.7492232938588133E-4"/>
    <x v="1"/>
    <x v="1"/>
    <x v="0"/>
    <m/>
  </r>
  <r>
    <s v="MS-41320"/>
    <x v="1122"/>
    <x v="47"/>
    <s v="Bailment"/>
    <x v="0"/>
    <x v="0"/>
    <x v="1112"/>
    <x v="0"/>
    <x v="13"/>
    <x v="9"/>
    <x v="3"/>
    <s v="VALUE"/>
    <s v="VODKA"/>
    <s v="FLAVORED"/>
    <x v="1122"/>
    <s v="CORDIALS"/>
    <x v="4"/>
    <x v="1"/>
    <n v="31"/>
    <n v="41.58"/>
    <n v="-0.32"/>
    <n v="102.17"/>
    <n v="99.67"/>
    <n v="0.02"/>
    <n v="501.17"/>
    <n v="503.58"/>
    <n v="0"/>
    <n v="33879.15"/>
    <n v="34473.07"/>
    <n v="36986.1"/>
    <n v="37092.449999999997"/>
    <m/>
    <n v="73393567.950000003"/>
    <n v="4.6160925195897905E-4"/>
    <x v="0"/>
    <n v="34230392.709999993"/>
    <n v="9.8973886414404537E-4"/>
    <x v="0"/>
    <n v="325145452.83999985"/>
    <n v="1.0419690542826543E-4"/>
    <x v="1"/>
    <n v="1.1375247501369921E-4"/>
    <x v="1"/>
    <x v="1"/>
    <x v="0"/>
    <m/>
  </r>
  <r>
    <s v="MS-41328"/>
    <x v="1123"/>
    <x v="326"/>
    <s v="Bailment"/>
    <x v="0"/>
    <x v="0"/>
    <x v="1113"/>
    <x v="0"/>
    <x v="13"/>
    <x v="9"/>
    <x v="3"/>
    <s v="VALUE"/>
    <s v="VODKA"/>
    <s v="FLAVORED"/>
    <x v="1123"/>
    <s v="CORDIALS"/>
    <x v="4"/>
    <x v="1"/>
    <n v="22"/>
    <n v="14.78"/>
    <n v="0.32"/>
    <n v="76.62"/>
    <n v="82.45"/>
    <n v="-0.08"/>
    <n v="297.33999999999997"/>
    <n v="338.94"/>
    <n v="-0.14000000000000001"/>
    <n v="18942.990000000002"/>
    <n v="21297.42"/>
    <n v="19984.03"/>
    <n v="22721.16"/>
    <m/>
    <n v="73393567.950000003"/>
    <n v="2.5810150029638939E-4"/>
    <x v="0"/>
    <n v="34230392.709999993"/>
    <n v="5.5339680617996637E-4"/>
    <x v="0"/>
    <n v="325145452.83999985"/>
    <n v="5.8260048955141374E-5"/>
    <x v="1"/>
    <n v="6.1461816013259446E-5"/>
    <x v="1"/>
    <x v="1"/>
    <x v="0"/>
    <m/>
  </r>
  <r>
    <s v="MS-41413"/>
    <x v="1124"/>
    <x v="367"/>
    <s v="Bailment"/>
    <x v="0"/>
    <x v="0"/>
    <x v="1114"/>
    <x v="0"/>
    <x v="13"/>
    <x v="9"/>
    <x v="3"/>
    <s v="VALUE"/>
    <s v="VODKA"/>
    <s v="FLAVORED"/>
    <x v="1124"/>
    <s v="CORDIALS"/>
    <x v="4"/>
    <x v="1"/>
    <n v="45"/>
    <n v="56"/>
    <n v="-0.24"/>
    <n v="166"/>
    <n v="155"/>
    <n v="7.0000000000000007E-2"/>
    <n v="696"/>
    <n v="681.92"/>
    <n v="0.02"/>
    <n v="47225.279999999999"/>
    <n v="46485.38"/>
    <n v="51364.800000000003"/>
    <n v="50245.77"/>
    <m/>
    <n v="73393567.950000003"/>
    <n v="6.4345257110504052E-4"/>
    <x v="0"/>
    <n v="34230392.709999993"/>
    <n v="1.3796300965663098E-3"/>
    <x v="0"/>
    <n v="325145452.83999985"/>
    <n v="1.4524355050180878E-4"/>
    <x v="1"/>
    <n v="1.5797483726544994E-4"/>
    <x v="1"/>
    <x v="1"/>
    <x v="0"/>
    <m/>
  </r>
  <r>
    <s v="MS-41467"/>
    <x v="1125"/>
    <x v="502"/>
    <s v="Bailment"/>
    <x v="0"/>
    <x v="0"/>
    <x v="1115"/>
    <x v="0"/>
    <x v="13"/>
    <x v="9"/>
    <x v="0"/>
    <s v="MID"/>
    <s v="VODKA"/>
    <s v="FLAVORED"/>
    <x v="1125"/>
    <s v="CORDIALS"/>
    <x v="25"/>
    <x v="0"/>
    <n v="46"/>
    <n v="51"/>
    <n v="-0.11"/>
    <n v="120"/>
    <n v="113.17"/>
    <n v="0.06"/>
    <n v="441"/>
    <n v="419.92"/>
    <n v="0.05"/>
    <n v="50527.08"/>
    <n v="49240.27"/>
    <n v="55513.08"/>
    <n v="52807.27"/>
    <m/>
    <n v="73393567.950000003"/>
    <n v="6.8844016459891969E-4"/>
    <x v="0"/>
    <n v="75793138.070000067"/>
    <n v="6.6664451804772666E-4"/>
    <x v="0"/>
    <n v="325145452.83999985"/>
    <n v="1.5539839034705422E-4"/>
    <x v="1"/>
    <n v="1.7073306581752296E-4"/>
    <x v="1"/>
    <x v="1"/>
    <x v="0"/>
    <m/>
  </r>
  <r>
    <s v="MS-41570"/>
    <x v="1126"/>
    <x v="632"/>
    <s v="Bailment"/>
    <x v="0"/>
    <x v="0"/>
    <x v="1116"/>
    <x v="0"/>
    <x v="13"/>
    <x v="9"/>
    <x v="1"/>
    <s v="PREMIUM"/>
    <s v="VODKA"/>
    <s v="FLAVORED"/>
    <x v="1126"/>
    <s v="CORDIALS"/>
    <x v="41"/>
    <x v="1"/>
    <n v="77"/>
    <n v="71"/>
    <n v="0.08"/>
    <n v="334"/>
    <n v="358"/>
    <n v="-7.0000000000000007E-2"/>
    <n v="1214.17"/>
    <n v="1330.42"/>
    <n v="-0.1"/>
    <n v="246101.6"/>
    <n v="267328.11"/>
    <n v="257597.6"/>
    <n v="276793.83"/>
    <m/>
    <n v="73393567.950000003"/>
    <n v="3.353176673024792E-3"/>
    <x v="0"/>
    <n v="126094742.97999983"/>
    <n v="1.9517197480551172E-3"/>
    <x v="0"/>
    <n v="325145452.83999985"/>
    <n v="7.5689694519918017E-4"/>
    <x v="1"/>
    <n v="7.9225342919607325E-4"/>
    <x v="1"/>
    <x v="1"/>
    <x v="0"/>
    <m/>
  </r>
  <r>
    <s v="MS-41693"/>
    <x v="1127"/>
    <x v="605"/>
    <s v="Bailment"/>
    <x v="0"/>
    <x v="0"/>
    <x v="1117"/>
    <x v="0"/>
    <x v="13"/>
    <x v="9"/>
    <x v="0"/>
    <s v="MID"/>
    <s v="VODKA"/>
    <s v="FLAVORED"/>
    <x v="1127"/>
    <s v="CORDIALS"/>
    <x v="17"/>
    <x v="1"/>
    <n v="43"/>
    <n v="33"/>
    <n v="0.22"/>
    <n v="83.83"/>
    <n v="74"/>
    <n v="0.12"/>
    <n v="366.67"/>
    <n v="402.92"/>
    <n v="-0.1"/>
    <n v="36126"/>
    <n v="39795.4"/>
    <n v="38016"/>
    <n v="41774.400000000001"/>
    <m/>
    <n v="73393567.950000003"/>
    <n v="4.9222297006477661E-4"/>
    <x v="0"/>
    <n v="75793138.070000067"/>
    <n v="4.7663945470413437E-4"/>
    <x v="0"/>
    <n v="325145452.83999985"/>
    <n v="1.1110719736184398E-4"/>
    <x v="1"/>
    <n v="1.1691998048241879E-4"/>
    <x v="1"/>
    <x v="1"/>
    <x v="0"/>
    <m/>
  </r>
  <r>
    <s v="MS-41785"/>
    <x v="1128"/>
    <x v="92"/>
    <s v="Bailment"/>
    <x v="0"/>
    <x v="0"/>
    <x v="1118"/>
    <x v="0"/>
    <x v="13"/>
    <x v="9"/>
    <x v="3"/>
    <s v="VALUE"/>
    <s v="VODKA"/>
    <s v="FLAVORED"/>
    <x v="1128"/>
    <s v="CORDIALS"/>
    <x v="6"/>
    <x v="3"/>
    <n v="26"/>
    <n v="15"/>
    <n v="0.42"/>
    <n v="110"/>
    <n v="122"/>
    <n v="-0.11"/>
    <n v="434.42"/>
    <n v="340"/>
    <n v="0.22"/>
    <n v="26644.37"/>
    <n v="20062.8"/>
    <n v="31642.91"/>
    <n v="24885.84"/>
    <m/>
    <n v="73393567.950000003"/>
    <n v="3.6303412879656844E-4"/>
    <x v="0"/>
    <n v="34230392.709999993"/>
    <n v="7.7838341574784707E-4"/>
    <x v="0"/>
    <n v="325145452.83999985"/>
    <n v="8.1946002219232547E-5"/>
    <x v="1"/>
    <n v="9.7319245044374326E-5"/>
    <x v="1"/>
    <x v="1"/>
    <x v="0"/>
    <m/>
  </r>
  <r>
    <s v="MS-41940"/>
    <x v="1129"/>
    <x v="61"/>
    <s v="Bailment"/>
    <x v="0"/>
    <x v="0"/>
    <x v="1119"/>
    <x v="0"/>
    <x v="13"/>
    <x v="9"/>
    <x v="0"/>
    <s v="MID"/>
    <s v="VODKA"/>
    <s v="FLAVORED"/>
    <x v="1129"/>
    <s v="CORDIALS"/>
    <x v="25"/>
    <x v="0"/>
    <n v="42"/>
    <n v="10"/>
    <n v="0.76"/>
    <n v="106"/>
    <n v="75"/>
    <n v="0.28999999999999998"/>
    <n v="370"/>
    <n v="286.92"/>
    <n v="0.22"/>
    <n v="42813.599999999999"/>
    <n v="33373.69"/>
    <n v="46575.6"/>
    <n v="36090.19"/>
    <m/>
    <n v="73393567.950000003"/>
    <n v="5.8334267151539942E-4"/>
    <x v="0"/>
    <n v="75793138.070000067"/>
    <n v="5.6487435525441306E-4"/>
    <x v="0"/>
    <n v="325145452.83999985"/>
    <n v="1.3167522296880484E-4"/>
    <x v="1"/>
    <n v="1.4324542937071085E-4"/>
    <x v="1"/>
    <x v="1"/>
    <x v="0"/>
    <m/>
  </r>
  <r>
    <s v="MS-41943"/>
    <x v="1130"/>
    <x v="68"/>
    <s v="Bailment"/>
    <x v="0"/>
    <x v="0"/>
    <x v="1120"/>
    <x v="0"/>
    <x v="13"/>
    <x v="9"/>
    <x v="0"/>
    <s v="MID"/>
    <s v="VODKA"/>
    <s v="FLAVORED"/>
    <x v="1130"/>
    <s v="CORDIALS"/>
    <x v="25"/>
    <x v="0"/>
    <n v="33"/>
    <n v="43"/>
    <n v="-0.3"/>
    <n v="90"/>
    <n v="107"/>
    <n v="-0.19"/>
    <n v="313"/>
    <n v="383.75"/>
    <n v="-0.23"/>
    <n v="35944.44"/>
    <n v="44095.09"/>
    <n v="39400.44"/>
    <n v="48271.09"/>
    <m/>
    <n v="73393567.950000003"/>
    <n v="4.8974918380432825E-4"/>
    <x v="0"/>
    <n v="75793138.070000067"/>
    <n v="4.742439871905408E-4"/>
    <x v="0"/>
    <n v="325145452.83999985"/>
    <n v="1.1054880111667385E-4"/>
    <x v="1"/>
    <n v="1.211778902514392E-4"/>
    <x v="1"/>
    <x v="1"/>
    <x v="0"/>
    <m/>
  </r>
  <r>
    <s v="MS-42031"/>
    <x v="1131"/>
    <x v="633"/>
    <s v="Bailment"/>
    <x v="0"/>
    <x v="0"/>
    <x v="1121"/>
    <x v="0"/>
    <x v="13"/>
    <x v="9"/>
    <x v="3"/>
    <s v="VALUE"/>
    <s v="VODKA"/>
    <s v="FLAVORED"/>
    <x v="1131"/>
    <s v="CORDIALS"/>
    <x v="4"/>
    <x v="1"/>
    <n v="91"/>
    <n v="65"/>
    <n v="0.28999999999999998"/>
    <n v="353.58"/>
    <n v="300"/>
    <n v="0.15"/>
    <n v="1506.5"/>
    <n v="1470.5"/>
    <n v="0.02"/>
    <n v="101640.17"/>
    <n v="99748.87"/>
    <n v="111179.7"/>
    <n v="108332.34"/>
    <m/>
    <n v="73393567.950000003"/>
    <n v="1.3848648163452585E-3"/>
    <x v="0"/>
    <n v="34230392.709999993"/>
    <n v="2.9692960539803291E-3"/>
    <x v="0"/>
    <n v="325145452.83999985"/>
    <n v="3.125990817716153E-4"/>
    <x v="1"/>
    <n v="3.4193835106379356E-4"/>
    <x v="1"/>
    <x v="1"/>
    <x v="0"/>
    <m/>
  </r>
  <r>
    <s v="MS-51109"/>
    <x v="1132"/>
    <x v="73"/>
    <s v="Bailment"/>
    <x v="0"/>
    <x v="0"/>
    <x v="1122"/>
    <x v="0"/>
    <x v="13"/>
    <x v="9"/>
    <x v="2"/>
    <s v="SUPER"/>
    <s v="BRANDY / COGNAC"/>
    <s v="IMPORTED"/>
    <x v="1132"/>
    <s v="BRANDY"/>
    <x v="14"/>
    <x v="1"/>
    <n v="64"/>
    <n v="83.98"/>
    <n v="-0.31"/>
    <n v="192.52"/>
    <n v="266.95999999999998"/>
    <n v="-0.39"/>
    <n v="767.45"/>
    <n v="1285.51"/>
    <n v="-0.68"/>
    <n v="197593.28"/>
    <n v="330164.7"/>
    <n v="197983.28"/>
    <n v="330164.7"/>
    <m/>
    <n v="73393567.950000003"/>
    <n v="2.6922424610098272E-3"/>
    <x v="0"/>
    <n v="69119979.479999974"/>
    <n v="2.8586999227506148E-3"/>
    <x v="0"/>
    <n v="325145452.83999985"/>
    <n v="6.0770734535608984E-4"/>
    <x v="1"/>
    <n v="6.0890680853970046E-4"/>
    <x v="1"/>
    <x v="1"/>
    <x v="0"/>
    <m/>
  </r>
  <r>
    <s v="MS-64509"/>
    <x v="1133"/>
    <x v="380"/>
    <s v="Bailment"/>
    <x v="0"/>
    <x v="0"/>
    <x v="1123"/>
    <x v="0"/>
    <x v="13"/>
    <x v="9"/>
    <x v="2"/>
    <s v="SUPER"/>
    <s v="VODKA"/>
    <s v="FLAVORED"/>
    <x v="1133"/>
    <s v="CORDIALS"/>
    <x v="14"/>
    <x v="1"/>
    <n v="5"/>
    <n v="5"/>
    <n v="-7.0000000000000007E-2"/>
    <n v="11.99"/>
    <n v="17.32"/>
    <n v="-0.44"/>
    <n v="55.62"/>
    <n v="83.27"/>
    <n v="-0.5"/>
    <n v="24048"/>
    <n v="35974.800000000003"/>
    <n v="24048"/>
    <n v="35974.800000000003"/>
    <m/>
    <n v="73393567.950000003"/>
    <n v="3.2765814051148058E-4"/>
    <x v="0"/>
    <n v="69119979.479999974"/>
    <n v="3.4791676995445786E-4"/>
    <x v="0"/>
    <n v="325145452.83999985"/>
    <n v="7.3960745229408853E-5"/>
    <x v="1"/>
    <n v="7.3960745229408853E-5"/>
    <x v="1"/>
    <x v="1"/>
    <x v="0"/>
    <m/>
  </r>
  <r>
    <s v="MS-64511"/>
    <x v="1134"/>
    <x v="634"/>
    <s v="Bailment"/>
    <x v="0"/>
    <x v="0"/>
    <x v="1124"/>
    <x v="0"/>
    <x v="13"/>
    <x v="9"/>
    <x v="2"/>
    <s v="SUPER"/>
    <s v="VODKA"/>
    <s v="FLAVORED"/>
    <x v="1134"/>
    <s v="CORDIALS"/>
    <x v="14"/>
    <x v="1"/>
    <n v="69"/>
    <n v="118.04"/>
    <n v="-0.72"/>
    <n v="149"/>
    <n v="230"/>
    <n v="-0.54"/>
    <n v="503.75"/>
    <n v="654.62"/>
    <n v="-0.3"/>
    <n v="156746.51"/>
    <n v="205923.08"/>
    <n v="160192.5"/>
    <n v="208161.15"/>
    <m/>
    <n v="73393567.950000003"/>
    <n v="2.1356981868872341E-3"/>
    <x v="0"/>
    <n v="69119979.479999974"/>
    <n v="2.2677453202276337E-3"/>
    <x v="0"/>
    <n v="325145452.83999985"/>
    <n v="4.8208119975503107E-4"/>
    <x v="1"/>
    <n v="4.9267950266808369E-4"/>
    <x v="1"/>
    <x v="1"/>
    <x v="0"/>
    <m/>
  </r>
  <r>
    <s v="MS-64512"/>
    <x v="1135"/>
    <x v="635"/>
    <s v="Bailment"/>
    <x v="0"/>
    <x v="0"/>
    <x v="1125"/>
    <x v="0"/>
    <x v="13"/>
    <x v="9"/>
    <x v="2"/>
    <s v="SUPER"/>
    <s v="VODKA"/>
    <s v="FLAVORED"/>
    <x v="1135"/>
    <s v="CORDIALS"/>
    <x v="14"/>
    <x v="1"/>
    <n v="17"/>
    <n v="56"/>
    <n v="-2.2200000000000002"/>
    <n v="154.91999999999999"/>
    <n v="175"/>
    <n v="-0.13"/>
    <n v="742.83"/>
    <n v="837.33"/>
    <n v="-0.13"/>
    <n v="214498.08"/>
    <n v="245777.34"/>
    <n v="223563.12"/>
    <n v="251962.94"/>
    <m/>
    <n v="73393567.950000003"/>
    <n v="2.9225732716268629E-3"/>
    <x v="0"/>
    <n v="69119979.479999974"/>
    <n v="3.1032717546171365E-3"/>
    <x v="0"/>
    <n v="325145452.83999985"/>
    <n v="6.5969884593635049E-4"/>
    <x v="1"/>
    <n v="6.8757879911060201E-4"/>
    <x v="1"/>
    <x v="1"/>
    <x v="0"/>
    <m/>
  </r>
  <r>
    <s v="MS-64571"/>
    <x v="1136"/>
    <x v="457"/>
    <s v="Bailment"/>
    <x v="0"/>
    <x v="0"/>
    <x v="1126"/>
    <x v="0"/>
    <x v="13"/>
    <x v="9"/>
    <x v="2"/>
    <s v="SUPER"/>
    <s v="VODKA"/>
    <s v="FLAVORED"/>
    <x v="1136"/>
    <s v="CORDIALS"/>
    <x v="14"/>
    <x v="1"/>
    <n v="11"/>
    <n v="12.79"/>
    <n v="-0.2"/>
    <n v="34.69"/>
    <n v="49.58"/>
    <n v="-0.43"/>
    <n v="156.75"/>
    <n v="193.52"/>
    <n v="-0.23"/>
    <n v="51727.81"/>
    <n v="63776.88"/>
    <n v="51727.81"/>
    <n v="63776.88"/>
    <m/>
    <n v="73393567.950000003"/>
    <n v="7.0480031758695814E-4"/>
    <x v="0"/>
    <n v="69119979.479999974"/>
    <n v="7.4837710296148975E-4"/>
    <x v="0"/>
    <n v="325145452.83999985"/>
    <n v="1.5909129144566148E-4"/>
    <x v="1"/>
    <n v="1.5909129144566148E-4"/>
    <x v="1"/>
    <x v="1"/>
    <x v="0"/>
    <m/>
  </r>
  <r>
    <s v="MS-64572"/>
    <x v="1137"/>
    <x v="546"/>
    <s v="Bailment"/>
    <x v="0"/>
    <x v="0"/>
    <x v="1127"/>
    <x v="0"/>
    <x v="13"/>
    <x v="9"/>
    <x v="2"/>
    <s v="SUPER"/>
    <s v="VODKA"/>
    <s v="FLAVORED"/>
    <x v="1137"/>
    <s v="CORDIALS"/>
    <x v="14"/>
    <x v="1"/>
    <n v="47"/>
    <n v="99"/>
    <n v="-1.0900000000000001"/>
    <n v="92.46"/>
    <n v="171.96"/>
    <n v="-0.86"/>
    <n v="346.46"/>
    <n v="576.16999999999996"/>
    <n v="-0.66"/>
    <n v="107537.91"/>
    <n v="181235.96"/>
    <n v="110173.75"/>
    <n v="183113"/>
    <m/>
    <n v="73393567.950000003"/>
    <n v="1.4652225393001895E-3"/>
    <x v="0"/>
    <n v="69119979.479999974"/>
    <n v="1.5558151320215069E-3"/>
    <x v="0"/>
    <n v="325145452.83999985"/>
    <n v="3.3073785612163582E-4"/>
    <x v="1"/>
    <n v="3.3884450493673417E-4"/>
    <x v="1"/>
    <x v="1"/>
    <x v="0"/>
    <m/>
  </r>
  <r>
    <s v="MS-64573"/>
    <x v="1138"/>
    <x v="84"/>
    <s v="Bailment"/>
    <x v="0"/>
    <x v="0"/>
    <x v="1128"/>
    <x v="0"/>
    <x v="13"/>
    <x v="9"/>
    <x v="2"/>
    <s v="SUPER"/>
    <s v="VODKA"/>
    <s v="FLAVORED"/>
    <x v="1138"/>
    <s v="CORDIALS"/>
    <x v="14"/>
    <x v="1"/>
    <n v="20"/>
    <n v="54"/>
    <n v="-1.67"/>
    <n v="117.33"/>
    <n v="172.92"/>
    <n v="-0.47"/>
    <n v="647.75"/>
    <n v="741.25"/>
    <n v="-0.14000000000000001"/>
    <n v="187443.16"/>
    <n v="219172.7"/>
    <n v="194946.84"/>
    <n v="223031.9"/>
    <m/>
    <n v="73393567.950000003"/>
    <n v="2.5539453283930447E-3"/>
    <x v="0"/>
    <n v="69119979.479999974"/>
    <n v="2.711852078229235E-3"/>
    <x v="0"/>
    <n v="325145452.83999985"/>
    <n v="5.7649017805037092E-4"/>
    <x v="1"/>
    <n v="5.9956809574677019E-4"/>
    <x v="1"/>
    <x v="1"/>
    <x v="0"/>
    <m/>
  </r>
  <r>
    <s v="MS-64710"/>
    <x v="1139"/>
    <x v="285"/>
    <s v="Bailment"/>
    <x v="0"/>
    <x v="0"/>
    <x v="1129"/>
    <x v="0"/>
    <x v="13"/>
    <x v="9"/>
    <x v="2"/>
    <s v="SUPER"/>
    <s v="VODKA"/>
    <s v="FLAVORED"/>
    <x v="1139"/>
    <s v="CORDIALS"/>
    <x v="14"/>
    <x v="1"/>
    <n v="4"/>
    <n v="4"/>
    <n v="-0.09"/>
    <n v="8.66"/>
    <n v="16.32"/>
    <n v="-0.89"/>
    <n v="49.29"/>
    <n v="68.95"/>
    <n v="-0.4"/>
    <n v="21312"/>
    <n v="29785.200000000001"/>
    <n v="21312"/>
    <n v="29785.200000000001"/>
    <m/>
    <n v="73393567.950000003"/>
    <n v="2.9037966943532413E-4"/>
    <x v="0"/>
    <n v="69119979.479999974"/>
    <n v="3.0833342486981895E-4"/>
    <x v="0"/>
    <n v="325145452.83999985"/>
    <n v="6.5546049664386291E-5"/>
    <x v="1"/>
    <n v="6.5546049664386291E-5"/>
    <x v="1"/>
    <x v="1"/>
    <x v="0"/>
    <m/>
  </r>
  <r>
    <s v="MS-64711"/>
    <x v="1140"/>
    <x v="636"/>
    <s v="Bailment"/>
    <x v="0"/>
    <x v="0"/>
    <x v="1130"/>
    <x v="0"/>
    <x v="13"/>
    <x v="9"/>
    <x v="2"/>
    <s v="SUPER"/>
    <s v="VODKA"/>
    <s v="FLAVORED"/>
    <x v="1140"/>
    <s v="CORDIALS"/>
    <x v="14"/>
    <x v="1"/>
    <n v="48"/>
    <n v="97"/>
    <n v="-1.02"/>
    <n v="86.04"/>
    <n v="177.5"/>
    <n v="-1.06"/>
    <n v="359.04"/>
    <n v="574.41999999999996"/>
    <n v="-0.6"/>
    <n v="111316.85"/>
    <n v="180688.58"/>
    <n v="114175.25"/>
    <n v="182527.7"/>
    <m/>
    <n v="73393567.950000003"/>
    <n v="1.5167112474465823E-3"/>
    <x v="0"/>
    <n v="69119979.479999974"/>
    <n v="1.6104873126041622E-3"/>
    <x v="0"/>
    <n v="325145452.83999985"/>
    <n v="3.4236016228336334E-4"/>
    <x v="1"/>
    <n v="3.5115130475524216E-4"/>
    <x v="1"/>
    <x v="1"/>
    <x v="0"/>
    <m/>
  </r>
  <r>
    <s v="MS-64714"/>
    <x v="1141"/>
    <x v="317"/>
    <s v="Bailment"/>
    <x v="0"/>
    <x v="0"/>
    <x v="1131"/>
    <x v="0"/>
    <x v="13"/>
    <x v="9"/>
    <x v="2"/>
    <s v="SUPER"/>
    <s v="VODKA"/>
    <s v="FLAVORED"/>
    <x v="1141"/>
    <s v="CORDIALS"/>
    <x v="14"/>
    <x v="1"/>
    <n v="4"/>
    <n v="11.67"/>
    <n v="-2.33"/>
    <n v="15.17"/>
    <n v="38.31"/>
    <n v="-1.53"/>
    <n v="115.53"/>
    <n v="128.36000000000001"/>
    <n v="-0.11"/>
    <n v="30324.06"/>
    <n v="34125.96"/>
    <n v="30721.68"/>
    <n v="34125.96"/>
    <m/>
    <n v="73393567.950000003"/>
    <n v="4.1317053860439825E-4"/>
    <x v="0"/>
    <n v="69119979.479999974"/>
    <n v="4.3871627607722799E-4"/>
    <x v="0"/>
    <n v="325145452.83999985"/>
    <n v="9.3263060378464237E-5"/>
    <x v="1"/>
    <n v="9.4485959227354679E-5"/>
    <x v="1"/>
    <x v="1"/>
    <x v="0"/>
    <m/>
  </r>
  <r>
    <s v="MS-64715"/>
    <x v="1142"/>
    <x v="326"/>
    <s v="Bailment"/>
    <x v="0"/>
    <x v="0"/>
    <x v="1132"/>
    <x v="0"/>
    <x v="13"/>
    <x v="9"/>
    <x v="2"/>
    <s v="SUPER"/>
    <s v="VODKA"/>
    <s v="FLAVORED"/>
    <x v="1142"/>
    <s v="CORDIALS"/>
    <x v="14"/>
    <x v="1"/>
    <n v="1"/>
    <n v="13.33"/>
    <n v="-9"/>
    <n v="9.33"/>
    <n v="17.329999999999998"/>
    <n v="-0.86"/>
    <n v="113.31"/>
    <n v="120.1"/>
    <n v="-0.06"/>
    <n v="31860"/>
    <n v="33921.699999999997"/>
    <n v="32028"/>
    <n v="33921.699999999997"/>
    <m/>
    <n v="73393567.950000003"/>
    <n v="4.3409798555787472E-4"/>
    <x v="0"/>
    <n v="69119979.479999974"/>
    <n v="4.609376368408611E-4"/>
    <x v="0"/>
    <n v="325145452.83999985"/>
    <n v="9.7986915461118011E-5"/>
    <x v="1"/>
    <n v="9.8503607294057993E-5"/>
    <x v="1"/>
    <x v="1"/>
    <x v="0"/>
    <m/>
  </r>
  <r>
    <s v="MS-64716"/>
    <x v="1143"/>
    <x v="464"/>
    <s v="Bailment"/>
    <x v="0"/>
    <x v="0"/>
    <x v="1133"/>
    <x v="0"/>
    <x v="13"/>
    <x v="9"/>
    <x v="2"/>
    <s v="SUPER"/>
    <s v="VODKA"/>
    <s v="FLAVORED"/>
    <x v="1143"/>
    <s v="CORDIALS"/>
    <x v="14"/>
    <x v="1"/>
    <n v="20"/>
    <n v="56"/>
    <n v="-1.8"/>
    <n v="127"/>
    <n v="185.08"/>
    <n v="-0.46"/>
    <n v="667.58"/>
    <n v="738.33"/>
    <n v="-0.11"/>
    <n v="193274.76"/>
    <n v="218995.1"/>
    <n v="200915.88"/>
    <n v="222143.9"/>
    <m/>
    <n v="73393567.950000003"/>
    <n v="2.6334018824601918E-3"/>
    <x v="0"/>
    <n v="69119979.479999974"/>
    <n v="2.7962213162393153E-3"/>
    <x v="0"/>
    <n v="325145452.83999985"/>
    <n v="5.9442553574663758E-4"/>
    <x v="1"/>
    <n v="6.1792615657112779E-4"/>
    <x v="1"/>
    <x v="1"/>
    <x v="0"/>
    <m/>
  </r>
  <r>
    <s v="MS-64722"/>
    <x v="1144"/>
    <x v="305"/>
    <s v="Bailment"/>
    <x v="0"/>
    <x v="0"/>
    <x v="1134"/>
    <x v="0"/>
    <x v="13"/>
    <x v="9"/>
    <x v="2"/>
    <s v="SUPER"/>
    <s v="VODKA"/>
    <s v="FLAVORED"/>
    <x v="1144"/>
    <s v="CORDIALS"/>
    <x v="14"/>
    <x v="1"/>
    <n v="7"/>
    <n v="23.46"/>
    <n v="-2.14"/>
    <n v="26.12"/>
    <n v="61.31"/>
    <n v="-1.35"/>
    <n v="173.26"/>
    <n v="258.57"/>
    <n v="-0.49"/>
    <n v="57174"/>
    <n v="85321.2"/>
    <n v="57174"/>
    <n v="85321.2"/>
    <m/>
    <n v="73393567.950000003"/>
    <n v="7.7900559404538389E-4"/>
    <x v="0"/>
    <n v="69119979.479999974"/>
    <n v="8.2717038445509711E-4"/>
    <x v="0"/>
    <n v="325145452.83999985"/>
    <n v="1.7584130271732458E-4"/>
    <x v="1"/>
    <n v="1.7584130271732458E-4"/>
    <x v="1"/>
    <x v="1"/>
    <x v="0"/>
    <m/>
  </r>
  <r>
    <s v="MS-64741"/>
    <x v="1145"/>
    <x v="213"/>
    <s v="Bailment"/>
    <x v="0"/>
    <x v="0"/>
    <x v="1135"/>
    <x v="0"/>
    <x v="13"/>
    <x v="9"/>
    <x v="2"/>
    <s v="SUPER"/>
    <s v="VODKA"/>
    <s v="FLAVORED"/>
    <x v="1145"/>
    <s v="CORDIALS"/>
    <x v="14"/>
    <x v="1"/>
    <n v="14"/>
    <n v="24.79"/>
    <n v="-0.84"/>
    <n v="30.5"/>
    <n v="39.75"/>
    <n v="-0.3"/>
    <n v="130.04"/>
    <n v="162.75"/>
    <n v="-0.25"/>
    <n v="40545.769999999997"/>
    <n v="51249.65"/>
    <n v="41353.25"/>
    <n v="51719.7"/>
    <m/>
    <n v="73393567.950000003"/>
    <n v="5.5244309729732927E-4"/>
    <x v="0"/>
    <n v="69119979.479999974"/>
    <n v="5.8659985585979529E-4"/>
    <x v="0"/>
    <n v="325145452.83999985"/>
    <n v="1.2470040606704126E-4"/>
    <x v="1"/>
    <n v="1.2718384845550779E-4"/>
    <x v="1"/>
    <x v="1"/>
    <x v="0"/>
    <m/>
  </r>
  <r>
    <s v="MS-64746"/>
    <x v="1146"/>
    <x v="478"/>
    <s v="Bailment"/>
    <x v="0"/>
    <x v="0"/>
    <x v="1136"/>
    <x v="0"/>
    <x v="13"/>
    <x v="9"/>
    <x v="2"/>
    <s v="SUPER"/>
    <s v="VODKA"/>
    <s v="FLAVORED"/>
    <x v="1146"/>
    <s v="CORDIALS"/>
    <x v="14"/>
    <x v="1"/>
    <n v="5"/>
    <n v="5.86"/>
    <n v="-0.1"/>
    <n v="9.51"/>
    <n v="17.059999999999999"/>
    <n v="-0.79"/>
    <n v="41.49"/>
    <n v="57.04"/>
    <n v="-0.37"/>
    <n v="13692.44"/>
    <n v="18804.72"/>
    <n v="13692.44"/>
    <n v="18804.72"/>
    <m/>
    <n v="73393567.950000003"/>
    <n v="1.8656185252266373E-4"/>
    <x v="0"/>
    <n v="69119979.479999974"/>
    <n v="1.980967023284771E-4"/>
    <x v="0"/>
    <n v="325145452.83999985"/>
    <n v="4.211173762512338E-5"/>
    <x v="0"/>
    <n v="4.211173762512338E-5"/>
    <x v="0"/>
    <x v="0"/>
    <x v="0"/>
    <m/>
  </r>
  <r>
    <s v="MS-64750"/>
    <x v="1147"/>
    <x v="26"/>
    <s v="Bailment"/>
    <x v="0"/>
    <x v="0"/>
    <x v="1137"/>
    <x v="0"/>
    <x v="13"/>
    <x v="9"/>
    <x v="2"/>
    <s v="SUPER"/>
    <s v="VODKA"/>
    <s v="FLAVORED"/>
    <x v="1147"/>
    <s v="CORDIALS"/>
    <x v="14"/>
    <x v="1"/>
    <n v="18"/>
    <n v="27"/>
    <n v="-0.5"/>
    <n v="72"/>
    <n v="66"/>
    <n v="0.08"/>
    <n v="289.08"/>
    <n v="313.25"/>
    <n v="-0.08"/>
    <n v="83635.08"/>
    <n v="92048.92"/>
    <n v="87002.52"/>
    <n v="94256.92"/>
    <m/>
    <n v="73393567.950000003"/>
    <n v="1.1395423650336378E-3"/>
    <x v="0"/>
    <n v="69119979.479999974"/>
    <n v="1.2099986231072306E-3"/>
    <x v="0"/>
    <n v="325145452.83999985"/>
    <n v="2.5722358799572638E-4"/>
    <x v="1"/>
    <n v="2.6758030672141336E-4"/>
    <x v="1"/>
    <x v="1"/>
    <x v="0"/>
    <m/>
  </r>
  <r>
    <s v="MS-64752"/>
    <x v="1148"/>
    <x v="113"/>
    <s v="Bailment"/>
    <x v="0"/>
    <x v="0"/>
    <x v="1138"/>
    <x v="0"/>
    <x v="13"/>
    <x v="9"/>
    <x v="2"/>
    <s v="SUPER"/>
    <s v="VODKA"/>
    <s v="FLAVORED"/>
    <x v="1148"/>
    <s v="CORDIALS"/>
    <x v="14"/>
    <x v="1"/>
    <n v="0"/>
    <m/>
    <n v="1"/>
    <n v="8.2200000000000006"/>
    <n v="13.33"/>
    <n v="-0.62"/>
    <n v="86.87"/>
    <n v="93.32"/>
    <n v="-7.0000000000000007E-2"/>
    <n v="24398.799999999999"/>
    <n v="26370"/>
    <n v="24554.799999999999"/>
    <n v="26370"/>
    <m/>
    <n v="73393567.950000003"/>
    <n v="3.3243785091115739E-4"/>
    <x v="0"/>
    <n v="69119979.479999974"/>
    <n v="3.5299200294264916E-4"/>
    <x v="0"/>
    <n v="325145452.83999985"/>
    <n v="7.5039646985333524E-5"/>
    <x v="1"/>
    <n v="7.5519432258777796E-5"/>
    <x v="1"/>
    <x v="1"/>
    <x v="0"/>
    <m/>
  </r>
  <r>
    <s v="MS-64755"/>
    <x v="1149"/>
    <x v="499"/>
    <s v="Bailment"/>
    <x v="0"/>
    <x v="0"/>
    <x v="1139"/>
    <x v="0"/>
    <x v="13"/>
    <x v="9"/>
    <x v="2"/>
    <s v="SUPER"/>
    <s v="VODKA"/>
    <s v="FLAVORED"/>
    <x v="1149"/>
    <s v="CORDIALS"/>
    <x v="14"/>
    <x v="1"/>
    <n v="34"/>
    <n v="48"/>
    <n v="-0.4"/>
    <n v="120.25"/>
    <n v="140.91999999999999"/>
    <n v="-0.17"/>
    <n v="648.75"/>
    <n v="695"/>
    <n v="-7.0000000000000007E-2"/>
    <n v="188035.20000000001"/>
    <n v="204694"/>
    <n v="195247.8"/>
    <n v="209113.2"/>
    <m/>
    <n v="73393567.950000003"/>
    <n v="2.562011975328691E-3"/>
    <x v="0"/>
    <n v="69119979.479999974"/>
    <n v="2.7204174742906056E-3"/>
    <x v="0"/>
    <n v="325145452.83999985"/>
    <n v="5.7831102467402441E-4"/>
    <x v="1"/>
    <n v="6.0049371225892264E-4"/>
    <x v="1"/>
    <x v="1"/>
    <x v="0"/>
    <m/>
  </r>
  <r>
    <s v="MS-64759"/>
    <x v="1150"/>
    <x v="235"/>
    <s v="Bailment"/>
    <x v="0"/>
    <x v="0"/>
    <x v="1140"/>
    <x v="0"/>
    <x v="13"/>
    <x v="9"/>
    <x v="2"/>
    <s v="SUPER"/>
    <s v="VODKA"/>
    <s v="FLAVORED"/>
    <x v="1150"/>
    <s v="CORDIALS"/>
    <x v="14"/>
    <x v="1"/>
    <n v="8"/>
    <n v="8.5299999999999994"/>
    <n v="-7.0000000000000007E-2"/>
    <n v="29.05"/>
    <n v="28.25"/>
    <n v="0.03"/>
    <n v="102.09"/>
    <n v="150.87"/>
    <n v="-0.48"/>
    <n v="33688.68"/>
    <n v="49753.68"/>
    <n v="33688.68"/>
    <n v="49753.68"/>
    <m/>
    <n v="73393567.950000003"/>
    <n v="4.590140654144339E-4"/>
    <x v="0"/>
    <n v="69119979.479999974"/>
    <n v="4.8739424191738797E-4"/>
    <x v="0"/>
    <n v="325145452.83999985"/>
    <n v="1.0361110606266972E-4"/>
    <x v="1"/>
    <n v="1.0361110606266972E-4"/>
    <x v="1"/>
    <x v="1"/>
    <x v="0"/>
    <m/>
  </r>
  <r>
    <s v="MS-64761"/>
    <x v="1151"/>
    <x v="637"/>
    <s v="Bailment"/>
    <x v="0"/>
    <x v="0"/>
    <x v="1141"/>
    <x v="0"/>
    <x v="13"/>
    <x v="9"/>
    <x v="2"/>
    <s v="SUPER"/>
    <s v="VODKA"/>
    <s v="FLAVORED"/>
    <x v="1151"/>
    <s v="CORDIALS"/>
    <x v="14"/>
    <x v="1"/>
    <n v="5"/>
    <n v="4.66"/>
    <n v="7.0000000000000007E-2"/>
    <n v="8.66"/>
    <n v="12.32"/>
    <n v="-0.42"/>
    <n v="43.96"/>
    <n v="59.62"/>
    <n v="-0.36"/>
    <n v="19008"/>
    <n v="25760.400000000001"/>
    <n v="19008"/>
    <n v="25760.400000000001"/>
    <m/>
    <n v="73393567.950000003"/>
    <n v="2.5898727273961341E-4"/>
    <x v="0"/>
    <n v="69119979.479999974"/>
    <n v="2.7500008164064934E-4"/>
    <x v="0"/>
    <n v="325145452.83999985"/>
    <n v="5.8459990241209395E-5"/>
    <x v="1"/>
    <n v="5.8459990241209395E-5"/>
    <x v="1"/>
    <x v="1"/>
    <x v="0"/>
    <m/>
  </r>
  <r>
    <s v="MS-64762"/>
    <x v="1152"/>
    <x v="638"/>
    <s v="Bailment"/>
    <x v="0"/>
    <x v="0"/>
    <x v="1142"/>
    <x v="0"/>
    <x v="13"/>
    <x v="9"/>
    <x v="2"/>
    <s v="SUPER"/>
    <s v="VODKA"/>
    <s v="FLAVORED"/>
    <x v="1152"/>
    <s v="CORDIALS"/>
    <x v="14"/>
    <x v="1"/>
    <n v="39"/>
    <n v="70"/>
    <n v="-0.79"/>
    <n v="75.75"/>
    <n v="142"/>
    <n v="-0.87"/>
    <n v="313.25"/>
    <n v="417.71"/>
    <n v="-0.33"/>
    <n v="97416.66"/>
    <n v="131487.25"/>
    <n v="99613.5"/>
    <n v="132814.45000000001"/>
    <m/>
    <n v="73393567.950000003"/>
    <n v="1.3273187654041555E-3"/>
    <x v="0"/>
    <n v="69119979.479999974"/>
    <n v="1.4093849670222737E-3"/>
    <x v="0"/>
    <n v="325145452.83999985"/>
    <n v="2.9960947984697042E-4"/>
    <x v="1"/>
    <n v="3.0636596369385059E-4"/>
    <x v="1"/>
    <x v="1"/>
    <x v="0"/>
    <m/>
  </r>
  <r>
    <s v="MS-64767"/>
    <x v="1153"/>
    <x v="484"/>
    <s v="Bailment"/>
    <x v="0"/>
    <x v="0"/>
    <x v="1143"/>
    <x v="0"/>
    <x v="13"/>
    <x v="9"/>
    <x v="2"/>
    <s v="SUPER"/>
    <s v="VODKA"/>
    <s v="FLAVORED"/>
    <x v="1153"/>
    <s v="CORDIALS"/>
    <x v="14"/>
    <x v="1"/>
    <n v="12"/>
    <n v="16.34"/>
    <n v="-0.35"/>
    <n v="29.56"/>
    <n v="40.65"/>
    <n v="-0.37"/>
    <n v="134.97"/>
    <n v="151.31"/>
    <n v="-0.12"/>
    <n v="35425.919999999998"/>
    <n v="40224.959999999999"/>
    <n v="35893.68"/>
    <n v="40224.959999999999"/>
    <m/>
    <n v="73393567.950000003"/>
    <n v="4.8268425952713198E-4"/>
    <x v="0"/>
    <n v="69119979.479999974"/>
    <n v="5.1252792993450715E-4"/>
    <x v="0"/>
    <n v="325145452.83999985"/>
    <n v="1.0895406868086408E-4"/>
    <x v="1"/>
    <n v="1.1039268637000698E-4"/>
    <x v="1"/>
    <x v="1"/>
    <x v="0"/>
    <m/>
  </r>
  <r>
    <s v="MS-77637"/>
    <x v="1154"/>
    <x v="487"/>
    <s v="Bailment"/>
    <x v="0"/>
    <x v="0"/>
    <x v="1144"/>
    <x v="0"/>
    <x v="13"/>
    <x v="9"/>
    <x v="0"/>
    <s v="MID"/>
    <s v="VODKA"/>
    <s v="FLAVORED"/>
    <x v="1154"/>
    <s v="CORDIALS"/>
    <x v="14"/>
    <x v="1"/>
    <n v="30"/>
    <n v="30.5"/>
    <n v="-0.02"/>
    <n v="50.42"/>
    <n v="54.5"/>
    <n v="-0.08"/>
    <n v="208.67"/>
    <n v="259.67"/>
    <n v="-0.24"/>
    <n v="25669"/>
    <n v="31829.06"/>
    <n v="26717.68"/>
    <n v="33231.919999999998"/>
    <m/>
    <n v="73393567.950000003"/>
    <n v="3.4974454461032914E-4"/>
    <x v="0"/>
    <n v="75793138.070000067"/>
    <n v="3.3867181981953233E-4"/>
    <x v="0"/>
    <n v="325145452.83999985"/>
    <n v="7.8946206307954755E-5"/>
    <x v="1"/>
    <n v="8.2171470542285105E-5"/>
    <x v="1"/>
    <x v="1"/>
    <x v="0"/>
    <m/>
  </r>
  <r>
    <s v="MS-77647"/>
    <x v="1155"/>
    <x v="42"/>
    <s v="Bailment"/>
    <x v="0"/>
    <x v="0"/>
    <x v="1145"/>
    <x v="0"/>
    <x v="13"/>
    <x v="9"/>
    <x v="0"/>
    <s v="MID"/>
    <s v="VODKA"/>
    <s v="FLAVORED"/>
    <x v="1155"/>
    <s v="CORDIALS"/>
    <x v="14"/>
    <x v="1"/>
    <n v="38"/>
    <n v="23"/>
    <n v="0.39"/>
    <n v="74"/>
    <n v="57"/>
    <n v="0.23"/>
    <n v="292"/>
    <n v="265.42"/>
    <n v="0.09"/>
    <n v="36031.919999999998"/>
    <n v="32818.089999999997"/>
    <n v="37387.68"/>
    <n v="33983.769999999997"/>
    <m/>
    <n v="73393567.950000003"/>
    <n v="4.9094111386636843E-4"/>
    <x v="0"/>
    <n v="75793138.070000067"/>
    <n v="4.7539818138578842E-4"/>
    <x v="0"/>
    <n v="325145452.83999985"/>
    <n v="1.1081784993539759E-4"/>
    <x v="1"/>
    <n v="1.1498755302722325E-4"/>
    <x v="1"/>
    <x v="1"/>
    <x v="0"/>
    <m/>
  </r>
  <r>
    <s v="MS-77674"/>
    <x v="1156"/>
    <x v="543"/>
    <s v="Bailment"/>
    <x v="0"/>
    <x v="0"/>
    <x v="1146"/>
    <x v="0"/>
    <x v="13"/>
    <x v="9"/>
    <x v="0"/>
    <s v="MID"/>
    <s v="VODKA"/>
    <s v="FLAVORED"/>
    <x v="1156"/>
    <s v="CORDIALS"/>
    <x v="14"/>
    <x v="1"/>
    <n v="30"/>
    <n v="49"/>
    <n v="-0.62"/>
    <n v="64.25"/>
    <n v="100.42"/>
    <n v="-0.56000000000000005"/>
    <n v="302.25"/>
    <n v="303.33"/>
    <n v="0"/>
    <n v="37080.65"/>
    <n v="37825.760000000002"/>
    <n v="38700.089999999997"/>
    <n v="38805.199999999997"/>
    <m/>
    <n v="73393567.950000003"/>
    <n v="5.0523024068350943E-4"/>
    <x v="0"/>
    <n v="75793138.070000067"/>
    <n v="4.8923492210803464E-4"/>
    <x v="0"/>
    <n v="325145452.83999985"/>
    <n v="1.1404326794705919E-4"/>
    <x v="1"/>
    <n v="1.1902393117287064E-4"/>
    <x v="1"/>
    <x v="1"/>
    <x v="0"/>
    <m/>
  </r>
  <r>
    <s v="MS-77683"/>
    <x v="1157"/>
    <x v="266"/>
    <s v="Bailment"/>
    <x v="0"/>
    <x v="0"/>
    <x v="1147"/>
    <x v="0"/>
    <x v="13"/>
    <x v="9"/>
    <x v="0"/>
    <s v="MID"/>
    <s v="VODKA"/>
    <s v="FLAVORED"/>
    <x v="1157"/>
    <s v="CORDIALS"/>
    <x v="14"/>
    <x v="1"/>
    <n v="43"/>
    <n v="59"/>
    <n v="-0.36"/>
    <n v="100.58"/>
    <n v="147.33000000000001"/>
    <n v="-0.46"/>
    <n v="692"/>
    <n v="519.5"/>
    <n v="0.25"/>
    <n v="85228.04"/>
    <n v="63892.51"/>
    <n v="88603.68"/>
    <n v="66487.98"/>
    <m/>
    <n v="73393567.950000003"/>
    <n v="1.1612467193046444E-3"/>
    <x v="0"/>
    <n v="75793138.070000067"/>
    <n v="1.1244822706942964E-3"/>
    <x v="0"/>
    <n v="325145452.83999985"/>
    <n v="2.6212281074691724E-4"/>
    <x v="1"/>
    <n v="2.7250474895492631E-4"/>
    <x v="1"/>
    <x v="1"/>
    <x v="0"/>
    <m/>
  </r>
  <r>
    <s v="MS-77714"/>
    <x v="1158"/>
    <x v="433"/>
    <s v="Bailment"/>
    <x v="0"/>
    <x v="0"/>
    <x v="1148"/>
    <x v="0"/>
    <x v="13"/>
    <x v="9"/>
    <x v="0"/>
    <s v="MID"/>
    <s v="VODKA"/>
    <s v="FLAVORED"/>
    <x v="1158"/>
    <s v="CORDIALS"/>
    <x v="14"/>
    <x v="1"/>
    <n v="18"/>
    <n v="33"/>
    <n v="-0.83"/>
    <n v="37"/>
    <n v="53.17"/>
    <n v="-0.44"/>
    <n v="168.83"/>
    <n v="197"/>
    <n v="-0.17"/>
    <n v="20761.939999999999"/>
    <n v="23935.01"/>
    <n v="21617.42"/>
    <n v="25220.28"/>
    <m/>
    <n v="73393567.950000003"/>
    <n v="2.8288500722766673E-4"/>
    <x v="0"/>
    <n v="75793138.070000067"/>
    <n v="2.7392901954824655E-4"/>
    <x v="0"/>
    <n v="325145452.83999985"/>
    <n v="6.3854314488035293E-5"/>
    <x v="1"/>
    <n v="6.6485383114484674E-5"/>
    <x v="1"/>
    <x v="1"/>
    <x v="0"/>
    <m/>
  </r>
  <r>
    <s v="MS-77842"/>
    <x v="1159"/>
    <x v="512"/>
    <s v="Bailment"/>
    <x v="0"/>
    <x v="0"/>
    <x v="1149"/>
    <x v="0"/>
    <x v="13"/>
    <x v="9"/>
    <x v="0"/>
    <s v="MID"/>
    <s v="VODKA"/>
    <s v="FLAVORED"/>
    <x v="1159"/>
    <s v="CORDIALS"/>
    <x v="14"/>
    <x v="1"/>
    <n v="67"/>
    <n v="97"/>
    <n v="-0.44"/>
    <n v="178.92"/>
    <n v="184.17"/>
    <n v="-0.03"/>
    <n v="705.92"/>
    <n v="531"/>
    <n v="0.25"/>
    <n v="86784.93"/>
    <n v="65689.440000000002"/>
    <n v="90385.57"/>
    <n v="67926.600000000006"/>
    <m/>
    <n v="73393567.950000003"/>
    <n v="1.1824596136152281E-3"/>
    <x v="0"/>
    <n v="75793138.070000067"/>
    <n v="1.1450235761428463E-3"/>
    <x v="0"/>
    <n v="325145452.83999985"/>
    <n v="2.6691109853135733E-4"/>
    <x v="1"/>
    <n v="2.7798503472991102E-4"/>
    <x v="1"/>
    <x v="1"/>
    <x v="0"/>
    <m/>
  </r>
  <r>
    <s v="MS-77847"/>
    <x v="1160"/>
    <x v="639"/>
    <s v="Bailment"/>
    <x v="0"/>
    <x v="0"/>
    <x v="1150"/>
    <x v="0"/>
    <x v="13"/>
    <x v="9"/>
    <x v="0"/>
    <s v="MID"/>
    <s v="VODKA"/>
    <s v="FLAVORED"/>
    <x v="1160"/>
    <s v="CORDIALS"/>
    <x v="14"/>
    <x v="1"/>
    <n v="48"/>
    <n v="55"/>
    <n v="-0.15"/>
    <n v="107"/>
    <n v="167.75"/>
    <n v="-0.56999999999999995"/>
    <n v="548.58000000000004"/>
    <n v="366.25"/>
    <n v="0.33"/>
    <n v="67680.53"/>
    <n v="45645.11"/>
    <n v="70240.61"/>
    <n v="46867.95"/>
    <m/>
    <n v="73393567.950000003"/>
    <n v="9.2215887427775606E-4"/>
    <x v="0"/>
    <n v="75793138.070000067"/>
    <n v="8.9296381867039827E-4"/>
    <x v="0"/>
    <n v="325145452.83999985"/>
    <n v="2.0815462559553238E-4"/>
    <x v="1"/>
    <n v="2.1602827099834778E-4"/>
    <x v="1"/>
    <x v="1"/>
    <x v="0"/>
    <m/>
  </r>
  <r>
    <s v="MS-77858"/>
    <x v="1161"/>
    <x v="152"/>
    <s v="Bailment"/>
    <x v="0"/>
    <x v="0"/>
    <x v="1151"/>
    <x v="0"/>
    <x v="13"/>
    <x v="9"/>
    <x v="0"/>
    <s v="MID"/>
    <s v="VODKA"/>
    <s v="FLAVORED"/>
    <x v="1161"/>
    <s v="CORDIALS"/>
    <x v="14"/>
    <x v="1"/>
    <n v="39"/>
    <n v="71"/>
    <n v="-0.82"/>
    <n v="92.67"/>
    <n v="165"/>
    <n v="-0.78"/>
    <n v="400.83"/>
    <n v="348.08"/>
    <n v="0.13"/>
    <n v="49444.7"/>
    <n v="42951.35"/>
    <n v="51322.7"/>
    <n v="44566.19"/>
    <m/>
    <n v="73393567.950000003"/>
    <n v="6.7369255073802413E-4"/>
    <x v="0"/>
    <n v="75793138.070000067"/>
    <n v="6.5236380573574471E-4"/>
    <x v="0"/>
    <n v="325145452.83999985"/>
    <n v="1.5206948019147337E-4"/>
    <x v="1"/>
    <n v="1.5784535675255246E-4"/>
    <x v="1"/>
    <x v="1"/>
    <x v="0"/>
    <m/>
  </r>
  <r>
    <s v="MS-87280"/>
    <x v="1162"/>
    <x v="549"/>
    <s v="Bailment"/>
    <x v="0"/>
    <x v="0"/>
    <x v="1152"/>
    <x v="0"/>
    <x v="12"/>
    <x v="8"/>
    <x v="2"/>
    <s v="SUPER"/>
    <s v="TEQUILA"/>
    <s v="100% BLUE AGAVE"/>
    <x v="1162"/>
    <s v="TEQUILA"/>
    <x v="14"/>
    <x v="1"/>
    <n v="306"/>
    <n v="365"/>
    <n v="-0.19"/>
    <n v="887.67"/>
    <n v="695.5"/>
    <n v="0.22"/>
    <n v="2862"/>
    <n v="2985.83"/>
    <n v="-0.04"/>
    <n v="1300626.44"/>
    <n v="1385554.44"/>
    <n v="1357053.12"/>
    <n v="1414363.44"/>
    <m/>
    <n v="57863085.470000021"/>
    <n v="2.247765443953605E-2"/>
    <x v="0"/>
    <n v="69119979.479999974"/>
    <n v="1.8816939035352857E-2"/>
    <x v="0"/>
    <n v="325145452.83999985"/>
    <n v="4.0001372574631159E-3"/>
    <x v="1"/>
    <n v="4.1736801426769127E-3"/>
    <x v="1"/>
    <x v="1"/>
    <x v="0"/>
    <m/>
  </r>
  <r>
    <s v="MS-56804"/>
    <x v="1163"/>
    <x v="553"/>
    <s v="Bailment"/>
    <x v="0"/>
    <x v="0"/>
    <x v="1153"/>
    <x v="0"/>
    <x v="2"/>
    <x v="1"/>
    <x v="0"/>
    <s v="MID"/>
    <s v="BRANDY / COGNAC"/>
    <s v="DOMESTIC"/>
    <x v="1163"/>
    <s v="CORDIALS"/>
    <x v="6"/>
    <x v="3"/>
    <n v="10"/>
    <n v="13"/>
    <n v="-0.3"/>
    <n v="56"/>
    <n v="34"/>
    <n v="0.39"/>
    <n v="224.13"/>
    <n v="184"/>
    <n v="0.18"/>
    <n v="22494.21"/>
    <n v="18851.04"/>
    <n v="24151.71"/>
    <n v="19799.04"/>
    <m/>
    <n v="43814205.929999985"/>
    <n v="5.1339992412365075E-4"/>
    <x v="0"/>
    <n v="75793138.070000067"/>
    <n v="2.9678425478603458E-4"/>
    <x v="0"/>
    <n v="325145452.83999985"/>
    <n v="6.9181991639505184E-5"/>
    <x v="1"/>
    <n v="7.427971016985055E-5"/>
    <x v="1"/>
    <x v="1"/>
    <x v="0"/>
    <m/>
  </r>
  <r>
    <s v="MS-27331"/>
    <x v="1164"/>
    <x v="380"/>
    <s v="Bailment"/>
    <x v="0"/>
    <x v="0"/>
    <x v="1154"/>
    <x v="0"/>
    <x v="8"/>
    <x v="12"/>
    <x v="8"/>
    <s v="PREMIUM"/>
    <s v="DOMESTIC WHISKEY"/>
    <s v="STRAIGHT"/>
    <x v="1164"/>
    <s v="WHISKEY"/>
    <x v="44"/>
    <x v="1"/>
    <n v="12"/>
    <n v="13"/>
    <n v="-0.06"/>
    <n v="36.25"/>
    <n v="39.5"/>
    <n v="-0.09"/>
    <n v="151.75"/>
    <n v="151.58000000000001"/>
    <n v="0"/>
    <n v="34835.730000000003"/>
    <n v="33839.15"/>
    <n v="34835.730000000003"/>
    <n v="34617.949999999997"/>
    <m/>
    <n v="4182721.1600000006"/>
    <n v="8.328484894747322E-3"/>
    <x v="0"/>
    <n v="4182721.1600000006"/>
    <n v="8.328484894747322E-3"/>
    <x v="0"/>
    <n v="325145452.83999985"/>
    <n v="1.0713891181846619E-4"/>
    <x v="1"/>
    <n v="1.0713891181846619E-4"/>
    <x v="1"/>
    <x v="1"/>
    <x v="0"/>
    <m/>
  </r>
  <r>
    <s v="MS-12863"/>
    <x v="1165"/>
    <x v="640"/>
    <s v="Bailment"/>
    <x v="0"/>
    <x v="0"/>
    <x v="1155"/>
    <x v="0"/>
    <x v="4"/>
    <x v="2"/>
    <x v="0"/>
    <s v="VALUE"/>
    <s v="CANADIAN"/>
    <s v="FLAVORED"/>
    <x v="1165"/>
    <s v="WHISKEY"/>
    <x v="6"/>
    <x v="3"/>
    <n v="39"/>
    <n v="34"/>
    <n v="0.12"/>
    <n v="114.67"/>
    <n v="119.17"/>
    <n v="-0.04"/>
    <n v="351.67"/>
    <n v="352.42"/>
    <n v="0"/>
    <n v="31168.86"/>
    <n v="31450.25"/>
    <n v="32451.8"/>
    <n v="32667.65"/>
    <m/>
    <n v="29546996.449999988"/>
    <n v="1.0548909786057125E-3"/>
    <x v="0"/>
    <n v="75793138.070000067"/>
    <n v="4.1123590860182434E-4"/>
    <x v="0"/>
    <n v="325145452.83999985"/>
    <n v="9.5861282166962426E-5"/>
    <x v="1"/>
    <n v="9.9807023953581592E-5"/>
    <x v="1"/>
    <x v="1"/>
    <x v="0"/>
    <m/>
  </r>
  <r>
    <s v="MS-77786"/>
    <x v="1166"/>
    <x v="331"/>
    <s v="Bailment"/>
    <x v="0"/>
    <x v="0"/>
    <x v="1156"/>
    <x v="0"/>
    <x v="3"/>
    <x v="3"/>
    <x v="1"/>
    <s v="PREMIUM"/>
    <s v="CORDIALS"/>
    <s v="LIQUEURS &amp; SPECIALITIES"/>
    <x v="1166"/>
    <s v="CORDIALS"/>
    <x v="6"/>
    <x v="3"/>
    <n v="10"/>
    <n v="10"/>
    <n v="0"/>
    <n v="28"/>
    <n v="41.92"/>
    <n v="-0.5"/>
    <n v="106.83"/>
    <n v="160.5"/>
    <n v="-0.5"/>
    <n v="20291.64"/>
    <n v="29192.080000000002"/>
    <n v="20999.16"/>
    <n v="30254.68"/>
    <m/>
    <n v="22444928.369999994"/>
    <n v="9.0406347774858167E-4"/>
    <x v="0"/>
    <n v="126094742.97999983"/>
    <n v="1.6092375875827354E-4"/>
    <x v="0"/>
    <n v="325145452.83999985"/>
    <n v="6.2407884910465814E-5"/>
    <x v="1"/>
    <n v="6.4583895658333051E-5"/>
    <x v="1"/>
    <x v="1"/>
    <x v="0"/>
    <m/>
  </r>
  <r>
    <s v="MS-12478"/>
    <x v="1167"/>
    <x v="641"/>
    <s v="Bailment"/>
    <x v="0"/>
    <x v="0"/>
    <x v="1157"/>
    <x v="0"/>
    <x v="4"/>
    <x v="2"/>
    <x v="0"/>
    <s v="MID"/>
    <s v="CANADIAN"/>
    <s v="US BLEND"/>
    <x v="1167"/>
    <s v="WHISKEY"/>
    <x v="6"/>
    <x v="3"/>
    <n v="758"/>
    <n v="905.56"/>
    <n v="-0.19"/>
    <n v="1389.56"/>
    <n v="1543.17"/>
    <n v="-0.11"/>
    <n v="5311.68"/>
    <n v="6426.07"/>
    <n v="-0.21"/>
    <n v="458574.88"/>
    <n v="554561.69999999995"/>
    <n v="482946.88"/>
    <n v="581983.69999999995"/>
    <m/>
    <n v="29546996.449999988"/>
    <n v="1.5520185978158879E-2"/>
    <x v="0"/>
    <n v="75793138.070000067"/>
    <n v="6.0503482462551583E-3"/>
    <x v="0"/>
    <n v="325145452.83999985"/>
    <n v="1.4103684243299542E-3"/>
    <x v="1"/>
    <n v="1.4853256466657472E-3"/>
    <x v="1"/>
    <x v="1"/>
    <x v="0"/>
    <m/>
  </r>
  <r>
    <s v="MS-84172"/>
    <x v="1168"/>
    <x v="161"/>
    <s v="Bailment"/>
    <x v="0"/>
    <x v="0"/>
    <x v="1158"/>
    <x v="0"/>
    <x v="3"/>
    <x v="3"/>
    <x v="1"/>
    <s v="PREMIUM"/>
    <s v="CORDIALS"/>
    <s v="SCHNAPPS"/>
    <x v="1168"/>
    <s v="CORDIALS"/>
    <x v="24"/>
    <x v="3"/>
    <n v="69"/>
    <n v="60.68"/>
    <n v="0.12"/>
    <n v="207.39"/>
    <n v="186.7"/>
    <n v="0.1"/>
    <n v="799.53"/>
    <n v="743.46"/>
    <n v="7.0000000000000007E-2"/>
    <n v="96399.6"/>
    <n v="89738.4"/>
    <n v="96399.6"/>
    <n v="89738.4"/>
    <m/>
    <n v="22444928.369999994"/>
    <n v="4.294939079816722E-3"/>
    <x v="0"/>
    <n v="126094742.97999983"/>
    <n v="7.6450134019695145E-4"/>
    <x v="0"/>
    <n v="325145452.83999985"/>
    <n v="2.9648146439691125E-4"/>
    <x v="1"/>
    <n v="2.9648146439691125E-4"/>
    <x v="1"/>
    <x v="1"/>
    <x v="0"/>
    <m/>
  </r>
  <r>
    <s v="MS-20116"/>
    <x v="1169"/>
    <x v="517"/>
    <s v="Bailment"/>
    <x v="0"/>
    <x v="0"/>
    <x v="1159"/>
    <x v="0"/>
    <x v="6"/>
    <x v="4"/>
    <x v="2"/>
    <s v="SUPER"/>
    <s v="DOMESTIC WHISKEY"/>
    <s v="STRAIGHT"/>
    <x v="1169"/>
    <s v="WHISKEY"/>
    <x v="11"/>
    <x v="1"/>
    <n v="16"/>
    <n v="12"/>
    <n v="0.25"/>
    <n v="48.08"/>
    <n v="39"/>
    <n v="0.19"/>
    <n v="214.25"/>
    <n v="161"/>
    <n v="0.25"/>
    <n v="69185.61"/>
    <n v="51802.92"/>
    <n v="69185.61"/>
    <n v="51802.92"/>
    <m/>
    <n v="52239627.039999984"/>
    <n v="1.3243894323178159E-3"/>
    <x v="0"/>
    <n v="69119979.479999974"/>
    <n v="1.0009495159068878E-3"/>
    <x v="0"/>
    <n v="325145452.83999985"/>
    <n v="2.1278356930934969E-4"/>
    <x v="1"/>
    <n v="2.1278356930934969E-4"/>
    <x v="1"/>
    <x v="1"/>
    <x v="0"/>
    <m/>
  </r>
  <r>
    <s v="MS-57179"/>
    <x v="1170"/>
    <x v="371"/>
    <s v="Bailment"/>
    <x v="0"/>
    <x v="0"/>
    <x v="1160"/>
    <x v="0"/>
    <x v="14"/>
    <x v="10"/>
    <x v="6"/>
    <s v="VALUE"/>
    <s v="COCKTAILS"/>
    <s v="MARGARITA"/>
    <x v="1170"/>
    <s v="COCKTAILS"/>
    <x v="24"/>
    <x v="3"/>
    <n v="34"/>
    <n v="49"/>
    <n v="-0.45"/>
    <n v="75.84"/>
    <n v="93.34"/>
    <n v="-0.23"/>
    <n v="250.85"/>
    <n v="380.17"/>
    <n v="-0.52"/>
    <n v="11942.22"/>
    <n v="18049.97"/>
    <n v="12887.1"/>
    <n v="19403.009999999998"/>
    <m/>
    <n v="5567781.3899999987"/>
    <n v="2.1448794705641277E-3"/>
    <x v="0"/>
    <n v="5567781.3899999987"/>
    <n v="2.1448794705641277E-3"/>
    <x v="0"/>
    <n v="325145452.83999985"/>
    <n v="3.6728854411741138E-5"/>
    <x v="0"/>
    <n v="3.9634876906433582E-5"/>
    <x v="0"/>
    <x v="0"/>
    <x v="0"/>
    <m/>
  </r>
  <r>
    <s v="MS-58874"/>
    <x v="1171"/>
    <x v="556"/>
    <s v="Bailment"/>
    <x v="0"/>
    <x v="0"/>
    <x v="1161"/>
    <x v="0"/>
    <x v="14"/>
    <x v="10"/>
    <x v="6"/>
    <s v="VALUE"/>
    <s v="COCKTAILS"/>
    <s v="MARGARITA"/>
    <x v="1171"/>
    <s v="COCKTAILS"/>
    <x v="16"/>
    <x v="0"/>
    <n v="48"/>
    <n v="87.7"/>
    <n v="-0.83"/>
    <n v="206.53"/>
    <n v="303.16000000000003"/>
    <n v="-0.47"/>
    <n v="812.1"/>
    <n v="1053.98"/>
    <n v="-0.3"/>
    <n v="63279.9"/>
    <n v="83590.880000000005"/>
    <n v="67442.399999999994"/>
    <n v="87349.96"/>
    <m/>
    <n v="5567781.3899999987"/>
    <n v="1.1365370794488039E-2"/>
    <x v="0"/>
    <n v="5567781.3899999987"/>
    <n v="1.1365370794488039E-2"/>
    <x v="0"/>
    <n v="325145452.83999985"/>
    <n v="1.9462028285273077E-4"/>
    <x v="1"/>
    <n v="2.0742224567780619E-4"/>
    <x v="1"/>
    <x v="1"/>
    <x v="0"/>
    <m/>
  </r>
  <r>
    <s v="MS-59159"/>
    <x v="1172"/>
    <x v="227"/>
    <s v="Bailment"/>
    <x v="0"/>
    <x v="0"/>
    <x v="1162"/>
    <x v="0"/>
    <x v="14"/>
    <x v="10"/>
    <x v="6"/>
    <s v="VALUE"/>
    <s v="COCKTAILS"/>
    <s v="MARGARITA"/>
    <x v="1172"/>
    <s v="COCKTAILS"/>
    <x v="16"/>
    <x v="0"/>
    <n v="47"/>
    <n v="156.91999999999999"/>
    <n v="-2.36"/>
    <n v="203.04"/>
    <n v="417.11"/>
    <n v="-1.05"/>
    <n v="722.27"/>
    <n v="1180.3800000000001"/>
    <n v="-0.63"/>
    <n v="63241.62"/>
    <n v="103405.16"/>
    <n v="65663.520000000004"/>
    <n v="107341.61"/>
    <m/>
    <n v="5567781.3899999987"/>
    <n v="1.1358495524552198E-2"/>
    <x v="0"/>
    <n v="5567781.3899999987"/>
    <n v="1.1358495524552198E-2"/>
    <x v="0"/>
    <n v="325145452.83999985"/>
    <n v="1.9450255092793943E-4"/>
    <x v="1"/>
    <n v="2.0195121729816171E-4"/>
    <x v="1"/>
    <x v="1"/>
    <x v="0"/>
    <m/>
  </r>
  <r>
    <s v="MS-5159"/>
    <x v="1173"/>
    <x v="129"/>
    <s v="Bailment"/>
    <x v="0"/>
    <x v="0"/>
    <x v="1163"/>
    <x v="0"/>
    <x v="11"/>
    <x v="7"/>
    <x v="2"/>
    <s v="SUPER"/>
    <s v="SCOTCH"/>
    <s v="SINGLE MALT"/>
    <x v="1173"/>
    <s v="WHISKEY"/>
    <x v="13"/>
    <x v="0"/>
    <n v="3"/>
    <n v="0.5"/>
    <n v="0.83"/>
    <n v="11"/>
    <n v="1"/>
    <n v="0.91"/>
    <n v="83.5"/>
    <n v="74"/>
    <n v="0.11"/>
    <n v="59943.06"/>
    <n v="51189"/>
    <n v="61653.06"/>
    <n v="51248.88"/>
    <m/>
    <n v="5892527.0199999977"/>
    <n v="1.0172725521078734E-2"/>
    <x v="0"/>
    <n v="69119979.479999974"/>
    <n v="8.6723202829284203E-4"/>
    <x v="0"/>
    <n v="325145452.83999985"/>
    <n v="1.8435767585375784E-4"/>
    <x v="1"/>
    <n v="1.8961686058189693E-4"/>
    <x v="1"/>
    <x v="1"/>
    <x v="0"/>
    <m/>
  </r>
  <r>
    <s v="MS-39466"/>
    <x v="1174"/>
    <x v="642"/>
    <s v="Bailment"/>
    <x v="0"/>
    <x v="0"/>
    <x v="68"/>
    <x v="0"/>
    <x v="13"/>
    <x v="9"/>
    <x v="0"/>
    <s v="MID"/>
    <s v="VODKA"/>
    <s v="CLASSIC"/>
    <x v="1174"/>
    <s v="VODKA"/>
    <x v="5"/>
    <x v="2"/>
    <n v="36"/>
    <n v="27"/>
    <n v="0.25"/>
    <n v="110"/>
    <n v="114"/>
    <n v="-0.04"/>
    <n v="440.92"/>
    <n v="449"/>
    <n v="-0.02"/>
    <n v="58994.65"/>
    <n v="60013.8"/>
    <n v="58994.65"/>
    <n v="60013.8"/>
    <m/>
    <n v="73393567.950000003"/>
    <n v="8.0381226376936203E-4"/>
    <x v="0"/>
    <n v="75793138.070000067"/>
    <n v="7.7836399840727625E-4"/>
    <x v="0"/>
    <n v="325145452.83999985"/>
    <n v="1.8144079667948041E-4"/>
    <x v="1"/>
    <n v="1.8144079667948041E-4"/>
    <x v="1"/>
    <x v="1"/>
    <x v="0"/>
    <m/>
  </r>
  <r>
    <s v="MS-65127"/>
    <x v="1175"/>
    <x v="637"/>
    <s v="Bailment"/>
    <x v="0"/>
    <x v="0"/>
    <x v="1164"/>
    <x v="0"/>
    <x v="3"/>
    <x v="3"/>
    <x v="2"/>
    <s v="ULTRA"/>
    <s v="CORDIALS"/>
    <s v="LIQUEURS &amp; SPECIALITIES"/>
    <x v="1175"/>
    <s v="CORDIALS"/>
    <x v="3"/>
    <x v="1"/>
    <n v="69"/>
    <n v="77.33"/>
    <n v="-0.13"/>
    <n v="220.02"/>
    <n v="238.67"/>
    <n v="-0.08"/>
    <n v="829.38"/>
    <n v="955.38"/>
    <n v="-0.15"/>
    <n v="311323.44"/>
    <n v="356150.58"/>
    <n v="311323.44"/>
    <n v="358622.58"/>
    <m/>
    <n v="22444928.369999994"/>
    <n v="1.3870547273214582E-2"/>
    <x v="0"/>
    <n v="69119979.479999974"/>
    <n v="4.504102031599737E-3"/>
    <x v="0"/>
    <n v="325145452.83999985"/>
    <n v="9.5748975506416967E-4"/>
    <x v="1"/>
    <n v="9.5748975506416967E-4"/>
    <x v="1"/>
    <x v="1"/>
    <x v="0"/>
    <m/>
  </r>
  <r>
    <s v="MS-39915"/>
    <x v="1176"/>
    <x v="478"/>
    <s v="Bailment"/>
    <x v="0"/>
    <x v="0"/>
    <x v="1165"/>
    <x v="0"/>
    <x v="13"/>
    <x v="9"/>
    <x v="0"/>
    <s v="MID"/>
    <s v="VODKA"/>
    <s v="FLAVORED"/>
    <x v="1176"/>
    <s v="CORDIALS"/>
    <x v="5"/>
    <x v="2"/>
    <n v="13"/>
    <n v="11.33"/>
    <n v="0.15"/>
    <n v="40.68"/>
    <n v="35.340000000000003"/>
    <n v="0.13"/>
    <n v="131.38"/>
    <n v="139.37"/>
    <n v="-0.06"/>
    <n v="16784.400000000001"/>
    <n v="17749.2"/>
    <n v="16784.400000000001"/>
    <n v="17749.2"/>
    <m/>
    <n v="73393567.950000003"/>
    <n v="2.286903398869301E-4"/>
    <x v="0"/>
    <n v="75793138.070000067"/>
    <n v="2.2145012632276127E-4"/>
    <x v="0"/>
    <n v="325145452.83999985"/>
    <n v="5.162120476665378E-5"/>
    <x v="0"/>
    <n v="5.162120476665378E-5"/>
    <x v="0"/>
    <x v="0"/>
    <x v="0"/>
    <m/>
  </r>
  <r>
    <s v="MS-39916"/>
    <x v="1177"/>
    <x v="643"/>
    <s v="Bailment"/>
    <x v="0"/>
    <x v="0"/>
    <x v="1166"/>
    <x v="0"/>
    <x v="13"/>
    <x v="9"/>
    <x v="0"/>
    <s v="MID"/>
    <s v="VODKA"/>
    <s v="FLAVORED"/>
    <x v="1177"/>
    <s v="CORDIALS"/>
    <x v="5"/>
    <x v="2"/>
    <n v="17"/>
    <n v="21.87"/>
    <n v="-0.28000000000000003"/>
    <n v="56.51"/>
    <n v="68.78"/>
    <n v="-0.22"/>
    <n v="260.20999999999998"/>
    <n v="313.51"/>
    <n v="-0.2"/>
    <n v="34309.410000000003"/>
    <n v="40068.720000000001"/>
    <n v="34309.410000000003"/>
    <n v="40068.720000000001"/>
    <m/>
    <n v="73393567.950000003"/>
    <n v="4.6747161853983693E-4"/>
    <x v="0"/>
    <n v="75793138.070000067"/>
    <n v="4.526717176997336E-4"/>
    <x v="0"/>
    <n v="325145452.83999985"/>
    <n v="1.0552019011898423E-4"/>
    <x v="1"/>
    <n v="1.0552019011898423E-4"/>
    <x v="1"/>
    <x v="1"/>
    <x v="0"/>
    <m/>
  </r>
  <r>
    <s v="MS-39917"/>
    <x v="1178"/>
    <x v="644"/>
    <s v="Bailment"/>
    <x v="0"/>
    <x v="0"/>
    <x v="1167"/>
    <x v="0"/>
    <x v="13"/>
    <x v="9"/>
    <x v="0"/>
    <s v="MID"/>
    <s v="VODKA"/>
    <s v="FLAVORED"/>
    <x v="1178"/>
    <s v="CORDIALS"/>
    <x v="5"/>
    <x v="2"/>
    <n v="166"/>
    <n v="243"/>
    <n v="-0.46"/>
    <n v="252.63"/>
    <n v="345"/>
    <n v="-0.37"/>
    <n v="1250.67"/>
    <n v="1344.88"/>
    <n v="-0.08"/>
    <n v="139441.72"/>
    <n v="144403.32"/>
    <n v="154062.04"/>
    <n v="161007.03"/>
    <m/>
    <n v="73393567.950000003"/>
    <n v="1.8999174436511368E-3"/>
    <x v="0"/>
    <n v="75793138.070000067"/>
    <n v="1.8397670758956593E-3"/>
    <x v="0"/>
    <n v="325145452.83999985"/>
    <n v="4.2885951128037944E-4"/>
    <x v="1"/>
    <n v="4.7382498710757636E-4"/>
    <x v="1"/>
    <x v="1"/>
    <x v="0"/>
    <m/>
  </r>
  <r>
    <s v="MS-39918"/>
    <x v="1179"/>
    <x v="645"/>
    <s v="Bailment"/>
    <x v="0"/>
    <x v="0"/>
    <x v="1168"/>
    <x v="0"/>
    <x v="13"/>
    <x v="9"/>
    <x v="0"/>
    <s v="MID"/>
    <s v="VODKA"/>
    <s v="FLAVORED"/>
    <x v="1179"/>
    <s v="CORDIALS"/>
    <x v="5"/>
    <x v="2"/>
    <n v="56"/>
    <n v="54"/>
    <n v="0.04"/>
    <n v="177.08"/>
    <n v="167"/>
    <n v="0.06"/>
    <n v="801.33"/>
    <n v="765.08"/>
    <n v="0.05"/>
    <n v="97218.78"/>
    <n v="91262.46"/>
    <n v="100822.38"/>
    <n v="95005.74"/>
    <m/>
    <n v="73393567.950000003"/>
    <n v="1.3246226163337791E-3"/>
    <x v="0"/>
    <n v="75793138.070000067"/>
    <n v="1.2826857744062782E-3"/>
    <x v="0"/>
    <n v="325145452.83999985"/>
    <n v="2.9900089068088609E-4"/>
    <x v="1"/>
    <n v="3.1008393049744874E-4"/>
    <x v="1"/>
    <x v="1"/>
    <x v="0"/>
    <m/>
  </r>
  <r>
    <s v="MS-39919"/>
    <x v="1180"/>
    <x v="234"/>
    <s v="Bailment"/>
    <x v="0"/>
    <x v="0"/>
    <x v="1169"/>
    <x v="0"/>
    <x v="13"/>
    <x v="9"/>
    <x v="0"/>
    <s v="MID"/>
    <s v="VODKA"/>
    <s v="FLAVORED"/>
    <x v="1180"/>
    <s v="CORDIALS"/>
    <x v="5"/>
    <x v="2"/>
    <n v="74"/>
    <n v="67.67"/>
    <n v="0.08"/>
    <n v="173.85"/>
    <n v="108.71"/>
    <n v="0.37"/>
    <n v="619.54999999999995"/>
    <n v="606.91"/>
    <n v="0.02"/>
    <n v="55618.14"/>
    <n v="52403.59"/>
    <n v="63688.14"/>
    <n v="62365.39"/>
    <m/>
    <n v="73393567.950000003"/>
    <n v="7.5780673366214241E-4"/>
    <x v="0"/>
    <n v="75793138.070000067"/>
    <n v="7.3381497872053935E-4"/>
    <x v="0"/>
    <n v="325145452.83999985"/>
    <n v="1.7105618274590792E-4"/>
    <x v="1"/>
    <n v="1.958758440067749E-4"/>
    <x v="1"/>
    <x v="1"/>
    <x v="0"/>
    <m/>
  </r>
  <r>
    <s v="MS-40073"/>
    <x v="1181"/>
    <x v="317"/>
    <s v="Bailment"/>
    <x v="0"/>
    <x v="0"/>
    <x v="1170"/>
    <x v="0"/>
    <x v="13"/>
    <x v="9"/>
    <x v="0"/>
    <s v="MID"/>
    <s v="VODKA"/>
    <s v="FLAVORED"/>
    <x v="1181"/>
    <s v="CORDIALS"/>
    <x v="5"/>
    <x v="2"/>
    <n v="34"/>
    <n v="57.17"/>
    <n v="-0.67"/>
    <n v="62.23"/>
    <n v="84.98"/>
    <n v="-0.37"/>
    <n v="229.08"/>
    <n v="283.52"/>
    <n v="-0.24"/>
    <n v="20670.16"/>
    <n v="24713.040000000001"/>
    <n v="23548.22"/>
    <n v="29140.74"/>
    <m/>
    <n v="73393567.950000003"/>
    <n v="2.8163448892526552E-4"/>
    <x v="0"/>
    <n v="75793138.070000067"/>
    <n v="2.7271809198491971E-4"/>
    <x v="0"/>
    <n v="325145452.83999985"/>
    <n v="6.3572040818825581E-5"/>
    <x v="1"/>
    <n v="7.2423648537344902E-5"/>
    <x v="1"/>
    <x v="1"/>
    <x v="0"/>
    <m/>
  </r>
  <r>
    <s v="MS-10278"/>
    <x v="1182"/>
    <x v="80"/>
    <s v="Bailment"/>
    <x v="0"/>
    <x v="0"/>
    <x v="1171"/>
    <x v="0"/>
    <x v="11"/>
    <x v="7"/>
    <x v="3"/>
    <s v="VALUE"/>
    <s v="SCOTCH"/>
    <s v="BLEND"/>
    <x v="1182"/>
    <s v="WHISKEY"/>
    <x v="14"/>
    <x v="1"/>
    <n v="37"/>
    <n v="53.67"/>
    <n v="-0.44"/>
    <n v="89.85"/>
    <n v="107.93"/>
    <n v="-0.2"/>
    <n v="382.12"/>
    <n v="471.95"/>
    <n v="-0.24"/>
    <n v="46354.35"/>
    <n v="57237.09"/>
    <n v="46354.35"/>
    <n v="57237.09"/>
    <m/>
    <n v="5892527.0199999977"/>
    <n v="7.8666334227517915E-3"/>
    <x v="0"/>
    <n v="34230392.709999993"/>
    <n v="1.3541869178280896E-3"/>
    <x v="0"/>
    <n v="325145452.83999985"/>
    <n v="1.4256496468000864E-4"/>
    <x v="1"/>
    <n v="1.4256496468000864E-4"/>
    <x v="1"/>
    <x v="1"/>
    <x v="0"/>
    <m/>
  </r>
  <r>
    <s v="MS-10789"/>
    <x v="1183"/>
    <x v="646"/>
    <s v="Bailment"/>
    <x v="0"/>
    <x v="0"/>
    <x v="1172"/>
    <x v="0"/>
    <x v="4"/>
    <x v="2"/>
    <x v="1"/>
    <s v="SUPER"/>
    <s v="CANADIAN"/>
    <s v="FLAVORED"/>
    <x v="1183"/>
    <s v="WHISKEY"/>
    <x v="14"/>
    <x v="1"/>
    <n v="29"/>
    <n v="49.88"/>
    <n v="-0.7"/>
    <n v="126.8"/>
    <n v="147.66999999999999"/>
    <n v="-0.16"/>
    <n v="582.45000000000005"/>
    <n v="755.96"/>
    <n v="-0.3"/>
    <n v="162733.04999999999"/>
    <n v="204778.2"/>
    <n v="162733.04999999999"/>
    <n v="204778.2"/>
    <m/>
    <n v="29546996.449999988"/>
    <n v="5.5076004180452005E-3"/>
    <x v="0"/>
    <n v="126094742.97999983"/>
    <n v="1.2905617328218945E-3"/>
    <x v="0"/>
    <n v="325145452.83999985"/>
    <n v="5.0049308264531981E-4"/>
    <x v="1"/>
    <n v="5.0049308264531981E-4"/>
    <x v="1"/>
    <x v="1"/>
    <x v="0"/>
    <m/>
  </r>
  <r>
    <s v="MS-10790"/>
    <x v="1184"/>
    <x v="586"/>
    <s v="Bailment"/>
    <x v="0"/>
    <x v="0"/>
    <x v="1173"/>
    <x v="0"/>
    <x v="4"/>
    <x v="2"/>
    <x v="1"/>
    <s v="SUPER"/>
    <s v="CANADIAN"/>
    <s v="FLAVORED"/>
    <x v="1184"/>
    <s v="WHISKEY"/>
    <x v="14"/>
    <x v="1"/>
    <n v="97"/>
    <n v="108"/>
    <n v="-0.11"/>
    <n v="555"/>
    <n v="763.96"/>
    <n v="-0.38"/>
    <n v="2011"/>
    <n v="2280.67"/>
    <n v="-0.13"/>
    <n v="504933.84"/>
    <n v="583027.85"/>
    <n v="526560.24"/>
    <n v="597164"/>
    <m/>
    <n v="29546996.449999988"/>
    <n v="1.7089176588708739E-2"/>
    <x v="0"/>
    <n v="126094742.97999983"/>
    <n v="4.004400406130244E-3"/>
    <x v="0"/>
    <n v="325145452.83999985"/>
    <n v="1.5529475672799024E-3"/>
    <x v="1"/>
    <n v="1.6194605688030763E-3"/>
    <x v="1"/>
    <x v="1"/>
    <x v="0"/>
    <m/>
  </r>
  <r>
    <s v="MS-73748"/>
    <x v="1185"/>
    <x v="99"/>
    <s v="Bailment"/>
    <x v="0"/>
    <x v="0"/>
    <x v="1174"/>
    <x v="0"/>
    <x v="8"/>
    <x v="4"/>
    <x v="0"/>
    <s v="MID"/>
    <s v="DOMESTIC WHISKEY"/>
    <s v="FLAVORED"/>
    <x v="1185"/>
    <s v="CORDIALS"/>
    <x v="4"/>
    <x v="1"/>
    <n v="10"/>
    <n v="26"/>
    <n v="-1.6"/>
    <n v="86"/>
    <n v="108.92"/>
    <n v="-0.27"/>
    <n v="375"/>
    <n v="455.83"/>
    <n v="-0.22"/>
    <n v="54397.32"/>
    <n v="64654.29"/>
    <n v="58815"/>
    <n v="68885.91"/>
    <m/>
    <n v="52239627.039999984"/>
    <n v="1.041303758894524E-3"/>
    <x v="0"/>
    <n v="75793138.070000067"/>
    <n v="7.1770771583253901E-4"/>
    <x v="0"/>
    <n v="325145452.83999985"/>
    <n v="1.6730149391561155E-4"/>
    <x v="1"/>
    <n v="1.8088827472836333E-4"/>
    <x v="1"/>
    <x v="1"/>
    <x v="0"/>
    <m/>
  </r>
  <r>
    <s v="MS-52656"/>
    <x v="1186"/>
    <x v="25"/>
    <s v="Bailment"/>
    <x v="0"/>
    <x v="0"/>
    <x v="1175"/>
    <x v="0"/>
    <x v="2"/>
    <x v="1"/>
    <x v="3"/>
    <s v="VALUE"/>
    <s v="BRANDY / COGNAC"/>
    <s v="DOMESTIC"/>
    <x v="1186"/>
    <s v="BRANDY"/>
    <x v="18"/>
    <x v="1"/>
    <n v="10"/>
    <n v="15"/>
    <n v="-0.5"/>
    <n v="67"/>
    <n v="63"/>
    <n v="0.06"/>
    <n v="246.58"/>
    <n v="270.5"/>
    <n v="-0.1"/>
    <n v="20515.71"/>
    <n v="22628.67"/>
    <n v="22754.71"/>
    <n v="24734.21"/>
    <m/>
    <n v="43814205.929999985"/>
    <n v="4.6824333716733428E-4"/>
    <x v="0"/>
    <n v="34230392.709999993"/>
    <n v="5.9934194076618303E-4"/>
    <x v="0"/>
    <n v="325145452.83999985"/>
    <n v="6.3097022642649511E-5"/>
    <x v="1"/>
    <n v="6.998317153522462E-5"/>
    <x v="1"/>
    <x v="1"/>
    <x v="0"/>
    <m/>
  </r>
  <r>
    <s v="MS-27079"/>
    <x v="1187"/>
    <x v="357"/>
    <s v="Bailment"/>
    <x v="0"/>
    <x v="0"/>
    <x v="1176"/>
    <x v="0"/>
    <x v="10"/>
    <x v="6"/>
    <x v="4"/>
    <s v="SUPER"/>
    <s v="DOMESTIC WHISKEY"/>
    <s v="STRAIGHT"/>
    <x v="1187"/>
    <s v="WHISKEY"/>
    <x v="36"/>
    <x v="1"/>
    <n v="6"/>
    <n v="9"/>
    <n v="-0.5"/>
    <n v="19"/>
    <n v="28.33"/>
    <n v="-0.49"/>
    <n v="102"/>
    <n v="90.67"/>
    <n v="0.11"/>
    <n v="21279.360000000001"/>
    <n v="19498.34"/>
    <n v="23427.360000000001"/>
    <n v="20798.14"/>
    <m/>
    <n v="1024946.76"/>
    <n v="2.0761429598548126E-2"/>
    <x v="0"/>
    <n v="1024946.76"/>
    <n v="2.0761429598548126E-2"/>
    <x v="0"/>
    <n v="325145452.83999985"/>
    <n v="6.5445663822557952E-5"/>
    <x v="1"/>
    <n v="7.2051937972290582E-5"/>
    <x v="1"/>
    <x v="1"/>
    <x v="0"/>
    <m/>
  </r>
  <r>
    <s v="MS-87588"/>
    <x v="1188"/>
    <x v="647"/>
    <s v="Bailment"/>
    <x v="0"/>
    <x v="0"/>
    <x v="1177"/>
    <x v="0"/>
    <x v="12"/>
    <x v="8"/>
    <x v="0"/>
    <s v="MID"/>
    <s v="TEQUILA"/>
    <s v="100% BLUE AGAVE"/>
    <x v="1188"/>
    <s v="TEQUILA"/>
    <x v="27"/>
    <x v="3"/>
    <n v="29"/>
    <n v="35.39"/>
    <n v="-0.21"/>
    <n v="79.150000000000006"/>
    <n v="104.43"/>
    <n v="-0.32"/>
    <n v="487.51"/>
    <n v="404.67"/>
    <n v="0.17"/>
    <n v="86800.53"/>
    <n v="66129.08"/>
    <n v="91228.53"/>
    <n v="69828.28"/>
    <m/>
    <n v="57863085.470000021"/>
    <n v="1.5001019958571519E-3"/>
    <x v="0"/>
    <n v="75793138.070000067"/>
    <n v="1.1452293995247152E-3"/>
    <x v="0"/>
    <n v="325145452.83999985"/>
    <n v="2.6695907705870175E-4"/>
    <x v="1"/>
    <n v="2.8057759751261985E-4"/>
    <x v="1"/>
    <x v="1"/>
    <x v="0"/>
    <m/>
  </r>
  <r>
    <s v="MS-52199"/>
    <x v="1189"/>
    <x v="221"/>
    <s v="Bailment"/>
    <x v="0"/>
    <x v="0"/>
    <x v="1178"/>
    <x v="0"/>
    <x v="2"/>
    <x v="1"/>
    <x v="0"/>
    <s v="MID"/>
    <s v="BRANDY / COGNAC"/>
    <s v="DOMESTIC"/>
    <x v="1189"/>
    <s v="BRANDY"/>
    <x v="6"/>
    <x v="3"/>
    <n v="121"/>
    <n v="142.91999999999999"/>
    <n v="-0.19"/>
    <n v="374.89"/>
    <n v="426.1"/>
    <n v="-0.14000000000000001"/>
    <n v="1487.32"/>
    <n v="1650.53"/>
    <n v="-0.11"/>
    <n v="178049.76"/>
    <n v="197202.72"/>
    <n v="178049.76"/>
    <n v="197680.32"/>
    <m/>
    <n v="43814205.929999985"/>
    <n v="4.0637449936776725E-3"/>
    <x v="0"/>
    <n v="75793138.070000067"/>
    <n v="2.3491540861596081E-3"/>
    <x v="0"/>
    <n v="325145452.83999985"/>
    <n v="5.4760033838645175E-4"/>
    <x v="1"/>
    <n v="5.4760033838645175E-4"/>
    <x v="1"/>
    <x v="1"/>
    <x v="0"/>
    <m/>
  </r>
  <r>
    <s v="MS-36482"/>
    <x v="1190"/>
    <x v="302"/>
    <s v="Bailment"/>
    <x v="0"/>
    <x v="0"/>
    <x v="1179"/>
    <x v="0"/>
    <x v="13"/>
    <x v="9"/>
    <x v="0"/>
    <s v="MID"/>
    <s v="VODKA"/>
    <s v="CLASSIC"/>
    <x v="1190"/>
    <s v="VODKA"/>
    <x v="15"/>
    <x v="1"/>
    <n v="21"/>
    <n v="38"/>
    <n v="-0.81"/>
    <n v="91"/>
    <n v="126"/>
    <n v="-0.38"/>
    <n v="403"/>
    <n v="535"/>
    <n v="-0.33"/>
    <n v="48394.8"/>
    <n v="63106.8"/>
    <n v="52035.360000000001"/>
    <n v="68595.360000000001"/>
    <m/>
    <n v="73393567.950000003"/>
    <n v="6.5938748246943625E-4"/>
    <x v="0"/>
    <n v="75793138.070000067"/>
    <n v="6.3851162825985833E-4"/>
    <x v="0"/>
    <n v="325145452.83999985"/>
    <n v="1.4884046379026096E-4"/>
    <x v="1"/>
    <n v="1.6003717581007036E-4"/>
    <x v="1"/>
    <x v="1"/>
    <x v="0"/>
    <m/>
  </r>
  <r>
    <s v="MS-73753"/>
    <x v="1191"/>
    <x v="316"/>
    <s v="Bailment"/>
    <x v="0"/>
    <x v="0"/>
    <x v="1180"/>
    <x v="0"/>
    <x v="2"/>
    <x v="1"/>
    <x v="0"/>
    <s v="MID"/>
    <s v="BRANDY / COGNAC"/>
    <s v="DOMESTIC"/>
    <x v="1191"/>
    <s v="CORDIALS"/>
    <x v="5"/>
    <x v="2"/>
    <n v="19"/>
    <n v="27.73"/>
    <n v="-0.49"/>
    <n v="59.71"/>
    <n v="76.790000000000006"/>
    <n v="-0.28999999999999998"/>
    <n v="260.33999999999997"/>
    <n v="268.19"/>
    <n v="-0.03"/>
    <n v="36472.14"/>
    <n v="36833.58"/>
    <n v="36472.14"/>
    <n v="36833.58"/>
    <m/>
    <n v="43814205.929999985"/>
    <n v="8.3242727389079975E-4"/>
    <x v="0"/>
    <n v="75793138.070000067"/>
    <n v="4.8120635889644156E-4"/>
    <x v="0"/>
    <n v="325145452.83999985"/>
    <n v="1.1217176707049783E-4"/>
    <x v="1"/>
    <n v="1.1217176707049783E-4"/>
    <x v="1"/>
    <x v="1"/>
    <x v="0"/>
    <m/>
  </r>
  <r>
    <s v="MS-73760"/>
    <x v="1192"/>
    <x v="152"/>
    <s v="Bailment"/>
    <x v="0"/>
    <x v="0"/>
    <x v="1181"/>
    <x v="0"/>
    <x v="2"/>
    <x v="1"/>
    <x v="0"/>
    <s v="MID"/>
    <s v="BRANDY / COGNAC"/>
    <s v="DOMESTIC"/>
    <x v="1192"/>
    <s v="CORDIALS"/>
    <x v="5"/>
    <x v="2"/>
    <n v="6"/>
    <n v="8"/>
    <n v="-0.36"/>
    <n v="20.79"/>
    <n v="21.33"/>
    <n v="-0.03"/>
    <n v="73.040000000000006"/>
    <n v="105.04"/>
    <n v="-0.44"/>
    <n v="10291.68"/>
    <n v="14412.96"/>
    <n v="10291.68"/>
    <n v="14412.96"/>
    <m/>
    <n v="43814205.929999985"/>
    <n v="2.3489367846680963E-4"/>
    <x v="0"/>
    <n v="75793138.070000067"/>
    <n v="1.3578643478905623E-4"/>
    <x v="0"/>
    <n v="325145452.83999985"/>
    <n v="3.1652541685903301E-5"/>
    <x v="0"/>
    <n v="3.1652541685903301E-5"/>
    <x v="0"/>
    <x v="0"/>
    <x v="1"/>
    <m/>
  </r>
  <r>
    <s v="MS-64913"/>
    <x v="1193"/>
    <x v="30"/>
    <s v="Bailment"/>
    <x v="0"/>
    <x v="0"/>
    <x v="1182"/>
    <x v="0"/>
    <x v="13"/>
    <x v="9"/>
    <x v="2"/>
    <s v="SUPER"/>
    <s v="VODKA"/>
    <s v="FLAVORED"/>
    <x v="1193"/>
    <s v="CORDIALS"/>
    <x v="14"/>
    <x v="1"/>
    <n v="24"/>
    <n v="56.5"/>
    <n v="-1.4"/>
    <n v="49.58"/>
    <n v="102.17"/>
    <n v="-1.06"/>
    <n v="186.58"/>
    <n v="295.95999999999998"/>
    <n v="-0.59"/>
    <n v="58086.94"/>
    <n v="92970.31"/>
    <n v="59333.5"/>
    <n v="94041.55"/>
    <m/>
    <n v="73393567.950000003"/>
    <n v="7.9144455873261571E-4"/>
    <x v="0"/>
    <n v="69119979.479999974"/>
    <n v="8.4037843235771779E-4"/>
    <x v="0"/>
    <n v="325145452.83999985"/>
    <n v="1.7864909225282595E-4"/>
    <x v="1"/>
    <n v="1.8248294565324062E-4"/>
    <x v="1"/>
    <x v="1"/>
    <x v="0"/>
    <m/>
  </r>
  <r>
    <s v="MS-64914"/>
    <x v="1194"/>
    <x v="66"/>
    <s v="Bailment"/>
    <x v="0"/>
    <x v="0"/>
    <x v="1183"/>
    <x v="0"/>
    <x v="13"/>
    <x v="9"/>
    <x v="2"/>
    <s v="SUPER"/>
    <s v="VODKA"/>
    <s v="FLAVORED"/>
    <x v="1194"/>
    <s v="CORDIALS"/>
    <x v="14"/>
    <x v="1"/>
    <n v="11"/>
    <n v="16"/>
    <n v="-0.45"/>
    <n v="69"/>
    <n v="67"/>
    <n v="0.03"/>
    <n v="365.08"/>
    <n v="421.5"/>
    <n v="-0.15"/>
    <n v="105824.76"/>
    <n v="123961.04"/>
    <n v="109875.48"/>
    <n v="126802.64"/>
    <m/>
    <n v="73393567.950000003"/>
    <n v="1.4418805755852342E-3"/>
    <x v="0"/>
    <n v="69119979.479999974"/>
    <n v="1.5310299684134113E-3"/>
    <x v="0"/>
    <n v="325145452.83999985"/>
    <n v="3.2546898342162911E-4"/>
    <x v="1"/>
    <n v="3.3792716164500198E-4"/>
    <x v="1"/>
    <x v="1"/>
    <x v="0"/>
    <m/>
  </r>
  <r>
    <s v="MS-20165"/>
    <x v="1195"/>
    <x v="558"/>
    <s v="Bailment"/>
    <x v="0"/>
    <x v="0"/>
    <x v="1184"/>
    <x v="0"/>
    <x v="6"/>
    <x v="4"/>
    <x v="0"/>
    <s v="PREMIUM"/>
    <s v="DOMESTIC WHISKEY"/>
    <s v="STRAIGHT"/>
    <x v="1195"/>
    <s v="WHISKEY"/>
    <x v="6"/>
    <x v="3"/>
    <n v="36"/>
    <n v="22"/>
    <n v="0.39"/>
    <n v="157"/>
    <n v="124"/>
    <n v="0.21"/>
    <n v="585.75"/>
    <n v="681.25"/>
    <n v="-0.16"/>
    <n v="96037.62"/>
    <n v="110809"/>
    <n v="96859.62"/>
    <n v="112651.5"/>
    <m/>
    <n v="52239627.039999984"/>
    <n v="1.8384055446349914E-3"/>
    <x v="0"/>
    <n v="75793138.070000067"/>
    <n v="1.2671017778852591E-3"/>
    <x v="0"/>
    <n v="325145452.83999985"/>
    <n v="2.9536817802972303E-4"/>
    <x v="1"/>
    <n v="2.9789627735517937E-4"/>
    <x v="1"/>
    <x v="1"/>
    <x v="0"/>
    <m/>
  </r>
  <r>
    <s v="MS-20166"/>
    <x v="1196"/>
    <x v="136"/>
    <s v="Bailment"/>
    <x v="0"/>
    <x v="0"/>
    <x v="1185"/>
    <x v="0"/>
    <x v="6"/>
    <x v="4"/>
    <x v="0"/>
    <s v="PREMIUM"/>
    <s v="DOMESTIC WHISKEY"/>
    <s v="STRAIGHT"/>
    <x v="1196"/>
    <s v="WHISKEY"/>
    <x v="6"/>
    <x v="3"/>
    <n v="60"/>
    <n v="91.25"/>
    <n v="-0.52"/>
    <n v="257.83"/>
    <n v="292.17"/>
    <n v="-0.13"/>
    <n v="1172.92"/>
    <n v="1093.42"/>
    <n v="7.0000000000000007E-2"/>
    <n v="190940.5"/>
    <n v="178260.88"/>
    <n v="193953.5"/>
    <n v="180807.38"/>
    <m/>
    <n v="52239627.039999984"/>
    <n v="3.6550892649711395E-3"/>
    <x v="0"/>
    <n v="75793138.070000067"/>
    <n v="2.5192320157486235E-3"/>
    <x v="0"/>
    <n v="325145452.83999985"/>
    <n v="5.8724641028259905E-4"/>
    <x v="1"/>
    <n v="5.9651303226264764E-4"/>
    <x v="1"/>
    <x v="1"/>
    <x v="0"/>
    <m/>
  </r>
  <r>
    <s v="MS-20167"/>
    <x v="1197"/>
    <x v="506"/>
    <s v="Bailment"/>
    <x v="0"/>
    <x v="0"/>
    <x v="1186"/>
    <x v="0"/>
    <x v="6"/>
    <x v="4"/>
    <x v="0"/>
    <s v="PREMIUM"/>
    <s v="DOMESTIC WHISKEY"/>
    <s v="STRAIGHT"/>
    <x v="1197"/>
    <s v="WHISKEY"/>
    <x v="6"/>
    <x v="3"/>
    <n v="84"/>
    <n v="163.99"/>
    <n v="-0.95"/>
    <n v="245.3"/>
    <n v="421.3"/>
    <n v="-0.72"/>
    <n v="1068.1199999999999"/>
    <n v="1391.87"/>
    <n v="-0.3"/>
    <n v="147863.32"/>
    <n v="191138.64"/>
    <n v="147863.32"/>
    <n v="192680.64"/>
    <m/>
    <n v="52239627.039999984"/>
    <n v="2.8304819229812029E-3"/>
    <x v="0"/>
    <n v="75793138.070000067"/>
    <n v="1.9508800369690232E-3"/>
    <x v="0"/>
    <n v="325145452.83999985"/>
    <n v="4.5476053473447086E-4"/>
    <x v="1"/>
    <n v="4.5476053473447086E-4"/>
    <x v="1"/>
    <x v="1"/>
    <x v="0"/>
    <m/>
  </r>
  <r>
    <s v="MS-20168"/>
    <x v="1198"/>
    <x v="142"/>
    <s v="Bailment"/>
    <x v="0"/>
    <x v="0"/>
    <x v="1187"/>
    <x v="0"/>
    <x v="6"/>
    <x v="4"/>
    <x v="0"/>
    <s v="PREMIUM"/>
    <s v="DOMESTIC WHISKEY"/>
    <s v="STRAIGHT"/>
    <x v="1198"/>
    <s v="WHISKEY"/>
    <x v="6"/>
    <x v="3"/>
    <n v="182"/>
    <n v="240.34"/>
    <n v="-0.32"/>
    <n v="574.02"/>
    <n v="685.44"/>
    <n v="-0.19"/>
    <n v="2416.66"/>
    <n v="3111.44"/>
    <n v="-0.28999999999999998"/>
    <n v="323895.34000000003"/>
    <n v="415882.42"/>
    <n v="324992.2"/>
    <n v="418339.75"/>
    <m/>
    <n v="52239627.039999984"/>
    <n v="6.2001847706912748E-3"/>
    <x v="0"/>
    <n v="75793138.070000067"/>
    <n v="4.2734124519407139E-3"/>
    <x v="0"/>
    <n v="325145452.83999985"/>
    <n v="9.9615521967451586E-4"/>
    <x v="1"/>
    <n v="9.9952866374522151E-4"/>
    <x v="1"/>
    <x v="1"/>
    <x v="0"/>
    <m/>
  </r>
  <r>
    <s v="MS-20169"/>
    <x v="1199"/>
    <x v="238"/>
    <s v="Bailment"/>
    <x v="0"/>
    <x v="0"/>
    <x v="1187"/>
    <x v="0"/>
    <x v="6"/>
    <x v="4"/>
    <x v="0"/>
    <s v="PREMIUM"/>
    <s v="DOMESTIC WHISKEY"/>
    <s v="STRAIGHT"/>
    <x v="1199"/>
    <s v="WHISKEY"/>
    <x v="6"/>
    <x v="3"/>
    <n v="105"/>
    <n v="109.67"/>
    <n v="-0.04"/>
    <n v="283.51"/>
    <n v="335.43"/>
    <n v="-0.18"/>
    <n v="1178.3900000000001"/>
    <n v="1396.17"/>
    <n v="-0.18"/>
    <n v="158402.34"/>
    <n v="186459.86"/>
    <n v="158469"/>
    <n v="187690.04"/>
    <m/>
    <n v="52239627.039999984"/>
    <n v="3.0322257063342167E-3"/>
    <x v="0"/>
    <n v="75793138.070000067"/>
    <n v="2.0899298278652186E-3"/>
    <x v="0"/>
    <n v="325145452.83999985"/>
    <n v="4.8717378212251327E-4"/>
    <x v="1"/>
    <n v="4.8737879806051194E-4"/>
    <x v="1"/>
    <x v="1"/>
    <x v="0"/>
    <m/>
  </r>
  <r>
    <s v="MS-86746"/>
    <x v="1200"/>
    <x v="216"/>
    <s v="Bailment"/>
    <x v="0"/>
    <x v="0"/>
    <x v="1188"/>
    <x v="0"/>
    <x v="3"/>
    <x v="4"/>
    <x v="1"/>
    <s v="PREMIUM"/>
    <s v="CORDIALS"/>
    <s v="LIQUEURS &amp; SPECIALITIES"/>
    <x v="1200"/>
    <s v="CORDIALS"/>
    <x v="57"/>
    <x v="0"/>
    <n v="7"/>
    <n v="2.5"/>
    <n v="0.64"/>
    <n v="14.75"/>
    <n v="13.5"/>
    <n v="0.08"/>
    <n v="61.75"/>
    <n v="68"/>
    <n v="-0.1"/>
    <n v="15848.16"/>
    <n v="16050.72"/>
    <n v="15848.16"/>
    <n v="16050.72"/>
    <m/>
    <n v="52239627.039999984"/>
    <n v="3.033742945343969E-4"/>
    <x v="0"/>
    <n v="126094742.97999983"/>
    <n v="1.2568454184100057E-4"/>
    <x v="0"/>
    <n v="325145452.83999985"/>
    <n v="4.8741754994798247E-5"/>
    <x v="0"/>
    <n v="4.8741754994798247E-5"/>
    <x v="0"/>
    <x v="0"/>
    <x v="0"/>
    <m/>
  </r>
  <r>
    <s v="MS-42851"/>
    <x v="1201"/>
    <x v="511"/>
    <s v="Bailment"/>
    <x v="0"/>
    <x v="0"/>
    <x v="1189"/>
    <x v="0"/>
    <x v="0"/>
    <x v="0"/>
    <x v="2"/>
    <s v="ULTRA"/>
    <s v="RUM"/>
    <s v="AGED / DARK"/>
    <x v="1201"/>
    <s v="RUM"/>
    <x v="21"/>
    <x v="4"/>
    <n v="2"/>
    <n v="1.5"/>
    <n v="0"/>
    <n v="7.5"/>
    <n v="14.92"/>
    <n v="-0.99"/>
    <n v="34"/>
    <n v="38.92"/>
    <n v="-0.14000000000000001"/>
    <n v="21981.360000000001"/>
    <n v="23404.57"/>
    <n v="22195.200000000001"/>
    <n v="23404.57"/>
    <m/>
    <n v="12844114.079999994"/>
    <n v="1.7113955748982268E-3"/>
    <x v="0"/>
    <n v="69119979.479999974"/>
    <n v="3.1801745552254333E-4"/>
    <x v="0"/>
    <n v="325145452.83999985"/>
    <n v="6.7604697553057158E-5"/>
    <x v="1"/>
    <n v="6.8262372443270768E-5"/>
    <x v="1"/>
    <x v="1"/>
    <x v="0"/>
    <m/>
  </r>
  <r>
    <s v="MS-34368"/>
    <x v="1202"/>
    <x v="254"/>
    <s v="Bailment"/>
    <x v="0"/>
    <x v="0"/>
    <x v="1190"/>
    <x v="0"/>
    <x v="13"/>
    <x v="9"/>
    <x v="0"/>
    <s v="VALUE"/>
    <s v="VODKA"/>
    <s v="CLASSIC"/>
    <x v="1202"/>
    <s v="VODKA"/>
    <x v="6"/>
    <x v="1"/>
    <n v="1125"/>
    <n v="1132.8699999999999"/>
    <n v="-0.01"/>
    <n v="2417.4299999999998"/>
    <n v="2233.08"/>
    <n v="0.08"/>
    <n v="7387.62"/>
    <n v="7599.15"/>
    <n v="-0.03"/>
    <n v="460257.12"/>
    <n v="475495.2"/>
    <n v="555063.12"/>
    <n v="570217.19999999995"/>
    <m/>
    <n v="73393567.950000003"/>
    <n v="6.2710825056707161E-3"/>
    <x v="0"/>
    <n v="75793138.070000067"/>
    <n v="6.0725433953522489E-3"/>
    <x v="0"/>
    <n v="325145452.83999985"/>
    <n v="1.4155422318837931E-3"/>
    <x v="1"/>
    <n v="1.7071225051796736E-3"/>
    <x v="1"/>
    <x v="1"/>
    <x v="0"/>
    <m/>
  </r>
  <r>
    <s v="MS-17520"/>
    <x v="1203"/>
    <x v="157"/>
    <s v="Bailment"/>
    <x v="0"/>
    <x v="0"/>
    <x v="1191"/>
    <x v="0"/>
    <x v="6"/>
    <x v="4"/>
    <x v="2"/>
    <s v="SUPER"/>
    <s v="DOMESTIC WHISKEY"/>
    <s v="STRAIGHT"/>
    <x v="1203"/>
    <s v="WHISKEY"/>
    <x v="12"/>
    <x v="0"/>
    <n v="11"/>
    <n v="20.5"/>
    <n v="-0.95"/>
    <n v="35.5"/>
    <n v="30.58"/>
    <n v="0.14000000000000001"/>
    <n v="122.67"/>
    <n v="180.5"/>
    <n v="-0.47"/>
    <n v="40054.160000000003"/>
    <n v="56039.45"/>
    <n v="41878.400000000001"/>
    <n v="61450.2"/>
    <m/>
    <n v="52239627.039999984"/>
    <n v="7.6673901154252985E-4"/>
    <x v="0"/>
    <n v="69119979.479999974"/>
    <n v="5.7948744055385268E-4"/>
    <x v="0"/>
    <n v="325145452.83999985"/>
    <n v="1.2318843659090065E-4"/>
    <x v="1"/>
    <n v="1.2879897176543893E-4"/>
    <x v="1"/>
    <x v="1"/>
    <x v="0"/>
    <m/>
  </r>
  <r>
    <s v="MS-27884"/>
    <x v="1204"/>
    <x v="566"/>
    <s v="Bailment"/>
    <x v="0"/>
    <x v="0"/>
    <x v="1192"/>
    <x v="0"/>
    <x v="8"/>
    <x v="4"/>
    <x v="0"/>
    <s v="SUPER"/>
    <s v="DOMESTIC WHISKEY"/>
    <s v="STRAIGHT"/>
    <x v="1204"/>
    <s v="WHISKEY"/>
    <x v="16"/>
    <x v="0"/>
    <n v="13"/>
    <n v="17.5"/>
    <n v="-0.36"/>
    <n v="22.56"/>
    <n v="30.34"/>
    <n v="-0.34"/>
    <n v="145.47"/>
    <n v="163.56"/>
    <n v="-0.12"/>
    <n v="29148.400000000001"/>
    <n v="32804.300000000003"/>
    <n v="30368.799999999999"/>
    <n v="34130.92"/>
    <m/>
    <n v="52239627.039999984"/>
    <n v="5.579748871040181E-4"/>
    <x v="0"/>
    <n v="75793138.070000067"/>
    <n v="3.8457835026014478E-4"/>
    <x v="0"/>
    <n v="325145452.83999985"/>
    <n v="8.9647263233736733E-5"/>
    <x v="1"/>
    <n v="9.3400660334450741E-5"/>
    <x v="1"/>
    <x v="1"/>
    <x v="0"/>
    <m/>
  </r>
  <r>
    <s v="MS-86821"/>
    <x v="1205"/>
    <x v="433"/>
    <s v="Bailment"/>
    <x v="0"/>
    <x v="0"/>
    <x v="1193"/>
    <x v="0"/>
    <x v="8"/>
    <x v="4"/>
    <x v="1"/>
    <s v="PREMIUM"/>
    <s v="DOMESTIC WHISKEY"/>
    <s v="FLAVORED"/>
    <x v="1205"/>
    <s v="CORDIALS"/>
    <x v="16"/>
    <x v="0"/>
    <n v="8"/>
    <n v="26"/>
    <n v="-2.25"/>
    <n v="23.17"/>
    <n v="43.17"/>
    <n v="-0.86"/>
    <n v="134.25"/>
    <n v="211.17"/>
    <n v="-0.56999999999999995"/>
    <n v="26791.24"/>
    <n v="39320.720000000001"/>
    <n v="29491.24"/>
    <n v="41803.160000000003"/>
    <m/>
    <n v="52239627.039999984"/>
    <n v="5.1285281917280723E-4"/>
    <x v="0"/>
    <n v="126094742.97999983"/>
    <n v="2.1246912731523964E-4"/>
    <x v="0"/>
    <n v="325145452.83999985"/>
    <n v="8.2397707751993829E-5"/>
    <x v="1"/>
    <n v="9.0701683638529261E-5"/>
    <x v="1"/>
    <x v="1"/>
    <x v="0"/>
    <m/>
  </r>
  <r>
    <s v="MS-86751"/>
    <x v="1206"/>
    <x v="318"/>
    <s v="Bailment"/>
    <x v="0"/>
    <x v="0"/>
    <x v="1194"/>
    <x v="0"/>
    <x v="8"/>
    <x v="12"/>
    <x v="8"/>
    <s v="PREMIUM"/>
    <s v="DOMESTIC WHISKEY"/>
    <s v="FLAVORED"/>
    <x v="1206"/>
    <s v="CORDIALS"/>
    <x v="44"/>
    <x v="1"/>
    <n v="33"/>
    <n v="49.5"/>
    <n v="-0.52"/>
    <n v="111.5"/>
    <n v="160.08000000000001"/>
    <n v="-0.44"/>
    <n v="535.66999999999996"/>
    <n v="616.25"/>
    <n v="-0.15"/>
    <n v="122967.64"/>
    <n v="140725.82999999999"/>
    <n v="122967.64"/>
    <n v="141327.63"/>
    <m/>
    <n v="4182721.1600000006"/>
    <n v="2.9398957113363967E-2"/>
    <x v="0"/>
    <n v="4182721.1600000006"/>
    <n v="2.9398957113363967E-2"/>
    <x v="0"/>
    <n v="325145452.83999985"/>
    <n v="3.7819271014228478E-4"/>
    <x v="1"/>
    <n v="3.7819271014228478E-4"/>
    <x v="1"/>
    <x v="1"/>
    <x v="0"/>
    <m/>
  </r>
  <r>
    <s v="MS-86851"/>
    <x v="1207"/>
    <x v="286"/>
    <s v="Bailment"/>
    <x v="0"/>
    <x v="0"/>
    <x v="1195"/>
    <x v="0"/>
    <x v="8"/>
    <x v="12"/>
    <x v="8"/>
    <s v="PREMIUM"/>
    <s v="DOMESTIC WHISKEY"/>
    <s v="STRAIGHT"/>
    <x v="1207"/>
    <s v="CORDIALS"/>
    <x v="44"/>
    <x v="1"/>
    <n v="36"/>
    <n v="57"/>
    <n v="-0.57999999999999996"/>
    <n v="121.5"/>
    <n v="101"/>
    <n v="0.17"/>
    <n v="422.08"/>
    <n v="428"/>
    <n v="-0.01"/>
    <n v="96893.45"/>
    <n v="96073.68"/>
    <n v="96893.45"/>
    <n v="97843.68"/>
    <m/>
    <n v="4182721.1600000006"/>
    <n v="2.3165170780832061E-2"/>
    <x v="0"/>
    <n v="4182721.1600000006"/>
    <n v="2.3165170780832061E-2"/>
    <x v="0"/>
    <n v="325145452.83999985"/>
    <n v="2.9800032309749107E-4"/>
    <x v="1"/>
    <n v="2.9800032309749107E-4"/>
    <x v="1"/>
    <x v="1"/>
    <x v="0"/>
    <m/>
  </r>
  <r>
    <s v="MS-88549"/>
    <x v="1208"/>
    <x v="117"/>
    <s v="Bailment"/>
    <x v="0"/>
    <x v="0"/>
    <x v="1196"/>
    <x v="0"/>
    <x v="12"/>
    <x v="8"/>
    <x v="1"/>
    <s v="PREMIUM"/>
    <s v="TEQUILA"/>
    <s v="100% BLUE AGAVE"/>
    <x v="1208"/>
    <s v="TEQUILA"/>
    <x v="11"/>
    <x v="1"/>
    <n v="47"/>
    <n v="49"/>
    <n v="-0.05"/>
    <n v="265.67"/>
    <n v="216.04"/>
    <n v="0.19"/>
    <n v="968.08"/>
    <n v="742.96"/>
    <n v="0.23"/>
    <n v="194650.06"/>
    <n v="144010.17000000001"/>
    <n v="210963.08"/>
    <n v="151687.4"/>
    <m/>
    <n v="57863085.470000021"/>
    <n v="3.3639765045180526E-3"/>
    <x v="0"/>
    <n v="126094742.97999983"/>
    <n v="1.5436810084213733E-3"/>
    <x v="0"/>
    <n v="325145452.83999985"/>
    <n v="5.9865533501950879E-4"/>
    <x v="1"/>
    <n v="6.4882678861823845E-4"/>
    <x v="1"/>
    <x v="1"/>
    <x v="0"/>
    <m/>
  </r>
  <r>
    <s v="MS-56793"/>
    <x v="1209"/>
    <x v="240"/>
    <s v="Bailment"/>
    <x v="0"/>
    <x v="0"/>
    <x v="1197"/>
    <x v="0"/>
    <x v="2"/>
    <x v="1"/>
    <x v="0"/>
    <s v="MID"/>
    <s v="BRANDY / COGNAC"/>
    <s v="DOMESTIC"/>
    <x v="1209"/>
    <s v="CORDIALS"/>
    <x v="6"/>
    <x v="3"/>
    <n v="58"/>
    <n v="96"/>
    <n v="-0.66"/>
    <n v="131"/>
    <n v="172.33"/>
    <n v="-0.32"/>
    <n v="597.5"/>
    <n v="606.41999999999996"/>
    <n v="-0.01"/>
    <n v="57022.5"/>
    <n v="58061.77"/>
    <n v="60586.5"/>
    <n v="61385.77"/>
    <m/>
    <n v="43814205.929999985"/>
    <n v="1.3014614504506215E-3"/>
    <x v="0"/>
    <n v="75793138.070000067"/>
    <n v="7.5234383285906279E-4"/>
    <x v="0"/>
    <n v="325145452.83999985"/>
    <n v="1.7537535740369122E-4"/>
    <x v="1"/>
    <n v="1.8633660557391797E-4"/>
    <x v="1"/>
    <x v="1"/>
    <x v="0"/>
    <m/>
  </r>
  <r>
    <s v="MS-56798"/>
    <x v="1210"/>
    <x v="286"/>
    <s v="Bailment"/>
    <x v="0"/>
    <x v="0"/>
    <x v="1198"/>
    <x v="0"/>
    <x v="2"/>
    <x v="1"/>
    <x v="0"/>
    <s v="MID"/>
    <s v="BRANDY / COGNAC"/>
    <s v="DOMESTIC"/>
    <x v="1210"/>
    <s v="CORDIALS"/>
    <x v="6"/>
    <x v="3"/>
    <n v="58"/>
    <n v="64"/>
    <n v="-0.1"/>
    <n v="106.08"/>
    <n v="135"/>
    <n v="-0.27"/>
    <n v="566.16999999999996"/>
    <n v="598.83000000000004"/>
    <n v="-0.06"/>
    <n v="53977.3"/>
    <n v="57018.38"/>
    <n v="57409.3"/>
    <n v="60621.38"/>
    <m/>
    <n v="43814205.929999985"/>
    <n v="1.2319588785024917E-3"/>
    <x v="0"/>
    <n v="75793138.070000067"/>
    <n v="7.1216605321379272E-4"/>
    <x v="0"/>
    <n v="325145452.83999985"/>
    <n v="1.6600970282232912E-4"/>
    <x v="1"/>
    <n v="1.7656497883810303E-4"/>
    <x v="1"/>
    <x v="1"/>
    <x v="0"/>
    <m/>
  </r>
  <r>
    <s v="MS-19048"/>
    <x v="1211"/>
    <x v="44"/>
    <s v="Bailment"/>
    <x v="0"/>
    <x v="0"/>
    <x v="1199"/>
    <x v="0"/>
    <x v="6"/>
    <x v="4"/>
    <x v="1"/>
    <s v="PREMIUM"/>
    <s v="DOMESTIC WHISKEY"/>
    <s v="STRAIGHT"/>
    <x v="1211"/>
    <s v="WHISKEY"/>
    <x v="11"/>
    <x v="1"/>
    <n v="35"/>
    <n v="28"/>
    <n v="0.2"/>
    <n v="57.33"/>
    <n v="65.92"/>
    <n v="-0.15"/>
    <n v="272.33"/>
    <n v="259.75"/>
    <n v="0.05"/>
    <n v="56990.239999999998"/>
    <n v="56037.73"/>
    <n v="62810.96"/>
    <n v="59788.38"/>
    <m/>
    <n v="52239627.039999984"/>
    <n v="1.0909388758913318E-3"/>
    <x v="0"/>
    <n v="126094742.97999983"/>
    <n v="4.5196364775523871E-4"/>
    <x v="0"/>
    <n v="325145452.83999985"/>
    <n v="1.7527614026958022E-4"/>
    <x v="1"/>
    <n v="1.9317803601857079E-4"/>
    <x v="1"/>
    <x v="1"/>
    <x v="0"/>
    <m/>
  </r>
  <r>
    <s v="MS-27130"/>
    <x v="1212"/>
    <x v="68"/>
    <s v="Bailment"/>
    <x v="0"/>
    <x v="0"/>
    <x v="1200"/>
    <x v="0"/>
    <x v="6"/>
    <x v="4"/>
    <x v="2"/>
    <s v="SUPER"/>
    <s v="DOMESTIC WHISKEY"/>
    <s v="STRAIGHT"/>
    <x v="1212"/>
    <s v="WHISKEY"/>
    <x v="27"/>
    <x v="3"/>
    <n v="18"/>
    <n v="19.170000000000002"/>
    <n v="-0.06"/>
    <n v="51"/>
    <n v="54.67"/>
    <n v="-7.0000000000000007E-2"/>
    <n v="216.5"/>
    <n v="207.67"/>
    <n v="0.04"/>
    <n v="77129.22"/>
    <n v="72568.28"/>
    <n v="78953.22"/>
    <n v="74528.28"/>
    <m/>
    <n v="52239627.039999984"/>
    <n v="1.4764504337089162E-3"/>
    <x v="0"/>
    <n v="69119979.479999974"/>
    <n v="1.1158744632196761E-3"/>
    <x v="0"/>
    <n v="325145452.83999985"/>
    <n v="2.3721451223232808E-4"/>
    <x v="1"/>
    <n v="2.4282430927567646E-4"/>
    <x v="1"/>
    <x v="1"/>
    <x v="0"/>
    <m/>
  </r>
  <r>
    <s v="MS-73761"/>
    <x v="1213"/>
    <x v="73"/>
    <s v="Bailment"/>
    <x v="0"/>
    <x v="0"/>
    <x v="1201"/>
    <x v="0"/>
    <x v="2"/>
    <x v="1"/>
    <x v="0"/>
    <s v="MID"/>
    <s v="BRANDY / COGNAC"/>
    <s v="DOMESTIC"/>
    <x v="1213"/>
    <s v="CORDIALS"/>
    <x v="5"/>
    <x v="2"/>
    <n v="31"/>
    <n v="24"/>
    <n v="0.23"/>
    <n v="86"/>
    <n v="101"/>
    <n v="-0.17"/>
    <n v="375"/>
    <n v="421"/>
    <n v="-0.12"/>
    <n v="43650"/>
    <n v="48912.24"/>
    <n v="43650"/>
    <n v="48912.24"/>
    <m/>
    <n v="43814205.929999985"/>
    <n v="9.9625222170493456E-4"/>
    <x v="0"/>
    <n v="75793138.070000067"/>
    <n v="5.7590965503613643E-4"/>
    <x v="0"/>
    <n v="325145452.83999985"/>
    <n v="1.3424761016565603E-4"/>
    <x v="1"/>
    <n v="1.3424761016565603E-4"/>
    <x v="1"/>
    <x v="1"/>
    <x v="0"/>
    <m/>
  </r>
  <r>
    <s v="MS-5153"/>
    <x v="1214"/>
    <x v="239"/>
    <s v="Bailment"/>
    <x v="0"/>
    <x v="0"/>
    <x v="1202"/>
    <x v="0"/>
    <x v="11"/>
    <x v="7"/>
    <x v="2"/>
    <s v="PREMIUM"/>
    <s v="SCOTCH"/>
    <s v="SINGLE MALT"/>
    <x v="1214"/>
    <s v="WHISKEY"/>
    <x v="8"/>
    <x v="1"/>
    <n v="4"/>
    <n v="5"/>
    <n v="-0.25"/>
    <n v="19"/>
    <n v="26"/>
    <n v="-0.37"/>
    <n v="140"/>
    <n v="191.75"/>
    <n v="-0.37"/>
    <n v="62349.599999999999"/>
    <n v="84385.27"/>
    <n v="64629.599999999999"/>
    <n v="84385.27"/>
    <m/>
    <n v="5892527.0199999977"/>
    <n v="1.0581130945751697E-2"/>
    <x v="0"/>
    <n v="69119979.479999974"/>
    <n v="9.0204887890687232E-4"/>
    <x v="0"/>
    <n v="325145452.83999985"/>
    <n v="1.9175910182782561E-4"/>
    <x v="1"/>
    <n v="1.9877134813201108E-4"/>
    <x v="1"/>
    <x v="1"/>
    <x v="0"/>
    <m/>
  </r>
  <r>
    <s v="MS-5555"/>
    <x v="1215"/>
    <x v="151"/>
    <s v="Bailment"/>
    <x v="0"/>
    <x v="0"/>
    <x v="1203"/>
    <x v="0"/>
    <x v="11"/>
    <x v="7"/>
    <x v="2"/>
    <s v="ULTRA"/>
    <s v="SCOTCH"/>
    <s v="SINGLE MALT"/>
    <x v="1215"/>
    <s v="WHISKEY"/>
    <x v="47"/>
    <x v="0"/>
    <n v="40"/>
    <n v="22"/>
    <n v="0.45"/>
    <n v="84"/>
    <n v="100.92"/>
    <n v="-0.2"/>
    <n v="454"/>
    <n v="535.16999999999996"/>
    <n v="-0.18"/>
    <n v="365082.72"/>
    <n v="393128.98"/>
    <n v="371226.72"/>
    <n v="403820.98"/>
    <m/>
    <n v="5892527.0199999977"/>
    <n v="6.1956902150955284E-2"/>
    <x v="1"/>
    <n v="69119979.479999974"/>
    <n v="5.2818696236106013E-3"/>
    <x v="0"/>
    <n v="325145452.83999985"/>
    <n v="1.122828927211394E-3"/>
    <x v="1"/>
    <n v="1.1417250856731991E-3"/>
    <x v="2"/>
    <x v="2"/>
    <x v="0"/>
    <m/>
  </r>
  <r>
    <s v="MS-87152"/>
    <x v="1216"/>
    <x v="47"/>
    <s v="Bailment"/>
    <x v="0"/>
    <x v="0"/>
    <x v="1204"/>
    <x v="0"/>
    <x v="12"/>
    <x v="8"/>
    <x v="2"/>
    <s v="SUPER"/>
    <s v="TEQUILA"/>
    <s v="100% BLUE AGAVE"/>
    <x v="1216"/>
    <s v="TEQUILA"/>
    <x v="8"/>
    <x v="1"/>
    <n v="20"/>
    <n v="40.5"/>
    <n v="-1.07"/>
    <n v="442.54"/>
    <n v="136"/>
    <n v="0.69"/>
    <n v="1475.83"/>
    <n v="767"/>
    <n v="0.48"/>
    <n v="399567.88"/>
    <n v="241463.76"/>
    <n v="512527.4"/>
    <n v="266363.40000000002"/>
    <m/>
    <n v="57863085.470000021"/>
    <n v="6.9054022396915198E-3"/>
    <x v="0"/>
    <n v="69119979.479999974"/>
    <n v="5.7807870170970737E-3"/>
    <x v="0"/>
    <n v="325145452.83999985"/>
    <n v="1.2288896446496593E-3"/>
    <x v="1"/>
    <n v="1.5763019151069247E-3"/>
    <x v="1"/>
    <x v="1"/>
    <x v="0"/>
    <m/>
  </r>
  <r>
    <s v="MS-89030"/>
    <x v="1217"/>
    <x v="38"/>
    <s v="Bailment"/>
    <x v="0"/>
    <x v="0"/>
    <x v="1205"/>
    <x v="0"/>
    <x v="12"/>
    <x v="8"/>
    <x v="5"/>
    <s v="SUPER"/>
    <s v="TEQUILA"/>
    <s v="100% BLUE AGAVE"/>
    <x v="1217"/>
    <s v="TEQUILA"/>
    <x v="8"/>
    <x v="1"/>
    <n v="3"/>
    <n v="4.5"/>
    <n v="-0.8"/>
    <n v="26.5"/>
    <n v="15"/>
    <n v="0.43"/>
    <n v="111.67"/>
    <n v="19.5"/>
    <n v="0.83"/>
    <n v="50085.54"/>
    <n v="9040.68"/>
    <n v="53928.42"/>
    <n v="9189.18"/>
    <m/>
    <n v="57863085.470000021"/>
    <n v="8.6558709396801167E-4"/>
    <x v="0"/>
    <n v="3676796.11"/>
    <n v="1.3622060756586256E-2"/>
    <x v="0"/>
    <n v="325145452.83999985"/>
    <n v="1.5404041349040946E-4"/>
    <x v="1"/>
    <n v="1.6585937010331656E-4"/>
    <x v="1"/>
    <x v="1"/>
    <x v="0"/>
    <m/>
  </r>
  <r>
    <s v="MS-73757"/>
    <x v="1218"/>
    <x v="648"/>
    <s v="Bailment"/>
    <x v="0"/>
    <x v="0"/>
    <x v="1206"/>
    <x v="0"/>
    <x v="2"/>
    <x v="1"/>
    <x v="0"/>
    <s v="MID"/>
    <s v="BRANDY / COGNAC"/>
    <s v="DOMESTIC"/>
    <x v="1218"/>
    <s v="CORDIALS"/>
    <x v="5"/>
    <x v="2"/>
    <n v="18"/>
    <n v="18.670000000000002"/>
    <n v="-7.0000000000000007E-2"/>
    <n v="33.840000000000003"/>
    <n v="66.709999999999994"/>
    <n v="-0.97"/>
    <n v="171.34"/>
    <n v="266.62"/>
    <n v="-0.56000000000000005"/>
    <n v="17195.39"/>
    <n v="26315.52"/>
    <n v="17195.39"/>
    <n v="26315.52"/>
    <m/>
    <n v="43814205.929999985"/>
    <n v="3.92461523266502E-4"/>
    <x v="0"/>
    <n v="75793138.070000067"/>
    <n v="2.2687264886854134E-4"/>
    <x v="0"/>
    <n v="325145452.83999985"/>
    <n v="5.2885223673915692E-5"/>
    <x v="0"/>
    <n v="5.2885223673915692E-5"/>
    <x v="0"/>
    <x v="0"/>
    <x v="0"/>
    <m/>
  </r>
  <r>
    <s v="MS-36468"/>
    <x v="1219"/>
    <x v="61"/>
    <s v="Bailment"/>
    <x v="0"/>
    <x v="0"/>
    <x v="1207"/>
    <x v="0"/>
    <x v="13"/>
    <x v="9"/>
    <x v="1"/>
    <s v="PREMIUM"/>
    <s v="VODKA"/>
    <s v="FLAVORED"/>
    <x v="1219"/>
    <s v="VODKA"/>
    <x v="11"/>
    <x v="1"/>
    <n v="5"/>
    <n v="10.5"/>
    <n v="-1.1000000000000001"/>
    <n v="15.17"/>
    <n v="24"/>
    <n v="-0.57999999999999996"/>
    <n v="70.25"/>
    <n v="78.5"/>
    <n v="-0.12"/>
    <n v="16851.57"/>
    <n v="18884.759999999998"/>
    <n v="16851.57"/>
    <n v="18884.759999999998"/>
    <m/>
    <n v="73393567.950000003"/>
    <n v="2.2960554270205636E-4"/>
    <x v="0"/>
    <n v="126094742.97999983"/>
    <n v="1.3364212973313936E-4"/>
    <x v="0"/>
    <n v="325145452.83999985"/>
    <n v="5.1827789233431027E-5"/>
    <x v="0"/>
    <n v="5.1827789233431027E-5"/>
    <x v="0"/>
    <x v="0"/>
    <x v="0"/>
    <m/>
  </r>
  <r>
    <s v="MS-10792"/>
    <x v="1220"/>
    <x v="228"/>
    <s v="Bailment"/>
    <x v="0"/>
    <x v="0"/>
    <x v="1208"/>
    <x v="0"/>
    <x v="4"/>
    <x v="2"/>
    <x v="1"/>
    <s v="SUPER"/>
    <s v="CANADIAN"/>
    <s v="FLAVORED"/>
    <x v="1220"/>
    <s v="WHISKEY"/>
    <x v="14"/>
    <x v="1"/>
    <n v="41"/>
    <n v="63.99"/>
    <n v="-0.55000000000000004"/>
    <n v="122.98"/>
    <n v="143.97999999999999"/>
    <n v="-0.17"/>
    <n v="613.70000000000005"/>
    <n v="627.92999999999995"/>
    <n v="-0.02"/>
    <n v="151604.29"/>
    <n v="158051.64000000001"/>
    <n v="153709.32999999999"/>
    <n v="158051.64000000001"/>
    <m/>
    <n v="29546996.449999988"/>
    <n v="5.1309543511993778E-3"/>
    <x v="0"/>
    <n v="126094742.97999983"/>
    <n v="1.2023046038013361E-3"/>
    <x v="0"/>
    <n v="325145452.83999985"/>
    <n v="4.6626606239086066E-4"/>
    <x v="1"/>
    <n v="4.7274021105759857E-4"/>
    <x v="1"/>
    <x v="1"/>
    <x v="0"/>
    <m/>
  </r>
  <r>
    <s v="MS-14484"/>
    <x v="1221"/>
    <x v="237"/>
    <s v="Bailment"/>
    <x v="0"/>
    <x v="0"/>
    <x v="1209"/>
    <x v="0"/>
    <x v="8"/>
    <x v="4"/>
    <x v="0"/>
    <s v="PREMIUM"/>
    <s v="CANADIAN"/>
    <s v="FLAVORED"/>
    <x v="1221"/>
    <s v="WHISKEY"/>
    <x v="17"/>
    <x v="1"/>
    <n v="13"/>
    <n v="2"/>
    <n v="0.85"/>
    <n v="51.33"/>
    <n v="37.25"/>
    <n v="0.27"/>
    <n v="185.33"/>
    <n v="226.42"/>
    <n v="-0.22"/>
    <n v="23460.799999999999"/>
    <n v="26421.43"/>
    <n v="24352.799999999999"/>
    <n v="28413.67"/>
    <m/>
    <n v="52239627.039999984"/>
    <n v="4.4909968407768339E-4"/>
    <x v="0"/>
    <n v="75793138.070000067"/>
    <n v="3.0953725623990356E-4"/>
    <x v="0"/>
    <n v="325145452.83999985"/>
    <n v="7.2154784251418622E-5"/>
    <x v="1"/>
    <n v="7.4898171840599964E-5"/>
    <x v="1"/>
    <x v="1"/>
    <x v="0"/>
    <m/>
  </r>
  <r>
    <s v="MS-22120"/>
    <x v="1222"/>
    <x v="364"/>
    <s v="Bailment"/>
    <x v="0"/>
    <x v="0"/>
    <x v="1210"/>
    <x v="0"/>
    <x v="6"/>
    <x v="4"/>
    <x v="1"/>
    <s v="PREMIUM"/>
    <s v="DOMESTIC WHISKEY"/>
    <s v="STRAIGHT"/>
    <x v="1222"/>
    <s v="WHISKEY"/>
    <x v="3"/>
    <x v="1"/>
    <n v="8"/>
    <n v="10.5"/>
    <n v="-0.31"/>
    <n v="25.5"/>
    <n v="32.5"/>
    <n v="-0.27"/>
    <n v="119.5"/>
    <n v="151"/>
    <n v="-0.26"/>
    <n v="25370.52"/>
    <n v="31104.720000000001"/>
    <n v="25694.52"/>
    <n v="31596.720000000001"/>
    <m/>
    <n v="52239627.039999984"/>
    <n v="4.8565660663261903E-4"/>
    <x v="0"/>
    <n v="126094742.97999983"/>
    <n v="2.0120204379990748E-4"/>
    <x v="0"/>
    <n v="325145452.83999985"/>
    <n v="7.8028217151431377E-5"/>
    <x v="1"/>
    <n v="7.9024694257815632E-5"/>
    <x v="1"/>
    <x v="1"/>
    <x v="0"/>
    <m/>
  </r>
  <r>
    <s v="MS-10793"/>
    <x v="1223"/>
    <x v="4"/>
    <s v="Bailment"/>
    <x v="0"/>
    <x v="0"/>
    <x v="1211"/>
    <x v="0"/>
    <x v="4"/>
    <x v="2"/>
    <x v="1"/>
    <s v="SUPER"/>
    <s v="CANADIAN"/>
    <s v="FLAVORED"/>
    <x v="1223"/>
    <s v="WHISKEY"/>
    <x v="14"/>
    <x v="1"/>
    <n v="110"/>
    <n v="168.01"/>
    <n v="-0.53"/>
    <n v="228.12"/>
    <n v="246.19"/>
    <n v="-0.08"/>
    <n v="967.26"/>
    <n v="1060.58"/>
    <n v="-0.1"/>
    <n v="224825.55"/>
    <n v="246250.14"/>
    <n v="231281.85"/>
    <n v="253672.98"/>
    <m/>
    <n v="29546996.449999988"/>
    <n v="7.609083054531591E-3"/>
    <x v="0"/>
    <n v="126094742.97999983"/>
    <n v="1.7829890817546619E-3"/>
    <x v="0"/>
    <n v="325145452.83999985"/>
    <n v="6.9146146143594977E-4"/>
    <x v="1"/>
    <n v="7.1131811310863081E-4"/>
    <x v="1"/>
    <x v="1"/>
    <x v="0"/>
    <m/>
  </r>
  <r>
    <s v="MS-80014"/>
    <x v="1224"/>
    <x v="361"/>
    <s v="Bailment"/>
    <x v="0"/>
    <x v="0"/>
    <x v="1212"/>
    <x v="0"/>
    <x v="0"/>
    <x v="3"/>
    <x v="1"/>
    <s v="PREMIUM"/>
    <s v="CORDIALS"/>
    <s v="CREAM LIQUEUR"/>
    <x v="1224"/>
    <s v="CORDIALS"/>
    <x v="12"/>
    <x v="0"/>
    <n v="8"/>
    <n v="13.34"/>
    <n v="-0.67"/>
    <n v="24.68"/>
    <n v="33.340000000000003"/>
    <n v="-0.35"/>
    <n v="120.04"/>
    <n v="130.05000000000001"/>
    <n v="-0.08"/>
    <n v="16416"/>
    <n v="18021.599999999999"/>
    <n v="16416"/>
    <n v="18021.599999999999"/>
    <m/>
    <n v="22444928.369999994"/>
    <n v="7.3139017106161545E-4"/>
    <x v="0"/>
    <n v="126094742.97999983"/>
    <n v="1.3018782236309232E-4"/>
    <x v="0"/>
    <n v="325145452.83999985"/>
    <n v="5.0488173390135381E-5"/>
    <x v="0"/>
    <n v="5.0488173390135381E-5"/>
    <x v="0"/>
    <x v="0"/>
    <x v="0"/>
    <m/>
  </r>
  <r>
    <s v="MS-80015"/>
    <x v="1225"/>
    <x v="257"/>
    <s v="Bailment"/>
    <x v="0"/>
    <x v="0"/>
    <x v="1213"/>
    <x v="0"/>
    <x v="0"/>
    <x v="3"/>
    <x v="1"/>
    <s v="PREMIUM"/>
    <s v="CORDIALS"/>
    <s v="CREAM LIQUEUR"/>
    <x v="1225"/>
    <s v="CORDIALS"/>
    <x v="12"/>
    <x v="0"/>
    <n v="23"/>
    <n v="13.33"/>
    <n v="0.42"/>
    <n v="76.33"/>
    <n v="65.33"/>
    <n v="0.14000000000000001"/>
    <n v="259.33"/>
    <n v="252.92"/>
    <n v="0.02"/>
    <n v="45579.28"/>
    <n v="45686.16"/>
    <n v="49294.080000000002"/>
    <n v="48158.64"/>
    <m/>
    <n v="22444928.369999994"/>
    <n v="2.0307162156472506E-3"/>
    <x v="0"/>
    <n v="126094742.97999983"/>
    <n v="3.6146851901057789E-4"/>
    <x v="0"/>
    <n v="325145452.83999985"/>
    <n v="1.401812007576468E-4"/>
    <x v="1"/>
    <n v="1.516062413588697E-4"/>
    <x v="1"/>
    <x v="1"/>
    <x v="0"/>
    <m/>
  </r>
  <r>
    <s v="MS-27920"/>
    <x v="1226"/>
    <x v="139"/>
    <s v="Bailment"/>
    <x v="0"/>
    <x v="0"/>
    <x v="1214"/>
    <x v="0"/>
    <x v="8"/>
    <x v="4"/>
    <x v="0"/>
    <s v="PREMIUM"/>
    <s v="DOMESTIC WHISKEY"/>
    <s v="FLAVORED"/>
    <x v="1226"/>
    <s v="WHISKEY"/>
    <x v="28"/>
    <x v="0"/>
    <n v="9"/>
    <n v="10.33"/>
    <n v="-0.15"/>
    <n v="46.25"/>
    <n v="44.25"/>
    <n v="0.04"/>
    <n v="152.58000000000001"/>
    <n v="157.41999999999999"/>
    <n v="-0.03"/>
    <n v="25927.42"/>
    <n v="26933.98"/>
    <n v="27135.42"/>
    <n v="27994.98"/>
    <m/>
    <n v="52239627.039999984"/>
    <n v="4.9631709621792135E-4"/>
    <x v="0"/>
    <n v="75793138.070000067"/>
    <n v="3.4208136330302459E-4"/>
    <x v="0"/>
    <n v="325145452.83999985"/>
    <n v="7.9740989066694925E-5"/>
    <x v="1"/>
    <n v="8.3456249389263359E-5"/>
    <x v="1"/>
    <x v="1"/>
    <x v="0"/>
    <m/>
  </r>
  <r>
    <s v="MS-43565"/>
    <x v="1227"/>
    <x v="505"/>
    <s v="Bailment"/>
    <x v="0"/>
    <x v="0"/>
    <x v="1215"/>
    <x v="0"/>
    <x v="0"/>
    <x v="0"/>
    <x v="0"/>
    <s v="MID"/>
    <s v="RUM"/>
    <s v="LIGHT"/>
    <x v="1227"/>
    <s v="RUM"/>
    <x v="6"/>
    <x v="3"/>
    <n v="18"/>
    <n v="15"/>
    <n v="0.17"/>
    <n v="69"/>
    <n v="54"/>
    <n v="0.22"/>
    <n v="205"/>
    <n v="230.83"/>
    <n v="-0.13"/>
    <n v="14895.6"/>
    <n v="16850.099999999999"/>
    <n v="15603.6"/>
    <n v="17534.099999999999"/>
    <m/>
    <n v="12844114.079999994"/>
    <n v="1.1597218700505349E-3"/>
    <x v="0"/>
    <n v="75793138.070000067"/>
    <n v="1.9652966454882645E-4"/>
    <x v="0"/>
    <n v="325145452.83999985"/>
    <n v="4.5812112302028545E-5"/>
    <x v="0"/>
    <n v="4.7989599312275612E-5"/>
    <x v="0"/>
    <x v="0"/>
    <x v="0"/>
    <m/>
  </r>
  <r>
    <s v="MS-43567"/>
    <x v="1228"/>
    <x v="649"/>
    <s v="Bailment"/>
    <x v="0"/>
    <x v="0"/>
    <x v="1216"/>
    <x v="0"/>
    <x v="0"/>
    <x v="0"/>
    <x v="0"/>
    <s v="MID"/>
    <s v="RUM"/>
    <s v="LIGHT"/>
    <x v="1228"/>
    <s v="RUM"/>
    <x v="6"/>
    <x v="3"/>
    <n v="39"/>
    <n v="22.17"/>
    <n v="0.42"/>
    <n v="94.51"/>
    <n v="147.01"/>
    <n v="-0.56000000000000005"/>
    <n v="348.47"/>
    <n v="410.69"/>
    <n v="-0.18"/>
    <n v="24517.68"/>
    <n v="29006.880000000001"/>
    <n v="25159.68"/>
    <n v="29652.48"/>
    <m/>
    <n v="12844114.079999994"/>
    <n v="1.9088650137557802E-3"/>
    <x v="0"/>
    <n v="75793138.070000067"/>
    <n v="3.234815264853696E-4"/>
    <x v="0"/>
    <n v="325145452.83999985"/>
    <n v="7.540526796807106E-5"/>
    <x v="1"/>
    <n v="7.7379768901091701E-5"/>
    <x v="1"/>
    <x v="1"/>
    <x v="0"/>
    <m/>
  </r>
  <r>
    <s v="MS-86739"/>
    <x v="1229"/>
    <x v="650"/>
    <s v="Bailment"/>
    <x v="0"/>
    <x v="0"/>
    <x v="1217"/>
    <x v="0"/>
    <x v="8"/>
    <x v="12"/>
    <x v="8"/>
    <s v="PREMIUM"/>
    <s v="DOMESTIC WHISKEY"/>
    <s v="FLAVORED"/>
    <x v="1229"/>
    <s v="CORDIALS"/>
    <x v="44"/>
    <x v="1"/>
    <n v="7"/>
    <n v="10.94"/>
    <n v="-0.52"/>
    <n v="27.23"/>
    <n v="32.020000000000003"/>
    <n v="-0.18"/>
    <n v="131.85"/>
    <n v="143.56"/>
    <n v="-0.09"/>
    <n v="49795.199999999997"/>
    <n v="54228"/>
    <n v="49795.199999999997"/>
    <n v="54228"/>
    <m/>
    <n v="4182721.1600000006"/>
    <n v="1.1904977189538495E-2"/>
    <x v="0"/>
    <n v="4182721.1600000006"/>
    <n v="1.1904977189538495E-2"/>
    <x v="0"/>
    <n v="325145452.83999985"/>
    <n v="1.5314745928341066E-4"/>
    <x v="1"/>
    <n v="1.5314745928341066E-4"/>
    <x v="1"/>
    <x v="1"/>
    <x v="0"/>
    <m/>
  </r>
  <r>
    <s v="MS-86828"/>
    <x v="1230"/>
    <x v="651"/>
    <s v="Bailment"/>
    <x v="0"/>
    <x v="0"/>
    <x v="1218"/>
    <x v="0"/>
    <x v="18"/>
    <x v="12"/>
    <x v="8"/>
    <s v="PREMIUM"/>
    <s v="DOMESTIC WHISKEY"/>
    <s v="FLAVORED"/>
    <x v="1230"/>
    <s v="CORDIALS"/>
    <x v="44"/>
    <x v="1"/>
    <n v="16"/>
    <n v="18.149999999999999"/>
    <n v="-0.15"/>
    <n v="59.78"/>
    <n v="64.040000000000006"/>
    <n v="-7.0000000000000007E-2"/>
    <n v="236.16"/>
    <n v="262.8"/>
    <n v="-0.11"/>
    <n v="89208"/>
    <n v="99276"/>
    <n v="89208"/>
    <n v="99276"/>
    <m/>
    <n v="4182721.1600000006"/>
    <n v="2.1327742535914105E-2"/>
    <x v="0"/>
    <n v="4182721.1600000006"/>
    <n v="2.1327742535914105E-2"/>
    <x v="0"/>
    <n v="325145452.83999985"/>
    <n v="2.7436336329113043E-4"/>
    <x v="1"/>
    <n v="2.7436336329113043E-4"/>
    <x v="1"/>
    <x v="1"/>
    <x v="0"/>
    <m/>
  </r>
  <r>
    <s v="MS-84197"/>
    <x v="1231"/>
    <x v="454"/>
    <s v="Bailment"/>
    <x v="0"/>
    <x v="0"/>
    <x v="1219"/>
    <x v="0"/>
    <x v="3"/>
    <x v="3"/>
    <x v="0"/>
    <s v="MID"/>
    <s v="CORDIALS"/>
    <s v="SCHNAPPS"/>
    <x v="1231"/>
    <s v="CORDIALS"/>
    <x v="24"/>
    <x v="3"/>
    <n v="50"/>
    <n v="50.68"/>
    <n v="-0.01"/>
    <n v="149.37"/>
    <n v="104.69"/>
    <n v="0.3"/>
    <n v="436.12"/>
    <n v="367.41"/>
    <n v="0.16"/>
    <n v="52581.599999999999"/>
    <n v="44346"/>
    <n v="52581.599999999999"/>
    <n v="44346"/>
    <m/>
    <n v="22444928.369999994"/>
    <n v="2.3426940435363934E-3"/>
    <x v="0"/>
    <n v="75793138.070000067"/>
    <n v="6.9375145743981925E-4"/>
    <x v="0"/>
    <n v="325145452.83999985"/>
    <n v="1.6171716239831522E-4"/>
    <x v="1"/>
    <n v="1.6171716239831522E-4"/>
    <x v="1"/>
    <x v="1"/>
    <x v="0"/>
    <m/>
  </r>
  <r>
    <s v="MS-40329"/>
    <x v="1232"/>
    <x v="115"/>
    <s v="Bailment"/>
    <x v="0"/>
    <x v="0"/>
    <x v="1220"/>
    <x v="0"/>
    <x v="13"/>
    <x v="9"/>
    <x v="1"/>
    <s v="PREMIUM"/>
    <s v="VODKA"/>
    <s v="FLAVORED"/>
    <x v="1232"/>
    <s v="CORDIALS"/>
    <x v="4"/>
    <x v="1"/>
    <n v="23"/>
    <n v="39.67"/>
    <n v="-0.7"/>
    <n v="79.540000000000006"/>
    <n v="84.59"/>
    <n v="-0.06"/>
    <n v="202.05"/>
    <n v="283.33999999999997"/>
    <n v="-0.4"/>
    <n v="26211.99"/>
    <n v="34403.339999999997"/>
    <n v="28611.99"/>
    <n v="37795.96"/>
    <m/>
    <n v="73393567.950000003"/>
    <n v="3.5714287685069548E-4"/>
    <x v="0"/>
    <n v="126094742.97999983"/>
    <n v="2.0787535927772617E-4"/>
    <x v="0"/>
    <n v="325145452.83999985"/>
    <n v="8.0616197369669519E-5"/>
    <x v="1"/>
    <n v="8.7997509268812117E-5"/>
    <x v="1"/>
    <x v="1"/>
    <x v="0"/>
    <m/>
  </r>
  <r>
    <s v="MS-89339"/>
    <x v="1233"/>
    <x v="620"/>
    <s v="Bailment"/>
    <x v="0"/>
    <x v="0"/>
    <x v="1221"/>
    <x v="0"/>
    <x v="12"/>
    <x v="8"/>
    <x v="2"/>
    <s v="SUPER"/>
    <s v="TEQUILA"/>
    <s v="100% BLUE AGAVE"/>
    <x v="1233"/>
    <s v="TEQUILA"/>
    <x v="27"/>
    <x v="3"/>
    <n v="33"/>
    <n v="1"/>
    <n v="0.97"/>
    <n v="63.58"/>
    <n v="18.670000000000002"/>
    <n v="0.71"/>
    <n v="225.83"/>
    <n v="121.67"/>
    <n v="0.46"/>
    <n v="98843.3"/>
    <n v="52491.360000000001"/>
    <n v="102315.3"/>
    <n v="53163.360000000001"/>
    <m/>
    <n v="57863085.470000021"/>
    <n v="1.7082272609062091E-3"/>
    <x v="0"/>
    <n v="69119979.479999974"/>
    <n v="1.4300250194460857E-3"/>
    <x v="0"/>
    <n v="325145452.83999985"/>
    <n v="3.0399717768355073E-4"/>
    <x v="1"/>
    <n v="3.1467547556431036E-4"/>
    <x v="1"/>
    <x v="1"/>
    <x v="0"/>
    <m/>
  </r>
  <r>
    <s v="MS-87849"/>
    <x v="1234"/>
    <x v="234"/>
    <s v="Bailment"/>
    <x v="0"/>
    <x v="0"/>
    <x v="1222"/>
    <x v="0"/>
    <x v="12"/>
    <x v="8"/>
    <x v="2"/>
    <s v="SUPER"/>
    <s v="TEQUILA"/>
    <s v="100% BLUE AGAVE"/>
    <x v="1234"/>
    <s v="TEQUILA"/>
    <x v="27"/>
    <x v="3"/>
    <n v="37"/>
    <n v="40.5"/>
    <n v="-0.09"/>
    <n v="73"/>
    <n v="89.58"/>
    <n v="-0.23"/>
    <n v="246"/>
    <n v="266.17"/>
    <n v="-0.08"/>
    <n v="98344.08"/>
    <n v="104128.64"/>
    <n v="102052.08"/>
    <n v="106480.64"/>
    <m/>
    <n v="57863085.470000021"/>
    <n v="1.6995996532363964E-3"/>
    <x v="0"/>
    <n v="69119979.479999974"/>
    <n v="1.4228025057278278E-3"/>
    <x v="0"/>
    <n v="325145452.83999985"/>
    <n v="3.0246180329759659E-4"/>
    <x v="1"/>
    <n v="3.1386593018177192E-4"/>
    <x v="1"/>
    <x v="1"/>
    <x v="0"/>
    <m/>
  </r>
  <r>
    <s v="MS-33467"/>
    <x v="1235"/>
    <x v="291"/>
    <s v="Bailment"/>
    <x v="0"/>
    <x v="0"/>
    <x v="1223"/>
    <x v="0"/>
    <x v="13"/>
    <x v="9"/>
    <x v="1"/>
    <s v="PREMIUM"/>
    <s v="VODKA"/>
    <s v="FLAVORED"/>
    <x v="1235"/>
    <s v="VODKA"/>
    <x v="8"/>
    <x v="1"/>
    <n v="35"/>
    <n v="34"/>
    <n v="0.02"/>
    <n v="60.58"/>
    <n v="70"/>
    <n v="-0.16"/>
    <n v="231.67"/>
    <n v="278"/>
    <n v="-0.2"/>
    <n v="43288.08"/>
    <n v="53115.839999999997"/>
    <n v="47065.4"/>
    <n v="55758.48"/>
    <m/>
    <n v="73393567.950000003"/>
    <n v="5.8980754320992238E-4"/>
    <x v="0"/>
    <n v="126094742.97999983"/>
    <n v="3.432980549146765E-4"/>
    <x v="0"/>
    <n v="325145452.83999985"/>
    <n v="1.3313450833126535E-4"/>
    <x v="1"/>
    <n v="1.4475183210746088E-4"/>
    <x v="1"/>
    <x v="1"/>
    <x v="0"/>
    <m/>
  </r>
  <r>
    <s v="MS-36576"/>
    <x v="1236"/>
    <x v="292"/>
    <s v="Bailment"/>
    <x v="0"/>
    <x v="0"/>
    <x v="1224"/>
    <x v="0"/>
    <x v="13"/>
    <x v="9"/>
    <x v="0"/>
    <s v="MID"/>
    <s v="VODKA"/>
    <s v="FLAVORED"/>
    <x v="1236"/>
    <s v="VODKA"/>
    <x v="15"/>
    <x v="1"/>
    <n v="36"/>
    <n v="46"/>
    <n v="-0.28000000000000003"/>
    <n v="105.08"/>
    <n v="146"/>
    <n v="-0.39"/>
    <n v="445.08"/>
    <n v="499.5"/>
    <n v="-0.12"/>
    <n v="54297.46"/>
    <n v="61337.4"/>
    <n v="57469.16"/>
    <n v="64611.72"/>
    <m/>
    <n v="73393567.950000003"/>
    <n v="7.398122412714778E-4"/>
    <x v="0"/>
    <n v="75793138.070000067"/>
    <n v="7.1639018231244944E-4"/>
    <x v="0"/>
    <n v="325145452.83999985"/>
    <n v="1.6699436982967473E-4"/>
    <x v="1"/>
    <n v="1.7674908105905416E-4"/>
    <x v="1"/>
    <x v="1"/>
    <x v="0"/>
    <m/>
  </r>
  <r>
    <s v="MS-64514"/>
    <x v="1237"/>
    <x v="54"/>
    <s v="Bailment"/>
    <x v="0"/>
    <x v="0"/>
    <x v="1225"/>
    <x v="0"/>
    <x v="13"/>
    <x v="9"/>
    <x v="2"/>
    <s v="SUPER"/>
    <s v="VODKA"/>
    <s v="FLAVORED"/>
    <x v="1237"/>
    <s v="CORDIALS"/>
    <x v="14"/>
    <x v="1"/>
    <n v="4"/>
    <n v="8.17"/>
    <n v="-1.33"/>
    <n v="16.34"/>
    <n v="35.979999999999997"/>
    <n v="-1.2"/>
    <n v="123.11"/>
    <n v="129.72"/>
    <n v="-0.05"/>
    <n v="32323.919999999998"/>
    <n v="34485.14"/>
    <n v="32738.76"/>
    <n v="34485.14"/>
    <m/>
    <n v="73393567.950000003"/>
    <n v="4.4041897543420897E-4"/>
    <x v="0"/>
    <n v="69119979.479999974"/>
    <n v="4.6764944438898448E-4"/>
    <x v="0"/>
    <n v="325145452.83999985"/>
    <n v="9.9413723051222267E-5"/>
    <x v="1"/>
    <n v="1.0068958281298907E-4"/>
    <x v="1"/>
    <x v="1"/>
    <x v="0"/>
    <m/>
  </r>
  <r>
    <s v="MS-64575"/>
    <x v="1238"/>
    <x v="15"/>
    <s v="Bailment"/>
    <x v="0"/>
    <x v="0"/>
    <x v="1226"/>
    <x v="0"/>
    <x v="13"/>
    <x v="9"/>
    <x v="2"/>
    <s v="SUPER"/>
    <s v="VODKA"/>
    <s v="FLAVORED"/>
    <x v="1238"/>
    <s v="CORDIALS"/>
    <x v="14"/>
    <x v="1"/>
    <n v="6"/>
    <n v="10.5"/>
    <n v="-0.64"/>
    <n v="16.34"/>
    <n v="33.840000000000003"/>
    <n v="-1.07"/>
    <n v="117.66"/>
    <n v="128.74"/>
    <n v="-0.09"/>
    <n v="30930.84"/>
    <n v="34226.76"/>
    <n v="31290.6"/>
    <n v="34226.76"/>
    <m/>
    <n v="73393567.950000003"/>
    <n v="4.2143802057793264E-4"/>
    <x v="0"/>
    <n v="69119979.479999974"/>
    <n v="4.4749492451672256E-4"/>
    <x v="0"/>
    <n v="325145452.83999985"/>
    <n v="9.5129240559364953E-5"/>
    <x v="1"/>
    <n v="9.6235699213046433E-5"/>
    <x v="1"/>
    <x v="1"/>
    <x v="0"/>
    <m/>
  </r>
  <r>
    <s v="MS-36618"/>
    <x v="1239"/>
    <x v="100"/>
    <s v="Bailment"/>
    <x v="0"/>
    <x v="0"/>
    <x v="1227"/>
    <x v="0"/>
    <x v="13"/>
    <x v="9"/>
    <x v="0"/>
    <s v="MID"/>
    <s v="VODKA"/>
    <s v="FLAVORED"/>
    <x v="1239"/>
    <s v="CORDIALS"/>
    <x v="5"/>
    <x v="2"/>
    <n v="14"/>
    <n v="17"/>
    <n v="-0.21"/>
    <n v="48"/>
    <n v="48"/>
    <n v="0"/>
    <n v="240"/>
    <n v="270"/>
    <n v="-0.13"/>
    <n v="29272.799999999999"/>
    <n v="32293.32"/>
    <n v="30196.799999999999"/>
    <n v="33552"/>
    <m/>
    <n v="73393567.950000003"/>
    <n v="3.9884694010164959E-4"/>
    <x v="0"/>
    <n v="75793138.070000067"/>
    <n v="3.8621965979248143E-4"/>
    <x v="0"/>
    <n v="325145452.83999985"/>
    <n v="9.0029861233842287E-5"/>
    <x v="1"/>
    <n v="9.2871666315012184E-5"/>
    <x v="1"/>
    <x v="1"/>
    <x v="0"/>
    <m/>
  </r>
  <r>
    <s v="MS-36617"/>
    <x v="1240"/>
    <x v="652"/>
    <s v="Bailment"/>
    <x v="0"/>
    <x v="0"/>
    <x v="1228"/>
    <x v="0"/>
    <x v="13"/>
    <x v="9"/>
    <x v="0"/>
    <s v="MID"/>
    <s v="VODKA"/>
    <s v="FLAVORED"/>
    <x v="1240"/>
    <s v="CORDIALS"/>
    <x v="5"/>
    <x v="2"/>
    <n v="22"/>
    <n v="36"/>
    <n v="-0.64"/>
    <n v="44"/>
    <n v="55"/>
    <n v="-0.25"/>
    <n v="238"/>
    <n v="262"/>
    <n v="-0.1"/>
    <n v="26467.919999999998"/>
    <n v="28207.200000000001"/>
    <n v="29211.360000000001"/>
    <n v="31362.720000000001"/>
    <m/>
    <n v="73393567.950000003"/>
    <n v="3.6062996716594423E-4"/>
    <x v="0"/>
    <n v="75793138.070000067"/>
    <n v="3.4921261573250985E-4"/>
    <x v="0"/>
    <n v="325145452.83999985"/>
    <n v="8.1403322017314337E-5"/>
    <x v="1"/>
    <n v="8.9840899649224238E-5"/>
    <x v="1"/>
    <x v="1"/>
    <x v="0"/>
    <m/>
  </r>
  <r>
    <s v="MS-89834"/>
    <x v="1241"/>
    <x v="32"/>
    <s v="Bailment"/>
    <x v="0"/>
    <x v="0"/>
    <x v="1229"/>
    <x v="0"/>
    <x v="12"/>
    <x v="8"/>
    <x v="1"/>
    <s v="PREMIUM"/>
    <s v="TEQUILA"/>
    <s v="100% BLUE AGAVE"/>
    <x v="1241"/>
    <s v="TEQUILA"/>
    <x v="11"/>
    <x v="1"/>
    <n v="52"/>
    <n v="34.5"/>
    <n v="0.34"/>
    <n v="306.08"/>
    <n v="168.5"/>
    <n v="0.45"/>
    <n v="822.58"/>
    <n v="403.46"/>
    <n v="0.51"/>
    <n v="168025.18"/>
    <n v="76222.320000000007"/>
    <n v="180442.3"/>
    <n v="79473.72"/>
    <m/>
    <n v="57863085.470000021"/>
    <n v="2.9038406548008082E-3"/>
    <x v="0"/>
    <n v="126094742.97999983"/>
    <n v="1.3325312065281805E-3"/>
    <x v="0"/>
    <n v="325145452.83999985"/>
    <n v="5.1676927520399049E-4"/>
    <x v="1"/>
    <n v="5.5495870670777448E-4"/>
    <x v="1"/>
    <x v="1"/>
    <x v="0"/>
    <m/>
  </r>
  <r>
    <s v="MS-21222"/>
    <x v="1242"/>
    <x v="653"/>
    <s v="Bailment"/>
    <x v="0"/>
    <x v="0"/>
    <x v="1230"/>
    <x v="0"/>
    <x v="6"/>
    <x v="4"/>
    <x v="2"/>
    <s v="SUPER"/>
    <s v="DOMESTIC WHISKEY"/>
    <s v="STRAIGHT"/>
    <x v="1242"/>
    <s v="WHISKEY"/>
    <x v="36"/>
    <x v="1"/>
    <n v="16"/>
    <n v="14"/>
    <n v="0.13"/>
    <n v="56"/>
    <n v="63.92"/>
    <n v="-0.14000000000000001"/>
    <n v="228.92"/>
    <n v="134.91999999999999"/>
    <n v="0.41"/>
    <n v="48533.58"/>
    <n v="28739.54"/>
    <n v="52577.58"/>
    <n v="30927.54"/>
    <m/>
    <n v="52239627.039999984"/>
    <n v="9.2905678600725358E-4"/>
    <x v="0"/>
    <n v="69119979.479999974"/>
    <n v="7.0216427095501821E-4"/>
    <x v="0"/>
    <n v="325145452.83999985"/>
    <n v="1.4926728815082887E-4"/>
    <x v="1"/>
    <n v="1.6170479870088417E-4"/>
    <x v="1"/>
    <x v="1"/>
    <x v="0"/>
    <m/>
  </r>
  <r>
    <s v="MS-21226"/>
    <x v="1243"/>
    <x v="78"/>
    <s v="Bailment"/>
    <x v="0"/>
    <x v="0"/>
    <x v="1231"/>
    <x v="0"/>
    <x v="6"/>
    <x v="4"/>
    <x v="2"/>
    <s v="SUPER"/>
    <s v="DOMESTIC WHISKEY"/>
    <s v="STRAIGHT"/>
    <x v="1243"/>
    <s v="WHISKEY"/>
    <x v="36"/>
    <x v="1"/>
    <n v="3"/>
    <n v="5"/>
    <n v="-0.67"/>
    <n v="14"/>
    <n v="35.58"/>
    <n v="-1.54"/>
    <n v="83"/>
    <n v="85.67"/>
    <n v="-0.03"/>
    <n v="17539.439999999999"/>
    <n v="18149.5"/>
    <n v="19063.439999999999"/>
    <n v="19661.259999999998"/>
    <m/>
    <n v="52239627.039999984"/>
    <n v="3.3574971709828661E-4"/>
    <x v="0"/>
    <n v="69119979.479999974"/>
    <n v="2.5375354755530671E-4"/>
    <x v="0"/>
    <n v="325145452.83999985"/>
    <n v="5.3943365490124028E-5"/>
    <x v="0"/>
    <n v="5.8630498546079581E-5"/>
    <x v="0"/>
    <x v="0"/>
    <x v="0"/>
    <m/>
  </r>
  <r>
    <s v="MS-22209"/>
    <x v="1244"/>
    <x v="478"/>
    <s v="Bailment"/>
    <x v="0"/>
    <x v="0"/>
    <x v="1232"/>
    <x v="0"/>
    <x v="6"/>
    <x v="4"/>
    <x v="2"/>
    <s v="SUPER"/>
    <s v="DOMESTIC WHISKEY"/>
    <s v="STRAIGHT"/>
    <x v="1244"/>
    <s v="WHISKEY"/>
    <x v="27"/>
    <x v="3"/>
    <n v="13"/>
    <m/>
    <n v="1"/>
    <n v="40.01"/>
    <n v="0.67"/>
    <n v="0.98"/>
    <n v="188.72"/>
    <n v="44.68"/>
    <n v="0.76"/>
    <n v="68257.59"/>
    <n v="16160.4"/>
    <n v="68257.59"/>
    <n v="16160.4"/>
    <m/>
    <n v="52239627.039999984"/>
    <n v="1.3066247572505643E-3"/>
    <x v="0"/>
    <n v="69119979.479999974"/>
    <n v="9.8752329664320124E-4"/>
    <x v="0"/>
    <n v="325145452.83999985"/>
    <n v="2.0992940053074871E-4"/>
    <x v="1"/>
    <n v="2.0992940053074871E-4"/>
    <x v="1"/>
    <x v="1"/>
    <x v="0"/>
    <m/>
  </r>
  <r>
    <s v="MS-26581"/>
    <x v="1245"/>
    <x v="454"/>
    <s v="Bailment"/>
    <x v="0"/>
    <x v="0"/>
    <x v="1233"/>
    <x v="0"/>
    <x v="17"/>
    <x v="4"/>
    <x v="2"/>
    <s v="SUPER"/>
    <s v="DOMESTIC WHISKEY"/>
    <s v="STRAIGHT"/>
    <x v="1245"/>
    <s v="WHISKEY"/>
    <x v="27"/>
    <x v="3"/>
    <n v="7"/>
    <m/>
    <n v="1"/>
    <n v="28.68"/>
    <n v="42.68"/>
    <n v="-0.49"/>
    <n v="200.73"/>
    <n v="156.71"/>
    <n v="0.22"/>
    <n v="52776"/>
    <n v="43710"/>
    <n v="55986"/>
    <n v="43710"/>
    <m/>
    <n v="52239627.039999984"/>
    <n v="1.0102675495671E-3"/>
    <x v="0"/>
    <n v="69119979.479999974"/>
    <n v="7.6354189334316654E-4"/>
    <x v="0"/>
    <n v="325145452.83999985"/>
    <n v="1.6231504866214577E-4"/>
    <x v="1"/>
    <n v="1.7218755332724901E-4"/>
    <x v="1"/>
    <x v="1"/>
    <x v="0"/>
    <m/>
  </r>
  <r>
    <s v="MS-19029"/>
    <x v="1246"/>
    <x v="654"/>
    <s v="Bailment"/>
    <x v="0"/>
    <x v="0"/>
    <x v="1234"/>
    <x v="0"/>
    <x v="6"/>
    <x v="4"/>
    <x v="1"/>
    <s v="PREMIUM"/>
    <s v="DOMESTIC WHISKEY"/>
    <s v="STRAIGHT"/>
    <x v="1246"/>
    <s v="WHISKEY"/>
    <x v="11"/>
    <x v="1"/>
    <n v="6"/>
    <n v="8.5"/>
    <n v="-0.55000000000000004"/>
    <n v="26"/>
    <n v="31.5"/>
    <n v="-0.21"/>
    <n v="113.42"/>
    <n v="120.67"/>
    <n v="-0.06"/>
    <n v="23890.1"/>
    <n v="25772.1"/>
    <n v="27192.78"/>
    <n v="28643.040000000001"/>
    <m/>
    <n v="52239627.039999984"/>
    <n v="4.5731758348326843E-4"/>
    <x v="0"/>
    <n v="126094742.97999983"/>
    <n v="1.8946150676392006E-4"/>
    <x v="0"/>
    <n v="325145452.83999985"/>
    <n v="7.3475116417377756E-5"/>
    <x v="1"/>
    <n v="8.3632662743652873E-5"/>
    <x v="1"/>
    <x v="1"/>
    <x v="0"/>
    <m/>
  </r>
  <r>
    <s v="MS-36671"/>
    <x v="1247"/>
    <x v="139"/>
    <s v="Bailment"/>
    <x v="0"/>
    <x v="0"/>
    <x v="1235"/>
    <x v="0"/>
    <x v="13"/>
    <x v="9"/>
    <x v="1"/>
    <s v="PREMIUM"/>
    <s v="VODKA"/>
    <s v="CLASSIC"/>
    <x v="1247"/>
    <s v="VODKA"/>
    <x v="41"/>
    <x v="1"/>
    <n v="106"/>
    <n v="77.77"/>
    <n v="0.26"/>
    <n v="530.08000000000004"/>
    <n v="623.08000000000004"/>
    <n v="-0.18"/>
    <n v="1840.68"/>
    <n v="2129.6799999999998"/>
    <n v="-0.16"/>
    <n v="347498.09"/>
    <n v="388578.36"/>
    <n v="360663.59"/>
    <n v="405435.36"/>
    <m/>
    <n v="73393567.950000003"/>
    <n v="4.7347213074139692E-3"/>
    <x v="0"/>
    <n v="126094742.97999983"/>
    <n v="2.7558491479309131E-3"/>
    <x v="0"/>
    <n v="325145452.83999985"/>
    <n v="1.0687465777693026E-3"/>
    <x v="1"/>
    <n v="1.1092376868560368E-3"/>
    <x v="1"/>
    <x v="1"/>
    <x v="0"/>
    <m/>
  </r>
  <r>
    <s v="MS-39761"/>
    <x v="1248"/>
    <x v="503"/>
    <s v="Bailment"/>
    <x v="0"/>
    <x v="0"/>
    <x v="1236"/>
    <x v="0"/>
    <x v="13"/>
    <x v="9"/>
    <x v="1"/>
    <s v="PREMIUM"/>
    <s v="VODKA"/>
    <s v="FLAVORED"/>
    <x v="1248"/>
    <s v="CORDIALS"/>
    <x v="41"/>
    <x v="1"/>
    <n v="85"/>
    <n v="64.88"/>
    <n v="0.24"/>
    <n v="363.97"/>
    <n v="386.87"/>
    <n v="-0.06"/>
    <n v="1296.3599999999999"/>
    <n v="1361.58"/>
    <n v="-0.05"/>
    <n v="245192.36"/>
    <n v="248361.35"/>
    <n v="254012.36"/>
    <n v="258843.35"/>
    <m/>
    <n v="73393567.950000003"/>
    <n v="3.3407881214746146E-3"/>
    <x v="0"/>
    <n v="126094742.97999983"/>
    <n v="1.9445089795606348E-3"/>
    <x v="0"/>
    <n v="325145452.83999985"/>
    <n v="7.5410053518619002E-4"/>
    <x v="1"/>
    <n v="7.8122685641553906E-4"/>
    <x v="1"/>
    <x v="1"/>
    <x v="0"/>
    <m/>
  </r>
  <r>
    <s v="MS-22207"/>
    <x v="1249"/>
    <x v="153"/>
    <s v="Bailment"/>
    <x v="0"/>
    <x v="0"/>
    <x v="1237"/>
    <x v="0"/>
    <x v="6"/>
    <x v="4"/>
    <x v="2"/>
    <s v="SUPER"/>
    <s v="DOMESTIC WHISKEY"/>
    <s v="STRAIGHT"/>
    <x v="1249"/>
    <s v="WHISKEY"/>
    <x v="27"/>
    <x v="3"/>
    <n v="57"/>
    <n v="26.84"/>
    <n v="0.53"/>
    <n v="324.56"/>
    <n v="345.16"/>
    <n v="-0.06"/>
    <n v="1357.16"/>
    <n v="1257.95"/>
    <n v="7.0000000000000007E-2"/>
    <n v="398871.01"/>
    <n v="366564.62"/>
    <n v="413087.01"/>
    <n v="375684.62"/>
    <m/>
    <n v="52239627.039999984"/>
    <n v="7.6354107523505807E-3"/>
    <x v="0"/>
    <n v="69119979.479999974"/>
    <n v="5.7707049828539698E-3"/>
    <x v="0"/>
    <n v="325145452.83999985"/>
    <n v="1.2267463884733446E-3"/>
    <x v="1"/>
    <n v="1.2704683592892659E-3"/>
    <x v="1"/>
    <x v="1"/>
    <x v="0"/>
    <m/>
  </r>
  <r>
    <s v="MS-28047"/>
    <x v="1250"/>
    <x v="307"/>
    <s v="Bailment"/>
    <x v="0"/>
    <x v="0"/>
    <x v="1238"/>
    <x v="0"/>
    <x v="6"/>
    <x v="4"/>
    <x v="1"/>
    <s v="PREMIUM"/>
    <s v="DOMESTIC WHISKEY"/>
    <s v="STRAIGHT"/>
    <x v="1250"/>
    <s v="WHISKEY"/>
    <x v="58"/>
    <x v="7"/>
    <n v="11"/>
    <n v="18.5"/>
    <n v="-0.68"/>
    <n v="37"/>
    <n v="51.5"/>
    <n v="-0.39"/>
    <n v="157.5"/>
    <n v="173.5"/>
    <n v="-0.1"/>
    <n v="50602.080000000002"/>
    <n v="44471.519999999997"/>
    <n v="50602.080000000002"/>
    <n v="44471.519999999997"/>
    <m/>
    <n v="52239627.039999984"/>
    <n v="9.6865316364632336E-4"/>
    <x v="0"/>
    <n v="126094742.97999983"/>
    <n v="4.0130205910349578E-4"/>
    <x v="0"/>
    <n v="325145452.83999985"/>
    <n v="1.556290563439024E-4"/>
    <x v="1"/>
    <n v="1.556290563439024E-4"/>
    <x v="1"/>
    <x v="1"/>
    <x v="0"/>
    <m/>
  </r>
  <r>
    <s v="MS-39725"/>
    <x v="1251"/>
    <x v="245"/>
    <s v="Bailment"/>
    <x v="0"/>
    <x v="0"/>
    <x v="1239"/>
    <x v="0"/>
    <x v="13"/>
    <x v="9"/>
    <x v="0"/>
    <s v="MID"/>
    <s v="VODKA"/>
    <s v="FLAVORED"/>
    <x v="1251"/>
    <s v="CORDIALS"/>
    <x v="5"/>
    <x v="2"/>
    <n v="17"/>
    <n v="19"/>
    <n v="-0.12"/>
    <n v="53"/>
    <n v="59"/>
    <n v="-0.11"/>
    <n v="256"/>
    <n v="285.67"/>
    <n v="-0.12"/>
    <n v="31397.759999999998"/>
    <n v="34165.32"/>
    <n v="32229.360000000001"/>
    <n v="35477.040000000001"/>
    <m/>
    <n v="73393567.950000003"/>
    <n v="4.2779988597079779E-4"/>
    <x v="0"/>
    <n v="75793138.070000067"/>
    <n v="4.1425597091654989E-4"/>
    <x v="0"/>
    <n v="325145452.83999985"/>
    <n v="9.6565274789343143E-5"/>
    <x v="1"/>
    <n v="9.9122899362396057E-5"/>
    <x v="1"/>
    <x v="1"/>
    <x v="0"/>
    <m/>
  </r>
  <r>
    <s v="MS-73779"/>
    <x v="1252"/>
    <x v="151"/>
    <s v="Bailment"/>
    <x v="0"/>
    <x v="0"/>
    <x v="1240"/>
    <x v="0"/>
    <x v="2"/>
    <x v="1"/>
    <x v="0"/>
    <s v="MID"/>
    <s v="BRANDY / COGNAC"/>
    <s v="DOMESTIC"/>
    <x v="1252"/>
    <s v="CORDIALS"/>
    <x v="5"/>
    <x v="2"/>
    <n v="17"/>
    <n v="24"/>
    <n v="-0.41"/>
    <n v="60"/>
    <n v="74"/>
    <n v="-0.23"/>
    <n v="313"/>
    <n v="377"/>
    <n v="-0.2"/>
    <n v="36433.199999999997"/>
    <n v="43805.04"/>
    <n v="36433.199999999997"/>
    <n v="43805.04"/>
    <m/>
    <n v="43814205.929999985"/>
    <n v="8.3153852104971861E-4"/>
    <x v="0"/>
    <n v="75793138.070000067"/>
    <n v="4.8069259207016184E-4"/>
    <x v="0"/>
    <n v="325145452.83999985"/>
    <n v="1.1205200528493422E-4"/>
    <x v="1"/>
    <n v="1.1205200528493422E-4"/>
    <x v="1"/>
    <x v="1"/>
    <x v="0"/>
    <m/>
  </r>
  <r>
    <s v="MS-73780"/>
    <x v="1253"/>
    <x v="143"/>
    <s v="Bailment"/>
    <x v="0"/>
    <x v="0"/>
    <x v="1241"/>
    <x v="0"/>
    <x v="2"/>
    <x v="1"/>
    <x v="0"/>
    <s v="MID"/>
    <s v="BRANDY / COGNAC"/>
    <s v="DOMESTIC"/>
    <x v="1253"/>
    <s v="CORDIALS"/>
    <x v="5"/>
    <x v="2"/>
    <n v="19"/>
    <n v="12.25"/>
    <n v="0.36"/>
    <n v="100.67"/>
    <n v="97.25"/>
    <n v="0.03"/>
    <n v="456.75"/>
    <n v="518.66999999999996"/>
    <n v="-0.14000000000000001"/>
    <n v="52567.62"/>
    <n v="57026.18"/>
    <n v="54755.19"/>
    <n v="59069.760000000002"/>
    <m/>
    <n v="43814205.929999985"/>
    <n v="1.1997848388256758E-3"/>
    <x v="0"/>
    <n v="75793138.070000067"/>
    <n v="6.9356700802452947E-4"/>
    <x v="0"/>
    <n v="325145452.83999985"/>
    <n v="1.6167416625650273E-4"/>
    <x v="1"/>
    <n v="1.6840213978617247E-4"/>
    <x v="1"/>
    <x v="1"/>
    <x v="0"/>
    <m/>
  </r>
  <r>
    <s v="MS-72356"/>
    <x v="1254"/>
    <x v="655"/>
    <s v="Bailment"/>
    <x v="0"/>
    <x v="0"/>
    <x v="1242"/>
    <x v="0"/>
    <x v="3"/>
    <x v="3"/>
    <x v="1"/>
    <s v="SUPER"/>
    <s v="CORDIALS"/>
    <s v="LIQUEURS &amp; SPECIALITIES"/>
    <x v="1254"/>
    <s v="CORDIALS"/>
    <x v="14"/>
    <x v="1"/>
    <n v="1"/>
    <n v="4"/>
    <n v="-3"/>
    <n v="1"/>
    <n v="8"/>
    <n v="-7"/>
    <n v="35"/>
    <n v="70"/>
    <n v="-1"/>
    <n v="8882.64"/>
    <n v="17912.16"/>
    <n v="9811.2000000000007"/>
    <n v="19620"/>
    <m/>
    <n v="22444928.369999994"/>
    <n v="3.9575265528013812E-4"/>
    <x v="0"/>
    <n v="126094742.97999983"/>
    <n v="7.0444173881292535E-5"/>
    <x v="0"/>
    <n v="325145452.83999985"/>
    <n v="2.7318973469916674E-5"/>
    <x v="0"/>
    <n v="3.017480304369495E-5"/>
    <x v="0"/>
    <x v="0"/>
    <x v="1"/>
    <m/>
  </r>
  <r>
    <s v="MS-18859"/>
    <x v="1255"/>
    <x v="584"/>
    <s v="Bailment"/>
    <x v="0"/>
    <x v="0"/>
    <x v="1243"/>
    <x v="0"/>
    <x v="6"/>
    <x v="4"/>
    <x v="5"/>
    <s v="SUPER"/>
    <s v="DOMESTIC WHISKEY"/>
    <s v="STRAIGHT"/>
    <x v="1255"/>
    <s v="WHISKEY"/>
    <x v="4"/>
    <x v="1"/>
    <n v="68"/>
    <n v="110"/>
    <n v="-0.62"/>
    <n v="167"/>
    <n v="206"/>
    <n v="-0.23"/>
    <n v="712.92"/>
    <n v="816.42"/>
    <n v="-0.15"/>
    <n v="183083.61"/>
    <n v="206746.09"/>
    <n v="197123.61"/>
    <n v="217807.03"/>
    <m/>
    <n v="52239627.039999984"/>
    <n v="3.5046883060595459E-3"/>
    <x v="0"/>
    <n v="3676796.11"/>
    <n v="4.9794333034148035E-2"/>
    <x v="1"/>
    <n v="325145452.83999985"/>
    <n v="5.6308217876290955E-4"/>
    <x v="1"/>
    <n v="6.0626285337289382E-4"/>
    <x v="2"/>
    <x v="2"/>
    <x v="0"/>
    <m/>
  </r>
  <r>
    <s v="MS-32251"/>
    <x v="1256"/>
    <x v="583"/>
    <s v="Bailment"/>
    <x v="0"/>
    <x v="0"/>
    <x v="1244"/>
    <x v="0"/>
    <x v="9"/>
    <x v="5"/>
    <x v="1"/>
    <s v="PREMIUM"/>
    <s v="GIN"/>
    <s v="CLASSIC"/>
    <x v="1256"/>
    <s v="GIN"/>
    <x v="59"/>
    <x v="1"/>
    <n v="10"/>
    <n v="5"/>
    <n v="0.5"/>
    <n v="30.5"/>
    <n v="27.5"/>
    <n v="0.1"/>
    <n v="126.5"/>
    <n v="127.5"/>
    <n v="-0.01"/>
    <n v="30420.720000000001"/>
    <n v="29011.279999999999"/>
    <n v="30420.720000000001"/>
    <n v="30566.16"/>
    <m/>
    <n v="10875997.040000001"/>
    <n v="2.7970511474136994E-3"/>
    <x v="0"/>
    <n v="126094742.97999983"/>
    <n v="2.4125288081855325E-4"/>
    <x v="0"/>
    <n v="325145452.83999985"/>
    <n v="9.3560342715202197E-5"/>
    <x v="1"/>
    <n v="9.3560342715202197E-5"/>
    <x v="1"/>
    <x v="1"/>
    <x v="0"/>
    <m/>
  </r>
  <r>
    <s v="MS-86842"/>
    <x v="1257"/>
    <x v="506"/>
    <s v="Bailment"/>
    <x v="0"/>
    <x v="0"/>
    <x v="1245"/>
    <x v="0"/>
    <x v="8"/>
    <x v="12"/>
    <x v="8"/>
    <s v="PREMIUM"/>
    <s v="DOMESTIC WHISKEY"/>
    <s v="FLAVORED"/>
    <x v="1257"/>
    <s v="CORDIALS"/>
    <x v="44"/>
    <x v="1"/>
    <n v="15"/>
    <n v="15"/>
    <n v="-0.03"/>
    <n v="38.75"/>
    <n v="35.08"/>
    <n v="0.09"/>
    <n v="181.75"/>
    <n v="224.5"/>
    <n v="-0.24"/>
    <n v="41722.53"/>
    <n v="51354.15"/>
    <n v="41722.53"/>
    <n v="51354.15"/>
    <m/>
    <n v="4182721.1600000006"/>
    <n v="9.9749728475804003E-3"/>
    <x v="0"/>
    <n v="4182721.1600000006"/>
    <n v="9.9749728475804003E-3"/>
    <x v="0"/>
    <n v="325145452.83999985"/>
    <n v="1.2831958631305586E-4"/>
    <x v="1"/>
    <n v="1.2831958631305586E-4"/>
    <x v="1"/>
    <x v="1"/>
    <x v="0"/>
    <m/>
  </r>
  <r>
    <s v="MS-39468"/>
    <x v="1258"/>
    <x v="55"/>
    <s v="Bailment"/>
    <x v="0"/>
    <x v="0"/>
    <x v="1034"/>
    <x v="0"/>
    <x v="13"/>
    <x v="9"/>
    <x v="0"/>
    <s v="MID"/>
    <s v="VODKA"/>
    <s v="CLASSIC"/>
    <x v="1258"/>
    <s v="VODKA"/>
    <x v="5"/>
    <x v="2"/>
    <n v="73"/>
    <n v="70.010000000000005"/>
    <n v="0.03"/>
    <n v="163.35"/>
    <n v="136.52000000000001"/>
    <n v="0.16"/>
    <n v="486.16"/>
    <n v="620.15"/>
    <n v="-0.28000000000000003"/>
    <n v="51002.18"/>
    <n v="65474.83"/>
    <n v="53825"/>
    <n v="68628.75"/>
    <m/>
    <n v="73393567.950000003"/>
    <n v="6.949134839001924E-4"/>
    <x v="0"/>
    <n v="75793138.070000067"/>
    <n v="6.7291289553014744E-4"/>
    <x v="0"/>
    <n v="325145452.83999985"/>
    <n v="1.5685958254842196E-4"/>
    <x v="1"/>
    <n v="1.6554129707139603E-4"/>
    <x v="1"/>
    <x v="1"/>
    <x v="0"/>
    <m/>
  </r>
  <r>
    <s v="MS-36649"/>
    <x v="1259"/>
    <x v="656"/>
    <s v="Bailment"/>
    <x v="0"/>
    <x v="0"/>
    <x v="1246"/>
    <x v="0"/>
    <x v="13"/>
    <x v="9"/>
    <x v="1"/>
    <s v="MID"/>
    <s v="VODKA"/>
    <s v="CLASSIC"/>
    <x v="1259"/>
    <s v="VODKA"/>
    <x v="58"/>
    <x v="8"/>
    <n v="21"/>
    <n v="10"/>
    <n v="0.51"/>
    <n v="81"/>
    <n v="55.5"/>
    <n v="0.31"/>
    <n v="269.5"/>
    <n v="190"/>
    <n v="0.28999999999999998"/>
    <n v="57047.76"/>
    <n v="40219.199999999997"/>
    <n v="57047.76"/>
    <n v="40219.199999999997"/>
    <m/>
    <n v="73393567.950000003"/>
    <n v="7.7728555230976472E-4"/>
    <x v="0"/>
    <n v="126094742.97999983"/>
    <n v="4.5241981268837256E-4"/>
    <x v="0"/>
    <n v="325145452.83999985"/>
    <n v="1.7545304571142971E-4"/>
    <x v="1"/>
    <n v="1.7545304571142971E-4"/>
    <x v="1"/>
    <x v="1"/>
    <x v="0"/>
    <m/>
  </r>
  <r>
    <s v="MS-67155"/>
    <x v="1260"/>
    <x v="143"/>
    <s v="Bailment"/>
    <x v="0"/>
    <x v="0"/>
    <x v="1247"/>
    <x v="0"/>
    <x v="14"/>
    <x v="10"/>
    <x v="6"/>
    <s v="VALUE"/>
    <s v="VODKA"/>
    <s v="FLAVORED"/>
    <x v="1260"/>
    <s v="CORDIALS"/>
    <x v="12"/>
    <x v="1"/>
    <n v="7"/>
    <n v="7.2"/>
    <n v="0.03"/>
    <n v="19.8"/>
    <n v="25.8"/>
    <n v="-0.3"/>
    <n v="112"/>
    <n v="116.8"/>
    <n v="-0.04"/>
    <n v="46503.360000000001"/>
    <n v="48943.8"/>
    <n v="48615.839999999997"/>
    <n v="50558.04"/>
    <m/>
    <n v="5567781.3899999987"/>
    <n v="8.3522244755374654E-3"/>
    <x v="0"/>
    <n v="5567781.3899999987"/>
    <n v="8.3522244755374654E-3"/>
    <x v="0"/>
    <n v="325145452.83999985"/>
    <n v="1.4302325188254668E-4"/>
    <x v="1"/>
    <n v="1.4952028261617199E-4"/>
    <x v="1"/>
    <x v="1"/>
    <x v="0"/>
    <m/>
  </r>
  <r>
    <s v="MS-67610"/>
    <x v="1261"/>
    <x v="326"/>
    <s v="Bailment"/>
    <x v="0"/>
    <x v="0"/>
    <x v="1248"/>
    <x v="0"/>
    <x v="3"/>
    <x v="3"/>
    <x v="2"/>
    <s v="ULTRA"/>
    <s v="CORDIALS"/>
    <s v="LIQUEURS &amp; SPECIALITIES"/>
    <x v="1261"/>
    <s v="CORDIALS"/>
    <x v="48"/>
    <x v="1"/>
    <n v="5"/>
    <n v="18"/>
    <n v="-2.6"/>
    <n v="22"/>
    <n v="19.079999999999998"/>
    <n v="0.13"/>
    <n v="89"/>
    <n v="72.08"/>
    <n v="0.19"/>
    <n v="29717.759999999998"/>
    <n v="24266.46"/>
    <n v="31206.959999999999"/>
    <n v="25154.46"/>
    <m/>
    <n v="22444928.369999994"/>
    <n v="1.324030066396688E-3"/>
    <x v="0"/>
    <n v="69119979.479999974"/>
    <n v="4.2994457208423944E-4"/>
    <x v="0"/>
    <n v="325145452.83999985"/>
    <n v="9.1398356459943331E-5"/>
    <x v="1"/>
    <n v="9.5978460493361306E-5"/>
    <x v="1"/>
    <x v="1"/>
    <x v="0"/>
    <m/>
  </r>
  <r>
    <s v="MS-18604"/>
    <x v="1262"/>
    <x v="22"/>
    <s v="Bailment"/>
    <x v="0"/>
    <x v="0"/>
    <x v="1249"/>
    <x v="0"/>
    <x v="6"/>
    <x v="4"/>
    <x v="2"/>
    <s v="ULTRA"/>
    <s v="DOMESTIC WHISKEY"/>
    <s v="BLEND"/>
    <x v="1262"/>
    <s v="WHISKEY"/>
    <x v="15"/>
    <x v="1"/>
    <n v="5"/>
    <n v="10.83"/>
    <n v="-1"/>
    <n v="16.920000000000002"/>
    <n v="27.33"/>
    <n v="-0.62"/>
    <n v="78.33"/>
    <n v="117.67"/>
    <n v="-0.5"/>
    <n v="28441.69"/>
    <n v="43028.12"/>
    <n v="28570.21"/>
    <n v="43028.12"/>
    <m/>
    <n v="52239627.039999984"/>
    <n v="5.4444665116429986E-4"/>
    <x v="0"/>
    <n v="69119979.479999974"/>
    <n v="4.1148290572380256E-4"/>
    <x v="0"/>
    <n v="325145452.83999985"/>
    <n v="8.7473743678635445E-5"/>
    <x v="1"/>
    <n v="8.7869012930834539E-5"/>
    <x v="1"/>
    <x v="1"/>
    <x v="0"/>
    <m/>
  </r>
  <r>
    <s v="MS-15967"/>
    <x v="1263"/>
    <x v="657"/>
    <s v="Bailment"/>
    <x v="0"/>
    <x v="0"/>
    <x v="1250"/>
    <x v="0"/>
    <x v="8"/>
    <x v="14"/>
    <x v="10"/>
    <s v="ULTRA"/>
    <s v="OTHER IMPORTED WHISKY"/>
    <s v="OTHER IMPORTED WHISKY"/>
    <x v="1263"/>
    <s v="WHISKEY"/>
    <x v="48"/>
    <x v="1"/>
    <m/>
    <n v="1"/>
    <m/>
    <n v="0.5"/>
    <n v="3"/>
    <n v="-5"/>
    <n v="7"/>
    <n v="9.5"/>
    <n v="-0.36"/>
    <n v="4633.2"/>
    <n v="6631.02"/>
    <n v="4845.12"/>
    <n v="6679.02"/>
    <m/>
    <n v="90323.59"/>
    <n v="5.129556962915225E-2"/>
    <x v="1"/>
    <n v="90323.59"/>
    <n v="5.129556962915225E-2"/>
    <x v="1"/>
    <n v="325145452.83999985"/>
    <n v="1.4249622621294789E-5"/>
    <x v="0"/>
    <n v="1.490139246198908E-5"/>
    <x v="2"/>
    <x v="2"/>
    <x v="1"/>
    <m/>
  </r>
  <r>
    <s v="MS-35872"/>
    <x v="1264"/>
    <x v="520"/>
    <s v="Bailment"/>
    <x v="0"/>
    <x v="0"/>
    <x v="1251"/>
    <x v="0"/>
    <x v="13"/>
    <x v="9"/>
    <x v="0"/>
    <s v="VALUE"/>
    <s v="VODKA"/>
    <s v="CLASSIC"/>
    <x v="1264"/>
    <s v="VODKA"/>
    <x v="6"/>
    <x v="3"/>
    <n v="5"/>
    <n v="9.33"/>
    <n v="-0.71"/>
    <n v="83.62"/>
    <n v="92.17"/>
    <n v="-0.1"/>
    <n v="441.8"/>
    <n v="404.07"/>
    <n v="0.09"/>
    <n v="26341.34"/>
    <n v="24125.34"/>
    <n v="32285.119999999999"/>
    <n v="29514.7"/>
    <m/>
    <n v="73393567.950000003"/>
    <n v="3.5890529287178495E-4"/>
    <x v="0"/>
    <n v="75793138.070000067"/>
    <n v="3.4754254370193775E-4"/>
    <x v="0"/>
    <n v="325145452.83999985"/>
    <n v="8.101401932556706E-5"/>
    <x v="1"/>
    <n v="9.9294391842186141E-5"/>
    <x v="1"/>
    <x v="1"/>
    <x v="0"/>
    <m/>
  </r>
  <r>
    <s v="MS-22178"/>
    <x v="1265"/>
    <x v="158"/>
    <s v="Bailment"/>
    <x v="0"/>
    <x v="0"/>
    <x v="1252"/>
    <x v="0"/>
    <x v="6"/>
    <x v="4"/>
    <x v="2"/>
    <s v="ULTRA"/>
    <s v="DOMESTIC WHISKEY"/>
    <s v="STRAIGHT"/>
    <x v="1265"/>
    <s v="WHISKEY"/>
    <x v="3"/>
    <x v="1"/>
    <n v="11"/>
    <n v="26.5"/>
    <n v="-1.41"/>
    <n v="25.08"/>
    <n v="26.5"/>
    <n v="-0.06"/>
    <n v="108.67"/>
    <n v="111.5"/>
    <n v="-0.03"/>
    <n v="63548.4"/>
    <n v="62663.7"/>
    <n v="63548.4"/>
    <n v="62663.7"/>
    <m/>
    <n v="52239627.039999984"/>
    <n v="1.2164788227017943E-3"/>
    <x v="0"/>
    <n v="69119979.479999974"/>
    <n v="9.1939263405579972E-4"/>
    <x v="0"/>
    <n v="325145452.83999985"/>
    <n v="1.9544606712144734E-4"/>
    <x v="1"/>
    <n v="1.9544606712144734E-4"/>
    <x v="1"/>
    <x v="1"/>
    <x v="0"/>
    <m/>
  </r>
  <r>
    <s v="MS-36606"/>
    <x v="1266"/>
    <x v="110"/>
    <s v="Bailment"/>
    <x v="0"/>
    <x v="0"/>
    <x v="1253"/>
    <x v="0"/>
    <x v="13"/>
    <x v="9"/>
    <x v="1"/>
    <s v="PREMIUM"/>
    <s v="VODKA"/>
    <s v="FLAVORED"/>
    <x v="1266"/>
    <s v="CORDIALS"/>
    <x v="4"/>
    <x v="1"/>
    <n v="4"/>
    <n v="8"/>
    <n v="-1"/>
    <n v="23"/>
    <n v="26.92"/>
    <n v="-0.17"/>
    <n v="118"/>
    <n v="126.08"/>
    <n v="-7.0000000000000007E-2"/>
    <n v="19658.52"/>
    <n v="20703.03"/>
    <n v="21761.759999999998"/>
    <n v="22522.38"/>
    <m/>
    <n v="73393567.950000003"/>
    <n v="2.67850719744168E-4"/>
    <x v="0"/>
    <n v="126094742.97999983"/>
    <n v="1.559027722759075E-4"/>
    <x v="0"/>
    <n v="325145452.83999985"/>
    <n v="6.0460694831471995E-5"/>
    <x v="1"/>
    <n v="6.6929307514285611E-5"/>
    <x v="1"/>
    <x v="1"/>
    <x v="0"/>
    <m/>
  </r>
  <r>
    <s v="MS-42166"/>
    <x v="1267"/>
    <x v="466"/>
    <s v="Bailment"/>
    <x v="0"/>
    <x v="0"/>
    <x v="1254"/>
    <x v="0"/>
    <x v="0"/>
    <x v="0"/>
    <x v="1"/>
    <s v="PREMIUM"/>
    <s v="RUM"/>
    <s v="GOLD"/>
    <x v="1267"/>
    <s v="RUM"/>
    <x v="6"/>
    <x v="1"/>
    <n v="36"/>
    <n v="51.42"/>
    <n v="-0.43"/>
    <n v="115.08"/>
    <n v="129.66999999999999"/>
    <n v="-0.13"/>
    <n v="482.17"/>
    <n v="316.67"/>
    <n v="0.34"/>
    <n v="86732.14"/>
    <n v="56302.720000000001"/>
    <n v="86732.14"/>
    <n v="56302.720000000001"/>
    <m/>
    <n v="12844114.079999994"/>
    <n v="6.7526759307637695E-3"/>
    <x v="0"/>
    <n v="126094742.97999983"/>
    <n v="6.8783311619705491E-4"/>
    <x v="0"/>
    <n v="325145452.83999985"/>
    <n v="2.6674874042504243E-4"/>
    <x v="1"/>
    <n v="2.6674874042504243E-4"/>
    <x v="1"/>
    <x v="1"/>
    <x v="0"/>
    <m/>
  </r>
  <r>
    <s v="MS-43323"/>
    <x v="1268"/>
    <x v="560"/>
    <s v="Bailment"/>
    <x v="0"/>
    <x v="0"/>
    <x v="1255"/>
    <x v="0"/>
    <x v="0"/>
    <x v="0"/>
    <x v="0"/>
    <s v="MID"/>
    <s v="RUM"/>
    <s v="LIGHT"/>
    <x v="1268"/>
    <s v="RUM"/>
    <x v="14"/>
    <x v="1"/>
    <n v="47"/>
    <n v="43.17"/>
    <n v="0.08"/>
    <n v="134.18"/>
    <n v="43.17"/>
    <n v="0.68"/>
    <n v="562.58000000000004"/>
    <n v="43.17"/>
    <n v="0.92"/>
    <n v="55636.52"/>
    <n v="4018.2"/>
    <n v="56356.52"/>
    <n v="4018.2"/>
    <m/>
    <n v="12844114.079999994"/>
    <n v="4.3316743882424328E-3"/>
    <x v="0"/>
    <n v="75793138.070000067"/>
    <n v="7.3405748088456143E-4"/>
    <x v="0"/>
    <n v="325145452.83999985"/>
    <n v="1.7111271129286885E-4"/>
    <x v="1"/>
    <n v="1.7332710486261162E-4"/>
    <x v="1"/>
    <x v="1"/>
    <x v="0"/>
    <m/>
  </r>
  <r>
    <s v="MS-35902"/>
    <x v="1269"/>
    <x v="658"/>
    <s v="Bailment"/>
    <x v="0"/>
    <x v="0"/>
    <x v="1256"/>
    <x v="0"/>
    <x v="13"/>
    <x v="9"/>
    <x v="0"/>
    <s v="MID"/>
    <s v="VODKA"/>
    <s v="CLASSIC"/>
    <x v="1269"/>
    <s v="VODKA"/>
    <x v="26"/>
    <x v="7"/>
    <n v="22"/>
    <n v="26.67"/>
    <n v="-0.24"/>
    <n v="48.21"/>
    <n v="56.33"/>
    <n v="-0.17"/>
    <n v="217.09"/>
    <n v="279.87"/>
    <n v="-0.28999999999999998"/>
    <n v="21962.959999999999"/>
    <n v="28282.12"/>
    <n v="21962.959999999999"/>
    <n v="28282.12"/>
    <m/>
    <n v="73393567.950000003"/>
    <n v="2.9924911151563654E-4"/>
    <x v="0"/>
    <n v="75793138.070000067"/>
    <n v="2.8977504506695221E-4"/>
    <x v="0"/>
    <n v="325145452.83999985"/>
    <n v="6.7548107495163728E-5"/>
    <x v="1"/>
    <n v="6.7548107495163728E-5"/>
    <x v="1"/>
    <x v="1"/>
    <x v="0"/>
    <m/>
  </r>
  <r>
    <s v="MS-25990"/>
    <x v="1270"/>
    <x v="245"/>
    <s v="Bailment"/>
    <x v="0"/>
    <x v="0"/>
    <x v="1257"/>
    <x v="0"/>
    <x v="7"/>
    <x v="4"/>
    <x v="2"/>
    <s v="SUPER"/>
    <s v="DOMESTIC WHISKEY"/>
    <s v="BLEND"/>
    <x v="1270"/>
    <s v="WHISKEY"/>
    <x v="8"/>
    <x v="1"/>
    <n v="11"/>
    <n v="12.5"/>
    <n v="-0.19"/>
    <n v="38"/>
    <n v="55.5"/>
    <n v="-0.46"/>
    <n v="179.42"/>
    <n v="237.58"/>
    <n v="-0.32"/>
    <n v="61724.36"/>
    <n v="80014.61"/>
    <n v="62237.78"/>
    <n v="81645.289999999994"/>
    <m/>
    <n v="52239627.039999984"/>
    <n v="1.1815620343678475E-3"/>
    <x v="0"/>
    <n v="69119979.479999974"/>
    <n v="8.930031586288316E-4"/>
    <x v="0"/>
    <n v="325145452.83999985"/>
    <n v="1.8983614705623397E-4"/>
    <x v="1"/>
    <n v="1.9141519420425804E-4"/>
    <x v="1"/>
    <x v="1"/>
    <x v="0"/>
    <m/>
  </r>
  <r>
    <s v="MS-86839"/>
    <x v="1271"/>
    <x v="269"/>
    <s v="Bailment"/>
    <x v="0"/>
    <x v="0"/>
    <x v="1258"/>
    <x v="0"/>
    <x v="8"/>
    <x v="12"/>
    <x v="8"/>
    <s v="PREMIUM"/>
    <s v="DOMESTIC WHISKEY"/>
    <s v="FLAVORED"/>
    <x v="1271"/>
    <s v="CORDIALS"/>
    <x v="44"/>
    <x v="1"/>
    <n v="15"/>
    <n v="18.579999999999998"/>
    <n v="-0.24"/>
    <n v="61"/>
    <n v="56.08"/>
    <n v="0.08"/>
    <n v="263.33"/>
    <n v="293.33"/>
    <n v="-0.11"/>
    <n v="48775.68"/>
    <n v="53595.9"/>
    <n v="48775.68"/>
    <n v="53595.9"/>
    <m/>
    <n v="4182721.1600000006"/>
    <n v="1.166123156055662E-2"/>
    <x v="0"/>
    <n v="4182721.1600000006"/>
    <n v="1.166123156055662E-2"/>
    <x v="0"/>
    <n v="325145452.83999985"/>
    <n v="1.5001187798865489E-4"/>
    <x v="1"/>
    <n v="1.5001187798865489E-4"/>
    <x v="1"/>
    <x v="1"/>
    <x v="0"/>
    <m/>
  </r>
  <r>
    <s v="MS-86843"/>
    <x v="1272"/>
    <x v="60"/>
    <s v="Bailment"/>
    <x v="0"/>
    <x v="0"/>
    <x v="1259"/>
    <x v="0"/>
    <x v="8"/>
    <x v="12"/>
    <x v="8"/>
    <s v="PREMIUM"/>
    <s v="DOMESTIC WHISKEY"/>
    <s v="FLAVORED"/>
    <x v="1272"/>
    <s v="CORDIALS"/>
    <x v="44"/>
    <x v="1"/>
    <n v="75"/>
    <n v="76.5"/>
    <n v="-0.02"/>
    <n v="362.67"/>
    <n v="335.67"/>
    <n v="7.0000000000000007E-2"/>
    <n v="1302.08"/>
    <n v="1298.17"/>
    <n v="0"/>
    <n v="234390"/>
    <n v="232354.3"/>
    <n v="240859.35"/>
    <n v="237913.3"/>
    <m/>
    <n v="4182721.1600000006"/>
    <n v="5.6037682416295705E-2"/>
    <x v="1"/>
    <n v="4182721.1600000006"/>
    <n v="5.6037682416295705E-2"/>
    <x v="1"/>
    <n v="325145452.83999985"/>
    <n v="7.2087737335001418E-4"/>
    <x v="1"/>
    <n v="7.4077416090614673E-4"/>
    <x v="3"/>
    <x v="3"/>
    <x v="0"/>
    <m/>
  </r>
  <r>
    <s v="MS-64529"/>
    <x v="1273"/>
    <x v="659"/>
    <s v="Bailment"/>
    <x v="0"/>
    <x v="0"/>
    <x v="1260"/>
    <x v="0"/>
    <x v="0"/>
    <x v="0"/>
    <x v="2"/>
    <s v="SUPER"/>
    <s v="RUM"/>
    <s v="FLAVORED"/>
    <x v="1273"/>
    <s v="CORDIALS"/>
    <x v="60"/>
    <x v="1"/>
    <n v="65"/>
    <n v="99"/>
    <n v="-0.52"/>
    <n v="220.75"/>
    <n v="276.5"/>
    <n v="-0.25"/>
    <n v="1117.67"/>
    <n v="1090.25"/>
    <n v="0.02"/>
    <n v="373610.74"/>
    <n v="369878.5"/>
    <n v="391898.64"/>
    <n v="382598.74"/>
    <m/>
    <n v="12844114.079999994"/>
    <n v="2.9088089507221207E-2"/>
    <x v="0"/>
    <n v="69119979.479999974"/>
    <n v="5.4052495792205075E-3"/>
    <x v="0"/>
    <n v="325145452.83999985"/>
    <n v="1.14905725033728E-3"/>
    <x v="1"/>
    <n v="1.2053025394540842E-3"/>
    <x v="1"/>
    <x v="1"/>
    <x v="0"/>
    <m/>
  </r>
  <r>
    <s v="MS-38516"/>
    <x v="1274"/>
    <x v="476"/>
    <s v="Bailment"/>
    <x v="0"/>
    <x v="0"/>
    <x v="1261"/>
    <x v="0"/>
    <x v="13"/>
    <x v="9"/>
    <x v="0"/>
    <s v="PREMIUM"/>
    <s v="VODKA"/>
    <s v="CLASSIC"/>
    <x v="1274"/>
    <s v="VODKA"/>
    <x v="6"/>
    <x v="3"/>
    <n v="30"/>
    <n v="38"/>
    <n v="-0.26"/>
    <n v="118.25"/>
    <n v="152"/>
    <n v="-0.28999999999999998"/>
    <n v="571.41999999999996"/>
    <n v="650.41999999999996"/>
    <n v="-0.14000000000000001"/>
    <n v="101893.66"/>
    <n v="116378.5"/>
    <n v="105460.66"/>
    <n v="119954.5"/>
    <m/>
    <n v="73393567.950000003"/>
    <n v="1.3883186612403955E-3"/>
    <x v="0"/>
    <n v="75793138.070000067"/>
    <n v="1.3443652366774198E-3"/>
    <x v="0"/>
    <n v="325145452.83999985"/>
    <n v="3.1337870208549598E-4"/>
    <x v="1"/>
    <n v="3.2434917689559668E-4"/>
    <x v="1"/>
    <x v="1"/>
    <x v="0"/>
    <m/>
  </r>
  <r>
    <s v="MS-74751"/>
    <x v="1275"/>
    <x v="647"/>
    <s v="Bailment"/>
    <x v="0"/>
    <x v="0"/>
    <x v="1262"/>
    <x v="0"/>
    <x v="3"/>
    <x v="3"/>
    <x v="2"/>
    <s v="SUPER"/>
    <s v="CORDIALS"/>
    <s v="LIQUEURS &amp; SPECIALITIES"/>
    <x v="1275"/>
    <s v="CORDIALS"/>
    <x v="41"/>
    <x v="1"/>
    <n v="6"/>
    <n v="4"/>
    <n v="0.33"/>
    <n v="14.5"/>
    <n v="12.5"/>
    <n v="0.14000000000000001"/>
    <n v="81.5"/>
    <n v="56.5"/>
    <n v="0.31"/>
    <n v="26146.5"/>
    <n v="18127.5"/>
    <n v="26650.5"/>
    <n v="18475.5"/>
    <m/>
    <n v="22444928.369999994"/>
    <n v="1.1649179524648226E-3"/>
    <x v="0"/>
    <n v="69119979.479999974"/>
    <n v="3.7827702202321327E-4"/>
    <x v="0"/>
    <n v="325145452.83999985"/>
    <n v="8.0414779821221669E-5"/>
    <x v="1"/>
    <n v="8.1964855320041603E-5"/>
    <x v="1"/>
    <x v="1"/>
    <x v="0"/>
    <m/>
  </r>
  <r>
    <s v="MS-33660"/>
    <x v="1276"/>
    <x v="517"/>
    <s v="Bailment"/>
    <x v="0"/>
    <x v="0"/>
    <x v="1263"/>
    <x v="0"/>
    <x v="13"/>
    <x v="9"/>
    <x v="0"/>
    <s v="MID"/>
    <s v="VODKA"/>
    <s v="FLAVORED"/>
    <x v="1276"/>
    <s v="VODKA"/>
    <x v="15"/>
    <x v="1"/>
    <n v="28"/>
    <n v="43.17"/>
    <n v="-0.54"/>
    <n v="56.01"/>
    <n v="58.34"/>
    <n v="-0.04"/>
    <n v="199.53"/>
    <n v="250.67"/>
    <n v="-0.26"/>
    <n v="17454.599999999999"/>
    <n v="22488.68"/>
    <n v="19165.32"/>
    <n v="24810.68"/>
    <m/>
    <n v="73393567.950000003"/>
    <n v="2.3782193027992719E-4"/>
    <x v="0"/>
    <n v="75793138.070000067"/>
    <n v="2.3029261545919237E-4"/>
    <x v="0"/>
    <n v="325145452.83999985"/>
    <n v="5.3682436114489342E-5"/>
    <x v="0"/>
    <n v="5.8943835236198185E-5"/>
    <x v="0"/>
    <x v="0"/>
    <x v="0"/>
    <m/>
  </r>
  <r>
    <s v="MS-33665"/>
    <x v="1277"/>
    <x v="655"/>
    <s v="Bailment"/>
    <x v="0"/>
    <x v="0"/>
    <x v="1264"/>
    <x v="0"/>
    <x v="13"/>
    <x v="9"/>
    <x v="0"/>
    <s v="MID"/>
    <s v="VODKA"/>
    <s v="FLAVORED"/>
    <x v="1277"/>
    <s v="VODKA"/>
    <x v="15"/>
    <x v="1"/>
    <n v="29"/>
    <n v="31.5"/>
    <n v="-0.08"/>
    <n v="50.18"/>
    <n v="47.84"/>
    <n v="0.05"/>
    <n v="189.03"/>
    <n v="196.22"/>
    <n v="-0.04"/>
    <n v="16596"/>
    <n v="17380.82"/>
    <n v="18210.599999999999"/>
    <n v="19399.82"/>
    <m/>
    <n v="73393567.950000003"/>
    <n v="2.2612335744879125E-4"/>
    <x v="0"/>
    <n v="75793138.070000067"/>
    <n v="2.1896441317250219E-4"/>
    <x v="0"/>
    <n v="325145452.83999985"/>
    <n v="5.1041771782571081E-5"/>
    <x v="0"/>
    <n v="5.6007549362719257E-5"/>
    <x v="0"/>
    <x v="0"/>
    <x v="0"/>
    <m/>
  </r>
  <r>
    <s v="MS-27040"/>
    <x v="1278"/>
    <x v="660"/>
    <s v="Bailment"/>
    <x v="0"/>
    <x v="0"/>
    <x v="1265"/>
    <x v="0"/>
    <x v="10"/>
    <x v="6"/>
    <x v="4"/>
    <s v="SUPER"/>
    <s v="DOMESTIC WHISKEY"/>
    <s v="STRAIGHT"/>
    <x v="1278"/>
    <s v="WHISKEY"/>
    <x v="15"/>
    <x v="1"/>
    <n v="3"/>
    <n v="4.5"/>
    <n v="-0.8"/>
    <n v="8.42"/>
    <n v="14.5"/>
    <n v="-0.72"/>
    <n v="40.08"/>
    <n v="87.42"/>
    <n v="-1.18"/>
    <n v="14615.38"/>
    <n v="31910.84"/>
    <n v="14721.64"/>
    <n v="31910.84"/>
    <m/>
    <n v="1024946.76"/>
    <n v="1.4259647984057239E-2"/>
    <x v="0"/>
    <n v="1024946.76"/>
    <n v="1.4259647984057239E-2"/>
    <x v="0"/>
    <n v="325145452.83999985"/>
    <n v="4.4950282626871154E-5"/>
    <x v="0"/>
    <n v="4.5277090211205693E-5"/>
    <x v="0"/>
    <x v="0"/>
    <x v="0"/>
    <m/>
  </r>
  <r>
    <s v="MS-47775"/>
    <x v="1279"/>
    <x v="286"/>
    <s v="Bailment"/>
    <x v="0"/>
    <x v="0"/>
    <x v="1266"/>
    <x v="0"/>
    <x v="1"/>
    <x v="1"/>
    <x v="1"/>
    <s v="SUPER"/>
    <s v="BRANDY / COGNAC"/>
    <s v="COGNAC"/>
    <x v="1279"/>
    <s v="BRANDY"/>
    <x v="3"/>
    <x v="1"/>
    <n v="18"/>
    <n v="23.79"/>
    <n v="-0.32"/>
    <n v="30.5"/>
    <n v="56.75"/>
    <n v="-0.86"/>
    <n v="141.5"/>
    <n v="234.83"/>
    <n v="-0.66"/>
    <n v="62012.639999999999"/>
    <n v="101098.27"/>
    <n v="63029.760000000002"/>
    <n v="104122.24000000001"/>
    <m/>
    <n v="43814205.929999985"/>
    <n v="1.4153546477385633E-3"/>
    <x v="0"/>
    <n v="126094742.97999983"/>
    <n v="4.9179401563026275E-4"/>
    <x v="0"/>
    <n v="325145452.83999985"/>
    <n v="1.9072276563718597E-4"/>
    <x v="1"/>
    <n v="1.9385096562004263E-4"/>
    <x v="1"/>
    <x v="1"/>
    <x v="0"/>
    <m/>
  </r>
  <r>
    <s v="MS-16673"/>
    <x v="1280"/>
    <x v="16"/>
    <s v="Bailment"/>
    <x v="0"/>
    <x v="0"/>
    <x v="1267"/>
    <x v="0"/>
    <x v="6"/>
    <x v="4"/>
    <x v="2"/>
    <s v="SUPER"/>
    <s v="DOMESTIC WHISKEY"/>
    <s v="STRAIGHT"/>
    <x v="1280"/>
    <s v="WHISKEY"/>
    <x v="11"/>
    <x v="1"/>
    <n v="7"/>
    <n v="15.5"/>
    <n v="-1.38"/>
    <n v="25.5"/>
    <n v="36.83"/>
    <n v="-0.44"/>
    <n v="115.63"/>
    <n v="138.33000000000001"/>
    <n v="-0.2"/>
    <n v="45624.42"/>
    <n v="55714.16"/>
    <n v="47563.5"/>
    <n v="56984"/>
    <m/>
    <n v="52239627.039999984"/>
    <n v="8.733680270164504E-4"/>
    <x v="0"/>
    <n v="69119979.479999974"/>
    <n v="6.6007571679331197E-4"/>
    <x v="0"/>
    <n v="325145452.83999985"/>
    <n v="1.4032003093228317E-4"/>
    <x v="1"/>
    <n v="1.4628376188119543E-4"/>
    <x v="1"/>
    <x v="1"/>
    <x v="0"/>
    <m/>
  </r>
  <r>
    <s v="MS-48699"/>
    <x v="1281"/>
    <x v="306"/>
    <s v="Bailment"/>
    <x v="0"/>
    <x v="0"/>
    <x v="1268"/>
    <x v="0"/>
    <x v="1"/>
    <x v="1"/>
    <x v="1"/>
    <s v="PREMIUM"/>
    <s v="BRANDY / COGNAC"/>
    <s v="COGNAC"/>
    <x v="1281"/>
    <s v="BRANDY"/>
    <x v="8"/>
    <x v="1"/>
    <n v="48"/>
    <n v="79.5"/>
    <n v="-0.67"/>
    <n v="166.08"/>
    <n v="261.58"/>
    <n v="-0.57999999999999996"/>
    <n v="3724.83"/>
    <n v="1952.33"/>
    <n v="0.48"/>
    <n v="774542.43"/>
    <n v="497522.88"/>
    <n v="1214891.6399999999"/>
    <n v="605449.43999999994"/>
    <m/>
    <n v="43814205.929999985"/>
    <n v="1.7677883543922995E-2"/>
    <x v="0"/>
    <n v="126094742.97999983"/>
    <n v="6.1425433899560114E-3"/>
    <x v="0"/>
    <n v="325145452.83999985"/>
    <n v="2.3821413562290935E-3"/>
    <x v="1"/>
    <n v="3.7364558827086948E-3"/>
    <x v="1"/>
    <x v="1"/>
    <x v="0"/>
    <m/>
  </r>
  <r>
    <s v="MS-43078"/>
    <x v="1282"/>
    <x v="39"/>
    <s v="Bailment"/>
    <x v="0"/>
    <x v="0"/>
    <x v="1269"/>
    <x v="0"/>
    <x v="0"/>
    <x v="0"/>
    <x v="3"/>
    <s v="VALUE"/>
    <s v="RUM"/>
    <s v="FLAVORED"/>
    <x v="1282"/>
    <s v="RUM"/>
    <x v="4"/>
    <x v="1"/>
    <n v="59"/>
    <n v="70.39"/>
    <n v="-0.19"/>
    <n v="179.87"/>
    <n v="194.65"/>
    <n v="-0.08"/>
    <n v="543.70000000000005"/>
    <n v="657.65"/>
    <n v="-0.21"/>
    <n v="33492.21"/>
    <n v="40695.49"/>
    <n v="40849.56"/>
    <n v="47995.28"/>
    <m/>
    <n v="12844114.079999994"/>
    <n v="2.6075920683507363E-3"/>
    <x v="0"/>
    <n v="34230392.709999993"/>
    <n v="9.7843487463746383E-4"/>
    <x v="0"/>
    <n v="325145452.83999985"/>
    <n v="1.0300685341732616E-4"/>
    <x v="1"/>
    <n v="1.2563472637614148E-4"/>
    <x v="1"/>
    <x v="1"/>
    <x v="0"/>
    <m/>
  </r>
  <r>
    <s v="MS-44259"/>
    <x v="1283"/>
    <x v="326"/>
    <s v="Bailment"/>
    <x v="0"/>
    <x v="0"/>
    <x v="1270"/>
    <x v="0"/>
    <x v="0"/>
    <x v="0"/>
    <x v="0"/>
    <s v="MID"/>
    <s v="RUM"/>
    <s v="FLAVORED"/>
    <x v="1283"/>
    <s v="RUM"/>
    <x v="4"/>
    <x v="1"/>
    <n v="25"/>
    <n v="51.34"/>
    <n v="-1.08"/>
    <n v="107.53"/>
    <n v="106.17"/>
    <n v="0.01"/>
    <n v="429.57"/>
    <n v="500.34"/>
    <n v="-0.16"/>
    <n v="37846.28"/>
    <n v="42525.88"/>
    <n v="43320.68"/>
    <n v="49432.23"/>
    <m/>
    <n v="12844114.079999994"/>
    <n v="2.9465854759832539E-3"/>
    <x v="0"/>
    <n v="75793138.070000067"/>
    <n v="4.9933649620162728E-4"/>
    <x v="0"/>
    <n v="325145452.83999985"/>
    <n v="1.1639799870928441E-4"/>
    <x v="1"/>
    <n v="1.3323477115122868E-4"/>
    <x v="1"/>
    <x v="1"/>
    <x v="0"/>
    <m/>
  </r>
  <r>
    <s v="MS-80129"/>
    <x v="1284"/>
    <x v="661"/>
    <s v="Bailment"/>
    <x v="0"/>
    <x v="0"/>
    <x v="1271"/>
    <x v="0"/>
    <x v="3"/>
    <x v="3"/>
    <x v="1"/>
    <s v="MID"/>
    <s v="CORDIALS"/>
    <s v="CREAM LIQUEUR"/>
    <x v="1284"/>
    <s v="CORDIALS"/>
    <x v="10"/>
    <x v="0"/>
    <n v="4"/>
    <n v="5"/>
    <n v="-0.43"/>
    <n v="15.5"/>
    <n v="5"/>
    <n v="0.68"/>
    <n v="63.5"/>
    <n v="5"/>
    <n v="0.92"/>
    <n v="10874.1"/>
    <n v="922.8"/>
    <n v="11719.56"/>
    <n v="922.8"/>
    <m/>
    <n v="22444928.369999994"/>
    <n v="4.844791580860814E-4"/>
    <x v="0"/>
    <n v="126094742.97999983"/>
    <n v="8.6237536498446778E-5"/>
    <x v="0"/>
    <n v="325145452.83999985"/>
    <n v="3.3443801551027732E-5"/>
    <x v="0"/>
    <n v="3.6044053200298187E-5"/>
    <x v="0"/>
    <x v="0"/>
    <x v="1"/>
    <m/>
  </r>
  <r>
    <s v="MS-22244"/>
    <x v="1285"/>
    <x v="387"/>
    <s v="Bailment"/>
    <x v="0"/>
    <x v="0"/>
    <x v="1272"/>
    <x v="0"/>
    <x v="6"/>
    <x v="4"/>
    <x v="2"/>
    <s v="SUPER"/>
    <s v="DOMESTIC WHISKEY"/>
    <s v="STRAIGHT"/>
    <x v="1285"/>
    <s v="WHISKEY"/>
    <x v="10"/>
    <x v="0"/>
    <n v="6"/>
    <n v="17"/>
    <n v="-1.83"/>
    <n v="30.83"/>
    <n v="91.25"/>
    <n v="-1.96"/>
    <n v="243.17"/>
    <n v="488.67"/>
    <n v="-1.01"/>
    <n v="83938.71"/>
    <n v="167243.5"/>
    <n v="89786.86"/>
    <n v="180533.7"/>
    <m/>
    <n v="52239627.039999984"/>
    <n v="1.6068014791860588E-3"/>
    <x v="0"/>
    <n v="69119979.479999974"/>
    <n v="1.2143914195502309E-3"/>
    <x v="0"/>
    <n v="325145452.83999985"/>
    <n v="2.5815741621736669E-4"/>
    <x v="1"/>
    <n v="2.7614367421027112E-4"/>
    <x v="1"/>
    <x v="1"/>
    <x v="0"/>
    <m/>
  </r>
  <r>
    <s v="MS-33490"/>
    <x v="1286"/>
    <x v="271"/>
    <s v="Bailment"/>
    <x v="0"/>
    <x v="0"/>
    <x v="1273"/>
    <x v="0"/>
    <x v="13"/>
    <x v="9"/>
    <x v="1"/>
    <s v="MID"/>
    <s v="VODKA"/>
    <s v="CLASSIC"/>
    <x v="1286"/>
    <s v="VODKA"/>
    <x v="61"/>
    <x v="6"/>
    <n v="70"/>
    <n v="30.34"/>
    <n v="0.56999999999999995"/>
    <n v="71.95"/>
    <n v="122.51"/>
    <n v="-0.7"/>
    <n v="248.13"/>
    <n v="274.18"/>
    <n v="-0.1"/>
    <n v="20097"/>
    <n v="22207.5"/>
    <n v="20097"/>
    <n v="22207.5"/>
    <m/>
    <n v="73393567.950000003"/>
    <n v="2.7382508524032045E-4"/>
    <x v="0"/>
    <n v="126094742.97999983"/>
    <n v="1.5938015753113222E-4"/>
    <x v="0"/>
    <n v="325145452.83999985"/>
    <n v="6.1809260515445348E-5"/>
    <x v="1"/>
    <n v="6.1809260515445348E-5"/>
    <x v="1"/>
    <x v="1"/>
    <x v="0"/>
    <m/>
  </r>
  <r>
    <s v="MS-86873"/>
    <x v="1287"/>
    <x v="245"/>
    <s v="Bailment"/>
    <x v="0"/>
    <x v="0"/>
    <x v="1274"/>
    <x v="0"/>
    <x v="8"/>
    <x v="4"/>
    <x v="1"/>
    <s v="MID"/>
    <s v="DOMESTIC WHISKEY"/>
    <s v="FLAVORED"/>
    <x v="1287"/>
    <s v="WHISKEY"/>
    <x v="6"/>
    <x v="3"/>
    <n v="14"/>
    <n v="10"/>
    <n v="0.28999999999999998"/>
    <n v="30.08"/>
    <n v="37"/>
    <n v="-0.23"/>
    <n v="138.08000000000001"/>
    <n v="175.92"/>
    <n v="-0.27"/>
    <n v="20387.88"/>
    <n v="25883.759999999998"/>
    <n v="21275.88"/>
    <n v="27160.68"/>
    <m/>
    <n v="52239627.039999984"/>
    <n v="3.9027614007253463E-4"/>
    <x v="0"/>
    <n v="126094742.97999983"/>
    <n v="1.6168699438353086E-4"/>
    <x v="0"/>
    <n v="325145452.83999985"/>
    <n v="6.2703875517621427E-5"/>
    <x v="1"/>
    <n v="6.5434960920304194E-5"/>
    <x v="1"/>
    <x v="1"/>
    <x v="0"/>
    <m/>
  </r>
  <r>
    <s v="MS-36367"/>
    <x v="1288"/>
    <x v="662"/>
    <s v="Bailment"/>
    <x v="0"/>
    <x v="0"/>
    <x v="1275"/>
    <x v="0"/>
    <x v="13"/>
    <x v="9"/>
    <x v="3"/>
    <s v="VALUE"/>
    <s v="VODKA"/>
    <s v="CLASSIC"/>
    <x v="1288"/>
    <s v="VODKA"/>
    <x v="24"/>
    <x v="3"/>
    <n v="160"/>
    <n v="183.99"/>
    <n v="-0.15"/>
    <n v="1196.08"/>
    <n v="1533.07"/>
    <n v="-0.28000000000000003"/>
    <n v="6161.39"/>
    <n v="5626.4"/>
    <n v="0.09"/>
    <n v="317196.88"/>
    <n v="288964.33"/>
    <n v="317196.88"/>
    <n v="294118.33"/>
    <m/>
    <n v="73393567.950000003"/>
    <n v="4.3218621039938145E-3"/>
    <x v="0"/>
    <n v="34230392.709999993"/>
    <n v="9.2665276348797131E-3"/>
    <x v="0"/>
    <n v="325145452.83999985"/>
    <n v="9.7555379363121141E-4"/>
    <x v="1"/>
    <n v="9.7555379363121141E-4"/>
    <x v="1"/>
    <x v="1"/>
    <x v="0"/>
    <m/>
  </r>
  <r>
    <s v="MS-36368"/>
    <x v="1289"/>
    <x v="663"/>
    <s v="Bailment"/>
    <x v="0"/>
    <x v="0"/>
    <x v="1276"/>
    <x v="0"/>
    <x v="13"/>
    <x v="9"/>
    <x v="3"/>
    <s v="VALUE"/>
    <s v="VODKA"/>
    <s v="CLASSIC"/>
    <x v="1289"/>
    <s v="VODKA"/>
    <x v="24"/>
    <x v="3"/>
    <n v="32"/>
    <n v="30.33"/>
    <n v="0.05"/>
    <n v="65.73"/>
    <n v="98.78"/>
    <n v="-0.5"/>
    <n v="361.68"/>
    <n v="405.82"/>
    <n v="-0.12"/>
    <n v="18097.900000000001"/>
    <n v="19561.46"/>
    <n v="18097.900000000001"/>
    <n v="19561.46"/>
    <m/>
    <n v="73393567.950000003"/>
    <n v="2.4658700354136413E-4"/>
    <x v="0"/>
    <n v="34230392.709999993"/>
    <n v="5.287085121495822E-4"/>
    <x v="0"/>
    <n v="325145452.83999985"/>
    <n v="5.5660935258122032E-5"/>
    <x v="0"/>
    <n v="5.5660935258122032E-5"/>
    <x v="0"/>
    <x v="0"/>
    <x v="0"/>
    <m/>
  </r>
  <r>
    <s v="MS-84398"/>
    <x v="1290"/>
    <x v="604"/>
    <s v="Bailment"/>
    <x v="0"/>
    <x v="0"/>
    <x v="1277"/>
    <x v="0"/>
    <x v="3"/>
    <x v="3"/>
    <x v="1"/>
    <s v="PREMIUM"/>
    <s v="CORDIALS"/>
    <s v="SCHNAPPS"/>
    <x v="1290"/>
    <s v="CORDIALS"/>
    <x v="24"/>
    <x v="3"/>
    <n v="97"/>
    <n v="91.35"/>
    <n v="0.06"/>
    <n v="306.72000000000003"/>
    <n v="285.38"/>
    <n v="7.0000000000000007E-2"/>
    <n v="1134.8499999999999"/>
    <n v="1010.16"/>
    <n v="0.11"/>
    <n v="136840.79999999999"/>
    <n v="121923.6"/>
    <n v="136840.79999999999"/>
    <n v="121923.6"/>
    <m/>
    <n v="22444928.369999994"/>
    <n v="6.0967358747690235E-3"/>
    <x v="0"/>
    <n v="126094742.97999983"/>
    <n v="1.0852220859176073E-3"/>
    <x v="0"/>
    <n v="325145452.83999985"/>
    <n v="4.2086026055341359E-4"/>
    <x v="1"/>
    <n v="4.2086026055341359E-4"/>
    <x v="1"/>
    <x v="1"/>
    <x v="0"/>
    <m/>
  </r>
  <r>
    <s v="MS-15962"/>
    <x v="1291"/>
    <x v="75"/>
    <s v="Bailment"/>
    <x v="0"/>
    <x v="0"/>
    <x v="1278"/>
    <x v="0"/>
    <x v="8"/>
    <x v="14"/>
    <x v="10"/>
    <s v="ULTRA"/>
    <s v="OTHER IMPORTED WHISKY"/>
    <s v="OTHER IMPORTED WHISKY"/>
    <x v="1291"/>
    <s v="WHISKEY"/>
    <x v="48"/>
    <x v="1"/>
    <n v="1"/>
    <m/>
    <n v="1"/>
    <n v="1"/>
    <n v="6"/>
    <n v="-5"/>
    <n v="16.5"/>
    <n v="14"/>
    <n v="0.15"/>
    <n v="10341.84"/>
    <n v="9354.24"/>
    <n v="10965.24"/>
    <n v="9354.24"/>
    <m/>
    <n v="90323.59"/>
    <n v="0.11449766334575498"/>
    <x v="1"/>
    <n v="90323.59"/>
    <n v="0.11449766334575498"/>
    <x v="1"/>
    <n v="325145452.83999985"/>
    <n v="3.1806811104595381E-5"/>
    <x v="0"/>
    <n v="3.3724106870397668E-5"/>
    <x v="2"/>
    <x v="2"/>
    <x v="1"/>
    <m/>
  </r>
  <r>
    <s v="MS-15648"/>
    <x v="1292"/>
    <x v="235"/>
    <s v="Bailment"/>
    <x v="0"/>
    <x v="0"/>
    <x v="1279"/>
    <x v="0"/>
    <x v="16"/>
    <x v="11"/>
    <x v="7"/>
    <s v="PREMIUM"/>
    <s v="IRISH"/>
    <s v="BLEND"/>
    <x v="1292"/>
    <s v="WHISKEY"/>
    <x v="8"/>
    <x v="1"/>
    <m/>
    <n v="5"/>
    <m/>
    <n v="1"/>
    <n v="26"/>
    <n v="-25"/>
    <n v="68.92"/>
    <n v="126"/>
    <n v="-0.83"/>
    <n v="25311.43"/>
    <n v="45087.24"/>
    <n v="26720.37"/>
    <n v="46881.36"/>
    <m/>
    <n v="3903414.0300000003"/>
    <n v="6.4844338329131841E-3"/>
    <x v="0"/>
    <n v="3903414.0300000003"/>
    <n v="6.4844338329131841E-3"/>
    <x v="0"/>
    <n v="325145452.83999985"/>
    <n v="7.7846483101381246E-5"/>
    <x v="1"/>
    <n v="8.2179743762705396E-5"/>
    <x v="1"/>
    <x v="1"/>
    <x v="0"/>
    <m/>
  </r>
  <r>
    <s v="MS-33489"/>
    <x v="1293"/>
    <x v="301"/>
    <s v="Bailment"/>
    <x v="0"/>
    <x v="0"/>
    <x v="1280"/>
    <x v="0"/>
    <x v="13"/>
    <x v="9"/>
    <x v="1"/>
    <s v="MID"/>
    <s v="VODKA"/>
    <s v="CLASSIC"/>
    <x v="1293"/>
    <s v="VODKA"/>
    <x v="61"/>
    <x v="6"/>
    <n v="33"/>
    <n v="11"/>
    <n v="0.67"/>
    <n v="94.08"/>
    <n v="53.08"/>
    <n v="0.44"/>
    <n v="205.08"/>
    <n v="185.08"/>
    <n v="0.1"/>
    <n v="23158.01"/>
    <n v="20899.61"/>
    <n v="23158.01"/>
    <n v="20899.61"/>
    <m/>
    <n v="73393567.950000003"/>
    <n v="3.1553187352570991E-4"/>
    <x v="0"/>
    <n v="126094742.97999983"/>
    <n v="1.8365563426917127E-4"/>
    <x v="0"/>
    <n v="325145452.83999985"/>
    <n v="7.122353948894304E-5"/>
    <x v="1"/>
    <n v="7.122353948894304E-5"/>
    <x v="1"/>
    <x v="1"/>
    <x v="0"/>
    <m/>
  </r>
  <r>
    <s v="MS-75165"/>
    <x v="1294"/>
    <x v="335"/>
    <s v="Bailment"/>
    <x v="0"/>
    <x v="0"/>
    <x v="1281"/>
    <x v="0"/>
    <x v="13"/>
    <x v="9"/>
    <x v="1"/>
    <s v="PREMIUM"/>
    <s v="VODKA"/>
    <s v="FLAVORED"/>
    <x v="1294"/>
    <s v="CORDIALS"/>
    <x v="14"/>
    <x v="1"/>
    <n v="19"/>
    <n v="20"/>
    <n v="-0.05"/>
    <n v="68"/>
    <n v="71.92"/>
    <n v="-0.06"/>
    <n v="263.5"/>
    <n v="318.17"/>
    <n v="-0.21"/>
    <n v="54488.52"/>
    <n v="65540.83"/>
    <n v="56568.18"/>
    <n v="68234.78"/>
    <m/>
    <n v="73393567.950000003"/>
    <n v="7.4241546666760729E-4"/>
    <x v="0"/>
    <n v="126094742.97999983"/>
    <n v="4.3212364538181063E-4"/>
    <x v="0"/>
    <n v="325145452.83999985"/>
    <n v="1.6758198376777897E-4"/>
    <x v="1"/>
    <n v="1.7397807506118351E-4"/>
    <x v="1"/>
    <x v="1"/>
    <x v="0"/>
    <m/>
  </r>
  <r>
    <s v="MS-75181"/>
    <x v="1295"/>
    <x v="18"/>
    <s v="Bailment"/>
    <x v="0"/>
    <x v="0"/>
    <x v="1282"/>
    <x v="0"/>
    <x v="13"/>
    <x v="9"/>
    <x v="1"/>
    <s v="PREMIUM"/>
    <s v="VODKA"/>
    <s v="FLAVORED"/>
    <x v="1295"/>
    <s v="CORDIALS"/>
    <x v="14"/>
    <x v="1"/>
    <n v="12"/>
    <n v="21.5"/>
    <n v="-0.79"/>
    <n v="58"/>
    <n v="63.42"/>
    <n v="-0.09"/>
    <n v="230.83"/>
    <n v="340.58"/>
    <n v="-0.48"/>
    <n v="47129.8"/>
    <n v="70122.929999999993"/>
    <n v="49555.3"/>
    <n v="73022.59"/>
    <m/>
    <n v="73393567.950000003"/>
    <n v="6.4215163966558459E-4"/>
    <x v="0"/>
    <n v="126094742.97999983"/>
    <n v="3.7376498723246034E-4"/>
    <x v="0"/>
    <n v="325145452.83999985"/>
    <n v="1.449498973100879E-4"/>
    <x v="1"/>
    <n v="1.5240963564815889E-4"/>
    <x v="1"/>
    <x v="1"/>
    <x v="0"/>
    <m/>
  </r>
  <r>
    <s v="MS-75183"/>
    <x v="1296"/>
    <x v="148"/>
    <s v="Bailment"/>
    <x v="0"/>
    <x v="0"/>
    <x v="1283"/>
    <x v="0"/>
    <x v="13"/>
    <x v="9"/>
    <x v="1"/>
    <s v="PREMIUM"/>
    <s v="VODKA"/>
    <s v="FLAVORED"/>
    <x v="1296"/>
    <s v="CORDIALS"/>
    <x v="14"/>
    <x v="1"/>
    <n v="33"/>
    <n v="36"/>
    <n v="-0.09"/>
    <n v="117"/>
    <n v="141.08000000000001"/>
    <n v="-0.21"/>
    <n v="443"/>
    <n v="534.66999999999996"/>
    <n v="-0.21"/>
    <n v="91522.2"/>
    <n v="110030.02"/>
    <n v="95103.24"/>
    <n v="114671.36"/>
    <m/>
    <n v="73393567.950000003"/>
    <n v="1.2470057330139649E-3"/>
    <x v="0"/>
    <n v="126094742.97999983"/>
    <n v="7.2582090130844342E-4"/>
    <x v="0"/>
    <n v="325145452.83999985"/>
    <n v="2.8148079328987869E-4"/>
    <x v="1"/>
    <n v="2.924944487745894E-4"/>
    <x v="1"/>
    <x v="1"/>
    <x v="0"/>
    <m/>
  </r>
  <r>
    <s v="MS-59163"/>
    <x v="1297"/>
    <x v="85"/>
    <s v="Bailment"/>
    <x v="0"/>
    <x v="0"/>
    <x v="1284"/>
    <x v="0"/>
    <x v="14"/>
    <x v="10"/>
    <x v="6"/>
    <s v="VALUE"/>
    <s v="COCKTAILS"/>
    <s v="MARGARITA"/>
    <x v="1297"/>
    <s v="COCKTAILS"/>
    <x v="16"/>
    <x v="0"/>
    <n v="70"/>
    <n v="309.18"/>
    <n v="-3.42"/>
    <n v="383.88"/>
    <n v="742.05"/>
    <n v="-0.93"/>
    <n v="1402.88"/>
    <n v="1802.64"/>
    <n v="-0.28000000000000003"/>
    <n v="123101.07"/>
    <n v="157604.34"/>
    <n v="127543.52"/>
    <n v="163938.54"/>
    <m/>
    <n v="5567781.3899999987"/>
    <n v="2.210953724244551E-2"/>
    <x v="0"/>
    <n v="5567781.3899999987"/>
    <n v="2.210953724244551E-2"/>
    <x v="0"/>
    <n v="325145452.83999985"/>
    <n v="3.786030803284109E-4"/>
    <x v="1"/>
    <n v="3.9226604243105509E-4"/>
    <x v="1"/>
    <x v="1"/>
    <x v="0"/>
    <m/>
  </r>
  <r>
    <s v="MS-33597"/>
    <x v="1298"/>
    <x v="352"/>
    <s v="Bailment"/>
    <x v="0"/>
    <x v="0"/>
    <x v="1285"/>
    <x v="0"/>
    <x v="13"/>
    <x v="9"/>
    <x v="0"/>
    <s v="MID"/>
    <s v="VODKA"/>
    <s v="CLASSIC"/>
    <x v="1298"/>
    <s v="VODKA"/>
    <x v="11"/>
    <x v="1"/>
    <n v="11"/>
    <n v="23.47"/>
    <n v="-1.2"/>
    <n v="40.549999999999997"/>
    <n v="46.95"/>
    <n v="-0.16"/>
    <n v="156.83000000000001"/>
    <n v="199.51"/>
    <n v="-0.27"/>
    <n v="20109.599999999999"/>
    <n v="25485.119999999999"/>
    <n v="20109.599999999999"/>
    <n v="25485.119999999999"/>
    <m/>
    <n v="73393567.950000003"/>
    <n v="2.7399676240975006E-4"/>
    <x v="0"/>
    <n v="75793138.070000067"/>
    <n v="2.6532217179644189E-4"/>
    <x v="0"/>
    <n v="325145452.83999985"/>
    <n v="6.1848012402915847E-5"/>
    <x v="1"/>
    <n v="6.1848012402915847E-5"/>
    <x v="1"/>
    <x v="1"/>
    <x v="0"/>
    <m/>
  </r>
  <r>
    <s v="MS-40048"/>
    <x v="1299"/>
    <x v="573"/>
    <s v="Bailment"/>
    <x v="0"/>
    <x v="0"/>
    <x v="1286"/>
    <x v="0"/>
    <x v="13"/>
    <x v="9"/>
    <x v="3"/>
    <s v="MID"/>
    <s v="VODKA"/>
    <s v="FLAVORED"/>
    <x v="1299"/>
    <s v="CORDIALS"/>
    <x v="5"/>
    <x v="2"/>
    <n v="8"/>
    <n v="15"/>
    <n v="-0.88"/>
    <n v="38"/>
    <n v="54"/>
    <n v="-0.42"/>
    <n v="173"/>
    <n v="250"/>
    <n v="-0.45"/>
    <n v="21557.52"/>
    <n v="29738.76"/>
    <n v="21779.279999999999"/>
    <n v="31031.759999999998"/>
    <m/>
    <n v="73393567.950000003"/>
    <n v="2.9372492170821082E-4"/>
    <x v="0"/>
    <n v="34230392.709999993"/>
    <n v="6.2977717441442711E-4"/>
    <x v="0"/>
    <n v="325145452.83999985"/>
    <n v="6.6301157871668579E-5"/>
    <x v="1"/>
    <n v="6.6983191091149352E-5"/>
    <x v="1"/>
    <x v="1"/>
    <x v="0"/>
    <m/>
  </r>
  <r>
    <s v="MS-47861"/>
    <x v="1300"/>
    <x v="664"/>
    <s v="Bailment"/>
    <x v="0"/>
    <x v="0"/>
    <x v="1287"/>
    <x v="0"/>
    <x v="1"/>
    <x v="1"/>
    <x v="2"/>
    <s v="SUPER"/>
    <s v="BRANDY / COGNAC"/>
    <s v="COGNAC"/>
    <x v="1300"/>
    <s v="BRANDY"/>
    <x v="7"/>
    <x v="1"/>
    <n v="41"/>
    <n v="67.72"/>
    <n v="-0.64"/>
    <n v="180.04"/>
    <n v="194.57"/>
    <n v="-0.08"/>
    <n v="695.71"/>
    <n v="950.26"/>
    <n v="-0.37"/>
    <n v="433427.28"/>
    <n v="591182.4"/>
    <n v="433427.28"/>
    <n v="591182.4"/>
    <m/>
    <n v="43814205.929999985"/>
    <n v="9.8923915383167631E-3"/>
    <x v="0"/>
    <n v="69119979.479999974"/>
    <n v="6.2706511671551234E-3"/>
    <x v="0"/>
    <n v="325145452.83999985"/>
    <n v="1.3330258080320881E-3"/>
    <x v="1"/>
    <n v="1.3330258080320881E-3"/>
    <x v="1"/>
    <x v="1"/>
    <x v="0"/>
    <m/>
  </r>
  <r>
    <s v="MS-38507"/>
    <x v="1301"/>
    <x v="42"/>
    <s v="Bailment"/>
    <x v="0"/>
    <x v="0"/>
    <x v="1288"/>
    <x v="0"/>
    <x v="13"/>
    <x v="9"/>
    <x v="1"/>
    <s v="MID"/>
    <s v="VODKA"/>
    <s v="CLASSIC"/>
    <x v="1301"/>
    <s v="VODKA"/>
    <x v="62"/>
    <x v="1"/>
    <n v="24"/>
    <n v="33"/>
    <n v="-0.38"/>
    <n v="85"/>
    <n v="128.08000000000001"/>
    <n v="-0.51"/>
    <n v="319"/>
    <n v="481"/>
    <n v="-0.51"/>
    <n v="44519.64"/>
    <n v="65404.56"/>
    <n v="44519.64"/>
    <n v="65404.56"/>
    <m/>
    <n v="73393567.950000003"/>
    <n v="6.0658776025617649E-4"/>
    <x v="0"/>
    <n v="126094742.97999983"/>
    <n v="3.530649965880129E-4"/>
    <x v="0"/>
    <n v="325145452.83999985"/>
    <n v="1.3692222853231036E-4"/>
    <x v="1"/>
    <n v="1.3692222853231036E-4"/>
    <x v="1"/>
    <x v="1"/>
    <x v="0"/>
    <m/>
  </r>
  <r>
    <s v="MS-39707"/>
    <x v="1302"/>
    <x v="79"/>
    <s v="Bailment"/>
    <x v="0"/>
    <x v="0"/>
    <x v="1289"/>
    <x v="0"/>
    <x v="13"/>
    <x v="9"/>
    <x v="0"/>
    <s v="PREMIUM"/>
    <s v="VODKA"/>
    <s v="FLAVORED"/>
    <x v="1302"/>
    <s v="CORDIALS"/>
    <x v="62"/>
    <x v="3"/>
    <n v="21"/>
    <n v="21.5"/>
    <n v="-0.05"/>
    <n v="53.67"/>
    <n v="58"/>
    <n v="-0.08"/>
    <n v="195.58"/>
    <n v="166.75"/>
    <n v="0.15"/>
    <n v="28727.279999999999"/>
    <n v="23515.61"/>
    <n v="28727.279999999999"/>
    <n v="23515.61"/>
    <m/>
    <n v="73393567.950000003"/>
    <n v="3.9141413617567558E-4"/>
    <x v="0"/>
    <n v="75793138.070000067"/>
    <n v="3.7902217445421536E-4"/>
    <x v="0"/>
    <n v="325145452.83999985"/>
    <n v="8.8352089039167177E-5"/>
    <x v="1"/>
    <n v="8.8352089039167177E-5"/>
    <x v="1"/>
    <x v="1"/>
    <x v="0"/>
    <m/>
  </r>
  <r>
    <s v="MS-39824"/>
    <x v="1303"/>
    <x v="256"/>
    <s v="Bailment"/>
    <x v="0"/>
    <x v="0"/>
    <x v="1290"/>
    <x v="0"/>
    <x v="13"/>
    <x v="9"/>
    <x v="1"/>
    <s v="PREMIUM"/>
    <s v="VODKA"/>
    <s v="FLAVORED"/>
    <x v="1303"/>
    <s v="CORDIALS"/>
    <x v="62"/>
    <x v="3"/>
    <n v="69"/>
    <n v="29.92"/>
    <n v="0.56999999999999995"/>
    <n v="164.33"/>
    <n v="90.08"/>
    <n v="0.45"/>
    <n v="550.91999999999996"/>
    <n v="495.75"/>
    <n v="0.1"/>
    <n v="80918.64"/>
    <n v="69988.740000000005"/>
    <n v="80918.64"/>
    <n v="69988.740000000005"/>
    <m/>
    <n v="73393567.950000003"/>
    <n v="1.1025304023252625E-3"/>
    <x v="0"/>
    <n v="126094742.97999983"/>
    <n v="6.4172889438249368E-4"/>
    <x v="0"/>
    <n v="325145452.83999985"/>
    <n v="2.4886905012268181E-4"/>
    <x v="1"/>
    <n v="2.4886905012268181E-4"/>
    <x v="1"/>
    <x v="1"/>
    <x v="0"/>
    <m/>
  </r>
  <r>
    <s v="MS-15982"/>
    <x v="1304"/>
    <x v="336"/>
    <s v="Bailment"/>
    <x v="0"/>
    <x v="0"/>
    <x v="1291"/>
    <x v="0"/>
    <x v="8"/>
    <x v="14"/>
    <x v="10"/>
    <s v="PREMIUM"/>
    <s v="OTHER IMPORTED WHISKY"/>
    <s v="BLEND"/>
    <x v="1304"/>
    <s v="WHISKEY"/>
    <x v="11"/>
    <x v="1"/>
    <n v="15"/>
    <n v="9.25"/>
    <n v="0.39"/>
    <n v="34.17"/>
    <n v="27.75"/>
    <n v="0.19"/>
    <n v="144.58000000000001"/>
    <n v="153.83000000000001"/>
    <n v="-0.06"/>
    <n v="54498.35"/>
    <n v="54912.7"/>
    <n v="58284.79"/>
    <n v="56900.35"/>
    <m/>
    <n v="90323.59"/>
    <n v="0.60336784665002796"/>
    <x v="1"/>
    <n v="90323.59"/>
    <n v="0.60336784665002796"/>
    <x v="1"/>
    <n v="325145452.83999985"/>
    <n v="1.6761221639109922E-4"/>
    <x v="1"/>
    <n v="1.7925758915251152E-4"/>
    <x v="3"/>
    <x v="3"/>
    <x v="0"/>
    <m/>
  </r>
  <r>
    <s v="MS-28905"/>
    <x v="1305"/>
    <x v="352"/>
    <s v="Bailment"/>
    <x v="0"/>
    <x v="0"/>
    <x v="1292"/>
    <x v="0"/>
    <x v="9"/>
    <x v="5"/>
    <x v="2"/>
    <s v="ULTRA"/>
    <s v="GIN"/>
    <s v="CLASSIC"/>
    <x v="1305"/>
    <s v="GIN"/>
    <x v="2"/>
    <x v="0"/>
    <n v="13"/>
    <n v="22"/>
    <n v="-0.69"/>
    <n v="46.42"/>
    <n v="52.25"/>
    <n v="-0.13"/>
    <n v="137.66999999999999"/>
    <n v="157.75"/>
    <n v="-0.15"/>
    <n v="46546.57"/>
    <n v="55210.78"/>
    <n v="50815.519999999997"/>
    <n v="58281.120000000003"/>
    <m/>
    <n v="10875997.040000001"/>
    <n v="4.2797519922826311E-3"/>
    <x v="0"/>
    <n v="69119979.479999974"/>
    <n v="6.7341701126326804E-4"/>
    <x v="0"/>
    <n v="325145452.83999985"/>
    <n v="1.431561462521975E-4"/>
    <x v="1"/>
    <n v="1.5628550101546613E-4"/>
    <x v="1"/>
    <x v="1"/>
    <x v="0"/>
    <m/>
  </r>
  <r>
    <s v="MS-86829"/>
    <x v="1306"/>
    <x v="512"/>
    <s v="Bailment"/>
    <x v="0"/>
    <x v="0"/>
    <x v="1293"/>
    <x v="0"/>
    <x v="19"/>
    <x v="12"/>
    <x v="8"/>
    <s v="PREMIUM"/>
    <s v="DOMESTIC WHISKEY"/>
    <s v="STRAIGHT"/>
    <x v="1306"/>
    <s v="CORDIALS"/>
    <x v="44"/>
    <x v="1"/>
    <n v="5"/>
    <n v="4.2699999999999996"/>
    <n v="0.16"/>
    <n v="16.02"/>
    <n v="16.28"/>
    <n v="-0.02"/>
    <n v="73.67"/>
    <n v="85.14"/>
    <n v="-0.16"/>
    <n v="27820.799999999999"/>
    <n v="32152.799999999999"/>
    <n v="27820.799999999999"/>
    <n v="32152.799999999999"/>
    <m/>
    <n v="4182721.1600000006"/>
    <n v="6.6513637739121952E-3"/>
    <x v="0"/>
    <n v="4182721.1600000006"/>
    <n v="6.6513637739121952E-3"/>
    <x v="0"/>
    <n v="325145452.83999985"/>
    <n v="8.5564167534861021E-5"/>
    <x v="1"/>
    <n v="8.5564167534861021E-5"/>
    <x v="1"/>
    <x v="1"/>
    <x v="0"/>
    <m/>
  </r>
  <r>
    <s v="MS-86845"/>
    <x v="1307"/>
    <x v="82"/>
    <s v="Bailment"/>
    <x v="0"/>
    <x v="0"/>
    <x v="1294"/>
    <x v="0"/>
    <x v="19"/>
    <x v="12"/>
    <x v="8"/>
    <s v="PREMIUM"/>
    <s v="DOMESTIC WHISKEY"/>
    <s v="FLAVORED"/>
    <x v="1307"/>
    <s v="CORDIALS"/>
    <x v="44"/>
    <x v="1"/>
    <n v="7"/>
    <n v="6.67"/>
    <n v="0"/>
    <n v="22.69"/>
    <n v="18.149999999999999"/>
    <n v="0.2"/>
    <n v="86.75"/>
    <n v="99.28"/>
    <n v="-0.14000000000000001"/>
    <n v="32760"/>
    <n v="37497.599999999999"/>
    <n v="32760"/>
    <n v="37497.599999999999"/>
    <m/>
    <n v="4182721.1600000006"/>
    <n v="7.8322218352226934E-3"/>
    <x v="0"/>
    <n v="4182721.1600000006"/>
    <n v="7.8322218352226934E-3"/>
    <x v="0"/>
    <n v="325145452.83999985"/>
    <n v="1.0075490742329649E-4"/>
    <x v="1"/>
    <n v="1.0075490742329649E-4"/>
    <x v="1"/>
    <x v="1"/>
    <x v="0"/>
    <m/>
  </r>
  <r>
    <s v="MS-66521"/>
    <x v="1308"/>
    <x v="649"/>
    <s v="Bailment"/>
    <x v="0"/>
    <x v="0"/>
    <x v="1295"/>
    <x v="0"/>
    <x v="0"/>
    <x v="0"/>
    <x v="0"/>
    <s v="MID"/>
    <s v="RUM"/>
    <s v="FLAVORED"/>
    <x v="1308"/>
    <s v="CORDIALS"/>
    <x v="5"/>
    <x v="2"/>
    <n v="19"/>
    <n v="10.67"/>
    <n v="0.44"/>
    <n v="56.22"/>
    <n v="60"/>
    <n v="-7.0000000000000007E-2"/>
    <n v="140.19999999999999"/>
    <n v="214.98"/>
    <n v="-0.53"/>
    <n v="21832.6"/>
    <n v="30675.45"/>
    <n v="21832.6"/>
    <n v="30675.45"/>
    <m/>
    <n v="12844114.079999994"/>
    <n v="1.6998136161057835E-3"/>
    <x v="0"/>
    <n v="75793138.070000067"/>
    <n v="2.880551004476965E-4"/>
    <x v="0"/>
    <n v="325145452.83999985"/>
    <n v="6.7147179237175299E-5"/>
    <x v="1"/>
    <n v="6.7147179237175299E-5"/>
    <x v="1"/>
    <x v="1"/>
    <x v="0"/>
    <m/>
  </r>
  <r>
    <s v="MS-39952"/>
    <x v="1309"/>
    <x v="665"/>
    <s v="Bailment"/>
    <x v="0"/>
    <x v="0"/>
    <x v="1296"/>
    <x v="0"/>
    <x v="13"/>
    <x v="9"/>
    <x v="3"/>
    <s v="MID"/>
    <s v="VODKA"/>
    <s v="FLAVORED"/>
    <x v="1309"/>
    <s v="CORDIALS"/>
    <x v="5"/>
    <x v="2"/>
    <n v="38"/>
    <n v="77"/>
    <n v="-1.03"/>
    <n v="66"/>
    <n v="105"/>
    <n v="-0.59"/>
    <n v="337.17"/>
    <n v="434"/>
    <n v="-0.28999999999999998"/>
    <n v="37572.32"/>
    <n v="46395.360000000001"/>
    <n v="41545.480000000003"/>
    <n v="51950.64"/>
    <m/>
    <n v="73393567.950000003"/>
    <n v="5.1192932908775417E-4"/>
    <x v="0"/>
    <n v="34230392.709999993"/>
    <n v="1.0976304104458523E-3"/>
    <x v="0"/>
    <n v="325145452.83999985"/>
    <n v="1.1555542195599728E-4"/>
    <x v="1"/>
    <n v="1.2777506078316287E-4"/>
    <x v="1"/>
    <x v="1"/>
    <x v="0"/>
    <m/>
  </r>
  <r>
    <s v="MS-65121"/>
    <x v="1310"/>
    <x v="666"/>
    <s v="Bailment"/>
    <x v="0"/>
    <x v="0"/>
    <x v="1297"/>
    <x v="0"/>
    <x v="3"/>
    <x v="3"/>
    <x v="2"/>
    <s v="ULTRA"/>
    <s v="CORDIALS"/>
    <s v="LIQUEURS &amp; SPECIALITIES"/>
    <x v="1310"/>
    <s v="CORDIALS"/>
    <x v="3"/>
    <x v="1"/>
    <n v="2"/>
    <n v="2.67"/>
    <n v="-0.33"/>
    <n v="46.01"/>
    <n v="44.67"/>
    <n v="0.03"/>
    <n v="90.7"/>
    <n v="100.03"/>
    <n v="-0.1"/>
    <n v="34562.400000000001"/>
    <n v="38697.68"/>
    <n v="37862.400000000001"/>
    <n v="41757.68"/>
    <m/>
    <n v="22444928.369999994"/>
    <n v="1.5398757095699304E-3"/>
    <x v="0"/>
    <n v="69119979.479999974"/>
    <n v="5.0003487067007467E-4"/>
    <x v="0"/>
    <n v="325145452.83999985"/>
    <n v="1.0629827265955259E-4"/>
    <x v="1"/>
    <n v="1.1644757652087366E-4"/>
    <x v="1"/>
    <x v="1"/>
    <x v="0"/>
    <m/>
  </r>
  <r>
    <s v="MS-56767"/>
    <x v="1311"/>
    <x v="100"/>
    <s v="Bailment"/>
    <x v="0"/>
    <x v="0"/>
    <x v="1298"/>
    <x v="0"/>
    <x v="2"/>
    <x v="1"/>
    <x v="0"/>
    <s v="MID"/>
    <s v="BRANDY / COGNAC"/>
    <s v="DOMESTIC"/>
    <x v="1311"/>
    <s v="CORDIALS"/>
    <x v="6"/>
    <x v="3"/>
    <n v="21"/>
    <n v="27"/>
    <n v="-0.28999999999999998"/>
    <n v="95.25"/>
    <n v="89"/>
    <n v="7.0000000000000007E-2"/>
    <n v="358.21"/>
    <n v="339.92"/>
    <n v="0.05"/>
    <n v="36101.53"/>
    <n v="34912.92"/>
    <n v="38600.53"/>
    <n v="36557.42"/>
    <m/>
    <n v="43814205.929999985"/>
    <n v="8.2396860182009952E-4"/>
    <x v="0"/>
    <n v="75793138.070000067"/>
    <n v="4.7631660225834434E-4"/>
    <x v="0"/>
    <n v="325145452.83999985"/>
    <n v="1.1103193873593897E-4"/>
    <x v="1"/>
    <n v="1.1871772975092121E-4"/>
    <x v="1"/>
    <x v="1"/>
    <x v="0"/>
    <m/>
  </r>
  <r>
    <s v="MS-56768"/>
    <x v="1312"/>
    <x v="185"/>
    <s v="Bailment"/>
    <x v="0"/>
    <x v="0"/>
    <x v="1299"/>
    <x v="0"/>
    <x v="2"/>
    <x v="1"/>
    <x v="0"/>
    <s v="MID"/>
    <s v="BRANDY / COGNAC"/>
    <s v="DOMESTIC"/>
    <x v="1312"/>
    <s v="CORDIALS"/>
    <x v="6"/>
    <x v="3"/>
    <n v="41"/>
    <n v="46"/>
    <n v="-0.12"/>
    <n v="77"/>
    <n v="100"/>
    <n v="-0.3"/>
    <n v="341"/>
    <n v="355"/>
    <n v="-0.04"/>
    <n v="32165.4"/>
    <n v="34056.6"/>
    <n v="34577.4"/>
    <n v="35928.6"/>
    <m/>
    <n v="43814205.929999985"/>
    <n v="7.3413175743477436E-4"/>
    <x v="0"/>
    <n v="75793138.070000067"/>
    <n v="4.2438406456126793E-4"/>
    <x v="0"/>
    <n v="325145452.83999985"/>
    <n v="9.8926187400283911E-5"/>
    <x v="1"/>
    <n v="1.0634440585892223E-4"/>
    <x v="1"/>
    <x v="1"/>
    <x v="0"/>
    <m/>
  </r>
  <r>
    <s v="MS-17915"/>
    <x v="1313"/>
    <x v="536"/>
    <s v="Bailment"/>
    <x v="0"/>
    <x v="0"/>
    <x v="1300"/>
    <x v="0"/>
    <x v="6"/>
    <x v="4"/>
    <x v="2"/>
    <s v="SUPER"/>
    <s v="DOMESTIC WHISKEY"/>
    <s v="STRAIGHT"/>
    <x v="1313"/>
    <s v="WHISKEY"/>
    <x v="4"/>
    <x v="1"/>
    <n v="12"/>
    <n v="12.5"/>
    <n v="-7.0000000000000007E-2"/>
    <n v="55.71"/>
    <n v="66"/>
    <n v="-0.18"/>
    <n v="250.21"/>
    <n v="290.54000000000002"/>
    <n v="-0.16"/>
    <n v="78155.02"/>
    <n v="90565.36"/>
    <n v="83109.2"/>
    <n v="96413.440000000002"/>
    <m/>
    <n v="52239627.039999984"/>
    <n v="1.4960868679279918E-3"/>
    <x v="0"/>
    <n v="69119979.479999974"/>
    <n v="1.1307153241070383E-3"/>
    <x v="0"/>
    <n v="325145452.83999985"/>
    <n v="2.4036940795988662E-4"/>
    <x v="1"/>
    <n v="2.5560621953675923E-4"/>
    <x v="1"/>
    <x v="1"/>
    <x v="0"/>
    <m/>
  </r>
  <r>
    <s v="MS-28465"/>
    <x v="1314"/>
    <x v="158"/>
    <s v="Bailment"/>
    <x v="0"/>
    <x v="0"/>
    <x v="1301"/>
    <x v="0"/>
    <x v="9"/>
    <x v="5"/>
    <x v="2"/>
    <s v="ULTRA"/>
    <s v="GIN"/>
    <s v="CLASSIC"/>
    <x v="1314"/>
    <s v="GIN"/>
    <x v="63"/>
    <x v="0"/>
    <n v="8"/>
    <n v="9"/>
    <n v="-0.2"/>
    <n v="27.5"/>
    <n v="39.5"/>
    <n v="-0.44"/>
    <n v="106.5"/>
    <n v="119.17"/>
    <n v="-0.12"/>
    <n v="34051.919999999998"/>
    <n v="36979.78"/>
    <n v="36806.400000000001"/>
    <n v="41175.599999999999"/>
    <m/>
    <n v="10875997.040000001"/>
    <n v="3.1309239856137359E-3"/>
    <x v="0"/>
    <n v="69119979.479999974"/>
    <n v="4.9264945181086168E-4"/>
    <x v="0"/>
    <n v="325145452.83999985"/>
    <n v="1.0472826761860495E-4"/>
    <x v="1"/>
    <n v="1.1319979928525091E-4"/>
    <x v="1"/>
    <x v="1"/>
    <x v="0"/>
    <m/>
  </r>
  <r>
    <s v="MS-38508"/>
    <x v="1315"/>
    <x v="307"/>
    <s v="Bailment"/>
    <x v="0"/>
    <x v="0"/>
    <x v="1302"/>
    <x v="0"/>
    <x v="13"/>
    <x v="9"/>
    <x v="1"/>
    <s v="MID"/>
    <s v="VODKA"/>
    <s v="CLASSIC"/>
    <x v="1315"/>
    <s v="VODKA"/>
    <x v="62"/>
    <x v="3"/>
    <n v="136"/>
    <n v="107.34"/>
    <n v="0.21"/>
    <n v="248.13"/>
    <n v="211.18"/>
    <n v="0.15"/>
    <n v="1041.1199999999999"/>
    <n v="1072.42"/>
    <n v="-0.03"/>
    <n v="110477"/>
    <n v="108059.6"/>
    <n v="117788"/>
    <n v="115901.6"/>
    <m/>
    <n v="73393567.950000003"/>
    <n v="1.5052681465937642E-3"/>
    <x v="0"/>
    <n v="126094742.97999983"/>
    <n v="8.7614279064372259E-4"/>
    <x v="0"/>
    <n v="325145452.83999985"/>
    <n v="3.3977716445065707E-4"/>
    <x v="1"/>
    <n v="3.6226248582342025E-4"/>
    <x v="1"/>
    <x v="1"/>
    <x v="0"/>
    <m/>
  </r>
  <r>
    <s v="MS-64696"/>
    <x v="1316"/>
    <x v="667"/>
    <s v="Bailment"/>
    <x v="0"/>
    <x v="0"/>
    <x v="1303"/>
    <x v="0"/>
    <x v="3"/>
    <x v="3"/>
    <x v="2"/>
    <s v="ULTRA"/>
    <s v="CORDIALS"/>
    <s v="LIQUEURS &amp; SPECIALITIES"/>
    <x v="1316"/>
    <s v="CORDIALS"/>
    <x v="64"/>
    <x v="1"/>
    <m/>
    <m/>
    <m/>
    <n v="1.92"/>
    <n v="7"/>
    <n v="-2.65"/>
    <n v="29.92"/>
    <n v="64.92"/>
    <n v="-1.17"/>
    <n v="15709.84"/>
    <n v="32794.76"/>
    <n v="15709.84"/>
    <n v="33702.76"/>
    <m/>
    <n v="22444928.369999994"/>
    <n v="6.9992827515537336E-4"/>
    <x v="0"/>
    <n v="69119979.479999974"/>
    <n v="2.2728363228964325E-4"/>
    <x v="0"/>
    <n v="325145452.83999985"/>
    <n v="4.8316345385677662E-5"/>
    <x v="0"/>
    <n v="4.8316345385677662E-5"/>
    <x v="0"/>
    <x v="0"/>
    <x v="0"/>
    <m/>
  </r>
  <r>
    <s v="MS-67708"/>
    <x v="1317"/>
    <x v="668"/>
    <s v="Bailment"/>
    <x v="0"/>
    <x v="0"/>
    <x v="1304"/>
    <x v="0"/>
    <x v="3"/>
    <x v="3"/>
    <x v="0"/>
    <s v="VALUE"/>
    <s v="CORDIALS"/>
    <s v="LIQUEURS &amp; SPECIALITIES"/>
    <x v="1317"/>
    <s v="CORDIALS"/>
    <x v="24"/>
    <x v="3"/>
    <n v="55"/>
    <n v="115.5"/>
    <n v="-1.1100000000000001"/>
    <n v="232.37"/>
    <n v="285.26"/>
    <n v="-0.23"/>
    <n v="916.06"/>
    <n v="1029.03"/>
    <n v="-0.12"/>
    <n v="45272.71"/>
    <n v="49254.33"/>
    <n v="45272.71"/>
    <n v="49254.33"/>
    <m/>
    <n v="22444928.369999994"/>
    <n v="2.0170574507384813E-3"/>
    <x v="0"/>
    <n v="75793138.070000067"/>
    <n v="5.9731937683049359E-4"/>
    <x v="0"/>
    <n v="325145452.83999985"/>
    <n v="1.3923833042893006E-4"/>
    <x v="1"/>
    <n v="1.3923833042893006E-4"/>
    <x v="1"/>
    <x v="1"/>
    <x v="0"/>
    <m/>
  </r>
  <r>
    <s v="MS-16396"/>
    <x v="1318"/>
    <x v="415"/>
    <s v="Bailment"/>
    <x v="0"/>
    <x v="0"/>
    <x v="1305"/>
    <x v="0"/>
    <x v="5"/>
    <x v="4"/>
    <x v="1"/>
    <s v="SUPER"/>
    <s v="DOMESTIC WHISKEY"/>
    <s v="STRAIGHT"/>
    <x v="1318"/>
    <s v="WHISKEY"/>
    <x v="27"/>
    <x v="3"/>
    <n v="8"/>
    <n v="12"/>
    <n v="-0.5"/>
    <n v="64"/>
    <n v="75.08"/>
    <n v="-0.17"/>
    <n v="226"/>
    <n v="235.17"/>
    <n v="-0.04"/>
    <n v="54952.08"/>
    <n v="55755.16"/>
    <n v="58552.08"/>
    <n v="59286.16"/>
    <m/>
    <n v="52239627.039999984"/>
    <n v="1.0519232834094142E-3"/>
    <x v="0"/>
    <n v="126094742.97999983"/>
    <n v="4.3579992869897895E-4"/>
    <x v="0"/>
    <n v="325145452.83999985"/>
    <n v="1.6900768416109837E-4"/>
    <x v="1"/>
    <n v="1.8007965200981228E-4"/>
    <x v="1"/>
    <x v="1"/>
    <x v="0"/>
    <m/>
  </r>
  <r>
    <s v="MS-29119"/>
    <x v="1319"/>
    <x v="337"/>
    <s v="Bailment"/>
    <x v="0"/>
    <x v="0"/>
    <x v="1306"/>
    <x v="0"/>
    <x v="9"/>
    <x v="5"/>
    <x v="2"/>
    <s v="SUPER"/>
    <s v="GIN"/>
    <s v="CLASSIC"/>
    <x v="1319"/>
    <s v="GIN"/>
    <x v="14"/>
    <x v="1"/>
    <n v="52"/>
    <n v="16"/>
    <n v="0.69"/>
    <n v="85.58"/>
    <n v="42"/>
    <n v="0.51"/>
    <n v="215.25"/>
    <n v="205"/>
    <n v="0.05"/>
    <n v="57307.8"/>
    <n v="55980"/>
    <n v="59409"/>
    <n v="56580"/>
    <m/>
    <n v="10875997.040000001"/>
    <n v="5.2691996687045809E-3"/>
    <x v="0"/>
    <n v="69119979.479999974"/>
    <n v="8.2910614891866605E-4"/>
    <x v="0"/>
    <n v="325145452.83999985"/>
    <n v="1.7625281085570179E-4"/>
    <x v="1"/>
    <n v="1.8271514942340113E-4"/>
    <x v="1"/>
    <x v="1"/>
    <x v="0"/>
    <m/>
  </r>
  <r>
    <s v="MS-89200"/>
    <x v="1320"/>
    <x v="428"/>
    <s v="Bailment"/>
    <x v="0"/>
    <x v="0"/>
    <x v="1307"/>
    <x v="0"/>
    <x v="12"/>
    <x v="8"/>
    <x v="2"/>
    <s v="ULTRA"/>
    <s v="TEQUILA"/>
    <s v="100% BLUE AGAVE"/>
    <x v="1320"/>
    <s v="TEQUILA"/>
    <x v="14"/>
    <x v="1"/>
    <n v="46"/>
    <n v="33.5"/>
    <n v="0.26"/>
    <n v="135"/>
    <n v="111.42"/>
    <n v="0.17"/>
    <n v="545.08000000000004"/>
    <n v="633.83000000000004"/>
    <n v="-0.16"/>
    <n v="362758.87"/>
    <n v="413918.52"/>
    <n v="362758.87"/>
    <n v="413918.52"/>
    <m/>
    <n v="57863085.470000021"/>
    <n v="6.2692624676587245E-3"/>
    <x v="0"/>
    <n v="69119979.479999974"/>
    <n v="5.2482490985832119E-3"/>
    <x v="0"/>
    <n v="325145452.83999985"/>
    <n v="1.1156818181877182E-3"/>
    <x v="1"/>
    <n v="1.1156818181877182E-3"/>
    <x v="1"/>
    <x v="1"/>
    <x v="0"/>
    <m/>
  </r>
  <r>
    <s v="MS-18353"/>
    <x v="1321"/>
    <x v="669"/>
    <s v="Bailment"/>
    <x v="0"/>
    <x v="0"/>
    <x v="1308"/>
    <x v="0"/>
    <x v="6"/>
    <x v="4"/>
    <x v="1"/>
    <s v="PREMIUM"/>
    <s v="DOMESTIC WHISKEY"/>
    <s v="STRAIGHT"/>
    <x v="1321"/>
    <s v="WHISKEY"/>
    <x v="37"/>
    <x v="0"/>
    <n v="129"/>
    <n v="75.989999999999995"/>
    <n v="0.41"/>
    <n v="456.52"/>
    <n v="257.32"/>
    <n v="0.44"/>
    <n v="1817.42"/>
    <n v="1385.7"/>
    <n v="0.24"/>
    <n v="314891.5"/>
    <n v="265912.32000000001"/>
    <n v="314891.5"/>
    <n v="265912.32000000001"/>
    <m/>
    <n v="52239627.039999984"/>
    <n v="6.0278282568688125E-3"/>
    <x v="0"/>
    <n v="126094742.97999983"/>
    <n v="2.4972611272933531E-3"/>
    <x v="0"/>
    <n v="325145452.83999985"/>
    <n v="9.6846348995369255E-4"/>
    <x v="1"/>
    <n v="9.6846348995369255E-4"/>
    <x v="1"/>
    <x v="1"/>
    <x v="0"/>
    <m/>
  </r>
  <r>
    <s v="MS-88833"/>
    <x v="1322"/>
    <x v="398"/>
    <s v="Bailment"/>
    <x v="0"/>
    <x v="0"/>
    <x v="1309"/>
    <x v="0"/>
    <x v="12"/>
    <x v="8"/>
    <x v="2"/>
    <s v="ULTRA"/>
    <s v="TEQUILA"/>
    <s v="100% BLUE AGAVE"/>
    <x v="1322"/>
    <s v="TEQUILA"/>
    <x v="14"/>
    <x v="1"/>
    <n v="50"/>
    <n v="121.75"/>
    <n v="-1.43"/>
    <n v="135.08000000000001"/>
    <n v="235.33"/>
    <n v="-0.74"/>
    <n v="446.67"/>
    <n v="694.08"/>
    <n v="-0.55000000000000004"/>
    <n v="237524.13"/>
    <n v="369297.16"/>
    <n v="245478.02"/>
    <n v="379665.16"/>
    <m/>
    <n v="57863085.470000021"/>
    <n v="4.1049337080918012E-3"/>
    <x v="0"/>
    <n v="69119979.479999974"/>
    <n v="3.43640336393225E-3"/>
    <x v="0"/>
    <n v="325145452.83999985"/>
    <n v="7.3051653629270573E-4"/>
    <x v="1"/>
    <n v="7.5497909583498548E-4"/>
    <x v="1"/>
    <x v="1"/>
    <x v="0"/>
    <m/>
  </r>
  <r>
    <s v="MS-4096"/>
    <x v="1323"/>
    <x v="498"/>
    <s v="Bailment"/>
    <x v="0"/>
    <x v="0"/>
    <x v="1310"/>
    <x v="0"/>
    <x v="11"/>
    <x v="7"/>
    <x v="2"/>
    <s v="SUPER"/>
    <s v="SCOTCH"/>
    <s v="SINGLE MALT"/>
    <x v="1323"/>
    <s v="WHISKEY"/>
    <x v="1"/>
    <x v="1"/>
    <n v="4"/>
    <n v="2.5"/>
    <n v="0.38"/>
    <n v="10"/>
    <n v="12"/>
    <n v="-0.2"/>
    <n v="52.42"/>
    <n v="57.58"/>
    <n v="-0.1"/>
    <n v="30625.73"/>
    <n v="31617.13"/>
    <n v="32613.65"/>
    <n v="33871.93"/>
    <m/>
    <n v="5892527.0199999977"/>
    <n v="5.1973847376604832E-3"/>
    <x v="0"/>
    <n v="69119979.479999974"/>
    <n v="4.4308071603032845E-4"/>
    <x v="0"/>
    <n v="325145452.83999985"/>
    <n v="9.4190860528720212E-5"/>
    <x v="1"/>
    <n v="1.0030480117478002E-4"/>
    <x v="1"/>
    <x v="1"/>
    <x v="0"/>
    <m/>
  </r>
  <r>
    <s v="MS-65013"/>
    <x v="1324"/>
    <x v="96"/>
    <s v="Bailment"/>
    <x v="0"/>
    <x v="0"/>
    <x v="1311"/>
    <x v="0"/>
    <x v="3"/>
    <x v="3"/>
    <x v="1"/>
    <s v="PREMIUM"/>
    <s v="CANADIAN"/>
    <s v="FLAVORED"/>
    <x v="1324"/>
    <s v="CORDIALS"/>
    <x v="6"/>
    <x v="1"/>
    <n v="729"/>
    <n v="554.70000000000005"/>
    <n v="0.24"/>
    <n v="1470.79"/>
    <n v="1148.06"/>
    <n v="0.22"/>
    <n v="5118.37"/>
    <n v="4602.3100000000004"/>
    <n v="0.1"/>
    <n v="580342.80000000005"/>
    <n v="531146.26"/>
    <n v="617230.80000000005"/>
    <n v="555398.26"/>
    <m/>
    <n v="22444928.369999994"/>
    <n v="2.5856299937035629E-2"/>
    <x v="0"/>
    <n v="126094742.97999983"/>
    <n v="4.6024345367994407E-3"/>
    <x v="0"/>
    <n v="325145452.83999985"/>
    <n v="1.7848713396757226E-3"/>
    <x v="1"/>
    <n v="1.8983221035655444E-3"/>
    <x v="1"/>
    <x v="1"/>
    <x v="0"/>
    <m/>
  </r>
  <r>
    <s v="MS-18858"/>
    <x v="1325"/>
    <x v="233"/>
    <s v="Bailment"/>
    <x v="0"/>
    <x v="0"/>
    <x v="1312"/>
    <x v="0"/>
    <x v="6"/>
    <x v="4"/>
    <x v="1"/>
    <s v="SUPER"/>
    <s v="DOMESTIC WHISKEY"/>
    <s v="STRAIGHT"/>
    <x v="1325"/>
    <s v="WHISKEY"/>
    <x v="4"/>
    <x v="1"/>
    <n v="15"/>
    <n v="17.5"/>
    <n v="-0.18"/>
    <n v="73.510000000000005"/>
    <n v="64.37"/>
    <n v="0.12"/>
    <n v="323.98"/>
    <n v="343.03"/>
    <n v="-0.06"/>
    <n v="67528.070000000007"/>
    <n v="71004.31"/>
    <n v="71712.27"/>
    <n v="74560.149999999994"/>
    <m/>
    <n v="52239627.039999984"/>
    <n v="1.2926598796023875E-3"/>
    <x v="0"/>
    <n v="126094742.97999983"/>
    <n v="5.3553437997578364E-4"/>
    <x v="0"/>
    <n v="325145452.83999985"/>
    <n v="2.0768572775713937E-4"/>
    <x v="1"/>
    <n v="2.2055442994396956E-4"/>
    <x v="1"/>
    <x v="1"/>
    <x v="0"/>
    <m/>
  </r>
  <r>
    <s v="MS-48120"/>
    <x v="1326"/>
    <x v="490"/>
    <s v="Bailment"/>
    <x v="0"/>
    <x v="0"/>
    <x v="1313"/>
    <x v="0"/>
    <x v="1"/>
    <x v="1"/>
    <x v="2"/>
    <s v="ULTRA"/>
    <s v="BRANDY / COGNAC"/>
    <s v="COGNAC"/>
    <x v="1326"/>
    <s v="BRANDY"/>
    <x v="1"/>
    <x v="1"/>
    <n v="18"/>
    <n v="22"/>
    <n v="-0.21"/>
    <n v="37.5"/>
    <n v="43.5"/>
    <n v="-0.16"/>
    <n v="140.66999999999999"/>
    <n v="165"/>
    <n v="-0.17"/>
    <n v="288398.58"/>
    <n v="307891.68"/>
    <n v="308836.47999999998"/>
    <n v="323390.52"/>
    <m/>
    <n v="43814205.929999985"/>
    <n v="6.5823075844570061E-3"/>
    <x v="0"/>
    <n v="69119979.479999974"/>
    <n v="4.1724343984136858E-3"/>
    <x v="0"/>
    <n v="325145452.83999985"/>
    <n v="8.8698327927076216E-4"/>
    <x v="1"/>
    <n v="9.4984099363054815E-4"/>
    <x v="1"/>
    <x v="1"/>
    <x v="0"/>
    <m/>
  </r>
  <r>
    <s v="MS-12855"/>
    <x v="1327"/>
    <x v="342"/>
    <s v="Bailment"/>
    <x v="0"/>
    <x v="0"/>
    <x v="1314"/>
    <x v="0"/>
    <x v="4"/>
    <x v="2"/>
    <x v="0"/>
    <s v="MID"/>
    <s v="CANADIAN"/>
    <s v="US BLEND"/>
    <x v="1327"/>
    <s v="WHISKEY"/>
    <x v="6"/>
    <x v="3"/>
    <n v="55"/>
    <n v="53"/>
    <n v="0.04"/>
    <n v="181.33"/>
    <n v="157.66999999999999"/>
    <n v="0.13"/>
    <n v="609.75"/>
    <n v="643.41999999999996"/>
    <n v="-0.06"/>
    <n v="57365.279999999999"/>
    <n v="57987.68"/>
    <n v="57365.279999999999"/>
    <n v="57987.68"/>
    <m/>
    <n v="29546996.449999988"/>
    <n v="1.9414927705790556E-3"/>
    <x v="0"/>
    <n v="75793138.070000067"/>
    <n v="7.5686640586142902E-4"/>
    <x v="0"/>
    <n v="325145452.83999985"/>
    <n v="1.7642959327568626E-4"/>
    <x v="1"/>
    <n v="1.7642959327568626E-4"/>
    <x v="1"/>
    <x v="1"/>
    <x v="0"/>
    <m/>
  </r>
  <r>
    <s v="MS-44348"/>
    <x v="1328"/>
    <x v="375"/>
    <s v="Bailment"/>
    <x v="0"/>
    <x v="0"/>
    <x v="1315"/>
    <x v="0"/>
    <x v="0"/>
    <x v="0"/>
    <x v="3"/>
    <s v="VALUE"/>
    <s v="RUM"/>
    <s v="LIGHT"/>
    <x v="1328"/>
    <s v="RUM"/>
    <x v="24"/>
    <x v="3"/>
    <n v="270"/>
    <n v="224.2"/>
    <n v="0.17"/>
    <n v="778.98"/>
    <n v="698.28"/>
    <n v="0.1"/>
    <n v="2388.08"/>
    <n v="2222.4"/>
    <n v="7.0000000000000007E-2"/>
    <n v="118020.41"/>
    <n v="109705.97"/>
    <n v="118020.41"/>
    <n v="109705.97"/>
    <m/>
    <n v="12844114.079999994"/>
    <n v="9.1886765614900279E-3"/>
    <x v="0"/>
    <n v="34230392.709999993"/>
    <n v="3.447825182721955E-3"/>
    <x v="0"/>
    <n v="325145452.83999985"/>
    <n v="3.6297727361445347E-4"/>
    <x v="1"/>
    <n v="3.6297727361445347E-4"/>
    <x v="1"/>
    <x v="1"/>
    <x v="0"/>
    <m/>
  </r>
  <r>
    <s v="MS-86970"/>
    <x v="1329"/>
    <x v="670"/>
    <s v="Bailment"/>
    <x v="0"/>
    <x v="0"/>
    <x v="1316"/>
    <x v="0"/>
    <x v="19"/>
    <x v="12"/>
    <x v="8"/>
    <s v="PREMIUM"/>
    <s v="DOMESTIC WHISKEY"/>
    <s v="STRAIGHT"/>
    <x v="1329"/>
    <s v="CORDIALS"/>
    <x v="44"/>
    <x v="1"/>
    <n v="9"/>
    <n v="14.15"/>
    <n v="-0.61"/>
    <n v="35.770000000000003"/>
    <n v="41.37"/>
    <n v="-0.16"/>
    <n v="136.38"/>
    <n v="144.36000000000001"/>
    <n v="-0.06"/>
    <n v="51508.800000000003"/>
    <n v="54525.599999999999"/>
    <n v="51508.800000000003"/>
    <n v="54525.599999999999"/>
    <m/>
    <n v="4182721.1600000006"/>
    <n v="1.2314662639380913E-2"/>
    <x v="0"/>
    <n v="4182721.1600000006"/>
    <n v="1.2314662639380913E-2"/>
    <x v="0"/>
    <n v="325145452.83999985"/>
    <n v="1.5841771597939849E-4"/>
    <x v="1"/>
    <n v="1.5841771597939849E-4"/>
    <x v="1"/>
    <x v="1"/>
    <x v="0"/>
    <m/>
  </r>
  <r>
    <s v="MS-65793"/>
    <x v="1330"/>
    <x v="454"/>
    <s v="Bailment"/>
    <x v="0"/>
    <x v="0"/>
    <x v="1317"/>
    <x v="0"/>
    <x v="1"/>
    <x v="1"/>
    <x v="2"/>
    <s v="SUPER"/>
    <s v="BRANDY / COGNAC"/>
    <s v="COGNAC"/>
    <x v="1330"/>
    <s v="CORDIALS"/>
    <x v="8"/>
    <x v="1"/>
    <n v="25"/>
    <n v="23.75"/>
    <n v="0.05"/>
    <n v="57"/>
    <n v="76.67"/>
    <n v="-0.35"/>
    <n v="235"/>
    <n v="336.83"/>
    <n v="-0.43"/>
    <n v="104311.8"/>
    <n v="148497.66"/>
    <n v="104311.8"/>
    <n v="149097.42000000001"/>
    <m/>
    <n v="43814205.929999985"/>
    <n v="2.3807757731968107E-3"/>
    <x v="0"/>
    <n v="69119979.479999974"/>
    <n v="1.5091410730262566E-3"/>
    <x v="0"/>
    <n v="325145452.83999985"/>
    <n v="3.2081580440040963E-4"/>
    <x v="1"/>
    <n v="3.2081580440040963E-4"/>
    <x v="1"/>
    <x v="1"/>
    <x v="0"/>
    <m/>
  </r>
  <r>
    <s v="MS-37588"/>
    <x v="1331"/>
    <x v="101"/>
    <s v="Bailment"/>
    <x v="0"/>
    <x v="0"/>
    <x v="1318"/>
    <x v="0"/>
    <x v="13"/>
    <x v="9"/>
    <x v="1"/>
    <s v="MID"/>
    <s v="VODKA"/>
    <s v="CLASSIC"/>
    <x v="1331"/>
    <s v="VODKA"/>
    <x v="6"/>
    <x v="3"/>
    <n v="177"/>
    <n v="208.85"/>
    <n v="-0.18"/>
    <n v="899.54"/>
    <n v="641.70000000000005"/>
    <n v="0.28999999999999998"/>
    <n v="3693.25"/>
    <n v="2628.61"/>
    <n v="0.28999999999999998"/>
    <n v="285482.68"/>
    <n v="204289.13"/>
    <n v="299329.68"/>
    <n v="212980.93"/>
    <m/>
    <n v="73393567.950000003"/>
    <n v="3.8897506685393402E-3"/>
    <x v="0"/>
    <n v="126094742.97999983"/>
    <n v="2.2640331646917354E-3"/>
    <x v="0"/>
    <n v="325145452.83999985"/>
    <n v="8.7801529286796632E-4"/>
    <x v="1"/>
    <n v="9.2060238697939446E-4"/>
    <x v="1"/>
    <x v="1"/>
    <x v="0"/>
    <m/>
  </r>
  <r>
    <s v="MS-75230"/>
    <x v="1332"/>
    <x v="620"/>
    <s v="Bailment"/>
    <x v="0"/>
    <x v="0"/>
    <x v="1319"/>
    <x v="0"/>
    <x v="3"/>
    <x v="3"/>
    <x v="1"/>
    <s v="PREMIUM"/>
    <s v="VODKA"/>
    <s v="FLAVORED"/>
    <x v="1332"/>
    <s v="CORDIALS"/>
    <x v="29"/>
    <x v="3"/>
    <n v="6"/>
    <n v="0.5"/>
    <n v="0.91"/>
    <n v="19"/>
    <n v="10"/>
    <n v="0.47"/>
    <n v="76"/>
    <n v="104.5"/>
    <n v="-0.37"/>
    <n v="13380"/>
    <n v="18298.5"/>
    <n v="14364"/>
    <n v="19750.5"/>
    <m/>
    <n v="22444928.369999994"/>
    <n v="5.961257607702494E-4"/>
    <x v="0"/>
    <n v="126094742.97999983"/>
    <n v="1.0611068854886545E-4"/>
    <x v="0"/>
    <n v="325145452.83999985"/>
    <n v="4.1150813837719998E-5"/>
    <x v="0"/>
    <n v="4.4177151716368459E-5"/>
    <x v="0"/>
    <x v="0"/>
    <x v="0"/>
    <m/>
  </r>
  <r>
    <s v="MS-22102"/>
    <x v="1333"/>
    <x v="86"/>
    <s v="Bailment"/>
    <x v="0"/>
    <x v="0"/>
    <x v="1320"/>
    <x v="0"/>
    <x v="20"/>
    <x v="4"/>
    <x v="1"/>
    <s v="SUPER"/>
    <s v="DOMESTIC WHISKEY"/>
    <s v="STRAIGHT"/>
    <x v="1333"/>
    <s v="WHISKEY"/>
    <x v="3"/>
    <x v="1"/>
    <n v="15"/>
    <n v="74"/>
    <n v="-3.85"/>
    <n v="59.5"/>
    <n v="118.92"/>
    <n v="-1"/>
    <n v="307.67"/>
    <n v="468.08"/>
    <n v="-0.52"/>
    <n v="110900.93"/>
    <n v="175647.11"/>
    <n v="115808.93"/>
    <n v="183053.11"/>
    <m/>
    <n v="52239627.039999984"/>
    <n v="2.1229272926294616E-3"/>
    <x v="0"/>
    <n v="126094742.97999983"/>
    <n v="8.7950478647305891E-4"/>
    <x v="0"/>
    <n v="325145452.83999985"/>
    <n v="3.4108098093124189E-4"/>
    <x v="1"/>
    <n v="3.5617576376498851E-4"/>
    <x v="1"/>
    <x v="1"/>
    <x v="0"/>
    <m/>
  </r>
  <r>
    <s v="MS-80003"/>
    <x v="1334"/>
    <x v="42"/>
    <s v="Bailment"/>
    <x v="0"/>
    <x v="0"/>
    <x v="1321"/>
    <x v="0"/>
    <x v="0"/>
    <x v="0"/>
    <x v="1"/>
    <s v="PREMIUM"/>
    <s v="CORDIALS"/>
    <s v="CREAM LIQUEUR"/>
    <x v="1334"/>
    <s v="CORDIALS"/>
    <x v="12"/>
    <x v="0"/>
    <n v="7"/>
    <m/>
    <n v="1"/>
    <n v="30.68"/>
    <n v="24.01"/>
    <n v="0.22"/>
    <n v="97.37"/>
    <n v="144.72"/>
    <n v="-0.49"/>
    <n v="13315.2"/>
    <n v="20160"/>
    <n v="13315.2"/>
    <n v="20160"/>
    <m/>
    <n v="12844114.079999994"/>
    <n v="1.0366771827987381E-3"/>
    <x v="0"/>
    <n v="126094742.97999983"/>
    <n v="1.0559678925006378E-4"/>
    <x v="0"/>
    <n v="325145452.83999985"/>
    <n v="4.0951518416443144E-5"/>
    <x v="0"/>
    <n v="4.0951518416443144E-5"/>
    <x v="0"/>
    <x v="0"/>
    <x v="0"/>
    <m/>
  </r>
  <r>
    <s v="MS-80004"/>
    <x v="1335"/>
    <x v="32"/>
    <s v="Bailment"/>
    <x v="0"/>
    <x v="0"/>
    <x v="1322"/>
    <x v="0"/>
    <x v="0"/>
    <x v="0"/>
    <x v="1"/>
    <s v="PREMIUM"/>
    <s v="CORDIALS"/>
    <s v="CREAM LIQUEUR"/>
    <x v="1335"/>
    <s v="CORDIALS"/>
    <x v="12"/>
    <x v="0"/>
    <n v="25"/>
    <n v="9"/>
    <n v="0.64"/>
    <n v="79"/>
    <n v="80.08"/>
    <n v="-0.01"/>
    <n v="235"/>
    <n v="287.08"/>
    <n v="-0.22"/>
    <n v="40531.199999999997"/>
    <n v="51647.040000000001"/>
    <n v="44668.800000000003"/>
    <n v="54671.76"/>
    <m/>
    <n v="12844114.079999994"/>
    <n v="3.1556244165654446E-3"/>
    <x v="0"/>
    <n v="126094742.97999983"/>
    <n v="3.2143449474676943E-4"/>
    <x v="0"/>
    <n v="325145452.83999985"/>
    <n v="1.2465559535272021E-4"/>
    <x v="1"/>
    <n v="1.3738097706684208E-4"/>
    <x v="1"/>
    <x v="1"/>
    <x v="0"/>
    <m/>
  </r>
  <r>
    <s v="MS-66518"/>
    <x v="1336"/>
    <x v="24"/>
    <s v="Bailment"/>
    <x v="0"/>
    <x v="0"/>
    <x v="1323"/>
    <x v="0"/>
    <x v="0"/>
    <x v="0"/>
    <x v="0"/>
    <s v="MID"/>
    <s v="RUM"/>
    <s v="FLAVORED"/>
    <x v="1336"/>
    <s v="CORDIALS"/>
    <x v="5"/>
    <x v="2"/>
    <n v="47"/>
    <n v="50"/>
    <n v="-0.06"/>
    <n v="149"/>
    <n v="145"/>
    <n v="0.03"/>
    <n v="450.75"/>
    <n v="449"/>
    <n v="0"/>
    <n v="68702.679999999993"/>
    <n v="66387.360000000001"/>
    <n v="76915.98"/>
    <n v="74280.960000000006"/>
    <m/>
    <n v="12844114.079999994"/>
    <n v="5.3489621450014419E-3"/>
    <x v="0"/>
    <n v="75793138.070000067"/>
    <n v="9.0644986801507598E-4"/>
    <x v="0"/>
    <n v="325145452.83999985"/>
    <n v="2.1129829557791095E-4"/>
    <x v="1"/>
    <n v="2.3655868267008926E-4"/>
    <x v="1"/>
    <x v="1"/>
    <x v="0"/>
    <m/>
  </r>
  <r>
    <s v="MS-66519"/>
    <x v="1337"/>
    <x v="671"/>
    <s v="Bailment"/>
    <x v="0"/>
    <x v="0"/>
    <x v="1324"/>
    <x v="0"/>
    <x v="0"/>
    <x v="0"/>
    <x v="0"/>
    <s v="MID"/>
    <s v="RUM"/>
    <s v="FLAVORED"/>
    <x v="1337"/>
    <s v="CORDIALS"/>
    <x v="5"/>
    <x v="2"/>
    <n v="12"/>
    <n v="10.5"/>
    <n v="0.1"/>
    <n v="51.34"/>
    <n v="56.01"/>
    <n v="-0.09"/>
    <n v="220.52"/>
    <n v="203.02"/>
    <n v="0.08"/>
    <n v="27018.84"/>
    <n v="24632.52"/>
    <n v="31389.119999999999"/>
    <n v="28056.78"/>
    <m/>
    <n v="12844114.079999994"/>
    <n v="2.1035970119630092E-3"/>
    <x v="0"/>
    <n v="75793138.070000067"/>
    <n v="3.5648134762603816E-4"/>
    <x v="0"/>
    <n v="325145452.83999985"/>
    <n v="8.3097702163762525E-5"/>
    <x v="1"/>
    <n v="9.6538702066506239E-5"/>
    <x v="1"/>
    <x v="1"/>
    <x v="0"/>
    <m/>
  </r>
  <r>
    <s v="MS-39980"/>
    <x v="1338"/>
    <x v="672"/>
    <s v="Bailment"/>
    <x v="0"/>
    <x v="0"/>
    <x v="1325"/>
    <x v="0"/>
    <x v="13"/>
    <x v="9"/>
    <x v="3"/>
    <s v="VALUE"/>
    <s v="VODKA"/>
    <s v="CLASSIC"/>
    <x v="1338"/>
    <s v="VODKA"/>
    <x v="6"/>
    <x v="3"/>
    <n v="90"/>
    <n v="66.5"/>
    <n v="0.26"/>
    <n v="210.59"/>
    <n v="189.01"/>
    <n v="0.1"/>
    <n v="747.28"/>
    <n v="726.67"/>
    <n v="0.03"/>
    <n v="36603"/>
    <n v="32181.81"/>
    <n v="36603"/>
    <n v="32181.81"/>
    <m/>
    <n v="73393567.950000003"/>
    <n v="4.9872217719318553E-4"/>
    <x v="0"/>
    <n v="34230392.709999993"/>
    <n v="1.0693128854845676E-3"/>
    <x v="0"/>
    <n v="325145452.83999985"/>
    <n v="1.1257423310179858E-4"/>
    <x v="1"/>
    <n v="1.1257423310179858E-4"/>
    <x v="1"/>
    <x v="1"/>
    <x v="0"/>
    <m/>
  </r>
  <r>
    <s v="MS-75221"/>
    <x v="1339"/>
    <x v="392"/>
    <s v="Bailment"/>
    <x v="0"/>
    <x v="0"/>
    <x v="1326"/>
    <x v="0"/>
    <x v="3"/>
    <x v="3"/>
    <x v="1"/>
    <s v="PREMIUM"/>
    <s v="VODKA"/>
    <s v="FLAVORED"/>
    <x v="1339"/>
    <s v="CORDIALS"/>
    <x v="29"/>
    <x v="3"/>
    <n v="0"/>
    <n v="8"/>
    <n v="-95.39"/>
    <n v="11.25"/>
    <n v="29.5"/>
    <n v="-1.62"/>
    <n v="59.75"/>
    <n v="102.08"/>
    <n v="-0.71"/>
    <n v="10380.75"/>
    <n v="17871.75"/>
    <n v="11292.75"/>
    <n v="19293.75"/>
    <m/>
    <n v="22444928.369999994"/>
    <n v="4.6249869141373441E-4"/>
    <x v="0"/>
    <n v="126094742.97999983"/>
    <n v="8.232500225363491E-5"/>
    <x v="0"/>
    <n v="325145452.83999985"/>
    <n v="3.1926480623760224E-5"/>
    <x v="0"/>
    <n v="3.4731379145434412E-5"/>
    <x v="0"/>
    <x v="0"/>
    <x v="1"/>
    <m/>
  </r>
  <r>
    <s v="MS-65259"/>
    <x v="1340"/>
    <x v="79"/>
    <s v="Bailment"/>
    <x v="0"/>
    <x v="0"/>
    <x v="1327"/>
    <x v="0"/>
    <x v="3"/>
    <x v="3"/>
    <x v="1"/>
    <s v="PREMIUM"/>
    <s v="CORDIALS"/>
    <s v="LIQUEURS &amp; SPECIALITIES"/>
    <x v="1340"/>
    <s v="CORDIALS"/>
    <x v="35"/>
    <x v="1"/>
    <n v="3"/>
    <n v="8.27"/>
    <n v="-2.1"/>
    <n v="5.07"/>
    <n v="11.74"/>
    <n v="-1.31"/>
    <n v="35.47"/>
    <n v="64.84"/>
    <n v="-0.83"/>
    <n v="10751.45"/>
    <n v="19784.759999999998"/>
    <n v="12935.45"/>
    <n v="23648.76"/>
    <m/>
    <n v="22444928.369999994"/>
    <n v="4.7901467194568745E-4"/>
    <x v="0"/>
    <n v="126094742.97999983"/>
    <n v="8.5264855186748851E-5"/>
    <x v="0"/>
    <n v="325145452.83999985"/>
    <n v="3.3066585757515299E-5"/>
    <x v="0"/>
    <n v="3.9783579585735066E-5"/>
    <x v="0"/>
    <x v="0"/>
    <x v="1"/>
    <m/>
  </r>
  <r>
    <s v="MS-75198"/>
    <x v="1341"/>
    <x v="174"/>
    <s v="Bailment"/>
    <x v="0"/>
    <x v="0"/>
    <x v="1328"/>
    <x v="0"/>
    <x v="3"/>
    <x v="3"/>
    <x v="1"/>
    <s v="PREMIUM"/>
    <s v="VODKA"/>
    <s v="FLAVORED"/>
    <x v="1341"/>
    <s v="CORDIALS"/>
    <x v="29"/>
    <x v="3"/>
    <n v="8"/>
    <n v="9"/>
    <n v="-7.0000000000000007E-2"/>
    <n v="31.17"/>
    <n v="37"/>
    <n v="-0.19"/>
    <n v="134.16999999999999"/>
    <n v="152.58000000000001"/>
    <n v="-0.14000000000000001"/>
    <n v="23455.5"/>
    <n v="26822.25"/>
    <n v="25357.5"/>
    <n v="28838.25"/>
    <m/>
    <n v="22444928.369999994"/>
    <n v="1.0450244978883845E-3"/>
    <x v="0"/>
    <n v="126094742.97999983"/>
    <n v="1.8601489202226559E-4"/>
    <x v="0"/>
    <n v="325145452.83999985"/>
    <n v="7.2138483854308026E-5"/>
    <x v="1"/>
    <n v="7.798817353437853E-5"/>
    <x v="1"/>
    <x v="1"/>
    <x v="0"/>
    <m/>
  </r>
  <r>
    <s v="MS-75210"/>
    <x v="1342"/>
    <x v="270"/>
    <s v="Bailment"/>
    <x v="0"/>
    <x v="0"/>
    <x v="1329"/>
    <x v="0"/>
    <x v="3"/>
    <x v="3"/>
    <x v="1"/>
    <s v="PREMIUM"/>
    <s v="CORDIALS"/>
    <s v="LIQUEURS &amp; SPECIALITIES"/>
    <x v="1342"/>
    <s v="CORDIALS"/>
    <x v="29"/>
    <x v="3"/>
    <n v="9"/>
    <n v="9.42"/>
    <n v="-0.05"/>
    <n v="37.25"/>
    <n v="46.42"/>
    <n v="-0.25"/>
    <n v="151.75"/>
    <n v="192.92"/>
    <n v="-0.27"/>
    <n v="26742.75"/>
    <n v="33371.25"/>
    <n v="28680.75"/>
    <n v="36461.25"/>
    <m/>
    <n v="22444928.369999994"/>
    <n v="1.1914829737547524E-3"/>
    <x v="0"/>
    <n v="126094742.97999983"/>
    <n v="2.1208457520105917E-4"/>
    <x v="0"/>
    <n v="325145452.83999985"/>
    <n v="8.2248574496164903E-5"/>
    <x v="1"/>
    <n v="8.8208983854722552E-5"/>
    <x v="1"/>
    <x v="1"/>
    <x v="0"/>
    <m/>
  </r>
  <r>
    <s v="MS-88015"/>
    <x v="1343"/>
    <x v="24"/>
    <s v="Bailment"/>
    <x v="0"/>
    <x v="0"/>
    <x v="1330"/>
    <x v="0"/>
    <x v="12"/>
    <x v="8"/>
    <x v="0"/>
    <s v="PREMIUM"/>
    <s v="TEQUILA"/>
    <s v="100% BLUE AGAVE"/>
    <x v="1343"/>
    <s v="TEQUILA"/>
    <x v="4"/>
    <x v="1"/>
    <n v="1222"/>
    <n v="382.68"/>
    <n v="0.69"/>
    <n v="1855.87"/>
    <n v="511.81"/>
    <n v="0.72"/>
    <n v="3943.91"/>
    <n v="1323.28"/>
    <n v="0.66"/>
    <n v="615807.80000000005"/>
    <n v="188222.11"/>
    <n v="669376.69999999995"/>
    <n v="203609.78"/>
    <m/>
    <n v="57863085.470000021"/>
    <n v="1.0642498494472349E-2"/>
    <x v="0"/>
    <n v="75793138.070000067"/>
    <n v="8.1248489728880206E-3"/>
    <x v="0"/>
    <n v="325145452.83999985"/>
    <n v="1.8939456007186779E-3"/>
    <x v="1"/>
    <n v="2.0586992502995027E-3"/>
    <x v="1"/>
    <x v="1"/>
    <x v="0"/>
    <m/>
  </r>
  <r>
    <s v="MS-28236"/>
    <x v="1344"/>
    <x v="673"/>
    <s v="Bailment"/>
    <x v="0"/>
    <x v="0"/>
    <x v="1331"/>
    <x v="0"/>
    <x v="9"/>
    <x v="5"/>
    <x v="1"/>
    <s v="PREMIUM"/>
    <s v="GIN"/>
    <s v="CLASSIC"/>
    <x v="1344"/>
    <s v="GIN"/>
    <x v="7"/>
    <x v="1"/>
    <n v="149"/>
    <n v="157"/>
    <n v="-0.05"/>
    <n v="299"/>
    <n v="282.75"/>
    <n v="0.05"/>
    <n v="891"/>
    <n v="1054.17"/>
    <n v="-0.18"/>
    <n v="198948.24"/>
    <n v="229851.84"/>
    <n v="208020.24"/>
    <n v="240289.84"/>
    <m/>
    <n v="10875997.040000001"/>
    <n v="1.8292413952330385E-2"/>
    <x v="0"/>
    <n v="126094742.97999983"/>
    <n v="1.5777679171887096E-3"/>
    <x v="0"/>
    <n v="325145452.83999985"/>
    <n v="6.1187458801061567E-4"/>
    <x v="1"/>
    <n v="6.397759469893747E-4"/>
    <x v="1"/>
    <x v="1"/>
    <x v="0"/>
    <m/>
  </r>
  <r>
    <s v="MS-75197"/>
    <x v="1345"/>
    <x v="653"/>
    <s v="Bailment"/>
    <x v="0"/>
    <x v="0"/>
    <x v="1332"/>
    <x v="0"/>
    <x v="3"/>
    <x v="3"/>
    <x v="1"/>
    <s v="PREMIUM"/>
    <s v="CORDIALS"/>
    <s v="LIQUEURS &amp; SPECIALITIES"/>
    <x v="1345"/>
    <s v="CORDIALS"/>
    <x v="29"/>
    <x v="3"/>
    <n v="3"/>
    <n v="4.5"/>
    <n v="-0.5"/>
    <n v="14"/>
    <n v="22.5"/>
    <n v="-0.61"/>
    <n v="62.5"/>
    <n v="102.5"/>
    <n v="-0.64"/>
    <n v="11068.5"/>
    <n v="17860.5"/>
    <n v="11812.5"/>
    <n v="19372.5"/>
    <m/>
    <n v="22444928.369999994"/>
    <n v="4.9314035748023214E-4"/>
    <x v="0"/>
    <n v="126094742.97999983"/>
    <n v="8.7779234394851809E-5"/>
    <x v="0"/>
    <n v="325145452.83999985"/>
    <n v="3.404168781485828E-5"/>
    <x v="0"/>
    <n v="3.6329894503592484E-5"/>
    <x v="0"/>
    <x v="0"/>
    <x v="0"/>
    <m/>
  </r>
  <r>
    <s v="MS-31298"/>
    <x v="1346"/>
    <x v="671"/>
    <s v="Bailment"/>
    <x v="0"/>
    <x v="0"/>
    <x v="1333"/>
    <x v="0"/>
    <x v="9"/>
    <x v="5"/>
    <x v="3"/>
    <s v="VALUE"/>
    <s v="GIN"/>
    <s v="CLASSIC"/>
    <x v="1346"/>
    <s v="GIN"/>
    <x v="6"/>
    <x v="3"/>
    <n v="54"/>
    <n v="43.17"/>
    <n v="0.2"/>
    <n v="145.85"/>
    <n v="98.01"/>
    <n v="0.33"/>
    <n v="578.70000000000005"/>
    <n v="414.58"/>
    <n v="0.28000000000000003"/>
    <n v="33468.480000000003"/>
    <n v="24035.599999999999"/>
    <n v="34908.480000000003"/>
    <n v="24894.6"/>
    <m/>
    <n v="10875997.040000001"/>
    <n v="3.077279248689461E-3"/>
    <x v="0"/>
    <n v="34230392.709999993"/>
    <n v="9.7774163105708665E-4"/>
    <x v="0"/>
    <n v="325145452.83999985"/>
    <n v="1.029338706959234E-4"/>
    <x v="1"/>
    <n v="1.0736265783540896E-4"/>
    <x v="1"/>
    <x v="1"/>
    <x v="0"/>
    <m/>
  </r>
  <r>
    <s v="MS-87288"/>
    <x v="1347"/>
    <x v="551"/>
    <s v="Bailment"/>
    <x v="0"/>
    <x v="0"/>
    <x v="1334"/>
    <x v="0"/>
    <x v="12"/>
    <x v="15"/>
    <x v="11"/>
    <s v="ULTRA"/>
    <s v="TEQUILA"/>
    <s v="MEZCAL"/>
    <x v="1347"/>
    <s v="TEQUILA"/>
    <x v="14"/>
    <x v="1"/>
    <n v="12"/>
    <n v="25.83"/>
    <n v="-1.1499999999999999"/>
    <n v="28.83"/>
    <n v="51.58"/>
    <n v="-0.79"/>
    <n v="123.92"/>
    <n v="178.25"/>
    <n v="-0.44"/>
    <n v="67861.73"/>
    <n v="98298.66"/>
    <n v="70042.73"/>
    <n v="100764.66"/>
    <m/>
    <n v="206203.38000000003"/>
    <n v="0.32910095848089388"/>
    <x v="1"/>
    <n v="206203.38000000003"/>
    <n v="0.32910095848089388"/>
    <x v="1"/>
    <n v="325145452.83999985"/>
    <n v="2.0871191464391764E-4"/>
    <x v="1"/>
    <n v="2.1541968183226348E-4"/>
    <x v="3"/>
    <x v="3"/>
    <x v="0"/>
    <m/>
  </r>
  <r>
    <s v="MS-87370"/>
    <x v="1348"/>
    <x v="498"/>
    <s v="Bailment"/>
    <x v="0"/>
    <x v="0"/>
    <x v="1335"/>
    <x v="0"/>
    <x v="12"/>
    <x v="8"/>
    <x v="2"/>
    <s v="ULTRA"/>
    <s v="TEQUILA"/>
    <s v="100% BLUE AGAVE"/>
    <x v="1348"/>
    <s v="TEQUILA"/>
    <x v="8"/>
    <x v="1"/>
    <n v="8"/>
    <m/>
    <n v="1"/>
    <n v="28.5"/>
    <n v="6.5"/>
    <n v="0.77"/>
    <n v="96.08"/>
    <n v="39.5"/>
    <n v="0.59"/>
    <n v="49538.49"/>
    <n v="21120.42"/>
    <n v="53418.49"/>
    <n v="21960.42"/>
    <m/>
    <n v="57863085.470000021"/>
    <n v="8.5613287984243373E-4"/>
    <x v="0"/>
    <n v="69119979.479999974"/>
    <n v="7.1670290374339701E-4"/>
    <x v="0"/>
    <n v="325145452.83999985"/>
    <n v="1.5235793570939863E-4"/>
    <x v="1"/>
    <n v="1.6429105661301249E-4"/>
    <x v="1"/>
    <x v="1"/>
    <x v="0"/>
    <m/>
  </r>
  <r>
    <s v="MS-73713"/>
    <x v="1349"/>
    <x v="98"/>
    <s v="Bailment"/>
    <x v="0"/>
    <x v="0"/>
    <x v="1336"/>
    <x v="0"/>
    <x v="8"/>
    <x v="4"/>
    <x v="0"/>
    <s v="MID"/>
    <s v="DOMESTIC WHISKEY"/>
    <s v="FLAVORED"/>
    <x v="1349"/>
    <s v="CORDIALS"/>
    <x v="4"/>
    <x v="1"/>
    <n v="8"/>
    <n v="9"/>
    <n v="-0.13"/>
    <n v="41"/>
    <n v="35"/>
    <n v="0.15"/>
    <n v="202"/>
    <n v="257"/>
    <n v="-0.27"/>
    <n v="29629.919999999998"/>
    <n v="37031.760000000002"/>
    <n v="32406.240000000002"/>
    <n v="40124.879999999997"/>
    <m/>
    <n v="52239627.039999984"/>
    <n v="5.6719241079788551E-4"/>
    <x v="0"/>
    <n v="75793138.070000067"/>
    <n v="3.909314319804884E-4"/>
    <x v="0"/>
    <n v="325145452.83999985"/>
    <n v="9.1128200444434704E-5"/>
    <x v="1"/>
    <n v="9.9666902049362876E-5"/>
    <x v="1"/>
    <x v="1"/>
    <x v="0"/>
    <m/>
  </r>
  <r>
    <s v="MS-80268"/>
    <x v="1350"/>
    <x v="216"/>
    <s v="Bailment"/>
    <x v="0"/>
    <x v="0"/>
    <x v="1337"/>
    <x v="0"/>
    <x v="3"/>
    <x v="3"/>
    <x v="1"/>
    <s v="PREMIUM"/>
    <s v="CORDIALS"/>
    <s v="CREAM LIQUEUR"/>
    <x v="1350"/>
    <s v="CORDIALS"/>
    <x v="65"/>
    <x v="3"/>
    <n v="12"/>
    <n v="3"/>
    <n v="0.75"/>
    <n v="31.5"/>
    <n v="27.5"/>
    <n v="0.13"/>
    <n v="140.5"/>
    <n v="151.5"/>
    <n v="-0.08"/>
    <n v="30820.080000000002"/>
    <n v="33233.040000000001"/>
    <n v="30820.080000000002"/>
    <n v="33233.040000000001"/>
    <m/>
    <n v="22444928.369999994"/>
    <n v="1.3731422748131503E-3"/>
    <x v="0"/>
    <n v="126094742.97999983"/>
    <n v="2.4442002316376064E-4"/>
    <x v="0"/>
    <n v="325145452.83999985"/>
    <n v="9.4788593015219532E-5"/>
    <x v="1"/>
    <n v="9.4788593015219532E-5"/>
    <x v="1"/>
    <x v="1"/>
    <x v="0"/>
    <m/>
  </r>
  <r>
    <s v="MS-80280"/>
    <x v="1351"/>
    <x v="432"/>
    <s v="Bailment"/>
    <x v="0"/>
    <x v="0"/>
    <x v="1338"/>
    <x v="0"/>
    <x v="3"/>
    <x v="3"/>
    <x v="1"/>
    <s v="PREMIUM"/>
    <s v="CORDIALS"/>
    <s v="CREAM LIQUEUR"/>
    <x v="1351"/>
    <s v="CORDIALS"/>
    <x v="65"/>
    <x v="3"/>
    <n v="11"/>
    <n v="1.5"/>
    <n v="0.86"/>
    <n v="29.5"/>
    <n v="27"/>
    <n v="0.08"/>
    <n v="150"/>
    <n v="186.83"/>
    <n v="-0.25"/>
    <n v="32904"/>
    <n v="40983.760000000002"/>
    <n v="32904"/>
    <n v="40983.760000000002"/>
    <m/>
    <n v="22444928.369999994"/>
    <n v="1.465988193750694E-3"/>
    <x v="0"/>
    <n v="126094742.97999983"/>
    <n v="2.6094664394707542E-4"/>
    <x v="0"/>
    <n v="325145452.83999985"/>
    <n v="1.0119778613724505E-4"/>
    <x v="1"/>
    <n v="1.0119778613724505E-4"/>
    <x v="1"/>
    <x v="1"/>
    <x v="0"/>
    <m/>
  </r>
  <r>
    <s v="MS-58895"/>
    <x v="1352"/>
    <x v="193"/>
    <s v="Bailment"/>
    <x v="0"/>
    <x v="0"/>
    <x v="1339"/>
    <x v="0"/>
    <x v="14"/>
    <x v="10"/>
    <x v="6"/>
    <s v="VALUE"/>
    <s v="COCKTAILS"/>
    <s v="MARGARITA"/>
    <x v="1352"/>
    <s v="COCKTAILS"/>
    <x v="16"/>
    <x v="0"/>
    <n v="11"/>
    <n v="25.67"/>
    <n v="-1.4"/>
    <n v="46.87"/>
    <n v="86.93"/>
    <n v="-0.85"/>
    <n v="208.87"/>
    <n v="213.53"/>
    <n v="-0.02"/>
    <n v="16302.6"/>
    <n v="16893.240000000002"/>
    <n v="17345.099999999999"/>
    <n v="17695.740000000002"/>
    <m/>
    <n v="5567781.3899999987"/>
    <n v="2.9280244424251729E-3"/>
    <x v="0"/>
    <n v="5567781.3899999987"/>
    <n v="2.9280244424251729E-3"/>
    <x v="0"/>
    <n v="325145452.83999985"/>
    <n v="5.0139406402900897E-5"/>
    <x v="0"/>
    <n v="5.3345663759090956E-5"/>
    <x v="0"/>
    <x v="0"/>
    <x v="0"/>
    <m/>
  </r>
  <r>
    <s v="MS-58898"/>
    <x v="1353"/>
    <x v="239"/>
    <s v="Bailment"/>
    <x v="0"/>
    <x v="0"/>
    <x v="1340"/>
    <x v="0"/>
    <x v="14"/>
    <x v="10"/>
    <x v="6"/>
    <s v="VALUE"/>
    <s v="COCKTAILS"/>
    <s v="MARGARITA"/>
    <x v="1353"/>
    <s v="COCKTAILS"/>
    <x v="16"/>
    <x v="0"/>
    <n v="14"/>
    <n v="14"/>
    <n v="0"/>
    <n v="44.34"/>
    <n v="64.180000000000007"/>
    <n v="-0.45"/>
    <n v="169.19"/>
    <n v="217.03"/>
    <n v="-0.28000000000000003"/>
    <n v="15364.53"/>
    <n v="19860.39"/>
    <n v="16051.5"/>
    <n v="20590.2"/>
    <m/>
    <n v="5567781.3899999987"/>
    <n v="2.7595426119989964E-3"/>
    <x v="0"/>
    <n v="5567781.3899999987"/>
    <n v="2.7595426119989964E-3"/>
    <x v="0"/>
    <n v="325145452.83999985"/>
    <n v="4.7254328380722271E-5"/>
    <x v="0"/>
    <n v="4.9367136645453101E-5"/>
    <x v="0"/>
    <x v="0"/>
    <x v="0"/>
    <m/>
  </r>
  <r>
    <s v="MS-59182"/>
    <x v="1354"/>
    <x v="473"/>
    <s v="Bailment"/>
    <x v="0"/>
    <x v="0"/>
    <x v="1341"/>
    <x v="0"/>
    <x v="14"/>
    <x v="10"/>
    <x v="6"/>
    <s v="VALUE"/>
    <s v="COCKTAILS"/>
    <s v="MARGARITA"/>
    <x v="1354"/>
    <s v="COCKTAILS"/>
    <x v="16"/>
    <x v="0"/>
    <n v="49"/>
    <n v="296.35000000000002"/>
    <n v="-5.05"/>
    <n v="302.2"/>
    <n v="588.04"/>
    <n v="-0.95"/>
    <n v="1153.78"/>
    <n v="1525.16"/>
    <n v="-0.32"/>
    <n v="100843.99"/>
    <n v="133701.93"/>
    <n v="104895.44"/>
    <n v="138698.68"/>
    <m/>
    <n v="5567781.3899999987"/>
    <n v="1.8112059891776753E-2"/>
    <x v="0"/>
    <n v="5567781.3899999987"/>
    <n v="1.8112059891776753E-2"/>
    <x v="0"/>
    <n v="325145452.83999985"/>
    <n v="3.1015039306000726E-4"/>
    <x v="1"/>
    <n v="3.2261081643241611E-4"/>
    <x v="1"/>
    <x v="1"/>
    <x v="0"/>
    <m/>
  </r>
  <r>
    <s v="MS-68340"/>
    <x v="1355"/>
    <x v="505"/>
    <s v="Bailment"/>
    <x v="0"/>
    <x v="0"/>
    <x v="1342"/>
    <x v="0"/>
    <x v="3"/>
    <x v="3"/>
    <x v="1"/>
    <s v="SUPER"/>
    <s v="CORDIALS"/>
    <s v="CREAM LIQUEUR"/>
    <x v="1355"/>
    <s v="CORDIALS"/>
    <x v="25"/>
    <x v="0"/>
    <n v="4"/>
    <n v="3.75"/>
    <n v="0"/>
    <n v="9.75"/>
    <n v="19.5"/>
    <n v="-1"/>
    <n v="108"/>
    <n v="117.75"/>
    <n v="-0.09"/>
    <n v="32136.84"/>
    <n v="33182.550000000003"/>
    <n v="33060.959999999999"/>
    <n v="34060.050000000003"/>
    <m/>
    <n v="22444928.369999994"/>
    <n v="1.4318085346600733E-3"/>
    <x v="0"/>
    <n v="126094742.97999983"/>
    <n v="2.5486264724848442E-4"/>
    <x v="0"/>
    <n v="325145452.83999985"/>
    <n v="9.883834978868412E-5"/>
    <x v="1"/>
    <n v="1.0168052393544897E-4"/>
    <x v="1"/>
    <x v="1"/>
    <x v="0"/>
    <m/>
  </r>
  <r>
    <s v="MS-43735"/>
    <x v="1356"/>
    <x v="95"/>
    <s v="Bailment"/>
    <x v="0"/>
    <x v="0"/>
    <x v="1343"/>
    <x v="0"/>
    <x v="0"/>
    <x v="0"/>
    <x v="2"/>
    <s v="ULTRA"/>
    <s v="RUM"/>
    <s v="AGED / DARK"/>
    <x v="1356"/>
    <s v="RUM"/>
    <x v="60"/>
    <x v="1"/>
    <n v="9"/>
    <n v="18"/>
    <n v="-1.1200000000000001"/>
    <n v="24.5"/>
    <n v="58.5"/>
    <n v="-1.39"/>
    <n v="166.5"/>
    <n v="238.33"/>
    <n v="-0.43"/>
    <n v="63888.959999999999"/>
    <n v="92006.68"/>
    <n v="66073.86"/>
    <n v="94710.88"/>
    <m/>
    <n v="12844114.079999994"/>
    <n v="4.9741819172630731E-3"/>
    <x v="0"/>
    <n v="69119979.479999974"/>
    <n v="9.2431971885186134E-4"/>
    <x v="0"/>
    <n v="325145452.83999985"/>
    <n v="1.9649347527993566E-4"/>
    <x v="1"/>
    <n v="2.0321323710011761E-4"/>
    <x v="1"/>
    <x v="1"/>
    <x v="0"/>
    <m/>
  </r>
  <r>
    <s v="MS-78073"/>
    <x v="1357"/>
    <x v="317"/>
    <s v="Bailment"/>
    <x v="0"/>
    <x v="0"/>
    <x v="1344"/>
    <x v="0"/>
    <x v="13"/>
    <x v="9"/>
    <x v="0"/>
    <s v="MID"/>
    <s v="VODKA"/>
    <s v="FLAVORED"/>
    <x v="1357"/>
    <s v="CORDIALS"/>
    <x v="14"/>
    <x v="1"/>
    <n v="35"/>
    <n v="29"/>
    <n v="0.17"/>
    <n v="67.92"/>
    <n v="66.5"/>
    <n v="0.02"/>
    <n v="229.67"/>
    <n v="233.5"/>
    <n v="-0.02"/>
    <n v="28105.119999999999"/>
    <n v="28825.02"/>
    <n v="29406.52"/>
    <n v="29886.54"/>
    <m/>
    <n v="73393567.950000003"/>
    <n v="3.8293709905405952E-4"/>
    <x v="0"/>
    <n v="75793138.070000067"/>
    <n v="3.7081351578348727E-4"/>
    <x v="0"/>
    <n v="325145452.83999985"/>
    <n v="8.6438606951179449E-5"/>
    <x v="1"/>
    <n v="9.0441123328489521E-5"/>
    <x v="1"/>
    <x v="1"/>
    <x v="0"/>
    <m/>
  </r>
  <r>
    <s v="MS-78079"/>
    <x v="1358"/>
    <x v="447"/>
    <s v="Bailment"/>
    <x v="0"/>
    <x v="0"/>
    <x v="1345"/>
    <x v="0"/>
    <x v="13"/>
    <x v="9"/>
    <x v="0"/>
    <s v="MID"/>
    <s v="VODKA"/>
    <s v="FLAVORED"/>
    <x v="1358"/>
    <s v="CORDIALS"/>
    <x v="14"/>
    <x v="1"/>
    <n v="32"/>
    <n v="33"/>
    <n v="-0.03"/>
    <n v="59"/>
    <n v="61"/>
    <n v="-0.03"/>
    <n v="279.67"/>
    <n v="239.33"/>
    <n v="0.14000000000000001"/>
    <n v="34157.57"/>
    <n v="29261.96"/>
    <n v="35808.519999999997"/>
    <n v="30641.84"/>
    <m/>
    <n v="73393567.950000003"/>
    <n v="4.654027723964876E-4"/>
    <x v="0"/>
    <n v="75793138.070000067"/>
    <n v="4.5066837011621268E-4"/>
    <x v="0"/>
    <n v="325145452.83999985"/>
    <n v="1.0505319911949846E-4"/>
    <x v="1"/>
    <n v="1.101307728194524E-4"/>
    <x v="1"/>
    <x v="1"/>
    <x v="0"/>
    <m/>
  </r>
  <r>
    <s v="MS-87414"/>
    <x v="1359"/>
    <x v="472"/>
    <s v="Bailment"/>
    <x v="0"/>
    <x v="0"/>
    <x v="1346"/>
    <x v="0"/>
    <x v="12"/>
    <x v="8"/>
    <x v="1"/>
    <s v="PREMIUM"/>
    <s v="TEQUILA"/>
    <s v="100% BLUE AGAVE"/>
    <x v="1359"/>
    <s v="TEQUILA"/>
    <x v="16"/>
    <x v="0"/>
    <n v="44"/>
    <n v="56"/>
    <n v="-0.28999999999999998"/>
    <n v="149.88"/>
    <n v="173.21"/>
    <n v="-0.16"/>
    <n v="569.46"/>
    <n v="535.59"/>
    <n v="0.06"/>
    <n v="126602.85"/>
    <n v="117301.85"/>
    <n v="126602.85"/>
    <n v="117301.85"/>
    <m/>
    <n v="57863085.470000021"/>
    <n v="2.1879726767360017E-3"/>
    <x v="0"/>
    <n v="126094742.97999983"/>
    <n v="1.0040295654520726E-3"/>
    <x v="0"/>
    <n v="325145452.83999985"/>
    <n v="3.8937296798765241E-4"/>
    <x v="1"/>
    <n v="3.8937296798765241E-4"/>
    <x v="1"/>
    <x v="1"/>
    <x v="0"/>
    <m/>
  </r>
  <r>
    <s v="MS-89214"/>
    <x v="1360"/>
    <x v="52"/>
    <s v="Bailment"/>
    <x v="0"/>
    <x v="0"/>
    <x v="1347"/>
    <x v="0"/>
    <x v="12"/>
    <x v="8"/>
    <x v="0"/>
    <s v="PREMIUM"/>
    <s v="TEQUILA"/>
    <s v="100% BLUE AGAVE"/>
    <x v="1360"/>
    <s v="TEQUILA"/>
    <x v="16"/>
    <x v="0"/>
    <n v="21"/>
    <n v="42.5"/>
    <n v="-1.01"/>
    <n v="144.13"/>
    <n v="147"/>
    <n v="-0.02"/>
    <n v="549.29"/>
    <n v="486.63"/>
    <n v="0.11"/>
    <n v="129852.55"/>
    <n v="114776.19"/>
    <n v="129852.55"/>
    <n v="114776.19"/>
    <m/>
    <n v="57863085.470000021"/>
    <n v="2.2441345625670789E-3"/>
    <x v="0"/>
    <n v="75793138.070000067"/>
    <n v="1.7132494221320197E-3"/>
    <x v="0"/>
    <n v="325145452.83999985"/>
    <n v="3.9936757185375394E-4"/>
    <x v="1"/>
    <n v="3.9936757185375394E-4"/>
    <x v="1"/>
    <x v="1"/>
    <x v="0"/>
    <m/>
  </r>
  <r>
    <s v="MS-43747"/>
    <x v="1361"/>
    <x v="432"/>
    <s v="Bailment"/>
    <x v="0"/>
    <x v="0"/>
    <x v="1348"/>
    <x v="0"/>
    <x v="0"/>
    <x v="0"/>
    <x v="0"/>
    <s v="MID"/>
    <s v="RUM"/>
    <s v="FLAVORED"/>
    <x v="1361"/>
    <s v="RUM"/>
    <x v="7"/>
    <x v="1"/>
    <n v="9"/>
    <n v="10"/>
    <n v="-0.11"/>
    <n v="80"/>
    <n v="59"/>
    <n v="0.26"/>
    <n v="255"/>
    <n v="201.5"/>
    <n v="0.21"/>
    <n v="30045"/>
    <n v="23266.02"/>
    <n v="32589"/>
    <n v="25516.74"/>
    <m/>
    <n v="12844114.079999994"/>
    <n v="2.3392037639080212E-3"/>
    <x v="0"/>
    <n v="75793138.070000067"/>
    <n v="3.9640791719497642E-4"/>
    <x v="0"/>
    <n v="325145452.83999985"/>
    <n v="9.2404798337391425E-5"/>
    <x v="1"/>
    <n v="1.0022898895048258E-4"/>
    <x v="1"/>
    <x v="1"/>
    <x v="0"/>
    <m/>
  </r>
  <r>
    <s v="MS-89178"/>
    <x v="1362"/>
    <x v="431"/>
    <s v="Bailment"/>
    <x v="0"/>
    <x v="0"/>
    <x v="1349"/>
    <x v="0"/>
    <x v="12"/>
    <x v="8"/>
    <x v="2"/>
    <s v="PREMIUM"/>
    <s v="TEQUILA"/>
    <s v="100% BLUE AGAVE"/>
    <x v="1362"/>
    <s v="TEQUILA"/>
    <x v="10"/>
    <x v="0"/>
    <n v="16"/>
    <n v="16"/>
    <n v="-0.03"/>
    <n v="60.5"/>
    <n v="59.92"/>
    <n v="0.01"/>
    <n v="232.5"/>
    <n v="213.5"/>
    <n v="0.08"/>
    <n v="80249.100000000006"/>
    <n v="72327.179999999993"/>
    <n v="83374.5"/>
    <n v="74798.460000000006"/>
    <m/>
    <n v="57863085.470000021"/>
    <n v="1.386879032601992E-3"/>
    <x v="0"/>
    <n v="69119979.479999974"/>
    <n v="1.1610116293975501E-3"/>
    <x v="0"/>
    <n v="325145452.83999985"/>
    <n v="2.4680984863561855E-4"/>
    <x v="1"/>
    <n v="2.5642216205627695E-4"/>
    <x v="1"/>
    <x v="1"/>
    <x v="0"/>
    <m/>
  </r>
  <r>
    <s v="MS-15890"/>
    <x v="1363"/>
    <x v="56"/>
    <s v="Bailment"/>
    <x v="0"/>
    <x v="0"/>
    <x v="1350"/>
    <x v="0"/>
    <x v="16"/>
    <x v="11"/>
    <x v="7"/>
    <s v="PREMIUM"/>
    <s v="IRISH"/>
    <s v="IRISH"/>
    <x v="1363"/>
    <s v="WHISKEY"/>
    <x v="10"/>
    <x v="0"/>
    <n v="4"/>
    <n v="5"/>
    <n v="-0.25"/>
    <n v="20.5"/>
    <n v="17.5"/>
    <n v="0.15"/>
    <n v="73.08"/>
    <n v="75.17"/>
    <n v="-0.03"/>
    <n v="21444.52"/>
    <n v="21889.79"/>
    <n v="23608.84"/>
    <n v="24299.599999999999"/>
    <m/>
    <n v="3903414.0300000003"/>
    <n v="5.4937856540931678E-3"/>
    <x v="0"/>
    <n v="3903414.0300000003"/>
    <n v="5.4937856540931678E-3"/>
    <x v="0"/>
    <n v="325145452.83999985"/>
    <n v="6.5953621103083946E-5"/>
    <x v="1"/>
    <n v="7.2610088173730738E-5"/>
    <x v="1"/>
    <x v="1"/>
    <x v="0"/>
    <m/>
  </r>
  <r>
    <s v="MS-77330"/>
    <x v="1364"/>
    <x v="124"/>
    <s v="Bailment"/>
    <x v="0"/>
    <x v="0"/>
    <x v="1351"/>
    <x v="0"/>
    <x v="19"/>
    <x v="12"/>
    <x v="8"/>
    <s v="PREMIUM"/>
    <s v="DOMESTIC WHISKEY"/>
    <s v="FLAVORED"/>
    <x v="1364"/>
    <s v="CORDIALS"/>
    <x v="66"/>
    <x v="0"/>
    <n v="12"/>
    <n v="20"/>
    <n v="-0.66"/>
    <n v="35.58"/>
    <n v="37.08"/>
    <n v="-0.04"/>
    <n v="142.16999999999999"/>
    <n v="171.08"/>
    <n v="-0.2"/>
    <n v="30315.62"/>
    <n v="36199.57"/>
    <n v="30315.62"/>
    <n v="36679.57"/>
    <m/>
    <n v="4182721.1600000006"/>
    <n v="7.2478223721707509E-3"/>
    <x v="0"/>
    <n v="4182721.1600000006"/>
    <n v="7.2478223721707509E-3"/>
    <x v="0"/>
    <n v="325145452.83999985"/>
    <n v="9.3237102764952244E-5"/>
    <x v="1"/>
    <n v="9.3237102764952244E-5"/>
    <x v="1"/>
    <x v="1"/>
    <x v="0"/>
    <m/>
  </r>
  <r>
    <s v="MS-80518"/>
    <x v="1365"/>
    <x v="70"/>
    <s v="Bailment"/>
    <x v="0"/>
    <x v="0"/>
    <x v="1352"/>
    <x v="0"/>
    <x v="19"/>
    <x v="12"/>
    <x v="8"/>
    <s v="PREMIUM"/>
    <s v="CORDIALS"/>
    <s v="CREAM LIQUEUR"/>
    <x v="1365"/>
    <s v="CORDIALS"/>
    <x v="66"/>
    <x v="0"/>
    <n v="38"/>
    <n v="34"/>
    <n v="0.09"/>
    <n v="120.92"/>
    <n v="138.5"/>
    <n v="-0.15"/>
    <n v="584.41999999999996"/>
    <n v="874.5"/>
    <n v="-0.5"/>
    <n v="124621.01"/>
    <n v="184388.56"/>
    <n v="124621.01"/>
    <n v="186896.56"/>
    <m/>
    <n v="4182721.1600000006"/>
    <n v="2.9794242846444007E-2"/>
    <x v="0"/>
    <n v="4182721.1600000006"/>
    <n v="2.9794242846444007E-2"/>
    <x v="0"/>
    <n v="325145452.83999985"/>
    <n v="3.8327772666507036E-4"/>
    <x v="1"/>
    <n v="3.8327772666507036E-4"/>
    <x v="1"/>
    <x v="1"/>
    <x v="0"/>
    <m/>
  </r>
  <r>
    <s v="MS-35903"/>
    <x v="1366"/>
    <x v="75"/>
    <s v="Bailment"/>
    <x v="0"/>
    <x v="0"/>
    <x v="1353"/>
    <x v="0"/>
    <x v="13"/>
    <x v="9"/>
    <x v="0"/>
    <s v="MID"/>
    <s v="VODKA"/>
    <s v="CLASSIC"/>
    <x v="1366"/>
    <s v="VODKA"/>
    <x v="26"/>
    <x v="7"/>
    <n v="28"/>
    <n v="29.17"/>
    <n v="-0.04"/>
    <n v="77.010000000000005"/>
    <n v="86.34"/>
    <n v="-0.12"/>
    <n v="297.52"/>
    <n v="415.93"/>
    <n v="-0.4"/>
    <n v="28259.1"/>
    <n v="37563.089999999997"/>
    <n v="28259.1"/>
    <n v="37563.089999999997"/>
    <m/>
    <n v="73393567.950000003"/>
    <n v="3.8503510306586746E-4"/>
    <x v="0"/>
    <n v="75793138.070000067"/>
    <n v="3.7284509811298243E-4"/>
    <x v="0"/>
    <n v="325145452.83999985"/>
    <n v="8.6912179620441931E-5"/>
    <x v="1"/>
    <n v="8.6912179620441931E-5"/>
    <x v="1"/>
    <x v="1"/>
    <x v="0"/>
    <m/>
  </r>
  <r>
    <s v="MS-15870"/>
    <x v="1367"/>
    <x v="456"/>
    <s v="Bailment"/>
    <x v="0"/>
    <x v="0"/>
    <x v="1354"/>
    <x v="0"/>
    <x v="16"/>
    <x v="11"/>
    <x v="7"/>
    <s v="PREMIUM"/>
    <s v="IRISH"/>
    <s v="BLEND"/>
    <x v="1367"/>
    <s v="WHISKEY"/>
    <x v="27"/>
    <x v="3"/>
    <n v="3"/>
    <n v="7.5"/>
    <n v="-2"/>
    <n v="6.5"/>
    <n v="11.42"/>
    <n v="-0.76"/>
    <n v="61"/>
    <n v="71.75"/>
    <n v="-0.18"/>
    <n v="12303.48"/>
    <n v="16327.81"/>
    <n v="17165.400000000001"/>
    <n v="20190.45"/>
    <m/>
    <n v="3903414.0300000003"/>
    <n v="3.1519792431549975E-3"/>
    <x v="0"/>
    <n v="3903414.0300000003"/>
    <n v="3.1519792431549975E-3"/>
    <x v="0"/>
    <n v="325145452.83999985"/>
    <n v="3.7839926385359579E-5"/>
    <x v="0"/>
    <n v="5.2792988030642665E-5"/>
    <x v="0"/>
    <x v="0"/>
    <x v="0"/>
    <m/>
  </r>
  <r>
    <s v="MS-36180"/>
    <x v="1368"/>
    <x v="461"/>
    <s v="Bailment"/>
    <x v="0"/>
    <x v="0"/>
    <x v="1355"/>
    <x v="0"/>
    <x v="13"/>
    <x v="9"/>
    <x v="0"/>
    <s v="PREMIUM"/>
    <s v="VODKA"/>
    <s v="CLASSIC"/>
    <x v="1368"/>
    <s v="VODKA"/>
    <x v="26"/>
    <x v="3"/>
    <n v="21"/>
    <n v="17.5"/>
    <n v="0.15"/>
    <n v="22"/>
    <n v="28.5"/>
    <n v="-0.3"/>
    <n v="80"/>
    <n v="98.5"/>
    <n v="-0.23"/>
    <n v="12325.2"/>
    <n v="15796.14"/>
    <n v="13219.2"/>
    <n v="16276.14"/>
    <m/>
    <n v="73393567.950000003"/>
    <n v="1.6793297211543999E-4"/>
    <x v="0"/>
    <n v="75793138.070000067"/>
    <n v="1.6261630424401808E-4"/>
    <x v="0"/>
    <n v="325145452.83999985"/>
    <n v="3.7906727258046827E-5"/>
    <x v="0"/>
    <n v="4.0656265940477442E-5"/>
    <x v="0"/>
    <x v="0"/>
    <x v="0"/>
    <m/>
  </r>
  <r>
    <s v="MS-36395"/>
    <x v="1369"/>
    <x v="118"/>
    <s v="Bailment"/>
    <x v="0"/>
    <x v="0"/>
    <x v="1356"/>
    <x v="0"/>
    <x v="13"/>
    <x v="9"/>
    <x v="0"/>
    <s v="PREMIUM"/>
    <s v="VODKA"/>
    <s v="CLASSIC"/>
    <x v="1369"/>
    <s v="VODKA"/>
    <x v="26"/>
    <x v="3"/>
    <n v="13"/>
    <n v="7"/>
    <n v="0.45"/>
    <n v="47.84"/>
    <n v="38.700000000000003"/>
    <n v="0.19"/>
    <n v="138.46"/>
    <n v="169.38"/>
    <n v="-0.22"/>
    <n v="15534.24"/>
    <n v="18956.669999999998"/>
    <n v="16212.24"/>
    <n v="19825.77"/>
    <m/>
    <n v="73393567.950000003"/>
    <n v="2.1165669463818457E-4"/>
    <x v="0"/>
    <n v="75793138.070000067"/>
    <n v="2.0495575715116958E-4"/>
    <x v="0"/>
    <n v="325145452.83999985"/>
    <n v="4.7776279398390394E-5"/>
    <x v="0"/>
    <n v="4.9861500009898173E-5"/>
    <x v="0"/>
    <x v="0"/>
    <x v="0"/>
    <m/>
  </r>
  <r>
    <s v="MS-67174"/>
    <x v="1370"/>
    <x v="63"/>
    <s v="Bailment"/>
    <x v="0"/>
    <x v="0"/>
    <x v="1357"/>
    <x v="0"/>
    <x v="12"/>
    <x v="8"/>
    <x v="5"/>
    <s v="SUPER"/>
    <s v="TEQUILA"/>
    <s v="FLAVORED"/>
    <x v="1370"/>
    <s v="CORDIALS"/>
    <x v="44"/>
    <x v="1"/>
    <n v="2"/>
    <n v="0.5"/>
    <n v="0.75"/>
    <n v="3.5"/>
    <n v="3.5"/>
    <n v="0"/>
    <n v="33.5"/>
    <n v="13.5"/>
    <n v="0.6"/>
    <n v="11928.12"/>
    <n v="4892.3999999999996"/>
    <n v="11928.12"/>
    <n v="4892.3999999999996"/>
    <m/>
    <n v="57863085.470000021"/>
    <n v="2.061438636241462E-4"/>
    <x v="0"/>
    <n v="3676796.11"/>
    <n v="3.2441613957212333E-3"/>
    <x v="0"/>
    <n v="325145452.83999985"/>
    <n v="3.6685489204333684E-5"/>
    <x v="0"/>
    <n v="3.6685489204333684E-5"/>
    <x v="0"/>
    <x v="0"/>
    <x v="0"/>
    <m/>
  </r>
  <r>
    <s v="MS-63345"/>
    <x v="1371"/>
    <x v="337"/>
    <s v="Bailment"/>
    <x v="0"/>
    <x v="0"/>
    <x v="1358"/>
    <x v="0"/>
    <x v="14"/>
    <x v="10"/>
    <x v="6"/>
    <s v="SUPER"/>
    <s v="COCKTAILS"/>
    <s v="MARGARITA"/>
    <x v="1371"/>
    <s v="COCKTAILS"/>
    <x v="11"/>
    <x v="1"/>
    <n v="16"/>
    <n v="18"/>
    <n v="-0.13"/>
    <n v="80.5"/>
    <n v="86.25"/>
    <n v="-7.0000000000000007E-2"/>
    <n v="272"/>
    <n v="381.54"/>
    <n v="-0.4"/>
    <n v="54508.92"/>
    <n v="80384.009999999995"/>
    <n v="65214.720000000001"/>
    <n v="92198.91"/>
    <m/>
    <n v="5567781.3899999987"/>
    <n v="9.7900611000820946E-3"/>
    <x v="0"/>
    <n v="5567781.3899999987"/>
    <n v="9.7900611000820946E-3"/>
    <x v="0"/>
    <n v="325145452.83999985"/>
    <n v="1.6764472491892168E-4"/>
    <x v="1"/>
    <n v="2.0057091197302204E-4"/>
    <x v="1"/>
    <x v="1"/>
    <x v="0"/>
    <m/>
  </r>
  <r>
    <s v="MS-73749"/>
    <x v="1372"/>
    <x v="537"/>
    <s v="Bailment"/>
    <x v="0"/>
    <x v="0"/>
    <x v="1359"/>
    <x v="0"/>
    <x v="8"/>
    <x v="4"/>
    <x v="0"/>
    <s v="MID"/>
    <s v="DOMESTIC WHISKEY"/>
    <s v="FLAVORED"/>
    <x v="1372"/>
    <s v="CORDIALS"/>
    <x v="4"/>
    <x v="1"/>
    <n v="15"/>
    <n v="22"/>
    <n v="-0.43"/>
    <n v="72.42"/>
    <n v="72.92"/>
    <n v="-0.01"/>
    <n v="354.58"/>
    <n v="346.75"/>
    <n v="0.02"/>
    <n v="51605.13"/>
    <n v="49035.27"/>
    <n v="55612.85"/>
    <n v="52355.67"/>
    <m/>
    <n v="52239627.039999984"/>
    <n v="9.8785410471031597E-4"/>
    <x v="0"/>
    <n v="75793138.070000067"/>
    <n v="6.8086810117743357E-4"/>
    <x v="0"/>
    <n v="325145452.83999985"/>
    <n v="1.587139833857503E-4"/>
    <x v="1"/>
    <n v="1.7103991310426356E-4"/>
    <x v="1"/>
    <x v="1"/>
    <x v="0"/>
    <m/>
  </r>
  <r>
    <s v="MS-28675"/>
    <x v="1373"/>
    <x v="577"/>
    <s v="Bailment"/>
    <x v="0"/>
    <x v="0"/>
    <x v="1360"/>
    <x v="0"/>
    <x v="9"/>
    <x v="5"/>
    <x v="2"/>
    <s v="ULTRA"/>
    <s v="GIN"/>
    <s v="CLASSIC"/>
    <x v="1373"/>
    <s v="GIN"/>
    <x v="60"/>
    <x v="1"/>
    <n v="5"/>
    <n v="4.5"/>
    <n v="0.1"/>
    <n v="24"/>
    <n v="17.5"/>
    <n v="0.27"/>
    <n v="84"/>
    <n v="68.25"/>
    <n v="0.19"/>
    <n v="27849.599999999999"/>
    <n v="22384.39"/>
    <n v="28677.599999999999"/>
    <n v="23357.67"/>
    <m/>
    <n v="10875997.040000001"/>
    <n v="2.5606479937033888E-3"/>
    <x v="0"/>
    <n v="69119979.479999974"/>
    <n v="4.0291678628258772E-4"/>
    <x v="0"/>
    <n v="325145452.83999985"/>
    <n v="8.5652743277650731E-5"/>
    <x v="1"/>
    <n v="8.819929588285492E-5"/>
    <x v="1"/>
    <x v="1"/>
    <x v="0"/>
    <m/>
  </r>
  <r>
    <s v="MS-32833"/>
    <x v="1374"/>
    <x v="317"/>
    <s v="Bailment"/>
    <x v="0"/>
    <x v="0"/>
    <x v="1361"/>
    <x v="0"/>
    <x v="9"/>
    <x v="5"/>
    <x v="2"/>
    <s v="ULTRA"/>
    <s v="GIN"/>
    <s v="CLASSIC"/>
    <x v="1374"/>
    <s v="GIN"/>
    <x v="67"/>
    <x v="4"/>
    <n v="19"/>
    <n v="18"/>
    <n v="0.05"/>
    <n v="67.17"/>
    <n v="53.92"/>
    <n v="0.2"/>
    <n v="213.75"/>
    <n v="214"/>
    <n v="0"/>
    <n v="92089.5"/>
    <n v="93178.08"/>
    <n v="93109.5"/>
    <n v="93178.08"/>
    <m/>
    <n v="10875997.040000001"/>
    <n v="8.4672237093584204E-3"/>
    <x v="0"/>
    <n v="69119979.479999974"/>
    <n v="1.3323137635862046E-3"/>
    <x v="0"/>
    <n v="325145452.83999985"/>
    <n v="2.8322555089003852E-4"/>
    <x v="1"/>
    <n v="2.8636260844717412E-4"/>
    <x v="1"/>
    <x v="1"/>
    <x v="0"/>
    <m/>
  </r>
  <r>
    <s v="MS-15818"/>
    <x v="1375"/>
    <x v="559"/>
    <s v="Bailment"/>
    <x v="0"/>
    <x v="0"/>
    <x v="1362"/>
    <x v="0"/>
    <x v="16"/>
    <x v="11"/>
    <x v="7"/>
    <s v="MID"/>
    <s v="IRISH"/>
    <s v="IRISH"/>
    <x v="1375"/>
    <s v="WHISKEY"/>
    <x v="6"/>
    <x v="1"/>
    <n v="9"/>
    <n v="9"/>
    <n v="0"/>
    <n v="27"/>
    <n v="28"/>
    <n v="-0.04"/>
    <n v="113"/>
    <n v="125"/>
    <n v="-0.11"/>
    <n v="22138.68"/>
    <n v="24094.32"/>
    <n v="22414.68"/>
    <n v="24364.32"/>
    <m/>
    <n v="3903414.0300000003"/>
    <n v="5.6716197231068514E-3"/>
    <x v="0"/>
    <n v="3903414.0300000003"/>
    <n v="5.6716197231068514E-3"/>
    <x v="0"/>
    <n v="325145452.83999985"/>
    <n v="6.8088542548045962E-5"/>
    <x v="1"/>
    <n v="6.8937393416447363E-5"/>
    <x v="1"/>
    <x v="1"/>
    <x v="0"/>
    <m/>
  </r>
  <r>
    <s v="MS-58899"/>
    <x v="1376"/>
    <x v="418"/>
    <s v="Bailment"/>
    <x v="0"/>
    <x v="0"/>
    <x v="1363"/>
    <x v="0"/>
    <x v="14"/>
    <x v="10"/>
    <x v="6"/>
    <s v="VALUE"/>
    <s v="COCKTAILS"/>
    <s v="MARGARITA"/>
    <x v="1376"/>
    <s v="COCKTAILS"/>
    <x v="16"/>
    <x v="0"/>
    <n v="26"/>
    <n v="34.03"/>
    <n v="-0.33"/>
    <n v="113.18"/>
    <n v="184.55"/>
    <n v="-0.63"/>
    <n v="442.22"/>
    <n v="569.41"/>
    <n v="-0.28999999999999998"/>
    <n v="34808.1"/>
    <n v="44927.94"/>
    <n v="36725.1"/>
    <n v="47131.44"/>
    <m/>
    <n v="5567781.3899999987"/>
    <n v="6.2517001947161588E-3"/>
    <x v="0"/>
    <n v="5567781.3899999987"/>
    <n v="6.2517001947161588E-3"/>
    <x v="0"/>
    <n v="325145452.83999985"/>
    <n v="1.070539344652273E-4"/>
    <x v="1"/>
    <n v="1.1294975734466745E-4"/>
    <x v="1"/>
    <x v="1"/>
    <x v="0"/>
    <m/>
  </r>
  <r>
    <s v="MS-88095"/>
    <x v="1377"/>
    <x v="326"/>
    <s v="Bailment"/>
    <x v="0"/>
    <x v="0"/>
    <x v="1364"/>
    <x v="0"/>
    <x v="12"/>
    <x v="8"/>
    <x v="1"/>
    <s v="PREMIUM"/>
    <s v="TEQUILA"/>
    <s v="100% BLUE AGAVE"/>
    <x v="1377"/>
    <s v="TEQUILA"/>
    <x v="15"/>
    <x v="1"/>
    <n v="10"/>
    <n v="12"/>
    <n v="-0.2"/>
    <n v="38"/>
    <n v="32"/>
    <n v="0.16"/>
    <n v="143"/>
    <n v="155"/>
    <n v="-0.08"/>
    <n v="34696.080000000002"/>
    <n v="34043.599999999999"/>
    <n v="35624.160000000003"/>
    <n v="34452.6"/>
    <m/>
    <n v="57863085.470000021"/>
    <n v="5.9962374488288744E-4"/>
    <x v="0"/>
    <n v="126094742.97999983"/>
    <n v="2.7515881455504631E-4"/>
    <x v="0"/>
    <n v="325145452.83999985"/>
    <n v="1.0670941173233483E-4"/>
    <x v="1"/>
    <n v="1.0956376504373327E-4"/>
    <x v="1"/>
    <x v="1"/>
    <x v="0"/>
    <m/>
  </r>
  <r>
    <s v="MS-86439"/>
    <x v="1378"/>
    <x v="360"/>
    <s v="Bailment"/>
    <x v="0"/>
    <x v="0"/>
    <x v="1365"/>
    <x v="0"/>
    <x v="8"/>
    <x v="3"/>
    <x v="2"/>
    <s v="SUPER"/>
    <s v="DOMESTIC WHISKEY"/>
    <s v="FLAVORED"/>
    <x v="1378"/>
    <s v="CORDIALS"/>
    <x v="8"/>
    <x v="1"/>
    <n v="73"/>
    <n v="114"/>
    <n v="-0.56999999999999995"/>
    <n v="337.75"/>
    <n v="270"/>
    <n v="0.2"/>
    <n v="1612.67"/>
    <n v="1687"/>
    <n v="-0.05"/>
    <n v="432856.4"/>
    <n v="468684.24"/>
    <n v="450217.52"/>
    <n v="468684.24"/>
    <m/>
    <n v="22444928.369999994"/>
    <n v="1.9285265377748235E-2"/>
    <x v="0"/>
    <n v="69119979.479999974"/>
    <n v="6.262391905443896E-3"/>
    <x v="0"/>
    <n v="325145452.83999985"/>
    <n v="1.3312700399750121E-3"/>
    <x v="1"/>
    <n v="1.3846649739910298E-3"/>
    <x v="1"/>
    <x v="1"/>
    <x v="0"/>
    <m/>
  </r>
  <r>
    <s v="MS-28275"/>
    <x v="1379"/>
    <x v="16"/>
    <s v="Bailment"/>
    <x v="0"/>
    <x v="0"/>
    <x v="1366"/>
    <x v="0"/>
    <x v="8"/>
    <x v="4"/>
    <x v="0"/>
    <s v="MID"/>
    <s v="DOMESTIC WHISKEY"/>
    <s v="FLAVORED"/>
    <x v="1379"/>
    <s v="WHISKEY"/>
    <x v="11"/>
    <x v="1"/>
    <n v="9"/>
    <n v="9.34"/>
    <n v="0"/>
    <n v="33.340000000000003"/>
    <n v="41.34"/>
    <n v="-0.24"/>
    <n v="102.7"/>
    <n v="168.71"/>
    <n v="-0.64"/>
    <n v="13120.8"/>
    <n v="22629.599999999999"/>
    <n v="13120.8"/>
    <n v="22629.599999999999"/>
    <m/>
    <n v="52239627.039999984"/>
    <n v="2.5116565227300294E-4"/>
    <x v="0"/>
    <n v="75793138.070000067"/>
    <n v="1.7311329671931589E-4"/>
    <x v="0"/>
    <n v="325145452.83999985"/>
    <n v="4.0353632152612589E-5"/>
    <x v="0"/>
    <n v="4.0353632152612589E-5"/>
    <x v="0"/>
    <x v="0"/>
    <x v="0"/>
    <m/>
  </r>
  <r>
    <s v="MS-87018"/>
    <x v="1380"/>
    <x v="143"/>
    <s v="Bailment"/>
    <x v="0"/>
    <x v="0"/>
    <x v="1367"/>
    <x v="0"/>
    <x v="8"/>
    <x v="12"/>
    <x v="8"/>
    <s v="PREMIUM"/>
    <s v="DOMESTIC WHISKEY"/>
    <s v="FLAVORED"/>
    <x v="1380"/>
    <s v="CORDIALS"/>
    <x v="44"/>
    <x v="1"/>
    <n v="17"/>
    <n v="20.5"/>
    <n v="-0.19"/>
    <n v="58.17"/>
    <n v="69"/>
    <n v="-0.19"/>
    <n v="257.17"/>
    <n v="351.42"/>
    <n v="-0.37"/>
    <n v="47663.28"/>
    <n v="64290.6"/>
    <n v="47663.28"/>
    <n v="64290.6"/>
    <m/>
    <n v="4182721.1600000006"/>
    <n v="1.139528029164631E-2"/>
    <x v="0"/>
    <n v="4182721.1600000006"/>
    <n v="1.139528029164631E-2"/>
    <x v="0"/>
    <n v="325145452.83999985"/>
    <n v="1.4659063992340229E-4"/>
    <x v="1"/>
    <n v="1.4659063992340229E-4"/>
    <x v="1"/>
    <x v="1"/>
    <x v="0"/>
    <m/>
  </r>
  <r>
    <s v="MS-64489"/>
    <x v="1381"/>
    <x v="309"/>
    <s v="Bailment"/>
    <x v="0"/>
    <x v="0"/>
    <x v="1368"/>
    <x v="0"/>
    <x v="3"/>
    <x v="3"/>
    <x v="0"/>
    <s v="MID"/>
    <s v="CORDIALS"/>
    <s v="LIQUEURS &amp; SPECIALITIES"/>
    <x v="1381"/>
    <s v="CORDIALS"/>
    <x v="4"/>
    <x v="1"/>
    <n v="5"/>
    <n v="8"/>
    <n v="-0.78"/>
    <n v="23.25"/>
    <n v="24.08"/>
    <n v="-0.04"/>
    <n v="131"/>
    <n v="162.58000000000001"/>
    <n v="-0.24"/>
    <n v="19314.810000000001"/>
    <n v="23016.91"/>
    <n v="20723.91"/>
    <n v="25452.05"/>
    <m/>
    <n v="22444928.369999994"/>
    <n v="8.6054228739781925E-4"/>
    <x v="0"/>
    <n v="75793138.070000067"/>
    <n v="2.5483586630443343E-4"/>
    <x v="0"/>
    <n v="325145452.83999985"/>
    <n v="5.9403598701116041E-5"/>
    <x v="1"/>
    <n v="6.3737351449900137E-5"/>
    <x v="1"/>
    <x v="1"/>
    <x v="0"/>
    <m/>
  </r>
  <r>
    <s v="MS-59180"/>
    <x v="1382"/>
    <x v="674"/>
    <s v="Bailment"/>
    <x v="0"/>
    <x v="0"/>
    <x v="1369"/>
    <x v="0"/>
    <x v="14"/>
    <x v="10"/>
    <x v="6"/>
    <s v="VALUE"/>
    <s v="COCKTAILS"/>
    <s v="MARGARITA"/>
    <x v="1382"/>
    <s v="COCKTAILS"/>
    <x v="16"/>
    <x v="0"/>
    <n v="28"/>
    <n v="66.510000000000005"/>
    <n v="-1.38"/>
    <n v="106.18"/>
    <n v="153.24"/>
    <n v="-0.44"/>
    <n v="381.55"/>
    <n v="411.11"/>
    <n v="-0.08"/>
    <n v="33660.06"/>
    <n v="35856.720000000001"/>
    <n v="34688.160000000003"/>
    <n v="37383.919999999998"/>
    <m/>
    <n v="5567781.3899999987"/>
    <n v="6.0455067543519351E-3"/>
    <x v="0"/>
    <n v="5567781.3899999987"/>
    <n v="6.0455067543519351E-3"/>
    <x v="0"/>
    <n v="325145452.83999985"/>
    <n v="1.0352308391827244E-4"/>
    <x v="1"/>
    <n v="1.0668505340306767E-4"/>
    <x v="1"/>
    <x v="1"/>
    <x v="0"/>
    <m/>
  </r>
  <r>
    <s v="MS-26631"/>
    <x v="1383"/>
    <x v="640"/>
    <s v="Bailment"/>
    <x v="0"/>
    <x v="0"/>
    <x v="1370"/>
    <x v="0"/>
    <x v="17"/>
    <x v="4"/>
    <x v="2"/>
    <s v="ULTRA"/>
    <s v="DOMESTIC WHISKEY"/>
    <s v="STRAIGHT"/>
    <x v="1383"/>
    <s v="WHISKEY"/>
    <x v="26"/>
    <x v="1"/>
    <n v="0"/>
    <n v="3"/>
    <n v="-8.01"/>
    <n v="5.58"/>
    <n v="8.42"/>
    <n v="-0.51"/>
    <n v="24.25"/>
    <n v="50.92"/>
    <n v="-1.1000000000000001"/>
    <n v="12912.04"/>
    <n v="21940.38"/>
    <n v="12932.04"/>
    <n v="21940.38"/>
    <m/>
    <n v="52239627.039999984"/>
    <n v="2.4716945222662533E-4"/>
    <x v="0"/>
    <n v="69119979.479999974"/>
    <n v="1.8680618971734692E-4"/>
    <x v="0"/>
    <n v="325145452.83999985"/>
    <n v="3.9711581039252173E-5"/>
    <x v="0"/>
    <n v="3.9773091971745033E-5"/>
    <x v="0"/>
    <x v="0"/>
    <x v="0"/>
    <m/>
  </r>
  <r>
    <s v="MS-26670"/>
    <x v="1384"/>
    <x v="625"/>
    <s v="Bailment"/>
    <x v="0"/>
    <x v="0"/>
    <x v="1371"/>
    <x v="0"/>
    <x v="6"/>
    <x v="4"/>
    <x v="2"/>
    <s v="ULTRA"/>
    <s v="DOMESTIC WHISKEY"/>
    <s v="STRAIGHT"/>
    <x v="1384"/>
    <s v="WHISKEY"/>
    <x v="26"/>
    <x v="1"/>
    <n v="2"/>
    <n v="1"/>
    <n v="0.5"/>
    <n v="9.5"/>
    <n v="13.92"/>
    <n v="-0.46"/>
    <n v="34.5"/>
    <n v="70.92"/>
    <n v="-1.06"/>
    <n v="16862.22"/>
    <n v="33226.730000000003"/>
    <n v="16862.22"/>
    <n v="33226.730000000003"/>
    <m/>
    <n v="52239627.039999984"/>
    <n v="3.2278599514289346E-4"/>
    <x v="0"/>
    <n v="69119979.479999974"/>
    <n v="2.4395580159104538E-4"/>
    <x v="0"/>
    <n v="325145452.83999985"/>
    <n v="5.1860543804983474E-5"/>
    <x v="0"/>
    <n v="5.1860543804983474E-5"/>
    <x v="0"/>
    <x v="0"/>
    <x v="0"/>
    <m/>
  </r>
  <r>
    <s v="MS-11774"/>
    <x v="1385"/>
    <x v="493"/>
    <s v="Bailment"/>
    <x v="0"/>
    <x v="0"/>
    <x v="1372"/>
    <x v="0"/>
    <x v="4"/>
    <x v="2"/>
    <x v="3"/>
    <s v="MID"/>
    <s v="CANADIAN"/>
    <s v="US BLEND"/>
    <x v="1385"/>
    <s v="WHISKEY"/>
    <x v="4"/>
    <x v="1"/>
    <n v="24"/>
    <n v="24"/>
    <n v="0"/>
    <n v="72"/>
    <n v="75"/>
    <n v="-0.04"/>
    <n v="277.45999999999998"/>
    <n v="305"/>
    <n v="-0.1"/>
    <n v="22606.560000000001"/>
    <n v="23649.599999999999"/>
    <n v="25570.560000000001"/>
    <n v="26538.720000000001"/>
    <m/>
    <n v="29546996.449999988"/>
    <n v="7.6510517873636563E-4"/>
    <x v="0"/>
    <n v="34230392.709999993"/>
    <n v="6.6042362386908198E-4"/>
    <x v="0"/>
    <n v="325145452.83999985"/>
    <n v="6.9527529302783813E-5"/>
    <x v="1"/>
    <n v="7.8643449498224923E-5"/>
    <x v="1"/>
    <x v="1"/>
    <x v="0"/>
    <m/>
  </r>
  <r>
    <s v="MS-11776"/>
    <x v="1386"/>
    <x v="250"/>
    <s v="Bailment"/>
    <x v="0"/>
    <x v="0"/>
    <x v="1373"/>
    <x v="0"/>
    <x v="4"/>
    <x v="2"/>
    <x v="3"/>
    <s v="MID"/>
    <s v="CANADIAN"/>
    <s v="US BLEND"/>
    <x v="1386"/>
    <s v="WHISKEY"/>
    <x v="4"/>
    <x v="1"/>
    <n v="40"/>
    <n v="48"/>
    <n v="-0.2"/>
    <n v="102.67"/>
    <n v="135.75"/>
    <n v="-0.32"/>
    <n v="416.5"/>
    <n v="526.75"/>
    <n v="-0.26"/>
    <n v="37493.339999999997"/>
    <n v="43668.5"/>
    <n v="40002.339999999997"/>
    <n v="45957.55"/>
    <m/>
    <n v="29546996.449999988"/>
    <n v="1.2689391310364479E-3"/>
    <x v="0"/>
    <n v="34230392.709999993"/>
    <n v="1.0953231041677992E-3"/>
    <x v="0"/>
    <n v="325145452.83999985"/>
    <n v="1.15312515283583E-4"/>
    <x v="1"/>
    <n v="1.2302906176481164E-4"/>
    <x v="1"/>
    <x v="1"/>
    <x v="0"/>
    <m/>
  </r>
  <r>
    <s v="MS-11788"/>
    <x v="1387"/>
    <x v="70"/>
    <s v="Bailment"/>
    <x v="0"/>
    <x v="0"/>
    <x v="1374"/>
    <x v="0"/>
    <x v="4"/>
    <x v="2"/>
    <x v="3"/>
    <s v="MID"/>
    <s v="CANADIAN"/>
    <s v="US BLEND"/>
    <x v="1387"/>
    <s v="WHISKEY"/>
    <x v="4"/>
    <x v="1"/>
    <n v="78"/>
    <n v="61.26"/>
    <n v="0.22"/>
    <n v="383.09"/>
    <n v="362.67"/>
    <n v="0.05"/>
    <n v="1738.84"/>
    <n v="1629.56"/>
    <n v="0.06"/>
    <n v="128733.13"/>
    <n v="117108.44"/>
    <n v="140547.13"/>
    <n v="125037.52"/>
    <m/>
    <n v="29546996.449999988"/>
    <n v="4.3568939475064671E-3"/>
    <x v="0"/>
    <n v="34230392.709999993"/>
    <n v="3.7607844902811235E-3"/>
    <x v="0"/>
    <n v="325145452.83999985"/>
    <n v="3.9592474345119636E-4"/>
    <x v="1"/>
    <n v="4.3225925127472579E-4"/>
    <x v="1"/>
    <x v="1"/>
    <x v="0"/>
    <m/>
  </r>
  <r>
    <s v="MS-64904"/>
    <x v="1388"/>
    <x v="525"/>
    <s v="Bailment"/>
    <x v="0"/>
    <x v="0"/>
    <x v="1375"/>
    <x v="0"/>
    <x v="3"/>
    <x v="3"/>
    <x v="1"/>
    <s v="PREMIUM"/>
    <s v="CANADIAN"/>
    <s v="FLAVORED"/>
    <x v="1388"/>
    <s v="CORDIALS"/>
    <x v="6"/>
    <x v="1"/>
    <n v="474"/>
    <n v="542.52"/>
    <n v="-0.14000000000000001"/>
    <n v="877.18"/>
    <n v="1026.7"/>
    <n v="-0.17"/>
    <n v="3547.97"/>
    <n v="4211.82"/>
    <n v="-0.19"/>
    <n v="372896.38"/>
    <n v="435675.37"/>
    <n v="392836.38"/>
    <n v="460855.37"/>
    <m/>
    <n v="22444928.369999994"/>
    <n v="1.6613836936918685E-2"/>
    <x v="0"/>
    <n v="126094742.97999983"/>
    <n v="2.9572714229581004E-3"/>
    <x v="0"/>
    <n v="325145452.83999985"/>
    <n v="1.1468602028505003E-3"/>
    <x v="1"/>
    <n v="1.2081866025458767E-3"/>
    <x v="1"/>
    <x v="1"/>
    <x v="0"/>
    <m/>
  </r>
  <r>
    <s v="MS-66052"/>
    <x v="1389"/>
    <x v="324"/>
    <s v="Bailment"/>
    <x v="0"/>
    <x v="0"/>
    <x v="1376"/>
    <x v="0"/>
    <x v="3"/>
    <x v="3"/>
    <x v="2"/>
    <s v="PREMIUM"/>
    <s v="VODKA"/>
    <s v="FLAVORED"/>
    <x v="1389"/>
    <s v="CORDIALS"/>
    <x v="68"/>
    <x v="0"/>
    <n v="3"/>
    <n v="25"/>
    <n v="-7.33"/>
    <n v="15"/>
    <n v="41"/>
    <n v="-1.73"/>
    <n v="54"/>
    <n v="98"/>
    <n v="-0.81"/>
    <n v="11800.08"/>
    <n v="21865.68"/>
    <n v="11800.08"/>
    <n v="22826.16"/>
    <m/>
    <n v="22444928.369999994"/>
    <n v="5.2573480322494807E-4"/>
    <x v="0"/>
    <n v="69119979.479999974"/>
    <n v="1.7071880068214403E-4"/>
    <x v="0"/>
    <n v="325145452.83999985"/>
    <n v="3.629169621451442E-5"/>
    <x v="0"/>
    <n v="3.629169621451442E-5"/>
    <x v="0"/>
    <x v="0"/>
    <x v="0"/>
    <m/>
  </r>
  <r>
    <s v="MS-26765"/>
    <x v="1390"/>
    <x v="433"/>
    <s v="Bailment"/>
    <x v="0"/>
    <x v="0"/>
    <x v="1377"/>
    <x v="0"/>
    <x v="8"/>
    <x v="4"/>
    <x v="0"/>
    <s v="PREMIUM"/>
    <s v="DOMESTIC WHISKEY"/>
    <s v="FLAVORED"/>
    <x v="1390"/>
    <s v="WHISKEY"/>
    <x v="28"/>
    <x v="0"/>
    <n v="4"/>
    <n v="8.5"/>
    <n v="-1.1299999999999999"/>
    <n v="38.5"/>
    <n v="37.67"/>
    <n v="0.02"/>
    <n v="137.08000000000001"/>
    <n v="162"/>
    <n v="-0.18"/>
    <n v="23159.9"/>
    <n v="27701.08"/>
    <n v="24378.9"/>
    <n v="28810.080000000002"/>
    <m/>
    <n v="52239627.039999984"/>
    <n v="4.4333968889682961E-4"/>
    <x v="0"/>
    <n v="75793138.070000067"/>
    <n v="3.0556723985501527E-4"/>
    <x v="0"/>
    <n v="325145452.83999985"/>
    <n v="7.122935227206363E-5"/>
    <x v="1"/>
    <n v="7.4978443607503147E-5"/>
    <x v="1"/>
    <x v="1"/>
    <x v="0"/>
    <m/>
  </r>
  <r>
    <s v="MS-86987"/>
    <x v="1391"/>
    <x v="243"/>
    <s v="Bailment"/>
    <x v="0"/>
    <x v="0"/>
    <x v="1378"/>
    <x v="0"/>
    <x v="8"/>
    <x v="12"/>
    <x v="8"/>
    <s v="PREMIUM"/>
    <s v="DOMESTIC WHISKEY"/>
    <s v="FLAVORED"/>
    <x v="1391"/>
    <s v="CORDIALS"/>
    <x v="44"/>
    <x v="1"/>
    <n v="42"/>
    <n v="48"/>
    <n v="-0.14000000000000001"/>
    <n v="123.5"/>
    <n v="125.5"/>
    <n v="-0.02"/>
    <n v="469"/>
    <n v="427.5"/>
    <n v="0.09"/>
    <n v="86975.64"/>
    <n v="78317.64"/>
    <n v="86975.64"/>
    <n v="78317.64"/>
    <m/>
    <n v="4182721.1600000006"/>
    <n v="2.0794032562285358E-2"/>
    <x v="0"/>
    <n v="4182721.1600000006"/>
    <n v="2.0794032562285358E-2"/>
    <x v="0"/>
    <n v="325145452.83999985"/>
    <n v="2.6749763602814297E-4"/>
    <x v="1"/>
    <n v="2.6749763602814297E-4"/>
    <x v="1"/>
    <x v="1"/>
    <x v="0"/>
    <m/>
  </r>
  <r>
    <s v="MS-100686"/>
    <x v="1392"/>
    <x v="675"/>
    <s v="Bailment"/>
    <x v="0"/>
    <x v="0"/>
    <x v="1379"/>
    <x v="0"/>
    <x v="14"/>
    <x v="13"/>
    <x v="9"/>
    <s v="VALUE"/>
    <s v="COCKTAILS"/>
    <s v="MARGARITA"/>
    <x v="1392"/>
    <s v="COCKTAILS"/>
    <x v="16"/>
    <x v="0"/>
    <n v="82"/>
    <n v="25.07"/>
    <n v="0.69"/>
    <n v="225.03"/>
    <n v="181.33"/>
    <n v="0.19"/>
    <n v="759.37"/>
    <n v="760.47"/>
    <n v="0"/>
    <n v="68480.639999999999"/>
    <n v="68638.559999999998"/>
    <n v="73136.639999999999"/>
    <n v="73360.56"/>
    <m/>
    <n v="1255013.1799999997"/>
    <n v="5.4565673963679021E-2"/>
    <x v="1"/>
    <n v="1255013.1799999997"/>
    <n v="5.4565673963679021E-2"/>
    <x v="1"/>
    <n v="325145452.83999985"/>
    <n v="2.1061540120537528E-4"/>
    <x v="1"/>
    <n v="2.2493514628971193E-4"/>
    <x v="3"/>
    <x v="3"/>
    <x v="0"/>
    <m/>
  </r>
  <r>
    <s v="MS-89233"/>
    <x v="1393"/>
    <x v="676"/>
    <s v="Bailment"/>
    <x v="0"/>
    <x v="0"/>
    <x v="1380"/>
    <x v="0"/>
    <x v="12"/>
    <x v="8"/>
    <x v="2"/>
    <s v="SUPER"/>
    <s v="TEQUILA"/>
    <s v="100% BLUE AGAVE"/>
    <x v="1393"/>
    <s v="TEQUILA"/>
    <x v="50"/>
    <x v="0"/>
    <n v="6"/>
    <n v="6"/>
    <n v="-0.09"/>
    <n v="18.5"/>
    <n v="13"/>
    <n v="0.3"/>
    <n v="58.5"/>
    <n v="57"/>
    <n v="0.03"/>
    <n v="21762"/>
    <n v="21204"/>
    <n v="21762"/>
    <n v="21204"/>
    <m/>
    <n v="57863085.470000021"/>
    <n v="3.7609470395910417E-4"/>
    <x v="0"/>
    <n v="69119979.479999974"/>
    <n v="3.1484384346926615E-4"/>
    <x v="0"/>
    <n v="325145452.83999985"/>
    <n v="6.6930045645475529E-5"/>
    <x v="1"/>
    <n v="6.6930045645475529E-5"/>
    <x v="1"/>
    <x v="1"/>
    <x v="0"/>
    <m/>
  </r>
  <r>
    <s v="MS-37061"/>
    <x v="1394"/>
    <x v="212"/>
    <s v="Bailment"/>
    <x v="0"/>
    <x v="0"/>
    <x v="1381"/>
    <x v="0"/>
    <x v="13"/>
    <x v="9"/>
    <x v="0"/>
    <s v="PREMIUM"/>
    <s v="VODKA"/>
    <s v="CLASSIC"/>
    <x v="1394"/>
    <s v="VODKA"/>
    <x v="12"/>
    <x v="1"/>
    <n v="67"/>
    <n v="25"/>
    <n v="0.62"/>
    <n v="120.08"/>
    <n v="153"/>
    <n v="-0.27"/>
    <n v="528.75"/>
    <n v="402"/>
    <n v="0.24"/>
    <n v="99293.95"/>
    <n v="82562.039999999994"/>
    <n v="117445.95"/>
    <n v="89701.74"/>
    <m/>
    <n v="73393567.950000003"/>
    <n v="1.3528971648802365E-3"/>
    <x v="0"/>
    <n v="75793138.070000067"/>
    <n v="1.3100651659032161E-3"/>
    <x v="0"/>
    <n v="325145452.83999985"/>
    <n v="3.0538317276994597E-4"/>
    <x v="1"/>
    <n v="3.6121049510046116E-4"/>
    <x v="1"/>
    <x v="1"/>
    <x v="0"/>
    <m/>
  </r>
  <r>
    <s v="MS-40055"/>
    <x v="1395"/>
    <x v="220"/>
    <s v="Bailment"/>
    <x v="0"/>
    <x v="0"/>
    <x v="1382"/>
    <x v="0"/>
    <x v="13"/>
    <x v="9"/>
    <x v="1"/>
    <s v="PREMIUM"/>
    <s v="VODKA"/>
    <s v="FLAVORED"/>
    <x v="1395"/>
    <s v="CORDIALS"/>
    <x v="4"/>
    <x v="1"/>
    <n v="122"/>
    <n v="97.03"/>
    <n v="0.21"/>
    <n v="255.9"/>
    <n v="223.04"/>
    <n v="0.13"/>
    <n v="802.72"/>
    <n v="706.07"/>
    <n v="0.12"/>
    <n v="100096.4"/>
    <n v="85995.42"/>
    <n v="112448.4"/>
    <n v="94405.36"/>
    <m/>
    <n v="73393567.950000003"/>
    <n v="1.3638306842936362E-3"/>
    <x v="0"/>
    <n v="126094742.97999983"/>
    <n v="7.938189779717979E-4"/>
    <x v="0"/>
    <n v="325145452.83999985"/>
    <n v="3.0785114515889054E-4"/>
    <x v="1"/>
    <n v="3.4584029706647779E-4"/>
    <x v="1"/>
    <x v="1"/>
    <x v="0"/>
    <m/>
  </r>
  <r>
    <s v="MS-89301"/>
    <x v="1396"/>
    <x v="602"/>
    <s v="Bailment"/>
    <x v="0"/>
    <x v="0"/>
    <x v="1383"/>
    <x v="0"/>
    <x v="12"/>
    <x v="8"/>
    <x v="3"/>
    <s v="VALUE"/>
    <s v="TEQUILA"/>
    <s v="MIXTOS"/>
    <x v="1396"/>
    <s v="TEQUILA"/>
    <x v="6"/>
    <x v="3"/>
    <n v="338"/>
    <n v="253.33"/>
    <n v="0.25"/>
    <n v="989.19"/>
    <n v="1046.8599999999999"/>
    <n v="-0.06"/>
    <n v="3554.45"/>
    <n v="2261.9299999999998"/>
    <n v="0.36"/>
    <n v="278001.78999999998"/>
    <n v="176594.22"/>
    <n v="278001.78999999998"/>
    <n v="176594.22"/>
    <m/>
    <n v="57863085.470000021"/>
    <n v="4.8044757333954155E-3"/>
    <x v="0"/>
    <n v="34230392.709999993"/>
    <n v="8.1214899389332774E-3"/>
    <x v="0"/>
    <n v="325145452.83999985"/>
    <n v="8.5500746687914252E-4"/>
    <x v="1"/>
    <n v="8.5500746687914252E-4"/>
    <x v="1"/>
    <x v="1"/>
    <x v="0"/>
    <m/>
  </r>
  <r>
    <s v="MS-27189"/>
    <x v="1397"/>
    <x v="494"/>
    <s v="Bailment"/>
    <x v="0"/>
    <x v="0"/>
    <x v="1384"/>
    <x v="0"/>
    <x v="10"/>
    <x v="4"/>
    <x v="2"/>
    <s v="ULTRA"/>
    <s v="DOMESTIC WHISKEY"/>
    <s v="STRAIGHT"/>
    <x v="1397"/>
    <s v="WHISKEY"/>
    <x v="11"/>
    <x v="1"/>
    <n v="16"/>
    <n v="11.5"/>
    <n v="0.28000000000000003"/>
    <n v="43.17"/>
    <n v="41.08"/>
    <n v="0.05"/>
    <n v="200.83"/>
    <n v="209.17"/>
    <n v="-0.04"/>
    <n v="80196.12"/>
    <n v="83940.18"/>
    <n v="81554.399999999994"/>
    <n v="84827.22"/>
    <m/>
    <n v="52239627.039999984"/>
    <n v="1.5351587395253353E-3"/>
    <x v="0"/>
    <n v="69119979.479999974"/>
    <n v="1.1602451361144418E-3"/>
    <x v="0"/>
    <n v="325145452.83999985"/>
    <n v="2.466469061754449E-4"/>
    <x v="1"/>
    <n v="2.5082435964476468E-4"/>
    <x v="1"/>
    <x v="1"/>
    <x v="0"/>
    <m/>
  </r>
  <r>
    <s v="MS-36924"/>
    <x v="1398"/>
    <x v="676"/>
    <s v="Bailment"/>
    <x v="0"/>
    <x v="0"/>
    <x v="1385"/>
    <x v="0"/>
    <x v="13"/>
    <x v="9"/>
    <x v="2"/>
    <s v="SUPER"/>
    <s v="VODKA"/>
    <s v="CLASSIC"/>
    <x v="1398"/>
    <s v="VODKA"/>
    <x v="11"/>
    <x v="1"/>
    <n v="5"/>
    <n v="10.5"/>
    <n v="-1.1399999999999999"/>
    <n v="10.42"/>
    <n v="21.92"/>
    <n v="-1.1000000000000001"/>
    <n v="54.75"/>
    <n v="76.92"/>
    <n v="-0.4"/>
    <n v="13499.95"/>
    <n v="19207.330000000002"/>
    <n v="14145.21"/>
    <n v="19920.07"/>
    <m/>
    <n v="73393567.950000003"/>
    <n v="1.8393914313032114E-4"/>
    <x v="0"/>
    <n v="69119979.479999974"/>
    <n v="1.9531183460357135E-4"/>
    <x v="0"/>
    <n v="325145452.83999985"/>
    <n v="4.1519725655345898E-5"/>
    <x v="0"/>
    <n v="4.3504252870362869E-5"/>
    <x v="0"/>
    <x v="0"/>
    <x v="0"/>
    <m/>
  </r>
  <r>
    <s v="MS-87035"/>
    <x v="1399"/>
    <x v="476"/>
    <s v="Bailment"/>
    <x v="0"/>
    <x v="0"/>
    <x v="1386"/>
    <x v="0"/>
    <x v="8"/>
    <x v="3"/>
    <x v="1"/>
    <s v="SUPER"/>
    <s v="DOMESTIC WHISKEY"/>
    <s v="FLAVORED"/>
    <x v="1399"/>
    <s v="CORDIALS"/>
    <x v="8"/>
    <x v="1"/>
    <n v="8"/>
    <n v="12"/>
    <n v="-0.5"/>
    <n v="28.68"/>
    <n v="60.69"/>
    <n v="-1.1200000000000001"/>
    <n v="170.06"/>
    <n v="251.39"/>
    <n v="-0.48"/>
    <n v="58950"/>
    <n v="85049.32"/>
    <n v="58950"/>
    <n v="85049.32"/>
    <m/>
    <n v="22444928.369999994"/>
    <n v="2.6264285199855157E-3"/>
    <x v="0"/>
    <n v="126094742.97999983"/>
    <n v="4.6750561210430632E-4"/>
    <x v="0"/>
    <n v="325145452.83999985"/>
    <n v="1.8130347352269012E-4"/>
    <x v="1"/>
    <n v="1.8130347352269012E-4"/>
    <x v="1"/>
    <x v="1"/>
    <x v="0"/>
    <m/>
  </r>
  <r>
    <s v="MS-15180"/>
    <x v="1400"/>
    <x v="238"/>
    <s v="Bailment"/>
    <x v="0"/>
    <x v="0"/>
    <x v="1387"/>
    <x v="0"/>
    <x v="10"/>
    <x v="2"/>
    <x v="2"/>
    <s v="ULTRA"/>
    <s v="CANADIAN"/>
    <s v="US BLEND"/>
    <x v="1400"/>
    <s v="WHISKEY"/>
    <x v="69"/>
    <x v="0"/>
    <n v="8"/>
    <n v="3"/>
    <n v="0.63"/>
    <n v="17"/>
    <n v="14.42"/>
    <n v="0.15"/>
    <n v="81"/>
    <n v="95"/>
    <n v="-0.17"/>
    <n v="64285.440000000002"/>
    <n v="75755.199999999997"/>
    <n v="67485.960000000006"/>
    <n v="79150.2"/>
    <m/>
    <n v="29546996.449999988"/>
    <n v="2.1757013478099236E-3"/>
    <x v="0"/>
    <n v="69119979.479999974"/>
    <n v="9.3005583166588096E-4"/>
    <x v="0"/>
    <n v="325145452.83999985"/>
    <n v="1.9771286800567404E-4"/>
    <x v="1"/>
    <n v="2.0755621648877565E-4"/>
    <x v="1"/>
    <x v="1"/>
    <x v="0"/>
    <m/>
  </r>
  <r>
    <s v="MS-89470"/>
    <x v="1401"/>
    <x v="193"/>
    <s v="Bailment"/>
    <x v="0"/>
    <x v="0"/>
    <x v="1388"/>
    <x v="0"/>
    <x v="12"/>
    <x v="8"/>
    <x v="0"/>
    <s v="PREMIUM"/>
    <s v="TEQUILA"/>
    <s v="100% BLUE AGAVE"/>
    <x v="1401"/>
    <s v="TEQUILA"/>
    <x v="4"/>
    <x v="1"/>
    <n v="1063"/>
    <n v="215.85"/>
    <n v="0.8"/>
    <n v="1536.58"/>
    <n v="312.49"/>
    <n v="0.8"/>
    <n v="3056.83"/>
    <n v="862.81"/>
    <n v="0.72"/>
    <n v="475457.58"/>
    <n v="122292.13"/>
    <n v="518954.88"/>
    <n v="132266.65"/>
    <m/>
    <n v="57863085.470000021"/>
    <n v="8.2169413562729575E-3"/>
    <x v="0"/>
    <n v="75793138.070000067"/>
    <n v="6.273095323759823E-3"/>
    <x v="0"/>
    <n v="325145452.83999985"/>
    <n v="1.4622919553298104E-3"/>
    <x v="1"/>
    <n v="1.5960699295258834E-3"/>
    <x v="1"/>
    <x v="1"/>
    <x v="0"/>
    <m/>
  </r>
  <r>
    <s v="MS-64418"/>
    <x v="1402"/>
    <x v="630"/>
    <s v="Bailment"/>
    <x v="0"/>
    <x v="0"/>
    <x v="1389"/>
    <x v="0"/>
    <x v="13"/>
    <x v="9"/>
    <x v="2"/>
    <s v="SUPER"/>
    <s v="VODKA"/>
    <s v="FLAVORED"/>
    <x v="1402"/>
    <s v="CORDIALS"/>
    <x v="14"/>
    <x v="1"/>
    <n v="24"/>
    <n v="39"/>
    <n v="-0.63"/>
    <n v="131.16999999999999"/>
    <n v="126"/>
    <n v="0.04"/>
    <n v="511.17"/>
    <n v="651.58000000000004"/>
    <n v="-0.27"/>
    <n v="148312.68"/>
    <n v="191343.72"/>
    <n v="153840.72"/>
    <n v="196028.52"/>
    <m/>
    <n v="73393567.950000003"/>
    <n v="2.0207858010260417E-3"/>
    <x v="0"/>
    <n v="69119979.479999974"/>
    <n v="2.1457280675685761E-3"/>
    <x v="0"/>
    <n v="325145452.83999985"/>
    <n v="4.5614256236572027E-4"/>
    <x v="1"/>
    <n v="4.7314430712861041E-4"/>
    <x v="1"/>
    <x v="1"/>
    <x v="0"/>
    <m/>
  </r>
  <r>
    <s v="MS-17285"/>
    <x v="1403"/>
    <x v="362"/>
    <s v="Bailment"/>
    <x v="0"/>
    <x v="0"/>
    <x v="1390"/>
    <x v="0"/>
    <x v="6"/>
    <x v="4"/>
    <x v="2"/>
    <s v="SUPER"/>
    <s v="DOMESTIC WHISKEY"/>
    <s v="STRAIGHT"/>
    <x v="1403"/>
    <s v="WHISKEY"/>
    <x v="70"/>
    <x v="0"/>
    <n v="5"/>
    <n v="3"/>
    <n v="0.33"/>
    <n v="19"/>
    <n v="20"/>
    <n v="-0.05"/>
    <n v="88.92"/>
    <n v="90.83"/>
    <n v="-0.02"/>
    <n v="29107.759999999998"/>
    <n v="29735.200000000001"/>
    <n v="29107.759999999998"/>
    <n v="29735.200000000001"/>
    <m/>
    <n v="52239627.039999984"/>
    <n v="5.5719693361731186E-4"/>
    <x v="0"/>
    <n v="69119979.479999974"/>
    <n v="4.2111933798276657E-4"/>
    <x v="0"/>
    <n v="325145452.83999985"/>
    <n v="8.9522273018911245E-5"/>
    <x v="1"/>
    <n v="8.9522273018911245E-5"/>
    <x v="1"/>
    <x v="1"/>
    <x v="0"/>
    <m/>
  </r>
  <r>
    <s v="MS-17287"/>
    <x v="1404"/>
    <x v="106"/>
    <s v="Bailment"/>
    <x v="0"/>
    <x v="0"/>
    <x v="1391"/>
    <x v="0"/>
    <x v="6"/>
    <x v="4"/>
    <x v="2"/>
    <s v="ULTRA"/>
    <s v="DOMESTIC WHISKEY"/>
    <s v="STRAIGHT"/>
    <x v="1404"/>
    <s v="WHISKEY"/>
    <x v="70"/>
    <x v="0"/>
    <n v="5"/>
    <n v="3.5"/>
    <n v="0.34"/>
    <n v="11.42"/>
    <n v="10.5"/>
    <n v="0.08"/>
    <n v="72.92"/>
    <n v="53.92"/>
    <n v="0.26"/>
    <n v="30353.75"/>
    <n v="22444.43"/>
    <n v="30353.75"/>
    <n v="22444.43"/>
    <m/>
    <n v="52239627.039999984"/>
    <n v="5.810483673009012E-4"/>
    <x v="0"/>
    <n v="69119979.479999974"/>
    <n v="4.3914581902882257E-4"/>
    <x v="0"/>
    <n v="325145452.83999985"/>
    <n v="9.3354373357749869E-5"/>
    <x v="1"/>
    <n v="9.3354373357749869E-5"/>
    <x v="1"/>
    <x v="1"/>
    <x v="0"/>
    <m/>
  </r>
  <r>
    <s v="MS-17527"/>
    <x v="1405"/>
    <x v="484"/>
    <s v="Bailment"/>
    <x v="0"/>
    <x v="0"/>
    <x v="1392"/>
    <x v="0"/>
    <x v="6"/>
    <x v="4"/>
    <x v="2"/>
    <s v="SUPER"/>
    <s v="DOMESTIC WHISKEY"/>
    <s v="STRAIGHT"/>
    <x v="1405"/>
    <s v="WHISKEY"/>
    <x v="27"/>
    <x v="3"/>
    <n v="4"/>
    <n v="18.079999999999998"/>
    <n v="-4.17"/>
    <n v="28"/>
    <n v="42.08"/>
    <n v="-0.5"/>
    <n v="151.16999999999999"/>
    <n v="165.08"/>
    <n v="-0.09"/>
    <n v="47425.86"/>
    <n v="47573.43"/>
    <n v="50773.86"/>
    <n v="51698.43"/>
    <m/>
    <n v="52239627.039999984"/>
    <n v="9.0785219357875449E-4"/>
    <x v="0"/>
    <n v="69119979.479999974"/>
    <n v="6.8613822453061901E-4"/>
    <x v="0"/>
    <n v="325145452.83999985"/>
    <n v="1.4586044364377961E-4"/>
    <x v="1"/>
    <n v="1.5615737374308355E-4"/>
    <x v="1"/>
    <x v="1"/>
    <x v="0"/>
    <m/>
  </r>
  <r>
    <s v="MS-5446"/>
    <x v="1406"/>
    <x v="466"/>
    <s v="Bailment"/>
    <x v="0"/>
    <x v="0"/>
    <x v="1393"/>
    <x v="0"/>
    <x v="11"/>
    <x v="7"/>
    <x v="2"/>
    <s v="SUPER"/>
    <s v="SCOTCH"/>
    <s v="SINGLE MALT"/>
    <x v="1406"/>
    <s v="WHISKEY"/>
    <x v="11"/>
    <x v="1"/>
    <n v="5"/>
    <n v="6"/>
    <n v="-0.2"/>
    <n v="18"/>
    <n v="22"/>
    <n v="-0.22"/>
    <n v="65"/>
    <n v="105.83"/>
    <n v="-0.63"/>
    <n v="38992.199999999997"/>
    <n v="63283.06"/>
    <n v="38992.199999999997"/>
    <n v="63283.06"/>
    <m/>
    <n v="5892527.0199999977"/>
    <n v="6.6172288845949175E-3"/>
    <x v="0"/>
    <n v="69119979.479999974"/>
    <n v="5.6412343136303278E-4"/>
    <x v="0"/>
    <n v="325145452.83999985"/>
    <n v="1.1992232909739503E-4"/>
    <x v="1"/>
    <n v="1.1992232909739503E-4"/>
    <x v="1"/>
    <x v="1"/>
    <x v="0"/>
    <m/>
  </r>
  <r>
    <s v="MS-87499"/>
    <x v="1407"/>
    <x v="677"/>
    <s v="Bailment"/>
    <x v="0"/>
    <x v="0"/>
    <x v="1394"/>
    <x v="0"/>
    <x v="12"/>
    <x v="8"/>
    <x v="1"/>
    <s v="PREMIUM"/>
    <s v="TEQUILA"/>
    <s v="100% BLUE AGAVE"/>
    <x v="1407"/>
    <s v="TEQUILA"/>
    <x v="43"/>
    <x v="0"/>
    <n v="3"/>
    <n v="8.25"/>
    <n v="-1.75"/>
    <n v="25"/>
    <n v="19.25"/>
    <n v="0.23"/>
    <n v="81"/>
    <n v="81.25"/>
    <n v="0"/>
    <n v="23460.12"/>
    <n v="22946.97"/>
    <n v="24018.12"/>
    <n v="23843.61"/>
    <m/>
    <n v="57863085.470000021"/>
    <n v="4.0544191187597917E-4"/>
    <x v="0"/>
    <n v="126094742.97999983"/>
    <n v="1.860515311389394E-4"/>
    <x v="0"/>
    <n v="325145452.83999985"/>
    <n v="7.2152692879713873E-5"/>
    <x v="1"/>
    <n v="7.3868847896264517E-5"/>
    <x v="1"/>
    <x v="1"/>
    <x v="0"/>
    <m/>
  </r>
  <r>
    <s v="MS-43426"/>
    <x v="1408"/>
    <x v="492"/>
    <s v="Bailment"/>
    <x v="0"/>
    <x v="0"/>
    <x v="1395"/>
    <x v="0"/>
    <x v="0"/>
    <x v="0"/>
    <x v="0"/>
    <s v="MID"/>
    <s v="RUM"/>
    <s v="LIGHT"/>
    <x v="1408"/>
    <s v="RUM"/>
    <x v="0"/>
    <x v="0"/>
    <n v="10"/>
    <n v="60"/>
    <n v="-4.8099999999999996"/>
    <n v="39.33"/>
    <n v="78.08"/>
    <n v="-0.99"/>
    <n v="181.08"/>
    <n v="284.33"/>
    <n v="-0.56999999999999995"/>
    <n v="23344.03"/>
    <n v="35996.6"/>
    <n v="23344.03"/>
    <n v="35996.6"/>
    <m/>
    <n v="12844114.079999994"/>
    <n v="1.8174885285665424E-3"/>
    <x v="0"/>
    <n v="75793138.070000067"/>
    <n v="3.0799661545139107E-4"/>
    <x v="0"/>
    <n v="325145452.83999985"/>
    <n v="7.1795652672059098E-5"/>
    <x v="1"/>
    <n v="7.1795652672059098E-5"/>
    <x v="1"/>
    <x v="1"/>
    <x v="0"/>
    <m/>
  </r>
  <r>
    <s v="MS-20158"/>
    <x v="1409"/>
    <x v="352"/>
    <s v="Bailment"/>
    <x v="0"/>
    <x v="0"/>
    <x v="1396"/>
    <x v="0"/>
    <x v="8"/>
    <x v="4"/>
    <x v="1"/>
    <s v="SUPER"/>
    <s v="DOMESTIC WHISKEY"/>
    <s v="STRAIGHT"/>
    <x v="1409"/>
    <s v="WHISKEY"/>
    <x v="16"/>
    <x v="0"/>
    <n v="6"/>
    <n v="17"/>
    <n v="-1.83"/>
    <n v="15"/>
    <n v="36"/>
    <n v="-1.4"/>
    <n v="100"/>
    <n v="144.66999999999999"/>
    <n v="-0.45"/>
    <n v="26028.6"/>
    <n v="31354.93"/>
    <n v="28200.6"/>
    <n v="33930.129999999997"/>
    <m/>
    <n v="52239627.039999984"/>
    <n v="4.9825394006105454E-4"/>
    <x v="0"/>
    <n v="126094742.97999983"/>
    <n v="2.0642097667884898E-4"/>
    <x v="0"/>
    <n v="325145452.83999985"/>
    <n v="8.0052172874176276E-5"/>
    <x v="1"/>
    <n v="8.6732260142900327E-5"/>
    <x v="1"/>
    <x v="1"/>
    <x v="0"/>
    <m/>
  </r>
  <r>
    <s v="MS-58858"/>
    <x v="1410"/>
    <x v="318"/>
    <s v="Bailment"/>
    <x v="0"/>
    <x v="0"/>
    <x v="1397"/>
    <x v="0"/>
    <x v="14"/>
    <x v="13"/>
    <x v="9"/>
    <s v="PREMIUM"/>
    <s v="COCKTAILS"/>
    <s v="MARGARITA"/>
    <x v="1410"/>
    <s v="COCKTAILS"/>
    <x v="16"/>
    <x v="0"/>
    <n v="83"/>
    <n v="108.27"/>
    <n v="-0.3"/>
    <n v="251.7"/>
    <n v="277.86"/>
    <n v="-0.1"/>
    <n v="896.96"/>
    <n v="950.33"/>
    <n v="-0.06"/>
    <n v="80891.520000000004"/>
    <n v="85215.12"/>
    <n v="86387.520000000004"/>
    <n v="91671.12"/>
    <m/>
    <n v="1255013.1799999997"/>
    <n v="6.4454717519380963E-2"/>
    <x v="1"/>
    <n v="1255013.1799999997"/>
    <n v="6.4454717519380963E-2"/>
    <x v="1"/>
    <n v="325145452.83999985"/>
    <n v="2.4878564129822151E-4"/>
    <x v="1"/>
    <n v="2.6568884554725806E-4"/>
    <x v="3"/>
    <x v="3"/>
    <x v="0"/>
    <m/>
  </r>
  <r>
    <s v="MS-62623"/>
    <x v="1411"/>
    <x v="117"/>
    <s v="Bailment"/>
    <x v="0"/>
    <x v="0"/>
    <x v="1398"/>
    <x v="0"/>
    <x v="14"/>
    <x v="13"/>
    <x v="9"/>
    <s v="PREMIUM"/>
    <s v="COCKTAILS"/>
    <s v="OTHER COCKTAILS"/>
    <x v="1411"/>
    <s v="COCKTAILS"/>
    <x v="71"/>
    <x v="0"/>
    <n v="147"/>
    <n v="135.41999999999999"/>
    <n v="0.08"/>
    <n v="468.77"/>
    <n v="378.8"/>
    <n v="0.19"/>
    <n v="1443.23"/>
    <n v="998.1"/>
    <n v="0.31"/>
    <n v="84124.800000000003"/>
    <n v="59889.13"/>
    <n v="84124.800000000003"/>
    <n v="59889.13"/>
    <m/>
    <n v="1255013.1799999997"/>
    <n v="6.7031009188285987E-2"/>
    <x v="1"/>
    <n v="1255013.1799999997"/>
    <n v="6.7031009188285987E-2"/>
    <x v="1"/>
    <n v="325145452.83999985"/>
    <n v="2.587297446887464E-4"/>
    <x v="1"/>
    <n v="2.587297446887464E-4"/>
    <x v="3"/>
    <x v="3"/>
    <x v="0"/>
    <m/>
  </r>
  <r>
    <s v="MS-62625"/>
    <x v="1412"/>
    <x v="410"/>
    <s v="Bailment"/>
    <x v="0"/>
    <x v="0"/>
    <x v="1399"/>
    <x v="0"/>
    <x v="14"/>
    <x v="13"/>
    <x v="9"/>
    <s v="PREMIUM"/>
    <s v="COCKTAILS"/>
    <s v="OTHER COCKTAILS"/>
    <x v="1412"/>
    <s v="COCKTAILS"/>
    <x v="71"/>
    <x v="0"/>
    <n v="108"/>
    <n v="103.22"/>
    <n v="0.04"/>
    <n v="350.39"/>
    <n v="297.36"/>
    <n v="0.15"/>
    <n v="1054.01"/>
    <n v="994.31"/>
    <n v="0.06"/>
    <n v="61437.599999999999"/>
    <n v="59748.25"/>
    <n v="61437.599999999999"/>
    <n v="59748.25"/>
    <m/>
    <n v="1255013.1799999997"/>
    <n v="4.8953748836326971E-2"/>
    <x v="1"/>
    <n v="1255013.1799999997"/>
    <n v="4.8953748836326971E-2"/>
    <x v="1"/>
    <n v="325145452.83999985"/>
    <n v="1.8895420330615142E-4"/>
    <x v="1"/>
    <n v="1.8895420330615142E-4"/>
    <x v="3"/>
    <x v="3"/>
    <x v="0"/>
    <m/>
  </r>
  <r>
    <s v="MS-62632"/>
    <x v="1413"/>
    <x v="252"/>
    <s v="Bailment"/>
    <x v="0"/>
    <x v="0"/>
    <x v="1400"/>
    <x v="0"/>
    <x v="14"/>
    <x v="13"/>
    <x v="9"/>
    <s v="PREMIUM"/>
    <s v="COCKTAILS"/>
    <s v="OTHER COCKTAILS"/>
    <x v="1413"/>
    <s v="COCKTAILS"/>
    <x v="71"/>
    <x v="0"/>
    <n v="58"/>
    <n v="84.28"/>
    <n v="-0.46"/>
    <n v="217.81"/>
    <n v="300.2"/>
    <n v="-0.38"/>
    <n v="832.41"/>
    <n v="856.09"/>
    <n v="-0.03"/>
    <n v="48520.800000000003"/>
    <n v="51445.2"/>
    <n v="48520.800000000003"/>
    <n v="51445.2"/>
    <m/>
    <n v="1255013.1799999997"/>
    <n v="3.8661586008204324E-2"/>
    <x v="1"/>
    <n v="1255013.1799999997"/>
    <n v="3.8661586008204324E-2"/>
    <x v="1"/>
    <n v="325145452.83999985"/>
    <n v="1.4922798266496596E-4"/>
    <x v="1"/>
    <n v="1.4922798266496596E-4"/>
    <x v="3"/>
    <x v="3"/>
    <x v="0"/>
    <m/>
  </r>
  <r>
    <s v="MS-62634"/>
    <x v="1414"/>
    <x v="459"/>
    <s v="Bailment"/>
    <x v="0"/>
    <x v="0"/>
    <x v="1401"/>
    <x v="0"/>
    <x v="14"/>
    <x v="13"/>
    <x v="9"/>
    <s v="PREMIUM"/>
    <s v="COCKTAILS"/>
    <s v="OTHER COCKTAILS"/>
    <x v="1414"/>
    <s v="COCKTAILS"/>
    <x v="71"/>
    <x v="0"/>
    <n v="80"/>
    <n v="100.38"/>
    <n v="-0.26"/>
    <n v="223.49"/>
    <n v="234.86"/>
    <n v="-0.05"/>
    <n v="797.37"/>
    <n v="696.05"/>
    <n v="0.13"/>
    <n v="46478.400000000001"/>
    <n v="41777.279999999999"/>
    <n v="46478.400000000001"/>
    <n v="41777.279999999999"/>
    <m/>
    <n v="1255013.1799999997"/>
    <n v="3.7034192740509717E-2"/>
    <x v="1"/>
    <n v="1255013.1799999997"/>
    <n v="3.7034192740509717E-2"/>
    <x v="1"/>
    <n v="325145452.83999985"/>
    <n v="1.4294648623879559E-4"/>
    <x v="1"/>
    <n v="1.4294648623879559E-4"/>
    <x v="3"/>
    <x v="3"/>
    <x v="0"/>
    <m/>
  </r>
  <r>
    <s v="MS-87385"/>
    <x v="1415"/>
    <x v="434"/>
    <s v="Bailment"/>
    <x v="0"/>
    <x v="0"/>
    <x v="1402"/>
    <x v="0"/>
    <x v="12"/>
    <x v="8"/>
    <x v="1"/>
    <s v="PREMIUM"/>
    <s v="TEQUILA"/>
    <s v="100% BLUE AGAVE"/>
    <x v="1415"/>
    <s v="TEQUILA"/>
    <x v="50"/>
    <x v="0"/>
    <n v="10"/>
    <n v="9.5"/>
    <n v="0"/>
    <n v="32"/>
    <n v="34.58"/>
    <n v="-0.08"/>
    <n v="119"/>
    <n v="102.58"/>
    <n v="0.14000000000000001"/>
    <n v="31661.279999999999"/>
    <n v="27413.14"/>
    <n v="32834.400000000001"/>
    <n v="28042.18"/>
    <m/>
    <n v="57863085.470000021"/>
    <n v="5.4717579857395024E-4"/>
    <x v="0"/>
    <n v="126094742.97999983"/>
    <n v="2.5109119739450097E-4"/>
    <x v="0"/>
    <n v="325145452.83999985"/>
    <n v="9.7375742835868997E-5"/>
    <x v="1"/>
    <n v="1.0098372809216992E-4"/>
    <x v="1"/>
    <x v="1"/>
    <x v="0"/>
    <m/>
  </r>
  <r>
    <s v="MS-87484"/>
    <x v="1416"/>
    <x v="678"/>
    <s v="Bailment"/>
    <x v="0"/>
    <x v="0"/>
    <x v="1403"/>
    <x v="0"/>
    <x v="12"/>
    <x v="8"/>
    <x v="2"/>
    <s v="SUPER"/>
    <s v="TEQUILA"/>
    <s v="100% BLUE AGAVE"/>
    <x v="1416"/>
    <s v="TEQUILA"/>
    <x v="14"/>
    <x v="1"/>
    <n v="110"/>
    <n v="74.5"/>
    <n v="0.32"/>
    <n v="331.04"/>
    <n v="228.58"/>
    <n v="0.31"/>
    <n v="1399.04"/>
    <n v="1059.25"/>
    <n v="0.24"/>
    <n v="723543.98"/>
    <n v="549233.82999999996"/>
    <n v="729963.98"/>
    <n v="552048.6"/>
    <m/>
    <n v="57863085.470000021"/>
    <n v="1.2504414068536531E-2"/>
    <x v="0"/>
    <n v="69119979.479999974"/>
    <n v="1.0467942633133435E-2"/>
    <x v="0"/>
    <n v="325145452.83999985"/>
    <n v="2.2252932454695814E-3"/>
    <x v="1"/>
    <n v="2.2450382547997876E-3"/>
    <x v="1"/>
    <x v="1"/>
    <x v="0"/>
    <m/>
  </r>
  <r>
    <s v="MS-89519"/>
    <x v="1417"/>
    <x v="493"/>
    <s v="Bailment"/>
    <x v="0"/>
    <x v="0"/>
    <x v="1404"/>
    <x v="0"/>
    <x v="12"/>
    <x v="8"/>
    <x v="2"/>
    <s v="SUPER"/>
    <s v="TEQUILA"/>
    <s v="100% BLUE AGAVE"/>
    <x v="1417"/>
    <s v="TEQUILA"/>
    <x v="3"/>
    <x v="1"/>
    <n v="24"/>
    <n v="11.5"/>
    <n v="0.51"/>
    <n v="39.58"/>
    <n v="25.5"/>
    <n v="0.36"/>
    <n v="109.75"/>
    <n v="98.33"/>
    <n v="0.1"/>
    <n v="42582.45"/>
    <n v="37257.83"/>
    <n v="43428.45"/>
    <n v="37257.83"/>
    <m/>
    <n v="57863085.470000021"/>
    <n v="7.3591737554468128E-4"/>
    <x v="0"/>
    <n v="69119979.479999974"/>
    <n v="6.1606572108895553E-4"/>
    <x v="0"/>
    <n v="325145452.83999985"/>
    <n v="1.3096431036651866E-4"/>
    <x v="1"/>
    <n v="1.3356622281096643E-4"/>
    <x v="1"/>
    <x v="1"/>
    <x v="0"/>
    <m/>
  </r>
  <r>
    <s v="MS-39492"/>
    <x v="1418"/>
    <x v="563"/>
    <s v="Bailment"/>
    <x v="0"/>
    <x v="0"/>
    <x v="1405"/>
    <x v="0"/>
    <x v="13"/>
    <x v="9"/>
    <x v="0"/>
    <s v="MID"/>
    <s v="VODKA"/>
    <s v="FLAVORED"/>
    <x v="1418"/>
    <s v="CORDIALS"/>
    <x v="5"/>
    <x v="2"/>
    <n v="135"/>
    <n v="157"/>
    <n v="-0.16"/>
    <n v="535.08000000000004"/>
    <n v="637.33000000000004"/>
    <n v="-0.19"/>
    <n v="2547.08"/>
    <n v="5209.33"/>
    <n v="-1.05"/>
    <n v="299512.32000000001"/>
    <n v="599147.04"/>
    <n v="320728.2"/>
    <n v="646820.42000000004"/>
    <m/>
    <n v="73393567.950000003"/>
    <n v="4.0809069291200739E-3"/>
    <x v="0"/>
    <n v="75793138.070000067"/>
    <n v="3.9517076034426783E-3"/>
    <x v="0"/>
    <n v="325145452.83999985"/>
    <n v="9.2116410481491925E-4"/>
    <x v="1"/>
    <n v="9.8641453293774484E-4"/>
    <x v="1"/>
    <x v="1"/>
    <x v="0"/>
    <m/>
  </r>
  <r>
    <s v="MS-49255"/>
    <x v="1419"/>
    <x v="679"/>
    <s v="Bailment"/>
    <x v="0"/>
    <x v="0"/>
    <x v="1406"/>
    <x v="0"/>
    <x v="1"/>
    <x v="1"/>
    <x v="1"/>
    <s v="SUPER"/>
    <s v="BRANDY / COGNAC"/>
    <s v="COGNAC"/>
    <x v="1419"/>
    <s v="BRANDY"/>
    <x v="72"/>
    <x v="1"/>
    <n v="4"/>
    <n v="10.92"/>
    <n v="-1.73"/>
    <n v="28.17"/>
    <n v="75.42"/>
    <n v="-1.68"/>
    <n v="169"/>
    <n v="298.83"/>
    <n v="-0.77"/>
    <n v="68062.2"/>
    <n v="121553.48"/>
    <n v="71710.080000000002"/>
    <n v="126731.36"/>
    <m/>
    <n v="43814205.929999985"/>
    <n v="1.5534276738631292E-3"/>
    <x v="0"/>
    <n v="126094742.97999983"/>
    <n v="5.3977032183487219E-4"/>
    <x v="0"/>
    <n v="325145452.83999985"/>
    <n v="2.0932846947575978E-4"/>
    <x v="1"/>
    <n v="2.2054769449686158E-4"/>
    <x v="1"/>
    <x v="1"/>
    <x v="0"/>
    <m/>
  </r>
  <r>
    <s v="MS-21215"/>
    <x v="1420"/>
    <x v="42"/>
    <s v="Bailment"/>
    <x v="0"/>
    <x v="0"/>
    <x v="1407"/>
    <x v="0"/>
    <x v="6"/>
    <x v="4"/>
    <x v="1"/>
    <s v="PREMIUM"/>
    <s v="DOMESTIC WHISKEY"/>
    <s v="STRAIGHT"/>
    <x v="1420"/>
    <s v="WHISKEY"/>
    <x v="10"/>
    <x v="0"/>
    <n v="19"/>
    <n v="22"/>
    <n v="-0.19"/>
    <n v="92.33"/>
    <n v="58.5"/>
    <n v="0.37"/>
    <n v="298.92"/>
    <n v="204.5"/>
    <n v="0.32"/>
    <n v="57637.32"/>
    <n v="39773.82"/>
    <n v="60692.04"/>
    <n v="41559.42"/>
    <m/>
    <n v="52239627.039999984"/>
    <n v="1.1033256412008262E-3"/>
    <x v="0"/>
    <n v="126094742.97999983"/>
    <n v="4.5709534464209966E-4"/>
    <x v="0"/>
    <n v="325145452.83999985"/>
    <n v="1.7726626497945408E-4"/>
    <x v="1"/>
    <n v="1.8666119876468277E-4"/>
    <x v="1"/>
    <x v="1"/>
    <x v="0"/>
    <m/>
  </r>
  <r>
    <s v="MS-44347"/>
    <x v="1421"/>
    <x v="680"/>
    <s v="Bailment"/>
    <x v="0"/>
    <x v="0"/>
    <x v="1408"/>
    <x v="0"/>
    <x v="0"/>
    <x v="0"/>
    <x v="3"/>
    <s v="VALUE"/>
    <s v="RUM"/>
    <s v="LIGHT"/>
    <x v="1421"/>
    <s v="RUM"/>
    <x v="24"/>
    <x v="3"/>
    <n v="176"/>
    <n v="170.66"/>
    <n v="0.03"/>
    <n v="613.97"/>
    <n v="598.64"/>
    <n v="0.02"/>
    <n v="1899.02"/>
    <n v="2004.7"/>
    <n v="-0.06"/>
    <n v="108705.12"/>
    <n v="112710.26"/>
    <n v="108705.12"/>
    <n v="113370.26"/>
    <m/>
    <n v="12844114.079999994"/>
    <n v="8.4634190667356671E-3"/>
    <x v="0"/>
    <n v="34230392.709999993"/>
    <n v="3.1756901219612099E-3"/>
    <x v="0"/>
    <n v="325145452.83999985"/>
    <n v="3.3432766489738507E-4"/>
    <x v="1"/>
    <n v="3.3432766489738507E-4"/>
    <x v="1"/>
    <x v="1"/>
    <x v="0"/>
    <m/>
  </r>
  <r>
    <s v="MS-43691"/>
    <x v="1422"/>
    <x v="116"/>
    <s v="Bailment"/>
    <x v="0"/>
    <x v="0"/>
    <x v="1409"/>
    <x v="0"/>
    <x v="0"/>
    <x v="0"/>
    <x v="1"/>
    <s v="PREMIUM"/>
    <s v="RUM"/>
    <s v="GOLD"/>
    <x v="1422"/>
    <s v="RUM"/>
    <x v="0"/>
    <x v="0"/>
    <n v="43"/>
    <n v="30.67"/>
    <n v="0.28000000000000003"/>
    <n v="131.97999999999999"/>
    <n v="143.21"/>
    <n v="-0.09"/>
    <n v="459.95"/>
    <n v="544.28"/>
    <n v="-0.18"/>
    <n v="74271.600000000006"/>
    <n v="87888.06"/>
    <n v="74271.600000000006"/>
    <n v="87888.06"/>
    <m/>
    <n v="12844114.079999994"/>
    <n v="5.7825397327831924E-3"/>
    <x v="0"/>
    <n v="126094742.97999983"/>
    <n v="5.8901424630985924E-4"/>
    <x v="0"/>
    <n v="325145452.83999985"/>
    <n v="2.2842576868681649E-4"/>
    <x v="1"/>
    <n v="2.2842576868681649E-4"/>
    <x v="1"/>
    <x v="1"/>
    <x v="0"/>
    <m/>
  </r>
  <r>
    <s v="MS-47869"/>
    <x v="1423"/>
    <x v="307"/>
    <s v="Bailment"/>
    <x v="0"/>
    <x v="0"/>
    <x v="1410"/>
    <x v="0"/>
    <x v="1"/>
    <x v="1"/>
    <x v="2"/>
    <s v="ULTRA"/>
    <s v="BRANDY / COGNAC"/>
    <s v="COGNAC"/>
    <x v="1423"/>
    <s v="BRANDY"/>
    <x v="7"/>
    <x v="1"/>
    <m/>
    <n v="0.5"/>
    <m/>
    <n v="2.5"/>
    <n v="2"/>
    <n v="0.2"/>
    <n v="15.5"/>
    <n v="19.75"/>
    <n v="-0.27"/>
    <n v="28614.240000000002"/>
    <n v="36102.33"/>
    <n v="28614.240000000002"/>
    <n v="36102.33"/>
    <m/>
    <n v="43814205.929999985"/>
    <n v="6.5308133270098982E-4"/>
    <x v="0"/>
    <n v="69119979.479999974"/>
    <n v="4.1397928956676843E-4"/>
    <x v="0"/>
    <n v="325145452.83999985"/>
    <n v="8.8004429248717564E-5"/>
    <x v="1"/>
    <n v="8.8004429248717564E-5"/>
    <x v="1"/>
    <x v="1"/>
    <x v="0"/>
    <m/>
  </r>
  <r>
    <s v="MS-49087"/>
    <x v="1424"/>
    <x v="478"/>
    <s v="Bailment"/>
    <x v="0"/>
    <x v="0"/>
    <x v="1411"/>
    <x v="0"/>
    <x v="1"/>
    <x v="1"/>
    <x v="2"/>
    <s v="SUPER"/>
    <s v="BRANDY / COGNAC"/>
    <s v="COGNAC"/>
    <x v="1424"/>
    <s v="BRANDY"/>
    <x v="2"/>
    <x v="0"/>
    <m/>
    <m/>
    <m/>
    <n v="60.67"/>
    <n v="43.45"/>
    <n v="0.28000000000000003"/>
    <n v="427.58"/>
    <n v="472.77"/>
    <n v="-0.11"/>
    <n v="236767.44"/>
    <n v="261190.65"/>
    <n v="236767.44"/>
    <n v="261190.65"/>
    <m/>
    <n v="43814205.929999985"/>
    <n v="5.4038966352208421E-3"/>
    <x v="0"/>
    <n v="69119979.479999974"/>
    <n v="3.4254558780433264E-3"/>
    <x v="0"/>
    <n v="325145452.83999985"/>
    <n v="7.2818930091730482E-4"/>
    <x v="1"/>
    <n v="7.2818930091730482E-4"/>
    <x v="1"/>
    <x v="1"/>
    <x v="0"/>
    <m/>
  </r>
  <r>
    <s v="MS-49187"/>
    <x v="1425"/>
    <x v="141"/>
    <s v="Bailment"/>
    <x v="0"/>
    <x v="0"/>
    <x v="1412"/>
    <x v="0"/>
    <x v="1"/>
    <x v="1"/>
    <x v="1"/>
    <s v="SUPER"/>
    <s v="BRANDY / COGNAC"/>
    <s v="COGNAC"/>
    <x v="1425"/>
    <s v="BRANDY"/>
    <x v="2"/>
    <x v="0"/>
    <n v="44"/>
    <n v="54.66"/>
    <n v="-0.24"/>
    <n v="94.21"/>
    <n v="137.66"/>
    <n v="-0.46"/>
    <n v="380.85"/>
    <n v="682.62"/>
    <n v="-0.79"/>
    <n v="190785.12"/>
    <n v="329223.84000000003"/>
    <n v="190785.12"/>
    <n v="329223.84000000003"/>
    <m/>
    <n v="43814205.929999985"/>
    <n v="4.3544123635336201E-3"/>
    <x v="0"/>
    <n v="126094742.97999983"/>
    <n v="1.5130299288548521E-3"/>
    <x v="0"/>
    <n v="325145452.83999985"/>
    <n v="5.86768531848062E-4"/>
    <x v="1"/>
    <n v="5.86768531848062E-4"/>
    <x v="1"/>
    <x v="1"/>
    <x v="0"/>
    <m/>
  </r>
  <r>
    <s v="MS-59185"/>
    <x v="1426"/>
    <x v="214"/>
    <s v="Bailment"/>
    <x v="0"/>
    <x v="0"/>
    <x v="1413"/>
    <x v="0"/>
    <x v="14"/>
    <x v="10"/>
    <x v="6"/>
    <s v="VALUE"/>
    <s v="COCKTAILS"/>
    <s v="MARGARITA"/>
    <x v="1426"/>
    <s v="COCKTAILS"/>
    <x v="16"/>
    <x v="0"/>
    <n v="97"/>
    <n v="138.84"/>
    <n v="-0.43"/>
    <n v="226.36"/>
    <n v="396.7"/>
    <n v="-0.75"/>
    <n v="831.75"/>
    <n v="1191.0899999999999"/>
    <n v="-0.43"/>
    <n v="73223.06"/>
    <n v="104194.36"/>
    <n v="75617.36"/>
    <n v="108321.71"/>
    <m/>
    <n v="5567781.3899999987"/>
    <n v="1.3151209587989951E-2"/>
    <x v="0"/>
    <n v="5567781.3899999987"/>
    <n v="1.3151209587989951E-2"/>
    <x v="0"/>
    <n v="325145452.83999985"/>
    <n v="2.2520093502901355E-4"/>
    <x v="1"/>
    <n v="2.325647163123957E-4"/>
    <x v="1"/>
    <x v="1"/>
    <x v="0"/>
    <m/>
  </r>
  <r>
    <s v="MS-59193"/>
    <x v="1427"/>
    <x v="95"/>
    <s v="Bailment"/>
    <x v="0"/>
    <x v="0"/>
    <x v="1414"/>
    <x v="0"/>
    <x v="14"/>
    <x v="10"/>
    <x v="6"/>
    <s v="VALUE"/>
    <s v="COCKTAILS"/>
    <s v="MARGARITA"/>
    <x v="1427"/>
    <s v="COCKTAILS"/>
    <x v="16"/>
    <x v="0"/>
    <n v="27"/>
    <n v="26.84"/>
    <n v="0"/>
    <n v="85.18"/>
    <n v="79.349999999999994"/>
    <n v="7.0000000000000007E-2"/>
    <n v="415.01"/>
    <n v="482.29"/>
    <n v="-0.16"/>
    <n v="32556.1"/>
    <n v="38271.279999999999"/>
    <n v="34464.1"/>
    <n v="39909.440000000002"/>
    <m/>
    <n v="5567781.3899999987"/>
    <n v="5.8472302914895887E-3"/>
    <x v="0"/>
    <n v="5567781.3899999987"/>
    <n v="5.8472302914895887E-3"/>
    <x v="0"/>
    <n v="325145452.83999985"/>
    <n v="1.0012780346653183E-4"/>
    <x v="1"/>
    <n v="1.0599594642635019E-4"/>
    <x v="1"/>
    <x v="1"/>
    <x v="0"/>
    <m/>
  </r>
  <r>
    <s v="MS-68222"/>
    <x v="1428"/>
    <x v="488"/>
    <s v="Bailment"/>
    <x v="0"/>
    <x v="0"/>
    <x v="1415"/>
    <x v="0"/>
    <x v="3"/>
    <x v="3"/>
    <x v="0"/>
    <s v="SUPER"/>
    <s v="CORDIALS"/>
    <s v="CREAM LIQUEUR"/>
    <x v="1428"/>
    <s v="CORDIALS"/>
    <x v="34"/>
    <x v="0"/>
    <n v="4"/>
    <n v="27"/>
    <n v="-5.75"/>
    <n v="8"/>
    <n v="39"/>
    <n v="-3.88"/>
    <n v="117.92"/>
    <n v="82.25"/>
    <n v="0.3"/>
    <n v="32515.15"/>
    <n v="22382.22"/>
    <n v="33691.15"/>
    <n v="23510.22"/>
    <m/>
    <n v="22444928.369999994"/>
    <n v="1.4486635672876513E-3"/>
    <x v="0"/>
    <n v="75793138.070000067"/>
    <n v="4.2899859839514852E-4"/>
    <x v="0"/>
    <n v="325145452.83999985"/>
    <n v="1.0000185983225271E-4"/>
    <x v="1"/>
    <n v="1.0361870266283259E-4"/>
    <x v="1"/>
    <x v="1"/>
    <x v="0"/>
    <m/>
  </r>
  <r>
    <s v="MS-15745"/>
    <x v="1429"/>
    <x v="310"/>
    <s v="Bailment"/>
    <x v="0"/>
    <x v="0"/>
    <x v="1416"/>
    <x v="0"/>
    <x v="16"/>
    <x v="11"/>
    <x v="7"/>
    <s v="SUPER"/>
    <s v="IRISH"/>
    <s v="IRISH"/>
    <x v="1429"/>
    <s v="WHISKEY"/>
    <x v="12"/>
    <x v="0"/>
    <m/>
    <n v="6"/>
    <m/>
    <n v="4.42"/>
    <n v="10"/>
    <n v="-1.26"/>
    <n v="41.08"/>
    <n v="83.75"/>
    <n v="-1.04"/>
    <n v="12063.54"/>
    <n v="23653.83"/>
    <n v="12512.34"/>
    <n v="25394.79"/>
    <m/>
    <n v="3903414.0300000003"/>
    <n v="3.0905099759555867E-3"/>
    <x v="0"/>
    <n v="3903414.0300000003"/>
    <n v="3.0905099759555867E-3"/>
    <x v="0"/>
    <n v="325145452.83999985"/>
    <n v="3.7101979728242805E-5"/>
    <x v="0"/>
    <n v="3.8482285053382464E-5"/>
    <x v="0"/>
    <x v="0"/>
    <x v="0"/>
    <m/>
  </r>
  <r>
    <s v="MS-87619"/>
    <x v="1430"/>
    <x v="417"/>
    <s v="Bailment"/>
    <x v="0"/>
    <x v="0"/>
    <x v="1417"/>
    <x v="0"/>
    <x v="12"/>
    <x v="8"/>
    <x v="1"/>
    <s v="PREMIUM"/>
    <s v="TEQUILA"/>
    <s v="100% BLUE AGAVE"/>
    <x v="1430"/>
    <s v="TEQUILA"/>
    <x v="3"/>
    <x v="1"/>
    <n v="256"/>
    <n v="131"/>
    <n v="0.49"/>
    <n v="573.08000000000004"/>
    <n v="395.92"/>
    <n v="0.31"/>
    <n v="1628.67"/>
    <n v="1306.92"/>
    <n v="0.2"/>
    <n v="497559.88"/>
    <n v="403941.08"/>
    <n v="500632.88"/>
    <n v="404493.08"/>
    <m/>
    <n v="57863085.470000021"/>
    <n v="8.5989171845660961E-3"/>
    <x v="0"/>
    <n v="126094742.97999983"/>
    <n v="3.9459208864791378E-3"/>
    <x v="0"/>
    <n v="325145452.83999985"/>
    <n v="1.5302686094916518E-3"/>
    <x v="1"/>
    <n v="1.5397197642691789E-3"/>
    <x v="1"/>
    <x v="1"/>
    <x v="0"/>
    <m/>
  </r>
  <r>
    <s v="MS-89286"/>
    <x v="1431"/>
    <x v="191"/>
    <s v="Bailment"/>
    <x v="0"/>
    <x v="0"/>
    <x v="1418"/>
    <x v="0"/>
    <x v="12"/>
    <x v="8"/>
    <x v="1"/>
    <s v="PREMIUM"/>
    <s v="TEQUILA"/>
    <s v="100% BLUE AGAVE"/>
    <x v="1431"/>
    <s v="TEQUILA"/>
    <x v="3"/>
    <x v="1"/>
    <n v="161"/>
    <n v="54"/>
    <n v="0.66"/>
    <n v="338.33"/>
    <n v="168.92"/>
    <n v="0.5"/>
    <n v="987.58"/>
    <n v="697.25"/>
    <n v="0.28999999999999998"/>
    <n v="325337.77"/>
    <n v="222744.68"/>
    <n v="327269.77"/>
    <n v="223777.68"/>
    <m/>
    <n v="57863085.470000021"/>
    <n v="5.6225444488036541E-3"/>
    <x v="0"/>
    <n v="126094742.97999983"/>
    <n v="2.5801057388379987E-3"/>
    <x v="0"/>
    <n v="325145452.83999985"/>
    <n v="1.0005914803922994E-3"/>
    <x v="1"/>
    <n v="1.0065334364711092E-3"/>
    <x v="1"/>
    <x v="1"/>
    <x v="0"/>
    <m/>
  </r>
  <r>
    <s v="MS-39842"/>
    <x v="1432"/>
    <x v="577"/>
    <s v="Bailment"/>
    <x v="0"/>
    <x v="0"/>
    <x v="1419"/>
    <x v="0"/>
    <x v="13"/>
    <x v="9"/>
    <x v="1"/>
    <s v="PREMIUM"/>
    <s v="VODKA"/>
    <s v="FLAVORED"/>
    <x v="1432"/>
    <s v="CORDIALS"/>
    <x v="62"/>
    <x v="3"/>
    <n v="11"/>
    <n v="18.5"/>
    <n v="-0.68"/>
    <n v="32.92"/>
    <n v="33.5"/>
    <n v="-0.02"/>
    <n v="116.33"/>
    <n v="125.67"/>
    <n v="-0.08"/>
    <n v="17087.04"/>
    <n v="17800.060000000001"/>
    <n v="17087.04"/>
    <n v="17800.060000000001"/>
    <m/>
    <n v="73393567.950000003"/>
    <n v="2.328138619945646E-4"/>
    <x v="0"/>
    <n v="126094742.97999983"/>
    <n v="1.3550953510179417E-4"/>
    <x v="0"/>
    <n v="325145452.83999985"/>
    <n v="5.2551988197135658E-5"/>
    <x v="0"/>
    <n v="5.2551988197135658E-5"/>
    <x v="0"/>
    <x v="0"/>
    <x v="0"/>
    <m/>
  </r>
  <r>
    <s v="MS-84191"/>
    <x v="1433"/>
    <x v="373"/>
    <s v="Bailment"/>
    <x v="0"/>
    <x v="0"/>
    <x v="1420"/>
    <x v="0"/>
    <x v="3"/>
    <x v="3"/>
    <x v="1"/>
    <s v="PREMIUM"/>
    <s v="CORDIALS"/>
    <s v="SCHNAPPS"/>
    <x v="1433"/>
    <s v="CORDIALS"/>
    <x v="24"/>
    <x v="3"/>
    <n v="33"/>
    <n v="35.340000000000003"/>
    <n v="-0.08"/>
    <n v="126.7"/>
    <n v="123.37"/>
    <n v="0.03"/>
    <n v="474.13"/>
    <n v="416.77"/>
    <n v="0.12"/>
    <n v="57164.4"/>
    <n v="50292"/>
    <n v="57164.4"/>
    <n v="50292"/>
    <m/>
    <n v="22444928.369999994"/>
    <n v="2.5468737996244277E-3"/>
    <x v="0"/>
    <n v="126094742.97999983"/>
    <n v="4.5334483142621558E-4"/>
    <x v="0"/>
    <n v="325145452.83999985"/>
    <n v="1.7581177746972803E-4"/>
    <x v="1"/>
    <n v="1.7581177746972803E-4"/>
    <x v="1"/>
    <x v="1"/>
    <x v="0"/>
    <m/>
  </r>
  <r>
    <s v="MS-87054"/>
    <x v="1434"/>
    <x v="509"/>
    <s v="Bailment"/>
    <x v="0"/>
    <x v="0"/>
    <x v="1421"/>
    <x v="0"/>
    <x v="7"/>
    <x v="3"/>
    <x v="3"/>
    <s v="PREMIUM"/>
    <s v="DOMESTIC WHISKEY"/>
    <s v="FLAVORED"/>
    <x v="1434"/>
    <s v="CORDIALS"/>
    <x v="24"/>
    <x v="3"/>
    <n v="17"/>
    <n v="32.01"/>
    <n v="-0.85"/>
    <n v="50.68"/>
    <n v="64.02"/>
    <n v="-0.26"/>
    <n v="224.07"/>
    <n v="205.39"/>
    <n v="0.08"/>
    <n v="27014.400000000001"/>
    <n v="24763.200000000001"/>
    <n v="27014.400000000001"/>
    <n v="24763.200000000001"/>
    <m/>
    <n v="22444928.369999994"/>
    <n v="1.2035859306242023E-3"/>
    <x v="0"/>
    <n v="34230392.709999993"/>
    <n v="7.8919339982062408E-4"/>
    <x v="0"/>
    <n v="325145452.83999985"/>
    <n v="8.3084046736749107E-5"/>
    <x v="1"/>
    <n v="8.3084046736749107E-5"/>
    <x v="1"/>
    <x v="1"/>
    <x v="0"/>
    <m/>
  </r>
  <r>
    <s v="MS-74802"/>
    <x v="1435"/>
    <x v="378"/>
    <s v="Bailment"/>
    <x v="0"/>
    <x v="0"/>
    <x v="1422"/>
    <x v="0"/>
    <x v="8"/>
    <x v="4"/>
    <x v="1"/>
    <s v="PREMIUM"/>
    <s v="DOMESTIC WHISKEY"/>
    <s v="FLAVORED"/>
    <x v="1435"/>
    <s v="CORDIALS"/>
    <x v="27"/>
    <x v="3"/>
    <n v="3"/>
    <n v="8.44"/>
    <n v="-2.17"/>
    <n v="8"/>
    <n v="27.1"/>
    <n v="-2.39"/>
    <n v="111.97"/>
    <n v="189.53"/>
    <n v="-0.69"/>
    <n v="22148.639999999999"/>
    <n v="37554.480000000003"/>
    <n v="22760.639999999999"/>
    <n v="38521.480000000003"/>
    <m/>
    <n v="52239627.039999984"/>
    <n v="4.2398158744588168E-4"/>
    <x v="0"/>
    <n v="126094742.97999983"/>
    <n v="1.7565078033041429E-4"/>
    <x v="0"/>
    <n v="325145452.83999985"/>
    <n v="6.8119174992427398E-5"/>
    <x v="1"/>
    <n v="7.0001409526708765E-5"/>
    <x v="1"/>
    <x v="1"/>
    <x v="0"/>
    <m/>
  </r>
  <r>
    <s v="MS-15829"/>
    <x v="1436"/>
    <x v="374"/>
    <s v="Bailment"/>
    <x v="0"/>
    <x v="0"/>
    <x v="1423"/>
    <x v="0"/>
    <x v="16"/>
    <x v="11"/>
    <x v="7"/>
    <s v="PREMIUM"/>
    <s v="IRISH"/>
    <s v="IRISH"/>
    <x v="1436"/>
    <s v="WHISKEY"/>
    <x v="16"/>
    <x v="0"/>
    <n v="6"/>
    <n v="5"/>
    <n v="0.16"/>
    <n v="13.46"/>
    <n v="20.329999999999998"/>
    <n v="-0.51"/>
    <n v="63.79"/>
    <n v="81.42"/>
    <n v="-0.28000000000000003"/>
    <n v="16311.49"/>
    <n v="21342.14"/>
    <n v="16933.09"/>
    <n v="22048.94"/>
    <m/>
    <n v="3903414.0300000003"/>
    <n v="4.178775265610243E-3"/>
    <x v="0"/>
    <n v="3903414.0300000003"/>
    <n v="4.178775265610243E-3"/>
    <x v="0"/>
    <n v="325145452.83999985"/>
    <n v="5.0166748012393969E-5"/>
    <x v="0"/>
    <n v="5.2078507794271901E-5"/>
    <x v="0"/>
    <x v="0"/>
    <x v="0"/>
    <m/>
  </r>
  <r>
    <s v="MS-89221"/>
    <x v="1437"/>
    <x v="681"/>
    <s v="Bailment"/>
    <x v="0"/>
    <x v="0"/>
    <x v="1424"/>
    <x v="0"/>
    <x v="12"/>
    <x v="15"/>
    <x v="11"/>
    <s v="SUPER"/>
    <s v="TEQUILA"/>
    <s v="MEZCAL"/>
    <x v="1437"/>
    <s v="TEQUILA"/>
    <x v="8"/>
    <x v="1"/>
    <n v="9"/>
    <n v="2.42"/>
    <n v="0.72"/>
    <n v="19.5"/>
    <n v="15.42"/>
    <n v="0.21"/>
    <n v="55"/>
    <n v="51.92"/>
    <n v="0.06"/>
    <n v="21852.6"/>
    <n v="19871.78"/>
    <n v="21852.6"/>
    <n v="19871.78"/>
    <m/>
    <n v="206203.38000000003"/>
    <n v="0.10597595441936983"/>
    <x v="1"/>
    <n v="206203.38000000003"/>
    <n v="0.10597595441936983"/>
    <x v="1"/>
    <n v="325145452.83999985"/>
    <n v="6.7208690169668158E-5"/>
    <x v="1"/>
    <n v="6.7208690169668158E-5"/>
    <x v="3"/>
    <x v="3"/>
    <x v="0"/>
    <m/>
  </r>
  <r>
    <s v="MS-76413"/>
    <x v="1438"/>
    <x v="523"/>
    <s v="Bailment"/>
    <x v="0"/>
    <x v="0"/>
    <x v="1425"/>
    <x v="0"/>
    <x v="8"/>
    <x v="12"/>
    <x v="8"/>
    <s v="PREMIUM"/>
    <s v="DOMESTIC WHISKEY"/>
    <s v="FLAVORED"/>
    <x v="1438"/>
    <s v="CORDIALS"/>
    <x v="44"/>
    <x v="1"/>
    <n v="59"/>
    <n v="70"/>
    <n v="-0.19"/>
    <n v="199"/>
    <n v="248.75"/>
    <n v="-0.25"/>
    <n v="982"/>
    <n v="1015.33"/>
    <n v="-0.03"/>
    <n v="225427.92"/>
    <n v="232610.57"/>
    <n v="225427.92"/>
    <n v="232610.57"/>
    <m/>
    <n v="4182721.1600000006"/>
    <n v="5.3895038989402767E-2"/>
    <x v="1"/>
    <n v="4182721.1600000006"/>
    <n v="5.3895038989402767E-2"/>
    <x v="1"/>
    <n v="325145452.83999985"/>
    <n v="6.9331407845623586E-4"/>
    <x v="1"/>
    <n v="6.9331407845623586E-4"/>
    <x v="3"/>
    <x v="3"/>
    <x v="0"/>
    <m/>
  </r>
  <r>
    <s v="MS-86778"/>
    <x v="1439"/>
    <x v="266"/>
    <s v="Bailment"/>
    <x v="0"/>
    <x v="0"/>
    <x v="1426"/>
    <x v="0"/>
    <x v="17"/>
    <x v="12"/>
    <x v="8"/>
    <s v="PREMIUM"/>
    <s v="DOMESTIC WHISKEY"/>
    <s v="FLAVORED"/>
    <x v="1439"/>
    <s v="CORDIALS"/>
    <x v="44"/>
    <x v="1"/>
    <n v="32"/>
    <n v="41"/>
    <n v="-0.27"/>
    <n v="104.67"/>
    <n v="116.08"/>
    <n v="-0.11"/>
    <n v="408.83"/>
    <n v="334.92"/>
    <n v="0.18"/>
    <n v="93851.78"/>
    <n v="76596.19"/>
    <n v="93851.78"/>
    <n v="76596.19"/>
    <m/>
    <n v="4182721.1600000006"/>
    <n v="2.2437971934997452E-2"/>
    <x v="0"/>
    <n v="4182721.1600000006"/>
    <n v="2.2437971934997452E-2"/>
    <x v="0"/>
    <n v="325145452.83999985"/>
    <n v="2.8864552519571393E-4"/>
    <x v="1"/>
    <n v="2.8864552519571393E-4"/>
    <x v="1"/>
    <x v="1"/>
    <x v="0"/>
    <m/>
  </r>
  <r>
    <s v="MS-43533"/>
    <x v="1440"/>
    <x v="419"/>
    <s v="Bailment"/>
    <x v="0"/>
    <x v="0"/>
    <x v="1427"/>
    <x v="0"/>
    <x v="0"/>
    <x v="0"/>
    <x v="1"/>
    <s v="PREMIUM"/>
    <s v="RUM"/>
    <s v="AGED / DARK"/>
    <x v="1440"/>
    <s v="RUM"/>
    <x v="21"/>
    <x v="4"/>
    <n v="3"/>
    <n v="2"/>
    <n v="0.42"/>
    <n v="15.01"/>
    <n v="15.34"/>
    <n v="-0.02"/>
    <n v="56.02"/>
    <n v="69.569999999999993"/>
    <n v="-0.24"/>
    <n v="15927.68"/>
    <n v="18093.34"/>
    <n v="16148.16"/>
    <n v="18093.34"/>
    <m/>
    <n v="12844114.079999994"/>
    <n v="1.2400761859318527E-3"/>
    <x v="0"/>
    <n v="126094742.97999983"/>
    <n v="1.2631517875829546E-4"/>
    <x v="0"/>
    <n v="325145452.83999985"/>
    <n v="4.898632246238984E-5"/>
    <x v="0"/>
    <n v="4.9664418982191068E-5"/>
    <x v="0"/>
    <x v="0"/>
    <x v="0"/>
    <m/>
  </r>
  <r>
    <s v="MS-88356"/>
    <x v="1441"/>
    <x v="112"/>
    <s v="Bailment"/>
    <x v="0"/>
    <x v="0"/>
    <x v="1428"/>
    <x v="0"/>
    <x v="12"/>
    <x v="8"/>
    <x v="2"/>
    <s v="PREMIUM"/>
    <s v="TEQUILA"/>
    <s v="100% BLUE AGAVE"/>
    <x v="1441"/>
    <s v="TEQUILA"/>
    <x v="12"/>
    <x v="0"/>
    <n v="6"/>
    <n v="6"/>
    <n v="-7.0000000000000007E-2"/>
    <n v="37.58"/>
    <n v="56"/>
    <n v="-0.49"/>
    <n v="115.75"/>
    <n v="159.91999999999999"/>
    <n v="-0.38"/>
    <n v="34708.42"/>
    <n v="46784.86"/>
    <n v="37391.879999999997"/>
    <n v="51546.02"/>
    <m/>
    <n v="57863085.470000021"/>
    <n v="5.9983700692897018E-4"/>
    <x v="0"/>
    <n v="69119979.479999974"/>
    <n v="5.0214742916761083E-4"/>
    <x v="0"/>
    <n v="325145452.83999985"/>
    <n v="1.0674736397768291E-4"/>
    <x v="1"/>
    <n v="1.1500047032304675E-4"/>
    <x v="1"/>
    <x v="1"/>
    <x v="0"/>
    <m/>
  </r>
  <r>
    <s v="MS-88921"/>
    <x v="1442"/>
    <x v="496"/>
    <s v="Bailment"/>
    <x v="0"/>
    <x v="0"/>
    <x v="1429"/>
    <x v="0"/>
    <x v="12"/>
    <x v="8"/>
    <x v="2"/>
    <s v="ULTRA"/>
    <s v="TEQUILA"/>
    <s v="100% BLUE AGAVE"/>
    <x v="1442"/>
    <s v="TEQUILA"/>
    <x v="16"/>
    <x v="0"/>
    <n v="3"/>
    <n v="4.58"/>
    <n v="-0.83"/>
    <n v="10.5"/>
    <n v="10.54"/>
    <n v="0"/>
    <n v="82.5"/>
    <n v="77.040000000000006"/>
    <n v="7.0000000000000007E-2"/>
    <n v="43431.24"/>
    <n v="40974.89"/>
    <n v="46668.6"/>
    <n v="43592.33"/>
    <m/>
    <n v="57863085.470000021"/>
    <n v="7.5058631331572474E-4"/>
    <x v="0"/>
    <n v="69119979.479999974"/>
    <n v="6.2834567265123288E-4"/>
    <x v="0"/>
    <n v="325145452.83999985"/>
    <n v="1.3357480358604918E-4"/>
    <x v="1"/>
    <n v="1.4353145520680264E-4"/>
    <x v="1"/>
    <x v="1"/>
    <x v="0"/>
    <m/>
  </r>
  <r>
    <s v="MS-88931"/>
    <x v="1443"/>
    <x v="374"/>
    <s v="Bailment"/>
    <x v="0"/>
    <x v="0"/>
    <x v="1430"/>
    <x v="0"/>
    <x v="12"/>
    <x v="8"/>
    <x v="2"/>
    <s v="PREMIUM"/>
    <s v="TEQUILA"/>
    <s v="100% BLUE AGAVE"/>
    <x v="1443"/>
    <s v="TEQUILA"/>
    <x v="5"/>
    <x v="2"/>
    <n v="8"/>
    <n v="9.5"/>
    <n v="-0.19"/>
    <n v="52"/>
    <n v="41.5"/>
    <n v="0.2"/>
    <n v="140"/>
    <n v="118"/>
    <n v="0.16"/>
    <n v="39884.879999999997"/>
    <n v="32491.200000000001"/>
    <n v="40448.519999999997"/>
    <n v="33729.360000000001"/>
    <m/>
    <n v="57863085.470000021"/>
    <n v="6.8929749729089212E-4"/>
    <x v="0"/>
    <n v="69119979.479999974"/>
    <n v="5.7703836575270946E-4"/>
    <x v="0"/>
    <n v="325145452.83999985"/>
    <n v="1.2266780805828112E-4"/>
    <x v="1"/>
    <n v="1.2440130915779475E-4"/>
    <x v="1"/>
    <x v="1"/>
    <x v="0"/>
    <m/>
  </r>
  <r>
    <s v="MS-100104"/>
    <x v="1444"/>
    <x v="362"/>
    <s v="Bailment"/>
    <x v="0"/>
    <x v="0"/>
    <x v="1431"/>
    <x v="0"/>
    <x v="12"/>
    <x v="8"/>
    <x v="2"/>
    <s v="ULTRA"/>
    <s v="TEQUILA"/>
    <s v="100% BLUE AGAVE"/>
    <x v="1444"/>
    <s v="TEQUILA"/>
    <x v="27"/>
    <x v="3"/>
    <n v="22"/>
    <n v="8.5"/>
    <n v="0.62"/>
    <n v="35.58"/>
    <n v="38"/>
    <n v="-7.0000000000000007E-2"/>
    <n v="137.58000000000001"/>
    <n v="137.5"/>
    <n v="0"/>
    <n v="83034.490000000005"/>
    <n v="79182.78"/>
    <n v="85835.49"/>
    <n v="80874.78"/>
    <m/>
    <n v="57863085.470000021"/>
    <n v="1.4350166315111293E-3"/>
    <x v="0"/>
    <n v="69119979.479999974"/>
    <n v="1.2013095290924706E-3"/>
    <x v="0"/>
    <n v="325145452.83999985"/>
    <n v="2.5537644544843218E-4"/>
    <x v="1"/>
    <n v="2.6399105154405655E-4"/>
    <x v="1"/>
    <x v="1"/>
    <x v="0"/>
    <m/>
  </r>
  <r>
    <s v="MS-39422"/>
    <x v="1445"/>
    <x v="682"/>
    <s v="Bailment"/>
    <x v="0"/>
    <x v="0"/>
    <x v="1432"/>
    <x v="0"/>
    <x v="13"/>
    <x v="9"/>
    <x v="0"/>
    <s v="MID"/>
    <s v="VODKA"/>
    <s v="FLAVORED"/>
    <x v="1445"/>
    <s v="CORDIALS"/>
    <x v="5"/>
    <x v="2"/>
    <n v="93"/>
    <n v="110.02"/>
    <n v="-0.18"/>
    <n v="354.07"/>
    <n v="359.46"/>
    <n v="-0.02"/>
    <n v="1269.56"/>
    <n v="1384.95"/>
    <n v="-0.09"/>
    <n v="162220.79999999999"/>
    <n v="176407.32"/>
    <n v="162220.79999999999"/>
    <n v="176407.32"/>
    <m/>
    <n v="73393567.950000003"/>
    <n v="2.210286330683832E-3"/>
    <x v="0"/>
    <n v="75793138.070000067"/>
    <n v="2.1403098503479058E-3"/>
    <x v="0"/>
    <n v="325145452.83999985"/>
    <n v="4.9891763388684653E-4"/>
    <x v="1"/>
    <n v="4.9891763388684653E-4"/>
    <x v="1"/>
    <x v="1"/>
    <x v="0"/>
    <m/>
  </r>
  <r>
    <s v="MS-40034"/>
    <x v="1446"/>
    <x v="683"/>
    <s v="Bailment"/>
    <x v="0"/>
    <x v="0"/>
    <x v="1433"/>
    <x v="0"/>
    <x v="13"/>
    <x v="9"/>
    <x v="0"/>
    <s v="MID"/>
    <s v="VODKA"/>
    <s v="FLAVORED"/>
    <x v="1446"/>
    <s v="CORDIALS"/>
    <x v="5"/>
    <x v="2"/>
    <n v="29"/>
    <n v="43.17"/>
    <n v="-0.48"/>
    <n v="66.5"/>
    <n v="54.84"/>
    <n v="0.18"/>
    <n v="207.68"/>
    <n v="231.41"/>
    <n v="-0.11"/>
    <n v="18743.64"/>
    <n v="19958.419999999998"/>
    <n v="21349.32"/>
    <n v="23781.08"/>
    <m/>
    <n v="73393567.950000003"/>
    <n v="2.5538532222291286E-4"/>
    <x v="0"/>
    <n v="75793138.070000067"/>
    <n v="2.4729995982867192E-4"/>
    <x v="0"/>
    <n v="325145452.83999985"/>
    <n v="5.7646938735518833E-5"/>
    <x v="0"/>
    <n v="6.5660829064417953E-5"/>
    <x v="0"/>
    <x v="0"/>
    <x v="0"/>
    <m/>
  </r>
  <r>
    <s v="MS-51107"/>
    <x v="1447"/>
    <x v="148"/>
    <s v="Bailment"/>
    <x v="0"/>
    <x v="0"/>
    <x v="1434"/>
    <x v="0"/>
    <x v="2"/>
    <x v="1"/>
    <x v="2"/>
    <s v="SUPER"/>
    <s v="BRANDY / COGNAC"/>
    <s v="IMPORTED"/>
    <x v="1447"/>
    <s v="BRANDY"/>
    <x v="14"/>
    <x v="1"/>
    <n v="27"/>
    <n v="59"/>
    <n v="-1.21"/>
    <n v="103.17"/>
    <n v="141.96"/>
    <n v="-0.38"/>
    <n v="442.71"/>
    <n v="597.58000000000004"/>
    <n v="-0.35"/>
    <n v="165643.75"/>
    <n v="223561.76"/>
    <n v="165643.75"/>
    <n v="223561.76"/>
    <m/>
    <n v="43814205.929999985"/>
    <n v="3.7805945921886995E-3"/>
    <x v="0"/>
    <n v="69119979.479999974"/>
    <n v="2.3964670019604012E-3"/>
    <x v="0"/>
    <n v="325145452.83999985"/>
    <n v="5.0944507620566751E-4"/>
    <x v="1"/>
    <n v="5.0944507620566751E-4"/>
    <x v="1"/>
    <x v="1"/>
    <x v="0"/>
    <m/>
  </r>
  <r>
    <s v="MS-72928"/>
    <x v="1448"/>
    <x v="379"/>
    <s v="Bailment"/>
    <x v="0"/>
    <x v="0"/>
    <x v="1435"/>
    <x v="0"/>
    <x v="0"/>
    <x v="0"/>
    <x v="0"/>
    <s v="MID"/>
    <s v="RUM"/>
    <s v="FLAVORED"/>
    <x v="1448"/>
    <s v="CORDIALS"/>
    <x v="14"/>
    <x v="1"/>
    <n v="8"/>
    <n v="12"/>
    <n v="-0.5"/>
    <n v="31"/>
    <n v="43.92"/>
    <n v="-0.42"/>
    <n v="162.83000000000001"/>
    <n v="183.92"/>
    <n v="-0.13"/>
    <n v="26689.32"/>
    <n v="29446.07"/>
    <n v="28764.240000000002"/>
    <n v="30925.55"/>
    <m/>
    <n v="12844114.079999994"/>
    <n v="2.0779416808169621E-3"/>
    <x v="0"/>
    <n v="75793138.070000067"/>
    <n v="3.5213372449826018E-4"/>
    <x v="0"/>
    <n v="325145452.83999985"/>
    <n v="8.2084248040010239E-5"/>
    <x v="1"/>
    <n v="8.8465761242413981E-5"/>
    <x v="1"/>
    <x v="1"/>
    <x v="0"/>
    <m/>
  </r>
  <r>
    <s v="MS-65790"/>
    <x v="1449"/>
    <x v="483"/>
    <s v="Bailment"/>
    <x v="0"/>
    <x v="0"/>
    <x v="1436"/>
    <x v="0"/>
    <x v="1"/>
    <x v="1"/>
    <x v="2"/>
    <s v="SUPER"/>
    <s v="BRANDY / COGNAC"/>
    <s v="COGNAC"/>
    <x v="1449"/>
    <s v="CORDIALS"/>
    <x v="8"/>
    <x v="1"/>
    <n v="4"/>
    <n v="9.6"/>
    <n v="-1.25"/>
    <n v="14.39"/>
    <n v="26.66"/>
    <n v="-0.85"/>
    <n v="144.47999999999999"/>
    <n v="125.84"/>
    <n v="0.13"/>
    <n v="49790.23"/>
    <n v="45842.879999999997"/>
    <n v="55730.71"/>
    <n v="47801.04"/>
    <m/>
    <n v="43814205.929999985"/>
    <n v="1.1363946679656285E-3"/>
    <x v="0"/>
    <n v="69119979.479999974"/>
    <n v="7.2034497658389669E-4"/>
    <x v="0"/>
    <n v="325145452.83999985"/>
    <n v="1.5313217381668619E-4"/>
    <x v="1"/>
    <n v="1.7140239702944396E-4"/>
    <x v="1"/>
    <x v="1"/>
    <x v="0"/>
    <m/>
  </r>
  <r>
    <s v="MS-65792"/>
    <x v="1450"/>
    <x v="327"/>
    <s v="Bailment"/>
    <x v="0"/>
    <x v="0"/>
    <x v="1437"/>
    <x v="0"/>
    <x v="2"/>
    <x v="1"/>
    <x v="2"/>
    <s v="SUPER"/>
    <s v="BRANDY / COGNAC"/>
    <s v="COGNAC"/>
    <x v="1450"/>
    <s v="CORDIALS"/>
    <x v="8"/>
    <x v="1"/>
    <n v="15"/>
    <n v="21"/>
    <n v="-0.38"/>
    <n v="47.04"/>
    <n v="48.96"/>
    <n v="-0.04"/>
    <n v="333.96"/>
    <n v="235.75"/>
    <n v="0.28999999999999998"/>
    <n v="116875.1"/>
    <n v="94375.8"/>
    <n v="137056.5"/>
    <n v="96751.8"/>
    <m/>
    <n v="43814205.929999985"/>
    <n v="2.6675161062310743E-3"/>
    <x v="0"/>
    <n v="69119979.479999974"/>
    <n v="1.690901833005001E-3"/>
    <x v="0"/>
    <n v="325145452.83999985"/>
    <n v="3.5945481930978391E-4"/>
    <x v="1"/>
    <n v="4.2152365596034906E-4"/>
    <x v="1"/>
    <x v="1"/>
    <x v="0"/>
    <m/>
  </r>
  <r>
    <s v="MS-5842"/>
    <x v="1451"/>
    <x v="340"/>
    <s v="Bailment"/>
    <x v="0"/>
    <x v="0"/>
    <x v="1438"/>
    <x v="0"/>
    <x v="11"/>
    <x v="7"/>
    <x v="2"/>
    <s v="SUPER"/>
    <s v="SCOTCH"/>
    <s v="SINGLE MALT"/>
    <x v="1451"/>
    <s v="WHISKEY"/>
    <x v="8"/>
    <x v="1"/>
    <n v="13"/>
    <n v="10"/>
    <n v="0.25"/>
    <n v="21.67"/>
    <n v="30.42"/>
    <n v="-0.4"/>
    <n v="102.67"/>
    <n v="127.5"/>
    <n v="-0.24"/>
    <n v="69962.55"/>
    <n v="71869.490000000005"/>
    <n v="71402.14"/>
    <n v="71869.490000000005"/>
    <m/>
    <n v="5892527.0199999977"/>
    <n v="1.1873097868289457E-2"/>
    <x v="0"/>
    <n v="69119979.479999974"/>
    <n v="1.0121899706327867E-3"/>
    <x v="0"/>
    <n v="325145452.83999985"/>
    <n v="2.1517308450389963E-4"/>
    <x v="1"/>
    <n v="2.1960061066926908E-4"/>
    <x v="1"/>
    <x v="1"/>
    <x v="0"/>
    <m/>
  </r>
  <r>
    <s v="MS-62647"/>
    <x v="1452"/>
    <x v="302"/>
    <s v="Bailment"/>
    <x v="0"/>
    <x v="0"/>
    <x v="1439"/>
    <x v="0"/>
    <x v="14"/>
    <x v="13"/>
    <x v="9"/>
    <s v="PREMIUM"/>
    <s v="COCKTAILS"/>
    <s v="OTHER COCKTAILS"/>
    <x v="1452"/>
    <s v="COCKTAILS"/>
    <x v="71"/>
    <x v="0"/>
    <n v="51"/>
    <n v="51.14"/>
    <n v="0"/>
    <n v="185.61"/>
    <n v="159.1"/>
    <n v="0.14000000000000001"/>
    <n v="700.78"/>
    <n v="626.88"/>
    <n v="0.11"/>
    <n v="40848"/>
    <n v="37738.81"/>
    <n v="40848"/>
    <n v="37738.81"/>
    <m/>
    <n v="1255013.1799999997"/>
    <n v="3.2547865353892147E-2"/>
    <x v="1"/>
    <n v="1255013.1799999997"/>
    <n v="3.2547865353892147E-2"/>
    <x v="1"/>
    <n v="325145452.83999985"/>
    <n v="1.2562992852340705E-4"/>
    <x v="1"/>
    <n v="1.2562992852340705E-4"/>
    <x v="3"/>
    <x v="3"/>
    <x v="0"/>
    <m/>
  </r>
  <r>
    <s v="MS-88371"/>
    <x v="1453"/>
    <x v="473"/>
    <s v="Bailment"/>
    <x v="0"/>
    <x v="0"/>
    <x v="1440"/>
    <x v="0"/>
    <x v="12"/>
    <x v="8"/>
    <x v="1"/>
    <s v="PREMIUM"/>
    <s v="TEQUILA"/>
    <s v="100% BLUE AGAVE"/>
    <x v="1453"/>
    <s v="TEQUILA"/>
    <x v="35"/>
    <x v="1"/>
    <n v="156"/>
    <n v="225.5"/>
    <n v="-0.45"/>
    <n v="785.08"/>
    <n v="838"/>
    <n v="-7.0000000000000007E-2"/>
    <n v="2747"/>
    <n v="2378.58"/>
    <n v="0.13"/>
    <n v="791282.72"/>
    <n v="691716.99"/>
    <n v="823440.72"/>
    <n v="709706.99"/>
    <m/>
    <n v="57863085.470000021"/>
    <n v="1.3675086863631777E-2"/>
    <x v="0"/>
    <n v="126094742.97999983"/>
    <n v="6.2753030086710841E-3"/>
    <x v="0"/>
    <n v="325145452.83999985"/>
    <n v="2.4336268986341341E-3"/>
    <x v="1"/>
    <n v="2.5325303269893959E-3"/>
    <x v="1"/>
    <x v="1"/>
    <x v="0"/>
    <m/>
  </r>
  <r>
    <s v="MS-88372"/>
    <x v="1454"/>
    <x v="225"/>
    <s v="Bailment"/>
    <x v="0"/>
    <x v="0"/>
    <x v="1441"/>
    <x v="0"/>
    <x v="12"/>
    <x v="8"/>
    <x v="1"/>
    <s v="PREMIUM"/>
    <s v="TEQUILA"/>
    <s v="100% BLUE AGAVE"/>
    <x v="1454"/>
    <s v="TEQUILA"/>
    <x v="35"/>
    <x v="1"/>
    <n v="119"/>
    <n v="159.16999999999999"/>
    <n v="-0.34"/>
    <n v="594.5"/>
    <n v="567.33000000000004"/>
    <n v="0.05"/>
    <n v="2023"/>
    <n v="1620"/>
    <n v="0.2"/>
    <n v="639652.80000000005"/>
    <n v="515294.4"/>
    <n v="662734.80000000005"/>
    <n v="529050.4"/>
    <m/>
    <n v="57863085.470000021"/>
    <n v="1.1054591970067645E-2"/>
    <x v="0"/>
    <n v="126094742.97999983"/>
    <n v="5.0727951450082014E-3"/>
    <x v="0"/>
    <n v="325145452.83999985"/>
    <n v="1.967282009983284E-3"/>
    <x v="1"/>
    <n v="2.0382717771732883E-3"/>
    <x v="1"/>
    <x v="1"/>
    <x v="0"/>
    <m/>
  </r>
  <r>
    <s v="MS-15187"/>
    <x v="1455"/>
    <x v="447"/>
    <s v="Bailment"/>
    <x v="0"/>
    <x v="0"/>
    <x v="1442"/>
    <x v="0"/>
    <x v="10"/>
    <x v="2"/>
    <x v="2"/>
    <s v="ULTRA"/>
    <s v="DOMESTIC WHISKEY"/>
    <s v="STRAIGHT"/>
    <x v="1455"/>
    <s v="WHISKEY"/>
    <x v="69"/>
    <x v="0"/>
    <n v="10"/>
    <n v="3"/>
    <n v="0.71"/>
    <n v="21.33"/>
    <n v="19"/>
    <n v="0.11"/>
    <n v="66.42"/>
    <n v="112.67"/>
    <n v="-0.7"/>
    <n v="29222.51"/>
    <n v="48676.160000000003"/>
    <n v="30947.51"/>
    <n v="52490.96"/>
    <m/>
    <n v="29546996.449999988"/>
    <n v="9.8901795481821345E-4"/>
    <x v="0"/>
    <n v="69119979.479999974"/>
    <n v="4.2277949472562562E-4"/>
    <x v="0"/>
    <n v="325145452.83999985"/>
    <n v="8.9875191994089005E-5"/>
    <x v="1"/>
    <n v="9.5180509921597751E-5"/>
    <x v="1"/>
    <x v="1"/>
    <x v="0"/>
    <m/>
  </r>
  <r>
    <s v="MS-28624"/>
    <x v="1456"/>
    <x v="482"/>
    <s v="Bailment"/>
    <x v="0"/>
    <x v="0"/>
    <x v="1443"/>
    <x v="0"/>
    <x v="9"/>
    <x v="5"/>
    <x v="2"/>
    <s v="SUPER"/>
    <s v="GIN"/>
    <s v="CLASSIC"/>
    <x v="1456"/>
    <s v="GIN"/>
    <x v="13"/>
    <x v="0"/>
    <n v="4"/>
    <n v="4.5"/>
    <n v="-0.28999999999999998"/>
    <n v="12.54"/>
    <n v="11.46"/>
    <n v="0.09"/>
    <n v="53.04"/>
    <n v="61.42"/>
    <n v="-0.16"/>
    <n v="20737.169999999998"/>
    <n v="23968.02"/>
    <n v="20737.169999999998"/>
    <n v="23968.02"/>
    <m/>
    <n v="10875997.040000001"/>
    <n v="1.9066913979226309E-3"/>
    <x v="0"/>
    <n v="69119979.479999974"/>
    <n v="3.0001701615088507E-4"/>
    <x v="0"/>
    <n v="325145452.83999985"/>
    <n v="6.3778133198142889E-5"/>
    <x v="1"/>
    <n v="6.3778133198142889E-5"/>
    <x v="1"/>
    <x v="1"/>
    <x v="0"/>
    <m/>
  </r>
  <r>
    <s v="MS-28627"/>
    <x v="1457"/>
    <x v="502"/>
    <s v="Bailment"/>
    <x v="0"/>
    <x v="0"/>
    <x v="1444"/>
    <x v="0"/>
    <x v="9"/>
    <x v="5"/>
    <x v="2"/>
    <s v="SUPER"/>
    <s v="GIN"/>
    <s v="CLASSIC"/>
    <x v="1457"/>
    <s v="GIN"/>
    <x v="13"/>
    <x v="0"/>
    <n v="33"/>
    <n v="15.33"/>
    <n v="0.53"/>
    <n v="151.35"/>
    <n v="63.11"/>
    <n v="0.57999999999999996"/>
    <n v="513.83000000000004"/>
    <n v="310.13"/>
    <n v="0.4"/>
    <n v="157912.64000000001"/>
    <n v="96725.71"/>
    <n v="160036.64000000001"/>
    <n v="96725.71"/>
    <m/>
    <n v="10875997.040000001"/>
    <n v="1.45193713660665E-2"/>
    <x v="0"/>
    <n v="69119979.479999974"/>
    <n v="2.2846164189862413E-3"/>
    <x v="0"/>
    <n v="325145452.83999985"/>
    <n v="4.8566768694042578E-4"/>
    <x v="1"/>
    <n v="4.9220014797116693E-4"/>
    <x v="1"/>
    <x v="1"/>
    <x v="0"/>
    <m/>
  </r>
  <r>
    <s v="MS-26480"/>
    <x v="1458"/>
    <x v="425"/>
    <s v="Bailment"/>
    <x v="0"/>
    <x v="0"/>
    <x v="1445"/>
    <x v="0"/>
    <x v="10"/>
    <x v="6"/>
    <x v="4"/>
    <s v="SUPER"/>
    <s v="DOMESTIC WHISKEY"/>
    <s v="STRAIGHT"/>
    <x v="1458"/>
    <s v="WHISKEY"/>
    <x v="73"/>
    <x v="0"/>
    <n v="2"/>
    <n v="6"/>
    <n v="-2"/>
    <n v="12"/>
    <n v="19.5"/>
    <n v="-0.63"/>
    <n v="67"/>
    <n v="59.5"/>
    <n v="0.11"/>
    <n v="23725.439999999999"/>
    <n v="21020.16"/>
    <n v="24007.439999999999"/>
    <n v="21320.04"/>
    <m/>
    <n v="1024946.76"/>
    <n v="2.3147973071303722E-2"/>
    <x v="0"/>
    <n v="1024946.76"/>
    <n v="2.3147973071303722E-2"/>
    <x v="0"/>
    <n v="325145452.83999985"/>
    <n v="7.2968696910164082E-5"/>
    <x v="1"/>
    <n v="7.3836001058313338E-5"/>
    <x v="1"/>
    <x v="1"/>
    <x v="0"/>
    <m/>
  </r>
  <r>
    <s v="MS-5977"/>
    <x v="1459"/>
    <x v="376"/>
    <s v="Bailment"/>
    <x v="0"/>
    <x v="0"/>
    <x v="1446"/>
    <x v="0"/>
    <x v="11"/>
    <x v="7"/>
    <x v="2"/>
    <s v="ULTRA"/>
    <s v="SCOTCH"/>
    <s v="SINGLE MALT"/>
    <x v="1459"/>
    <s v="WHISKEY"/>
    <x v="47"/>
    <x v="0"/>
    <n v="4"/>
    <m/>
    <n v="1"/>
    <n v="7.25"/>
    <m/>
    <n v="1"/>
    <n v="52"/>
    <n v="14.75"/>
    <n v="0.72"/>
    <n v="90124.32"/>
    <n v="21598.23"/>
    <n v="90124.32"/>
    <n v="21598.23"/>
    <m/>
    <n v="5892527.0199999977"/>
    <n v="1.5294680820996904E-2"/>
    <x v="0"/>
    <n v="69119979.479999974"/>
    <n v="1.3038823315345122E-3"/>
    <x v="0"/>
    <n v="325145452.83999985"/>
    <n v="2.7718154817422312E-4"/>
    <x v="1"/>
    <n v="2.7718154817422312E-4"/>
    <x v="1"/>
    <x v="1"/>
    <x v="0"/>
    <m/>
  </r>
  <r>
    <s v="MS-86559"/>
    <x v="1460"/>
    <x v="498"/>
    <s v="Bailment"/>
    <x v="0"/>
    <x v="0"/>
    <x v="1447"/>
    <x v="0"/>
    <x v="3"/>
    <x v="3"/>
    <x v="0"/>
    <s v="PREMIUM"/>
    <s v="DOMESTIC WHISKEY"/>
    <s v="FLAVORED"/>
    <x v="1460"/>
    <s v="CORDIALS"/>
    <x v="6"/>
    <x v="1"/>
    <n v="20"/>
    <n v="29"/>
    <n v="-0.45"/>
    <n v="47"/>
    <n v="61"/>
    <n v="-0.3"/>
    <n v="193"/>
    <n v="240.67"/>
    <n v="-0.25"/>
    <n v="28672.799999999999"/>
    <n v="36426.620000000003"/>
    <n v="30802.799999999999"/>
    <n v="38405.120000000003"/>
    <m/>
    <n v="22444928.369999994"/>
    <n v="1.2774734464434385E-3"/>
    <x v="0"/>
    <n v="75793138.070000067"/>
    <n v="3.7830337587445897E-4"/>
    <x v="0"/>
    <n v="325145452.83999985"/>
    <n v="8.8184533259056644E-5"/>
    <x v="1"/>
    <n v="9.4735447569545695E-5"/>
    <x v="1"/>
    <x v="1"/>
    <x v="0"/>
    <m/>
  </r>
  <r>
    <s v="MS-33308"/>
    <x v="1461"/>
    <x v="622"/>
    <s v="Bailment"/>
    <x v="0"/>
    <x v="0"/>
    <x v="1448"/>
    <x v="0"/>
    <x v="9"/>
    <x v="5"/>
    <x v="0"/>
    <s v="MID"/>
    <s v="GIN"/>
    <s v="FLAVORED"/>
    <x v="1461"/>
    <s v="CORDIALS"/>
    <x v="8"/>
    <x v="1"/>
    <n v="24"/>
    <n v="32.380000000000003"/>
    <n v="-0.34"/>
    <n v="70.13"/>
    <n v="98.38"/>
    <n v="-0.4"/>
    <n v="270"/>
    <n v="312.20999999999998"/>
    <n v="-0.16"/>
    <n v="34732.800000000003"/>
    <n v="36078.400000000001"/>
    <n v="34732.800000000003"/>
    <n v="36078.400000000001"/>
    <m/>
    <n v="10875997.040000001"/>
    <n v="3.1935279011440407E-3"/>
    <x v="0"/>
    <n v="75793138.070000067"/>
    <n v="4.5825784344648621E-4"/>
    <x v="0"/>
    <n v="325145452.83999985"/>
    <n v="1.0682234580439171E-4"/>
    <x v="1"/>
    <n v="1.0682234580439171E-4"/>
    <x v="1"/>
    <x v="1"/>
    <x v="0"/>
    <m/>
  </r>
  <r>
    <s v="MS-16049"/>
    <x v="1462"/>
    <x v="579"/>
    <s v="Bailment"/>
    <x v="0"/>
    <x v="0"/>
    <x v="1449"/>
    <x v="0"/>
    <x v="8"/>
    <x v="14"/>
    <x v="10"/>
    <s v="PREMIUM"/>
    <s v="OTHER IMPORTED WHISKY"/>
    <s v="OTHER IMPORTED WHISKY"/>
    <x v="1462"/>
    <s v="WHISKEY"/>
    <x v="12"/>
    <x v="1"/>
    <n v="3"/>
    <n v="3"/>
    <n v="-0.06"/>
    <n v="8.67"/>
    <n v="15"/>
    <n v="-0.73"/>
    <n v="41.67"/>
    <n v="45"/>
    <n v="-0.08"/>
    <n v="14621"/>
    <n v="15967.8"/>
    <n v="15485"/>
    <n v="16719.72"/>
    <m/>
    <n v="90323.59"/>
    <n v="0.16187354820595595"/>
    <x v="1"/>
    <n v="90323.59"/>
    <n v="0.16187354820595595"/>
    <x v="1"/>
    <n v="325145452.83999985"/>
    <n v="4.4967567198901648E-5"/>
    <x v="0"/>
    <n v="4.7624839482592982E-5"/>
    <x v="2"/>
    <x v="2"/>
    <x v="0"/>
    <m/>
  </r>
  <r>
    <s v="MS-87278"/>
    <x v="1463"/>
    <x v="455"/>
    <s v="Bailment"/>
    <x v="0"/>
    <x v="0"/>
    <x v="1450"/>
    <x v="0"/>
    <x v="12"/>
    <x v="8"/>
    <x v="0"/>
    <s v="ULTRA"/>
    <s v="TEQUILA"/>
    <s v="100% BLUE AGAVE"/>
    <x v="1463"/>
    <s v="TEQUILA"/>
    <x v="12"/>
    <x v="1"/>
    <n v="3"/>
    <n v="6"/>
    <n v="-1.18"/>
    <n v="8.5"/>
    <n v="9.25"/>
    <n v="-0.09"/>
    <n v="35"/>
    <n v="36.25"/>
    <n v="-0.04"/>
    <n v="24964.799999999999"/>
    <n v="25856.400000000001"/>
    <n v="24964.799999999999"/>
    <n v="25856.400000000001"/>
    <m/>
    <n v="57863085.470000021"/>
    <n v="4.3144605575766215E-4"/>
    <x v="0"/>
    <n v="75793138.070000067"/>
    <n v="3.2938074126107991E-4"/>
    <x v="0"/>
    <n v="325145452.83999985"/>
    <n v="7.6780406374881316E-5"/>
    <x v="1"/>
    <n v="7.6780406374881316E-5"/>
    <x v="1"/>
    <x v="1"/>
    <x v="0"/>
    <m/>
  </r>
  <r>
    <s v="MS-49254"/>
    <x v="1464"/>
    <x v="554"/>
    <s v="Bailment"/>
    <x v="0"/>
    <x v="0"/>
    <x v="1451"/>
    <x v="0"/>
    <x v="1"/>
    <x v="1"/>
    <x v="1"/>
    <s v="SUPER"/>
    <s v="BRANDY / COGNAC"/>
    <s v="COGNAC"/>
    <x v="1464"/>
    <s v="BRANDY"/>
    <x v="72"/>
    <x v="1"/>
    <n v="5"/>
    <n v="8.5"/>
    <n v="-0.7"/>
    <n v="14.5"/>
    <n v="64.5"/>
    <n v="-3.45"/>
    <n v="67.459999999999994"/>
    <n v="235.5"/>
    <n v="-2.4900000000000002"/>
    <n v="28628.36"/>
    <n v="95385.72"/>
    <n v="29854.36"/>
    <n v="99897.72"/>
    <m/>
    <n v="43814205.929999985"/>
    <n v="6.5340360260638438E-4"/>
    <x v="0"/>
    <n v="126094742.97999983"/>
    <n v="2.2703848965805663E-4"/>
    <x v="0"/>
    <n v="325145452.83999985"/>
    <n v="8.8047855967057521E-5"/>
    <x v="1"/>
    <n v="9.1818476128869534E-5"/>
    <x v="1"/>
    <x v="1"/>
    <x v="0"/>
    <m/>
  </r>
  <r>
    <s v="MS-64028"/>
    <x v="1465"/>
    <x v="185"/>
    <s v="Bailment"/>
    <x v="0"/>
    <x v="0"/>
    <x v="1452"/>
    <x v="0"/>
    <x v="3"/>
    <x v="3"/>
    <x v="0"/>
    <s v="PREMIUM"/>
    <s v="CORDIALS"/>
    <s v="LIQUEURS &amp; SPECIALITIES"/>
    <x v="1465"/>
    <s v="CORDIALS"/>
    <x v="33"/>
    <x v="6"/>
    <n v="10"/>
    <n v="10"/>
    <n v="-0.05"/>
    <n v="29.83"/>
    <n v="21.5"/>
    <n v="0.28000000000000003"/>
    <n v="126.33"/>
    <n v="76"/>
    <n v="0.4"/>
    <n v="21146.6"/>
    <n v="11773.2"/>
    <n v="22188.799999999999"/>
    <n v="11773.2"/>
    <m/>
    <n v="22444928.369999994"/>
    <n v="9.4215493368491438E-4"/>
    <x v="0"/>
    <n v="75793138.070000067"/>
    <n v="2.7900414916809076E-4"/>
    <x v="0"/>
    <n v="325145452.83999985"/>
    <n v="6.5037354252670378E-5"/>
    <x v="1"/>
    <n v="6.8242688944873049E-5"/>
    <x v="1"/>
    <x v="1"/>
    <x v="0"/>
    <m/>
  </r>
  <r>
    <s v="MS-78107"/>
    <x v="1466"/>
    <x v="422"/>
    <s v="Bailment"/>
    <x v="0"/>
    <x v="0"/>
    <x v="1453"/>
    <x v="0"/>
    <x v="19"/>
    <x v="3"/>
    <x v="1"/>
    <s v="PREMIUM"/>
    <s v="CORDIALS"/>
    <s v="CREAM LIQUEUR"/>
    <x v="1466"/>
    <s v="CORDIALS"/>
    <x v="66"/>
    <x v="0"/>
    <n v="32"/>
    <n v="53.83"/>
    <n v="-0.71"/>
    <n v="87.5"/>
    <n v="136.83000000000001"/>
    <n v="-0.56000000000000005"/>
    <n v="430.58"/>
    <n v="703.25"/>
    <n v="-0.63"/>
    <n v="91817.59"/>
    <n v="148152.93"/>
    <n v="91817.59"/>
    <n v="150300.93"/>
    <m/>
    <n v="22444928.369999994"/>
    <n v="4.0907945209895996E-3"/>
    <x v="0"/>
    <n v="126094742.97999983"/>
    <n v="7.2816350491759513E-4"/>
    <x v="0"/>
    <n v="325145452.83999985"/>
    <n v="2.8238927900733191E-4"/>
    <x v="1"/>
    <n v="2.8238927900733191E-4"/>
    <x v="1"/>
    <x v="1"/>
    <x v="0"/>
    <m/>
  </r>
  <r>
    <s v="MS-80520"/>
    <x v="1467"/>
    <x v="314"/>
    <s v="Bailment"/>
    <x v="0"/>
    <x v="0"/>
    <x v="1454"/>
    <x v="0"/>
    <x v="19"/>
    <x v="3"/>
    <x v="1"/>
    <s v="PREMIUM"/>
    <s v="CORDIALS"/>
    <s v="CREAM LIQUEUR"/>
    <x v="1467"/>
    <s v="CORDIALS"/>
    <x v="66"/>
    <x v="0"/>
    <n v="8"/>
    <n v="14"/>
    <n v="-0.87"/>
    <n v="27.25"/>
    <n v="29.58"/>
    <n v="-0.09"/>
    <n v="139.91999999999999"/>
    <n v="161.91999999999999"/>
    <n v="-0.16"/>
    <n v="29835.83"/>
    <n v="34095.050000000003"/>
    <n v="29835.83"/>
    <n v="34731.050000000003"/>
    <m/>
    <n v="22444928.369999994"/>
    <n v="1.3292904975307797E-3"/>
    <x v="0"/>
    <n v="126094742.97999983"/>
    <n v="2.3661438450873665E-4"/>
    <x v="0"/>
    <n v="325145452.83999985"/>
    <n v="9.1761486249914903E-5"/>
    <x v="1"/>
    <n v="9.1761486249914903E-5"/>
    <x v="1"/>
    <x v="1"/>
    <x v="0"/>
    <m/>
  </r>
  <r>
    <s v="MS-80522"/>
    <x v="1468"/>
    <x v="298"/>
    <s v="Bailment"/>
    <x v="0"/>
    <x v="0"/>
    <x v="1455"/>
    <x v="0"/>
    <x v="19"/>
    <x v="3"/>
    <x v="1"/>
    <s v="PREMIUM"/>
    <s v="CORDIALS"/>
    <s v="CREAM LIQUEUR"/>
    <x v="1468"/>
    <s v="CORDIALS"/>
    <x v="66"/>
    <x v="0"/>
    <n v="7"/>
    <n v="8.5"/>
    <n v="-0.21"/>
    <n v="21.25"/>
    <n v="20"/>
    <n v="0.06"/>
    <n v="86.25"/>
    <n v="104.08"/>
    <n v="-0.21"/>
    <n v="18391.95"/>
    <n v="22024.15"/>
    <n v="18391.95"/>
    <n v="22312.15"/>
    <m/>
    <n v="22444928.369999994"/>
    <n v="8.1942564916280937E-4"/>
    <x v="0"/>
    <n v="126094742.97999983"/>
    <n v="1.45858182231413E-4"/>
    <x v="0"/>
    <n v="325145452.83999985"/>
    <n v="5.6565299743098226E-5"/>
    <x v="0"/>
    <n v="5.6565299743098226E-5"/>
    <x v="0"/>
    <x v="0"/>
    <x v="0"/>
    <m/>
  </r>
  <r>
    <s v="MS-80524"/>
    <x v="1469"/>
    <x v="684"/>
    <s v="Bailment"/>
    <x v="0"/>
    <x v="0"/>
    <x v="1456"/>
    <x v="0"/>
    <x v="19"/>
    <x v="3"/>
    <x v="2"/>
    <s v="PREMIUM"/>
    <s v="CORDIALS"/>
    <s v="LIQUEURS &amp; SPECIALITIES"/>
    <x v="1469"/>
    <s v="CORDIALS"/>
    <x v="66"/>
    <x v="0"/>
    <n v="10"/>
    <n v="22.5"/>
    <n v="-1.37"/>
    <n v="28.58"/>
    <n v="54.5"/>
    <n v="-0.91"/>
    <n v="121.58"/>
    <n v="199.33"/>
    <n v="-0.64"/>
    <n v="25926.43"/>
    <n v="42431.77"/>
    <n v="25926.43"/>
    <n v="42743.77"/>
    <m/>
    <n v="22444928.369999994"/>
    <n v="1.1551130648584916E-3"/>
    <x v="0"/>
    <n v="69119979.479999974"/>
    <n v="3.7509313797614587E-4"/>
    <x v="0"/>
    <n v="325145452.83999985"/>
    <n v="7.9737944275536533E-5"/>
    <x v="1"/>
    <n v="7.9737944275536533E-5"/>
    <x v="1"/>
    <x v="1"/>
    <x v="0"/>
    <m/>
  </r>
  <r>
    <s v="MS-80579"/>
    <x v="1470"/>
    <x v="431"/>
    <s v="Bailment"/>
    <x v="0"/>
    <x v="0"/>
    <x v="1457"/>
    <x v="0"/>
    <x v="19"/>
    <x v="3"/>
    <x v="1"/>
    <s v="PREMIUM"/>
    <s v="CORDIALS"/>
    <s v="CREAM LIQUEUR"/>
    <x v="1470"/>
    <s v="CORDIALS"/>
    <x v="66"/>
    <x v="0"/>
    <n v="3"/>
    <n v="3.47"/>
    <n v="-0.3"/>
    <n v="7.21"/>
    <n v="7.48"/>
    <n v="-0.04"/>
    <n v="39.51"/>
    <n v="57.12"/>
    <n v="-0.45"/>
    <n v="16481.28"/>
    <n v="23828.720000000001"/>
    <n v="16481.28"/>
    <n v="23828.720000000001"/>
    <m/>
    <n v="22444928.369999994"/>
    <n v="7.3429862320384864E-4"/>
    <x v="0"/>
    <n v="126094742.97999983"/>
    <n v="1.3070552832336661E-4"/>
    <x v="0"/>
    <n v="325145452.83999985"/>
    <n v="5.0688945073792058E-5"/>
    <x v="0"/>
    <n v="5.0688945073792058E-5"/>
    <x v="0"/>
    <x v="0"/>
    <x v="0"/>
    <m/>
  </r>
  <r>
    <s v="MS-86545"/>
    <x v="1471"/>
    <x v="647"/>
    <s v="Bailment"/>
    <x v="0"/>
    <x v="0"/>
    <x v="1458"/>
    <x v="0"/>
    <x v="3"/>
    <x v="3"/>
    <x v="1"/>
    <s v="PREMIUM"/>
    <s v="DOMESTIC WHISKEY"/>
    <s v="FLAVORED"/>
    <x v="1471"/>
    <s v="CORDIALS"/>
    <x v="6"/>
    <x v="3"/>
    <n v="1"/>
    <n v="6"/>
    <n v="-5"/>
    <n v="20"/>
    <n v="52.83"/>
    <n v="-1.64"/>
    <n v="97"/>
    <n v="178.08"/>
    <n v="-0.84"/>
    <n v="14430"/>
    <n v="27012.400000000001"/>
    <n v="15481.2"/>
    <n v="28411.3"/>
    <m/>
    <n v="22444928.369999994"/>
    <n v="6.4290693033742141E-4"/>
    <x v="0"/>
    <n v="126094742.97999983"/>
    <n v="1.1443776052018898E-4"/>
    <x v="0"/>
    <n v="325145452.83999985"/>
    <n v="4.4380137793594886E-5"/>
    <x v="0"/>
    <n v="4.7613152405419346E-5"/>
    <x v="0"/>
    <x v="0"/>
    <x v="0"/>
    <m/>
  </r>
  <r>
    <s v="MS-87043"/>
    <x v="1472"/>
    <x v="316"/>
    <s v="Bailment"/>
    <x v="0"/>
    <x v="0"/>
    <x v="1459"/>
    <x v="0"/>
    <x v="3"/>
    <x v="3"/>
    <x v="1"/>
    <s v="PREMIUM"/>
    <s v="DOMESTIC WHISKEY"/>
    <s v="FLAVORED"/>
    <x v="1472"/>
    <s v="CORDIALS"/>
    <x v="44"/>
    <x v="1"/>
    <n v="30"/>
    <n v="36"/>
    <n v="-0.22"/>
    <n v="93.42"/>
    <n v="115"/>
    <n v="-0.23"/>
    <n v="414.25"/>
    <n v="430.83"/>
    <n v="-0.04"/>
    <n v="76720.59"/>
    <n v="78881.7"/>
    <n v="76720.59"/>
    <n v="78881.7"/>
    <m/>
    <n v="22444928.369999994"/>
    <n v="3.4181704096033173E-3"/>
    <x v="0"/>
    <n v="126094742.97999983"/>
    <n v="6.0843607105943206E-4"/>
    <x v="0"/>
    <n v="325145452.83999985"/>
    <n v="2.3595775161510031E-4"/>
    <x v="1"/>
    <n v="2.3595775161510031E-4"/>
    <x v="1"/>
    <x v="1"/>
    <x v="0"/>
    <m/>
  </r>
  <r>
    <s v="MS-16562"/>
    <x v="1473"/>
    <x v="545"/>
    <s v="Bailment"/>
    <x v="0"/>
    <x v="0"/>
    <x v="1460"/>
    <x v="0"/>
    <x v="6"/>
    <x v="4"/>
    <x v="2"/>
    <s v="ULTRA"/>
    <s v="DOMESTIC WHISKEY"/>
    <s v="STRAIGHT"/>
    <x v="1473"/>
    <s v="CORDIALS"/>
    <x v="7"/>
    <x v="1"/>
    <n v="53"/>
    <n v="69"/>
    <n v="-0.31"/>
    <n v="159.83000000000001"/>
    <n v="215.42"/>
    <n v="-0.35"/>
    <n v="889.17"/>
    <n v="1006.17"/>
    <n v="-0.13"/>
    <n v="419541.3"/>
    <n v="463603.78"/>
    <n v="425769.3"/>
    <n v="463603.78"/>
    <m/>
    <n v="52239627.039999984"/>
    <n v="8.0310929417385848E-3"/>
    <x v="0"/>
    <n v="69119979.479999974"/>
    <n v="6.0697544061250079E-3"/>
    <x v="0"/>
    <n v="325145452.83999985"/>
    <n v="1.2903188291132313E-3"/>
    <x v="1"/>
    <n v="1.3094733334915063E-3"/>
    <x v="1"/>
    <x v="1"/>
    <x v="0"/>
    <m/>
  </r>
  <r>
    <s v="MS-86912"/>
    <x v="1474"/>
    <x v="361"/>
    <s v="Bailment"/>
    <x v="0"/>
    <x v="0"/>
    <x v="1461"/>
    <x v="0"/>
    <x v="6"/>
    <x v="4"/>
    <x v="2"/>
    <s v="SUPER"/>
    <s v="DOMESTIC WHISKEY"/>
    <s v="STRAIGHT"/>
    <x v="1474"/>
    <s v="CORDIALS"/>
    <x v="47"/>
    <x v="0"/>
    <n v="18"/>
    <n v="31.42"/>
    <n v="-0.8"/>
    <n v="42.5"/>
    <n v="68.83"/>
    <n v="-0.62"/>
    <n v="269.67"/>
    <n v="241.08"/>
    <n v="0.11"/>
    <n v="81726.399999999994"/>
    <n v="76001.86"/>
    <n v="88666.4"/>
    <n v="84419.86"/>
    <m/>
    <n v="52239627.039999984"/>
    <n v="1.5644522105301773E-3"/>
    <x v="0"/>
    <n v="69119979.479999974"/>
    <n v="1.1823846102796908E-3"/>
    <x v="0"/>
    <n v="325145452.83999985"/>
    <n v="2.5135335366420323E-4"/>
    <x v="1"/>
    <n v="2.7269764723922394E-4"/>
    <x v="1"/>
    <x v="1"/>
    <x v="0"/>
    <m/>
  </r>
  <r>
    <s v="MS-77230"/>
    <x v="1475"/>
    <x v="283"/>
    <s v="Bailment"/>
    <x v="0"/>
    <x v="0"/>
    <x v="1462"/>
    <x v="0"/>
    <x v="19"/>
    <x v="12"/>
    <x v="8"/>
    <s v="PREMIUM"/>
    <s v="DOMESTIC WHISKEY"/>
    <s v="FLAVORED"/>
    <x v="1475"/>
    <s v="CORDIALS"/>
    <x v="66"/>
    <x v="0"/>
    <n v="9"/>
    <n v="6.5"/>
    <n v="0.28000000000000003"/>
    <n v="11.75"/>
    <n v="19.329999999999998"/>
    <n v="-0.65"/>
    <n v="67.75"/>
    <n v="91.33"/>
    <n v="-0.35"/>
    <n v="14447.01"/>
    <n v="19587.16"/>
    <n v="14447.01"/>
    <n v="19587.16"/>
    <m/>
    <n v="4182721.1600000006"/>
    <n v="3.4539739675116181E-3"/>
    <x v="0"/>
    <n v="4182721.1600000006"/>
    <n v="3.4539739675116181E-3"/>
    <x v="0"/>
    <n v="325145452.83999985"/>
    <n v="4.4432452841680059E-5"/>
    <x v="0"/>
    <n v="4.4432452841680059E-5"/>
    <x v="0"/>
    <x v="0"/>
    <x v="0"/>
    <m/>
  </r>
  <r>
    <s v="MS-77232"/>
    <x v="1476"/>
    <x v="233"/>
    <s v="Bailment"/>
    <x v="0"/>
    <x v="0"/>
    <x v="1463"/>
    <x v="0"/>
    <x v="19"/>
    <x v="12"/>
    <x v="8"/>
    <s v="PREMIUM"/>
    <s v="RUM"/>
    <s v="FLAVORED"/>
    <x v="1476"/>
    <s v="CORDIALS"/>
    <x v="66"/>
    <x v="0"/>
    <n v="7"/>
    <n v="7"/>
    <n v="0"/>
    <n v="21.08"/>
    <n v="15.17"/>
    <n v="0.28000000000000003"/>
    <n v="103.33"/>
    <n v="109.08"/>
    <n v="-0.06"/>
    <n v="22034.799999999999"/>
    <n v="23133.09"/>
    <n v="22034.799999999999"/>
    <n v="23335.09"/>
    <m/>
    <n v="4182721.1600000006"/>
    <n v="5.2680537757864776E-3"/>
    <x v="0"/>
    <n v="4182721.1600000006"/>
    <n v="5.2680537757864776E-3"/>
    <x v="0"/>
    <n v="325145452.83999985"/>
    <n v="6.7769054764678071E-5"/>
    <x v="1"/>
    <n v="6.7769054764678071E-5"/>
    <x v="1"/>
    <x v="1"/>
    <x v="0"/>
    <m/>
  </r>
  <r>
    <s v="MS-77241"/>
    <x v="1477"/>
    <x v="212"/>
    <s v="Bailment"/>
    <x v="0"/>
    <x v="0"/>
    <x v="1464"/>
    <x v="0"/>
    <x v="19"/>
    <x v="12"/>
    <x v="8"/>
    <s v="PREMIUM"/>
    <s v="DOMESTIC WHISKEY"/>
    <s v="FLAVORED"/>
    <x v="1477"/>
    <s v="CORDIALS"/>
    <x v="66"/>
    <x v="0"/>
    <n v="3"/>
    <n v="2.94"/>
    <n v="-0.1"/>
    <n v="6.68"/>
    <n v="9.8800000000000008"/>
    <n v="-0.48"/>
    <n v="34.700000000000003"/>
    <n v="71.25"/>
    <n v="-1.05"/>
    <n v="14476.8"/>
    <n v="29133.119999999999"/>
    <n v="14476.8"/>
    <n v="29733.119999999999"/>
    <m/>
    <n v="4182721.1600000006"/>
    <n v="3.4610961252793618E-3"/>
    <x v="0"/>
    <n v="4182721.1600000006"/>
    <n v="3.4610961252793618E-3"/>
    <x v="0"/>
    <n v="325145452.83999985"/>
    <n v="4.452407337562816E-5"/>
    <x v="0"/>
    <n v="4.452407337562816E-5"/>
    <x v="0"/>
    <x v="0"/>
    <x v="0"/>
    <m/>
  </r>
  <r>
    <s v="MS-77305"/>
    <x v="1478"/>
    <x v="681"/>
    <s v="Bailment"/>
    <x v="0"/>
    <x v="0"/>
    <x v="1465"/>
    <x v="0"/>
    <x v="19"/>
    <x v="12"/>
    <x v="8"/>
    <s v="PREMIUM"/>
    <s v="DOMESTIC WHISKEY"/>
    <s v="FLAVORED"/>
    <x v="1478"/>
    <s v="CORDIALS"/>
    <x v="66"/>
    <x v="0"/>
    <n v="6"/>
    <n v="13.5"/>
    <n v="-1.28"/>
    <n v="16.079999999999998"/>
    <n v="20.58"/>
    <n v="-0.28000000000000003"/>
    <n v="58.25"/>
    <n v="62.08"/>
    <n v="-7.0000000000000007E-2"/>
    <n v="12421.23"/>
    <n v="13300.45"/>
    <n v="12421.23"/>
    <n v="13300.45"/>
    <m/>
    <n v="4182721.1600000006"/>
    <n v="2.9696528945764096E-3"/>
    <x v="0"/>
    <n v="4182721.1600000006"/>
    <n v="2.9696528945764096E-3"/>
    <x v="0"/>
    <n v="325145452.83999985"/>
    <n v="3.8202072000411266E-5"/>
    <x v="0"/>
    <n v="3.8202072000411266E-5"/>
    <x v="0"/>
    <x v="0"/>
    <x v="0"/>
    <m/>
  </r>
  <r>
    <s v="MS-77332"/>
    <x v="1479"/>
    <x v="201"/>
    <s v="Bailment"/>
    <x v="0"/>
    <x v="0"/>
    <x v="1466"/>
    <x v="0"/>
    <x v="19"/>
    <x v="12"/>
    <x v="8"/>
    <s v="PREMIUM"/>
    <s v="DOMESTIC WHISKEY"/>
    <s v="FLAVORED"/>
    <x v="1479"/>
    <s v="CORDIALS"/>
    <x v="66"/>
    <x v="0"/>
    <n v="6"/>
    <n v="6"/>
    <n v="-0.09"/>
    <n v="19.5"/>
    <n v="19"/>
    <n v="0.03"/>
    <n v="61.58"/>
    <n v="77.5"/>
    <n v="-0.26"/>
    <n v="13132.03"/>
    <n v="16604.38"/>
    <n v="13132.03"/>
    <n v="16604.38"/>
    <m/>
    <n v="4182721.1600000006"/>
    <n v="3.139590113150167E-3"/>
    <x v="0"/>
    <n v="4182721.1600000006"/>
    <n v="3.139590113150167E-3"/>
    <x v="0"/>
    <n v="325145452.83999985"/>
    <n v="4.0388170541207336E-5"/>
    <x v="0"/>
    <n v="4.0388170541207336E-5"/>
    <x v="0"/>
    <x v="0"/>
    <x v="0"/>
    <m/>
  </r>
  <r>
    <s v="MS-77367"/>
    <x v="1480"/>
    <x v="498"/>
    <s v="Bailment"/>
    <x v="0"/>
    <x v="0"/>
    <x v="1467"/>
    <x v="0"/>
    <x v="19"/>
    <x v="12"/>
    <x v="8"/>
    <s v="PREMIUM"/>
    <s v="DOMESTIC WHISKEY"/>
    <s v="FLAVORED"/>
    <x v="1480"/>
    <s v="CORDIALS"/>
    <x v="66"/>
    <x v="0"/>
    <n v="11"/>
    <n v="15"/>
    <n v="-0.38"/>
    <n v="32.75"/>
    <n v="45.5"/>
    <n v="-0.39"/>
    <n v="140.83000000000001"/>
    <n v="185.33"/>
    <n v="-0.32"/>
    <n v="30031.3"/>
    <n v="39872.74"/>
    <n v="30031.3"/>
    <n v="39872.74"/>
    <m/>
    <n v="4182721.1600000006"/>
    <n v="7.1798474847412476E-3"/>
    <x v="0"/>
    <n v="4182721.1600000006"/>
    <n v="7.1798474847412476E-3"/>
    <x v="0"/>
    <n v="325145452.83999985"/>
    <n v="9.2362663348633816E-5"/>
    <x v="1"/>
    <n v="9.2362663348633816E-5"/>
    <x v="1"/>
    <x v="1"/>
    <x v="0"/>
    <m/>
  </r>
  <r>
    <s v="MS-39418"/>
    <x v="1481"/>
    <x v="297"/>
    <s v="Bailment"/>
    <x v="0"/>
    <x v="0"/>
    <x v="1468"/>
    <x v="0"/>
    <x v="13"/>
    <x v="9"/>
    <x v="0"/>
    <s v="MID"/>
    <s v="VODKA"/>
    <s v="FLAVORED"/>
    <x v="1481"/>
    <s v="CORDIALS"/>
    <x v="5"/>
    <x v="2"/>
    <n v="10"/>
    <n v="9.6"/>
    <n v="0"/>
    <n v="21.86"/>
    <n v="32.520000000000003"/>
    <n v="-0.49"/>
    <n v="109.29"/>
    <n v="96.5"/>
    <n v="0.12"/>
    <n v="14389.92"/>
    <n v="12327.6"/>
    <n v="14389.92"/>
    <n v="12327.6"/>
    <m/>
    <n v="73393567.950000003"/>
    <n v="1.9606513761264823E-4"/>
    <x v="0"/>
    <n v="75793138.070000067"/>
    <n v="1.8985782046271709E-4"/>
    <x v="0"/>
    <n v="325145452.83999985"/>
    <n v="4.4256869884879201E-5"/>
    <x v="0"/>
    <n v="4.4256869884879201E-5"/>
    <x v="0"/>
    <x v="0"/>
    <x v="0"/>
    <m/>
  </r>
  <r>
    <s v="MS-39419"/>
    <x v="1482"/>
    <x v="280"/>
    <s v="Bailment"/>
    <x v="0"/>
    <x v="0"/>
    <x v="1469"/>
    <x v="0"/>
    <x v="13"/>
    <x v="9"/>
    <x v="0"/>
    <s v="MID"/>
    <s v="VODKA"/>
    <s v="FLAVORED"/>
    <x v="1482"/>
    <s v="CORDIALS"/>
    <x v="5"/>
    <x v="2"/>
    <n v="86"/>
    <n v="154"/>
    <n v="-0.79"/>
    <n v="153.08000000000001"/>
    <n v="216"/>
    <n v="-0.41"/>
    <n v="774.08"/>
    <n v="833"/>
    <n v="-0.08"/>
    <n v="86109.26"/>
    <n v="89904.48"/>
    <n v="95072.3"/>
    <n v="99728.88"/>
    <m/>
    <n v="73393567.950000003"/>
    <n v="1.1732534935304231E-3"/>
    <x v="0"/>
    <n v="75793138.070000067"/>
    <n v="1.136108916884696E-3"/>
    <x v="0"/>
    <n v="325145452.83999985"/>
    <n v="2.6483304394348494E-4"/>
    <x v="1"/>
    <n v="2.9239929136202293E-4"/>
    <x v="1"/>
    <x v="1"/>
    <x v="0"/>
    <m/>
  </r>
  <r>
    <s v="MS-39420"/>
    <x v="1483"/>
    <x v="282"/>
    <s v="Bailment"/>
    <x v="0"/>
    <x v="0"/>
    <x v="1470"/>
    <x v="0"/>
    <x v="13"/>
    <x v="9"/>
    <x v="0"/>
    <s v="MID"/>
    <s v="VODKA"/>
    <s v="FLAVORED"/>
    <x v="1483"/>
    <s v="CORDIALS"/>
    <x v="5"/>
    <x v="2"/>
    <n v="37"/>
    <n v="28"/>
    <n v="0.24"/>
    <n v="107"/>
    <n v="94"/>
    <n v="0.12"/>
    <n v="486"/>
    <n v="452"/>
    <n v="7.0000000000000007E-2"/>
    <n v="59226.239999999998"/>
    <n v="54191.4"/>
    <n v="61148.160000000003"/>
    <n v="56145.36"/>
    <m/>
    <n v="73393567.950000003"/>
    <n v="8.0696771739382372E-4"/>
    <x v="0"/>
    <n v="75793138.070000067"/>
    <n v="7.8141955206156757E-4"/>
    <x v="0"/>
    <n v="325145452.83999985"/>
    <n v="1.8215306252228141E-4"/>
    <x v="1"/>
    <n v="1.8806401709111484E-4"/>
    <x v="1"/>
    <x v="1"/>
    <x v="0"/>
    <m/>
  </r>
  <r>
    <s v="MS-39421"/>
    <x v="1484"/>
    <x v="166"/>
    <s v="Bailment"/>
    <x v="0"/>
    <x v="0"/>
    <x v="1471"/>
    <x v="0"/>
    <x v="13"/>
    <x v="9"/>
    <x v="0"/>
    <s v="MID"/>
    <s v="VODKA"/>
    <s v="FLAVORED"/>
    <x v="1484"/>
    <s v="CORDIALS"/>
    <x v="5"/>
    <x v="2"/>
    <n v="41"/>
    <n v="19.829999999999998"/>
    <n v="0.51"/>
    <n v="81.680000000000007"/>
    <n v="28"/>
    <n v="0.66"/>
    <n v="386.21"/>
    <n v="319.11"/>
    <n v="0.17"/>
    <n v="34800.54"/>
    <n v="27688.59"/>
    <n v="39700.14"/>
    <n v="32782.53"/>
    <m/>
    <n v="73393567.950000003"/>
    <n v="4.741633493511062E-4"/>
    <x v="0"/>
    <n v="75793138.070000067"/>
    <n v="4.591515919008309E-4"/>
    <x v="0"/>
    <n v="325145452.83999985"/>
    <n v="1.0703068333274501E-4"/>
    <x v="1"/>
    <n v="1.2209963157484461E-4"/>
    <x v="1"/>
    <x v="1"/>
    <x v="0"/>
    <m/>
  </r>
  <r>
    <s v="MS-39538"/>
    <x v="1485"/>
    <x v="61"/>
    <s v="Bailment"/>
    <x v="0"/>
    <x v="0"/>
    <x v="1472"/>
    <x v="0"/>
    <x v="13"/>
    <x v="9"/>
    <x v="0"/>
    <s v="MID"/>
    <s v="VODKA"/>
    <s v="FLAVORED"/>
    <x v="1485"/>
    <s v="CORDIALS"/>
    <x v="25"/>
    <x v="0"/>
    <n v="13"/>
    <n v="14"/>
    <n v="-0.08"/>
    <n v="29"/>
    <n v="40"/>
    <n v="-0.38"/>
    <n v="120"/>
    <n v="120"/>
    <n v="0"/>
    <n v="13665.6"/>
    <n v="13820.64"/>
    <n v="15105.6"/>
    <n v="15080.64"/>
    <m/>
    <n v="73393567.950000003"/>
    <n v="1.8619615290143418E-4"/>
    <x v="0"/>
    <n v="75793138.070000067"/>
    <n v="1.8030128251688034E-4"/>
    <x v="0"/>
    <n v="325145452.83999985"/>
    <n v="4.2029189953717964E-5"/>
    <x v="0"/>
    <n v="4.6457977093203526E-5"/>
    <x v="0"/>
    <x v="0"/>
    <x v="0"/>
    <m/>
  </r>
  <r>
    <s v="MS-87482"/>
    <x v="1486"/>
    <x v="407"/>
    <s v="Bailment"/>
    <x v="0"/>
    <x v="0"/>
    <x v="1473"/>
    <x v="0"/>
    <x v="12"/>
    <x v="8"/>
    <x v="5"/>
    <s v="SUPER"/>
    <s v="TEQUILA"/>
    <s v="100% BLUE AGAVE"/>
    <x v="1486"/>
    <s v="TEQUILA"/>
    <x v="14"/>
    <x v="1"/>
    <n v="28"/>
    <m/>
    <n v="1"/>
    <n v="77.28"/>
    <n v="3.66"/>
    <n v="0.95"/>
    <n v="259.56"/>
    <n v="6"/>
    <n v="0.98"/>
    <n v="146763.6"/>
    <n v="3391.2"/>
    <n v="146763.6"/>
    <n v="3391.2"/>
    <m/>
    <n v="57863085.470000021"/>
    <n v="2.5363942971221571E-3"/>
    <x v="0"/>
    <n v="3676796.11"/>
    <n v="3.991616494611664E-2"/>
    <x v="1"/>
    <n v="325145452.83999985"/>
    <n v="4.5137829460041871E-4"/>
    <x v="1"/>
    <n v="4.5137829460041871E-4"/>
    <x v="2"/>
    <x v="2"/>
    <x v="0"/>
    <m/>
  </r>
  <r>
    <s v="MS-43902"/>
    <x v="1487"/>
    <x v="685"/>
    <s v="Bailment"/>
    <x v="0"/>
    <x v="0"/>
    <x v="1474"/>
    <x v="0"/>
    <x v="0"/>
    <x v="0"/>
    <x v="0"/>
    <s v="MID"/>
    <s v="RUM"/>
    <s v="FLAVORED"/>
    <x v="1487"/>
    <s v="RUM"/>
    <x v="8"/>
    <x v="1"/>
    <n v="47"/>
    <n v="51"/>
    <n v="-0.09"/>
    <n v="120"/>
    <n v="247"/>
    <n v="-1.06"/>
    <n v="717"/>
    <n v="746"/>
    <n v="-0.04"/>
    <n v="107813.4"/>
    <n v="114164.64"/>
    <n v="119165.4"/>
    <n v="121845.96"/>
    <m/>
    <n v="12844114.079999994"/>
    <n v="8.3939927135869875E-3"/>
    <x v="0"/>
    <n v="75793138.070000067"/>
    <n v="1.4224691409455439E-3"/>
    <x v="0"/>
    <n v="325145452.83999985"/>
    <n v="3.3158513846125864E-4"/>
    <x v="1"/>
    <n v="3.6649874374420315E-4"/>
    <x v="1"/>
    <x v="1"/>
    <x v="0"/>
    <m/>
  </r>
  <r>
    <s v="MS-39374"/>
    <x v="1488"/>
    <x v="518"/>
    <s v="Bailment"/>
    <x v="0"/>
    <x v="0"/>
    <x v="1475"/>
    <x v="0"/>
    <x v="13"/>
    <x v="9"/>
    <x v="0"/>
    <s v="PREMIUM"/>
    <s v="VODKA"/>
    <s v="FLAVORED"/>
    <x v="1488"/>
    <s v="CORDIALS"/>
    <x v="54"/>
    <x v="0"/>
    <n v="16"/>
    <n v="18"/>
    <n v="-0.13"/>
    <n v="42.5"/>
    <n v="42"/>
    <n v="0.01"/>
    <n v="161.16999999999999"/>
    <n v="151.66999999999999"/>
    <n v="0.06"/>
    <n v="28623.200000000001"/>
    <n v="25589.54"/>
    <n v="28623.200000000001"/>
    <n v="26932.880000000001"/>
    <m/>
    <n v="73393567.950000003"/>
    <n v="3.8999602825549781E-4"/>
    <x v="0"/>
    <n v="75793138.070000067"/>
    <n v="3.7764896307056911E-4"/>
    <x v="0"/>
    <n v="325145452.83999985"/>
    <n v="8.803198614647436E-5"/>
    <x v="1"/>
    <n v="8.803198614647436E-5"/>
    <x v="1"/>
    <x v="1"/>
    <x v="0"/>
    <m/>
  </r>
  <r>
    <s v="MS-26432"/>
    <x v="1489"/>
    <x v="68"/>
    <s v="Bailment"/>
    <x v="0"/>
    <x v="0"/>
    <x v="1476"/>
    <x v="0"/>
    <x v="8"/>
    <x v="3"/>
    <x v="1"/>
    <s v="PREMIUM"/>
    <s v="DOMESTIC WHISKEY"/>
    <s v="FLAVORED"/>
    <x v="1489"/>
    <s v="WHISKEY"/>
    <x v="28"/>
    <x v="0"/>
    <n v="13"/>
    <n v="2.08"/>
    <n v="0.83"/>
    <n v="62.58"/>
    <n v="47.08"/>
    <n v="0.25"/>
    <n v="227.17"/>
    <n v="293.25"/>
    <n v="-0.28999999999999998"/>
    <n v="38334.32"/>
    <n v="50353.58"/>
    <n v="40399.32"/>
    <n v="52151.58"/>
    <m/>
    <n v="22444928.369999994"/>
    <n v="1.7079279277735565E-3"/>
    <x v="0"/>
    <n v="126094742.97999983"/>
    <n v="3.0401203963023495E-4"/>
    <x v="0"/>
    <n v="325145452.83999985"/>
    <n v="1.1789898848397507E-4"/>
    <x v="1"/>
    <n v="1.2424999226386235E-4"/>
    <x v="1"/>
    <x v="1"/>
    <x v="0"/>
    <m/>
  </r>
  <r>
    <s v="MS-84226"/>
    <x v="1490"/>
    <x v="255"/>
    <s v="Bailment"/>
    <x v="0"/>
    <x v="0"/>
    <x v="1477"/>
    <x v="0"/>
    <x v="3"/>
    <x v="3"/>
    <x v="1"/>
    <s v="MID"/>
    <s v="CORDIALS"/>
    <s v="LIQUEURS &amp; SPECIALITIES"/>
    <x v="1490"/>
    <s v="CORDIALS"/>
    <x v="24"/>
    <x v="3"/>
    <n v="77"/>
    <n v="66.010000000000005"/>
    <n v="0.14000000000000001"/>
    <n v="212.73"/>
    <n v="206.7"/>
    <n v="0.03"/>
    <n v="783.51"/>
    <n v="773.49"/>
    <n v="0.01"/>
    <n v="94470"/>
    <n v="93382.8"/>
    <n v="94470"/>
    <n v="93382.8"/>
    <m/>
    <n v="22444928.369999994"/>
    <n v="4.2089686562007071E-3"/>
    <x v="0"/>
    <n v="126094742.97999983"/>
    <n v="7.4919856107707918E-4"/>
    <x v="0"/>
    <n v="325145452.83999985"/>
    <n v="2.9054688963000061E-4"/>
    <x v="1"/>
    <n v="2.9054688963000061E-4"/>
    <x v="1"/>
    <x v="1"/>
    <x v="0"/>
    <m/>
  </r>
  <r>
    <s v="MS-16886"/>
    <x v="1491"/>
    <x v="686"/>
    <s v="Bailment"/>
    <x v="0"/>
    <x v="0"/>
    <x v="1478"/>
    <x v="0"/>
    <x v="6"/>
    <x v="4"/>
    <x v="2"/>
    <s v="SUPER"/>
    <s v="DOMESTIC WHISKEY"/>
    <s v="STRAIGHT"/>
    <x v="1491"/>
    <s v="WHISKEY"/>
    <x v="74"/>
    <x v="0"/>
    <n v="11"/>
    <n v="13"/>
    <n v="-0.18"/>
    <n v="33.5"/>
    <n v="43.92"/>
    <n v="-0.31"/>
    <n v="145.91999999999999"/>
    <n v="186.08"/>
    <n v="-0.28000000000000003"/>
    <n v="47504.63"/>
    <n v="59774.29"/>
    <n v="47504.63"/>
    <n v="60581.29"/>
    <m/>
    <n v="52239627.039999984"/>
    <n v="9.0936005273593563E-4"/>
    <x v="0"/>
    <n v="69119979.479999974"/>
    <n v="6.8727783713745997E-4"/>
    <x v="0"/>
    <n v="325145452.83999985"/>
    <n v="1.4610270445140271E-4"/>
    <x v="1"/>
    <n v="1.4610270445140271E-4"/>
    <x v="1"/>
    <x v="1"/>
    <x v="0"/>
    <m/>
  </r>
  <r>
    <s v="MS-26729"/>
    <x v="1492"/>
    <x v="676"/>
    <s v="Bailment"/>
    <x v="0"/>
    <x v="0"/>
    <x v="1479"/>
    <x v="0"/>
    <x v="17"/>
    <x v="4"/>
    <x v="2"/>
    <s v="ULTRA"/>
    <s v="DOMESTIC WHISKEY"/>
    <s v="STRAIGHT"/>
    <x v="1492"/>
    <s v="WHISKEY"/>
    <x v="27"/>
    <x v="3"/>
    <n v="8"/>
    <n v="15.5"/>
    <n v="-1.07"/>
    <n v="28.5"/>
    <n v="26"/>
    <n v="0.09"/>
    <n v="200.5"/>
    <n v="63"/>
    <n v="0.69"/>
    <n v="123506.22"/>
    <n v="39519.72"/>
    <n v="126002.22"/>
    <n v="39591.72"/>
    <m/>
    <n v="52239627.039999984"/>
    <n v="2.3642247657210693E-3"/>
    <x v="0"/>
    <n v="69119979.479999974"/>
    <n v="1.7868382040787036E-3"/>
    <x v="0"/>
    <n v="325145452.83999985"/>
    <n v="3.7984913804338491E-4"/>
    <x v="1"/>
    <n v="3.8752570241849322E-4"/>
    <x v="1"/>
    <x v="1"/>
    <x v="0"/>
    <m/>
  </r>
  <r>
    <s v="MS-88104"/>
    <x v="1493"/>
    <x v="132"/>
    <s v="Bailment"/>
    <x v="0"/>
    <x v="0"/>
    <x v="1480"/>
    <x v="0"/>
    <x v="12"/>
    <x v="15"/>
    <x v="11"/>
    <s v="SUPER"/>
    <s v="TEQUILA"/>
    <s v="MEZCAL"/>
    <x v="1493"/>
    <s v="TEQUILA"/>
    <x v="3"/>
    <x v="1"/>
    <n v="5"/>
    <n v="6"/>
    <n v="-0.33"/>
    <n v="10.5"/>
    <n v="12"/>
    <n v="-0.14000000000000001"/>
    <n v="34.5"/>
    <n v="30.5"/>
    <n v="0.12"/>
    <n v="13496.94"/>
    <n v="11890.86"/>
    <n v="13748.94"/>
    <n v="12154.86"/>
    <m/>
    <n v="206203.38000000003"/>
    <n v="6.5454504189019588E-2"/>
    <x v="1"/>
    <n v="206203.38000000003"/>
    <n v="6.5454504189019588E-2"/>
    <x v="1"/>
    <n v="325145452.83999985"/>
    <n v="4.1510468260005722E-5"/>
    <x v="0"/>
    <n v="4.2285506009415689E-5"/>
    <x v="2"/>
    <x v="2"/>
    <x v="0"/>
    <m/>
  </r>
  <r>
    <s v="MS-77235"/>
    <x v="1494"/>
    <x v="317"/>
    <s v="Bailment"/>
    <x v="0"/>
    <x v="0"/>
    <x v="1481"/>
    <x v="0"/>
    <x v="19"/>
    <x v="12"/>
    <x v="8"/>
    <s v="PREMIUM"/>
    <s v="DOMESTIC WHISKEY"/>
    <s v="FLAVORED"/>
    <x v="1494"/>
    <s v="CORDIALS"/>
    <x v="66"/>
    <x v="0"/>
    <n v="7"/>
    <m/>
    <n v="1"/>
    <n v="25.17"/>
    <n v="17.5"/>
    <n v="0.3"/>
    <n v="78.41"/>
    <n v="93.5"/>
    <n v="-0.19"/>
    <n v="16721.57"/>
    <n v="20033.11"/>
    <n v="16721.57"/>
    <n v="20081.11"/>
    <m/>
    <n v="4182721.1600000006"/>
    <n v="3.9977730669476415E-3"/>
    <x v="0"/>
    <n v="4182721.1600000006"/>
    <n v="3.9977730669476415E-3"/>
    <x v="0"/>
    <n v="325145452.83999985"/>
    <n v="5.1427968172227469E-5"/>
    <x v="0"/>
    <n v="5.1427968172227469E-5"/>
    <x v="0"/>
    <x v="0"/>
    <x v="0"/>
    <m/>
  </r>
  <r>
    <s v="MS-80517"/>
    <x v="1495"/>
    <x v="239"/>
    <s v="Bailment"/>
    <x v="0"/>
    <x v="0"/>
    <x v="1482"/>
    <x v="0"/>
    <x v="19"/>
    <x v="12"/>
    <x v="8"/>
    <s v="PREMIUM"/>
    <s v="CORDIALS"/>
    <s v="CREAM LIQUEUR"/>
    <x v="1495"/>
    <s v="CORDIALS"/>
    <x v="66"/>
    <x v="0"/>
    <n v="5"/>
    <n v="0.8"/>
    <n v="0.83"/>
    <n v="19.75"/>
    <n v="14.68"/>
    <n v="0.26"/>
    <n v="70.44"/>
    <n v="99.24"/>
    <n v="-0.41"/>
    <n v="29399.040000000001"/>
    <n v="41425.919999999998"/>
    <n v="29399.040000000001"/>
    <n v="41425.919999999998"/>
    <m/>
    <n v="4182721.1600000006"/>
    <n v="7.0286875159519353E-3"/>
    <x v="0"/>
    <n v="4182721.1600000006"/>
    <n v="7.0286875159519353E-3"/>
    <x v="0"/>
    <n v="325145452.83999985"/>
    <n v="9.0418118239737189E-5"/>
    <x v="1"/>
    <n v="9.0418118239737189E-5"/>
    <x v="1"/>
    <x v="1"/>
    <x v="0"/>
    <m/>
  </r>
  <r>
    <s v="MS-84224"/>
    <x v="1496"/>
    <x v="503"/>
    <s v="Bailment"/>
    <x v="0"/>
    <x v="0"/>
    <x v="1483"/>
    <x v="0"/>
    <x v="3"/>
    <x v="3"/>
    <x v="0"/>
    <s v="MID"/>
    <s v="CORDIALS"/>
    <s v="LIQUEURS &amp; SPECIALITIES"/>
    <x v="1496"/>
    <s v="CORDIALS"/>
    <x v="24"/>
    <x v="3"/>
    <n v="34"/>
    <n v="30.68"/>
    <n v="0.1"/>
    <n v="99.36"/>
    <n v="84.69"/>
    <n v="0.15"/>
    <n v="394.1"/>
    <n v="334.75"/>
    <n v="0.15"/>
    <n v="47516.4"/>
    <n v="40401.599999999999"/>
    <n v="47516.4"/>
    <n v="40401.599999999999"/>
    <m/>
    <n v="22444928.369999994"/>
    <n v="2.1170216815443559E-3"/>
    <x v="0"/>
    <n v="75793138.070000067"/>
    <n v="6.2692218860387343E-4"/>
    <x v="0"/>
    <n v="325145452.83999985"/>
    <n v="1.4613890363517477E-4"/>
    <x v="1"/>
    <n v="1.4613890363517477E-4"/>
    <x v="1"/>
    <x v="1"/>
    <x v="0"/>
    <m/>
  </r>
  <r>
    <s v="MS-10802"/>
    <x v="1497"/>
    <x v="687"/>
    <s v="Bailment"/>
    <x v="0"/>
    <x v="0"/>
    <x v="1484"/>
    <x v="0"/>
    <x v="4"/>
    <x v="2"/>
    <x v="2"/>
    <s v="SUPER"/>
    <s v="CANADIAN"/>
    <s v="FLAVORED"/>
    <x v="1497"/>
    <s v="WHISKEY"/>
    <x v="14"/>
    <x v="1"/>
    <n v="195"/>
    <n v="223"/>
    <n v="-0.14000000000000001"/>
    <n v="1087.5"/>
    <n v="1483.75"/>
    <n v="-0.36"/>
    <n v="4558.42"/>
    <n v="5642.83"/>
    <n v="-0.24"/>
    <n v="1244189.4099999999"/>
    <n v="1593840.59"/>
    <n v="1306887.03"/>
    <n v="1619373.5"/>
    <m/>
    <n v="29546996.449999988"/>
    <n v="4.2108828628501779E-2"/>
    <x v="1"/>
    <n v="69119979.479999974"/>
    <n v="1.8000430835776057E-2"/>
    <x v="0"/>
    <n v="325145452.83999985"/>
    <n v="3.8265625403417543E-3"/>
    <x v="1"/>
    <n v="4.0193919939058888E-3"/>
    <x v="2"/>
    <x v="2"/>
    <x v="0"/>
    <m/>
  </r>
  <r>
    <s v="MS-53220"/>
    <x v="1498"/>
    <x v="265"/>
    <s v="Bailment"/>
    <x v="0"/>
    <x v="0"/>
    <x v="1485"/>
    <x v="0"/>
    <x v="2"/>
    <x v="1"/>
    <x v="0"/>
    <s v="MID"/>
    <s v="BRANDY / COGNAC"/>
    <s v="DOMESTIC"/>
    <x v="1498"/>
    <s v="BRANDY"/>
    <x v="6"/>
    <x v="3"/>
    <n v="115"/>
    <n v="80"/>
    <n v="0.3"/>
    <n v="206.17"/>
    <n v="143"/>
    <n v="0.31"/>
    <n v="838.17"/>
    <n v="954.33"/>
    <n v="-0.14000000000000001"/>
    <n v="79265.100000000006"/>
    <n v="89795.96"/>
    <n v="84990.1"/>
    <n v="96602.96"/>
    <m/>
    <n v="43814205.929999985"/>
    <n v="1.8091187165787813E-3"/>
    <x v="0"/>
    <n v="75793138.070000067"/>
    <n v="1.0458083939840748E-3"/>
    <x v="0"/>
    <n v="325145452.83999985"/>
    <n v="2.4378351075697005E-4"/>
    <x v="1"/>
    <n v="2.6139101518304978E-4"/>
    <x v="1"/>
    <x v="1"/>
    <x v="0"/>
    <m/>
  </r>
  <r>
    <s v="MS-11588"/>
    <x v="1499"/>
    <x v="388"/>
    <s v="Bailment"/>
    <x v="0"/>
    <x v="0"/>
    <x v="1486"/>
    <x v="0"/>
    <x v="4"/>
    <x v="2"/>
    <x v="0"/>
    <s v="MID"/>
    <s v="CANADIAN"/>
    <s v="FOREIGN BLEND"/>
    <x v="1499"/>
    <s v="WHISKEY"/>
    <x v="4"/>
    <x v="1"/>
    <n v="8"/>
    <n v="18.670000000000002"/>
    <n v="-1.29"/>
    <n v="61.84"/>
    <n v="101.51"/>
    <n v="-0.64"/>
    <n v="279.44"/>
    <n v="371.8"/>
    <n v="-0.33"/>
    <n v="24308.52"/>
    <n v="32275.88"/>
    <n v="28037.82"/>
    <n v="36164.400000000001"/>
    <m/>
    <n v="29546996.449999988"/>
    <n v="8.2270697264053081E-4"/>
    <x v="0"/>
    <n v="75793138.070000067"/>
    <n v="3.2072190991154693E-4"/>
    <x v="0"/>
    <n v="325145452.83999985"/>
    <n v="7.4761986636060786E-5"/>
    <x v="1"/>
    <n v="8.6231622663340981E-5"/>
    <x v="1"/>
    <x v="1"/>
    <x v="0"/>
    <m/>
  </r>
  <r>
    <s v="MS-64774"/>
    <x v="1500"/>
    <x v="106"/>
    <s v="Bailment"/>
    <x v="0"/>
    <x v="0"/>
    <x v="1487"/>
    <x v="0"/>
    <x v="3"/>
    <x v="3"/>
    <x v="2"/>
    <s v="ULTRA"/>
    <s v="CORDIALS"/>
    <s v="LIQUEURS &amp; SPECIALITIES"/>
    <x v="1500"/>
    <s v="CORDIALS"/>
    <x v="2"/>
    <x v="0"/>
    <n v="7"/>
    <n v="12"/>
    <n v="-0.71"/>
    <n v="21.33"/>
    <n v="12"/>
    <n v="0.44"/>
    <n v="82.33"/>
    <n v="105.58"/>
    <n v="-0.28000000000000003"/>
    <n v="33707.519999999997"/>
    <n v="42883.92"/>
    <n v="33707.519999999997"/>
    <n v="42883.92"/>
    <m/>
    <n v="22444928.369999994"/>
    <n v="1.5017878179131834E-3"/>
    <x v="0"/>
    <n v="69119979.479999974"/>
    <n v="4.8766681144275147E-4"/>
    <x v="0"/>
    <n v="325145452.83999985"/>
    <n v="1.0366904936107798E-4"/>
    <x v="1"/>
    <n v="1.0366904936107798E-4"/>
    <x v="1"/>
    <x v="1"/>
    <x v="0"/>
    <m/>
  </r>
  <r>
    <s v="MS-65467"/>
    <x v="1501"/>
    <x v="688"/>
    <s v="Bailment"/>
    <x v="0"/>
    <x v="0"/>
    <x v="1488"/>
    <x v="0"/>
    <x v="3"/>
    <x v="3"/>
    <x v="2"/>
    <s v="SUPER"/>
    <s v="CORDIALS"/>
    <s v="LIQUEURS &amp; SPECIALITIES"/>
    <x v="1501"/>
    <s v="CORDIALS"/>
    <x v="26"/>
    <x v="0"/>
    <n v="8"/>
    <m/>
    <n v="1"/>
    <n v="25"/>
    <n v="12.5"/>
    <n v="0.5"/>
    <n v="96.75"/>
    <n v="69.42"/>
    <n v="0.28000000000000003"/>
    <n v="30093.119999999999"/>
    <n v="20229.12"/>
    <n v="30093.119999999999"/>
    <n v="20229.12"/>
    <m/>
    <n v="22444928.369999994"/>
    <n v="1.3407536662145296E-3"/>
    <x v="0"/>
    <n v="69119979.479999974"/>
    <n v="4.3537512925199165E-4"/>
    <x v="0"/>
    <n v="325145452.83999985"/>
    <n v="9.2552793640969232E-5"/>
    <x v="1"/>
    <n v="9.2552793640969232E-5"/>
    <x v="1"/>
    <x v="1"/>
    <x v="0"/>
    <m/>
  </r>
  <r>
    <s v="MS-84222"/>
    <x v="1502"/>
    <x v="631"/>
    <s v="Bailment"/>
    <x v="0"/>
    <x v="0"/>
    <x v="1489"/>
    <x v="0"/>
    <x v="3"/>
    <x v="3"/>
    <x v="0"/>
    <s v="PREMIUM"/>
    <s v="CORDIALS"/>
    <s v="LIQUEURS &amp; SPECIALITIES"/>
    <x v="1502"/>
    <s v="CORDIALS"/>
    <x v="24"/>
    <x v="3"/>
    <n v="46"/>
    <n v="52.68"/>
    <n v="-0.14000000000000001"/>
    <n v="140.71"/>
    <n v="172.71"/>
    <n v="-0.23"/>
    <n v="528.80999999999995"/>
    <n v="570.79999999999995"/>
    <n v="-0.08"/>
    <n v="63757.2"/>
    <n v="68894.399999999994"/>
    <n v="63757.2"/>
    <n v="68894.399999999994"/>
    <m/>
    <n v="22444928.369999994"/>
    <n v="2.840606080312477E-3"/>
    <x v="0"/>
    <n v="75793138.070000067"/>
    <n v="8.4120016169690625E-4"/>
    <x v="0"/>
    <n v="325145452.83999985"/>
    <n v="1.9608824125667273E-4"/>
    <x v="1"/>
    <n v="1.9608824125667273E-4"/>
    <x v="1"/>
    <x v="1"/>
    <x v="0"/>
    <m/>
  </r>
  <r>
    <s v="MS-100358"/>
    <x v="1503"/>
    <x v="316"/>
    <s v="Bailment"/>
    <x v="0"/>
    <x v="0"/>
    <x v="1490"/>
    <x v="0"/>
    <x v="3"/>
    <x v="3"/>
    <x v="1"/>
    <s v="MID"/>
    <s v="CORDIALS"/>
    <s v="SCHNAPPS"/>
    <x v="1503"/>
    <s v="CORDIALS"/>
    <x v="24"/>
    <x v="3"/>
    <n v="81"/>
    <n v="74.680000000000007"/>
    <n v="7.0000000000000007E-2"/>
    <n v="262.7"/>
    <n v="213.36"/>
    <n v="0.19"/>
    <n v="950.11"/>
    <n v="937.45"/>
    <n v="0.01"/>
    <n v="114569.33"/>
    <n v="113185.2"/>
    <n v="114569.33"/>
    <n v="113185.2"/>
    <m/>
    <n v="22444928.369999994"/>
    <n v="5.1044640513593243E-3"/>
    <x v="0"/>
    <n v="126094742.97999983"/>
    <n v="9.08597196777443E-4"/>
    <x v="0"/>
    <n v="325145452.83999985"/>
    <n v="3.5236331616908138E-4"/>
    <x v="1"/>
    <n v="3.5236331616908138E-4"/>
    <x v="1"/>
    <x v="1"/>
    <x v="0"/>
    <m/>
  </r>
  <r>
    <s v="MS-16682"/>
    <x v="1504"/>
    <x v="333"/>
    <s v="Bailment"/>
    <x v="0"/>
    <x v="0"/>
    <x v="1491"/>
    <x v="0"/>
    <x v="6"/>
    <x v="4"/>
    <x v="2"/>
    <s v="SUPER"/>
    <s v="DOMESTIC WHISKEY"/>
    <s v="STRAIGHT"/>
    <x v="1504"/>
    <s v="WHISKEY"/>
    <x v="11"/>
    <x v="1"/>
    <n v="11"/>
    <n v="4.67"/>
    <n v="0.56000000000000005"/>
    <n v="51.73"/>
    <n v="59.7"/>
    <n v="-0.15"/>
    <n v="268.76"/>
    <n v="225.39"/>
    <n v="0.16"/>
    <n v="85504.16"/>
    <n v="72891.520000000004"/>
    <n v="90355.16"/>
    <n v="75571.12"/>
    <m/>
    <n v="52239627.039999984"/>
    <n v="1.6367681938948243E-3"/>
    <x v="0"/>
    <n v="69119979.479999974"/>
    <n v="1.2370397190980189E-3"/>
    <x v="0"/>
    <n v="325145452.83999985"/>
    <n v="2.6297203068091364E-4"/>
    <x v="1"/>
    <n v="2.7789150735705562E-4"/>
    <x v="1"/>
    <x v="1"/>
    <x v="0"/>
    <m/>
  </r>
  <r>
    <s v="MS-21227"/>
    <x v="1505"/>
    <x v="504"/>
    <s v="Bailment"/>
    <x v="0"/>
    <x v="0"/>
    <x v="1492"/>
    <x v="0"/>
    <x v="6"/>
    <x v="4"/>
    <x v="2"/>
    <s v="ULTRA"/>
    <s v="DOMESTIC WHISKEY"/>
    <s v="STRAIGHT"/>
    <x v="1505"/>
    <s v="WHISKEY"/>
    <x v="36"/>
    <x v="1"/>
    <n v="3"/>
    <n v="2.5"/>
    <n v="0.17"/>
    <n v="8.25"/>
    <n v="2.5"/>
    <n v="0.7"/>
    <n v="53.92"/>
    <n v="23"/>
    <n v="0.56999999999999995"/>
    <n v="18052.98"/>
    <n v="7617.36"/>
    <n v="18982.98"/>
    <n v="8076.96"/>
    <m/>
    <n v="52239627.039999984"/>
    <n v="3.4558018544383553E-4"/>
    <x v="0"/>
    <n v="69119979.479999974"/>
    <n v="2.6118323726099585E-4"/>
    <x v="0"/>
    <n v="325145452.83999985"/>
    <n v="5.5522781703743071E-5"/>
    <x v="0"/>
    <n v="5.8383040064660831E-5"/>
    <x v="0"/>
    <x v="0"/>
    <x v="0"/>
    <m/>
  </r>
  <r>
    <s v="MS-28137"/>
    <x v="1506"/>
    <x v="654"/>
    <s v="Bailment"/>
    <x v="0"/>
    <x v="0"/>
    <x v="1493"/>
    <x v="0"/>
    <x v="6"/>
    <x v="4"/>
    <x v="2"/>
    <s v="ULTRA"/>
    <s v="DOMESTIC WHISKEY"/>
    <s v="STRAIGHT"/>
    <x v="1506"/>
    <s v="WHISKEY"/>
    <x v="4"/>
    <x v="1"/>
    <n v="3"/>
    <n v="6.5"/>
    <n v="-0.95"/>
    <n v="14.67"/>
    <n v="39.58"/>
    <n v="-1.7"/>
    <n v="125.17"/>
    <n v="180"/>
    <n v="-0.44"/>
    <n v="88880.42"/>
    <n v="126961.94"/>
    <n v="91787.22"/>
    <n v="130354.72"/>
    <m/>
    <n v="52239627.039999984"/>
    <n v="1.7013984409181193E-3"/>
    <x v="0"/>
    <n v="69119979.479999974"/>
    <n v="1.2858860877659514E-3"/>
    <x v="0"/>
    <n v="325145452.83999985"/>
    <n v="2.7335587572782996E-4"/>
    <x v="1"/>
    <n v="2.822958746563415E-4"/>
    <x v="1"/>
    <x v="1"/>
    <x v="0"/>
    <m/>
  </r>
  <r>
    <s v="MS-43803"/>
    <x v="1507"/>
    <x v="326"/>
    <s v="Bailment"/>
    <x v="0"/>
    <x v="0"/>
    <x v="1494"/>
    <x v="0"/>
    <x v="0"/>
    <x v="0"/>
    <x v="2"/>
    <s v="ULTRA"/>
    <s v="RUM"/>
    <s v="AGED / DARK"/>
    <x v="1507"/>
    <s v="RUM"/>
    <x v="3"/>
    <x v="1"/>
    <n v="3"/>
    <n v="4.5"/>
    <n v="-0.8"/>
    <n v="6.5"/>
    <n v="9.5"/>
    <n v="-0.46"/>
    <n v="59"/>
    <n v="61"/>
    <n v="-0.03"/>
    <n v="25049.040000000001"/>
    <n v="25059.96"/>
    <n v="25049.040000000001"/>
    <n v="25059.96"/>
    <m/>
    <n v="12844114.079999994"/>
    <n v="1.9502349359388446E-3"/>
    <x v="0"/>
    <n v="69119979.479999974"/>
    <n v="3.6239941314288146E-4"/>
    <x v="0"/>
    <n v="325145452.83999985"/>
    <n v="7.7039490422541233E-5"/>
    <x v="1"/>
    <n v="7.7039490422541233E-5"/>
    <x v="1"/>
    <x v="1"/>
    <x v="0"/>
    <m/>
  </r>
  <r>
    <s v="MS-64922"/>
    <x v="1508"/>
    <x v="301"/>
    <s v="Bailment"/>
    <x v="0"/>
    <x v="0"/>
    <x v="1495"/>
    <x v="0"/>
    <x v="12"/>
    <x v="8"/>
    <x v="1"/>
    <s v="PREMIUM"/>
    <s v="TEQUILA"/>
    <s v="FLAVORED"/>
    <x v="1508"/>
    <s v="CORDIALS"/>
    <x v="43"/>
    <x v="0"/>
    <n v="1"/>
    <n v="4"/>
    <n v="-3"/>
    <n v="10"/>
    <n v="21.92"/>
    <n v="-1.19"/>
    <n v="49.92"/>
    <n v="81"/>
    <n v="-0.62"/>
    <n v="11002.67"/>
    <n v="17622.560000000001"/>
    <n v="11578.67"/>
    <n v="18762.84"/>
    <m/>
    <n v="57863085.470000021"/>
    <n v="1.9015007427670787E-4"/>
    <x v="0"/>
    <n v="126094742.97999983"/>
    <n v="8.7257166634973501E-5"/>
    <x v="0"/>
    <n v="325145452.83999985"/>
    <n v="3.3839224580558047E-5"/>
    <x v="0"/>
    <n v="3.561073943635227E-5"/>
    <x v="0"/>
    <x v="0"/>
    <x v="0"/>
    <m/>
  </r>
  <r>
    <s v="MS-65352"/>
    <x v="1509"/>
    <x v="456"/>
    <s v="Bailment"/>
    <x v="0"/>
    <x v="0"/>
    <x v="1496"/>
    <x v="0"/>
    <x v="12"/>
    <x v="8"/>
    <x v="0"/>
    <s v="PREMIUM"/>
    <s v="TEQUILA"/>
    <s v="FLAVORED"/>
    <x v="1509"/>
    <s v="CORDIALS"/>
    <x v="16"/>
    <x v="0"/>
    <n v="5"/>
    <n v="7.46"/>
    <n v="-0.56000000000000005"/>
    <n v="15.46"/>
    <n v="19.190000000000001"/>
    <n v="-0.24"/>
    <n v="57.57"/>
    <n v="66.11"/>
    <n v="-0.15"/>
    <n v="20062.080000000002"/>
    <n v="22982.400000000001"/>
    <n v="20062.080000000002"/>
    <n v="22982.400000000001"/>
    <m/>
    <n v="57863085.470000021"/>
    <n v="3.4671638812626898E-4"/>
    <x v="0"/>
    <n v="75793138.070000067"/>
    <n v="2.6469520211013458E-4"/>
    <x v="0"/>
    <n v="325145452.83999985"/>
    <n v="6.170186242731283E-5"/>
    <x v="1"/>
    <n v="6.170186242731283E-5"/>
    <x v="1"/>
    <x v="1"/>
    <x v="0"/>
    <m/>
  </r>
  <r>
    <s v="MS-65358"/>
    <x v="1510"/>
    <x v="25"/>
    <s v="Bailment"/>
    <x v="0"/>
    <x v="0"/>
    <x v="1497"/>
    <x v="0"/>
    <x v="12"/>
    <x v="8"/>
    <x v="1"/>
    <s v="PREMIUM"/>
    <s v="TEQUILA"/>
    <s v="100% BLUE AGAVE"/>
    <x v="1510"/>
    <s v="TEQUILA"/>
    <x v="16"/>
    <x v="0"/>
    <n v="10"/>
    <n v="9.06"/>
    <n v="0.11"/>
    <n v="26.12"/>
    <n v="21.84"/>
    <n v="0.16"/>
    <n v="89.56"/>
    <n v="86.36"/>
    <n v="0.04"/>
    <n v="34030.080000000002"/>
    <n v="32509.54"/>
    <n v="34030.080000000002"/>
    <n v="32509.54"/>
    <m/>
    <n v="57863085.470000021"/>
    <n v="5.8811381597760463E-4"/>
    <x v="0"/>
    <n v="126094742.97999983"/>
    <n v="2.6987707176180686E-4"/>
    <x v="0"/>
    <n v="325145452.83999985"/>
    <n v="1.0466109768032275E-4"/>
    <x v="1"/>
    <n v="1.0466109768032275E-4"/>
    <x v="1"/>
    <x v="1"/>
    <x v="0"/>
    <m/>
  </r>
  <r>
    <s v="MS-87418"/>
    <x v="1511"/>
    <x v="265"/>
    <s v="Bailment"/>
    <x v="0"/>
    <x v="0"/>
    <x v="1498"/>
    <x v="0"/>
    <x v="12"/>
    <x v="8"/>
    <x v="1"/>
    <s v="PREMIUM"/>
    <s v="TEQUILA"/>
    <s v="100% BLUE AGAVE"/>
    <x v="1511"/>
    <s v="TEQUILA"/>
    <x v="16"/>
    <x v="0"/>
    <n v="32"/>
    <n v="18.86"/>
    <n v="0.4"/>
    <n v="115.71"/>
    <n v="133.4"/>
    <n v="-0.15"/>
    <n v="518.83000000000004"/>
    <n v="404.29"/>
    <n v="0.22"/>
    <n v="91159.07"/>
    <n v="68908.77"/>
    <n v="94631"/>
    <n v="71824.59"/>
    <m/>
    <n v="57863085.470000021"/>
    <n v="1.5754270492067484E-3"/>
    <x v="0"/>
    <n v="126094742.97999983"/>
    <n v="7.2294108259897047E-4"/>
    <x v="0"/>
    <n v="325145452.83999985"/>
    <n v="2.8036397004407219E-4"/>
    <x v="1"/>
    <n v="2.9104205263656805E-4"/>
    <x v="1"/>
    <x v="1"/>
    <x v="0"/>
    <m/>
  </r>
  <r>
    <s v="MS-87564"/>
    <x v="1512"/>
    <x v="494"/>
    <s v="Bailment"/>
    <x v="0"/>
    <x v="0"/>
    <x v="1499"/>
    <x v="0"/>
    <x v="12"/>
    <x v="8"/>
    <x v="1"/>
    <s v="PREMIUM"/>
    <s v="TEQUILA"/>
    <s v="100% BLUE AGAVE"/>
    <x v="1512"/>
    <s v="TEQUILA"/>
    <x v="16"/>
    <x v="0"/>
    <n v="14"/>
    <n v="22.93"/>
    <n v="-0.59"/>
    <n v="43.18"/>
    <n v="47.98"/>
    <n v="-0.11"/>
    <n v="145.53"/>
    <n v="131.16"/>
    <n v="0.1"/>
    <n v="50712.480000000003"/>
    <n v="45599.040000000001"/>
    <n v="50712.480000000003"/>
    <n v="45599.040000000001"/>
    <m/>
    <n v="57863085.470000021"/>
    <n v="8.7642198109695764E-4"/>
    <x v="0"/>
    <n v="126094742.97999983"/>
    <n v="4.0217759124219494E-4"/>
    <x v="0"/>
    <n v="325145452.83999985"/>
    <n v="1.5596859669126298E-4"/>
    <x v="1"/>
    <n v="1.5596859669126298E-4"/>
    <x v="1"/>
    <x v="1"/>
    <x v="0"/>
    <m/>
  </r>
  <r>
    <s v="MS-88361"/>
    <x v="1513"/>
    <x v="677"/>
    <s v="Bailment"/>
    <x v="0"/>
    <x v="0"/>
    <x v="1500"/>
    <x v="0"/>
    <x v="12"/>
    <x v="8"/>
    <x v="2"/>
    <s v="ULTRA"/>
    <s v="TEQUILA"/>
    <s v="100% BLUE AGAVE"/>
    <x v="1513"/>
    <s v="TEQUILA"/>
    <x v="26"/>
    <x v="1"/>
    <n v="2"/>
    <n v="2"/>
    <n v="0"/>
    <n v="6"/>
    <n v="5.5"/>
    <n v="0.08"/>
    <n v="22.67"/>
    <n v="29"/>
    <n v="-0.28000000000000003"/>
    <n v="30780.48"/>
    <n v="40230.120000000003"/>
    <n v="31440.48"/>
    <n v="40230.120000000003"/>
    <m/>
    <n v="57863085.470000021"/>
    <n v="5.3195365836408086E-4"/>
    <x v="0"/>
    <n v="69119979.479999974"/>
    <n v="4.4531957664869392E-4"/>
    <x v="0"/>
    <n v="325145452.83999985"/>
    <n v="9.4666801368883678E-5"/>
    <x v="1"/>
    <n v="9.6696662141147884E-5"/>
    <x v="1"/>
    <x v="1"/>
    <x v="0"/>
    <m/>
  </r>
  <r>
    <s v="MS-88363"/>
    <x v="1514"/>
    <x v="331"/>
    <s v="Bailment"/>
    <x v="0"/>
    <x v="0"/>
    <x v="1501"/>
    <x v="0"/>
    <x v="12"/>
    <x v="8"/>
    <x v="2"/>
    <s v="ULTRA"/>
    <s v="TEQUILA"/>
    <s v="100% BLUE AGAVE"/>
    <x v="1514"/>
    <s v="TEQUILA"/>
    <x v="26"/>
    <x v="1"/>
    <n v="5"/>
    <n v="2"/>
    <n v="0.56000000000000005"/>
    <n v="5.5"/>
    <n v="6"/>
    <n v="-0.09"/>
    <n v="15.92"/>
    <n v="30.5"/>
    <n v="-0.92"/>
    <n v="15259.03"/>
    <n v="30580.62"/>
    <n v="16282.75"/>
    <n v="30580.62"/>
    <m/>
    <n v="57863085.470000021"/>
    <n v="2.6370923493029542E-4"/>
    <x v="0"/>
    <n v="69119979.479999974"/>
    <n v="2.2076149493671705E-4"/>
    <x v="0"/>
    <n v="325145452.83999985"/>
    <n v="4.692985821182246E-5"/>
    <x v="0"/>
    <n v="5.0078356802401735E-5"/>
    <x v="0"/>
    <x v="0"/>
    <x v="0"/>
    <m/>
  </r>
  <r>
    <s v="MS-88367"/>
    <x v="1515"/>
    <x v="173"/>
    <s v="Bailment"/>
    <x v="0"/>
    <x v="0"/>
    <x v="1502"/>
    <x v="0"/>
    <x v="12"/>
    <x v="8"/>
    <x v="2"/>
    <s v="ULTRA"/>
    <s v="TEQUILA"/>
    <s v="100% BLUE AGAVE"/>
    <x v="1515"/>
    <s v="TEQUILA"/>
    <x v="26"/>
    <x v="1"/>
    <n v="1"/>
    <n v="1.5"/>
    <n v="-2"/>
    <n v="3"/>
    <n v="5.5"/>
    <n v="-0.83"/>
    <n v="23.5"/>
    <n v="33.5"/>
    <n v="-0.43"/>
    <n v="19219.259999999998"/>
    <n v="27098.7"/>
    <n v="19579.259999999998"/>
    <n v="27098.7"/>
    <m/>
    <n v="57863085.470000021"/>
    <n v="3.3215062494316018E-4"/>
    <x v="0"/>
    <n v="69119979.479999974"/>
    <n v="2.7805650615913646E-4"/>
    <x v="0"/>
    <n v="325145452.83999985"/>
    <n v="5.9109730221131412E-5"/>
    <x v="1"/>
    <n v="6.0216927006002804E-5"/>
    <x v="1"/>
    <x v="1"/>
    <x v="0"/>
    <m/>
  </r>
  <r>
    <s v="MS-89219"/>
    <x v="1516"/>
    <x v="205"/>
    <s v="Bailment"/>
    <x v="0"/>
    <x v="0"/>
    <x v="1503"/>
    <x v="0"/>
    <x v="12"/>
    <x v="8"/>
    <x v="0"/>
    <s v="PREMIUM"/>
    <s v="TEQUILA"/>
    <s v="100% BLUE AGAVE"/>
    <x v="1516"/>
    <s v="TEQUILA"/>
    <x v="16"/>
    <x v="0"/>
    <n v="9"/>
    <n v="10.31"/>
    <n v="-0.1"/>
    <n v="82.84"/>
    <n v="143.69999999999999"/>
    <n v="-0.73"/>
    <n v="447.06"/>
    <n v="463.97"/>
    <n v="-0.04"/>
    <n v="80921.279999999999"/>
    <n v="82351.47"/>
    <n v="84319.29"/>
    <n v="86202.66"/>
    <m/>
    <n v="57863085.470000021"/>
    <n v="1.3984957653520712E-3"/>
    <x v="0"/>
    <n v="75793138.070000067"/>
    <n v="1.0676597124829922E-3"/>
    <x v="0"/>
    <n v="325145452.83999985"/>
    <n v="2.4887716956577087E-4"/>
    <x v="1"/>
    <n v="2.5932790775177317E-4"/>
    <x v="1"/>
    <x v="1"/>
    <x v="0"/>
    <m/>
  </r>
  <r>
    <s v="MS-89230"/>
    <x v="1517"/>
    <x v="188"/>
    <s v="Bailment"/>
    <x v="0"/>
    <x v="0"/>
    <x v="1504"/>
    <x v="0"/>
    <x v="12"/>
    <x v="8"/>
    <x v="2"/>
    <s v="SUPER"/>
    <s v="TEQUILA"/>
    <s v="100% BLUE AGAVE"/>
    <x v="1517"/>
    <s v="TEQUILA"/>
    <x v="16"/>
    <x v="0"/>
    <n v="25"/>
    <n v="14.42"/>
    <n v="0.41"/>
    <n v="81.5"/>
    <n v="66.83"/>
    <n v="0.18"/>
    <n v="215"/>
    <n v="206.33"/>
    <n v="0.04"/>
    <n v="77458.14"/>
    <n v="73727.78"/>
    <n v="81173.58"/>
    <n v="76274.8"/>
    <m/>
    <n v="57863085.470000021"/>
    <n v="1.338645171975133E-3"/>
    <x v="0"/>
    <n v="69119979.479999974"/>
    <n v="1.1206331451879654E-3"/>
    <x v="0"/>
    <n v="325145452.83999985"/>
    <n v="2.3822612102810558E-4"/>
    <x v="1"/>
    <n v="2.4965312997916823E-4"/>
    <x v="1"/>
    <x v="1"/>
    <x v="0"/>
    <m/>
  </r>
  <r>
    <s v="MS-39381"/>
    <x v="1518"/>
    <x v="544"/>
    <s v="Bailment"/>
    <x v="0"/>
    <x v="0"/>
    <x v="1505"/>
    <x v="0"/>
    <x v="13"/>
    <x v="9"/>
    <x v="0"/>
    <s v="MID"/>
    <s v="VODKA"/>
    <s v="FLAVORED"/>
    <x v="1518"/>
    <s v="CORDIALS"/>
    <x v="5"/>
    <x v="2"/>
    <n v="40"/>
    <n v="58.13"/>
    <n v="-0.45"/>
    <n v="124.76"/>
    <n v="183.97"/>
    <n v="-0.47"/>
    <n v="541.86"/>
    <n v="717.2"/>
    <n v="-0.32"/>
    <n v="71628.3"/>
    <n v="91810.559999999998"/>
    <n v="71628.3"/>
    <n v="91810.559999999998"/>
    <m/>
    <n v="73393567.950000003"/>
    <n v="9.7594792024278466E-4"/>
    <x v="0"/>
    <n v="75793138.070000067"/>
    <n v="9.4504993227548446E-4"/>
    <x v="0"/>
    <n v="325145452.83999985"/>
    <n v="2.202961762938983E-4"/>
    <x v="1"/>
    <n v="2.202961762938983E-4"/>
    <x v="1"/>
    <x v="1"/>
    <x v="0"/>
    <m/>
  </r>
  <r>
    <s v="MS-39382"/>
    <x v="1519"/>
    <x v="413"/>
    <s v="Bailment"/>
    <x v="0"/>
    <x v="0"/>
    <x v="1506"/>
    <x v="0"/>
    <x v="13"/>
    <x v="9"/>
    <x v="0"/>
    <s v="MID"/>
    <s v="VODKA"/>
    <s v="FLAVORED"/>
    <x v="1519"/>
    <s v="CORDIALS"/>
    <x v="5"/>
    <x v="2"/>
    <n v="313"/>
    <n v="480"/>
    <n v="-0.53"/>
    <n v="535.25"/>
    <n v="728.88"/>
    <n v="-0.36"/>
    <n v="2474.17"/>
    <n v="3081.88"/>
    <n v="-0.25"/>
    <n v="279023.09000000003"/>
    <n v="333882.87"/>
    <n v="305077.96000000002"/>
    <n v="368947.35"/>
    <m/>
    <n v="73393567.950000003"/>
    <n v="3.801737642596786E-3"/>
    <x v="0"/>
    <n v="75793138.070000067"/>
    <n v="3.6813766668732386E-3"/>
    <x v="0"/>
    <n v="325145452.83999985"/>
    <n v="8.5814852264689038E-4"/>
    <x v="1"/>
    <n v="9.3828149013089595E-4"/>
    <x v="1"/>
    <x v="1"/>
    <x v="0"/>
    <m/>
  </r>
  <r>
    <s v="MS-39711"/>
    <x v="1520"/>
    <x v="78"/>
    <s v="Bailment"/>
    <x v="0"/>
    <x v="0"/>
    <x v="1507"/>
    <x v="0"/>
    <x v="13"/>
    <x v="9"/>
    <x v="1"/>
    <s v="PREMIUM"/>
    <s v="VODKA"/>
    <s v="FLAVORED"/>
    <x v="1520"/>
    <s v="CORDIALS"/>
    <x v="41"/>
    <x v="1"/>
    <n v="179"/>
    <n v="207.68"/>
    <n v="-0.16"/>
    <n v="272.62"/>
    <n v="264.07"/>
    <n v="0.03"/>
    <n v="716.56"/>
    <n v="676.52"/>
    <n v="0.06"/>
    <n v="105171.6"/>
    <n v="96764.45"/>
    <n v="113350.6"/>
    <n v="105977.45"/>
    <m/>
    <n v="73393567.950000003"/>
    <n v="1.4329811581261325E-3"/>
    <x v="0"/>
    <n v="126094742.97999983"/>
    <n v="8.3406807860880857E-4"/>
    <x v="0"/>
    <n v="325145452.83999985"/>
    <n v="3.2346015938827745E-4"/>
    <x v="1"/>
    <n v="3.4861505523123054E-4"/>
    <x v="1"/>
    <x v="1"/>
    <x v="0"/>
    <m/>
  </r>
  <r>
    <s v="MS-87150"/>
    <x v="1521"/>
    <x v="20"/>
    <s v="Bailment"/>
    <x v="0"/>
    <x v="0"/>
    <x v="1508"/>
    <x v="0"/>
    <x v="12"/>
    <x v="8"/>
    <x v="5"/>
    <s v="SUPER"/>
    <s v="TEQUILA"/>
    <s v="100% BLUE AGAVE"/>
    <x v="1521"/>
    <s v="TEQUILA"/>
    <x v="8"/>
    <x v="1"/>
    <n v="17"/>
    <n v="30"/>
    <n v="-0.72"/>
    <n v="152.83000000000001"/>
    <n v="176.5"/>
    <n v="-0.15"/>
    <n v="495.67"/>
    <n v="267"/>
    <n v="0.46"/>
    <n v="194430.16"/>
    <n v="107430.42"/>
    <n v="210678.16"/>
    <n v="113485.68"/>
    <m/>
    <n v="57863085.470000021"/>
    <n v="3.3601761541182454E-3"/>
    <x v="0"/>
    <n v="3676796.11"/>
    <n v="5.2880321394813488E-2"/>
    <x v="1"/>
    <n v="325145452.83999985"/>
    <n v="5.979790223167498E-4"/>
    <x v="1"/>
    <n v="6.4795050387394528E-4"/>
    <x v="2"/>
    <x v="2"/>
    <x v="0"/>
    <m/>
  </r>
  <r>
    <s v="MS-37880"/>
    <x v="1522"/>
    <x v="16"/>
    <s v="Bailment"/>
    <x v="0"/>
    <x v="0"/>
    <x v="1509"/>
    <x v="0"/>
    <x v="13"/>
    <x v="9"/>
    <x v="3"/>
    <s v="VALUE"/>
    <s v="VODKA"/>
    <s v="CLASSIC"/>
    <x v="1522"/>
    <s v="VODKA"/>
    <x v="50"/>
    <x v="0"/>
    <n v="28"/>
    <n v="20.8"/>
    <n v="0.25"/>
    <n v="85.85"/>
    <n v="101.32"/>
    <n v="-0.18"/>
    <n v="344.47"/>
    <n v="350.91"/>
    <n v="-0.02"/>
    <n v="39535.199999999997"/>
    <n v="40272.15"/>
    <n v="39535.199999999997"/>
    <n v="40272.15"/>
    <m/>
    <n v="73393567.950000003"/>
    <n v="5.3867390705046104E-4"/>
    <x v="0"/>
    <n v="34230392.709999993"/>
    <n v="1.1549736029890848E-3"/>
    <x v="0"/>
    <n v="325145452.83999985"/>
    <n v="1.2159235091457604E-4"/>
    <x v="1"/>
    <n v="1.2159235091457604E-4"/>
    <x v="1"/>
    <x v="1"/>
    <x v="0"/>
    <m/>
  </r>
  <r>
    <s v="MS-37889"/>
    <x v="1523"/>
    <x v="420"/>
    <s v="Bailment"/>
    <x v="0"/>
    <x v="0"/>
    <x v="1510"/>
    <x v="0"/>
    <x v="13"/>
    <x v="9"/>
    <x v="3"/>
    <s v="VALUE"/>
    <s v="VODKA"/>
    <s v="CLASSIC"/>
    <x v="1523"/>
    <s v="VODKA"/>
    <x v="50"/>
    <x v="0"/>
    <n v="75"/>
    <n v="53.5"/>
    <n v="0.28000000000000003"/>
    <n v="221.63"/>
    <n v="193"/>
    <n v="0.13"/>
    <n v="897.54"/>
    <n v="750"/>
    <n v="0.16"/>
    <n v="96072.86"/>
    <n v="80280"/>
    <n v="96072.86"/>
    <n v="80280"/>
    <m/>
    <n v="73393567.950000003"/>
    <n v="1.3090092590327597E-3"/>
    <x v="0"/>
    <n v="34230392.709999993"/>
    <n v="2.8066537481450946E-3"/>
    <x v="0"/>
    <n v="325145452.83999985"/>
    <n v="2.9547656029277547E-4"/>
    <x v="1"/>
    <n v="2.9547656029277547E-4"/>
    <x v="1"/>
    <x v="1"/>
    <x v="0"/>
    <m/>
  </r>
  <r>
    <s v="MS-48016"/>
    <x v="1524"/>
    <x v="1"/>
    <s v="Bailment"/>
    <x v="0"/>
    <x v="0"/>
    <x v="1511"/>
    <x v="0"/>
    <x v="1"/>
    <x v="1"/>
    <x v="1"/>
    <s v="MID"/>
    <s v="BRANDY / COGNAC"/>
    <s v="COGNAC"/>
    <x v="1524"/>
    <s v="BRANDY"/>
    <x v="22"/>
    <x v="3"/>
    <n v="17"/>
    <n v="24"/>
    <n v="-0.41"/>
    <n v="33"/>
    <n v="45"/>
    <n v="-0.36"/>
    <n v="64"/>
    <n v="220.33"/>
    <n v="-2.44"/>
    <n v="16632.96"/>
    <n v="56535.44"/>
    <n v="17064.96"/>
    <n v="58431.44"/>
    <m/>
    <n v="43814205.929999985"/>
    <n v="3.7962481909574583E-4"/>
    <x v="0"/>
    <n v="126094742.97999983"/>
    <n v="1.3190843334870981E-4"/>
    <x v="0"/>
    <n v="325145452.83999985"/>
    <n v="5.1155443985817872E-5"/>
    <x v="0"/>
    <n v="5.2484080127663538E-5"/>
    <x v="0"/>
    <x v="0"/>
    <x v="0"/>
    <m/>
  </r>
  <r>
    <s v="MS-58925"/>
    <x v="1525"/>
    <x v="669"/>
    <s v="Bailment"/>
    <x v="0"/>
    <x v="0"/>
    <x v="1512"/>
    <x v="0"/>
    <x v="14"/>
    <x v="10"/>
    <x v="6"/>
    <s v="VALUE"/>
    <s v="COCKTAILS"/>
    <s v="MARGARITA"/>
    <x v="1525"/>
    <s v="COCKTAILS"/>
    <x v="16"/>
    <x v="0"/>
    <n v="32"/>
    <n v="0.39"/>
    <n v="0.99"/>
    <n v="126.02"/>
    <n v="116.09"/>
    <n v="0.08"/>
    <n v="464.39"/>
    <n v="485.97"/>
    <n v="-0.05"/>
    <n v="36490.199999999997"/>
    <n v="38033.74"/>
    <n v="38566.199999999997"/>
    <n v="40221.57"/>
    <m/>
    <n v="5567781.3899999987"/>
    <n v="6.5538133493420088E-3"/>
    <x v="0"/>
    <n v="5567781.3899999987"/>
    <n v="6.5538133493420088E-3"/>
    <x v="0"/>
    <n v="325145452.83999985"/>
    <n v="1.1222731144253887E-4"/>
    <x v="1"/>
    <n v="1.1861214623529721E-4"/>
    <x v="1"/>
    <x v="1"/>
    <x v="0"/>
    <m/>
  </r>
  <r>
    <s v="MS-59192"/>
    <x v="1526"/>
    <x v="689"/>
    <s v="Bailment"/>
    <x v="0"/>
    <x v="0"/>
    <x v="1513"/>
    <x v="0"/>
    <x v="14"/>
    <x v="10"/>
    <x v="6"/>
    <s v="VALUE"/>
    <s v="COCKTAILS"/>
    <s v="MARGARITA"/>
    <x v="1526"/>
    <s v="COCKTAILS"/>
    <x v="16"/>
    <x v="0"/>
    <n v="76"/>
    <n v="151.68"/>
    <n v="-0.99"/>
    <n v="255.92"/>
    <n v="497.04"/>
    <n v="-0.94"/>
    <n v="853.33"/>
    <n v="1211.49"/>
    <n v="-0.42"/>
    <n v="74672.639999999999"/>
    <n v="105606.08"/>
    <n v="77579.839999999997"/>
    <n v="110166.98"/>
    <m/>
    <n v="5567781.3899999987"/>
    <n v="1.3411561045502904E-2"/>
    <x v="0"/>
    <n v="5567781.3899999987"/>
    <n v="1.3411561045502904E-2"/>
    <x v="0"/>
    <n v="325145452.83999985"/>
    <n v="2.296591859051632E-4"/>
    <x v="1"/>
    <n v="2.3860041505232459E-4"/>
    <x v="1"/>
    <x v="1"/>
    <x v="0"/>
    <m/>
  </r>
  <r>
    <s v="MS-64145"/>
    <x v="1527"/>
    <x v="129"/>
    <s v="Bailment"/>
    <x v="0"/>
    <x v="0"/>
    <x v="1514"/>
    <x v="0"/>
    <x v="3"/>
    <x v="3"/>
    <x v="1"/>
    <s v="SUPER"/>
    <s v="CORDIALS"/>
    <s v="LIQUEURS &amp; SPECIALITIES"/>
    <x v="1527"/>
    <s v="CORDIALS"/>
    <x v="34"/>
    <x v="0"/>
    <n v="16"/>
    <n v="17.23"/>
    <n v="-0.08"/>
    <n v="53.46"/>
    <n v="70.010000000000005"/>
    <n v="-0.31"/>
    <n v="270.04000000000002"/>
    <n v="340.49"/>
    <n v="-0.26"/>
    <n v="63060.9"/>
    <n v="79972.039999999994"/>
    <n v="64224.9"/>
    <n v="81037.94"/>
    <m/>
    <n v="22444928.369999994"/>
    <n v="2.8095834818652183E-3"/>
    <x v="0"/>
    <n v="126094742.97999983"/>
    <n v="5.0010728845374815E-4"/>
    <x v="0"/>
    <n v="325145452.83999985"/>
    <n v="1.9394673814193399E-4"/>
    <x v="1"/>
    <n v="1.9752667441301817E-4"/>
    <x v="1"/>
    <x v="1"/>
    <x v="0"/>
    <m/>
  </r>
  <r>
    <s v="MS-78109"/>
    <x v="1528"/>
    <x v="192"/>
    <s v="Bailment"/>
    <x v="0"/>
    <x v="0"/>
    <x v="1515"/>
    <x v="0"/>
    <x v="19"/>
    <x v="3"/>
    <x v="1"/>
    <s v="PREMIUM"/>
    <s v="CORDIALS"/>
    <s v="CREAM LIQUEUR"/>
    <x v="1528"/>
    <s v="CORDIALS"/>
    <x v="66"/>
    <x v="0"/>
    <n v="5"/>
    <n v="6.67"/>
    <n v="-0.39"/>
    <n v="18.95"/>
    <n v="25.62"/>
    <n v="-0.35"/>
    <n v="72.319999999999993"/>
    <n v="104.05"/>
    <n v="-0.44"/>
    <n v="30178.560000000001"/>
    <n v="43430.400000000001"/>
    <n v="30178.560000000001"/>
    <n v="43430.400000000001"/>
    <m/>
    <n v="22444928.369999994"/>
    <n v="1.3445603168124529E-3"/>
    <x v="0"/>
    <n v="126094742.97999983"/>
    <n v="2.3933242010562401E-4"/>
    <x v="0"/>
    <n v="325145452.83999985"/>
    <n v="9.2815568344578714E-5"/>
    <x v="1"/>
    <n v="9.2815568344578714E-5"/>
    <x v="1"/>
    <x v="1"/>
    <x v="0"/>
    <m/>
  </r>
  <r>
    <s v="MS-21184"/>
    <x v="1529"/>
    <x v="509"/>
    <s v="Bailment"/>
    <x v="0"/>
    <x v="0"/>
    <x v="1516"/>
    <x v="0"/>
    <x v="6"/>
    <x v="4"/>
    <x v="2"/>
    <s v="ULTRA"/>
    <s v="DOMESTIC WHISKEY"/>
    <s v="STRAIGHT"/>
    <x v="1529"/>
    <s v="WHISKEY"/>
    <x v="8"/>
    <x v="1"/>
    <n v="7"/>
    <n v="6"/>
    <n v="0.14000000000000001"/>
    <n v="12"/>
    <n v="21.5"/>
    <n v="-0.79"/>
    <n v="60.5"/>
    <n v="79.5"/>
    <n v="-0.31"/>
    <n v="41453.46"/>
    <n v="54454.14"/>
    <n v="42042.66"/>
    <n v="55246.14"/>
    <m/>
    <n v="52239627.039999984"/>
    <n v="7.9352519052747076E-4"/>
    <x v="0"/>
    <n v="69119979.479999974"/>
    <n v="5.9973194887875589E-4"/>
    <x v="0"/>
    <n v="325145452.83999985"/>
    <n v="1.2749204898276326E-4"/>
    <x v="1"/>
    <n v="1.2930416105400277E-4"/>
    <x v="1"/>
    <x v="1"/>
    <x v="0"/>
    <m/>
  </r>
  <r>
    <s v="MS-21186"/>
    <x v="1530"/>
    <x v="509"/>
    <s v="Bailment"/>
    <x v="0"/>
    <x v="0"/>
    <x v="1517"/>
    <x v="0"/>
    <x v="6"/>
    <x v="4"/>
    <x v="2"/>
    <s v="ULTRA"/>
    <s v="DOMESTIC WHISKEY"/>
    <s v="STRAIGHT"/>
    <x v="1530"/>
    <s v="WHISKEY"/>
    <x v="8"/>
    <x v="1"/>
    <n v="3"/>
    <n v="2.5"/>
    <n v="0.17"/>
    <n v="9"/>
    <n v="10"/>
    <n v="-0.11"/>
    <n v="39"/>
    <n v="51.5"/>
    <n v="-0.32"/>
    <n v="19517.16"/>
    <n v="25869.360000000001"/>
    <n v="19899.36"/>
    <n v="26277.360000000001"/>
    <m/>
    <n v="52239627.039999984"/>
    <n v="3.7360833347940391E-4"/>
    <x v="0"/>
    <n v="69119979.479999974"/>
    <n v="2.8236640327197055E-4"/>
    <x v="0"/>
    <n v="325145452.83999985"/>
    <n v="6.0025935560612496E-5"/>
    <x v="1"/>
    <n v="6.1201409480550961E-5"/>
    <x v="1"/>
    <x v="1"/>
    <x v="0"/>
    <m/>
  </r>
  <r>
    <s v="MS-73711"/>
    <x v="1531"/>
    <x v="507"/>
    <s v="Bailment"/>
    <x v="0"/>
    <x v="0"/>
    <x v="1518"/>
    <x v="0"/>
    <x v="6"/>
    <x v="4"/>
    <x v="0"/>
    <s v="MID"/>
    <s v="DOMESTIC WHISKEY"/>
    <s v="FLAVORED"/>
    <x v="1531"/>
    <s v="CORDIALS"/>
    <x v="4"/>
    <x v="1"/>
    <n v="8"/>
    <n v="10.5"/>
    <n v="-0.28999999999999998"/>
    <n v="61.26"/>
    <n v="69.03"/>
    <n v="-0.13"/>
    <n v="287.61"/>
    <n v="329.22"/>
    <n v="-0.14000000000000001"/>
    <n v="32256.36"/>
    <n v="36392.160000000003"/>
    <n v="34120.53"/>
    <n v="38868.03"/>
    <m/>
    <n v="52239627.039999984"/>
    <n v="6.1746918628077579E-4"/>
    <x v="0"/>
    <n v="75793138.070000067"/>
    <n v="4.2558417320324012E-4"/>
    <x v="0"/>
    <n v="325145452.83999985"/>
    <n v="9.9205939121261411E-5"/>
    <x v="1"/>
    <n v="1.0493928087252169E-4"/>
    <x v="1"/>
    <x v="1"/>
    <x v="0"/>
    <m/>
  </r>
  <r>
    <s v="MS-86503"/>
    <x v="1532"/>
    <x v="491"/>
    <s v="Bailment"/>
    <x v="0"/>
    <x v="0"/>
    <x v="1519"/>
    <x v="0"/>
    <x v="6"/>
    <x v="4"/>
    <x v="1"/>
    <s v="SUPER"/>
    <s v="DOMESTIC WHISKEY"/>
    <s v="FLAVORED"/>
    <x v="1532"/>
    <s v="CORDIALS"/>
    <x v="3"/>
    <x v="1"/>
    <n v="4"/>
    <n v="11"/>
    <n v="-1.75"/>
    <n v="29"/>
    <n v="43"/>
    <n v="-0.48"/>
    <n v="115"/>
    <n v="188.08"/>
    <n v="-0.64"/>
    <n v="29883.599999999999"/>
    <n v="49781.42"/>
    <n v="30663.599999999999"/>
    <n v="49997.42"/>
    <m/>
    <n v="52239627.039999984"/>
    <n v="5.7204849447179372E-4"/>
    <x v="0"/>
    <n v="126094742.97999983"/>
    <n v="2.3699322663070819E-4"/>
    <x v="0"/>
    <n v="325145452.83999985"/>
    <n v="9.1908405112174074E-5"/>
    <x v="1"/>
    <n v="9.4307331479395422E-5"/>
    <x v="1"/>
    <x v="1"/>
    <x v="0"/>
    <m/>
  </r>
  <r>
    <s v="MS-33309"/>
    <x v="1533"/>
    <x v="411"/>
    <s v="Bailment"/>
    <x v="0"/>
    <x v="0"/>
    <x v="1520"/>
    <x v="0"/>
    <x v="9"/>
    <x v="5"/>
    <x v="0"/>
    <s v="MID"/>
    <s v="GIN"/>
    <s v="FLAVORED"/>
    <x v="1533"/>
    <s v="CORDIALS"/>
    <x v="8"/>
    <x v="1"/>
    <n v="42"/>
    <n v="35"/>
    <n v="0.17"/>
    <n v="118"/>
    <n v="91.33"/>
    <n v="0.23"/>
    <n v="359.67"/>
    <n v="333.83"/>
    <n v="7.0000000000000007E-2"/>
    <n v="39026.68"/>
    <n v="33388.46"/>
    <n v="39836.68"/>
    <n v="33388.46"/>
    <m/>
    <n v="10875997.040000001"/>
    <n v="3.5883312450772785E-3"/>
    <x v="0"/>
    <n v="75793138.070000067"/>
    <n v="5.1491046542968355E-4"/>
    <x v="0"/>
    <n v="325145452.83999985"/>
    <n v="1.2002837394501271E-4"/>
    <x v="1"/>
    <n v="1.2251956671097334E-4"/>
    <x v="1"/>
    <x v="1"/>
    <x v="0"/>
    <m/>
  </r>
  <r>
    <s v="MS-80365"/>
    <x v="1534"/>
    <x v="690"/>
    <s v="Bailment"/>
    <x v="0"/>
    <x v="0"/>
    <x v="1521"/>
    <x v="0"/>
    <x v="8"/>
    <x v="12"/>
    <x v="8"/>
    <s v="PREMIUM"/>
    <s v="CORDIALS"/>
    <s v="CREAM LIQUEUR"/>
    <x v="1534"/>
    <s v="CORDIALS"/>
    <x v="44"/>
    <x v="1"/>
    <n v="49"/>
    <n v="95.5"/>
    <n v="-0.97"/>
    <n v="198.42"/>
    <n v="292.5"/>
    <n v="-0.47"/>
    <n v="940.92"/>
    <n v="976.33"/>
    <n v="-0.04"/>
    <n v="215996.83"/>
    <n v="223956.52"/>
    <n v="215996.83"/>
    <n v="223956.52"/>
    <m/>
    <n v="4182721.1600000006"/>
    <n v="5.1640265209550798E-2"/>
    <x v="1"/>
    <n v="4182721.1600000006"/>
    <n v="5.1640265209550798E-2"/>
    <x v="1"/>
    <n v="325145452.83999985"/>
    <n v="6.6430832144003383E-4"/>
    <x v="1"/>
    <n v="6.6430832144003383E-4"/>
    <x v="3"/>
    <x v="3"/>
    <x v="0"/>
    <m/>
  </r>
  <r>
    <s v="MS-64388"/>
    <x v="1535"/>
    <x v="669"/>
    <s v="Bailment"/>
    <x v="0"/>
    <x v="0"/>
    <x v="1522"/>
    <x v="0"/>
    <x v="0"/>
    <x v="0"/>
    <x v="2"/>
    <s v="SUPER"/>
    <s v="RUM"/>
    <s v="FLAVORED"/>
    <x v="1535"/>
    <s v="CORDIALS"/>
    <x v="60"/>
    <x v="1"/>
    <n v="35"/>
    <n v="35"/>
    <n v="-0.01"/>
    <n v="34.58"/>
    <n v="95.5"/>
    <n v="-1.76"/>
    <n v="202.17"/>
    <n v="388.54"/>
    <n v="-0.92"/>
    <n v="77747.8"/>
    <n v="150680.45000000001"/>
    <n v="78359.8"/>
    <n v="150680.45000000001"/>
    <m/>
    <n v="12844114.079999994"/>
    <n v="6.0531851021989706E-3"/>
    <x v="0"/>
    <n v="69119979.479999974"/>
    <n v="1.1248238293024451E-3"/>
    <x v="0"/>
    <n v="325145452.83999985"/>
    <n v="2.391169838633996E-4"/>
    <x v="1"/>
    <n v="2.4099921839768098E-4"/>
    <x v="1"/>
    <x v="1"/>
    <x v="0"/>
    <m/>
  </r>
  <r>
    <s v="MS-26667"/>
    <x v="1536"/>
    <x v="505"/>
    <s v="Bailment"/>
    <x v="0"/>
    <x v="0"/>
    <x v="1523"/>
    <x v="0"/>
    <x v="6"/>
    <x v="6"/>
    <x v="4"/>
    <s v="ULTRA"/>
    <s v="DOMESTIC WHISKEY"/>
    <s v="STRAIGHT"/>
    <x v="1536"/>
    <s v="WHISKEY"/>
    <x v="8"/>
    <x v="1"/>
    <n v="2"/>
    <n v="2.5"/>
    <n v="-0.67"/>
    <n v="3"/>
    <n v="10"/>
    <n v="-2.33"/>
    <n v="22"/>
    <n v="29.67"/>
    <n v="-0.35"/>
    <n v="10677.84"/>
    <n v="13597.92"/>
    <n v="10971.84"/>
    <n v="13933.92"/>
    <m/>
    <n v="1024946.76"/>
    <n v="1.0417946001409868E-2"/>
    <x v="0"/>
    <n v="1024946.76"/>
    <n v="1.0417946001409868E-2"/>
    <x v="0"/>
    <n v="325145452.83999985"/>
    <n v="3.2840194770475339E-5"/>
    <x v="0"/>
    <n v="3.3744405478120312E-5"/>
    <x v="0"/>
    <x v="0"/>
    <x v="1"/>
    <m/>
  </r>
  <r>
    <s v="MS-5924"/>
    <x v="1537"/>
    <x v="23"/>
    <s v="Bailment"/>
    <x v="0"/>
    <x v="0"/>
    <x v="1524"/>
    <x v="0"/>
    <x v="11"/>
    <x v="7"/>
    <x v="2"/>
    <s v="PREMIUM"/>
    <s v="SCOTCH"/>
    <s v="SINGLE MALT"/>
    <x v="1537"/>
    <s v="WHISKEY"/>
    <x v="8"/>
    <x v="1"/>
    <n v="11"/>
    <n v="10"/>
    <n v="0.05"/>
    <n v="22.5"/>
    <n v="31.42"/>
    <n v="-0.4"/>
    <n v="122"/>
    <n v="171.92"/>
    <n v="-0.41"/>
    <n v="54245.16"/>
    <n v="73589.55"/>
    <n v="56349.36"/>
    <n v="73589.55"/>
    <m/>
    <n v="5892527.0199999977"/>
    <n v="9.2057549869325878E-3"/>
    <x v="0"/>
    <n v="69119979.479999974"/>
    <n v="7.8479710798664182E-4"/>
    <x v="0"/>
    <n v="325145452.83999985"/>
    <n v="1.6683351874120594E-4"/>
    <x v="1"/>
    <n v="1.733050839487792E-4"/>
    <x v="1"/>
    <x v="1"/>
    <x v="0"/>
    <m/>
  </r>
  <r>
    <s v="MS-64955"/>
    <x v="1538"/>
    <x v="307"/>
    <s v="Bailment"/>
    <x v="0"/>
    <x v="0"/>
    <x v="1525"/>
    <x v="0"/>
    <x v="12"/>
    <x v="8"/>
    <x v="1"/>
    <s v="PREMIUM"/>
    <s v="TEQUILA"/>
    <s v="FLAVORED"/>
    <x v="1538"/>
    <s v="CORDIALS"/>
    <x v="43"/>
    <x v="0"/>
    <n v="5"/>
    <n v="7"/>
    <n v="-0.4"/>
    <n v="17"/>
    <n v="8.92"/>
    <n v="0.48"/>
    <n v="77.08"/>
    <n v="45.92"/>
    <n v="0.4"/>
    <n v="17106.25"/>
    <n v="10192.43"/>
    <n v="17880.25"/>
    <n v="10598.99"/>
    <m/>
    <n v="57863085.470000021"/>
    <n v="2.95633215219209E-4"/>
    <x v="0"/>
    <n v="126094742.97999983"/>
    <n v="1.3566188086614571E-4"/>
    <x v="0"/>
    <n v="325145452.83999985"/>
    <n v="5.2611069447795044E-5"/>
    <x v="0"/>
    <n v="5.4991542535268531E-5"/>
    <x v="0"/>
    <x v="0"/>
    <x v="0"/>
    <m/>
  </r>
  <r>
    <s v="MS-87369"/>
    <x v="1539"/>
    <x v="129"/>
    <s v="Bailment"/>
    <x v="0"/>
    <x v="0"/>
    <x v="1526"/>
    <x v="0"/>
    <x v="12"/>
    <x v="8"/>
    <x v="2"/>
    <s v="SUPER"/>
    <s v="TEQUILA"/>
    <s v="100% BLUE AGAVE"/>
    <x v="1539"/>
    <s v="TEQUILA"/>
    <x v="8"/>
    <x v="1"/>
    <n v="6"/>
    <n v="7"/>
    <n v="-0.27"/>
    <n v="29"/>
    <n v="24.5"/>
    <n v="0.16"/>
    <n v="98"/>
    <n v="79.5"/>
    <n v="0.19"/>
    <n v="43776.12"/>
    <n v="36133.82"/>
    <n v="45664.08"/>
    <n v="37039.54"/>
    <m/>
    <n v="57863085.470000021"/>
    <n v="7.5654659001370367E-4"/>
    <x v="0"/>
    <n v="69119979.479999974"/>
    <n v="6.3333525746584927E-4"/>
    <x v="0"/>
    <n v="325145452.83999985"/>
    <n v="1.3463549810595598E-4"/>
    <x v="1"/>
    <n v="1.404420071114165E-4"/>
    <x v="1"/>
    <x v="1"/>
    <x v="0"/>
    <m/>
  </r>
  <r>
    <s v="MS-73055"/>
    <x v="1540"/>
    <x v="691"/>
    <s v="Bailment"/>
    <x v="0"/>
    <x v="0"/>
    <x v="1527"/>
    <x v="0"/>
    <x v="0"/>
    <x v="3"/>
    <x v="1"/>
    <s v="PREMIUM"/>
    <s v="CORDIALS"/>
    <s v="LIQUEURS &amp; SPECIALITIES"/>
    <x v="1540"/>
    <s v="CORDIALS"/>
    <x v="5"/>
    <x v="2"/>
    <n v="131"/>
    <n v="155"/>
    <n v="-0.18"/>
    <n v="261.92"/>
    <n v="293.25"/>
    <n v="-0.12"/>
    <n v="1038.67"/>
    <n v="1282.08"/>
    <n v="-0.23"/>
    <n v="240176.39"/>
    <n v="293898.15000000002"/>
    <n v="249155.36"/>
    <n v="307329.99"/>
    <m/>
    <n v="22444928.369999994"/>
    <n v="1.0700697549163089E-2"/>
    <x v="0"/>
    <n v="126094742.97999983"/>
    <n v="1.9047296050882544E-3"/>
    <x v="0"/>
    <n v="325145452.83999985"/>
    <n v="7.3867368558338078E-4"/>
    <x v="1"/>
    <n v="7.6628892645964918E-4"/>
    <x v="1"/>
    <x v="1"/>
    <x v="0"/>
    <m/>
  </r>
  <r>
    <s v="MS-43797"/>
    <x v="1541"/>
    <x v="123"/>
    <s v="Bailment"/>
    <x v="0"/>
    <x v="0"/>
    <x v="1528"/>
    <x v="0"/>
    <x v="0"/>
    <x v="0"/>
    <x v="1"/>
    <s v="PREMIUM"/>
    <s v="RUM"/>
    <s v="LIGHT"/>
    <x v="1541"/>
    <s v="RUM"/>
    <x v="3"/>
    <x v="1"/>
    <n v="24"/>
    <n v="29"/>
    <n v="-0.21"/>
    <n v="53"/>
    <n v="49"/>
    <n v="0.08"/>
    <n v="225"/>
    <n v="231.08"/>
    <n v="-0.03"/>
    <n v="45873"/>
    <n v="47113.27"/>
    <n v="45873"/>
    <n v="47113.27"/>
    <m/>
    <n v="12844114.079999994"/>
    <n v="3.5715191965968603E-3"/>
    <x v="0"/>
    <n v="126094742.97999983"/>
    <n v="3.637978786100228E-4"/>
    <x v="0"/>
    <n v="325145452.83999985"/>
    <n v="1.4108455031223687E-4"/>
    <x v="1"/>
    <n v="1.4108455031223687E-4"/>
    <x v="1"/>
    <x v="1"/>
    <x v="0"/>
    <m/>
  </r>
  <r>
    <s v="MS-78133"/>
    <x v="1542"/>
    <x v="605"/>
    <s v="Bailment"/>
    <x v="0"/>
    <x v="0"/>
    <x v="1529"/>
    <x v="0"/>
    <x v="13"/>
    <x v="9"/>
    <x v="0"/>
    <s v="MID"/>
    <s v="VODKA"/>
    <s v="FLAVORED"/>
    <x v="1542"/>
    <s v="CORDIALS"/>
    <x v="14"/>
    <x v="1"/>
    <n v="38"/>
    <n v="68"/>
    <n v="-0.79"/>
    <n v="78"/>
    <n v="104"/>
    <n v="-0.33"/>
    <n v="282.67"/>
    <n v="369"/>
    <n v="-0.31"/>
    <n v="34370.559999999998"/>
    <n v="45430.080000000002"/>
    <n v="36192.639999999999"/>
    <n v="47191.92"/>
    <m/>
    <n v="73393567.950000003"/>
    <n v="4.6830479781845784E-4"/>
    <x v="0"/>
    <n v="75793138.070000067"/>
    <n v="4.5347851896904536E-4"/>
    <x v="0"/>
    <n v="325145452.83999985"/>
    <n v="1.057082597950811E-4"/>
    <x v="1"/>
    <n v="1.1131215178891017E-4"/>
    <x v="1"/>
    <x v="1"/>
    <x v="0"/>
    <m/>
  </r>
  <r>
    <s v="MS-67902"/>
    <x v="1543"/>
    <x v="692"/>
    <s v="Bailment"/>
    <x v="0"/>
    <x v="0"/>
    <x v="1530"/>
    <x v="0"/>
    <x v="3"/>
    <x v="3"/>
    <x v="2"/>
    <s v="SUPER"/>
    <s v="CORDIALS"/>
    <s v="CREAM LIQUEUR"/>
    <x v="1543"/>
    <s v="CORDIALS"/>
    <x v="14"/>
    <x v="1"/>
    <n v="5"/>
    <n v="6"/>
    <n v="-0.2"/>
    <n v="17"/>
    <n v="19.920000000000002"/>
    <n v="-0.17"/>
    <n v="113"/>
    <n v="85.92"/>
    <n v="0.24"/>
    <n v="29299.8"/>
    <n v="23775.040000000001"/>
    <n v="31676.16"/>
    <n v="24075.759999999998"/>
    <m/>
    <n v="22444928.369999994"/>
    <n v="1.3054084876992641E-3"/>
    <x v="0"/>
    <n v="69119979.479999974"/>
    <n v="4.2389769528907285E-4"/>
    <x v="0"/>
    <n v="325145452.83999985"/>
    <n v="9.0112900992707641E-5"/>
    <x v="1"/>
    <n v="9.7421506969643689E-5"/>
    <x v="1"/>
    <x v="1"/>
    <x v="0"/>
    <m/>
  </r>
  <r>
    <s v="MS-18095"/>
    <x v="1544"/>
    <x v="264"/>
    <s v="Bailment"/>
    <x v="0"/>
    <x v="0"/>
    <x v="1531"/>
    <x v="0"/>
    <x v="6"/>
    <x v="4"/>
    <x v="1"/>
    <s v="PREMIUM"/>
    <s v="DOMESTIC WHISKEY"/>
    <s v="STRAIGHT"/>
    <x v="1544"/>
    <s v="WHISKEY"/>
    <x v="4"/>
    <x v="1"/>
    <n v="20"/>
    <n v="29.75"/>
    <n v="-0.51"/>
    <n v="90.42"/>
    <n v="114.42"/>
    <n v="-0.27"/>
    <n v="388.25"/>
    <n v="419"/>
    <n v="-0.08"/>
    <n v="76380.820000000007"/>
    <n v="81037.52"/>
    <n v="80293.279999999999"/>
    <n v="84938.34"/>
    <m/>
    <n v="52239627.039999984"/>
    <n v="1.4621241445984111E-3"/>
    <x v="0"/>
    <n v="126094742.97999983"/>
    <n v="6.0574150987495923E-4"/>
    <x v="0"/>
    <n v="325145452.83999985"/>
    <n v="2.3491277313844548E-4"/>
    <x v="1"/>
    <n v="2.4694572628549522E-4"/>
    <x v="1"/>
    <x v="1"/>
    <x v="0"/>
    <m/>
  </r>
  <r>
    <s v="MS-28858"/>
    <x v="1545"/>
    <x v="579"/>
    <s v="Bailment"/>
    <x v="0"/>
    <x v="0"/>
    <x v="1532"/>
    <x v="0"/>
    <x v="9"/>
    <x v="5"/>
    <x v="2"/>
    <s v="PREMIUM"/>
    <s v="GIN"/>
    <s v="FLAVORED"/>
    <x v="1545"/>
    <s v="GIN"/>
    <x v="14"/>
    <x v="1"/>
    <n v="2"/>
    <n v="7"/>
    <n v="-2.5"/>
    <n v="13"/>
    <n v="22.92"/>
    <n v="-0.76"/>
    <n v="54"/>
    <n v="104.17"/>
    <n v="-0.93"/>
    <n v="11848.68"/>
    <n v="22570.15"/>
    <n v="12091.68"/>
    <n v="22946.76"/>
    <m/>
    <n v="10875997.040000001"/>
    <n v="1.0894339117988579E-3"/>
    <x v="0"/>
    <n v="69119979.479999974"/>
    <n v="1.714219258908843E-4"/>
    <x v="0"/>
    <n v="325145452.83999985"/>
    <n v="3.6441167780472057E-5"/>
    <x v="0"/>
    <n v="3.7188525610260248E-5"/>
    <x v="0"/>
    <x v="0"/>
    <x v="0"/>
    <m/>
  </r>
  <r>
    <s v="MS-64328"/>
    <x v="1546"/>
    <x v="311"/>
    <s v="Bailment"/>
    <x v="0"/>
    <x v="0"/>
    <x v="1533"/>
    <x v="0"/>
    <x v="13"/>
    <x v="9"/>
    <x v="2"/>
    <s v="SUPER"/>
    <s v="VODKA"/>
    <s v="FLAVORED"/>
    <x v="1546"/>
    <s v="CORDIALS"/>
    <x v="14"/>
    <x v="1"/>
    <n v="41"/>
    <n v="38"/>
    <n v="0.06"/>
    <n v="77.959999999999994"/>
    <n v="77.709999999999994"/>
    <n v="0"/>
    <n v="246.33"/>
    <n v="274.70999999999998"/>
    <n v="-0.12"/>
    <n v="76593.33"/>
    <n v="86636.77"/>
    <n v="78334"/>
    <n v="87357.25"/>
    <m/>
    <n v="73393567.950000003"/>
    <n v="1.0435973088565454E-3"/>
    <x v="0"/>
    <n v="69119979.479999974"/>
    <n v="1.1081214227235479E-3"/>
    <x v="0"/>
    <n v="325145452.83999985"/>
    <n v="2.355663575516483E-4"/>
    <x v="1"/>
    <n v="2.4091986929476519E-4"/>
    <x v="1"/>
    <x v="1"/>
    <x v="0"/>
    <m/>
  </r>
  <r>
    <s v="MS-64389"/>
    <x v="1547"/>
    <x v="536"/>
    <s v="Bailment"/>
    <x v="0"/>
    <x v="0"/>
    <x v="1534"/>
    <x v="0"/>
    <x v="13"/>
    <x v="9"/>
    <x v="2"/>
    <s v="SUPER"/>
    <s v="VODKA"/>
    <s v="FLAVORED"/>
    <x v="1547"/>
    <s v="CORDIALS"/>
    <x v="14"/>
    <x v="1"/>
    <n v="16"/>
    <n v="45"/>
    <n v="-1.81"/>
    <n v="90"/>
    <n v="109"/>
    <n v="-0.21"/>
    <n v="375.33"/>
    <n v="521.58000000000004"/>
    <n v="-0.39"/>
    <n v="108490.72"/>
    <n v="153158.42000000001"/>
    <n v="112960.32000000001"/>
    <n v="156916.82"/>
    <m/>
    <n v="73393567.950000003"/>
    <n v="1.4782047396021166E-3"/>
    <x v="0"/>
    <n v="69119979.479999974"/>
    <n v="1.5696000030120385E-3"/>
    <x v="0"/>
    <n v="325145452.83999985"/>
    <n v="3.3366826770106169E-4"/>
    <x v="1"/>
    <n v="3.4741473089456497E-4"/>
    <x v="1"/>
    <x v="1"/>
    <x v="0"/>
    <m/>
  </r>
  <r>
    <s v="MS-48866"/>
    <x v="1548"/>
    <x v="501"/>
    <s v="Bailment"/>
    <x v="0"/>
    <x v="0"/>
    <x v="1535"/>
    <x v="0"/>
    <x v="1"/>
    <x v="1"/>
    <x v="1"/>
    <s v="PREMIUM"/>
    <s v="BRANDY / COGNAC"/>
    <s v="COGNAC"/>
    <x v="1548"/>
    <s v="BRANDY"/>
    <x v="26"/>
    <x v="3"/>
    <n v="5"/>
    <m/>
    <n v="1"/>
    <n v="21.17"/>
    <n v="1"/>
    <n v="0.95"/>
    <n v="71.42"/>
    <n v="53"/>
    <n v="0.26"/>
    <n v="21904.92"/>
    <n v="16256.16"/>
    <n v="21904.92"/>
    <n v="16256.16"/>
    <m/>
    <n v="43814205.929999985"/>
    <n v="4.9995017677591876E-4"/>
    <x v="0"/>
    <n v="126094742.97999983"/>
    <n v="1.7371794796769907E-4"/>
    <x v="0"/>
    <n v="325145452.83999985"/>
    <n v="6.7369602769069465E-5"/>
    <x v="1"/>
    <n v="6.7369602769069465E-5"/>
    <x v="1"/>
    <x v="1"/>
    <x v="0"/>
    <m/>
  </r>
  <r>
    <s v="MS-86437"/>
    <x v="1549"/>
    <x v="115"/>
    <s v="Bailment"/>
    <x v="0"/>
    <x v="0"/>
    <x v="1536"/>
    <x v="0"/>
    <x v="8"/>
    <x v="3"/>
    <x v="2"/>
    <s v="SUPER"/>
    <s v="DOMESTIC WHISKEY"/>
    <s v="FLAVORED"/>
    <x v="1549"/>
    <s v="CORDIALS"/>
    <x v="8"/>
    <x v="1"/>
    <n v="5"/>
    <n v="3.2"/>
    <n v="0.4"/>
    <n v="11.73"/>
    <n v="13.33"/>
    <n v="-0.14000000000000001"/>
    <n v="70.28"/>
    <n v="125.3"/>
    <n v="-0.78"/>
    <n v="21988.12"/>
    <n v="36321.599999999999"/>
    <n v="21988.12"/>
    <n v="36321.599999999999"/>
    <m/>
    <n v="22444928.369999994"/>
    <n v="9.7964759065078733E-4"/>
    <x v="0"/>
    <n v="69119979.479999974"/>
    <n v="3.1811525647750389E-4"/>
    <x v="0"/>
    <n v="325145452.83999985"/>
    <n v="6.7625488248239735E-5"/>
    <x v="1"/>
    <n v="6.7625488248239735E-5"/>
    <x v="1"/>
    <x v="1"/>
    <x v="0"/>
    <m/>
  </r>
  <r>
    <s v="MS-17190"/>
    <x v="1550"/>
    <x v="265"/>
    <s v="Bailment"/>
    <x v="0"/>
    <x v="0"/>
    <x v="1537"/>
    <x v="0"/>
    <x v="6"/>
    <x v="4"/>
    <x v="2"/>
    <s v="ULTRA"/>
    <s v="DOMESTIC WHISKEY"/>
    <s v="STRAIGHT"/>
    <x v="1550"/>
    <s v="WHISKEY"/>
    <x v="28"/>
    <x v="0"/>
    <n v="2"/>
    <n v="5"/>
    <n v="-1.5"/>
    <n v="4.5"/>
    <n v="27.5"/>
    <n v="-5.1100000000000003"/>
    <n v="64.92"/>
    <n v="137.41999999999999"/>
    <n v="-1.1200000000000001"/>
    <n v="29074.57"/>
    <n v="62004.67"/>
    <n v="30248.57"/>
    <n v="64030.67"/>
    <m/>
    <n v="52239627.039999984"/>
    <n v="5.565615921747976E-4"/>
    <x v="0"/>
    <n v="69119979.479999974"/>
    <n v="4.2063915844206513E-4"/>
    <x v="0"/>
    <n v="325145452.83999985"/>
    <n v="8.9420195626439358E-5"/>
    <x v="1"/>
    <n v="9.3030887363769943E-5"/>
    <x v="1"/>
    <x v="1"/>
    <x v="0"/>
    <m/>
  </r>
  <r>
    <s v="MS-18103"/>
    <x v="1551"/>
    <x v="693"/>
    <s v="Bailment"/>
    <x v="0"/>
    <x v="0"/>
    <x v="1538"/>
    <x v="0"/>
    <x v="6"/>
    <x v="4"/>
    <x v="1"/>
    <s v="PREMIUM"/>
    <s v="DOMESTIC WHISKEY"/>
    <s v="STRAIGHT"/>
    <x v="1551"/>
    <s v="WHISKEY"/>
    <x v="4"/>
    <x v="1"/>
    <n v="182"/>
    <n v="260.37"/>
    <n v="-0.43"/>
    <n v="317.16000000000003"/>
    <n v="451.92"/>
    <n v="-0.42"/>
    <n v="1353.63"/>
    <n v="1438.01"/>
    <n v="-0.06"/>
    <n v="199389.9"/>
    <n v="205228.83"/>
    <n v="214120.36"/>
    <n v="220525.77"/>
    <m/>
    <n v="52239627.039999984"/>
    <n v="3.8168323798967161E-3"/>
    <x v="0"/>
    <n v="126094742.97999983"/>
    <n v="1.5812705215761903E-3"/>
    <x v="0"/>
    <n v="325145452.83999985"/>
    <n v="6.1323293393285544E-4"/>
    <x v="1"/>
    <n v="6.5853715046529046E-4"/>
    <x v="1"/>
    <x v="1"/>
    <x v="0"/>
    <m/>
  </r>
  <r>
    <s v="MS-20369"/>
    <x v="1552"/>
    <x v="1"/>
    <s v="Bailment"/>
    <x v="0"/>
    <x v="0"/>
    <x v="1539"/>
    <x v="0"/>
    <x v="6"/>
    <x v="4"/>
    <x v="2"/>
    <s v="ULTRA"/>
    <s v="DOMESTIC WHISKEY"/>
    <s v="STRAIGHT"/>
    <x v="1552"/>
    <s v="WHISKEY"/>
    <x v="27"/>
    <x v="3"/>
    <n v="6"/>
    <n v="1.5"/>
    <n v="0.75"/>
    <n v="11.5"/>
    <n v="12"/>
    <n v="-0.04"/>
    <n v="56.5"/>
    <n v="56.08"/>
    <n v="0.01"/>
    <n v="24453.66"/>
    <n v="24978.81"/>
    <n v="25743.66"/>
    <n v="25553.81"/>
    <m/>
    <n v="52239627.039999984"/>
    <n v="4.6810556249331155E-4"/>
    <x v="0"/>
    <n v="69119979.479999974"/>
    <n v="3.5378569530790621E-4"/>
    <x v="0"/>
    <n v="325145452.83999985"/>
    <n v="7.5208371473161424E-5"/>
    <x v="1"/>
    <n v="7.9175826618950576E-5"/>
    <x v="1"/>
    <x v="1"/>
    <x v="0"/>
    <m/>
  </r>
  <r>
    <s v="MS-20372"/>
    <x v="1553"/>
    <x v="497"/>
    <s v="Bailment"/>
    <x v="0"/>
    <x v="0"/>
    <x v="1540"/>
    <x v="0"/>
    <x v="6"/>
    <x v="4"/>
    <x v="2"/>
    <s v="ULTRA"/>
    <s v="DOMESTIC WHISKEY"/>
    <s v="STRAIGHT"/>
    <x v="1553"/>
    <s v="WHISKEY"/>
    <x v="27"/>
    <x v="3"/>
    <n v="8"/>
    <n v="3"/>
    <n v="0.6"/>
    <n v="13.5"/>
    <n v="10.5"/>
    <n v="0.22"/>
    <n v="56.58"/>
    <n v="69"/>
    <n v="-0.22"/>
    <n v="27357.63"/>
    <n v="33761.160000000003"/>
    <n v="28497.63"/>
    <n v="34751.160000000003"/>
    <m/>
    <n v="52239627.039999984"/>
    <n v="5.2369497161708703E-4"/>
    <x v="0"/>
    <n v="69119979.479999974"/>
    <n v="3.9579916264176546E-4"/>
    <x v="0"/>
    <n v="325145452.83999985"/>
    <n v="8.4139666604725238E-5"/>
    <x v="1"/>
    <n v="8.7645789756817972E-5"/>
    <x v="1"/>
    <x v="1"/>
    <x v="0"/>
    <m/>
  </r>
  <r>
    <s v="MS-20374"/>
    <x v="1554"/>
    <x v="482"/>
    <s v="Bailment"/>
    <x v="0"/>
    <x v="0"/>
    <x v="1541"/>
    <x v="0"/>
    <x v="6"/>
    <x v="4"/>
    <x v="2"/>
    <s v="ULTRA"/>
    <s v="DOMESTIC WHISKEY"/>
    <s v="STRAIGHT"/>
    <x v="1554"/>
    <s v="WHISKEY"/>
    <x v="27"/>
    <x v="3"/>
    <n v="10"/>
    <n v="11.5"/>
    <n v="-0.15"/>
    <n v="28"/>
    <n v="30.5"/>
    <n v="-0.09"/>
    <n v="128"/>
    <n v="137.25"/>
    <n v="-7.0000000000000007E-2"/>
    <n v="68609.919999999998"/>
    <n v="74127.59"/>
    <n v="70609.919999999998"/>
    <n v="75712.59"/>
    <m/>
    <n v="52239627.039999984"/>
    <n v="1.3133692541002493E-3"/>
    <x v="0"/>
    <n v="69119979.479999974"/>
    <n v="9.9262066505463055E-4"/>
    <x v="0"/>
    <n v="325145452.83999985"/>
    <n v="2.110130078730091E-4"/>
    <x v="1"/>
    <n v="2.1716410112229459E-4"/>
    <x v="1"/>
    <x v="1"/>
    <x v="0"/>
    <m/>
  </r>
  <r>
    <s v="MS-20375"/>
    <x v="1555"/>
    <x v="362"/>
    <s v="Bailment"/>
    <x v="0"/>
    <x v="0"/>
    <x v="1542"/>
    <x v="0"/>
    <x v="6"/>
    <x v="4"/>
    <x v="2"/>
    <s v="ULTRA"/>
    <s v="DOMESTIC WHISKEY"/>
    <s v="STRAIGHT"/>
    <x v="1555"/>
    <s v="WHISKEY"/>
    <x v="27"/>
    <x v="3"/>
    <n v="6"/>
    <n v="5.5"/>
    <n v="0"/>
    <n v="14"/>
    <n v="15.5"/>
    <n v="-0.11"/>
    <n v="81"/>
    <n v="86.5"/>
    <n v="-7.0000000000000007E-2"/>
    <n v="43662.84"/>
    <n v="46846.86"/>
    <n v="44682.84"/>
    <n v="47716.86"/>
    <m/>
    <n v="52239627.039999984"/>
    <n v="8.3581837149348853E-4"/>
    <x v="0"/>
    <n v="69119979.479999974"/>
    <n v="6.3169636809041498E-4"/>
    <x v="0"/>
    <n v="325145452.83999985"/>
    <n v="1.3428710018431643E-4"/>
    <x v="1"/>
    <n v="1.3742415774145204E-4"/>
    <x v="1"/>
    <x v="1"/>
    <x v="0"/>
    <m/>
  </r>
  <r>
    <s v="MS-20376"/>
    <x v="1556"/>
    <x v="327"/>
    <s v="Bailment"/>
    <x v="0"/>
    <x v="0"/>
    <x v="1543"/>
    <x v="0"/>
    <x v="6"/>
    <x v="4"/>
    <x v="2"/>
    <s v="ULTRA"/>
    <s v="DOMESTIC WHISKEY"/>
    <s v="STRAIGHT"/>
    <x v="1556"/>
    <s v="WHISKEY"/>
    <x v="27"/>
    <x v="3"/>
    <n v="12"/>
    <n v="8.5"/>
    <n v="0.27"/>
    <n v="28.08"/>
    <n v="44"/>
    <n v="-0.56999999999999995"/>
    <n v="148"/>
    <n v="126.5"/>
    <n v="0.15"/>
    <n v="86376.72"/>
    <n v="75374.460000000006"/>
    <n v="88746.72"/>
    <n v="75854.460000000006"/>
    <m/>
    <n v="52239627.039999984"/>
    <n v="1.653471222791487E-3"/>
    <x v="0"/>
    <n v="69119979.479999974"/>
    <n v="1.249663565438316E-3"/>
    <x v="0"/>
    <n v="325145452.83999985"/>
    <n v="2.656556296437119E-4"/>
    <x v="1"/>
    <n v="2.7294467514411521E-4"/>
    <x v="1"/>
    <x v="1"/>
    <x v="0"/>
    <m/>
  </r>
  <r>
    <s v="MS-21946"/>
    <x v="1557"/>
    <x v="102"/>
    <s v="Bailment"/>
    <x v="0"/>
    <x v="0"/>
    <x v="1544"/>
    <x v="0"/>
    <x v="6"/>
    <x v="4"/>
    <x v="2"/>
    <s v="ULTRA"/>
    <s v="DOMESTIC WHISKEY"/>
    <s v="STRAIGHT"/>
    <x v="1557"/>
    <s v="WHISKEY"/>
    <x v="3"/>
    <x v="1"/>
    <m/>
    <n v="25"/>
    <m/>
    <n v="27.5"/>
    <n v="25"/>
    <n v="0.09"/>
    <n v="70.58"/>
    <n v="105"/>
    <n v="-0.49"/>
    <n v="41037.15"/>
    <n v="59011.8"/>
    <n v="41037.15"/>
    <n v="59011.8"/>
    <m/>
    <n v="52239627.039999984"/>
    <n v="7.8555595292779902E-4"/>
    <x v="0"/>
    <n v="69119979.479999974"/>
    <n v="5.9370894361845397E-4"/>
    <x v="0"/>
    <n v="325145452.83999985"/>
    <n v="1.2621166816745823E-4"/>
    <x v="1"/>
    <n v="1.2621166816745823E-4"/>
    <x v="1"/>
    <x v="1"/>
    <x v="0"/>
    <m/>
  </r>
  <r>
    <s v="MS-74804"/>
    <x v="1558"/>
    <x v="625"/>
    <s v="Bailment"/>
    <x v="0"/>
    <x v="0"/>
    <x v="1545"/>
    <x v="0"/>
    <x v="8"/>
    <x v="4"/>
    <x v="1"/>
    <s v="PREMIUM"/>
    <s v="DOMESTIC WHISKEY"/>
    <s v="FLAVORED"/>
    <x v="1558"/>
    <s v="CORDIALS"/>
    <x v="27"/>
    <x v="3"/>
    <n v="7"/>
    <n v="6"/>
    <n v="0.1"/>
    <n v="20.010000000000002"/>
    <n v="18"/>
    <n v="0.1"/>
    <n v="62.03"/>
    <n v="66.02"/>
    <n v="-0.06"/>
    <n v="14284.8"/>
    <n v="15205.12"/>
    <n v="14284.8"/>
    <n v="15205.12"/>
    <m/>
    <n v="52239627.039999984"/>
    <n v="2.7344758776823004E-4"/>
    <x v="0"/>
    <n v="126094742.97999983"/>
    <n v="1.1328624542472595E-4"/>
    <x v="0"/>
    <n v="325145452.83999985"/>
    <n v="4.3933568423696751E-5"/>
    <x v="0"/>
    <n v="4.3933568423696751E-5"/>
    <x v="0"/>
    <x v="0"/>
    <x v="0"/>
    <m/>
  </r>
  <r>
    <s v="MS-87013"/>
    <x v="1559"/>
    <x v="362"/>
    <s v="Bailment"/>
    <x v="0"/>
    <x v="0"/>
    <x v="1546"/>
    <x v="0"/>
    <x v="8"/>
    <x v="4"/>
    <x v="2"/>
    <s v="ULTRA"/>
    <s v="DOMESTIC WHISKEY"/>
    <s v="BLEND"/>
    <x v="1559"/>
    <s v="CORDIALS"/>
    <x v="12"/>
    <x v="0"/>
    <n v="1"/>
    <n v="2.5"/>
    <n v="-1.5"/>
    <n v="4"/>
    <n v="6.42"/>
    <n v="-0.6"/>
    <n v="28.17"/>
    <n v="37.67"/>
    <n v="-0.34"/>
    <n v="12831.74"/>
    <n v="17551.16"/>
    <n v="13124.54"/>
    <n v="17551.16"/>
    <m/>
    <n v="52239627.039999984"/>
    <n v="2.4563230495835492E-4"/>
    <x v="0"/>
    <n v="69119979.479999974"/>
    <n v="1.8564444168726776E-4"/>
    <x v="0"/>
    <n v="325145452.83999985"/>
    <n v="3.9464614645293362E-5"/>
    <x v="0"/>
    <n v="4.0365134696988762E-5"/>
    <x v="0"/>
    <x v="0"/>
    <x v="0"/>
    <m/>
  </r>
  <r>
    <s v="MS-30322"/>
    <x v="1560"/>
    <x v="694"/>
    <s v="Bailment"/>
    <x v="0"/>
    <x v="0"/>
    <x v="1547"/>
    <x v="0"/>
    <x v="9"/>
    <x v="5"/>
    <x v="2"/>
    <s v="ULTRA"/>
    <s v="GIN"/>
    <s v="CLASSIC"/>
    <x v="1560"/>
    <s v="GIN"/>
    <x v="36"/>
    <x v="1"/>
    <n v="5"/>
    <n v="15"/>
    <n v="-2.21"/>
    <n v="53.67"/>
    <n v="50.42"/>
    <n v="0.06"/>
    <n v="99.67"/>
    <n v="76.92"/>
    <n v="0.23"/>
    <n v="33030.54"/>
    <n v="25868.7"/>
    <n v="36597.599999999999"/>
    <n v="28238.76"/>
    <m/>
    <n v="10875997.040000001"/>
    <n v="3.0370125955826847E-3"/>
    <x v="0"/>
    <n v="69119979.479999974"/>
    <n v="4.7787253770174316E-4"/>
    <x v="0"/>
    <n v="325145452.83999985"/>
    <n v="1.0158696580712735E-4"/>
    <x v="1"/>
    <n v="1.125576251500255E-4"/>
    <x v="1"/>
    <x v="1"/>
    <x v="0"/>
    <m/>
  </r>
  <r>
    <s v="MS-15832"/>
    <x v="1561"/>
    <x v="581"/>
    <s v="Bailment"/>
    <x v="0"/>
    <x v="0"/>
    <x v="1548"/>
    <x v="0"/>
    <x v="16"/>
    <x v="11"/>
    <x v="7"/>
    <s v="PREMIUM"/>
    <s v="IRISH"/>
    <s v="IRISH"/>
    <x v="1561"/>
    <s v="WHISKEY"/>
    <x v="16"/>
    <x v="0"/>
    <n v="13"/>
    <n v="30.72"/>
    <n v="-1.39"/>
    <n v="37.340000000000003"/>
    <n v="50.56"/>
    <n v="-0.35"/>
    <n v="182.03"/>
    <n v="166.66"/>
    <n v="0.08"/>
    <n v="37451.760000000002"/>
    <n v="34449.589999999997"/>
    <n v="39080.160000000003"/>
    <n v="36093.019999999997"/>
    <m/>
    <n v="3903414.0300000003"/>
    <n v="9.5946163312837195E-3"/>
    <x v="0"/>
    <n v="3903414.0300000003"/>
    <n v="9.5946163312837195E-3"/>
    <x v="0"/>
    <n v="325145452.83999985"/>
    <n v="1.1518463405493036E-4"/>
    <x v="1"/>
    <n v="1.2019285417849862E-4"/>
    <x v="1"/>
    <x v="1"/>
    <x v="0"/>
    <m/>
  </r>
  <r>
    <s v="MS-43427"/>
    <x v="1562"/>
    <x v="504"/>
    <s v="Bailment"/>
    <x v="0"/>
    <x v="0"/>
    <x v="1549"/>
    <x v="0"/>
    <x v="0"/>
    <x v="0"/>
    <x v="0"/>
    <s v="MID"/>
    <s v="RUM"/>
    <s v="LIGHT"/>
    <x v="1562"/>
    <s v="RUM"/>
    <x v="0"/>
    <x v="0"/>
    <n v="49"/>
    <n v="60"/>
    <n v="-0.23"/>
    <n v="146.65"/>
    <n v="150.66"/>
    <n v="-0.03"/>
    <n v="427.85"/>
    <n v="386.64"/>
    <n v="0.1"/>
    <n v="40434.25"/>
    <n v="36052.800000000003"/>
    <n v="40434.25"/>
    <n v="36052.800000000003"/>
    <m/>
    <n v="12844114.079999994"/>
    <n v="3.1480762120418677E-3"/>
    <x v="0"/>
    <n v="75793138.070000067"/>
    <n v="5.3348167168716838E-4"/>
    <x v="0"/>
    <n v="325145452.83999985"/>
    <n v="1.2435742110746112E-4"/>
    <x v="1"/>
    <n v="1.2435742110746112E-4"/>
    <x v="1"/>
    <x v="1"/>
    <x v="0"/>
    <m/>
  </r>
  <r>
    <s v="MS-27116"/>
    <x v="1563"/>
    <x v="509"/>
    <s v="Bailment"/>
    <x v="0"/>
    <x v="0"/>
    <x v="1550"/>
    <x v="0"/>
    <x v="10"/>
    <x v="6"/>
    <x v="4"/>
    <s v="PREMIUM"/>
    <s v="DOMESTIC WHISKEY"/>
    <s v="STRAIGHT"/>
    <x v="1563"/>
    <s v="WHISKEY"/>
    <x v="3"/>
    <x v="1"/>
    <n v="20"/>
    <n v="18"/>
    <n v="0.1"/>
    <n v="72"/>
    <n v="61"/>
    <n v="0.15"/>
    <n v="249.92"/>
    <n v="288.17"/>
    <n v="-0.15"/>
    <n v="57850.01"/>
    <n v="64590.12"/>
    <n v="59950.01"/>
    <n v="67110.36"/>
    <m/>
    <n v="1024946.76"/>
    <n v="5.6441965824644398E-2"/>
    <x v="1"/>
    <n v="1024946.76"/>
    <n v="5.6441965824644398E-2"/>
    <x v="1"/>
    <n v="325145452.83999985"/>
    <n v="1.7792040299104933E-4"/>
    <x v="1"/>
    <n v="1.8437905090279912E-4"/>
    <x v="3"/>
    <x v="3"/>
    <x v="0"/>
    <m/>
  </r>
  <r>
    <s v="MS-5844"/>
    <x v="1564"/>
    <x v="419"/>
    <s v="Bailment"/>
    <x v="0"/>
    <x v="0"/>
    <x v="1551"/>
    <x v="0"/>
    <x v="11"/>
    <x v="7"/>
    <x v="1"/>
    <s v="PREMIUM"/>
    <s v="SCOTCH"/>
    <s v="BLEND"/>
    <x v="1564"/>
    <s v="WHISKEY"/>
    <x v="13"/>
    <x v="0"/>
    <n v="15"/>
    <n v="9.34"/>
    <n v="0.38"/>
    <n v="35.01"/>
    <n v="22.95"/>
    <n v="0.34"/>
    <n v="138.27000000000001"/>
    <n v="155.19"/>
    <n v="-0.12"/>
    <n v="38763.69"/>
    <n v="42196.92"/>
    <n v="39423.69"/>
    <n v="42976.92"/>
    <m/>
    <n v="5892527.0199999977"/>
    <n v="6.5784492575818544E-3"/>
    <x v="0"/>
    <n v="126094742.97999983"/>
    <n v="3.0741717762292753E-4"/>
    <x v="0"/>
    <n v="325145452.83999985"/>
    <n v="1.1921953593819793E-4"/>
    <x v="1"/>
    <n v="1.2124939671046215E-4"/>
    <x v="1"/>
    <x v="1"/>
    <x v="0"/>
    <m/>
  </r>
  <r>
    <s v="MS-87411"/>
    <x v="1565"/>
    <x v="224"/>
    <s v="Bailment"/>
    <x v="0"/>
    <x v="0"/>
    <x v="1552"/>
    <x v="0"/>
    <x v="12"/>
    <x v="8"/>
    <x v="1"/>
    <s v="PREMIUM"/>
    <s v="TEQUILA"/>
    <s v="100% BLUE AGAVE"/>
    <x v="1565"/>
    <s v="TEQUILA"/>
    <x v="16"/>
    <x v="0"/>
    <n v="9"/>
    <n v="9.66"/>
    <n v="-0.04"/>
    <n v="25.31"/>
    <n v="35.979999999999997"/>
    <n v="-0.42"/>
    <n v="117.6"/>
    <n v="121.6"/>
    <n v="-0.03"/>
    <n v="31981.8"/>
    <n v="33107.4"/>
    <n v="31981.8"/>
    <n v="33107.4"/>
    <m/>
    <n v="57863085.470000021"/>
    <n v="5.5271508147593414E-4"/>
    <x v="0"/>
    <n v="126094742.97999983"/>
    <n v="2.5363309559283298E-4"/>
    <x v="0"/>
    <n v="325145452.83999985"/>
    <n v="9.8361517039999494E-5"/>
    <x v="1"/>
    <n v="9.8361517039999494E-5"/>
    <x v="1"/>
    <x v="1"/>
    <x v="0"/>
    <m/>
  </r>
  <r>
    <s v="MS-87506"/>
    <x v="1566"/>
    <x v="647"/>
    <s v="Bailment"/>
    <x v="0"/>
    <x v="0"/>
    <x v="1553"/>
    <x v="0"/>
    <x v="12"/>
    <x v="8"/>
    <x v="1"/>
    <s v="PREMIUM"/>
    <s v="TEQUILA"/>
    <s v="100% BLUE AGAVE"/>
    <x v="1566"/>
    <s v="TEQUILA"/>
    <x v="16"/>
    <x v="0"/>
    <n v="11"/>
    <n v="22"/>
    <n v="-1"/>
    <n v="45.33"/>
    <n v="55"/>
    <n v="-0.21"/>
    <n v="167.83"/>
    <n v="141.83000000000001"/>
    <n v="0.15"/>
    <n v="43779.1"/>
    <n v="36515.83"/>
    <n v="46462.98"/>
    <n v="39270.42"/>
    <m/>
    <n v="57863085.470000021"/>
    <n v="7.5659809089679338E-4"/>
    <x v="0"/>
    <n v="126094742.97999983"/>
    <n v="3.4719211099025677E-4"/>
    <x v="0"/>
    <n v="325145452.83999985"/>
    <n v="1.346446632348974E-4"/>
    <x v="1"/>
    <n v="1.4289906130984361E-4"/>
    <x v="1"/>
    <x v="1"/>
    <x v="0"/>
    <m/>
  </r>
  <r>
    <s v="MS-88354"/>
    <x v="1567"/>
    <x v="359"/>
    <s v="Bailment"/>
    <x v="0"/>
    <x v="0"/>
    <x v="1554"/>
    <x v="0"/>
    <x v="12"/>
    <x v="8"/>
    <x v="1"/>
    <s v="PREMIUM"/>
    <s v="TEQUILA"/>
    <s v="100% BLUE AGAVE"/>
    <x v="1567"/>
    <s v="TEQUILA"/>
    <x v="35"/>
    <x v="1"/>
    <n v="146"/>
    <n v="47.5"/>
    <n v="0.67"/>
    <n v="259.75"/>
    <n v="73.5"/>
    <n v="0.72"/>
    <n v="875.63"/>
    <n v="295.54000000000002"/>
    <n v="0.66"/>
    <n v="244053.7"/>
    <n v="87767.45"/>
    <n v="260165.7"/>
    <n v="87767.45"/>
    <m/>
    <n v="57863085.470000021"/>
    <n v="4.2177788829898004E-3"/>
    <x v="0"/>
    <n v="126094742.97999983"/>
    <n v="1.9354787854931423E-3"/>
    <x v="0"/>
    <n v="325145452.83999985"/>
    <n v="7.5059853326657434E-4"/>
    <x v="1"/>
    <n v="8.0015174048281832E-4"/>
    <x v="1"/>
    <x v="1"/>
    <x v="0"/>
    <m/>
  </r>
  <r>
    <s v="MS-88369"/>
    <x v="1568"/>
    <x v="70"/>
    <s v="Bailment"/>
    <x v="0"/>
    <x v="0"/>
    <x v="1555"/>
    <x v="0"/>
    <x v="12"/>
    <x v="8"/>
    <x v="1"/>
    <s v="PREMIUM"/>
    <s v="TEQUILA"/>
    <s v="100% BLUE AGAVE"/>
    <x v="1568"/>
    <s v="TEQUILA"/>
    <x v="35"/>
    <x v="1"/>
    <n v="174"/>
    <n v="39.5"/>
    <n v="0.77"/>
    <n v="300.70999999999998"/>
    <n v="117.21"/>
    <n v="0.61"/>
    <n v="987.33"/>
    <n v="458.71"/>
    <n v="0.54"/>
    <n v="310009.76"/>
    <n v="151710.12"/>
    <n v="327241.76"/>
    <n v="151710.12"/>
    <m/>
    <n v="57863085.470000021"/>
    <n v="5.3576430894050611E-3"/>
    <x v="0"/>
    <n v="126094742.97999983"/>
    <n v="2.4585462698406974E-3"/>
    <x v="0"/>
    <n v="325145452.83999985"/>
    <n v="9.5344947097430902E-4"/>
    <x v="1"/>
    <n v="1.0064472904101529E-3"/>
    <x v="1"/>
    <x v="1"/>
    <x v="0"/>
    <m/>
  </r>
  <r>
    <s v="MS-88424"/>
    <x v="1569"/>
    <x v="54"/>
    <s v="Bailment"/>
    <x v="0"/>
    <x v="0"/>
    <x v="1556"/>
    <x v="0"/>
    <x v="12"/>
    <x v="8"/>
    <x v="1"/>
    <s v="PREMIUM"/>
    <s v="TEQUILA"/>
    <s v="100% BLUE AGAVE"/>
    <x v="1569"/>
    <s v="TEQUILA"/>
    <x v="16"/>
    <x v="0"/>
    <n v="8"/>
    <n v="5"/>
    <n v="0.33"/>
    <n v="29.83"/>
    <n v="12"/>
    <n v="0.6"/>
    <n v="105.33"/>
    <n v="56.42"/>
    <n v="0.46"/>
    <n v="32824.86"/>
    <n v="18007.13"/>
    <n v="35867.86"/>
    <n v="19319.09"/>
    <m/>
    <n v="57863085.470000021"/>
    <n v="5.6728499238117088E-4"/>
    <x v="0"/>
    <n v="126094742.97999983"/>
    <n v="2.6031902063677962E-4"/>
    <x v="0"/>
    <n v="325145452.83999985"/>
    <n v="1.0095438737737082E-4"/>
    <x v="1"/>
    <n v="1.1031327575615871E-4"/>
    <x v="1"/>
    <x v="1"/>
    <x v="0"/>
    <m/>
  </r>
  <r>
    <s v="MS-88922"/>
    <x v="1570"/>
    <x v="577"/>
    <s v="Bailment"/>
    <x v="0"/>
    <x v="0"/>
    <x v="1557"/>
    <x v="0"/>
    <x v="12"/>
    <x v="8"/>
    <x v="2"/>
    <s v="ULTRA"/>
    <s v="TEQUILA"/>
    <s v="100% BLUE AGAVE"/>
    <x v="1570"/>
    <s v="TEQUILA"/>
    <x v="16"/>
    <x v="0"/>
    <n v="3"/>
    <n v="8.5"/>
    <n v="-1.83"/>
    <n v="38.33"/>
    <n v="44"/>
    <n v="-0.15"/>
    <n v="135.66999999999999"/>
    <n v="123.58"/>
    <n v="0.09"/>
    <n v="69528.679999999993"/>
    <n v="63985.31"/>
    <n v="73439.08"/>
    <n v="66918.11"/>
    <m/>
    <n v="57863085.470000021"/>
    <n v="1.2016068523696022E-3"/>
    <x v="0"/>
    <n v="69119979.479999974"/>
    <n v="1.0059129143711375E-3"/>
    <x v="0"/>
    <n v="325145452.83999985"/>
    <n v="2.1383869708986586E-4"/>
    <x v="1"/>
    <n v="2.2586531461086888E-4"/>
    <x v="1"/>
    <x v="1"/>
    <x v="0"/>
    <m/>
  </r>
  <r>
    <s v="MS-89256"/>
    <x v="1571"/>
    <x v="695"/>
    <s v="Bailment"/>
    <x v="0"/>
    <x v="0"/>
    <x v="1558"/>
    <x v="0"/>
    <x v="12"/>
    <x v="8"/>
    <x v="1"/>
    <s v="PREMIUM"/>
    <s v="TEQUILA"/>
    <s v="100% BLUE AGAVE"/>
    <x v="1571"/>
    <s v="TEQUILA"/>
    <x v="16"/>
    <x v="0"/>
    <n v="9"/>
    <n v="6"/>
    <n v="0.33"/>
    <n v="48"/>
    <n v="37"/>
    <n v="0.23"/>
    <n v="162.5"/>
    <n v="115.83"/>
    <n v="0.28999999999999998"/>
    <n v="46715.519999999997"/>
    <n v="33459.72"/>
    <n v="49491"/>
    <n v="35254.080000000002"/>
    <m/>
    <n v="57863085.470000021"/>
    <n v="8.0734581677674889E-4"/>
    <x v="0"/>
    <n v="126094742.97999983"/>
    <n v="3.7047952115981274E-4"/>
    <x v="0"/>
    <n v="325145452.83999985"/>
    <n v="1.4367575985443088E-4"/>
    <x v="1"/>
    <n v="1.5221187800019433E-4"/>
    <x v="1"/>
    <x v="1"/>
    <x v="0"/>
    <m/>
  </r>
  <r>
    <s v="MS-89292"/>
    <x v="1572"/>
    <x v="300"/>
    <s v="Bailment"/>
    <x v="0"/>
    <x v="0"/>
    <x v="1559"/>
    <x v="0"/>
    <x v="12"/>
    <x v="8"/>
    <x v="2"/>
    <s v="PREMIUM"/>
    <s v="TEQUILA"/>
    <s v="100% BLUE AGAVE"/>
    <x v="1572"/>
    <s v="TEQUILA"/>
    <x v="16"/>
    <x v="0"/>
    <n v="9"/>
    <n v="12.5"/>
    <n v="-0.44"/>
    <n v="37.17"/>
    <n v="37.5"/>
    <n v="-0.01"/>
    <n v="112.17"/>
    <n v="124.42"/>
    <n v="-0.11"/>
    <n v="37401.379999999997"/>
    <n v="41619.83"/>
    <n v="39343.58"/>
    <n v="43613.51"/>
    <m/>
    <n v="57863085.470000021"/>
    <n v="6.4637721435355016E-4"/>
    <x v="0"/>
    <n v="69119979.479999974"/>
    <n v="5.4110808888220476E-4"/>
    <x v="0"/>
    <n v="325145452.83999985"/>
    <n v="1.1502968801598084E-4"/>
    <x v="1"/>
    <n v="1.2100301467036201E-4"/>
    <x v="1"/>
    <x v="1"/>
    <x v="0"/>
    <m/>
  </r>
  <r>
    <s v="MS-38171"/>
    <x v="1573"/>
    <x v="696"/>
    <s v="Bailment"/>
    <x v="0"/>
    <x v="0"/>
    <x v="1560"/>
    <x v="0"/>
    <x v="13"/>
    <x v="9"/>
    <x v="0"/>
    <s v="MID"/>
    <s v="VODKA"/>
    <s v="CLASSIC"/>
    <x v="1573"/>
    <s v="VODKA"/>
    <x v="25"/>
    <x v="0"/>
    <n v="35"/>
    <n v="45.33"/>
    <n v="-0.3"/>
    <n v="82.77"/>
    <n v="85.33"/>
    <n v="-0.03"/>
    <n v="329.65"/>
    <n v="251.99"/>
    <n v="0.24"/>
    <n v="33349.08"/>
    <n v="25181.52"/>
    <n v="33349.08"/>
    <n v="25181.52"/>
    <m/>
    <n v="73393567.950000003"/>
    <n v="4.5438695694313908E-4"/>
    <x v="0"/>
    <n v="75793138.070000067"/>
    <n v="4.4000130947474268E-4"/>
    <x v="0"/>
    <n v="325145452.83999985"/>
    <n v="1.0256665042894105E-4"/>
    <x v="1"/>
    <n v="1.0256665042894105E-4"/>
    <x v="1"/>
    <x v="1"/>
    <x v="0"/>
    <m/>
  </r>
  <r>
    <s v="MS-39555"/>
    <x v="1574"/>
    <x v="477"/>
    <s v="Bailment"/>
    <x v="0"/>
    <x v="0"/>
    <x v="1561"/>
    <x v="0"/>
    <x v="13"/>
    <x v="9"/>
    <x v="1"/>
    <s v="PREMIUM"/>
    <s v="VODKA"/>
    <s v="FLAVORED"/>
    <x v="1574"/>
    <s v="CORDIALS"/>
    <x v="4"/>
    <x v="1"/>
    <n v="32"/>
    <n v="42.01"/>
    <n v="-0.31"/>
    <n v="109.36"/>
    <n v="128.69"/>
    <n v="-0.18"/>
    <n v="435.41"/>
    <n v="395.41"/>
    <n v="0.09"/>
    <n v="84490.8"/>
    <n v="55006.8"/>
    <n v="84490.8"/>
    <n v="55006.8"/>
    <m/>
    <n v="73393567.950000003"/>
    <n v="1.1512016973689041E-3"/>
    <x v="0"/>
    <n v="126094742.97999983"/>
    <n v="6.7005806906162042E-4"/>
    <x v="0"/>
    <n v="325145452.83999985"/>
    <n v="2.5985539475336565E-4"/>
    <x v="1"/>
    <n v="2.5985539475336565E-4"/>
    <x v="1"/>
    <x v="1"/>
    <x v="0"/>
    <m/>
  </r>
  <r>
    <s v="MS-49154"/>
    <x v="1575"/>
    <x v="697"/>
    <s v="Bailment"/>
    <x v="0"/>
    <x v="0"/>
    <x v="1562"/>
    <x v="0"/>
    <x v="1"/>
    <x v="1"/>
    <x v="2"/>
    <s v="ULTRA"/>
    <s v="BRANDY / COGNAC"/>
    <s v="COGNAC"/>
    <x v="1575"/>
    <s v="BRANDY"/>
    <x v="2"/>
    <x v="0"/>
    <m/>
    <n v="0.5"/>
    <m/>
    <n v="1.5"/>
    <n v="2"/>
    <n v="-0.33"/>
    <n v="10.5"/>
    <n v="20"/>
    <n v="-0.9"/>
    <n v="21321.72"/>
    <n v="40612.800000000003"/>
    <n v="21321.72"/>
    <n v="40612.800000000003"/>
    <m/>
    <n v="43814205.929999985"/>
    <n v="4.8663942544262397E-4"/>
    <x v="0"/>
    <n v="69119979.479999974"/>
    <n v="3.0847404991156705E-4"/>
    <x v="0"/>
    <n v="325145452.83999985"/>
    <n v="6.5575943977577822E-5"/>
    <x v="1"/>
    <n v="6.5575943977577822E-5"/>
    <x v="1"/>
    <x v="1"/>
    <x v="0"/>
    <m/>
  </r>
  <r>
    <s v="MS-12872"/>
    <x v="1576"/>
    <x v="375"/>
    <s v="Bailment"/>
    <x v="0"/>
    <x v="0"/>
    <x v="1563"/>
    <x v="0"/>
    <x v="8"/>
    <x v="2"/>
    <x v="3"/>
    <s v="VALUE"/>
    <s v="CANADIAN"/>
    <s v="FLAVORED"/>
    <x v="1576"/>
    <s v="WHISKEY"/>
    <x v="6"/>
    <x v="3"/>
    <n v="10"/>
    <n v="21"/>
    <n v="-1.1000000000000001"/>
    <n v="45"/>
    <n v="57"/>
    <n v="-0.27"/>
    <n v="175"/>
    <n v="228.92"/>
    <n v="-0.31"/>
    <n v="15867.48"/>
    <n v="20162.39"/>
    <n v="16149"/>
    <n v="20899.79"/>
    <m/>
    <n v="29546996.449999988"/>
    <n v="5.3702514321045337E-4"/>
    <x v="0"/>
    <n v="34230392.709999993"/>
    <n v="4.6354945835501643E-4"/>
    <x v="0"/>
    <n v="325145452.83999985"/>
    <n v="4.8801174555586344E-5"/>
    <x v="0"/>
    <n v="4.966700244135577E-5"/>
    <x v="0"/>
    <x v="0"/>
    <x v="0"/>
    <m/>
  </r>
  <r>
    <s v="MS-67319"/>
    <x v="1577"/>
    <x v="327"/>
    <s v="Bailment"/>
    <x v="0"/>
    <x v="0"/>
    <x v="1564"/>
    <x v="0"/>
    <x v="3"/>
    <x v="3"/>
    <x v="2"/>
    <s v="SUPER"/>
    <s v="CORDIALS"/>
    <s v="LIQUEURS &amp; SPECIALITIES"/>
    <x v="1577"/>
    <s v="CORDIALS"/>
    <x v="60"/>
    <x v="1"/>
    <n v="2"/>
    <n v="23.5"/>
    <n v="-10.75"/>
    <n v="3.5"/>
    <n v="31.5"/>
    <n v="-8"/>
    <n v="21.58"/>
    <n v="64.75"/>
    <n v="-2"/>
    <n v="7132.55"/>
    <n v="21691.35"/>
    <n v="7368.55"/>
    <n v="22144.75"/>
    <m/>
    <n v="22444928.369999994"/>
    <n v="3.1778002952031705E-4"/>
    <x v="0"/>
    <n v="69119979.479999974"/>
    <n v="1.0319085818108236E-4"/>
    <x v="0"/>
    <n v="325145452.83999985"/>
    <n v="2.1936490077595647E-5"/>
    <x v="0"/>
    <n v="2.2662319081011336E-5"/>
    <x v="0"/>
    <x v="0"/>
    <x v="1"/>
    <m/>
  </r>
  <r>
    <s v="MS-26370"/>
    <x v="1578"/>
    <x v="41"/>
    <s v="Bailment"/>
    <x v="0"/>
    <x v="0"/>
    <x v="1565"/>
    <x v="0"/>
    <x v="19"/>
    <x v="4"/>
    <x v="0"/>
    <s v="MID"/>
    <s v="DOMESTIC WHISKEY"/>
    <s v="FLAVORED"/>
    <x v="1578"/>
    <s v="WHISKEY"/>
    <x v="11"/>
    <x v="1"/>
    <n v="10"/>
    <n v="11"/>
    <n v="-0.1"/>
    <n v="34"/>
    <n v="65.08"/>
    <n v="-0.91"/>
    <n v="140"/>
    <n v="192.5"/>
    <n v="-0.37"/>
    <n v="23047.919999999998"/>
    <n v="32050.74"/>
    <n v="24544.799999999999"/>
    <n v="33544.5"/>
    <m/>
    <n v="52239627.039999984"/>
    <n v="4.4119610544600868E-4"/>
    <x v="0"/>
    <n v="75793138.070000067"/>
    <n v="3.0408979739978163E-4"/>
    <x v="0"/>
    <n v="325145452.83999985"/>
    <n v="7.088495256103612E-5"/>
    <x v="1"/>
    <n v="7.5488676792531367E-5"/>
    <x v="1"/>
    <x v="1"/>
    <x v="0"/>
    <m/>
  </r>
  <r>
    <s v="MS-26905"/>
    <x v="1579"/>
    <x v="640"/>
    <s v="Bailment"/>
    <x v="0"/>
    <x v="0"/>
    <x v="1566"/>
    <x v="0"/>
    <x v="21"/>
    <x v="4"/>
    <x v="2"/>
    <s v="ULTRA"/>
    <s v="DOMESTIC WHISKEY"/>
    <s v="STRAIGHT"/>
    <x v="1579"/>
    <s v="WHISKEY"/>
    <x v="27"/>
    <x v="3"/>
    <n v="9"/>
    <m/>
    <n v="1"/>
    <n v="27"/>
    <n v="10.96"/>
    <n v="0.59"/>
    <n v="117.5"/>
    <n v="108.96"/>
    <n v="7.0000000000000007E-2"/>
    <n v="48842.400000000001"/>
    <n v="45291.8"/>
    <n v="48842.400000000001"/>
    <n v="45291.8"/>
    <m/>
    <n v="52239627.039999984"/>
    <n v="9.3496839023374495E-4"/>
    <x v="0"/>
    <n v="69119979.479999974"/>
    <n v="7.0663215422586548E-4"/>
    <x v="0"/>
    <n v="325145452.83999985"/>
    <n v="1.5021707845945106E-4"/>
    <x v="1"/>
    <n v="1.5021707845945106E-4"/>
    <x v="1"/>
    <x v="1"/>
    <x v="0"/>
    <m/>
  </r>
  <r>
    <s v="MS-86544"/>
    <x v="1580"/>
    <x v="698"/>
    <s v="Bailment"/>
    <x v="0"/>
    <x v="0"/>
    <x v="1567"/>
    <x v="0"/>
    <x v="8"/>
    <x v="4"/>
    <x v="1"/>
    <s v="PREMIUM"/>
    <s v="DOMESTIC WHISKEY"/>
    <s v="FLAVORED"/>
    <x v="1580"/>
    <s v="CORDIALS"/>
    <x v="44"/>
    <x v="1"/>
    <n v="9"/>
    <n v="11.21"/>
    <n v="-0.27"/>
    <n v="26.95"/>
    <n v="38.43"/>
    <n v="-0.43"/>
    <n v="94.48"/>
    <n v="124.08"/>
    <n v="-0.31"/>
    <n v="35683.199999999997"/>
    <n v="46545.599999999999"/>
    <n v="35683.199999999997"/>
    <n v="46869.599999999999"/>
    <m/>
    <n v="52239627.039999984"/>
    <n v="6.8306766380007468E-4"/>
    <x v="0"/>
    <n v="126094742.97999983"/>
    <n v="2.8298721387345855E-4"/>
    <x v="0"/>
    <n v="325145452.83999985"/>
    <n v="1.0974534531645216E-4"/>
    <x v="1"/>
    <n v="1.0974534531645216E-4"/>
    <x v="1"/>
    <x v="1"/>
    <x v="0"/>
    <m/>
  </r>
  <r>
    <s v="MS-72532"/>
    <x v="1581"/>
    <x v="125"/>
    <s v="Bailment"/>
    <x v="0"/>
    <x v="0"/>
    <x v="1568"/>
    <x v="0"/>
    <x v="0"/>
    <x v="0"/>
    <x v="1"/>
    <s v="PREMIUM"/>
    <s v="CORDIALS"/>
    <s v="CREAM LIQUEUR"/>
    <x v="1581"/>
    <s v="CORDIALS"/>
    <x v="12"/>
    <x v="0"/>
    <n v="2"/>
    <n v="9"/>
    <n v="-3.5"/>
    <n v="13"/>
    <n v="18.170000000000002"/>
    <n v="-0.4"/>
    <n v="73"/>
    <n v="95.33"/>
    <n v="-0.31"/>
    <n v="12523.44"/>
    <n v="17193.32"/>
    <n v="13875.84"/>
    <n v="18181.8"/>
    <m/>
    <n v="12844114.079999994"/>
    <n v="9.7503338276173316E-4"/>
    <x v="0"/>
    <n v="126094742.97999983"/>
    <n v="9.9317701151001772E-5"/>
    <x v="0"/>
    <n v="325145452.83999985"/>
    <n v="3.8516423620916003E-5"/>
    <x v="0"/>
    <n v="4.2675792876082857E-5"/>
    <x v="0"/>
    <x v="0"/>
    <x v="0"/>
    <m/>
  </r>
  <r>
    <s v="MS-66993"/>
    <x v="1582"/>
    <x v="51"/>
    <s v="Bailment"/>
    <x v="0"/>
    <x v="0"/>
    <x v="1569"/>
    <x v="0"/>
    <x v="12"/>
    <x v="8"/>
    <x v="2"/>
    <s v="PREMIUM"/>
    <s v="TEQUILA"/>
    <s v="FLAVORED"/>
    <x v="1582"/>
    <s v="CORDIALS"/>
    <x v="14"/>
    <x v="1"/>
    <n v="17"/>
    <n v="19.420000000000002"/>
    <n v="-0.16"/>
    <n v="72.67"/>
    <n v="83.83"/>
    <n v="-0.15"/>
    <n v="207.5"/>
    <n v="210.67"/>
    <n v="-0.02"/>
    <n v="65656.800000000003"/>
    <n v="72297.06"/>
    <n v="67528.800000000003"/>
    <n v="72965.279999999999"/>
    <m/>
    <n v="57863085.470000021"/>
    <n v="1.1346923425651187E-3"/>
    <x v="0"/>
    <n v="69119979.479999974"/>
    <n v="9.4989611533374298E-4"/>
    <x v="0"/>
    <n v="325145452.83999985"/>
    <n v="2.019305496248441E-4"/>
    <x v="1"/>
    <n v="2.0768797290617535E-4"/>
    <x v="1"/>
    <x v="1"/>
    <x v="0"/>
    <m/>
  </r>
  <r>
    <s v="MS-66994"/>
    <x v="1583"/>
    <x v="660"/>
    <s v="Bailment"/>
    <x v="0"/>
    <x v="0"/>
    <x v="1570"/>
    <x v="0"/>
    <x v="12"/>
    <x v="8"/>
    <x v="2"/>
    <s v="PREMIUM"/>
    <s v="TEQUILA"/>
    <s v="FLAVORED"/>
    <x v="1583"/>
    <s v="CORDIALS"/>
    <x v="14"/>
    <x v="1"/>
    <n v="7"/>
    <n v="4.08"/>
    <n v="0.42"/>
    <n v="23"/>
    <n v="18.079999999999998"/>
    <n v="0.21"/>
    <n v="68"/>
    <n v="84.16"/>
    <n v="-0.24"/>
    <n v="21457.919999999998"/>
    <n v="29482.560000000001"/>
    <n v="22129.919999999998"/>
    <n v="30060.48"/>
    <m/>
    <n v="57863085.470000021"/>
    <n v="3.7083954002289037E-4"/>
    <x v="0"/>
    <n v="69119979.479999974"/>
    <n v="3.1044453660766634E-4"/>
    <x v="0"/>
    <n v="325145452.83999985"/>
    <n v="6.5994833427854147E-5"/>
    <x v="1"/>
    <n v="6.8061600759614077E-5"/>
    <x v="1"/>
    <x v="1"/>
    <x v="0"/>
    <m/>
  </r>
  <r>
    <s v="MS-66997"/>
    <x v="1584"/>
    <x v="397"/>
    <s v="Bailment"/>
    <x v="0"/>
    <x v="0"/>
    <x v="1571"/>
    <x v="0"/>
    <x v="12"/>
    <x v="8"/>
    <x v="2"/>
    <s v="PREMIUM"/>
    <s v="TEQUILA"/>
    <s v="FLAVORED"/>
    <x v="1584"/>
    <s v="CORDIALS"/>
    <x v="14"/>
    <x v="1"/>
    <n v="9"/>
    <n v="14"/>
    <n v="-0.54"/>
    <n v="46.08"/>
    <n v="34.5"/>
    <n v="0.25"/>
    <n v="115.08"/>
    <n v="115.42"/>
    <n v="0"/>
    <n v="36108.720000000001"/>
    <n v="39953.82"/>
    <n v="37452.720000000001"/>
    <n v="40387.26"/>
    <m/>
    <n v="57863085.470000021"/>
    <n v="6.2403723732847092E-4"/>
    <x v="0"/>
    <n v="69119979.479999974"/>
    <n v="5.2240640508940169E-4"/>
    <x v="0"/>
    <n v="325145452.83999985"/>
    <n v="1.1105405191617016E-4"/>
    <x v="1"/>
    <n v="1.1518758657969002E-4"/>
    <x v="1"/>
    <x v="1"/>
    <x v="0"/>
    <m/>
  </r>
  <r>
    <s v="MS-88633"/>
    <x v="1585"/>
    <x v="699"/>
    <s v="Bailment"/>
    <x v="0"/>
    <x v="0"/>
    <x v="1572"/>
    <x v="0"/>
    <x v="12"/>
    <x v="8"/>
    <x v="2"/>
    <s v="SUPER"/>
    <s v="TEQUILA"/>
    <s v="100% BLUE AGAVE"/>
    <x v="1585"/>
    <s v="TEQUILA"/>
    <x v="4"/>
    <x v="1"/>
    <n v="5"/>
    <n v="5.5"/>
    <n v="-0.18"/>
    <n v="27.67"/>
    <n v="15.5"/>
    <n v="0.44"/>
    <n v="103.17"/>
    <n v="37.5"/>
    <n v="0.64"/>
    <n v="47035.98"/>
    <n v="17307"/>
    <n v="47613.48"/>
    <n v="17307"/>
    <m/>
    <n v="57863085.470000021"/>
    <n v="8.1288406274820078E-4"/>
    <x v="0"/>
    <n v="69119979.479999974"/>
    <n v="6.8049759785605802E-4"/>
    <x v="0"/>
    <n v="325145452.83999985"/>
    <n v="1.4466134952576391E-4"/>
    <x v="1"/>
    <n v="1.4643747770149508E-4"/>
    <x v="1"/>
    <x v="1"/>
    <x v="0"/>
    <m/>
  </r>
  <r>
    <s v="MS-88961"/>
    <x v="1586"/>
    <x v="370"/>
    <s v="Bailment"/>
    <x v="0"/>
    <x v="0"/>
    <x v="1573"/>
    <x v="0"/>
    <x v="12"/>
    <x v="8"/>
    <x v="0"/>
    <s v="PREMIUM"/>
    <s v="TEQUILA"/>
    <s v="100% BLUE AGAVE"/>
    <x v="1586"/>
    <s v="TEQUILA"/>
    <x v="16"/>
    <x v="0"/>
    <n v="6"/>
    <n v="8.33"/>
    <n v="-0.32"/>
    <n v="23.32"/>
    <n v="18.32"/>
    <n v="0.21"/>
    <n v="106.94"/>
    <n v="98.6"/>
    <n v="0.08"/>
    <n v="33127.199999999997"/>
    <n v="30467.48"/>
    <n v="33127.199999999997"/>
    <n v="30467.48"/>
    <m/>
    <n v="57863085.470000021"/>
    <n v="5.7251008533195638E-4"/>
    <x v="0"/>
    <n v="75793138.070000067"/>
    <n v="4.370738676818579E-4"/>
    <x v="0"/>
    <n v="325145452.83999985"/>
    <n v="1.0188424814386529E-4"/>
    <x v="1"/>
    <n v="1.0188424814386529E-4"/>
    <x v="1"/>
    <x v="1"/>
    <x v="0"/>
    <m/>
  </r>
  <r>
    <s v="MS-88979"/>
    <x v="1587"/>
    <x v="126"/>
    <s v="Bailment"/>
    <x v="0"/>
    <x v="0"/>
    <x v="1574"/>
    <x v="0"/>
    <x v="12"/>
    <x v="8"/>
    <x v="2"/>
    <s v="SUPER"/>
    <s v="TEQUILA"/>
    <s v="100% BLUE AGAVE"/>
    <x v="1587"/>
    <s v="TEQUILA"/>
    <x v="16"/>
    <x v="0"/>
    <n v="2"/>
    <n v="0.75"/>
    <n v="0.5"/>
    <n v="3.75"/>
    <n v="5.75"/>
    <n v="-0.53"/>
    <n v="10.75"/>
    <n v="21"/>
    <n v="-0.95"/>
    <n v="14531.85"/>
    <n v="28342.080000000002"/>
    <n v="14531.85"/>
    <n v="28342.080000000002"/>
    <m/>
    <n v="57863085.470000021"/>
    <n v="2.5114198252587574E-4"/>
    <x v="0"/>
    <n v="69119979.479999974"/>
    <n v="2.1024094783194815E-4"/>
    <x v="0"/>
    <n v="325145452.83999985"/>
    <n v="4.4693382217314745E-5"/>
    <x v="0"/>
    <n v="4.4693382217314745E-5"/>
    <x v="0"/>
    <x v="0"/>
    <x v="0"/>
    <m/>
  </r>
  <r>
    <s v="MS-89329"/>
    <x v="1588"/>
    <x v="409"/>
    <s v="Bailment"/>
    <x v="0"/>
    <x v="0"/>
    <x v="1575"/>
    <x v="0"/>
    <x v="12"/>
    <x v="8"/>
    <x v="2"/>
    <s v="SUPER"/>
    <s v="TEQUILA"/>
    <s v="100% BLUE AGAVE"/>
    <x v="1588"/>
    <s v="TEQUILA"/>
    <x v="27"/>
    <x v="3"/>
    <n v="9"/>
    <n v="15.5"/>
    <n v="-0.82"/>
    <n v="19.25"/>
    <n v="30.42"/>
    <n v="-0.57999999999999996"/>
    <n v="56.83"/>
    <n v="102.08"/>
    <n v="-0.8"/>
    <n v="28169.58"/>
    <n v="49358.64"/>
    <n v="29039.58"/>
    <n v="50608.639999999999"/>
    <m/>
    <n v="57863085.470000021"/>
    <n v="4.8683162626377642E-4"/>
    <x v="0"/>
    <n v="69119979.479999974"/>
    <n v="4.0754612793470136E-4"/>
    <x v="0"/>
    <n v="325145452.83999985"/>
    <n v="8.6636856686603928E-5"/>
    <x v="1"/>
    <n v="8.9312582250043116E-5"/>
    <x v="1"/>
    <x v="1"/>
    <x v="0"/>
    <m/>
  </r>
  <r>
    <s v="MS-35022"/>
    <x v="1589"/>
    <x v="460"/>
    <s v="Bailment"/>
    <x v="0"/>
    <x v="0"/>
    <x v="1576"/>
    <x v="0"/>
    <x v="13"/>
    <x v="9"/>
    <x v="2"/>
    <s v="SUPER"/>
    <s v="VODKA"/>
    <s v="FLAVORED"/>
    <x v="1589"/>
    <s v="VODKA"/>
    <x v="12"/>
    <x v="0"/>
    <n v="2"/>
    <n v="15"/>
    <n v="-8"/>
    <n v="24"/>
    <n v="25.58"/>
    <n v="-7.0000000000000007E-2"/>
    <n v="126.33"/>
    <n v="116.17"/>
    <n v="0.08"/>
    <n v="24980.48"/>
    <n v="21342.82"/>
    <n v="25817.48"/>
    <n v="23739.82"/>
    <m/>
    <n v="73393567.950000003"/>
    <n v="3.4036334106305019E-4"/>
    <x v="0"/>
    <n v="69119979.479999974"/>
    <n v="3.6140751470026348E-4"/>
    <x v="0"/>
    <n v="325145452.83999985"/>
    <n v="7.6828630945955723E-5"/>
    <x v="1"/>
    <n v="7.9402863470781702E-5"/>
    <x v="1"/>
    <x v="1"/>
    <x v="0"/>
    <m/>
  </r>
  <r>
    <s v="MS-86438"/>
    <x v="1590"/>
    <x v="485"/>
    <s v="Bailment"/>
    <x v="0"/>
    <x v="0"/>
    <x v="1577"/>
    <x v="0"/>
    <x v="8"/>
    <x v="3"/>
    <x v="2"/>
    <s v="SUPER"/>
    <s v="DOMESTIC WHISKEY"/>
    <s v="FLAVORED"/>
    <x v="1590"/>
    <s v="CORDIALS"/>
    <x v="8"/>
    <x v="1"/>
    <n v="17"/>
    <n v="22.5"/>
    <n v="-0.32"/>
    <n v="60"/>
    <n v="71.5"/>
    <n v="-0.19"/>
    <n v="313.33"/>
    <n v="415"/>
    <n v="-0.32"/>
    <n v="88074.12"/>
    <n v="115635.6"/>
    <n v="88074.12"/>
    <n v="115635.6"/>
    <m/>
    <n v="22444928.369999994"/>
    <n v="3.9240098497137698E-3"/>
    <x v="0"/>
    <n v="69119979.479999974"/>
    <n v="1.2742208643954306E-3"/>
    <x v="0"/>
    <n v="325145452.83999985"/>
    <n v="2.7087606248438049E-4"/>
    <x v="1"/>
    <n v="2.7087606248438049E-4"/>
    <x v="1"/>
    <x v="1"/>
    <x v="0"/>
    <m/>
  </r>
  <r>
    <s v="MS-16676"/>
    <x v="1591"/>
    <x v="700"/>
    <s v="Bailment"/>
    <x v="0"/>
    <x v="0"/>
    <x v="1578"/>
    <x v="0"/>
    <x v="6"/>
    <x v="4"/>
    <x v="2"/>
    <s v="SUPER"/>
    <s v="DOMESTIC WHISKEY"/>
    <s v="STRAIGHT"/>
    <x v="1591"/>
    <s v="WHISKEY"/>
    <x v="11"/>
    <x v="1"/>
    <n v="145"/>
    <n v="199"/>
    <n v="-0.37"/>
    <n v="279.58"/>
    <n v="373"/>
    <n v="-0.33"/>
    <n v="1461.67"/>
    <n v="1567.75"/>
    <n v="-7.0000000000000007E-2"/>
    <n v="557194.97"/>
    <n v="604159.48"/>
    <n v="580047.80000000005"/>
    <n v="622662.36"/>
    <m/>
    <n v="52239627.039999984"/>
    <n v="1.066613606512456E-2"/>
    <x v="0"/>
    <n v="69119979.479999974"/>
    <n v="8.0612722137920426E-3"/>
    <x v="0"/>
    <n v="325145452.83999985"/>
    <n v="1.7136791092514183E-3"/>
    <x v="1"/>
    <n v="1.7839640534214531E-3"/>
    <x v="1"/>
    <x v="1"/>
    <x v="0"/>
    <m/>
  </r>
  <r>
    <s v="MS-47776"/>
    <x v="1592"/>
    <x v="88"/>
    <s v="Bailment"/>
    <x v="0"/>
    <x v="0"/>
    <x v="1579"/>
    <x v="0"/>
    <x v="1"/>
    <x v="1"/>
    <x v="1"/>
    <s v="SUPER"/>
    <s v="BRANDY / COGNAC"/>
    <s v="COGNAC"/>
    <x v="1592"/>
    <s v="BRANDY"/>
    <x v="3"/>
    <x v="1"/>
    <n v="7"/>
    <n v="5"/>
    <n v="0.28999999999999998"/>
    <n v="17"/>
    <n v="46.92"/>
    <n v="-1.76"/>
    <n v="70.17"/>
    <n v="145.91999999999999"/>
    <n v="-1.08"/>
    <n v="29772.639999999999"/>
    <n v="62374.17"/>
    <n v="30438.3"/>
    <n v="63261.21"/>
    <m/>
    <n v="43814205.929999985"/>
    <n v="6.7952024618605274E-4"/>
    <x v="0"/>
    <n v="126094742.97999983"/>
    <n v="2.3611325338695766E-4"/>
    <x v="0"/>
    <n v="325145452.83999985"/>
    <n v="9.1567142458703728E-5"/>
    <x v="1"/>
    <n v="9.3614410824863415E-5"/>
    <x v="1"/>
    <x v="1"/>
    <x v="0"/>
    <m/>
  </r>
  <r>
    <s v="MS-47785"/>
    <x v="1593"/>
    <x v="475"/>
    <s v="Bailment"/>
    <x v="0"/>
    <x v="0"/>
    <x v="1580"/>
    <x v="0"/>
    <x v="1"/>
    <x v="1"/>
    <x v="0"/>
    <s v="PREMIUM"/>
    <s v="BRANDY / COGNAC"/>
    <s v="COGNAC"/>
    <x v="1593"/>
    <s v="BRANDY"/>
    <x v="3"/>
    <x v="1"/>
    <n v="468"/>
    <n v="155.88"/>
    <n v="0.67"/>
    <n v="853.29"/>
    <n v="882.96"/>
    <n v="-0.03"/>
    <n v="3758.42"/>
    <n v="3499.13"/>
    <n v="7.0000000000000007E-2"/>
    <n v="1051244.8700000001"/>
    <n v="999985.47"/>
    <n v="1159095.7"/>
    <n v="1078536.21"/>
    <m/>
    <n v="43814205.929999985"/>
    <n v="2.3993242549677322E-2"/>
    <x v="0"/>
    <n v="75793138.070000067"/>
    <n v="1.3869921430474413E-2"/>
    <x v="0"/>
    <n v="325145452.83999985"/>
    <n v="3.2331526116015068E-3"/>
    <x v="1"/>
    <n v="3.5648528677729254E-3"/>
    <x v="1"/>
    <x v="1"/>
    <x v="0"/>
    <m/>
  </r>
  <r>
    <s v="MS-47786"/>
    <x v="1594"/>
    <x v="346"/>
    <s v="Bailment"/>
    <x v="0"/>
    <x v="0"/>
    <x v="1581"/>
    <x v="0"/>
    <x v="1"/>
    <x v="1"/>
    <x v="0"/>
    <s v="PREMIUM"/>
    <s v="BRANDY / COGNAC"/>
    <s v="COGNAC"/>
    <x v="1594"/>
    <s v="BRANDY"/>
    <x v="3"/>
    <x v="1"/>
    <n v="241"/>
    <n v="294"/>
    <n v="-0.22"/>
    <n v="454.08"/>
    <n v="560.25"/>
    <n v="-0.23"/>
    <n v="2078.5"/>
    <n v="2187.17"/>
    <n v="-0.05"/>
    <n v="655205.91"/>
    <n v="690349.1"/>
    <n v="690436.33"/>
    <n v="724967.76"/>
    <m/>
    <n v="43814205.929999985"/>
    <n v="1.4954188854792747E-2"/>
    <x v="0"/>
    <n v="75793138.070000067"/>
    <n v="8.6446600138771566E-3"/>
    <x v="0"/>
    <n v="325145452.83999985"/>
    <n v="2.0151163249464816E-3"/>
    <x v="1"/>
    <n v="2.1234691242622279E-3"/>
    <x v="1"/>
    <x v="1"/>
    <x v="0"/>
    <m/>
  </r>
  <r>
    <s v="MS-47787"/>
    <x v="1595"/>
    <x v="191"/>
    <s v="Bailment"/>
    <x v="0"/>
    <x v="0"/>
    <x v="1582"/>
    <x v="0"/>
    <x v="1"/>
    <x v="1"/>
    <x v="0"/>
    <s v="PREMIUM"/>
    <s v="BRANDY / COGNAC"/>
    <s v="COGNAC"/>
    <x v="1595"/>
    <s v="BRANDY"/>
    <x v="3"/>
    <x v="1"/>
    <n v="26"/>
    <n v="35.99"/>
    <n v="-0.4"/>
    <n v="124.98"/>
    <n v="138.43"/>
    <n v="-0.11"/>
    <n v="525.05999999999995"/>
    <n v="561.16"/>
    <n v="-7.0000000000000007E-2"/>
    <n v="161742.73000000001"/>
    <n v="173400.11"/>
    <n v="167205.88"/>
    <n v="178315.79"/>
    <m/>
    <n v="43814205.929999985"/>
    <n v="3.6915590860738001E-3"/>
    <x v="0"/>
    <n v="75793138.070000067"/>
    <n v="2.134002287260091E-3"/>
    <x v="0"/>
    <n v="325145452.83999985"/>
    <n v="4.9744730731200368E-4"/>
    <x v="1"/>
    <n v="5.1424947985442067E-4"/>
    <x v="1"/>
    <x v="1"/>
    <x v="0"/>
    <m/>
  </r>
  <r>
    <s v="MS-47788"/>
    <x v="1596"/>
    <x v="157"/>
    <s v="Bailment"/>
    <x v="0"/>
    <x v="0"/>
    <x v="1583"/>
    <x v="0"/>
    <x v="2"/>
    <x v="1"/>
    <x v="0"/>
    <s v="PREMIUM"/>
    <s v="BRANDY / COGNAC"/>
    <s v="COGNAC"/>
    <x v="1596"/>
    <s v="BRANDY"/>
    <x v="3"/>
    <x v="1"/>
    <n v="17"/>
    <n v="19.84"/>
    <n v="-0.19"/>
    <n v="67.290000000000006"/>
    <n v="172.29"/>
    <n v="-1.56"/>
    <n v="485.38"/>
    <n v="684.31"/>
    <n v="-0.41"/>
    <n v="142302.79"/>
    <n v="199185.42"/>
    <n v="147813.12"/>
    <n v="207827.89"/>
    <m/>
    <n v="43814205.929999985"/>
    <n v="3.247868744382835E-3"/>
    <x v="0"/>
    <n v="75793138.070000067"/>
    <n v="1.8775154799445539E-3"/>
    <x v="0"/>
    <n v="325145452.83999985"/>
    <n v="4.3765886546174611E-4"/>
    <x v="1"/>
    <n v="4.5460614229391377E-4"/>
    <x v="1"/>
    <x v="1"/>
    <x v="0"/>
    <m/>
  </r>
  <r>
    <s v="MS-47790"/>
    <x v="1597"/>
    <x v="701"/>
    <s v="Bailment"/>
    <x v="0"/>
    <x v="0"/>
    <x v="1584"/>
    <x v="0"/>
    <x v="1"/>
    <x v="1"/>
    <x v="0"/>
    <s v="PREMIUM"/>
    <s v="BRANDY / COGNAC"/>
    <s v="COGNAC"/>
    <x v="1597"/>
    <s v="BRANDY"/>
    <x v="3"/>
    <x v="1"/>
    <n v="62"/>
    <n v="60.79"/>
    <n v="0.03"/>
    <n v="325.45"/>
    <n v="460.25"/>
    <n v="-0.41"/>
    <n v="1411.96"/>
    <n v="1481.24"/>
    <n v="-0.05"/>
    <n v="502575.78"/>
    <n v="538201.04"/>
    <n v="543936.64"/>
    <n v="567428.72"/>
    <m/>
    <n v="43814205.929999985"/>
    <n v="1.1470612540666447E-2"/>
    <x v="0"/>
    <n v="75793138.070000067"/>
    <n v="6.6308876080026858E-3"/>
    <x v="0"/>
    <n v="325145452.83999985"/>
    <n v="1.5456952438061974E-3"/>
    <x v="1"/>
    <n v="1.6729024971715186E-3"/>
    <x v="1"/>
    <x v="1"/>
    <x v="0"/>
    <m/>
  </r>
  <r>
    <s v="MS-10628"/>
    <x v="1598"/>
    <x v="60"/>
    <s v="Bailment"/>
    <x v="0"/>
    <x v="0"/>
    <x v="1585"/>
    <x v="0"/>
    <x v="4"/>
    <x v="2"/>
    <x v="0"/>
    <s v="MID"/>
    <s v="CANADIAN"/>
    <s v="US BLEND"/>
    <x v="1598"/>
    <s v="WHISKEY"/>
    <x v="11"/>
    <x v="1"/>
    <n v="205"/>
    <n v="231.01"/>
    <n v="-0.12"/>
    <n v="603.21"/>
    <n v="669.71"/>
    <n v="-0.11"/>
    <n v="3075.11"/>
    <n v="3151.34"/>
    <n v="-0.02"/>
    <n v="281257.96000000002"/>
    <n v="286157.7"/>
    <n v="291768.3"/>
    <n v="298032.18"/>
    <m/>
    <n v="29546996.449999988"/>
    <n v="9.5190034112587491E-3"/>
    <x v="0"/>
    <n v="75793138.070000067"/>
    <n v="3.7108631092730234E-3"/>
    <x v="0"/>
    <n v="325145452.83999985"/>
    <n v="8.650219695319056E-4"/>
    <x v="1"/>
    <n v="8.9734701024275321E-4"/>
    <x v="1"/>
    <x v="1"/>
    <x v="0"/>
    <m/>
  </r>
  <r>
    <s v="MS-19063"/>
    <x v="1599"/>
    <x v="633"/>
    <s v="Bailment"/>
    <x v="0"/>
    <x v="0"/>
    <x v="1586"/>
    <x v="0"/>
    <x v="6"/>
    <x v="4"/>
    <x v="0"/>
    <s v="MID"/>
    <s v="DOMESTIC WHISKEY"/>
    <s v="STRAIGHT"/>
    <x v="1599"/>
    <s v="WHISKEY"/>
    <x v="11"/>
    <x v="1"/>
    <n v="60"/>
    <n v="61.88"/>
    <n v="-0.04"/>
    <n v="178.18"/>
    <n v="203.75"/>
    <n v="-0.14000000000000001"/>
    <n v="811.91"/>
    <n v="893.99"/>
    <n v="-0.1"/>
    <n v="156339.84"/>
    <n v="172533.16"/>
    <n v="156339.84"/>
    <n v="172533.16"/>
    <m/>
    <n v="52239627.039999984"/>
    <n v="2.9927441840327512E-3"/>
    <x v="0"/>
    <n v="75793138.070000067"/>
    <n v="2.0627176018970165E-3"/>
    <x v="0"/>
    <n v="325145452.83999985"/>
    <n v="4.8083046720918759E-4"/>
    <x v="1"/>
    <n v="4.8083046720918759E-4"/>
    <x v="1"/>
    <x v="1"/>
    <x v="0"/>
    <m/>
  </r>
  <r>
    <s v="MS-19064"/>
    <x v="1600"/>
    <x v="403"/>
    <s v="Bailment"/>
    <x v="0"/>
    <x v="0"/>
    <x v="1587"/>
    <x v="0"/>
    <x v="6"/>
    <x v="4"/>
    <x v="0"/>
    <s v="MID"/>
    <s v="DOMESTIC WHISKEY"/>
    <s v="STRAIGHT"/>
    <x v="1600"/>
    <s v="WHISKEY"/>
    <x v="11"/>
    <x v="1"/>
    <n v="381"/>
    <n v="375"/>
    <n v="0.02"/>
    <n v="702.54"/>
    <n v="722"/>
    <n v="-0.03"/>
    <n v="2809.58"/>
    <n v="3328.04"/>
    <n v="-0.18"/>
    <n v="487512.23"/>
    <n v="563432.56999999995"/>
    <n v="529325.5"/>
    <n v="612081.77"/>
    <m/>
    <n v="52239627.039999984"/>
    <n v="9.3322302938095431E-3"/>
    <x v="0"/>
    <n v="75793138.070000067"/>
    <n v="6.4321420436471389E-3"/>
    <x v="0"/>
    <n v="325145452.83999985"/>
    <n v="1.4993665934485598E-3"/>
    <x v="1"/>
    <n v="1.627965254862336E-3"/>
    <x v="1"/>
    <x v="1"/>
    <x v="0"/>
    <m/>
  </r>
  <r>
    <s v="MS-19067"/>
    <x v="1601"/>
    <x v="571"/>
    <s v="Bailment"/>
    <x v="0"/>
    <x v="0"/>
    <x v="1588"/>
    <x v="0"/>
    <x v="6"/>
    <x v="4"/>
    <x v="0"/>
    <s v="MID"/>
    <s v="DOMESTIC WHISKEY"/>
    <s v="STRAIGHT"/>
    <x v="1601"/>
    <s v="WHISKEY"/>
    <x v="11"/>
    <x v="1"/>
    <n v="472"/>
    <n v="556.20000000000005"/>
    <n v="-0.18"/>
    <n v="1001.36"/>
    <n v="1103.49"/>
    <n v="-0.1"/>
    <n v="4412.71"/>
    <n v="4479.96"/>
    <n v="-0.02"/>
    <n v="666265.19999999995"/>
    <n v="681066.14"/>
    <n v="702196.56"/>
    <n v="710821.96"/>
    <m/>
    <n v="52239627.039999984"/>
    <n v="1.2754019079995333E-2"/>
    <x v="0"/>
    <n v="75793138.070000067"/>
    <n v="8.7905741464967338E-3"/>
    <x v="0"/>
    <n v="325145452.83999985"/>
    <n v="2.0491296869769265E-3"/>
    <x v="1"/>
    <n v="2.1596382599437503E-3"/>
    <x v="1"/>
    <x v="1"/>
    <x v="0"/>
    <m/>
  </r>
  <r>
    <s v="MS-19068"/>
    <x v="1602"/>
    <x v="702"/>
    <s v="Bailment"/>
    <x v="0"/>
    <x v="0"/>
    <x v="1589"/>
    <x v="0"/>
    <x v="6"/>
    <x v="4"/>
    <x v="0"/>
    <s v="MID"/>
    <s v="DOMESTIC WHISKEY"/>
    <s v="STRAIGHT"/>
    <x v="1602"/>
    <s v="WHISKEY"/>
    <x v="11"/>
    <x v="1"/>
    <n v="231"/>
    <n v="353.9"/>
    <n v="-0.53"/>
    <n v="2185.64"/>
    <n v="2434.15"/>
    <n v="-0.11"/>
    <n v="11791.35"/>
    <n v="12689.89"/>
    <n v="-0.08"/>
    <n v="1479760.2"/>
    <n v="1597354.07"/>
    <n v="1631795.49"/>
    <n v="1752781.61"/>
    <m/>
    <n v="52239627.039999984"/>
    <n v="2.8326392890725364E-2"/>
    <x v="0"/>
    <n v="75793138.070000067"/>
    <n v="1.9523669789649582E-2"/>
    <x v="0"/>
    <n v="325145452.83999985"/>
    <n v="4.5510714883906806E-3"/>
    <x v="1"/>
    <n v="5.0186631113767624E-3"/>
    <x v="1"/>
    <x v="1"/>
    <x v="0"/>
    <m/>
  </r>
  <r>
    <s v="MS-19070"/>
    <x v="1603"/>
    <x v="703"/>
    <s v="Bailment"/>
    <x v="0"/>
    <x v="0"/>
    <x v="1589"/>
    <x v="0"/>
    <x v="6"/>
    <x v="4"/>
    <x v="0"/>
    <s v="MID"/>
    <s v="DOMESTIC WHISKEY"/>
    <s v="STRAIGHT"/>
    <x v="1603"/>
    <s v="WHISKEY"/>
    <x v="11"/>
    <x v="1"/>
    <n v="1096"/>
    <n v="1158.55"/>
    <n v="-0.06"/>
    <n v="1745.38"/>
    <n v="1874.32"/>
    <n v="-7.0000000000000007E-2"/>
    <n v="5827.68"/>
    <n v="6443.34"/>
    <n v="-0.11"/>
    <n v="765658.5"/>
    <n v="831744.37"/>
    <n v="806492.7"/>
    <n v="890004.85"/>
    <m/>
    <n v="52239627.039999984"/>
    <n v="1.4656660917845638E-2"/>
    <x v="0"/>
    <n v="75793138.070000067"/>
    <n v="1.010195011707871E-2"/>
    <x v="0"/>
    <n v="325145452.83999985"/>
    <n v="2.354818415304031E-3"/>
    <x v="1"/>
    <n v="2.4804059012840177E-3"/>
    <x v="1"/>
    <x v="1"/>
    <x v="0"/>
    <m/>
  </r>
  <r>
    <s v="MS-19224"/>
    <x v="1604"/>
    <x v="83"/>
    <s v="Bailment"/>
    <x v="0"/>
    <x v="0"/>
    <x v="1590"/>
    <x v="0"/>
    <x v="6"/>
    <x v="4"/>
    <x v="2"/>
    <s v="SUPER"/>
    <s v="DOMESTIC WHISKEY"/>
    <s v="STRAIGHT"/>
    <x v="1604"/>
    <s v="WHISKEY"/>
    <x v="11"/>
    <x v="1"/>
    <n v="13"/>
    <n v="14"/>
    <n v="-0.12"/>
    <n v="55"/>
    <n v="42.42"/>
    <n v="0.23"/>
    <n v="266.75"/>
    <n v="139.41999999999999"/>
    <n v="0.48"/>
    <n v="88650.12"/>
    <n v="49969.34"/>
    <n v="95965.98"/>
    <n v="49969.34"/>
    <m/>
    <n v="52239627.039999984"/>
    <n v="1.6969899102097423E-3"/>
    <x v="0"/>
    <n v="69119979.479999974"/>
    <n v="1.2825542002027231E-3"/>
    <x v="0"/>
    <n v="325145452.83999985"/>
    <n v="2.7264757734017474E-4"/>
    <x v="1"/>
    <n v="2.9514784586953365E-4"/>
    <x v="1"/>
    <x v="1"/>
    <x v="0"/>
    <m/>
  </r>
  <r>
    <s v="MS-19226"/>
    <x v="1605"/>
    <x v="601"/>
    <s v="Bailment"/>
    <x v="0"/>
    <x v="0"/>
    <x v="1591"/>
    <x v="0"/>
    <x v="6"/>
    <x v="4"/>
    <x v="2"/>
    <s v="SUPER"/>
    <s v="DOMESTIC WHISKEY"/>
    <s v="STRAIGHT"/>
    <x v="1605"/>
    <s v="WHISKEY"/>
    <x v="11"/>
    <x v="1"/>
    <n v="54"/>
    <n v="57.5"/>
    <n v="-7.0000000000000007E-2"/>
    <n v="239.83"/>
    <n v="267.92"/>
    <n v="-0.12"/>
    <n v="1149.42"/>
    <n v="1194.92"/>
    <n v="-0.04"/>
    <n v="403263.23"/>
    <n v="423125.83"/>
    <n v="413652.07"/>
    <n v="429325.87"/>
    <m/>
    <n v="52239627.039999984"/>
    <n v="7.7194890708392793E-3"/>
    <x v="0"/>
    <n v="69119979.479999974"/>
    <n v="5.8342498512558892E-3"/>
    <x v="0"/>
    <n v="325145452.83999985"/>
    <n v="1.2402548658690328E-3"/>
    <x v="1"/>
    <n v="1.2722062276649866E-3"/>
    <x v="1"/>
    <x v="1"/>
    <x v="0"/>
    <m/>
  </r>
  <r>
    <s v="MS-19227"/>
    <x v="1606"/>
    <x v="215"/>
    <s v="Bailment"/>
    <x v="0"/>
    <x v="0"/>
    <x v="1592"/>
    <x v="0"/>
    <x v="6"/>
    <x v="4"/>
    <x v="2"/>
    <s v="SUPER"/>
    <s v="DOMESTIC WHISKEY"/>
    <s v="STRAIGHT"/>
    <x v="1606"/>
    <s v="WHISKEY"/>
    <x v="11"/>
    <x v="1"/>
    <n v="16"/>
    <n v="34.67"/>
    <n v="-1.17"/>
    <n v="78.680000000000007"/>
    <n v="98.01"/>
    <n v="-0.25"/>
    <n v="436.61"/>
    <n v="343.37"/>
    <n v="0.21"/>
    <n v="134553.06"/>
    <n v="109505.64"/>
    <n v="139008.01999999999"/>
    <n v="109505.64"/>
    <m/>
    <n v="52239627.039999984"/>
    <n v="2.5756895219977826E-3"/>
    <x v="0"/>
    <n v="69119979.479999974"/>
    <n v="1.9466594320811863E-3"/>
    <x v="0"/>
    <n v="325145452.83999985"/>
    <n v="4.1382420951835343E-4"/>
    <x v="1"/>
    <n v="4.2752564670927185E-4"/>
    <x v="1"/>
    <x v="1"/>
    <x v="0"/>
    <m/>
  </r>
  <r>
    <s v="MS-19228"/>
    <x v="1607"/>
    <x v="596"/>
    <s v="Bailment"/>
    <x v="0"/>
    <x v="0"/>
    <x v="1593"/>
    <x v="0"/>
    <x v="6"/>
    <x v="4"/>
    <x v="2"/>
    <s v="SUPER"/>
    <s v="DOMESTIC WHISKEY"/>
    <s v="STRAIGHT"/>
    <x v="1607"/>
    <s v="WHISKEY"/>
    <x v="11"/>
    <x v="1"/>
    <n v="46"/>
    <n v="33.840000000000003"/>
    <n v="0.26"/>
    <n v="86.35"/>
    <n v="96.84"/>
    <n v="-0.12"/>
    <n v="489.09"/>
    <n v="434.05"/>
    <n v="0.11"/>
    <n v="133802.92000000001"/>
    <n v="123239.03999999999"/>
    <n v="139280.70000000001"/>
    <n v="123239.03999999999"/>
    <m/>
    <n v="52239627.039999984"/>
    <n v="2.5613299248393724E-3"/>
    <x v="0"/>
    <n v="69119979.479999974"/>
    <n v="1.9358067089518768E-3"/>
    <x v="0"/>
    <n v="325145452.83999985"/>
    <n v="4.1151711897334395E-4"/>
    <x v="1"/>
    <n v="4.2836428676287948E-4"/>
    <x v="1"/>
    <x v="1"/>
    <x v="0"/>
    <m/>
  </r>
  <r>
    <s v="MS-19476"/>
    <x v="1608"/>
    <x v="704"/>
    <s v="Bailment"/>
    <x v="0"/>
    <x v="0"/>
    <x v="1594"/>
    <x v="0"/>
    <x v="6"/>
    <x v="4"/>
    <x v="2"/>
    <s v="SUPER"/>
    <s v="DOMESTIC WHISKEY"/>
    <s v="STRAIGHT"/>
    <x v="1608"/>
    <s v="WHISKEY"/>
    <x v="11"/>
    <x v="1"/>
    <n v="165"/>
    <n v="194"/>
    <n v="-0.18"/>
    <n v="1266"/>
    <n v="974.25"/>
    <n v="0.23"/>
    <n v="4141.92"/>
    <n v="4003.75"/>
    <n v="0.03"/>
    <n v="1060457.49"/>
    <n v="1061770.71"/>
    <n v="1146648.21"/>
    <n v="1106893.3500000001"/>
    <m/>
    <n v="52239627.039999984"/>
    <n v="2.0299867171486612E-2"/>
    <x v="0"/>
    <n v="69119979.479999974"/>
    <n v="1.5342271481820186E-2"/>
    <x v="0"/>
    <n v="325145452.83999985"/>
    <n v="3.2614864539466226E-3"/>
    <x v="1"/>
    <n v="3.526570031918151E-3"/>
    <x v="1"/>
    <x v="1"/>
    <x v="0"/>
    <m/>
  </r>
  <r>
    <s v="MS-19477"/>
    <x v="1609"/>
    <x v="547"/>
    <s v="Bailment"/>
    <x v="0"/>
    <x v="0"/>
    <x v="1595"/>
    <x v="0"/>
    <x v="6"/>
    <x v="4"/>
    <x v="2"/>
    <s v="SUPER"/>
    <s v="DOMESTIC WHISKEY"/>
    <s v="STRAIGHT"/>
    <x v="1609"/>
    <s v="WHISKEY"/>
    <x v="11"/>
    <x v="1"/>
    <n v="339"/>
    <n v="370.64"/>
    <n v="-0.09"/>
    <n v="1306.57"/>
    <n v="1533.24"/>
    <n v="-0.17"/>
    <n v="5418.31"/>
    <n v="5061.3500000000004"/>
    <n v="7.0000000000000007E-2"/>
    <n v="1339019.28"/>
    <n v="1271308.75"/>
    <n v="1387449.6"/>
    <n v="1294189.6299999999"/>
    <m/>
    <n v="52239627.039999984"/>
    <n v="2.5632251910502928E-2"/>
    <x v="0"/>
    <n v="69119979.479999974"/>
    <n v="1.9372391167845303E-2"/>
    <x v="0"/>
    <n v="325145452.83999985"/>
    <n v="4.118216226935565E-3"/>
    <x v="1"/>
    <n v="4.2671659341419338E-3"/>
    <x v="1"/>
    <x v="1"/>
    <x v="0"/>
    <m/>
  </r>
  <r>
    <s v="MS-19478"/>
    <x v="1610"/>
    <x v="441"/>
    <s v="Bailment"/>
    <x v="0"/>
    <x v="0"/>
    <x v="1596"/>
    <x v="0"/>
    <x v="6"/>
    <x v="4"/>
    <x v="2"/>
    <s v="SUPER"/>
    <s v="DOMESTIC WHISKEY"/>
    <s v="STRAIGHT"/>
    <x v="1610"/>
    <s v="WHISKEY"/>
    <x v="11"/>
    <x v="1"/>
    <n v="738"/>
    <n v="812.04"/>
    <n v="-0.1"/>
    <n v="1320.55"/>
    <n v="1574.7"/>
    <n v="-0.19"/>
    <n v="6568.45"/>
    <n v="6541.25"/>
    <n v="0"/>
    <n v="1436942.86"/>
    <n v="1466834.81"/>
    <n v="1532891.02"/>
    <n v="1524857.99"/>
    <m/>
    <n v="52239627.039999984"/>
    <n v="2.7506759550555943E-2"/>
    <x v="0"/>
    <n v="69119979.479999974"/>
    <n v="2.078911004908187E-2"/>
    <x v="0"/>
    <n v="325145452.83999985"/>
    <n v="4.4193847628775E-3"/>
    <x v="1"/>
    <n v="4.7144778025061821E-3"/>
    <x v="1"/>
    <x v="1"/>
    <x v="0"/>
    <m/>
  </r>
  <r>
    <s v="MS-26583"/>
    <x v="1611"/>
    <x v="88"/>
    <s v="Bailment"/>
    <x v="0"/>
    <x v="0"/>
    <x v="1597"/>
    <x v="0"/>
    <x v="17"/>
    <x v="4"/>
    <x v="2"/>
    <s v="SUPER"/>
    <s v="DOMESTIC WHISKEY"/>
    <s v="STRAIGHT"/>
    <x v="1611"/>
    <s v="WHISKEY"/>
    <x v="27"/>
    <x v="3"/>
    <n v="20"/>
    <n v="30.39"/>
    <n v="-0.54"/>
    <n v="98.63"/>
    <n v="87.45"/>
    <n v="0.11"/>
    <n v="398.27"/>
    <n v="358.34"/>
    <n v="0.1"/>
    <n v="108105.84"/>
    <n v="97251.839999999997"/>
    <n v="108105.84"/>
    <n v="97251.839999999997"/>
    <m/>
    <n v="52239627.039999984"/>
    <n v="2.0694221250320785E-3"/>
    <x v="0"/>
    <n v="69119979.479999974"/>
    <n v="1.5640317143219157E-3"/>
    <x v="0"/>
    <n v="325145452.83999985"/>
    <n v="3.3248455131616917E-4"/>
    <x v="1"/>
    <n v="3.3248455131616917E-4"/>
    <x v="1"/>
    <x v="1"/>
    <x v="0"/>
    <m/>
  </r>
  <r>
    <s v="MS-26586"/>
    <x v="1612"/>
    <x v="705"/>
    <s v="Bailment"/>
    <x v="0"/>
    <x v="0"/>
    <x v="1598"/>
    <x v="0"/>
    <x v="17"/>
    <x v="4"/>
    <x v="2"/>
    <s v="SUPER"/>
    <s v="DOMESTIC WHISKEY"/>
    <s v="STRAIGHT"/>
    <x v="1612"/>
    <s v="WHISKEY"/>
    <x v="27"/>
    <x v="3"/>
    <n v="172"/>
    <n v="154.16999999999999"/>
    <n v="0.1"/>
    <n v="482"/>
    <n v="427.33"/>
    <n v="0.11"/>
    <n v="2427.17"/>
    <n v="2551.67"/>
    <n v="-0.05"/>
    <n v="671444.74"/>
    <n v="690171.47"/>
    <n v="698732.74"/>
    <n v="718071.47"/>
    <m/>
    <n v="52239627.039999984"/>
    <n v="1.2853168715884466E-2"/>
    <x v="0"/>
    <n v="69119979.479999974"/>
    <n v="9.7141918306599632E-3"/>
    <x v="0"/>
    <n v="325145452.83999985"/>
    <n v="2.0650596037411289E-3"/>
    <x v="1"/>
    <n v="2.1489851200343804E-3"/>
    <x v="1"/>
    <x v="1"/>
    <x v="0"/>
    <m/>
  </r>
  <r>
    <s v="MS-26589"/>
    <x v="1613"/>
    <x v="242"/>
    <s v="Bailment"/>
    <x v="0"/>
    <x v="0"/>
    <x v="1599"/>
    <x v="0"/>
    <x v="17"/>
    <x v="4"/>
    <x v="2"/>
    <s v="SUPER"/>
    <s v="DOMESTIC WHISKEY"/>
    <s v="STRAIGHT"/>
    <x v="1613"/>
    <s v="WHISKEY"/>
    <x v="27"/>
    <x v="3"/>
    <n v="182"/>
    <n v="171.51"/>
    <n v="0.06"/>
    <n v="385.24"/>
    <n v="380.37"/>
    <n v="0.01"/>
    <n v="1614.25"/>
    <n v="1838.59"/>
    <n v="-0.14000000000000001"/>
    <n v="364899.77"/>
    <n v="417428.35"/>
    <n v="371635.77"/>
    <n v="423300.35"/>
    <m/>
    <n v="52239627.039999984"/>
    <n v="6.9851143791780047E-3"/>
    <x v="0"/>
    <n v="69119979.479999974"/>
    <n v="5.2792227767600045E-3"/>
    <x v="0"/>
    <n v="325145452.83999985"/>
    <n v="1.1222662559564158E-3"/>
    <x v="1"/>
    <n v="1.1429831380200095E-3"/>
    <x v="1"/>
    <x v="1"/>
    <x v="0"/>
    <m/>
  </r>
  <r>
    <s v="MS-26823"/>
    <x v="1614"/>
    <x v="706"/>
    <s v="Bailment"/>
    <x v="0"/>
    <x v="0"/>
    <x v="1600"/>
    <x v="0"/>
    <x v="17"/>
    <x v="4"/>
    <x v="1"/>
    <s v="PREMIUM"/>
    <s v="DOMESTIC WHISKEY"/>
    <s v="STRAIGHT"/>
    <x v="1614"/>
    <s v="WHISKEY"/>
    <x v="27"/>
    <x v="3"/>
    <n v="185"/>
    <n v="200.56"/>
    <n v="-0.09"/>
    <n v="664.85"/>
    <n v="625.08000000000004"/>
    <n v="0.06"/>
    <n v="2653.32"/>
    <n v="2855.68"/>
    <n v="-0.08"/>
    <n v="601695.36"/>
    <n v="647614.80000000005"/>
    <n v="601695.36"/>
    <n v="647614.80000000005"/>
    <m/>
    <n v="52239627.039999984"/>
    <n v="1.151798728461979E-2"/>
    <x v="0"/>
    <n v="126094742.97999983"/>
    <n v="4.7717719690775389E-3"/>
    <x v="0"/>
    <n v="325145452.83999985"/>
    <n v="1.8505421335112042E-3"/>
    <x v="1"/>
    <n v="1.8505421335112042E-3"/>
    <x v="1"/>
    <x v="1"/>
    <x v="0"/>
    <m/>
  </r>
  <r>
    <s v="MS-26826"/>
    <x v="1615"/>
    <x v="707"/>
    <s v="Bailment"/>
    <x v="0"/>
    <x v="0"/>
    <x v="1601"/>
    <x v="0"/>
    <x v="17"/>
    <x v="4"/>
    <x v="1"/>
    <s v="PREMIUM"/>
    <s v="DOMESTIC WHISKEY"/>
    <s v="STRAIGHT"/>
    <x v="1615"/>
    <s v="WHISKEY"/>
    <x v="27"/>
    <x v="3"/>
    <n v="1121"/>
    <n v="1349.17"/>
    <n v="-0.2"/>
    <n v="2185.42"/>
    <n v="2753.83"/>
    <n v="-0.26"/>
    <n v="8877.33"/>
    <n v="10226.08"/>
    <n v="-0.15"/>
    <n v="2083096"/>
    <n v="2296295.5"/>
    <n v="2130560"/>
    <n v="2352387.5"/>
    <m/>
    <n v="52239627.039999984"/>
    <n v="3.9875782390348412E-2"/>
    <x v="1"/>
    <n v="126094742.97999983"/>
    <n v="1.6520086014453469E-2"/>
    <x v="0"/>
    <n v="325145452.83999985"/>
    <n v="6.4066588716068136E-3"/>
    <x v="1"/>
    <n v="6.5526366165988576E-3"/>
    <x v="2"/>
    <x v="2"/>
    <x v="0"/>
    <m/>
  </r>
  <r>
    <s v="MS-26949"/>
    <x v="1616"/>
    <x v="110"/>
    <s v="Bailment"/>
    <x v="0"/>
    <x v="0"/>
    <x v="1602"/>
    <x v="0"/>
    <x v="8"/>
    <x v="4"/>
    <x v="1"/>
    <s v="PREMIUM"/>
    <s v="DOMESTIC WHISKEY"/>
    <s v="STRAIGHT"/>
    <x v="1616"/>
    <s v="WHISKEY"/>
    <x v="26"/>
    <x v="0"/>
    <n v="12"/>
    <n v="15.58"/>
    <n v="-0.3"/>
    <n v="26.58"/>
    <n v="32.08"/>
    <n v="-0.21"/>
    <n v="103.08"/>
    <n v="127.58"/>
    <n v="-0.24"/>
    <n v="21940.89"/>
    <n v="26660.07"/>
    <n v="22228.89"/>
    <n v="27512.07"/>
    <m/>
    <n v="52239627.039999984"/>
    <n v="4.2000472138133409E-4"/>
    <x v="0"/>
    <n v="126094742.97999983"/>
    <n v="1.7400320966180243E-4"/>
    <x v="0"/>
    <n v="325145452.83999985"/>
    <n v="6.7480230181157864E-5"/>
    <x v="1"/>
    <n v="6.8365987609054975E-5"/>
    <x v="1"/>
    <x v="1"/>
    <x v="0"/>
    <m/>
  </r>
  <r>
    <s v="MS-27409"/>
    <x v="1617"/>
    <x v="454"/>
    <s v="Bailment"/>
    <x v="0"/>
    <x v="0"/>
    <x v="1603"/>
    <x v="0"/>
    <x v="7"/>
    <x v="4"/>
    <x v="0"/>
    <s v="MID"/>
    <s v="DOMESTIC WHISKEY"/>
    <s v="FLAVORED"/>
    <x v="1617"/>
    <s v="WHISKEY"/>
    <x v="11"/>
    <x v="1"/>
    <n v="43"/>
    <n v="30"/>
    <n v="0.3"/>
    <n v="84.17"/>
    <n v="79.92"/>
    <n v="0.05"/>
    <n v="337.46"/>
    <n v="378.92"/>
    <n v="-0.12"/>
    <n v="58660.27"/>
    <n v="64700.06"/>
    <n v="63577.15"/>
    <n v="69724.7"/>
    <m/>
    <n v="52239627.039999984"/>
    <n v="1.1229075191345396E-3"/>
    <x v="0"/>
    <n v="75793138.070000067"/>
    <n v="7.7395225337976222E-4"/>
    <x v="0"/>
    <n v="325145452.83999985"/>
    <n v="1.8041239539913235E-4"/>
    <x v="1"/>
    <n v="1.9553448908690582E-4"/>
    <x v="1"/>
    <x v="1"/>
    <x v="0"/>
    <m/>
  </r>
  <r>
    <s v="MS-27410"/>
    <x v="1618"/>
    <x v="398"/>
    <s v="Bailment"/>
    <x v="0"/>
    <x v="0"/>
    <x v="1604"/>
    <x v="0"/>
    <x v="7"/>
    <x v="4"/>
    <x v="0"/>
    <s v="MID"/>
    <s v="DOMESTIC WHISKEY"/>
    <s v="FLAVORED"/>
    <x v="1618"/>
    <s v="WHISKEY"/>
    <x v="11"/>
    <x v="1"/>
    <n v="46"/>
    <n v="42.33"/>
    <n v="0.08"/>
    <n v="204.17"/>
    <n v="223"/>
    <n v="-0.09"/>
    <n v="900.67"/>
    <n v="1038.75"/>
    <n v="-0.15"/>
    <n v="145936"/>
    <n v="169932.79999999999"/>
    <n v="157904.88"/>
    <n v="180599.09"/>
    <m/>
    <n v="52239627.039999984"/>
    <n v="2.7935880914359613E-3"/>
    <x v="0"/>
    <n v="75793138.070000067"/>
    <n v="1.9254513497675512E-3"/>
    <x v="0"/>
    <n v="325145452.83999985"/>
    <n v="4.4883297221386435E-4"/>
    <x v="1"/>
    <n v="4.8564382069861851E-4"/>
    <x v="1"/>
    <x v="1"/>
    <x v="0"/>
    <m/>
  </r>
  <r>
    <s v="MS-27551"/>
    <x v="1619"/>
    <x v="127"/>
    <s v="Bailment"/>
    <x v="0"/>
    <x v="0"/>
    <x v="1605"/>
    <x v="0"/>
    <x v="8"/>
    <x v="4"/>
    <x v="1"/>
    <s v="MID"/>
    <s v="DOMESTIC WHISKEY"/>
    <s v="FLAVORED"/>
    <x v="1619"/>
    <s v="WHISKEY"/>
    <x v="11"/>
    <x v="1"/>
    <n v="24"/>
    <n v="11.67"/>
    <n v="0.51"/>
    <n v="69.239999999999995"/>
    <n v="45.7"/>
    <n v="0.34"/>
    <n v="326.32"/>
    <n v="262.70999999999998"/>
    <n v="0.19"/>
    <n v="42193.02"/>
    <n v="32614.49"/>
    <n v="45154.98"/>
    <n v="36350.61"/>
    <m/>
    <n v="52239627.039999984"/>
    <n v="8.0768225944057221E-4"/>
    <x v="0"/>
    <n v="126094742.97999983"/>
    <n v="3.3461363259761214E-4"/>
    <x v="0"/>
    <n v="325145452.83999985"/>
    <n v="1.2976660024448404E-4"/>
    <x v="1"/>
    <n v="1.3887624632481088E-4"/>
    <x v="1"/>
    <x v="1"/>
    <x v="0"/>
    <m/>
  </r>
  <r>
    <s v="MS-27682"/>
    <x v="1620"/>
    <x v="285"/>
    <s v="Bailment"/>
    <x v="0"/>
    <x v="0"/>
    <x v="1606"/>
    <x v="0"/>
    <x v="8"/>
    <x v="4"/>
    <x v="0"/>
    <s v="MID"/>
    <s v="DOMESTIC WHISKEY"/>
    <s v="FLAVORED"/>
    <x v="1620"/>
    <s v="WHISKEY"/>
    <x v="11"/>
    <x v="1"/>
    <n v="23"/>
    <n v="13"/>
    <n v="0.43"/>
    <n v="73"/>
    <n v="75.17"/>
    <n v="-0.03"/>
    <n v="314.08"/>
    <n v="325.58"/>
    <n v="-0.04"/>
    <n v="51415.29"/>
    <n v="54501.43"/>
    <n v="55065.09"/>
    <n v="57438.47"/>
    <m/>
    <n v="52239627.039999984"/>
    <n v="9.8422008182851711E-4"/>
    <x v="0"/>
    <n v="75793138.070000067"/>
    <n v="6.7836338894577128E-4"/>
    <x v="0"/>
    <n v="325145452.83999985"/>
    <n v="1.5813012161452813E-4"/>
    <x v="1"/>
    <n v="1.6935525168514922E-4"/>
    <x v="1"/>
    <x v="1"/>
    <x v="0"/>
    <m/>
  </r>
  <r>
    <s v="MS-27782"/>
    <x v="1621"/>
    <x v="174"/>
    <s v="Bailment"/>
    <x v="0"/>
    <x v="0"/>
    <x v="1607"/>
    <x v="0"/>
    <x v="8"/>
    <x v="4"/>
    <x v="0"/>
    <s v="MID"/>
    <s v="DOMESTIC WHISKEY"/>
    <s v="FLAVORED"/>
    <x v="1621"/>
    <s v="WHISKEY"/>
    <x v="11"/>
    <x v="1"/>
    <n v="9"/>
    <n v="41"/>
    <n v="-3.56"/>
    <n v="40.130000000000003"/>
    <n v="80"/>
    <n v="-0.99"/>
    <n v="274.37"/>
    <n v="366"/>
    <n v="-0.33"/>
    <n v="48315.69"/>
    <n v="62438.879999999997"/>
    <n v="51692.25"/>
    <n v="67576.320000000007"/>
    <m/>
    <n v="52239627.039999984"/>
    <n v="9.2488581442215479E-4"/>
    <x v="0"/>
    <n v="75793138.070000067"/>
    <n v="6.3746786622526715E-4"/>
    <x v="0"/>
    <n v="325145452.83999985"/>
    <n v="1.4859715729678547E-4"/>
    <x v="1"/>
    <n v="1.5898192500768919E-4"/>
    <x v="1"/>
    <x v="1"/>
    <x v="0"/>
    <m/>
  </r>
  <r>
    <s v="MS-27783"/>
    <x v="1622"/>
    <x v="223"/>
    <s v="Bailment"/>
    <x v="0"/>
    <x v="0"/>
    <x v="1608"/>
    <x v="0"/>
    <x v="8"/>
    <x v="4"/>
    <x v="0"/>
    <s v="MID"/>
    <s v="DOMESTIC WHISKEY"/>
    <s v="FLAVORED"/>
    <x v="1622"/>
    <s v="WHISKEY"/>
    <x v="11"/>
    <x v="1"/>
    <n v="41"/>
    <n v="57"/>
    <n v="-0.38"/>
    <n v="185"/>
    <n v="227"/>
    <n v="-0.23"/>
    <n v="823.25"/>
    <n v="1046.33"/>
    <n v="-0.27"/>
    <n v="136573.67000000001"/>
    <n v="171542.76"/>
    <n v="144332.19"/>
    <n v="182286.6"/>
    <m/>
    <n v="52239627.039999984"/>
    <n v="2.614369162617208E-3"/>
    <x v="0"/>
    <n v="75793138.070000067"/>
    <n v="1.8019265790771854E-3"/>
    <x v="0"/>
    <n v="325145452.83999985"/>
    <n v="4.2003868978357284E-4"/>
    <x v="1"/>
    <n v="4.4390037978179607E-4"/>
    <x v="1"/>
    <x v="1"/>
    <x v="0"/>
    <m/>
  </r>
  <r>
    <s v="MS-28042"/>
    <x v="1623"/>
    <x v="379"/>
    <s v="Bailment"/>
    <x v="0"/>
    <x v="0"/>
    <x v="1609"/>
    <x v="0"/>
    <x v="6"/>
    <x v="4"/>
    <x v="0"/>
    <s v="MID"/>
    <s v="DOMESTIC WHISKEY"/>
    <s v="FLAVORED"/>
    <x v="1623"/>
    <s v="WHISKEY"/>
    <x v="11"/>
    <x v="1"/>
    <n v="21"/>
    <n v="32"/>
    <n v="-0.52"/>
    <n v="46"/>
    <n v="62"/>
    <n v="-0.35"/>
    <n v="225"/>
    <n v="360"/>
    <n v="-0.6"/>
    <n v="39358.080000000002"/>
    <n v="57646.559999999998"/>
    <n v="42390"/>
    <n v="65859.839999999997"/>
    <m/>
    <n v="52239627.039999984"/>
    <n v="7.5341426097593389E-4"/>
    <x v="0"/>
    <n v="75793138.070000067"/>
    <n v="5.1928289291373799E-4"/>
    <x v="0"/>
    <n v="325145452.83999985"/>
    <n v="1.2104761009641933E-4"/>
    <x v="1"/>
    <n v="1.3037242141860617E-4"/>
    <x v="1"/>
    <x v="1"/>
    <x v="0"/>
    <m/>
  </r>
  <r>
    <s v="MS-28043"/>
    <x v="1624"/>
    <x v="284"/>
    <s v="Bailment"/>
    <x v="0"/>
    <x v="0"/>
    <x v="1610"/>
    <x v="0"/>
    <x v="6"/>
    <x v="4"/>
    <x v="0"/>
    <s v="MID"/>
    <s v="DOMESTIC WHISKEY"/>
    <s v="FLAVORED"/>
    <x v="1624"/>
    <s v="WHISKEY"/>
    <x v="11"/>
    <x v="1"/>
    <n v="43"/>
    <n v="31"/>
    <n v="0.28000000000000003"/>
    <n v="214.33"/>
    <n v="203.08"/>
    <n v="0.05"/>
    <n v="892.33"/>
    <n v="927.33"/>
    <n v="-0.04"/>
    <n v="146112.79"/>
    <n v="152758.62"/>
    <n v="156443.88"/>
    <n v="161690.04"/>
    <m/>
    <n v="52239627.039999984"/>
    <n v="2.7969723039584712E-3"/>
    <x v="0"/>
    <n v="75793138.070000067"/>
    <n v="1.9277838828239966E-3"/>
    <x v="0"/>
    <n v="325145452.83999985"/>
    <n v="4.4937669810163496E-4"/>
    <x v="1"/>
    <n v="4.8115044708001544E-4"/>
    <x v="1"/>
    <x v="1"/>
    <x v="0"/>
    <m/>
  </r>
  <r>
    <s v="MS-28278"/>
    <x v="1625"/>
    <x v="454"/>
    <s v="Bailment"/>
    <x v="0"/>
    <x v="0"/>
    <x v="1611"/>
    <x v="0"/>
    <x v="8"/>
    <x v="4"/>
    <x v="0"/>
    <s v="MID"/>
    <s v="DOMESTIC WHISKEY"/>
    <s v="FLAVORED"/>
    <x v="1625"/>
    <s v="WHISKEY"/>
    <x v="11"/>
    <x v="1"/>
    <n v="21"/>
    <n v="32"/>
    <n v="-0.52"/>
    <n v="43"/>
    <n v="60"/>
    <n v="-0.4"/>
    <n v="220.21"/>
    <n v="278"/>
    <n v="-0.26"/>
    <n v="38604.06"/>
    <n v="47166.239999999998"/>
    <n v="41487.25"/>
    <n v="51044.639999999999"/>
    <m/>
    <n v="52239627.039999984"/>
    <n v="7.3898039069920604E-4"/>
    <x v="0"/>
    <n v="75793138.070000067"/>
    <n v="5.0933449891395904E-4"/>
    <x v="0"/>
    <n v="325145452.83999985"/>
    <n v="1.187285864305062E-4"/>
    <x v="1"/>
    <n v="1.2759597170320993E-4"/>
    <x v="1"/>
    <x v="1"/>
    <x v="0"/>
    <m/>
  </r>
  <r>
    <s v="MS-28279"/>
    <x v="1626"/>
    <x v="555"/>
    <s v="Bailment"/>
    <x v="0"/>
    <x v="0"/>
    <x v="1612"/>
    <x v="0"/>
    <x v="8"/>
    <x v="4"/>
    <x v="0"/>
    <s v="MID"/>
    <s v="DOMESTIC WHISKEY"/>
    <s v="FLAVORED"/>
    <x v="1626"/>
    <s v="WHISKEY"/>
    <x v="11"/>
    <x v="1"/>
    <n v="38"/>
    <n v="36.33"/>
    <n v="0.05"/>
    <n v="130.16999999999999"/>
    <n v="193.67"/>
    <n v="-0.49"/>
    <n v="598.83000000000004"/>
    <n v="838.67"/>
    <n v="-0.4"/>
    <n v="97918.86"/>
    <n v="136671.67999999999"/>
    <n v="104987.46"/>
    <n v="146078.01"/>
    <m/>
    <n v="52239627.039999984"/>
    <n v="1.8744172871874322E-3"/>
    <x v="0"/>
    <n v="75793138.070000067"/>
    <n v="1.2919224944818268E-3"/>
    <x v="0"/>
    <n v="325145452.83999985"/>
    <n v="3.0115401936186599E-4"/>
    <x v="1"/>
    <n v="3.2289382823281576E-4"/>
    <x v="1"/>
    <x v="1"/>
    <x v="0"/>
    <m/>
  </r>
  <r>
    <s v="MS-74801"/>
    <x v="1627"/>
    <x v="708"/>
    <s v="Bailment"/>
    <x v="0"/>
    <x v="0"/>
    <x v="1613"/>
    <x v="0"/>
    <x v="8"/>
    <x v="4"/>
    <x v="0"/>
    <s v="PREMIUM"/>
    <s v="DOMESTIC WHISKEY"/>
    <s v="FLAVORED"/>
    <x v="1627"/>
    <s v="CORDIALS"/>
    <x v="27"/>
    <x v="3"/>
    <n v="62"/>
    <n v="126"/>
    <n v="-1.03"/>
    <n v="126.83"/>
    <n v="229"/>
    <n v="-0.81"/>
    <n v="538.91999999999996"/>
    <n v="746.33"/>
    <n v="-0.38"/>
    <n v="125331"/>
    <n v="165717.92000000001"/>
    <n v="129340"/>
    <n v="172077.92"/>
    <m/>
    <n v="52239627.039999984"/>
    <n v="2.3991557195466541E-3"/>
    <x v="0"/>
    <n v="75793138.070000067"/>
    <n v="1.6535929662161288E-3"/>
    <x v="0"/>
    <n v="325145452.83999985"/>
    <n v="3.8546133401310052E-4"/>
    <x v="1"/>
    <n v="3.9779120043129329E-4"/>
    <x v="1"/>
    <x v="1"/>
    <x v="0"/>
    <m/>
  </r>
  <r>
    <s v="MS-86673"/>
    <x v="1628"/>
    <x v="246"/>
    <s v="Bailment"/>
    <x v="0"/>
    <x v="0"/>
    <x v="1614"/>
    <x v="0"/>
    <x v="8"/>
    <x v="4"/>
    <x v="1"/>
    <s v="PREMIUM"/>
    <s v="DOMESTIC WHISKEY"/>
    <s v="FLAVORED"/>
    <x v="1628"/>
    <s v="CORDIALS"/>
    <x v="27"/>
    <x v="3"/>
    <n v="28"/>
    <n v="26.84"/>
    <n v="0.04"/>
    <n v="59.51"/>
    <n v="119.01"/>
    <n v="-1"/>
    <n v="638.23"/>
    <n v="553.41999999999996"/>
    <n v="0.13"/>
    <n v="119251.14"/>
    <n v="104267.42"/>
    <n v="127243.14"/>
    <n v="110306.78"/>
    <m/>
    <n v="52239627.039999984"/>
    <n v="2.2827716573988778E-3"/>
    <x v="0"/>
    <n v="126094742.97999983"/>
    <n v="9.4572650042131173E-4"/>
    <x v="0"/>
    <n v="325145452.83999985"/>
    <n v="3.6676244111180005E-4"/>
    <x v="1"/>
    <n v="3.913422097359449E-4"/>
    <x v="1"/>
    <x v="1"/>
    <x v="0"/>
    <m/>
  </r>
  <r>
    <s v="MS-86676"/>
    <x v="1629"/>
    <x v="93"/>
    <s v="Bailment"/>
    <x v="0"/>
    <x v="0"/>
    <x v="1615"/>
    <x v="0"/>
    <x v="3"/>
    <x v="4"/>
    <x v="1"/>
    <s v="PREMIUM"/>
    <s v="DOMESTIC WHISKEY"/>
    <s v="FLAVORED"/>
    <x v="1629"/>
    <s v="CORDIALS"/>
    <x v="27"/>
    <x v="3"/>
    <n v="18"/>
    <n v="21.34"/>
    <n v="-0.18"/>
    <n v="57.66"/>
    <n v="63.99"/>
    <n v="-0.11"/>
    <n v="261.44"/>
    <n v="320.02999999999997"/>
    <n v="-0.22"/>
    <n v="59280.480000000003"/>
    <n v="72570.960000000006"/>
    <n v="59280.480000000003"/>
    <n v="72570.960000000006"/>
    <m/>
    <n v="52239627.039999984"/>
    <n v="1.1347799239571298E-3"/>
    <x v="0"/>
    <n v="126094742.97999983"/>
    <n v="4.7012649852819493E-4"/>
    <x v="0"/>
    <n v="325145452.83999985"/>
    <n v="1.8231988017120205E-4"/>
    <x v="1"/>
    <n v="1.8231988017120205E-4"/>
    <x v="1"/>
    <x v="1"/>
    <x v="0"/>
    <m/>
  </r>
  <r>
    <s v="MS-86694"/>
    <x v="1630"/>
    <x v="695"/>
    <s v="Bailment"/>
    <x v="0"/>
    <x v="0"/>
    <x v="1616"/>
    <x v="0"/>
    <x v="17"/>
    <x v="4"/>
    <x v="1"/>
    <s v="PREMIUM"/>
    <s v="DOMESTIC WHISKEY"/>
    <s v="FLAVORED"/>
    <x v="1630"/>
    <s v="CORDIALS"/>
    <x v="27"/>
    <x v="3"/>
    <n v="9"/>
    <n v="2.33"/>
    <n v="0.73"/>
    <n v="33.06"/>
    <n v="16.329999999999998"/>
    <n v="0.51"/>
    <n v="233.16"/>
    <n v="177.54"/>
    <n v="0.24"/>
    <n v="44337.23"/>
    <n v="33525.01"/>
    <n v="46485.23"/>
    <n v="35390.050000000003"/>
    <m/>
    <n v="52239627.039999984"/>
    <n v="8.4872792001464516E-4"/>
    <x v="0"/>
    <n v="126094742.97999983"/>
    <n v="3.5161838592297564E-4"/>
    <x v="0"/>
    <n v="325145452.83999985"/>
    <n v="1.3636121807250929E-4"/>
    <x v="1"/>
    <n v="1.4296749222224192E-4"/>
    <x v="1"/>
    <x v="1"/>
    <x v="0"/>
    <m/>
  </r>
  <r>
    <s v="MS-86697"/>
    <x v="1631"/>
    <x v="709"/>
    <s v="Bailment"/>
    <x v="0"/>
    <x v="0"/>
    <x v="1617"/>
    <x v="0"/>
    <x v="3"/>
    <x v="4"/>
    <x v="1"/>
    <s v="PREMIUM"/>
    <s v="DOMESTIC WHISKEY"/>
    <s v="FLAVORED"/>
    <x v="1631"/>
    <s v="CORDIALS"/>
    <x v="27"/>
    <x v="3"/>
    <n v="1"/>
    <m/>
    <n v="1"/>
    <n v="4.2699999999999996"/>
    <m/>
    <n v="1"/>
    <n v="6.4"/>
    <m/>
    <n v="1"/>
    <n v="1451.52"/>
    <m/>
    <n v="1451.52"/>
    <m/>
    <m/>
    <n v="52239627.039999984"/>
    <n v="2.7785803273223378E-5"/>
    <x v="0"/>
    <n v="126094742.97999983"/>
    <n v="1.1511344293157637E-5"/>
    <x v="0"/>
    <n v="325145452.83999985"/>
    <n v="4.4642174366014447E-6"/>
    <x v="0"/>
    <n v="4.4642174366014447E-6"/>
    <x v="0"/>
    <x v="4"/>
    <x v="1"/>
    <m/>
  </r>
  <r>
    <s v="MS-45886"/>
    <x v="1632"/>
    <x v="633"/>
    <s v="Bailment"/>
    <x v="0"/>
    <x v="0"/>
    <x v="1618"/>
    <x v="0"/>
    <x v="0"/>
    <x v="0"/>
    <x v="1"/>
    <s v="PREMIUM"/>
    <s v="RUM"/>
    <s v="FLAVORED"/>
    <x v="1632"/>
    <s v="RUM"/>
    <x v="13"/>
    <x v="0"/>
    <n v="70"/>
    <n v="96.08"/>
    <n v="-0.37"/>
    <n v="132.08000000000001"/>
    <n v="170.08"/>
    <n v="-0.28999999999999998"/>
    <n v="377.83"/>
    <n v="554.66999999999996"/>
    <n v="-0.47"/>
    <n v="71544.100000000006"/>
    <n v="105268.8"/>
    <n v="73224.100000000006"/>
    <n v="107574.8"/>
    <m/>
    <n v="12844114.079999994"/>
    <n v="5.570185655031183E-3"/>
    <x v="0"/>
    <n v="126094742.97999983"/>
    <n v="5.673836855462545E-4"/>
    <x v="0"/>
    <n v="325145452.83999985"/>
    <n v="2.2003721526810339E-4"/>
    <x v="1"/>
    <n v="2.2520413359750321E-4"/>
    <x v="1"/>
    <x v="1"/>
    <x v="0"/>
    <m/>
  </r>
  <r>
    <s v="MS-45887"/>
    <x v="1633"/>
    <x v="510"/>
    <s v="Bailment"/>
    <x v="0"/>
    <x v="0"/>
    <x v="1619"/>
    <x v="0"/>
    <x v="0"/>
    <x v="0"/>
    <x v="1"/>
    <s v="PREMIUM"/>
    <s v="RUM"/>
    <s v="FLAVORED"/>
    <x v="1633"/>
    <s v="RUM"/>
    <x v="13"/>
    <x v="0"/>
    <n v="13"/>
    <n v="25.33"/>
    <n v="-0.9"/>
    <n v="55.99"/>
    <n v="55.99"/>
    <n v="0"/>
    <n v="190.63"/>
    <n v="248.85"/>
    <n v="-0.31"/>
    <n v="32981.519999999997"/>
    <n v="43089.760000000002"/>
    <n v="32981.519999999997"/>
    <n v="43089.760000000002"/>
    <m/>
    <n v="12844114.079999994"/>
    <n v="2.5678314436148337E-3"/>
    <x v="0"/>
    <n v="126094742.97999983"/>
    <n v="2.6156141977490109E-4"/>
    <x v="0"/>
    <n v="325145452.83999985"/>
    <n v="1.0143620251158734E-4"/>
    <x v="1"/>
    <n v="1.0143620251158734E-4"/>
    <x v="1"/>
    <x v="1"/>
    <x v="0"/>
    <m/>
  </r>
  <r>
    <s v="MS-45889"/>
    <x v="1634"/>
    <x v="415"/>
    <s v="Bailment"/>
    <x v="0"/>
    <x v="0"/>
    <x v="1620"/>
    <x v="0"/>
    <x v="0"/>
    <x v="0"/>
    <x v="1"/>
    <s v="PREMIUM"/>
    <s v="RUM"/>
    <s v="FLAVORED"/>
    <x v="1634"/>
    <s v="RUM"/>
    <x v="13"/>
    <x v="0"/>
    <n v="14"/>
    <n v="16"/>
    <n v="-0.13"/>
    <n v="33.58"/>
    <n v="37"/>
    <n v="-0.1"/>
    <n v="155.5"/>
    <n v="166.33"/>
    <n v="-7.0000000000000007E-2"/>
    <n v="30135.9"/>
    <n v="32269.96"/>
    <n v="30135.9"/>
    <n v="32269.96"/>
    <m/>
    <n v="12844114.079999994"/>
    <n v="2.346280935555192E-3"/>
    <x v="0"/>
    <n v="126094742.97999983"/>
    <n v="2.3899410306724622E-4"/>
    <x v="0"/>
    <n v="325145452.83999985"/>
    <n v="9.2684365525571449E-5"/>
    <x v="1"/>
    <n v="9.2684365525571449E-5"/>
    <x v="1"/>
    <x v="1"/>
    <x v="0"/>
    <m/>
  </r>
  <r>
    <s v="MS-25059"/>
    <x v="1635"/>
    <x v="710"/>
    <s v="Bailment"/>
    <x v="0"/>
    <x v="0"/>
    <x v="1621"/>
    <x v="0"/>
    <x v="6"/>
    <x v="6"/>
    <x v="4"/>
    <s v="SUPER"/>
    <s v="DOMESTIC WHISKEY"/>
    <s v="STRAIGHT"/>
    <x v="1635"/>
    <s v="WHISKEY"/>
    <x v="27"/>
    <x v="3"/>
    <n v="6"/>
    <m/>
    <n v="1"/>
    <n v="14.48"/>
    <m/>
    <n v="1"/>
    <n v="76.56"/>
    <m/>
    <n v="1"/>
    <n v="25331.759999999998"/>
    <m/>
    <n v="25475.759999999998"/>
    <m/>
    <m/>
    <n v="1024946.76"/>
    <n v="2.4715195938567577E-2"/>
    <x v="0"/>
    <n v="1024946.76"/>
    <n v="2.4715195938567577E-2"/>
    <x v="0"/>
    <n v="325145452.83999985"/>
    <n v="7.7909008964260218E-5"/>
    <x v="1"/>
    <n v="7.835188767820878E-5"/>
    <x v="1"/>
    <x v="4"/>
    <x v="0"/>
    <m/>
  </r>
  <r>
    <s v="MS-27048"/>
    <x v="1636"/>
    <x v="355"/>
    <s v="Bailment"/>
    <x v="0"/>
    <x v="0"/>
    <x v="1622"/>
    <x v="0"/>
    <x v="10"/>
    <x v="6"/>
    <x v="4"/>
    <s v="SUPER"/>
    <s v="DOMESTIC WHISKEY"/>
    <s v="STRAIGHT"/>
    <x v="1636"/>
    <s v="WHISKEY"/>
    <x v="11"/>
    <x v="1"/>
    <n v="7"/>
    <n v="9"/>
    <n v="-0.38"/>
    <n v="34.5"/>
    <n v="34.42"/>
    <n v="0"/>
    <n v="149"/>
    <n v="193.5"/>
    <n v="-0.3"/>
    <n v="52337.760000000002"/>
    <n v="66180.850000000006"/>
    <n v="53622.12"/>
    <n v="69495.850000000006"/>
    <m/>
    <n v="1024946.76"/>
    <n v="5.1063881601030675E-2"/>
    <x v="1"/>
    <n v="1024946.76"/>
    <n v="5.1063881601030675E-2"/>
    <x v="1"/>
    <n v="325145452.83999985"/>
    <n v="1.6096722110936235E-4"/>
    <x v="1"/>
    <n v="1.6491733017218849E-4"/>
    <x v="3"/>
    <x v="3"/>
    <x v="0"/>
    <m/>
  </r>
  <r>
    <s v="MS-89786"/>
    <x v="1637"/>
    <x v="146"/>
    <s v="Bailment"/>
    <x v="0"/>
    <x v="0"/>
    <x v="1623"/>
    <x v="0"/>
    <x v="12"/>
    <x v="8"/>
    <x v="3"/>
    <s v="MID"/>
    <s v="TEQUILA"/>
    <s v="MIXTOS"/>
    <x v="1637"/>
    <s v="TEQUILA"/>
    <x v="11"/>
    <x v="1"/>
    <n v="16"/>
    <n v="37.08"/>
    <n v="-1.31"/>
    <n v="109.17"/>
    <n v="138.16999999999999"/>
    <n v="-0.27"/>
    <n v="398.83"/>
    <n v="493.17"/>
    <n v="-0.24"/>
    <n v="76500.03"/>
    <n v="93755.58"/>
    <n v="80979.12"/>
    <n v="99915.48"/>
    <m/>
    <n v="57863085.470000021"/>
    <n v="1.322086946774772E-3"/>
    <x v="0"/>
    <n v="34230392.709999993"/>
    <n v="2.2348569193496705E-3"/>
    <x v="0"/>
    <n v="325145452.83999985"/>
    <n v="2.3527940905156911E-4"/>
    <x v="1"/>
    <n v="2.490550591825402E-4"/>
    <x v="1"/>
    <x v="1"/>
    <x v="0"/>
    <m/>
  </r>
  <r>
    <s v="MS-100306"/>
    <x v="1638"/>
    <x v="38"/>
    <s v="Bailment"/>
    <x v="0"/>
    <x v="0"/>
    <x v="1624"/>
    <x v="0"/>
    <x v="12"/>
    <x v="8"/>
    <x v="2"/>
    <s v="ULTRA"/>
    <s v="TEQUILA"/>
    <s v="100% BLUE AGAVE"/>
    <x v="1638"/>
    <s v="TEQUILA"/>
    <x v="7"/>
    <x v="1"/>
    <n v="6"/>
    <n v="2.58"/>
    <n v="0.54"/>
    <n v="12.08"/>
    <n v="8"/>
    <n v="0.34"/>
    <n v="55.08"/>
    <n v="69"/>
    <n v="-0.25"/>
    <n v="40579.269999999997"/>
    <n v="50415.12"/>
    <n v="41689.269999999997"/>
    <n v="52173.24"/>
    <m/>
    <n v="57863085.470000021"/>
    <n v="7.0129806715956973E-4"/>
    <x v="0"/>
    <n v="69119979.479999974"/>
    <n v="5.8708452035553197E-4"/>
    <x v="0"/>
    <n v="325145452.83999985"/>
    <n v="1.248034368789668E-4"/>
    <x v="1"/>
    <n v="1.2821729363232025E-4"/>
    <x v="1"/>
    <x v="1"/>
    <x v="0"/>
    <m/>
  </r>
  <r>
    <s v="MS-26966"/>
    <x v="1639"/>
    <x v="639"/>
    <s v="Bailment"/>
    <x v="0"/>
    <x v="0"/>
    <x v="1625"/>
    <x v="0"/>
    <x v="17"/>
    <x v="4"/>
    <x v="2"/>
    <s v="ULTRA"/>
    <s v="DOMESTIC WHISKEY"/>
    <s v="STRAIGHT"/>
    <x v="1639"/>
    <s v="WHISKEY"/>
    <x v="26"/>
    <x v="0"/>
    <n v="19"/>
    <n v="12"/>
    <n v="0.37"/>
    <n v="98.67"/>
    <n v="42.5"/>
    <n v="0.56999999999999995"/>
    <n v="261.75"/>
    <n v="371.5"/>
    <n v="-0.42"/>
    <n v="117185.03"/>
    <n v="173104.14"/>
    <n v="121965.03"/>
    <n v="173104.14"/>
    <m/>
    <n v="52239627.039999984"/>
    <n v="2.2432210304692869E-3"/>
    <x v="0"/>
    <n v="69119979.479999974"/>
    <n v="1.6953857753083934E-3"/>
    <x v="0"/>
    <n v="325145452.83999985"/>
    <n v="3.6040802347515937E-4"/>
    <x v="1"/>
    <n v="3.7510913634095176E-4"/>
    <x v="1"/>
    <x v="1"/>
    <x v="0"/>
    <m/>
  </r>
  <r>
    <s v="MS-27785"/>
    <x v="1640"/>
    <x v="492"/>
    <s v="Bailment"/>
    <x v="0"/>
    <x v="0"/>
    <x v="1626"/>
    <x v="0"/>
    <x v="8"/>
    <x v="4"/>
    <x v="0"/>
    <s v="MID"/>
    <s v="DOMESTIC WHISKEY"/>
    <s v="FLAVORED"/>
    <x v="1640"/>
    <s v="WHISKEY"/>
    <x v="11"/>
    <x v="1"/>
    <n v="23"/>
    <n v="19.84"/>
    <n v="0.13"/>
    <n v="61.65"/>
    <n v="87.51"/>
    <n v="-0.42"/>
    <n v="384.27"/>
    <n v="193.5"/>
    <n v="0.5"/>
    <n v="49852.68"/>
    <n v="25819.77"/>
    <n v="53174.16"/>
    <n v="26775.45"/>
    <m/>
    <n v="52239627.039999984"/>
    <n v="9.5430773197955081E-4"/>
    <x v="0"/>
    <n v="75793138.070000067"/>
    <n v="6.5774661492386938E-4"/>
    <x v="0"/>
    <n v="325145452.83999985"/>
    <n v="1.5332424170339513E-4"/>
    <x v="1"/>
    <n v="1.6353960830621354E-4"/>
    <x v="1"/>
    <x v="1"/>
    <x v="0"/>
    <m/>
  </r>
  <r>
    <s v="MS-28281"/>
    <x v="1641"/>
    <x v="655"/>
    <s v="Bailment"/>
    <x v="0"/>
    <x v="0"/>
    <x v="1627"/>
    <x v="0"/>
    <x v="8"/>
    <x v="4"/>
    <x v="0"/>
    <s v="MID"/>
    <s v="DOMESTIC WHISKEY"/>
    <s v="FLAVORED"/>
    <x v="1641"/>
    <s v="WHISKEY"/>
    <x v="11"/>
    <x v="1"/>
    <n v="16"/>
    <n v="15.17"/>
    <n v="7.0000000000000007E-2"/>
    <n v="91.02"/>
    <n v="71.17"/>
    <n v="0.22"/>
    <n v="358.21"/>
    <n v="170.93"/>
    <n v="0.52"/>
    <n v="46069.1"/>
    <n v="22001.27"/>
    <n v="49568.22"/>
    <n v="23653.89"/>
    <m/>
    <n v="52239627.039999984"/>
    <n v="8.8188033893742764E-4"/>
    <x v="0"/>
    <n v="75793138.070000067"/>
    <n v="6.0782679241295015E-4"/>
    <x v="0"/>
    <n v="325145452.83999985"/>
    <n v="1.416876650053293E-4"/>
    <x v="1"/>
    <n v="1.5244937171054925E-4"/>
    <x v="1"/>
    <x v="1"/>
    <x v="0"/>
    <m/>
  </r>
  <r>
    <s v="MS-32241"/>
    <x v="1642"/>
    <x v="163"/>
    <s v="Bailment"/>
    <x v="0"/>
    <x v="0"/>
    <x v="1628"/>
    <x v="0"/>
    <x v="9"/>
    <x v="5"/>
    <x v="0"/>
    <s v="MID"/>
    <s v="GIN"/>
    <s v="CLASSIC"/>
    <x v="1642"/>
    <s v="GIN"/>
    <x v="8"/>
    <x v="1"/>
    <n v="986"/>
    <n v="1210.7"/>
    <n v="-0.23"/>
    <n v="3322.11"/>
    <n v="3396.35"/>
    <n v="-0.02"/>
    <n v="12394.07"/>
    <n v="12786.2"/>
    <n v="-0.03"/>
    <n v="1316219.2"/>
    <n v="1357863.76"/>
    <n v="1316219.2"/>
    <n v="1357863.76"/>
    <m/>
    <n v="10875997.040000001"/>
    <n v="0.12102055518764648"/>
    <x v="1"/>
    <n v="75793138.070000067"/>
    <n v="1.7365941475920722E-2"/>
    <x v="0"/>
    <n v="325145452.83999985"/>
    <n v="4.0480935178499808E-3"/>
    <x v="1"/>
    <n v="4.0480935178499808E-3"/>
    <x v="2"/>
    <x v="2"/>
    <x v="0"/>
    <m/>
  </r>
  <r>
    <s v="MS-66015"/>
    <x v="1643"/>
    <x v="271"/>
    <s v="Bailment"/>
    <x v="0"/>
    <x v="0"/>
    <x v="1629"/>
    <x v="0"/>
    <x v="3"/>
    <x v="3"/>
    <x v="5"/>
    <s v="SUPER"/>
    <s v="CORDIALS"/>
    <s v="CREAM LIQUEUR"/>
    <x v="1643"/>
    <s v="CORDIALS"/>
    <x v="75"/>
    <x v="0"/>
    <n v="4"/>
    <n v="1"/>
    <n v="0.75"/>
    <n v="9.5"/>
    <n v="10"/>
    <n v="-0.05"/>
    <n v="48.5"/>
    <n v="52.33"/>
    <n v="-0.08"/>
    <n v="12932.04"/>
    <n v="13789.24"/>
    <n v="12932.04"/>
    <n v="13789.24"/>
    <m/>
    <n v="22444928.369999994"/>
    <n v="5.7616757722804904E-4"/>
    <x v="0"/>
    <n v="3676796.11"/>
    <n v="3.5172034600526167E-3"/>
    <x v="0"/>
    <n v="325145452.83999985"/>
    <n v="3.9773091971745033E-5"/>
    <x v="0"/>
    <n v="3.9773091971745033E-5"/>
    <x v="0"/>
    <x v="0"/>
    <x v="0"/>
    <m/>
  </r>
  <r>
    <s v="MS-47766"/>
    <x v="1644"/>
    <x v="112"/>
    <s v="Bailment"/>
    <x v="0"/>
    <x v="0"/>
    <x v="1630"/>
    <x v="0"/>
    <x v="1"/>
    <x v="1"/>
    <x v="1"/>
    <s v="PREMIUM"/>
    <s v="BRANDY / COGNAC"/>
    <s v="COGNAC"/>
    <x v="1644"/>
    <s v="BRANDY"/>
    <x v="12"/>
    <x v="1"/>
    <n v="5"/>
    <n v="9.5"/>
    <n v="-0.9"/>
    <n v="13.25"/>
    <n v="25.58"/>
    <n v="-0.93"/>
    <n v="82.67"/>
    <n v="113.83"/>
    <n v="-0.38"/>
    <n v="27656.959999999999"/>
    <n v="38084.080000000002"/>
    <n v="27656.959999999999"/>
    <n v="38084.080000000002"/>
    <m/>
    <n v="43814205.929999985"/>
    <n v="6.3123271123950752E-4"/>
    <x v="0"/>
    <n v="126094742.97999983"/>
    <n v="2.1933475850287218E-4"/>
    <x v="0"/>
    <n v="325145452.83999985"/>
    <n v="8.5060269975879545E-5"/>
    <x v="1"/>
    <n v="8.5060269975879545E-5"/>
    <x v="1"/>
    <x v="1"/>
    <x v="0"/>
    <m/>
  </r>
  <r>
    <s v="MS-58913"/>
    <x v="1645"/>
    <x v="411"/>
    <s v="Bailment"/>
    <x v="0"/>
    <x v="0"/>
    <x v="1631"/>
    <x v="0"/>
    <x v="14"/>
    <x v="10"/>
    <x v="6"/>
    <s v="VALUE"/>
    <s v="COCKTAILS"/>
    <s v="MARGARITA"/>
    <x v="1645"/>
    <s v="COCKTAILS"/>
    <x v="16"/>
    <x v="0"/>
    <n v="22"/>
    <n v="36.17"/>
    <n v="-0.63"/>
    <n v="121.16"/>
    <n v="135.55000000000001"/>
    <n v="-0.12"/>
    <n v="464.98"/>
    <n v="597.4"/>
    <n v="-0.28000000000000003"/>
    <n v="36298.65"/>
    <n v="47091.26"/>
    <n v="38614.65"/>
    <n v="49330.98"/>
    <m/>
    <n v="5567781.3899999987"/>
    <n v="6.5194100589498916E-3"/>
    <x v="0"/>
    <n v="5567781.3899999987"/>
    <n v="6.5194100589498916E-3"/>
    <x v="0"/>
    <n v="325145452.83999985"/>
    <n v="1.1163819048658856E-4"/>
    <x v="1"/>
    <n v="1.1876115646926117E-4"/>
    <x v="1"/>
    <x v="1"/>
    <x v="0"/>
    <m/>
  </r>
  <r>
    <s v="MS-59201"/>
    <x v="1646"/>
    <x v="711"/>
    <s v="Bailment"/>
    <x v="0"/>
    <x v="0"/>
    <x v="1632"/>
    <x v="0"/>
    <x v="14"/>
    <x v="10"/>
    <x v="6"/>
    <s v="VALUE"/>
    <s v="COCKTAILS"/>
    <s v="MARGARITA"/>
    <x v="1646"/>
    <s v="COCKTAILS"/>
    <x v="16"/>
    <x v="0"/>
    <n v="118"/>
    <n v="247.35"/>
    <n v="-1.1000000000000001"/>
    <n v="482.27"/>
    <n v="583.37"/>
    <n v="-0.21"/>
    <n v="1815.9"/>
    <n v="1855.89"/>
    <n v="-0.02"/>
    <n v="159062.94"/>
    <n v="162033.29999999999"/>
    <n v="165095.84"/>
    <n v="168699.85"/>
    <m/>
    <n v="5567781.3899999987"/>
    <n v="2.8568460012759235E-2"/>
    <x v="0"/>
    <n v="5567781.3899999987"/>
    <n v="2.8568460012759235E-2"/>
    <x v="0"/>
    <n v="325145452.83999985"/>
    <n v="4.8920548822275231E-4"/>
    <x v="1"/>
    <n v="5.0775995345455954E-4"/>
    <x v="1"/>
    <x v="1"/>
    <x v="0"/>
    <m/>
  </r>
  <r>
    <s v="MS-63319"/>
    <x v="1647"/>
    <x v="712"/>
    <s v="Bailment"/>
    <x v="0"/>
    <x v="0"/>
    <x v="1633"/>
    <x v="0"/>
    <x v="14"/>
    <x v="10"/>
    <x v="6"/>
    <s v="SUPER"/>
    <s v="COCKTAILS"/>
    <s v="COSMOPOLITAN"/>
    <x v="1647"/>
    <s v="COCKTAILS"/>
    <x v="11"/>
    <x v="1"/>
    <n v="34"/>
    <n v="67.5"/>
    <n v="-1"/>
    <n v="272.20999999999998"/>
    <n v="366"/>
    <n v="-0.34"/>
    <n v="1123.17"/>
    <n v="2279.71"/>
    <n v="-1.03"/>
    <n v="224551.67999999999"/>
    <n v="489948.61"/>
    <n v="269290.44"/>
    <n v="549295.47"/>
    <m/>
    <n v="5567781.3899999987"/>
    <n v="4.0330548969344508E-2"/>
    <x v="1"/>
    <n v="5567781.3899999987"/>
    <n v="4.0330548969344508E-2"/>
    <x v="1"/>
    <n v="325145452.83999985"/>
    <n v="6.9061916148185887E-4"/>
    <x v="1"/>
    <n v="8.2821530379056094E-4"/>
    <x v="3"/>
    <x v="3"/>
    <x v="0"/>
    <m/>
  </r>
  <r>
    <s v="MS-63321"/>
    <x v="1648"/>
    <x v="284"/>
    <s v="Bailment"/>
    <x v="0"/>
    <x v="0"/>
    <x v="1634"/>
    <x v="0"/>
    <x v="14"/>
    <x v="10"/>
    <x v="6"/>
    <s v="SUPER"/>
    <s v="COCKTAILS"/>
    <s v="MARGARITA"/>
    <x v="1648"/>
    <s v="COCKTAILS"/>
    <x v="11"/>
    <x v="1"/>
    <n v="29"/>
    <n v="44.5"/>
    <n v="-0.53"/>
    <n v="161.08000000000001"/>
    <n v="201.54"/>
    <n v="-0.25"/>
    <n v="636.08000000000004"/>
    <n v="1143.04"/>
    <n v="-0.8"/>
    <n v="127728.3"/>
    <n v="240012.65"/>
    <n v="152507.34"/>
    <n v="275439.03000000003"/>
    <m/>
    <n v="5567781.3899999987"/>
    <n v="2.2940609742581872E-2"/>
    <x v="0"/>
    <n v="5567781.3899999987"/>
    <n v="2.2940609742581872E-2"/>
    <x v="0"/>
    <n v="325145452.83999985"/>
    <n v="3.9283434193635656E-4"/>
    <x v="1"/>
    <n v="4.6904343477024426E-4"/>
    <x v="1"/>
    <x v="1"/>
    <x v="0"/>
    <m/>
  </r>
  <r>
    <s v="MS-63347"/>
    <x v="1649"/>
    <x v="88"/>
    <s v="Bailment"/>
    <x v="0"/>
    <x v="0"/>
    <x v="1635"/>
    <x v="0"/>
    <x v="14"/>
    <x v="10"/>
    <x v="6"/>
    <s v="SUPER"/>
    <s v="COCKTAILS"/>
    <s v="OTHER COCKTAILS"/>
    <x v="1649"/>
    <s v="COCKTAILS"/>
    <x v="11"/>
    <x v="1"/>
    <n v="21"/>
    <n v="24.5"/>
    <n v="-0.2"/>
    <n v="70.040000000000006"/>
    <n v="72"/>
    <n v="-0.03"/>
    <n v="276.29000000000002"/>
    <n v="460.92"/>
    <n v="-0.67"/>
    <n v="55999.14"/>
    <n v="97910.98"/>
    <n v="66243.69"/>
    <n v="111028.36"/>
    <m/>
    <n v="5567781.3899999987"/>
    <n v="1.0057711694747415E-2"/>
    <x v="0"/>
    <n v="5567781.3899999987"/>
    <n v="1.0057711694747415E-2"/>
    <x v="0"/>
    <n v="325145452.83999985"/>
    <n v="1.7222796600989681E-4"/>
    <x v="1"/>
    <n v="2.0373555718338071E-4"/>
    <x v="1"/>
    <x v="1"/>
    <x v="0"/>
    <m/>
  </r>
  <r>
    <s v="MS-68080"/>
    <x v="1650"/>
    <x v="93"/>
    <s v="Bailment"/>
    <x v="0"/>
    <x v="0"/>
    <x v="1636"/>
    <x v="0"/>
    <x v="3"/>
    <x v="3"/>
    <x v="1"/>
    <s v="SUPER"/>
    <s v="CORDIALS"/>
    <s v="CREAM LIQUEUR"/>
    <x v="1650"/>
    <s v="CORDIALS"/>
    <x v="60"/>
    <x v="1"/>
    <n v="3"/>
    <n v="2.5"/>
    <n v="0.17"/>
    <n v="9.33"/>
    <n v="31.92"/>
    <n v="-2.42"/>
    <n v="80.92"/>
    <n v="161.33000000000001"/>
    <n v="-0.99"/>
    <n v="27091.32"/>
    <n v="53923.44"/>
    <n v="28372.62"/>
    <n v="56622.96"/>
    <m/>
    <n v="22444928.369999994"/>
    <n v="1.2070129854462087E-3"/>
    <x v="0"/>
    <n v="126094742.97999983"/>
    <n v="2.1484892517919653E-4"/>
    <x v="0"/>
    <n v="325145452.83999985"/>
    <n v="8.3320617783116623E-5"/>
    <x v="1"/>
    <n v="8.726131567327138E-5"/>
    <x v="1"/>
    <x v="1"/>
    <x v="0"/>
    <m/>
  </r>
  <r>
    <s v="MS-73051"/>
    <x v="1651"/>
    <x v="428"/>
    <s v="Bailment"/>
    <x v="0"/>
    <x v="0"/>
    <x v="1637"/>
    <x v="0"/>
    <x v="0"/>
    <x v="3"/>
    <x v="1"/>
    <s v="PREMIUM"/>
    <s v="CORDIALS"/>
    <s v="LIQUEURS &amp; SPECIALITIES"/>
    <x v="1651"/>
    <s v="CORDIALS"/>
    <x v="5"/>
    <x v="2"/>
    <n v="11"/>
    <n v="7.34"/>
    <n v="0.35"/>
    <n v="32.68"/>
    <n v="34.67"/>
    <n v="-0.06"/>
    <n v="147.4"/>
    <n v="198.07"/>
    <n v="-0.34"/>
    <n v="36332.400000000001"/>
    <n v="48782.23"/>
    <n v="36332.400000000001"/>
    <n v="48782.23"/>
    <m/>
    <n v="22444928.369999994"/>
    <n v="1.6187353954117347E-3"/>
    <x v="0"/>
    <n v="126094742.97999983"/>
    <n v="2.8813572351515688E-4"/>
    <x v="0"/>
    <n v="325145452.83999985"/>
    <n v="1.1174199018517025E-4"/>
    <x v="1"/>
    <n v="1.1174199018517025E-4"/>
    <x v="1"/>
    <x v="1"/>
    <x v="0"/>
    <m/>
  </r>
  <r>
    <s v="MS-74142"/>
    <x v="1652"/>
    <x v="102"/>
    <s v="Bailment"/>
    <x v="0"/>
    <x v="0"/>
    <x v="1638"/>
    <x v="0"/>
    <x v="19"/>
    <x v="3"/>
    <x v="1"/>
    <s v="PREMIUM"/>
    <s v="RUM"/>
    <s v="FLAVORED"/>
    <x v="1652"/>
    <s v="CORDIALS"/>
    <x v="6"/>
    <x v="1"/>
    <n v="11"/>
    <n v="10"/>
    <n v="0.08"/>
    <n v="23.83"/>
    <n v="22"/>
    <n v="0.08"/>
    <n v="94"/>
    <n v="104"/>
    <n v="-0.11"/>
    <n v="22236.799999999999"/>
    <n v="23655.96"/>
    <n v="22548.720000000001"/>
    <n v="23952.36"/>
    <m/>
    <n v="22444928.369999994"/>
    <n v="9.9072715374408675E-4"/>
    <x v="0"/>
    <n v="126094742.97999983"/>
    <n v="1.7634993715421609E-4"/>
    <x v="0"/>
    <n v="325145452.83999985"/>
    <n v="6.8390315182855903E-5"/>
    <x v="1"/>
    <n v="6.9349639686014475E-5"/>
    <x v="1"/>
    <x v="1"/>
    <x v="0"/>
    <m/>
  </r>
  <r>
    <s v="MS-17672"/>
    <x v="1653"/>
    <x v="566"/>
    <s v="Bailment"/>
    <x v="0"/>
    <x v="0"/>
    <x v="1639"/>
    <x v="0"/>
    <x v="21"/>
    <x v="4"/>
    <x v="2"/>
    <s v="SUPER"/>
    <s v="DOMESTIC WHISKEY"/>
    <s v="STRAIGHT"/>
    <x v="1653"/>
    <s v="WHISKEY"/>
    <x v="26"/>
    <x v="1"/>
    <m/>
    <n v="6.5"/>
    <m/>
    <m/>
    <n v="15.75"/>
    <m/>
    <n v="21.58"/>
    <n v="79.75"/>
    <n v="-2.7"/>
    <n v="7321.93"/>
    <n v="27054.39"/>
    <n v="7321.93"/>
    <n v="27054.39"/>
    <m/>
    <n v="52239627.039999984"/>
    <n v="1.4016045701079727E-4"/>
    <x v="0"/>
    <n v="69119979.479999974"/>
    <n v="1.0593073167966749E-4"/>
    <x v="0"/>
    <n v="325145452.83999985"/>
    <n v="2.2518937097370493E-5"/>
    <x v="0"/>
    <n v="2.2518937097370493E-5"/>
    <x v="0"/>
    <x v="0"/>
    <x v="1"/>
    <m/>
  </r>
  <r>
    <s v="MS-18201"/>
    <x v="1654"/>
    <x v="538"/>
    <s v="Bailment"/>
    <x v="0"/>
    <x v="0"/>
    <x v="1640"/>
    <x v="0"/>
    <x v="6"/>
    <x v="4"/>
    <x v="1"/>
    <s v="SUPER"/>
    <s v="DOMESTIC WHISKEY"/>
    <s v="STRAIGHT"/>
    <x v="1654"/>
    <s v="WHISKEY"/>
    <x v="10"/>
    <x v="0"/>
    <n v="25"/>
    <n v="20.5"/>
    <n v="0.17"/>
    <n v="49.42"/>
    <n v="61.5"/>
    <n v="-0.24"/>
    <n v="230.08"/>
    <n v="259.5"/>
    <n v="-0.13"/>
    <n v="53682.97"/>
    <n v="61239.96"/>
    <n v="57345.97"/>
    <n v="64701.96"/>
    <m/>
    <n v="52239627.039999984"/>
    <n v="1.0276292738249232E-3"/>
    <x v="0"/>
    <n v="126094742.97999983"/>
    <n v="4.2573519507085856E-4"/>
    <x v="0"/>
    <n v="325145452.83999985"/>
    <n v="1.65104477184298E-4"/>
    <x v="1"/>
    <n v="1.7637020447036441E-4"/>
    <x v="1"/>
    <x v="1"/>
    <x v="0"/>
    <m/>
  </r>
  <r>
    <s v="MS-18350"/>
    <x v="1655"/>
    <x v="552"/>
    <s v="Bailment"/>
    <x v="0"/>
    <x v="0"/>
    <x v="1641"/>
    <x v="0"/>
    <x v="6"/>
    <x v="4"/>
    <x v="2"/>
    <s v="ULTRA"/>
    <s v="DOMESTIC WHISKEY"/>
    <s v="STRAIGHT"/>
    <x v="1655"/>
    <s v="WHISKEY"/>
    <x v="37"/>
    <x v="0"/>
    <n v="37"/>
    <n v="43.5"/>
    <n v="-0.18"/>
    <n v="122"/>
    <n v="128.41999999999999"/>
    <n v="-0.05"/>
    <n v="587"/>
    <n v="645.66999999999996"/>
    <n v="-0.1"/>
    <n v="257176.44"/>
    <n v="282879.48"/>
    <n v="257176.44"/>
    <n v="282879.48"/>
    <m/>
    <n v="52239627.039999984"/>
    <n v="4.9230144733437608E-3"/>
    <x v="0"/>
    <n v="69119979.479999974"/>
    <n v="3.7207250629235876E-3"/>
    <x v="0"/>
    <n v="325145452.83999985"/>
    <n v="7.9095813197963872E-4"/>
    <x v="1"/>
    <n v="7.9095813197963872E-4"/>
    <x v="1"/>
    <x v="1"/>
    <x v="0"/>
    <m/>
  </r>
  <r>
    <s v="MS-18412"/>
    <x v="1656"/>
    <x v="129"/>
    <s v="Bailment"/>
    <x v="0"/>
    <x v="0"/>
    <x v="1642"/>
    <x v="0"/>
    <x v="6"/>
    <x v="4"/>
    <x v="2"/>
    <s v="SUPER"/>
    <s v="DOMESTIC WHISKEY"/>
    <s v="STRAIGHT"/>
    <x v="1656"/>
    <s v="WHISKEY"/>
    <x v="10"/>
    <x v="0"/>
    <n v="2"/>
    <n v="2.5"/>
    <n v="-0.67"/>
    <n v="5.5"/>
    <n v="10"/>
    <n v="-0.82"/>
    <n v="29"/>
    <n v="65.75"/>
    <n v="-1.27"/>
    <n v="9968.76"/>
    <n v="22449.93"/>
    <n v="10707.96"/>
    <n v="24293.85"/>
    <m/>
    <n v="52239627.039999984"/>
    <n v="1.908275492159793E-4"/>
    <x v="0"/>
    <n v="69119979.479999974"/>
    <n v="1.4422400114983373E-4"/>
    <x v="0"/>
    <n v="325145452.83999985"/>
    <n v="3.0659386169873659E-5"/>
    <x v="0"/>
    <n v="3.2932830234809581E-5"/>
    <x v="0"/>
    <x v="0"/>
    <x v="1"/>
    <m/>
  </r>
  <r>
    <s v="MS-26281"/>
    <x v="1657"/>
    <x v="587"/>
    <s v="Bailment"/>
    <x v="0"/>
    <x v="0"/>
    <x v="1643"/>
    <x v="0"/>
    <x v="6"/>
    <x v="4"/>
    <x v="2"/>
    <s v="SUPER"/>
    <s v="DOMESTIC WHISKEY"/>
    <s v="STRAIGHT"/>
    <x v="1657"/>
    <s v="WHISKEY"/>
    <x v="73"/>
    <x v="0"/>
    <n v="22"/>
    <n v="13"/>
    <n v="0.4"/>
    <n v="85.17"/>
    <n v="43.5"/>
    <n v="0.49"/>
    <n v="330.75"/>
    <n v="304.33"/>
    <n v="0.08"/>
    <n v="134356.59"/>
    <n v="123263.28"/>
    <n v="135382.59"/>
    <n v="124569.72"/>
    <m/>
    <n v="52239627.039999984"/>
    <n v="2.5719285839679311E-3"/>
    <x v="0"/>
    <n v="69119979.479999974"/>
    <n v="1.9438169833206676E-3"/>
    <x v="0"/>
    <n v="325145452.83999985"/>
    <n v="4.1321995687300985E-4"/>
    <x v="1"/>
    <n v="4.163754677098933E-4"/>
    <x v="1"/>
    <x v="1"/>
    <x v="0"/>
    <m/>
  </r>
  <r>
    <s v="MS-26362"/>
    <x v="1658"/>
    <x v="269"/>
    <s v="Bailment"/>
    <x v="0"/>
    <x v="0"/>
    <x v="1644"/>
    <x v="0"/>
    <x v="8"/>
    <x v="4"/>
    <x v="1"/>
    <s v="PREMIUM"/>
    <s v="DOMESTIC WHISKEY"/>
    <s v="FLAVORED"/>
    <x v="1658"/>
    <s v="WHISKEY"/>
    <x v="28"/>
    <x v="0"/>
    <n v="20"/>
    <n v="7.5"/>
    <n v="0.63"/>
    <n v="92.08"/>
    <n v="65.75"/>
    <n v="0.28999999999999998"/>
    <n v="356.5"/>
    <n v="419.17"/>
    <n v="-0.18"/>
    <n v="60100.959999999999"/>
    <n v="72225.600000000006"/>
    <n v="63399.96"/>
    <n v="74422.600000000006"/>
    <m/>
    <n v="52239627.039999984"/>
    <n v="1.1504860085233873E-3"/>
    <x v="0"/>
    <n v="126094742.97999983"/>
    <n v="4.766333518720344E-4"/>
    <x v="0"/>
    <n v="325145452.83999985"/>
    <n v="1.8484330466578893E-4"/>
    <x v="1"/>
    <n v="1.9498953298048536E-4"/>
    <x v="1"/>
    <x v="1"/>
    <x v="0"/>
    <m/>
  </r>
  <r>
    <s v="MS-86675"/>
    <x v="1659"/>
    <x v="509"/>
    <s v="Bailment"/>
    <x v="0"/>
    <x v="0"/>
    <x v="1645"/>
    <x v="0"/>
    <x v="3"/>
    <x v="4"/>
    <x v="1"/>
    <s v="PREMIUM"/>
    <s v="DOMESTIC WHISKEY"/>
    <s v="FLAVORED"/>
    <x v="1659"/>
    <s v="CORDIALS"/>
    <x v="27"/>
    <x v="3"/>
    <n v="12"/>
    <n v="7.47"/>
    <n v="0.36"/>
    <n v="30.92"/>
    <n v="38.39"/>
    <n v="-0.24"/>
    <n v="407.42"/>
    <n v="173.29"/>
    <n v="0.56999999999999995"/>
    <n v="83940.479999999996"/>
    <n v="40404"/>
    <n v="94980.479999999996"/>
    <n v="40404"/>
    <m/>
    <n v="52239627.039999984"/>
    <n v="1.6068353615106517E-3"/>
    <x v="0"/>
    <n v="126094742.97999983"/>
    <n v="6.6569373168327871E-4"/>
    <x v="0"/>
    <n v="325145452.83999985"/>
    <n v="2.5816285993489227E-4"/>
    <x v="1"/>
    <n v="2.921168946709482E-4"/>
    <x v="1"/>
    <x v="1"/>
    <x v="0"/>
    <m/>
  </r>
  <r>
    <s v="MS-15779"/>
    <x v="1660"/>
    <x v="443"/>
    <s v="Bailment"/>
    <x v="0"/>
    <x v="0"/>
    <x v="1646"/>
    <x v="0"/>
    <x v="16"/>
    <x v="11"/>
    <x v="7"/>
    <s v="SUPER"/>
    <s v="IRISH"/>
    <s v="BLEND"/>
    <x v="1660"/>
    <s v="WHISKEY"/>
    <x v="8"/>
    <x v="1"/>
    <n v="10"/>
    <n v="4.5"/>
    <n v="0.53"/>
    <n v="30.5"/>
    <n v="29.96"/>
    <n v="0.02"/>
    <n v="108.29"/>
    <n v="129.58000000000001"/>
    <n v="-0.2"/>
    <n v="33449.129999999997"/>
    <n v="36931.5"/>
    <n v="33449.129999999997"/>
    <n v="36931.5"/>
    <m/>
    <n v="3903414.0300000003"/>
    <n v="8.5691985894716868E-3"/>
    <x v="0"/>
    <n v="3903414.0300000003"/>
    <n v="8.5691985894716868E-3"/>
    <x v="0"/>
    <n v="325145452.83999985"/>
    <n v="1.0287435886873654E-4"/>
    <x v="1"/>
    <n v="1.0287435886873654E-4"/>
    <x v="1"/>
    <x v="1"/>
    <x v="0"/>
    <m/>
  </r>
  <r>
    <s v="MS-76404"/>
    <x v="1661"/>
    <x v="588"/>
    <s v="Bailment"/>
    <x v="0"/>
    <x v="0"/>
    <x v="1647"/>
    <x v="0"/>
    <x v="8"/>
    <x v="12"/>
    <x v="8"/>
    <s v="MID"/>
    <s v="DOMESTIC WHISKEY"/>
    <s v="FLAVORED"/>
    <x v="1661"/>
    <s v="CORDIALS"/>
    <x v="44"/>
    <x v="1"/>
    <n v="9"/>
    <n v="8.67"/>
    <n v="7.0000000000000007E-2"/>
    <n v="24.01"/>
    <n v="28.01"/>
    <n v="-0.17"/>
    <n v="118.03"/>
    <n v="182.4"/>
    <n v="-0.55000000000000004"/>
    <n v="23990.58"/>
    <n v="37070.19"/>
    <n v="23990.58"/>
    <n v="37070.19"/>
    <m/>
    <n v="4182721.1600000006"/>
    <n v="5.7356393319797578E-3"/>
    <x v="0"/>
    <n v="4182721.1600000006"/>
    <n v="5.7356393319797578E-3"/>
    <x v="0"/>
    <n v="325145452.83999985"/>
    <n v="7.3784147342221876E-5"/>
    <x v="1"/>
    <n v="7.3784147342221876E-5"/>
    <x v="1"/>
    <x v="1"/>
    <x v="0"/>
    <m/>
  </r>
  <r>
    <s v="MS-76409"/>
    <x v="1662"/>
    <x v="605"/>
    <s v="Bailment"/>
    <x v="0"/>
    <x v="0"/>
    <x v="1648"/>
    <x v="0"/>
    <x v="8"/>
    <x v="12"/>
    <x v="8"/>
    <s v="PREMIUM"/>
    <s v="DOMESTIC WHISKEY"/>
    <s v="FLAVORED"/>
    <x v="1662"/>
    <s v="CORDIALS"/>
    <x v="44"/>
    <x v="1"/>
    <n v="40"/>
    <n v="58"/>
    <n v="-0.45"/>
    <n v="117.42"/>
    <n v="131"/>
    <n v="-0.12"/>
    <n v="500.17"/>
    <n v="473.75"/>
    <n v="0.05"/>
    <n v="114818.26"/>
    <n v="108612.09"/>
    <n v="114818.26"/>
    <n v="108612.09"/>
    <m/>
    <n v="4182721.1600000006"/>
    <n v="2.7450613035844822E-2"/>
    <x v="0"/>
    <n v="4182721.1600000006"/>
    <n v="2.7450613035844822E-2"/>
    <x v="0"/>
    <n v="325145452.83999985"/>
    <n v="3.5312891199035365E-4"/>
    <x v="1"/>
    <n v="3.5312891199035365E-4"/>
    <x v="1"/>
    <x v="1"/>
    <x v="0"/>
    <m/>
  </r>
  <r>
    <s v="MS-43860"/>
    <x v="1663"/>
    <x v="631"/>
    <s v="Bailment"/>
    <x v="0"/>
    <x v="0"/>
    <x v="1649"/>
    <x v="0"/>
    <x v="0"/>
    <x v="0"/>
    <x v="0"/>
    <s v="MID"/>
    <s v="RUM"/>
    <s v="FLAVORED"/>
    <x v="1663"/>
    <s v="RUM"/>
    <x v="8"/>
    <x v="1"/>
    <n v="17"/>
    <n v="39"/>
    <n v="-1.29"/>
    <n v="47"/>
    <n v="108"/>
    <n v="-1.3"/>
    <n v="379"/>
    <n v="406.08"/>
    <n v="-7.0000000000000007E-2"/>
    <n v="56569.8"/>
    <n v="62384.34"/>
    <n v="62989.8"/>
    <n v="66164.7"/>
    <m/>
    <n v="12844114.079999994"/>
    <n v="4.4043364647536696E-3"/>
    <x v="0"/>
    <n v="75793138.070000067"/>
    <n v="7.463709966429149E-4"/>
    <x v="0"/>
    <n v="325145452.83999985"/>
    <n v="1.7398305744671544E-4"/>
    <x v="1"/>
    <n v="1.9372806677692191E-4"/>
    <x v="1"/>
    <x v="1"/>
    <x v="0"/>
    <m/>
  </r>
  <r>
    <s v="MS-87103"/>
    <x v="1664"/>
    <x v="713"/>
    <s v="Bailment"/>
    <x v="0"/>
    <x v="0"/>
    <x v="1650"/>
    <x v="0"/>
    <x v="12"/>
    <x v="8"/>
    <x v="2"/>
    <s v="PREMIUM"/>
    <s v="TEQUILA"/>
    <s v="100% BLUE AGAVE"/>
    <x v="1664"/>
    <s v="TEQUILA"/>
    <x v="14"/>
    <x v="1"/>
    <n v="5"/>
    <n v="3.5"/>
    <n v="0.3"/>
    <n v="13.5"/>
    <n v="6.92"/>
    <n v="0.49"/>
    <n v="54.75"/>
    <n v="20.92"/>
    <n v="0.62"/>
    <n v="12505.74"/>
    <n v="6899.98"/>
    <n v="12505.74"/>
    <n v="6899.98"/>
    <m/>
    <n v="57863085.470000021"/>
    <n v="2.1612639385578197E-4"/>
    <x v="0"/>
    <n v="69119979.479999974"/>
    <n v="1.8092800510189047E-4"/>
    <x v="0"/>
    <n v="325145452.83999985"/>
    <n v="3.8461986445659826E-5"/>
    <x v="0"/>
    <n v="3.8461986445659826E-5"/>
    <x v="0"/>
    <x v="0"/>
    <x v="0"/>
    <m/>
  </r>
  <r>
    <s v="MS-87401"/>
    <x v="1665"/>
    <x v="191"/>
    <s v="Bailment"/>
    <x v="0"/>
    <x v="0"/>
    <x v="1651"/>
    <x v="0"/>
    <x v="12"/>
    <x v="8"/>
    <x v="0"/>
    <s v="MID"/>
    <s v="TEQUILA"/>
    <s v="MIXTOS"/>
    <x v="1665"/>
    <s v="TEQUILA"/>
    <x v="16"/>
    <x v="0"/>
    <n v="29"/>
    <n v="36.68"/>
    <n v="-0.25"/>
    <n v="118.71"/>
    <n v="130.04"/>
    <n v="-0.1"/>
    <n v="452.8"/>
    <n v="495.49"/>
    <n v="-0.09"/>
    <n v="97898.43"/>
    <n v="104373.6"/>
    <n v="97898.43"/>
    <n v="104373.6"/>
    <m/>
    <n v="57863085.470000021"/>
    <n v="1.6918978517099109E-3"/>
    <x v="0"/>
    <n v="75793138.070000067"/>
    <n v="1.291652945014418E-3"/>
    <x v="0"/>
    <n v="325145452.83999985"/>
    <n v="3.0109118594432452E-4"/>
    <x v="1"/>
    <n v="3.0109118594432452E-4"/>
    <x v="1"/>
    <x v="1"/>
    <x v="0"/>
    <m/>
  </r>
  <r>
    <s v="MS-87563"/>
    <x v="1666"/>
    <x v="268"/>
    <s v="Bailment"/>
    <x v="0"/>
    <x v="0"/>
    <x v="1652"/>
    <x v="0"/>
    <x v="12"/>
    <x v="8"/>
    <x v="1"/>
    <s v="SUPER"/>
    <s v="TEQUILA"/>
    <s v="100% BLUE AGAVE"/>
    <x v="1666"/>
    <s v="TEQUILA"/>
    <x v="14"/>
    <x v="1"/>
    <n v="59"/>
    <n v="85"/>
    <n v="-0.44"/>
    <n v="201.08"/>
    <n v="344.92"/>
    <n v="-0.72"/>
    <n v="1128.17"/>
    <n v="1357.17"/>
    <n v="-0.2"/>
    <n v="420896.42"/>
    <n v="506331.74"/>
    <n v="420896.42"/>
    <n v="506331.74"/>
    <m/>
    <n v="57863085.470000021"/>
    <n v="7.2740058118438916E-3"/>
    <x v="0"/>
    <n v="126094742.97999983"/>
    <n v="3.3379378874403933E-3"/>
    <x v="0"/>
    <n v="325145452.83999985"/>
    <n v="1.2944865638552171E-3"/>
    <x v="1"/>
    <n v="1.2944865638552171E-3"/>
    <x v="1"/>
    <x v="1"/>
    <x v="0"/>
    <m/>
  </r>
  <r>
    <s v="MS-87579"/>
    <x v="1667"/>
    <x v="391"/>
    <s v="Bailment"/>
    <x v="0"/>
    <x v="0"/>
    <x v="1653"/>
    <x v="0"/>
    <x v="12"/>
    <x v="8"/>
    <x v="2"/>
    <s v="SUPER"/>
    <s v="TEQUILA"/>
    <s v="100% BLUE AGAVE"/>
    <x v="1667"/>
    <s v="TEQUILA"/>
    <x v="10"/>
    <x v="0"/>
    <n v="1"/>
    <n v="2"/>
    <n v="-1"/>
    <n v="9"/>
    <n v="7.5"/>
    <n v="0.17"/>
    <n v="30.75"/>
    <n v="26"/>
    <n v="0.15"/>
    <n v="11895.57"/>
    <n v="10326.9"/>
    <n v="12771.09"/>
    <n v="10903.32"/>
    <m/>
    <n v="57863085.470000021"/>
    <n v="2.0558132881053214E-4"/>
    <x v="0"/>
    <n v="69119979.479999974"/>
    <n v="1.7210031150894671E-4"/>
    <x v="0"/>
    <n v="325145452.83999985"/>
    <n v="3.6585380161701553E-5"/>
    <x v="0"/>
    <n v="3.927808274250878E-5"/>
    <x v="0"/>
    <x v="0"/>
    <x v="0"/>
    <m/>
  </r>
  <r>
    <s v="MS-88187"/>
    <x v="1668"/>
    <x v="491"/>
    <s v="Bailment"/>
    <x v="0"/>
    <x v="0"/>
    <x v="1654"/>
    <x v="0"/>
    <x v="12"/>
    <x v="8"/>
    <x v="1"/>
    <s v="PREMIUM"/>
    <s v="TEQUILA"/>
    <s v="100% BLUE AGAVE"/>
    <x v="1668"/>
    <s v="TEQUILA"/>
    <x v="8"/>
    <x v="1"/>
    <n v="23"/>
    <n v="24.12"/>
    <n v="-0.03"/>
    <n v="74.680000000000007"/>
    <n v="94.12"/>
    <n v="-0.26"/>
    <n v="219.48"/>
    <n v="359.14"/>
    <n v="-0.64"/>
    <n v="57788.5"/>
    <n v="92321.919999999998"/>
    <n v="57788.5"/>
    <n v="92321.919999999998"/>
    <m/>
    <n v="57863085.470000021"/>
    <n v="9.9871100081521422E-4"/>
    <x v="0"/>
    <n v="126094742.97999983"/>
    <n v="4.5829428439507556E-4"/>
    <x v="0"/>
    <n v="325145452.83999985"/>
    <n v="1.7773122611816755E-4"/>
    <x v="1"/>
    <n v="1.7773122611816755E-4"/>
    <x v="1"/>
    <x v="1"/>
    <x v="0"/>
    <m/>
  </r>
  <r>
    <s v="MS-88355"/>
    <x v="1669"/>
    <x v="364"/>
    <s v="Bailment"/>
    <x v="0"/>
    <x v="0"/>
    <x v="1655"/>
    <x v="0"/>
    <x v="12"/>
    <x v="8"/>
    <x v="1"/>
    <s v="PREMIUM"/>
    <s v="TEQUILA"/>
    <s v="100% BLUE AGAVE"/>
    <x v="1669"/>
    <s v="TEQUILA"/>
    <x v="35"/>
    <x v="1"/>
    <n v="59"/>
    <n v="103.33"/>
    <n v="-0.74"/>
    <n v="225.14"/>
    <n v="262.77999999999997"/>
    <n v="-0.17"/>
    <n v="882.07"/>
    <n v="988.7"/>
    <n v="-0.12"/>
    <n v="227503.08"/>
    <n v="249391.62"/>
    <n v="227503.08"/>
    <n v="252506.06"/>
    <m/>
    <n v="57863085.470000021"/>
    <n v="3.9317481629622458E-3"/>
    <x v="0"/>
    <n v="126094742.97999983"/>
    <n v="1.8042233531978789E-3"/>
    <x v="0"/>
    <n v="325145452.83999985"/>
    <n v="6.9969632978982943E-4"/>
    <x v="1"/>
    <n v="6.9969632978982943E-4"/>
    <x v="1"/>
    <x v="1"/>
    <x v="0"/>
    <m/>
  </r>
  <r>
    <s v="MS-88470"/>
    <x v="1670"/>
    <x v="107"/>
    <s v="Bailment"/>
    <x v="0"/>
    <x v="0"/>
    <x v="1656"/>
    <x v="0"/>
    <x v="12"/>
    <x v="8"/>
    <x v="1"/>
    <s v="SUPER"/>
    <s v="TEQUILA"/>
    <s v="100% BLUE AGAVE"/>
    <x v="1670"/>
    <s v="TEQUILA"/>
    <x v="10"/>
    <x v="0"/>
    <n v="7"/>
    <n v="5"/>
    <n v="0.3"/>
    <n v="27.67"/>
    <n v="20"/>
    <n v="0.28000000000000003"/>
    <n v="89.17"/>
    <n v="79.25"/>
    <n v="0.11"/>
    <n v="36127.18"/>
    <n v="31305.93"/>
    <n v="36127.18"/>
    <n v="31305.93"/>
    <m/>
    <n v="57863085.470000021"/>
    <n v="6.2435626628881853E-4"/>
    <x v="0"/>
    <n v="126094742.97999983"/>
    <n v="2.8650821712472357E-4"/>
    <x v="0"/>
    <n v="325145452.83999985"/>
    <n v="1.1111082650686106E-4"/>
    <x v="1"/>
    <n v="1.1111082650686106E-4"/>
    <x v="1"/>
    <x v="1"/>
    <x v="0"/>
    <m/>
  </r>
  <r>
    <s v="MS-88818"/>
    <x v="1671"/>
    <x v="681"/>
    <s v="Bailment"/>
    <x v="0"/>
    <x v="0"/>
    <x v="1657"/>
    <x v="0"/>
    <x v="12"/>
    <x v="8"/>
    <x v="2"/>
    <s v="SUPER"/>
    <s v="TEQUILA"/>
    <s v="100% BLUE AGAVE"/>
    <x v="1671"/>
    <s v="TEQUILA"/>
    <x v="16"/>
    <x v="0"/>
    <n v="7"/>
    <n v="5.5"/>
    <n v="0.16"/>
    <n v="14.33"/>
    <n v="17"/>
    <n v="-0.19"/>
    <n v="49.33"/>
    <n v="46.5"/>
    <n v="0.06"/>
    <n v="27042.13"/>
    <n v="26122.26"/>
    <n v="28306.400000000001"/>
    <n v="27020.52"/>
    <m/>
    <n v="57863085.470000021"/>
    <n v="4.6734683745857964E-4"/>
    <x v="0"/>
    <n v="69119979.479999974"/>
    <n v="3.9123463582370859E-4"/>
    <x v="0"/>
    <n v="325145452.83999985"/>
    <n v="8.3169331644650452E-5"/>
    <x v="1"/>
    <n v="8.7057652975787539E-5"/>
    <x v="1"/>
    <x v="1"/>
    <x v="0"/>
    <m/>
  </r>
  <r>
    <s v="MS-89609"/>
    <x v="1672"/>
    <x v="510"/>
    <s v="Bailment"/>
    <x v="0"/>
    <x v="0"/>
    <x v="1658"/>
    <x v="0"/>
    <x v="12"/>
    <x v="8"/>
    <x v="1"/>
    <s v="PREMIUM"/>
    <s v="TEQUILA"/>
    <s v="100% BLUE AGAVE"/>
    <x v="1672"/>
    <s v="TEQUILA"/>
    <x v="8"/>
    <x v="1"/>
    <n v="14"/>
    <n v="6.67"/>
    <n v="0.51"/>
    <n v="31.01"/>
    <n v="38.01"/>
    <n v="-0.23"/>
    <n v="109.13"/>
    <n v="163.79"/>
    <n v="-0.5"/>
    <n v="28733.32"/>
    <n v="42032.44"/>
    <n v="28733.32"/>
    <n v="42032.44"/>
    <m/>
    <n v="57863085.470000021"/>
    <n v="4.9657427989900779E-4"/>
    <x v="0"/>
    <n v="126094742.97999983"/>
    <n v="2.2787087963339959E-4"/>
    <x v="0"/>
    <n v="325145452.83999985"/>
    <n v="8.8370665340780025E-5"/>
    <x v="1"/>
    <n v="8.8370665340780025E-5"/>
    <x v="1"/>
    <x v="1"/>
    <x v="0"/>
    <m/>
  </r>
  <r>
    <s v="MS-37233"/>
    <x v="1673"/>
    <x v="70"/>
    <s v="Bailment"/>
    <x v="0"/>
    <x v="0"/>
    <x v="1659"/>
    <x v="0"/>
    <x v="13"/>
    <x v="9"/>
    <x v="0"/>
    <s v="MID"/>
    <s v="VODKA"/>
    <s v="CLASSIC"/>
    <x v="1673"/>
    <s v="VODKA"/>
    <x v="5"/>
    <x v="2"/>
    <n v="29"/>
    <n v="54.67"/>
    <n v="-0.86"/>
    <n v="201"/>
    <n v="268.92"/>
    <n v="-0.34"/>
    <n v="933.08"/>
    <n v="908.42"/>
    <n v="0.03"/>
    <n v="109821.98"/>
    <n v="106547.06"/>
    <n v="117528.06"/>
    <n v="112845.48"/>
    <m/>
    <n v="73393567.950000003"/>
    <n v="1.4963433863144132E-3"/>
    <x v="0"/>
    <n v="75793138.070000067"/>
    <n v="1.4489699568656467E-3"/>
    <x v="0"/>
    <n v="325145452.83999985"/>
    <n v="3.3776261990058358E-4"/>
    <x v="1"/>
    <n v="3.614630282338106E-4"/>
    <x v="1"/>
    <x v="1"/>
    <x v="0"/>
    <m/>
  </r>
  <r>
    <s v="MS-37302"/>
    <x v="1674"/>
    <x v="152"/>
    <s v="Bailment"/>
    <x v="0"/>
    <x v="0"/>
    <x v="1660"/>
    <x v="0"/>
    <x v="13"/>
    <x v="9"/>
    <x v="1"/>
    <s v="MID"/>
    <s v="VODKA"/>
    <s v="FLAVORED"/>
    <x v="1674"/>
    <s v="VODKA"/>
    <x v="15"/>
    <x v="1"/>
    <n v="11"/>
    <n v="18"/>
    <n v="-0.64"/>
    <n v="52"/>
    <n v="67"/>
    <n v="-0.28999999999999998"/>
    <n v="224.92"/>
    <n v="246"/>
    <n v="-0.09"/>
    <n v="26921.8"/>
    <n v="30487.68"/>
    <n v="29041.24"/>
    <n v="31813.68"/>
    <m/>
    <n v="73393567.950000003"/>
    <n v="3.6681416031362184E-4"/>
    <x v="0"/>
    <n v="126094742.97999983"/>
    <n v="2.1350453923578818E-4"/>
    <x v="0"/>
    <n v="325145452.83999985"/>
    <n v="8.2799251119307184E-5"/>
    <x v="1"/>
    <n v="8.9317687657440023E-5"/>
    <x v="1"/>
    <x v="1"/>
    <x v="0"/>
    <m/>
  </r>
  <r>
    <s v="MS-37403"/>
    <x v="1675"/>
    <x v="637"/>
    <s v="Bailment"/>
    <x v="0"/>
    <x v="0"/>
    <x v="1661"/>
    <x v="0"/>
    <x v="13"/>
    <x v="9"/>
    <x v="1"/>
    <s v="PREMIUM"/>
    <s v="VODKA"/>
    <s v="FLAVORED"/>
    <x v="1675"/>
    <s v="VODKA"/>
    <x v="8"/>
    <x v="1"/>
    <n v="29"/>
    <n v="36"/>
    <n v="-0.26"/>
    <n v="53.5"/>
    <n v="61.08"/>
    <n v="-0.14000000000000001"/>
    <n v="215.25"/>
    <n v="210.75"/>
    <n v="0.02"/>
    <n v="40909.29"/>
    <n v="37737.699999999997"/>
    <n v="43781.85"/>
    <n v="40512.89"/>
    <m/>
    <n v="73393567.950000003"/>
    <n v="5.5739611988709704E-4"/>
    <x v="0"/>
    <n v="126094742.97999983"/>
    <n v="3.2443295440547207E-4"/>
    <x v="0"/>
    <n v="325145452.83999985"/>
    <n v="1.258184287760314E-4"/>
    <x v="1"/>
    <n v="1.3465312098811518E-4"/>
    <x v="1"/>
    <x v="1"/>
    <x v="0"/>
    <m/>
  </r>
  <r>
    <s v="MS-38520"/>
    <x v="1676"/>
    <x v="301"/>
    <s v="Bailment"/>
    <x v="0"/>
    <x v="0"/>
    <x v="1662"/>
    <x v="0"/>
    <x v="13"/>
    <x v="9"/>
    <x v="0"/>
    <s v="PREMIUM"/>
    <s v="VODKA"/>
    <s v="CLASSIC"/>
    <x v="1676"/>
    <s v="VODKA"/>
    <x v="6"/>
    <x v="3"/>
    <n v="71"/>
    <n v="36.549999999999997"/>
    <n v="0.48"/>
    <n v="180.32"/>
    <n v="97.88"/>
    <n v="0.46"/>
    <n v="865.85"/>
    <n v="437.42"/>
    <n v="0.49"/>
    <n v="135235.54"/>
    <n v="68630.86"/>
    <n v="138559.54"/>
    <n v="69999.86"/>
    <m/>
    <n v="73393567.950000003"/>
    <n v="1.8426075169438606E-3"/>
    <x v="0"/>
    <n v="75793138.070000067"/>
    <n v="1.7842715507451464E-3"/>
    <x v="0"/>
    <n v="325145452.83999985"/>
    <n v="4.1592320857873963E-4"/>
    <x v="1"/>
    <n v="4.2614632555905212E-4"/>
    <x v="1"/>
    <x v="1"/>
    <x v="0"/>
    <m/>
  </r>
  <r>
    <s v="MS-39322"/>
    <x v="1677"/>
    <x v="166"/>
    <s v="Bailment"/>
    <x v="0"/>
    <x v="0"/>
    <x v="1663"/>
    <x v="0"/>
    <x v="13"/>
    <x v="9"/>
    <x v="0"/>
    <s v="PREMIUM"/>
    <s v="VODKA"/>
    <s v="FLAVORED"/>
    <x v="1677"/>
    <s v="CORDIALS"/>
    <x v="4"/>
    <x v="1"/>
    <n v="20"/>
    <n v="18"/>
    <n v="0.1"/>
    <n v="66.08"/>
    <n v="63.92"/>
    <n v="0.03"/>
    <n v="327.33"/>
    <n v="305.92"/>
    <n v="7.0000000000000007E-2"/>
    <n v="54937.57"/>
    <n v="50598.75"/>
    <n v="60363.6"/>
    <n v="54518.34"/>
    <m/>
    <n v="73393567.950000003"/>
    <n v="7.4853385023367016E-4"/>
    <x v="0"/>
    <n v="75793138.070000067"/>
    <n v="7.2483566981039168E-4"/>
    <x v="0"/>
    <n v="325145452.83999985"/>
    <n v="1.6896305797957481E-4"/>
    <x v="1"/>
    <n v="1.8565106623128511E-4"/>
    <x v="1"/>
    <x v="1"/>
    <x v="0"/>
    <m/>
  </r>
  <r>
    <s v="MS-65451"/>
    <x v="1678"/>
    <x v="487"/>
    <s v="Bailment"/>
    <x v="0"/>
    <x v="0"/>
    <x v="1664"/>
    <x v="0"/>
    <x v="13"/>
    <x v="9"/>
    <x v="2"/>
    <s v="PREMIUM"/>
    <s v="VODKA"/>
    <s v="FLAVORED"/>
    <x v="1678"/>
    <s v="CORDIALS"/>
    <x v="7"/>
    <x v="1"/>
    <n v="3"/>
    <n v="6.5"/>
    <n v="-1.6"/>
    <n v="14.5"/>
    <n v="19.329999999999998"/>
    <n v="-0.33"/>
    <n v="52.5"/>
    <n v="67.92"/>
    <n v="-0.28999999999999998"/>
    <n v="13292.16"/>
    <n v="17055.5"/>
    <n v="14049"/>
    <n v="17425.099999999999"/>
    <m/>
    <n v="73393567.950000003"/>
    <n v="1.8110796860367108E-4"/>
    <x v="0"/>
    <n v="69119979.479999974"/>
    <n v="1.9230561264628438E-4"/>
    <x v="0"/>
    <n v="325145452.83999985"/>
    <n v="4.0880657822211377E-5"/>
    <x v="0"/>
    <n v="4.3208354529605994E-5"/>
    <x v="0"/>
    <x v="0"/>
    <x v="0"/>
    <m/>
  </r>
  <r>
    <s v="MS-76410"/>
    <x v="1679"/>
    <x v="503"/>
    <s v="Bailment"/>
    <x v="0"/>
    <x v="0"/>
    <x v="1665"/>
    <x v="0"/>
    <x v="19"/>
    <x v="12"/>
    <x v="8"/>
    <s v="PREMIUM"/>
    <s v="DOMESTIC WHISKEY"/>
    <s v="FLAVORED"/>
    <x v="1679"/>
    <s v="CORDIALS"/>
    <x v="44"/>
    <x v="1"/>
    <n v="34"/>
    <n v="35.5"/>
    <n v="-0.05"/>
    <n v="101.42"/>
    <n v="81.5"/>
    <n v="0.2"/>
    <n v="415.33"/>
    <n v="407.25"/>
    <n v="0.02"/>
    <n v="95343.92"/>
    <n v="93383.53"/>
    <n v="95343.92"/>
    <n v="93383.53"/>
    <m/>
    <n v="4182721.1600000006"/>
    <n v="2.2794710991444617E-2"/>
    <x v="0"/>
    <n v="4182721.1600000006"/>
    <n v="2.2794710991444617E-2"/>
    <x v="0"/>
    <n v="325145452.83999985"/>
    <n v="2.9323467133620838E-4"/>
    <x v="1"/>
    <n v="2.9323467133620838E-4"/>
    <x v="1"/>
    <x v="1"/>
    <x v="0"/>
    <m/>
  </r>
  <r>
    <s v="MS-76412"/>
    <x v="1680"/>
    <x v="180"/>
    <s v="Bailment"/>
    <x v="0"/>
    <x v="0"/>
    <x v="1666"/>
    <x v="0"/>
    <x v="8"/>
    <x v="12"/>
    <x v="8"/>
    <s v="PREMIUM"/>
    <s v="DOMESTIC WHISKEY"/>
    <s v="FLAVORED"/>
    <x v="1680"/>
    <s v="CORDIALS"/>
    <x v="44"/>
    <x v="1"/>
    <n v="20"/>
    <n v="23.21"/>
    <n v="-0.16"/>
    <n v="73.39"/>
    <n v="94.45"/>
    <n v="-0.28999999999999998"/>
    <n v="274.55"/>
    <n v="332.64"/>
    <n v="-0.21"/>
    <n v="103723.2"/>
    <n v="125751.36"/>
    <n v="103723.2"/>
    <n v="125751.36"/>
    <m/>
    <n v="4182721.1600000006"/>
    <n v="2.4798019287520467E-2"/>
    <x v="0"/>
    <n v="4182721.1600000006"/>
    <n v="2.4798019287520467E-2"/>
    <x v="0"/>
    <n v="325145452.83999985"/>
    <n v="3.1900553765714485E-4"/>
    <x v="1"/>
    <n v="3.1900553765714485E-4"/>
    <x v="1"/>
    <x v="1"/>
    <x v="0"/>
    <m/>
  </r>
  <r>
    <s v="MS-88819"/>
    <x v="1681"/>
    <x v="498"/>
    <s v="Bailment"/>
    <x v="0"/>
    <x v="0"/>
    <x v="1667"/>
    <x v="0"/>
    <x v="12"/>
    <x v="8"/>
    <x v="0"/>
    <s v="PREMIUM"/>
    <s v="TEQUILA"/>
    <s v="100% BLUE AGAVE"/>
    <x v="1681"/>
    <s v="TEQUILA"/>
    <x v="8"/>
    <x v="1"/>
    <n v="5"/>
    <n v="2.5"/>
    <n v="0.44"/>
    <n v="17.5"/>
    <n v="12.42"/>
    <n v="0.28999999999999998"/>
    <n v="93"/>
    <n v="68.83"/>
    <n v="0.26"/>
    <n v="26813.34"/>
    <n v="20443.98"/>
    <n v="29049.48"/>
    <n v="20984.18"/>
    <m/>
    <n v="57863085.470000021"/>
    <n v="4.6339284851827986E-4"/>
    <x v="0"/>
    <n v="75793138.070000067"/>
    <n v="3.5377002038411545E-4"/>
    <x v="0"/>
    <n v="325145452.83999985"/>
    <n v="8.2465677332398438E-5"/>
    <x v="1"/>
    <n v="8.9343030161627077E-5"/>
    <x v="1"/>
    <x v="1"/>
    <x v="0"/>
    <m/>
  </r>
  <r>
    <s v="MS-56198"/>
    <x v="1682"/>
    <x v="456"/>
    <s v="Bailment"/>
    <x v="0"/>
    <x v="0"/>
    <x v="1668"/>
    <x v="0"/>
    <x v="2"/>
    <x v="1"/>
    <x v="0"/>
    <s v="MID"/>
    <s v="BRANDY / COGNAC"/>
    <s v="DOMESTIC"/>
    <x v="1682"/>
    <s v="CORDIALS"/>
    <x v="6"/>
    <x v="3"/>
    <n v="23"/>
    <n v="34.03"/>
    <n v="-0.46"/>
    <n v="151.09"/>
    <n v="112.4"/>
    <n v="0.26"/>
    <n v="556.92999999999995"/>
    <n v="475.26"/>
    <n v="0.15"/>
    <n v="50613.08"/>
    <n v="43883.519999999997"/>
    <n v="52182.080000000002"/>
    <n v="44509.52"/>
    <m/>
    <n v="43814205.929999985"/>
    <n v="1.1551751064680317E-3"/>
    <x v="0"/>
    <n v="75793138.070000067"/>
    <n v="6.6777918540930994E-4"/>
    <x v="0"/>
    <n v="325145452.83999985"/>
    <n v="1.5566288735677347E-4"/>
    <x v="1"/>
    <n v="1.6048842001083796E-4"/>
    <x v="1"/>
    <x v="1"/>
    <x v="0"/>
    <m/>
  </r>
  <r>
    <s v="MS-66725"/>
    <x v="1683"/>
    <x v="53"/>
    <s v="Bailment"/>
    <x v="0"/>
    <x v="0"/>
    <x v="1669"/>
    <x v="0"/>
    <x v="3"/>
    <x v="3"/>
    <x v="1"/>
    <s v="SUPER"/>
    <s v="CORDIALS"/>
    <s v="LIQUEURS &amp; SPECIALITIES"/>
    <x v="1683"/>
    <s v="CORDIALS"/>
    <x v="26"/>
    <x v="0"/>
    <n v="9"/>
    <n v="9"/>
    <n v="-0.05"/>
    <n v="32.08"/>
    <n v="19.670000000000002"/>
    <n v="0.39"/>
    <n v="112.75"/>
    <n v="97.5"/>
    <n v="0.14000000000000001"/>
    <n v="29549.52"/>
    <n v="24009.3"/>
    <n v="29549.52"/>
    <n v="24009.3"/>
    <m/>
    <n v="22444928.369999994"/>
    <n v="1.3165343864271824E-3"/>
    <x v="0"/>
    <n v="126094742.97999983"/>
    <n v="2.343437902457751E-4"/>
    <x v="0"/>
    <n v="325145452.83999985"/>
    <n v="9.088092649581343E-5"/>
    <x v="1"/>
    <n v="9.088092649581343E-5"/>
    <x v="1"/>
    <x v="1"/>
    <x v="0"/>
    <m/>
  </r>
  <r>
    <s v="MS-67245"/>
    <x v="1684"/>
    <x v="429"/>
    <s v="Bailment"/>
    <x v="0"/>
    <x v="0"/>
    <x v="1670"/>
    <x v="0"/>
    <x v="13"/>
    <x v="3"/>
    <x v="2"/>
    <s v="VALUE"/>
    <s v="CORDIALS"/>
    <s v="LIQUEURS &amp; SPECIALITIES"/>
    <x v="1684"/>
    <s v="CORDIALS"/>
    <x v="12"/>
    <x v="1"/>
    <n v="12"/>
    <n v="6.2"/>
    <n v="0.5"/>
    <n v="25.2"/>
    <n v="25.4"/>
    <n v="-0.01"/>
    <n v="101.8"/>
    <n v="82.2"/>
    <n v="0.19"/>
    <n v="42390.9"/>
    <n v="34684.92"/>
    <n v="44293.86"/>
    <n v="35572.68"/>
    <m/>
    <n v="22444928.369999994"/>
    <n v="1.8886627438143174E-3"/>
    <x v="0"/>
    <n v="69119979.479999974"/>
    <n v="6.1329445290512433E-4"/>
    <x v="0"/>
    <n v="325145452.83999985"/>
    <n v="1.3037518941056835E-4"/>
    <x v="1"/>
    <n v="1.3622783161539853E-4"/>
    <x v="1"/>
    <x v="1"/>
    <x v="0"/>
    <m/>
  </r>
  <r>
    <s v="MS-77206"/>
    <x v="1685"/>
    <x v="456"/>
    <s v="Bailment"/>
    <x v="0"/>
    <x v="0"/>
    <x v="1671"/>
    <x v="0"/>
    <x v="19"/>
    <x v="3"/>
    <x v="1"/>
    <s v="PREMIUM"/>
    <s v="CORDIALS"/>
    <s v="LIQUEURS &amp; SPECIALITIES"/>
    <x v="1685"/>
    <s v="CORDIALS"/>
    <x v="26"/>
    <x v="5"/>
    <n v="18"/>
    <n v="23"/>
    <n v="-0.31"/>
    <n v="48"/>
    <n v="56"/>
    <n v="-0.17"/>
    <n v="186"/>
    <n v="167"/>
    <n v="0.1"/>
    <n v="43991.82"/>
    <n v="37474.800000000003"/>
    <n v="43991.82"/>
    <n v="37474.800000000003"/>
    <m/>
    <n v="22444928.369999994"/>
    <n v="1.9599893247509619E-3"/>
    <x v="0"/>
    <n v="126094742.97999983"/>
    <n v="3.4887909646619958E-4"/>
    <x v="0"/>
    <n v="325145452.83999985"/>
    <n v="1.3529889351289142E-4"/>
    <x v="1"/>
    <n v="1.3529889351289142E-4"/>
    <x v="1"/>
    <x v="1"/>
    <x v="0"/>
    <m/>
  </r>
  <r>
    <s v="MS-84100"/>
    <x v="1686"/>
    <x v="314"/>
    <s v="Bailment"/>
    <x v="0"/>
    <x v="0"/>
    <x v="1672"/>
    <x v="0"/>
    <x v="3"/>
    <x v="3"/>
    <x v="1"/>
    <s v="PREMIUM"/>
    <s v="CORDIALS"/>
    <s v="SCHNAPPS"/>
    <x v="1686"/>
    <s v="CORDIALS"/>
    <x v="24"/>
    <x v="3"/>
    <n v="20"/>
    <n v="25.34"/>
    <n v="-0.27"/>
    <n v="57.35"/>
    <n v="77.349999999999994"/>
    <n v="-0.35"/>
    <n v="280.08"/>
    <n v="292.74"/>
    <n v="-0.05"/>
    <n v="33768"/>
    <n v="35323.199999999997"/>
    <n v="33768"/>
    <n v="35323.199999999997"/>
    <m/>
    <n v="22444928.369999994"/>
    <n v="1.5044824132802528E-3"/>
    <x v="0"/>
    <n v="126094742.97999983"/>
    <n v="2.6779863459776445E-4"/>
    <x v="0"/>
    <n v="325145452.83999985"/>
    <n v="1.0385505842093638E-4"/>
    <x v="1"/>
    <n v="1.0385505842093638E-4"/>
    <x v="1"/>
    <x v="1"/>
    <x v="0"/>
    <m/>
  </r>
  <r>
    <s v="MS-84104"/>
    <x v="1687"/>
    <x v="246"/>
    <s v="Bailment"/>
    <x v="0"/>
    <x v="0"/>
    <x v="1673"/>
    <x v="0"/>
    <x v="3"/>
    <x v="3"/>
    <x v="1"/>
    <s v="PREMIUM"/>
    <s v="CORDIALS"/>
    <s v="SCHNAPPS"/>
    <x v="1687"/>
    <s v="CORDIALS"/>
    <x v="24"/>
    <x v="3"/>
    <n v="25"/>
    <n v="34.01"/>
    <n v="-0.38"/>
    <n v="84.03"/>
    <n v="97.36"/>
    <n v="-0.16"/>
    <n v="350.11"/>
    <n v="360.09"/>
    <n v="-0.03"/>
    <n v="42210"/>
    <n v="43441.2"/>
    <n v="42210"/>
    <n v="43441.2"/>
    <m/>
    <n v="22444928.369999994"/>
    <n v="1.880603016600316E-3"/>
    <x v="0"/>
    <n v="126094742.97999983"/>
    <n v="3.347482932472056E-4"/>
    <x v="0"/>
    <n v="325145452.83999985"/>
    <n v="1.2981882302617049E-4"/>
    <x v="1"/>
    <n v="1.2981882302617049E-4"/>
    <x v="1"/>
    <x v="1"/>
    <x v="0"/>
    <m/>
  </r>
  <r>
    <s v="MS-84223"/>
    <x v="1688"/>
    <x v="193"/>
    <s v="Bailment"/>
    <x v="0"/>
    <x v="0"/>
    <x v="1674"/>
    <x v="0"/>
    <x v="3"/>
    <x v="3"/>
    <x v="1"/>
    <s v="MID"/>
    <s v="CORDIALS"/>
    <s v="SCHNAPPS"/>
    <x v="1688"/>
    <s v="CORDIALS"/>
    <x v="24"/>
    <x v="3"/>
    <n v="45"/>
    <n v="21.34"/>
    <n v="0.53"/>
    <n v="126.7"/>
    <n v="62.68"/>
    <n v="0.51"/>
    <n v="392.78"/>
    <n v="260.74"/>
    <n v="0.34"/>
    <n v="47355.6"/>
    <n v="31466.400000000001"/>
    <n v="47355.6"/>
    <n v="31466.400000000001"/>
    <m/>
    <n v="22444928.369999994"/>
    <n v="2.1098574795763545E-3"/>
    <x v="0"/>
    <n v="126094742.97999983"/>
    <n v="3.7555570423353159E-4"/>
    <x v="0"/>
    <n v="325145452.83999985"/>
    <n v="1.456443557379322E-4"/>
    <x v="1"/>
    <n v="1.456443557379322E-4"/>
    <x v="1"/>
    <x v="1"/>
    <x v="0"/>
    <m/>
  </r>
  <r>
    <s v="MS-84228"/>
    <x v="1689"/>
    <x v="714"/>
    <s v="Bailment"/>
    <x v="0"/>
    <x v="0"/>
    <x v="1675"/>
    <x v="0"/>
    <x v="3"/>
    <x v="3"/>
    <x v="1"/>
    <s v="MID"/>
    <s v="CORDIALS"/>
    <s v="SCHNAPPS"/>
    <x v="1689"/>
    <s v="CORDIALS"/>
    <x v="24"/>
    <x v="3"/>
    <n v="45"/>
    <n v="34.01"/>
    <n v="0.24"/>
    <n v="132.71"/>
    <n v="88.02"/>
    <n v="0.34"/>
    <n v="458.11"/>
    <n v="330.08"/>
    <n v="0.28000000000000003"/>
    <n v="55234.8"/>
    <n v="39817.199999999997"/>
    <n v="55234.8"/>
    <n v="39817.199999999997"/>
    <m/>
    <n v="22444928.369999994"/>
    <n v="2.4609033760084136E-3"/>
    <x v="0"/>
    <n v="126094742.97999983"/>
    <n v="4.3804205230634332E-4"/>
    <x v="0"/>
    <n v="325145452.83999985"/>
    <n v="1.6987720270281737E-4"/>
    <x v="1"/>
    <n v="1.6987720270281737E-4"/>
    <x v="1"/>
    <x v="1"/>
    <x v="0"/>
    <m/>
  </r>
  <r>
    <s v="MS-84248"/>
    <x v="1690"/>
    <x v="597"/>
    <s v="Bailment"/>
    <x v="0"/>
    <x v="0"/>
    <x v="1676"/>
    <x v="0"/>
    <x v="3"/>
    <x v="3"/>
    <x v="0"/>
    <s v="MID"/>
    <s v="CORDIALS"/>
    <s v="LIQUEURS &amp; SPECIALITIES"/>
    <x v="1690"/>
    <s v="CORDIALS"/>
    <x v="24"/>
    <x v="3"/>
    <n v="13"/>
    <n v="5"/>
    <n v="0.62"/>
    <n v="37"/>
    <n v="23"/>
    <n v="0.38"/>
    <n v="143"/>
    <n v="96"/>
    <n v="0.33"/>
    <n v="20814.599999999999"/>
    <n v="14277.6"/>
    <n v="21501.48"/>
    <n v="14433.6"/>
    <m/>
    <n v="22444928.369999994"/>
    <n v="9.273631734027229E-4"/>
    <x v="0"/>
    <n v="75793138.070000067"/>
    <n v="2.7462380540011833E-4"/>
    <x v="0"/>
    <n v="325145452.83999985"/>
    <n v="6.4016272773288974E-5"/>
    <x v="1"/>
    <n v="6.6128804238823596E-5"/>
    <x v="1"/>
    <x v="1"/>
    <x v="0"/>
    <m/>
  </r>
  <r>
    <s v="MS-84396"/>
    <x v="1691"/>
    <x v="715"/>
    <s v="Bailment"/>
    <x v="0"/>
    <x v="0"/>
    <x v="1677"/>
    <x v="0"/>
    <x v="3"/>
    <x v="3"/>
    <x v="1"/>
    <s v="MID"/>
    <s v="CORDIALS"/>
    <s v="SCHNAPPS"/>
    <x v="1691"/>
    <s v="CORDIALS"/>
    <x v="24"/>
    <x v="3"/>
    <n v="10"/>
    <n v="11"/>
    <n v="-0.1"/>
    <n v="29"/>
    <n v="28"/>
    <n v="0.03"/>
    <n v="134"/>
    <n v="80"/>
    <n v="0.4"/>
    <n v="19514.88"/>
    <n v="11906.4"/>
    <n v="20148.240000000002"/>
    <n v="12026.4"/>
    <m/>
    <n v="22444928.369999994"/>
    <n v="8.6945610510763267E-4"/>
    <x v="0"/>
    <n v="126094742.97999983"/>
    <n v="1.5476362883023046E-4"/>
    <x v="0"/>
    <n v="325145452.83999985"/>
    <n v="6.0018923314308311E-5"/>
    <x v="1"/>
    <n v="6.1966851524492041E-5"/>
    <x v="1"/>
    <x v="1"/>
    <x v="0"/>
    <m/>
  </r>
  <r>
    <s v="MS-16223"/>
    <x v="1692"/>
    <x v="118"/>
    <s v="Bailment"/>
    <x v="0"/>
    <x v="0"/>
    <x v="1678"/>
    <x v="0"/>
    <x v="21"/>
    <x v="4"/>
    <x v="2"/>
    <s v="SUPER"/>
    <s v="DOMESTIC WHISKEY"/>
    <s v="STRAIGHT"/>
    <x v="1692"/>
    <s v="WHISKEY"/>
    <x v="27"/>
    <x v="3"/>
    <n v="5"/>
    <n v="8"/>
    <n v="-0.5"/>
    <n v="16.559999999999999"/>
    <n v="34.01"/>
    <n v="-1.05"/>
    <n v="103.92"/>
    <n v="138.69"/>
    <n v="-0.33"/>
    <n v="28611"/>
    <n v="38188.800000000003"/>
    <n v="28611"/>
    <n v="38188.800000000003"/>
    <m/>
    <n v="52239627.039999984"/>
    <n v="5.4768767736592956E-4"/>
    <x v="0"/>
    <n v="69119979.479999974"/>
    <n v="4.1393241455285238E-4"/>
    <x v="0"/>
    <n v="325145452.83999985"/>
    <n v="8.7994464477653725E-5"/>
    <x v="1"/>
    <n v="8.7994464477653725E-5"/>
    <x v="1"/>
    <x v="1"/>
    <x v="0"/>
    <m/>
  </r>
  <r>
    <s v="MS-16620"/>
    <x v="1693"/>
    <x v="283"/>
    <s v="Bailment"/>
    <x v="0"/>
    <x v="0"/>
    <x v="1679"/>
    <x v="0"/>
    <x v="21"/>
    <x v="4"/>
    <x v="2"/>
    <s v="SUPER"/>
    <s v="DOMESTIC WHISKEY"/>
    <s v="STRAIGHT"/>
    <x v="1693"/>
    <s v="WHISKEY"/>
    <x v="27"/>
    <x v="3"/>
    <n v="5"/>
    <n v="8.8699999999999992"/>
    <n v="-0.87"/>
    <n v="15.33"/>
    <n v="24.27"/>
    <n v="-0.57999999999999996"/>
    <n v="88.17"/>
    <n v="134.34"/>
    <n v="-0.52"/>
    <n v="31128.57"/>
    <n v="48856.83"/>
    <n v="32052.57"/>
    <n v="48856.83"/>
    <m/>
    <n v="52239627.039999984"/>
    <n v="5.9588040274799036E-4"/>
    <x v="0"/>
    <n v="69119979.479999974"/>
    <n v="4.5035560244931965E-4"/>
    <x v="0"/>
    <n v="325145452.83999985"/>
    <n v="9.5737368393455561E-5"/>
    <x v="1"/>
    <n v="9.8579173474625472E-5"/>
    <x v="1"/>
    <x v="1"/>
    <x v="0"/>
    <m/>
  </r>
  <r>
    <s v="MS-17050"/>
    <x v="1694"/>
    <x v="98"/>
    <s v="Bailment"/>
    <x v="0"/>
    <x v="0"/>
    <x v="1680"/>
    <x v="0"/>
    <x v="6"/>
    <x v="4"/>
    <x v="1"/>
    <s v="SUPER"/>
    <s v="DOMESTIC WHISKEY"/>
    <s v="STRAIGHT"/>
    <x v="1694"/>
    <s v="WHISKEY"/>
    <x v="26"/>
    <x v="0"/>
    <n v="9"/>
    <n v="11.5"/>
    <n v="-0.35"/>
    <n v="19.5"/>
    <n v="22"/>
    <n v="-0.13"/>
    <n v="86.5"/>
    <n v="131.5"/>
    <n v="-0.52"/>
    <n v="33293.4"/>
    <n v="49165.919999999998"/>
    <n v="33527.4"/>
    <n v="49165.919999999998"/>
    <m/>
    <n v="52239627.039999984"/>
    <n v="6.3732078283229663E-4"/>
    <x v="0"/>
    <n v="126094742.97999983"/>
    <n v="2.6403479806672627E-4"/>
    <x v="0"/>
    <n v="325145452.83999985"/>
    <n v="1.0239540399288094E-4"/>
    <x v="1"/>
    <n v="1.0311508190304734E-4"/>
    <x v="1"/>
    <x v="1"/>
    <x v="0"/>
    <m/>
  </r>
  <r>
    <s v="MS-17543"/>
    <x v="1695"/>
    <x v="716"/>
    <s v="Bailment"/>
    <x v="0"/>
    <x v="0"/>
    <x v="1681"/>
    <x v="0"/>
    <x v="6"/>
    <x v="4"/>
    <x v="2"/>
    <s v="SUPER"/>
    <s v="DOMESTIC WHISKEY"/>
    <s v="STRAIGHT"/>
    <x v="1695"/>
    <s v="WHISKEY"/>
    <x v="12"/>
    <x v="0"/>
    <n v="3"/>
    <n v="7"/>
    <n v="-1.33"/>
    <n v="5"/>
    <n v="13.5"/>
    <n v="-1.7"/>
    <n v="27"/>
    <n v="51.5"/>
    <n v="-0.91"/>
    <n v="14373.48"/>
    <n v="28313.1"/>
    <n v="14952.6"/>
    <n v="28523.1"/>
    <m/>
    <n v="52239627.039999984"/>
    <n v="2.7514514965802108E-4"/>
    <x v="0"/>
    <n v="69119979.479999974"/>
    <n v="2.0794971451284936E-4"/>
    <x v="0"/>
    <n v="325145452.83999985"/>
    <n v="4.4206307898370072E-5"/>
    <x v="0"/>
    <n v="4.5987418459633181E-5"/>
    <x v="0"/>
    <x v="0"/>
    <x v="0"/>
    <m/>
  </r>
  <r>
    <s v="MS-18376"/>
    <x v="1696"/>
    <x v="43"/>
    <s v="Bailment"/>
    <x v="0"/>
    <x v="0"/>
    <x v="1682"/>
    <x v="0"/>
    <x v="6"/>
    <x v="4"/>
    <x v="2"/>
    <s v="SUPER"/>
    <s v="DOMESTIC WHISKEY"/>
    <s v="STRAIGHT"/>
    <x v="1696"/>
    <s v="WHISKEY"/>
    <x v="37"/>
    <x v="0"/>
    <n v="11"/>
    <n v="19.5"/>
    <n v="-0.77"/>
    <n v="38.5"/>
    <n v="66.92"/>
    <n v="-0.74"/>
    <n v="280"/>
    <n v="375.5"/>
    <n v="-0.34"/>
    <n v="155736"/>
    <n v="208853.1"/>
    <n v="155736"/>
    <n v="208853.1"/>
    <m/>
    <n v="52239627.039999984"/>
    <n v="2.981185142856258E-3"/>
    <x v="0"/>
    <n v="69119979.479999974"/>
    <n v="2.2531256688966836E-3"/>
    <x v="0"/>
    <n v="325145452.83999985"/>
    <n v="4.7897332913536333E-4"/>
    <x v="1"/>
    <n v="4.7897332913536333E-4"/>
    <x v="1"/>
    <x v="1"/>
    <x v="0"/>
    <m/>
  </r>
  <r>
    <s v="MS-20300"/>
    <x v="1697"/>
    <x v="517"/>
    <s v="Bailment"/>
    <x v="0"/>
    <x v="0"/>
    <x v="1683"/>
    <x v="0"/>
    <x v="6"/>
    <x v="4"/>
    <x v="0"/>
    <s v="ULTRA"/>
    <s v="DOMESTIC WHISKEY"/>
    <s v="STRAIGHT"/>
    <x v="1697"/>
    <s v="WHISKEY"/>
    <x v="76"/>
    <x v="1"/>
    <n v="3"/>
    <n v="1"/>
    <n v="0.67"/>
    <n v="5"/>
    <n v="4.42"/>
    <n v="0.12"/>
    <n v="22"/>
    <n v="29.58"/>
    <n v="-0.34"/>
    <n v="13408.56"/>
    <n v="18030.45"/>
    <n v="13408.56"/>
    <n v="18030.45"/>
    <m/>
    <n v="52239627.039999984"/>
    <n v="2.5667411426450343E-4"/>
    <x v="0"/>
    <n v="75793138.070000067"/>
    <n v="1.7690994648639948E-4"/>
    <x v="0"/>
    <n v="325145452.83999985"/>
    <n v="4.1238651449319789E-5"/>
    <x v="0"/>
    <n v="4.1238651449319789E-5"/>
    <x v="0"/>
    <x v="0"/>
    <x v="0"/>
    <m/>
  </r>
  <r>
    <s v="MS-28153"/>
    <x v="1698"/>
    <x v="671"/>
    <s v="Bailment"/>
    <x v="0"/>
    <x v="0"/>
    <x v="1684"/>
    <x v="0"/>
    <x v="21"/>
    <x v="4"/>
    <x v="0"/>
    <s v="SUPER"/>
    <s v="DOMESTIC WHISKEY"/>
    <s v="STRAIGHT"/>
    <x v="1698"/>
    <s v="WHISKEY"/>
    <x v="16"/>
    <x v="0"/>
    <n v="3"/>
    <n v="4.5"/>
    <n v="-0.5"/>
    <n v="10.5"/>
    <n v="13.5"/>
    <n v="-0.28999999999999998"/>
    <n v="60"/>
    <n v="64.5"/>
    <n v="-0.08"/>
    <n v="14889.6"/>
    <n v="15936.72"/>
    <n v="14889.6"/>
    <n v="15936.72"/>
    <m/>
    <n v="52239627.039999984"/>
    <n v="2.850250057987398E-4"/>
    <x v="0"/>
    <n v="75793138.070000067"/>
    <n v="1.9645050170964622E-4"/>
    <x v="0"/>
    <n v="325145452.83999985"/>
    <n v="4.579365902228069E-5"/>
    <x v="0"/>
    <n v="4.579365902228069E-5"/>
    <x v="0"/>
    <x v="0"/>
    <x v="0"/>
    <m/>
  </r>
  <r>
    <s v="MS-76433"/>
    <x v="1699"/>
    <x v="660"/>
    <s v="Bailment"/>
    <x v="0"/>
    <x v="0"/>
    <x v="1685"/>
    <x v="0"/>
    <x v="8"/>
    <x v="4"/>
    <x v="2"/>
    <s v="ULTRA"/>
    <s v="DOMESTIC WHISKEY"/>
    <s v="STRAIGHT"/>
    <x v="1699"/>
    <s v="CORDIALS"/>
    <x v="77"/>
    <x v="0"/>
    <n v="5"/>
    <n v="12"/>
    <n v="-1.4"/>
    <n v="9.67"/>
    <n v="22.92"/>
    <n v="-1.37"/>
    <n v="46.83"/>
    <n v="82.92"/>
    <n v="-0.77"/>
    <n v="19078.82"/>
    <n v="35225.19"/>
    <n v="20817.78"/>
    <n v="37103.550000000003"/>
    <m/>
    <n v="52239627.039999984"/>
    <n v="3.652173853651618E-4"/>
    <x v="0"/>
    <n v="69119979.479999974"/>
    <n v="2.7602467685223343E-4"/>
    <x v="0"/>
    <n v="325145452.83999985"/>
    <n v="5.8677800453166593E-5"/>
    <x v="1"/>
    <n v="6.402605301155535E-5"/>
    <x v="1"/>
    <x v="1"/>
    <x v="0"/>
    <m/>
  </r>
  <r>
    <s v="MS-86100"/>
    <x v="1700"/>
    <x v="717"/>
    <s v="Bailment"/>
    <x v="0"/>
    <x v="0"/>
    <x v="1686"/>
    <x v="0"/>
    <x v="6"/>
    <x v="4"/>
    <x v="1"/>
    <s v="SUPER"/>
    <s v="DOMESTIC WHISKEY"/>
    <s v="STRAIGHT"/>
    <x v="1700"/>
    <s v="CORDIALS"/>
    <x v="78"/>
    <x v="6"/>
    <n v="2"/>
    <n v="2"/>
    <n v="-0.33"/>
    <n v="3.5"/>
    <n v="7"/>
    <n v="-1"/>
    <n v="37.5"/>
    <n v="30"/>
    <n v="0.2"/>
    <n v="16634.580000000002"/>
    <n v="12470.4"/>
    <n v="17568.240000000002"/>
    <n v="12470.4"/>
    <m/>
    <n v="52239627.039999984"/>
    <n v="3.1842838363418773E-4"/>
    <x v="0"/>
    <n v="126094742.97999983"/>
    <n v="1.3192128083117986E-4"/>
    <x v="0"/>
    <n v="325145452.83999985"/>
    <n v="5.1160426371349798E-5"/>
    <x v="0"/>
    <n v="5.4031941232913751E-5"/>
    <x v="0"/>
    <x v="0"/>
    <x v="0"/>
    <m/>
  </r>
  <r>
    <s v="MS-86582"/>
    <x v="1701"/>
    <x v="718"/>
    <s v="Bailment"/>
    <x v="0"/>
    <x v="0"/>
    <x v="1687"/>
    <x v="0"/>
    <x v="6"/>
    <x v="4"/>
    <x v="2"/>
    <s v="ULTRA"/>
    <s v="DOMESTIC WHISKEY"/>
    <s v="BLEND"/>
    <x v="1701"/>
    <s v="CORDIALS"/>
    <x v="11"/>
    <x v="1"/>
    <n v="2"/>
    <n v="2"/>
    <n v="0"/>
    <n v="6"/>
    <n v="8.5"/>
    <n v="-0.42"/>
    <n v="27.17"/>
    <n v="49"/>
    <n v="-0.8"/>
    <n v="11691.29"/>
    <n v="21711.9"/>
    <n v="12190.3"/>
    <n v="22670.34"/>
    <m/>
    <n v="52239627.039999984"/>
    <n v="2.2380117666322458E-4"/>
    <x v="0"/>
    <n v="69119979.479999974"/>
    <n v="1.6914487081673546E-4"/>
    <x v="0"/>
    <n v="325145452.83999985"/>
    <n v="3.5957107497219542E-5"/>
    <x v="0"/>
    <n v="3.749183601838251E-5"/>
    <x v="0"/>
    <x v="0"/>
    <x v="0"/>
    <m/>
  </r>
  <r>
    <s v="MS-87063"/>
    <x v="1702"/>
    <x v="336"/>
    <s v="Bailment"/>
    <x v="0"/>
    <x v="0"/>
    <x v="1688"/>
    <x v="0"/>
    <x v="8"/>
    <x v="4"/>
    <x v="1"/>
    <s v="PREMIUM"/>
    <s v="DOMESTIC WHISKEY"/>
    <s v="FLAVORED"/>
    <x v="1702"/>
    <s v="CORDIALS"/>
    <x v="44"/>
    <x v="1"/>
    <n v="2"/>
    <n v="5.61"/>
    <n v="-1.63"/>
    <n v="9.34"/>
    <n v="13.88"/>
    <n v="-0.49"/>
    <n v="52.32"/>
    <n v="88.32"/>
    <n v="-0.69"/>
    <n v="19756.8"/>
    <n v="32366.880000000001"/>
    <n v="19756.8"/>
    <n v="33364.800000000003"/>
    <m/>
    <n v="52239627.039999984"/>
    <n v="3.7819565566331819E-4"/>
    <x v="0"/>
    <n v="126094742.97999983"/>
    <n v="1.5668218621242339E-4"/>
    <x v="0"/>
    <n v="325145452.83999985"/>
    <n v="6.0762959553741882E-5"/>
    <x v="1"/>
    <n v="6.0762959553741882E-5"/>
    <x v="1"/>
    <x v="1"/>
    <x v="0"/>
    <m/>
  </r>
  <r>
    <s v="MS-15945"/>
    <x v="1703"/>
    <x v="75"/>
    <s v="Bailment"/>
    <x v="0"/>
    <x v="0"/>
    <x v="1689"/>
    <x v="0"/>
    <x v="16"/>
    <x v="11"/>
    <x v="7"/>
    <s v="PREMIUM"/>
    <s v="IRISH"/>
    <s v="BLEND"/>
    <x v="1703"/>
    <s v="WHISKEY"/>
    <x v="13"/>
    <x v="0"/>
    <n v="4"/>
    <n v="8.17"/>
    <n v="-1.33"/>
    <n v="11.67"/>
    <n v="12.83"/>
    <n v="-0.1"/>
    <n v="53.68"/>
    <n v="42.78"/>
    <n v="0.2"/>
    <n v="12077.4"/>
    <n v="10037.799999999999"/>
    <n v="12737.4"/>
    <n v="10157.799999999999"/>
    <m/>
    <n v="3903414.0300000003"/>
    <n v="3.0940607138208189E-3"/>
    <x v="0"/>
    <n v="3903414.0300000003"/>
    <n v="3.0940607138208189E-3"/>
    <x v="0"/>
    <n v="325145452.83999985"/>
    <n v="3.7144606804460346E-5"/>
    <x v="0"/>
    <n v="3.917446757672456E-5"/>
    <x v="0"/>
    <x v="0"/>
    <x v="0"/>
    <m/>
  </r>
  <r>
    <s v="MS-89504"/>
    <x v="1704"/>
    <x v="312"/>
    <s v="Bailment"/>
    <x v="0"/>
    <x v="0"/>
    <x v="1690"/>
    <x v="0"/>
    <x v="12"/>
    <x v="15"/>
    <x v="11"/>
    <s v="ULTRA"/>
    <s v="TEQUILA"/>
    <s v="MEZCAL"/>
    <x v="1704"/>
    <s v="TEQUILA"/>
    <x v="7"/>
    <x v="1"/>
    <n v="1"/>
    <n v="0.5"/>
    <n v="0.4"/>
    <n v="1.92"/>
    <n v="2.75"/>
    <n v="-0.44"/>
    <n v="16.579999999999998"/>
    <n v="12.42"/>
    <n v="0.25"/>
    <n v="8401.94"/>
    <n v="6136.31"/>
    <n v="8701.94"/>
    <n v="6286.31"/>
    <m/>
    <n v="206203.38000000003"/>
    <n v="4.0745888840425404E-2"/>
    <x v="1"/>
    <n v="206203.38000000003"/>
    <n v="4.0745888840425404E-2"/>
    <x v="1"/>
    <n v="325145452.83999985"/>
    <n v="2.5840558207450908E-5"/>
    <x v="0"/>
    <n v="2.6763222194843733E-5"/>
    <x v="2"/>
    <x v="2"/>
    <x v="1"/>
    <m/>
  </r>
  <r>
    <s v="MS-80363"/>
    <x v="1705"/>
    <x v="719"/>
    <s v="Bailment"/>
    <x v="0"/>
    <x v="0"/>
    <x v="1691"/>
    <x v="0"/>
    <x v="8"/>
    <x v="12"/>
    <x v="8"/>
    <s v="PREMIUM"/>
    <s v="CORDIALS"/>
    <s v="CREAM LIQUEUR"/>
    <x v="1705"/>
    <s v="CORDIALS"/>
    <x v="44"/>
    <x v="1"/>
    <n v="72"/>
    <n v="63.5"/>
    <n v="0.11"/>
    <n v="220"/>
    <n v="239.58"/>
    <n v="-0.09"/>
    <n v="968.08"/>
    <n v="957.17"/>
    <n v="0.01"/>
    <n v="222233.21"/>
    <n v="219502.54"/>
    <n v="222233.21"/>
    <n v="219502.54"/>
    <m/>
    <n v="4182721.1600000006"/>
    <n v="5.3131251522394084E-2"/>
    <x v="1"/>
    <n v="4182721.1600000006"/>
    <n v="5.3131251522394084E-2"/>
    <x v="1"/>
    <n v="325145452.83999985"/>
    <n v="6.8348859889902336E-4"/>
    <x v="1"/>
    <n v="6.8348859889902336E-4"/>
    <x v="3"/>
    <x v="3"/>
    <x v="0"/>
    <m/>
  </r>
  <r>
    <s v="MS-73200"/>
    <x v="1706"/>
    <x v="272"/>
    <s v="Bailment"/>
    <x v="0"/>
    <x v="0"/>
    <x v="1692"/>
    <x v="0"/>
    <x v="0"/>
    <x v="0"/>
    <x v="1"/>
    <s v="MID"/>
    <s v="RUM"/>
    <s v="FLAVORED"/>
    <x v="1706"/>
    <s v="CORDIALS"/>
    <x v="14"/>
    <x v="1"/>
    <m/>
    <n v="16"/>
    <m/>
    <n v="1"/>
    <n v="72"/>
    <n v="-71"/>
    <n v="77"/>
    <n v="211.25"/>
    <n v="-1.74"/>
    <n v="12547.08"/>
    <n v="33334.74"/>
    <n v="13555.08"/>
    <n v="35429.31"/>
    <m/>
    <n v="12844114.079999994"/>
    <n v="9.7687391453004009E-4"/>
    <x v="0"/>
    <n v="126094742.97999983"/>
    <n v="9.9505179228527558E-5"/>
    <x v="0"/>
    <n v="325145452.83999985"/>
    <n v="3.8589129543122553E-5"/>
    <x v="0"/>
    <n v="4.1689280540762448E-5"/>
    <x v="0"/>
    <x v="0"/>
    <x v="0"/>
    <m/>
  </r>
  <r>
    <s v="MS-16887"/>
    <x v="1707"/>
    <x v="505"/>
    <s v="Bailment"/>
    <x v="0"/>
    <x v="0"/>
    <x v="1693"/>
    <x v="0"/>
    <x v="6"/>
    <x v="6"/>
    <x v="4"/>
    <s v="ULTRA"/>
    <s v="DOMESTIC WHISKEY"/>
    <s v="STRAIGHT"/>
    <x v="1707"/>
    <s v="WHISKEY"/>
    <x v="74"/>
    <x v="0"/>
    <n v="9"/>
    <n v="6.5"/>
    <n v="0.28000000000000003"/>
    <n v="19.079999999999998"/>
    <n v="25"/>
    <n v="-0.31"/>
    <n v="87"/>
    <n v="103"/>
    <n v="-0.18"/>
    <n v="36383.4"/>
    <n v="42822.6"/>
    <n v="36383.4"/>
    <n v="43074.6"/>
    <m/>
    <n v="1024946.76"/>
    <n v="3.5497843809955555E-2"/>
    <x v="1"/>
    <n v="1024946.76"/>
    <n v="3.5497843809955555E-2"/>
    <x v="1"/>
    <n v="325145452.83999985"/>
    <n v="1.1189884306302703E-4"/>
    <x v="1"/>
    <n v="1.1189884306302703E-4"/>
    <x v="3"/>
    <x v="3"/>
    <x v="0"/>
    <m/>
  </r>
  <r>
    <s v="MS-26555"/>
    <x v="1708"/>
    <x v="374"/>
    <s v="Bailment"/>
    <x v="0"/>
    <x v="0"/>
    <x v="1694"/>
    <x v="0"/>
    <x v="10"/>
    <x v="6"/>
    <x v="4"/>
    <s v="SUPER"/>
    <s v="DOMESTIC WHISKEY"/>
    <s v="STRAIGHT"/>
    <x v="1708"/>
    <s v="WHISKEY"/>
    <x v="4"/>
    <x v="1"/>
    <n v="7"/>
    <n v="13.5"/>
    <n v="-1.08"/>
    <n v="36"/>
    <n v="46.42"/>
    <n v="-0.28999999999999998"/>
    <n v="144.5"/>
    <n v="171.08"/>
    <n v="-0.18"/>
    <n v="42174.78"/>
    <n v="49936.02"/>
    <n v="45260.94"/>
    <n v="51737.82"/>
    <m/>
    <n v="1024946.76"/>
    <n v="4.1148264130324193E-2"/>
    <x v="1"/>
    <n v="1024946.76"/>
    <n v="4.1148264130324193E-2"/>
    <x v="1"/>
    <n v="325145452.83999985"/>
    <n v="1.2971050227405056E-4"/>
    <x v="1"/>
    <n v="1.3920213124515802E-4"/>
    <x v="3"/>
    <x v="3"/>
    <x v="0"/>
    <m/>
  </r>
  <r>
    <s v="MS-58902"/>
    <x v="1709"/>
    <x v="192"/>
    <s v="Bailment"/>
    <x v="0"/>
    <x v="0"/>
    <x v="1695"/>
    <x v="0"/>
    <x v="14"/>
    <x v="13"/>
    <x v="9"/>
    <s v="VALUE"/>
    <s v="COCKTAILS"/>
    <s v="MARGARITA"/>
    <x v="1709"/>
    <s v="COCKTAILS"/>
    <x v="16"/>
    <x v="0"/>
    <n v="39"/>
    <n v="42.66"/>
    <n v="-0.08"/>
    <n v="105.04"/>
    <n v="116.79"/>
    <n v="-0.11"/>
    <n v="343.4"/>
    <n v="322.62"/>
    <n v="0.06"/>
    <n v="33075.839999999997"/>
    <n v="31108.799999999999"/>
    <n v="33075.839999999997"/>
    <n v="31108.799999999999"/>
    <m/>
    <n v="1255013.1799999997"/>
    <n v="2.6354974216286721E-2"/>
    <x v="0"/>
    <n v="1255013.1799999997"/>
    <n v="2.6354974216286721E-2"/>
    <x v="0"/>
    <n v="325145452.83999985"/>
    <n v="1.0172628806922365E-4"/>
    <x v="1"/>
    <n v="1.0172628806922365E-4"/>
    <x v="1"/>
    <x v="1"/>
    <x v="0"/>
    <m/>
  </r>
  <r>
    <s v="MS-58908"/>
    <x v="1710"/>
    <x v="512"/>
    <s v="Bailment"/>
    <x v="0"/>
    <x v="0"/>
    <x v="1696"/>
    <x v="0"/>
    <x v="14"/>
    <x v="13"/>
    <x v="9"/>
    <s v="VALUE"/>
    <s v="COCKTAILS"/>
    <s v="MARGARITA"/>
    <x v="1710"/>
    <s v="COCKTAILS"/>
    <x v="16"/>
    <x v="0"/>
    <n v="64"/>
    <n v="54.4"/>
    <n v="0.15"/>
    <n v="194.63"/>
    <n v="143.99"/>
    <n v="0.26"/>
    <n v="518.83000000000004"/>
    <n v="451.68"/>
    <n v="0.13"/>
    <n v="49973.279999999999"/>
    <n v="43613.52"/>
    <n v="49973.279999999999"/>
    <n v="43613.52"/>
    <m/>
    <n v="1255013.1799999997"/>
    <n v="3.9818928435476679E-2"/>
    <x v="1"/>
    <n v="1255013.1799999997"/>
    <n v="3.9818928435476679E-2"/>
    <x v="1"/>
    <n v="325145452.83999985"/>
    <n v="1.5369515262632705E-4"/>
    <x v="1"/>
    <n v="1.5369515262632705E-4"/>
    <x v="3"/>
    <x v="3"/>
    <x v="0"/>
    <m/>
  </r>
  <r>
    <s v="MS-58911"/>
    <x v="1711"/>
    <x v="432"/>
    <s v="Bailment"/>
    <x v="0"/>
    <x v="0"/>
    <x v="1697"/>
    <x v="0"/>
    <x v="14"/>
    <x v="13"/>
    <x v="9"/>
    <s v="VALUE"/>
    <s v="COCKTAILS"/>
    <s v="MARGARITA"/>
    <x v="1711"/>
    <s v="COCKTAILS"/>
    <x v="16"/>
    <x v="0"/>
    <n v="27"/>
    <n v="17.07"/>
    <n v="0.37"/>
    <n v="70.38"/>
    <n v="49.06"/>
    <n v="0.3"/>
    <n v="214.34"/>
    <n v="248.49"/>
    <n v="-0.16"/>
    <n v="20646.72"/>
    <n v="23978.16"/>
    <n v="20646.72"/>
    <n v="23978.16"/>
    <m/>
    <n v="1255013.1799999997"/>
    <n v="1.6451396948675874E-2"/>
    <x v="0"/>
    <n v="1255013.1799999997"/>
    <n v="1.6451396948675874E-2"/>
    <x v="0"/>
    <n v="325145452.83999985"/>
    <n v="6.3499950005943957E-5"/>
    <x v="1"/>
    <n v="6.3499950005943957E-5"/>
    <x v="1"/>
    <x v="1"/>
    <x v="0"/>
    <m/>
  </r>
  <r>
    <s v="MS-101646"/>
    <x v="1712"/>
    <x v="364"/>
    <s v="Bailment"/>
    <x v="0"/>
    <x v="0"/>
    <x v="1698"/>
    <x v="0"/>
    <x v="14"/>
    <x v="13"/>
    <x v="9"/>
    <s v="PREMIUM"/>
    <s v="COCKTAILS"/>
    <s v="OTHER COCKTAILS"/>
    <x v="1712"/>
    <s v="COCKTAILS"/>
    <x v="71"/>
    <x v="0"/>
    <n v="38"/>
    <n v="85.23"/>
    <n v="-1.25"/>
    <n v="101.33"/>
    <n v="215.92"/>
    <n v="-1.1299999999999999"/>
    <n v="561.57000000000005"/>
    <n v="734.87"/>
    <n v="-0.31"/>
    <n v="32733.599999999999"/>
    <n v="43733.760000000002"/>
    <n v="32733.599999999999"/>
    <n v="43733.760000000002"/>
    <m/>
    <n v="1255013.1799999997"/>
    <n v="2.6082275884943301E-2"/>
    <x v="0"/>
    <n v="1255013.1799999997"/>
    <n v="2.6082275884943301E-2"/>
    <x v="0"/>
    <n v="325145452.83999985"/>
    <n v="1.0067371299240592E-4"/>
    <x v="1"/>
    <n v="1.0067371299240592E-4"/>
    <x v="1"/>
    <x v="1"/>
    <x v="0"/>
    <m/>
  </r>
  <r>
    <s v="MS-86239"/>
    <x v="1713"/>
    <x v="720"/>
    <s v="Bailment"/>
    <x v="0"/>
    <x v="0"/>
    <x v="1699"/>
    <x v="0"/>
    <x v="12"/>
    <x v="8"/>
    <x v="2"/>
    <s v="SUPER"/>
    <s v="TEQUILA"/>
    <s v="100% BLUE AGAVE"/>
    <x v="1713"/>
    <s v="TEQUILA"/>
    <x v="79"/>
    <x v="9"/>
    <m/>
    <m/>
    <m/>
    <m/>
    <n v="20"/>
    <m/>
    <n v="77"/>
    <n v="100.33"/>
    <n v="-0.3"/>
    <n v="37994.879999999997"/>
    <n v="42320.6"/>
    <n v="37994.879999999997"/>
    <n v="42320.6"/>
    <m/>
    <n v="57863085.470000021"/>
    <n v="6.5663418553265729E-4"/>
    <x v="0"/>
    <n v="69119979.479999974"/>
    <n v="5.4969460763503125E-4"/>
    <x v="0"/>
    <n v="325145452.83999985"/>
    <n v="1.1685502493770632E-4"/>
    <x v="1"/>
    <n v="1.1685502493770632E-4"/>
    <x v="1"/>
    <x v="1"/>
    <x v="0"/>
    <m/>
  </r>
  <r>
    <s v="MS-87025"/>
    <x v="1714"/>
    <x v="324"/>
    <s v="Bailment"/>
    <x v="0"/>
    <x v="0"/>
    <x v="1700"/>
    <x v="0"/>
    <x v="12"/>
    <x v="8"/>
    <x v="2"/>
    <s v="ULTRA"/>
    <s v="TEQUILA"/>
    <s v="100% BLUE AGAVE"/>
    <x v="1714"/>
    <s v="TEQUILA"/>
    <x v="80"/>
    <x v="6"/>
    <n v="7"/>
    <n v="9"/>
    <n v="-0.27"/>
    <n v="48.67"/>
    <n v="23.5"/>
    <n v="0.52"/>
    <n v="135.16999999999999"/>
    <n v="95"/>
    <n v="0.3"/>
    <n v="59419.06"/>
    <n v="43280.6"/>
    <n v="62268.58"/>
    <n v="43819.16"/>
    <m/>
    <n v="57863085.470000021"/>
    <n v="1.0268906249530489E-3"/>
    <x v="0"/>
    <n v="69119979.479999974"/>
    <n v="8.5965100752370791E-4"/>
    <x v="0"/>
    <n v="325145452.83999985"/>
    <n v="1.8274608942244502E-4"/>
    <x v="1"/>
    <n v="1.9150992104029706E-4"/>
    <x v="1"/>
    <x v="1"/>
    <x v="0"/>
    <m/>
  </r>
  <r>
    <s v="MS-87027"/>
    <x v="1715"/>
    <x v="109"/>
    <s v="Bailment"/>
    <x v="0"/>
    <x v="0"/>
    <x v="1701"/>
    <x v="0"/>
    <x v="12"/>
    <x v="8"/>
    <x v="2"/>
    <s v="ULTRA"/>
    <s v="TEQUILA"/>
    <s v="100% BLUE AGAVE"/>
    <x v="1715"/>
    <s v="TEQUILA"/>
    <x v="80"/>
    <x v="6"/>
    <n v="13"/>
    <n v="9.75"/>
    <n v="0.25"/>
    <n v="71.83"/>
    <n v="28.25"/>
    <n v="0.61"/>
    <n v="232"/>
    <n v="98.58"/>
    <n v="0.57999999999999996"/>
    <n v="113247.05"/>
    <n v="49498.53"/>
    <n v="117540.48"/>
    <n v="50002.23"/>
    <m/>
    <n v="57863085.470000021"/>
    <n v="1.9571553967462491E-3"/>
    <x v="0"/>
    <n v="69119979.479999974"/>
    <n v="1.6384126681167244E-3"/>
    <x v="0"/>
    <n v="325145452.83999985"/>
    <n v="3.4829658237824876E-4"/>
    <x v="1"/>
    <n v="3.6150122652288863E-4"/>
    <x v="1"/>
    <x v="1"/>
    <x v="0"/>
    <m/>
  </r>
  <r>
    <s v="MS-87029"/>
    <x v="1716"/>
    <x v="122"/>
    <s v="Bailment"/>
    <x v="0"/>
    <x v="0"/>
    <x v="1702"/>
    <x v="0"/>
    <x v="12"/>
    <x v="8"/>
    <x v="2"/>
    <s v="ULTRA"/>
    <s v="TEQUILA"/>
    <s v="100% BLUE AGAVE"/>
    <x v="1716"/>
    <s v="TEQUILA"/>
    <x v="80"/>
    <x v="6"/>
    <n v="2"/>
    <n v="5.5"/>
    <n v="-1.75"/>
    <n v="27.5"/>
    <n v="13.5"/>
    <n v="0.51"/>
    <n v="71"/>
    <n v="67.58"/>
    <n v="0.05"/>
    <n v="63417.96"/>
    <n v="62525.91"/>
    <n v="65714.759999999995"/>
    <n v="63099.99"/>
    <m/>
    <n v="57863085.470000021"/>
    <n v="1.0960003166937925E-3"/>
    <x v="0"/>
    <n v="69119979.479999974"/>
    <n v="9.175054807177732E-4"/>
    <x v="0"/>
    <n v="325145452.83999985"/>
    <n v="1.9504489281972894E-4"/>
    <x v="1"/>
    <n v="2.0210880830720838E-4"/>
    <x v="1"/>
    <x v="1"/>
    <x v="0"/>
    <m/>
  </r>
  <r>
    <s v="MS-87033"/>
    <x v="1717"/>
    <x v="412"/>
    <s v="Bailment"/>
    <x v="0"/>
    <x v="0"/>
    <x v="1703"/>
    <x v="0"/>
    <x v="12"/>
    <x v="8"/>
    <x v="2"/>
    <s v="ULTRA"/>
    <s v="TEQUILA"/>
    <s v="100% BLUE AGAVE"/>
    <x v="1717"/>
    <s v="TEQUILA"/>
    <x v="80"/>
    <x v="6"/>
    <n v="9"/>
    <n v="11.5"/>
    <n v="-0.35"/>
    <n v="35.5"/>
    <n v="37"/>
    <n v="-0.04"/>
    <n v="145.25"/>
    <n v="92.42"/>
    <n v="0.36"/>
    <n v="83282.009999999995"/>
    <n v="55085.5"/>
    <n v="86923.41"/>
    <n v="55344.44"/>
    <m/>
    <n v="57863085.470000021"/>
    <n v="1.4392943155991705E-3"/>
    <x v="0"/>
    <n v="69119979.479999974"/>
    <n v="1.2048905486741043E-3"/>
    <x v="0"/>
    <n v="325145452.83999985"/>
    <n v="2.5613770474896375E-4"/>
    <x v="1"/>
    <n v="2.6733700022793787E-4"/>
    <x v="1"/>
    <x v="1"/>
    <x v="0"/>
    <m/>
  </r>
  <r>
    <s v="MS-88114"/>
    <x v="1718"/>
    <x v="443"/>
    <s v="Bailment"/>
    <x v="0"/>
    <x v="0"/>
    <x v="1704"/>
    <x v="0"/>
    <x v="12"/>
    <x v="8"/>
    <x v="2"/>
    <s v="PREMIUM"/>
    <s v="TEQUILA"/>
    <s v="100% BLUE AGAVE"/>
    <x v="1718"/>
    <s v="TEQUILA"/>
    <x v="13"/>
    <x v="0"/>
    <n v="8"/>
    <n v="8.5"/>
    <n v="-0.06"/>
    <n v="22.5"/>
    <n v="29.46"/>
    <n v="-0.31"/>
    <n v="121"/>
    <n v="121.96"/>
    <n v="-0.01"/>
    <n v="40191.360000000001"/>
    <n v="40525.279999999999"/>
    <n v="40191.360000000001"/>
    <n v="40525.279999999999"/>
    <m/>
    <n v="57863085.470000021"/>
    <n v="6.945941384483862E-4"/>
    <x v="0"/>
    <n v="69119979.479999974"/>
    <n v="5.8147239484683966E-4"/>
    <x v="0"/>
    <n v="325145452.83999985"/>
    <n v="1.2361040158780163E-4"/>
    <x v="1"/>
    <n v="1.2361040158780163E-4"/>
    <x v="1"/>
    <x v="1"/>
    <x v="0"/>
    <m/>
  </r>
  <r>
    <s v="MS-88375"/>
    <x v="1719"/>
    <x v="129"/>
    <s v="Bailment"/>
    <x v="0"/>
    <x v="0"/>
    <x v="1705"/>
    <x v="0"/>
    <x v="12"/>
    <x v="8"/>
    <x v="1"/>
    <s v="PREMIUM"/>
    <s v="TEQUILA"/>
    <s v="100% BLUE AGAVE"/>
    <x v="1719"/>
    <s v="TEQUILA"/>
    <x v="35"/>
    <x v="1"/>
    <n v="66"/>
    <n v="57.33"/>
    <n v="0.13"/>
    <n v="212.35"/>
    <n v="151.9"/>
    <n v="0.28000000000000003"/>
    <n v="661.94"/>
    <n v="529.03"/>
    <n v="0.2"/>
    <n v="184488.29"/>
    <n v="144325.89000000001"/>
    <n v="184488.29"/>
    <n v="146054.60999999999"/>
    <m/>
    <n v="57863085.470000021"/>
    <n v="3.1883590116474295E-3"/>
    <x v="0"/>
    <n v="126094742.97999983"/>
    <n v="1.4630926368537198E-3"/>
    <x v="0"/>
    <n v="325145452.83999985"/>
    <n v="5.6740233759561287E-4"/>
    <x v="1"/>
    <n v="5.6740233759561287E-4"/>
    <x v="1"/>
    <x v="1"/>
    <x v="0"/>
    <m/>
  </r>
  <r>
    <s v="MS-37052"/>
    <x v="1720"/>
    <x v="696"/>
    <s v="Bailment"/>
    <x v="0"/>
    <x v="0"/>
    <x v="1706"/>
    <x v="0"/>
    <x v="13"/>
    <x v="9"/>
    <x v="2"/>
    <s v="SUPER"/>
    <s v="VODKA"/>
    <s v="CLASSIC"/>
    <x v="1720"/>
    <s v="VODKA"/>
    <x v="55"/>
    <x v="1"/>
    <n v="15"/>
    <n v="12.84"/>
    <n v="0.15"/>
    <n v="24.51"/>
    <n v="26.84"/>
    <n v="-0.1"/>
    <n v="88.68"/>
    <n v="71.180000000000007"/>
    <n v="0.2"/>
    <n v="17376.96"/>
    <n v="13813.56"/>
    <n v="17628.96"/>
    <n v="14149.56"/>
    <m/>
    <n v="73393567.950000003"/>
    <n v="2.3676407191210817E-4"/>
    <x v="0"/>
    <n v="69119979.479999974"/>
    <n v="2.5140285241299969E-4"/>
    <x v="0"/>
    <n v="325145452.83999985"/>
    <n v="5.3443650674552077E-5"/>
    <x v="0"/>
    <n v="5.4218688423962051E-5"/>
    <x v="0"/>
    <x v="0"/>
    <x v="0"/>
    <m/>
  </r>
  <r>
    <s v="MS-38515"/>
    <x v="1721"/>
    <x v="97"/>
    <s v="Bailment"/>
    <x v="0"/>
    <x v="0"/>
    <x v="1707"/>
    <x v="0"/>
    <x v="13"/>
    <x v="9"/>
    <x v="0"/>
    <s v="PREMIUM"/>
    <s v="VODKA"/>
    <s v="CLASSIC"/>
    <x v="1721"/>
    <s v="VODKA"/>
    <x v="6"/>
    <x v="3"/>
    <n v="11"/>
    <n v="10.67"/>
    <n v="0"/>
    <n v="34.67"/>
    <n v="41.34"/>
    <n v="-0.19"/>
    <n v="183.37"/>
    <n v="158.71"/>
    <n v="0.13"/>
    <n v="21240"/>
    <n v="19148.400000000001"/>
    <n v="22110"/>
    <n v="19148.400000000001"/>
    <m/>
    <n v="73393567.950000003"/>
    <n v="2.8939865703858316E-4"/>
    <x v="0"/>
    <n v="75793138.070000067"/>
    <n v="2.8023645069799629E-4"/>
    <x v="0"/>
    <n v="325145452.83999985"/>
    <n v="6.5324610307412016E-5"/>
    <x v="1"/>
    <n v="6.8000335870851205E-5"/>
    <x v="1"/>
    <x v="1"/>
    <x v="0"/>
    <m/>
  </r>
  <r>
    <s v="MS-39101"/>
    <x v="1722"/>
    <x v="578"/>
    <s v="Bailment"/>
    <x v="0"/>
    <x v="0"/>
    <x v="1708"/>
    <x v="0"/>
    <x v="13"/>
    <x v="9"/>
    <x v="1"/>
    <s v="MID"/>
    <s v="VODKA"/>
    <s v="FLAVORED"/>
    <x v="1722"/>
    <s v="CORDIALS"/>
    <x v="25"/>
    <x v="0"/>
    <n v="7"/>
    <n v="13"/>
    <n v="-0.86"/>
    <n v="25"/>
    <n v="34"/>
    <n v="-0.36"/>
    <n v="59"/>
    <n v="70"/>
    <n v="-0.19"/>
    <n v="7407.72"/>
    <n v="8677.2000000000007"/>
    <n v="7407.72"/>
    <n v="8677.2000000000007"/>
    <m/>
    <n v="73393567.950000003"/>
    <n v="1.0093146043869366E-4"/>
    <x v="0"/>
    <n v="126094742.97999983"/>
    <n v="5.8747254841345412E-5"/>
    <x v="0"/>
    <n v="325145452.83999985"/>
    <n v="2.2782788242298591E-5"/>
    <x v="0"/>
    <n v="2.2782788242298591E-5"/>
    <x v="0"/>
    <x v="0"/>
    <x v="1"/>
    <m/>
  </r>
  <r>
    <s v="MS-39282"/>
    <x v="1723"/>
    <x v="373"/>
    <s v="Bailment"/>
    <x v="0"/>
    <x v="0"/>
    <x v="1709"/>
    <x v="0"/>
    <x v="13"/>
    <x v="9"/>
    <x v="1"/>
    <s v="MID"/>
    <s v="VODKA"/>
    <s v="FLAVORED"/>
    <x v="1723"/>
    <s v="CORDIALS"/>
    <x v="5"/>
    <x v="2"/>
    <n v="82"/>
    <n v="143"/>
    <n v="-0.74"/>
    <n v="133"/>
    <n v="194"/>
    <n v="-0.46"/>
    <n v="674.08"/>
    <n v="793"/>
    <n v="-0.18"/>
    <n v="74676.13"/>
    <n v="85621.440000000002"/>
    <n v="82922.78"/>
    <n v="94915.68"/>
    <m/>
    <n v="73393567.950000003"/>
    <n v="1.0174751287588819E-3"/>
    <x v="0"/>
    <n v="126094742.97999983"/>
    <n v="5.9222238957134447E-4"/>
    <x v="0"/>
    <n v="325145452.83999985"/>
    <n v="2.2966991956288322E-4"/>
    <x v="1"/>
    <n v="2.5503287613499331E-4"/>
    <x v="1"/>
    <x v="1"/>
    <x v="0"/>
    <m/>
  </r>
  <r>
    <s v="MS-39283"/>
    <x v="1724"/>
    <x v="588"/>
    <s v="Bailment"/>
    <x v="0"/>
    <x v="0"/>
    <x v="1710"/>
    <x v="0"/>
    <x v="13"/>
    <x v="9"/>
    <x v="1"/>
    <s v="MID"/>
    <s v="VODKA"/>
    <s v="FLAVORED"/>
    <x v="1724"/>
    <s v="CORDIALS"/>
    <x v="5"/>
    <x v="2"/>
    <n v="36"/>
    <n v="8"/>
    <n v="0.78"/>
    <n v="111"/>
    <n v="97"/>
    <n v="0.13"/>
    <n v="557"/>
    <n v="632.33000000000004"/>
    <n v="-0.14000000000000001"/>
    <n v="67071.12"/>
    <n v="74171.66"/>
    <n v="70027.92"/>
    <n v="78348.960000000006"/>
    <m/>
    <n v="73393567.950000003"/>
    <n v="9.1385555810139614E-4"/>
    <x v="0"/>
    <n v="126094742.97999983"/>
    <n v="5.3191051755931097E-4"/>
    <x v="0"/>
    <n v="325145452.83999985"/>
    <n v="2.0628035672700884E-4"/>
    <x v="1"/>
    <n v="2.1537413298675253E-4"/>
    <x v="1"/>
    <x v="1"/>
    <x v="0"/>
    <m/>
  </r>
  <r>
    <s v="MS-78293"/>
    <x v="1725"/>
    <x v="54"/>
    <s v="Bailment"/>
    <x v="0"/>
    <x v="0"/>
    <x v="1711"/>
    <x v="0"/>
    <x v="13"/>
    <x v="9"/>
    <x v="1"/>
    <s v="MID"/>
    <s v="VODKA"/>
    <s v="FLAVORED"/>
    <x v="1725"/>
    <s v="CORDIALS"/>
    <x v="14"/>
    <x v="1"/>
    <n v="19"/>
    <n v="47"/>
    <n v="-1.47"/>
    <n v="33.58"/>
    <n v="72"/>
    <n v="-1.1399999999999999"/>
    <n v="162.58000000000001"/>
    <n v="304.92"/>
    <n v="-0.88"/>
    <n v="19896.650000000001"/>
    <n v="37709.550000000003"/>
    <n v="20817.169999999998"/>
    <n v="39004.230000000003"/>
    <m/>
    <n v="73393567.950000003"/>
    <n v="2.7109528199466694E-4"/>
    <x v="0"/>
    <n v="126094742.97999983"/>
    <n v="1.5779127289355634E-4"/>
    <x v="0"/>
    <n v="325145452.83999985"/>
    <n v="6.1193074749198173E-5"/>
    <x v="1"/>
    <n v="6.4024176928114313E-5"/>
    <x v="1"/>
    <x v="1"/>
    <x v="0"/>
    <m/>
  </r>
  <r>
    <s v="MS-16222"/>
    <x v="1726"/>
    <x v="361"/>
    <s v="Bailment"/>
    <x v="0"/>
    <x v="0"/>
    <x v="1712"/>
    <x v="0"/>
    <x v="21"/>
    <x v="4"/>
    <x v="2"/>
    <s v="SUPER"/>
    <s v="DOMESTIC WHISKEY"/>
    <s v="STRAIGHT"/>
    <x v="1726"/>
    <s v="WHISKEY"/>
    <x v="27"/>
    <x v="3"/>
    <n v="7"/>
    <n v="16.34"/>
    <n v="-1.36"/>
    <n v="32.14"/>
    <n v="47.16"/>
    <n v="-0.47"/>
    <n v="251.53"/>
    <n v="257.67"/>
    <n v="-0.02"/>
    <n v="81290.37"/>
    <n v="82327.679999999993"/>
    <n v="83702.37"/>
    <n v="85747.68"/>
    <m/>
    <n v="52239627.039999984"/>
    <n v="1.5561054817209128E-3"/>
    <x v="0"/>
    <n v="69119979.479999974"/>
    <n v="1.1760763040087642E-3"/>
    <x v="0"/>
    <n v="325145452.83999985"/>
    <n v="2.5001232306946027E-4"/>
    <x v="1"/>
    <n v="2.5743054152809857E-4"/>
    <x v="1"/>
    <x v="1"/>
    <x v="0"/>
    <m/>
  </r>
  <r>
    <s v="MS-34244"/>
    <x v="1727"/>
    <x v="265"/>
    <s v="Bailment"/>
    <x v="0"/>
    <x v="0"/>
    <x v="1713"/>
    <x v="0"/>
    <x v="13"/>
    <x v="9"/>
    <x v="2"/>
    <s v="SUPER"/>
    <s v="VODKA"/>
    <s v="CLASSIC"/>
    <x v="1727"/>
    <s v="VODKA"/>
    <x v="12"/>
    <x v="0"/>
    <n v="15"/>
    <n v="12"/>
    <n v="0.22"/>
    <n v="39.92"/>
    <n v="38.5"/>
    <n v="0.04"/>
    <n v="173.33"/>
    <n v="171.92"/>
    <n v="0.01"/>
    <n v="45739.199999999997"/>
    <n v="45365.37"/>
    <n v="45739.199999999997"/>
    <n v="45365.37"/>
    <m/>
    <n v="73393567.950000003"/>
    <n v="6.2320447523630705E-4"/>
    <x v="0"/>
    <n v="69119979.479999974"/>
    <n v="6.6173630756407762E-4"/>
    <x v="0"/>
    <n v="325145452.83999985"/>
    <n v="1.4067304217385966E-4"/>
    <x v="1"/>
    <n v="1.4067304217385966E-4"/>
    <x v="1"/>
    <x v="1"/>
    <x v="0"/>
    <m/>
  </r>
  <r>
    <s v="MS-22241"/>
    <x v="1728"/>
    <x v="21"/>
    <s v="Bailment"/>
    <x v="0"/>
    <x v="0"/>
    <x v="1714"/>
    <x v="0"/>
    <x v="6"/>
    <x v="4"/>
    <x v="2"/>
    <s v="ULTRA"/>
    <s v="DOMESTIC WHISKEY"/>
    <s v="STRAIGHT"/>
    <x v="1728"/>
    <s v="WHISKEY"/>
    <x v="27"/>
    <x v="3"/>
    <n v="17"/>
    <n v="4.5"/>
    <n v="0.73"/>
    <n v="31.5"/>
    <n v="25.92"/>
    <n v="0.18"/>
    <n v="124.75"/>
    <n v="137.41999999999999"/>
    <n v="-0.1"/>
    <n v="45097.83"/>
    <n v="49249.94"/>
    <n v="45493.83"/>
    <n v="49249.94"/>
    <m/>
    <n v="52239627.039999984"/>
    <n v="8.6328774831161224E-4"/>
    <x v="0"/>
    <n v="69119979.479999974"/>
    <n v="6.5245722494823891E-4"/>
    <x v="0"/>
    <n v="325145452.83999985"/>
    <n v="1.3870047883521257E-4"/>
    <x v="1"/>
    <n v="1.3991839529857108E-4"/>
    <x v="1"/>
    <x v="1"/>
    <x v="0"/>
    <m/>
  </r>
  <r>
    <s v="MS-22257"/>
    <x v="1729"/>
    <x v="655"/>
    <s v="Bailment"/>
    <x v="0"/>
    <x v="0"/>
    <x v="1715"/>
    <x v="0"/>
    <x v="20"/>
    <x v="4"/>
    <x v="2"/>
    <s v="SUPER"/>
    <s v="DOMESTIC WHISKEY"/>
    <s v="STRAIGHT"/>
    <x v="1729"/>
    <s v="WHISKEY"/>
    <x v="27"/>
    <x v="3"/>
    <n v="18"/>
    <n v="5"/>
    <n v="0.71"/>
    <n v="32.5"/>
    <n v="5"/>
    <n v="0.85"/>
    <n v="150"/>
    <n v="124"/>
    <n v="0.17"/>
    <n v="54282"/>
    <n v="44377.8"/>
    <n v="54702"/>
    <n v="44377.8"/>
    <m/>
    <n v="52239627.039999984"/>
    <n v="1.0390962393057701E-3"/>
    <x v="0"/>
    <n v="69119979.479999974"/>
    <n v="7.8533009425598311E-4"/>
    <x v="0"/>
    <n v="325145452.83999985"/>
    <n v="1.6694682187885776E-4"/>
    <x v="1"/>
    <n v="1.682385514612077E-4"/>
    <x v="1"/>
    <x v="1"/>
    <x v="0"/>
    <m/>
  </r>
  <r>
    <s v="MS-26771"/>
    <x v="1730"/>
    <x v="144"/>
    <s v="Bailment"/>
    <x v="0"/>
    <x v="0"/>
    <x v="1716"/>
    <x v="0"/>
    <x v="6"/>
    <x v="4"/>
    <x v="2"/>
    <s v="ULTRA"/>
    <s v="DOMESTIC WHISKEY"/>
    <s v="STRAIGHT"/>
    <x v="1730"/>
    <s v="WHISKEY"/>
    <x v="41"/>
    <x v="1"/>
    <n v="21"/>
    <n v="11"/>
    <n v="0.46"/>
    <n v="52.25"/>
    <n v="51.92"/>
    <n v="0.01"/>
    <n v="253.25"/>
    <n v="219.58"/>
    <n v="0.13"/>
    <n v="101490"/>
    <n v="88426"/>
    <n v="103326"/>
    <n v="89590"/>
    <m/>
    <n v="52239627.039999984"/>
    <n v="1.9427780355761137E-3"/>
    <x v="0"/>
    <n v="69119979.479999974"/>
    <n v="1.4683164081286564E-3"/>
    <x v="0"/>
    <n v="325145452.83999985"/>
    <n v="3.121372269349927E-4"/>
    <x v="1"/>
    <n v="3.1778393053783681E-4"/>
    <x v="1"/>
    <x v="1"/>
    <x v="0"/>
    <m/>
  </r>
  <r>
    <s v="MS-87282"/>
    <x v="1731"/>
    <x v="299"/>
    <s v="Bailment"/>
    <x v="0"/>
    <x v="0"/>
    <x v="1717"/>
    <x v="0"/>
    <x v="12"/>
    <x v="8"/>
    <x v="2"/>
    <s v="SUPER"/>
    <s v="TEQUILA"/>
    <s v="100% BLUE AGAVE"/>
    <x v="1731"/>
    <s v="TEQUILA"/>
    <x v="14"/>
    <x v="1"/>
    <n v="37"/>
    <n v="130"/>
    <n v="-2.4900000000000002"/>
    <n v="217.67"/>
    <n v="260.08"/>
    <n v="-0.19"/>
    <n v="899.75"/>
    <n v="797.37"/>
    <n v="0.11"/>
    <n v="462557.69"/>
    <n v="411171.18"/>
    <n v="466566.61"/>
    <n v="411171.18"/>
    <m/>
    <n v="57863085.470000021"/>
    <n v="7.9940031929306623E-3"/>
    <x v="0"/>
    <n v="69119979.479999974"/>
    <n v="6.6920981962073954E-3"/>
    <x v="0"/>
    <n v="325145452.83999985"/>
    <n v="1.4226177421820475E-3"/>
    <x v="1"/>
    <n v="1.4349473625565102E-3"/>
    <x v="1"/>
    <x v="1"/>
    <x v="0"/>
    <m/>
  </r>
  <r>
    <s v="MS-87283"/>
    <x v="1732"/>
    <x v="462"/>
    <s v="Bailment"/>
    <x v="0"/>
    <x v="0"/>
    <x v="1718"/>
    <x v="0"/>
    <x v="12"/>
    <x v="8"/>
    <x v="2"/>
    <s v="SUPER"/>
    <s v="TEQUILA"/>
    <s v="100% BLUE AGAVE"/>
    <x v="1732"/>
    <s v="TEQUILA"/>
    <x v="14"/>
    <x v="1"/>
    <n v="68"/>
    <n v="167.33"/>
    <n v="-1.47"/>
    <n v="211.79"/>
    <n v="286.67"/>
    <n v="-0.35"/>
    <n v="735.16"/>
    <n v="719.79"/>
    <n v="0.02"/>
    <n v="301285.36"/>
    <n v="295701.2"/>
    <n v="301285.36"/>
    <n v="295701.2"/>
    <m/>
    <n v="57863085.470000021"/>
    <n v="5.2068664771809632E-3"/>
    <x v="0"/>
    <n v="69119979.479999974"/>
    <n v="4.3588751366336505E-3"/>
    <x v="0"/>
    <n v="325145452.83999985"/>
    <n v="9.2661717200227573E-4"/>
    <x v="1"/>
    <n v="9.2661717200227573E-4"/>
    <x v="1"/>
    <x v="1"/>
    <x v="0"/>
    <m/>
  </r>
  <r>
    <s v="MS-88558"/>
    <x v="1733"/>
    <x v="522"/>
    <s v="Bailment"/>
    <x v="0"/>
    <x v="0"/>
    <x v="1719"/>
    <x v="0"/>
    <x v="12"/>
    <x v="8"/>
    <x v="3"/>
    <s v="MID"/>
    <s v="TEQUILA"/>
    <s v="MIXTOS"/>
    <x v="1733"/>
    <s v="TEQUILA"/>
    <x v="11"/>
    <x v="1"/>
    <n v="1"/>
    <n v="7"/>
    <n v="-4.1399999999999997"/>
    <n v="17.7"/>
    <n v="37.340000000000003"/>
    <n v="-1.1100000000000001"/>
    <n v="89.26"/>
    <n v="78.180000000000007"/>
    <n v="0.12"/>
    <n v="13744.62"/>
    <n v="11985"/>
    <n v="14118.84"/>
    <n v="12386.94"/>
    <m/>
    <n v="57863085.470000021"/>
    <n v="2.3753693548067193E-4"/>
    <x v="0"/>
    <n v="34230392.709999993"/>
    <n v="4.0153264137062259E-4"/>
    <x v="0"/>
    <n v="325145452.83999985"/>
    <n v="4.2272219647997237E-5"/>
    <x v="0"/>
    <n v="4.3423150705871042E-5"/>
    <x v="0"/>
    <x v="0"/>
    <x v="0"/>
    <m/>
  </r>
  <r>
    <s v="MS-88830"/>
    <x v="1734"/>
    <x v="255"/>
    <s v="Bailment"/>
    <x v="0"/>
    <x v="0"/>
    <x v="1720"/>
    <x v="0"/>
    <x v="12"/>
    <x v="8"/>
    <x v="2"/>
    <s v="ULTRA"/>
    <s v="TEQUILA"/>
    <s v="100% BLUE AGAVE"/>
    <x v="1734"/>
    <s v="TEQUILA"/>
    <x v="14"/>
    <x v="1"/>
    <n v="50"/>
    <n v="93"/>
    <n v="-0.87"/>
    <n v="266.33"/>
    <n v="201"/>
    <n v="0.25"/>
    <n v="882.96"/>
    <n v="651.08000000000004"/>
    <n v="0.26"/>
    <n v="466315.77"/>
    <n v="351608.66"/>
    <n v="473001.41"/>
    <n v="351608.66"/>
    <m/>
    <n v="57863085.470000021"/>
    <n v="8.0589509911594397E-3"/>
    <x v="0"/>
    <n v="69119979.479999974"/>
    <n v="6.746468582718974E-3"/>
    <x v="0"/>
    <n v="325145452.83999985"/>
    <n v="1.434175892441185E-3"/>
    <x v="1"/>
    <n v="1.4547378899767613E-3"/>
    <x v="1"/>
    <x v="1"/>
    <x v="0"/>
    <m/>
  </r>
  <r>
    <s v="MS-89788"/>
    <x v="1735"/>
    <x v="721"/>
    <s v="Bailment"/>
    <x v="0"/>
    <x v="0"/>
    <x v="1721"/>
    <x v="0"/>
    <x v="12"/>
    <x v="8"/>
    <x v="3"/>
    <s v="MID"/>
    <s v="TEQUILA"/>
    <s v="MIXTOS"/>
    <x v="1735"/>
    <s v="TEQUILA"/>
    <x v="11"/>
    <x v="1"/>
    <n v="5"/>
    <n v="5.83"/>
    <n v="-0.25"/>
    <n v="53.67"/>
    <n v="32.67"/>
    <n v="0.39"/>
    <n v="160.43"/>
    <n v="124.84"/>
    <n v="0.22"/>
    <n v="24614.7"/>
    <n v="19265.34"/>
    <n v="25377"/>
    <n v="19819.740000000002"/>
    <m/>
    <n v="57863085.470000021"/>
    <n v="4.2539556610339866E-4"/>
    <x v="0"/>
    <n v="34230392.709999993"/>
    <n v="7.1908903320320702E-4"/>
    <x v="0"/>
    <n v="325145452.83999985"/>
    <n v="7.5703657501593905E-5"/>
    <x v="1"/>
    <n v="7.8048146693559069E-5"/>
    <x v="1"/>
    <x v="1"/>
    <x v="0"/>
    <m/>
  </r>
  <r>
    <s v="MS-39280"/>
    <x v="1736"/>
    <x v="447"/>
    <s v="Bailment"/>
    <x v="0"/>
    <x v="0"/>
    <x v="1722"/>
    <x v="0"/>
    <x v="13"/>
    <x v="9"/>
    <x v="1"/>
    <s v="MID"/>
    <s v="VODKA"/>
    <s v="FLAVORED"/>
    <x v="1736"/>
    <s v="CORDIALS"/>
    <x v="5"/>
    <x v="2"/>
    <n v="11"/>
    <n v="13.34"/>
    <n v="-0.25"/>
    <n v="40.68"/>
    <n v="42.01"/>
    <n v="-0.03"/>
    <n v="139.38999999999999"/>
    <n v="182.05"/>
    <n v="-0.31"/>
    <n v="17806.8"/>
    <n v="23169.599999999999"/>
    <n v="17806.8"/>
    <n v="23169.599999999999"/>
    <m/>
    <n v="73393567.950000003"/>
    <n v="2.4262071592065171E-4"/>
    <x v="0"/>
    <n v="126094742.97999983"/>
    <n v="1.4121762397996542E-4"/>
    <x v="0"/>
    <n v="325145452.83999985"/>
    <n v="5.4765643635688517E-5"/>
    <x v="0"/>
    <n v="5.4765643635688517E-5"/>
    <x v="0"/>
    <x v="0"/>
    <x v="0"/>
    <m/>
  </r>
  <r>
    <s v="MS-39281"/>
    <x v="1737"/>
    <x v="583"/>
    <s v="Bailment"/>
    <x v="0"/>
    <x v="0"/>
    <x v="1723"/>
    <x v="0"/>
    <x v="13"/>
    <x v="9"/>
    <x v="1"/>
    <s v="MID"/>
    <s v="VODKA"/>
    <s v="FLAVORED"/>
    <x v="1737"/>
    <s v="CORDIALS"/>
    <x v="5"/>
    <x v="2"/>
    <n v="7"/>
    <n v="9.6"/>
    <n v="-0.28999999999999998"/>
    <n v="20.83"/>
    <n v="35.19"/>
    <n v="-0.69"/>
    <n v="120.04"/>
    <n v="130.63"/>
    <n v="-0.09"/>
    <n v="15759.66"/>
    <n v="16665.599999999999"/>
    <n v="15759.66"/>
    <n v="16665.599999999999"/>
    <m/>
    <n v="73393567.950000003"/>
    <n v="2.1472808095031437E-4"/>
    <x v="0"/>
    <n v="126094742.97999983"/>
    <n v="1.2498268863198901E-4"/>
    <x v="0"/>
    <n v="325145452.83999985"/>
    <n v="4.8469569118517361E-5"/>
    <x v="0"/>
    <n v="4.8469569118517361E-5"/>
    <x v="0"/>
    <x v="0"/>
    <x v="0"/>
    <m/>
  </r>
  <r>
    <s v="MS-39284"/>
    <x v="1738"/>
    <x v="500"/>
    <s v="Bailment"/>
    <x v="0"/>
    <x v="0"/>
    <x v="1724"/>
    <x v="0"/>
    <x v="13"/>
    <x v="9"/>
    <x v="1"/>
    <s v="MID"/>
    <s v="VODKA"/>
    <s v="FLAVORED"/>
    <x v="1738"/>
    <s v="CORDIALS"/>
    <x v="5"/>
    <x v="2"/>
    <n v="51"/>
    <n v="103.84"/>
    <n v="-1.02"/>
    <n v="122.51"/>
    <n v="124.84"/>
    <n v="-0.02"/>
    <n v="430.34"/>
    <n v="471.37"/>
    <n v="-0.1"/>
    <n v="38462.33"/>
    <n v="41293.08"/>
    <n v="44237.87"/>
    <n v="48415.98"/>
    <m/>
    <n v="73393567.950000003"/>
    <n v="5.2405586857696843E-4"/>
    <x v="0"/>
    <n v="126094742.97999983"/>
    <n v="3.0502722866171037E-4"/>
    <x v="0"/>
    <n v="325145452.83999985"/>
    <n v="1.1829268920739559E-4"/>
    <x v="1"/>
    <n v="1.3605563175988477E-4"/>
    <x v="1"/>
    <x v="1"/>
    <x v="0"/>
    <m/>
  </r>
  <r>
    <s v="MS-64306"/>
    <x v="1739"/>
    <x v="392"/>
    <s v="Bailment"/>
    <x v="0"/>
    <x v="0"/>
    <x v="1725"/>
    <x v="0"/>
    <x v="13"/>
    <x v="9"/>
    <x v="2"/>
    <s v="SUPER"/>
    <s v="VODKA"/>
    <s v="FLAVORED"/>
    <x v="1739"/>
    <s v="CORDIALS"/>
    <x v="14"/>
    <x v="1"/>
    <n v="30"/>
    <n v="59.5"/>
    <n v="-1.02"/>
    <n v="50.5"/>
    <n v="100.46"/>
    <n v="-0.99"/>
    <n v="190.54"/>
    <n v="282.95999999999998"/>
    <n v="-0.49"/>
    <n v="59058.7"/>
    <n v="88813.03"/>
    <n v="60592.25"/>
    <n v="89941.15"/>
    <m/>
    <n v="73393567.950000003"/>
    <n v="8.0468495604729619E-4"/>
    <x v="0"/>
    <n v="69119979.479999974"/>
    <n v="8.544374643092706E-4"/>
    <x v="0"/>
    <n v="325145452.83999985"/>
    <n v="1.8163778544078878E-4"/>
    <x v="1"/>
    <n v="1.8635428996700967E-4"/>
    <x v="1"/>
    <x v="1"/>
    <x v="0"/>
    <m/>
  </r>
  <r>
    <s v="MS-63311"/>
    <x v="1740"/>
    <x v="285"/>
    <s v="Bailment"/>
    <x v="0"/>
    <x v="0"/>
    <x v="1726"/>
    <x v="0"/>
    <x v="14"/>
    <x v="10"/>
    <x v="6"/>
    <s v="SUPER"/>
    <s v="COCKTAILS"/>
    <s v="MAI TAI"/>
    <x v="1740"/>
    <s v="COCKTAILS"/>
    <x v="11"/>
    <x v="1"/>
    <n v="10"/>
    <n v="15.5"/>
    <n v="-0.6"/>
    <n v="58.71"/>
    <n v="83.67"/>
    <n v="-0.43"/>
    <n v="203.84"/>
    <n v="326.63"/>
    <n v="-0.6"/>
    <n v="40758.49"/>
    <n v="72585.81"/>
    <n v="48871.08"/>
    <n v="78854.25"/>
    <m/>
    <n v="5567781.3899999987"/>
    <n v="7.3204185195209336E-3"/>
    <x v="0"/>
    <n v="5567781.3899999987"/>
    <n v="7.3204185195209336E-3"/>
    <x v="0"/>
    <n v="325145452.83999985"/>
    <n v="1.2535463634503528E-4"/>
    <x v="1"/>
    <n v="1.5030528513664581E-4"/>
    <x v="1"/>
    <x v="1"/>
    <x v="0"/>
    <m/>
  </r>
  <r>
    <s v="MS-11287"/>
    <x v="1741"/>
    <x v="722"/>
    <s v="Bailment"/>
    <x v="0"/>
    <x v="0"/>
    <x v="1727"/>
    <x v="0"/>
    <x v="4"/>
    <x v="2"/>
    <x v="2"/>
    <s v="ULTRA"/>
    <s v="CANADIAN"/>
    <s v="FOREIGN BLEND"/>
    <x v="1741"/>
    <s v="WHISKEY"/>
    <x v="14"/>
    <x v="1"/>
    <n v="3"/>
    <m/>
    <n v="1"/>
    <n v="11"/>
    <n v="6"/>
    <n v="0.45"/>
    <n v="147.83000000000001"/>
    <n v="65.5"/>
    <n v="0.56000000000000005"/>
    <n v="192070.98"/>
    <n v="85100.22"/>
    <n v="192070.98"/>
    <n v="85100.22"/>
    <m/>
    <n v="29546996.449999988"/>
    <n v="6.5005246920791532E-3"/>
    <x v="0"/>
    <n v="69119979.479999974"/>
    <n v="2.7788055124578878E-3"/>
    <x v="0"/>
    <n v="325145452.83999985"/>
    <n v="5.9072325423082522E-4"/>
    <x v="1"/>
    <n v="5.9072325423082522E-4"/>
    <x v="1"/>
    <x v="1"/>
    <x v="0"/>
    <m/>
  </r>
  <r>
    <s v="MS-63131"/>
    <x v="1742"/>
    <x v="558"/>
    <s v="Bailment"/>
    <x v="0"/>
    <x v="0"/>
    <x v="1728"/>
    <x v="0"/>
    <x v="14"/>
    <x v="10"/>
    <x v="6"/>
    <s v="SUPER"/>
    <s v="COCKTAILS"/>
    <s v="DAIQUIRI"/>
    <x v="1742"/>
    <s v="COCKTAILS"/>
    <x v="11"/>
    <x v="1"/>
    <n v="6"/>
    <n v="20"/>
    <n v="-2.33"/>
    <n v="54.17"/>
    <n v="65.5"/>
    <n v="-0.21"/>
    <n v="258.17"/>
    <n v="383.5"/>
    <n v="-0.49"/>
    <n v="51515.8"/>
    <n v="80547.02"/>
    <n v="61898.04"/>
    <n v="92330.76"/>
    <m/>
    <n v="5567781.3899999987"/>
    <n v="9.2524825224863973E-3"/>
    <x v="0"/>
    <n v="5567781.3899999987"/>
    <n v="9.2524825224863973E-3"/>
    <x v="0"/>
    <n v="325145452.83999985"/>
    <n v="1.58439244805771E-4"/>
    <x v="1"/>
    <n v="1.9037030799400192E-4"/>
    <x v="1"/>
    <x v="1"/>
    <x v="0"/>
    <m/>
  </r>
  <r>
    <s v="MS-63344"/>
    <x v="1743"/>
    <x v="424"/>
    <s v="Bailment"/>
    <x v="0"/>
    <x v="0"/>
    <x v="1729"/>
    <x v="0"/>
    <x v="14"/>
    <x v="10"/>
    <x v="6"/>
    <s v="SUPER"/>
    <s v="COCKTAILS"/>
    <s v="OTHER COCKTAILS"/>
    <x v="1743"/>
    <s v="COCKTAILS"/>
    <x v="11"/>
    <x v="1"/>
    <n v="9"/>
    <n v="21.5"/>
    <n v="-1.53"/>
    <n v="53"/>
    <n v="94"/>
    <n v="-0.77"/>
    <n v="221.63"/>
    <n v="383.17"/>
    <n v="-0.73"/>
    <n v="43835.37"/>
    <n v="84804.7"/>
    <n v="53136.81"/>
    <n v="92561.16"/>
    <m/>
    <n v="5567781.3899999987"/>
    <n v="7.8730407912082218E-3"/>
    <x v="0"/>
    <n v="5567781.3899999987"/>
    <n v="7.8730407912082218E-3"/>
    <x v="0"/>
    <n v="325145452.83999985"/>
    <n v="1.3481772424346608E-4"/>
    <x v="1"/>
    <n v="1.6342473663978312E-4"/>
    <x v="1"/>
    <x v="1"/>
    <x v="0"/>
    <m/>
  </r>
  <r>
    <s v="MS-63505"/>
    <x v="1744"/>
    <x v="513"/>
    <s v="Bailment"/>
    <x v="0"/>
    <x v="0"/>
    <x v="1730"/>
    <x v="0"/>
    <x v="14"/>
    <x v="10"/>
    <x v="6"/>
    <s v="SUPER"/>
    <s v="COCKTAILS"/>
    <s v="MANHATTAN"/>
    <x v="1744"/>
    <s v="COCKTAILS"/>
    <x v="11"/>
    <x v="1"/>
    <n v="4"/>
    <n v="9.5"/>
    <n v="-1.38"/>
    <n v="22"/>
    <n v="36.5"/>
    <n v="-0.66"/>
    <n v="79"/>
    <n v="170.92"/>
    <n v="-1.1599999999999999"/>
    <n v="15517.68"/>
    <n v="37140.04"/>
    <n v="18941.04"/>
    <n v="41247.64"/>
    <m/>
    <n v="5567781.3899999987"/>
    <n v="2.7870490798849422E-3"/>
    <x v="0"/>
    <n v="5567781.3899999987"/>
    <n v="2.7870490798849422E-3"/>
    <x v="0"/>
    <n v="325145452.83999985"/>
    <n v="4.7725348346286307E-5"/>
    <x v="0"/>
    <n v="5.8254051639223315E-5"/>
    <x v="0"/>
    <x v="0"/>
    <x v="0"/>
    <m/>
  </r>
  <r>
    <s v="MS-64105"/>
    <x v="1745"/>
    <x v="559"/>
    <s v="Bailment"/>
    <x v="0"/>
    <x v="0"/>
    <x v="1731"/>
    <x v="0"/>
    <x v="3"/>
    <x v="3"/>
    <x v="2"/>
    <s v="PREMIUM"/>
    <s v="CORDIALS"/>
    <s v="LIQUEURS &amp; SPECIALITIES"/>
    <x v="1745"/>
    <s v="CORDIALS"/>
    <x v="3"/>
    <x v="1"/>
    <n v="6"/>
    <n v="10.5"/>
    <n v="-0.91"/>
    <n v="14.67"/>
    <n v="29.38"/>
    <n v="-1"/>
    <n v="47.67"/>
    <n v="51.96"/>
    <n v="-0.09"/>
    <n v="13710.4"/>
    <n v="14588.86"/>
    <n v="14466.4"/>
    <n v="15437.86"/>
    <m/>
    <n v="22444928.369999994"/>
    <n v="6.1084623546071957E-4"/>
    <x v="0"/>
    <n v="69119979.479999974"/>
    <n v="1.9835654036857948E-4"/>
    <x v="0"/>
    <n v="325145452.83999985"/>
    <n v="4.2166974442501958E-5"/>
    <x v="0"/>
    <n v="4.449208769073188E-5"/>
    <x v="0"/>
    <x v="0"/>
    <x v="0"/>
    <m/>
  </r>
  <r>
    <s v="MS-66022"/>
    <x v="1746"/>
    <x v="662"/>
    <s v="Bailment"/>
    <x v="0"/>
    <x v="0"/>
    <x v="1732"/>
    <x v="0"/>
    <x v="3"/>
    <x v="3"/>
    <x v="1"/>
    <s v="PREMIUM"/>
    <s v="CORDIALS"/>
    <s v="LIQUEURS &amp; SPECIALITIES"/>
    <x v="1746"/>
    <s v="CORDIALS"/>
    <x v="43"/>
    <x v="0"/>
    <n v="7"/>
    <n v="7.67"/>
    <n v="-0.15"/>
    <n v="37.44"/>
    <n v="27.77"/>
    <n v="0.26"/>
    <n v="80.099999999999994"/>
    <n v="92.32"/>
    <n v="-0.15"/>
    <n v="12633.59"/>
    <n v="13433.33"/>
    <n v="12826.59"/>
    <n v="13650.33"/>
    <m/>
    <n v="22444928.369999994"/>
    <n v="5.6287058669726568E-4"/>
    <x v="0"/>
    <n v="126094742.97999983"/>
    <n v="1.0019125065351727E-4"/>
    <x v="0"/>
    <n v="325145452.83999985"/>
    <n v="3.88551950816204E-5"/>
    <x v="0"/>
    <n v="3.944877558017645E-5"/>
    <x v="0"/>
    <x v="0"/>
    <x v="0"/>
    <m/>
  </r>
  <r>
    <s v="MS-27746"/>
    <x v="1747"/>
    <x v="614"/>
    <s v="Bailment"/>
    <x v="0"/>
    <x v="0"/>
    <x v="1733"/>
    <x v="0"/>
    <x v="8"/>
    <x v="4"/>
    <x v="1"/>
    <s v="PREMIUM"/>
    <s v="DOMESTIC WHISKEY"/>
    <s v="FLAVORED"/>
    <x v="1747"/>
    <s v="WHISKEY"/>
    <x v="28"/>
    <x v="0"/>
    <n v="16"/>
    <n v="7"/>
    <n v="0.56999999999999995"/>
    <n v="36.56"/>
    <n v="42.01"/>
    <n v="-0.15"/>
    <n v="134.38"/>
    <n v="120.96"/>
    <n v="0.1"/>
    <n v="15156.92"/>
    <n v="13820.16"/>
    <n v="16120.92"/>
    <n v="14480.16"/>
    <m/>
    <n v="52239627.039999984"/>
    <n v="2.9014219394013507E-4"/>
    <x v="0"/>
    <n v="126094742.97999983"/>
    <n v="1.2020263209865993E-4"/>
    <x v="0"/>
    <n v="325145452.83999985"/>
    <n v="4.6615814145980193E-5"/>
    <x v="0"/>
    <n v="4.9580641092135802E-5"/>
    <x v="0"/>
    <x v="0"/>
    <x v="0"/>
    <m/>
  </r>
  <r>
    <s v="MS-76441"/>
    <x v="1748"/>
    <x v="260"/>
    <s v="Bailment"/>
    <x v="0"/>
    <x v="0"/>
    <x v="1734"/>
    <x v="0"/>
    <x v="8"/>
    <x v="4"/>
    <x v="2"/>
    <s v="ULTRA"/>
    <s v="DOMESTIC WHISKEY"/>
    <s v="STRAIGHT"/>
    <x v="1748"/>
    <s v="CORDIALS"/>
    <x v="77"/>
    <x v="0"/>
    <n v="1"/>
    <n v="1"/>
    <n v="0"/>
    <n v="4.5"/>
    <n v="7.42"/>
    <n v="-0.65"/>
    <n v="23"/>
    <n v="29.92"/>
    <n v="-0.3"/>
    <n v="9226.68"/>
    <n v="13076.55"/>
    <n v="10239.84"/>
    <n v="13387.11"/>
    <m/>
    <n v="52239627.039999984"/>
    <n v="1.7662224106108402E-4"/>
    <x v="0"/>
    <n v="69119979.479999974"/>
    <n v="1.3348788685143867E-4"/>
    <x v="0"/>
    <n v="325145452.83999985"/>
    <n v="2.8377084530658768E-5"/>
    <x v="0"/>
    <n v="3.1493105348881818E-5"/>
    <x v="0"/>
    <x v="0"/>
    <x v="1"/>
    <m/>
  </r>
  <r>
    <s v="MS-28477"/>
    <x v="1749"/>
    <x v="21"/>
    <s v="Bailment"/>
    <x v="0"/>
    <x v="0"/>
    <x v="1735"/>
    <x v="0"/>
    <x v="9"/>
    <x v="5"/>
    <x v="2"/>
    <s v="ULTRA"/>
    <s v="GIN"/>
    <s v="CLASSIC"/>
    <x v="1749"/>
    <s v="GIN"/>
    <x v="43"/>
    <x v="0"/>
    <n v="13"/>
    <n v="9"/>
    <n v="0.31"/>
    <n v="57"/>
    <n v="45"/>
    <n v="0.21"/>
    <n v="242.5"/>
    <n v="196.92"/>
    <n v="0.19"/>
    <n v="87938.7"/>
    <n v="71888.11"/>
    <n v="90122.7"/>
    <n v="73182.11"/>
    <m/>
    <n v="10875997.040000001"/>
    <n v="8.0855759409070218E-3"/>
    <x v="0"/>
    <n v="69119979.479999974"/>
    <n v="1.2722616624249038E-3"/>
    <x v="0"/>
    <n v="325145452.83999985"/>
    <n v="2.7045957196047141E-4"/>
    <x v="1"/>
    <n v="2.7717656578869114E-4"/>
    <x v="1"/>
    <x v="1"/>
    <x v="0"/>
    <m/>
  </r>
  <r>
    <s v="MS-87860"/>
    <x v="1750"/>
    <x v="723"/>
    <s v="Bailment"/>
    <x v="0"/>
    <x v="0"/>
    <x v="1736"/>
    <x v="0"/>
    <x v="12"/>
    <x v="15"/>
    <x v="11"/>
    <s v="SUPER"/>
    <s v="TEQUILA"/>
    <s v="MEZCAL"/>
    <x v="1750"/>
    <s v="TEQUILA"/>
    <x v="7"/>
    <x v="1"/>
    <n v="1"/>
    <n v="1.5"/>
    <n v="-0.5"/>
    <n v="3.5"/>
    <n v="5.08"/>
    <n v="-0.45"/>
    <n v="18.420000000000002"/>
    <n v="25.08"/>
    <n v="-0.36"/>
    <n v="6962.13"/>
    <n v="9076.0499999999993"/>
    <n v="7292.13"/>
    <n v="9346.0499999999993"/>
    <m/>
    <n v="206203.38000000003"/>
    <n v="3.3763413577410799E-2"/>
    <x v="1"/>
    <n v="206203.38000000003"/>
    <n v="3.3763413577410799E-2"/>
    <x v="1"/>
    <n v="325145452.83999985"/>
    <n v="2.1412355421824029E-5"/>
    <x v="0"/>
    <n v="2.2427285807956136E-5"/>
    <x v="2"/>
    <x v="2"/>
    <x v="1"/>
    <m/>
  </r>
  <r>
    <s v="MS-43282"/>
    <x v="1751"/>
    <x v="260"/>
    <s v="Bailment"/>
    <x v="0"/>
    <x v="0"/>
    <x v="1737"/>
    <x v="0"/>
    <x v="0"/>
    <x v="0"/>
    <x v="0"/>
    <s v="MID"/>
    <s v="RUM"/>
    <s v="FLAVORED"/>
    <x v="1751"/>
    <s v="RUM"/>
    <x v="6"/>
    <x v="1"/>
    <n v="6"/>
    <n v="22"/>
    <n v="-2.67"/>
    <n v="28"/>
    <n v="58"/>
    <n v="-1.07"/>
    <n v="131.91999999999999"/>
    <n v="171"/>
    <n v="-0.3"/>
    <n v="15992.92"/>
    <n v="21816.48"/>
    <n v="17792.919999999998"/>
    <n v="23064.48"/>
    <m/>
    <n v="12844114.079999994"/>
    <n v="1.2451555553296678E-3"/>
    <x v="0"/>
    <n v="75793138.070000067"/>
    <n v="2.1100749233036718E-4"/>
    <x v="0"/>
    <n v="325145452.83999985"/>
    <n v="4.9186971124181531E-5"/>
    <x v="0"/>
    <n v="5.4722955048538472E-5"/>
    <x v="0"/>
    <x v="0"/>
    <x v="0"/>
    <m/>
  </r>
  <r>
    <s v="MS-43636"/>
    <x v="1752"/>
    <x v="501"/>
    <s v="Bailment"/>
    <x v="0"/>
    <x v="0"/>
    <x v="1738"/>
    <x v="0"/>
    <x v="0"/>
    <x v="0"/>
    <x v="1"/>
    <s v="SUPER"/>
    <s v="RUM"/>
    <s v="AGED / DARK"/>
    <x v="1752"/>
    <s v="RUM"/>
    <x v="27"/>
    <x v="3"/>
    <n v="2"/>
    <n v="2.5"/>
    <n v="-0.11"/>
    <n v="3.25"/>
    <n v="13"/>
    <n v="-3"/>
    <n v="20.25"/>
    <n v="27"/>
    <n v="-0.33"/>
    <n v="5525.01"/>
    <n v="7474.68"/>
    <n v="5606.01"/>
    <n v="7474.68"/>
    <m/>
    <n v="12844114.079999994"/>
    <n v="4.3015890123579491E-4"/>
    <x v="0"/>
    <n v="126094742.97999983"/>
    <n v="4.3816338964078264E-5"/>
    <x v="0"/>
    <n v="325145452.83999985"/>
    <n v="1.6992425856617442E-5"/>
    <x v="0"/>
    <n v="1.7241545133213502E-5"/>
    <x v="0"/>
    <x v="0"/>
    <x v="1"/>
    <m/>
  </r>
  <r>
    <s v="MS-43638"/>
    <x v="1753"/>
    <x v="699"/>
    <s v="Bailment"/>
    <x v="0"/>
    <x v="0"/>
    <x v="1739"/>
    <x v="0"/>
    <x v="0"/>
    <x v="0"/>
    <x v="2"/>
    <s v="SUPER"/>
    <s v="RUM"/>
    <s v="LIGHT"/>
    <x v="1753"/>
    <s v="RUM"/>
    <x v="27"/>
    <x v="3"/>
    <n v="4"/>
    <n v="3.5"/>
    <n v="0.13"/>
    <n v="6.5"/>
    <n v="10.5"/>
    <n v="-0.62"/>
    <n v="26"/>
    <n v="28.5"/>
    <n v="-0.1"/>
    <n v="7053.84"/>
    <n v="7889.94"/>
    <n v="7197.84"/>
    <n v="7889.94"/>
    <m/>
    <n v="12844114.079999994"/>
    <n v="5.4918851982043457E-4"/>
    <x v="0"/>
    <n v="69119979.479999974"/>
    <n v="1.020521136300546E-4"/>
    <x v="0"/>
    <n v="325145452.83999985"/>
    <n v="2.1694413802770017E-5"/>
    <x v="0"/>
    <n v="2.2137292516718572E-5"/>
    <x v="0"/>
    <x v="0"/>
    <x v="1"/>
    <m/>
  </r>
  <r>
    <s v="MS-58250"/>
    <x v="1754"/>
    <x v="655"/>
    <s v="Bailment"/>
    <x v="0"/>
    <x v="0"/>
    <x v="1740"/>
    <x v="0"/>
    <x v="14"/>
    <x v="13"/>
    <x v="9"/>
    <s v="PREMIUM"/>
    <s v="COCKTAILS"/>
    <s v="MARGARITA"/>
    <x v="1754"/>
    <s v="COCKTAILS"/>
    <x v="6"/>
    <x v="0"/>
    <n v="32"/>
    <n v="23.67"/>
    <n v="0.26"/>
    <n v="98.49"/>
    <n v="69.13"/>
    <n v="0.3"/>
    <n v="272.74"/>
    <n v="182.77"/>
    <n v="0.33"/>
    <n v="15482.88"/>
    <n v="10375.68"/>
    <n v="15482.88"/>
    <n v="10375.68"/>
    <m/>
    <n v="1255013.1799999997"/>
    <n v="1.2336826614044007E-2"/>
    <x v="0"/>
    <n v="1255013.1799999997"/>
    <n v="1.2336826614044007E-2"/>
    <x v="0"/>
    <n v="325145452.83999985"/>
    <n v="4.7618319323748742E-5"/>
    <x v="0"/>
    <n v="4.7618319323748742E-5"/>
    <x v="0"/>
    <x v="0"/>
    <x v="0"/>
    <m/>
  </r>
  <r>
    <s v="MS-58269"/>
    <x v="1755"/>
    <x v="230"/>
    <s v="Bailment"/>
    <x v="0"/>
    <x v="0"/>
    <x v="1741"/>
    <x v="0"/>
    <x v="14"/>
    <x v="13"/>
    <x v="9"/>
    <s v="PREMIUM"/>
    <s v="COCKTAILS"/>
    <s v="MARGARITA"/>
    <x v="1755"/>
    <s v="COCKTAILS"/>
    <x v="6"/>
    <x v="0"/>
    <n v="19"/>
    <n v="20.83"/>
    <n v="-0.1"/>
    <n v="61.56"/>
    <n v="24.62"/>
    <n v="0.6"/>
    <n v="191.29"/>
    <n v="140.16"/>
    <n v="0.27"/>
    <n v="10859.52"/>
    <n v="7956.48"/>
    <n v="10859.52"/>
    <n v="7956.48"/>
    <m/>
    <n v="1255013.1799999997"/>
    <n v="8.6529131112392001E-3"/>
    <x v="0"/>
    <n v="1255013.1799999997"/>
    <n v="8.6529131112392001E-3"/>
    <x v="0"/>
    <n v="325145452.83999985"/>
    <n v="3.3398960081240435E-5"/>
    <x v="0"/>
    <n v="3.3398960081240435E-5"/>
    <x v="0"/>
    <x v="0"/>
    <x v="1"/>
    <m/>
  </r>
  <r>
    <s v="MS-67032"/>
    <x v="1756"/>
    <x v="614"/>
    <s v="Bailment"/>
    <x v="0"/>
    <x v="0"/>
    <x v="1742"/>
    <x v="0"/>
    <x v="12"/>
    <x v="8"/>
    <x v="0"/>
    <s v="SUPER"/>
    <s v="CORDIALS"/>
    <s v="LIQUEURS &amp; SPECIALITIES"/>
    <x v="1756"/>
    <s v="CORDIALS"/>
    <x v="44"/>
    <x v="1"/>
    <n v="4"/>
    <n v="6.5"/>
    <n v="-0.56000000000000005"/>
    <n v="29.17"/>
    <n v="11.42"/>
    <n v="0.61"/>
    <n v="84.83"/>
    <n v="31.92"/>
    <n v="0.62"/>
    <n v="28123.4"/>
    <n v="11490"/>
    <n v="30327.200000000001"/>
    <n v="11490"/>
    <m/>
    <n v="57863085.470000021"/>
    <n v="4.8603353539764134E-4"/>
    <x v="0"/>
    <n v="75793138.070000067"/>
    <n v="3.7105469856685638E-4"/>
    <x v="0"/>
    <n v="325145452.83999985"/>
    <n v="8.6494827943477926E-5"/>
    <x v="1"/>
    <n v="9.3272717594865607E-5"/>
    <x v="1"/>
    <x v="1"/>
    <x v="0"/>
    <m/>
  </r>
  <r>
    <s v="MS-87181"/>
    <x v="1757"/>
    <x v="517"/>
    <s v="Bailment"/>
    <x v="0"/>
    <x v="0"/>
    <x v="1743"/>
    <x v="0"/>
    <x v="12"/>
    <x v="8"/>
    <x v="2"/>
    <s v="SUPER"/>
    <s v="TEQUILA"/>
    <s v="100% BLUE AGAVE"/>
    <x v="1757"/>
    <s v="TEQUILA"/>
    <x v="12"/>
    <x v="1"/>
    <n v="6"/>
    <n v="9.5"/>
    <n v="-0.57999999999999996"/>
    <n v="29"/>
    <n v="24.92"/>
    <n v="0.14000000000000001"/>
    <n v="85.5"/>
    <n v="67"/>
    <n v="0.22"/>
    <n v="39257.58"/>
    <n v="34009.199999999997"/>
    <n v="39257.58"/>
    <n v="34009.199999999997"/>
    <m/>
    <n v="57863085.470000021"/>
    <n v="6.7845638857875427E-4"/>
    <x v="0"/>
    <n v="69119979.479999974"/>
    <n v="5.6796284222508013E-4"/>
    <x v="0"/>
    <n v="325145452.83999985"/>
    <n v="1.2073851766064274E-4"/>
    <x v="1"/>
    <n v="1.2073851766064274E-4"/>
    <x v="1"/>
    <x v="1"/>
    <x v="0"/>
    <m/>
  </r>
  <r>
    <s v="MS-87194"/>
    <x v="1758"/>
    <x v="680"/>
    <s v="Bailment"/>
    <x v="0"/>
    <x v="0"/>
    <x v="1744"/>
    <x v="0"/>
    <x v="12"/>
    <x v="8"/>
    <x v="2"/>
    <s v="SUPER"/>
    <s v="TEQUILA"/>
    <s v="100% BLUE AGAVE"/>
    <x v="1758"/>
    <s v="TEQUILA"/>
    <x v="12"/>
    <x v="1"/>
    <n v="11"/>
    <n v="8.5"/>
    <n v="0.19"/>
    <n v="33"/>
    <n v="31.92"/>
    <n v="0.03"/>
    <n v="122.5"/>
    <n v="90"/>
    <n v="0.27"/>
    <n v="45618.48"/>
    <n v="37378.800000000003"/>
    <n v="45996.480000000003"/>
    <n v="37378.800000000003"/>
    <m/>
    <n v="57863085.470000021"/>
    <n v="7.8838657892952462E-4"/>
    <x v="0"/>
    <n v="69119979.479999974"/>
    <n v="6.5998977926779931E-4"/>
    <x v="0"/>
    <n v="325145452.83999985"/>
    <n v="1.4030176218533282E-4"/>
    <x v="1"/>
    <n v="1.4146431880944775E-4"/>
    <x v="1"/>
    <x v="1"/>
    <x v="0"/>
    <m/>
  </r>
  <r>
    <s v="MS-87700"/>
    <x v="1759"/>
    <x v="559"/>
    <s v="Bailment"/>
    <x v="0"/>
    <x v="0"/>
    <x v="1745"/>
    <x v="0"/>
    <x v="12"/>
    <x v="8"/>
    <x v="1"/>
    <s v="ULTRA"/>
    <s v="TEQUILA"/>
    <s v="100% BLUE AGAVE"/>
    <x v="1759"/>
    <s v="TEQUILA"/>
    <x v="49"/>
    <x v="1"/>
    <m/>
    <n v="4"/>
    <m/>
    <n v="4"/>
    <n v="10"/>
    <n v="-1.5"/>
    <n v="26.5"/>
    <n v="36"/>
    <n v="-0.36"/>
    <n v="14583.78"/>
    <n v="19999.84"/>
    <n v="15381.66"/>
    <n v="20895.84"/>
    <m/>
    <n v="57863085.470000021"/>
    <n v="2.5203944590132819E-4"/>
    <x v="0"/>
    <n v="126094742.97999983"/>
    <n v="1.1565731968947482E-4"/>
    <x v="0"/>
    <n v="325145452.83999985"/>
    <n v="4.4853095353532449E-5"/>
    <x v="0"/>
    <n v="4.7307012494402404E-5"/>
    <x v="0"/>
    <x v="0"/>
    <x v="0"/>
    <m/>
  </r>
  <r>
    <s v="MS-87701"/>
    <x v="1760"/>
    <x v="511"/>
    <s v="Bailment"/>
    <x v="0"/>
    <x v="0"/>
    <x v="1746"/>
    <x v="0"/>
    <x v="12"/>
    <x v="8"/>
    <x v="1"/>
    <s v="ULTRA"/>
    <s v="TEQUILA"/>
    <s v="100% BLUE AGAVE"/>
    <x v="1760"/>
    <s v="TEQUILA"/>
    <x v="49"/>
    <x v="1"/>
    <n v="1"/>
    <n v="1.5"/>
    <n v="-0.5"/>
    <n v="1.5"/>
    <n v="7.17"/>
    <n v="-3.78"/>
    <n v="17"/>
    <n v="19"/>
    <n v="-0.12"/>
    <n v="11019.3"/>
    <n v="12274.16"/>
    <n v="11497.44"/>
    <n v="12850.08"/>
    <m/>
    <n v="57863085.470000021"/>
    <n v="1.9043747685582927E-4"/>
    <x v="0"/>
    <n v="126094742.97999983"/>
    <n v="8.7389051593909795E-5"/>
    <x v="0"/>
    <n v="325145452.83999985"/>
    <n v="3.3890370920925853E-5"/>
    <x v="0"/>
    <n v="3.5360912784032542E-5"/>
    <x v="0"/>
    <x v="0"/>
    <x v="0"/>
    <m/>
  </r>
  <r>
    <s v="MS-87832"/>
    <x v="1761"/>
    <x v="237"/>
    <s v="Bailment"/>
    <x v="0"/>
    <x v="0"/>
    <x v="1747"/>
    <x v="0"/>
    <x v="12"/>
    <x v="8"/>
    <x v="2"/>
    <s v="PREMIUM"/>
    <s v="TEQUILA"/>
    <s v="100% BLUE AGAVE"/>
    <x v="1761"/>
    <s v="TEQUILA"/>
    <x v="16"/>
    <x v="0"/>
    <n v="5"/>
    <n v="2"/>
    <n v="0.56000000000000005"/>
    <n v="36"/>
    <n v="9"/>
    <n v="0.75"/>
    <n v="123.5"/>
    <n v="55.5"/>
    <n v="0.55000000000000004"/>
    <n v="40442.82"/>
    <n v="19714.14"/>
    <n v="44194.74"/>
    <n v="20026.62"/>
    <m/>
    <n v="57863085.470000021"/>
    <n v="6.9893991430802944E-4"/>
    <x v="0"/>
    <n v="69119979.479999974"/>
    <n v="5.8511041676021077E-4"/>
    <x v="0"/>
    <n v="325145452.83999985"/>
    <n v="1.243837785420343E-4"/>
    <x v="1"/>
    <n v="1.3592298343396392E-4"/>
    <x v="1"/>
    <x v="1"/>
    <x v="0"/>
    <m/>
  </r>
  <r>
    <s v="MS-88123"/>
    <x v="1762"/>
    <x v="699"/>
    <s v="Bailment"/>
    <x v="0"/>
    <x v="0"/>
    <x v="1748"/>
    <x v="0"/>
    <x v="12"/>
    <x v="8"/>
    <x v="0"/>
    <s v="PREMIUM"/>
    <s v="TEQUILA"/>
    <s v="100% BLUE AGAVE"/>
    <x v="1762"/>
    <s v="TEQUILA"/>
    <x v="43"/>
    <x v="0"/>
    <n v="1"/>
    <n v="2"/>
    <n v="-1"/>
    <n v="14"/>
    <n v="10"/>
    <n v="0.28999999999999998"/>
    <n v="81"/>
    <n v="27"/>
    <n v="0.67"/>
    <n v="16093.2"/>
    <n v="5372.4"/>
    <n v="16621.2"/>
    <n v="5540.4"/>
    <m/>
    <n v="57863085.470000021"/>
    <n v="2.7812550729503979E-4"/>
    <x v="0"/>
    <n v="75793138.070000067"/>
    <n v="2.1233056724919935E-4"/>
    <x v="0"/>
    <n v="325145452.83999985"/>
    <n v="4.9495386939700705E-5"/>
    <x v="0"/>
    <n v="5.111927555751208E-5"/>
    <x v="0"/>
    <x v="0"/>
    <x v="0"/>
    <m/>
  </r>
  <r>
    <s v="MS-88413"/>
    <x v="1763"/>
    <x v="122"/>
    <s v="Bailment"/>
    <x v="0"/>
    <x v="0"/>
    <x v="1749"/>
    <x v="0"/>
    <x v="12"/>
    <x v="8"/>
    <x v="0"/>
    <s v="PREMIUM"/>
    <s v="TEQUILA"/>
    <s v="100% BLUE AGAVE"/>
    <x v="1763"/>
    <s v="TEQUILA"/>
    <x v="43"/>
    <x v="0"/>
    <n v="7"/>
    <n v="3"/>
    <n v="0.56999999999999995"/>
    <n v="25"/>
    <n v="9"/>
    <n v="0.64"/>
    <n v="97"/>
    <n v="44"/>
    <n v="0.55000000000000004"/>
    <n v="19250.400000000001"/>
    <n v="8782.7999999999993"/>
    <n v="19904.400000000001"/>
    <n v="9028.7999999999993"/>
    <m/>
    <n v="57863085.470000021"/>
    <n v="3.3268879188927208E-4"/>
    <x v="0"/>
    <n v="75793138.070000067"/>
    <n v="2.5398605322583372E-4"/>
    <x v="0"/>
    <n v="325145452.83999985"/>
    <n v="5.9205502743022797E-5"/>
    <x v="1"/>
    <n v="6.1216910235539155E-5"/>
    <x v="1"/>
    <x v="1"/>
    <x v="0"/>
    <m/>
  </r>
  <r>
    <s v="MS-38577"/>
    <x v="1764"/>
    <x v="415"/>
    <s v="Bailment"/>
    <x v="0"/>
    <x v="0"/>
    <x v="1750"/>
    <x v="0"/>
    <x v="13"/>
    <x v="9"/>
    <x v="0"/>
    <s v="PREMIUM"/>
    <s v="VODKA"/>
    <s v="FLAVORED"/>
    <x v="1764"/>
    <s v="CORDIALS"/>
    <x v="11"/>
    <x v="1"/>
    <n v="10"/>
    <n v="13"/>
    <n v="-0.3"/>
    <n v="18"/>
    <n v="30"/>
    <n v="-0.67"/>
    <n v="97.17"/>
    <n v="189.75"/>
    <n v="-0.95"/>
    <n v="13987.58"/>
    <n v="29139.33"/>
    <n v="15239.62"/>
    <n v="29855.43"/>
    <m/>
    <n v="73393567.950000003"/>
    <n v="1.9058318583897106E-4"/>
    <x v="0"/>
    <n v="75793138.070000067"/>
    <n v="1.8454942434342181E-4"/>
    <x v="0"/>
    <n v="325145452.83999985"/>
    <n v="4.3019454455920435E-5"/>
    <x v="0"/>
    <n v="4.6870161851838149E-5"/>
    <x v="0"/>
    <x v="0"/>
    <x v="0"/>
    <m/>
  </r>
  <r>
    <s v="MS-39324"/>
    <x v="1765"/>
    <x v="419"/>
    <s v="Bailment"/>
    <x v="0"/>
    <x v="0"/>
    <x v="1751"/>
    <x v="0"/>
    <x v="13"/>
    <x v="9"/>
    <x v="0"/>
    <s v="PREMIUM"/>
    <s v="VODKA"/>
    <s v="FLAVORED"/>
    <x v="1765"/>
    <s v="CORDIALS"/>
    <x v="4"/>
    <x v="1"/>
    <n v="26"/>
    <n v="20.23"/>
    <n v="0.22"/>
    <n v="45.89"/>
    <n v="55.23"/>
    <n v="-0.2"/>
    <n v="112.98"/>
    <n v="130.29"/>
    <n v="-0.15"/>
    <n v="14311.69"/>
    <n v="15761.26"/>
    <n v="16059.69"/>
    <n v="17513.78"/>
    <m/>
    <n v="73393567.950000003"/>
    <n v="1.9499924039324484E-4"/>
    <x v="0"/>
    <n v="75793138.070000067"/>
    <n v="1.8882566897787225E-4"/>
    <x v="0"/>
    <n v="325145452.83999985"/>
    <n v="4.4016269872433401E-5"/>
    <x v="0"/>
    <n v="4.9392325372308927E-5"/>
    <x v="0"/>
    <x v="0"/>
    <x v="0"/>
    <m/>
  </r>
  <r>
    <s v="MS-39995"/>
    <x v="1766"/>
    <x v="492"/>
    <s v="Bailment"/>
    <x v="0"/>
    <x v="0"/>
    <x v="1752"/>
    <x v="0"/>
    <x v="13"/>
    <x v="9"/>
    <x v="1"/>
    <s v="PREMIUM"/>
    <s v="VODKA"/>
    <s v="FLAVORED"/>
    <x v="1766"/>
    <s v="CORDIALS"/>
    <x v="4"/>
    <x v="1"/>
    <n v="13"/>
    <n v="9.5"/>
    <n v="0.24"/>
    <n v="49.5"/>
    <n v="44.5"/>
    <n v="0.1"/>
    <n v="198.5"/>
    <n v="178"/>
    <n v="0.1"/>
    <n v="34805.64"/>
    <n v="31449.599999999999"/>
    <n v="36635.160000000003"/>
    <n v="32743.200000000001"/>
    <m/>
    <n v="73393567.950000003"/>
    <n v="4.7423283772920864E-4"/>
    <x v="0"/>
    <n v="126094742.97999983"/>
    <n v="2.7602768503616839E-4"/>
    <x v="0"/>
    <n v="325145452.83999985"/>
    <n v="1.0704636862053068E-4"/>
    <x v="1"/>
    <n v="1.126731426812471E-4"/>
    <x v="1"/>
    <x v="1"/>
    <x v="0"/>
    <m/>
  </r>
  <r>
    <s v="MS-64348"/>
    <x v="1767"/>
    <x v="543"/>
    <s v="Bailment"/>
    <x v="0"/>
    <x v="0"/>
    <x v="1753"/>
    <x v="0"/>
    <x v="13"/>
    <x v="9"/>
    <x v="2"/>
    <s v="SUPER"/>
    <s v="VODKA"/>
    <s v="FLAVORED"/>
    <x v="1767"/>
    <s v="CORDIALS"/>
    <x v="14"/>
    <x v="1"/>
    <n v="39"/>
    <n v="70"/>
    <n v="-0.79"/>
    <n v="221.08"/>
    <n v="251.42"/>
    <n v="-0.14000000000000001"/>
    <n v="930.67"/>
    <n v="2196"/>
    <n v="-1.36"/>
    <n v="269910.76"/>
    <n v="643079.36"/>
    <n v="280093.44"/>
    <n v="660365.76"/>
    <m/>
    <n v="73393567.950000003"/>
    <n v="3.6775805774135278E-3"/>
    <x v="0"/>
    <n v="69119979.479999974"/>
    <n v="3.9049600713220597E-3"/>
    <x v="0"/>
    <n v="325145452.83999985"/>
    <n v="8.3012312687275936E-4"/>
    <x v="1"/>
    <n v="8.6144043397657667E-4"/>
    <x v="1"/>
    <x v="1"/>
    <x v="0"/>
    <m/>
  </r>
  <r>
    <s v="MS-13634"/>
    <x v="1768"/>
    <x v="232"/>
    <s v="Bailment"/>
    <x v="0"/>
    <x v="0"/>
    <x v="1754"/>
    <x v="0"/>
    <x v="4"/>
    <x v="2"/>
    <x v="3"/>
    <s v="MID"/>
    <s v="CANADIAN"/>
    <s v="US BLEND"/>
    <x v="1768"/>
    <s v="WHISKEY"/>
    <x v="10"/>
    <x v="0"/>
    <n v="2"/>
    <n v="3"/>
    <n v="-0.5"/>
    <n v="6"/>
    <n v="27"/>
    <n v="-3.5"/>
    <n v="99"/>
    <n v="122.04"/>
    <n v="-0.23"/>
    <n v="8743.68"/>
    <n v="10725.68"/>
    <n v="8743.68"/>
    <n v="10725.68"/>
    <m/>
    <n v="29546996.449999988"/>
    <n v="2.9592449489057978E-4"/>
    <x v="0"/>
    <n v="34230392.709999993"/>
    <n v="2.5543615798032142E-4"/>
    <x v="0"/>
    <n v="325145452.83999985"/>
    <n v="2.689159551095632E-5"/>
    <x v="0"/>
    <n v="2.689159551095632E-5"/>
    <x v="0"/>
    <x v="0"/>
    <x v="1"/>
    <m/>
  </r>
  <r>
    <s v="MS-21211"/>
    <x v="1769"/>
    <x v="724"/>
    <s v="Bailment"/>
    <x v="0"/>
    <x v="0"/>
    <x v="1755"/>
    <x v="0"/>
    <x v="6"/>
    <x v="4"/>
    <x v="0"/>
    <s v="PREMIUM"/>
    <s v="DOMESTIC WHISKEY"/>
    <s v="STRAIGHT"/>
    <x v="1769"/>
    <s v="WHISKEY"/>
    <x v="10"/>
    <x v="0"/>
    <n v="20"/>
    <n v="9.33"/>
    <n v="0.53"/>
    <n v="49.01"/>
    <n v="35.78"/>
    <n v="0.27"/>
    <n v="153.24"/>
    <n v="108.13"/>
    <n v="0.28999999999999998"/>
    <n v="22960.880000000001"/>
    <n v="16220.56"/>
    <n v="24238.880000000001"/>
    <n v="17102.560000000001"/>
    <m/>
    <n v="52239627.039999984"/>
    <n v="4.3952993734849621E-4"/>
    <x v="0"/>
    <n v="75793138.070000067"/>
    <n v="3.0294140847940724E-4"/>
    <x v="0"/>
    <n v="325145452.83999985"/>
    <n v="7.0617256982827235E-5"/>
    <x v="1"/>
    <n v="7.4547805569120663E-5"/>
    <x v="1"/>
    <x v="1"/>
    <x v="0"/>
    <m/>
  </r>
  <r>
    <s v="MS-43226"/>
    <x v="1770"/>
    <x v="145"/>
    <s v="Bailment"/>
    <x v="0"/>
    <x v="0"/>
    <x v="1756"/>
    <x v="0"/>
    <x v="0"/>
    <x v="0"/>
    <x v="0"/>
    <s v="MID"/>
    <s v="RUM"/>
    <s v="FLAVORED"/>
    <x v="1770"/>
    <s v="RUM"/>
    <x v="6"/>
    <x v="1"/>
    <n v="3"/>
    <n v="7"/>
    <n v="-1.33"/>
    <n v="18.170000000000002"/>
    <n v="26"/>
    <n v="-0.43"/>
    <n v="72.58"/>
    <n v="84"/>
    <n v="-0.16"/>
    <n v="8924.0400000000009"/>
    <n v="10465.92"/>
    <n v="9790.0400000000009"/>
    <n v="11329.92"/>
    <m/>
    <n v="12844114.079999994"/>
    <n v="6.9479607113548815E-4"/>
    <x v="0"/>
    <n v="75793138.070000067"/>
    <n v="1.1774205722631578E-4"/>
    <x v="0"/>
    <n v="325145452.83999985"/>
    <n v="2.744630110017689E-5"/>
    <x v="0"/>
    <n v="3.0109724477117511E-5"/>
    <x v="0"/>
    <x v="0"/>
    <x v="1"/>
    <m/>
  </r>
  <r>
    <s v="MS-43237"/>
    <x v="1771"/>
    <x v="715"/>
    <s v="Bailment"/>
    <x v="0"/>
    <x v="0"/>
    <x v="1757"/>
    <x v="0"/>
    <x v="0"/>
    <x v="0"/>
    <x v="0"/>
    <s v="MID"/>
    <s v="RUM"/>
    <s v="FLAVORED"/>
    <x v="1771"/>
    <s v="RUM"/>
    <x v="6"/>
    <x v="1"/>
    <n v="14"/>
    <n v="23"/>
    <n v="-0.64"/>
    <n v="26"/>
    <n v="63"/>
    <n v="-1.42"/>
    <n v="144.91999999999999"/>
    <n v="189"/>
    <n v="-0.3"/>
    <n v="17890.36"/>
    <n v="24258.720000000001"/>
    <n v="19546.36"/>
    <n v="25492.32"/>
    <m/>
    <n v="12844114.079999994"/>
    <n v="1.392883922438659E-3"/>
    <x v="0"/>
    <n v="75793138.070000067"/>
    <n v="2.3604194859272153E-4"/>
    <x v="0"/>
    <n v="325145452.83999985"/>
    <n v="5.5022636311643671E-5"/>
    <x v="0"/>
    <n v="6.0115741522052064E-5"/>
    <x v="0"/>
    <x v="0"/>
    <x v="0"/>
    <m/>
  </r>
  <r>
    <s v="MS-43256"/>
    <x v="1772"/>
    <x v="583"/>
    <s v="Bailment"/>
    <x v="0"/>
    <x v="0"/>
    <x v="1758"/>
    <x v="0"/>
    <x v="0"/>
    <x v="0"/>
    <x v="0"/>
    <s v="PREMIUM"/>
    <s v="RUM"/>
    <s v="GOLD"/>
    <x v="1772"/>
    <s v="RUM"/>
    <x v="6"/>
    <x v="1"/>
    <n v="24"/>
    <n v="35.08"/>
    <n v="-0.48"/>
    <n v="106.83"/>
    <n v="94"/>
    <n v="0.12"/>
    <n v="406"/>
    <n v="406"/>
    <n v="0"/>
    <n v="56003.6"/>
    <n v="57855.6"/>
    <n v="61143.6"/>
    <n v="61143.6"/>
    <m/>
    <n v="12844114.079999994"/>
    <n v="4.3602540160558919E-3"/>
    <x v="0"/>
    <n v="75793138.070000067"/>
    <n v="7.3890066338560753E-4"/>
    <x v="0"/>
    <n v="325145452.83999985"/>
    <n v="1.7224168294784271E-4"/>
    <x v="1"/>
    <n v="1.8804999259850646E-4"/>
    <x v="1"/>
    <x v="1"/>
    <x v="0"/>
    <m/>
  </r>
  <r>
    <s v="MS-27037"/>
    <x v="1773"/>
    <x v="724"/>
    <s v="Bailment"/>
    <x v="0"/>
    <x v="0"/>
    <x v="1759"/>
    <x v="0"/>
    <x v="10"/>
    <x v="6"/>
    <x v="4"/>
    <s v="SUPER"/>
    <s v="DOMESTIC WHISKEY"/>
    <s v="STRAIGHT"/>
    <x v="1773"/>
    <s v="WHISKEY"/>
    <x v="14"/>
    <x v="1"/>
    <n v="2"/>
    <n v="3"/>
    <n v="-0.5"/>
    <n v="10"/>
    <n v="9.92"/>
    <n v="0.01"/>
    <n v="48"/>
    <n v="75.92"/>
    <n v="-0.57999999999999996"/>
    <n v="9753.84"/>
    <n v="14175.16"/>
    <n v="9753.84"/>
    <n v="14175.16"/>
    <m/>
    <n v="1024946.76"/>
    <n v="9.5164357610145519E-3"/>
    <x v="0"/>
    <n v="1024946.76"/>
    <n v="9.5164357610145519E-3"/>
    <x v="0"/>
    <n v="325145452.83999985"/>
    <n v="2.9998389689305442E-5"/>
    <x v="0"/>
    <n v="2.9998389689305442E-5"/>
    <x v="0"/>
    <x v="0"/>
    <x v="1"/>
    <m/>
  </r>
  <r>
    <s v="MS-22122"/>
    <x v="1774"/>
    <x v="725"/>
    <s v="Bailment"/>
    <x v="0"/>
    <x v="0"/>
    <x v="1760"/>
    <x v="0"/>
    <x v="6"/>
    <x v="4"/>
    <x v="1"/>
    <s v="PREMIUM"/>
    <s v="DOMESTIC WHISKEY"/>
    <s v="STRAIGHT"/>
    <x v="1774"/>
    <s v="WHISKEY"/>
    <x v="3"/>
    <x v="1"/>
    <n v="9"/>
    <n v="4"/>
    <n v="0.56999999999999995"/>
    <n v="35.99"/>
    <n v="19.89"/>
    <n v="0.45"/>
    <n v="137.53"/>
    <n v="102.55"/>
    <n v="0.25"/>
    <n v="24197.56"/>
    <n v="18626.14"/>
    <n v="24533.56"/>
    <n v="18626.14"/>
    <m/>
    <n v="52239627.039999984"/>
    <n v="4.6320315383323627E-4"/>
    <x v="0"/>
    <n v="126094742.97999983"/>
    <n v="1.9189983204801831E-4"/>
    <x v="0"/>
    <n v="325145452.83999985"/>
    <n v="7.4420723982590426E-5"/>
    <x v="1"/>
    <n v="7.5454107648470392E-5"/>
    <x v="1"/>
    <x v="1"/>
    <x v="0"/>
    <m/>
  </r>
  <r>
    <s v="MS-25967"/>
    <x v="1775"/>
    <x v="726"/>
    <s v="Bailment"/>
    <x v="0"/>
    <x v="0"/>
    <x v="1761"/>
    <x v="0"/>
    <x v="7"/>
    <x v="4"/>
    <x v="1"/>
    <s v="PREMIUM"/>
    <s v="DOMESTIC WHISKEY"/>
    <s v="BLEND"/>
    <x v="1775"/>
    <s v="WHISKEY"/>
    <x v="25"/>
    <x v="0"/>
    <n v="0"/>
    <n v="12.67"/>
    <n v="-37.04"/>
    <n v="1.78"/>
    <n v="71.33"/>
    <n v="-39.14"/>
    <n v="29.67"/>
    <n v="296.66000000000003"/>
    <n v="-9"/>
    <n v="4806"/>
    <n v="47664.36"/>
    <n v="4806"/>
    <n v="47664.36"/>
    <m/>
    <n v="52239627.039999984"/>
    <n v="9.1999125421014907E-5"/>
    <x v="0"/>
    <n v="126094742.97999983"/>
    <n v="3.8114197994457948E-5"/>
    <x v="0"/>
    <n v="325145452.83999985"/>
    <n v="1.4781077078033056E-5"/>
    <x v="0"/>
    <n v="1.4781077078033056E-5"/>
    <x v="0"/>
    <x v="0"/>
    <x v="1"/>
    <m/>
  </r>
  <r>
    <s v="MS-25968"/>
    <x v="1776"/>
    <x v="727"/>
    <s v="Bailment"/>
    <x v="0"/>
    <x v="0"/>
    <x v="1762"/>
    <x v="0"/>
    <x v="7"/>
    <x v="4"/>
    <x v="1"/>
    <s v="PREMIUM"/>
    <s v="DOMESTIC WHISKEY"/>
    <s v="BLEND"/>
    <x v="1776"/>
    <s v="WHISKEY"/>
    <x v="25"/>
    <x v="0"/>
    <n v="46"/>
    <n v="49"/>
    <n v="-0.08"/>
    <n v="98"/>
    <n v="110.84"/>
    <n v="-0.13"/>
    <n v="353.71"/>
    <n v="371.21"/>
    <n v="-0.05"/>
    <n v="53205.75"/>
    <n v="56017.53"/>
    <n v="53205.75"/>
    <n v="56017.53"/>
    <m/>
    <n v="52239627.039999984"/>
    <n v="1.0184940631230053E-3"/>
    <x v="0"/>
    <n v="126094742.97999983"/>
    <n v="4.2195058051261572E-4"/>
    <x v="0"/>
    <n v="325145452.83999985"/>
    <n v="1.63636764824086E-4"/>
    <x v="1"/>
    <n v="1.63636764824086E-4"/>
    <x v="1"/>
    <x v="1"/>
    <x v="0"/>
    <m/>
  </r>
  <r>
    <s v="MS-57122"/>
    <x v="1777"/>
    <x v="722"/>
    <s v="Bailment"/>
    <x v="0"/>
    <x v="0"/>
    <x v="1763"/>
    <x v="0"/>
    <x v="14"/>
    <x v="10"/>
    <x v="6"/>
    <s v="VALUE"/>
    <s v="COCKTAILS"/>
    <s v="MARGARITA"/>
    <x v="1777"/>
    <s v="COCKTAILS"/>
    <x v="24"/>
    <x v="3"/>
    <n v="12"/>
    <n v="42"/>
    <n v="-2.6"/>
    <n v="25.67"/>
    <n v="73.510000000000005"/>
    <n v="-1.86"/>
    <n v="166.86"/>
    <n v="395.72"/>
    <n v="-1.37"/>
    <n v="8355.42"/>
    <n v="18462.45"/>
    <n v="8571.42"/>
    <n v="19278.689999999999"/>
    <m/>
    <n v="5567781.3899999987"/>
    <n v="1.5006731433469592E-3"/>
    <x v="0"/>
    <n v="5567781.3899999987"/>
    <n v="1.5006731433469592E-3"/>
    <x v="0"/>
    <n v="325145452.83999985"/>
    <n v="2.5697483778472528E-5"/>
    <x v="0"/>
    <n v="2.6361801849395361E-5"/>
    <x v="0"/>
    <x v="0"/>
    <x v="1"/>
    <m/>
  </r>
  <r>
    <s v="MS-57150"/>
    <x v="1778"/>
    <x v="239"/>
    <s v="Bailment"/>
    <x v="0"/>
    <x v="0"/>
    <x v="1764"/>
    <x v="0"/>
    <x v="14"/>
    <x v="10"/>
    <x v="6"/>
    <s v="VALUE"/>
    <s v="COCKTAILS"/>
    <s v="MARGARITA"/>
    <x v="1778"/>
    <s v="COCKTAILS"/>
    <x v="24"/>
    <x v="3"/>
    <n v="68"/>
    <n v="61.06"/>
    <n v="0.1"/>
    <n v="142.35"/>
    <n v="104.24"/>
    <n v="0.27"/>
    <n v="480.71"/>
    <n v="484.2"/>
    <n v="-0.01"/>
    <n v="22078.32"/>
    <n v="22639.42"/>
    <n v="24695.279999999999"/>
    <n v="23698.86"/>
    <m/>
    <n v="5567781.3899999987"/>
    <n v="3.9653712050645015E-3"/>
    <x v="0"/>
    <n v="5567781.3899999987"/>
    <n v="3.9653712050645015E-3"/>
    <x v="0"/>
    <n v="325145452.83999985"/>
    <n v="6.7902902553782513E-5"/>
    <x v="1"/>
    <n v="7.5951485048607608E-5"/>
    <x v="1"/>
    <x v="1"/>
    <x v="0"/>
    <m/>
  </r>
  <r>
    <s v="MS-57174"/>
    <x v="1779"/>
    <x v="396"/>
    <s v="Bailment"/>
    <x v="0"/>
    <x v="0"/>
    <x v="1765"/>
    <x v="0"/>
    <x v="14"/>
    <x v="10"/>
    <x v="6"/>
    <s v="VALUE"/>
    <s v="COCKTAILS"/>
    <s v="MARGARITA"/>
    <x v="1779"/>
    <s v="COCKTAILS"/>
    <x v="24"/>
    <x v="3"/>
    <n v="40"/>
    <n v="31.5"/>
    <n v="0.21"/>
    <n v="65.53"/>
    <n v="83.23"/>
    <n v="-0.27"/>
    <n v="284.3"/>
    <n v="486.14"/>
    <n v="-0.71"/>
    <n v="13624.26"/>
    <n v="22374.880000000001"/>
    <n v="14605.38"/>
    <n v="23282.560000000001"/>
    <m/>
    <n v="5567781.3899999987"/>
    <n v="2.4469818489048119E-3"/>
    <x v="0"/>
    <n v="5567781.3899999987"/>
    <n v="2.4469818489048119E-3"/>
    <x v="0"/>
    <n v="325145452.83999985"/>
    <n v="4.1902046856255231E-5"/>
    <x v="0"/>
    <n v="4.4919527160624724E-5"/>
    <x v="0"/>
    <x v="0"/>
    <x v="0"/>
    <m/>
  </r>
  <r>
    <s v="MS-57279"/>
    <x v="1780"/>
    <x v="500"/>
    <s v="Bailment"/>
    <x v="0"/>
    <x v="0"/>
    <x v="1766"/>
    <x v="0"/>
    <x v="14"/>
    <x v="10"/>
    <x v="6"/>
    <s v="VALUE"/>
    <s v="COCKTAILS"/>
    <s v="LEMONADE"/>
    <x v="1780"/>
    <s v="COCKTAILS"/>
    <x v="24"/>
    <x v="3"/>
    <n v="6"/>
    <n v="14.97"/>
    <n v="-1.57"/>
    <n v="28"/>
    <n v="43.17"/>
    <n v="-0.54"/>
    <n v="110.85"/>
    <n v="476.02"/>
    <n v="-3.29"/>
    <n v="5670.3"/>
    <n v="21849.759999999998"/>
    <n v="5694.3"/>
    <n v="22604.16"/>
    <m/>
    <n v="5567781.3899999987"/>
    <n v="1.0184128296028521E-3"/>
    <x v="0"/>
    <n v="5567781.3899999987"/>
    <n v="1.0184128296028521E-3"/>
    <x v="0"/>
    <n v="325145452.83999985"/>
    <n v="1.7439272025711784E-5"/>
    <x v="0"/>
    <n v="1.7513085144703211E-5"/>
    <x v="0"/>
    <x v="0"/>
    <x v="1"/>
    <m/>
  </r>
  <r>
    <s v="MS-66056"/>
    <x v="1781"/>
    <x v="728"/>
    <s v="Bailment"/>
    <x v="0"/>
    <x v="0"/>
    <x v="1767"/>
    <x v="0"/>
    <x v="3"/>
    <x v="3"/>
    <x v="2"/>
    <s v="ULTRA"/>
    <s v="CORDIALS"/>
    <s v="LIQUEURS &amp; SPECIALITIES"/>
    <x v="1781"/>
    <s v="CORDIALS"/>
    <x v="9"/>
    <x v="1"/>
    <n v="4"/>
    <n v="0.83"/>
    <n v="0.79"/>
    <n v="12.5"/>
    <n v="7.33"/>
    <n v="0.41"/>
    <n v="45.5"/>
    <n v="26.83"/>
    <n v="0.41"/>
    <n v="23736.06"/>
    <n v="13674.96"/>
    <n v="24357.06"/>
    <n v="14106.96"/>
    <m/>
    <n v="22444928.369999994"/>
    <n v="1.057524426396733E-3"/>
    <x v="0"/>
    <n v="69119979.479999974"/>
    <n v="3.4340374778132112E-4"/>
    <x v="0"/>
    <n v="325145452.83999985"/>
    <n v="7.3001359215317798E-5"/>
    <x v="1"/>
    <n v="7.491127366922094E-5"/>
    <x v="1"/>
    <x v="1"/>
    <x v="0"/>
    <m/>
  </r>
  <r>
    <s v="MS-84239"/>
    <x v="1782"/>
    <x v="361"/>
    <s v="Bailment"/>
    <x v="0"/>
    <x v="0"/>
    <x v="1768"/>
    <x v="0"/>
    <x v="3"/>
    <x v="3"/>
    <x v="1"/>
    <s v="MID"/>
    <s v="CORDIALS"/>
    <s v="LIQUEURS &amp; SPECIALITIES"/>
    <x v="1782"/>
    <s v="CORDIALS"/>
    <x v="24"/>
    <x v="3"/>
    <n v="18"/>
    <n v="13.34"/>
    <n v="0.26"/>
    <n v="56.02"/>
    <n v="45.4"/>
    <n v="0.19"/>
    <n v="213.4"/>
    <n v="159.43"/>
    <n v="0.25"/>
    <n v="25728"/>
    <n v="19241.5"/>
    <n v="25728"/>
    <n v="19241.5"/>
    <m/>
    <n v="22444928.369999994"/>
    <n v="1.1462723148801925E-3"/>
    <x v="0"/>
    <n v="126094742.97999983"/>
    <n v="2.0403705493163008E-4"/>
    <x v="0"/>
    <n v="325145452.83999985"/>
    <n v="7.9127663558808666E-5"/>
    <x v="1"/>
    <n v="7.9127663558808666E-5"/>
    <x v="1"/>
    <x v="1"/>
    <x v="0"/>
    <m/>
  </r>
  <r>
    <s v="MS-84242"/>
    <x v="1783"/>
    <x v="462"/>
    <s v="Bailment"/>
    <x v="0"/>
    <x v="0"/>
    <x v="1769"/>
    <x v="0"/>
    <x v="3"/>
    <x v="3"/>
    <x v="1"/>
    <s v="MID"/>
    <s v="CORDIALS"/>
    <s v="SCHNAPPS"/>
    <x v="1783"/>
    <s v="CORDIALS"/>
    <x v="24"/>
    <x v="3"/>
    <n v="47"/>
    <n v="44.01"/>
    <n v="0.06"/>
    <n v="139.37"/>
    <n v="138.69"/>
    <n v="0"/>
    <n v="524.13"/>
    <n v="495.41"/>
    <n v="0.05"/>
    <n v="63194.400000000001"/>
    <n v="60075.6"/>
    <n v="63194.400000000001"/>
    <n v="60075.6"/>
    <m/>
    <n v="22444928.369999994"/>
    <n v="2.8155313734244732E-3"/>
    <x v="0"/>
    <n v="126094742.97999983"/>
    <n v="5.0116601617581638E-4"/>
    <x v="0"/>
    <n v="325145452.83999985"/>
    <n v="1.943573236163238E-4"/>
    <x v="1"/>
    <n v="1.943573236163238E-4"/>
    <x v="1"/>
    <x v="1"/>
    <x v="0"/>
    <m/>
  </r>
  <r>
    <s v="MS-23536"/>
    <x v="1784"/>
    <x v="722"/>
    <s v="Bailment"/>
    <x v="0"/>
    <x v="0"/>
    <x v="1770"/>
    <x v="0"/>
    <x v="6"/>
    <x v="4"/>
    <x v="2"/>
    <s v="ULTRA"/>
    <s v="DOMESTIC WHISKEY"/>
    <s v="BLEND"/>
    <x v="1784"/>
    <s v="WHISKEY"/>
    <x v="76"/>
    <x v="1"/>
    <n v="4"/>
    <n v="2"/>
    <n v="0.5"/>
    <n v="8.5"/>
    <n v="14.5"/>
    <n v="-0.71"/>
    <n v="44.08"/>
    <n v="84.83"/>
    <n v="-0.92"/>
    <n v="20020.45"/>
    <n v="38753.14"/>
    <n v="20064.97"/>
    <n v="38753.14"/>
    <m/>
    <n v="52239627.039999984"/>
    <n v="3.8324259062321223E-4"/>
    <x v="0"/>
    <n v="69119979.479999974"/>
    <n v="2.8964780010956115E-4"/>
    <x v="0"/>
    <n v="325145452.83999985"/>
    <n v="6.157382742132895E-5"/>
    <x v="1"/>
    <n v="6.1710750757058047E-5"/>
    <x v="1"/>
    <x v="1"/>
    <x v="0"/>
    <m/>
  </r>
  <r>
    <s v="MS-26085"/>
    <x v="1785"/>
    <x v="509"/>
    <s v="Bailment"/>
    <x v="0"/>
    <x v="0"/>
    <x v="1771"/>
    <x v="0"/>
    <x v="8"/>
    <x v="4"/>
    <x v="0"/>
    <s v="PREMIUM"/>
    <s v="DOMESTIC WHISKEY"/>
    <s v="FLAVORED"/>
    <x v="1785"/>
    <s v="WHISKEY"/>
    <x v="28"/>
    <x v="0"/>
    <n v="4"/>
    <n v="2"/>
    <n v="0.43"/>
    <n v="23.42"/>
    <n v="17.5"/>
    <n v="0.25"/>
    <n v="98.83"/>
    <n v="127.42"/>
    <n v="-0.28999999999999998"/>
    <n v="16761.52"/>
    <n v="22461.78"/>
    <n v="17576.52"/>
    <n v="22659.78"/>
    <m/>
    <n v="52239627.039999984"/>
    <n v="3.2085833972676856E-4"/>
    <x v="0"/>
    <n v="75793138.070000067"/>
    <n v="2.2114825202935402E-4"/>
    <x v="0"/>
    <n v="325145452.83999985"/>
    <n v="5.1550836259881946E-5"/>
    <x v="0"/>
    <n v="5.4057406758965792E-5"/>
    <x v="0"/>
    <x v="0"/>
    <x v="0"/>
    <m/>
  </r>
  <r>
    <s v="MS-28037"/>
    <x v="1786"/>
    <x v="415"/>
    <s v="Bailment"/>
    <x v="0"/>
    <x v="0"/>
    <x v="1772"/>
    <x v="0"/>
    <x v="6"/>
    <x v="4"/>
    <x v="2"/>
    <s v="ULTRA"/>
    <s v="DOMESTIC WHISKEY"/>
    <s v="STRAIGHT"/>
    <x v="1786"/>
    <s v="WHISKEY"/>
    <x v="16"/>
    <x v="0"/>
    <n v="8"/>
    <n v="5"/>
    <n v="0.33"/>
    <n v="14.5"/>
    <n v="14"/>
    <n v="0.03"/>
    <n v="66.58"/>
    <n v="81.5"/>
    <n v="-0.22"/>
    <n v="31374.46"/>
    <n v="40628.04"/>
    <n v="33096.699999999997"/>
    <n v="41744.04"/>
    <m/>
    <n v="52239627.039999984"/>
    <n v="6.0058736590857577E-4"/>
    <x v="0"/>
    <n v="69119979.479999974"/>
    <n v="4.5391303984802648E-4"/>
    <x v="0"/>
    <n v="325145452.83999985"/>
    <n v="9.6493614552988969E-5"/>
    <x v="1"/>
    <n v="1.017904439718137E-4"/>
    <x v="1"/>
    <x v="1"/>
    <x v="0"/>
    <m/>
  </r>
  <r>
    <s v="MS-15622"/>
    <x v="1787"/>
    <x v="492"/>
    <s v="Bailment"/>
    <x v="0"/>
    <x v="0"/>
    <x v="1773"/>
    <x v="0"/>
    <x v="16"/>
    <x v="11"/>
    <x v="7"/>
    <s v="PREMIUM"/>
    <s v="IRISH"/>
    <s v="BLEND"/>
    <x v="1787"/>
    <s v="WHISKEY"/>
    <x v="8"/>
    <x v="1"/>
    <n v="12"/>
    <n v="19.2"/>
    <n v="-0.64"/>
    <n v="43.19"/>
    <n v="37.33"/>
    <n v="0.14000000000000001"/>
    <n v="146.09"/>
    <n v="119.98"/>
    <n v="0.18"/>
    <n v="45165.84"/>
    <n v="25164"/>
    <n v="45165.84"/>
    <n v="25164"/>
    <m/>
    <n v="3903414.0300000003"/>
    <n v="1.1570855577418722E-2"/>
    <x v="0"/>
    <n v="3903414.0300000003"/>
    <n v="1.1570855577418722E-2"/>
    <x v="0"/>
    <n v="325145452.83999985"/>
    <n v="1.389096467611545E-4"/>
    <x v="1"/>
    <n v="1.389096467611545E-4"/>
    <x v="1"/>
    <x v="1"/>
    <x v="0"/>
    <m/>
  </r>
  <r>
    <s v="MS-43977"/>
    <x v="1788"/>
    <x v="260"/>
    <s v="Bailment"/>
    <x v="0"/>
    <x v="0"/>
    <x v="1774"/>
    <x v="0"/>
    <x v="0"/>
    <x v="0"/>
    <x v="2"/>
    <s v="ULTRA"/>
    <s v="RUM"/>
    <s v="AGED / DARK"/>
    <x v="1788"/>
    <s v="RUM"/>
    <x v="60"/>
    <x v="1"/>
    <m/>
    <n v="3.5"/>
    <m/>
    <n v="8"/>
    <n v="11"/>
    <n v="-0.38"/>
    <n v="38"/>
    <n v="90"/>
    <n v="-1.37"/>
    <n v="15953.28"/>
    <n v="38428.559999999998"/>
    <n v="16133.28"/>
    <n v="38428.559999999998"/>
    <m/>
    <n v="12844114.079999994"/>
    <n v="1.2420693167807808E-3"/>
    <x v="0"/>
    <n v="69119979.479999974"/>
    <n v="2.308056240759753E-4"/>
    <x v="0"/>
    <n v="325145452.83999985"/>
    <n v="4.906505645598069E-5"/>
    <x v="0"/>
    <n v="4.961865484841639E-5"/>
    <x v="0"/>
    <x v="0"/>
    <x v="0"/>
    <m/>
  </r>
  <r>
    <s v="MS-62627"/>
    <x v="1789"/>
    <x v="166"/>
    <s v="Bailment"/>
    <x v="0"/>
    <x v="0"/>
    <x v="1775"/>
    <x v="0"/>
    <x v="14"/>
    <x v="13"/>
    <x v="9"/>
    <s v="PREMIUM"/>
    <s v="COCKTAILS"/>
    <s v="OTHER COCKTAILS"/>
    <x v="1789"/>
    <s v="COCKTAILS"/>
    <x v="71"/>
    <x v="0"/>
    <n v="162"/>
    <n v="92.81"/>
    <n v="0.43"/>
    <n v="454.56"/>
    <n v="332.4"/>
    <n v="0.27"/>
    <n v="1299.28"/>
    <n v="332.4"/>
    <n v="0.74"/>
    <n v="75734.399999999994"/>
    <n v="19375.2"/>
    <n v="75734.399999999994"/>
    <n v="19375.2"/>
    <m/>
    <n v="1255013.1799999997"/>
    <n v="6.0345501710189223E-2"/>
    <x v="1"/>
    <n v="1255013.1799999997"/>
    <n v="6.0345501710189223E-2"/>
    <x v="1"/>
    <n v="325145452.83999985"/>
    <n v="2.3292467828934388E-4"/>
    <x v="1"/>
    <n v="2.3292467828934388E-4"/>
    <x v="3"/>
    <x v="3"/>
    <x v="0"/>
    <m/>
  </r>
  <r>
    <s v="MS-86125"/>
    <x v="1790"/>
    <x v="715"/>
    <s v="Bailment"/>
    <x v="0"/>
    <x v="0"/>
    <x v="1776"/>
    <x v="0"/>
    <x v="12"/>
    <x v="8"/>
    <x v="2"/>
    <s v="SUPER"/>
    <s v="TEQUILA"/>
    <s v="100% BLUE AGAVE"/>
    <x v="1790"/>
    <s v="TEQUILA"/>
    <x v="81"/>
    <x v="0"/>
    <n v="4"/>
    <n v="10"/>
    <n v="-1.5"/>
    <n v="7.5"/>
    <n v="17"/>
    <n v="-1.27"/>
    <n v="29.92"/>
    <n v="61.5"/>
    <n v="-1.06"/>
    <n v="13254.94"/>
    <n v="27847.08"/>
    <n v="13878.94"/>
    <n v="28531.08"/>
    <m/>
    <n v="57863085.470000021"/>
    <n v="2.2907419976544841E-4"/>
    <x v="0"/>
    <n v="69119979.479999974"/>
    <n v="1.9176712869012566E-4"/>
    <x v="0"/>
    <n v="325145452.83999985"/>
    <n v="4.0766185976842171E-5"/>
    <x v="0"/>
    <n v="4.2685327070619248E-5"/>
    <x v="0"/>
    <x v="0"/>
    <x v="0"/>
    <m/>
  </r>
  <r>
    <s v="MS-87270"/>
    <x v="1791"/>
    <x v="729"/>
    <s v="Bailment"/>
    <x v="0"/>
    <x v="0"/>
    <x v="1777"/>
    <x v="0"/>
    <x v="12"/>
    <x v="8"/>
    <x v="5"/>
    <s v="SUPER"/>
    <s v="TEQUILA"/>
    <s v="100% BLUE AGAVE"/>
    <x v="1791"/>
    <s v="TEQUILA"/>
    <x v="15"/>
    <x v="1"/>
    <n v="8"/>
    <n v="1"/>
    <n v="0.88"/>
    <n v="8"/>
    <n v="5"/>
    <n v="0.38"/>
    <n v="31.5"/>
    <n v="20.83"/>
    <n v="0.34"/>
    <n v="14306.1"/>
    <n v="9489.86"/>
    <n v="14534.1"/>
    <n v="9605.5400000000009"/>
    <m/>
    <n v="57863085.470000021"/>
    <n v="2.4724053139919767E-4"/>
    <x v="0"/>
    <n v="3676796.11"/>
    <n v="3.8909146909427081E-3"/>
    <x v="0"/>
    <n v="325145452.83999985"/>
    <n v="4.3999077566801645E-5"/>
    <x v="0"/>
    <n v="4.4700302197220192E-5"/>
    <x v="0"/>
    <x v="0"/>
    <x v="0"/>
    <m/>
  </r>
  <r>
    <s v="MS-88449"/>
    <x v="1792"/>
    <x v="677"/>
    <s v="Bailment"/>
    <x v="0"/>
    <x v="0"/>
    <x v="1778"/>
    <x v="0"/>
    <x v="12"/>
    <x v="8"/>
    <x v="1"/>
    <s v="SUPER"/>
    <s v="TEQUILA"/>
    <s v="100% BLUE AGAVE"/>
    <x v="1792"/>
    <s v="TEQUILA"/>
    <x v="25"/>
    <x v="0"/>
    <n v="5"/>
    <m/>
    <n v="1"/>
    <n v="16.5"/>
    <n v="7"/>
    <n v="0.57999999999999996"/>
    <n v="51"/>
    <n v="71.5"/>
    <n v="-0.4"/>
    <n v="20196"/>
    <n v="28093.5"/>
    <n v="20196"/>
    <n v="28093.5"/>
    <m/>
    <n v="57863085.470000021"/>
    <n v="3.4903081707370959E-4"/>
    <x v="0"/>
    <n v="126094742.97999983"/>
    <n v="1.60165281459857E-4"/>
    <x v="0"/>
    <n v="325145452.83999985"/>
    <n v="6.2113739631284977E-5"/>
    <x v="1"/>
    <n v="6.2113739631284977E-5"/>
    <x v="1"/>
    <x v="1"/>
    <x v="0"/>
    <m/>
  </r>
  <r>
    <s v="MS-88533"/>
    <x v="1793"/>
    <x v="602"/>
    <s v="Bailment"/>
    <x v="0"/>
    <x v="0"/>
    <x v="1779"/>
    <x v="0"/>
    <x v="12"/>
    <x v="8"/>
    <x v="1"/>
    <s v="PREMIUM"/>
    <s v="TEQUILA"/>
    <s v="100% BLUE AGAVE"/>
    <x v="1793"/>
    <s v="TEQUILA"/>
    <x v="15"/>
    <x v="1"/>
    <n v="5"/>
    <n v="5.08"/>
    <n v="-0.02"/>
    <n v="17.420000000000002"/>
    <n v="13.5"/>
    <n v="0.22"/>
    <n v="54.08"/>
    <n v="64.5"/>
    <n v="-0.19"/>
    <n v="13760.05"/>
    <n v="14542.82"/>
    <n v="13972.97"/>
    <n v="14788.86"/>
    <m/>
    <n v="57863085.470000021"/>
    <n v="2.3780359944915316E-4"/>
    <x v="0"/>
    <n v="126094742.97999983"/>
    <n v="1.0912469207524784E-4"/>
    <x v="0"/>
    <n v="325145452.83999985"/>
    <n v="4.231967533241547E-5"/>
    <x v="0"/>
    <n v="4.2974520719734407E-5"/>
    <x v="0"/>
    <x v="0"/>
    <x v="0"/>
    <m/>
  </r>
  <r>
    <s v="MS-88652"/>
    <x v="1794"/>
    <x v="126"/>
    <s v="Bailment"/>
    <x v="0"/>
    <x v="0"/>
    <x v="1780"/>
    <x v="0"/>
    <x v="12"/>
    <x v="8"/>
    <x v="2"/>
    <s v="ULTRA"/>
    <s v="TEQUILA"/>
    <s v="100% BLUE AGAVE"/>
    <x v="1794"/>
    <s v="TEQUILA"/>
    <x v="8"/>
    <x v="1"/>
    <n v="5"/>
    <n v="3.5"/>
    <n v="0.35"/>
    <n v="15.08"/>
    <n v="14"/>
    <n v="7.0000000000000007E-2"/>
    <n v="50.58"/>
    <n v="53.5"/>
    <n v="-0.06"/>
    <n v="30267"/>
    <n v="31155.360000000001"/>
    <n v="30957"/>
    <n v="31815.360000000001"/>
    <m/>
    <n v="57863085.470000021"/>
    <n v="5.2307960687116104E-4"/>
    <x v="0"/>
    <n v="69119979.479999974"/>
    <n v="4.3789075499881805E-4"/>
    <x v="0"/>
    <n v="325145452.83999985"/>
    <n v="9.3087569688062117E-5"/>
    <x v="1"/>
    <n v="9.5209696859065613E-5"/>
    <x v="1"/>
    <x v="1"/>
    <x v="0"/>
    <m/>
  </r>
  <r>
    <s v="MS-88915"/>
    <x v="1795"/>
    <x v="595"/>
    <s v="Bailment"/>
    <x v="0"/>
    <x v="0"/>
    <x v="1781"/>
    <x v="0"/>
    <x v="12"/>
    <x v="8"/>
    <x v="2"/>
    <s v="ULTRA"/>
    <s v="TEQUILA"/>
    <s v="100% BLUE AGAVE"/>
    <x v="1795"/>
    <s v="TEQUILA"/>
    <x v="8"/>
    <x v="1"/>
    <n v="2"/>
    <n v="2.5"/>
    <n v="-0.67"/>
    <n v="6.75"/>
    <n v="4"/>
    <n v="0.41"/>
    <n v="16.5"/>
    <n v="11"/>
    <n v="0.33"/>
    <n v="18534.75"/>
    <n v="12076.62"/>
    <n v="19089.18"/>
    <n v="12496.62"/>
    <m/>
    <n v="57863085.470000021"/>
    <n v="3.2032080296875314E-4"/>
    <x v="0"/>
    <n v="69119979.479999974"/>
    <n v="2.6815329141356405E-4"/>
    <x v="0"/>
    <n v="325145452.83999985"/>
    <n v="5.7004487801097209E-5"/>
    <x v="0"/>
    <n v="5.8709663116197894E-5"/>
    <x v="0"/>
    <x v="0"/>
    <x v="0"/>
    <m/>
  </r>
  <r>
    <s v="MS-89679"/>
    <x v="1796"/>
    <x v="461"/>
    <s v="Bailment"/>
    <x v="0"/>
    <x v="0"/>
    <x v="1782"/>
    <x v="0"/>
    <x v="12"/>
    <x v="8"/>
    <x v="2"/>
    <s v="SUPER"/>
    <s v="TEQUILA"/>
    <s v="100% BLUE AGAVE"/>
    <x v="1796"/>
    <s v="TEQUILA"/>
    <x v="16"/>
    <x v="0"/>
    <m/>
    <n v="4.83"/>
    <m/>
    <n v="9"/>
    <n v="20.83"/>
    <n v="-1.31"/>
    <n v="33.58"/>
    <n v="30.33"/>
    <n v="0.1"/>
    <n v="14887.91"/>
    <n v="13776.8"/>
    <n v="15915.95"/>
    <n v="14279.72"/>
    <m/>
    <n v="57863085.470000021"/>
    <n v="2.5729547394631866E-4"/>
    <x v="0"/>
    <n v="69119979.479999974"/>
    <n v="2.1539228037976849E-4"/>
    <x v="0"/>
    <n v="325145452.83999985"/>
    <n v="4.5788461348485045E-5"/>
    <x v="0"/>
    <n v="4.895024630048278E-5"/>
    <x v="0"/>
    <x v="0"/>
    <x v="0"/>
    <m/>
  </r>
  <r>
    <s v="MS-34364"/>
    <x v="1797"/>
    <x v="730"/>
    <s v="Bailment"/>
    <x v="0"/>
    <x v="0"/>
    <x v="1783"/>
    <x v="0"/>
    <x v="13"/>
    <x v="9"/>
    <x v="0"/>
    <s v="VALUE"/>
    <s v="VODKA"/>
    <s v="CLASSIC"/>
    <x v="1797"/>
    <s v="VODKA"/>
    <x v="6"/>
    <x v="1"/>
    <n v="11"/>
    <n v="7"/>
    <n v="0.36"/>
    <n v="44"/>
    <n v="14"/>
    <n v="0.68"/>
    <n v="121"/>
    <n v="67"/>
    <n v="0.45"/>
    <n v="11383.68"/>
    <n v="6304.56"/>
    <n v="11383.68"/>
    <n v="6304.56"/>
    <m/>
    <n v="73393567.950000003"/>
    <n v="1.5510460000739071E-4"/>
    <x v="0"/>
    <n v="75793138.070000067"/>
    <n v="1.5019407151985718E-4"/>
    <x v="0"/>
    <n v="325145452.83999985"/>
    <n v="3.5011038600013181E-5"/>
    <x v="0"/>
    <n v="3.5011038600013181E-5"/>
    <x v="0"/>
    <x v="0"/>
    <x v="0"/>
    <m/>
  </r>
  <r>
    <s v="MS-87725"/>
    <x v="1798"/>
    <x v="105"/>
    <s v="Bailment"/>
    <x v="0"/>
    <x v="0"/>
    <x v="1784"/>
    <x v="0"/>
    <x v="12"/>
    <x v="8"/>
    <x v="2"/>
    <s v="ULTRA"/>
    <s v="TEQUILA"/>
    <s v="100% BLUE AGAVE"/>
    <x v="1798"/>
    <s v="TEQUILA"/>
    <x v="16"/>
    <x v="0"/>
    <n v="24"/>
    <n v="29"/>
    <n v="-0.21"/>
    <n v="153.5"/>
    <n v="105.42"/>
    <n v="0.31"/>
    <n v="489.08"/>
    <n v="555.91999999999996"/>
    <n v="-0.14000000000000001"/>
    <n v="231001.46"/>
    <n v="271909.96000000002"/>
    <n v="239220.44"/>
    <n v="271909.96000000002"/>
    <m/>
    <n v="57863085.470000021"/>
    <n v="3.9922077802049833E-3"/>
    <x v="0"/>
    <n v="69119979.479999974"/>
    <n v="3.3420360037410136E-3"/>
    <x v="0"/>
    <n v="325145452.83999985"/>
    <n v="7.1045576059054717E-4"/>
    <x v="1"/>
    <n v="7.3573361678755346E-4"/>
    <x v="1"/>
    <x v="1"/>
    <x v="0"/>
    <m/>
  </r>
  <r>
    <s v="MS-56664"/>
    <x v="1799"/>
    <x v="517"/>
    <s v="Bailment"/>
    <x v="1"/>
    <x v="0"/>
    <x v="1785"/>
    <x v="0"/>
    <x v="1"/>
    <x v="1"/>
    <x v="3"/>
    <s v="MID"/>
    <s v="BRANDY / COGNAC"/>
    <s v="DOMESTIC"/>
    <x v="1799"/>
    <s v="CORDIALS"/>
    <x v="6"/>
    <x v="3"/>
    <n v="31"/>
    <n v="13"/>
    <n v="0.57999999999999996"/>
    <n v="55"/>
    <n v="81"/>
    <n v="-0.47"/>
    <n v="272.33"/>
    <n v="286"/>
    <n v="-0.05"/>
    <n v="25874.6"/>
    <n v="27788.400000000001"/>
    <n v="27614.6"/>
    <n v="29000.400000000001"/>
    <m/>
    <n v="43814205.929999985"/>
    <n v="5.9055275454127142E-4"/>
    <x v="0"/>
    <n v="34230392.709999993"/>
    <n v="7.5589550547110868E-4"/>
    <x v="0"/>
    <n v="325145452.83999985"/>
    <n v="7.9578538693981298E-5"/>
    <x v="1"/>
    <n v="8.4929989820859675E-5"/>
    <x v="1"/>
    <x v="1"/>
    <x v="0"/>
    <m/>
  </r>
  <r>
    <s v="MS-508486"/>
    <x v="1800"/>
    <x v="731"/>
    <s v="Bailment"/>
    <x v="1"/>
    <x v="0"/>
    <x v="1786"/>
    <x v="0"/>
    <x v="1"/>
    <x v="1"/>
    <x v="1"/>
    <s v="SUPER"/>
    <s v="BRANDY / COGNAC"/>
    <s v="COGNAC"/>
    <x v="1800"/>
    <s v="BRANDY"/>
    <x v="48"/>
    <x v="1"/>
    <n v="2"/>
    <n v="1.08"/>
    <n v="0.28000000000000003"/>
    <n v="2.5"/>
    <n v="4.58"/>
    <n v="-0.83"/>
    <n v="13.67"/>
    <n v="4.58"/>
    <n v="0.66"/>
    <n v="5976.22"/>
    <n v="1921.97"/>
    <n v="6305.8"/>
    <n v="2114.75"/>
    <m/>
    <n v="43814205.929999985"/>
    <n v="1.3639913980292013E-4"/>
    <x v="0"/>
    <n v="126094742.97999983"/>
    <n v="4.7394680053774341E-5"/>
    <x v="0"/>
    <n v="325145452.83999985"/>
    <n v="1.8380143249122495E-5"/>
    <x v="0"/>
    <n v="1.9393781905672254E-5"/>
    <x v="0"/>
    <x v="0"/>
    <x v="1"/>
    <m/>
  </r>
  <r>
    <s v="MS-12851"/>
    <x v="1801"/>
    <x v="722"/>
    <s v="Bailment"/>
    <x v="1"/>
    <x v="0"/>
    <x v="1787"/>
    <x v="0"/>
    <x v="4"/>
    <x v="2"/>
    <x v="0"/>
    <s v="MID"/>
    <s v="CANADIAN"/>
    <s v="US BLEND"/>
    <x v="1801"/>
    <s v="WHISKEY"/>
    <x v="6"/>
    <x v="3"/>
    <n v="22"/>
    <n v="18"/>
    <n v="0.16"/>
    <n v="79.5"/>
    <n v="36.5"/>
    <n v="0.54"/>
    <n v="337.5"/>
    <n v="207.5"/>
    <n v="0.39"/>
    <n v="32362.02"/>
    <n v="25324.2"/>
    <n v="37341"/>
    <n v="25324.2"/>
    <m/>
    <n v="29546996.449999988"/>
    <n v="1.0952727481036407E-3"/>
    <x v="0"/>
    <n v="75793138.070000067"/>
    <n v="4.2697823080120389E-4"/>
    <x v="0"/>
    <n v="325145452.83999985"/>
    <n v="9.9530901377621175E-5"/>
    <x v="1"/>
    <n v="1.1484398651078492E-4"/>
    <x v="1"/>
    <x v="1"/>
    <x v="0"/>
    <m/>
  </r>
  <r>
    <s v="MS-58855"/>
    <x v="1802"/>
    <x v="220"/>
    <s v="Bailment"/>
    <x v="1"/>
    <x v="0"/>
    <x v="1788"/>
    <x v="0"/>
    <x v="14"/>
    <x v="10"/>
    <x v="6"/>
    <s v="VALUE"/>
    <s v="COCKTAILS"/>
    <s v="MARGARITA"/>
    <x v="1802"/>
    <s v="COCKTAILS"/>
    <x v="16"/>
    <x v="0"/>
    <n v="44"/>
    <n v="73.5"/>
    <n v="-0.66"/>
    <n v="232.2"/>
    <n v="409.52"/>
    <n v="-0.76"/>
    <n v="961.43"/>
    <n v="759.54"/>
    <n v="0.21"/>
    <n v="74688.600000000006"/>
    <n v="61632.9"/>
    <n v="79845.600000000006"/>
    <n v="63081.9"/>
    <m/>
    <n v="5567781.3899999987"/>
    <n v="1.3414427537357033E-2"/>
    <x v="0"/>
    <n v="5567781.3899999987"/>
    <n v="1.3414427537357033E-2"/>
    <x v="0"/>
    <n v="325145452.83999985"/>
    <n v="2.2970827162929251E-4"/>
    <x v="1"/>
    <n v="2.4556886557257519E-4"/>
    <x v="1"/>
    <x v="1"/>
    <x v="0"/>
    <m/>
  </r>
  <r>
    <s v="MS-64272"/>
    <x v="1803"/>
    <x v="713"/>
    <s v="Bailment"/>
    <x v="1"/>
    <x v="0"/>
    <x v="1789"/>
    <x v="0"/>
    <x v="3"/>
    <x v="3"/>
    <x v="1"/>
    <s v="PREMIUM"/>
    <s v="CORDIALS"/>
    <s v="SCHNAPPS"/>
    <x v="1803"/>
    <s v="CORDIALS"/>
    <x v="6"/>
    <x v="1"/>
    <n v="7"/>
    <n v="7"/>
    <n v="0"/>
    <n v="14"/>
    <n v="13"/>
    <n v="7.0000000000000007E-2"/>
    <n v="44"/>
    <n v="101"/>
    <n v="-1.3"/>
    <n v="9200.16"/>
    <n v="22074.84"/>
    <n v="9741.6"/>
    <n v="22361.4"/>
    <m/>
    <n v="22444928.369999994"/>
    <n v="4.0989928095725093E-4"/>
    <x v="0"/>
    <n v="126094742.97999983"/>
    <n v="7.2962280445420776E-5"/>
    <x v="0"/>
    <n v="325145452.83999985"/>
    <n v="2.8295521034173244E-5"/>
    <x v="0"/>
    <n v="2.9960744998619813E-5"/>
    <x v="0"/>
    <x v="0"/>
    <x v="1"/>
    <m/>
  </r>
  <r>
    <s v="MS-18613"/>
    <x v="1804"/>
    <x v="504"/>
    <s v="Bailment"/>
    <x v="1"/>
    <x v="0"/>
    <x v="1790"/>
    <x v="0"/>
    <x v="6"/>
    <x v="4"/>
    <x v="5"/>
    <s v="SUPER"/>
    <s v="DOMESTIC WHISKEY"/>
    <s v="STRAIGHT"/>
    <x v="1804"/>
    <s v="WHISKEY"/>
    <x v="48"/>
    <x v="1"/>
    <n v="2"/>
    <n v="3"/>
    <n v="-1"/>
    <n v="6.5"/>
    <n v="5.5"/>
    <n v="0.15"/>
    <n v="16.829999999999998"/>
    <n v="87.5"/>
    <n v="-4.2"/>
    <n v="5910.74"/>
    <n v="31972.5"/>
    <n v="6215.54"/>
    <n v="32062.5"/>
    <m/>
    <n v="52239627.039999984"/>
    <n v="1.131466730318372E-4"/>
    <x v="0"/>
    <n v="3676796.11"/>
    <n v="1.6075789418739349E-3"/>
    <x v="0"/>
    <n v="325145452.83999985"/>
    <n v="1.8178756456140889E-5"/>
    <x v="0"/>
    <n v="1.9116183067331999E-5"/>
    <x v="0"/>
    <x v="0"/>
    <x v="1"/>
    <m/>
  </r>
  <r>
    <s v="MS-26707"/>
    <x v="1805"/>
    <x v="270"/>
    <s v="Bailment"/>
    <x v="1"/>
    <x v="0"/>
    <x v="1791"/>
    <x v="0"/>
    <x v="17"/>
    <x v="4"/>
    <x v="2"/>
    <s v="ULTRA"/>
    <s v="DOMESTIC WHISKEY"/>
    <s v="STRAIGHT"/>
    <x v="1805"/>
    <s v="WHISKEY"/>
    <x v="26"/>
    <x v="0"/>
    <n v="15"/>
    <n v="6.5"/>
    <n v="0.56999999999999995"/>
    <n v="91"/>
    <n v="75.58"/>
    <n v="0.17"/>
    <n v="265.5"/>
    <n v="372.33"/>
    <n v="-0.4"/>
    <n v="102680.76"/>
    <n v="150392.88"/>
    <n v="107240.76"/>
    <n v="150392.88"/>
    <m/>
    <n v="52239627.039999984"/>
    <n v="1.9655722258770558E-3"/>
    <x v="0"/>
    <n v="69119979.479999974"/>
    <n v="1.4855438437986069E-3"/>
    <x v="0"/>
    <n v="325145452.83999985"/>
    <n v="3.1579946483375229E-4"/>
    <x v="1"/>
    <n v="3.2982395744212323E-4"/>
    <x v="1"/>
    <x v="1"/>
    <x v="0"/>
    <m/>
  </r>
  <r>
    <s v="MS-27403"/>
    <x v="1806"/>
    <x v="677"/>
    <s v="Bailment"/>
    <x v="1"/>
    <x v="0"/>
    <x v="1792"/>
    <x v="0"/>
    <x v="6"/>
    <x v="4"/>
    <x v="0"/>
    <s v="MID"/>
    <s v="DOMESTIC WHISKEY"/>
    <s v="FLAVORED"/>
    <x v="1806"/>
    <s v="WHISKEY"/>
    <x v="11"/>
    <x v="1"/>
    <n v="8"/>
    <n v="3.5"/>
    <n v="0.54"/>
    <n v="85.77"/>
    <n v="31.7"/>
    <n v="0.63"/>
    <n v="259.04000000000002"/>
    <n v="109.87"/>
    <n v="0.57999999999999996"/>
    <n v="33255.480000000003"/>
    <n v="13849.83"/>
    <n v="35844.120000000003"/>
    <n v="15204.15"/>
    <m/>
    <n v="52239627.039999984"/>
    <n v="6.3659489709863776E-4"/>
    <x v="0"/>
    <n v="75793138.070000067"/>
    <n v="4.3876636918353118E-4"/>
    <x v="0"/>
    <n v="325145452.83999985"/>
    <n v="1.0227877926487448E-4"/>
    <x v="1"/>
    <n v="1.1024026227928969E-4"/>
    <x v="1"/>
    <x v="1"/>
    <x v="0"/>
    <m/>
  </r>
  <r>
    <s v="MS-76836"/>
    <x v="1807"/>
    <x v="376"/>
    <s v="Bailment"/>
    <x v="1"/>
    <x v="0"/>
    <x v="1793"/>
    <x v="0"/>
    <x v="7"/>
    <x v="4"/>
    <x v="0"/>
    <s v="MID"/>
    <s v="DOMESTIC WHISKEY"/>
    <s v="STRAIGHT"/>
    <x v="1807"/>
    <s v="CORDIALS"/>
    <x v="6"/>
    <x v="3"/>
    <n v="13"/>
    <n v="17"/>
    <n v="-0.31"/>
    <n v="52"/>
    <n v="53"/>
    <n v="-0.02"/>
    <n v="175"/>
    <n v="256"/>
    <n v="-0.46"/>
    <n v="13668"/>
    <n v="21548.639999999999"/>
    <n v="14952"/>
    <n v="21872.639999999999"/>
    <m/>
    <n v="52239627.039999984"/>
    <n v="2.6164045906251179E-4"/>
    <x v="0"/>
    <n v="75793138.070000067"/>
    <n v="1.8033294765255241E-4"/>
    <x v="0"/>
    <n v="325145452.83999985"/>
    <n v="4.2036571265617109E-5"/>
    <x v="0"/>
    <n v="4.5985573131658399E-5"/>
    <x v="0"/>
    <x v="0"/>
    <x v="0"/>
    <m/>
  </r>
  <r>
    <s v="MS-76838"/>
    <x v="1808"/>
    <x v="112"/>
    <s v="Bailment"/>
    <x v="1"/>
    <x v="0"/>
    <x v="1794"/>
    <x v="0"/>
    <x v="7"/>
    <x v="4"/>
    <x v="0"/>
    <s v="MID"/>
    <s v="DOMESTIC WHISKEY"/>
    <s v="STRAIGHT"/>
    <x v="1808"/>
    <s v="CORDIALS"/>
    <x v="6"/>
    <x v="3"/>
    <n v="5"/>
    <n v="10"/>
    <n v="-1"/>
    <n v="19"/>
    <n v="40.25"/>
    <n v="-1.1200000000000001"/>
    <n v="83"/>
    <n v="268.42"/>
    <n v="-2.23"/>
    <n v="8667.1200000000008"/>
    <n v="29526.62"/>
    <n v="9183.1200000000008"/>
    <n v="29697.62"/>
    <m/>
    <n v="52239627.039999984"/>
    <n v="1.6591083227611043E-4"/>
    <x v="0"/>
    <n v="75793138.070000067"/>
    <n v="1.1435230445261854E-4"/>
    <x v="0"/>
    <n v="325145452.83999985"/>
    <n v="2.6656131661373675E-5"/>
    <x v="0"/>
    <n v="2.8243113719689333E-5"/>
    <x v="0"/>
    <x v="0"/>
    <x v="1"/>
    <m/>
  </r>
  <r>
    <s v="MS-76840"/>
    <x v="1809"/>
    <x v="576"/>
    <s v="Bailment"/>
    <x v="1"/>
    <x v="0"/>
    <x v="1795"/>
    <x v="0"/>
    <x v="7"/>
    <x v="4"/>
    <x v="0"/>
    <s v="MID"/>
    <s v="DOMESTIC WHISKEY"/>
    <s v="STRAIGHT"/>
    <x v="1809"/>
    <s v="CORDIALS"/>
    <x v="6"/>
    <x v="3"/>
    <n v="19"/>
    <n v="31.7"/>
    <n v="-0.7"/>
    <n v="53.67"/>
    <n v="72.53"/>
    <n v="-0.35"/>
    <n v="182.02"/>
    <n v="392.81"/>
    <n v="-1.1599999999999999"/>
    <n v="16525.2"/>
    <n v="36913.599999999999"/>
    <n v="17269.2"/>
    <n v="37269"/>
    <m/>
    <n v="52239627.039999984"/>
    <n v="3.1633457082966201E-4"/>
    <x v="0"/>
    <n v="75793138.070000067"/>
    <n v="2.1803029167017556E-4"/>
    <x v="0"/>
    <n v="325145452.83999985"/>
    <n v="5.0824023081546372E-5"/>
    <x v="0"/>
    <n v="5.3112229770280584E-5"/>
    <x v="0"/>
    <x v="0"/>
    <x v="0"/>
    <m/>
  </r>
  <r>
    <s v="MS-15933"/>
    <x v="1810"/>
    <x v="732"/>
    <s v="Bailment"/>
    <x v="1"/>
    <x v="0"/>
    <x v="1796"/>
    <x v="0"/>
    <x v="16"/>
    <x v="11"/>
    <x v="7"/>
    <s v="ULTRA"/>
    <s v="IRISH"/>
    <s v="IRISH"/>
    <x v="1810"/>
    <s v="WHISKEY"/>
    <x v="48"/>
    <x v="1"/>
    <n v="3"/>
    <n v="6"/>
    <n v="-1.4"/>
    <n v="7.5"/>
    <n v="9.5"/>
    <n v="-0.27"/>
    <n v="31"/>
    <n v="39.5"/>
    <n v="-0.27"/>
    <n v="10633.74"/>
    <n v="14275.98"/>
    <n v="11446.44"/>
    <n v="14491.98"/>
    <m/>
    <n v="3903414.0300000003"/>
    <n v="2.724215242931839E-3"/>
    <x v="0"/>
    <n v="3903414.0300000003"/>
    <n v="2.724215242931839E-3"/>
    <x v="0"/>
    <n v="325145452.83999985"/>
    <n v="3.2704563164328597E-5"/>
    <x v="0"/>
    <n v="3.5204059906175761E-5"/>
    <x v="0"/>
    <x v="0"/>
    <x v="1"/>
    <m/>
  </r>
  <r>
    <s v="MS-87708"/>
    <x v="1811"/>
    <x v="75"/>
    <s v="Bailment"/>
    <x v="1"/>
    <x v="0"/>
    <x v="1797"/>
    <x v="0"/>
    <x v="12"/>
    <x v="15"/>
    <x v="11"/>
    <s v="SUPER"/>
    <s v="TEQUILA"/>
    <s v="MEZCAL"/>
    <x v="1811"/>
    <s v="TEQUILA"/>
    <x v="12"/>
    <x v="1"/>
    <n v="2"/>
    <n v="2.5"/>
    <n v="-0.25"/>
    <n v="4.5"/>
    <n v="5"/>
    <n v="-0.11"/>
    <n v="21.33"/>
    <n v="19.079999999999998"/>
    <n v="0.11"/>
    <n v="8529.92"/>
    <n v="7794.4"/>
    <n v="8529.92"/>
    <n v="7848.4"/>
    <m/>
    <n v="206203.38000000003"/>
    <n v="4.1366538220663496E-2"/>
    <x v="1"/>
    <n v="206203.38000000003"/>
    <n v="4.1366538220663496E-2"/>
    <x v="1"/>
    <n v="325145452.83999985"/>
    <n v="2.6234166664472686E-5"/>
    <x v="0"/>
    <n v="2.6234166664472686E-5"/>
    <x v="2"/>
    <x v="2"/>
    <x v="1"/>
    <m/>
  </r>
  <r>
    <s v="MS-64274"/>
    <x v="1812"/>
    <x v="326"/>
    <s v="Bailment"/>
    <x v="1"/>
    <x v="0"/>
    <x v="1798"/>
    <x v="0"/>
    <x v="0"/>
    <x v="0"/>
    <x v="5"/>
    <s v="SUPER"/>
    <s v="RUM"/>
    <s v="FLAVORED"/>
    <x v="1812"/>
    <s v="CORDIALS"/>
    <x v="60"/>
    <x v="1"/>
    <n v="14"/>
    <n v="16"/>
    <n v="-0.14000000000000001"/>
    <n v="65.23"/>
    <n v="86.68"/>
    <n v="-0.33"/>
    <n v="273.25"/>
    <n v="166.03"/>
    <n v="0.39"/>
    <n v="81951.64"/>
    <n v="51707.34"/>
    <n v="85105.99"/>
    <n v="51707.34"/>
    <m/>
    <n v="12844114.079999994"/>
    <n v="6.3804821017285794E-3"/>
    <x v="0"/>
    <n v="3676796.11"/>
    <n v="2.2288872580427093E-2"/>
    <x v="0"/>
    <n v="325145452.83999985"/>
    <n v="2.5204608978593776E-4"/>
    <x v="1"/>
    <n v="2.6174744028137966E-4"/>
    <x v="1"/>
    <x v="1"/>
    <x v="0"/>
    <m/>
  </r>
  <r>
    <s v="MS-57576"/>
    <x v="1813"/>
    <x v="212"/>
    <s v="Bailment"/>
    <x v="1"/>
    <x v="0"/>
    <x v="1799"/>
    <x v="0"/>
    <x v="14"/>
    <x v="13"/>
    <x v="9"/>
    <s v="PREMIUM"/>
    <s v="COCKTAILS"/>
    <s v="OTHER COCKTAILS"/>
    <x v="1813"/>
    <s v="COCKTAILS"/>
    <x v="23"/>
    <x v="1"/>
    <n v="11"/>
    <n v="21.86"/>
    <n v="-0.95"/>
    <n v="45.31"/>
    <n v="46.92"/>
    <n v="-0.04"/>
    <n v="206.32"/>
    <n v="253.3"/>
    <n v="-0.23"/>
    <n v="25727.759999999998"/>
    <n v="33334.800000000003"/>
    <n v="25727.759999999998"/>
    <n v="33334.800000000003"/>
    <m/>
    <n v="1255013.1799999997"/>
    <n v="2.049999188056336E-2"/>
    <x v="0"/>
    <n v="1255013.1799999997"/>
    <n v="2.049999188056336E-2"/>
    <x v="0"/>
    <n v="325145452.83999985"/>
    <n v="7.9126925427618747E-5"/>
    <x v="1"/>
    <n v="7.9126925427618747E-5"/>
    <x v="1"/>
    <x v="1"/>
    <x v="0"/>
    <m/>
  </r>
  <r>
    <s v="MS-76228"/>
    <x v="1814"/>
    <x v="733"/>
    <s v="Bailment"/>
    <x v="1"/>
    <x v="0"/>
    <x v="1800"/>
    <x v="0"/>
    <x v="3"/>
    <x v="8"/>
    <x v="3"/>
    <s v="VALUE"/>
    <s v="CORDIALS"/>
    <s v="LIQUEURS &amp; SPECIALITIES"/>
    <x v="1814"/>
    <s v="CORDIALS"/>
    <x v="24"/>
    <x v="3"/>
    <n v="66"/>
    <n v="43.17"/>
    <n v="0.34"/>
    <n v="455.21"/>
    <n v="190.95"/>
    <n v="0.57999999999999996"/>
    <n v="2033.96"/>
    <n v="372.96"/>
    <n v="0.82"/>
    <n v="114014"/>
    <n v="20906.2"/>
    <n v="114014"/>
    <n v="20906.2"/>
    <m/>
    <n v="57863085.470000021"/>
    <n v="1.9704099612716341E-3"/>
    <x v="0"/>
    <n v="34230392.709999993"/>
    <n v="3.3307827043039502E-3"/>
    <x v="0"/>
    <n v="325145452.83999985"/>
    <n v="3.5065537286201851E-4"/>
    <x v="1"/>
    <n v="3.5065537286201851E-4"/>
    <x v="1"/>
    <x v="1"/>
    <x v="0"/>
    <m/>
  </r>
  <r>
    <s v="MS-87720"/>
    <x v="1815"/>
    <x v="412"/>
    <s v="Bailment"/>
    <x v="1"/>
    <x v="0"/>
    <x v="1801"/>
    <x v="0"/>
    <x v="12"/>
    <x v="8"/>
    <x v="5"/>
    <s v="SUPER"/>
    <s v="TEQUILA"/>
    <s v="100% BLUE AGAVE"/>
    <x v="1815"/>
    <s v="TEQUILA"/>
    <x v="26"/>
    <x v="1"/>
    <n v="4"/>
    <n v="7.5"/>
    <n v="-0.88"/>
    <n v="9.5"/>
    <n v="18.5"/>
    <n v="-0.95"/>
    <n v="55"/>
    <n v="112"/>
    <n v="-1.04"/>
    <n v="24212.52"/>
    <n v="51676.800000000003"/>
    <n v="24956.52"/>
    <n v="51676.800000000003"/>
    <m/>
    <n v="57863085.470000021"/>
    <n v="4.1844502074735266E-4"/>
    <x v="0"/>
    <n v="3676796.11"/>
    <n v="6.5852223717675767E-3"/>
    <x v="0"/>
    <n v="325145452.83999985"/>
    <n v="7.4466734160095078E-5"/>
    <x v="1"/>
    <n v="7.6754940848829283E-5"/>
    <x v="1"/>
    <x v="1"/>
    <x v="0"/>
    <m/>
  </r>
  <r>
    <s v="MS-87722"/>
    <x v="1816"/>
    <x v="376"/>
    <s v="Bailment"/>
    <x v="1"/>
    <x v="0"/>
    <x v="1802"/>
    <x v="0"/>
    <x v="12"/>
    <x v="8"/>
    <x v="5"/>
    <s v="SUPER"/>
    <s v="TEQUILA"/>
    <s v="100% BLUE AGAVE"/>
    <x v="1816"/>
    <s v="TEQUILA"/>
    <x v="26"/>
    <x v="1"/>
    <n v="5"/>
    <n v="3"/>
    <n v="0.4"/>
    <n v="14"/>
    <n v="26.5"/>
    <n v="-0.89"/>
    <n v="73"/>
    <n v="144"/>
    <n v="-0.97"/>
    <n v="34561.019999999997"/>
    <n v="70433.279999999999"/>
    <n v="35191.019999999997"/>
    <n v="70433.279999999999"/>
    <m/>
    <n v="57863085.470000021"/>
    <n v="5.9728961425533852E-4"/>
    <x v="0"/>
    <n v="3676796.11"/>
    <n v="9.3997651667445861E-3"/>
    <x v="0"/>
    <n v="325145452.83999985"/>
    <n v="1.0629402840521057E-4"/>
    <x v="1"/>
    <n v="1.082316227787355E-4"/>
    <x v="1"/>
    <x v="1"/>
    <x v="0"/>
    <m/>
  </r>
  <r>
    <s v="MS-39810"/>
    <x v="1817"/>
    <x v="340"/>
    <s v="Bailment"/>
    <x v="1"/>
    <x v="0"/>
    <x v="1803"/>
    <x v="0"/>
    <x v="13"/>
    <x v="9"/>
    <x v="3"/>
    <s v="VALUE"/>
    <s v="VODKA"/>
    <s v="FLAVORED"/>
    <x v="1817"/>
    <s v="CORDIALS"/>
    <x v="6"/>
    <x v="3"/>
    <n v="12"/>
    <n v="10.5"/>
    <n v="0.1"/>
    <n v="158.87"/>
    <n v="81.67"/>
    <n v="0.49"/>
    <n v="783.65"/>
    <n v="929.49"/>
    <n v="-0.19"/>
    <n v="35912.75"/>
    <n v="42400.160000000003"/>
    <n v="49569"/>
    <n v="42730.16"/>
    <m/>
    <n v="73393567.950000003"/>
    <n v="4.8931740209804037E-4"/>
    <x v="0"/>
    <n v="34230392.709999993"/>
    <n v="1.0491480569403029E-3"/>
    <x v="0"/>
    <n v="325145452.83999985"/>
    <n v="1.1045133704413893E-4"/>
    <x v="1"/>
    <n v="1.5245177063691648E-4"/>
    <x v="1"/>
    <x v="1"/>
    <x v="0"/>
    <m/>
  </r>
  <r>
    <s v="MS-40042"/>
    <x v="1818"/>
    <x v="461"/>
    <s v="Bailment"/>
    <x v="1"/>
    <x v="0"/>
    <x v="1804"/>
    <x v="0"/>
    <x v="13"/>
    <x v="9"/>
    <x v="3"/>
    <s v="VALUE"/>
    <s v="VODKA"/>
    <s v="FLAVORED"/>
    <x v="1818"/>
    <s v="CORDIALS"/>
    <x v="6"/>
    <x v="3"/>
    <n v="15"/>
    <n v="3.5"/>
    <n v="0.77"/>
    <n v="130.66999999999999"/>
    <n v="55.62"/>
    <n v="0.56999999999999995"/>
    <n v="659.97"/>
    <n v="664.84"/>
    <n v="-0.01"/>
    <n v="29560.799999999999"/>
    <n v="30424.7"/>
    <n v="41746.199999999997"/>
    <n v="30665.7"/>
    <m/>
    <n v="73393567.950000003"/>
    <n v="4.0277098968861339E-4"/>
    <x v="0"/>
    <n v="34230392.709999993"/>
    <n v="8.6358343155567045E-4"/>
    <x v="0"/>
    <n v="325145452.83999985"/>
    <n v="9.0915618661739398E-5"/>
    <x v="1"/>
    <n v="1.2839238450166116E-4"/>
    <x v="1"/>
    <x v="1"/>
    <x v="0"/>
    <m/>
  </r>
  <r>
    <s v="MS-40494"/>
    <x v="1819"/>
    <x v="309"/>
    <s v="Bailment"/>
    <x v="1"/>
    <x v="0"/>
    <x v="1805"/>
    <x v="0"/>
    <x v="13"/>
    <x v="9"/>
    <x v="3"/>
    <s v="VALUE"/>
    <s v="VODKA"/>
    <s v="FLAVORED"/>
    <x v="1819"/>
    <s v="CORDIALS"/>
    <x v="6"/>
    <x v="3"/>
    <n v="22"/>
    <n v="37.340000000000003"/>
    <n v="-0.68"/>
    <n v="190.18"/>
    <n v="121.53"/>
    <n v="0.36"/>
    <n v="980.04"/>
    <n v="1148.44"/>
    <n v="-0.17"/>
    <n v="45742.9"/>
    <n v="53391.8"/>
    <n v="61992"/>
    <n v="53727.8"/>
    <m/>
    <n v="73393567.950000003"/>
    <n v="6.2325488837336191E-4"/>
    <x v="0"/>
    <n v="34230392.709999993"/>
    <n v="1.3363241370770709E-3"/>
    <x v="0"/>
    <n v="325145452.83999985"/>
    <n v="1.4068442169637085E-4"/>
    <x v="1"/>
    <n v="1.9065928635485335E-4"/>
    <x v="1"/>
    <x v="1"/>
    <x v="0"/>
    <m/>
  </r>
  <r>
    <s v="MS-40715"/>
    <x v="1820"/>
    <x v="103"/>
    <s v="Bailment"/>
    <x v="1"/>
    <x v="0"/>
    <x v="1806"/>
    <x v="0"/>
    <x v="13"/>
    <x v="9"/>
    <x v="3"/>
    <s v="VALUE"/>
    <s v="VODKA"/>
    <s v="FLAVORED"/>
    <x v="1820"/>
    <s v="CORDIALS"/>
    <x v="6"/>
    <x v="3"/>
    <n v="11"/>
    <n v="11.67"/>
    <n v="-0.11"/>
    <n v="97.62"/>
    <n v="50.17"/>
    <n v="0.49"/>
    <n v="476.81"/>
    <n v="487.3"/>
    <n v="-0.02"/>
    <n v="21543.7"/>
    <n v="22161.48"/>
    <n v="30159.599999999999"/>
    <n v="22347.48"/>
    <m/>
    <n v="73393567.950000003"/>
    <n v="2.9353662182872523E-4"/>
    <x v="0"/>
    <n v="34230392.709999993"/>
    <n v="6.293734396364746E-4"/>
    <x v="0"/>
    <n v="325145452.83999985"/>
    <n v="6.6258653817316017E-5"/>
    <x v="1"/>
    <n v="9.2757255980575475E-5"/>
    <x v="1"/>
    <x v="1"/>
    <x v="0"/>
    <m/>
  </r>
  <r>
    <s v="MS-40729"/>
    <x v="1821"/>
    <x v="173"/>
    <s v="Bailment"/>
    <x v="1"/>
    <x v="0"/>
    <x v="1807"/>
    <x v="0"/>
    <x v="13"/>
    <x v="9"/>
    <x v="3"/>
    <s v="VALUE"/>
    <s v="VODKA"/>
    <s v="FLAVORED"/>
    <x v="1821"/>
    <s v="CORDIALS"/>
    <x v="6"/>
    <x v="3"/>
    <n v="16"/>
    <n v="21"/>
    <n v="-0.28999999999999998"/>
    <n v="149.34"/>
    <n v="88.67"/>
    <n v="0.41"/>
    <n v="836.73"/>
    <n v="400.38"/>
    <n v="0.52"/>
    <n v="37663.300000000003"/>
    <n v="18955.7"/>
    <n v="52926.9"/>
    <n v="19225.7"/>
    <m/>
    <n v="73393567.950000003"/>
    <n v="5.1316894725241381E-4"/>
    <x v="0"/>
    <n v="34230392.709999993"/>
    <n v="1.100288282377699E-3"/>
    <x v="0"/>
    <n v="325145452.83999985"/>
    <n v="1.1583523518790729E-4"/>
    <x v="1"/>
    <n v="1.6277914864780437E-4"/>
    <x v="1"/>
    <x v="1"/>
    <x v="0"/>
    <m/>
  </r>
  <r>
    <s v="MS-42112"/>
    <x v="1822"/>
    <x v="693"/>
    <s v="Bailment"/>
    <x v="1"/>
    <x v="0"/>
    <x v="1808"/>
    <x v="0"/>
    <x v="13"/>
    <x v="9"/>
    <x v="3"/>
    <s v="VALUE"/>
    <s v="VODKA"/>
    <s v="FLAVORED"/>
    <x v="1822"/>
    <s v="CORDIALS"/>
    <x v="6"/>
    <x v="3"/>
    <n v="12"/>
    <n v="7"/>
    <n v="0.4"/>
    <n v="94.51"/>
    <n v="56"/>
    <n v="0.41"/>
    <n v="670.28"/>
    <n v="764.98"/>
    <n v="-0.14000000000000001"/>
    <n v="30390.55"/>
    <n v="34604.199999999997"/>
    <n v="42398.1"/>
    <n v="34844.199999999997"/>
    <m/>
    <n v="73393567.950000003"/>
    <n v="4.1407647630244414E-4"/>
    <x v="0"/>
    <n v="34230392.709999993"/>
    <n v="8.8782358582528817E-4"/>
    <x v="0"/>
    <n v="325145452.83999985"/>
    <n v="9.3467553473536728E-5"/>
    <x v="1"/>
    <n v="1.3039733334626577E-4"/>
    <x v="1"/>
    <x v="1"/>
    <x v="0"/>
    <m/>
  </r>
  <r>
    <s v="MS-16685"/>
    <x v="1823"/>
    <x v="487"/>
    <s v="Bailment"/>
    <x v="2"/>
    <x v="0"/>
    <x v="1809"/>
    <x v="0"/>
    <x v="6"/>
    <x v="4"/>
    <x v="2"/>
    <s v="ULTRA"/>
    <s v="DOMESTIC WHISKEY"/>
    <s v="STRAIGHT"/>
    <x v="1823"/>
    <s v="WHISKEY"/>
    <x v="11"/>
    <x v="1"/>
    <n v="12"/>
    <n v="12.5"/>
    <n v="-0.06"/>
    <n v="48"/>
    <n v="66.5"/>
    <n v="-0.39"/>
    <n v="226.33"/>
    <n v="151.5"/>
    <n v="0.33"/>
    <n v="119464.68"/>
    <n v="75874.080000000002"/>
    <n v="119464.68"/>
    <n v="75874.080000000002"/>
    <m/>
    <n v="52239627.039999984"/>
    <n v="2.2868593588642135E-3"/>
    <x v="0"/>
    <n v="69119979.479999974"/>
    <n v="1.7283668325533484E-3"/>
    <x v="0"/>
    <n v="325145452.83999985"/>
    <n v="3.6741919333802621E-4"/>
    <x v="1"/>
    <n v="3.6741919333802621E-4"/>
    <x v="1"/>
    <x v="1"/>
    <x v="0"/>
    <m/>
  </r>
  <r>
    <s v="MS-19481"/>
    <x v="1824"/>
    <x v="573"/>
    <s v="Bailment"/>
    <x v="2"/>
    <x v="0"/>
    <x v="1810"/>
    <x v="0"/>
    <x v="6"/>
    <x v="4"/>
    <x v="2"/>
    <s v="ULTRA"/>
    <s v="DOMESTIC WHISKEY"/>
    <s v="STRAIGHT"/>
    <x v="1824"/>
    <s v="WHISKEY"/>
    <x v="11"/>
    <x v="1"/>
    <n v="17"/>
    <n v="8"/>
    <n v="0.52"/>
    <n v="36.58"/>
    <n v="30.92"/>
    <n v="0.15"/>
    <n v="208"/>
    <n v="199.42"/>
    <n v="0.04"/>
    <n v="81983.83"/>
    <n v="78228.100000000006"/>
    <n v="86910.720000000001"/>
    <n v="81251.56"/>
    <m/>
    <n v="52239627.039999984"/>
    <n v="1.5693800787900884E-3"/>
    <x v="0"/>
    <n v="69119979.479999974"/>
    <n v="1.1861090037464813E-3"/>
    <x v="0"/>
    <n v="325145452.83999985"/>
    <n v="2.5214509163178501E-4"/>
    <x v="1"/>
    <n v="2.6729797154127115E-4"/>
    <x v="1"/>
    <x v="1"/>
    <x v="0"/>
    <m/>
  </r>
  <r>
    <s v="MS-28778"/>
    <x v="1825"/>
    <x v="692"/>
    <s v="Bailment"/>
    <x v="2"/>
    <x v="0"/>
    <x v="1811"/>
    <x v="0"/>
    <x v="9"/>
    <x v="5"/>
    <x v="2"/>
    <s v="SUPER"/>
    <s v="GIN"/>
    <s v="CLASSIC"/>
    <x v="1825"/>
    <s v="GIN"/>
    <x v="11"/>
    <x v="1"/>
    <n v="10"/>
    <n v="14"/>
    <n v="-0.4"/>
    <n v="22.5"/>
    <n v="30.5"/>
    <n v="-0.36"/>
    <n v="88.5"/>
    <n v="110"/>
    <n v="-0.24"/>
    <n v="24871.200000000001"/>
    <n v="30298.26"/>
    <n v="26358.84"/>
    <n v="31862.76"/>
    <m/>
    <n v="10875997.040000001"/>
    <n v="2.2867972387752688E-3"/>
    <x v="0"/>
    <n v="69119979.479999974"/>
    <n v="3.5982649571237994E-4"/>
    <x v="0"/>
    <n v="325145452.83999985"/>
    <n v="7.6492535210814766E-5"/>
    <x v="1"/>
    <n v="8.1067841391498305E-5"/>
    <x v="1"/>
    <x v="1"/>
    <x v="0"/>
    <m/>
  </r>
  <r>
    <s v="MS-88546"/>
    <x v="1826"/>
    <x v="377"/>
    <s v="Bailment"/>
    <x v="2"/>
    <x v="0"/>
    <x v="1812"/>
    <x v="0"/>
    <x v="12"/>
    <x v="8"/>
    <x v="1"/>
    <s v="PREMIUM"/>
    <s v="TEQUILA"/>
    <s v="100% BLUE AGAVE"/>
    <x v="1826"/>
    <s v="TEQUILA"/>
    <x v="11"/>
    <x v="1"/>
    <n v="138"/>
    <n v="122.7"/>
    <n v="0.11"/>
    <n v="221.69"/>
    <n v="180.07"/>
    <n v="0.19"/>
    <n v="677.7"/>
    <n v="485.56"/>
    <n v="0.28000000000000003"/>
    <n v="116386.24000000001"/>
    <n v="82360.259999999995"/>
    <n v="120615.85"/>
    <n v="85851.44"/>
    <m/>
    <n v="57863085.470000021"/>
    <n v="2.0114074293591236E-3"/>
    <x v="0"/>
    <n v="126094742.97999983"/>
    <n v="9.2300628281117387E-4"/>
    <x v="0"/>
    <n v="325145452.83999985"/>
    <n v="3.5795130758686105E-4"/>
    <x v="1"/>
    <n v="3.7095967034591628E-4"/>
    <x v="1"/>
    <x v="1"/>
    <x v="0"/>
    <m/>
  </r>
  <r>
    <s v="MS-48763"/>
    <x v="1827"/>
    <x v="230"/>
    <s v="Bailment"/>
    <x v="3"/>
    <x v="0"/>
    <x v="1813"/>
    <x v="0"/>
    <x v="1"/>
    <x v="1"/>
    <x v="1"/>
    <s v="MID"/>
    <s v="BRANDY / COGNAC"/>
    <s v="COGNAC"/>
    <x v="1827"/>
    <s v="BRANDY"/>
    <x v="24"/>
    <x v="3"/>
    <n v="6"/>
    <n v="8.5299999999999994"/>
    <n v="-0.33"/>
    <n v="23.99"/>
    <n v="21.86"/>
    <n v="0.09"/>
    <n v="96.27"/>
    <n v="86.37"/>
    <n v="0.1"/>
    <n v="28593.1"/>
    <n v="25202.400000000001"/>
    <n v="28821.1"/>
    <n v="25202.400000000001"/>
    <m/>
    <n v="43814205.929999985"/>
    <n v="6.5259884078880555E-4"/>
    <x v="0"/>
    <n v="126094742.97999983"/>
    <n v="2.2675885865071485E-4"/>
    <x v="0"/>
    <n v="325145452.83999985"/>
    <n v="8.7939412193072615E-5"/>
    <x v="1"/>
    <n v="8.8640636823491162E-5"/>
    <x v="1"/>
    <x v="1"/>
    <x v="0"/>
    <m/>
  </r>
  <r>
    <s v="MS-48766"/>
    <x v="1828"/>
    <x v="398"/>
    <s v="Bailment"/>
    <x v="3"/>
    <x v="0"/>
    <x v="1814"/>
    <x v="0"/>
    <x v="1"/>
    <x v="1"/>
    <x v="1"/>
    <s v="MID"/>
    <s v="BRANDY / COGNAC"/>
    <s v="COGNAC"/>
    <x v="1828"/>
    <s v="BRANDY"/>
    <x v="24"/>
    <x v="3"/>
    <n v="22"/>
    <n v="42"/>
    <n v="-0.91"/>
    <n v="99"/>
    <n v="144"/>
    <n v="-0.45"/>
    <n v="542.08000000000004"/>
    <n v="889.33"/>
    <n v="-0.64"/>
    <n v="155869.25"/>
    <n v="238965.88"/>
    <n v="160088.04999999999"/>
    <n v="245694.88"/>
    <m/>
    <n v="43814205.929999985"/>
    <n v="3.5575048478346358E-3"/>
    <x v="0"/>
    <n v="126094742.97999983"/>
    <n v="1.2361280598725895E-3"/>
    <x v="0"/>
    <n v="325145452.83999985"/>
    <n v="4.7938314572309695E-4"/>
    <x v="1"/>
    <n v="4.9235826182313981E-4"/>
    <x v="1"/>
    <x v="1"/>
    <x v="0"/>
    <m/>
  </r>
  <r>
    <s v="MS-10776"/>
    <x v="1829"/>
    <x v="550"/>
    <s v="Bailment"/>
    <x v="3"/>
    <x v="0"/>
    <x v="1815"/>
    <x v="0"/>
    <x v="4"/>
    <x v="2"/>
    <x v="5"/>
    <s v="SUPER"/>
    <s v="CANADIAN"/>
    <s v="FLAVORED"/>
    <x v="1829"/>
    <s v="WHISKEY"/>
    <x v="14"/>
    <x v="1"/>
    <n v="121"/>
    <n v="122"/>
    <n v="-0.01"/>
    <n v="640.04"/>
    <n v="353"/>
    <n v="0.45"/>
    <n v="2183"/>
    <n v="2353.58"/>
    <n v="-0.08"/>
    <n v="546669.12"/>
    <n v="616262.26"/>
    <n v="571596.72"/>
    <n v="616262.26"/>
    <m/>
    <n v="29546996.449999988"/>
    <n v="1.8501681581242421E-2"/>
    <x v="0"/>
    <n v="3676796.11"/>
    <n v="0.14868083615329977"/>
    <x v="1"/>
    <n v="325145452.83999985"/>
    <n v="1.6813063668124225E-3"/>
    <x v="1"/>
    <n v="1.7579723628528669E-3"/>
    <x v="2"/>
    <x v="2"/>
    <x v="0"/>
    <m/>
  </r>
  <r>
    <s v="MS-63882"/>
    <x v="1830"/>
    <x v="113"/>
    <s v="Bailment"/>
    <x v="3"/>
    <x v="0"/>
    <x v="1816"/>
    <x v="0"/>
    <x v="14"/>
    <x v="13"/>
    <x v="9"/>
    <s v="PREMIUM"/>
    <s v="COCKTAILS"/>
    <s v="MARGARITA"/>
    <x v="1830"/>
    <s v="COCKTAILS"/>
    <x v="82"/>
    <x v="1"/>
    <m/>
    <n v="9.4700000000000006"/>
    <m/>
    <n v="13.26"/>
    <n v="18.940000000000001"/>
    <n v="-0.43"/>
    <n v="78.599999999999994"/>
    <n v="230.12"/>
    <n v="-1.93"/>
    <n v="4501.92"/>
    <n v="13180.32"/>
    <n v="4501.92"/>
    <n v="13180.32"/>
    <m/>
    <n v="1255013.1799999997"/>
    <n v="3.5871495787797233E-3"/>
    <x v="0"/>
    <n v="1255013.1799999997"/>
    <n v="3.5871495787797233E-3"/>
    <x v="0"/>
    <n v="325145452.83999985"/>
    <n v="1.3845864860411689E-5"/>
    <x v="0"/>
    <n v="1.3845864860411689E-5"/>
    <x v="0"/>
    <x v="0"/>
    <x v="1"/>
    <m/>
  </r>
  <r>
    <s v="MS-63884"/>
    <x v="1831"/>
    <x v="680"/>
    <s v="Bailment"/>
    <x v="3"/>
    <x v="0"/>
    <x v="1817"/>
    <x v="0"/>
    <x v="14"/>
    <x v="13"/>
    <x v="9"/>
    <s v="PREMIUM"/>
    <s v="COCKTAILS"/>
    <s v="OTHER COCKTAILS"/>
    <x v="1831"/>
    <s v="COCKTAILS"/>
    <x v="82"/>
    <x v="1"/>
    <m/>
    <n v="47.35"/>
    <m/>
    <n v="48.3"/>
    <n v="97.54"/>
    <n v="-1.02"/>
    <n v="271.79000000000002"/>
    <n v="614.6"/>
    <n v="-1.26"/>
    <n v="15566.88"/>
    <n v="35201.760000000002"/>
    <n v="15566.88"/>
    <n v="35201.760000000002"/>
    <m/>
    <n v="1255013.1799999997"/>
    <n v="1.2403758182045548E-2"/>
    <x v="0"/>
    <n v="1255013.1799999997"/>
    <n v="1.2403758182045548E-2"/>
    <x v="0"/>
    <n v="325145452.83999985"/>
    <n v="4.7876665240218726E-5"/>
    <x v="0"/>
    <n v="4.7876665240218726E-5"/>
    <x v="0"/>
    <x v="0"/>
    <x v="0"/>
    <m/>
  </r>
  <r>
    <s v="MS-63886"/>
    <x v="1832"/>
    <x v="566"/>
    <s v="Bailment"/>
    <x v="3"/>
    <x v="0"/>
    <x v="1818"/>
    <x v="0"/>
    <x v="14"/>
    <x v="13"/>
    <x v="9"/>
    <s v="PREMIUM"/>
    <s v="COCKTAILS"/>
    <s v="OTHER COCKTAILS"/>
    <x v="1832"/>
    <s v="COCKTAILS"/>
    <x v="82"/>
    <x v="1"/>
    <n v="1"/>
    <n v="7.58"/>
    <n v="-7"/>
    <n v="9.4700000000000006"/>
    <n v="19.89"/>
    <n v="-1.1000000000000001"/>
    <n v="45.46"/>
    <n v="255.69"/>
    <n v="-4.63"/>
    <n v="2603.52"/>
    <n v="14644.8"/>
    <n v="2603.52"/>
    <n v="14644.8"/>
    <m/>
    <n v="1255013.1799999997"/>
    <n v="2.0744961419449002E-3"/>
    <x v="0"/>
    <n v="1255013.1799999997"/>
    <n v="2.0744961419449002E-3"/>
    <x v="0"/>
    <n v="325145452.83999985"/>
    <n v="8.0072471481898918E-6"/>
    <x v="0"/>
    <n v="8.0072471481898918E-6"/>
    <x v="0"/>
    <x v="0"/>
    <x v="1"/>
    <m/>
  </r>
  <r>
    <s v="MS-63888"/>
    <x v="1833"/>
    <x v="296"/>
    <s v="Bailment"/>
    <x v="3"/>
    <x v="0"/>
    <x v="1819"/>
    <x v="0"/>
    <x v="14"/>
    <x v="13"/>
    <x v="9"/>
    <s v="PREMIUM"/>
    <s v="COCKTAILS"/>
    <s v="MARGARITA"/>
    <x v="1833"/>
    <s v="COCKTAILS"/>
    <x v="82"/>
    <x v="1"/>
    <m/>
    <n v="10.42"/>
    <m/>
    <m/>
    <n v="33.14"/>
    <m/>
    <n v="49.24"/>
    <n v="285.05"/>
    <n v="-4.79"/>
    <n v="2820.48"/>
    <n v="16326.24"/>
    <n v="2820.48"/>
    <n v="16326.24"/>
    <m/>
    <n v="1255013.1799999997"/>
    <n v="2.2473708204403084E-3"/>
    <x v="0"/>
    <n v="1255013.1799999997"/>
    <n v="2.2473708204403084E-3"/>
    <x v="0"/>
    <n v="325145452.83999985"/>
    <n v="8.674517743872384E-6"/>
    <x v="0"/>
    <n v="8.674517743872384E-6"/>
    <x v="0"/>
    <x v="0"/>
    <x v="1"/>
    <m/>
  </r>
  <r>
    <s v="MS-57372"/>
    <x v="1834"/>
    <x v="123"/>
    <s v="Bailment"/>
    <x v="4"/>
    <x v="0"/>
    <x v="1820"/>
    <x v="0"/>
    <x v="14"/>
    <x v="10"/>
    <x v="6"/>
    <s v="SUPER"/>
    <s v="COCKTAILS"/>
    <s v="OTHER COCKTAILS"/>
    <x v="1834"/>
    <s v="COCKTAILS"/>
    <x v="14"/>
    <x v="1"/>
    <n v="12"/>
    <n v="11"/>
    <n v="0.08"/>
    <n v="34.83"/>
    <n v="36"/>
    <n v="-0.03"/>
    <n v="156.83000000000001"/>
    <n v="81"/>
    <n v="0.48"/>
    <n v="46290.76"/>
    <n v="24474.959999999999"/>
    <n v="46290.76"/>
    <n v="24474.959999999999"/>
    <m/>
    <n v="5567781.3899999987"/>
    <n v="8.3140405050996461E-3"/>
    <x v="0"/>
    <n v="5567781.3899999987"/>
    <n v="8.3140405050996461E-3"/>
    <x v="0"/>
    <n v="325145452.83999985"/>
    <n v="1.4236939067014765E-4"/>
    <x v="1"/>
    <n v="1.4236939067014765E-4"/>
    <x v="1"/>
    <x v="1"/>
    <x v="0"/>
    <m/>
  </r>
  <r>
    <s v="MS-57373"/>
    <x v="1835"/>
    <x v="614"/>
    <s v="Bailment"/>
    <x v="4"/>
    <x v="0"/>
    <x v="1821"/>
    <x v="0"/>
    <x v="14"/>
    <x v="10"/>
    <x v="6"/>
    <s v="SUPER"/>
    <s v="COCKTAILS"/>
    <s v="MANHATTAN"/>
    <x v="1835"/>
    <s v="COCKTAILS"/>
    <x v="14"/>
    <x v="1"/>
    <n v="2"/>
    <n v="3"/>
    <n v="-0.5"/>
    <n v="7.5"/>
    <n v="22"/>
    <n v="-1.93"/>
    <n v="38"/>
    <n v="49"/>
    <n v="-0.28999999999999998"/>
    <n v="11218.56"/>
    <n v="14805.84"/>
    <n v="11218.56"/>
    <n v="14805.84"/>
    <m/>
    <n v="5567781.3899999987"/>
    <n v="2.0149066951782751E-3"/>
    <x v="0"/>
    <n v="5567781.3899999987"/>
    <n v="2.0149066951782751E-3"/>
    <x v="0"/>
    <n v="325145452.83999985"/>
    <n v="3.4503204341352166E-5"/>
    <x v="0"/>
    <n v="3.4503204341352166E-5"/>
    <x v="0"/>
    <x v="0"/>
    <x v="0"/>
    <m/>
  </r>
  <r>
    <s v="MS-59205"/>
    <x v="1836"/>
    <x v="124"/>
    <s v="Bailment"/>
    <x v="4"/>
    <x v="0"/>
    <x v="1822"/>
    <x v="0"/>
    <x v="14"/>
    <x v="10"/>
    <x v="6"/>
    <s v="VALUE"/>
    <s v="COCKTAILS"/>
    <s v="MARGARITA"/>
    <x v="1836"/>
    <s v="COCKTAILS"/>
    <x v="16"/>
    <x v="0"/>
    <n v="92"/>
    <n v="269.51"/>
    <n v="-1.92"/>
    <n v="301.02999999999997"/>
    <n v="557.69000000000005"/>
    <n v="-0.85"/>
    <n v="1029.69"/>
    <n v="717.52"/>
    <n v="0.3"/>
    <n v="89958.6"/>
    <n v="63645.3"/>
    <n v="93615.6"/>
    <n v="65239.199999999997"/>
    <m/>
    <n v="5567781.3899999987"/>
    <n v="1.6156992112077162E-2"/>
    <x v="0"/>
    <n v="5567781.3899999987"/>
    <n v="1.6156992112077162E-2"/>
    <x v="0"/>
    <n v="325145452.83999985"/>
    <n v="2.7667186858758731E-4"/>
    <x v="1"/>
    <n v="2.8791914259390585E-4"/>
    <x v="1"/>
    <x v="1"/>
    <x v="0"/>
    <m/>
  </r>
  <r>
    <s v="MS-16832"/>
    <x v="1837"/>
    <x v="340"/>
    <s v="Bailment"/>
    <x v="4"/>
    <x v="0"/>
    <x v="1823"/>
    <x v="0"/>
    <x v="6"/>
    <x v="4"/>
    <x v="2"/>
    <s v="ULTRA"/>
    <s v="DOMESTIC WHISKEY"/>
    <s v="STRAIGHT"/>
    <x v="1837"/>
    <s v="WHISKEY"/>
    <x v="14"/>
    <x v="1"/>
    <n v="39"/>
    <n v="23.08"/>
    <n v="0.41"/>
    <n v="79.5"/>
    <n v="91.67"/>
    <n v="-0.15"/>
    <n v="282.33"/>
    <n v="293.5"/>
    <n v="-0.04"/>
    <n v="132267.51999999999"/>
    <n v="137262"/>
    <n v="132267.51999999999"/>
    <n v="137262"/>
    <m/>
    <n v="52239627.039999984"/>
    <n v="2.5319384439464413E-3"/>
    <x v="0"/>
    <n v="69119979.479999974"/>
    <n v="1.9135931606905627E-3"/>
    <x v="0"/>
    <n v="325145452.83999985"/>
    <n v="4.0679492468586741E-4"/>
    <x v="1"/>
    <n v="4.0679492468586741E-4"/>
    <x v="1"/>
    <x v="1"/>
    <x v="0"/>
    <m/>
  </r>
  <r>
    <s v="MS-85764"/>
    <x v="1838"/>
    <x v="230"/>
    <s v="Bailment"/>
    <x v="4"/>
    <x v="0"/>
    <x v="1824"/>
    <x v="0"/>
    <x v="12"/>
    <x v="8"/>
    <x v="2"/>
    <s v="ULTRA"/>
    <s v="TEQUILA"/>
    <s v="100% BLUE AGAVE"/>
    <x v="1838"/>
    <s v="TEQUILA"/>
    <x v="14"/>
    <x v="1"/>
    <n v="8"/>
    <n v="7"/>
    <n v="7.0000000000000007E-2"/>
    <n v="19.5"/>
    <n v="48.5"/>
    <n v="-1.49"/>
    <n v="91.5"/>
    <n v="146"/>
    <n v="-0.6"/>
    <n v="106033.86"/>
    <n v="169190.64"/>
    <n v="106033.86"/>
    <n v="169190.64"/>
    <m/>
    <n v="57863085.470000021"/>
    <n v="1.832495781010068E-3"/>
    <x v="0"/>
    <n v="69119979.479999974"/>
    <n v="1.5340551429226211E-3"/>
    <x v="0"/>
    <n v="325145452.83999985"/>
    <n v="3.2611208022084189E-4"/>
    <x v="1"/>
    <n v="3.2611208022084189E-4"/>
    <x v="1"/>
    <x v="1"/>
    <x v="0"/>
    <m/>
  </r>
  <r>
    <s v="MS-88427"/>
    <x v="1839"/>
    <x v="44"/>
    <s v="Bailment"/>
    <x v="4"/>
    <x v="0"/>
    <x v="1825"/>
    <x v="0"/>
    <x v="12"/>
    <x v="8"/>
    <x v="5"/>
    <s v="SUPER"/>
    <s v="TEQUILA"/>
    <s v="100% BLUE AGAVE"/>
    <x v="1839"/>
    <s v="TEQUILA"/>
    <x v="14"/>
    <x v="1"/>
    <n v="38"/>
    <n v="120"/>
    <n v="-2.16"/>
    <n v="158"/>
    <n v="366"/>
    <n v="-1.32"/>
    <n v="812.5"/>
    <n v="383"/>
    <n v="0.53"/>
    <n v="340275"/>
    <n v="160400.4"/>
    <n v="340275"/>
    <n v="160400.4"/>
    <m/>
    <n v="57863085.470000021"/>
    <n v="5.8806922796472826E-3"/>
    <x v="0"/>
    <n v="3676796.11"/>
    <n v="9.2546605745837784E-2"/>
    <x v="1"/>
    <n v="325145452.83999985"/>
    <n v="1.0465316277003117E-3"/>
    <x v="1"/>
    <n v="1.0465316277003117E-3"/>
    <x v="2"/>
    <x v="2"/>
    <x v="0"/>
    <m/>
  </r>
  <r>
    <s v="MS-89164"/>
    <x v="1840"/>
    <x v="410"/>
    <s v="Bailment"/>
    <x v="4"/>
    <x v="0"/>
    <x v="1826"/>
    <x v="0"/>
    <x v="12"/>
    <x v="8"/>
    <x v="2"/>
    <s v="ULTRA"/>
    <s v="TEQUILA"/>
    <s v="100% BLUE AGAVE"/>
    <x v="1840"/>
    <s v="TEQUILA"/>
    <x v="14"/>
    <x v="1"/>
    <n v="14"/>
    <n v="12"/>
    <n v="0.11"/>
    <n v="41"/>
    <n v="54.5"/>
    <n v="-0.33"/>
    <n v="243.92"/>
    <n v="543"/>
    <n v="-1.23"/>
    <n v="416260.86"/>
    <n v="948535.92"/>
    <n v="451519.02"/>
    <n v="948535.92"/>
    <m/>
    <n v="57863085.470000021"/>
    <n v="7.1938932502280169E-3"/>
    <x v="0"/>
    <n v="69119979.479999974"/>
    <n v="6.0222943225908517E-3"/>
    <x v="0"/>
    <n v="325145452.83999985"/>
    <n v="1.2802296829438882E-3"/>
    <x v="1"/>
    <n v="1.3886677979230023E-3"/>
    <x v="1"/>
    <x v="1"/>
    <x v="0"/>
    <m/>
  </r>
  <r>
    <s v="MS-64334"/>
    <x v="1841"/>
    <x v="734"/>
    <s v="Bailment"/>
    <x v="4"/>
    <x v="0"/>
    <x v="1827"/>
    <x v="0"/>
    <x v="13"/>
    <x v="9"/>
    <x v="5"/>
    <s v="SUPER"/>
    <s v="VODKA"/>
    <s v="FLAVORED"/>
    <x v="1841"/>
    <s v="CORDIALS"/>
    <x v="14"/>
    <x v="1"/>
    <n v="11"/>
    <n v="82"/>
    <n v="-6.45"/>
    <n v="62.08"/>
    <n v="370.17"/>
    <n v="-4.96"/>
    <n v="353.08"/>
    <n v="1227.17"/>
    <n v="-2.48"/>
    <n v="103327.44"/>
    <n v="369328.08"/>
    <n v="106263.96"/>
    <n v="369328.08"/>
    <m/>
    <n v="73393567.950000003"/>
    <n v="1.4078541606042741E-3"/>
    <x v="0"/>
    <n v="3676796.11"/>
    <n v="2.8102575424015015E-2"/>
    <x v="0"/>
    <n v="325145452.83999985"/>
    <n v="3.177883593249763E-4"/>
    <x v="1"/>
    <n v="3.268197634991722E-4"/>
    <x v="1"/>
    <x v="1"/>
    <x v="0"/>
    <m/>
  </r>
  <r>
    <s v="MS-76830"/>
    <x v="1842"/>
    <x v="435"/>
    <s v="Bailment"/>
    <x v="4"/>
    <x v="0"/>
    <x v="1828"/>
    <x v="0"/>
    <x v="13"/>
    <x v="9"/>
    <x v="1"/>
    <s v="MID"/>
    <s v="VODKA"/>
    <s v="FLAVORED"/>
    <x v="1842"/>
    <s v="CORDIALS"/>
    <x v="14"/>
    <x v="1"/>
    <n v="23"/>
    <n v="53"/>
    <n v="-1.3"/>
    <n v="55"/>
    <n v="117"/>
    <n v="-1.1299999999999999"/>
    <n v="278"/>
    <n v="117"/>
    <n v="0.57999999999999996"/>
    <n v="34341"/>
    <n v="14478.24"/>
    <n v="35595.120000000003"/>
    <n v="14980.68"/>
    <m/>
    <n v="73393567.950000003"/>
    <n v="4.6790203772890699E-4"/>
    <x v="0"/>
    <n v="126094742.97999983"/>
    <n v="2.7234283673068676E-4"/>
    <x v="0"/>
    <n v="325145452.83999985"/>
    <n v="1.0561734663685667E-4"/>
    <x v="1"/>
    <n v="1.0947445116975365E-4"/>
    <x v="1"/>
    <x v="1"/>
    <x v="0"/>
    <m/>
  </r>
  <r>
    <s v="MS-14536"/>
    <x v="1843"/>
    <x v="649"/>
    <s v="Bailment"/>
    <x v="5"/>
    <x v="0"/>
    <x v="1829"/>
    <x v="0"/>
    <x v="4"/>
    <x v="2"/>
    <x v="0"/>
    <s v="PREMIUM"/>
    <s v="CANADIAN"/>
    <s v="FLAVORED"/>
    <x v="1843"/>
    <s v="WHISKEY"/>
    <x v="17"/>
    <x v="1"/>
    <n v="2"/>
    <n v="5"/>
    <n v="-1.5"/>
    <n v="15"/>
    <n v="21"/>
    <n v="-0.4"/>
    <n v="91"/>
    <n v="154"/>
    <n v="-0.69"/>
    <n v="11237.4"/>
    <n v="21898.799999999999"/>
    <n v="11957.4"/>
    <n v="21898.799999999999"/>
    <m/>
    <n v="29546996.449999988"/>
    <n v="3.8032292111369595E-4"/>
    <x v="0"/>
    <n v="75793138.070000067"/>
    <n v="1.4826408150064329E-4"/>
    <x v="0"/>
    <n v="325145452.83999985"/>
    <n v="3.456114763976044E-5"/>
    <x v="0"/>
    <n v="3.6775541209503218E-5"/>
    <x v="0"/>
    <x v="0"/>
    <x v="0"/>
    <m/>
  </r>
  <r>
    <s v="MS-62811"/>
    <x v="1844"/>
    <x v="78"/>
    <s v="Bailment"/>
    <x v="5"/>
    <x v="0"/>
    <x v="1830"/>
    <x v="0"/>
    <x v="14"/>
    <x v="10"/>
    <x v="6"/>
    <s v="SUPER"/>
    <s v="COCKTAILS"/>
    <s v="OTHER COCKTAILS"/>
    <x v="1844"/>
    <s v="COCKTAILS"/>
    <x v="11"/>
    <x v="1"/>
    <n v="19"/>
    <n v="18"/>
    <n v="0.03"/>
    <n v="55"/>
    <n v="44"/>
    <n v="0.2"/>
    <n v="162"/>
    <n v="138"/>
    <n v="0.15"/>
    <n v="30038.880000000001"/>
    <n v="26082"/>
    <n v="30618"/>
    <n v="26082"/>
    <m/>
    <n v="5567781.3899999987"/>
    <n v="5.3951256157347095E-3"/>
    <x v="0"/>
    <n v="5567781.3899999987"/>
    <n v="5.3951256157347095E-3"/>
    <x v="0"/>
    <n v="325145452.83999985"/>
    <n v="9.2385975992048618E-5"/>
    <x v="1"/>
    <n v="9.4167086553311713E-5"/>
    <x v="1"/>
    <x v="1"/>
    <x v="0"/>
    <m/>
  </r>
  <r>
    <s v="MS-62813"/>
    <x v="1845"/>
    <x v="21"/>
    <s v="Bailment"/>
    <x v="5"/>
    <x v="0"/>
    <x v="1831"/>
    <x v="0"/>
    <x v="14"/>
    <x v="10"/>
    <x v="6"/>
    <s v="SUPER"/>
    <s v="COCKTAILS"/>
    <s v="COSMOPOLITAN"/>
    <x v="1845"/>
    <s v="COCKTAILS"/>
    <x v="11"/>
    <x v="1"/>
    <n v="66"/>
    <n v="24"/>
    <n v="0.64"/>
    <n v="194.5"/>
    <n v="97.5"/>
    <n v="0.5"/>
    <n v="568.08000000000004"/>
    <n v="316"/>
    <n v="0.44"/>
    <n v="104631.75"/>
    <n v="59724"/>
    <n v="107367.75"/>
    <n v="59724"/>
    <m/>
    <n v="5567781.3899999987"/>
    <n v="1.8792359590109557E-2"/>
    <x v="0"/>
    <n v="5567781.3899999987"/>
    <n v="1.8792359590109557E-2"/>
    <x v="0"/>
    <n v="325145452.83999985"/>
    <n v="3.2179982554296407E-4"/>
    <x v="1"/>
    <n v="3.3021452110798663E-4"/>
    <x v="1"/>
    <x v="1"/>
    <x v="0"/>
    <m/>
  </r>
  <r>
    <s v="MS-62814"/>
    <x v="1846"/>
    <x v="22"/>
    <s v="Bailment"/>
    <x v="5"/>
    <x v="0"/>
    <x v="1832"/>
    <x v="0"/>
    <x v="14"/>
    <x v="10"/>
    <x v="6"/>
    <s v="SUPER"/>
    <s v="COCKTAILS"/>
    <s v="MARGARITA"/>
    <x v="1846"/>
    <s v="COCKTAILS"/>
    <x v="11"/>
    <x v="1"/>
    <n v="49"/>
    <n v="32.5"/>
    <n v="0.34"/>
    <n v="137.08000000000001"/>
    <n v="111.5"/>
    <n v="0.19"/>
    <n v="371.08"/>
    <n v="294.5"/>
    <n v="0.21"/>
    <n v="68859.09"/>
    <n v="55660.5"/>
    <n v="70134.75"/>
    <n v="55660.5"/>
    <m/>
    <n v="5567781.3899999987"/>
    <n v="1.2367419835066479E-2"/>
    <x v="0"/>
    <n v="5567781.3899999987"/>
    <n v="1.2367419835066479E-2"/>
    <x v="0"/>
    <n v="325145452.83999985"/>
    <n v="2.1177934182547132E-4"/>
    <x v="1"/>
    <n v="2.1570269363266312E-4"/>
    <x v="1"/>
    <x v="1"/>
    <x v="0"/>
    <m/>
  </r>
  <r>
    <s v="MS-66522"/>
    <x v="1847"/>
    <x v="735"/>
    <s v="Bailment"/>
    <x v="5"/>
    <x v="0"/>
    <x v="1833"/>
    <x v="0"/>
    <x v="3"/>
    <x v="3"/>
    <x v="1"/>
    <s v="PREMIUM"/>
    <s v="CORDIALS"/>
    <s v="LIQUEURS &amp; SPECIALITIES"/>
    <x v="1847"/>
    <s v="CORDIALS"/>
    <x v="5"/>
    <x v="2"/>
    <n v="58"/>
    <n v="48"/>
    <n v="0.17"/>
    <n v="108.08"/>
    <n v="95"/>
    <n v="0.12"/>
    <n v="373.08"/>
    <n v="366"/>
    <n v="0.02"/>
    <n v="85669.87"/>
    <n v="78953.399999999994"/>
    <n v="89495.23"/>
    <n v="87796.08"/>
    <m/>
    <n v="22444928.369999994"/>
    <n v="3.816892109778652E-3"/>
    <x v="0"/>
    <n v="126094742.97999983"/>
    <n v="6.794087364418379E-4"/>
    <x v="0"/>
    <n v="325145452.83999985"/>
    <n v="2.6348167951208319E-4"/>
    <x v="1"/>
    <n v="2.7524675254812656E-4"/>
    <x v="1"/>
    <x v="1"/>
    <x v="0"/>
    <m/>
  </r>
  <r>
    <s v="MS-66959"/>
    <x v="1848"/>
    <x v="463"/>
    <s v="Bailment"/>
    <x v="5"/>
    <x v="0"/>
    <x v="1834"/>
    <x v="0"/>
    <x v="3"/>
    <x v="3"/>
    <x v="1"/>
    <s v="PREMIUM"/>
    <s v="CORDIALS"/>
    <s v="LIQUEURS &amp; SPECIALITIES"/>
    <x v="1848"/>
    <s v="CORDIALS"/>
    <x v="26"/>
    <x v="1"/>
    <n v="1"/>
    <n v="2"/>
    <n v="-1"/>
    <n v="3.5"/>
    <n v="6.5"/>
    <n v="-0.86"/>
    <n v="25.42"/>
    <n v="81.83"/>
    <n v="-2.2200000000000002"/>
    <n v="6679.5"/>
    <n v="21505.8"/>
    <n v="6679.5"/>
    <n v="21505.8"/>
    <m/>
    <n v="22444928.369999994"/>
    <n v="2.97595068689453E-4"/>
    <x v="0"/>
    <n v="126094742.97999983"/>
    <n v="5.2972073554719492E-5"/>
    <x v="0"/>
    <n v="325145452.83999985"/>
    <n v="2.0543113679301249E-5"/>
    <x v="0"/>
    <n v="2.0543113679301249E-5"/>
    <x v="0"/>
    <x v="0"/>
    <x v="1"/>
    <m/>
  </r>
  <r>
    <s v="MS-72653"/>
    <x v="1849"/>
    <x v="655"/>
    <s v="Bailment"/>
    <x v="5"/>
    <x v="0"/>
    <x v="1835"/>
    <x v="0"/>
    <x v="3"/>
    <x v="3"/>
    <x v="5"/>
    <s v="PREMIUM"/>
    <s v="CORDIALS"/>
    <s v="LIQUEURS &amp; SPECIALITIES"/>
    <x v="1849"/>
    <s v="CORDIALS"/>
    <x v="83"/>
    <x v="1"/>
    <n v="31"/>
    <n v="26"/>
    <n v="0.16"/>
    <n v="73"/>
    <n v="70"/>
    <n v="0.04"/>
    <n v="292.08"/>
    <n v="359"/>
    <n v="-0.23"/>
    <n v="69784.55"/>
    <n v="85772.28"/>
    <n v="69784.55"/>
    <n v="85772.28"/>
    <m/>
    <n v="22444928.369999994"/>
    <n v="3.1091455873512338E-3"/>
    <x v="0"/>
    <n v="3676796.11"/>
    <n v="1.8979717099406962E-2"/>
    <x v="0"/>
    <n v="325145452.83999985"/>
    <n v="2.1462563720471323E-4"/>
    <x v="1"/>
    <n v="2.1462563720471323E-4"/>
    <x v="1"/>
    <x v="1"/>
    <x v="0"/>
    <m/>
  </r>
  <r>
    <s v="MS-85980"/>
    <x v="1850"/>
    <x v="587"/>
    <s v="Bailment"/>
    <x v="5"/>
    <x v="0"/>
    <x v="1836"/>
    <x v="0"/>
    <x v="7"/>
    <x v="3"/>
    <x v="2"/>
    <s v="SUPER"/>
    <s v="DOMESTIC WHISKEY"/>
    <s v="FLAVORED"/>
    <x v="1850"/>
    <s v="CORDIALS"/>
    <x v="84"/>
    <x v="0"/>
    <n v="14"/>
    <n v="4"/>
    <n v="0.71"/>
    <n v="48.5"/>
    <n v="47"/>
    <n v="0.03"/>
    <n v="258.75"/>
    <n v="327"/>
    <n v="-0.26"/>
    <n v="61317"/>
    <n v="79264.800000000003"/>
    <n v="62721"/>
    <n v="79264.800000000003"/>
    <m/>
    <n v="22444928.369999994"/>
    <n v="2.7318866422383695E-3"/>
    <x v="0"/>
    <n v="69119979.479999974"/>
    <n v="8.8710963836067418E-4"/>
    <x v="0"/>
    <n v="325145452.83999985"/>
    <n v="1.885832923832195E-4"/>
    <x v="1"/>
    <n v="1.9290135984421792E-4"/>
    <x v="1"/>
    <x v="1"/>
    <x v="0"/>
    <m/>
  </r>
  <r>
    <s v="MS-101968"/>
    <x v="1851"/>
    <x v="233"/>
    <s v="Bailment"/>
    <x v="5"/>
    <x v="0"/>
    <x v="1837"/>
    <x v="0"/>
    <x v="3"/>
    <x v="3"/>
    <x v="1"/>
    <s v="PREMIUM"/>
    <s v="CORDIALS"/>
    <s v="LIQUEURS &amp; SPECIALITIES"/>
    <x v="1851"/>
    <s v="CORDIALS"/>
    <x v="5"/>
    <x v="2"/>
    <n v="3"/>
    <n v="14.01"/>
    <n v="-4.25"/>
    <n v="24.68"/>
    <n v="40.01"/>
    <n v="-0.62"/>
    <n v="102.71"/>
    <n v="158.05000000000001"/>
    <n v="-0.54"/>
    <n v="25317.599999999999"/>
    <n v="38962.800000000003"/>
    <n v="25317.599999999999"/>
    <n v="38962.800000000003"/>
    <m/>
    <n v="22444928.369999994"/>
    <n v="1.127987560603652E-3"/>
    <x v="0"/>
    <n v="126094742.97999983"/>
    <n v="2.0078235937255276E-4"/>
    <x v="0"/>
    <n v="325145452.83999985"/>
    <n v="7.7865459224055281E-5"/>
    <x v="1"/>
    <n v="7.7865459224055281E-5"/>
    <x v="1"/>
    <x v="1"/>
    <x v="0"/>
    <m/>
  </r>
  <r>
    <s v="MS-19908"/>
    <x v="1852"/>
    <x v="118"/>
    <s v="Bailment"/>
    <x v="5"/>
    <x v="0"/>
    <x v="1838"/>
    <x v="0"/>
    <x v="6"/>
    <x v="4"/>
    <x v="2"/>
    <s v="SUPER"/>
    <s v="DOMESTIC WHISKEY"/>
    <s v="STRAIGHT"/>
    <x v="1852"/>
    <s v="WHISKEY"/>
    <x v="15"/>
    <x v="1"/>
    <n v="1"/>
    <n v="0.5"/>
    <n v="0"/>
    <n v="1"/>
    <n v="1.5"/>
    <n v="-0.5"/>
    <n v="9"/>
    <n v="58"/>
    <n v="-5.44"/>
    <n v="3357.24"/>
    <n v="23016.720000000001"/>
    <n v="3571.56"/>
    <n v="23016.720000000001"/>
    <m/>
    <n v="52239627.039999984"/>
    <n v="6.4266155603089479E-5"/>
    <x v="0"/>
    <n v="69119979.479999974"/>
    <n v="4.857119497512908E-5"/>
    <x v="0"/>
    <n v="325145452.83999985"/>
    <n v="1.0325348150115625E-5"/>
    <x v="0"/>
    <n v="1.098449930270906E-5"/>
    <x v="0"/>
    <x v="0"/>
    <x v="1"/>
    <m/>
  </r>
  <r>
    <s v="MS-19909"/>
    <x v="1853"/>
    <x v="736"/>
    <s v="Bailment"/>
    <x v="5"/>
    <x v="0"/>
    <x v="1839"/>
    <x v="0"/>
    <x v="6"/>
    <x v="4"/>
    <x v="2"/>
    <s v="ULTRA"/>
    <s v="DOMESTIC WHISKEY"/>
    <s v="BLEND"/>
    <x v="1853"/>
    <s v="WHISKEY"/>
    <x v="15"/>
    <x v="1"/>
    <m/>
    <m/>
    <m/>
    <n v="0.5"/>
    <n v="2.17"/>
    <n v="-3.33"/>
    <n v="4.5"/>
    <n v="52.17"/>
    <n v="-10.59"/>
    <n v="2884.26"/>
    <n v="33703.839999999997"/>
    <n v="2907.36"/>
    <n v="33703.839999999997"/>
    <m/>
    <n v="52239627.039999984"/>
    <n v="5.5212109339745414E-5"/>
    <x v="0"/>
    <n v="69119979.479999974"/>
    <n v="4.1728310999203459E-5"/>
    <x v="0"/>
    <n v="325145452.83999985"/>
    <n v="8.8706761075920992E-6"/>
    <x v="0"/>
    <n v="8.9417212346213453E-6"/>
    <x v="0"/>
    <x v="0"/>
    <x v="1"/>
    <m/>
  </r>
  <r>
    <s v="MS-21065"/>
    <x v="1854"/>
    <x v="56"/>
    <s v="Bailment"/>
    <x v="5"/>
    <x v="0"/>
    <x v="1840"/>
    <x v="0"/>
    <x v="6"/>
    <x v="4"/>
    <x v="2"/>
    <s v="ULTRA"/>
    <s v="DOMESTIC WHISKEY"/>
    <s v="STRAIGHT"/>
    <x v="1854"/>
    <s v="WHISKEY"/>
    <x v="10"/>
    <x v="0"/>
    <n v="7"/>
    <m/>
    <n v="1"/>
    <n v="23"/>
    <n v="15"/>
    <n v="0.35"/>
    <n v="126.5"/>
    <n v="74"/>
    <n v="0.42"/>
    <n v="77584.98"/>
    <n v="45948.84"/>
    <n v="77584.98"/>
    <n v="45948.84"/>
    <m/>
    <n v="52239627.039999984"/>
    <n v="1.4851748451533359E-3"/>
    <x v="0"/>
    <n v="69119979.479999974"/>
    <n v="1.1224682151771961E-3"/>
    <x v="0"/>
    <n v="325145452.83999985"/>
    <n v="2.3861622336197524E-4"/>
    <x v="1"/>
    <n v="2.3861622336197524E-4"/>
    <x v="1"/>
    <x v="1"/>
    <x v="0"/>
    <m/>
  </r>
  <r>
    <s v="MS-21067"/>
    <x v="1855"/>
    <x v="647"/>
    <s v="Bailment"/>
    <x v="5"/>
    <x v="0"/>
    <x v="1841"/>
    <x v="0"/>
    <x v="6"/>
    <x v="4"/>
    <x v="3"/>
    <s v="ULTRA"/>
    <s v="DOMESTIC WHISKEY"/>
    <s v="STRAIGHT"/>
    <x v="1855"/>
    <s v="WHISKEY"/>
    <x v="10"/>
    <x v="0"/>
    <n v="6"/>
    <n v="4.5"/>
    <n v="0.18"/>
    <n v="14.5"/>
    <n v="16"/>
    <n v="-0.1"/>
    <n v="97.5"/>
    <n v="72.5"/>
    <n v="0.26"/>
    <n v="56720.160000000003"/>
    <n v="41895.18"/>
    <n v="56720.160000000003"/>
    <n v="41982.12"/>
    <m/>
    <n v="52239627.039999984"/>
    <n v="1.0857688542946385E-3"/>
    <x v="0"/>
    <n v="34230392.709999993"/>
    <n v="1.6570116644741238E-3"/>
    <x v="0"/>
    <n v="325145452.83999985"/>
    <n v="1.7444549663719674E-4"/>
    <x v="1"/>
    <n v="1.7444549663719674E-4"/>
    <x v="1"/>
    <x v="1"/>
    <x v="0"/>
    <m/>
  </r>
  <r>
    <s v="MS-21068"/>
    <x v="1856"/>
    <x v="412"/>
    <s v="Bailment"/>
    <x v="5"/>
    <x v="0"/>
    <x v="1842"/>
    <x v="0"/>
    <x v="6"/>
    <x v="4"/>
    <x v="5"/>
    <s v="SUPER"/>
    <s v="DOMESTIC WHISKEY"/>
    <s v="STRAIGHT"/>
    <x v="1856"/>
    <s v="WHISKEY"/>
    <x v="10"/>
    <x v="0"/>
    <n v="4"/>
    <m/>
    <n v="1"/>
    <n v="19.5"/>
    <n v="13"/>
    <n v="0.33"/>
    <n v="118"/>
    <n v="73.5"/>
    <n v="0.38"/>
    <n v="39291.18"/>
    <n v="24858.959999999999"/>
    <n v="40140"/>
    <n v="24926.58"/>
    <m/>
    <n v="52239627.039999984"/>
    <n v="7.5213362396164634E-4"/>
    <x v="0"/>
    <n v="3676796.11"/>
    <n v="1.0686254778484304E-2"/>
    <x v="0"/>
    <n v="325145452.83999985"/>
    <n v="1.2084185602723073E-4"/>
    <x v="1"/>
    <n v="1.2345244151315999E-4"/>
    <x v="1"/>
    <x v="1"/>
    <x v="0"/>
    <m/>
  </r>
  <r>
    <s v="MS-26347"/>
    <x v="1857"/>
    <x v="699"/>
    <s v="Bailment"/>
    <x v="5"/>
    <x v="0"/>
    <x v="1843"/>
    <x v="0"/>
    <x v="6"/>
    <x v="4"/>
    <x v="1"/>
    <s v="PREMIUM"/>
    <s v="DOMESTIC WHISKEY"/>
    <s v="STRAIGHT"/>
    <x v="1857"/>
    <s v="WHISKEY"/>
    <x v="26"/>
    <x v="0"/>
    <n v="3"/>
    <n v="1"/>
    <n v="0.67"/>
    <n v="7"/>
    <n v="1.5"/>
    <n v="0.79"/>
    <n v="17.5"/>
    <n v="3.5"/>
    <n v="0.8"/>
    <n v="4674.6000000000004"/>
    <n v="949.2"/>
    <n v="4674.6000000000004"/>
    <n v="949.2"/>
    <m/>
    <n v="52239627.039999984"/>
    <n v="8.9483793527481541E-5"/>
    <x v="0"/>
    <n v="126094742.97999983"/>
    <n v="3.7072124416332326E-5"/>
    <x v="0"/>
    <n v="325145452.83999985"/>
    <n v="1.4376950251555E-5"/>
    <x v="0"/>
    <n v="1.4376950251555E-5"/>
    <x v="0"/>
    <x v="0"/>
    <x v="1"/>
    <m/>
  </r>
  <r>
    <s v="MS-65507"/>
    <x v="1858"/>
    <x v="696"/>
    <s v="Bailment"/>
    <x v="5"/>
    <x v="0"/>
    <x v="1844"/>
    <x v="0"/>
    <x v="9"/>
    <x v="5"/>
    <x v="5"/>
    <s v="ULTRA"/>
    <s v="GIN"/>
    <s v="FLAVORED"/>
    <x v="1858"/>
    <s v="CORDIALS"/>
    <x v="63"/>
    <x v="0"/>
    <n v="4"/>
    <n v="2.5"/>
    <n v="0.28999999999999998"/>
    <n v="9.5"/>
    <n v="25.5"/>
    <n v="-1.68"/>
    <n v="23.5"/>
    <n v="63.5"/>
    <n v="-1.7"/>
    <n v="7852.14"/>
    <n v="21077.34"/>
    <n v="8121.6"/>
    <n v="21945.599999999999"/>
    <m/>
    <n v="10875997.040000001"/>
    <n v="7.2196967056180805E-4"/>
    <x v="0"/>
    <n v="3676796.11"/>
    <n v="2.135592990496283E-3"/>
    <x v="0"/>
    <n v="325145452.83999985"/>
    <n v="2.4149622673222325E-5"/>
    <x v="0"/>
    <n v="2.4978359466698558E-5"/>
    <x v="0"/>
    <x v="0"/>
    <x v="1"/>
    <m/>
  </r>
  <r>
    <s v="MS-76407"/>
    <x v="1859"/>
    <x v="483"/>
    <s v="Bailment"/>
    <x v="5"/>
    <x v="0"/>
    <x v="1845"/>
    <x v="0"/>
    <x v="19"/>
    <x v="12"/>
    <x v="8"/>
    <s v="PREMIUM"/>
    <s v="DOMESTIC WHISKEY"/>
    <s v="FLAVORED"/>
    <x v="1859"/>
    <s v="CORDIALS"/>
    <x v="44"/>
    <x v="1"/>
    <n v="16"/>
    <n v="15"/>
    <n v="0.03"/>
    <n v="62.33"/>
    <n v="66.5"/>
    <n v="-7.0000000000000007E-2"/>
    <n v="259.25"/>
    <n v="132.75"/>
    <n v="0.49"/>
    <n v="59513.43"/>
    <n v="30428.73"/>
    <n v="59513.43"/>
    <n v="30428.73"/>
    <m/>
    <n v="4182721.1600000006"/>
    <n v="1.4228400059065853E-2"/>
    <x v="0"/>
    <n v="4182721.1600000006"/>
    <n v="1.4228400059065853E-2"/>
    <x v="0"/>
    <n v="325145452.83999985"/>
    <n v="1.8303632875741257E-4"/>
    <x v="1"/>
    <n v="1.8303632875741257E-4"/>
    <x v="1"/>
    <x v="1"/>
    <x v="0"/>
    <m/>
  </r>
  <r>
    <s v="MS-80397"/>
    <x v="1860"/>
    <x v="70"/>
    <s v="Bailment"/>
    <x v="5"/>
    <x v="0"/>
    <x v="1846"/>
    <x v="0"/>
    <x v="8"/>
    <x v="12"/>
    <x v="8"/>
    <s v="PREMIUM"/>
    <s v="CORDIALS"/>
    <s v="CREAM LIQUEUR"/>
    <x v="1860"/>
    <s v="CORDIALS"/>
    <x v="44"/>
    <x v="1"/>
    <n v="21"/>
    <n v="20.010000000000002"/>
    <n v="0.03"/>
    <n v="63.78"/>
    <n v="79.22"/>
    <n v="-0.24"/>
    <n v="272.14999999999998"/>
    <n v="249.12"/>
    <n v="0.08"/>
    <n v="102816"/>
    <n v="94149.3"/>
    <n v="102816"/>
    <n v="94149.3"/>
    <m/>
    <n v="4182721.1600000006"/>
    <n v="2.4581126990545071E-2"/>
    <x v="0"/>
    <n v="4182721.1600000006"/>
    <n v="2.4581126990545071E-2"/>
    <x v="0"/>
    <n v="325145452.83999985"/>
    <n v="3.1621540175926898E-4"/>
    <x v="1"/>
    <n v="3.1621540175926898E-4"/>
    <x v="1"/>
    <x v="1"/>
    <x v="0"/>
    <m/>
  </r>
  <r>
    <s v="MS-80398"/>
    <x v="1861"/>
    <x v="467"/>
    <s v="Bailment"/>
    <x v="5"/>
    <x v="0"/>
    <x v="1847"/>
    <x v="0"/>
    <x v="8"/>
    <x v="12"/>
    <x v="8"/>
    <s v="PREMIUM"/>
    <s v="CORDIALS"/>
    <s v="CREAM LIQUEUR"/>
    <x v="1861"/>
    <s v="CORDIALS"/>
    <x v="44"/>
    <x v="1"/>
    <n v="21"/>
    <n v="32.01"/>
    <n v="-0.54"/>
    <n v="75.52"/>
    <n v="92.57"/>
    <n v="-0.23"/>
    <n v="298.54000000000002"/>
    <n v="280.60000000000002"/>
    <n v="0.06"/>
    <n v="112795.2"/>
    <n v="106065.60000000001"/>
    <n v="112795.2"/>
    <n v="106065.60000000001"/>
    <m/>
    <n v="4182721.1600000006"/>
    <n v="2.6966942257274445E-2"/>
    <x v="0"/>
    <n v="4182721.1600000006"/>
    <n v="2.6966942257274445E-2"/>
    <x v="0"/>
    <n v="325145452.83999985"/>
    <n v="3.4690689663590389E-4"/>
    <x v="1"/>
    <n v="3.4690689663590389E-4"/>
    <x v="1"/>
    <x v="1"/>
    <x v="0"/>
    <m/>
  </r>
  <r>
    <s v="MS-86782"/>
    <x v="1862"/>
    <x v="660"/>
    <s v="Bailment"/>
    <x v="5"/>
    <x v="0"/>
    <x v="1848"/>
    <x v="0"/>
    <x v="8"/>
    <x v="12"/>
    <x v="8"/>
    <s v="PREMIUM"/>
    <s v="DOMESTIC WHISKEY"/>
    <s v="FLAVORED"/>
    <x v="1862"/>
    <s v="CORDIALS"/>
    <x v="44"/>
    <x v="1"/>
    <n v="10"/>
    <n v="13"/>
    <n v="-0.3"/>
    <n v="36"/>
    <n v="43.5"/>
    <n v="-0.21"/>
    <n v="200.58"/>
    <n v="106.08"/>
    <n v="0.47"/>
    <n v="46045.91"/>
    <n v="24329.81"/>
    <n v="46045.91"/>
    <n v="24329.81"/>
    <m/>
    <n v="4182721.1600000006"/>
    <n v="1.1008601395747834E-2"/>
    <x v="0"/>
    <n v="4182721.1600000006"/>
    <n v="1.1008601395747834E-2"/>
    <x v="0"/>
    <n v="325145452.83999985"/>
    <n v="1.4161634307910387E-4"/>
    <x v="1"/>
    <n v="1.4161634307910387E-4"/>
    <x v="1"/>
    <x v="1"/>
    <x v="0"/>
    <m/>
  </r>
  <r>
    <s v="MS-46688"/>
    <x v="1863"/>
    <x v="647"/>
    <s v="Bailment"/>
    <x v="5"/>
    <x v="0"/>
    <x v="1849"/>
    <x v="0"/>
    <x v="0"/>
    <x v="0"/>
    <x v="5"/>
    <s v="SUPER"/>
    <s v="RUM"/>
    <s v="LIGHT"/>
    <x v="1863"/>
    <s v="RUM"/>
    <x v="49"/>
    <x v="1"/>
    <n v="5"/>
    <n v="20.5"/>
    <n v="-3.1"/>
    <n v="16"/>
    <n v="28"/>
    <n v="-0.75"/>
    <n v="97.42"/>
    <n v="122.5"/>
    <n v="-0.26"/>
    <n v="28438.799999999999"/>
    <n v="37836.36"/>
    <n v="31796.799999999999"/>
    <n v="38328.36"/>
    <m/>
    <n v="12844114.079999994"/>
    <n v="2.2141503744725391E-3"/>
    <x v="0"/>
    <n v="3676796.11"/>
    <n v="7.7346687575776405E-3"/>
    <x v="0"/>
    <n v="325145452.83999985"/>
    <n v="8.7464855348890242E-5"/>
    <x v="1"/>
    <n v="9.7792540914440587E-5"/>
    <x v="1"/>
    <x v="1"/>
    <x v="0"/>
    <m/>
  </r>
  <r>
    <s v="MS-46689"/>
    <x v="1864"/>
    <x v="113"/>
    <s v="Bailment"/>
    <x v="5"/>
    <x v="0"/>
    <x v="1850"/>
    <x v="0"/>
    <x v="0"/>
    <x v="0"/>
    <x v="2"/>
    <s v="ULTRA"/>
    <s v="RUM"/>
    <s v="AGED / DARK"/>
    <x v="1864"/>
    <s v="RUM"/>
    <x v="49"/>
    <x v="1"/>
    <n v="7"/>
    <n v="15"/>
    <n v="-1.31"/>
    <n v="19"/>
    <n v="15.5"/>
    <n v="0.18"/>
    <n v="73.92"/>
    <n v="109"/>
    <n v="-0.47"/>
    <n v="29063.9"/>
    <n v="44787.24"/>
    <n v="31665.9"/>
    <n v="45155.519999999997"/>
    <m/>
    <n v="12844114.079999994"/>
    <n v="2.2628185812563271E-3"/>
    <x v="0"/>
    <n v="69119979.479999974"/>
    <n v="4.2048478918327379E-4"/>
    <x v="0"/>
    <n v="325145452.83999985"/>
    <n v="8.9387379543954428E-5"/>
    <x v="1"/>
    <n v="9.7389951861274858E-5"/>
    <x v="1"/>
    <x v="1"/>
    <x v="0"/>
    <m/>
  </r>
  <r>
    <s v="MS-66761"/>
    <x v="1865"/>
    <x v="510"/>
    <s v="Bailment"/>
    <x v="5"/>
    <x v="0"/>
    <x v="1851"/>
    <x v="0"/>
    <x v="0"/>
    <x v="0"/>
    <x v="1"/>
    <s v="SUPER"/>
    <s v="RUM"/>
    <s v="FLAVORED"/>
    <x v="1865"/>
    <s v="CORDIALS"/>
    <x v="26"/>
    <x v="0"/>
    <n v="1"/>
    <n v="3.5"/>
    <n v="-6"/>
    <n v="10.5"/>
    <n v="7.5"/>
    <n v="0.28999999999999998"/>
    <n v="27.5"/>
    <n v="30"/>
    <n v="-0.09"/>
    <n v="7692.18"/>
    <n v="8773.2000000000007"/>
    <n v="8052.18"/>
    <n v="8773.2000000000007"/>
    <m/>
    <n v="12844114.079999994"/>
    <n v="5.988875489651524E-4"/>
    <x v="0"/>
    <n v="126094742.97999983"/>
    <n v="6.1003177596547974E-5"/>
    <x v="0"/>
    <n v="325145452.83999985"/>
    <n v="2.3657658235144468E-5"/>
    <x v="0"/>
    <n v="2.476485502001586E-5"/>
    <x v="0"/>
    <x v="0"/>
    <x v="1"/>
    <m/>
  </r>
  <r>
    <s v="MS-66763"/>
    <x v="1866"/>
    <x v="61"/>
    <s v="Bailment"/>
    <x v="5"/>
    <x v="0"/>
    <x v="1852"/>
    <x v="0"/>
    <x v="0"/>
    <x v="0"/>
    <x v="1"/>
    <s v="SUPER"/>
    <s v="RUM"/>
    <s v="FLAVORED"/>
    <x v="1866"/>
    <s v="CORDIALS"/>
    <x v="26"/>
    <x v="0"/>
    <m/>
    <n v="1"/>
    <m/>
    <n v="2.5"/>
    <n v="4"/>
    <n v="-0.6"/>
    <n v="14"/>
    <n v="25.17"/>
    <n v="-0.8"/>
    <n v="3983.94"/>
    <n v="8567.74"/>
    <n v="4553.9399999999996"/>
    <n v="8567.74"/>
    <m/>
    <n v="12844114.079999994"/>
    <n v="3.1017631696401141E-4"/>
    <x v="0"/>
    <n v="126094742.97999983"/>
    <n v="3.1594814389937746E-5"/>
    <x v="0"/>
    <n v="325145452.83999985"/>
    <n v="1.2252793219779237E-5"/>
    <x v="0"/>
    <n v="1.4005854795825604E-5"/>
    <x v="0"/>
    <x v="0"/>
    <x v="1"/>
    <m/>
  </r>
  <r>
    <s v="MS-87172"/>
    <x v="1867"/>
    <x v="535"/>
    <s v="Bailment"/>
    <x v="5"/>
    <x v="0"/>
    <x v="1853"/>
    <x v="0"/>
    <x v="12"/>
    <x v="8"/>
    <x v="5"/>
    <s v="SUPER"/>
    <s v="TEQUILA"/>
    <s v="100% BLUE AGAVE"/>
    <x v="1867"/>
    <s v="TEQUILA"/>
    <x v="12"/>
    <x v="1"/>
    <n v="6"/>
    <n v="1.5"/>
    <n v="0.73"/>
    <n v="15.5"/>
    <n v="12"/>
    <n v="0.23"/>
    <n v="39"/>
    <n v="35.5"/>
    <n v="0.09"/>
    <n v="18092.88"/>
    <n v="16469.16"/>
    <n v="18092.88"/>
    <n v="16469.16"/>
    <m/>
    <n v="57863085.470000021"/>
    <n v="3.1268432806578426E-4"/>
    <x v="0"/>
    <n v="3676796.11"/>
    <n v="4.9208276604709531E-3"/>
    <x v="0"/>
    <n v="325145452.83999985"/>
    <n v="5.5645496014066321E-5"/>
    <x v="0"/>
    <n v="5.5645496014066321E-5"/>
    <x v="0"/>
    <x v="0"/>
    <x v="0"/>
    <m/>
  </r>
  <r>
    <s v="MS-87281"/>
    <x v="1868"/>
    <x v="622"/>
    <s v="Bailment"/>
    <x v="5"/>
    <x v="0"/>
    <x v="1854"/>
    <x v="0"/>
    <x v="12"/>
    <x v="8"/>
    <x v="5"/>
    <s v="SUPER"/>
    <s v="TEQUILA"/>
    <s v="100% BLUE AGAVE"/>
    <x v="1868"/>
    <s v="TEQUILA"/>
    <x v="14"/>
    <x v="1"/>
    <n v="16"/>
    <n v="55.33"/>
    <n v="-2.5299999999999998"/>
    <n v="46.96"/>
    <n v="76"/>
    <n v="-0.62"/>
    <n v="197.56"/>
    <n v="152.66999999999999"/>
    <n v="0.23"/>
    <n v="124174.2"/>
    <n v="95905.2"/>
    <n v="124174.2"/>
    <n v="95905.2"/>
    <m/>
    <n v="57863085.470000021"/>
    <n v="2.1460003211266699E-3"/>
    <x v="0"/>
    <n v="3676796.11"/>
    <n v="3.3772392127558032E-2"/>
    <x v="1"/>
    <n v="325145452.83999985"/>
    <n v="3.8190354167771376E-4"/>
    <x v="1"/>
    <n v="3.8190354167771376E-4"/>
    <x v="2"/>
    <x v="2"/>
    <x v="0"/>
    <m/>
  </r>
  <r>
    <s v="MS-88024"/>
    <x v="1869"/>
    <x v="269"/>
    <s v="Bailment"/>
    <x v="5"/>
    <x v="0"/>
    <x v="1855"/>
    <x v="0"/>
    <x v="12"/>
    <x v="8"/>
    <x v="0"/>
    <s v="PREMIUM"/>
    <s v="TEQUILA"/>
    <s v="100% BLUE AGAVE"/>
    <x v="1869"/>
    <s v="TEQUILA"/>
    <x v="4"/>
    <x v="1"/>
    <n v="844"/>
    <n v="140.5"/>
    <n v="0.83"/>
    <n v="1374.25"/>
    <n v="195.5"/>
    <n v="0.86"/>
    <n v="2429.67"/>
    <n v="379"/>
    <n v="0.84"/>
    <n v="533034.57999999996"/>
    <n v="72001.440000000002"/>
    <n v="575909.72"/>
    <n v="79448.88"/>
    <m/>
    <n v="57863085.470000021"/>
    <n v="9.211997176962845E-3"/>
    <x v="0"/>
    <n v="75793138.070000067"/>
    <n v="7.0327551223397901E-3"/>
    <x v="0"/>
    <n v="325145452.83999985"/>
    <n v="1.6393727033368658E-3"/>
    <x v="1"/>
    <n v="1.7712371954449512E-3"/>
    <x v="1"/>
    <x v="1"/>
    <x v="0"/>
    <m/>
  </r>
  <r>
    <s v="MS-88239"/>
    <x v="1870"/>
    <x v="695"/>
    <s v="Bailment"/>
    <x v="5"/>
    <x v="0"/>
    <x v="1856"/>
    <x v="0"/>
    <x v="12"/>
    <x v="8"/>
    <x v="2"/>
    <s v="ULTRA"/>
    <s v="TEQUILA"/>
    <s v="100% BLUE AGAVE"/>
    <x v="1870"/>
    <s v="TEQUILA"/>
    <x v="7"/>
    <x v="1"/>
    <n v="1"/>
    <n v="3.86"/>
    <n v="-3.15"/>
    <n v="3.99"/>
    <n v="21.71"/>
    <n v="-4.4400000000000004"/>
    <n v="26.64"/>
    <n v="44.64"/>
    <n v="-0.68"/>
    <n v="21168"/>
    <n v="35456.400000000001"/>
    <n v="21168"/>
    <n v="35456.400000000001"/>
    <m/>
    <n v="57863085.470000021"/>
    <n v="3.6582909169223038E-4"/>
    <x v="0"/>
    <n v="69119979.479999974"/>
    <n v="3.0625009091799583E-4"/>
    <x v="0"/>
    <n v="325145452.83999985"/>
    <n v="6.5103170950437728E-5"/>
    <x v="1"/>
    <n v="6.5103170950437728E-5"/>
    <x v="1"/>
    <x v="1"/>
    <x v="0"/>
    <m/>
  </r>
  <r>
    <s v="MS-88241"/>
    <x v="1871"/>
    <x v="233"/>
    <s v="Bailment"/>
    <x v="5"/>
    <x v="0"/>
    <x v="1857"/>
    <x v="0"/>
    <x v="12"/>
    <x v="8"/>
    <x v="5"/>
    <s v="ULTRA"/>
    <s v="TEQUILA"/>
    <s v="100% BLUE AGAVE"/>
    <x v="1871"/>
    <s v="TEQUILA"/>
    <x v="7"/>
    <x v="1"/>
    <n v="5"/>
    <n v="6.93"/>
    <n v="-0.41"/>
    <n v="13.45"/>
    <n v="31.59"/>
    <n v="-1.35"/>
    <n v="46.87"/>
    <n v="54.39"/>
    <n v="-0.16"/>
    <n v="34079.61"/>
    <n v="39510.720000000001"/>
    <n v="34079.61"/>
    <n v="39510.720000000001"/>
    <m/>
    <n v="57863085.470000021"/>
    <n v="5.8896980213177675E-4"/>
    <x v="0"/>
    <n v="3676796.11"/>
    <n v="9.2688332397087968E-3"/>
    <x v="0"/>
    <n v="325145452.83999985"/>
    <n v="1.0481342950464131E-4"/>
    <x v="1"/>
    <n v="1.0481342950464131E-4"/>
    <x v="1"/>
    <x v="1"/>
    <x v="0"/>
    <m/>
  </r>
  <r>
    <s v="MS-88285"/>
    <x v="1872"/>
    <x v="620"/>
    <s v="Bailment"/>
    <x v="5"/>
    <x v="0"/>
    <x v="1858"/>
    <x v="0"/>
    <x v="12"/>
    <x v="8"/>
    <x v="5"/>
    <s v="SUPER"/>
    <s v="TEQUILA"/>
    <s v="100% BLUE AGAVE"/>
    <x v="1872"/>
    <s v="TEQUILA"/>
    <x v="7"/>
    <x v="1"/>
    <n v="17"/>
    <n v="27.73"/>
    <n v="-0.68"/>
    <n v="54.9"/>
    <n v="85.73"/>
    <n v="-0.56000000000000005"/>
    <n v="223.89"/>
    <n v="151.85"/>
    <n v="0.32"/>
    <n v="157449.60000000001"/>
    <n v="106747.08"/>
    <n v="157449.60000000001"/>
    <n v="106747.08"/>
    <m/>
    <n v="57863085.470000021"/>
    <n v="2.7210716248726851E-3"/>
    <x v="0"/>
    <n v="3676796.11"/>
    <n v="4.2822499613665008E-2"/>
    <x v="1"/>
    <n v="325145452.83999985"/>
    <n v="4.8424358583135113E-4"/>
    <x v="1"/>
    <n v="4.8424358583135113E-4"/>
    <x v="2"/>
    <x v="2"/>
    <x v="0"/>
    <m/>
  </r>
  <r>
    <s v="MS-88374"/>
    <x v="1873"/>
    <x v="281"/>
    <s v="Bailment"/>
    <x v="5"/>
    <x v="0"/>
    <x v="1859"/>
    <x v="0"/>
    <x v="12"/>
    <x v="8"/>
    <x v="2"/>
    <s v="ULTRA"/>
    <s v="TEQUILA"/>
    <s v="100% BLUE AGAVE"/>
    <x v="1873"/>
    <s v="TEQUILA"/>
    <x v="85"/>
    <x v="0"/>
    <n v="1"/>
    <n v="1.5"/>
    <n v="-2"/>
    <n v="3"/>
    <n v="7"/>
    <n v="-1.33"/>
    <n v="14.08"/>
    <n v="102.5"/>
    <n v="-6.28"/>
    <n v="11301.03"/>
    <n v="82250.100000000006"/>
    <n v="11301.03"/>
    <n v="82250.100000000006"/>
    <m/>
    <n v="57863085.470000021"/>
    <n v="1.9530638416887029E-4"/>
    <x v="0"/>
    <n v="69119979.479999974"/>
    <n v="1.6349874645535709E-4"/>
    <x v="0"/>
    <n v="325145452.83999985"/>
    <n v="3.4756844671486459E-5"/>
    <x v="0"/>
    <n v="3.4756844671486459E-5"/>
    <x v="0"/>
    <x v="0"/>
    <x v="0"/>
    <m/>
  </r>
  <r>
    <s v="MS-88731"/>
    <x v="1874"/>
    <x v="188"/>
    <s v="Bailment"/>
    <x v="5"/>
    <x v="0"/>
    <x v="1860"/>
    <x v="0"/>
    <x v="12"/>
    <x v="8"/>
    <x v="0"/>
    <s v="PREMIUM"/>
    <s v="TEQUILA"/>
    <s v="100% BLUE AGAVE"/>
    <x v="1874"/>
    <s v="TEQUILA"/>
    <x v="4"/>
    <x v="1"/>
    <n v="660"/>
    <n v="120"/>
    <n v="0.82"/>
    <n v="1148.79"/>
    <n v="159"/>
    <n v="0.86"/>
    <n v="1607.46"/>
    <n v="314.5"/>
    <n v="0.8"/>
    <n v="351414.89"/>
    <n v="59498.76"/>
    <n v="381585.03"/>
    <n v="65818.92"/>
    <m/>
    <n v="57863085.470000021"/>
    <n v="6.0732138140506924E-3"/>
    <x v="0"/>
    <n v="75793138.070000067"/>
    <n v="4.6365000704344066E-3"/>
    <x v="0"/>
    <n v="325145452.83999985"/>
    <n v="1.0807928787887034E-3"/>
    <x v="1"/>
    <n v="1.1735825510307027E-3"/>
    <x v="1"/>
    <x v="1"/>
    <x v="0"/>
    <m/>
  </r>
  <r>
    <s v="MS-88984"/>
    <x v="1875"/>
    <x v="300"/>
    <s v="Bailment"/>
    <x v="5"/>
    <x v="0"/>
    <x v="1861"/>
    <x v="0"/>
    <x v="12"/>
    <x v="8"/>
    <x v="2"/>
    <s v="ULTRA"/>
    <s v="TEQUILA"/>
    <s v="100% BLUE AGAVE"/>
    <x v="1875"/>
    <s v="TEQUILA"/>
    <x v="85"/>
    <x v="0"/>
    <n v="2"/>
    <n v="2.5"/>
    <n v="-0.67"/>
    <n v="4.5"/>
    <n v="7.5"/>
    <n v="-0.67"/>
    <n v="18.5"/>
    <n v="101.42"/>
    <n v="-4.4800000000000004"/>
    <n v="18132.96"/>
    <n v="99404.56"/>
    <n v="18132.96"/>
    <n v="99404.56"/>
    <m/>
    <n v="57863085.470000021"/>
    <n v="3.1337699766116519E-4"/>
    <x v="0"/>
    <n v="69119979.479999974"/>
    <n v="2.6234035566007096E-4"/>
    <x v="0"/>
    <n v="325145452.83999985"/>
    <n v="5.5768763922781998E-5"/>
    <x v="0"/>
    <n v="5.5768763922781998E-5"/>
    <x v="0"/>
    <x v="0"/>
    <x v="0"/>
    <m/>
  </r>
  <r>
    <s v="MS-89016"/>
    <x v="1876"/>
    <x v="720"/>
    <s v="Bailment"/>
    <x v="5"/>
    <x v="0"/>
    <x v="1862"/>
    <x v="0"/>
    <x v="12"/>
    <x v="8"/>
    <x v="2"/>
    <s v="ULTRA"/>
    <s v="TEQUILA"/>
    <s v="100% BLUE AGAVE"/>
    <x v="1876"/>
    <s v="TEQUILA"/>
    <x v="15"/>
    <x v="1"/>
    <m/>
    <n v="1.5"/>
    <m/>
    <n v="2.67"/>
    <n v="2.5"/>
    <n v="0.06"/>
    <n v="18.829999999999998"/>
    <n v="25.5"/>
    <n v="-0.35"/>
    <n v="9559.7999999999993"/>
    <n v="12908.7"/>
    <n v="9559.7999999999993"/>
    <n v="12939.12"/>
    <m/>
    <n v="57863085.470000021"/>
    <n v="1.6521414166474789E-4"/>
    <x v="0"/>
    <n v="69119979.479999974"/>
    <n v="1.383073327266561E-4"/>
    <x v="0"/>
    <n v="325145452.83999985"/>
    <n v="2.9401610622259758E-5"/>
    <x v="0"/>
    <n v="2.9401610622259758E-5"/>
    <x v="0"/>
    <x v="0"/>
    <x v="1"/>
    <m/>
  </r>
  <r>
    <s v="MS-89623"/>
    <x v="1877"/>
    <x v="265"/>
    <s v="Bailment"/>
    <x v="5"/>
    <x v="0"/>
    <x v="1863"/>
    <x v="0"/>
    <x v="12"/>
    <x v="8"/>
    <x v="5"/>
    <s v="ULTRA"/>
    <s v="TEQUILA"/>
    <s v="100% BLUE AGAVE"/>
    <x v="1877"/>
    <s v="TEQUILA"/>
    <x v="7"/>
    <x v="1"/>
    <n v="3"/>
    <n v="5"/>
    <n v="-0.5"/>
    <n v="12.99"/>
    <n v="35.659999999999997"/>
    <n v="-1.75"/>
    <n v="52.3"/>
    <n v="139.65"/>
    <n v="-1.67"/>
    <n v="50679.6"/>
    <n v="135253.20000000001"/>
    <n v="50679.6"/>
    <n v="135253.20000000001"/>
    <m/>
    <n v="57863085.470000021"/>
    <n v="8.7585374316541745E-4"/>
    <x v="0"/>
    <n v="3676796.11"/>
    <n v="1.3783630770866976E-2"/>
    <x v="0"/>
    <n v="325145452.83999985"/>
    <n v="1.5586747271824472E-4"/>
    <x v="1"/>
    <n v="1.5586747271824472E-4"/>
    <x v="1"/>
    <x v="1"/>
    <x v="0"/>
    <m/>
  </r>
  <r>
    <s v="MS-37248"/>
    <x v="1878"/>
    <x v="425"/>
    <s v="Bailment"/>
    <x v="5"/>
    <x v="0"/>
    <x v="1864"/>
    <x v="0"/>
    <x v="13"/>
    <x v="9"/>
    <x v="1"/>
    <s v="PREMIUM"/>
    <s v="VODKA"/>
    <s v="CLASSIC"/>
    <x v="1878"/>
    <s v="VODKA"/>
    <x v="12"/>
    <x v="1"/>
    <n v="49"/>
    <n v="43.37"/>
    <n v="0.12"/>
    <n v="264.85000000000002"/>
    <n v="183.37"/>
    <n v="0.31"/>
    <n v="1010.2"/>
    <n v="488.27"/>
    <n v="0.52"/>
    <n v="127294.25"/>
    <n v="66164.850000000006"/>
    <n v="136888.25"/>
    <n v="66164.850000000006"/>
    <m/>
    <n v="73393567.950000003"/>
    <n v="1.7344060733867075E-3"/>
    <x v="0"/>
    <n v="126094742.97999983"/>
    <n v="1.0095127440815706E-3"/>
    <x v="0"/>
    <n v="325145452.83999985"/>
    <n v="3.9149940092393035E-4"/>
    <x v="1"/>
    <n v="4.210061952407529E-4"/>
    <x v="1"/>
    <x v="1"/>
    <x v="0"/>
    <m/>
  </r>
  <r>
    <s v="MS-39424"/>
    <x v="1879"/>
    <x v="365"/>
    <s v="Bailment"/>
    <x v="5"/>
    <x v="0"/>
    <x v="1865"/>
    <x v="0"/>
    <x v="13"/>
    <x v="9"/>
    <x v="0"/>
    <s v="MID"/>
    <s v="VODKA"/>
    <s v="FLAVORED"/>
    <x v="1879"/>
    <s v="CORDIALS"/>
    <x v="5"/>
    <x v="2"/>
    <n v="173"/>
    <n v="354.68"/>
    <n v="-1.05"/>
    <n v="442.4"/>
    <n v="470.2"/>
    <n v="-0.06"/>
    <n v="1581.72"/>
    <n v="1580.91"/>
    <n v="0"/>
    <n v="143712.74"/>
    <n v="134984.94"/>
    <n v="162598.66"/>
    <n v="162518.70000000001"/>
    <m/>
    <n v="73393567.950000003"/>
    <n v="1.9581108265223669E-3"/>
    <x v="0"/>
    <n v="75793138.070000067"/>
    <n v="1.8961180874615799E-3"/>
    <x v="0"/>
    <n v="325145452.83999985"/>
    <n v="4.4199523242516108E-4"/>
    <x v="1"/>
    <n v="5.0007975993443413E-4"/>
    <x v="1"/>
    <x v="1"/>
    <x v="0"/>
    <m/>
  </r>
  <r>
    <s v="MS-38148"/>
    <x v="1880"/>
    <x v="737"/>
    <s v="Bailment"/>
    <x v="6"/>
    <x v="0"/>
    <x v="1866"/>
    <x v="0"/>
    <x v="13"/>
    <x v="9"/>
    <x v="3"/>
    <s v="VALUE"/>
    <s v="VODKA"/>
    <s v="CLASSIC"/>
    <x v="1880"/>
    <s v="VODKA"/>
    <x v="59"/>
    <x v="10"/>
    <n v="115"/>
    <n v="25"/>
    <n v="0.78"/>
    <n v="278"/>
    <n v="37"/>
    <n v="0.87"/>
    <n v="647.41999999999996"/>
    <n v="144.58000000000001"/>
    <n v="0.78"/>
    <n v="53916.86"/>
    <n v="12040.9"/>
    <n v="53916.86"/>
    <n v="12040.9"/>
    <m/>
    <n v="73393567.950000003"/>
    <n v="7.3462650074092761E-4"/>
    <x v="0"/>
    <n v="34230392.709999993"/>
    <n v="1.5751166063674416E-3"/>
    <x v="0"/>
    <n v="325145452.83999985"/>
    <n v="1.658238167843357E-4"/>
    <x v="1"/>
    <n v="1.658238167843357E-4"/>
    <x v="1"/>
    <x v="1"/>
    <x v="0"/>
    <m/>
  </r>
  <r>
    <s v="MS-65922"/>
    <x v="1881"/>
    <x v="342"/>
    <s v="Bailment"/>
    <x v="6"/>
    <x v="0"/>
    <x v="1867"/>
    <x v="0"/>
    <x v="13"/>
    <x v="9"/>
    <x v="1"/>
    <s v="MID"/>
    <s v="VODKA"/>
    <s v="FLAVORED"/>
    <x v="1881"/>
    <s v="CORDIALS"/>
    <x v="5"/>
    <x v="2"/>
    <n v="33"/>
    <n v="28"/>
    <n v="0.15"/>
    <n v="173"/>
    <n v="527"/>
    <n v="-2.0499999999999998"/>
    <n v="795.75"/>
    <n v="527"/>
    <n v="0.34"/>
    <n v="92532.21"/>
    <n v="57123.839999999997"/>
    <n v="100249.02"/>
    <n v="65643.12"/>
    <m/>
    <n v="73393567.950000003"/>
    <n v="1.2607672931644143E-3"/>
    <x v="0"/>
    <n v="126094742.97999983"/>
    <n v="7.3383083079583066E-4"/>
    <x v="0"/>
    <n v="325145452.83999985"/>
    <n v="2.8458712613623415E-4"/>
    <x v="1"/>
    <n v="3.0832053508474355E-4"/>
    <x v="1"/>
    <x v="1"/>
    <x v="0"/>
    <m/>
  </r>
  <r>
    <s v="MS-48698"/>
    <x v="1882"/>
    <x v="53"/>
    <s v="Bailment"/>
    <x v="7"/>
    <x v="0"/>
    <x v="1868"/>
    <x v="0"/>
    <x v="2"/>
    <x v="1"/>
    <x v="1"/>
    <s v="PREMIUM"/>
    <s v="BRANDY / COGNAC"/>
    <s v="COGNAC"/>
    <x v="1882"/>
    <s v="BRANDY"/>
    <x v="8"/>
    <x v="1"/>
    <n v="28"/>
    <m/>
    <n v="1"/>
    <n v="93.34"/>
    <n v="0.19"/>
    <n v="1"/>
    <n v="330.19"/>
    <n v="343.01"/>
    <n v="-0.04"/>
    <n v="72470.64"/>
    <n v="75378.240000000005"/>
    <n v="72470.64"/>
    <n v="75378.240000000005"/>
    <m/>
    <n v="43814205.929999985"/>
    <n v="1.6540443552893126E-3"/>
    <x v="0"/>
    <n v="126094742.97999983"/>
    <n v="5.7473165246464501E-4"/>
    <x v="0"/>
    <n v="325145452.83999985"/>
    <n v="2.2288683223769986E-4"/>
    <x v="1"/>
    <n v="2.2288683223769986E-4"/>
    <x v="1"/>
    <x v="1"/>
    <x v="0"/>
    <m/>
  </r>
  <r>
    <s v="MS-53853"/>
    <x v="1883"/>
    <x v="56"/>
    <s v="Bailment"/>
    <x v="7"/>
    <x v="0"/>
    <x v="1869"/>
    <x v="0"/>
    <x v="1"/>
    <x v="1"/>
    <x v="0"/>
    <s v="MID"/>
    <s v="BRANDY / COGNAC"/>
    <s v="DOMESTIC"/>
    <x v="1883"/>
    <s v="CORDIALS"/>
    <x v="6"/>
    <x v="3"/>
    <n v="15"/>
    <n v="16"/>
    <n v="-7.0000000000000007E-2"/>
    <n v="34"/>
    <n v="54"/>
    <n v="-0.59"/>
    <n v="186"/>
    <n v="170.33"/>
    <n v="0.08"/>
    <n v="17708.400000000001"/>
    <n v="17271.8"/>
    <n v="18860.400000000001"/>
    <n v="17271.8"/>
    <m/>
    <n v="43814205.929999985"/>
    <n v="4.0417028276837716E-4"/>
    <x v="0"/>
    <n v="75793138.070000067"/>
    <n v="2.3364120355651592E-4"/>
    <x v="0"/>
    <n v="325145452.83999985"/>
    <n v="5.4463009847823678E-5"/>
    <x v="0"/>
    <n v="5.8006039559412129E-5"/>
    <x v="0"/>
    <x v="0"/>
    <x v="0"/>
    <m/>
  </r>
  <r>
    <s v="MS-57146"/>
    <x v="1884"/>
    <x v="103"/>
    <s v="Bailment"/>
    <x v="7"/>
    <x v="0"/>
    <x v="1870"/>
    <x v="0"/>
    <x v="14"/>
    <x v="10"/>
    <x v="6"/>
    <s v="VALUE"/>
    <s v="COCKTAILS"/>
    <s v="DAIQUIRI"/>
    <x v="1884"/>
    <s v="COCKTAILS"/>
    <x v="24"/>
    <x v="3"/>
    <n v="21"/>
    <n v="7"/>
    <n v="0.67"/>
    <n v="58.35"/>
    <n v="21"/>
    <n v="0.64"/>
    <n v="216.26"/>
    <n v="481.85"/>
    <n v="-1.23"/>
    <n v="9662.9599999999991"/>
    <n v="21880.74"/>
    <n v="9818.9599999999991"/>
    <n v="21880.74"/>
    <m/>
    <n v="5567781.3899999987"/>
    <n v="1.7355135417771856E-3"/>
    <x v="0"/>
    <n v="5567781.3899999987"/>
    <n v="1.7355135417771856E-3"/>
    <x v="0"/>
    <n v="325145452.83999985"/>
    <n v="2.9718884012057904E-5"/>
    <x v="0"/>
    <n v="3.0198669285502173E-5"/>
    <x v="0"/>
    <x v="0"/>
    <x v="1"/>
    <m/>
  </r>
  <r>
    <s v="MS-62514"/>
    <x v="1885"/>
    <x v="102"/>
    <s v="Bailment"/>
    <x v="7"/>
    <x v="0"/>
    <x v="1871"/>
    <x v="0"/>
    <x v="14"/>
    <x v="10"/>
    <x v="6"/>
    <s v="SUPER"/>
    <s v="COCKTAILS"/>
    <s v="OTHER COCKTAILS"/>
    <x v="1885"/>
    <s v="COCKTAILS"/>
    <x v="15"/>
    <x v="1"/>
    <n v="6"/>
    <n v="10"/>
    <n v="-0.67"/>
    <n v="10"/>
    <n v="61"/>
    <n v="-5.0999999999999996"/>
    <n v="31.5"/>
    <n v="61"/>
    <n v="-0.94"/>
    <n v="7655.52"/>
    <n v="15752.64"/>
    <n v="8134.56"/>
    <n v="15752.64"/>
    <m/>
    <n v="5567781.3899999987"/>
    <n v="1.3749677768868009E-3"/>
    <x v="0"/>
    <n v="5567781.3899999987"/>
    <n v="1.3749677768868009E-3"/>
    <x v="0"/>
    <n v="325145452.83999985"/>
    <n v="2.3544908695885065E-5"/>
    <x v="0"/>
    <n v="2.5018218550953929E-5"/>
    <x v="0"/>
    <x v="0"/>
    <x v="1"/>
    <m/>
  </r>
  <r>
    <s v="MS-62515"/>
    <x v="1886"/>
    <x v="649"/>
    <s v="Bailment"/>
    <x v="7"/>
    <x v="0"/>
    <x v="1872"/>
    <x v="0"/>
    <x v="14"/>
    <x v="10"/>
    <x v="6"/>
    <s v="SUPER"/>
    <s v="COCKTAILS"/>
    <s v="MARGARITA"/>
    <x v="1886"/>
    <s v="COCKTAILS"/>
    <x v="15"/>
    <x v="1"/>
    <n v="4"/>
    <n v="9.5"/>
    <n v="-1.38"/>
    <n v="8.5"/>
    <n v="55.5"/>
    <n v="-5.53"/>
    <n v="22.17"/>
    <n v="55.5"/>
    <n v="-1.5"/>
    <n v="5392.64"/>
    <n v="14332.32"/>
    <n v="5724.32"/>
    <n v="14332.32"/>
    <m/>
    <n v="5567781.3899999987"/>
    <n v="9.685437739501481E-4"/>
    <x v="0"/>
    <n v="5567781.3899999987"/>
    <n v="9.685437739501481E-4"/>
    <x v="0"/>
    <n v="325145452.83999985"/>
    <n v="1.6585315749913481E-5"/>
    <x v="0"/>
    <n v="1.7605413054374987E-5"/>
    <x v="0"/>
    <x v="0"/>
    <x v="1"/>
    <m/>
  </r>
  <r>
    <s v="MS-62788"/>
    <x v="1887"/>
    <x v="639"/>
    <s v="Bailment"/>
    <x v="7"/>
    <x v="0"/>
    <x v="1873"/>
    <x v="0"/>
    <x v="14"/>
    <x v="10"/>
    <x v="6"/>
    <s v="SUPER"/>
    <s v="COCKTAILS"/>
    <s v="OTHER COCKTAILS"/>
    <x v="1887"/>
    <s v="COCKTAILS"/>
    <x v="11"/>
    <x v="1"/>
    <n v="28"/>
    <n v="80.5"/>
    <n v="-1.93"/>
    <n v="217"/>
    <n v="544.5"/>
    <n v="-1.51"/>
    <n v="738.96"/>
    <n v="544.5"/>
    <n v="0.26"/>
    <n v="147214.65"/>
    <n v="130549.32"/>
    <n v="177172.65"/>
    <n v="130549.32"/>
    <m/>
    <n v="5567781.3899999987"/>
    <n v="2.6440450816622316E-2"/>
    <x v="0"/>
    <n v="5567781.3899999987"/>
    <n v="2.6440450816622316E-2"/>
    <x v="0"/>
    <n v="325145452.83999985"/>
    <n v="4.5276551990546378E-4"/>
    <x v="1"/>
    <n v="5.4490274568651134E-4"/>
    <x v="1"/>
    <x v="1"/>
    <x v="0"/>
    <m/>
  </r>
  <r>
    <s v="MS-65543"/>
    <x v="1888"/>
    <x v="559"/>
    <s v="Bailment"/>
    <x v="7"/>
    <x v="0"/>
    <x v="1874"/>
    <x v="0"/>
    <x v="3"/>
    <x v="3"/>
    <x v="5"/>
    <s v="SUPER"/>
    <s v="CORDIALS"/>
    <s v="LIQUEURS &amp; SPECIALITIES"/>
    <x v="1888"/>
    <s v="CORDIALS"/>
    <x v="26"/>
    <x v="1"/>
    <n v="3"/>
    <n v="3"/>
    <n v="0"/>
    <n v="9.58"/>
    <n v="11.5"/>
    <n v="-0.2"/>
    <n v="67.5"/>
    <n v="62.5"/>
    <n v="7.0000000000000007E-2"/>
    <n v="16191.9"/>
    <n v="14992.5"/>
    <n v="16191.9"/>
    <n v="14992.5"/>
    <m/>
    <n v="22444928.369999994"/>
    <n v="7.2140573287113611E-4"/>
    <x v="0"/>
    <n v="3676796.11"/>
    <n v="4.40380687848367E-3"/>
    <x v="0"/>
    <n v="325145452.83999985"/>
    <n v="4.9798943391552939E-5"/>
    <x v="0"/>
    <n v="4.9798943391552939E-5"/>
    <x v="0"/>
    <x v="0"/>
    <x v="0"/>
    <m/>
  </r>
  <r>
    <s v="MS-67554"/>
    <x v="1889"/>
    <x v="730"/>
    <s v="Bailment"/>
    <x v="7"/>
    <x v="0"/>
    <x v="1875"/>
    <x v="0"/>
    <x v="3"/>
    <x v="3"/>
    <x v="0"/>
    <s v="MID"/>
    <s v="CORDIALS"/>
    <s v="COFFEE LIQUEUR"/>
    <x v="1889"/>
    <s v="CORDIALS"/>
    <x v="17"/>
    <x v="1"/>
    <n v="7"/>
    <m/>
    <n v="1"/>
    <n v="13"/>
    <n v="115"/>
    <n v="-7.85"/>
    <n v="55"/>
    <n v="115"/>
    <n v="-1.0900000000000001"/>
    <n v="5451.6"/>
    <n v="12226.8"/>
    <n v="5847.6"/>
    <n v="12226.8"/>
    <m/>
    <n v="22444928.369999994"/>
    <n v="2.4288783239275724E-4"/>
    <x v="0"/>
    <n v="75793138.070000067"/>
    <n v="7.1927355679152381E-5"/>
    <x v="0"/>
    <n v="325145452.83999985"/>
    <n v="1.6766649978902418E-5"/>
    <x v="0"/>
    <n v="1.7984566442260944E-5"/>
    <x v="0"/>
    <x v="0"/>
    <x v="1"/>
    <m/>
  </r>
  <r>
    <s v="MS-78186"/>
    <x v="1890"/>
    <x v="684"/>
    <s v="Bailment"/>
    <x v="7"/>
    <x v="0"/>
    <x v="1876"/>
    <x v="0"/>
    <x v="7"/>
    <x v="3"/>
    <x v="0"/>
    <s v="MID"/>
    <s v="DOMESTIC WHISKEY"/>
    <s v="FLAVORED"/>
    <x v="1890"/>
    <s v="CORDIALS"/>
    <x v="11"/>
    <x v="1"/>
    <n v="11"/>
    <n v="65"/>
    <n v="-5.05"/>
    <n v="21.75"/>
    <n v="159"/>
    <n v="-6.31"/>
    <n v="138.75"/>
    <n v="471"/>
    <n v="-2.39"/>
    <n v="19742.61"/>
    <n v="70593.48"/>
    <n v="20795.849999999999"/>
    <n v="70593.48"/>
    <m/>
    <n v="22444928.369999994"/>
    <n v="8.7960227248432986E-4"/>
    <x v="0"/>
    <n v="75793138.070000067"/>
    <n v="2.6048017673798346E-4"/>
    <x v="0"/>
    <n v="325145452.83999985"/>
    <n v="6.0719317547138201E-5"/>
    <x v="1"/>
    <n v="6.3958606274076922E-5"/>
    <x v="1"/>
    <x v="1"/>
    <x v="0"/>
    <m/>
  </r>
  <r>
    <s v="MS-17176"/>
    <x v="1891"/>
    <x v="162"/>
    <s v="Bailment"/>
    <x v="7"/>
    <x v="0"/>
    <x v="1877"/>
    <x v="0"/>
    <x v="7"/>
    <x v="4"/>
    <x v="2"/>
    <s v="ULTRA"/>
    <s v="DOMESTIC WHISKEY"/>
    <s v="STRAIGHT"/>
    <x v="1891"/>
    <s v="WHISKEY"/>
    <x v="28"/>
    <x v="0"/>
    <n v="3"/>
    <n v="6.17"/>
    <n v="-0.9"/>
    <n v="10.25"/>
    <n v="9.67"/>
    <n v="0.06"/>
    <n v="57.33"/>
    <n v="115.67"/>
    <n v="-1.02"/>
    <n v="29556.48"/>
    <n v="59628.480000000003"/>
    <n v="29556.48"/>
    <n v="59628.480000000003"/>
    <m/>
    <n v="52239627.039999984"/>
    <n v="5.6578658146560937E-4"/>
    <x v="0"/>
    <n v="69119979.479999974"/>
    <n v="4.2761123805819755E-4"/>
    <x v="0"/>
    <n v="325145452.83999985"/>
    <n v="9.0902332300320945E-5"/>
    <x v="1"/>
    <n v="9.0902332300320945E-5"/>
    <x v="1"/>
    <x v="1"/>
    <x v="0"/>
    <m/>
  </r>
  <r>
    <s v="MS-21256"/>
    <x v="1892"/>
    <x v="738"/>
    <s v="Bailment"/>
    <x v="7"/>
    <x v="0"/>
    <x v="1878"/>
    <x v="0"/>
    <x v="7"/>
    <x v="4"/>
    <x v="5"/>
    <s v="SUPER"/>
    <s v="DOMESTIC WHISKEY"/>
    <s v="STRAIGHT"/>
    <x v="1892"/>
    <s v="WHISKEY"/>
    <x v="86"/>
    <x v="1"/>
    <n v="2"/>
    <m/>
    <n v="1"/>
    <n v="6"/>
    <n v="0.5"/>
    <n v="0.92"/>
    <n v="26.5"/>
    <n v="56.67"/>
    <n v="-1.1399999999999999"/>
    <n v="9781.68"/>
    <n v="21827"/>
    <n v="9781.68"/>
    <n v="21827"/>
    <m/>
    <n v="52239627.039999984"/>
    <n v="1.8724635978947836E-4"/>
    <x v="0"/>
    <n v="3676796.11"/>
    <n v="2.6603814047224937E-3"/>
    <x v="0"/>
    <n v="325145452.83999985"/>
    <n v="3.0084012907335494E-5"/>
    <x v="0"/>
    <n v="3.0084012907335494E-5"/>
    <x v="0"/>
    <x v="0"/>
    <x v="1"/>
    <m/>
  </r>
  <r>
    <s v="MS-22071"/>
    <x v="1893"/>
    <x v="502"/>
    <s v="Bailment"/>
    <x v="7"/>
    <x v="0"/>
    <x v="1879"/>
    <x v="0"/>
    <x v="6"/>
    <x v="4"/>
    <x v="2"/>
    <s v="ULTRA"/>
    <s v="DOMESTIC WHISKEY"/>
    <s v="STRAIGHT"/>
    <x v="1893"/>
    <s v="WHISKEY"/>
    <x v="69"/>
    <x v="0"/>
    <n v="5"/>
    <n v="1.5"/>
    <n v="0.7"/>
    <n v="25.58"/>
    <n v="9.83"/>
    <n v="0.62"/>
    <n v="104.08"/>
    <n v="121.33"/>
    <n v="-0.17"/>
    <n v="46333.67"/>
    <n v="56536.480000000003"/>
    <n v="48498.67"/>
    <n v="56536.480000000003"/>
    <m/>
    <n v="52239627.039999984"/>
    <n v="8.869448850490877E-4"/>
    <x v="0"/>
    <n v="69119979.479999974"/>
    <n v="6.7033685988588515E-4"/>
    <x v="0"/>
    <n v="325145452.83999985"/>
    <n v="1.4250136237581104E-4"/>
    <x v="1"/>
    <n v="1.491599208181626E-4"/>
    <x v="1"/>
    <x v="1"/>
    <x v="0"/>
    <m/>
  </r>
  <r>
    <s v="MS-26678"/>
    <x v="1894"/>
    <x v="647"/>
    <s v="Bailment"/>
    <x v="7"/>
    <x v="0"/>
    <x v="1880"/>
    <x v="0"/>
    <x v="21"/>
    <x v="4"/>
    <x v="5"/>
    <s v="SUPER"/>
    <s v="DOMESTIC WHISKEY"/>
    <s v="STRAIGHT"/>
    <x v="1894"/>
    <s v="WHISKEY"/>
    <x v="86"/>
    <x v="1"/>
    <n v="10"/>
    <n v="1.5"/>
    <n v="0.84"/>
    <n v="11"/>
    <n v="3.92"/>
    <n v="0.64"/>
    <n v="47.5"/>
    <n v="72.92"/>
    <n v="-0.54"/>
    <n v="17533.2"/>
    <n v="27647.599999999999"/>
    <n v="17533.2"/>
    <n v="27647.599999999999"/>
    <m/>
    <n v="52239627.039999984"/>
    <n v="3.3563026754717822E-4"/>
    <x v="0"/>
    <n v="3676796.11"/>
    <n v="4.7686081782761678E-3"/>
    <x v="0"/>
    <n v="325145452.83999985"/>
    <n v="5.3924174079186268E-5"/>
    <x v="0"/>
    <n v="5.3924174079186268E-5"/>
    <x v="0"/>
    <x v="0"/>
    <x v="0"/>
    <m/>
  </r>
  <r>
    <s v="MS-85639"/>
    <x v="1895"/>
    <x v="300"/>
    <s v="Bailment"/>
    <x v="7"/>
    <x v="0"/>
    <x v="1881"/>
    <x v="0"/>
    <x v="6"/>
    <x v="4"/>
    <x v="2"/>
    <s v="ULTRA"/>
    <s v="DOMESTIC WHISKEY"/>
    <s v="BLEND"/>
    <x v="1895"/>
    <s v="CORDIALS"/>
    <x v="26"/>
    <x v="1"/>
    <n v="2"/>
    <n v="0.57999999999999996"/>
    <n v="0.61"/>
    <n v="8"/>
    <n v="90.08"/>
    <n v="-10.26"/>
    <n v="27"/>
    <n v="90.08"/>
    <n v="-2.34"/>
    <n v="15017.4"/>
    <n v="50104.35"/>
    <n v="15017.4"/>
    <n v="50104.35"/>
    <m/>
    <n v="52239627.039999984"/>
    <n v="2.8747142448971061E-4"/>
    <x v="0"/>
    <n v="69119979.479999974"/>
    <n v="2.1726568950075165E-4"/>
    <x v="0"/>
    <n v="325145452.83999985"/>
    <n v="4.6186713880910035E-5"/>
    <x v="0"/>
    <n v="4.6186713880910035E-5"/>
    <x v="0"/>
    <x v="0"/>
    <x v="0"/>
    <m/>
  </r>
  <r>
    <s v="MS-87481"/>
    <x v="1896"/>
    <x v="75"/>
    <s v="Bailment"/>
    <x v="7"/>
    <x v="0"/>
    <x v="1882"/>
    <x v="0"/>
    <x v="12"/>
    <x v="15"/>
    <x v="11"/>
    <s v="ULTRA"/>
    <s v="TEQUILA"/>
    <s v="MEZCAL"/>
    <x v="1896"/>
    <s v="TEQUILA"/>
    <x v="12"/>
    <x v="1"/>
    <n v="3"/>
    <m/>
    <n v="1"/>
    <n v="7"/>
    <m/>
    <n v="1"/>
    <n v="49.25"/>
    <n v="21.5"/>
    <n v="0.56000000000000005"/>
    <n v="26086.98"/>
    <n v="11958.3"/>
    <n v="27646.98"/>
    <n v="11958.3"/>
    <m/>
    <n v="206203.38000000003"/>
    <n v="0.1265109233417997"/>
    <x v="1"/>
    <n v="206203.38000000003"/>
    <n v="0.1265109233417997"/>
    <x v="1"/>
    <n v="325145452.83999985"/>
    <n v="8.0231723286122928E-5"/>
    <x v="1"/>
    <n v="8.5029576020565612E-5"/>
    <x v="3"/>
    <x v="3"/>
    <x v="0"/>
    <m/>
  </r>
  <r>
    <s v="MS-44341"/>
    <x v="1897"/>
    <x v="739"/>
    <s v="Bailment"/>
    <x v="7"/>
    <x v="0"/>
    <x v="1883"/>
    <x v="0"/>
    <x v="0"/>
    <x v="0"/>
    <x v="3"/>
    <s v="VALUE"/>
    <s v="RUM"/>
    <s v="FLAVORED"/>
    <x v="1897"/>
    <s v="RUM"/>
    <x v="24"/>
    <x v="3"/>
    <n v="24"/>
    <m/>
    <n v="1"/>
    <n v="85.33"/>
    <m/>
    <n v="1"/>
    <n v="195.99"/>
    <m/>
    <n v="1"/>
    <n v="12206.88"/>
    <m/>
    <n v="12206.88"/>
    <m/>
    <m/>
    <n v="12844114.079999994"/>
    <n v="9.5038707410795623E-4"/>
    <x v="0"/>
    <n v="34230392.709999993"/>
    <n v="3.5660940566521483E-4"/>
    <x v="0"/>
    <n v="325145452.83999985"/>
    <n v="3.7542828581419088E-5"/>
    <x v="0"/>
    <n v="3.7542828581419088E-5"/>
    <x v="0"/>
    <x v="4"/>
    <x v="0"/>
    <m/>
  </r>
  <r>
    <s v="MS-72543"/>
    <x v="1898"/>
    <x v="310"/>
    <s v="Bailment"/>
    <x v="7"/>
    <x v="0"/>
    <x v="1884"/>
    <x v="0"/>
    <x v="0"/>
    <x v="0"/>
    <x v="1"/>
    <s v="PREMIUM"/>
    <s v="CORDIALS"/>
    <s v="CREAM LIQUEUR"/>
    <x v="1898"/>
    <s v="CORDIALS"/>
    <x v="12"/>
    <x v="0"/>
    <n v="5"/>
    <n v="6"/>
    <n v="-0.2"/>
    <n v="19"/>
    <n v="59"/>
    <n v="-2.11"/>
    <n v="86"/>
    <n v="230"/>
    <n v="-1.67"/>
    <n v="16346.88"/>
    <n v="43718.400000000001"/>
    <n v="16346.88"/>
    <n v="43718.400000000001"/>
    <m/>
    <n v="12844114.079999994"/>
    <n v="1.2727137035830505E-3"/>
    <x v="0"/>
    <n v="126094742.97999983"/>
    <n v="1.2963966311103719E-4"/>
    <x v="0"/>
    <n v="325145452.83999985"/>
    <n v="5.0275591607440075E-5"/>
    <x v="0"/>
    <n v="5.0275591607440075E-5"/>
    <x v="0"/>
    <x v="0"/>
    <x v="0"/>
    <m/>
  </r>
  <r>
    <s v="MS-26680"/>
    <x v="1899"/>
    <x v="118"/>
    <s v="Bailment"/>
    <x v="7"/>
    <x v="0"/>
    <x v="1885"/>
    <x v="0"/>
    <x v="10"/>
    <x v="6"/>
    <x v="4"/>
    <s v="SUPER"/>
    <s v="DOMESTIC WHISKEY"/>
    <s v="STRAIGHT"/>
    <x v="1899"/>
    <s v="WHISKEY"/>
    <x v="86"/>
    <x v="1"/>
    <n v="2"/>
    <m/>
    <n v="1"/>
    <n v="4"/>
    <n v="1"/>
    <n v="0.75"/>
    <n v="15"/>
    <n v="52"/>
    <n v="-2.4700000000000002"/>
    <n v="5536.8"/>
    <n v="19727.04"/>
    <n v="5536.8"/>
    <n v="19727.04"/>
    <m/>
    <n v="1024946.76"/>
    <n v="5.4020366872519314E-3"/>
    <x v="0"/>
    <n v="1024946.76"/>
    <n v="5.4020366872519314E-3"/>
    <x v="0"/>
    <n v="325145452.83999985"/>
    <n v="1.7028686551321979E-5"/>
    <x v="0"/>
    <n v="1.7028686551321979E-5"/>
    <x v="0"/>
    <x v="0"/>
    <x v="1"/>
    <m/>
  </r>
  <r>
    <s v="MS-27380"/>
    <x v="1900"/>
    <x v="676"/>
    <s v="Bailment"/>
    <x v="7"/>
    <x v="0"/>
    <x v="1886"/>
    <x v="0"/>
    <x v="10"/>
    <x v="6"/>
    <x v="4"/>
    <s v="ULTRA"/>
    <s v="DOMESTIC WHISKEY"/>
    <s v="STRAIGHT"/>
    <x v="1900"/>
    <s v="CORDIALS"/>
    <x v="7"/>
    <x v="1"/>
    <n v="5"/>
    <n v="2"/>
    <n v="0.56000000000000005"/>
    <n v="12.5"/>
    <n v="2"/>
    <n v="0.84"/>
    <n v="120.5"/>
    <n v="86"/>
    <n v="0.28999999999999998"/>
    <n v="106772.64"/>
    <n v="73305.42"/>
    <n v="106772.64"/>
    <n v="73305.42"/>
    <m/>
    <n v="1024946.76"/>
    <n v="0.10417384021000271"/>
    <x v="1"/>
    <n v="1024946.76"/>
    <n v="0.10417384021000271"/>
    <x v="1"/>
    <n v="325145452.83999985"/>
    <n v="3.2838423255619547E-4"/>
    <x v="1"/>
    <n v="3.2838423255619547E-4"/>
    <x v="3"/>
    <x v="3"/>
    <x v="0"/>
    <m/>
  </r>
  <r>
    <s v="MS-62617"/>
    <x v="1901"/>
    <x v="170"/>
    <s v="Bailment"/>
    <x v="7"/>
    <x v="0"/>
    <x v="1887"/>
    <x v="0"/>
    <x v="14"/>
    <x v="13"/>
    <x v="9"/>
    <s v="PREMIUM"/>
    <s v="COCKTAILS"/>
    <s v="LEMONADE"/>
    <x v="1901"/>
    <s v="COCKTAILS"/>
    <x v="71"/>
    <x v="0"/>
    <n v="16"/>
    <m/>
    <n v="1"/>
    <n v="69.099999999999994"/>
    <n v="190.84"/>
    <n v="-1.76"/>
    <n v="251.37"/>
    <n v="190.84"/>
    <n v="0.24"/>
    <n v="14657.9"/>
    <n v="11125.1"/>
    <n v="14657.9"/>
    <n v="11125.1"/>
    <m/>
    <n v="1255013.1799999997"/>
    <n v="1.1679478935830779E-2"/>
    <x v="0"/>
    <n v="1255013.1799999997"/>
    <n v="1.1679478935830779E-2"/>
    <x v="0"/>
    <n v="325145452.83999985"/>
    <n v="4.5081054869350963E-5"/>
    <x v="0"/>
    <n v="4.5081054869350963E-5"/>
    <x v="0"/>
    <x v="0"/>
    <x v="0"/>
    <m/>
  </r>
  <r>
    <s v="MS-62618"/>
    <x v="1902"/>
    <x v="314"/>
    <s v="Bailment"/>
    <x v="7"/>
    <x v="0"/>
    <x v="1888"/>
    <x v="0"/>
    <x v="14"/>
    <x v="13"/>
    <x v="9"/>
    <s v="PREMIUM"/>
    <s v="COCKTAILS"/>
    <s v="LEMONADE"/>
    <x v="1902"/>
    <s v="COCKTAILS"/>
    <x v="71"/>
    <x v="0"/>
    <n v="29"/>
    <m/>
    <n v="1"/>
    <n v="66.260000000000005"/>
    <n v="289.33"/>
    <n v="-3.37"/>
    <n v="337.01"/>
    <n v="289.33"/>
    <n v="0.14000000000000001"/>
    <n v="19651.2"/>
    <n v="16865.900000000001"/>
    <n v="19651.2"/>
    <n v="16865.900000000001"/>
    <m/>
    <n v="1255013.1799999997"/>
    <n v="1.56581622513319E-2"/>
    <x v="0"/>
    <n v="1255013.1799999997"/>
    <n v="1.56581622513319E-2"/>
    <x v="0"/>
    <n v="325145452.83999985"/>
    <n v="6.0438181830179609E-5"/>
    <x v="1"/>
    <n v="6.0438181830179609E-5"/>
    <x v="1"/>
    <x v="1"/>
    <x v="0"/>
    <m/>
  </r>
  <r>
    <s v="MS-87290"/>
    <x v="1903"/>
    <x v="129"/>
    <s v="Bailment"/>
    <x v="7"/>
    <x v="0"/>
    <x v="1889"/>
    <x v="0"/>
    <x v="12"/>
    <x v="8"/>
    <x v="5"/>
    <s v="SUPER"/>
    <s v="TEQUILA"/>
    <s v="100% BLUE AGAVE"/>
    <x v="1903"/>
    <s v="TEQUILA"/>
    <x v="14"/>
    <x v="1"/>
    <n v="19"/>
    <n v="11.08"/>
    <n v="0.41"/>
    <n v="88.07"/>
    <n v="84"/>
    <n v="0.05"/>
    <n v="330.31"/>
    <n v="112.58"/>
    <n v="0.66"/>
    <n v="136183.09"/>
    <n v="47246.400000000001"/>
    <n v="138445.62"/>
    <n v="47246.400000000001"/>
    <m/>
    <n v="57863085.470000021"/>
    <n v="2.3535400660686535E-3"/>
    <x v="0"/>
    <n v="3676796.11"/>
    <n v="3.7038521018235085E-2"/>
    <x v="1"/>
    <n v="325145452.83999985"/>
    <n v="4.1883744278291984E-4"/>
    <x v="1"/>
    <n v="4.257959592875728E-4"/>
    <x v="2"/>
    <x v="2"/>
    <x v="0"/>
    <m/>
  </r>
  <r>
    <s v="MS-87897"/>
    <x v="1904"/>
    <x v="697"/>
    <s v="Bailment"/>
    <x v="7"/>
    <x v="0"/>
    <x v="1890"/>
    <x v="0"/>
    <x v="12"/>
    <x v="8"/>
    <x v="1"/>
    <s v="PREMIUM"/>
    <s v="TEQUILA"/>
    <s v="100% BLUE AGAVE"/>
    <x v="1904"/>
    <s v="TEQUILA"/>
    <x v="48"/>
    <x v="1"/>
    <m/>
    <n v="0.5"/>
    <m/>
    <n v="2"/>
    <n v="21.5"/>
    <n v="-9.75"/>
    <n v="2.5"/>
    <n v="24"/>
    <n v="-8.6"/>
    <n v="945.84"/>
    <n v="9964.7999999999993"/>
    <n v="1038"/>
    <n v="9964.7999999999993"/>
    <m/>
    <n v="57863085.470000021"/>
    <n v="1.6346172906565533E-5"/>
    <x v="0"/>
    <n v="126094742.97999983"/>
    <n v="7.5010264317682289E-6"/>
    <x v="0"/>
    <n v="325145452.83999985"/>
    <n v="2.9089750194520989E-6"/>
    <x v="0"/>
    <n v="3.1924173963791744E-6"/>
    <x v="0"/>
    <x v="0"/>
    <x v="1"/>
    <m/>
  </r>
  <r>
    <s v="MS-88570"/>
    <x v="1905"/>
    <x v="310"/>
    <s v="Bailment"/>
    <x v="7"/>
    <x v="0"/>
    <x v="1891"/>
    <x v="0"/>
    <x v="12"/>
    <x v="8"/>
    <x v="5"/>
    <s v="SUPER"/>
    <s v="TEQUILA"/>
    <s v="100% BLUE AGAVE"/>
    <x v="1905"/>
    <s v="TEQUILA"/>
    <x v="11"/>
    <x v="1"/>
    <n v="5"/>
    <n v="4"/>
    <n v="0.11"/>
    <n v="16.5"/>
    <n v="9.5"/>
    <n v="0.42"/>
    <n v="57.5"/>
    <n v="63.5"/>
    <n v="-0.1"/>
    <n v="24811.68"/>
    <n v="24902.16"/>
    <n v="25474.799999999999"/>
    <n v="24902.16"/>
    <m/>
    <n v="57863085.470000021"/>
    <n v="4.2879980903997911E-4"/>
    <x v="0"/>
    <n v="3676796.11"/>
    <n v="6.7481794632338211E-3"/>
    <x v="0"/>
    <n v="325145452.83999985"/>
    <n v="7.6309478675716026E-5"/>
    <x v="1"/>
    <n v="7.8348935153449119E-5"/>
    <x v="1"/>
    <x v="1"/>
    <x v="0"/>
    <m/>
  </r>
  <r>
    <s v="MS-88802"/>
    <x v="1906"/>
    <x v="668"/>
    <s v="Bailment"/>
    <x v="7"/>
    <x v="0"/>
    <x v="1892"/>
    <x v="0"/>
    <x v="12"/>
    <x v="8"/>
    <x v="2"/>
    <s v="ULTRA"/>
    <s v="TEQUILA"/>
    <s v="100% BLUE AGAVE"/>
    <x v="1906"/>
    <s v="TEQUILA"/>
    <x v="14"/>
    <x v="1"/>
    <n v="5"/>
    <n v="10.67"/>
    <n v="-1"/>
    <n v="15.34"/>
    <n v="15.33"/>
    <n v="0"/>
    <n v="65.459999999999994"/>
    <n v="36.78"/>
    <n v="0.44"/>
    <n v="31879.94"/>
    <n v="17769.98"/>
    <n v="31879.94"/>
    <n v="17769.98"/>
    <m/>
    <n v="57863085.470000021"/>
    <n v="5.5095471907609607E-4"/>
    <x v="0"/>
    <n v="69119979.479999974"/>
    <n v="4.6122612072280102E-4"/>
    <x v="0"/>
    <n v="325145452.83999985"/>
    <n v="9.8048241860813394E-5"/>
    <x v="1"/>
    <n v="9.8048241860813394E-5"/>
    <x v="1"/>
    <x v="1"/>
    <x v="0"/>
    <m/>
  </r>
  <r>
    <s v="MS-88803"/>
    <x v="1907"/>
    <x v="109"/>
    <s v="Bailment"/>
    <x v="7"/>
    <x v="0"/>
    <x v="1893"/>
    <x v="0"/>
    <x v="12"/>
    <x v="8"/>
    <x v="2"/>
    <s v="ULTRA"/>
    <s v="TEQUILA"/>
    <s v="100% BLUE AGAVE"/>
    <x v="1907"/>
    <s v="TEQUILA"/>
    <x v="14"/>
    <x v="1"/>
    <n v="47"/>
    <m/>
    <n v="1"/>
    <n v="180.57"/>
    <n v="16.670000000000002"/>
    <n v="0.91"/>
    <n v="595.03"/>
    <n v="56"/>
    <n v="0.91"/>
    <n v="260067.18"/>
    <n v="24630.48"/>
    <n v="260067.18"/>
    <n v="24630.48"/>
    <m/>
    <n v="57863085.470000021"/>
    <n v="4.494526655251312E-3"/>
    <x v="0"/>
    <n v="69119979.479999974"/>
    <n v="3.762547123950623E-3"/>
    <x v="0"/>
    <n v="325145452.83999985"/>
    <n v="7.9984873762935845E-4"/>
    <x v="1"/>
    <n v="7.9984873762935845E-4"/>
    <x v="1"/>
    <x v="1"/>
    <x v="0"/>
    <m/>
  </r>
  <r>
    <s v="MS-88829"/>
    <x v="1908"/>
    <x v="478"/>
    <s v="Bailment"/>
    <x v="7"/>
    <x v="0"/>
    <x v="1894"/>
    <x v="0"/>
    <x v="12"/>
    <x v="8"/>
    <x v="2"/>
    <s v="ULTRA"/>
    <s v="TEQUILA"/>
    <s v="100% BLUE AGAVE"/>
    <x v="1908"/>
    <s v="TEQUILA"/>
    <x v="14"/>
    <x v="1"/>
    <n v="8"/>
    <m/>
    <n v="1"/>
    <n v="35.299999999999997"/>
    <m/>
    <n v="1"/>
    <n v="161.9"/>
    <n v="34.67"/>
    <n v="0.79"/>
    <n v="113136.92"/>
    <n v="24141"/>
    <n v="113136.92"/>
    <n v="24141"/>
    <m/>
    <n v="57863085.470000021"/>
    <n v="1.9552521107547493E-3"/>
    <x v="0"/>
    <n v="69119979.479999974"/>
    <n v="1.6368193516714863E-3"/>
    <x v="0"/>
    <n v="325145452.83999985"/>
    <n v="3.4795787242847682E-4"/>
    <x v="1"/>
    <n v="3.4795787242847682E-4"/>
    <x v="1"/>
    <x v="1"/>
    <x v="0"/>
    <m/>
  </r>
  <r>
    <s v="MS-88831"/>
    <x v="1909"/>
    <x v="331"/>
    <s v="Bailment"/>
    <x v="7"/>
    <x v="0"/>
    <x v="1895"/>
    <x v="0"/>
    <x v="12"/>
    <x v="8"/>
    <x v="2"/>
    <s v="ULTRA"/>
    <s v="TEQUILA"/>
    <s v="100% BLUE AGAVE"/>
    <x v="1909"/>
    <s v="TEQUILA"/>
    <x v="14"/>
    <x v="1"/>
    <n v="1"/>
    <n v="6.66"/>
    <n v="-9.01"/>
    <n v="6.33"/>
    <n v="26.32"/>
    <n v="-3.16"/>
    <n v="41.97"/>
    <n v="43.66"/>
    <n v="-0.04"/>
    <n v="32205.599999999999"/>
    <n v="33483.599999999999"/>
    <n v="32205.599999999999"/>
    <n v="33483.599999999999"/>
    <m/>
    <n v="57863085.470000021"/>
    <n v="5.5658283236032185E-4"/>
    <x v="0"/>
    <n v="69119979.479999974"/>
    <n v="4.6593763832523651E-4"/>
    <x v="0"/>
    <n v="325145452.83999985"/>
    <n v="9.9049824374594541E-5"/>
    <x v="1"/>
    <n v="9.9049824374594541E-5"/>
    <x v="1"/>
    <x v="1"/>
    <x v="0"/>
    <m/>
  </r>
  <r>
    <s v="MS-89577"/>
    <x v="1910"/>
    <x v="721"/>
    <s v="Bailment"/>
    <x v="7"/>
    <x v="0"/>
    <x v="1896"/>
    <x v="0"/>
    <x v="12"/>
    <x v="8"/>
    <x v="3"/>
    <s v="VALUE"/>
    <s v="TEQUILA"/>
    <s v="MIXTOS"/>
    <x v="1910"/>
    <s v="TEQUILA"/>
    <x v="24"/>
    <x v="3"/>
    <n v="132"/>
    <n v="14.67"/>
    <n v="0.89"/>
    <n v="287.43"/>
    <n v="14.67"/>
    <n v="0.95"/>
    <n v="986.3"/>
    <n v="14.67"/>
    <n v="0.99"/>
    <n v="76900.11"/>
    <n v="1063.92"/>
    <n v="76900.11"/>
    <n v="1063.92"/>
    <m/>
    <n v="57863085.470000021"/>
    <n v="1.3290011995621977E-3"/>
    <x v="0"/>
    <n v="34230392.709999993"/>
    <n v="2.246544778247156E-3"/>
    <x v="0"/>
    <n v="325145452.83999985"/>
    <n v="2.3650987374515618E-4"/>
    <x v="1"/>
    <n v="2.3650987374515618E-4"/>
    <x v="1"/>
    <x v="1"/>
    <x v="0"/>
    <m/>
  </r>
  <r>
    <s v="MS-89841"/>
    <x v="1911"/>
    <x v="435"/>
    <s v="Bailment"/>
    <x v="7"/>
    <x v="0"/>
    <x v="1897"/>
    <x v="0"/>
    <x v="12"/>
    <x v="8"/>
    <x v="1"/>
    <s v="PREMIUM"/>
    <s v="TEQUILA"/>
    <s v="100% BLUE AGAVE"/>
    <x v="1911"/>
    <s v="TEQUILA"/>
    <x v="11"/>
    <x v="1"/>
    <n v="3"/>
    <n v="4.08"/>
    <n v="-0.36"/>
    <n v="25"/>
    <n v="38.08"/>
    <n v="-0.52"/>
    <n v="74"/>
    <n v="130.08000000000001"/>
    <n v="-0.76"/>
    <n v="21565.919999999998"/>
    <n v="38775.24"/>
    <n v="22109.759999999998"/>
    <n v="38775.24"/>
    <m/>
    <n v="57863085.470000021"/>
    <n v="3.7270601498050375E-4"/>
    <x v="0"/>
    <n v="126094742.97999983"/>
    <n v="1.7102949330267177E-4"/>
    <x v="0"/>
    <n v="325145452.83999985"/>
    <n v="6.6326992463315565E-5"/>
    <x v="1"/>
    <n v="6.7999597739661286E-5"/>
    <x v="1"/>
    <x v="1"/>
    <x v="0"/>
    <m/>
  </r>
  <r>
    <s v="MS-90016"/>
    <x v="1912"/>
    <x v="522"/>
    <s v="Bailment"/>
    <x v="7"/>
    <x v="0"/>
    <x v="1898"/>
    <x v="0"/>
    <x v="12"/>
    <x v="8"/>
    <x v="5"/>
    <s v="SUPER"/>
    <s v="TEQUILA"/>
    <s v="100% BLUE AGAVE"/>
    <x v="1912"/>
    <s v="TEQUILA"/>
    <x v="26"/>
    <x v="1"/>
    <n v="3"/>
    <n v="0.5"/>
    <n v="0.8"/>
    <n v="7"/>
    <n v="60.5"/>
    <n v="-7.64"/>
    <n v="17.5"/>
    <n v="60.5"/>
    <n v="-2.46"/>
    <n v="7882.5"/>
    <n v="27914.7"/>
    <n v="8074.5"/>
    <n v="27914.7"/>
    <m/>
    <n v="57863085.470000021"/>
    <n v="1.3622674864247948E-4"/>
    <x v="0"/>
    <n v="3676796.11"/>
    <n v="2.1438501793889248E-3"/>
    <x v="0"/>
    <n v="325145452.83999985"/>
    <n v="2.4242996268746475E-5"/>
    <x v="0"/>
    <n v="2.4833501220677885E-5"/>
    <x v="0"/>
    <x v="0"/>
    <x v="1"/>
    <m/>
  </r>
  <r>
    <s v="MS-90019"/>
    <x v="1913"/>
    <x v="736"/>
    <s v="Bailment"/>
    <x v="7"/>
    <x v="0"/>
    <x v="1899"/>
    <x v="0"/>
    <x v="12"/>
    <x v="8"/>
    <x v="5"/>
    <s v="SUPER"/>
    <s v="TEQUILA"/>
    <s v="100% BLUE AGAVE"/>
    <x v="1913"/>
    <s v="TEQUILA"/>
    <x v="26"/>
    <x v="1"/>
    <n v="1"/>
    <m/>
    <n v="1"/>
    <n v="2"/>
    <n v="49"/>
    <n v="-23.5"/>
    <n v="10"/>
    <n v="49"/>
    <n v="-3.9"/>
    <n v="5062.8"/>
    <n v="24866.52"/>
    <n v="5074.8"/>
    <n v="24866.52"/>
    <m/>
    <n v="57863085.470000021"/>
    <n v="8.7496198290789107E-5"/>
    <x v="0"/>
    <n v="3676796.11"/>
    <n v="1.3769596813460511E-3"/>
    <x v="0"/>
    <n v="325145452.83999985"/>
    <n v="1.5570877451241316E-5"/>
    <x v="0"/>
    <n v="1.560778401073703E-5"/>
    <x v="0"/>
    <x v="0"/>
    <x v="1"/>
    <m/>
  </r>
  <r>
    <s v="MS-37518"/>
    <x v="1914"/>
    <x v="271"/>
    <s v="Bailment"/>
    <x v="7"/>
    <x v="0"/>
    <x v="1900"/>
    <x v="0"/>
    <x v="13"/>
    <x v="9"/>
    <x v="5"/>
    <s v="SUPER"/>
    <s v="VODKA"/>
    <s v="CLASSIC"/>
    <x v="1914"/>
    <s v="VODKA"/>
    <x v="63"/>
    <x v="0"/>
    <n v="4"/>
    <n v="0.5"/>
    <n v="0.88"/>
    <n v="12.5"/>
    <n v="7"/>
    <n v="0.44"/>
    <n v="41.5"/>
    <n v="66.5"/>
    <n v="-0.6"/>
    <n v="9978"/>
    <n v="17524.080000000002"/>
    <n v="10936.08"/>
    <n v="17524.080000000002"/>
    <m/>
    <n v="73393567.950000003"/>
    <n v="1.359519679816847E-4"/>
    <x v="0"/>
    <n v="3676796.11"/>
    <n v="2.7137757170875598E-3"/>
    <x v="0"/>
    <n v="325145452.83999985"/>
    <n v="3.068780422068536E-5"/>
    <x v="0"/>
    <n v="3.3634423930823087E-5"/>
    <x v="0"/>
    <x v="0"/>
    <x v="1"/>
    <m/>
  </r>
  <r>
    <s v="MS-37583"/>
    <x v="1915"/>
    <x v="502"/>
    <s v="Bailment"/>
    <x v="7"/>
    <x v="0"/>
    <x v="1901"/>
    <x v="0"/>
    <x v="13"/>
    <x v="9"/>
    <x v="0"/>
    <s v="MID"/>
    <s v="VODKA"/>
    <s v="CLASSIC"/>
    <x v="1915"/>
    <s v="VODKA"/>
    <x v="6"/>
    <x v="3"/>
    <n v="47"/>
    <n v="36"/>
    <n v="0.23"/>
    <n v="161.5"/>
    <n v="118"/>
    <n v="0.27"/>
    <n v="602.46"/>
    <n v="337.5"/>
    <n v="0.44"/>
    <n v="60030.52"/>
    <n v="30375"/>
    <n v="61884.52"/>
    <n v="30375"/>
    <m/>
    <n v="73393567.950000003"/>
    <n v="8.1792617087230726E-4"/>
    <x v="0"/>
    <n v="75793138.070000067"/>
    <n v="7.9203106677754617E-4"/>
    <x v="0"/>
    <n v="325145452.83999985"/>
    <n v="1.8462666316154908E-4"/>
    <x v="1"/>
    <n v="1.9032872660363674E-4"/>
    <x v="1"/>
    <x v="1"/>
    <x v="0"/>
    <m/>
  </r>
  <r>
    <s v="MS-38149"/>
    <x v="1916"/>
    <x v="740"/>
    <s v="Bailment"/>
    <x v="7"/>
    <x v="0"/>
    <x v="1902"/>
    <x v="0"/>
    <x v="13"/>
    <x v="9"/>
    <x v="3"/>
    <s v="VALUE"/>
    <s v="VODKA"/>
    <s v="CLASSIC"/>
    <x v="1916"/>
    <s v="VODKA"/>
    <x v="59"/>
    <x v="10"/>
    <n v="218"/>
    <n v="66.5"/>
    <n v="0.7"/>
    <n v="585.67999999999995"/>
    <n v="127.17"/>
    <n v="0.78"/>
    <n v="1263.74"/>
    <n v="274.17"/>
    <n v="0.78"/>
    <n v="97485"/>
    <n v="21150"/>
    <n v="97485"/>
    <n v="21150"/>
    <m/>
    <n v="73393567.950000003"/>
    <n v="1.3282499096707288E-3"/>
    <x v="0"/>
    <n v="34230392.709999993"/>
    <n v="2.8479077300074605E-3"/>
    <x v="0"/>
    <n v="325145452.83999985"/>
    <n v="2.9981966270329848E-4"/>
    <x v="1"/>
    <n v="2.9981966270329848E-4"/>
    <x v="1"/>
    <x v="1"/>
    <x v="0"/>
    <m/>
  </r>
  <r>
    <s v="MS-39182"/>
    <x v="1917"/>
    <x v="486"/>
    <s v="Bailment"/>
    <x v="7"/>
    <x v="0"/>
    <x v="1903"/>
    <x v="0"/>
    <x v="13"/>
    <x v="9"/>
    <x v="1"/>
    <s v="PREMIUM"/>
    <s v="VODKA"/>
    <s v="FLAVORED"/>
    <x v="1917"/>
    <s v="CORDIALS"/>
    <x v="41"/>
    <x v="1"/>
    <n v="19"/>
    <n v="3"/>
    <n v="0.84"/>
    <n v="70.25"/>
    <n v="78"/>
    <n v="-0.11"/>
    <n v="221.25"/>
    <n v="620"/>
    <n v="-1.8"/>
    <n v="45308.4"/>
    <n v="117115.2"/>
    <n v="46940.4"/>
    <n v="118531.2"/>
    <m/>
    <n v="73393567.950000003"/>
    <n v="6.173347510624737E-4"/>
    <x v="0"/>
    <n v="126094742.97999983"/>
    <n v="3.5932029305287114E-4"/>
    <x v="0"/>
    <n v="325145452.83999985"/>
    <n v="1.3934809668796357E-4"/>
    <x v="1"/>
    <n v="1.4436738877938055E-4"/>
    <x v="1"/>
    <x v="1"/>
    <x v="0"/>
    <m/>
  </r>
  <r>
    <s v="MS-39183"/>
    <x v="1918"/>
    <x v="559"/>
    <s v="Bailment"/>
    <x v="7"/>
    <x v="0"/>
    <x v="1904"/>
    <x v="0"/>
    <x v="13"/>
    <x v="9"/>
    <x v="1"/>
    <s v="PREMIUM"/>
    <s v="VODKA"/>
    <s v="FLAVORED"/>
    <x v="1918"/>
    <s v="CORDIALS"/>
    <x v="41"/>
    <x v="1"/>
    <n v="15"/>
    <n v="6.67"/>
    <n v="0.55000000000000004"/>
    <n v="97.99"/>
    <n v="64"/>
    <n v="0.35"/>
    <n v="319.87"/>
    <n v="426.65"/>
    <n v="-0.33"/>
    <n v="60895.33"/>
    <n v="76660.800000000003"/>
    <n v="62675.83"/>
    <n v="77068.800000000003"/>
    <m/>
    <n v="73393567.950000003"/>
    <n v="8.2970935602266218E-4"/>
    <x v="0"/>
    <n v="126094742.97999983"/>
    <n v="4.8293313869285376E-4"/>
    <x v="0"/>
    <n v="325145452.83999985"/>
    <n v="1.8728642663800639E-4"/>
    <x v="1"/>
    <n v="1.9276243740318281E-4"/>
    <x v="1"/>
    <x v="1"/>
    <x v="0"/>
    <m/>
  </r>
  <r>
    <s v="MS-10778"/>
    <x v="1919"/>
    <x v="55"/>
    <s v="Bailment"/>
    <x v="8"/>
    <x v="1"/>
    <x v="1905"/>
    <x v="0"/>
    <x v="4"/>
    <x v="2"/>
    <x v="5"/>
    <s v="SUPER"/>
    <s v="CANADIAN"/>
    <s v="FLAVORED"/>
    <x v="1919"/>
    <s v="WHISKEY"/>
    <x v="14"/>
    <x v="1"/>
    <n v="181"/>
    <m/>
    <n v="1"/>
    <n v="318.54000000000002"/>
    <m/>
    <n v="1"/>
    <n v="1634.02"/>
    <m/>
    <n v="1"/>
    <n v="377139.63"/>
    <m/>
    <n v="390770.43"/>
    <m/>
    <m/>
    <n v="29546996.449999988"/>
    <n v="1.2764059813599096E-2"/>
    <x v="0"/>
    <n v="3676796.11"/>
    <n v="0.1025728973587279"/>
    <x v="1"/>
    <n v="325145452.83999985"/>
    <n v="1.1599105160655157E-3"/>
    <x v="1"/>
    <n v="1.201832676996696E-3"/>
    <x v="2"/>
    <x v="4"/>
    <x v="0"/>
    <m/>
  </r>
  <r>
    <s v="MS-76414"/>
    <x v="1920"/>
    <x v="620"/>
    <s v="Bailment"/>
    <x v="8"/>
    <x v="1"/>
    <x v="1906"/>
    <x v="0"/>
    <x v="8"/>
    <x v="12"/>
    <x v="8"/>
    <s v="PREMIUM"/>
    <s v="DOMESTIC WHISKEY"/>
    <s v="FLAVORED"/>
    <x v="1920"/>
    <s v="CORDIALS"/>
    <x v="44"/>
    <x v="1"/>
    <n v="73"/>
    <m/>
    <n v="1"/>
    <n v="170.08"/>
    <m/>
    <n v="1"/>
    <n v="1144.33"/>
    <m/>
    <n v="1"/>
    <n v="262693.15999999997"/>
    <m/>
    <n v="262693.15999999997"/>
    <m/>
    <m/>
    <n v="4182721.1600000006"/>
    <n v="6.2804368245288414E-2"/>
    <x v="1"/>
    <n v="4182721.1600000006"/>
    <n v="6.2804368245288414E-2"/>
    <x v="1"/>
    <n v="325145452.83999985"/>
    <n v="8.0792506155473779E-4"/>
    <x v="1"/>
    <n v="8.0792506155473779E-4"/>
    <x v="3"/>
    <x v="4"/>
    <x v="0"/>
    <m/>
  </r>
  <r>
    <s v="MS-76505"/>
    <x v="1921"/>
    <x v="92"/>
    <s v="Bailment"/>
    <x v="8"/>
    <x v="1"/>
    <x v="1907"/>
    <x v="0"/>
    <x v="8"/>
    <x v="12"/>
    <x v="8"/>
    <s v="PREMIUM"/>
    <s v="DOMESTIC WHISKEY"/>
    <s v="FLAVORED"/>
    <x v="1921"/>
    <s v="CORDIALS"/>
    <x v="44"/>
    <x v="1"/>
    <n v="69"/>
    <m/>
    <n v="1"/>
    <n v="253.92"/>
    <m/>
    <n v="1"/>
    <n v="1462.58"/>
    <m/>
    <n v="1"/>
    <n v="335750.63"/>
    <m/>
    <n v="335750.63"/>
    <m/>
    <m/>
    <n v="4182721.1600000006"/>
    <n v="8.0270861278259331E-2"/>
    <x v="1"/>
    <n v="4182721.1600000006"/>
    <n v="8.0270861278259331E-2"/>
    <x v="1"/>
    <n v="325145452.83999985"/>
    <n v="1.032616716818177E-3"/>
    <x v="1"/>
    <n v="1.032616716818177E-3"/>
    <x v="3"/>
    <x v="4"/>
    <x v="0"/>
    <m/>
  </r>
  <r>
    <s v="MS-86749"/>
    <x v="1922"/>
    <x v="344"/>
    <s v="Bailment"/>
    <x v="8"/>
    <x v="1"/>
    <x v="1908"/>
    <x v="0"/>
    <x v="8"/>
    <x v="12"/>
    <x v="8"/>
    <s v="PREMIUM"/>
    <s v="DOMESTIC WHISKEY"/>
    <s v="FLAVORED"/>
    <x v="1922"/>
    <s v="CORDIALS"/>
    <x v="44"/>
    <x v="1"/>
    <n v="25"/>
    <m/>
    <n v="1"/>
    <n v="85.17"/>
    <m/>
    <n v="1"/>
    <n v="866.67"/>
    <m/>
    <n v="1"/>
    <n v="198952"/>
    <m/>
    <n v="198952"/>
    <m/>
    <m/>
    <n v="4182721.1600000006"/>
    <n v="4.7565207526288934E-2"/>
    <x v="1"/>
    <n v="4182721.1600000006"/>
    <n v="4.7565207526288934E-2"/>
    <x v="1"/>
    <n v="325145452.83999985"/>
    <n v="6.1188615206592438E-4"/>
    <x v="1"/>
    <n v="6.1188615206592438E-4"/>
    <x v="3"/>
    <x v="4"/>
    <x v="0"/>
    <m/>
  </r>
  <r>
    <s v="MS-86781"/>
    <x v="1923"/>
    <x v="92"/>
    <s v="Bailment"/>
    <x v="8"/>
    <x v="1"/>
    <x v="1909"/>
    <x v="0"/>
    <x v="8"/>
    <x v="12"/>
    <x v="8"/>
    <s v="PREMIUM"/>
    <s v="DOMESTIC WHISKEY"/>
    <s v="FLAVORED"/>
    <x v="1923"/>
    <s v="CORDIALS"/>
    <x v="44"/>
    <x v="1"/>
    <n v="30"/>
    <m/>
    <n v="1"/>
    <n v="130.58000000000001"/>
    <m/>
    <n v="1"/>
    <n v="1050.33"/>
    <m/>
    <n v="1"/>
    <n v="241114.52"/>
    <m/>
    <n v="241114.52"/>
    <m/>
    <m/>
    <n v="4182721.1600000006"/>
    <n v="5.7645372659744773E-2"/>
    <x v="1"/>
    <n v="4182721.1600000006"/>
    <n v="5.7645372659744773E-2"/>
    <x v="1"/>
    <n v="325145452.83999985"/>
    <n v="7.415589481383568E-4"/>
    <x v="1"/>
    <n v="7.415589481383568E-4"/>
    <x v="3"/>
    <x v="4"/>
    <x v="0"/>
    <m/>
  </r>
  <r>
    <s v="MS-67900"/>
    <x v="1924"/>
    <x v="442"/>
    <s v="Bailment"/>
    <x v="9"/>
    <x v="1"/>
    <x v="1910"/>
    <x v="0"/>
    <x v="3"/>
    <x v="3"/>
    <x v="1"/>
    <s v="SUPER"/>
    <s v="CORDIALS"/>
    <s v="CREAM LIQUEUR"/>
    <x v="1924"/>
    <s v="CORDIALS"/>
    <x v="14"/>
    <x v="1"/>
    <n v="12"/>
    <m/>
    <n v="1"/>
    <n v="26"/>
    <m/>
    <n v="1"/>
    <n v="647.91999999999996"/>
    <m/>
    <n v="1"/>
    <n v="163618.84"/>
    <m/>
    <n v="181624"/>
    <m/>
    <m/>
    <n v="22444928.369999994"/>
    <n v="7.2897911413561814E-3"/>
    <x v="0"/>
    <n v="126094742.97999983"/>
    <n v="1.2975865300423504E-3"/>
    <x v="0"/>
    <n v="325145452.83999985"/>
    <n v="5.0321737108996217E-4"/>
    <x v="1"/>
    <n v="5.5859308015411481E-4"/>
    <x v="1"/>
    <x v="4"/>
    <x v="0"/>
    <m/>
  </r>
  <r>
    <s v="MS-88429"/>
    <x v="1925"/>
    <x v="741"/>
    <s v="Bailment"/>
    <x v="9"/>
    <x v="1"/>
    <x v="1911"/>
    <x v="0"/>
    <x v="12"/>
    <x v="8"/>
    <x v="2"/>
    <s v="ULTRA"/>
    <s v="TEQUILA"/>
    <s v="100% BLUE AGAVE"/>
    <x v="1925"/>
    <s v="TEQUILA"/>
    <x v="14"/>
    <x v="1"/>
    <n v="9"/>
    <m/>
    <n v="1"/>
    <n v="29.42"/>
    <m/>
    <n v="1"/>
    <n v="217"/>
    <m/>
    <n v="1"/>
    <n v="100670.64"/>
    <m/>
    <n v="100670.64"/>
    <m/>
    <m/>
    <n v="57863085.470000021"/>
    <n v="1.7398076715455174E-3"/>
    <x v="0"/>
    <n v="69119979.479999974"/>
    <n v="1.456462237942783E-3"/>
    <x v="0"/>
    <n v="325145452.83999985"/>
    <n v="3.0961724705262541E-4"/>
    <x v="1"/>
    <n v="3.0961724705262541E-4"/>
    <x v="1"/>
    <x v="4"/>
    <x v="0"/>
    <m/>
  </r>
  <r>
    <s v="MS-13933"/>
    <x v="1926"/>
    <x v="483"/>
    <s v="Bailment"/>
    <x v="10"/>
    <x v="1"/>
    <x v="1912"/>
    <x v="0"/>
    <x v="4"/>
    <x v="2"/>
    <x v="0"/>
    <s v="MID"/>
    <s v="CANADIAN"/>
    <s v="FOREIGN BLEND"/>
    <x v="1926"/>
    <s v="WHISKEY"/>
    <x v="5"/>
    <x v="2"/>
    <n v="23"/>
    <m/>
    <n v="1"/>
    <n v="63.01"/>
    <m/>
    <n v="1"/>
    <n v="462.75"/>
    <m/>
    <n v="1"/>
    <n v="137608.38"/>
    <m/>
    <n v="139123.74"/>
    <m/>
    <m/>
    <n v="29546996.449999988"/>
    <n v="4.6572713484723778E-3"/>
    <x v="0"/>
    <n v="75793138.070000067"/>
    <n v="1.8155783426318805E-3"/>
    <x v="0"/>
    <n v="325145452.83999985"/>
    <n v="4.2322098863155691E-4"/>
    <x v="1"/>
    <n v="4.2788154896467549E-4"/>
    <x v="1"/>
    <x v="4"/>
    <x v="0"/>
    <m/>
  </r>
  <r>
    <s v="MS-59645"/>
    <x v="1927"/>
    <x v="576"/>
    <s v="Bailment"/>
    <x v="10"/>
    <x v="1"/>
    <x v="1913"/>
    <x v="0"/>
    <x v="14"/>
    <x v="10"/>
    <x v="6"/>
    <s v="SUPER"/>
    <s v="COCKTAILS"/>
    <s v="MARTINI"/>
    <x v="1927"/>
    <s v="COCKTAILS"/>
    <x v="7"/>
    <x v="1"/>
    <n v="2"/>
    <m/>
    <n v="1"/>
    <n v="6.33"/>
    <m/>
    <n v="1"/>
    <n v="150.75"/>
    <m/>
    <n v="1"/>
    <n v="43126.559999999998"/>
    <m/>
    <n v="43126.559999999998"/>
    <m/>
    <m/>
    <n v="5567781.3899999987"/>
    <n v="7.7457351464009271E-3"/>
    <x v="0"/>
    <n v="5567781.3899999987"/>
    <n v="7.7457351464009271E-3"/>
    <x v="0"/>
    <n v="325145452.83999985"/>
    <n v="1.3263774604045303E-4"/>
    <x v="1"/>
    <n v="1.3263774604045303E-4"/>
    <x v="1"/>
    <x v="4"/>
    <x v="0"/>
    <m/>
  </r>
  <r>
    <s v="MS-59875"/>
    <x v="1928"/>
    <x v="742"/>
    <s v="Bailment"/>
    <x v="10"/>
    <x v="1"/>
    <x v="1914"/>
    <x v="0"/>
    <x v="14"/>
    <x v="10"/>
    <x v="6"/>
    <s v="SUPER"/>
    <s v="COCKTAILS"/>
    <s v="OTHER COCKTAILS"/>
    <x v="1928"/>
    <s v="COCKTAILS"/>
    <x v="87"/>
    <x v="8"/>
    <n v="6"/>
    <m/>
    <n v="1"/>
    <n v="21.33"/>
    <m/>
    <n v="1"/>
    <n v="24.83"/>
    <m/>
    <n v="1"/>
    <n v="8487.0400000000009"/>
    <m/>
    <n v="8487.0400000000009"/>
    <m/>
    <m/>
    <n v="5567781.3899999987"/>
    <n v="1.5243127209058766E-3"/>
    <x v="0"/>
    <n v="5567781.3899999987"/>
    <n v="1.5243127209058766E-3"/>
    <x v="0"/>
    <n v="325145452.83999985"/>
    <n v="2.6102287225208009E-5"/>
    <x v="1"/>
    <n v="2.6102287225208009E-5"/>
    <x v="1"/>
    <x v="4"/>
    <x v="1"/>
    <m/>
  </r>
  <r>
    <s v="MS-62118"/>
    <x v="1929"/>
    <x v="720"/>
    <s v="Bailment"/>
    <x v="10"/>
    <x v="1"/>
    <x v="1915"/>
    <x v="0"/>
    <x v="14"/>
    <x v="10"/>
    <x v="6"/>
    <s v="VALUE"/>
    <s v="COCKTAILS"/>
    <s v="LONG ISLAND ICED TEA"/>
    <x v="1929"/>
    <s v="COCKTAILS"/>
    <x v="30"/>
    <x v="0"/>
    <n v="5"/>
    <n v="21"/>
    <n v="-3.5"/>
    <n v="26.84"/>
    <n v="108.51"/>
    <n v="-3.04"/>
    <n v="96.85"/>
    <n v="108.51"/>
    <n v="-0.12"/>
    <n v="7743.9"/>
    <n v="8676.9"/>
    <n v="7743.9"/>
    <n v="8676.9"/>
    <m/>
    <n v="5567781.3899999987"/>
    <n v="1.3908412449361632E-3"/>
    <x v="0"/>
    <n v="5567781.3899999987"/>
    <n v="1.3908412449361632E-3"/>
    <x v="0"/>
    <n v="325145452.83999985"/>
    <n v="2.3816725506570992E-5"/>
    <x v="1"/>
    <n v="2.3816725506570992E-5"/>
    <x v="1"/>
    <x v="1"/>
    <x v="1"/>
    <m/>
  </r>
  <r>
    <s v="MS-64187"/>
    <x v="1930"/>
    <x v="281"/>
    <s v="Bailment"/>
    <x v="10"/>
    <x v="1"/>
    <x v="1916"/>
    <x v="0"/>
    <x v="3"/>
    <x v="3"/>
    <x v="1"/>
    <s v="PREMIUM"/>
    <s v="CORDIALS"/>
    <s v="LIQUEURS &amp; SPECIALITIES"/>
    <x v="1930"/>
    <s v="CORDIALS"/>
    <x v="33"/>
    <x v="6"/>
    <n v="13"/>
    <n v="48.5"/>
    <n v="-2.73"/>
    <n v="40.5"/>
    <n v="48.5"/>
    <n v="-0.2"/>
    <n v="152"/>
    <n v="48.5"/>
    <n v="0.68"/>
    <n v="25841.82"/>
    <n v="7379.76"/>
    <n v="27259.32"/>
    <n v="7379.76"/>
    <m/>
    <n v="22444928.369999994"/>
    <n v="1.1513433936612739E-3"/>
    <x v="0"/>
    <n v="126094742.97999983"/>
    <n v="2.0493970953332154E-4"/>
    <x v="0"/>
    <n v="325145452.83999985"/>
    <n v="7.947772227562551E-5"/>
    <x v="1"/>
    <n v="8.3837309616056606E-5"/>
    <x v="1"/>
    <x v="1"/>
    <x v="0"/>
    <m/>
  </r>
  <r>
    <s v="MS-64191"/>
    <x v="1931"/>
    <x v="56"/>
    <s v="Bailment"/>
    <x v="10"/>
    <x v="1"/>
    <x v="1917"/>
    <x v="0"/>
    <x v="3"/>
    <x v="3"/>
    <x v="1"/>
    <s v="PREMIUM"/>
    <s v="CORDIALS"/>
    <s v="LIQUEURS &amp; SPECIALITIES"/>
    <x v="1931"/>
    <s v="CORDIALS"/>
    <x v="33"/>
    <x v="6"/>
    <n v="7"/>
    <m/>
    <n v="1"/>
    <n v="20.170000000000002"/>
    <m/>
    <n v="1"/>
    <n v="77.75"/>
    <n v="66.5"/>
    <n v="0.14000000000000001"/>
    <n v="13188.54"/>
    <n v="10118.64"/>
    <n v="13879.74"/>
    <n v="10118.64"/>
    <m/>
    <n v="22444928.369999994"/>
    <n v="5.8759554865088677E-4"/>
    <x v="0"/>
    <n v="126094742.97999983"/>
    <n v="1.0459230645398013E-4"/>
    <x v="0"/>
    <n v="325145452.83999985"/>
    <n v="4.0561969680965894E-5"/>
    <x v="1"/>
    <n v="4.2687787507918962E-5"/>
    <x v="1"/>
    <x v="1"/>
    <x v="0"/>
    <m/>
  </r>
  <r>
    <s v="MS-64854"/>
    <x v="1932"/>
    <x v="205"/>
    <s v="Bailment"/>
    <x v="10"/>
    <x v="1"/>
    <x v="1918"/>
    <x v="0"/>
    <x v="3"/>
    <x v="3"/>
    <x v="1"/>
    <s v="PREMIUM"/>
    <s v="CORDIALS"/>
    <s v="LIQUEURS &amp; SPECIALITIES"/>
    <x v="1932"/>
    <s v="CORDIALS"/>
    <x v="12"/>
    <x v="0"/>
    <n v="5"/>
    <n v="2"/>
    <n v="0.56000000000000005"/>
    <n v="10"/>
    <n v="11.5"/>
    <n v="-0.15"/>
    <n v="51.5"/>
    <n v="98"/>
    <n v="-0.9"/>
    <n v="11593.68"/>
    <n v="22061.759999999998"/>
    <n v="11593.68"/>
    <n v="22061.759999999998"/>
    <m/>
    <n v="22444928.369999994"/>
    <n v="5.1653896189288683E-4"/>
    <x v="0"/>
    <n v="126094742.97999983"/>
    <n v="9.19441978785658E-5"/>
    <x v="0"/>
    <n v="325145452.83999985"/>
    <n v="3.5656903391188156E-5"/>
    <x v="1"/>
    <n v="3.5656903391188156E-5"/>
    <x v="1"/>
    <x v="1"/>
    <x v="0"/>
    <m/>
  </r>
  <r>
    <s v="MS-18100"/>
    <x v="1933"/>
    <x v="461"/>
    <s v="Bailment"/>
    <x v="10"/>
    <x v="1"/>
    <x v="1919"/>
    <x v="0"/>
    <x v="6"/>
    <x v="4"/>
    <x v="1"/>
    <s v="PREMIUM"/>
    <s v="DOMESTIC WHISKEY"/>
    <s v="STRAIGHT"/>
    <x v="1933"/>
    <s v="WHISKEY"/>
    <x v="4"/>
    <x v="1"/>
    <n v="5"/>
    <n v="55"/>
    <n v="-10"/>
    <n v="22"/>
    <n v="117"/>
    <n v="-4.32"/>
    <n v="114"/>
    <n v="127"/>
    <n v="-0.11"/>
    <n v="22230.240000000002"/>
    <n v="23439.119999999999"/>
    <n v="22961.759999999998"/>
    <n v="23439.119999999999"/>
    <m/>
    <n v="52239627.039999984"/>
    <n v="4.2554362003729973E-4"/>
    <x v="0"/>
    <n v="126094742.97999983"/>
    <n v="1.7629791278075716E-4"/>
    <x v="0"/>
    <n v="325145452.83999985"/>
    <n v="6.8370139596998252E-5"/>
    <x v="1"/>
    <n v="7.0619963463856909E-5"/>
    <x v="1"/>
    <x v="1"/>
    <x v="0"/>
    <m/>
  </r>
  <r>
    <s v="MS-18617"/>
    <x v="1934"/>
    <x v="737"/>
    <s v="Bailment"/>
    <x v="10"/>
    <x v="1"/>
    <x v="1920"/>
    <x v="0"/>
    <x v="6"/>
    <x v="4"/>
    <x v="2"/>
    <s v="ULTRA"/>
    <s v="DOMESTIC WHISKEY"/>
    <s v="STRAIGHT"/>
    <x v="1934"/>
    <s v="WHISKEY"/>
    <x v="48"/>
    <x v="1"/>
    <n v="4"/>
    <n v="47.5"/>
    <n v="-10.88"/>
    <n v="7"/>
    <n v="47.5"/>
    <n v="-5.79"/>
    <n v="15.92"/>
    <n v="47.5"/>
    <n v="-1.98"/>
    <n v="5941.76"/>
    <n v="19380"/>
    <n v="6494"/>
    <n v="19380"/>
    <m/>
    <n v="52239627.039999984"/>
    <n v="1.1374047512725126E-4"/>
    <x v="0"/>
    <n v="69119979.479999974"/>
    <n v="8.5962988483225206E-5"/>
    <x v="0"/>
    <n v="325145452.83999985"/>
    <n v="1.8274159912437308E-5"/>
    <x v="1"/>
    <n v="1.9972599780430018E-5"/>
    <x v="1"/>
    <x v="1"/>
    <x v="1"/>
    <m/>
  </r>
  <r>
    <s v="MS-76504"/>
    <x v="1935"/>
    <x v="730"/>
    <s v="Bailment"/>
    <x v="10"/>
    <x v="1"/>
    <x v="1921"/>
    <x v="0"/>
    <x v="7"/>
    <x v="4"/>
    <x v="1"/>
    <s v="PREMIUM"/>
    <s v="DOMESTIC WHISKEY"/>
    <s v="FLAVORED"/>
    <x v="1935"/>
    <s v="CORDIALS"/>
    <x v="44"/>
    <x v="1"/>
    <n v="3"/>
    <m/>
    <n v="1"/>
    <n v="5.83"/>
    <m/>
    <n v="1"/>
    <n v="112.58"/>
    <m/>
    <n v="1"/>
    <n v="23264.22"/>
    <m/>
    <n v="23264.22"/>
    <m/>
    <m/>
    <n v="52239627.039999984"/>
    <n v="4.4533664036664242E-4"/>
    <x v="0"/>
    <n v="126094742.97999983"/>
    <n v="1.8449793742543249E-4"/>
    <x v="0"/>
    <n v="325145452.83999985"/>
    <n v="7.1550193295946365E-5"/>
    <x v="1"/>
    <n v="7.1550193295946365E-5"/>
    <x v="1"/>
    <x v="4"/>
    <x v="0"/>
    <m/>
  </r>
  <r>
    <s v="MS-76507"/>
    <x v="1936"/>
    <x v="53"/>
    <s v="Bailment"/>
    <x v="10"/>
    <x v="1"/>
    <x v="1922"/>
    <x v="0"/>
    <x v="7"/>
    <x v="4"/>
    <x v="1"/>
    <s v="PREMIUM"/>
    <s v="DOMESTIC WHISKEY"/>
    <s v="FLAVORED"/>
    <x v="1936"/>
    <s v="CORDIALS"/>
    <x v="44"/>
    <x v="1"/>
    <n v="7"/>
    <m/>
    <n v="1"/>
    <n v="27.79"/>
    <m/>
    <n v="1"/>
    <n v="192.04"/>
    <m/>
    <n v="1"/>
    <n v="39683.49"/>
    <m/>
    <n v="39683.49"/>
    <m/>
    <m/>
    <n v="52239627.039999984"/>
    <n v="7.596434402109011E-4"/>
    <x v="0"/>
    <n v="126094742.97999983"/>
    <n v="3.1471169266980689E-4"/>
    <x v="0"/>
    <n v="325145452.83999985"/>
    <n v="1.2204842372354431E-4"/>
    <x v="1"/>
    <n v="1.2204842372354431E-4"/>
    <x v="1"/>
    <x v="4"/>
    <x v="0"/>
    <m/>
  </r>
  <r>
    <s v="MS-86502"/>
    <x v="1937"/>
    <x v="497"/>
    <s v="Bailment"/>
    <x v="10"/>
    <x v="1"/>
    <x v="1923"/>
    <x v="0"/>
    <x v="6"/>
    <x v="4"/>
    <x v="5"/>
    <s v="SUPER"/>
    <s v="DOMESTIC WHISKEY"/>
    <s v="FLAVORED"/>
    <x v="1937"/>
    <s v="CORDIALS"/>
    <x v="3"/>
    <x v="1"/>
    <n v="1"/>
    <n v="4.67"/>
    <n v="-6"/>
    <n v="7.34"/>
    <n v="6"/>
    <n v="0.18"/>
    <n v="71.36"/>
    <n v="13.34"/>
    <n v="0.81"/>
    <n v="17077.2"/>
    <n v="2862"/>
    <n v="17077.2"/>
    <n v="2862"/>
    <m/>
    <n v="52239627.039999984"/>
    <n v="3.269012618892542E-4"/>
    <x v="0"/>
    <n v="3676796.11"/>
    <n v="4.6445871593353057E-3"/>
    <x v="0"/>
    <n v="325145452.83999985"/>
    <n v="5.2521724818349174E-5"/>
    <x v="1"/>
    <n v="5.2521724818349174E-5"/>
    <x v="1"/>
    <x v="1"/>
    <x v="0"/>
    <m/>
  </r>
  <r>
    <s v="MS-86610"/>
    <x v="1938"/>
    <x v="145"/>
    <s v="Bailment"/>
    <x v="10"/>
    <x v="1"/>
    <x v="1924"/>
    <x v="0"/>
    <x v="7"/>
    <x v="4"/>
    <x v="1"/>
    <s v="PREMIUM"/>
    <s v="DOMESTIC WHISKEY"/>
    <s v="FLAVORED"/>
    <x v="1938"/>
    <s v="CORDIALS"/>
    <x v="26"/>
    <x v="0"/>
    <n v="1"/>
    <n v="7.5"/>
    <n v="-14"/>
    <n v="1"/>
    <n v="8"/>
    <n v="-7"/>
    <n v="52.5"/>
    <n v="9.5"/>
    <n v="0.82"/>
    <n v="11667.9"/>
    <n v="2024.82"/>
    <n v="11673.9"/>
    <n v="2046.72"/>
    <m/>
    <n v="52239627.039999984"/>
    <n v="2.2335343227213061E-4"/>
    <x v="0"/>
    <n v="126094742.97999983"/>
    <n v="9.253280290876736E-5"/>
    <x v="0"/>
    <n v="325145452.83999985"/>
    <n v="3.5885170461669139E-5"/>
    <x v="1"/>
    <n v="3.5903623741417001E-5"/>
    <x v="1"/>
    <x v="1"/>
    <x v="0"/>
    <m/>
  </r>
  <r>
    <s v="MS-86612"/>
    <x v="1939"/>
    <x v="743"/>
    <s v="Bailment"/>
    <x v="10"/>
    <x v="1"/>
    <x v="1925"/>
    <x v="0"/>
    <x v="8"/>
    <x v="4"/>
    <x v="1"/>
    <s v="PREMIUM"/>
    <s v="DOMESTIC WHISKEY"/>
    <s v="FLAVORED"/>
    <x v="1939"/>
    <s v="CORDIALS"/>
    <x v="26"/>
    <x v="0"/>
    <n v="2"/>
    <n v="10"/>
    <n v="-4"/>
    <n v="3.5"/>
    <n v="11.5"/>
    <n v="-2.29"/>
    <n v="68.33"/>
    <n v="13.5"/>
    <n v="0.8"/>
    <n v="15176.6"/>
    <n v="2848.56"/>
    <n v="15194.6"/>
    <n v="2870.46"/>
    <m/>
    <n v="52239627.039999984"/>
    <n v="2.9051891944747706E-4"/>
    <x v="0"/>
    <n v="126094742.97999983"/>
    <n v="1.2035870521903673E-4"/>
    <x v="0"/>
    <n v="325145452.83999985"/>
    <n v="4.667634090355316E-5"/>
    <x v="1"/>
    <n v="4.6731700742796732E-5"/>
    <x v="1"/>
    <x v="1"/>
    <x v="0"/>
    <m/>
  </r>
  <r>
    <s v="MS-76033"/>
    <x v="1940"/>
    <x v="324"/>
    <s v="Bailment"/>
    <x v="10"/>
    <x v="1"/>
    <x v="1926"/>
    <x v="0"/>
    <x v="19"/>
    <x v="12"/>
    <x v="8"/>
    <s v="PREMIUM"/>
    <s v="DOMESTIC WHISKEY"/>
    <s v="FLAVORED"/>
    <x v="1940"/>
    <s v="CORDIALS"/>
    <x v="20"/>
    <x v="0"/>
    <m/>
    <n v="39"/>
    <m/>
    <n v="2"/>
    <n v="92"/>
    <n v="-45"/>
    <n v="66.83"/>
    <n v="115.75"/>
    <n v="-0.73"/>
    <n v="13494.58"/>
    <n v="24015.81"/>
    <n v="13662.58"/>
    <n v="24015.81"/>
    <m/>
    <n v="4182721.1600000006"/>
    <n v="3.2262681359328284E-3"/>
    <x v="0"/>
    <n v="4182721.1600000006"/>
    <n v="3.2262681359328284E-3"/>
    <x v="0"/>
    <n v="325145452.83999985"/>
    <n v="4.1503209969971564E-5"/>
    <x v="1"/>
    <n v="4.201990180291154E-5"/>
    <x v="1"/>
    <x v="1"/>
    <x v="0"/>
    <m/>
  </r>
  <r>
    <s v="MS-76038"/>
    <x v="1941"/>
    <x v="583"/>
    <s v="Bailment"/>
    <x v="10"/>
    <x v="1"/>
    <x v="1927"/>
    <x v="0"/>
    <x v="19"/>
    <x v="12"/>
    <x v="8"/>
    <s v="PREMIUM"/>
    <s v="DOMESTIC WHISKEY"/>
    <s v="FLAVORED"/>
    <x v="1941"/>
    <s v="CORDIALS"/>
    <x v="20"/>
    <x v="0"/>
    <m/>
    <n v="41.5"/>
    <m/>
    <n v="1"/>
    <n v="84.5"/>
    <n v="-83.5"/>
    <n v="39.67"/>
    <n v="96.5"/>
    <n v="-1.43"/>
    <n v="8091.04"/>
    <n v="20021.82"/>
    <n v="8151.04"/>
    <n v="20021.82"/>
    <m/>
    <n v="4182721.1600000006"/>
    <n v="1.9343962197087981E-3"/>
    <x v="0"/>
    <n v="4182721.1600000006"/>
    <n v="1.9343962197087981E-3"/>
    <x v="0"/>
    <n v="325145452.83999985"/>
    <n v="2.4884370761849476E-5"/>
    <x v="1"/>
    <n v="2.506890355932804E-5"/>
    <x v="1"/>
    <x v="1"/>
    <x v="1"/>
    <m/>
  </r>
  <r>
    <s v="MS-76040"/>
    <x v="1942"/>
    <x v="390"/>
    <s v="Bailment"/>
    <x v="10"/>
    <x v="1"/>
    <x v="1928"/>
    <x v="0"/>
    <x v="19"/>
    <x v="12"/>
    <x v="8"/>
    <s v="PREMIUM"/>
    <s v="DOMESTIC WHISKEY"/>
    <s v="FLAVORED"/>
    <x v="1942"/>
    <s v="CORDIALS"/>
    <x v="20"/>
    <x v="0"/>
    <n v="1"/>
    <n v="37.5"/>
    <n v="-74"/>
    <n v="3"/>
    <n v="83.5"/>
    <n v="-26.83"/>
    <n v="62.33"/>
    <n v="97.5"/>
    <n v="-0.56000000000000005"/>
    <n v="12534.92"/>
    <n v="20229.3"/>
    <n v="12712.92"/>
    <n v="20229.3"/>
    <m/>
    <n v="4182721.1600000006"/>
    <n v="2.996833764553408E-3"/>
    <x v="0"/>
    <n v="4182721.1600000006"/>
    <n v="2.996833764553408E-3"/>
    <x v="0"/>
    <n v="325145452.83999985"/>
    <n v="3.8551730896166897E-5"/>
    <x v="1"/>
    <n v="3.9099178195353309E-5"/>
    <x v="1"/>
    <x v="1"/>
    <x v="0"/>
    <m/>
  </r>
  <r>
    <s v="MS-76042"/>
    <x v="1943"/>
    <x v="566"/>
    <s v="Bailment"/>
    <x v="10"/>
    <x v="1"/>
    <x v="1929"/>
    <x v="0"/>
    <x v="19"/>
    <x v="12"/>
    <x v="8"/>
    <s v="PREMIUM"/>
    <s v="DOMESTIC WHISKEY"/>
    <s v="FLAVORED"/>
    <x v="1943"/>
    <s v="CORDIALS"/>
    <x v="20"/>
    <x v="0"/>
    <n v="1"/>
    <n v="31.5"/>
    <n v="-30.5"/>
    <n v="4"/>
    <n v="55.5"/>
    <n v="-12.88"/>
    <n v="49.58"/>
    <n v="63"/>
    <n v="-0.27"/>
    <n v="9897.5499999999993"/>
    <n v="13071.24"/>
    <n v="10089.549999999999"/>
    <n v="13071.24"/>
    <m/>
    <n v="4182721.1600000006"/>
    <n v="2.3662944818439672E-3"/>
    <x v="0"/>
    <n v="4182721.1600000006"/>
    <n v="2.3662944818439672E-3"/>
    <x v="0"/>
    <n v="325145452.83999985"/>
    <n v="3.0440376494732847E-5"/>
    <x v="1"/>
    <n v="3.1030881446664254E-5"/>
    <x v="1"/>
    <x v="1"/>
    <x v="1"/>
    <m/>
  </r>
  <r>
    <s v="MS-76044"/>
    <x v="1944"/>
    <x v="452"/>
    <s v="Bailment"/>
    <x v="10"/>
    <x v="1"/>
    <x v="1930"/>
    <x v="0"/>
    <x v="19"/>
    <x v="12"/>
    <x v="8"/>
    <s v="PREMIUM"/>
    <s v="DOMESTIC WHISKEY"/>
    <s v="FLAVORED"/>
    <x v="1944"/>
    <s v="CORDIALS"/>
    <x v="20"/>
    <x v="0"/>
    <n v="1"/>
    <n v="36.5"/>
    <n v="-72"/>
    <n v="1.5"/>
    <n v="68"/>
    <n v="-44.33"/>
    <n v="44"/>
    <n v="78"/>
    <n v="-0.77"/>
    <n v="8955.1200000000008"/>
    <n v="16183.44"/>
    <n v="9039.1200000000008"/>
    <n v="16183.44"/>
    <m/>
    <n v="4182721.1600000006"/>
    <n v="2.1409794383711678E-3"/>
    <x v="0"/>
    <n v="4182721.1600000006"/>
    <n v="2.1409794383711678E-3"/>
    <x v="0"/>
    <n v="325145452.83999985"/>
    <n v="2.7541889089270786E-5"/>
    <x v="1"/>
    <n v="2.7800235005740777E-5"/>
    <x v="1"/>
    <x v="1"/>
    <x v="1"/>
    <m/>
  </r>
  <r>
    <s v="MS-76047"/>
    <x v="1945"/>
    <x v="132"/>
    <s v="Bailment"/>
    <x v="10"/>
    <x v="1"/>
    <x v="1931"/>
    <x v="0"/>
    <x v="19"/>
    <x v="12"/>
    <x v="8"/>
    <s v="PREMIUM"/>
    <s v="DOMESTIC WHISKEY"/>
    <s v="FLAVORED"/>
    <x v="1945"/>
    <s v="CORDIALS"/>
    <x v="20"/>
    <x v="0"/>
    <n v="1"/>
    <n v="23.5"/>
    <n v="-46"/>
    <n v="0.5"/>
    <n v="46.5"/>
    <n v="-92"/>
    <n v="31.5"/>
    <n v="53"/>
    <n v="-0.68"/>
    <n v="6415.62"/>
    <n v="10996.44"/>
    <n v="6475.62"/>
    <n v="10996.44"/>
    <m/>
    <n v="4182721.1600000006"/>
    <n v="1.5338387988550494E-3"/>
    <x v="0"/>
    <n v="4182721.1600000006"/>
    <n v="1.5338387988550494E-3"/>
    <x v="0"/>
    <n v="325145452.83999985"/>
    <n v="1.9731538435990521E-5"/>
    <x v="1"/>
    <n v="1.9916071233469085E-5"/>
    <x v="1"/>
    <x v="1"/>
    <x v="1"/>
    <m/>
  </r>
  <r>
    <s v="MS-42393"/>
    <x v="1946"/>
    <x v="128"/>
    <s v="Bailment"/>
    <x v="10"/>
    <x v="1"/>
    <x v="1932"/>
    <x v="0"/>
    <x v="0"/>
    <x v="0"/>
    <x v="5"/>
    <s v="SUPER"/>
    <s v="RUM"/>
    <s v="GOLD"/>
    <x v="1946"/>
    <s v="RUM"/>
    <x v="49"/>
    <x v="1"/>
    <n v="3"/>
    <m/>
    <n v="1"/>
    <n v="11.5"/>
    <m/>
    <n v="1"/>
    <n v="60.42"/>
    <m/>
    <n v="1"/>
    <n v="16924.5"/>
    <m/>
    <n v="17414.5"/>
    <m/>
    <m/>
    <n v="12844114.079999994"/>
    <n v="1.317685275495467E-3"/>
    <x v="0"/>
    <n v="3676796.11"/>
    <n v="4.6030564365452404E-3"/>
    <x v="0"/>
    <n v="325145452.83999985"/>
    <n v="5.2052088848766224E-5"/>
    <x v="1"/>
    <n v="5.3559106694841167E-5"/>
    <x v="1"/>
    <x v="4"/>
    <x v="0"/>
    <m/>
  </r>
  <r>
    <s v="MS-46166"/>
    <x v="1947"/>
    <x v="744"/>
    <s v="Bailment"/>
    <x v="10"/>
    <x v="1"/>
    <x v="1933"/>
    <x v="0"/>
    <x v="0"/>
    <x v="0"/>
    <x v="3"/>
    <s v="VALUE"/>
    <s v="RUM"/>
    <s v="LIGHT"/>
    <x v="1947"/>
    <s v="RUM"/>
    <x v="26"/>
    <x v="0"/>
    <n v="32"/>
    <m/>
    <n v="1"/>
    <n v="94.77"/>
    <n v="73.33"/>
    <n v="0.23"/>
    <n v="257.43"/>
    <n v="109.33"/>
    <n v="0.57999999999999996"/>
    <n v="14736.12"/>
    <n v="6746.64"/>
    <n v="14736.12"/>
    <n v="6746.64"/>
    <m/>
    <n v="12844114.079999994"/>
    <n v="1.1473052877151032E-3"/>
    <x v="0"/>
    <n v="34230392.709999993"/>
    <n v="4.3049812851533609E-4"/>
    <x v="0"/>
    <n v="325145452.83999985"/>
    <n v="4.5321624126330521E-5"/>
    <x v="1"/>
    <n v="4.5321624126330521E-5"/>
    <x v="1"/>
    <x v="1"/>
    <x v="0"/>
    <m/>
  </r>
  <r>
    <s v="MS-62619"/>
    <x v="1948"/>
    <x v="25"/>
    <s v="Bailment"/>
    <x v="10"/>
    <x v="1"/>
    <x v="1934"/>
    <x v="0"/>
    <x v="14"/>
    <x v="13"/>
    <x v="9"/>
    <s v="PREMIUM"/>
    <s v="COCKTAILS"/>
    <s v="OTHER COCKTAILS"/>
    <x v="1948"/>
    <s v="COCKTAILS"/>
    <x v="71"/>
    <x v="0"/>
    <n v="40"/>
    <m/>
    <n v="1"/>
    <n v="88.99"/>
    <m/>
    <n v="1"/>
    <n v="570.08000000000004"/>
    <m/>
    <n v="1"/>
    <n v="33235"/>
    <m/>
    <n v="33235"/>
    <m/>
    <m/>
    <n v="1255013.1799999997"/>
    <n v="2.6481793601562022E-2"/>
    <x v="0"/>
    <n v="1255013.1799999997"/>
    <n v="2.6481793601562022E-2"/>
    <x v="0"/>
    <n v="325145452.83999985"/>
    <n v="1.022157920700018E-4"/>
    <x v="1"/>
    <n v="1.022157920700018E-4"/>
    <x v="1"/>
    <x v="4"/>
    <x v="0"/>
    <m/>
  </r>
  <r>
    <s v="MS-63006"/>
    <x v="1949"/>
    <x v="662"/>
    <s v="Bailment"/>
    <x v="10"/>
    <x v="1"/>
    <x v="1935"/>
    <x v="0"/>
    <x v="14"/>
    <x v="13"/>
    <x v="9"/>
    <s v="PREMIUM"/>
    <s v="COCKTAILS"/>
    <s v="OTHER COCKTAILS"/>
    <x v="1949"/>
    <s v="COCKTAILS"/>
    <x v="71"/>
    <x v="0"/>
    <n v="21"/>
    <m/>
    <n v="1"/>
    <n v="88.52"/>
    <m/>
    <n v="1"/>
    <n v="88.52"/>
    <m/>
    <n v="1"/>
    <n v="5161.2"/>
    <m/>
    <n v="5161.2"/>
    <m/>
    <m/>
    <n v="1255013.1799999997"/>
    <n v="4.112466771066102E-3"/>
    <x v="0"/>
    <n v="1255013.1799999997"/>
    <n v="4.112466771066102E-3"/>
    <x v="0"/>
    <n v="325145452.83999985"/>
    <n v="1.5873511239106159E-5"/>
    <x v="1"/>
    <n v="1.5873511239106159E-5"/>
    <x v="1"/>
    <x v="4"/>
    <x v="1"/>
    <m/>
  </r>
  <r>
    <s v="MS-63007"/>
    <x v="1950"/>
    <x v="511"/>
    <s v="Bailment"/>
    <x v="10"/>
    <x v="1"/>
    <x v="1936"/>
    <x v="0"/>
    <x v="14"/>
    <x v="13"/>
    <x v="9"/>
    <s v="MID"/>
    <s v="COCKTAILS"/>
    <s v="LIQUOR AND SODA"/>
    <x v="1950"/>
    <s v="COCKTAILS"/>
    <x v="49"/>
    <x v="1"/>
    <n v="9"/>
    <n v="127.85"/>
    <n v="-14"/>
    <n v="28.41"/>
    <n v="127.85"/>
    <n v="-3.5"/>
    <n v="99.44"/>
    <n v="127.85"/>
    <n v="-0.28999999999999998"/>
    <n v="10334.879999999999"/>
    <n v="13964.4"/>
    <n v="10861.2"/>
    <n v="13964.4"/>
    <m/>
    <n v="1255013.1799999997"/>
    <n v="8.2348776608067182E-3"/>
    <x v="0"/>
    <n v="1255013.1799999997"/>
    <n v="8.2348776608067182E-3"/>
    <x v="0"/>
    <n v="325145452.83999985"/>
    <n v="3.1785405300087858E-5"/>
    <x v="1"/>
    <n v="3.3404126999569837E-5"/>
    <x v="1"/>
    <x v="1"/>
    <x v="1"/>
    <m/>
  </r>
  <r>
    <s v="MS-102081"/>
    <x v="1951"/>
    <x v="301"/>
    <s v="Bailment"/>
    <x v="10"/>
    <x v="1"/>
    <x v="1937"/>
    <x v="0"/>
    <x v="14"/>
    <x v="13"/>
    <x v="9"/>
    <s v="PREMIUM"/>
    <s v="COCKTAILS"/>
    <s v="OTHER COCKTAILS"/>
    <x v="1951"/>
    <s v="COCKTAILS"/>
    <x v="71"/>
    <x v="0"/>
    <n v="37"/>
    <m/>
    <n v="1"/>
    <n v="94.7"/>
    <m/>
    <n v="1"/>
    <n v="322.93"/>
    <m/>
    <n v="1"/>
    <n v="18823.2"/>
    <m/>
    <n v="18823.2"/>
    <m/>
    <m/>
    <n v="1255013.1799999997"/>
    <n v="1.4998408223888138E-2"/>
    <x v="0"/>
    <n v="1255013.1799999997"/>
    <n v="1.4998408223888138E-2"/>
    <x v="0"/>
    <n v="325145452.83999985"/>
    <n v="5.7891629224975413E-5"/>
    <x v="1"/>
    <n v="5.7891629224975413E-5"/>
    <x v="1"/>
    <x v="4"/>
    <x v="0"/>
    <m/>
  </r>
  <r>
    <s v="MS-85452"/>
    <x v="1952"/>
    <x v="745"/>
    <s v="Bailment"/>
    <x v="10"/>
    <x v="1"/>
    <x v="1938"/>
    <x v="0"/>
    <x v="12"/>
    <x v="8"/>
    <x v="2"/>
    <s v="ULTRA"/>
    <s v="TEQUILA"/>
    <s v="100% BLUE AGAVE"/>
    <x v="1952"/>
    <s v="TEQUILA"/>
    <x v="26"/>
    <x v="1"/>
    <n v="1"/>
    <m/>
    <n v="1"/>
    <n v="1"/>
    <m/>
    <n v="1"/>
    <n v="18.420000000000002"/>
    <m/>
    <n v="1"/>
    <n v="15299.83"/>
    <m/>
    <n v="15299.83"/>
    <m/>
    <m/>
    <n v="57863085.470000021"/>
    <n v="2.6441434769206051E-4"/>
    <x v="0"/>
    <n v="69119979.479999974"/>
    <n v="2.2135177288973358E-4"/>
    <x v="0"/>
    <n v="325145452.83999985"/>
    <n v="4.7055340514107887E-5"/>
    <x v="1"/>
    <n v="4.7055340514107887E-5"/>
    <x v="1"/>
    <x v="4"/>
    <x v="0"/>
    <m/>
  </r>
  <r>
    <s v="MS-85453"/>
    <x v="1953"/>
    <x v="739"/>
    <s v="Bailment"/>
    <x v="10"/>
    <x v="1"/>
    <x v="1939"/>
    <x v="0"/>
    <x v="12"/>
    <x v="8"/>
    <x v="2"/>
    <s v="ULTRA"/>
    <s v="TEQUILA"/>
    <s v="100% BLUE AGAVE"/>
    <x v="1953"/>
    <s v="TEQUILA"/>
    <x v="26"/>
    <x v="1"/>
    <m/>
    <m/>
    <m/>
    <n v="0.5"/>
    <m/>
    <n v="1"/>
    <n v="16.579999999999998"/>
    <m/>
    <n v="1"/>
    <n v="18367.7"/>
    <m/>
    <n v="18367.7"/>
    <m/>
    <m/>
    <n v="57863085.470000021"/>
    <n v="3.1743381554588906E-4"/>
    <x v="0"/>
    <n v="69119979.479999974"/>
    <n v="2.6573647935348039E-4"/>
    <x v="0"/>
    <n v="325145452.83999985"/>
    <n v="5.6490717737450639E-5"/>
    <x v="1"/>
    <n v="5.6490717737450639E-5"/>
    <x v="1"/>
    <x v="4"/>
    <x v="0"/>
    <m/>
  </r>
  <r>
    <s v="MS-85733"/>
    <x v="1954"/>
    <x v="695"/>
    <s v="Bailment"/>
    <x v="10"/>
    <x v="1"/>
    <x v="1940"/>
    <x v="0"/>
    <x v="12"/>
    <x v="8"/>
    <x v="2"/>
    <s v="ULTRA"/>
    <s v="TEQUILA"/>
    <s v="100% BLUE AGAVE"/>
    <x v="1954"/>
    <s v="TEQUILA"/>
    <x v="7"/>
    <x v="1"/>
    <n v="2"/>
    <m/>
    <n v="1"/>
    <n v="5.14"/>
    <m/>
    <n v="1"/>
    <n v="111.11"/>
    <m/>
    <n v="1"/>
    <n v="142785.72"/>
    <m/>
    <n v="142785.72"/>
    <m/>
    <m/>
    <n v="57863085.470000021"/>
    <n v="2.4676478767111268E-3"/>
    <x v="0"/>
    <n v="69119979.479999974"/>
    <n v="2.0657662382743526E-3"/>
    <x v="0"/>
    <n v="325145452.83999985"/>
    <n v="4.3914413919318479E-4"/>
    <x v="1"/>
    <n v="4.3914413919318479E-4"/>
    <x v="1"/>
    <x v="4"/>
    <x v="0"/>
    <m/>
  </r>
  <r>
    <s v="MS-86139"/>
    <x v="1955"/>
    <x v="493"/>
    <s v="Bailment"/>
    <x v="10"/>
    <x v="1"/>
    <x v="1941"/>
    <x v="0"/>
    <x v="12"/>
    <x v="8"/>
    <x v="5"/>
    <s v="SUPER"/>
    <s v="TEQUILA"/>
    <s v="100% BLUE AGAVE"/>
    <x v="1955"/>
    <s v="TEQUILA"/>
    <x v="35"/>
    <x v="1"/>
    <n v="20"/>
    <m/>
    <n v="1"/>
    <n v="72.08"/>
    <m/>
    <n v="1"/>
    <n v="445.08"/>
    <m/>
    <n v="1"/>
    <n v="166746.01999999999"/>
    <m/>
    <n v="166746.01999999999"/>
    <m/>
    <m/>
    <n v="57863085.470000021"/>
    <n v="2.8817339871454305E-3"/>
    <x v="0"/>
    <n v="3676796.11"/>
    <n v="4.53509019840646E-2"/>
    <x v="1"/>
    <n v="325145452.83999985"/>
    <n v="5.1283515898361241E-4"/>
    <x v="1"/>
    <n v="5.1283515898361241E-4"/>
    <x v="2"/>
    <x v="4"/>
    <x v="0"/>
    <m/>
  </r>
  <r>
    <s v="MS-87214"/>
    <x v="1956"/>
    <x v="746"/>
    <s v="Bailment"/>
    <x v="10"/>
    <x v="1"/>
    <x v="1942"/>
    <x v="0"/>
    <x v="12"/>
    <x v="8"/>
    <x v="1"/>
    <s v="PREMIUM"/>
    <s v="TEQUILA"/>
    <s v="100% BLUE AGAVE"/>
    <x v="1956"/>
    <s v="TEQUILA"/>
    <x v="87"/>
    <x v="8"/>
    <n v="8"/>
    <n v="10.5"/>
    <n v="-0.31"/>
    <n v="40"/>
    <n v="24"/>
    <n v="0.4"/>
    <n v="115.25"/>
    <n v="74.08"/>
    <n v="0.36"/>
    <n v="46441.14"/>
    <n v="29852.62"/>
    <n v="46441.14"/>
    <n v="29852.62"/>
    <m/>
    <n v="57863085.470000021"/>
    <n v="8.026039334538788E-4"/>
    <x v="0"/>
    <n v="126094742.97999983"/>
    <n v="3.6830353829553494E-4"/>
    <x v="0"/>
    <n v="325145452.83999985"/>
    <n v="1.4283189137156139E-4"/>
    <x v="1"/>
    <n v="1.4283189137156139E-4"/>
    <x v="1"/>
    <x v="1"/>
    <x v="0"/>
    <m/>
  </r>
  <r>
    <s v="MS-87389"/>
    <x v="1957"/>
    <x v="747"/>
    <s v="Bailment"/>
    <x v="10"/>
    <x v="1"/>
    <x v="1943"/>
    <x v="0"/>
    <x v="12"/>
    <x v="8"/>
    <x v="3"/>
    <s v="VALUE"/>
    <s v="TEQUILA"/>
    <s v="MIXTOS"/>
    <x v="1957"/>
    <s v="TEQUILA"/>
    <x v="26"/>
    <x v="0"/>
    <n v="43"/>
    <m/>
    <n v="1"/>
    <n v="117.33"/>
    <n v="64.11"/>
    <n v="0.45"/>
    <n v="373.32"/>
    <n v="110.77"/>
    <n v="0.7"/>
    <n v="29769.599999999999"/>
    <n v="8855.02"/>
    <n v="29769.599999999999"/>
    <n v="8855.02"/>
    <m/>
    <n v="57863085.470000021"/>
    <n v="5.1448345276081922E-4"/>
    <x v="0"/>
    <n v="34230392.709999993"/>
    <n v="8.6968327393168268E-4"/>
    <x v="0"/>
    <n v="325145452.83999985"/>
    <n v="9.15577927969648E-5"/>
    <x v="1"/>
    <n v="9.15577927969648E-5"/>
    <x v="1"/>
    <x v="1"/>
    <x v="0"/>
    <m/>
  </r>
  <r>
    <s v="MS-87508"/>
    <x v="1958"/>
    <x v="654"/>
    <s v="Bailment"/>
    <x v="10"/>
    <x v="1"/>
    <x v="1944"/>
    <x v="0"/>
    <x v="12"/>
    <x v="8"/>
    <x v="1"/>
    <s v="PREMIUM"/>
    <s v="TEQUILA"/>
    <s v="100% BLUE AGAVE"/>
    <x v="1958"/>
    <s v="TEQUILA"/>
    <x v="16"/>
    <x v="0"/>
    <n v="7"/>
    <n v="4.67"/>
    <n v="0.36"/>
    <n v="29.31"/>
    <n v="14"/>
    <n v="0.52"/>
    <n v="99.92"/>
    <n v="81.31"/>
    <n v="0.19"/>
    <n v="39129.599999999999"/>
    <n v="32208"/>
    <n v="39129.599999999999"/>
    <n v="32208"/>
    <m/>
    <n v="57863085.470000021"/>
    <n v="6.7624461575398231E-4"/>
    <x v="0"/>
    <n v="126094742.97999983"/>
    <n v="3.1031904324676276E-4"/>
    <x v="0"/>
    <n v="325145452.83999985"/>
    <n v="1.2034490920362095E-4"/>
    <x v="1"/>
    <n v="1.2034490920362095E-4"/>
    <x v="1"/>
    <x v="1"/>
    <x v="0"/>
    <m/>
  </r>
  <r>
    <s v="MS-87615"/>
    <x v="1959"/>
    <x v="583"/>
    <s v="Bailment"/>
    <x v="10"/>
    <x v="1"/>
    <x v="1945"/>
    <x v="0"/>
    <x v="12"/>
    <x v="8"/>
    <x v="1"/>
    <s v="PREMIUM"/>
    <s v="TEQUILA"/>
    <s v="100% BLUE AGAVE"/>
    <x v="1959"/>
    <s v="TEQUILA"/>
    <x v="3"/>
    <x v="1"/>
    <n v="15"/>
    <m/>
    <n v="1"/>
    <n v="43.75"/>
    <m/>
    <n v="1"/>
    <n v="199.25"/>
    <n v="16.5"/>
    <n v="0.92"/>
    <n v="69865.02"/>
    <n v="5401.44"/>
    <n v="69865.02"/>
    <n v="5401.44"/>
    <m/>
    <n v="57863085.470000021"/>
    <n v="1.2074195392885257E-3"/>
    <x v="0"/>
    <n v="126094742.97999983"/>
    <n v="5.5406766649329273E-4"/>
    <x v="0"/>
    <n v="325145452.83999985"/>
    <n v="2.1487312644159824E-4"/>
    <x v="1"/>
    <n v="2.1487312644159824E-4"/>
    <x v="1"/>
    <x v="1"/>
    <x v="0"/>
    <m/>
  </r>
  <r>
    <s v="MS-87724"/>
    <x v="1960"/>
    <x v="498"/>
    <s v="Bailment"/>
    <x v="10"/>
    <x v="1"/>
    <x v="1946"/>
    <x v="0"/>
    <x v="12"/>
    <x v="8"/>
    <x v="2"/>
    <s v="ULTRA"/>
    <s v="TEQUILA"/>
    <s v="100% BLUE AGAVE"/>
    <x v="1960"/>
    <s v="TEQUILA"/>
    <x v="16"/>
    <x v="0"/>
    <n v="3"/>
    <n v="4"/>
    <n v="-0.23"/>
    <n v="7.75"/>
    <n v="14.75"/>
    <n v="-0.9"/>
    <n v="33.75"/>
    <n v="73.25"/>
    <n v="-1.17"/>
    <n v="31148.55"/>
    <n v="67603.89"/>
    <n v="31148.55"/>
    <n v="67603.89"/>
    <m/>
    <n v="57863085.470000021"/>
    <n v="5.3831470871268058E-4"/>
    <x v="0"/>
    <n v="69119979.479999974"/>
    <n v="4.5064466503513508E-4"/>
    <x v="0"/>
    <n v="325145452.83999985"/>
    <n v="9.5798817815015923E-5"/>
    <x v="1"/>
    <n v="9.5798817815015923E-5"/>
    <x v="1"/>
    <x v="1"/>
    <x v="0"/>
    <m/>
  </r>
  <r>
    <s v="MS-88524"/>
    <x v="1961"/>
    <x v="453"/>
    <s v="Bailment"/>
    <x v="10"/>
    <x v="1"/>
    <x v="1947"/>
    <x v="0"/>
    <x v="12"/>
    <x v="8"/>
    <x v="2"/>
    <s v="ULTRA"/>
    <s v="TEQUILA"/>
    <s v="100% BLUE AGAVE"/>
    <x v="1961"/>
    <s v="TEQUILA"/>
    <x v="36"/>
    <x v="1"/>
    <m/>
    <n v="17.5"/>
    <m/>
    <n v="1"/>
    <n v="17.5"/>
    <n v="-16.5"/>
    <n v="14.5"/>
    <n v="17.5"/>
    <n v="-0.21"/>
    <n v="8327.64"/>
    <n v="10050.6"/>
    <n v="8327.64"/>
    <n v="10050.6"/>
    <m/>
    <n v="57863085.470000021"/>
    <n v="1.4391973625944279E-4"/>
    <x v="0"/>
    <n v="69119979.479999974"/>
    <n v="1.2048093854555644E-4"/>
    <x v="0"/>
    <n v="325145452.83999985"/>
    <n v="2.5612045093239948E-5"/>
    <x v="1"/>
    <n v="2.5612045093239948E-5"/>
    <x v="1"/>
    <x v="1"/>
    <x v="1"/>
    <m/>
  </r>
  <r>
    <s v="MS-89136"/>
    <x v="1962"/>
    <x v="128"/>
    <s v="Bailment"/>
    <x v="10"/>
    <x v="1"/>
    <x v="1948"/>
    <x v="0"/>
    <x v="12"/>
    <x v="8"/>
    <x v="5"/>
    <s v="SUPER"/>
    <s v="TEQUILA"/>
    <s v="100% BLUE AGAVE"/>
    <x v="1962"/>
    <s v="TEQUILA"/>
    <x v="3"/>
    <x v="1"/>
    <n v="2"/>
    <n v="5.5"/>
    <n v="-2.67"/>
    <n v="5.83"/>
    <n v="6"/>
    <n v="-0.03"/>
    <n v="47.25"/>
    <n v="6"/>
    <n v="0.87"/>
    <n v="20807.64"/>
    <n v="2650.02"/>
    <n v="20933.64"/>
    <n v="2650.02"/>
    <m/>
    <n v="57863085.470000021"/>
    <n v="3.5960128691699356E-4"/>
    <x v="0"/>
    <n v="3676796.11"/>
    <n v="5.6591770056023038E-3"/>
    <x v="0"/>
    <n v="325145452.83999985"/>
    <n v="6.3994866968781472E-5"/>
    <x v="1"/>
    <n v="6.4382385843486455E-5"/>
    <x v="1"/>
    <x v="1"/>
    <x v="0"/>
    <m/>
  </r>
  <r>
    <s v="MS-89475"/>
    <x v="1963"/>
    <x v="577"/>
    <s v="Bailment"/>
    <x v="10"/>
    <x v="1"/>
    <x v="1949"/>
    <x v="0"/>
    <x v="12"/>
    <x v="8"/>
    <x v="1"/>
    <s v="PREMIUM"/>
    <s v="TEQUILA"/>
    <s v="100% BLUE AGAVE"/>
    <x v="1963"/>
    <s v="TEQUILA"/>
    <x v="4"/>
    <x v="1"/>
    <n v="45"/>
    <n v="36.5"/>
    <n v="0.19"/>
    <n v="209.5"/>
    <n v="85.5"/>
    <n v="0.59"/>
    <n v="420"/>
    <n v="90"/>
    <n v="0.79"/>
    <n v="113112.72"/>
    <n v="24918.12"/>
    <n v="117270.72"/>
    <n v="24918.12"/>
    <m/>
    <n v="57863085.470000021"/>
    <n v="1.9548338821068394E-3"/>
    <x v="0"/>
    <n v="126094742.97999983"/>
    <n v="8.970454860115863E-4"/>
    <x v="0"/>
    <n v="325145452.83999985"/>
    <n v="3.4788344420016049E-4"/>
    <x v="1"/>
    <n v="3.6067156706542502E-4"/>
    <x v="1"/>
    <x v="1"/>
    <x v="0"/>
    <m/>
  </r>
  <r>
    <s v="MS-89627"/>
    <x v="1964"/>
    <x v="232"/>
    <s v="Bailment"/>
    <x v="10"/>
    <x v="1"/>
    <x v="1950"/>
    <x v="0"/>
    <x v="12"/>
    <x v="8"/>
    <x v="2"/>
    <s v="ULTRA"/>
    <s v="TEQUILA"/>
    <s v="100% BLUE AGAVE"/>
    <x v="1964"/>
    <s v="TEQUILA"/>
    <x v="7"/>
    <x v="1"/>
    <n v="7"/>
    <m/>
    <n v="1"/>
    <n v="20.54"/>
    <m/>
    <n v="1"/>
    <n v="70.430000000000007"/>
    <n v="6.67"/>
    <n v="0.91"/>
    <n v="48723.839999999997"/>
    <n v="4614"/>
    <n v="48723.839999999997"/>
    <n v="4614"/>
    <m/>
    <n v="57863085.470000021"/>
    <n v="8.4205395554410244E-4"/>
    <x v="0"/>
    <n v="69119979.479999974"/>
    <n v="7.049168759388644E-4"/>
    <x v="0"/>
    <n v="325145452.83999985"/>
    <n v="1.4985244165163338E-4"/>
    <x v="1"/>
    <n v="1.4985244165163338E-4"/>
    <x v="1"/>
    <x v="1"/>
    <x v="0"/>
    <m/>
  </r>
  <r>
    <s v="MS-89642"/>
    <x v="1965"/>
    <x v="656"/>
    <s v="Bailment"/>
    <x v="10"/>
    <x v="1"/>
    <x v="1951"/>
    <x v="0"/>
    <x v="12"/>
    <x v="8"/>
    <x v="2"/>
    <s v="ULTRA"/>
    <s v="TEQUILA"/>
    <s v="100% BLUE AGAVE"/>
    <x v="1965"/>
    <s v="TEQUILA"/>
    <x v="7"/>
    <x v="1"/>
    <n v="2"/>
    <m/>
    <n v="1"/>
    <n v="8.27"/>
    <m/>
    <n v="1"/>
    <n v="29.61"/>
    <n v="8.5399999999999991"/>
    <n v="0.71"/>
    <n v="21511.8"/>
    <n v="6201.6"/>
    <n v="21511.8"/>
    <n v="6201.6"/>
    <m/>
    <n v="57863085.470000021"/>
    <n v="3.7177070364063306E-4"/>
    <x v="0"/>
    <n v="69119979.479999974"/>
    <n v="3.112240507279735E-4"/>
    <x v="0"/>
    <n v="325145452.83999985"/>
    <n v="6.6160543879989904E-5"/>
    <x v="1"/>
    <n v="6.6160543879989904E-5"/>
    <x v="1"/>
    <x v="1"/>
    <x v="0"/>
    <m/>
  </r>
  <r>
    <s v="MS-36928"/>
    <x v="1966"/>
    <x v="747"/>
    <s v="Bailment"/>
    <x v="10"/>
    <x v="1"/>
    <x v="1952"/>
    <x v="0"/>
    <x v="13"/>
    <x v="9"/>
    <x v="3"/>
    <s v="VALUE"/>
    <s v="VODKA"/>
    <s v="CLASSIC"/>
    <x v="1966"/>
    <s v="VODKA"/>
    <x v="26"/>
    <x v="0"/>
    <n v="57"/>
    <m/>
    <n v="1"/>
    <n v="298.66000000000003"/>
    <n v="112"/>
    <n v="0.63"/>
    <n v="794.64"/>
    <n v="174.66"/>
    <n v="0.78"/>
    <n v="40980.959999999999"/>
    <n v="9259.56"/>
    <n v="40980.959999999999"/>
    <n v="9259.56"/>
    <m/>
    <n v="73393567.950000003"/>
    <n v="5.5837263597701954E-4"/>
    <x v="0"/>
    <n v="34230392.709999993"/>
    <n v="1.1972097529581631E-3"/>
    <x v="0"/>
    <n v="325145452.83999985"/>
    <n v="1.2603885320261956E-4"/>
    <x v="1"/>
    <n v="1.2603885320261956E-4"/>
    <x v="1"/>
    <x v="1"/>
    <x v="0"/>
    <m/>
  </r>
  <r>
    <s v="MS-38139"/>
    <x v="1967"/>
    <x v="748"/>
    <s v="Bailment"/>
    <x v="10"/>
    <x v="1"/>
    <x v="1953"/>
    <x v="0"/>
    <x v="13"/>
    <x v="9"/>
    <x v="1"/>
    <s v="PREMIUM"/>
    <s v="VODKA"/>
    <s v="CLASSIC"/>
    <x v="1967"/>
    <s v="VODKA"/>
    <x v="88"/>
    <x v="3"/>
    <n v="2"/>
    <m/>
    <n v="1"/>
    <n v="16"/>
    <m/>
    <n v="1"/>
    <n v="152"/>
    <m/>
    <n v="1"/>
    <n v="36461.760000000002"/>
    <m/>
    <n v="36461.760000000002"/>
    <m/>
    <m/>
    <n v="73393567.950000003"/>
    <n v="4.9679775787491202E-4"/>
    <x v="0"/>
    <n v="126094742.97999983"/>
    <n v="2.8916161878202396E-4"/>
    <x v="0"/>
    <n v="325145452.83999985"/>
    <n v="1.1213984289653404E-4"/>
    <x v="1"/>
    <n v="1.1213984289653404E-4"/>
    <x v="1"/>
    <x v="4"/>
    <x v="0"/>
    <m/>
  </r>
  <r>
    <s v="MS-26378"/>
    <x v="1968"/>
    <x v="729"/>
    <s v="Bailment"/>
    <x v="11"/>
    <x v="1"/>
    <x v="1954"/>
    <x v="0"/>
    <x v="6"/>
    <x v="4"/>
    <x v="2"/>
    <s v="ULTRA"/>
    <s v="DOMESTIC WHISKEY"/>
    <s v="STRAIGHT"/>
    <x v="1968"/>
    <s v="WHISKEY"/>
    <x v="22"/>
    <x v="1"/>
    <m/>
    <n v="2.5"/>
    <m/>
    <n v="0.5"/>
    <n v="3.5"/>
    <n v="-6"/>
    <n v="3"/>
    <n v="12.5"/>
    <n v="-3.17"/>
    <n v="1397.88"/>
    <n v="5578.5"/>
    <n v="1397.88"/>
    <n v="5824.5"/>
    <m/>
    <n v="52239627.039999984"/>
    <n v="2.6758996555041264E-5"/>
    <x v="0"/>
    <n v="69119979.479999974"/>
    <n v="2.0223964337322756E-5"/>
    <x v="0"/>
    <n v="325145452.83999985"/>
    <n v="4.2992451156556074E-6"/>
    <x v="1"/>
    <n v="4.2992451156556074E-6"/>
    <x v="1"/>
    <x v="1"/>
    <x v="1"/>
    <m/>
  </r>
  <r>
    <s v="MS-59049"/>
    <x v="1969"/>
    <x v="581"/>
    <s v="Bailment"/>
    <x v="12"/>
    <x v="1"/>
    <x v="1955"/>
    <x v="0"/>
    <x v="14"/>
    <x v="10"/>
    <x v="6"/>
    <s v="MID"/>
    <s v="COCKTAILS"/>
    <s v="MARGARITA"/>
    <x v="1969"/>
    <s v="COCKTAILS"/>
    <x v="16"/>
    <x v="0"/>
    <n v="25"/>
    <m/>
    <n v="1"/>
    <n v="238.02"/>
    <m/>
    <n v="1"/>
    <n v="373.37"/>
    <m/>
    <n v="1"/>
    <n v="29199"/>
    <m/>
    <n v="31008"/>
    <m/>
    <m/>
    <n v="5567781.3899999987"/>
    <n v="5.2442791759825195E-3"/>
    <x v="0"/>
    <n v="5567781.3899999987"/>
    <n v="5.2442791759825195E-3"/>
    <x v="0"/>
    <n v="325145452.83999985"/>
    <n v="8.9802885892943657E-5"/>
    <x v="1"/>
    <n v="9.5366549736922387E-5"/>
    <x v="1"/>
    <x v="4"/>
    <x v="0"/>
    <m/>
  </r>
  <r>
    <s v="MS-59219"/>
    <x v="1970"/>
    <x v="230"/>
    <s v="Bailment"/>
    <x v="12"/>
    <x v="1"/>
    <x v="1956"/>
    <x v="0"/>
    <x v="14"/>
    <x v="10"/>
    <x v="6"/>
    <s v="VALUE"/>
    <s v="COCKTAILS"/>
    <s v="MARGARITA"/>
    <x v="1970"/>
    <s v="COCKTAILS"/>
    <x v="16"/>
    <x v="0"/>
    <n v="98"/>
    <m/>
    <n v="1"/>
    <n v="326.69"/>
    <m/>
    <n v="1"/>
    <n v="583.39"/>
    <m/>
    <n v="1"/>
    <n v="51535.8"/>
    <m/>
    <n v="53040"/>
    <m/>
    <m/>
    <n v="5567781.3899999987"/>
    <n v="9.2560746175416944E-3"/>
    <x v="0"/>
    <n v="5567781.3899999987"/>
    <n v="9.2560746175416944E-3"/>
    <x v="0"/>
    <n v="325145452.83999985"/>
    <n v="1.5850075573826386E-4"/>
    <x v="1"/>
    <n v="1.6312699297105145E-4"/>
    <x v="1"/>
    <x v="4"/>
    <x v="0"/>
    <m/>
  </r>
  <r>
    <s v="MS-58139"/>
    <x v="1971"/>
    <x v="205"/>
    <s v="Bailment"/>
    <x v="13"/>
    <x v="1"/>
    <x v="1957"/>
    <x v="0"/>
    <x v="14"/>
    <x v="10"/>
    <x v="6"/>
    <s v="PREMIUM"/>
    <s v="COCKTAILS"/>
    <s v="COSMOPOLITAN"/>
    <x v="1971"/>
    <s v="COCKTAILS"/>
    <x v="14"/>
    <x v="1"/>
    <n v="9"/>
    <m/>
    <n v="1"/>
    <n v="36.17"/>
    <m/>
    <n v="1"/>
    <n v="122.67"/>
    <m/>
    <n v="1"/>
    <n v="32295.68"/>
    <m/>
    <n v="32295.68"/>
    <m/>
    <m/>
    <n v="5567781.3899999987"/>
    <n v="5.8004576217745513E-3"/>
    <x v="0"/>
    <n v="5567781.3899999987"/>
    <n v="5.8004576217745513E-3"/>
    <x v="0"/>
    <n v="325145452.83999985"/>
    <n v="9.9326869614542367E-5"/>
    <x v="1"/>
    <n v="9.9326869614542367E-5"/>
    <x v="1"/>
    <x v="4"/>
    <x v="0"/>
    <m/>
  </r>
  <r>
    <s v="MS-62041"/>
    <x v="1972"/>
    <x v="716"/>
    <s v="Bailment"/>
    <x v="13"/>
    <x v="1"/>
    <x v="1958"/>
    <x v="0"/>
    <x v="14"/>
    <x v="10"/>
    <x v="6"/>
    <s v="PREMIUM"/>
    <s v="COCKTAILS"/>
    <s v="MARTINI"/>
    <x v="1972"/>
    <s v="COCKTAILS"/>
    <x v="14"/>
    <x v="1"/>
    <n v="12"/>
    <m/>
    <n v="1"/>
    <n v="32"/>
    <m/>
    <n v="1"/>
    <n v="125.5"/>
    <m/>
    <n v="1"/>
    <n v="33041.64"/>
    <m/>
    <n v="33041.64"/>
    <m/>
    <m/>
    <n v="5567781.3899999987"/>
    <n v="5.9344355831470619E-3"/>
    <x v="0"/>
    <n v="5567781.3899999987"/>
    <n v="5.9344355831470619E-3"/>
    <x v="0"/>
    <n v="325145452.83999985"/>
    <n v="1.0162110437466087E-4"/>
    <x v="1"/>
    <n v="1.0162110437466087E-4"/>
    <x v="1"/>
    <x v="4"/>
    <x v="0"/>
    <m/>
  </r>
  <r>
    <s v="MS-67676"/>
    <x v="1973"/>
    <x v="662"/>
    <s v="Bailment"/>
    <x v="13"/>
    <x v="1"/>
    <x v="1959"/>
    <x v="0"/>
    <x v="3"/>
    <x v="3"/>
    <x v="5"/>
    <s v="SUPER"/>
    <s v="CORDIALS"/>
    <s v="COFFEE LIQUEUR"/>
    <x v="1973"/>
    <s v="CORDIALS"/>
    <x v="14"/>
    <x v="1"/>
    <n v="7"/>
    <m/>
    <n v="1"/>
    <n v="22.92"/>
    <m/>
    <n v="1"/>
    <n v="76.42"/>
    <m/>
    <n v="1"/>
    <n v="23658.6"/>
    <m/>
    <n v="23658.6"/>
    <m/>
    <m/>
    <n v="22444928.369999994"/>
    <n v="1.0540733126875204E-3"/>
    <x v="0"/>
    <n v="3676796.11"/>
    <n v="6.4345694708646765E-3"/>
    <x v="0"/>
    <n v="325145452.83999985"/>
    <n v="7.2763127373772955E-5"/>
    <x v="1"/>
    <n v="7.2763127373772955E-5"/>
    <x v="1"/>
    <x v="4"/>
    <x v="0"/>
    <m/>
  </r>
  <r>
    <s v="MS-26573"/>
    <x v="1974"/>
    <x v="435"/>
    <s v="Bailment"/>
    <x v="13"/>
    <x v="1"/>
    <x v="1960"/>
    <x v="0"/>
    <x v="6"/>
    <x v="4"/>
    <x v="2"/>
    <s v="SUPER"/>
    <s v="DOMESTIC WHISKEY"/>
    <s v="STRAIGHT"/>
    <x v="1974"/>
    <s v="WHISKEY"/>
    <x v="14"/>
    <x v="1"/>
    <n v="2"/>
    <n v="7"/>
    <n v="-2.5"/>
    <n v="4"/>
    <n v="9.5"/>
    <n v="-1.38"/>
    <n v="24"/>
    <n v="29.5"/>
    <n v="-0.23"/>
    <n v="6750.72"/>
    <n v="8249.76"/>
    <n v="6750.72"/>
    <n v="8297.76"/>
    <m/>
    <n v="52239627.039999984"/>
    <n v="1.2922603744530873E-4"/>
    <x v="0"/>
    <n v="69119979.479999974"/>
    <n v="9.7666695661466986E-5"/>
    <x v="0"/>
    <n v="325145452.83999985"/>
    <n v="2.0762154109908305E-5"/>
    <x v="1"/>
    <n v="2.0762154109908305E-5"/>
    <x v="1"/>
    <x v="1"/>
    <x v="1"/>
    <m/>
  </r>
  <r>
    <s v="MS-27861"/>
    <x v="1975"/>
    <x v="271"/>
    <s v="Bailment"/>
    <x v="13"/>
    <x v="1"/>
    <x v="1961"/>
    <x v="0"/>
    <x v="8"/>
    <x v="4"/>
    <x v="2"/>
    <s v="ULTRA"/>
    <s v="DOMESTIC WHISKEY"/>
    <s v="SINGLE MALT"/>
    <x v="1975"/>
    <s v="WHISKEY"/>
    <x v="14"/>
    <x v="1"/>
    <n v="1"/>
    <n v="3.5"/>
    <n v="-2.5"/>
    <n v="2"/>
    <n v="4.5"/>
    <n v="-1.25"/>
    <n v="9.92"/>
    <n v="12.5"/>
    <n v="-0.26"/>
    <n v="5515.65"/>
    <n v="6922.86"/>
    <n v="5515.65"/>
    <n v="6970.86"/>
    <m/>
    <n v="52239627.039999984"/>
    <n v="1.0558364047615914E-4"/>
    <x v="0"/>
    <n v="69119979.479999974"/>
    <n v="7.979820077342421E-5"/>
    <x v="0"/>
    <n v="325145452.83999985"/>
    <n v="1.6963638740210782E-5"/>
    <x v="1"/>
    <n v="1.6963638740210782E-5"/>
    <x v="1"/>
    <x v="1"/>
    <x v="1"/>
    <m/>
  </r>
  <r>
    <s v="MS-89155"/>
    <x v="1976"/>
    <x v="124"/>
    <s v="Bailment"/>
    <x v="13"/>
    <x v="1"/>
    <x v="1962"/>
    <x v="0"/>
    <x v="12"/>
    <x v="8"/>
    <x v="2"/>
    <s v="ULTRA"/>
    <s v="TEQUILA"/>
    <s v="100% BLUE AGAVE"/>
    <x v="1976"/>
    <s v="TEQUILA"/>
    <x v="14"/>
    <x v="1"/>
    <n v="145"/>
    <m/>
    <n v="1"/>
    <n v="392.79"/>
    <m/>
    <n v="1"/>
    <n v="906.33"/>
    <n v="25.96"/>
    <n v="0.97"/>
    <n v="503734.72"/>
    <n v="14501.68"/>
    <n v="508126.71999999997"/>
    <n v="14501.68"/>
    <m/>
    <n v="57863085.470000021"/>
    <n v="8.7056318533371112E-3"/>
    <x v="0"/>
    <n v="69119979.479999974"/>
    <n v="7.287830867278495E-3"/>
    <x v="0"/>
    <n v="325145452.83999985"/>
    <n v="1.5492596178113608E-3"/>
    <x v="1"/>
    <n v="1.5627674185867916E-3"/>
    <x v="1"/>
    <x v="1"/>
    <x v="0"/>
    <m/>
  </r>
  <r>
    <s v="MS-89174"/>
    <x v="1977"/>
    <x v="51"/>
    <s v="Bailment"/>
    <x v="13"/>
    <x v="1"/>
    <x v="1963"/>
    <x v="0"/>
    <x v="12"/>
    <x v="8"/>
    <x v="2"/>
    <s v="ULTRA"/>
    <s v="TEQUILA"/>
    <s v="100% BLUE AGAVE"/>
    <x v="1977"/>
    <s v="TEQUILA"/>
    <x v="14"/>
    <x v="1"/>
    <n v="52"/>
    <n v="21.5"/>
    <n v="0.59"/>
    <n v="131"/>
    <n v="42.5"/>
    <n v="0.68"/>
    <n v="421.92"/>
    <n v="116"/>
    <n v="0.73"/>
    <n v="256918.34"/>
    <n v="67844.039999999994"/>
    <n v="259124.34"/>
    <n v="67844.039999999994"/>
    <m/>
    <n v="57863085.470000021"/>
    <n v="4.4401078496445392E-3"/>
    <x v="0"/>
    <n v="69119979.479999974"/>
    <n v="3.7169909761668824E-3"/>
    <x v="0"/>
    <n v="325145452.83999985"/>
    <n v="7.9016433339581843E-4"/>
    <x v="1"/>
    <n v="7.969489892497803E-4"/>
    <x v="1"/>
    <x v="1"/>
    <x v="0"/>
    <m/>
  </r>
  <r>
    <s v="MS-10775"/>
    <x v="1978"/>
    <x v="494"/>
    <s v="Bailment"/>
    <x v="14"/>
    <x v="1"/>
    <x v="1964"/>
    <x v="0"/>
    <x v="4"/>
    <x v="2"/>
    <x v="5"/>
    <s v="SUPER"/>
    <s v="CANADIAN"/>
    <s v="FLAVORED"/>
    <x v="1978"/>
    <s v="WHISKEY"/>
    <x v="14"/>
    <x v="1"/>
    <n v="12"/>
    <m/>
    <n v="1"/>
    <n v="43.97"/>
    <m/>
    <n v="1"/>
    <n v="227.25"/>
    <m/>
    <n v="1"/>
    <n v="78113.399999999994"/>
    <m/>
    <n v="78113.399999999994"/>
    <m/>
    <m/>
    <n v="29546996.449999988"/>
    <n v="2.6437001856410357E-3"/>
    <x v="0"/>
    <n v="3676796.11"/>
    <n v="2.1244963730121004E-2"/>
    <x v="0"/>
    <n v="325145452.83999985"/>
    <n v="2.4024140370936897E-4"/>
    <x v="1"/>
    <n v="2.4024140370936897E-4"/>
    <x v="1"/>
    <x v="4"/>
    <x v="0"/>
    <m/>
  </r>
  <r>
    <s v="MS-63089"/>
    <x v="1979"/>
    <x v="22"/>
    <s v="Bailment"/>
    <x v="15"/>
    <x v="1"/>
    <x v="1965"/>
    <x v="0"/>
    <x v="14"/>
    <x v="10"/>
    <x v="6"/>
    <s v="PREMIUM"/>
    <s v="COCKTAILS"/>
    <s v="MARGARITA"/>
    <x v="1979"/>
    <s v="COCKTAILS"/>
    <x v="8"/>
    <x v="1"/>
    <n v="44"/>
    <n v="1.33"/>
    <n v="0.97"/>
    <n v="197.17"/>
    <n v="172.33"/>
    <n v="0.13"/>
    <n v="619.25"/>
    <n v="229.83"/>
    <n v="0.63"/>
    <n v="85976.67"/>
    <n v="39148.94"/>
    <n v="85976.67"/>
    <n v="39148.94"/>
    <m/>
    <n v="5567781.3899999987"/>
    <n v="1.5441818558899997E-2"/>
    <x v="0"/>
    <n v="5567781.3899999987"/>
    <n v="1.5441818558899997E-2"/>
    <x v="0"/>
    <n v="325145452.83999985"/>
    <n v="2.6442525721652357E-4"/>
    <x v="1"/>
    <n v="2.6442525721652357E-4"/>
    <x v="1"/>
    <x v="1"/>
    <x v="0"/>
    <m/>
  </r>
  <r>
    <s v="MS-63134"/>
    <x v="1980"/>
    <x v="424"/>
    <s v="Bailment"/>
    <x v="15"/>
    <x v="1"/>
    <x v="1966"/>
    <x v="0"/>
    <x v="14"/>
    <x v="10"/>
    <x v="6"/>
    <s v="PREMIUM"/>
    <s v="COCKTAILS"/>
    <s v="MARGARITA"/>
    <x v="1980"/>
    <s v="COCKTAILS"/>
    <x v="8"/>
    <x v="1"/>
    <n v="27"/>
    <n v="0.57999999999999996"/>
    <n v="0.98"/>
    <n v="85.33"/>
    <n v="62.08"/>
    <n v="0.27"/>
    <n v="415.75"/>
    <n v="419.92"/>
    <n v="-0.01"/>
    <n v="57722.73"/>
    <n v="79334.990000000005"/>
    <n v="57722.73"/>
    <n v="79334.990000000005"/>
    <m/>
    <n v="5567781.3899999987"/>
    <n v="1.036727665056548E-2"/>
    <x v="0"/>
    <n v="5567781.3899999987"/>
    <n v="1.036727665056548E-2"/>
    <x v="0"/>
    <n v="325145452.83999985"/>
    <n v="1.7752894741666483E-4"/>
    <x v="1"/>
    <n v="1.7752894741666483E-4"/>
    <x v="1"/>
    <x v="1"/>
    <x v="0"/>
    <m/>
  </r>
  <r>
    <s v="MS-64149"/>
    <x v="1981"/>
    <x v="720"/>
    <s v="Bailment"/>
    <x v="15"/>
    <x v="1"/>
    <x v="1967"/>
    <x v="0"/>
    <x v="3"/>
    <x v="3"/>
    <x v="1"/>
    <s v="PREMIUM"/>
    <s v="CORDIALS"/>
    <s v="LIQUEURS &amp; SPECIALITIES"/>
    <x v="1981"/>
    <s v="CORDIALS"/>
    <x v="3"/>
    <x v="1"/>
    <n v="12"/>
    <n v="6"/>
    <n v="0.51"/>
    <n v="47.56"/>
    <n v="12"/>
    <n v="0.75"/>
    <n v="103.9"/>
    <n v="39.56"/>
    <n v="0.62"/>
    <n v="23841.95"/>
    <n v="8931.2800000000007"/>
    <n v="24081.14"/>
    <n v="8931.2800000000007"/>
    <m/>
    <n v="22444928.369999994"/>
    <n v="1.0622421959638451E-3"/>
    <x v="0"/>
    <n v="126094742.97999983"/>
    <n v="1.8907965103494938E-4"/>
    <x v="0"/>
    <n v="325145452.83999985"/>
    <n v="7.3327028847401218E-5"/>
    <x v="1"/>
    <n v="7.4062668844549512E-5"/>
    <x v="1"/>
    <x v="1"/>
    <x v="0"/>
    <m/>
  </r>
  <r>
    <s v="MS-65646"/>
    <x v="1982"/>
    <x v="720"/>
    <s v="Bailment"/>
    <x v="15"/>
    <x v="1"/>
    <x v="1968"/>
    <x v="0"/>
    <x v="3"/>
    <x v="3"/>
    <x v="1"/>
    <s v="PREMIUM"/>
    <s v="CORDIALS"/>
    <s v="LIQUEURS &amp; SPECIALITIES"/>
    <x v="1982"/>
    <s v="CORDIALS"/>
    <x v="22"/>
    <x v="1"/>
    <n v="1"/>
    <m/>
    <n v="1"/>
    <n v="4.17"/>
    <m/>
    <n v="1"/>
    <n v="69.67"/>
    <m/>
    <n v="1"/>
    <n v="14093.08"/>
    <m/>
    <n v="14237.08"/>
    <m/>
    <m/>
    <n v="22444928.369999994"/>
    <n v="6.2789596686068662E-4"/>
    <x v="0"/>
    <n v="126094742.97999983"/>
    <n v="1.1176580138820962E-4"/>
    <x v="0"/>
    <n v="325145452.83999985"/>
    <n v="4.3343924624820246E-5"/>
    <x v="1"/>
    <n v="4.3786803338768802E-5"/>
    <x v="1"/>
    <x v="4"/>
    <x v="0"/>
    <m/>
  </r>
  <r>
    <s v="MS-67607"/>
    <x v="1983"/>
    <x v="725"/>
    <s v="Bailment"/>
    <x v="15"/>
    <x v="1"/>
    <x v="1969"/>
    <x v="0"/>
    <x v="3"/>
    <x v="3"/>
    <x v="1"/>
    <s v="PREMIUM"/>
    <s v="CORDIALS"/>
    <s v="LIQUEURS &amp; SPECIALITIES"/>
    <x v="1983"/>
    <s v="CORDIALS"/>
    <x v="7"/>
    <x v="1"/>
    <n v="2"/>
    <m/>
    <n v="1"/>
    <n v="2.33"/>
    <m/>
    <n v="1"/>
    <n v="55.67"/>
    <m/>
    <n v="1"/>
    <n v="15410.76"/>
    <m/>
    <n v="15410.76"/>
    <m/>
    <m/>
    <n v="22444928.369999994"/>
    <n v="6.8660321592284974E-4"/>
    <x v="0"/>
    <n v="126094742.97999983"/>
    <n v="1.2221572157408922E-4"/>
    <x v="0"/>
    <n v="325145452.83999985"/>
    <n v="4.7396510901179508E-5"/>
    <x v="1"/>
    <n v="4.7396510901179508E-5"/>
    <x v="1"/>
    <x v="4"/>
    <x v="0"/>
    <m/>
  </r>
  <r>
    <s v="MS-77202"/>
    <x v="1984"/>
    <x v="649"/>
    <s v="Bailment"/>
    <x v="15"/>
    <x v="1"/>
    <x v="1970"/>
    <x v="0"/>
    <x v="19"/>
    <x v="3"/>
    <x v="5"/>
    <s v="SUPER"/>
    <s v="CORDIALS"/>
    <s v="LIQUEURS &amp; SPECIALITIES"/>
    <x v="1984"/>
    <s v="CORDIALS"/>
    <x v="89"/>
    <x v="3"/>
    <n v="3"/>
    <m/>
    <n v="1"/>
    <n v="7"/>
    <n v="10"/>
    <n v="-0.43"/>
    <n v="43"/>
    <n v="36"/>
    <n v="0.16"/>
    <n v="14933.04"/>
    <n v="12502.08"/>
    <n v="14933.04"/>
    <n v="12502.08"/>
    <m/>
    <n v="22444928.369999994"/>
    <n v="6.6531912037463121E-4"/>
    <x v="0"/>
    <n v="3676796.11"/>
    <n v="4.0614272734312701E-3"/>
    <x v="0"/>
    <n v="325145452.83999985"/>
    <n v="4.5927260767655173E-5"/>
    <x v="1"/>
    <n v="4.5927260767655173E-5"/>
    <x v="1"/>
    <x v="1"/>
    <x v="0"/>
    <m/>
  </r>
  <r>
    <s v="MS-16017"/>
    <x v="1985"/>
    <x v="317"/>
    <s v="Bailment"/>
    <x v="15"/>
    <x v="1"/>
    <x v="1971"/>
    <x v="0"/>
    <x v="6"/>
    <x v="4"/>
    <x v="2"/>
    <s v="ULTRA"/>
    <s v="DOMESTIC WHISKEY"/>
    <s v="STRAIGHT"/>
    <x v="1985"/>
    <s v="WHISKEY"/>
    <x v="4"/>
    <x v="1"/>
    <n v="20"/>
    <n v="60"/>
    <n v="-2.08"/>
    <n v="59.5"/>
    <n v="106.5"/>
    <n v="-0.79"/>
    <n v="408.5"/>
    <n v="106.5"/>
    <n v="0.74"/>
    <n v="188530.92"/>
    <n v="49151.88"/>
    <n v="188530.92"/>
    <n v="49151.88"/>
    <m/>
    <n v="52239627.039999984"/>
    <n v="3.608963744240393E-3"/>
    <x v="0"/>
    <n v="69119979.479999974"/>
    <n v="2.7275893514197565E-3"/>
    <x v="0"/>
    <n v="325145452.83999985"/>
    <n v="5.7983563464679237E-4"/>
    <x v="1"/>
    <n v="5.7983563464679237E-4"/>
    <x v="1"/>
    <x v="1"/>
    <x v="0"/>
    <m/>
  </r>
  <r>
    <s v="MS-16398"/>
    <x v="1986"/>
    <x v="749"/>
    <s v="Bailment"/>
    <x v="15"/>
    <x v="1"/>
    <x v="1972"/>
    <x v="0"/>
    <x v="5"/>
    <x v="4"/>
    <x v="5"/>
    <s v="SUPER"/>
    <s v="DOMESTIC WHISKEY"/>
    <s v="STRAIGHT"/>
    <x v="1986"/>
    <s v="WHISKEY"/>
    <x v="27"/>
    <x v="3"/>
    <n v="6"/>
    <n v="7"/>
    <n v="-0.2"/>
    <n v="15.17"/>
    <n v="10.5"/>
    <n v="0.31"/>
    <n v="66.510000000000005"/>
    <n v="40.83"/>
    <n v="0.39"/>
    <n v="13580.4"/>
    <n v="8442"/>
    <n v="13748.4"/>
    <n v="8442"/>
    <m/>
    <n v="52239627.039999984"/>
    <n v="2.5996357113348956E-4"/>
    <x v="0"/>
    <n v="3676796.11"/>
    <n v="3.6935417667203745E-3"/>
    <x v="0"/>
    <n v="325145452.83999985"/>
    <n v="4.17671533812984E-5"/>
    <x v="1"/>
    <n v="4.2283845214238383E-5"/>
    <x v="1"/>
    <x v="1"/>
    <x v="0"/>
    <m/>
  </r>
  <r>
    <s v="MS-17334"/>
    <x v="1987"/>
    <x v="560"/>
    <s v="Bailment"/>
    <x v="15"/>
    <x v="1"/>
    <x v="1973"/>
    <x v="0"/>
    <x v="6"/>
    <x v="4"/>
    <x v="2"/>
    <s v="ULTRA"/>
    <s v="DOMESTIC WHISKEY"/>
    <s v="STRAIGHT"/>
    <x v="1987"/>
    <s v="WHISKEY"/>
    <x v="26"/>
    <x v="3"/>
    <n v="5"/>
    <n v="4.5"/>
    <n v="0"/>
    <n v="11.5"/>
    <n v="15"/>
    <n v="-0.3"/>
    <n v="42"/>
    <n v="48"/>
    <n v="-0.14000000000000001"/>
    <n v="21869.52"/>
    <n v="26138.880000000001"/>
    <n v="22145.52"/>
    <n v="26138.880000000001"/>
    <m/>
    <n v="52239627.039999984"/>
    <n v="4.1863851714053139E-4"/>
    <x v="0"/>
    <n v="69119979.479999974"/>
    <n v="3.163993994866274E-4"/>
    <x v="0"/>
    <n v="325145452.83999985"/>
    <n v="6.7260728418557111E-5"/>
    <x v="1"/>
    <n v="6.8109579286958511E-5"/>
    <x v="1"/>
    <x v="1"/>
    <x v="0"/>
    <m/>
  </r>
  <r>
    <s v="MS-19250"/>
    <x v="1988"/>
    <x v="396"/>
    <s v="Bailment"/>
    <x v="15"/>
    <x v="1"/>
    <x v="1974"/>
    <x v="0"/>
    <x v="6"/>
    <x v="4"/>
    <x v="2"/>
    <s v="ULTRA"/>
    <s v="DOMESTIC WHISKEY"/>
    <s v="STRAIGHT"/>
    <x v="1988"/>
    <s v="WHISKEY"/>
    <x v="53"/>
    <x v="0"/>
    <n v="1"/>
    <n v="29"/>
    <n v="-57"/>
    <n v="2.5"/>
    <n v="29"/>
    <n v="-10.6"/>
    <n v="16"/>
    <n v="51"/>
    <n v="-2.19"/>
    <n v="6776.88"/>
    <n v="23360.04"/>
    <n v="6776.88"/>
    <n v="23360.04"/>
    <m/>
    <n v="52239627.039999984"/>
    <n v="1.2972680671726331E-4"/>
    <x v="0"/>
    <n v="69119979.479999974"/>
    <n v="9.8045167996048171E-5"/>
    <x v="0"/>
    <n v="325145452.83999985"/>
    <n v="2.0842610409608958E-5"/>
    <x v="1"/>
    <n v="2.0842610409608958E-5"/>
    <x v="1"/>
    <x v="1"/>
    <x v="1"/>
    <m/>
  </r>
  <r>
    <s v="MS-22406"/>
    <x v="1989"/>
    <x v="511"/>
    <s v="Bailment"/>
    <x v="15"/>
    <x v="1"/>
    <x v="1975"/>
    <x v="0"/>
    <x v="10"/>
    <x v="4"/>
    <x v="2"/>
    <s v="ULTRA"/>
    <s v="DOMESTIC WHISKEY"/>
    <s v="STRAIGHT"/>
    <x v="1989"/>
    <s v="WHISKEY"/>
    <x v="4"/>
    <x v="1"/>
    <n v="3"/>
    <m/>
    <n v="1"/>
    <n v="9.5"/>
    <m/>
    <n v="1"/>
    <n v="103.5"/>
    <m/>
    <n v="1"/>
    <n v="47023.32"/>
    <m/>
    <n v="47767.32"/>
    <m/>
    <m/>
    <n v="52239627.039999984"/>
    <n v="9.0014654897888438E-4"/>
    <x v="0"/>
    <n v="69119979.479999974"/>
    <n v="6.8031443807946019E-4"/>
    <x v="0"/>
    <n v="325145452.83999985"/>
    <n v="1.4462241310549592E-4"/>
    <x v="1"/>
    <n v="1.4691061979423011E-4"/>
    <x v="1"/>
    <x v="4"/>
    <x v="0"/>
    <m/>
  </r>
  <r>
    <s v="MS-25613"/>
    <x v="1990"/>
    <x v="750"/>
    <s v="Bailment"/>
    <x v="15"/>
    <x v="1"/>
    <x v="1976"/>
    <x v="0"/>
    <x v="7"/>
    <x v="4"/>
    <x v="5"/>
    <s v="SUPER"/>
    <s v="DOMESTIC WHISKEY"/>
    <s v="STRAIGHT"/>
    <x v="1990"/>
    <s v="WHISKEY"/>
    <x v="90"/>
    <x v="1"/>
    <n v="1"/>
    <m/>
    <n v="1"/>
    <n v="3.5"/>
    <m/>
    <n v="1"/>
    <n v="46.5"/>
    <m/>
    <n v="1"/>
    <n v="15177.6"/>
    <m/>
    <n v="15177.6"/>
    <m/>
    <m/>
    <n v="52239627.039999984"/>
    <n v="2.9053806200374444E-4"/>
    <x v="0"/>
    <n v="3676796.11"/>
    <n v="4.1279417041158693E-3"/>
    <x v="0"/>
    <n v="325145452.83999985"/>
    <n v="4.6679416450177801E-5"/>
    <x v="1"/>
    <n v="4.6679416450177801E-5"/>
    <x v="1"/>
    <x v="4"/>
    <x v="0"/>
    <m/>
  </r>
  <r>
    <s v="MS-26902"/>
    <x v="1991"/>
    <x v="739"/>
    <s v="Bailment"/>
    <x v="15"/>
    <x v="1"/>
    <x v="1977"/>
    <x v="0"/>
    <x v="17"/>
    <x v="4"/>
    <x v="2"/>
    <s v="ULTRA"/>
    <s v="DOMESTIC WHISKEY"/>
    <s v="STRAIGHT"/>
    <x v="1991"/>
    <s v="WHISKEY"/>
    <x v="27"/>
    <x v="3"/>
    <n v="2"/>
    <m/>
    <n v="1"/>
    <n v="12.32"/>
    <m/>
    <n v="1"/>
    <n v="12.32"/>
    <m/>
    <n v="1"/>
    <n v="4728.6000000000004"/>
    <m/>
    <n v="4728.6000000000004"/>
    <m/>
    <m/>
    <n v="52239627.039999984"/>
    <n v="9.0517491565919914E-5"/>
    <x v="0"/>
    <n v="69119979.479999974"/>
    <n v="6.8411478642991093E-5"/>
    <x v="0"/>
    <n v="325145452.83999985"/>
    <n v="1.454302976928571E-5"/>
    <x v="1"/>
    <n v="1.454302976928571E-5"/>
    <x v="1"/>
    <x v="4"/>
    <x v="1"/>
    <m/>
  </r>
  <r>
    <s v="MS-72699"/>
    <x v="1992"/>
    <x v="751"/>
    <s v="Bailment"/>
    <x v="15"/>
    <x v="1"/>
    <x v="1978"/>
    <x v="0"/>
    <x v="7"/>
    <x v="4"/>
    <x v="5"/>
    <s v="SUPER"/>
    <s v="DOMESTIC WHISKEY"/>
    <s v="FLAVORED"/>
    <x v="1992"/>
    <s v="CORDIALS"/>
    <x v="90"/>
    <x v="1"/>
    <n v="3"/>
    <m/>
    <n v="1"/>
    <n v="12"/>
    <m/>
    <n v="1"/>
    <n v="78.42"/>
    <m/>
    <n v="1"/>
    <n v="25595.200000000001"/>
    <m/>
    <n v="25595.200000000001"/>
    <m/>
    <m/>
    <n v="52239627.039999984"/>
    <n v="4.8995755617477329E-4"/>
    <x v="0"/>
    <n v="3676796.11"/>
    <n v="6.9612780350771205E-3"/>
    <x v="0"/>
    <n v="325145452.83999985"/>
    <n v="7.8719230967056112E-5"/>
    <x v="1"/>
    <n v="7.8719230967056112E-5"/>
    <x v="1"/>
    <x v="4"/>
    <x v="0"/>
    <m/>
  </r>
  <r>
    <s v="MS-909937"/>
    <x v="1993"/>
    <x v="752"/>
    <s v="Bailment"/>
    <x v="15"/>
    <x v="1"/>
    <x v="1979"/>
    <x v="0"/>
    <x v="8"/>
    <x v="4"/>
    <x v="2"/>
    <s v="ULTRA"/>
    <s v="DOMESTIC WHISKEY"/>
    <s v="STRAIGHT"/>
    <x v="1993"/>
    <s v="WHISKEY"/>
    <x v="42"/>
    <x v="6"/>
    <n v="2"/>
    <m/>
    <n v="1"/>
    <n v="3.33"/>
    <n v="0.33"/>
    <n v="0.9"/>
    <n v="41.66"/>
    <n v="6"/>
    <n v="0.86"/>
    <n v="41000"/>
    <n v="5904"/>
    <n v="41000"/>
    <n v="5904"/>
    <m/>
    <n v="52239627.039999984"/>
    <n v="7.8484480696246585E-4"/>
    <x v="0"/>
    <n v="69119979.479999974"/>
    <n v="5.9317147239407739E-4"/>
    <x v="0"/>
    <n v="325145452.83999985"/>
    <n v="1.2609741161035274E-4"/>
    <x v="1"/>
    <n v="1.2609741161035274E-4"/>
    <x v="1"/>
    <x v="1"/>
    <x v="0"/>
    <m/>
  </r>
  <r>
    <s v="MS-28333"/>
    <x v="1994"/>
    <x v="667"/>
    <s v="Bailment"/>
    <x v="15"/>
    <x v="1"/>
    <x v="1980"/>
    <x v="0"/>
    <x v="9"/>
    <x v="5"/>
    <x v="5"/>
    <s v="SUPER"/>
    <s v="GIN"/>
    <s v="CLASSIC"/>
    <x v="1994"/>
    <s v="GIN"/>
    <x v="7"/>
    <x v="1"/>
    <n v="4"/>
    <m/>
    <n v="1"/>
    <n v="8.8699999999999992"/>
    <m/>
    <n v="1"/>
    <n v="77.489999999999995"/>
    <m/>
    <n v="1"/>
    <n v="26812.32"/>
    <m/>
    <n v="26812.32"/>
    <m/>
    <m/>
    <n v="10875997.040000001"/>
    <n v="2.4652746687397037E-3"/>
    <x v="0"/>
    <n v="3676796.11"/>
    <n v="7.2923053652817317E-3"/>
    <x v="0"/>
    <n v="325145452.83999985"/>
    <n v="8.2462540274841302E-5"/>
    <x v="1"/>
    <n v="8.2462540274841302E-5"/>
    <x v="1"/>
    <x v="4"/>
    <x v="0"/>
    <m/>
  </r>
  <r>
    <s v="MS-31538"/>
    <x v="1995"/>
    <x v="728"/>
    <s v="Bailment"/>
    <x v="15"/>
    <x v="1"/>
    <x v="1981"/>
    <x v="0"/>
    <x v="9"/>
    <x v="5"/>
    <x v="5"/>
    <s v="SUPER"/>
    <s v="GIN"/>
    <s v="CLASSIC"/>
    <x v="1995"/>
    <s v="GIN"/>
    <x v="26"/>
    <x v="1"/>
    <n v="2"/>
    <m/>
    <n v="1"/>
    <n v="7"/>
    <m/>
    <n v="1"/>
    <n v="47"/>
    <m/>
    <n v="1"/>
    <n v="14999.28"/>
    <m/>
    <n v="15182.88"/>
    <m/>
    <m/>
    <n v="10875997.040000001"/>
    <n v="1.3791176978841841E-3"/>
    <x v="0"/>
    <n v="3676796.11"/>
    <n v="4.0794429582879429E-3"/>
    <x v="0"/>
    <n v="325145452.83999985"/>
    <n v="4.6130984976071511E-5"/>
    <x v="1"/>
    <n v="4.6695655336355914E-5"/>
    <x v="1"/>
    <x v="4"/>
    <x v="0"/>
    <m/>
  </r>
  <r>
    <s v="MS-66097"/>
    <x v="1996"/>
    <x v="376"/>
    <s v="Bailment"/>
    <x v="15"/>
    <x v="1"/>
    <x v="1982"/>
    <x v="0"/>
    <x v="16"/>
    <x v="11"/>
    <x v="7"/>
    <s v="PREMIUM"/>
    <s v="IRISH"/>
    <s v="FLAVORED"/>
    <x v="1996"/>
    <s v="CORDIALS"/>
    <x v="16"/>
    <x v="0"/>
    <n v="8"/>
    <n v="27"/>
    <n v="-2.6"/>
    <n v="32.5"/>
    <n v="60"/>
    <n v="-0.85"/>
    <n v="176.5"/>
    <n v="84"/>
    <n v="0.52"/>
    <n v="45741.72"/>
    <n v="21974.400000000001"/>
    <n v="45839.4"/>
    <n v="21974.400000000001"/>
    <m/>
    <n v="3903414.0300000003"/>
    <n v="1.1718387967161147E-2"/>
    <x v="0"/>
    <n v="3903414.0300000003"/>
    <n v="1.1718387967161147E-2"/>
    <x v="0"/>
    <n v="325145452.83999985"/>
    <n v="1.4068079255135377E-4"/>
    <x v="1"/>
    <n v="1.4098121194564887E-4"/>
    <x v="1"/>
    <x v="1"/>
    <x v="0"/>
    <m/>
  </r>
  <r>
    <s v="MS-65926"/>
    <x v="1997"/>
    <x v="637"/>
    <s v="Bailment"/>
    <x v="15"/>
    <x v="1"/>
    <x v="1983"/>
    <x v="0"/>
    <x v="0"/>
    <x v="0"/>
    <x v="1"/>
    <s v="MID"/>
    <s v="RUM"/>
    <s v="FLAVORED"/>
    <x v="1997"/>
    <s v="CORDIALS"/>
    <x v="8"/>
    <x v="1"/>
    <n v="14"/>
    <n v="39"/>
    <n v="-1.79"/>
    <n v="47"/>
    <n v="305"/>
    <n v="-5.49"/>
    <n v="298"/>
    <n v="484"/>
    <n v="-0.62"/>
    <n v="45569.760000000002"/>
    <n v="77014.080000000002"/>
    <n v="47417.760000000002"/>
    <n v="77014.080000000002"/>
    <m/>
    <n v="12844114.079999994"/>
    <n v="3.5479099388379164E-3"/>
    <x v="0"/>
    <n v="126094742.97999983"/>
    <n v="3.6139302022470456E-4"/>
    <x v="0"/>
    <n v="325145452.83999985"/>
    <n v="1.4015192155378021E-4"/>
    <x v="1"/>
    <n v="1.4583553171612E-4"/>
    <x v="1"/>
    <x v="1"/>
    <x v="0"/>
    <m/>
  </r>
  <r>
    <s v="MS-5486"/>
    <x v="1998"/>
    <x v="144"/>
    <s v="Bailment"/>
    <x v="15"/>
    <x v="1"/>
    <x v="1984"/>
    <x v="0"/>
    <x v="11"/>
    <x v="7"/>
    <x v="2"/>
    <s v="ULTRA"/>
    <s v="SCOTCH"/>
    <s v="SINGLE MALT"/>
    <x v="1998"/>
    <s v="WHISKEY"/>
    <x v="47"/>
    <x v="0"/>
    <n v="4"/>
    <m/>
    <n v="1"/>
    <n v="17"/>
    <m/>
    <n v="1"/>
    <n v="211"/>
    <m/>
    <n v="1"/>
    <n v="196913.64"/>
    <m/>
    <n v="196913.64"/>
    <m/>
    <m/>
    <n v="5892527.0199999977"/>
    <n v="3.3417520077829034E-2"/>
    <x v="1"/>
    <n v="69119979.479999974"/>
    <n v="2.8488671652018853E-3"/>
    <x v="0"/>
    <n v="325145452.83999985"/>
    <n v="6.0561708084811761E-4"/>
    <x v="1"/>
    <n v="6.0561708084811761E-4"/>
    <x v="2"/>
    <x v="4"/>
    <x v="0"/>
    <m/>
  </r>
  <r>
    <s v="MS-85289"/>
    <x v="1999"/>
    <x v="0"/>
    <s v="Bailment"/>
    <x v="15"/>
    <x v="1"/>
    <x v="1985"/>
    <x v="0"/>
    <x v="12"/>
    <x v="8"/>
    <x v="5"/>
    <s v="SUPER"/>
    <s v="TEQUILA"/>
    <s v="100% BLUE AGAVE"/>
    <x v="1999"/>
    <s v="TEQUILA"/>
    <x v="14"/>
    <x v="1"/>
    <n v="42"/>
    <m/>
    <n v="1"/>
    <n v="204.68"/>
    <m/>
    <n v="1"/>
    <n v="325.35000000000002"/>
    <m/>
    <n v="1"/>
    <n v="139654.5"/>
    <m/>
    <n v="143091.35999999999"/>
    <m/>
    <m/>
    <n v="57863085.470000021"/>
    <n v="2.4135335830372537E-3"/>
    <x v="0"/>
    <n v="3676796.11"/>
    <n v="3.7982660942273462E-2"/>
    <x v="1"/>
    <n v="325145452.83999985"/>
    <n v="4.2951392609117095E-4"/>
    <x v="1"/>
    <n v="4.4008414926354058E-4"/>
    <x v="2"/>
    <x v="4"/>
    <x v="0"/>
    <m/>
  </r>
  <r>
    <s v="MS-85425"/>
    <x v="2000"/>
    <x v="377"/>
    <s v="Bailment"/>
    <x v="15"/>
    <x v="1"/>
    <x v="1986"/>
    <x v="0"/>
    <x v="12"/>
    <x v="8"/>
    <x v="1"/>
    <s v="PREMIUM"/>
    <s v="TEQUILA"/>
    <s v="100% BLUE AGAVE"/>
    <x v="2000"/>
    <s v="TEQUILA"/>
    <x v="14"/>
    <x v="1"/>
    <n v="23"/>
    <m/>
    <n v="1"/>
    <n v="62.42"/>
    <m/>
    <n v="1"/>
    <n v="355.83"/>
    <m/>
    <n v="1"/>
    <n v="185665.44"/>
    <m/>
    <n v="187659.66"/>
    <m/>
    <m/>
    <n v="57863085.470000021"/>
    <n v="3.208702724576639E-3"/>
    <x v="0"/>
    <n v="126094742.97999983"/>
    <n v="1.4724280775880469E-3"/>
    <x v="0"/>
    <n v="325145452.83999985"/>
    <n v="5.7102271730481106E-4"/>
    <x v="1"/>
    <n v="5.7715603389460609E-4"/>
    <x v="1"/>
    <x v="4"/>
    <x v="0"/>
    <m/>
  </r>
  <r>
    <s v="MS-85596"/>
    <x v="2001"/>
    <x v="753"/>
    <s v="Bailment"/>
    <x v="15"/>
    <x v="1"/>
    <x v="1987"/>
    <x v="0"/>
    <x v="12"/>
    <x v="8"/>
    <x v="2"/>
    <s v="ULTRA"/>
    <s v="TEQUILA"/>
    <s v="100% BLUE AGAVE"/>
    <x v="2001"/>
    <s v="TEQUILA"/>
    <x v="12"/>
    <x v="1"/>
    <n v="2"/>
    <n v="0.25"/>
    <n v="0.89"/>
    <n v="4.5"/>
    <n v="9"/>
    <n v="-1"/>
    <n v="9.75"/>
    <n v="9"/>
    <n v="0.08"/>
    <n v="15674.34"/>
    <n v="16613.64"/>
    <n v="16214.61"/>
    <n v="16613.64"/>
    <m/>
    <n v="57863085.470000021"/>
    <n v="2.708866952510957E-4"/>
    <x v="0"/>
    <n v="69119979.479999974"/>
    <n v="2.2677003260013128E-4"/>
    <x v="0"/>
    <n v="325145452.83999985"/>
    <n v="4.8207163480502845E-5"/>
    <x v="1"/>
    <n v="4.986878905539858E-5"/>
    <x v="1"/>
    <x v="1"/>
    <x v="0"/>
    <m/>
  </r>
  <r>
    <s v="MS-85611"/>
    <x v="2002"/>
    <x v="497"/>
    <s v="Bailment"/>
    <x v="15"/>
    <x v="1"/>
    <x v="1988"/>
    <x v="0"/>
    <x v="12"/>
    <x v="8"/>
    <x v="1"/>
    <s v="PREMIUM"/>
    <s v="TEQUILA"/>
    <s v="FLAVORED"/>
    <x v="2002"/>
    <s v="CORDIALS"/>
    <x v="16"/>
    <x v="0"/>
    <n v="6"/>
    <m/>
    <n v="1"/>
    <n v="55"/>
    <m/>
    <n v="1"/>
    <n v="286"/>
    <m/>
    <n v="1"/>
    <n v="76962"/>
    <m/>
    <n v="78283.92"/>
    <m/>
    <m/>
    <n v="57863085.470000021"/>
    <n v="1.3300707934059634E-3"/>
    <x v="0"/>
    <n v="126094742.97999983"/>
    <n v="6.1035058386381044E-4"/>
    <x v="0"/>
    <n v="325145452.83999985"/>
    <n v="2.3670021932575532E-4"/>
    <x v="1"/>
    <n v="2.4076584591980305E-4"/>
    <x v="1"/>
    <x v="4"/>
    <x v="0"/>
    <m/>
  </r>
  <r>
    <s v="MS-87087"/>
    <x v="2003"/>
    <x v="128"/>
    <s v="Bailment"/>
    <x v="15"/>
    <x v="1"/>
    <x v="1989"/>
    <x v="0"/>
    <x v="12"/>
    <x v="8"/>
    <x v="5"/>
    <s v="SUPER"/>
    <s v="TEQUILA"/>
    <s v="100% BLUE AGAVE"/>
    <x v="2003"/>
    <s v="TEQUILA"/>
    <x v="26"/>
    <x v="5"/>
    <n v="4"/>
    <m/>
    <n v="1"/>
    <n v="13.17"/>
    <m/>
    <n v="1"/>
    <n v="70.17"/>
    <m/>
    <n v="1"/>
    <n v="28166.16"/>
    <m/>
    <n v="28166.16"/>
    <m/>
    <m/>
    <n v="57863085.470000021"/>
    <n v="4.8677252122345194E-4"/>
    <x v="0"/>
    <n v="3676796.11"/>
    <n v="7.6605172430951034E-3"/>
    <x v="0"/>
    <n v="325145452.83999985"/>
    <n v="8.6626338317147633E-5"/>
    <x v="1"/>
    <n v="8.6626338317147633E-5"/>
    <x v="1"/>
    <x v="4"/>
    <x v="0"/>
    <m/>
  </r>
  <r>
    <s v="MS-88401"/>
    <x v="2004"/>
    <x v="720"/>
    <s v="Bailment"/>
    <x v="15"/>
    <x v="1"/>
    <x v="1990"/>
    <x v="0"/>
    <x v="12"/>
    <x v="8"/>
    <x v="2"/>
    <s v="ULTRA"/>
    <s v="TEQUILA"/>
    <s v="100% BLUE AGAVE"/>
    <x v="2004"/>
    <s v="TEQUILA"/>
    <x v="27"/>
    <x v="3"/>
    <n v="1"/>
    <m/>
    <n v="1"/>
    <n v="13.66"/>
    <m/>
    <n v="1"/>
    <n v="39.31"/>
    <m/>
    <n v="1"/>
    <n v="45111.72"/>
    <m/>
    <n v="46390.44"/>
    <m/>
    <m/>
    <n v="57863085.470000021"/>
    <n v="7.7962866365618967E-4"/>
    <x v="0"/>
    <n v="69119979.479999974"/>
    <n v="6.5265817986900855E-4"/>
    <x v="0"/>
    <n v="325145452.83999985"/>
    <n v="1.3874319817782884E-4"/>
    <x v="1"/>
    <n v="1.4267596115769202E-4"/>
    <x v="1"/>
    <x v="4"/>
    <x v="0"/>
    <m/>
  </r>
  <r>
    <s v="MS-88459"/>
    <x v="2005"/>
    <x v="461"/>
    <s v="Bailment"/>
    <x v="15"/>
    <x v="1"/>
    <x v="1991"/>
    <x v="0"/>
    <x v="12"/>
    <x v="8"/>
    <x v="1"/>
    <s v="PREMIUM"/>
    <s v="TEQUILA"/>
    <s v="100% BLUE AGAVE"/>
    <x v="2005"/>
    <s v="TEQUILA"/>
    <x v="3"/>
    <x v="1"/>
    <n v="11"/>
    <m/>
    <n v="1"/>
    <n v="41.5"/>
    <m/>
    <n v="1"/>
    <n v="97"/>
    <n v="16.5"/>
    <n v="0.83"/>
    <n v="35804.639999999999"/>
    <n v="5401.44"/>
    <n v="35804.639999999999"/>
    <n v="5401.44"/>
    <m/>
    <n v="57863085.470000021"/>
    <n v="6.1878207339225713E-4"/>
    <x v="0"/>
    <n v="126094742.97999983"/>
    <n v="2.8395029922602763E-4"/>
    <x v="0"/>
    <n v="325145452.83999985"/>
    <n v="1.1011883969854879E-4"/>
    <x v="1"/>
    <n v="1.1011883969854879E-4"/>
    <x v="1"/>
    <x v="1"/>
    <x v="0"/>
    <m/>
  </r>
  <r>
    <s v="MS-88763"/>
    <x v="2006"/>
    <x v="754"/>
    <s v="Bailment"/>
    <x v="15"/>
    <x v="1"/>
    <x v="1992"/>
    <x v="0"/>
    <x v="12"/>
    <x v="8"/>
    <x v="5"/>
    <s v="SUPER"/>
    <s v="TEQUILA"/>
    <s v="100% BLUE AGAVE"/>
    <x v="2006"/>
    <s v="TEQUILA"/>
    <x v="26"/>
    <x v="5"/>
    <n v="1"/>
    <m/>
    <n v="1"/>
    <n v="7"/>
    <m/>
    <n v="1"/>
    <n v="60"/>
    <m/>
    <n v="1"/>
    <n v="29820"/>
    <m/>
    <n v="29820"/>
    <m/>
    <m/>
    <n v="57863085.470000021"/>
    <n v="5.1535447440770549E-4"/>
    <x v="0"/>
    <n v="3676796.11"/>
    <n v="8.1103218965274636E-3"/>
    <x v="0"/>
    <n v="325145452.83999985"/>
    <n v="9.1712800346846799E-5"/>
    <x v="1"/>
    <n v="9.1712800346846799E-5"/>
    <x v="1"/>
    <x v="4"/>
    <x v="0"/>
    <m/>
  </r>
  <r>
    <s v="MS-33431"/>
    <x v="2007"/>
    <x v="486"/>
    <s v="Bailment"/>
    <x v="15"/>
    <x v="1"/>
    <x v="1993"/>
    <x v="0"/>
    <x v="13"/>
    <x v="9"/>
    <x v="1"/>
    <s v="PREMIUM"/>
    <s v="VODKA"/>
    <s v="FLAVORED"/>
    <x v="2007"/>
    <s v="VODKA"/>
    <x v="8"/>
    <x v="1"/>
    <n v="23"/>
    <n v="64"/>
    <n v="-1.84"/>
    <n v="44.5"/>
    <n v="194"/>
    <n v="-3.36"/>
    <n v="201.5"/>
    <n v="194"/>
    <n v="0.04"/>
    <n v="37015.5"/>
    <n v="36666"/>
    <n v="38083.5"/>
    <n v="36666"/>
    <m/>
    <n v="73393567.950000003"/>
    <n v="5.0434256071618059E-4"/>
    <x v="0"/>
    <n v="126094742.97999983"/>
    <n v="2.9355307862335793E-4"/>
    <x v="0"/>
    <n v="325145452.83999985"/>
    <n v="1.1384289608446371E-4"/>
    <x v="1"/>
    <n v="1.1712757987958217E-4"/>
    <x v="1"/>
    <x v="1"/>
    <x v="0"/>
    <m/>
  </r>
  <r>
    <s v="MS-39202"/>
    <x v="2008"/>
    <x v="165"/>
    <s v="Bailment"/>
    <x v="15"/>
    <x v="1"/>
    <x v="1994"/>
    <x v="0"/>
    <x v="13"/>
    <x v="9"/>
    <x v="1"/>
    <s v="PREMIUM"/>
    <s v="VODKA"/>
    <s v="FLAVORED"/>
    <x v="2008"/>
    <s v="CORDIALS"/>
    <x v="62"/>
    <x v="3"/>
    <n v="10"/>
    <n v="9.5"/>
    <n v="0.05"/>
    <n v="31.5"/>
    <n v="19.579999999999998"/>
    <n v="0.38"/>
    <n v="103"/>
    <n v="209.75"/>
    <n v="-1.04"/>
    <n v="15098.16"/>
    <n v="28367.14"/>
    <n v="15128.64"/>
    <n v="28367.14"/>
    <m/>
    <n v="73393567.950000003"/>
    <n v="2.0571502955525682E-4"/>
    <x v="0"/>
    <n v="126094742.97999983"/>
    <n v="1.1973663329005518E-4"/>
    <x v="0"/>
    <n v="325145452.83999985"/>
    <n v="4.643509502631618E-5"/>
    <x v="1"/>
    <n v="4.6528837687435293E-5"/>
    <x v="1"/>
    <x v="1"/>
    <x v="0"/>
    <m/>
  </r>
  <r>
    <s v="MS-73094"/>
    <x v="2009"/>
    <x v="344"/>
    <s v="Bailment"/>
    <x v="15"/>
    <x v="1"/>
    <x v="1995"/>
    <x v="0"/>
    <x v="13"/>
    <x v="9"/>
    <x v="2"/>
    <s v="PREMIUM"/>
    <s v="CORDIALS"/>
    <s v="LIQUEURS &amp; SPECIALITIES"/>
    <x v="2009"/>
    <s v="CORDIALS"/>
    <x v="14"/>
    <x v="1"/>
    <n v="69"/>
    <m/>
    <n v="1"/>
    <n v="517"/>
    <m/>
    <n v="1"/>
    <n v="1437"/>
    <m/>
    <n v="1"/>
    <n v="425471.52"/>
    <m/>
    <n v="432479.52"/>
    <m/>
    <m/>
    <n v="73393567.950000003"/>
    <n v="5.7971227163919345E-3"/>
    <x v="0"/>
    <n v="69119979.479999974"/>
    <n v="6.1555504385401505E-3"/>
    <x v="0"/>
    <n v="325145452.83999985"/>
    <n v="1.3085574972176203E-3"/>
    <x v="1"/>
    <n v="1.3301109279631167E-3"/>
    <x v="1"/>
    <x v="4"/>
    <x v="0"/>
    <m/>
  </r>
  <r>
    <s v="MS-87483"/>
    <x v="2010"/>
    <x v="260"/>
    <s v="Bailment"/>
    <x v="16"/>
    <x v="1"/>
    <x v="1996"/>
    <x v="0"/>
    <x v="12"/>
    <x v="8"/>
    <x v="5"/>
    <s v="SUPER"/>
    <s v="TEQUILA"/>
    <s v="100% BLUE AGAVE"/>
    <x v="2010"/>
    <s v="TEQUILA"/>
    <x v="14"/>
    <x v="1"/>
    <n v="16"/>
    <m/>
    <n v="1"/>
    <n v="67.84"/>
    <m/>
    <n v="1"/>
    <n v="147.74"/>
    <n v="12.25"/>
    <n v="0.92"/>
    <n v="65288.4"/>
    <n v="5472"/>
    <n v="65288.4"/>
    <n v="5472"/>
    <m/>
    <n v="57863085.470000021"/>
    <n v="1.1283255890985929E-3"/>
    <x v="0"/>
    <n v="3676796.11"/>
    <n v="1.7756872572409245E-2"/>
    <x v="0"/>
    <n v="325145452.83999985"/>
    <n v="2.0079751824832572E-4"/>
    <x v="1"/>
    <n v="2.0079751824832572E-4"/>
    <x v="1"/>
    <x v="1"/>
    <x v="0"/>
    <m/>
  </r>
  <r>
    <s v="MS-32231"/>
    <x v="2011"/>
    <x v="318"/>
    <s v="Bailment"/>
    <x v="17"/>
    <x v="1"/>
    <x v="1997"/>
    <x v="0"/>
    <x v="9"/>
    <x v="5"/>
    <x v="0"/>
    <s v="MID"/>
    <s v="GIN"/>
    <s v="CLASSIC"/>
    <x v="2011"/>
    <s v="GIN"/>
    <x v="8"/>
    <x v="1"/>
    <n v="22"/>
    <m/>
    <n v="1"/>
    <n v="67.36"/>
    <n v="0.01"/>
    <n v="1"/>
    <n v="163.38"/>
    <n v="80.06"/>
    <n v="0.51"/>
    <n v="22344"/>
    <n v="9798.1200000000008"/>
    <n v="22344"/>
    <n v="9798.1200000000008"/>
    <m/>
    <n v="10875997.040000001"/>
    <n v="2.0544323355203855E-3"/>
    <x v="0"/>
    <n v="75793138.070000067"/>
    <n v="2.9480241310715768E-4"/>
    <x v="0"/>
    <n v="325145452.83999985"/>
    <n v="6.8720013781017607E-5"/>
    <x v="1"/>
    <n v="6.8720013781017607E-5"/>
    <x v="1"/>
    <x v="1"/>
    <x v="0"/>
    <m/>
  </r>
  <r>
    <s v="MS-46550"/>
    <x v="2012"/>
    <x v="165"/>
    <s v="Bailment"/>
    <x v="17"/>
    <x v="1"/>
    <x v="1998"/>
    <x v="0"/>
    <x v="0"/>
    <x v="0"/>
    <x v="0"/>
    <s v="MID"/>
    <s v="RUM"/>
    <s v="FLAVORED"/>
    <x v="2012"/>
    <s v="RUM"/>
    <x v="8"/>
    <x v="1"/>
    <n v="15"/>
    <m/>
    <n v="1"/>
    <n v="63.36"/>
    <m/>
    <n v="1"/>
    <n v="129.38"/>
    <m/>
    <n v="1"/>
    <n v="26772"/>
    <m/>
    <n v="26772"/>
    <m/>
    <m/>
    <n v="12844114.079999994"/>
    <n v="2.0843788706056098E-3"/>
    <x v="0"/>
    <n v="75793138.070000067"/>
    <n v="3.5322458842216371E-4"/>
    <x v="0"/>
    <n v="325145452.83999985"/>
    <n v="8.2338534234935705E-5"/>
    <x v="1"/>
    <n v="8.2338534234935705E-5"/>
    <x v="1"/>
    <x v="4"/>
    <x v="0"/>
    <m/>
  </r>
  <r>
    <s v="MS-85302"/>
    <x v="2013"/>
    <x v="132"/>
    <s v="Bailment"/>
    <x v="17"/>
    <x v="1"/>
    <x v="1999"/>
    <x v="0"/>
    <x v="12"/>
    <x v="8"/>
    <x v="2"/>
    <s v="ULTRA"/>
    <s v="TEQUILA"/>
    <s v="100% BLUE AGAVE"/>
    <x v="2013"/>
    <s v="TEQUILA"/>
    <x v="14"/>
    <x v="1"/>
    <n v="7"/>
    <m/>
    <n v="1"/>
    <n v="20.5"/>
    <m/>
    <n v="1"/>
    <n v="93.5"/>
    <m/>
    <n v="1"/>
    <n v="86775.48"/>
    <m/>
    <n v="86775.48"/>
    <m/>
    <m/>
    <n v="57863085.470000021"/>
    <n v="1.4996690773600386E-3"/>
    <x v="0"/>
    <n v="69119979.479999974"/>
    <n v="1.2554326643732393E-3"/>
    <x v="0"/>
    <n v="325145452.83999985"/>
    <n v="2.6688203461575446E-4"/>
    <x v="1"/>
    <n v="2.6688203461575446E-4"/>
    <x v="1"/>
    <x v="4"/>
    <x v="0"/>
    <m/>
  </r>
  <r>
    <s v="MS-78172"/>
    <x v="2014"/>
    <x v="433"/>
    <s v="Bailment"/>
    <x v="17"/>
    <x v="1"/>
    <x v="2000"/>
    <x v="0"/>
    <x v="13"/>
    <x v="9"/>
    <x v="2"/>
    <s v="ULTRA"/>
    <s v="CORDIALS"/>
    <s v="LIQUEURS &amp; SPECIALITIES"/>
    <x v="2014"/>
    <s v="CORDIALS"/>
    <x v="91"/>
    <x v="0"/>
    <n v="10"/>
    <m/>
    <n v="1"/>
    <n v="45.1"/>
    <m/>
    <n v="1"/>
    <n v="248.31"/>
    <m/>
    <n v="1"/>
    <n v="132264.64000000001"/>
    <m/>
    <n v="132264.64000000001"/>
    <m/>
    <m/>
    <n v="73393567.950000003"/>
    <n v="1.8021284929233368E-3"/>
    <x v="0"/>
    <n v="69119979.479999974"/>
    <n v="1.9135514940115267E-3"/>
    <x v="0"/>
    <n v="325145452.83999985"/>
    <n v="4.0678606711158849E-4"/>
    <x v="1"/>
    <n v="4.0678606711158849E-4"/>
    <x v="1"/>
    <x v="4"/>
    <x v="0"/>
    <m/>
  </r>
  <r>
    <s v="MS-78175"/>
    <x v="2015"/>
    <x v="21"/>
    <s v="Bailment"/>
    <x v="17"/>
    <x v="1"/>
    <x v="2001"/>
    <x v="0"/>
    <x v="13"/>
    <x v="9"/>
    <x v="2"/>
    <s v="ULTRA"/>
    <s v="CORDIALS"/>
    <s v="LIQUEURS &amp; SPECIALITIES"/>
    <x v="2015"/>
    <s v="CORDIALS"/>
    <x v="91"/>
    <x v="0"/>
    <n v="2"/>
    <m/>
    <n v="1"/>
    <n v="13.88"/>
    <m/>
    <n v="1"/>
    <n v="166.71"/>
    <m/>
    <n v="1"/>
    <n v="88800"/>
    <m/>
    <n v="88800"/>
    <m/>
    <m/>
    <n v="73393567.950000003"/>
    <n v="1.2099152893138504E-3"/>
    <x v="0"/>
    <n v="69119979.479999974"/>
    <n v="1.2847226036242457E-3"/>
    <x v="0"/>
    <n v="325145452.83999985"/>
    <n v="2.7310854026827618E-4"/>
    <x v="1"/>
    <n v="2.7310854026827618E-4"/>
    <x v="1"/>
    <x v="4"/>
    <x v="0"/>
    <m/>
  </r>
  <r>
    <s v="MS-78178"/>
    <x v="2016"/>
    <x v="314"/>
    <s v="Bailment"/>
    <x v="17"/>
    <x v="1"/>
    <x v="2002"/>
    <x v="0"/>
    <x v="13"/>
    <x v="9"/>
    <x v="2"/>
    <s v="ULTRA"/>
    <s v="CORDIALS"/>
    <s v="LIQUEURS &amp; SPECIALITIES"/>
    <x v="2016"/>
    <s v="CORDIALS"/>
    <x v="91"/>
    <x v="0"/>
    <n v="9"/>
    <m/>
    <n v="1"/>
    <n v="44.3"/>
    <m/>
    <n v="1"/>
    <n v="238.74"/>
    <m/>
    <n v="1"/>
    <n v="127161.60000000001"/>
    <m/>
    <n v="127161.60000000001"/>
    <m/>
    <m/>
    <n v="73393567.950000003"/>
    <n v="1.7325986942974339E-3"/>
    <x v="0"/>
    <n v="69119979.479999974"/>
    <n v="1.8397227683899198E-3"/>
    <x v="0"/>
    <n v="325145452.83999985"/>
    <n v="3.9109142966417152E-4"/>
    <x v="1"/>
    <n v="3.9109142966417152E-4"/>
    <x v="1"/>
    <x v="4"/>
    <x v="0"/>
    <m/>
  </r>
  <r>
    <s v="MS-86487"/>
    <x v="2017"/>
    <x v="465"/>
    <s v="Bailment"/>
    <x v="18"/>
    <x v="1"/>
    <x v="2003"/>
    <x v="0"/>
    <x v="3"/>
    <x v="3"/>
    <x v="3"/>
    <s v="VALUE"/>
    <s v="CORDIALS"/>
    <s v="LIQUEURS &amp; SPECIALITIES"/>
    <x v="2017"/>
    <s v="CORDIALS"/>
    <x v="24"/>
    <x v="1"/>
    <n v="596"/>
    <n v="685.31"/>
    <n v="-0.15"/>
    <n v="1982.9"/>
    <n v="2000.36"/>
    <n v="-0.01"/>
    <n v="6932.93"/>
    <n v="6163.19"/>
    <n v="0.11"/>
    <n v="226508.37"/>
    <n v="201183.08"/>
    <n v="226508.37"/>
    <n v="201183.08"/>
    <m/>
    <n v="22444928.369999994"/>
    <n v="1.0091739490813089E-2"/>
    <x v="0"/>
    <n v="34230392.709999993"/>
    <n v="6.6171712349016761E-3"/>
    <x v="0"/>
    <n v="325145452.83999985"/>
    <n v="6.9663705280683112E-4"/>
    <x v="1"/>
    <n v="6.9663705280683112E-4"/>
    <x v="1"/>
    <x v="1"/>
    <x v="0"/>
    <m/>
  </r>
  <r>
    <s v="MS-86471"/>
    <x v="2018"/>
    <x v="729"/>
    <s v="Bailment"/>
    <x v="18"/>
    <x v="1"/>
    <x v="2004"/>
    <x v="0"/>
    <x v="6"/>
    <x v="4"/>
    <x v="1"/>
    <s v="SUPER"/>
    <s v="DOMESTIC WHISKEY"/>
    <s v="STRAIGHT"/>
    <x v="2018"/>
    <s v="CORDIALS"/>
    <x v="92"/>
    <x v="1"/>
    <n v="2"/>
    <n v="2"/>
    <n v="0"/>
    <n v="3"/>
    <n v="7.5"/>
    <n v="-1.5"/>
    <n v="11.92"/>
    <n v="25.5"/>
    <n v="-1.1399999999999999"/>
    <n v="4468.87"/>
    <n v="9819.5400000000009"/>
    <n v="4588.87"/>
    <n v="9819.5400000000009"/>
    <m/>
    <n v="52239627.039999984"/>
    <n v="8.5545595426594025E-5"/>
    <x v="0"/>
    <n v="126094742.97999983"/>
    <n v="3.5440573448084333E-5"/>
    <x v="0"/>
    <n v="325145452.83999985"/>
    <n v="1.3744218044467247E-5"/>
    <x v="1"/>
    <n v="1.4113283639424375E-5"/>
    <x v="1"/>
    <x v="1"/>
    <x v="1"/>
    <m/>
  </r>
  <r>
    <s v="MS-36677"/>
    <x v="2019"/>
    <x v="614"/>
    <s v="Bailment"/>
    <x v="18"/>
    <x v="1"/>
    <x v="2005"/>
    <x v="0"/>
    <x v="13"/>
    <x v="9"/>
    <x v="2"/>
    <s v="SUPER"/>
    <s v="VODKA"/>
    <s v="CLASSIC"/>
    <x v="2019"/>
    <s v="VODKA"/>
    <x v="92"/>
    <x v="1"/>
    <n v="2"/>
    <n v="2"/>
    <n v="0"/>
    <n v="4.5"/>
    <n v="4.5"/>
    <n v="0"/>
    <n v="18"/>
    <n v="19"/>
    <n v="-0.06"/>
    <n v="4557.6000000000004"/>
    <n v="4684.26"/>
    <n v="4797.3599999999997"/>
    <n v="4963.9799999999996"/>
    <m/>
    <n v="73393567.950000003"/>
    <n v="6.2098084713702769E-5"/>
    <x v="0"/>
    <n v="69119979.479999974"/>
    <n v="6.5937519575201157E-5"/>
    <x v="0"/>
    <n v="325145452.83999985"/>
    <n v="1.4017111296471798E-5"/>
    <x v="1"/>
    <n v="1.4754504355196141E-5"/>
    <x v="1"/>
    <x v="1"/>
    <x v="1"/>
    <m/>
  </r>
  <r>
    <s v="MS-26970"/>
    <x v="2020"/>
    <x v="663"/>
    <s v="Bailment"/>
    <x v="19"/>
    <x v="1"/>
    <x v="2006"/>
    <x v="0"/>
    <x v="6"/>
    <x v="4"/>
    <x v="2"/>
    <s v="ULTRA"/>
    <s v="DOMESTIC WHISKEY"/>
    <s v="STRAIGHT"/>
    <x v="2020"/>
    <s v="WHISKEY"/>
    <x v="1"/>
    <x v="1"/>
    <n v="4"/>
    <m/>
    <n v="1"/>
    <n v="30"/>
    <m/>
    <n v="1"/>
    <n v="54"/>
    <m/>
    <n v="1"/>
    <n v="19193.759999999998"/>
    <m/>
    <n v="19193.759999999998"/>
    <m/>
    <m/>
    <n v="52239627.039999984"/>
    <n v="3.674176307825341E-4"/>
    <x v="0"/>
    <n v="69119979.479999974"/>
    <n v="2.7768758243850111E-4"/>
    <x v="0"/>
    <n v="325145452.83999985"/>
    <n v="5.9031303782203024E-5"/>
    <x v="1"/>
    <n v="5.9031303782203024E-5"/>
    <x v="1"/>
    <x v="4"/>
    <x v="0"/>
    <m/>
  </r>
  <r>
    <s v="MS-26975"/>
    <x v="2021"/>
    <x v="742"/>
    <s v="Bailment"/>
    <x v="19"/>
    <x v="1"/>
    <x v="2007"/>
    <x v="0"/>
    <x v="10"/>
    <x v="6"/>
    <x v="4"/>
    <s v="ULTRA"/>
    <s v="DOMESTIC WHISKEY"/>
    <s v="STRAIGHT"/>
    <x v="2021"/>
    <s v="WHISKEY"/>
    <x v="1"/>
    <x v="1"/>
    <n v="3"/>
    <m/>
    <n v="1"/>
    <n v="16"/>
    <m/>
    <n v="1"/>
    <n v="25"/>
    <m/>
    <n v="1"/>
    <n v="9330"/>
    <m/>
    <n v="9330"/>
    <m/>
    <m/>
    <n v="1024946.76"/>
    <n v="9.1029118429527007E-3"/>
    <x v="0"/>
    <n v="1024946.76"/>
    <n v="9.1029118429527007E-3"/>
    <x v="0"/>
    <n v="325145452.83999985"/>
    <n v="2.8694850007916856E-5"/>
    <x v="1"/>
    <n v="2.8694850007916856E-5"/>
    <x v="1"/>
    <x v="4"/>
    <x v="1"/>
    <m/>
  </r>
  <r>
    <s v="MS-87277"/>
    <x v="2022"/>
    <x v="755"/>
    <s v="Bailment"/>
    <x v="20"/>
    <x v="1"/>
    <x v="2008"/>
    <x v="0"/>
    <x v="12"/>
    <x v="8"/>
    <x v="5"/>
    <s v="SUPER"/>
    <s v="TEQUILA"/>
    <s v="100% BLUE AGAVE"/>
    <x v="2022"/>
    <s v="TEQUILA"/>
    <x v="36"/>
    <x v="1"/>
    <n v="1"/>
    <n v="25"/>
    <n v="-49"/>
    <n v="6"/>
    <n v="37"/>
    <n v="-5.17"/>
    <n v="17.420000000000002"/>
    <n v="37"/>
    <n v="-1.1200000000000001"/>
    <n v="8008.88"/>
    <n v="17014.080000000002"/>
    <n v="8008.88"/>
    <n v="17014.080000000002"/>
    <m/>
    <n v="57863085.470000021"/>
    <n v="1.3841086998639786E-4"/>
    <x v="0"/>
    <n v="3676796.11"/>
    <n v="2.1782224959980175E-3"/>
    <x v="0"/>
    <n v="325145452.83999985"/>
    <n v="2.4631683851168826E-5"/>
    <x v="1"/>
    <n v="2.4631683851168826E-5"/>
    <x v="1"/>
    <x v="1"/>
    <x v="1"/>
    <m/>
  </r>
  <r>
    <s v="MS-51682"/>
    <x v="2023"/>
    <x v="663"/>
    <s v="Bailment"/>
    <x v="21"/>
    <x v="1"/>
    <x v="2009"/>
    <x v="0"/>
    <x v="2"/>
    <x v="1"/>
    <x v="5"/>
    <s v="SUPER"/>
    <s v="BRANDY / COGNAC"/>
    <s v="IMPORTED"/>
    <x v="2023"/>
    <s v="BRANDY"/>
    <x v="93"/>
    <x v="6"/>
    <n v="6"/>
    <m/>
    <n v="1"/>
    <n v="47.5"/>
    <m/>
    <n v="1"/>
    <n v="47.5"/>
    <m/>
    <n v="1"/>
    <n v="13839.6"/>
    <m/>
    <n v="13839.6"/>
    <m/>
    <m/>
    <n v="43814205.929999985"/>
    <n v="3.1587015458207587E-4"/>
    <x v="0"/>
    <n v="3676796.11"/>
    <n v="3.7640379248551807E-3"/>
    <x v="0"/>
    <n v="325145452.83999985"/>
    <n v="4.2564335066405802E-5"/>
    <x v="1"/>
    <n v="4.2564335066405802E-5"/>
    <x v="1"/>
    <x v="4"/>
    <x v="0"/>
    <m/>
  </r>
  <r>
    <s v="MS-102286"/>
    <x v="2024"/>
    <x v="681"/>
    <s v="Bailment"/>
    <x v="21"/>
    <x v="1"/>
    <x v="2010"/>
    <x v="0"/>
    <x v="4"/>
    <x v="2"/>
    <x v="2"/>
    <s v="ULTRA"/>
    <s v="CANADIAN"/>
    <s v="FLAVORED"/>
    <x v="2024"/>
    <s v="WHISKEY"/>
    <x v="14"/>
    <x v="1"/>
    <n v="2"/>
    <m/>
    <n v="1"/>
    <n v="10.119999999999999"/>
    <m/>
    <n v="1"/>
    <n v="10.119999999999999"/>
    <m/>
    <n v="1"/>
    <n v="28053.119999999999"/>
    <m/>
    <n v="28053.119999999999"/>
    <m/>
    <m/>
    <n v="29546996.449999988"/>
    <n v="9.4944066641332032E-4"/>
    <x v="0"/>
    <n v="69119979.479999974"/>
    <n v="4.0586123160116439E-4"/>
    <x v="0"/>
    <n v="325145452.83999985"/>
    <n v="8.627867852669802E-5"/>
    <x v="1"/>
    <n v="8.627867852669802E-5"/>
    <x v="1"/>
    <x v="4"/>
    <x v="0"/>
    <m/>
  </r>
  <r>
    <s v="MS-62971"/>
    <x v="2025"/>
    <x v="99"/>
    <s v="Bailment"/>
    <x v="21"/>
    <x v="1"/>
    <x v="2011"/>
    <x v="0"/>
    <x v="14"/>
    <x v="10"/>
    <x v="6"/>
    <s v="SUPER"/>
    <s v="COCKTAILS"/>
    <s v="DAIQUIRI"/>
    <x v="2025"/>
    <s v="COCKTAILS"/>
    <x v="11"/>
    <x v="1"/>
    <n v="31"/>
    <m/>
    <n v="1"/>
    <n v="356.5"/>
    <m/>
    <n v="1"/>
    <n v="819.5"/>
    <m/>
    <n v="1"/>
    <n v="190597.56"/>
    <m/>
    <n v="204483.96"/>
    <m/>
    <m/>
    <n v="5567781.3899999987"/>
    <n v="3.4232227641394525E-2"/>
    <x v="1"/>
    <n v="5567781.3899999987"/>
    <n v="3.4232227641394525E-2"/>
    <x v="1"/>
    <n v="325145452.83999985"/>
    <n v="5.8619168232314396E-4"/>
    <x v="1"/>
    <n v="6.2889995297158309E-4"/>
    <x v="3"/>
    <x v="4"/>
    <x v="0"/>
    <m/>
  </r>
  <r>
    <s v="MS-62972"/>
    <x v="2026"/>
    <x v="38"/>
    <s v="Bailment"/>
    <x v="21"/>
    <x v="1"/>
    <x v="2012"/>
    <x v="0"/>
    <x v="14"/>
    <x v="10"/>
    <x v="6"/>
    <s v="SUPER"/>
    <s v="COCKTAILS"/>
    <s v="DAIQUIRI"/>
    <x v="2026"/>
    <s v="COCKTAILS"/>
    <x v="11"/>
    <x v="1"/>
    <n v="62"/>
    <m/>
    <n v="1"/>
    <n v="202.75"/>
    <m/>
    <n v="1"/>
    <n v="489.75"/>
    <m/>
    <n v="1"/>
    <n v="91997.31"/>
    <m/>
    <n v="92562.75"/>
    <m/>
    <m/>
    <n v="5567781.3899999987"/>
    <n v="1.6523154117586505E-2"/>
    <x v="0"/>
    <n v="5567781.3899999987"/>
    <n v="1.6523154117586505E-2"/>
    <x v="0"/>
    <n v="325145452.83999985"/>
    <n v="2.8294201624671269E-4"/>
    <x v="1"/>
    <n v="2.8468105333015069E-4"/>
    <x v="1"/>
    <x v="4"/>
    <x v="0"/>
    <m/>
  </r>
  <r>
    <s v="MS-66003"/>
    <x v="2027"/>
    <x v="312"/>
    <s v="Bailment"/>
    <x v="21"/>
    <x v="1"/>
    <x v="2013"/>
    <x v="0"/>
    <x v="3"/>
    <x v="3"/>
    <x v="5"/>
    <s v="SUPER"/>
    <s v="CORDIALS"/>
    <s v="CREAM LIQUEUR"/>
    <x v="2027"/>
    <s v="CORDIALS"/>
    <x v="75"/>
    <x v="0"/>
    <n v="2"/>
    <n v="2.5"/>
    <n v="-0.25"/>
    <n v="4.5"/>
    <n v="30"/>
    <n v="-5.67"/>
    <n v="61.5"/>
    <n v="30"/>
    <n v="0.51"/>
    <n v="16398.36"/>
    <n v="7999.2"/>
    <n v="16398.36"/>
    <n v="7999.2"/>
    <m/>
    <n v="22444928.369999994"/>
    <n v="7.3060424741288699E-4"/>
    <x v="0"/>
    <n v="3676796.11"/>
    <n v="4.4599590266646578E-3"/>
    <x v="0"/>
    <n v="325145452.83999985"/>
    <n v="5.0433920747676687E-5"/>
    <x v="1"/>
    <n v="5.0433920747676687E-5"/>
    <x v="1"/>
    <x v="1"/>
    <x v="0"/>
    <m/>
  </r>
  <r>
    <s v="MS-68868"/>
    <x v="2028"/>
    <x v="713"/>
    <s v="Bailment"/>
    <x v="21"/>
    <x v="1"/>
    <x v="2014"/>
    <x v="0"/>
    <x v="3"/>
    <x v="3"/>
    <x v="0"/>
    <s v="MID"/>
    <s v="CORDIALS"/>
    <s v="CREAM LIQUEUR"/>
    <x v="2028"/>
    <s v="CORDIALS"/>
    <x v="10"/>
    <x v="0"/>
    <n v="8"/>
    <m/>
    <n v="1"/>
    <n v="21"/>
    <m/>
    <n v="1"/>
    <n v="131"/>
    <m/>
    <n v="1"/>
    <n v="17527.8"/>
    <m/>
    <n v="17527.8"/>
    <m/>
    <m/>
    <n v="22444928.369999994"/>
    <n v="7.8092474660902667E-4"/>
    <x v="0"/>
    <n v="75793138.070000067"/>
    <n v="2.312584020971911E-4"/>
    <x v="0"/>
    <n v="325145452.83999985"/>
    <n v="5.3907566127413189E-5"/>
    <x v="1"/>
    <n v="5.3907566127413189E-5"/>
    <x v="1"/>
    <x v="4"/>
    <x v="0"/>
    <m/>
  </r>
  <r>
    <s v="MS-80309"/>
    <x v="2029"/>
    <x v="751"/>
    <s v="Bailment"/>
    <x v="21"/>
    <x v="1"/>
    <x v="2015"/>
    <x v="0"/>
    <x v="3"/>
    <x v="3"/>
    <x v="0"/>
    <s v="MID"/>
    <s v="CORDIALS"/>
    <s v="CREAM LIQUEUR"/>
    <x v="2029"/>
    <s v="CORDIALS"/>
    <x v="17"/>
    <x v="1"/>
    <n v="4"/>
    <m/>
    <n v="1"/>
    <n v="9"/>
    <m/>
    <n v="1"/>
    <n v="138"/>
    <m/>
    <n v="1"/>
    <n v="17818.560000000001"/>
    <m/>
    <n v="17818.560000000001"/>
    <m/>
    <m/>
    <n v="22444928.369999994"/>
    <n v="7.9387912076459911E-4"/>
    <x v="0"/>
    <n v="75793138.070000067"/>
    <n v="2.3509463328386484E-4"/>
    <x v="0"/>
    <n v="325145452.83999985"/>
    <n v="5.4801812063994322E-5"/>
    <x v="1"/>
    <n v="5.4801812063994322E-5"/>
    <x v="1"/>
    <x v="4"/>
    <x v="0"/>
    <m/>
  </r>
  <r>
    <s v="MS-85979"/>
    <x v="2030"/>
    <x v="716"/>
    <s v="Bailment"/>
    <x v="21"/>
    <x v="1"/>
    <x v="2016"/>
    <x v="0"/>
    <x v="15"/>
    <x v="3"/>
    <x v="5"/>
    <s v="SUPER"/>
    <s v="DOMESTIC WHISKEY"/>
    <s v="FLAVORED"/>
    <x v="2030"/>
    <s v="CORDIALS"/>
    <x v="84"/>
    <x v="0"/>
    <n v="2"/>
    <m/>
    <n v="1"/>
    <n v="5.34"/>
    <m/>
    <n v="1"/>
    <n v="99.37"/>
    <m/>
    <n v="1"/>
    <n v="33614.400000000001"/>
    <m/>
    <n v="33614.400000000001"/>
    <m/>
    <m/>
    <n v="22444928.369999994"/>
    <n v="1.4976389964749979E-3"/>
    <x v="0"/>
    <n v="3676796.11"/>
    <n v="9.1423073225564318E-3"/>
    <x v="0"/>
    <n v="325145452.83999985"/>
    <n v="1.0338265445939126E-4"/>
    <x v="1"/>
    <n v="1.0338265445939126E-4"/>
    <x v="1"/>
    <x v="4"/>
    <x v="0"/>
    <m/>
  </r>
  <r>
    <s v="MS-16254"/>
    <x v="2031"/>
    <x v="312"/>
    <s v="Bailment"/>
    <x v="21"/>
    <x v="1"/>
    <x v="2017"/>
    <x v="0"/>
    <x v="6"/>
    <x v="4"/>
    <x v="2"/>
    <s v="ULTRA"/>
    <s v="DOMESTIC WHISKEY"/>
    <s v="STRAIGHT"/>
    <x v="2031"/>
    <s v="WHISKEY"/>
    <x v="25"/>
    <x v="0"/>
    <n v="3"/>
    <n v="32"/>
    <n v="-11.8"/>
    <n v="6.5"/>
    <n v="34"/>
    <n v="-4.2300000000000004"/>
    <n v="31.5"/>
    <n v="34"/>
    <n v="-0.08"/>
    <n v="17010"/>
    <n v="18360"/>
    <n v="17010"/>
    <n v="18360"/>
    <m/>
    <n v="52239627.039999984"/>
    <n v="3.2561488210808645E-4"/>
    <x v="0"/>
    <n v="69119979.479999974"/>
    <n v="2.460938230591038E-4"/>
    <x v="0"/>
    <n v="325145452.83999985"/>
    <n v="5.2315048085173175E-5"/>
    <x v="1"/>
    <n v="5.2315048085173175E-5"/>
    <x v="1"/>
    <x v="1"/>
    <x v="0"/>
    <m/>
  </r>
  <r>
    <s v="MS-16677"/>
    <x v="2032"/>
    <x v="162"/>
    <s v="Bailment"/>
    <x v="21"/>
    <x v="1"/>
    <x v="2018"/>
    <x v="0"/>
    <x v="6"/>
    <x v="4"/>
    <x v="5"/>
    <s v="SUPER"/>
    <s v="DOMESTIC WHISKEY"/>
    <s v="STRAIGHT"/>
    <x v="2032"/>
    <s v="WHISKEY"/>
    <x v="11"/>
    <x v="1"/>
    <n v="6"/>
    <m/>
    <n v="1"/>
    <n v="35.340000000000003"/>
    <n v="13.33"/>
    <n v="0.62"/>
    <n v="143.36000000000001"/>
    <n v="68.67"/>
    <n v="0.52"/>
    <n v="51067.56"/>
    <n v="23996.94"/>
    <n v="51445.56"/>
    <n v="23996.94"/>
    <m/>
    <n v="52239627.039999984"/>
    <n v="9.7756364073766202E-4"/>
    <x v="0"/>
    <n v="3676796.11"/>
    <n v="1.3889146548297452E-2"/>
    <x v="0"/>
    <n v="325145452.83999985"/>
    <n v="1.5706066178674109E-4"/>
    <x v="1"/>
    <n v="1.5822321841085606E-4"/>
    <x v="1"/>
    <x v="1"/>
    <x v="0"/>
    <m/>
  </r>
  <r>
    <s v="MS-17911"/>
    <x v="2033"/>
    <x v="560"/>
    <s v="Bailment"/>
    <x v="21"/>
    <x v="1"/>
    <x v="2019"/>
    <x v="0"/>
    <x v="6"/>
    <x v="4"/>
    <x v="5"/>
    <s v="SUPER"/>
    <s v="DOMESTIC WHISKEY"/>
    <s v="STRAIGHT"/>
    <x v="2033"/>
    <s v="WHISKEY"/>
    <x v="4"/>
    <x v="1"/>
    <n v="20"/>
    <m/>
    <n v="1"/>
    <n v="50.66"/>
    <m/>
    <n v="1"/>
    <n v="327.86"/>
    <m/>
    <n v="1"/>
    <n v="80845.399999999994"/>
    <m/>
    <n v="80845.399999999994"/>
    <m/>
    <m/>
    <n v="52239627.039999984"/>
    <n v="1.5475876184586179E-3"/>
    <x v="0"/>
    <n v="3676796.11"/>
    <n v="2.1988001940091258E-2"/>
    <x v="0"/>
    <n v="325145452.83999985"/>
    <n v="2.4864379708789297E-4"/>
    <x v="1"/>
    <n v="2.4864379708789297E-4"/>
    <x v="1"/>
    <x v="4"/>
    <x v="0"/>
    <m/>
  </r>
  <r>
    <s v="MS-19941"/>
    <x v="2034"/>
    <x v="756"/>
    <s v="Bailment"/>
    <x v="21"/>
    <x v="1"/>
    <x v="2020"/>
    <x v="0"/>
    <x v="6"/>
    <x v="4"/>
    <x v="1"/>
    <s v="PREMIUM"/>
    <s v="DOMESTIC WHISKEY"/>
    <s v="STRAIGHT"/>
    <x v="2034"/>
    <s v="WHISKEY"/>
    <x v="94"/>
    <x v="4"/>
    <n v="6"/>
    <m/>
    <n v="1"/>
    <n v="9"/>
    <m/>
    <n v="1"/>
    <n v="9"/>
    <m/>
    <n v="1"/>
    <n v="2356.56"/>
    <m/>
    <n v="2356.56"/>
    <m/>
    <m/>
    <n v="52239627.039999984"/>
    <n v="4.511058239745045E-5"/>
    <x v="0"/>
    <n v="126094742.97999983"/>
    <n v="1.8688804499754437E-5"/>
    <x v="0"/>
    <n v="325145452.83999985"/>
    <n v="7.2477101537681191E-6"/>
    <x v="1"/>
    <n v="7.2477101537681191E-6"/>
    <x v="1"/>
    <x v="4"/>
    <x v="1"/>
    <m/>
  </r>
  <r>
    <s v="MS-21687"/>
    <x v="2035"/>
    <x v="724"/>
    <s v="Bailment"/>
    <x v="21"/>
    <x v="1"/>
    <x v="2021"/>
    <x v="0"/>
    <x v="6"/>
    <x v="4"/>
    <x v="2"/>
    <s v="ULTRA"/>
    <s v="DOMESTIC WHISKEY"/>
    <s v="STRAIGHT"/>
    <x v="2035"/>
    <s v="WHISKEY"/>
    <x v="29"/>
    <x v="3"/>
    <n v="4"/>
    <m/>
    <n v="1"/>
    <n v="13"/>
    <m/>
    <n v="1"/>
    <n v="55.5"/>
    <m/>
    <n v="1"/>
    <n v="24484.68"/>
    <m/>
    <n v="24628.68"/>
    <m/>
    <m/>
    <n v="52239627.039999984"/>
    <n v="4.6869936458872558E-4"/>
    <x v="0"/>
    <n v="69119979.479999974"/>
    <n v="3.5423448016336142E-4"/>
    <x v="0"/>
    <n v="325145452.83999985"/>
    <n v="7.530377492945785E-5"/>
    <x v="1"/>
    <n v="7.5746653643406399E-5"/>
    <x v="1"/>
    <x v="4"/>
    <x v="0"/>
    <m/>
  </r>
  <r>
    <s v="MS-22092"/>
    <x v="2036"/>
    <x v="62"/>
    <s v="Bailment"/>
    <x v="21"/>
    <x v="1"/>
    <x v="2022"/>
    <x v="0"/>
    <x v="6"/>
    <x v="4"/>
    <x v="2"/>
    <s v="ULTRA"/>
    <s v="DOMESTIC WHISKEY"/>
    <s v="STRAIGHT"/>
    <x v="2036"/>
    <s v="WHISKEY"/>
    <x v="94"/>
    <x v="4"/>
    <n v="13"/>
    <m/>
    <n v="1"/>
    <n v="62.25"/>
    <n v="1"/>
    <n v="0.98"/>
    <n v="232.75"/>
    <n v="264.67"/>
    <n v="-0.14000000000000001"/>
    <n v="124065.06"/>
    <n v="138006.5"/>
    <n v="124065.06"/>
    <n v="138006.5"/>
    <m/>
    <n v="52239627.039999984"/>
    <n v="2.3749223918655303E-3"/>
    <x v="0"/>
    <n v="69119979.479999974"/>
    <n v="1.7949232759234038E-3"/>
    <x v="0"/>
    <n v="325145452.83999985"/>
    <n v="3.8156787651910022E-4"/>
    <x v="1"/>
    <n v="3.8156787651910022E-4"/>
    <x v="1"/>
    <x v="1"/>
    <x v="0"/>
    <m/>
  </r>
  <r>
    <s v="MS-22093"/>
    <x v="2037"/>
    <x v="521"/>
    <s v="Bailment"/>
    <x v="21"/>
    <x v="1"/>
    <x v="2023"/>
    <x v="0"/>
    <x v="6"/>
    <x v="4"/>
    <x v="2"/>
    <s v="ULTRA"/>
    <s v="DOMESTIC WHISKEY"/>
    <s v="STRAIGHT"/>
    <x v="2037"/>
    <s v="WHISKEY"/>
    <x v="94"/>
    <x v="4"/>
    <n v="5"/>
    <m/>
    <n v="1"/>
    <n v="23.91"/>
    <m/>
    <n v="1"/>
    <n v="93.12"/>
    <n v="84.58"/>
    <n v="0.09"/>
    <n v="43646.48"/>
    <n v="38958.9"/>
    <n v="43646.48"/>
    <n v="38958.9"/>
    <m/>
    <n v="52239627.039999984"/>
    <n v="8.3550519927295442E-4"/>
    <x v="0"/>
    <n v="69119979.479999974"/>
    <n v="6.3145967820533294E-4"/>
    <x v="0"/>
    <n v="325145452.83999985"/>
    <n v="1.342367842415373E-4"/>
    <x v="1"/>
    <n v="1.342367842415373E-4"/>
    <x v="1"/>
    <x v="1"/>
    <x v="0"/>
    <m/>
  </r>
  <r>
    <s v="MS-22239"/>
    <x v="2038"/>
    <x v="557"/>
    <s v="Bailment"/>
    <x v="21"/>
    <x v="1"/>
    <x v="2024"/>
    <x v="0"/>
    <x v="6"/>
    <x v="4"/>
    <x v="2"/>
    <s v="ULTRA"/>
    <s v="DOMESTIC WHISKEY"/>
    <s v="STRAIGHT"/>
    <x v="2038"/>
    <s v="WHISKEY"/>
    <x v="27"/>
    <x v="3"/>
    <m/>
    <m/>
    <m/>
    <n v="10.5"/>
    <n v="6"/>
    <n v="0.43"/>
    <n v="20.5"/>
    <n v="37"/>
    <n v="-0.8"/>
    <n v="10925.4"/>
    <n v="19118.64"/>
    <n v="10925.4"/>
    <n v="19118.64"/>
    <m/>
    <n v="52239627.039999984"/>
    <n v="2.0914008424360303E-4"/>
    <x v="0"/>
    <n v="69119979.479999974"/>
    <n v="1.5806428303644519E-4"/>
    <x v="0"/>
    <n v="325145452.83999985"/>
    <n v="3.3601577092871902E-5"/>
    <x v="1"/>
    <n v="3.3601577092871902E-5"/>
    <x v="1"/>
    <x v="1"/>
    <x v="1"/>
    <m/>
  </r>
  <r>
    <s v="MS-22460"/>
    <x v="2039"/>
    <x v="106"/>
    <s v="Bailment"/>
    <x v="21"/>
    <x v="1"/>
    <x v="2025"/>
    <x v="0"/>
    <x v="7"/>
    <x v="4"/>
    <x v="1"/>
    <s v="PREMIUM"/>
    <s v="DOMESTIC WHISKEY"/>
    <s v="FLAVORED"/>
    <x v="2039"/>
    <s v="WHISKEY"/>
    <x v="28"/>
    <x v="0"/>
    <n v="8"/>
    <m/>
    <n v="1"/>
    <n v="23.67"/>
    <m/>
    <n v="1"/>
    <n v="153.66999999999999"/>
    <m/>
    <n v="1"/>
    <n v="27328.080000000002"/>
    <m/>
    <n v="27328.080000000002"/>
    <m/>
    <m/>
    <n v="52239627.039999984"/>
    <n v="5.23129309079386E-4"/>
    <x v="0"/>
    <n v="126094742.97999983"/>
    <n v="2.1672656095055899E-4"/>
    <x v="0"/>
    <n v="325145452.83999985"/>
    <n v="8.4048784201967055E-5"/>
    <x v="1"/>
    <n v="8.4048784201967055E-5"/>
    <x v="1"/>
    <x v="4"/>
    <x v="0"/>
    <m/>
  </r>
  <r>
    <s v="MS-22492"/>
    <x v="2040"/>
    <x v="757"/>
    <s v="Bailment"/>
    <x v="21"/>
    <x v="1"/>
    <x v="2026"/>
    <x v="0"/>
    <x v="6"/>
    <x v="4"/>
    <x v="2"/>
    <s v="ULTRA"/>
    <s v="DOMESTIC WHISKEY"/>
    <s v="STRAIGHT"/>
    <x v="2040"/>
    <s v="WHISKEY"/>
    <x v="36"/>
    <x v="1"/>
    <n v="1"/>
    <m/>
    <n v="1"/>
    <n v="8"/>
    <m/>
    <n v="1"/>
    <n v="62"/>
    <m/>
    <n v="1"/>
    <n v="34499.279999999999"/>
    <m/>
    <n v="34499.279999999999"/>
    <m/>
    <m/>
    <n v="52239627.039999984"/>
    <n v="6.6040440858400145E-4"/>
    <x v="0"/>
    <n v="69119979.479999974"/>
    <n v="4.9912167595452547E-4"/>
    <x v="0"/>
    <n v="325145452.83999985"/>
    <n v="1.0610414415660512E-4"/>
    <x v="1"/>
    <n v="1.0610414415660512E-4"/>
    <x v="1"/>
    <x v="4"/>
    <x v="0"/>
    <m/>
  </r>
  <r>
    <s v="MS-25388"/>
    <x v="2041"/>
    <x v="738"/>
    <s v="Bailment"/>
    <x v="21"/>
    <x v="1"/>
    <x v="2027"/>
    <x v="0"/>
    <x v="21"/>
    <x v="4"/>
    <x v="2"/>
    <s v="ULTRA"/>
    <s v="DOMESTIC WHISKEY"/>
    <s v="STRAIGHT"/>
    <x v="2041"/>
    <s v="WHISKEY"/>
    <x v="26"/>
    <x v="0"/>
    <n v="3"/>
    <n v="3.5"/>
    <n v="-0.4"/>
    <n v="7"/>
    <n v="69.5"/>
    <n v="-8.93"/>
    <n v="21.5"/>
    <n v="69.5"/>
    <n v="-2.23"/>
    <n v="11465.52"/>
    <n v="37062.959999999999"/>
    <n v="11465.52"/>
    <n v="37062.959999999999"/>
    <m/>
    <n v="52239627.039999984"/>
    <n v="2.1947936173473883E-4"/>
    <x v="0"/>
    <n v="69119979.479999974"/>
    <n v="1.6587852146740834E-4"/>
    <x v="0"/>
    <n v="325145452.83999985"/>
    <n v="3.5262741335773946E-5"/>
    <x v="1"/>
    <n v="3.5262741335773946E-5"/>
    <x v="1"/>
    <x v="1"/>
    <x v="0"/>
    <m/>
  </r>
  <r>
    <s v="MS-25670"/>
    <x v="2042"/>
    <x v="232"/>
    <s v="Bailment"/>
    <x v="21"/>
    <x v="1"/>
    <x v="2028"/>
    <x v="0"/>
    <x v="7"/>
    <x v="4"/>
    <x v="1"/>
    <s v="PREMIUM"/>
    <s v="DOMESTIC WHISKEY"/>
    <s v="FLAVORED"/>
    <x v="2042"/>
    <s v="WHISKEY"/>
    <x v="95"/>
    <x v="4"/>
    <n v="56"/>
    <n v="6.5"/>
    <n v="0.88"/>
    <n v="244.67"/>
    <n v="15.5"/>
    <n v="0.94"/>
    <n v="273.58"/>
    <n v="52"/>
    <n v="0.81"/>
    <n v="77445.97"/>
    <n v="14720.16"/>
    <n v="77445.97"/>
    <n v="14720.16"/>
    <m/>
    <n v="52239627.039999984"/>
    <n v="1.482513838406608E-3"/>
    <x v="0"/>
    <n v="126094742.97999983"/>
    <n v="6.1418872959901174E-4"/>
    <x v="0"/>
    <n v="325145452.83999985"/>
    <n v="2.3818869162568369E-4"/>
    <x v="1"/>
    <n v="2.3818869162568369E-4"/>
    <x v="1"/>
    <x v="1"/>
    <x v="0"/>
    <m/>
  </r>
  <r>
    <s v="MS-26484"/>
    <x v="2043"/>
    <x v="331"/>
    <s v="Bailment"/>
    <x v="21"/>
    <x v="1"/>
    <x v="2029"/>
    <x v="0"/>
    <x v="6"/>
    <x v="4"/>
    <x v="2"/>
    <s v="ULTRA"/>
    <s v="DOMESTIC WHISKEY"/>
    <s v="STRAIGHT"/>
    <x v="2043"/>
    <s v="WHISKEY"/>
    <x v="94"/>
    <x v="4"/>
    <n v="3"/>
    <n v="1"/>
    <n v="0.6"/>
    <n v="15"/>
    <n v="25"/>
    <n v="-0.67"/>
    <n v="87"/>
    <n v="146.5"/>
    <n v="-0.68"/>
    <n v="59236.56"/>
    <n v="99748.92"/>
    <n v="59236.56"/>
    <n v="99748.92"/>
    <m/>
    <n v="52239627.039999984"/>
    <n v="1.1339391828858664E-3"/>
    <x v="0"/>
    <n v="69119979.479999974"/>
    <n v="8.5701067109170994E-4"/>
    <x v="0"/>
    <n v="325145452.83999985"/>
    <n v="1.8218480216344773E-4"/>
    <x v="1"/>
    <n v="1.8218480216344773E-4"/>
    <x v="1"/>
    <x v="1"/>
    <x v="0"/>
    <m/>
  </r>
  <r>
    <s v="MS-73588"/>
    <x v="2044"/>
    <x v="307"/>
    <s v="Bailment"/>
    <x v="21"/>
    <x v="1"/>
    <x v="2030"/>
    <x v="0"/>
    <x v="6"/>
    <x v="4"/>
    <x v="5"/>
    <s v="ULTRA"/>
    <s v="CORDIALS"/>
    <s v="LIQUEURS &amp; SPECIALITIES"/>
    <x v="2044"/>
    <s v="CORDIALS"/>
    <x v="10"/>
    <x v="0"/>
    <n v="3"/>
    <m/>
    <n v="1"/>
    <n v="8.25"/>
    <m/>
    <n v="1"/>
    <n v="133.16999999999999"/>
    <m/>
    <n v="1"/>
    <n v="61443.1"/>
    <m/>
    <n v="61443.1"/>
    <m/>
    <m/>
    <n v="52239627.039999984"/>
    <n v="1.1761779989920851E-3"/>
    <x v="0"/>
    <n v="3676796.11"/>
    <n v="1.6711043572116922E-2"/>
    <x v="0"/>
    <n v="325145452.83999985"/>
    <n v="1.8897111881258696E-4"/>
    <x v="1"/>
    <n v="1.8897111881258696E-4"/>
    <x v="1"/>
    <x v="4"/>
    <x v="0"/>
    <m/>
  </r>
  <r>
    <s v="MS-28616"/>
    <x v="2045"/>
    <x v="741"/>
    <s v="Bailment"/>
    <x v="21"/>
    <x v="1"/>
    <x v="2031"/>
    <x v="0"/>
    <x v="9"/>
    <x v="5"/>
    <x v="5"/>
    <s v="SUPER"/>
    <s v="GIN"/>
    <s v="CLASSIC"/>
    <x v="2045"/>
    <s v="GIN"/>
    <x v="96"/>
    <x v="3"/>
    <n v="2"/>
    <n v="0.5"/>
    <n v="0.75"/>
    <n v="5.5"/>
    <n v="8.5"/>
    <n v="-0.55000000000000004"/>
    <n v="51"/>
    <n v="57.5"/>
    <n v="-0.13"/>
    <n v="14527.74"/>
    <n v="19318.62"/>
    <n v="14527.74"/>
    <n v="19318.62"/>
    <m/>
    <n v="10875997.040000001"/>
    <n v="1.3357616728442948E-3"/>
    <x v="0"/>
    <n v="3676796.11"/>
    <n v="3.9511954335700169E-3"/>
    <x v="0"/>
    <n v="325145452.83999985"/>
    <n v="4.4680741720687466E-5"/>
    <x v="1"/>
    <n v="4.4680741720687466E-5"/>
    <x v="1"/>
    <x v="1"/>
    <x v="0"/>
    <m/>
  </r>
  <r>
    <s v="MS-65753"/>
    <x v="2046"/>
    <x v="672"/>
    <s v="Bailment"/>
    <x v="21"/>
    <x v="1"/>
    <x v="2032"/>
    <x v="0"/>
    <x v="9"/>
    <x v="5"/>
    <x v="2"/>
    <s v="ULTRA"/>
    <s v="GIN"/>
    <s v="FLAVORED"/>
    <x v="2046"/>
    <s v="CORDIALS"/>
    <x v="13"/>
    <x v="0"/>
    <n v="6"/>
    <m/>
    <n v="1"/>
    <n v="57.5"/>
    <m/>
    <n v="1"/>
    <n v="57.5"/>
    <m/>
    <n v="1"/>
    <n v="24943.5"/>
    <m/>
    <n v="24943.5"/>
    <m/>
    <m/>
    <n v="10875997.040000001"/>
    <n v="2.2934449051670576E-3"/>
    <x v="0"/>
    <n v="69119979.479999974"/>
    <n v="3.608725029673578E-4"/>
    <x v="0"/>
    <n v="325145452.83999985"/>
    <n v="7.6714897231776436E-5"/>
    <x v="1"/>
    <n v="7.6714897231776436E-5"/>
    <x v="1"/>
    <x v="4"/>
    <x v="0"/>
    <m/>
  </r>
  <r>
    <s v="MS-15938"/>
    <x v="2047"/>
    <x v="326"/>
    <s v="Bailment"/>
    <x v="21"/>
    <x v="1"/>
    <x v="2033"/>
    <x v="0"/>
    <x v="16"/>
    <x v="11"/>
    <x v="7"/>
    <s v="PREMIUM"/>
    <s v="IRISH"/>
    <s v="BLEND"/>
    <x v="2047"/>
    <s v="WHISKEY"/>
    <x v="13"/>
    <x v="0"/>
    <n v="7"/>
    <m/>
    <n v="1"/>
    <n v="23.89"/>
    <n v="0.56000000000000005"/>
    <n v="0.98"/>
    <n v="138.46"/>
    <n v="57.12"/>
    <n v="0.59"/>
    <n v="34489.279999999999"/>
    <n v="14250.83"/>
    <n v="34489.279999999999"/>
    <n v="14250.83"/>
    <m/>
    <n v="3903414.0300000003"/>
    <n v="8.835670450259665E-3"/>
    <x v="0"/>
    <n v="3903414.0300000003"/>
    <n v="8.835670450259665E-3"/>
    <x v="0"/>
    <n v="325145452.83999985"/>
    <n v="1.0607338869035871E-4"/>
    <x v="1"/>
    <n v="1.0607338869035871E-4"/>
    <x v="1"/>
    <x v="1"/>
    <x v="0"/>
    <m/>
  </r>
  <r>
    <s v="MS-68620"/>
    <x v="2048"/>
    <x v="56"/>
    <s v="Bailment"/>
    <x v="21"/>
    <x v="1"/>
    <x v="2034"/>
    <x v="0"/>
    <x v="3"/>
    <x v="12"/>
    <x v="8"/>
    <s v="PREMIUM"/>
    <s v="CORDIALS"/>
    <s v="CREAM LIQUEUR"/>
    <x v="2048"/>
    <s v="CORDIALS"/>
    <x v="20"/>
    <x v="0"/>
    <n v="1"/>
    <m/>
    <n v="1"/>
    <n v="4.54"/>
    <m/>
    <n v="1"/>
    <n v="58.44"/>
    <m/>
    <n v="1"/>
    <n v="23231.52"/>
    <m/>
    <n v="23231.52"/>
    <m/>
    <m/>
    <n v="4182721.1600000006"/>
    <n v="5.5541641700064936E-3"/>
    <x v="0"/>
    <n v="4182721.1600000006"/>
    <n v="5.5541641700064936E-3"/>
    <x v="0"/>
    <n v="325145452.83999985"/>
    <n v="7.1449622921320537E-5"/>
    <x v="1"/>
    <n v="7.1449622921320537E-5"/>
    <x v="1"/>
    <x v="4"/>
    <x v="0"/>
    <m/>
  </r>
  <r>
    <s v="MS-68621"/>
    <x v="2049"/>
    <x v="53"/>
    <s v="Bailment"/>
    <x v="21"/>
    <x v="1"/>
    <x v="2035"/>
    <x v="0"/>
    <x v="3"/>
    <x v="12"/>
    <x v="8"/>
    <s v="PREMIUM"/>
    <s v="CORDIALS"/>
    <s v="CREAM LIQUEUR"/>
    <x v="2049"/>
    <s v="CORDIALS"/>
    <x v="20"/>
    <x v="0"/>
    <n v="3"/>
    <m/>
    <n v="1"/>
    <n v="7.5"/>
    <m/>
    <n v="1"/>
    <n v="145.5"/>
    <m/>
    <n v="1"/>
    <n v="28442.34"/>
    <m/>
    <n v="28442.34"/>
    <m/>
    <m/>
    <n v="4182721.1600000006"/>
    <n v="6.7999608178518876E-3"/>
    <x v="0"/>
    <n v="4182721.1600000006"/>
    <n v="6.7999608178518876E-3"/>
    <x v="0"/>
    <n v="325145452.83999985"/>
    <n v="8.7475742783941476E-5"/>
    <x v="1"/>
    <n v="8.7475742783941476E-5"/>
    <x v="1"/>
    <x v="4"/>
    <x v="0"/>
    <m/>
  </r>
  <r>
    <s v="MS-68622"/>
    <x v="2050"/>
    <x v="497"/>
    <s v="Bailment"/>
    <x v="21"/>
    <x v="1"/>
    <x v="2036"/>
    <x v="0"/>
    <x v="3"/>
    <x v="12"/>
    <x v="8"/>
    <s v="PREMIUM"/>
    <s v="CORDIALS"/>
    <s v="CREAM LIQUEUR"/>
    <x v="2050"/>
    <s v="CORDIALS"/>
    <x v="20"/>
    <x v="0"/>
    <n v="2"/>
    <m/>
    <n v="1"/>
    <n v="11.21"/>
    <m/>
    <n v="1"/>
    <n v="89.66"/>
    <m/>
    <n v="1"/>
    <n v="35642.879999999997"/>
    <m/>
    <n v="35642.879999999997"/>
    <m/>
    <m/>
    <n v="4182721.1600000006"/>
    <n v="8.5214573567222902E-3"/>
    <x v="0"/>
    <n v="4182721.1600000006"/>
    <n v="8.5214573567222902E-3"/>
    <x v="0"/>
    <n v="325145452.83999985"/>
    <n v="1.0962133927654657E-4"/>
    <x v="1"/>
    <n v="1.0962133927654657E-4"/>
    <x v="1"/>
    <x v="4"/>
    <x v="0"/>
    <m/>
  </r>
  <r>
    <s v="MS-68623"/>
    <x v="2051"/>
    <x v="115"/>
    <s v="Bailment"/>
    <x v="21"/>
    <x v="1"/>
    <x v="2037"/>
    <x v="0"/>
    <x v="3"/>
    <x v="12"/>
    <x v="8"/>
    <s v="PREMIUM"/>
    <s v="CORDIALS"/>
    <s v="CREAM LIQUEUR"/>
    <x v="2051"/>
    <s v="CORDIALS"/>
    <x v="20"/>
    <x v="0"/>
    <n v="6"/>
    <m/>
    <n v="1"/>
    <n v="39"/>
    <m/>
    <n v="1"/>
    <n v="228.5"/>
    <m/>
    <n v="1"/>
    <n v="44667.18"/>
    <m/>
    <n v="44667.18"/>
    <m/>
    <m/>
    <n v="4182721.1600000006"/>
    <n v="1.0678976267210696E-2"/>
    <x v="0"/>
    <n v="4182721.1600000006"/>
    <n v="1.0678976267210696E-2"/>
    <x v="0"/>
    <n v="325145452.83999985"/>
    <n v="1.3737599468131016E-4"/>
    <x v="1"/>
    <n v="1.3737599468131016E-4"/>
    <x v="1"/>
    <x v="4"/>
    <x v="0"/>
    <m/>
  </r>
  <r>
    <s v="MS-68624"/>
    <x v="2052"/>
    <x v="362"/>
    <s v="Bailment"/>
    <x v="21"/>
    <x v="1"/>
    <x v="2038"/>
    <x v="0"/>
    <x v="3"/>
    <x v="12"/>
    <x v="8"/>
    <s v="PREMIUM"/>
    <s v="CORDIALS"/>
    <s v="CREAM LIQUEUR"/>
    <x v="2052"/>
    <s v="CORDIALS"/>
    <x v="20"/>
    <x v="0"/>
    <n v="3"/>
    <m/>
    <n v="1"/>
    <n v="18.41"/>
    <m/>
    <n v="1"/>
    <n v="113.93"/>
    <m/>
    <n v="1"/>
    <n v="45296.160000000003"/>
    <m/>
    <n v="45296.160000000003"/>
    <m/>
    <m/>
    <n v="4182721.1600000006"/>
    <n v="1.0829352057501246E-2"/>
    <x v="0"/>
    <n v="4182721.1600000006"/>
    <n v="1.0829352057501246E-2"/>
    <x v="0"/>
    <n v="325145452.83999985"/>
    <n v="1.3931045199727795E-4"/>
    <x v="1"/>
    <n v="1.3931045199727795E-4"/>
    <x v="1"/>
    <x v="4"/>
    <x v="0"/>
    <m/>
  </r>
  <r>
    <s v="MS-68625"/>
    <x v="2053"/>
    <x v="61"/>
    <s v="Bailment"/>
    <x v="21"/>
    <x v="1"/>
    <x v="2039"/>
    <x v="0"/>
    <x v="3"/>
    <x v="12"/>
    <x v="8"/>
    <s v="PREMIUM"/>
    <s v="CORDIALS"/>
    <s v="CREAM LIQUEUR"/>
    <x v="2053"/>
    <s v="CORDIALS"/>
    <x v="20"/>
    <x v="0"/>
    <n v="7"/>
    <m/>
    <n v="1"/>
    <n v="46"/>
    <m/>
    <n v="1"/>
    <n v="270.5"/>
    <m/>
    <n v="1"/>
    <n v="52877.34"/>
    <m/>
    <n v="52877.34"/>
    <m/>
    <m/>
    <n v="4182721.1600000006"/>
    <n v="1.2641851554838044E-2"/>
    <x v="0"/>
    <n v="4182721.1600000006"/>
    <n v="1.2641851554838044E-2"/>
    <x v="0"/>
    <n v="325145452.83999985"/>
    <n v="1.6262672455708707E-4"/>
    <x v="1"/>
    <n v="1.6262672455708707E-4"/>
    <x v="1"/>
    <x v="4"/>
    <x v="0"/>
    <m/>
  </r>
  <r>
    <s v="MS-76509"/>
    <x v="2054"/>
    <x v="754"/>
    <s v="Bailment"/>
    <x v="21"/>
    <x v="1"/>
    <x v="2040"/>
    <x v="0"/>
    <x v="8"/>
    <x v="12"/>
    <x v="8"/>
    <s v="MID"/>
    <s v="DOMESTIC WHISKEY"/>
    <s v="FLAVORED"/>
    <x v="2054"/>
    <s v="CORDIALS"/>
    <x v="89"/>
    <x v="7"/>
    <n v="4"/>
    <n v="15"/>
    <n v="-2.75"/>
    <n v="23"/>
    <n v="44"/>
    <n v="-0.91"/>
    <n v="60"/>
    <n v="85"/>
    <n v="-0.42"/>
    <n v="10504.8"/>
    <n v="13627.2"/>
    <n v="10504.8"/>
    <n v="14881.8"/>
    <m/>
    <n v="4182721.1600000006"/>
    <n v="2.5114750895802E-3"/>
    <x v="0"/>
    <n v="4182721.1600000006"/>
    <n v="2.5114750895802E-3"/>
    <x v="0"/>
    <n v="325145452.83999985"/>
    <n v="3.2308002182547156E-5"/>
    <x v="1"/>
    <n v="3.2308002182547156E-5"/>
    <x v="1"/>
    <x v="1"/>
    <x v="1"/>
    <m/>
  </r>
  <r>
    <s v="MS-76513"/>
    <x v="2055"/>
    <x v="758"/>
    <s v="Bailment"/>
    <x v="21"/>
    <x v="1"/>
    <x v="2041"/>
    <x v="0"/>
    <x v="8"/>
    <x v="12"/>
    <x v="8"/>
    <s v="MID"/>
    <s v="DOMESTIC WHISKEY"/>
    <s v="FLAVORED"/>
    <x v="2055"/>
    <s v="CORDIALS"/>
    <x v="89"/>
    <x v="7"/>
    <n v="1"/>
    <n v="9"/>
    <n v="-8"/>
    <n v="7"/>
    <n v="31"/>
    <n v="-3.43"/>
    <n v="33"/>
    <n v="63"/>
    <n v="-0.91"/>
    <n v="5777.64"/>
    <n v="10050.84"/>
    <n v="5777.64"/>
    <n v="11030.04"/>
    <m/>
    <n v="4182721.1600000006"/>
    <n v="1.3813112992691102E-3"/>
    <x v="0"/>
    <n v="4182721.1600000006"/>
    <n v="1.3813112992691102E-3"/>
    <x v="0"/>
    <n v="325145452.83999985"/>
    <n v="1.776940120040094E-5"/>
    <x v="1"/>
    <n v="1.776940120040094E-5"/>
    <x v="1"/>
    <x v="1"/>
    <x v="1"/>
    <m/>
  </r>
  <r>
    <s v="MS-76514"/>
    <x v="2056"/>
    <x v="725"/>
    <s v="Bailment"/>
    <x v="21"/>
    <x v="1"/>
    <x v="2042"/>
    <x v="0"/>
    <x v="8"/>
    <x v="12"/>
    <x v="8"/>
    <s v="MID"/>
    <s v="DOMESTIC WHISKEY"/>
    <s v="FLAVORED"/>
    <x v="2056"/>
    <s v="CORDIALS"/>
    <x v="89"/>
    <x v="7"/>
    <n v="5"/>
    <n v="14"/>
    <n v="-1.8"/>
    <n v="14"/>
    <n v="39"/>
    <n v="-1.79"/>
    <n v="62"/>
    <n v="79"/>
    <n v="-0.27"/>
    <n v="10854.96"/>
    <n v="12607.32"/>
    <n v="10854.96"/>
    <n v="13831.32"/>
    <m/>
    <n v="4182721.1600000006"/>
    <n v="2.59519092589954E-3"/>
    <x v="0"/>
    <n v="4182721.1600000006"/>
    <n v="2.59519092589954E-3"/>
    <x v="0"/>
    <n v="325145452.83999985"/>
    <n v="3.3384935588632064E-5"/>
    <x v="1"/>
    <n v="3.3384935588632064E-5"/>
    <x v="1"/>
    <x v="1"/>
    <x v="1"/>
    <m/>
  </r>
  <r>
    <s v="MS-76515"/>
    <x v="2057"/>
    <x v="759"/>
    <s v="Bailment"/>
    <x v="21"/>
    <x v="1"/>
    <x v="2043"/>
    <x v="0"/>
    <x v="8"/>
    <x v="12"/>
    <x v="8"/>
    <s v="PREMIUM"/>
    <s v="DOMESTIC WHISKEY"/>
    <s v="FLAVORED"/>
    <x v="2057"/>
    <s v="CORDIALS"/>
    <x v="89"/>
    <x v="7"/>
    <n v="1"/>
    <n v="7"/>
    <n v="-6"/>
    <n v="8"/>
    <n v="33"/>
    <n v="-3.13"/>
    <n v="33"/>
    <n v="67"/>
    <n v="-1.03"/>
    <n v="5777.64"/>
    <n v="10689.96"/>
    <n v="5777.64"/>
    <n v="11730.36"/>
    <m/>
    <n v="4182721.1600000006"/>
    <n v="1.3813112992691102E-3"/>
    <x v="0"/>
    <n v="4182721.1600000006"/>
    <n v="1.3813112992691102E-3"/>
    <x v="0"/>
    <n v="325145452.83999985"/>
    <n v="1.776940120040094E-5"/>
    <x v="1"/>
    <n v="1.776940120040094E-5"/>
    <x v="1"/>
    <x v="1"/>
    <x v="1"/>
    <m/>
  </r>
  <r>
    <s v="MS-76704"/>
    <x v="2058"/>
    <x v="738"/>
    <s v="Bailment"/>
    <x v="21"/>
    <x v="1"/>
    <x v="2044"/>
    <x v="0"/>
    <x v="8"/>
    <x v="12"/>
    <x v="8"/>
    <s v="PREMIUM"/>
    <s v="DOMESTIC WHISKEY"/>
    <s v="FLAVORED"/>
    <x v="2058"/>
    <s v="CORDIALS"/>
    <x v="66"/>
    <x v="0"/>
    <n v="6"/>
    <n v="49.5"/>
    <n v="-7.25"/>
    <n v="15.5"/>
    <n v="49.5"/>
    <n v="-2.19"/>
    <n v="75.08"/>
    <n v="49.5"/>
    <n v="0.34"/>
    <n v="16353.97"/>
    <n v="10840.5"/>
    <n v="16353.97"/>
    <n v="10840.5"/>
    <m/>
    <n v="4182721.1600000006"/>
    <n v="3.9098876961714555E-3"/>
    <x v="0"/>
    <n v="4182721.1600000006"/>
    <n v="3.9098876961714555E-3"/>
    <x v="0"/>
    <n v="325145452.83999985"/>
    <n v="5.0297397233008792E-5"/>
    <x v="1"/>
    <n v="5.0297397233008792E-5"/>
    <x v="1"/>
    <x v="1"/>
    <x v="0"/>
    <m/>
  </r>
  <r>
    <s v="MS-78181"/>
    <x v="2059"/>
    <x v="205"/>
    <s v="Bailment"/>
    <x v="21"/>
    <x v="1"/>
    <x v="2045"/>
    <x v="0"/>
    <x v="3"/>
    <x v="12"/>
    <x v="8"/>
    <s v="PREMIUM"/>
    <s v="CORDIALS"/>
    <s v="LIQUEURS &amp; SPECIALITIES"/>
    <x v="2059"/>
    <s v="CORDIALS"/>
    <x v="66"/>
    <x v="0"/>
    <n v="4"/>
    <n v="11.33"/>
    <n v="-1.83"/>
    <n v="7.5"/>
    <n v="53.75"/>
    <n v="-6.17"/>
    <n v="29.5"/>
    <n v="74.75"/>
    <n v="-1.53"/>
    <n v="6290.58"/>
    <n v="15939.69"/>
    <n v="6290.58"/>
    <n v="15939.69"/>
    <m/>
    <n v="4182721.1600000006"/>
    <n v="1.5039443843777526E-3"/>
    <x v="0"/>
    <n v="4182721.1600000006"/>
    <n v="1.5039443843777526E-3"/>
    <x v="0"/>
    <n v="325145452.83999985"/>
    <n v="1.9346972086045191E-5"/>
    <x v="1"/>
    <n v="1.9346972086045191E-5"/>
    <x v="1"/>
    <x v="1"/>
    <x v="1"/>
    <m/>
  </r>
  <r>
    <s v="MS-80546"/>
    <x v="2060"/>
    <x v="655"/>
    <s v="Bailment"/>
    <x v="21"/>
    <x v="1"/>
    <x v="2046"/>
    <x v="0"/>
    <x v="3"/>
    <x v="12"/>
    <x v="8"/>
    <s v="PREMIUM"/>
    <s v="CORDIALS"/>
    <s v="CREAM LIQUEUR"/>
    <x v="2060"/>
    <s v="CORDIALS"/>
    <x v="66"/>
    <x v="0"/>
    <n v="7"/>
    <n v="61"/>
    <n v="-8.3800000000000008"/>
    <n v="25"/>
    <n v="201.5"/>
    <n v="-7.06"/>
    <n v="91.83"/>
    <n v="201.5"/>
    <n v="-1.19"/>
    <n v="19582.54"/>
    <n v="42967.86"/>
    <n v="19582.54"/>
    <n v="42967.86"/>
    <m/>
    <n v="4182721.1600000006"/>
    <n v="4.681770371707015E-3"/>
    <x v="0"/>
    <n v="4182721.1600000006"/>
    <n v="4.681770371707015E-3"/>
    <x v="0"/>
    <n v="325145452.83999985"/>
    <n v="6.0227014798931643E-5"/>
    <x v="1"/>
    <n v="6.0227014798931643E-5"/>
    <x v="1"/>
    <x v="1"/>
    <x v="0"/>
    <m/>
  </r>
  <r>
    <s v="MS-80547"/>
    <x v="2061"/>
    <x v="463"/>
    <s v="Bailment"/>
    <x v="21"/>
    <x v="1"/>
    <x v="2047"/>
    <x v="0"/>
    <x v="3"/>
    <x v="12"/>
    <x v="8"/>
    <s v="PREMIUM"/>
    <s v="CORDIALS"/>
    <s v="CREAM LIQUEUR"/>
    <x v="2061"/>
    <s v="CORDIALS"/>
    <x v="66"/>
    <x v="0"/>
    <n v="1"/>
    <m/>
    <n v="1"/>
    <n v="4.54"/>
    <m/>
    <n v="1"/>
    <n v="39.5"/>
    <m/>
    <n v="1"/>
    <n v="16481.28"/>
    <m/>
    <n v="16481.28"/>
    <m/>
    <m/>
    <n v="4182721.1600000006"/>
    <n v="3.9403248195488119E-3"/>
    <x v="0"/>
    <n v="4182721.1600000006"/>
    <n v="3.9403248195488119E-3"/>
    <x v="0"/>
    <n v="325145452.83999985"/>
    <n v="5.0688945073792058E-5"/>
    <x v="1"/>
    <n v="5.0688945073792058E-5"/>
    <x v="1"/>
    <x v="4"/>
    <x v="0"/>
    <m/>
  </r>
  <r>
    <s v="MS-42458"/>
    <x v="2062"/>
    <x v="760"/>
    <s v="Bailment"/>
    <x v="21"/>
    <x v="1"/>
    <x v="2048"/>
    <x v="0"/>
    <x v="0"/>
    <x v="0"/>
    <x v="1"/>
    <s v="PREMIUM"/>
    <s v="RUM"/>
    <s v="GOLD"/>
    <x v="2062"/>
    <s v="RUM"/>
    <x v="47"/>
    <x v="0"/>
    <n v="6"/>
    <n v="5"/>
    <n v="0.17"/>
    <n v="13"/>
    <n v="10"/>
    <n v="0.23"/>
    <n v="49"/>
    <n v="70"/>
    <n v="-0.43"/>
    <n v="10448.76"/>
    <n v="13704.36"/>
    <n v="10448.76"/>
    <n v="13704.36"/>
    <m/>
    <n v="12844114.079999994"/>
    <n v="8.1350569879086627E-4"/>
    <x v="0"/>
    <n v="126094742.97999983"/>
    <n v="8.2864358601034634E-5"/>
    <x v="0"/>
    <n v="325145452.83999985"/>
    <n v="3.2135648549702179E-5"/>
    <x v="1"/>
    <n v="3.2135648549702179E-5"/>
    <x v="1"/>
    <x v="1"/>
    <x v="1"/>
    <m/>
  </r>
  <r>
    <s v="MS-46628"/>
    <x v="2063"/>
    <x v="0"/>
    <s v="Bailment"/>
    <x v="21"/>
    <x v="1"/>
    <x v="2049"/>
    <x v="0"/>
    <x v="0"/>
    <x v="0"/>
    <x v="1"/>
    <s v="PREMIUM"/>
    <s v="RUM"/>
    <s v="GOLD"/>
    <x v="2063"/>
    <s v="RUM"/>
    <x v="97"/>
    <x v="4"/>
    <n v="7"/>
    <n v="23"/>
    <n v="-2.29"/>
    <n v="22.5"/>
    <n v="49.5"/>
    <n v="-1.2"/>
    <n v="79.5"/>
    <n v="106.5"/>
    <n v="-0.34"/>
    <n v="25347.78"/>
    <n v="33956.46"/>
    <n v="25347.78"/>
    <n v="33956.46"/>
    <m/>
    <n v="12844114.079999994"/>
    <n v="1.9734938386657503E-3"/>
    <x v="0"/>
    <n v="126094742.97999983"/>
    <n v="2.0102170321264281E-4"/>
    <x v="0"/>
    <n v="325145452.83999985"/>
    <n v="7.7958279221186999E-5"/>
    <x v="1"/>
    <n v="7.7958279221186999E-5"/>
    <x v="1"/>
    <x v="1"/>
    <x v="0"/>
    <m/>
  </r>
  <r>
    <s v="MS-46629"/>
    <x v="2064"/>
    <x v="733"/>
    <s v="Bailment"/>
    <x v="21"/>
    <x v="1"/>
    <x v="2050"/>
    <x v="0"/>
    <x v="0"/>
    <x v="0"/>
    <x v="1"/>
    <s v="PREMIUM"/>
    <s v="RUM"/>
    <s v="LIGHT"/>
    <x v="2064"/>
    <s v="RUM"/>
    <x v="97"/>
    <x v="4"/>
    <n v="5"/>
    <m/>
    <n v="1"/>
    <n v="11"/>
    <m/>
    <n v="1"/>
    <n v="61"/>
    <m/>
    <n v="1"/>
    <n v="15401.28"/>
    <m/>
    <n v="15401.28"/>
    <m/>
    <m/>
    <n v="12844114.079999994"/>
    <n v="1.1990924328507684E-3"/>
    <x v="0"/>
    <n v="126094742.97999983"/>
    <n v="1.2214054001000526E-4"/>
    <x v="0"/>
    <n v="325145452.83999985"/>
    <n v="4.7367354719177895E-5"/>
    <x v="1"/>
    <n v="4.7367354719177895E-5"/>
    <x v="1"/>
    <x v="4"/>
    <x v="0"/>
    <m/>
  </r>
  <r>
    <s v="MS-64270"/>
    <x v="2065"/>
    <x v="721"/>
    <s v="Bailment"/>
    <x v="21"/>
    <x v="1"/>
    <x v="2051"/>
    <x v="0"/>
    <x v="0"/>
    <x v="0"/>
    <x v="5"/>
    <s v="SUPER"/>
    <s v="RUM"/>
    <s v="FLAVORED"/>
    <x v="2065"/>
    <s v="CORDIALS"/>
    <x v="21"/>
    <x v="4"/>
    <n v="2"/>
    <n v="3.73"/>
    <n v="-0.6"/>
    <n v="12.14"/>
    <n v="19.14"/>
    <n v="-0.57999999999999996"/>
    <n v="34.08"/>
    <n v="89.14"/>
    <n v="-1.62"/>
    <n v="10881.78"/>
    <n v="27312.18"/>
    <n v="10881.78"/>
    <n v="27312.18"/>
    <m/>
    <n v="12844114.079999994"/>
    <n v="8.4721919567379029E-4"/>
    <x v="0"/>
    <n v="3676796.11"/>
    <n v="2.9595821129173249E-3"/>
    <x v="0"/>
    <n v="325145452.83999985"/>
    <n v="3.3467421749104983E-5"/>
    <x v="1"/>
    <n v="3.3467421749104983E-5"/>
    <x v="1"/>
    <x v="1"/>
    <x v="1"/>
    <m/>
  </r>
  <r>
    <s v="MS-76497"/>
    <x v="2066"/>
    <x v="301"/>
    <s v="Bailment"/>
    <x v="21"/>
    <x v="1"/>
    <x v="2052"/>
    <x v="0"/>
    <x v="0"/>
    <x v="0"/>
    <x v="1"/>
    <s v="PREMIUM"/>
    <s v="RUM"/>
    <s v="FLAVORED"/>
    <x v="2066"/>
    <s v="CORDIALS"/>
    <x v="16"/>
    <x v="0"/>
    <n v="17"/>
    <m/>
    <n v="1"/>
    <n v="36"/>
    <m/>
    <n v="1"/>
    <n v="201"/>
    <m/>
    <n v="1"/>
    <n v="38482.559999999998"/>
    <m/>
    <n v="38953.800000000003"/>
    <m/>
    <m/>
    <n v="12844114.079999994"/>
    <n v="2.9961241203799722E-3"/>
    <x v="0"/>
    <n v="126094742.97999983"/>
    <n v="3.0518766358169112E-4"/>
    <x v="0"/>
    <n v="325145452.83999985"/>
    <n v="1.183549075156121E-4"/>
    <x v="1"/>
    <n v="1.1980422810700877E-4"/>
    <x v="1"/>
    <x v="4"/>
    <x v="0"/>
    <m/>
  </r>
  <r>
    <s v="MS-22172"/>
    <x v="2067"/>
    <x v="667"/>
    <s v="Bailment"/>
    <x v="21"/>
    <x v="1"/>
    <x v="2053"/>
    <x v="0"/>
    <x v="10"/>
    <x v="6"/>
    <x v="4"/>
    <s v="ULTRA"/>
    <s v="DOMESTIC WHISKEY"/>
    <s v="STRAIGHT"/>
    <x v="2067"/>
    <s v="WHISKEY"/>
    <x v="3"/>
    <x v="1"/>
    <m/>
    <n v="2.5"/>
    <m/>
    <n v="11"/>
    <n v="6"/>
    <n v="0.45"/>
    <n v="38.5"/>
    <n v="37.08"/>
    <n v="0.04"/>
    <n v="22115.94"/>
    <n v="21302.15"/>
    <n v="22115.94"/>
    <n v="21302.15"/>
    <m/>
    <n v="1024946.76"/>
    <n v="2.1577647603861883E-2"/>
    <x v="0"/>
    <n v="1024946.76"/>
    <n v="2.1577647603861883E-2"/>
    <x v="0"/>
    <n v="325145452.83999985"/>
    <n v="6.801860461780157E-5"/>
    <x v="1"/>
    <n v="6.801860461780157E-5"/>
    <x v="1"/>
    <x v="1"/>
    <x v="0"/>
    <m/>
  </r>
  <r>
    <s v="MS-65533"/>
    <x v="2068"/>
    <x v="509"/>
    <s v="Bailment"/>
    <x v="21"/>
    <x v="1"/>
    <x v="2054"/>
    <x v="0"/>
    <x v="11"/>
    <x v="7"/>
    <x v="1"/>
    <s v="PREMIUM"/>
    <s v="SCOTCH"/>
    <s v="FLAVORED"/>
    <x v="2068"/>
    <s v="CORDIALS"/>
    <x v="14"/>
    <x v="1"/>
    <n v="18"/>
    <n v="6"/>
    <n v="0.67"/>
    <n v="121.5"/>
    <n v="148"/>
    <n v="-0.22"/>
    <n v="433.5"/>
    <n v="223"/>
    <n v="0.49"/>
    <n v="152314.56"/>
    <n v="78353.279999999999"/>
    <n v="152314.56"/>
    <n v="78353.279999999999"/>
    <m/>
    <n v="5892527.0199999977"/>
    <n v="2.5848767342606101E-2"/>
    <x v="0"/>
    <n v="126094742.97999983"/>
    <n v="1.2079374318099761E-3"/>
    <x v="0"/>
    <n v="325145452.83999985"/>
    <n v="4.6845053089194561E-4"/>
    <x v="1"/>
    <n v="4.6845053089194561E-4"/>
    <x v="1"/>
    <x v="1"/>
    <x v="0"/>
    <m/>
  </r>
  <r>
    <s v="MS-57980"/>
    <x v="2069"/>
    <x v="741"/>
    <s v="Bailment"/>
    <x v="21"/>
    <x v="1"/>
    <x v="2055"/>
    <x v="0"/>
    <x v="14"/>
    <x v="13"/>
    <x v="9"/>
    <s v="PREMIUM"/>
    <s v="COCKTAILS"/>
    <s v="MARTINI"/>
    <x v="2069"/>
    <s v="COCKTAILS"/>
    <x v="23"/>
    <x v="1"/>
    <n v="44"/>
    <m/>
    <n v="1"/>
    <n v="70.91"/>
    <m/>
    <n v="1"/>
    <n v="70.91"/>
    <m/>
    <n v="1"/>
    <n v="8841.84"/>
    <m/>
    <n v="8841.84"/>
    <m/>
    <m/>
    <n v="1255013.1799999997"/>
    <n v="7.0452168478421897E-3"/>
    <x v="0"/>
    <n v="1255013.1799999997"/>
    <n v="7.0452168478421897E-3"/>
    <x v="0"/>
    <n v="325145452.83999985"/>
    <n v="2.7193491167631254E-5"/>
    <x v="1"/>
    <n v="2.7193491167631254E-5"/>
    <x v="1"/>
    <x v="4"/>
    <x v="1"/>
    <m/>
  </r>
  <r>
    <s v="MS-76850"/>
    <x v="2070"/>
    <x v="236"/>
    <s v="Bailment"/>
    <x v="21"/>
    <x v="1"/>
    <x v="2056"/>
    <x v="0"/>
    <x v="12"/>
    <x v="8"/>
    <x v="1"/>
    <s v="PREMIUM"/>
    <s v="TEQUILA"/>
    <s v="FLAVORED"/>
    <x v="2070"/>
    <s v="CORDIALS"/>
    <x v="84"/>
    <x v="0"/>
    <n v="6"/>
    <m/>
    <n v="1"/>
    <n v="25.5"/>
    <n v="62.5"/>
    <n v="-1.45"/>
    <n v="84.08"/>
    <n v="62.5"/>
    <n v="0.26"/>
    <n v="22631.87"/>
    <n v="16822.5"/>
    <n v="22631.87"/>
    <n v="16822.5"/>
    <m/>
    <n v="57863085.470000021"/>
    <n v="3.9112794999039289E-4"/>
    <x v="0"/>
    <n v="126094742.97999983"/>
    <n v="1.7948305746251207E-4"/>
    <x v="0"/>
    <n v="325145452.83999985"/>
    <n v="6.9605371387853517E-5"/>
    <x v="1"/>
    <n v="6.9605371387853517E-5"/>
    <x v="1"/>
    <x v="1"/>
    <x v="0"/>
    <m/>
  </r>
  <r>
    <s v="MS-76851"/>
    <x v="2071"/>
    <x v="741"/>
    <s v="Bailment"/>
    <x v="21"/>
    <x v="1"/>
    <x v="2057"/>
    <x v="0"/>
    <x v="12"/>
    <x v="8"/>
    <x v="1"/>
    <s v="PREMIUM"/>
    <s v="TEQUILA"/>
    <s v="FLAVORED"/>
    <x v="2071"/>
    <s v="CORDIALS"/>
    <x v="84"/>
    <x v="0"/>
    <n v="4"/>
    <m/>
    <n v="1"/>
    <n v="11"/>
    <n v="48"/>
    <n v="-3.36"/>
    <n v="39.5"/>
    <n v="48"/>
    <n v="-0.22"/>
    <n v="10631.82"/>
    <n v="12919.68"/>
    <n v="10631.82"/>
    <n v="12919.68"/>
    <m/>
    <n v="57863085.470000021"/>
    <n v="1.8374097948012513E-4"/>
    <x v="0"/>
    <n v="126094742.97999983"/>
    <n v="8.4316124120149377E-5"/>
    <x v="0"/>
    <n v="325145452.83999985"/>
    <n v="3.2698658114809283E-5"/>
    <x v="1"/>
    <n v="3.2698658114809283E-5"/>
    <x v="1"/>
    <x v="1"/>
    <x v="1"/>
    <m/>
  </r>
  <r>
    <s v="MS-87124"/>
    <x v="2072"/>
    <x v="730"/>
    <s v="Bailment"/>
    <x v="21"/>
    <x v="1"/>
    <x v="2058"/>
    <x v="0"/>
    <x v="12"/>
    <x v="8"/>
    <x v="5"/>
    <s v="SUPER"/>
    <s v="TEQUILA"/>
    <s v="100% BLUE AGAVE"/>
    <x v="2072"/>
    <s v="TEQUILA"/>
    <x v="14"/>
    <x v="1"/>
    <n v="15"/>
    <m/>
    <n v="1"/>
    <n v="111"/>
    <m/>
    <n v="1"/>
    <n v="111"/>
    <m/>
    <n v="1"/>
    <n v="47099.519999999997"/>
    <m/>
    <n v="47099.519999999997"/>
    <m/>
    <m/>
    <n v="57863085.470000021"/>
    <n v="8.1398217218159655E-4"/>
    <x v="0"/>
    <n v="3676796.11"/>
    <n v="1.2809935223740214E-2"/>
    <x v="0"/>
    <n v="325145452.83999985"/>
    <n v="1.4485676975829368E-4"/>
    <x v="1"/>
    <n v="1.4485676975829368E-4"/>
    <x v="1"/>
    <x v="4"/>
    <x v="0"/>
    <m/>
  </r>
  <r>
    <s v="MS-87623"/>
    <x v="2073"/>
    <x v="761"/>
    <s v="Bailment"/>
    <x v="21"/>
    <x v="1"/>
    <x v="2059"/>
    <x v="0"/>
    <x v="12"/>
    <x v="8"/>
    <x v="1"/>
    <s v="PREMIUM"/>
    <s v="TEQUILA"/>
    <s v="100% BLUE AGAVE"/>
    <x v="2073"/>
    <s v="TEQUILA"/>
    <x v="3"/>
    <x v="1"/>
    <n v="6"/>
    <m/>
    <n v="1"/>
    <n v="36.17"/>
    <m/>
    <n v="1"/>
    <n v="172.69"/>
    <n v="2.33"/>
    <n v="0.99"/>
    <n v="44391.12"/>
    <n v="527.52"/>
    <n v="44391.12"/>
    <n v="527.52"/>
    <m/>
    <n v="57863085.470000021"/>
    <n v="7.6717512796678012E-4"/>
    <x v="0"/>
    <n v="126094742.97999983"/>
    <n v="3.5204576297872289E-4"/>
    <x v="0"/>
    <n v="325145452.83999985"/>
    <n v="1.3652695928011128E-4"/>
    <x v="1"/>
    <n v="1.3652695928011128E-4"/>
    <x v="1"/>
    <x v="1"/>
    <x v="0"/>
    <m/>
  </r>
  <r>
    <s v="MS-88118"/>
    <x v="2074"/>
    <x v="522"/>
    <s v="Bailment"/>
    <x v="21"/>
    <x v="1"/>
    <x v="2060"/>
    <x v="0"/>
    <x v="12"/>
    <x v="8"/>
    <x v="1"/>
    <s v="PREMIUM"/>
    <s v="TEQUILA"/>
    <s v="100% BLUE AGAVE"/>
    <x v="2074"/>
    <s v="TEQUILA"/>
    <x v="13"/>
    <x v="0"/>
    <n v="50"/>
    <m/>
    <n v="1"/>
    <n v="68.84"/>
    <n v="3.5"/>
    <n v="0.95"/>
    <n v="107.35"/>
    <n v="80.52"/>
    <n v="0.25"/>
    <n v="26849.64"/>
    <n v="20695.86"/>
    <n v="28139.64"/>
    <n v="20695.86"/>
    <m/>
    <n v="57863085.470000021"/>
    <n v="4.6402019149014437E-4"/>
    <x v="0"/>
    <n v="126094742.97999983"/>
    <n v="2.129322711277399E-4"/>
    <x v="0"/>
    <n v="325145452.83999985"/>
    <n v="8.2577319674872964E-5"/>
    <x v="1"/>
    <n v="8.6544774820662115E-5"/>
    <x v="1"/>
    <x v="1"/>
    <x v="0"/>
    <m/>
  </r>
  <r>
    <s v="MS-88263"/>
    <x v="2075"/>
    <x v="762"/>
    <s v="Bailment"/>
    <x v="21"/>
    <x v="1"/>
    <x v="2061"/>
    <x v="0"/>
    <x v="12"/>
    <x v="8"/>
    <x v="2"/>
    <s v="ULTRA"/>
    <s v="TEQUILA"/>
    <s v="100% BLUE AGAVE"/>
    <x v="2075"/>
    <s v="TEQUILA"/>
    <x v="80"/>
    <x v="6"/>
    <n v="2"/>
    <m/>
    <n v="1"/>
    <n v="3"/>
    <m/>
    <n v="1"/>
    <n v="16"/>
    <m/>
    <n v="1"/>
    <n v="14505.6"/>
    <m/>
    <n v="14505.6"/>
    <m/>
    <m/>
    <n v="57863085.470000021"/>
    <n v="2.5068832541812251E-4"/>
    <x v="0"/>
    <n v="69119979.479999974"/>
    <n v="2.0986117341364706E-4"/>
    <x v="0"/>
    <n v="325145452.83999985"/>
    <n v="4.4612649118417877E-5"/>
    <x v="1"/>
    <n v="4.4612649118417877E-5"/>
    <x v="1"/>
    <x v="4"/>
    <x v="0"/>
    <m/>
  </r>
  <r>
    <s v="MS-88528"/>
    <x v="2076"/>
    <x v="763"/>
    <s v="Bailment"/>
    <x v="21"/>
    <x v="1"/>
    <x v="2062"/>
    <x v="0"/>
    <x v="12"/>
    <x v="8"/>
    <x v="2"/>
    <s v="ULTRA"/>
    <s v="TEQUILA"/>
    <s v="100% BLUE AGAVE"/>
    <x v="2076"/>
    <s v="TEQUILA"/>
    <x v="36"/>
    <x v="1"/>
    <n v="1"/>
    <n v="25.5"/>
    <n v="-50"/>
    <n v="3.5"/>
    <n v="25.5"/>
    <n v="-6.29"/>
    <n v="8"/>
    <n v="25.5"/>
    <n v="-2.19"/>
    <n v="4245.12"/>
    <n v="13531.32"/>
    <n v="4245.12"/>
    <n v="13531.32"/>
    <m/>
    <n v="57863085.470000021"/>
    <n v="7.3364909000591498E-5"/>
    <x v="0"/>
    <n v="69119979.479999974"/>
    <n v="6.1416684899745014E-5"/>
    <x v="0"/>
    <n v="325145452.83999985"/>
    <n v="1.3056064487203431E-5"/>
    <x v="1"/>
    <n v="1.3056064487203431E-5"/>
    <x v="1"/>
    <x v="1"/>
    <x v="1"/>
    <m/>
  </r>
  <r>
    <s v="MS-88550"/>
    <x v="2077"/>
    <x v="415"/>
    <s v="Bailment"/>
    <x v="21"/>
    <x v="1"/>
    <x v="2063"/>
    <x v="0"/>
    <x v="12"/>
    <x v="8"/>
    <x v="1"/>
    <s v="PREMIUM"/>
    <s v="TEQUILA"/>
    <s v="100% BLUE AGAVE"/>
    <x v="2077"/>
    <s v="TEQUILA"/>
    <x v="11"/>
    <x v="1"/>
    <n v="19"/>
    <n v="20.27"/>
    <n v="-0.08"/>
    <n v="56.12"/>
    <n v="30.4"/>
    <n v="0.46"/>
    <n v="189.95"/>
    <n v="82.15"/>
    <n v="0.56999999999999995"/>
    <n v="41057.46"/>
    <n v="16155.89"/>
    <n v="41057.46"/>
    <n v="16155.89"/>
    <m/>
    <n v="57863085.470000021"/>
    <n v="7.0956223067791379E-4"/>
    <x v="0"/>
    <n v="126094742.97999983"/>
    <n v="3.256080232187968E-4"/>
    <x v="0"/>
    <n v="325145452.83999985"/>
    <n v="1.2627413251940472E-4"/>
    <x v="1"/>
    <n v="1.2627413251940472E-4"/>
    <x v="1"/>
    <x v="1"/>
    <x v="0"/>
    <m/>
  </r>
  <r>
    <s v="MS-88980"/>
    <x v="2078"/>
    <x v="764"/>
    <s v="Bailment"/>
    <x v="21"/>
    <x v="1"/>
    <x v="2064"/>
    <x v="0"/>
    <x v="12"/>
    <x v="8"/>
    <x v="1"/>
    <s v="PREMIUM"/>
    <s v="TEQUILA"/>
    <s v="100% BLUE AGAVE"/>
    <x v="2078"/>
    <s v="TEQUILA"/>
    <x v="3"/>
    <x v="1"/>
    <n v="13"/>
    <m/>
    <n v="1"/>
    <n v="43.17"/>
    <m/>
    <n v="1"/>
    <n v="149.35"/>
    <m/>
    <n v="1"/>
    <n v="39575.040000000001"/>
    <m/>
    <n v="39575.040000000001"/>
    <m/>
    <m/>
    <n v="57863085.470000021"/>
    <n v="6.8394278802360567E-4"/>
    <x v="0"/>
    <n v="126094742.97999983"/>
    <n v="3.1385162509334024E-4"/>
    <x v="0"/>
    <n v="325145452.83999985"/>
    <n v="1.2171488069210181E-4"/>
    <x v="1"/>
    <n v="1.2171488069210181E-4"/>
    <x v="1"/>
    <x v="4"/>
    <x v="0"/>
    <m/>
  </r>
  <r>
    <s v="MS-89201"/>
    <x v="2079"/>
    <x v="388"/>
    <s v="Bailment"/>
    <x v="21"/>
    <x v="1"/>
    <x v="2065"/>
    <x v="0"/>
    <x v="12"/>
    <x v="8"/>
    <x v="1"/>
    <s v="PREMIUM"/>
    <s v="TEQUILA"/>
    <s v="100% BLUE AGAVE"/>
    <x v="2079"/>
    <s v="TEQUILA"/>
    <x v="16"/>
    <x v="0"/>
    <n v="3"/>
    <n v="3"/>
    <n v="0"/>
    <n v="12.99"/>
    <n v="8.66"/>
    <n v="0.33"/>
    <n v="57.64"/>
    <n v="35.31"/>
    <n v="0.39"/>
    <n v="23797.8"/>
    <n v="14882.4"/>
    <n v="23797.8"/>
    <n v="14882.4"/>
    <m/>
    <n v="57863085.470000021"/>
    <n v="4.1127775691011714E-4"/>
    <x v="0"/>
    <n v="126094742.97999983"/>
    <n v="1.8872951748491706E-4"/>
    <x v="0"/>
    <n v="325145452.83999985"/>
    <n v="7.3191243463923227E-5"/>
    <x v="1"/>
    <n v="7.3191243463923227E-5"/>
    <x v="1"/>
    <x v="1"/>
    <x v="0"/>
    <m/>
  </r>
  <r>
    <s v="MS-89343"/>
    <x v="2080"/>
    <x v="723"/>
    <s v="Bailment"/>
    <x v="21"/>
    <x v="1"/>
    <x v="2066"/>
    <x v="0"/>
    <x v="12"/>
    <x v="8"/>
    <x v="5"/>
    <s v="SUPER"/>
    <s v="TEQUILA"/>
    <s v="100% BLUE AGAVE"/>
    <x v="2080"/>
    <s v="TEQUILA"/>
    <x v="25"/>
    <x v="0"/>
    <n v="4"/>
    <n v="1.5"/>
    <n v="0.56999999999999995"/>
    <n v="10"/>
    <n v="8.5"/>
    <n v="0.15"/>
    <n v="66.5"/>
    <n v="23.5"/>
    <n v="0.65"/>
    <n v="29925"/>
    <n v="10559.04"/>
    <n v="29925"/>
    <n v="10559.04"/>
    <m/>
    <n v="57863085.470000021"/>
    <n v="5.1716910283871849E-4"/>
    <x v="0"/>
    <n v="3676796.11"/>
    <n v="8.138879367994109E-3"/>
    <x v="0"/>
    <n v="325145452.83999985"/>
    <n v="9.2035732742434297E-5"/>
    <x v="1"/>
    <n v="9.2035732742434297E-5"/>
    <x v="1"/>
    <x v="1"/>
    <x v="0"/>
    <m/>
  </r>
  <r>
    <s v="MS-89584"/>
    <x v="2081"/>
    <x v="396"/>
    <s v="Bailment"/>
    <x v="21"/>
    <x v="1"/>
    <x v="2067"/>
    <x v="0"/>
    <x v="12"/>
    <x v="8"/>
    <x v="1"/>
    <s v="PREMIUM"/>
    <s v="TEQUILA"/>
    <s v="100% BLUE AGAVE"/>
    <x v="2081"/>
    <s v="TEQUILA"/>
    <x v="13"/>
    <x v="0"/>
    <n v="11"/>
    <m/>
    <n v="1"/>
    <n v="41"/>
    <n v="1.5"/>
    <n v="0.96"/>
    <n v="95.5"/>
    <n v="91"/>
    <n v="0.05"/>
    <n v="32248.44"/>
    <n v="30487.200000000001"/>
    <n v="32248.44"/>
    <n v="30487.200000000001"/>
    <m/>
    <n v="57863085.470000021"/>
    <n v="5.5732320076017517E-4"/>
    <x v="0"/>
    <n v="126094742.97999983"/>
    <n v="2.5574769604086504E-4"/>
    <x v="0"/>
    <n v="325145452.83999985"/>
    <n v="9.9181580791994235E-5"/>
    <x v="1"/>
    <n v="9.9181580791994235E-5"/>
    <x v="1"/>
    <x v="1"/>
    <x v="0"/>
    <m/>
  </r>
  <r>
    <s v="MS-89585"/>
    <x v="2082"/>
    <x v="755"/>
    <s v="Bailment"/>
    <x v="21"/>
    <x v="1"/>
    <x v="2068"/>
    <x v="0"/>
    <x v="12"/>
    <x v="8"/>
    <x v="1"/>
    <s v="PREMIUM"/>
    <s v="TEQUILA"/>
    <s v="100% BLUE AGAVE"/>
    <x v="2082"/>
    <s v="TEQUILA"/>
    <x v="13"/>
    <x v="0"/>
    <n v="44"/>
    <m/>
    <n v="1"/>
    <n v="61.84"/>
    <n v="1.17"/>
    <n v="0.98"/>
    <n v="90.04"/>
    <n v="67.680000000000007"/>
    <n v="0.25"/>
    <n v="23431.41"/>
    <n v="18172.68"/>
    <n v="24571.41"/>
    <n v="18172.68"/>
    <m/>
    <n v="57863085.470000021"/>
    <n v="4.0494574061641361E-4"/>
    <x v="0"/>
    <n v="126094742.97999983"/>
    <n v="1.8582384519960922E-4"/>
    <x v="0"/>
    <n v="325145452.83999985"/>
    <n v="7.2064393936120384E-5"/>
    <x v="1"/>
    <n v="7.5570517088213119E-5"/>
    <x v="1"/>
    <x v="1"/>
    <x v="0"/>
    <m/>
  </r>
  <r>
    <s v="MS-89682"/>
    <x v="2083"/>
    <x v="765"/>
    <s v="Bailment"/>
    <x v="21"/>
    <x v="1"/>
    <x v="2069"/>
    <x v="0"/>
    <x v="12"/>
    <x v="8"/>
    <x v="2"/>
    <s v="ULTRA"/>
    <s v="TEQUILA"/>
    <s v="100% BLUE AGAVE"/>
    <x v="2083"/>
    <s v="TEQUILA"/>
    <x v="14"/>
    <x v="1"/>
    <n v="4"/>
    <m/>
    <n v="1"/>
    <n v="23.5"/>
    <m/>
    <n v="1"/>
    <n v="23.5"/>
    <m/>
    <n v="1"/>
    <n v="11708.64"/>
    <m/>
    <n v="11708.64"/>
    <m/>
    <m/>
    <n v="57863085.470000021"/>
    <n v="2.0235077173806293E-4"/>
    <x v="0"/>
    <n v="69119979.479999974"/>
    <n v="1.6939588362273634E-4"/>
    <x v="0"/>
    <n v="325145452.83999985"/>
    <n v="3.601046823115709E-5"/>
    <x v="1"/>
    <n v="3.601046823115709E-5"/>
    <x v="1"/>
    <x v="4"/>
    <x v="0"/>
    <m/>
  </r>
  <r>
    <s v="MS-89685"/>
    <x v="2084"/>
    <x v="699"/>
    <s v="Bailment"/>
    <x v="21"/>
    <x v="1"/>
    <x v="2070"/>
    <x v="0"/>
    <x v="12"/>
    <x v="8"/>
    <x v="5"/>
    <s v="SUPER"/>
    <s v="TEQUILA"/>
    <s v="100% BLUE AGAVE"/>
    <x v="2084"/>
    <s v="TEQUILA"/>
    <x v="14"/>
    <x v="1"/>
    <n v="21"/>
    <m/>
    <n v="1"/>
    <n v="117"/>
    <m/>
    <n v="1"/>
    <n v="117"/>
    <m/>
    <n v="1"/>
    <n v="53969.760000000002"/>
    <m/>
    <n v="53969.760000000002"/>
    <m/>
    <m/>
    <n v="57863085.470000021"/>
    <n v="9.3271486581857836E-4"/>
    <x v="0"/>
    <n v="3676796.11"/>
    <n v="1.4678475059635548E-2"/>
    <x v="0"/>
    <n v="325145452.83999985"/>
    <n v="1.6598651320077931E-4"/>
    <x v="1"/>
    <n v="1.6598651320077931E-4"/>
    <x v="1"/>
    <x v="4"/>
    <x v="0"/>
    <m/>
  </r>
  <r>
    <s v="MS-89832"/>
    <x v="2085"/>
    <x v="129"/>
    <s v="Bailment"/>
    <x v="21"/>
    <x v="1"/>
    <x v="2071"/>
    <x v="0"/>
    <x v="12"/>
    <x v="8"/>
    <x v="1"/>
    <s v="PREMIUM"/>
    <s v="TEQUILA"/>
    <s v="100% BLUE AGAVE"/>
    <x v="2085"/>
    <s v="TEQUILA"/>
    <x v="11"/>
    <x v="1"/>
    <n v="29"/>
    <n v="3.2"/>
    <n v="0.89"/>
    <n v="66.12"/>
    <n v="11.93"/>
    <n v="0.82"/>
    <n v="226.61"/>
    <n v="57.9"/>
    <n v="0.74"/>
    <n v="49082.64"/>
    <n v="11388.22"/>
    <n v="49082.64"/>
    <n v="11388.22"/>
    <m/>
    <n v="57863085.470000021"/>
    <n v="8.4825480012550708E-4"/>
    <x v="0"/>
    <n v="126094742.97999983"/>
    <n v="3.8925207221196452E-4"/>
    <x v="0"/>
    <n v="325145452.83999985"/>
    <n v="1.5095594778055522E-4"/>
    <x v="1"/>
    <n v="1.5095594778055522E-4"/>
    <x v="1"/>
    <x v="1"/>
    <x v="0"/>
    <m/>
  </r>
  <r>
    <s v="MS-89961"/>
    <x v="2086"/>
    <x v="710"/>
    <s v="Bailment"/>
    <x v="21"/>
    <x v="1"/>
    <x v="2072"/>
    <x v="0"/>
    <x v="12"/>
    <x v="8"/>
    <x v="2"/>
    <s v="ULTRA"/>
    <s v="TEQUILA"/>
    <s v="100% BLUE AGAVE"/>
    <x v="2086"/>
    <s v="TEQUILA"/>
    <x v="4"/>
    <x v="1"/>
    <n v="5"/>
    <m/>
    <n v="1"/>
    <n v="24"/>
    <m/>
    <n v="1"/>
    <n v="66.5"/>
    <n v="9"/>
    <n v="0.86"/>
    <n v="36827.699999999997"/>
    <n v="5090.76"/>
    <n v="36827.699999999997"/>
    <n v="5090.76"/>
    <m/>
    <n v="57863085.470000021"/>
    <n v="6.3646277589351618E-4"/>
    <x v="0"/>
    <n v="69119979.479999974"/>
    <n v="5.3280831789969177E-4"/>
    <x v="0"/>
    <n v="325145452.83999985"/>
    <n v="1.1326530842835579E-4"/>
    <x v="1"/>
    <n v="1.1326530842835579E-4"/>
    <x v="1"/>
    <x v="1"/>
    <x v="0"/>
    <m/>
  </r>
  <r>
    <s v="MS-37730"/>
    <x v="2087"/>
    <x v="683"/>
    <s v="Bailment"/>
    <x v="21"/>
    <x v="1"/>
    <x v="2073"/>
    <x v="0"/>
    <x v="13"/>
    <x v="9"/>
    <x v="0"/>
    <s v="MID"/>
    <s v="VODKA"/>
    <s v="CLASSIC"/>
    <x v="2087"/>
    <s v="VODKA"/>
    <x v="26"/>
    <x v="0"/>
    <n v="4"/>
    <n v="6"/>
    <n v="-0.5"/>
    <n v="8"/>
    <n v="6"/>
    <n v="0.25"/>
    <n v="324.67"/>
    <n v="6"/>
    <n v="0.98"/>
    <n v="100629.12"/>
    <n v="1866.24"/>
    <n v="100629.12"/>
    <n v="1866.24"/>
    <m/>
    <n v="73393567.950000003"/>
    <n v="1.3710890860157451E-3"/>
    <x v="0"/>
    <n v="75793138.070000067"/>
    <n v="1.3276811405679263E-3"/>
    <x v="0"/>
    <n v="325145452.83999985"/>
    <n v="3.0948955035677023E-4"/>
    <x v="1"/>
    <n v="3.0948955035677023E-4"/>
    <x v="1"/>
    <x v="1"/>
    <x v="0"/>
    <m/>
  </r>
  <r>
    <s v="MS-75651"/>
    <x v="2088"/>
    <x v="443"/>
    <s v="Bailment"/>
    <x v="21"/>
    <x v="1"/>
    <x v="2074"/>
    <x v="0"/>
    <x v="13"/>
    <x v="9"/>
    <x v="0"/>
    <s v="MID"/>
    <s v="VODKA"/>
    <s v="FLAVORED"/>
    <x v="2088"/>
    <s v="CORDIALS"/>
    <x v="26"/>
    <x v="0"/>
    <n v="11"/>
    <n v="6"/>
    <n v="0.45"/>
    <n v="25"/>
    <n v="6"/>
    <n v="0.76"/>
    <n v="476.83"/>
    <n v="6"/>
    <n v="0.99"/>
    <n v="147204.24"/>
    <n v="1866.24"/>
    <n v="147204.24"/>
    <n v="1866.24"/>
    <m/>
    <n v="73393567.950000003"/>
    <n v="2.0056831151782149E-3"/>
    <x v="0"/>
    <n v="75793138.070000067"/>
    <n v="1.9421842629612058E-3"/>
    <x v="0"/>
    <n v="325145452.83999985"/>
    <n v="4.5273350346510124E-4"/>
    <x v="1"/>
    <n v="4.5273350346510124E-4"/>
    <x v="1"/>
    <x v="1"/>
    <x v="0"/>
    <m/>
  </r>
  <r>
    <s v="MS-75652"/>
    <x v="2089"/>
    <x v="324"/>
    <s v="Bailment"/>
    <x v="21"/>
    <x v="1"/>
    <x v="2075"/>
    <x v="0"/>
    <x v="13"/>
    <x v="9"/>
    <x v="0"/>
    <s v="MID"/>
    <s v="VODKA"/>
    <s v="FLAVORED"/>
    <x v="2089"/>
    <s v="CORDIALS"/>
    <x v="26"/>
    <x v="0"/>
    <m/>
    <n v="6"/>
    <m/>
    <m/>
    <n v="6"/>
    <m/>
    <n v="359.08"/>
    <n v="6"/>
    <n v="0.98"/>
    <n v="111689.28"/>
    <n v="1866.24"/>
    <n v="111689.28"/>
    <n v="1866.24"/>
    <m/>
    <n v="73393567.950000003"/>
    <n v="1.5217856703204466E-3"/>
    <x v="0"/>
    <n v="75793138.070000067"/>
    <n v="1.4736067517991858E-3"/>
    <x v="0"/>
    <n v="325145452.83999985"/>
    <n v="3.4350558811277899E-4"/>
    <x v="1"/>
    <n v="3.4350558811277899E-4"/>
    <x v="1"/>
    <x v="1"/>
    <x v="0"/>
    <m/>
  </r>
  <r>
    <s v="MS-75655"/>
    <x v="2090"/>
    <x v="109"/>
    <s v="Bailment"/>
    <x v="21"/>
    <x v="1"/>
    <x v="2076"/>
    <x v="0"/>
    <x v="13"/>
    <x v="9"/>
    <x v="0"/>
    <s v="MID"/>
    <s v="VODKA"/>
    <s v="FLAVORED"/>
    <x v="2090"/>
    <s v="CORDIALS"/>
    <x v="26"/>
    <x v="0"/>
    <n v="1"/>
    <m/>
    <n v="1"/>
    <n v="12"/>
    <m/>
    <n v="1"/>
    <n v="301.17"/>
    <m/>
    <n v="1"/>
    <n v="93142.080000000002"/>
    <m/>
    <n v="93142.080000000002"/>
    <m/>
    <m/>
    <n v="73393567.950000003"/>
    <n v="1.2690768769199753E-3"/>
    <x v="0"/>
    <n v="75793138.070000067"/>
    <n v="1.2288985833252743E-3"/>
    <x v="0"/>
    <n v="325145452.83999985"/>
    <n v="2.8646280975620498E-4"/>
    <x v="1"/>
    <n v="2.8646280975620498E-4"/>
    <x v="1"/>
    <x v="4"/>
    <x v="0"/>
    <m/>
  </r>
  <r>
    <s v="MS-62352"/>
    <x v="2091"/>
    <x v="61"/>
    <s v="Bailment"/>
    <x v="22"/>
    <x v="1"/>
    <x v="2077"/>
    <x v="0"/>
    <x v="14"/>
    <x v="10"/>
    <x v="6"/>
    <s v="MID"/>
    <s v="COCKTAILS"/>
    <s v="DAIQUIRI"/>
    <x v="2091"/>
    <s v="COCKTAILS"/>
    <x v="8"/>
    <x v="1"/>
    <n v="39"/>
    <m/>
    <n v="1"/>
    <n v="115.99"/>
    <m/>
    <n v="1"/>
    <n v="423.95"/>
    <m/>
    <n v="1"/>
    <n v="45753.84"/>
    <m/>
    <n v="45753.84"/>
    <m/>
    <m/>
    <n v="5567781.3899999987"/>
    <n v="8.2176071212451112E-3"/>
    <x v="0"/>
    <n v="5567781.3899999987"/>
    <n v="8.2176071212451112E-3"/>
    <x v="0"/>
    <n v="325145452.83999985"/>
    <n v="1.4071806817644443E-4"/>
    <x v="1"/>
    <n v="1.4071806817644443E-4"/>
    <x v="1"/>
    <x v="4"/>
    <x v="0"/>
    <m/>
  </r>
  <r>
    <s v="MS-62353"/>
    <x v="2092"/>
    <x v="363"/>
    <s v="Bailment"/>
    <x v="22"/>
    <x v="1"/>
    <x v="2078"/>
    <x v="0"/>
    <x v="14"/>
    <x v="10"/>
    <x v="6"/>
    <s v="MID"/>
    <s v="COCKTAILS"/>
    <s v="DAIQUIRI"/>
    <x v="2092"/>
    <s v="COCKTAILS"/>
    <x v="8"/>
    <x v="1"/>
    <n v="47"/>
    <m/>
    <n v="1"/>
    <n v="147.97999999999999"/>
    <m/>
    <n v="1"/>
    <n v="446.61"/>
    <m/>
    <n v="1"/>
    <n v="48199.8"/>
    <m/>
    <n v="48199.8"/>
    <m/>
    <m/>
    <n v="5567781.3899999987"/>
    <n v="8.6569131623179651E-3"/>
    <x v="0"/>
    <n v="5567781.3899999987"/>
    <n v="8.6569131623179651E-3"/>
    <x v="0"/>
    <n v="325145452.83999985"/>
    <n v="1.4824073219845562E-4"/>
    <x v="1"/>
    <n v="1.4824073219845562E-4"/>
    <x v="1"/>
    <x v="4"/>
    <x v="0"/>
    <m/>
  </r>
  <r>
    <s v="MS-67538"/>
    <x v="2093"/>
    <x v="730"/>
    <s v="Bailment"/>
    <x v="22"/>
    <x v="1"/>
    <x v="2079"/>
    <x v="0"/>
    <x v="3"/>
    <x v="3"/>
    <x v="1"/>
    <s v="PREMIUM"/>
    <s v="CORDIALS"/>
    <s v="COFFEE LIQUEUR"/>
    <x v="2093"/>
    <s v="CORDIALS"/>
    <x v="8"/>
    <x v="1"/>
    <n v="6"/>
    <m/>
    <n v="1"/>
    <n v="22"/>
    <m/>
    <n v="1"/>
    <n v="140"/>
    <m/>
    <n v="1"/>
    <n v="32608.799999999999"/>
    <m/>
    <n v="32608.799999999999"/>
    <m/>
    <m/>
    <n v="22444928.369999994"/>
    <n v="1.4528360020780947E-3"/>
    <x v="0"/>
    <n v="126094742.97999983"/>
    <n v="2.5860554714142328E-4"/>
    <x v="0"/>
    <n v="325145452.83999985"/>
    <n v="1.0028988477365051E-4"/>
    <x v="1"/>
    <n v="1.0028988477365051E-4"/>
    <x v="1"/>
    <x v="4"/>
    <x v="0"/>
    <m/>
  </r>
  <r>
    <s v="MS-18983"/>
    <x v="2094"/>
    <x v="560"/>
    <s v="Bailment"/>
    <x v="22"/>
    <x v="1"/>
    <x v="2080"/>
    <x v="0"/>
    <x v="6"/>
    <x v="4"/>
    <x v="2"/>
    <s v="ULTRA"/>
    <s v="DOMESTIC WHISKEY"/>
    <s v="STRAIGHT"/>
    <x v="2094"/>
    <s v="WHISKEY"/>
    <x v="8"/>
    <x v="1"/>
    <n v="4"/>
    <m/>
    <n v="1"/>
    <n v="11.5"/>
    <m/>
    <n v="1"/>
    <n v="93"/>
    <m/>
    <n v="1"/>
    <n v="86255.64"/>
    <m/>
    <n v="86255.64"/>
    <m/>
    <m/>
    <n v="52239627.039999984"/>
    <n v="1.6511534420786329E-3"/>
    <x v="0"/>
    <n v="69119979.479999974"/>
    <n v="1.2479118288071579E-3"/>
    <x v="0"/>
    <n v="325145452.83999985"/>
    <n v="2.6528324245840015E-4"/>
    <x v="1"/>
    <n v="2.6528324245840015E-4"/>
    <x v="1"/>
    <x v="4"/>
    <x v="0"/>
    <m/>
  </r>
  <r>
    <s v="MS-21181"/>
    <x v="2095"/>
    <x v="488"/>
    <s v="Bailment"/>
    <x v="22"/>
    <x v="1"/>
    <x v="2081"/>
    <x v="0"/>
    <x v="6"/>
    <x v="4"/>
    <x v="2"/>
    <s v="ULTRA"/>
    <s v="DOMESTIC WHISKEY"/>
    <s v="STRAIGHT"/>
    <x v="2095"/>
    <s v="WHISKEY"/>
    <x v="8"/>
    <x v="1"/>
    <n v="1"/>
    <n v="2"/>
    <n v="-3"/>
    <n v="13.5"/>
    <n v="18.5"/>
    <n v="-0.37"/>
    <n v="57"/>
    <n v="118.75"/>
    <n v="-1.08"/>
    <n v="31819.68"/>
    <n v="66291"/>
    <n v="31819.68"/>
    <n v="66291"/>
    <m/>
    <n v="52239627.039999984"/>
    <n v="6.0911001480993751E-4"/>
    <x v="0"/>
    <n v="69119979.479999974"/>
    <n v="4.6035430333435064E-4"/>
    <x v="0"/>
    <n v="325145452.83999985"/>
    <n v="9.7862909421212414E-5"/>
    <x v="1"/>
    <n v="9.7862909421212414E-5"/>
    <x v="1"/>
    <x v="1"/>
    <x v="0"/>
    <m/>
  </r>
  <r>
    <s v="MS-26150"/>
    <x v="2096"/>
    <x v="236"/>
    <s v="Bailment"/>
    <x v="22"/>
    <x v="1"/>
    <x v="2082"/>
    <x v="0"/>
    <x v="6"/>
    <x v="4"/>
    <x v="5"/>
    <s v="SUPER"/>
    <s v="DOMESTIC WHISKEY"/>
    <s v="STRAIGHT"/>
    <x v="2096"/>
    <s v="WHISKEY"/>
    <x v="14"/>
    <x v="1"/>
    <n v="3"/>
    <n v="108"/>
    <n v="-35"/>
    <n v="17"/>
    <n v="111"/>
    <n v="-5.53"/>
    <n v="124"/>
    <n v="111"/>
    <n v="0.1"/>
    <n v="38077.919999999998"/>
    <n v="34085.879999999997"/>
    <n v="38077.919999999998"/>
    <n v="34085.879999999997"/>
    <m/>
    <n v="52239627.039999984"/>
    <n v="7.2890872614468822E-4"/>
    <x v="0"/>
    <n v="3676796.11"/>
    <n v="1.035627727532599E-2"/>
    <x v="0"/>
    <n v="325145452.83999985"/>
    <n v="1.1711041832941666E-4"/>
    <x v="1"/>
    <n v="1.1711041832941666E-4"/>
    <x v="1"/>
    <x v="1"/>
    <x v="0"/>
    <m/>
  </r>
  <r>
    <s v="MS-85046"/>
    <x v="2097"/>
    <x v="760"/>
    <s v="Bailment"/>
    <x v="22"/>
    <x v="1"/>
    <x v="2083"/>
    <x v="0"/>
    <x v="12"/>
    <x v="8"/>
    <x v="2"/>
    <s v="ULTRA"/>
    <s v="TEQUILA"/>
    <s v="100% BLUE AGAVE"/>
    <x v="2097"/>
    <s v="TEQUILA"/>
    <x v="14"/>
    <x v="1"/>
    <n v="15"/>
    <m/>
    <n v="1"/>
    <n v="62"/>
    <m/>
    <n v="1"/>
    <n v="62"/>
    <m/>
    <n v="1"/>
    <n v="102999.36"/>
    <m/>
    <n v="102999.36"/>
    <m/>
    <m/>
    <n v="57863085.470000021"/>
    <n v="1.7800530193537909E-3"/>
    <x v="0"/>
    <n v="69119979.479999974"/>
    <n v="1.4901532201670156E-3"/>
    <x v="0"/>
    <n v="325145452.83999985"/>
    <n v="3.1677933398836349E-4"/>
    <x v="1"/>
    <n v="3.1677933398836349E-4"/>
    <x v="1"/>
    <x v="4"/>
    <x v="0"/>
    <m/>
  </r>
  <r>
    <s v="MS-88530"/>
    <x v="2098"/>
    <x v="762"/>
    <s v="Bailment"/>
    <x v="22"/>
    <x v="1"/>
    <x v="2084"/>
    <x v="0"/>
    <x v="12"/>
    <x v="8"/>
    <x v="2"/>
    <s v="ULTRA"/>
    <s v="TEQUILA"/>
    <s v="100% BLUE AGAVE"/>
    <x v="2098"/>
    <s v="TEQUILA"/>
    <x v="14"/>
    <x v="1"/>
    <n v="9"/>
    <m/>
    <n v="1"/>
    <n v="21.58"/>
    <m/>
    <n v="1"/>
    <n v="21.58"/>
    <m/>
    <n v="1"/>
    <n v="9308.4599999999991"/>
    <m/>
    <n v="9308.4599999999991"/>
    <m/>
    <m/>
    <n v="57863085.470000021"/>
    <n v="1.6087043966616868E-4"/>
    <x v="0"/>
    <n v="69119979.479999974"/>
    <n v="1.3467104692491155E-4"/>
    <x v="0"/>
    <n v="325145452.83999985"/>
    <n v="2.862860273362205E-5"/>
    <x v="1"/>
    <n v="2.862860273362205E-5"/>
    <x v="1"/>
    <x v="4"/>
    <x v="1"/>
    <m/>
  </r>
  <r>
    <s v="MS-102353"/>
    <x v="2099"/>
    <x v="756"/>
    <s v="Bailment"/>
    <x v="23"/>
    <x v="1"/>
    <x v="2085"/>
    <x v="0"/>
    <x v="13"/>
    <x v="9"/>
    <x v="1"/>
    <s v="PREMIUM"/>
    <s v="VODKA"/>
    <s v="FLAVORED"/>
    <x v="2099"/>
    <s v="CORDIALS"/>
    <x v="4"/>
    <x v="1"/>
    <n v="7"/>
    <m/>
    <n v="1"/>
    <n v="7.33"/>
    <m/>
    <n v="1"/>
    <n v="7.33"/>
    <m/>
    <n v="1"/>
    <n v="1452"/>
    <m/>
    <n v="1452"/>
    <m/>
    <m/>
    <n v="73393567.950000003"/>
    <n v="1.9783750000942692E-5"/>
    <x v="0"/>
    <n v="126094742.97999983"/>
    <n v="1.1515150954630243E-5"/>
    <x v="0"/>
    <n v="325145452.83999985"/>
    <n v="4.4656936989812734E-6"/>
    <x v="1"/>
    <n v="4.4656936989812734E-6"/>
    <x v="1"/>
    <x v="4"/>
    <x v="1"/>
    <m/>
  </r>
  <r>
    <s v="MS-66537"/>
    <x v="2100"/>
    <x v="61"/>
    <s v="Bailment"/>
    <x v="24"/>
    <x v="1"/>
    <x v="2086"/>
    <x v="0"/>
    <x v="0"/>
    <x v="3"/>
    <x v="1"/>
    <s v="PREMIUM"/>
    <s v="CORDIALS"/>
    <s v="LIQUEURS &amp; SPECIALITIES"/>
    <x v="2100"/>
    <s v="CORDIALS"/>
    <x v="5"/>
    <x v="2"/>
    <n v="12"/>
    <m/>
    <n v="1"/>
    <n v="140.72"/>
    <m/>
    <n v="1"/>
    <n v="158.72"/>
    <m/>
    <n v="1"/>
    <n v="39127.199999999997"/>
    <m/>
    <n v="39127.199999999997"/>
    <m/>
    <m/>
    <n v="22444928.369999994"/>
    <n v="1.7432535027510987E-3"/>
    <x v="0"/>
    <n v="126094742.97999983"/>
    <n v="3.1030000993939968E-4"/>
    <x v="0"/>
    <n v="325145452.83999985"/>
    <n v="1.203375278917218E-4"/>
    <x v="1"/>
    <n v="1.203375278917218E-4"/>
    <x v="1"/>
    <x v="4"/>
    <x v="0"/>
    <m/>
  </r>
  <r>
    <s v="MS-66538"/>
    <x v="2101"/>
    <x v="201"/>
    <s v="Bailment"/>
    <x v="24"/>
    <x v="1"/>
    <x v="2087"/>
    <x v="0"/>
    <x v="0"/>
    <x v="3"/>
    <x v="1"/>
    <s v="PREMIUM"/>
    <s v="CORDIALS"/>
    <s v="LIQUEURS &amp; SPECIALITIES"/>
    <x v="2101"/>
    <s v="CORDIALS"/>
    <x v="5"/>
    <x v="2"/>
    <n v="49"/>
    <m/>
    <n v="1"/>
    <n v="309"/>
    <m/>
    <n v="1"/>
    <n v="356"/>
    <m/>
    <n v="1"/>
    <n v="75528.960000000006"/>
    <m/>
    <n v="75528.960000000006"/>
    <m/>
    <m/>
    <n v="22444928.369999994"/>
    <n v="3.3650791285639568E-3"/>
    <x v="0"/>
    <n v="126094742.97999983"/>
    <n v="5.9898579603734814E-4"/>
    <x v="0"/>
    <n v="325145452.83999985"/>
    <n v="2.3229283799077729E-4"/>
    <x v="1"/>
    <n v="2.3229283799077729E-4"/>
    <x v="1"/>
    <x v="4"/>
    <x v="0"/>
    <m/>
  </r>
  <r>
    <s v="MS-73558"/>
    <x v="2102"/>
    <x v="296"/>
    <s v="Bailment"/>
    <x v="24"/>
    <x v="1"/>
    <x v="2088"/>
    <x v="0"/>
    <x v="7"/>
    <x v="3"/>
    <x v="1"/>
    <s v="PREMIUM"/>
    <s v="CORDIALS"/>
    <s v="LIQUEURS &amp; SPECIALITIES"/>
    <x v="2102"/>
    <s v="CORDIALS"/>
    <x v="43"/>
    <x v="0"/>
    <n v="1"/>
    <m/>
    <n v="1"/>
    <n v="30"/>
    <m/>
    <n v="1"/>
    <n v="182"/>
    <m/>
    <n v="1"/>
    <n v="45274.32"/>
    <m/>
    <n v="45274.32"/>
    <m/>
    <m/>
    <n v="22444928.369999994"/>
    <n v="2.0171291818651509E-3"/>
    <x v="0"/>
    <n v="126094742.97999983"/>
    <n v="3.5905002008831613E-4"/>
    <x v="0"/>
    <n v="325145452.83999985"/>
    <n v="1.3924328205899576E-4"/>
    <x v="1"/>
    <n v="1.3924328205899576E-4"/>
    <x v="1"/>
    <x v="4"/>
    <x v="0"/>
    <m/>
  </r>
  <r>
    <s v="MS-80023"/>
    <x v="2103"/>
    <x v="33"/>
    <s v="Bailment"/>
    <x v="24"/>
    <x v="1"/>
    <x v="2089"/>
    <x v="0"/>
    <x v="3"/>
    <x v="3"/>
    <x v="1"/>
    <s v="PREMIUM"/>
    <s v="CORDIALS"/>
    <s v="CREAM LIQUEUR"/>
    <x v="2103"/>
    <s v="CORDIALS"/>
    <x v="6"/>
    <x v="3"/>
    <m/>
    <n v="118"/>
    <m/>
    <n v="158"/>
    <n v="297"/>
    <n v="-0.88"/>
    <n v="860"/>
    <n v="620.08000000000004"/>
    <n v="0.28000000000000003"/>
    <n v="169837.44"/>
    <n v="115781.96"/>
    <n v="169837.44"/>
    <n v="115781.96"/>
    <m/>
    <n v="22444928.369999994"/>
    <n v="7.5668515042803877E-3"/>
    <x v="0"/>
    <n v="126094742.97999983"/>
    <n v="1.3469034155288956E-3"/>
    <x v="0"/>
    <n v="325145452.83999985"/>
    <n v="5.2234296532996556E-4"/>
    <x v="1"/>
    <n v="5.2234296532996556E-4"/>
    <x v="1"/>
    <x v="1"/>
    <x v="0"/>
    <m/>
  </r>
  <r>
    <s v="MS-22075"/>
    <x v="2104"/>
    <x v="510"/>
    <s v="Bailment"/>
    <x v="24"/>
    <x v="1"/>
    <x v="2090"/>
    <x v="0"/>
    <x v="6"/>
    <x v="4"/>
    <x v="2"/>
    <s v="ULTRA"/>
    <s v="DOMESTIC WHISKEY"/>
    <s v="STRAIGHT"/>
    <x v="2104"/>
    <s v="WHISKEY"/>
    <x v="3"/>
    <x v="1"/>
    <n v="4"/>
    <n v="1.5"/>
    <n v="0.63"/>
    <n v="10"/>
    <n v="4.5"/>
    <n v="0.55000000000000004"/>
    <n v="40.25"/>
    <n v="19"/>
    <n v="0.53"/>
    <n v="20090.310000000001"/>
    <n v="9854.82"/>
    <n v="20090.310000000001"/>
    <n v="9931.3799999999992"/>
    <m/>
    <n v="52239627.039999984"/>
    <n v="3.845798896040512E-4"/>
    <x v="0"/>
    <n v="69119979.479999974"/>
    <n v="2.9065850642813311E-4"/>
    <x v="0"/>
    <n v="325145452.83999985"/>
    <n v="6.1788685108526495E-5"/>
    <x v="1"/>
    <n v="6.1788685108526495E-5"/>
    <x v="1"/>
    <x v="1"/>
    <x v="0"/>
    <m/>
  </r>
  <r>
    <s v="MS-22077"/>
    <x v="2105"/>
    <x v="578"/>
    <s v="Bailment"/>
    <x v="24"/>
    <x v="1"/>
    <x v="2091"/>
    <x v="0"/>
    <x v="21"/>
    <x v="4"/>
    <x v="2"/>
    <s v="ULTRA"/>
    <s v="DOMESTIC WHISKEY"/>
    <s v="STRAIGHT"/>
    <x v="2105"/>
    <s v="WHISKEY"/>
    <x v="3"/>
    <x v="1"/>
    <n v="4"/>
    <n v="7.5"/>
    <n v="-0.88"/>
    <n v="10.5"/>
    <n v="9"/>
    <n v="0.14000000000000001"/>
    <n v="47.5"/>
    <n v="25.5"/>
    <n v="0.46"/>
    <n v="23736.9"/>
    <n v="13796.58"/>
    <n v="23736.9"/>
    <n v="13957.02"/>
    <m/>
    <n v="52239627.039999984"/>
    <n v="4.5438494386310628E-4"/>
    <x v="0"/>
    <n v="69119979.479999974"/>
    <n v="3.4341590056270673E-4"/>
    <x v="0"/>
    <n v="325145452.83999985"/>
    <n v="7.3003942674482492E-5"/>
    <x v="1"/>
    <n v="7.3003942674482492E-5"/>
    <x v="1"/>
    <x v="1"/>
    <x v="0"/>
    <m/>
  </r>
  <r>
    <s v="MS-24999"/>
    <x v="2106"/>
    <x v="124"/>
    <s v="Bailment"/>
    <x v="24"/>
    <x v="1"/>
    <x v="2092"/>
    <x v="0"/>
    <x v="6"/>
    <x v="4"/>
    <x v="5"/>
    <s v="SUPER"/>
    <s v="DOMESTIC WHISKEY"/>
    <s v="BLEND"/>
    <x v="2106"/>
    <s v="WHISKEY"/>
    <x v="6"/>
    <x v="3"/>
    <n v="75"/>
    <m/>
    <n v="1"/>
    <n v="948"/>
    <m/>
    <n v="1"/>
    <n v="948"/>
    <m/>
    <n v="1"/>
    <n v="350039.52"/>
    <m/>
    <n v="350039.52"/>
    <m/>
    <m/>
    <n v="52239627.039999984"/>
    <n v="6.7006512074057126E-3"/>
    <x v="0"/>
    <n v="3676796.11"/>
    <n v="9.5202320043794877E-2"/>
    <x v="1"/>
    <n v="325145452.83999985"/>
    <n v="1.0765628642275685E-3"/>
    <x v="1"/>
    <n v="1.0765628642275685E-3"/>
    <x v="2"/>
    <x v="4"/>
    <x v="0"/>
    <m/>
  </r>
  <r>
    <s v="MS-25169"/>
    <x v="2107"/>
    <x v="119"/>
    <s v="Bailment"/>
    <x v="24"/>
    <x v="1"/>
    <x v="2093"/>
    <x v="0"/>
    <x v="6"/>
    <x v="4"/>
    <x v="5"/>
    <s v="SUPER"/>
    <s v="DOMESTIC WHISKEY"/>
    <s v="STRAIGHT"/>
    <x v="2107"/>
    <s v="WHISKEY"/>
    <x v="3"/>
    <x v="1"/>
    <n v="3"/>
    <n v="0.5"/>
    <n v="0.8"/>
    <n v="6.5"/>
    <n v="4"/>
    <n v="0.38"/>
    <n v="28"/>
    <n v="11.5"/>
    <n v="0.59"/>
    <n v="13847.52"/>
    <n v="5993.52"/>
    <n v="13847.52"/>
    <n v="6012.66"/>
    <m/>
    <n v="52239627.039999984"/>
    <n v="2.6507693076363136E-4"/>
    <x v="0"/>
    <n v="3676796.11"/>
    <n v="3.7661919741315219E-3"/>
    <x v="0"/>
    <n v="325145452.83999985"/>
    <n v="4.2588693395672978E-5"/>
    <x v="1"/>
    <n v="4.2588693395672978E-5"/>
    <x v="1"/>
    <x v="1"/>
    <x v="0"/>
    <m/>
  </r>
  <r>
    <s v="MS-26512"/>
    <x v="2108"/>
    <x v="296"/>
    <s v="Bailment"/>
    <x v="24"/>
    <x v="1"/>
    <x v="2094"/>
    <x v="0"/>
    <x v="17"/>
    <x v="4"/>
    <x v="5"/>
    <s v="SUPER"/>
    <s v="DOMESTIC WHISKEY"/>
    <s v="STRAIGHT"/>
    <x v="2108"/>
    <s v="WHISKEY"/>
    <x v="98"/>
    <x v="0"/>
    <n v="5"/>
    <n v="3"/>
    <n v="0.33"/>
    <n v="25"/>
    <n v="11.5"/>
    <n v="0.54"/>
    <n v="49.5"/>
    <n v="41.75"/>
    <n v="0.16"/>
    <n v="18628.38"/>
    <n v="15440.82"/>
    <n v="19021.080000000002"/>
    <n v="15440.82"/>
    <m/>
    <n v="52239627.039999984"/>
    <n v="3.5659481232008442E-4"/>
    <x v="0"/>
    <n v="3676796.11"/>
    <n v="5.0664707649508475E-3"/>
    <x v="0"/>
    <n v="325145452.83999985"/>
    <n v="5.7292451231562511E-5"/>
    <x v="1"/>
    <n v="5.8500218391059725E-5"/>
    <x v="1"/>
    <x v="1"/>
    <x v="0"/>
    <m/>
  </r>
  <r>
    <s v="MS-28607"/>
    <x v="2109"/>
    <x v="419"/>
    <s v="Bailment"/>
    <x v="24"/>
    <x v="1"/>
    <x v="2095"/>
    <x v="0"/>
    <x v="9"/>
    <x v="5"/>
    <x v="1"/>
    <s v="PREMIUM"/>
    <s v="GIN"/>
    <s v="FLAVORED"/>
    <x v="2109"/>
    <s v="GIN"/>
    <x v="60"/>
    <x v="1"/>
    <m/>
    <m/>
    <m/>
    <n v="10.08"/>
    <m/>
    <n v="1"/>
    <n v="109.75"/>
    <m/>
    <n v="1"/>
    <n v="37468.65"/>
    <m/>
    <n v="37468.65"/>
    <m/>
    <m/>
    <n v="10875997.040000001"/>
    <n v="3.4450772524299987E-3"/>
    <x v="0"/>
    <n v="126094742.97999983"/>
    <n v="2.9714680496983913E-4"/>
    <x v="0"/>
    <n v="325145452.83999985"/>
    <n v="1.1523658003742058E-4"/>
    <x v="1"/>
    <n v="1.1523658003742058E-4"/>
    <x v="1"/>
    <x v="4"/>
    <x v="0"/>
    <m/>
  </r>
  <r>
    <s v="MS-73891"/>
    <x v="2110"/>
    <x v="516"/>
    <s v="Bailment"/>
    <x v="24"/>
    <x v="1"/>
    <x v="2096"/>
    <x v="0"/>
    <x v="9"/>
    <x v="5"/>
    <x v="2"/>
    <s v="ULTRA"/>
    <s v="GIN"/>
    <s v="FLAVORED"/>
    <x v="2110"/>
    <s v="CORDIALS"/>
    <x v="43"/>
    <x v="0"/>
    <m/>
    <m/>
    <m/>
    <n v="14"/>
    <m/>
    <n v="1"/>
    <n v="73"/>
    <m/>
    <n v="1"/>
    <n v="27129.72"/>
    <m/>
    <n v="27129.72"/>
    <m/>
    <m/>
    <n v="10875997.040000001"/>
    <n v="2.4944582000364355E-3"/>
    <x v="0"/>
    <n v="69119979.479999974"/>
    <n v="3.9250185263509877E-4"/>
    <x v="0"/>
    <n v="325145452.83999985"/>
    <n v="8.3438718773502912E-5"/>
    <x v="1"/>
    <n v="8.3438718773502912E-5"/>
    <x v="1"/>
    <x v="4"/>
    <x v="0"/>
    <m/>
  </r>
  <r>
    <s v="MS-80362"/>
    <x v="2111"/>
    <x v="233"/>
    <s v="Bailment"/>
    <x v="24"/>
    <x v="1"/>
    <x v="2097"/>
    <x v="0"/>
    <x v="18"/>
    <x v="12"/>
    <x v="8"/>
    <s v="PREMIUM"/>
    <s v="DOMESTIC WHISKEY"/>
    <s v="FLAVORED"/>
    <x v="2111"/>
    <s v="CORDIALS"/>
    <x v="44"/>
    <x v="1"/>
    <n v="14"/>
    <n v="37"/>
    <n v="-1.74"/>
    <n v="275"/>
    <n v="145"/>
    <n v="0.47"/>
    <n v="275.92"/>
    <n v="145"/>
    <n v="0.47"/>
    <n v="63336.57"/>
    <n v="32833.800000000003"/>
    <n v="63336.57"/>
    <n v="32833.800000000003"/>
    <m/>
    <n v="4182721.1600000006"/>
    <n v="1.514243182301925E-2"/>
    <x v="0"/>
    <n v="4182721.1600000006"/>
    <n v="1.514243182301925E-2"/>
    <x v="0"/>
    <n v="325145452.83999985"/>
    <n v="1.9479457407994925E-4"/>
    <x v="1"/>
    <n v="1.9479457407994925E-4"/>
    <x v="1"/>
    <x v="1"/>
    <x v="0"/>
    <m/>
  </r>
  <r>
    <s v="MS-25942"/>
    <x v="2112"/>
    <x v="733"/>
    <s v="Bailment"/>
    <x v="24"/>
    <x v="1"/>
    <x v="2098"/>
    <x v="0"/>
    <x v="10"/>
    <x v="6"/>
    <x v="4"/>
    <s v="ULTRA"/>
    <s v="DOMESTIC WHISKEY"/>
    <s v="STRAIGHT"/>
    <x v="2112"/>
    <s v="WHISKEY"/>
    <x v="49"/>
    <x v="1"/>
    <n v="5"/>
    <m/>
    <n v="1"/>
    <n v="9"/>
    <m/>
    <n v="1"/>
    <n v="56.5"/>
    <m/>
    <n v="1"/>
    <n v="40171.5"/>
    <m/>
    <n v="40171.5"/>
    <m/>
    <m/>
    <n v="1024946.76"/>
    <n v="3.9193743097446346E-2"/>
    <x v="1"/>
    <n v="1024946.76"/>
    <n v="3.9193743097446346E-2"/>
    <x v="1"/>
    <n v="325145452.83999985"/>
    <n v="1.2354932123183622E-4"/>
    <x v="1"/>
    <n v="1.2354932123183622E-4"/>
    <x v="3"/>
    <x v="4"/>
    <x v="0"/>
    <m/>
  </r>
  <r>
    <s v="MS-27100"/>
    <x v="2113"/>
    <x v="600"/>
    <s v="Bailment"/>
    <x v="24"/>
    <x v="1"/>
    <x v="2099"/>
    <x v="0"/>
    <x v="10"/>
    <x v="6"/>
    <x v="4"/>
    <s v="SUPER"/>
    <s v="DOMESTIC WHISKEY"/>
    <s v="STRAIGHT"/>
    <x v="2113"/>
    <s v="WHISKEY"/>
    <x v="6"/>
    <x v="3"/>
    <n v="119"/>
    <n v="40"/>
    <n v="0.66"/>
    <n v="184"/>
    <n v="72.5"/>
    <n v="0.61"/>
    <n v="643.83000000000004"/>
    <n v="205.33"/>
    <n v="0.68"/>
    <n v="182751.08"/>
    <n v="57780.800000000003"/>
    <n v="182751.08"/>
    <n v="57780.800000000003"/>
    <m/>
    <n v="1024946.76"/>
    <n v="0.17830299790400819"/>
    <x v="1"/>
    <n v="1024946.76"/>
    <n v="0.17830299790400819"/>
    <x v="1"/>
    <n v="325145452.83999985"/>
    <n v="5.6205946724381716E-4"/>
    <x v="1"/>
    <n v="5.6205946724381716E-4"/>
    <x v="3"/>
    <x v="3"/>
    <x v="0"/>
    <m/>
  </r>
  <r>
    <s v="MS-64278"/>
    <x v="2114"/>
    <x v="435"/>
    <s v="Bailment"/>
    <x v="24"/>
    <x v="1"/>
    <x v="2100"/>
    <x v="0"/>
    <x v="3"/>
    <x v="16"/>
    <x v="12"/>
    <s v="MID"/>
    <s v="CORDIALS"/>
    <s v="LIQUEURS &amp; SPECIALITIES"/>
    <x v="2114"/>
    <s v="CORDIALS"/>
    <x v="5"/>
    <x v="2"/>
    <n v="39"/>
    <m/>
    <n v="1"/>
    <n v="181.63"/>
    <m/>
    <n v="1"/>
    <n v="192.46"/>
    <m/>
    <n v="1"/>
    <n v="18110.400000000001"/>
    <m/>
    <n v="18110.400000000001"/>
    <m/>
    <m/>
    <n v="0"/>
    <n v="0"/>
    <x v="0"/>
    <n v="0"/>
    <n v="0"/>
    <x v="0"/>
    <n v="325145452.83999985"/>
    <n v="5.5699379590930062E-5"/>
    <x v="1"/>
    <n v="5.5699379590930062E-5"/>
    <x v="1"/>
    <x v="4"/>
    <x v="0"/>
    <m/>
  </r>
  <r>
    <s v="MS-64753"/>
    <x v="2115"/>
    <x v="766"/>
    <s v="Bailment"/>
    <x v="24"/>
    <x v="1"/>
    <x v="2101"/>
    <x v="0"/>
    <x v="3"/>
    <x v="16"/>
    <x v="12"/>
    <s v="MID"/>
    <s v="CORDIALS"/>
    <s v="LIQUEURS &amp; SPECIALITIES"/>
    <x v="2115"/>
    <s v="CORDIALS"/>
    <x v="5"/>
    <x v="2"/>
    <n v="25"/>
    <m/>
    <n v="1"/>
    <n v="68.319999999999993"/>
    <m/>
    <n v="1"/>
    <n v="68.319999999999993"/>
    <m/>
    <n v="1"/>
    <n v="6428.8"/>
    <m/>
    <n v="6428.8"/>
    <m/>
    <m/>
    <n v="0"/>
    <n v="0"/>
    <x v="0"/>
    <n v="0"/>
    <n v="0"/>
    <x v="0"/>
    <n v="325145452.83999985"/>
    <n v="1.977207414050331E-5"/>
    <x v="1"/>
    <n v="1.977207414050331E-5"/>
    <x v="1"/>
    <x v="4"/>
    <x v="1"/>
    <m/>
  </r>
  <r>
    <s v="MS-64973"/>
    <x v="2116"/>
    <x v="419"/>
    <s v="Bailment"/>
    <x v="24"/>
    <x v="1"/>
    <x v="2102"/>
    <x v="0"/>
    <x v="3"/>
    <x v="16"/>
    <x v="12"/>
    <s v="MID"/>
    <s v="CORDIALS"/>
    <s v="LIQUEURS &amp; SPECIALITIES"/>
    <x v="2116"/>
    <s v="CORDIALS"/>
    <x v="5"/>
    <x v="2"/>
    <n v="25"/>
    <m/>
    <n v="1"/>
    <n v="147.38"/>
    <m/>
    <n v="1"/>
    <n v="157.38"/>
    <m/>
    <n v="1"/>
    <n v="14809.76"/>
    <m/>
    <n v="14809.76"/>
    <m/>
    <m/>
    <n v="0"/>
    <n v="0"/>
    <x v="0"/>
    <n v="0"/>
    <n v="0"/>
    <x v="0"/>
    <n v="325145452.83999985"/>
    <n v="4.5548107379769212E-5"/>
    <x v="1"/>
    <n v="4.5548107379769212E-5"/>
    <x v="1"/>
    <x v="4"/>
    <x v="0"/>
    <m/>
  </r>
  <r>
    <s v="MS-64975"/>
    <x v="2117"/>
    <x v="129"/>
    <s v="Bailment"/>
    <x v="24"/>
    <x v="1"/>
    <x v="2103"/>
    <x v="0"/>
    <x v="3"/>
    <x v="16"/>
    <x v="12"/>
    <s v="MID"/>
    <s v="CORDIALS"/>
    <s v="LIQUEURS &amp; SPECIALITIES"/>
    <x v="2117"/>
    <s v="CORDIALS"/>
    <x v="5"/>
    <x v="2"/>
    <n v="57"/>
    <m/>
    <n v="1"/>
    <n v="258.27"/>
    <m/>
    <n v="1"/>
    <n v="269.11"/>
    <m/>
    <n v="1"/>
    <n v="25323.200000000001"/>
    <m/>
    <n v="25323.200000000001"/>
    <m/>
    <m/>
    <n v="0"/>
    <n v="0"/>
    <x v="0"/>
    <n v="0"/>
    <n v="0"/>
    <x v="0"/>
    <n v="325145452.83999985"/>
    <n v="7.7882682285153286E-5"/>
    <x v="1"/>
    <n v="7.7882682285153286E-5"/>
    <x v="1"/>
    <x v="4"/>
    <x v="0"/>
    <m/>
  </r>
  <r>
    <s v="MS-65214"/>
    <x v="2118"/>
    <x v="15"/>
    <s v="Bailment"/>
    <x v="24"/>
    <x v="1"/>
    <x v="2104"/>
    <x v="0"/>
    <x v="3"/>
    <x v="16"/>
    <x v="12"/>
    <s v="MID"/>
    <s v="CORDIALS"/>
    <s v="LIQUEURS &amp; SPECIALITIES"/>
    <x v="2118"/>
    <s v="CORDIALS"/>
    <x v="5"/>
    <x v="2"/>
    <n v="54"/>
    <m/>
    <n v="1"/>
    <n v="277.44"/>
    <m/>
    <n v="1"/>
    <n v="287.44"/>
    <m/>
    <n v="1"/>
    <n v="27048"/>
    <m/>
    <n v="27048"/>
    <m/>
    <m/>
    <n v="0"/>
    <n v="0"/>
    <x v="0"/>
    <n v="0"/>
    <n v="0"/>
    <x v="0"/>
    <n v="325145452.83999985"/>
    <n v="8.3187385103337106E-5"/>
    <x v="1"/>
    <n v="8.3187385103337106E-5"/>
    <x v="1"/>
    <x v="4"/>
    <x v="0"/>
    <m/>
  </r>
  <r>
    <s v="MS-65738"/>
    <x v="2119"/>
    <x v="338"/>
    <s v="Bailment"/>
    <x v="24"/>
    <x v="1"/>
    <x v="2105"/>
    <x v="0"/>
    <x v="3"/>
    <x v="16"/>
    <x v="12"/>
    <s v="MID"/>
    <s v="CORDIALS"/>
    <s v="LIQUEURS &amp; SPECIALITIES"/>
    <x v="2119"/>
    <s v="CORDIALS"/>
    <x v="5"/>
    <x v="2"/>
    <n v="25"/>
    <m/>
    <n v="1"/>
    <n v="155.80000000000001"/>
    <m/>
    <n v="1"/>
    <n v="165.8"/>
    <m/>
    <n v="1"/>
    <n v="15601.6"/>
    <m/>
    <n v="15601.6"/>
    <m/>
    <m/>
    <n v="0"/>
    <n v="0"/>
    <x v="0"/>
    <n v="0"/>
    <n v="0"/>
    <x v="0"/>
    <n v="325145452.83999985"/>
    <n v="4.7983448219026332E-5"/>
    <x v="1"/>
    <n v="4.7983448219026332E-5"/>
    <x v="1"/>
    <x v="4"/>
    <x v="0"/>
    <m/>
  </r>
  <r>
    <s v="MS-66463"/>
    <x v="2120"/>
    <x v="132"/>
    <s v="Bailment"/>
    <x v="24"/>
    <x v="1"/>
    <x v="2106"/>
    <x v="0"/>
    <x v="3"/>
    <x v="16"/>
    <x v="12"/>
    <s v="MID"/>
    <s v="CORDIALS"/>
    <s v="LIQUEURS &amp; SPECIALITIES"/>
    <x v="2120"/>
    <s v="CORDIALS"/>
    <x v="5"/>
    <x v="2"/>
    <n v="22"/>
    <m/>
    <n v="1"/>
    <n v="139.97"/>
    <m/>
    <n v="1"/>
    <n v="150.80000000000001"/>
    <m/>
    <n v="1"/>
    <n v="14190.4"/>
    <m/>
    <n v="14190.4"/>
    <m/>
    <m/>
    <n v="0"/>
    <n v="0"/>
    <x v="0"/>
    <n v="0"/>
    <n v="0"/>
    <x v="0"/>
    <n v="325145452.83999985"/>
    <n v="4.3643236822330479E-5"/>
    <x v="1"/>
    <n v="4.3643236822330479E-5"/>
    <x v="1"/>
    <x v="4"/>
    <x v="0"/>
    <m/>
  </r>
  <r>
    <s v="MS-66819"/>
    <x v="2121"/>
    <x v="579"/>
    <s v="Bailment"/>
    <x v="24"/>
    <x v="1"/>
    <x v="2107"/>
    <x v="0"/>
    <x v="3"/>
    <x v="16"/>
    <x v="12"/>
    <s v="MID"/>
    <s v="CORDIALS"/>
    <s v="LIQUEURS &amp; SPECIALITIES"/>
    <x v="2121"/>
    <s v="CORDIALS"/>
    <x v="5"/>
    <x v="2"/>
    <n v="38"/>
    <m/>
    <n v="1"/>
    <n v="197.45"/>
    <m/>
    <n v="1"/>
    <n v="208.28"/>
    <m/>
    <n v="1"/>
    <n v="19600"/>
    <m/>
    <n v="19600"/>
    <m/>
    <m/>
    <n v="0"/>
    <n v="0"/>
    <x v="0"/>
    <n v="0"/>
    <n v="0"/>
    <x v="0"/>
    <n v="325145452.83999985"/>
    <n v="6.0280713842997902E-5"/>
    <x v="1"/>
    <n v="6.0280713842997902E-5"/>
    <x v="1"/>
    <x v="4"/>
    <x v="0"/>
    <m/>
  </r>
  <r>
    <s v="MS-87407"/>
    <x v="2122"/>
    <x v="767"/>
    <s v="Bailment"/>
    <x v="24"/>
    <x v="1"/>
    <x v="2108"/>
    <x v="0"/>
    <x v="12"/>
    <x v="8"/>
    <x v="0"/>
    <s v="MID"/>
    <s v="TEQUILA"/>
    <s v="MIXTOS"/>
    <x v="2122"/>
    <s v="TEQUILA"/>
    <x v="16"/>
    <x v="0"/>
    <n v="36"/>
    <n v="9.07"/>
    <n v="0.75"/>
    <n v="80.510000000000005"/>
    <n v="24"/>
    <n v="0.7"/>
    <n v="125.3"/>
    <n v="67.19"/>
    <n v="0.46"/>
    <n v="33388.800000000003"/>
    <n v="17902.080000000002"/>
    <n v="33388.800000000003"/>
    <n v="17902.080000000002"/>
    <m/>
    <n v="57863085.470000021"/>
    <n v="5.7703110245150896E-4"/>
    <x v="0"/>
    <n v="75793138.070000067"/>
    <n v="4.4052536747011579E-4"/>
    <x v="0"/>
    <n v="325145452.83999985"/>
    <n v="1.0268881114087185E-4"/>
    <x v="1"/>
    <n v="1.0268881114087185E-4"/>
    <x v="1"/>
    <x v="1"/>
    <x v="0"/>
    <m/>
  </r>
  <r>
    <s v="MS-88172"/>
    <x v="2123"/>
    <x v="102"/>
    <s v="Bailment"/>
    <x v="24"/>
    <x v="1"/>
    <x v="2109"/>
    <x v="0"/>
    <x v="12"/>
    <x v="8"/>
    <x v="5"/>
    <s v="SUPER"/>
    <s v="TEQUILA"/>
    <s v="100% BLUE AGAVE"/>
    <x v="2123"/>
    <s v="TEQUILA"/>
    <x v="49"/>
    <x v="1"/>
    <n v="19"/>
    <m/>
    <n v="1"/>
    <n v="30"/>
    <m/>
    <n v="1"/>
    <n v="46.5"/>
    <n v="0.5"/>
    <n v="0.99"/>
    <n v="21727.38"/>
    <n v="245.46"/>
    <n v="21727.38"/>
    <n v="245.46"/>
    <m/>
    <n v="57863085.470000021"/>
    <n v="3.754963950421359E-4"/>
    <x v="0"/>
    <n v="3676796.11"/>
    <n v="5.9093241370949999E-3"/>
    <x v="0"/>
    <n v="325145452.83999985"/>
    <n v="6.6823570221330393E-5"/>
    <x v="1"/>
    <n v="6.6823570221330393E-5"/>
    <x v="1"/>
    <x v="1"/>
    <x v="0"/>
    <m/>
  </r>
  <r>
    <s v="MS-88458"/>
    <x v="2124"/>
    <x v="516"/>
    <s v="Bailment"/>
    <x v="24"/>
    <x v="1"/>
    <x v="2110"/>
    <x v="0"/>
    <x v="12"/>
    <x v="8"/>
    <x v="5"/>
    <s v="SUPER"/>
    <s v="TEQUILA"/>
    <s v="100% BLUE AGAVE"/>
    <x v="2124"/>
    <s v="TEQUILA"/>
    <x v="49"/>
    <x v="1"/>
    <n v="28"/>
    <m/>
    <n v="1"/>
    <n v="31.5"/>
    <m/>
    <n v="1"/>
    <n v="50"/>
    <m/>
    <n v="1"/>
    <n v="20723.28"/>
    <m/>
    <n v="20723.28"/>
    <m/>
    <m/>
    <n v="57863085.470000021"/>
    <n v="3.5814336258899106E-4"/>
    <x v="0"/>
    <n v="3676796.11"/>
    <n v="5.6362331170982443E-3"/>
    <x v="0"/>
    <n v="325145452.83999985"/>
    <n v="6.3735413855526603E-5"/>
    <x v="1"/>
    <n v="6.3735413855526603E-5"/>
    <x v="1"/>
    <x v="4"/>
    <x v="0"/>
    <m/>
  </r>
  <r>
    <s v="MS-88849"/>
    <x v="2125"/>
    <x v="310"/>
    <s v="Bailment"/>
    <x v="24"/>
    <x v="1"/>
    <x v="2111"/>
    <x v="0"/>
    <x v="12"/>
    <x v="8"/>
    <x v="0"/>
    <s v="MID"/>
    <s v="TEQUILA"/>
    <s v="MIXTOS"/>
    <x v="2125"/>
    <s v="TEQUILA"/>
    <x v="16"/>
    <x v="0"/>
    <n v="50"/>
    <n v="3.73"/>
    <n v="0.93"/>
    <n v="94.38"/>
    <n v="27.2"/>
    <n v="0.71"/>
    <n v="145.04"/>
    <n v="75.19"/>
    <n v="0.48"/>
    <n v="38645.760000000002"/>
    <n v="20033.28"/>
    <n v="38645.760000000002"/>
    <n v="20033.28"/>
    <m/>
    <n v="57863085.470000021"/>
    <n v="6.678828079438742E-4"/>
    <x v="0"/>
    <n v="75793138.070000067"/>
    <n v="5.0988468064626163E-4"/>
    <x v="0"/>
    <n v="325145452.83999985"/>
    <n v="1.188568367247538E-4"/>
    <x v="1"/>
    <n v="1.188568367247538E-4"/>
    <x v="1"/>
    <x v="1"/>
    <x v="0"/>
    <m/>
  </r>
  <r>
    <s v="MS-89235"/>
    <x v="2126"/>
    <x v="733"/>
    <s v="Bailment"/>
    <x v="24"/>
    <x v="1"/>
    <x v="2112"/>
    <x v="0"/>
    <x v="12"/>
    <x v="8"/>
    <x v="1"/>
    <s v="PREMIUM"/>
    <s v="TEQUILA"/>
    <s v="100% BLUE AGAVE"/>
    <x v="2126"/>
    <s v="TEQUILA"/>
    <x v="18"/>
    <x v="1"/>
    <n v="7"/>
    <n v="3.5"/>
    <n v="0.46"/>
    <n v="8"/>
    <n v="9"/>
    <n v="-0.13"/>
    <n v="53.5"/>
    <n v="10"/>
    <n v="0.81"/>
    <n v="15934.44"/>
    <n v="2978.4"/>
    <n v="15934.44"/>
    <n v="2978.4"/>
    <m/>
    <n v="57863085.470000021"/>
    <n v="2.7538178910734804E-4"/>
    <x v="0"/>
    <n v="126094742.97999983"/>
    <n v="1.2636878924070132E-4"/>
    <x v="0"/>
    <n v="325145452.83999985"/>
    <n v="4.9007113157572424E-5"/>
    <x v="1"/>
    <n v="4.9007113157572424E-5"/>
    <x v="1"/>
    <x v="1"/>
    <x v="0"/>
    <m/>
  </r>
  <r>
    <s v="MS-35761"/>
    <x v="2127"/>
    <x v="39"/>
    <s v="Bailment"/>
    <x v="24"/>
    <x v="1"/>
    <x v="2113"/>
    <x v="0"/>
    <x v="13"/>
    <x v="9"/>
    <x v="1"/>
    <s v="PREMIUM"/>
    <s v="VODKA"/>
    <s v="CLASSIC"/>
    <x v="2127"/>
    <s v="VODKA"/>
    <x v="41"/>
    <x v="1"/>
    <n v="81"/>
    <m/>
    <n v="1"/>
    <n v="81"/>
    <m/>
    <n v="1"/>
    <n v="81"/>
    <m/>
    <n v="1"/>
    <n v="13452.48"/>
    <m/>
    <n v="13452.48"/>
    <m/>
    <m/>
    <n v="73393567.950000003"/>
    <n v="1.8329235620708094E-4"/>
    <x v="0"/>
    <n v="126094742.97999983"/>
    <n v="1.0668549443122881E-4"/>
    <x v="0"/>
    <n v="325145452.83999985"/>
    <n v="4.1373729457074102E-5"/>
    <x v="1"/>
    <n v="4.1373729457074102E-5"/>
    <x v="1"/>
    <x v="4"/>
    <x v="0"/>
    <m/>
  </r>
  <r>
    <s v="MS-38093"/>
    <x v="2128"/>
    <x v="753"/>
    <s v="Bailment"/>
    <x v="24"/>
    <x v="1"/>
    <x v="2114"/>
    <x v="0"/>
    <x v="13"/>
    <x v="9"/>
    <x v="0"/>
    <s v="MID"/>
    <s v="VODKA"/>
    <s v="CLASSIC"/>
    <x v="2128"/>
    <s v="VODKA"/>
    <x v="6"/>
    <x v="1"/>
    <m/>
    <n v="4.8600000000000003"/>
    <m/>
    <n v="1.17"/>
    <n v="23.53"/>
    <n v="-19.16"/>
    <n v="136.69999999999999"/>
    <n v="66.7"/>
    <n v="0.51"/>
    <n v="13511.66"/>
    <n v="6592.46"/>
    <n v="13511.66"/>
    <n v="6592.46"/>
    <m/>
    <n v="73393567.950000003"/>
    <n v="1.840986938965133E-4"/>
    <x v="0"/>
    <n v="75793138.070000067"/>
    <n v="1.7827022793964636E-4"/>
    <x v="0"/>
    <n v="325145452.83999985"/>
    <n v="4.1555740306320462E-5"/>
    <x v="1"/>
    <n v="4.1555740306320462E-5"/>
    <x v="1"/>
    <x v="1"/>
    <x v="0"/>
    <m/>
  </r>
  <r>
    <s v="MS-38523"/>
    <x v="2129"/>
    <x v="767"/>
    <s v="Bailment"/>
    <x v="24"/>
    <x v="1"/>
    <x v="2115"/>
    <x v="0"/>
    <x v="13"/>
    <x v="9"/>
    <x v="1"/>
    <s v="PREMIUM"/>
    <s v="VODKA"/>
    <s v="CLASSIC"/>
    <x v="2129"/>
    <s v="VODKA"/>
    <x v="6"/>
    <x v="3"/>
    <n v="1"/>
    <n v="6"/>
    <n v="-5"/>
    <n v="8.5"/>
    <n v="12"/>
    <n v="-0.41"/>
    <n v="86"/>
    <n v="44.5"/>
    <n v="0.48"/>
    <n v="15108.48"/>
    <n v="7817.76"/>
    <n v="15108.48"/>
    <n v="7817.76"/>
    <m/>
    <n v="73393567.950000003"/>
    <n v="2.05855641332123E-4"/>
    <x v="0"/>
    <n v="126094742.97999983"/>
    <n v="1.1981847651171619E-4"/>
    <x v="0"/>
    <n v="325145452.83999985"/>
    <n v="4.6466834667482495E-5"/>
    <x v="1"/>
    <n v="4.6466834667482495E-5"/>
    <x v="1"/>
    <x v="1"/>
    <x v="0"/>
    <m/>
  </r>
  <r>
    <s v="MS-39225"/>
    <x v="2130"/>
    <x v="510"/>
    <s v="Bailment"/>
    <x v="24"/>
    <x v="1"/>
    <x v="2116"/>
    <x v="0"/>
    <x v="13"/>
    <x v="9"/>
    <x v="0"/>
    <s v="MID"/>
    <s v="VODKA"/>
    <s v="FLAVORED"/>
    <x v="2130"/>
    <s v="CORDIALS"/>
    <x v="5"/>
    <x v="2"/>
    <n v="15"/>
    <m/>
    <n v="1"/>
    <n v="114.71"/>
    <m/>
    <n v="1"/>
    <n v="126.71"/>
    <m/>
    <n v="1"/>
    <n v="16188"/>
    <m/>
    <n v="16188"/>
    <m/>
    <m/>
    <n v="73393567.950000003"/>
    <n v="2.2056428720059249E-4"/>
    <x v="0"/>
    <n v="75793138.070000067"/>
    <n v="2.1358134010824689E-4"/>
    <x v="0"/>
    <n v="325145452.83999985"/>
    <n v="4.9786948759716834E-5"/>
    <x v="1"/>
    <n v="4.9786948759716834E-5"/>
    <x v="1"/>
    <x v="4"/>
    <x v="0"/>
    <m/>
  </r>
  <r>
    <s v="MS-39227"/>
    <x v="2131"/>
    <x v="78"/>
    <s v="Bailment"/>
    <x v="24"/>
    <x v="1"/>
    <x v="2117"/>
    <x v="0"/>
    <x v="13"/>
    <x v="9"/>
    <x v="0"/>
    <s v="MID"/>
    <s v="VODKA"/>
    <s v="FLAVORED"/>
    <x v="2131"/>
    <s v="CORDIALS"/>
    <x v="5"/>
    <x v="2"/>
    <n v="32"/>
    <m/>
    <n v="1"/>
    <n v="248"/>
    <m/>
    <n v="1"/>
    <n v="275"/>
    <m/>
    <n v="1"/>
    <n v="30624"/>
    <m/>
    <n v="30624"/>
    <m/>
    <m/>
    <n v="73393567.950000003"/>
    <n v="4.1725727274715492E-4"/>
    <x v="0"/>
    <n v="75793138.070000067"/>
    <n v="4.0404713117586812E-4"/>
    <x v="0"/>
    <n v="325145452.83999985"/>
    <n v="9.4185539833059582E-5"/>
    <x v="1"/>
    <n v="9.4185539833059582E-5"/>
    <x v="1"/>
    <x v="4"/>
    <x v="0"/>
    <m/>
  </r>
  <r>
    <s v="MS-39228"/>
    <x v="2132"/>
    <x v="374"/>
    <s v="Bailment"/>
    <x v="24"/>
    <x v="1"/>
    <x v="2118"/>
    <x v="0"/>
    <x v="13"/>
    <x v="9"/>
    <x v="0"/>
    <s v="MID"/>
    <s v="VODKA"/>
    <s v="FLAVORED"/>
    <x v="2132"/>
    <s v="CORDIALS"/>
    <x v="5"/>
    <x v="2"/>
    <n v="60"/>
    <m/>
    <n v="1"/>
    <n v="249"/>
    <m/>
    <n v="1"/>
    <n v="275"/>
    <m/>
    <n v="1"/>
    <n v="30195"/>
    <m/>
    <n v="30195"/>
    <m/>
    <m/>
    <n v="73393567.950000003"/>
    <n v="4.1141207388324007E-4"/>
    <x v="0"/>
    <n v="75793138.070000067"/>
    <n v="3.98386988174482E-4"/>
    <x v="0"/>
    <n v="325145452.83999985"/>
    <n v="9.2866130331087843E-5"/>
    <x v="1"/>
    <n v="9.2866130331087843E-5"/>
    <x v="1"/>
    <x v="4"/>
    <x v="0"/>
    <m/>
  </r>
  <r>
    <s v="MS-39229"/>
    <x v="2133"/>
    <x v="754"/>
    <s v="Bailment"/>
    <x v="24"/>
    <x v="1"/>
    <x v="2119"/>
    <x v="0"/>
    <x v="13"/>
    <x v="9"/>
    <x v="0"/>
    <s v="MID"/>
    <s v="VODKA"/>
    <s v="FLAVORED"/>
    <x v="2133"/>
    <s v="CORDIALS"/>
    <x v="5"/>
    <x v="2"/>
    <n v="19"/>
    <m/>
    <n v="1"/>
    <n v="113.19"/>
    <m/>
    <n v="1"/>
    <n v="137.69"/>
    <m/>
    <n v="1"/>
    <n v="12248.4"/>
    <m/>
    <n v="12248.4"/>
    <m/>
    <m/>
    <n v="73393567.950000003"/>
    <n v="1.6688655889224961E-4"/>
    <x v="0"/>
    <n v="75793138.070000067"/>
    <n v="1.6160301990251119E-4"/>
    <x v="0"/>
    <n v="325145452.83999985"/>
    <n v="3.7670525277274256E-5"/>
    <x v="1"/>
    <n v="3.7670525277274256E-5"/>
    <x v="1"/>
    <x v="4"/>
    <x v="0"/>
    <m/>
  </r>
  <r>
    <s v="MS-38254"/>
    <x v="2134"/>
    <x v="323"/>
    <s v="Bailment"/>
    <x v="24"/>
    <x v="1"/>
    <x v="2120"/>
    <x v="0"/>
    <x v="13"/>
    <x v="9"/>
    <x v="1"/>
    <s v="PREMIUM"/>
    <s v="VODKA"/>
    <s v="FLAVORED"/>
    <x v="2134"/>
    <s v="CORDIALS"/>
    <x v="41"/>
    <x v="1"/>
    <n v="85"/>
    <m/>
    <n v="1"/>
    <n v="85"/>
    <m/>
    <n v="1"/>
    <n v="85"/>
    <m/>
    <n v="1"/>
    <n v="14116.8"/>
    <m/>
    <n v="14116.8"/>
    <m/>
    <m/>
    <n v="73393567.950000003"/>
    <n v="1.9234383058767753E-4"/>
    <x v="0"/>
    <n v="126094742.97999983"/>
    <n v="1.1195391390931418E-4"/>
    <x v="0"/>
    <n v="325145452.83999985"/>
    <n v="4.3416876590756768E-5"/>
    <x v="1"/>
    <n v="4.3416876590756768E-5"/>
    <x v="1"/>
    <x v="4"/>
    <x v="0"/>
    <m/>
  </r>
  <r>
    <s v="MS-39404"/>
    <x v="2135"/>
    <x v="352"/>
    <s v="Bailment"/>
    <x v="25"/>
    <x v="1"/>
    <x v="2121"/>
    <x v="0"/>
    <x v="13"/>
    <x v="9"/>
    <x v="3"/>
    <s v="VALUE"/>
    <s v="VODKA"/>
    <s v="FLAVORED"/>
    <x v="2135"/>
    <s v="CORDIALS"/>
    <x v="6"/>
    <x v="3"/>
    <m/>
    <n v="34.67"/>
    <m/>
    <n v="38.67"/>
    <n v="106.01"/>
    <n v="-1.74"/>
    <n v="102.68"/>
    <n v="252.69"/>
    <n v="-1.46"/>
    <n v="6468"/>
    <n v="15918"/>
    <n v="6468"/>
    <n v="15918"/>
    <m/>
    <n v="73393567.950000003"/>
    <n v="8.8127613640562902E-5"/>
    <x v="0"/>
    <n v="34230392.709999993"/>
    <n v="1.8895488739486334E-4"/>
    <x v="0"/>
    <n v="325145452.83999985"/>
    <n v="1.9892635568189307E-5"/>
    <x v="1"/>
    <n v="1.9892635568189307E-5"/>
    <x v="1"/>
    <x v="1"/>
    <x v="1"/>
    <m/>
  </r>
  <r>
    <s v="MS-42111"/>
    <x v="2136"/>
    <x v="714"/>
    <s v="Bailment"/>
    <x v="26"/>
    <x v="1"/>
    <x v="2122"/>
    <x v="0"/>
    <x v="13"/>
    <x v="9"/>
    <x v="3"/>
    <s v="VALUE"/>
    <s v="VODKA"/>
    <s v="FLAVORED"/>
    <x v="2136"/>
    <s v="CORDIALS"/>
    <x v="6"/>
    <x v="3"/>
    <n v="15"/>
    <n v="51.34"/>
    <n v="-2.5"/>
    <n v="98.68"/>
    <n v="155.35"/>
    <n v="-0.56999999999999995"/>
    <n v="194.02"/>
    <n v="335.36"/>
    <n v="-0.73"/>
    <n v="12222"/>
    <n v="21126"/>
    <n v="12222"/>
    <n v="21126"/>
    <m/>
    <n v="73393567.950000003"/>
    <n v="1.6652685434677793E-4"/>
    <x v="0"/>
    <n v="34230392.709999993"/>
    <n v="3.5705111838899505E-4"/>
    <x v="0"/>
    <n v="325145452.83999985"/>
    <n v="3.7589330846383691E-5"/>
    <x v="1"/>
    <n v="3.7589330846383691E-5"/>
    <x v="1"/>
    <x v="1"/>
    <x v="0"/>
    <m/>
  </r>
  <r>
    <s v="MS-76365"/>
    <x v="2137"/>
    <x v="419"/>
    <s v="Bailment"/>
    <x v="26"/>
    <x v="1"/>
    <x v="2123"/>
    <x v="0"/>
    <x v="3"/>
    <x v="3"/>
    <x v="0"/>
    <s v="MID"/>
    <s v="CORDIALS"/>
    <s v="COFFEE LIQUEUR"/>
    <x v="2137"/>
    <s v="CORDIALS"/>
    <x v="24"/>
    <x v="3"/>
    <n v="7"/>
    <n v="8"/>
    <n v="-0.09"/>
    <n v="23.34"/>
    <n v="46.68"/>
    <n v="-1"/>
    <n v="125.35"/>
    <n v="84.68"/>
    <n v="0.32"/>
    <n v="15340.8"/>
    <n v="10363.200000000001"/>
    <n v="15340.8"/>
    <n v="10363.200000000001"/>
    <m/>
    <n v="22444928.369999994"/>
    <n v="6.8348625342483122E-4"/>
    <x v="0"/>
    <n v="75793138.070000067"/>
    <n v="2.0240354721599911E-4"/>
    <x v="0"/>
    <n v="325145452.83999985"/>
    <n v="4.7181345659319494E-5"/>
    <x v="1"/>
    <n v="4.7181345659319494E-5"/>
    <x v="1"/>
    <x v="1"/>
    <x v="0"/>
    <m/>
  </r>
  <r>
    <s v="MS-81124"/>
    <x v="2138"/>
    <x v="737"/>
    <s v="Bailment"/>
    <x v="26"/>
    <x v="1"/>
    <x v="2124"/>
    <x v="0"/>
    <x v="3"/>
    <x v="3"/>
    <x v="0"/>
    <s v="MID"/>
    <s v="CORDIALS"/>
    <s v="SCHNAPPS"/>
    <x v="2138"/>
    <s v="CORDIALS"/>
    <x v="24"/>
    <x v="3"/>
    <n v="14"/>
    <n v="7.34"/>
    <n v="0.48"/>
    <n v="29.34"/>
    <n v="28.67"/>
    <n v="0.02"/>
    <n v="104.02"/>
    <n v="64.680000000000007"/>
    <n v="0.38"/>
    <n v="12729.6"/>
    <n v="7915.2"/>
    <n v="12729.6"/>
    <n v="7915.2"/>
    <m/>
    <n v="22444928.369999994"/>
    <n v="5.671481677354983E-4"/>
    <x v="0"/>
    <n v="75793138.070000067"/>
    <n v="1.6795187960476525E-4"/>
    <x v="0"/>
    <n v="325145452.83999985"/>
    <n v="3.9150478313052349E-5"/>
    <x v="1"/>
    <n v="3.9150478313052349E-5"/>
    <x v="1"/>
    <x v="1"/>
    <x v="0"/>
    <m/>
  </r>
  <r>
    <s v="MS-84145"/>
    <x v="2139"/>
    <x v="602"/>
    <s v="Bailment"/>
    <x v="26"/>
    <x v="1"/>
    <x v="2125"/>
    <x v="0"/>
    <x v="3"/>
    <x v="3"/>
    <x v="0"/>
    <s v="PREMIUM"/>
    <s v="CORDIALS"/>
    <s v="SCHNAPPS"/>
    <x v="2139"/>
    <s v="CORDIALS"/>
    <x v="24"/>
    <x v="3"/>
    <n v="5"/>
    <n v="6.67"/>
    <n v="-0.25"/>
    <n v="22"/>
    <n v="30.67"/>
    <n v="-0.39"/>
    <n v="98.01"/>
    <n v="49.34"/>
    <n v="0.5"/>
    <n v="11995.2"/>
    <n v="6038.4"/>
    <n v="11995.2"/>
    <n v="6038.4"/>
    <m/>
    <n v="22444928.369999994"/>
    <n v="5.3442808113537336E-4"/>
    <x v="0"/>
    <n v="75793138.070000067"/>
    <n v="1.5826234808910571E-4"/>
    <x v="0"/>
    <n v="325145452.83999985"/>
    <n v="3.6891796871914717E-5"/>
    <x v="1"/>
    <n v="3.6891796871914717E-5"/>
    <x v="1"/>
    <x v="1"/>
    <x v="0"/>
    <m/>
  </r>
  <r>
    <s v="MS-84168"/>
    <x v="2140"/>
    <x v="501"/>
    <s v="Bailment"/>
    <x v="26"/>
    <x v="1"/>
    <x v="2126"/>
    <x v="0"/>
    <x v="3"/>
    <x v="3"/>
    <x v="0"/>
    <s v="MID"/>
    <s v="CORDIALS"/>
    <s v="SCHNAPPS"/>
    <x v="2140"/>
    <s v="CORDIALS"/>
    <x v="24"/>
    <x v="3"/>
    <n v="3"/>
    <n v="8.67"/>
    <n v="-2.25"/>
    <n v="18.670000000000002"/>
    <n v="30"/>
    <n v="-0.61"/>
    <n v="104.01"/>
    <n v="55.34"/>
    <n v="0.47"/>
    <n v="12729.6"/>
    <n v="6772.8"/>
    <n v="12729.6"/>
    <n v="6772.8"/>
    <m/>
    <n v="22444928.369999994"/>
    <n v="5.671481677354983E-4"/>
    <x v="0"/>
    <n v="75793138.070000067"/>
    <n v="1.6795187960476525E-4"/>
    <x v="0"/>
    <n v="325145452.83999985"/>
    <n v="3.9150478313052349E-5"/>
    <x v="1"/>
    <n v="3.9150478313052349E-5"/>
    <x v="1"/>
    <x v="1"/>
    <x v="0"/>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300-000002000000}" name="FL TOTAL $" cacheId="1" applyNumberFormats="0" applyBorderFormats="0" applyFontFormats="0" applyPatternFormats="0" applyAlignmentFormats="0" applyWidthHeightFormats="1" dataCaption="Values" updatedVersion="8" minRefreshableVersion="3" showDrill="0" colGrandTotals="0" itemPrintTitles="1" createdVersion="5" indent="0" compact="0" compactData="0" multipleFieldFilters="0">
  <location ref="A19:B21" firstHeaderRow="1" firstDataRow="1" firstDataCol="1"/>
  <pivotFields count="47">
    <pivotField compact="0" outline="0" subtotalTop="0" showAll="0">
      <extLst>
        <ext xmlns:x14="http://schemas.microsoft.com/office/spreadsheetml/2009/9/main" uri="{2946ED86-A175-432a-8AC1-64E0C546D7DE}">
          <x14:pivotField fillDownLabels="1"/>
        </ext>
      </extLst>
    </pivotField>
    <pivotField compact="0" outline="0" subtotalTop="0" showAll="0">
      <items count="4658">
        <item m="1" x="3981"/>
        <item m="1" x="4097"/>
        <item m="1" x="4184"/>
        <item m="1" x="4201"/>
        <item m="1" x="4267"/>
        <item m="1" x="3018"/>
        <item m="1" x="3457"/>
        <item m="1" x="3798"/>
        <item m="1" x="2885"/>
        <item m="1" x="2838"/>
        <item m="1" x="3743"/>
        <item m="1" x="3756"/>
        <item m="1" x="3816"/>
        <item m="1" x="4034"/>
        <item m="1" x="4078"/>
        <item m="1" x="2741"/>
        <item m="1" x="2322"/>
        <item m="1" x="2328"/>
        <item m="1" x="3417"/>
        <item m="1" x="3424"/>
        <item m="1" x="2425"/>
        <item m="1" x="2862"/>
        <item m="1" x="2551"/>
        <item m="1" x="2562"/>
        <item m="1" x="2936"/>
        <item m="1" x="2940"/>
        <item m="1" x="4498"/>
        <item m="1" x="4516"/>
        <item m="1" x="2331"/>
        <item m="1" x="3673"/>
        <item m="1" x="3679"/>
        <item m="1" x="3681"/>
        <item m="1" x="3554"/>
        <item m="1" x="3561"/>
        <item m="1" x="3568"/>
        <item m="1" x="3578"/>
        <item m="1" x="3588"/>
        <item m="1" x="3714"/>
        <item m="1" x="3951"/>
        <item m="1" x="3961"/>
        <item m="1" x="4051"/>
        <item m="1" x="4084"/>
        <item m="1" x="4113"/>
        <item m="1" x="2458"/>
        <item m="1" x="2658"/>
        <item m="1" x="2805"/>
        <item m="1" x="2815"/>
        <item m="1" x="3015"/>
        <item m="1" x="3847"/>
        <item m="1" x="4161"/>
        <item m="1" x="2289"/>
        <item m="1" x="3833"/>
        <item m="1" x="3181"/>
        <item m="1" x="4313"/>
        <item m="1" x="4320"/>
        <item m="1" x="2442"/>
        <item m="1" x="4337"/>
        <item m="1" x="3677"/>
        <item m="1" x="4191"/>
        <item m="1" x="4195"/>
        <item m="1" x="4390"/>
        <item m="1" x="2235"/>
        <item m="1" x="3084"/>
        <item m="1" x="3647"/>
        <item m="1" x="4110"/>
        <item m="1" x="4428"/>
        <item m="1" x="4568"/>
        <item m="1" x="4227"/>
        <item m="1" x="3136"/>
        <item m="1" x="3145"/>
        <item m="1" x="3160"/>
        <item m="1" x="3169"/>
        <item m="1" x="4595"/>
        <item m="1" x="4638"/>
        <item m="1" x="2206"/>
        <item m="1" x="2516"/>
        <item m="1" x="2284"/>
        <item m="1" x="2311"/>
        <item m="1" x="2342"/>
        <item m="1" x="3668"/>
        <item m="1" x="3675"/>
        <item m="1" x="2684"/>
        <item m="1" x="2740"/>
        <item m="1" x="3638"/>
        <item m="1" x="3889"/>
        <item m="1" x="2855"/>
        <item m="1" x="2912"/>
        <item m="1" x="2914"/>
        <item m="1" x="3245"/>
        <item m="1" x="4165"/>
        <item m="1" x="4275"/>
        <item m="1" x="4286"/>
        <item m="1" x="4292"/>
        <item m="1" x="3312"/>
        <item m="1" x="3314"/>
        <item m="1" x="3317"/>
        <item m="1" x="3318"/>
        <item m="1" x="3319"/>
        <item m="1" x="3320"/>
        <item m="1" x="3914"/>
        <item m="1" x="2366"/>
        <item m="1" x="4080"/>
        <item m="1" x="4287"/>
        <item m="1" x="3214"/>
        <item m="1" x="3228"/>
        <item m="1" x="4170"/>
        <item m="1" x="4186"/>
        <item m="1" x="4190"/>
        <item m="1" x="4193"/>
        <item m="1" x="4197"/>
        <item m="1" x="4203"/>
        <item m="1" x="2730"/>
        <item m="1" x="3782"/>
        <item m="1" x="3799"/>
        <item m="1" x="3057"/>
        <item m="1" x="4584"/>
        <item m="1" x="2472"/>
        <item m="1" x="2474"/>
        <item m="1" x="2476"/>
        <item m="1" x="2480"/>
        <item m="1" x="3046"/>
        <item m="1" x="3580"/>
        <item m="1" x="3600"/>
        <item m="1" x="4480"/>
        <item m="1" x="4572"/>
        <item m="1" x="4613"/>
        <item m="1" x="2563"/>
        <item m="1" x="3950"/>
        <item m="1" x="4389"/>
        <item m="1" x="4416"/>
        <item m="1" x="4419"/>
        <item m="1" x="2439"/>
        <item m="1" x="2612"/>
        <item m="1" x="2773"/>
        <item m="1" x="2732"/>
        <item m="1" x="2736"/>
        <item m="1" x="2758"/>
        <item m="1" x="2364"/>
        <item m="1" x="2514"/>
        <item m="1" x="2517"/>
        <item m="1" x="2578"/>
        <item m="1" x="2589"/>
        <item m="1" x="3702"/>
        <item m="1" x="2620"/>
        <item m="1" x="2901"/>
        <item m="1" x="3255"/>
        <item m="1" x="3277"/>
        <item m="1" x="4586"/>
        <item m="1" x="4606"/>
        <item m="1" x="2266"/>
        <item m="1" x="2706"/>
        <item m="1" x="2873"/>
        <item m="1" x="2874"/>
        <item m="1" x="2877"/>
        <item m="1" x="2911"/>
        <item m="1" x="3218"/>
        <item m="1" x="3983"/>
        <item m="1" x="3998"/>
        <item m="1" x="4265"/>
        <item m="1" x="2618"/>
        <item m="1" x="2870"/>
        <item m="1" x="3698"/>
        <item m="1" x="3758"/>
        <item m="1" x="3760"/>
        <item m="1" x="3778"/>
        <item m="1" x="2421"/>
        <item m="1" x="2423"/>
        <item m="1" x="2426"/>
        <item m="1" x="2755"/>
        <item m="1" x="2760"/>
        <item m="1" x="3191"/>
        <item m="1" x="3583"/>
        <item m="1" x="4274"/>
        <item m="1" x="4276"/>
        <item m="1" x="4278"/>
        <item m="1" x="4279"/>
        <item m="1" x="4281"/>
        <item m="1" x="4289"/>
        <item m="1" x="4343"/>
        <item m="1" x="2928"/>
        <item m="1" x="2994"/>
        <item m="1" x="3001"/>
        <item m="1" x="3006"/>
        <item m="1" x="3092"/>
        <item m="1" x="3151"/>
        <item m="1" x="3154"/>
        <item m="1" x="3162"/>
        <item m="1" x="3187"/>
        <item m="1" x="3197"/>
        <item m="1" x="3201"/>
        <item m="1" x="3229"/>
        <item m="1" x="3233"/>
        <item m="1" x="3811"/>
        <item m="1" x="3817"/>
        <item m="1" x="3824"/>
        <item m="1" x="3957"/>
        <item m="1" x="4332"/>
        <item m="1" x="4335"/>
        <item m="1" x="4485"/>
        <item m="1" x="2579"/>
        <item m="1" x="3609"/>
        <item m="1" x="3955"/>
        <item m="1" x="3980"/>
        <item m="1" x="4135"/>
        <item m="1" x="4144"/>
        <item m="1" x="2286"/>
        <item m="1" x="3427"/>
        <item m="1" x="3515"/>
        <item m="1" x="3545"/>
        <item m="1" x="3565"/>
        <item m="1" x="3606"/>
        <item m="1" x="3608"/>
        <item m="1" x="3611"/>
        <item m="1" x="2802"/>
        <item m="1" x="2803"/>
        <item m="1" x="3741"/>
        <item m="1" x="3744"/>
        <item m="1" x="2231"/>
        <item m="1" x="3088"/>
        <item m="1" x="3396"/>
        <item m="1" x="3658"/>
        <item m="1" x="3661"/>
        <item m="1" x="3759"/>
        <item m="1" x="3763"/>
        <item m="1" x="3958"/>
        <item m="1" x="3971"/>
        <item m="1" x="4534"/>
        <item m="1" x="2143"/>
        <item m="1" x="2565"/>
        <item m="1" x="2569"/>
        <item m="1" x="2785"/>
        <item m="1" x="3747"/>
        <item m="1" x="3751"/>
        <item m="1" x="4156"/>
        <item m="1" x="2739"/>
        <item m="1" x="2954"/>
        <item m="1" x="3196"/>
        <item m="1" x="4494"/>
        <item m="1" x="4496"/>
        <item m="1" x="2248"/>
        <item m="1" x="2252"/>
        <item m="1" x="2256"/>
        <item m="1" x="2429"/>
        <item m="1" x="2633"/>
        <item m="1" x="3052"/>
        <item m="1" x="3410"/>
        <item m="1" x="3573"/>
        <item m="1" x="3781"/>
        <item m="1" x="3810"/>
        <item m="1" x="4012"/>
        <item m="1" x="4027"/>
        <item m="1" x="4109"/>
        <item m="1" x="4112"/>
        <item m="1" x="4115"/>
        <item m="1" x="4175"/>
        <item m="1" x="4179"/>
        <item m="1" x="4188"/>
        <item m="1" x="4194"/>
        <item m="1" x="4280"/>
        <item m="1" x="4288"/>
        <item m="1" x="4294"/>
        <item m="1" x="4322"/>
        <item m="1" x="4487"/>
        <item m="1" x="4489"/>
        <item m="1" x="4491"/>
        <item m="1" x="4492"/>
        <item m="1" x="4495"/>
        <item m="1" x="2299"/>
        <item m="1" x="2354"/>
        <item m="1" x="2467"/>
        <item m="1" x="2832"/>
        <item m="1" x="3693"/>
        <item m="1" x="3704"/>
        <item m="1" x="4269"/>
        <item m="1" x="4293"/>
        <item m="1" x="4490"/>
        <item m="1" x="3754"/>
        <item m="1" x="3170"/>
        <item m="1" x="4219"/>
        <item m="1" x="4225"/>
        <item m="1" x="2209"/>
        <item m="1" x="3976"/>
        <item m="1" x="3984"/>
        <item m="1" x="3999"/>
        <item m="1" x="4017"/>
        <item m="1" x="4411"/>
        <item m="1" x="2735"/>
        <item m="1" x="3172"/>
        <item m="1" x="3174"/>
        <item m="1" x="3367"/>
        <item m="1" x="3377"/>
        <item m="1" x="3449"/>
        <item m="1" x="3455"/>
        <item m="1" x="3458"/>
        <item m="1" x="3459"/>
        <item m="1" x="3821"/>
        <item m="1" x="4147"/>
        <item m="1" x="4226"/>
        <item m="1" x="4234"/>
        <item m="1" x="4236"/>
        <item m="1" x="4242"/>
        <item m="1" x="4244"/>
        <item m="1" x="4248"/>
        <item m="1" x="4249"/>
        <item m="1" x="4266"/>
        <item m="1" x="4271"/>
        <item m="1" x="4298"/>
        <item m="1" x="4382"/>
        <item m="1" x="4438"/>
        <item m="1" x="4602"/>
        <item m="1" x="4604"/>
        <item m="1" x="4610"/>
        <item m="1" x="2431"/>
        <item m="1" x="4372"/>
        <item m="1" x="4439"/>
        <item m="1" x="4454"/>
        <item m="1" x="4467"/>
        <item m="1" x="4477"/>
        <item m="1" x="4482"/>
        <item m="1" x="4517"/>
        <item m="1" x="2377"/>
        <item m="1" x="2399"/>
        <item m="1" x="2505"/>
        <item m="1" x="2665"/>
        <item m="1" x="2667"/>
        <item m="1" x="2668"/>
        <item m="1" x="2711"/>
        <item m="1" x="2725"/>
        <item m="1" x="2888"/>
        <item m="1" x="2890"/>
        <item m="1" x="2906"/>
        <item m="1" x="2915"/>
        <item m="1" x="2919"/>
        <item m="1" x="2920"/>
        <item m="1" x="3024"/>
        <item m="1" x="3268"/>
        <item m="1" x="3272"/>
        <item m="1" x="3862"/>
        <item m="1" x="2394"/>
        <item m="1" x="2727"/>
        <item m="1" x="2903"/>
        <item m="1" x="2904"/>
        <item m="1" x="2909"/>
        <item m="1" x="2969"/>
        <item m="1" x="3298"/>
        <item m="1" x="3309"/>
        <item m="1" x="3400"/>
        <item m="1" x="3412"/>
        <item m="1" x="3419"/>
        <item m="1" x="3478"/>
        <item m="1" x="3860"/>
        <item m="1" x="4083"/>
        <item m="1" x="2329"/>
        <item m="1" x="2972"/>
        <item m="1" x="3814"/>
        <item m="1" x="3876"/>
        <item m="1" x="2257"/>
        <item m="1" x="2259"/>
        <item m="1" x="2362"/>
        <item m="1" x="2365"/>
        <item m="1" x="2368"/>
        <item m="1" x="2373"/>
        <item m="1" x="2385"/>
        <item m="1" x="2695"/>
        <item m="1" x="2700"/>
        <item m="1" x="2775"/>
        <item m="1" x="2806"/>
        <item m="1" x="3035"/>
        <item m="1" x="3036"/>
        <item m="1" x="3039"/>
        <item m="1" x="3045"/>
        <item m="1" x="3131"/>
        <item m="1" x="3284"/>
        <item m="1" x="3289"/>
        <item m="1" x="3493"/>
        <item m="1" x="3497"/>
        <item m="1" x="3507"/>
        <item m="1" x="3520"/>
        <item m="1" x="3530"/>
        <item m="1" x="3541"/>
        <item m="1" x="3543"/>
        <item m="1" x="3555"/>
        <item m="1" x="3630"/>
        <item m="1" x="3633"/>
        <item m="1" x="3637"/>
        <item m="1" x="4301"/>
        <item m="1" x="4306"/>
        <item m="1" x="4315"/>
        <item m="1" x="4373"/>
        <item m="1" x="4380"/>
        <item m="1" x="4621"/>
        <item m="1" x="4645"/>
        <item m="1" x="4647"/>
        <item m="1" x="2397"/>
        <item m="1" x="2520"/>
        <item m="1" x="2540"/>
        <item m="1" x="2576"/>
        <item m="1" x="2585"/>
        <item m="1" x="2587"/>
        <item m="1" x="2772"/>
        <item m="1" x="2774"/>
        <item m="1" x="2861"/>
        <item m="1" x="3223"/>
        <item m="1" x="3227"/>
        <item m="1" x="3538"/>
        <item m="1" x="3551"/>
        <item m="1" x="3929"/>
        <item m="1" x="3968"/>
        <item m="1" x="3970"/>
        <item m="1" x="3973"/>
        <item m="1" x="3975"/>
        <item m="1" x="3978"/>
        <item m="1" x="3982"/>
        <item m="1" x="3986"/>
        <item m="1" x="4071"/>
        <item m="1" x="4399"/>
        <item m="1" x="4401"/>
        <item m="1" x="4415"/>
        <item m="1" x="4417"/>
        <item m="1" x="4420"/>
        <item m="1" x="4458"/>
        <item m="1" x="4468"/>
        <item m="1" x="4642"/>
        <item m="1" x="4650"/>
        <item m="1" x="4652"/>
        <item m="1" x="2560"/>
        <item m="1" x="2564"/>
        <item m="1" x="2764"/>
        <item m="1" x="2767"/>
        <item m="1" x="2976"/>
        <item m="1" x="2983"/>
        <item m="1" x="3687"/>
        <item m="1" x="4093"/>
        <item m="1" x="4479"/>
        <item m="1" x="4540"/>
        <item m="1" x="4571"/>
        <item m="1" x="2149"/>
        <item m="1" x="2190"/>
        <item m="1" x="2389"/>
        <item m="1" x="2456"/>
        <item m="1" x="2485"/>
        <item m="1" x="2488"/>
        <item m="1" x="2907"/>
        <item m="1" x="2913"/>
        <item m="1" x="2950"/>
        <item m="1" x="2953"/>
        <item m="1" x="2984"/>
        <item m="1" x="3003"/>
        <item m="1" x="3164"/>
        <item m="1" x="3165"/>
        <item m="1" x="3656"/>
        <item m="1" x="3670"/>
        <item m="1" x="3682"/>
        <item m="1" x="4075"/>
        <item m="1" x="4132"/>
        <item m="1" x="4136"/>
        <item m="1" x="4138"/>
        <item m="1" x="2273"/>
        <item m="1" x="2280"/>
        <item m="1" x="2310"/>
        <item m="1" x="2376"/>
        <item m="1" x="2396"/>
        <item m="1" x="2398"/>
        <item m="1" x="3581"/>
        <item m="1" x="3618"/>
        <item m="1" x="3626"/>
        <item m="1" x="4434"/>
        <item m="1" x="2315"/>
        <item m="1" x="2325"/>
        <item m="1" x="2637"/>
        <item m="1" x="2851"/>
        <item m="1" x="2853"/>
        <item m="1" x="2860"/>
        <item m="1" x="2955"/>
        <item m="1" x="2956"/>
        <item m="1" x="3051"/>
        <item m="1" x="3056"/>
        <item m="1" x="3060"/>
        <item m="1" x="3061"/>
        <item m="1" x="3065"/>
        <item m="1" x="3069"/>
        <item m="1" x="3072"/>
        <item m="1" x="3077"/>
        <item m="1" x="3079"/>
        <item m="1" x="3081"/>
        <item m="1" x="3085"/>
        <item m="1" x="3090"/>
        <item m="1" x="3091"/>
        <item m="1" x="3093"/>
        <item m="1" x="3095"/>
        <item m="1" x="3101"/>
        <item m="1" x="3104"/>
        <item m="1" x="3106"/>
        <item m="1" x="3107"/>
        <item m="1" x="3112"/>
        <item m="1" x="3117"/>
        <item m="1" x="3120"/>
        <item m="1" x="3123"/>
        <item m="1" x="3124"/>
        <item m="1" x="3126"/>
        <item m="1" x="3132"/>
        <item m="1" x="3140"/>
        <item m="1" x="3142"/>
        <item m="1" x="3144"/>
        <item m="1" x="3215"/>
        <item m="1" x="3217"/>
        <item m="1" x="3219"/>
        <item m="1" x="3224"/>
        <item m="1" x="4023"/>
        <item m="1" x="4026"/>
        <item m="1" x="2229"/>
        <item m="1" x="2230"/>
        <item m="1" x="2632"/>
        <item m="1" x="3098"/>
        <item m="1" x="3962"/>
        <item m="1" x="3997"/>
        <item m="1" x="4001"/>
        <item m="1" x="4103"/>
        <item m="1" x="4105"/>
        <item m="1" x="4387"/>
        <item m="1" x="4394"/>
        <item m="1" x="4502"/>
        <item m="1" x="4521"/>
        <item m="1" x="4523"/>
        <item m="1" x="4548"/>
        <item m="1" x="4550"/>
        <item m="1" x="4555"/>
        <item m="1" x="4561"/>
        <item m="1" x="4562"/>
        <item m="1" x="4564"/>
        <item m="1" x="4569"/>
        <item m="1" x="2147"/>
        <item m="1" x="2664"/>
        <item m="1" x="2671"/>
        <item m="1" x="2674"/>
        <item m="1" x="2677"/>
        <item m="1" x="2681"/>
        <item m="1" x="2686"/>
        <item m="1" x="2689"/>
        <item m="1" x="2704"/>
        <item m="1" x="2708"/>
        <item m="1" x="2712"/>
        <item m="1" x="2713"/>
        <item m="1" x="2844"/>
        <item m="1" x="3253"/>
        <item m="1" x="3254"/>
        <item m="1" x="3271"/>
        <item m="1" x="3274"/>
        <item m="1" x="3278"/>
        <item m="1" x="3280"/>
        <item m="1" x="3354"/>
        <item m="1" x="3386"/>
        <item m="1" x="3387"/>
        <item m="1" x="3395"/>
        <item m="1" x="3397"/>
        <item m="1" x="3401"/>
        <item m="1" x="3448"/>
        <item m="1" x="3501"/>
        <item m="1" x="3502"/>
        <item m="1" x="3784"/>
        <item m="1" x="3825"/>
        <item m="1" x="3835"/>
        <item m="1" x="3838"/>
        <item m="1" x="3849"/>
        <item m="1" x="3853"/>
        <item m="1" x="3855"/>
        <item m="1" x="3863"/>
        <item m="1" x="3872"/>
        <item m="1" x="3874"/>
        <item m="1" x="4268"/>
        <item m="1" x="4272"/>
        <item m="1" x="4284"/>
        <item m="1" x="4297"/>
        <item m="1" x="4333"/>
        <item m="1" x="4352"/>
        <item m="1" x="4356"/>
        <item m="1" x="4530"/>
        <item m="1" x="4538"/>
        <item m="1" x="4541"/>
        <item m="1" x="2495"/>
        <item m="1" x="2570"/>
        <item m="1" x="2571"/>
        <item m="1" x="2574"/>
        <item m="1" x="2584"/>
        <item m="1" x="2600"/>
        <item m="1" x="2607"/>
        <item m="1" x="2610"/>
        <item m="1" x="2621"/>
        <item m="1" x="2625"/>
        <item m="1" x="2798"/>
        <item m="1" x="2810"/>
        <item m="1" x="3361"/>
        <item m="1" x="3544"/>
        <item m="1" x="3740"/>
        <item m="1" x="4338"/>
        <item m="1" x="4583"/>
        <item m="1" x="2234"/>
        <item m="1" x="2271"/>
        <item m="1" x="2724"/>
        <item m="1" x="2973"/>
        <item m="1" x="3433"/>
        <item m="1" x="3440"/>
        <item m="1" x="3839"/>
        <item m="1" x="3842"/>
        <item m="1" x="3845"/>
        <item m="1" x="3896"/>
        <item m="1" x="3898"/>
        <item m="1" x="3902"/>
        <item m="1" x="3927"/>
        <item m="1" x="4450"/>
        <item m="1" x="4519"/>
        <item m="1" x="4529"/>
        <item m="1" x="4531"/>
        <item m="1" x="4565"/>
        <item m="1" x="2437"/>
        <item m="1" x="2441"/>
        <item m="1" x="2443"/>
        <item m="1" x="2446"/>
        <item m="1" x="2447"/>
        <item m="1" x="2451"/>
        <item m="1" x="2453"/>
        <item m="1" x="2493"/>
        <item m="1" x="2506"/>
        <item m="1" x="2534"/>
        <item m="1" x="2882"/>
        <item m="1" x="2883"/>
        <item m="1" x="2971"/>
        <item m="1" x="2998"/>
        <item m="1" x="3021"/>
        <item m="1" x="3030"/>
        <item m="1" x="3037"/>
        <item m="1" x="3299"/>
        <item m="1" x="3300"/>
        <item m="1" x="3305"/>
        <item m="1" x="3307"/>
        <item m="1" x="3310"/>
        <item m="1" x="3316"/>
        <item m="1" x="3531"/>
        <item m="1" x="3989"/>
        <item m="1" x="3134"/>
        <item m="1" x="3141"/>
        <item m="1" x="3171"/>
        <item m="1" x="4609"/>
        <item m="1" x="4615"/>
        <item m="1" x="2162"/>
        <item m="1" x="2168"/>
        <item m="1" x="2176"/>
        <item m="1" x="2180"/>
        <item m="1" x="2211"/>
        <item m="1" x="2218"/>
        <item m="1" x="2223"/>
        <item m="1" x="2225"/>
        <item m="1" x="2238"/>
        <item m="1" x="2260"/>
        <item m="1" x="2270"/>
        <item m="1" x="2292"/>
        <item m="1" x="2296"/>
        <item m="1" x="3027"/>
        <item m="1" x="3216"/>
        <item m="1" x="3231"/>
        <item m="1" x="3526"/>
        <item m="1" x="3922"/>
        <item m="1" x="4061"/>
        <item m="1" x="4290"/>
        <item m="1" x="4308"/>
        <item m="1" x="4310"/>
        <item m="1" x="4409"/>
        <item m="1" x="4414"/>
        <item m="1" x="4423"/>
        <item m="1" x="4431"/>
        <item m="1" x="4442"/>
        <item m="1" x="4447"/>
        <item m="1" x="3262"/>
        <item m="1" x="3263"/>
        <item m="1" x="3266"/>
        <item m="1" x="3270"/>
        <item m="1" x="3275"/>
        <item m="1" x="3296"/>
        <item m="1" x="3345"/>
        <item m="1" x="3446"/>
        <item m="1" x="3447"/>
        <item m="1" x="3450"/>
        <item m="1" x="3452"/>
        <item m="1" x="3456"/>
        <item m="1" x="3718"/>
        <item m="1" x="3719"/>
        <item m="1" x="3721"/>
        <item m="1" x="3725"/>
        <item m="1" x="3728"/>
        <item m="1" x="3730"/>
        <item m="1" x="3966"/>
        <item m="1" x="4042"/>
        <item m="1" x="4044"/>
        <item m="1" x="4058"/>
        <item m="1" x="4068"/>
        <item m="1" x="4086"/>
        <item m="1" x="4260"/>
        <item m="1" x="2215"/>
        <item m="1" x="2216"/>
        <item m="1" x="2275"/>
        <item m="1" x="2278"/>
        <item m="1" x="2279"/>
        <item m="1" x="2282"/>
        <item m="1" x="2501"/>
        <item m="1" x="2510"/>
        <item m="1" x="2669"/>
        <item m="1" x="2672"/>
        <item m="1" x="2675"/>
        <item m="1" x="2891"/>
        <item m="1" x="2892"/>
        <item m="1" x="3235"/>
        <item m="1" x="3259"/>
        <item m="1" x="3265"/>
        <item m="1" x="3269"/>
        <item m="1" x="3273"/>
        <item m="1" x="3276"/>
        <item m="1" x="3380"/>
        <item m="1" x="3409"/>
        <item m="1" x="3415"/>
        <item m="1" x="3429"/>
        <item m="1" x="3546"/>
        <item m="1" x="4024"/>
        <item m="1" x="4283"/>
        <item m="1" x="4325"/>
        <item m="1" x="4421"/>
        <item m="1" x="4445"/>
        <item m="1" x="4472"/>
        <item m="1" x="4524"/>
        <item m="1" x="4639"/>
        <item m="1" x="2141"/>
        <item m="1" x="2939"/>
        <item m="1" x="2981"/>
        <item m="1" x="2986"/>
        <item m="1" x="3053"/>
        <item m="1" x="3567"/>
        <item m="1" x="3570"/>
        <item m="1" x="3655"/>
        <item m="1" x="3952"/>
        <item m="1" x="4263"/>
        <item m="1" x="4277"/>
        <item m="1" x="4316"/>
        <item m="1" x="4318"/>
        <item m="1" x="4321"/>
        <item m="1" x="4347"/>
        <item m="1" x="4488"/>
        <item m="1" x="4493"/>
        <item m="1" x="4514"/>
        <item m="1" x="4518"/>
        <item m="1" x="4536"/>
        <item m="1" x="4547"/>
        <item m="1" x="4549"/>
        <item m="1" x="2200"/>
        <item m="1" x="2276"/>
        <item m="1" x="2294"/>
        <item m="1" x="2324"/>
        <item m="1" x="2402"/>
        <item m="1" x="2419"/>
        <item m="1" x="2489"/>
        <item m="1" x="2499"/>
        <item m="1" x="2504"/>
        <item m="1" x="2605"/>
        <item m="1" x="2622"/>
        <item m="1" x="2649"/>
        <item m="1" x="2653"/>
        <item m="1" x="2656"/>
        <item m="1" x="2691"/>
        <item m="1" x="2737"/>
        <item m="1" x="2763"/>
        <item m="1" x="2849"/>
        <item m="1" x="3378"/>
        <item m="1" x="3385"/>
        <item m="1" x="3736"/>
        <item m="1" x="3771"/>
        <item m="1" x="3785"/>
        <item m="1" x="3787"/>
        <item m="1" x="3934"/>
        <item m="1" x="3936"/>
        <item m="1" x="3964"/>
        <item m="1" x="3969"/>
        <item m="1" x="4036"/>
        <item m="1" x="4041"/>
        <item m="1" x="4049"/>
        <item m="1" x="4153"/>
        <item m="1" x="4154"/>
        <item m="1" x="4160"/>
        <item m="1" x="4323"/>
        <item m="1" x="4598"/>
        <item m="1" x="4649"/>
        <item m="1" x="4654"/>
        <item m="1" x="2177"/>
        <item m="1" x="2604"/>
        <item m="1" x="2613"/>
        <item m="1" x="2624"/>
        <item m="1" x="2627"/>
        <item m="1" x="2634"/>
        <item m="1" x="3094"/>
        <item m="1" x="3099"/>
        <item m="1" x="3100"/>
        <item m="1" x="3102"/>
        <item m="1" x="3105"/>
        <item m="1" x="3110"/>
        <item m="1" x="3574"/>
        <item m="1" x="3882"/>
        <item m="1" x="3939"/>
        <item m="1" x="3942"/>
        <item m="1" x="4090"/>
        <item m="1" x="4349"/>
        <item m="1" x="2175"/>
        <item m="1" x="2181"/>
        <item m="1" x="2193"/>
        <item m="1" x="2203"/>
        <item m="1" x="2554"/>
        <item m="1" x="2747"/>
        <item m="1" x="3539"/>
        <item m="1" x="3569"/>
        <item m="1" x="4021"/>
        <item m="1" x="4054"/>
        <item m="1" x="4055"/>
        <item m="1" x="4059"/>
        <item m="1" x="4063"/>
        <item m="1" x="4065"/>
        <item m="1" x="4066"/>
        <item m="1" x="4076"/>
        <item m="1" x="4077"/>
        <item m="1" x="2557"/>
        <item m="1" x="2831"/>
        <item m="1" x="2868"/>
        <item m="1" x="2942"/>
        <item m="1" x="2948"/>
        <item m="1" x="3776"/>
        <item m="1" x="4006"/>
        <item m="1" x="4082"/>
        <item m="1" x="4119"/>
        <item m="1" x="4314"/>
        <item m="1" x="4346"/>
        <item m="1" x="4359"/>
        <item m="1" x="4361"/>
        <item m="1" x="4365"/>
        <item m="1" x="4367"/>
        <item m="1" x="4369"/>
        <item m="1" x="4552"/>
        <item m="1" x="4633"/>
        <item m="1" x="2173"/>
        <item m="1" x="2197"/>
        <item m="1" x="2219"/>
        <item m="1" x="2224"/>
        <item m="1" x="2253"/>
        <item m="1" x="2384"/>
        <item m="1" x="2462"/>
        <item m="1" x="2923"/>
        <item m="1" x="2926"/>
        <item m="1" x="2930"/>
        <item m="1" x="2934"/>
        <item m="1" x="2944"/>
        <item m="1" x="2961"/>
        <item m="1" x="2964"/>
        <item m="1" x="3062"/>
        <item m="1" x="3063"/>
        <item m="1" x="3066"/>
        <item m="1" x="3250"/>
        <item m="1" x="3257"/>
        <item m="1" x="3264"/>
        <item m="1" x="3547"/>
        <item m="1" x="3553"/>
        <item m="1" x="3635"/>
        <item m="1" x="3642"/>
        <item m="1" x="3645"/>
        <item m="1" x="3806"/>
        <item m="1" x="3819"/>
        <item m="1" x="3822"/>
        <item m="1" x="3828"/>
        <item m="1" x="3831"/>
        <item m="1" x="4216"/>
        <item m="1" x="4217"/>
        <item m="1" x="4230"/>
        <item m="1" x="4231"/>
        <item m="1" x="4299"/>
        <item m="1" x="4304"/>
        <item m="1" x="4311"/>
        <item m="1" x="2395"/>
        <item m="1" x="3384"/>
        <item m="1" x="3466"/>
        <item m="1" x="3467"/>
        <item m="1" x="3861"/>
        <item m="1" x="3871"/>
        <item m="1" x="3877"/>
        <item m="1" x="4162"/>
        <item m="1" x="4164"/>
        <item m="1" x="4166"/>
        <item m="1" x="4368"/>
        <item m="1" x="4462"/>
        <item m="1" x="2477"/>
        <item m="1" x="2850"/>
        <item m="1" x="3408"/>
        <item m="1" x="3411"/>
        <item m="1" x="3434"/>
        <item m="1" x="3437"/>
        <item m="1" x="3439"/>
        <item m="1" x="3481"/>
        <item m="1" x="3482"/>
        <item m="1" x="3494"/>
        <item m="1" x="3498"/>
        <item m="1" x="3499"/>
        <item m="1" x="3508"/>
        <item m="1" x="3537"/>
        <item m="1" x="3542"/>
        <item m="1" x="3946"/>
        <item m="1" x="3954"/>
        <item m="1" x="4295"/>
        <item m="1" x="4342"/>
        <item m="1" x="2242"/>
        <item m="1" x="2249"/>
        <item m="1" x="2288"/>
        <item m="1" x="2430"/>
        <item m="1" x="2449"/>
        <item m="1" x="2459"/>
        <item m="1" x="2999"/>
        <item m="1" x="3002"/>
        <item m="1" x="4348"/>
        <item m="1" x="4403"/>
        <item m="1" x="4500"/>
        <item m="1" x="4509"/>
        <item m="1" x="4597"/>
        <item m="1" x="4600"/>
        <item m="1" x="4601"/>
        <item m="1" x="4603"/>
        <item m="1" x="2970"/>
        <item m="1" x="3019"/>
        <item m="1" x="3203"/>
        <item m="1" x="3207"/>
        <item m="1" x="3240"/>
        <item m="1" x="3603"/>
        <item m="1" x="3738"/>
        <item m="1" x="4433"/>
        <item m="1" x="2222"/>
        <item m="1" x="2876"/>
        <item m="1" x="4037"/>
        <item m="1" x="4040"/>
        <item m="1" x="4062"/>
        <item m="1" x="4073"/>
        <item m="1" x="4081"/>
        <item m="1" x="4402"/>
        <item m="1" x="2314"/>
        <item m="1" x="2319"/>
        <item m="1" x="2343"/>
        <item m="1" x="2353"/>
        <item m="1" x="2363"/>
        <item m="1" x="2386"/>
        <item m="1" x="2927"/>
        <item m="1" x="2946"/>
        <item m="1" x="3230"/>
        <item m="1" x="3323"/>
        <item m="1" x="3376"/>
        <item m="1" x="3837"/>
        <item m="1" x="3843"/>
        <item m="1" x="3908"/>
        <item m="1" x="3911"/>
        <item m="1" x="3913"/>
        <item m="1" x="4351"/>
        <item m="1" x="2435"/>
        <item m="1" x="2455"/>
        <item m="1" x="2461"/>
        <item m="1" x="2469"/>
        <item m="1" x="2470"/>
        <item m="1" x="2471"/>
        <item m="1" x="2503"/>
        <item m="1" x="2507"/>
        <item m="1" x="2525"/>
        <item m="1" x="2536"/>
        <item m="1" x="2538"/>
        <item m="1" x="2543"/>
        <item m="1" x="2547"/>
        <item m="1" x="2548"/>
        <item m="1" x="2550"/>
        <item m="1" x="2552"/>
        <item m="1" x="2556"/>
        <item m="1" x="2718"/>
        <item m="1" x="2809"/>
        <item m="1" x="2887"/>
        <item m="1" x="2905"/>
        <item m="1" x="3194"/>
        <item m="1" x="3213"/>
        <item m="1" x="3249"/>
        <item m="1" x="3281"/>
        <item m="1" x="3283"/>
        <item m="1" x="3462"/>
        <item m="1" x="3463"/>
        <item m="1" x="3469"/>
        <item m="1" x="3480"/>
        <item m="1" x="3483"/>
        <item m="1" x="3487"/>
        <item m="1" x="3505"/>
        <item m="1" x="3509"/>
        <item m="1" x="3513"/>
        <item m="1" x="3518"/>
        <item m="1" x="3527"/>
        <item m="1" x="3536"/>
        <item m="1" x="3560"/>
        <item m="1" x="3563"/>
        <item m="1" x="3727"/>
        <item m="1" x="3750"/>
        <item m="1" x="3752"/>
        <item m="1" x="3761"/>
        <item m="1" x="4014"/>
        <item m="1" x="4020"/>
        <item m="1" x="4334"/>
        <item m="1" x="2918"/>
        <item m="1" x="2752"/>
        <item m="1" x="3044"/>
        <item m="1" x="3234"/>
        <item m="1" x="3899"/>
        <item m="1" x="3900"/>
        <item m="1" x="2367"/>
        <item m="1" x="2374"/>
        <item m="1" x="2629"/>
        <item m="1" x="2635"/>
        <item m="1" x="2648"/>
        <item m="1" x="2750"/>
        <item m="1" x="3050"/>
        <item m="1" x="3058"/>
        <item m="1" x="3059"/>
        <item m="1" x="3070"/>
        <item m="1" x="3082"/>
        <item m="1" x="3111"/>
        <item m="1" x="3158"/>
        <item m="1" x="3485"/>
        <item m="1" x="3495"/>
        <item m="1" x="3500"/>
        <item m="1" x="3625"/>
        <item m="1" x="3909"/>
        <item m="1" x="3945"/>
        <item m="1" x="3987"/>
        <item m="1" x="3988"/>
        <item m="1" x="3990"/>
        <item m="1" x="3996"/>
        <item m="1" x="4005"/>
        <item m="1" x="4111"/>
        <item m="1" x="4114"/>
        <item m="1" x="4118"/>
        <item m="1" x="4204"/>
        <item m="1" x="4511"/>
        <item m="1" x="4522"/>
        <item m="1" x="3766"/>
        <item m="1" x="3770"/>
        <item m="1" x="3788"/>
        <item m="1" x="3796"/>
        <item m="1" x="3827"/>
        <item m="1" x="3856"/>
        <item m="1" x="3941"/>
        <item m="1" x="4079"/>
        <item m="1" x="4158"/>
        <item m="1" x="4168"/>
        <item m="1" x="4251"/>
        <item m="1" x="4259"/>
        <item m="1" x="4273"/>
        <item m="1" x="4448"/>
        <item m="1" x="4475"/>
        <item m="1" x="4528"/>
        <item m="1" x="2239"/>
        <item m="1" x="2244"/>
        <item m="1" x="2255"/>
        <item m="1" x="3226"/>
        <item m="1" x="3848"/>
        <item m="1" x="3851"/>
        <item m="1" x="3854"/>
        <item m="1" x="3864"/>
        <item m="1" x="3867"/>
        <item m="1" x="3868"/>
        <item m="1" x="4009"/>
        <item m="1" x="4015"/>
        <item m="1" x="4016"/>
        <item m="1" x="4145"/>
        <item m="1" x="4149"/>
        <item m="1" x="4198"/>
        <item m="1" x="2444"/>
        <item m="1" x="2464"/>
        <item m="1" x="3473"/>
        <item m="1" x="3550"/>
        <item m="1" x="3575"/>
        <item m="1" x="3579"/>
        <item m="1" x="3582"/>
        <item m="1" x="3585"/>
        <item m="1" x="3587"/>
        <item m="1" x="3589"/>
        <item m="1" x="3593"/>
        <item m="1" x="3598"/>
        <item m="1" x="3610"/>
        <item m="1" x="3624"/>
        <item m="1" x="3627"/>
        <item m="1" x="3629"/>
        <item m="1" x="3631"/>
        <item m="1" x="3641"/>
        <item m="1" x="3649"/>
        <item m="1" x="3666"/>
        <item m="1" x="3667"/>
        <item m="1" x="3671"/>
        <item m="1" x="3672"/>
        <item m="1" x="3683"/>
        <item m="1" x="3684"/>
        <item m="1" x="3696"/>
        <item m="1" x="3699"/>
        <item m="1" x="3700"/>
        <item m="1" x="3722"/>
        <item m="1" x="4427"/>
        <item m="1" x="4443"/>
        <item m="1" x="4504"/>
        <item m="1" x="4515"/>
        <item m="1" x="4520"/>
        <item m="1" x="4525"/>
        <item m="1" x="4532"/>
        <item m="1" x="4551"/>
        <item m="1" x="4641"/>
        <item m="1" x="2169"/>
        <item m="1" x="2172"/>
        <item m="1" x="2196"/>
        <item m="1" x="3342"/>
        <item m="1" x="3800"/>
        <item m="1" x="3803"/>
        <item m="1" x="3807"/>
        <item m="1" x="3809"/>
        <item m="1" x="3812"/>
        <item m="1" x="4157"/>
        <item m="1" x="2509"/>
        <item m="1" x="2515"/>
        <item m="1" x="2598"/>
        <item m="1" x="2804"/>
        <item m="1" x="4123"/>
        <item m="1" x="4128"/>
        <item m="1" x="4146"/>
        <item m="1" x="4441"/>
        <item m="1" x="2641"/>
        <item m="1" x="2657"/>
        <item m="1" x="2710"/>
        <item m="1" x="2743"/>
        <item m="1" x="2756"/>
        <item m="1" x="3492"/>
        <item m="1" x="4330"/>
        <item m="1" x="4331"/>
        <item m="1" x="4580"/>
        <item m="1" x="4582"/>
        <item m="1" x="4599"/>
        <item m="1" x="4611"/>
        <item m="1" x="2588"/>
        <item m="1" x="3347"/>
        <item m="1" x="3349"/>
        <item m="1" x="3596"/>
        <item m="1" x="4018"/>
        <item m="1" x="4033"/>
        <item m="1" x="4072"/>
        <item m="1" x="4125"/>
        <item m="1" x="4345"/>
        <item m="1" x="2486"/>
        <item m="1" x="2512"/>
        <item m="1" x="2726"/>
        <item m="1" x="2765"/>
        <item m="1" x="2813"/>
        <item m="1" x="2816"/>
        <item m="1" x="2817"/>
        <item m="1" x="2819"/>
        <item m="1" x="2820"/>
        <item m="1" x="2822"/>
        <item m="1" x="2824"/>
        <item m="1" x="2827"/>
        <item m="1" x="2837"/>
        <item m="1" x="2839"/>
        <item m="1" x="2840"/>
        <item m="1" x="2841"/>
        <item m="1" x="2842"/>
        <item m="1" x="2843"/>
        <item m="1" x="2845"/>
        <item m="1" x="2846"/>
        <item m="1" x="3762"/>
        <item m="1" x="3764"/>
        <item m="1" x="3767"/>
        <item m="1" x="3768"/>
        <item m="1" x="3858"/>
        <item m="1" x="3859"/>
        <item m="1" x="3916"/>
        <item m="1" x="3919"/>
        <item m="1" x="4181"/>
        <item m="1" x="4182"/>
        <item m="1" x="4185"/>
        <item m="1" x="4187"/>
        <item m="1" x="4229"/>
        <item m="1" x="4261"/>
        <item m="1" x="4282"/>
        <item m="1" x="4339"/>
        <item m="1" x="2153"/>
        <item m="1" x="2154"/>
        <item m="1" x="2326"/>
        <item m="1" x="2327"/>
        <item m="1" x="2392"/>
        <item m="1" x="2440"/>
        <item m="1" x="2559"/>
        <item m="1" x="2615"/>
        <item m="1" x="2631"/>
        <item m="1" x="2654"/>
        <item m="1" x="2937"/>
        <item m="1" x="2938"/>
        <item m="1" x="3074"/>
        <item m="1" x="3177"/>
        <item m="1" x="3336"/>
        <item m="1" x="3490"/>
        <item m="1" x="3521"/>
        <item m="1" x="3525"/>
        <item m="1" x="3813"/>
        <item m="1" x="3823"/>
        <item m="1" x="3826"/>
        <item m="1" x="3829"/>
        <item m="1" x="3832"/>
        <item m="1" x="3836"/>
        <item m="1" x="3841"/>
        <item m="1" x="3903"/>
        <item m="1" x="3905"/>
        <item m="1" x="3915"/>
        <item m="1" x="3917"/>
        <item m="1" x="3918"/>
        <item m="1" x="3931"/>
        <item m="1" x="4007"/>
        <item m="1" x="4120"/>
        <item m="1" x="4143"/>
        <item m="1" x="4174"/>
        <item m="1" x="2655"/>
        <item m="1" x="2968"/>
        <item m="1" x="3423"/>
        <item m="1" x="3694"/>
        <item m="1" x="3713"/>
        <item m="1" x="3724"/>
        <item m="1" x="3910"/>
        <item m="1" x="3965"/>
        <item m="1" x="4171"/>
        <item m="1" x="4374"/>
        <item m="1" x="4478"/>
        <item m="1" x="4512"/>
        <item m="1" x="4643"/>
        <item m="1" x="4644"/>
        <item m="1" x="4653"/>
        <item m="1" x="2144"/>
        <item m="1" x="2146"/>
        <item m="1" x="2159"/>
        <item m="1" x="2703"/>
        <item m="1" x="2720"/>
        <item m="1" x="2721"/>
        <item m="1" x="2826"/>
        <item m="1" x="2829"/>
        <item m="1" x="2830"/>
        <item m="1" x="2963"/>
        <item m="1" x="2966"/>
        <item m="1" x="2987"/>
        <item m="1" x="2989"/>
        <item m="1" x="2992"/>
        <item m="1" x="2996"/>
        <item m="1" x="3013"/>
        <item m="1" x="3346"/>
        <item m="1" x="3374"/>
        <item m="1" x="3454"/>
        <item m="1" x="3475"/>
        <item m="1" x="3559"/>
        <item m="1" x="3620"/>
        <item m="1" x="3621"/>
        <item m="1" x="3639"/>
        <item m="1" x="3652"/>
        <item m="1" x="3703"/>
        <item m="1" x="3790"/>
        <item m="1" x="3792"/>
        <item m="1" x="3920"/>
        <item m="1" x="3960"/>
        <item m="1" x="4094"/>
        <item m="1" x="4537"/>
        <item m="1" x="4543"/>
        <item m="1" x="4553"/>
        <item m="1" x="4594"/>
        <item m="1" x="2406"/>
        <item m="1" x="2407"/>
        <item m="1" x="2496"/>
        <item m="1" x="2497"/>
        <item m="1" x="2498"/>
        <item m="1" x="2502"/>
        <item m="1" x="2555"/>
        <item m="1" x="2608"/>
        <item m="1" x="2616"/>
        <item m="1" x="2643"/>
        <item m="1" x="2650"/>
        <item m="1" x="2651"/>
        <item m="1" x="2742"/>
        <item m="1" x="2748"/>
        <item m="1" x="2863"/>
        <item m="1" x="2866"/>
        <item m="1" x="2871"/>
        <item m="1" x="2872"/>
        <item m="1" x="2933"/>
        <item m="1" x="2967"/>
        <item m="1" x="2985"/>
        <item m="1" x="2991"/>
        <item m="1" x="3004"/>
        <item m="1" x="3020"/>
        <item m="1" x="3282"/>
        <item m="1" x="3286"/>
        <item m="1" x="3287"/>
        <item m="1" x="3366"/>
        <item m="1" x="3368"/>
        <item m="1" x="3709"/>
        <item m="1" x="3711"/>
        <item m="1" x="3956"/>
        <item m="1" x="4028"/>
        <item m="1" x="4052"/>
        <item m="1" x="4056"/>
        <item m="1" x="4057"/>
        <item m="1" x="4067"/>
        <item m="1" x="4069"/>
        <item m="1" x="4095"/>
        <item m="1" x="4098"/>
        <item m="1" x="4102"/>
        <item m="1" x="4142"/>
        <item m="1" x="4177"/>
        <item m="1" x="4327"/>
        <item m="1" x="4329"/>
        <item m="1" x="4354"/>
        <item m="1" x="2577"/>
        <item m="1" x="2617"/>
        <item m="1" x="2811"/>
        <item m="1" x="3176"/>
        <item m="1" x="3302"/>
        <item m="1" x="3306"/>
        <item m="1" x="3404"/>
        <item m="1" x="3688"/>
        <item m="1" x="3773"/>
        <item m="1" x="4092"/>
        <item m="1" x="4464"/>
        <item m="1" x="4471"/>
        <item m="1" x="4616"/>
        <item m="1" x="4623"/>
        <item m="1" x="4624"/>
        <item m="1" x="4625"/>
        <item m="1" x="4626"/>
        <item m="1" x="2160"/>
        <item m="1" x="3619"/>
        <item m="1" x="3774"/>
        <item m="1" x="3967"/>
        <item m="1" x="3972"/>
        <item m="1" x="4019"/>
        <item m="1" x="4031"/>
        <item m="1" x="4032"/>
        <item m="1" x="4108"/>
        <item m="1" x="4127"/>
        <item m="1" x="4178"/>
        <item m="1" x="4199"/>
        <item m="1" x="4302"/>
        <item m="1" x="4398"/>
        <item m="1" x="4486"/>
        <item m="1" x="2214"/>
        <item m="1" x="2217"/>
        <item m="1" x="2290"/>
        <item m="1" x="2320"/>
        <item m="1" x="2568"/>
        <item m="1" x="2606"/>
        <item m="1" x="2693"/>
        <item m="1" x="2696"/>
        <item m="1" x="2697"/>
        <item m="1" x="2701"/>
        <item m="1" x="2781"/>
        <item m="1" x="2847"/>
        <item m="1" x="3267"/>
        <item m="1" x="3331"/>
        <item m="1" x="3332"/>
        <item m="1" x="3333"/>
        <item m="1" x="3337"/>
        <item m="1" x="3413"/>
        <item m="1" x="3418"/>
        <item m="1" x="3435"/>
        <item m="1" x="3438"/>
        <item m="1" x="4444"/>
        <item m="1" x="4452"/>
        <item m="1" x="4457"/>
        <item m="1" x="4459"/>
        <item m="1" x="4558"/>
        <item m="1" x="2886"/>
        <item m="1" x="2889"/>
        <item m="1" x="2993"/>
        <item m="1" x="3038"/>
        <item m="1" x="3041"/>
        <item m="1" x="3043"/>
        <item m="1" x="3047"/>
        <item m="1" x="3086"/>
        <item m="1" x="3108"/>
        <item m="1" x="3109"/>
        <item m="1" x="3308"/>
        <item m="1" x="3327"/>
        <item m="1" x="3352"/>
        <item m="1" x="3355"/>
        <item m="1" x="3357"/>
        <item m="1" x="3716"/>
        <item m="1" x="3717"/>
        <item m="1" x="3726"/>
        <item m="1" x="3729"/>
        <item m="1" x="4503"/>
        <item m="1" x="4506"/>
        <item m="1" x="4513"/>
        <item m="1" x="4527"/>
        <item m="1" x="4556"/>
        <item m="1" x="2221"/>
        <item m="1" x="2293"/>
        <item m="1" x="2300"/>
        <item m="1" x="2316"/>
        <item m="1" x="2318"/>
        <item m="1" x="3443"/>
        <item m="1" x="3444"/>
        <item m="1" x="4011"/>
        <item m="1" x="2484"/>
        <item m="1" x="2490"/>
        <item m="1" x="3048"/>
        <item m="1" x="3178"/>
        <item m="1" x="3222"/>
        <item m="1" x="3441"/>
        <item m="1" x="3460"/>
        <item m="1" x="4378"/>
        <item m="1" x="3510"/>
        <item m="1" x="3512"/>
        <item m="1" x="3514"/>
        <item m="1" x="3519"/>
        <item m="1" x="3523"/>
        <item m="1" x="3524"/>
        <item m="1" x="3549"/>
        <item m="1" x="3552"/>
        <item m="1" x="3556"/>
        <item m="1" x="3628"/>
        <item m="1" x="3632"/>
        <item m="1" x="3634"/>
        <item m="1" x="3640"/>
        <item m="1" x="3644"/>
        <item m="1" x="3659"/>
        <item m="1" x="3940"/>
        <item m="1" x="3943"/>
        <item m="1" x="3944"/>
        <item m="1" x="3948"/>
        <item m="1" x="4326"/>
        <item m="1" x="4328"/>
        <item m="1" x="2163"/>
        <item m="1" x="2164"/>
        <item m="1" x="2166"/>
        <item m="1" x="2167"/>
        <item m="1" x="2170"/>
        <item m="1" x="2178"/>
        <item m="1" x="2183"/>
        <item m="1" x="2298"/>
        <item m="1" x="2685"/>
        <item m="1" x="2812"/>
        <item m="1" x="3623"/>
        <item m="1" x="4627"/>
        <item m="1" x="4628"/>
        <item m="1" x="4629"/>
        <item m="1" x="2303"/>
        <item m="1" x="3288"/>
        <item m="1" x="3653"/>
        <item m="1" x="3660"/>
        <item m="1" x="3662"/>
        <item m="1" x="3664"/>
        <item m="1" x="3686"/>
        <item m="1" x="3689"/>
        <item m="1" x="3692"/>
        <item m="1" x="3697"/>
        <item m="1" x="3928"/>
        <item m="1" x="4209"/>
        <item m="1" x="4579"/>
        <item m="1" x="2341"/>
        <item m="1" x="2360"/>
        <item m="1" x="2460"/>
        <item m="1" x="2593"/>
        <item m="1" x="2636"/>
        <item m="1" x="2690"/>
        <item m="1" x="2818"/>
        <item m="1" x="2893"/>
        <item m="1" x="2895"/>
        <item m="1" x="2897"/>
        <item m="1" x="3115"/>
        <item m="1" x="3121"/>
        <item m="1" x="3476"/>
        <item m="1" x="3496"/>
        <item m="1" x="3757"/>
        <item m="1" x="4038"/>
        <item m="1" x="4045"/>
        <item m="1" x="2171"/>
        <item m="1" x="2182"/>
        <item m="1" x="2184"/>
        <item m="1" x="2185"/>
        <item m="1" x="2194"/>
        <item m="1" x="2198"/>
        <item m="1" x="2201"/>
        <item m="1" x="2202"/>
        <item m="1" x="2204"/>
        <item m="1" x="2210"/>
        <item m="1" x="2265"/>
        <item m="1" x="3029"/>
        <item m="1" x="3116"/>
        <item m="1" x="3118"/>
        <item m="1" x="3119"/>
        <item m="1" x="3125"/>
        <item m="1" x="3127"/>
        <item m="1" x="3128"/>
        <item m="1" x="3135"/>
        <item m="1" x="3148"/>
        <item m="1" x="3150"/>
        <item m="1" x="3155"/>
        <item m="1" x="3157"/>
        <item m="1" x="3159"/>
        <item m="1" x="3161"/>
        <item m="1" x="3163"/>
        <item m="1" x="3166"/>
        <item m="1" x="3321"/>
        <item m="1" x="3326"/>
        <item m="1" x="3358"/>
        <item m="1" x="3445"/>
        <item m="1" x="3504"/>
        <item m="1" x="3528"/>
        <item m="1" x="3532"/>
        <item m="1" x="3534"/>
        <item m="1" x="3540"/>
        <item m="1" x="3746"/>
        <item m="1" x="3879"/>
        <item m="1" x="3880"/>
        <item m="1" x="3906"/>
        <item m="1" x="4469"/>
        <item m="1" x="4630"/>
        <item m="1" x="2335"/>
        <item m="1" x="2369"/>
        <item m="1" x="2762"/>
        <item m="1" x="2978"/>
        <item m="1" x="3011"/>
        <item m="1" x="3014"/>
        <item m="1" x="3016"/>
        <item m="1" x="3017"/>
        <item m="1" x="3765"/>
        <item m="1" x="4358"/>
        <item m="1" x="4385"/>
        <item m="1" x="2332"/>
        <item m="1" x="2333"/>
        <item m="1" x="2337"/>
        <item m="1" x="2338"/>
        <item m="1" x="2339"/>
        <item m="1" x="2340"/>
        <item m="1" x="2344"/>
        <item m="1" x="2345"/>
        <item m="1" x="2346"/>
        <item m="1" x="2349"/>
        <item m="1" x="2623"/>
        <item m="1" x="2787"/>
        <item m="1" x="2789"/>
        <item m="1" x="2791"/>
        <item m="1" x="2793"/>
        <item m="1" x="2795"/>
        <item m="1" x="2796"/>
        <item m="1" x="2800"/>
        <item m="1" x="3143"/>
        <item m="1" x="4163"/>
        <item m="1" x="4167"/>
        <item m="1" x="2155"/>
        <item m="1" x="2156"/>
        <item m="1" x="2157"/>
        <item m="1" x="2165"/>
        <item m="1" x="3040"/>
        <item m="1" x="3096"/>
        <item m="1" x="4440"/>
        <item m="1" x="4446"/>
        <item m="1" x="2380"/>
        <item m="1" x="3028"/>
        <item m="1" x="3247"/>
        <item m="1" x="3256"/>
        <item m="1" x="3285"/>
        <item m="1" x="3371"/>
        <item m="1" x="3794"/>
        <item m="1" x="3802"/>
        <item m="1" x="3820"/>
        <item m="1" x="4048"/>
        <item m="1" x="4050"/>
        <item m="1" x="4096"/>
        <item m="1" x="4100"/>
        <item m="1" x="4104"/>
        <item m="1" x="4106"/>
        <item m="1" x="4130"/>
        <item m="1" x="4134"/>
        <item m="1" x="4173"/>
        <item m="1" x="2347"/>
        <item m="1" x="2545"/>
        <item m="1" x="2549"/>
        <item m="1" x="3850"/>
        <item m="1" x="3901"/>
        <item m="1" x="3183"/>
        <item m="1" x="4353"/>
        <item m="1" x="4366"/>
        <item m="1" x="4370"/>
        <item m="1" x="2794"/>
        <item m="1" x="2797"/>
        <item m="1" x="3562"/>
        <item m="1" x="3564"/>
        <item m="1" x="3566"/>
        <item m="1" x="3572"/>
        <item m="1" x="3576"/>
        <item m="1" x="3577"/>
        <item m="1" x="3591"/>
        <item m="1" x="3594"/>
        <item m="1" x="3597"/>
        <item m="1" x="4220"/>
        <item m="1" x="4224"/>
        <item m="1" x="4585"/>
        <item m="1" x="4124"/>
        <item m="1" x="4533"/>
        <item m="1" x="2982"/>
        <item m="1" x="2988"/>
        <item m="1" x="2990"/>
        <item m="1" x="3025"/>
        <item m="1" x="4424"/>
        <item m="1" x="4481"/>
        <item m="1" x="3425"/>
        <item m="1" x="3470"/>
        <item m="1" x="3529"/>
        <item m="1" x="3533"/>
        <item m="1" x="3535"/>
        <item m="1" x="3607"/>
        <item m="1" x="3612"/>
        <item m="1" x="3614"/>
        <item m="1" x="3615"/>
        <item m="1" x="3777"/>
        <item m="1" x="4192"/>
        <item m="1" x="3009"/>
        <item m="1" x="3212"/>
        <item m="1" x="3252"/>
        <item m="1" x="3795"/>
        <item m="1" x="3840"/>
        <item m="1" x="4376"/>
        <item m="1" x="4400"/>
        <item m="1" x="4426"/>
        <item m="1" x="4432"/>
        <item m="1" x="4435"/>
        <item m="1" x="4437"/>
        <item m="1" x="2291"/>
        <item m="1" x="2355"/>
        <item m="1" x="2759"/>
        <item m="1" x="2770"/>
        <item m="1" x="3477"/>
        <item m="1" x="3486"/>
        <item m="1" x="3503"/>
        <item m="1" x="3516"/>
        <item m="1" x="3676"/>
        <item m="1" x="3953"/>
        <item m="1" x="4238"/>
        <item m="1" x="4239"/>
        <item m="1" x="4241"/>
        <item m="1" x="4243"/>
        <item m="1" x="4360"/>
        <item m="1" x="4362"/>
        <item m="1" x="4363"/>
        <item m="1" x="4364"/>
        <item m="1" x="4384"/>
        <item m="1" x="4388"/>
        <item m="1" x="4405"/>
        <item m="1" x="4407"/>
        <item m="1" x="4410"/>
        <item m="1" x="4422"/>
        <item m="1" x="4430"/>
        <item m="1" x="4508"/>
        <item m="1" x="4510"/>
        <item m="1" x="2317"/>
        <item m="1" x="2382"/>
        <item m="1" x="3198"/>
        <item m="1" x="3199"/>
        <item m="1" x="3237"/>
        <item m="1" x="3707"/>
        <item m="1" x="3745"/>
        <item m="1" x="3748"/>
        <item m="1" x="3753"/>
        <item m="1" x="4222"/>
        <item m="1" x="4264"/>
        <item m="1" x="4451"/>
        <item m="1" x="4632"/>
        <item m="1" x="4634"/>
        <item m="1" x="2301"/>
        <item m="1" x="2302"/>
        <item m="1" x="2925"/>
        <item m="1" x="3137"/>
        <item m="1" x="3146"/>
        <item m="1" x="2379"/>
        <item m="1" x="2487"/>
        <item m="1" x="2602"/>
        <item m="1" x="2611"/>
        <item m="1" x="3706"/>
        <item m="1" x="3734"/>
        <item m="1" x="3735"/>
        <item m="1" x="3755"/>
        <item m="1" x="3801"/>
        <item m="1" x="3804"/>
        <item m="1" x="3926"/>
        <item m="1" x="4303"/>
        <item m="1" x="4309"/>
        <item m="1" x="4393"/>
        <item m="1" x="4397"/>
        <item m="1" x="3005"/>
        <item m="1" x="3866"/>
        <item m="1" x="4371"/>
        <item m="1" x="4526"/>
        <item m="1" x="4535"/>
        <item m="1" x="4617"/>
        <item m="1" x="2174"/>
        <item m="1" x="2241"/>
        <item m="1" x="2245"/>
        <item m="1" x="2277"/>
        <item m="1" x="4237"/>
        <item m="1" x="4245"/>
        <item m="1" x="4655"/>
        <item m="1" x="2465"/>
        <item m="1" x="2526"/>
        <item m="1" x="2532"/>
        <item m="1" x="4470"/>
        <item m="1" x="4476"/>
        <item m="1" x="2195"/>
        <item m="1" x="2558"/>
        <item m="1" x="2281"/>
        <item m="1" x="2297"/>
        <item m="1" x="2313"/>
        <item m="1" x="2350"/>
        <item m="1" x="2352"/>
        <item m="1" x="2357"/>
        <item m="1" x="2359"/>
        <item m="1" x="2361"/>
        <item m="1" x="2370"/>
        <item m="1" x="2508"/>
        <item m="1" x="2511"/>
        <item m="1" x="2519"/>
        <item m="1" x="2521"/>
        <item m="1" x="2523"/>
        <item m="1" x="2524"/>
        <item m="1" x="2527"/>
        <item m="1" x="2528"/>
        <item m="1" x="2529"/>
        <item m="1" x="2530"/>
        <item m="1" x="2533"/>
        <item m="1" x="2535"/>
        <item m="1" x="2537"/>
        <item m="1" x="2544"/>
        <item m="1" x="2761"/>
        <item m="1" x="2783"/>
        <item m="1" x="2910"/>
        <item m="1" x="2931"/>
        <item m="1" x="3182"/>
        <item m="1" x="3399"/>
        <item m="1" x="3654"/>
        <item m="1" x="2688"/>
        <item m="1" x="2694"/>
        <item m="1" x="3083"/>
        <item m="1" x="3087"/>
        <item m="1" x="4574"/>
        <item m="1" x="2479"/>
        <item m="1" x="2902"/>
        <item m="1" x="2957"/>
        <item m="1" x="2959"/>
        <item m="1" x="3185"/>
        <item m="1" x="3186"/>
        <item m="1" x="3193"/>
        <item m="1" x="3200"/>
        <item m="1" x="3202"/>
        <item m="1" x="3239"/>
        <item m="1" x="3241"/>
        <item m="1" x="3243"/>
        <item m="1" x="3431"/>
        <item m="1" x="3881"/>
        <item m="1" x="3883"/>
        <item m="1" x="3884"/>
        <item m="1" x="3885"/>
        <item m="1" x="3887"/>
        <item m="1" x="3888"/>
        <item m="1" x="3890"/>
        <item m="1" x="3891"/>
        <item m="1" x="3892"/>
        <item m="1" x="3893"/>
        <item m="1" x="2400"/>
        <item m="1" x="2403"/>
        <item m="1" x="2404"/>
        <item m="1" x="2405"/>
        <item m="1" x="2413"/>
        <item m="1" x="2415"/>
        <item m="1" x="2416"/>
        <item m="1" x="2417"/>
        <item m="1" x="2418"/>
        <item m="1" x="2420"/>
        <item m="1" x="2427"/>
        <item m="1" x="2432"/>
        <item m="1" x="3225"/>
        <item m="1" x="3350"/>
        <item m="1" x="3351"/>
        <item m="1" x="3935"/>
        <item m="1" x="3991"/>
        <item m="1" x="3994"/>
        <item m="1" x="4000"/>
        <item m="1" x="4002"/>
        <item m="1" x="4003"/>
        <item m="1" x="4004"/>
        <item m="1" x="4008"/>
        <item m="1" x="4010"/>
        <item m="1" x="4013"/>
        <item m="1" x="4046"/>
        <item m="1" x="4047"/>
        <item m="1" x="4148"/>
        <item m="1" x="2865"/>
        <item m="1" x="2869"/>
        <item m="1" x="3294"/>
        <item m="1" x="3622"/>
        <item m="1" x="4137"/>
        <item m="1" x="4139"/>
        <item m="1" x="2947"/>
        <item m="1" x="2949"/>
        <item m="1" x="2952"/>
        <item m="1" x="4463"/>
        <item m="1" x="4466"/>
        <item m="1" x="3373"/>
        <item m="1" x="2358"/>
        <item m="1" x="2746"/>
        <item m="1" x="4324"/>
        <item m="1" x="4631"/>
        <item m="1" x="4635"/>
        <item m="1" x="4640"/>
        <item m="1" x="4646"/>
        <item m="1" x="4651"/>
        <item m="1" x="4025"/>
        <item m="1" x="4030"/>
        <item x="1252"/>
        <item x="1253"/>
        <item m="1" x="2899"/>
        <item x="1311"/>
        <item x="1312"/>
        <item m="1" x="3422"/>
        <item m="1" x="4408"/>
        <item m="1" x="2916"/>
        <item x="1279"/>
        <item m="1" x="2483"/>
        <item x="1281"/>
        <item m="1" x="3303"/>
        <item x="1300"/>
        <item x="1330"/>
        <item x="1256"/>
        <item m="1" x="4383"/>
        <item x="1305"/>
        <item x="1314"/>
        <item x="1319"/>
        <item m="1" x="3173"/>
        <item m="1" x="2334"/>
        <item m="1" x="2351"/>
        <item m="1" x="3049"/>
        <item m="1" x="2494"/>
        <item m="1" x="2522"/>
        <item m="1" x="2642"/>
        <item m="1" x="4544"/>
        <item m="1" x="4592"/>
        <item m="1" x="4189"/>
        <item m="1" x="3775"/>
        <item m="1" x="2312"/>
        <item m="1" x="2717"/>
        <item m="1" x="2226"/>
        <item m="1" x="3335"/>
        <item m="1" x="3511"/>
        <item m="1" x="3732"/>
        <item m="1" x="2592"/>
        <item m="1" x="4256"/>
        <item m="1" x="3033"/>
        <item m="1" x="2745"/>
        <item m="1" x="3055"/>
        <item m="1" x="3073"/>
        <item m="1" x="4039"/>
        <item m="1" x="2237"/>
        <item m="1" x="2945"/>
        <item m="1" x="3731"/>
        <item m="1" x="3315"/>
        <item m="1" x="2411"/>
        <item m="1" x="2977"/>
        <item m="1" x="2424"/>
        <item m="1" x="3168"/>
        <item m="1" x="4636"/>
        <item m="1" x="2457"/>
        <item m="1" x="2463"/>
        <item m="1" x="2452"/>
        <item m="1" x="2258"/>
        <item m="1" x="3042"/>
        <item m="1" x="2825"/>
        <item m="1" x="4418"/>
        <item m="1" x="2428"/>
        <item m="1" x="4436"/>
        <item m="1" x="2960"/>
        <item m="1" x="3870"/>
        <item m="1" x="2306"/>
        <item m="1" x="2974"/>
        <item m="1" x="3783"/>
        <item m="1" x="4211"/>
        <item m="1" x="2267"/>
        <item m="1" x="2152"/>
        <item m="1" x="2922"/>
        <item m="1" x="4453"/>
        <item m="1" x="3325"/>
        <item m="1" x="3830"/>
        <item m="1" x="2436"/>
        <item m="1" x="2679"/>
        <item m="1" x="2546"/>
        <item m="1" x="4207"/>
        <item m="1" x="2941"/>
        <item m="1" x="2924"/>
        <item m="1" x="4341"/>
        <item m="1" x="4590"/>
        <item x="1254"/>
        <item x="1261"/>
        <item x="1275"/>
        <item m="1" x="4622"/>
        <item x="1290"/>
        <item m="1" x="2309"/>
        <item m="1" x="2478"/>
        <item m="1" x="3657"/>
        <item m="1" x="3701"/>
        <item m="1" x="2454"/>
        <item x="1310"/>
        <item x="1316"/>
        <item x="1317"/>
        <item m="1" x="2821"/>
        <item m="1" x="2213"/>
        <item m="1" x="2628"/>
        <item x="1273"/>
        <item x="1282"/>
        <item x="1283"/>
        <item m="1" x="4474"/>
        <item m="1" x="3857"/>
        <item m="1" x="2387"/>
        <item m="1" x="2422"/>
        <item m="1" x="3947"/>
        <item m="1" x="4131"/>
        <item x="1308"/>
        <item m="1" x="3328"/>
        <item m="1" x="2188"/>
        <item m="1" x="2401"/>
        <item m="1" x="2438"/>
        <item m="1" x="4501"/>
        <item x="1328"/>
        <item x="1306"/>
        <item x="1307"/>
        <item m="1" x="4429"/>
        <item m="1" x="2644"/>
        <item x="1329"/>
        <item m="1" x="4196"/>
        <item x="2126"/>
        <item m="1" x="3210"/>
        <item x="1297"/>
        <item m="1" x="3067"/>
        <item x="1320"/>
        <item m="1" x="2678"/>
        <item x="1322"/>
        <item m="1" x="3959"/>
        <item x="1826"/>
        <item x="1259"/>
        <item m="1" x="3873"/>
        <item x="1251"/>
        <item x="1258"/>
        <item x="1260"/>
        <item m="1" x="3344"/>
        <item x="1264"/>
        <item x="1266"/>
        <item m="1" x="4591"/>
        <item m="1" x="2192"/>
        <item m="1" x="2212"/>
        <item m="1" x="3261"/>
        <item m="1" x="4607"/>
        <item x="1269"/>
        <item m="1" x="2652"/>
        <item x="1274"/>
        <item m="1" x="2580"/>
        <item m="1" x="3904"/>
        <item m="1" x="2603"/>
        <item m="1" x="4395"/>
        <item x="1286"/>
        <item m="1" x="3472"/>
        <item m="1" x="3474"/>
        <item x="1288"/>
        <item x="1289"/>
        <item m="1" x="4619"/>
        <item m="1" x="2858"/>
        <item m="1" x="3340"/>
        <item x="1293"/>
        <item x="1294"/>
        <item x="1295"/>
        <item x="1296"/>
        <item m="1" x="2371"/>
        <item m="1" x="2381"/>
        <item m="1" x="2491"/>
        <item m="1" x="2243"/>
        <item x="1298"/>
        <item x="1638"/>
        <item x="1301"/>
        <item x="1302"/>
        <item x="1303"/>
        <item m="1" x="3421"/>
        <item m="1" x="2662"/>
        <item x="1309"/>
        <item m="1" x="3733"/>
        <item x="1299"/>
        <item x="1315"/>
        <item x="1432"/>
        <item m="1" x="3595"/>
        <item m="1" x="2894"/>
        <item m="1" x="2445"/>
        <item x="1331"/>
        <item x="1270"/>
        <item x="1318"/>
        <item x="1292"/>
        <item m="1" x="2518"/>
        <item m="1" x="2782"/>
        <item m="1" x="3663"/>
        <item m="1" x="4588"/>
        <item x="1278"/>
        <item m="1" x="3292"/>
        <item m="1" x="2531"/>
        <item m="1" x="4319"/>
        <item m="1" x="3584"/>
        <item x="1250"/>
        <item x="1591"/>
        <item m="1" x="4141"/>
        <item m="1" x="3468"/>
        <item m="1" x="2753"/>
        <item x="1262"/>
        <item x="1265"/>
        <item m="1" x="3737"/>
        <item x="1280"/>
        <item x="1285"/>
        <item m="1" x="3949"/>
        <item x="1313"/>
        <item m="1" x="4129"/>
        <item x="1321"/>
        <item x="1325"/>
        <item x="1263"/>
        <item m="1" x="2391"/>
        <item m="1" x="3221"/>
        <item m="1" x="3338"/>
        <item m="1" x="2561"/>
        <item m="1" x="3406"/>
        <item m="1" x="3343"/>
        <item m="1" x="2995"/>
        <item m="1" x="3000"/>
        <item m="1" x="3008"/>
        <item x="1257"/>
        <item m="1" x="4566"/>
        <item m="1" x="3925"/>
        <item m="1" x="4232"/>
        <item m="1" x="4247"/>
        <item m="1" x="3363"/>
        <item x="1271"/>
        <item x="1272"/>
        <item m="1" x="3749"/>
        <item x="1287"/>
        <item x="1291"/>
        <item m="1" x="2619"/>
        <item x="1304"/>
        <item m="1" x="4262"/>
        <item m="1" x="4507"/>
        <item x="1616"/>
        <item x="1324"/>
        <item m="1" x="3114"/>
        <item x="1327"/>
        <item m="1" x="2336"/>
        <item m="1" x="4406"/>
        <item m="1" x="3815"/>
        <item m="1" x="3690"/>
        <item x="1323"/>
        <item x="306"/>
        <item x="307"/>
        <item x="292"/>
        <item x="305"/>
        <item x="300"/>
        <item x="290"/>
        <item x="297"/>
        <item x="321"/>
        <item m="1" x="2666"/>
        <item x="289"/>
        <item x="280"/>
        <item x="314"/>
        <item x="1171"/>
        <item x="299"/>
        <item x="298"/>
        <item x="301"/>
        <item m="1" x="3979"/>
        <item x="95"/>
        <item x="1172"/>
        <item x="296"/>
        <item m="1" x="3878"/>
        <item x="312"/>
        <item x="279"/>
        <item m="1" x="3557"/>
        <item x="303"/>
        <item x="309"/>
        <item x="310"/>
        <item x="285"/>
        <item x="96"/>
        <item x="281"/>
        <item x="831"/>
        <item x="295"/>
        <item m="1" x="2246"/>
        <item x="316"/>
        <item x="125"/>
        <item m="1" x="4596"/>
        <item x="308"/>
        <item x="317"/>
        <item m="1" x="3571"/>
        <item x="294"/>
        <item x="283"/>
        <item m="1" x="2597"/>
        <item x="288"/>
        <item x="293"/>
        <item x="286"/>
        <item m="1" x="4567"/>
        <item x="311"/>
        <item m="1" x="3665"/>
        <item x="284"/>
        <item x="291"/>
        <item x="315"/>
        <item x="282"/>
        <item x="287"/>
        <item x="302"/>
        <item x="830"/>
        <item m="1" x="3026"/>
        <item x="318"/>
        <item m="1" x="3242"/>
        <item m="1" x="2792"/>
        <item x="828"/>
        <item m="1" x="3322"/>
        <item x="319"/>
        <item m="1" x="4180"/>
        <item x="832"/>
        <item m="1" x="3232"/>
        <item x="320"/>
        <item m="1" x="3175"/>
        <item x="277"/>
        <item m="1" x="3489"/>
        <item m="1" x="3236"/>
        <item x="275"/>
        <item x="1170"/>
        <item m="1" x="4484"/>
        <item m="1" x="3211"/>
        <item x="278"/>
        <item x="233"/>
        <item x="1200"/>
        <item x="19"/>
        <item m="1" x="2372"/>
        <item x="572"/>
        <item x="646"/>
        <item x="655"/>
        <item m="1" x="3293"/>
        <item x="599"/>
        <item x="872"/>
        <item x="988"/>
        <item m="1" x="3291"/>
        <item x="1023"/>
        <item x="972"/>
        <item x="905"/>
        <item x="648"/>
        <item x="649"/>
        <item x="650"/>
        <item x="651"/>
        <item x="652"/>
        <item x="115"/>
        <item m="1" x="3937"/>
        <item x="647"/>
        <item x="657"/>
        <item x="653"/>
        <item x="547"/>
        <item x="576"/>
        <item x="1623"/>
        <item x="986"/>
        <item m="1" x="3031"/>
        <item x="631"/>
        <item x="65"/>
        <item x="1602"/>
        <item x="200"/>
        <item x="635"/>
        <item x="91"/>
        <item x="1033"/>
        <item x="146"/>
        <item x="633"/>
        <item x="1593"/>
        <item x="201"/>
        <item x="31"/>
        <item x="894"/>
        <item x="1035"/>
        <item x="1601"/>
        <item x="1167"/>
        <item x="893"/>
        <item x="89"/>
        <item m="1" x="2687"/>
        <item x="892"/>
        <item x="895"/>
        <item x="679"/>
        <item x="695"/>
        <item x="486"/>
        <item x="51"/>
        <item x="715"/>
        <item x="68"/>
        <item x="202"/>
        <item x="1594"/>
        <item x="1600"/>
        <item x="700"/>
        <item x="845"/>
        <item x="1597"/>
        <item x="92"/>
        <item x="1107"/>
        <item x="782"/>
        <item x="1051"/>
        <item x="680"/>
        <item x="17"/>
        <item x="1032"/>
        <item x="188"/>
        <item x="1198"/>
        <item x="1053"/>
        <item x="701"/>
        <item x="192"/>
        <item x="257"/>
        <item x="1048"/>
        <item x="487"/>
        <item x="13"/>
        <item x="145"/>
        <item x="29"/>
        <item x="634"/>
        <item x="781"/>
        <item m="1" x="3818"/>
        <item x="714"/>
        <item x="1598"/>
        <item x="1202"/>
        <item x="28"/>
        <item x="206"/>
        <item x="1196"/>
        <item x="30"/>
        <item x="194"/>
        <item x="699"/>
        <item x="626"/>
        <item x="261"/>
        <item x="1052"/>
        <item x="87"/>
        <item x="66"/>
        <item x="632"/>
        <item x="205"/>
        <item x="891"/>
        <item x="212"/>
        <item x="1603"/>
        <item x="171"/>
        <item x="1197"/>
        <item x="1094"/>
        <item x="59"/>
        <item x="1178"/>
        <item x="1199"/>
        <item x="86"/>
        <item x="186"/>
        <item x="72"/>
        <item x="697"/>
        <item x="211"/>
        <item x="1110"/>
        <item x="698"/>
        <item x="1622"/>
        <item x="260"/>
        <item x="974"/>
        <item x="844"/>
        <item x="968"/>
        <item x="193"/>
        <item x="625"/>
        <item x="780"/>
        <item x="630"/>
        <item x="1098"/>
        <item x="807"/>
        <item x="197"/>
        <item x="88"/>
        <item x="198"/>
        <item x="1034"/>
        <item x="707"/>
        <item x="1195"/>
        <item x="847"/>
        <item x="1599"/>
        <item m="1" x="2513"/>
        <item x="1050"/>
        <item x="713"/>
        <item x="1046"/>
        <item x="881"/>
        <item m="1" x="3938"/>
        <item x="1009"/>
        <item x="170"/>
        <item x="70"/>
        <item x="1043"/>
        <item x="565"/>
        <item x="38"/>
        <item x="1106"/>
        <item x="32"/>
        <item x="1595"/>
        <item x="689"/>
        <item x="627"/>
        <item x="686"/>
        <item x="678"/>
        <item x="688"/>
        <item x="1041"/>
        <item x="1095"/>
        <item m="1" x="4542"/>
        <item x="853"/>
        <item x="1179"/>
        <item x="451"/>
        <item x="67"/>
        <item x="41"/>
        <item x="645"/>
        <item x="61"/>
        <item x="73"/>
        <item x="985"/>
        <item m="1" x="3007"/>
        <item x="684"/>
        <item x="196"/>
        <item x="50"/>
        <item x="423"/>
        <item x="890"/>
        <item x="462"/>
        <item x="1618"/>
        <item x="389"/>
        <item x="1189"/>
        <item x="1099"/>
        <item x="846"/>
        <item x="99"/>
        <item m="1" x="4357"/>
        <item m="1" x="2698"/>
        <item x="1047"/>
        <item x="256"/>
        <item x="587"/>
        <item x="1180"/>
        <item x="391"/>
        <item x="49"/>
        <item x="26"/>
        <item x="405"/>
        <item x="469"/>
        <item x="189"/>
        <item x="1624"/>
        <item x="583"/>
        <item x="393"/>
        <item x="585"/>
        <item x="124"/>
        <item x="129"/>
        <item x="358"/>
        <item x="218"/>
        <item x="85"/>
        <item x="258"/>
        <item x="857"/>
        <item x="996"/>
        <item x="2011"/>
        <item x="984"/>
        <item x="172"/>
        <item x="185"/>
        <item x="967"/>
        <item x="586"/>
        <item x="216"/>
        <item x="997"/>
        <item x="1096"/>
        <item x="740"/>
        <item x="786"/>
        <item x="439"/>
        <item x="438"/>
        <item m="1" x="2707"/>
        <item x="424"/>
        <item x="642"/>
        <item x="169"/>
        <item m="1" x="2481"/>
        <item x="843"/>
        <item m="1" x="2240"/>
        <item x="621"/>
        <item x="1240"/>
        <item x="1089"/>
        <item x="643"/>
        <item x="785"/>
        <item x="84"/>
        <item x="641"/>
        <item x="856"/>
        <item x="1596"/>
        <item x="1209"/>
        <item x="259"/>
        <item x="382"/>
        <item x="219"/>
        <item m="1" x="2542"/>
        <item x="799"/>
        <item x="1177"/>
        <item x="27"/>
        <item x="102"/>
        <item x="1210"/>
        <item x="390"/>
        <item x="899"/>
        <item x="1621"/>
        <item m="1" x="4456"/>
        <item x="1127"/>
        <item x="1066"/>
        <item m="1" x="3592"/>
        <item x="1049"/>
        <item x="1007"/>
        <item x="1156"/>
        <item x="165"/>
        <item m="1" x="2630"/>
        <item x="800"/>
        <item m="1" x="3602"/>
        <item x="47"/>
        <item m="1" x="2640"/>
        <item x="902"/>
        <item x="104"/>
        <item x="742"/>
        <item x="1191"/>
        <item x="1159"/>
        <item x="162"/>
        <item x="272"/>
        <item x="441"/>
        <item m="1" x="2482"/>
        <item x="18"/>
        <item x="903"/>
        <item x="712"/>
        <item x="926"/>
        <item x="1109"/>
        <item x="1190"/>
        <item x="859"/>
        <item x="1160"/>
        <item x="452"/>
        <item x="685"/>
        <item x="420"/>
        <item x="433"/>
        <item x="199"/>
        <item x="687"/>
        <item x="404"/>
        <item x="388"/>
        <item x="1218"/>
        <item x="1157"/>
        <item x="1093"/>
        <item m="1" x="2433"/>
        <item x="925"/>
        <item x="36"/>
        <item x="430"/>
        <item x="1174"/>
        <item x="137"/>
        <item x="48"/>
        <item x="1030"/>
        <item m="1" x="2150"/>
        <item m="1" x="2997"/>
        <item x="381"/>
        <item x="69"/>
        <item x="46"/>
        <item x="215"/>
        <item x="461"/>
        <item x="74"/>
        <item x="702"/>
        <item x="421"/>
        <item x="624"/>
        <item x="906"/>
        <item x="71"/>
        <item x="324"/>
        <item x="431"/>
        <item x="460"/>
        <item x="1155"/>
        <item x="322"/>
        <item x="629"/>
        <item m="1" x="4089"/>
        <item m="1" x="2609"/>
        <item x="485"/>
        <item x="1130"/>
        <item x="964"/>
        <item x="1097"/>
        <item x="418"/>
        <item x="703"/>
        <item m="1" x="2680"/>
        <item m="1" x="2378"/>
        <item x="746"/>
        <item m="1" x="3353"/>
        <item x="1213"/>
        <item x="164"/>
        <item x="966"/>
        <item m="1" x="2659"/>
        <item x="1161"/>
        <item x="1620"/>
        <item m="1" x="2274"/>
        <item x="1239"/>
        <item m="1" x="3471"/>
        <item x="1065"/>
        <item x="644"/>
        <item x="207"/>
        <item x="406"/>
        <item x="1086"/>
        <item x="691"/>
        <item m="1" x="2410"/>
        <item x="402"/>
        <item x="105"/>
        <item m="1" x="3601"/>
        <item x="120"/>
        <item x="173"/>
        <item x="217"/>
        <item x="619"/>
        <item x="434"/>
        <item m="1" x="2356"/>
        <item x="1408"/>
        <item x="970"/>
        <item m="1" x="3369"/>
        <item x="741"/>
        <item x="1181"/>
        <item x="1045"/>
        <item x="1077"/>
        <item x="1617"/>
        <item x="392"/>
        <item x="90"/>
        <item x="1015"/>
        <item x="42"/>
        <item x="628"/>
        <item x="103"/>
        <item m="1" x="2879"/>
        <item m="1" x="3129"/>
        <item x="442"/>
        <item m="1" x="2951"/>
        <item m="1" x="2900"/>
        <item x="1042"/>
        <item x="704"/>
        <item x="708"/>
        <item m="1" x="2388"/>
        <item m="1" x="3204"/>
        <item m="1" x="4099"/>
        <item x="811"/>
        <item x="745"/>
        <item x="1640"/>
        <item x="1165"/>
        <item x="747"/>
        <item x="693"/>
        <item x="953"/>
        <item x="584"/>
        <item x="426"/>
        <item x="1031"/>
        <item x="360"/>
        <item x="1236"/>
        <item x="694"/>
        <item x="136"/>
        <item m="1" x="4152"/>
        <item x="80"/>
        <item x="187"/>
        <item x="195"/>
        <item x="394"/>
        <item x="904"/>
        <item x="743"/>
        <item x="901"/>
        <item m="1" x="2553"/>
        <item x="696"/>
        <item x="690"/>
        <item m="1" x="3238"/>
        <item x="1158"/>
        <item m="1" x="3674"/>
        <item x="397"/>
        <item x="1013"/>
        <item x="163"/>
        <item x="419"/>
        <item x="208"/>
        <item x="1"/>
        <item x="325"/>
        <item x="675"/>
        <item x="969"/>
        <item m="1" x="2731"/>
        <item x="1117"/>
        <item x="566"/>
        <item m="1" x="3244"/>
        <item m="1" x="3188"/>
        <item x="1154"/>
        <item x="39"/>
        <item x="1185"/>
        <item m="1" x="3153"/>
        <item x="739"/>
        <item x="432"/>
        <item x="705"/>
        <item x="620"/>
        <item x="748"/>
        <item m="1" x="3805"/>
        <item m="1" x="3432"/>
        <item x="422"/>
        <item m="1" x="4605"/>
        <item x="744"/>
        <item x="0"/>
        <item x="407"/>
        <item x="640"/>
        <item x="214"/>
        <item x="499"/>
        <item m="1" x="3097"/>
        <item m="1" x="3022"/>
        <item x="1231"/>
        <item x="749"/>
        <item x="976"/>
        <item m="1" x="2738"/>
        <item x="806"/>
        <item x="117"/>
        <item m="1" x="3977"/>
        <item m="1" x="4413"/>
        <item m="1" x="4317"/>
        <item x="425"/>
        <item x="692"/>
        <item x="1105"/>
        <item x="562"/>
        <item x="1125"/>
        <item x="940"/>
        <item x="1242"/>
        <item x="915"/>
        <item m="1" x="2776"/>
        <item x="751"/>
        <item x="440"/>
        <item m="1" x="2383"/>
        <item m="1" x="3389"/>
        <item x="79"/>
        <item x="875"/>
        <item x="536"/>
        <item m="1" x="3705"/>
        <item m="1" x="4126"/>
        <item m="1" x="3779"/>
        <item x="1824"/>
        <item m="1" x="3394"/>
        <item m="1" x="3138"/>
        <item x="108"/>
        <item m="1" x="2856"/>
        <item m="1" x="4379"/>
        <item m="1" x="3208"/>
        <item x="840"/>
        <item x="884"/>
        <item x="359"/>
        <item m="1" x="2921"/>
        <item x="719"/>
        <item m="1" x="3912"/>
        <item m="1" x="4344"/>
        <item x="567"/>
        <item m="1" x="3985"/>
        <item m="1" x="4483"/>
        <item m="1" x="3786"/>
        <item x="468"/>
        <item x="971"/>
        <item m="1" x="2692"/>
        <item x="1619"/>
        <item m="1" x="3650"/>
        <item x="944"/>
        <item x="43"/>
        <item x="947"/>
        <item x="909"/>
        <item m="1" x="2581"/>
        <item x="1163"/>
        <item m="1" x="4257"/>
        <item m="1" x="4305"/>
        <item x="1062"/>
        <item x="191"/>
        <item m="1" x="3403"/>
        <item x="472"/>
        <item x="558"/>
        <item x="509"/>
        <item m="1" x="3295"/>
        <item m="1" x="4060"/>
        <item x="1018"/>
        <item m="1" x="2582"/>
        <item x="1010"/>
        <item x="564"/>
        <item m="1" x="3311"/>
        <item x="1019"/>
        <item m="1" x="4578"/>
        <item m="1" x="4396"/>
        <item m="1" x="2975"/>
        <item x="1024"/>
        <item x="1630"/>
        <item m="1" x="3886"/>
        <item m="1" x="4539"/>
        <item x="990"/>
        <item m="1" x="3769"/>
        <item m="1" x="4554"/>
        <item x="907"/>
        <item m="1" x="4223"/>
        <item m="1" x="2965"/>
        <item m="1" x="2151"/>
        <item m="1" x="3209"/>
        <item m="1" x="3149"/>
        <item m="1" x="2768"/>
        <item x="1188"/>
        <item x="1101"/>
        <item m="1" x="4214"/>
        <item x="1151"/>
        <item x="1204"/>
        <item m="1" x="2408"/>
        <item m="1" x="2247"/>
        <item m="1" x="2414"/>
        <item x="507"/>
        <item m="1" x="2784"/>
        <item m="1" x="2766"/>
        <item x="790"/>
        <item x="973"/>
        <item x="476"/>
        <item x="1103"/>
        <item x="1113"/>
        <item x="1115"/>
        <item m="1" x="2728"/>
        <item m="1" x="3032"/>
        <item m="1" x="3924"/>
        <item m="1" x="3669"/>
        <item m="1" x="2722"/>
        <item x="816"/>
        <item m="1" x="3484"/>
        <item m="1" x="2158"/>
        <item m="1" x="3152"/>
        <item x="190"/>
        <item m="1" x="3464"/>
        <item x="435"/>
        <item m="1" x="4200"/>
        <item x="2127"/>
        <item m="1" x="3414"/>
        <item m="1" x="4461"/>
        <item x="1129"/>
        <item x="975"/>
        <item m="1" x="3365"/>
        <item x="1176"/>
        <item x="376"/>
        <item m="1" x="2233"/>
        <item m="1" x="3636"/>
        <item x="614"/>
        <item x="1221"/>
        <item x="437"/>
        <item x="1230"/>
        <item x="668"/>
        <item x="1229"/>
        <item x="1206"/>
        <item x="665"/>
        <item m="1" x="3301"/>
        <item x="1207"/>
        <item x="661"/>
        <item x="662"/>
        <item x="667"/>
        <item x="1164"/>
        <item x="666"/>
        <item x="663"/>
        <item m="1" x="2566"/>
        <item x="660"/>
        <item m="1" x="3388"/>
        <item m="1" x="2848"/>
        <item m="1" x="2348"/>
        <item x="116"/>
        <item m="1" x="3402"/>
        <item m="1" x="3428"/>
        <item m="1" x="2321"/>
        <item m="1" x="2932"/>
        <item m="1" x="3852"/>
        <item x="369"/>
        <item x="5"/>
        <item x="6"/>
        <item x="240"/>
        <item x="238"/>
        <item x="239"/>
        <item x="2"/>
        <item x="236"/>
        <item x="1070"/>
        <item x="1069"/>
        <item x="167"/>
        <item x="556"/>
        <item x="7"/>
        <item x="1615"/>
        <item x="224"/>
        <item x="223"/>
        <item x="1068"/>
        <item x="12"/>
        <item x="182"/>
        <item x="241"/>
        <item x="934"/>
        <item x="541"/>
        <item x="184"/>
        <item x="933"/>
        <item x="935"/>
        <item x="8"/>
        <item x="220"/>
        <item x="225"/>
        <item x="340"/>
        <item x="552"/>
        <item x="343"/>
        <item x="365"/>
        <item x="1184"/>
        <item x="932"/>
        <item x="341"/>
        <item x="342"/>
        <item x="366"/>
        <item x="538"/>
        <item x="851"/>
        <item x="226"/>
        <item x="1614"/>
        <item x="222"/>
        <item x="962"/>
        <item x="578"/>
        <item x="515"/>
        <item x="791"/>
        <item x="364"/>
        <item x="100"/>
        <item x="517"/>
        <item x="1067"/>
        <item x="555"/>
        <item x="247"/>
        <item x="605"/>
        <item x="344"/>
        <item x="75"/>
        <item x="802"/>
        <item x="963"/>
        <item x="385"/>
        <item x="330"/>
        <item x="573"/>
        <item x="931"/>
        <item x="378"/>
        <item x="475"/>
        <item x="606"/>
        <item x="1008"/>
        <item x="604"/>
        <item x="237"/>
        <item x="850"/>
        <item x="373"/>
        <item x="852"/>
        <item x="183"/>
        <item x="883"/>
        <item x="597"/>
        <item x="339"/>
        <item x="516"/>
        <item x="603"/>
        <item x="235"/>
        <item m="1" x="3894"/>
        <item x="514"/>
        <item x="961"/>
        <item x="551"/>
        <item x="1126"/>
        <item x="577"/>
        <item x="897"/>
        <item x="4"/>
        <item x="540"/>
        <item x="805"/>
        <item x="396"/>
        <item x="979"/>
        <item x="554"/>
        <item m="1" x="3869"/>
        <item x="938"/>
        <item x="539"/>
        <item x="863"/>
        <item x="550"/>
        <item x="772"/>
        <item x="123"/>
        <item x="1632"/>
        <item x="511"/>
        <item x="1247"/>
        <item x="537"/>
        <item x="356"/>
        <item x="357"/>
        <item m="1" x="3246"/>
        <item x="598"/>
        <item x="591"/>
        <item x="774"/>
        <item x="1081"/>
        <item x="1344"/>
        <item x="579"/>
        <item x="1220"/>
        <item x="474"/>
        <item x="787"/>
        <item x="367"/>
        <item x="773"/>
        <item x="542"/>
        <item x="178"/>
        <item x="574"/>
        <item x="221"/>
        <item x="553"/>
        <item x="379"/>
        <item x="363"/>
        <item x="488"/>
        <item x="1828"/>
        <item x="1183"/>
        <item x="864"/>
        <item x="1223"/>
        <item x="580"/>
        <item x="980"/>
        <item m="1" x="2683"/>
        <item x="917"/>
        <item x="386"/>
        <item x="107"/>
        <item x="759"/>
        <item x="1021"/>
        <item m="1" x="4392"/>
        <item x="1080"/>
        <item x="873"/>
        <item x="483"/>
        <item m="1" x="4172"/>
        <item x="775"/>
        <item x="602"/>
        <item x="3"/>
        <item x="1071"/>
        <item x="592"/>
        <item m="1" x="3075"/>
        <item x="246"/>
        <item x="756"/>
        <item x="1022"/>
        <item x="1628"/>
        <item x="380"/>
        <item x="245"/>
        <item x="209"/>
        <item x="1100"/>
        <item x="20"/>
        <item x="978"/>
        <item x="1248"/>
        <item x="796"/>
        <item x="1430"/>
        <item x="181"/>
        <item x="1088"/>
        <item x="588"/>
        <item x="374"/>
        <item x="512"/>
        <item x="1014"/>
        <item x="706"/>
        <item x="500"/>
        <item x="1235"/>
        <item x="710"/>
        <item x="384"/>
        <item x="210"/>
        <item x="513"/>
        <item x="459"/>
        <item x="213"/>
        <item x="943"/>
        <item x="53"/>
        <item x="834"/>
        <item x="484"/>
        <item x="383"/>
        <item x="839"/>
        <item x="912"/>
        <item x="983"/>
        <item x="563"/>
        <item x="179"/>
        <item x="803"/>
        <item x="989"/>
        <item x="1225"/>
        <item x="594"/>
        <item x="561"/>
        <item x="942"/>
        <item x="861"/>
        <item x="671"/>
        <item x="913"/>
        <item x="590"/>
        <item x="812"/>
        <item x="760"/>
        <item x="885"/>
        <item x="930"/>
        <item x="898"/>
        <item x="676"/>
        <item m="1" x="2663"/>
        <item x="349"/>
        <item x="1592"/>
        <item x="243"/>
        <item x="849"/>
        <item x="335"/>
        <item x="242"/>
        <item x="161"/>
        <item x="1644"/>
        <item x="328"/>
        <item x="1002"/>
        <item x="377"/>
        <item m="1" x="4340"/>
        <item x="345"/>
        <item m="1" x="3789"/>
        <item m="1" x="3206"/>
        <item x="783"/>
        <item x="959"/>
        <item x="936"/>
        <item m="1" x="2148"/>
        <item x="518"/>
        <item x="848"/>
        <item x="271"/>
        <item x="941"/>
        <item x="575"/>
        <item x="792"/>
        <item x="355"/>
        <item x="776"/>
        <item x="133"/>
        <item x="946"/>
        <item x="444"/>
        <item x="361"/>
        <item x="331"/>
        <item x="582"/>
        <item m="1" x="4233"/>
        <item x="581"/>
        <item m="1" x="2676"/>
        <item x="329"/>
        <item x="896"/>
        <item x="841"/>
        <item m="1" x="2307"/>
        <item x="498"/>
        <item x="1205"/>
        <item x="900"/>
        <item x="814"/>
        <item x="981"/>
        <item x="982"/>
        <item x="1208"/>
        <item x="1633"/>
        <item x="833"/>
        <item x="607"/>
        <item x="244"/>
        <item x="659"/>
        <item x="880"/>
        <item x="788"/>
        <item x="228"/>
        <item x="1079"/>
        <item x="168"/>
        <item m="1" x="2935"/>
        <item x="937"/>
        <item x="939"/>
        <item x="711"/>
        <item x="1168"/>
        <item x="1431"/>
        <item x="1114"/>
        <item x="1118"/>
        <item x="22"/>
        <item x="801"/>
        <item x="1211"/>
        <item m="1" x="2908"/>
        <item m="1" x="2705"/>
        <item x="596"/>
        <item x="327"/>
        <item x="595"/>
        <item x="1000"/>
        <item x="559"/>
        <item x="674"/>
        <item m="1" x="3678"/>
        <item x="1629"/>
        <item m="1" x="2601"/>
        <item m="1" x="3330"/>
        <item x="448"/>
        <item x="570"/>
        <item x="497"/>
        <item x="1001"/>
        <item x="571"/>
        <item m="1" x="3359"/>
        <item x="1040"/>
        <item x="784"/>
        <item x="1091"/>
        <item x="387"/>
        <item m="1" x="4228"/>
        <item x="593"/>
        <item x="589"/>
        <item x="709"/>
        <item x="827"/>
        <item m="1" x="3895"/>
        <item x="882"/>
        <item x="52"/>
        <item m="1" x="4140"/>
        <item x="370"/>
        <item m="1" x="4648"/>
        <item x="987"/>
        <item x="1219"/>
        <item m="1" x="4460"/>
        <item x="354"/>
        <item x="960"/>
        <item m="1" x="4087"/>
        <item m="1" x="3279"/>
        <item x="670"/>
        <item m="1" x="4074"/>
        <item m="1" x="3248"/>
        <item x="414"/>
        <item x="400"/>
        <item m="1" x="2614"/>
        <item m="1" x="4250"/>
        <item m="1" x="3613"/>
        <item x="81"/>
        <item m="1" x="3710"/>
        <item x="409"/>
        <item x="855"/>
        <item x="45"/>
        <item x="375"/>
        <item m="1" x="3078"/>
        <item x="371"/>
        <item x="417"/>
        <item m="1" x="3010"/>
        <item x="463"/>
        <item m="1" x="3897"/>
        <item m="1" x="4240"/>
        <item m="1" x="2980"/>
        <item m="1" x="2272"/>
        <item x="1224"/>
        <item x="750"/>
        <item x="23"/>
        <item m="1" x="4183"/>
        <item x="166"/>
        <item x="1111"/>
        <item x="449"/>
        <item m="1" x="3304"/>
        <item m="1" x="2199"/>
        <item x="353"/>
        <item x="416"/>
        <item x="368"/>
        <item x="348"/>
        <item x="672"/>
        <item x="98"/>
        <item x="44"/>
        <item m="1" x="4656"/>
        <item m="1" x="4107"/>
        <item m="1" x="4070"/>
        <item m="1" x="4425"/>
        <item x="758"/>
        <item x="677"/>
        <item x="1166"/>
        <item x="362"/>
        <item m="1" x="3297"/>
        <item x="534"/>
        <item m="1" x="3742"/>
        <item m="1" x="4088"/>
        <item x="1061"/>
        <item m="1" x="2807"/>
        <item x="1227"/>
        <item m="1" x="4221"/>
        <item m="1" x="3348"/>
        <item m="1" x="4505"/>
        <item x="1169"/>
        <item x="1241"/>
        <item x="436"/>
        <item m="1" x="4377"/>
        <item m="1" x="2142"/>
        <item x="2006"/>
        <item m="1" x="4053"/>
        <item x="323"/>
        <item m="1" x="4355"/>
        <item m="1" x="2500"/>
        <item m="1" x="2262"/>
        <item m="1" x="3167"/>
        <item m="1" x="3122"/>
        <item m="1" x="3393"/>
        <item m="1" x="4381"/>
        <item x="911"/>
        <item m="1" x="3643"/>
        <item m="1" x="2779"/>
        <item m="1" x="4573"/>
        <item m="1" x="2186"/>
        <item m="1" x="2771"/>
        <item m="1" x="2896"/>
        <item m="1" x="4064"/>
        <item m="1" x="4215"/>
        <item m="1" x="2573"/>
        <item m="1" x="2264"/>
        <item m="1" x="3205"/>
        <item x="769"/>
        <item x="1232"/>
        <item m="1" x="3370"/>
        <item m="1" x="2295"/>
        <item m="1" x="2409"/>
        <item x="1092"/>
        <item m="1" x="2682"/>
        <item m="1" x="3391"/>
        <item x="1108"/>
        <item m="1" x="2269"/>
        <item m="1" x="2541"/>
        <item m="1" x="4465"/>
        <item m="1" x="3808"/>
        <item m="1" x="4449"/>
        <item m="1" x="2836"/>
        <item m="1" x="3993"/>
        <item m="1" x="2898"/>
        <item m="1" x="2236"/>
        <item m="1" x="2699"/>
        <item m="1" x="4307"/>
        <item m="1" x="3260"/>
        <item m="1" x="2733"/>
        <item x="1243"/>
        <item m="1" x="4499"/>
        <item m="1" x="3921"/>
        <item x="1634"/>
        <item m="1" x="4101"/>
        <item m="1" x="4614"/>
        <item m="1" x="3220"/>
        <item x="408"/>
        <item m="1" x="3479"/>
        <item m="1" x="3453"/>
        <item m="1" x="3430"/>
        <item m="1" x="2191"/>
        <item m="1" x="3442"/>
        <item m="1" x="4255"/>
        <item m="1" x="4218"/>
        <item m="1" x="2591"/>
        <item m="1" x="4546"/>
        <item m="1" x="3360"/>
        <item x="764"/>
        <item x="109"/>
        <item x="1636"/>
        <item x="763"/>
        <item x="765"/>
        <item x="767"/>
        <item x="54"/>
        <item x="766"/>
        <item x="762"/>
        <item m="1" x="3599"/>
        <item m="1" x="3382"/>
        <item m="1" x="3963"/>
        <item x="1187"/>
        <item m="1" x="3180"/>
        <item m="1" x="3064"/>
        <item x="869"/>
        <item x="954"/>
        <item x="957"/>
        <item x="1609"/>
        <item x="1608"/>
        <item x="1610"/>
        <item x="78"/>
        <item x="868"/>
        <item x="521"/>
        <item x="1612"/>
        <item x="955"/>
        <item x="11"/>
        <item x="231"/>
        <item x="956"/>
        <item x="465"/>
        <item x="1135"/>
        <item x="97"/>
        <item x="230"/>
        <item x="1134"/>
        <item x="1613"/>
        <item x="93"/>
        <item x="111"/>
        <item x="1605"/>
        <item x="232"/>
        <item x="1027"/>
        <item x="1143"/>
        <item x="338"/>
        <item x="546"/>
        <item x="1998"/>
        <item x="1138"/>
        <item m="1" x="2639"/>
        <item x="176"/>
        <item x="1149"/>
        <item x="870"/>
        <item x="948"/>
        <item x="1194"/>
        <item x="175"/>
        <item x="470"/>
        <item x="34"/>
        <item x="77"/>
        <item x="473"/>
        <item x="522"/>
        <item x="1140"/>
        <item m="1" x="4620"/>
        <item x="174"/>
        <item x="952"/>
        <item x="106"/>
        <item x="1216"/>
        <item x="1655"/>
        <item x="58"/>
        <item x="1137"/>
        <item m="1" x="3364"/>
        <item x="1175"/>
        <item x="492"/>
        <item m="1" x="4296"/>
        <item x="1152"/>
        <item x="160"/>
        <item x="9"/>
        <item x="545"/>
        <item x="557"/>
        <item x="1193"/>
        <item x="1473"/>
        <item x="10"/>
        <item m="1" x="2715"/>
        <item x="1521"/>
        <item x="1249"/>
        <item x="804"/>
        <item m="1" x="3381"/>
        <item x="520"/>
        <item x="771"/>
        <item x="177"/>
        <item x="887"/>
        <item x="227"/>
        <item x="139"/>
        <item x="372"/>
        <item m="1" x="2468"/>
        <item x="949"/>
        <item x="138"/>
        <item x="523"/>
        <item x="1147"/>
        <item x="1144"/>
        <item x="1026"/>
        <item x="945"/>
        <item x="249"/>
        <item x="504"/>
        <item x="471"/>
        <item x="867"/>
        <item x="1607"/>
        <item x="347"/>
        <item x="1840"/>
        <item x="180"/>
        <item x="1162"/>
        <item m="1" x="3605"/>
        <item x="76"/>
        <item m="1" x="2833"/>
        <item m="1" x="3420"/>
        <item x="55"/>
        <item x="482"/>
        <item x="1145"/>
        <item x="56"/>
        <item x="480"/>
        <item x="1606"/>
        <item x="519"/>
        <item x="229"/>
        <item x="60"/>
        <item m="1" x="2673"/>
        <item x="1203"/>
        <item x="346"/>
        <item x="1237"/>
        <item x="810"/>
        <item m="1" x="2852"/>
        <item x="351"/>
        <item x="1611"/>
        <item x="1136"/>
        <item m="1" x="3491"/>
        <item m="1" x="3405"/>
        <item x="1141"/>
        <item m="1" x="4285"/>
        <item x="114"/>
        <item x="334"/>
        <item x="813"/>
        <item x="793"/>
        <item x="1150"/>
        <item x="1153"/>
        <item x="464"/>
        <item x="1604"/>
        <item x="1148"/>
        <item m="1" x="3362"/>
        <item x="1238"/>
        <item x="1142"/>
        <item x="489"/>
        <item m="1" x="2261"/>
        <item x="24"/>
        <item m="1" x="2473"/>
        <item x="888"/>
        <item x="128"/>
        <item x="493"/>
        <item m="1" x="4545"/>
        <item m="1" x="4557"/>
        <item m="1" x="3113"/>
        <item m="1" x="3933"/>
        <item x="1234"/>
        <item x="886"/>
        <item x="1215"/>
        <item x="568"/>
        <item x="481"/>
        <item x="1212"/>
        <item x="1214"/>
        <item x="1233"/>
        <item x="600"/>
        <item m="1" x="3797"/>
        <item x="466"/>
        <item x="467"/>
        <item x="1727"/>
        <item x="248"/>
        <item x="336"/>
        <item x="789"/>
        <item m="1" x="3875"/>
        <item x="112"/>
        <item m="1" x="3012"/>
        <item x="681"/>
        <item x="601"/>
        <item x="914"/>
        <item x="919"/>
        <item x="477"/>
        <item x="33"/>
        <item x="1036"/>
        <item x="889"/>
        <item x="761"/>
        <item x="795"/>
        <item m="1" x="2835"/>
        <item x="958"/>
        <item x="332"/>
        <item m="1" x="4560"/>
        <item x="779"/>
        <item x="352"/>
        <item m="1" x="3190"/>
        <item x="1133"/>
        <item x="950"/>
        <item x="770"/>
        <item x="326"/>
        <item x="234"/>
        <item m="1" x="2594"/>
        <item m="1" x="3522"/>
        <item m="1" x="2583"/>
        <item m="1" x="4581"/>
        <item x="337"/>
        <item m="1" x="3548"/>
        <item x="1217"/>
        <item x="673"/>
        <item x="1245"/>
        <item m="1" x="2854"/>
        <item x="842"/>
        <item x="35"/>
        <item x="1244"/>
        <item x="1146"/>
        <item x="57"/>
        <item x="1139"/>
        <item m="1" x="3375"/>
        <item x="204"/>
        <item m="1" x="2268"/>
        <item x="1173"/>
        <item m="1" x="3834"/>
        <item x="794"/>
        <item m="1" x="2283"/>
        <item m="1" x="4091"/>
        <item x="797"/>
        <item m="1" x="4593"/>
        <item x="350"/>
        <item m="1" x="2390"/>
        <item m="1" x="2595"/>
        <item m="1" x="3646"/>
        <item m="1" x="3356"/>
        <item x="682"/>
        <item m="1" x="2492"/>
        <item m="1" x="4150"/>
        <item m="1" x="3461"/>
        <item x="778"/>
        <item m="1" x="4206"/>
        <item m="1" x="4375"/>
        <item x="401"/>
        <item m="1" x="3184"/>
        <item m="1" x="2227"/>
        <item m="1" x="2448"/>
        <item x="1201"/>
        <item m="1" x="3076"/>
        <item m="1" x="4176"/>
        <item x="1226"/>
        <item x="808"/>
        <item x="1228"/>
        <item m="1" x="4155"/>
        <item m="1" x="4412"/>
        <item m="1" x="4254"/>
        <item m="1" x="4022"/>
        <item m="1" x="2714"/>
        <item m="1" x="3506"/>
        <item m="1" x="2466"/>
        <item x="313"/>
        <item m="1" x="3313"/>
        <item x="94"/>
        <item x="977"/>
        <item m="1" x="3974"/>
        <item x="560"/>
        <item x="1192"/>
        <item m="1" x="2881"/>
        <item x="829"/>
        <item m="1" x="4473"/>
        <item m="1" x="3341"/>
        <item m="1" x="3436"/>
        <item m="1" x="2626"/>
        <item x="871"/>
        <item x="1557"/>
        <item m="1" x="4202"/>
        <item m="1" x="2878"/>
        <item m="1" x="4618"/>
        <item x="276"/>
        <item m="1" x="3715"/>
        <item m="1" x="3685"/>
        <item m="1" x="4208"/>
        <item m="1" x="2958"/>
        <item m="1" x="2287"/>
        <item m="1" x="3139"/>
        <item x="1222"/>
        <item m="1" x="2814"/>
        <item m="1" x="2450"/>
        <item x="854"/>
        <item x="768"/>
        <item m="1" x="2285"/>
        <item m="1" x="3651"/>
        <item m="1" x="3793"/>
        <item m="1" x="4169"/>
        <item m="1" x="4559"/>
        <item m="1" x="3156"/>
        <item x="918"/>
        <item m="1" x="2590"/>
        <item m="1" x="3372"/>
        <item m="1" x="2979"/>
        <item x="143"/>
        <item x="1004"/>
        <item x="144"/>
        <item x="147"/>
        <item x="1055"/>
        <item x="1058"/>
        <item x="1006"/>
        <item x="1060"/>
        <item x="1057"/>
        <item x="995"/>
        <item x="1003"/>
        <item x="1012"/>
        <item x="503"/>
        <item x="910"/>
        <item x="1056"/>
        <item x="1005"/>
        <item x="532"/>
        <item x="928"/>
        <item x="994"/>
        <item x="929"/>
        <item x="530"/>
        <item x="267"/>
        <item m="1" x="4270"/>
        <item m="1" x="3932"/>
        <item x="410"/>
        <item x="413"/>
        <item x="253"/>
        <item x="1011"/>
        <item x="992"/>
        <item x="37"/>
        <item x="529"/>
        <item x="524"/>
        <item x="149"/>
        <item x="527"/>
        <item m="1" x="4253"/>
        <item x="158"/>
        <item x="991"/>
        <item x="506"/>
        <item x="993"/>
        <item m="1" x="2660"/>
        <item x="999"/>
        <item x="726"/>
        <item x="727"/>
        <item x="921"/>
        <item x="825"/>
        <item x="453"/>
        <item x="265"/>
        <item x="140"/>
        <item x="862"/>
        <item x="878"/>
        <item x="479"/>
        <item m="1" x="4235"/>
        <item x="877"/>
        <item x="142"/>
        <item x="531"/>
        <item x="729"/>
        <item x="549"/>
        <item m="1" x="3133"/>
        <item x="1064"/>
        <item x="1131"/>
        <item x="159"/>
        <item x="1387"/>
        <item x="496"/>
        <item x="269"/>
        <item x="446"/>
        <item x="817"/>
        <item x="837"/>
        <item x="879"/>
        <item m="1" x="3907"/>
        <item x="1074"/>
        <item x="135"/>
        <item x="1038"/>
        <item x="450"/>
        <item x="1121"/>
        <item x="1124"/>
        <item x="454"/>
        <item x="262"/>
        <item x="274"/>
        <item x="818"/>
        <item x="543"/>
        <item x="1182"/>
        <item m="1" x="2709"/>
        <item m="1" x="2799"/>
        <item x="2017"/>
        <item x="618"/>
        <item x="526"/>
        <item x="502"/>
        <item x="501"/>
        <item x="110"/>
        <item x="718"/>
        <item x="491"/>
        <item x="264"/>
        <item x="505"/>
        <item m="1" x="4121"/>
        <item x="141"/>
        <item x="1637"/>
        <item x="1029"/>
        <item x="609"/>
        <item x="525"/>
        <item x="14"/>
        <item x="1084"/>
        <item x="1016"/>
        <item x="874"/>
        <item x="16"/>
        <item x="132"/>
        <item x="608"/>
        <item x="548"/>
        <item x="922"/>
        <item x="998"/>
        <item x="127"/>
        <item m="1" x="2145"/>
        <item x="1116"/>
        <item x="1044"/>
        <item m="1" x="3791"/>
        <item x="927"/>
        <item x="118"/>
        <item x="456"/>
        <item x="723"/>
        <item x="728"/>
        <item x="1122"/>
        <item x="616"/>
        <item x="755"/>
        <item x="150"/>
        <item x="735"/>
        <item x="835"/>
        <item x="613"/>
        <item x="544"/>
        <item x="457"/>
        <item x="916"/>
        <item x="1119"/>
        <item x="876"/>
        <item x="490"/>
        <item x="411"/>
        <item x="130"/>
        <item m="1" x="3383"/>
        <item x="255"/>
        <item x="1104"/>
        <item x="134"/>
        <item x="510"/>
        <item x="83"/>
        <item x="1054"/>
        <item x="824"/>
        <item x="615"/>
        <item x="152"/>
        <item x="623"/>
        <item m="1" x="3068"/>
        <item x="822"/>
        <item m="1" x="3407"/>
        <item x="1059"/>
        <item x="533"/>
        <item x="398"/>
        <item x="752"/>
        <item x="820"/>
        <item m="1" x="2786"/>
        <item x="126"/>
        <item x="399"/>
        <item x="153"/>
        <item x="754"/>
        <item x="860"/>
        <item x="148"/>
        <item x="156"/>
        <item x="821"/>
        <item x="734"/>
        <item m="1" x="2917"/>
        <item x="263"/>
        <item x="1085"/>
        <item x="250"/>
        <item x="738"/>
        <item x="717"/>
        <item x="733"/>
        <item x="1083"/>
        <item x="1017"/>
        <item x="611"/>
        <item x="252"/>
        <item x="508"/>
        <item x="1102"/>
        <item m="1" x="2250"/>
        <item m="1" x="2884"/>
        <item x="908"/>
        <item x="1386"/>
        <item x="458"/>
        <item x="1063"/>
        <item x="637"/>
        <item x="270"/>
        <item x="268"/>
        <item x="528"/>
        <item x="273"/>
        <item m="1" x="3923"/>
        <item x="412"/>
        <item x="716"/>
        <item x="155"/>
        <item x="25"/>
        <item x="535"/>
        <item x="415"/>
        <item x="622"/>
        <item x="254"/>
        <item x="131"/>
        <item x="1186"/>
        <item m="1" x="4391"/>
        <item m="1" x="4122"/>
        <item x="1039"/>
        <item m="1" x="4312"/>
        <item x="495"/>
        <item m="1" x="2962"/>
        <item m="1" x="3992"/>
        <item x="737"/>
        <item x="838"/>
        <item x="403"/>
        <item x="1128"/>
        <item x="1733"/>
        <item x="1028"/>
        <item x="154"/>
        <item x="951"/>
        <item m="1" x="2780"/>
        <item x="151"/>
        <item m="1" x="3488"/>
        <item x="1087"/>
        <item x="122"/>
        <item m="1" x="2220"/>
        <item x="617"/>
        <item m="1" x="2943"/>
        <item m="1" x="3034"/>
        <item x="40"/>
        <item x="1768"/>
        <item x="266"/>
        <item m="1" x="3023"/>
        <item m="1" x="3398"/>
        <item x="1078"/>
        <item x="823"/>
        <item x="639"/>
        <item m="1" x="2788"/>
        <item x="478"/>
        <item m="1" x="2778"/>
        <item x="636"/>
        <item m="1" x="4300"/>
        <item x="1735"/>
        <item x="1090"/>
        <item m="1" x="4117"/>
        <item x="113"/>
        <item x="1123"/>
        <item x="777"/>
        <item x="1112"/>
        <item m="1" x="2475"/>
        <item x="15"/>
        <item x="920"/>
        <item x="730"/>
        <item x="82"/>
        <item x="1082"/>
        <item m="1" x="2434"/>
        <item x="826"/>
        <item x="683"/>
        <item x="445"/>
        <item x="101"/>
        <item x="447"/>
        <item x="725"/>
        <item x="858"/>
        <item x="119"/>
        <item x="494"/>
        <item x="429"/>
        <item x="1020"/>
        <item x="443"/>
        <item m="1" x="4212"/>
        <item x="610"/>
        <item m="1" x="3103"/>
        <item x="1120"/>
        <item x="836"/>
        <item x="819"/>
        <item x="251"/>
        <item x="736"/>
        <item m="1" x="2308"/>
        <item m="1" x="2808"/>
        <item x="455"/>
        <item m="1" x="3930"/>
        <item x="638"/>
        <item x="427"/>
        <item m="1" x="3195"/>
        <item m="1" x="2823"/>
        <item m="1" x="2702"/>
        <item m="1" x="3720"/>
        <item m="1" x="3071"/>
        <item m="1" x="4587"/>
        <item m="1" x="4589"/>
        <item x="1385"/>
        <item m="1" x="3844"/>
        <item x="753"/>
        <item x="157"/>
        <item x="428"/>
        <item m="1" x="2751"/>
        <item m="1" x="3680"/>
        <item m="1" x="3334"/>
        <item m="1" x="4085"/>
        <item x="809"/>
        <item x="121"/>
        <item m="1" x="3080"/>
        <item x="1246"/>
        <item m="1" x="3451"/>
        <item m="1" x="3189"/>
        <item m="1" x="4043"/>
        <item m="1" x="3147"/>
        <item m="1" x="2179"/>
        <item m="1" x="4404"/>
        <item m="1" x="2207"/>
        <item m="1" x="2161"/>
        <item m="1" x="4210"/>
        <item x="732"/>
        <item m="1" x="2880"/>
        <item m="1" x="2251"/>
        <item m="1" x="3192"/>
        <item m="1" x="2790"/>
        <item m="1" x="2189"/>
        <item m="1" x="2716"/>
        <item m="1" x="3558"/>
        <item x="1942"/>
        <item m="1" x="2744"/>
        <item m="1" x="4350"/>
        <item x="731"/>
        <item m="1" x="3616"/>
        <item m="1" x="4637"/>
        <item m="1" x="3604"/>
        <item m="1" x="4570"/>
        <item m="1" x="3723"/>
        <item m="1" x="4563"/>
        <item m="1" x="4386"/>
        <item m="1" x="3054"/>
        <item m="1" x="2670"/>
        <item m="1" x="2867"/>
        <item m="1" x="2777"/>
        <item x="2003"/>
        <item m="1" x="2208"/>
        <item m="1" x="2263"/>
        <item m="1" x="2586"/>
        <item m="1" x="3465"/>
        <item m="1" x="2801"/>
        <item m="1" x="3617"/>
        <item m="1" x="4116"/>
        <item m="1" x="4246"/>
        <item m="1" x="4291"/>
        <item m="1" x="2254"/>
        <item m="1" x="3258"/>
        <item m="1" x="3846"/>
        <item m="1" x="2749"/>
        <item m="1" x="4213"/>
        <item m="1" x="2754"/>
        <item m="1" x="3772"/>
        <item m="1" x="3392"/>
        <item m="1" x="2647"/>
        <item m="1" x="2929"/>
        <item m="1" x="3517"/>
        <item m="1" x="3586"/>
        <item m="1" x="2864"/>
        <item m="1" x="2228"/>
        <item x="1944"/>
        <item m="1" x="4612"/>
        <item m="1" x="3130"/>
        <item m="1" x="4258"/>
        <item m="1" x="3179"/>
        <item m="1" x="2729"/>
        <item m="1" x="3251"/>
        <item m="1" x="4205"/>
        <item m="1" x="2393"/>
        <item m="1" x="2734"/>
        <item m="1" x="4252"/>
        <item m="1" x="3995"/>
        <item m="1" x="2646"/>
        <item m="1" x="3426"/>
        <item m="1" x="3290"/>
        <item m="1" x="3712"/>
        <item m="1" x="2769"/>
        <item m="1" x="2857"/>
        <item m="1" x="3780"/>
        <item x="798"/>
        <item m="1" x="3590"/>
        <item m="1" x="2599"/>
        <item m="1" x="3416"/>
        <item m="1" x="3708"/>
        <item m="1" x="2757"/>
        <item m="1" x="4576"/>
        <item m="1" x="2859"/>
        <item m="1" x="4159"/>
        <item m="1" x="4608"/>
        <item m="1" x="2834"/>
        <item m="1" x="3695"/>
        <item m="1" x="2638"/>
        <item m="1" x="2875"/>
        <item x="1326"/>
        <item m="1" x="4575"/>
        <item x="1332"/>
        <item m="1" x="3089"/>
        <item m="1" x="2412"/>
        <item x="1333"/>
        <item x="1334"/>
        <item m="1" x="2645"/>
        <item x="1336"/>
        <item x="1337"/>
        <item m="1" x="3329"/>
        <item x="1639"/>
        <item x="1338"/>
        <item x="1339"/>
        <item m="1" x="3324"/>
        <item x="1340"/>
        <item x="1341"/>
        <item x="1342"/>
        <item m="1" x="2305"/>
        <item x="1343"/>
        <item m="1" x="4029"/>
        <item m="1" x="4035"/>
        <item m="1" x="4577"/>
        <item m="1" x="4151"/>
        <item m="1" x="3339"/>
        <item m="1" x="2828"/>
        <item m="1" x="4455"/>
        <item m="1" x="3865"/>
        <item m="1" x="4336"/>
        <item m="1" x="2323"/>
        <item m="1" x="2567"/>
        <item m="1" x="2575"/>
        <item m="1" x="2232"/>
        <item m="1" x="2375"/>
        <item m="1" x="2596"/>
        <item m="1" x="2723"/>
        <item m="1" x="2539"/>
        <item m="1" x="3691"/>
        <item m="1" x="2572"/>
        <item m="1" x="4133"/>
        <item m="1" x="2304"/>
        <item m="1" x="3379"/>
        <item m="1" x="2719"/>
        <item m="1" x="3390"/>
        <item m="1" x="2330"/>
        <item m="1" x="2661"/>
        <item m="1" x="2187"/>
        <item m="1" x="3648"/>
        <item m="1" x="3739"/>
        <item x="1335"/>
        <item m="1" x="4497"/>
        <item m="1" x="2205"/>
        <item x="21"/>
        <item x="62"/>
        <item x="63"/>
        <item x="64"/>
        <item x="203"/>
        <item x="304"/>
        <item x="333"/>
        <item x="395"/>
        <item x="569"/>
        <item x="612"/>
        <item x="654"/>
        <item x="656"/>
        <item x="658"/>
        <item x="664"/>
        <item x="669"/>
        <item x="720"/>
        <item x="721"/>
        <item x="722"/>
        <item x="724"/>
        <item x="757"/>
        <item x="815"/>
        <item x="865"/>
        <item x="866"/>
        <item x="923"/>
        <item x="924"/>
        <item x="965"/>
        <item x="1025"/>
        <item x="1037"/>
        <item x="1072"/>
        <item x="1073"/>
        <item x="1075"/>
        <item x="1076"/>
        <item x="1132"/>
        <item x="1255"/>
        <item x="1267"/>
        <item x="1268"/>
        <item x="1276"/>
        <item x="1277"/>
        <item x="128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8"/>
        <item x="1389"/>
        <item x="1390"/>
        <item x="1391"/>
        <item x="1392"/>
        <item x="1393"/>
        <item x="1394"/>
        <item x="1395"/>
        <item x="1396"/>
        <item x="1397"/>
        <item x="1398"/>
        <item x="1399"/>
        <item x="1400"/>
        <item x="1401"/>
        <item x="1402"/>
        <item x="1403"/>
        <item x="1404"/>
        <item x="1405"/>
        <item x="1406"/>
        <item x="1407"/>
        <item x="1409"/>
        <item x="1410"/>
        <item x="1411"/>
        <item x="1412"/>
        <item x="1413"/>
        <item x="1414"/>
        <item x="1415"/>
        <item x="1416"/>
        <item x="1417"/>
        <item x="1418"/>
        <item x="1419"/>
        <item x="1420"/>
        <item x="1421"/>
        <item x="1422"/>
        <item x="1423"/>
        <item x="1424"/>
        <item x="1425"/>
        <item x="1426"/>
        <item x="1427"/>
        <item x="1428"/>
        <item x="1429"/>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625"/>
        <item x="1626"/>
        <item x="1627"/>
        <item x="1631"/>
        <item x="1635"/>
        <item x="1641"/>
        <item x="1642"/>
        <item x="1643"/>
        <item x="1645"/>
        <item x="1646"/>
        <item x="1647"/>
        <item x="1648"/>
        <item x="1649"/>
        <item x="1650"/>
        <item x="1651"/>
        <item x="1652"/>
        <item x="1653"/>
        <item x="1654"/>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8"/>
        <item x="1729"/>
        <item x="1730"/>
        <item x="1731"/>
        <item x="1732"/>
        <item x="1734"/>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5"/>
        <item x="1827"/>
        <item x="1829"/>
        <item x="1830"/>
        <item x="1831"/>
        <item x="1832"/>
        <item x="1833"/>
        <item x="1834"/>
        <item x="1835"/>
        <item x="1836"/>
        <item x="1837"/>
        <item x="1838"/>
        <item x="1839"/>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3"/>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9"/>
        <item x="2000"/>
        <item x="2001"/>
        <item x="2002"/>
        <item x="2004"/>
        <item x="2005"/>
        <item x="2007"/>
        <item x="2008"/>
        <item x="2009"/>
        <item x="2010"/>
        <item x="2012"/>
        <item x="2013"/>
        <item x="2014"/>
        <item x="2015"/>
        <item x="2016"/>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8"/>
        <item x="2129"/>
        <item x="2130"/>
        <item x="2131"/>
        <item x="2132"/>
        <item x="2133"/>
        <item x="2134"/>
        <item x="2135"/>
        <item x="2136"/>
        <item x="2137"/>
        <item x="2138"/>
        <item x="2139"/>
        <item x="2140"/>
        <item t="default"/>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extLst>
        <ext xmlns:x14="http://schemas.microsoft.com/office/spreadsheetml/2009/9/main" uri="{2946ED86-A175-432a-8AC1-64E0C546D7DE}">
          <x14:pivotField fillDownLabels="1"/>
        </ext>
      </extLst>
    </pivotField>
    <pivotField compact="0" outline="0" subtotalTop="0" multipleItemSelectionAllowed="1" showAll="0">
      <items count="238">
        <item x="0"/>
        <item h="1" m="1" x="137"/>
        <item h="1" m="1" x="29"/>
        <item h="1" m="1" x="230"/>
        <item h="1" m="1" x="175"/>
        <item h="1" m="1" x="228"/>
        <item h="1" m="1" x="174"/>
        <item h="1" m="1" x="215"/>
        <item h="1" m="1" x="210"/>
        <item h="1" m="1" x="194"/>
        <item h="1" m="1" x="143"/>
        <item h="1" m="1" x="133"/>
        <item h="1" m="1" x="73"/>
        <item h="1" m="1" x="231"/>
        <item h="1" m="1" x="127"/>
        <item h="1" m="1" x="229"/>
        <item h="1" m="1" x="219"/>
        <item h="1" m="1" x="161"/>
        <item h="1" m="1" x="106"/>
        <item h="1" m="1" x="100"/>
        <item h="1" m="1" x="109"/>
        <item h="1" m="1" x="56"/>
        <item h="1" m="1" x="211"/>
        <item h="1" m="1" x="49"/>
        <item h="1" m="1" x="96"/>
        <item h="1" m="1" x="90"/>
        <item h="1" m="1" x="141"/>
        <item h="1" m="1" x="35"/>
        <item h="1" m="1" x="82"/>
        <item h="1" m="1" x="31"/>
        <item h="1" m="1" x="186"/>
        <item h="1" m="1" x="125"/>
        <item h="1" m="1" x="69"/>
        <item h="1" m="1" x="66"/>
        <item h="1" m="1" x="160"/>
        <item h="1" m="1" x="104"/>
        <item h="1" m="1" x="46"/>
        <item h="1" m="1" x="92"/>
        <item h="1" m="1" x="40"/>
        <item h="1" m="1" x="144"/>
        <item h="1" m="1" x="48"/>
        <item h="1" m="1" x="203"/>
        <item h="1" m="1" x="151"/>
        <item h="1" m="1" x="88"/>
        <item h="1" m="1" x="134"/>
        <item h="1" m="1" x="74"/>
        <item h="1" m="1" x="164"/>
        <item h="1" m="1" x="68"/>
        <item h="1" m="1" x="221"/>
        <item h="1" m="1" x="170"/>
        <item h="1" m="1" x="111"/>
        <item h="1" m="1" x="191"/>
        <item h="1" m="1" x="81"/>
        <item h="1" m="1" x="236"/>
        <item h="1" m="1" x="79"/>
        <item h="1" m="1" x="180"/>
        <item h="1" m="1" x="121"/>
        <item h="1" m="1" x="70"/>
        <item h="1" m="1" x="224"/>
        <item h="1" m="1" x="126"/>
        <item h="1" m="1" x="177"/>
        <item h="1" m="1" x="208"/>
        <item h="1" m="1" x="167"/>
        <item h="1" m="1" x="113"/>
        <item h="1" m="1" x="63"/>
        <item h="1" m="1" x="99"/>
        <item h="1" m="1" x="148"/>
        <item h="1" m="1" x="146"/>
        <item h="1" m="1" x="138"/>
        <item h="1" m="1" x="188"/>
        <item h="1" m="1" x="132"/>
        <item h="1" m="1" x="27"/>
        <item h="1" m="1" x="183"/>
        <item h="1" m="1" x="123"/>
        <item h="1" m="1" x="75"/>
        <item h="1" m="1" x="233"/>
        <item h="1" m="1" x="30"/>
        <item h="1" m="1" x="78"/>
        <item h="1" m="1" x="118"/>
        <item h="1" m="1" x="222"/>
        <item h="1" m="1" x="116"/>
        <item h="1" m="1" x="162"/>
        <item h="1" m="1" x="158"/>
        <item h="1" m="1" x="67"/>
        <item h="1" m="1" x="103"/>
        <item h="1" m="1" x="207"/>
        <item h="1" m="1" x="156"/>
        <item h="1" m="1" x="152"/>
        <item h="1" m="1" x="97"/>
        <item h="1" m="1" x="200"/>
        <item h="1" m="1" x="142"/>
        <item h="1" m="1" x="85"/>
        <item h="1" m="1" x="37"/>
        <item h="1" m="1" x="199"/>
        <item h="1" m="1" x="39"/>
        <item h="1" m="1" x="195"/>
        <item h="1" m="1" x="33"/>
        <item h="1" m="1" x="232"/>
        <item h="1" m="1" x="217"/>
        <item h="1" m="1" x="168"/>
        <item h="1" m="1" x="55"/>
        <item h="1" m="1" x="65"/>
        <item h="1" m="1" x="213"/>
        <item h="1" m="1" x="107"/>
        <item h="1" m="1" x="53"/>
        <item h="1" m="1" x="101"/>
        <item h="1" m="1" x="51"/>
        <item h="1" m="1" x="205"/>
        <item h="1" m="1" x="154"/>
        <item h="1" m="1" x="41"/>
        <item h="1" m="1" x="197"/>
        <item h="1" m="1" x="147"/>
        <item h="1" m="1" x="149"/>
        <item h="1" m="1" x="91"/>
        <item h="1" m="1" x="115"/>
        <item h="1" m="1" x="72"/>
        <item h="1" m="1" x="225"/>
        <item h="1" m="1" x="171"/>
        <item h="1" m="1" x="112"/>
        <item h="1" m="1" x="62"/>
        <item h="1" m="1" x="216"/>
        <item h="1" m="1" x="206"/>
        <item h="1" m="1" x="150"/>
        <item h="1" m="1" x="94"/>
        <item h="1" m="1" x="86"/>
        <item h="1" m="1" x="192"/>
        <item h="1" m="1" x="131"/>
        <item h="1" m="1" x="234"/>
        <item h="1" m="1" x="182"/>
        <item h="1" m="1" x="227"/>
        <item h="1" m="1" x="172"/>
        <item h="1" m="1" x="128"/>
        <item h="1" m="1" x="124"/>
        <item h="1" m="1" x="77"/>
        <item h="1" m="1" x="178"/>
        <item h="1" m="1" x="117"/>
        <item h="1" m="1" x="220"/>
        <item h="1" m="1" x="169"/>
        <item h="1" m="1" x="166"/>
        <item h="1" m="1" x="60"/>
        <item h="1" m="1" x="214"/>
        <item h="1" m="1" x="54"/>
        <item h="1" m="1" x="114"/>
        <item h="1" m="1" x="165"/>
        <item h="1" m="1" x="110"/>
        <item h="1" m="1" x="57"/>
        <item h="1" m="1" x="212"/>
        <item h="1" m="1" x="155"/>
        <item h="1" m="1" x="50"/>
        <item h="1" m="1" x="45"/>
        <item h="1" m="1" x="36"/>
        <item h="1" m="1" x="193"/>
        <item h="1" m="1" x="42"/>
        <item h="1" m="1" x="139"/>
        <item h="1" m="1" x="189"/>
        <item h="1" m="1" x="83"/>
        <item h="1" m="1" x="28"/>
        <item h="1" m="1" x="184"/>
        <item h="1" m="1" x="76"/>
        <item h="1" m="1" x="32"/>
        <item h="1" m="1" x="187"/>
        <item h="1" m="1" x="130"/>
        <item h="1" m="1" x="80"/>
        <item h="1" m="1" x="181"/>
        <item h="1" m="1" x="122"/>
        <item h="1" m="1" x="176"/>
        <item h="1" m="1" x="119"/>
        <item h="1" m="1" x="71"/>
        <item h="1" m="1" x="226"/>
        <item h="1" m="1" x="102"/>
        <item h="1" m="1" x="64"/>
        <item h="1" m="1" x="59"/>
        <item h="1" m="1" x="105"/>
        <item h="1" m="1" x="52"/>
        <item h="1" m="1" x="209"/>
        <item h="1" m="1" x="157"/>
        <item h="1" m="1" x="204"/>
        <item h="1" m="1" x="153"/>
        <item h="1" m="1" x="98"/>
        <item h="1" m="1" x="47"/>
        <item h="1" m="1" x="201"/>
        <item h="1" m="1" x="196"/>
        <item h="1" m="1" x="145"/>
        <item h="1" m="1" x="87"/>
        <item h="1" m="1" x="38"/>
        <item h="1" m="1" x="95"/>
        <item h="1" m="1" x="44"/>
        <item h="1" m="1" x="89"/>
        <item h="1" m="1" x="140"/>
        <item h="1" m="1" x="136"/>
        <item h="1" m="1" x="34"/>
        <item h="1" m="1" x="190"/>
        <item h="1" m="1" x="129"/>
        <item h="1" m="1" x="235"/>
        <item h="1" m="1" x="179"/>
        <item h="1" m="1" x="135"/>
        <item h="1" m="1" x="84"/>
        <item h="1" m="1" x="185"/>
        <item h="1" m="1" x="120"/>
        <item h="1" m="1" x="173"/>
        <item h="1" m="1" x="218"/>
        <item h="1" m="1" x="58"/>
        <item h="1" m="1" x="223"/>
        <item h="1" m="1" x="61"/>
        <item h="1" m="1" x="163"/>
        <item h="1" m="1" x="108"/>
        <item h="1" m="1" x="159"/>
        <item h="1" m="1" x="202"/>
        <item h="1" m="1" x="93"/>
        <item h="1" m="1" x="43"/>
        <item h="1" m="1" x="198"/>
        <item x="1"/>
        <item x="2"/>
        <item x="3"/>
        <item x="4"/>
        <item x="5"/>
        <item x="6"/>
        <item x="7"/>
        <item x="8"/>
        <item h="1" x="9"/>
        <item h="1" x="10"/>
        <item h="1" x="11"/>
        <item h="1" x="12"/>
        <item h="1" x="13"/>
        <item h="1" x="14"/>
        <item h="1" x="15"/>
        <item h="1" x="16"/>
        <item h="1" x="17"/>
        <item h="1" x="18"/>
        <item h="1" x="19"/>
        <item h="1" x="20"/>
        <item h="1" x="21"/>
        <item h="1" x="22"/>
        <item h="1" x="23"/>
        <item h="1" x="24"/>
        <item h="1" x="25"/>
        <item h="1" x="26"/>
        <item t="default"/>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extLst>
        <ext xmlns:x14="http://schemas.microsoft.com/office/spreadsheetml/2009/9/main" uri="{2946ED86-A175-432a-8AC1-64E0C546D7DE}">
          <x14:pivotField fillDownLabels="1"/>
        </ext>
      </extLst>
    </pivotField>
    <pivotField axis="axisRow" compact="0" outline="0" subtotalTop="0" showAll="0">
      <items count="5">
        <item m="1" x="2"/>
        <item m="1" x="3"/>
        <item m="1" x="1"/>
        <item x="0"/>
        <item t="default"/>
      </items>
      <extLst>
        <ext xmlns:x14="http://schemas.microsoft.com/office/spreadsheetml/2009/9/main" uri="{2946ED86-A175-432a-8AC1-64E0C546D7DE}">
          <x14:pivotField fillDownLabels="1"/>
        </ext>
      </extLst>
    </pivotField>
    <pivotField compact="0" outline="0" subtotalTop="0" showAll="0">
      <extLst>
        <ext xmlns:x14="http://schemas.microsoft.com/office/spreadsheetml/2009/9/main" uri="{2946ED86-A175-432a-8AC1-64E0C546D7DE}">
          <x14:pivotField fillDownLabels="1"/>
        </ext>
      </extLst>
    </pivotField>
    <pivotField compact="0" outline="0" subtotalTop="0" showAll="0" sortType="descending">
      <items count="27">
        <item m="1" x="19"/>
        <item m="1" x="23"/>
        <item m="1" x="18"/>
        <item m="1" x="24"/>
        <item m="1" x="22"/>
        <item x="13"/>
        <item m="1" x="25"/>
        <item m="1" x="21"/>
        <item m="1" x="20"/>
        <item x="1"/>
        <item x="10"/>
        <item x="5"/>
        <item x="4"/>
        <item x="3"/>
        <item x="11"/>
        <item x="12"/>
        <item x="7"/>
        <item x="8"/>
        <item x="2"/>
        <item x="0"/>
        <item x="9"/>
        <item x="6"/>
        <item x="14"/>
        <item m="1" x="17"/>
        <item x="15"/>
        <item x="16"/>
        <item t="default"/>
      </items>
      <autoSortScope>
        <pivotArea dataOnly="0" outline="0" fieldPosition="0">
          <references count="1">
            <reference field="4294967294" count="1" selected="0">
              <x v="0"/>
            </reference>
          </references>
        </pivotArea>
      </autoSortScope>
      <extLst>
        <ext xmlns:x14="http://schemas.microsoft.com/office/spreadsheetml/2009/9/main" uri="{2946ED86-A175-432a-8AC1-64E0C546D7DE}">
          <x14:pivotField fillDownLabels="1"/>
        </ext>
      </extLst>
    </pivotField>
    <pivotField compact="0" outline="0" subtotalTop="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items count="6044">
        <item m="1" x="6029"/>
        <item m="1" x="3525"/>
        <item m="1" x="3524"/>
        <item m="1" x="3097"/>
        <item m="1" x="3551"/>
        <item m="1" x="5613"/>
        <item m="1" x="6017"/>
        <item m="1" x="4326"/>
        <item m="1" x="3109"/>
        <item m="1" x="4829"/>
        <item m="1" x="2412"/>
        <item m="1" x="5151"/>
        <item m="1" x="2754"/>
        <item m="1" x="2878"/>
        <item m="1" x="4066"/>
        <item m="1" x="3972"/>
        <item m="1" x="4541"/>
        <item m="1" x="4257"/>
        <item m="1" x="4484"/>
        <item m="1" x="5228"/>
        <item m="1" x="4481"/>
        <item m="1" x="5199"/>
        <item m="1" x="2634"/>
        <item m="1" x="3171"/>
        <item m="1" x="4750"/>
        <item m="1" x="5849"/>
        <item m="1" x="4665"/>
        <item m="1" x="4644"/>
        <item m="1" x="5889"/>
        <item m="1" x="2506"/>
        <item m="1" x="3279"/>
        <item m="1" x="5551"/>
        <item m="1" x="2801"/>
        <item m="1" x="3215"/>
        <item m="1" x="4119"/>
        <item m="1" x="4017"/>
        <item m="1" x="3027"/>
        <item m="1" x="4412"/>
        <item m="1" x="5935"/>
        <item m="1" x="2979"/>
        <item m="1" x="4976"/>
        <item m="1" x="5402"/>
        <item m="1" x="5626"/>
        <item m="1" x="5841"/>
        <item m="1" x="2280"/>
        <item m="1" x="2171"/>
        <item m="1" x="3520"/>
        <item m="1" x="5565"/>
        <item m="1" x="5035"/>
        <item m="1" x="3734"/>
        <item m="1" x="5672"/>
        <item m="1" x="2401"/>
        <item m="1" x="4375"/>
        <item m="1" x="3120"/>
        <item m="1" x="2873"/>
        <item m="1" x="5923"/>
        <item m="1" x="6009"/>
        <item m="1" x="5086"/>
        <item m="1" x="4346"/>
        <item m="1" x="5640"/>
        <item m="1" x="2490"/>
        <item m="1" x="4892"/>
        <item m="1" x="3037"/>
        <item m="1" x="2909"/>
        <item m="1" x="3811"/>
        <item m="1" x="5733"/>
        <item m="1" x="5098"/>
        <item m="1" x="5648"/>
        <item m="1" x="2833"/>
        <item m="1" x="5760"/>
        <item m="1" x="2524"/>
        <item m="1" x="5179"/>
        <item m="1" x="2468"/>
        <item m="1" x="4789"/>
        <item m="1" x="3225"/>
        <item m="1" x="3606"/>
        <item m="1" x="3807"/>
        <item m="1" x="2876"/>
        <item m="1" x="5629"/>
        <item m="1" x="5263"/>
        <item m="1" x="5608"/>
        <item m="1" x="4643"/>
        <item m="1" x="2233"/>
        <item m="1" x="3704"/>
        <item m="1" x="5095"/>
        <item m="1" x="4821"/>
        <item m="1" x="5584"/>
        <item m="1" x="2276"/>
        <item m="1" x="5285"/>
        <item m="1" x="3494"/>
        <item m="1" x="4767"/>
        <item m="1" x="2410"/>
        <item m="1" x="5387"/>
        <item m="1" x="3910"/>
        <item m="1" x="5420"/>
        <item m="1" x="2224"/>
        <item m="1" x="2428"/>
        <item m="1" x="2966"/>
        <item m="1" x="5770"/>
        <item m="1" x="2955"/>
        <item m="1" x="3437"/>
        <item m="1" x="5781"/>
        <item m="1" x="5273"/>
        <item m="1" x="3229"/>
        <item m="1" x="3822"/>
        <item m="1" x="2207"/>
        <item m="1" x="4501"/>
        <item m="1" x="5283"/>
        <item m="1" x="4612"/>
        <item m="1" x="4593"/>
        <item m="1" x="5352"/>
        <item m="1" x="4853"/>
        <item m="1" x="3667"/>
        <item m="1" x="3614"/>
        <item m="1" x="4874"/>
        <item m="1" x="3281"/>
        <item m="1" x="4911"/>
        <item m="1" x="3358"/>
        <item m="1" x="4978"/>
        <item m="1" x="5819"/>
        <item m="1" x="4955"/>
        <item m="1" x="2188"/>
        <item m="1" x="3487"/>
        <item m="1" x="5097"/>
        <item m="1" x="3649"/>
        <item m="1" x="5587"/>
        <item m="1" x="5303"/>
        <item m="1" x="2636"/>
        <item m="1" x="2453"/>
        <item m="1" x="5431"/>
        <item m="1" x="3893"/>
        <item m="1" x="5619"/>
        <item m="1" x="4315"/>
        <item m="1" x="5168"/>
        <item m="1" x="3496"/>
        <item m="1" x="4570"/>
        <item m="1" x="4956"/>
        <item m="1" x="2721"/>
        <item m="1" x="5857"/>
        <item m="1" x="3374"/>
        <item m="1" x="3160"/>
        <item m="1" x="2357"/>
        <item m="1" x="2397"/>
        <item m="1" x="4430"/>
        <item m="1" x="5805"/>
        <item m="1" x="2835"/>
        <item m="1" x="4009"/>
        <item m="1" x="2667"/>
        <item m="1" x="5594"/>
        <item m="1" x="4383"/>
        <item m="1" x="2915"/>
        <item m="1" x="3991"/>
        <item m="1" x="3237"/>
        <item m="1" x="3787"/>
        <item m="1" x="5786"/>
        <item m="1" x="3978"/>
        <item m="1" x="2160"/>
        <item m="1" x="5100"/>
        <item m="1" x="4658"/>
        <item m="1" x="2786"/>
        <item m="1" x="3079"/>
        <item m="1" x="5342"/>
        <item m="1" x="2183"/>
        <item m="1" x="4064"/>
        <item m="1" x="4402"/>
        <item m="1" x="3435"/>
        <item m="1" x="2797"/>
        <item m="1" x="5517"/>
        <item m="1" x="3937"/>
        <item m="1" x="3759"/>
        <item m="1" x="2624"/>
        <item m="1" x="5858"/>
        <item m="1" x="4889"/>
        <item m="1" x="3082"/>
        <item m="1" x="3067"/>
        <item m="1" x="3589"/>
        <item m="1" x="2953"/>
        <item m="1" x="4050"/>
        <item m="1" x="2321"/>
        <item m="1" x="5954"/>
        <item m="1" x="3871"/>
        <item m="1" x="3624"/>
        <item m="1" x="5052"/>
        <item m="1" x="5125"/>
        <item m="1" x="5826"/>
        <item m="1" x="4118"/>
        <item m="1" x="4201"/>
        <item m="1" x="3141"/>
        <item m="1" x="3503"/>
        <item m="1" x="3024"/>
        <item m="1" x="2539"/>
        <item m="1" x="2423"/>
        <item m="1" x="5380"/>
        <item m="1" x="3813"/>
        <item m="1" x="5518"/>
        <item m="1" x="2511"/>
        <item m="1" x="3841"/>
        <item m="1" x="4942"/>
        <item m="1" x="5903"/>
        <item m="1" x="3265"/>
        <item m="1" x="4104"/>
        <item m="1" x="5376"/>
        <item m="1" x="3432"/>
        <item m="1" x="2671"/>
        <item m="1" x="4877"/>
        <item m="1" x="2838"/>
        <item m="1" x="4592"/>
        <item m="1" x="4280"/>
        <item m="1" x="2202"/>
        <item m="1" x="4074"/>
        <item m="1" x="5932"/>
        <item m="1" x="5929"/>
        <item m="1" x="5293"/>
        <item m="1" x="4415"/>
        <item m="1" x="2466"/>
        <item m="1" x="5484"/>
        <item m="1" x="5939"/>
        <item m="1" x="3585"/>
        <item m="1" x="4057"/>
        <item m="1" x="4192"/>
        <item m="1" x="5054"/>
        <item m="1" x="2475"/>
        <item m="1" x="5405"/>
        <item m="1" x="5539"/>
        <item m="1" x="3882"/>
        <item m="1" x="2834"/>
        <item m="1" x="2844"/>
        <item m="1" x="2841"/>
        <item m="1" x="5218"/>
        <item m="1" x="2288"/>
        <item m="1" x="2764"/>
        <item m="1" x="3347"/>
        <item m="1" x="5509"/>
        <item m="1" x="2753"/>
        <item m="1" x="3576"/>
        <item m="1" x="5132"/>
        <item m="1" x="3738"/>
        <item m="1" x="5951"/>
        <item m="1" x="5072"/>
        <item m="1" x="2310"/>
        <item m="1" x="4777"/>
        <item m="1" x="2395"/>
        <item m="1" x="3679"/>
        <item m="1" x="5207"/>
        <item m="1" x="5319"/>
        <item m="1" x="2642"/>
        <item m="1" x="2790"/>
        <item m="1" x="5902"/>
        <item m="1" x="4798"/>
        <item m="1" x="2166"/>
        <item m="1" x="2149"/>
        <item m="1" x="5418"/>
        <item m="1" x="3575"/>
        <item m="1" x="4572"/>
        <item m="1" x="5186"/>
        <item m="1" x="5542"/>
        <item m="1" x="5789"/>
        <item m="1" x="2867"/>
        <item m="1" x="4388"/>
        <item m="1" x="5226"/>
        <item m="1" x="2365"/>
        <item m="1" x="3094"/>
        <item m="1" x="5425"/>
        <item m="1" x="4355"/>
        <item m="1" x="5136"/>
        <item m="1" x="2574"/>
        <item m="1" x="2576"/>
        <item m="1" x="4673"/>
        <item m="1" x="5141"/>
        <item m="1" x="3750"/>
        <item m="1" x="2704"/>
        <item m="1" x="3019"/>
        <item m="1" x="3306"/>
        <item m="1" x="5150"/>
        <item m="1" x="5034"/>
        <item m="1" x="5015"/>
        <item m="1" x="3371"/>
        <item m="1" x="5206"/>
        <item m="1" x="3537"/>
        <item m="1" x="5549"/>
        <item m="1" x="2585"/>
        <item m="1" x="3631"/>
        <item m="1" x="4982"/>
        <item m="1" x="3338"/>
        <item m="1" x="4232"/>
        <item m="1" x="4793"/>
        <item m="1" x="3204"/>
        <item m="1" x="4444"/>
        <item m="1" x="4988"/>
        <item m="1" x="4078"/>
        <item m="1" x="2893"/>
        <item m="1" x="4808"/>
        <item m="1" x="3021"/>
        <item m="1" x="2590"/>
        <item m="1" x="5865"/>
        <item m="1" x="5122"/>
        <item m="1" x="4110"/>
        <item m="1" x="4529"/>
        <item m="1" x="2299"/>
        <item m="1" x="2374"/>
        <item m="1" x="4697"/>
        <item m="1" x="5127"/>
        <item m="1" x="2293"/>
        <item m="1" x="3364"/>
        <item m="1" x="5631"/>
        <item m="1" x="2279"/>
        <item m="1" x="4214"/>
        <item m="1" x="3148"/>
        <item m="1" x="3339"/>
        <item m="1" x="4070"/>
        <item m="1" x="2913"/>
        <item m="1" x="4730"/>
        <item m="1" x="2335"/>
        <item m="1" x="4719"/>
        <item m="1" x="4123"/>
        <item m="1" x="5994"/>
        <item m="1" x="3070"/>
        <item m="1" x="4857"/>
        <item m="1" x="2510"/>
        <item m="1" x="3519"/>
        <item m="1" x="3261"/>
        <item m="1" x="2941"/>
        <item m="1" x="2328"/>
        <item m="1" x="2476"/>
        <item m="1" x="3654"/>
        <item m="1" x="2761"/>
        <item m="1" x="2189"/>
        <item m="1" x="5424"/>
        <item m="1" x="4578"/>
        <item m="1" x="2588"/>
        <item m="1" x="2352"/>
        <item m="1" x="2458"/>
        <item m="1" x="5966"/>
        <item m="1" x="5904"/>
        <item m="1" x="4743"/>
        <item m="1" x="5480"/>
        <item m="1" x="5544"/>
        <item m="1" x="2620"/>
        <item m="1" x="4817"/>
        <item m="1" x="4989"/>
        <item m="1" x="3333"/>
        <item m="1" x="5266"/>
        <item m="1" x="5845"/>
        <item m="1" x="4785"/>
        <item m="1" x="4530"/>
        <item m="1" x="4940"/>
        <item m="1" x="3202"/>
        <item m="1" x="4271"/>
        <item m="1" x="3638"/>
        <item m="1" x="5326"/>
        <item m="1" x="4520"/>
        <item m="1" x="4519"/>
        <item m="1" x="2316"/>
        <item m="1" x="2494"/>
        <item m="1" x="5893"/>
        <item m="1" x="3447"/>
        <item m="1" x="6039"/>
        <item m="1" x="4650"/>
        <item m="1" x="4913"/>
        <item m="1" x="2363"/>
        <item m="1" x="3554"/>
        <item m="1" x="4093"/>
        <item m="1" x="4641"/>
        <item m="1" x="2469"/>
        <item m="1" x="2998"/>
        <item m="1" x="2868"/>
        <item m="1" x="3259"/>
        <item m="1" x="2389"/>
        <item m="1" x="5507"/>
        <item m="1" x="5265"/>
        <item m="1" x="3620"/>
        <item m="1" x="4812"/>
        <item m="1" x="2519"/>
        <item m="1" x="2296"/>
        <item m="1" x="5483"/>
        <item m="1" x="3253"/>
        <item m="1" x="4589"/>
        <item m="1" x="5003"/>
        <item m="1" x="4330"/>
        <item m="1" x="4188"/>
        <item m="1" x="4367"/>
        <item m="1" x="5915"/>
        <item m="1" x="3110"/>
        <item m="1" x="4336"/>
        <item m="1" x="3774"/>
        <item m="1" x="3921"/>
        <item m="1" x="2143"/>
        <item m="1" x="3939"/>
        <item m="1" x="5723"/>
        <item m="1" x="4109"/>
        <item m="1" x="3103"/>
        <item m="1" x="4825"/>
        <item m="1" x="4398"/>
        <item m="1" x="4169"/>
        <item m="1" x="3942"/>
        <item m="1" x="3542"/>
        <item m="1" x="3217"/>
        <item m="1" x="3861"/>
        <item m="1" x="5536"/>
        <item m="1" x="4872"/>
        <item m="1" x="6036"/>
        <item m="1" x="3397"/>
        <item m="1" x="3330"/>
        <item m="1" x="2582"/>
        <item m="1" x="3316"/>
        <item m="1" x="5795"/>
        <item m="1" x="5961"/>
        <item m="1" x="2748"/>
        <item m="1" x="4710"/>
        <item m="1" x="3315"/>
        <item m="1" x="5374"/>
        <item m="1" x="4830"/>
        <item m="1" x="3381"/>
        <item m="1" x="5074"/>
        <item m="1" x="2270"/>
        <item m="1" x="2406"/>
        <item m="1" x="4563"/>
        <item m="1" x="5976"/>
        <item m="1" x="5312"/>
        <item m="1" x="4849"/>
        <item m="1" x="4413"/>
        <item m="1" x="4161"/>
        <item m="1" x="2537"/>
        <item m="1" x="4740"/>
        <item m="1" x="3842"/>
        <item m="1" x="5040"/>
        <item m="1" x="3431"/>
        <item m="1" x="3389"/>
        <item m="1" x="2765"/>
        <item m="1" x="5364"/>
        <item m="1" x="3650"/>
        <item m="1" x="3284"/>
        <item m="1" x="2407"/>
        <item m="1" x="3782"/>
        <item m="1" x="2597"/>
        <item m="1" x="5583"/>
        <item m="1" x="3988"/>
        <item m="1" x="6011"/>
        <item m="1" x="4191"/>
        <item m="1" x="2369"/>
        <item m="1" x="3298"/>
        <item m="1" x="2912"/>
        <item m="1" x="3577"/>
        <item m="1" x="4406"/>
        <item m="1" x="4378"/>
        <item m="1" x="5828"/>
        <item m="1" x="2388"/>
        <item m="1" x="2655"/>
        <item m="1" x="4616"/>
        <item m="1" x="3046"/>
        <item m="1" x="3570"/>
        <item m="1" x="5569"/>
        <item m="1" x="3256"/>
        <item m="1" x="3174"/>
        <item m="1" x="2291"/>
        <item m="1" x="3399"/>
        <item m="1" x="5840"/>
        <item m="1" x="2237"/>
        <item m="1" x="3792"/>
        <item m="1" x="4226"/>
        <item m="1" x="2180"/>
        <item m="1" x="3946"/>
        <item m="1" x="3749"/>
        <item m="1" x="3056"/>
        <item m="1" x="5221"/>
        <item m="1" x="5317"/>
        <item m="1" x="5750"/>
        <item m="1" x="5674"/>
        <item m="1" x="2591"/>
        <item m="1" x="4308"/>
        <item m="1" x="3155"/>
        <item m="1" x="4277"/>
        <item m="1" x="4068"/>
        <item m="1" x="2404"/>
        <item m="1" x="3747"/>
        <item m="1" x="5620"/>
        <item m="1" x="5443"/>
        <item m="1" x="4594"/>
        <item m="1" x="3712"/>
        <item m="1" x="4969"/>
        <item m="1" x="5474"/>
        <item m="1" x="2931"/>
        <item m="1" x="4666"/>
        <item m="1" x="2791"/>
        <item m="1" x="4101"/>
        <item m="1" x="2599"/>
        <item m="1" x="4691"/>
        <item m="1" x="3998"/>
        <item m="1" x="2371"/>
        <item m="1" x="3977"/>
        <item m="1" x="5597"/>
        <item m="1" x="4083"/>
        <item m="1" x="5076"/>
        <item m="1" x="2901"/>
        <item m="1" x="4780"/>
        <item m="1" x="2771"/>
        <item m="1" x="5193"/>
        <item m="1" x="5634"/>
        <item m="1" x="4582"/>
        <item m="1" x="4908"/>
        <item m="1" x="4866"/>
        <item m="1" x="4468"/>
        <item m="1" x="5662"/>
        <item m="1" x="3855"/>
        <item m="1" x="5084"/>
        <item m="1" x="3940"/>
        <item m="1" x="3481"/>
        <item m="1" x="5491"/>
        <item m="1" x="2951"/>
        <item m="1" x="3523"/>
        <item m="1" x="2470"/>
        <item m="1" x="4731"/>
        <item m="1" x="5663"/>
        <item m="1" x="2939"/>
        <item m="1" x="4772"/>
        <item m="1" x="3713"/>
        <item m="1" x="3406"/>
        <item m="1" x="5162"/>
        <item m="1" x="2353"/>
        <item m="1" x="2522"/>
        <item m="1" x="2225"/>
        <item m="1" x="3819"/>
        <item m="1" x="2432"/>
        <item m="1" x="5617"/>
        <item m="1" x="5050"/>
        <item m="1" x="3274"/>
        <item m="1" x="3865"/>
        <item m="1" x="2505"/>
        <item m="1" x="3760"/>
        <item m="1" x="2213"/>
        <item m="1" x="3697"/>
        <item m="1" x="3583"/>
        <item m="1" x="2142"/>
        <item m="1" x="3751"/>
        <item m="1" x="3662"/>
        <item m="1" x="5314"/>
        <item m="1" x="4801"/>
        <item m="1" x="2463"/>
        <item m="1" x="4476"/>
        <item m="1" x="3211"/>
        <item m="1" x="2518"/>
        <item m="1" x="5007"/>
        <item m="1" x="4510"/>
        <item m="1" x="4089"/>
        <item m="1" x="2546"/>
        <item m="1" x="4128"/>
        <item m="1" x="5675"/>
        <item m="1" x="2711"/>
        <item m="1" x="3102"/>
        <item m="1" x="5992"/>
        <item m="1" x="4328"/>
        <item m="1" x="3308"/>
        <item m="1" x="4239"/>
        <item m="1" x="3997"/>
        <item m="1" x="5083"/>
        <item m="1" x="4834"/>
        <item m="1" x="5051"/>
        <item m="1" x="4263"/>
        <item m="1" x="5753"/>
        <item m="1" x="4648"/>
        <item m="1" x="4025"/>
        <item m="1" x="2579"/>
        <item m="1" x="2516"/>
        <item m="1" x="5032"/>
        <item m="1" x="4318"/>
        <item m="1" x="2325"/>
        <item m="1" x="2430"/>
        <item m="1" x="2729"/>
        <item m="1" x="3485"/>
        <item m="1" x="3216"/>
        <item m="1" x="3234"/>
        <item m="1" x="3324"/>
        <item m="1" x="3127"/>
        <item m="1" x="5501"/>
        <item m="1" x="5694"/>
        <item m="1" x="2311"/>
        <item m="1" x="2515"/>
        <item m="1" x="4307"/>
        <item m="1" x="4675"/>
        <item m="1" x="5432"/>
        <item m="1" x="3528"/>
        <item m="1" x="3711"/>
        <item m="1" x="3689"/>
        <item m="1" x="5635"/>
        <item m="1" x="4030"/>
        <item m="1" x="2758"/>
        <item m="1" x="2593"/>
        <item m="1" x="4922"/>
        <item m="1" x="4358"/>
        <item m="1" x="2381"/>
        <item m="1" x="5571"/>
        <item m="1" x="4760"/>
        <item m="1" x="5067"/>
        <item m="1" x="4930"/>
        <item m="1" x="2793"/>
        <item m="1" x="4838"/>
        <item m="1" x="5955"/>
        <item m="1" x="5270"/>
        <item m="1" x="5126"/>
        <item m="1" x="4550"/>
        <item m="1" x="3450"/>
        <item m="1" x="3579"/>
        <item m="1" x="5094"/>
        <item m="1" x="5106"/>
        <item m="1" x="2251"/>
        <item m="1" x="3129"/>
        <item m="1" x="3745"/>
        <item m="1" x="4970"/>
        <item m="1" x="5868"/>
        <item m="1" x="5824"/>
        <item m="1" x="3574"/>
        <item m="1" x="5790"/>
        <item m="1" x="4950"/>
        <item m="1" x="5715"/>
        <item m="1" x="2558"/>
        <item m="1" x="4448"/>
        <item m="1" x="4477"/>
        <item m="1" x="5373"/>
        <item m="1" x="4651"/>
        <item m="1" x="3637"/>
        <item m="1" x="3933"/>
        <item m="1" x="5349"/>
        <item m="1" x="5004"/>
        <item m="1" x="5446"/>
        <item m="1" x="5152"/>
        <item m="1" x="2513"/>
        <item m="1" x="5900"/>
        <item m="1" x="2218"/>
        <item m="1" x="3235"/>
        <item m="1" x="2733"/>
        <item m="1" x="4870"/>
        <item m="1" x="4380"/>
        <item m="1" x="2611"/>
        <item m="1" x="4545"/>
        <item m="1" x="2675"/>
        <item m="1" x="4386"/>
        <item m="1" x="5598"/>
        <item m="1" x="4591"/>
        <item m="1" x="5886"/>
        <item m="1" x="5827"/>
        <item m="1" x="4677"/>
        <item m="1" x="4392"/>
        <item m="1" x="2349"/>
        <item m="1" x="5257"/>
        <item m="1" x="3836"/>
        <item m="1" x="2286"/>
        <item m="1" x="5012"/>
        <item m="1" x="2332"/>
        <item m="1" x="3877"/>
        <item m="1" x="2903"/>
        <item m="1" x="5061"/>
        <item m="1" x="2570"/>
        <item m="1" x="3057"/>
        <item m="1" x="3189"/>
        <item m="1" x="2842"/>
        <item m="1" x="2932"/>
        <item m="1" x="5894"/>
        <item m="1" x="5652"/>
        <item m="1" x="3387"/>
        <item m="1" x="5933"/>
        <item m="1" x="2222"/>
        <item m="1" x="3135"/>
        <item m="1" x="3938"/>
        <item m="1" x="4262"/>
        <item m="1" x="5937"/>
        <item m="1" x="2731"/>
        <item m="1" x="4619"/>
        <item m="1" x="4627"/>
        <item m="1" x="5818"/>
        <item m="1" x="2241"/>
        <item m="1" x="4653"/>
        <item m="1" x="3765"/>
        <item m="1" x="2985"/>
        <item m="1" x="5866"/>
        <item m="1" x="5890"/>
        <item m="1" x="2723"/>
        <item m="1" x="3801"/>
        <item m="1" x="2499"/>
        <item m="1" x="5684"/>
        <item m="1" x="2896"/>
        <item m="1" x="4869"/>
        <item m="1" x="3377"/>
        <item m="1" x="5867"/>
        <item m="1" x="3541"/>
        <item m="1" x="2686"/>
        <item m="1" x="3586"/>
        <item m="1" x="2750"/>
        <item m="1" x="3514"/>
        <item m="1" x="3725"/>
        <item m="1" x="2814"/>
        <item m="1" x="4681"/>
        <item m="1" x="2656"/>
        <item m="1" x="2858"/>
        <item m="1" x="5577"/>
        <item m="1" x="5592"/>
        <item m="1" x="2843"/>
        <item m="1" x="5031"/>
        <item m="1" x="5751"/>
        <item m="1" x="5458"/>
        <item m="1" x="4082"/>
        <item m="1" x="4946"/>
        <item m="1" x="4237"/>
        <item m="1" x="2228"/>
        <item m="1" x="5831"/>
        <item m="1" x="2610"/>
        <item m="1" x="4349"/>
        <item m="1" x="2670"/>
        <item m="1" x="5962"/>
        <item m="1" x="5464"/>
        <item m="1" x="5284"/>
        <item m="1" x="5202"/>
        <item m="1" x="3058"/>
        <item m="1" x="3688"/>
        <item m="1" x="5906"/>
        <item m="1" x="4174"/>
        <item m="1" x="3264"/>
        <item m="1" x="3115"/>
        <item m="1" x="4749"/>
        <item m="1" x="2583"/>
        <item m="1" x="5272"/>
        <item m="1" x="5391"/>
        <item m="1" x="2572"/>
        <item m="1" x="2698"/>
        <item m="1" x="5209"/>
        <item m="1" x="3233"/>
        <item m="1" x="2256"/>
        <item m="1" x="2828"/>
        <item m="1" x="2344"/>
        <item m="1" x="4841"/>
        <item m="1" x="3012"/>
        <item m="1" x="2341"/>
        <item m="1" x="2919"/>
        <item m="1" x="4292"/>
        <item m="1" x="5986"/>
        <item m="1" x="4800"/>
        <item m="1" x="4298"/>
        <item m="1" x="2438"/>
        <item m="1" x="5758"/>
        <item m="1" x="2652"/>
        <item m="1" x="5895"/>
        <item m="1" x="2999"/>
        <item m="1" x="4006"/>
        <item m="1" x="4971"/>
        <item m="1" x="3052"/>
        <item m="1" x="2647"/>
        <item m="1" x="4974"/>
        <item m="1" x="3964"/>
        <item m="1" x="4878"/>
        <item m="1" x="2857"/>
        <item m="1" x="3603"/>
        <item m="1" x="5852"/>
        <item m="1" x="3244"/>
        <item m="1" x="2662"/>
        <item m="1" x="4693"/>
        <item m="1" x="3666"/>
        <item m="1" x="4165"/>
        <item m="1" x="5343"/>
        <item m="1" x="4622"/>
        <item m="1" x="5839"/>
        <item m="1" x="5975"/>
        <item m="1" x="4424"/>
        <item m="1" x="4281"/>
        <item m="1" x="2199"/>
        <item m="1" x="2181"/>
        <item m="1" x="2890"/>
        <item m="1" x="3629"/>
        <item m="1" x="5135"/>
        <item m="1" x="4480"/>
        <item m="1" x="4427"/>
        <item m="1" x="3969"/>
        <item m="1" x="3961"/>
        <item m="1" x="4359"/>
        <item m="1" x="2456"/>
        <item m="1" x="4744"/>
        <item m="1" x="3195"/>
        <item m="1" x="4983"/>
        <item m="1" x="4715"/>
        <item m="1" x="4196"/>
        <item m="1" x="3895"/>
        <item m="1" x="3413"/>
        <item m="1" x="2182"/>
        <item m="1" x="3462"/>
        <item m="1" x="2676"/>
        <item m="1" x="5881"/>
        <item m="1" x="2396"/>
        <item m="1" x="5782"/>
        <item m="1" x="2244"/>
        <item m="1" x="3146"/>
        <item m="1" x="4360"/>
        <item m="1" x="4301"/>
        <item m="1" x="4446"/>
        <item m="1" x="2798"/>
        <item m="1" x="3729"/>
        <item m="1" x="2508"/>
        <item m="1" x="4442"/>
        <item m="1" x="4179"/>
        <item m="1" x="4466"/>
        <item m="1" x="3635"/>
        <item m="1" x="4554"/>
        <item m="1" x="4062"/>
        <item m="1" x="5077"/>
        <item m="1" x="5382"/>
        <item m="1" x="4538"/>
        <item m="1" x="5163"/>
        <item m="1" x="3231"/>
        <item m="1" x="4163"/>
        <item m="1" x="5773"/>
        <item m="1" x="2315"/>
        <item m="1" x="2268"/>
        <item m="1" x="4535"/>
        <item m="1" x="2146"/>
        <item m="1" x="4512"/>
        <item m="1" x="2663"/>
        <item m="1" x="5276"/>
        <item m="1" x="4804"/>
        <item m="1" x="3071"/>
        <item m="1" x="4746"/>
        <item m="1" x="4126"/>
        <item m="1" x="3360"/>
        <item m="1" x="5806"/>
        <item m="1" x="4073"/>
        <item m="1" x="4631"/>
        <item m="1" x="5357"/>
        <item m="1" x="3993"/>
        <item m="1" x="3675"/>
        <item m="1" x="3476"/>
        <item m="1" x="4728"/>
        <item m="1" x="2172"/>
        <item m="1" x="2638"/>
        <item m="1" x="5472"/>
        <item m="1" x="2952"/>
        <item m="1" x="2726"/>
        <item m="1" x="3600"/>
        <item m="1" x="4975"/>
        <item m="1" x="2977"/>
        <item m="1" x="5645"/>
        <item m="1" x="4716"/>
        <item m="1" x="3584"/>
        <item m="1" x="3156"/>
        <item m="1" x="4523"/>
        <item m="1" x="2304"/>
        <item m="1" x="4601"/>
        <item m="1" x="4096"/>
        <item m="1" x="5647"/>
        <item m="1" x="4965"/>
        <item m="1" x="5568"/>
        <item m="1" x="3853"/>
        <item m="1" x="2770"/>
        <item m="1" x="2362"/>
        <item m="1" x="3800"/>
        <item m="1" x="4339"/>
        <item m="1" x="6030"/>
        <item m="1" x="6026"/>
        <item m="1" x="5742"/>
        <item m="1" x="4282"/>
        <item m="1" x="3499"/>
        <item m="1" x="5427"/>
        <item m="1" x="5709"/>
        <item m="1" x="2922"/>
        <item m="1" x="4369"/>
        <item m="1" x="4429"/>
        <item m="1" x="5422"/>
        <item m="1" x="5334"/>
        <item m="1" x="4331"/>
        <item m="1" x="5749"/>
        <item m="1" x="5628"/>
        <item m="1" x="5593"/>
        <item m="1" x="2372"/>
        <item m="1" x="4247"/>
        <item m="1" x="3870"/>
        <item m="1" x="3232"/>
        <item m="1" x="5590"/>
        <item m="1" x="2378"/>
        <item m="1" x="4796"/>
        <item m="1" x="3994"/>
        <item m="1" x="4947"/>
        <item m="1" x="4211"/>
        <item m="1" x="4646"/>
        <item m="1" x="5148"/>
        <item m="1" x="2238"/>
        <item m="1" x="5302"/>
        <item m="1" x="2346"/>
        <item m="1" x="5398"/>
        <item m="1" x="2187"/>
        <item m="1" x="3357"/>
        <item m="1" x="2482"/>
        <item m="1" x="3721"/>
        <item m="1" x="2869"/>
        <item m="1" x="3203"/>
        <item m="1" x="2527"/>
        <item m="1" x="3483"/>
        <item m="1" x="4645"/>
        <item m="1" x="2488"/>
        <item m="1" x="5646"/>
        <item m="1" x="3342"/>
        <item m="1" x="3368"/>
        <item m="1" x="5323"/>
        <item m="1" x="3260"/>
        <item m="1" x="5174"/>
        <item m="1" x="3460"/>
        <item m="1" x="2976"/>
        <item m="1" x="3798"/>
        <item m="1" x="5259"/>
        <item m="1" x="2340"/>
        <item m="1" x="3815"/>
        <item m="1" x="2393"/>
        <item m="1" x="5403"/>
        <item m="1" x="2144"/>
        <item m="1" x="4051"/>
        <item m="1" x="5623"/>
        <item m="1" x="5365"/>
        <item m="1" x="2312"/>
        <item m="1" x="5250"/>
        <item m="1" x="2839"/>
        <item m="1" x="3194"/>
        <item m="1" x="5416"/>
        <item m="1" x="2581"/>
        <item m="1" x="2799"/>
        <item m="1" x="3164"/>
        <item m="1" x="3065"/>
        <item m="1" x="3280"/>
        <item m="1" x="2461"/>
        <item m="1" x="5294"/>
        <item m="1" x="2240"/>
        <item m="1" x="4409"/>
        <item m="1" x="5731"/>
        <item m="1" x="3106"/>
        <item m="1" x="5950"/>
        <item m="1" x="4699"/>
        <item m="1" x="2984"/>
        <item m="1" x="3560"/>
        <item m="1" x="4522"/>
        <item m="1" x="2542"/>
        <item m="1" x="2481"/>
        <item m="1" x="2971"/>
        <item m="1" x="3266"/>
        <item m="1" x="3069"/>
        <item m="1" x="5220"/>
        <item m="1" x="2886"/>
        <item m="1" x="5232"/>
        <item m="1" x="2165"/>
        <item m="1" x="3737"/>
        <item m="1" x="4987"/>
        <item m="1" x="2775"/>
        <item m="1" x="3452"/>
        <item m="1" x="4701"/>
        <item m="1" x="2989"/>
        <item m="1" x="4351"/>
        <item m="1" x="5871"/>
        <item m="1" x="5467"/>
        <item m="1" x="4995"/>
        <item m="1" x="5485"/>
        <item m="1" x="2823"/>
        <item m="1" x="4686"/>
        <item m="1" x="2978"/>
        <item m="1" x="4536"/>
        <item m="1" x="5761"/>
        <item m="1" x="4494"/>
        <item m="1" x="4985"/>
        <item m="1" x="3348"/>
        <item m="1" x="4305"/>
        <item m="1" x="2806"/>
        <item m="1" x="3320"/>
        <item m="1" x="6006"/>
        <item m="1" x="5823"/>
        <item m="1" x="3383"/>
        <item m="1" x="5487"/>
        <item m="1" x="3242"/>
        <item m="1" x="3701"/>
        <item m="1" x="4024"/>
        <item m="1" x="2640"/>
        <item m="1" x="5603"/>
        <item m="1" x="2409"/>
        <item m="1" x="2295"/>
        <item m="1" x="3550"/>
        <item m="1" x="5792"/>
        <item m="1" x="5203"/>
        <item m="1" x="4227"/>
        <item m="1" x="2804"/>
        <item m="1" x="3647"/>
        <item m="1" x="5942"/>
        <item m="1" x="4964"/>
        <item m="1" x="4320"/>
        <item m="1" x="4038"/>
        <item m="1" x="2619"/>
        <item m="1" x="2795"/>
        <item m="1" x="2162"/>
        <item m="1" x="3477"/>
        <item m="1" x="5822"/>
        <item m="1" x="4010"/>
        <item m="1" x="3549"/>
        <item m="1" x="4236"/>
        <item m="1" x="4027"/>
        <item m="1" x="4564"/>
        <item m="1" x="5110"/>
        <item m="1" x="5261"/>
        <item m="1" x="4718"/>
        <item m="1" x="5689"/>
        <item m="1" x="4344"/>
        <item m="1" x="3186"/>
        <item m="1" x="2905"/>
        <item m="1" x="5896"/>
        <item m="1" x="2875"/>
        <item m="1" x="4929"/>
        <item m="1" x="5716"/>
        <item m="1" x="5696"/>
        <item m="1" x="5876"/>
        <item m="1" x="3287"/>
        <item m="1" x="4526"/>
        <item m="1" x="5157"/>
        <item m="1" x="4734"/>
        <item m="1" x="3864"/>
        <item m="1" x="2538"/>
        <item m="1" x="5887"/>
        <item m="1" x="2643"/>
        <item m="1" x="3693"/>
        <item m="1" x="5711"/>
        <item m="1" x="2419"/>
        <item m="1" x="5581"/>
        <item m="1" x="4928"/>
        <item m="1" x="4888"/>
        <item m="1" x="4343"/>
        <item m="1" x="3023"/>
        <item m="1" x="4861"/>
        <item m="1" x="2958"/>
        <item m="1" x="4729"/>
        <item m="1" x="5333"/>
        <item m="1" x="3066"/>
        <item m="1" x="5350"/>
        <item m="1" x="5189"/>
        <item m="1" x="5639"/>
        <item m="1" x="5796"/>
        <item m="1" x="4370"/>
        <item m="1" x="4036"/>
        <item m="1" x="6024"/>
        <item m="1" x="2959"/>
        <item m="1" x="3498"/>
        <item m="1" x="3054"/>
        <item m="1" x="4811"/>
        <item m="1" x="5159"/>
        <item m="1" x="5680"/>
        <item m="1" x="2485"/>
        <item m="1" x="5289"/>
        <item m="1" x="4297"/>
        <item m="1" x="5707"/>
        <item m="1" x="4482"/>
        <item m="1" x="5057"/>
        <item m="1" x="5411"/>
        <item m="1" x="3006"/>
        <item m="1" x="5177"/>
        <item m="1" x="3220"/>
        <item m="1" x="3587"/>
        <item m="1" x="4635"/>
        <item m="1" x="2818"/>
        <item m="1" x="3639"/>
        <item m="1" x="5528"/>
        <item m="1" x="3608"/>
        <item m="1" x="4076"/>
        <item m="1" x="2732"/>
        <item m="1" x="2629"/>
        <item m="1" x="3002"/>
        <item m="1" x="2471"/>
        <item m="1" x="4001"/>
        <item m="1" x="3262"/>
        <item m="1" x="3955"/>
        <item m="1" x="5664"/>
        <item m="1" x="5049"/>
        <item m="1" x="3515"/>
        <item m="1" x="4820"/>
        <item m="1" x="4508"/>
        <item m="1" x="3656"/>
        <item m="1" x="4603"/>
        <item m="1" x="4559"/>
        <item m="1" x="3509"/>
        <item m="1" x="2425"/>
        <item m="1" x="2364"/>
        <item m="1" x="5478"/>
        <item m="1" x="4695"/>
        <item m="1" x="2342"/>
        <item m="1" x="4552"/>
        <item m="1" x="5415"/>
        <item m="1" x="2260"/>
        <item m="1" x="5217"/>
        <item m="1" x="3726"/>
        <item m="1" x="3526"/>
        <item m="1" x="5724"/>
        <item m="1" x="4181"/>
        <item m="1" x="3150"/>
        <item m="1" x="4992"/>
        <item m="1" x="4222"/>
        <item m="1" x="4939"/>
        <item m="1" x="2997"/>
        <item m="1" x="2517"/>
        <item m="1" x="2502"/>
        <item m="1" x="4745"/>
        <item m="1" x="5573"/>
        <item m="1" x="5615"/>
        <item m="1" x="5998"/>
        <item m="1" x="4823"/>
        <item m="1" x="4194"/>
        <item m="1" x="2592"/>
        <item m="1" x="3081"/>
        <item m="1" x="3294"/>
        <item m="1" x="2757"/>
        <item m="1" x="4221"/>
        <item m="1" x="3695"/>
        <item m="1" x="3123"/>
        <item m="1" x="4478"/>
        <item m="1" x="4021"/>
        <item m="1" x="5233"/>
        <item m="1" x="2347"/>
        <item m="1" x="4059"/>
        <item m="1" x="5225"/>
        <item m="1" x="3165"/>
        <item m="1" x="3569"/>
        <item m="1" x="4511"/>
        <item m="1" x="3544"/>
        <item m="1" x="3270"/>
        <item m="1" x="4506"/>
        <item m="1" x="4486"/>
        <item m="1" x="3441"/>
        <item m="1" x="5666"/>
        <item m="1" x="4335"/>
        <item m="1" x="3755"/>
        <item m="1" x="5785"/>
        <item m="1" x="5670"/>
        <item m="1" x="5736"/>
        <item m="1" x="5655"/>
        <item m="1" x="5995"/>
        <item m="1" x="2737"/>
        <item m="1" x="4679"/>
        <item m="1" x="5687"/>
        <item m="1" x="2669"/>
        <item m="1" x="4121"/>
        <item m="1" x="4707"/>
        <item m="1" x="2186"/>
        <item m="1" x="4748"/>
        <item m="1" x="5798"/>
        <item m="1" x="3746"/>
        <item m="1" x="2226"/>
        <item m="1" x="3036"/>
        <item m="1" x="4377"/>
        <item m="1" x="4265"/>
        <item m="1" x="5844"/>
        <item m="1" x="2614"/>
        <item m="1" x="5113"/>
        <item m="1" x="5347"/>
        <item m="1" x="3566"/>
        <item m="1" x="3250"/>
        <item m="1" x="5778"/>
        <item m="1" x="4465"/>
        <item m="1" x="2498"/>
        <item m="1" x="3668"/>
        <item m="1" x="4204"/>
        <item m="1" x="5981"/>
        <item m="1" x="5695"/>
        <item m="1" x="3869"/>
        <item m="1" x="5313"/>
        <item m="1" x="3887"/>
        <item m="1" x="3241"/>
        <item m="1" x="2981"/>
        <item m="1" x="4860"/>
        <item m="1" x="2314"/>
        <item m="1" x="5473"/>
        <item m="1" x="4395"/>
        <item m="1" x="4732"/>
        <item m="1" x="5328"/>
        <item m="1" x="2169"/>
        <item m="1" x="5486"/>
        <item m="1" x="5974"/>
        <item m="1" x="5537"/>
        <item m="1" x="5063"/>
        <item m="1" x="4776"/>
        <item m="1" x="3184"/>
        <item m="1" x="3162"/>
        <item m="1" x="3300"/>
        <item m="1" x="5001"/>
        <item m="1" x="4216"/>
        <item m="1" x="5079"/>
        <item m="1" x="5219"/>
        <item m="1" x="2633"/>
        <item m="1" x="5336"/>
        <item m="1" x="3176"/>
        <item m="1" x="4321"/>
        <item m="1" x="4639"/>
        <item m="1" x="3888"/>
        <item m="1" x="4949"/>
        <item m="1" x="3673"/>
        <item m="1" x="5919"/>
        <item m="1" x="3648"/>
        <item m="1" x="5394"/>
        <item m="1" x="4897"/>
        <item m="1" x="5039"/>
        <item m="1" x="3655"/>
        <item m="1" x="5496"/>
        <item m="1" x="3527"/>
        <item m="1" x="5671"/>
        <item m="1" x="4938"/>
        <item m="1" x="5747"/>
        <item m="1" x="5340"/>
        <item m="1" x="5765"/>
        <item m="1" x="2628"/>
        <item m="1" x="5064"/>
        <item m="1" x="4459"/>
        <item m="1" x="4168"/>
        <item m="1" x="2885"/>
        <item m="1" x="3536"/>
        <item m="1" x="5757"/>
        <item m="1" x="3914"/>
        <item m="1" x="5447"/>
        <item m="1" x="2418"/>
        <item m="1" x="3116"/>
        <item m="1" x="3350"/>
        <item m="1" x="3407"/>
        <item m="1" x="4186"/>
        <item m="1" x="6027"/>
        <item m="1" x="4150"/>
        <item m="1" x="5877"/>
        <item m="1" x="3572"/>
        <item m="1" x="3727"/>
        <item m="1" x="2399"/>
        <item m="1" x="5506"/>
        <item m="1" x="5807"/>
        <item m="1" x="4972"/>
        <item m="1" x="3561"/>
        <item m="1" x="5842"/>
        <item m="1" x="3506"/>
        <item m="1" x="2209"/>
        <item m="1" x="3868"/>
        <item m="1" x="6005"/>
        <item m="1" x="3917"/>
        <item m="1" x="2555"/>
        <item m="1" x="3291"/>
        <item m="1" x="4171"/>
        <item m="1" x="4837"/>
        <item m="1" x="4809"/>
        <item m="1" x="3410"/>
        <item m="1" x="4642"/>
        <item m="1" x="5309"/>
        <item m="1" x="4816"/>
        <item m="1" x="4403"/>
        <item m="1" x="4663"/>
        <item m="1" x="5258"/>
        <item m="1" x="2575"/>
        <item m="1" x="3618"/>
        <item m="1" x="4557"/>
        <item m="1" x="4779"/>
        <item m="1" x="2650"/>
        <item m="1" x="2710"/>
        <item m="1" x="6003"/>
        <item m="1" x="4765"/>
        <item m="1" x="5774"/>
        <item m="1" x="5056"/>
        <item m="1" x="5901"/>
        <item m="1" x="3897"/>
        <item m="1" x="4376"/>
        <item m="1" x="4272"/>
        <item m="1" x="3884"/>
        <item m="1" x="3044"/>
        <item m="1" x="3578"/>
        <item m="1" x="4425"/>
        <item m="1" x="2756"/>
        <item m="1" x="2766"/>
        <item m="1" x="4515"/>
        <item m="1" x="4435"/>
        <item m="1" x="4659"/>
        <item m="1" x="5524"/>
        <item m="1" x="4296"/>
        <item m="1" x="5037"/>
        <item m="1" x="3329"/>
        <item m="1" x="4560"/>
        <item m="1" x="5669"/>
        <item m="1" x="5622"/>
        <item m="1" x="2845"/>
        <item m="1" x="5288"/>
        <item m="1" x="3653"/>
        <item m="1" x="3016"/>
        <item m="1" x="2261"/>
        <item m="1" x="5946"/>
        <item m="1" x="3423"/>
        <item m="1" x="2817"/>
        <item m="1" x="5870"/>
        <item m="1" x="5459"/>
        <item m="1" x="2323"/>
        <item m="1" x="2429"/>
        <item m="1" x="4138"/>
        <item m="1" x="5861"/>
        <item m="1" x="4894"/>
        <item m="1" x="5513"/>
        <item m="1" x="5144"/>
        <item m="1" x="2630"/>
        <item m="1" x="4111"/>
        <item m="1" x="3615"/>
        <item m="1" x="4347"/>
        <item m="1" x="3763"/>
        <item m="1" x="4132"/>
        <item m="1" x="6008"/>
        <item m="1" x="5979"/>
        <item m="1" x="3367"/>
        <item m="1" x="2383"/>
        <item m="1" x="4293"/>
        <item m="1" x="4761"/>
        <item m="1" x="5719"/>
        <item m="1" x="4596"/>
        <item m="1" x="5638"/>
        <item m="1" x="4907"/>
        <item m="1" x="5036"/>
        <item m="1" x="5308"/>
        <item m="1" x="3470"/>
        <item m="1" x="2520"/>
        <item m="1" x="5093"/>
        <item m="1" x="5392"/>
        <item m="1" x="3048"/>
        <item m="1" x="3805"/>
        <item m="1" x="6019"/>
        <item m="1" x="2465"/>
        <item m="1" x="5075"/>
        <item m="1" x="3981"/>
        <item m="1" x="4759"/>
        <item m="1" x="2210"/>
        <item m="1" x="4859"/>
        <item m="1" x="4023"/>
        <item m="1" x="3248"/>
        <item m="1" x="5090"/>
        <item m="1" x="5384"/>
        <item m="1" x="2403"/>
        <item m="1" x="4434"/>
        <item m="1" x="5315"/>
        <item m="1" x="2856"/>
        <item m="1" x="4327"/>
        <item m="1" x="4302"/>
        <item m="1" x="2822"/>
        <item m="1" x="5107"/>
        <item m="1" x="2277"/>
        <item m="1" x="4045"/>
        <item m="1" x="5693"/>
        <item m="1" x="4166"/>
        <item m="1" x="3386"/>
        <item m="1" x="4664"/>
        <item m="1" x="3595"/>
        <item m="1" x="4338"/>
        <item m="1" x="4657"/>
        <item m="1" x="3084"/>
        <item m="1" x="4868"/>
        <item m="1" x="5627"/>
        <item m="1" x="5703"/>
        <item m="1" x="2724"/>
        <item m="1" x="3068"/>
        <item m="1" x="2892"/>
        <item m="1" x="4055"/>
        <item m="1" x="3622"/>
        <item m="1" x="4637"/>
        <item m="1" x="2567"/>
        <item m="1" x="5855"/>
        <item m="1" x="4649"/>
        <item m="1" x="3343"/>
        <item m="1" x="3924"/>
        <item m="1" x="5444"/>
        <item m="1" x="5260"/>
        <item m="1" x="3780"/>
        <item m="1" x="4618"/>
        <item m="1" x="2387"/>
        <item m="1" x="4775"/>
        <item m="1" x="2742"/>
        <item m="1" x="5710"/>
        <item m="1" x="4614"/>
        <item m="1" x="2267"/>
        <item m="1" x="4799"/>
        <item m="1" x="3591"/>
        <item m="1" x="3844"/>
        <item m="1" x="4492"/>
        <item m="1" x="2190"/>
        <item m="1" x="3388"/>
        <item m="1" x="3916"/>
        <item m="1" x="3716"/>
        <item m="1" x="3788"/>
        <item m="1" x="5908"/>
        <item m="1" x="3616"/>
        <item m="1" x="2960"/>
        <item m="1" x="5187"/>
        <item m="1" x="2303"/>
        <item m="1" x="3493"/>
        <item m="1" x="2850"/>
        <item m="1" x="2660"/>
        <item m="1" x="3151"/>
        <item m="1" x="4193"/>
        <item m="1" x="5178"/>
        <item m="1" x="4805"/>
        <item m="1" x="2493"/>
        <item m="1" x="4209"/>
        <item m="1" x="3709"/>
        <item m="1" x="4357"/>
        <item m="1" x="3516"/>
        <item m="1" x="2735"/>
        <item m="1" x="4387"/>
        <item m="1" x="3212"/>
        <item m="1" x="4683"/>
        <item m="1" x="2402"/>
        <item m="1" x="4291"/>
        <item m="1" x="4160"/>
        <item m="1" x="4363"/>
        <item m="1" x="2864"/>
        <item m="1" x="5930"/>
        <item m="1" x="5829"/>
        <item m="1" x="3696"/>
        <item m="1" x="4054"/>
        <item m="1" x="4537"/>
        <item m="1" x="2343"/>
        <item m="1" x="4219"/>
        <item m="1" x="4433"/>
        <item m="1" x="2796"/>
        <item m="1" x="5009"/>
        <item m="1" x="5510"/>
        <item m="1" x="2785"/>
        <item m="1" x="4736"/>
        <item m="1" x="2658"/>
        <item m="1" x="4827"/>
        <item m="1" x="3949"/>
        <item m="1" x="3188"/>
        <item m="1" x="5180"/>
        <item m="1" x="2808"/>
        <item m="1" x="4464"/>
        <item m="1" x="2549"/>
        <item m="1" x="2554"/>
        <item m="1" x="5834"/>
        <item m="1" x="5025"/>
        <item m="1" x="5455"/>
        <item m="1" x="5754"/>
        <item m="1" x="3113"/>
        <item m="1" x="5846"/>
        <item m="1" x="2860"/>
        <item m="1" x="3319"/>
        <item m="1" x="3088"/>
        <item m="1" x="5401"/>
        <item m="1" x="3063"/>
        <item m="1" x="3267"/>
        <item m="1" x="4882"/>
        <item m="1" x="3559"/>
        <item m="1" x="3080"/>
        <item m="1" x="2557"/>
        <item m="1" x="3553"/>
        <item m="1" x="5958"/>
        <item m="1" x="3145"/>
        <item m="1" x="5020"/>
        <item m="1" x="5281"/>
        <item m="1" x="3818"/>
        <item m="1" x="4688"/>
        <item m="1" x="2910"/>
        <item m="1" x="3252"/>
        <item m="1" x="6018"/>
        <item m="1" x="4052"/>
        <item m="1" x="2504"/>
        <item m="1" x="2906"/>
        <item m="1" x="2678"/>
        <item m="1" x="4672"/>
        <item m="1" x="2250"/>
        <item m="1" x="5891"/>
        <item m="1" x="3335"/>
        <item m="1" x="2615"/>
        <item m="1" x="5475"/>
        <item m="1" x="3742"/>
        <item m="1" x="3925"/>
        <item m="1" x="4393"/>
        <item m="1" x="2749"/>
        <item m="1" x="4139"/>
        <item m="1" x="2366"/>
        <item m="1" x="2635"/>
        <item m="1" x="3134"/>
        <item m="1" x="4600"/>
        <item m="1" x="5776"/>
        <item m="1" x="4914"/>
        <item m="1" x="2170"/>
        <item m="1" x="5996"/>
        <item m="1" x="2849"/>
        <item m="1" x="5988"/>
        <item m="1" x="3041"/>
        <item m="1" x="3332"/>
        <item m="1" x="3177"/>
        <item m="1" x="2784"/>
        <item m="1" x="2568"/>
        <item m="1" x="4879"/>
        <item m="1" x="5972"/>
        <item m="1" x="4660"/>
        <item m="1" x="3385"/>
        <item m="1" x="2242"/>
        <item m="1" x="4555"/>
        <item m="1" x="3128"/>
        <item m="1" x="5393"/>
        <item m="1" x="3492"/>
        <item m="1" x="5734"/>
        <item m="1" x="4856"/>
        <item m="1" x="2532"/>
        <item m="1" x="3683"/>
        <item m="1" x="5520"/>
        <item m="1" x="3821"/>
        <item m="1" x="4556"/>
        <item m="1" x="5494"/>
        <item m="1" x="5038"/>
        <item m="1" x="3909"/>
        <item m="1" x="2715"/>
        <item m="1" x="2392"/>
        <item m="1" x="4553"/>
        <item m="1" x="2290"/>
        <item m="1" x="3182"/>
        <item m="1" x="2685"/>
        <item m="1" x="3412"/>
        <item m="1" x="4851"/>
        <item m="1" x="5515"/>
        <item m="1" x="5642"/>
        <item m="1" x="4708"/>
        <item m="1" x="3820"/>
        <item m="1" x="2767"/>
        <item m="1" x="3245"/>
        <item m="1" x="5793"/>
        <item m="1" x="4015"/>
        <item m="1" x="5362"/>
        <item m="1" x="4471"/>
        <item m="1" x="2762"/>
        <item m="1" x="2930"/>
        <item m="1" x="5481"/>
        <item m="1" x="5254"/>
        <item m="1" x="4180"/>
        <item m="1" x="5957"/>
        <item m="1" x="4453"/>
        <item m="1" x="4145"/>
        <item m="1" x="3959"/>
        <item m="1" x="3950"/>
        <item m="1" x="2477"/>
        <item m="1" x="2657"/>
        <item m="1" x="5102"/>
        <item m="1" x="5238"/>
        <item m="1" x="4047"/>
        <item m="1" x="2337"/>
        <item m="1" x="2394"/>
        <item m="1" x="4431"/>
        <item m="1" x="5685"/>
        <item m="1" x="2937"/>
        <item m="1" x="5637"/>
        <item m="1" x="5463"/>
        <item m="1" x="3299"/>
        <item m="1" x="4473"/>
        <item m="1" x="2253"/>
        <item m="1" x="5555"/>
        <item m="1" x="2474"/>
        <item m="1" x="2607"/>
        <item m="1" x="3843"/>
        <item m="1" x="4248"/>
        <item m="1" x="4250"/>
        <item m="1" x="4735"/>
        <item m="1" x="5632"/>
        <item m="1" x="5466"/>
        <item m="1" x="3580"/>
        <item m="1" x="5140"/>
        <item m="1" x="3847"/>
        <item m="1" x="3789"/>
        <item m="1" x="3731"/>
        <item m="1" x="3529"/>
        <item m="1" x="4923"/>
        <item m="1" x="4122"/>
        <item m="1" x="3502"/>
        <item m="1" x="2848"/>
        <item m="1" x="5291"/>
        <item m="1" x="4114"/>
        <item m="1" x="3913"/>
        <item m="1" x="2145"/>
        <item m="1" x="3979"/>
        <item m="1" x="5643"/>
        <item m="1" x="4632"/>
        <item m="1" x="2680"/>
        <item m="1" x="5066"/>
        <item m="1" x="4411"/>
        <item m="1" x="3756"/>
        <item m="1" x="2683"/>
        <item m="1" x="2254"/>
        <item m="1" x="5659"/>
        <item m="1" x="4696"/>
        <item m="1" x="3050"/>
        <item m="1" x="5441"/>
        <item m="1" x="4195"/>
        <item m="1" x="5310"/>
        <item m="1" x="3827"/>
        <item m="1" x="2665"/>
        <item m="1" x="4067"/>
        <item m="1" x="4182"/>
        <item m="1" x="2616"/>
        <item m="1" x="5567"/>
        <item m="1" x="3613"/>
        <item m="1" x="3139"/>
        <item m="1" x="3634"/>
        <item m="1" x="3337"/>
        <item m="1" x="4091"/>
        <item m="1" x="3735"/>
        <item m="1" x="5386"/>
        <item m="1" x="3773"/>
        <item m="1" x="5984"/>
        <item m="1" x="2176"/>
        <item m="1" x="4013"/>
        <item m="1" x="2345"/>
        <item m="1" x="3122"/>
        <item m="1" x="2648"/>
        <item m="1" x="5274"/>
        <item m="1" x="4518"/>
        <item m="1" x="3290"/>
        <item m="1" x="2944"/>
        <item m="1" x="5948"/>
        <item m="1" x="3468"/>
        <item m="1" x="2792"/>
        <item m="1" x="4260"/>
        <item m="1" x="2882"/>
        <item m="1" x="5836"/>
        <item m="1" x="3705"/>
        <item m="1" x="2147"/>
        <item m="1" x="2943"/>
        <item m="1" x="4112"/>
        <item m="1" x="2859"/>
        <item m="1" x="4071"/>
        <item m="1" x="6037"/>
        <item m="1" x="4042"/>
        <item m="1" x="2673"/>
        <item m="1" x="2525"/>
        <item m="1" x="3504"/>
        <item m="1" x="4757"/>
        <item m="1" x="4046"/>
        <item m="1" x="2360"/>
        <item m="1" x="5914"/>
        <item m="1" x="5725"/>
        <item m="1" x="2672"/>
        <item m="1" x="5490"/>
        <item m="1" x="2854"/>
        <item m="1" x="2870"/>
        <item m="1" x="2994"/>
        <item m="1" x="2235"/>
        <item m="1" x="2632"/>
        <item m="1" x="4365"/>
        <item m="1" x="3096"/>
        <item m="1" x="5045"/>
        <item m="1" x="4350"/>
        <item m="1" x="2416"/>
        <item m="1" x="2973"/>
        <item m="1" x="5916"/>
        <item m="1" x="2297"/>
        <item m="1" x="2529"/>
        <item m="1" x="5264"/>
        <item m="1" x="4900"/>
        <item m="1" x="4513"/>
        <item m="1" x="2918"/>
        <item m="1" x="2214"/>
        <item m="1" x="2220"/>
        <item m="1" x="3359"/>
        <item m="1" x="4172"/>
        <item m="1" x="2329"/>
        <item m="1" x="4842"/>
        <item m="1" x="5701"/>
        <item m="1" x="2595"/>
        <item m="1" x="3301"/>
        <item m="1" x="2872"/>
        <item m="1" x="5407"/>
        <item m="1" x="5363"/>
        <item m="1" x="3218"/>
        <item m="1" x="5181"/>
        <item m="1" x="5708"/>
        <item m="1" x="5940"/>
        <item m="1" x="3932"/>
        <item m="1" x="5960"/>
        <item m="1" x="4102"/>
        <item m="1" x="3562"/>
        <item m="1" x="5213"/>
        <item m="1" x="5848"/>
        <item m="1" x="3446"/>
        <item m="1" x="5525"/>
        <item m="1" x="5128"/>
        <item m="1" x="5332"/>
        <item m="1" x="5784"/>
        <item m="1" x="5470"/>
        <item m="1" x="5078"/>
        <item m="1" x="5658"/>
        <item m="1" x="4382"/>
        <item m="1" x="3779"/>
        <item m="1" x="5665"/>
        <item m="1" x="4921"/>
        <item m="1" x="4115"/>
        <item m="1" x="2154"/>
        <item m="1" x="5115"/>
        <item m="1" x="2664"/>
        <item m="1" x="2743"/>
        <item m="1" x="2301"/>
        <item m="1" x="5882"/>
        <item m="1" x="5835"/>
        <item m="1" x="5089"/>
        <item m="1" x="3806"/>
        <item m="1" x="5423"/>
        <item m="1" x="5292"/>
        <item m="1" x="2852"/>
        <item m="1" x="3791"/>
        <item m="1" x="3816"/>
        <item m="1" x="3179"/>
        <item m="1" x="4935"/>
        <item m="1" x="2751"/>
        <item m="1" x="5953"/>
        <item m="1" x="4322"/>
        <item m="1" x="3724"/>
        <item m="1" x="3511"/>
        <item m="1" x="4399"/>
        <item m="1" x="5287"/>
        <item m="1" x="4960"/>
        <item m="1" x="4472"/>
        <item m="1" x="2282"/>
        <item m="1" x="2391"/>
        <item m="1" x="3687"/>
        <item m="1" x="3138"/>
        <item m="1" x="4299"/>
        <item m="1" x="2338"/>
        <item m="1" x="4544"/>
        <item m="1" x="2623"/>
        <item m="1" x="3045"/>
        <item m="1" x="4912"/>
        <item m="1" x="3636"/>
        <item m="1" x="3009"/>
        <item m="1" x="2287"/>
        <item m="1" x="4674"/>
        <item m="1" x="4934"/>
        <item m="1" x="2544"/>
        <item m="1" x="3031"/>
        <item m="1" x="3581"/>
        <item m="1" x="5251"/>
        <item m="1" x="4973"/>
        <item m="1" x="5105"/>
        <item m="1" x="4713"/>
        <item m="1" x="4233"/>
        <item m="1" x="4374"/>
        <item m="1" x="2563"/>
        <item m="1" x="4977"/>
        <item m="1" x="3055"/>
        <item m="1" x="2561"/>
        <item m="1" x="3442"/>
        <item m="1" x="3602"/>
        <item m="1" x="3444"/>
        <item m="1" x="4255"/>
        <item m="1" x="4225"/>
        <item m="1" x="5714"/>
        <item m="1" x="4581"/>
        <item m="1" x="2551"/>
        <item m="1" x="4751"/>
        <item m="1" x="4676"/>
        <item m="1" x="5814"/>
        <item m="1" x="3001"/>
        <item m="1" x="5080"/>
        <item m="1" x="5872"/>
        <item m="1" x="3534"/>
        <item m="1" x="4822"/>
        <item m="1" x="4264"/>
        <item m="1" x="4903"/>
        <item m="1" x="5497"/>
        <item m="1" x="2972"/>
        <item m="1" x="3296"/>
        <item m="1" x="3482"/>
        <item m="1" x="2769"/>
        <item m="1" x="3931"/>
        <item m="1" x="4802"/>
        <item m="1" x="3762"/>
        <item m="1" x="5008"/>
        <item m="1" x="3157"/>
        <item m="1" x="3612"/>
        <item m="1" x="3604"/>
        <item m="1" x="4846"/>
        <item m="1" x="2155"/>
        <item m="1" x="3568"/>
        <item m="1" x="5372"/>
        <item m="1" x="3719"/>
        <item m="1" x="5385"/>
        <item m="1" x="5556"/>
        <item m="1" x="3943"/>
        <item m="1" x="2933"/>
        <item m="1" x="2708"/>
        <item m="1" x="4419"/>
        <item m="1" x="5832"/>
        <item m="1" x="3426"/>
        <item m="1" x="4850"/>
        <item m="1" x="2608"/>
        <item m="1" x="4712"/>
        <item m="1" x="2948"/>
        <item m="1" x="3809"/>
        <item m="1" x="2483"/>
        <item m="1" x="4135"/>
        <item m="1" x="3089"/>
        <item m="1" x="4323"/>
        <item m="1" x="3894"/>
        <item m="1" x="3158"/>
        <item m="1" x="5862"/>
        <item m="1" x="4379"/>
        <item m="1" x="3119"/>
        <item m="1" x="2431"/>
        <item m="1" x="5456"/>
        <item m="1" x="4815"/>
        <item m="1" x="5821"/>
        <item m="1" x="5389"/>
        <item m="1" x="5595"/>
        <item m="1" x="3617"/>
        <item m="1" x="3416"/>
        <item m="1" x="3490"/>
        <item m="1" x="4898"/>
        <item m="1" x="2812"/>
        <item m="1" x="2266"/>
        <item m="1" x="5029"/>
        <item m="1" x="3929"/>
        <item m="1" x="5816"/>
        <item m="1" x="5019"/>
        <item m="1" x="4496"/>
        <item m="1" x="2788"/>
        <item m="1" x="6012"/>
        <item m="1" x="3953"/>
        <item m="1" x="3531"/>
        <item m="1" x="3039"/>
        <item m="1" x="2496"/>
        <item m="1" x="3930"/>
        <item m="1" x="5242"/>
        <item m="1" x="5591"/>
        <item m="1" x="4698"/>
        <item m="1" x="5041"/>
        <item m="1" x="4278"/>
        <item m="1" x="3776"/>
        <item m="1" x="5245"/>
        <item m="1" x="4706"/>
        <item m="1" x="5698"/>
        <item m="1" x="2701"/>
        <item m="1" x="5740"/>
        <item m="1" x="4029"/>
        <item m="1" x="4604"/>
        <item m="1" x="2449"/>
        <item m="1" x="2203"/>
        <item m="1" x="3999"/>
        <item m="1" x="4662"/>
        <item m="1" x="4626"/>
        <item m="1" x="5017"/>
        <item m="1" x="3985"/>
        <item m="1" x="4332"/>
        <item m="1" x="5396"/>
        <item m="1" x="2637"/>
        <item m="1" x="2464"/>
        <item m="1" x="2198"/>
        <item m="1" x="3810"/>
        <item m="1" x="3928"/>
        <item m="1" x="4426"/>
        <item m="1" x="2200"/>
        <item m="1" x="5799"/>
        <item m="1" x="3691"/>
        <item m="1" x="4778"/>
        <item m="1" x="5211"/>
        <item m="1" x="4085"/>
        <item m="1" x="2646"/>
        <item m="1" x="4243"/>
        <item m="1" x="4543"/>
        <item m="1" x="4156"/>
        <item m="1" x="3507"/>
        <item m="1" x="3934"/>
        <item m="1" x="4507"/>
        <item m="1" x="2995"/>
        <item m="1" x="4527"/>
        <item m="1" x="4580"/>
        <item m="1" x="6025"/>
        <item m="1" x="4753"/>
        <item m="1" x="5154"/>
        <item m="1" x="5155"/>
        <item m="1" x="5131"/>
        <item m="1" x="3187"/>
        <item m="1" x="4957"/>
        <item m="1" x="5092"/>
        <item m="1" x="2863"/>
        <item m="1" x="3752"/>
        <item m="1" x="2531"/>
        <item m="1" x="4871"/>
        <item m="1" x="5028"/>
        <item m="1" x="4607"/>
        <item m="1" x="5713"/>
        <item m="1" x="2700"/>
        <item m="1" x="2874"/>
        <item m="1" x="5697"/>
        <item m="1" x="5735"/>
        <item m="1" x="3758"/>
        <item m="1" x="4667"/>
        <item m="1" x="3846"/>
        <item m="1" x="4479"/>
        <item m="1" x="5777"/>
        <item m="1" x="4133"/>
        <item m="1" x="4502"/>
        <item m="1" x="4258"/>
        <item m="1" x="5678"/>
        <item m="1" x="3349"/>
        <item m="1" x="5878"/>
        <item m="1" x="3032"/>
        <item m="1" x="4782"/>
        <item m="1" x="3912"/>
        <item m="1" x="5408"/>
        <item m="1" x="5346"/>
        <item m="1" x="3418"/>
        <item m="1" x="3414"/>
        <item m="1" x="4717"/>
        <item m="1" x="3900"/>
        <item m="1" x="4630"/>
        <item m="1" x="4107"/>
        <item m="1" x="3556"/>
        <item m="1" x="4041"/>
        <item m="1" x="3783"/>
        <item m="1" x="5060"/>
        <item m="1" x="5153"/>
        <item m="1" x="4505"/>
        <item m="1" x="2880"/>
        <item m="1" x="3785"/>
        <item m="1" x="5223"/>
        <item m="1" x="2359"/>
        <item m="1" x="4151"/>
        <item m="1" x="3973"/>
        <item m="1" x="4246"/>
        <item m="1" x="5756"/>
        <item m="1" x="5971"/>
        <item m="1" x="4551"/>
        <item m="1" x="2185"/>
        <item m="1" x="5989"/>
        <item m="1" x="5137"/>
        <item m="1" x="4931"/>
        <item m="1" x="3390"/>
        <item m="1" x="3033"/>
        <item m="1" x="3625"/>
        <item m="1" x="3396"/>
        <item m="1" x="4733"/>
        <item m="1" x="2813"/>
        <item m="1" x="5699"/>
        <item m="1" x="3748"/>
        <item m="1" x="3384"/>
        <item m="1" x="4720"/>
        <item m="1" x="4031"/>
        <item m="1" x="4525"/>
        <item m="1" x="4532"/>
        <item m="1" x="5560"/>
        <item m="1" x="3885"/>
        <item m="1" x="4671"/>
        <item m="1" x="4546"/>
        <item m="1" x="5147"/>
        <item m="1" x="5454"/>
        <item m="1" x="5492"/>
        <item m="1" x="2780"/>
        <item m="1" x="3741"/>
        <item m="1" x="3372"/>
        <item m="1" x="3565"/>
        <item m="1" x="4984"/>
        <item m="1" x="2654"/>
        <item m="1" x="2497"/>
        <item m="1" x="5892"/>
        <item m="1" x="5240"/>
        <item m="1" x="4654"/>
        <item m="1" x="3740"/>
        <item m="1" x="5477"/>
        <item m="1" x="4348"/>
        <item m="1" x="3796"/>
        <item m="1" x="4098"/>
        <item m="1" x="3101"/>
        <item m="1" x="3858"/>
        <item m="1" x="5883"/>
        <item m="1" x="4306"/>
        <item m="1" x="3971"/>
        <item m="1" x="5099"/>
        <item m="1" x="2175"/>
        <item m="1" x="5123"/>
        <item m="1" x="3042"/>
        <item m="1" x="3845"/>
        <item m="1" x="2500"/>
        <item m="1" x="3513"/>
        <item m="1" x="3753"/>
        <item m="1" x="2601"/>
        <item m="1" x="5812"/>
        <item m="1" x="2440"/>
        <item m="1" x="5267"/>
        <item m="1" x="5575"/>
        <item m="1" x="2763"/>
        <item m="1" x="2427"/>
        <item m="1" x="2255"/>
        <item m="1" x="3007"/>
        <item m="1" x="5030"/>
        <item m="1" x="5759"/>
        <item m="1" x="2351"/>
        <item m="1" x="5133"/>
        <item m="1" x="5120"/>
        <item m="1" x="5429"/>
        <item m="1" x="5300"/>
        <item m="1" x="4917"/>
        <item m="1" x="2492"/>
        <item m="1" x="5101"/>
        <item m="1" x="4437"/>
        <item m="1" x="2333"/>
        <item m="1" x="4325"/>
        <item m="1" x="5898"/>
        <item m="1" x="2779"/>
        <item m="1" x="3808"/>
        <item m="1" x="5449"/>
        <item m="1" x="2846"/>
        <item m="1" x="2495"/>
        <item m="1" x="3163"/>
        <item m="1" x="5965"/>
        <item m="1" x="2184"/>
        <item m="1" x="2150"/>
        <item m="1" x="2773"/>
        <item m="1" x="5964"/>
        <item m="1" x="3598"/>
        <item m="1" x="4097"/>
        <item m="1" x="2968"/>
        <item m="1" x="3532"/>
        <item m="1" x="5936"/>
        <item m="1" x="3362"/>
        <item m="1" x="4583"/>
        <item m="1" x="4881"/>
        <item m="1" x="3124"/>
        <item m="1" x="5885"/>
        <item m="1" x="3682"/>
        <item m="1" x="3945"/>
        <item m="1" x="4405"/>
        <item m="1" x="5134"/>
        <item m="1" x="5630"/>
        <item m="1" x="5299"/>
        <item m="1" x="2435"/>
        <item m="1" x="3794"/>
        <item m="1" x="4283"/>
        <item m="1" x="3180"/>
        <item m="1" x="3672"/>
        <item m="1" x="4770"/>
        <item m="1" x="4549"/>
        <item m="1" x="4919"/>
        <item m="1" x="2617"/>
        <item m="1" x="5531"/>
        <item m="1" x="5910"/>
        <item m="1" x="2644"/>
        <item m="1" x="4469"/>
        <item m="1" x="5430"/>
        <item m="1" x="2541"/>
        <item m="1" x="2569"/>
        <item m="1" x="2866"/>
        <item m="1" x="4756"/>
        <item m="1" x="3856"/>
        <item m="1" x="4739"/>
        <item m="1" x="3594"/>
        <item m="1" x="6038"/>
        <item m="1" x="3491"/>
        <item m="1" x="4333"/>
        <item m="1" x="5224"/>
        <item m="1" x="5461"/>
        <item m="1" x="4452"/>
        <item m="1" x="4362"/>
        <item m="1" x="6015"/>
        <item m="1" x="2197"/>
        <item m="1" x="4432"/>
        <item m="1" x="3424"/>
        <item m="1" x="2447"/>
        <item m="1" x="3517"/>
        <item m="1" x="3353"/>
        <item m="1" x="5745"/>
        <item m="1" x="4547"/>
        <item m="1" x="3582"/>
        <item m="1" x="3658"/>
        <item m="1" x="5712"/>
        <item m="1" x="3455"/>
        <item m="1" x="3395"/>
        <item m="1" x="5668"/>
        <item m="1" x="5516"/>
        <item m="1" x="4141"/>
        <item m="1" x="4966"/>
        <item m="1" x="4314"/>
        <item m="1" x="4690"/>
        <item m="1" x="5574"/>
        <item m="1" x="2578"/>
        <item m="1" x="5215"/>
        <item m="1" x="4113"/>
        <item m="1" x="5653"/>
        <item m="1" x="6041"/>
        <item m="1" x="3451"/>
        <item m="1" x="3518"/>
        <item m="1" x="2446"/>
        <item m="1" x="5606"/>
        <item m="1" x="2247"/>
        <item m="1" x="3307"/>
        <item m="1" x="3770"/>
        <item m="1" x="2384"/>
        <item m="1" x="4081"/>
        <item m="1" x="2718"/>
        <item m="1" x="4037"/>
        <item m="1" x="3098"/>
        <item m="1" x="3271"/>
        <item m="1" x="5523"/>
        <item m="1" x="2907"/>
        <item m="1" x="5280"/>
        <item m="1" x="5679"/>
        <item m="1" x="4005"/>
        <item m="1" x="2322"/>
        <item m="1" x="5335"/>
        <item m="1" x="5437"/>
        <item m="1" x="2911"/>
        <item m="1" x="4155"/>
        <item m="1" x="5042"/>
        <item m="1" x="2420"/>
        <item m="1" x="3276"/>
        <item m="1" x="2472"/>
        <item m="1" x="3303"/>
        <item m="1" x="4004"/>
        <item m="1" x="5851"/>
        <item m="1" x="2308"/>
        <item m="1" x="5982"/>
        <item m="1" x="5820"/>
        <item m="1" x="4129"/>
        <item m="1" x="3860"/>
        <item m="1" x="4026"/>
        <item m="1" x="4436"/>
        <item m="1" x="4175"/>
        <item m="1" x="4656"/>
        <item m="1" x="3840"/>
        <item m="1" x="4862"/>
        <item m="1" x="3944"/>
        <item m="1" x="4458"/>
        <item m="1" x="3823"/>
        <item m="1" x="2681"/>
        <item m="1" x="2956"/>
        <item m="1" x="4231"/>
        <item m="1" x="2422"/>
        <item m="1" x="3500"/>
        <item m="1" x="3107"/>
        <item m="1" x="4598"/>
        <item m="1" x="3828"/>
        <item m="1" x="4014"/>
        <item m="1" x="3018"/>
        <item m="1" x="5002"/>
        <item m="1" x="5769"/>
        <item m="1" x="6016"/>
        <item m="1" x="3899"/>
        <item m="1" x="3005"/>
        <item m="1" x="4289"/>
        <item m="1" x="5434"/>
        <item m="1" x="4381"/>
        <item m="1" x="6002"/>
        <item m="1" x="6040"/>
        <item m="1" x="5412"/>
        <item m="1" x="3908"/>
        <item m="1" x="3936"/>
        <item m="1" x="3597"/>
        <item m="1" x="3456"/>
        <item m="1" x="4065"/>
        <item m="1" x="5521"/>
        <item m="1" x="5794"/>
        <item m="1" x="5728"/>
        <item m="1" x="3429"/>
        <item m="1" x="4198"/>
        <item m="1" x="3196"/>
        <item m="1" x="2739"/>
        <item m="1" x="3954"/>
        <item m="1" x="3040"/>
        <item m="1" x="2689"/>
        <item m="1" x="5306"/>
        <item m="1" x="3028"/>
        <item m="1" x="4864"/>
        <item m="1" x="5192"/>
        <item m="1" x="2927"/>
        <item m="1" x="5588"/>
        <item m="1" x="3677"/>
        <item m="1" x="3958"/>
        <item m="1" x="3896"/>
        <item m="1" x="3974"/>
        <item m="1" x="2641"/>
        <item m="1" x="5533"/>
        <item m="1" x="3501"/>
        <item m="1" x="5469"/>
        <item m="1" x="3466"/>
        <item m="1" x="2249"/>
        <item m="1" x="5073"/>
        <item m="1" x="5222"/>
        <item m="1" x="5927"/>
        <item m="1" x="4394"/>
        <item m="1" x="4916"/>
        <item m="1" x="5442"/>
        <item m="1" x="5410"/>
        <item m="1" x="4229"/>
        <item m="1" x="5884"/>
        <item m="1" x="4848"/>
        <item m="1" x="3904"/>
        <item m="1" x="4276"/>
        <item m="1" x="5173"/>
        <item m="1" x="2473"/>
        <item m="1" x="3351"/>
        <item m="1" x="4613"/>
        <item m="1" x="3398"/>
        <item m="1" x="4033"/>
        <item m="1" x="3484"/>
        <item m="1" x="5208"/>
        <item m="1" x="4705"/>
        <item m="1" x="2881"/>
        <item m="1" x="2269"/>
        <item m="1" x="4692"/>
        <item m="1" x="5649"/>
        <item m="1" x="5301"/>
        <item m="1" x="2889"/>
        <item m="1" x="5899"/>
        <item m="1" x="4711"/>
        <item m="1" x="5457"/>
        <item m="1" x="3114"/>
        <item m="1" x="5016"/>
        <item m="1" x="5059"/>
        <item m="1" x="5683"/>
        <item m="1" x="5859"/>
        <item m="1" x="5166"/>
        <item m="1" x="2467"/>
        <item m="1" x="2745"/>
        <item m="1" x="3072"/>
        <item m="1" x="2830"/>
        <item m="1" x="4100"/>
        <item m="1" x="2768"/>
        <item m="1" x="3664"/>
        <item m="1" x="4117"/>
        <item m="1" x="3593"/>
        <item m="1" x="3920"/>
        <item m="1" x="3223"/>
        <item m="1" x="4687"/>
        <item m="1" x="3702"/>
        <item m="1" x="3403"/>
        <item m="1" x="3317"/>
        <item m="1" x="5576"/>
        <item m="1" x="5558"/>
        <item m="1" x="3555"/>
        <item m="1" x="2782"/>
        <item m="1" x="3881"/>
        <item m="1" x="2361"/>
        <item m="1" x="3142"/>
        <item m="1" x="2586"/>
        <item m="1" x="3918"/>
        <item m="1" x="2219"/>
        <item m="1" x="4304"/>
        <item m="1" x="2216"/>
        <item m="1" x="5397"/>
        <item m="1" x="2377"/>
        <item m="1" x="5058"/>
        <item m="1" x="5268"/>
        <item m="1" x="3099"/>
        <item m="1" x="2489"/>
        <item m="1" x="5562"/>
        <item m="1" x="3352"/>
        <item m="1" x="3278"/>
        <item m="1" x="3510"/>
        <item m="1" x="4028"/>
        <item m="1" x="4249"/>
        <item m="1" x="2706"/>
        <item m="1" x="5924"/>
        <item m="1" x="5330"/>
        <item m="1" x="2687"/>
        <item m="1" x="3665"/>
        <item m="1" x="2408"/>
        <item m="1" x="4709"/>
        <item m="1" x="5295"/>
        <item m="1" x="4440"/>
        <item m="1" x="5161"/>
        <item m="1" x="2452"/>
        <item m="1" x="5355"/>
        <item m="1" x="4873"/>
        <item m="1" x="4531"/>
        <item m="1" x="4727"/>
        <item m="1" x="3047"/>
        <item m="1" x="3883"/>
        <item m="1" x="4795"/>
        <item m="1" x="5307"/>
        <item m="1" x="2920"/>
        <item m="1" x="3192"/>
        <item m="1" x="2478"/>
        <item m="1" x="4896"/>
        <item m="1" x="4497"/>
        <item m="1" x="3034"/>
        <item m="1" x="3197"/>
        <item m="1" x="4252"/>
        <item m="1" x="4763"/>
        <item m="1" x="4447"/>
        <item m="1" x="3473"/>
        <item m="1" x="2605"/>
        <item m="1" x="4364"/>
        <item m="1" x="2205"/>
        <item m="1" x="2727"/>
        <item m="1" x="5651"/>
        <item m="1" x="5797"/>
        <item m="1" x="2974"/>
        <item m="1" x="2174"/>
        <item m="1" x="5119"/>
        <item m="1" x="3632"/>
        <item m="1" x="4647"/>
        <item m="1" x="2433"/>
        <item m="1" x="5353"/>
        <item m="1" x="4003"/>
        <item m="1" x="2264"/>
        <item m="1" x="4356"/>
        <item m="1" x="3363"/>
        <item m="1" x="3621"/>
        <item m="1" x="5114"/>
        <item m="1" x="2772"/>
        <item m="1" x="2879"/>
        <item m="1" x="5854"/>
        <item m="1" x="5968"/>
        <item m="1" x="4228"/>
        <item m="1" x="3173"/>
        <item m="1" x="2800"/>
        <item m="1" x="3627"/>
        <item m="1" x="3172"/>
        <item m="1" x="4206"/>
        <item m="1" x="5547"/>
        <item m="1" x="3706"/>
        <item m="1" x="4053"/>
        <item m="1" x="5085"/>
        <item m="1" x="3285"/>
        <item m="1" x="4159"/>
        <item m="1" x="5426"/>
        <item m="1" x="3995"/>
        <item m="1" x="2382"/>
        <item m="1" x="4220"/>
        <item m="1" x="4254"/>
        <item m="1" x="3400"/>
        <item m="1" x="2528"/>
        <item m="1" x="4200"/>
        <item m="1" x="5554"/>
        <item m="1" x="4528"/>
        <item m="1" x="5311"/>
        <item m="1" x="3449"/>
        <item m="1" x="2380"/>
        <item m="1" x="3147"/>
        <item m="1" x="2865"/>
        <item m="1" x="3982"/>
        <item m="1" x="5325"/>
        <item m="1" x="4910"/>
        <item m="1" x="2679"/>
        <item m="1" x="5043"/>
        <item m="1" x="2883"/>
        <item m="1" x="4491"/>
        <item m="1" x="2553"/>
        <item m="1" x="4273"/>
        <item m="1" x="3479"/>
        <item m="1" x="5243"/>
        <item m="1" x="2925"/>
        <item m="1" x="3049"/>
        <item m="1" x="2891"/>
        <item m="1" x="3415"/>
        <item m="1" x="3083"/>
        <item m="1" x="5367"/>
        <item m="1" x="3628"/>
        <item m="1" x="5027"/>
        <item m="1" x="3690"/>
        <item m="1" x="5808"/>
        <item m="1" x="3619"/>
        <item m="1" x="5198"/>
        <item m="1" x="5641"/>
        <item m="1" x="5596"/>
        <item m="1" x="5529"/>
        <item m="1" x="4396"/>
        <item m="1" x="5241"/>
        <item m="1" x="3143"/>
        <item m="1" x="2926"/>
        <item m="1" x="2618"/>
        <item m="1" x="2398"/>
        <item m="1" x="5165"/>
        <item m="1" x="2777"/>
        <item m="1" x="5949"/>
        <item m="1" x="4625"/>
        <item m="1" x="5023"/>
        <item m="1" x="4847"/>
        <item m="1" x="2533"/>
        <item m="1" x="2278"/>
        <item m="1" x="3854"/>
        <item m="1" x="4270"/>
        <item m="1" x="5505"/>
        <item m="1" x="3166"/>
        <item m="1" x="3764"/>
        <item m="1" x="4533"/>
        <item m="1" x="3692"/>
        <item m="1" x="3781"/>
        <item m="1" x="3757"/>
        <item m="1" x="5618"/>
        <item m="1" x="4867"/>
        <item m="1" x="2232"/>
        <item m="1" x="4087"/>
        <item m="1" x="3014"/>
        <item m="1" x="5800"/>
        <item m="1" x="5404"/>
        <item m="1" x="2487"/>
        <item m="1" x="3325"/>
        <item m="1" x="4638"/>
        <item m="1" x="5741"/>
        <item m="1" x="4566"/>
        <item m="1" x="3660"/>
        <item m="1" x="2454"/>
        <item m="1" x="5922"/>
        <item m="1" x="3829"/>
        <item m="1" x="3258"/>
        <item m="1" x="4400"/>
        <item m="1" x="2980"/>
        <item m="1" x="3283"/>
        <item m="1" x="3966"/>
        <item m="1" x="5383"/>
        <item m="1" x="3421"/>
        <item m="1" x="4183"/>
        <item m="1" x="3255"/>
        <item m="1" x="4106"/>
        <item m="1" x="5803"/>
        <item m="1" x="3890"/>
        <item m="1" x="4474"/>
        <item m="1" x="3092"/>
        <item m="1" x="2594"/>
        <item m="1" x="5366"/>
        <item m="1" x="3714"/>
        <item m="1" x="4521"/>
        <item m="1" x="4951"/>
        <item m="1" x="3309"/>
        <item m="1" x="2455"/>
        <item m="1" x="4368"/>
        <item m="1" x="3905"/>
        <item m="1" x="2709"/>
        <item m="1" x="2957"/>
        <item m="1" x="3670"/>
        <item m="1" x="2192"/>
        <item m="1" x="2803"/>
        <item m="1" x="5070"/>
        <item m="1" x="4694"/>
        <item m="1" x="3289"/>
        <item m="1" x="2993"/>
        <item m="1" x="5081"/>
        <item m="1" x="5033"/>
        <item m="1" x="2987"/>
        <item m="1" x="3181"/>
        <item m="1" x="6021"/>
        <item m="1" x="2248"/>
        <item m="1" x="4039"/>
        <item m="1" x="4173"/>
        <item m="1" x="4061"/>
        <item m="1" x="2736"/>
        <item m="1" x="5987"/>
        <item m="1" x="3641"/>
        <item m="1" x="5947"/>
        <item m="1" x="3087"/>
        <item m="1" x="5167"/>
        <item m="1" x="4185"/>
        <item m="1" x="5111"/>
        <item m="1" x="5621"/>
        <item m="1" x="3379"/>
        <item m="1" x="5329"/>
        <item m="1" x="5356"/>
        <item m="1" x="3461"/>
        <item m="1" x="3728"/>
        <item m="1" x="3310"/>
        <item m="1" x="4428"/>
        <item m="1" x="3646"/>
        <item m="1" x="5381"/>
        <item m="1" x="5550"/>
        <item m="1" x="5959"/>
        <item m="1" x="4640"/>
        <item m="1" x="5512"/>
        <item m="1" x="4190"/>
        <item m="1" x="2712"/>
        <item m="1" x="5196"/>
        <item m="1" x="5011"/>
        <item m="1" x="6028"/>
        <item m="1" x="5488"/>
        <item m="1" x="4290"/>
        <item m="1" x="3346"/>
        <item m="1" x="2622"/>
        <item m="1" x="4828"/>
        <item m="1" x="5717"/>
        <item m="1" x="4784"/>
        <item m="1" x="3340"/>
        <item m="1" x="2794"/>
        <item m="1" x="4915"/>
        <item m="1" x="2530"/>
        <item m="1" x="5850"/>
        <item m="1" x="5810"/>
        <item m="1" x="2935"/>
        <item m="1" x="2523"/>
        <item m="1" x="3878"/>
        <item m="1" x="5911"/>
        <item m="1" x="4313"/>
        <item m="1" x="5297"/>
        <item m="1" x="3297"/>
        <item m="1" x="4060"/>
        <item m="1" x="5667"/>
        <item m="1" x="3640"/>
        <item m="1" x="3873"/>
        <item m="1" x="2840"/>
        <item m="1" x="4134"/>
        <item m="1" x="3035"/>
        <item m="1" x="3736"/>
        <item m="1" x="3133"/>
        <item m="1" x="4285"/>
        <item m="1" x="2928"/>
        <item m="1" x="4487"/>
        <item m="1" x="2358"/>
        <item m="1" x="3708"/>
        <item m="1" x="5419"/>
        <item m="1" x="5024"/>
        <item m="1" x="3365"/>
        <item m="1" x="4266"/>
        <item m="1" x="5200"/>
        <item m="1" x="2442"/>
        <item m="1" x="4352"/>
        <item m="1" x="4210"/>
        <item m="1" x="4084"/>
        <item m="1" x="5780"/>
        <item m="1" x="3375"/>
        <item m="1" x="3321"/>
        <item m="1" x="3020"/>
        <item m="1" x="2991"/>
        <item m="1" x="3208"/>
        <item m="1" x="4361"/>
        <item m="1" x="4887"/>
        <item m="1" x="3901"/>
        <item m="1" x="4958"/>
        <item m="1" x="2747"/>
        <item m="1" x="4341"/>
        <item m="1" x="5925"/>
        <item m="1" x="2666"/>
        <item m="1" x="3497"/>
        <item m="1" x="5005"/>
        <item m="1" x="2871"/>
        <item m="1" x="2252"/>
        <item m="1" x="3075"/>
        <item m="1" x="5538"/>
        <item m="1" x="6007"/>
        <item m="1" x="2717"/>
        <item m="1" x="5920"/>
        <item m="1" x="4124"/>
        <item m="1" x="2336"/>
        <item m="1" x="2193"/>
        <item m="1" x="3956"/>
        <item m="1" x="4342"/>
        <item m="1" x="3149"/>
        <item m="1" x="4840"/>
        <item m="1" x="5545"/>
        <item m="1" x="4043"/>
        <item m="1" x="2606"/>
        <item m="1" x="4959"/>
        <item m="1" x="3642"/>
        <item m="1" x="2705"/>
        <item m="1" x="5450"/>
        <item m="1" x="4234"/>
        <item m="1" x="3236"/>
        <item m="1" x="4207"/>
        <item m="1" x="3862"/>
        <item m="1" x="3361"/>
        <item m="1" x="2302"/>
        <item m="1" x="2309"/>
        <item m="1" x="3935"/>
        <item m="1" x="2897"/>
        <item m="1" x="2983"/>
        <item m="1" x="5370"/>
        <item m="1" x="3480"/>
        <item m="1" x="3104"/>
        <item m="1" x="3391"/>
        <item m="1" x="5990"/>
        <item m="1" x="4991"/>
        <item m="1" x="2294"/>
        <item m="1" x="2789"/>
        <item m="1" x="3592"/>
        <item m="1" x="2815"/>
        <item m="1" x="5414"/>
        <item m="1" x="4755"/>
        <item m="1" x="2847"/>
        <item m="1" x="3571"/>
        <item m="1" x="2283"/>
        <item m="1" x="2535"/>
        <item m="1" x="5156"/>
        <item m="1" x="3927"/>
        <item m="1" x="2246"/>
        <item m="1" x="3685"/>
        <item m="1" x="3838"/>
        <item m="1" x="3825"/>
        <item m="1" x="2239"/>
        <item m="1" x="4609"/>
        <item m="1" x="4467"/>
        <item m="1" x="3118"/>
        <item m="1" x="4140"/>
        <item m="1" x="2153"/>
        <item m="1" x="5282"/>
        <item m="1" x="3013"/>
        <item m="1" x="5963"/>
        <item m="1" x="4835"/>
        <item m="1" x="4449"/>
        <item m="1" x="2317"/>
        <item m="1" x="4818"/>
        <item m="1" x="2320"/>
        <item m="1" x="5860"/>
        <item m="1" x="2161"/>
        <item m="1" x="2289"/>
        <item m="1" x="4670"/>
        <item m="1" x="3902"/>
        <item m="1" x="3051"/>
        <item m="1" x="2781"/>
        <item m="1" x="5476"/>
        <item m="1" x="4844"/>
        <item m="1" x="2627"/>
        <item m="1" x="2230"/>
        <item m="1" x="4495"/>
        <item m="1" x="5338"/>
        <item m="1" x="5304"/>
        <item m="1" x="3393"/>
        <item m="1" x="5661"/>
        <item m="1" x="4595"/>
        <item m="1" x="4261"/>
        <item m="1" x="2201"/>
        <item m="1" x="4205"/>
        <item m="1" x="4773"/>
        <item m="1" x="4086"/>
        <item m="1" x="3588"/>
        <item m="1" x="2448"/>
        <item m="1" x="4723"/>
        <item m="1" x="3700"/>
        <item m="1" x="2355"/>
        <item m="1" x="5236"/>
        <item m="1" x="3378"/>
        <item m="1" x="4771"/>
        <item m="1" x="3874"/>
        <item m="1" x="3601"/>
        <item m="1" x="4421"/>
        <item m="1" x="3723"/>
        <item m="1" x="2682"/>
        <item m="1" x="4158"/>
        <item m="1" x="2386"/>
        <item m="1" x="5320"/>
        <item m="1" x="2424"/>
        <item m="1" x="4241"/>
        <item m="1" x="3947"/>
        <item m="1" x="3206"/>
        <item m="1" x="6035"/>
        <item m="1" x="5766"/>
        <item m="1" x="3219"/>
        <item m="1" x="5022"/>
        <item m="1" x="3257"/>
        <item m="1" x="4310"/>
        <item m="1" x="3152"/>
        <item m="1" x="2961"/>
        <item m="1" x="3254"/>
        <item m="1" x="3552"/>
        <item m="1" x="2898"/>
        <item m="1" x="2831"/>
        <item m="1" x="3175"/>
        <item m="1" x="4584"/>
        <item m="1" x="3209"/>
        <item m="1" x="5526"/>
        <item m="1" x="3990"/>
        <item m="1" x="4044"/>
        <item m="1" x="5246"/>
        <item m="1" x="3210"/>
        <item m="1" x="2996"/>
        <item m="1" x="3305"/>
        <item m="1" x="5124"/>
        <item m="1" x="5605"/>
        <item m="1" x="5656"/>
        <item m="1" x="5375"/>
        <item m="1" x="4742"/>
        <item m="1" x="2451"/>
        <item m="1" x="3275"/>
        <item m="1" x="3795"/>
        <item m="1" x="2439"/>
        <item m="1" x="2195"/>
        <item m="1" x="5775"/>
        <item m="1" x="5194"/>
        <item m="1" x="2947"/>
        <item m="1" x="5318"/>
        <item m="1" x="5359"/>
        <item m="1" x="2460"/>
        <item m="1" x="2899"/>
        <item m="1" x="2649"/>
        <item m="1" x="5065"/>
        <item m="1" x="3659"/>
        <item m="1" x="4049"/>
        <item m="1" x="2904"/>
        <item m="1" x="3207"/>
        <item m="1" x="4726"/>
        <item m="1" x="4152"/>
        <item m="1" x="3199"/>
        <item m="1" x="5013"/>
        <item m="1" x="5378"/>
        <item m="1" x="3743"/>
        <item m="1" x="5722"/>
        <item m="1" x="3312"/>
        <item m="1" x="3090"/>
        <item m="1" x="5540"/>
        <item m="1" x="3891"/>
        <item m="1" x="4423"/>
        <item m="1" x="3458"/>
        <item m="1" x="5522"/>
        <item m="1" x="5943"/>
        <item m="1" x="4886"/>
        <item m="1" x="3183"/>
        <item m="1" x="2900"/>
        <item m="1" x="2258"/>
        <item m="1" x="2600"/>
        <item m="1" x="4606"/>
        <item m="1" x="5609"/>
        <item m="1" x="2434"/>
        <item m="1" x="2507"/>
        <item m="1" x="4617"/>
        <item m="1" x="3539"/>
        <item m="1" x="4439"/>
        <item m="1" x="4794"/>
        <item m="1" x="5763"/>
        <item m="1" x="5811"/>
        <item m="1" x="2589"/>
        <item m="1" x="4725"/>
        <item m="1" x="5175"/>
        <item m="1" x="3535"/>
        <item m="1" x="2969"/>
        <item m="1" x="2385"/>
        <item m="1" x="2405"/>
        <item m="1" x="4279"/>
        <item m="1" x="3906"/>
        <item m="1" x="3011"/>
        <item m="1" x="3717"/>
        <item m="1" x="2613"/>
        <item m="1" x="2152"/>
        <item m="1" x="4503"/>
        <item m="1" x="5046"/>
        <item m="1" x="3983"/>
        <item m="1" x="5654"/>
        <item m="1" x="5580"/>
        <item m="1" x="4714"/>
        <item m="1" x="2437"/>
        <item m="1" x="2191"/>
        <item m="1" x="3630"/>
        <item m="1" x="3596"/>
        <item m="1" x="2962"/>
        <item m="1" x="5863"/>
        <item m="1" x="2626"/>
        <item m="1" x="2774"/>
        <item m="1" x="4170"/>
        <item m="1" x="4410"/>
        <item m="1" x="2802"/>
        <item m="1" x="5804"/>
        <item m="1" x="4253"/>
        <item m="1" x="2740"/>
        <item m="1" x="2414"/>
        <item m="1" x="2824"/>
        <item m="1" x="3112"/>
        <item m="1" x="5853"/>
        <item m="1" x="2855"/>
        <item m="1" x="5417"/>
        <item m="1" x="2604"/>
        <item m="1" x="3826"/>
        <item m="1" x="4722"/>
        <item m="1" x="5409"/>
        <item m="1" x="2908"/>
        <item m="1" x="5006"/>
        <item m="1" x="3564"/>
        <item m="1" x="4149"/>
        <item m="1" x="4636"/>
        <item m="1" x="3214"/>
        <item m="1" x="2571"/>
        <item m="1" x="4724"/>
        <item m="1" x="3777"/>
        <item m="1" x="2177"/>
        <item m="1" x="5149"/>
        <item m="1" x="2526"/>
        <item m="1" x="4790"/>
        <item m="1" x="2305"/>
        <item m="1" x="4022"/>
        <item m="1" x="3117"/>
        <item m="1" x="5676"/>
        <item m="1" x="5361"/>
        <item m="1" x="3288"/>
        <item m="1" x="4420"/>
        <item m="1" x="3984"/>
        <item m="1" x="4007"/>
        <item m="1" x="3222"/>
        <item m="1" x="3137"/>
        <item m="1" x="5644"/>
        <item m="1" x="4620"/>
        <item m="1" x="3136"/>
        <item m="1" x="3277"/>
        <item m="1" x="5945"/>
        <item m="1" x="4032"/>
        <item m="1" x="2273"/>
        <item m="1" x="4786"/>
        <item m="1" x="4147"/>
        <item m="1" x="3671"/>
        <item m="1" x="3543"/>
        <item m="1" x="4652"/>
        <item m="1" x="4215"/>
        <item m="1" x="6010"/>
        <item m="1" x="5993"/>
        <item m="1" x="4389"/>
        <item m="1" x="4741"/>
        <item m="1" x="2509"/>
        <item m="1" x="3043"/>
        <item m="1" x="3227"/>
        <item m="1" x="4943"/>
        <item m="1" x="4500"/>
        <item m="1" x="5471"/>
        <item m="1" x="2651"/>
        <item m="1" x="5216"/>
        <item m="1" x="4488"/>
        <item m="1" x="3915"/>
        <item m="1" x="5068"/>
        <item m="1" x="2417"/>
        <item m="1" x="2625"/>
        <item m="1" x="3459"/>
        <item m="1" x="4153"/>
        <item m="1" x="4621"/>
        <item m="1" x="3153"/>
        <item m="1" x="4208"/>
        <item m="1" x="3273"/>
        <item m="1" x="5212"/>
        <item m="1" x="4602"/>
        <item m="1" x="4340"/>
        <item m="1" x="4373"/>
        <item m="1" x="3992"/>
        <item m="1" x="5813"/>
        <item m="1" x="3521"/>
        <item m="1" x="2699"/>
        <item m="1" x="5534"/>
        <item m="1" x="5234"/>
        <item m="1" x="3851"/>
        <item m="1" x="2272"/>
        <item m="1" x="3538"/>
        <item m="1" x="2990"/>
        <item m="1" x="3169"/>
        <item m="1" x="3778"/>
        <item m="1" x="2326"/>
        <item m="1" x="2324"/>
        <item m="1" x="2807"/>
        <item m="1" x="3710"/>
        <item m="1" x="4167"/>
        <item m="1" x="2204"/>
        <item m="1" x="2950"/>
        <item m="1" x="4685"/>
        <item m="1" x="3732"/>
        <item m="1" x="3239"/>
        <item m="1" x="3428"/>
        <item m="1" x="5985"/>
        <item m="1" x="5880"/>
        <item m="1" x="3314"/>
        <item m="1" x="4490"/>
        <item m="1" x="5582"/>
        <item m="1" x="5762"/>
        <item m="1" x="5926"/>
        <item m="1" x="5368"/>
        <item m="1" x="2741"/>
        <item m="1" x="4095"/>
        <item m="1" x="5436"/>
        <item m="1" x="5130"/>
        <item m="1" x="4002"/>
        <item m="1" x="4020"/>
        <item m="1" x="3015"/>
        <item m="1" x="2946"/>
        <item m="1" x="3100"/>
        <item m="1" x="3803"/>
        <item m="1" x="4354"/>
        <item m="1" x="4259"/>
        <item m="1" x="5905"/>
        <item m="1" x="3060"/>
        <item m="1" x="3328"/>
        <item m="1" x="3272"/>
        <item m="1" x="3486"/>
        <item m="1" x="4783"/>
        <item m="1" x="2917"/>
        <item m="1" x="2354"/>
        <item m="1" x="3817"/>
        <item m="1" x="4766"/>
        <item m="1" x="3417"/>
        <item m="1" x="5764"/>
        <item m="1" x="5967"/>
        <item m="1" x="5514"/>
        <item m="1" x="2334"/>
        <item m="1" x="3025"/>
        <item m="1" x="3355"/>
        <item m="1" x="3161"/>
        <item m="1" x="4385"/>
        <item m="1" x="5047"/>
        <item m="1" x="2307"/>
        <item m="1" x="2783"/>
        <item m="1" x="3074"/>
        <item m="1" x="3076"/>
        <item m="1" x="5390"/>
        <item m="1" x="5791"/>
        <item m="1" x="4075"/>
        <item m="1" x="2587"/>
        <item m="1" x="5600"/>
        <item m="1" x="3095"/>
        <item m="1" x="3967"/>
        <item m="1" x="3715"/>
        <item m="1" x="5479"/>
        <item m="1" x="4475"/>
        <item m="1" x="5721"/>
        <item m="1" x="4116"/>
        <item m="1" x="2462"/>
        <item m="1" x="6022"/>
        <item m="1" x="4176"/>
        <item m="1" x="2584"/>
        <item m="1" x="3376"/>
        <item m="1" x="4997"/>
        <item m="1" x="5548"/>
        <item m="1" x="5532"/>
        <item m="1" x="4334"/>
        <item m="1" x="4080"/>
        <item m="1" x="2552"/>
        <item m="1" x="3472"/>
        <item m="1" x="3797"/>
        <item m="1" x="3059"/>
        <item m="1" x="3323"/>
        <item m="1" x="2722"/>
        <item m="1" x="2888"/>
        <item m="1" x="5746"/>
        <item m="1" x="3004"/>
        <item m="1" x="4319"/>
        <item m="1" x="2692"/>
        <item m="1" x="4144"/>
        <item m="1" x="5702"/>
        <item m="1" x="5191"/>
        <item m="1" x="3563"/>
        <item m="1" x="5082"/>
        <item m="1" x="5277"/>
        <item m="1" x="3354"/>
        <item m="1" x="2560"/>
        <item m="1" x="4700"/>
        <item m="1" x="3443"/>
        <item m="1" x="4901"/>
        <item m="1" x="5636"/>
        <item m="1" x="3533"/>
        <item m="1" x="2861"/>
        <item m="1" x="4384"/>
        <item m="1" x="4615"/>
        <item m="1" x="5230"/>
        <item m="1" x="5465"/>
        <item m="1" x="2653"/>
        <item m="1" x="2940"/>
        <item m="1" x="5055"/>
        <item m="1" x="5279"/>
        <item m="1" x="5118"/>
        <item m="1" x="4655"/>
        <item m="1" x="2703"/>
        <item m="1" x="4230"/>
        <item m="1" x="3775"/>
        <item m="1" x="2450"/>
        <item m="1" x="4986"/>
        <item m="1" x="3886"/>
        <item m="1" x="3228"/>
        <item m="1" x="5952"/>
        <item m="1" x="3000"/>
        <item m="1" x="2778"/>
        <item m="1" x="4737"/>
        <item m="1" x="2811"/>
        <item m="1" x="3793"/>
        <item m="1" x="4954"/>
        <item m="1" x="5499"/>
        <item m="1" x="3857"/>
        <item m="1" x="2521"/>
        <item m="1" x="3159"/>
        <item m="1" x="5255"/>
        <item m="1" x="4893"/>
        <item m="1" x="5428"/>
        <item m="1" x="5358"/>
        <item m="1" x="3469"/>
        <item m="1" x="4819"/>
        <item m="1" x="5788"/>
        <item m="1" x="5433"/>
        <item m="1" x="3754"/>
        <item m="1" x="2436"/>
        <item m="1" x="5809"/>
        <item m="1" x="5369"/>
        <item m="1" x="3440"/>
        <item m="1" x="3327"/>
        <item m="1" x="2565"/>
        <item m="1" x="2223"/>
        <item m="1" x="4072"/>
        <item m="1" x="4414"/>
        <item m="1" x="3919"/>
        <item m="1" x="4906"/>
        <item m="1" x="5767"/>
        <item m="1" x="4926"/>
        <item m="1" x="3960"/>
        <item m="1" x="6031"/>
        <item m="1" x="3471"/>
        <item m="1" x="4587"/>
        <item m="1" x="3478"/>
        <item m="1" x="2691"/>
        <item m="1" x="2914"/>
        <item m="1" x="3474"/>
        <item m="1" x="5498"/>
        <item m="1" x="3848"/>
        <item m="1" x="4539"/>
        <item m="1" x="3085"/>
        <item m="1" x="4397"/>
        <item m="1" x="5700"/>
        <item m="1" x="5727"/>
        <item m="1" x="4999"/>
        <item m="1" x="3951"/>
        <item m="1" x="2970"/>
        <item m="1" x="5557"/>
        <item m="1" x="3190"/>
        <item m="1" x="4981"/>
        <item m="1" x="4390"/>
        <item m="1" x="5182"/>
        <item m="1" x="4517"/>
        <item m="1" x="5530"/>
        <item m="1" x="2820"/>
        <item m="1" x="5388"/>
        <item m="1" x="4774"/>
        <item m="1" x="5087"/>
        <item m="1" x="3295"/>
        <item m="1" x="2693"/>
        <item m="1" x="3545"/>
        <item m="1" x="5779"/>
        <item m="1" x="3661"/>
        <item m="1" x="3590"/>
        <item m="1" x="4309"/>
        <item m="1" x="3733"/>
        <item m="1" x="4131"/>
        <item m="1" x="2444"/>
        <item m="1" x="4832"/>
        <item m="1" x="3131"/>
        <item m="1" x="4678"/>
        <item m="1" x="2339"/>
        <item m="1" x="5249"/>
        <item m="1" x="3830"/>
        <item m="1" x="2559"/>
        <item m="1" x="5142"/>
        <item m="1" x="3892"/>
        <item m="1" x="5586"/>
        <item m="1" x="4854"/>
        <item m="1" x="5190"/>
        <item m="1" x="3957"/>
        <item m="1" x="4558"/>
        <item m="1" x="2262"/>
        <item m="1" x="5934"/>
        <item m="1" x="5201"/>
        <item m="1" x="4058"/>
        <item m="1" x="5802"/>
        <item m="1" x="5624"/>
        <item m="1" x="2300"/>
        <item m="1" x="3420"/>
        <item m="1" x="5980"/>
        <item m="1" x="3238"/>
        <item m="1" x="4814"/>
        <item m="1" x="3200"/>
        <item m="1" x="3213"/>
        <item m="1" x="5921"/>
        <item m="1" x="4979"/>
        <item m="1" x="3730"/>
        <item m="1" x="3062"/>
        <item m="1" x="2832"/>
        <item m="1" x="2603"/>
        <item m="1" x="4762"/>
        <item m="1" x="3366"/>
        <item m="1" x="3464"/>
        <item m="1" x="2445"/>
        <item m="1" x="3834"/>
        <item m="1" x="5511"/>
        <item m="1" x="5938"/>
        <item m="1" x="5269"/>
        <item m="1" x="5579"/>
        <item m="1" x="2479"/>
        <item m="1" x="4937"/>
        <item m="1" x="2853"/>
        <item m="1" x="4329"/>
        <item m="1" x="2755"/>
        <item m="1" x="5873"/>
        <item m="1" x="2598"/>
        <item m="1" x="5720"/>
        <item m="1" x="2719"/>
        <item m="1" x="2821"/>
        <item m="1" x="3722"/>
        <item m="1" x="5229"/>
        <item m="1" x="5997"/>
        <item m="1" x="3205"/>
        <item m="1" x="4927"/>
        <item m="1" x="4633"/>
        <item m="1" x="5071"/>
        <item m="1" x="5744"/>
        <item m="1" x="5706"/>
        <item m="1" x="2318"/>
        <item m="1" x="4752"/>
        <item m="1" x="4863"/>
        <item m="1" x="5561"/>
        <item m="1" x="5069"/>
        <item m="1" x="2677"/>
        <item m="1" x="4599"/>
        <item m="1" x="3091"/>
        <item m="1" x="3607"/>
        <item m="1" x="3126"/>
        <item m="1" x="2457"/>
        <item m="1" x="4948"/>
        <item m="1" x="2730"/>
        <item m="1" x="4597"/>
        <item m="1" x="5421"/>
        <item m="1" x="4577"/>
        <item m="1" x="5559"/>
        <item m="1" x="2836"/>
        <item m="1" x="4040"/>
        <item m="1" x="2945"/>
        <item m="1" x="3344"/>
        <item m="1" x="3132"/>
        <item m="1" x="4682"/>
        <item m="1" x="4300"/>
        <item m="1" x="5290"/>
        <item m="1" x="4456"/>
        <item m="1" x="2400"/>
        <item m="1" x="2728"/>
        <item m="1" x="2967"/>
        <item m="1" x="3318"/>
        <item m="1" x="3201"/>
        <item m="1" x="4865"/>
        <item m="1" x="4000"/>
        <item m="1" x="3875"/>
        <item m="1" x="4470"/>
        <item m="1" x="2319"/>
        <item m="1" x="4855"/>
        <item m="1" x="4588"/>
        <item m="1" x="2550"/>
        <item m="1" x="5322"/>
        <item m="1" x="5541"/>
        <item m="1" x="4034"/>
        <item m="1" x="5874"/>
        <item m="1" x="3077"/>
        <item m="1" x="2163"/>
        <item m="1" x="4417"/>
        <item m="1" x="5535"/>
        <item m="1" x="3170"/>
        <item m="1" x="3221"/>
        <item m="1" x="4962"/>
        <item m="1" x="5104"/>
        <item m="1" x="4932"/>
        <item m="1" x="4056"/>
        <item m="1" x="4831"/>
        <item m="1" x="3645"/>
        <item m="1" x="4451"/>
        <item m="1" x="4212"/>
        <item m="1" x="5729"/>
        <item m="1" x="4514"/>
        <item m="1" x="3489"/>
        <item m="1" x="5869"/>
        <item m="1" x="5983"/>
        <item m="1" x="4108"/>
        <item m="1" x="2151"/>
        <item m="1" x="2281"/>
        <item m="1" x="4148"/>
        <item m="1" x="2229"/>
        <item m="1" x="3611"/>
        <item m="1" x="2942"/>
        <item m="1" x="3191"/>
        <item m="1" x="5504"/>
        <item m="1" x="2156"/>
        <item m="1" x="2884"/>
        <item m="1" x="3430"/>
        <item m="1" x="3293"/>
        <item m="1" x="3633"/>
        <item m="1" x="3247"/>
        <item m="1" x="3488"/>
        <item m="1" x="4498"/>
        <item m="1" x="2921"/>
        <item m="1" x="5633"/>
        <item m="1" x="3866"/>
        <item m="1" x="5244"/>
        <item m="1" x="4568"/>
        <item m="1" x="2217"/>
        <item m="1" x="2257"/>
        <item m="1" x="5351"/>
        <item m="1" x="3832"/>
        <item m="1" x="5489"/>
        <item m="1" x="3923"/>
        <item m="1" x="5227"/>
        <item m="1" x="4684"/>
        <item m="1" x="3401"/>
        <item m="1" x="5864"/>
        <item m="1" x="4353"/>
        <item m="1" x="4634"/>
        <item m="1" x="5912"/>
        <item m="1" x="3548"/>
        <item m="1" x="2375"/>
        <item m="1" x="3684"/>
        <item m="1" x="2221"/>
        <item m="1" x="4883"/>
        <item m="1" x="3512"/>
        <item m="1" x="4499"/>
        <item m="1" x="4245"/>
        <item m="1" x="2684"/>
        <item m="1" x="4274"/>
        <item m="1" x="4826"/>
        <item m="1" x="4164"/>
        <item m="1" x="3064"/>
        <item m="1" x="3313"/>
        <item m="1" x="4094"/>
        <item m="1" x="5686"/>
        <item m="1" x="4980"/>
        <item m="1" x="2787"/>
        <item m="1" x="3872"/>
        <item m="1" x="4895"/>
        <item m="1" x="4961"/>
        <item m="1" x="4251"/>
        <item m="1" x="4952"/>
        <item m="1" x="5435"/>
        <item m="1" x="4567"/>
        <item m="1" x="4875"/>
        <item m="1" x="3408"/>
        <item m="1" x="4542"/>
        <item m="1" x="2263"/>
        <item m="1" x="5109"/>
        <item m="1" x="4575"/>
        <item m="1" x="5928"/>
        <item m="1" x="5451"/>
        <item m="1" x="2441"/>
        <item m="1" x="3674"/>
        <item m="1" x="3976"/>
        <item m="1" x="2215"/>
        <item m="1" x="2536"/>
        <item m="1" x="3198"/>
        <item m="1" x="5572"/>
        <item m="1" x="5787"/>
        <item m="1" x="5589"/>
        <item m="1" x="4337"/>
        <item m="1" x="4573"/>
        <item m="1" x="2837"/>
        <item m="1" x="3185"/>
        <item m="1" x="5691"/>
        <item m="1" x="3963"/>
        <item m="1" x="3824"/>
        <item m="1" x="5815"/>
        <item m="1" x="2545"/>
        <item m="1" x="5601"/>
        <item m="1" x="5482"/>
        <item m="1" x="5830"/>
        <item m="1" x="2491"/>
        <item m="1" x="4187"/>
        <item m="1" x="4925"/>
        <item m="1" x="5014"/>
        <item m="1" x="2668"/>
        <item m="1" x="2734"/>
        <item m="1" x="5657"/>
        <item m="1" x="4143"/>
        <item m="1" x="4516"/>
        <item m="1" x="4146"/>
        <item m="1" x="2744"/>
        <item m="1" x="5801"/>
        <item m="1" x="5453"/>
        <item m="1" x="3980"/>
        <item m="1" x="3465"/>
        <item m="1" x="5091"/>
        <item m="1" x="5360"/>
        <item m="1" x="2556"/>
        <item m="1" x="5493"/>
        <item m="1" x="5704"/>
        <item m="1" x="2411"/>
        <item m="1" x="3282"/>
        <item m="1" x="3373"/>
        <item m="1" x="2776"/>
        <item m="1" x="4574"/>
        <item m="1" x="5825"/>
        <item m="1" x="5771"/>
        <item m="1" x="3495"/>
        <item m="1" x="2924"/>
        <item m="1" x="3369"/>
        <item m="1" x="2929"/>
        <item m="1" x="5252"/>
        <item m="1" x="4967"/>
        <item m="1" x="5053"/>
        <item m="1" x="5739"/>
        <item m="1" x="5239"/>
        <item m="1" x="3522"/>
        <item m="1" x="4018"/>
        <item m="1" x="3744"/>
        <item m="1" x="3240"/>
        <item m="1" x="2313"/>
        <item m="1" x="5599"/>
        <item m="1" x="4806"/>
        <item m="1" x="3903"/>
        <item m="1" x="5237"/>
        <item m="1" x="4317"/>
        <item m="1" x="4035"/>
        <item m="1" x="4576"/>
        <item m="1" x="5271"/>
        <item m="1" x="5354"/>
        <item m="1" x="3651"/>
        <item m="1" x="3392"/>
        <item m="1" x="2534"/>
        <item m="1" x="3422"/>
        <item m="1" x="4011"/>
        <item m="1" x="4069"/>
        <item m="1" x="5508"/>
        <item m="1" x="4669"/>
        <item m="1" x="2306"/>
        <item m="1" x="4189"/>
        <item m="1" x="5999"/>
        <item m="1" x="5737"/>
        <item m="1" x="4610"/>
        <item m="1" x="5247"/>
        <item m="1" x="4858"/>
        <item m="1" x="5316"/>
        <item m="1" x="4807"/>
        <item m="1" x="3167"/>
        <item m="1" x="3863"/>
        <item m="1" x="5026"/>
        <item m="1" x="4445"/>
        <item m="1" x="4268"/>
        <item m="1" x="5413"/>
        <item m="1" x="5088"/>
        <item m="1" x="4127"/>
        <item m="1" x="5681"/>
        <item m="1" x="4267"/>
        <item m="1" x="4680"/>
        <item m="1" x="5138"/>
        <item m="1" x="5160"/>
        <item m="1" x="4990"/>
        <item m="1" x="5755"/>
        <item m="1" x="5440"/>
        <item m="1" x="2827"/>
        <item m="1" x="5176"/>
        <item m="1" x="5339"/>
        <item m="1" x="4240"/>
        <item m="1" x="4534"/>
        <item m="1" x="3073"/>
        <item m="1" x="4579"/>
        <item m="1" x="5341"/>
        <item m="1" x="2368"/>
        <item m="1" x="5112"/>
        <item m="1" x="2986"/>
        <item m="1" x="3249"/>
        <item m="1" x="4125"/>
        <item m="1" x="6000"/>
        <item m="1" x="4224"/>
        <item m="1" x="4303"/>
        <item m="1" x="5195"/>
        <item m="1" x="3975"/>
        <item m="1" x="4899"/>
        <item m="1" x="4933"/>
        <item m="1" x="4407"/>
        <item m="1" x="2236"/>
        <item m="1" x="4754"/>
        <item m="1" x="4088"/>
        <item m="1" x="4703"/>
        <item m="1" x="3427"/>
        <item m="1" x="3108"/>
        <item m="1" x="5969"/>
        <item m="1" x="2206"/>
        <item m="1" x="3837"/>
        <item m="1" x="5062"/>
        <item m="1" x="4294"/>
        <item m="1" x="5611"/>
        <item m="1" x="3530"/>
        <item m="1" x="3382"/>
        <item m="1" x="2609"/>
        <item m="1" x="2707"/>
        <item m="1" x="3987"/>
        <item m="1" x="4586"/>
        <item m="1" x="3610"/>
        <item m="1" x="5718"/>
        <item m="1" x="2809"/>
        <item m="1" x="3996"/>
        <item m="1" x="5768"/>
        <item m="1" x="2759"/>
        <item m="1" x="3331"/>
        <item m="1" x="4372"/>
        <item m="1" x="5210"/>
        <item m="1" x="5978"/>
        <item m="1" x="2373"/>
        <item m="1" x="4747"/>
        <item m="1" x="5585"/>
        <item m="1" x="2566"/>
        <item m="1" x="4197"/>
        <item m="1" x="5616"/>
        <item m="1" x="3739"/>
        <item m="1" x="3802"/>
        <item m="1" x="3439"/>
        <item m="1" x="5563"/>
        <item m="1" x="3907"/>
        <item m="1" x="3193"/>
        <item m="1" x="3475"/>
        <item m="1" x="2621"/>
        <item m="1" x="3599"/>
        <item m="1" x="5021"/>
        <item m="1" x="4569"/>
        <item m="1" x="5468"/>
        <item m="1" x="2661"/>
        <item m="1" x="2265"/>
        <item m="1" x="5406"/>
        <item m="1" x="2562"/>
        <item m="1" x="2720"/>
        <item m="1" x="4269"/>
        <item m="1" x="4275"/>
        <item m="1" x="2330"/>
        <item m="1" x="2158"/>
        <item m="1" x="5321"/>
        <item m="1" x="3269"/>
        <item m="1" x="3970"/>
        <item m="1" x="4904"/>
        <item m="1" x="4833"/>
        <item m="1" x="4797"/>
        <item m="1" x="4184"/>
        <item m="1" x="5752"/>
        <item m="1" x="4048"/>
        <item m="1" x="2816"/>
        <item m="1" x="3859"/>
        <item m="1" x="4391"/>
        <item m="1" x="4629"/>
        <item m="1" x="5543"/>
        <item m="1" x="2674"/>
        <item m="1" x="3224"/>
        <item m="1" x="5913"/>
        <item m="1" x="3140"/>
        <item m="1" x="4624"/>
        <item m="1" x="4941"/>
        <item m="1" x="4689"/>
        <item m="1" x="2851"/>
        <item m="1" x="4441"/>
        <item m="1" x="3154"/>
        <item m="1" x="3767"/>
        <item m="1" x="6013"/>
        <item m="1" x="3322"/>
        <item m="1" x="5143"/>
        <item m="1" x="5327"/>
        <item m="1" x="3952"/>
        <item m="1" x="2564"/>
        <item m="1" x="2503"/>
        <item m="1" x="3178"/>
        <item m="1" x="3718"/>
        <item m="1" x="4996"/>
        <item m="1" x="5838"/>
        <item m="1" x="5438"/>
        <item m="1" x="5185"/>
        <item m="1" x="4136"/>
        <item m="1" x="3968"/>
        <item m="1" x="5164"/>
        <item m="1" x="3546"/>
        <item m="1" x="3010"/>
        <item m="1" x="2459"/>
        <item m="1" x="5519"/>
        <item m="1" x="3078"/>
        <item m="1" x="2894"/>
        <item m="1" x="6001"/>
        <item m="1" x="4509"/>
        <item m="1" x="5692"/>
        <item m="1" x="5377"/>
        <item m="1" x="4768"/>
        <item m="1" x="5837"/>
        <item m="1" x="2695"/>
        <item m="1" x="5660"/>
        <item m="1" x="4162"/>
        <item m="1" x="2370"/>
        <item m="1" x="4092"/>
        <item m="1" x="3707"/>
        <item m="1" x="3772"/>
        <item m="1" x="5129"/>
        <item m="1" x="3790"/>
        <item m="1" x="5169"/>
        <item m="1" x="4137"/>
        <item m="1" x="2936"/>
        <item m="1" x="5253"/>
        <item m="1" x="2298"/>
        <item m="1" x="4810"/>
        <item m="1" x="5909"/>
        <item m="1" x="3334"/>
        <item m="1" x="4918"/>
        <item m="1" x="4404"/>
        <item m="1" x="6023"/>
        <item m="1" x="2327"/>
        <item m="1" x="2862"/>
        <item m="1" x="3652"/>
        <item m="1" x="3573"/>
        <item m="1" x="5625"/>
        <item m="1" x="4704"/>
        <item m="1" x="4781"/>
        <item m="1" x="2211"/>
        <item m="1" x="2697"/>
        <item m="1" x="4142"/>
        <item m="1" x="4105"/>
        <item m="1" x="4565"/>
        <item m="1" x="3029"/>
        <item m="1" x="2826"/>
        <item m="1" x="4738"/>
        <item m="1" x="5607"/>
        <item m="1" x="3251"/>
        <item m="1" x="4455"/>
        <item m="1" x="3144"/>
        <item m="1" x="2212"/>
        <item m="1" x="4909"/>
        <item m="1" x="3454"/>
        <item m="1" x="5448"/>
        <item m="1" x="4416"/>
        <item m="1" x="5503"/>
        <item m="1" x="5371"/>
        <item m="1" x="2243"/>
        <item m="1" x="5931"/>
        <item m="1" x="3263"/>
        <item m="1" x="5188"/>
        <item m="1" x="6014"/>
        <item m="1" x="4891"/>
        <item m="1" x="4461"/>
        <item m="1" x="3448"/>
        <item m="1" x="4217"/>
        <item m="1" x="2390"/>
        <item m="1" x="3230"/>
        <item m="1" x="4836"/>
        <item m="1" x="4876"/>
        <item m="1" x="2577"/>
        <item m="1" x="3644"/>
        <item m="1" x="5146"/>
        <item m="1" x="5121"/>
        <item m="1" x="4199"/>
        <item m="1" x="2954"/>
        <item m="1" x="4223"/>
        <item m="1" x="2514"/>
        <item m="1" x="3799"/>
        <item m="1" x="2702"/>
        <item m="1" x="2547"/>
        <item m="1" x="3411"/>
        <item m="1" x="3105"/>
        <item m="1" x="4504"/>
        <item m="1" x="5552"/>
        <item m="1" x="4213"/>
        <item m="1" x="3623"/>
        <item m="1" x="2194"/>
        <item m="1" x="5171"/>
        <item m="1" x="3761"/>
        <item m="1" x="5462"/>
        <item m="1" x="4788"/>
        <item m="1" x="2819"/>
        <item m="1" x="2157"/>
        <item m="1" x="5256"/>
        <item m="1" x="2887"/>
        <item m="1" x="3463"/>
        <item m="1" x="3769"/>
        <item m="1" x="5495"/>
        <item m="1" x="2356"/>
        <item m="1" x="5875"/>
        <item m="1" x="3676"/>
        <item m="1" x="4462"/>
        <item m="1" x="5502"/>
        <item m="1" x="3038"/>
        <item m="1" x="3867"/>
        <item m="1" x="3053"/>
        <item m="1" x="2580"/>
        <item m="1" x="5879"/>
        <item m="1" x="5145"/>
        <item m="1" x="2752"/>
        <item m="1" x="5286"/>
        <item m="1" x="4450"/>
        <item m="1" x="5117"/>
        <item m="1" x="2714"/>
        <item m="1" x="3681"/>
        <item m="1" x="4177"/>
        <item m="1" x="5748"/>
        <item m="1" x="4721"/>
        <item m="1" x="5772"/>
        <item m="1" x="2825"/>
        <item m="1" x="5248"/>
        <item m="1" x="5546"/>
        <item m="1" x="3926"/>
        <item m="1" x="3626"/>
        <item m="1" x="5116"/>
        <item m="1" x="2367"/>
        <item m="1" x="4316"/>
        <item m="1" x="4157"/>
        <item m="1" x="5783"/>
        <item m="1" x="2645"/>
        <item m="1" x="2259"/>
        <item m="1" x="5205"/>
        <item m="1" x="4244"/>
        <item m="1" x="5305"/>
        <item m="1" x="5000"/>
        <item m="1" x="2285"/>
        <item m="1" x="3434"/>
        <item m="1" x="3804"/>
        <item m="1" x="4880"/>
        <item m="1" x="5578"/>
        <item m="1" x="2350"/>
        <item m="1" x="4460"/>
        <item m="1" x="5677"/>
        <item m="1" x="5833"/>
        <item m="1" x="3130"/>
        <item m="1" x="2716"/>
        <item m="1" x="2596"/>
        <item m="1" x="4769"/>
        <item m="1" x="3694"/>
        <item m="1" x="4401"/>
        <item m="1" x="5917"/>
        <item m="1" x="2415"/>
        <item m="1" x="3768"/>
        <item m="1" x="4286"/>
        <item m="1" x="4130"/>
        <item m="1" x="3445"/>
        <item m="1" x="5570"/>
        <item m="1" x="3345"/>
        <item m="1" x="3003"/>
        <item m="1" x="3125"/>
        <item m="1" x="2443"/>
        <item m="1" x="2659"/>
        <item m="1" x="4758"/>
        <item m="1" x="4256"/>
        <item m="1" x="4345"/>
        <item m="1" x="3402"/>
        <item m="1" x="3304"/>
        <item m="1" x="3409"/>
        <item m="1" x="3341"/>
        <item m="1" x="2690"/>
        <item m="1" x="6034"/>
        <item m="1" x="4813"/>
        <item m="1" x="3061"/>
        <item m="1" x="2631"/>
        <item m="1" x="2965"/>
        <item m="1" x="5103"/>
        <item m="1" x="5673"/>
        <item m="1" x="5108"/>
        <item m="1" x="5379"/>
        <item m="1" x="4019"/>
        <item m="1" x="3030"/>
        <item m="1" x="2829"/>
        <item m="1" x="2178"/>
        <item m="1" x="4611"/>
        <item m="1" x="2227"/>
        <item m="1" x="3833"/>
        <item m="1" x="4485"/>
        <item m="1" x="4090"/>
        <item m="1" x="4524"/>
        <item m="1" x="2208"/>
        <item m="1" x="5817"/>
        <item m="1" x="4203"/>
        <item m="1" x="4202"/>
        <item m="1" x="3017"/>
        <item m="1" x="4218"/>
        <item m="1" x="2810"/>
        <item m="1" x="5610"/>
        <item m="1" x="3852"/>
        <item m="1" x="6032"/>
        <item m="1" x="2612"/>
        <item m="1" x="5298"/>
        <item m="1" x="2164"/>
        <item m="1" x="3835"/>
        <item m="1" x="2167"/>
        <item m="1" x="4103"/>
        <item m="1" x="4562"/>
        <item m="1" x="4371"/>
        <item m="1" x="4661"/>
        <item m="1" x="4120"/>
        <item m="1" x="3467"/>
        <item m="1" x="5044"/>
        <item m="1" x="5183"/>
        <item m="1" x="4287"/>
        <item m="1" x="5566"/>
        <item m="1" x="5262"/>
        <item m="1" x="5231"/>
        <item m="1" x="5158"/>
        <item m="1" x="4824"/>
        <item m="1" x="4242"/>
        <item m="1" x="4312"/>
        <item m="1" x="2421"/>
        <item m="1" x="2543"/>
        <item m="1" x="5688"/>
        <item m="1" x="4235"/>
        <item m="1" x="3226"/>
        <item m="1" x="4438"/>
        <item m="1" x="4077"/>
        <item m="1" x="3850"/>
        <item m="1" x="4408"/>
        <item m="1" x="2602"/>
        <item m="1" x="3547"/>
        <item m="1" x="5278"/>
        <item m="1" x="3380"/>
        <item m="1" x="4284"/>
        <item m="1" x="5048"/>
        <item m="1" x="2895"/>
        <item m="1" x="4852"/>
        <item m="1" x="2245"/>
        <item m="1" x="5918"/>
        <item m="1" x="2877"/>
        <item m="1" x="4454"/>
        <item m="1" x="3505"/>
        <item m="1" x="3609"/>
        <item m="1" x="3678"/>
        <item m="1" x="3370"/>
        <item m="1" x="3839"/>
        <item m="1" x="3557"/>
        <item m="1" x="2949"/>
        <item m="1" x="3026"/>
        <item m="1" x="4843"/>
        <item m="1" x="4787"/>
        <item m="1" x="3419"/>
        <item m="1" x="5296"/>
        <item m="1" x="2231"/>
        <item m="1" x="3720"/>
        <item m="1" x="2688"/>
        <item m="1" x="6033"/>
        <item m="1" x="5348"/>
        <item m="1" x="2916"/>
        <item m="1" x="4792"/>
        <item m="1" x="2486"/>
        <item m="1" x="3558"/>
        <item m="1" x="4483"/>
        <item m="1" x="3453"/>
        <item m="1" x="4905"/>
        <item m="1" x="2963"/>
        <item m="1" x="5730"/>
        <item m="1" x="3268"/>
        <item m="1" x="3394"/>
        <item m="1" x="3286"/>
        <item m="1" x="4764"/>
        <item m="1" x="6020"/>
        <item m="1" x="5170"/>
        <item m="1" x="5172"/>
        <item m="1" x="5614"/>
        <item m="1" x="3243"/>
        <item m="1" x="5991"/>
        <item m="1" x="3292"/>
        <item m="1" x="4571"/>
        <item m="1" x="2938"/>
        <item m="1" x="5324"/>
        <item m="1" x="4457"/>
        <item m="1" x="2348"/>
        <item m="1" x="5612"/>
        <item m="1" x="4585"/>
        <item m="1" x="2982"/>
        <item m="1" x="4845"/>
        <item m="1" x="2148"/>
        <item m="1" x="4605"/>
        <item m="1" x="5018"/>
        <item m="1" x="3941"/>
        <item m="1" x="5843"/>
        <item m="1" x="2738"/>
        <item m="1" x="4008"/>
        <item m="1" x="4668"/>
        <item m="1" x="2376"/>
        <item m="1" x="2746"/>
        <item m="1" x="3540"/>
        <item m="1" x="3008"/>
        <item m="1" x="5439"/>
        <item m="1" x="2168"/>
        <item m="1" x="2573"/>
        <item m="1" x="2902"/>
        <item m="1" x="3911"/>
        <item m="1" x="5604"/>
        <item m="1" x="2275"/>
        <item m="1" x="4936"/>
        <item m="1" x="2426"/>
        <item m="1" x="4295"/>
        <item m="1" x="3698"/>
        <item m="1" x="5399"/>
        <item m="1" x="5888"/>
        <item m="1" x="3336"/>
        <item m="1" x="3989"/>
        <item m="1" x="2331"/>
        <item m="1" x="4953"/>
        <item m="1" x="3404"/>
        <item m="1" x="2639"/>
        <item m="1" x="2934"/>
        <item m="1" x="3889"/>
        <item m="1" x="5445"/>
        <item m="1" x="5897"/>
        <item m="1" x="3922"/>
        <item m="1" x="2964"/>
        <item m="1" x="2992"/>
        <item m="1" x="3405"/>
        <item m="1" x="3567"/>
        <item m="1" x="4079"/>
        <item m="1" x="4489"/>
        <item m="1" x="4924"/>
        <item m="1" x="3302"/>
        <item m="1" x="5956"/>
        <item m="1" x="4968"/>
        <item m="1" x="2413"/>
        <item m="1" x="5705"/>
        <item m="1" x="4443"/>
        <item m="1" x="5395"/>
        <item m="1" x="3948"/>
        <item m="1" x="4884"/>
        <item m="1" x="3643"/>
        <item m="1" x="4590"/>
        <item m="1" x="4418"/>
        <item m="1" x="3022"/>
        <item m="1" x="5460"/>
        <item m="1" x="5973"/>
        <item m="1" x="4994"/>
        <item m="1" x="5682"/>
        <item m="1" x="5096"/>
        <item m="1" x="3812"/>
        <item m="1" x="2725"/>
        <item m="1" x="4548"/>
        <item m="1" x="5970"/>
        <item m="1" x="5602"/>
        <item m="1" x="3168"/>
        <item m="1" x="3680"/>
        <item m="1" x="3898"/>
        <item m="1" x="5204"/>
        <item m="1" x="2173"/>
        <item m="1" x="4099"/>
        <item m="1" x="3605"/>
        <item m="1" x="2284"/>
        <item m="1" x="5500"/>
        <item m="1" x="3962"/>
        <item m="1" x="5197"/>
        <item m="1" x="4993"/>
        <item m="1" x="3876"/>
        <item m="1" x="4012"/>
        <item m="1" x="4998"/>
        <item m="1" x="2540"/>
        <item m="1" x="2196"/>
        <item m="1" x="4311"/>
        <item m="1" x="2292"/>
        <item m="1" x="3699"/>
        <item m="1" x="5553"/>
        <item m="1" x="3457"/>
        <item m="1" x="2760"/>
        <item m="1" x="2975"/>
        <item m="1" x="6042"/>
        <item m="1" x="3508"/>
        <item m="1" x="4561"/>
        <item m="1" x="2179"/>
        <item m="1" x="5275"/>
        <item m="1" x="5856"/>
        <item m="1" x="4540"/>
        <item m="1" x="2274"/>
        <item m="1" x="4324"/>
        <item m="1" x="5944"/>
        <item m="1" x="3311"/>
        <item m="1" x="3965"/>
        <item m="1" x="4902"/>
        <item m="1" x="4154"/>
        <item m="1" x="4702"/>
        <item m="1" x="3669"/>
        <item m="1" x="4238"/>
        <item m="1" x="6004"/>
        <item m="1" x="4803"/>
        <item m="1" x="2271"/>
        <item m="1" x="5738"/>
        <item m="1" x="5184"/>
        <item m="1" x="4422"/>
        <item m="1" x="4839"/>
        <item m="1" x="5743"/>
        <item m="1" x="3657"/>
        <item m="1" x="5650"/>
        <item m="1" x="3766"/>
        <item m="1" x="5907"/>
        <item m="1" x="2696"/>
        <item m="1" x="3786"/>
        <item m="1" x="4493"/>
        <item m="1" x="5690"/>
        <item m="1" x="2379"/>
        <item m="1" x="3703"/>
        <item m="1" x="2923"/>
        <item m="1" x="4623"/>
        <item m="1" x="3438"/>
        <item m="1" x="4628"/>
        <item m="1" x="3663"/>
        <item m="1" x="3831"/>
        <item m="1" x="4178"/>
        <item m="1" x="5139"/>
        <item m="1" x="2141"/>
        <item m="1" x="5010"/>
        <item m="1" x="2480"/>
        <item m="1" x="5400"/>
        <item m="1" x="4016"/>
        <item m="1" x="3326"/>
        <item m="1" x="3086"/>
        <item m="1" x="2694"/>
        <item m="1" x="4945"/>
        <item m="1" x="4366"/>
        <item m="1" x="2159"/>
        <item m="1" x="2501"/>
        <item m="1" x="5344"/>
        <item m="1" x="2988"/>
        <item m="1" x="4791"/>
        <item m="1" x="2512"/>
        <item m="1" x="3356"/>
        <item m="1" x="4608"/>
        <item m="1" x="3879"/>
        <item m="1" x="3880"/>
        <item m="1" x="5331"/>
        <item m="1" x="4920"/>
        <item m="1" x="4944"/>
        <item m="1" x="5214"/>
        <item m="1" x="5527"/>
        <item m="1" x="5977"/>
        <item m="1" x="3771"/>
        <item m="1" x="2713"/>
        <item m="1" x="3849"/>
        <item m="1" x="4890"/>
        <item m="1" x="4288"/>
        <item m="1" x="3436"/>
        <item m="1" x="5564"/>
        <item m="1" x="5452"/>
        <item m="1" x="3246"/>
        <item m="1" x="4463"/>
        <item m="1" x="5941"/>
        <item m="1" x="3433"/>
        <item m="1" x="4063"/>
        <item m="1" x="4963"/>
        <item m="1" x="3111"/>
        <item m="1" x="2234"/>
        <item m="1" x="2805"/>
        <item m="1" x="5345"/>
        <item m="1" x="2484"/>
        <item m="1" x="5847"/>
        <item m="1" x="5337"/>
        <item m="1" x="3784"/>
        <item m="1" x="3093"/>
        <item m="1" x="3814"/>
        <item m="1" x="3986"/>
        <item m="1" x="3425"/>
        <item m="1" x="4885"/>
        <item m="1" x="5732"/>
        <item m="1" x="3121"/>
        <item m="1" x="2548"/>
        <item m="1" x="3686"/>
        <item m="1" x="5235"/>
        <item m="1" x="572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t="default"/>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extLst>
        <ext xmlns:x14="http://schemas.microsoft.com/office/spreadsheetml/2009/9/main" uri="{2946ED86-A175-432a-8AC1-64E0C546D7DE}">
          <x14:pivotField fillDownLabels="1"/>
        </ext>
      </extLst>
    </pivotField>
    <pivotField compact="0" outline="0" subtotalTop="0" showAll="0">
      <extLst>
        <ext xmlns:x14="http://schemas.microsoft.com/office/spreadsheetml/2009/9/main" uri="{2946ED86-A175-432a-8AC1-64E0C546D7DE}">
          <x14:pivotField fillDownLabels="1"/>
        </ext>
      </extLst>
    </pivotField>
    <pivotField compact="0" outline="0" subtotalTop="0" showAll="0">
      <extLst>
        <ext xmlns:x14="http://schemas.microsoft.com/office/spreadsheetml/2009/9/main" uri="{2946ED86-A175-432a-8AC1-64E0C546D7DE}">
          <x14:pivotField fillDownLabels="1"/>
        </ext>
      </extLst>
    </pivotField>
    <pivotField compact="0" outline="0" subtotalTop="0" showAll="0">
      <extLst>
        <ext xmlns:x14="http://schemas.microsoft.com/office/spreadsheetml/2009/9/main" uri="{2946ED86-A175-432a-8AC1-64E0C546D7DE}">
          <x14:pivotField fillDownLabels="1"/>
        </ext>
      </extLst>
    </pivotField>
    <pivotField compact="0" outline="0" subtotalTop="0" showAll="0">
      <extLst>
        <ext xmlns:x14="http://schemas.microsoft.com/office/spreadsheetml/2009/9/main" uri="{2946ED86-A175-432a-8AC1-64E0C546D7DE}">
          <x14:pivotField fillDownLabels="1"/>
        </ext>
      </extLst>
    </pivotField>
    <pivotField compact="0" outline="0" subtotalTop="0" showAll="0">
      <extLst>
        <ext xmlns:x14="http://schemas.microsoft.com/office/spreadsheetml/2009/9/main" uri="{2946ED86-A175-432a-8AC1-64E0C546D7DE}">
          <x14:pivotField fillDownLabels="1"/>
        </ext>
      </extLst>
    </pivotField>
    <pivotField compact="0" outline="0" subtotalTop="0" showAll="0">
      <extLst>
        <ext xmlns:x14="http://schemas.microsoft.com/office/spreadsheetml/2009/9/main" uri="{2946ED86-A175-432a-8AC1-64E0C546D7DE}">
          <x14:pivotField fillDownLabels="1"/>
        </ext>
      </extLst>
    </pivotField>
    <pivotField compact="0" outline="0" subtotalTop="0" showAll="0">
      <extLst>
        <ext xmlns:x14="http://schemas.microsoft.com/office/spreadsheetml/2009/9/main" uri="{2946ED86-A175-432a-8AC1-64E0C546D7DE}">
          <x14:pivotField fillDownLabels="1"/>
        </ext>
      </extLst>
    </pivotField>
    <pivotField compact="0" outline="0" subtotalTop="0" showAll="0">
      <extLst>
        <ext xmlns:x14="http://schemas.microsoft.com/office/spreadsheetml/2009/9/main" uri="{2946ED86-A175-432a-8AC1-64E0C546D7DE}">
          <x14:pivotField fillDownLabels="1"/>
        </ext>
      </extLst>
    </pivotField>
    <pivotField compact="0" outline="0" subtotalTop="0" showAll="0">
      <extLst>
        <ext xmlns:x14="http://schemas.microsoft.com/office/spreadsheetml/2009/9/main" uri="{2946ED86-A175-432a-8AC1-64E0C546D7DE}">
          <x14:pivotField fillDownLabels="1"/>
        </ext>
      </extLst>
    </pivotField>
    <pivotField compact="0" outline="0" subtotalTop="0" showAll="0">
      <extLst>
        <ext xmlns:x14="http://schemas.microsoft.com/office/spreadsheetml/2009/9/main" uri="{2946ED86-A175-432a-8AC1-64E0C546D7DE}">
          <x14:pivotField fillDownLabels="1"/>
        </ext>
      </extLst>
    </pivotField>
    <pivotField dataField="1" compact="0" outline="0" subtotalTop="0" showAll="0">
      <extLst>
        <ext xmlns:x14="http://schemas.microsoft.com/office/spreadsheetml/2009/9/main" uri="{2946ED86-A175-432a-8AC1-64E0C546D7DE}">
          <x14:pivotField fillDownLabels="1"/>
        </ext>
      </extLst>
    </pivotField>
    <pivotField compact="0" outline="0" subtotalTop="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5" outline="0" showAll="0" defaultSubtotal="0">
      <extLst>
        <ext xmlns:x14="http://schemas.microsoft.com/office/spreadsheetml/2009/9/main" uri="{2946ED86-A175-432a-8AC1-64E0C546D7DE}">
          <x14:pivotField fillDownLabels="1"/>
        </ext>
      </extLst>
    </pivotField>
    <pivotField compact="0" numFmtId="166"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5" outline="0" showAll="0" defaultSubtotal="0">
      <extLst>
        <ext xmlns:x14="http://schemas.microsoft.com/office/spreadsheetml/2009/9/main" uri="{2946ED86-A175-432a-8AC1-64E0C546D7DE}">
          <x14:pivotField fillDownLabels="1"/>
        </ext>
      </extLst>
    </pivotField>
    <pivotField compact="0" numFmtId="166"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5" outline="0" showAll="0" defaultSubtotal="0">
      <extLst>
        <ext xmlns:x14="http://schemas.microsoft.com/office/spreadsheetml/2009/9/main" uri="{2946ED86-A175-432a-8AC1-64E0C546D7DE}">
          <x14:pivotField fillDownLabels="1"/>
        </ext>
      </extLst>
    </pivotField>
    <pivotField compact="0" numFmtId="166"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s>
  <rowFields count="1">
    <field x="7"/>
  </rowFields>
  <rowItems count="2">
    <i>
      <x v="3"/>
    </i>
    <i t="grand">
      <x/>
    </i>
  </rowItems>
  <colItems count="1">
    <i/>
  </colItems>
  <dataFields count="1">
    <dataField name="Sum of Shelf Dollar Vol Current 12 Mths2" fld="27" baseField="9" baseItem="0"/>
  </dataFields>
  <formats count="8">
    <format dxfId="9">
      <pivotArea field="9" type="button" dataOnly="0" labelOnly="1" outline="0"/>
    </format>
    <format dxfId="8">
      <pivotArea field="1" type="button" dataOnly="0" labelOnly="1" outline="0"/>
    </format>
    <format dxfId="7">
      <pivotArea field="14" type="button" dataOnly="0" labelOnly="1" outline="0"/>
    </format>
    <format dxfId="6">
      <pivotArea field="9" type="button" dataOnly="0" labelOnly="1" outline="0"/>
    </format>
    <format dxfId="5">
      <pivotArea field="1" type="button" dataOnly="0" labelOnly="1" outline="0"/>
    </format>
    <format dxfId="4">
      <pivotArea field="14" type="button" dataOnly="0" labelOnly="1" outline="0"/>
    </format>
    <format dxfId="3">
      <pivotArea dataOnly="0" outline="0" fieldPosition="0">
        <references count="1">
          <reference field="4294967294" count="1">
            <x v="0"/>
          </reference>
        </references>
      </pivotArea>
    </format>
    <format dxfId="2">
      <pivotArea dataOnly="0" grandRow="1" outline="0" fieldPosition="0"/>
    </format>
  </formats>
  <pivotTableStyleInfo name="PivotStyleMedium6" showRowHeaders="1" showColHeaders="1" showRowStripes="1" showColStripes="1"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300-000001000000}" name="FL PRICE TIER" cacheId="1" applyNumberFormats="0" applyBorderFormats="0" applyFontFormats="0" applyPatternFormats="0" applyAlignmentFormats="0" applyWidthHeightFormats="1" dataCaption="Values" updatedVersion="8" minRefreshableVersion="3" showDrill="0" colGrandTotals="0" itemPrintTitles="1" createdVersion="5" indent="0" compact="0" compactData="0" multipleFieldFilters="0">
  <location ref="H19:J32" firstHeaderRow="0" firstDataRow="1" firstDataCol="1"/>
  <pivotFields count="47">
    <pivotField compact="0" outline="0" subtotalTop="0" showAll="0">
      <extLst>
        <ext xmlns:x14="http://schemas.microsoft.com/office/spreadsheetml/2009/9/main" uri="{2946ED86-A175-432a-8AC1-64E0C546D7DE}">
          <x14:pivotField fillDownLabels="1"/>
        </ext>
      </extLst>
    </pivotField>
    <pivotField compact="0" outline="0" subtotalTop="0" showAll="0">
      <items count="4658">
        <item m="1" x="3981"/>
        <item m="1" x="4097"/>
        <item m="1" x="4184"/>
        <item m="1" x="4201"/>
        <item m="1" x="4267"/>
        <item m="1" x="3018"/>
        <item m="1" x="3457"/>
        <item m="1" x="3798"/>
        <item m="1" x="2885"/>
        <item m="1" x="2838"/>
        <item m="1" x="3743"/>
        <item m="1" x="3756"/>
        <item m="1" x="3816"/>
        <item m="1" x="4034"/>
        <item m="1" x="4078"/>
        <item m="1" x="2741"/>
        <item m="1" x="2322"/>
        <item m="1" x="2328"/>
        <item m="1" x="3417"/>
        <item m="1" x="3424"/>
        <item m="1" x="2425"/>
        <item m="1" x="2862"/>
        <item m="1" x="2551"/>
        <item m="1" x="2562"/>
        <item m="1" x="2936"/>
        <item m="1" x="2940"/>
        <item m="1" x="4498"/>
        <item m="1" x="4516"/>
        <item m="1" x="2331"/>
        <item m="1" x="3673"/>
        <item m="1" x="3679"/>
        <item m="1" x="3681"/>
        <item m="1" x="3554"/>
        <item m="1" x="3561"/>
        <item m="1" x="3568"/>
        <item m="1" x="3578"/>
        <item m="1" x="3588"/>
        <item m="1" x="3714"/>
        <item m="1" x="3951"/>
        <item m="1" x="3961"/>
        <item m="1" x="4051"/>
        <item m="1" x="4084"/>
        <item m="1" x="4113"/>
        <item m="1" x="2458"/>
        <item m="1" x="2658"/>
        <item m="1" x="2805"/>
        <item m="1" x="2815"/>
        <item m="1" x="3015"/>
        <item m="1" x="3847"/>
        <item m="1" x="4161"/>
        <item m="1" x="2289"/>
        <item m="1" x="3833"/>
        <item m="1" x="3181"/>
        <item m="1" x="4313"/>
        <item m="1" x="4320"/>
        <item m="1" x="2442"/>
        <item m="1" x="4337"/>
        <item m="1" x="3677"/>
        <item m="1" x="4191"/>
        <item m="1" x="4195"/>
        <item m="1" x="4390"/>
        <item m="1" x="2235"/>
        <item m="1" x="3084"/>
        <item m="1" x="3647"/>
        <item m="1" x="4110"/>
        <item m="1" x="4428"/>
        <item m="1" x="4568"/>
        <item m="1" x="4227"/>
        <item m="1" x="3136"/>
        <item m="1" x="3145"/>
        <item m="1" x="3160"/>
        <item m="1" x="3169"/>
        <item m="1" x="4595"/>
        <item m="1" x="4638"/>
        <item m="1" x="2206"/>
        <item m="1" x="2516"/>
        <item m="1" x="2284"/>
        <item m="1" x="2311"/>
        <item m="1" x="2342"/>
        <item m="1" x="3668"/>
        <item m="1" x="3675"/>
        <item m="1" x="2684"/>
        <item m="1" x="2740"/>
        <item m="1" x="3638"/>
        <item m="1" x="3889"/>
        <item m="1" x="2855"/>
        <item m="1" x="2912"/>
        <item m="1" x="2914"/>
        <item m="1" x="3245"/>
        <item m="1" x="4165"/>
        <item m="1" x="4275"/>
        <item m="1" x="4286"/>
        <item m="1" x="4292"/>
        <item m="1" x="3312"/>
        <item m="1" x="3314"/>
        <item m="1" x="3317"/>
        <item m="1" x="3318"/>
        <item m="1" x="3319"/>
        <item m="1" x="3320"/>
        <item m="1" x="3914"/>
        <item m="1" x="2366"/>
        <item m="1" x="4080"/>
        <item m="1" x="4287"/>
        <item m="1" x="3214"/>
        <item m="1" x="3228"/>
        <item m="1" x="4170"/>
        <item m="1" x="4186"/>
        <item m="1" x="4190"/>
        <item m="1" x="4193"/>
        <item m="1" x="4197"/>
        <item m="1" x="4203"/>
        <item m="1" x="2730"/>
        <item m="1" x="3782"/>
        <item m="1" x="3799"/>
        <item m="1" x="3057"/>
        <item m="1" x="4584"/>
        <item m="1" x="2472"/>
        <item m="1" x="2474"/>
        <item m="1" x="2476"/>
        <item m="1" x="2480"/>
        <item m="1" x="3046"/>
        <item m="1" x="3580"/>
        <item m="1" x="3600"/>
        <item m="1" x="4480"/>
        <item m="1" x="4572"/>
        <item m="1" x="4613"/>
        <item m="1" x="2563"/>
        <item m="1" x="3950"/>
        <item m="1" x="4389"/>
        <item m="1" x="4416"/>
        <item m="1" x="4419"/>
        <item m="1" x="2439"/>
        <item m="1" x="2612"/>
        <item m="1" x="2773"/>
        <item m="1" x="2732"/>
        <item m="1" x="2736"/>
        <item m="1" x="2758"/>
        <item m="1" x="2364"/>
        <item m="1" x="2514"/>
        <item m="1" x="2517"/>
        <item m="1" x="2578"/>
        <item m="1" x="2589"/>
        <item m="1" x="3702"/>
        <item m="1" x="2620"/>
        <item m="1" x="2901"/>
        <item m="1" x="3255"/>
        <item m="1" x="3277"/>
        <item m="1" x="4586"/>
        <item m="1" x="4606"/>
        <item m="1" x="2266"/>
        <item m="1" x="2706"/>
        <item m="1" x="2873"/>
        <item m="1" x="2874"/>
        <item m="1" x="2877"/>
        <item m="1" x="2911"/>
        <item m="1" x="3218"/>
        <item m="1" x="3983"/>
        <item m="1" x="3998"/>
        <item m="1" x="4265"/>
        <item m="1" x="2618"/>
        <item m="1" x="2870"/>
        <item m="1" x="3698"/>
        <item m="1" x="3758"/>
        <item m="1" x="3760"/>
        <item m="1" x="3778"/>
        <item m="1" x="2421"/>
        <item m="1" x="2423"/>
        <item m="1" x="2426"/>
        <item m="1" x="2755"/>
        <item m="1" x="2760"/>
        <item m="1" x="3191"/>
        <item m="1" x="3583"/>
        <item m="1" x="4274"/>
        <item m="1" x="4276"/>
        <item m="1" x="4278"/>
        <item m="1" x="4279"/>
        <item m="1" x="4281"/>
        <item m="1" x="4289"/>
        <item m="1" x="4343"/>
        <item m="1" x="2928"/>
        <item m="1" x="2994"/>
        <item m="1" x="3001"/>
        <item m="1" x="3006"/>
        <item m="1" x="3092"/>
        <item m="1" x="3151"/>
        <item m="1" x="3154"/>
        <item m="1" x="3162"/>
        <item m="1" x="3187"/>
        <item m="1" x="3197"/>
        <item m="1" x="3201"/>
        <item m="1" x="3229"/>
        <item m="1" x="3233"/>
        <item m="1" x="3811"/>
        <item m="1" x="3817"/>
        <item m="1" x="3824"/>
        <item m="1" x="3957"/>
        <item m="1" x="4332"/>
        <item m="1" x="4335"/>
        <item m="1" x="4485"/>
        <item m="1" x="2579"/>
        <item m="1" x="3609"/>
        <item m="1" x="3955"/>
        <item m="1" x="3980"/>
        <item m="1" x="4135"/>
        <item m="1" x="4144"/>
        <item m="1" x="2286"/>
        <item m="1" x="3427"/>
        <item m="1" x="3515"/>
        <item m="1" x="3545"/>
        <item m="1" x="3565"/>
        <item m="1" x="3606"/>
        <item m="1" x="3608"/>
        <item m="1" x="3611"/>
        <item m="1" x="2802"/>
        <item m="1" x="2803"/>
        <item m="1" x="3741"/>
        <item m="1" x="3744"/>
        <item m="1" x="2231"/>
        <item m="1" x="3088"/>
        <item m="1" x="3396"/>
        <item m="1" x="3658"/>
        <item m="1" x="3661"/>
        <item m="1" x="3759"/>
        <item m="1" x="3763"/>
        <item m="1" x="3958"/>
        <item m="1" x="3971"/>
        <item m="1" x="4534"/>
        <item m="1" x="2143"/>
        <item m="1" x="2565"/>
        <item m="1" x="2569"/>
        <item m="1" x="2785"/>
        <item m="1" x="3747"/>
        <item m="1" x="3751"/>
        <item m="1" x="4156"/>
        <item m="1" x="2739"/>
        <item m="1" x="2954"/>
        <item m="1" x="3196"/>
        <item m="1" x="4494"/>
        <item m="1" x="4496"/>
        <item m="1" x="2248"/>
        <item m="1" x="2252"/>
        <item m="1" x="2256"/>
        <item m="1" x="2429"/>
        <item m="1" x="2633"/>
        <item m="1" x="3052"/>
        <item m="1" x="3410"/>
        <item m="1" x="3573"/>
        <item m="1" x="3781"/>
        <item m="1" x="3810"/>
        <item m="1" x="4012"/>
        <item m="1" x="4027"/>
        <item m="1" x="4109"/>
        <item m="1" x="4112"/>
        <item m="1" x="4115"/>
        <item m="1" x="4175"/>
        <item m="1" x="4179"/>
        <item m="1" x="4188"/>
        <item m="1" x="4194"/>
        <item m="1" x="4280"/>
        <item m="1" x="4288"/>
        <item m="1" x="4294"/>
        <item m="1" x="4322"/>
        <item m="1" x="4487"/>
        <item m="1" x="4489"/>
        <item m="1" x="4491"/>
        <item m="1" x="4492"/>
        <item m="1" x="4495"/>
        <item m="1" x="2299"/>
        <item m="1" x="2354"/>
        <item m="1" x="2467"/>
        <item m="1" x="2832"/>
        <item m="1" x="3693"/>
        <item m="1" x="3704"/>
        <item m="1" x="4269"/>
        <item m="1" x="4293"/>
        <item m="1" x="4490"/>
        <item m="1" x="3754"/>
        <item m="1" x="3170"/>
        <item m="1" x="4219"/>
        <item m="1" x="4225"/>
        <item m="1" x="2209"/>
        <item m="1" x="3976"/>
        <item m="1" x="3984"/>
        <item m="1" x="3999"/>
        <item m="1" x="4017"/>
        <item m="1" x="4411"/>
        <item m="1" x="2735"/>
        <item m="1" x="3172"/>
        <item m="1" x="3174"/>
        <item m="1" x="3367"/>
        <item m="1" x="3377"/>
        <item m="1" x="3449"/>
        <item m="1" x="3455"/>
        <item m="1" x="3458"/>
        <item m="1" x="3459"/>
        <item m="1" x="3821"/>
        <item m="1" x="4147"/>
        <item m="1" x="4226"/>
        <item m="1" x="4234"/>
        <item m="1" x="4236"/>
        <item m="1" x="4242"/>
        <item m="1" x="4244"/>
        <item m="1" x="4248"/>
        <item m="1" x="4249"/>
        <item m="1" x="4266"/>
        <item m="1" x="4271"/>
        <item m="1" x="4298"/>
        <item m="1" x="4382"/>
        <item m="1" x="4438"/>
        <item m="1" x="4602"/>
        <item m="1" x="4604"/>
        <item m="1" x="4610"/>
        <item m="1" x="2431"/>
        <item m="1" x="4372"/>
        <item m="1" x="4439"/>
        <item m="1" x="4454"/>
        <item m="1" x="4467"/>
        <item m="1" x="4477"/>
        <item m="1" x="4482"/>
        <item m="1" x="4517"/>
        <item m="1" x="2377"/>
        <item m="1" x="2399"/>
        <item m="1" x="2505"/>
        <item m="1" x="2665"/>
        <item m="1" x="2667"/>
        <item m="1" x="2668"/>
        <item m="1" x="2711"/>
        <item m="1" x="2725"/>
        <item m="1" x="2888"/>
        <item m="1" x="2890"/>
        <item m="1" x="2906"/>
        <item m="1" x="2915"/>
        <item m="1" x="2919"/>
        <item m="1" x="2920"/>
        <item m="1" x="3024"/>
        <item m="1" x="3268"/>
        <item m="1" x="3272"/>
        <item m="1" x="3862"/>
        <item m="1" x="2394"/>
        <item m="1" x="2727"/>
        <item m="1" x="2903"/>
        <item m="1" x="2904"/>
        <item m="1" x="2909"/>
        <item m="1" x="2969"/>
        <item m="1" x="3298"/>
        <item m="1" x="3309"/>
        <item m="1" x="3400"/>
        <item m="1" x="3412"/>
        <item m="1" x="3419"/>
        <item m="1" x="3478"/>
        <item m="1" x="3860"/>
        <item m="1" x="4083"/>
        <item m="1" x="2329"/>
        <item m="1" x="2972"/>
        <item m="1" x="3814"/>
        <item m="1" x="3876"/>
        <item m="1" x="2257"/>
        <item m="1" x="2259"/>
        <item m="1" x="2362"/>
        <item m="1" x="2365"/>
        <item m="1" x="2368"/>
        <item m="1" x="2373"/>
        <item m="1" x="2385"/>
        <item m="1" x="2695"/>
        <item m="1" x="2700"/>
        <item m="1" x="2775"/>
        <item m="1" x="2806"/>
        <item m="1" x="3035"/>
        <item m="1" x="3036"/>
        <item m="1" x="3039"/>
        <item m="1" x="3045"/>
        <item m="1" x="3131"/>
        <item m="1" x="3284"/>
        <item m="1" x="3289"/>
        <item m="1" x="3493"/>
        <item m="1" x="3497"/>
        <item m="1" x="3507"/>
        <item m="1" x="3520"/>
        <item m="1" x="3530"/>
        <item m="1" x="3541"/>
        <item m="1" x="3543"/>
        <item m="1" x="3555"/>
        <item m="1" x="3630"/>
        <item m="1" x="3633"/>
        <item m="1" x="3637"/>
        <item m="1" x="4301"/>
        <item m="1" x="4306"/>
        <item m="1" x="4315"/>
        <item m="1" x="4373"/>
        <item m="1" x="4380"/>
        <item m="1" x="4621"/>
        <item m="1" x="4645"/>
        <item m="1" x="4647"/>
        <item m="1" x="2397"/>
        <item m="1" x="2520"/>
        <item m="1" x="2540"/>
        <item m="1" x="2576"/>
        <item m="1" x="2585"/>
        <item m="1" x="2587"/>
        <item m="1" x="2772"/>
        <item m="1" x="2774"/>
        <item m="1" x="2861"/>
        <item m="1" x="3223"/>
        <item m="1" x="3227"/>
        <item m="1" x="3538"/>
        <item m="1" x="3551"/>
        <item m="1" x="3929"/>
        <item m="1" x="3968"/>
        <item m="1" x="3970"/>
        <item m="1" x="3973"/>
        <item m="1" x="3975"/>
        <item m="1" x="3978"/>
        <item m="1" x="3982"/>
        <item m="1" x="3986"/>
        <item m="1" x="4071"/>
        <item m="1" x="4399"/>
        <item m="1" x="4401"/>
        <item m="1" x="4415"/>
        <item m="1" x="4417"/>
        <item m="1" x="4420"/>
        <item m="1" x="4458"/>
        <item m="1" x="4468"/>
        <item m="1" x="4642"/>
        <item m="1" x="4650"/>
        <item m="1" x="4652"/>
        <item m="1" x="2560"/>
        <item m="1" x="2564"/>
        <item m="1" x="2764"/>
        <item m="1" x="2767"/>
        <item m="1" x="2976"/>
        <item m="1" x="2983"/>
        <item m="1" x="3687"/>
        <item m="1" x="4093"/>
        <item m="1" x="4479"/>
        <item m="1" x="4540"/>
        <item m="1" x="4571"/>
        <item m="1" x="2149"/>
        <item m="1" x="2190"/>
        <item m="1" x="2389"/>
        <item m="1" x="2456"/>
        <item m="1" x="2485"/>
        <item m="1" x="2488"/>
        <item m="1" x="2907"/>
        <item m="1" x="2913"/>
        <item m="1" x="2950"/>
        <item m="1" x="2953"/>
        <item m="1" x="2984"/>
        <item m="1" x="3003"/>
        <item m="1" x="3164"/>
        <item m="1" x="3165"/>
        <item m="1" x="3656"/>
        <item m="1" x="3670"/>
        <item m="1" x="3682"/>
        <item m="1" x="4075"/>
        <item m="1" x="4132"/>
        <item m="1" x="4136"/>
        <item m="1" x="4138"/>
        <item m="1" x="2273"/>
        <item m="1" x="2280"/>
        <item m="1" x="2310"/>
        <item m="1" x="2376"/>
        <item m="1" x="2396"/>
        <item m="1" x="2398"/>
        <item m="1" x="3581"/>
        <item m="1" x="3618"/>
        <item m="1" x="3626"/>
        <item m="1" x="4434"/>
        <item m="1" x="2315"/>
        <item m="1" x="2325"/>
        <item m="1" x="2637"/>
        <item m="1" x="2851"/>
        <item m="1" x="2853"/>
        <item m="1" x="2860"/>
        <item m="1" x="2955"/>
        <item m="1" x="2956"/>
        <item m="1" x="3051"/>
        <item m="1" x="3056"/>
        <item m="1" x="3060"/>
        <item m="1" x="3061"/>
        <item m="1" x="3065"/>
        <item m="1" x="3069"/>
        <item m="1" x="3072"/>
        <item m="1" x="3077"/>
        <item m="1" x="3079"/>
        <item m="1" x="3081"/>
        <item m="1" x="3085"/>
        <item m="1" x="3090"/>
        <item m="1" x="3091"/>
        <item m="1" x="3093"/>
        <item m="1" x="3095"/>
        <item m="1" x="3101"/>
        <item m="1" x="3104"/>
        <item m="1" x="3106"/>
        <item m="1" x="3107"/>
        <item m="1" x="3112"/>
        <item m="1" x="3117"/>
        <item m="1" x="3120"/>
        <item m="1" x="3123"/>
        <item m="1" x="3124"/>
        <item m="1" x="3126"/>
        <item m="1" x="3132"/>
        <item m="1" x="3140"/>
        <item m="1" x="3142"/>
        <item m="1" x="3144"/>
        <item m="1" x="3215"/>
        <item m="1" x="3217"/>
        <item m="1" x="3219"/>
        <item m="1" x="3224"/>
        <item m="1" x="4023"/>
        <item m="1" x="4026"/>
        <item m="1" x="2229"/>
        <item m="1" x="2230"/>
        <item m="1" x="2632"/>
        <item m="1" x="3098"/>
        <item m="1" x="3962"/>
        <item m="1" x="3997"/>
        <item m="1" x="4001"/>
        <item m="1" x="4103"/>
        <item m="1" x="4105"/>
        <item m="1" x="4387"/>
        <item m="1" x="4394"/>
        <item m="1" x="4502"/>
        <item m="1" x="4521"/>
        <item m="1" x="4523"/>
        <item m="1" x="4548"/>
        <item m="1" x="4550"/>
        <item m="1" x="4555"/>
        <item m="1" x="4561"/>
        <item m="1" x="4562"/>
        <item m="1" x="4564"/>
        <item m="1" x="4569"/>
        <item m="1" x="2147"/>
        <item m="1" x="2664"/>
        <item m="1" x="2671"/>
        <item m="1" x="2674"/>
        <item m="1" x="2677"/>
        <item m="1" x="2681"/>
        <item m="1" x="2686"/>
        <item m="1" x="2689"/>
        <item m="1" x="2704"/>
        <item m="1" x="2708"/>
        <item m="1" x="2712"/>
        <item m="1" x="2713"/>
        <item m="1" x="2844"/>
        <item m="1" x="3253"/>
        <item m="1" x="3254"/>
        <item m="1" x="3271"/>
        <item m="1" x="3274"/>
        <item m="1" x="3278"/>
        <item m="1" x="3280"/>
        <item m="1" x="3354"/>
        <item m="1" x="3386"/>
        <item m="1" x="3387"/>
        <item m="1" x="3395"/>
        <item m="1" x="3397"/>
        <item m="1" x="3401"/>
        <item m="1" x="3448"/>
        <item m="1" x="3501"/>
        <item m="1" x="3502"/>
        <item m="1" x="3784"/>
        <item m="1" x="3825"/>
        <item m="1" x="3835"/>
        <item m="1" x="3838"/>
        <item m="1" x="3849"/>
        <item m="1" x="3853"/>
        <item m="1" x="3855"/>
        <item m="1" x="3863"/>
        <item m="1" x="3872"/>
        <item m="1" x="3874"/>
        <item m="1" x="4268"/>
        <item m="1" x="4272"/>
        <item m="1" x="4284"/>
        <item m="1" x="4297"/>
        <item m="1" x="4333"/>
        <item m="1" x="4352"/>
        <item m="1" x="4356"/>
        <item m="1" x="4530"/>
        <item m="1" x="4538"/>
        <item m="1" x="4541"/>
        <item m="1" x="2495"/>
        <item m="1" x="2570"/>
        <item m="1" x="2571"/>
        <item m="1" x="2574"/>
        <item m="1" x="2584"/>
        <item m="1" x="2600"/>
        <item m="1" x="2607"/>
        <item m="1" x="2610"/>
        <item m="1" x="2621"/>
        <item m="1" x="2625"/>
        <item m="1" x="2798"/>
        <item m="1" x="2810"/>
        <item m="1" x="3361"/>
        <item m="1" x="3544"/>
        <item m="1" x="3740"/>
        <item m="1" x="4338"/>
        <item m="1" x="4583"/>
        <item m="1" x="2234"/>
        <item m="1" x="2271"/>
        <item m="1" x="2724"/>
        <item m="1" x="2973"/>
        <item m="1" x="3433"/>
        <item m="1" x="3440"/>
        <item m="1" x="3839"/>
        <item m="1" x="3842"/>
        <item m="1" x="3845"/>
        <item m="1" x="3896"/>
        <item m="1" x="3898"/>
        <item m="1" x="3902"/>
        <item m="1" x="3927"/>
        <item m="1" x="4450"/>
        <item m="1" x="4519"/>
        <item m="1" x="4529"/>
        <item m="1" x="4531"/>
        <item m="1" x="4565"/>
        <item m="1" x="2437"/>
        <item m="1" x="2441"/>
        <item m="1" x="2443"/>
        <item m="1" x="2446"/>
        <item m="1" x="2447"/>
        <item m="1" x="2451"/>
        <item m="1" x="2453"/>
        <item m="1" x="2493"/>
        <item m="1" x="2506"/>
        <item m="1" x="2534"/>
        <item m="1" x="2882"/>
        <item m="1" x="2883"/>
        <item m="1" x="2971"/>
        <item m="1" x="2998"/>
        <item m="1" x="3021"/>
        <item m="1" x="3030"/>
        <item m="1" x="3037"/>
        <item m="1" x="3299"/>
        <item m="1" x="3300"/>
        <item m="1" x="3305"/>
        <item m="1" x="3307"/>
        <item m="1" x="3310"/>
        <item m="1" x="3316"/>
        <item m="1" x="3531"/>
        <item m="1" x="3989"/>
        <item m="1" x="3134"/>
        <item m="1" x="3141"/>
        <item m="1" x="3171"/>
        <item m="1" x="4609"/>
        <item m="1" x="4615"/>
        <item m="1" x="2162"/>
        <item m="1" x="2168"/>
        <item m="1" x="2176"/>
        <item m="1" x="2180"/>
        <item m="1" x="2211"/>
        <item m="1" x="2218"/>
        <item m="1" x="2223"/>
        <item m="1" x="2225"/>
        <item m="1" x="2238"/>
        <item m="1" x="2260"/>
        <item m="1" x="2270"/>
        <item m="1" x="2292"/>
        <item m="1" x="2296"/>
        <item m="1" x="3027"/>
        <item m="1" x="3216"/>
        <item m="1" x="3231"/>
        <item m="1" x="3526"/>
        <item m="1" x="3922"/>
        <item m="1" x="4061"/>
        <item m="1" x="4290"/>
        <item m="1" x="4308"/>
        <item m="1" x="4310"/>
        <item m="1" x="4409"/>
        <item m="1" x="4414"/>
        <item m="1" x="4423"/>
        <item m="1" x="4431"/>
        <item m="1" x="4442"/>
        <item m="1" x="4447"/>
        <item m="1" x="3262"/>
        <item m="1" x="3263"/>
        <item m="1" x="3266"/>
        <item m="1" x="3270"/>
        <item m="1" x="3275"/>
        <item m="1" x="3296"/>
        <item m="1" x="3345"/>
        <item m="1" x="3446"/>
        <item m="1" x="3447"/>
        <item m="1" x="3450"/>
        <item m="1" x="3452"/>
        <item m="1" x="3456"/>
        <item m="1" x="3718"/>
        <item m="1" x="3719"/>
        <item m="1" x="3721"/>
        <item m="1" x="3725"/>
        <item m="1" x="3728"/>
        <item m="1" x="3730"/>
        <item m="1" x="3966"/>
        <item m="1" x="4042"/>
        <item m="1" x="4044"/>
        <item m="1" x="4058"/>
        <item m="1" x="4068"/>
        <item m="1" x="4086"/>
        <item m="1" x="4260"/>
        <item m="1" x="2215"/>
        <item m="1" x="2216"/>
        <item m="1" x="2275"/>
        <item m="1" x="2278"/>
        <item m="1" x="2279"/>
        <item m="1" x="2282"/>
        <item m="1" x="2501"/>
        <item m="1" x="2510"/>
        <item m="1" x="2669"/>
        <item m="1" x="2672"/>
        <item m="1" x="2675"/>
        <item m="1" x="2891"/>
        <item m="1" x="2892"/>
        <item m="1" x="3235"/>
        <item m="1" x="3259"/>
        <item m="1" x="3265"/>
        <item m="1" x="3269"/>
        <item m="1" x="3273"/>
        <item m="1" x="3276"/>
        <item m="1" x="3380"/>
        <item m="1" x="3409"/>
        <item m="1" x="3415"/>
        <item m="1" x="3429"/>
        <item m="1" x="3546"/>
        <item m="1" x="4024"/>
        <item m="1" x="4283"/>
        <item m="1" x="4325"/>
        <item m="1" x="4421"/>
        <item m="1" x="4445"/>
        <item m="1" x="4472"/>
        <item m="1" x="4524"/>
        <item m="1" x="4639"/>
        <item m="1" x="2141"/>
        <item m="1" x="2939"/>
        <item m="1" x="2981"/>
        <item m="1" x="2986"/>
        <item m="1" x="3053"/>
        <item m="1" x="3567"/>
        <item m="1" x="3570"/>
        <item m="1" x="3655"/>
        <item m="1" x="3952"/>
        <item m="1" x="4263"/>
        <item m="1" x="4277"/>
        <item m="1" x="4316"/>
        <item m="1" x="4318"/>
        <item m="1" x="4321"/>
        <item m="1" x="4347"/>
        <item m="1" x="4488"/>
        <item m="1" x="4493"/>
        <item m="1" x="4514"/>
        <item m="1" x="4518"/>
        <item m="1" x="4536"/>
        <item m="1" x="4547"/>
        <item m="1" x="4549"/>
        <item m="1" x="2200"/>
        <item m="1" x="2276"/>
        <item m="1" x="2294"/>
        <item m="1" x="2324"/>
        <item m="1" x="2402"/>
        <item m="1" x="2419"/>
        <item m="1" x="2489"/>
        <item m="1" x="2499"/>
        <item m="1" x="2504"/>
        <item m="1" x="2605"/>
        <item m="1" x="2622"/>
        <item m="1" x="2649"/>
        <item m="1" x="2653"/>
        <item m="1" x="2656"/>
        <item m="1" x="2691"/>
        <item m="1" x="2737"/>
        <item m="1" x="2763"/>
        <item m="1" x="2849"/>
        <item m="1" x="3378"/>
        <item m="1" x="3385"/>
        <item m="1" x="3736"/>
        <item m="1" x="3771"/>
        <item m="1" x="3785"/>
        <item m="1" x="3787"/>
        <item m="1" x="3934"/>
        <item m="1" x="3936"/>
        <item m="1" x="3964"/>
        <item m="1" x="3969"/>
        <item m="1" x="4036"/>
        <item m="1" x="4041"/>
        <item m="1" x="4049"/>
        <item m="1" x="4153"/>
        <item m="1" x="4154"/>
        <item m="1" x="4160"/>
        <item m="1" x="4323"/>
        <item m="1" x="4598"/>
        <item m="1" x="4649"/>
        <item m="1" x="4654"/>
        <item m="1" x="2177"/>
        <item m="1" x="2604"/>
        <item m="1" x="2613"/>
        <item m="1" x="2624"/>
        <item m="1" x="2627"/>
        <item m="1" x="2634"/>
        <item m="1" x="3094"/>
        <item m="1" x="3099"/>
        <item m="1" x="3100"/>
        <item m="1" x="3102"/>
        <item m="1" x="3105"/>
        <item m="1" x="3110"/>
        <item m="1" x="3574"/>
        <item m="1" x="3882"/>
        <item m="1" x="3939"/>
        <item m="1" x="3942"/>
        <item m="1" x="4090"/>
        <item m="1" x="4349"/>
        <item m="1" x="2175"/>
        <item m="1" x="2181"/>
        <item m="1" x="2193"/>
        <item m="1" x="2203"/>
        <item m="1" x="2554"/>
        <item m="1" x="2747"/>
        <item m="1" x="3539"/>
        <item m="1" x="3569"/>
        <item m="1" x="4021"/>
        <item m="1" x="4054"/>
        <item m="1" x="4055"/>
        <item m="1" x="4059"/>
        <item m="1" x="4063"/>
        <item m="1" x="4065"/>
        <item m="1" x="4066"/>
        <item m="1" x="4076"/>
        <item m="1" x="4077"/>
        <item m="1" x="2557"/>
        <item m="1" x="2831"/>
        <item m="1" x="2868"/>
        <item m="1" x="2942"/>
        <item m="1" x="2948"/>
        <item m="1" x="3776"/>
        <item m="1" x="4006"/>
        <item m="1" x="4082"/>
        <item m="1" x="4119"/>
        <item m="1" x="4314"/>
        <item m="1" x="4346"/>
        <item m="1" x="4359"/>
        <item m="1" x="4361"/>
        <item m="1" x="4365"/>
        <item m="1" x="4367"/>
        <item m="1" x="4369"/>
        <item m="1" x="4552"/>
        <item m="1" x="4633"/>
        <item m="1" x="2173"/>
        <item m="1" x="2197"/>
        <item m="1" x="2219"/>
        <item m="1" x="2224"/>
        <item m="1" x="2253"/>
        <item m="1" x="2384"/>
        <item m="1" x="2462"/>
        <item m="1" x="2923"/>
        <item m="1" x="2926"/>
        <item m="1" x="2930"/>
        <item m="1" x="2934"/>
        <item m="1" x="2944"/>
        <item m="1" x="2961"/>
        <item m="1" x="2964"/>
        <item m="1" x="3062"/>
        <item m="1" x="3063"/>
        <item m="1" x="3066"/>
        <item m="1" x="3250"/>
        <item m="1" x="3257"/>
        <item m="1" x="3264"/>
        <item m="1" x="3547"/>
        <item m="1" x="3553"/>
        <item m="1" x="3635"/>
        <item m="1" x="3642"/>
        <item m="1" x="3645"/>
        <item m="1" x="3806"/>
        <item m="1" x="3819"/>
        <item m="1" x="3822"/>
        <item m="1" x="3828"/>
        <item m="1" x="3831"/>
        <item m="1" x="4216"/>
        <item m="1" x="4217"/>
        <item m="1" x="4230"/>
        <item m="1" x="4231"/>
        <item m="1" x="4299"/>
        <item m="1" x="4304"/>
        <item m="1" x="4311"/>
        <item m="1" x="2395"/>
        <item m="1" x="3384"/>
        <item m="1" x="3466"/>
        <item m="1" x="3467"/>
        <item m="1" x="3861"/>
        <item m="1" x="3871"/>
        <item m="1" x="3877"/>
        <item m="1" x="4162"/>
        <item m="1" x="4164"/>
        <item m="1" x="4166"/>
        <item m="1" x="4368"/>
        <item m="1" x="4462"/>
        <item m="1" x="2477"/>
        <item m="1" x="2850"/>
        <item m="1" x="3408"/>
        <item m="1" x="3411"/>
        <item m="1" x="3434"/>
        <item m="1" x="3437"/>
        <item m="1" x="3439"/>
        <item m="1" x="3481"/>
        <item m="1" x="3482"/>
        <item m="1" x="3494"/>
        <item m="1" x="3498"/>
        <item m="1" x="3499"/>
        <item m="1" x="3508"/>
        <item m="1" x="3537"/>
        <item m="1" x="3542"/>
        <item m="1" x="3946"/>
        <item m="1" x="3954"/>
        <item m="1" x="4295"/>
        <item m="1" x="4342"/>
        <item m="1" x="2242"/>
        <item m="1" x="2249"/>
        <item m="1" x="2288"/>
        <item m="1" x="2430"/>
        <item m="1" x="2449"/>
        <item m="1" x="2459"/>
        <item m="1" x="2999"/>
        <item m="1" x="3002"/>
        <item m="1" x="4348"/>
        <item m="1" x="4403"/>
        <item m="1" x="4500"/>
        <item m="1" x="4509"/>
        <item m="1" x="4597"/>
        <item m="1" x="4600"/>
        <item m="1" x="4601"/>
        <item m="1" x="4603"/>
        <item m="1" x="2970"/>
        <item m="1" x="3019"/>
        <item m="1" x="3203"/>
        <item m="1" x="3207"/>
        <item m="1" x="3240"/>
        <item m="1" x="3603"/>
        <item m="1" x="3738"/>
        <item m="1" x="4433"/>
        <item m="1" x="2222"/>
        <item m="1" x="2876"/>
        <item m="1" x="4037"/>
        <item m="1" x="4040"/>
        <item m="1" x="4062"/>
        <item m="1" x="4073"/>
        <item m="1" x="4081"/>
        <item m="1" x="4402"/>
        <item m="1" x="2314"/>
        <item m="1" x="2319"/>
        <item m="1" x="2343"/>
        <item m="1" x="2353"/>
        <item m="1" x="2363"/>
        <item m="1" x="2386"/>
        <item m="1" x="2927"/>
        <item m="1" x="2946"/>
        <item m="1" x="3230"/>
        <item m="1" x="3323"/>
        <item m="1" x="3376"/>
        <item m="1" x="3837"/>
        <item m="1" x="3843"/>
        <item m="1" x="3908"/>
        <item m="1" x="3911"/>
        <item m="1" x="3913"/>
        <item m="1" x="4351"/>
        <item m="1" x="2435"/>
        <item m="1" x="2455"/>
        <item m="1" x="2461"/>
        <item m="1" x="2469"/>
        <item m="1" x="2470"/>
        <item m="1" x="2471"/>
        <item m="1" x="2503"/>
        <item m="1" x="2507"/>
        <item m="1" x="2525"/>
        <item m="1" x="2536"/>
        <item m="1" x="2538"/>
        <item m="1" x="2543"/>
        <item m="1" x="2547"/>
        <item m="1" x="2548"/>
        <item m="1" x="2550"/>
        <item m="1" x="2552"/>
        <item m="1" x="2556"/>
        <item m="1" x="2718"/>
        <item m="1" x="2809"/>
        <item m="1" x="2887"/>
        <item m="1" x="2905"/>
        <item m="1" x="3194"/>
        <item m="1" x="3213"/>
        <item m="1" x="3249"/>
        <item m="1" x="3281"/>
        <item m="1" x="3283"/>
        <item m="1" x="3462"/>
        <item m="1" x="3463"/>
        <item m="1" x="3469"/>
        <item m="1" x="3480"/>
        <item m="1" x="3483"/>
        <item m="1" x="3487"/>
        <item m="1" x="3505"/>
        <item m="1" x="3509"/>
        <item m="1" x="3513"/>
        <item m="1" x="3518"/>
        <item m="1" x="3527"/>
        <item m="1" x="3536"/>
        <item m="1" x="3560"/>
        <item m="1" x="3563"/>
        <item m="1" x="3727"/>
        <item m="1" x="3750"/>
        <item m="1" x="3752"/>
        <item m="1" x="3761"/>
        <item m="1" x="4014"/>
        <item m="1" x="4020"/>
        <item m="1" x="4334"/>
        <item m="1" x="2918"/>
        <item m="1" x="2752"/>
        <item m="1" x="3044"/>
        <item m="1" x="3234"/>
        <item m="1" x="3899"/>
        <item m="1" x="3900"/>
        <item m="1" x="2367"/>
        <item m="1" x="2374"/>
        <item m="1" x="2629"/>
        <item m="1" x="2635"/>
        <item m="1" x="2648"/>
        <item m="1" x="2750"/>
        <item m="1" x="3050"/>
        <item m="1" x="3058"/>
        <item m="1" x="3059"/>
        <item m="1" x="3070"/>
        <item m="1" x="3082"/>
        <item m="1" x="3111"/>
        <item m="1" x="3158"/>
        <item m="1" x="3485"/>
        <item m="1" x="3495"/>
        <item m="1" x="3500"/>
        <item m="1" x="3625"/>
        <item m="1" x="3909"/>
        <item m="1" x="3945"/>
        <item m="1" x="3987"/>
        <item m="1" x="3988"/>
        <item m="1" x="3990"/>
        <item m="1" x="3996"/>
        <item m="1" x="4005"/>
        <item m="1" x="4111"/>
        <item m="1" x="4114"/>
        <item m="1" x="4118"/>
        <item m="1" x="4204"/>
        <item m="1" x="4511"/>
        <item m="1" x="4522"/>
        <item m="1" x="3766"/>
        <item m="1" x="3770"/>
        <item m="1" x="3788"/>
        <item m="1" x="3796"/>
        <item m="1" x="3827"/>
        <item m="1" x="3856"/>
        <item m="1" x="3941"/>
        <item m="1" x="4079"/>
        <item m="1" x="4158"/>
        <item m="1" x="4168"/>
        <item m="1" x="4251"/>
        <item m="1" x="4259"/>
        <item m="1" x="4273"/>
        <item m="1" x="4448"/>
        <item m="1" x="4475"/>
        <item m="1" x="4528"/>
        <item m="1" x="2239"/>
        <item m="1" x="2244"/>
        <item m="1" x="2255"/>
        <item m="1" x="3226"/>
        <item m="1" x="3848"/>
        <item m="1" x="3851"/>
        <item m="1" x="3854"/>
        <item m="1" x="3864"/>
        <item m="1" x="3867"/>
        <item m="1" x="3868"/>
        <item m="1" x="4009"/>
        <item m="1" x="4015"/>
        <item m="1" x="4016"/>
        <item m="1" x="4145"/>
        <item m="1" x="4149"/>
        <item m="1" x="4198"/>
        <item m="1" x="2444"/>
        <item m="1" x="2464"/>
        <item m="1" x="3473"/>
        <item m="1" x="3550"/>
        <item m="1" x="3575"/>
        <item m="1" x="3579"/>
        <item m="1" x="3582"/>
        <item m="1" x="3585"/>
        <item m="1" x="3587"/>
        <item m="1" x="3589"/>
        <item m="1" x="3593"/>
        <item m="1" x="3598"/>
        <item m="1" x="3610"/>
        <item m="1" x="3624"/>
        <item m="1" x="3627"/>
        <item m="1" x="3629"/>
        <item m="1" x="3631"/>
        <item m="1" x="3641"/>
        <item m="1" x="3649"/>
        <item m="1" x="3666"/>
        <item m="1" x="3667"/>
        <item m="1" x="3671"/>
        <item m="1" x="3672"/>
        <item m="1" x="3683"/>
        <item m="1" x="3684"/>
        <item m="1" x="3696"/>
        <item m="1" x="3699"/>
        <item m="1" x="3700"/>
        <item m="1" x="3722"/>
        <item m="1" x="4427"/>
        <item m="1" x="4443"/>
        <item m="1" x="4504"/>
        <item m="1" x="4515"/>
        <item m="1" x="4520"/>
        <item m="1" x="4525"/>
        <item m="1" x="4532"/>
        <item m="1" x="4551"/>
        <item m="1" x="4641"/>
        <item m="1" x="2169"/>
        <item m="1" x="2172"/>
        <item m="1" x="2196"/>
        <item m="1" x="3342"/>
        <item m="1" x="3800"/>
        <item m="1" x="3803"/>
        <item m="1" x="3807"/>
        <item m="1" x="3809"/>
        <item m="1" x="3812"/>
        <item m="1" x="4157"/>
        <item m="1" x="2509"/>
        <item m="1" x="2515"/>
        <item m="1" x="2598"/>
        <item m="1" x="2804"/>
        <item m="1" x="4123"/>
        <item m="1" x="4128"/>
        <item m="1" x="4146"/>
        <item m="1" x="4441"/>
        <item m="1" x="2641"/>
        <item m="1" x="2657"/>
        <item m="1" x="2710"/>
        <item m="1" x="2743"/>
        <item m="1" x="2756"/>
        <item m="1" x="3492"/>
        <item m="1" x="4330"/>
        <item m="1" x="4331"/>
        <item m="1" x="4580"/>
        <item m="1" x="4582"/>
        <item m="1" x="4599"/>
        <item m="1" x="4611"/>
        <item m="1" x="2588"/>
        <item m="1" x="3347"/>
        <item m="1" x="3349"/>
        <item m="1" x="3596"/>
        <item m="1" x="4018"/>
        <item m="1" x="4033"/>
        <item m="1" x="4072"/>
        <item m="1" x="4125"/>
        <item m="1" x="4345"/>
        <item m="1" x="2486"/>
        <item m="1" x="2512"/>
        <item m="1" x="2726"/>
        <item m="1" x="2765"/>
        <item m="1" x="2813"/>
        <item m="1" x="2816"/>
        <item m="1" x="2817"/>
        <item m="1" x="2819"/>
        <item m="1" x="2820"/>
        <item m="1" x="2822"/>
        <item m="1" x="2824"/>
        <item m="1" x="2827"/>
        <item m="1" x="2837"/>
        <item m="1" x="2839"/>
        <item m="1" x="2840"/>
        <item m="1" x="2841"/>
        <item m="1" x="2842"/>
        <item m="1" x="2843"/>
        <item m="1" x="2845"/>
        <item m="1" x="2846"/>
        <item m="1" x="3762"/>
        <item m="1" x="3764"/>
        <item m="1" x="3767"/>
        <item m="1" x="3768"/>
        <item m="1" x="3858"/>
        <item m="1" x="3859"/>
        <item m="1" x="3916"/>
        <item m="1" x="3919"/>
        <item m="1" x="4181"/>
        <item m="1" x="4182"/>
        <item m="1" x="4185"/>
        <item m="1" x="4187"/>
        <item m="1" x="4229"/>
        <item m="1" x="4261"/>
        <item m="1" x="4282"/>
        <item m="1" x="4339"/>
        <item m="1" x="2153"/>
        <item m="1" x="2154"/>
        <item m="1" x="2326"/>
        <item m="1" x="2327"/>
        <item m="1" x="2392"/>
        <item m="1" x="2440"/>
        <item m="1" x="2559"/>
        <item m="1" x="2615"/>
        <item m="1" x="2631"/>
        <item m="1" x="2654"/>
        <item m="1" x="2937"/>
        <item m="1" x="2938"/>
        <item m="1" x="3074"/>
        <item m="1" x="3177"/>
        <item m="1" x="3336"/>
        <item m="1" x="3490"/>
        <item m="1" x="3521"/>
        <item m="1" x="3525"/>
        <item m="1" x="3813"/>
        <item m="1" x="3823"/>
        <item m="1" x="3826"/>
        <item m="1" x="3829"/>
        <item m="1" x="3832"/>
        <item m="1" x="3836"/>
        <item m="1" x="3841"/>
        <item m="1" x="3903"/>
        <item m="1" x="3905"/>
        <item m="1" x="3915"/>
        <item m="1" x="3917"/>
        <item m="1" x="3918"/>
        <item m="1" x="3931"/>
        <item m="1" x="4007"/>
        <item m="1" x="4120"/>
        <item m="1" x="4143"/>
        <item m="1" x="4174"/>
        <item m="1" x="2655"/>
        <item m="1" x="2968"/>
        <item m="1" x="3423"/>
        <item m="1" x="3694"/>
        <item m="1" x="3713"/>
        <item m="1" x="3724"/>
        <item m="1" x="3910"/>
        <item m="1" x="3965"/>
        <item m="1" x="4171"/>
        <item m="1" x="4374"/>
        <item m="1" x="4478"/>
        <item m="1" x="4512"/>
        <item m="1" x="4643"/>
        <item m="1" x="4644"/>
        <item m="1" x="4653"/>
        <item m="1" x="2144"/>
        <item m="1" x="2146"/>
        <item m="1" x="2159"/>
        <item m="1" x="2703"/>
        <item m="1" x="2720"/>
        <item m="1" x="2721"/>
        <item m="1" x="2826"/>
        <item m="1" x="2829"/>
        <item m="1" x="2830"/>
        <item m="1" x="2963"/>
        <item m="1" x="2966"/>
        <item m="1" x="2987"/>
        <item m="1" x="2989"/>
        <item m="1" x="2992"/>
        <item m="1" x="2996"/>
        <item m="1" x="3013"/>
        <item m="1" x="3346"/>
        <item m="1" x="3374"/>
        <item m="1" x="3454"/>
        <item m="1" x="3475"/>
        <item m="1" x="3559"/>
        <item m="1" x="3620"/>
        <item m="1" x="3621"/>
        <item m="1" x="3639"/>
        <item m="1" x="3652"/>
        <item m="1" x="3703"/>
        <item m="1" x="3790"/>
        <item m="1" x="3792"/>
        <item m="1" x="3920"/>
        <item m="1" x="3960"/>
        <item m="1" x="4094"/>
        <item m="1" x="4537"/>
        <item m="1" x="4543"/>
        <item m="1" x="4553"/>
        <item m="1" x="4594"/>
        <item m="1" x="2406"/>
        <item m="1" x="2407"/>
        <item m="1" x="2496"/>
        <item m="1" x="2497"/>
        <item m="1" x="2498"/>
        <item m="1" x="2502"/>
        <item m="1" x="2555"/>
        <item m="1" x="2608"/>
        <item m="1" x="2616"/>
        <item m="1" x="2643"/>
        <item m="1" x="2650"/>
        <item m="1" x="2651"/>
        <item m="1" x="2742"/>
        <item m="1" x="2748"/>
        <item m="1" x="2863"/>
        <item m="1" x="2866"/>
        <item m="1" x="2871"/>
        <item m="1" x="2872"/>
        <item m="1" x="2933"/>
        <item m="1" x="2967"/>
        <item m="1" x="2985"/>
        <item m="1" x="2991"/>
        <item m="1" x="3004"/>
        <item m="1" x="3020"/>
        <item m="1" x="3282"/>
        <item m="1" x="3286"/>
        <item m="1" x="3287"/>
        <item m="1" x="3366"/>
        <item m="1" x="3368"/>
        <item m="1" x="3709"/>
        <item m="1" x="3711"/>
        <item m="1" x="3956"/>
        <item m="1" x="4028"/>
        <item m="1" x="4052"/>
        <item m="1" x="4056"/>
        <item m="1" x="4057"/>
        <item m="1" x="4067"/>
        <item m="1" x="4069"/>
        <item m="1" x="4095"/>
        <item m="1" x="4098"/>
        <item m="1" x="4102"/>
        <item m="1" x="4142"/>
        <item m="1" x="4177"/>
        <item m="1" x="4327"/>
        <item m="1" x="4329"/>
        <item m="1" x="4354"/>
        <item m="1" x="2577"/>
        <item m="1" x="2617"/>
        <item m="1" x="2811"/>
        <item m="1" x="3176"/>
        <item m="1" x="3302"/>
        <item m="1" x="3306"/>
        <item m="1" x="3404"/>
        <item m="1" x="3688"/>
        <item m="1" x="3773"/>
        <item m="1" x="4092"/>
        <item m="1" x="4464"/>
        <item m="1" x="4471"/>
        <item m="1" x="4616"/>
        <item m="1" x="4623"/>
        <item m="1" x="4624"/>
        <item m="1" x="4625"/>
        <item m="1" x="4626"/>
        <item m="1" x="2160"/>
        <item m="1" x="3619"/>
        <item m="1" x="3774"/>
        <item m="1" x="3967"/>
        <item m="1" x="3972"/>
        <item m="1" x="4019"/>
        <item m="1" x="4031"/>
        <item m="1" x="4032"/>
        <item m="1" x="4108"/>
        <item m="1" x="4127"/>
        <item m="1" x="4178"/>
        <item m="1" x="4199"/>
        <item m="1" x="4302"/>
        <item m="1" x="4398"/>
        <item m="1" x="4486"/>
        <item m="1" x="2214"/>
        <item m="1" x="2217"/>
        <item m="1" x="2290"/>
        <item m="1" x="2320"/>
        <item m="1" x="2568"/>
        <item m="1" x="2606"/>
        <item m="1" x="2693"/>
        <item m="1" x="2696"/>
        <item m="1" x="2697"/>
        <item m="1" x="2701"/>
        <item m="1" x="2781"/>
        <item m="1" x="2847"/>
        <item m="1" x="3267"/>
        <item m="1" x="3331"/>
        <item m="1" x="3332"/>
        <item m="1" x="3333"/>
        <item m="1" x="3337"/>
        <item m="1" x="3413"/>
        <item m="1" x="3418"/>
        <item m="1" x="3435"/>
        <item m="1" x="3438"/>
        <item m="1" x="4444"/>
        <item m="1" x="4452"/>
        <item m="1" x="4457"/>
        <item m="1" x="4459"/>
        <item m="1" x="4558"/>
        <item m="1" x="2886"/>
        <item m="1" x="2889"/>
        <item m="1" x="2993"/>
        <item m="1" x="3038"/>
        <item m="1" x="3041"/>
        <item m="1" x="3043"/>
        <item m="1" x="3047"/>
        <item m="1" x="3086"/>
        <item m="1" x="3108"/>
        <item m="1" x="3109"/>
        <item m="1" x="3308"/>
        <item m="1" x="3327"/>
        <item m="1" x="3352"/>
        <item m="1" x="3355"/>
        <item m="1" x="3357"/>
        <item m="1" x="3716"/>
        <item m="1" x="3717"/>
        <item m="1" x="3726"/>
        <item m="1" x="3729"/>
        <item m="1" x="4503"/>
        <item m="1" x="4506"/>
        <item m="1" x="4513"/>
        <item m="1" x="4527"/>
        <item m="1" x="4556"/>
        <item m="1" x="2221"/>
        <item m="1" x="2293"/>
        <item m="1" x="2300"/>
        <item m="1" x="2316"/>
        <item m="1" x="2318"/>
        <item m="1" x="3443"/>
        <item m="1" x="3444"/>
        <item m="1" x="4011"/>
        <item m="1" x="2484"/>
        <item m="1" x="2490"/>
        <item m="1" x="3048"/>
        <item m="1" x="3178"/>
        <item m="1" x="3222"/>
        <item m="1" x="3441"/>
        <item m="1" x="3460"/>
        <item m="1" x="4378"/>
        <item m="1" x="3510"/>
        <item m="1" x="3512"/>
        <item m="1" x="3514"/>
        <item m="1" x="3519"/>
        <item m="1" x="3523"/>
        <item m="1" x="3524"/>
        <item m="1" x="3549"/>
        <item m="1" x="3552"/>
        <item m="1" x="3556"/>
        <item m="1" x="3628"/>
        <item m="1" x="3632"/>
        <item m="1" x="3634"/>
        <item m="1" x="3640"/>
        <item m="1" x="3644"/>
        <item m="1" x="3659"/>
        <item m="1" x="3940"/>
        <item m="1" x="3943"/>
        <item m="1" x="3944"/>
        <item m="1" x="3948"/>
        <item m="1" x="4326"/>
        <item m="1" x="4328"/>
        <item m="1" x="2163"/>
        <item m="1" x="2164"/>
        <item m="1" x="2166"/>
        <item m="1" x="2167"/>
        <item m="1" x="2170"/>
        <item m="1" x="2178"/>
        <item m="1" x="2183"/>
        <item m="1" x="2298"/>
        <item m="1" x="2685"/>
        <item m="1" x="2812"/>
        <item m="1" x="3623"/>
        <item m="1" x="4627"/>
        <item m="1" x="4628"/>
        <item m="1" x="4629"/>
        <item m="1" x="2303"/>
        <item m="1" x="3288"/>
        <item m="1" x="3653"/>
        <item m="1" x="3660"/>
        <item m="1" x="3662"/>
        <item m="1" x="3664"/>
        <item m="1" x="3686"/>
        <item m="1" x="3689"/>
        <item m="1" x="3692"/>
        <item m="1" x="3697"/>
        <item m="1" x="3928"/>
        <item m="1" x="4209"/>
        <item m="1" x="4579"/>
        <item m="1" x="2341"/>
        <item m="1" x="2360"/>
        <item m="1" x="2460"/>
        <item m="1" x="2593"/>
        <item m="1" x="2636"/>
        <item m="1" x="2690"/>
        <item m="1" x="2818"/>
        <item m="1" x="2893"/>
        <item m="1" x="2895"/>
        <item m="1" x="2897"/>
        <item m="1" x="3115"/>
        <item m="1" x="3121"/>
        <item m="1" x="3476"/>
        <item m="1" x="3496"/>
        <item m="1" x="3757"/>
        <item m="1" x="4038"/>
        <item m="1" x="4045"/>
        <item m="1" x="2171"/>
        <item m="1" x="2182"/>
        <item m="1" x="2184"/>
        <item m="1" x="2185"/>
        <item m="1" x="2194"/>
        <item m="1" x="2198"/>
        <item m="1" x="2201"/>
        <item m="1" x="2202"/>
        <item m="1" x="2204"/>
        <item m="1" x="2210"/>
        <item m="1" x="2265"/>
        <item m="1" x="3029"/>
        <item m="1" x="3116"/>
        <item m="1" x="3118"/>
        <item m="1" x="3119"/>
        <item m="1" x="3125"/>
        <item m="1" x="3127"/>
        <item m="1" x="3128"/>
        <item m="1" x="3135"/>
        <item m="1" x="3148"/>
        <item m="1" x="3150"/>
        <item m="1" x="3155"/>
        <item m="1" x="3157"/>
        <item m="1" x="3159"/>
        <item m="1" x="3161"/>
        <item m="1" x="3163"/>
        <item m="1" x="3166"/>
        <item m="1" x="3321"/>
        <item m="1" x="3326"/>
        <item m="1" x="3358"/>
        <item m="1" x="3445"/>
        <item m="1" x="3504"/>
        <item m="1" x="3528"/>
        <item m="1" x="3532"/>
        <item m="1" x="3534"/>
        <item m="1" x="3540"/>
        <item m="1" x="3746"/>
        <item m="1" x="3879"/>
        <item m="1" x="3880"/>
        <item m="1" x="3906"/>
        <item m="1" x="4469"/>
        <item m="1" x="4630"/>
        <item m="1" x="2335"/>
        <item m="1" x="2369"/>
        <item m="1" x="2762"/>
        <item m="1" x="2978"/>
        <item m="1" x="3011"/>
        <item m="1" x="3014"/>
        <item m="1" x="3016"/>
        <item m="1" x="3017"/>
        <item m="1" x="3765"/>
        <item m="1" x="4358"/>
        <item m="1" x="4385"/>
        <item m="1" x="2332"/>
        <item m="1" x="2333"/>
        <item m="1" x="2337"/>
        <item m="1" x="2338"/>
        <item m="1" x="2339"/>
        <item m="1" x="2340"/>
        <item m="1" x="2344"/>
        <item m="1" x="2345"/>
        <item m="1" x="2346"/>
        <item m="1" x="2349"/>
        <item m="1" x="2623"/>
        <item m="1" x="2787"/>
        <item m="1" x="2789"/>
        <item m="1" x="2791"/>
        <item m="1" x="2793"/>
        <item m="1" x="2795"/>
        <item m="1" x="2796"/>
        <item m="1" x="2800"/>
        <item m="1" x="3143"/>
        <item m="1" x="4163"/>
        <item m="1" x="4167"/>
        <item m="1" x="2155"/>
        <item m="1" x="2156"/>
        <item m="1" x="2157"/>
        <item m="1" x="2165"/>
        <item m="1" x="3040"/>
        <item m="1" x="3096"/>
        <item m="1" x="4440"/>
        <item m="1" x="4446"/>
        <item m="1" x="2380"/>
        <item m="1" x="3028"/>
        <item m="1" x="3247"/>
        <item m="1" x="3256"/>
        <item m="1" x="3285"/>
        <item m="1" x="3371"/>
        <item m="1" x="3794"/>
        <item m="1" x="3802"/>
        <item m="1" x="3820"/>
        <item m="1" x="4048"/>
        <item m="1" x="4050"/>
        <item m="1" x="4096"/>
        <item m="1" x="4100"/>
        <item m="1" x="4104"/>
        <item m="1" x="4106"/>
        <item m="1" x="4130"/>
        <item m="1" x="4134"/>
        <item m="1" x="4173"/>
        <item m="1" x="2347"/>
        <item m="1" x="2545"/>
        <item m="1" x="2549"/>
        <item m="1" x="3850"/>
        <item m="1" x="3901"/>
        <item m="1" x="3183"/>
        <item m="1" x="4353"/>
        <item m="1" x="4366"/>
        <item m="1" x="4370"/>
        <item m="1" x="2794"/>
        <item m="1" x="2797"/>
        <item m="1" x="3562"/>
        <item m="1" x="3564"/>
        <item m="1" x="3566"/>
        <item m="1" x="3572"/>
        <item m="1" x="3576"/>
        <item m="1" x="3577"/>
        <item m="1" x="3591"/>
        <item m="1" x="3594"/>
        <item m="1" x="3597"/>
        <item m="1" x="4220"/>
        <item m="1" x="4224"/>
        <item m="1" x="4585"/>
        <item m="1" x="4124"/>
        <item m="1" x="4533"/>
        <item m="1" x="2982"/>
        <item m="1" x="2988"/>
        <item m="1" x="2990"/>
        <item m="1" x="3025"/>
        <item m="1" x="4424"/>
        <item m="1" x="4481"/>
        <item m="1" x="3425"/>
        <item m="1" x="3470"/>
        <item m="1" x="3529"/>
        <item m="1" x="3533"/>
        <item m="1" x="3535"/>
        <item m="1" x="3607"/>
        <item m="1" x="3612"/>
        <item m="1" x="3614"/>
        <item m="1" x="3615"/>
        <item m="1" x="3777"/>
        <item m="1" x="4192"/>
        <item m="1" x="3009"/>
        <item m="1" x="3212"/>
        <item m="1" x="3252"/>
        <item m="1" x="3795"/>
        <item m="1" x="3840"/>
        <item m="1" x="4376"/>
        <item m="1" x="4400"/>
        <item m="1" x="4426"/>
        <item m="1" x="4432"/>
        <item m="1" x="4435"/>
        <item m="1" x="4437"/>
        <item m="1" x="2291"/>
        <item m="1" x="2355"/>
        <item m="1" x="2759"/>
        <item m="1" x="2770"/>
        <item m="1" x="3477"/>
        <item m="1" x="3486"/>
        <item m="1" x="3503"/>
        <item m="1" x="3516"/>
        <item m="1" x="3676"/>
        <item m="1" x="3953"/>
        <item m="1" x="4238"/>
        <item m="1" x="4239"/>
        <item m="1" x="4241"/>
        <item m="1" x="4243"/>
        <item m="1" x="4360"/>
        <item m="1" x="4362"/>
        <item m="1" x="4363"/>
        <item m="1" x="4364"/>
        <item m="1" x="4384"/>
        <item m="1" x="4388"/>
        <item m="1" x="4405"/>
        <item m="1" x="4407"/>
        <item m="1" x="4410"/>
        <item m="1" x="4422"/>
        <item m="1" x="4430"/>
        <item m="1" x="4508"/>
        <item m="1" x="4510"/>
        <item m="1" x="2317"/>
        <item m="1" x="2382"/>
        <item m="1" x="3198"/>
        <item m="1" x="3199"/>
        <item m="1" x="3237"/>
        <item m="1" x="3707"/>
        <item m="1" x="3745"/>
        <item m="1" x="3748"/>
        <item m="1" x="3753"/>
        <item m="1" x="4222"/>
        <item m="1" x="4264"/>
        <item m="1" x="4451"/>
        <item m="1" x="4632"/>
        <item m="1" x="4634"/>
        <item m="1" x="2301"/>
        <item m="1" x="2302"/>
        <item m="1" x="2925"/>
        <item m="1" x="3137"/>
        <item m="1" x="3146"/>
        <item m="1" x="2379"/>
        <item m="1" x="2487"/>
        <item m="1" x="2602"/>
        <item m="1" x="2611"/>
        <item m="1" x="3706"/>
        <item m="1" x="3734"/>
        <item m="1" x="3735"/>
        <item m="1" x="3755"/>
        <item m="1" x="3801"/>
        <item m="1" x="3804"/>
        <item m="1" x="3926"/>
        <item m="1" x="4303"/>
        <item m="1" x="4309"/>
        <item m="1" x="4393"/>
        <item m="1" x="4397"/>
        <item m="1" x="3005"/>
        <item m="1" x="3866"/>
        <item m="1" x="4371"/>
        <item m="1" x="4526"/>
        <item m="1" x="4535"/>
        <item m="1" x="4617"/>
        <item m="1" x="2174"/>
        <item m="1" x="2241"/>
        <item m="1" x="2245"/>
        <item m="1" x="2277"/>
        <item m="1" x="4237"/>
        <item m="1" x="4245"/>
        <item m="1" x="4655"/>
        <item m="1" x="2465"/>
        <item m="1" x="2526"/>
        <item m="1" x="2532"/>
        <item m="1" x="4470"/>
        <item m="1" x="4476"/>
        <item m="1" x="2195"/>
        <item m="1" x="2558"/>
        <item m="1" x="2281"/>
        <item m="1" x="2297"/>
        <item m="1" x="2313"/>
        <item m="1" x="2350"/>
        <item m="1" x="2352"/>
        <item m="1" x="2357"/>
        <item m="1" x="2359"/>
        <item m="1" x="2361"/>
        <item m="1" x="2370"/>
        <item m="1" x="2508"/>
        <item m="1" x="2511"/>
        <item m="1" x="2519"/>
        <item m="1" x="2521"/>
        <item m="1" x="2523"/>
        <item m="1" x="2524"/>
        <item m="1" x="2527"/>
        <item m="1" x="2528"/>
        <item m="1" x="2529"/>
        <item m="1" x="2530"/>
        <item m="1" x="2533"/>
        <item m="1" x="2535"/>
        <item m="1" x="2537"/>
        <item m="1" x="2544"/>
        <item m="1" x="2761"/>
        <item m="1" x="2783"/>
        <item m="1" x="2910"/>
        <item m="1" x="2931"/>
        <item m="1" x="3182"/>
        <item m="1" x="3399"/>
        <item m="1" x="3654"/>
        <item m="1" x="2688"/>
        <item m="1" x="2694"/>
        <item m="1" x="3083"/>
        <item m="1" x="3087"/>
        <item m="1" x="4574"/>
        <item m="1" x="2479"/>
        <item m="1" x="2902"/>
        <item m="1" x="2957"/>
        <item m="1" x="2959"/>
        <item m="1" x="3185"/>
        <item m="1" x="3186"/>
        <item m="1" x="3193"/>
        <item m="1" x="3200"/>
        <item m="1" x="3202"/>
        <item m="1" x="3239"/>
        <item m="1" x="3241"/>
        <item m="1" x="3243"/>
        <item m="1" x="3431"/>
        <item m="1" x="3881"/>
        <item m="1" x="3883"/>
        <item m="1" x="3884"/>
        <item m="1" x="3885"/>
        <item m="1" x="3887"/>
        <item m="1" x="3888"/>
        <item m="1" x="3890"/>
        <item m="1" x="3891"/>
        <item m="1" x="3892"/>
        <item m="1" x="3893"/>
        <item m="1" x="2400"/>
        <item m="1" x="2403"/>
        <item m="1" x="2404"/>
        <item m="1" x="2405"/>
        <item m="1" x="2413"/>
        <item m="1" x="2415"/>
        <item m="1" x="2416"/>
        <item m="1" x="2417"/>
        <item m="1" x="2418"/>
        <item m="1" x="2420"/>
        <item m="1" x="2427"/>
        <item m="1" x="2432"/>
        <item m="1" x="3225"/>
        <item m="1" x="3350"/>
        <item m="1" x="3351"/>
        <item m="1" x="3935"/>
        <item m="1" x="3991"/>
        <item m="1" x="3994"/>
        <item m="1" x="4000"/>
        <item m="1" x="4002"/>
        <item m="1" x="4003"/>
        <item m="1" x="4004"/>
        <item m="1" x="4008"/>
        <item m="1" x="4010"/>
        <item m="1" x="4013"/>
        <item m="1" x="4046"/>
        <item m="1" x="4047"/>
        <item m="1" x="4148"/>
        <item m="1" x="2865"/>
        <item m="1" x="2869"/>
        <item m="1" x="3294"/>
        <item m="1" x="3622"/>
        <item m="1" x="4137"/>
        <item m="1" x="4139"/>
        <item m="1" x="2947"/>
        <item m="1" x="2949"/>
        <item m="1" x="2952"/>
        <item m="1" x="4463"/>
        <item m="1" x="4466"/>
        <item m="1" x="3373"/>
        <item m="1" x="2358"/>
        <item m="1" x="2746"/>
        <item m="1" x="4324"/>
        <item m="1" x="4631"/>
        <item m="1" x="4635"/>
        <item m="1" x="4640"/>
        <item m="1" x="4646"/>
        <item m="1" x="4651"/>
        <item m="1" x="4025"/>
        <item m="1" x="4030"/>
        <item x="1252"/>
        <item x="1253"/>
        <item m="1" x="2899"/>
        <item x="1311"/>
        <item x="1312"/>
        <item m="1" x="3422"/>
        <item m="1" x="4408"/>
        <item m="1" x="2916"/>
        <item x="1279"/>
        <item m="1" x="2483"/>
        <item x="1281"/>
        <item m="1" x="3303"/>
        <item x="1300"/>
        <item x="1330"/>
        <item x="1256"/>
        <item m="1" x="4383"/>
        <item x="1305"/>
        <item x="1314"/>
        <item x="1319"/>
        <item m="1" x="3173"/>
        <item m="1" x="2334"/>
        <item m="1" x="2351"/>
        <item m="1" x="3049"/>
        <item m="1" x="2494"/>
        <item m="1" x="2522"/>
        <item m="1" x="2642"/>
        <item m="1" x="4544"/>
        <item m="1" x="4592"/>
        <item m="1" x="4189"/>
        <item m="1" x="3775"/>
        <item m="1" x="2312"/>
        <item m="1" x="2717"/>
        <item m="1" x="2226"/>
        <item m="1" x="3335"/>
        <item m="1" x="3511"/>
        <item m="1" x="3732"/>
        <item m="1" x="2592"/>
        <item m="1" x="4256"/>
        <item m="1" x="3033"/>
        <item m="1" x="2745"/>
        <item m="1" x="3055"/>
        <item m="1" x="3073"/>
        <item m="1" x="4039"/>
        <item m="1" x="2237"/>
        <item m="1" x="2945"/>
        <item m="1" x="3731"/>
        <item m="1" x="3315"/>
        <item m="1" x="2411"/>
        <item m="1" x="2977"/>
        <item m="1" x="2424"/>
        <item m="1" x="3168"/>
        <item m="1" x="4636"/>
        <item m="1" x="2457"/>
        <item m="1" x="2463"/>
        <item m="1" x="2452"/>
        <item m="1" x="2258"/>
        <item m="1" x="3042"/>
        <item m="1" x="2825"/>
        <item m="1" x="4418"/>
        <item m="1" x="2428"/>
        <item m="1" x="4436"/>
        <item m="1" x="2960"/>
        <item m="1" x="3870"/>
        <item m="1" x="2306"/>
        <item m="1" x="2974"/>
        <item m="1" x="3783"/>
        <item m="1" x="4211"/>
        <item m="1" x="2267"/>
        <item m="1" x="2152"/>
        <item m="1" x="2922"/>
        <item m="1" x="4453"/>
        <item m="1" x="3325"/>
        <item m="1" x="3830"/>
        <item m="1" x="2436"/>
        <item m="1" x="2679"/>
        <item m="1" x="2546"/>
        <item m="1" x="4207"/>
        <item m="1" x="2941"/>
        <item m="1" x="2924"/>
        <item m="1" x="4341"/>
        <item m="1" x="4590"/>
        <item x="1254"/>
        <item x="1261"/>
        <item x="1275"/>
        <item m="1" x="4622"/>
        <item x="1290"/>
        <item m="1" x="2309"/>
        <item m="1" x="2478"/>
        <item m="1" x="3657"/>
        <item m="1" x="3701"/>
        <item m="1" x="2454"/>
        <item x="1310"/>
        <item x="1316"/>
        <item x="1317"/>
        <item m="1" x="2821"/>
        <item m="1" x="2213"/>
        <item m="1" x="2628"/>
        <item x="1273"/>
        <item x="1282"/>
        <item x="1283"/>
        <item m="1" x="4474"/>
        <item m="1" x="3857"/>
        <item m="1" x="2387"/>
        <item m="1" x="2422"/>
        <item m="1" x="3947"/>
        <item m="1" x="4131"/>
        <item x="1308"/>
        <item m="1" x="3328"/>
        <item m="1" x="2188"/>
        <item m="1" x="2401"/>
        <item m="1" x="2438"/>
        <item m="1" x="4501"/>
        <item x="1328"/>
        <item x="1306"/>
        <item x="1307"/>
        <item m="1" x="4429"/>
        <item m="1" x="2644"/>
        <item x="1329"/>
        <item m="1" x="4196"/>
        <item x="2126"/>
        <item m="1" x="3210"/>
        <item x="1297"/>
        <item m="1" x="3067"/>
        <item x="1320"/>
        <item m="1" x="2678"/>
        <item x="1322"/>
        <item m="1" x="3959"/>
        <item x="1826"/>
        <item x="1259"/>
        <item m="1" x="3873"/>
        <item x="1251"/>
        <item x="1258"/>
        <item x="1260"/>
        <item m="1" x="3344"/>
        <item x="1264"/>
        <item x="1266"/>
        <item m="1" x="4591"/>
        <item m="1" x="2192"/>
        <item m="1" x="2212"/>
        <item m="1" x="3261"/>
        <item m="1" x="4607"/>
        <item x="1269"/>
        <item m="1" x="2652"/>
        <item x="1274"/>
        <item m="1" x="2580"/>
        <item m="1" x="3904"/>
        <item m="1" x="2603"/>
        <item m="1" x="4395"/>
        <item x="1286"/>
        <item m="1" x="3472"/>
        <item m="1" x="3474"/>
        <item x="1288"/>
        <item x="1289"/>
        <item m="1" x="4619"/>
        <item m="1" x="2858"/>
        <item m="1" x="3340"/>
        <item x="1293"/>
        <item x="1294"/>
        <item x="1295"/>
        <item x="1296"/>
        <item m="1" x="2371"/>
        <item m="1" x="2381"/>
        <item m="1" x="2491"/>
        <item m="1" x="2243"/>
        <item x="1298"/>
        <item x="1638"/>
        <item x="1301"/>
        <item x="1302"/>
        <item x="1303"/>
        <item m="1" x="3421"/>
        <item m="1" x="2662"/>
        <item x="1309"/>
        <item m="1" x="3733"/>
        <item x="1299"/>
        <item x="1315"/>
        <item x="1432"/>
        <item m="1" x="3595"/>
        <item m="1" x="2894"/>
        <item m="1" x="2445"/>
        <item x="1331"/>
        <item x="1270"/>
        <item x="1318"/>
        <item x="1292"/>
        <item m="1" x="2518"/>
        <item m="1" x="2782"/>
        <item m="1" x="3663"/>
        <item m="1" x="4588"/>
        <item x="1278"/>
        <item m="1" x="3292"/>
        <item m="1" x="2531"/>
        <item m="1" x="4319"/>
        <item m="1" x="3584"/>
        <item x="1250"/>
        <item x="1591"/>
        <item m="1" x="4141"/>
        <item m="1" x="3468"/>
        <item m="1" x="2753"/>
        <item x="1262"/>
        <item x="1265"/>
        <item m="1" x="3737"/>
        <item x="1280"/>
        <item x="1285"/>
        <item m="1" x="3949"/>
        <item x="1313"/>
        <item m="1" x="4129"/>
        <item x="1321"/>
        <item x="1325"/>
        <item x="1263"/>
        <item m="1" x="2391"/>
        <item m="1" x="3221"/>
        <item m="1" x="3338"/>
        <item m="1" x="2561"/>
        <item m="1" x="3406"/>
        <item m="1" x="3343"/>
        <item m="1" x="2995"/>
        <item m="1" x="3000"/>
        <item m="1" x="3008"/>
        <item x="1257"/>
        <item m="1" x="4566"/>
        <item m="1" x="3925"/>
        <item m="1" x="4232"/>
        <item m="1" x="4247"/>
        <item m="1" x="3363"/>
        <item x="1271"/>
        <item x="1272"/>
        <item m="1" x="3749"/>
        <item x="1287"/>
        <item x="1291"/>
        <item m="1" x="2619"/>
        <item x="1304"/>
        <item m="1" x="4262"/>
        <item m="1" x="4507"/>
        <item x="1616"/>
        <item x="1324"/>
        <item m="1" x="3114"/>
        <item x="1327"/>
        <item m="1" x="2336"/>
        <item m="1" x="4406"/>
        <item m="1" x="3815"/>
        <item m="1" x="3690"/>
        <item x="1323"/>
        <item x="306"/>
        <item x="307"/>
        <item x="292"/>
        <item x="305"/>
        <item x="300"/>
        <item x="290"/>
        <item x="297"/>
        <item x="321"/>
        <item m="1" x="2666"/>
        <item x="289"/>
        <item x="280"/>
        <item x="314"/>
        <item x="1171"/>
        <item x="299"/>
        <item x="298"/>
        <item x="301"/>
        <item m="1" x="3979"/>
        <item x="95"/>
        <item x="1172"/>
        <item x="296"/>
        <item m="1" x="3878"/>
        <item x="312"/>
        <item x="279"/>
        <item m="1" x="3557"/>
        <item x="303"/>
        <item x="309"/>
        <item x="310"/>
        <item x="285"/>
        <item x="96"/>
        <item x="281"/>
        <item x="831"/>
        <item x="295"/>
        <item m="1" x="2246"/>
        <item x="316"/>
        <item x="125"/>
        <item m="1" x="4596"/>
        <item x="308"/>
        <item x="317"/>
        <item m="1" x="3571"/>
        <item x="294"/>
        <item x="283"/>
        <item m="1" x="2597"/>
        <item x="288"/>
        <item x="293"/>
        <item x="286"/>
        <item m="1" x="4567"/>
        <item x="311"/>
        <item m="1" x="3665"/>
        <item x="284"/>
        <item x="291"/>
        <item x="315"/>
        <item x="282"/>
        <item x="287"/>
        <item x="302"/>
        <item x="830"/>
        <item m="1" x="3026"/>
        <item x="318"/>
        <item m="1" x="3242"/>
        <item m="1" x="2792"/>
        <item x="828"/>
        <item m="1" x="3322"/>
        <item x="319"/>
        <item m="1" x="4180"/>
        <item x="832"/>
        <item m="1" x="3232"/>
        <item x="320"/>
        <item m="1" x="3175"/>
        <item x="277"/>
        <item m="1" x="3489"/>
        <item m="1" x="3236"/>
        <item x="275"/>
        <item x="1170"/>
        <item m="1" x="4484"/>
        <item m="1" x="3211"/>
        <item x="278"/>
        <item x="233"/>
        <item x="1200"/>
        <item x="19"/>
        <item m="1" x="2372"/>
        <item x="572"/>
        <item x="646"/>
        <item x="655"/>
        <item m="1" x="3293"/>
        <item x="599"/>
        <item x="872"/>
        <item x="988"/>
        <item m="1" x="3291"/>
        <item x="1023"/>
        <item x="972"/>
        <item x="905"/>
        <item x="648"/>
        <item x="649"/>
        <item x="650"/>
        <item x="651"/>
        <item x="652"/>
        <item x="115"/>
        <item m="1" x="3937"/>
        <item x="647"/>
        <item x="657"/>
        <item x="653"/>
        <item x="547"/>
        <item x="576"/>
        <item x="1623"/>
        <item x="986"/>
        <item m="1" x="3031"/>
        <item x="631"/>
        <item x="65"/>
        <item x="1602"/>
        <item x="200"/>
        <item x="635"/>
        <item x="91"/>
        <item x="1033"/>
        <item x="146"/>
        <item x="633"/>
        <item x="1593"/>
        <item x="201"/>
        <item x="31"/>
        <item x="894"/>
        <item x="1035"/>
        <item x="1601"/>
        <item x="1167"/>
        <item x="893"/>
        <item x="89"/>
        <item m="1" x="2687"/>
        <item x="892"/>
        <item x="895"/>
        <item x="679"/>
        <item x="695"/>
        <item x="486"/>
        <item x="51"/>
        <item x="715"/>
        <item x="68"/>
        <item x="202"/>
        <item x="1594"/>
        <item x="1600"/>
        <item x="700"/>
        <item x="845"/>
        <item x="1597"/>
        <item x="92"/>
        <item x="1107"/>
        <item x="782"/>
        <item x="1051"/>
        <item x="680"/>
        <item x="17"/>
        <item x="1032"/>
        <item x="188"/>
        <item x="1198"/>
        <item x="1053"/>
        <item x="701"/>
        <item x="192"/>
        <item x="257"/>
        <item x="1048"/>
        <item x="487"/>
        <item x="13"/>
        <item x="145"/>
        <item x="29"/>
        <item x="634"/>
        <item x="781"/>
        <item m="1" x="3818"/>
        <item x="714"/>
        <item x="1598"/>
        <item x="1202"/>
        <item x="28"/>
        <item x="206"/>
        <item x="1196"/>
        <item x="30"/>
        <item x="194"/>
        <item x="699"/>
        <item x="626"/>
        <item x="261"/>
        <item x="1052"/>
        <item x="87"/>
        <item x="66"/>
        <item x="632"/>
        <item x="205"/>
        <item x="891"/>
        <item x="212"/>
        <item x="1603"/>
        <item x="171"/>
        <item x="1197"/>
        <item x="1094"/>
        <item x="59"/>
        <item x="1178"/>
        <item x="1199"/>
        <item x="86"/>
        <item x="186"/>
        <item x="72"/>
        <item x="697"/>
        <item x="211"/>
        <item x="1110"/>
        <item x="698"/>
        <item x="1622"/>
        <item x="260"/>
        <item x="974"/>
        <item x="844"/>
        <item x="968"/>
        <item x="193"/>
        <item x="625"/>
        <item x="780"/>
        <item x="630"/>
        <item x="1098"/>
        <item x="807"/>
        <item x="197"/>
        <item x="88"/>
        <item x="198"/>
        <item x="1034"/>
        <item x="707"/>
        <item x="1195"/>
        <item x="847"/>
        <item x="1599"/>
        <item m="1" x="2513"/>
        <item x="1050"/>
        <item x="713"/>
        <item x="1046"/>
        <item x="881"/>
        <item m="1" x="3938"/>
        <item x="1009"/>
        <item x="170"/>
        <item x="70"/>
        <item x="1043"/>
        <item x="565"/>
        <item x="38"/>
        <item x="1106"/>
        <item x="32"/>
        <item x="1595"/>
        <item x="689"/>
        <item x="627"/>
        <item x="686"/>
        <item x="678"/>
        <item x="688"/>
        <item x="1041"/>
        <item x="1095"/>
        <item m="1" x="4542"/>
        <item x="853"/>
        <item x="1179"/>
        <item x="451"/>
        <item x="67"/>
        <item x="41"/>
        <item x="645"/>
        <item x="61"/>
        <item x="73"/>
        <item x="985"/>
        <item m="1" x="3007"/>
        <item x="684"/>
        <item x="196"/>
        <item x="50"/>
        <item x="423"/>
        <item x="890"/>
        <item x="462"/>
        <item x="1618"/>
        <item x="389"/>
        <item x="1189"/>
        <item x="1099"/>
        <item x="846"/>
        <item x="99"/>
        <item m="1" x="4357"/>
        <item m="1" x="2698"/>
        <item x="1047"/>
        <item x="256"/>
        <item x="587"/>
        <item x="1180"/>
        <item x="391"/>
        <item x="49"/>
        <item x="26"/>
        <item x="405"/>
        <item x="469"/>
        <item x="189"/>
        <item x="1624"/>
        <item x="583"/>
        <item x="393"/>
        <item x="585"/>
        <item x="124"/>
        <item x="129"/>
        <item x="358"/>
        <item x="218"/>
        <item x="85"/>
        <item x="258"/>
        <item x="857"/>
        <item x="996"/>
        <item x="2011"/>
        <item x="984"/>
        <item x="172"/>
        <item x="185"/>
        <item x="967"/>
        <item x="586"/>
        <item x="216"/>
        <item x="997"/>
        <item x="1096"/>
        <item x="740"/>
        <item x="786"/>
        <item x="439"/>
        <item x="438"/>
        <item m="1" x="2707"/>
        <item x="424"/>
        <item x="642"/>
        <item x="169"/>
        <item m="1" x="2481"/>
        <item x="843"/>
        <item m="1" x="2240"/>
        <item x="621"/>
        <item x="1240"/>
        <item x="1089"/>
        <item x="643"/>
        <item x="785"/>
        <item x="84"/>
        <item x="641"/>
        <item x="856"/>
        <item x="1596"/>
        <item x="1209"/>
        <item x="259"/>
        <item x="382"/>
        <item x="219"/>
        <item m="1" x="2542"/>
        <item x="799"/>
        <item x="1177"/>
        <item x="27"/>
        <item x="102"/>
        <item x="1210"/>
        <item x="390"/>
        <item x="899"/>
        <item x="1621"/>
        <item m="1" x="4456"/>
        <item x="1127"/>
        <item x="1066"/>
        <item m="1" x="3592"/>
        <item x="1049"/>
        <item x="1007"/>
        <item x="1156"/>
        <item x="165"/>
        <item m="1" x="2630"/>
        <item x="800"/>
        <item m="1" x="3602"/>
        <item x="47"/>
        <item m="1" x="2640"/>
        <item x="902"/>
        <item x="104"/>
        <item x="742"/>
        <item x="1191"/>
        <item x="1159"/>
        <item x="162"/>
        <item x="272"/>
        <item x="441"/>
        <item m="1" x="2482"/>
        <item x="18"/>
        <item x="903"/>
        <item x="712"/>
        <item x="926"/>
        <item x="1109"/>
        <item x="1190"/>
        <item x="859"/>
        <item x="1160"/>
        <item x="452"/>
        <item x="685"/>
        <item x="420"/>
        <item x="433"/>
        <item x="199"/>
        <item x="687"/>
        <item x="404"/>
        <item x="388"/>
        <item x="1218"/>
        <item x="1157"/>
        <item x="1093"/>
        <item m="1" x="2433"/>
        <item x="925"/>
        <item x="36"/>
        <item x="430"/>
        <item x="1174"/>
        <item x="137"/>
        <item x="48"/>
        <item x="1030"/>
        <item m="1" x="2150"/>
        <item m="1" x="2997"/>
        <item x="381"/>
        <item x="69"/>
        <item x="46"/>
        <item x="215"/>
        <item x="461"/>
        <item x="74"/>
        <item x="702"/>
        <item x="421"/>
        <item x="624"/>
        <item x="906"/>
        <item x="71"/>
        <item x="324"/>
        <item x="431"/>
        <item x="460"/>
        <item x="1155"/>
        <item x="322"/>
        <item x="629"/>
        <item m="1" x="4089"/>
        <item m="1" x="2609"/>
        <item x="485"/>
        <item x="1130"/>
        <item x="964"/>
        <item x="1097"/>
        <item x="418"/>
        <item x="703"/>
        <item m="1" x="2680"/>
        <item m="1" x="2378"/>
        <item x="746"/>
        <item m="1" x="3353"/>
        <item x="1213"/>
        <item x="164"/>
        <item x="966"/>
        <item m="1" x="2659"/>
        <item x="1161"/>
        <item x="1620"/>
        <item m="1" x="2274"/>
        <item x="1239"/>
        <item m="1" x="3471"/>
        <item x="1065"/>
        <item x="644"/>
        <item x="207"/>
        <item x="406"/>
        <item x="1086"/>
        <item x="691"/>
        <item m="1" x="2410"/>
        <item x="402"/>
        <item x="105"/>
        <item m="1" x="3601"/>
        <item x="120"/>
        <item x="173"/>
        <item x="217"/>
        <item x="619"/>
        <item x="434"/>
        <item m="1" x="2356"/>
        <item x="1408"/>
        <item x="970"/>
        <item m="1" x="3369"/>
        <item x="741"/>
        <item x="1181"/>
        <item x="1045"/>
        <item x="1077"/>
        <item x="1617"/>
        <item x="392"/>
        <item x="90"/>
        <item x="1015"/>
        <item x="42"/>
        <item x="628"/>
        <item x="103"/>
        <item m="1" x="2879"/>
        <item m="1" x="3129"/>
        <item x="442"/>
        <item m="1" x="2951"/>
        <item m="1" x="2900"/>
        <item x="1042"/>
        <item x="704"/>
        <item x="708"/>
        <item m="1" x="2388"/>
        <item m="1" x="3204"/>
        <item m="1" x="4099"/>
        <item x="811"/>
        <item x="745"/>
        <item x="1640"/>
        <item x="1165"/>
        <item x="747"/>
        <item x="693"/>
        <item x="953"/>
        <item x="584"/>
        <item x="426"/>
        <item x="1031"/>
        <item x="360"/>
        <item x="1236"/>
        <item x="694"/>
        <item x="136"/>
        <item m="1" x="4152"/>
        <item x="80"/>
        <item x="187"/>
        <item x="195"/>
        <item x="394"/>
        <item x="904"/>
        <item x="743"/>
        <item x="901"/>
        <item m="1" x="2553"/>
        <item x="696"/>
        <item x="690"/>
        <item m="1" x="3238"/>
        <item x="1158"/>
        <item m="1" x="3674"/>
        <item x="397"/>
        <item x="1013"/>
        <item x="163"/>
        <item x="419"/>
        <item x="208"/>
        <item x="1"/>
        <item x="325"/>
        <item x="675"/>
        <item x="969"/>
        <item m="1" x="2731"/>
        <item x="1117"/>
        <item x="566"/>
        <item m="1" x="3244"/>
        <item m="1" x="3188"/>
        <item x="1154"/>
        <item x="39"/>
        <item x="1185"/>
        <item m="1" x="3153"/>
        <item x="739"/>
        <item x="432"/>
        <item x="705"/>
        <item x="620"/>
        <item x="748"/>
        <item m="1" x="3805"/>
        <item m="1" x="3432"/>
        <item x="422"/>
        <item m="1" x="4605"/>
        <item x="744"/>
        <item x="0"/>
        <item x="407"/>
        <item x="640"/>
        <item x="214"/>
        <item x="499"/>
        <item m="1" x="3097"/>
        <item m="1" x="3022"/>
        <item x="1231"/>
        <item x="749"/>
        <item x="976"/>
        <item m="1" x="2738"/>
        <item x="806"/>
        <item x="117"/>
        <item m="1" x="3977"/>
        <item m="1" x="4413"/>
        <item m="1" x="4317"/>
        <item x="425"/>
        <item x="692"/>
        <item x="1105"/>
        <item x="562"/>
        <item x="1125"/>
        <item x="940"/>
        <item x="1242"/>
        <item x="915"/>
        <item m="1" x="2776"/>
        <item x="751"/>
        <item x="440"/>
        <item m="1" x="2383"/>
        <item m="1" x="3389"/>
        <item x="79"/>
        <item x="875"/>
        <item x="536"/>
        <item m="1" x="3705"/>
        <item m="1" x="4126"/>
        <item m="1" x="3779"/>
        <item x="1824"/>
        <item m="1" x="3394"/>
        <item m="1" x="3138"/>
        <item x="108"/>
        <item m="1" x="2856"/>
        <item m="1" x="4379"/>
        <item m="1" x="3208"/>
        <item x="840"/>
        <item x="884"/>
        <item x="359"/>
        <item m="1" x="2921"/>
        <item x="719"/>
        <item m="1" x="3912"/>
        <item m="1" x="4344"/>
        <item x="567"/>
        <item m="1" x="3985"/>
        <item m="1" x="4483"/>
        <item m="1" x="3786"/>
        <item x="468"/>
        <item x="971"/>
        <item m="1" x="2692"/>
        <item x="1619"/>
        <item m="1" x="3650"/>
        <item x="944"/>
        <item x="43"/>
        <item x="947"/>
        <item x="909"/>
        <item m="1" x="2581"/>
        <item x="1163"/>
        <item m="1" x="4257"/>
        <item m="1" x="4305"/>
        <item x="1062"/>
        <item x="191"/>
        <item m="1" x="3403"/>
        <item x="472"/>
        <item x="558"/>
        <item x="509"/>
        <item m="1" x="3295"/>
        <item m="1" x="4060"/>
        <item x="1018"/>
        <item m="1" x="2582"/>
        <item x="1010"/>
        <item x="564"/>
        <item m="1" x="3311"/>
        <item x="1019"/>
        <item m="1" x="4578"/>
        <item m="1" x="4396"/>
        <item m="1" x="2975"/>
        <item x="1024"/>
        <item x="1630"/>
        <item m="1" x="3886"/>
        <item m="1" x="4539"/>
        <item x="990"/>
        <item m="1" x="3769"/>
        <item m="1" x="4554"/>
        <item x="907"/>
        <item m="1" x="4223"/>
        <item m="1" x="2965"/>
        <item m="1" x="2151"/>
        <item m="1" x="3209"/>
        <item m="1" x="3149"/>
        <item m="1" x="2768"/>
        <item x="1188"/>
        <item x="1101"/>
        <item m="1" x="4214"/>
        <item x="1151"/>
        <item x="1204"/>
        <item m="1" x="2408"/>
        <item m="1" x="2247"/>
        <item m="1" x="2414"/>
        <item x="507"/>
        <item m="1" x="2784"/>
        <item m="1" x="2766"/>
        <item x="790"/>
        <item x="973"/>
        <item x="476"/>
        <item x="1103"/>
        <item x="1113"/>
        <item x="1115"/>
        <item m="1" x="2728"/>
        <item m="1" x="3032"/>
        <item m="1" x="3924"/>
        <item m="1" x="3669"/>
        <item m="1" x="2722"/>
        <item x="816"/>
        <item m="1" x="3484"/>
        <item m="1" x="2158"/>
        <item m="1" x="3152"/>
        <item x="190"/>
        <item m="1" x="3464"/>
        <item x="435"/>
        <item m="1" x="4200"/>
        <item x="2127"/>
        <item m="1" x="3414"/>
        <item m="1" x="4461"/>
        <item x="1129"/>
        <item x="975"/>
        <item m="1" x="3365"/>
        <item x="1176"/>
        <item x="376"/>
        <item m="1" x="2233"/>
        <item m="1" x="3636"/>
        <item x="614"/>
        <item x="1221"/>
        <item x="437"/>
        <item x="1230"/>
        <item x="668"/>
        <item x="1229"/>
        <item x="1206"/>
        <item x="665"/>
        <item m="1" x="3301"/>
        <item x="1207"/>
        <item x="661"/>
        <item x="662"/>
        <item x="667"/>
        <item x="1164"/>
        <item x="666"/>
        <item x="663"/>
        <item m="1" x="2566"/>
        <item x="660"/>
        <item m="1" x="3388"/>
        <item m="1" x="2848"/>
        <item m="1" x="2348"/>
        <item x="116"/>
        <item m="1" x="3402"/>
        <item m="1" x="3428"/>
        <item m="1" x="2321"/>
        <item m="1" x="2932"/>
        <item m="1" x="3852"/>
        <item x="369"/>
        <item x="5"/>
        <item x="6"/>
        <item x="240"/>
        <item x="238"/>
        <item x="239"/>
        <item x="2"/>
        <item x="236"/>
        <item x="1070"/>
        <item x="1069"/>
        <item x="167"/>
        <item x="556"/>
        <item x="7"/>
        <item x="1615"/>
        <item x="224"/>
        <item x="223"/>
        <item x="1068"/>
        <item x="12"/>
        <item x="182"/>
        <item x="241"/>
        <item x="934"/>
        <item x="541"/>
        <item x="184"/>
        <item x="933"/>
        <item x="935"/>
        <item x="8"/>
        <item x="220"/>
        <item x="225"/>
        <item x="340"/>
        <item x="552"/>
        <item x="343"/>
        <item x="365"/>
        <item x="1184"/>
        <item x="932"/>
        <item x="341"/>
        <item x="342"/>
        <item x="366"/>
        <item x="538"/>
        <item x="851"/>
        <item x="226"/>
        <item x="1614"/>
        <item x="222"/>
        <item x="962"/>
        <item x="578"/>
        <item x="515"/>
        <item x="791"/>
        <item x="364"/>
        <item x="100"/>
        <item x="517"/>
        <item x="1067"/>
        <item x="555"/>
        <item x="247"/>
        <item x="605"/>
        <item x="344"/>
        <item x="75"/>
        <item x="802"/>
        <item x="963"/>
        <item x="385"/>
        <item x="330"/>
        <item x="573"/>
        <item x="931"/>
        <item x="378"/>
        <item x="475"/>
        <item x="606"/>
        <item x="1008"/>
        <item x="604"/>
        <item x="237"/>
        <item x="850"/>
        <item x="373"/>
        <item x="852"/>
        <item x="183"/>
        <item x="883"/>
        <item x="597"/>
        <item x="339"/>
        <item x="516"/>
        <item x="603"/>
        <item x="235"/>
        <item m="1" x="3894"/>
        <item x="514"/>
        <item x="961"/>
        <item x="551"/>
        <item x="1126"/>
        <item x="577"/>
        <item x="897"/>
        <item x="4"/>
        <item x="540"/>
        <item x="805"/>
        <item x="396"/>
        <item x="979"/>
        <item x="554"/>
        <item m="1" x="3869"/>
        <item x="938"/>
        <item x="539"/>
        <item x="863"/>
        <item x="550"/>
        <item x="772"/>
        <item x="123"/>
        <item x="1632"/>
        <item x="511"/>
        <item x="1247"/>
        <item x="537"/>
        <item x="356"/>
        <item x="357"/>
        <item m="1" x="3246"/>
        <item x="598"/>
        <item x="591"/>
        <item x="774"/>
        <item x="1081"/>
        <item x="1344"/>
        <item x="579"/>
        <item x="1220"/>
        <item x="474"/>
        <item x="787"/>
        <item x="367"/>
        <item x="773"/>
        <item x="542"/>
        <item x="178"/>
        <item x="574"/>
        <item x="221"/>
        <item x="553"/>
        <item x="379"/>
        <item x="363"/>
        <item x="488"/>
        <item x="1828"/>
        <item x="1183"/>
        <item x="864"/>
        <item x="1223"/>
        <item x="580"/>
        <item x="980"/>
        <item m="1" x="2683"/>
        <item x="917"/>
        <item x="386"/>
        <item x="107"/>
        <item x="759"/>
        <item x="1021"/>
        <item m="1" x="4392"/>
        <item x="1080"/>
        <item x="873"/>
        <item x="483"/>
        <item m="1" x="4172"/>
        <item x="775"/>
        <item x="602"/>
        <item x="3"/>
        <item x="1071"/>
        <item x="592"/>
        <item m="1" x="3075"/>
        <item x="246"/>
        <item x="756"/>
        <item x="1022"/>
        <item x="1628"/>
        <item x="380"/>
        <item x="245"/>
        <item x="209"/>
        <item x="1100"/>
        <item x="20"/>
        <item x="978"/>
        <item x="1248"/>
        <item x="796"/>
        <item x="1430"/>
        <item x="181"/>
        <item x="1088"/>
        <item x="588"/>
        <item x="374"/>
        <item x="512"/>
        <item x="1014"/>
        <item x="706"/>
        <item x="500"/>
        <item x="1235"/>
        <item x="710"/>
        <item x="384"/>
        <item x="210"/>
        <item x="513"/>
        <item x="459"/>
        <item x="213"/>
        <item x="943"/>
        <item x="53"/>
        <item x="834"/>
        <item x="484"/>
        <item x="383"/>
        <item x="839"/>
        <item x="912"/>
        <item x="983"/>
        <item x="563"/>
        <item x="179"/>
        <item x="803"/>
        <item x="989"/>
        <item x="1225"/>
        <item x="594"/>
        <item x="561"/>
        <item x="942"/>
        <item x="861"/>
        <item x="671"/>
        <item x="913"/>
        <item x="590"/>
        <item x="812"/>
        <item x="760"/>
        <item x="885"/>
        <item x="930"/>
        <item x="898"/>
        <item x="676"/>
        <item m="1" x="2663"/>
        <item x="349"/>
        <item x="1592"/>
        <item x="243"/>
        <item x="849"/>
        <item x="335"/>
        <item x="242"/>
        <item x="161"/>
        <item x="1644"/>
        <item x="328"/>
        <item x="1002"/>
        <item x="377"/>
        <item m="1" x="4340"/>
        <item x="345"/>
        <item m="1" x="3789"/>
        <item m="1" x="3206"/>
        <item x="783"/>
        <item x="959"/>
        <item x="936"/>
        <item m="1" x="2148"/>
        <item x="518"/>
        <item x="848"/>
        <item x="271"/>
        <item x="941"/>
        <item x="575"/>
        <item x="792"/>
        <item x="355"/>
        <item x="776"/>
        <item x="133"/>
        <item x="946"/>
        <item x="444"/>
        <item x="361"/>
        <item x="331"/>
        <item x="582"/>
        <item m="1" x="4233"/>
        <item x="581"/>
        <item m="1" x="2676"/>
        <item x="329"/>
        <item x="896"/>
        <item x="841"/>
        <item m="1" x="2307"/>
        <item x="498"/>
        <item x="1205"/>
        <item x="900"/>
        <item x="814"/>
        <item x="981"/>
        <item x="982"/>
        <item x="1208"/>
        <item x="1633"/>
        <item x="833"/>
        <item x="607"/>
        <item x="244"/>
        <item x="659"/>
        <item x="880"/>
        <item x="788"/>
        <item x="228"/>
        <item x="1079"/>
        <item x="168"/>
        <item m="1" x="2935"/>
        <item x="937"/>
        <item x="939"/>
        <item x="711"/>
        <item x="1168"/>
        <item x="1431"/>
        <item x="1114"/>
        <item x="1118"/>
        <item x="22"/>
        <item x="801"/>
        <item x="1211"/>
        <item m="1" x="2908"/>
        <item m="1" x="2705"/>
        <item x="596"/>
        <item x="327"/>
        <item x="595"/>
        <item x="1000"/>
        <item x="559"/>
        <item x="674"/>
        <item m="1" x="3678"/>
        <item x="1629"/>
        <item m="1" x="2601"/>
        <item m="1" x="3330"/>
        <item x="448"/>
        <item x="570"/>
        <item x="497"/>
        <item x="1001"/>
        <item x="571"/>
        <item m="1" x="3359"/>
        <item x="1040"/>
        <item x="784"/>
        <item x="1091"/>
        <item x="387"/>
        <item m="1" x="4228"/>
        <item x="593"/>
        <item x="589"/>
        <item x="709"/>
        <item x="827"/>
        <item m="1" x="3895"/>
        <item x="882"/>
        <item x="52"/>
        <item m="1" x="4140"/>
        <item x="370"/>
        <item m="1" x="4648"/>
        <item x="987"/>
        <item x="1219"/>
        <item m="1" x="4460"/>
        <item x="354"/>
        <item x="960"/>
        <item m="1" x="4087"/>
        <item m="1" x="3279"/>
        <item x="670"/>
        <item m="1" x="4074"/>
        <item m="1" x="3248"/>
        <item x="414"/>
        <item x="400"/>
        <item m="1" x="2614"/>
        <item m="1" x="4250"/>
        <item m="1" x="3613"/>
        <item x="81"/>
        <item m="1" x="3710"/>
        <item x="409"/>
        <item x="855"/>
        <item x="45"/>
        <item x="375"/>
        <item m="1" x="3078"/>
        <item x="371"/>
        <item x="417"/>
        <item m="1" x="3010"/>
        <item x="463"/>
        <item m="1" x="3897"/>
        <item m="1" x="4240"/>
        <item m="1" x="2980"/>
        <item m="1" x="2272"/>
        <item x="1224"/>
        <item x="750"/>
        <item x="23"/>
        <item m="1" x="4183"/>
        <item x="166"/>
        <item x="1111"/>
        <item x="449"/>
        <item m="1" x="3304"/>
        <item m="1" x="2199"/>
        <item x="353"/>
        <item x="416"/>
        <item x="368"/>
        <item x="348"/>
        <item x="672"/>
        <item x="98"/>
        <item x="44"/>
        <item m="1" x="4656"/>
        <item m="1" x="4107"/>
        <item m="1" x="4070"/>
        <item m="1" x="4425"/>
        <item x="758"/>
        <item x="677"/>
        <item x="1166"/>
        <item x="362"/>
        <item m="1" x="3297"/>
        <item x="534"/>
        <item m="1" x="3742"/>
        <item m="1" x="4088"/>
        <item x="1061"/>
        <item m="1" x="2807"/>
        <item x="1227"/>
        <item m="1" x="4221"/>
        <item m="1" x="3348"/>
        <item m="1" x="4505"/>
        <item x="1169"/>
        <item x="1241"/>
        <item x="436"/>
        <item m="1" x="4377"/>
        <item m="1" x="2142"/>
        <item x="2006"/>
        <item m="1" x="4053"/>
        <item x="323"/>
        <item m="1" x="4355"/>
        <item m="1" x="2500"/>
        <item m="1" x="2262"/>
        <item m="1" x="3167"/>
        <item m="1" x="3122"/>
        <item m="1" x="3393"/>
        <item m="1" x="4381"/>
        <item x="911"/>
        <item m="1" x="3643"/>
        <item m="1" x="2779"/>
        <item m="1" x="4573"/>
        <item m="1" x="2186"/>
        <item m="1" x="2771"/>
        <item m="1" x="2896"/>
        <item m="1" x="4064"/>
        <item m="1" x="4215"/>
        <item m="1" x="2573"/>
        <item m="1" x="2264"/>
        <item m="1" x="3205"/>
        <item x="769"/>
        <item x="1232"/>
        <item m="1" x="3370"/>
        <item m="1" x="2295"/>
        <item m="1" x="2409"/>
        <item x="1092"/>
        <item m="1" x="2682"/>
        <item m="1" x="3391"/>
        <item x="1108"/>
        <item m="1" x="2269"/>
        <item m="1" x="2541"/>
        <item m="1" x="4465"/>
        <item m="1" x="3808"/>
        <item m="1" x="4449"/>
        <item m="1" x="2836"/>
        <item m="1" x="3993"/>
        <item m="1" x="2898"/>
        <item m="1" x="2236"/>
        <item m="1" x="2699"/>
        <item m="1" x="4307"/>
        <item m="1" x="3260"/>
        <item m="1" x="2733"/>
        <item x="1243"/>
        <item m="1" x="4499"/>
        <item m="1" x="3921"/>
        <item x="1634"/>
        <item m="1" x="4101"/>
        <item m="1" x="4614"/>
        <item m="1" x="3220"/>
        <item x="408"/>
        <item m="1" x="3479"/>
        <item m="1" x="3453"/>
        <item m="1" x="3430"/>
        <item m="1" x="2191"/>
        <item m="1" x="3442"/>
        <item m="1" x="4255"/>
        <item m="1" x="4218"/>
        <item m="1" x="2591"/>
        <item m="1" x="4546"/>
        <item m="1" x="3360"/>
        <item x="764"/>
        <item x="109"/>
        <item x="1636"/>
        <item x="763"/>
        <item x="765"/>
        <item x="767"/>
        <item x="54"/>
        <item x="766"/>
        <item x="762"/>
        <item m="1" x="3599"/>
        <item m="1" x="3382"/>
        <item m="1" x="3963"/>
        <item x="1187"/>
        <item m="1" x="3180"/>
        <item m="1" x="3064"/>
        <item x="869"/>
        <item x="954"/>
        <item x="957"/>
        <item x="1609"/>
        <item x="1608"/>
        <item x="1610"/>
        <item x="78"/>
        <item x="868"/>
        <item x="521"/>
        <item x="1612"/>
        <item x="955"/>
        <item x="11"/>
        <item x="231"/>
        <item x="956"/>
        <item x="465"/>
        <item x="1135"/>
        <item x="97"/>
        <item x="230"/>
        <item x="1134"/>
        <item x="1613"/>
        <item x="93"/>
        <item x="111"/>
        <item x="1605"/>
        <item x="232"/>
        <item x="1027"/>
        <item x="1143"/>
        <item x="338"/>
        <item x="546"/>
        <item x="1998"/>
        <item x="1138"/>
        <item m="1" x="2639"/>
        <item x="176"/>
        <item x="1149"/>
        <item x="870"/>
        <item x="948"/>
        <item x="1194"/>
        <item x="175"/>
        <item x="470"/>
        <item x="34"/>
        <item x="77"/>
        <item x="473"/>
        <item x="522"/>
        <item x="1140"/>
        <item m="1" x="4620"/>
        <item x="174"/>
        <item x="952"/>
        <item x="106"/>
        <item x="1216"/>
        <item x="1655"/>
        <item x="58"/>
        <item x="1137"/>
        <item m="1" x="3364"/>
        <item x="1175"/>
        <item x="492"/>
        <item m="1" x="4296"/>
        <item x="1152"/>
        <item x="160"/>
        <item x="9"/>
        <item x="545"/>
        <item x="557"/>
        <item x="1193"/>
        <item x="1473"/>
        <item x="10"/>
        <item m="1" x="2715"/>
        <item x="1521"/>
        <item x="1249"/>
        <item x="804"/>
        <item m="1" x="3381"/>
        <item x="520"/>
        <item x="771"/>
        <item x="177"/>
        <item x="887"/>
        <item x="227"/>
        <item x="139"/>
        <item x="372"/>
        <item m="1" x="2468"/>
        <item x="949"/>
        <item x="138"/>
        <item x="523"/>
        <item x="1147"/>
        <item x="1144"/>
        <item x="1026"/>
        <item x="945"/>
        <item x="249"/>
        <item x="504"/>
        <item x="471"/>
        <item x="867"/>
        <item x="1607"/>
        <item x="347"/>
        <item x="1840"/>
        <item x="180"/>
        <item x="1162"/>
        <item m="1" x="3605"/>
        <item x="76"/>
        <item m="1" x="2833"/>
        <item m="1" x="3420"/>
        <item x="55"/>
        <item x="482"/>
        <item x="1145"/>
        <item x="56"/>
        <item x="480"/>
        <item x="1606"/>
        <item x="519"/>
        <item x="229"/>
        <item x="60"/>
        <item m="1" x="2673"/>
        <item x="1203"/>
        <item x="346"/>
        <item x="1237"/>
        <item x="810"/>
        <item m="1" x="2852"/>
        <item x="351"/>
        <item x="1611"/>
        <item x="1136"/>
        <item m="1" x="3491"/>
        <item m="1" x="3405"/>
        <item x="1141"/>
        <item m="1" x="4285"/>
        <item x="114"/>
        <item x="334"/>
        <item x="813"/>
        <item x="793"/>
        <item x="1150"/>
        <item x="1153"/>
        <item x="464"/>
        <item x="1604"/>
        <item x="1148"/>
        <item m="1" x="3362"/>
        <item x="1238"/>
        <item x="1142"/>
        <item x="489"/>
        <item m="1" x="2261"/>
        <item x="24"/>
        <item m="1" x="2473"/>
        <item x="888"/>
        <item x="128"/>
        <item x="493"/>
        <item m="1" x="4545"/>
        <item m="1" x="4557"/>
        <item m="1" x="3113"/>
        <item m="1" x="3933"/>
        <item x="1234"/>
        <item x="886"/>
        <item x="1215"/>
        <item x="568"/>
        <item x="481"/>
        <item x="1212"/>
        <item x="1214"/>
        <item x="1233"/>
        <item x="600"/>
        <item m="1" x="3797"/>
        <item x="466"/>
        <item x="467"/>
        <item x="1727"/>
        <item x="248"/>
        <item x="336"/>
        <item x="789"/>
        <item m="1" x="3875"/>
        <item x="112"/>
        <item m="1" x="3012"/>
        <item x="681"/>
        <item x="601"/>
        <item x="914"/>
        <item x="919"/>
        <item x="477"/>
        <item x="33"/>
        <item x="1036"/>
        <item x="889"/>
        <item x="761"/>
        <item x="795"/>
        <item m="1" x="2835"/>
        <item x="958"/>
        <item x="332"/>
        <item m="1" x="4560"/>
        <item x="779"/>
        <item x="352"/>
        <item m="1" x="3190"/>
        <item x="1133"/>
        <item x="950"/>
        <item x="770"/>
        <item x="326"/>
        <item x="234"/>
        <item m="1" x="2594"/>
        <item m="1" x="3522"/>
        <item m="1" x="2583"/>
        <item m="1" x="4581"/>
        <item x="337"/>
        <item m="1" x="3548"/>
        <item x="1217"/>
        <item x="673"/>
        <item x="1245"/>
        <item m="1" x="2854"/>
        <item x="842"/>
        <item x="35"/>
        <item x="1244"/>
        <item x="1146"/>
        <item x="57"/>
        <item x="1139"/>
        <item m="1" x="3375"/>
        <item x="204"/>
        <item m="1" x="2268"/>
        <item x="1173"/>
        <item m="1" x="3834"/>
        <item x="794"/>
        <item m="1" x="2283"/>
        <item m="1" x="4091"/>
        <item x="797"/>
        <item m="1" x="4593"/>
        <item x="350"/>
        <item m="1" x="2390"/>
        <item m="1" x="2595"/>
        <item m="1" x="3646"/>
        <item m="1" x="3356"/>
        <item x="682"/>
        <item m="1" x="2492"/>
        <item m="1" x="4150"/>
        <item m="1" x="3461"/>
        <item x="778"/>
        <item m="1" x="4206"/>
        <item m="1" x="4375"/>
        <item x="401"/>
        <item m="1" x="3184"/>
        <item m="1" x="2227"/>
        <item m="1" x="2448"/>
        <item x="1201"/>
        <item m="1" x="3076"/>
        <item m="1" x="4176"/>
        <item x="1226"/>
        <item x="808"/>
        <item x="1228"/>
        <item m="1" x="4155"/>
        <item m="1" x="4412"/>
        <item m="1" x="4254"/>
        <item m="1" x="4022"/>
        <item m="1" x="2714"/>
        <item m="1" x="3506"/>
        <item m="1" x="2466"/>
        <item x="313"/>
        <item m="1" x="3313"/>
        <item x="94"/>
        <item x="977"/>
        <item m="1" x="3974"/>
        <item x="560"/>
        <item x="1192"/>
        <item m="1" x="2881"/>
        <item x="829"/>
        <item m="1" x="4473"/>
        <item m="1" x="3341"/>
        <item m="1" x="3436"/>
        <item m="1" x="2626"/>
        <item x="871"/>
        <item x="1557"/>
        <item m="1" x="4202"/>
        <item m="1" x="2878"/>
        <item m="1" x="4618"/>
        <item x="276"/>
        <item m="1" x="3715"/>
        <item m="1" x="3685"/>
        <item m="1" x="4208"/>
        <item m="1" x="2958"/>
        <item m="1" x="2287"/>
        <item m="1" x="3139"/>
        <item x="1222"/>
        <item m="1" x="2814"/>
        <item m="1" x="2450"/>
        <item x="854"/>
        <item x="768"/>
        <item m="1" x="2285"/>
        <item m="1" x="3651"/>
        <item m="1" x="3793"/>
        <item m="1" x="4169"/>
        <item m="1" x="4559"/>
        <item m="1" x="3156"/>
        <item x="918"/>
        <item m="1" x="2590"/>
        <item m="1" x="3372"/>
        <item m="1" x="2979"/>
        <item x="143"/>
        <item x="1004"/>
        <item x="144"/>
        <item x="147"/>
        <item x="1055"/>
        <item x="1058"/>
        <item x="1006"/>
        <item x="1060"/>
        <item x="1057"/>
        <item x="995"/>
        <item x="1003"/>
        <item x="1012"/>
        <item x="503"/>
        <item x="910"/>
        <item x="1056"/>
        <item x="1005"/>
        <item x="532"/>
        <item x="928"/>
        <item x="994"/>
        <item x="929"/>
        <item x="530"/>
        <item x="267"/>
        <item m="1" x="4270"/>
        <item m="1" x="3932"/>
        <item x="410"/>
        <item x="413"/>
        <item x="253"/>
        <item x="1011"/>
        <item x="992"/>
        <item x="37"/>
        <item x="529"/>
        <item x="524"/>
        <item x="149"/>
        <item x="527"/>
        <item m="1" x="4253"/>
        <item x="158"/>
        <item x="991"/>
        <item x="506"/>
        <item x="993"/>
        <item m="1" x="2660"/>
        <item x="999"/>
        <item x="726"/>
        <item x="727"/>
        <item x="921"/>
        <item x="825"/>
        <item x="453"/>
        <item x="265"/>
        <item x="140"/>
        <item x="862"/>
        <item x="878"/>
        <item x="479"/>
        <item m="1" x="4235"/>
        <item x="877"/>
        <item x="142"/>
        <item x="531"/>
        <item x="729"/>
        <item x="549"/>
        <item m="1" x="3133"/>
        <item x="1064"/>
        <item x="1131"/>
        <item x="159"/>
        <item x="1387"/>
        <item x="496"/>
        <item x="269"/>
        <item x="446"/>
        <item x="817"/>
        <item x="837"/>
        <item x="879"/>
        <item m="1" x="3907"/>
        <item x="1074"/>
        <item x="135"/>
        <item x="1038"/>
        <item x="450"/>
        <item x="1121"/>
        <item x="1124"/>
        <item x="454"/>
        <item x="262"/>
        <item x="274"/>
        <item x="818"/>
        <item x="543"/>
        <item x="1182"/>
        <item m="1" x="2709"/>
        <item m="1" x="2799"/>
        <item x="2017"/>
        <item x="618"/>
        <item x="526"/>
        <item x="502"/>
        <item x="501"/>
        <item x="110"/>
        <item x="718"/>
        <item x="491"/>
        <item x="264"/>
        <item x="505"/>
        <item m="1" x="4121"/>
        <item x="141"/>
        <item x="1637"/>
        <item x="1029"/>
        <item x="609"/>
        <item x="525"/>
        <item x="14"/>
        <item x="1084"/>
        <item x="1016"/>
        <item x="874"/>
        <item x="16"/>
        <item x="132"/>
        <item x="608"/>
        <item x="548"/>
        <item x="922"/>
        <item x="998"/>
        <item x="127"/>
        <item m="1" x="2145"/>
        <item x="1116"/>
        <item x="1044"/>
        <item m="1" x="3791"/>
        <item x="927"/>
        <item x="118"/>
        <item x="456"/>
        <item x="723"/>
        <item x="728"/>
        <item x="1122"/>
        <item x="616"/>
        <item x="755"/>
        <item x="150"/>
        <item x="735"/>
        <item x="835"/>
        <item x="613"/>
        <item x="544"/>
        <item x="457"/>
        <item x="916"/>
        <item x="1119"/>
        <item x="876"/>
        <item x="490"/>
        <item x="411"/>
        <item x="130"/>
        <item m="1" x="3383"/>
        <item x="255"/>
        <item x="1104"/>
        <item x="134"/>
        <item x="510"/>
        <item x="83"/>
        <item x="1054"/>
        <item x="824"/>
        <item x="615"/>
        <item x="152"/>
        <item x="623"/>
        <item m="1" x="3068"/>
        <item x="822"/>
        <item m="1" x="3407"/>
        <item x="1059"/>
        <item x="533"/>
        <item x="398"/>
        <item x="752"/>
        <item x="820"/>
        <item m="1" x="2786"/>
        <item x="126"/>
        <item x="399"/>
        <item x="153"/>
        <item x="754"/>
        <item x="860"/>
        <item x="148"/>
        <item x="156"/>
        <item x="821"/>
        <item x="734"/>
        <item m="1" x="2917"/>
        <item x="263"/>
        <item x="1085"/>
        <item x="250"/>
        <item x="738"/>
        <item x="717"/>
        <item x="733"/>
        <item x="1083"/>
        <item x="1017"/>
        <item x="611"/>
        <item x="252"/>
        <item x="508"/>
        <item x="1102"/>
        <item m="1" x="2250"/>
        <item m="1" x="2884"/>
        <item x="908"/>
        <item x="1386"/>
        <item x="458"/>
        <item x="1063"/>
        <item x="637"/>
        <item x="270"/>
        <item x="268"/>
        <item x="528"/>
        <item x="273"/>
        <item m="1" x="3923"/>
        <item x="412"/>
        <item x="716"/>
        <item x="155"/>
        <item x="25"/>
        <item x="535"/>
        <item x="415"/>
        <item x="622"/>
        <item x="254"/>
        <item x="131"/>
        <item x="1186"/>
        <item m="1" x="4391"/>
        <item m="1" x="4122"/>
        <item x="1039"/>
        <item m="1" x="4312"/>
        <item x="495"/>
        <item m="1" x="2962"/>
        <item m="1" x="3992"/>
        <item x="737"/>
        <item x="838"/>
        <item x="403"/>
        <item x="1128"/>
        <item x="1733"/>
        <item x="1028"/>
        <item x="154"/>
        <item x="951"/>
        <item m="1" x="2780"/>
        <item x="151"/>
        <item m="1" x="3488"/>
        <item x="1087"/>
        <item x="122"/>
        <item m="1" x="2220"/>
        <item x="617"/>
        <item m="1" x="2943"/>
        <item m="1" x="3034"/>
        <item x="40"/>
        <item x="1768"/>
        <item x="266"/>
        <item m="1" x="3023"/>
        <item m="1" x="3398"/>
        <item x="1078"/>
        <item x="823"/>
        <item x="639"/>
        <item m="1" x="2788"/>
        <item x="478"/>
        <item m="1" x="2778"/>
        <item x="636"/>
        <item m="1" x="4300"/>
        <item x="1735"/>
        <item x="1090"/>
        <item m="1" x="4117"/>
        <item x="113"/>
        <item x="1123"/>
        <item x="777"/>
        <item x="1112"/>
        <item m="1" x="2475"/>
        <item x="15"/>
        <item x="920"/>
        <item x="730"/>
        <item x="82"/>
        <item x="1082"/>
        <item m="1" x="2434"/>
        <item x="826"/>
        <item x="683"/>
        <item x="445"/>
        <item x="101"/>
        <item x="447"/>
        <item x="725"/>
        <item x="858"/>
        <item x="119"/>
        <item x="494"/>
        <item x="429"/>
        <item x="1020"/>
        <item x="443"/>
        <item m="1" x="4212"/>
        <item x="610"/>
        <item m="1" x="3103"/>
        <item x="1120"/>
        <item x="836"/>
        <item x="819"/>
        <item x="251"/>
        <item x="736"/>
        <item m="1" x="2308"/>
        <item m="1" x="2808"/>
        <item x="455"/>
        <item m="1" x="3930"/>
        <item x="638"/>
        <item x="427"/>
        <item m="1" x="3195"/>
        <item m="1" x="2823"/>
        <item m="1" x="2702"/>
        <item m="1" x="3720"/>
        <item m="1" x="3071"/>
        <item m="1" x="4587"/>
        <item m="1" x="4589"/>
        <item x="1385"/>
        <item m="1" x="3844"/>
        <item x="753"/>
        <item x="157"/>
        <item x="428"/>
        <item m="1" x="2751"/>
        <item m="1" x="3680"/>
        <item m="1" x="3334"/>
        <item m="1" x="4085"/>
        <item x="809"/>
        <item x="121"/>
        <item m="1" x="3080"/>
        <item x="1246"/>
        <item m="1" x="3451"/>
        <item m="1" x="3189"/>
        <item m="1" x="4043"/>
        <item m="1" x="3147"/>
        <item m="1" x="2179"/>
        <item m="1" x="4404"/>
        <item m="1" x="2207"/>
        <item m="1" x="2161"/>
        <item m="1" x="4210"/>
        <item x="732"/>
        <item m="1" x="2880"/>
        <item m="1" x="2251"/>
        <item m="1" x="3192"/>
        <item m="1" x="2790"/>
        <item m="1" x="2189"/>
        <item m="1" x="2716"/>
        <item m="1" x="3558"/>
        <item x="1942"/>
        <item m="1" x="2744"/>
        <item m="1" x="4350"/>
        <item x="731"/>
        <item m="1" x="3616"/>
        <item m="1" x="4637"/>
        <item m="1" x="3604"/>
        <item m="1" x="4570"/>
        <item m="1" x="3723"/>
        <item m="1" x="4563"/>
        <item m="1" x="4386"/>
        <item m="1" x="3054"/>
        <item m="1" x="2670"/>
        <item m="1" x="2867"/>
        <item m="1" x="2777"/>
        <item x="2003"/>
        <item m="1" x="2208"/>
        <item m="1" x="2263"/>
        <item m="1" x="2586"/>
        <item m="1" x="3465"/>
        <item m="1" x="2801"/>
        <item m="1" x="3617"/>
        <item m="1" x="4116"/>
        <item m="1" x="4246"/>
        <item m="1" x="4291"/>
        <item m="1" x="2254"/>
        <item m="1" x="3258"/>
        <item m="1" x="3846"/>
        <item m="1" x="2749"/>
        <item m="1" x="4213"/>
        <item m="1" x="2754"/>
        <item m="1" x="3772"/>
        <item m="1" x="3392"/>
        <item m="1" x="2647"/>
        <item m="1" x="2929"/>
        <item m="1" x="3517"/>
        <item m="1" x="3586"/>
        <item m="1" x="2864"/>
        <item m="1" x="2228"/>
        <item x="1944"/>
        <item m="1" x="4612"/>
        <item m="1" x="3130"/>
        <item m="1" x="4258"/>
        <item m="1" x="3179"/>
        <item m="1" x="2729"/>
        <item m="1" x="3251"/>
        <item m="1" x="4205"/>
        <item m="1" x="2393"/>
        <item m="1" x="2734"/>
        <item m="1" x="4252"/>
        <item m="1" x="3995"/>
        <item m="1" x="2646"/>
        <item m="1" x="3426"/>
        <item m="1" x="3290"/>
        <item m="1" x="3712"/>
        <item m="1" x="2769"/>
        <item m="1" x="2857"/>
        <item m="1" x="3780"/>
        <item x="798"/>
        <item m="1" x="3590"/>
        <item m="1" x="2599"/>
        <item m="1" x="3416"/>
        <item m="1" x="3708"/>
        <item m="1" x="2757"/>
        <item m="1" x="4576"/>
        <item m="1" x="2859"/>
        <item m="1" x="4159"/>
        <item m="1" x="4608"/>
        <item m="1" x="2834"/>
        <item m="1" x="3695"/>
        <item m="1" x="2638"/>
        <item m="1" x="2875"/>
        <item x="1326"/>
        <item m="1" x="4575"/>
        <item x="1332"/>
        <item m="1" x="3089"/>
        <item m="1" x="2412"/>
        <item x="1333"/>
        <item x="1334"/>
        <item m="1" x="2645"/>
        <item x="1336"/>
        <item x="1337"/>
        <item m="1" x="3329"/>
        <item x="1639"/>
        <item x="1338"/>
        <item x="1339"/>
        <item m="1" x="3324"/>
        <item x="1340"/>
        <item x="1341"/>
        <item x="1342"/>
        <item m="1" x="2305"/>
        <item x="1343"/>
        <item m="1" x="4029"/>
        <item m="1" x="4035"/>
        <item m="1" x="4577"/>
        <item m="1" x="4151"/>
        <item m="1" x="3339"/>
        <item m="1" x="2828"/>
        <item m="1" x="4455"/>
        <item m="1" x="3865"/>
        <item m="1" x="4336"/>
        <item m="1" x="2323"/>
        <item m="1" x="2567"/>
        <item m="1" x="2575"/>
        <item m="1" x="2232"/>
        <item m="1" x="2375"/>
        <item m="1" x="2596"/>
        <item m="1" x="2723"/>
        <item m="1" x="2539"/>
        <item m="1" x="3691"/>
        <item m="1" x="2572"/>
        <item m="1" x="4133"/>
        <item m="1" x="2304"/>
        <item m="1" x="3379"/>
        <item m="1" x="2719"/>
        <item m="1" x="3390"/>
        <item m="1" x="2330"/>
        <item m="1" x="2661"/>
        <item m="1" x="2187"/>
        <item m="1" x="3648"/>
        <item m="1" x="3739"/>
        <item x="1335"/>
        <item m="1" x="4497"/>
        <item m="1" x="2205"/>
        <item x="21"/>
        <item x="62"/>
        <item x="63"/>
        <item x="64"/>
        <item x="203"/>
        <item x="304"/>
        <item x="333"/>
        <item x="395"/>
        <item x="569"/>
        <item x="612"/>
        <item x="654"/>
        <item x="656"/>
        <item x="658"/>
        <item x="664"/>
        <item x="669"/>
        <item x="720"/>
        <item x="721"/>
        <item x="722"/>
        <item x="724"/>
        <item x="757"/>
        <item x="815"/>
        <item x="865"/>
        <item x="866"/>
        <item x="923"/>
        <item x="924"/>
        <item x="965"/>
        <item x="1025"/>
        <item x="1037"/>
        <item x="1072"/>
        <item x="1073"/>
        <item x="1075"/>
        <item x="1076"/>
        <item x="1132"/>
        <item x="1255"/>
        <item x="1267"/>
        <item x="1268"/>
        <item x="1276"/>
        <item x="1277"/>
        <item x="128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8"/>
        <item x="1389"/>
        <item x="1390"/>
        <item x="1391"/>
        <item x="1392"/>
        <item x="1393"/>
        <item x="1394"/>
        <item x="1395"/>
        <item x="1396"/>
        <item x="1397"/>
        <item x="1398"/>
        <item x="1399"/>
        <item x="1400"/>
        <item x="1401"/>
        <item x="1402"/>
        <item x="1403"/>
        <item x="1404"/>
        <item x="1405"/>
        <item x="1406"/>
        <item x="1407"/>
        <item x="1409"/>
        <item x="1410"/>
        <item x="1411"/>
        <item x="1412"/>
        <item x="1413"/>
        <item x="1414"/>
        <item x="1415"/>
        <item x="1416"/>
        <item x="1417"/>
        <item x="1418"/>
        <item x="1419"/>
        <item x="1420"/>
        <item x="1421"/>
        <item x="1422"/>
        <item x="1423"/>
        <item x="1424"/>
        <item x="1425"/>
        <item x="1426"/>
        <item x="1427"/>
        <item x="1428"/>
        <item x="1429"/>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625"/>
        <item x="1626"/>
        <item x="1627"/>
        <item x="1631"/>
        <item x="1635"/>
        <item x="1641"/>
        <item x="1642"/>
        <item x="1643"/>
        <item x="1645"/>
        <item x="1646"/>
        <item x="1647"/>
        <item x="1648"/>
        <item x="1649"/>
        <item x="1650"/>
        <item x="1651"/>
        <item x="1652"/>
        <item x="1653"/>
        <item x="1654"/>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8"/>
        <item x="1729"/>
        <item x="1730"/>
        <item x="1731"/>
        <item x="1732"/>
        <item x="1734"/>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5"/>
        <item x="1827"/>
        <item x="1829"/>
        <item x="1830"/>
        <item x="1831"/>
        <item x="1832"/>
        <item x="1833"/>
        <item x="1834"/>
        <item x="1835"/>
        <item x="1836"/>
        <item x="1837"/>
        <item x="1838"/>
        <item x="1839"/>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3"/>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9"/>
        <item x="2000"/>
        <item x="2001"/>
        <item x="2002"/>
        <item x="2004"/>
        <item x="2005"/>
        <item x="2007"/>
        <item x="2008"/>
        <item x="2009"/>
        <item x="2010"/>
        <item x="2012"/>
        <item x="2013"/>
        <item x="2014"/>
        <item x="2015"/>
        <item x="2016"/>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8"/>
        <item x="2129"/>
        <item x="2130"/>
        <item x="2131"/>
        <item x="2132"/>
        <item x="2133"/>
        <item x="2134"/>
        <item x="2135"/>
        <item x="2136"/>
        <item x="2137"/>
        <item x="2138"/>
        <item x="2139"/>
        <item x="2140"/>
        <item t="default"/>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extLst>
        <ext xmlns:x14="http://schemas.microsoft.com/office/spreadsheetml/2009/9/main" uri="{2946ED86-A175-432a-8AC1-64E0C546D7DE}">
          <x14:pivotField fillDownLabels="1"/>
        </ext>
      </extLst>
    </pivotField>
    <pivotField compact="0" outline="0" subtotalTop="0" multipleItemSelectionAllowed="1" showAll="0">
      <items count="238">
        <item x="0"/>
        <item h="1" m="1" x="137"/>
        <item h="1" m="1" x="29"/>
        <item h="1" m="1" x="230"/>
        <item h="1" m="1" x="175"/>
        <item h="1" m="1" x="228"/>
        <item h="1" m="1" x="174"/>
        <item h="1" m="1" x="215"/>
        <item h="1" m="1" x="210"/>
        <item h="1" m="1" x="194"/>
        <item h="1" m="1" x="143"/>
        <item h="1" m="1" x="133"/>
        <item h="1" m="1" x="73"/>
        <item h="1" m="1" x="231"/>
        <item h="1" m="1" x="127"/>
        <item h="1" m="1" x="229"/>
        <item h="1" m="1" x="219"/>
        <item h="1" m="1" x="161"/>
        <item h="1" m="1" x="106"/>
        <item h="1" m="1" x="100"/>
        <item h="1" m="1" x="109"/>
        <item h="1" m="1" x="56"/>
        <item h="1" m="1" x="211"/>
        <item h="1" m="1" x="49"/>
        <item h="1" m="1" x="96"/>
        <item h="1" m="1" x="90"/>
        <item h="1" m="1" x="141"/>
        <item h="1" m="1" x="35"/>
        <item h="1" m="1" x="82"/>
        <item h="1" m="1" x="31"/>
        <item h="1" m="1" x="186"/>
        <item h="1" m="1" x="125"/>
        <item h="1" m="1" x="69"/>
        <item h="1" m="1" x="66"/>
        <item h="1" m="1" x="160"/>
        <item h="1" m="1" x="104"/>
        <item h="1" m="1" x="46"/>
        <item h="1" m="1" x="92"/>
        <item h="1" m="1" x="40"/>
        <item h="1" m="1" x="144"/>
        <item h="1" m="1" x="48"/>
        <item h="1" m="1" x="203"/>
        <item h="1" m="1" x="151"/>
        <item h="1" m="1" x="88"/>
        <item h="1" m="1" x="134"/>
        <item h="1" m="1" x="74"/>
        <item h="1" m="1" x="164"/>
        <item h="1" m="1" x="68"/>
        <item h="1" m="1" x="221"/>
        <item h="1" m="1" x="170"/>
        <item h="1" m="1" x="111"/>
        <item h="1" m="1" x="191"/>
        <item h="1" m="1" x="81"/>
        <item h="1" m="1" x="236"/>
        <item h="1" m="1" x="79"/>
        <item h="1" m="1" x="180"/>
        <item h="1" m="1" x="121"/>
        <item h="1" m="1" x="70"/>
        <item h="1" m="1" x="224"/>
        <item h="1" m="1" x="126"/>
        <item h="1" m="1" x="177"/>
        <item h="1" m="1" x="208"/>
        <item h="1" m="1" x="167"/>
        <item h="1" m="1" x="113"/>
        <item h="1" m="1" x="63"/>
        <item h="1" m="1" x="99"/>
        <item h="1" m="1" x="148"/>
        <item h="1" m="1" x="146"/>
        <item h="1" m="1" x="138"/>
        <item h="1" m="1" x="188"/>
        <item h="1" m="1" x="132"/>
        <item h="1" m="1" x="27"/>
        <item h="1" m="1" x="183"/>
        <item h="1" m="1" x="123"/>
        <item h="1" m="1" x="75"/>
        <item h="1" m="1" x="233"/>
        <item h="1" m="1" x="30"/>
        <item h="1" m="1" x="78"/>
        <item h="1" m="1" x="118"/>
        <item h="1" m="1" x="222"/>
        <item h="1" m="1" x="116"/>
        <item h="1" m="1" x="162"/>
        <item h="1" m="1" x="158"/>
        <item h="1" m="1" x="67"/>
        <item h="1" m="1" x="103"/>
        <item h="1" m="1" x="207"/>
        <item h="1" m="1" x="156"/>
        <item h="1" m="1" x="152"/>
        <item h="1" m="1" x="97"/>
        <item h="1" m="1" x="200"/>
        <item h="1" m="1" x="142"/>
        <item h="1" m="1" x="85"/>
        <item h="1" m="1" x="37"/>
        <item h="1" m="1" x="199"/>
        <item h="1" m="1" x="39"/>
        <item h="1" m="1" x="195"/>
        <item h="1" m="1" x="33"/>
        <item h="1" m="1" x="232"/>
        <item h="1" m="1" x="217"/>
        <item h="1" m="1" x="168"/>
        <item h="1" m="1" x="55"/>
        <item h="1" m="1" x="65"/>
        <item h="1" m="1" x="213"/>
        <item h="1" m="1" x="107"/>
        <item h="1" m="1" x="53"/>
        <item h="1" m="1" x="101"/>
        <item h="1" m="1" x="51"/>
        <item h="1" m="1" x="205"/>
        <item h="1" m="1" x="154"/>
        <item h="1" m="1" x="41"/>
        <item h="1" m="1" x="197"/>
        <item h="1" m="1" x="147"/>
        <item h="1" m="1" x="149"/>
        <item h="1" m="1" x="91"/>
        <item h="1" m="1" x="115"/>
        <item h="1" m="1" x="72"/>
        <item h="1" m="1" x="225"/>
        <item h="1" m="1" x="171"/>
        <item h="1" m="1" x="112"/>
        <item h="1" m="1" x="62"/>
        <item h="1" m="1" x="216"/>
        <item h="1" m="1" x="206"/>
        <item h="1" m="1" x="150"/>
        <item h="1" m="1" x="94"/>
        <item h="1" m="1" x="86"/>
        <item h="1" m="1" x="192"/>
        <item h="1" m="1" x="131"/>
        <item h="1" m="1" x="234"/>
        <item h="1" m="1" x="182"/>
        <item h="1" m="1" x="227"/>
        <item h="1" m="1" x="172"/>
        <item h="1" m="1" x="128"/>
        <item h="1" m="1" x="124"/>
        <item h="1" m="1" x="77"/>
        <item h="1" m="1" x="178"/>
        <item h="1" m="1" x="117"/>
        <item h="1" m="1" x="220"/>
        <item h="1" m="1" x="169"/>
        <item h="1" m="1" x="166"/>
        <item h="1" m="1" x="60"/>
        <item h="1" m="1" x="214"/>
        <item h="1" m="1" x="54"/>
        <item h="1" m="1" x="114"/>
        <item h="1" m="1" x="165"/>
        <item h="1" m="1" x="110"/>
        <item h="1" m="1" x="57"/>
        <item h="1" m="1" x="212"/>
        <item h="1" m="1" x="155"/>
        <item h="1" m="1" x="50"/>
        <item h="1" m="1" x="45"/>
        <item h="1" m="1" x="36"/>
        <item h="1" m="1" x="193"/>
        <item h="1" m="1" x="42"/>
        <item h="1" m="1" x="139"/>
        <item h="1" m="1" x="189"/>
        <item h="1" m="1" x="83"/>
        <item h="1" m="1" x="28"/>
        <item h="1" m="1" x="184"/>
        <item h="1" m="1" x="76"/>
        <item h="1" m="1" x="32"/>
        <item h="1" m="1" x="187"/>
        <item h="1" m="1" x="130"/>
        <item h="1" m="1" x="80"/>
        <item h="1" m="1" x="181"/>
        <item h="1" m="1" x="122"/>
        <item h="1" m="1" x="176"/>
        <item h="1" m="1" x="119"/>
        <item h="1" m="1" x="71"/>
        <item h="1" m="1" x="226"/>
        <item h="1" m="1" x="102"/>
        <item h="1" m="1" x="64"/>
        <item h="1" m="1" x="59"/>
        <item h="1" m="1" x="105"/>
        <item h="1" m="1" x="52"/>
        <item h="1" m="1" x="209"/>
        <item h="1" m="1" x="157"/>
        <item h="1" m="1" x="204"/>
        <item h="1" m="1" x="153"/>
        <item h="1" m="1" x="98"/>
        <item h="1" m="1" x="47"/>
        <item h="1" m="1" x="201"/>
        <item h="1" m="1" x="196"/>
        <item h="1" m="1" x="145"/>
        <item h="1" m="1" x="87"/>
        <item h="1" m="1" x="38"/>
        <item h="1" m="1" x="95"/>
        <item h="1" m="1" x="44"/>
        <item h="1" m="1" x="89"/>
        <item h="1" m="1" x="140"/>
        <item h="1" m="1" x="136"/>
        <item h="1" m="1" x="34"/>
        <item h="1" m="1" x="190"/>
        <item h="1" m="1" x="129"/>
        <item h="1" m="1" x="235"/>
        <item h="1" m="1" x="179"/>
        <item h="1" m="1" x="135"/>
        <item h="1" m="1" x="84"/>
        <item h="1" m="1" x="185"/>
        <item h="1" m="1" x="120"/>
        <item h="1" m="1" x="173"/>
        <item h="1" m="1" x="218"/>
        <item h="1" m="1" x="58"/>
        <item h="1" m="1" x="223"/>
        <item h="1" m="1" x="61"/>
        <item h="1" m="1" x="163"/>
        <item h="1" m="1" x="108"/>
        <item h="1" m="1" x="159"/>
        <item h="1" m="1" x="202"/>
        <item h="1" m="1" x="93"/>
        <item h="1" m="1" x="43"/>
        <item h="1" m="1" x="198"/>
        <item x="1"/>
        <item x="2"/>
        <item x="3"/>
        <item x="4"/>
        <item x="5"/>
        <item x="6"/>
        <item x="7"/>
        <item x="8"/>
        <item h="1" x="9"/>
        <item h="1" x="10"/>
        <item h="1" x="11"/>
        <item h="1" x="12"/>
        <item h="1" x="13"/>
        <item h="1" x="14"/>
        <item h="1" x="15"/>
        <item h="1" x="16"/>
        <item h="1" x="17"/>
        <item h="1" x="18"/>
        <item h="1" x="19"/>
        <item h="1" x="20"/>
        <item h="1" x="21"/>
        <item h="1" x="22"/>
        <item h="1" x="23"/>
        <item h="1" x="24"/>
        <item h="1" x="25"/>
        <item h="1" x="26"/>
        <item t="default"/>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extLst>
        <ext xmlns:x14="http://schemas.microsoft.com/office/spreadsheetml/2009/9/main" uri="{2946ED86-A175-432a-8AC1-64E0C546D7DE}">
          <x14:pivotField fillDownLabels="1"/>
        </ext>
      </extLst>
    </pivotField>
    <pivotField compact="0" outline="0" subtotalTop="0" showAll="0">
      <extLst>
        <ext xmlns:x14="http://schemas.microsoft.com/office/spreadsheetml/2009/9/main" uri="{2946ED86-A175-432a-8AC1-64E0C546D7DE}">
          <x14:pivotField fillDownLabels="1"/>
        </ext>
      </extLst>
    </pivotField>
    <pivotField compact="0" outline="0" subtotalTop="0" showAll="0">
      <extLst>
        <ext xmlns:x14="http://schemas.microsoft.com/office/spreadsheetml/2009/9/main" uri="{2946ED86-A175-432a-8AC1-64E0C546D7DE}">
          <x14:pivotField fillDownLabels="1"/>
        </ext>
      </extLst>
    </pivotField>
    <pivotField compact="0" outline="0" subtotalTop="0" showAll="0" sortType="descending">
      <items count="27">
        <item m="1" x="19"/>
        <item m="1" x="23"/>
        <item m="1" x="18"/>
        <item m="1" x="24"/>
        <item m="1" x="22"/>
        <item x="13"/>
        <item m="1" x="25"/>
        <item m="1" x="21"/>
        <item m="1" x="20"/>
        <item x="1"/>
        <item x="10"/>
        <item x="5"/>
        <item x="4"/>
        <item x="3"/>
        <item x="11"/>
        <item x="12"/>
        <item x="7"/>
        <item x="8"/>
        <item x="2"/>
        <item x="0"/>
        <item x="9"/>
        <item x="6"/>
        <item x="14"/>
        <item m="1" x="17"/>
        <item x="15"/>
        <item x="16"/>
        <item t="default"/>
      </items>
      <autoSortScope>
        <pivotArea dataOnly="0" outline="0" fieldPosition="0">
          <references count="1">
            <reference field="4294967294" count="1" selected="0">
              <x v="0"/>
            </reference>
          </references>
        </pivotArea>
      </autoSortScope>
      <extLst>
        <ext xmlns:x14="http://schemas.microsoft.com/office/spreadsheetml/2009/9/main" uri="{2946ED86-A175-432a-8AC1-64E0C546D7DE}">
          <x14:pivotField fillDownLabels="1"/>
        </ext>
      </extLst>
    </pivotField>
    <pivotField axis="axisRow" compact="0" outline="0" subtotalTop="0" showAll="0" sortType="descending">
      <items count="38">
        <item m="1" x="15"/>
        <item m="1" x="14"/>
        <item m="1" x="34"/>
        <item m="1" x="24"/>
        <item m="1" x="25"/>
        <item m="1" x="18"/>
        <item m="1" x="32"/>
        <item m="1" x="30"/>
        <item m="1" x="26"/>
        <item m="1" x="29"/>
        <item m="1" x="36"/>
        <item m="1" x="19"/>
        <item m="1" x="22"/>
        <item m="1" x="23"/>
        <item m="1" x="28"/>
        <item x="9"/>
        <item m="1" x="33"/>
        <item m="1" x="31"/>
        <item m="1" x="27"/>
        <item m="1" x="20"/>
        <item m="1" x="35"/>
        <item m="1" x="21"/>
        <item m="1" x="17"/>
        <item m="1" x="16"/>
        <item x="0"/>
        <item x="3"/>
        <item x="6"/>
        <item x="1"/>
        <item x="2"/>
        <item x="7"/>
        <item x="8"/>
        <item x="4"/>
        <item x="10"/>
        <item m="1" x="13"/>
        <item x="5"/>
        <item x="11"/>
        <item x="12"/>
        <item t="default"/>
      </items>
      <autoSortScope>
        <pivotArea dataOnly="0" outline="0" fieldPosition="0">
          <references count="1">
            <reference field="4294967294" count="1" selected="0">
              <x v="0"/>
            </reference>
          </references>
        </pivotArea>
      </autoSortScope>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items count="6044">
        <item m="1" x="6029"/>
        <item m="1" x="3525"/>
        <item m="1" x="3524"/>
        <item m="1" x="3097"/>
        <item m="1" x="3551"/>
        <item m="1" x="5613"/>
        <item m="1" x="6017"/>
        <item m="1" x="4326"/>
        <item m="1" x="3109"/>
        <item m="1" x="4829"/>
        <item m="1" x="2412"/>
        <item m="1" x="5151"/>
        <item m="1" x="2754"/>
        <item m="1" x="2878"/>
        <item m="1" x="4066"/>
        <item m="1" x="3972"/>
        <item m="1" x="4541"/>
        <item m="1" x="4257"/>
        <item m="1" x="4484"/>
        <item m="1" x="5228"/>
        <item m="1" x="4481"/>
        <item m="1" x="5199"/>
        <item m="1" x="2634"/>
        <item m="1" x="3171"/>
        <item m="1" x="4750"/>
        <item m="1" x="5849"/>
        <item m="1" x="4665"/>
        <item m="1" x="4644"/>
        <item m="1" x="5889"/>
        <item m="1" x="2506"/>
        <item m="1" x="3279"/>
        <item m="1" x="5551"/>
        <item m="1" x="2801"/>
        <item m="1" x="3215"/>
        <item m="1" x="4119"/>
        <item m="1" x="4017"/>
        <item m="1" x="3027"/>
        <item m="1" x="4412"/>
        <item m="1" x="5935"/>
        <item m="1" x="2979"/>
        <item m="1" x="4976"/>
        <item m="1" x="5402"/>
        <item m="1" x="5626"/>
        <item m="1" x="5841"/>
        <item m="1" x="2280"/>
        <item m="1" x="2171"/>
        <item m="1" x="3520"/>
        <item m="1" x="5565"/>
        <item m="1" x="5035"/>
        <item m="1" x="3734"/>
        <item m="1" x="5672"/>
        <item m="1" x="2401"/>
        <item m="1" x="4375"/>
        <item m="1" x="3120"/>
        <item m="1" x="2873"/>
        <item m="1" x="5923"/>
        <item m="1" x="6009"/>
        <item m="1" x="5086"/>
        <item m="1" x="4346"/>
        <item m="1" x="5640"/>
        <item m="1" x="2490"/>
        <item m="1" x="4892"/>
        <item m="1" x="3037"/>
        <item m="1" x="2909"/>
        <item m="1" x="3811"/>
        <item m="1" x="5733"/>
        <item m="1" x="5098"/>
        <item m="1" x="5648"/>
        <item m="1" x="2833"/>
        <item m="1" x="5760"/>
        <item m="1" x="2524"/>
        <item m="1" x="5179"/>
        <item m="1" x="2468"/>
        <item m="1" x="4789"/>
        <item m="1" x="3225"/>
        <item m="1" x="3606"/>
        <item m="1" x="3807"/>
        <item m="1" x="2876"/>
        <item m="1" x="5629"/>
        <item m="1" x="5263"/>
        <item m="1" x="5608"/>
        <item m="1" x="4643"/>
        <item m="1" x="2233"/>
        <item m="1" x="3704"/>
        <item m="1" x="5095"/>
        <item m="1" x="4821"/>
        <item m="1" x="5584"/>
        <item m="1" x="2276"/>
        <item m="1" x="5285"/>
        <item m="1" x="3494"/>
        <item m="1" x="4767"/>
        <item m="1" x="2410"/>
        <item m="1" x="5387"/>
        <item m="1" x="3910"/>
        <item m="1" x="5420"/>
        <item m="1" x="2224"/>
        <item m="1" x="2428"/>
        <item m="1" x="2966"/>
        <item m="1" x="5770"/>
        <item m="1" x="2955"/>
        <item m="1" x="3437"/>
        <item m="1" x="5781"/>
        <item m="1" x="5273"/>
        <item m="1" x="3229"/>
        <item m="1" x="3822"/>
        <item m="1" x="2207"/>
        <item m="1" x="4501"/>
        <item m="1" x="5283"/>
        <item m="1" x="4612"/>
        <item m="1" x="4593"/>
        <item m="1" x="5352"/>
        <item m="1" x="4853"/>
        <item m="1" x="3667"/>
        <item m="1" x="3614"/>
        <item m="1" x="4874"/>
        <item m="1" x="3281"/>
        <item m="1" x="4911"/>
        <item m="1" x="3358"/>
        <item m="1" x="4978"/>
        <item m="1" x="5819"/>
        <item m="1" x="4955"/>
        <item m="1" x="2188"/>
        <item m="1" x="3487"/>
        <item m="1" x="5097"/>
        <item m="1" x="3649"/>
        <item m="1" x="5587"/>
        <item m="1" x="5303"/>
        <item m="1" x="2636"/>
        <item m="1" x="2453"/>
        <item m="1" x="5431"/>
        <item m="1" x="3893"/>
        <item m="1" x="5619"/>
        <item m="1" x="4315"/>
        <item m="1" x="5168"/>
        <item m="1" x="3496"/>
        <item m="1" x="4570"/>
        <item m="1" x="4956"/>
        <item m="1" x="2721"/>
        <item m="1" x="5857"/>
        <item m="1" x="3374"/>
        <item m="1" x="3160"/>
        <item m="1" x="2357"/>
        <item m="1" x="2397"/>
        <item m="1" x="4430"/>
        <item m="1" x="5805"/>
        <item m="1" x="2835"/>
        <item m="1" x="4009"/>
        <item m="1" x="2667"/>
        <item m="1" x="5594"/>
        <item m="1" x="4383"/>
        <item m="1" x="2915"/>
        <item m="1" x="3991"/>
        <item m="1" x="3237"/>
        <item m="1" x="3787"/>
        <item m="1" x="5786"/>
        <item m="1" x="3978"/>
        <item m="1" x="2160"/>
        <item m="1" x="5100"/>
        <item m="1" x="4658"/>
        <item m="1" x="2786"/>
        <item m="1" x="3079"/>
        <item m="1" x="5342"/>
        <item m="1" x="2183"/>
        <item m="1" x="4064"/>
        <item m="1" x="4402"/>
        <item m="1" x="3435"/>
        <item m="1" x="2797"/>
        <item m="1" x="5517"/>
        <item m="1" x="3937"/>
        <item m="1" x="3759"/>
        <item m="1" x="2624"/>
        <item m="1" x="5858"/>
        <item m="1" x="4889"/>
        <item m="1" x="3082"/>
        <item m="1" x="3067"/>
        <item m="1" x="3589"/>
        <item m="1" x="2953"/>
        <item m="1" x="4050"/>
        <item m="1" x="2321"/>
        <item m="1" x="5954"/>
        <item m="1" x="3871"/>
        <item m="1" x="3624"/>
        <item m="1" x="5052"/>
        <item m="1" x="5125"/>
        <item m="1" x="5826"/>
        <item m="1" x="4118"/>
        <item m="1" x="4201"/>
        <item m="1" x="3141"/>
        <item m="1" x="3503"/>
        <item m="1" x="3024"/>
        <item m="1" x="2539"/>
        <item m="1" x="2423"/>
        <item m="1" x="5380"/>
        <item m="1" x="3813"/>
        <item m="1" x="5518"/>
        <item m="1" x="2511"/>
        <item m="1" x="3841"/>
        <item m="1" x="4942"/>
        <item m="1" x="5903"/>
        <item m="1" x="3265"/>
        <item m="1" x="4104"/>
        <item m="1" x="5376"/>
        <item m="1" x="3432"/>
        <item m="1" x="2671"/>
        <item m="1" x="4877"/>
        <item m="1" x="2838"/>
        <item m="1" x="4592"/>
        <item m="1" x="4280"/>
        <item m="1" x="2202"/>
        <item m="1" x="4074"/>
        <item m="1" x="5932"/>
        <item m="1" x="5929"/>
        <item m="1" x="5293"/>
        <item m="1" x="4415"/>
        <item m="1" x="2466"/>
        <item m="1" x="5484"/>
        <item m="1" x="5939"/>
        <item m="1" x="3585"/>
        <item m="1" x="4057"/>
        <item m="1" x="4192"/>
        <item m="1" x="5054"/>
        <item m="1" x="2475"/>
        <item m="1" x="5405"/>
        <item m="1" x="5539"/>
        <item m="1" x="3882"/>
        <item m="1" x="2834"/>
        <item m="1" x="2844"/>
        <item m="1" x="2841"/>
        <item m="1" x="5218"/>
        <item m="1" x="2288"/>
        <item m="1" x="2764"/>
        <item m="1" x="3347"/>
        <item m="1" x="5509"/>
        <item m="1" x="2753"/>
        <item m="1" x="3576"/>
        <item m="1" x="5132"/>
        <item m="1" x="3738"/>
        <item m="1" x="5951"/>
        <item m="1" x="5072"/>
        <item m="1" x="2310"/>
        <item m="1" x="4777"/>
        <item m="1" x="2395"/>
        <item m="1" x="3679"/>
        <item m="1" x="5207"/>
        <item m="1" x="5319"/>
        <item m="1" x="2642"/>
        <item m="1" x="2790"/>
        <item m="1" x="5902"/>
        <item m="1" x="4798"/>
        <item m="1" x="2166"/>
        <item m="1" x="2149"/>
        <item m="1" x="5418"/>
        <item m="1" x="3575"/>
        <item m="1" x="4572"/>
        <item m="1" x="5186"/>
        <item m="1" x="5542"/>
        <item m="1" x="5789"/>
        <item m="1" x="2867"/>
        <item m="1" x="4388"/>
        <item m="1" x="5226"/>
        <item m="1" x="2365"/>
        <item m="1" x="3094"/>
        <item m="1" x="5425"/>
        <item m="1" x="4355"/>
        <item m="1" x="5136"/>
        <item m="1" x="2574"/>
        <item m="1" x="2576"/>
        <item m="1" x="4673"/>
        <item m="1" x="5141"/>
        <item m="1" x="3750"/>
        <item m="1" x="2704"/>
        <item m="1" x="3019"/>
        <item m="1" x="3306"/>
        <item m="1" x="5150"/>
        <item m="1" x="5034"/>
        <item m="1" x="5015"/>
        <item m="1" x="3371"/>
        <item m="1" x="5206"/>
        <item m="1" x="3537"/>
        <item m="1" x="5549"/>
        <item m="1" x="2585"/>
        <item m="1" x="3631"/>
        <item m="1" x="4982"/>
        <item m="1" x="3338"/>
        <item m="1" x="4232"/>
        <item m="1" x="4793"/>
        <item m="1" x="3204"/>
        <item m="1" x="4444"/>
        <item m="1" x="4988"/>
        <item m="1" x="4078"/>
        <item m="1" x="2893"/>
        <item m="1" x="4808"/>
        <item m="1" x="3021"/>
        <item m="1" x="2590"/>
        <item m="1" x="5865"/>
        <item m="1" x="5122"/>
        <item m="1" x="4110"/>
        <item m="1" x="4529"/>
        <item m="1" x="2299"/>
        <item m="1" x="2374"/>
        <item m="1" x="4697"/>
        <item m="1" x="5127"/>
        <item m="1" x="2293"/>
        <item m="1" x="3364"/>
        <item m="1" x="5631"/>
        <item m="1" x="2279"/>
        <item m="1" x="4214"/>
        <item m="1" x="3148"/>
        <item m="1" x="3339"/>
        <item m="1" x="4070"/>
        <item m="1" x="2913"/>
        <item m="1" x="4730"/>
        <item m="1" x="2335"/>
        <item m="1" x="4719"/>
        <item m="1" x="4123"/>
        <item m="1" x="5994"/>
        <item m="1" x="3070"/>
        <item m="1" x="4857"/>
        <item m="1" x="2510"/>
        <item m="1" x="3519"/>
        <item m="1" x="3261"/>
        <item m="1" x="2941"/>
        <item m="1" x="2328"/>
        <item m="1" x="2476"/>
        <item m="1" x="3654"/>
        <item m="1" x="2761"/>
        <item m="1" x="2189"/>
        <item m="1" x="5424"/>
        <item m="1" x="4578"/>
        <item m="1" x="2588"/>
        <item m="1" x="2352"/>
        <item m="1" x="2458"/>
        <item m="1" x="5966"/>
        <item m="1" x="5904"/>
        <item m="1" x="4743"/>
        <item m="1" x="5480"/>
        <item m="1" x="5544"/>
        <item m="1" x="2620"/>
        <item m="1" x="4817"/>
        <item m="1" x="4989"/>
        <item m="1" x="3333"/>
        <item m="1" x="5266"/>
        <item m="1" x="5845"/>
        <item m="1" x="4785"/>
        <item m="1" x="4530"/>
        <item m="1" x="4940"/>
        <item m="1" x="3202"/>
        <item m="1" x="4271"/>
        <item m="1" x="3638"/>
        <item m="1" x="5326"/>
        <item m="1" x="4520"/>
        <item m="1" x="4519"/>
        <item m="1" x="2316"/>
        <item m="1" x="2494"/>
        <item m="1" x="5893"/>
        <item m="1" x="3447"/>
        <item m="1" x="6039"/>
        <item m="1" x="4650"/>
        <item m="1" x="4913"/>
        <item m="1" x="2363"/>
        <item m="1" x="3554"/>
        <item m="1" x="4093"/>
        <item m="1" x="4641"/>
        <item m="1" x="2469"/>
        <item m="1" x="2998"/>
        <item m="1" x="2868"/>
        <item m="1" x="3259"/>
        <item m="1" x="2389"/>
        <item m="1" x="5507"/>
        <item m="1" x="5265"/>
        <item m="1" x="3620"/>
        <item m="1" x="4812"/>
        <item m="1" x="2519"/>
        <item m="1" x="2296"/>
        <item m="1" x="5483"/>
        <item m="1" x="3253"/>
        <item m="1" x="4589"/>
        <item m="1" x="5003"/>
        <item m="1" x="4330"/>
        <item m="1" x="4188"/>
        <item m="1" x="4367"/>
        <item m="1" x="5915"/>
        <item m="1" x="3110"/>
        <item m="1" x="4336"/>
        <item m="1" x="3774"/>
        <item m="1" x="3921"/>
        <item m="1" x="2143"/>
        <item m="1" x="3939"/>
        <item m="1" x="5723"/>
        <item m="1" x="4109"/>
        <item m="1" x="3103"/>
        <item m="1" x="4825"/>
        <item m="1" x="4398"/>
        <item m="1" x="4169"/>
        <item m="1" x="3942"/>
        <item m="1" x="3542"/>
        <item m="1" x="3217"/>
        <item m="1" x="3861"/>
        <item m="1" x="5536"/>
        <item m="1" x="4872"/>
        <item m="1" x="6036"/>
        <item m="1" x="3397"/>
        <item m="1" x="3330"/>
        <item m="1" x="2582"/>
        <item m="1" x="3316"/>
        <item m="1" x="5795"/>
        <item m="1" x="5961"/>
        <item m="1" x="2748"/>
        <item m="1" x="4710"/>
        <item m="1" x="3315"/>
        <item m="1" x="5374"/>
        <item m="1" x="4830"/>
        <item m="1" x="3381"/>
        <item m="1" x="5074"/>
        <item m="1" x="2270"/>
        <item m="1" x="2406"/>
        <item m="1" x="4563"/>
        <item m="1" x="5976"/>
        <item m="1" x="5312"/>
        <item m="1" x="4849"/>
        <item m="1" x="4413"/>
        <item m="1" x="4161"/>
        <item m="1" x="2537"/>
        <item m="1" x="4740"/>
        <item m="1" x="3842"/>
        <item m="1" x="5040"/>
        <item m="1" x="3431"/>
        <item m="1" x="3389"/>
        <item m="1" x="2765"/>
        <item m="1" x="5364"/>
        <item m="1" x="3650"/>
        <item m="1" x="3284"/>
        <item m="1" x="2407"/>
        <item m="1" x="3782"/>
        <item m="1" x="2597"/>
        <item m="1" x="5583"/>
        <item m="1" x="3988"/>
        <item m="1" x="6011"/>
        <item m="1" x="4191"/>
        <item m="1" x="2369"/>
        <item m="1" x="3298"/>
        <item m="1" x="2912"/>
        <item m="1" x="3577"/>
        <item m="1" x="4406"/>
        <item m="1" x="4378"/>
        <item m="1" x="5828"/>
        <item m="1" x="2388"/>
        <item m="1" x="2655"/>
        <item m="1" x="4616"/>
        <item m="1" x="3046"/>
        <item m="1" x="3570"/>
        <item m="1" x="5569"/>
        <item m="1" x="3256"/>
        <item m="1" x="3174"/>
        <item m="1" x="2291"/>
        <item m="1" x="3399"/>
        <item m="1" x="5840"/>
        <item m="1" x="2237"/>
        <item m="1" x="3792"/>
        <item m="1" x="4226"/>
        <item m="1" x="2180"/>
        <item m="1" x="3946"/>
        <item m="1" x="3749"/>
        <item m="1" x="3056"/>
        <item m="1" x="5221"/>
        <item m="1" x="5317"/>
        <item m="1" x="5750"/>
        <item m="1" x="5674"/>
        <item m="1" x="2591"/>
        <item m="1" x="4308"/>
        <item m="1" x="3155"/>
        <item m="1" x="4277"/>
        <item m="1" x="4068"/>
        <item m="1" x="2404"/>
        <item m="1" x="3747"/>
        <item m="1" x="5620"/>
        <item m="1" x="5443"/>
        <item m="1" x="4594"/>
        <item m="1" x="3712"/>
        <item m="1" x="4969"/>
        <item m="1" x="5474"/>
        <item m="1" x="2931"/>
        <item m="1" x="4666"/>
        <item m="1" x="2791"/>
        <item m="1" x="4101"/>
        <item m="1" x="2599"/>
        <item m="1" x="4691"/>
        <item m="1" x="3998"/>
        <item m="1" x="2371"/>
        <item m="1" x="3977"/>
        <item m="1" x="5597"/>
        <item m="1" x="4083"/>
        <item m="1" x="5076"/>
        <item m="1" x="2901"/>
        <item m="1" x="4780"/>
        <item m="1" x="2771"/>
        <item m="1" x="5193"/>
        <item m="1" x="5634"/>
        <item m="1" x="4582"/>
        <item m="1" x="4908"/>
        <item m="1" x="4866"/>
        <item m="1" x="4468"/>
        <item m="1" x="5662"/>
        <item m="1" x="3855"/>
        <item m="1" x="5084"/>
        <item m="1" x="3940"/>
        <item m="1" x="3481"/>
        <item m="1" x="5491"/>
        <item m="1" x="2951"/>
        <item m="1" x="3523"/>
        <item m="1" x="2470"/>
        <item m="1" x="4731"/>
        <item m="1" x="5663"/>
        <item m="1" x="2939"/>
        <item m="1" x="4772"/>
        <item m="1" x="3713"/>
        <item m="1" x="3406"/>
        <item m="1" x="5162"/>
        <item m="1" x="2353"/>
        <item m="1" x="2522"/>
        <item m="1" x="2225"/>
        <item m="1" x="3819"/>
        <item m="1" x="2432"/>
        <item m="1" x="5617"/>
        <item m="1" x="5050"/>
        <item m="1" x="3274"/>
        <item m="1" x="3865"/>
        <item m="1" x="2505"/>
        <item m="1" x="3760"/>
        <item m="1" x="2213"/>
        <item m="1" x="3697"/>
        <item m="1" x="3583"/>
        <item m="1" x="2142"/>
        <item m="1" x="3751"/>
        <item m="1" x="3662"/>
        <item m="1" x="5314"/>
        <item m="1" x="4801"/>
        <item m="1" x="2463"/>
        <item m="1" x="4476"/>
        <item m="1" x="3211"/>
        <item m="1" x="2518"/>
        <item m="1" x="5007"/>
        <item m="1" x="4510"/>
        <item m="1" x="4089"/>
        <item m="1" x="2546"/>
        <item m="1" x="4128"/>
        <item m="1" x="5675"/>
        <item m="1" x="2711"/>
        <item m="1" x="3102"/>
        <item m="1" x="5992"/>
        <item m="1" x="4328"/>
        <item m="1" x="3308"/>
        <item m="1" x="4239"/>
        <item m="1" x="3997"/>
        <item m="1" x="5083"/>
        <item m="1" x="4834"/>
        <item m="1" x="5051"/>
        <item m="1" x="4263"/>
        <item m="1" x="5753"/>
        <item m="1" x="4648"/>
        <item m="1" x="4025"/>
        <item m="1" x="2579"/>
        <item m="1" x="2516"/>
        <item m="1" x="5032"/>
        <item m="1" x="4318"/>
        <item m="1" x="2325"/>
        <item m="1" x="2430"/>
        <item m="1" x="2729"/>
        <item m="1" x="3485"/>
        <item m="1" x="3216"/>
        <item m="1" x="3234"/>
        <item m="1" x="3324"/>
        <item m="1" x="3127"/>
        <item m="1" x="5501"/>
        <item m="1" x="5694"/>
        <item m="1" x="2311"/>
        <item m="1" x="2515"/>
        <item m="1" x="4307"/>
        <item m="1" x="4675"/>
        <item m="1" x="5432"/>
        <item m="1" x="3528"/>
        <item m="1" x="3711"/>
        <item m="1" x="3689"/>
        <item m="1" x="5635"/>
        <item m="1" x="4030"/>
        <item m="1" x="2758"/>
        <item m="1" x="2593"/>
        <item m="1" x="4922"/>
        <item m="1" x="4358"/>
        <item m="1" x="2381"/>
        <item m="1" x="5571"/>
        <item m="1" x="4760"/>
        <item m="1" x="5067"/>
        <item m="1" x="4930"/>
        <item m="1" x="2793"/>
        <item m="1" x="4838"/>
        <item m="1" x="5955"/>
        <item m="1" x="5270"/>
        <item m="1" x="5126"/>
        <item m="1" x="4550"/>
        <item m="1" x="3450"/>
        <item m="1" x="3579"/>
        <item m="1" x="5094"/>
        <item m="1" x="5106"/>
        <item m="1" x="2251"/>
        <item m="1" x="3129"/>
        <item m="1" x="3745"/>
        <item m="1" x="4970"/>
        <item m="1" x="5868"/>
        <item m="1" x="5824"/>
        <item m="1" x="3574"/>
        <item m="1" x="5790"/>
        <item m="1" x="4950"/>
        <item m="1" x="5715"/>
        <item m="1" x="2558"/>
        <item m="1" x="4448"/>
        <item m="1" x="4477"/>
        <item m="1" x="5373"/>
        <item m="1" x="4651"/>
        <item m="1" x="3637"/>
        <item m="1" x="3933"/>
        <item m="1" x="5349"/>
        <item m="1" x="5004"/>
        <item m="1" x="5446"/>
        <item m="1" x="5152"/>
        <item m="1" x="2513"/>
        <item m="1" x="5900"/>
        <item m="1" x="2218"/>
        <item m="1" x="3235"/>
        <item m="1" x="2733"/>
        <item m="1" x="4870"/>
        <item m="1" x="4380"/>
        <item m="1" x="2611"/>
        <item m="1" x="4545"/>
        <item m="1" x="2675"/>
        <item m="1" x="4386"/>
        <item m="1" x="5598"/>
        <item m="1" x="4591"/>
        <item m="1" x="5886"/>
        <item m="1" x="5827"/>
        <item m="1" x="4677"/>
        <item m="1" x="4392"/>
        <item m="1" x="2349"/>
        <item m="1" x="5257"/>
        <item m="1" x="3836"/>
        <item m="1" x="2286"/>
        <item m="1" x="5012"/>
        <item m="1" x="2332"/>
        <item m="1" x="3877"/>
        <item m="1" x="2903"/>
        <item m="1" x="5061"/>
        <item m="1" x="2570"/>
        <item m="1" x="3057"/>
        <item m="1" x="3189"/>
        <item m="1" x="2842"/>
        <item m="1" x="2932"/>
        <item m="1" x="5894"/>
        <item m="1" x="5652"/>
        <item m="1" x="3387"/>
        <item m="1" x="5933"/>
        <item m="1" x="2222"/>
        <item m="1" x="3135"/>
        <item m="1" x="3938"/>
        <item m="1" x="4262"/>
        <item m="1" x="5937"/>
        <item m="1" x="2731"/>
        <item m="1" x="4619"/>
        <item m="1" x="4627"/>
        <item m="1" x="5818"/>
        <item m="1" x="2241"/>
        <item m="1" x="4653"/>
        <item m="1" x="3765"/>
        <item m="1" x="2985"/>
        <item m="1" x="5866"/>
        <item m="1" x="5890"/>
        <item m="1" x="2723"/>
        <item m="1" x="3801"/>
        <item m="1" x="2499"/>
        <item m="1" x="5684"/>
        <item m="1" x="2896"/>
        <item m="1" x="4869"/>
        <item m="1" x="3377"/>
        <item m="1" x="5867"/>
        <item m="1" x="3541"/>
        <item m="1" x="2686"/>
        <item m="1" x="3586"/>
        <item m="1" x="2750"/>
        <item m="1" x="3514"/>
        <item m="1" x="3725"/>
        <item m="1" x="2814"/>
        <item m="1" x="4681"/>
        <item m="1" x="2656"/>
        <item m="1" x="2858"/>
        <item m="1" x="5577"/>
        <item m="1" x="5592"/>
        <item m="1" x="2843"/>
        <item m="1" x="5031"/>
        <item m="1" x="5751"/>
        <item m="1" x="5458"/>
        <item m="1" x="4082"/>
        <item m="1" x="4946"/>
        <item m="1" x="4237"/>
        <item m="1" x="2228"/>
        <item m="1" x="5831"/>
        <item m="1" x="2610"/>
        <item m="1" x="4349"/>
        <item m="1" x="2670"/>
        <item m="1" x="5962"/>
        <item m="1" x="5464"/>
        <item m="1" x="5284"/>
        <item m="1" x="5202"/>
        <item m="1" x="3058"/>
        <item m="1" x="3688"/>
        <item m="1" x="5906"/>
        <item m="1" x="4174"/>
        <item m="1" x="3264"/>
        <item m="1" x="3115"/>
        <item m="1" x="4749"/>
        <item m="1" x="2583"/>
        <item m="1" x="5272"/>
        <item m="1" x="5391"/>
        <item m="1" x="2572"/>
        <item m="1" x="2698"/>
        <item m="1" x="5209"/>
        <item m="1" x="3233"/>
        <item m="1" x="2256"/>
        <item m="1" x="2828"/>
        <item m="1" x="2344"/>
        <item m="1" x="4841"/>
        <item m="1" x="3012"/>
        <item m="1" x="2341"/>
        <item m="1" x="2919"/>
        <item m="1" x="4292"/>
        <item m="1" x="5986"/>
        <item m="1" x="4800"/>
        <item m="1" x="4298"/>
        <item m="1" x="2438"/>
        <item m="1" x="5758"/>
        <item m="1" x="2652"/>
        <item m="1" x="5895"/>
        <item m="1" x="2999"/>
        <item m="1" x="4006"/>
        <item m="1" x="4971"/>
        <item m="1" x="3052"/>
        <item m="1" x="2647"/>
        <item m="1" x="4974"/>
        <item m="1" x="3964"/>
        <item m="1" x="4878"/>
        <item m="1" x="2857"/>
        <item m="1" x="3603"/>
        <item m="1" x="5852"/>
        <item m="1" x="3244"/>
        <item m="1" x="2662"/>
        <item m="1" x="4693"/>
        <item m="1" x="3666"/>
        <item m="1" x="4165"/>
        <item m="1" x="5343"/>
        <item m="1" x="4622"/>
        <item m="1" x="5839"/>
        <item m="1" x="5975"/>
        <item m="1" x="4424"/>
        <item m="1" x="4281"/>
        <item m="1" x="2199"/>
        <item m="1" x="2181"/>
        <item m="1" x="2890"/>
        <item m="1" x="3629"/>
        <item m="1" x="5135"/>
        <item m="1" x="4480"/>
        <item m="1" x="4427"/>
        <item m="1" x="3969"/>
        <item m="1" x="3961"/>
        <item m="1" x="4359"/>
        <item m="1" x="2456"/>
        <item m="1" x="4744"/>
        <item m="1" x="3195"/>
        <item m="1" x="4983"/>
        <item m="1" x="4715"/>
        <item m="1" x="4196"/>
        <item m="1" x="3895"/>
        <item m="1" x="3413"/>
        <item m="1" x="2182"/>
        <item m="1" x="3462"/>
        <item m="1" x="2676"/>
        <item m="1" x="5881"/>
        <item m="1" x="2396"/>
        <item m="1" x="5782"/>
        <item m="1" x="2244"/>
        <item m="1" x="3146"/>
        <item m="1" x="4360"/>
        <item m="1" x="4301"/>
        <item m="1" x="4446"/>
        <item m="1" x="2798"/>
        <item m="1" x="3729"/>
        <item m="1" x="2508"/>
        <item m="1" x="4442"/>
        <item m="1" x="4179"/>
        <item m="1" x="4466"/>
        <item m="1" x="3635"/>
        <item m="1" x="4554"/>
        <item m="1" x="4062"/>
        <item m="1" x="5077"/>
        <item m="1" x="5382"/>
        <item m="1" x="4538"/>
        <item m="1" x="5163"/>
        <item m="1" x="3231"/>
        <item m="1" x="4163"/>
        <item m="1" x="5773"/>
        <item m="1" x="2315"/>
        <item m="1" x="2268"/>
        <item m="1" x="4535"/>
        <item m="1" x="2146"/>
        <item m="1" x="4512"/>
        <item m="1" x="2663"/>
        <item m="1" x="5276"/>
        <item m="1" x="4804"/>
        <item m="1" x="3071"/>
        <item m="1" x="4746"/>
        <item m="1" x="4126"/>
        <item m="1" x="3360"/>
        <item m="1" x="5806"/>
        <item m="1" x="4073"/>
        <item m="1" x="4631"/>
        <item m="1" x="5357"/>
        <item m="1" x="3993"/>
        <item m="1" x="3675"/>
        <item m="1" x="3476"/>
        <item m="1" x="4728"/>
        <item m="1" x="2172"/>
        <item m="1" x="2638"/>
        <item m="1" x="5472"/>
        <item m="1" x="2952"/>
        <item m="1" x="2726"/>
        <item m="1" x="3600"/>
        <item m="1" x="4975"/>
        <item m="1" x="2977"/>
        <item m="1" x="5645"/>
        <item m="1" x="4716"/>
        <item m="1" x="3584"/>
        <item m="1" x="3156"/>
        <item m="1" x="4523"/>
        <item m="1" x="2304"/>
        <item m="1" x="4601"/>
        <item m="1" x="4096"/>
        <item m="1" x="5647"/>
        <item m="1" x="4965"/>
        <item m="1" x="5568"/>
        <item m="1" x="3853"/>
        <item m="1" x="2770"/>
        <item m="1" x="2362"/>
        <item m="1" x="3800"/>
        <item m="1" x="4339"/>
        <item m="1" x="6030"/>
        <item m="1" x="6026"/>
        <item m="1" x="5742"/>
        <item m="1" x="4282"/>
        <item m="1" x="3499"/>
        <item m="1" x="5427"/>
        <item m="1" x="5709"/>
        <item m="1" x="2922"/>
        <item m="1" x="4369"/>
        <item m="1" x="4429"/>
        <item m="1" x="5422"/>
        <item m="1" x="5334"/>
        <item m="1" x="4331"/>
        <item m="1" x="5749"/>
        <item m="1" x="5628"/>
        <item m="1" x="5593"/>
        <item m="1" x="2372"/>
        <item m="1" x="4247"/>
        <item m="1" x="3870"/>
        <item m="1" x="3232"/>
        <item m="1" x="5590"/>
        <item m="1" x="2378"/>
        <item m="1" x="4796"/>
        <item m="1" x="3994"/>
        <item m="1" x="4947"/>
        <item m="1" x="4211"/>
        <item m="1" x="4646"/>
        <item m="1" x="5148"/>
        <item m="1" x="2238"/>
        <item m="1" x="5302"/>
        <item m="1" x="2346"/>
        <item m="1" x="5398"/>
        <item m="1" x="2187"/>
        <item m="1" x="3357"/>
        <item m="1" x="2482"/>
        <item m="1" x="3721"/>
        <item m="1" x="2869"/>
        <item m="1" x="3203"/>
        <item m="1" x="2527"/>
        <item m="1" x="3483"/>
        <item m="1" x="4645"/>
        <item m="1" x="2488"/>
        <item m="1" x="5646"/>
        <item m="1" x="3342"/>
        <item m="1" x="3368"/>
        <item m="1" x="5323"/>
        <item m="1" x="3260"/>
        <item m="1" x="5174"/>
        <item m="1" x="3460"/>
        <item m="1" x="2976"/>
        <item m="1" x="3798"/>
        <item m="1" x="5259"/>
        <item m="1" x="2340"/>
        <item m="1" x="3815"/>
        <item m="1" x="2393"/>
        <item m="1" x="5403"/>
        <item m="1" x="2144"/>
        <item m="1" x="4051"/>
        <item m="1" x="5623"/>
        <item m="1" x="5365"/>
        <item m="1" x="2312"/>
        <item m="1" x="5250"/>
        <item m="1" x="2839"/>
        <item m="1" x="3194"/>
        <item m="1" x="5416"/>
        <item m="1" x="2581"/>
        <item m="1" x="2799"/>
        <item m="1" x="3164"/>
        <item m="1" x="3065"/>
        <item m="1" x="3280"/>
        <item m="1" x="2461"/>
        <item m="1" x="5294"/>
        <item m="1" x="2240"/>
        <item m="1" x="4409"/>
        <item m="1" x="5731"/>
        <item m="1" x="3106"/>
        <item m="1" x="5950"/>
        <item m="1" x="4699"/>
        <item m="1" x="2984"/>
        <item m="1" x="3560"/>
        <item m="1" x="4522"/>
        <item m="1" x="2542"/>
        <item m="1" x="2481"/>
        <item m="1" x="2971"/>
        <item m="1" x="3266"/>
        <item m="1" x="3069"/>
        <item m="1" x="5220"/>
        <item m="1" x="2886"/>
        <item m="1" x="5232"/>
        <item m="1" x="2165"/>
        <item m="1" x="3737"/>
        <item m="1" x="4987"/>
        <item m="1" x="2775"/>
        <item m="1" x="3452"/>
        <item m="1" x="4701"/>
        <item m="1" x="2989"/>
        <item m="1" x="4351"/>
        <item m="1" x="5871"/>
        <item m="1" x="5467"/>
        <item m="1" x="4995"/>
        <item m="1" x="5485"/>
        <item m="1" x="2823"/>
        <item m="1" x="4686"/>
        <item m="1" x="2978"/>
        <item m="1" x="4536"/>
        <item m="1" x="5761"/>
        <item m="1" x="4494"/>
        <item m="1" x="4985"/>
        <item m="1" x="3348"/>
        <item m="1" x="4305"/>
        <item m="1" x="2806"/>
        <item m="1" x="3320"/>
        <item m="1" x="6006"/>
        <item m="1" x="5823"/>
        <item m="1" x="3383"/>
        <item m="1" x="5487"/>
        <item m="1" x="3242"/>
        <item m="1" x="3701"/>
        <item m="1" x="4024"/>
        <item m="1" x="2640"/>
        <item m="1" x="5603"/>
        <item m="1" x="2409"/>
        <item m="1" x="2295"/>
        <item m="1" x="3550"/>
        <item m="1" x="5792"/>
        <item m="1" x="5203"/>
        <item m="1" x="4227"/>
        <item m="1" x="2804"/>
        <item m="1" x="3647"/>
        <item m="1" x="5942"/>
        <item m="1" x="4964"/>
        <item m="1" x="4320"/>
        <item m="1" x="4038"/>
        <item m="1" x="2619"/>
        <item m="1" x="2795"/>
        <item m="1" x="2162"/>
        <item m="1" x="3477"/>
        <item m="1" x="5822"/>
        <item m="1" x="4010"/>
        <item m="1" x="3549"/>
        <item m="1" x="4236"/>
        <item m="1" x="4027"/>
        <item m="1" x="4564"/>
        <item m="1" x="5110"/>
        <item m="1" x="5261"/>
        <item m="1" x="4718"/>
        <item m="1" x="5689"/>
        <item m="1" x="4344"/>
        <item m="1" x="3186"/>
        <item m="1" x="2905"/>
        <item m="1" x="5896"/>
        <item m="1" x="2875"/>
        <item m="1" x="4929"/>
        <item m="1" x="5716"/>
        <item m="1" x="5696"/>
        <item m="1" x="5876"/>
        <item m="1" x="3287"/>
        <item m="1" x="4526"/>
        <item m="1" x="5157"/>
        <item m="1" x="4734"/>
        <item m="1" x="3864"/>
        <item m="1" x="2538"/>
        <item m="1" x="5887"/>
        <item m="1" x="2643"/>
        <item m="1" x="3693"/>
        <item m="1" x="5711"/>
        <item m="1" x="2419"/>
        <item m="1" x="5581"/>
        <item m="1" x="4928"/>
        <item m="1" x="4888"/>
        <item m="1" x="4343"/>
        <item m="1" x="3023"/>
        <item m="1" x="4861"/>
        <item m="1" x="2958"/>
        <item m="1" x="4729"/>
        <item m="1" x="5333"/>
        <item m="1" x="3066"/>
        <item m="1" x="5350"/>
        <item m="1" x="5189"/>
        <item m="1" x="5639"/>
        <item m="1" x="5796"/>
        <item m="1" x="4370"/>
        <item m="1" x="4036"/>
        <item m="1" x="6024"/>
        <item m="1" x="2959"/>
        <item m="1" x="3498"/>
        <item m="1" x="3054"/>
        <item m="1" x="4811"/>
        <item m="1" x="5159"/>
        <item m="1" x="5680"/>
        <item m="1" x="2485"/>
        <item m="1" x="5289"/>
        <item m="1" x="4297"/>
        <item m="1" x="5707"/>
        <item m="1" x="4482"/>
        <item m="1" x="5057"/>
        <item m="1" x="5411"/>
        <item m="1" x="3006"/>
        <item m="1" x="5177"/>
        <item m="1" x="3220"/>
        <item m="1" x="3587"/>
        <item m="1" x="4635"/>
        <item m="1" x="2818"/>
        <item m="1" x="3639"/>
        <item m="1" x="5528"/>
        <item m="1" x="3608"/>
        <item m="1" x="4076"/>
        <item m="1" x="2732"/>
        <item m="1" x="2629"/>
        <item m="1" x="3002"/>
        <item m="1" x="2471"/>
        <item m="1" x="4001"/>
        <item m="1" x="3262"/>
        <item m="1" x="3955"/>
        <item m="1" x="5664"/>
        <item m="1" x="5049"/>
        <item m="1" x="3515"/>
        <item m="1" x="4820"/>
        <item m="1" x="4508"/>
        <item m="1" x="3656"/>
        <item m="1" x="4603"/>
        <item m="1" x="4559"/>
        <item m="1" x="3509"/>
        <item m="1" x="2425"/>
        <item m="1" x="2364"/>
        <item m="1" x="5478"/>
        <item m="1" x="4695"/>
        <item m="1" x="2342"/>
        <item m="1" x="4552"/>
        <item m="1" x="5415"/>
        <item m="1" x="2260"/>
        <item m="1" x="5217"/>
        <item m="1" x="3726"/>
        <item m="1" x="3526"/>
        <item m="1" x="5724"/>
        <item m="1" x="4181"/>
        <item m="1" x="3150"/>
        <item m="1" x="4992"/>
        <item m="1" x="4222"/>
        <item m="1" x="4939"/>
        <item m="1" x="2997"/>
        <item m="1" x="2517"/>
        <item m="1" x="2502"/>
        <item m="1" x="4745"/>
        <item m="1" x="5573"/>
        <item m="1" x="5615"/>
        <item m="1" x="5998"/>
        <item m="1" x="4823"/>
        <item m="1" x="4194"/>
        <item m="1" x="2592"/>
        <item m="1" x="3081"/>
        <item m="1" x="3294"/>
        <item m="1" x="2757"/>
        <item m="1" x="4221"/>
        <item m="1" x="3695"/>
        <item m="1" x="3123"/>
        <item m="1" x="4478"/>
        <item m="1" x="4021"/>
        <item m="1" x="5233"/>
        <item m="1" x="2347"/>
        <item m="1" x="4059"/>
        <item m="1" x="5225"/>
        <item m="1" x="3165"/>
        <item m="1" x="3569"/>
        <item m="1" x="4511"/>
        <item m="1" x="3544"/>
        <item m="1" x="3270"/>
        <item m="1" x="4506"/>
        <item m="1" x="4486"/>
        <item m="1" x="3441"/>
        <item m="1" x="5666"/>
        <item m="1" x="4335"/>
        <item m="1" x="3755"/>
        <item m="1" x="5785"/>
        <item m="1" x="5670"/>
        <item m="1" x="5736"/>
        <item m="1" x="5655"/>
        <item m="1" x="5995"/>
        <item m="1" x="2737"/>
        <item m="1" x="4679"/>
        <item m="1" x="5687"/>
        <item m="1" x="2669"/>
        <item m="1" x="4121"/>
        <item m="1" x="4707"/>
        <item m="1" x="2186"/>
        <item m="1" x="4748"/>
        <item m="1" x="5798"/>
        <item m="1" x="3746"/>
        <item m="1" x="2226"/>
        <item m="1" x="3036"/>
        <item m="1" x="4377"/>
        <item m="1" x="4265"/>
        <item m="1" x="5844"/>
        <item m="1" x="2614"/>
        <item m="1" x="5113"/>
        <item m="1" x="5347"/>
        <item m="1" x="3566"/>
        <item m="1" x="3250"/>
        <item m="1" x="5778"/>
        <item m="1" x="4465"/>
        <item m="1" x="2498"/>
        <item m="1" x="3668"/>
        <item m="1" x="4204"/>
        <item m="1" x="5981"/>
        <item m="1" x="5695"/>
        <item m="1" x="3869"/>
        <item m="1" x="5313"/>
        <item m="1" x="3887"/>
        <item m="1" x="3241"/>
        <item m="1" x="2981"/>
        <item m="1" x="4860"/>
        <item m="1" x="2314"/>
        <item m="1" x="5473"/>
        <item m="1" x="4395"/>
        <item m="1" x="4732"/>
        <item m="1" x="5328"/>
        <item m="1" x="2169"/>
        <item m="1" x="5486"/>
        <item m="1" x="5974"/>
        <item m="1" x="5537"/>
        <item m="1" x="5063"/>
        <item m="1" x="4776"/>
        <item m="1" x="3184"/>
        <item m="1" x="3162"/>
        <item m="1" x="3300"/>
        <item m="1" x="5001"/>
        <item m="1" x="4216"/>
        <item m="1" x="5079"/>
        <item m="1" x="5219"/>
        <item m="1" x="2633"/>
        <item m="1" x="5336"/>
        <item m="1" x="3176"/>
        <item m="1" x="4321"/>
        <item m="1" x="4639"/>
        <item m="1" x="3888"/>
        <item m="1" x="4949"/>
        <item m="1" x="3673"/>
        <item m="1" x="5919"/>
        <item m="1" x="3648"/>
        <item m="1" x="5394"/>
        <item m="1" x="4897"/>
        <item m="1" x="5039"/>
        <item m="1" x="3655"/>
        <item m="1" x="5496"/>
        <item m="1" x="3527"/>
        <item m="1" x="5671"/>
        <item m="1" x="4938"/>
        <item m="1" x="5747"/>
        <item m="1" x="5340"/>
        <item m="1" x="5765"/>
        <item m="1" x="2628"/>
        <item m="1" x="5064"/>
        <item m="1" x="4459"/>
        <item m="1" x="4168"/>
        <item m="1" x="2885"/>
        <item m="1" x="3536"/>
        <item m="1" x="5757"/>
        <item m="1" x="3914"/>
        <item m="1" x="5447"/>
        <item m="1" x="2418"/>
        <item m="1" x="3116"/>
        <item m="1" x="3350"/>
        <item m="1" x="3407"/>
        <item m="1" x="4186"/>
        <item m="1" x="6027"/>
        <item m="1" x="4150"/>
        <item m="1" x="5877"/>
        <item m="1" x="3572"/>
        <item m="1" x="3727"/>
        <item m="1" x="2399"/>
        <item m="1" x="5506"/>
        <item m="1" x="5807"/>
        <item m="1" x="4972"/>
        <item m="1" x="3561"/>
        <item m="1" x="5842"/>
        <item m="1" x="3506"/>
        <item m="1" x="2209"/>
        <item m="1" x="3868"/>
        <item m="1" x="6005"/>
        <item m="1" x="3917"/>
        <item m="1" x="2555"/>
        <item m="1" x="3291"/>
        <item m="1" x="4171"/>
        <item m="1" x="4837"/>
        <item m="1" x="4809"/>
        <item m="1" x="3410"/>
        <item m="1" x="4642"/>
        <item m="1" x="5309"/>
        <item m="1" x="4816"/>
        <item m="1" x="4403"/>
        <item m="1" x="4663"/>
        <item m="1" x="5258"/>
        <item m="1" x="2575"/>
        <item m="1" x="3618"/>
        <item m="1" x="4557"/>
        <item m="1" x="4779"/>
        <item m="1" x="2650"/>
        <item m="1" x="2710"/>
        <item m="1" x="6003"/>
        <item m="1" x="4765"/>
        <item m="1" x="5774"/>
        <item m="1" x="5056"/>
        <item m="1" x="5901"/>
        <item m="1" x="3897"/>
        <item m="1" x="4376"/>
        <item m="1" x="4272"/>
        <item m="1" x="3884"/>
        <item m="1" x="3044"/>
        <item m="1" x="3578"/>
        <item m="1" x="4425"/>
        <item m="1" x="2756"/>
        <item m="1" x="2766"/>
        <item m="1" x="4515"/>
        <item m="1" x="4435"/>
        <item m="1" x="4659"/>
        <item m="1" x="5524"/>
        <item m="1" x="4296"/>
        <item m="1" x="5037"/>
        <item m="1" x="3329"/>
        <item m="1" x="4560"/>
        <item m="1" x="5669"/>
        <item m="1" x="5622"/>
        <item m="1" x="2845"/>
        <item m="1" x="5288"/>
        <item m="1" x="3653"/>
        <item m="1" x="3016"/>
        <item m="1" x="2261"/>
        <item m="1" x="5946"/>
        <item m="1" x="3423"/>
        <item m="1" x="2817"/>
        <item m="1" x="5870"/>
        <item m="1" x="5459"/>
        <item m="1" x="2323"/>
        <item m="1" x="2429"/>
        <item m="1" x="4138"/>
        <item m="1" x="5861"/>
        <item m="1" x="4894"/>
        <item m="1" x="5513"/>
        <item m="1" x="5144"/>
        <item m="1" x="2630"/>
        <item m="1" x="4111"/>
        <item m="1" x="3615"/>
        <item m="1" x="4347"/>
        <item m="1" x="3763"/>
        <item m="1" x="4132"/>
        <item m="1" x="6008"/>
        <item m="1" x="5979"/>
        <item m="1" x="3367"/>
        <item m="1" x="2383"/>
        <item m="1" x="4293"/>
        <item m="1" x="4761"/>
        <item m="1" x="5719"/>
        <item m="1" x="4596"/>
        <item m="1" x="5638"/>
        <item m="1" x="4907"/>
        <item m="1" x="5036"/>
        <item m="1" x="5308"/>
        <item m="1" x="3470"/>
        <item m="1" x="2520"/>
        <item m="1" x="5093"/>
        <item m="1" x="5392"/>
        <item m="1" x="3048"/>
        <item m="1" x="3805"/>
        <item m="1" x="6019"/>
        <item m="1" x="2465"/>
        <item m="1" x="5075"/>
        <item m="1" x="3981"/>
        <item m="1" x="4759"/>
        <item m="1" x="2210"/>
        <item m="1" x="4859"/>
        <item m="1" x="4023"/>
        <item m="1" x="3248"/>
        <item m="1" x="5090"/>
        <item m="1" x="5384"/>
        <item m="1" x="2403"/>
        <item m="1" x="4434"/>
        <item m="1" x="5315"/>
        <item m="1" x="2856"/>
        <item m="1" x="4327"/>
        <item m="1" x="4302"/>
        <item m="1" x="2822"/>
        <item m="1" x="5107"/>
        <item m="1" x="2277"/>
        <item m="1" x="4045"/>
        <item m="1" x="5693"/>
        <item m="1" x="4166"/>
        <item m="1" x="3386"/>
        <item m="1" x="4664"/>
        <item m="1" x="3595"/>
        <item m="1" x="4338"/>
        <item m="1" x="4657"/>
        <item m="1" x="3084"/>
        <item m="1" x="4868"/>
        <item m="1" x="5627"/>
        <item m="1" x="5703"/>
        <item m="1" x="2724"/>
        <item m="1" x="3068"/>
        <item m="1" x="2892"/>
        <item m="1" x="4055"/>
        <item m="1" x="3622"/>
        <item m="1" x="4637"/>
        <item m="1" x="2567"/>
        <item m="1" x="5855"/>
        <item m="1" x="4649"/>
        <item m="1" x="3343"/>
        <item m="1" x="3924"/>
        <item m="1" x="5444"/>
        <item m="1" x="5260"/>
        <item m="1" x="3780"/>
        <item m="1" x="4618"/>
        <item m="1" x="2387"/>
        <item m="1" x="4775"/>
        <item m="1" x="2742"/>
        <item m="1" x="5710"/>
        <item m="1" x="4614"/>
        <item m="1" x="2267"/>
        <item m="1" x="4799"/>
        <item m="1" x="3591"/>
        <item m="1" x="3844"/>
        <item m="1" x="4492"/>
        <item m="1" x="2190"/>
        <item m="1" x="3388"/>
        <item m="1" x="3916"/>
        <item m="1" x="3716"/>
        <item m="1" x="3788"/>
        <item m="1" x="5908"/>
        <item m="1" x="3616"/>
        <item m="1" x="2960"/>
        <item m="1" x="5187"/>
        <item m="1" x="2303"/>
        <item m="1" x="3493"/>
        <item m="1" x="2850"/>
        <item m="1" x="2660"/>
        <item m="1" x="3151"/>
        <item m="1" x="4193"/>
        <item m="1" x="5178"/>
        <item m="1" x="4805"/>
        <item m="1" x="2493"/>
        <item m="1" x="4209"/>
        <item m="1" x="3709"/>
        <item m="1" x="4357"/>
        <item m="1" x="3516"/>
        <item m="1" x="2735"/>
        <item m="1" x="4387"/>
        <item m="1" x="3212"/>
        <item m="1" x="4683"/>
        <item m="1" x="2402"/>
        <item m="1" x="4291"/>
        <item m="1" x="4160"/>
        <item m="1" x="4363"/>
        <item m="1" x="2864"/>
        <item m="1" x="5930"/>
        <item m="1" x="5829"/>
        <item m="1" x="3696"/>
        <item m="1" x="4054"/>
        <item m="1" x="4537"/>
        <item m="1" x="2343"/>
        <item m="1" x="4219"/>
        <item m="1" x="4433"/>
        <item m="1" x="2796"/>
        <item m="1" x="5009"/>
        <item m="1" x="5510"/>
        <item m="1" x="2785"/>
        <item m="1" x="4736"/>
        <item m="1" x="2658"/>
        <item m="1" x="4827"/>
        <item m="1" x="3949"/>
        <item m="1" x="3188"/>
        <item m="1" x="5180"/>
        <item m="1" x="2808"/>
        <item m="1" x="4464"/>
        <item m="1" x="2549"/>
        <item m="1" x="2554"/>
        <item m="1" x="5834"/>
        <item m="1" x="5025"/>
        <item m="1" x="5455"/>
        <item m="1" x="5754"/>
        <item m="1" x="3113"/>
        <item m="1" x="5846"/>
        <item m="1" x="2860"/>
        <item m="1" x="3319"/>
        <item m="1" x="3088"/>
        <item m="1" x="5401"/>
        <item m="1" x="3063"/>
        <item m="1" x="3267"/>
        <item m="1" x="4882"/>
        <item m="1" x="3559"/>
        <item m="1" x="3080"/>
        <item m="1" x="2557"/>
        <item m="1" x="3553"/>
        <item m="1" x="5958"/>
        <item m="1" x="3145"/>
        <item m="1" x="5020"/>
        <item m="1" x="5281"/>
        <item m="1" x="3818"/>
        <item m="1" x="4688"/>
        <item m="1" x="2910"/>
        <item m="1" x="3252"/>
        <item m="1" x="6018"/>
        <item m="1" x="4052"/>
        <item m="1" x="2504"/>
        <item m="1" x="2906"/>
        <item m="1" x="2678"/>
        <item m="1" x="4672"/>
        <item m="1" x="2250"/>
        <item m="1" x="5891"/>
        <item m="1" x="3335"/>
        <item m="1" x="2615"/>
        <item m="1" x="5475"/>
        <item m="1" x="3742"/>
        <item m="1" x="3925"/>
        <item m="1" x="4393"/>
        <item m="1" x="2749"/>
        <item m="1" x="4139"/>
        <item m="1" x="2366"/>
        <item m="1" x="2635"/>
        <item m="1" x="3134"/>
        <item m="1" x="4600"/>
        <item m="1" x="5776"/>
        <item m="1" x="4914"/>
        <item m="1" x="2170"/>
        <item m="1" x="5996"/>
        <item m="1" x="2849"/>
        <item m="1" x="5988"/>
        <item m="1" x="3041"/>
        <item m="1" x="3332"/>
        <item m="1" x="3177"/>
        <item m="1" x="2784"/>
        <item m="1" x="2568"/>
        <item m="1" x="4879"/>
        <item m="1" x="5972"/>
        <item m="1" x="4660"/>
        <item m="1" x="3385"/>
        <item m="1" x="2242"/>
        <item m="1" x="4555"/>
        <item m="1" x="3128"/>
        <item m="1" x="5393"/>
        <item m="1" x="3492"/>
        <item m="1" x="5734"/>
        <item m="1" x="4856"/>
        <item m="1" x="2532"/>
        <item m="1" x="3683"/>
        <item m="1" x="5520"/>
        <item m="1" x="3821"/>
        <item m="1" x="4556"/>
        <item m="1" x="5494"/>
        <item m="1" x="5038"/>
        <item m="1" x="3909"/>
        <item m="1" x="2715"/>
        <item m="1" x="2392"/>
        <item m="1" x="4553"/>
        <item m="1" x="2290"/>
        <item m="1" x="3182"/>
        <item m="1" x="2685"/>
        <item m="1" x="3412"/>
        <item m="1" x="4851"/>
        <item m="1" x="5515"/>
        <item m="1" x="5642"/>
        <item m="1" x="4708"/>
        <item m="1" x="3820"/>
        <item m="1" x="2767"/>
        <item m="1" x="3245"/>
        <item m="1" x="5793"/>
        <item m="1" x="4015"/>
        <item m="1" x="5362"/>
        <item m="1" x="4471"/>
        <item m="1" x="2762"/>
        <item m="1" x="2930"/>
        <item m="1" x="5481"/>
        <item m="1" x="5254"/>
        <item m="1" x="4180"/>
        <item m="1" x="5957"/>
        <item m="1" x="4453"/>
        <item m="1" x="4145"/>
        <item m="1" x="3959"/>
        <item m="1" x="3950"/>
        <item m="1" x="2477"/>
        <item m="1" x="2657"/>
        <item m="1" x="5102"/>
        <item m="1" x="5238"/>
        <item m="1" x="4047"/>
        <item m="1" x="2337"/>
        <item m="1" x="2394"/>
        <item m="1" x="4431"/>
        <item m="1" x="5685"/>
        <item m="1" x="2937"/>
        <item m="1" x="5637"/>
        <item m="1" x="5463"/>
        <item m="1" x="3299"/>
        <item m="1" x="4473"/>
        <item m="1" x="2253"/>
        <item m="1" x="5555"/>
        <item m="1" x="2474"/>
        <item m="1" x="2607"/>
        <item m="1" x="3843"/>
        <item m="1" x="4248"/>
        <item m="1" x="4250"/>
        <item m="1" x="4735"/>
        <item m="1" x="5632"/>
        <item m="1" x="5466"/>
        <item m="1" x="3580"/>
        <item m="1" x="5140"/>
        <item m="1" x="3847"/>
        <item m="1" x="3789"/>
        <item m="1" x="3731"/>
        <item m="1" x="3529"/>
        <item m="1" x="4923"/>
        <item m="1" x="4122"/>
        <item m="1" x="3502"/>
        <item m="1" x="2848"/>
        <item m="1" x="5291"/>
        <item m="1" x="4114"/>
        <item m="1" x="3913"/>
        <item m="1" x="2145"/>
        <item m="1" x="3979"/>
        <item m="1" x="5643"/>
        <item m="1" x="4632"/>
        <item m="1" x="2680"/>
        <item m="1" x="5066"/>
        <item m="1" x="4411"/>
        <item m="1" x="3756"/>
        <item m="1" x="2683"/>
        <item m="1" x="2254"/>
        <item m="1" x="5659"/>
        <item m="1" x="4696"/>
        <item m="1" x="3050"/>
        <item m="1" x="5441"/>
        <item m="1" x="4195"/>
        <item m="1" x="5310"/>
        <item m="1" x="3827"/>
        <item m="1" x="2665"/>
        <item m="1" x="4067"/>
        <item m="1" x="4182"/>
        <item m="1" x="2616"/>
        <item m="1" x="5567"/>
        <item m="1" x="3613"/>
        <item m="1" x="3139"/>
        <item m="1" x="3634"/>
        <item m="1" x="3337"/>
        <item m="1" x="4091"/>
        <item m="1" x="3735"/>
        <item m="1" x="5386"/>
        <item m="1" x="3773"/>
        <item m="1" x="5984"/>
        <item m="1" x="2176"/>
        <item m="1" x="4013"/>
        <item m="1" x="2345"/>
        <item m="1" x="3122"/>
        <item m="1" x="2648"/>
        <item m="1" x="5274"/>
        <item m="1" x="4518"/>
        <item m="1" x="3290"/>
        <item m="1" x="2944"/>
        <item m="1" x="5948"/>
        <item m="1" x="3468"/>
        <item m="1" x="2792"/>
        <item m="1" x="4260"/>
        <item m="1" x="2882"/>
        <item m="1" x="5836"/>
        <item m="1" x="3705"/>
        <item m="1" x="2147"/>
        <item m="1" x="2943"/>
        <item m="1" x="4112"/>
        <item m="1" x="2859"/>
        <item m="1" x="4071"/>
        <item m="1" x="6037"/>
        <item m="1" x="4042"/>
        <item m="1" x="2673"/>
        <item m="1" x="2525"/>
        <item m="1" x="3504"/>
        <item m="1" x="4757"/>
        <item m="1" x="4046"/>
        <item m="1" x="2360"/>
        <item m="1" x="5914"/>
        <item m="1" x="5725"/>
        <item m="1" x="2672"/>
        <item m="1" x="5490"/>
        <item m="1" x="2854"/>
        <item m="1" x="2870"/>
        <item m="1" x="2994"/>
        <item m="1" x="2235"/>
        <item m="1" x="2632"/>
        <item m="1" x="4365"/>
        <item m="1" x="3096"/>
        <item m="1" x="5045"/>
        <item m="1" x="4350"/>
        <item m="1" x="2416"/>
        <item m="1" x="2973"/>
        <item m="1" x="5916"/>
        <item m="1" x="2297"/>
        <item m="1" x="2529"/>
        <item m="1" x="5264"/>
        <item m="1" x="4900"/>
        <item m="1" x="4513"/>
        <item m="1" x="2918"/>
        <item m="1" x="2214"/>
        <item m="1" x="2220"/>
        <item m="1" x="3359"/>
        <item m="1" x="4172"/>
        <item m="1" x="2329"/>
        <item m="1" x="4842"/>
        <item m="1" x="5701"/>
        <item m="1" x="2595"/>
        <item m="1" x="3301"/>
        <item m="1" x="2872"/>
        <item m="1" x="5407"/>
        <item m="1" x="5363"/>
        <item m="1" x="3218"/>
        <item m="1" x="5181"/>
        <item m="1" x="5708"/>
        <item m="1" x="5940"/>
        <item m="1" x="3932"/>
        <item m="1" x="5960"/>
        <item m="1" x="4102"/>
        <item m="1" x="3562"/>
        <item m="1" x="5213"/>
        <item m="1" x="5848"/>
        <item m="1" x="3446"/>
        <item m="1" x="5525"/>
        <item m="1" x="5128"/>
        <item m="1" x="5332"/>
        <item m="1" x="5784"/>
        <item m="1" x="5470"/>
        <item m="1" x="5078"/>
        <item m="1" x="5658"/>
        <item m="1" x="4382"/>
        <item m="1" x="3779"/>
        <item m="1" x="5665"/>
        <item m="1" x="4921"/>
        <item m="1" x="4115"/>
        <item m="1" x="2154"/>
        <item m="1" x="5115"/>
        <item m="1" x="2664"/>
        <item m="1" x="2743"/>
        <item m="1" x="2301"/>
        <item m="1" x="5882"/>
        <item m="1" x="5835"/>
        <item m="1" x="5089"/>
        <item m="1" x="3806"/>
        <item m="1" x="5423"/>
        <item m="1" x="5292"/>
        <item m="1" x="2852"/>
        <item m="1" x="3791"/>
        <item m="1" x="3816"/>
        <item m="1" x="3179"/>
        <item m="1" x="4935"/>
        <item m="1" x="2751"/>
        <item m="1" x="5953"/>
        <item m="1" x="4322"/>
        <item m="1" x="3724"/>
        <item m="1" x="3511"/>
        <item m="1" x="4399"/>
        <item m="1" x="5287"/>
        <item m="1" x="4960"/>
        <item m="1" x="4472"/>
        <item m="1" x="2282"/>
        <item m="1" x="2391"/>
        <item m="1" x="3687"/>
        <item m="1" x="3138"/>
        <item m="1" x="4299"/>
        <item m="1" x="2338"/>
        <item m="1" x="4544"/>
        <item m="1" x="2623"/>
        <item m="1" x="3045"/>
        <item m="1" x="4912"/>
        <item m="1" x="3636"/>
        <item m="1" x="3009"/>
        <item m="1" x="2287"/>
        <item m="1" x="4674"/>
        <item m="1" x="4934"/>
        <item m="1" x="2544"/>
        <item m="1" x="3031"/>
        <item m="1" x="3581"/>
        <item m="1" x="5251"/>
        <item m="1" x="4973"/>
        <item m="1" x="5105"/>
        <item m="1" x="4713"/>
        <item m="1" x="4233"/>
        <item m="1" x="4374"/>
        <item m="1" x="2563"/>
        <item m="1" x="4977"/>
        <item m="1" x="3055"/>
        <item m="1" x="2561"/>
        <item m="1" x="3442"/>
        <item m="1" x="3602"/>
        <item m="1" x="3444"/>
        <item m="1" x="4255"/>
        <item m="1" x="4225"/>
        <item m="1" x="5714"/>
        <item m="1" x="4581"/>
        <item m="1" x="2551"/>
        <item m="1" x="4751"/>
        <item m="1" x="4676"/>
        <item m="1" x="5814"/>
        <item m="1" x="3001"/>
        <item m="1" x="5080"/>
        <item m="1" x="5872"/>
        <item m="1" x="3534"/>
        <item m="1" x="4822"/>
        <item m="1" x="4264"/>
        <item m="1" x="4903"/>
        <item m="1" x="5497"/>
        <item m="1" x="2972"/>
        <item m="1" x="3296"/>
        <item m="1" x="3482"/>
        <item m="1" x="2769"/>
        <item m="1" x="3931"/>
        <item m="1" x="4802"/>
        <item m="1" x="3762"/>
        <item m="1" x="5008"/>
        <item m="1" x="3157"/>
        <item m="1" x="3612"/>
        <item m="1" x="3604"/>
        <item m="1" x="4846"/>
        <item m="1" x="2155"/>
        <item m="1" x="3568"/>
        <item m="1" x="5372"/>
        <item m="1" x="3719"/>
        <item m="1" x="5385"/>
        <item m="1" x="5556"/>
        <item m="1" x="3943"/>
        <item m="1" x="2933"/>
        <item m="1" x="2708"/>
        <item m="1" x="4419"/>
        <item m="1" x="5832"/>
        <item m="1" x="3426"/>
        <item m="1" x="4850"/>
        <item m="1" x="2608"/>
        <item m="1" x="4712"/>
        <item m="1" x="2948"/>
        <item m="1" x="3809"/>
        <item m="1" x="2483"/>
        <item m="1" x="4135"/>
        <item m="1" x="3089"/>
        <item m="1" x="4323"/>
        <item m="1" x="3894"/>
        <item m="1" x="3158"/>
        <item m="1" x="5862"/>
        <item m="1" x="4379"/>
        <item m="1" x="3119"/>
        <item m="1" x="2431"/>
        <item m="1" x="5456"/>
        <item m="1" x="4815"/>
        <item m="1" x="5821"/>
        <item m="1" x="5389"/>
        <item m="1" x="5595"/>
        <item m="1" x="3617"/>
        <item m="1" x="3416"/>
        <item m="1" x="3490"/>
        <item m="1" x="4898"/>
        <item m="1" x="2812"/>
        <item m="1" x="2266"/>
        <item m="1" x="5029"/>
        <item m="1" x="3929"/>
        <item m="1" x="5816"/>
        <item m="1" x="5019"/>
        <item m="1" x="4496"/>
        <item m="1" x="2788"/>
        <item m="1" x="6012"/>
        <item m="1" x="3953"/>
        <item m="1" x="3531"/>
        <item m="1" x="3039"/>
        <item m="1" x="2496"/>
        <item m="1" x="3930"/>
        <item m="1" x="5242"/>
        <item m="1" x="5591"/>
        <item m="1" x="4698"/>
        <item m="1" x="5041"/>
        <item m="1" x="4278"/>
        <item m="1" x="3776"/>
        <item m="1" x="5245"/>
        <item m="1" x="4706"/>
        <item m="1" x="5698"/>
        <item m="1" x="2701"/>
        <item m="1" x="5740"/>
        <item m="1" x="4029"/>
        <item m="1" x="4604"/>
        <item m="1" x="2449"/>
        <item m="1" x="2203"/>
        <item m="1" x="3999"/>
        <item m="1" x="4662"/>
        <item m="1" x="4626"/>
        <item m="1" x="5017"/>
        <item m="1" x="3985"/>
        <item m="1" x="4332"/>
        <item m="1" x="5396"/>
        <item m="1" x="2637"/>
        <item m="1" x="2464"/>
        <item m="1" x="2198"/>
        <item m="1" x="3810"/>
        <item m="1" x="3928"/>
        <item m="1" x="4426"/>
        <item m="1" x="2200"/>
        <item m="1" x="5799"/>
        <item m="1" x="3691"/>
        <item m="1" x="4778"/>
        <item m="1" x="5211"/>
        <item m="1" x="4085"/>
        <item m="1" x="2646"/>
        <item m="1" x="4243"/>
        <item m="1" x="4543"/>
        <item m="1" x="4156"/>
        <item m="1" x="3507"/>
        <item m="1" x="3934"/>
        <item m="1" x="4507"/>
        <item m="1" x="2995"/>
        <item m="1" x="4527"/>
        <item m="1" x="4580"/>
        <item m="1" x="6025"/>
        <item m="1" x="4753"/>
        <item m="1" x="5154"/>
        <item m="1" x="5155"/>
        <item m="1" x="5131"/>
        <item m="1" x="3187"/>
        <item m="1" x="4957"/>
        <item m="1" x="5092"/>
        <item m="1" x="2863"/>
        <item m="1" x="3752"/>
        <item m="1" x="2531"/>
        <item m="1" x="4871"/>
        <item m="1" x="5028"/>
        <item m="1" x="4607"/>
        <item m="1" x="5713"/>
        <item m="1" x="2700"/>
        <item m="1" x="2874"/>
        <item m="1" x="5697"/>
        <item m="1" x="5735"/>
        <item m="1" x="3758"/>
        <item m="1" x="4667"/>
        <item m="1" x="3846"/>
        <item m="1" x="4479"/>
        <item m="1" x="5777"/>
        <item m="1" x="4133"/>
        <item m="1" x="4502"/>
        <item m="1" x="4258"/>
        <item m="1" x="5678"/>
        <item m="1" x="3349"/>
        <item m="1" x="5878"/>
        <item m="1" x="3032"/>
        <item m="1" x="4782"/>
        <item m="1" x="3912"/>
        <item m="1" x="5408"/>
        <item m="1" x="5346"/>
        <item m="1" x="3418"/>
        <item m="1" x="3414"/>
        <item m="1" x="4717"/>
        <item m="1" x="3900"/>
        <item m="1" x="4630"/>
        <item m="1" x="4107"/>
        <item m="1" x="3556"/>
        <item m="1" x="4041"/>
        <item m="1" x="3783"/>
        <item m="1" x="5060"/>
        <item m="1" x="5153"/>
        <item m="1" x="4505"/>
        <item m="1" x="2880"/>
        <item m="1" x="3785"/>
        <item m="1" x="5223"/>
        <item m="1" x="2359"/>
        <item m="1" x="4151"/>
        <item m="1" x="3973"/>
        <item m="1" x="4246"/>
        <item m="1" x="5756"/>
        <item m="1" x="5971"/>
        <item m="1" x="4551"/>
        <item m="1" x="2185"/>
        <item m="1" x="5989"/>
        <item m="1" x="5137"/>
        <item m="1" x="4931"/>
        <item m="1" x="3390"/>
        <item m="1" x="3033"/>
        <item m="1" x="3625"/>
        <item m="1" x="3396"/>
        <item m="1" x="4733"/>
        <item m="1" x="2813"/>
        <item m="1" x="5699"/>
        <item m="1" x="3748"/>
        <item m="1" x="3384"/>
        <item m="1" x="4720"/>
        <item m="1" x="4031"/>
        <item m="1" x="4525"/>
        <item m="1" x="4532"/>
        <item m="1" x="5560"/>
        <item m="1" x="3885"/>
        <item m="1" x="4671"/>
        <item m="1" x="4546"/>
        <item m="1" x="5147"/>
        <item m="1" x="5454"/>
        <item m="1" x="5492"/>
        <item m="1" x="2780"/>
        <item m="1" x="3741"/>
        <item m="1" x="3372"/>
        <item m="1" x="3565"/>
        <item m="1" x="4984"/>
        <item m="1" x="2654"/>
        <item m="1" x="2497"/>
        <item m="1" x="5892"/>
        <item m="1" x="5240"/>
        <item m="1" x="4654"/>
        <item m="1" x="3740"/>
        <item m="1" x="5477"/>
        <item m="1" x="4348"/>
        <item m="1" x="3796"/>
        <item m="1" x="4098"/>
        <item m="1" x="3101"/>
        <item m="1" x="3858"/>
        <item m="1" x="5883"/>
        <item m="1" x="4306"/>
        <item m="1" x="3971"/>
        <item m="1" x="5099"/>
        <item m="1" x="2175"/>
        <item m="1" x="5123"/>
        <item m="1" x="3042"/>
        <item m="1" x="3845"/>
        <item m="1" x="2500"/>
        <item m="1" x="3513"/>
        <item m="1" x="3753"/>
        <item m="1" x="2601"/>
        <item m="1" x="5812"/>
        <item m="1" x="2440"/>
        <item m="1" x="5267"/>
        <item m="1" x="5575"/>
        <item m="1" x="2763"/>
        <item m="1" x="2427"/>
        <item m="1" x="2255"/>
        <item m="1" x="3007"/>
        <item m="1" x="5030"/>
        <item m="1" x="5759"/>
        <item m="1" x="2351"/>
        <item m="1" x="5133"/>
        <item m="1" x="5120"/>
        <item m="1" x="5429"/>
        <item m="1" x="5300"/>
        <item m="1" x="4917"/>
        <item m="1" x="2492"/>
        <item m="1" x="5101"/>
        <item m="1" x="4437"/>
        <item m="1" x="2333"/>
        <item m="1" x="4325"/>
        <item m="1" x="5898"/>
        <item m="1" x="2779"/>
        <item m="1" x="3808"/>
        <item m="1" x="5449"/>
        <item m="1" x="2846"/>
        <item m="1" x="2495"/>
        <item m="1" x="3163"/>
        <item m="1" x="5965"/>
        <item m="1" x="2184"/>
        <item m="1" x="2150"/>
        <item m="1" x="2773"/>
        <item m="1" x="5964"/>
        <item m="1" x="3598"/>
        <item m="1" x="4097"/>
        <item m="1" x="2968"/>
        <item m="1" x="3532"/>
        <item m="1" x="5936"/>
        <item m="1" x="3362"/>
        <item m="1" x="4583"/>
        <item m="1" x="4881"/>
        <item m="1" x="3124"/>
        <item m="1" x="5885"/>
        <item m="1" x="3682"/>
        <item m="1" x="3945"/>
        <item m="1" x="4405"/>
        <item m="1" x="5134"/>
        <item m="1" x="5630"/>
        <item m="1" x="5299"/>
        <item m="1" x="2435"/>
        <item m="1" x="3794"/>
        <item m="1" x="4283"/>
        <item m="1" x="3180"/>
        <item m="1" x="3672"/>
        <item m="1" x="4770"/>
        <item m="1" x="4549"/>
        <item m="1" x="4919"/>
        <item m="1" x="2617"/>
        <item m="1" x="5531"/>
        <item m="1" x="5910"/>
        <item m="1" x="2644"/>
        <item m="1" x="4469"/>
        <item m="1" x="5430"/>
        <item m="1" x="2541"/>
        <item m="1" x="2569"/>
        <item m="1" x="2866"/>
        <item m="1" x="4756"/>
        <item m="1" x="3856"/>
        <item m="1" x="4739"/>
        <item m="1" x="3594"/>
        <item m="1" x="6038"/>
        <item m="1" x="3491"/>
        <item m="1" x="4333"/>
        <item m="1" x="5224"/>
        <item m="1" x="5461"/>
        <item m="1" x="4452"/>
        <item m="1" x="4362"/>
        <item m="1" x="6015"/>
        <item m="1" x="2197"/>
        <item m="1" x="4432"/>
        <item m="1" x="3424"/>
        <item m="1" x="2447"/>
        <item m="1" x="3517"/>
        <item m="1" x="3353"/>
        <item m="1" x="5745"/>
        <item m="1" x="4547"/>
        <item m="1" x="3582"/>
        <item m="1" x="3658"/>
        <item m="1" x="5712"/>
        <item m="1" x="3455"/>
        <item m="1" x="3395"/>
        <item m="1" x="5668"/>
        <item m="1" x="5516"/>
        <item m="1" x="4141"/>
        <item m="1" x="4966"/>
        <item m="1" x="4314"/>
        <item m="1" x="4690"/>
        <item m="1" x="5574"/>
        <item m="1" x="2578"/>
        <item m="1" x="5215"/>
        <item m="1" x="4113"/>
        <item m="1" x="5653"/>
        <item m="1" x="6041"/>
        <item m="1" x="3451"/>
        <item m="1" x="3518"/>
        <item m="1" x="2446"/>
        <item m="1" x="5606"/>
        <item m="1" x="2247"/>
        <item m="1" x="3307"/>
        <item m="1" x="3770"/>
        <item m="1" x="2384"/>
        <item m="1" x="4081"/>
        <item m="1" x="2718"/>
        <item m="1" x="4037"/>
        <item m="1" x="3098"/>
        <item m="1" x="3271"/>
        <item m="1" x="5523"/>
        <item m="1" x="2907"/>
        <item m="1" x="5280"/>
        <item m="1" x="5679"/>
        <item m="1" x="4005"/>
        <item m="1" x="2322"/>
        <item m="1" x="5335"/>
        <item m="1" x="5437"/>
        <item m="1" x="2911"/>
        <item m="1" x="4155"/>
        <item m="1" x="5042"/>
        <item m="1" x="2420"/>
        <item m="1" x="3276"/>
        <item m="1" x="2472"/>
        <item m="1" x="3303"/>
        <item m="1" x="4004"/>
        <item m="1" x="5851"/>
        <item m="1" x="2308"/>
        <item m="1" x="5982"/>
        <item m="1" x="5820"/>
        <item m="1" x="4129"/>
        <item m="1" x="3860"/>
        <item m="1" x="4026"/>
        <item m="1" x="4436"/>
        <item m="1" x="4175"/>
        <item m="1" x="4656"/>
        <item m="1" x="3840"/>
        <item m="1" x="4862"/>
        <item m="1" x="3944"/>
        <item m="1" x="4458"/>
        <item m="1" x="3823"/>
        <item m="1" x="2681"/>
        <item m="1" x="2956"/>
        <item m="1" x="4231"/>
        <item m="1" x="2422"/>
        <item m="1" x="3500"/>
        <item m="1" x="3107"/>
        <item m="1" x="4598"/>
        <item m="1" x="3828"/>
        <item m="1" x="4014"/>
        <item m="1" x="3018"/>
        <item m="1" x="5002"/>
        <item m="1" x="5769"/>
        <item m="1" x="6016"/>
        <item m="1" x="3899"/>
        <item m="1" x="3005"/>
        <item m="1" x="4289"/>
        <item m="1" x="5434"/>
        <item m="1" x="4381"/>
        <item m="1" x="6002"/>
        <item m="1" x="6040"/>
        <item m="1" x="5412"/>
        <item m="1" x="3908"/>
        <item m="1" x="3936"/>
        <item m="1" x="3597"/>
        <item m="1" x="3456"/>
        <item m="1" x="4065"/>
        <item m="1" x="5521"/>
        <item m="1" x="5794"/>
        <item m="1" x="5728"/>
        <item m="1" x="3429"/>
        <item m="1" x="4198"/>
        <item m="1" x="3196"/>
        <item m="1" x="2739"/>
        <item m="1" x="3954"/>
        <item m="1" x="3040"/>
        <item m="1" x="2689"/>
        <item m="1" x="5306"/>
        <item m="1" x="3028"/>
        <item m="1" x="4864"/>
        <item m="1" x="5192"/>
        <item m="1" x="2927"/>
        <item m="1" x="5588"/>
        <item m="1" x="3677"/>
        <item m="1" x="3958"/>
        <item m="1" x="3896"/>
        <item m="1" x="3974"/>
        <item m="1" x="2641"/>
        <item m="1" x="5533"/>
        <item m="1" x="3501"/>
        <item m="1" x="5469"/>
        <item m="1" x="3466"/>
        <item m="1" x="2249"/>
        <item m="1" x="5073"/>
        <item m="1" x="5222"/>
        <item m="1" x="5927"/>
        <item m="1" x="4394"/>
        <item m="1" x="4916"/>
        <item m="1" x="5442"/>
        <item m="1" x="5410"/>
        <item m="1" x="4229"/>
        <item m="1" x="5884"/>
        <item m="1" x="4848"/>
        <item m="1" x="3904"/>
        <item m="1" x="4276"/>
        <item m="1" x="5173"/>
        <item m="1" x="2473"/>
        <item m="1" x="3351"/>
        <item m="1" x="4613"/>
        <item m="1" x="3398"/>
        <item m="1" x="4033"/>
        <item m="1" x="3484"/>
        <item m="1" x="5208"/>
        <item m="1" x="4705"/>
        <item m="1" x="2881"/>
        <item m="1" x="2269"/>
        <item m="1" x="4692"/>
        <item m="1" x="5649"/>
        <item m="1" x="5301"/>
        <item m="1" x="2889"/>
        <item m="1" x="5899"/>
        <item m="1" x="4711"/>
        <item m="1" x="5457"/>
        <item m="1" x="3114"/>
        <item m="1" x="5016"/>
        <item m="1" x="5059"/>
        <item m="1" x="5683"/>
        <item m="1" x="5859"/>
        <item m="1" x="5166"/>
        <item m="1" x="2467"/>
        <item m="1" x="2745"/>
        <item m="1" x="3072"/>
        <item m="1" x="2830"/>
        <item m="1" x="4100"/>
        <item m="1" x="2768"/>
        <item m="1" x="3664"/>
        <item m="1" x="4117"/>
        <item m="1" x="3593"/>
        <item m="1" x="3920"/>
        <item m="1" x="3223"/>
        <item m="1" x="4687"/>
        <item m="1" x="3702"/>
        <item m="1" x="3403"/>
        <item m="1" x="3317"/>
        <item m="1" x="5576"/>
        <item m="1" x="5558"/>
        <item m="1" x="3555"/>
        <item m="1" x="2782"/>
        <item m="1" x="3881"/>
        <item m="1" x="2361"/>
        <item m="1" x="3142"/>
        <item m="1" x="2586"/>
        <item m="1" x="3918"/>
        <item m="1" x="2219"/>
        <item m="1" x="4304"/>
        <item m="1" x="2216"/>
        <item m="1" x="5397"/>
        <item m="1" x="2377"/>
        <item m="1" x="5058"/>
        <item m="1" x="5268"/>
        <item m="1" x="3099"/>
        <item m="1" x="2489"/>
        <item m="1" x="5562"/>
        <item m="1" x="3352"/>
        <item m="1" x="3278"/>
        <item m="1" x="3510"/>
        <item m="1" x="4028"/>
        <item m="1" x="4249"/>
        <item m="1" x="2706"/>
        <item m="1" x="5924"/>
        <item m="1" x="5330"/>
        <item m="1" x="2687"/>
        <item m="1" x="3665"/>
        <item m="1" x="2408"/>
        <item m="1" x="4709"/>
        <item m="1" x="5295"/>
        <item m="1" x="4440"/>
        <item m="1" x="5161"/>
        <item m="1" x="2452"/>
        <item m="1" x="5355"/>
        <item m="1" x="4873"/>
        <item m="1" x="4531"/>
        <item m="1" x="4727"/>
        <item m="1" x="3047"/>
        <item m="1" x="3883"/>
        <item m="1" x="4795"/>
        <item m="1" x="5307"/>
        <item m="1" x="2920"/>
        <item m="1" x="3192"/>
        <item m="1" x="2478"/>
        <item m="1" x="4896"/>
        <item m="1" x="4497"/>
        <item m="1" x="3034"/>
        <item m="1" x="3197"/>
        <item m="1" x="4252"/>
        <item m="1" x="4763"/>
        <item m="1" x="4447"/>
        <item m="1" x="3473"/>
        <item m="1" x="2605"/>
        <item m="1" x="4364"/>
        <item m="1" x="2205"/>
        <item m="1" x="2727"/>
        <item m="1" x="5651"/>
        <item m="1" x="5797"/>
        <item m="1" x="2974"/>
        <item m="1" x="2174"/>
        <item m="1" x="5119"/>
        <item m="1" x="3632"/>
        <item m="1" x="4647"/>
        <item m="1" x="2433"/>
        <item m="1" x="5353"/>
        <item m="1" x="4003"/>
        <item m="1" x="2264"/>
        <item m="1" x="4356"/>
        <item m="1" x="3363"/>
        <item m="1" x="3621"/>
        <item m="1" x="5114"/>
        <item m="1" x="2772"/>
        <item m="1" x="2879"/>
        <item m="1" x="5854"/>
        <item m="1" x="5968"/>
        <item m="1" x="4228"/>
        <item m="1" x="3173"/>
        <item m="1" x="2800"/>
        <item m="1" x="3627"/>
        <item m="1" x="3172"/>
        <item m="1" x="4206"/>
        <item m="1" x="5547"/>
        <item m="1" x="3706"/>
        <item m="1" x="4053"/>
        <item m="1" x="5085"/>
        <item m="1" x="3285"/>
        <item m="1" x="4159"/>
        <item m="1" x="5426"/>
        <item m="1" x="3995"/>
        <item m="1" x="2382"/>
        <item m="1" x="4220"/>
        <item m="1" x="4254"/>
        <item m="1" x="3400"/>
        <item m="1" x="2528"/>
        <item m="1" x="4200"/>
        <item m="1" x="5554"/>
        <item m="1" x="4528"/>
        <item m="1" x="5311"/>
        <item m="1" x="3449"/>
        <item m="1" x="2380"/>
        <item m="1" x="3147"/>
        <item m="1" x="2865"/>
        <item m="1" x="3982"/>
        <item m="1" x="5325"/>
        <item m="1" x="4910"/>
        <item m="1" x="2679"/>
        <item m="1" x="5043"/>
        <item m="1" x="2883"/>
        <item m="1" x="4491"/>
        <item m="1" x="2553"/>
        <item m="1" x="4273"/>
        <item m="1" x="3479"/>
        <item m="1" x="5243"/>
        <item m="1" x="2925"/>
        <item m="1" x="3049"/>
        <item m="1" x="2891"/>
        <item m="1" x="3415"/>
        <item m="1" x="3083"/>
        <item m="1" x="5367"/>
        <item m="1" x="3628"/>
        <item m="1" x="5027"/>
        <item m="1" x="3690"/>
        <item m="1" x="5808"/>
        <item m="1" x="3619"/>
        <item m="1" x="5198"/>
        <item m="1" x="5641"/>
        <item m="1" x="5596"/>
        <item m="1" x="5529"/>
        <item m="1" x="4396"/>
        <item m="1" x="5241"/>
        <item m="1" x="3143"/>
        <item m="1" x="2926"/>
        <item m="1" x="2618"/>
        <item m="1" x="2398"/>
        <item m="1" x="5165"/>
        <item m="1" x="2777"/>
        <item m="1" x="5949"/>
        <item m="1" x="4625"/>
        <item m="1" x="5023"/>
        <item m="1" x="4847"/>
        <item m="1" x="2533"/>
        <item m="1" x="2278"/>
        <item m="1" x="3854"/>
        <item m="1" x="4270"/>
        <item m="1" x="5505"/>
        <item m="1" x="3166"/>
        <item m="1" x="3764"/>
        <item m="1" x="4533"/>
        <item m="1" x="3692"/>
        <item m="1" x="3781"/>
        <item m="1" x="3757"/>
        <item m="1" x="5618"/>
        <item m="1" x="4867"/>
        <item m="1" x="2232"/>
        <item m="1" x="4087"/>
        <item m="1" x="3014"/>
        <item m="1" x="5800"/>
        <item m="1" x="5404"/>
        <item m="1" x="2487"/>
        <item m="1" x="3325"/>
        <item m="1" x="4638"/>
        <item m="1" x="5741"/>
        <item m="1" x="4566"/>
        <item m="1" x="3660"/>
        <item m="1" x="2454"/>
        <item m="1" x="5922"/>
        <item m="1" x="3829"/>
        <item m="1" x="3258"/>
        <item m="1" x="4400"/>
        <item m="1" x="2980"/>
        <item m="1" x="3283"/>
        <item m="1" x="3966"/>
        <item m="1" x="5383"/>
        <item m="1" x="3421"/>
        <item m="1" x="4183"/>
        <item m="1" x="3255"/>
        <item m="1" x="4106"/>
        <item m="1" x="5803"/>
        <item m="1" x="3890"/>
        <item m="1" x="4474"/>
        <item m="1" x="3092"/>
        <item m="1" x="2594"/>
        <item m="1" x="5366"/>
        <item m="1" x="3714"/>
        <item m="1" x="4521"/>
        <item m="1" x="4951"/>
        <item m="1" x="3309"/>
        <item m="1" x="2455"/>
        <item m="1" x="4368"/>
        <item m="1" x="3905"/>
        <item m="1" x="2709"/>
        <item m="1" x="2957"/>
        <item m="1" x="3670"/>
        <item m="1" x="2192"/>
        <item m="1" x="2803"/>
        <item m="1" x="5070"/>
        <item m="1" x="4694"/>
        <item m="1" x="3289"/>
        <item m="1" x="2993"/>
        <item m="1" x="5081"/>
        <item m="1" x="5033"/>
        <item m="1" x="2987"/>
        <item m="1" x="3181"/>
        <item m="1" x="6021"/>
        <item m="1" x="2248"/>
        <item m="1" x="4039"/>
        <item m="1" x="4173"/>
        <item m="1" x="4061"/>
        <item m="1" x="2736"/>
        <item m="1" x="5987"/>
        <item m="1" x="3641"/>
        <item m="1" x="5947"/>
        <item m="1" x="3087"/>
        <item m="1" x="5167"/>
        <item m="1" x="4185"/>
        <item m="1" x="5111"/>
        <item m="1" x="5621"/>
        <item m="1" x="3379"/>
        <item m="1" x="5329"/>
        <item m="1" x="5356"/>
        <item m="1" x="3461"/>
        <item m="1" x="3728"/>
        <item m="1" x="3310"/>
        <item m="1" x="4428"/>
        <item m="1" x="3646"/>
        <item m="1" x="5381"/>
        <item m="1" x="5550"/>
        <item m="1" x="5959"/>
        <item m="1" x="4640"/>
        <item m="1" x="5512"/>
        <item m="1" x="4190"/>
        <item m="1" x="2712"/>
        <item m="1" x="5196"/>
        <item m="1" x="5011"/>
        <item m="1" x="6028"/>
        <item m="1" x="5488"/>
        <item m="1" x="4290"/>
        <item m="1" x="3346"/>
        <item m="1" x="2622"/>
        <item m="1" x="4828"/>
        <item m="1" x="5717"/>
        <item m="1" x="4784"/>
        <item m="1" x="3340"/>
        <item m="1" x="2794"/>
        <item m="1" x="4915"/>
        <item m="1" x="2530"/>
        <item m="1" x="5850"/>
        <item m="1" x="5810"/>
        <item m="1" x="2935"/>
        <item m="1" x="2523"/>
        <item m="1" x="3878"/>
        <item m="1" x="5911"/>
        <item m="1" x="4313"/>
        <item m="1" x="5297"/>
        <item m="1" x="3297"/>
        <item m="1" x="4060"/>
        <item m="1" x="5667"/>
        <item m="1" x="3640"/>
        <item m="1" x="3873"/>
        <item m="1" x="2840"/>
        <item m="1" x="4134"/>
        <item m="1" x="3035"/>
        <item m="1" x="3736"/>
        <item m="1" x="3133"/>
        <item m="1" x="4285"/>
        <item m="1" x="2928"/>
        <item m="1" x="4487"/>
        <item m="1" x="2358"/>
        <item m="1" x="3708"/>
        <item m="1" x="5419"/>
        <item m="1" x="5024"/>
        <item m="1" x="3365"/>
        <item m="1" x="4266"/>
        <item m="1" x="5200"/>
        <item m="1" x="2442"/>
        <item m="1" x="4352"/>
        <item m="1" x="4210"/>
        <item m="1" x="4084"/>
        <item m="1" x="5780"/>
        <item m="1" x="3375"/>
        <item m="1" x="3321"/>
        <item m="1" x="3020"/>
        <item m="1" x="2991"/>
        <item m="1" x="3208"/>
        <item m="1" x="4361"/>
        <item m="1" x="4887"/>
        <item m="1" x="3901"/>
        <item m="1" x="4958"/>
        <item m="1" x="2747"/>
        <item m="1" x="4341"/>
        <item m="1" x="5925"/>
        <item m="1" x="2666"/>
        <item m="1" x="3497"/>
        <item m="1" x="5005"/>
        <item m="1" x="2871"/>
        <item m="1" x="2252"/>
        <item m="1" x="3075"/>
        <item m="1" x="5538"/>
        <item m="1" x="6007"/>
        <item m="1" x="2717"/>
        <item m="1" x="5920"/>
        <item m="1" x="4124"/>
        <item m="1" x="2336"/>
        <item m="1" x="2193"/>
        <item m="1" x="3956"/>
        <item m="1" x="4342"/>
        <item m="1" x="3149"/>
        <item m="1" x="4840"/>
        <item m="1" x="5545"/>
        <item m="1" x="4043"/>
        <item m="1" x="2606"/>
        <item m="1" x="4959"/>
        <item m="1" x="3642"/>
        <item m="1" x="2705"/>
        <item m="1" x="5450"/>
        <item m="1" x="4234"/>
        <item m="1" x="3236"/>
        <item m="1" x="4207"/>
        <item m="1" x="3862"/>
        <item m="1" x="3361"/>
        <item m="1" x="2302"/>
        <item m="1" x="2309"/>
        <item m="1" x="3935"/>
        <item m="1" x="2897"/>
        <item m="1" x="2983"/>
        <item m="1" x="5370"/>
        <item m="1" x="3480"/>
        <item m="1" x="3104"/>
        <item m="1" x="3391"/>
        <item m="1" x="5990"/>
        <item m="1" x="4991"/>
        <item m="1" x="2294"/>
        <item m="1" x="2789"/>
        <item m="1" x="3592"/>
        <item m="1" x="2815"/>
        <item m="1" x="5414"/>
        <item m="1" x="4755"/>
        <item m="1" x="2847"/>
        <item m="1" x="3571"/>
        <item m="1" x="2283"/>
        <item m="1" x="2535"/>
        <item m="1" x="5156"/>
        <item m="1" x="3927"/>
        <item m="1" x="2246"/>
        <item m="1" x="3685"/>
        <item m="1" x="3838"/>
        <item m="1" x="3825"/>
        <item m="1" x="2239"/>
        <item m="1" x="4609"/>
        <item m="1" x="4467"/>
        <item m="1" x="3118"/>
        <item m="1" x="4140"/>
        <item m="1" x="2153"/>
        <item m="1" x="5282"/>
        <item m="1" x="3013"/>
        <item m="1" x="5963"/>
        <item m="1" x="4835"/>
        <item m="1" x="4449"/>
        <item m="1" x="2317"/>
        <item m="1" x="4818"/>
        <item m="1" x="2320"/>
        <item m="1" x="5860"/>
        <item m="1" x="2161"/>
        <item m="1" x="2289"/>
        <item m="1" x="4670"/>
        <item m="1" x="3902"/>
        <item m="1" x="3051"/>
        <item m="1" x="2781"/>
        <item m="1" x="5476"/>
        <item m="1" x="4844"/>
        <item m="1" x="2627"/>
        <item m="1" x="2230"/>
        <item m="1" x="4495"/>
        <item m="1" x="5338"/>
        <item m="1" x="5304"/>
        <item m="1" x="3393"/>
        <item m="1" x="5661"/>
        <item m="1" x="4595"/>
        <item m="1" x="4261"/>
        <item m="1" x="2201"/>
        <item m="1" x="4205"/>
        <item m="1" x="4773"/>
        <item m="1" x="4086"/>
        <item m="1" x="3588"/>
        <item m="1" x="2448"/>
        <item m="1" x="4723"/>
        <item m="1" x="3700"/>
        <item m="1" x="2355"/>
        <item m="1" x="5236"/>
        <item m="1" x="3378"/>
        <item m="1" x="4771"/>
        <item m="1" x="3874"/>
        <item m="1" x="3601"/>
        <item m="1" x="4421"/>
        <item m="1" x="3723"/>
        <item m="1" x="2682"/>
        <item m="1" x="4158"/>
        <item m="1" x="2386"/>
        <item m="1" x="5320"/>
        <item m="1" x="2424"/>
        <item m="1" x="4241"/>
        <item m="1" x="3947"/>
        <item m="1" x="3206"/>
        <item m="1" x="6035"/>
        <item m="1" x="5766"/>
        <item m="1" x="3219"/>
        <item m="1" x="5022"/>
        <item m="1" x="3257"/>
        <item m="1" x="4310"/>
        <item m="1" x="3152"/>
        <item m="1" x="2961"/>
        <item m="1" x="3254"/>
        <item m="1" x="3552"/>
        <item m="1" x="2898"/>
        <item m="1" x="2831"/>
        <item m="1" x="3175"/>
        <item m="1" x="4584"/>
        <item m="1" x="3209"/>
        <item m="1" x="5526"/>
        <item m="1" x="3990"/>
        <item m="1" x="4044"/>
        <item m="1" x="5246"/>
        <item m="1" x="3210"/>
        <item m="1" x="2996"/>
        <item m="1" x="3305"/>
        <item m="1" x="5124"/>
        <item m="1" x="5605"/>
        <item m="1" x="5656"/>
        <item m="1" x="5375"/>
        <item m="1" x="4742"/>
        <item m="1" x="2451"/>
        <item m="1" x="3275"/>
        <item m="1" x="3795"/>
        <item m="1" x="2439"/>
        <item m="1" x="2195"/>
        <item m="1" x="5775"/>
        <item m="1" x="5194"/>
        <item m="1" x="2947"/>
        <item m="1" x="5318"/>
        <item m="1" x="5359"/>
        <item m="1" x="2460"/>
        <item m="1" x="2899"/>
        <item m="1" x="2649"/>
        <item m="1" x="5065"/>
        <item m="1" x="3659"/>
        <item m="1" x="4049"/>
        <item m="1" x="2904"/>
        <item m="1" x="3207"/>
        <item m="1" x="4726"/>
        <item m="1" x="4152"/>
        <item m="1" x="3199"/>
        <item m="1" x="5013"/>
        <item m="1" x="5378"/>
        <item m="1" x="3743"/>
        <item m="1" x="5722"/>
        <item m="1" x="3312"/>
        <item m="1" x="3090"/>
        <item m="1" x="5540"/>
        <item m="1" x="3891"/>
        <item m="1" x="4423"/>
        <item m="1" x="3458"/>
        <item m="1" x="5522"/>
        <item m="1" x="5943"/>
        <item m="1" x="4886"/>
        <item m="1" x="3183"/>
        <item m="1" x="2900"/>
        <item m="1" x="2258"/>
        <item m="1" x="2600"/>
        <item m="1" x="4606"/>
        <item m="1" x="5609"/>
        <item m="1" x="2434"/>
        <item m="1" x="2507"/>
        <item m="1" x="4617"/>
        <item m="1" x="3539"/>
        <item m="1" x="4439"/>
        <item m="1" x="4794"/>
        <item m="1" x="5763"/>
        <item m="1" x="5811"/>
        <item m="1" x="2589"/>
        <item m="1" x="4725"/>
        <item m="1" x="5175"/>
        <item m="1" x="3535"/>
        <item m="1" x="2969"/>
        <item m="1" x="2385"/>
        <item m="1" x="2405"/>
        <item m="1" x="4279"/>
        <item m="1" x="3906"/>
        <item m="1" x="3011"/>
        <item m="1" x="3717"/>
        <item m="1" x="2613"/>
        <item m="1" x="2152"/>
        <item m="1" x="4503"/>
        <item m="1" x="5046"/>
        <item m="1" x="3983"/>
        <item m="1" x="5654"/>
        <item m="1" x="5580"/>
        <item m="1" x="4714"/>
        <item m="1" x="2437"/>
        <item m="1" x="2191"/>
        <item m="1" x="3630"/>
        <item m="1" x="3596"/>
        <item m="1" x="2962"/>
        <item m="1" x="5863"/>
        <item m="1" x="2626"/>
        <item m="1" x="2774"/>
        <item m="1" x="4170"/>
        <item m="1" x="4410"/>
        <item m="1" x="2802"/>
        <item m="1" x="5804"/>
        <item m="1" x="4253"/>
        <item m="1" x="2740"/>
        <item m="1" x="2414"/>
        <item m="1" x="2824"/>
        <item m="1" x="3112"/>
        <item m="1" x="5853"/>
        <item m="1" x="2855"/>
        <item m="1" x="5417"/>
        <item m="1" x="2604"/>
        <item m="1" x="3826"/>
        <item m="1" x="4722"/>
        <item m="1" x="5409"/>
        <item m="1" x="2908"/>
        <item m="1" x="5006"/>
        <item m="1" x="3564"/>
        <item m="1" x="4149"/>
        <item m="1" x="4636"/>
        <item m="1" x="3214"/>
        <item m="1" x="2571"/>
        <item m="1" x="4724"/>
        <item m="1" x="3777"/>
        <item m="1" x="2177"/>
        <item m="1" x="5149"/>
        <item m="1" x="2526"/>
        <item m="1" x="4790"/>
        <item m="1" x="2305"/>
        <item m="1" x="4022"/>
        <item m="1" x="3117"/>
        <item m="1" x="5676"/>
        <item m="1" x="5361"/>
        <item m="1" x="3288"/>
        <item m="1" x="4420"/>
        <item m="1" x="3984"/>
        <item m="1" x="4007"/>
        <item m="1" x="3222"/>
        <item m="1" x="3137"/>
        <item m="1" x="5644"/>
        <item m="1" x="4620"/>
        <item m="1" x="3136"/>
        <item m="1" x="3277"/>
        <item m="1" x="5945"/>
        <item m="1" x="4032"/>
        <item m="1" x="2273"/>
        <item m="1" x="4786"/>
        <item m="1" x="4147"/>
        <item m="1" x="3671"/>
        <item m="1" x="3543"/>
        <item m="1" x="4652"/>
        <item m="1" x="4215"/>
        <item m="1" x="6010"/>
        <item m="1" x="5993"/>
        <item m="1" x="4389"/>
        <item m="1" x="4741"/>
        <item m="1" x="2509"/>
        <item m="1" x="3043"/>
        <item m="1" x="3227"/>
        <item m="1" x="4943"/>
        <item m="1" x="4500"/>
        <item m="1" x="5471"/>
        <item m="1" x="2651"/>
        <item m="1" x="5216"/>
        <item m="1" x="4488"/>
        <item m="1" x="3915"/>
        <item m="1" x="5068"/>
        <item m="1" x="2417"/>
        <item m="1" x="2625"/>
        <item m="1" x="3459"/>
        <item m="1" x="4153"/>
        <item m="1" x="4621"/>
        <item m="1" x="3153"/>
        <item m="1" x="4208"/>
        <item m="1" x="3273"/>
        <item m="1" x="5212"/>
        <item m="1" x="4602"/>
        <item m="1" x="4340"/>
        <item m="1" x="4373"/>
        <item m="1" x="3992"/>
        <item m="1" x="5813"/>
        <item m="1" x="3521"/>
        <item m="1" x="2699"/>
        <item m="1" x="5534"/>
        <item m="1" x="5234"/>
        <item m="1" x="3851"/>
        <item m="1" x="2272"/>
        <item m="1" x="3538"/>
        <item m="1" x="2990"/>
        <item m="1" x="3169"/>
        <item m="1" x="3778"/>
        <item m="1" x="2326"/>
        <item m="1" x="2324"/>
        <item m="1" x="2807"/>
        <item m="1" x="3710"/>
        <item m="1" x="4167"/>
        <item m="1" x="2204"/>
        <item m="1" x="2950"/>
        <item m="1" x="4685"/>
        <item m="1" x="3732"/>
        <item m="1" x="3239"/>
        <item m="1" x="3428"/>
        <item m="1" x="5985"/>
        <item m="1" x="5880"/>
        <item m="1" x="3314"/>
        <item m="1" x="4490"/>
        <item m="1" x="5582"/>
        <item m="1" x="5762"/>
        <item m="1" x="5926"/>
        <item m="1" x="5368"/>
        <item m="1" x="2741"/>
        <item m="1" x="4095"/>
        <item m="1" x="5436"/>
        <item m="1" x="5130"/>
        <item m="1" x="4002"/>
        <item m="1" x="4020"/>
        <item m="1" x="3015"/>
        <item m="1" x="2946"/>
        <item m="1" x="3100"/>
        <item m="1" x="3803"/>
        <item m="1" x="4354"/>
        <item m="1" x="4259"/>
        <item m="1" x="5905"/>
        <item m="1" x="3060"/>
        <item m="1" x="3328"/>
        <item m="1" x="3272"/>
        <item m="1" x="3486"/>
        <item m="1" x="4783"/>
        <item m="1" x="2917"/>
        <item m="1" x="2354"/>
        <item m="1" x="3817"/>
        <item m="1" x="4766"/>
        <item m="1" x="3417"/>
        <item m="1" x="5764"/>
        <item m="1" x="5967"/>
        <item m="1" x="5514"/>
        <item m="1" x="2334"/>
        <item m="1" x="3025"/>
        <item m="1" x="3355"/>
        <item m="1" x="3161"/>
        <item m="1" x="4385"/>
        <item m="1" x="5047"/>
        <item m="1" x="2307"/>
        <item m="1" x="2783"/>
        <item m="1" x="3074"/>
        <item m="1" x="3076"/>
        <item m="1" x="5390"/>
        <item m="1" x="5791"/>
        <item m="1" x="4075"/>
        <item m="1" x="2587"/>
        <item m="1" x="5600"/>
        <item m="1" x="3095"/>
        <item m="1" x="3967"/>
        <item m="1" x="3715"/>
        <item m="1" x="5479"/>
        <item m="1" x="4475"/>
        <item m="1" x="5721"/>
        <item m="1" x="4116"/>
        <item m="1" x="2462"/>
        <item m="1" x="6022"/>
        <item m="1" x="4176"/>
        <item m="1" x="2584"/>
        <item m="1" x="3376"/>
        <item m="1" x="4997"/>
        <item m="1" x="5548"/>
        <item m="1" x="5532"/>
        <item m="1" x="4334"/>
        <item m="1" x="4080"/>
        <item m="1" x="2552"/>
        <item m="1" x="3472"/>
        <item m="1" x="3797"/>
        <item m="1" x="3059"/>
        <item m="1" x="3323"/>
        <item m="1" x="2722"/>
        <item m="1" x="2888"/>
        <item m="1" x="5746"/>
        <item m="1" x="3004"/>
        <item m="1" x="4319"/>
        <item m="1" x="2692"/>
        <item m="1" x="4144"/>
        <item m="1" x="5702"/>
        <item m="1" x="5191"/>
        <item m="1" x="3563"/>
        <item m="1" x="5082"/>
        <item m="1" x="5277"/>
        <item m="1" x="3354"/>
        <item m="1" x="2560"/>
        <item m="1" x="4700"/>
        <item m="1" x="3443"/>
        <item m="1" x="4901"/>
        <item m="1" x="5636"/>
        <item m="1" x="3533"/>
        <item m="1" x="2861"/>
        <item m="1" x="4384"/>
        <item m="1" x="4615"/>
        <item m="1" x="5230"/>
        <item m="1" x="5465"/>
        <item m="1" x="2653"/>
        <item m="1" x="2940"/>
        <item m="1" x="5055"/>
        <item m="1" x="5279"/>
        <item m="1" x="5118"/>
        <item m="1" x="4655"/>
        <item m="1" x="2703"/>
        <item m="1" x="4230"/>
        <item m="1" x="3775"/>
        <item m="1" x="2450"/>
        <item m="1" x="4986"/>
        <item m="1" x="3886"/>
        <item m="1" x="3228"/>
        <item m="1" x="5952"/>
        <item m="1" x="3000"/>
        <item m="1" x="2778"/>
        <item m="1" x="4737"/>
        <item m="1" x="2811"/>
        <item m="1" x="3793"/>
        <item m="1" x="4954"/>
        <item m="1" x="5499"/>
        <item m="1" x="3857"/>
        <item m="1" x="2521"/>
        <item m="1" x="3159"/>
        <item m="1" x="5255"/>
        <item m="1" x="4893"/>
        <item m="1" x="5428"/>
        <item m="1" x="5358"/>
        <item m="1" x="3469"/>
        <item m="1" x="4819"/>
        <item m="1" x="5788"/>
        <item m="1" x="5433"/>
        <item m="1" x="3754"/>
        <item m="1" x="2436"/>
        <item m="1" x="5809"/>
        <item m="1" x="5369"/>
        <item m="1" x="3440"/>
        <item m="1" x="3327"/>
        <item m="1" x="2565"/>
        <item m="1" x="2223"/>
        <item m="1" x="4072"/>
        <item m="1" x="4414"/>
        <item m="1" x="3919"/>
        <item m="1" x="4906"/>
        <item m="1" x="5767"/>
        <item m="1" x="4926"/>
        <item m="1" x="3960"/>
        <item m="1" x="6031"/>
        <item m="1" x="3471"/>
        <item m="1" x="4587"/>
        <item m="1" x="3478"/>
        <item m="1" x="2691"/>
        <item m="1" x="2914"/>
        <item m="1" x="3474"/>
        <item m="1" x="5498"/>
        <item m="1" x="3848"/>
        <item m="1" x="4539"/>
        <item m="1" x="3085"/>
        <item m="1" x="4397"/>
        <item m="1" x="5700"/>
        <item m="1" x="5727"/>
        <item m="1" x="4999"/>
        <item m="1" x="3951"/>
        <item m="1" x="2970"/>
        <item m="1" x="5557"/>
        <item m="1" x="3190"/>
        <item m="1" x="4981"/>
        <item m="1" x="4390"/>
        <item m="1" x="5182"/>
        <item m="1" x="4517"/>
        <item m="1" x="5530"/>
        <item m="1" x="2820"/>
        <item m="1" x="5388"/>
        <item m="1" x="4774"/>
        <item m="1" x="5087"/>
        <item m="1" x="3295"/>
        <item m="1" x="2693"/>
        <item m="1" x="3545"/>
        <item m="1" x="5779"/>
        <item m="1" x="3661"/>
        <item m="1" x="3590"/>
        <item m="1" x="4309"/>
        <item m="1" x="3733"/>
        <item m="1" x="4131"/>
        <item m="1" x="2444"/>
        <item m="1" x="4832"/>
        <item m="1" x="3131"/>
        <item m="1" x="4678"/>
        <item m="1" x="2339"/>
        <item m="1" x="5249"/>
        <item m="1" x="3830"/>
        <item m="1" x="2559"/>
        <item m="1" x="5142"/>
        <item m="1" x="3892"/>
        <item m="1" x="5586"/>
        <item m="1" x="4854"/>
        <item m="1" x="5190"/>
        <item m="1" x="3957"/>
        <item m="1" x="4558"/>
        <item m="1" x="2262"/>
        <item m="1" x="5934"/>
        <item m="1" x="5201"/>
        <item m="1" x="4058"/>
        <item m="1" x="5802"/>
        <item m="1" x="5624"/>
        <item m="1" x="2300"/>
        <item m="1" x="3420"/>
        <item m="1" x="5980"/>
        <item m="1" x="3238"/>
        <item m="1" x="4814"/>
        <item m="1" x="3200"/>
        <item m="1" x="3213"/>
        <item m="1" x="5921"/>
        <item m="1" x="4979"/>
        <item m="1" x="3730"/>
        <item m="1" x="3062"/>
        <item m="1" x="2832"/>
        <item m="1" x="2603"/>
        <item m="1" x="4762"/>
        <item m="1" x="3366"/>
        <item m="1" x="3464"/>
        <item m="1" x="2445"/>
        <item m="1" x="3834"/>
        <item m="1" x="5511"/>
        <item m="1" x="5938"/>
        <item m="1" x="5269"/>
        <item m="1" x="5579"/>
        <item m="1" x="2479"/>
        <item m="1" x="4937"/>
        <item m="1" x="2853"/>
        <item m="1" x="4329"/>
        <item m="1" x="2755"/>
        <item m="1" x="5873"/>
        <item m="1" x="2598"/>
        <item m="1" x="5720"/>
        <item m="1" x="2719"/>
        <item m="1" x="2821"/>
        <item m="1" x="3722"/>
        <item m="1" x="5229"/>
        <item m="1" x="5997"/>
        <item m="1" x="3205"/>
        <item m="1" x="4927"/>
        <item m="1" x="4633"/>
        <item m="1" x="5071"/>
        <item m="1" x="5744"/>
        <item m="1" x="5706"/>
        <item m="1" x="2318"/>
        <item m="1" x="4752"/>
        <item m="1" x="4863"/>
        <item m="1" x="5561"/>
        <item m="1" x="5069"/>
        <item m="1" x="2677"/>
        <item m="1" x="4599"/>
        <item m="1" x="3091"/>
        <item m="1" x="3607"/>
        <item m="1" x="3126"/>
        <item m="1" x="2457"/>
        <item m="1" x="4948"/>
        <item m="1" x="2730"/>
        <item m="1" x="4597"/>
        <item m="1" x="5421"/>
        <item m="1" x="4577"/>
        <item m="1" x="5559"/>
        <item m="1" x="2836"/>
        <item m="1" x="4040"/>
        <item m="1" x="2945"/>
        <item m="1" x="3344"/>
        <item m="1" x="3132"/>
        <item m="1" x="4682"/>
        <item m="1" x="4300"/>
        <item m="1" x="5290"/>
        <item m="1" x="4456"/>
        <item m="1" x="2400"/>
        <item m="1" x="2728"/>
        <item m="1" x="2967"/>
        <item m="1" x="3318"/>
        <item m="1" x="3201"/>
        <item m="1" x="4865"/>
        <item m="1" x="4000"/>
        <item m="1" x="3875"/>
        <item m="1" x="4470"/>
        <item m="1" x="2319"/>
        <item m="1" x="4855"/>
        <item m="1" x="4588"/>
        <item m="1" x="2550"/>
        <item m="1" x="5322"/>
        <item m="1" x="5541"/>
        <item m="1" x="4034"/>
        <item m="1" x="5874"/>
        <item m="1" x="3077"/>
        <item m="1" x="2163"/>
        <item m="1" x="4417"/>
        <item m="1" x="5535"/>
        <item m="1" x="3170"/>
        <item m="1" x="3221"/>
        <item m="1" x="4962"/>
        <item m="1" x="5104"/>
        <item m="1" x="4932"/>
        <item m="1" x="4056"/>
        <item m="1" x="4831"/>
        <item m="1" x="3645"/>
        <item m="1" x="4451"/>
        <item m="1" x="4212"/>
        <item m="1" x="5729"/>
        <item m="1" x="4514"/>
        <item m="1" x="3489"/>
        <item m="1" x="5869"/>
        <item m="1" x="5983"/>
        <item m="1" x="4108"/>
        <item m="1" x="2151"/>
        <item m="1" x="2281"/>
        <item m="1" x="4148"/>
        <item m="1" x="2229"/>
        <item m="1" x="3611"/>
        <item m="1" x="2942"/>
        <item m="1" x="3191"/>
        <item m="1" x="5504"/>
        <item m="1" x="2156"/>
        <item m="1" x="2884"/>
        <item m="1" x="3430"/>
        <item m="1" x="3293"/>
        <item m="1" x="3633"/>
        <item m="1" x="3247"/>
        <item m="1" x="3488"/>
        <item m="1" x="4498"/>
        <item m="1" x="2921"/>
        <item m="1" x="5633"/>
        <item m="1" x="3866"/>
        <item m="1" x="5244"/>
        <item m="1" x="4568"/>
        <item m="1" x="2217"/>
        <item m="1" x="2257"/>
        <item m="1" x="5351"/>
        <item m="1" x="3832"/>
        <item m="1" x="5489"/>
        <item m="1" x="3923"/>
        <item m="1" x="5227"/>
        <item m="1" x="4684"/>
        <item m="1" x="3401"/>
        <item m="1" x="5864"/>
        <item m="1" x="4353"/>
        <item m="1" x="4634"/>
        <item m="1" x="5912"/>
        <item m="1" x="3548"/>
        <item m="1" x="2375"/>
        <item m="1" x="3684"/>
        <item m="1" x="2221"/>
        <item m="1" x="4883"/>
        <item m="1" x="3512"/>
        <item m="1" x="4499"/>
        <item m="1" x="4245"/>
        <item m="1" x="2684"/>
        <item m="1" x="4274"/>
        <item m="1" x="4826"/>
        <item m="1" x="4164"/>
        <item m="1" x="3064"/>
        <item m="1" x="3313"/>
        <item m="1" x="4094"/>
        <item m="1" x="5686"/>
        <item m="1" x="4980"/>
        <item m="1" x="2787"/>
        <item m="1" x="3872"/>
        <item m="1" x="4895"/>
        <item m="1" x="4961"/>
        <item m="1" x="4251"/>
        <item m="1" x="4952"/>
        <item m="1" x="5435"/>
        <item m="1" x="4567"/>
        <item m="1" x="4875"/>
        <item m="1" x="3408"/>
        <item m="1" x="4542"/>
        <item m="1" x="2263"/>
        <item m="1" x="5109"/>
        <item m="1" x="4575"/>
        <item m="1" x="5928"/>
        <item m="1" x="5451"/>
        <item m="1" x="2441"/>
        <item m="1" x="3674"/>
        <item m="1" x="3976"/>
        <item m="1" x="2215"/>
        <item m="1" x="2536"/>
        <item m="1" x="3198"/>
        <item m="1" x="5572"/>
        <item m="1" x="5787"/>
        <item m="1" x="5589"/>
        <item m="1" x="4337"/>
        <item m="1" x="4573"/>
        <item m="1" x="2837"/>
        <item m="1" x="3185"/>
        <item m="1" x="5691"/>
        <item m="1" x="3963"/>
        <item m="1" x="3824"/>
        <item m="1" x="5815"/>
        <item m="1" x="2545"/>
        <item m="1" x="5601"/>
        <item m="1" x="5482"/>
        <item m="1" x="5830"/>
        <item m="1" x="2491"/>
        <item m="1" x="4187"/>
        <item m="1" x="4925"/>
        <item m="1" x="5014"/>
        <item m="1" x="2668"/>
        <item m="1" x="2734"/>
        <item m="1" x="5657"/>
        <item m="1" x="4143"/>
        <item m="1" x="4516"/>
        <item m="1" x="4146"/>
        <item m="1" x="2744"/>
        <item m="1" x="5801"/>
        <item m="1" x="5453"/>
        <item m="1" x="3980"/>
        <item m="1" x="3465"/>
        <item m="1" x="5091"/>
        <item m="1" x="5360"/>
        <item m="1" x="2556"/>
        <item m="1" x="5493"/>
        <item m="1" x="5704"/>
        <item m="1" x="2411"/>
        <item m="1" x="3282"/>
        <item m="1" x="3373"/>
        <item m="1" x="2776"/>
        <item m="1" x="4574"/>
        <item m="1" x="5825"/>
        <item m="1" x="5771"/>
        <item m="1" x="3495"/>
        <item m="1" x="2924"/>
        <item m="1" x="3369"/>
        <item m="1" x="2929"/>
        <item m="1" x="5252"/>
        <item m="1" x="4967"/>
        <item m="1" x="5053"/>
        <item m="1" x="5739"/>
        <item m="1" x="5239"/>
        <item m="1" x="3522"/>
        <item m="1" x="4018"/>
        <item m="1" x="3744"/>
        <item m="1" x="3240"/>
        <item m="1" x="2313"/>
        <item m="1" x="5599"/>
        <item m="1" x="4806"/>
        <item m="1" x="3903"/>
        <item m="1" x="5237"/>
        <item m="1" x="4317"/>
        <item m="1" x="4035"/>
        <item m="1" x="4576"/>
        <item m="1" x="5271"/>
        <item m="1" x="5354"/>
        <item m="1" x="3651"/>
        <item m="1" x="3392"/>
        <item m="1" x="2534"/>
        <item m="1" x="3422"/>
        <item m="1" x="4011"/>
        <item m="1" x="4069"/>
        <item m="1" x="5508"/>
        <item m="1" x="4669"/>
        <item m="1" x="2306"/>
        <item m="1" x="4189"/>
        <item m="1" x="5999"/>
        <item m="1" x="5737"/>
        <item m="1" x="4610"/>
        <item m="1" x="5247"/>
        <item m="1" x="4858"/>
        <item m="1" x="5316"/>
        <item m="1" x="4807"/>
        <item m="1" x="3167"/>
        <item m="1" x="3863"/>
        <item m="1" x="5026"/>
        <item m="1" x="4445"/>
        <item m="1" x="4268"/>
        <item m="1" x="5413"/>
        <item m="1" x="5088"/>
        <item m="1" x="4127"/>
        <item m="1" x="5681"/>
        <item m="1" x="4267"/>
        <item m="1" x="4680"/>
        <item m="1" x="5138"/>
        <item m="1" x="5160"/>
        <item m="1" x="4990"/>
        <item m="1" x="5755"/>
        <item m="1" x="5440"/>
        <item m="1" x="2827"/>
        <item m="1" x="5176"/>
        <item m="1" x="5339"/>
        <item m="1" x="4240"/>
        <item m="1" x="4534"/>
        <item m="1" x="3073"/>
        <item m="1" x="4579"/>
        <item m="1" x="5341"/>
        <item m="1" x="2368"/>
        <item m="1" x="5112"/>
        <item m="1" x="2986"/>
        <item m="1" x="3249"/>
        <item m="1" x="4125"/>
        <item m="1" x="6000"/>
        <item m="1" x="4224"/>
        <item m="1" x="4303"/>
        <item m="1" x="5195"/>
        <item m="1" x="3975"/>
        <item m="1" x="4899"/>
        <item m="1" x="4933"/>
        <item m="1" x="4407"/>
        <item m="1" x="2236"/>
        <item m="1" x="4754"/>
        <item m="1" x="4088"/>
        <item m="1" x="4703"/>
        <item m="1" x="3427"/>
        <item m="1" x="3108"/>
        <item m="1" x="5969"/>
        <item m="1" x="2206"/>
        <item m="1" x="3837"/>
        <item m="1" x="5062"/>
        <item m="1" x="4294"/>
        <item m="1" x="5611"/>
        <item m="1" x="3530"/>
        <item m="1" x="3382"/>
        <item m="1" x="2609"/>
        <item m="1" x="2707"/>
        <item m="1" x="3987"/>
        <item m="1" x="4586"/>
        <item m="1" x="3610"/>
        <item m="1" x="5718"/>
        <item m="1" x="2809"/>
        <item m="1" x="3996"/>
        <item m="1" x="5768"/>
        <item m="1" x="2759"/>
        <item m="1" x="3331"/>
        <item m="1" x="4372"/>
        <item m="1" x="5210"/>
        <item m="1" x="5978"/>
        <item m="1" x="2373"/>
        <item m="1" x="4747"/>
        <item m="1" x="5585"/>
        <item m="1" x="2566"/>
        <item m="1" x="4197"/>
        <item m="1" x="5616"/>
        <item m="1" x="3739"/>
        <item m="1" x="3802"/>
        <item m="1" x="3439"/>
        <item m="1" x="5563"/>
        <item m="1" x="3907"/>
        <item m="1" x="3193"/>
        <item m="1" x="3475"/>
        <item m="1" x="2621"/>
        <item m="1" x="3599"/>
        <item m="1" x="5021"/>
        <item m="1" x="4569"/>
        <item m="1" x="5468"/>
        <item m="1" x="2661"/>
        <item m="1" x="2265"/>
        <item m="1" x="5406"/>
        <item m="1" x="2562"/>
        <item m="1" x="2720"/>
        <item m="1" x="4269"/>
        <item m="1" x="4275"/>
        <item m="1" x="2330"/>
        <item m="1" x="2158"/>
        <item m="1" x="5321"/>
        <item m="1" x="3269"/>
        <item m="1" x="3970"/>
        <item m="1" x="4904"/>
        <item m="1" x="4833"/>
        <item m="1" x="4797"/>
        <item m="1" x="4184"/>
        <item m="1" x="5752"/>
        <item m="1" x="4048"/>
        <item m="1" x="2816"/>
        <item m="1" x="3859"/>
        <item m="1" x="4391"/>
        <item m="1" x="4629"/>
        <item m="1" x="5543"/>
        <item m="1" x="2674"/>
        <item m="1" x="3224"/>
        <item m="1" x="5913"/>
        <item m="1" x="3140"/>
        <item m="1" x="4624"/>
        <item m="1" x="4941"/>
        <item m="1" x="4689"/>
        <item m="1" x="2851"/>
        <item m="1" x="4441"/>
        <item m="1" x="3154"/>
        <item m="1" x="3767"/>
        <item m="1" x="6013"/>
        <item m="1" x="3322"/>
        <item m="1" x="5143"/>
        <item m="1" x="5327"/>
        <item m="1" x="3952"/>
        <item m="1" x="2564"/>
        <item m="1" x="2503"/>
        <item m="1" x="3178"/>
        <item m="1" x="3718"/>
        <item m="1" x="4996"/>
        <item m="1" x="5838"/>
        <item m="1" x="5438"/>
        <item m="1" x="5185"/>
        <item m="1" x="4136"/>
        <item m="1" x="3968"/>
        <item m="1" x="5164"/>
        <item m="1" x="3546"/>
        <item m="1" x="3010"/>
        <item m="1" x="2459"/>
        <item m="1" x="5519"/>
        <item m="1" x="3078"/>
        <item m="1" x="2894"/>
        <item m="1" x="6001"/>
        <item m="1" x="4509"/>
        <item m="1" x="5692"/>
        <item m="1" x="5377"/>
        <item m="1" x="4768"/>
        <item m="1" x="5837"/>
        <item m="1" x="2695"/>
        <item m="1" x="5660"/>
        <item m="1" x="4162"/>
        <item m="1" x="2370"/>
        <item m="1" x="4092"/>
        <item m="1" x="3707"/>
        <item m="1" x="3772"/>
        <item m="1" x="5129"/>
        <item m="1" x="3790"/>
        <item m="1" x="5169"/>
        <item m="1" x="4137"/>
        <item m="1" x="2936"/>
        <item m="1" x="5253"/>
        <item m="1" x="2298"/>
        <item m="1" x="4810"/>
        <item m="1" x="5909"/>
        <item m="1" x="3334"/>
        <item m="1" x="4918"/>
        <item m="1" x="4404"/>
        <item m="1" x="6023"/>
        <item m="1" x="2327"/>
        <item m="1" x="2862"/>
        <item m="1" x="3652"/>
        <item m="1" x="3573"/>
        <item m="1" x="5625"/>
        <item m="1" x="4704"/>
        <item m="1" x="4781"/>
        <item m="1" x="2211"/>
        <item m="1" x="2697"/>
        <item m="1" x="4142"/>
        <item m="1" x="4105"/>
        <item m="1" x="4565"/>
        <item m="1" x="3029"/>
        <item m="1" x="2826"/>
        <item m="1" x="4738"/>
        <item m="1" x="5607"/>
        <item m="1" x="3251"/>
        <item m="1" x="4455"/>
        <item m="1" x="3144"/>
        <item m="1" x="2212"/>
        <item m="1" x="4909"/>
        <item m="1" x="3454"/>
        <item m="1" x="5448"/>
        <item m="1" x="4416"/>
        <item m="1" x="5503"/>
        <item m="1" x="5371"/>
        <item m="1" x="2243"/>
        <item m="1" x="5931"/>
        <item m="1" x="3263"/>
        <item m="1" x="5188"/>
        <item m="1" x="6014"/>
        <item m="1" x="4891"/>
        <item m="1" x="4461"/>
        <item m="1" x="3448"/>
        <item m="1" x="4217"/>
        <item m="1" x="2390"/>
        <item m="1" x="3230"/>
        <item m="1" x="4836"/>
        <item m="1" x="4876"/>
        <item m="1" x="2577"/>
        <item m="1" x="3644"/>
        <item m="1" x="5146"/>
        <item m="1" x="5121"/>
        <item m="1" x="4199"/>
        <item m="1" x="2954"/>
        <item m="1" x="4223"/>
        <item m="1" x="2514"/>
        <item m="1" x="3799"/>
        <item m="1" x="2702"/>
        <item m="1" x="2547"/>
        <item m="1" x="3411"/>
        <item m="1" x="3105"/>
        <item m="1" x="4504"/>
        <item m="1" x="5552"/>
        <item m="1" x="4213"/>
        <item m="1" x="3623"/>
        <item m="1" x="2194"/>
        <item m="1" x="5171"/>
        <item m="1" x="3761"/>
        <item m="1" x="5462"/>
        <item m="1" x="4788"/>
        <item m="1" x="2819"/>
        <item m="1" x="2157"/>
        <item m="1" x="5256"/>
        <item m="1" x="2887"/>
        <item m="1" x="3463"/>
        <item m="1" x="3769"/>
        <item m="1" x="5495"/>
        <item m="1" x="2356"/>
        <item m="1" x="5875"/>
        <item m="1" x="3676"/>
        <item m="1" x="4462"/>
        <item m="1" x="5502"/>
        <item m="1" x="3038"/>
        <item m="1" x="3867"/>
        <item m="1" x="3053"/>
        <item m="1" x="2580"/>
        <item m="1" x="5879"/>
        <item m="1" x="5145"/>
        <item m="1" x="2752"/>
        <item m="1" x="5286"/>
        <item m="1" x="4450"/>
        <item m="1" x="5117"/>
        <item m="1" x="2714"/>
        <item m="1" x="3681"/>
        <item m="1" x="4177"/>
        <item m="1" x="5748"/>
        <item m="1" x="4721"/>
        <item m="1" x="5772"/>
        <item m="1" x="2825"/>
        <item m="1" x="5248"/>
        <item m="1" x="5546"/>
        <item m="1" x="3926"/>
        <item m="1" x="3626"/>
        <item m="1" x="5116"/>
        <item m="1" x="2367"/>
        <item m="1" x="4316"/>
        <item m="1" x="4157"/>
        <item m="1" x="5783"/>
        <item m="1" x="2645"/>
        <item m="1" x="2259"/>
        <item m="1" x="5205"/>
        <item m="1" x="4244"/>
        <item m="1" x="5305"/>
        <item m="1" x="5000"/>
        <item m="1" x="2285"/>
        <item m="1" x="3434"/>
        <item m="1" x="3804"/>
        <item m="1" x="4880"/>
        <item m="1" x="5578"/>
        <item m="1" x="2350"/>
        <item m="1" x="4460"/>
        <item m="1" x="5677"/>
        <item m="1" x="5833"/>
        <item m="1" x="3130"/>
        <item m="1" x="2716"/>
        <item m="1" x="2596"/>
        <item m="1" x="4769"/>
        <item m="1" x="3694"/>
        <item m="1" x="4401"/>
        <item m="1" x="5917"/>
        <item m="1" x="2415"/>
        <item m="1" x="3768"/>
        <item m="1" x="4286"/>
        <item m="1" x="4130"/>
        <item m="1" x="3445"/>
        <item m="1" x="5570"/>
        <item m="1" x="3345"/>
        <item m="1" x="3003"/>
        <item m="1" x="3125"/>
        <item m="1" x="2443"/>
        <item m="1" x="2659"/>
        <item m="1" x="4758"/>
        <item m="1" x="4256"/>
        <item m="1" x="4345"/>
        <item m="1" x="3402"/>
        <item m="1" x="3304"/>
        <item m="1" x="3409"/>
        <item m="1" x="3341"/>
        <item m="1" x="2690"/>
        <item m="1" x="6034"/>
        <item m="1" x="4813"/>
        <item m="1" x="3061"/>
        <item m="1" x="2631"/>
        <item m="1" x="2965"/>
        <item m="1" x="5103"/>
        <item m="1" x="5673"/>
        <item m="1" x="5108"/>
        <item m="1" x="5379"/>
        <item m="1" x="4019"/>
        <item m="1" x="3030"/>
        <item m="1" x="2829"/>
        <item m="1" x="2178"/>
        <item m="1" x="4611"/>
        <item m="1" x="2227"/>
        <item m="1" x="3833"/>
        <item m="1" x="4485"/>
        <item m="1" x="4090"/>
        <item m="1" x="4524"/>
        <item m="1" x="2208"/>
        <item m="1" x="5817"/>
        <item m="1" x="4203"/>
        <item m="1" x="4202"/>
        <item m="1" x="3017"/>
        <item m="1" x="4218"/>
        <item m="1" x="2810"/>
        <item m="1" x="5610"/>
        <item m="1" x="3852"/>
        <item m="1" x="6032"/>
        <item m="1" x="2612"/>
        <item m="1" x="5298"/>
        <item m="1" x="2164"/>
        <item m="1" x="3835"/>
        <item m="1" x="2167"/>
        <item m="1" x="4103"/>
        <item m="1" x="4562"/>
        <item m="1" x="4371"/>
        <item m="1" x="4661"/>
        <item m="1" x="4120"/>
        <item m="1" x="3467"/>
        <item m="1" x="5044"/>
        <item m="1" x="5183"/>
        <item m="1" x="4287"/>
        <item m="1" x="5566"/>
        <item m="1" x="5262"/>
        <item m="1" x="5231"/>
        <item m="1" x="5158"/>
        <item m="1" x="4824"/>
        <item m="1" x="4242"/>
        <item m="1" x="4312"/>
        <item m="1" x="2421"/>
        <item m="1" x="2543"/>
        <item m="1" x="5688"/>
        <item m="1" x="4235"/>
        <item m="1" x="3226"/>
        <item m="1" x="4438"/>
        <item m="1" x="4077"/>
        <item m="1" x="3850"/>
        <item m="1" x="4408"/>
        <item m="1" x="2602"/>
        <item m="1" x="3547"/>
        <item m="1" x="5278"/>
        <item m="1" x="3380"/>
        <item m="1" x="4284"/>
        <item m="1" x="5048"/>
        <item m="1" x="2895"/>
        <item m="1" x="4852"/>
        <item m="1" x="2245"/>
        <item m="1" x="5918"/>
        <item m="1" x="2877"/>
        <item m="1" x="4454"/>
        <item m="1" x="3505"/>
        <item m="1" x="3609"/>
        <item m="1" x="3678"/>
        <item m="1" x="3370"/>
        <item m="1" x="3839"/>
        <item m="1" x="3557"/>
        <item m="1" x="2949"/>
        <item m="1" x="3026"/>
        <item m="1" x="4843"/>
        <item m="1" x="4787"/>
        <item m="1" x="3419"/>
        <item m="1" x="5296"/>
        <item m="1" x="2231"/>
        <item m="1" x="3720"/>
        <item m="1" x="2688"/>
        <item m="1" x="6033"/>
        <item m="1" x="5348"/>
        <item m="1" x="2916"/>
        <item m="1" x="4792"/>
        <item m="1" x="2486"/>
        <item m="1" x="3558"/>
        <item m="1" x="4483"/>
        <item m="1" x="3453"/>
        <item m="1" x="4905"/>
        <item m="1" x="2963"/>
        <item m="1" x="5730"/>
        <item m="1" x="3268"/>
        <item m="1" x="3394"/>
        <item m="1" x="3286"/>
        <item m="1" x="4764"/>
        <item m="1" x="6020"/>
        <item m="1" x="5170"/>
        <item m="1" x="5172"/>
        <item m="1" x="5614"/>
        <item m="1" x="3243"/>
        <item m="1" x="5991"/>
        <item m="1" x="3292"/>
        <item m="1" x="4571"/>
        <item m="1" x="2938"/>
        <item m="1" x="5324"/>
        <item m="1" x="4457"/>
        <item m="1" x="2348"/>
        <item m="1" x="5612"/>
        <item m="1" x="4585"/>
        <item m="1" x="2982"/>
        <item m="1" x="4845"/>
        <item m="1" x="2148"/>
        <item m="1" x="4605"/>
        <item m="1" x="5018"/>
        <item m="1" x="3941"/>
        <item m="1" x="5843"/>
        <item m="1" x="2738"/>
        <item m="1" x="4008"/>
        <item m="1" x="4668"/>
        <item m="1" x="2376"/>
        <item m="1" x="2746"/>
        <item m="1" x="3540"/>
        <item m="1" x="3008"/>
        <item m="1" x="5439"/>
        <item m="1" x="2168"/>
        <item m="1" x="2573"/>
        <item m="1" x="2902"/>
        <item m="1" x="3911"/>
        <item m="1" x="5604"/>
        <item m="1" x="2275"/>
        <item m="1" x="4936"/>
        <item m="1" x="2426"/>
        <item m="1" x="4295"/>
        <item m="1" x="3698"/>
        <item m="1" x="5399"/>
        <item m="1" x="5888"/>
        <item m="1" x="3336"/>
        <item m="1" x="3989"/>
        <item m="1" x="2331"/>
        <item m="1" x="4953"/>
        <item m="1" x="3404"/>
        <item m="1" x="2639"/>
        <item m="1" x="2934"/>
        <item m="1" x="3889"/>
        <item m="1" x="5445"/>
        <item m="1" x="5897"/>
        <item m="1" x="3922"/>
        <item m="1" x="2964"/>
        <item m="1" x="2992"/>
        <item m="1" x="3405"/>
        <item m="1" x="3567"/>
        <item m="1" x="4079"/>
        <item m="1" x="4489"/>
        <item m="1" x="4924"/>
        <item m="1" x="3302"/>
        <item m="1" x="5956"/>
        <item m="1" x="4968"/>
        <item m="1" x="2413"/>
        <item m="1" x="5705"/>
        <item m="1" x="4443"/>
        <item m="1" x="5395"/>
        <item m="1" x="3948"/>
        <item m="1" x="4884"/>
        <item m="1" x="3643"/>
        <item m="1" x="4590"/>
        <item m="1" x="4418"/>
        <item m="1" x="3022"/>
        <item m="1" x="5460"/>
        <item m="1" x="5973"/>
        <item m="1" x="4994"/>
        <item m="1" x="5682"/>
        <item m="1" x="5096"/>
        <item m="1" x="3812"/>
        <item m="1" x="2725"/>
        <item m="1" x="4548"/>
        <item m="1" x="5970"/>
        <item m="1" x="5602"/>
        <item m="1" x="3168"/>
        <item m="1" x="3680"/>
        <item m="1" x="3898"/>
        <item m="1" x="5204"/>
        <item m="1" x="2173"/>
        <item m="1" x="4099"/>
        <item m="1" x="3605"/>
        <item m="1" x="2284"/>
        <item m="1" x="5500"/>
        <item m="1" x="3962"/>
        <item m="1" x="5197"/>
        <item m="1" x="4993"/>
        <item m="1" x="3876"/>
        <item m="1" x="4012"/>
        <item m="1" x="4998"/>
        <item m="1" x="2540"/>
        <item m="1" x="2196"/>
        <item m="1" x="4311"/>
        <item m="1" x="2292"/>
        <item m="1" x="3699"/>
        <item m="1" x="5553"/>
        <item m="1" x="3457"/>
        <item m="1" x="2760"/>
        <item m="1" x="2975"/>
        <item m="1" x="6042"/>
        <item m="1" x="3508"/>
        <item m="1" x="4561"/>
        <item m="1" x="2179"/>
        <item m="1" x="5275"/>
        <item m="1" x="5856"/>
        <item m="1" x="4540"/>
        <item m="1" x="2274"/>
        <item m="1" x="4324"/>
        <item m="1" x="5944"/>
        <item m="1" x="3311"/>
        <item m="1" x="3965"/>
        <item m="1" x="4902"/>
        <item m="1" x="4154"/>
        <item m="1" x="4702"/>
        <item m="1" x="3669"/>
        <item m="1" x="4238"/>
        <item m="1" x="6004"/>
        <item m="1" x="4803"/>
        <item m="1" x="2271"/>
        <item m="1" x="5738"/>
        <item m="1" x="5184"/>
        <item m="1" x="4422"/>
        <item m="1" x="4839"/>
        <item m="1" x="5743"/>
        <item m="1" x="3657"/>
        <item m="1" x="5650"/>
        <item m="1" x="3766"/>
        <item m="1" x="5907"/>
        <item m="1" x="2696"/>
        <item m="1" x="3786"/>
        <item m="1" x="4493"/>
        <item m="1" x="5690"/>
        <item m="1" x="2379"/>
        <item m="1" x="3703"/>
        <item m="1" x="2923"/>
        <item m="1" x="4623"/>
        <item m="1" x="3438"/>
        <item m="1" x="4628"/>
        <item m="1" x="3663"/>
        <item m="1" x="3831"/>
        <item m="1" x="4178"/>
        <item m="1" x="5139"/>
        <item m="1" x="2141"/>
        <item m="1" x="5010"/>
        <item m="1" x="2480"/>
        <item m="1" x="5400"/>
        <item m="1" x="4016"/>
        <item m="1" x="3326"/>
        <item m="1" x="3086"/>
        <item m="1" x="2694"/>
        <item m="1" x="4945"/>
        <item m="1" x="4366"/>
        <item m="1" x="2159"/>
        <item m="1" x="2501"/>
        <item m="1" x="5344"/>
        <item m="1" x="2988"/>
        <item m="1" x="4791"/>
        <item m="1" x="2512"/>
        <item m="1" x="3356"/>
        <item m="1" x="4608"/>
        <item m="1" x="3879"/>
        <item m="1" x="3880"/>
        <item m="1" x="5331"/>
        <item m="1" x="4920"/>
        <item m="1" x="4944"/>
        <item m="1" x="5214"/>
        <item m="1" x="5527"/>
        <item m="1" x="5977"/>
        <item m="1" x="3771"/>
        <item m="1" x="2713"/>
        <item m="1" x="3849"/>
        <item m="1" x="4890"/>
        <item m="1" x="4288"/>
        <item m="1" x="3436"/>
        <item m="1" x="5564"/>
        <item m="1" x="5452"/>
        <item m="1" x="3246"/>
        <item m="1" x="4463"/>
        <item m="1" x="5941"/>
        <item m="1" x="3433"/>
        <item m="1" x="4063"/>
        <item m="1" x="4963"/>
        <item m="1" x="3111"/>
        <item m="1" x="2234"/>
        <item m="1" x="2805"/>
        <item m="1" x="5345"/>
        <item m="1" x="2484"/>
        <item m="1" x="5847"/>
        <item m="1" x="5337"/>
        <item m="1" x="3784"/>
        <item m="1" x="3093"/>
        <item m="1" x="3814"/>
        <item m="1" x="3986"/>
        <item m="1" x="3425"/>
        <item m="1" x="4885"/>
        <item m="1" x="5732"/>
        <item m="1" x="3121"/>
        <item m="1" x="2548"/>
        <item m="1" x="3686"/>
        <item m="1" x="5235"/>
        <item m="1" x="572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t="default"/>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extLst>
        <ext xmlns:x14="http://schemas.microsoft.com/office/spreadsheetml/2009/9/main" uri="{2946ED86-A175-432a-8AC1-64E0C546D7DE}">
          <x14:pivotField fillDownLabels="1"/>
        </ext>
      </extLst>
    </pivotField>
    <pivotField compact="0" outline="0" subtotalTop="0" showAll="0">
      <extLst>
        <ext xmlns:x14="http://schemas.microsoft.com/office/spreadsheetml/2009/9/main" uri="{2946ED86-A175-432a-8AC1-64E0C546D7DE}">
          <x14:pivotField fillDownLabels="1"/>
        </ext>
      </extLst>
    </pivotField>
    <pivotField compact="0" outline="0" subtotalTop="0" showAll="0">
      <extLst>
        <ext xmlns:x14="http://schemas.microsoft.com/office/spreadsheetml/2009/9/main" uri="{2946ED86-A175-432a-8AC1-64E0C546D7DE}">
          <x14:pivotField fillDownLabels="1"/>
        </ext>
      </extLst>
    </pivotField>
    <pivotField compact="0" outline="0" subtotalTop="0" showAll="0">
      <extLst>
        <ext xmlns:x14="http://schemas.microsoft.com/office/spreadsheetml/2009/9/main" uri="{2946ED86-A175-432a-8AC1-64E0C546D7DE}">
          <x14:pivotField fillDownLabels="1"/>
        </ext>
      </extLst>
    </pivotField>
    <pivotField compact="0" outline="0" subtotalTop="0" showAll="0">
      <extLst>
        <ext xmlns:x14="http://schemas.microsoft.com/office/spreadsheetml/2009/9/main" uri="{2946ED86-A175-432a-8AC1-64E0C546D7DE}">
          <x14:pivotField fillDownLabels="1"/>
        </ext>
      </extLst>
    </pivotField>
    <pivotField compact="0" outline="0" subtotalTop="0" showAll="0">
      <extLst>
        <ext xmlns:x14="http://schemas.microsoft.com/office/spreadsheetml/2009/9/main" uri="{2946ED86-A175-432a-8AC1-64E0C546D7DE}">
          <x14:pivotField fillDownLabels="1"/>
        </ext>
      </extLst>
    </pivotField>
    <pivotField compact="0" outline="0" subtotalTop="0" showAll="0">
      <extLst>
        <ext xmlns:x14="http://schemas.microsoft.com/office/spreadsheetml/2009/9/main" uri="{2946ED86-A175-432a-8AC1-64E0C546D7DE}">
          <x14:pivotField fillDownLabels="1"/>
        </ext>
      </extLst>
    </pivotField>
    <pivotField compact="0" outline="0" subtotalTop="0" showAll="0">
      <extLst>
        <ext xmlns:x14="http://schemas.microsoft.com/office/spreadsheetml/2009/9/main" uri="{2946ED86-A175-432a-8AC1-64E0C546D7DE}">
          <x14:pivotField fillDownLabels="1"/>
        </ext>
      </extLst>
    </pivotField>
    <pivotField compact="0" outline="0" subtotalTop="0" showAll="0">
      <extLst>
        <ext xmlns:x14="http://schemas.microsoft.com/office/spreadsheetml/2009/9/main" uri="{2946ED86-A175-432a-8AC1-64E0C546D7DE}">
          <x14:pivotField fillDownLabels="1"/>
        </ext>
      </extLst>
    </pivotField>
    <pivotField compact="0" outline="0" subtotalTop="0" showAll="0">
      <extLst>
        <ext xmlns:x14="http://schemas.microsoft.com/office/spreadsheetml/2009/9/main" uri="{2946ED86-A175-432a-8AC1-64E0C546D7DE}">
          <x14:pivotField fillDownLabels="1"/>
        </ext>
      </extLst>
    </pivotField>
    <pivotField compact="0" outline="0" subtotalTop="0" showAll="0">
      <extLst>
        <ext xmlns:x14="http://schemas.microsoft.com/office/spreadsheetml/2009/9/main" uri="{2946ED86-A175-432a-8AC1-64E0C546D7DE}">
          <x14:pivotField fillDownLabels="1"/>
        </ext>
      </extLst>
    </pivotField>
    <pivotField dataField="1" compact="0" outline="0" subtotalTop="0" showAll="0">
      <extLst>
        <ext xmlns:x14="http://schemas.microsoft.com/office/spreadsheetml/2009/9/main" uri="{2946ED86-A175-432a-8AC1-64E0C546D7DE}">
          <x14:pivotField fillDownLabels="1"/>
        </ext>
      </extLst>
    </pivotField>
    <pivotField compact="0" outline="0" subtotalTop="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5" outline="0" showAll="0" defaultSubtotal="0">
      <extLst>
        <ext xmlns:x14="http://schemas.microsoft.com/office/spreadsheetml/2009/9/main" uri="{2946ED86-A175-432a-8AC1-64E0C546D7DE}">
          <x14:pivotField fillDownLabels="1"/>
        </ext>
      </extLst>
    </pivotField>
    <pivotField compact="0" numFmtId="166"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5" outline="0" showAll="0" defaultSubtotal="0">
      <extLst>
        <ext xmlns:x14="http://schemas.microsoft.com/office/spreadsheetml/2009/9/main" uri="{2946ED86-A175-432a-8AC1-64E0C546D7DE}">
          <x14:pivotField fillDownLabels="1"/>
        </ext>
      </extLst>
    </pivotField>
    <pivotField compact="0" numFmtId="166"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5" outline="0" showAll="0" defaultSubtotal="0">
      <extLst>
        <ext xmlns:x14="http://schemas.microsoft.com/office/spreadsheetml/2009/9/main" uri="{2946ED86-A175-432a-8AC1-64E0C546D7DE}">
          <x14:pivotField fillDownLabels="1"/>
        </ext>
      </extLst>
    </pivotField>
    <pivotField compact="0" numFmtId="166"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s>
  <rowFields count="1">
    <field x="10"/>
  </rowFields>
  <rowItems count="13">
    <i>
      <x v="27"/>
    </i>
    <i>
      <x v="24"/>
    </i>
    <i>
      <x v="28"/>
    </i>
    <i>
      <x v="25"/>
    </i>
    <i>
      <x v="26"/>
    </i>
    <i>
      <x v="30"/>
    </i>
    <i>
      <x v="29"/>
    </i>
    <i>
      <x v="34"/>
    </i>
    <i>
      <x v="15"/>
    </i>
    <i>
      <x v="31"/>
    </i>
    <i>
      <x v="35"/>
    </i>
    <i>
      <x v="32"/>
    </i>
    <i t="grand">
      <x/>
    </i>
  </rowItems>
  <colFields count="1">
    <field x="-2"/>
  </colFields>
  <colItems count="2">
    <i>
      <x/>
    </i>
    <i i="1">
      <x v="1"/>
    </i>
  </colItems>
  <dataFields count="2">
    <dataField name="Sum of Shelf Dollar Vol Current 12 Mths2" fld="27" baseField="9" baseItem="0"/>
    <dataField name="Sum of Shelf Dollar Vol Current 12 Mths" fld="27" showDataAs="percentOfTotal" baseField="9" baseItem="0" numFmtId="10"/>
  </dataFields>
  <formats count="10">
    <format dxfId="19">
      <pivotArea field="9" type="button" dataOnly="0" labelOnly="1" outline="0"/>
    </format>
    <format dxfId="18">
      <pivotArea field="1" type="button" dataOnly="0" labelOnly="1" outline="0"/>
    </format>
    <format dxfId="17">
      <pivotArea field="14" type="button" dataOnly="0" labelOnly="1" outline="0"/>
    </format>
    <format dxfId="16">
      <pivotArea field="9" type="button" dataOnly="0" labelOnly="1" outline="0"/>
    </format>
    <format dxfId="15">
      <pivotArea field="1" type="button" dataOnly="0" labelOnly="1" outline="0"/>
    </format>
    <format dxfId="14">
      <pivotArea field="14" type="button" dataOnly="0" labelOnly="1" outline="0"/>
    </format>
    <format dxfId="13">
      <pivotArea outline="0" fieldPosition="0">
        <references count="1">
          <reference field="4294967294" count="1">
            <x v="1"/>
          </reference>
        </references>
      </pivotArea>
    </format>
    <format dxfId="12">
      <pivotArea dataOnly="0" outline="0" fieldPosition="0">
        <references count="1">
          <reference field="4294967294" count="1">
            <x v="0"/>
          </reference>
        </references>
      </pivotArea>
    </format>
    <format dxfId="11">
      <pivotArea dataOnly="0" grandRow="1" outline="0" fieldPosition="0"/>
    </format>
    <format dxfId="10">
      <pivotArea dataOnly="0" outline="0" fieldPosition="0">
        <references count="1">
          <reference field="4294967294" count="1">
            <x v="1"/>
          </reference>
        </references>
      </pivotArea>
    </format>
  </formats>
  <pivotTableStyleInfo name="PivotStyleMedium6" showRowHeaders="1" showColHeaders="1" showRowStripes="1" showColStripes="1"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300-000004000000}" name="PivotTable2" cacheId="1" applyNumberFormats="0" applyBorderFormats="0" applyFontFormats="0" applyPatternFormats="0" applyAlignmentFormats="0" applyWidthHeightFormats="1" dataCaption="Values" updatedVersion="8" minRefreshableVersion="3" showDrill="0" rowGrandTotals="0" itemPrintTitles="1" createdVersion="5" indent="0" compact="0" compactData="0" multipleFieldFilters="0">
  <location ref="L19:N1929" firstHeaderRow="0" firstDataRow="1" firstDataCol="1"/>
  <pivotFields count="47">
    <pivotField compact="0" outline="0" subtotalTop="0" showAll="0">
      <extLst>
        <ext xmlns:x14="http://schemas.microsoft.com/office/spreadsheetml/2009/9/main" uri="{2946ED86-A175-432a-8AC1-64E0C546D7DE}">
          <x14:pivotField fillDownLabels="1"/>
        </ext>
      </extLst>
    </pivotField>
    <pivotField compact="0" outline="0" subtotalTop="0" showAll="0">
      <items count="4658">
        <item m="1" x="3981"/>
        <item m="1" x="4097"/>
        <item m="1" x="4184"/>
        <item m="1" x="4201"/>
        <item m="1" x="4267"/>
        <item m="1" x="3018"/>
        <item m="1" x="3457"/>
        <item m="1" x="3798"/>
        <item m="1" x="2885"/>
        <item m="1" x="2838"/>
        <item m="1" x="3743"/>
        <item m="1" x="3756"/>
        <item m="1" x="3816"/>
        <item m="1" x="4034"/>
        <item m="1" x="4078"/>
        <item m="1" x="2741"/>
        <item m="1" x="2322"/>
        <item m="1" x="2328"/>
        <item m="1" x="3417"/>
        <item m="1" x="3424"/>
        <item m="1" x="2425"/>
        <item m="1" x="2862"/>
        <item m="1" x="2551"/>
        <item m="1" x="2562"/>
        <item m="1" x="2936"/>
        <item m="1" x="2940"/>
        <item m="1" x="4498"/>
        <item m="1" x="4516"/>
        <item m="1" x="2331"/>
        <item m="1" x="3673"/>
        <item m="1" x="3679"/>
        <item m="1" x="3681"/>
        <item m="1" x="3554"/>
        <item m="1" x="3561"/>
        <item m="1" x="3568"/>
        <item m="1" x="3578"/>
        <item m="1" x="3588"/>
        <item m="1" x="3714"/>
        <item m="1" x="3951"/>
        <item m="1" x="3961"/>
        <item m="1" x="4051"/>
        <item m="1" x="4084"/>
        <item m="1" x="4113"/>
        <item m="1" x="2458"/>
        <item m="1" x="2658"/>
        <item m="1" x="2805"/>
        <item m="1" x="2815"/>
        <item m="1" x="3015"/>
        <item m="1" x="3847"/>
        <item m="1" x="4161"/>
        <item m="1" x="2289"/>
        <item m="1" x="3833"/>
        <item m="1" x="3181"/>
        <item m="1" x="4313"/>
        <item m="1" x="4320"/>
        <item m="1" x="2442"/>
        <item m="1" x="4337"/>
        <item m="1" x="3677"/>
        <item m="1" x="4191"/>
        <item m="1" x="4195"/>
        <item m="1" x="4390"/>
        <item m="1" x="2235"/>
        <item m="1" x="3084"/>
        <item m="1" x="3647"/>
        <item m="1" x="4110"/>
        <item m="1" x="4428"/>
        <item m="1" x="4568"/>
        <item m="1" x="4227"/>
        <item m="1" x="3136"/>
        <item m="1" x="3145"/>
        <item m="1" x="3160"/>
        <item m="1" x="3169"/>
        <item m="1" x="4595"/>
        <item m="1" x="4638"/>
        <item m="1" x="2206"/>
        <item m="1" x="2516"/>
        <item m="1" x="2284"/>
        <item m="1" x="2311"/>
        <item m="1" x="2342"/>
        <item m="1" x="3668"/>
        <item m="1" x="3675"/>
        <item m="1" x="2684"/>
        <item m="1" x="2740"/>
        <item m="1" x="3638"/>
        <item m="1" x="3889"/>
        <item m="1" x="2855"/>
        <item m="1" x="2912"/>
        <item m="1" x="2914"/>
        <item m="1" x="3245"/>
        <item m="1" x="4165"/>
        <item m="1" x="4275"/>
        <item m="1" x="4286"/>
        <item m="1" x="4292"/>
        <item m="1" x="3312"/>
        <item m="1" x="3314"/>
        <item m="1" x="3317"/>
        <item m="1" x="3318"/>
        <item m="1" x="3319"/>
        <item m="1" x="3320"/>
        <item m="1" x="3914"/>
        <item m="1" x="2366"/>
        <item m="1" x="4080"/>
        <item m="1" x="4287"/>
        <item m="1" x="3214"/>
        <item m="1" x="3228"/>
        <item m="1" x="4170"/>
        <item m="1" x="4186"/>
        <item m="1" x="4190"/>
        <item m="1" x="4193"/>
        <item m="1" x="4197"/>
        <item m="1" x="4203"/>
        <item m="1" x="2730"/>
        <item m="1" x="3782"/>
        <item m="1" x="3799"/>
        <item m="1" x="3057"/>
        <item m="1" x="4584"/>
        <item m="1" x="2472"/>
        <item m="1" x="2474"/>
        <item m="1" x="2476"/>
        <item m="1" x="2480"/>
        <item m="1" x="3046"/>
        <item m="1" x="3580"/>
        <item m="1" x="3600"/>
        <item m="1" x="4480"/>
        <item m="1" x="4572"/>
        <item m="1" x="4613"/>
        <item m="1" x="2563"/>
        <item m="1" x="3950"/>
        <item m="1" x="4389"/>
        <item m="1" x="4416"/>
        <item m="1" x="4419"/>
        <item m="1" x="2439"/>
        <item m="1" x="2612"/>
        <item m="1" x="2773"/>
        <item m="1" x="2732"/>
        <item m="1" x="2736"/>
        <item m="1" x="2758"/>
        <item m="1" x="2364"/>
        <item m="1" x="2514"/>
        <item m="1" x="2517"/>
        <item m="1" x="2578"/>
        <item m="1" x="2589"/>
        <item m="1" x="3702"/>
        <item m="1" x="2620"/>
        <item m="1" x="2901"/>
        <item m="1" x="3255"/>
        <item m="1" x="3277"/>
        <item m="1" x="4586"/>
        <item m="1" x="4606"/>
        <item m="1" x="2266"/>
        <item m="1" x="2706"/>
        <item m="1" x="2873"/>
        <item m="1" x="2874"/>
        <item m="1" x="2877"/>
        <item m="1" x="2911"/>
        <item m="1" x="3218"/>
        <item m="1" x="3983"/>
        <item m="1" x="3998"/>
        <item m="1" x="4265"/>
        <item m="1" x="2618"/>
        <item m="1" x="2870"/>
        <item m="1" x="3698"/>
        <item m="1" x="3758"/>
        <item m="1" x="3760"/>
        <item m="1" x="3778"/>
        <item m="1" x="2421"/>
        <item m="1" x="2423"/>
        <item m="1" x="2426"/>
        <item m="1" x="2755"/>
        <item m="1" x="2760"/>
        <item m="1" x="3191"/>
        <item m="1" x="3583"/>
        <item m="1" x="4274"/>
        <item m="1" x="4276"/>
        <item m="1" x="4278"/>
        <item m="1" x="4279"/>
        <item m="1" x="4281"/>
        <item m="1" x="4289"/>
        <item m="1" x="4343"/>
        <item m="1" x="2928"/>
        <item m="1" x="2994"/>
        <item m="1" x="3001"/>
        <item m="1" x="3006"/>
        <item m="1" x="3092"/>
        <item m="1" x="3151"/>
        <item m="1" x="3154"/>
        <item m="1" x="3162"/>
        <item m="1" x="3187"/>
        <item m="1" x="3197"/>
        <item m="1" x="3201"/>
        <item m="1" x="3229"/>
        <item m="1" x="3233"/>
        <item m="1" x="3811"/>
        <item m="1" x="3817"/>
        <item m="1" x="3824"/>
        <item m="1" x="3957"/>
        <item m="1" x="4332"/>
        <item m="1" x="4335"/>
        <item m="1" x="4485"/>
        <item m="1" x="2579"/>
        <item m="1" x="3609"/>
        <item m="1" x="3955"/>
        <item m="1" x="3980"/>
        <item m="1" x="4135"/>
        <item m="1" x="4144"/>
        <item m="1" x="2286"/>
        <item m="1" x="3427"/>
        <item m="1" x="3515"/>
        <item m="1" x="3545"/>
        <item m="1" x="3565"/>
        <item m="1" x="3606"/>
        <item m="1" x="3608"/>
        <item m="1" x="3611"/>
        <item m="1" x="2802"/>
        <item m="1" x="2803"/>
        <item m="1" x="3741"/>
        <item m="1" x="3744"/>
        <item m="1" x="2231"/>
        <item m="1" x="3088"/>
        <item m="1" x="3396"/>
        <item m="1" x="3658"/>
        <item m="1" x="3661"/>
        <item m="1" x="3759"/>
        <item m="1" x="3763"/>
        <item m="1" x="3958"/>
        <item m="1" x="3971"/>
        <item m="1" x="4534"/>
        <item m="1" x="2143"/>
        <item m="1" x="2565"/>
        <item m="1" x="2569"/>
        <item m="1" x="2785"/>
        <item m="1" x="3747"/>
        <item m="1" x="3751"/>
        <item m="1" x="4156"/>
        <item m="1" x="2739"/>
        <item m="1" x="2954"/>
        <item m="1" x="3196"/>
        <item m="1" x="4494"/>
        <item m="1" x="4496"/>
        <item m="1" x="2248"/>
        <item m="1" x="2252"/>
        <item m="1" x="2256"/>
        <item m="1" x="2429"/>
        <item m="1" x="2633"/>
        <item m="1" x="3052"/>
        <item m="1" x="3410"/>
        <item m="1" x="3573"/>
        <item m="1" x="3781"/>
        <item m="1" x="3810"/>
        <item m="1" x="4012"/>
        <item m="1" x="4027"/>
        <item m="1" x="4109"/>
        <item m="1" x="4112"/>
        <item m="1" x="4115"/>
        <item m="1" x="4175"/>
        <item m="1" x="4179"/>
        <item m="1" x="4188"/>
        <item m="1" x="4194"/>
        <item m="1" x="4280"/>
        <item m="1" x="4288"/>
        <item m="1" x="4294"/>
        <item m="1" x="4322"/>
        <item m="1" x="4487"/>
        <item m="1" x="4489"/>
        <item m="1" x="4491"/>
        <item m="1" x="4492"/>
        <item m="1" x="4495"/>
        <item m="1" x="2299"/>
        <item m="1" x="2354"/>
        <item m="1" x="2467"/>
        <item m="1" x="2832"/>
        <item m="1" x="3693"/>
        <item m="1" x="3704"/>
        <item m="1" x="4269"/>
        <item m="1" x="4293"/>
        <item m="1" x="4490"/>
        <item m="1" x="3754"/>
        <item m="1" x="3170"/>
        <item m="1" x="4219"/>
        <item m="1" x="4225"/>
        <item m="1" x="2209"/>
        <item m="1" x="3976"/>
        <item m="1" x="3984"/>
        <item m="1" x="3999"/>
        <item m="1" x="4017"/>
        <item m="1" x="4411"/>
        <item m="1" x="2735"/>
        <item m="1" x="3172"/>
        <item m="1" x="3174"/>
        <item m="1" x="3367"/>
        <item m="1" x="3377"/>
        <item m="1" x="3449"/>
        <item m="1" x="3455"/>
        <item m="1" x="3458"/>
        <item m="1" x="3459"/>
        <item m="1" x="3821"/>
        <item m="1" x="4147"/>
        <item m="1" x="4226"/>
        <item m="1" x="4234"/>
        <item m="1" x="4236"/>
        <item m="1" x="4242"/>
        <item m="1" x="4244"/>
        <item m="1" x="4248"/>
        <item m="1" x="4249"/>
        <item m="1" x="4266"/>
        <item m="1" x="4271"/>
        <item m="1" x="4298"/>
        <item m="1" x="4382"/>
        <item m="1" x="4438"/>
        <item m="1" x="4602"/>
        <item m="1" x="4604"/>
        <item m="1" x="4610"/>
        <item m="1" x="2431"/>
        <item m="1" x="4372"/>
        <item m="1" x="4439"/>
        <item m="1" x="4454"/>
        <item m="1" x="4467"/>
        <item m="1" x="4477"/>
        <item m="1" x="4482"/>
        <item m="1" x="4517"/>
        <item m="1" x="2377"/>
        <item m="1" x="2399"/>
        <item m="1" x="2505"/>
        <item m="1" x="2665"/>
        <item m="1" x="2667"/>
        <item m="1" x="2668"/>
        <item m="1" x="2711"/>
        <item m="1" x="2725"/>
        <item m="1" x="2888"/>
        <item m="1" x="2890"/>
        <item m="1" x="2906"/>
        <item m="1" x="2915"/>
        <item m="1" x="2919"/>
        <item m="1" x="2920"/>
        <item m="1" x="3024"/>
        <item m="1" x="3268"/>
        <item m="1" x="3272"/>
        <item m="1" x="3862"/>
        <item m="1" x="2394"/>
        <item m="1" x="2727"/>
        <item m="1" x="2903"/>
        <item m="1" x="2904"/>
        <item m="1" x="2909"/>
        <item m="1" x="2969"/>
        <item m="1" x="3298"/>
        <item m="1" x="3309"/>
        <item m="1" x="3400"/>
        <item m="1" x="3412"/>
        <item m="1" x="3419"/>
        <item m="1" x="3478"/>
        <item m="1" x="3860"/>
        <item m="1" x="4083"/>
        <item m="1" x="2329"/>
        <item m="1" x="2972"/>
        <item m="1" x="3814"/>
        <item m="1" x="3876"/>
        <item m="1" x="2257"/>
        <item m="1" x="2259"/>
        <item m="1" x="2362"/>
        <item m="1" x="2365"/>
        <item m="1" x="2368"/>
        <item m="1" x="2373"/>
        <item m="1" x="2385"/>
        <item m="1" x="2695"/>
        <item m="1" x="2700"/>
        <item m="1" x="2775"/>
        <item m="1" x="2806"/>
        <item m="1" x="3035"/>
        <item m="1" x="3036"/>
        <item m="1" x="3039"/>
        <item m="1" x="3045"/>
        <item m="1" x="3131"/>
        <item m="1" x="3284"/>
        <item m="1" x="3289"/>
        <item m="1" x="3493"/>
        <item m="1" x="3497"/>
        <item m="1" x="3507"/>
        <item m="1" x="3520"/>
        <item m="1" x="3530"/>
        <item m="1" x="3541"/>
        <item m="1" x="3543"/>
        <item m="1" x="3555"/>
        <item m="1" x="3630"/>
        <item m="1" x="3633"/>
        <item m="1" x="3637"/>
        <item m="1" x="4301"/>
        <item m="1" x="4306"/>
        <item m="1" x="4315"/>
        <item m="1" x="4373"/>
        <item m="1" x="4380"/>
        <item m="1" x="4621"/>
        <item m="1" x="4645"/>
        <item m="1" x="4647"/>
        <item m="1" x="2397"/>
        <item m="1" x="2520"/>
        <item m="1" x="2540"/>
        <item m="1" x="2576"/>
        <item m="1" x="2585"/>
        <item m="1" x="2587"/>
        <item m="1" x="2772"/>
        <item m="1" x="2774"/>
        <item m="1" x="2861"/>
        <item m="1" x="3223"/>
        <item m="1" x="3227"/>
        <item m="1" x="3538"/>
        <item m="1" x="3551"/>
        <item m="1" x="3929"/>
        <item m="1" x="3968"/>
        <item m="1" x="3970"/>
        <item m="1" x="3973"/>
        <item m="1" x="3975"/>
        <item m="1" x="3978"/>
        <item m="1" x="3982"/>
        <item m="1" x="3986"/>
        <item m="1" x="4071"/>
        <item m="1" x="4399"/>
        <item m="1" x="4401"/>
        <item m="1" x="4415"/>
        <item m="1" x="4417"/>
        <item m="1" x="4420"/>
        <item m="1" x="4458"/>
        <item m="1" x="4468"/>
        <item m="1" x="4642"/>
        <item m="1" x="4650"/>
        <item m="1" x="4652"/>
        <item m="1" x="2560"/>
        <item m="1" x="2564"/>
        <item m="1" x="2764"/>
        <item m="1" x="2767"/>
        <item m="1" x="2976"/>
        <item m="1" x="2983"/>
        <item m="1" x="3687"/>
        <item m="1" x="4093"/>
        <item m="1" x="4479"/>
        <item m="1" x="4540"/>
        <item m="1" x="4571"/>
        <item m="1" x="2149"/>
        <item m="1" x="2190"/>
        <item m="1" x="2389"/>
        <item m="1" x="2456"/>
        <item m="1" x="2485"/>
        <item m="1" x="2488"/>
        <item m="1" x="2907"/>
        <item m="1" x="2913"/>
        <item m="1" x="2950"/>
        <item m="1" x="2953"/>
        <item m="1" x="2984"/>
        <item m="1" x="3003"/>
        <item m="1" x="3164"/>
        <item m="1" x="3165"/>
        <item m="1" x="3656"/>
        <item m="1" x="3670"/>
        <item m="1" x="3682"/>
        <item m="1" x="4075"/>
        <item m="1" x="4132"/>
        <item m="1" x="4136"/>
        <item m="1" x="4138"/>
        <item m="1" x="2273"/>
        <item m="1" x="2280"/>
        <item m="1" x="2310"/>
        <item m="1" x="2376"/>
        <item m="1" x="2396"/>
        <item m="1" x="2398"/>
        <item m="1" x="3581"/>
        <item m="1" x="3618"/>
        <item m="1" x="3626"/>
        <item m="1" x="4434"/>
        <item m="1" x="2315"/>
        <item m="1" x="2325"/>
        <item m="1" x="2637"/>
        <item m="1" x="2851"/>
        <item m="1" x="2853"/>
        <item m="1" x="2860"/>
        <item m="1" x="2955"/>
        <item m="1" x="2956"/>
        <item m="1" x="3051"/>
        <item m="1" x="3056"/>
        <item m="1" x="3060"/>
        <item m="1" x="3061"/>
        <item m="1" x="3065"/>
        <item m="1" x="3069"/>
        <item m="1" x="3072"/>
        <item m="1" x="3077"/>
        <item m="1" x="3079"/>
        <item m="1" x="3081"/>
        <item m="1" x="3085"/>
        <item m="1" x="3090"/>
        <item m="1" x="3091"/>
        <item m="1" x="3093"/>
        <item m="1" x="3095"/>
        <item m="1" x="3101"/>
        <item m="1" x="3104"/>
        <item m="1" x="3106"/>
        <item m="1" x="3107"/>
        <item m="1" x="3112"/>
        <item m="1" x="3117"/>
        <item m="1" x="3120"/>
        <item m="1" x="3123"/>
        <item m="1" x="3124"/>
        <item m="1" x="3126"/>
        <item m="1" x="3132"/>
        <item m="1" x="3140"/>
        <item m="1" x="3142"/>
        <item m="1" x="3144"/>
        <item m="1" x="3215"/>
        <item m="1" x="3217"/>
        <item m="1" x="3219"/>
        <item m="1" x="3224"/>
        <item m="1" x="4023"/>
        <item m="1" x="4026"/>
        <item m="1" x="2229"/>
        <item m="1" x="2230"/>
        <item m="1" x="2632"/>
        <item m="1" x="3098"/>
        <item m="1" x="3962"/>
        <item m="1" x="3997"/>
        <item m="1" x="4001"/>
        <item m="1" x="4103"/>
        <item m="1" x="4105"/>
        <item m="1" x="4387"/>
        <item m="1" x="4394"/>
        <item m="1" x="4502"/>
        <item m="1" x="4521"/>
        <item m="1" x="4523"/>
        <item m="1" x="4548"/>
        <item m="1" x="4550"/>
        <item m="1" x="4555"/>
        <item m="1" x="4561"/>
        <item m="1" x="4562"/>
        <item m="1" x="4564"/>
        <item m="1" x="4569"/>
        <item m="1" x="2147"/>
        <item m="1" x="2664"/>
        <item m="1" x="2671"/>
        <item m="1" x="2674"/>
        <item m="1" x="2677"/>
        <item m="1" x="2681"/>
        <item m="1" x="2686"/>
        <item m="1" x="2689"/>
        <item m="1" x="2704"/>
        <item m="1" x="2708"/>
        <item m="1" x="2712"/>
        <item m="1" x="2713"/>
        <item m="1" x="2844"/>
        <item m="1" x="3253"/>
        <item m="1" x="3254"/>
        <item m="1" x="3271"/>
        <item m="1" x="3274"/>
        <item m="1" x="3278"/>
        <item m="1" x="3280"/>
        <item m="1" x="3354"/>
        <item m="1" x="3386"/>
        <item m="1" x="3387"/>
        <item m="1" x="3395"/>
        <item m="1" x="3397"/>
        <item m="1" x="3401"/>
        <item m="1" x="3448"/>
        <item m="1" x="3501"/>
        <item m="1" x="3502"/>
        <item m="1" x="3784"/>
        <item m="1" x="3825"/>
        <item m="1" x="3835"/>
        <item m="1" x="3838"/>
        <item m="1" x="3849"/>
        <item m="1" x="3853"/>
        <item m="1" x="3855"/>
        <item m="1" x="3863"/>
        <item m="1" x="3872"/>
        <item m="1" x="3874"/>
        <item m="1" x="4268"/>
        <item m="1" x="4272"/>
        <item m="1" x="4284"/>
        <item m="1" x="4297"/>
        <item m="1" x="4333"/>
        <item m="1" x="4352"/>
        <item m="1" x="4356"/>
        <item m="1" x="4530"/>
        <item m="1" x="4538"/>
        <item m="1" x="4541"/>
        <item m="1" x="2495"/>
        <item m="1" x="2570"/>
        <item m="1" x="2571"/>
        <item m="1" x="2574"/>
        <item m="1" x="2584"/>
        <item m="1" x="2600"/>
        <item m="1" x="2607"/>
        <item m="1" x="2610"/>
        <item m="1" x="2621"/>
        <item m="1" x="2625"/>
        <item m="1" x="2798"/>
        <item m="1" x="2810"/>
        <item m="1" x="3361"/>
        <item m="1" x="3544"/>
        <item m="1" x="3740"/>
        <item m="1" x="4338"/>
        <item m="1" x="4583"/>
        <item m="1" x="2234"/>
        <item m="1" x="2271"/>
        <item m="1" x="2724"/>
        <item m="1" x="2973"/>
        <item m="1" x="3433"/>
        <item m="1" x="3440"/>
        <item m="1" x="3839"/>
        <item m="1" x="3842"/>
        <item m="1" x="3845"/>
        <item m="1" x="3896"/>
        <item m="1" x="3898"/>
        <item m="1" x="3902"/>
        <item m="1" x="3927"/>
        <item m="1" x="4450"/>
        <item m="1" x="4519"/>
        <item m="1" x="4529"/>
        <item m="1" x="4531"/>
        <item m="1" x="4565"/>
        <item m="1" x="2437"/>
        <item m="1" x="2441"/>
        <item m="1" x="2443"/>
        <item m="1" x="2446"/>
        <item m="1" x="2447"/>
        <item m="1" x="2451"/>
        <item m="1" x="2453"/>
        <item m="1" x="2493"/>
        <item m="1" x="2506"/>
        <item m="1" x="2534"/>
        <item m="1" x="2882"/>
        <item m="1" x="2883"/>
        <item m="1" x="2971"/>
        <item m="1" x="2998"/>
        <item m="1" x="3021"/>
        <item m="1" x="3030"/>
        <item m="1" x="3037"/>
        <item m="1" x="3299"/>
        <item m="1" x="3300"/>
        <item m="1" x="3305"/>
        <item m="1" x="3307"/>
        <item m="1" x="3310"/>
        <item m="1" x="3316"/>
        <item m="1" x="3531"/>
        <item m="1" x="3989"/>
        <item m="1" x="3134"/>
        <item m="1" x="3141"/>
        <item m="1" x="3171"/>
        <item m="1" x="4609"/>
        <item m="1" x="4615"/>
        <item m="1" x="2162"/>
        <item m="1" x="2168"/>
        <item m="1" x="2176"/>
        <item m="1" x="2180"/>
        <item m="1" x="2211"/>
        <item m="1" x="2218"/>
        <item m="1" x="2223"/>
        <item m="1" x="2225"/>
        <item m="1" x="2238"/>
        <item m="1" x="2260"/>
        <item m="1" x="2270"/>
        <item m="1" x="2292"/>
        <item m="1" x="2296"/>
        <item m="1" x="3027"/>
        <item m="1" x="3216"/>
        <item m="1" x="3231"/>
        <item m="1" x="3526"/>
        <item m="1" x="3922"/>
        <item m="1" x="4061"/>
        <item m="1" x="4290"/>
        <item m="1" x="4308"/>
        <item m="1" x="4310"/>
        <item m="1" x="4409"/>
        <item m="1" x="4414"/>
        <item m="1" x="4423"/>
        <item m="1" x="4431"/>
        <item m="1" x="4442"/>
        <item m="1" x="4447"/>
        <item m="1" x="3262"/>
        <item m="1" x="3263"/>
        <item m="1" x="3266"/>
        <item m="1" x="3270"/>
        <item m="1" x="3275"/>
        <item m="1" x="3296"/>
        <item m="1" x="3345"/>
        <item m="1" x="3446"/>
        <item m="1" x="3447"/>
        <item m="1" x="3450"/>
        <item m="1" x="3452"/>
        <item m="1" x="3456"/>
        <item m="1" x="3718"/>
        <item m="1" x="3719"/>
        <item m="1" x="3721"/>
        <item m="1" x="3725"/>
        <item m="1" x="3728"/>
        <item m="1" x="3730"/>
        <item m="1" x="3966"/>
        <item m="1" x="4042"/>
        <item m="1" x="4044"/>
        <item m="1" x="4058"/>
        <item m="1" x="4068"/>
        <item m="1" x="4086"/>
        <item m="1" x="4260"/>
        <item m="1" x="2215"/>
        <item m="1" x="2216"/>
        <item m="1" x="2275"/>
        <item m="1" x="2278"/>
        <item m="1" x="2279"/>
        <item m="1" x="2282"/>
        <item m="1" x="2501"/>
        <item m="1" x="2510"/>
        <item m="1" x="2669"/>
        <item m="1" x="2672"/>
        <item m="1" x="2675"/>
        <item m="1" x="2891"/>
        <item m="1" x="2892"/>
        <item m="1" x="3235"/>
        <item m="1" x="3259"/>
        <item m="1" x="3265"/>
        <item m="1" x="3269"/>
        <item m="1" x="3273"/>
        <item m="1" x="3276"/>
        <item m="1" x="3380"/>
        <item m="1" x="3409"/>
        <item m="1" x="3415"/>
        <item m="1" x="3429"/>
        <item m="1" x="3546"/>
        <item m="1" x="4024"/>
        <item m="1" x="4283"/>
        <item m="1" x="4325"/>
        <item m="1" x="4421"/>
        <item m="1" x="4445"/>
        <item m="1" x="4472"/>
        <item m="1" x="4524"/>
        <item m="1" x="4639"/>
        <item m="1" x="2141"/>
        <item m="1" x="2939"/>
        <item m="1" x="2981"/>
        <item m="1" x="2986"/>
        <item m="1" x="3053"/>
        <item m="1" x="3567"/>
        <item m="1" x="3570"/>
        <item m="1" x="3655"/>
        <item m="1" x="3952"/>
        <item m="1" x="4263"/>
        <item m="1" x="4277"/>
        <item m="1" x="4316"/>
        <item m="1" x="4318"/>
        <item m="1" x="4321"/>
        <item m="1" x="4347"/>
        <item m="1" x="4488"/>
        <item m="1" x="4493"/>
        <item m="1" x="4514"/>
        <item m="1" x="4518"/>
        <item m="1" x="4536"/>
        <item m="1" x="4547"/>
        <item m="1" x="4549"/>
        <item m="1" x="2200"/>
        <item m="1" x="2276"/>
        <item m="1" x="2294"/>
        <item m="1" x="2324"/>
        <item m="1" x="2402"/>
        <item m="1" x="2419"/>
        <item m="1" x="2489"/>
        <item m="1" x="2499"/>
        <item m="1" x="2504"/>
        <item m="1" x="2605"/>
        <item m="1" x="2622"/>
        <item m="1" x="2649"/>
        <item m="1" x="2653"/>
        <item m="1" x="2656"/>
        <item m="1" x="2691"/>
        <item m="1" x="2737"/>
        <item m="1" x="2763"/>
        <item m="1" x="2849"/>
        <item m="1" x="3378"/>
        <item m="1" x="3385"/>
        <item m="1" x="3736"/>
        <item m="1" x="3771"/>
        <item m="1" x="3785"/>
        <item m="1" x="3787"/>
        <item m="1" x="3934"/>
        <item m="1" x="3936"/>
        <item m="1" x="3964"/>
        <item m="1" x="3969"/>
        <item m="1" x="4036"/>
        <item m="1" x="4041"/>
        <item m="1" x="4049"/>
        <item m="1" x="4153"/>
        <item m="1" x="4154"/>
        <item m="1" x="4160"/>
        <item m="1" x="4323"/>
        <item m="1" x="4598"/>
        <item m="1" x="4649"/>
        <item m="1" x="4654"/>
        <item m="1" x="2177"/>
        <item m="1" x="2604"/>
        <item m="1" x="2613"/>
        <item m="1" x="2624"/>
        <item m="1" x="2627"/>
        <item m="1" x="2634"/>
        <item m="1" x="3094"/>
        <item m="1" x="3099"/>
        <item m="1" x="3100"/>
        <item m="1" x="3102"/>
        <item m="1" x="3105"/>
        <item m="1" x="3110"/>
        <item m="1" x="3574"/>
        <item m="1" x="3882"/>
        <item m="1" x="3939"/>
        <item m="1" x="3942"/>
        <item m="1" x="4090"/>
        <item m="1" x="4349"/>
        <item m="1" x="2175"/>
        <item m="1" x="2181"/>
        <item m="1" x="2193"/>
        <item m="1" x="2203"/>
        <item m="1" x="2554"/>
        <item m="1" x="2747"/>
        <item m="1" x="3539"/>
        <item m="1" x="3569"/>
        <item m="1" x="4021"/>
        <item m="1" x="4054"/>
        <item m="1" x="4055"/>
        <item m="1" x="4059"/>
        <item m="1" x="4063"/>
        <item m="1" x="4065"/>
        <item m="1" x="4066"/>
        <item m="1" x="4076"/>
        <item m="1" x="4077"/>
        <item m="1" x="2557"/>
        <item m="1" x="2831"/>
        <item m="1" x="2868"/>
        <item m="1" x="2942"/>
        <item m="1" x="2948"/>
        <item m="1" x="3776"/>
        <item m="1" x="4006"/>
        <item m="1" x="4082"/>
        <item m="1" x="4119"/>
        <item m="1" x="4314"/>
        <item m="1" x="4346"/>
        <item m="1" x="4359"/>
        <item m="1" x="4361"/>
        <item m="1" x="4365"/>
        <item m="1" x="4367"/>
        <item m="1" x="4369"/>
        <item m="1" x="4552"/>
        <item m="1" x="4633"/>
        <item m="1" x="2173"/>
        <item m="1" x="2197"/>
        <item m="1" x="2219"/>
        <item m="1" x="2224"/>
        <item m="1" x="2253"/>
        <item m="1" x="2384"/>
        <item m="1" x="2462"/>
        <item m="1" x="2923"/>
        <item m="1" x="2926"/>
        <item m="1" x="2930"/>
        <item m="1" x="2934"/>
        <item m="1" x="2944"/>
        <item m="1" x="2961"/>
        <item m="1" x="2964"/>
        <item m="1" x="3062"/>
        <item m="1" x="3063"/>
        <item m="1" x="3066"/>
        <item m="1" x="3250"/>
        <item m="1" x="3257"/>
        <item m="1" x="3264"/>
        <item m="1" x="3547"/>
        <item m="1" x="3553"/>
        <item m="1" x="3635"/>
        <item m="1" x="3642"/>
        <item m="1" x="3645"/>
        <item m="1" x="3806"/>
        <item m="1" x="3819"/>
        <item m="1" x="3822"/>
        <item m="1" x="3828"/>
        <item m="1" x="3831"/>
        <item m="1" x="4216"/>
        <item m="1" x="4217"/>
        <item m="1" x="4230"/>
        <item m="1" x="4231"/>
        <item m="1" x="4299"/>
        <item m="1" x="4304"/>
        <item m="1" x="4311"/>
        <item m="1" x="2395"/>
        <item m="1" x="3384"/>
        <item m="1" x="3466"/>
        <item m="1" x="3467"/>
        <item m="1" x="3861"/>
        <item m="1" x="3871"/>
        <item m="1" x="3877"/>
        <item m="1" x="4162"/>
        <item m="1" x="4164"/>
        <item m="1" x="4166"/>
        <item m="1" x="4368"/>
        <item m="1" x="4462"/>
        <item m="1" x="2477"/>
        <item m="1" x="2850"/>
        <item m="1" x="3408"/>
        <item m="1" x="3411"/>
        <item m="1" x="3434"/>
        <item m="1" x="3437"/>
        <item m="1" x="3439"/>
        <item m="1" x="3481"/>
        <item m="1" x="3482"/>
        <item m="1" x="3494"/>
        <item m="1" x="3498"/>
        <item m="1" x="3499"/>
        <item m="1" x="3508"/>
        <item m="1" x="3537"/>
        <item m="1" x="3542"/>
        <item m="1" x="3946"/>
        <item m="1" x="3954"/>
        <item m="1" x="4295"/>
        <item m="1" x="4342"/>
        <item m="1" x="2242"/>
        <item m="1" x="2249"/>
        <item m="1" x="2288"/>
        <item m="1" x="2430"/>
        <item m="1" x="2449"/>
        <item m="1" x="2459"/>
        <item m="1" x="2999"/>
        <item m="1" x="3002"/>
        <item m="1" x="4348"/>
        <item m="1" x="4403"/>
        <item m="1" x="4500"/>
        <item m="1" x="4509"/>
        <item m="1" x="4597"/>
        <item m="1" x="4600"/>
        <item m="1" x="4601"/>
        <item m="1" x="4603"/>
        <item m="1" x="2970"/>
        <item m="1" x="3019"/>
        <item m="1" x="3203"/>
        <item m="1" x="3207"/>
        <item m="1" x="3240"/>
        <item m="1" x="3603"/>
        <item m="1" x="3738"/>
        <item m="1" x="4433"/>
        <item m="1" x="2222"/>
        <item m="1" x="2876"/>
        <item m="1" x="4037"/>
        <item m="1" x="4040"/>
        <item m="1" x="4062"/>
        <item m="1" x="4073"/>
        <item m="1" x="4081"/>
        <item m="1" x="4402"/>
        <item m="1" x="2314"/>
        <item m="1" x="2319"/>
        <item m="1" x="2343"/>
        <item m="1" x="2353"/>
        <item m="1" x="2363"/>
        <item m="1" x="2386"/>
        <item m="1" x="2927"/>
        <item m="1" x="2946"/>
        <item m="1" x="3230"/>
        <item m="1" x="3323"/>
        <item m="1" x="3376"/>
        <item m="1" x="3837"/>
        <item m="1" x="3843"/>
        <item m="1" x="3908"/>
        <item m="1" x="3911"/>
        <item m="1" x="3913"/>
        <item m="1" x="4351"/>
        <item m="1" x="2435"/>
        <item m="1" x="2455"/>
        <item m="1" x="2461"/>
        <item m="1" x="2469"/>
        <item m="1" x="2470"/>
        <item m="1" x="2471"/>
        <item m="1" x="2503"/>
        <item m="1" x="2507"/>
        <item m="1" x="2525"/>
        <item m="1" x="2536"/>
        <item m="1" x="2538"/>
        <item m="1" x="2543"/>
        <item m="1" x="2547"/>
        <item m="1" x="2548"/>
        <item m="1" x="2550"/>
        <item m="1" x="2552"/>
        <item m="1" x="2556"/>
        <item m="1" x="2718"/>
        <item m="1" x="2809"/>
        <item m="1" x="2887"/>
        <item m="1" x="2905"/>
        <item m="1" x="3194"/>
        <item m="1" x="3213"/>
        <item m="1" x="3249"/>
        <item m="1" x="3281"/>
        <item m="1" x="3283"/>
        <item m="1" x="3462"/>
        <item m="1" x="3463"/>
        <item m="1" x="3469"/>
        <item m="1" x="3480"/>
        <item m="1" x="3483"/>
        <item m="1" x="3487"/>
        <item m="1" x="3505"/>
        <item m="1" x="3509"/>
        <item m="1" x="3513"/>
        <item m="1" x="3518"/>
        <item m="1" x="3527"/>
        <item m="1" x="3536"/>
        <item m="1" x="3560"/>
        <item m="1" x="3563"/>
        <item m="1" x="3727"/>
        <item m="1" x="3750"/>
        <item m="1" x="3752"/>
        <item m="1" x="3761"/>
        <item m="1" x="4014"/>
        <item m="1" x="4020"/>
        <item m="1" x="4334"/>
        <item m="1" x="2918"/>
        <item m="1" x="2752"/>
        <item m="1" x="3044"/>
        <item m="1" x="3234"/>
        <item m="1" x="3899"/>
        <item m="1" x="3900"/>
        <item m="1" x="2367"/>
        <item m="1" x="2374"/>
        <item m="1" x="2629"/>
        <item m="1" x="2635"/>
        <item m="1" x="2648"/>
        <item m="1" x="2750"/>
        <item m="1" x="3050"/>
        <item m="1" x="3058"/>
        <item m="1" x="3059"/>
        <item m="1" x="3070"/>
        <item m="1" x="3082"/>
        <item m="1" x="3111"/>
        <item m="1" x="3158"/>
        <item m="1" x="3485"/>
        <item m="1" x="3495"/>
        <item m="1" x="3500"/>
        <item m="1" x="3625"/>
        <item m="1" x="3909"/>
        <item m="1" x="3945"/>
        <item m="1" x="3987"/>
        <item m="1" x="3988"/>
        <item m="1" x="3990"/>
        <item m="1" x="3996"/>
        <item m="1" x="4005"/>
        <item m="1" x="4111"/>
        <item m="1" x="4114"/>
        <item m="1" x="4118"/>
        <item m="1" x="4204"/>
        <item m="1" x="4511"/>
        <item m="1" x="4522"/>
        <item m="1" x="3766"/>
        <item m="1" x="3770"/>
        <item m="1" x="3788"/>
        <item m="1" x="3796"/>
        <item m="1" x="3827"/>
        <item m="1" x="3856"/>
        <item m="1" x="3941"/>
        <item m="1" x="4079"/>
        <item m="1" x="4158"/>
        <item m="1" x="4168"/>
        <item m="1" x="4251"/>
        <item m="1" x="4259"/>
        <item m="1" x="4273"/>
        <item m="1" x="4448"/>
        <item m="1" x="4475"/>
        <item m="1" x="4528"/>
        <item m="1" x="2239"/>
        <item m="1" x="2244"/>
        <item m="1" x="2255"/>
        <item m="1" x="3226"/>
        <item m="1" x="3848"/>
        <item m="1" x="3851"/>
        <item m="1" x="3854"/>
        <item m="1" x="3864"/>
        <item m="1" x="3867"/>
        <item m="1" x="3868"/>
        <item m="1" x="4009"/>
        <item m="1" x="4015"/>
        <item m="1" x="4016"/>
        <item m="1" x="4145"/>
        <item m="1" x="4149"/>
        <item m="1" x="4198"/>
        <item m="1" x="2444"/>
        <item m="1" x="2464"/>
        <item m="1" x="3473"/>
        <item m="1" x="3550"/>
        <item m="1" x="3575"/>
        <item m="1" x="3579"/>
        <item m="1" x="3582"/>
        <item m="1" x="3585"/>
        <item m="1" x="3587"/>
        <item m="1" x="3589"/>
        <item m="1" x="3593"/>
        <item m="1" x="3598"/>
        <item m="1" x="3610"/>
        <item m="1" x="3624"/>
        <item m="1" x="3627"/>
        <item m="1" x="3629"/>
        <item m="1" x="3631"/>
        <item m="1" x="3641"/>
        <item m="1" x="3649"/>
        <item m="1" x="3666"/>
        <item m="1" x="3667"/>
        <item m="1" x="3671"/>
        <item m="1" x="3672"/>
        <item m="1" x="3683"/>
        <item m="1" x="3684"/>
        <item m="1" x="3696"/>
        <item m="1" x="3699"/>
        <item m="1" x="3700"/>
        <item m="1" x="3722"/>
        <item m="1" x="4427"/>
        <item m="1" x="4443"/>
        <item m="1" x="4504"/>
        <item m="1" x="4515"/>
        <item m="1" x="4520"/>
        <item m="1" x="4525"/>
        <item m="1" x="4532"/>
        <item m="1" x="4551"/>
        <item m="1" x="4641"/>
        <item m="1" x="2169"/>
        <item m="1" x="2172"/>
        <item m="1" x="2196"/>
        <item m="1" x="3342"/>
        <item m="1" x="3800"/>
        <item m="1" x="3803"/>
        <item m="1" x="3807"/>
        <item m="1" x="3809"/>
        <item m="1" x="3812"/>
        <item m="1" x="4157"/>
        <item m="1" x="2509"/>
        <item m="1" x="2515"/>
        <item m="1" x="2598"/>
        <item m="1" x="2804"/>
        <item m="1" x="4123"/>
        <item m="1" x="4128"/>
        <item m="1" x="4146"/>
        <item m="1" x="4441"/>
        <item m="1" x="2641"/>
        <item m="1" x="2657"/>
        <item m="1" x="2710"/>
        <item m="1" x="2743"/>
        <item m="1" x="2756"/>
        <item m="1" x="3492"/>
        <item m="1" x="4330"/>
        <item m="1" x="4331"/>
        <item m="1" x="4580"/>
        <item m="1" x="4582"/>
        <item m="1" x="4599"/>
        <item m="1" x="4611"/>
        <item m="1" x="2588"/>
        <item m="1" x="3347"/>
        <item m="1" x="3349"/>
        <item m="1" x="3596"/>
        <item m="1" x="4018"/>
        <item m="1" x="4033"/>
        <item m="1" x="4072"/>
        <item m="1" x="4125"/>
        <item m="1" x="4345"/>
        <item m="1" x="2486"/>
        <item m="1" x="2512"/>
        <item m="1" x="2726"/>
        <item m="1" x="2765"/>
        <item m="1" x="2813"/>
        <item m="1" x="2816"/>
        <item m="1" x="2817"/>
        <item m="1" x="2819"/>
        <item m="1" x="2820"/>
        <item m="1" x="2822"/>
        <item m="1" x="2824"/>
        <item m="1" x="2827"/>
        <item m="1" x="2837"/>
        <item m="1" x="2839"/>
        <item m="1" x="2840"/>
        <item m="1" x="2841"/>
        <item m="1" x="2842"/>
        <item m="1" x="2843"/>
        <item m="1" x="2845"/>
        <item m="1" x="2846"/>
        <item m="1" x="3762"/>
        <item m="1" x="3764"/>
        <item m="1" x="3767"/>
        <item m="1" x="3768"/>
        <item m="1" x="3858"/>
        <item m="1" x="3859"/>
        <item m="1" x="3916"/>
        <item m="1" x="3919"/>
        <item m="1" x="4181"/>
        <item m="1" x="4182"/>
        <item m="1" x="4185"/>
        <item m="1" x="4187"/>
        <item m="1" x="4229"/>
        <item m="1" x="4261"/>
        <item m="1" x="4282"/>
        <item m="1" x="4339"/>
        <item m="1" x="2153"/>
        <item m="1" x="2154"/>
        <item m="1" x="2326"/>
        <item m="1" x="2327"/>
        <item m="1" x="2392"/>
        <item m="1" x="2440"/>
        <item m="1" x="2559"/>
        <item m="1" x="2615"/>
        <item m="1" x="2631"/>
        <item m="1" x="2654"/>
        <item m="1" x="2937"/>
        <item m="1" x="2938"/>
        <item m="1" x="3074"/>
        <item m="1" x="3177"/>
        <item m="1" x="3336"/>
        <item m="1" x="3490"/>
        <item m="1" x="3521"/>
        <item m="1" x="3525"/>
        <item m="1" x="3813"/>
        <item m="1" x="3823"/>
        <item m="1" x="3826"/>
        <item m="1" x="3829"/>
        <item m="1" x="3832"/>
        <item m="1" x="3836"/>
        <item m="1" x="3841"/>
        <item m="1" x="3903"/>
        <item m="1" x="3905"/>
        <item m="1" x="3915"/>
        <item m="1" x="3917"/>
        <item m="1" x="3918"/>
        <item m="1" x="3931"/>
        <item m="1" x="4007"/>
        <item m="1" x="4120"/>
        <item m="1" x="4143"/>
        <item m="1" x="4174"/>
        <item m="1" x="2655"/>
        <item m="1" x="2968"/>
        <item m="1" x="3423"/>
        <item m="1" x="3694"/>
        <item m="1" x="3713"/>
        <item m="1" x="3724"/>
        <item m="1" x="3910"/>
        <item m="1" x="3965"/>
        <item m="1" x="4171"/>
        <item m="1" x="4374"/>
        <item m="1" x="4478"/>
        <item m="1" x="4512"/>
        <item m="1" x="4643"/>
        <item m="1" x="4644"/>
        <item m="1" x="4653"/>
        <item m="1" x="2144"/>
        <item m="1" x="2146"/>
        <item m="1" x="2159"/>
        <item m="1" x="2703"/>
        <item m="1" x="2720"/>
        <item m="1" x="2721"/>
        <item m="1" x="2826"/>
        <item m="1" x="2829"/>
        <item m="1" x="2830"/>
        <item m="1" x="2963"/>
        <item m="1" x="2966"/>
        <item m="1" x="2987"/>
        <item m="1" x="2989"/>
        <item m="1" x="2992"/>
        <item m="1" x="2996"/>
        <item m="1" x="3013"/>
        <item m="1" x="3346"/>
        <item m="1" x="3374"/>
        <item m="1" x="3454"/>
        <item m="1" x="3475"/>
        <item m="1" x="3559"/>
        <item m="1" x="3620"/>
        <item m="1" x="3621"/>
        <item m="1" x="3639"/>
        <item m="1" x="3652"/>
        <item m="1" x="3703"/>
        <item m="1" x="3790"/>
        <item m="1" x="3792"/>
        <item m="1" x="3920"/>
        <item m="1" x="3960"/>
        <item m="1" x="4094"/>
        <item m="1" x="4537"/>
        <item m="1" x="4543"/>
        <item m="1" x="4553"/>
        <item m="1" x="4594"/>
        <item m="1" x="2406"/>
        <item m="1" x="2407"/>
        <item m="1" x="2496"/>
        <item m="1" x="2497"/>
        <item m="1" x="2498"/>
        <item m="1" x="2502"/>
        <item m="1" x="2555"/>
        <item m="1" x="2608"/>
        <item m="1" x="2616"/>
        <item m="1" x="2643"/>
        <item m="1" x="2650"/>
        <item m="1" x="2651"/>
        <item m="1" x="2742"/>
        <item m="1" x="2748"/>
        <item m="1" x="2863"/>
        <item m="1" x="2866"/>
        <item m="1" x="2871"/>
        <item m="1" x="2872"/>
        <item m="1" x="2933"/>
        <item m="1" x="2967"/>
        <item m="1" x="2985"/>
        <item m="1" x="2991"/>
        <item m="1" x="3004"/>
        <item m="1" x="3020"/>
        <item m="1" x="3282"/>
        <item m="1" x="3286"/>
        <item m="1" x="3287"/>
        <item m="1" x="3366"/>
        <item m="1" x="3368"/>
        <item m="1" x="3709"/>
        <item m="1" x="3711"/>
        <item m="1" x="3956"/>
        <item m="1" x="4028"/>
        <item m="1" x="4052"/>
        <item m="1" x="4056"/>
        <item m="1" x="4057"/>
        <item m="1" x="4067"/>
        <item m="1" x="4069"/>
        <item m="1" x="4095"/>
        <item m="1" x="4098"/>
        <item m="1" x="4102"/>
        <item m="1" x="4142"/>
        <item m="1" x="4177"/>
        <item m="1" x="4327"/>
        <item m="1" x="4329"/>
        <item m="1" x="4354"/>
        <item m="1" x="2577"/>
        <item m="1" x="2617"/>
        <item m="1" x="2811"/>
        <item m="1" x="3176"/>
        <item m="1" x="3302"/>
        <item m="1" x="3306"/>
        <item m="1" x="3404"/>
        <item m="1" x="3688"/>
        <item m="1" x="3773"/>
        <item m="1" x="4092"/>
        <item m="1" x="4464"/>
        <item m="1" x="4471"/>
        <item m="1" x="4616"/>
        <item m="1" x="4623"/>
        <item m="1" x="4624"/>
        <item m="1" x="4625"/>
        <item m="1" x="4626"/>
        <item m="1" x="2160"/>
        <item m="1" x="3619"/>
        <item m="1" x="3774"/>
        <item m="1" x="3967"/>
        <item m="1" x="3972"/>
        <item m="1" x="4019"/>
        <item m="1" x="4031"/>
        <item m="1" x="4032"/>
        <item m="1" x="4108"/>
        <item m="1" x="4127"/>
        <item m="1" x="4178"/>
        <item m="1" x="4199"/>
        <item m="1" x="4302"/>
        <item m="1" x="4398"/>
        <item m="1" x="4486"/>
        <item m="1" x="2214"/>
        <item m="1" x="2217"/>
        <item m="1" x="2290"/>
        <item m="1" x="2320"/>
        <item m="1" x="2568"/>
        <item m="1" x="2606"/>
        <item m="1" x="2693"/>
        <item m="1" x="2696"/>
        <item m="1" x="2697"/>
        <item m="1" x="2701"/>
        <item m="1" x="2781"/>
        <item m="1" x="2847"/>
        <item m="1" x="3267"/>
        <item m="1" x="3331"/>
        <item m="1" x="3332"/>
        <item m="1" x="3333"/>
        <item m="1" x="3337"/>
        <item m="1" x="3413"/>
        <item m="1" x="3418"/>
        <item m="1" x="3435"/>
        <item m="1" x="3438"/>
        <item m="1" x="4444"/>
        <item m="1" x="4452"/>
        <item m="1" x="4457"/>
        <item m="1" x="4459"/>
        <item m="1" x="4558"/>
        <item m="1" x="2886"/>
        <item m="1" x="2889"/>
        <item m="1" x="2993"/>
        <item m="1" x="3038"/>
        <item m="1" x="3041"/>
        <item m="1" x="3043"/>
        <item m="1" x="3047"/>
        <item m="1" x="3086"/>
        <item m="1" x="3108"/>
        <item m="1" x="3109"/>
        <item m="1" x="3308"/>
        <item m="1" x="3327"/>
        <item m="1" x="3352"/>
        <item m="1" x="3355"/>
        <item m="1" x="3357"/>
        <item m="1" x="3716"/>
        <item m="1" x="3717"/>
        <item m="1" x="3726"/>
        <item m="1" x="3729"/>
        <item m="1" x="4503"/>
        <item m="1" x="4506"/>
        <item m="1" x="4513"/>
        <item m="1" x="4527"/>
        <item m="1" x="4556"/>
        <item m="1" x="2221"/>
        <item m="1" x="2293"/>
        <item m="1" x="2300"/>
        <item m="1" x="2316"/>
        <item m="1" x="2318"/>
        <item m="1" x="3443"/>
        <item m="1" x="3444"/>
        <item m="1" x="4011"/>
        <item m="1" x="2484"/>
        <item m="1" x="2490"/>
        <item m="1" x="3048"/>
        <item m="1" x="3178"/>
        <item m="1" x="3222"/>
        <item m="1" x="3441"/>
        <item m="1" x="3460"/>
        <item m="1" x="4378"/>
        <item m="1" x="3510"/>
        <item m="1" x="3512"/>
        <item m="1" x="3514"/>
        <item m="1" x="3519"/>
        <item m="1" x="3523"/>
        <item m="1" x="3524"/>
        <item m="1" x="3549"/>
        <item m="1" x="3552"/>
        <item m="1" x="3556"/>
        <item m="1" x="3628"/>
        <item m="1" x="3632"/>
        <item m="1" x="3634"/>
        <item m="1" x="3640"/>
        <item m="1" x="3644"/>
        <item m="1" x="3659"/>
        <item m="1" x="3940"/>
        <item m="1" x="3943"/>
        <item m="1" x="3944"/>
        <item m="1" x="3948"/>
        <item m="1" x="4326"/>
        <item m="1" x="4328"/>
        <item m="1" x="2163"/>
        <item m="1" x="2164"/>
        <item m="1" x="2166"/>
        <item m="1" x="2167"/>
        <item m="1" x="2170"/>
        <item m="1" x="2178"/>
        <item m="1" x="2183"/>
        <item m="1" x="2298"/>
        <item m="1" x="2685"/>
        <item m="1" x="2812"/>
        <item m="1" x="3623"/>
        <item m="1" x="4627"/>
        <item m="1" x="4628"/>
        <item m="1" x="4629"/>
        <item m="1" x="2303"/>
        <item m="1" x="3288"/>
        <item m="1" x="3653"/>
        <item m="1" x="3660"/>
        <item m="1" x="3662"/>
        <item m="1" x="3664"/>
        <item m="1" x="3686"/>
        <item m="1" x="3689"/>
        <item m="1" x="3692"/>
        <item m="1" x="3697"/>
        <item m="1" x="3928"/>
        <item m="1" x="4209"/>
        <item m="1" x="4579"/>
        <item m="1" x="2341"/>
        <item m="1" x="2360"/>
        <item m="1" x="2460"/>
        <item m="1" x="2593"/>
        <item m="1" x="2636"/>
        <item m="1" x="2690"/>
        <item m="1" x="2818"/>
        <item m="1" x="2893"/>
        <item m="1" x="2895"/>
        <item m="1" x="2897"/>
        <item m="1" x="3115"/>
        <item m="1" x="3121"/>
        <item m="1" x="3476"/>
        <item m="1" x="3496"/>
        <item m="1" x="3757"/>
        <item m="1" x="4038"/>
        <item m="1" x="4045"/>
        <item m="1" x="2171"/>
        <item m="1" x="2182"/>
        <item m="1" x="2184"/>
        <item m="1" x="2185"/>
        <item m="1" x="2194"/>
        <item m="1" x="2198"/>
        <item m="1" x="2201"/>
        <item m="1" x="2202"/>
        <item m="1" x="2204"/>
        <item m="1" x="2210"/>
        <item m="1" x="2265"/>
        <item m="1" x="3029"/>
        <item m="1" x="3116"/>
        <item m="1" x="3118"/>
        <item m="1" x="3119"/>
        <item m="1" x="3125"/>
        <item m="1" x="3127"/>
        <item m="1" x="3128"/>
        <item m="1" x="3135"/>
        <item m="1" x="3148"/>
        <item m="1" x="3150"/>
        <item m="1" x="3155"/>
        <item m="1" x="3157"/>
        <item m="1" x="3159"/>
        <item m="1" x="3161"/>
        <item m="1" x="3163"/>
        <item m="1" x="3166"/>
        <item m="1" x="3321"/>
        <item m="1" x="3326"/>
        <item m="1" x="3358"/>
        <item m="1" x="3445"/>
        <item m="1" x="3504"/>
        <item m="1" x="3528"/>
        <item m="1" x="3532"/>
        <item m="1" x="3534"/>
        <item m="1" x="3540"/>
        <item m="1" x="3746"/>
        <item m="1" x="3879"/>
        <item m="1" x="3880"/>
        <item m="1" x="3906"/>
        <item m="1" x="4469"/>
        <item m="1" x="4630"/>
        <item m="1" x="2335"/>
        <item m="1" x="2369"/>
        <item m="1" x="2762"/>
        <item m="1" x="2978"/>
        <item m="1" x="3011"/>
        <item m="1" x="3014"/>
        <item m="1" x="3016"/>
        <item m="1" x="3017"/>
        <item m="1" x="3765"/>
        <item m="1" x="4358"/>
        <item m="1" x="4385"/>
        <item m="1" x="2332"/>
        <item m="1" x="2333"/>
        <item m="1" x="2337"/>
        <item m="1" x="2338"/>
        <item m="1" x="2339"/>
        <item m="1" x="2340"/>
        <item m="1" x="2344"/>
        <item m="1" x="2345"/>
        <item m="1" x="2346"/>
        <item m="1" x="2349"/>
        <item m="1" x="2623"/>
        <item m="1" x="2787"/>
        <item m="1" x="2789"/>
        <item m="1" x="2791"/>
        <item m="1" x="2793"/>
        <item m="1" x="2795"/>
        <item m="1" x="2796"/>
        <item m="1" x="2800"/>
        <item m="1" x="3143"/>
        <item m="1" x="4163"/>
        <item m="1" x="4167"/>
        <item m="1" x="2155"/>
        <item m="1" x="2156"/>
        <item m="1" x="2157"/>
        <item m="1" x="2165"/>
        <item m="1" x="3040"/>
        <item m="1" x="3096"/>
        <item m="1" x="4440"/>
        <item m="1" x="4446"/>
        <item m="1" x="2380"/>
        <item m="1" x="3028"/>
        <item m="1" x="3247"/>
        <item m="1" x="3256"/>
        <item m="1" x="3285"/>
        <item m="1" x="3371"/>
        <item m="1" x="3794"/>
        <item m="1" x="3802"/>
        <item m="1" x="3820"/>
        <item m="1" x="4048"/>
        <item m="1" x="4050"/>
        <item m="1" x="4096"/>
        <item m="1" x="4100"/>
        <item m="1" x="4104"/>
        <item m="1" x="4106"/>
        <item m="1" x="4130"/>
        <item m="1" x="4134"/>
        <item m="1" x="4173"/>
        <item m="1" x="2347"/>
        <item m="1" x="2545"/>
        <item m="1" x="2549"/>
        <item m="1" x="3850"/>
        <item m="1" x="3901"/>
        <item m="1" x="3183"/>
        <item m="1" x="4353"/>
        <item m="1" x="4366"/>
        <item m="1" x="4370"/>
        <item m="1" x="2794"/>
        <item m="1" x="2797"/>
        <item m="1" x="3562"/>
        <item m="1" x="3564"/>
        <item m="1" x="3566"/>
        <item m="1" x="3572"/>
        <item m="1" x="3576"/>
        <item m="1" x="3577"/>
        <item m="1" x="3591"/>
        <item m="1" x="3594"/>
        <item m="1" x="3597"/>
        <item m="1" x="4220"/>
        <item m="1" x="4224"/>
        <item m="1" x="4585"/>
        <item m="1" x="4124"/>
        <item m="1" x="4533"/>
        <item m="1" x="2982"/>
        <item m="1" x="2988"/>
        <item m="1" x="2990"/>
        <item m="1" x="3025"/>
        <item m="1" x="4424"/>
        <item m="1" x="4481"/>
        <item m="1" x="3425"/>
        <item m="1" x="3470"/>
        <item m="1" x="3529"/>
        <item m="1" x="3533"/>
        <item m="1" x="3535"/>
        <item m="1" x="3607"/>
        <item m="1" x="3612"/>
        <item m="1" x="3614"/>
        <item m="1" x="3615"/>
        <item m="1" x="3777"/>
        <item m="1" x="4192"/>
        <item m="1" x="3009"/>
        <item m="1" x="3212"/>
        <item m="1" x="3252"/>
        <item m="1" x="3795"/>
        <item m="1" x="3840"/>
        <item m="1" x="4376"/>
        <item m="1" x="4400"/>
        <item m="1" x="4426"/>
        <item m="1" x="4432"/>
        <item m="1" x="4435"/>
        <item m="1" x="4437"/>
        <item m="1" x="2291"/>
        <item m="1" x="2355"/>
        <item m="1" x="2759"/>
        <item m="1" x="2770"/>
        <item m="1" x="3477"/>
        <item m="1" x="3486"/>
        <item m="1" x="3503"/>
        <item m="1" x="3516"/>
        <item m="1" x="3676"/>
        <item m="1" x="3953"/>
        <item m="1" x="4238"/>
        <item m="1" x="4239"/>
        <item m="1" x="4241"/>
        <item m="1" x="4243"/>
        <item m="1" x="4360"/>
        <item m="1" x="4362"/>
        <item m="1" x="4363"/>
        <item m="1" x="4364"/>
        <item m="1" x="4384"/>
        <item m="1" x="4388"/>
        <item m="1" x="4405"/>
        <item m="1" x="4407"/>
        <item m="1" x="4410"/>
        <item m="1" x="4422"/>
        <item m="1" x="4430"/>
        <item m="1" x="4508"/>
        <item m="1" x="4510"/>
        <item m="1" x="2317"/>
        <item m="1" x="2382"/>
        <item m="1" x="3198"/>
        <item m="1" x="3199"/>
        <item m="1" x="3237"/>
        <item m="1" x="3707"/>
        <item m="1" x="3745"/>
        <item m="1" x="3748"/>
        <item m="1" x="3753"/>
        <item m="1" x="4222"/>
        <item m="1" x="4264"/>
        <item m="1" x="4451"/>
        <item m="1" x="4632"/>
        <item m="1" x="4634"/>
        <item m="1" x="2301"/>
        <item m="1" x="2302"/>
        <item m="1" x="2925"/>
        <item m="1" x="3137"/>
        <item m="1" x="3146"/>
        <item m="1" x="2379"/>
        <item m="1" x="2487"/>
        <item m="1" x="2602"/>
        <item m="1" x="2611"/>
        <item m="1" x="3706"/>
        <item m="1" x="3734"/>
        <item m="1" x="3735"/>
        <item m="1" x="3755"/>
        <item m="1" x="3801"/>
        <item m="1" x="3804"/>
        <item m="1" x="3926"/>
        <item m="1" x="4303"/>
        <item m="1" x="4309"/>
        <item m="1" x="4393"/>
        <item m="1" x="4397"/>
        <item m="1" x="3005"/>
        <item m="1" x="3866"/>
        <item m="1" x="4371"/>
        <item m="1" x="4526"/>
        <item m="1" x="4535"/>
        <item m="1" x="4617"/>
        <item m="1" x="2174"/>
        <item m="1" x="2241"/>
        <item m="1" x="2245"/>
        <item m="1" x="2277"/>
        <item m="1" x="4237"/>
        <item m="1" x="4245"/>
        <item m="1" x="4655"/>
        <item m="1" x="2465"/>
        <item m="1" x="2526"/>
        <item m="1" x="2532"/>
        <item m="1" x="4470"/>
        <item m="1" x="4476"/>
        <item m="1" x="2195"/>
        <item m="1" x="2558"/>
        <item m="1" x="2281"/>
        <item m="1" x="2297"/>
        <item m="1" x="2313"/>
        <item m="1" x="2350"/>
        <item m="1" x="2352"/>
        <item m="1" x="2357"/>
        <item m="1" x="2359"/>
        <item m="1" x="2361"/>
        <item m="1" x="2370"/>
        <item m="1" x="2508"/>
        <item m="1" x="2511"/>
        <item m="1" x="2519"/>
        <item m="1" x="2521"/>
        <item m="1" x="2523"/>
        <item m="1" x="2524"/>
        <item m="1" x="2527"/>
        <item m="1" x="2528"/>
        <item m="1" x="2529"/>
        <item m="1" x="2530"/>
        <item m="1" x="2533"/>
        <item m="1" x="2535"/>
        <item m="1" x="2537"/>
        <item m="1" x="2544"/>
        <item m="1" x="2761"/>
        <item m="1" x="2783"/>
        <item m="1" x="2910"/>
        <item m="1" x="2931"/>
        <item m="1" x="3182"/>
        <item m="1" x="3399"/>
        <item m="1" x="3654"/>
        <item m="1" x="2688"/>
        <item m="1" x="2694"/>
        <item m="1" x="3083"/>
        <item m="1" x="3087"/>
        <item m="1" x="4574"/>
        <item m="1" x="2479"/>
        <item m="1" x="2902"/>
        <item m="1" x="2957"/>
        <item m="1" x="2959"/>
        <item m="1" x="3185"/>
        <item m="1" x="3186"/>
        <item m="1" x="3193"/>
        <item m="1" x="3200"/>
        <item m="1" x="3202"/>
        <item m="1" x="3239"/>
        <item m="1" x="3241"/>
        <item m="1" x="3243"/>
        <item m="1" x="3431"/>
        <item m="1" x="3881"/>
        <item m="1" x="3883"/>
        <item m="1" x="3884"/>
        <item m="1" x="3885"/>
        <item m="1" x="3887"/>
        <item m="1" x="3888"/>
        <item m="1" x="3890"/>
        <item m="1" x="3891"/>
        <item m="1" x="3892"/>
        <item m="1" x="3893"/>
        <item m="1" x="2400"/>
        <item m="1" x="2403"/>
        <item m="1" x="2404"/>
        <item m="1" x="2405"/>
        <item m="1" x="2413"/>
        <item m="1" x="2415"/>
        <item m="1" x="2416"/>
        <item m="1" x="2417"/>
        <item m="1" x="2418"/>
        <item m="1" x="2420"/>
        <item m="1" x="2427"/>
        <item m="1" x="2432"/>
        <item m="1" x="3225"/>
        <item m="1" x="3350"/>
        <item m="1" x="3351"/>
        <item m="1" x="3935"/>
        <item m="1" x="3991"/>
        <item m="1" x="3994"/>
        <item m="1" x="4000"/>
        <item m="1" x="4002"/>
        <item m="1" x="4003"/>
        <item m="1" x="4004"/>
        <item m="1" x="4008"/>
        <item m="1" x="4010"/>
        <item m="1" x="4013"/>
        <item m="1" x="4046"/>
        <item m="1" x="4047"/>
        <item m="1" x="4148"/>
        <item m="1" x="2865"/>
        <item m="1" x="2869"/>
        <item m="1" x="3294"/>
        <item m="1" x="3622"/>
        <item m="1" x="4137"/>
        <item m="1" x="4139"/>
        <item m="1" x="2947"/>
        <item m="1" x="2949"/>
        <item m="1" x="2952"/>
        <item m="1" x="4463"/>
        <item m="1" x="4466"/>
        <item m="1" x="3373"/>
        <item m="1" x="2358"/>
        <item m="1" x="2746"/>
        <item m="1" x="4324"/>
        <item m="1" x="4631"/>
        <item m="1" x="4635"/>
        <item m="1" x="4640"/>
        <item m="1" x="4646"/>
        <item m="1" x="4651"/>
        <item m="1" x="4025"/>
        <item m="1" x="4030"/>
        <item x="1252"/>
        <item x="1253"/>
        <item m="1" x="2899"/>
        <item x="1311"/>
        <item x="1312"/>
        <item m="1" x="3422"/>
        <item m="1" x="4408"/>
        <item m="1" x="2916"/>
        <item x="1279"/>
        <item m="1" x="2483"/>
        <item x="1281"/>
        <item m="1" x="3303"/>
        <item x="1300"/>
        <item x="1330"/>
        <item x="1256"/>
        <item m="1" x="4383"/>
        <item x="1305"/>
        <item x="1314"/>
        <item x="1319"/>
        <item m="1" x="3173"/>
        <item m="1" x="2334"/>
        <item m="1" x="2351"/>
        <item m="1" x="3049"/>
        <item m="1" x="2494"/>
        <item m="1" x="2522"/>
        <item m="1" x="2642"/>
        <item m="1" x="4544"/>
        <item m="1" x="4592"/>
        <item m="1" x="4189"/>
        <item m="1" x="3775"/>
        <item m="1" x="2312"/>
        <item m="1" x="2717"/>
        <item m="1" x="2226"/>
        <item m="1" x="3335"/>
        <item m="1" x="3511"/>
        <item m="1" x="3732"/>
        <item m="1" x="2592"/>
        <item m="1" x="4256"/>
        <item m="1" x="3033"/>
        <item m="1" x="2745"/>
        <item m="1" x="3055"/>
        <item m="1" x="3073"/>
        <item m="1" x="4039"/>
        <item m="1" x="2237"/>
        <item m="1" x="2945"/>
        <item m="1" x="3731"/>
        <item m="1" x="3315"/>
        <item m="1" x="2411"/>
        <item m="1" x="2977"/>
        <item m="1" x="2424"/>
        <item m="1" x="3168"/>
        <item m="1" x="4636"/>
        <item m="1" x="2457"/>
        <item m="1" x="2463"/>
        <item m="1" x="2452"/>
        <item m="1" x="2258"/>
        <item m="1" x="3042"/>
        <item m="1" x="2825"/>
        <item m="1" x="4418"/>
        <item m="1" x="2428"/>
        <item m="1" x="4436"/>
        <item m="1" x="2960"/>
        <item m="1" x="3870"/>
        <item m="1" x="2306"/>
        <item m="1" x="2974"/>
        <item m="1" x="3783"/>
        <item m="1" x="4211"/>
        <item m="1" x="2267"/>
        <item m="1" x="2152"/>
        <item m="1" x="2922"/>
        <item m="1" x="4453"/>
        <item m="1" x="3325"/>
        <item m="1" x="3830"/>
        <item m="1" x="2436"/>
        <item m="1" x="2679"/>
        <item m="1" x="2546"/>
        <item m="1" x="4207"/>
        <item m="1" x="2941"/>
        <item m="1" x="2924"/>
        <item m="1" x="4341"/>
        <item m="1" x="4590"/>
        <item x="1254"/>
        <item x="1261"/>
        <item x="1275"/>
        <item m="1" x="4622"/>
        <item x="1290"/>
        <item m="1" x="2309"/>
        <item m="1" x="2478"/>
        <item m="1" x="3657"/>
        <item m="1" x="3701"/>
        <item m="1" x="2454"/>
        <item x="1310"/>
        <item x="1316"/>
        <item x="1317"/>
        <item m="1" x="2821"/>
        <item m="1" x="2213"/>
        <item m="1" x="2628"/>
        <item x="1273"/>
        <item x="1282"/>
        <item x="1283"/>
        <item m="1" x="4474"/>
        <item m="1" x="3857"/>
        <item m="1" x="2387"/>
        <item m="1" x="2422"/>
        <item m="1" x="3947"/>
        <item m="1" x="4131"/>
        <item x="1308"/>
        <item m="1" x="3328"/>
        <item m="1" x="2188"/>
        <item m="1" x="2401"/>
        <item m="1" x="2438"/>
        <item m="1" x="4501"/>
        <item x="1328"/>
        <item x="1306"/>
        <item x="1307"/>
        <item m="1" x="4429"/>
        <item m="1" x="2644"/>
        <item x="1329"/>
        <item m="1" x="4196"/>
        <item x="2126"/>
        <item m="1" x="3210"/>
        <item x="1297"/>
        <item m="1" x="3067"/>
        <item x="1320"/>
        <item m="1" x="2678"/>
        <item x="1322"/>
        <item m="1" x="3959"/>
        <item x="1826"/>
        <item x="1259"/>
        <item m="1" x="3873"/>
        <item x="1251"/>
        <item x="1258"/>
        <item x="1260"/>
        <item m="1" x="3344"/>
        <item x="1264"/>
        <item x="1266"/>
        <item m="1" x="4591"/>
        <item m="1" x="2192"/>
        <item m="1" x="2212"/>
        <item m="1" x="3261"/>
        <item m="1" x="4607"/>
        <item x="1269"/>
        <item m="1" x="2652"/>
        <item x="1274"/>
        <item m="1" x="2580"/>
        <item m="1" x="3904"/>
        <item m="1" x="2603"/>
        <item m="1" x="4395"/>
        <item x="1286"/>
        <item m="1" x="3472"/>
        <item m="1" x="3474"/>
        <item x="1288"/>
        <item x="1289"/>
        <item m="1" x="4619"/>
        <item m="1" x="2858"/>
        <item m="1" x="3340"/>
        <item x="1293"/>
        <item x="1294"/>
        <item x="1295"/>
        <item x="1296"/>
        <item m="1" x="2371"/>
        <item m="1" x="2381"/>
        <item m="1" x="2491"/>
        <item m="1" x="2243"/>
        <item x="1298"/>
        <item x="1638"/>
        <item x="1301"/>
        <item x="1302"/>
        <item x="1303"/>
        <item m="1" x="3421"/>
        <item m="1" x="2662"/>
        <item x="1309"/>
        <item m="1" x="3733"/>
        <item x="1299"/>
        <item x="1315"/>
        <item x="1432"/>
        <item m="1" x="3595"/>
        <item m="1" x="2894"/>
        <item m="1" x="2445"/>
        <item x="1331"/>
        <item x="1270"/>
        <item x="1318"/>
        <item x="1292"/>
        <item m="1" x="2518"/>
        <item m="1" x="2782"/>
        <item m="1" x="3663"/>
        <item m="1" x="4588"/>
        <item x="1278"/>
        <item m="1" x="3292"/>
        <item m="1" x="2531"/>
        <item m="1" x="4319"/>
        <item m="1" x="3584"/>
        <item x="1250"/>
        <item x="1591"/>
        <item m="1" x="4141"/>
        <item m="1" x="3468"/>
        <item m="1" x="2753"/>
        <item x="1262"/>
        <item x="1265"/>
        <item m="1" x="3737"/>
        <item x="1280"/>
        <item x="1285"/>
        <item m="1" x="3949"/>
        <item x="1313"/>
        <item m="1" x="4129"/>
        <item x="1321"/>
        <item x="1325"/>
        <item x="1263"/>
        <item m="1" x="2391"/>
        <item m="1" x="3221"/>
        <item m="1" x="3338"/>
        <item m="1" x="2561"/>
        <item m="1" x="3406"/>
        <item m="1" x="3343"/>
        <item m="1" x="2995"/>
        <item m="1" x="3000"/>
        <item m="1" x="3008"/>
        <item x="1257"/>
        <item m="1" x="4566"/>
        <item m="1" x="3925"/>
        <item m="1" x="4232"/>
        <item m="1" x="4247"/>
        <item m="1" x="3363"/>
        <item x="1271"/>
        <item x="1272"/>
        <item m="1" x="3749"/>
        <item x="1287"/>
        <item x="1291"/>
        <item m="1" x="2619"/>
        <item x="1304"/>
        <item m="1" x="4262"/>
        <item m="1" x="4507"/>
        <item x="1616"/>
        <item x="1324"/>
        <item m="1" x="3114"/>
        <item x="1327"/>
        <item m="1" x="2336"/>
        <item m="1" x="4406"/>
        <item m="1" x="3815"/>
        <item m="1" x="3690"/>
        <item x="1323"/>
        <item x="306"/>
        <item x="307"/>
        <item x="292"/>
        <item x="305"/>
        <item x="300"/>
        <item x="290"/>
        <item x="297"/>
        <item x="321"/>
        <item m="1" x="2666"/>
        <item x="289"/>
        <item x="280"/>
        <item x="314"/>
        <item x="1171"/>
        <item x="299"/>
        <item x="298"/>
        <item x="301"/>
        <item m="1" x="3979"/>
        <item x="95"/>
        <item x="1172"/>
        <item x="296"/>
        <item m="1" x="3878"/>
        <item x="312"/>
        <item x="279"/>
        <item m="1" x="3557"/>
        <item x="303"/>
        <item x="309"/>
        <item x="310"/>
        <item x="285"/>
        <item x="96"/>
        <item x="281"/>
        <item x="831"/>
        <item x="295"/>
        <item m="1" x="2246"/>
        <item x="316"/>
        <item x="125"/>
        <item m="1" x="4596"/>
        <item x="308"/>
        <item x="317"/>
        <item m="1" x="3571"/>
        <item x="294"/>
        <item x="283"/>
        <item m="1" x="2597"/>
        <item x="288"/>
        <item x="293"/>
        <item x="286"/>
        <item m="1" x="4567"/>
        <item x="311"/>
        <item m="1" x="3665"/>
        <item x="284"/>
        <item x="291"/>
        <item x="315"/>
        <item x="282"/>
        <item x="287"/>
        <item x="302"/>
        <item x="830"/>
        <item m="1" x="3026"/>
        <item x="318"/>
        <item m="1" x="3242"/>
        <item m="1" x="2792"/>
        <item x="828"/>
        <item m="1" x="3322"/>
        <item x="319"/>
        <item m="1" x="4180"/>
        <item x="832"/>
        <item m="1" x="3232"/>
        <item x="320"/>
        <item m="1" x="3175"/>
        <item x="277"/>
        <item m="1" x="3489"/>
        <item m="1" x="3236"/>
        <item x="275"/>
        <item x="1170"/>
        <item m="1" x="4484"/>
        <item m="1" x="3211"/>
        <item x="278"/>
        <item x="233"/>
        <item x="1200"/>
        <item x="19"/>
        <item m="1" x="2372"/>
        <item x="572"/>
        <item x="646"/>
        <item x="655"/>
        <item m="1" x="3293"/>
        <item x="599"/>
        <item x="872"/>
        <item x="988"/>
        <item m="1" x="3291"/>
        <item x="1023"/>
        <item x="972"/>
        <item x="905"/>
        <item x="648"/>
        <item x="649"/>
        <item x="650"/>
        <item x="651"/>
        <item x="652"/>
        <item x="115"/>
        <item m="1" x="3937"/>
        <item x="647"/>
        <item x="657"/>
        <item x="653"/>
        <item x="547"/>
        <item x="576"/>
        <item x="1623"/>
        <item x="986"/>
        <item m="1" x="3031"/>
        <item x="631"/>
        <item x="65"/>
        <item x="1602"/>
        <item x="200"/>
        <item x="635"/>
        <item x="91"/>
        <item x="1033"/>
        <item x="146"/>
        <item x="633"/>
        <item x="1593"/>
        <item x="201"/>
        <item x="31"/>
        <item x="894"/>
        <item x="1035"/>
        <item x="1601"/>
        <item x="1167"/>
        <item x="893"/>
        <item x="89"/>
        <item m="1" x="2687"/>
        <item x="892"/>
        <item x="895"/>
        <item x="679"/>
        <item x="695"/>
        <item x="486"/>
        <item x="51"/>
        <item x="715"/>
        <item x="68"/>
        <item x="202"/>
        <item x="1594"/>
        <item x="1600"/>
        <item x="700"/>
        <item x="845"/>
        <item x="1597"/>
        <item x="92"/>
        <item x="1107"/>
        <item x="782"/>
        <item x="1051"/>
        <item x="680"/>
        <item x="17"/>
        <item x="1032"/>
        <item x="188"/>
        <item x="1198"/>
        <item x="1053"/>
        <item x="701"/>
        <item x="192"/>
        <item x="257"/>
        <item x="1048"/>
        <item x="487"/>
        <item x="13"/>
        <item x="145"/>
        <item x="29"/>
        <item x="634"/>
        <item x="781"/>
        <item m="1" x="3818"/>
        <item x="714"/>
        <item x="1598"/>
        <item x="1202"/>
        <item x="28"/>
        <item x="206"/>
        <item x="1196"/>
        <item x="30"/>
        <item x="194"/>
        <item x="699"/>
        <item x="626"/>
        <item x="261"/>
        <item x="1052"/>
        <item x="87"/>
        <item x="66"/>
        <item x="632"/>
        <item x="205"/>
        <item x="891"/>
        <item x="212"/>
        <item x="1603"/>
        <item x="171"/>
        <item x="1197"/>
        <item x="1094"/>
        <item x="59"/>
        <item x="1178"/>
        <item x="1199"/>
        <item x="86"/>
        <item x="186"/>
        <item x="72"/>
        <item x="697"/>
        <item x="211"/>
        <item x="1110"/>
        <item x="698"/>
        <item x="1622"/>
        <item x="260"/>
        <item x="974"/>
        <item x="844"/>
        <item x="968"/>
        <item x="193"/>
        <item x="625"/>
        <item x="780"/>
        <item x="630"/>
        <item x="1098"/>
        <item x="807"/>
        <item x="197"/>
        <item x="88"/>
        <item x="198"/>
        <item x="1034"/>
        <item x="707"/>
        <item x="1195"/>
        <item x="847"/>
        <item x="1599"/>
        <item m="1" x="2513"/>
        <item x="1050"/>
        <item x="713"/>
        <item x="1046"/>
        <item x="881"/>
        <item m="1" x="3938"/>
        <item x="1009"/>
        <item x="170"/>
        <item x="70"/>
        <item x="1043"/>
        <item x="565"/>
        <item x="38"/>
        <item x="1106"/>
        <item x="32"/>
        <item x="1595"/>
        <item x="689"/>
        <item x="627"/>
        <item x="686"/>
        <item x="678"/>
        <item x="688"/>
        <item x="1041"/>
        <item x="1095"/>
        <item m="1" x="4542"/>
        <item x="853"/>
        <item x="1179"/>
        <item x="451"/>
        <item x="67"/>
        <item x="41"/>
        <item x="645"/>
        <item x="61"/>
        <item x="73"/>
        <item x="985"/>
        <item m="1" x="3007"/>
        <item x="684"/>
        <item x="196"/>
        <item x="50"/>
        <item x="423"/>
        <item x="890"/>
        <item x="462"/>
        <item x="1618"/>
        <item x="389"/>
        <item x="1189"/>
        <item x="1099"/>
        <item x="846"/>
        <item x="99"/>
        <item m="1" x="4357"/>
        <item m="1" x="2698"/>
        <item x="1047"/>
        <item x="256"/>
        <item x="587"/>
        <item x="1180"/>
        <item x="391"/>
        <item x="49"/>
        <item x="26"/>
        <item x="405"/>
        <item x="469"/>
        <item x="189"/>
        <item x="1624"/>
        <item x="583"/>
        <item x="393"/>
        <item x="585"/>
        <item x="124"/>
        <item x="129"/>
        <item x="358"/>
        <item x="218"/>
        <item x="85"/>
        <item x="258"/>
        <item x="857"/>
        <item x="996"/>
        <item x="2011"/>
        <item x="984"/>
        <item x="172"/>
        <item x="185"/>
        <item x="967"/>
        <item x="586"/>
        <item x="216"/>
        <item x="997"/>
        <item x="1096"/>
        <item x="740"/>
        <item x="786"/>
        <item x="439"/>
        <item x="438"/>
        <item m="1" x="2707"/>
        <item x="424"/>
        <item x="642"/>
        <item x="169"/>
        <item m="1" x="2481"/>
        <item x="843"/>
        <item m="1" x="2240"/>
        <item x="621"/>
        <item x="1240"/>
        <item x="1089"/>
        <item x="643"/>
        <item x="785"/>
        <item x="84"/>
        <item x="641"/>
        <item x="856"/>
        <item x="1596"/>
        <item x="1209"/>
        <item x="259"/>
        <item x="382"/>
        <item x="219"/>
        <item m="1" x="2542"/>
        <item x="799"/>
        <item x="1177"/>
        <item x="27"/>
        <item x="102"/>
        <item x="1210"/>
        <item x="390"/>
        <item x="899"/>
        <item x="1621"/>
        <item m="1" x="4456"/>
        <item x="1127"/>
        <item x="1066"/>
        <item m="1" x="3592"/>
        <item x="1049"/>
        <item x="1007"/>
        <item x="1156"/>
        <item x="165"/>
        <item m="1" x="2630"/>
        <item x="800"/>
        <item m="1" x="3602"/>
        <item x="47"/>
        <item m="1" x="2640"/>
        <item x="902"/>
        <item x="104"/>
        <item x="742"/>
        <item x="1191"/>
        <item x="1159"/>
        <item x="162"/>
        <item x="272"/>
        <item x="441"/>
        <item m="1" x="2482"/>
        <item x="18"/>
        <item x="903"/>
        <item x="712"/>
        <item x="926"/>
        <item x="1109"/>
        <item x="1190"/>
        <item x="859"/>
        <item x="1160"/>
        <item x="452"/>
        <item x="685"/>
        <item x="420"/>
        <item x="433"/>
        <item x="199"/>
        <item x="687"/>
        <item x="404"/>
        <item x="388"/>
        <item x="1218"/>
        <item x="1157"/>
        <item x="1093"/>
        <item m="1" x="2433"/>
        <item x="925"/>
        <item x="36"/>
        <item x="430"/>
        <item x="1174"/>
        <item x="137"/>
        <item x="48"/>
        <item x="1030"/>
        <item m="1" x="2150"/>
        <item m="1" x="2997"/>
        <item x="381"/>
        <item x="69"/>
        <item x="46"/>
        <item x="215"/>
        <item x="461"/>
        <item x="74"/>
        <item x="702"/>
        <item x="421"/>
        <item x="624"/>
        <item x="906"/>
        <item x="71"/>
        <item x="324"/>
        <item x="431"/>
        <item x="460"/>
        <item x="1155"/>
        <item x="322"/>
        <item x="629"/>
        <item m="1" x="4089"/>
        <item m="1" x="2609"/>
        <item x="485"/>
        <item x="1130"/>
        <item x="964"/>
        <item x="1097"/>
        <item x="418"/>
        <item x="703"/>
        <item m="1" x="2680"/>
        <item m="1" x="2378"/>
        <item x="746"/>
        <item m="1" x="3353"/>
        <item x="1213"/>
        <item x="164"/>
        <item x="966"/>
        <item m="1" x="2659"/>
        <item x="1161"/>
        <item x="1620"/>
        <item m="1" x="2274"/>
        <item x="1239"/>
        <item m="1" x="3471"/>
        <item x="1065"/>
        <item x="644"/>
        <item x="207"/>
        <item x="406"/>
        <item x="1086"/>
        <item x="691"/>
        <item m="1" x="2410"/>
        <item x="402"/>
        <item x="105"/>
        <item m="1" x="3601"/>
        <item x="120"/>
        <item x="173"/>
        <item x="217"/>
        <item x="619"/>
        <item x="434"/>
        <item m="1" x="2356"/>
        <item x="1408"/>
        <item x="970"/>
        <item m="1" x="3369"/>
        <item x="741"/>
        <item x="1181"/>
        <item x="1045"/>
        <item x="1077"/>
        <item x="1617"/>
        <item x="392"/>
        <item x="90"/>
        <item x="1015"/>
        <item x="42"/>
        <item x="628"/>
        <item x="103"/>
        <item m="1" x="2879"/>
        <item m="1" x="3129"/>
        <item x="442"/>
        <item m="1" x="2951"/>
        <item m="1" x="2900"/>
        <item x="1042"/>
        <item x="704"/>
        <item x="708"/>
        <item m="1" x="2388"/>
        <item m="1" x="3204"/>
        <item m="1" x="4099"/>
        <item x="811"/>
        <item x="745"/>
        <item x="1640"/>
        <item x="1165"/>
        <item x="747"/>
        <item x="693"/>
        <item x="953"/>
        <item x="584"/>
        <item x="426"/>
        <item x="1031"/>
        <item x="360"/>
        <item x="1236"/>
        <item x="694"/>
        <item x="136"/>
        <item m="1" x="4152"/>
        <item x="80"/>
        <item x="187"/>
        <item x="195"/>
        <item x="394"/>
        <item x="904"/>
        <item x="743"/>
        <item x="901"/>
        <item m="1" x="2553"/>
        <item x="696"/>
        <item x="690"/>
        <item m="1" x="3238"/>
        <item x="1158"/>
        <item m="1" x="3674"/>
        <item x="397"/>
        <item x="1013"/>
        <item x="163"/>
        <item x="419"/>
        <item x="208"/>
        <item x="1"/>
        <item x="325"/>
        <item x="675"/>
        <item x="969"/>
        <item m="1" x="2731"/>
        <item x="1117"/>
        <item x="566"/>
        <item m="1" x="3244"/>
        <item m="1" x="3188"/>
        <item x="1154"/>
        <item x="39"/>
        <item x="1185"/>
        <item m="1" x="3153"/>
        <item x="739"/>
        <item x="432"/>
        <item x="705"/>
        <item x="620"/>
        <item x="748"/>
        <item m="1" x="3805"/>
        <item m="1" x="3432"/>
        <item x="422"/>
        <item m="1" x="4605"/>
        <item x="744"/>
        <item x="0"/>
        <item x="407"/>
        <item x="640"/>
        <item x="214"/>
        <item x="499"/>
        <item m="1" x="3097"/>
        <item m="1" x="3022"/>
        <item x="1231"/>
        <item x="749"/>
        <item x="976"/>
        <item m="1" x="2738"/>
        <item x="806"/>
        <item x="117"/>
        <item m="1" x="3977"/>
        <item m="1" x="4413"/>
        <item m="1" x="4317"/>
        <item x="425"/>
        <item x="692"/>
        <item x="1105"/>
        <item x="562"/>
        <item x="1125"/>
        <item x="940"/>
        <item x="1242"/>
        <item x="915"/>
        <item m="1" x="2776"/>
        <item x="751"/>
        <item x="440"/>
        <item m="1" x="2383"/>
        <item m="1" x="3389"/>
        <item x="79"/>
        <item x="875"/>
        <item x="536"/>
        <item m="1" x="3705"/>
        <item m="1" x="4126"/>
        <item m="1" x="3779"/>
        <item x="1824"/>
        <item m="1" x="3394"/>
        <item m="1" x="3138"/>
        <item x="108"/>
        <item m="1" x="2856"/>
        <item m="1" x="4379"/>
        <item m="1" x="3208"/>
        <item x="840"/>
        <item x="884"/>
        <item x="359"/>
        <item m="1" x="2921"/>
        <item x="719"/>
        <item m="1" x="3912"/>
        <item m="1" x="4344"/>
        <item x="567"/>
        <item m="1" x="3985"/>
        <item m="1" x="4483"/>
        <item m="1" x="3786"/>
        <item x="468"/>
        <item x="971"/>
        <item m="1" x="2692"/>
        <item x="1619"/>
        <item m="1" x="3650"/>
        <item x="944"/>
        <item x="43"/>
        <item x="947"/>
        <item x="909"/>
        <item m="1" x="2581"/>
        <item x="1163"/>
        <item m="1" x="4257"/>
        <item m="1" x="4305"/>
        <item x="1062"/>
        <item x="191"/>
        <item m="1" x="3403"/>
        <item x="472"/>
        <item x="558"/>
        <item x="509"/>
        <item m="1" x="3295"/>
        <item m="1" x="4060"/>
        <item x="1018"/>
        <item m="1" x="2582"/>
        <item x="1010"/>
        <item x="564"/>
        <item m="1" x="3311"/>
        <item x="1019"/>
        <item m="1" x="4578"/>
        <item m="1" x="4396"/>
        <item m="1" x="2975"/>
        <item x="1024"/>
        <item x="1630"/>
        <item m="1" x="3886"/>
        <item m="1" x="4539"/>
        <item x="990"/>
        <item m="1" x="3769"/>
        <item m="1" x="4554"/>
        <item x="907"/>
        <item m="1" x="4223"/>
        <item m="1" x="2965"/>
        <item m="1" x="2151"/>
        <item m="1" x="3209"/>
        <item m="1" x="3149"/>
        <item m="1" x="2768"/>
        <item x="1188"/>
        <item x="1101"/>
        <item m="1" x="4214"/>
        <item x="1151"/>
        <item x="1204"/>
        <item m="1" x="2408"/>
        <item m="1" x="2247"/>
        <item m="1" x="2414"/>
        <item x="507"/>
        <item m="1" x="2784"/>
        <item m="1" x="2766"/>
        <item x="790"/>
        <item x="973"/>
        <item x="476"/>
        <item x="1103"/>
        <item x="1113"/>
        <item x="1115"/>
        <item m="1" x="2728"/>
        <item m="1" x="3032"/>
        <item m="1" x="3924"/>
        <item m="1" x="3669"/>
        <item m="1" x="2722"/>
        <item x="816"/>
        <item m="1" x="3484"/>
        <item m="1" x="2158"/>
        <item m="1" x="3152"/>
        <item x="190"/>
        <item m="1" x="3464"/>
        <item x="435"/>
        <item m="1" x="4200"/>
        <item x="2127"/>
        <item m="1" x="3414"/>
        <item m="1" x="4461"/>
        <item x="1129"/>
        <item x="975"/>
        <item m="1" x="3365"/>
        <item x="1176"/>
        <item x="376"/>
        <item m="1" x="2233"/>
        <item m="1" x="3636"/>
        <item x="614"/>
        <item x="1221"/>
        <item x="437"/>
        <item x="1230"/>
        <item x="668"/>
        <item x="1229"/>
        <item x="1206"/>
        <item x="665"/>
        <item m="1" x="3301"/>
        <item x="1207"/>
        <item x="661"/>
        <item x="662"/>
        <item x="667"/>
        <item x="1164"/>
        <item x="666"/>
        <item x="663"/>
        <item m="1" x="2566"/>
        <item x="660"/>
        <item m="1" x="3388"/>
        <item m="1" x="2848"/>
        <item m="1" x="2348"/>
        <item x="116"/>
        <item m="1" x="3402"/>
        <item m="1" x="3428"/>
        <item m="1" x="2321"/>
        <item m="1" x="2932"/>
        <item m="1" x="3852"/>
        <item x="369"/>
        <item x="5"/>
        <item x="6"/>
        <item x="240"/>
        <item x="238"/>
        <item x="239"/>
        <item x="2"/>
        <item x="236"/>
        <item x="1070"/>
        <item x="1069"/>
        <item x="167"/>
        <item x="556"/>
        <item x="7"/>
        <item x="1615"/>
        <item x="224"/>
        <item x="223"/>
        <item x="1068"/>
        <item x="12"/>
        <item x="182"/>
        <item x="241"/>
        <item x="934"/>
        <item x="541"/>
        <item x="184"/>
        <item x="933"/>
        <item x="935"/>
        <item x="8"/>
        <item x="220"/>
        <item x="225"/>
        <item x="340"/>
        <item x="552"/>
        <item x="343"/>
        <item x="365"/>
        <item x="1184"/>
        <item x="932"/>
        <item x="341"/>
        <item x="342"/>
        <item x="366"/>
        <item x="538"/>
        <item x="851"/>
        <item x="226"/>
        <item x="1614"/>
        <item x="222"/>
        <item x="962"/>
        <item x="578"/>
        <item x="515"/>
        <item x="791"/>
        <item x="364"/>
        <item x="100"/>
        <item x="517"/>
        <item x="1067"/>
        <item x="555"/>
        <item x="247"/>
        <item x="605"/>
        <item x="344"/>
        <item x="75"/>
        <item x="802"/>
        <item x="963"/>
        <item x="385"/>
        <item x="330"/>
        <item x="573"/>
        <item x="931"/>
        <item x="378"/>
        <item x="475"/>
        <item x="606"/>
        <item x="1008"/>
        <item x="604"/>
        <item x="237"/>
        <item x="850"/>
        <item x="373"/>
        <item x="852"/>
        <item x="183"/>
        <item x="883"/>
        <item x="597"/>
        <item x="339"/>
        <item x="516"/>
        <item x="603"/>
        <item x="235"/>
        <item m="1" x="3894"/>
        <item x="514"/>
        <item x="961"/>
        <item x="551"/>
        <item x="1126"/>
        <item x="577"/>
        <item x="897"/>
        <item x="4"/>
        <item x="540"/>
        <item x="805"/>
        <item x="396"/>
        <item x="979"/>
        <item x="554"/>
        <item m="1" x="3869"/>
        <item x="938"/>
        <item x="539"/>
        <item x="863"/>
        <item x="550"/>
        <item x="772"/>
        <item x="123"/>
        <item x="1632"/>
        <item x="511"/>
        <item x="1247"/>
        <item x="537"/>
        <item x="356"/>
        <item x="357"/>
        <item m="1" x="3246"/>
        <item x="598"/>
        <item x="591"/>
        <item x="774"/>
        <item x="1081"/>
        <item x="1344"/>
        <item x="579"/>
        <item x="1220"/>
        <item x="474"/>
        <item x="787"/>
        <item x="367"/>
        <item x="773"/>
        <item x="542"/>
        <item x="178"/>
        <item x="574"/>
        <item x="221"/>
        <item x="553"/>
        <item x="379"/>
        <item x="363"/>
        <item x="488"/>
        <item x="1828"/>
        <item x="1183"/>
        <item x="864"/>
        <item x="1223"/>
        <item x="580"/>
        <item x="980"/>
        <item m="1" x="2683"/>
        <item x="917"/>
        <item x="386"/>
        <item x="107"/>
        <item x="759"/>
        <item x="1021"/>
        <item m="1" x="4392"/>
        <item x="1080"/>
        <item x="873"/>
        <item x="483"/>
        <item m="1" x="4172"/>
        <item x="775"/>
        <item x="602"/>
        <item x="3"/>
        <item x="1071"/>
        <item x="592"/>
        <item m="1" x="3075"/>
        <item x="246"/>
        <item x="756"/>
        <item x="1022"/>
        <item x="1628"/>
        <item x="380"/>
        <item x="245"/>
        <item x="209"/>
        <item x="1100"/>
        <item x="20"/>
        <item x="978"/>
        <item x="1248"/>
        <item x="796"/>
        <item x="1430"/>
        <item x="181"/>
        <item x="1088"/>
        <item x="588"/>
        <item x="374"/>
        <item x="512"/>
        <item x="1014"/>
        <item x="706"/>
        <item x="500"/>
        <item x="1235"/>
        <item x="710"/>
        <item x="384"/>
        <item x="210"/>
        <item x="513"/>
        <item x="459"/>
        <item x="213"/>
        <item x="943"/>
        <item x="53"/>
        <item x="834"/>
        <item x="484"/>
        <item x="383"/>
        <item x="839"/>
        <item x="912"/>
        <item x="983"/>
        <item x="563"/>
        <item x="179"/>
        <item x="803"/>
        <item x="989"/>
        <item x="1225"/>
        <item x="594"/>
        <item x="561"/>
        <item x="942"/>
        <item x="861"/>
        <item x="671"/>
        <item x="913"/>
        <item x="590"/>
        <item x="812"/>
        <item x="760"/>
        <item x="885"/>
        <item x="930"/>
        <item x="898"/>
        <item x="676"/>
        <item m="1" x="2663"/>
        <item x="349"/>
        <item x="1592"/>
        <item x="243"/>
        <item x="849"/>
        <item x="335"/>
        <item x="242"/>
        <item x="161"/>
        <item x="1644"/>
        <item x="328"/>
        <item x="1002"/>
        <item x="377"/>
        <item m="1" x="4340"/>
        <item x="345"/>
        <item m="1" x="3789"/>
        <item m="1" x="3206"/>
        <item x="783"/>
        <item x="959"/>
        <item x="936"/>
        <item m="1" x="2148"/>
        <item x="518"/>
        <item x="848"/>
        <item x="271"/>
        <item x="941"/>
        <item x="575"/>
        <item x="792"/>
        <item x="355"/>
        <item x="776"/>
        <item x="133"/>
        <item x="946"/>
        <item x="444"/>
        <item x="361"/>
        <item x="331"/>
        <item x="582"/>
        <item m="1" x="4233"/>
        <item x="581"/>
        <item m="1" x="2676"/>
        <item x="329"/>
        <item x="896"/>
        <item x="841"/>
        <item m="1" x="2307"/>
        <item x="498"/>
        <item x="1205"/>
        <item x="900"/>
        <item x="814"/>
        <item x="981"/>
        <item x="982"/>
        <item x="1208"/>
        <item x="1633"/>
        <item x="833"/>
        <item x="607"/>
        <item x="244"/>
        <item x="659"/>
        <item x="880"/>
        <item x="788"/>
        <item x="228"/>
        <item x="1079"/>
        <item x="168"/>
        <item m="1" x="2935"/>
        <item x="937"/>
        <item x="939"/>
        <item x="711"/>
        <item x="1168"/>
        <item x="1431"/>
        <item x="1114"/>
        <item x="1118"/>
        <item x="22"/>
        <item x="801"/>
        <item x="1211"/>
        <item m="1" x="2908"/>
        <item m="1" x="2705"/>
        <item x="596"/>
        <item x="327"/>
        <item x="595"/>
        <item x="1000"/>
        <item x="559"/>
        <item x="674"/>
        <item m="1" x="3678"/>
        <item x="1629"/>
        <item m="1" x="2601"/>
        <item m="1" x="3330"/>
        <item x="448"/>
        <item x="570"/>
        <item x="497"/>
        <item x="1001"/>
        <item x="571"/>
        <item m="1" x="3359"/>
        <item x="1040"/>
        <item x="784"/>
        <item x="1091"/>
        <item x="387"/>
        <item m="1" x="4228"/>
        <item x="593"/>
        <item x="589"/>
        <item x="709"/>
        <item x="827"/>
        <item m="1" x="3895"/>
        <item x="882"/>
        <item x="52"/>
        <item m="1" x="4140"/>
        <item x="370"/>
        <item m="1" x="4648"/>
        <item x="987"/>
        <item x="1219"/>
        <item m="1" x="4460"/>
        <item x="354"/>
        <item x="960"/>
        <item m="1" x="4087"/>
        <item m="1" x="3279"/>
        <item x="670"/>
        <item m="1" x="4074"/>
        <item m="1" x="3248"/>
        <item x="414"/>
        <item x="400"/>
        <item m="1" x="2614"/>
        <item m="1" x="4250"/>
        <item m="1" x="3613"/>
        <item x="81"/>
        <item m="1" x="3710"/>
        <item x="409"/>
        <item x="855"/>
        <item x="45"/>
        <item x="375"/>
        <item m="1" x="3078"/>
        <item x="371"/>
        <item x="417"/>
        <item m="1" x="3010"/>
        <item x="463"/>
        <item m="1" x="3897"/>
        <item m="1" x="4240"/>
        <item m="1" x="2980"/>
        <item m="1" x="2272"/>
        <item x="1224"/>
        <item x="750"/>
        <item x="23"/>
        <item m="1" x="4183"/>
        <item x="166"/>
        <item x="1111"/>
        <item x="449"/>
        <item m="1" x="3304"/>
        <item m="1" x="2199"/>
        <item x="353"/>
        <item x="416"/>
        <item x="368"/>
        <item x="348"/>
        <item x="672"/>
        <item x="98"/>
        <item x="44"/>
        <item m="1" x="4656"/>
        <item m="1" x="4107"/>
        <item m="1" x="4070"/>
        <item m="1" x="4425"/>
        <item x="758"/>
        <item x="677"/>
        <item x="1166"/>
        <item x="362"/>
        <item m="1" x="3297"/>
        <item x="534"/>
        <item m="1" x="3742"/>
        <item m="1" x="4088"/>
        <item x="1061"/>
        <item m="1" x="2807"/>
        <item x="1227"/>
        <item m="1" x="4221"/>
        <item m="1" x="3348"/>
        <item m="1" x="4505"/>
        <item x="1169"/>
        <item x="1241"/>
        <item x="436"/>
        <item m="1" x="4377"/>
        <item m="1" x="2142"/>
        <item x="2006"/>
        <item m="1" x="4053"/>
        <item x="323"/>
        <item m="1" x="4355"/>
        <item m="1" x="2500"/>
        <item m="1" x="2262"/>
        <item m="1" x="3167"/>
        <item m="1" x="3122"/>
        <item m="1" x="3393"/>
        <item m="1" x="4381"/>
        <item x="911"/>
        <item m="1" x="3643"/>
        <item m="1" x="2779"/>
        <item m="1" x="4573"/>
        <item m="1" x="2186"/>
        <item m="1" x="2771"/>
        <item m="1" x="2896"/>
        <item m="1" x="4064"/>
        <item m="1" x="4215"/>
        <item m="1" x="2573"/>
        <item m="1" x="2264"/>
        <item m="1" x="3205"/>
        <item x="769"/>
        <item x="1232"/>
        <item m="1" x="3370"/>
        <item m="1" x="2295"/>
        <item m="1" x="2409"/>
        <item x="1092"/>
        <item m="1" x="2682"/>
        <item m="1" x="3391"/>
        <item x="1108"/>
        <item m="1" x="2269"/>
        <item m="1" x="2541"/>
        <item m="1" x="4465"/>
        <item m="1" x="3808"/>
        <item m="1" x="4449"/>
        <item m="1" x="2836"/>
        <item m="1" x="3993"/>
        <item m="1" x="2898"/>
        <item m="1" x="2236"/>
        <item m="1" x="2699"/>
        <item m="1" x="4307"/>
        <item m="1" x="3260"/>
        <item m="1" x="2733"/>
        <item x="1243"/>
        <item m="1" x="4499"/>
        <item m="1" x="3921"/>
        <item x="1634"/>
        <item m="1" x="4101"/>
        <item m="1" x="4614"/>
        <item m="1" x="3220"/>
        <item x="408"/>
        <item m="1" x="3479"/>
        <item m="1" x="3453"/>
        <item m="1" x="3430"/>
        <item m="1" x="2191"/>
        <item m="1" x="3442"/>
        <item m="1" x="4255"/>
        <item m="1" x="4218"/>
        <item m="1" x="2591"/>
        <item m="1" x="4546"/>
        <item m="1" x="3360"/>
        <item x="764"/>
        <item x="109"/>
        <item x="1636"/>
        <item x="763"/>
        <item x="765"/>
        <item x="767"/>
        <item x="54"/>
        <item x="766"/>
        <item x="762"/>
        <item m="1" x="3599"/>
        <item m="1" x="3382"/>
        <item m="1" x="3963"/>
        <item x="1187"/>
        <item m="1" x="3180"/>
        <item m="1" x="3064"/>
        <item x="869"/>
        <item x="954"/>
        <item x="957"/>
        <item x="1609"/>
        <item x="1608"/>
        <item x="1610"/>
        <item x="78"/>
        <item x="868"/>
        <item x="521"/>
        <item x="1612"/>
        <item x="955"/>
        <item x="11"/>
        <item x="231"/>
        <item x="956"/>
        <item x="465"/>
        <item x="1135"/>
        <item x="97"/>
        <item x="230"/>
        <item x="1134"/>
        <item x="1613"/>
        <item x="93"/>
        <item x="111"/>
        <item x="1605"/>
        <item x="232"/>
        <item x="1027"/>
        <item x="1143"/>
        <item x="338"/>
        <item x="546"/>
        <item x="1998"/>
        <item x="1138"/>
        <item m="1" x="2639"/>
        <item x="176"/>
        <item x="1149"/>
        <item x="870"/>
        <item x="948"/>
        <item x="1194"/>
        <item x="175"/>
        <item x="470"/>
        <item x="34"/>
        <item x="77"/>
        <item x="473"/>
        <item x="522"/>
        <item x="1140"/>
        <item m="1" x="4620"/>
        <item x="174"/>
        <item x="952"/>
        <item x="106"/>
        <item x="1216"/>
        <item x="1655"/>
        <item x="58"/>
        <item x="1137"/>
        <item m="1" x="3364"/>
        <item x="1175"/>
        <item x="492"/>
        <item m="1" x="4296"/>
        <item x="1152"/>
        <item x="160"/>
        <item x="9"/>
        <item x="545"/>
        <item x="557"/>
        <item x="1193"/>
        <item x="1473"/>
        <item x="10"/>
        <item m="1" x="2715"/>
        <item x="1521"/>
        <item x="1249"/>
        <item x="804"/>
        <item m="1" x="3381"/>
        <item x="520"/>
        <item x="771"/>
        <item x="177"/>
        <item x="887"/>
        <item x="227"/>
        <item x="139"/>
        <item x="372"/>
        <item m="1" x="2468"/>
        <item x="949"/>
        <item x="138"/>
        <item x="523"/>
        <item x="1147"/>
        <item x="1144"/>
        <item x="1026"/>
        <item x="945"/>
        <item x="249"/>
        <item x="504"/>
        <item x="471"/>
        <item x="867"/>
        <item x="1607"/>
        <item x="347"/>
        <item x="1840"/>
        <item x="180"/>
        <item x="1162"/>
        <item m="1" x="3605"/>
        <item x="76"/>
        <item m="1" x="2833"/>
        <item m="1" x="3420"/>
        <item x="55"/>
        <item x="482"/>
        <item x="1145"/>
        <item x="56"/>
        <item x="480"/>
        <item x="1606"/>
        <item x="519"/>
        <item x="229"/>
        <item x="60"/>
        <item m="1" x="2673"/>
        <item x="1203"/>
        <item x="346"/>
        <item x="1237"/>
        <item x="810"/>
        <item m="1" x="2852"/>
        <item x="351"/>
        <item x="1611"/>
        <item x="1136"/>
        <item m="1" x="3491"/>
        <item m="1" x="3405"/>
        <item x="1141"/>
        <item m="1" x="4285"/>
        <item x="114"/>
        <item x="334"/>
        <item x="813"/>
        <item x="793"/>
        <item x="1150"/>
        <item x="1153"/>
        <item x="464"/>
        <item x="1604"/>
        <item x="1148"/>
        <item m="1" x="3362"/>
        <item x="1238"/>
        <item x="1142"/>
        <item x="489"/>
        <item m="1" x="2261"/>
        <item x="24"/>
        <item m="1" x="2473"/>
        <item x="888"/>
        <item x="128"/>
        <item x="493"/>
        <item m="1" x="4545"/>
        <item m="1" x="4557"/>
        <item m="1" x="3113"/>
        <item m="1" x="3933"/>
        <item x="1234"/>
        <item x="886"/>
        <item x="1215"/>
        <item x="568"/>
        <item x="481"/>
        <item x="1212"/>
        <item x="1214"/>
        <item x="1233"/>
        <item x="600"/>
        <item m="1" x="3797"/>
        <item x="466"/>
        <item x="467"/>
        <item x="1727"/>
        <item x="248"/>
        <item x="336"/>
        <item x="789"/>
        <item m="1" x="3875"/>
        <item x="112"/>
        <item m="1" x="3012"/>
        <item x="681"/>
        <item x="601"/>
        <item x="914"/>
        <item x="919"/>
        <item x="477"/>
        <item x="33"/>
        <item x="1036"/>
        <item x="889"/>
        <item x="761"/>
        <item x="795"/>
        <item m="1" x="2835"/>
        <item x="958"/>
        <item x="332"/>
        <item m="1" x="4560"/>
        <item x="779"/>
        <item x="352"/>
        <item m="1" x="3190"/>
        <item x="1133"/>
        <item x="950"/>
        <item x="770"/>
        <item x="326"/>
        <item x="234"/>
        <item m="1" x="2594"/>
        <item m="1" x="3522"/>
        <item m="1" x="2583"/>
        <item m="1" x="4581"/>
        <item x="337"/>
        <item m="1" x="3548"/>
        <item x="1217"/>
        <item x="673"/>
        <item x="1245"/>
        <item m="1" x="2854"/>
        <item x="842"/>
        <item x="35"/>
        <item x="1244"/>
        <item x="1146"/>
        <item x="57"/>
        <item x="1139"/>
        <item m="1" x="3375"/>
        <item x="204"/>
        <item m="1" x="2268"/>
        <item x="1173"/>
        <item m="1" x="3834"/>
        <item x="794"/>
        <item m="1" x="2283"/>
        <item m="1" x="4091"/>
        <item x="797"/>
        <item m="1" x="4593"/>
        <item x="350"/>
        <item m="1" x="2390"/>
        <item m="1" x="2595"/>
        <item m="1" x="3646"/>
        <item m="1" x="3356"/>
        <item x="682"/>
        <item m="1" x="2492"/>
        <item m="1" x="4150"/>
        <item m="1" x="3461"/>
        <item x="778"/>
        <item m="1" x="4206"/>
        <item m="1" x="4375"/>
        <item x="401"/>
        <item m="1" x="3184"/>
        <item m="1" x="2227"/>
        <item m="1" x="2448"/>
        <item x="1201"/>
        <item m="1" x="3076"/>
        <item m="1" x="4176"/>
        <item x="1226"/>
        <item x="808"/>
        <item x="1228"/>
        <item m="1" x="4155"/>
        <item m="1" x="4412"/>
        <item m="1" x="4254"/>
        <item m="1" x="4022"/>
        <item m="1" x="2714"/>
        <item m="1" x="3506"/>
        <item m="1" x="2466"/>
        <item x="313"/>
        <item m="1" x="3313"/>
        <item x="94"/>
        <item x="977"/>
        <item m="1" x="3974"/>
        <item x="560"/>
        <item x="1192"/>
        <item m="1" x="2881"/>
        <item x="829"/>
        <item m="1" x="4473"/>
        <item m="1" x="3341"/>
        <item m="1" x="3436"/>
        <item m="1" x="2626"/>
        <item x="871"/>
        <item x="1557"/>
        <item m="1" x="4202"/>
        <item m="1" x="2878"/>
        <item m="1" x="4618"/>
        <item x="276"/>
        <item m="1" x="3715"/>
        <item m="1" x="3685"/>
        <item m="1" x="4208"/>
        <item m="1" x="2958"/>
        <item m="1" x="2287"/>
        <item m="1" x="3139"/>
        <item x="1222"/>
        <item m="1" x="2814"/>
        <item m="1" x="2450"/>
        <item x="854"/>
        <item x="768"/>
        <item m="1" x="2285"/>
        <item m="1" x="3651"/>
        <item m="1" x="3793"/>
        <item m="1" x="4169"/>
        <item m="1" x="4559"/>
        <item m="1" x="3156"/>
        <item x="918"/>
        <item m="1" x="2590"/>
        <item m="1" x="3372"/>
        <item m="1" x="2979"/>
        <item x="143"/>
        <item x="1004"/>
        <item x="144"/>
        <item x="147"/>
        <item x="1055"/>
        <item x="1058"/>
        <item x="1006"/>
        <item x="1060"/>
        <item x="1057"/>
        <item x="995"/>
        <item x="1003"/>
        <item x="1012"/>
        <item x="503"/>
        <item x="910"/>
        <item x="1056"/>
        <item x="1005"/>
        <item x="532"/>
        <item x="928"/>
        <item x="994"/>
        <item x="929"/>
        <item x="530"/>
        <item x="267"/>
        <item m="1" x="4270"/>
        <item m="1" x="3932"/>
        <item x="410"/>
        <item x="413"/>
        <item x="253"/>
        <item x="1011"/>
        <item x="992"/>
        <item x="37"/>
        <item x="529"/>
        <item x="524"/>
        <item x="149"/>
        <item x="527"/>
        <item m="1" x="4253"/>
        <item x="158"/>
        <item x="991"/>
        <item x="506"/>
        <item x="993"/>
        <item m="1" x="2660"/>
        <item x="999"/>
        <item x="726"/>
        <item x="727"/>
        <item x="921"/>
        <item x="825"/>
        <item x="453"/>
        <item x="265"/>
        <item x="140"/>
        <item x="862"/>
        <item x="878"/>
        <item x="479"/>
        <item m="1" x="4235"/>
        <item x="877"/>
        <item x="142"/>
        <item x="531"/>
        <item x="729"/>
        <item x="549"/>
        <item m="1" x="3133"/>
        <item x="1064"/>
        <item x="1131"/>
        <item x="159"/>
        <item x="1387"/>
        <item x="496"/>
        <item x="269"/>
        <item x="446"/>
        <item x="817"/>
        <item x="837"/>
        <item x="879"/>
        <item m="1" x="3907"/>
        <item x="1074"/>
        <item x="135"/>
        <item x="1038"/>
        <item x="450"/>
        <item x="1121"/>
        <item x="1124"/>
        <item x="454"/>
        <item x="262"/>
        <item x="274"/>
        <item x="818"/>
        <item x="543"/>
        <item x="1182"/>
        <item m="1" x="2709"/>
        <item m="1" x="2799"/>
        <item x="2017"/>
        <item x="618"/>
        <item x="526"/>
        <item x="502"/>
        <item x="501"/>
        <item x="110"/>
        <item x="718"/>
        <item x="491"/>
        <item x="264"/>
        <item x="505"/>
        <item m="1" x="4121"/>
        <item x="141"/>
        <item x="1637"/>
        <item x="1029"/>
        <item x="609"/>
        <item x="525"/>
        <item x="14"/>
        <item x="1084"/>
        <item x="1016"/>
        <item x="874"/>
        <item x="16"/>
        <item x="132"/>
        <item x="608"/>
        <item x="548"/>
        <item x="922"/>
        <item x="998"/>
        <item x="127"/>
        <item m="1" x="2145"/>
        <item x="1116"/>
        <item x="1044"/>
        <item m="1" x="3791"/>
        <item x="927"/>
        <item x="118"/>
        <item x="456"/>
        <item x="723"/>
        <item x="728"/>
        <item x="1122"/>
        <item x="616"/>
        <item x="755"/>
        <item x="150"/>
        <item x="735"/>
        <item x="835"/>
        <item x="613"/>
        <item x="544"/>
        <item x="457"/>
        <item x="916"/>
        <item x="1119"/>
        <item x="876"/>
        <item x="490"/>
        <item x="411"/>
        <item x="130"/>
        <item m="1" x="3383"/>
        <item x="255"/>
        <item x="1104"/>
        <item x="134"/>
        <item x="510"/>
        <item x="83"/>
        <item x="1054"/>
        <item x="824"/>
        <item x="615"/>
        <item x="152"/>
        <item x="623"/>
        <item m="1" x="3068"/>
        <item x="822"/>
        <item m="1" x="3407"/>
        <item x="1059"/>
        <item x="533"/>
        <item x="398"/>
        <item x="752"/>
        <item x="820"/>
        <item m="1" x="2786"/>
        <item x="126"/>
        <item x="399"/>
        <item x="153"/>
        <item x="754"/>
        <item x="860"/>
        <item x="148"/>
        <item x="156"/>
        <item x="821"/>
        <item x="734"/>
        <item m="1" x="2917"/>
        <item x="263"/>
        <item x="1085"/>
        <item x="250"/>
        <item x="738"/>
        <item x="717"/>
        <item x="733"/>
        <item x="1083"/>
        <item x="1017"/>
        <item x="611"/>
        <item x="252"/>
        <item x="508"/>
        <item x="1102"/>
        <item m="1" x="2250"/>
        <item m="1" x="2884"/>
        <item x="908"/>
        <item x="1386"/>
        <item x="458"/>
        <item x="1063"/>
        <item x="637"/>
        <item x="270"/>
        <item x="268"/>
        <item x="528"/>
        <item x="273"/>
        <item m="1" x="3923"/>
        <item x="412"/>
        <item x="716"/>
        <item x="155"/>
        <item x="25"/>
        <item x="535"/>
        <item x="415"/>
        <item x="622"/>
        <item x="254"/>
        <item x="131"/>
        <item x="1186"/>
        <item m="1" x="4391"/>
        <item m="1" x="4122"/>
        <item x="1039"/>
        <item m="1" x="4312"/>
        <item x="495"/>
        <item m="1" x="2962"/>
        <item m="1" x="3992"/>
        <item x="737"/>
        <item x="838"/>
        <item x="403"/>
        <item x="1128"/>
        <item x="1733"/>
        <item x="1028"/>
        <item x="154"/>
        <item x="951"/>
        <item m="1" x="2780"/>
        <item x="151"/>
        <item m="1" x="3488"/>
        <item x="1087"/>
        <item x="122"/>
        <item m="1" x="2220"/>
        <item x="617"/>
        <item m="1" x="2943"/>
        <item m="1" x="3034"/>
        <item x="40"/>
        <item x="1768"/>
        <item x="266"/>
        <item m="1" x="3023"/>
        <item m="1" x="3398"/>
        <item x="1078"/>
        <item x="823"/>
        <item x="639"/>
        <item m="1" x="2788"/>
        <item x="478"/>
        <item m="1" x="2778"/>
        <item x="636"/>
        <item m="1" x="4300"/>
        <item x="1735"/>
        <item x="1090"/>
        <item m="1" x="4117"/>
        <item x="113"/>
        <item x="1123"/>
        <item x="777"/>
        <item x="1112"/>
        <item m="1" x="2475"/>
        <item x="15"/>
        <item x="920"/>
        <item x="730"/>
        <item x="82"/>
        <item x="1082"/>
        <item m="1" x="2434"/>
        <item x="826"/>
        <item x="683"/>
        <item x="445"/>
        <item x="101"/>
        <item x="447"/>
        <item x="725"/>
        <item x="858"/>
        <item x="119"/>
        <item x="494"/>
        <item x="429"/>
        <item x="1020"/>
        <item x="443"/>
        <item m="1" x="4212"/>
        <item x="610"/>
        <item m="1" x="3103"/>
        <item x="1120"/>
        <item x="836"/>
        <item x="819"/>
        <item x="251"/>
        <item x="736"/>
        <item m="1" x="2308"/>
        <item m="1" x="2808"/>
        <item x="455"/>
        <item m="1" x="3930"/>
        <item x="638"/>
        <item x="427"/>
        <item m="1" x="3195"/>
        <item m="1" x="2823"/>
        <item m="1" x="2702"/>
        <item m="1" x="3720"/>
        <item m="1" x="3071"/>
        <item m="1" x="4587"/>
        <item m="1" x="4589"/>
        <item x="1385"/>
        <item m="1" x="3844"/>
        <item x="753"/>
        <item x="157"/>
        <item x="428"/>
        <item m="1" x="2751"/>
        <item m="1" x="3680"/>
        <item m="1" x="3334"/>
        <item m="1" x="4085"/>
        <item x="809"/>
        <item x="121"/>
        <item m="1" x="3080"/>
        <item x="1246"/>
        <item m="1" x="3451"/>
        <item m="1" x="3189"/>
        <item m="1" x="4043"/>
        <item m="1" x="3147"/>
        <item m="1" x="2179"/>
        <item m="1" x="4404"/>
        <item m="1" x="2207"/>
        <item m="1" x="2161"/>
        <item m="1" x="4210"/>
        <item x="732"/>
        <item m="1" x="2880"/>
        <item m="1" x="2251"/>
        <item m="1" x="3192"/>
        <item m="1" x="2790"/>
        <item m="1" x="2189"/>
        <item m="1" x="2716"/>
        <item m="1" x="3558"/>
        <item x="1942"/>
        <item m="1" x="2744"/>
        <item m="1" x="4350"/>
        <item x="731"/>
        <item m="1" x="3616"/>
        <item m="1" x="4637"/>
        <item m="1" x="3604"/>
        <item m="1" x="4570"/>
        <item m="1" x="3723"/>
        <item m="1" x="4563"/>
        <item m="1" x="4386"/>
        <item m="1" x="3054"/>
        <item m="1" x="2670"/>
        <item m="1" x="2867"/>
        <item m="1" x="2777"/>
        <item x="2003"/>
        <item m="1" x="2208"/>
        <item m="1" x="2263"/>
        <item m="1" x="2586"/>
        <item m="1" x="3465"/>
        <item m="1" x="2801"/>
        <item m="1" x="3617"/>
        <item m="1" x="4116"/>
        <item m="1" x="4246"/>
        <item m="1" x="4291"/>
        <item m="1" x="2254"/>
        <item m="1" x="3258"/>
        <item m="1" x="3846"/>
        <item m="1" x="2749"/>
        <item m="1" x="4213"/>
        <item m="1" x="2754"/>
        <item m="1" x="3772"/>
        <item m="1" x="3392"/>
        <item m="1" x="2647"/>
        <item m="1" x="2929"/>
        <item m="1" x="3517"/>
        <item m="1" x="3586"/>
        <item m="1" x="2864"/>
        <item m="1" x="2228"/>
        <item x="1944"/>
        <item m="1" x="4612"/>
        <item m="1" x="3130"/>
        <item m="1" x="4258"/>
        <item m="1" x="3179"/>
        <item m="1" x="2729"/>
        <item m="1" x="3251"/>
        <item m="1" x="4205"/>
        <item m="1" x="2393"/>
        <item m="1" x="2734"/>
        <item m="1" x="4252"/>
        <item m="1" x="3995"/>
        <item m="1" x="2646"/>
        <item m="1" x="3426"/>
        <item m="1" x="3290"/>
        <item m="1" x="3712"/>
        <item m="1" x="2769"/>
        <item m="1" x="2857"/>
        <item m="1" x="3780"/>
        <item x="798"/>
        <item m="1" x="3590"/>
        <item m="1" x="2599"/>
        <item m="1" x="3416"/>
        <item m="1" x="3708"/>
        <item m="1" x="2757"/>
        <item m="1" x="4576"/>
        <item m="1" x="2859"/>
        <item m="1" x="4159"/>
        <item m="1" x="4608"/>
        <item m="1" x="2834"/>
        <item m="1" x="3695"/>
        <item m="1" x="2638"/>
        <item m="1" x="2875"/>
        <item x="1326"/>
        <item m="1" x="4575"/>
        <item x="1332"/>
        <item m="1" x="3089"/>
        <item m="1" x="2412"/>
        <item x="1333"/>
        <item x="1334"/>
        <item m="1" x="2645"/>
        <item x="1336"/>
        <item x="1337"/>
        <item m="1" x="3329"/>
        <item x="1639"/>
        <item x="1338"/>
        <item x="1339"/>
        <item m="1" x="3324"/>
        <item x="1340"/>
        <item x="1341"/>
        <item x="1342"/>
        <item m="1" x="2305"/>
        <item x="1343"/>
        <item m="1" x="4029"/>
        <item m="1" x="4035"/>
        <item m="1" x="4577"/>
        <item m="1" x="4151"/>
        <item m="1" x="3339"/>
        <item m="1" x="2828"/>
        <item m="1" x="4455"/>
        <item m="1" x="3865"/>
        <item m="1" x="4336"/>
        <item m="1" x="2323"/>
        <item m="1" x="2567"/>
        <item m="1" x="2575"/>
        <item m="1" x="2232"/>
        <item m="1" x="2375"/>
        <item m="1" x="2596"/>
        <item m="1" x="2723"/>
        <item m="1" x="2539"/>
        <item m="1" x="3691"/>
        <item m="1" x="2572"/>
        <item m="1" x="4133"/>
        <item m="1" x="2304"/>
        <item m="1" x="3379"/>
        <item m="1" x="2719"/>
        <item m="1" x="3390"/>
        <item m="1" x="2330"/>
        <item m="1" x="2661"/>
        <item m="1" x="2187"/>
        <item m="1" x="3648"/>
        <item m="1" x="3739"/>
        <item x="1335"/>
        <item m="1" x="4497"/>
        <item m="1" x="2205"/>
        <item x="21"/>
        <item x="62"/>
        <item x="63"/>
        <item x="64"/>
        <item x="203"/>
        <item x="304"/>
        <item x="333"/>
        <item x="395"/>
        <item x="569"/>
        <item x="612"/>
        <item x="654"/>
        <item x="656"/>
        <item x="658"/>
        <item x="664"/>
        <item x="669"/>
        <item x="720"/>
        <item x="721"/>
        <item x="722"/>
        <item x="724"/>
        <item x="757"/>
        <item x="815"/>
        <item x="865"/>
        <item x="866"/>
        <item x="923"/>
        <item x="924"/>
        <item x="965"/>
        <item x="1025"/>
        <item x="1037"/>
        <item x="1072"/>
        <item x="1073"/>
        <item x="1075"/>
        <item x="1076"/>
        <item x="1132"/>
        <item x="1255"/>
        <item x="1267"/>
        <item x="1268"/>
        <item x="1276"/>
        <item x="1277"/>
        <item x="128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8"/>
        <item x="1389"/>
        <item x="1390"/>
        <item x="1391"/>
        <item x="1392"/>
        <item x="1393"/>
        <item x="1394"/>
        <item x="1395"/>
        <item x="1396"/>
        <item x="1397"/>
        <item x="1398"/>
        <item x="1399"/>
        <item x="1400"/>
        <item x="1401"/>
        <item x="1402"/>
        <item x="1403"/>
        <item x="1404"/>
        <item x="1405"/>
        <item x="1406"/>
        <item x="1407"/>
        <item x="1409"/>
        <item x="1410"/>
        <item x="1411"/>
        <item x="1412"/>
        <item x="1413"/>
        <item x="1414"/>
        <item x="1415"/>
        <item x="1416"/>
        <item x="1417"/>
        <item x="1418"/>
        <item x="1419"/>
        <item x="1420"/>
        <item x="1421"/>
        <item x="1422"/>
        <item x="1423"/>
        <item x="1424"/>
        <item x="1425"/>
        <item x="1426"/>
        <item x="1427"/>
        <item x="1428"/>
        <item x="1429"/>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625"/>
        <item x="1626"/>
        <item x="1627"/>
        <item x="1631"/>
        <item x="1635"/>
        <item x="1641"/>
        <item x="1642"/>
        <item x="1643"/>
        <item x="1645"/>
        <item x="1646"/>
        <item x="1647"/>
        <item x="1648"/>
        <item x="1649"/>
        <item x="1650"/>
        <item x="1651"/>
        <item x="1652"/>
        <item x="1653"/>
        <item x="1654"/>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8"/>
        <item x="1729"/>
        <item x="1730"/>
        <item x="1731"/>
        <item x="1732"/>
        <item x="1734"/>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5"/>
        <item x="1827"/>
        <item x="1829"/>
        <item x="1830"/>
        <item x="1831"/>
        <item x="1832"/>
        <item x="1833"/>
        <item x="1834"/>
        <item x="1835"/>
        <item x="1836"/>
        <item x="1837"/>
        <item x="1838"/>
        <item x="1839"/>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3"/>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9"/>
        <item x="2000"/>
        <item x="2001"/>
        <item x="2002"/>
        <item x="2004"/>
        <item x="2005"/>
        <item x="2007"/>
        <item x="2008"/>
        <item x="2009"/>
        <item x="2010"/>
        <item x="2012"/>
        <item x="2013"/>
        <item x="2014"/>
        <item x="2015"/>
        <item x="2016"/>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8"/>
        <item x="2129"/>
        <item x="2130"/>
        <item x="2131"/>
        <item x="2132"/>
        <item x="2133"/>
        <item x="2134"/>
        <item x="2135"/>
        <item x="2136"/>
        <item x="2137"/>
        <item x="2138"/>
        <item x="2139"/>
        <item x="2140"/>
        <item t="default"/>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extLst>
        <ext xmlns:x14="http://schemas.microsoft.com/office/spreadsheetml/2009/9/main" uri="{2946ED86-A175-432a-8AC1-64E0C546D7DE}">
          <x14:pivotField fillDownLabels="1"/>
        </ext>
      </extLst>
    </pivotField>
    <pivotField compact="0" outline="0" subtotalTop="0" multipleItemSelectionAllowed="1" showAll="0">
      <items count="238">
        <item x="0"/>
        <item h="1" m="1" x="137"/>
        <item h="1" m="1" x="29"/>
        <item h="1" m="1" x="230"/>
        <item h="1" m="1" x="175"/>
        <item h="1" m="1" x="228"/>
        <item h="1" m="1" x="174"/>
        <item h="1" m="1" x="215"/>
        <item h="1" m="1" x="210"/>
        <item h="1" m="1" x="194"/>
        <item h="1" m="1" x="143"/>
        <item h="1" m="1" x="133"/>
        <item h="1" m="1" x="73"/>
        <item h="1" m="1" x="231"/>
        <item h="1" m="1" x="127"/>
        <item h="1" m="1" x="229"/>
        <item h="1" m="1" x="219"/>
        <item h="1" m="1" x="161"/>
        <item h="1" m="1" x="106"/>
        <item h="1" m="1" x="100"/>
        <item h="1" m="1" x="109"/>
        <item h="1" m="1" x="56"/>
        <item h="1" m="1" x="211"/>
        <item h="1" m="1" x="49"/>
        <item h="1" m="1" x="96"/>
        <item h="1" m="1" x="90"/>
        <item h="1" m="1" x="141"/>
        <item h="1" m="1" x="35"/>
        <item h="1" m="1" x="82"/>
        <item h="1" m="1" x="31"/>
        <item h="1" m="1" x="186"/>
        <item h="1" m="1" x="125"/>
        <item h="1" m="1" x="69"/>
        <item h="1" m="1" x="66"/>
        <item h="1" m="1" x="160"/>
        <item h="1" m="1" x="104"/>
        <item h="1" m="1" x="46"/>
        <item h="1" m="1" x="92"/>
        <item h="1" m="1" x="40"/>
        <item h="1" m="1" x="144"/>
        <item h="1" m="1" x="48"/>
        <item h="1" m="1" x="203"/>
        <item h="1" m="1" x="151"/>
        <item h="1" m="1" x="88"/>
        <item h="1" m="1" x="134"/>
        <item h="1" m="1" x="74"/>
        <item h="1" m="1" x="164"/>
        <item h="1" m="1" x="68"/>
        <item h="1" m="1" x="221"/>
        <item h="1" m="1" x="170"/>
        <item h="1" m="1" x="111"/>
        <item h="1" m="1" x="191"/>
        <item h="1" m="1" x="81"/>
        <item h="1" m="1" x="236"/>
        <item h="1" m="1" x="79"/>
        <item h="1" m="1" x="180"/>
        <item h="1" m="1" x="121"/>
        <item h="1" m="1" x="70"/>
        <item h="1" m="1" x="224"/>
        <item h="1" m="1" x="126"/>
        <item h="1" m="1" x="177"/>
        <item h="1" m="1" x="208"/>
        <item h="1" m="1" x="167"/>
        <item h="1" m="1" x="113"/>
        <item h="1" m="1" x="63"/>
        <item h="1" m="1" x="99"/>
        <item h="1" m="1" x="148"/>
        <item h="1" m="1" x="146"/>
        <item h="1" m="1" x="138"/>
        <item h="1" m="1" x="188"/>
        <item h="1" m="1" x="132"/>
        <item h="1" m="1" x="27"/>
        <item h="1" m="1" x="183"/>
        <item h="1" m="1" x="123"/>
        <item h="1" m="1" x="75"/>
        <item h="1" m="1" x="233"/>
        <item h="1" m="1" x="30"/>
        <item h="1" m="1" x="78"/>
        <item h="1" m="1" x="118"/>
        <item h="1" m="1" x="222"/>
        <item h="1" m="1" x="116"/>
        <item h="1" m="1" x="162"/>
        <item h="1" m="1" x="158"/>
        <item h="1" m="1" x="67"/>
        <item h="1" m="1" x="103"/>
        <item h="1" m="1" x="207"/>
        <item h="1" m="1" x="156"/>
        <item h="1" m="1" x="152"/>
        <item h="1" m="1" x="97"/>
        <item h="1" m="1" x="200"/>
        <item h="1" m="1" x="142"/>
        <item h="1" m="1" x="85"/>
        <item h="1" m="1" x="37"/>
        <item h="1" m="1" x="199"/>
        <item h="1" m="1" x="39"/>
        <item h="1" m="1" x="195"/>
        <item h="1" m="1" x="33"/>
        <item h="1" m="1" x="232"/>
        <item h="1" m="1" x="217"/>
        <item h="1" m="1" x="168"/>
        <item h="1" m="1" x="55"/>
        <item h="1" m="1" x="65"/>
        <item h="1" m="1" x="213"/>
        <item h="1" m="1" x="107"/>
        <item h="1" m="1" x="53"/>
        <item h="1" m="1" x="101"/>
        <item h="1" m="1" x="51"/>
        <item h="1" m="1" x="205"/>
        <item h="1" m="1" x="154"/>
        <item h="1" m="1" x="41"/>
        <item h="1" m="1" x="197"/>
        <item h="1" m="1" x="147"/>
        <item h="1" m="1" x="149"/>
        <item h="1" m="1" x="91"/>
        <item h="1" m="1" x="115"/>
        <item h="1" m="1" x="72"/>
        <item h="1" m="1" x="225"/>
        <item h="1" m="1" x="171"/>
        <item h="1" m="1" x="112"/>
        <item h="1" m="1" x="62"/>
        <item h="1" m="1" x="216"/>
        <item h="1" m="1" x="206"/>
        <item h="1" m="1" x="150"/>
        <item h="1" m="1" x="94"/>
        <item h="1" m="1" x="86"/>
        <item h="1" m="1" x="192"/>
        <item h="1" m="1" x="131"/>
        <item h="1" m="1" x="234"/>
        <item h="1" m="1" x="182"/>
        <item h="1" m="1" x="227"/>
        <item h="1" m="1" x="172"/>
        <item h="1" m="1" x="128"/>
        <item h="1" m="1" x="124"/>
        <item h="1" m="1" x="77"/>
        <item h="1" m="1" x="178"/>
        <item h="1" m="1" x="117"/>
        <item h="1" m="1" x="220"/>
        <item h="1" m="1" x="169"/>
        <item h="1" m="1" x="166"/>
        <item h="1" m="1" x="60"/>
        <item h="1" m="1" x="214"/>
        <item h="1" m="1" x="54"/>
        <item h="1" m="1" x="114"/>
        <item h="1" m="1" x="165"/>
        <item h="1" m="1" x="110"/>
        <item h="1" m="1" x="57"/>
        <item h="1" m="1" x="212"/>
        <item h="1" m="1" x="155"/>
        <item h="1" m="1" x="50"/>
        <item h="1" m="1" x="45"/>
        <item h="1" m="1" x="36"/>
        <item h="1" m="1" x="193"/>
        <item h="1" m="1" x="42"/>
        <item h="1" m="1" x="139"/>
        <item h="1" m="1" x="189"/>
        <item h="1" m="1" x="83"/>
        <item h="1" m="1" x="28"/>
        <item h="1" m="1" x="184"/>
        <item h="1" m="1" x="76"/>
        <item h="1" m="1" x="32"/>
        <item h="1" m="1" x="187"/>
        <item h="1" m="1" x="130"/>
        <item h="1" m="1" x="80"/>
        <item h="1" m="1" x="181"/>
        <item h="1" m="1" x="122"/>
        <item h="1" m="1" x="176"/>
        <item h="1" m="1" x="119"/>
        <item h="1" m="1" x="71"/>
        <item h="1" m="1" x="226"/>
        <item h="1" m="1" x="102"/>
        <item h="1" m="1" x="64"/>
        <item h="1" m="1" x="59"/>
        <item h="1" m="1" x="105"/>
        <item h="1" m="1" x="52"/>
        <item h="1" m="1" x="209"/>
        <item h="1" m="1" x="157"/>
        <item h="1" m="1" x="204"/>
        <item h="1" m="1" x="153"/>
        <item h="1" m="1" x="98"/>
        <item h="1" m="1" x="47"/>
        <item h="1" m="1" x="201"/>
        <item h="1" m="1" x="196"/>
        <item h="1" m="1" x="145"/>
        <item h="1" m="1" x="87"/>
        <item h="1" m="1" x="38"/>
        <item h="1" m="1" x="95"/>
        <item h="1" m="1" x="44"/>
        <item h="1" m="1" x="89"/>
        <item h="1" m="1" x="140"/>
        <item h="1" m="1" x="136"/>
        <item h="1" m="1" x="34"/>
        <item h="1" m="1" x="190"/>
        <item h="1" m="1" x="129"/>
        <item h="1" m="1" x="235"/>
        <item h="1" m="1" x="179"/>
        <item h="1" m="1" x="135"/>
        <item h="1" m="1" x="84"/>
        <item h="1" m="1" x="185"/>
        <item h="1" m="1" x="120"/>
        <item h="1" m="1" x="173"/>
        <item h="1" m="1" x="218"/>
        <item h="1" m="1" x="58"/>
        <item h="1" m="1" x="223"/>
        <item h="1" m="1" x="61"/>
        <item h="1" m="1" x="163"/>
        <item h="1" m="1" x="108"/>
        <item h="1" m="1" x="159"/>
        <item h="1" m="1" x="202"/>
        <item h="1" m="1" x="93"/>
        <item h="1" m="1" x="43"/>
        <item h="1" m="1" x="198"/>
        <item x="1"/>
        <item x="2"/>
        <item x="3"/>
        <item x="4"/>
        <item x="5"/>
        <item x="6"/>
        <item x="7"/>
        <item x="8"/>
        <item h="1" x="9"/>
        <item h="1" x="10"/>
        <item h="1" x="11"/>
        <item h="1" x="12"/>
        <item h="1" x="13"/>
        <item h="1" x="14"/>
        <item h="1" x="15"/>
        <item h="1" x="16"/>
        <item h="1" x="17"/>
        <item h="1" x="18"/>
        <item h="1" x="19"/>
        <item h="1" x="20"/>
        <item h="1" x="21"/>
        <item h="1" x="22"/>
        <item h="1" x="23"/>
        <item h="1" x="24"/>
        <item h="1" x="25"/>
        <item h="1" x="26"/>
        <item t="default"/>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ubtotalTop="0" showAll="0" sortType="descending">
      <items count="6014">
        <item m="1" x="5685"/>
        <item m="1" x="3290"/>
        <item m="1" x="4217"/>
        <item m="1" x="5572"/>
        <item m="1" x="3665"/>
        <item m="1" x="3113"/>
        <item m="1" x="5551"/>
        <item m="1" x="4113"/>
        <item m="1" x="3998"/>
        <item m="1" x="4395"/>
        <item m="1" x="2368"/>
        <item m="1" x="5320"/>
        <item m="1" x="2271"/>
        <item m="1" x="3656"/>
        <item m="1" x="3177"/>
        <item m="1" x="4917"/>
        <item m="1" x="5901"/>
        <item m="1" x="3657"/>
        <item m="1" x="2269"/>
        <item m="1" x="4212"/>
        <item m="1" x="3765"/>
        <item m="1" x="4678"/>
        <item m="1" x="3922"/>
        <item m="1" x="3231"/>
        <item m="1" x="4445"/>
        <item m="1" x="2581"/>
        <item m="1" x="3171"/>
        <item m="1" x="5302"/>
        <item m="1" x="3486"/>
        <item m="1" x="5670"/>
        <item m="1" x="3750"/>
        <item m="1" x="5711"/>
        <item m="1" x="2212"/>
        <item m="1" x="5751"/>
        <item m="1" x="5664"/>
        <item m="1" x="2294"/>
        <item m="1" x="4590"/>
        <item m="1" x="5825"/>
        <item m="1" x="2276"/>
        <item m="1" x="3751"/>
        <item m="1" x="3708"/>
        <item m="1" x="3337"/>
        <item m="1" x="2128"/>
        <item m="1" x="2913"/>
        <item m="1" x="5383"/>
        <item m="1" x="5070"/>
        <item m="1" x="3802"/>
        <item m="1" x="4364"/>
        <item m="1" x="2899"/>
        <item m="1" x="5651"/>
        <item m="1" x="4488"/>
        <item m="1" x="5524"/>
        <item m="1" x="3965"/>
        <item m="1" x="5887"/>
        <item m="1" x="5580"/>
        <item m="1" x="4210"/>
        <item m="1" x="5103"/>
        <item m="1" x="5623"/>
        <item m="1" x="4274"/>
        <item m="1" x="5646"/>
        <item m="1" x="3806"/>
        <item m="1" x="4534"/>
        <item m="1" x="4535"/>
        <item m="1" x="5829"/>
        <item m="1" x="2804"/>
        <item m="1" x="3591"/>
        <item m="1" x="3594"/>
        <item m="1" x="4305"/>
        <item m="1" x="3027"/>
        <item m="1" x="3265"/>
        <item m="1" x="5054"/>
        <item m="1" x="2788"/>
        <item m="1" x="5489"/>
        <item m="1" x="5840"/>
        <item m="1" x="5335"/>
        <item m="1" x="5272"/>
        <item m="1" x="5109"/>
        <item m="1" x="4485"/>
        <item m="1" x="2721"/>
        <item m="1" x="5381"/>
        <item m="1" x="4463"/>
        <item m="1" x="5169"/>
        <item m="1" x="4172"/>
        <item m="1" x="2323"/>
        <item m="1" x="5045"/>
        <item m="1" x="2940"/>
        <item m="1" x="4836"/>
        <item m="1" x="3282"/>
        <item m="1" x="5827"/>
        <item m="1" x="5618"/>
        <item m="1" x="3101"/>
        <item m="1" x="3361"/>
        <item m="1" x="3258"/>
        <item m="1" x="5200"/>
        <item m="1" x="4782"/>
        <item m="1" x="3523"/>
        <item m="1" x="4314"/>
        <item m="1" x="3570"/>
        <item m="1" x="5239"/>
        <item m="1" x="2162"/>
        <item m="1" x="5535"/>
        <item m="1" x="5772"/>
        <item m="1" x="3974"/>
        <item m="1" x="4880"/>
        <item m="1" x="2149"/>
        <item m="1" x="3533"/>
        <item m="1" x="4548"/>
        <item m="1" x="3607"/>
        <item m="1" x="4779"/>
        <item m="1" x="5133"/>
        <item m="1" x="4966"/>
        <item m="1" x="5716"/>
        <item m="1" x="4801"/>
        <item m="1" x="5861"/>
        <item m="1" x="4259"/>
        <item m="1" x="2361"/>
        <item m="1" x="3467"/>
        <item m="1" x="3637"/>
        <item m="1" x="2577"/>
        <item m="1" x="3411"/>
        <item m="1" x="3111"/>
        <item m="1" x="2870"/>
        <item m="1" x="3749"/>
        <item m="1" x="2468"/>
        <item m="1" x="4224"/>
        <item m="1" x="3795"/>
        <item m="1" x="2593"/>
        <item m="1" x="2582"/>
        <item m="1" x="2639"/>
        <item m="1" x="3509"/>
        <item m="1" x="4389"/>
        <item m="1" x="3432"/>
        <item m="1" x="5786"/>
        <item m="1" x="2224"/>
        <item m="1" x="4633"/>
        <item m="1" x="2599"/>
        <item m="1" x="3576"/>
        <item m="1" x="5230"/>
        <item m="1" x="5445"/>
        <item m="1" x="4573"/>
        <item m="1" x="2156"/>
        <item m="1" x="3687"/>
        <item m="1" x="3580"/>
        <item m="1" x="3008"/>
        <item m="1" x="3615"/>
        <item m="1" x="2972"/>
        <item m="1" x="5723"/>
        <item m="1" x="3697"/>
        <item m="1" x="4815"/>
        <item m="1" x="3811"/>
        <item m="1" x="3197"/>
        <item m="1" x="3643"/>
        <item m="1" x="3716"/>
        <item m="1" x="2756"/>
        <item m="1" x="2344"/>
        <item m="1" x="5979"/>
        <item m="1" x="3441"/>
        <item m="1" x="4262"/>
        <item m="1" x="4117"/>
        <item m="1" x="2941"/>
        <item m="1" x="5846"/>
        <item m="1" x="3037"/>
        <item m="1" x="4176"/>
        <item m="1" x="2827"/>
        <item m="1" x="5826"/>
        <item m="1" x="2201"/>
        <item m="1" x="2521"/>
        <item m="1" x="2237"/>
        <item m="1" x="3627"/>
        <item m="1" x="2406"/>
        <item m="1" x="5439"/>
        <item m="1" x="5389"/>
        <item m="1" x="2335"/>
        <item m="1" x="3203"/>
        <item m="1" x="4870"/>
        <item m="1" x="5673"/>
        <item m="1" x="4303"/>
        <item m="1" x="3966"/>
        <item m="1" x="3091"/>
        <item m="1" x="5001"/>
        <item m="1" x="3147"/>
        <item m="1" x="4380"/>
        <item m="1" x="4045"/>
        <item m="1" x="3106"/>
        <item m="1" x="2649"/>
        <item m="1" x="2262"/>
        <item m="1" x="3453"/>
        <item m="1" x="4324"/>
        <item m="1" x="4783"/>
        <item m="1" x="5136"/>
        <item m="1" x="2434"/>
        <item m="1" x="3689"/>
        <item m="1" x="5469"/>
        <item m="1" x="5749"/>
        <item m="1" x="2839"/>
        <item m="1" x="2580"/>
        <item m="1" x="3629"/>
        <item m="1" x="4385"/>
        <item m="1" x="2652"/>
        <item m="1" x="4332"/>
        <item m="1" x="5066"/>
        <item m="1" x="4956"/>
        <item m="1" x="3942"/>
        <item m="1" x="2615"/>
        <item m="1" x="4465"/>
        <item m="1" x="5912"/>
        <item m="1" x="3569"/>
        <item m="1" x="3978"/>
        <item m="1" x="2443"/>
        <item m="1" x="3044"/>
        <item m="1" x="2252"/>
        <item m="1" x="2953"/>
        <item m="1" x="2182"/>
        <item m="1" x="2844"/>
        <item m="1" x="4709"/>
        <item m="1" x="4818"/>
        <item m="1" x="4177"/>
        <item m="1" x="2449"/>
        <item m="1" x="2340"/>
        <item m="1" x="2536"/>
        <item m="1" x="4968"/>
        <item m="1" x="5966"/>
        <item m="1" x="2960"/>
        <item m="1" x="5101"/>
        <item m="1" x="4474"/>
        <item m="1" x="2700"/>
        <item m="1" x="2602"/>
        <item m="1" x="3386"/>
        <item m="1" x="2822"/>
        <item m="1" x="5247"/>
        <item m="1" x="2379"/>
        <item m="1" x="4391"/>
        <item m="1" x="2516"/>
        <item m="1" x="3735"/>
        <item m="1" x="3513"/>
        <item m="1" x="5682"/>
        <item m="1" x="5740"/>
        <item m="1" x="4339"/>
        <item m="1" x="3671"/>
        <item m="1" x="4720"/>
        <item m="1" x="5736"/>
        <item m="1" x="2494"/>
        <item m="1" x="5428"/>
        <item m="1" x="5629"/>
        <item m="1" x="3253"/>
        <item m="1" x="5248"/>
        <item m="1" x="2464"/>
        <item m="1" x="3991"/>
        <item m="1" x="4981"/>
        <item m="1" x="5235"/>
        <item m="1" x="3508"/>
        <item m="1" x="2735"/>
        <item m="1" x="4781"/>
        <item m="1" x="5908"/>
        <item m="1" x="5187"/>
        <item m="1" x="4771"/>
        <item m="1" x="5021"/>
        <item m="1" x="5424"/>
        <item m="1" x="3662"/>
        <item m="1" x="5640"/>
        <item m="1" x="5097"/>
        <item m="1" x="4283"/>
        <item m="1" x="4184"/>
        <item m="1" x="3217"/>
        <item m="1" x="3323"/>
        <item m="1" x="3538"/>
        <item m="1" x="4643"/>
        <item m="1" x="4424"/>
        <item m="1" x="3592"/>
        <item m="1" x="5173"/>
        <item m="1" x="3127"/>
        <item m="1" x="2687"/>
        <item m="1" x="2674"/>
        <item m="1" x="3198"/>
        <item m="1" x="3631"/>
        <item m="1" x="5107"/>
        <item m="1" x="3112"/>
        <item m="1" x="6002"/>
        <item m="1" x="3456"/>
        <item m="1" x="5888"/>
        <item m="1" x="4464"/>
        <item m="1" x="2763"/>
        <item m="1" x="3675"/>
        <item m="1" x="3349"/>
        <item m="1" x="3698"/>
        <item m="1" x="4706"/>
        <item m="1" x="3308"/>
        <item m="1" x="3117"/>
        <item m="1" x="4972"/>
        <item m="1" x="4220"/>
        <item m="1" x="3227"/>
        <item m="1" x="2502"/>
        <item m="1" x="2284"/>
        <item m="1" x="4359"/>
        <item m="1" x="3371"/>
        <item m="1" x="5204"/>
        <item m="1" x="4483"/>
        <item m="1" x="2668"/>
        <item m="1" x="5817"/>
        <item m="1" x="5379"/>
        <item m="1" x="4472"/>
        <item m="1" x="5459"/>
        <item m="1" x="2809"/>
        <item m="1" x="5190"/>
        <item m="1" x="3930"/>
        <item m="1" x="3230"/>
        <item m="1" x="3502"/>
        <item m="1" x="3045"/>
        <item m="1" x="2216"/>
        <item m="1" x="3809"/>
        <item m="1" x="4145"/>
        <item m="1" x="5387"/>
        <item m="1" x="5568"/>
        <item m="1" x="5929"/>
        <item m="1" x="5108"/>
        <item m="1" x="2507"/>
        <item m="1" x="2779"/>
        <item m="1" x="2540"/>
        <item m="1" x="5575"/>
        <item m="1" x="4656"/>
        <item m="1" x="3760"/>
        <item m="1" x="3034"/>
        <item m="1" x="3507"/>
        <item m="1" x="2695"/>
        <item m="1" x="3298"/>
        <item m="1" x="2528"/>
        <item m="1" x="4923"/>
        <item m="1" x="4715"/>
        <item m="1" x="5294"/>
        <item m="1" x="4042"/>
        <item m="1" x="5941"/>
        <item m="1" x="3903"/>
        <item m="1" x="4167"/>
        <item m="1" x="5476"/>
        <item m="1" x="4149"/>
        <item m="1" x="5698"/>
        <item m="1" x="2585"/>
        <item m="1" x="5419"/>
        <item m="1" x="4850"/>
        <item m="1" x="2919"/>
        <item m="1" x="5858"/>
        <item m="1" x="3242"/>
        <item m="1" x="3415"/>
        <item m="1" x="2205"/>
        <item m="1" x="4537"/>
        <item m="1" x="4932"/>
        <item m="1" x="4788"/>
        <item m="1" x="3500"/>
        <item m="1" x="4671"/>
        <item m="1" x="2607"/>
        <item m="1" x="4523"/>
        <item m="1" x="3248"/>
        <item m="1" x="4422"/>
        <item m="1" x="5777"/>
        <item m="1" x="2316"/>
        <item m="1" x="4444"/>
        <item m="1" x="2534"/>
        <item m="1" x="3833"/>
        <item m="1" x="2147"/>
        <item m="1" x="5032"/>
        <item m="1" x="3958"/>
        <item m="1" x="4555"/>
        <item m="1" x="2492"/>
        <item m="1" x="5719"/>
        <item m="1" x="4435"/>
        <item m="1" x="4256"/>
        <item m="1" x="3021"/>
        <item m="1" x="4719"/>
        <item m="1" x="4724"/>
        <item m="1" x="4764"/>
        <item m="1" x="4057"/>
        <item m="1" x="3555"/>
        <item m="1" x="5330"/>
        <item m="1" x="3121"/>
        <item m="1" x="2979"/>
        <item m="1" x="3115"/>
        <item m="1" x="2914"/>
        <item m="1" x="4216"/>
        <item m="1" x="2897"/>
        <item m="1" x="4219"/>
        <item m="1" x="5300"/>
        <item m="1" x="3343"/>
        <item m="1" x="3522"/>
        <item m="1" x="5207"/>
        <item m="1" x="4985"/>
        <item m="1" x="3219"/>
        <item m="1" x="5800"/>
        <item m="1" x="2296"/>
        <item m="1" x="4267"/>
        <item m="1" x="4604"/>
        <item m="1" x="4086"/>
        <item m="1" x="5073"/>
        <item m="1" x="5569"/>
        <item m="1" x="3722"/>
        <item m="1" x="5612"/>
        <item m="1" x="5225"/>
        <item m="1" x="3077"/>
        <item m="1" x="3713"/>
        <item m="1" x="5421"/>
        <item m="1" x="2716"/>
        <item m="1" x="5730"/>
        <item m="1" x="3033"/>
        <item m="1" x="2789"/>
        <item m="1" x="4948"/>
        <item m="1" x="4526"/>
        <item m="1" x="3889"/>
        <item m="1" x="3890"/>
        <item m="1" x="2616"/>
        <item m="1" x="3587"/>
        <item m="1" x="3152"/>
        <item m="1" x="4644"/>
        <item m="1" x="5993"/>
        <item m="1" x="3650"/>
        <item m="1" x="2619"/>
        <item m="1" x="3699"/>
        <item m="1" x="3640"/>
        <item m="1" x="5513"/>
        <item m="1" x="5542"/>
        <item m="1" x="4701"/>
        <item m="1" x="3007"/>
        <item m="1" x="2645"/>
        <item m="1" x="4144"/>
        <item m="1" x="5406"/>
        <item m="1" x="3858"/>
        <item m="1" x="4865"/>
        <item m="1" x="3100"/>
        <item m="1" x="2484"/>
        <item m="1" x="3320"/>
        <item m="1" x="4094"/>
        <item m="1" x="4405"/>
        <item m="1" x="5254"/>
        <item m="1" x="3204"/>
        <item m="1" x="2552"/>
        <item m="1" x="3910"/>
        <item m="1" x="5233"/>
        <item m="1" x="2854"/>
        <item m="1" x="4031"/>
        <item m="1" x="3083"/>
        <item m="1" x="5784"/>
        <item m="1" x="4556"/>
        <item m="1" x="3300"/>
        <item m="1" x="4679"/>
        <item m="1" x="3599"/>
        <item m="1" x="3575"/>
        <item m="1" x="2305"/>
        <item m="1" x="2990"/>
        <item m="1" x="2784"/>
        <item m="1" x="5893"/>
        <item m="1" x="5270"/>
        <item m="1" x="4003"/>
        <item m="1" x="4373"/>
        <item m="1" x="5142"/>
        <item m="1" x="3238"/>
        <item m="1" x="3940"/>
        <item m="1" x="4760"/>
        <item m="1" x="2320"/>
        <item m="1" x="3482"/>
        <item m="1" x="4806"/>
        <item m="1" x="2370"/>
        <item m="1" x="4377"/>
        <item m="1" x="5742"/>
        <item m="1" x="2133"/>
        <item m="1" x="3140"/>
        <item m="1" x="4904"/>
        <item m="1" x="3096"/>
        <item m="1" x="5153"/>
        <item m="1" x="2493"/>
        <item m="1" x="2988"/>
        <item m="1" x="5804"/>
        <item m="1" x="3793"/>
        <item m="1" x="4008"/>
        <item m="1" x="3641"/>
        <item m="1" x="5521"/>
        <item m="1" x="3215"/>
        <item m="1" x="5880"/>
        <item m="1" x="3673"/>
        <item m="1" x="5650"/>
        <item m="1" x="5199"/>
        <item m="1" x="5671"/>
        <item m="1" x="2680"/>
        <item m="1" x="3319"/>
        <item m="1" x="3537"/>
        <item m="1" x="4083"/>
        <item m="1" x="2901"/>
        <item m="1" x="5049"/>
        <item m="1" x="4481"/>
        <item m="1" x="5357"/>
        <item m="1" x="2586"/>
        <item m="1" x="5934"/>
        <item m="1" x="3808"/>
        <item m="1" x="3334"/>
        <item m="1" x="5720"/>
        <item m="1" x="3126"/>
        <item m="1" x="3406"/>
        <item m="1" x="3668"/>
        <item m="1" x="5086"/>
        <item m="1" x="3763"/>
        <item m="1" x="5502"/>
        <item m="1" x="2497"/>
        <item m="1" x="4084"/>
        <item m="1" x="2900"/>
        <item m="1" x="4116"/>
        <item m="1" x="4821"/>
        <item m="1" x="3369"/>
        <item m="1" x="2246"/>
        <item m="1" x="3053"/>
        <item m="1" x="2307"/>
        <item m="1" x="2686"/>
        <item m="1" x="2280"/>
        <item m="1" x="3786"/>
        <item m="1" x="5485"/>
        <item m="1" x="2198"/>
        <item m="1" x="5630"/>
        <item m="1" x="2396"/>
        <item m="1" x="5480"/>
        <item m="1" x="4206"/>
        <item m="1" x="4753"/>
        <item m="1" x="4140"/>
        <item m="1" x="3734"/>
        <item m="1" x="5508"/>
        <item m="1" x="3693"/>
        <item m="1" x="3144"/>
        <item m="1" x="3951"/>
        <item m="1" x="2781"/>
        <item m="1" x="4386"/>
        <item m="1" x="4650"/>
        <item m="1" x="4986"/>
        <item m="1" x="5696"/>
        <item m="1" x="4290"/>
        <item m="1" x="4044"/>
        <item m="1" x="3488"/>
        <item m="1" x="4607"/>
        <item m="1" x="5959"/>
        <item m="1" x="3368"/>
        <item m="1" x="4455"/>
        <item m="1" x="3737"/>
        <item m="1" x="2483"/>
        <item m="1" x="2662"/>
        <item m="1" x="4250"/>
        <item m="1" x="4670"/>
        <item m="1" x="5597"/>
        <item m="1" x="3325"/>
        <item m="1" x="3390"/>
        <item m="1" x="2768"/>
        <item m="1" x="5220"/>
        <item m="1" x="4249"/>
        <item m="1" x="3660"/>
        <item m="1" x="3375"/>
        <item m="1" x="3865"/>
        <item m="1" x="3685"/>
        <item m="1" x="4397"/>
        <item m="1" x="4068"/>
        <item m="1" x="5152"/>
        <item m="1" x="4353"/>
        <item m="1" x="4066"/>
        <item m="1" x="3062"/>
        <item m="1" x="5553"/>
        <item m="1" x="4447"/>
        <item m="1" x="5999"/>
        <item m="1" x="2227"/>
        <item m="1" x="4554"/>
        <item m="1" x="4254"/>
        <item m="1" x="2159"/>
        <item m="1" x="2321"/>
        <item m="1" x="4336"/>
        <item m="1" x="3394"/>
        <item m="1" x="4128"/>
        <item m="1" x="3352"/>
        <item m="1" x="2853"/>
        <item m="1" x="3801"/>
        <item m="1" x="4824"/>
        <item m="1" x="3094"/>
        <item m="1" x="3915"/>
        <item m="1" x="4476"/>
        <item m="1" x="3224"/>
        <item m="1" x="3498"/>
        <item m="1" x="5314"/>
        <item m="1" x="3746"/>
        <item m="1" x="3953"/>
        <item m="1" x="4321"/>
        <item m="1" x="2474"/>
        <item m="1" x="4371"/>
        <item m="1" x="2306"/>
        <item m="1" x="2420"/>
        <item m="1" x="4215"/>
        <item m="1" x="3303"/>
        <item m="1" x="4317"/>
        <item m="1" x="5297"/>
        <item m="1" x="2911"/>
        <item m="1" x="5812"/>
        <item m="1" x="2643"/>
        <item m="1" x="5762"/>
        <item m="1" x="4766"/>
        <item m="1" x="2356"/>
        <item m="1" x="2834"/>
        <item m="1" x="2711"/>
        <item m="1" x="5111"/>
        <item m="1" x="5409"/>
        <item m="1" x="2909"/>
        <item m="1" x="2608"/>
        <item m="1" x="5366"/>
        <item m="1" x="3364"/>
        <item m="1" x="4341"/>
        <item m="1" x="2671"/>
        <item m="1" x="3455"/>
        <item m="1" x="4637"/>
        <item m="1" x="5918"/>
        <item m="1" x="3686"/>
        <item m="1" x="5128"/>
        <item m="1" x="2937"/>
        <item m="1" x="5507"/>
        <item m="1" x="5163"/>
        <item m="1" x="5759"/>
        <item m="1" x="4673"/>
        <item m="1" x="2745"/>
        <item m="1" x="2654"/>
        <item m="1" x="3395"/>
        <item m="1" x="3970"/>
        <item m="1" x="5795"/>
        <item m="1" x="4414"/>
        <item m="1" x="3943"/>
        <item m="1" x="5780"/>
        <item m="1" x="3271"/>
        <item m="1" x="3105"/>
        <item m="1" x="4597"/>
        <item m="1" x="5907"/>
        <item m="1" x="4160"/>
        <item m="1" x="2843"/>
        <item x="645"/>
        <item x="652"/>
        <item x="115"/>
        <item m="1" x="3989"/>
        <item m="1" x="3527"/>
        <item m="1" x="5105"/>
        <item m="1" x="5183"/>
        <item m="1" x="3316"/>
        <item m="1" x="3025"/>
        <item m="1" x="3659"/>
        <item m="1" x="4343"/>
        <item m="1" x="3947"/>
        <item m="1" x="2202"/>
        <item m="1" x="3827"/>
        <item m="1" x="3758"/>
        <item m="1" x="2595"/>
        <item m="1" x="4010"/>
        <item m="1" x="2175"/>
        <item m="1" x="4300"/>
        <item m="1" x="5110"/>
        <item m="1" x="5273"/>
        <item m="1" x="2692"/>
        <item m="1" x="4794"/>
        <item m="1" x="2148"/>
        <item m="1" x="3233"/>
        <item m="1" x="4434"/>
        <item m="1" x="2313"/>
        <item m="1" x="5814"/>
        <item m="1" x="5380"/>
        <item m="1" x="3436"/>
        <item m="1" x="3267"/>
        <item m="1" x="4098"/>
        <item m="1" x="4393"/>
        <item m="1" x="4623"/>
        <item m="1" x="4533"/>
        <item m="1" x="3908"/>
        <item m="1" x="5836"/>
        <item m="1" x="3445"/>
        <item m="1" x="2385"/>
        <item m="1" x="3391"/>
        <item m="1" x="5241"/>
        <item m="1" x="4049"/>
        <item m="1" x="2817"/>
        <item m="1" x="3129"/>
        <item m="1" x="2230"/>
        <item m="1" x="4273"/>
        <item m="1" x="3327"/>
        <item m="1" x="5879"/>
        <item m="1" x="2562"/>
        <item m="1" x="4959"/>
        <item m="1" x="5956"/>
        <item m="1" x="4141"/>
        <item m="1" x="4705"/>
        <item m="1" x="3205"/>
        <item m="1" x="3726"/>
        <item m="1" x="4536"/>
        <item m="1" x="4497"/>
        <item m="1" x="5119"/>
        <item m="1" x="2762"/>
        <item m="1" x="3434"/>
        <item m="1" x="4097"/>
        <item m="1" x="4392"/>
        <item m="1" x="2208"/>
        <item m="1" x="4622"/>
        <item m="1" x="3264"/>
        <item m="1" x="2638"/>
        <item m="1" x="5336"/>
        <item m="1" x="5262"/>
        <item m="1" x="5601"/>
        <item m="1" x="3701"/>
        <item m="1" x="4034"/>
        <item m="1" x="3532"/>
        <item m="1" x="4307"/>
        <item m="1" x="5348"/>
        <item m="1" x="5069"/>
        <item m="1" x="3019"/>
        <item m="1" x="2857"/>
        <item m="1" x="5177"/>
        <item m="1" x="2677"/>
        <item m="1" x="5282"/>
        <item m="1" x="4667"/>
        <item m="1" x="4672"/>
        <item m="1" x="5398"/>
        <item m="1" x="2138"/>
        <item m="1" x="3226"/>
        <item m="1" x="4356"/>
        <item m="1" x="4342"/>
        <item m="1" x="2538"/>
        <item m="1" x="3663"/>
        <item m="1" x="3423"/>
        <item m="1" x="4584"/>
        <item m="1" x="2260"/>
        <item m="1" x="2405"/>
        <item m="1" x="2195"/>
        <item m="1" x="5528"/>
        <item m="1" x="2961"/>
        <item m="1" x="4626"/>
        <item m="1" x="4849"/>
        <item m="1" x="2932"/>
        <item m="1" x="2908"/>
        <item m="1" x="4841"/>
        <item m="1" x="2846"/>
        <item m="1" x="2974"/>
        <item m="1" x="2452"/>
        <item m="1" x="5567"/>
        <item m="1" x="3478"/>
        <item m="1" x="3409"/>
        <item m="1" x="5602"/>
        <item m="1" x="5475"/>
        <item m="1" x="5694"/>
        <item m="1" x="2992"/>
        <item m="1" x="4893"/>
        <item m="1" x="4156"/>
        <item m="1" x="4241"/>
        <item m="1" x="4921"/>
        <item m="1" x="4242"/>
        <item m="1" x="2879"/>
        <item m="1" x="2736"/>
        <item m="1" x="2206"/>
        <item m="1" x="2706"/>
        <item m="1" x="5484"/>
        <item m="1" x="5653"/>
        <item m="1" x="4115"/>
        <item m="1" x="3385"/>
        <item m="1" x="2938"/>
        <item m="1" x="3963"/>
        <item m="1" x="5765"/>
        <item m="1" x="4370"/>
        <item m="1" x="3268"/>
        <item m="1" x="5423"/>
        <item m="1" x="5865"/>
        <item m="1" x="3404"/>
        <item m="1" x="5051"/>
        <item m="1" x="3311"/>
        <item m="1" x="4146"/>
        <item m="1" x="5117"/>
        <item m="1" x="5713"/>
        <item m="1" x="2742"/>
        <item m="1" x="2289"/>
        <item m="1" x="3380"/>
        <item m="1" x="2351"/>
        <item m="1" x="3272"/>
        <item m="1" x="4001"/>
        <item m="1" x="4606"/>
        <item m="1" x="5948"/>
        <item m="1" x="3166"/>
        <item m="1" x="3332"/>
        <item m="1" x="5479"/>
        <item m="1" x="2927"/>
        <item m="1" x="2472"/>
        <item m="1" x="3741"/>
        <item m="1" x="4819"/>
        <item m="1" x="6005"/>
        <item m="1" x="3895"/>
        <item m="1" x="3285"/>
        <item m="1" x="4575"/>
        <item m="1" x="3073"/>
        <item m="1" x="3097"/>
        <item m="1" x="3864"/>
        <item m="1" x="4897"/>
        <item m="1" x="3419"/>
        <item m="1" x="2275"/>
        <item m="1" x="2527"/>
        <item m="1" x="3872"/>
        <item m="1" x="3772"/>
        <item m="1" x="4423"/>
        <item m="1" x="5753"/>
        <item m="1" x="5668"/>
        <item m="1" x="5803"/>
        <item m="1" x="5385"/>
        <item m="1" x="2977"/>
        <item m="1" x="3879"/>
        <item m="1" x="4816"/>
        <item m="1" x="2523"/>
        <item m="1" x="2880"/>
        <item m="1" x="5442"/>
        <item m="1" x="3315"/>
        <item m="1" x="5955"/>
        <item m="1" x="3148"/>
        <item m="1" x="3790"/>
        <item m="1" x="4614"/>
        <item m="1" x="3474"/>
        <item m="1" x="5544"/>
        <item m="1" x="5493"/>
        <item m="1" x="4261"/>
        <item m="1" x="5391"/>
        <item m="1" x="5249"/>
        <item m="1" x="3826"/>
        <item m="1" x="2824"/>
        <item m="1" x="4394"/>
        <item m="1" x="2650"/>
        <item m="1" x="4154"/>
        <item m="1" x="4052"/>
        <item m="1" x="2796"/>
        <item m="1" x="4295"/>
        <item m="1" x="5774"/>
        <item m="1" x="5608"/>
        <item m="1" x="2884"/>
        <item m="1" x="2359"/>
        <item m="1" x="2926"/>
        <item m="1" x="5290"/>
        <item m="1" x="5863"/>
        <item m="1" x="2400"/>
        <item m="1" x="4521"/>
        <item m="1" x="2622"/>
        <item m="1" x="3904"/>
        <item m="1" x="2684"/>
        <item m="1" x="2387"/>
        <item m="1" x="5839"/>
        <item m="1" x="3061"/>
        <item m="1" x="4189"/>
        <item m="1" x="4106"/>
        <item m="1" x="5063"/>
        <item m="1" x="4352"/>
        <item m="1" x="3078"/>
        <item m="1" x="5327"/>
        <item m="1" x="3731"/>
        <item m="1" x="2610"/>
        <item m="1" x="2412"/>
        <item m="1" x="2398"/>
        <item m="1" x="5851"/>
        <item m="1" x="2298"/>
        <item m="1" x="2354"/>
        <item m="1" x="3440"/>
        <item m="1" x="2640"/>
        <item m="1" x="3184"/>
        <item m="1" x="4093"/>
        <item m="1" x="3342"/>
        <item m="1" x="2572"/>
        <item m="1" x="2573"/>
        <item m="1" x="2691"/>
        <item m="1" x="2630"/>
        <item m="1" x="2995"/>
        <item m="1" x="2480"/>
        <item m="1" x="2410"/>
        <item m="1" x="4209"/>
        <item m="1" x="3544"/>
        <item m="1" x="3730"/>
        <item m="1" x="2903"/>
        <item m="1" x="2139"/>
        <item m="1" x="3711"/>
        <item m="1" x="4735"/>
        <item m="1" x="2548"/>
        <item m="1" x="2626"/>
        <item m="1" x="5691"/>
        <item m="1" x="5886"/>
        <item m="1" x="2906"/>
        <item m="1" x="4978"/>
        <item m="1" x="4355"/>
        <item m="1" x="2727"/>
        <item m="1" x="5963"/>
        <item m="1" x="2172"/>
        <item m="1" x="3512"/>
        <item m="1" x="5364"/>
        <item m="1" x="5256"/>
        <item m="1" x="5345"/>
        <item m="1" x="2357"/>
        <item m="1" x="2952"/>
        <item m="1" x="4576"/>
        <item m="1" x="3690"/>
        <item m="1" x="4193"/>
        <item m="1" x="4561"/>
        <item m="1" x="5787"/>
        <item m="1" x="5465"/>
        <item m="1" x="5989"/>
        <item m="1" x="5782"/>
        <item m="1" x="4054"/>
        <item m="1" x="3606"/>
        <item m="1" x="5890"/>
        <item m="1" x="5950"/>
        <item m="1" x="5980"/>
        <item m="1" x="3178"/>
        <item m="1" x="2436"/>
        <item m="1" x="4942"/>
        <item m="1" x="2566"/>
        <item m="1" x="2775"/>
        <item m="1" x="4285"/>
        <item m="1" x="4703"/>
        <item m="1" x="3885"/>
        <item m="1" x="3026"/>
        <item m="1" x="5030"/>
        <item m="1" x="2801"/>
        <item m="1" x="4683"/>
        <item m="1" x="3024"/>
        <item m="1" x="3521"/>
        <item m="1" x="2910"/>
        <item m="1" x="5148"/>
        <item m="1" x="5728"/>
        <item m="1" x="5299"/>
        <item m="1" x="3724"/>
        <item m="1" x="2606"/>
        <item m="1" x="2334"/>
        <item m="1" x="3848"/>
        <item m="1" x="5455"/>
        <item m="1" x="2882"/>
        <item m="1" x="3333"/>
        <item m="1" x="5403"/>
        <item m="1" x="3590"/>
        <item m="1" x="4834"/>
        <item m="1" x="5405"/>
        <item m="1" x="4558"/>
        <item m="1" x="4807"/>
        <item m="1" x="5456"/>
        <item m="1" x="2725"/>
        <item m="1" x="3465"/>
        <item m="1" x="3551"/>
        <item m="1" x="2234"/>
        <item m="1" x="4647"/>
        <item m="1" x="3459"/>
        <item m="1" x="3379"/>
        <item m="1" x="4930"/>
        <item m="1" x="5120"/>
        <item m="1" x="2190"/>
        <item m="1" x="4338"/>
        <item m="1" x="4060"/>
        <item m="1" x="4653"/>
        <item m="1" x="4591"/>
        <item m="1" x="3159"/>
        <item m="1" x="3401"/>
        <item m="1" x="4313"/>
        <item m="1" x="5205"/>
        <item m="1" x="5316"/>
        <item m="1" x="2355"/>
        <item m="1" x="2511"/>
        <item m="1" x="2146"/>
        <item m="1" x="5873"/>
        <item m="1" x="4699"/>
        <item m="1" x="2642"/>
        <item m="1" x="5209"/>
        <item m="1" x="4752"/>
        <item m="1" x="5754"/>
        <item m="1" x="2401"/>
        <item m="1" x="5071"/>
        <item m="1" x="4837"/>
        <item m="1" x="2524"/>
        <item m="1" x="5721"/>
        <item m="1" x="5603"/>
        <item m="1" x="2851"/>
        <item m="1" x="5833"/>
        <item m="1" x="2823"/>
        <item m="1" x="4757"/>
        <item m="1" x="2874"/>
        <item m="1" x="4025"/>
        <item m="1" x="2324"/>
        <item m="1" x="5020"/>
        <item m="1" x="2978"/>
        <item m="1" x="5503"/>
        <item m="1" x="5075"/>
        <item m="1" x="4328"/>
        <item m="1" x="3050"/>
        <item m="1" x="2806"/>
        <item m="1" x="4477"/>
        <item m="1" x="2923"/>
        <item m="1" x="3480"/>
        <item m="1" x="4946"/>
        <item m="1" x="4835"/>
        <item m="1" x="5961"/>
        <item m="1" x="5067"/>
        <item m="1" x="2535"/>
        <item m="1" x="2904"/>
        <item m="1" x="4891"/>
        <item m="1" x="5240"/>
        <item m="1" x="2636"/>
        <item m="1" x="4744"/>
        <item m="1" x="4416"/>
        <item m="1" x="4636"/>
        <item m="1" x="3752"/>
        <item m="1" x="4898"/>
        <item m="1" x="3861"/>
        <item m="1" x="4839"/>
        <item m="1" x="2277"/>
        <item m="1" x="5494"/>
        <item m="1" x="3463"/>
        <item m="1" x="5084"/>
        <item m="1" x="3933"/>
        <item m="1" x="5170"/>
        <item m="1" x="2558"/>
        <item m="1" x="5811"/>
        <item m="1" x="4122"/>
        <item m="1" x="5341"/>
        <item m="1" x="4134"/>
        <item m="1" x="5123"/>
        <item m="1" x="2140"/>
        <item m="1" x="3700"/>
        <item m="1" x="4845"/>
        <item m="1" x="2785"/>
        <item m="1" x="2814"/>
        <item m="1" x="4798"/>
        <item m="1" x="2850"/>
        <item m="1" x="3927"/>
        <item m="1" x="3604"/>
        <item m="1" x="5267"/>
        <item m="1" x="2866"/>
        <item m="1" x="3679"/>
        <item m="1" x="4411"/>
        <item m="1" x="3924"/>
        <item m="1" x="3787"/>
        <item m="1" x="2895"/>
        <item m="1" x="5498"/>
        <item m="1" x="3962"/>
        <item m="1" x="2255"/>
        <item m="1" x="2376"/>
        <item m="1" x="4064"/>
        <item m="1" x="2928"/>
        <item m="1" x="4581"/>
        <item m="1" x="5022"/>
        <item m="1" x="5526"/>
        <item m="1" x="3399"/>
        <item m="1" x="2506"/>
        <item m="1" x="2761"/>
        <item m="1" x="2939"/>
        <item m="1" x="2155"/>
        <item m="1" x="2244"/>
        <item m="1" x="3934"/>
        <item m="1" x="4514"/>
        <item m="1" x="5444"/>
        <item m="1" x="4935"/>
        <item m="1" x="2236"/>
        <item m="1" x="2786"/>
        <item m="1" x="4325"/>
        <item m="1" x="3831"/>
        <item m="1" x="5531"/>
        <item m="1" x="5669"/>
        <item m="1" x="2659"/>
        <item m="1" x="4785"/>
        <item m="1" x="5019"/>
        <item m="1" x="4857"/>
        <item m="1" x="4302"/>
        <item m="1" x="4015"/>
        <item m="1" x="3901"/>
        <item m="1" x="2358"/>
        <item m="1" x="3539"/>
        <item m="1" x="3179"/>
        <item m="1" x="4507"/>
        <item m="1" x="4648"/>
        <item m="1" x="3291"/>
        <item m="1" x="5862"/>
        <item m="1" x="3985"/>
        <item m="1" x="3317"/>
        <item m="1" x="5157"/>
        <item m="1" x="2256"/>
        <item m="1" x="4885"/>
        <item m="1" x="4662"/>
        <item m="1" x="2730"/>
        <item m="1" x="2200"/>
        <item m="1" x="5440"/>
        <item m="1" x="2266"/>
        <item m="1" x="4159"/>
        <item m="1" x="5705"/>
        <item m="1" x="4624"/>
        <item m="1" x="3276"/>
        <item m="1" x="3566"/>
        <item m="1" x="3043"/>
        <item m="1" x="5246"/>
        <item m="1" x="5079"/>
        <item m="1" x="5962"/>
        <item m="1" x="5326"/>
        <item m="1" x="5645"/>
        <item m="1" x="5964"/>
        <item m="1" x="4180"/>
        <item m="1" x="4278"/>
        <item m="1" x="5632"/>
        <item m="1" x="3183"/>
        <item m="1" x="3647"/>
        <item m="1" x="3586"/>
        <item m="1" x="5624"/>
        <item m="1" x="2980"/>
        <item m="1" x="5102"/>
        <item m="1" x="5137"/>
        <item m="1" x="5796"/>
        <item m="1" x="3002"/>
        <item m="1" x="3016"/>
        <item m="1" x="3071"/>
        <item m="1" x="3354"/>
        <item m="1" x="4949"/>
        <item m="1" x="5008"/>
        <item m="1" x="2955"/>
        <item m="1" x="5638"/>
        <item m="1" x="3798"/>
        <item m="1" x="5394"/>
        <item m="1" x="2129"/>
        <item m="1" x="4508"/>
        <item m="1" x="3287"/>
        <item m="1" x="4016"/>
        <item m="1" x="3228"/>
        <item m="1" x="3909"/>
        <item m="1" x="2471"/>
        <item m="1" x="4381"/>
        <item m="1" x="3199"/>
        <item m="1" x="2309"/>
        <item m="1" x="5077"/>
        <item m="1" x="4136"/>
        <item m="1" x="5461"/>
        <item m="1" x="4089"/>
        <item m="1" x="3995"/>
        <item m="1" x="4245"/>
        <item m="1" x="3241"/>
        <item m="1" x="3774"/>
        <item m="1" x="2239"/>
        <item m="1" x="2130"/>
        <item m="1" x="3393"/>
        <item m="1" x="2362"/>
        <item m="1" x="3461"/>
        <item m="1" x="3681"/>
        <item m="1" x="5729"/>
        <item m="1" x="3869"/>
        <item m="1" x="5806"/>
        <item m="1" x="3124"/>
        <item m="1" x="5566"/>
        <item m="1" x="2282"/>
        <item m="1" x="4549"/>
        <item m="1" x="5919"/>
        <item m="1" x="5074"/>
        <item m="1" x="3125"/>
        <item m="1" x="4909"/>
        <item m="1" x="3040"/>
        <item m="1" x="5587"/>
        <item m="1" x="5712"/>
        <item m="1" x="4229"/>
        <item m="1" x="5823"/>
        <item m="1" x="5124"/>
        <item m="1" x="2729"/>
        <item m="1" x="2249"/>
        <item m="1" x="3817"/>
        <item m="1" x="3153"/>
        <item m="1" x="4426"/>
        <item m="1" x="2221"/>
        <item m="1" x="3775"/>
        <item m="1" x="2800"/>
        <item m="1" x="4773"/>
        <item m="1" x="4074"/>
        <item m="1" x="3821"/>
        <item m="1" x="4451"/>
        <item m="1" x="2526"/>
        <item m="1" x="4050"/>
        <item m="1" x="3574"/>
        <item m="1" x="2383"/>
        <item m="1" x="5769"/>
        <item m="1" x="2861"/>
        <item m="1" x="3839"/>
        <item m="1" x="5005"/>
        <item m="1" x="5628"/>
        <item m="1" x="4453"/>
        <item m="1" x="2459"/>
        <item m="1" x="2693"/>
        <item m="1" x="2946"/>
        <item m="1" x="2563"/>
        <item m="1" x="5936"/>
        <item m="1" x="4030"/>
        <item m="1" x="3871"/>
        <item m="1" x="4712"/>
        <item m="1" x="2783"/>
        <item m="1" x="5216"/>
        <item m="1" x="4301"/>
        <item m="1" x="4100"/>
        <item m="1" x="2547"/>
        <item m="1" x="4178"/>
        <item m="1" x="5434"/>
        <item m="1" x="2635"/>
        <item m="1" x="2996"/>
        <item m="1" x="5930"/>
        <item m="1" x="3275"/>
        <item m="1" x="3060"/>
        <item m="1" x="5212"/>
        <item m="1" x="5010"/>
        <item m="1" x="4741"/>
        <item m="1" x="4400"/>
        <item m="1" x="5579"/>
        <item m="1" x="2954"/>
        <item m="1" x="5353"/>
        <item m="1" x="5221"/>
        <item m="1" x="4598"/>
        <item m="1" x="4962"/>
        <item m="1" x="2450"/>
        <item m="1" x="4517"/>
        <item m="1" x="2951"/>
        <item m="1" x="5639"/>
        <item m="1" x="3302"/>
        <item m="1" x="2828"/>
        <item m="1" x="4967"/>
        <item m="1" x="3256"/>
        <item m="1" x="5894"/>
        <item m="1" x="5917"/>
        <item m="1" x="3916"/>
        <item m="1" x="5025"/>
        <item m="1" x="5263"/>
        <item m="1" x="3964"/>
        <item m="1" x="5035"/>
        <item m="1" x="3102"/>
        <item m="1" x="4911"/>
        <item m="1" x="2168"/>
        <item m="1" x="4660"/>
        <item m="1" x="2860"/>
        <item m="1" x="5435"/>
        <item m="1" x="2259"/>
        <item m="1" x="4559"/>
        <item m="1" x="2163"/>
        <item m="1" x="2863"/>
        <item m="1" x="5060"/>
        <item m="1" x="4011"/>
        <item m="1" x="5647"/>
        <item m="1" x="5318"/>
        <item m="1" x="3753"/>
        <item m="1" x="4065"/>
        <item m="1" x="3556"/>
        <item m="1" x="2600"/>
        <item m="1" x="2713"/>
        <item m="1" x="2302"/>
        <item m="1" x="4884"/>
        <item m="1" x="5426"/>
        <item m="1" x="3822"/>
        <item m="1" x="3996"/>
        <item m="1" x="4247"/>
        <item m="1" x="2458"/>
        <item m="1" x="2204"/>
        <item m="1" x="5454"/>
        <item m="1" x="3451"/>
        <item m="1" x="4574"/>
        <item m="1" x="3603"/>
        <item m="1" x="5386"/>
        <item m="1" x="2505"/>
        <item m="1" x="3010"/>
        <item m="1" x="4459"/>
        <item m="1" x="2267"/>
        <item m="1" x="4664"/>
        <item m="1" x="4940"/>
        <item m="1" x="2166"/>
        <item m="1" x="4448"/>
        <item m="1" x="5024"/>
        <item m="1" x="4780"/>
        <item m="1" x="2803"/>
        <item m="1" x="2233"/>
        <item m="1" x="4820"/>
        <item m="1" x="3475"/>
        <item m="1" x="2455"/>
        <item m="1" x="3146"/>
        <item m="1" x="3597"/>
        <item m="1" x="5404"/>
        <item m="1" x="4069"/>
        <item m="1" x="3950"/>
        <item m="1" x="3733"/>
        <item m="1" x="3550"/>
        <item m="1" x="4125"/>
        <item m="1" x="3055"/>
        <item m="1" x="3362"/>
        <item m="1" x="2346"/>
        <item m="1" x="3796"/>
        <item m="1" x="3357"/>
        <item m="1" x="5654"/>
        <item m="1" x="3236"/>
        <item m="1" x="4524"/>
        <item m="1" x="4707"/>
        <item m="1" x="3892"/>
        <item m="1" x="3652"/>
        <item m="1" x="5855"/>
        <item m="1" x="2959"/>
        <item m="1" x="4612"/>
        <item m="1" x="4769"/>
        <item m="1" x="3674"/>
        <item m="1" x="4822"/>
        <item m="1" x="5815"/>
        <item m="1" x="4868"/>
        <item m="1" x="5883"/>
        <item m="1" x="4320"/>
        <item m="1" x="2257"/>
        <item m="1" x="4746"/>
        <item m="1" x="4294"/>
        <item m="1" x="3624"/>
        <item m="1" x="5779"/>
        <item m="1" x="3063"/>
        <item m="1" x="4740"/>
        <item m="1" x="3331"/>
        <item m="1" x="2917"/>
        <item m="1" x="3313"/>
        <item m="1" x="5701"/>
        <item m="1" x="2685"/>
        <item m="1" x="5606"/>
        <item m="1" x="3417"/>
        <item m="1" x="2930"/>
        <item m="1" x="2915"/>
        <item m="1" x="5339"/>
        <item m="1" x="2737"/>
        <item m="1" x="5188"/>
        <item m="1" x="2342"/>
        <item m="1" x="3625"/>
        <item m="1" x="5012"/>
        <item m="1" x="2565"/>
        <item m="1" x="2872"/>
        <item m="1" x="2297"/>
        <item m="1" x="5261"/>
        <item m="1" x="4498"/>
        <item m="1" x="3694"/>
        <item m="1" x="4994"/>
        <item m="1" x="3825"/>
        <item m="1" x="5642"/>
        <item m="1" x="4185"/>
        <item m="1" x="3558"/>
        <item m="1" x="5463"/>
        <item m="1" x="4087"/>
        <item m="1" x="2560"/>
        <item m="1" x="2835"/>
        <item m="1" x="5951"/>
        <item m="1" x="3326"/>
        <item m="1" x="4449"/>
        <item m="1" x="3588"/>
        <item m="1" x="4112"/>
        <item m="1" x="4450"/>
        <item m="1" x="5945"/>
        <item m="1" x="2341"/>
        <item m="1" x="5552"/>
        <item m="1" x="5026"/>
        <item m="1" x="4280"/>
        <item m="1" x="3114"/>
        <item m="1" x="4346"/>
        <item m="1" x="2243"/>
        <item m="1" x="3524"/>
        <item m="1" x="5118"/>
        <item m="1" x="3065"/>
        <item m="1" x="5525"/>
        <item m="1" x="5089"/>
        <item m="1" x="4452"/>
        <item m="1" x="4292"/>
        <item m="1" x="3149"/>
        <item m="1" x="2933"/>
        <item m="1" x="4856"/>
        <item m="1" x="3495"/>
        <item m="1" x="2991"/>
        <item m="1" x="3439"/>
        <item m="1" x="4515"/>
        <item m="1" x="4792"/>
        <item m="1" x="4104"/>
        <item m="1" x="4398"/>
        <item m="1" x="4628"/>
        <item m="1" x="3489"/>
        <item m="1" x="3289"/>
        <item m="1" x="5182"/>
        <item m="1" x="3353"/>
        <item m="1" x="2970"/>
        <item m="1" x="2855"/>
        <item m="1" x="4059"/>
        <item m="1" x="3110"/>
        <item m="1" x="4677"/>
        <item m="1" x="2310"/>
        <item m="1" x="4137"/>
        <item m="1" x="3815"/>
        <item m="1" x="4748"/>
        <item m="1" x="3464"/>
        <item m="1" x="4457"/>
        <item m="1" x="2625"/>
        <item m="1" x="5132"/>
        <item m="1" x="3988"/>
        <item m="1" x="5523"/>
        <item m="1" x="3582"/>
        <item m="1" x="4947"/>
        <item m="1" x="3469"/>
        <item m="1" x="3834"/>
        <item m="1" x="2623"/>
        <item m="1" x="5437"/>
        <item m="1" x="2963"/>
        <item m="1" x="5122"/>
        <item m="1" x="3022"/>
        <item m="1" x="4791"/>
        <item m="1" x="4847"/>
        <item m="1" x="2981"/>
        <item m="1" x="5926"/>
        <item m="1" x="2291"/>
        <item m="1" x="5549"/>
        <item m="1" x="4265"/>
        <item m="1" x="4943"/>
        <item m="1" x="5674"/>
        <item m="1" x="3955"/>
        <item m="1" x="5396"/>
        <item m="1" x="4102"/>
        <item m="1" x="2648"/>
        <item m="1" x="3851"/>
        <item m="1" x="4461"/>
        <item m="1" x="3109"/>
        <item m="1" x="2347"/>
        <item m="1" x="4531"/>
        <item m="1" x="2604"/>
        <item m="1" x="5837"/>
        <item m="1" x="5317"/>
        <item m="1" x="2329"/>
        <item m="1" x="3630"/>
        <item m="1" x="3717"/>
        <item m="1" x="2327"/>
        <item m="1" x="5868"/>
        <item m="1" x="4881"/>
        <item m="1" x="4723"/>
        <item m="1" x="5819"/>
        <item m="1" x="3936"/>
        <item m="1" x="3084"/>
        <item m="1" x="5687"/>
        <item m="1" x="5372"/>
        <item m="1" x="2457"/>
        <item m="1" x="5088"/>
        <item m="1" x="3059"/>
        <item m="1" x="4605"/>
        <item m="1" x="4082"/>
        <item m="1" x="3079"/>
        <item m="1" x="3142"/>
        <item m="1" x="4789"/>
        <item m="1" x="4330"/>
        <item m="1" x="2750"/>
        <item m="1" x="4410"/>
        <item m="1" x="5361"/>
        <item m="1" x="4240"/>
        <item m="1" x="3437"/>
        <item m="1" x="2740"/>
        <item m="1" x="5972"/>
        <item m="1" x="5374"/>
        <item m="1" x="5802"/>
        <item m="1" x="5867"/>
        <item m="1" x="4983"/>
        <item m="1" x="3000"/>
        <item m="1" x="2213"/>
        <item m="1" x="5283"/>
        <item m="1" x="3695"/>
        <item m="1" x="2633"/>
        <item m="1" x="3068"/>
        <item m="1" x="2476"/>
        <item m="1" x="5938"/>
        <item m="1" x="4402"/>
        <item m="1" x="4058"/>
        <item m="1" x="3514"/>
        <item m="1" x="2360"/>
        <item m="1" x="5818"/>
        <item m="1" x="5090"/>
        <item m="1" x="3363"/>
        <item m="1" x="4765"/>
        <item m="1" x="2697"/>
        <item m="1" x="4853"/>
        <item m="1" x="5280"/>
        <item m="1" x="5337"/>
        <item m="1" x="4454"/>
        <item m="1" x="5470"/>
        <item m="1" x="5369"/>
        <item m="1" x="5589"/>
        <item m="1" x="3340"/>
        <item m="1" x="3373"/>
        <item m="1" x="2875"/>
        <item m="1" x="5520"/>
        <item m="1" x="4965"/>
        <item m="1" x="4236"/>
        <item m="1" x="4277"/>
        <item m="1" x="3812"/>
        <item m="1" x="4326"/>
        <item m="1" x="5007"/>
        <item m="1" x="3997"/>
        <item m="1" x="2300"/>
        <item m="1" x="3232"/>
        <item m="1" x="5040"/>
        <item m="1" x="5291"/>
        <item m="1" x="2317"/>
        <item m="1" x="4945"/>
        <item m="1" x="4687"/>
        <item m="1" x="2456"/>
        <item m="1" x="3169"/>
        <item m="1" x="5266"/>
        <item m="1" x="5150"/>
        <item m="1" x="2634"/>
        <item m="1" x="5311"/>
        <item m="1" x="2811"/>
        <item m="1" x="3028"/>
        <item m="1" x="4322"/>
        <item m="1" x="3754"/>
        <item m="1" x="3359"/>
        <item m="1" x="4763"/>
        <item m="1" x="5990"/>
        <item m="1" x="2694"/>
        <item m="1" x="2987"/>
        <item m="1" x="4384"/>
        <item m="1" x="4937"/>
        <item m="1" x="3768"/>
        <item m="1" x="3402"/>
        <item m="1" x="2273"/>
        <item m="1" x="2242"/>
        <item m="1" x="3894"/>
        <item m="1" x="5373"/>
        <item m="1" x="5218"/>
        <item m="1" x="2871"/>
        <item m="1" x="2889"/>
        <item m="1" x="2196"/>
        <item m="1" x="4951"/>
        <item m="1" x="5775"/>
        <item m="1" x="2194"/>
        <item m="1" x="2584"/>
        <item m="1" x="2426"/>
        <item m="1" x="4222"/>
        <item m="1" x="4161"/>
        <item m="1" x="4803"/>
        <item m="1" x="3192"/>
        <item m="1" x="2454"/>
        <item m="1" x="5748"/>
        <item m="1" x="2753"/>
        <item m="1" x="2849"/>
        <item m="1" x="3163"/>
        <item m="1" x="2757"/>
        <item m="1" x="3543"/>
        <item m="1" x="3188"/>
        <item m="1" x="3279"/>
        <item m="1" x="5967"/>
        <item m="1" x="2339"/>
        <item m="1" x="3976"/>
        <item m="1" x="2352"/>
        <item m="1" x="4883"/>
        <item m="1" x="2717"/>
        <item m="1" x="4799"/>
        <item m="1" x="4173"/>
        <item m="1" x="4694"/>
        <item m="1" x="5676"/>
        <item m="1" x="2647"/>
        <item m="1" x="4409"/>
        <item m="1" x="2842"/>
        <item m="1" x="5548"/>
        <item m="1" x="4750"/>
        <item m="1" x="2621"/>
        <item m="1" x="3677"/>
        <item m="1" x="2365"/>
        <item m="1" x="2797"/>
        <item m="1" x="2799"/>
        <item m="1" x="2578"/>
        <item m="1" x="3046"/>
        <item m="1" x="4716"/>
        <item m="1" x="3072"/>
        <item m="1" x="4963"/>
        <item m="1" x="5232"/>
        <item m="1" x="5604"/>
        <item m="1" x="2682"/>
        <item m="1" x="5916"/>
        <item m="1" x="5121"/>
        <item m="1" x="2819"/>
        <item m="1" x="2830"/>
        <item m="1" x="4842"/>
        <item m="1" x="3304"/>
        <item m="1" x="5422"/>
        <item m="1" x="5189"/>
        <item m="1" x="2710"/>
        <item m="1" x="4518"/>
        <item m="1" x="5750"/>
        <item m="1" x="4697"/>
        <item m="1" x="3029"/>
        <item m="1" x="3245"/>
        <item m="1" x="4731"/>
        <item m="1" x="5556"/>
        <item m="1" x="3561"/>
        <item m="1" x="2462"/>
        <item m="1" x="2681"/>
        <item m="1" x="4271"/>
        <item m="1" x="3473"/>
        <item m="1" x="2999"/>
        <item m="1" x="5002"/>
        <item m="1" x="3491"/>
        <item m="1" x="2439"/>
        <item m="1" x="4593"/>
        <item m="1" x="2152"/>
        <item m="1" x="2404"/>
        <item m="1" x="3260"/>
        <item m="1" x="4736"/>
        <item m="1" x="5149"/>
        <item m="1" x="2430"/>
        <item m="1" x="5699"/>
        <item m="1" x="2555"/>
        <item m="1" x="5808"/>
        <item m="1" x="4772"/>
        <item m="1" x="2805"/>
        <item m="1" x="5545"/>
        <item m="1" x="3563"/>
        <item m="1" x="2550"/>
        <item m="1" x="3162"/>
        <item m="1" x="5578"/>
        <item m="1" x="2667"/>
        <item m="1" x="3047"/>
        <item m="1" x="5902"/>
        <item m="1" x="3339"/>
        <item m="1" x="3403"/>
        <item m="1" x="2417"/>
        <item m="1" x="3412"/>
        <item m="1" x="5757"/>
        <item m="1" x="6012"/>
        <item m="1" x="4473"/>
        <item m="1" x="4894"/>
        <item m="1" x="5931"/>
        <item m="1" x="3066"/>
        <item m="1" x="2364"/>
        <item m="1" x="2614"/>
        <item m="1" x="4695"/>
        <item m="1" x="4657"/>
        <item m="1" x="4075"/>
        <item m="1" x="5896"/>
        <item m="1" x="5600"/>
        <item m="1" x="3810"/>
        <item m="1" x="2749"/>
        <item m="1" x="5286"/>
        <item m="1" x="2274"/>
        <item m="1" x="2174"/>
        <item m="1" x="3428"/>
        <item m="1" x="3420"/>
        <item m="1" x="2522"/>
        <item m="1" x="4886"/>
        <item m="1" x="4428"/>
        <item m="1" x="4958"/>
        <item m="1" x="5797"/>
        <item m="1" x="4831"/>
        <item m="1" x="3609"/>
        <item m="1" x="2136"/>
        <item m="1" x="2651"/>
        <item m="1" x="5100"/>
        <item m="1" x="2270"/>
        <item m="1" x="3525"/>
        <item m="1" x="3684"/>
        <item m="1" x="5790"/>
        <item m="1" x="5515"/>
        <item m="1" x="5911"/>
        <item m="1" x="4318"/>
        <item m="1" x="4504"/>
        <item m="1" x="5678"/>
        <item m="1" x="4225"/>
        <item m="1" x="2393"/>
        <item m="1" x="2495"/>
        <item m="1" x="4199"/>
        <item m="1" x="4903"/>
        <item m="1" x="3307"/>
        <item m="1" x="2790"/>
        <item m="1" x="3975"/>
        <item m="1" x="3484"/>
        <item m="1" x="2512"/>
        <item m="1" x="2319"/>
        <item m="1" x="5467"/>
        <item m="1" x="4579"/>
        <item m="1" x="4349"/>
        <item m="1" x="2500"/>
        <item m="1" x="4490"/>
        <item m="1" x="5617"/>
        <item m="1" x="4421"/>
        <item m="1" x="3392"/>
        <item m="1" x="5997"/>
        <item m="1" x="4002"/>
        <item m="1" x="4446"/>
        <item m="1" x="3956"/>
        <item m="1" x="5816"/>
        <item m="1" x="2423"/>
        <item m="1" x="4844"/>
        <item m="1" x="2496"/>
        <item m="1" x="3176"/>
        <item m="1" x="5550"/>
        <item m="1" x="2583"/>
        <item m="1" x="4991"/>
        <item m="1" x="3280"/>
        <item m="1" x="3239"/>
        <item m="1" x="2173"/>
        <item m="1" x="5761"/>
        <item m="1" x="4335"/>
        <item m="1" x="4631"/>
        <item m="1" x="4493"/>
        <item m="1" x="6004"/>
        <item m="1" x="2254"/>
        <item m="1" x="5011"/>
        <item m="1" x="2143"/>
        <item m="1" x="3092"/>
        <item m="1" x="2902"/>
        <item m="1" x="3779"/>
        <item m="1" x="4038"/>
        <item m="1" x="5756"/>
        <item m="1" x="4310"/>
        <item m="1" x="2529"/>
        <item m="1" x="4404"/>
        <item m="1" x="5227"/>
        <item m="1" x="5739"/>
        <item m="1" x="2707"/>
        <item m="1" x="5042"/>
        <item m="1" x="2160"/>
        <item m="1" x="4235"/>
        <item m="1" x="2890"/>
        <item m="1" x="5044"/>
        <item m="1" x="4522"/>
        <item m="1" x="4486"/>
        <item m="1" x="3709"/>
        <item m="1" x="3321"/>
        <item m="1" x="5226"/>
        <item m="1" x="2336"/>
        <item m="1" x="5015"/>
        <item m="1" x="5573"/>
        <item m="1" x="5915"/>
        <item m="1" x="3286"/>
        <item m="1" x="3424"/>
        <item m="1" x="4993"/>
        <item m="1" x="3764"/>
        <item m="1" x="4928"/>
        <item m="1" x="3425"/>
        <item m="1" x="3661"/>
        <item m="1" x="3490"/>
        <item m="1" x="2425"/>
        <item m="1" x="3769"/>
        <item m="1" x="5228"/>
        <item m="1" x="4920"/>
        <item m="1" x="5994"/>
        <item m="1" x="5857"/>
        <item m="1" x="4296"/>
        <item m="1" x="3703"/>
        <item m="1" x="4979"/>
        <item m="1" x="4793"/>
        <item m="1" x="4418"/>
        <item m="1" x="3747"/>
        <item m="1" x="3583"/>
        <item m="1" x="3119"/>
        <item m="1" x="5792"/>
        <item m="1" x="2873"/>
        <item m="1" x="4989"/>
        <item m="1" x="5924"/>
        <item m="1" x="2390"/>
        <item m="1" x="2424"/>
        <item m="1" x="4639"/>
        <item m="1" x="2326"/>
        <item m="1" x="3707"/>
        <item m="1" x="4543"/>
        <item m="1" x="2418"/>
        <item m="1" x="2446"/>
        <item m="1" x="3244"/>
        <item m="1" x="5099"/>
        <item m="1" x="3868"/>
        <item m="1" x="4214"/>
        <item m="1" x="5516"/>
        <item m="1" x="4970"/>
        <item m="1" x="2709"/>
        <item m="1" x="5310"/>
        <item m="1" x="5309"/>
        <item m="1" x="4973"/>
        <item m="1" x="3761"/>
        <item m="1" x="5365"/>
        <item m="1" x="2936"/>
        <item m="1" x="3880"/>
        <item m="1" x="5874"/>
        <item m="1" x="4858"/>
        <item m="1" x="5411"/>
        <item m="1" x="2435"/>
        <item m="1" x="4770"/>
        <item m="1" x="5477"/>
        <item m="1" x="2308"/>
        <item m="1" x="5202"/>
        <item m="1" x="2587"/>
        <item m="1" x="4376"/>
        <item m="1" x="5324"/>
        <item m="1" x="5709"/>
        <item m="1" x="5953"/>
        <item m="1" x="5113"/>
        <item m="1" x="2676"/>
        <item m="1" x="3863"/>
        <item m="1" x="2517"/>
        <item m="1" x="5392"/>
        <item m="1" x="3559"/>
        <item m="1" x="3389"/>
        <item m="1" x="4231"/>
        <item m="1" x="4506"/>
        <item m="1" x="2333"/>
        <item m="1" x="4745"/>
        <item m="1" x="5194"/>
        <item m="1" x="5649"/>
        <item m="1" x="4221"/>
        <item m="1" x="4482"/>
        <item m="1" x="5196"/>
        <item m="1" x="4756"/>
        <item m="1" x="4293"/>
        <item m="1" x="5064"/>
        <item m="1" x="4286"/>
        <item m="1" x="3877"/>
        <item m="1" x="2353"/>
        <item m="1" x="5976"/>
        <item m="1" x="5377"/>
        <item m="1" x="4107"/>
        <item m="1" x="4580"/>
        <item m="1" x="4375"/>
        <item m="1" x="5849"/>
        <item m="1" x="4805"/>
        <item m="1" x="3718"/>
        <item m="1" x="2422"/>
        <item m="1" x="3613"/>
        <item m="1" x="5478"/>
        <item m="1" x="5486"/>
        <item m="1" x="4651"/>
        <item m="1" x="3929"/>
        <item m="1" x="3804"/>
        <item m="1" x="2135"/>
        <item m="1" x="4864"/>
        <item m="1" x="4306"/>
        <item m="1" x="3520"/>
        <item m="1" x="2664"/>
        <item m="1" x="4255"/>
        <item m="1" x="3240"/>
        <item m="1" x="2776"/>
        <item m="1" x="4309"/>
        <item m="1" x="5726"/>
        <item m="1" x="5362"/>
        <item m="1" x="2556"/>
        <item m="1" x="4629"/>
        <item m="1" x="4460"/>
        <item m="1" x="5703"/>
        <item m="1" x="3476"/>
        <item m="1" x="3844"/>
        <item m="1" x="3156"/>
        <item m="1" x="4347"/>
        <item m="1" x="3835"/>
        <item m="1" x="2407"/>
        <item m="1" x="4553"/>
        <item m="1" x="4230"/>
        <item m="1" x="4333"/>
        <item m="1" x="4877"/>
        <item m="1" x="2131"/>
        <item m="1" x="4774"/>
        <item m="1" x="4817"/>
        <item m="1" x="5143"/>
        <item m="1" x="3413"/>
        <item m="1" x="4808"/>
        <item m="1" x="2751"/>
        <item m="1" x="5614"/>
        <item m="1" x="5229"/>
        <item m="1" x="5914"/>
        <item m="1" x="5517"/>
        <item m="1" x="3447"/>
        <item m="1" x="2738"/>
        <item m="1" x="3706"/>
        <item m="1" x="2831"/>
        <item m="1" x="4268"/>
        <item m="1" x="2594"/>
        <item m="1" x="2441"/>
        <item m="1" x="5922"/>
        <item m="1" x="3497"/>
        <item m="1" x="2532"/>
        <item m="1" x="2414"/>
        <item m="1" x="5147"/>
        <item m="1" x="4263"/>
        <item m="1" x="4525"/>
        <item m="1" x="4088"/>
        <item m="1" x="5416"/>
        <item m="1" x="3030"/>
        <item m="1" x="2971"/>
        <item m="1" x="4863"/>
        <item m="1" x="2793"/>
        <item m="1" x="3143"/>
        <item m="1" x="4848"/>
        <item m="1" x="4203"/>
        <item m="1" x="5768"/>
        <item m="1" x="2228"/>
        <item m="1" x="4665"/>
        <item m="1" x="3174"/>
        <item m="1" x="4681"/>
        <item m="1" x="4170"/>
        <item m="1" x="2442"/>
        <item m="1" x="2826"/>
        <item m="1" x="2656"/>
        <item m="1" x="5504"/>
        <item m="1" x="4998"/>
        <item m="1" x="5356"/>
        <item m="1" x="4838"/>
        <item m="1" x="5399"/>
        <item m="1" x="3221"/>
        <item m="1" x="4036"/>
        <item m="1" x="5138"/>
        <item m="1" x="3634"/>
        <item m="1" x="4728"/>
        <item m="1" x="5085"/>
        <item m="1" x="5892"/>
        <item m="1" x="5014"/>
        <item m="1" x="4227"/>
        <item m="1" x="4291"/>
        <item m="1" x="3266"/>
        <item m="1" x="5154"/>
        <item m="1" x="5460"/>
        <item m="1" x="2343"/>
        <item m="1" x="2478"/>
        <item m="1" x="5201"/>
        <item m="1" x="2350"/>
        <item m="1" x="4749"/>
        <item m="1" x="5308"/>
        <item m="1" x="3209"/>
        <item m="1" x="5906"/>
        <item m="1" x="2698"/>
        <item m="1" x="4361"/>
        <item m="1" x="2994"/>
        <item m="1" x="3830"/>
        <item m="1" x="5805"/>
        <item m="1" x="5166"/>
        <item m="1" x="3714"/>
        <item m="1" x="3449"/>
        <item m="1" x="3870"/>
        <item m="1" x="5140"/>
        <item m="1" x="5771"/>
        <item m="1" x="2513"/>
        <item m="1" x="4529"/>
        <item m="1" x="2632"/>
        <item m="1" x="2477"/>
        <item m="1" x="3919"/>
        <item m="1" x="5277"/>
        <item m="1" x="2669"/>
        <item m="1" x="2475"/>
        <item m="1" x="5688"/>
        <item m="1" x="5382"/>
        <item m="1" x="5807"/>
        <item m="1" x="3926"/>
        <item m="1" x="4345"/>
        <item m="1" x="3598"/>
        <item m="1" x="2470"/>
        <item m="1" x="2719"/>
        <item m="1" x="4420"/>
        <item m="1" x="3009"/>
        <item m="1" x="3705"/>
        <item m="1" x="2916"/>
        <item m="1" x="4308"/>
        <item m="1" x="2983"/>
        <item m="1" x="3814"/>
        <item m="1" x="2574"/>
        <item m="1" x="2984"/>
        <item m="1" x="3255"/>
        <item m="1" x="4528"/>
        <item m="1" x="4252"/>
        <item m="1" x="3645"/>
        <item m="1" x="4406"/>
        <item m="1" x="2603"/>
        <item m="1" x="4541"/>
        <item m="1" x="2375"/>
        <item m="1" x="5482"/>
        <item m="1" x="4708"/>
        <item m="1" x="5923"/>
        <item m="1" x="5127"/>
        <item m="1" x="4234"/>
        <item m="1" x="5920"/>
        <item m="1" x="4627"/>
        <item m="1" x="2553"/>
        <item m="1" x="4350"/>
        <item m="1" x="5062"/>
        <item m="1" x="4599"/>
        <item m="1" x="2537"/>
        <item m="1" x="3939"/>
        <item m="1" x="5098"/>
        <item m="1" x="4408"/>
        <item m="1" x="5401"/>
        <item m="1" x="3193"/>
        <item m="1" x="4867"/>
        <item m="1" x="2701"/>
        <item m="1" x="5244"/>
        <item m="1" x="4440"/>
        <item m="1" x="2235"/>
        <item m="1" x="3638"/>
        <item m="1" x="3546"/>
        <item m="1" x="3443"/>
        <item m="1" x="5224"/>
        <item m="1" x="2569"/>
        <item m="1" x="3454"/>
        <item m="1" x="5223"/>
        <item m="1" x="3218"/>
        <item m="1" x="2888"/>
        <item m="1" x="5333"/>
        <item m="1" x="3837"/>
        <item m="1" x="2950"/>
        <item m="1" x="4876"/>
        <item m="1" x="3528"/>
        <item m="1" x="3020"/>
        <item m="1" x="4048"/>
        <item m="1" x="2679"/>
        <item m="1" x="4014"/>
        <item m="1" x="2836"/>
        <item m="1" x="3499"/>
        <item m="1" x="4101"/>
        <item m="1" x="5891"/>
        <item m="1" x="3982"/>
        <item m="1" x="5175"/>
        <item m="1" x="4567"/>
        <item m="1" x="3579"/>
        <item m="1" x="3990"/>
        <item m="1" x="3168"/>
        <item m="1" x="2177"/>
        <item m="1" x="4237"/>
        <item m="1" x="5329"/>
        <item m="1" x="5446"/>
        <item m="1" x="2798"/>
        <item m="1" x="4871"/>
        <item m="1" x="3151"/>
        <item m="1" x="2508"/>
        <item m="1" x="2631"/>
        <item m="1" x="2561"/>
        <item m="1" x="2726"/>
        <item m="1" x="3897"/>
        <item m="1" x="4079"/>
        <item m="1" x="3284"/>
        <item m="1" x="5875"/>
        <item m="1" x="3011"/>
        <item m="1" x="3324"/>
        <item m="1" x="3355"/>
        <item m="1" x="4494"/>
        <item m="1" x="2986"/>
        <item m="1" x="4608"/>
        <item m="1" x="2868"/>
        <item m="1" x="4790"/>
        <item m="1" x="5168"/>
        <item m="1" x="2965"/>
        <item m="1" x="4072"/>
        <item m="1" x="2181"/>
        <item m="1" x="2891"/>
        <item m="1" x="2896"/>
        <item m="1" x="3644"/>
        <item m="1" x="2397"/>
        <item m="1" x="2596"/>
        <item m="1" x="4135"/>
        <item m="1" x="3921"/>
        <item m="1" x="4362"/>
        <item m="1" x="4096"/>
        <item m="1" x="5925"/>
        <item m="1" x="5344"/>
        <item m="1" x="3577"/>
        <item m="1" x="5350"/>
        <item m="1" x="5213"/>
        <item m="1" x="2629"/>
        <item m="1" x="2958"/>
        <item m="1" x="3602"/>
        <item m="1" x="2660"/>
        <item m="1" x="5328"/>
        <item m="1" x="2279"/>
        <item m="1" x="4869"/>
        <item m="1" x="4056"/>
        <item m="1" x="5351"/>
        <item m="1" x="5859"/>
        <item m="1" x="2858"/>
        <item m="1" x="4955"/>
        <item m="1" x="5605"/>
        <item m="1" x="3211"/>
        <item m="1" x="3295"/>
        <item m="1" x="4654"/>
        <item m="1" x="5115"/>
        <item m="1" x="4551"/>
        <item m="1" x="2810"/>
        <item m="1" x="2907"/>
        <item m="1" x="5158"/>
        <item m="1" x="3516"/>
        <item m="1" x="2665"/>
        <item m="1" x="5788"/>
        <item m="1" x="3426"/>
        <item m="1" x="3836"/>
        <item m="1" x="4462"/>
        <item m="1" x="2188"/>
        <item m="1" x="3938"/>
        <item m="1" x="4571"/>
        <item m="1" x="2837"/>
        <item m="1" x="4266"/>
        <item m="1" x="3664"/>
        <item m="1" x="4138"/>
        <item m="1" x="3223"/>
        <item m="1" x="4922"/>
        <item m="1" x="3005"/>
        <item m="1" x="5004"/>
        <item m="1" x="4378"/>
        <item m="1" x="5491"/>
        <item m="1" x="3015"/>
        <item m="1" x="2644"/>
        <item m="1" x="4194"/>
        <item m="1" x="2220"/>
        <item m="1" x="4367"/>
        <item m="1" x="5112"/>
        <item m="1" x="2487"/>
        <item m="1" x="4899"/>
        <item m="1" x="3237"/>
        <item m="1" x="3952"/>
        <item m="1" x="2892"/>
        <item m="1" x="5752"/>
        <item m="1" x="2624"/>
        <item m="1" x="5582"/>
        <item m="1" x="5036"/>
        <item m="1" x="4070"/>
        <item m="1" x="3429"/>
        <item m="1" x="2283"/>
        <item m="1" x="5585"/>
        <item m="1" x="5677"/>
        <item m="1" x="5298"/>
        <item m="1" x="2466"/>
        <item m="1" x="4635"/>
        <item m="1" x="4759"/>
        <item m="1" x="5870"/>
        <item m="1" x="5375"/>
        <item m="1" x="5532"/>
        <item m="1" x="2920"/>
        <item m="1" x="5268"/>
        <item m="1" x="4906"/>
        <item m="1" x="5598"/>
        <item m="1" x="2197"/>
        <item m="1" x="4438"/>
        <item m="1" x="2377"/>
        <item m="1" x="3194"/>
        <item m="1" x="2570"/>
        <item m="1" x="3181"/>
        <item m="1" x="4809"/>
        <item m="1" x="3584"/>
        <item m="1" x="5584"/>
        <item m="1" x="2876"/>
        <item m="1" x="4244"/>
        <item m="1" x="3596"/>
        <item m="1" x="5627"/>
        <item m="1" x="5860"/>
        <item m="1" x="4545"/>
        <item m="1" x="5622"/>
        <item m="1" x="3442"/>
        <item m="1" x="2231"/>
        <item m="1" x="5681"/>
        <item m="1" x="3553"/>
        <item m="1" x="2192"/>
        <item m="1" x="5937"/>
        <item m="1" x="4323"/>
        <item m="1" x="2976"/>
        <item m="1" x="3720"/>
        <item m="1" x="2663"/>
        <item m="1" x="5558"/>
        <item m="1" x="4202"/>
        <item m="1" x="3014"/>
        <item m="1" x="5449"/>
        <item m="1" x="5882"/>
        <item m="1" x="4675"/>
        <item m="1" x="5984"/>
        <item m="1" x="3378"/>
        <item m="1" x="4197"/>
        <item m="1" x="3470"/>
        <item m="1" x="4081"/>
        <item m="1" x="4964"/>
        <item m="1" x="3418"/>
        <item m="1" x="5047"/>
        <item m="1" x="4142"/>
        <item m="1" x="3891"/>
        <item m="1" x="3859"/>
        <item m="1" x="5033"/>
        <item m="1" x="4889"/>
        <item m="1" x="5702"/>
        <item m="1" x="5496"/>
        <item m="1" x="2689"/>
        <item m="1" x="2944"/>
        <item m="1" x="5451"/>
        <item m="1" x="3617"/>
        <item m="1" x="4711"/>
        <item m="1" x="3049"/>
        <item m="1" x="3612"/>
        <item m="1" x="4830"/>
        <item m="1" x="2943"/>
        <item m="1" x="5388"/>
        <item m="1" x="4540"/>
        <item m="1" x="2445"/>
        <item m="1" x="5537"/>
        <item m="1" x="4796"/>
        <item m="1" x="2894"/>
        <item m="1" x="4162"/>
        <item m="1" x="2223"/>
        <item m="1" x="4585"/>
        <item m="1" x="5801"/>
        <item m="1" x="5378"/>
        <item m="1" x="5577"/>
        <item m="1" x="4630"/>
        <item m="1" x="5770"/>
        <item m="1" x="3108"/>
        <item m="1" x="2732"/>
        <item m="1" x="5995"/>
        <item m="1" x="4204"/>
        <item m="1" x="4436"/>
        <item m="1" x="3762"/>
        <item m="1" x="5006"/>
        <item m="1" x="2666"/>
        <item m="1" x="4198"/>
        <item m="1" x="3314"/>
        <item m="1" x="3131"/>
        <item m="1" x="3678"/>
        <item m="1" x="3494"/>
        <item m="1" x="3589"/>
        <item m="1" x="5773"/>
        <item m="1" x="5376"/>
        <item m="1" x="2453"/>
        <item m="1" x="4676"/>
        <item m="1" x="5420"/>
        <item m="1" x="3246"/>
        <item m="1" x="2771"/>
        <item m="1" x="2367"/>
        <item m="1" x="5793"/>
        <item m="1" x="3977"/>
        <item m="1" x="4823"/>
        <item m="1" x="2598"/>
        <item m="1" x="2170"/>
        <item m="1" x="2165"/>
        <item m="1" x="3200"/>
        <item m="1" x="4873"/>
        <item m="1" x="4874"/>
        <item m="1" x="3212"/>
        <item m="1" x="3548"/>
        <item m="1" x="2539"/>
        <item m="1" x="2982"/>
        <item m="1" x="4615"/>
        <item m="1" x="5714"/>
        <item m="1" x="3398"/>
        <item m="1" x="3283"/>
        <item m="1" x="2263"/>
        <item m="1" x="2731"/>
        <item m="1" x="5541"/>
        <item m="1" x="5758"/>
        <item m="1" x="4560"/>
        <item m="1" x="2690"/>
        <item m="1" x="4761"/>
        <item m="1" x="2818"/>
        <item m="1" x="2883"/>
        <item m="1" x="2491"/>
        <item m="1" x="4120"/>
        <item m="1" x="3213"/>
        <item m="1" x="2672"/>
        <item m="1" x="3757"/>
        <item m="1" x="2171"/>
        <item m="1" x="5778"/>
        <item m="1" x="4232"/>
        <item m="1" x="3856"/>
        <item m="1" x="2734"/>
        <item m="1" x="2145"/>
        <item m="1" x="2777"/>
        <item m="1" x="3993"/>
        <item m="1" x="3082"/>
        <item m="1" x="4028"/>
        <item m="1" x="4931"/>
        <item m="1" x="4390"/>
        <item m="1" x="5809"/>
        <item m="1" x="4499"/>
        <item m="1" x="4908"/>
        <item m="1" x="3526"/>
        <item m="1" x="3330"/>
        <item m="1" x="4569"/>
        <item m="1" x="3309"/>
        <item m="1" x="5715"/>
        <item m="1" x="3099"/>
        <item m="1" x="4143"/>
        <item m="1" x="3886"/>
        <item m="1" x="5942"/>
        <item m="1" x="5563"/>
        <item m="1" x="2778"/>
        <item m="1" x="2134"/>
        <item m="1" x="3081"/>
        <item m="1" x="5536"/>
        <item m="1" x="2746"/>
        <item m="1" x="4982"/>
        <item m="1" x="2498"/>
        <item m="1" x="2618"/>
        <item m="1" x="4804"/>
        <item m="1" x="3505"/>
        <item m="1" x="3828"/>
        <item m="1" x="4340"/>
        <item m="1" x="3999"/>
        <item m="1" x="2176"/>
        <item m="1" x="2419"/>
        <item m="1" x="5307"/>
        <item m="1" x="2331"/>
        <item m="1" x="5991"/>
        <item m="1" x="4354"/>
        <item m="1" x="5473"/>
        <item m="1" x="2157"/>
        <item m="1" x="2571"/>
        <item m="1" x="4080"/>
        <item m="1" x="4513"/>
        <item m="1" x="3917"/>
        <item m="1" x="5561"/>
        <item m="1" x="4617"/>
        <item m="1" x="5695"/>
        <item m="1" x="4150"/>
        <item m="1" x="4040"/>
        <item m="1" x="5487"/>
        <item m="1" x="2278"/>
        <item m="1" x="2421"/>
        <item m="1" x="5352"/>
        <item m="1" x="3983"/>
        <item m="1" x="2469"/>
        <item m="1" x="5078"/>
        <item m="1" x="2514"/>
        <item m="1" x="2718"/>
        <item m="1" x="5058"/>
        <item m="1" x="5427"/>
        <item m="1" x="4726"/>
        <item m="1" x="3906"/>
        <item m="1" x="4999"/>
        <item m="1" x="5939"/>
        <item m="1" x="3608"/>
        <item m="1" x="4053"/>
        <item m="1" x="2743"/>
        <item m="1" x="5969"/>
        <item m="1" x="4109"/>
        <item m="1" x="3175"/>
        <item m="1" x="3959"/>
        <item m="1" x="4952"/>
        <item m="1" x="2878"/>
        <item m="1" x="3133"/>
        <item m="1" x="5943"/>
        <item m="1" x="3345"/>
        <item m="1" x="2673"/>
        <item m="1" x="2144"/>
        <item m="1" x="2479"/>
        <item m="1" x="4568"/>
        <item m="1" x="4722"/>
        <item m="1" x="3208"/>
        <item m="1" x="5722"/>
        <item m="1" x="4151"/>
        <item m="1" x="4475"/>
        <item m="1" x="4888"/>
        <item m="1" x="5323"/>
        <item m="1" x="5185"/>
        <item m="1" x="3207"/>
        <item m="1" x="5013"/>
        <item m="1" x="5236"/>
        <item m="1" x="5662"/>
        <item m="1" x="5457"/>
        <item m="1" x="3571"/>
        <item m="1" x="4019"/>
        <item m="1" x="4218"/>
        <item m="1" x="3182"/>
        <item m="1" x="3719"/>
        <item m="1" x="4055"/>
        <item m="1" x="3876"/>
        <item m="1" x="3683"/>
        <item m="1" x="3012"/>
        <item m="1" x="3477"/>
        <item m="1" x="3732"/>
        <item m="1" x="5313"/>
        <item m="1" x="2945"/>
        <item m="1" x="3085"/>
        <item m="1" x="5171"/>
        <item m="1" x="4887"/>
        <item m="1" x="4646"/>
        <item m="1" x="5932"/>
        <item m="1" x="5509"/>
        <item m="1" x="4784"/>
        <item m="1" x="3004"/>
        <item m="1" x="3925"/>
        <item m="1" x="5514"/>
        <item m="1" x="5371"/>
        <item m="1" x="2363"/>
        <item m="1" x="3913"/>
        <item m="1" x="2877"/>
        <item m="1" x="3850"/>
        <item m="1" x="2225"/>
        <item m="1" x="4957"/>
        <item m="1" x="2699"/>
        <item m="1" x="5613"/>
        <item m="1" x="4029"/>
        <item m="1" x="3846"/>
        <item m="1" x="2546"/>
        <item m="1" x="3969"/>
        <item m="1" x="3504"/>
        <item m="1" x="3251"/>
        <item m="1" x="2371"/>
        <item m="1" x="4905"/>
        <item m="1" x="3676"/>
        <item m="1" x="4179"/>
        <item m="1" x="3103"/>
        <item m="1" x="5781"/>
        <item m="1" x="2372"/>
        <item m="1" x="2657"/>
        <item m="1" x="4866"/>
        <item m="1" x="3797"/>
        <item m="1" x="4251"/>
        <item m="1" x="4696"/>
        <item m="1" x="2579"/>
        <item m="1" x="3937"/>
        <item m="1" x="4802"/>
        <item m="1" x="5944"/>
        <item m="1" x="4674"/>
        <item m="1" x="3139"/>
        <item m="1" x="4658"/>
        <item m="1" x="5293"/>
        <item m="1" x="4186"/>
        <item m="1" x="5746"/>
        <item m="1" x="3382"/>
        <item m="1" x="2238"/>
        <item m="1" x="4357"/>
        <item m="1" x="4287"/>
        <item m="1" x="3305"/>
        <item m="1" x="5234"/>
        <item m="1" x="3605"/>
        <item m="1" x="2748"/>
        <item m="1" x="5410"/>
        <item m="1" x="5637"/>
        <item m="1" x="4890"/>
        <item m="1" x="2973"/>
        <item m="1" x="5853"/>
        <item m="1" x="4027"/>
        <item m="1" x="4169"/>
        <item m="1" x="3852"/>
        <item m="1" x="2337"/>
        <item m="1" x="4437"/>
        <item m="1" x="5275"/>
        <item m="1" x="4492"/>
        <item m="1" x="5895"/>
        <item m="1" x="3781"/>
        <item m="1" x="5534"/>
        <item m="1" x="5278"/>
        <item m="1" x="4936"/>
        <item m="1" x="4854"/>
        <item m="1" x="4747"/>
        <item m="1" x="4527"/>
        <item m="1" x="5072"/>
        <item m="1" x="5217"/>
        <item m="1" x="5172"/>
        <item m="1" x="3653"/>
        <item m="1" x="2286"/>
        <item m="1" x="4827"/>
        <item m="1" x="5958"/>
        <item m="1" x="5332"/>
        <item m="1" x="4758"/>
        <item m="1" x="3860"/>
        <item m="1" x="4953"/>
        <item m="1" x="3567"/>
        <item m="1" x="5251"/>
        <item m="1" x="4213"/>
        <item m="1" x="5167"/>
        <item m="1" x="2429"/>
        <item m="1" x="2380"/>
        <item m="1" x="2151"/>
        <item m="1" x="2592"/>
        <item m="1" x="3427"/>
        <item m="1" x="4272"/>
        <item m="1" x="5384"/>
        <item m="1" x="5443"/>
        <item m="1" x="2993"/>
        <item m="1" x="3881"/>
        <item m="1" x="3155"/>
        <item m="1" x="5717"/>
        <item m="1" x="5764"/>
        <item m="1" x="3667"/>
        <item m="1" x="2541"/>
        <item m="1" x="5776"/>
        <item m="1" x="2780"/>
        <item m="1" x="3658"/>
        <item m="1" x="4833"/>
        <item m="1" x="5050"/>
        <item m="1" x="5400"/>
        <item m="1" x="5028"/>
        <item m="1" x="4843"/>
        <item m="1" x="4971"/>
        <item m="1" x="2589"/>
        <item m="1" x="4164"/>
        <item m="1" x="5452"/>
        <item m="1" x="5876"/>
        <item m="1" x="4433"/>
        <item m="1" x="4467"/>
        <item m="1" x="3195"/>
        <item m="1" x="4037"/>
        <item m="1" x="5289"/>
        <item m="1" x="4933"/>
        <item m="1" x="4620"/>
        <item m="1" x="5738"/>
        <item m="1" x="2504"/>
        <item m="1" x="2328"/>
        <item m="1" x="4077"/>
        <item m="1" x="4739"/>
        <item m="1" x="4601"/>
        <item m="1" x="3682"/>
        <item m="1" x="2852"/>
        <item m="1" x="3882"/>
        <item m="1" x="4811"/>
        <item m="1" x="4191"/>
        <item m="1" x="3748"/>
        <item m="1" x="3064"/>
        <item m="1" x="4570"/>
        <item m="1" x="4777"/>
        <item m="1" x="2433"/>
        <item m="1" x="3651"/>
        <item m="1" x="4542"/>
        <item m="1" x="2191"/>
        <item m="1" x="4158"/>
        <item m="1" x="3776"/>
        <item m="1" x="4108"/>
        <item m="1" x="4415"/>
        <item m="1" x="5222"/>
        <item m="1" x="3744"/>
        <item m="1" x="5367"/>
        <item m="1" x="4546"/>
        <item m="1" x="4429"/>
        <item m="1" x="3297"/>
        <item m="1" x="4119"/>
        <item m="1" x="5349"/>
        <item m="1" x="3948"/>
        <item m="1" x="2655"/>
        <item m="1" x="4663"/>
        <item m="1" x="2744"/>
        <item m="1" x="2772"/>
        <item m="1" x="4714"/>
        <item m="1" x="4907"/>
        <item m="1" x="5643"/>
        <item m="1" x="3269"/>
        <item m="1" x="5432"/>
        <item m="1" x="4223"/>
        <item m="1" x="5139"/>
        <item m="1" x="2158"/>
        <item m="1" x="2247"/>
        <item m="1" x="5838"/>
        <item m="1" x="4175"/>
        <item m="1" x="3088"/>
        <item m="1" x="3829"/>
        <item m="1" x="5198"/>
        <item m="1" x="5547"/>
        <item m="1" x="3680"/>
        <item m="1" x="4090"/>
        <item m="1" x="3646"/>
        <item m="1" x="5276"/>
        <item m="1" x="3771"/>
        <item m="1" x="5174"/>
        <item m="1" x="5468"/>
        <item m="1" x="2510"/>
        <item m="1" x="4682"/>
        <item m="1" x="4243"/>
        <item m="1" x="5949"/>
        <item m="1" x="4379"/>
        <item m="1" x="2338"/>
        <item m="1" x="4775"/>
        <item m="1" x="4484"/>
        <item m="1" x="2432"/>
        <item m="1" x="5141"/>
        <item m="1" x="4111"/>
        <item m="1" x="3696"/>
        <item m="1" x="2733"/>
        <item m="1" x="3853"/>
        <item m="1" x="5981"/>
        <item m="1" x="2349"/>
        <item m="1" x="5215"/>
        <item m="1" x="3388"/>
        <item m="1" x="4085"/>
        <item m="1" x="4358"/>
        <item m="1" x="5921"/>
        <item m="1" x="5799"/>
        <item m="1" x="2141"/>
        <item m="1" x="3893"/>
        <item m="1" x="5689"/>
        <item m="1" x="5734"/>
        <item m="1" x="2728"/>
        <item m="1" x="4825"/>
        <item m="1" x="3210"/>
        <item m="1" x="4110"/>
        <item m="1" x="2332"/>
        <item m="1" x="5499"/>
        <item m="1" x="2348"/>
        <item m="1" x="5180"/>
        <item m="1" x="5197"/>
        <item m="1" x="2703"/>
        <item m="1" x="3483"/>
        <item m="1" x="3777"/>
        <item m="1" x="5683"/>
        <item m="1" x="5599"/>
        <item m="1" x="4403"/>
        <item m="1" x="3949"/>
        <item m="1" x="4205"/>
        <item m="1" x="3773"/>
        <item m="1" x="3058"/>
        <item m="1" x="4717"/>
        <item m="1" x="5402"/>
        <item m="1" x="4195"/>
        <item m="1" x="4613"/>
        <item m="1" x="3001"/>
        <item m="1" x="5259"/>
        <item m="1" x="4196"/>
        <item m="1" x="4496"/>
        <item m="1" x="5913"/>
        <item m="1" x="4810"/>
        <item m="1" x="5615"/>
        <item m="1" x="3135"/>
        <item m="1" x="5027"/>
        <item m="1" x="4666"/>
        <item m="1" x="5497"/>
        <item m="1" x="2840"/>
        <item m="1" x="5672"/>
        <item m="1" x="3329"/>
        <item m="1" x="4182"/>
        <item m="1" x="3867"/>
        <item m="1" x="3788"/>
        <item m="1" x="3621"/>
        <item m="1" x="2460"/>
        <item m="1" x="4738"/>
        <item m="1" x="4425"/>
        <item m="1" x="4495"/>
        <item m="1" x="2473"/>
        <item m="1" x="5178"/>
        <item m="1" x="4487"/>
        <item m="1" x="2766"/>
        <item m="1" x="4327"/>
        <item m="1" x="5135"/>
        <item m="1" x="5031"/>
        <item m="1" x="2218"/>
        <item m="1" x="5359"/>
        <item m="1" x="2287"/>
        <item m="1" x="4595"/>
        <item m="1" x="5986"/>
        <item m="1" x="3138"/>
        <item m="1" x="3986"/>
        <item m="1" x="4148"/>
        <item m="1" x="3688"/>
        <item m="1" x="4073"/>
        <item m="1" x="2807"/>
        <item m="1" x="5667"/>
        <item m="1" x="3710"/>
        <item m="1" x="4192"/>
        <item m="1" x="5675"/>
        <item m="1" x="2530"/>
        <item m="1" x="3530"/>
        <item m="1" x="2345"/>
        <item m="1" x="4363"/>
        <item m="1" x="4091"/>
        <item m="1" x="5511"/>
        <item m="1" x="3450"/>
        <item m="1" x="5848"/>
        <item m="1" x="4095"/>
        <item m="1" x="4710"/>
        <item m="1" x="3923"/>
        <item m="1" x="3517"/>
        <item m="1" x="5635"/>
        <item m="1" x="3416"/>
        <item m="1" x="3842"/>
        <item m="1" x="2998"/>
        <item m="1" x="5905"/>
        <item m="1" x="4067"/>
        <item m="1" x="5319"/>
        <item m="1" x="2887"/>
        <item m="1" x="2575"/>
        <item m="1" x="4458"/>
        <item m="1" x="3201"/>
        <item m="1" x="5245"/>
        <item m="1" x="4859"/>
        <item m="1" x="3104"/>
        <item m="1" x="5016"/>
        <item m="1" x="3164"/>
        <item m="1" x="4754"/>
        <item m="1" x="5927"/>
        <item m="1" x="4311"/>
        <item m="1" x="3051"/>
        <item m="1" x="4589"/>
        <item m="1" x="5368"/>
        <item m="1" x="4275"/>
        <item m="1" x="5735"/>
        <item m="1" x="2641"/>
        <item m="1" x="3070"/>
        <item m="1" x="4046"/>
        <item m="1" x="3610"/>
        <item m="1" x="3277"/>
        <item m="1" x="5114"/>
        <item m="1" x="3884"/>
        <item m="1" x="5899"/>
        <item m="1" x="5130"/>
        <item m="1" x="4500"/>
        <item m="1" x="4269"/>
        <item m="1" x="5666"/>
        <item m="1" x="5843"/>
        <item m="1" x="4565"/>
        <item m="1" x="5960"/>
        <item m="1" x="2264"/>
        <item m="1" x="4826"/>
        <item m="1" x="4190"/>
        <item m="1" x="3960"/>
        <item m="1" x="5363"/>
        <item m="1" x="5543"/>
        <item m="1" x="4713"/>
        <item m="1" x="5680"/>
        <item m="1" x="3430"/>
        <item m="1" x="2782"/>
        <item m="1" x="2968"/>
        <item m="1" x="3972"/>
        <item m="1" x="3980"/>
        <item m="1" x="2193"/>
        <item m="1" x="4814"/>
        <item m="1" x="5822"/>
        <item m="1" x="3161"/>
        <item m="1" x="4987"/>
        <item m="1" x="4689"/>
        <item m="1" x="3854"/>
        <item m="1" x="2931"/>
        <item m="1" x="3794"/>
        <item m="1" x="3479"/>
        <item m="1" x="2841"/>
        <item m="1" x="3883"/>
        <item m="1" x="5260"/>
        <item m="1" x="2463"/>
        <item m="1" x="4282"/>
        <item m="1" x="5565"/>
        <item m="1" x="4505"/>
        <item m="1" x="3336"/>
        <item m="1" x="3841"/>
        <item m="1" x="3225"/>
        <item m="1" x="4260"/>
        <item m="1" x="5159"/>
        <item m="1" x="2543"/>
        <item m="1" x="5129"/>
        <item m="1" x="4733"/>
        <item m="1" x="4103"/>
        <item m="1" x="2591"/>
        <item m="1" x="5659"/>
        <item m="1" x="4432"/>
        <item m="1" x="2240"/>
        <item m="1" x="5076"/>
        <item m="1" x="2315"/>
        <item m="1" x="5871"/>
        <item m="1" x="5094"/>
        <item m="1" x="2395"/>
        <item m="1" x="2678"/>
        <item m="1" x="3462"/>
        <item m="1" x="3141"/>
        <item m="1" x="5242"/>
        <item m="1" x="5835"/>
        <item m="1" x="2281"/>
        <item m="1" x="4478"/>
        <item m="1" x="5830"/>
        <item m="1" x="3845"/>
        <item m="1" x="5393"/>
        <item m="1" x="5131"/>
        <item m="1" x="4315"/>
        <item m="1" x="4021"/>
        <item m="1" x="5539"/>
        <item m="1" x="2653"/>
        <item m="1" x="5644"/>
        <item m="1" x="4078"/>
        <item m="1" x="4596"/>
        <item m="1" x="5495"/>
        <item m="1" x="4594"/>
        <item m="1" x="4337"/>
        <item m="1" x="5821"/>
        <item m="1" x="2384"/>
        <item m="1" x="2542"/>
        <item m="1" x="5957"/>
        <item m="1" x="3743"/>
        <item m="1" x="4023"/>
        <item m="1" x="4609"/>
        <item m="1" x="2752"/>
        <item m="1" x="4550"/>
        <item m="1" x="2217"/>
        <item m="1" x="5214"/>
        <item m="1" x="5258"/>
        <item m="1" x="3782"/>
        <item m="1" x="2704"/>
        <item m="1" x="5828"/>
        <item m="1" x="4734"/>
        <item m="1" x="4334"/>
        <item m="1" x="3862"/>
        <item m="1" x="2304"/>
        <item m="1" x="3356"/>
        <item m="1" x="3086"/>
        <item m="1" x="5881"/>
        <item m="1" x="3838"/>
        <item m="1" x="3778"/>
        <item m="1" x="4304"/>
        <item m="1" x="2881"/>
        <item m="1" x="4912"/>
        <item m="1" x="4727"/>
        <item m="1" x="2322"/>
        <item m="1" x="4388"/>
        <item m="1" x="2590"/>
        <item m="1" x="5355"/>
        <item m="1" x="4684"/>
        <item m="1" x="5312"/>
        <item m="1" x="3874"/>
        <item m="1" x="2764"/>
        <item m="1" x="3535"/>
        <item m="1" x="3832"/>
        <item m="1" x="5555"/>
        <item m="1" x="3770"/>
        <item m="1" x="5656"/>
        <item m="1" x="5885"/>
        <item m="1" x="3202"/>
        <item m="1" x="5763"/>
        <item m="1" x="3755"/>
        <item m="1" x="3492"/>
        <item m="1" x="4413"/>
        <item m="1" x="3740"/>
        <item m="1" x="4139"/>
        <item m="1" x="3035"/>
        <item m="1" x="3568"/>
        <item m="1" x="5850"/>
        <item m="1" x="2215"/>
        <item m="1" x="4969"/>
        <item m="1" x="5841"/>
        <item m="1" x="4131"/>
        <item m="1" x="4168"/>
        <item m="1" x="5053"/>
        <item m="1" x="3725"/>
        <item m="1" x="5983"/>
        <item m="1" x="2245"/>
        <item m="1" x="2250"/>
        <item m="1" x="2481"/>
        <item m="1" x="3222"/>
        <item m="1" x="4299"/>
        <item m="1" x="2956"/>
        <item m="1" x="5933"/>
        <item m="1" x="4645"/>
        <item m="1" x="4157"/>
        <item m="1" x="5996"/>
        <item m="1" x="4600"/>
        <item m="1" x="4127"/>
        <item m="1" x="5982"/>
        <item m="1" x="3471"/>
        <item m="1" x="5295"/>
        <item m="1" x="2925"/>
        <item m="1" x="3173"/>
        <item m="1" x="2929"/>
        <item m="1" x="3899"/>
        <item m="1" x="3180"/>
        <item m="1" x="4281"/>
        <item m="1" x="4511"/>
        <item m="1" x="5274"/>
        <item m="1" x="5464"/>
        <item m="1" x="5134"/>
        <item m="1" x="6000"/>
        <item m="1" x="5046"/>
        <item m="1" x="5360"/>
        <item m="1" x="3878"/>
        <item m="1" x="2795"/>
        <item m="1" x="2518"/>
        <item m="1" x="4737"/>
        <item m="1" x="5998"/>
        <item m="1" x="5704"/>
        <item m="1" x="5834"/>
        <item m="1" x="4914"/>
        <item m="1" x="5727"/>
        <item m="1" x="4443"/>
        <item m="1" x="4577"/>
        <item m="1" x="6011"/>
        <item m="1" x="5038"/>
        <item m="1" x="5501"/>
        <item m="1" x="2808"/>
        <item m="1" x="2661"/>
        <item m="1" x="2559"/>
        <item m="1" x="2893"/>
        <item m="1" x="5878"/>
        <item m="1" x="5438"/>
        <item m="1" x="3157"/>
        <item m="1" x="5910"/>
        <item m="1" x="5023"/>
        <item m="1" x="3702"/>
        <item m="1" x="5947"/>
        <item m="1" x="6001"/>
        <item m="1" x="3600"/>
        <item m="1" x="4566"/>
        <item m="1" x="3191"/>
        <item m="1" x="4348"/>
        <item m="1" x="5798"/>
        <item m="1" x="2448"/>
        <item m="1" x="2921"/>
        <item m="1" x="4017"/>
        <item m="1" x="3767"/>
        <item m="1" x="3819"/>
        <item m="1" x="2934"/>
        <item m="1" x="4659"/>
        <item m="1" x="2137"/>
        <item m="1" x="3189"/>
        <item m="1" x="3041"/>
        <item m="1" x="5897"/>
        <item m="1" x="5732"/>
        <item m="1" x="3187"/>
        <item m="1" x="3247"/>
        <item m="1" x="2222"/>
        <item m="1" x="3328"/>
        <item m="1" x="5854"/>
        <item m="1" x="3036"/>
        <item m="1" x="4032"/>
        <item m="1" x="4248"/>
        <item m="1" x="2975"/>
        <item m="1" x="2802"/>
        <item m="1" x="2232"/>
        <item m="1" x="2164"/>
        <item m="1" x="5621"/>
        <item m="1" x="3875"/>
        <item m="1" x="6008"/>
        <item m="1" x="2438"/>
        <item m="1" x="3622"/>
        <item m="1" x="3433"/>
        <item m="1" x="5322"/>
        <item m="1" x="3154"/>
        <item m="1" x="3048"/>
        <item m="1" x="4924"/>
        <item m="1" x="3018"/>
        <item m="1" x="4913"/>
        <item m="1" x="2373"/>
        <item m="1" x="2209"/>
        <item m="1" x="2142"/>
        <item m="1" x="5390"/>
        <item m="1" x="3408"/>
        <item m="1" x="2318"/>
        <item m="1" x="5794"/>
        <item m="1" x="5160"/>
        <item m="1" x="5354"/>
        <item m="1" x="4033"/>
        <item m="1" x="3691"/>
        <item m="1" x="3410"/>
        <item m="1" x="4035"/>
        <item m="1" x="2261"/>
        <item m="1" x="5611"/>
        <item m="1" x="4360"/>
        <item m="1" x="5634"/>
        <item m="1" x="5184"/>
        <item m="1" x="4892"/>
        <item m="1" x="3107"/>
        <item m="1" x="2832"/>
        <item m="1" x="2488"/>
        <item m="1" x="4166"/>
        <item m="1" x="2957"/>
        <item m="1" x="2969"/>
        <item m="1" x="2605"/>
        <item m="1" x="3766"/>
        <item m="1" x="3458"/>
        <item m="1" x="4501"/>
        <item m="1" x="3967"/>
        <item m="1" x="4927"/>
        <item m="1" x="4685"/>
        <item m="1" x="2248"/>
        <item m="1" x="4878"/>
        <item m="1" x="3422"/>
        <item m="1" x="3670"/>
        <item m="1" x="5909"/>
        <item m="1" x="4226"/>
        <item m="1" x="5080"/>
        <item m="1" x="5488"/>
        <item m="1" x="5315"/>
        <item m="1" x="3243"/>
        <item m="1" x="4840"/>
        <item m="1" x="5397"/>
        <item m="1" x="4466"/>
        <item m="1" x="2813"/>
        <item m="1" x="4208"/>
        <item m="1" x="4200"/>
        <item m="1" x="3487"/>
        <item m="1" x="3633"/>
        <item m="1" x="2378"/>
        <item m="1" x="5412"/>
        <item m="1" x="4730"/>
        <item m="1" x="3727"/>
        <item m="1" x="5626"/>
        <item m="1" x="5760"/>
        <item m="1" x="5155"/>
        <item m="1" x="2437"/>
        <item m="1" x="2292"/>
        <item m="1" x="3783"/>
        <item m="1" x="3941"/>
        <item m="1" x="4929"/>
        <item m="1" x="5633"/>
        <item m="1" x="4387"/>
        <item m="1" x="4539"/>
        <item m="1" x="3235"/>
        <item m="1" x="5055"/>
        <item m="1" x="3257"/>
        <item m="1" x="3301"/>
        <item m="1" x="4997"/>
        <item m="1" x="3632"/>
        <item m="1" x="3350"/>
        <item m="1" x="2723"/>
        <item x="654"/>
        <item m="1" x="2670"/>
        <item m="1" x="5973"/>
        <item m="1" x="4207"/>
        <item m="1" x="3259"/>
        <item m="1" x="4875"/>
        <item m="1" x="2720"/>
        <item m="1" x="5126"/>
        <item m="1" x="3536"/>
        <item m="1" x="3905"/>
        <item m="1" x="3006"/>
        <item m="1" x="5057"/>
        <item m="1" x="4939"/>
        <item m="1" x="5657"/>
        <item m="1" x="5068"/>
        <item m="1" x="4365"/>
        <item m="1" x="4000"/>
        <item m="1" x="2413"/>
        <item m="1" x="3031"/>
        <item m="1" x="2885"/>
        <item m="1" x="5192"/>
        <item m="1" x="4009"/>
        <item m="1" x="4538"/>
        <item m="1" x="5285"/>
        <item m="1" x="5518"/>
        <item m="1" x="5766"/>
        <item m="1" x="5500"/>
        <item m="1" x="2403"/>
        <item m="1" x="5789"/>
        <item m="1" x="2597"/>
        <item m="1" x="5474"/>
        <item m="1" x="3293"/>
        <item m="1" x="3128"/>
        <item m="1" x="2330"/>
        <item m="1" x="5238"/>
        <item m="1" x="3384"/>
        <item m="1" x="4649"/>
        <item m="1" x="5562"/>
        <item m="1" x="3341"/>
        <item m="1" x="2219"/>
        <item m="1" x="2696"/>
        <item m="1" x="2617"/>
        <item m="1" x="5869"/>
        <item m="1" x="2184"/>
        <item m="1" x="2185"/>
        <item m="1" x="4669"/>
        <item m="1" x="3383"/>
        <item m="1" x="5620"/>
        <item m="1" x="3344"/>
        <item m="1" x="4188"/>
        <item m="1" x="5056"/>
        <item m="1" x="3089"/>
        <item m="1" x="3098"/>
        <item m="1" x="5343"/>
        <item m="1" x="3054"/>
        <item m="1" x="2411"/>
        <item m="1" x="4902"/>
        <item m="1" x="5059"/>
        <item m="1" x="2741"/>
        <item m="1" x="4427"/>
        <item m="1" x="4239"/>
        <item m="1" x="4680"/>
        <item m="1" x="4901"/>
        <item m="1" x="4401"/>
        <item m="1" x="3510"/>
        <item m="1" x="2253"/>
        <item m="1" x="2189"/>
        <item m="1" x="4051"/>
        <item m="1" x="4419"/>
        <item m="1" x="2611"/>
        <item m="1" x="4257"/>
        <item m="1" x="5665"/>
        <item m="1" x="3557"/>
        <item m="1" x="3729"/>
        <item m="1" x="5557"/>
        <item m="1" x="5607"/>
        <item m="1" x="4480"/>
        <item m="1" x="2427"/>
        <item m="1" x="5161"/>
        <item m="1" x="4165"/>
        <item m="1" x="4925"/>
        <item m="1" x="3843"/>
        <item m="1" x="5529"/>
        <item m="1" x="3250"/>
        <item m="1" x="4369"/>
        <item m="1" x="3552"/>
        <item m="1" x="3918"/>
        <item m="1" x="5095"/>
        <item m="1" x="5663"/>
        <item m="1" x="3642"/>
        <item m="1" x="4778"/>
        <item m="1" x="3299"/>
        <item m="1" x="4099"/>
        <item m="1" x="3468"/>
        <item m="1" x="3866"/>
        <item m="1" x="3118"/>
        <item m="1" x="3669"/>
        <item m="1" x="2949"/>
        <item m="1" x="3593"/>
        <item m="1" x="2392"/>
        <item m="1" x="4130"/>
        <item m="1" x="5000"/>
        <item m="1" x="5741"/>
        <item m="1" x="4061"/>
        <item m="1" x="5710"/>
        <item m="1" x="5731"/>
        <item m="1" x="3712"/>
        <item m="1" x="5347"/>
        <item m="1" x="5820"/>
        <item m="1" x="5889"/>
        <item m="1" x="2482"/>
        <item m="1" x="5211"/>
        <item m="1" x="5505"/>
        <item m="1" x="3095"/>
        <item m="1" x="2774"/>
        <item m="1" x="3545"/>
        <item m="1" x="5271"/>
        <item m="1" x="6009"/>
        <item m="1" x="2989"/>
        <item m="1" x="3807"/>
        <item m="1" x="4503"/>
        <item m="1" x="4879"/>
        <item m="1" x="2408"/>
        <item m="1" x="4975"/>
        <item m="1" x="4797"/>
        <item m="1" x="5693"/>
        <item m="1" x="3220"/>
        <item m="1" x="4862"/>
        <item m="1" x="5264"/>
        <item m="1" x="3261"/>
        <item m="1" x="4316"/>
        <item m="1" x="4652"/>
        <item m="1" x="5785"/>
        <item m="1" x="4861"/>
        <item m="1" x="2303"/>
        <item m="1" x="2489"/>
        <item m="1" x="4954"/>
        <item m="1" x="3585"/>
        <item m="1" x="4641"/>
        <item m="1" x="2519"/>
        <item m="1" x="4976"/>
        <item m="1" x="4787"/>
        <item m="1" x="2295"/>
        <item m="1" x="5450"/>
        <item m="1" x="4751"/>
        <item m="1" x="5625"/>
        <item m="1" x="5306"/>
        <item m="1" x="5546"/>
        <item m="1" x="3122"/>
        <item m="1" x="5564"/>
        <item m="1" x="4284"/>
        <item m="1" x="5408"/>
        <item m="1" x="5193"/>
        <item m="1" x="3954"/>
        <item m="1" x="2869"/>
        <item m="1" x="3496"/>
        <item m="1" x="3840"/>
        <item m="1" x="3348"/>
        <item m="1" x="3074"/>
        <item m="1" x="5061"/>
        <item m="1" x="3306"/>
        <item m="1" x="4655"/>
        <item m="1" x="4895"/>
        <item m="1" x="2388"/>
        <item m="1" x="5506"/>
        <item m="1" x="6003"/>
        <item m="1" x="4105"/>
        <item m="1" x="5744"/>
        <item m="1" x="5429"/>
        <item m="1" x="4063"/>
        <item m="1" x="5692"/>
        <item m="1" x="3573"/>
        <item m="1" x="3805"/>
        <item m="1" x="2568"/>
        <item m="1" x="3387"/>
        <item m="1" x="2533"/>
        <item m="1" x="4039"/>
        <item m="1" x="4547"/>
        <item m="1" x="5747"/>
        <item m="1" x="3961"/>
        <item m="1" x="4491"/>
        <item m="1" x="5554"/>
        <item m="1" x="5570"/>
        <item m="1" x="4698"/>
        <item m="1" x="4616"/>
        <item m="1" x="3170"/>
        <item m="1" x="4228"/>
        <item m="1" x="4041"/>
        <item m="1" x="5091"/>
        <item m="1" x="4171"/>
        <item m="1" x="2812"/>
        <item m="1" x="6006"/>
        <item m="1" x="4813"/>
        <item m="1" x="3052"/>
        <item m="1" x="2770"/>
        <item m="1" x="3335"/>
        <item m="1" x="3818"/>
        <item m="1" x="5415"/>
        <item m="1" x="3444"/>
        <item m="1" x="5935"/>
        <item m="1" x="2241"/>
        <item m="1" x="4442"/>
        <item m="1" x="4721"/>
        <item m="1" x="2299"/>
        <item m="1" x="5530"/>
        <item m="1" x="3902"/>
        <item m="1" x="2829"/>
        <item m="1" x="3407"/>
        <item m="1" x="5265"/>
        <item m="1" x="4289"/>
        <item m="1" x="5165"/>
        <item m="1" x="3367"/>
        <item m="1" x="5281"/>
        <item m="1" x="4860"/>
        <item m="1" x="5610"/>
        <item m="1" x="3448"/>
        <item m="1" x="3823"/>
        <item m="1" x="3554"/>
        <item m="1" x="5571"/>
        <item m="1" x="3503"/>
        <item m="1" x="3466"/>
        <item m="1" x="5009"/>
        <item m="1" x="3541"/>
        <item m="1" x="3446"/>
        <item m="1" x="2702"/>
        <item m="1" x="2503"/>
        <item m="1" x="2431"/>
        <item m="1" x="4557"/>
        <item m="1" x="2787"/>
        <item m="1" x="5186"/>
        <item m="1" x="3572"/>
        <item m="1" x="2258"/>
        <item m="1" x="2935"/>
        <item m="1" x="3849"/>
        <item m="1" x="4718"/>
        <item m="1" x="5700"/>
        <item m="1" x="5652"/>
        <item m="1" x="3987"/>
        <item m="1" x="3216"/>
        <item m="1" x="2912"/>
        <item m="1" x="5492"/>
        <item m="1" x="4634"/>
        <item m="1" x="4572"/>
        <item m="1" x="4471"/>
        <item m="1" x="4691"/>
        <item m="1" x="4298"/>
        <item m="1" x="2924"/>
        <item m="1" x="5533"/>
        <item m="1" x="4915"/>
        <item m="1" x="3190"/>
        <item m="1" x="3069"/>
        <item m="1" x="3855"/>
        <item m="1" x="3310"/>
        <item m="1" x="4852"/>
        <item m="1" x="3056"/>
        <item m="1" x="2792"/>
        <item m="1" x="3075"/>
        <item m="1" x="3270"/>
        <item m="1" x="4246"/>
        <item m="1" x="4264"/>
        <item m="1" x="2465"/>
        <item m="1" x="5087"/>
        <item m="1" x="2211"/>
        <item m="1" x="4564"/>
        <item m="1" x="5462"/>
        <item m="1" x="4602"/>
        <item m="1" x="5395"/>
        <item m="1" x="4509"/>
        <item m="1" x="3158"/>
        <item m="1" x="3739"/>
        <item m="1" x="3288"/>
        <item m="1" x="4211"/>
        <item m="1" x="2865"/>
        <item m="1" x="4742"/>
        <item m="1" x="5512"/>
        <item m="1" x="4152"/>
        <item m="1" x="4992"/>
        <item m="1" x="5083"/>
        <item m="1" x="4632"/>
        <item m="1" x="3900"/>
        <item m="1" x="5831"/>
        <item m="1" x="4934"/>
        <item m="1" x="3623"/>
        <item m="1" x="4688"/>
        <item m="1" x="4071"/>
        <item m="1" x="2391"/>
        <item m="1" x="3136"/>
        <item m="1" x="2486"/>
        <item m="1" x="4693"/>
        <item m="1" x="4578"/>
        <item m="1" x="5325"/>
        <item m="1" x="4795"/>
        <item m="1" x="3292"/>
        <item m="1" x="3601"/>
        <item m="1" x="4018"/>
        <item m="1" x="2199"/>
        <item m="1" x="4270"/>
        <item m="1" x="5472"/>
        <item m="1" x="5988"/>
        <item m="1" x="2409"/>
        <item m="1" x="2301"/>
        <item m="1" x="5586"/>
        <item m="1" x="4020"/>
        <item m="1" x="4022"/>
        <item m="1" x="4690"/>
        <item m="1" x="3873"/>
        <item m="1" x="5481"/>
        <item m="1" x="5453"/>
        <item m="1" x="4043"/>
        <item m="1" x="5370"/>
        <item m="1" x="5842"/>
        <item m="1" x="2461"/>
        <item m="1" x="3628"/>
        <item m="1" x="2997"/>
        <item m="1" x="5431"/>
        <item m="1" x="4005"/>
        <item m="1" x="3911"/>
        <item x="655"/>
        <item m="1" x="5852"/>
        <item m="1" x="5954"/>
        <item m="1" x="5250"/>
        <item m="1" x="4896"/>
        <item m="1" x="5946"/>
        <item m="1" x="4725"/>
        <item m="1" x="3134"/>
        <item m="1" x="5576"/>
        <item m="1" x="4767"/>
        <item m="1" x="5872"/>
        <item m="1" x="5745"/>
        <item m="1" x="2394"/>
        <item m="1" x="2791"/>
        <item m="1" x="4832"/>
        <item m="1" x="5684"/>
        <item m="1" x="2153"/>
        <item m="1" x="2820"/>
        <item m="1" x="5093"/>
        <item m="1" x="3172"/>
        <item m="1" x="2207"/>
        <item m="1" x="3057"/>
        <item m="1" x="2272"/>
        <item m="1" x="3338"/>
        <item m="1" x="5018"/>
        <item m="1" x="4288"/>
        <item m="1" x="2646"/>
        <item m="1" x="3824"/>
        <item m="1" x="4530"/>
        <item m="1" x="3229"/>
        <item m="1" x="5034"/>
        <item m="1" x="4910"/>
        <item m="1" x="3150"/>
        <item m="1" x="3542"/>
        <item m="1" x="5448"/>
        <item m="1" x="5810"/>
        <item m="1" x="3263"/>
        <item m="1" x="5321"/>
        <item m="1" x="4700"/>
        <item m="1" x="2620"/>
        <item m="1" x="5433"/>
        <item m="1" x="2705"/>
        <item m="1" x="2767"/>
        <item m="1" x="3820"/>
        <item m="1" x="3944"/>
        <item m="1" x="2588"/>
        <item m="1" x="3501"/>
        <item m="1" x="4253"/>
        <item m="1" x="4258"/>
        <item m="1" x="4941"/>
        <item m="1" x="3721"/>
        <item m="1" x="3931"/>
        <item m="1" x="5414"/>
        <item m="1" x="4183"/>
        <item m="1" x="4456"/>
        <item m="1" x="5296"/>
        <item m="1" x="4583"/>
        <item m="1" x="5037"/>
        <item m="1" x="4374"/>
        <item m="1" x="3581"/>
        <item m="1" x="4181"/>
        <item m="1" x="3347"/>
        <item m="1" x="3438"/>
        <item m="1" x="2567"/>
        <item m="1" x="5538"/>
        <item m="1" x="4469"/>
        <item m="1" x="3366"/>
        <item m="1" x="3123"/>
        <item m="1" x="5655"/>
        <item m="1" x="4621"/>
        <item m="1" x="5581"/>
        <item m="1" x="3547"/>
        <item m="1" x="3396"/>
        <item m="1" x="4618"/>
        <item m="1" x="5903"/>
        <item m="1" x="3023"/>
        <item m="1" x="5965"/>
        <item m="1" x="4938"/>
        <item m="1" x="5724"/>
        <item m="1" x="2601"/>
        <item m="1" x="3452"/>
        <item m="1" x="4276"/>
        <item m="1" x="5425"/>
        <item m="1" x="3648"/>
        <item m="1" x="2451"/>
        <item m="1" x="5043"/>
        <item m="1" x="3928"/>
        <item m="1" x="3431"/>
        <item m="1" x="5145"/>
        <item m="1" x="3549"/>
        <item m="1" x="2898"/>
        <item m="1" x="2964"/>
        <item m="1" x="5845"/>
        <item m="1" x="2576"/>
        <item m="1" x="2637"/>
        <item m="1" x="4625"/>
        <item m="1" x="2724"/>
        <item m="1" x="4610"/>
        <item m="1" x="2444"/>
        <item m="1" x="2311"/>
        <item m="1" x="4519"/>
        <item m="1" x="3370"/>
        <item m="1" x="5203"/>
        <item m="1" x="5985"/>
        <item m="1" x="3214"/>
        <item m="1" x="5041"/>
        <item m="1" x="2557"/>
        <item m="1" x="2859"/>
        <item m="1" x="4918"/>
        <item m="1" x="2531"/>
        <item m="1" x="5082"/>
        <item m="1" x="3093"/>
        <item m="1" x="2509"/>
        <item m="1" x="4686"/>
        <item m="1" x="5179"/>
        <item m="1" x="3635"/>
        <item m="1" x="5737"/>
        <item m="1" x="5253"/>
        <item m="1" x="3254"/>
        <item m="1" x="5631"/>
        <item m="1" x="3511"/>
        <item m="1" x="4126"/>
        <item m="1" x="4512"/>
        <item m="1" x="2962"/>
        <item m="1" x="3262"/>
        <item m="1" x="2415"/>
        <item m="1" x="5813"/>
        <item m="1" x="3692"/>
        <item m="1" x="4502"/>
        <item m="1" x="2856"/>
        <item m="1" x="3984"/>
        <item m="1" x="5898"/>
        <item m="1" x="5971"/>
        <item m="1" x="3360"/>
        <item m="1" x="5636"/>
        <item m="1" x="5029"/>
        <item m="1" x="5146"/>
        <item m="1" x="5269"/>
        <item m="1" x="3800"/>
        <item m="1" x="2794"/>
        <item m="1" x="4582"/>
        <item m="1" x="5048"/>
        <item m="1" x="2251"/>
        <item m="1" x="2755"/>
        <item m="1" x="4047"/>
        <item m="1" x="3003"/>
        <item m="1" x="3493"/>
        <item m="1" x="4916"/>
        <item m="1" x="5596"/>
        <item m="1" x="4846"/>
        <item m="1" x="5864"/>
        <item m="1" x="5017"/>
        <item m="1" x="5791"/>
        <item m="1" x="5301"/>
        <item m="1" x="3888"/>
        <item m="1" x="3165"/>
        <item m="1" x="5219"/>
        <item m="1" x="2833"/>
        <item m="1" x="4702"/>
        <item m="1" x="4489"/>
        <item m="1" x="5609"/>
        <item m="1" x="4133"/>
        <item m="1" x="2658"/>
        <item m="1" x="3578"/>
        <item m="1" x="3457"/>
        <item m="1" x="2399"/>
        <item m="1" x="5466"/>
        <item m="1" x="5052"/>
        <item m="1" x="2947"/>
        <item m="1" x="4329"/>
        <item m="1" x="5733"/>
        <item m="1" x="3791"/>
        <item m="1" x="5877"/>
        <item m="1" x="3137"/>
        <item m="1" x="3803"/>
        <item m="1" x="4619"/>
        <item m="1" x="3372"/>
        <item m="1" x="5510"/>
        <item m="1" x="3090"/>
        <item m="1" x="3636"/>
        <item m="1" x="3715"/>
        <item m="1" x="3799"/>
        <item m="1" x="2447"/>
        <item m="1" x="4642"/>
        <item m="1" x="3738"/>
        <item m="1" x="4855"/>
        <item m="1" x="3723"/>
        <item m="1" x="3654"/>
        <item m="1" x="5824"/>
        <item m="1" x="2712"/>
        <item m="1" x="4919"/>
        <item m="1" x="4592"/>
        <item m="1" x="4319"/>
        <item m="1" x="2847"/>
        <item m="1" x="4611"/>
        <item m="1" x="3365"/>
        <item m="1" x="4024"/>
        <item m="1" x="3666"/>
        <item m="1" x="4980"/>
        <item m="1" x="3616"/>
        <item m="1" x="4129"/>
        <item m="1" x="3460"/>
        <item m="1" x="5658"/>
        <item m="1" x="4331"/>
        <item m="1" x="3130"/>
        <item m="1" x="4007"/>
        <item m="1" x="4800"/>
        <item m="1" x="2520"/>
        <item m="1" x="4312"/>
        <item m="1" x="5243"/>
        <item m="1" x="5303"/>
        <item m="1" x="5977"/>
        <item m="1" x="4587"/>
        <item m="1" x="3789"/>
        <item m="1" x="5334"/>
        <item m="1" x="4382"/>
        <item m="1" x="2467"/>
        <item m="1" x="4233"/>
        <item m="1" x="2722"/>
        <item m="1" x="2501"/>
        <item m="1" x="4762"/>
        <item m="1" x="4552"/>
        <item m="1" x="4996"/>
        <item m="1" x="5616"/>
        <item m="1" x="3620"/>
        <item m="1" x="2179"/>
        <item m="1" x="5588"/>
        <item m="1" x="4960"/>
        <item m="1" x="2862"/>
        <item m="1" x="2290"/>
        <item m="1" x="2683"/>
        <item m="1" x="2758"/>
        <item m="1" x="5743"/>
        <item m="1" x="3346"/>
        <item m="1" x="5210"/>
        <item m="1" x="3039"/>
        <item m="1" x="3784"/>
        <item m="1" x="3318"/>
        <item m="1" x="5195"/>
        <item m="1" x="2627"/>
        <item m="1" x="2485"/>
        <item m="1" x="5590"/>
        <item m="1" x="5206"/>
        <item m="1" x="5940"/>
        <item m="1" x="4950"/>
        <item m="1" x="4990"/>
        <item m="1" x="5527"/>
        <item m="1" x="2382"/>
        <item m="1" x="4977"/>
        <item m="1" x="4366"/>
        <item m="1" x="2389"/>
        <item m="1" x="5279"/>
        <item m="1" x="4516"/>
        <item m="1" x="2381"/>
        <item m="1" x="3167"/>
        <item m="1" x="3994"/>
        <item m="1" x="4812"/>
        <item m="1" x="3736"/>
        <item m="1" x="5237"/>
        <item m="1" x="4768"/>
        <item m="1" x="2186"/>
        <item m="1" x="5176"/>
        <item m="1" x="3322"/>
        <item m="1" x="2285"/>
        <item m="1" x="4439"/>
        <item m="1" x="2967"/>
        <item m="1" x="3957"/>
        <item m="1" x="5156"/>
        <item m="1" x="4984"/>
        <item m="1" x="6007"/>
        <item m="1" x="5106"/>
        <item m="1" x="3785"/>
        <item m="1" x="3565"/>
        <item m="1" x="3759"/>
        <item m="1" x="3945"/>
        <item m="1" x="2845"/>
        <item m="1" x="2918"/>
        <item m="1" x="3414"/>
        <item m="1" x="3481"/>
        <item m="1" x="2325"/>
        <item m="1" x="5847"/>
        <item m="1" x="3013"/>
        <item m="1" x="5661"/>
        <item m="1" x="3992"/>
        <item m="1" x="5471"/>
        <item m="1" x="5418"/>
        <item m="1" x="5767"/>
        <item m="1" x="5591"/>
        <item m="1" x="3186"/>
        <item m="1" x="5593"/>
        <item m="1" x="3160"/>
        <item m="1" x="2132"/>
        <item m="1" x="2366"/>
        <item m="1" x="2815"/>
        <item m="1" x="5686"/>
        <item m="1" x="2525"/>
        <item m="1" x="3914"/>
        <item m="1" x="2229"/>
        <item m="1" x="2178"/>
        <item m="1" x="3042"/>
        <item m="1" x="5595"/>
        <item m="1" x="5164"/>
        <item m="1" x="4755"/>
        <item m="1" x="5003"/>
        <item m="1" x="5039"/>
        <item m="1" x="3519"/>
        <item m="1" x="3278"/>
        <item m="1" x="3979"/>
        <item m="1" x="4297"/>
        <item m="1" x="2821"/>
        <item m="1" x="5660"/>
        <item m="1" x="5594"/>
        <item m="1" x="4013"/>
        <item m="1" x="5483"/>
        <item m="1" x="2848"/>
        <item m="1" x="3274"/>
        <item m="1" x="2551"/>
        <item m="1" x="4123"/>
        <item m="1" x="2715"/>
        <item m="1" x="2544"/>
        <item m="1" x="2545"/>
        <item m="1" x="4603"/>
        <item m="1" x="3472"/>
        <item m="1" x="4661"/>
        <item m="1" x="3611"/>
        <item m="1" x="4563"/>
        <item m="1" x="5208"/>
        <item m="1" x="4121"/>
        <item m="1" x="5436"/>
        <item m="1" x="4431"/>
        <item m="1" x="2759"/>
        <item m="1" x="2816"/>
        <item m="1" x="5065"/>
        <item m="1" x="5690"/>
        <item m="1" x="5641"/>
        <item m="1" x="3742"/>
        <item m="1" x="4344"/>
        <item m="1" x="2554"/>
        <item m="1" x="4520"/>
        <item m="1" x="4588"/>
        <item m="1" x="4062"/>
        <item m="1" x="3518"/>
        <item m="1" x="5648"/>
        <item m="1" x="3649"/>
        <item m="1" x="3920"/>
        <item m="1" x="4004"/>
        <item m="1" x="2183"/>
        <item m="1" x="2169"/>
        <item m="1" x="5340"/>
        <item m="1" x="3618"/>
        <item m="1" x="3932"/>
        <item m="1" x="4586"/>
        <item m="1" x="4372"/>
        <item m="1" x="2769"/>
        <item m="1" x="2609"/>
        <item m="1" x="2838"/>
        <item m="1" x="3564"/>
        <item m="1" x="5413"/>
        <item m="1" x="3912"/>
        <item m="1" x="3312"/>
        <item m="1" x="5832"/>
        <item m="1" x="4743"/>
        <item m="1" x="4155"/>
        <item m="1" x="3196"/>
        <item m="1" x="2754"/>
        <item m="1" x="4012"/>
        <item m="1" x="2314"/>
        <item m="1" x="3038"/>
        <item m="1" x="4851"/>
        <item m="1" x="4351"/>
        <item m="1" x="2773"/>
        <item m="1" x="5592"/>
        <item m="1" x="3816"/>
        <item m="1" x="5968"/>
        <item m="1" x="5125"/>
        <item m="1" x="3562"/>
        <item m="1" x="4479"/>
        <item m="1" x="5866"/>
        <item m="1" x="5292"/>
        <item m="1" x="5697"/>
        <item m="1" x="5755"/>
        <item m="1" x="3655"/>
        <item m="1" x="4872"/>
        <item m="1" x="3281"/>
        <item m="1" x="4510"/>
        <item m="1" x="5096"/>
        <item m="1" x="3780"/>
        <item m="1" x="4163"/>
        <item m="1" x="4974"/>
        <item m="1" x="3515"/>
        <item m="1" x="2675"/>
        <item m="1" x="5987"/>
        <item m="1" x="5560"/>
        <item m="1" x="2905"/>
        <item m="1" x="2747"/>
        <item m="1" x="4124"/>
        <item m="1" x="5522"/>
        <item m="1" x="5992"/>
        <item m="1" x="4961"/>
        <item m="1" x="2688"/>
        <item m="1" x="3898"/>
        <item m="1" x="3756"/>
        <item m="1" x="4407"/>
        <item m="1" x="2374"/>
        <item m="1" x="2739"/>
        <item m="1" x="4668"/>
        <item m="1" x="4532"/>
        <item m="1" x="5900"/>
        <item m="1" x="3619"/>
        <item m="1" x="5706"/>
        <item m="1" x="5519"/>
        <item m="1" x="3540"/>
        <item m="1" x="2265"/>
        <item m="1" x="5458"/>
        <item m="1" x="3506"/>
        <item m="1" x="4399"/>
        <item m="1" x="5358"/>
        <item m="1" x="4944"/>
        <item m="1" x="5081"/>
        <item m="1" x="4468"/>
        <item m="1" x="3296"/>
        <item m="1" x="5417"/>
        <item m="1" x="2564"/>
        <item m="1" x="3405"/>
        <item m="1" x="4368"/>
        <item m="1" x="3351"/>
        <item m="1" x="3981"/>
        <item m="1" x="3531"/>
        <item m="1" x="5441"/>
        <item m="1" x="3185"/>
        <item m="1" x="3560"/>
        <item m="1" x="3120"/>
        <item m="1" x="2612"/>
        <item m="1" x="5231"/>
        <item m="1" x="4187"/>
        <item m="1" x="5725"/>
        <item m="1" x="5255"/>
        <item m="1" x="5978"/>
        <item m="1" x="5904"/>
        <item m="1" x="2210"/>
        <item m="1" x="5430"/>
        <item m="1" x="4640"/>
        <item m="1" x="3639"/>
        <item m="1" x="2948"/>
        <item m="1" x="5540"/>
        <item m="1" x="3907"/>
        <item m="1" x="3381"/>
        <item m="1" x="5092"/>
        <item m="1" x="2942"/>
        <item m="1" x="2428"/>
        <item m="1" x="3249"/>
        <item m="1" x="4132"/>
        <item m="1" x="2490"/>
        <item m="1" x="4729"/>
        <item m="1" x="4544"/>
        <item m="1" x="4704"/>
        <item m="1" x="3435"/>
        <item m="1" x="5707"/>
        <item m="1" x="3374"/>
        <item m="1" x="4692"/>
        <item m="1" x="4201"/>
        <item m="1" x="2167"/>
        <item m="1" x="5619"/>
        <item m="1" x="3595"/>
        <item m="1" x="3358"/>
        <item m="1" x="3017"/>
        <item m="1" x="3626"/>
        <item m="1" x="2613"/>
        <item m="1" x="4238"/>
        <item m="1" x="3376"/>
        <item m="1" x="5447"/>
        <item m="1" x="3087"/>
        <item m="1" x="4279"/>
        <item m="1" x="4092"/>
        <item m="1" x="3935"/>
        <item m="1" x="2161"/>
        <item m="1" x="3076"/>
        <item m="1" x="5116"/>
        <item m="1" x="2203"/>
        <item m="1" x="2760"/>
        <item m="1" x="3946"/>
        <item m="1" x="5975"/>
        <item m="1" x="3377"/>
        <item m="1" x="5284"/>
        <item m="1" x="5970"/>
        <item m="1" x="3116"/>
        <item m="1" x="4900"/>
        <item m="1" x="2214"/>
        <item m="1" x="5856"/>
        <item m="1" x="2922"/>
        <item m="1" x="5574"/>
        <item m="1" x="5928"/>
        <item m="1" x="5974"/>
        <item m="1" x="4114"/>
        <item m="1" x="4828"/>
        <item m="1" x="5331"/>
        <item m="1" x="4026"/>
        <item m="1" x="2288"/>
        <item m="1" x="4776"/>
        <item m="1" x="4470"/>
        <item m="1" x="2180"/>
        <item m="1" x="2312"/>
        <item m="1" x="4383"/>
        <item m="1" x="2864"/>
        <item m="1" x="5884"/>
        <item m="1" x="3847"/>
        <item m="1" x="3032"/>
        <item m="1" x="4638"/>
        <item m="1" x="5708"/>
        <item m="1" x="5952"/>
        <item m="1" x="5288"/>
        <item m="1" x="5304"/>
        <item m="1" x="3080"/>
        <item m="1" x="2825"/>
        <item m="1" x="5490"/>
        <item m="1" x="5718"/>
        <item m="1" x="2187"/>
        <item m="1" x="2369"/>
        <item m="1" x="5407"/>
        <item m="1" x="3234"/>
        <item m="1" x="3968"/>
        <item m="1" x="3252"/>
        <item m="1" x="2985"/>
        <item m="1" x="4988"/>
        <item m="1" x="4076"/>
        <item m="1" x="3896"/>
        <item m="1" x="3397"/>
        <item m="1" x="2293"/>
        <item m="1" x="3971"/>
        <item m="1" x="3273"/>
        <item m="1" x="5844"/>
        <item m="1" x="2714"/>
        <item m="1" x="5144"/>
        <item m="1" x="4118"/>
        <item m="1" x="3534"/>
        <item m="1" x="3792"/>
        <item m="1" x="4732"/>
        <item m="1" x="3813"/>
        <item m="1" x="2416"/>
        <item m="1" x="4430"/>
        <item m="1" x="5583"/>
        <item m="1" x="2515"/>
        <item m="1" x="5305"/>
        <item m="1" x="4995"/>
        <item m="1" x="5104"/>
        <item m="1" x="3745"/>
        <item m="1" x="5346"/>
        <item m="1" x="2386"/>
        <item m="1" x="5257"/>
        <item m="1" x="4829"/>
        <item m="1" x="5181"/>
        <item m="1" x="2867"/>
        <item m="1" x="4926"/>
        <item m="1" x="2765"/>
        <item m="1" x="5559"/>
        <item m="1" x="3887"/>
        <item m="1" x="4417"/>
        <item m="1" x="4786"/>
        <item m="1" x="3132"/>
        <item m="1" x="2966"/>
        <item m="1" x="5151"/>
        <item m="1" x="3857"/>
        <item m="1" x="2226"/>
        <item m="1" x="3294"/>
        <item m="1" x="5783"/>
        <item m="1" x="5338"/>
        <item m="1" x="3067"/>
        <item m="1" x="3973"/>
        <item m="1" x="4153"/>
        <item m="1" x="4412"/>
        <item m="1" x="2154"/>
        <item m="1" x="2499"/>
        <item m="1" x="5162"/>
        <item m="1" x="4441"/>
        <item m="1" x="2150"/>
        <item m="1" x="4147"/>
        <item m="1" x="3529"/>
        <item m="1" x="4174"/>
        <item m="1" x="5342"/>
        <item m="1" x="2549"/>
        <item m="1" x="2440"/>
        <item m="1" x="3421"/>
        <item m="1" x="5252"/>
        <item m="1" x="3704"/>
        <item m="1" x="2268"/>
        <item m="1" x="3485"/>
        <item m="1" x="4882"/>
        <item m="1" x="3728"/>
        <item m="1" x="3672"/>
        <item m="1" x="2886"/>
        <item m="1" x="5191"/>
        <item m="1" x="2708"/>
        <item m="1" x="3206"/>
        <item m="1" x="3400"/>
        <item m="1" x="6010"/>
        <item m="1" x="5679"/>
        <item m="1" x="4562"/>
        <item m="1" x="2628"/>
        <item m="1" x="4396"/>
        <item m="1" x="5287"/>
        <item m="1" x="3145"/>
        <item m="1" x="3614"/>
        <item m="1" x="4006"/>
        <item m="1" x="2402"/>
        <item m="1" x="212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6"/>
        <item x="647"/>
        <item x="648"/>
        <item x="649"/>
        <item x="650"/>
        <item x="651"/>
        <item x="653"/>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t="default"/>
      </items>
      <autoSortScope>
        <pivotArea dataOnly="0" outline="0" fieldPosition="0">
          <references count="1">
            <reference field="4294967294" count="1" selected="0">
              <x v="0"/>
            </reference>
          </references>
        </pivotArea>
      </autoSortScope>
      <extLst>
        <ext xmlns:x14="http://schemas.microsoft.com/office/spreadsheetml/2009/9/main" uri="{2946ED86-A175-432a-8AC1-64E0C546D7DE}">
          <x14:pivotField fillDownLabels="1"/>
        </ext>
      </extLst>
    </pivotField>
    <pivotField compact="0" outline="0" subtotalTop="0" showAll="0">
      <extLst>
        <ext xmlns:x14="http://schemas.microsoft.com/office/spreadsheetml/2009/9/main" uri="{2946ED86-A175-432a-8AC1-64E0C546D7DE}">
          <x14:pivotField fillDownLabels="1"/>
        </ext>
      </extLst>
    </pivotField>
    <pivotField compact="0" outline="0" subtotalTop="0" showAll="0">
      <extLst>
        <ext xmlns:x14="http://schemas.microsoft.com/office/spreadsheetml/2009/9/main" uri="{2946ED86-A175-432a-8AC1-64E0C546D7DE}">
          <x14:pivotField fillDownLabels="1"/>
        </ext>
      </extLst>
    </pivotField>
    <pivotField compact="0" outline="0" subtotalTop="0" showAll="0" sortType="descending">
      <items count="27">
        <item m="1" x="19"/>
        <item m="1" x="23"/>
        <item m="1" x="18"/>
        <item m="1" x="24"/>
        <item m="1" x="22"/>
        <item x="13"/>
        <item m="1" x="25"/>
        <item m="1" x="21"/>
        <item m="1" x="20"/>
        <item x="1"/>
        <item x="10"/>
        <item x="5"/>
        <item x="4"/>
        <item x="3"/>
        <item x="11"/>
        <item x="12"/>
        <item x="7"/>
        <item x="8"/>
        <item x="2"/>
        <item x="0"/>
        <item x="9"/>
        <item x="6"/>
        <item x="14"/>
        <item m="1" x="17"/>
        <item x="15"/>
        <item x="16"/>
        <item t="default"/>
      </items>
      <autoSortScope>
        <pivotArea dataOnly="0" outline="0" fieldPosition="0">
          <references count="1">
            <reference field="4294967294" count="1" selected="0">
              <x v="0"/>
            </reference>
          </references>
        </pivotArea>
      </autoSortScope>
      <extLst>
        <ext xmlns:x14="http://schemas.microsoft.com/office/spreadsheetml/2009/9/main" uri="{2946ED86-A175-432a-8AC1-64E0C546D7DE}">
          <x14:pivotField fillDownLabels="1"/>
        </ext>
      </extLst>
    </pivotField>
    <pivotField compact="0" outline="0" subtotalTop="0" showAll="0" sortType="descending">
      <autoSortScope>
        <pivotArea dataOnly="0" outline="0" fieldPosition="0">
          <references count="1">
            <reference field="4294967294" count="1" selected="0">
              <x v="0"/>
            </reference>
          </references>
        </pivotArea>
      </autoSortScope>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items count="6044">
        <item m="1" x="6029"/>
        <item m="1" x="3525"/>
        <item m="1" x="3524"/>
        <item m="1" x="3097"/>
        <item m="1" x="3551"/>
        <item m="1" x="5613"/>
        <item m="1" x="6017"/>
        <item m="1" x="4326"/>
        <item m="1" x="3109"/>
        <item m="1" x="4829"/>
        <item m="1" x="2412"/>
        <item m="1" x="5151"/>
        <item m="1" x="2754"/>
        <item m="1" x="2878"/>
        <item m="1" x="4066"/>
        <item m="1" x="3972"/>
        <item m="1" x="4541"/>
        <item m="1" x="4257"/>
        <item m="1" x="4484"/>
        <item m="1" x="5228"/>
        <item m="1" x="4481"/>
        <item m="1" x="5199"/>
        <item m="1" x="2634"/>
        <item m="1" x="3171"/>
        <item m="1" x="4750"/>
        <item m="1" x="5849"/>
        <item m="1" x="4665"/>
        <item m="1" x="4644"/>
        <item m="1" x="5889"/>
        <item m="1" x="2506"/>
        <item m="1" x="3279"/>
        <item m="1" x="5551"/>
        <item m="1" x="2801"/>
        <item m="1" x="3215"/>
        <item m="1" x="4119"/>
        <item m="1" x="4017"/>
        <item m="1" x="3027"/>
        <item m="1" x="4412"/>
        <item m="1" x="5935"/>
        <item m="1" x="2979"/>
        <item m="1" x="4976"/>
        <item m="1" x="5402"/>
        <item m="1" x="5626"/>
        <item m="1" x="5841"/>
        <item m="1" x="2280"/>
        <item m="1" x="2171"/>
        <item m="1" x="3520"/>
        <item m="1" x="5565"/>
        <item m="1" x="5035"/>
        <item m="1" x="3734"/>
        <item m="1" x="5672"/>
        <item m="1" x="2401"/>
        <item m="1" x="4375"/>
        <item m="1" x="3120"/>
        <item m="1" x="2873"/>
        <item m="1" x="5923"/>
        <item m="1" x="6009"/>
        <item m="1" x="5086"/>
        <item m="1" x="4346"/>
        <item m="1" x="5640"/>
        <item m="1" x="2490"/>
        <item m="1" x="4892"/>
        <item m="1" x="3037"/>
        <item m="1" x="2909"/>
        <item m="1" x="3811"/>
        <item m="1" x="5733"/>
        <item m="1" x="5098"/>
        <item m="1" x="5648"/>
        <item m="1" x="2833"/>
        <item m="1" x="5760"/>
        <item m="1" x="2524"/>
        <item m="1" x="5179"/>
        <item m="1" x="2468"/>
        <item m="1" x="4789"/>
        <item m="1" x="3225"/>
        <item m="1" x="3606"/>
        <item m="1" x="3807"/>
        <item m="1" x="2876"/>
        <item m="1" x="5629"/>
        <item m="1" x="5263"/>
        <item m="1" x="5608"/>
        <item m="1" x="4643"/>
        <item m="1" x="2233"/>
        <item m="1" x="3704"/>
        <item m="1" x="5095"/>
        <item m="1" x="4821"/>
        <item m="1" x="5584"/>
        <item m="1" x="2276"/>
        <item m="1" x="5285"/>
        <item m="1" x="3494"/>
        <item m="1" x="4767"/>
        <item m="1" x="2410"/>
        <item m="1" x="5387"/>
        <item m="1" x="3910"/>
        <item m="1" x="5420"/>
        <item m="1" x="2224"/>
        <item m="1" x="2428"/>
        <item m="1" x="2966"/>
        <item m="1" x="5770"/>
        <item m="1" x="2955"/>
        <item m="1" x="3437"/>
        <item m="1" x="5781"/>
        <item m="1" x="5273"/>
        <item m="1" x="3229"/>
        <item m="1" x="3822"/>
        <item m="1" x="2207"/>
        <item m="1" x="4501"/>
        <item m="1" x="5283"/>
        <item m="1" x="4612"/>
        <item m="1" x="4593"/>
        <item m="1" x="5352"/>
        <item m="1" x="4853"/>
        <item m="1" x="3667"/>
        <item m="1" x="3614"/>
        <item m="1" x="4874"/>
        <item m="1" x="3281"/>
        <item m="1" x="4911"/>
        <item m="1" x="3358"/>
        <item m="1" x="4978"/>
        <item m="1" x="5819"/>
        <item m="1" x="4955"/>
        <item m="1" x="2188"/>
        <item m="1" x="3487"/>
        <item m="1" x="5097"/>
        <item m="1" x="3649"/>
        <item m="1" x="5587"/>
        <item m="1" x="5303"/>
        <item m="1" x="2636"/>
        <item m="1" x="2453"/>
        <item m="1" x="5431"/>
        <item m="1" x="3893"/>
        <item m="1" x="5619"/>
        <item m="1" x="4315"/>
        <item m="1" x="5168"/>
        <item m="1" x="3496"/>
        <item m="1" x="4570"/>
        <item m="1" x="4956"/>
        <item m="1" x="2721"/>
        <item m="1" x="5857"/>
        <item m="1" x="3374"/>
        <item m="1" x="3160"/>
        <item m="1" x="2357"/>
        <item m="1" x="2397"/>
        <item m="1" x="4430"/>
        <item m="1" x="5805"/>
        <item m="1" x="2835"/>
        <item m="1" x="4009"/>
        <item m="1" x="2667"/>
        <item m="1" x="5594"/>
        <item m="1" x="4383"/>
        <item m="1" x="2915"/>
        <item m="1" x="3991"/>
        <item m="1" x="3237"/>
        <item m="1" x="3787"/>
        <item m="1" x="5786"/>
        <item m="1" x="3978"/>
        <item m="1" x="2160"/>
        <item m="1" x="5100"/>
        <item m="1" x="4658"/>
        <item m="1" x="2786"/>
        <item m="1" x="3079"/>
        <item m="1" x="5342"/>
        <item m="1" x="2183"/>
        <item m="1" x="4064"/>
        <item m="1" x="4402"/>
        <item m="1" x="3435"/>
        <item m="1" x="2797"/>
        <item m="1" x="5517"/>
        <item m="1" x="3937"/>
        <item m="1" x="3759"/>
        <item m="1" x="2624"/>
        <item m="1" x="5858"/>
        <item m="1" x="4889"/>
        <item m="1" x="3082"/>
        <item m="1" x="3067"/>
        <item m="1" x="3589"/>
        <item m="1" x="2953"/>
        <item m="1" x="4050"/>
        <item m="1" x="2321"/>
        <item m="1" x="5954"/>
        <item m="1" x="3871"/>
        <item m="1" x="3624"/>
        <item m="1" x="5052"/>
        <item m="1" x="5125"/>
        <item m="1" x="5826"/>
        <item m="1" x="4118"/>
        <item m="1" x="4201"/>
        <item m="1" x="3141"/>
        <item m="1" x="3503"/>
        <item m="1" x="3024"/>
        <item m="1" x="2539"/>
        <item m="1" x="2423"/>
        <item m="1" x="5380"/>
        <item m="1" x="3813"/>
        <item m="1" x="5518"/>
        <item m="1" x="2511"/>
        <item m="1" x="3841"/>
        <item m="1" x="4942"/>
        <item m="1" x="5903"/>
        <item m="1" x="3265"/>
        <item m="1" x="4104"/>
        <item m="1" x="5376"/>
        <item m="1" x="3432"/>
        <item m="1" x="2671"/>
        <item m="1" x="4877"/>
        <item m="1" x="2838"/>
        <item m="1" x="4592"/>
        <item m="1" x="4280"/>
        <item m="1" x="2202"/>
        <item m="1" x="4074"/>
        <item m="1" x="5932"/>
        <item m="1" x="5929"/>
        <item m="1" x="5293"/>
        <item m="1" x="4415"/>
        <item m="1" x="2466"/>
        <item m="1" x="5484"/>
        <item m="1" x="5939"/>
        <item m="1" x="3585"/>
        <item m="1" x="4057"/>
        <item m="1" x="4192"/>
        <item m="1" x="5054"/>
        <item m="1" x="2475"/>
        <item m="1" x="5405"/>
        <item m="1" x="5539"/>
        <item m="1" x="3882"/>
        <item m="1" x="2834"/>
        <item m="1" x="2844"/>
        <item m="1" x="2841"/>
        <item m="1" x="5218"/>
        <item m="1" x="2288"/>
        <item m="1" x="2764"/>
        <item m="1" x="3347"/>
        <item m="1" x="5509"/>
        <item m="1" x="2753"/>
        <item m="1" x="3576"/>
        <item m="1" x="5132"/>
        <item m="1" x="3738"/>
        <item m="1" x="5951"/>
        <item m="1" x="5072"/>
        <item m="1" x="2310"/>
        <item m="1" x="4777"/>
        <item m="1" x="2395"/>
        <item m="1" x="3679"/>
        <item m="1" x="5207"/>
        <item m="1" x="5319"/>
        <item m="1" x="2642"/>
        <item m="1" x="2790"/>
        <item m="1" x="5902"/>
        <item m="1" x="4798"/>
        <item m="1" x="2166"/>
        <item m="1" x="2149"/>
        <item m="1" x="5418"/>
        <item m="1" x="3575"/>
        <item m="1" x="4572"/>
        <item m="1" x="5186"/>
        <item m="1" x="5542"/>
        <item m="1" x="5789"/>
        <item m="1" x="2867"/>
        <item m="1" x="4388"/>
        <item m="1" x="5226"/>
        <item m="1" x="2365"/>
        <item m="1" x="3094"/>
        <item m="1" x="5425"/>
        <item m="1" x="4355"/>
        <item m="1" x="5136"/>
        <item m="1" x="2574"/>
        <item m="1" x="2576"/>
        <item m="1" x="4673"/>
        <item m="1" x="5141"/>
        <item m="1" x="3750"/>
        <item m="1" x="2704"/>
        <item m="1" x="3019"/>
        <item m="1" x="3306"/>
        <item m="1" x="5150"/>
        <item m="1" x="5034"/>
        <item m="1" x="5015"/>
        <item m="1" x="3371"/>
        <item m="1" x="5206"/>
        <item m="1" x="3537"/>
        <item m="1" x="5549"/>
        <item m="1" x="2585"/>
        <item m="1" x="3631"/>
        <item m="1" x="4982"/>
        <item m="1" x="3338"/>
        <item m="1" x="4232"/>
        <item m="1" x="4793"/>
        <item m="1" x="3204"/>
        <item m="1" x="4444"/>
        <item m="1" x="4988"/>
        <item m="1" x="4078"/>
        <item m="1" x="2893"/>
        <item m="1" x="4808"/>
        <item m="1" x="3021"/>
        <item m="1" x="2590"/>
        <item m="1" x="5865"/>
        <item m="1" x="5122"/>
        <item m="1" x="4110"/>
        <item m="1" x="4529"/>
        <item m="1" x="2299"/>
        <item m="1" x="2374"/>
        <item m="1" x="4697"/>
        <item m="1" x="5127"/>
        <item m="1" x="2293"/>
        <item m="1" x="3364"/>
        <item m="1" x="5631"/>
        <item m="1" x="2279"/>
        <item m="1" x="4214"/>
        <item m="1" x="3148"/>
        <item m="1" x="3339"/>
        <item m="1" x="4070"/>
        <item m="1" x="2913"/>
        <item m="1" x="4730"/>
        <item m="1" x="2335"/>
        <item m="1" x="4719"/>
        <item m="1" x="4123"/>
        <item m="1" x="5994"/>
        <item m="1" x="3070"/>
        <item m="1" x="4857"/>
        <item m="1" x="2510"/>
        <item m="1" x="3519"/>
        <item m="1" x="3261"/>
        <item m="1" x="2941"/>
        <item m="1" x="2328"/>
        <item m="1" x="2476"/>
        <item m="1" x="3654"/>
        <item m="1" x="2761"/>
        <item m="1" x="2189"/>
        <item m="1" x="5424"/>
        <item m="1" x="4578"/>
        <item m="1" x="2588"/>
        <item m="1" x="2352"/>
        <item m="1" x="2458"/>
        <item m="1" x="5966"/>
        <item m="1" x="5904"/>
        <item m="1" x="4743"/>
        <item m="1" x="5480"/>
        <item m="1" x="5544"/>
        <item m="1" x="2620"/>
        <item m="1" x="4817"/>
        <item m="1" x="4989"/>
        <item m="1" x="3333"/>
        <item m="1" x="5266"/>
        <item m="1" x="5845"/>
        <item m="1" x="4785"/>
        <item m="1" x="4530"/>
        <item m="1" x="4940"/>
        <item m="1" x="3202"/>
        <item m="1" x="4271"/>
        <item m="1" x="3638"/>
        <item m="1" x="5326"/>
        <item m="1" x="4520"/>
        <item m="1" x="4519"/>
        <item m="1" x="2316"/>
        <item m="1" x="2494"/>
        <item m="1" x="5893"/>
        <item m="1" x="3447"/>
        <item m="1" x="6039"/>
        <item m="1" x="4650"/>
        <item m="1" x="4913"/>
        <item m="1" x="2363"/>
        <item m="1" x="3554"/>
        <item m="1" x="4093"/>
        <item m="1" x="4641"/>
        <item m="1" x="2469"/>
        <item m="1" x="2998"/>
        <item m="1" x="2868"/>
        <item m="1" x="3259"/>
        <item m="1" x="2389"/>
        <item m="1" x="5507"/>
        <item m="1" x="5265"/>
        <item m="1" x="3620"/>
        <item m="1" x="4812"/>
        <item m="1" x="2519"/>
        <item m="1" x="2296"/>
        <item m="1" x="5483"/>
        <item m="1" x="3253"/>
        <item m="1" x="4589"/>
        <item m="1" x="5003"/>
        <item m="1" x="4330"/>
        <item m="1" x="4188"/>
        <item m="1" x="4367"/>
        <item m="1" x="5915"/>
        <item m="1" x="3110"/>
        <item m="1" x="4336"/>
        <item m="1" x="3774"/>
        <item m="1" x="3921"/>
        <item m="1" x="2143"/>
        <item m="1" x="3939"/>
        <item m="1" x="5723"/>
        <item m="1" x="4109"/>
        <item m="1" x="3103"/>
        <item m="1" x="4825"/>
        <item m="1" x="4398"/>
        <item m="1" x="4169"/>
        <item m="1" x="3942"/>
        <item m="1" x="3542"/>
        <item m="1" x="3217"/>
        <item m="1" x="3861"/>
        <item m="1" x="5536"/>
        <item m="1" x="4872"/>
        <item m="1" x="6036"/>
        <item m="1" x="3397"/>
        <item m="1" x="3330"/>
        <item m="1" x="2582"/>
        <item m="1" x="3316"/>
        <item m="1" x="5795"/>
        <item m="1" x="5961"/>
        <item m="1" x="2748"/>
        <item m="1" x="4710"/>
        <item m="1" x="3315"/>
        <item m="1" x="5374"/>
        <item m="1" x="4830"/>
        <item m="1" x="3381"/>
        <item m="1" x="5074"/>
        <item m="1" x="2270"/>
        <item m="1" x="2406"/>
        <item m="1" x="4563"/>
        <item m="1" x="5976"/>
        <item m="1" x="5312"/>
        <item m="1" x="4849"/>
        <item m="1" x="4413"/>
        <item m="1" x="4161"/>
        <item m="1" x="2537"/>
        <item m="1" x="4740"/>
        <item m="1" x="3842"/>
        <item m="1" x="5040"/>
        <item m="1" x="3431"/>
        <item m="1" x="3389"/>
        <item m="1" x="2765"/>
        <item m="1" x="5364"/>
        <item m="1" x="3650"/>
        <item m="1" x="3284"/>
        <item m="1" x="2407"/>
        <item m="1" x="3782"/>
        <item m="1" x="2597"/>
        <item m="1" x="5583"/>
        <item m="1" x="3988"/>
        <item m="1" x="6011"/>
        <item m="1" x="4191"/>
        <item m="1" x="2369"/>
        <item m="1" x="3298"/>
        <item m="1" x="2912"/>
        <item m="1" x="3577"/>
        <item m="1" x="4406"/>
        <item m="1" x="4378"/>
        <item m="1" x="5828"/>
        <item m="1" x="2388"/>
        <item m="1" x="2655"/>
        <item m="1" x="4616"/>
        <item m="1" x="3046"/>
        <item m="1" x="3570"/>
        <item m="1" x="5569"/>
        <item m="1" x="3256"/>
        <item m="1" x="3174"/>
        <item m="1" x="2291"/>
        <item m="1" x="3399"/>
        <item m="1" x="5840"/>
        <item m="1" x="2237"/>
        <item m="1" x="3792"/>
        <item m="1" x="4226"/>
        <item m="1" x="2180"/>
        <item m="1" x="3946"/>
        <item m="1" x="3749"/>
        <item m="1" x="3056"/>
        <item m="1" x="5221"/>
        <item m="1" x="5317"/>
        <item m="1" x="5750"/>
        <item m="1" x="5674"/>
        <item m="1" x="2591"/>
        <item m="1" x="4308"/>
        <item m="1" x="3155"/>
        <item m="1" x="4277"/>
        <item m="1" x="4068"/>
        <item m="1" x="2404"/>
        <item m="1" x="3747"/>
        <item m="1" x="5620"/>
        <item m="1" x="5443"/>
        <item m="1" x="4594"/>
        <item m="1" x="3712"/>
        <item m="1" x="4969"/>
        <item m="1" x="5474"/>
        <item m="1" x="2931"/>
        <item m="1" x="4666"/>
        <item m="1" x="2791"/>
        <item m="1" x="4101"/>
        <item m="1" x="2599"/>
        <item m="1" x="4691"/>
        <item m="1" x="3998"/>
        <item m="1" x="2371"/>
        <item m="1" x="3977"/>
        <item m="1" x="5597"/>
        <item m="1" x="4083"/>
        <item m="1" x="5076"/>
        <item m="1" x="2901"/>
        <item m="1" x="4780"/>
        <item m="1" x="2771"/>
        <item m="1" x="5193"/>
        <item m="1" x="5634"/>
        <item m="1" x="4582"/>
        <item m="1" x="4908"/>
        <item m="1" x="4866"/>
        <item m="1" x="4468"/>
        <item m="1" x="5662"/>
        <item m="1" x="3855"/>
        <item m="1" x="5084"/>
        <item m="1" x="3940"/>
        <item m="1" x="3481"/>
        <item m="1" x="5491"/>
        <item m="1" x="2951"/>
        <item m="1" x="3523"/>
        <item m="1" x="2470"/>
        <item m="1" x="4731"/>
        <item m="1" x="5663"/>
        <item m="1" x="2939"/>
        <item m="1" x="4772"/>
        <item m="1" x="3713"/>
        <item m="1" x="3406"/>
        <item m="1" x="5162"/>
        <item m="1" x="2353"/>
        <item m="1" x="2522"/>
        <item m="1" x="2225"/>
        <item m="1" x="3819"/>
        <item m="1" x="2432"/>
        <item m="1" x="5617"/>
        <item m="1" x="5050"/>
        <item m="1" x="3274"/>
        <item m="1" x="3865"/>
        <item m="1" x="2505"/>
        <item m="1" x="3760"/>
        <item m="1" x="2213"/>
        <item m="1" x="3697"/>
        <item m="1" x="3583"/>
        <item m="1" x="2142"/>
        <item m="1" x="3751"/>
        <item m="1" x="3662"/>
        <item m="1" x="5314"/>
        <item m="1" x="4801"/>
        <item m="1" x="2463"/>
        <item m="1" x="4476"/>
        <item m="1" x="3211"/>
        <item m="1" x="2518"/>
        <item m="1" x="5007"/>
        <item m="1" x="4510"/>
        <item m="1" x="4089"/>
        <item m="1" x="2546"/>
        <item m="1" x="4128"/>
        <item m="1" x="5675"/>
        <item m="1" x="2711"/>
        <item m="1" x="3102"/>
        <item m="1" x="5992"/>
        <item m="1" x="4328"/>
        <item m="1" x="3308"/>
        <item m="1" x="4239"/>
        <item m="1" x="3997"/>
        <item m="1" x="5083"/>
        <item m="1" x="4834"/>
        <item m="1" x="5051"/>
        <item m="1" x="4263"/>
        <item m="1" x="5753"/>
        <item m="1" x="4648"/>
        <item m="1" x="4025"/>
        <item m="1" x="2579"/>
        <item m="1" x="2516"/>
        <item m="1" x="5032"/>
        <item m="1" x="4318"/>
        <item m="1" x="2325"/>
        <item m="1" x="2430"/>
        <item m="1" x="2729"/>
        <item m="1" x="3485"/>
        <item m="1" x="3216"/>
        <item m="1" x="3234"/>
        <item m="1" x="3324"/>
        <item m="1" x="3127"/>
        <item m="1" x="5501"/>
        <item m="1" x="5694"/>
        <item m="1" x="2311"/>
        <item m="1" x="2515"/>
        <item m="1" x="4307"/>
        <item m="1" x="4675"/>
        <item m="1" x="5432"/>
        <item m="1" x="3528"/>
        <item m="1" x="3711"/>
        <item m="1" x="3689"/>
        <item m="1" x="5635"/>
        <item m="1" x="4030"/>
        <item m="1" x="2758"/>
        <item m="1" x="2593"/>
        <item m="1" x="4922"/>
        <item m="1" x="4358"/>
        <item m="1" x="2381"/>
        <item m="1" x="5571"/>
        <item m="1" x="4760"/>
        <item m="1" x="5067"/>
        <item m="1" x="4930"/>
        <item m="1" x="2793"/>
        <item m="1" x="4838"/>
        <item m="1" x="5955"/>
        <item m="1" x="5270"/>
        <item m="1" x="5126"/>
        <item m="1" x="4550"/>
        <item m="1" x="3450"/>
        <item m="1" x="3579"/>
        <item m="1" x="5094"/>
        <item m="1" x="5106"/>
        <item m="1" x="2251"/>
        <item m="1" x="3129"/>
        <item m="1" x="3745"/>
        <item m="1" x="4970"/>
        <item m="1" x="5868"/>
        <item m="1" x="5824"/>
        <item m="1" x="3574"/>
        <item m="1" x="5790"/>
        <item m="1" x="4950"/>
        <item m="1" x="5715"/>
        <item m="1" x="2558"/>
        <item m="1" x="4448"/>
        <item m="1" x="4477"/>
        <item m="1" x="5373"/>
        <item m="1" x="4651"/>
        <item m="1" x="3637"/>
        <item m="1" x="3933"/>
        <item m="1" x="5349"/>
        <item m="1" x="5004"/>
        <item m="1" x="5446"/>
        <item m="1" x="5152"/>
        <item m="1" x="2513"/>
        <item m="1" x="5900"/>
        <item m="1" x="2218"/>
        <item m="1" x="3235"/>
        <item m="1" x="2733"/>
        <item m="1" x="4870"/>
        <item m="1" x="4380"/>
        <item m="1" x="2611"/>
        <item m="1" x="4545"/>
        <item m="1" x="2675"/>
        <item m="1" x="4386"/>
        <item m="1" x="5598"/>
        <item m="1" x="4591"/>
        <item m="1" x="5886"/>
        <item m="1" x="5827"/>
        <item m="1" x="4677"/>
        <item m="1" x="4392"/>
        <item m="1" x="2349"/>
        <item m="1" x="5257"/>
        <item m="1" x="3836"/>
        <item m="1" x="2286"/>
        <item m="1" x="5012"/>
        <item m="1" x="2332"/>
        <item m="1" x="3877"/>
        <item m="1" x="2903"/>
        <item m="1" x="5061"/>
        <item m="1" x="2570"/>
        <item m="1" x="3057"/>
        <item m="1" x="3189"/>
        <item m="1" x="2842"/>
        <item m="1" x="2932"/>
        <item m="1" x="5894"/>
        <item m="1" x="5652"/>
        <item m="1" x="3387"/>
        <item m="1" x="5933"/>
        <item m="1" x="2222"/>
        <item m="1" x="3135"/>
        <item m="1" x="3938"/>
        <item m="1" x="4262"/>
        <item m="1" x="5937"/>
        <item m="1" x="2731"/>
        <item m="1" x="4619"/>
        <item m="1" x="4627"/>
        <item m="1" x="5818"/>
        <item m="1" x="2241"/>
        <item m="1" x="4653"/>
        <item m="1" x="3765"/>
        <item m="1" x="2985"/>
        <item m="1" x="5866"/>
        <item m="1" x="5890"/>
        <item m="1" x="2723"/>
        <item m="1" x="3801"/>
        <item m="1" x="2499"/>
        <item m="1" x="5684"/>
        <item m="1" x="2896"/>
        <item m="1" x="4869"/>
        <item m="1" x="3377"/>
        <item m="1" x="5867"/>
        <item m="1" x="3541"/>
        <item m="1" x="2686"/>
        <item m="1" x="3586"/>
        <item m="1" x="2750"/>
        <item m="1" x="3514"/>
        <item m="1" x="3725"/>
        <item m="1" x="2814"/>
        <item m="1" x="4681"/>
        <item m="1" x="2656"/>
        <item m="1" x="2858"/>
        <item m="1" x="5577"/>
        <item m="1" x="5592"/>
        <item m="1" x="2843"/>
        <item m="1" x="5031"/>
        <item m="1" x="5751"/>
        <item m="1" x="5458"/>
        <item m="1" x="4082"/>
        <item m="1" x="4946"/>
        <item m="1" x="4237"/>
        <item m="1" x="2228"/>
        <item m="1" x="5831"/>
        <item m="1" x="2610"/>
        <item m="1" x="4349"/>
        <item m="1" x="2670"/>
        <item m="1" x="5962"/>
        <item m="1" x="5464"/>
        <item m="1" x="5284"/>
        <item m="1" x="5202"/>
        <item m="1" x="3058"/>
        <item m="1" x="3688"/>
        <item m="1" x="5906"/>
        <item m="1" x="4174"/>
        <item m="1" x="3264"/>
        <item m="1" x="3115"/>
        <item m="1" x="4749"/>
        <item m="1" x="2583"/>
        <item m="1" x="5272"/>
        <item m="1" x="5391"/>
        <item m="1" x="2572"/>
        <item m="1" x="2698"/>
        <item m="1" x="5209"/>
        <item m="1" x="3233"/>
        <item m="1" x="2256"/>
        <item m="1" x="2828"/>
        <item m="1" x="2344"/>
        <item m="1" x="4841"/>
        <item m="1" x="3012"/>
        <item m="1" x="2341"/>
        <item m="1" x="2919"/>
        <item m="1" x="4292"/>
        <item m="1" x="5986"/>
        <item m="1" x="4800"/>
        <item m="1" x="4298"/>
        <item m="1" x="2438"/>
        <item m="1" x="5758"/>
        <item m="1" x="2652"/>
        <item m="1" x="5895"/>
        <item m="1" x="2999"/>
        <item m="1" x="4006"/>
        <item m="1" x="4971"/>
        <item m="1" x="3052"/>
        <item m="1" x="2647"/>
        <item m="1" x="4974"/>
        <item m="1" x="3964"/>
        <item m="1" x="4878"/>
        <item m="1" x="2857"/>
        <item m="1" x="3603"/>
        <item m="1" x="5852"/>
        <item m="1" x="3244"/>
        <item m="1" x="2662"/>
        <item m="1" x="4693"/>
        <item m="1" x="3666"/>
        <item m="1" x="4165"/>
        <item m="1" x="5343"/>
        <item m="1" x="4622"/>
        <item m="1" x="5839"/>
        <item m="1" x="5975"/>
        <item m="1" x="4424"/>
        <item m="1" x="4281"/>
        <item m="1" x="2199"/>
        <item m="1" x="2181"/>
        <item m="1" x="2890"/>
        <item m="1" x="3629"/>
        <item m="1" x="5135"/>
        <item m="1" x="4480"/>
        <item m="1" x="4427"/>
        <item m="1" x="3969"/>
        <item m="1" x="3961"/>
        <item m="1" x="4359"/>
        <item m="1" x="2456"/>
        <item m="1" x="4744"/>
        <item m="1" x="3195"/>
        <item m="1" x="4983"/>
        <item m="1" x="4715"/>
        <item m="1" x="4196"/>
        <item m="1" x="3895"/>
        <item m="1" x="3413"/>
        <item m="1" x="2182"/>
        <item m="1" x="3462"/>
        <item m="1" x="2676"/>
        <item m="1" x="5881"/>
        <item m="1" x="2396"/>
        <item m="1" x="5782"/>
        <item m="1" x="2244"/>
        <item m="1" x="3146"/>
        <item m="1" x="4360"/>
        <item m="1" x="4301"/>
        <item m="1" x="4446"/>
        <item m="1" x="2798"/>
        <item m="1" x="3729"/>
        <item m="1" x="2508"/>
        <item m="1" x="4442"/>
        <item m="1" x="4179"/>
        <item m="1" x="4466"/>
        <item m="1" x="3635"/>
        <item m="1" x="4554"/>
        <item m="1" x="4062"/>
        <item m="1" x="5077"/>
        <item m="1" x="5382"/>
        <item m="1" x="4538"/>
        <item m="1" x="5163"/>
        <item m="1" x="3231"/>
        <item m="1" x="4163"/>
        <item m="1" x="5773"/>
        <item m="1" x="2315"/>
        <item m="1" x="2268"/>
        <item m="1" x="4535"/>
        <item m="1" x="2146"/>
        <item m="1" x="4512"/>
        <item m="1" x="2663"/>
        <item m="1" x="5276"/>
        <item m="1" x="4804"/>
        <item m="1" x="3071"/>
        <item m="1" x="4746"/>
        <item m="1" x="4126"/>
        <item m="1" x="3360"/>
        <item m="1" x="5806"/>
        <item m="1" x="4073"/>
        <item m="1" x="4631"/>
        <item m="1" x="5357"/>
        <item m="1" x="3993"/>
        <item m="1" x="3675"/>
        <item m="1" x="3476"/>
        <item m="1" x="4728"/>
        <item m="1" x="2172"/>
        <item m="1" x="2638"/>
        <item m="1" x="5472"/>
        <item m="1" x="2952"/>
        <item m="1" x="2726"/>
        <item m="1" x="3600"/>
        <item m="1" x="4975"/>
        <item m="1" x="2977"/>
        <item m="1" x="5645"/>
        <item m="1" x="4716"/>
        <item m="1" x="3584"/>
        <item m="1" x="3156"/>
        <item m="1" x="4523"/>
        <item m="1" x="2304"/>
        <item m="1" x="4601"/>
        <item m="1" x="4096"/>
        <item m="1" x="5647"/>
        <item m="1" x="4965"/>
        <item m="1" x="5568"/>
        <item m="1" x="3853"/>
        <item m="1" x="2770"/>
        <item m="1" x="2362"/>
        <item m="1" x="3800"/>
        <item m="1" x="4339"/>
        <item m="1" x="6030"/>
        <item m="1" x="6026"/>
        <item m="1" x="5742"/>
        <item m="1" x="4282"/>
        <item m="1" x="3499"/>
        <item m="1" x="5427"/>
        <item m="1" x="5709"/>
        <item m="1" x="2922"/>
        <item m="1" x="4369"/>
        <item m="1" x="4429"/>
        <item m="1" x="5422"/>
        <item m="1" x="5334"/>
        <item m="1" x="4331"/>
        <item m="1" x="5749"/>
        <item m="1" x="5628"/>
        <item m="1" x="5593"/>
        <item m="1" x="2372"/>
        <item m="1" x="4247"/>
        <item m="1" x="3870"/>
        <item m="1" x="3232"/>
        <item m="1" x="5590"/>
        <item m="1" x="2378"/>
        <item m="1" x="4796"/>
        <item m="1" x="3994"/>
        <item m="1" x="4947"/>
        <item m="1" x="4211"/>
        <item m="1" x="4646"/>
        <item m="1" x="5148"/>
        <item m="1" x="2238"/>
        <item m="1" x="5302"/>
        <item m="1" x="2346"/>
        <item m="1" x="5398"/>
        <item m="1" x="2187"/>
        <item m="1" x="3357"/>
        <item m="1" x="2482"/>
        <item m="1" x="3721"/>
        <item m="1" x="2869"/>
        <item m="1" x="3203"/>
        <item m="1" x="2527"/>
        <item m="1" x="3483"/>
        <item m="1" x="4645"/>
        <item m="1" x="2488"/>
        <item m="1" x="5646"/>
        <item m="1" x="3342"/>
        <item m="1" x="3368"/>
        <item m="1" x="5323"/>
        <item m="1" x="3260"/>
        <item m="1" x="5174"/>
        <item m="1" x="3460"/>
        <item m="1" x="2976"/>
        <item m="1" x="3798"/>
        <item m="1" x="5259"/>
        <item m="1" x="2340"/>
        <item m="1" x="3815"/>
        <item m="1" x="2393"/>
        <item m="1" x="5403"/>
        <item m="1" x="2144"/>
        <item m="1" x="4051"/>
        <item m="1" x="5623"/>
        <item m="1" x="5365"/>
        <item m="1" x="2312"/>
        <item m="1" x="5250"/>
        <item m="1" x="2839"/>
        <item m="1" x="3194"/>
        <item m="1" x="5416"/>
        <item m="1" x="2581"/>
        <item m="1" x="2799"/>
        <item m="1" x="3164"/>
        <item m="1" x="3065"/>
        <item m="1" x="3280"/>
        <item m="1" x="2461"/>
        <item m="1" x="5294"/>
        <item m="1" x="2240"/>
        <item m="1" x="4409"/>
        <item m="1" x="5731"/>
        <item m="1" x="3106"/>
        <item m="1" x="5950"/>
        <item m="1" x="4699"/>
        <item m="1" x="2984"/>
        <item m="1" x="3560"/>
        <item m="1" x="4522"/>
        <item m="1" x="2542"/>
        <item m="1" x="2481"/>
        <item m="1" x="2971"/>
        <item m="1" x="3266"/>
        <item m="1" x="3069"/>
        <item m="1" x="5220"/>
        <item m="1" x="2886"/>
        <item m="1" x="5232"/>
        <item m="1" x="2165"/>
        <item m="1" x="3737"/>
        <item m="1" x="4987"/>
        <item m="1" x="2775"/>
        <item m="1" x="3452"/>
        <item m="1" x="4701"/>
        <item m="1" x="2989"/>
        <item m="1" x="4351"/>
        <item m="1" x="5871"/>
        <item m="1" x="5467"/>
        <item m="1" x="4995"/>
        <item m="1" x="5485"/>
        <item m="1" x="2823"/>
        <item m="1" x="4686"/>
        <item m="1" x="2978"/>
        <item m="1" x="4536"/>
        <item m="1" x="5761"/>
        <item m="1" x="4494"/>
        <item m="1" x="4985"/>
        <item m="1" x="3348"/>
        <item m="1" x="4305"/>
        <item m="1" x="2806"/>
        <item m="1" x="3320"/>
        <item m="1" x="6006"/>
        <item m="1" x="5823"/>
        <item m="1" x="3383"/>
        <item m="1" x="5487"/>
        <item m="1" x="3242"/>
        <item m="1" x="3701"/>
        <item m="1" x="4024"/>
        <item m="1" x="2640"/>
        <item m="1" x="5603"/>
        <item m="1" x="2409"/>
        <item m="1" x="2295"/>
        <item m="1" x="3550"/>
        <item m="1" x="5792"/>
        <item m="1" x="5203"/>
        <item m="1" x="4227"/>
        <item m="1" x="2804"/>
        <item m="1" x="3647"/>
        <item m="1" x="5942"/>
        <item m="1" x="4964"/>
        <item m="1" x="4320"/>
        <item m="1" x="4038"/>
        <item m="1" x="2619"/>
        <item m="1" x="2795"/>
        <item m="1" x="2162"/>
        <item m="1" x="3477"/>
        <item m="1" x="5822"/>
        <item m="1" x="4010"/>
        <item m="1" x="3549"/>
        <item m="1" x="4236"/>
        <item m="1" x="4027"/>
        <item m="1" x="4564"/>
        <item m="1" x="5110"/>
        <item m="1" x="5261"/>
        <item m="1" x="4718"/>
        <item m="1" x="5689"/>
        <item m="1" x="4344"/>
        <item m="1" x="3186"/>
        <item m="1" x="2905"/>
        <item m="1" x="5896"/>
        <item m="1" x="2875"/>
        <item m="1" x="4929"/>
        <item m="1" x="5716"/>
        <item m="1" x="5696"/>
        <item m="1" x="5876"/>
        <item m="1" x="3287"/>
        <item m="1" x="4526"/>
        <item m="1" x="5157"/>
        <item m="1" x="4734"/>
        <item m="1" x="3864"/>
        <item m="1" x="2538"/>
        <item m="1" x="5887"/>
        <item m="1" x="2643"/>
        <item m="1" x="3693"/>
        <item m="1" x="5711"/>
        <item m="1" x="2419"/>
        <item m="1" x="5581"/>
        <item m="1" x="4928"/>
        <item m="1" x="4888"/>
        <item m="1" x="4343"/>
        <item m="1" x="3023"/>
        <item m="1" x="4861"/>
        <item m="1" x="2958"/>
        <item m="1" x="4729"/>
        <item m="1" x="5333"/>
        <item m="1" x="3066"/>
        <item m="1" x="5350"/>
        <item m="1" x="5189"/>
        <item m="1" x="5639"/>
        <item m="1" x="5796"/>
        <item m="1" x="4370"/>
        <item m="1" x="4036"/>
        <item m="1" x="6024"/>
        <item m="1" x="2959"/>
        <item m="1" x="3498"/>
        <item m="1" x="3054"/>
        <item m="1" x="4811"/>
        <item m="1" x="5159"/>
        <item m="1" x="5680"/>
        <item m="1" x="2485"/>
        <item m="1" x="5289"/>
        <item m="1" x="4297"/>
        <item m="1" x="5707"/>
        <item m="1" x="4482"/>
        <item m="1" x="5057"/>
        <item m="1" x="5411"/>
        <item m="1" x="3006"/>
        <item m="1" x="5177"/>
        <item m="1" x="3220"/>
        <item m="1" x="3587"/>
        <item m="1" x="4635"/>
        <item m="1" x="2818"/>
        <item m="1" x="3639"/>
        <item m="1" x="5528"/>
        <item m="1" x="3608"/>
        <item m="1" x="4076"/>
        <item m="1" x="2732"/>
        <item m="1" x="2629"/>
        <item m="1" x="3002"/>
        <item m="1" x="2471"/>
        <item m="1" x="4001"/>
        <item m="1" x="3262"/>
        <item m="1" x="3955"/>
        <item m="1" x="5664"/>
        <item m="1" x="5049"/>
        <item m="1" x="3515"/>
        <item m="1" x="4820"/>
        <item m="1" x="4508"/>
        <item m="1" x="3656"/>
        <item m="1" x="4603"/>
        <item m="1" x="4559"/>
        <item m="1" x="3509"/>
        <item m="1" x="2425"/>
        <item m="1" x="2364"/>
        <item m="1" x="5478"/>
        <item m="1" x="4695"/>
        <item m="1" x="2342"/>
        <item m="1" x="4552"/>
        <item m="1" x="5415"/>
        <item m="1" x="2260"/>
        <item m="1" x="5217"/>
        <item m="1" x="3726"/>
        <item m="1" x="3526"/>
        <item m="1" x="5724"/>
        <item m="1" x="4181"/>
        <item m="1" x="3150"/>
        <item m="1" x="4992"/>
        <item m="1" x="4222"/>
        <item m="1" x="4939"/>
        <item m="1" x="2997"/>
        <item m="1" x="2517"/>
        <item m="1" x="2502"/>
        <item m="1" x="4745"/>
        <item m="1" x="5573"/>
        <item m="1" x="5615"/>
        <item m="1" x="5998"/>
        <item m="1" x="4823"/>
        <item m="1" x="4194"/>
        <item m="1" x="2592"/>
        <item m="1" x="3081"/>
        <item m="1" x="3294"/>
        <item m="1" x="2757"/>
        <item m="1" x="4221"/>
        <item m="1" x="3695"/>
        <item m="1" x="3123"/>
        <item m="1" x="4478"/>
        <item m="1" x="4021"/>
        <item m="1" x="5233"/>
        <item m="1" x="2347"/>
        <item m="1" x="4059"/>
        <item m="1" x="5225"/>
        <item m="1" x="3165"/>
        <item m="1" x="3569"/>
        <item m="1" x="4511"/>
        <item m="1" x="3544"/>
        <item m="1" x="3270"/>
        <item m="1" x="4506"/>
        <item m="1" x="4486"/>
        <item m="1" x="3441"/>
        <item m="1" x="5666"/>
        <item m="1" x="4335"/>
        <item m="1" x="3755"/>
        <item m="1" x="5785"/>
        <item m="1" x="5670"/>
        <item m="1" x="5736"/>
        <item m="1" x="5655"/>
        <item m="1" x="5995"/>
        <item m="1" x="2737"/>
        <item m="1" x="4679"/>
        <item m="1" x="5687"/>
        <item m="1" x="2669"/>
        <item m="1" x="4121"/>
        <item m="1" x="4707"/>
        <item m="1" x="2186"/>
        <item m="1" x="4748"/>
        <item m="1" x="5798"/>
        <item m="1" x="3746"/>
        <item m="1" x="2226"/>
        <item m="1" x="3036"/>
        <item m="1" x="4377"/>
        <item m="1" x="4265"/>
        <item m="1" x="5844"/>
        <item m="1" x="2614"/>
        <item m="1" x="5113"/>
        <item m="1" x="5347"/>
        <item m="1" x="3566"/>
        <item m="1" x="3250"/>
        <item m="1" x="5778"/>
        <item m="1" x="4465"/>
        <item m="1" x="2498"/>
        <item m="1" x="3668"/>
        <item m="1" x="4204"/>
        <item m="1" x="5981"/>
        <item m="1" x="5695"/>
        <item m="1" x="3869"/>
        <item m="1" x="5313"/>
        <item m="1" x="3887"/>
        <item m="1" x="3241"/>
        <item m="1" x="2981"/>
        <item m="1" x="4860"/>
        <item m="1" x="2314"/>
        <item m="1" x="5473"/>
        <item m="1" x="4395"/>
        <item m="1" x="4732"/>
        <item m="1" x="5328"/>
        <item m="1" x="2169"/>
        <item m="1" x="5486"/>
        <item m="1" x="5974"/>
        <item m="1" x="5537"/>
        <item m="1" x="5063"/>
        <item m="1" x="4776"/>
        <item m="1" x="3184"/>
        <item m="1" x="3162"/>
        <item m="1" x="3300"/>
        <item m="1" x="5001"/>
        <item m="1" x="4216"/>
        <item m="1" x="5079"/>
        <item m="1" x="5219"/>
        <item m="1" x="2633"/>
        <item m="1" x="5336"/>
        <item m="1" x="3176"/>
        <item m="1" x="4321"/>
        <item m="1" x="4639"/>
        <item m="1" x="3888"/>
        <item m="1" x="4949"/>
        <item m="1" x="3673"/>
        <item m="1" x="5919"/>
        <item m="1" x="3648"/>
        <item m="1" x="5394"/>
        <item m="1" x="4897"/>
        <item m="1" x="5039"/>
        <item m="1" x="3655"/>
        <item m="1" x="5496"/>
        <item m="1" x="3527"/>
        <item m="1" x="5671"/>
        <item m="1" x="4938"/>
        <item m="1" x="5747"/>
        <item m="1" x="5340"/>
        <item m="1" x="5765"/>
        <item m="1" x="2628"/>
        <item m="1" x="5064"/>
        <item m="1" x="4459"/>
        <item m="1" x="4168"/>
        <item m="1" x="2885"/>
        <item m="1" x="3536"/>
        <item m="1" x="5757"/>
        <item m="1" x="3914"/>
        <item m="1" x="5447"/>
        <item m="1" x="2418"/>
        <item m="1" x="3116"/>
        <item m="1" x="3350"/>
        <item m="1" x="3407"/>
        <item m="1" x="4186"/>
        <item m="1" x="6027"/>
        <item m="1" x="4150"/>
        <item m="1" x="5877"/>
        <item m="1" x="3572"/>
        <item m="1" x="3727"/>
        <item m="1" x="2399"/>
        <item m="1" x="5506"/>
        <item m="1" x="5807"/>
        <item m="1" x="4972"/>
        <item m="1" x="3561"/>
        <item m="1" x="5842"/>
        <item m="1" x="3506"/>
        <item m="1" x="2209"/>
        <item m="1" x="3868"/>
        <item m="1" x="6005"/>
        <item m="1" x="3917"/>
        <item m="1" x="2555"/>
        <item m="1" x="3291"/>
        <item m="1" x="4171"/>
        <item m="1" x="4837"/>
        <item m="1" x="4809"/>
        <item m="1" x="3410"/>
        <item m="1" x="4642"/>
        <item m="1" x="5309"/>
        <item m="1" x="4816"/>
        <item m="1" x="4403"/>
        <item m="1" x="4663"/>
        <item m="1" x="5258"/>
        <item m="1" x="2575"/>
        <item m="1" x="3618"/>
        <item m="1" x="4557"/>
        <item m="1" x="4779"/>
        <item m="1" x="2650"/>
        <item m="1" x="2710"/>
        <item m="1" x="6003"/>
        <item m="1" x="4765"/>
        <item m="1" x="5774"/>
        <item m="1" x="5056"/>
        <item m="1" x="5901"/>
        <item m="1" x="3897"/>
        <item m="1" x="4376"/>
        <item m="1" x="4272"/>
        <item m="1" x="3884"/>
        <item m="1" x="3044"/>
        <item m="1" x="3578"/>
        <item m="1" x="4425"/>
        <item m="1" x="2756"/>
        <item m="1" x="2766"/>
        <item m="1" x="4515"/>
        <item m="1" x="4435"/>
        <item m="1" x="4659"/>
        <item m="1" x="5524"/>
        <item m="1" x="4296"/>
        <item m="1" x="5037"/>
        <item m="1" x="3329"/>
        <item m="1" x="4560"/>
        <item m="1" x="5669"/>
        <item m="1" x="5622"/>
        <item m="1" x="2845"/>
        <item m="1" x="5288"/>
        <item m="1" x="3653"/>
        <item m="1" x="3016"/>
        <item m="1" x="2261"/>
        <item m="1" x="5946"/>
        <item m="1" x="3423"/>
        <item m="1" x="2817"/>
        <item m="1" x="5870"/>
        <item m="1" x="5459"/>
        <item m="1" x="2323"/>
        <item m="1" x="2429"/>
        <item m="1" x="4138"/>
        <item m="1" x="5861"/>
        <item m="1" x="4894"/>
        <item m="1" x="5513"/>
        <item m="1" x="5144"/>
        <item m="1" x="2630"/>
        <item m="1" x="4111"/>
        <item m="1" x="3615"/>
        <item m="1" x="4347"/>
        <item m="1" x="3763"/>
        <item m="1" x="4132"/>
        <item m="1" x="6008"/>
        <item m="1" x="5979"/>
        <item m="1" x="3367"/>
        <item m="1" x="2383"/>
        <item m="1" x="4293"/>
        <item m="1" x="4761"/>
        <item m="1" x="5719"/>
        <item m="1" x="4596"/>
        <item m="1" x="5638"/>
        <item m="1" x="4907"/>
        <item m="1" x="5036"/>
        <item m="1" x="5308"/>
        <item m="1" x="3470"/>
        <item m="1" x="2520"/>
        <item m="1" x="5093"/>
        <item m="1" x="5392"/>
        <item m="1" x="3048"/>
        <item m="1" x="3805"/>
        <item m="1" x="6019"/>
        <item m="1" x="2465"/>
        <item m="1" x="5075"/>
        <item m="1" x="3981"/>
        <item m="1" x="4759"/>
        <item m="1" x="2210"/>
        <item m="1" x="4859"/>
        <item m="1" x="4023"/>
        <item m="1" x="3248"/>
        <item m="1" x="5090"/>
        <item m="1" x="5384"/>
        <item m="1" x="2403"/>
        <item m="1" x="4434"/>
        <item m="1" x="5315"/>
        <item m="1" x="2856"/>
        <item m="1" x="4327"/>
        <item m="1" x="4302"/>
        <item m="1" x="2822"/>
        <item m="1" x="5107"/>
        <item m="1" x="2277"/>
        <item m="1" x="4045"/>
        <item m="1" x="5693"/>
        <item m="1" x="4166"/>
        <item m="1" x="3386"/>
        <item m="1" x="4664"/>
        <item m="1" x="3595"/>
        <item m="1" x="4338"/>
        <item m="1" x="4657"/>
        <item m="1" x="3084"/>
        <item m="1" x="4868"/>
        <item m="1" x="5627"/>
        <item m="1" x="5703"/>
        <item m="1" x="2724"/>
        <item m="1" x="3068"/>
        <item m="1" x="2892"/>
        <item m="1" x="4055"/>
        <item m="1" x="3622"/>
        <item m="1" x="4637"/>
        <item m="1" x="2567"/>
        <item m="1" x="5855"/>
        <item m="1" x="4649"/>
        <item m="1" x="3343"/>
        <item m="1" x="3924"/>
        <item m="1" x="5444"/>
        <item m="1" x="5260"/>
        <item m="1" x="3780"/>
        <item m="1" x="4618"/>
        <item m="1" x="2387"/>
        <item m="1" x="4775"/>
        <item m="1" x="2742"/>
        <item m="1" x="5710"/>
        <item m="1" x="4614"/>
        <item m="1" x="2267"/>
        <item m="1" x="4799"/>
        <item m="1" x="3591"/>
        <item m="1" x="3844"/>
        <item m="1" x="4492"/>
        <item m="1" x="2190"/>
        <item m="1" x="3388"/>
        <item m="1" x="3916"/>
        <item m="1" x="3716"/>
        <item m="1" x="3788"/>
        <item m="1" x="5908"/>
        <item m="1" x="3616"/>
        <item m="1" x="2960"/>
        <item m="1" x="5187"/>
        <item m="1" x="2303"/>
        <item m="1" x="3493"/>
        <item m="1" x="2850"/>
        <item m="1" x="2660"/>
        <item m="1" x="3151"/>
        <item m="1" x="4193"/>
        <item m="1" x="5178"/>
        <item m="1" x="4805"/>
        <item m="1" x="2493"/>
        <item m="1" x="4209"/>
        <item m="1" x="3709"/>
        <item m="1" x="4357"/>
        <item m="1" x="3516"/>
        <item m="1" x="2735"/>
        <item m="1" x="4387"/>
        <item m="1" x="3212"/>
        <item m="1" x="4683"/>
        <item m="1" x="2402"/>
        <item m="1" x="4291"/>
        <item m="1" x="4160"/>
        <item m="1" x="4363"/>
        <item m="1" x="2864"/>
        <item m="1" x="5930"/>
        <item m="1" x="5829"/>
        <item m="1" x="3696"/>
        <item m="1" x="4054"/>
        <item m="1" x="4537"/>
        <item m="1" x="2343"/>
        <item m="1" x="4219"/>
        <item m="1" x="4433"/>
        <item m="1" x="2796"/>
        <item m="1" x="5009"/>
        <item m="1" x="5510"/>
        <item m="1" x="2785"/>
        <item m="1" x="4736"/>
        <item m="1" x="2658"/>
        <item m="1" x="4827"/>
        <item m="1" x="3949"/>
        <item m="1" x="3188"/>
        <item m="1" x="5180"/>
        <item m="1" x="2808"/>
        <item m="1" x="4464"/>
        <item m="1" x="2549"/>
        <item m="1" x="2554"/>
        <item m="1" x="5834"/>
        <item m="1" x="5025"/>
        <item m="1" x="5455"/>
        <item m="1" x="5754"/>
        <item m="1" x="3113"/>
        <item m="1" x="5846"/>
        <item m="1" x="2860"/>
        <item m="1" x="3319"/>
        <item m="1" x="3088"/>
        <item m="1" x="5401"/>
        <item m="1" x="3063"/>
        <item m="1" x="3267"/>
        <item m="1" x="4882"/>
        <item m="1" x="3559"/>
        <item m="1" x="3080"/>
        <item m="1" x="2557"/>
        <item m="1" x="3553"/>
        <item m="1" x="5958"/>
        <item m="1" x="3145"/>
        <item m="1" x="5020"/>
        <item m="1" x="5281"/>
        <item m="1" x="3818"/>
        <item m="1" x="4688"/>
        <item m="1" x="2910"/>
        <item m="1" x="3252"/>
        <item m="1" x="6018"/>
        <item m="1" x="4052"/>
        <item m="1" x="2504"/>
        <item m="1" x="2906"/>
        <item m="1" x="2678"/>
        <item m="1" x="4672"/>
        <item m="1" x="2250"/>
        <item m="1" x="5891"/>
        <item m="1" x="3335"/>
        <item m="1" x="2615"/>
        <item m="1" x="5475"/>
        <item m="1" x="3742"/>
        <item m="1" x="3925"/>
        <item m="1" x="4393"/>
        <item m="1" x="2749"/>
        <item m="1" x="4139"/>
        <item m="1" x="2366"/>
        <item m="1" x="2635"/>
        <item m="1" x="3134"/>
        <item m="1" x="4600"/>
        <item m="1" x="5776"/>
        <item m="1" x="4914"/>
        <item m="1" x="2170"/>
        <item m="1" x="5996"/>
        <item m="1" x="2849"/>
        <item m="1" x="5988"/>
        <item m="1" x="3041"/>
        <item m="1" x="3332"/>
        <item m="1" x="3177"/>
        <item m="1" x="2784"/>
        <item m="1" x="2568"/>
        <item m="1" x="4879"/>
        <item m="1" x="5972"/>
        <item m="1" x="4660"/>
        <item m="1" x="3385"/>
        <item m="1" x="2242"/>
        <item m="1" x="4555"/>
        <item m="1" x="3128"/>
        <item m="1" x="5393"/>
        <item m="1" x="3492"/>
        <item m="1" x="5734"/>
        <item m="1" x="4856"/>
        <item m="1" x="2532"/>
        <item m="1" x="3683"/>
        <item m="1" x="5520"/>
        <item m="1" x="3821"/>
        <item m="1" x="4556"/>
        <item m="1" x="5494"/>
        <item m="1" x="5038"/>
        <item m="1" x="3909"/>
        <item m="1" x="2715"/>
        <item m="1" x="2392"/>
        <item m="1" x="4553"/>
        <item m="1" x="2290"/>
        <item m="1" x="3182"/>
        <item m="1" x="2685"/>
        <item m="1" x="3412"/>
        <item m="1" x="4851"/>
        <item m="1" x="5515"/>
        <item m="1" x="5642"/>
        <item m="1" x="4708"/>
        <item m="1" x="3820"/>
        <item m="1" x="2767"/>
        <item m="1" x="3245"/>
        <item m="1" x="5793"/>
        <item m="1" x="4015"/>
        <item m="1" x="5362"/>
        <item m="1" x="4471"/>
        <item m="1" x="2762"/>
        <item m="1" x="2930"/>
        <item m="1" x="5481"/>
        <item m="1" x="5254"/>
        <item m="1" x="4180"/>
        <item m="1" x="5957"/>
        <item m="1" x="4453"/>
        <item m="1" x="4145"/>
        <item m="1" x="3959"/>
        <item m="1" x="3950"/>
        <item m="1" x="2477"/>
        <item m="1" x="2657"/>
        <item m="1" x="5102"/>
        <item m="1" x="5238"/>
        <item m="1" x="4047"/>
        <item m="1" x="2337"/>
        <item m="1" x="2394"/>
        <item m="1" x="4431"/>
        <item m="1" x="5685"/>
        <item m="1" x="2937"/>
        <item m="1" x="5637"/>
        <item m="1" x="5463"/>
        <item m="1" x="3299"/>
        <item m="1" x="4473"/>
        <item m="1" x="2253"/>
        <item m="1" x="5555"/>
        <item m="1" x="2474"/>
        <item m="1" x="2607"/>
        <item m="1" x="3843"/>
        <item m="1" x="4248"/>
        <item m="1" x="4250"/>
        <item m="1" x="4735"/>
        <item m="1" x="5632"/>
        <item m="1" x="5466"/>
        <item m="1" x="3580"/>
        <item m="1" x="5140"/>
        <item m="1" x="3847"/>
        <item m="1" x="3789"/>
        <item m="1" x="3731"/>
        <item m="1" x="3529"/>
        <item m="1" x="4923"/>
        <item m="1" x="4122"/>
        <item m="1" x="3502"/>
        <item m="1" x="2848"/>
        <item m="1" x="5291"/>
        <item m="1" x="4114"/>
        <item m="1" x="3913"/>
        <item m="1" x="2145"/>
        <item m="1" x="3979"/>
        <item m="1" x="5643"/>
        <item m="1" x="4632"/>
        <item m="1" x="2680"/>
        <item m="1" x="5066"/>
        <item m="1" x="4411"/>
        <item m="1" x="3756"/>
        <item m="1" x="2683"/>
        <item m="1" x="2254"/>
        <item m="1" x="5659"/>
        <item m="1" x="4696"/>
        <item m="1" x="3050"/>
        <item m="1" x="5441"/>
        <item m="1" x="4195"/>
        <item m="1" x="5310"/>
        <item m="1" x="3827"/>
        <item m="1" x="2665"/>
        <item m="1" x="4067"/>
        <item m="1" x="4182"/>
        <item m="1" x="2616"/>
        <item m="1" x="5567"/>
        <item m="1" x="3613"/>
        <item m="1" x="3139"/>
        <item m="1" x="3634"/>
        <item m="1" x="3337"/>
        <item m="1" x="4091"/>
        <item m="1" x="3735"/>
        <item m="1" x="5386"/>
        <item m="1" x="3773"/>
        <item m="1" x="5984"/>
        <item m="1" x="2176"/>
        <item m="1" x="4013"/>
        <item m="1" x="2345"/>
        <item m="1" x="3122"/>
        <item m="1" x="2648"/>
        <item m="1" x="5274"/>
        <item m="1" x="4518"/>
        <item m="1" x="3290"/>
        <item m="1" x="2944"/>
        <item m="1" x="5948"/>
        <item m="1" x="3468"/>
        <item m="1" x="2792"/>
        <item m="1" x="4260"/>
        <item m="1" x="2882"/>
        <item m="1" x="5836"/>
        <item m="1" x="3705"/>
        <item m="1" x="2147"/>
        <item m="1" x="2943"/>
        <item m="1" x="4112"/>
        <item m="1" x="2859"/>
        <item m="1" x="4071"/>
        <item m="1" x="6037"/>
        <item m="1" x="4042"/>
        <item m="1" x="2673"/>
        <item m="1" x="2525"/>
        <item m="1" x="3504"/>
        <item m="1" x="4757"/>
        <item m="1" x="4046"/>
        <item m="1" x="2360"/>
        <item m="1" x="5914"/>
        <item m="1" x="5725"/>
        <item m="1" x="2672"/>
        <item m="1" x="5490"/>
        <item m="1" x="2854"/>
        <item m="1" x="2870"/>
        <item m="1" x="2994"/>
        <item m="1" x="2235"/>
        <item m="1" x="2632"/>
        <item m="1" x="4365"/>
        <item m="1" x="3096"/>
        <item m="1" x="5045"/>
        <item m="1" x="4350"/>
        <item m="1" x="2416"/>
        <item m="1" x="2973"/>
        <item m="1" x="5916"/>
        <item m="1" x="2297"/>
        <item m="1" x="2529"/>
        <item m="1" x="5264"/>
        <item m="1" x="4900"/>
        <item m="1" x="4513"/>
        <item m="1" x="2918"/>
        <item m="1" x="2214"/>
        <item m="1" x="2220"/>
        <item m="1" x="3359"/>
        <item m="1" x="4172"/>
        <item m="1" x="2329"/>
        <item m="1" x="4842"/>
        <item m="1" x="5701"/>
        <item m="1" x="2595"/>
        <item m="1" x="3301"/>
        <item m="1" x="2872"/>
        <item m="1" x="5407"/>
        <item m="1" x="5363"/>
        <item m="1" x="3218"/>
        <item m="1" x="5181"/>
        <item m="1" x="5708"/>
        <item m="1" x="5940"/>
        <item m="1" x="3932"/>
        <item m="1" x="5960"/>
        <item m="1" x="4102"/>
        <item m="1" x="3562"/>
        <item m="1" x="5213"/>
        <item m="1" x="5848"/>
        <item m="1" x="3446"/>
        <item m="1" x="5525"/>
        <item m="1" x="5128"/>
        <item m="1" x="5332"/>
        <item m="1" x="5784"/>
        <item m="1" x="5470"/>
        <item m="1" x="5078"/>
        <item m="1" x="5658"/>
        <item m="1" x="4382"/>
        <item m="1" x="3779"/>
        <item m="1" x="5665"/>
        <item m="1" x="4921"/>
        <item m="1" x="4115"/>
        <item m="1" x="2154"/>
        <item m="1" x="5115"/>
        <item m="1" x="2664"/>
        <item m="1" x="2743"/>
        <item m="1" x="2301"/>
        <item m="1" x="5882"/>
        <item m="1" x="5835"/>
        <item m="1" x="5089"/>
        <item m="1" x="3806"/>
        <item m="1" x="5423"/>
        <item m="1" x="5292"/>
        <item m="1" x="2852"/>
        <item m="1" x="3791"/>
        <item m="1" x="3816"/>
        <item m="1" x="3179"/>
        <item m="1" x="4935"/>
        <item m="1" x="2751"/>
        <item m="1" x="5953"/>
        <item m="1" x="4322"/>
        <item m="1" x="3724"/>
        <item m="1" x="3511"/>
        <item m="1" x="4399"/>
        <item m="1" x="5287"/>
        <item m="1" x="4960"/>
        <item m="1" x="4472"/>
        <item m="1" x="2282"/>
        <item m="1" x="2391"/>
        <item m="1" x="3687"/>
        <item m="1" x="3138"/>
        <item m="1" x="4299"/>
        <item m="1" x="2338"/>
        <item m="1" x="4544"/>
        <item m="1" x="2623"/>
        <item m="1" x="3045"/>
        <item m="1" x="4912"/>
        <item m="1" x="3636"/>
        <item m="1" x="3009"/>
        <item m="1" x="2287"/>
        <item m="1" x="4674"/>
        <item m="1" x="4934"/>
        <item m="1" x="2544"/>
        <item m="1" x="3031"/>
        <item m="1" x="3581"/>
        <item m="1" x="5251"/>
        <item m="1" x="4973"/>
        <item m="1" x="5105"/>
        <item m="1" x="4713"/>
        <item m="1" x="4233"/>
        <item m="1" x="4374"/>
        <item m="1" x="2563"/>
        <item m="1" x="4977"/>
        <item m="1" x="3055"/>
        <item m="1" x="2561"/>
        <item m="1" x="3442"/>
        <item m="1" x="3602"/>
        <item m="1" x="3444"/>
        <item m="1" x="4255"/>
        <item m="1" x="4225"/>
        <item m="1" x="5714"/>
        <item m="1" x="4581"/>
        <item m="1" x="2551"/>
        <item m="1" x="4751"/>
        <item m="1" x="4676"/>
        <item m="1" x="5814"/>
        <item m="1" x="3001"/>
        <item m="1" x="5080"/>
        <item m="1" x="5872"/>
        <item m="1" x="3534"/>
        <item m="1" x="4822"/>
        <item m="1" x="4264"/>
        <item m="1" x="4903"/>
        <item m="1" x="5497"/>
        <item m="1" x="2972"/>
        <item m="1" x="3296"/>
        <item m="1" x="3482"/>
        <item m="1" x="2769"/>
        <item m="1" x="3931"/>
        <item m="1" x="4802"/>
        <item m="1" x="3762"/>
        <item m="1" x="5008"/>
        <item m="1" x="3157"/>
        <item m="1" x="3612"/>
        <item m="1" x="3604"/>
        <item m="1" x="4846"/>
        <item m="1" x="2155"/>
        <item m="1" x="3568"/>
        <item m="1" x="5372"/>
        <item m="1" x="3719"/>
        <item m="1" x="5385"/>
        <item m="1" x="5556"/>
        <item m="1" x="3943"/>
        <item m="1" x="2933"/>
        <item m="1" x="2708"/>
        <item m="1" x="4419"/>
        <item m="1" x="5832"/>
        <item m="1" x="3426"/>
        <item m="1" x="4850"/>
        <item m="1" x="2608"/>
        <item m="1" x="4712"/>
        <item m="1" x="2948"/>
        <item m="1" x="3809"/>
        <item m="1" x="2483"/>
        <item m="1" x="4135"/>
        <item m="1" x="3089"/>
        <item m="1" x="4323"/>
        <item m="1" x="3894"/>
        <item m="1" x="3158"/>
        <item m="1" x="5862"/>
        <item m="1" x="4379"/>
        <item m="1" x="3119"/>
        <item m="1" x="2431"/>
        <item m="1" x="5456"/>
        <item m="1" x="4815"/>
        <item m="1" x="5821"/>
        <item m="1" x="5389"/>
        <item m="1" x="5595"/>
        <item m="1" x="3617"/>
        <item m="1" x="3416"/>
        <item m="1" x="3490"/>
        <item m="1" x="4898"/>
        <item m="1" x="2812"/>
        <item m="1" x="2266"/>
        <item m="1" x="5029"/>
        <item m="1" x="3929"/>
        <item m="1" x="5816"/>
        <item m="1" x="5019"/>
        <item m="1" x="4496"/>
        <item m="1" x="2788"/>
        <item m="1" x="6012"/>
        <item m="1" x="3953"/>
        <item m="1" x="3531"/>
        <item m="1" x="3039"/>
        <item m="1" x="2496"/>
        <item m="1" x="3930"/>
        <item m="1" x="5242"/>
        <item m="1" x="5591"/>
        <item m="1" x="4698"/>
        <item m="1" x="5041"/>
        <item m="1" x="4278"/>
        <item m="1" x="3776"/>
        <item m="1" x="5245"/>
        <item m="1" x="4706"/>
        <item m="1" x="5698"/>
        <item m="1" x="2701"/>
        <item m="1" x="5740"/>
        <item m="1" x="4029"/>
        <item m="1" x="4604"/>
        <item m="1" x="2449"/>
        <item m="1" x="2203"/>
        <item m="1" x="3999"/>
        <item m="1" x="4662"/>
        <item m="1" x="4626"/>
        <item m="1" x="5017"/>
        <item m="1" x="3985"/>
        <item m="1" x="4332"/>
        <item m="1" x="5396"/>
        <item m="1" x="2637"/>
        <item m="1" x="2464"/>
        <item m="1" x="2198"/>
        <item m="1" x="3810"/>
        <item m="1" x="3928"/>
        <item m="1" x="4426"/>
        <item m="1" x="2200"/>
        <item m="1" x="5799"/>
        <item m="1" x="3691"/>
        <item m="1" x="4778"/>
        <item m="1" x="5211"/>
        <item m="1" x="4085"/>
        <item m="1" x="2646"/>
        <item m="1" x="4243"/>
        <item m="1" x="4543"/>
        <item m="1" x="4156"/>
        <item m="1" x="3507"/>
        <item m="1" x="3934"/>
        <item m="1" x="4507"/>
        <item m="1" x="2995"/>
        <item m="1" x="4527"/>
        <item m="1" x="4580"/>
        <item m="1" x="6025"/>
        <item m="1" x="4753"/>
        <item m="1" x="5154"/>
        <item m="1" x="5155"/>
        <item m="1" x="5131"/>
        <item m="1" x="3187"/>
        <item m="1" x="4957"/>
        <item m="1" x="5092"/>
        <item m="1" x="2863"/>
        <item m="1" x="3752"/>
        <item m="1" x="2531"/>
        <item m="1" x="4871"/>
        <item m="1" x="5028"/>
        <item m="1" x="4607"/>
        <item m="1" x="5713"/>
        <item m="1" x="2700"/>
        <item m="1" x="2874"/>
        <item m="1" x="5697"/>
        <item m="1" x="5735"/>
        <item m="1" x="3758"/>
        <item m="1" x="4667"/>
        <item m="1" x="3846"/>
        <item m="1" x="4479"/>
        <item m="1" x="5777"/>
        <item m="1" x="4133"/>
        <item m="1" x="4502"/>
        <item m="1" x="4258"/>
        <item m="1" x="5678"/>
        <item m="1" x="3349"/>
        <item m="1" x="5878"/>
        <item m="1" x="3032"/>
        <item m="1" x="4782"/>
        <item m="1" x="3912"/>
        <item m="1" x="5408"/>
        <item m="1" x="5346"/>
        <item m="1" x="3418"/>
        <item m="1" x="3414"/>
        <item m="1" x="4717"/>
        <item m="1" x="3900"/>
        <item m="1" x="4630"/>
        <item m="1" x="4107"/>
        <item m="1" x="3556"/>
        <item m="1" x="4041"/>
        <item m="1" x="3783"/>
        <item m="1" x="5060"/>
        <item m="1" x="5153"/>
        <item m="1" x="4505"/>
        <item m="1" x="2880"/>
        <item m="1" x="3785"/>
        <item m="1" x="5223"/>
        <item m="1" x="2359"/>
        <item m="1" x="4151"/>
        <item m="1" x="3973"/>
        <item m="1" x="4246"/>
        <item m="1" x="5756"/>
        <item m="1" x="5971"/>
        <item m="1" x="4551"/>
        <item m="1" x="2185"/>
        <item m="1" x="5989"/>
        <item m="1" x="5137"/>
        <item m="1" x="4931"/>
        <item m="1" x="3390"/>
        <item m="1" x="3033"/>
        <item m="1" x="3625"/>
        <item m="1" x="3396"/>
        <item m="1" x="4733"/>
        <item m="1" x="2813"/>
        <item m="1" x="5699"/>
        <item m="1" x="3748"/>
        <item m="1" x="3384"/>
        <item m="1" x="4720"/>
        <item m="1" x="4031"/>
        <item m="1" x="4525"/>
        <item m="1" x="4532"/>
        <item m="1" x="5560"/>
        <item m="1" x="3885"/>
        <item m="1" x="4671"/>
        <item m="1" x="4546"/>
        <item m="1" x="5147"/>
        <item m="1" x="5454"/>
        <item m="1" x="5492"/>
        <item m="1" x="2780"/>
        <item m="1" x="3741"/>
        <item m="1" x="3372"/>
        <item m="1" x="3565"/>
        <item m="1" x="4984"/>
        <item m="1" x="2654"/>
        <item m="1" x="2497"/>
        <item m="1" x="5892"/>
        <item m="1" x="5240"/>
        <item m="1" x="4654"/>
        <item m="1" x="3740"/>
        <item m="1" x="5477"/>
        <item m="1" x="4348"/>
        <item m="1" x="3796"/>
        <item m="1" x="4098"/>
        <item m="1" x="3101"/>
        <item m="1" x="3858"/>
        <item m="1" x="5883"/>
        <item m="1" x="4306"/>
        <item m="1" x="3971"/>
        <item m="1" x="5099"/>
        <item m="1" x="2175"/>
        <item m="1" x="5123"/>
        <item m="1" x="3042"/>
        <item m="1" x="3845"/>
        <item m="1" x="2500"/>
        <item m="1" x="3513"/>
        <item m="1" x="3753"/>
        <item m="1" x="2601"/>
        <item m="1" x="5812"/>
        <item m="1" x="2440"/>
        <item m="1" x="5267"/>
        <item m="1" x="5575"/>
        <item m="1" x="2763"/>
        <item m="1" x="2427"/>
        <item m="1" x="2255"/>
        <item m="1" x="3007"/>
        <item m="1" x="5030"/>
        <item m="1" x="5759"/>
        <item m="1" x="2351"/>
        <item m="1" x="5133"/>
        <item m="1" x="5120"/>
        <item m="1" x="5429"/>
        <item m="1" x="5300"/>
        <item m="1" x="4917"/>
        <item m="1" x="2492"/>
        <item m="1" x="5101"/>
        <item m="1" x="4437"/>
        <item m="1" x="2333"/>
        <item m="1" x="4325"/>
        <item m="1" x="5898"/>
        <item m="1" x="2779"/>
        <item m="1" x="3808"/>
        <item m="1" x="5449"/>
        <item m="1" x="2846"/>
        <item m="1" x="2495"/>
        <item m="1" x="3163"/>
        <item m="1" x="5965"/>
        <item m="1" x="2184"/>
        <item m="1" x="2150"/>
        <item m="1" x="2773"/>
        <item m="1" x="5964"/>
        <item m="1" x="3598"/>
        <item m="1" x="4097"/>
        <item m="1" x="2968"/>
        <item m="1" x="3532"/>
        <item m="1" x="5936"/>
        <item m="1" x="3362"/>
        <item m="1" x="4583"/>
        <item m="1" x="4881"/>
        <item m="1" x="3124"/>
        <item m="1" x="5885"/>
        <item m="1" x="3682"/>
        <item m="1" x="3945"/>
        <item m="1" x="4405"/>
        <item m="1" x="5134"/>
        <item m="1" x="5630"/>
        <item m="1" x="5299"/>
        <item m="1" x="2435"/>
        <item m="1" x="3794"/>
        <item m="1" x="4283"/>
        <item m="1" x="3180"/>
        <item m="1" x="3672"/>
        <item m="1" x="4770"/>
        <item m="1" x="4549"/>
        <item m="1" x="4919"/>
        <item m="1" x="2617"/>
        <item m="1" x="5531"/>
        <item m="1" x="5910"/>
        <item m="1" x="2644"/>
        <item m="1" x="4469"/>
        <item m="1" x="5430"/>
        <item m="1" x="2541"/>
        <item m="1" x="2569"/>
        <item m="1" x="2866"/>
        <item m="1" x="4756"/>
        <item m="1" x="3856"/>
        <item m="1" x="4739"/>
        <item m="1" x="3594"/>
        <item m="1" x="6038"/>
        <item m="1" x="3491"/>
        <item m="1" x="4333"/>
        <item m="1" x="5224"/>
        <item m="1" x="5461"/>
        <item m="1" x="4452"/>
        <item m="1" x="4362"/>
        <item m="1" x="6015"/>
        <item m="1" x="2197"/>
        <item m="1" x="4432"/>
        <item m="1" x="3424"/>
        <item m="1" x="2447"/>
        <item m="1" x="3517"/>
        <item m="1" x="3353"/>
        <item m="1" x="5745"/>
        <item m="1" x="4547"/>
        <item m="1" x="3582"/>
        <item m="1" x="3658"/>
        <item m="1" x="5712"/>
        <item m="1" x="3455"/>
        <item m="1" x="3395"/>
        <item m="1" x="5668"/>
        <item m="1" x="5516"/>
        <item m="1" x="4141"/>
        <item m="1" x="4966"/>
        <item m="1" x="4314"/>
        <item m="1" x="4690"/>
        <item m="1" x="5574"/>
        <item m="1" x="2578"/>
        <item m="1" x="5215"/>
        <item m="1" x="4113"/>
        <item m="1" x="5653"/>
        <item m="1" x="6041"/>
        <item m="1" x="3451"/>
        <item m="1" x="3518"/>
        <item m="1" x="2446"/>
        <item m="1" x="5606"/>
        <item m="1" x="2247"/>
        <item m="1" x="3307"/>
        <item m="1" x="3770"/>
        <item m="1" x="2384"/>
        <item m="1" x="4081"/>
        <item m="1" x="2718"/>
        <item m="1" x="4037"/>
        <item m="1" x="3098"/>
        <item m="1" x="3271"/>
        <item m="1" x="5523"/>
        <item m="1" x="2907"/>
        <item m="1" x="5280"/>
        <item m="1" x="5679"/>
        <item m="1" x="4005"/>
        <item m="1" x="2322"/>
        <item m="1" x="5335"/>
        <item m="1" x="5437"/>
        <item m="1" x="2911"/>
        <item m="1" x="4155"/>
        <item m="1" x="5042"/>
        <item m="1" x="2420"/>
        <item m="1" x="3276"/>
        <item m="1" x="2472"/>
        <item m="1" x="3303"/>
        <item m="1" x="4004"/>
        <item m="1" x="5851"/>
        <item m="1" x="2308"/>
        <item m="1" x="5982"/>
        <item m="1" x="5820"/>
        <item m="1" x="4129"/>
        <item m="1" x="3860"/>
        <item m="1" x="4026"/>
        <item m="1" x="4436"/>
        <item m="1" x="4175"/>
        <item m="1" x="4656"/>
        <item m="1" x="3840"/>
        <item m="1" x="4862"/>
        <item m="1" x="3944"/>
        <item m="1" x="4458"/>
        <item m="1" x="3823"/>
        <item m="1" x="2681"/>
        <item m="1" x="2956"/>
        <item m="1" x="4231"/>
        <item m="1" x="2422"/>
        <item m="1" x="3500"/>
        <item m="1" x="3107"/>
        <item m="1" x="4598"/>
        <item m="1" x="3828"/>
        <item m="1" x="4014"/>
        <item m="1" x="3018"/>
        <item m="1" x="5002"/>
        <item m="1" x="5769"/>
        <item m="1" x="6016"/>
        <item m="1" x="3899"/>
        <item m="1" x="3005"/>
        <item m="1" x="4289"/>
        <item m="1" x="5434"/>
        <item m="1" x="4381"/>
        <item m="1" x="6002"/>
        <item m="1" x="6040"/>
        <item m="1" x="5412"/>
        <item m="1" x="3908"/>
        <item m="1" x="3936"/>
        <item m="1" x="3597"/>
        <item m="1" x="3456"/>
        <item m="1" x="4065"/>
        <item m="1" x="5521"/>
        <item m="1" x="5794"/>
        <item m="1" x="5728"/>
        <item m="1" x="3429"/>
        <item m="1" x="4198"/>
        <item m="1" x="3196"/>
        <item m="1" x="2739"/>
        <item m="1" x="3954"/>
        <item m="1" x="3040"/>
        <item m="1" x="2689"/>
        <item m="1" x="5306"/>
        <item m="1" x="3028"/>
        <item m="1" x="4864"/>
        <item m="1" x="5192"/>
        <item m="1" x="2927"/>
        <item m="1" x="5588"/>
        <item m="1" x="3677"/>
        <item m="1" x="3958"/>
        <item m="1" x="3896"/>
        <item m="1" x="3974"/>
        <item m="1" x="2641"/>
        <item m="1" x="5533"/>
        <item m="1" x="3501"/>
        <item m="1" x="5469"/>
        <item m="1" x="3466"/>
        <item m="1" x="2249"/>
        <item m="1" x="5073"/>
        <item m="1" x="5222"/>
        <item m="1" x="5927"/>
        <item m="1" x="4394"/>
        <item m="1" x="4916"/>
        <item m="1" x="5442"/>
        <item m="1" x="5410"/>
        <item m="1" x="4229"/>
        <item m="1" x="5884"/>
        <item m="1" x="4848"/>
        <item m="1" x="3904"/>
        <item m="1" x="4276"/>
        <item m="1" x="5173"/>
        <item m="1" x="2473"/>
        <item m="1" x="3351"/>
        <item m="1" x="4613"/>
        <item m="1" x="3398"/>
        <item m="1" x="4033"/>
        <item m="1" x="3484"/>
        <item m="1" x="5208"/>
        <item m="1" x="4705"/>
        <item m="1" x="2881"/>
        <item m="1" x="2269"/>
        <item m="1" x="4692"/>
        <item m="1" x="5649"/>
        <item m="1" x="5301"/>
        <item m="1" x="2889"/>
        <item m="1" x="5899"/>
        <item m="1" x="4711"/>
        <item m="1" x="5457"/>
        <item m="1" x="3114"/>
        <item m="1" x="5016"/>
        <item m="1" x="5059"/>
        <item m="1" x="5683"/>
        <item m="1" x="5859"/>
        <item m="1" x="5166"/>
        <item m="1" x="2467"/>
        <item m="1" x="2745"/>
        <item m="1" x="3072"/>
        <item m="1" x="2830"/>
        <item m="1" x="4100"/>
        <item m="1" x="2768"/>
        <item m="1" x="3664"/>
        <item m="1" x="4117"/>
        <item m="1" x="3593"/>
        <item m="1" x="3920"/>
        <item m="1" x="3223"/>
        <item m="1" x="4687"/>
        <item m="1" x="3702"/>
        <item m="1" x="3403"/>
        <item m="1" x="3317"/>
        <item m="1" x="5576"/>
        <item m="1" x="5558"/>
        <item m="1" x="3555"/>
        <item m="1" x="2782"/>
        <item m="1" x="3881"/>
        <item m="1" x="2361"/>
        <item m="1" x="3142"/>
        <item m="1" x="2586"/>
        <item m="1" x="3918"/>
        <item m="1" x="2219"/>
        <item m="1" x="4304"/>
        <item m="1" x="2216"/>
        <item m="1" x="5397"/>
        <item m="1" x="2377"/>
        <item m="1" x="5058"/>
        <item m="1" x="5268"/>
        <item m="1" x="3099"/>
        <item m="1" x="2489"/>
        <item m="1" x="5562"/>
        <item m="1" x="3352"/>
        <item m="1" x="3278"/>
        <item m="1" x="3510"/>
        <item m="1" x="4028"/>
        <item m="1" x="4249"/>
        <item m="1" x="2706"/>
        <item m="1" x="5924"/>
        <item m="1" x="5330"/>
        <item m="1" x="2687"/>
        <item m="1" x="3665"/>
        <item m="1" x="2408"/>
        <item m="1" x="4709"/>
        <item m="1" x="5295"/>
        <item m="1" x="4440"/>
        <item m="1" x="5161"/>
        <item m="1" x="2452"/>
        <item m="1" x="5355"/>
        <item m="1" x="4873"/>
        <item m="1" x="4531"/>
        <item m="1" x="4727"/>
        <item m="1" x="3047"/>
        <item m="1" x="3883"/>
        <item m="1" x="4795"/>
        <item m="1" x="5307"/>
        <item m="1" x="2920"/>
        <item m="1" x="3192"/>
        <item m="1" x="2478"/>
        <item m="1" x="4896"/>
        <item m="1" x="4497"/>
        <item m="1" x="3034"/>
        <item m="1" x="3197"/>
        <item m="1" x="4252"/>
        <item m="1" x="4763"/>
        <item m="1" x="4447"/>
        <item m="1" x="3473"/>
        <item m="1" x="2605"/>
        <item m="1" x="4364"/>
        <item m="1" x="2205"/>
        <item m="1" x="2727"/>
        <item m="1" x="5651"/>
        <item m="1" x="5797"/>
        <item m="1" x="2974"/>
        <item m="1" x="2174"/>
        <item m="1" x="5119"/>
        <item m="1" x="3632"/>
        <item m="1" x="4647"/>
        <item m="1" x="2433"/>
        <item m="1" x="5353"/>
        <item m="1" x="4003"/>
        <item m="1" x="2264"/>
        <item m="1" x="4356"/>
        <item m="1" x="3363"/>
        <item m="1" x="3621"/>
        <item m="1" x="5114"/>
        <item m="1" x="2772"/>
        <item m="1" x="2879"/>
        <item m="1" x="5854"/>
        <item m="1" x="5968"/>
        <item m="1" x="4228"/>
        <item m="1" x="3173"/>
        <item m="1" x="2800"/>
        <item m="1" x="3627"/>
        <item m="1" x="3172"/>
        <item m="1" x="4206"/>
        <item m="1" x="5547"/>
        <item m="1" x="3706"/>
        <item m="1" x="4053"/>
        <item m="1" x="5085"/>
        <item m="1" x="3285"/>
        <item m="1" x="4159"/>
        <item m="1" x="5426"/>
        <item m="1" x="3995"/>
        <item m="1" x="2382"/>
        <item m="1" x="4220"/>
        <item m="1" x="4254"/>
        <item m="1" x="3400"/>
        <item m="1" x="2528"/>
        <item m="1" x="4200"/>
        <item m="1" x="5554"/>
        <item m="1" x="4528"/>
        <item m="1" x="5311"/>
        <item m="1" x="3449"/>
        <item m="1" x="2380"/>
        <item m="1" x="3147"/>
        <item m="1" x="2865"/>
        <item m="1" x="3982"/>
        <item m="1" x="5325"/>
        <item m="1" x="4910"/>
        <item m="1" x="2679"/>
        <item m="1" x="5043"/>
        <item m="1" x="2883"/>
        <item m="1" x="4491"/>
        <item m="1" x="2553"/>
        <item m="1" x="4273"/>
        <item m="1" x="3479"/>
        <item m="1" x="5243"/>
        <item m="1" x="2925"/>
        <item m="1" x="3049"/>
        <item m="1" x="2891"/>
        <item m="1" x="3415"/>
        <item m="1" x="3083"/>
        <item m="1" x="5367"/>
        <item m="1" x="3628"/>
        <item m="1" x="5027"/>
        <item m="1" x="3690"/>
        <item m="1" x="5808"/>
        <item m="1" x="3619"/>
        <item m="1" x="5198"/>
        <item m="1" x="5641"/>
        <item m="1" x="5596"/>
        <item m="1" x="5529"/>
        <item m="1" x="4396"/>
        <item m="1" x="5241"/>
        <item m="1" x="3143"/>
        <item m="1" x="2926"/>
        <item m="1" x="2618"/>
        <item m="1" x="2398"/>
        <item m="1" x="5165"/>
        <item m="1" x="2777"/>
        <item m="1" x="5949"/>
        <item m="1" x="4625"/>
        <item m="1" x="5023"/>
        <item m="1" x="4847"/>
        <item m="1" x="2533"/>
        <item m="1" x="2278"/>
        <item m="1" x="3854"/>
        <item m="1" x="4270"/>
        <item m="1" x="5505"/>
        <item m="1" x="3166"/>
        <item m="1" x="3764"/>
        <item m="1" x="4533"/>
        <item m="1" x="3692"/>
        <item m="1" x="3781"/>
        <item m="1" x="3757"/>
        <item m="1" x="5618"/>
        <item m="1" x="4867"/>
        <item m="1" x="2232"/>
        <item m="1" x="4087"/>
        <item m="1" x="3014"/>
        <item m="1" x="5800"/>
        <item m="1" x="5404"/>
        <item m="1" x="2487"/>
        <item m="1" x="3325"/>
        <item m="1" x="4638"/>
        <item m="1" x="5741"/>
        <item m="1" x="4566"/>
        <item m="1" x="3660"/>
        <item m="1" x="2454"/>
        <item m="1" x="5922"/>
        <item m="1" x="3829"/>
        <item m="1" x="3258"/>
        <item m="1" x="4400"/>
        <item m="1" x="2980"/>
        <item m="1" x="3283"/>
        <item m="1" x="3966"/>
        <item m="1" x="5383"/>
        <item m="1" x="3421"/>
        <item m="1" x="4183"/>
        <item m="1" x="3255"/>
        <item m="1" x="4106"/>
        <item m="1" x="5803"/>
        <item m="1" x="3890"/>
        <item m="1" x="4474"/>
        <item m="1" x="3092"/>
        <item m="1" x="2594"/>
        <item m="1" x="5366"/>
        <item m="1" x="3714"/>
        <item m="1" x="4521"/>
        <item m="1" x="4951"/>
        <item m="1" x="3309"/>
        <item m="1" x="2455"/>
        <item m="1" x="4368"/>
        <item m="1" x="3905"/>
        <item m="1" x="2709"/>
        <item m="1" x="2957"/>
        <item m="1" x="3670"/>
        <item m="1" x="2192"/>
        <item m="1" x="2803"/>
        <item m="1" x="5070"/>
        <item m="1" x="4694"/>
        <item m="1" x="3289"/>
        <item m="1" x="2993"/>
        <item m="1" x="5081"/>
        <item m="1" x="5033"/>
        <item m="1" x="2987"/>
        <item m="1" x="3181"/>
        <item m="1" x="6021"/>
        <item m="1" x="2248"/>
        <item m="1" x="4039"/>
        <item m="1" x="4173"/>
        <item m="1" x="4061"/>
        <item m="1" x="2736"/>
        <item m="1" x="5987"/>
        <item m="1" x="3641"/>
        <item m="1" x="5947"/>
        <item m="1" x="3087"/>
        <item m="1" x="5167"/>
        <item m="1" x="4185"/>
        <item m="1" x="5111"/>
        <item m="1" x="5621"/>
        <item m="1" x="3379"/>
        <item m="1" x="5329"/>
        <item m="1" x="5356"/>
        <item m="1" x="3461"/>
        <item m="1" x="3728"/>
        <item m="1" x="3310"/>
        <item m="1" x="4428"/>
        <item m="1" x="3646"/>
        <item m="1" x="5381"/>
        <item m="1" x="5550"/>
        <item m="1" x="5959"/>
        <item m="1" x="4640"/>
        <item m="1" x="5512"/>
        <item m="1" x="4190"/>
        <item m="1" x="2712"/>
        <item m="1" x="5196"/>
        <item m="1" x="5011"/>
        <item m="1" x="6028"/>
        <item m="1" x="5488"/>
        <item m="1" x="4290"/>
        <item m="1" x="3346"/>
        <item m="1" x="2622"/>
        <item m="1" x="4828"/>
        <item m="1" x="5717"/>
        <item m="1" x="4784"/>
        <item m="1" x="3340"/>
        <item m="1" x="2794"/>
        <item m="1" x="4915"/>
        <item m="1" x="2530"/>
        <item m="1" x="5850"/>
        <item m="1" x="5810"/>
        <item m="1" x="2935"/>
        <item m="1" x="2523"/>
        <item m="1" x="3878"/>
        <item m="1" x="5911"/>
        <item m="1" x="4313"/>
        <item m="1" x="5297"/>
        <item m="1" x="3297"/>
        <item m="1" x="4060"/>
        <item m="1" x="5667"/>
        <item m="1" x="3640"/>
        <item m="1" x="3873"/>
        <item m="1" x="2840"/>
        <item m="1" x="4134"/>
        <item m="1" x="3035"/>
        <item m="1" x="3736"/>
        <item m="1" x="3133"/>
        <item m="1" x="4285"/>
        <item m="1" x="2928"/>
        <item m="1" x="4487"/>
        <item m="1" x="2358"/>
        <item m="1" x="3708"/>
        <item m="1" x="5419"/>
        <item m="1" x="5024"/>
        <item m="1" x="3365"/>
        <item m="1" x="4266"/>
        <item m="1" x="5200"/>
        <item m="1" x="2442"/>
        <item m="1" x="4352"/>
        <item m="1" x="4210"/>
        <item m="1" x="4084"/>
        <item m="1" x="5780"/>
        <item m="1" x="3375"/>
        <item m="1" x="3321"/>
        <item m="1" x="3020"/>
        <item m="1" x="2991"/>
        <item m="1" x="3208"/>
        <item m="1" x="4361"/>
        <item m="1" x="4887"/>
        <item m="1" x="3901"/>
        <item m="1" x="4958"/>
        <item m="1" x="2747"/>
        <item m="1" x="4341"/>
        <item m="1" x="5925"/>
        <item m="1" x="2666"/>
        <item m="1" x="3497"/>
        <item m="1" x="5005"/>
        <item m="1" x="2871"/>
        <item m="1" x="2252"/>
        <item m="1" x="3075"/>
        <item m="1" x="5538"/>
        <item m="1" x="6007"/>
        <item m="1" x="2717"/>
        <item m="1" x="5920"/>
        <item m="1" x="4124"/>
        <item m="1" x="2336"/>
        <item m="1" x="2193"/>
        <item m="1" x="3956"/>
        <item m="1" x="4342"/>
        <item m="1" x="3149"/>
        <item m="1" x="4840"/>
        <item m="1" x="5545"/>
        <item m="1" x="4043"/>
        <item m="1" x="2606"/>
        <item m="1" x="4959"/>
        <item m="1" x="3642"/>
        <item m="1" x="2705"/>
        <item m="1" x="5450"/>
        <item m="1" x="4234"/>
        <item m="1" x="3236"/>
        <item m="1" x="4207"/>
        <item m="1" x="3862"/>
        <item m="1" x="3361"/>
        <item m="1" x="2302"/>
        <item m="1" x="2309"/>
        <item m="1" x="3935"/>
        <item m="1" x="2897"/>
        <item m="1" x="2983"/>
        <item m="1" x="5370"/>
        <item m="1" x="3480"/>
        <item m="1" x="3104"/>
        <item m="1" x="3391"/>
        <item m="1" x="5990"/>
        <item m="1" x="4991"/>
        <item m="1" x="2294"/>
        <item m="1" x="2789"/>
        <item m="1" x="3592"/>
        <item m="1" x="2815"/>
        <item m="1" x="5414"/>
        <item m="1" x="4755"/>
        <item m="1" x="2847"/>
        <item m="1" x="3571"/>
        <item m="1" x="2283"/>
        <item m="1" x="2535"/>
        <item m="1" x="5156"/>
        <item m="1" x="3927"/>
        <item m="1" x="2246"/>
        <item m="1" x="3685"/>
        <item m="1" x="3838"/>
        <item m="1" x="3825"/>
        <item m="1" x="2239"/>
        <item m="1" x="4609"/>
        <item m="1" x="4467"/>
        <item m="1" x="3118"/>
        <item m="1" x="4140"/>
        <item m="1" x="2153"/>
        <item m="1" x="5282"/>
        <item m="1" x="3013"/>
        <item m="1" x="5963"/>
        <item m="1" x="4835"/>
        <item m="1" x="4449"/>
        <item m="1" x="2317"/>
        <item m="1" x="4818"/>
        <item m="1" x="2320"/>
        <item m="1" x="5860"/>
        <item m="1" x="2161"/>
        <item m="1" x="2289"/>
        <item m="1" x="4670"/>
        <item m="1" x="3902"/>
        <item m="1" x="3051"/>
        <item m="1" x="2781"/>
        <item m="1" x="5476"/>
        <item m="1" x="4844"/>
        <item m="1" x="2627"/>
        <item m="1" x="2230"/>
        <item m="1" x="4495"/>
        <item m="1" x="5338"/>
        <item m="1" x="5304"/>
        <item m="1" x="3393"/>
        <item m="1" x="5661"/>
        <item m="1" x="4595"/>
        <item m="1" x="4261"/>
        <item m="1" x="2201"/>
        <item m="1" x="4205"/>
        <item m="1" x="4773"/>
        <item m="1" x="4086"/>
        <item m="1" x="3588"/>
        <item m="1" x="2448"/>
        <item m="1" x="4723"/>
        <item m="1" x="3700"/>
        <item m="1" x="2355"/>
        <item m="1" x="5236"/>
        <item m="1" x="3378"/>
        <item m="1" x="4771"/>
        <item m="1" x="3874"/>
        <item m="1" x="3601"/>
        <item m="1" x="4421"/>
        <item m="1" x="3723"/>
        <item m="1" x="2682"/>
        <item m="1" x="4158"/>
        <item m="1" x="2386"/>
        <item m="1" x="5320"/>
        <item m="1" x="2424"/>
        <item m="1" x="4241"/>
        <item m="1" x="3947"/>
        <item m="1" x="3206"/>
        <item m="1" x="6035"/>
        <item m="1" x="5766"/>
        <item m="1" x="3219"/>
        <item m="1" x="5022"/>
        <item m="1" x="3257"/>
        <item m="1" x="4310"/>
        <item m="1" x="3152"/>
        <item m="1" x="2961"/>
        <item m="1" x="3254"/>
        <item m="1" x="3552"/>
        <item m="1" x="2898"/>
        <item m="1" x="2831"/>
        <item m="1" x="3175"/>
        <item m="1" x="4584"/>
        <item m="1" x="3209"/>
        <item m="1" x="5526"/>
        <item m="1" x="3990"/>
        <item m="1" x="4044"/>
        <item m="1" x="5246"/>
        <item m="1" x="3210"/>
        <item m="1" x="2996"/>
        <item m="1" x="3305"/>
        <item m="1" x="5124"/>
        <item m="1" x="5605"/>
        <item m="1" x="5656"/>
        <item m="1" x="5375"/>
        <item m="1" x="4742"/>
        <item m="1" x="2451"/>
        <item m="1" x="3275"/>
        <item m="1" x="3795"/>
        <item m="1" x="2439"/>
        <item m="1" x="2195"/>
        <item m="1" x="5775"/>
        <item m="1" x="5194"/>
        <item m="1" x="2947"/>
        <item m="1" x="5318"/>
        <item m="1" x="5359"/>
        <item m="1" x="2460"/>
        <item m="1" x="2899"/>
        <item m="1" x="2649"/>
        <item m="1" x="5065"/>
        <item m="1" x="3659"/>
        <item m="1" x="4049"/>
        <item m="1" x="2904"/>
        <item m="1" x="3207"/>
        <item m="1" x="4726"/>
        <item m="1" x="4152"/>
        <item m="1" x="3199"/>
        <item m="1" x="5013"/>
        <item m="1" x="5378"/>
        <item m="1" x="3743"/>
        <item m="1" x="5722"/>
        <item m="1" x="3312"/>
        <item m="1" x="3090"/>
        <item m="1" x="5540"/>
        <item m="1" x="3891"/>
        <item m="1" x="4423"/>
        <item m="1" x="3458"/>
        <item m="1" x="5522"/>
        <item m="1" x="5943"/>
        <item m="1" x="4886"/>
        <item m="1" x="3183"/>
        <item m="1" x="2900"/>
        <item m="1" x="2258"/>
        <item m="1" x="2600"/>
        <item m="1" x="4606"/>
        <item m="1" x="5609"/>
        <item m="1" x="2434"/>
        <item m="1" x="2507"/>
        <item m="1" x="4617"/>
        <item m="1" x="3539"/>
        <item m="1" x="4439"/>
        <item m="1" x="4794"/>
        <item m="1" x="5763"/>
        <item m="1" x="5811"/>
        <item m="1" x="2589"/>
        <item m="1" x="4725"/>
        <item m="1" x="5175"/>
        <item m="1" x="3535"/>
        <item m="1" x="2969"/>
        <item m="1" x="2385"/>
        <item m="1" x="2405"/>
        <item m="1" x="4279"/>
        <item m="1" x="3906"/>
        <item m="1" x="3011"/>
        <item m="1" x="3717"/>
        <item m="1" x="2613"/>
        <item m="1" x="2152"/>
        <item m="1" x="4503"/>
        <item m="1" x="5046"/>
        <item m="1" x="3983"/>
        <item m="1" x="5654"/>
        <item m="1" x="5580"/>
        <item m="1" x="4714"/>
        <item m="1" x="2437"/>
        <item m="1" x="2191"/>
        <item m="1" x="3630"/>
        <item m="1" x="3596"/>
        <item m="1" x="2962"/>
        <item m="1" x="5863"/>
        <item m="1" x="2626"/>
        <item m="1" x="2774"/>
        <item m="1" x="4170"/>
        <item m="1" x="4410"/>
        <item m="1" x="2802"/>
        <item m="1" x="5804"/>
        <item m="1" x="4253"/>
        <item m="1" x="2740"/>
        <item m="1" x="2414"/>
        <item m="1" x="2824"/>
        <item m="1" x="3112"/>
        <item m="1" x="5853"/>
        <item m="1" x="2855"/>
        <item m="1" x="5417"/>
        <item m="1" x="2604"/>
        <item m="1" x="3826"/>
        <item m="1" x="4722"/>
        <item m="1" x="5409"/>
        <item m="1" x="2908"/>
        <item m="1" x="5006"/>
        <item m="1" x="3564"/>
        <item m="1" x="4149"/>
        <item m="1" x="4636"/>
        <item m="1" x="3214"/>
        <item m="1" x="2571"/>
        <item m="1" x="4724"/>
        <item m="1" x="3777"/>
        <item m="1" x="2177"/>
        <item m="1" x="5149"/>
        <item m="1" x="2526"/>
        <item m="1" x="4790"/>
        <item m="1" x="2305"/>
        <item m="1" x="4022"/>
        <item m="1" x="3117"/>
        <item m="1" x="5676"/>
        <item m="1" x="5361"/>
        <item m="1" x="3288"/>
        <item m="1" x="4420"/>
        <item m="1" x="3984"/>
        <item m="1" x="4007"/>
        <item m="1" x="3222"/>
        <item m="1" x="3137"/>
        <item m="1" x="5644"/>
        <item m="1" x="4620"/>
        <item m="1" x="3136"/>
        <item m="1" x="3277"/>
        <item m="1" x="5945"/>
        <item m="1" x="4032"/>
        <item m="1" x="2273"/>
        <item m="1" x="4786"/>
        <item m="1" x="4147"/>
        <item m="1" x="3671"/>
        <item m="1" x="3543"/>
        <item m="1" x="4652"/>
        <item m="1" x="4215"/>
        <item m="1" x="6010"/>
        <item m="1" x="5993"/>
        <item m="1" x="4389"/>
        <item m="1" x="4741"/>
        <item m="1" x="2509"/>
        <item m="1" x="3043"/>
        <item m="1" x="3227"/>
        <item m="1" x="4943"/>
        <item m="1" x="4500"/>
        <item m="1" x="5471"/>
        <item m="1" x="2651"/>
        <item m="1" x="5216"/>
        <item m="1" x="4488"/>
        <item m="1" x="3915"/>
        <item m="1" x="5068"/>
        <item m="1" x="2417"/>
        <item m="1" x="2625"/>
        <item m="1" x="3459"/>
        <item m="1" x="4153"/>
        <item m="1" x="4621"/>
        <item m="1" x="3153"/>
        <item m="1" x="4208"/>
        <item m="1" x="3273"/>
        <item m="1" x="5212"/>
        <item m="1" x="4602"/>
        <item m="1" x="4340"/>
        <item m="1" x="4373"/>
        <item m="1" x="3992"/>
        <item m="1" x="5813"/>
        <item m="1" x="3521"/>
        <item m="1" x="2699"/>
        <item m="1" x="5534"/>
        <item m="1" x="5234"/>
        <item m="1" x="3851"/>
        <item m="1" x="2272"/>
        <item m="1" x="3538"/>
        <item m="1" x="2990"/>
        <item m="1" x="3169"/>
        <item m="1" x="3778"/>
        <item m="1" x="2326"/>
        <item m="1" x="2324"/>
        <item m="1" x="2807"/>
        <item m="1" x="3710"/>
        <item m="1" x="4167"/>
        <item m="1" x="2204"/>
        <item m="1" x="2950"/>
        <item m="1" x="4685"/>
        <item m="1" x="3732"/>
        <item m="1" x="3239"/>
        <item m="1" x="3428"/>
        <item m="1" x="5985"/>
        <item m="1" x="5880"/>
        <item m="1" x="3314"/>
        <item m="1" x="4490"/>
        <item m="1" x="5582"/>
        <item m="1" x="5762"/>
        <item m="1" x="5926"/>
        <item m="1" x="5368"/>
        <item m="1" x="2741"/>
        <item m="1" x="4095"/>
        <item m="1" x="5436"/>
        <item m="1" x="5130"/>
        <item m="1" x="4002"/>
        <item m="1" x="4020"/>
        <item m="1" x="3015"/>
        <item m="1" x="2946"/>
        <item m="1" x="3100"/>
        <item m="1" x="3803"/>
        <item m="1" x="4354"/>
        <item m="1" x="4259"/>
        <item m="1" x="5905"/>
        <item m="1" x="3060"/>
        <item m="1" x="3328"/>
        <item m="1" x="3272"/>
        <item m="1" x="3486"/>
        <item m="1" x="4783"/>
        <item m="1" x="2917"/>
        <item m="1" x="2354"/>
        <item m="1" x="3817"/>
        <item m="1" x="4766"/>
        <item m="1" x="3417"/>
        <item m="1" x="5764"/>
        <item m="1" x="5967"/>
        <item m="1" x="5514"/>
        <item m="1" x="2334"/>
        <item m="1" x="3025"/>
        <item m="1" x="3355"/>
        <item m="1" x="3161"/>
        <item m="1" x="4385"/>
        <item m="1" x="5047"/>
        <item m="1" x="2307"/>
        <item m="1" x="2783"/>
        <item m="1" x="3074"/>
        <item m="1" x="3076"/>
        <item m="1" x="5390"/>
        <item m="1" x="5791"/>
        <item m="1" x="4075"/>
        <item m="1" x="2587"/>
        <item m="1" x="5600"/>
        <item m="1" x="3095"/>
        <item m="1" x="3967"/>
        <item m="1" x="3715"/>
        <item m="1" x="5479"/>
        <item m="1" x="4475"/>
        <item m="1" x="5721"/>
        <item m="1" x="4116"/>
        <item m="1" x="2462"/>
        <item m="1" x="6022"/>
        <item m="1" x="4176"/>
        <item m="1" x="2584"/>
        <item m="1" x="3376"/>
        <item m="1" x="4997"/>
        <item m="1" x="5548"/>
        <item m="1" x="5532"/>
        <item m="1" x="4334"/>
        <item m="1" x="4080"/>
        <item m="1" x="2552"/>
        <item m="1" x="3472"/>
        <item m="1" x="3797"/>
        <item m="1" x="3059"/>
        <item m="1" x="3323"/>
        <item m="1" x="2722"/>
        <item m="1" x="2888"/>
        <item m="1" x="5746"/>
        <item m="1" x="3004"/>
        <item m="1" x="4319"/>
        <item m="1" x="2692"/>
        <item m="1" x="4144"/>
        <item m="1" x="5702"/>
        <item m="1" x="5191"/>
        <item m="1" x="3563"/>
        <item m="1" x="5082"/>
        <item m="1" x="5277"/>
        <item m="1" x="3354"/>
        <item m="1" x="2560"/>
        <item m="1" x="4700"/>
        <item m="1" x="3443"/>
        <item m="1" x="4901"/>
        <item m="1" x="5636"/>
        <item m="1" x="3533"/>
        <item m="1" x="2861"/>
        <item m="1" x="4384"/>
        <item m="1" x="4615"/>
        <item m="1" x="5230"/>
        <item m="1" x="5465"/>
        <item m="1" x="2653"/>
        <item m="1" x="2940"/>
        <item m="1" x="5055"/>
        <item m="1" x="5279"/>
        <item m="1" x="5118"/>
        <item m="1" x="4655"/>
        <item m="1" x="2703"/>
        <item m="1" x="4230"/>
        <item m="1" x="3775"/>
        <item m="1" x="2450"/>
        <item m="1" x="4986"/>
        <item m="1" x="3886"/>
        <item m="1" x="3228"/>
        <item m="1" x="5952"/>
        <item m="1" x="3000"/>
        <item m="1" x="2778"/>
        <item m="1" x="4737"/>
        <item m="1" x="2811"/>
        <item m="1" x="3793"/>
        <item m="1" x="4954"/>
        <item m="1" x="5499"/>
        <item m="1" x="3857"/>
        <item m="1" x="2521"/>
        <item m="1" x="3159"/>
        <item m="1" x="5255"/>
        <item m="1" x="4893"/>
        <item m="1" x="5428"/>
        <item m="1" x="5358"/>
        <item m="1" x="3469"/>
        <item m="1" x="4819"/>
        <item m="1" x="5788"/>
        <item m="1" x="5433"/>
        <item m="1" x="3754"/>
        <item m="1" x="2436"/>
        <item m="1" x="5809"/>
        <item m="1" x="5369"/>
        <item m="1" x="3440"/>
        <item m="1" x="3327"/>
        <item m="1" x="2565"/>
        <item m="1" x="2223"/>
        <item m="1" x="4072"/>
        <item m="1" x="4414"/>
        <item m="1" x="3919"/>
        <item m="1" x="4906"/>
        <item m="1" x="5767"/>
        <item m="1" x="4926"/>
        <item m="1" x="3960"/>
        <item m="1" x="6031"/>
        <item m="1" x="3471"/>
        <item m="1" x="4587"/>
        <item m="1" x="3478"/>
        <item m="1" x="2691"/>
        <item m="1" x="2914"/>
        <item m="1" x="3474"/>
        <item m="1" x="5498"/>
        <item m="1" x="3848"/>
        <item m="1" x="4539"/>
        <item m="1" x="3085"/>
        <item m="1" x="4397"/>
        <item m="1" x="5700"/>
        <item m="1" x="5727"/>
        <item m="1" x="4999"/>
        <item m="1" x="3951"/>
        <item m="1" x="2970"/>
        <item m="1" x="5557"/>
        <item m="1" x="3190"/>
        <item m="1" x="4981"/>
        <item m="1" x="4390"/>
        <item m="1" x="5182"/>
        <item m="1" x="4517"/>
        <item m="1" x="5530"/>
        <item m="1" x="2820"/>
        <item m="1" x="5388"/>
        <item m="1" x="4774"/>
        <item m="1" x="5087"/>
        <item m="1" x="3295"/>
        <item m="1" x="2693"/>
        <item m="1" x="3545"/>
        <item m="1" x="5779"/>
        <item m="1" x="3661"/>
        <item m="1" x="3590"/>
        <item m="1" x="4309"/>
        <item m="1" x="3733"/>
        <item m="1" x="4131"/>
        <item m="1" x="2444"/>
        <item m="1" x="4832"/>
        <item m="1" x="3131"/>
        <item m="1" x="4678"/>
        <item m="1" x="2339"/>
        <item m="1" x="5249"/>
        <item m="1" x="3830"/>
        <item m="1" x="2559"/>
        <item m="1" x="5142"/>
        <item m="1" x="3892"/>
        <item m="1" x="5586"/>
        <item m="1" x="4854"/>
        <item m="1" x="5190"/>
        <item m="1" x="3957"/>
        <item m="1" x="4558"/>
        <item m="1" x="2262"/>
        <item m="1" x="5934"/>
        <item m="1" x="5201"/>
        <item m="1" x="4058"/>
        <item m="1" x="5802"/>
        <item m="1" x="5624"/>
        <item m="1" x="2300"/>
        <item m="1" x="3420"/>
        <item m="1" x="5980"/>
        <item m="1" x="3238"/>
        <item m="1" x="4814"/>
        <item m="1" x="3200"/>
        <item m="1" x="3213"/>
        <item m="1" x="5921"/>
        <item m="1" x="4979"/>
        <item m="1" x="3730"/>
        <item m="1" x="3062"/>
        <item m="1" x="2832"/>
        <item m="1" x="2603"/>
        <item m="1" x="4762"/>
        <item m="1" x="3366"/>
        <item m="1" x="3464"/>
        <item m="1" x="2445"/>
        <item m="1" x="3834"/>
        <item m="1" x="5511"/>
        <item m="1" x="5938"/>
        <item m="1" x="5269"/>
        <item m="1" x="5579"/>
        <item m="1" x="2479"/>
        <item m="1" x="4937"/>
        <item m="1" x="2853"/>
        <item m="1" x="4329"/>
        <item m="1" x="2755"/>
        <item m="1" x="5873"/>
        <item m="1" x="2598"/>
        <item m="1" x="5720"/>
        <item m="1" x="2719"/>
        <item m="1" x="2821"/>
        <item m="1" x="3722"/>
        <item m="1" x="5229"/>
        <item m="1" x="5997"/>
        <item m="1" x="3205"/>
        <item m="1" x="4927"/>
        <item m="1" x="4633"/>
        <item m="1" x="5071"/>
        <item m="1" x="5744"/>
        <item m="1" x="5706"/>
        <item m="1" x="2318"/>
        <item m="1" x="4752"/>
        <item m="1" x="4863"/>
        <item m="1" x="5561"/>
        <item m="1" x="5069"/>
        <item m="1" x="2677"/>
        <item m="1" x="4599"/>
        <item m="1" x="3091"/>
        <item m="1" x="3607"/>
        <item m="1" x="3126"/>
        <item m="1" x="2457"/>
        <item m="1" x="4948"/>
        <item m="1" x="2730"/>
        <item m="1" x="4597"/>
        <item m="1" x="5421"/>
        <item m="1" x="4577"/>
        <item m="1" x="5559"/>
        <item m="1" x="2836"/>
        <item m="1" x="4040"/>
        <item m="1" x="2945"/>
        <item m="1" x="3344"/>
        <item m="1" x="3132"/>
        <item m="1" x="4682"/>
        <item m="1" x="4300"/>
        <item m="1" x="5290"/>
        <item m="1" x="4456"/>
        <item m="1" x="2400"/>
        <item m="1" x="2728"/>
        <item m="1" x="2967"/>
        <item m="1" x="3318"/>
        <item m="1" x="3201"/>
        <item m="1" x="4865"/>
        <item m="1" x="4000"/>
        <item m="1" x="3875"/>
        <item m="1" x="4470"/>
        <item m="1" x="2319"/>
        <item m="1" x="4855"/>
        <item m="1" x="4588"/>
        <item m="1" x="2550"/>
        <item m="1" x="5322"/>
        <item m="1" x="5541"/>
        <item m="1" x="4034"/>
        <item m="1" x="5874"/>
        <item m="1" x="3077"/>
        <item m="1" x="2163"/>
        <item m="1" x="4417"/>
        <item m="1" x="5535"/>
        <item m="1" x="3170"/>
        <item m="1" x="3221"/>
        <item m="1" x="4962"/>
        <item m="1" x="5104"/>
        <item m="1" x="4932"/>
        <item m="1" x="4056"/>
        <item m="1" x="4831"/>
        <item m="1" x="3645"/>
        <item m="1" x="4451"/>
        <item m="1" x="4212"/>
        <item m="1" x="5729"/>
        <item m="1" x="4514"/>
        <item m="1" x="3489"/>
        <item m="1" x="5869"/>
        <item m="1" x="5983"/>
        <item m="1" x="4108"/>
        <item m="1" x="2151"/>
        <item m="1" x="2281"/>
        <item m="1" x="4148"/>
        <item m="1" x="2229"/>
        <item m="1" x="3611"/>
        <item m="1" x="2942"/>
        <item m="1" x="3191"/>
        <item m="1" x="5504"/>
        <item m="1" x="2156"/>
        <item m="1" x="2884"/>
        <item m="1" x="3430"/>
        <item m="1" x="3293"/>
        <item m="1" x="3633"/>
        <item m="1" x="3247"/>
        <item m="1" x="3488"/>
        <item m="1" x="4498"/>
        <item m="1" x="2921"/>
        <item m="1" x="5633"/>
        <item m="1" x="3866"/>
        <item m="1" x="5244"/>
        <item m="1" x="4568"/>
        <item m="1" x="2217"/>
        <item m="1" x="2257"/>
        <item m="1" x="5351"/>
        <item m="1" x="3832"/>
        <item m="1" x="5489"/>
        <item m="1" x="3923"/>
        <item m="1" x="5227"/>
        <item m="1" x="4684"/>
        <item m="1" x="3401"/>
        <item m="1" x="5864"/>
        <item m="1" x="4353"/>
        <item m="1" x="4634"/>
        <item m="1" x="5912"/>
        <item m="1" x="3548"/>
        <item m="1" x="2375"/>
        <item m="1" x="3684"/>
        <item m="1" x="2221"/>
        <item m="1" x="4883"/>
        <item m="1" x="3512"/>
        <item m="1" x="4499"/>
        <item m="1" x="4245"/>
        <item m="1" x="2684"/>
        <item m="1" x="4274"/>
        <item m="1" x="4826"/>
        <item m="1" x="4164"/>
        <item m="1" x="3064"/>
        <item m="1" x="3313"/>
        <item m="1" x="4094"/>
        <item m="1" x="5686"/>
        <item m="1" x="4980"/>
        <item m="1" x="2787"/>
        <item m="1" x="3872"/>
        <item m="1" x="4895"/>
        <item m="1" x="4961"/>
        <item m="1" x="4251"/>
        <item m="1" x="4952"/>
        <item m="1" x="5435"/>
        <item m="1" x="4567"/>
        <item m="1" x="4875"/>
        <item m="1" x="3408"/>
        <item m="1" x="4542"/>
        <item m="1" x="2263"/>
        <item m="1" x="5109"/>
        <item m="1" x="4575"/>
        <item m="1" x="5928"/>
        <item m="1" x="5451"/>
        <item m="1" x="2441"/>
        <item m="1" x="3674"/>
        <item m="1" x="3976"/>
        <item m="1" x="2215"/>
        <item m="1" x="2536"/>
        <item m="1" x="3198"/>
        <item m="1" x="5572"/>
        <item m="1" x="5787"/>
        <item m="1" x="5589"/>
        <item m="1" x="4337"/>
        <item m="1" x="4573"/>
        <item m="1" x="2837"/>
        <item m="1" x="3185"/>
        <item m="1" x="5691"/>
        <item m="1" x="3963"/>
        <item m="1" x="3824"/>
        <item m="1" x="5815"/>
        <item m="1" x="2545"/>
        <item m="1" x="5601"/>
        <item m="1" x="5482"/>
        <item m="1" x="5830"/>
        <item m="1" x="2491"/>
        <item m="1" x="4187"/>
        <item m="1" x="4925"/>
        <item m="1" x="5014"/>
        <item m="1" x="2668"/>
        <item m="1" x="2734"/>
        <item m="1" x="5657"/>
        <item m="1" x="4143"/>
        <item m="1" x="4516"/>
        <item m="1" x="4146"/>
        <item m="1" x="2744"/>
        <item m="1" x="5801"/>
        <item m="1" x="5453"/>
        <item m="1" x="3980"/>
        <item m="1" x="3465"/>
        <item m="1" x="5091"/>
        <item m="1" x="5360"/>
        <item m="1" x="2556"/>
        <item m="1" x="5493"/>
        <item m="1" x="5704"/>
        <item m="1" x="2411"/>
        <item m="1" x="3282"/>
        <item m="1" x="3373"/>
        <item m="1" x="2776"/>
        <item m="1" x="4574"/>
        <item m="1" x="5825"/>
        <item m="1" x="5771"/>
        <item m="1" x="3495"/>
        <item m="1" x="2924"/>
        <item m="1" x="3369"/>
        <item m="1" x="2929"/>
        <item m="1" x="5252"/>
        <item m="1" x="4967"/>
        <item m="1" x="5053"/>
        <item m="1" x="5739"/>
        <item m="1" x="5239"/>
        <item m="1" x="3522"/>
        <item m="1" x="4018"/>
        <item m="1" x="3744"/>
        <item m="1" x="3240"/>
        <item m="1" x="2313"/>
        <item m="1" x="5599"/>
        <item m="1" x="4806"/>
        <item m="1" x="3903"/>
        <item m="1" x="5237"/>
        <item m="1" x="4317"/>
        <item m="1" x="4035"/>
        <item m="1" x="4576"/>
        <item m="1" x="5271"/>
        <item m="1" x="5354"/>
        <item m="1" x="3651"/>
        <item m="1" x="3392"/>
        <item m="1" x="2534"/>
        <item m="1" x="3422"/>
        <item m="1" x="4011"/>
        <item m="1" x="4069"/>
        <item m="1" x="5508"/>
        <item m="1" x="4669"/>
        <item m="1" x="2306"/>
        <item m="1" x="4189"/>
        <item m="1" x="5999"/>
        <item m="1" x="5737"/>
        <item m="1" x="4610"/>
        <item m="1" x="5247"/>
        <item m="1" x="4858"/>
        <item m="1" x="5316"/>
        <item m="1" x="4807"/>
        <item m="1" x="3167"/>
        <item m="1" x="3863"/>
        <item m="1" x="5026"/>
        <item m="1" x="4445"/>
        <item m="1" x="4268"/>
        <item m="1" x="5413"/>
        <item m="1" x="5088"/>
        <item m="1" x="4127"/>
        <item m="1" x="5681"/>
        <item m="1" x="4267"/>
        <item m="1" x="4680"/>
        <item m="1" x="5138"/>
        <item m="1" x="5160"/>
        <item m="1" x="4990"/>
        <item m="1" x="5755"/>
        <item m="1" x="5440"/>
        <item m="1" x="2827"/>
        <item m="1" x="5176"/>
        <item m="1" x="5339"/>
        <item m="1" x="4240"/>
        <item m="1" x="4534"/>
        <item m="1" x="3073"/>
        <item m="1" x="4579"/>
        <item m="1" x="5341"/>
        <item m="1" x="2368"/>
        <item m="1" x="5112"/>
        <item m="1" x="2986"/>
        <item m="1" x="3249"/>
        <item m="1" x="4125"/>
        <item m="1" x="6000"/>
        <item m="1" x="4224"/>
        <item m="1" x="4303"/>
        <item m="1" x="5195"/>
        <item m="1" x="3975"/>
        <item m="1" x="4899"/>
        <item m="1" x="4933"/>
        <item m="1" x="4407"/>
        <item m="1" x="2236"/>
        <item m="1" x="4754"/>
        <item m="1" x="4088"/>
        <item m="1" x="4703"/>
        <item m="1" x="3427"/>
        <item m="1" x="3108"/>
        <item m="1" x="5969"/>
        <item m="1" x="2206"/>
        <item m="1" x="3837"/>
        <item m="1" x="5062"/>
        <item m="1" x="4294"/>
        <item m="1" x="5611"/>
        <item m="1" x="3530"/>
        <item m="1" x="3382"/>
        <item m="1" x="2609"/>
        <item m="1" x="2707"/>
        <item m="1" x="3987"/>
        <item m="1" x="4586"/>
        <item m="1" x="3610"/>
        <item m="1" x="5718"/>
        <item m="1" x="2809"/>
        <item m="1" x="3996"/>
        <item m="1" x="5768"/>
        <item m="1" x="2759"/>
        <item m="1" x="3331"/>
        <item m="1" x="4372"/>
        <item m="1" x="5210"/>
        <item m="1" x="5978"/>
        <item m="1" x="2373"/>
        <item m="1" x="4747"/>
        <item m="1" x="5585"/>
        <item m="1" x="2566"/>
        <item m="1" x="4197"/>
        <item m="1" x="5616"/>
        <item m="1" x="3739"/>
        <item m="1" x="3802"/>
        <item m="1" x="3439"/>
        <item m="1" x="5563"/>
        <item m="1" x="3907"/>
        <item m="1" x="3193"/>
        <item m="1" x="3475"/>
        <item m="1" x="2621"/>
        <item m="1" x="3599"/>
        <item m="1" x="5021"/>
        <item m="1" x="4569"/>
        <item m="1" x="5468"/>
        <item m="1" x="2661"/>
        <item m="1" x="2265"/>
        <item m="1" x="5406"/>
        <item m="1" x="2562"/>
        <item m="1" x="2720"/>
        <item m="1" x="4269"/>
        <item m="1" x="4275"/>
        <item m="1" x="2330"/>
        <item m="1" x="2158"/>
        <item m="1" x="5321"/>
        <item m="1" x="3269"/>
        <item m="1" x="3970"/>
        <item m="1" x="4904"/>
        <item m="1" x="4833"/>
        <item m="1" x="4797"/>
        <item m="1" x="4184"/>
        <item m="1" x="5752"/>
        <item m="1" x="4048"/>
        <item m="1" x="2816"/>
        <item m="1" x="3859"/>
        <item m="1" x="4391"/>
        <item m="1" x="4629"/>
        <item m="1" x="5543"/>
        <item m="1" x="2674"/>
        <item m="1" x="3224"/>
        <item m="1" x="5913"/>
        <item m="1" x="3140"/>
        <item m="1" x="4624"/>
        <item m="1" x="4941"/>
        <item m="1" x="4689"/>
        <item m="1" x="2851"/>
        <item m="1" x="4441"/>
        <item m="1" x="3154"/>
        <item m="1" x="3767"/>
        <item m="1" x="6013"/>
        <item m="1" x="3322"/>
        <item m="1" x="5143"/>
        <item m="1" x="5327"/>
        <item m="1" x="3952"/>
        <item m="1" x="2564"/>
        <item m="1" x="2503"/>
        <item m="1" x="3178"/>
        <item m="1" x="3718"/>
        <item m="1" x="4996"/>
        <item m="1" x="5838"/>
        <item m="1" x="5438"/>
        <item m="1" x="5185"/>
        <item m="1" x="4136"/>
        <item m="1" x="3968"/>
        <item m="1" x="5164"/>
        <item m="1" x="3546"/>
        <item m="1" x="3010"/>
        <item m="1" x="2459"/>
        <item m="1" x="5519"/>
        <item m="1" x="3078"/>
        <item m="1" x="2894"/>
        <item m="1" x="6001"/>
        <item m="1" x="4509"/>
        <item m="1" x="5692"/>
        <item m="1" x="5377"/>
        <item m="1" x="4768"/>
        <item m="1" x="5837"/>
        <item m="1" x="2695"/>
        <item m="1" x="5660"/>
        <item m="1" x="4162"/>
        <item m="1" x="2370"/>
        <item m="1" x="4092"/>
        <item m="1" x="3707"/>
        <item m="1" x="3772"/>
        <item m="1" x="5129"/>
        <item m="1" x="3790"/>
        <item m="1" x="5169"/>
        <item m="1" x="4137"/>
        <item m="1" x="2936"/>
        <item m="1" x="5253"/>
        <item m="1" x="2298"/>
        <item m="1" x="4810"/>
        <item m="1" x="5909"/>
        <item m="1" x="3334"/>
        <item m="1" x="4918"/>
        <item m="1" x="4404"/>
        <item m="1" x="6023"/>
        <item m="1" x="2327"/>
        <item m="1" x="2862"/>
        <item m="1" x="3652"/>
        <item m="1" x="3573"/>
        <item m="1" x="5625"/>
        <item m="1" x="4704"/>
        <item m="1" x="4781"/>
        <item m="1" x="2211"/>
        <item m="1" x="2697"/>
        <item m="1" x="4142"/>
        <item m="1" x="4105"/>
        <item m="1" x="4565"/>
        <item m="1" x="3029"/>
        <item m="1" x="2826"/>
        <item m="1" x="4738"/>
        <item m="1" x="5607"/>
        <item m="1" x="3251"/>
        <item m="1" x="4455"/>
        <item m="1" x="3144"/>
        <item m="1" x="2212"/>
        <item m="1" x="4909"/>
        <item m="1" x="3454"/>
        <item m="1" x="5448"/>
        <item m="1" x="4416"/>
        <item m="1" x="5503"/>
        <item m="1" x="5371"/>
        <item m="1" x="2243"/>
        <item m="1" x="5931"/>
        <item m="1" x="3263"/>
        <item m="1" x="5188"/>
        <item m="1" x="6014"/>
        <item m="1" x="4891"/>
        <item m="1" x="4461"/>
        <item m="1" x="3448"/>
        <item m="1" x="4217"/>
        <item m="1" x="2390"/>
        <item m="1" x="3230"/>
        <item m="1" x="4836"/>
        <item m="1" x="4876"/>
        <item m="1" x="2577"/>
        <item m="1" x="3644"/>
        <item m="1" x="5146"/>
        <item m="1" x="5121"/>
        <item m="1" x="4199"/>
        <item m="1" x="2954"/>
        <item m="1" x="4223"/>
        <item m="1" x="2514"/>
        <item m="1" x="3799"/>
        <item m="1" x="2702"/>
        <item m="1" x="2547"/>
        <item m="1" x="3411"/>
        <item m="1" x="3105"/>
        <item m="1" x="4504"/>
        <item m="1" x="5552"/>
        <item m="1" x="4213"/>
        <item m="1" x="3623"/>
        <item m="1" x="2194"/>
        <item m="1" x="5171"/>
        <item m="1" x="3761"/>
        <item m="1" x="5462"/>
        <item m="1" x="4788"/>
        <item m="1" x="2819"/>
        <item m="1" x="2157"/>
        <item m="1" x="5256"/>
        <item m="1" x="2887"/>
        <item m="1" x="3463"/>
        <item m="1" x="3769"/>
        <item m="1" x="5495"/>
        <item m="1" x="2356"/>
        <item m="1" x="5875"/>
        <item m="1" x="3676"/>
        <item m="1" x="4462"/>
        <item m="1" x="5502"/>
        <item m="1" x="3038"/>
        <item m="1" x="3867"/>
        <item m="1" x="3053"/>
        <item m="1" x="2580"/>
        <item m="1" x="5879"/>
        <item m="1" x="5145"/>
        <item m="1" x="2752"/>
        <item m="1" x="5286"/>
        <item m="1" x="4450"/>
        <item m="1" x="5117"/>
        <item m="1" x="2714"/>
        <item m="1" x="3681"/>
        <item m="1" x="4177"/>
        <item m="1" x="5748"/>
        <item m="1" x="4721"/>
        <item m="1" x="5772"/>
        <item m="1" x="2825"/>
        <item m="1" x="5248"/>
        <item m="1" x="5546"/>
        <item m="1" x="3926"/>
        <item m="1" x="3626"/>
        <item m="1" x="5116"/>
        <item m="1" x="2367"/>
        <item m="1" x="4316"/>
        <item m="1" x="4157"/>
        <item m="1" x="5783"/>
        <item m="1" x="2645"/>
        <item m="1" x="2259"/>
        <item m="1" x="5205"/>
        <item m="1" x="4244"/>
        <item m="1" x="5305"/>
        <item m="1" x="5000"/>
        <item m="1" x="2285"/>
        <item m="1" x="3434"/>
        <item m="1" x="3804"/>
        <item m="1" x="4880"/>
        <item m="1" x="5578"/>
        <item m="1" x="2350"/>
        <item m="1" x="4460"/>
        <item m="1" x="5677"/>
        <item m="1" x="5833"/>
        <item m="1" x="3130"/>
        <item m="1" x="2716"/>
        <item m="1" x="2596"/>
        <item m="1" x="4769"/>
        <item m="1" x="3694"/>
        <item m="1" x="4401"/>
        <item m="1" x="5917"/>
        <item m="1" x="2415"/>
        <item m="1" x="3768"/>
        <item m="1" x="4286"/>
        <item m="1" x="4130"/>
        <item m="1" x="3445"/>
        <item m="1" x="5570"/>
        <item m="1" x="3345"/>
        <item m="1" x="3003"/>
        <item m="1" x="3125"/>
        <item m="1" x="2443"/>
        <item m="1" x="2659"/>
        <item m="1" x="4758"/>
        <item m="1" x="4256"/>
        <item m="1" x="4345"/>
        <item m="1" x="3402"/>
        <item m="1" x="3304"/>
        <item m="1" x="3409"/>
        <item m="1" x="3341"/>
        <item m="1" x="2690"/>
        <item m="1" x="6034"/>
        <item m="1" x="4813"/>
        <item m="1" x="3061"/>
        <item m="1" x="2631"/>
        <item m="1" x="2965"/>
        <item m="1" x="5103"/>
        <item m="1" x="5673"/>
        <item m="1" x="5108"/>
        <item m="1" x="5379"/>
        <item m="1" x="4019"/>
        <item m="1" x="3030"/>
        <item m="1" x="2829"/>
        <item m="1" x="2178"/>
        <item m="1" x="4611"/>
        <item m="1" x="2227"/>
        <item m="1" x="3833"/>
        <item m="1" x="4485"/>
        <item m="1" x="4090"/>
        <item m="1" x="4524"/>
        <item m="1" x="2208"/>
        <item m="1" x="5817"/>
        <item m="1" x="4203"/>
        <item m="1" x="4202"/>
        <item m="1" x="3017"/>
        <item m="1" x="4218"/>
        <item m="1" x="2810"/>
        <item m="1" x="5610"/>
        <item m="1" x="3852"/>
        <item m="1" x="6032"/>
        <item m="1" x="2612"/>
        <item m="1" x="5298"/>
        <item m="1" x="2164"/>
        <item m="1" x="3835"/>
        <item m="1" x="2167"/>
        <item m="1" x="4103"/>
        <item m="1" x="4562"/>
        <item m="1" x="4371"/>
        <item m="1" x="4661"/>
        <item m="1" x="4120"/>
        <item m="1" x="3467"/>
        <item m="1" x="5044"/>
        <item m="1" x="5183"/>
        <item m="1" x="4287"/>
        <item m="1" x="5566"/>
        <item m="1" x="5262"/>
        <item m="1" x="5231"/>
        <item m="1" x="5158"/>
        <item m="1" x="4824"/>
        <item m="1" x="4242"/>
        <item m="1" x="4312"/>
        <item m="1" x="2421"/>
        <item m="1" x="2543"/>
        <item m="1" x="5688"/>
        <item m="1" x="4235"/>
        <item m="1" x="3226"/>
        <item m="1" x="4438"/>
        <item m="1" x="4077"/>
        <item m="1" x="3850"/>
        <item m="1" x="4408"/>
        <item m="1" x="2602"/>
        <item m="1" x="3547"/>
        <item m="1" x="5278"/>
        <item m="1" x="3380"/>
        <item m="1" x="4284"/>
        <item m="1" x="5048"/>
        <item m="1" x="2895"/>
        <item m="1" x="4852"/>
        <item m="1" x="2245"/>
        <item m="1" x="5918"/>
        <item m="1" x="2877"/>
        <item m="1" x="4454"/>
        <item m="1" x="3505"/>
        <item m="1" x="3609"/>
        <item m="1" x="3678"/>
        <item m="1" x="3370"/>
        <item m="1" x="3839"/>
        <item m="1" x="3557"/>
        <item m="1" x="2949"/>
        <item m="1" x="3026"/>
        <item m="1" x="4843"/>
        <item m="1" x="4787"/>
        <item m="1" x="3419"/>
        <item m="1" x="5296"/>
        <item m="1" x="2231"/>
        <item m="1" x="3720"/>
        <item m="1" x="2688"/>
        <item m="1" x="6033"/>
        <item m="1" x="5348"/>
        <item m="1" x="2916"/>
        <item m="1" x="4792"/>
        <item m="1" x="2486"/>
        <item m="1" x="3558"/>
        <item m="1" x="4483"/>
        <item m="1" x="3453"/>
        <item m="1" x="4905"/>
        <item m="1" x="2963"/>
        <item m="1" x="5730"/>
        <item m="1" x="3268"/>
        <item m="1" x="3394"/>
        <item m="1" x="3286"/>
        <item m="1" x="4764"/>
        <item m="1" x="6020"/>
        <item m="1" x="5170"/>
        <item m="1" x="5172"/>
        <item m="1" x="5614"/>
        <item m="1" x="3243"/>
        <item m="1" x="5991"/>
        <item m="1" x="3292"/>
        <item m="1" x="4571"/>
        <item m="1" x="2938"/>
        <item m="1" x="5324"/>
        <item m="1" x="4457"/>
        <item m="1" x="2348"/>
        <item m="1" x="5612"/>
        <item m="1" x="4585"/>
        <item m="1" x="2982"/>
        <item m="1" x="4845"/>
        <item m="1" x="2148"/>
        <item m="1" x="4605"/>
        <item m="1" x="5018"/>
        <item m="1" x="3941"/>
        <item m="1" x="5843"/>
        <item m="1" x="2738"/>
        <item m="1" x="4008"/>
        <item m="1" x="4668"/>
        <item m="1" x="2376"/>
        <item m="1" x="2746"/>
        <item m="1" x="3540"/>
        <item m="1" x="3008"/>
        <item m="1" x="5439"/>
        <item m="1" x="2168"/>
        <item m="1" x="2573"/>
        <item m="1" x="2902"/>
        <item m="1" x="3911"/>
        <item m="1" x="5604"/>
        <item m="1" x="2275"/>
        <item m="1" x="4936"/>
        <item m="1" x="2426"/>
        <item m="1" x="4295"/>
        <item m="1" x="3698"/>
        <item m="1" x="5399"/>
        <item m="1" x="5888"/>
        <item m="1" x="3336"/>
        <item m="1" x="3989"/>
        <item m="1" x="2331"/>
        <item m="1" x="4953"/>
        <item m="1" x="3404"/>
        <item m="1" x="2639"/>
        <item m="1" x="2934"/>
        <item m="1" x="3889"/>
        <item m="1" x="5445"/>
        <item m="1" x="5897"/>
        <item m="1" x="3922"/>
        <item m="1" x="2964"/>
        <item m="1" x="2992"/>
        <item m="1" x="3405"/>
        <item m="1" x="3567"/>
        <item m="1" x="4079"/>
        <item m="1" x="4489"/>
        <item m="1" x="4924"/>
        <item m="1" x="3302"/>
        <item m="1" x="5956"/>
        <item m="1" x="4968"/>
        <item m="1" x="2413"/>
        <item m="1" x="5705"/>
        <item m="1" x="4443"/>
        <item m="1" x="5395"/>
        <item m="1" x="3948"/>
        <item m="1" x="4884"/>
        <item m="1" x="3643"/>
        <item m="1" x="4590"/>
        <item m="1" x="4418"/>
        <item m="1" x="3022"/>
        <item m="1" x="5460"/>
        <item m="1" x="5973"/>
        <item m="1" x="4994"/>
        <item m="1" x="5682"/>
        <item m="1" x="5096"/>
        <item m="1" x="3812"/>
        <item m="1" x="2725"/>
        <item m="1" x="4548"/>
        <item m="1" x="5970"/>
        <item m="1" x="5602"/>
        <item m="1" x="3168"/>
        <item m="1" x="3680"/>
        <item m="1" x="3898"/>
        <item m="1" x="5204"/>
        <item m="1" x="2173"/>
        <item m="1" x="4099"/>
        <item m="1" x="3605"/>
        <item m="1" x="2284"/>
        <item m="1" x="5500"/>
        <item m="1" x="3962"/>
        <item m="1" x="5197"/>
        <item m="1" x="4993"/>
        <item m="1" x="3876"/>
        <item m="1" x="4012"/>
        <item m="1" x="4998"/>
        <item m="1" x="2540"/>
        <item m="1" x="2196"/>
        <item m="1" x="4311"/>
        <item m="1" x="2292"/>
        <item m="1" x="3699"/>
        <item m="1" x="5553"/>
        <item m="1" x="3457"/>
        <item m="1" x="2760"/>
        <item m="1" x="2975"/>
        <item m="1" x="6042"/>
        <item m="1" x="3508"/>
        <item m="1" x="4561"/>
        <item m="1" x="2179"/>
        <item m="1" x="5275"/>
        <item m="1" x="5856"/>
        <item m="1" x="4540"/>
        <item m="1" x="2274"/>
        <item m="1" x="4324"/>
        <item m="1" x="5944"/>
        <item m="1" x="3311"/>
        <item m="1" x="3965"/>
        <item m="1" x="4902"/>
        <item m="1" x="4154"/>
        <item m="1" x="4702"/>
        <item m="1" x="3669"/>
        <item m="1" x="4238"/>
        <item m="1" x="6004"/>
        <item m="1" x="4803"/>
        <item m="1" x="2271"/>
        <item m="1" x="5738"/>
        <item m="1" x="5184"/>
        <item m="1" x="4422"/>
        <item m="1" x="4839"/>
        <item m="1" x="5743"/>
        <item m="1" x="3657"/>
        <item m="1" x="5650"/>
        <item m="1" x="3766"/>
        <item m="1" x="5907"/>
        <item m="1" x="2696"/>
        <item m="1" x="3786"/>
        <item m="1" x="4493"/>
        <item m="1" x="5690"/>
        <item m="1" x="2379"/>
        <item m="1" x="3703"/>
        <item m="1" x="2923"/>
        <item m="1" x="4623"/>
        <item m="1" x="3438"/>
        <item m="1" x="4628"/>
        <item m="1" x="3663"/>
        <item m="1" x="3831"/>
        <item m="1" x="4178"/>
        <item m="1" x="5139"/>
        <item m="1" x="2141"/>
        <item m="1" x="5010"/>
        <item m="1" x="2480"/>
        <item m="1" x="5400"/>
        <item m="1" x="4016"/>
        <item m="1" x="3326"/>
        <item m="1" x="3086"/>
        <item m="1" x="2694"/>
        <item m="1" x="4945"/>
        <item m="1" x="4366"/>
        <item m="1" x="2159"/>
        <item m="1" x="2501"/>
        <item m="1" x="5344"/>
        <item m="1" x="2988"/>
        <item m="1" x="4791"/>
        <item m="1" x="2512"/>
        <item m="1" x="3356"/>
        <item m="1" x="4608"/>
        <item m="1" x="3879"/>
        <item m="1" x="3880"/>
        <item m="1" x="5331"/>
        <item m="1" x="4920"/>
        <item m="1" x="4944"/>
        <item m="1" x="5214"/>
        <item m="1" x="5527"/>
        <item m="1" x="5977"/>
        <item m="1" x="3771"/>
        <item m="1" x="2713"/>
        <item m="1" x="3849"/>
        <item m="1" x="4890"/>
        <item m="1" x="4288"/>
        <item m="1" x="3436"/>
        <item m="1" x="5564"/>
        <item m="1" x="5452"/>
        <item m="1" x="3246"/>
        <item m="1" x="4463"/>
        <item m="1" x="5941"/>
        <item m="1" x="3433"/>
        <item m="1" x="4063"/>
        <item m="1" x="4963"/>
        <item m="1" x="3111"/>
        <item m="1" x="2234"/>
        <item m="1" x="2805"/>
        <item m="1" x="5345"/>
        <item m="1" x="2484"/>
        <item m="1" x="5847"/>
        <item m="1" x="5337"/>
        <item m="1" x="3784"/>
        <item m="1" x="3093"/>
        <item m="1" x="3814"/>
        <item m="1" x="3986"/>
        <item m="1" x="3425"/>
        <item m="1" x="4885"/>
        <item m="1" x="5732"/>
        <item m="1" x="3121"/>
        <item m="1" x="2548"/>
        <item m="1" x="3686"/>
        <item m="1" x="5235"/>
        <item m="1" x="572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t="default"/>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extLst>
        <ext xmlns:x14="http://schemas.microsoft.com/office/spreadsheetml/2009/9/main" uri="{2946ED86-A175-432a-8AC1-64E0C546D7DE}">
          <x14:pivotField fillDownLabels="1"/>
        </ext>
      </extLst>
    </pivotField>
    <pivotField compact="0" outline="0" subtotalTop="0" showAll="0">
      <extLst>
        <ext xmlns:x14="http://schemas.microsoft.com/office/spreadsheetml/2009/9/main" uri="{2946ED86-A175-432a-8AC1-64E0C546D7DE}">
          <x14:pivotField fillDownLabels="1"/>
        </ext>
      </extLst>
    </pivotField>
    <pivotField compact="0" outline="0" subtotalTop="0" showAll="0">
      <extLst>
        <ext xmlns:x14="http://schemas.microsoft.com/office/spreadsheetml/2009/9/main" uri="{2946ED86-A175-432a-8AC1-64E0C546D7DE}">
          <x14:pivotField fillDownLabels="1"/>
        </ext>
      </extLst>
    </pivotField>
    <pivotField compact="0" outline="0" subtotalTop="0" showAll="0">
      <extLst>
        <ext xmlns:x14="http://schemas.microsoft.com/office/spreadsheetml/2009/9/main" uri="{2946ED86-A175-432a-8AC1-64E0C546D7DE}">
          <x14:pivotField fillDownLabels="1"/>
        </ext>
      </extLst>
    </pivotField>
    <pivotField compact="0" outline="0" subtotalTop="0" showAll="0">
      <extLst>
        <ext xmlns:x14="http://schemas.microsoft.com/office/spreadsheetml/2009/9/main" uri="{2946ED86-A175-432a-8AC1-64E0C546D7DE}">
          <x14:pivotField fillDownLabels="1"/>
        </ext>
      </extLst>
    </pivotField>
    <pivotField compact="0" outline="0" subtotalTop="0" showAll="0">
      <extLst>
        <ext xmlns:x14="http://schemas.microsoft.com/office/spreadsheetml/2009/9/main" uri="{2946ED86-A175-432a-8AC1-64E0C546D7DE}">
          <x14:pivotField fillDownLabels="1"/>
        </ext>
      </extLst>
    </pivotField>
    <pivotField compact="0" outline="0" subtotalTop="0" showAll="0">
      <extLst>
        <ext xmlns:x14="http://schemas.microsoft.com/office/spreadsheetml/2009/9/main" uri="{2946ED86-A175-432a-8AC1-64E0C546D7DE}">
          <x14:pivotField fillDownLabels="1"/>
        </ext>
      </extLst>
    </pivotField>
    <pivotField compact="0" outline="0" subtotalTop="0" showAll="0">
      <extLst>
        <ext xmlns:x14="http://schemas.microsoft.com/office/spreadsheetml/2009/9/main" uri="{2946ED86-A175-432a-8AC1-64E0C546D7DE}">
          <x14:pivotField fillDownLabels="1"/>
        </ext>
      </extLst>
    </pivotField>
    <pivotField compact="0" outline="0" subtotalTop="0" showAll="0">
      <extLst>
        <ext xmlns:x14="http://schemas.microsoft.com/office/spreadsheetml/2009/9/main" uri="{2946ED86-A175-432a-8AC1-64E0C546D7DE}">
          <x14:pivotField fillDownLabels="1"/>
        </ext>
      </extLst>
    </pivotField>
    <pivotField compact="0" outline="0" subtotalTop="0" showAll="0">
      <extLst>
        <ext xmlns:x14="http://schemas.microsoft.com/office/spreadsheetml/2009/9/main" uri="{2946ED86-A175-432a-8AC1-64E0C546D7DE}">
          <x14:pivotField fillDownLabels="1"/>
        </ext>
      </extLst>
    </pivotField>
    <pivotField compact="0" outline="0" subtotalTop="0" showAll="0">
      <extLst>
        <ext xmlns:x14="http://schemas.microsoft.com/office/spreadsheetml/2009/9/main" uri="{2946ED86-A175-432a-8AC1-64E0C546D7DE}">
          <x14:pivotField fillDownLabels="1"/>
        </ext>
      </extLst>
    </pivotField>
    <pivotField dataField="1" compact="0" outline="0" subtotalTop="0" showAll="0">
      <extLst>
        <ext xmlns:x14="http://schemas.microsoft.com/office/spreadsheetml/2009/9/main" uri="{2946ED86-A175-432a-8AC1-64E0C546D7DE}">
          <x14:pivotField fillDownLabels="1"/>
        </ext>
      </extLst>
    </pivotField>
    <pivotField compact="0" outline="0" subtotalTop="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5" outline="0" showAll="0" defaultSubtotal="0">
      <extLst>
        <ext xmlns:x14="http://schemas.microsoft.com/office/spreadsheetml/2009/9/main" uri="{2946ED86-A175-432a-8AC1-64E0C546D7DE}">
          <x14:pivotField fillDownLabels="1"/>
        </ext>
      </extLst>
    </pivotField>
    <pivotField compact="0" numFmtId="166"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5" outline="0" showAll="0" defaultSubtotal="0">
      <extLst>
        <ext xmlns:x14="http://schemas.microsoft.com/office/spreadsheetml/2009/9/main" uri="{2946ED86-A175-432a-8AC1-64E0C546D7DE}">
          <x14:pivotField fillDownLabels="1"/>
        </ext>
      </extLst>
    </pivotField>
    <pivotField compact="0" numFmtId="166"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5" outline="0" showAll="0" defaultSubtotal="0">
      <extLst>
        <ext xmlns:x14="http://schemas.microsoft.com/office/spreadsheetml/2009/9/main" uri="{2946ED86-A175-432a-8AC1-64E0C546D7DE}">
          <x14:pivotField fillDownLabels="1"/>
        </ext>
      </extLst>
    </pivotField>
    <pivotField compact="0" numFmtId="166"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s>
  <rowFields count="1">
    <field x="6"/>
  </rowFields>
  <rowItems count="1910">
    <i>
      <x v="4954"/>
    </i>
    <i>
      <x v="3897"/>
    </i>
    <i>
      <x v="4953"/>
    </i>
    <i>
      <x v="4754"/>
    </i>
    <i>
      <x v="3896"/>
    </i>
    <i>
      <x v="4952"/>
    </i>
    <i>
      <x v="4130"/>
    </i>
    <i>
      <x v="4753"/>
    </i>
    <i>
      <x v="4128"/>
    </i>
    <i>
      <x v="4057"/>
    </i>
    <i>
      <x v="4126"/>
    </i>
    <i>
      <x v="4129"/>
    </i>
    <i>
      <x v="5475"/>
    </i>
    <i>
      <x v="4090"/>
    </i>
    <i>
      <x v="4445"/>
    </i>
    <i>
      <x v="5487"/>
    </i>
    <i>
      <x v="3898"/>
    </i>
    <i>
      <x v="4114"/>
    </i>
    <i>
      <x v="4039"/>
    </i>
    <i>
      <x v="4033"/>
    </i>
    <i>
      <x v="3893"/>
    </i>
    <i>
      <x v="4520"/>
    </i>
    <i>
      <x v="4951"/>
    </i>
    <i>
      <x v="3951"/>
    </i>
    <i>
      <x v="4113"/>
    </i>
    <i>
      <x v="4744"/>
    </i>
    <i>
      <x v="4034"/>
    </i>
    <i>
      <x v="4064"/>
    </i>
    <i>
      <x v="3949"/>
    </i>
    <i>
      <x v="5482"/>
    </i>
    <i>
      <x v="4442"/>
    </i>
    <i>
      <x v="3982"/>
    </i>
    <i>
      <x v="4889"/>
    </i>
    <i>
      <x v="3956"/>
    </i>
    <i>
      <x v="5481"/>
    </i>
    <i>
      <x v="4536"/>
    </i>
    <i>
      <x v="5514"/>
    </i>
    <i>
      <x v="4736"/>
    </i>
    <i>
      <x v="5038"/>
    </i>
    <i>
      <x v="4037"/>
    </i>
    <i>
      <x v="4411"/>
    </i>
    <i>
      <x v="4065"/>
    </i>
    <i>
      <x v="5370"/>
    </i>
    <i>
      <x v="4072"/>
    </i>
    <i>
      <x v="3899"/>
    </i>
    <i>
      <x v="3969"/>
    </i>
    <i>
      <x v="4773"/>
    </i>
    <i>
      <x v="3922"/>
    </i>
    <i>
      <x v="4131"/>
    </i>
    <i>
      <x v="4842"/>
    </i>
    <i>
      <x v="4789"/>
    </i>
    <i>
      <x v="3903"/>
    </i>
    <i>
      <x v="4839"/>
    </i>
    <i>
      <x v="4795"/>
    </i>
    <i>
      <x v="4778"/>
    </i>
    <i>
      <x v="4524"/>
    </i>
    <i>
      <x v="5480"/>
    </i>
    <i>
      <x v="4230"/>
    </i>
    <i>
      <x v="5466"/>
    </i>
    <i>
      <x v="4091"/>
    </i>
    <i>
      <x v="4777"/>
    </i>
    <i>
      <x v="4036"/>
    </i>
    <i>
      <x v="4115"/>
    </i>
    <i>
      <x v="4944"/>
    </i>
    <i>
      <x v="4940"/>
    </i>
    <i>
      <x v="4730"/>
    </i>
    <i>
      <x v="4918"/>
    </i>
    <i>
      <x v="4537"/>
    </i>
    <i>
      <x v="4116"/>
    </i>
    <i>
      <x v="4841"/>
    </i>
    <i>
      <x v="4943"/>
    </i>
    <i>
      <x v="4355"/>
    </i>
    <i>
      <x v="4820"/>
    </i>
    <i>
      <x v="4431"/>
    </i>
    <i>
      <x v="4779"/>
    </i>
    <i>
      <x v="4565"/>
    </i>
    <i>
      <x v="4920"/>
    </i>
    <i>
      <x v="4772"/>
    </i>
    <i>
      <x v="5326"/>
    </i>
    <i>
      <x v="4818"/>
    </i>
    <i>
      <x v="4522"/>
    </i>
    <i>
      <x v="5154"/>
    </i>
    <i>
      <x v="4780"/>
    </i>
    <i>
      <x v="4110"/>
    </i>
    <i>
      <x v="5289"/>
    </i>
    <i>
      <x v="4888"/>
    </i>
    <i>
      <x v="4231"/>
    </i>
    <i>
      <x v="4955"/>
    </i>
    <i>
      <x v="4819"/>
    </i>
    <i>
      <x v="4564"/>
    </i>
    <i>
      <x v="4755"/>
    </i>
    <i>
      <x v="4407"/>
    </i>
    <i>
      <x v="4880"/>
    </i>
    <i>
      <x v="4233"/>
    </i>
    <i>
      <x v="5484"/>
    </i>
    <i>
      <x v="5474"/>
    </i>
    <i>
      <x v="4300"/>
    </i>
    <i>
      <x v="4729"/>
    </i>
    <i>
      <x v="5467"/>
    </i>
    <i>
      <x v="3988"/>
    </i>
    <i>
      <x v="4028"/>
    </i>
    <i>
      <x v="4817"/>
    </i>
    <i>
      <x v="5327"/>
    </i>
    <i>
      <x v="4360"/>
    </i>
    <i>
      <x v="4891"/>
    </i>
    <i>
      <x v="4848"/>
    </i>
    <i>
      <x v="4735"/>
    </i>
    <i>
      <x v="3942"/>
    </i>
    <i>
      <x v="5216"/>
    </i>
    <i>
      <x v="4112"/>
    </i>
    <i>
      <x v="5486"/>
    </i>
    <i>
      <x v="4737"/>
    </i>
    <i>
      <x v="4840"/>
    </i>
    <i>
      <x v="4942"/>
    </i>
    <i>
      <x v="5197"/>
    </i>
    <i>
      <x v="4092"/>
    </i>
    <i>
      <x v="4580"/>
    </i>
    <i>
      <x v="5464"/>
    </i>
    <i>
      <x v="4554"/>
    </i>
    <i>
      <x v="4228"/>
    </i>
    <i>
      <x v="5701"/>
    </i>
    <i>
      <x v="4364"/>
    </i>
    <i>
      <x v="4776"/>
    </i>
    <i>
      <x v="5741"/>
    </i>
    <i>
      <x v="4782"/>
    </i>
    <i>
      <x v="4376"/>
    </i>
    <i>
      <x v="4732"/>
    </i>
    <i>
      <x v="4538"/>
    </i>
    <i>
      <x v="5059"/>
    </i>
    <i>
      <x v="5470"/>
    </i>
    <i>
      <x v="3991"/>
    </i>
    <i>
      <x v="5303"/>
    </i>
    <i>
      <x v="5473"/>
    </i>
    <i>
      <x v="5073"/>
    </i>
    <i>
      <x v="4897"/>
    </i>
    <i>
      <x v="3983"/>
    </i>
    <i>
      <x v="4846"/>
    </i>
    <i>
      <x v="5274"/>
    </i>
    <i>
      <x v="4762"/>
    </i>
    <i>
      <x v="4405"/>
    </i>
    <i>
      <x v="3902"/>
    </i>
    <i>
      <x v="5606"/>
    </i>
    <i>
      <x v="4365"/>
    </i>
    <i>
      <x v="3959"/>
    </i>
    <i>
      <x v="4444"/>
    </i>
    <i>
      <x v="5603"/>
    </i>
    <i>
      <x v="5076"/>
    </i>
    <i>
      <x v="5043"/>
    </i>
    <i>
      <x v="4890"/>
    </i>
    <i>
      <x v="4799"/>
    </i>
    <i>
      <x v="4256"/>
    </i>
    <i>
      <x v="3980"/>
    </i>
    <i>
      <x v="4676"/>
    </i>
    <i>
      <x v="4074"/>
    </i>
    <i>
      <x v="4229"/>
    </i>
    <i>
      <x v="5173"/>
    </i>
    <i>
      <x v="5251"/>
    </i>
    <i>
      <x v="4121"/>
    </i>
    <i>
      <x v="4956"/>
    </i>
    <i>
      <x v="4585"/>
    </i>
    <i>
      <x v="4467"/>
    </i>
    <i>
      <x v="4363"/>
    </i>
    <i>
      <x v="5538"/>
    </i>
    <i>
      <x v="4066"/>
    </i>
    <i>
      <x v="5346"/>
    </i>
    <i>
      <x v="4422"/>
    </i>
    <i>
      <x v="5712"/>
    </i>
    <i>
      <x v="4412"/>
    </i>
    <i>
      <x v="4255"/>
    </i>
    <i>
      <x v="4941"/>
    </i>
    <i>
      <x v="4966"/>
    </i>
    <i>
      <x v="4806"/>
    </i>
    <i>
      <x v="5477"/>
    </i>
    <i>
      <x v="4220"/>
    </i>
    <i>
      <x v="4413"/>
    </i>
    <i>
      <x v="5090"/>
    </i>
    <i>
      <x v="4151"/>
    </i>
    <i>
      <x v="5123"/>
    </i>
    <i>
      <x v="4747"/>
    </i>
    <i>
      <x v="4600"/>
    </i>
    <i>
      <x v="4029"/>
    </i>
    <i>
      <x v="4936"/>
    </i>
    <i>
      <x v="4847"/>
    </i>
    <i>
      <x v="4586"/>
    </i>
    <i>
      <x v="4731"/>
    </i>
    <i>
      <x v="5791"/>
    </i>
    <i>
      <x v="3920"/>
    </i>
    <i>
      <x v="5146"/>
    </i>
    <i>
      <x v="5261"/>
    </i>
    <i>
      <x v="4393"/>
    </i>
    <i>
      <x v="4002"/>
    </i>
    <i>
      <x v="3997"/>
    </i>
    <i>
      <x v="5089"/>
    </i>
    <i>
      <x v="5485"/>
    </i>
    <i>
      <x v="4649"/>
    </i>
    <i>
      <x v="5193"/>
    </i>
    <i>
      <x v="4436"/>
    </i>
    <i>
      <x v="4263"/>
    </i>
    <i>
      <x v="5746"/>
    </i>
    <i>
      <x v="4122"/>
    </i>
    <i>
      <x v="5121"/>
    </i>
    <i>
      <x v="4268"/>
    </i>
    <i>
      <x v="4234"/>
    </i>
    <i>
      <x v="4232"/>
    </i>
    <i>
      <x v="5711"/>
    </i>
    <i>
      <x v="4896"/>
    </i>
    <i>
      <x v="3950"/>
    </i>
    <i>
      <x v="5793"/>
    </i>
    <i>
      <x v="3921"/>
    </i>
    <i>
      <x v="5304"/>
    </i>
    <i>
      <x v="4495"/>
    </i>
    <i>
      <x v="3919"/>
    </i>
    <i>
      <x v="5161"/>
    </i>
    <i>
      <x v="4584"/>
    </i>
    <i>
      <x v="5194"/>
    </i>
    <i>
      <x v="4758"/>
    </i>
    <i>
      <x v="4493"/>
    </i>
    <i>
      <x v="4933"/>
    </i>
    <i>
      <x v="5050"/>
    </i>
    <i>
      <x v="4182"/>
    </i>
    <i>
      <x v="5441"/>
    </i>
    <i>
      <x v="4420"/>
    </i>
    <i>
      <x v="4157"/>
    </i>
    <i>
      <x v="4078"/>
    </i>
    <i>
      <x v="4719"/>
    </i>
    <i>
      <x v="5604"/>
    </i>
    <i>
      <x v="4667"/>
    </i>
    <i>
      <x v="4462"/>
    </i>
    <i>
      <x v="4254"/>
    </i>
    <i>
      <x v="5291"/>
    </i>
    <i>
      <x v="3984"/>
    </i>
    <i>
      <x v="4800"/>
    </i>
    <i>
      <x v="4377"/>
    </i>
    <i>
      <x v="4728"/>
    </i>
    <i>
      <x v="5199"/>
    </i>
    <i>
      <x v="4197"/>
    </i>
    <i>
      <x v="3908"/>
    </i>
    <i>
      <x v="5204"/>
    </i>
    <i>
      <x v="4466"/>
    </i>
    <i>
      <x v="4752"/>
    </i>
    <i>
      <x v="4120"/>
    </i>
    <i>
      <x v="5471"/>
    </i>
    <i>
      <x v="3895"/>
    </i>
    <i>
      <x v="4917"/>
    </i>
    <i>
      <x v="5392"/>
    </i>
    <i>
      <x v="4816"/>
    </i>
    <i>
      <x v="5269"/>
    </i>
    <i>
      <x v="4687"/>
    </i>
    <i>
      <x v="4137"/>
    </i>
    <i>
      <x v="4763"/>
    </i>
    <i>
      <x v="4599"/>
    </i>
    <i>
      <x v="4539"/>
    </i>
    <i>
      <x v="4523"/>
    </i>
    <i>
      <x v="5639"/>
    </i>
    <i>
      <x v="3996"/>
    </i>
    <i>
      <x v="4068"/>
    </i>
    <i>
      <x v="5792"/>
    </i>
    <i>
      <x v="4912"/>
    </i>
    <i>
      <x v="5779"/>
    </i>
    <i>
      <x v="4435"/>
    </i>
    <i>
      <x v="5527"/>
    </i>
    <i>
      <x v="4985"/>
    </i>
    <i>
      <x v="4781"/>
    </i>
    <i>
      <x v="4521"/>
    </i>
    <i>
      <x v="4948"/>
    </i>
    <i>
      <x v="5002"/>
    </i>
    <i>
      <x v="5122"/>
    </i>
    <i>
      <x v="4837"/>
    </i>
    <i>
      <x v="4361"/>
    </i>
    <i>
      <x v="5440"/>
    </i>
    <i>
      <x v="4784"/>
    </i>
    <i>
      <x v="4733"/>
    </i>
    <i>
      <x v="4937"/>
    </i>
    <i>
      <x v="5795"/>
    </i>
    <i>
      <x v="4738"/>
    </i>
    <i>
      <x v="4748"/>
    </i>
    <i>
      <x v="5413"/>
    </i>
    <i>
      <x v="3904"/>
    </i>
    <i>
      <x v="4802"/>
    </i>
    <i>
      <x v="4396"/>
    </i>
    <i>
      <x v="5195"/>
    </i>
    <i>
      <x v="3968"/>
    </i>
    <i>
      <x v="5297"/>
    </i>
    <i>
      <x v="3925"/>
    </i>
    <i>
      <x v="4494"/>
    </i>
    <i>
      <x v="4196"/>
    </i>
    <i>
      <x v="5145"/>
    </i>
    <i>
      <x v="4195"/>
    </i>
    <i>
      <x v="4096"/>
    </i>
    <i>
      <x v="4084"/>
    </i>
    <i>
      <x v="4428"/>
    </i>
    <i>
      <x v="4035"/>
    </i>
    <i>
      <x v="5670"/>
    </i>
    <i>
      <x v="4125"/>
    </i>
    <i>
      <x v="4082"/>
    </i>
    <i>
      <x v="4127"/>
    </i>
    <i>
      <x v="4247"/>
    </i>
    <i>
      <x v="4582"/>
    </i>
    <i>
      <x v="5541"/>
    </i>
    <i>
      <x v="4893"/>
    </i>
    <i>
      <x v="4441"/>
    </i>
    <i>
      <x v="5311"/>
    </i>
    <i>
      <x v="4938"/>
    </i>
    <i>
      <x v="4269"/>
    </i>
    <i>
      <x v="4262"/>
    </i>
    <i>
      <x v="5097"/>
    </i>
    <i>
      <x v="5519"/>
    </i>
    <i>
      <x v="4406"/>
    </i>
    <i>
      <x v="4022"/>
    </i>
    <i>
      <x v="5577"/>
    </i>
    <i>
      <x v="4404"/>
    </i>
    <i>
      <x v="4246"/>
    </i>
    <i>
      <x v="4690"/>
    </i>
    <i>
      <x v="4275"/>
    </i>
    <i>
      <x v="3965"/>
    </i>
    <i>
      <x v="5407"/>
    </i>
    <i>
      <x v="4749"/>
    </i>
    <i>
      <x v="4410"/>
    </i>
    <i>
      <x v="4742"/>
    </i>
    <i>
      <x v="5011"/>
    </i>
    <i>
      <x v="4879"/>
    </i>
    <i>
      <x v="4382"/>
    </i>
    <i>
      <x v="4286"/>
    </i>
    <i>
      <x v="4088"/>
    </i>
    <i>
      <x v="4657"/>
    </i>
    <i>
      <x v="4190"/>
    </i>
    <i>
      <x v="4143"/>
    </i>
    <i>
      <x v="4087"/>
    </i>
    <i>
      <x v="4049"/>
    </i>
    <i>
      <x v="4487"/>
    </i>
    <i>
      <x v="4775"/>
    </i>
    <i>
      <x v="4117"/>
    </i>
    <i>
      <x v="5424"/>
    </i>
    <i>
      <x v="5794"/>
    </i>
    <i>
      <x v="5217"/>
    </i>
    <i>
      <x v="5008"/>
    </i>
    <i>
      <x v="4394"/>
    </i>
    <i>
      <x v="4343"/>
    </i>
    <i>
      <x v="3957"/>
    </i>
    <i>
      <x v="5082"/>
    </i>
    <i>
      <x v="5394"/>
    </i>
    <i>
      <x v="5019"/>
    </i>
    <i>
      <x v="4583"/>
    </i>
    <i>
      <x v="5613"/>
    </i>
    <i>
      <x v="3894"/>
    </i>
    <i>
      <x v="5071"/>
    </i>
    <i>
      <x v="5298"/>
    </i>
    <i>
      <x v="4783"/>
    </i>
    <i>
      <x v="4048"/>
    </i>
    <i>
      <x v="4692"/>
    </i>
    <i>
      <x v="5025"/>
    </i>
    <i>
      <x v="5014"/>
    </i>
    <i>
      <x v="4919"/>
    </i>
    <i>
      <x v="5591"/>
    </i>
    <i>
      <x v="5129"/>
    </i>
    <i>
      <x v="4257"/>
    </i>
    <i>
      <x v="4147"/>
    </i>
    <i>
      <x v="4833"/>
    </i>
    <i>
      <x v="4724"/>
    </i>
    <i>
      <x v="4336"/>
    </i>
    <i>
      <x v="4515"/>
    </i>
    <i>
      <x v="4025"/>
    </i>
    <i>
      <x v="3940"/>
    </i>
    <i>
      <x v="4972"/>
    </i>
    <i>
      <x v="4823"/>
    </i>
    <i>
      <x v="5064"/>
    </i>
    <i>
      <x v="4095"/>
    </i>
    <i>
      <x v="4689"/>
    </i>
    <i>
      <x v="4111"/>
    </i>
    <i>
      <x v="4486"/>
    </i>
    <i>
      <x v="4563"/>
    </i>
    <i>
      <x v="4340"/>
    </i>
    <i>
      <x v="3958"/>
    </i>
    <i>
      <x v="3917"/>
    </i>
    <i>
      <x v="4894"/>
    </i>
    <i>
      <x v="3941"/>
    </i>
    <i>
      <x v="4018"/>
    </i>
    <i>
      <x v="3978"/>
    </i>
    <i>
      <x v="3993"/>
    </i>
    <i>
      <x v="5115"/>
    </i>
    <i>
      <x v="4764"/>
    </i>
    <i>
      <x v="3952"/>
    </i>
    <i>
      <x v="4401"/>
    </i>
    <i>
      <x v="4347"/>
    </i>
    <i>
      <x v="5320"/>
    </i>
    <i>
      <x v="4853"/>
    </i>
    <i>
      <x v="5058"/>
    </i>
    <i>
      <x v="4222"/>
    </i>
    <i>
      <x v="5318"/>
    </i>
    <i>
      <x v="5468"/>
    </i>
    <i>
      <x v="4383"/>
    </i>
    <i>
      <x v="4592"/>
    </i>
    <i>
      <x v="4417"/>
    </i>
    <i>
      <x v="4734"/>
    </i>
    <i>
      <x v="5518"/>
    </i>
    <i>
      <x v="5330"/>
    </i>
    <i>
      <x v="5744"/>
    </i>
    <i>
      <x v="3990"/>
    </i>
    <i>
      <x v="5010"/>
    </i>
    <i>
      <x v="4665"/>
    </i>
    <i>
      <x v="3928"/>
    </i>
    <i>
      <x v="5472"/>
    </i>
    <i>
      <x v="4073"/>
    </i>
    <i>
      <x v="5700"/>
    </i>
    <i>
      <x v="5568"/>
    </i>
    <i>
      <x v="4076"/>
    </i>
    <i>
      <x v="4928"/>
    </i>
    <i>
      <x v="4746"/>
    </i>
    <i>
      <x v="3998"/>
    </i>
    <i>
      <x v="4656"/>
    </i>
    <i>
      <x v="4295"/>
    </i>
    <i>
      <x v="3900"/>
    </i>
    <i>
      <x v="4666"/>
    </i>
    <i>
      <x v="5094"/>
    </i>
    <i>
      <x v="3954"/>
    </i>
    <i>
      <x v="4372"/>
    </i>
    <i>
      <x v="4514"/>
    </i>
    <i>
      <x v="4859"/>
    </i>
    <i>
      <x v="4409"/>
    </i>
    <i>
      <x v="4446"/>
    </i>
    <i>
      <x v="4658"/>
    </i>
    <i>
      <x v="4440"/>
    </i>
    <i>
      <x v="5275"/>
    </i>
    <i>
      <x v="5072"/>
    </i>
    <i>
      <x v="5759"/>
    </i>
    <i>
      <x v="4492"/>
    </i>
    <i>
      <x v="5359"/>
    </i>
    <i>
      <x v="5496"/>
    </i>
    <i>
      <x v="5490"/>
    </i>
    <i>
      <x v="4569"/>
    </i>
    <i>
      <x v="4722"/>
    </i>
    <i>
      <x v="5751"/>
    </i>
    <i>
      <x v="4443"/>
    </i>
    <i>
      <x v="4925"/>
    </i>
    <i>
      <x v="5469"/>
    </i>
    <i>
      <x v="4061"/>
    </i>
    <i>
      <x v="4720"/>
    </i>
    <i>
      <x v="3977"/>
    </i>
    <i>
      <x v="4574"/>
    </i>
    <i>
      <x v="4766"/>
    </i>
    <i>
      <x v="5053"/>
    </i>
    <i>
      <x v="4796"/>
    </i>
    <i>
      <x v="4248"/>
    </i>
    <i>
      <x v="4013"/>
    </i>
    <i>
      <x v="4797"/>
    </i>
    <i>
      <x v="4672"/>
    </i>
    <i>
      <x v="4000"/>
    </i>
    <i>
      <x v="4884"/>
    </i>
    <i>
      <x v="5163"/>
    </i>
    <i>
      <x v="5494"/>
    </i>
    <i>
      <x v="4419"/>
    </i>
    <i>
      <x v="4727"/>
    </i>
    <i>
      <x v="5775"/>
    </i>
    <i>
      <x v="4741"/>
    </i>
    <i>
      <x v="4899"/>
    </i>
    <i>
      <x v="5548"/>
    </i>
    <i>
      <x v="4279"/>
    </i>
    <i>
      <x v="4644"/>
    </i>
    <i>
      <x v="5478"/>
    </i>
    <i>
      <x v="4303"/>
    </i>
    <i>
      <x v="5529"/>
    </i>
    <i>
      <x v="4439"/>
    </i>
    <i>
      <x v="4516"/>
    </i>
    <i>
      <x v="5479"/>
    </i>
    <i>
      <x v="4031"/>
    </i>
    <i>
      <x v="3963"/>
    </i>
    <i>
      <x v="4541"/>
    </i>
    <i>
      <x v="5709"/>
    </i>
    <i>
      <x v="4571"/>
    </i>
    <i>
      <x v="4519"/>
    </i>
    <i>
      <x v="4341"/>
    </i>
    <i>
      <x v="4019"/>
    </i>
    <i>
      <x v="3966"/>
    </i>
    <i>
      <x v="5233"/>
    </i>
    <i>
      <x v="4235"/>
    </i>
    <i>
      <x v="4573"/>
    </i>
    <i>
      <x v="4373"/>
    </i>
    <i>
      <x v="4150"/>
    </i>
    <i>
      <x v="4963"/>
    </i>
    <i>
      <x v="5260"/>
    </i>
    <i>
      <x v="4877"/>
    </i>
    <i>
      <x v="4476"/>
    </i>
    <i>
      <x v="4225"/>
    </i>
    <i>
      <x v="5520"/>
    </i>
    <i>
      <x v="5750"/>
    </i>
    <i>
      <x v="4598"/>
    </i>
    <i>
      <x v="5232"/>
    </i>
    <i>
      <x v="4612"/>
    </i>
    <i>
      <x v="4270"/>
    </i>
    <i>
      <x v="4688"/>
    </i>
    <i>
      <x v="4867"/>
    </i>
    <i>
      <x v="4432"/>
    </i>
    <i>
      <x v="5499"/>
    </i>
    <i>
      <x v="4060"/>
    </i>
    <i>
      <x v="5238"/>
    </i>
    <i>
      <x v="4089"/>
    </i>
    <i>
      <x v="4697"/>
    </i>
    <i>
      <x v="5740"/>
    </i>
    <i>
      <x v="4395"/>
    </i>
    <i>
      <x v="5365"/>
    </i>
    <i>
      <x v="5170"/>
    </i>
    <i>
      <x v="4480"/>
    </i>
    <i>
      <x v="5080"/>
    </i>
    <i>
      <x v="4540"/>
    </i>
    <i>
      <x v="4958"/>
    </i>
    <i>
      <x v="4430"/>
    </i>
    <i>
      <x v="4276"/>
    </i>
    <i>
      <x v="4660"/>
    </i>
    <i>
      <x v="3979"/>
    </i>
    <i>
      <x v="3953"/>
    </i>
    <i>
      <x v="5695"/>
    </i>
    <i>
      <x v="4803"/>
    </i>
    <i>
      <x v="4301"/>
    </i>
    <i>
      <x v="4463"/>
    </i>
    <i>
      <x v="5500"/>
    </i>
    <i>
      <x v="4774"/>
    </i>
    <i>
      <x v="3929"/>
    </i>
    <i>
      <x v="4935"/>
    </i>
    <i>
      <x v="4070"/>
    </i>
    <i>
      <x v="4349"/>
    </i>
    <i>
      <x v="5201"/>
    </i>
    <i>
      <x v="5511"/>
    </i>
    <i>
      <x v="5323"/>
    </i>
    <i>
      <x v="4280"/>
    </i>
    <i>
      <x v="4481"/>
    </i>
    <i>
      <x v="5698"/>
    </i>
    <i>
      <x v="4187"/>
    </i>
    <i>
      <x v="4204"/>
    </i>
    <i>
      <x v="4450"/>
    </i>
    <i>
      <x v="4907"/>
    </i>
    <i>
      <x v="4346"/>
    </i>
    <i>
      <x v="5534"/>
    </i>
    <i>
      <x v="5376"/>
    </i>
    <i>
      <x v="5686"/>
    </i>
    <i>
      <x v="4770"/>
    </i>
    <i>
      <x v="5587"/>
    </i>
    <i>
      <x v="5780"/>
    </i>
    <i>
      <x v="3961"/>
    </i>
    <i>
      <x v="3967"/>
    </i>
    <i>
      <x v="5733"/>
    </i>
    <i>
      <x v="4278"/>
    </i>
    <i>
      <x v="4468"/>
    </i>
    <i>
      <x v="4402"/>
    </i>
    <i>
      <x v="4931"/>
    </i>
    <i>
      <x v="5016"/>
    </i>
    <i>
      <x v="4188"/>
    </i>
    <i>
      <x v="4926"/>
    </i>
    <i>
      <x v="5206"/>
    </i>
    <i>
      <x v="4237"/>
    </i>
    <i>
      <x v="4424"/>
    </i>
    <i>
      <x v="5188"/>
    </i>
    <i>
      <x v="4161"/>
    </i>
    <i>
      <x v="4429"/>
    </i>
    <i>
      <x v="3923"/>
    </i>
    <i>
      <x v="5545"/>
    </i>
    <i>
      <x v="4388"/>
    </i>
    <i>
      <x v="4716"/>
    </i>
    <i>
      <x v="5294"/>
    </i>
    <i>
      <x v="4553"/>
    </i>
    <i>
      <x v="5420"/>
    </i>
    <i>
      <x v="5483"/>
    </i>
    <i>
      <x v="4619"/>
    </i>
    <i>
      <x v="5360"/>
    </i>
    <i>
      <x v="5013"/>
    </i>
    <i>
      <x v="5772"/>
    </i>
    <i>
      <x v="3946"/>
    </i>
    <i>
      <x v="4827"/>
    </i>
    <i>
      <x v="4241"/>
    </i>
    <i>
      <x v="5710"/>
    </i>
    <i>
      <x v="5069"/>
    </i>
    <i>
      <x v="5393"/>
    </i>
    <i>
      <x v="4906"/>
    </i>
    <i>
      <x v="4139"/>
    </i>
    <i>
      <x v="5717"/>
    </i>
    <i>
      <x v="5203"/>
    </i>
    <i>
      <x v="4892"/>
    </i>
    <i>
      <x v="4102"/>
    </i>
    <i>
      <x v="4807"/>
    </i>
    <i>
      <x v="5552"/>
    </i>
    <i>
      <x v="4976"/>
    </i>
    <i>
      <x v="5713"/>
    </i>
    <i>
      <x v="5732"/>
    </i>
    <i>
      <x v="5677"/>
    </i>
    <i>
      <x v="4101"/>
    </i>
    <i>
      <x v="4988"/>
    </i>
    <i>
      <x v="4957"/>
    </i>
    <i>
      <x v="5147"/>
    </i>
    <i>
      <x v="4830"/>
    </i>
    <i>
      <x v="4386"/>
    </i>
    <i>
      <x v="5007"/>
    </i>
    <i>
      <x v="5602"/>
    </i>
    <i>
      <x v="4331"/>
    </i>
    <i>
      <x v="4454"/>
    </i>
    <i>
      <x v="4973"/>
    </i>
    <i>
      <x v="4761"/>
    </i>
    <i>
      <x v="5227"/>
    </i>
    <i>
      <x v="4535"/>
    </i>
    <i>
      <x v="4329"/>
    </i>
    <i>
      <x v="4378"/>
    </i>
    <i>
      <x v="4887"/>
    </i>
    <i>
      <x v="5268"/>
    </i>
    <i>
      <x v="3907"/>
    </i>
    <i>
      <x v="4051"/>
    </i>
    <i>
      <x v="4400"/>
    </i>
    <i>
      <x v="4354"/>
    </i>
    <i>
      <x v="5267"/>
    </i>
    <i>
      <x v="4864"/>
    </i>
    <i>
      <x v="4768"/>
    </i>
    <i>
      <x v="4595"/>
    </i>
    <i>
      <x v="5107"/>
    </i>
    <i>
      <x v="4015"/>
    </i>
    <i>
      <x v="4718"/>
    </i>
    <i>
      <x v="5108"/>
    </i>
    <i>
      <x v="4170"/>
    </i>
    <i>
      <x v="5498"/>
    </i>
    <i>
      <x v="5537"/>
    </i>
    <i>
      <x v="3915"/>
    </i>
    <i>
      <x v="5788"/>
    </i>
    <i>
      <x v="5028"/>
    </i>
    <i>
      <x v="5054"/>
    </i>
    <i>
      <x v="4369"/>
    </i>
    <i>
      <x v="5081"/>
    </i>
    <i>
      <x v="4328"/>
    </i>
    <i>
      <x v="4710"/>
    </i>
    <i>
      <x v="5044"/>
    </i>
    <i>
      <x v="4479"/>
    </i>
    <i>
      <x v="4390"/>
    </i>
    <i>
      <x v="5396"/>
    </i>
    <i>
      <x v="5070"/>
    </i>
    <i>
      <x v="4083"/>
    </i>
    <i>
      <x v="4272"/>
    </i>
    <i>
      <x v="5551"/>
    </i>
    <i>
      <x v="4069"/>
    </i>
    <i>
      <x v="4882"/>
    </i>
    <i>
      <x v="4750"/>
    </i>
    <i>
      <x v="5363"/>
    </i>
    <i>
      <x v="5312"/>
    </i>
    <i>
      <x v="3912"/>
    </i>
    <i>
      <x v="4866"/>
    </i>
    <i>
      <x v="4645"/>
    </i>
    <i>
      <x v="4133"/>
    </i>
    <i>
      <x v="5753"/>
    </i>
    <i>
      <x v="4313"/>
    </i>
    <i>
      <x v="4008"/>
    </i>
    <i>
      <x v="4870"/>
    </i>
    <i>
      <x v="5247"/>
    </i>
    <i>
      <x v="5339"/>
    </i>
    <i>
      <x v="5169"/>
    </i>
    <i>
      <x v="4423"/>
    </i>
    <i>
      <x v="5384"/>
    </i>
    <i>
      <x v="3905"/>
    </i>
    <i>
      <x v="5332"/>
    </i>
    <i>
      <x v="4152"/>
    </i>
    <i>
      <x v="5708"/>
    </i>
    <i>
      <x v="3975"/>
    </i>
    <i>
      <x v="4421"/>
    </i>
    <i>
      <x v="4469"/>
    </i>
    <i>
      <x v="5104"/>
    </i>
    <i>
      <x v="5379"/>
    </i>
    <i>
      <x v="5476"/>
    </i>
    <i>
      <x v="4370"/>
    </i>
    <i>
      <x v="4474"/>
    </i>
    <i>
      <x v="5463"/>
    </i>
    <i>
      <x v="5621"/>
    </i>
    <i>
      <x v="3947"/>
    </i>
    <i>
      <x v="4273"/>
    </i>
    <i>
      <x v="3918"/>
    </i>
    <i>
      <x v="5264"/>
    </i>
    <i>
      <x v="4093"/>
    </i>
    <i>
      <x v="5063"/>
    </i>
    <i>
      <x v="5035"/>
    </i>
    <i>
      <x v="5140"/>
    </i>
    <i>
      <x v="3938"/>
    </i>
    <i>
      <x v="4086"/>
    </i>
    <i>
      <x v="4715"/>
    </i>
    <i>
      <x v="5429"/>
    </i>
    <i>
      <x v="3924"/>
    </i>
    <i>
      <x v="4834"/>
    </i>
    <i>
      <x v="5355"/>
    </i>
    <i>
      <x v="4245"/>
    </i>
    <i>
      <x v="4798"/>
    </i>
    <i>
      <x v="4648"/>
    </i>
    <i>
      <x v="5719"/>
    </i>
    <i>
      <x v="5377"/>
    </i>
    <i>
      <x v="4359"/>
    </i>
    <i>
      <x v="5033"/>
    </i>
    <i>
      <x v="4348"/>
    </i>
    <i>
      <x v="5447"/>
    </i>
    <i>
      <x v="5284"/>
    </i>
    <i>
      <x v="4179"/>
    </i>
    <i>
      <x v="5531"/>
    </i>
    <i>
      <x v="5158"/>
    </i>
    <i>
      <x v="4614"/>
    </i>
    <i>
      <x v="4119"/>
    </i>
    <i>
      <x v="4808"/>
    </i>
    <i>
      <x v="3901"/>
    </i>
    <i>
      <x v="5023"/>
    </i>
    <i>
      <x v="5589"/>
    </i>
    <i>
      <x v="4154"/>
    </i>
    <i>
      <x v="5317"/>
    </i>
    <i>
      <x v="4531"/>
    </i>
    <i>
      <x v="4067"/>
    </i>
    <i>
      <x v="4427"/>
    </i>
    <i>
      <x v="4611"/>
    </i>
    <i>
      <x v="4591"/>
    </i>
    <i>
      <x v="5696"/>
    </i>
    <i>
      <x v="5684"/>
    </i>
    <i>
      <x v="5347"/>
    </i>
    <i>
      <x v="4379"/>
    </i>
    <i>
      <x v="4915"/>
    </i>
    <i>
      <x v="4532"/>
    </i>
    <i>
      <x v="4452"/>
    </i>
    <i>
      <x v="5598"/>
    </i>
    <i>
      <x v="4356"/>
    </i>
    <i>
      <x v="4700"/>
    </i>
    <i>
      <x v="4759"/>
    </i>
    <i>
      <x v="5389"/>
    </i>
    <i>
      <x v="5176"/>
    </i>
    <i>
      <x v="5283"/>
    </i>
    <i>
      <x v="4472"/>
    </i>
    <i>
      <x v="4550"/>
    </i>
    <i>
      <x v="4886"/>
    </i>
    <i>
      <x v="5235"/>
    </i>
    <i>
      <x v="5270"/>
    </i>
    <i>
      <x v="4464"/>
    </i>
    <i>
      <x v="4542"/>
    </i>
    <i>
      <x v="4785"/>
    </i>
    <i>
      <x v="4283"/>
    </i>
    <i>
      <x v="4226"/>
    </i>
    <i>
      <x v="5371"/>
    </i>
    <i>
      <x v="3976"/>
    </i>
    <i>
      <x v="4371"/>
    </i>
    <i>
      <x v="4620"/>
    </i>
    <i>
      <x v="4059"/>
    </i>
    <i>
      <x v="5186"/>
    </i>
    <i>
      <x v="4338"/>
    </i>
    <i>
      <x v="5408"/>
    </i>
    <i>
      <x v="5726"/>
    </i>
    <i>
      <x v="4597"/>
    </i>
    <i>
      <x v="4641"/>
    </i>
    <i>
      <x v="4815"/>
    </i>
    <i>
      <x v="5390"/>
    </i>
    <i>
      <x v="4844"/>
    </i>
    <i>
      <x v="4460"/>
    </i>
    <i>
      <x v="5086"/>
    </i>
    <i>
      <x v="5782"/>
    </i>
    <i>
      <x v="3989"/>
    </i>
    <i>
      <x v="5345"/>
    </i>
    <i>
      <x v="4633"/>
    </i>
    <i>
      <x v="5419"/>
    </i>
    <i>
      <x v="5509"/>
    </i>
    <i>
      <x v="5417"/>
    </i>
    <i>
      <x v="4408"/>
    </i>
    <i>
      <x v="4032"/>
    </i>
    <i>
      <x v="5661"/>
    </i>
    <i>
      <x v="4726"/>
    </i>
    <i>
      <x v="5674"/>
    </i>
    <i>
      <x v="5595"/>
    </i>
    <i>
      <x v="5399"/>
    </i>
    <i>
      <x v="4308"/>
    </i>
    <i>
      <x v="4050"/>
    </i>
    <i>
      <x v="4193"/>
    </i>
    <i>
      <x v="4159"/>
    </i>
    <i>
      <x v="5295"/>
    </i>
    <i>
      <x v="4489"/>
    </i>
    <i>
      <x v="4681"/>
    </i>
    <i>
      <x v="4852"/>
    </i>
    <i>
      <x v="3931"/>
    </i>
    <i>
      <x v="4414"/>
    </i>
    <i>
      <x v="5299"/>
    </i>
    <i>
      <x v="4274"/>
    </i>
    <i>
      <x v="4399"/>
    </i>
    <i>
      <x v="4863"/>
    </i>
    <i>
      <x v="4788"/>
    </i>
    <i>
      <x v="5754"/>
    </i>
    <i>
      <x v="4063"/>
    </i>
    <i>
      <x v="4702"/>
    </i>
    <i>
      <x v="4491"/>
    </i>
    <i>
      <x v="4253"/>
    </i>
    <i>
      <x v="3964"/>
    </i>
    <i>
      <x v="5391"/>
    </i>
    <i>
      <x v="5504"/>
    </i>
    <i>
      <x v="4771"/>
    </i>
    <i>
      <x v="4618"/>
    </i>
    <i>
      <x v="4296"/>
    </i>
    <i>
      <x v="630"/>
    </i>
    <i>
      <x v="4367"/>
    </i>
    <i>
      <x v="4939"/>
    </i>
    <i>
      <x v="4671"/>
    </i>
    <i>
      <x v="4878"/>
    </i>
    <i>
      <x v="4375"/>
    </i>
    <i>
      <x v="4242"/>
    </i>
    <i>
      <x v="4169"/>
    </i>
    <i>
      <x v="5324"/>
    </i>
    <i>
      <x v="4264"/>
    </i>
    <i>
      <x v="5721"/>
    </i>
    <i>
      <x v="5443"/>
    </i>
    <i>
      <x v="4845"/>
    </i>
    <i>
      <x v="4218"/>
    </i>
    <i>
      <x v="5045"/>
    </i>
    <i>
      <x v="4155"/>
    </i>
    <i>
      <x v="4790"/>
    </i>
    <i>
      <x v="5718"/>
    </i>
    <i>
      <x v="4305"/>
    </i>
    <i>
      <x v="5209"/>
    </i>
    <i>
      <x v="5427"/>
    </i>
    <i>
      <x v="5265"/>
    </i>
    <i>
      <x v="5118"/>
    </i>
    <i>
      <x v="5292"/>
    </i>
    <i>
      <x v="4787"/>
    </i>
    <i>
      <x v="4021"/>
    </i>
    <i>
      <x v="5220"/>
    </i>
    <i>
      <x v="4100"/>
    </i>
    <i>
      <x v="5036"/>
    </i>
    <i>
      <x v="4549"/>
    </i>
    <i>
      <x v="5198"/>
    </i>
    <i>
      <x v="4380"/>
    </i>
    <i>
      <x v="4717"/>
    </i>
    <i>
      <x v="5596"/>
    </i>
    <i>
      <x v="4625"/>
    </i>
    <i>
      <x v="4713"/>
    </i>
    <i>
      <x v="4062"/>
    </i>
    <i>
      <x v="4258"/>
    </i>
    <i>
      <x v="4865"/>
    </i>
    <i>
      <x v="4792"/>
    </i>
    <i>
      <x v="4014"/>
    </i>
    <i>
      <x v="5455"/>
    </i>
    <i>
      <x v="4342"/>
    </i>
    <i>
      <x v="4556"/>
    </i>
    <i>
      <x v="3932"/>
    </i>
    <i>
      <x v="4677"/>
    </i>
    <i>
      <x v="4448"/>
    </i>
    <i>
      <x v="4001"/>
    </i>
    <i>
      <x v="4438"/>
    </i>
    <i>
      <x v="5273"/>
    </i>
    <i>
      <x v="3995"/>
    </i>
    <i>
      <x v="5229"/>
    </i>
    <i>
      <x v="4459"/>
    </i>
    <i>
      <x v="5375"/>
    </i>
    <i>
      <x v="4023"/>
    </i>
    <i>
      <x v="4052"/>
    </i>
    <i>
      <x v="4135"/>
    </i>
    <i>
      <x v="4180"/>
    </i>
    <i>
      <x v="5138"/>
    </i>
    <i>
      <x v="5588"/>
    </i>
    <i>
      <x v="4189"/>
    </i>
    <i>
      <x v="5047"/>
    </i>
    <i>
      <x v="5048"/>
    </i>
    <i>
      <x v="5655"/>
    </i>
    <i>
      <x v="5400"/>
    </i>
    <i>
      <x v="4017"/>
    </i>
    <i>
      <x v="4703"/>
    </i>
    <i>
      <x v="4947"/>
    </i>
    <i>
      <x v="4333"/>
    </i>
    <i>
      <x v="4314"/>
    </i>
    <i>
      <x v="4458"/>
    </i>
    <i>
      <x v="5088"/>
    </i>
    <i>
      <x v="4984"/>
    </i>
    <i>
      <x v="4974"/>
    </i>
    <i>
      <x v="5152"/>
    </i>
    <i>
      <x v="4655"/>
    </i>
    <i>
      <x v="5143"/>
    </i>
    <i>
      <x v="4978"/>
    </i>
    <i>
      <x v="3987"/>
    </i>
    <i>
      <x v="4244"/>
    </i>
    <i>
      <x v="5285"/>
    </i>
    <i>
      <x v="4698"/>
    </i>
    <i>
      <x v="5722"/>
    </i>
    <i>
      <x v="4206"/>
    </i>
    <i>
      <x v="5790"/>
    </i>
    <i>
      <x v="4267"/>
    </i>
    <i>
      <x v="3937"/>
    </i>
    <i>
      <x v="4106"/>
    </i>
    <i>
      <x v="4874"/>
    </i>
    <i>
      <x v="4668"/>
    </i>
    <i>
      <x v="4221"/>
    </i>
    <i>
      <x v="4510"/>
    </i>
    <i>
      <x v="4109"/>
    </i>
    <i>
      <x v="4079"/>
    </i>
    <i>
      <x v="5530"/>
    </i>
    <i>
      <x v="5787"/>
    </i>
    <i>
      <x v="4923"/>
    </i>
    <i>
      <x v="5049"/>
    </i>
    <i>
      <x v="4876"/>
    </i>
    <i>
      <x v="5731"/>
    </i>
    <i>
      <x v="5586"/>
    </i>
    <i>
      <x v="4294"/>
    </i>
    <i>
      <x v="5501"/>
    </i>
    <i>
      <x v="5356"/>
    </i>
    <i>
      <x v="5611"/>
    </i>
    <i>
      <x v="5272"/>
    </i>
    <i>
      <x v="4202"/>
    </i>
    <i>
      <x v="4344"/>
    </i>
    <i>
      <x v="4552"/>
    </i>
    <i>
      <x v="5489"/>
    </i>
    <i>
      <x v="4477"/>
    </i>
    <i>
      <x v="4236"/>
    </i>
    <i>
      <x v="4881"/>
    </i>
    <i>
      <x v="5068"/>
    </i>
    <i>
      <x v="4911"/>
    </i>
    <i>
      <x v="4964"/>
    </i>
    <i>
      <x v="4058"/>
    </i>
    <i>
      <x v="5436"/>
    </i>
    <i>
      <x v="5540"/>
    </i>
    <i>
      <x v="4453"/>
    </i>
    <i>
      <x v="5293"/>
    </i>
    <i>
      <x v="5200"/>
    </i>
    <i>
      <x v="5192"/>
    </i>
    <i>
      <x v="4551"/>
    </i>
    <i>
      <x v="4651"/>
    </i>
    <i>
      <x v="5020"/>
    </i>
    <i>
      <x v="5306"/>
    </i>
    <i>
      <x v="4108"/>
    </i>
    <i>
      <x v="4950"/>
    </i>
    <i>
      <x v="5132"/>
    </i>
    <i>
      <x v="5083"/>
    </i>
    <i>
      <x v="5085"/>
    </i>
    <i>
      <x v="4801"/>
    </i>
    <i>
      <x v="4669"/>
    </i>
    <i>
      <x v="4099"/>
    </i>
    <i>
      <x v="4794"/>
    </i>
    <i>
      <x v="3911"/>
    </i>
    <i>
      <x v="5727"/>
    </i>
    <i>
      <x v="4219"/>
    </i>
    <i>
      <x v="5535"/>
    </i>
    <i>
      <x v="4027"/>
    </i>
    <i>
      <x v="4046"/>
    </i>
    <i>
      <x v="4513"/>
    </i>
    <i>
      <x v="5644"/>
    </i>
    <i>
      <x v="5521"/>
    </i>
    <i>
      <x v="4103"/>
    </i>
    <i>
      <x v="5141"/>
    </i>
    <i>
      <x v="5055"/>
    </i>
    <i>
      <x v="4530"/>
    </i>
    <i>
      <x v="5561"/>
    </i>
    <i>
      <x v="4977"/>
    </i>
    <i>
      <x v="4310"/>
    </i>
    <i>
      <x v="5191"/>
    </i>
    <i>
      <x v="4566"/>
    </i>
    <i>
      <x v="5549"/>
    </i>
    <i>
      <x v="5244"/>
    </i>
    <i>
      <x v="5177"/>
    </i>
    <i>
      <x v="5167"/>
    </i>
    <i>
      <x v="4751"/>
    </i>
    <i>
      <x v="4392"/>
    </i>
    <i>
      <x v="5060"/>
    </i>
    <i>
      <x v="5110"/>
    </i>
    <i>
      <x v="5601"/>
    </i>
    <i>
      <x v="5410"/>
    </i>
    <i>
      <x v="4497"/>
    </i>
    <i>
      <x v="5084"/>
    </i>
    <i>
      <x v="4883"/>
    </i>
    <i>
      <x v="5752"/>
    </i>
    <i>
      <x v="4482"/>
    </i>
    <i>
      <x v="4292"/>
    </i>
    <i>
      <x v="5526"/>
    </i>
    <i>
      <x v="4148"/>
    </i>
    <i>
      <x v="5648"/>
    </i>
    <i>
      <x v="4608"/>
    </i>
    <i>
      <x v="4544"/>
    </i>
    <i>
      <x v="4005"/>
    </i>
    <i>
      <x v="5119"/>
    </i>
    <i>
      <x v="4288"/>
    </i>
    <i>
      <x v="4302"/>
    </i>
    <i>
      <x v="5105"/>
    </i>
    <i>
      <x v="5127"/>
    </i>
    <i>
      <x v="4173"/>
    </i>
    <i>
      <x v="3909"/>
    </i>
    <i>
      <x v="4765"/>
    </i>
    <i>
      <x v="4323"/>
    </i>
    <i>
      <x v="4997"/>
    </i>
    <i>
      <x v="5508"/>
    </i>
    <i>
      <x v="3974"/>
    </i>
    <i>
      <x v="4433"/>
    </i>
    <i>
      <x v="4175"/>
    </i>
    <i>
      <x v="4352"/>
    </i>
    <i>
      <x v="4838"/>
    </i>
    <i>
      <x v="4757"/>
    </i>
    <i>
      <x v="4686"/>
    </i>
    <i>
      <x v="4507"/>
    </i>
    <i>
      <x v="5012"/>
    </i>
    <i>
      <x v="4178"/>
    </i>
    <i>
      <x v="5245"/>
    </i>
    <i>
      <x v="5614"/>
    </i>
    <i>
      <x v="5202"/>
    </i>
    <i>
      <x v="4596"/>
    </i>
    <i>
      <x v="4678"/>
    </i>
    <i>
      <x v="5492"/>
    </i>
    <i>
      <x v="4932"/>
    </i>
    <i>
      <x v="4805"/>
    </i>
    <i>
      <x v="4967"/>
    </i>
    <i>
      <x v="4603"/>
    </i>
    <i>
      <x v="3971"/>
    </i>
    <i>
      <x v="4914"/>
    </i>
    <i>
      <x v="4207"/>
    </i>
    <i>
      <x v="3939"/>
    </i>
    <i>
      <x v="4434"/>
    </i>
    <i>
      <x v="4869"/>
    </i>
    <i>
      <x v="4162"/>
    </i>
    <i>
      <x v="5385"/>
    </i>
    <i>
      <x v="5749"/>
    </i>
    <i>
      <x v="5554"/>
    </i>
    <i>
      <x v="5124"/>
    </i>
    <i>
      <x v="5001"/>
    </i>
    <i>
      <x v="3944"/>
    </i>
    <i>
      <x v="5091"/>
    </i>
    <i>
      <x v="3916"/>
    </i>
    <i>
      <x v="5582"/>
    </i>
    <i>
      <x v="5512"/>
    </i>
    <i>
      <x v="4498"/>
    </i>
    <i>
      <x v="5103"/>
    </i>
    <i>
      <x v="5322"/>
    </i>
    <i>
      <x v="4146"/>
    </i>
    <i>
      <x v="629"/>
    </i>
    <i>
      <x v="4320"/>
    </i>
    <i>
      <x v="5221"/>
    </i>
    <i>
      <x v="4804"/>
    </i>
    <i>
      <x v="5037"/>
    </i>
    <i>
      <x v="4576"/>
    </i>
    <i>
      <x v="4243"/>
    </i>
    <i>
      <x v="4185"/>
    </i>
    <i>
      <x v="4723"/>
    </i>
    <i>
      <x v="4607"/>
    </i>
    <i>
      <x v="4186"/>
    </i>
    <i>
      <x v="5452"/>
    </i>
    <i>
      <x v="4505"/>
    </i>
    <i>
      <x v="5144"/>
    </i>
    <i>
      <x v="4334"/>
    </i>
    <i>
      <x v="5116"/>
    </i>
    <i>
      <x v="5286"/>
    </i>
    <i>
      <x v="5065"/>
    </i>
    <i>
      <x v="4760"/>
    </i>
    <i>
      <x v="5493"/>
    </i>
    <i>
      <x v="4457"/>
    </i>
    <i>
      <x v="4632"/>
    </i>
    <i>
      <x v="4471"/>
    </i>
    <i>
      <x v="4504"/>
    </i>
    <i>
      <x v="4868"/>
    </i>
    <i>
      <x v="5253"/>
    </i>
    <i>
      <x v="5369"/>
    </i>
    <i>
      <x v="5364"/>
    </i>
    <i>
      <x v="4003"/>
    </i>
    <i>
      <x v="5278"/>
    </i>
    <i>
      <x v="4628"/>
    </i>
    <i>
      <x v="4558"/>
    </i>
    <i>
      <x v="5560"/>
    </i>
    <i>
      <x v="5000"/>
    </i>
    <i>
      <x v="5168"/>
    </i>
    <i>
      <x v="4136"/>
    </i>
    <i>
      <x v="4929"/>
    </i>
    <i>
      <x v="5458"/>
    </i>
    <i>
      <x v="4570"/>
    </i>
    <i>
      <x v="4007"/>
    </i>
    <i>
      <x v="4251"/>
    </i>
    <i>
      <x v="5444"/>
    </i>
    <i>
      <x v="5178"/>
    </i>
    <i>
      <x v="4826"/>
    </i>
    <i>
      <x v="5133"/>
    </i>
    <i>
      <x v="4828"/>
    </i>
    <i>
      <x v="5287"/>
    </i>
    <i>
      <x v="4659"/>
    </i>
    <i>
      <x v="4289"/>
    </i>
    <i>
      <x v="5057"/>
    </i>
    <i>
      <x v="5765"/>
    </i>
    <i>
      <x v="5706"/>
    </i>
    <i>
      <x v="4192"/>
    </i>
    <i>
      <x v="4250"/>
    </i>
    <i>
      <x v="5513"/>
    </i>
    <i>
      <x v="5734"/>
    </i>
    <i>
      <x v="4613"/>
    </i>
    <i>
      <x v="3926"/>
    </i>
    <i>
      <x v="5414"/>
    </i>
    <i>
      <x v="5691"/>
    </i>
    <i>
      <x v="5599"/>
    </i>
    <i>
      <x v="4695"/>
    </i>
    <i>
      <x v="4223"/>
    </i>
    <i>
      <x v="2969"/>
    </i>
    <i>
      <x v="5153"/>
    </i>
    <i>
      <x v="5630"/>
    </i>
    <i>
      <x v="5099"/>
    </i>
    <i>
      <x v="5789"/>
    </i>
    <i>
      <x v="5190"/>
    </i>
    <i>
      <x v="4208"/>
    </i>
    <i>
      <x v="5659"/>
    </i>
    <i>
      <x v="5600"/>
    </i>
    <i>
      <x v="4572"/>
    </i>
    <i>
      <x v="4311"/>
    </i>
    <i>
      <x v="3986"/>
    </i>
    <i>
      <x v="4518"/>
    </i>
    <i>
      <x v="4949"/>
    </i>
    <i>
      <x v="5174"/>
    </i>
    <i>
      <x v="4211"/>
    </i>
    <i>
      <x v="4682"/>
    </i>
    <i>
      <x v="4149"/>
    </i>
    <i>
      <x v="5502"/>
    </i>
    <i>
      <x v="4646"/>
    </i>
    <i>
      <x v="4517"/>
    </i>
    <i>
      <x v="4451"/>
    </i>
    <i>
      <x v="4038"/>
    </i>
    <i>
      <x v="4640"/>
    </i>
    <i>
      <x v="4191"/>
    </i>
    <i>
      <x v="5557"/>
    </i>
    <i>
      <x v="4271"/>
    </i>
    <i>
      <x v="4171"/>
    </i>
    <i>
      <x v="5615"/>
    </i>
    <i>
      <x v="4534"/>
    </i>
    <i>
      <x v="5439"/>
    </i>
    <i>
      <x v="5412"/>
    </i>
    <i>
      <x v="4483"/>
    </i>
    <i>
      <x v="5428"/>
    </i>
    <i>
      <x v="5087"/>
    </i>
    <i>
      <x v="4199"/>
    </i>
    <i>
      <x v="4316"/>
    </i>
    <i>
      <x v="4461"/>
    </i>
    <i>
      <x v="5315"/>
    </i>
    <i>
      <x v="4374"/>
    </i>
    <i>
      <x v="4176"/>
    </i>
    <i>
      <x v="5109"/>
    </i>
    <i>
      <x v="4821"/>
    </i>
    <i>
      <x v="5005"/>
    </i>
    <i>
      <x v="4685"/>
    </i>
    <i>
      <x v="4969"/>
    </i>
    <i>
      <x v="5290"/>
    </i>
    <i>
      <x v="4385"/>
    </i>
    <i>
      <x v="5556"/>
    </i>
    <i>
      <x v="4946"/>
    </i>
    <i>
      <x v="4670"/>
    </i>
    <i>
      <x v="5559"/>
    </i>
    <i>
      <x v="5491"/>
    </i>
    <i>
      <x v="5580"/>
    </i>
    <i>
      <x v="4484"/>
    </i>
    <i>
      <x v="3962"/>
    </i>
    <i>
      <x v="4416"/>
    </i>
    <i>
      <x v="4502"/>
    </i>
    <i>
      <x v="5131"/>
    </i>
    <i>
      <x v="4325"/>
    </i>
    <i>
      <x v="3933"/>
    </i>
    <i>
      <x v="4594"/>
    </i>
    <i>
      <x v="4284"/>
    </i>
    <i>
      <x v="5402"/>
    </i>
    <i>
      <x v="4610"/>
    </i>
    <i>
      <x v="4138"/>
    </i>
    <i>
      <x v="4391"/>
    </i>
    <i>
      <x v="4561"/>
    </i>
    <i>
      <x v="5430"/>
    </i>
    <i>
      <x v="4224"/>
    </i>
    <i>
      <x v="4811"/>
    </i>
    <i>
      <x v="4855"/>
    </i>
    <i>
      <x v="3994"/>
    </i>
    <i>
      <x v="4212"/>
    </i>
    <i>
      <x v="4791"/>
    </i>
    <i>
      <x v="5547"/>
    </i>
    <i>
      <x v="5325"/>
    </i>
    <i>
      <x v="4496"/>
    </i>
    <i>
      <x v="5612"/>
    </i>
    <i>
      <x v="5510"/>
    </i>
    <i>
      <x v="5021"/>
    </i>
    <i>
      <x v="5208"/>
    </i>
    <i>
      <x v="4184"/>
    </i>
    <i>
      <x v="5633"/>
    </i>
    <i>
      <x v="5435"/>
    </i>
    <i>
      <x v="4475"/>
    </i>
    <i>
      <x v="5590"/>
    </i>
    <i>
      <x v="4415"/>
    </i>
    <i>
      <x v="5077"/>
    </i>
    <i>
      <x v="4606"/>
    </i>
    <i>
      <x v="5316"/>
    </i>
    <i>
      <x v="4605"/>
    </i>
    <i>
      <x v="4447"/>
    </i>
    <i>
      <x v="4850"/>
    </i>
    <i>
      <x v="4217"/>
    </i>
    <i>
      <x v="5395"/>
    </i>
    <i>
      <x v="5495"/>
    </i>
    <i>
      <x v="5728"/>
    </i>
    <i>
      <x v="4575"/>
    </i>
    <i>
      <x v="5629"/>
    </i>
    <i>
      <x v="4381"/>
    </i>
    <i>
      <x v="4980"/>
    </i>
    <i>
      <x v="3927"/>
    </i>
    <i>
      <x v="5406"/>
    </i>
    <i>
      <x v="5279"/>
    </i>
    <i>
      <x v="4995"/>
    </i>
    <i>
      <x v="4132"/>
    </i>
    <i>
      <x v="4164"/>
    </i>
    <i>
      <x v="4627"/>
    </i>
    <i>
      <x v="5437"/>
    </i>
    <i>
      <x v="4077"/>
    </i>
    <i>
      <x v="5497"/>
    </i>
    <i>
      <x v="4398"/>
    </i>
    <i>
      <x v="5610"/>
    </i>
    <i>
      <x v="5362"/>
    </i>
    <i>
      <x v="4934"/>
    </i>
    <i>
      <x v="4714"/>
    </i>
    <i>
      <x v="3992"/>
    </i>
    <i>
      <x v="4639"/>
    </i>
    <i>
      <x v="4961"/>
    </i>
    <i>
      <x v="4578"/>
    </i>
    <i>
      <x v="4097"/>
    </i>
    <i>
      <x v="5585"/>
    </i>
    <i>
      <x v="4239"/>
    </i>
    <i>
      <x v="5156"/>
    </i>
    <i>
      <x v="4357"/>
    </i>
    <i>
      <x v="4602"/>
    </i>
    <i>
      <x v="4281"/>
    </i>
    <i>
      <x v="4298"/>
    </i>
    <i>
      <x v="5693"/>
    </i>
    <i>
      <x v="4631"/>
    </i>
    <i>
      <x v="5182"/>
    </i>
    <i>
      <x v="5259"/>
    </i>
    <i>
      <x v="5434"/>
    </i>
    <i>
      <x v="5445"/>
    </i>
    <i>
      <x v="4205"/>
    </i>
    <i>
      <x v="4054"/>
    </i>
    <i>
      <x v="4810"/>
    </i>
    <i>
      <x v="4403"/>
    </i>
    <i>
      <x v="4587"/>
    </i>
    <i>
      <x v="4581"/>
    </i>
    <i>
      <x v="5032"/>
    </i>
    <i>
      <x v="4959"/>
    </i>
    <i>
      <x v="4045"/>
    </i>
    <i>
      <x v="4024"/>
    </i>
    <i>
      <x v="5211"/>
    </i>
    <i>
      <x v="5398"/>
    </i>
    <i>
      <x v="5066"/>
    </i>
    <i>
      <x v="4056"/>
    </i>
    <i>
      <x v="3913"/>
    </i>
    <i>
      <x v="5126"/>
    </i>
    <i>
      <x v="4786"/>
    </i>
    <i>
      <x v="4663"/>
    </i>
    <i>
      <x v="5579"/>
    </i>
    <i>
      <x v="5523"/>
    </i>
    <i>
      <x v="4326"/>
    </i>
    <i>
      <x v="5517"/>
    </i>
    <i>
      <x v="5542"/>
    </i>
    <i>
      <x v="5003"/>
    </i>
    <i>
      <x v="5457"/>
    </i>
    <i>
      <x v="5184"/>
    </i>
    <i>
      <x v="4693"/>
    </i>
    <i>
      <x v="5031"/>
    </i>
    <i>
      <x v="5006"/>
    </i>
    <i>
      <x v="5689"/>
    </i>
    <i>
      <x v="4589"/>
    </i>
    <i>
      <x v="4389"/>
    </i>
    <i>
      <x v="5453"/>
    </i>
    <i>
      <x v="4290"/>
    </i>
    <i>
      <x v="4705"/>
    </i>
    <i>
      <x v="4198"/>
    </i>
    <i>
      <x v="4971"/>
    </i>
    <i>
      <x v="4282"/>
    </i>
    <i>
      <x v="5029"/>
    </i>
    <i>
      <x v="4047"/>
    </i>
    <i>
      <x v="4629"/>
    </i>
    <i>
      <x v="4485"/>
    </i>
    <i>
      <x v="4674"/>
    </i>
    <i>
      <x v="3973"/>
    </i>
    <i>
      <x v="4478"/>
    </i>
    <i>
      <x v="4350"/>
    </i>
    <i>
      <x v="5040"/>
    </i>
    <i>
      <x v="5249"/>
    </i>
    <i>
      <x v="5638"/>
    </i>
    <i>
      <x v="5357"/>
    </i>
    <i>
      <x v="5334"/>
    </i>
    <i>
      <x v="5314"/>
    </i>
    <i>
      <x v="5250"/>
    </i>
    <i>
      <x v="4664"/>
    </i>
    <i>
      <x v="5183"/>
    </i>
    <i>
      <x v="5688"/>
    </i>
    <i>
      <x v="4339"/>
    </i>
    <i>
      <x v="5415"/>
    </i>
    <i>
      <x v="5714"/>
    </i>
    <i>
      <x v="3999"/>
    </i>
    <i>
      <x v="5052"/>
    </i>
    <i>
      <x v="3930"/>
    </i>
    <i>
      <x v="5231"/>
    </i>
    <i>
      <x v="5743"/>
    </i>
    <i>
      <x v="5187"/>
    </i>
    <i>
      <x v="5383"/>
    </i>
    <i>
      <x v="4055"/>
    </i>
    <i>
      <x v="4998"/>
    </i>
    <i>
      <x v="4824"/>
    </i>
    <i>
      <x v="5558"/>
    </i>
    <i>
      <x v="5373"/>
    </i>
    <i>
      <x v="4712"/>
    </i>
    <i>
      <x v="5026"/>
    </i>
    <i>
      <x v="5255"/>
    </i>
    <i>
      <x v="4873"/>
    </i>
    <i>
      <x v="4240"/>
    </i>
    <i>
      <x v="3981"/>
    </i>
    <i>
      <x v="4843"/>
    </i>
    <i>
      <x v="5155"/>
    </i>
    <i>
      <x v="5219"/>
    </i>
    <i>
      <x v="4455"/>
    </i>
    <i>
      <x v="5532"/>
    </i>
    <i>
      <x v="4992"/>
    </i>
    <i>
      <x v="5446"/>
    </i>
    <i>
      <x v="5566"/>
    </i>
    <i>
      <x v="5678"/>
    </i>
    <i>
      <x v="5459"/>
    </i>
    <i>
      <x v="4470"/>
    </i>
    <i>
      <x v="5581"/>
    </i>
    <i>
      <x v="5433"/>
    </i>
    <i>
      <x v="4829"/>
    </i>
    <i>
      <x v="5505"/>
    </i>
    <i>
      <x v="4214"/>
    </i>
    <i>
      <x v="5224"/>
    </i>
    <i>
      <x v="5442"/>
    </i>
    <i>
      <x v="5180"/>
    </i>
    <i>
      <x v="5584"/>
    </i>
    <i>
      <x v="4652"/>
    </i>
    <i>
      <x v="4982"/>
    </i>
    <i>
      <x v="4626"/>
    </i>
    <i>
      <x v="3960"/>
    </i>
    <i>
      <x v="5300"/>
    </i>
    <i>
      <x v="5301"/>
    </i>
    <i>
      <x v="5673"/>
    </i>
    <i>
      <x v="5111"/>
    </i>
    <i>
      <x v="4990"/>
    </i>
    <i>
      <x v="3945"/>
    </i>
    <i>
      <x v="5404"/>
    </i>
    <i>
      <x v="5781"/>
    </i>
    <i>
      <x v="4927"/>
    </i>
    <i>
      <x v="5185"/>
    </i>
    <i>
      <x v="5228"/>
    </i>
    <i>
      <x v="4337"/>
    </i>
    <i>
      <x v="4200"/>
    </i>
    <i>
      <x v="5438"/>
    </i>
    <i>
      <x v="5778"/>
    </i>
    <i>
      <x v="5018"/>
    </i>
    <i>
      <x v="4053"/>
    </i>
    <i>
      <x v="4351"/>
    </i>
    <i>
      <x v="4623"/>
    </i>
    <i>
      <x v="5288"/>
    </i>
    <i>
      <x v="4533"/>
    </i>
    <i>
      <x v="4836"/>
    </i>
    <i>
      <x v="4010"/>
    </i>
    <i>
      <x v="3955"/>
    </i>
    <i>
      <x v="4579"/>
    </i>
    <i>
      <x v="4249"/>
    </i>
    <i>
      <x v="4172"/>
    </i>
    <i>
      <x v="5125"/>
    </i>
    <i>
      <x v="5658"/>
    </i>
    <i>
      <x v="4315"/>
    </i>
    <i>
      <x v="5041"/>
    </i>
    <i>
      <x v="5565"/>
    </i>
    <i>
      <x v="4661"/>
    </i>
    <i>
      <x v="5112"/>
    </i>
    <i>
      <x v="3906"/>
    </i>
    <i>
      <x v="4098"/>
    </i>
    <i>
      <x v="5223"/>
    </i>
    <i>
      <x v="4009"/>
    </i>
    <i>
      <x v="5386"/>
    </i>
    <i>
      <x v="4473"/>
    </i>
    <i>
      <x v="4145"/>
    </i>
    <i>
      <x v="5196"/>
    </i>
    <i>
      <x v="4366"/>
    </i>
    <i>
      <x v="4353"/>
    </i>
    <i>
      <x v="4588"/>
    </i>
    <i>
      <x v="4740"/>
    </i>
    <i>
      <x v="5130"/>
    </i>
    <i>
      <x v="5694"/>
    </i>
    <i>
      <x v="5277"/>
    </i>
    <i>
      <x v="5017"/>
    </i>
    <i>
      <x v="4277"/>
    </i>
    <i>
      <x v="5237"/>
    </i>
    <i>
      <x v="5666"/>
    </i>
    <i>
      <x v="4851"/>
    </i>
    <i>
      <x v="4437"/>
    </i>
    <i>
      <x v="5401"/>
    </i>
    <i>
      <x v="4637"/>
    </i>
    <i>
      <x v="5506"/>
    </i>
    <i>
      <x v="4105"/>
    </i>
    <i>
      <x v="5374"/>
    </i>
    <i>
      <x v="5234"/>
    </i>
    <i>
      <x v="5716"/>
    </i>
    <i>
      <x v="5353"/>
    </i>
    <i>
      <x v="4309"/>
    </i>
    <i>
      <x v="4557"/>
    </i>
    <i>
      <x v="5405"/>
    </i>
    <i>
      <x v="5340"/>
    </i>
    <i>
      <x v="4465"/>
    </i>
    <i>
      <x v="5465"/>
    </i>
    <i>
      <x v="5134"/>
    </i>
    <i>
      <x v="4368"/>
    </i>
    <i>
      <x v="4921"/>
    </i>
    <i>
      <x v="4209"/>
    </i>
    <i>
      <x v="5222"/>
    </i>
    <i>
      <x v="4500"/>
    </i>
    <i>
      <x v="5690"/>
    </i>
    <i>
      <x v="5763"/>
    </i>
    <i>
      <x v="5555"/>
    </i>
    <i>
      <x v="4930"/>
    </i>
    <i>
      <x v="4691"/>
    </i>
    <i>
      <x v="4174"/>
    </i>
    <i>
      <x v="4993"/>
    </i>
    <i>
      <x v="5368"/>
    </i>
    <i>
      <x v="5416"/>
    </i>
    <i>
      <x v="5113"/>
    </i>
    <i>
      <x v="5328"/>
    </i>
    <i>
      <x v="4526"/>
    </i>
    <i>
      <x v="5078"/>
    </i>
    <i>
      <x v="5276"/>
    </i>
    <i>
      <x v="5423"/>
    </i>
    <i>
      <x v="5736"/>
    </i>
    <i>
      <x v="4900"/>
    </i>
    <i>
      <x v="4621"/>
    </i>
    <i>
      <x v="4177"/>
    </i>
    <i>
      <x v="4885"/>
    </i>
    <i>
      <x v="4330"/>
    </i>
    <i>
      <x v="5544"/>
    </i>
    <i>
      <x v="5175"/>
    </i>
    <i>
      <x v="5333"/>
    </i>
    <i>
      <x v="5337"/>
    </i>
    <i>
      <x v="5361"/>
    </i>
    <i>
      <x v="4335"/>
    </i>
    <i>
      <x v="4593"/>
    </i>
    <i>
      <x v="5296"/>
    </i>
    <i>
      <x v="5564"/>
    </i>
    <i>
      <x v="5699"/>
    </i>
    <i>
      <x v="4181"/>
    </i>
    <i>
      <x v="4960"/>
    </i>
    <i>
      <x v="5135"/>
    </i>
    <i>
      <x v="5735"/>
    </i>
    <i>
      <x v="4975"/>
    </i>
    <i>
      <x v="4040"/>
    </i>
    <i>
      <x v="5239"/>
    </i>
    <i>
      <x v="5461"/>
    </i>
    <i>
      <x v="5628"/>
    </i>
    <i>
      <x v="5230"/>
    </i>
    <i>
      <x v="4004"/>
    </i>
    <i>
      <x v="4832"/>
    </i>
    <i>
      <x v="4085"/>
    </i>
    <i>
      <x v="5246"/>
    </i>
    <i>
      <x v="5179"/>
    </i>
    <i>
      <x v="4809"/>
    </i>
    <i>
      <x v="4252"/>
    </i>
    <i>
      <x v="5516"/>
    </i>
    <i>
      <x v="4898"/>
    </i>
    <i>
      <x v="4721"/>
    </i>
    <i>
      <x v="5426"/>
    </i>
    <i>
      <x v="4767"/>
    </i>
    <i>
      <x v="4706"/>
    </i>
    <i>
      <x v="5522"/>
    </i>
    <i>
      <x v="4216"/>
    </i>
    <i>
      <x v="5543"/>
    </i>
    <i>
      <x v="5210"/>
    </i>
    <i>
      <x v="5307"/>
    </i>
    <i>
      <x v="4922"/>
    </i>
    <i>
      <x v="4962"/>
    </i>
    <i>
      <x v="5546"/>
    </i>
    <i>
      <x v="4979"/>
    </i>
    <i>
      <x v="5553"/>
    </i>
    <i>
      <x v="5079"/>
    </i>
    <i>
      <x v="5215"/>
    </i>
    <i>
      <x v="4630"/>
    </i>
    <i>
      <x v="4397"/>
    </i>
    <i>
      <x v="5321"/>
    </i>
    <i>
      <x v="4304"/>
    </i>
    <i>
      <x v="5004"/>
    </i>
    <i>
      <x v="4528"/>
    </i>
    <i>
      <x v="4675"/>
    </i>
    <i>
      <x v="5114"/>
    </i>
    <i>
      <x v="5137"/>
    </i>
    <i>
      <x v="4215"/>
    </i>
    <i>
      <x v="3936"/>
    </i>
    <i>
      <x v="5106"/>
    </i>
    <i>
      <x v="3892"/>
    </i>
    <i>
      <x v="5148"/>
    </i>
    <i>
      <x v="4965"/>
    </i>
    <i>
      <x v="5768"/>
    </i>
    <i>
      <x v="5282"/>
    </i>
    <i>
      <x v="4854"/>
    </i>
    <i>
      <x v="4910"/>
    </i>
    <i>
      <x v="4673"/>
    </i>
    <i>
      <x v="4983"/>
    </i>
    <i>
      <x v="4287"/>
    </i>
    <i>
      <x v="5100"/>
    </i>
    <i>
      <x v="5342"/>
    </i>
    <i>
      <x v="5671"/>
    </i>
    <i>
      <x v="4512"/>
    </i>
    <i>
      <x v="4104"/>
    </i>
    <i>
      <x v="4680"/>
    </i>
    <i>
      <x v="5654"/>
    </i>
    <i>
      <x v="5685"/>
    </i>
    <i>
      <x v="4319"/>
    </i>
    <i>
      <x v="4609"/>
    </i>
    <i>
      <x v="5030"/>
    </i>
    <i>
      <x v="4158"/>
    </i>
    <i>
      <x v="4642"/>
    </i>
    <i>
      <x v="4488"/>
    </i>
    <i>
      <x v="4501"/>
    </i>
    <i>
      <x v="5096"/>
    </i>
    <i>
      <x v="4016"/>
    </i>
    <i>
      <x v="4559"/>
    </i>
    <i>
      <x v="3910"/>
    </i>
    <i>
      <x v="5507"/>
    </i>
    <i>
      <x v="5723"/>
    </i>
    <i>
      <x v="5165"/>
    </i>
    <i>
      <x v="4643"/>
    </i>
    <i>
      <x v="4043"/>
    </i>
    <i>
      <x v="4324"/>
    </i>
    <i>
      <x v="4144"/>
    </i>
    <i>
      <x v="5380"/>
    </i>
    <i>
      <x v="4425"/>
    </i>
    <i>
      <x v="4511"/>
    </i>
    <i>
      <x v="5462"/>
    </i>
    <i>
      <x v="5336"/>
    </i>
    <i>
      <x v="4987"/>
    </i>
    <i>
      <x v="5697"/>
    </i>
    <i>
      <x v="4227"/>
    </i>
    <i>
      <x v="5777"/>
    </i>
    <i>
      <x v="5607"/>
    </i>
    <i>
      <x v="5102"/>
    </i>
    <i>
      <x v="4825"/>
    </i>
    <i>
      <x v="5425"/>
    </i>
    <i>
      <x v="4590"/>
    </i>
    <i>
      <x v="5024"/>
    </i>
    <i>
      <x v="3935"/>
    </i>
    <i>
      <x v="4508"/>
    </i>
    <i>
      <x v="5372"/>
    </i>
    <i>
      <x v="4081"/>
    </i>
    <i>
      <x v="5687"/>
    </i>
    <i>
      <x v="5646"/>
    </i>
    <i>
      <x v="4739"/>
    </i>
    <i>
      <x v="4860"/>
    </i>
    <i>
      <x v="4679"/>
    </i>
    <i>
      <x v="5009"/>
    </i>
    <i>
      <x v="4418"/>
    </i>
    <i>
      <x v="5533"/>
    </i>
    <i>
      <x v="5120"/>
    </i>
    <i>
      <x v="5653"/>
    </i>
    <i>
      <x v="5331"/>
    </i>
    <i>
      <x v="4384"/>
    </i>
    <i>
      <x v="4601"/>
    </i>
    <i>
      <x v="4156"/>
    </i>
    <i>
      <x v="4293"/>
    </i>
    <i>
      <x v="5095"/>
    </i>
    <i>
      <x v="5280"/>
    </i>
    <i>
      <x v="5214"/>
    </i>
    <i>
      <x v="5281"/>
    </i>
    <i>
      <x v="4996"/>
    </i>
    <i>
      <x v="5263"/>
    </i>
    <i>
      <x v="5166"/>
    </i>
    <i>
      <x v="4916"/>
    </i>
    <i>
      <x v="4261"/>
    </i>
    <i>
      <x v="5451"/>
    </i>
    <i>
      <x v="4555"/>
    </i>
    <i>
      <x v="4822"/>
    </i>
    <i>
      <x v="4317"/>
    </i>
    <i>
      <x v="5641"/>
    </i>
    <i>
      <x v="4769"/>
    </i>
    <i>
      <x v="5258"/>
    </i>
    <i>
      <x v="4872"/>
    </i>
    <i>
      <x v="4634"/>
    </i>
    <i>
      <x v="4635"/>
    </i>
    <i>
      <x v="5039"/>
    </i>
    <i>
      <x v="4042"/>
    </i>
    <i>
      <x v="4285"/>
    </i>
    <i>
      <x v="4683"/>
    </i>
    <i>
      <x v="4107"/>
    </i>
    <i>
      <x v="4711"/>
    </i>
    <i>
      <x v="4490"/>
    </i>
    <i>
      <x v="5524"/>
    </i>
    <i>
      <x v="5308"/>
    </i>
    <i>
      <x v="5248"/>
    </i>
    <i>
      <x v="5650"/>
    </i>
    <i>
      <x v="5349"/>
    </i>
    <i>
      <x v="4699"/>
    </i>
    <i>
      <x v="5422"/>
    </i>
    <i>
      <x v="4684"/>
    </i>
    <i>
      <x v="4030"/>
    </i>
    <i>
      <x v="5075"/>
    </i>
    <i>
      <x v="5142"/>
    </i>
    <i>
      <x v="5488"/>
    </i>
    <i>
      <x v="5421"/>
    </i>
    <i>
      <x v="5310"/>
    </i>
    <i>
      <x v="4201"/>
    </i>
    <i>
      <x v="5181"/>
    </i>
    <i>
      <x v="4210"/>
    </i>
    <i>
      <x v="5266"/>
    </i>
    <i>
      <x v="4266"/>
    </i>
    <i>
      <x v="4456"/>
    </i>
    <i>
      <x v="5783"/>
    </i>
    <i>
      <x v="5172"/>
    </i>
    <i>
      <x v="5692"/>
    </i>
    <i>
      <x v="4044"/>
    </i>
    <i>
      <x v="5456"/>
    </i>
    <i>
      <x v="5236"/>
    </i>
    <i>
      <x v="4567"/>
    </i>
    <i>
      <x v="3934"/>
    </i>
    <i>
      <x v="4194"/>
    </i>
    <i>
      <x v="5448"/>
    </i>
    <i>
      <x v="5015"/>
    </i>
    <i>
      <x v="4165"/>
    </i>
    <i>
      <x v="5062"/>
    </i>
    <i>
      <x v="5593"/>
    </i>
    <i>
      <x v="4020"/>
    </i>
    <i>
      <x v="5742"/>
    </i>
    <i>
      <x v="5338"/>
    </i>
    <i>
      <x v="4662"/>
    </i>
    <i>
      <x v="4545"/>
    </i>
    <i>
      <x v="4902"/>
    </i>
    <i>
      <x v="4321"/>
    </i>
    <i>
      <x v="4562"/>
    </i>
    <i>
      <x v="4636"/>
    </i>
    <i>
      <x v="4163"/>
    </i>
    <i>
      <x v="4895"/>
    </i>
    <i>
      <x v="4260"/>
    </i>
    <i>
      <x v="4546"/>
    </i>
    <i>
      <x v="5562"/>
    </i>
    <i>
      <x v="5034"/>
    </i>
    <i>
      <x v="5329"/>
    </i>
    <i>
      <x v="5056"/>
    </i>
    <i>
      <x v="5583"/>
    </i>
    <i>
      <x v="4041"/>
    </i>
    <i>
      <x v="4577"/>
    </i>
    <i>
      <x v="4307"/>
    </i>
    <i>
      <x v="5061"/>
    </i>
    <i>
      <x v="4568"/>
    </i>
    <i>
      <x v="5160"/>
    </i>
    <i>
      <x v="4509"/>
    </i>
    <i>
      <x v="5042"/>
    </i>
    <i>
      <x v="5664"/>
    </i>
    <i>
      <x v="4345"/>
    </i>
    <i>
      <x v="5171"/>
    </i>
    <i>
      <x v="5159"/>
    </i>
    <i>
      <x v="4167"/>
    </i>
    <i>
      <x v="5382"/>
    </i>
    <i>
      <x v="4970"/>
    </i>
    <i>
      <x v="5656"/>
    </i>
    <i>
      <x v="628"/>
    </i>
    <i>
      <x v="4142"/>
    </i>
    <i>
      <x v="4525"/>
    </i>
    <i>
      <x v="5597"/>
    </i>
    <i>
      <x v="4094"/>
    </i>
    <i>
      <x v="4203"/>
    </i>
    <i>
      <x v="4306"/>
    </i>
    <i>
      <x v="4875"/>
    </i>
    <i>
      <x v="5574"/>
    </i>
    <i>
      <x v="5762"/>
    </i>
    <i>
      <x v="4168"/>
    </i>
    <i>
      <x v="4123"/>
    </i>
    <i>
      <x v="5139"/>
    </i>
    <i>
      <x v="5774"/>
    </i>
    <i>
      <x v="4213"/>
    </i>
    <i>
      <x v="4624"/>
    </i>
    <i>
      <x v="5403"/>
    </i>
    <i>
      <x v="5563"/>
    </i>
    <i>
      <x v="3286"/>
    </i>
    <i>
      <x v="4831"/>
    </i>
    <i>
      <x v="5254"/>
    </i>
    <i>
      <x v="3943"/>
    </i>
    <i>
      <x v="4238"/>
    </i>
    <i>
      <x v="5635"/>
    </i>
    <i>
      <x v="5388"/>
    </i>
    <i>
      <x v="5571"/>
    </i>
    <i>
      <x v="4166"/>
    </i>
    <i>
      <x v="5027"/>
    </i>
    <i>
      <x v="4981"/>
    </i>
    <i>
      <x v="4999"/>
    </i>
    <i>
      <x v="4362"/>
    </i>
    <i>
      <x v="4903"/>
    </i>
    <i>
      <x v="5319"/>
    </i>
    <i>
      <x v="4527"/>
    </i>
    <i>
      <x v="4327"/>
    </i>
    <i>
      <x v="3891"/>
    </i>
    <i>
      <x v="5667"/>
    </i>
    <i>
      <x v="4529"/>
    </i>
    <i>
      <x v="4332"/>
    </i>
    <i>
      <x v="4153"/>
    </i>
    <i>
      <x v="5341"/>
    </i>
    <i>
      <x v="4654"/>
    </i>
    <i>
      <x v="4743"/>
    </i>
    <i>
      <x v="3972"/>
    </i>
    <i>
      <x v="4871"/>
    </i>
    <i>
      <x v="5747"/>
    </i>
    <i>
      <x v="4124"/>
    </i>
    <i>
      <x v="5162"/>
    </i>
    <i>
      <x v="5739"/>
    </i>
    <i>
      <x v="4924"/>
    </i>
    <i>
      <x v="5378"/>
    </i>
    <i>
      <x v="4968"/>
    </i>
    <i>
      <x v="5643"/>
    </i>
    <i>
      <x v="4901"/>
    </i>
    <i>
      <x v="5608"/>
    </i>
    <i>
      <x v="5755"/>
    </i>
    <i>
      <x v="4653"/>
    </i>
    <i>
      <x v="3970"/>
    </i>
    <i>
      <x v="4426"/>
    </i>
    <i>
      <x v="5117"/>
    </i>
    <i>
      <x v="5766"/>
    </i>
    <i>
      <x v="4856"/>
    </i>
    <i>
      <x v="5149"/>
    </i>
    <i>
      <x v="4140"/>
    </i>
    <i>
      <x v="4291"/>
    </i>
    <i>
      <x v="5592"/>
    </i>
    <i>
      <x v="4141"/>
    </i>
    <i>
      <x v="4857"/>
    </i>
    <i>
      <x v="4604"/>
    </i>
    <i>
      <x v="4503"/>
    </i>
    <i>
      <x v="5092"/>
    </i>
    <i>
      <x v="3985"/>
    </i>
    <i>
      <x v="5411"/>
    </i>
    <i>
      <x v="5305"/>
    </i>
    <i>
      <x v="4183"/>
    </i>
    <i>
      <x v="4861"/>
    </i>
    <i>
      <x v="4986"/>
    </i>
    <i>
      <x v="4499"/>
    </i>
    <i>
      <x v="5257"/>
    </i>
    <i>
      <x v="5093"/>
    </i>
    <i>
      <x v="5051"/>
    </i>
    <i>
      <x v="3914"/>
    </i>
    <i>
      <x v="5657"/>
    </i>
    <i>
      <x v="5367"/>
    </i>
    <i>
      <x v="5572"/>
    </i>
    <i>
      <x v="5397"/>
    </i>
    <i>
      <x v="4449"/>
    </i>
    <i>
      <x v="5150"/>
    </i>
    <i>
      <x v="5681"/>
    </i>
    <i>
      <x v="5343"/>
    </i>
    <i>
      <x v="4617"/>
    </i>
    <i>
      <x v="4707"/>
    </i>
    <i>
      <x v="5098"/>
    </i>
    <i>
      <x v="4548"/>
    </i>
    <i>
      <x v="5770"/>
    </i>
    <i>
      <x v="5309"/>
    </i>
    <i>
      <x v="5225"/>
    </i>
    <i>
      <x v="4696"/>
    </i>
    <i>
      <x v="4793"/>
    </i>
    <i>
      <x v="5760"/>
    </i>
    <i>
      <x v="4622"/>
    </i>
    <i>
      <x v="4506"/>
    </i>
    <i>
      <x v="4118"/>
    </i>
    <i>
      <x v="4387"/>
    </i>
    <i>
      <x v="5634"/>
    </i>
    <i>
      <x v="4991"/>
    </i>
    <i>
      <x v="5623"/>
    </i>
    <i>
      <x v="5660"/>
    </i>
    <i>
      <x v="5313"/>
    </i>
    <i>
      <x v="4835"/>
    </i>
    <i>
      <x v="5449"/>
    </i>
    <i>
      <x v="5074"/>
    </i>
    <i>
      <x v="4134"/>
    </i>
    <i>
      <x v="5609"/>
    </i>
    <i>
      <x v="5189"/>
    </i>
    <i>
      <x v="4615"/>
    </i>
    <i>
      <x v="5703"/>
    </i>
    <i>
      <x v="4358"/>
    </i>
    <i>
      <x v="5242"/>
    </i>
    <i>
      <x v="5616"/>
    </i>
    <i>
      <x v="4012"/>
    </i>
    <i>
      <x v="5626"/>
    </i>
    <i>
      <x v="4259"/>
    </i>
    <i>
      <x v="5226"/>
    </i>
    <i>
      <x v="5387"/>
    </i>
    <i>
      <x v="4160"/>
    </i>
    <i>
      <x v="5619"/>
    </i>
    <i>
      <x v="4650"/>
    </i>
    <i>
      <x v="4904"/>
    </i>
    <i>
      <x v="4265"/>
    </i>
    <i>
      <x v="4725"/>
    </i>
    <i>
      <x v="5767"/>
    </i>
    <i>
      <x v="4701"/>
    </i>
    <i>
      <x v="5101"/>
    </i>
    <i>
      <x v="5570"/>
    </i>
    <i>
      <x v="5668"/>
    </i>
    <i>
      <x v="4694"/>
    </i>
    <i>
      <x v="4989"/>
    </i>
    <i>
      <x v="5773"/>
    </i>
    <i>
      <x v="5335"/>
    </i>
    <i>
      <x v="5151"/>
    </i>
    <i>
      <x v="5631"/>
    </i>
    <i>
      <x v="5460"/>
    </i>
    <i>
      <x v="5350"/>
    </i>
    <i>
      <x v="4560"/>
    </i>
    <i>
      <x v="5348"/>
    </i>
    <i>
      <x v="5344"/>
    </i>
    <i>
      <x v="5354"/>
    </i>
    <i>
      <x v="4011"/>
    </i>
    <i>
      <x v="5567"/>
    </i>
    <i>
      <x v="4647"/>
    </i>
    <i>
      <x v="5637"/>
    </i>
    <i>
      <x v="5663"/>
    </i>
    <i>
      <x v="5431"/>
    </i>
    <i>
      <x v="4858"/>
    </i>
    <i>
      <x v="4026"/>
    </i>
    <i>
      <x v="3948"/>
    </i>
    <i>
      <x v="4994"/>
    </i>
    <i>
      <x v="4080"/>
    </i>
    <i>
      <x v="4638"/>
    </i>
    <i>
      <x v="4909"/>
    </i>
    <i>
      <x v="5636"/>
    </i>
    <i>
      <x v="4547"/>
    </i>
    <i>
      <x v="4905"/>
    </i>
    <i>
      <x v="5665"/>
    </i>
    <i>
      <x v="5605"/>
    </i>
    <i>
      <x v="5617"/>
    </i>
    <i>
      <x v="5022"/>
    </i>
    <i>
      <x v="5679"/>
    </i>
    <i>
      <x v="5358"/>
    </i>
    <i>
      <x v="5651"/>
    </i>
    <i>
      <x v="4312"/>
    </i>
    <i>
      <x v="4318"/>
    </i>
    <i>
      <x v="5271"/>
    </i>
    <i>
      <x v="5366"/>
    </i>
    <i>
      <x v="5569"/>
    </i>
    <i>
      <x v="5205"/>
    </i>
    <i>
      <x v="5207"/>
    </i>
    <i>
      <x v="5550"/>
    </i>
    <i>
      <x v="5662"/>
    </i>
    <i>
      <x v="5352"/>
    </i>
    <i>
      <x v="5252"/>
    </i>
    <i>
      <x v="4322"/>
    </i>
    <i>
      <x v="5515"/>
    </i>
    <i>
      <x v="5256"/>
    </i>
    <i>
      <x v="5432"/>
    </i>
    <i>
      <x v="5618"/>
    </i>
    <i>
      <x v="5578"/>
    </i>
    <i>
      <x v="5454"/>
    </i>
    <i>
      <x v="5536"/>
    </i>
    <i>
      <x v="4297"/>
    </i>
    <i>
      <x v="4704"/>
    </i>
    <i>
      <x v="5351"/>
    </i>
    <i>
      <x v="5241"/>
    </i>
    <i>
      <x v="4745"/>
    </i>
    <i>
      <x v="5240"/>
    </i>
    <i>
      <x v="5769"/>
    </i>
    <i>
      <x v="4862"/>
    </i>
    <i>
      <x v="5575"/>
    </i>
    <i>
      <x v="5302"/>
    </i>
    <i>
      <x v="5046"/>
    </i>
    <i>
      <x v="5243"/>
    </i>
    <i>
      <x v="4913"/>
    </i>
    <i>
      <x v="5539"/>
    </i>
    <i>
      <x v="4945"/>
    </i>
    <i>
      <x v="5418"/>
    </i>
    <i>
      <x v="5262"/>
    </i>
    <i>
      <x v="5573"/>
    </i>
    <i>
      <x v="5669"/>
    </i>
    <i>
      <x v="5745"/>
    </i>
    <i>
      <x v="4908"/>
    </i>
    <i>
      <x v="5715"/>
    </i>
    <i>
      <x v="5707"/>
    </i>
    <i>
      <x v="5218"/>
    </i>
    <i>
      <x v="5632"/>
    </i>
    <i>
      <x v="5381"/>
    </i>
    <i>
      <x v="5157"/>
    </i>
    <i>
      <x v="5627"/>
    </i>
    <i>
      <x v="5213"/>
    </i>
    <i>
      <x v="5409"/>
    </i>
    <i>
      <x v="5682"/>
    </i>
    <i>
      <x v="4299"/>
    </i>
    <i>
      <x v="5212"/>
    </i>
    <i>
      <x v="5164"/>
    </i>
    <i>
      <x v="5067"/>
    </i>
    <i>
      <x v="5786"/>
    </i>
    <i>
      <x v="5528"/>
    </i>
    <i>
      <x v="4616"/>
    </i>
    <i>
      <x v="5764"/>
    </i>
    <i>
      <x v="5645"/>
    </i>
    <i>
      <x v="4006"/>
    </i>
    <i>
      <x v="5756"/>
    </i>
    <i>
      <x v="5748"/>
    </i>
    <i>
      <x v="5620"/>
    </i>
    <i>
      <x v="5675"/>
    </i>
    <i>
      <x v="5642"/>
    </i>
    <i>
      <x v="5128"/>
    </i>
    <i>
      <x v="5640"/>
    </i>
    <i>
      <x v="5680"/>
    </i>
    <i>
      <x v="4756"/>
    </i>
    <i>
      <x v="5683"/>
    </i>
    <i>
      <x v="5576"/>
    </i>
    <i>
      <x v="5649"/>
    </i>
    <i>
      <x v="5784"/>
    </i>
    <i>
      <x v="5730"/>
    </i>
    <i>
      <x v="5737"/>
    </i>
    <i>
      <x v="5757"/>
    </i>
    <i>
      <x v="5594"/>
    </i>
    <i>
      <x v="4849"/>
    </i>
    <i>
      <x v="5525"/>
    </i>
    <i>
      <x v="5450"/>
    </i>
    <i>
      <x v="4709"/>
    </i>
    <i>
      <x v="5625"/>
    </i>
    <i>
      <x v="5622"/>
    </i>
    <i>
      <x v="5720"/>
    </i>
    <i>
      <x v="4708"/>
    </i>
    <i>
      <x v="4543"/>
    </i>
    <i>
      <x v="5672"/>
    </i>
    <i>
      <x v="5676"/>
    </i>
    <i>
      <x v="5652"/>
    </i>
    <i>
      <x v="5771"/>
    </i>
    <i>
      <x v="5624"/>
    </i>
    <i>
      <x v="5761"/>
    </i>
    <i>
      <x v="5758"/>
    </i>
    <i>
      <x v="5785"/>
    </i>
    <i>
      <x v="5647"/>
    </i>
    <i>
      <x v="5729"/>
    </i>
    <i>
      <x v="5136"/>
    </i>
    <i>
      <x v="5702"/>
    </i>
    <i>
      <x v="5738"/>
    </i>
    <i>
      <x v="4075"/>
    </i>
    <i>
      <x v="5724"/>
    </i>
    <i>
      <x v="5725"/>
    </i>
    <i>
      <x v="5705"/>
    </i>
    <i>
      <x v="5704"/>
    </i>
    <i>
      <x v="5503"/>
    </i>
    <i>
      <x v="5776"/>
    </i>
    <i>
      <x v="4812"/>
    </i>
    <i>
      <x v="4814"/>
    </i>
    <i>
      <x v="4813"/>
    </i>
    <i>
      <x v="4071"/>
    </i>
  </rowItems>
  <colFields count="1">
    <field x="-2"/>
  </colFields>
  <colItems count="2">
    <i>
      <x/>
    </i>
    <i i="1">
      <x v="1"/>
    </i>
  </colItems>
  <dataFields count="2">
    <dataField name="Sum of Shelf Dollar Vol Current 12 Mths2" fld="27" baseField="9" baseItem="0"/>
    <dataField name="SHARE" fld="27" showDataAs="percentOfTotal" baseField="9" baseItem="0" numFmtId="10"/>
  </dataFields>
  <formats count="10">
    <format dxfId="29">
      <pivotArea field="9" type="button" dataOnly="0" labelOnly="1" outline="0"/>
    </format>
    <format dxfId="28">
      <pivotArea field="1" type="button" dataOnly="0" labelOnly="1" outline="0"/>
    </format>
    <format dxfId="27">
      <pivotArea field="14" type="button" dataOnly="0" labelOnly="1" outline="0"/>
    </format>
    <format dxfId="26">
      <pivotArea field="9" type="button" dataOnly="0" labelOnly="1" outline="0"/>
    </format>
    <format dxfId="25">
      <pivotArea field="1" type="button" dataOnly="0" labelOnly="1" outline="0"/>
    </format>
    <format dxfId="24">
      <pivotArea field="14" type="button" dataOnly="0" labelOnly="1" outline="0"/>
    </format>
    <format dxfId="23">
      <pivotArea outline="0" fieldPosition="0">
        <references count="1">
          <reference field="4294967294" count="1">
            <x v="1"/>
          </reference>
        </references>
      </pivotArea>
    </format>
    <format dxfId="22">
      <pivotArea dataOnly="0" outline="0" fieldPosition="0">
        <references count="1">
          <reference field="4294967294" count="1">
            <x v="0"/>
          </reference>
        </references>
      </pivotArea>
    </format>
    <format dxfId="21">
      <pivotArea dataOnly="0" grandRow="1" outline="0" fieldPosition="0"/>
    </format>
    <format dxfId="20">
      <pivotArea dataOnly="0" outline="0" fieldPosition="0">
        <references count="1">
          <reference field="4294967294" count="1">
            <x v="1"/>
          </reference>
        </references>
      </pivotArea>
    </format>
  </formats>
  <pivotTableStyleInfo name="PivotStyleMedium6" showRowHeaders="1" showColHeaders="1" showRowStripes="1" showColStripes="1"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300-000003000000}" name="PivotTable1" cacheId="1" applyNumberFormats="0" applyBorderFormats="0" applyFontFormats="0" applyPatternFormats="0" applyAlignmentFormats="0" applyWidthHeightFormats="1" dataCaption="Values" updatedVersion="8" minRefreshableVersion="3" showDrill="0" rowGrandTotals="0" colGrandTotals="0" itemPrintTitles="1" createdVersion="5" indent="0" compact="0" compactData="0" multipleFieldFilters="0">
  <location ref="T19:U1929" firstHeaderRow="1" firstDataRow="1" firstDataCol="1"/>
  <pivotFields count="47">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items count="4657">
        <item m="1" x="3981"/>
        <item m="1" x="4097"/>
        <item m="1" x="4184"/>
        <item m="1" x="4201"/>
        <item m="1" x="4267"/>
        <item m="1" x="3018"/>
        <item m="1" x="3457"/>
        <item m="1" x="3798"/>
        <item m="1" x="2885"/>
        <item m="1" x="2838"/>
        <item m="1" x="3743"/>
        <item m="1" x="3756"/>
        <item m="1" x="3816"/>
        <item m="1" x="4034"/>
        <item m="1" x="4078"/>
        <item m="1" x="2741"/>
        <item m="1" x="2322"/>
        <item m="1" x="2328"/>
        <item m="1" x="3417"/>
        <item m="1" x="3424"/>
        <item m="1" x="2425"/>
        <item m="1" x="2862"/>
        <item m="1" x="2551"/>
        <item m="1" x="2562"/>
        <item m="1" x="2936"/>
        <item m="1" x="2940"/>
        <item m="1" x="4498"/>
        <item m="1" x="4516"/>
        <item m="1" x="2331"/>
        <item m="1" x="3673"/>
        <item m="1" x="3679"/>
        <item m="1" x="3681"/>
        <item m="1" x="3554"/>
        <item m="1" x="3561"/>
        <item m="1" x="3568"/>
        <item m="1" x="3578"/>
        <item m="1" x="3588"/>
        <item m="1" x="3714"/>
        <item m="1" x="3951"/>
        <item m="1" x="3961"/>
        <item m="1" x="4051"/>
        <item m="1" x="4084"/>
        <item m="1" x="4113"/>
        <item m="1" x="2458"/>
        <item m="1" x="2658"/>
        <item m="1" x="2805"/>
        <item m="1" x="2815"/>
        <item m="1" x="3015"/>
        <item m="1" x="3847"/>
        <item m="1" x="4161"/>
        <item m="1" x="2289"/>
        <item m="1" x="3833"/>
        <item m="1" x="3181"/>
        <item m="1" x="4313"/>
        <item m="1" x="4320"/>
        <item m="1" x="2442"/>
        <item m="1" x="4337"/>
        <item m="1" x="3677"/>
        <item m="1" x="4191"/>
        <item m="1" x="4195"/>
        <item m="1" x="4390"/>
        <item m="1" x="2235"/>
        <item m="1" x="3084"/>
        <item m="1" x="3647"/>
        <item m="1" x="4110"/>
        <item m="1" x="4428"/>
        <item m="1" x="4568"/>
        <item m="1" x="4227"/>
        <item m="1" x="3136"/>
        <item m="1" x="3145"/>
        <item m="1" x="3160"/>
        <item m="1" x="3169"/>
        <item m="1" x="4595"/>
        <item m="1" x="4638"/>
        <item m="1" x="2206"/>
        <item m="1" x="2516"/>
        <item m="1" x="2284"/>
        <item m="1" x="2311"/>
        <item m="1" x="2342"/>
        <item m="1" x="3668"/>
        <item m="1" x="3675"/>
        <item m="1" x="2684"/>
        <item m="1" x="2740"/>
        <item m="1" x="3638"/>
        <item m="1" x="3889"/>
        <item m="1" x="2855"/>
        <item m="1" x="2912"/>
        <item m="1" x="2914"/>
        <item m="1" x="3245"/>
        <item m="1" x="4165"/>
        <item m="1" x="4275"/>
        <item m="1" x="4286"/>
        <item m="1" x="4292"/>
        <item m="1" x="3312"/>
        <item m="1" x="3314"/>
        <item m="1" x="3317"/>
        <item m="1" x="3318"/>
        <item m="1" x="3319"/>
        <item m="1" x="3320"/>
        <item m="1" x="3914"/>
        <item m="1" x="2366"/>
        <item m="1" x="4080"/>
        <item m="1" x="4287"/>
        <item m="1" x="3214"/>
        <item m="1" x="3228"/>
        <item m="1" x="4170"/>
        <item m="1" x="4186"/>
        <item m="1" x="4190"/>
        <item m="1" x="4193"/>
        <item m="1" x="4197"/>
        <item m="1" x="4203"/>
        <item m="1" x="2730"/>
        <item m="1" x="3782"/>
        <item m="1" x="3799"/>
        <item m="1" x="3057"/>
        <item m="1" x="4584"/>
        <item m="1" x="2472"/>
        <item m="1" x="2474"/>
        <item m="1" x="2476"/>
        <item m="1" x="2480"/>
        <item m="1" x="3046"/>
        <item m="1" x="3580"/>
        <item m="1" x="3600"/>
        <item m="1" x="4480"/>
        <item m="1" x="4572"/>
        <item m="1" x="4613"/>
        <item m="1" x="2563"/>
        <item m="1" x="3950"/>
        <item m="1" x="4389"/>
        <item m="1" x="4416"/>
        <item m="1" x="4419"/>
        <item m="1" x="2439"/>
        <item m="1" x="2612"/>
        <item m="1" x="2773"/>
        <item m="1" x="2732"/>
        <item m="1" x="2736"/>
        <item m="1" x="2758"/>
        <item m="1" x="2364"/>
        <item m="1" x="2514"/>
        <item m="1" x="2517"/>
        <item m="1" x="2578"/>
        <item m="1" x="2589"/>
        <item m="1" x="3702"/>
        <item m="1" x="2620"/>
        <item m="1" x="2901"/>
        <item m="1" x="3255"/>
        <item m="1" x="3277"/>
        <item m="1" x="4586"/>
        <item m="1" x="4606"/>
        <item m="1" x="2266"/>
        <item m="1" x="2706"/>
        <item m="1" x="2873"/>
        <item m="1" x="2874"/>
        <item m="1" x="2877"/>
        <item m="1" x="2911"/>
        <item m="1" x="3218"/>
        <item m="1" x="3983"/>
        <item m="1" x="3998"/>
        <item m="1" x="4265"/>
        <item m="1" x="2618"/>
        <item m="1" x="2870"/>
        <item m="1" x="3698"/>
        <item m="1" x="3758"/>
        <item m="1" x="3760"/>
        <item m="1" x="3778"/>
        <item m="1" x="2421"/>
        <item m="1" x="2423"/>
        <item m="1" x="2426"/>
        <item m="1" x="2755"/>
        <item m="1" x="2760"/>
        <item m="1" x="3191"/>
        <item m="1" x="3583"/>
        <item m="1" x="4274"/>
        <item m="1" x="4276"/>
        <item m="1" x="4278"/>
        <item m="1" x="4279"/>
        <item m="1" x="4281"/>
        <item m="1" x="4289"/>
        <item m="1" x="4343"/>
        <item m="1" x="2928"/>
        <item m="1" x="2994"/>
        <item m="1" x="3001"/>
        <item m="1" x="3006"/>
        <item m="1" x="3092"/>
        <item m="1" x="3151"/>
        <item m="1" x="3154"/>
        <item m="1" x="3162"/>
        <item m="1" x="3187"/>
        <item m="1" x="3197"/>
        <item m="1" x="3201"/>
        <item m="1" x="3229"/>
        <item m="1" x="3233"/>
        <item m="1" x="3811"/>
        <item m="1" x="3817"/>
        <item m="1" x="3824"/>
        <item m="1" x="3957"/>
        <item m="1" x="4332"/>
        <item m="1" x="4335"/>
        <item m="1" x="4485"/>
        <item m="1" x="2579"/>
        <item m="1" x="3609"/>
        <item m="1" x="3955"/>
        <item m="1" x="3980"/>
        <item m="1" x="4135"/>
        <item m="1" x="4144"/>
        <item m="1" x="2286"/>
        <item m="1" x="3427"/>
        <item m="1" x="3515"/>
        <item m="1" x="3545"/>
        <item m="1" x="3565"/>
        <item m="1" x="3606"/>
        <item m="1" x="3608"/>
        <item m="1" x="3611"/>
        <item m="1" x="2802"/>
        <item m="1" x="2803"/>
        <item m="1" x="3741"/>
        <item m="1" x="3744"/>
        <item m="1" x="2231"/>
        <item m="1" x="3088"/>
        <item m="1" x="3396"/>
        <item m="1" x="3658"/>
        <item m="1" x="3661"/>
        <item m="1" x="3759"/>
        <item m="1" x="3763"/>
        <item m="1" x="3958"/>
        <item m="1" x="3971"/>
        <item m="1" x="4534"/>
        <item m="1" x="2143"/>
        <item m="1" x="2565"/>
        <item m="1" x="2569"/>
        <item m="1" x="2785"/>
        <item m="1" x="3747"/>
        <item m="1" x="3751"/>
        <item m="1" x="4156"/>
        <item m="1" x="2739"/>
        <item m="1" x="2954"/>
        <item m="1" x="3196"/>
        <item m="1" x="4494"/>
        <item m="1" x="4496"/>
        <item m="1" x="2248"/>
        <item m="1" x="2252"/>
        <item m="1" x="2256"/>
        <item m="1" x="2429"/>
        <item m="1" x="2633"/>
        <item m="1" x="3052"/>
        <item m="1" x="3410"/>
        <item m="1" x="3573"/>
        <item m="1" x="3781"/>
        <item m="1" x="3810"/>
        <item m="1" x="4012"/>
        <item m="1" x="4027"/>
        <item m="1" x="4109"/>
        <item m="1" x="4112"/>
        <item m="1" x="4115"/>
        <item m="1" x="4175"/>
        <item m="1" x="4179"/>
        <item m="1" x="4188"/>
        <item m="1" x="4194"/>
        <item m="1" x="4280"/>
        <item m="1" x="4288"/>
        <item m="1" x="4294"/>
        <item m="1" x="4322"/>
        <item m="1" x="4487"/>
        <item m="1" x="4489"/>
        <item m="1" x="4491"/>
        <item m="1" x="4492"/>
        <item m="1" x="4495"/>
        <item m="1" x="2299"/>
        <item m="1" x="2354"/>
        <item m="1" x="2467"/>
        <item m="1" x="2832"/>
        <item m="1" x="3693"/>
        <item m="1" x="3704"/>
        <item m="1" x="4269"/>
        <item m="1" x="4293"/>
        <item m="1" x="4490"/>
        <item m="1" x="3754"/>
        <item m="1" x="3170"/>
        <item m="1" x="4219"/>
        <item m="1" x="4225"/>
        <item m="1" x="2209"/>
        <item m="1" x="3976"/>
        <item m="1" x="3984"/>
        <item m="1" x="3999"/>
        <item m="1" x="4017"/>
        <item m="1" x="4411"/>
        <item m="1" x="2735"/>
        <item m="1" x="3172"/>
        <item m="1" x="3174"/>
        <item m="1" x="3367"/>
        <item m="1" x="3377"/>
        <item m="1" x="3449"/>
        <item m="1" x="3455"/>
        <item m="1" x="3458"/>
        <item m="1" x="3459"/>
        <item m="1" x="3821"/>
        <item m="1" x="4147"/>
        <item m="1" x="4226"/>
        <item m="1" x="4234"/>
        <item m="1" x="4236"/>
        <item m="1" x="4242"/>
        <item m="1" x="4244"/>
        <item m="1" x="4248"/>
        <item m="1" x="4249"/>
        <item m="1" x="4266"/>
        <item m="1" x="4271"/>
        <item m="1" x="4298"/>
        <item m="1" x="4382"/>
        <item m="1" x="4438"/>
        <item m="1" x="4602"/>
        <item m="1" x="4604"/>
        <item m="1" x="4610"/>
        <item m="1" x="2431"/>
        <item m="1" x="4372"/>
        <item m="1" x="4439"/>
        <item m="1" x="4454"/>
        <item m="1" x="4467"/>
        <item m="1" x="4477"/>
        <item m="1" x="4482"/>
        <item m="1" x="4517"/>
        <item m="1" x="2377"/>
        <item m="1" x="2399"/>
        <item m="1" x="2505"/>
        <item m="1" x="2665"/>
        <item m="1" x="2667"/>
        <item m="1" x="2668"/>
        <item m="1" x="2711"/>
        <item m="1" x="2725"/>
        <item m="1" x="2888"/>
        <item m="1" x="2890"/>
        <item m="1" x="2906"/>
        <item m="1" x="2915"/>
        <item m="1" x="2919"/>
        <item m="1" x="2920"/>
        <item m="1" x="3024"/>
        <item m="1" x="3268"/>
        <item m="1" x="3272"/>
        <item m="1" x="3862"/>
        <item m="1" x="2394"/>
        <item m="1" x="2727"/>
        <item m="1" x="2903"/>
        <item m="1" x="2904"/>
        <item m="1" x="2909"/>
        <item m="1" x="2969"/>
        <item m="1" x="3298"/>
        <item m="1" x="3309"/>
        <item m="1" x="3400"/>
        <item m="1" x="3412"/>
        <item m="1" x="3419"/>
        <item m="1" x="3478"/>
        <item m="1" x="3860"/>
        <item m="1" x="4083"/>
        <item m="1" x="2329"/>
        <item m="1" x="2972"/>
        <item m="1" x="3814"/>
        <item m="1" x="3876"/>
        <item m="1" x="2257"/>
        <item m="1" x="2259"/>
        <item m="1" x="2362"/>
        <item m="1" x="2365"/>
        <item m="1" x="2368"/>
        <item m="1" x="2373"/>
        <item m="1" x="2385"/>
        <item m="1" x="2695"/>
        <item m="1" x="2700"/>
        <item m="1" x="2775"/>
        <item m="1" x="2806"/>
        <item m="1" x="3035"/>
        <item m="1" x="3036"/>
        <item m="1" x="3039"/>
        <item m="1" x="3045"/>
        <item m="1" x="3131"/>
        <item m="1" x="3284"/>
        <item m="1" x="3289"/>
        <item m="1" x="3493"/>
        <item m="1" x="3497"/>
        <item m="1" x="3507"/>
        <item m="1" x="3520"/>
        <item m="1" x="3530"/>
        <item m="1" x="3541"/>
        <item m="1" x="3543"/>
        <item m="1" x="3555"/>
        <item m="1" x="3630"/>
        <item m="1" x="3633"/>
        <item m="1" x="3637"/>
        <item m="1" x="4301"/>
        <item m="1" x="4306"/>
        <item m="1" x="4315"/>
        <item m="1" x="4373"/>
        <item m="1" x="4380"/>
        <item m="1" x="4621"/>
        <item m="1" x="4645"/>
        <item m="1" x="4647"/>
        <item m="1" x="2397"/>
        <item m="1" x="2520"/>
        <item m="1" x="2540"/>
        <item m="1" x="2576"/>
        <item m="1" x="2585"/>
        <item m="1" x="2587"/>
        <item m="1" x="2772"/>
        <item m="1" x="2774"/>
        <item m="1" x="2861"/>
        <item m="1" x="3223"/>
        <item m="1" x="3227"/>
        <item m="1" x="3538"/>
        <item m="1" x="3551"/>
        <item m="1" x="3929"/>
        <item m="1" x="3968"/>
        <item m="1" x="3970"/>
        <item m="1" x="3973"/>
        <item m="1" x="3975"/>
        <item m="1" x="3978"/>
        <item m="1" x="3982"/>
        <item m="1" x="3986"/>
        <item m="1" x="4071"/>
        <item m="1" x="4399"/>
        <item m="1" x="4401"/>
        <item m="1" x="4415"/>
        <item m="1" x="4417"/>
        <item m="1" x="4420"/>
        <item m="1" x="4458"/>
        <item m="1" x="4468"/>
        <item m="1" x="4642"/>
        <item m="1" x="4650"/>
        <item m="1" x="4652"/>
        <item m="1" x="2560"/>
        <item m="1" x="2564"/>
        <item m="1" x="2764"/>
        <item m="1" x="2767"/>
        <item m="1" x="2976"/>
        <item m="1" x="2983"/>
        <item m="1" x="3687"/>
        <item m="1" x="4093"/>
        <item m="1" x="4479"/>
        <item m="1" x="4540"/>
        <item m="1" x="4571"/>
        <item m="1" x="2149"/>
        <item m="1" x="2190"/>
        <item m="1" x="2389"/>
        <item m="1" x="2456"/>
        <item m="1" x="2485"/>
        <item m="1" x="2488"/>
        <item m="1" x="2907"/>
        <item m="1" x="2913"/>
        <item m="1" x="2950"/>
        <item m="1" x="2953"/>
        <item m="1" x="2984"/>
        <item m="1" x="3003"/>
        <item m="1" x="3164"/>
        <item m="1" x="3165"/>
        <item m="1" x="3656"/>
        <item m="1" x="3670"/>
        <item m="1" x="3682"/>
        <item m="1" x="4075"/>
        <item m="1" x="4132"/>
        <item m="1" x="4136"/>
        <item m="1" x="4138"/>
        <item m="1" x="2273"/>
        <item m="1" x="2280"/>
        <item m="1" x="2310"/>
        <item m="1" x="2376"/>
        <item m="1" x="2396"/>
        <item m="1" x="2398"/>
        <item m="1" x="3581"/>
        <item m="1" x="3618"/>
        <item m="1" x="3626"/>
        <item m="1" x="4434"/>
        <item m="1" x="2315"/>
        <item m="1" x="2325"/>
        <item m="1" x="2637"/>
        <item m="1" x="2851"/>
        <item m="1" x="2853"/>
        <item m="1" x="2860"/>
        <item m="1" x="2955"/>
        <item m="1" x="2956"/>
        <item m="1" x="3051"/>
        <item m="1" x="3056"/>
        <item m="1" x="3060"/>
        <item m="1" x="3061"/>
        <item m="1" x="3065"/>
        <item m="1" x="3069"/>
        <item m="1" x="3072"/>
        <item m="1" x="3077"/>
        <item m="1" x="3079"/>
        <item m="1" x="3081"/>
        <item m="1" x="3085"/>
        <item m="1" x="3090"/>
        <item m="1" x="3091"/>
        <item m="1" x="3093"/>
        <item m="1" x="3095"/>
        <item m="1" x="3101"/>
        <item m="1" x="3104"/>
        <item m="1" x="3106"/>
        <item m="1" x="3107"/>
        <item m="1" x="3112"/>
        <item m="1" x="3117"/>
        <item m="1" x="3120"/>
        <item m="1" x="3123"/>
        <item m="1" x="3124"/>
        <item m="1" x="3126"/>
        <item m="1" x="3132"/>
        <item m="1" x="3140"/>
        <item m="1" x="3142"/>
        <item m="1" x="3144"/>
        <item m="1" x="3215"/>
        <item m="1" x="3217"/>
        <item m="1" x="3219"/>
        <item m="1" x="3224"/>
        <item m="1" x="4023"/>
        <item m="1" x="4026"/>
        <item m="1" x="2229"/>
        <item m="1" x="2230"/>
        <item m="1" x="2632"/>
        <item m="1" x="3098"/>
        <item m="1" x="3962"/>
        <item m="1" x="3997"/>
        <item m="1" x="4001"/>
        <item m="1" x="4103"/>
        <item m="1" x="4105"/>
        <item m="1" x="4387"/>
        <item m="1" x="4394"/>
        <item m="1" x="4502"/>
        <item m="1" x="4521"/>
        <item m="1" x="4523"/>
        <item m="1" x="4548"/>
        <item m="1" x="4550"/>
        <item m="1" x="4555"/>
        <item m="1" x="4561"/>
        <item m="1" x="4562"/>
        <item m="1" x="4564"/>
        <item m="1" x="4569"/>
        <item m="1" x="2147"/>
        <item m="1" x="2664"/>
        <item m="1" x="2671"/>
        <item m="1" x="2674"/>
        <item m="1" x="2677"/>
        <item m="1" x="2681"/>
        <item m="1" x="2686"/>
        <item m="1" x="2689"/>
        <item m="1" x="2704"/>
        <item m="1" x="2708"/>
        <item m="1" x="2712"/>
        <item m="1" x="2713"/>
        <item m="1" x="2844"/>
        <item m="1" x="3253"/>
        <item m="1" x="3254"/>
        <item m="1" x="3271"/>
        <item m="1" x="3274"/>
        <item m="1" x="3278"/>
        <item m="1" x="3280"/>
        <item m="1" x="3354"/>
        <item m="1" x="3386"/>
        <item m="1" x="3387"/>
        <item m="1" x="3395"/>
        <item m="1" x="3397"/>
        <item m="1" x="3401"/>
        <item m="1" x="3448"/>
        <item m="1" x="3501"/>
        <item m="1" x="3502"/>
        <item m="1" x="3784"/>
        <item m="1" x="3825"/>
        <item m="1" x="3835"/>
        <item m="1" x="3838"/>
        <item m="1" x="3849"/>
        <item m="1" x="3853"/>
        <item m="1" x="3855"/>
        <item m="1" x="3863"/>
        <item m="1" x="3872"/>
        <item m="1" x="3874"/>
        <item m="1" x="4268"/>
        <item m="1" x="4272"/>
        <item m="1" x="4284"/>
        <item m="1" x="4297"/>
        <item m="1" x="4333"/>
        <item m="1" x="4352"/>
        <item m="1" x="4356"/>
        <item m="1" x="4530"/>
        <item m="1" x="4538"/>
        <item m="1" x="4541"/>
        <item m="1" x="2495"/>
        <item m="1" x="2570"/>
        <item m="1" x="2571"/>
        <item m="1" x="2574"/>
        <item m="1" x="2584"/>
        <item m="1" x="2600"/>
        <item m="1" x="2607"/>
        <item m="1" x="2610"/>
        <item m="1" x="2621"/>
        <item m="1" x="2625"/>
        <item m="1" x="2798"/>
        <item m="1" x="2810"/>
        <item m="1" x="3361"/>
        <item m="1" x="3544"/>
        <item m="1" x="3740"/>
        <item m="1" x="4338"/>
        <item m="1" x="4583"/>
        <item m="1" x="2234"/>
        <item m="1" x="2271"/>
        <item m="1" x="2724"/>
        <item m="1" x="2973"/>
        <item m="1" x="3433"/>
        <item m="1" x="3440"/>
        <item m="1" x="3839"/>
        <item m="1" x="3842"/>
        <item m="1" x="3845"/>
        <item m="1" x="3896"/>
        <item m="1" x="3898"/>
        <item m="1" x="3902"/>
        <item m="1" x="3927"/>
        <item m="1" x="4450"/>
        <item m="1" x="4519"/>
        <item m="1" x="4529"/>
        <item m="1" x="4531"/>
        <item m="1" x="4565"/>
        <item m="1" x="2437"/>
        <item m="1" x="2441"/>
        <item m="1" x="2443"/>
        <item m="1" x="2446"/>
        <item m="1" x="2447"/>
        <item m="1" x="2451"/>
        <item m="1" x="2453"/>
        <item m="1" x="2493"/>
        <item m="1" x="2506"/>
        <item m="1" x="2534"/>
        <item m="1" x="2882"/>
        <item m="1" x="2883"/>
        <item m="1" x="2971"/>
        <item m="1" x="2998"/>
        <item m="1" x="3021"/>
        <item m="1" x="3030"/>
        <item m="1" x="3037"/>
        <item m="1" x="3299"/>
        <item m="1" x="3300"/>
        <item m="1" x="3305"/>
        <item m="1" x="3307"/>
        <item m="1" x="3310"/>
        <item m="1" x="3316"/>
        <item m="1" x="3531"/>
        <item m="1" x="3989"/>
        <item m="1" x="3134"/>
        <item m="1" x="3141"/>
        <item m="1" x="3171"/>
        <item m="1" x="4609"/>
        <item m="1" x="4615"/>
        <item m="1" x="2162"/>
        <item m="1" x="2168"/>
        <item m="1" x="2176"/>
        <item m="1" x="2180"/>
        <item m="1" x="2211"/>
        <item m="1" x="2218"/>
        <item m="1" x="2223"/>
        <item m="1" x="2225"/>
        <item m="1" x="2238"/>
        <item m="1" x="2260"/>
        <item m="1" x="2270"/>
        <item m="1" x="2292"/>
        <item m="1" x="2296"/>
        <item m="1" x="3027"/>
        <item m="1" x="3216"/>
        <item m="1" x="3231"/>
        <item m="1" x="3526"/>
        <item m="1" x="3922"/>
        <item m="1" x="4061"/>
        <item m="1" x="4290"/>
        <item m="1" x="4308"/>
        <item m="1" x="4310"/>
        <item m="1" x="4409"/>
        <item m="1" x="4414"/>
        <item m="1" x="4423"/>
        <item m="1" x="4431"/>
        <item m="1" x="4442"/>
        <item m="1" x="4447"/>
        <item m="1" x="3262"/>
        <item m="1" x="3263"/>
        <item m="1" x="3266"/>
        <item m="1" x="3270"/>
        <item m="1" x="3275"/>
        <item m="1" x="3296"/>
        <item m="1" x="3345"/>
        <item m="1" x="3446"/>
        <item m="1" x="3447"/>
        <item m="1" x="3450"/>
        <item m="1" x="3452"/>
        <item m="1" x="3456"/>
        <item m="1" x="3718"/>
        <item m="1" x="3719"/>
        <item m="1" x="3721"/>
        <item m="1" x="3725"/>
        <item m="1" x="3728"/>
        <item m="1" x="3730"/>
        <item m="1" x="3966"/>
        <item m="1" x="4042"/>
        <item m="1" x="4044"/>
        <item m="1" x="4058"/>
        <item m="1" x="4068"/>
        <item m="1" x="4086"/>
        <item m="1" x="4260"/>
        <item m="1" x="2215"/>
        <item m="1" x="2216"/>
        <item m="1" x="2275"/>
        <item m="1" x="2278"/>
        <item m="1" x="2279"/>
        <item m="1" x="2282"/>
        <item m="1" x="2501"/>
        <item m="1" x="2510"/>
        <item m="1" x="2669"/>
        <item m="1" x="2672"/>
        <item m="1" x="2675"/>
        <item m="1" x="2891"/>
        <item m="1" x="2892"/>
        <item m="1" x="3235"/>
        <item m="1" x="3259"/>
        <item m="1" x="3265"/>
        <item m="1" x="3269"/>
        <item m="1" x="3273"/>
        <item m="1" x="3276"/>
        <item m="1" x="3380"/>
        <item m="1" x="3409"/>
        <item m="1" x="3415"/>
        <item m="1" x="3429"/>
        <item m="1" x="3546"/>
        <item m="1" x="4024"/>
        <item m="1" x="4283"/>
        <item m="1" x="4325"/>
        <item m="1" x="4421"/>
        <item m="1" x="4445"/>
        <item m="1" x="4472"/>
        <item m="1" x="4524"/>
        <item m="1" x="4639"/>
        <item m="1" x="2141"/>
        <item m="1" x="2939"/>
        <item m="1" x="2981"/>
        <item m="1" x="2986"/>
        <item m="1" x="3053"/>
        <item m="1" x="3567"/>
        <item m="1" x="3570"/>
        <item m="1" x="3655"/>
        <item m="1" x="3952"/>
        <item m="1" x="4263"/>
        <item m="1" x="4277"/>
        <item m="1" x="4316"/>
        <item m="1" x="4318"/>
        <item m="1" x="4321"/>
        <item m="1" x="4347"/>
        <item m="1" x="4488"/>
        <item m="1" x="4493"/>
        <item m="1" x="4514"/>
        <item m="1" x="4518"/>
        <item m="1" x="4536"/>
        <item m="1" x="4547"/>
        <item m="1" x="4549"/>
        <item m="1" x="2200"/>
        <item m="1" x="2276"/>
        <item m="1" x="2294"/>
        <item m="1" x="2324"/>
        <item m="1" x="2402"/>
        <item m="1" x="2419"/>
        <item m="1" x="2489"/>
        <item m="1" x="2499"/>
        <item m="1" x="2504"/>
        <item m="1" x="2605"/>
        <item m="1" x="2622"/>
        <item m="1" x="2649"/>
        <item m="1" x="2653"/>
        <item m="1" x="2656"/>
        <item m="1" x="2691"/>
        <item m="1" x="2737"/>
        <item m="1" x="2763"/>
        <item m="1" x="2849"/>
        <item m="1" x="3378"/>
        <item m="1" x="3385"/>
        <item m="1" x="3736"/>
        <item m="1" x="3771"/>
        <item m="1" x="3785"/>
        <item m="1" x="3787"/>
        <item m="1" x="3934"/>
        <item m="1" x="3936"/>
        <item m="1" x="3964"/>
        <item m="1" x="3969"/>
        <item m="1" x="4036"/>
        <item m="1" x="4041"/>
        <item m="1" x="4049"/>
        <item m="1" x="4153"/>
        <item m="1" x="4154"/>
        <item m="1" x="4160"/>
        <item m="1" x="4323"/>
        <item m="1" x="4598"/>
        <item m="1" x="4649"/>
        <item m="1" x="4654"/>
        <item m="1" x="2177"/>
        <item m="1" x="2604"/>
        <item m="1" x="2613"/>
        <item m="1" x="2624"/>
        <item m="1" x="2627"/>
        <item m="1" x="2634"/>
        <item m="1" x="3094"/>
        <item m="1" x="3099"/>
        <item m="1" x="3100"/>
        <item m="1" x="3102"/>
        <item m="1" x="3105"/>
        <item m="1" x="3110"/>
        <item m="1" x="3574"/>
        <item m="1" x="3882"/>
        <item m="1" x="3939"/>
        <item m="1" x="3942"/>
        <item m="1" x="4090"/>
        <item m="1" x="4349"/>
        <item m="1" x="2175"/>
        <item m="1" x="2181"/>
        <item m="1" x="2193"/>
        <item m="1" x="2203"/>
        <item m="1" x="2554"/>
        <item m="1" x="2747"/>
        <item m="1" x="3539"/>
        <item m="1" x="3569"/>
        <item m="1" x="4021"/>
        <item m="1" x="4054"/>
        <item m="1" x="4055"/>
        <item m="1" x="4059"/>
        <item m="1" x="4063"/>
        <item m="1" x="4065"/>
        <item m="1" x="4066"/>
        <item m="1" x="4076"/>
        <item m="1" x="4077"/>
        <item m="1" x="2557"/>
        <item m="1" x="2831"/>
        <item m="1" x="2868"/>
        <item m="1" x="2942"/>
        <item m="1" x="2948"/>
        <item m="1" x="3776"/>
        <item m="1" x="4006"/>
        <item m="1" x="4082"/>
        <item m="1" x="4119"/>
        <item m="1" x="4314"/>
        <item m="1" x="4346"/>
        <item m="1" x="4359"/>
        <item m="1" x="4361"/>
        <item m="1" x="4365"/>
        <item m="1" x="4367"/>
        <item m="1" x="4369"/>
        <item m="1" x="4552"/>
        <item m="1" x="4633"/>
        <item m="1" x="2173"/>
        <item m="1" x="2197"/>
        <item m="1" x="2219"/>
        <item m="1" x="2224"/>
        <item m="1" x="2253"/>
        <item m="1" x="2384"/>
        <item m="1" x="2462"/>
        <item m="1" x="2923"/>
        <item m="1" x="2926"/>
        <item m="1" x="2930"/>
        <item m="1" x="2934"/>
        <item m="1" x="2944"/>
        <item m="1" x="2961"/>
        <item m="1" x="2964"/>
        <item m="1" x="3062"/>
        <item m="1" x="3063"/>
        <item m="1" x="3066"/>
        <item m="1" x="3250"/>
        <item m="1" x="3257"/>
        <item m="1" x="3264"/>
        <item m="1" x="3547"/>
        <item m="1" x="3553"/>
        <item m="1" x="3635"/>
        <item m="1" x="3642"/>
        <item m="1" x="3645"/>
        <item m="1" x="3806"/>
        <item m="1" x="3819"/>
        <item m="1" x="3822"/>
        <item m="1" x="3828"/>
        <item m="1" x="3831"/>
        <item m="1" x="4216"/>
        <item m="1" x="4217"/>
        <item m="1" x="4230"/>
        <item m="1" x="4231"/>
        <item m="1" x="4299"/>
        <item m="1" x="4304"/>
        <item m="1" x="4311"/>
        <item m="1" x="2395"/>
        <item m="1" x="3384"/>
        <item m="1" x="3466"/>
        <item m="1" x="3467"/>
        <item m="1" x="3861"/>
        <item m="1" x="3871"/>
        <item m="1" x="3877"/>
        <item m="1" x="4162"/>
        <item m="1" x="4164"/>
        <item m="1" x="4166"/>
        <item m="1" x="4368"/>
        <item m="1" x="4462"/>
        <item m="1" x="2477"/>
        <item m="1" x="2850"/>
        <item m="1" x="3408"/>
        <item m="1" x="3411"/>
        <item m="1" x="3434"/>
        <item m="1" x="3437"/>
        <item m="1" x="3439"/>
        <item m="1" x="3481"/>
        <item m="1" x="3482"/>
        <item m="1" x="3494"/>
        <item m="1" x="3498"/>
        <item m="1" x="3499"/>
        <item m="1" x="3508"/>
        <item m="1" x="3537"/>
        <item m="1" x="3542"/>
        <item m="1" x="3946"/>
        <item m="1" x="3954"/>
        <item m="1" x="4295"/>
        <item m="1" x="4342"/>
        <item m="1" x="2242"/>
        <item m="1" x="2249"/>
        <item m="1" x="2288"/>
        <item m="1" x="2430"/>
        <item m="1" x="2449"/>
        <item m="1" x="2459"/>
        <item m="1" x="2999"/>
        <item m="1" x="3002"/>
        <item m="1" x="4348"/>
        <item m="1" x="4403"/>
        <item m="1" x="4500"/>
        <item m="1" x="4509"/>
        <item m="1" x="4597"/>
        <item m="1" x="4600"/>
        <item m="1" x="4601"/>
        <item m="1" x="4603"/>
        <item m="1" x="2970"/>
        <item m="1" x="3019"/>
        <item m="1" x="3203"/>
        <item m="1" x="3207"/>
        <item m="1" x="3240"/>
        <item m="1" x="3603"/>
        <item m="1" x="3738"/>
        <item m="1" x="4433"/>
        <item m="1" x="2222"/>
        <item m="1" x="2876"/>
        <item m="1" x="4037"/>
        <item m="1" x="4040"/>
        <item m="1" x="4062"/>
        <item m="1" x="4073"/>
        <item m="1" x="4081"/>
        <item m="1" x="4402"/>
        <item m="1" x="2314"/>
        <item m="1" x="2319"/>
        <item m="1" x="2343"/>
        <item m="1" x="2353"/>
        <item m="1" x="2363"/>
        <item m="1" x="2386"/>
        <item m="1" x="2927"/>
        <item m="1" x="2946"/>
        <item m="1" x="3230"/>
        <item m="1" x="3323"/>
        <item m="1" x="3376"/>
        <item m="1" x="3837"/>
        <item m="1" x="3843"/>
        <item m="1" x="3908"/>
        <item m="1" x="3911"/>
        <item m="1" x="3913"/>
        <item m="1" x="4351"/>
        <item m="1" x="2435"/>
        <item m="1" x="2455"/>
        <item m="1" x="2461"/>
        <item m="1" x="2469"/>
        <item m="1" x="2470"/>
        <item m="1" x="2471"/>
        <item m="1" x="2503"/>
        <item m="1" x="2507"/>
        <item m="1" x="2525"/>
        <item m="1" x="2536"/>
        <item m="1" x="2538"/>
        <item m="1" x="2543"/>
        <item m="1" x="2547"/>
        <item m="1" x="2548"/>
        <item m="1" x="2550"/>
        <item m="1" x="2552"/>
        <item m="1" x="2556"/>
        <item m="1" x="2718"/>
        <item m="1" x="2809"/>
        <item m="1" x="2887"/>
        <item m="1" x="2905"/>
        <item m="1" x="3194"/>
        <item m="1" x="3213"/>
        <item m="1" x="3249"/>
        <item m="1" x="3281"/>
        <item m="1" x="3283"/>
        <item m="1" x="3462"/>
        <item m="1" x="3463"/>
        <item m="1" x="3469"/>
        <item m="1" x="3480"/>
        <item m="1" x="3483"/>
        <item m="1" x="3487"/>
        <item m="1" x="3505"/>
        <item m="1" x="3509"/>
        <item m="1" x="3513"/>
        <item m="1" x="3518"/>
        <item m="1" x="3527"/>
        <item m="1" x="3536"/>
        <item m="1" x="3560"/>
        <item m="1" x="3563"/>
        <item m="1" x="3727"/>
        <item m="1" x="3750"/>
        <item m="1" x="3752"/>
        <item m="1" x="3761"/>
        <item m="1" x="4014"/>
        <item m="1" x="4020"/>
        <item m="1" x="4334"/>
        <item m="1" x="2918"/>
        <item m="1" x="2752"/>
        <item m="1" x="3044"/>
        <item m="1" x="3234"/>
        <item m="1" x="3899"/>
        <item m="1" x="3900"/>
        <item m="1" x="2367"/>
        <item m="1" x="2374"/>
        <item m="1" x="2629"/>
        <item m="1" x="2635"/>
        <item m="1" x="2648"/>
        <item m="1" x="2750"/>
        <item m="1" x="3050"/>
        <item m="1" x="3058"/>
        <item m="1" x="3059"/>
        <item m="1" x="3070"/>
        <item m="1" x="3082"/>
        <item m="1" x="3111"/>
        <item m="1" x="3158"/>
        <item m="1" x="3485"/>
        <item m="1" x="3495"/>
        <item m="1" x="3500"/>
        <item m="1" x="3625"/>
        <item m="1" x="3909"/>
        <item m="1" x="3945"/>
        <item m="1" x="3987"/>
        <item m="1" x="3988"/>
        <item m="1" x="3990"/>
        <item m="1" x="3996"/>
        <item m="1" x="4005"/>
        <item m="1" x="4111"/>
        <item m="1" x="4114"/>
        <item m="1" x="4118"/>
        <item m="1" x="4204"/>
        <item m="1" x="4511"/>
        <item m="1" x="4522"/>
        <item m="1" x="3766"/>
        <item m="1" x="3770"/>
        <item m="1" x="3788"/>
        <item m="1" x="3796"/>
        <item m="1" x="3827"/>
        <item m="1" x="3856"/>
        <item m="1" x="3941"/>
        <item m="1" x="4079"/>
        <item m="1" x="4158"/>
        <item m="1" x="4168"/>
        <item m="1" x="4251"/>
        <item m="1" x="4259"/>
        <item m="1" x="4273"/>
        <item m="1" x="4448"/>
        <item m="1" x="4475"/>
        <item m="1" x="4528"/>
        <item m="1" x="2239"/>
        <item m="1" x="2244"/>
        <item m="1" x="2255"/>
        <item m="1" x="3226"/>
        <item m="1" x="3848"/>
        <item m="1" x="3851"/>
        <item m="1" x="3854"/>
        <item m="1" x="3864"/>
        <item m="1" x="3867"/>
        <item m="1" x="3868"/>
        <item m="1" x="4009"/>
        <item m="1" x="4015"/>
        <item m="1" x="4016"/>
        <item m="1" x="4145"/>
        <item m="1" x="4149"/>
        <item m="1" x="4198"/>
        <item m="1" x="2444"/>
        <item m="1" x="2464"/>
        <item m="1" x="3473"/>
        <item m="1" x="3550"/>
        <item m="1" x="3575"/>
        <item m="1" x="3579"/>
        <item m="1" x="3582"/>
        <item m="1" x="3585"/>
        <item m="1" x="3587"/>
        <item m="1" x="3589"/>
        <item m="1" x="3593"/>
        <item m="1" x="3598"/>
        <item m="1" x="3610"/>
        <item m="1" x="3624"/>
        <item m="1" x="3627"/>
        <item m="1" x="3629"/>
        <item m="1" x="3631"/>
        <item m="1" x="3641"/>
        <item m="1" x="3649"/>
        <item m="1" x="3666"/>
        <item m="1" x="3667"/>
        <item m="1" x="3671"/>
        <item m="1" x="3672"/>
        <item m="1" x="3683"/>
        <item m="1" x="3684"/>
        <item m="1" x="3696"/>
        <item m="1" x="3699"/>
        <item m="1" x="3700"/>
        <item m="1" x="3722"/>
        <item m="1" x="4427"/>
        <item m="1" x="4443"/>
        <item m="1" x="4504"/>
        <item m="1" x="4515"/>
        <item m="1" x="4520"/>
        <item m="1" x="4525"/>
        <item m="1" x="4532"/>
        <item m="1" x="4551"/>
        <item m="1" x="4641"/>
        <item m="1" x="2169"/>
        <item m="1" x="2172"/>
        <item m="1" x="2196"/>
        <item m="1" x="3342"/>
        <item m="1" x="3800"/>
        <item m="1" x="3803"/>
        <item m="1" x="3807"/>
        <item m="1" x="3809"/>
        <item m="1" x="3812"/>
        <item m="1" x="4157"/>
        <item m="1" x="2509"/>
        <item m="1" x="2515"/>
        <item m="1" x="2598"/>
        <item m="1" x="2804"/>
        <item m="1" x="4123"/>
        <item m="1" x="4128"/>
        <item m="1" x="4146"/>
        <item m="1" x="4441"/>
        <item m="1" x="2641"/>
        <item m="1" x="2657"/>
        <item m="1" x="2710"/>
        <item m="1" x="2743"/>
        <item m="1" x="2756"/>
        <item m="1" x="3492"/>
        <item m="1" x="4330"/>
        <item m="1" x="4331"/>
        <item m="1" x="4580"/>
        <item m="1" x="4582"/>
        <item m="1" x="4599"/>
        <item m="1" x="4611"/>
        <item m="1" x="2588"/>
        <item m="1" x="3347"/>
        <item m="1" x="3349"/>
        <item m="1" x="3596"/>
        <item m="1" x="4018"/>
        <item m="1" x="4033"/>
        <item m="1" x="4072"/>
        <item m="1" x="4125"/>
        <item m="1" x="4345"/>
        <item m="1" x="2486"/>
        <item m="1" x="2512"/>
        <item m="1" x="2726"/>
        <item m="1" x="2765"/>
        <item m="1" x="2813"/>
        <item m="1" x="2816"/>
        <item m="1" x="2817"/>
        <item m="1" x="2819"/>
        <item m="1" x="2820"/>
        <item m="1" x="2822"/>
        <item m="1" x="2824"/>
        <item m="1" x="2827"/>
        <item m="1" x="2837"/>
        <item m="1" x="2839"/>
        <item m="1" x="2840"/>
        <item m="1" x="2841"/>
        <item m="1" x="2842"/>
        <item m="1" x="2843"/>
        <item m="1" x="2845"/>
        <item m="1" x="2846"/>
        <item m="1" x="3762"/>
        <item m="1" x="3764"/>
        <item m="1" x="3767"/>
        <item m="1" x="3768"/>
        <item m="1" x="3858"/>
        <item m="1" x="3859"/>
        <item m="1" x="3916"/>
        <item m="1" x="3919"/>
        <item m="1" x="4181"/>
        <item m="1" x="4182"/>
        <item m="1" x="4185"/>
        <item m="1" x="4187"/>
        <item m="1" x="4229"/>
        <item m="1" x="4261"/>
        <item m="1" x="4282"/>
        <item m="1" x="4339"/>
        <item m="1" x="2153"/>
        <item m="1" x="2154"/>
        <item m="1" x="2326"/>
        <item m="1" x="2327"/>
        <item m="1" x="2392"/>
        <item m="1" x="2440"/>
        <item m="1" x="2559"/>
        <item m="1" x="2615"/>
        <item m="1" x="2631"/>
        <item m="1" x="2654"/>
        <item m="1" x="2937"/>
        <item m="1" x="2938"/>
        <item m="1" x="3074"/>
        <item m="1" x="3177"/>
        <item m="1" x="3336"/>
        <item m="1" x="3490"/>
        <item m="1" x="3521"/>
        <item m="1" x="3525"/>
        <item m="1" x="3813"/>
        <item m="1" x="3823"/>
        <item m="1" x="3826"/>
        <item m="1" x="3829"/>
        <item m="1" x="3832"/>
        <item m="1" x="3836"/>
        <item m="1" x="3841"/>
        <item m="1" x="3903"/>
        <item m="1" x="3905"/>
        <item m="1" x="3915"/>
        <item m="1" x="3917"/>
        <item m="1" x="3918"/>
        <item m="1" x="3931"/>
        <item m="1" x="4007"/>
        <item m="1" x="4120"/>
        <item m="1" x="4143"/>
        <item m="1" x="4174"/>
        <item m="1" x="2655"/>
        <item m="1" x="2968"/>
        <item m="1" x="3423"/>
        <item m="1" x="3694"/>
        <item m="1" x="3713"/>
        <item m="1" x="3724"/>
        <item m="1" x="3910"/>
        <item m="1" x="3965"/>
        <item m="1" x="4171"/>
        <item m="1" x="4374"/>
        <item m="1" x="4478"/>
        <item m="1" x="4512"/>
        <item m="1" x="4643"/>
        <item m="1" x="4644"/>
        <item m="1" x="4653"/>
        <item m="1" x="2144"/>
        <item m="1" x="2146"/>
        <item m="1" x="2159"/>
        <item m="1" x="2703"/>
        <item m="1" x="2720"/>
        <item m="1" x="2721"/>
        <item m="1" x="2826"/>
        <item m="1" x="2829"/>
        <item m="1" x="2830"/>
        <item m="1" x="2963"/>
        <item m="1" x="2966"/>
        <item m="1" x="2987"/>
        <item m="1" x="2989"/>
        <item m="1" x="2992"/>
        <item m="1" x="2996"/>
        <item m="1" x="3013"/>
        <item m="1" x="3346"/>
        <item m="1" x="3374"/>
        <item m="1" x="3454"/>
        <item m="1" x="3475"/>
        <item m="1" x="3559"/>
        <item m="1" x="3620"/>
        <item m="1" x="3621"/>
        <item m="1" x="3639"/>
        <item m="1" x="3652"/>
        <item m="1" x="3703"/>
        <item m="1" x="3790"/>
        <item m="1" x="3792"/>
        <item m="1" x="3920"/>
        <item m="1" x="3960"/>
        <item m="1" x="4094"/>
        <item m="1" x="4537"/>
        <item m="1" x="4543"/>
        <item m="1" x="4553"/>
        <item m="1" x="4594"/>
        <item m="1" x="2406"/>
        <item m="1" x="2407"/>
        <item m="1" x="2496"/>
        <item m="1" x="2497"/>
        <item m="1" x="2498"/>
        <item m="1" x="2502"/>
        <item m="1" x="2555"/>
        <item m="1" x="2608"/>
        <item m="1" x="2616"/>
        <item m="1" x="2643"/>
        <item m="1" x="2650"/>
        <item m="1" x="2651"/>
        <item m="1" x="2742"/>
        <item m="1" x="2748"/>
        <item m="1" x="2863"/>
        <item m="1" x="2866"/>
        <item m="1" x="2871"/>
        <item m="1" x="2872"/>
        <item m="1" x="2933"/>
        <item m="1" x="2967"/>
        <item m="1" x="2985"/>
        <item m="1" x="2991"/>
        <item m="1" x="3004"/>
        <item m="1" x="3020"/>
        <item m="1" x="3282"/>
        <item m="1" x="3286"/>
        <item m="1" x="3287"/>
        <item m="1" x="3366"/>
        <item m="1" x="3368"/>
        <item m="1" x="3709"/>
        <item m="1" x="3711"/>
        <item m="1" x="3956"/>
        <item m="1" x="4028"/>
        <item m="1" x="4052"/>
        <item m="1" x="4056"/>
        <item m="1" x="4057"/>
        <item m="1" x="4067"/>
        <item m="1" x="4069"/>
        <item m="1" x="4095"/>
        <item m="1" x="4098"/>
        <item m="1" x="4102"/>
        <item m="1" x="4142"/>
        <item m="1" x="4177"/>
        <item m="1" x="4327"/>
        <item m="1" x="4329"/>
        <item m="1" x="4354"/>
        <item m="1" x="2577"/>
        <item m="1" x="2617"/>
        <item m="1" x="2811"/>
        <item m="1" x="3176"/>
        <item m="1" x="3302"/>
        <item m="1" x="3306"/>
        <item m="1" x="3404"/>
        <item m="1" x="3688"/>
        <item m="1" x="3773"/>
        <item m="1" x="4092"/>
        <item m="1" x="4464"/>
        <item m="1" x="4471"/>
        <item m="1" x="4616"/>
        <item m="1" x="4623"/>
        <item m="1" x="4624"/>
        <item m="1" x="4625"/>
        <item m="1" x="4626"/>
        <item m="1" x="2160"/>
        <item m="1" x="3619"/>
        <item m="1" x="3774"/>
        <item m="1" x="3967"/>
        <item m="1" x="3972"/>
        <item m="1" x="4019"/>
        <item m="1" x="4031"/>
        <item m="1" x="4032"/>
        <item m="1" x="4108"/>
        <item m="1" x="4127"/>
        <item m="1" x="4178"/>
        <item m="1" x="4199"/>
        <item m="1" x="4302"/>
        <item m="1" x="4398"/>
        <item m="1" x="4486"/>
        <item m="1" x="2214"/>
        <item m="1" x="2217"/>
        <item m="1" x="2290"/>
        <item m="1" x="2320"/>
        <item m="1" x="2568"/>
        <item m="1" x="2606"/>
        <item m="1" x="2693"/>
        <item m="1" x="2696"/>
        <item m="1" x="2697"/>
        <item m="1" x="2701"/>
        <item m="1" x="2781"/>
        <item m="1" x="2847"/>
        <item m="1" x="3267"/>
        <item m="1" x="3331"/>
        <item m="1" x="3332"/>
        <item m="1" x="3333"/>
        <item m="1" x="3337"/>
        <item m="1" x="3413"/>
        <item m="1" x="3418"/>
        <item m="1" x="3435"/>
        <item m="1" x="3438"/>
        <item m="1" x="4444"/>
        <item m="1" x="4452"/>
        <item m="1" x="4457"/>
        <item m="1" x="4459"/>
        <item m="1" x="4558"/>
        <item m="1" x="2886"/>
        <item m="1" x="2889"/>
        <item m="1" x="2993"/>
        <item m="1" x="3038"/>
        <item m="1" x="3041"/>
        <item m="1" x="3043"/>
        <item m="1" x="3047"/>
        <item m="1" x="3086"/>
        <item m="1" x="3108"/>
        <item m="1" x="3109"/>
        <item m="1" x="3308"/>
        <item m="1" x="3327"/>
        <item m="1" x="3352"/>
        <item m="1" x="3355"/>
        <item m="1" x="3357"/>
        <item m="1" x="3716"/>
        <item m="1" x="3717"/>
        <item m="1" x="3726"/>
        <item m="1" x="3729"/>
        <item m="1" x="4503"/>
        <item m="1" x="4506"/>
        <item m="1" x="4513"/>
        <item m="1" x="4527"/>
        <item m="1" x="4556"/>
        <item m="1" x="2221"/>
        <item m="1" x="2293"/>
        <item m="1" x="2300"/>
        <item m="1" x="2316"/>
        <item m="1" x="2318"/>
        <item m="1" x="3443"/>
        <item m="1" x="3444"/>
        <item m="1" x="4011"/>
        <item m="1" x="2484"/>
        <item m="1" x="2490"/>
        <item m="1" x="3048"/>
        <item m="1" x="3178"/>
        <item m="1" x="3222"/>
        <item m="1" x="3441"/>
        <item m="1" x="3460"/>
        <item m="1" x="4378"/>
        <item m="1" x="3510"/>
        <item m="1" x="3512"/>
        <item m="1" x="3514"/>
        <item m="1" x="3519"/>
        <item m="1" x="3523"/>
        <item m="1" x="3524"/>
        <item m="1" x="3549"/>
        <item m="1" x="3552"/>
        <item m="1" x="3556"/>
        <item m="1" x="3628"/>
        <item m="1" x="3632"/>
        <item m="1" x="3634"/>
        <item m="1" x="3640"/>
        <item m="1" x="3644"/>
        <item m="1" x="3659"/>
        <item m="1" x="3940"/>
        <item m="1" x="3943"/>
        <item m="1" x="3944"/>
        <item m="1" x="3948"/>
        <item m="1" x="4326"/>
        <item m="1" x="4328"/>
        <item m="1" x="2163"/>
        <item m="1" x="2164"/>
        <item m="1" x="2166"/>
        <item m="1" x="2167"/>
        <item m="1" x="2170"/>
        <item m="1" x="2178"/>
        <item m="1" x="2183"/>
        <item m="1" x="2298"/>
        <item m="1" x="2685"/>
        <item m="1" x="2812"/>
        <item m="1" x="3623"/>
        <item m="1" x="4627"/>
        <item m="1" x="4628"/>
        <item m="1" x="4629"/>
        <item m="1" x="2303"/>
        <item m="1" x="3288"/>
        <item m="1" x="3653"/>
        <item m="1" x="3660"/>
        <item m="1" x="3662"/>
        <item m="1" x="3664"/>
        <item m="1" x="3686"/>
        <item m="1" x="3689"/>
        <item m="1" x="3692"/>
        <item m="1" x="3697"/>
        <item m="1" x="3928"/>
        <item m="1" x="4209"/>
        <item m="1" x="4579"/>
        <item m="1" x="2341"/>
        <item m="1" x="2360"/>
        <item m="1" x="2460"/>
        <item m="1" x="2593"/>
        <item m="1" x="2636"/>
        <item m="1" x="2690"/>
        <item m="1" x="2818"/>
        <item m="1" x="2893"/>
        <item m="1" x="2895"/>
        <item m="1" x="2897"/>
        <item m="1" x="3115"/>
        <item m="1" x="3121"/>
        <item m="1" x="3476"/>
        <item m="1" x="3496"/>
        <item m="1" x="3757"/>
        <item m="1" x="4038"/>
        <item m="1" x="4045"/>
        <item m="1" x="2171"/>
        <item m="1" x="2182"/>
        <item m="1" x="2184"/>
        <item m="1" x="2185"/>
        <item m="1" x="2194"/>
        <item m="1" x="2198"/>
        <item m="1" x="2201"/>
        <item m="1" x="2202"/>
        <item m="1" x="2204"/>
        <item m="1" x="2210"/>
        <item m="1" x="2265"/>
        <item m="1" x="3029"/>
        <item m="1" x="3116"/>
        <item m="1" x="3118"/>
        <item m="1" x="3119"/>
        <item m="1" x="3125"/>
        <item m="1" x="3127"/>
        <item m="1" x="3128"/>
        <item m="1" x="3135"/>
        <item m="1" x="3148"/>
        <item m="1" x="3150"/>
        <item m="1" x="3155"/>
        <item m="1" x="3157"/>
        <item m="1" x="3159"/>
        <item m="1" x="3161"/>
        <item m="1" x="3163"/>
        <item m="1" x="3166"/>
        <item m="1" x="3321"/>
        <item m="1" x="3326"/>
        <item m="1" x="3358"/>
        <item m="1" x="3445"/>
        <item m="1" x="3504"/>
        <item m="1" x="3528"/>
        <item m="1" x="3532"/>
        <item m="1" x="3534"/>
        <item m="1" x="3540"/>
        <item m="1" x="3746"/>
        <item m="1" x="3879"/>
        <item m="1" x="3880"/>
        <item m="1" x="3906"/>
        <item m="1" x="4469"/>
        <item m="1" x="4630"/>
        <item m="1" x="2335"/>
        <item m="1" x="2369"/>
        <item m="1" x="2762"/>
        <item m="1" x="2978"/>
        <item m="1" x="3011"/>
        <item m="1" x="3014"/>
        <item m="1" x="3016"/>
        <item m="1" x="3017"/>
        <item m="1" x="3765"/>
        <item m="1" x="4358"/>
        <item m="1" x="4385"/>
        <item m="1" x="2332"/>
        <item m="1" x="2333"/>
        <item m="1" x="2337"/>
        <item m="1" x="2338"/>
        <item m="1" x="2339"/>
        <item m="1" x="2340"/>
        <item m="1" x="2344"/>
        <item m="1" x="2345"/>
        <item m="1" x="2346"/>
        <item m="1" x="2349"/>
        <item m="1" x="2623"/>
        <item m="1" x="2787"/>
        <item m="1" x="2789"/>
        <item m="1" x="2791"/>
        <item m="1" x="2793"/>
        <item m="1" x="2795"/>
        <item m="1" x="2796"/>
        <item m="1" x="2800"/>
        <item m="1" x="3143"/>
        <item m="1" x="4163"/>
        <item m="1" x="4167"/>
        <item m="1" x="2155"/>
        <item m="1" x="2156"/>
        <item m="1" x="2157"/>
        <item m="1" x="2165"/>
        <item m="1" x="3040"/>
        <item m="1" x="3096"/>
        <item m="1" x="4440"/>
        <item m="1" x="4446"/>
        <item m="1" x="2380"/>
        <item m="1" x="3028"/>
        <item m="1" x="3247"/>
        <item m="1" x="3256"/>
        <item m="1" x="3285"/>
        <item m="1" x="3371"/>
        <item m="1" x="3794"/>
        <item m="1" x="3802"/>
        <item m="1" x="3820"/>
        <item m="1" x="4048"/>
        <item m="1" x="4050"/>
        <item m="1" x="4096"/>
        <item m="1" x="4100"/>
        <item m="1" x="4104"/>
        <item m="1" x="4106"/>
        <item m="1" x="4130"/>
        <item m="1" x="4134"/>
        <item m="1" x="4173"/>
        <item m="1" x="2347"/>
        <item m="1" x="2545"/>
        <item m="1" x="2549"/>
        <item m="1" x="3850"/>
        <item m="1" x="3901"/>
        <item m="1" x="3183"/>
        <item m="1" x="4353"/>
        <item m="1" x="4366"/>
        <item m="1" x="4370"/>
        <item m="1" x="2794"/>
        <item m="1" x="2797"/>
        <item m="1" x="3562"/>
        <item m="1" x="3564"/>
        <item m="1" x="3566"/>
        <item m="1" x="3572"/>
        <item m="1" x="3576"/>
        <item m="1" x="3577"/>
        <item m="1" x="3591"/>
        <item m="1" x="3594"/>
        <item m="1" x="3597"/>
        <item m="1" x="4220"/>
        <item m="1" x="4224"/>
        <item m="1" x="4585"/>
        <item m="1" x="4124"/>
        <item m="1" x="4533"/>
        <item m="1" x="2982"/>
        <item m="1" x="2988"/>
        <item m="1" x="2990"/>
        <item m="1" x="3025"/>
        <item m="1" x="4424"/>
        <item m="1" x="4481"/>
        <item m="1" x="3425"/>
        <item m="1" x="3470"/>
        <item m="1" x="3529"/>
        <item m="1" x="3533"/>
        <item m="1" x="3535"/>
        <item m="1" x="3607"/>
        <item m="1" x="3612"/>
        <item m="1" x="3614"/>
        <item m="1" x="3615"/>
        <item m="1" x="3777"/>
        <item m="1" x="4192"/>
        <item m="1" x="3009"/>
        <item m="1" x="3212"/>
        <item m="1" x="3252"/>
        <item m="1" x="3795"/>
        <item m="1" x="3840"/>
        <item m="1" x="4376"/>
        <item m="1" x="4400"/>
        <item m="1" x="4426"/>
        <item m="1" x="4432"/>
        <item m="1" x="4435"/>
        <item m="1" x="4437"/>
        <item m="1" x="2291"/>
        <item m="1" x="2355"/>
        <item m="1" x="2759"/>
        <item m="1" x="2770"/>
        <item m="1" x="3477"/>
        <item m="1" x="3486"/>
        <item m="1" x="3503"/>
        <item m="1" x="3516"/>
        <item m="1" x="3676"/>
        <item m="1" x="3953"/>
        <item m="1" x="4238"/>
        <item m="1" x="4239"/>
        <item m="1" x="4241"/>
        <item m="1" x="4243"/>
        <item m="1" x="4360"/>
        <item m="1" x="4362"/>
        <item m="1" x="4363"/>
        <item m="1" x="4364"/>
        <item m="1" x="4384"/>
        <item m="1" x="4388"/>
        <item m="1" x="4405"/>
        <item m="1" x="4407"/>
        <item m="1" x="4410"/>
        <item m="1" x="4422"/>
        <item m="1" x="4430"/>
        <item m="1" x="4508"/>
        <item m="1" x="4510"/>
        <item m="1" x="2317"/>
        <item m="1" x="2382"/>
        <item m="1" x="3198"/>
        <item m="1" x="3199"/>
        <item m="1" x="3237"/>
        <item m="1" x="3707"/>
        <item m="1" x="3745"/>
        <item m="1" x="3748"/>
        <item m="1" x="3753"/>
        <item m="1" x="4222"/>
        <item m="1" x="4264"/>
        <item m="1" x="4451"/>
        <item m="1" x="4632"/>
        <item m="1" x="4634"/>
        <item m="1" x="2301"/>
        <item m="1" x="2302"/>
        <item m="1" x="2925"/>
        <item m="1" x="3137"/>
        <item m="1" x="3146"/>
        <item m="1" x="2379"/>
        <item m="1" x="2487"/>
        <item m="1" x="2602"/>
        <item m="1" x="2611"/>
        <item m="1" x="3706"/>
        <item m="1" x="3734"/>
        <item m="1" x="3735"/>
        <item m="1" x="3755"/>
        <item m="1" x="3801"/>
        <item m="1" x="3804"/>
        <item m="1" x="3926"/>
        <item m="1" x="4303"/>
        <item m="1" x="4309"/>
        <item m="1" x="4393"/>
        <item m="1" x="4397"/>
        <item m="1" x="3005"/>
        <item m="1" x="3866"/>
        <item m="1" x="4371"/>
        <item m="1" x="4526"/>
        <item m="1" x="4535"/>
        <item m="1" x="4617"/>
        <item m="1" x="2174"/>
        <item m="1" x="2241"/>
        <item m="1" x="2245"/>
        <item m="1" x="2277"/>
        <item m="1" x="4237"/>
        <item m="1" x="4245"/>
        <item m="1" x="4655"/>
        <item m="1" x="2465"/>
        <item m="1" x="2526"/>
        <item m="1" x="2532"/>
        <item m="1" x="4470"/>
        <item m="1" x="4476"/>
        <item m="1" x="2195"/>
        <item m="1" x="2558"/>
        <item m="1" x="2281"/>
        <item m="1" x="2297"/>
        <item m="1" x="2313"/>
        <item m="1" x="2350"/>
        <item m="1" x="2352"/>
        <item m="1" x="2357"/>
        <item m="1" x="2359"/>
        <item m="1" x="2361"/>
        <item m="1" x="2370"/>
        <item m="1" x="2508"/>
        <item m="1" x="2511"/>
        <item m="1" x="2519"/>
        <item m="1" x="2521"/>
        <item m="1" x="2523"/>
        <item m="1" x="2524"/>
        <item m="1" x="2527"/>
        <item m="1" x="2528"/>
        <item m="1" x="2529"/>
        <item m="1" x="2530"/>
        <item m="1" x="2533"/>
        <item m="1" x="2535"/>
        <item m="1" x="2537"/>
        <item m="1" x="2544"/>
        <item m="1" x="2761"/>
        <item m="1" x="2783"/>
        <item m="1" x="2910"/>
        <item m="1" x="2931"/>
        <item m="1" x="3182"/>
        <item m="1" x="3399"/>
        <item m="1" x="3654"/>
        <item m="1" x="2688"/>
        <item m="1" x="2694"/>
        <item m="1" x="3083"/>
        <item m="1" x="3087"/>
        <item m="1" x="4574"/>
        <item m="1" x="2479"/>
        <item m="1" x="2902"/>
        <item m="1" x="2957"/>
        <item m="1" x="2959"/>
        <item m="1" x="3185"/>
        <item m="1" x="3186"/>
        <item m="1" x="3193"/>
        <item m="1" x="3200"/>
        <item m="1" x="3202"/>
        <item m="1" x="3239"/>
        <item m="1" x="3241"/>
        <item m="1" x="3243"/>
        <item m="1" x="3431"/>
        <item m="1" x="3881"/>
        <item m="1" x="3883"/>
        <item m="1" x="3884"/>
        <item m="1" x="3885"/>
        <item m="1" x="3887"/>
        <item m="1" x="3888"/>
        <item m="1" x="3890"/>
        <item m="1" x="3891"/>
        <item m="1" x="3892"/>
        <item m="1" x="3893"/>
        <item m="1" x="2400"/>
        <item m="1" x="2403"/>
        <item m="1" x="2404"/>
        <item m="1" x="2405"/>
        <item m="1" x="2413"/>
        <item m="1" x="2415"/>
        <item m="1" x="2416"/>
        <item m="1" x="2417"/>
        <item m="1" x="2418"/>
        <item m="1" x="2420"/>
        <item m="1" x="2427"/>
        <item m="1" x="2432"/>
        <item m="1" x="3225"/>
        <item m="1" x="3350"/>
        <item m="1" x="3351"/>
        <item m="1" x="3935"/>
        <item m="1" x="3991"/>
        <item m="1" x="3994"/>
        <item m="1" x="4000"/>
        <item m="1" x="4002"/>
        <item m="1" x="4003"/>
        <item m="1" x="4004"/>
        <item m="1" x="4008"/>
        <item m="1" x="4010"/>
        <item m="1" x="4013"/>
        <item m="1" x="4046"/>
        <item m="1" x="4047"/>
        <item m="1" x="4148"/>
        <item m="1" x="2865"/>
        <item m="1" x="2869"/>
        <item m="1" x="3294"/>
        <item m="1" x="3622"/>
        <item m="1" x="4137"/>
        <item m="1" x="4139"/>
        <item m="1" x="2947"/>
        <item m="1" x="2949"/>
        <item m="1" x="2952"/>
        <item m="1" x="4463"/>
        <item m="1" x="4466"/>
        <item m="1" x="3373"/>
        <item m="1" x="2358"/>
        <item m="1" x="2746"/>
        <item m="1" x="4324"/>
        <item m="1" x="4631"/>
        <item m="1" x="4635"/>
        <item m="1" x="4640"/>
        <item m="1" x="4646"/>
        <item m="1" x="4651"/>
        <item m="1" x="4025"/>
        <item m="1" x="4030"/>
        <item x="1252"/>
        <item x="1253"/>
        <item m="1" x="2899"/>
        <item x="1311"/>
        <item x="1312"/>
        <item m="1" x="3422"/>
        <item m="1" x="4408"/>
        <item m="1" x="2916"/>
        <item x="1279"/>
        <item m="1" x="2483"/>
        <item x="1281"/>
        <item m="1" x="3303"/>
        <item x="1300"/>
        <item x="1330"/>
        <item x="1256"/>
        <item m="1" x="4383"/>
        <item x="1305"/>
        <item x="1314"/>
        <item x="1319"/>
        <item m="1" x="3173"/>
        <item m="1" x="2334"/>
        <item m="1" x="2351"/>
        <item m="1" x="3049"/>
        <item m="1" x="2494"/>
        <item m="1" x="2522"/>
        <item m="1" x="2642"/>
        <item m="1" x="4544"/>
        <item m="1" x="4592"/>
        <item m="1" x="4189"/>
        <item m="1" x="3775"/>
        <item m="1" x="2312"/>
        <item m="1" x="2717"/>
        <item m="1" x="2226"/>
        <item m="1" x="3335"/>
        <item m="1" x="3511"/>
        <item m="1" x="3732"/>
        <item m="1" x="2592"/>
        <item m="1" x="4256"/>
        <item m="1" x="3033"/>
        <item m="1" x="2745"/>
        <item m="1" x="3055"/>
        <item m="1" x="3073"/>
        <item m="1" x="4039"/>
        <item m="1" x="2237"/>
        <item m="1" x="2945"/>
        <item m="1" x="3731"/>
        <item m="1" x="3315"/>
        <item m="1" x="2411"/>
        <item m="1" x="2977"/>
        <item m="1" x="2424"/>
        <item m="1" x="3168"/>
        <item m="1" x="4636"/>
        <item m="1" x="2457"/>
        <item m="1" x="2463"/>
        <item m="1" x="2452"/>
        <item m="1" x="2258"/>
        <item m="1" x="3042"/>
        <item m="1" x="2825"/>
        <item m="1" x="4418"/>
        <item m="1" x="2428"/>
        <item m="1" x="4436"/>
        <item m="1" x="2960"/>
        <item m="1" x="3870"/>
        <item m="1" x="2306"/>
        <item m="1" x="2974"/>
        <item m="1" x="3783"/>
        <item m="1" x="4211"/>
        <item m="1" x="2267"/>
        <item m="1" x="2152"/>
        <item m="1" x="2922"/>
        <item m="1" x="4453"/>
        <item m="1" x="3325"/>
        <item m="1" x="3830"/>
        <item m="1" x="2436"/>
        <item m="1" x="2679"/>
        <item m="1" x="2546"/>
        <item m="1" x="4207"/>
        <item m="1" x="2941"/>
        <item m="1" x="2924"/>
        <item m="1" x="4341"/>
        <item m="1" x="4590"/>
        <item x="1254"/>
        <item x="1261"/>
        <item x="1275"/>
        <item m="1" x="4622"/>
        <item x="1290"/>
        <item m="1" x="2309"/>
        <item m="1" x="2478"/>
        <item m="1" x="3657"/>
        <item m="1" x="3701"/>
        <item m="1" x="2454"/>
        <item x="1310"/>
        <item x="1316"/>
        <item x="1317"/>
        <item m="1" x="2821"/>
        <item m="1" x="2213"/>
        <item m="1" x="2628"/>
        <item x="1273"/>
        <item x="1282"/>
        <item x="1283"/>
        <item m="1" x="4474"/>
        <item m="1" x="3857"/>
        <item m="1" x="2387"/>
        <item m="1" x="2422"/>
        <item m="1" x="3947"/>
        <item m="1" x="4131"/>
        <item x="1308"/>
        <item m="1" x="3328"/>
        <item m="1" x="2188"/>
        <item m="1" x="2401"/>
        <item m="1" x="2438"/>
        <item m="1" x="4501"/>
        <item x="1328"/>
        <item x="1306"/>
        <item x="1307"/>
        <item m="1" x="4429"/>
        <item m="1" x="2644"/>
        <item x="1329"/>
        <item m="1" x="4196"/>
        <item x="2126"/>
        <item m="1" x="3210"/>
        <item x="1297"/>
        <item m="1" x="3067"/>
        <item x="1320"/>
        <item m="1" x="2678"/>
        <item x="1322"/>
        <item m="1" x="3959"/>
        <item x="1826"/>
        <item x="1259"/>
        <item m="1" x="3873"/>
        <item x="1251"/>
        <item x="1258"/>
        <item x="1260"/>
        <item m="1" x="3344"/>
        <item x="1264"/>
        <item x="1266"/>
        <item m="1" x="4591"/>
        <item m="1" x="2192"/>
        <item m="1" x="2212"/>
        <item m="1" x="3261"/>
        <item m="1" x="4607"/>
        <item x="1269"/>
        <item m="1" x="2652"/>
        <item x="1274"/>
        <item m="1" x="2580"/>
        <item m="1" x="3904"/>
        <item m="1" x="2603"/>
        <item m="1" x="4395"/>
        <item x="1286"/>
        <item m="1" x="3472"/>
        <item m="1" x="3474"/>
        <item x="1288"/>
        <item x="1289"/>
        <item m="1" x="4619"/>
        <item m="1" x="2858"/>
        <item m="1" x="3340"/>
        <item x="1293"/>
        <item x="1294"/>
        <item x="1295"/>
        <item x="1296"/>
        <item m="1" x="2371"/>
        <item m="1" x="2381"/>
        <item m="1" x="2491"/>
        <item m="1" x="2243"/>
        <item x="1298"/>
        <item x="1638"/>
        <item x="1301"/>
        <item x="1302"/>
        <item x="1303"/>
        <item m="1" x="3421"/>
        <item m="1" x="2662"/>
        <item x="1309"/>
        <item m="1" x="3733"/>
        <item x="1299"/>
        <item x="1315"/>
        <item x="1432"/>
        <item m="1" x="3595"/>
        <item m="1" x="2894"/>
        <item m="1" x="2445"/>
        <item x="1331"/>
        <item x="1270"/>
        <item x="1318"/>
        <item x="1292"/>
        <item m="1" x="2518"/>
        <item m="1" x="2782"/>
        <item m="1" x="3663"/>
        <item m="1" x="4588"/>
        <item x="1278"/>
        <item m="1" x="3292"/>
        <item m="1" x="2531"/>
        <item m="1" x="4319"/>
        <item m="1" x="3584"/>
        <item x="1250"/>
        <item x="1591"/>
        <item m="1" x="4141"/>
        <item m="1" x="3468"/>
        <item m="1" x="2753"/>
        <item x="1262"/>
        <item x="1265"/>
        <item m="1" x="3737"/>
        <item x="1280"/>
        <item x="1285"/>
        <item m="1" x="3949"/>
        <item x="1313"/>
        <item m="1" x="4129"/>
        <item x="1321"/>
        <item x="1325"/>
        <item x="1263"/>
        <item m="1" x="2391"/>
        <item m="1" x="3221"/>
        <item m="1" x="3338"/>
        <item m="1" x="2561"/>
        <item m="1" x="3406"/>
        <item m="1" x="3343"/>
        <item m="1" x="2995"/>
        <item m="1" x="3000"/>
        <item m="1" x="3008"/>
        <item x="1257"/>
        <item m="1" x="4566"/>
        <item m="1" x="3925"/>
        <item m="1" x="4232"/>
        <item m="1" x="4247"/>
        <item m="1" x="3363"/>
        <item x="1271"/>
        <item x="1272"/>
        <item m="1" x="3749"/>
        <item x="1287"/>
        <item x="1291"/>
        <item m="1" x="2619"/>
        <item x="1304"/>
        <item m="1" x="4262"/>
        <item m="1" x="4507"/>
        <item x="1616"/>
        <item x="1324"/>
        <item m="1" x="3114"/>
        <item x="1327"/>
        <item m="1" x="2336"/>
        <item m="1" x="4406"/>
        <item m="1" x="3815"/>
        <item m="1" x="3690"/>
        <item x="1323"/>
        <item x="306"/>
        <item x="307"/>
        <item x="292"/>
        <item x="305"/>
        <item x="300"/>
        <item x="290"/>
        <item x="297"/>
        <item x="321"/>
        <item m="1" x="2666"/>
        <item x="289"/>
        <item x="280"/>
        <item x="314"/>
        <item x="1171"/>
        <item x="299"/>
        <item x="298"/>
        <item x="301"/>
        <item m="1" x="3979"/>
        <item x="95"/>
        <item x="1172"/>
        <item x="296"/>
        <item m="1" x="3878"/>
        <item x="312"/>
        <item x="279"/>
        <item m="1" x="3557"/>
        <item x="303"/>
        <item x="309"/>
        <item x="310"/>
        <item x="285"/>
        <item x="96"/>
        <item x="281"/>
        <item x="831"/>
        <item x="295"/>
        <item m="1" x="2246"/>
        <item x="316"/>
        <item x="125"/>
        <item m="1" x="4596"/>
        <item x="308"/>
        <item x="317"/>
        <item m="1" x="3571"/>
        <item x="294"/>
        <item x="283"/>
        <item m="1" x="2597"/>
        <item x="288"/>
        <item x="293"/>
        <item x="286"/>
        <item m="1" x="4567"/>
        <item x="311"/>
        <item m="1" x="3665"/>
        <item x="284"/>
        <item x="291"/>
        <item x="315"/>
        <item x="282"/>
        <item x="287"/>
        <item x="302"/>
        <item x="830"/>
        <item m="1" x="3026"/>
        <item x="318"/>
        <item m="1" x="3242"/>
        <item m="1" x="2792"/>
        <item x="828"/>
        <item m="1" x="3322"/>
        <item x="319"/>
        <item m="1" x="4180"/>
        <item x="832"/>
        <item m="1" x="3232"/>
        <item x="320"/>
        <item m="1" x="3175"/>
        <item x="277"/>
        <item m="1" x="3489"/>
        <item m="1" x="3236"/>
        <item x="275"/>
        <item x="1170"/>
        <item m="1" x="4484"/>
        <item m="1" x="3211"/>
        <item x="278"/>
        <item x="233"/>
        <item x="1200"/>
        <item x="19"/>
        <item m="1" x="2372"/>
        <item x="572"/>
        <item x="646"/>
        <item x="655"/>
        <item m="1" x="3293"/>
        <item x="599"/>
        <item x="872"/>
        <item x="988"/>
        <item m="1" x="3291"/>
        <item x="1023"/>
        <item x="972"/>
        <item x="905"/>
        <item x="648"/>
        <item x="649"/>
        <item x="650"/>
        <item x="651"/>
        <item x="652"/>
        <item x="115"/>
        <item m="1" x="3937"/>
        <item x="647"/>
        <item x="657"/>
        <item x="653"/>
        <item x="547"/>
        <item x="576"/>
        <item x="1623"/>
        <item x="986"/>
        <item m="1" x="3031"/>
        <item x="631"/>
        <item x="65"/>
        <item x="1602"/>
        <item x="200"/>
        <item x="635"/>
        <item x="91"/>
        <item x="1033"/>
        <item x="146"/>
        <item x="633"/>
        <item x="1593"/>
        <item x="201"/>
        <item x="31"/>
        <item x="894"/>
        <item x="1035"/>
        <item x="1601"/>
        <item x="1167"/>
        <item x="893"/>
        <item x="89"/>
        <item m="1" x="2687"/>
        <item x="892"/>
        <item x="895"/>
        <item x="679"/>
        <item x="695"/>
        <item x="486"/>
        <item x="51"/>
        <item x="715"/>
        <item x="68"/>
        <item x="202"/>
        <item x="1594"/>
        <item x="1600"/>
        <item x="700"/>
        <item x="845"/>
        <item x="1597"/>
        <item x="92"/>
        <item x="1107"/>
        <item x="782"/>
        <item x="1051"/>
        <item x="680"/>
        <item x="17"/>
        <item x="1032"/>
        <item x="188"/>
        <item x="1198"/>
        <item x="1053"/>
        <item x="701"/>
        <item x="192"/>
        <item x="257"/>
        <item x="1048"/>
        <item x="487"/>
        <item x="13"/>
        <item x="145"/>
        <item x="29"/>
        <item x="634"/>
        <item x="781"/>
        <item m="1" x="3818"/>
        <item x="714"/>
        <item x="1598"/>
        <item x="1202"/>
        <item x="28"/>
        <item x="206"/>
        <item x="1196"/>
        <item x="30"/>
        <item x="194"/>
        <item x="699"/>
        <item x="626"/>
        <item x="261"/>
        <item x="1052"/>
        <item x="87"/>
        <item x="66"/>
        <item x="632"/>
        <item x="205"/>
        <item x="891"/>
        <item x="212"/>
        <item x="1603"/>
        <item x="171"/>
        <item x="1197"/>
        <item x="1094"/>
        <item x="59"/>
        <item x="1178"/>
        <item x="1199"/>
        <item x="86"/>
        <item x="186"/>
        <item x="72"/>
        <item x="697"/>
        <item x="211"/>
        <item x="1110"/>
        <item x="698"/>
        <item x="1622"/>
        <item x="260"/>
        <item x="974"/>
        <item x="844"/>
        <item x="968"/>
        <item x="193"/>
        <item x="625"/>
        <item x="780"/>
        <item x="630"/>
        <item x="1098"/>
        <item x="807"/>
        <item x="197"/>
        <item x="88"/>
        <item x="198"/>
        <item x="1034"/>
        <item x="707"/>
        <item x="1195"/>
        <item x="847"/>
        <item x="1599"/>
        <item m="1" x="2513"/>
        <item x="1050"/>
        <item x="713"/>
        <item x="1046"/>
        <item x="881"/>
        <item m="1" x="3938"/>
        <item x="1009"/>
        <item x="170"/>
        <item x="70"/>
        <item x="1043"/>
        <item x="565"/>
        <item x="38"/>
        <item x="1106"/>
        <item x="32"/>
        <item x="1595"/>
        <item x="689"/>
        <item x="627"/>
        <item x="686"/>
        <item x="678"/>
        <item x="688"/>
        <item x="1041"/>
        <item x="1095"/>
        <item m="1" x="4542"/>
        <item x="853"/>
        <item x="1179"/>
        <item x="451"/>
        <item x="67"/>
        <item x="41"/>
        <item x="645"/>
        <item x="61"/>
        <item x="73"/>
        <item x="985"/>
        <item m="1" x="3007"/>
        <item x="684"/>
        <item x="196"/>
        <item x="50"/>
        <item x="423"/>
        <item x="890"/>
        <item x="462"/>
        <item x="1618"/>
        <item x="389"/>
        <item x="1189"/>
        <item x="1099"/>
        <item x="846"/>
        <item x="99"/>
        <item m="1" x="4357"/>
        <item m="1" x="2698"/>
        <item x="1047"/>
        <item x="256"/>
        <item x="587"/>
        <item x="1180"/>
        <item x="391"/>
        <item x="49"/>
        <item x="26"/>
        <item x="405"/>
        <item x="469"/>
        <item x="189"/>
        <item x="1624"/>
        <item x="583"/>
        <item x="393"/>
        <item x="585"/>
        <item x="124"/>
        <item x="129"/>
        <item x="358"/>
        <item x="218"/>
        <item x="85"/>
        <item x="258"/>
        <item x="857"/>
        <item x="996"/>
        <item x="2011"/>
        <item x="984"/>
        <item x="172"/>
        <item x="185"/>
        <item x="967"/>
        <item x="586"/>
        <item x="216"/>
        <item x="997"/>
        <item x="1096"/>
        <item x="740"/>
        <item x="786"/>
        <item x="439"/>
        <item x="438"/>
        <item m="1" x="2707"/>
        <item x="424"/>
        <item x="642"/>
        <item x="169"/>
        <item m="1" x="2481"/>
        <item x="843"/>
        <item m="1" x="2240"/>
        <item x="621"/>
        <item x="1240"/>
        <item x="1089"/>
        <item x="643"/>
        <item x="785"/>
        <item x="84"/>
        <item x="641"/>
        <item x="856"/>
        <item x="1596"/>
        <item x="1209"/>
        <item x="259"/>
        <item x="382"/>
        <item x="219"/>
        <item m="1" x="2542"/>
        <item x="799"/>
        <item x="1177"/>
        <item x="27"/>
        <item x="102"/>
        <item x="1210"/>
        <item x="390"/>
        <item x="899"/>
        <item x="1621"/>
        <item m="1" x="4456"/>
        <item x="1127"/>
        <item x="1066"/>
        <item m="1" x="3592"/>
        <item x="1049"/>
        <item x="1007"/>
        <item x="1156"/>
        <item x="165"/>
        <item m="1" x="2630"/>
        <item x="800"/>
        <item m="1" x="3602"/>
        <item x="47"/>
        <item m="1" x="2640"/>
        <item x="902"/>
        <item x="104"/>
        <item x="742"/>
        <item x="1191"/>
        <item x="1159"/>
        <item x="162"/>
        <item x="272"/>
        <item x="441"/>
        <item m="1" x="2482"/>
        <item x="18"/>
        <item x="903"/>
        <item x="712"/>
        <item x="926"/>
        <item x="1109"/>
        <item x="1190"/>
        <item x="859"/>
        <item x="1160"/>
        <item x="452"/>
        <item x="685"/>
        <item x="420"/>
        <item x="433"/>
        <item x="199"/>
        <item x="687"/>
        <item x="404"/>
        <item x="388"/>
        <item x="1218"/>
        <item x="1157"/>
        <item x="1093"/>
        <item m="1" x="2433"/>
        <item x="925"/>
        <item x="36"/>
        <item x="430"/>
        <item x="1174"/>
        <item x="137"/>
        <item x="48"/>
        <item x="1030"/>
        <item m="1" x="2150"/>
        <item m="1" x="2997"/>
        <item x="381"/>
        <item x="69"/>
        <item x="46"/>
        <item x="215"/>
        <item x="461"/>
        <item x="74"/>
        <item x="702"/>
        <item x="421"/>
        <item x="624"/>
        <item x="906"/>
        <item x="71"/>
        <item x="324"/>
        <item x="431"/>
        <item x="460"/>
        <item x="1155"/>
        <item x="322"/>
        <item x="629"/>
        <item m="1" x="4089"/>
        <item m="1" x="2609"/>
        <item x="485"/>
        <item x="1130"/>
        <item x="964"/>
        <item x="1097"/>
        <item x="418"/>
        <item x="703"/>
        <item m="1" x="2680"/>
        <item m="1" x="2378"/>
        <item x="746"/>
        <item m="1" x="3353"/>
        <item x="1213"/>
        <item x="164"/>
        <item x="966"/>
        <item m="1" x="2659"/>
        <item x="1161"/>
        <item x="1620"/>
        <item m="1" x="2274"/>
        <item x="1239"/>
        <item m="1" x="3471"/>
        <item x="1065"/>
        <item x="644"/>
        <item x="207"/>
        <item x="406"/>
        <item x="1086"/>
        <item x="691"/>
        <item m="1" x="2410"/>
        <item x="402"/>
        <item x="105"/>
        <item m="1" x="3601"/>
        <item x="120"/>
        <item x="173"/>
        <item x="217"/>
        <item x="619"/>
        <item x="434"/>
        <item m="1" x="2356"/>
        <item x="1408"/>
        <item x="970"/>
        <item m="1" x="3369"/>
        <item x="741"/>
        <item x="1181"/>
        <item x="1045"/>
        <item x="1077"/>
        <item x="1617"/>
        <item x="392"/>
        <item x="90"/>
        <item x="1015"/>
        <item x="42"/>
        <item x="628"/>
        <item x="103"/>
        <item m="1" x="2879"/>
        <item m="1" x="3129"/>
        <item x="442"/>
        <item m="1" x="2951"/>
        <item m="1" x="2900"/>
        <item x="1042"/>
        <item x="704"/>
        <item x="708"/>
        <item m="1" x="2388"/>
        <item m="1" x="3204"/>
        <item m="1" x="4099"/>
        <item x="811"/>
        <item x="745"/>
        <item x="1640"/>
        <item x="1165"/>
        <item x="747"/>
        <item x="693"/>
        <item x="953"/>
        <item x="584"/>
        <item x="426"/>
        <item x="1031"/>
        <item x="360"/>
        <item x="1236"/>
        <item x="694"/>
        <item x="136"/>
        <item m="1" x="4152"/>
        <item x="80"/>
        <item x="187"/>
        <item x="195"/>
        <item x="394"/>
        <item x="904"/>
        <item x="743"/>
        <item x="901"/>
        <item m="1" x="2553"/>
        <item x="696"/>
        <item x="690"/>
        <item m="1" x="3238"/>
        <item x="1158"/>
        <item m="1" x="3674"/>
        <item x="397"/>
        <item x="1013"/>
        <item x="163"/>
        <item x="419"/>
        <item x="208"/>
        <item x="1"/>
        <item x="325"/>
        <item x="675"/>
        <item x="969"/>
        <item m="1" x="2731"/>
        <item x="1117"/>
        <item x="566"/>
        <item m="1" x="3244"/>
        <item m="1" x="3188"/>
        <item x="1154"/>
        <item x="39"/>
        <item x="1185"/>
        <item m="1" x="3153"/>
        <item x="739"/>
        <item x="432"/>
        <item x="705"/>
        <item x="620"/>
        <item x="748"/>
        <item m="1" x="3805"/>
        <item m="1" x="3432"/>
        <item x="422"/>
        <item m="1" x="4605"/>
        <item x="744"/>
        <item x="0"/>
        <item x="407"/>
        <item x="640"/>
        <item x="214"/>
        <item x="499"/>
        <item m="1" x="3097"/>
        <item m="1" x="3022"/>
        <item x="1231"/>
        <item x="749"/>
        <item x="976"/>
        <item m="1" x="2738"/>
        <item x="806"/>
        <item x="117"/>
        <item m="1" x="3977"/>
        <item m="1" x="4413"/>
        <item m="1" x="4317"/>
        <item x="425"/>
        <item x="692"/>
        <item x="1105"/>
        <item x="562"/>
        <item x="1125"/>
        <item x="940"/>
        <item x="1242"/>
        <item x="915"/>
        <item m="1" x="2776"/>
        <item x="751"/>
        <item x="440"/>
        <item m="1" x="2383"/>
        <item m="1" x="3389"/>
        <item x="79"/>
        <item x="875"/>
        <item x="536"/>
        <item m="1" x="3705"/>
        <item m="1" x="4126"/>
        <item m="1" x="3779"/>
        <item x="1824"/>
        <item m="1" x="3394"/>
        <item m="1" x="3138"/>
        <item x="108"/>
        <item m="1" x="2856"/>
        <item m="1" x="4379"/>
        <item m="1" x="3208"/>
        <item x="840"/>
        <item x="884"/>
        <item x="359"/>
        <item m="1" x="2921"/>
        <item x="719"/>
        <item m="1" x="3912"/>
        <item m="1" x="4344"/>
        <item x="567"/>
        <item m="1" x="3985"/>
        <item m="1" x="4483"/>
        <item m="1" x="3786"/>
        <item x="468"/>
        <item x="971"/>
        <item m="1" x="2692"/>
        <item x="1619"/>
        <item m="1" x="3650"/>
        <item x="944"/>
        <item x="43"/>
        <item x="947"/>
        <item x="909"/>
        <item m="1" x="2581"/>
        <item x="1163"/>
        <item m="1" x="4257"/>
        <item m="1" x="4305"/>
        <item x="1062"/>
        <item x="191"/>
        <item m="1" x="3403"/>
        <item x="472"/>
        <item x="558"/>
        <item x="509"/>
        <item m="1" x="3295"/>
        <item m="1" x="4060"/>
        <item x="1018"/>
        <item m="1" x="2582"/>
        <item x="1010"/>
        <item x="564"/>
        <item m="1" x="3311"/>
        <item x="1019"/>
        <item m="1" x="4578"/>
        <item m="1" x="4396"/>
        <item m="1" x="2975"/>
        <item x="1024"/>
        <item x="1630"/>
        <item m="1" x="3886"/>
        <item m="1" x="4539"/>
        <item x="990"/>
        <item m="1" x="3769"/>
        <item m="1" x="4554"/>
        <item x="907"/>
        <item m="1" x="4223"/>
        <item m="1" x="2965"/>
        <item m="1" x="2151"/>
        <item m="1" x="3209"/>
        <item m="1" x="3149"/>
        <item m="1" x="2768"/>
        <item x="1188"/>
        <item x="1101"/>
        <item m="1" x="4214"/>
        <item x="1151"/>
        <item x="1204"/>
        <item m="1" x="2408"/>
        <item m="1" x="2247"/>
        <item m="1" x="2414"/>
        <item x="507"/>
        <item m="1" x="2784"/>
        <item m="1" x="2766"/>
        <item x="790"/>
        <item x="973"/>
        <item x="476"/>
        <item x="1103"/>
        <item x="1113"/>
        <item x="1115"/>
        <item m="1" x="2728"/>
        <item m="1" x="3032"/>
        <item m="1" x="3924"/>
        <item m="1" x="3669"/>
        <item m="1" x="2722"/>
        <item x="816"/>
        <item m="1" x="3484"/>
        <item m="1" x="2158"/>
        <item m="1" x="3152"/>
        <item x="190"/>
        <item m="1" x="3464"/>
        <item x="435"/>
        <item m="1" x="4200"/>
        <item x="2127"/>
        <item m="1" x="3414"/>
        <item m="1" x="4461"/>
        <item x="1129"/>
        <item x="975"/>
        <item m="1" x="3365"/>
        <item x="1176"/>
        <item x="376"/>
        <item m="1" x="2233"/>
        <item m="1" x="3636"/>
        <item x="614"/>
        <item x="1221"/>
        <item x="437"/>
        <item x="1230"/>
        <item x="668"/>
        <item x="1229"/>
        <item x="1206"/>
        <item x="665"/>
        <item m="1" x="3301"/>
        <item x="1207"/>
        <item x="661"/>
        <item x="662"/>
        <item x="667"/>
        <item x="1164"/>
        <item x="666"/>
        <item x="663"/>
        <item m="1" x="2566"/>
        <item x="660"/>
        <item m="1" x="3388"/>
        <item m="1" x="2848"/>
        <item m="1" x="2348"/>
        <item x="116"/>
        <item m="1" x="3402"/>
        <item m="1" x="3428"/>
        <item m="1" x="2321"/>
        <item m="1" x="2932"/>
        <item m="1" x="3852"/>
        <item x="369"/>
        <item x="5"/>
        <item x="6"/>
        <item x="240"/>
        <item x="238"/>
        <item x="239"/>
        <item x="2"/>
        <item x="236"/>
        <item x="1070"/>
        <item x="1069"/>
        <item x="167"/>
        <item x="556"/>
        <item x="7"/>
        <item x="1615"/>
        <item x="224"/>
        <item x="223"/>
        <item x="1068"/>
        <item x="12"/>
        <item x="182"/>
        <item x="241"/>
        <item x="934"/>
        <item x="541"/>
        <item x="184"/>
        <item x="933"/>
        <item x="935"/>
        <item x="8"/>
        <item x="220"/>
        <item x="225"/>
        <item x="340"/>
        <item x="552"/>
        <item x="343"/>
        <item x="365"/>
        <item x="1184"/>
        <item x="932"/>
        <item x="341"/>
        <item x="342"/>
        <item x="366"/>
        <item x="538"/>
        <item x="851"/>
        <item x="226"/>
        <item x="1614"/>
        <item x="222"/>
        <item x="962"/>
        <item x="578"/>
        <item x="515"/>
        <item x="791"/>
        <item x="364"/>
        <item x="100"/>
        <item x="517"/>
        <item x="1067"/>
        <item x="555"/>
        <item x="247"/>
        <item x="605"/>
        <item x="344"/>
        <item x="75"/>
        <item x="802"/>
        <item x="963"/>
        <item x="385"/>
        <item x="330"/>
        <item x="573"/>
        <item x="931"/>
        <item x="378"/>
        <item x="475"/>
        <item x="606"/>
        <item x="1008"/>
        <item x="604"/>
        <item x="237"/>
        <item x="850"/>
        <item x="373"/>
        <item x="852"/>
        <item x="183"/>
        <item x="883"/>
        <item x="597"/>
        <item x="339"/>
        <item x="516"/>
        <item x="603"/>
        <item x="235"/>
        <item m="1" x="3894"/>
        <item x="514"/>
        <item x="961"/>
        <item x="551"/>
        <item x="1126"/>
        <item x="577"/>
        <item x="897"/>
        <item x="4"/>
        <item x="540"/>
        <item x="805"/>
        <item x="396"/>
        <item x="979"/>
        <item x="554"/>
        <item m="1" x="3869"/>
        <item x="938"/>
        <item x="539"/>
        <item x="863"/>
        <item x="550"/>
        <item x="772"/>
        <item x="123"/>
        <item x="1632"/>
        <item x="511"/>
        <item x="1247"/>
        <item x="537"/>
        <item x="356"/>
        <item x="357"/>
        <item m="1" x="3246"/>
        <item x="598"/>
        <item x="591"/>
        <item x="774"/>
        <item x="1081"/>
        <item x="1344"/>
        <item x="579"/>
        <item x="1220"/>
        <item x="474"/>
        <item x="787"/>
        <item x="367"/>
        <item x="773"/>
        <item x="542"/>
        <item x="178"/>
        <item x="574"/>
        <item x="221"/>
        <item x="553"/>
        <item x="379"/>
        <item x="363"/>
        <item x="488"/>
        <item x="1828"/>
        <item x="1183"/>
        <item x="864"/>
        <item x="1223"/>
        <item x="580"/>
        <item x="980"/>
        <item m="1" x="2683"/>
        <item x="917"/>
        <item x="386"/>
        <item x="107"/>
        <item x="759"/>
        <item x="1021"/>
        <item m="1" x="4392"/>
        <item x="1080"/>
        <item x="873"/>
        <item x="483"/>
        <item m="1" x="4172"/>
        <item x="775"/>
        <item x="602"/>
        <item x="3"/>
        <item x="1071"/>
        <item x="592"/>
        <item m="1" x="3075"/>
        <item x="246"/>
        <item x="756"/>
        <item x="1022"/>
        <item x="1628"/>
        <item x="380"/>
        <item x="245"/>
        <item x="209"/>
        <item x="1100"/>
        <item x="20"/>
        <item x="978"/>
        <item x="1248"/>
        <item x="796"/>
        <item x="1430"/>
        <item x="181"/>
        <item x="1088"/>
        <item x="588"/>
        <item x="374"/>
        <item x="512"/>
        <item x="1014"/>
        <item x="706"/>
        <item x="500"/>
        <item x="1235"/>
        <item x="710"/>
        <item x="384"/>
        <item x="210"/>
        <item x="513"/>
        <item x="459"/>
        <item x="213"/>
        <item x="943"/>
        <item x="53"/>
        <item x="834"/>
        <item x="484"/>
        <item x="383"/>
        <item x="839"/>
        <item x="912"/>
        <item x="983"/>
        <item x="563"/>
        <item x="179"/>
        <item x="803"/>
        <item x="989"/>
        <item x="1225"/>
        <item x="594"/>
        <item x="561"/>
        <item x="942"/>
        <item x="861"/>
        <item x="671"/>
        <item x="913"/>
        <item x="590"/>
        <item x="812"/>
        <item x="760"/>
        <item x="885"/>
        <item x="930"/>
        <item x="898"/>
        <item x="676"/>
        <item m="1" x="2663"/>
        <item x="349"/>
        <item x="1592"/>
        <item x="243"/>
        <item x="849"/>
        <item x="335"/>
        <item x="242"/>
        <item x="161"/>
        <item x="1644"/>
        <item x="328"/>
        <item x="1002"/>
        <item x="377"/>
        <item m="1" x="4340"/>
        <item x="345"/>
        <item m="1" x="3789"/>
        <item m="1" x="3206"/>
        <item x="783"/>
        <item x="959"/>
        <item x="936"/>
        <item m="1" x="2148"/>
        <item x="518"/>
        <item x="848"/>
        <item x="271"/>
        <item x="941"/>
        <item x="575"/>
        <item x="792"/>
        <item x="355"/>
        <item x="776"/>
        <item x="133"/>
        <item x="946"/>
        <item x="444"/>
        <item x="361"/>
        <item x="331"/>
        <item x="582"/>
        <item m="1" x="4233"/>
        <item x="581"/>
        <item m="1" x="2676"/>
        <item x="329"/>
        <item x="896"/>
        <item x="841"/>
        <item m="1" x="2307"/>
        <item x="498"/>
        <item x="1205"/>
        <item x="900"/>
        <item x="814"/>
        <item x="981"/>
        <item x="982"/>
        <item x="1208"/>
        <item x="1633"/>
        <item x="833"/>
        <item x="607"/>
        <item x="244"/>
        <item x="659"/>
        <item x="880"/>
        <item x="788"/>
        <item x="228"/>
        <item x="1079"/>
        <item x="168"/>
        <item m="1" x="2935"/>
        <item x="937"/>
        <item x="939"/>
        <item x="711"/>
        <item x="1168"/>
        <item x="1431"/>
        <item x="1114"/>
        <item x="1118"/>
        <item x="22"/>
        <item x="801"/>
        <item x="1211"/>
        <item m="1" x="2908"/>
        <item m="1" x="2705"/>
        <item x="596"/>
        <item x="327"/>
        <item x="595"/>
        <item x="1000"/>
        <item x="559"/>
        <item x="674"/>
        <item m="1" x="3678"/>
        <item x="1629"/>
        <item m="1" x="2601"/>
        <item m="1" x="3330"/>
        <item x="448"/>
        <item x="570"/>
        <item x="497"/>
        <item x="1001"/>
        <item x="571"/>
        <item m="1" x="3359"/>
        <item x="1040"/>
        <item x="784"/>
        <item x="1091"/>
        <item x="387"/>
        <item m="1" x="4228"/>
        <item x="593"/>
        <item x="589"/>
        <item x="709"/>
        <item x="827"/>
        <item m="1" x="3895"/>
        <item x="882"/>
        <item x="52"/>
        <item m="1" x="4140"/>
        <item x="370"/>
        <item m="1" x="4648"/>
        <item x="987"/>
        <item x="1219"/>
        <item m="1" x="4460"/>
        <item x="354"/>
        <item x="960"/>
        <item m="1" x="4087"/>
        <item m="1" x="3279"/>
        <item x="670"/>
        <item m="1" x="4074"/>
        <item m="1" x="3248"/>
        <item x="414"/>
        <item x="400"/>
        <item m="1" x="2614"/>
        <item m="1" x="4250"/>
        <item m="1" x="3613"/>
        <item x="81"/>
        <item m="1" x="3710"/>
        <item x="409"/>
        <item x="855"/>
        <item x="45"/>
        <item x="375"/>
        <item m="1" x="3078"/>
        <item x="371"/>
        <item x="417"/>
        <item m="1" x="3010"/>
        <item x="463"/>
        <item m="1" x="3897"/>
        <item m="1" x="4240"/>
        <item m="1" x="2980"/>
        <item m="1" x="2272"/>
        <item x="1224"/>
        <item x="750"/>
        <item x="23"/>
        <item m="1" x="4183"/>
        <item x="166"/>
        <item x="1111"/>
        <item x="449"/>
        <item m="1" x="3304"/>
        <item m="1" x="2199"/>
        <item x="353"/>
        <item x="416"/>
        <item x="368"/>
        <item x="348"/>
        <item x="672"/>
        <item x="98"/>
        <item x="44"/>
        <item m="1" x="4656"/>
        <item m="1" x="4107"/>
        <item m="1" x="4070"/>
        <item m="1" x="4425"/>
        <item x="758"/>
        <item x="677"/>
        <item x="1166"/>
        <item x="362"/>
        <item m="1" x="3297"/>
        <item x="534"/>
        <item m="1" x="3742"/>
        <item m="1" x="4088"/>
        <item x="1061"/>
        <item m="1" x="2807"/>
        <item x="1227"/>
        <item m="1" x="4221"/>
        <item m="1" x="3348"/>
        <item m="1" x="4505"/>
        <item x="1169"/>
        <item x="1241"/>
        <item x="436"/>
        <item m="1" x="4377"/>
        <item m="1" x="2142"/>
        <item x="2006"/>
        <item m="1" x="4053"/>
        <item x="323"/>
        <item m="1" x="4355"/>
        <item m="1" x="2500"/>
        <item m="1" x="2262"/>
        <item m="1" x="3167"/>
        <item m="1" x="3122"/>
        <item m="1" x="3393"/>
        <item m="1" x="4381"/>
        <item x="911"/>
        <item m="1" x="3643"/>
        <item m="1" x="2779"/>
        <item m="1" x="4573"/>
        <item m="1" x="2186"/>
        <item m="1" x="2771"/>
        <item m="1" x="2896"/>
        <item m="1" x="4064"/>
        <item m="1" x="4215"/>
        <item m="1" x="2573"/>
        <item m="1" x="2264"/>
        <item m="1" x="3205"/>
        <item x="769"/>
        <item x="1232"/>
        <item m="1" x="3370"/>
        <item m="1" x="2295"/>
        <item m="1" x="2409"/>
        <item x="1092"/>
        <item m="1" x="2682"/>
        <item m="1" x="3391"/>
        <item x="1108"/>
        <item m="1" x="2269"/>
        <item m="1" x="2541"/>
        <item m="1" x="4465"/>
        <item m="1" x="3808"/>
        <item m="1" x="4449"/>
        <item m="1" x="2836"/>
        <item m="1" x="3993"/>
        <item m="1" x="2898"/>
        <item m="1" x="2236"/>
        <item m="1" x="2699"/>
        <item m="1" x="4307"/>
        <item m="1" x="3260"/>
        <item m="1" x="2733"/>
        <item x="1243"/>
        <item m="1" x="4499"/>
        <item m="1" x="3921"/>
        <item x="1634"/>
        <item m="1" x="4101"/>
        <item m="1" x="4614"/>
        <item m="1" x="3220"/>
        <item x="408"/>
        <item m="1" x="3479"/>
        <item m="1" x="3453"/>
        <item m="1" x="3430"/>
        <item m="1" x="2191"/>
        <item m="1" x="3442"/>
        <item m="1" x="4255"/>
        <item m="1" x="4218"/>
        <item m="1" x="2591"/>
        <item m="1" x="4546"/>
        <item m="1" x="3360"/>
        <item x="764"/>
        <item x="109"/>
        <item x="1636"/>
        <item x="763"/>
        <item x="765"/>
        <item x="767"/>
        <item x="54"/>
        <item x="766"/>
        <item x="762"/>
        <item m="1" x="3599"/>
        <item m="1" x="3382"/>
        <item m="1" x="3963"/>
        <item x="1187"/>
        <item m="1" x="3180"/>
        <item m="1" x="3064"/>
        <item x="869"/>
        <item x="954"/>
        <item x="957"/>
        <item x="1609"/>
        <item x="1608"/>
        <item x="1610"/>
        <item x="78"/>
        <item x="868"/>
        <item x="521"/>
        <item x="1612"/>
        <item x="955"/>
        <item x="11"/>
        <item x="231"/>
        <item x="956"/>
        <item x="465"/>
        <item x="1135"/>
        <item x="97"/>
        <item x="230"/>
        <item x="1134"/>
        <item x="1613"/>
        <item x="93"/>
        <item x="111"/>
        <item x="1605"/>
        <item x="232"/>
        <item x="1027"/>
        <item x="1143"/>
        <item x="338"/>
        <item x="546"/>
        <item x="1998"/>
        <item x="1138"/>
        <item m="1" x="2639"/>
        <item x="176"/>
        <item x="1149"/>
        <item x="870"/>
        <item x="948"/>
        <item x="1194"/>
        <item x="175"/>
        <item x="470"/>
        <item x="34"/>
        <item x="77"/>
        <item x="473"/>
        <item x="522"/>
        <item x="1140"/>
        <item m="1" x="4620"/>
        <item x="174"/>
        <item x="952"/>
        <item x="106"/>
        <item x="1216"/>
        <item x="1655"/>
        <item x="58"/>
        <item x="1137"/>
        <item m="1" x="3364"/>
        <item x="1175"/>
        <item x="492"/>
        <item m="1" x="4296"/>
        <item x="1152"/>
        <item x="160"/>
        <item x="9"/>
        <item x="545"/>
        <item x="557"/>
        <item x="1193"/>
        <item x="1473"/>
        <item x="10"/>
        <item m="1" x="2715"/>
        <item x="1521"/>
        <item x="1249"/>
        <item x="804"/>
        <item m="1" x="3381"/>
        <item x="520"/>
        <item x="771"/>
        <item x="177"/>
        <item x="887"/>
        <item x="227"/>
        <item x="139"/>
        <item x="372"/>
        <item m="1" x="2468"/>
        <item x="949"/>
        <item x="138"/>
        <item x="523"/>
        <item x="1147"/>
        <item x="1144"/>
        <item x="1026"/>
        <item x="945"/>
        <item x="249"/>
        <item x="504"/>
        <item x="471"/>
        <item x="867"/>
        <item x="1607"/>
        <item x="347"/>
        <item x="1840"/>
        <item x="180"/>
        <item x="1162"/>
        <item m="1" x="3605"/>
        <item x="76"/>
        <item m="1" x="2833"/>
        <item m="1" x="3420"/>
        <item x="55"/>
        <item x="482"/>
        <item x="1145"/>
        <item x="56"/>
        <item x="480"/>
        <item x="1606"/>
        <item x="519"/>
        <item x="229"/>
        <item x="60"/>
        <item m="1" x="2673"/>
        <item x="1203"/>
        <item x="346"/>
        <item x="1237"/>
        <item x="810"/>
        <item m="1" x="2852"/>
        <item x="351"/>
        <item x="1611"/>
        <item x="1136"/>
        <item m="1" x="3491"/>
        <item m="1" x="3405"/>
        <item x="1141"/>
        <item m="1" x="4285"/>
        <item x="114"/>
        <item x="334"/>
        <item x="813"/>
        <item x="793"/>
        <item x="1150"/>
        <item x="1153"/>
        <item x="464"/>
        <item x="1604"/>
        <item x="1148"/>
        <item m="1" x="3362"/>
        <item x="1238"/>
        <item x="1142"/>
        <item x="489"/>
        <item m="1" x="2261"/>
        <item x="24"/>
        <item m="1" x="2473"/>
        <item x="888"/>
        <item x="128"/>
        <item x="493"/>
        <item m="1" x="4545"/>
        <item m="1" x="4557"/>
        <item m="1" x="3113"/>
        <item m="1" x="3933"/>
        <item x="1234"/>
        <item x="886"/>
        <item x="1215"/>
        <item x="568"/>
        <item x="481"/>
        <item x="1212"/>
        <item x="1214"/>
        <item x="1233"/>
        <item x="600"/>
        <item m="1" x="3797"/>
        <item x="466"/>
        <item x="467"/>
        <item x="1727"/>
        <item x="248"/>
        <item x="336"/>
        <item x="789"/>
        <item m="1" x="3875"/>
        <item x="112"/>
        <item m="1" x="3012"/>
        <item x="681"/>
        <item x="601"/>
        <item x="914"/>
        <item x="919"/>
        <item x="477"/>
        <item x="33"/>
        <item x="1036"/>
        <item x="889"/>
        <item x="761"/>
        <item x="795"/>
        <item m="1" x="2835"/>
        <item x="958"/>
        <item x="332"/>
        <item m="1" x="4560"/>
        <item x="779"/>
        <item x="352"/>
        <item m="1" x="3190"/>
        <item x="1133"/>
        <item x="950"/>
        <item x="770"/>
        <item x="326"/>
        <item x="234"/>
        <item m="1" x="2594"/>
        <item m="1" x="3522"/>
        <item m="1" x="2583"/>
        <item m="1" x="4581"/>
        <item x="337"/>
        <item m="1" x="3548"/>
        <item x="1217"/>
        <item x="673"/>
        <item x="1245"/>
        <item m="1" x="2854"/>
        <item x="842"/>
        <item x="35"/>
        <item x="1244"/>
        <item x="1146"/>
        <item x="57"/>
        <item x="1139"/>
        <item m="1" x="3375"/>
        <item x="204"/>
        <item m="1" x="2268"/>
        <item x="1173"/>
        <item m="1" x="3834"/>
        <item x="794"/>
        <item m="1" x="2283"/>
        <item m="1" x="4091"/>
        <item x="797"/>
        <item m="1" x="4593"/>
        <item x="350"/>
        <item m="1" x="2390"/>
        <item m="1" x="2595"/>
        <item m="1" x="3646"/>
        <item m="1" x="3356"/>
        <item x="682"/>
        <item m="1" x="2492"/>
        <item m="1" x="4150"/>
        <item m="1" x="3461"/>
        <item x="778"/>
        <item m="1" x="4206"/>
        <item m="1" x="4375"/>
        <item x="401"/>
        <item m="1" x="3184"/>
        <item m="1" x="2227"/>
        <item m="1" x="2448"/>
        <item x="1201"/>
        <item m="1" x="3076"/>
        <item m="1" x="4176"/>
        <item x="1226"/>
        <item x="808"/>
        <item x="1228"/>
        <item m="1" x="4155"/>
        <item m="1" x="4412"/>
        <item m="1" x="4254"/>
        <item m="1" x="4022"/>
        <item m="1" x="2714"/>
        <item m="1" x="3506"/>
        <item m="1" x="2466"/>
        <item x="313"/>
        <item m="1" x="3313"/>
        <item x="94"/>
        <item x="977"/>
        <item m="1" x="3974"/>
        <item x="560"/>
        <item x="1192"/>
        <item m="1" x="2881"/>
        <item x="829"/>
        <item m="1" x="4473"/>
        <item m="1" x="3341"/>
        <item m="1" x="3436"/>
        <item m="1" x="2626"/>
        <item x="871"/>
        <item x="1557"/>
        <item m="1" x="4202"/>
        <item m="1" x="2878"/>
        <item m="1" x="4618"/>
        <item x="276"/>
        <item m="1" x="3715"/>
        <item m="1" x="3685"/>
        <item m="1" x="4208"/>
        <item m="1" x="2958"/>
        <item m="1" x="2287"/>
        <item m="1" x="3139"/>
        <item x="1222"/>
        <item m="1" x="2814"/>
        <item m="1" x="2450"/>
        <item x="854"/>
        <item x="768"/>
        <item m="1" x="2285"/>
        <item m="1" x="3651"/>
        <item m="1" x="3793"/>
        <item m="1" x="4169"/>
        <item m="1" x="4559"/>
        <item m="1" x="3156"/>
        <item x="918"/>
        <item m="1" x="2590"/>
        <item m="1" x="3372"/>
        <item m="1" x="2979"/>
        <item x="143"/>
        <item x="1004"/>
        <item x="144"/>
        <item x="147"/>
        <item x="1055"/>
        <item x="1058"/>
        <item x="1006"/>
        <item x="1060"/>
        <item x="1057"/>
        <item x="995"/>
        <item x="1003"/>
        <item x="1012"/>
        <item x="503"/>
        <item x="910"/>
        <item x="1056"/>
        <item x="1005"/>
        <item x="532"/>
        <item x="928"/>
        <item x="994"/>
        <item x="929"/>
        <item x="530"/>
        <item x="267"/>
        <item m="1" x="4270"/>
        <item m="1" x="3932"/>
        <item x="410"/>
        <item x="413"/>
        <item x="253"/>
        <item x="1011"/>
        <item x="992"/>
        <item x="37"/>
        <item x="529"/>
        <item x="524"/>
        <item x="149"/>
        <item x="527"/>
        <item m="1" x="4253"/>
        <item x="158"/>
        <item x="991"/>
        <item x="506"/>
        <item x="993"/>
        <item m="1" x="2660"/>
        <item x="999"/>
        <item x="726"/>
        <item x="727"/>
        <item x="921"/>
        <item x="825"/>
        <item x="453"/>
        <item x="265"/>
        <item x="140"/>
        <item x="862"/>
        <item x="878"/>
        <item x="479"/>
        <item m="1" x="4235"/>
        <item x="877"/>
        <item x="142"/>
        <item x="531"/>
        <item x="729"/>
        <item x="549"/>
        <item m="1" x="3133"/>
        <item x="1064"/>
        <item x="1131"/>
        <item x="159"/>
        <item x="1387"/>
        <item x="496"/>
        <item x="269"/>
        <item x="446"/>
        <item x="817"/>
        <item x="837"/>
        <item x="879"/>
        <item m="1" x="3907"/>
        <item x="1074"/>
        <item x="135"/>
        <item x="1038"/>
        <item x="450"/>
        <item x="1121"/>
        <item x="1124"/>
        <item x="454"/>
        <item x="262"/>
        <item x="274"/>
        <item x="818"/>
        <item x="543"/>
        <item x="1182"/>
        <item m="1" x="2709"/>
        <item m="1" x="2799"/>
        <item x="2017"/>
        <item x="618"/>
        <item x="526"/>
        <item x="502"/>
        <item x="501"/>
        <item x="110"/>
        <item x="718"/>
        <item x="491"/>
        <item x="264"/>
        <item x="505"/>
        <item m="1" x="4121"/>
        <item x="141"/>
        <item x="1637"/>
        <item x="1029"/>
        <item x="609"/>
        <item x="525"/>
        <item x="14"/>
        <item x="1084"/>
        <item x="1016"/>
        <item x="874"/>
        <item x="16"/>
        <item x="132"/>
        <item x="608"/>
        <item x="548"/>
        <item x="922"/>
        <item x="998"/>
        <item x="127"/>
        <item m="1" x="2145"/>
        <item x="1116"/>
        <item x="1044"/>
        <item m="1" x="3791"/>
        <item x="927"/>
        <item x="118"/>
        <item x="456"/>
        <item x="723"/>
        <item x="728"/>
        <item x="1122"/>
        <item x="616"/>
        <item x="755"/>
        <item x="150"/>
        <item x="735"/>
        <item x="835"/>
        <item x="613"/>
        <item x="544"/>
        <item x="457"/>
        <item x="916"/>
        <item x="1119"/>
        <item x="876"/>
        <item x="490"/>
        <item x="411"/>
        <item x="130"/>
        <item m="1" x="3383"/>
        <item x="255"/>
        <item x="1104"/>
        <item x="134"/>
        <item x="510"/>
        <item x="83"/>
        <item x="1054"/>
        <item x="824"/>
        <item x="615"/>
        <item x="152"/>
        <item x="623"/>
        <item m="1" x="3068"/>
        <item x="822"/>
        <item m="1" x="3407"/>
        <item x="1059"/>
        <item x="533"/>
        <item x="398"/>
        <item x="752"/>
        <item x="820"/>
        <item m="1" x="2786"/>
        <item x="126"/>
        <item x="399"/>
        <item x="153"/>
        <item x="754"/>
        <item x="860"/>
        <item x="148"/>
        <item x="156"/>
        <item x="821"/>
        <item x="734"/>
        <item m="1" x="2917"/>
        <item x="263"/>
        <item x="1085"/>
        <item x="250"/>
        <item x="738"/>
        <item x="717"/>
        <item x="733"/>
        <item x="1083"/>
        <item x="1017"/>
        <item x="611"/>
        <item x="252"/>
        <item x="508"/>
        <item x="1102"/>
        <item m="1" x="2250"/>
        <item m="1" x="2884"/>
        <item x="908"/>
        <item x="1386"/>
        <item x="458"/>
        <item x="1063"/>
        <item x="637"/>
        <item x="270"/>
        <item x="268"/>
        <item x="528"/>
        <item x="273"/>
        <item m="1" x="3923"/>
        <item x="412"/>
        <item x="716"/>
        <item x="155"/>
        <item x="25"/>
        <item x="535"/>
        <item x="415"/>
        <item x="622"/>
        <item x="254"/>
        <item x="131"/>
        <item x="1186"/>
        <item m="1" x="4391"/>
        <item m="1" x="4122"/>
        <item x="1039"/>
        <item m="1" x="4312"/>
        <item x="495"/>
        <item m="1" x="2962"/>
        <item m="1" x="3992"/>
        <item x="737"/>
        <item x="838"/>
        <item x="403"/>
        <item x="1128"/>
        <item x="1733"/>
        <item x="1028"/>
        <item x="154"/>
        <item x="951"/>
        <item m="1" x="2780"/>
        <item x="151"/>
        <item m="1" x="3488"/>
        <item x="1087"/>
        <item x="122"/>
        <item m="1" x="2220"/>
        <item x="617"/>
        <item m="1" x="2943"/>
        <item m="1" x="3034"/>
        <item x="40"/>
        <item x="1768"/>
        <item x="266"/>
        <item m="1" x="3023"/>
        <item m="1" x="3398"/>
        <item x="1078"/>
        <item x="823"/>
        <item x="639"/>
        <item m="1" x="2788"/>
        <item x="478"/>
        <item m="1" x="2778"/>
        <item x="636"/>
        <item m="1" x="4300"/>
        <item x="1735"/>
        <item x="1090"/>
        <item m="1" x="4117"/>
        <item x="113"/>
        <item x="1123"/>
        <item x="777"/>
        <item x="1112"/>
        <item m="1" x="2475"/>
        <item x="15"/>
        <item x="920"/>
        <item x="730"/>
        <item x="82"/>
        <item x="1082"/>
        <item m="1" x="2434"/>
        <item x="826"/>
        <item x="683"/>
        <item x="445"/>
        <item x="101"/>
        <item x="447"/>
        <item x="725"/>
        <item x="858"/>
        <item x="119"/>
        <item x="494"/>
        <item x="429"/>
        <item x="1020"/>
        <item x="443"/>
        <item m="1" x="4212"/>
        <item x="610"/>
        <item m="1" x="3103"/>
        <item x="1120"/>
        <item x="836"/>
        <item x="819"/>
        <item x="251"/>
        <item x="736"/>
        <item m="1" x="2308"/>
        <item m="1" x="2808"/>
        <item x="455"/>
        <item m="1" x="3930"/>
        <item x="638"/>
        <item x="427"/>
        <item m="1" x="3195"/>
        <item m="1" x="2823"/>
        <item m="1" x="2702"/>
        <item m="1" x="3720"/>
        <item m="1" x="3071"/>
        <item m="1" x="4587"/>
        <item m="1" x="4589"/>
        <item x="1385"/>
        <item m="1" x="3844"/>
        <item x="753"/>
        <item x="157"/>
        <item x="428"/>
        <item m="1" x="2751"/>
        <item m="1" x="3680"/>
        <item m="1" x="3334"/>
        <item m="1" x="4085"/>
        <item x="809"/>
        <item x="121"/>
        <item m="1" x="3080"/>
        <item x="1246"/>
        <item m="1" x="3451"/>
        <item m="1" x="3189"/>
        <item m="1" x="4043"/>
        <item m="1" x="3147"/>
        <item m="1" x="2179"/>
        <item m="1" x="4404"/>
        <item m="1" x="2207"/>
        <item m="1" x="2161"/>
        <item m="1" x="4210"/>
        <item x="732"/>
        <item m="1" x="2880"/>
        <item m="1" x="2251"/>
        <item m="1" x="3192"/>
        <item m="1" x="2790"/>
        <item m="1" x="2189"/>
        <item m="1" x="2716"/>
        <item m="1" x="3558"/>
        <item x="1942"/>
        <item m="1" x="2744"/>
        <item m="1" x="4350"/>
        <item x="731"/>
        <item m="1" x="3616"/>
        <item m="1" x="4637"/>
        <item m="1" x="3604"/>
        <item m="1" x="4570"/>
        <item m="1" x="3723"/>
        <item m="1" x="4563"/>
        <item m="1" x="4386"/>
        <item m="1" x="3054"/>
        <item m="1" x="2670"/>
        <item m="1" x="2867"/>
        <item m="1" x="2777"/>
        <item x="2003"/>
        <item m="1" x="2208"/>
        <item m="1" x="2263"/>
        <item m="1" x="2586"/>
        <item m="1" x="3465"/>
        <item m="1" x="2801"/>
        <item m="1" x="3617"/>
        <item m="1" x="4116"/>
        <item m="1" x="4246"/>
        <item m="1" x="4291"/>
        <item m="1" x="2254"/>
        <item m="1" x="3258"/>
        <item m="1" x="3846"/>
        <item m="1" x="2749"/>
        <item m="1" x="4213"/>
        <item m="1" x="2754"/>
        <item m="1" x="3772"/>
        <item m="1" x="3392"/>
        <item m="1" x="2647"/>
        <item m="1" x="2929"/>
        <item m="1" x="3517"/>
        <item m="1" x="3586"/>
        <item m="1" x="2864"/>
        <item m="1" x="2228"/>
        <item x="1944"/>
        <item m="1" x="4612"/>
        <item m="1" x="3130"/>
        <item m="1" x="4258"/>
        <item m="1" x="3179"/>
        <item m="1" x="2729"/>
        <item m="1" x="3251"/>
        <item m="1" x="4205"/>
        <item m="1" x="2393"/>
        <item m="1" x="2734"/>
        <item m="1" x="4252"/>
        <item m="1" x="3995"/>
        <item m="1" x="2646"/>
        <item m="1" x="3426"/>
        <item m="1" x="3290"/>
        <item m="1" x="3712"/>
        <item m="1" x="2769"/>
        <item m="1" x="2857"/>
        <item m="1" x="3780"/>
        <item x="798"/>
        <item m="1" x="3590"/>
        <item m="1" x="2599"/>
        <item m="1" x="3416"/>
        <item m="1" x="3708"/>
        <item m="1" x="2757"/>
        <item m="1" x="4576"/>
        <item m="1" x="2859"/>
        <item m="1" x="4159"/>
        <item m="1" x="4608"/>
        <item m="1" x="2834"/>
        <item m="1" x="3695"/>
        <item m="1" x="2638"/>
        <item m="1" x="2875"/>
        <item x="1326"/>
        <item m="1" x="4575"/>
        <item x="1332"/>
        <item m="1" x="3089"/>
        <item m="1" x="2412"/>
        <item x="1333"/>
        <item x="1334"/>
        <item m="1" x="2645"/>
        <item x="1336"/>
        <item x="1337"/>
        <item m="1" x="3329"/>
        <item x="1639"/>
        <item x="1338"/>
        <item x="1339"/>
        <item m="1" x="3324"/>
        <item x="1340"/>
        <item x="1341"/>
        <item x="1342"/>
        <item m="1" x="2305"/>
        <item x="1343"/>
        <item m="1" x="4029"/>
        <item m="1" x="4035"/>
        <item m="1" x="4577"/>
        <item m="1" x="4151"/>
        <item m="1" x="3339"/>
        <item m="1" x="2828"/>
        <item m="1" x="4455"/>
        <item m="1" x="3865"/>
        <item m="1" x="4336"/>
        <item m="1" x="2323"/>
        <item m="1" x="2567"/>
        <item m="1" x="2575"/>
        <item m="1" x="2232"/>
        <item m="1" x="2375"/>
        <item m="1" x="2596"/>
        <item m="1" x="2723"/>
        <item m="1" x="2539"/>
        <item m="1" x="3691"/>
        <item m="1" x="2572"/>
        <item m="1" x="4133"/>
        <item m="1" x="2304"/>
        <item m="1" x="3379"/>
        <item m="1" x="2719"/>
        <item m="1" x="3390"/>
        <item m="1" x="2330"/>
        <item m="1" x="2661"/>
        <item m="1" x="2187"/>
        <item m="1" x="3648"/>
        <item m="1" x="3739"/>
        <item x="1335"/>
        <item m="1" x="4497"/>
        <item m="1" x="2205"/>
        <item x="21"/>
        <item x="62"/>
        <item x="63"/>
        <item x="64"/>
        <item x="203"/>
        <item x="304"/>
        <item x="333"/>
        <item x="395"/>
        <item x="569"/>
        <item x="612"/>
        <item x="654"/>
        <item x="656"/>
        <item x="658"/>
        <item x="664"/>
        <item x="669"/>
        <item x="720"/>
        <item x="721"/>
        <item x="722"/>
        <item x="724"/>
        <item x="757"/>
        <item x="815"/>
        <item x="865"/>
        <item x="866"/>
        <item x="923"/>
        <item x="924"/>
        <item x="965"/>
        <item x="1025"/>
        <item x="1037"/>
        <item x="1072"/>
        <item x="1073"/>
        <item x="1075"/>
        <item x="1076"/>
        <item x="1132"/>
        <item x="1255"/>
        <item x="1267"/>
        <item x="1268"/>
        <item x="1276"/>
        <item x="1277"/>
        <item x="128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8"/>
        <item x="1389"/>
        <item x="1390"/>
        <item x="1391"/>
        <item x="1392"/>
        <item x="1393"/>
        <item x="1394"/>
        <item x="1395"/>
        <item x="1396"/>
        <item x="1397"/>
        <item x="1398"/>
        <item x="1399"/>
        <item x="1400"/>
        <item x="1401"/>
        <item x="1402"/>
        <item x="1403"/>
        <item x="1404"/>
        <item x="1405"/>
        <item x="1406"/>
        <item x="1407"/>
        <item x="1409"/>
        <item x="1410"/>
        <item x="1411"/>
        <item x="1412"/>
        <item x="1413"/>
        <item x="1414"/>
        <item x="1415"/>
        <item x="1416"/>
        <item x="1417"/>
        <item x="1418"/>
        <item x="1419"/>
        <item x="1420"/>
        <item x="1421"/>
        <item x="1422"/>
        <item x="1423"/>
        <item x="1424"/>
        <item x="1425"/>
        <item x="1426"/>
        <item x="1427"/>
        <item x="1428"/>
        <item x="1429"/>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625"/>
        <item x="1626"/>
        <item x="1627"/>
        <item x="1631"/>
        <item x="1635"/>
        <item x="1641"/>
        <item x="1642"/>
        <item x="1643"/>
        <item x="1645"/>
        <item x="1646"/>
        <item x="1647"/>
        <item x="1648"/>
        <item x="1649"/>
        <item x="1650"/>
        <item x="1651"/>
        <item x="1652"/>
        <item x="1653"/>
        <item x="1654"/>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8"/>
        <item x="1729"/>
        <item x="1730"/>
        <item x="1731"/>
        <item x="1732"/>
        <item x="1734"/>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5"/>
        <item x="1827"/>
        <item x="1829"/>
        <item x="1830"/>
        <item x="1831"/>
        <item x="1832"/>
        <item x="1833"/>
        <item x="1834"/>
        <item x="1835"/>
        <item x="1836"/>
        <item x="1837"/>
        <item x="1838"/>
        <item x="1839"/>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3"/>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9"/>
        <item x="2000"/>
        <item x="2001"/>
        <item x="2002"/>
        <item x="2004"/>
        <item x="2005"/>
        <item x="2007"/>
        <item x="2008"/>
        <item x="2009"/>
        <item x="2010"/>
        <item x="2012"/>
        <item x="2013"/>
        <item x="2014"/>
        <item x="2015"/>
        <item x="2016"/>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8"/>
        <item x="2129"/>
        <item x="2130"/>
        <item x="2131"/>
        <item x="2132"/>
        <item x="2133"/>
        <item x="2134"/>
        <item x="2135"/>
        <item x="2136"/>
        <item x="2137"/>
        <item x="2138"/>
        <item x="2139"/>
        <item x="214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multipleItemSelectionAllowed="1" showAll="0" defaultSubtotal="0">
      <items count="237">
        <item x="0"/>
        <item h="1" m="1" x="137"/>
        <item h="1" m="1" x="29"/>
        <item h="1" m="1" x="230"/>
        <item h="1" m="1" x="175"/>
        <item h="1" m="1" x="228"/>
        <item h="1" m="1" x="174"/>
        <item h="1" m="1" x="215"/>
        <item h="1" m="1" x="210"/>
        <item h="1" m="1" x="194"/>
        <item h="1" m="1" x="143"/>
        <item h="1" m="1" x="133"/>
        <item h="1" m="1" x="73"/>
        <item h="1" m="1" x="231"/>
        <item h="1" m="1" x="127"/>
        <item h="1" m="1" x="229"/>
        <item h="1" m="1" x="219"/>
        <item h="1" m="1" x="161"/>
        <item h="1" m="1" x="106"/>
        <item h="1" m="1" x="100"/>
        <item h="1" m="1" x="109"/>
        <item h="1" m="1" x="56"/>
        <item h="1" m="1" x="211"/>
        <item h="1" m="1" x="49"/>
        <item h="1" m="1" x="96"/>
        <item h="1" m="1" x="90"/>
        <item h="1" m="1" x="141"/>
        <item h="1" m="1" x="35"/>
        <item h="1" m="1" x="82"/>
        <item h="1" m="1" x="31"/>
        <item h="1" m="1" x="186"/>
        <item h="1" m="1" x="125"/>
        <item h="1" m="1" x="69"/>
        <item h="1" m="1" x="66"/>
        <item h="1" m="1" x="160"/>
        <item h="1" m="1" x="104"/>
        <item h="1" m="1" x="46"/>
        <item h="1" m="1" x="92"/>
        <item h="1" m="1" x="40"/>
        <item h="1" m="1" x="144"/>
        <item h="1" m="1" x="48"/>
        <item h="1" m="1" x="203"/>
        <item h="1" m="1" x="151"/>
        <item h="1" m="1" x="88"/>
        <item h="1" m="1" x="134"/>
        <item h="1" m="1" x="74"/>
        <item h="1" m="1" x="164"/>
        <item h="1" m="1" x="68"/>
        <item h="1" m="1" x="221"/>
        <item h="1" m="1" x="170"/>
        <item h="1" m="1" x="111"/>
        <item h="1" m="1" x="191"/>
        <item h="1" m="1" x="81"/>
        <item h="1" m="1" x="236"/>
        <item h="1" m="1" x="79"/>
        <item h="1" m="1" x="180"/>
        <item h="1" m="1" x="121"/>
        <item h="1" m="1" x="70"/>
        <item h="1" m="1" x="224"/>
        <item h="1" m="1" x="126"/>
        <item h="1" m="1" x="177"/>
        <item h="1" m="1" x="208"/>
        <item h="1" m="1" x="167"/>
        <item h="1" m="1" x="113"/>
        <item h="1" m="1" x="63"/>
        <item h="1" m="1" x="99"/>
        <item h="1" m="1" x="148"/>
        <item h="1" m="1" x="146"/>
        <item h="1" m="1" x="138"/>
        <item h="1" m="1" x="188"/>
        <item h="1" m="1" x="132"/>
        <item h="1" m="1" x="27"/>
        <item h="1" m="1" x="183"/>
        <item h="1" m="1" x="123"/>
        <item h="1" m="1" x="75"/>
        <item h="1" m="1" x="233"/>
        <item h="1" m="1" x="30"/>
        <item h="1" m="1" x="78"/>
        <item h="1" m="1" x="118"/>
        <item h="1" m="1" x="222"/>
        <item h="1" m="1" x="116"/>
        <item h="1" m="1" x="162"/>
        <item h="1" m="1" x="158"/>
        <item h="1" m="1" x="67"/>
        <item h="1" m="1" x="103"/>
        <item h="1" m="1" x="207"/>
        <item h="1" m="1" x="156"/>
        <item h="1" m="1" x="152"/>
        <item h="1" m="1" x="97"/>
        <item h="1" m="1" x="200"/>
        <item h="1" m="1" x="142"/>
        <item h="1" m="1" x="85"/>
        <item h="1" m="1" x="37"/>
        <item h="1" m="1" x="199"/>
        <item h="1" m="1" x="39"/>
        <item h="1" m="1" x="195"/>
        <item h="1" m="1" x="33"/>
        <item h="1" m="1" x="232"/>
        <item h="1" m="1" x="217"/>
        <item h="1" m="1" x="168"/>
        <item h="1" m="1" x="55"/>
        <item h="1" m="1" x="65"/>
        <item h="1" m="1" x="213"/>
        <item h="1" m="1" x="107"/>
        <item h="1" m="1" x="53"/>
        <item h="1" m="1" x="101"/>
        <item h="1" m="1" x="51"/>
        <item h="1" m="1" x="205"/>
        <item h="1" m="1" x="154"/>
        <item h="1" m="1" x="41"/>
        <item h="1" m="1" x="197"/>
        <item h="1" m="1" x="147"/>
        <item h="1" m="1" x="149"/>
        <item h="1" m="1" x="91"/>
        <item h="1" m="1" x="115"/>
        <item h="1" m="1" x="72"/>
        <item h="1" m="1" x="225"/>
        <item h="1" m="1" x="171"/>
        <item h="1" m="1" x="112"/>
        <item h="1" m="1" x="62"/>
        <item h="1" m="1" x="216"/>
        <item h="1" m="1" x="206"/>
        <item h="1" m="1" x="150"/>
        <item h="1" m="1" x="94"/>
        <item h="1" m="1" x="86"/>
        <item h="1" m="1" x="192"/>
        <item h="1" m="1" x="131"/>
        <item h="1" m="1" x="234"/>
        <item h="1" m="1" x="182"/>
        <item h="1" m="1" x="227"/>
        <item h="1" m="1" x="172"/>
        <item h="1" m="1" x="128"/>
        <item h="1" m="1" x="124"/>
        <item h="1" m="1" x="77"/>
        <item h="1" m="1" x="178"/>
        <item h="1" m="1" x="117"/>
        <item h="1" m="1" x="220"/>
        <item h="1" m="1" x="169"/>
        <item h="1" m="1" x="166"/>
        <item h="1" m="1" x="60"/>
        <item h="1" m="1" x="214"/>
        <item h="1" m="1" x="54"/>
        <item h="1" m="1" x="114"/>
        <item h="1" m="1" x="165"/>
        <item h="1" m="1" x="110"/>
        <item h="1" m="1" x="57"/>
        <item h="1" m="1" x="212"/>
        <item h="1" m="1" x="155"/>
        <item h="1" m="1" x="50"/>
        <item h="1" m="1" x="45"/>
        <item h="1" m="1" x="36"/>
        <item h="1" m="1" x="193"/>
        <item h="1" m="1" x="42"/>
        <item h="1" m="1" x="139"/>
        <item h="1" m="1" x="189"/>
        <item h="1" m="1" x="83"/>
        <item h="1" m="1" x="28"/>
        <item h="1" m="1" x="184"/>
        <item h="1" m="1" x="76"/>
        <item h="1" m="1" x="32"/>
        <item h="1" m="1" x="187"/>
        <item h="1" m="1" x="130"/>
        <item h="1" m="1" x="80"/>
        <item h="1" m="1" x="181"/>
        <item h="1" m="1" x="122"/>
        <item h="1" m="1" x="176"/>
        <item h="1" m="1" x="119"/>
        <item h="1" m="1" x="71"/>
        <item h="1" m="1" x="226"/>
        <item h="1" m="1" x="102"/>
        <item h="1" m="1" x="64"/>
        <item h="1" m="1" x="59"/>
        <item h="1" m="1" x="105"/>
        <item h="1" m="1" x="52"/>
        <item h="1" m="1" x="209"/>
        <item h="1" m="1" x="157"/>
        <item h="1" m="1" x="204"/>
        <item h="1" m="1" x="153"/>
        <item h="1" m="1" x="98"/>
        <item h="1" m="1" x="47"/>
        <item h="1" m="1" x="201"/>
        <item h="1" m="1" x="196"/>
        <item h="1" m="1" x="145"/>
        <item h="1" m="1" x="87"/>
        <item h="1" m="1" x="38"/>
        <item h="1" m="1" x="95"/>
        <item h="1" m="1" x="44"/>
        <item h="1" m="1" x="89"/>
        <item h="1" m="1" x="140"/>
        <item h="1" m="1" x="136"/>
        <item h="1" m="1" x="34"/>
        <item h="1" m="1" x="190"/>
        <item h="1" m="1" x="129"/>
        <item h="1" m="1" x="235"/>
        <item h="1" m="1" x="179"/>
        <item h="1" m="1" x="135"/>
        <item h="1" m="1" x="84"/>
        <item h="1" m="1" x="185"/>
        <item h="1" m="1" x="120"/>
        <item h="1" m="1" x="173"/>
        <item h="1" m="1" x="218"/>
        <item h="1" m="1" x="58"/>
        <item h="1" m="1" x="223"/>
        <item h="1" m="1" x="61"/>
        <item h="1" m="1" x="163"/>
        <item h="1" m="1" x="108"/>
        <item h="1" m="1" x="159"/>
        <item h="1" m="1" x="202"/>
        <item h="1" m="1" x="93"/>
        <item h="1" m="1" x="43"/>
        <item h="1" m="1" x="198"/>
        <item x="1"/>
        <item x="2"/>
        <item x="3"/>
        <item x="4"/>
        <item x="5"/>
        <item x="6"/>
        <item x="7"/>
        <item x="8"/>
        <item h="1" x="9"/>
        <item h="1" x="10"/>
        <item h="1" x="11"/>
        <item h="1" x="12"/>
        <item h="1" x="13"/>
        <item h="1" x="14"/>
        <item h="1" x="15"/>
        <item h="1" x="16"/>
        <item h="1" x="17"/>
        <item h="1" x="18"/>
        <item h="1" x="19"/>
        <item h="1" x="20"/>
        <item h="1" x="21"/>
        <item h="1" x="22"/>
        <item h="1" x="23"/>
        <item h="1" x="24"/>
        <item h="1" x="25"/>
        <item h="1" x="26"/>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ubtotalTop="0" showAll="0" sortType="ascending" defaultSubtotal="0">
      <items count="6013">
        <item m="1" x="5685"/>
        <item m="1" x="3290"/>
        <item m="1" x="4217"/>
        <item m="1" x="5572"/>
        <item m="1" x="3665"/>
        <item m="1" x="3113"/>
        <item m="1" x="5551"/>
        <item m="1" x="4113"/>
        <item m="1" x="3998"/>
        <item m="1" x="4395"/>
        <item m="1" x="2368"/>
        <item m="1" x="5320"/>
        <item m="1" x="2271"/>
        <item m="1" x="3656"/>
        <item m="1" x="3177"/>
        <item m="1" x="4917"/>
        <item m="1" x="5901"/>
        <item m="1" x="3657"/>
        <item m="1" x="2269"/>
        <item m="1" x="4212"/>
        <item m="1" x="3765"/>
        <item m="1" x="4678"/>
        <item m="1" x="3922"/>
        <item m="1" x="3231"/>
        <item m="1" x="4445"/>
        <item m="1" x="2581"/>
        <item m="1" x="3171"/>
        <item m="1" x="5302"/>
        <item m="1" x="3486"/>
        <item m="1" x="5670"/>
        <item m="1" x="3750"/>
        <item m="1" x="5711"/>
        <item m="1" x="2212"/>
        <item m="1" x="5751"/>
        <item m="1" x="5664"/>
        <item m="1" x="2294"/>
        <item m="1" x="4590"/>
        <item m="1" x="5825"/>
        <item m="1" x="2276"/>
        <item m="1" x="3751"/>
        <item m="1" x="3708"/>
        <item m="1" x="3337"/>
        <item m="1" x="2128"/>
        <item m="1" x="2913"/>
        <item m="1" x="5383"/>
        <item m="1" x="5070"/>
        <item m="1" x="3802"/>
        <item m="1" x="4364"/>
        <item m="1" x="2899"/>
        <item m="1" x="5651"/>
        <item m="1" x="4488"/>
        <item m="1" x="5524"/>
        <item m="1" x="3965"/>
        <item m="1" x="5887"/>
        <item m="1" x="5580"/>
        <item m="1" x="4210"/>
        <item m="1" x="5103"/>
        <item m="1" x="5623"/>
        <item m="1" x="4274"/>
        <item m="1" x="5646"/>
        <item m="1" x="3806"/>
        <item m="1" x="4534"/>
        <item m="1" x="4535"/>
        <item m="1" x="5829"/>
        <item m="1" x="2804"/>
        <item m="1" x="3591"/>
        <item m="1" x="3594"/>
        <item m="1" x="4305"/>
        <item m="1" x="3027"/>
        <item m="1" x="3265"/>
        <item m="1" x="5054"/>
        <item m="1" x="2788"/>
        <item m="1" x="5489"/>
        <item m="1" x="5840"/>
        <item m="1" x="5335"/>
        <item m="1" x="5272"/>
        <item m="1" x="5109"/>
        <item m="1" x="4485"/>
        <item m="1" x="2721"/>
        <item m="1" x="5381"/>
        <item m="1" x="4463"/>
        <item m="1" x="5169"/>
        <item m="1" x="4172"/>
        <item m="1" x="2323"/>
        <item m="1" x="5045"/>
        <item m="1" x="2940"/>
        <item m="1" x="4836"/>
        <item m="1" x="3282"/>
        <item m="1" x="5827"/>
        <item m="1" x="5618"/>
        <item m="1" x="3101"/>
        <item m="1" x="3361"/>
        <item m="1" x="3258"/>
        <item m="1" x="5200"/>
        <item m="1" x="4782"/>
        <item m="1" x="3523"/>
        <item m="1" x="4314"/>
        <item m="1" x="3570"/>
        <item m="1" x="5239"/>
        <item m="1" x="2162"/>
        <item m="1" x="5535"/>
        <item m="1" x="5772"/>
        <item m="1" x="3974"/>
        <item m="1" x="4880"/>
        <item m="1" x="2149"/>
        <item m="1" x="3533"/>
        <item m="1" x="4548"/>
        <item m="1" x="3607"/>
        <item m="1" x="4779"/>
        <item m="1" x="5133"/>
        <item m="1" x="4966"/>
        <item m="1" x="5716"/>
        <item m="1" x="4801"/>
        <item m="1" x="5861"/>
        <item m="1" x="4259"/>
        <item m="1" x="2361"/>
        <item m="1" x="3467"/>
        <item m="1" x="3637"/>
        <item m="1" x="2577"/>
        <item m="1" x="3411"/>
        <item m="1" x="3111"/>
        <item m="1" x="2870"/>
        <item m="1" x="3749"/>
        <item m="1" x="2468"/>
        <item m="1" x="4224"/>
        <item m="1" x="3795"/>
        <item m="1" x="2593"/>
        <item m="1" x="2582"/>
        <item m="1" x="2639"/>
        <item m="1" x="3509"/>
        <item m="1" x="4389"/>
        <item m="1" x="3432"/>
        <item m="1" x="5786"/>
        <item m="1" x="2224"/>
        <item m="1" x="4633"/>
        <item m="1" x="2599"/>
        <item m="1" x="3576"/>
        <item m="1" x="5230"/>
        <item m="1" x="5445"/>
        <item m="1" x="4573"/>
        <item m="1" x="2156"/>
        <item m="1" x="3687"/>
        <item m="1" x="3580"/>
        <item m="1" x="3008"/>
        <item m="1" x="3615"/>
        <item m="1" x="2972"/>
        <item m="1" x="5723"/>
        <item m="1" x="3697"/>
        <item m="1" x="4815"/>
        <item m="1" x="3811"/>
        <item m="1" x="3197"/>
        <item m="1" x="3643"/>
        <item m="1" x="3716"/>
        <item m="1" x="2756"/>
        <item m="1" x="2344"/>
        <item m="1" x="5979"/>
        <item m="1" x="3441"/>
        <item m="1" x="4262"/>
        <item m="1" x="4117"/>
        <item m="1" x="2941"/>
        <item m="1" x="5846"/>
        <item m="1" x="3037"/>
        <item m="1" x="4176"/>
        <item m="1" x="2827"/>
        <item m="1" x="5826"/>
        <item m="1" x="2201"/>
        <item m="1" x="2521"/>
        <item m="1" x="2237"/>
        <item m="1" x="3627"/>
        <item m="1" x="2406"/>
        <item m="1" x="5439"/>
        <item m="1" x="5389"/>
        <item m="1" x="2335"/>
        <item m="1" x="3203"/>
        <item m="1" x="4870"/>
        <item m="1" x="5673"/>
        <item m="1" x="4303"/>
        <item m="1" x="3966"/>
        <item m="1" x="3091"/>
        <item m="1" x="5001"/>
        <item m="1" x="3147"/>
        <item m="1" x="4380"/>
        <item m="1" x="4045"/>
        <item m="1" x="3106"/>
        <item m="1" x="2649"/>
        <item m="1" x="2262"/>
        <item m="1" x="3453"/>
        <item m="1" x="4324"/>
        <item m="1" x="4783"/>
        <item m="1" x="5136"/>
        <item m="1" x="2434"/>
        <item m="1" x="3689"/>
        <item m="1" x="5469"/>
        <item m="1" x="5749"/>
        <item m="1" x="2839"/>
        <item m="1" x="2580"/>
        <item m="1" x="3629"/>
        <item m="1" x="4385"/>
        <item m="1" x="2652"/>
        <item m="1" x="4332"/>
        <item m="1" x="5066"/>
        <item m="1" x="4956"/>
        <item m="1" x="3942"/>
        <item m="1" x="2615"/>
        <item m="1" x="4465"/>
        <item m="1" x="5912"/>
        <item m="1" x="3569"/>
        <item m="1" x="3978"/>
        <item m="1" x="2443"/>
        <item m="1" x="3044"/>
        <item m="1" x="2252"/>
        <item m="1" x="2953"/>
        <item m="1" x="2182"/>
        <item m="1" x="2844"/>
        <item m="1" x="4709"/>
        <item m="1" x="4818"/>
        <item m="1" x="4177"/>
        <item m="1" x="2449"/>
        <item m="1" x="2340"/>
        <item m="1" x="2536"/>
        <item m="1" x="4968"/>
        <item m="1" x="5966"/>
        <item m="1" x="2960"/>
        <item m="1" x="5101"/>
        <item m="1" x="4474"/>
        <item m="1" x="2700"/>
        <item m="1" x="2602"/>
        <item m="1" x="3386"/>
        <item m="1" x="2822"/>
        <item m="1" x="5247"/>
        <item m="1" x="2379"/>
        <item m="1" x="4391"/>
        <item m="1" x="2516"/>
        <item m="1" x="3735"/>
        <item m="1" x="3513"/>
        <item m="1" x="5682"/>
        <item m="1" x="5740"/>
        <item m="1" x="4339"/>
        <item m="1" x="3671"/>
        <item m="1" x="4720"/>
        <item m="1" x="5736"/>
        <item m="1" x="2494"/>
        <item m="1" x="5428"/>
        <item m="1" x="5629"/>
        <item m="1" x="3253"/>
        <item m="1" x="5248"/>
        <item m="1" x="2464"/>
        <item m="1" x="3991"/>
        <item m="1" x="4981"/>
        <item m="1" x="5235"/>
        <item m="1" x="3508"/>
        <item m="1" x="4781"/>
        <item m="1" x="5908"/>
        <item m="1" x="5187"/>
        <item m="1" x="4771"/>
        <item m="1" x="5021"/>
        <item m="1" x="5424"/>
        <item m="1" x="3662"/>
        <item m="1" x="5640"/>
        <item m="1" x="5097"/>
        <item m="1" x="4283"/>
        <item m="1" x="4184"/>
        <item m="1" x="3217"/>
        <item m="1" x="3323"/>
        <item m="1" x="3538"/>
        <item m="1" x="4643"/>
        <item m="1" x="4424"/>
        <item m="1" x="3592"/>
        <item m="1" x="5173"/>
        <item m="1" x="3127"/>
        <item m="1" x="2687"/>
        <item m="1" x="2674"/>
        <item m="1" x="3198"/>
        <item m="1" x="3631"/>
        <item m="1" x="5107"/>
        <item m="1" x="3112"/>
        <item m="1" x="6002"/>
        <item m="1" x="3456"/>
        <item m="1" x="5888"/>
        <item m="1" x="4464"/>
        <item m="1" x="2763"/>
        <item m="1" x="3675"/>
        <item m="1" x="3349"/>
        <item m="1" x="3698"/>
        <item m="1" x="4706"/>
        <item m="1" x="3308"/>
        <item m="1" x="3117"/>
        <item m="1" x="4972"/>
        <item m="1" x="4220"/>
        <item m="1" x="3227"/>
        <item m="1" x="2502"/>
        <item m="1" x="2284"/>
        <item m="1" x="4359"/>
        <item m="1" x="3371"/>
        <item m="1" x="5204"/>
        <item m="1" x="4483"/>
        <item m="1" x="2668"/>
        <item m="1" x="5817"/>
        <item m="1" x="5379"/>
        <item m="1" x="4472"/>
        <item m="1" x="5459"/>
        <item m="1" x="2809"/>
        <item m="1" x="5190"/>
        <item m="1" x="3930"/>
        <item m="1" x="3230"/>
        <item m="1" x="3502"/>
        <item m="1" x="3045"/>
        <item m="1" x="2216"/>
        <item m="1" x="3809"/>
        <item m="1" x="4145"/>
        <item m="1" x="5387"/>
        <item m="1" x="5568"/>
        <item m="1" x="5929"/>
        <item m="1" x="5108"/>
        <item m="1" x="2507"/>
        <item m="1" x="2779"/>
        <item m="1" x="2540"/>
        <item m="1" x="5575"/>
        <item m="1" x="4656"/>
        <item m="1" x="3760"/>
        <item m="1" x="3034"/>
        <item m="1" x="3507"/>
        <item m="1" x="2695"/>
        <item m="1" x="3298"/>
        <item m="1" x="2528"/>
        <item m="1" x="4923"/>
        <item m="1" x="4715"/>
        <item m="1" x="5294"/>
        <item m="1" x="4042"/>
        <item m="1" x="5941"/>
        <item m="1" x="3903"/>
        <item m="1" x="4167"/>
        <item m="1" x="5476"/>
        <item m="1" x="4149"/>
        <item m="1" x="5698"/>
        <item m="1" x="2585"/>
        <item m="1" x="5419"/>
        <item m="1" x="4850"/>
        <item m="1" x="2919"/>
        <item m="1" x="5858"/>
        <item m="1" x="3242"/>
        <item m="1" x="3415"/>
        <item m="1" x="2205"/>
        <item m="1" x="4537"/>
        <item m="1" x="4932"/>
        <item m="1" x="4788"/>
        <item m="1" x="3500"/>
        <item m="1" x="4671"/>
        <item m="1" x="2607"/>
        <item m="1" x="4523"/>
        <item m="1" x="3248"/>
        <item m="1" x="4422"/>
        <item m="1" x="5777"/>
        <item m="1" x="2316"/>
        <item m="1" x="4444"/>
        <item m="1" x="2534"/>
        <item m="1" x="3833"/>
        <item m="1" x="2147"/>
        <item m="1" x="5032"/>
        <item m="1" x="3958"/>
        <item m="1" x="4555"/>
        <item m="1" x="2492"/>
        <item m="1" x="5719"/>
        <item m="1" x="4435"/>
        <item m="1" x="4256"/>
        <item m="1" x="3021"/>
        <item m="1" x="4719"/>
        <item m="1" x="4724"/>
        <item m="1" x="4764"/>
        <item m="1" x="4057"/>
        <item m="1" x="3555"/>
        <item m="1" x="5330"/>
        <item m="1" x="3121"/>
        <item m="1" x="2979"/>
        <item m="1" x="3115"/>
        <item m="1" x="2914"/>
        <item m="1" x="4216"/>
        <item m="1" x="2897"/>
        <item m="1" x="4219"/>
        <item m="1" x="5300"/>
        <item m="1" x="3343"/>
        <item m="1" x="3522"/>
        <item m="1" x="5207"/>
        <item m="1" x="4985"/>
        <item m="1" x="3219"/>
        <item m="1" x="5800"/>
        <item m="1" x="2296"/>
        <item m="1" x="4267"/>
        <item m="1" x="4604"/>
        <item m="1" x="4086"/>
        <item m="1" x="5569"/>
        <item m="1" x="3722"/>
        <item m="1" x="5612"/>
        <item m="1" x="5225"/>
        <item m="1" x="3077"/>
        <item m="1" x="3713"/>
        <item m="1" x="5421"/>
        <item m="1" x="2716"/>
        <item m="1" x="5730"/>
        <item m="1" x="3033"/>
        <item m="1" x="2789"/>
        <item m="1" x="4948"/>
        <item m="1" x="4526"/>
        <item m="1" x="3889"/>
        <item m="1" x="3890"/>
        <item m="1" x="2616"/>
        <item m="1" x="3587"/>
        <item m="1" x="3152"/>
        <item m="1" x="4644"/>
        <item m="1" x="5993"/>
        <item m="1" x="3650"/>
        <item m="1" x="2619"/>
        <item m="1" x="3699"/>
        <item m="1" x="3640"/>
        <item m="1" x="5513"/>
        <item m="1" x="5542"/>
        <item m="1" x="4701"/>
        <item m="1" x="3007"/>
        <item m="1" x="2645"/>
        <item m="1" x="4144"/>
        <item m="1" x="5406"/>
        <item m="1" x="3858"/>
        <item m="1" x="4865"/>
        <item m="1" x="3100"/>
        <item m="1" x="2484"/>
        <item m="1" x="3320"/>
        <item m="1" x="4094"/>
        <item m="1" x="4405"/>
        <item m="1" x="5254"/>
        <item m="1" x="3204"/>
        <item m="1" x="2552"/>
        <item m="1" x="3910"/>
        <item m="1" x="5233"/>
        <item m="1" x="2854"/>
        <item m="1" x="4031"/>
        <item m="1" x="3083"/>
        <item m="1" x="5784"/>
        <item m="1" x="4556"/>
        <item m="1" x="3300"/>
        <item m="1" x="4679"/>
        <item m="1" x="3599"/>
        <item m="1" x="3575"/>
        <item m="1" x="2305"/>
        <item m="1" x="2990"/>
        <item m="1" x="2784"/>
        <item m="1" x="5893"/>
        <item m="1" x="5270"/>
        <item m="1" x="4003"/>
        <item m="1" x="4373"/>
        <item m="1" x="5142"/>
        <item m="1" x="3238"/>
        <item m="1" x="3940"/>
        <item m="1" x="4760"/>
        <item m="1" x="2320"/>
        <item m="1" x="3482"/>
        <item m="1" x="4806"/>
        <item m="1" x="2370"/>
        <item m="1" x="4377"/>
        <item m="1" x="5742"/>
        <item m="1" x="2133"/>
        <item m="1" x="3140"/>
        <item m="1" x="4904"/>
        <item m="1" x="3096"/>
        <item m="1" x="5153"/>
        <item m="1" x="2493"/>
        <item m="1" x="2988"/>
        <item m="1" x="5804"/>
        <item m="1" x="3793"/>
        <item m="1" x="4008"/>
        <item m="1" x="3641"/>
        <item m="1" x="5521"/>
        <item m="1" x="3215"/>
        <item m="1" x="5880"/>
        <item m="1" x="3673"/>
        <item m="1" x="5650"/>
        <item m="1" x="5199"/>
        <item m="1" x="5671"/>
        <item m="1" x="2680"/>
        <item m="1" x="3319"/>
        <item m="1" x="2901"/>
        <item m="1" x="5049"/>
        <item m="1" x="4481"/>
        <item m="1" x="5357"/>
        <item m="1" x="2586"/>
        <item m="1" x="5934"/>
        <item m="1" x="3808"/>
        <item m="1" x="3334"/>
        <item m="1" x="5720"/>
        <item m="1" x="3126"/>
        <item m="1" x="3406"/>
        <item m="1" x="3668"/>
        <item m="1" x="5086"/>
        <item m="1" x="3763"/>
        <item m="1" x="5502"/>
        <item m="1" x="2497"/>
        <item m="1" x="4084"/>
        <item m="1" x="2900"/>
        <item m="1" x="4116"/>
        <item m="1" x="4821"/>
        <item m="1" x="3369"/>
        <item m="1" x="2246"/>
        <item m="1" x="3053"/>
        <item m="1" x="2307"/>
        <item m="1" x="2686"/>
        <item m="1" x="2280"/>
        <item m="1" x="3786"/>
        <item m="1" x="5485"/>
        <item m="1" x="2198"/>
        <item m="1" x="5630"/>
        <item m="1" x="2396"/>
        <item m="1" x="5480"/>
        <item m="1" x="4206"/>
        <item m="1" x="4753"/>
        <item m="1" x="4140"/>
        <item m="1" x="3734"/>
        <item m="1" x="5508"/>
        <item m="1" x="3693"/>
        <item m="1" x="3144"/>
        <item m="1" x="3951"/>
        <item m="1" x="2781"/>
        <item m="1" x="4386"/>
        <item m="1" x="4650"/>
        <item m="1" x="4986"/>
        <item m="1" x="5696"/>
        <item m="1" x="4290"/>
        <item m="1" x="4044"/>
        <item m="1" x="3488"/>
        <item m="1" x="4607"/>
        <item m="1" x="5959"/>
        <item m="1" x="3368"/>
        <item m="1" x="4455"/>
        <item m="1" x="3737"/>
        <item m="1" x="2483"/>
        <item m="1" x="2662"/>
        <item m="1" x="4250"/>
        <item m="1" x="4670"/>
        <item m="1" x="5597"/>
        <item m="1" x="3325"/>
        <item m="1" x="3390"/>
        <item m="1" x="2768"/>
        <item m="1" x="5220"/>
        <item m="1" x="4249"/>
        <item m="1" x="3660"/>
        <item m="1" x="3375"/>
        <item m="1" x="3865"/>
        <item m="1" x="3685"/>
        <item m="1" x="4397"/>
        <item m="1" x="4068"/>
        <item m="1" x="5152"/>
        <item m="1" x="4353"/>
        <item m="1" x="4066"/>
        <item m="1" x="3062"/>
        <item m="1" x="5553"/>
        <item m="1" x="4447"/>
        <item m="1" x="5999"/>
        <item m="1" x="2227"/>
        <item m="1" x="4554"/>
        <item m="1" x="4254"/>
        <item m="1" x="2159"/>
        <item m="1" x="2321"/>
        <item m="1" x="4336"/>
        <item m="1" x="3394"/>
        <item m="1" x="4128"/>
        <item m="1" x="3352"/>
        <item m="1" x="2853"/>
        <item m="1" x="3801"/>
        <item m="1" x="4824"/>
        <item m="1" x="3094"/>
        <item m="1" x="3915"/>
        <item m="1" x="4476"/>
        <item m="1" x="3224"/>
        <item m="1" x="3498"/>
        <item m="1" x="5314"/>
        <item m="1" x="3746"/>
        <item m="1" x="3953"/>
        <item m="1" x="4321"/>
        <item m="1" x="2474"/>
        <item m="1" x="4371"/>
        <item m="1" x="2306"/>
        <item m="1" x="2420"/>
        <item m="1" x="4215"/>
        <item m="1" x="3303"/>
        <item m="1" x="4317"/>
        <item m="1" x="5297"/>
        <item m="1" x="2911"/>
        <item m="1" x="5812"/>
        <item m="1" x="2643"/>
        <item m="1" x="5762"/>
        <item m="1" x="4766"/>
        <item m="1" x="2356"/>
        <item m="1" x="2834"/>
        <item m="1" x="2711"/>
        <item m="1" x="5111"/>
        <item m="1" x="5409"/>
        <item m="1" x="2909"/>
        <item m="1" x="2608"/>
        <item m="1" x="5366"/>
        <item m="1" x="3364"/>
        <item m="1" x="4341"/>
        <item m="1" x="2671"/>
        <item m="1" x="3455"/>
        <item m="1" x="4637"/>
        <item m="1" x="5918"/>
        <item m="1" x="3686"/>
        <item m="1" x="5128"/>
        <item m="1" x="2937"/>
        <item m="1" x="5507"/>
        <item m="1" x="5163"/>
        <item m="1" x="5759"/>
        <item m="1" x="4673"/>
        <item m="1" x="2745"/>
        <item m="1" x="2654"/>
        <item m="1" x="3395"/>
        <item m="1" x="3970"/>
        <item m="1" x="5795"/>
        <item m="1" x="4414"/>
        <item m="1" x="3943"/>
        <item m="1" x="5780"/>
        <item m="1" x="3271"/>
        <item m="1" x="3105"/>
        <item m="1" x="4597"/>
        <item m="1" x="5907"/>
        <item m="1" x="4160"/>
        <item m="1" x="2843"/>
        <item x="645"/>
        <item x="652"/>
        <item x="115"/>
        <item m="1" x="3989"/>
        <item m="1" x="3527"/>
        <item m="1" x="5105"/>
        <item m="1" x="5183"/>
        <item m="1" x="3316"/>
        <item m="1" x="3025"/>
        <item m="1" x="3659"/>
        <item m="1" x="4343"/>
        <item m="1" x="3947"/>
        <item m="1" x="2202"/>
        <item m="1" x="3827"/>
        <item m="1" x="3758"/>
        <item m="1" x="2595"/>
        <item m="1" x="4010"/>
        <item m="1" x="2175"/>
        <item m="1" x="4300"/>
        <item m="1" x="5110"/>
        <item m="1" x="5273"/>
        <item m="1" x="2692"/>
        <item m="1" x="4794"/>
        <item m="1" x="2148"/>
        <item m="1" x="3233"/>
        <item m="1" x="4434"/>
        <item m="1" x="2313"/>
        <item m="1" x="5814"/>
        <item m="1" x="5380"/>
        <item m="1" x="3436"/>
        <item m="1" x="3267"/>
        <item m="1" x="4098"/>
        <item m="1" x="4393"/>
        <item m="1" x="4623"/>
        <item m="1" x="4533"/>
        <item m="1" x="3908"/>
        <item m="1" x="5836"/>
        <item m="1" x="3445"/>
        <item m="1" x="2385"/>
        <item m="1" x="3391"/>
        <item m="1" x="5241"/>
        <item m="1" x="4049"/>
        <item m="1" x="2817"/>
        <item m="1" x="3129"/>
        <item m="1" x="2230"/>
        <item m="1" x="4273"/>
        <item m="1" x="3327"/>
        <item m="1" x="5879"/>
        <item m="1" x="2562"/>
        <item m="1" x="4959"/>
        <item m="1" x="5956"/>
        <item m="1" x="4141"/>
        <item m="1" x="4705"/>
        <item m="1" x="3205"/>
        <item m="1" x="3726"/>
        <item m="1" x="4536"/>
        <item m="1" x="4497"/>
        <item m="1" x="2762"/>
        <item m="1" x="3434"/>
        <item m="1" x="4097"/>
        <item m="1" x="4392"/>
        <item m="1" x="2208"/>
        <item m="1" x="4622"/>
        <item m="1" x="3264"/>
        <item m="1" x="2638"/>
        <item m="1" x="5336"/>
        <item m="1" x="5262"/>
        <item m="1" x="5601"/>
        <item m="1" x="3701"/>
        <item m="1" x="4034"/>
        <item m="1" x="3532"/>
        <item m="1" x="4307"/>
        <item m="1" x="5348"/>
        <item m="1" x="5069"/>
        <item m="1" x="3019"/>
        <item m="1" x="2857"/>
        <item m="1" x="5177"/>
        <item m="1" x="2677"/>
        <item m="1" x="5282"/>
        <item m="1" x="4667"/>
        <item m="1" x="4672"/>
        <item m="1" x="5398"/>
        <item m="1" x="2138"/>
        <item m="1" x="3226"/>
        <item m="1" x="4356"/>
        <item m="1" x="4342"/>
        <item m="1" x="2538"/>
        <item m="1" x="3663"/>
        <item m="1" x="3423"/>
        <item m="1" x="4584"/>
        <item m="1" x="2260"/>
        <item m="1" x="2405"/>
        <item m="1" x="2195"/>
        <item m="1" x="5528"/>
        <item m="1" x="2961"/>
        <item m="1" x="4626"/>
        <item m="1" x="4849"/>
        <item m="1" x="2932"/>
        <item m="1" x="2908"/>
        <item m="1" x="4841"/>
        <item m="1" x="2974"/>
        <item m="1" x="2452"/>
        <item m="1" x="5567"/>
        <item m="1" x="3478"/>
        <item m="1" x="3409"/>
        <item m="1" x="5602"/>
        <item m="1" x="5475"/>
        <item m="1" x="5694"/>
        <item m="1" x="2992"/>
        <item m="1" x="4893"/>
        <item m="1" x="4156"/>
        <item m="1" x="4241"/>
        <item m="1" x="4921"/>
        <item m="1" x="4242"/>
        <item m="1" x="2206"/>
        <item m="1" x="2706"/>
        <item m="1" x="5484"/>
        <item m="1" x="5653"/>
        <item m="1" x="4115"/>
        <item m="1" x="3385"/>
        <item m="1" x="2938"/>
        <item m="1" x="3963"/>
        <item m="1" x="5765"/>
        <item m="1" x="4370"/>
        <item m="1" x="3268"/>
        <item m="1" x="5423"/>
        <item m="1" x="5865"/>
        <item m="1" x="3404"/>
        <item m="1" x="5051"/>
        <item m="1" x="3311"/>
        <item m="1" x="4146"/>
        <item m="1" x="5117"/>
        <item m="1" x="5713"/>
        <item m="1" x="2742"/>
        <item m="1" x="2289"/>
        <item m="1" x="3380"/>
        <item m="1" x="2351"/>
        <item m="1" x="3272"/>
        <item m="1" x="4001"/>
        <item m="1" x="4606"/>
        <item m="1" x="5948"/>
        <item m="1" x="3166"/>
        <item m="1" x="3332"/>
        <item m="1" x="5479"/>
        <item m="1" x="2927"/>
        <item m="1" x="2472"/>
        <item m="1" x="3741"/>
        <item m="1" x="4819"/>
        <item m="1" x="6005"/>
        <item m="1" x="3895"/>
        <item m="1" x="3285"/>
        <item m="1" x="4575"/>
        <item m="1" x="3073"/>
        <item m="1" x="3097"/>
        <item m="1" x="3864"/>
        <item m="1" x="4897"/>
        <item m="1" x="3419"/>
        <item m="1" x="2275"/>
        <item m="1" x="2527"/>
        <item m="1" x="3872"/>
        <item m="1" x="3772"/>
        <item m="1" x="4423"/>
        <item m="1" x="5753"/>
        <item m="1" x="5668"/>
        <item m="1" x="5803"/>
        <item m="1" x="5385"/>
        <item m="1" x="2977"/>
        <item m="1" x="3879"/>
        <item m="1" x="4816"/>
        <item m="1" x="2523"/>
        <item m="1" x="2880"/>
        <item m="1" x="5442"/>
        <item m="1" x="3315"/>
        <item m="1" x="5955"/>
        <item m="1" x="3148"/>
        <item m="1" x="3790"/>
        <item m="1" x="4614"/>
        <item m="1" x="3474"/>
        <item m="1" x="5544"/>
        <item m="1" x="5493"/>
        <item m="1" x="4261"/>
        <item m="1" x="5391"/>
        <item m="1" x="5249"/>
        <item m="1" x="3826"/>
        <item m="1" x="2824"/>
        <item m="1" x="4394"/>
        <item m="1" x="2650"/>
        <item m="1" x="4154"/>
        <item m="1" x="4052"/>
        <item m="1" x="2796"/>
        <item m="1" x="4295"/>
        <item m="1" x="5774"/>
        <item m="1" x="5608"/>
        <item m="1" x="2884"/>
        <item m="1" x="2359"/>
        <item m="1" x="2926"/>
        <item m="1" x="5290"/>
        <item m="1" x="5863"/>
        <item m="1" x="2400"/>
        <item m="1" x="4521"/>
        <item m="1" x="2622"/>
        <item m="1" x="3904"/>
        <item m="1" x="2684"/>
        <item m="1" x="2387"/>
        <item m="1" x="5839"/>
        <item m="1" x="3061"/>
        <item m="1" x="4189"/>
        <item m="1" x="4106"/>
        <item m="1" x="5063"/>
        <item m="1" x="4352"/>
        <item m="1" x="3078"/>
        <item m="1" x="5327"/>
        <item m="1" x="3731"/>
        <item m="1" x="2610"/>
        <item m="1" x="2412"/>
        <item m="1" x="2398"/>
        <item m="1" x="5851"/>
        <item m="1" x="2298"/>
        <item m="1" x="2354"/>
        <item m="1" x="3440"/>
        <item m="1" x="2640"/>
        <item m="1" x="3184"/>
        <item m="1" x="4093"/>
        <item m="1" x="3342"/>
        <item m="1" x="2573"/>
        <item m="1" x="2691"/>
        <item m="1" x="2630"/>
        <item m="1" x="2995"/>
        <item m="1" x="2480"/>
        <item m="1" x="2410"/>
        <item m="1" x="4209"/>
        <item m="1" x="3544"/>
        <item m="1" x="3730"/>
        <item m="1" x="2903"/>
        <item m="1" x="2139"/>
        <item m="1" x="3711"/>
        <item m="1" x="4735"/>
        <item m="1" x="2548"/>
        <item m="1" x="2626"/>
        <item m="1" x="5691"/>
        <item m="1" x="5886"/>
        <item m="1" x="2906"/>
        <item m="1" x="4978"/>
        <item m="1" x="4355"/>
        <item m="1" x="2727"/>
        <item m="1" x="5963"/>
        <item m="1" x="2172"/>
        <item m="1" x="3512"/>
        <item m="1" x="5364"/>
        <item m="1" x="5256"/>
        <item m="1" x="5345"/>
        <item m="1" x="2357"/>
        <item m="1" x="2952"/>
        <item m="1" x="4576"/>
        <item m="1" x="3690"/>
        <item m="1" x="4193"/>
        <item m="1" x="4561"/>
        <item m="1" x="5787"/>
        <item m="1" x="5465"/>
        <item m="1" x="5989"/>
        <item m="1" x="5782"/>
        <item m="1" x="4054"/>
        <item m="1" x="3606"/>
        <item m="1" x="5890"/>
        <item m="1" x="5950"/>
        <item m="1" x="5980"/>
        <item m="1" x="3178"/>
        <item m="1" x="2436"/>
        <item m="1" x="4942"/>
        <item m="1" x="2566"/>
        <item m="1" x="2775"/>
        <item m="1" x="4285"/>
        <item m="1" x="4703"/>
        <item m="1" x="3885"/>
        <item m="1" x="3026"/>
        <item m="1" x="5030"/>
        <item m="1" x="2801"/>
        <item m="1" x="4683"/>
        <item m="1" x="3024"/>
        <item m="1" x="3521"/>
        <item m="1" x="2910"/>
        <item m="1" x="5148"/>
        <item m="1" x="5728"/>
        <item m="1" x="5299"/>
        <item m="1" x="3724"/>
        <item m="1" x="2606"/>
        <item m="1" x="2334"/>
        <item m="1" x="3848"/>
        <item m="1" x="5455"/>
        <item m="1" x="2882"/>
        <item m="1" x="3333"/>
        <item m="1" x="5403"/>
        <item m="1" x="3590"/>
        <item m="1" x="4834"/>
        <item m="1" x="4558"/>
        <item m="1" x="4807"/>
        <item m="1" x="5456"/>
        <item m="1" x="2725"/>
        <item m="1" x="3465"/>
        <item m="1" x="3551"/>
        <item m="1" x="2234"/>
        <item m="1" x="4647"/>
        <item m="1" x="3459"/>
        <item m="1" x="3379"/>
        <item m="1" x="4930"/>
        <item m="1" x="5120"/>
        <item m="1" x="2190"/>
        <item m="1" x="4338"/>
        <item m="1" x="4060"/>
        <item m="1" x="4653"/>
        <item m="1" x="4591"/>
        <item m="1" x="3159"/>
        <item m="1" x="3401"/>
        <item m="1" x="4313"/>
        <item m="1" x="5205"/>
        <item m="1" x="5316"/>
        <item m="1" x="2355"/>
        <item m="1" x="2511"/>
        <item m="1" x="2146"/>
        <item m="1" x="5873"/>
        <item m="1" x="4699"/>
        <item m="1" x="2642"/>
        <item m="1" x="5209"/>
        <item m="1" x="4752"/>
        <item m="1" x="5754"/>
        <item m="1" x="2401"/>
        <item m="1" x="5071"/>
        <item m="1" x="4837"/>
        <item m="1" x="2524"/>
        <item m="1" x="5721"/>
        <item m="1" x="5603"/>
        <item m="1" x="2851"/>
        <item m="1" x="5833"/>
        <item m="1" x="2823"/>
        <item m="1" x="4757"/>
        <item m="1" x="2874"/>
        <item m="1" x="4025"/>
        <item m="1" x="2324"/>
        <item m="1" x="5020"/>
        <item m="1" x="2978"/>
        <item m="1" x="5503"/>
        <item m="1" x="5075"/>
        <item m="1" x="4328"/>
        <item m="1" x="3050"/>
        <item m="1" x="2806"/>
        <item m="1" x="4477"/>
        <item m="1" x="2923"/>
        <item m="1" x="3480"/>
        <item m="1" x="4946"/>
        <item m="1" x="4835"/>
        <item m="1" x="5961"/>
        <item m="1" x="5067"/>
        <item m="1" x="2535"/>
        <item m="1" x="2904"/>
        <item m="1" x="4891"/>
        <item m="1" x="5240"/>
        <item m="1" x="2636"/>
        <item m="1" x="4744"/>
        <item m="1" x="4416"/>
        <item m="1" x="4636"/>
        <item m="1" x="3752"/>
        <item m="1" x="4898"/>
        <item m="1" x="3861"/>
        <item m="1" x="4839"/>
        <item m="1" x="2277"/>
        <item m="1" x="5494"/>
        <item m="1" x="3463"/>
        <item m="1" x="5084"/>
        <item m="1" x="3933"/>
        <item m="1" x="5170"/>
        <item m="1" x="2558"/>
        <item m="1" x="5811"/>
        <item m="1" x="4122"/>
        <item m="1" x="5341"/>
        <item m="1" x="4134"/>
        <item m="1" x="5123"/>
        <item m="1" x="2140"/>
        <item m="1" x="3700"/>
        <item m="1" x="4845"/>
        <item m="1" x="2785"/>
        <item m="1" x="2814"/>
        <item m="1" x="4798"/>
        <item m="1" x="2850"/>
        <item m="1" x="3927"/>
        <item m="1" x="3604"/>
        <item m="1" x="5267"/>
        <item m="1" x="2866"/>
        <item m="1" x="3679"/>
        <item m="1" x="4411"/>
        <item m="1" x="3924"/>
        <item m="1" x="3787"/>
        <item m="1" x="2895"/>
        <item m="1" x="5498"/>
        <item m="1" x="3962"/>
        <item m="1" x="2255"/>
        <item m="1" x="2376"/>
        <item m="1" x="4064"/>
        <item m="1" x="2928"/>
        <item m="1" x="4581"/>
        <item m="1" x="5022"/>
        <item m="1" x="5526"/>
        <item m="1" x="3399"/>
        <item m="1" x="2506"/>
        <item m="1" x="2761"/>
        <item m="1" x="2939"/>
        <item m="1" x="2155"/>
        <item m="1" x="2244"/>
        <item m="1" x="3934"/>
        <item m="1" x="4514"/>
        <item m="1" x="5444"/>
        <item m="1" x="4935"/>
        <item m="1" x="2236"/>
        <item m="1" x="2786"/>
        <item m="1" x="4325"/>
        <item m="1" x="3831"/>
        <item m="1" x="5531"/>
        <item m="1" x="5669"/>
        <item m="1" x="2659"/>
        <item m="1" x="4785"/>
        <item m="1" x="5019"/>
        <item m="1" x="4857"/>
        <item m="1" x="4302"/>
        <item m="1" x="4015"/>
        <item m="1" x="3901"/>
        <item m="1" x="2358"/>
        <item m="1" x="3539"/>
        <item m="1" x="3179"/>
        <item m="1" x="4507"/>
        <item m="1" x="4648"/>
        <item m="1" x="3291"/>
        <item m="1" x="5862"/>
        <item m="1" x="3985"/>
        <item m="1" x="3317"/>
        <item m="1" x="5157"/>
        <item m="1" x="2256"/>
        <item m="1" x="4885"/>
        <item m="1" x="4662"/>
        <item m="1" x="2730"/>
        <item m="1" x="2200"/>
        <item m="1" x="5440"/>
        <item m="1" x="2266"/>
        <item m="1" x="4159"/>
        <item m="1" x="5705"/>
        <item m="1" x="4624"/>
        <item m="1" x="3276"/>
        <item m="1" x="3566"/>
        <item m="1" x="3043"/>
        <item m="1" x="5079"/>
        <item m="1" x="5962"/>
        <item m="1" x="5326"/>
        <item m="1" x="5645"/>
        <item m="1" x="5964"/>
        <item m="1" x="4180"/>
        <item m="1" x="4278"/>
        <item m="1" x="5632"/>
        <item m="1" x="3183"/>
        <item m="1" x="3647"/>
        <item m="1" x="3586"/>
        <item m="1" x="5624"/>
        <item m="1" x="2980"/>
        <item m="1" x="5137"/>
        <item m="1" x="5796"/>
        <item m="1" x="3002"/>
        <item m="1" x="3016"/>
        <item m="1" x="3071"/>
        <item m="1" x="3354"/>
        <item m="1" x="4949"/>
        <item m="1" x="5008"/>
        <item m="1" x="2955"/>
        <item m="1" x="5638"/>
        <item m="1" x="3798"/>
        <item m="1" x="5394"/>
        <item m="1" x="2129"/>
        <item m="1" x="4508"/>
        <item m="1" x="3287"/>
        <item m="1" x="4016"/>
        <item m="1" x="3228"/>
        <item m="1" x="3909"/>
        <item m="1" x="2471"/>
        <item m="1" x="4381"/>
        <item m="1" x="3199"/>
        <item m="1" x="2309"/>
        <item m="1" x="5077"/>
        <item m="1" x="4136"/>
        <item m="1" x="5461"/>
        <item m="1" x="4089"/>
        <item m="1" x="3995"/>
        <item m="1" x="4245"/>
        <item m="1" x="3241"/>
        <item m="1" x="3774"/>
        <item m="1" x="2239"/>
        <item m="1" x="2130"/>
        <item m="1" x="3393"/>
        <item m="1" x="2362"/>
        <item m="1" x="3681"/>
        <item m="1" x="5729"/>
        <item m="1" x="3869"/>
        <item m="1" x="5806"/>
        <item m="1" x="3124"/>
        <item m="1" x="5566"/>
        <item m="1" x="2282"/>
        <item m="1" x="4549"/>
        <item m="1" x="5919"/>
        <item m="1" x="5074"/>
        <item m="1" x="3125"/>
        <item m="1" x="4909"/>
        <item m="1" x="3040"/>
        <item m="1" x="5587"/>
        <item m="1" x="5712"/>
        <item m="1" x="4229"/>
        <item m="1" x="5823"/>
        <item m="1" x="5124"/>
        <item m="1" x="2729"/>
        <item m="1" x="2249"/>
        <item m="1" x="3817"/>
        <item m="1" x="3153"/>
        <item m="1" x="4426"/>
        <item m="1" x="2221"/>
        <item m="1" x="3775"/>
        <item m="1" x="2800"/>
        <item m="1" x="4773"/>
        <item m="1" x="4074"/>
        <item m="1" x="3821"/>
        <item m="1" x="4451"/>
        <item m="1" x="2526"/>
        <item m="1" x="4050"/>
        <item m="1" x="3574"/>
        <item m="1" x="2383"/>
        <item m="1" x="2861"/>
        <item m="1" x="3839"/>
        <item m="1" x="5005"/>
        <item m="1" x="5628"/>
        <item m="1" x="4453"/>
        <item m="1" x="2459"/>
        <item m="1" x="2693"/>
        <item m="1" x="2946"/>
        <item m="1" x="2563"/>
        <item m="1" x="5936"/>
        <item m="1" x="4030"/>
        <item m="1" x="3871"/>
        <item m="1" x="4712"/>
        <item m="1" x="2783"/>
        <item m="1" x="5216"/>
        <item m="1" x="4301"/>
        <item m="1" x="4100"/>
        <item m="1" x="2547"/>
        <item m="1" x="4178"/>
        <item m="1" x="5434"/>
        <item m="1" x="2635"/>
        <item m="1" x="2996"/>
        <item m="1" x="5930"/>
        <item m="1" x="3275"/>
        <item m="1" x="3060"/>
        <item m="1" x="5212"/>
        <item m="1" x="5010"/>
        <item m="1" x="4741"/>
        <item m="1" x="4400"/>
        <item m="1" x="5579"/>
        <item m="1" x="2954"/>
        <item m="1" x="5353"/>
        <item m="1" x="5221"/>
        <item m="1" x="4598"/>
        <item m="1" x="4962"/>
        <item m="1" x="2450"/>
        <item m="1" x="4517"/>
        <item m="1" x="2951"/>
        <item m="1" x="5639"/>
        <item m="1" x="3302"/>
        <item m="1" x="2828"/>
        <item m="1" x="4967"/>
        <item m="1" x="3256"/>
        <item m="1" x="5894"/>
        <item m="1" x="5917"/>
        <item m="1" x="3916"/>
        <item m="1" x="5025"/>
        <item m="1" x="5263"/>
        <item m="1" x="3964"/>
        <item m="1" x="5035"/>
        <item m="1" x="3102"/>
        <item m="1" x="4911"/>
        <item m="1" x="2168"/>
        <item m="1" x="4660"/>
        <item m="1" x="2860"/>
        <item m="1" x="5435"/>
        <item m="1" x="2259"/>
        <item m="1" x="4559"/>
        <item m="1" x="2163"/>
        <item m="1" x="2863"/>
        <item m="1" x="5060"/>
        <item m="1" x="4011"/>
        <item m="1" x="5647"/>
        <item m="1" x="5318"/>
        <item m="1" x="3753"/>
        <item m="1" x="4065"/>
        <item m="1" x="3556"/>
        <item m="1" x="2600"/>
        <item m="1" x="2713"/>
        <item m="1" x="2302"/>
        <item m="1" x="4884"/>
        <item m="1" x="5426"/>
        <item m="1" x="3822"/>
        <item m="1" x="3996"/>
        <item m="1" x="4247"/>
        <item m="1" x="2458"/>
        <item m="1" x="2204"/>
        <item m="1" x="5454"/>
        <item m="1" x="3451"/>
        <item m="1" x="4574"/>
        <item m="1" x="3603"/>
        <item m="1" x="5386"/>
        <item m="1" x="2505"/>
        <item m="1" x="3010"/>
        <item m="1" x="4459"/>
        <item m="1" x="2267"/>
        <item m="1" x="4664"/>
        <item m="1" x="4940"/>
        <item m="1" x="2166"/>
        <item m="1" x="4448"/>
        <item m="1" x="5024"/>
        <item m="1" x="4780"/>
        <item m="1" x="2803"/>
        <item m="1" x="2233"/>
        <item m="1" x="4820"/>
        <item m="1" x="3475"/>
        <item m="1" x="2455"/>
        <item m="1" x="3146"/>
        <item m="1" x="3597"/>
        <item m="1" x="5404"/>
        <item m="1" x="4069"/>
        <item m="1" x="3950"/>
        <item m="1" x="3733"/>
        <item m="1" x="3550"/>
        <item m="1" x="4125"/>
        <item m="1" x="3055"/>
        <item m="1" x="3362"/>
        <item m="1" x="2346"/>
        <item m="1" x="3796"/>
        <item m="1" x="3357"/>
        <item m="1" x="5654"/>
        <item m="1" x="3236"/>
        <item m="1" x="4524"/>
        <item m="1" x="4707"/>
        <item m="1" x="3892"/>
        <item m="1" x="3652"/>
        <item m="1" x="5855"/>
        <item m="1" x="2959"/>
        <item m="1" x="4612"/>
        <item m="1" x="4769"/>
        <item m="1" x="3674"/>
        <item m="1" x="4822"/>
        <item m="1" x="5815"/>
        <item m="1" x="4868"/>
        <item m="1" x="5883"/>
        <item m="1" x="4320"/>
        <item m="1" x="2257"/>
        <item m="1" x="4746"/>
        <item m="1" x="4294"/>
        <item m="1" x="3624"/>
        <item m="1" x="5779"/>
        <item m="1" x="3063"/>
        <item m="1" x="4740"/>
        <item m="1" x="3331"/>
        <item m="1" x="2917"/>
        <item m="1" x="3313"/>
        <item m="1" x="5701"/>
        <item m="1" x="2685"/>
        <item m="1" x="5606"/>
        <item m="1" x="3417"/>
        <item m="1" x="2930"/>
        <item m="1" x="2915"/>
        <item m="1" x="5339"/>
        <item m="1" x="2737"/>
        <item m="1" x="5188"/>
        <item m="1" x="2342"/>
        <item m="1" x="3625"/>
        <item m="1" x="5012"/>
        <item m="1" x="2565"/>
        <item m="1" x="2872"/>
        <item m="1" x="2297"/>
        <item m="1" x="5261"/>
        <item m="1" x="4498"/>
        <item m="1" x="3694"/>
        <item m="1" x="4994"/>
        <item m="1" x="3825"/>
        <item m="1" x="5642"/>
        <item m="1" x="4185"/>
        <item m="1" x="3558"/>
        <item m="1" x="5463"/>
        <item m="1" x="4087"/>
        <item m="1" x="2560"/>
        <item m="1" x="2835"/>
        <item m="1" x="5951"/>
        <item m="1" x="3326"/>
        <item m="1" x="4449"/>
        <item m="1" x="3588"/>
        <item m="1" x="4112"/>
        <item m="1" x="4450"/>
        <item m="1" x="5945"/>
        <item m="1" x="2341"/>
        <item m="1" x="5552"/>
        <item m="1" x="5026"/>
        <item m="1" x="4280"/>
        <item m="1" x="3114"/>
        <item m="1" x="4346"/>
        <item m="1" x="2243"/>
        <item m="1" x="3524"/>
        <item m="1" x="5118"/>
        <item m="1" x="3065"/>
        <item m="1" x="5525"/>
        <item m="1" x="5089"/>
        <item m="1" x="4452"/>
        <item m="1" x="4292"/>
        <item m="1" x="3149"/>
        <item m="1" x="2933"/>
        <item m="1" x="4856"/>
        <item m="1" x="3495"/>
        <item m="1" x="2991"/>
        <item m="1" x="3439"/>
        <item m="1" x="4515"/>
        <item m="1" x="4792"/>
        <item m="1" x="4104"/>
        <item m="1" x="4398"/>
        <item m="1" x="4628"/>
        <item m="1" x="3489"/>
        <item m="1" x="3289"/>
        <item m="1" x="5182"/>
        <item m="1" x="3353"/>
        <item m="1" x="2970"/>
        <item m="1" x="2855"/>
        <item m="1" x="4059"/>
        <item m="1" x="3110"/>
        <item m="1" x="4677"/>
        <item m="1" x="2310"/>
        <item m="1" x="4137"/>
        <item m="1" x="3815"/>
        <item m="1" x="4748"/>
        <item m="1" x="3464"/>
        <item m="1" x="4457"/>
        <item m="1" x="2625"/>
        <item m="1" x="5132"/>
        <item m="1" x="3988"/>
        <item m="1" x="5523"/>
        <item m="1" x="3582"/>
        <item m="1" x="4947"/>
        <item m="1" x="3469"/>
        <item m="1" x="3834"/>
        <item m="1" x="2623"/>
        <item m="1" x="5437"/>
        <item m="1" x="2963"/>
        <item m="1" x="5122"/>
        <item m="1" x="3022"/>
        <item m="1" x="4791"/>
        <item m="1" x="4847"/>
        <item m="1" x="2981"/>
        <item m="1" x="5926"/>
        <item m="1" x="2291"/>
        <item m="1" x="5549"/>
        <item m="1" x="4265"/>
        <item m="1" x="4943"/>
        <item m="1" x="5674"/>
        <item m="1" x="3955"/>
        <item m="1" x="5396"/>
        <item m="1" x="4102"/>
        <item m="1" x="2648"/>
        <item m="1" x="3851"/>
        <item m="1" x="4461"/>
        <item m="1" x="3109"/>
        <item m="1" x="4531"/>
        <item m="1" x="2604"/>
        <item m="1" x="5837"/>
        <item m="1" x="5317"/>
        <item m="1" x="2329"/>
        <item m="1" x="3630"/>
        <item m="1" x="3717"/>
        <item m="1" x="2327"/>
        <item m="1" x="5868"/>
        <item m="1" x="4881"/>
        <item m="1" x="4723"/>
        <item m="1" x="5819"/>
        <item m="1" x="3936"/>
        <item m="1" x="3084"/>
        <item m="1" x="5687"/>
        <item m="1" x="5372"/>
        <item m="1" x="2457"/>
        <item m="1" x="5088"/>
        <item m="1" x="3059"/>
        <item m="1" x="4605"/>
        <item m="1" x="4082"/>
        <item m="1" x="3079"/>
        <item m="1" x="3142"/>
        <item m="1" x="4789"/>
        <item m="1" x="4330"/>
        <item m="1" x="2750"/>
        <item m="1" x="4410"/>
        <item m="1" x="5361"/>
        <item m="1" x="4240"/>
        <item m="1" x="3437"/>
        <item m="1" x="2740"/>
        <item m="1" x="5972"/>
        <item m="1" x="5374"/>
        <item m="1" x="5802"/>
        <item m="1" x="5867"/>
        <item m="1" x="4983"/>
        <item m="1" x="3000"/>
        <item m="1" x="2213"/>
        <item m="1" x="5283"/>
        <item m="1" x="3695"/>
        <item m="1" x="2633"/>
        <item m="1" x="3068"/>
        <item m="1" x="2476"/>
        <item m="1" x="5938"/>
        <item m="1" x="4402"/>
        <item m="1" x="4058"/>
        <item m="1" x="3514"/>
        <item m="1" x="2360"/>
        <item m="1" x="5818"/>
        <item m="1" x="5090"/>
        <item m="1" x="3363"/>
        <item m="1" x="4765"/>
        <item m="1" x="2697"/>
        <item m="1" x="4853"/>
        <item m="1" x="5280"/>
        <item m="1" x="5337"/>
        <item m="1" x="4454"/>
        <item m="1" x="5470"/>
        <item m="1" x="5369"/>
        <item m="1" x="5589"/>
        <item m="1" x="3340"/>
        <item m="1" x="3373"/>
        <item m="1" x="2875"/>
        <item m="1" x="5520"/>
        <item m="1" x="4965"/>
        <item m="1" x="4236"/>
        <item m="1" x="4277"/>
        <item m="1" x="3812"/>
        <item m="1" x="4326"/>
        <item m="1" x="5007"/>
        <item m="1" x="3997"/>
        <item m="1" x="2300"/>
        <item m="1" x="3232"/>
        <item m="1" x="5040"/>
        <item m="1" x="5291"/>
        <item m="1" x="2317"/>
        <item m="1" x="4945"/>
        <item m="1" x="4687"/>
        <item m="1" x="2456"/>
        <item m="1" x="3169"/>
        <item m="1" x="5266"/>
        <item m="1" x="5150"/>
        <item m="1" x="2634"/>
        <item m="1" x="5311"/>
        <item m="1" x="2811"/>
        <item m="1" x="3028"/>
        <item m="1" x="4322"/>
        <item m="1" x="3754"/>
        <item m="1" x="3359"/>
        <item m="1" x="4763"/>
        <item m="1" x="5990"/>
        <item m="1" x="2694"/>
        <item m="1" x="2987"/>
        <item m="1" x="4384"/>
        <item m="1" x="4937"/>
        <item m="1" x="3768"/>
        <item m="1" x="3402"/>
        <item m="1" x="2273"/>
        <item m="1" x="2242"/>
        <item m="1" x="3894"/>
        <item m="1" x="5373"/>
        <item m="1" x="5218"/>
        <item m="1" x="2871"/>
        <item m="1" x="2889"/>
        <item m="1" x="2196"/>
        <item m="1" x="4951"/>
        <item m="1" x="5775"/>
        <item m="1" x="2194"/>
        <item m="1" x="2584"/>
        <item m="1" x="2426"/>
        <item m="1" x="4222"/>
        <item m="1" x="4161"/>
        <item m="1" x="4803"/>
        <item m="1" x="3192"/>
        <item m="1" x="2454"/>
        <item m="1" x="5748"/>
        <item m="1" x="2753"/>
        <item m="1" x="2849"/>
        <item m="1" x="3163"/>
        <item m="1" x="2757"/>
        <item m="1" x="3543"/>
        <item m="1" x="3188"/>
        <item m="1" x="3279"/>
        <item m="1" x="5967"/>
        <item m="1" x="2339"/>
        <item m="1" x="3976"/>
        <item m="1" x="2352"/>
        <item m="1" x="4883"/>
        <item m="1" x="2717"/>
        <item m="1" x="4799"/>
        <item m="1" x="4173"/>
        <item m="1" x="4694"/>
        <item m="1" x="5676"/>
        <item m="1" x="2647"/>
        <item m="1" x="4409"/>
        <item m="1" x="2842"/>
        <item m="1" x="5548"/>
        <item m="1" x="4750"/>
        <item m="1" x="2621"/>
        <item m="1" x="3677"/>
        <item m="1" x="2365"/>
        <item m="1" x="2797"/>
        <item m="1" x="2799"/>
        <item m="1" x="2578"/>
        <item m="1" x="3046"/>
        <item m="1" x="4716"/>
        <item m="1" x="3072"/>
        <item m="1" x="4963"/>
        <item m="1" x="5232"/>
        <item m="1" x="5604"/>
        <item m="1" x="2682"/>
        <item m="1" x="5916"/>
        <item m="1" x="5121"/>
        <item m="1" x="2819"/>
        <item m="1" x="2830"/>
        <item m="1" x="4842"/>
        <item m="1" x="3304"/>
        <item m="1" x="5422"/>
        <item m="1" x="5189"/>
        <item m="1" x="2710"/>
        <item m="1" x="4518"/>
        <item m="1" x="5750"/>
        <item m="1" x="4697"/>
        <item m="1" x="3029"/>
        <item m="1" x="3245"/>
        <item m="1" x="4731"/>
        <item m="1" x="5556"/>
        <item m="1" x="3561"/>
        <item m="1" x="2462"/>
        <item m="1" x="2681"/>
        <item m="1" x="4271"/>
        <item m="1" x="3473"/>
        <item m="1" x="2999"/>
        <item m="1" x="5002"/>
        <item m="1" x="3491"/>
        <item m="1" x="2439"/>
        <item m="1" x="4593"/>
        <item m="1" x="2152"/>
        <item m="1" x="2404"/>
        <item m="1" x="3260"/>
        <item m="1" x="4736"/>
        <item m="1" x="5149"/>
        <item m="1" x="2430"/>
        <item m="1" x="5699"/>
        <item m="1" x="2555"/>
        <item m="1" x="5808"/>
        <item m="1" x="4772"/>
        <item m="1" x="2805"/>
        <item m="1" x="5545"/>
        <item m="1" x="3563"/>
        <item m="1" x="2550"/>
        <item m="1" x="3162"/>
        <item m="1" x="5578"/>
        <item m="1" x="2667"/>
        <item m="1" x="3047"/>
        <item m="1" x="5902"/>
        <item m="1" x="3339"/>
        <item m="1" x="3403"/>
        <item m="1" x="2417"/>
        <item m="1" x="3412"/>
        <item m="1" x="5757"/>
        <item m="1" x="6012"/>
        <item m="1" x="4473"/>
        <item m="1" x="4894"/>
        <item m="1" x="5931"/>
        <item m="1" x="3066"/>
        <item m="1" x="2364"/>
        <item m="1" x="2614"/>
        <item m="1" x="4695"/>
        <item m="1" x="4657"/>
        <item m="1" x="4075"/>
        <item m="1" x="5896"/>
        <item m="1" x="5600"/>
        <item m="1" x="3810"/>
        <item m="1" x="2749"/>
        <item m="1" x="5286"/>
        <item m="1" x="2274"/>
        <item m="1" x="2174"/>
        <item m="1" x="3428"/>
        <item m="1" x="3420"/>
        <item m="1" x="2522"/>
        <item m="1" x="4886"/>
        <item m="1" x="4428"/>
        <item m="1" x="4958"/>
        <item m="1" x="5797"/>
        <item m="1" x="4831"/>
        <item m="1" x="3609"/>
        <item m="1" x="2136"/>
        <item m="1" x="2651"/>
        <item m="1" x="5100"/>
        <item m="1" x="2270"/>
        <item m="1" x="3525"/>
        <item m="1" x="3684"/>
        <item m="1" x="5790"/>
        <item m="1" x="5515"/>
        <item m="1" x="5911"/>
        <item m="1" x="4318"/>
        <item m="1" x="4504"/>
        <item m="1" x="5678"/>
        <item m="1" x="4225"/>
        <item m="1" x="2393"/>
        <item m="1" x="2495"/>
        <item m="1" x="4199"/>
        <item m="1" x="4903"/>
        <item m="1" x="3307"/>
        <item m="1" x="2790"/>
        <item m="1" x="3975"/>
        <item m="1" x="3484"/>
        <item m="1" x="2512"/>
        <item m="1" x="2319"/>
        <item m="1" x="5467"/>
        <item m="1" x="4579"/>
        <item m="1" x="4349"/>
        <item m="1" x="2500"/>
        <item m="1" x="4490"/>
        <item m="1" x="5617"/>
        <item m="1" x="4421"/>
        <item m="1" x="3392"/>
        <item m="1" x="5997"/>
        <item m="1" x="4002"/>
        <item m="1" x="4446"/>
        <item m="1" x="3956"/>
        <item m="1" x="5816"/>
        <item m="1" x="2423"/>
        <item m="1" x="4844"/>
        <item m="1" x="2496"/>
        <item m="1" x="3176"/>
        <item m="1" x="5550"/>
        <item m="1" x="2583"/>
        <item m="1" x="4991"/>
        <item m="1" x="3280"/>
        <item m="1" x="3239"/>
        <item m="1" x="2173"/>
        <item m="1" x="5761"/>
        <item m="1" x="4335"/>
        <item m="1" x="4631"/>
        <item m="1" x="4493"/>
        <item m="1" x="6004"/>
        <item m="1" x="2254"/>
        <item m="1" x="5011"/>
        <item m="1" x="2143"/>
        <item m="1" x="3092"/>
        <item m="1" x="2902"/>
        <item m="1" x="3779"/>
        <item m="1" x="4038"/>
        <item m="1" x="5756"/>
        <item m="1" x="4310"/>
        <item m="1" x="2529"/>
        <item m="1" x="4404"/>
        <item m="1" x="5227"/>
        <item m="1" x="5739"/>
        <item m="1" x="2707"/>
        <item m="1" x="5042"/>
        <item m="1" x="2160"/>
        <item m="1" x="4235"/>
        <item m="1" x="2890"/>
        <item m="1" x="5044"/>
        <item m="1" x="4522"/>
        <item m="1" x="4486"/>
        <item m="1" x="3709"/>
        <item m="1" x="3321"/>
        <item m="1" x="5226"/>
        <item m="1" x="2336"/>
        <item m="1" x="5015"/>
        <item m="1" x="5573"/>
        <item m="1" x="5915"/>
        <item m="1" x="3286"/>
        <item m="1" x="3424"/>
        <item m="1" x="4993"/>
        <item m="1" x="3764"/>
        <item m="1" x="4928"/>
        <item m="1" x="3425"/>
        <item m="1" x="3661"/>
        <item m="1" x="3490"/>
        <item m="1" x="2425"/>
        <item m="1" x="3769"/>
        <item m="1" x="5228"/>
        <item m="1" x="4920"/>
        <item m="1" x="5994"/>
        <item m="1" x="5857"/>
        <item m="1" x="4296"/>
        <item m="1" x="3703"/>
        <item m="1" x="4979"/>
        <item m="1" x="4793"/>
        <item m="1" x="4418"/>
        <item m="1" x="3747"/>
        <item m="1" x="3583"/>
        <item m="1" x="3119"/>
        <item m="1" x="5792"/>
        <item m="1" x="2873"/>
        <item m="1" x="4989"/>
        <item m="1" x="5924"/>
        <item m="1" x="2390"/>
        <item m="1" x="2424"/>
        <item m="1" x="4639"/>
        <item m="1" x="2326"/>
        <item m="1" x="3707"/>
        <item m="1" x="2418"/>
        <item m="1" x="2446"/>
        <item m="1" x="3244"/>
        <item m="1" x="5099"/>
        <item m="1" x="3868"/>
        <item m="1" x="4214"/>
        <item m="1" x="5516"/>
        <item m="1" x="4970"/>
        <item m="1" x="2709"/>
        <item m="1" x="5310"/>
        <item m="1" x="5309"/>
        <item m="1" x="4973"/>
        <item m="1" x="3761"/>
        <item m="1" x="5365"/>
        <item m="1" x="2936"/>
        <item m="1" x="3880"/>
        <item m="1" x="5874"/>
        <item m="1" x="4858"/>
        <item m="1" x="5411"/>
        <item m="1" x="2435"/>
        <item m="1" x="4770"/>
        <item m="1" x="5477"/>
        <item m="1" x="2308"/>
        <item m="1" x="5202"/>
        <item m="1" x="2587"/>
        <item m="1" x="4376"/>
        <item m="1" x="5324"/>
        <item m="1" x="5953"/>
        <item m="1" x="5113"/>
        <item m="1" x="2676"/>
        <item m="1" x="3863"/>
        <item m="1" x="2517"/>
        <item m="1" x="5392"/>
        <item m="1" x="3559"/>
        <item m="1" x="3389"/>
        <item m="1" x="4231"/>
        <item m="1" x="4506"/>
        <item m="1" x="2333"/>
        <item m="1" x="4745"/>
        <item m="1" x="5194"/>
        <item m="1" x="4221"/>
        <item m="1" x="4482"/>
        <item m="1" x="5196"/>
        <item m="1" x="4756"/>
        <item m="1" x="4293"/>
        <item m="1" x="4286"/>
        <item m="1" x="3877"/>
        <item m="1" x="2353"/>
        <item m="1" x="5976"/>
        <item m="1" x="5377"/>
        <item m="1" x="4107"/>
        <item m="1" x="4580"/>
        <item m="1" x="4375"/>
        <item m="1" x="5849"/>
        <item m="1" x="4805"/>
        <item m="1" x="3718"/>
        <item m="1" x="2422"/>
        <item m="1" x="3613"/>
        <item m="1" x="5478"/>
        <item m="1" x="5486"/>
        <item m="1" x="3929"/>
        <item m="1" x="3804"/>
        <item m="1" x="2135"/>
        <item m="1" x="4864"/>
        <item m="1" x="4306"/>
        <item m="1" x="3520"/>
        <item m="1" x="2664"/>
        <item m="1" x="4255"/>
        <item m="1" x="3240"/>
        <item m="1" x="2776"/>
        <item m="1" x="4309"/>
        <item m="1" x="5726"/>
        <item m="1" x="5362"/>
        <item m="1" x="2556"/>
        <item m="1" x="4629"/>
        <item m="1" x="4460"/>
        <item m="1" x="5703"/>
        <item m="1" x="3476"/>
        <item m="1" x="3844"/>
        <item m="1" x="3156"/>
        <item m="1" x="4347"/>
        <item m="1" x="3835"/>
        <item m="1" x="2407"/>
        <item m="1" x="4553"/>
        <item m="1" x="4230"/>
        <item m="1" x="4333"/>
        <item m="1" x="4877"/>
        <item m="1" x="2131"/>
        <item m="1" x="4774"/>
        <item m="1" x="4817"/>
        <item m="1" x="5143"/>
        <item m="1" x="3413"/>
        <item m="1" x="4808"/>
        <item m="1" x="2751"/>
        <item m="1" x="5614"/>
        <item m="1" x="5229"/>
        <item m="1" x="5914"/>
        <item m="1" x="5517"/>
        <item m="1" x="3447"/>
        <item m="1" x="2738"/>
        <item m="1" x="3706"/>
        <item m="1" x="2831"/>
        <item m="1" x="4268"/>
        <item m="1" x="2594"/>
        <item m="1" x="2441"/>
        <item m="1" x="5922"/>
        <item m="1" x="3497"/>
        <item m="1" x="2532"/>
        <item m="1" x="2414"/>
        <item m="1" x="5147"/>
        <item m="1" x="4525"/>
        <item m="1" x="4088"/>
        <item m="1" x="5416"/>
        <item m="1" x="3030"/>
        <item m="1" x="2971"/>
        <item m="1" x="4863"/>
        <item m="1" x="2793"/>
        <item m="1" x="3143"/>
        <item m="1" x="4848"/>
        <item m="1" x="4203"/>
        <item m="1" x="5768"/>
        <item m="1" x="2228"/>
        <item m="1" x="4665"/>
        <item m="1" x="3174"/>
        <item m="1" x="4681"/>
        <item m="1" x="4170"/>
        <item m="1" x="2442"/>
        <item m="1" x="2826"/>
        <item m="1" x="2656"/>
        <item m="1" x="5504"/>
        <item m="1" x="4838"/>
        <item m="1" x="5399"/>
        <item m="1" x="3221"/>
        <item m="1" x="4036"/>
        <item m="1" x="5138"/>
        <item m="1" x="3634"/>
        <item m="1" x="4728"/>
        <item m="1" x="5085"/>
        <item m="1" x="5892"/>
        <item m="1" x="5014"/>
        <item m="1" x="4227"/>
        <item m="1" x="4291"/>
        <item m="1" x="3266"/>
        <item m="1" x="5154"/>
        <item m="1" x="5460"/>
        <item m="1" x="2343"/>
        <item m="1" x="2478"/>
        <item m="1" x="5201"/>
        <item m="1" x="2350"/>
        <item m="1" x="4749"/>
        <item m="1" x="5308"/>
        <item m="1" x="5906"/>
        <item m="1" x="2698"/>
        <item m="1" x="4361"/>
        <item m="1" x="2994"/>
        <item m="1" x="3830"/>
        <item m="1" x="5805"/>
        <item m="1" x="5166"/>
        <item m="1" x="3714"/>
        <item m="1" x="3449"/>
        <item m="1" x="3870"/>
        <item m="1" x="5140"/>
        <item m="1" x="5771"/>
        <item m="1" x="2513"/>
        <item m="1" x="4529"/>
        <item m="1" x="2632"/>
        <item m="1" x="2477"/>
        <item m="1" x="3919"/>
        <item m="1" x="5277"/>
        <item m="1" x="2669"/>
        <item m="1" x="2475"/>
        <item m="1" x="5688"/>
        <item m="1" x="5382"/>
        <item m="1" x="5807"/>
        <item m="1" x="3926"/>
        <item m="1" x="4345"/>
        <item m="1" x="3598"/>
        <item m="1" x="2470"/>
        <item m="1" x="2719"/>
        <item m="1" x="4420"/>
        <item m="1" x="3009"/>
        <item m="1" x="3705"/>
        <item m="1" x="2916"/>
        <item m="1" x="4308"/>
        <item m="1" x="2983"/>
        <item m="1" x="3814"/>
        <item m="1" x="2574"/>
        <item m="1" x="2984"/>
        <item m="1" x="3255"/>
        <item m="1" x="4528"/>
        <item m="1" x="4252"/>
        <item m="1" x="3645"/>
        <item m="1" x="4406"/>
        <item m="1" x="2603"/>
        <item m="1" x="4541"/>
        <item m="1" x="2375"/>
        <item m="1" x="5482"/>
        <item m="1" x="4708"/>
        <item m="1" x="5923"/>
        <item m="1" x="5127"/>
        <item m="1" x="4234"/>
        <item m="1" x="5920"/>
        <item m="1" x="4627"/>
        <item m="1" x="2553"/>
        <item m="1" x="4350"/>
        <item m="1" x="5062"/>
        <item m="1" x="4599"/>
        <item m="1" x="2537"/>
        <item m="1" x="3939"/>
        <item m="1" x="5098"/>
        <item m="1" x="4408"/>
        <item m="1" x="3193"/>
        <item m="1" x="4867"/>
        <item m="1" x="2701"/>
        <item m="1" x="5244"/>
        <item m="1" x="4440"/>
        <item m="1" x="2235"/>
        <item m="1" x="3638"/>
        <item m="1" x="3546"/>
        <item m="1" x="3443"/>
        <item m="1" x="5224"/>
        <item m="1" x="2569"/>
        <item m="1" x="3454"/>
        <item m="1" x="5223"/>
        <item m="1" x="3218"/>
        <item m="1" x="2888"/>
        <item m="1" x="5333"/>
        <item m="1" x="3837"/>
        <item m="1" x="2950"/>
        <item m="1" x="4876"/>
        <item m="1" x="3528"/>
        <item m="1" x="3020"/>
        <item m="1" x="4048"/>
        <item m="1" x="2679"/>
        <item m="1" x="4014"/>
        <item m="1" x="2836"/>
        <item m="1" x="3499"/>
        <item m="1" x="4101"/>
        <item m="1" x="5891"/>
        <item m="1" x="3982"/>
        <item m="1" x="5175"/>
        <item m="1" x="4567"/>
        <item m="1" x="3579"/>
        <item m="1" x="3990"/>
        <item m="1" x="3168"/>
        <item m="1" x="2177"/>
        <item m="1" x="4237"/>
        <item m="1" x="5329"/>
        <item m="1" x="5446"/>
        <item m="1" x="4871"/>
        <item m="1" x="3151"/>
        <item m="1" x="2508"/>
        <item m="1" x="2631"/>
        <item m="1" x="2561"/>
        <item m="1" x="2726"/>
        <item m="1" x="3897"/>
        <item m="1" x="4079"/>
        <item m="1" x="3284"/>
        <item m="1" x="5875"/>
        <item m="1" x="3011"/>
        <item m="1" x="3324"/>
        <item m="1" x="3355"/>
        <item m="1" x="4494"/>
        <item m="1" x="2986"/>
        <item m="1" x="4608"/>
        <item m="1" x="2868"/>
        <item m="1" x="4790"/>
        <item m="1" x="5168"/>
        <item m="1" x="2965"/>
        <item m="1" x="4072"/>
        <item m="1" x="2181"/>
        <item m="1" x="2891"/>
        <item m="1" x="2896"/>
        <item m="1" x="3644"/>
        <item m="1" x="2397"/>
        <item m="1" x="2596"/>
        <item m="1" x="4135"/>
        <item m="1" x="3921"/>
        <item m="1" x="4362"/>
        <item m="1" x="4096"/>
        <item m="1" x="5925"/>
        <item m="1" x="5344"/>
        <item m="1" x="3577"/>
        <item m="1" x="5350"/>
        <item m="1" x="5213"/>
        <item m="1" x="2629"/>
        <item m="1" x="2958"/>
        <item m="1" x="3602"/>
        <item m="1" x="2660"/>
        <item m="1" x="5328"/>
        <item m="1" x="2279"/>
        <item m="1" x="4869"/>
        <item m="1" x="4056"/>
        <item m="1" x="5351"/>
        <item m="1" x="5859"/>
        <item m="1" x="2858"/>
        <item m="1" x="4955"/>
        <item m="1" x="5605"/>
        <item m="1" x="3211"/>
        <item m="1" x="3295"/>
        <item m="1" x="4654"/>
        <item m="1" x="5115"/>
        <item m="1" x="4551"/>
        <item m="1" x="2810"/>
        <item m="1" x="2907"/>
        <item m="1" x="5158"/>
        <item m="1" x="3516"/>
        <item m="1" x="2665"/>
        <item m="1" x="5788"/>
        <item m="1" x="3426"/>
        <item m="1" x="3836"/>
        <item m="1" x="4462"/>
        <item m="1" x="2188"/>
        <item m="1" x="3938"/>
        <item m="1" x="4571"/>
        <item m="1" x="2837"/>
        <item m="1" x="4266"/>
        <item m="1" x="3664"/>
        <item m="1" x="4138"/>
        <item m="1" x="3223"/>
        <item m="1" x="4922"/>
        <item m="1" x="3005"/>
        <item m="1" x="5004"/>
        <item m="1" x="4378"/>
        <item m="1" x="5491"/>
        <item m="1" x="3015"/>
        <item m="1" x="2644"/>
        <item m="1" x="4194"/>
        <item m="1" x="2220"/>
        <item m="1" x="4367"/>
        <item m="1" x="5112"/>
        <item m="1" x="2487"/>
        <item m="1" x="4899"/>
        <item m="1" x="3237"/>
        <item m="1" x="3952"/>
        <item m="1" x="2892"/>
        <item m="1" x="5752"/>
        <item m="1" x="2624"/>
        <item m="1" x="5582"/>
        <item m="1" x="5036"/>
        <item m="1" x="4070"/>
        <item m="1" x="3429"/>
        <item m="1" x="2283"/>
        <item m="1" x="5585"/>
        <item m="1" x="5677"/>
        <item m="1" x="5298"/>
        <item m="1" x="2466"/>
        <item m="1" x="4635"/>
        <item m="1" x="4759"/>
        <item m="1" x="5870"/>
        <item m="1" x="5375"/>
        <item m="1" x="5532"/>
        <item m="1" x="2920"/>
        <item m="1" x="5268"/>
        <item m="1" x="4906"/>
        <item m="1" x="5598"/>
        <item m="1" x="2197"/>
        <item m="1" x="4438"/>
        <item m="1" x="2377"/>
        <item m="1" x="3194"/>
        <item m="1" x="2570"/>
        <item m="1" x="3181"/>
        <item m="1" x="4809"/>
        <item m="1" x="3584"/>
        <item m="1" x="5584"/>
        <item m="1" x="2876"/>
        <item m="1" x="4244"/>
        <item m="1" x="3596"/>
        <item m="1" x="5627"/>
        <item m="1" x="5860"/>
        <item m="1" x="4545"/>
        <item m="1" x="5622"/>
        <item m="1" x="2231"/>
        <item m="1" x="5681"/>
        <item m="1" x="3553"/>
        <item m="1" x="2192"/>
        <item m="1" x="5937"/>
        <item m="1" x="4323"/>
        <item m="1" x="2976"/>
        <item m="1" x="3720"/>
        <item m="1" x="2663"/>
        <item m="1" x="5558"/>
        <item m="1" x="4202"/>
        <item m="1" x="3014"/>
        <item m="1" x="5449"/>
        <item m="1" x="5882"/>
        <item m="1" x="4675"/>
        <item m="1" x="5984"/>
        <item m="1" x="3378"/>
        <item m="1" x="4197"/>
        <item m="1" x="3470"/>
        <item m="1" x="4081"/>
        <item m="1" x="4964"/>
        <item m="1" x="3418"/>
        <item m="1" x="5047"/>
        <item m="1" x="4142"/>
        <item m="1" x="3891"/>
        <item m="1" x="3859"/>
        <item m="1" x="5033"/>
        <item m="1" x="4889"/>
        <item m="1" x="5702"/>
        <item m="1" x="5496"/>
        <item m="1" x="2689"/>
        <item m="1" x="2944"/>
        <item m="1" x="5451"/>
        <item m="1" x="3617"/>
        <item m="1" x="4711"/>
        <item m="1" x="3049"/>
        <item m="1" x="3612"/>
        <item m="1" x="4830"/>
        <item m="1" x="2943"/>
        <item m="1" x="5388"/>
        <item m="1" x="4540"/>
        <item m="1" x="2445"/>
        <item m="1" x="5537"/>
        <item m="1" x="4796"/>
        <item m="1" x="2894"/>
        <item m="1" x="4162"/>
        <item m="1" x="2223"/>
        <item m="1" x="4585"/>
        <item m="1" x="5801"/>
        <item m="1" x="5378"/>
        <item m="1" x="5577"/>
        <item m="1" x="4630"/>
        <item m="1" x="5770"/>
        <item m="1" x="3108"/>
        <item m="1" x="2732"/>
        <item m="1" x="5995"/>
        <item m="1" x="4204"/>
        <item m="1" x="4436"/>
        <item m="1" x="3762"/>
        <item m="1" x="5006"/>
        <item m="1" x="4198"/>
        <item m="1" x="3314"/>
        <item m="1" x="3131"/>
        <item m="1" x="3678"/>
        <item m="1" x="3494"/>
        <item m="1" x="3589"/>
        <item m="1" x="5773"/>
        <item m="1" x="5376"/>
        <item m="1" x="2453"/>
        <item m="1" x="4676"/>
        <item m="1" x="5420"/>
        <item m="1" x="3246"/>
        <item m="1" x="2771"/>
        <item m="1" x="2367"/>
        <item m="1" x="5793"/>
        <item m="1" x="4823"/>
        <item m="1" x="2598"/>
        <item m="1" x="2170"/>
        <item m="1" x="2165"/>
        <item m="1" x="3200"/>
        <item m="1" x="4873"/>
        <item m="1" x="4874"/>
        <item m="1" x="3212"/>
        <item m="1" x="2539"/>
        <item m="1" x="2982"/>
        <item m="1" x="4615"/>
        <item m="1" x="5714"/>
        <item m="1" x="3398"/>
        <item m="1" x="3283"/>
        <item m="1" x="2263"/>
        <item m="1" x="2731"/>
        <item m="1" x="5541"/>
        <item m="1" x="5758"/>
        <item m="1" x="4560"/>
        <item m="1" x="2690"/>
        <item m="1" x="4761"/>
        <item m="1" x="2818"/>
        <item m="1" x="2883"/>
        <item m="1" x="2491"/>
        <item m="1" x="4120"/>
        <item m="1" x="3213"/>
        <item m="1" x="2672"/>
        <item m="1" x="3757"/>
        <item m="1" x="2171"/>
        <item m="1" x="5778"/>
        <item m="1" x="4232"/>
        <item m="1" x="3856"/>
        <item m="1" x="2734"/>
        <item m="1" x="2145"/>
        <item m="1" x="2777"/>
        <item m="1" x="3993"/>
        <item m="1" x="3082"/>
        <item m="1" x="4028"/>
        <item m="1" x="4931"/>
        <item m="1" x="4390"/>
        <item m="1" x="5809"/>
        <item m="1" x="4499"/>
        <item m="1" x="4908"/>
        <item m="1" x="3526"/>
        <item m="1" x="3330"/>
        <item m="1" x="4569"/>
        <item m="1" x="3309"/>
        <item m="1" x="5715"/>
        <item m="1" x="3099"/>
        <item m="1" x="4143"/>
        <item m="1" x="3886"/>
        <item m="1" x="5942"/>
        <item m="1" x="5563"/>
        <item m="1" x="2778"/>
        <item m="1" x="2134"/>
        <item m="1" x="3081"/>
        <item m="1" x="5536"/>
        <item m="1" x="2746"/>
        <item m="1" x="4982"/>
        <item m="1" x="2498"/>
        <item m="1" x="2618"/>
        <item m="1" x="4804"/>
        <item m="1" x="3505"/>
        <item m="1" x="3828"/>
        <item m="1" x="4340"/>
        <item m="1" x="3999"/>
        <item m="1" x="2176"/>
        <item m="1" x="2419"/>
        <item m="1" x="5307"/>
        <item m="1" x="2331"/>
        <item m="1" x="5991"/>
        <item m="1" x="4354"/>
        <item m="1" x="5473"/>
        <item m="1" x="2157"/>
        <item m="1" x="2571"/>
        <item m="1" x="4080"/>
        <item m="1" x="4513"/>
        <item m="1" x="3917"/>
        <item m="1" x="5561"/>
        <item m="1" x="4617"/>
        <item m="1" x="5695"/>
        <item m="1" x="4150"/>
        <item m="1" x="4040"/>
        <item m="1" x="5487"/>
        <item m="1" x="2278"/>
        <item m="1" x="2421"/>
        <item m="1" x="5352"/>
        <item m="1" x="3983"/>
        <item m="1" x="2469"/>
        <item m="1" x="5078"/>
        <item m="1" x="2514"/>
        <item m="1" x="2718"/>
        <item m="1" x="5058"/>
        <item m="1" x="5427"/>
        <item m="1" x="4726"/>
        <item m="1" x="3906"/>
        <item m="1" x="4999"/>
        <item m="1" x="5939"/>
        <item m="1" x="3608"/>
        <item m="1" x="4053"/>
        <item m="1" x="2743"/>
        <item m="1" x="5969"/>
        <item m="1" x="4109"/>
        <item m="1" x="3175"/>
        <item m="1" x="3959"/>
        <item m="1" x="4952"/>
        <item m="1" x="2878"/>
        <item m="1" x="3133"/>
        <item m="1" x="5943"/>
        <item m="1" x="3345"/>
        <item m="1" x="2673"/>
        <item m="1" x="2144"/>
        <item m="1" x="2479"/>
        <item m="1" x="4568"/>
        <item m="1" x="4722"/>
        <item m="1" x="3208"/>
        <item m="1" x="5722"/>
        <item m="1" x="4151"/>
        <item m="1" x="4475"/>
        <item m="1" x="4888"/>
        <item m="1" x="5323"/>
        <item m="1" x="5185"/>
        <item m="1" x="3207"/>
        <item m="1" x="5013"/>
        <item m="1" x="5236"/>
        <item m="1" x="5662"/>
        <item m="1" x="5457"/>
        <item m="1" x="3571"/>
        <item m="1" x="4019"/>
        <item m="1" x="4218"/>
        <item m="1" x="3182"/>
        <item m="1" x="3719"/>
        <item m="1" x="4055"/>
        <item m="1" x="3876"/>
        <item m="1" x="3683"/>
        <item m="1" x="3012"/>
        <item m="1" x="3477"/>
        <item m="1" x="3732"/>
        <item m="1" x="5313"/>
        <item m="1" x="2945"/>
        <item m="1" x="3085"/>
        <item m="1" x="5171"/>
        <item m="1" x="4887"/>
        <item m="1" x="4646"/>
        <item m="1" x="5932"/>
        <item m="1" x="5509"/>
        <item m="1" x="4784"/>
        <item m="1" x="3004"/>
        <item m="1" x="3925"/>
        <item m="1" x="5514"/>
        <item m="1" x="5371"/>
        <item m="1" x="2363"/>
        <item m="1" x="3913"/>
        <item m="1" x="2877"/>
        <item m="1" x="2225"/>
        <item m="1" x="4957"/>
        <item m="1" x="2699"/>
        <item m="1" x="5613"/>
        <item m="1" x="4029"/>
        <item m="1" x="3846"/>
        <item m="1" x="2546"/>
        <item m="1" x="3969"/>
        <item m="1" x="3504"/>
        <item m="1" x="3251"/>
        <item m="1" x="2371"/>
        <item m="1" x="4905"/>
        <item m="1" x="3676"/>
        <item m="1" x="4179"/>
        <item m="1" x="3103"/>
        <item m="1" x="5781"/>
        <item m="1" x="2372"/>
        <item m="1" x="2657"/>
        <item m="1" x="4866"/>
        <item m="1" x="3797"/>
        <item m="1" x="4251"/>
        <item m="1" x="4696"/>
        <item m="1" x="2579"/>
        <item m="1" x="3937"/>
        <item m="1" x="4802"/>
        <item m="1" x="5944"/>
        <item m="1" x="3139"/>
        <item m="1" x="4658"/>
        <item m="1" x="5293"/>
        <item m="1" x="4186"/>
        <item m="1" x="5746"/>
        <item m="1" x="3382"/>
        <item m="1" x="2238"/>
        <item m="1" x="4357"/>
        <item m="1" x="4287"/>
        <item m="1" x="3305"/>
        <item m="1" x="5234"/>
        <item m="1" x="3605"/>
        <item m="1" x="2748"/>
        <item m="1" x="5410"/>
        <item m="1" x="5637"/>
        <item m="1" x="4890"/>
        <item m="1" x="2973"/>
        <item m="1" x="5853"/>
        <item m="1" x="4027"/>
        <item m="1" x="4169"/>
        <item m="1" x="3852"/>
        <item m="1" x="2337"/>
        <item m="1" x="4437"/>
        <item m="1" x="5275"/>
        <item m="1" x="4492"/>
        <item m="1" x="5895"/>
        <item m="1" x="3781"/>
        <item m="1" x="5534"/>
        <item m="1" x="5278"/>
        <item m="1" x="4936"/>
        <item m="1" x="4854"/>
        <item m="1" x="4747"/>
        <item m="1" x="4527"/>
        <item m="1" x="5072"/>
        <item m="1" x="5217"/>
        <item m="1" x="5172"/>
        <item m="1" x="3653"/>
        <item m="1" x="2286"/>
        <item m="1" x="4827"/>
        <item m="1" x="5958"/>
        <item m="1" x="5332"/>
        <item m="1" x="4758"/>
        <item m="1" x="3860"/>
        <item m="1" x="4953"/>
        <item m="1" x="3567"/>
        <item m="1" x="5251"/>
        <item m="1" x="4213"/>
        <item m="1" x="5167"/>
        <item m="1" x="2429"/>
        <item m="1" x="2380"/>
        <item m="1" x="2151"/>
        <item m="1" x="2592"/>
        <item m="1" x="3427"/>
        <item m="1" x="4272"/>
        <item m="1" x="5384"/>
        <item m="1" x="5443"/>
        <item m="1" x="2993"/>
        <item m="1" x="3881"/>
        <item m="1" x="3155"/>
        <item m="1" x="5717"/>
        <item m="1" x="5764"/>
        <item m="1" x="3667"/>
        <item m="1" x="2541"/>
        <item m="1" x="5776"/>
        <item m="1" x="2780"/>
        <item m="1" x="3658"/>
        <item m="1" x="4833"/>
        <item m="1" x="5050"/>
        <item m="1" x="5400"/>
        <item m="1" x="5028"/>
        <item m="1" x="4843"/>
        <item m="1" x="4971"/>
        <item m="1" x="2589"/>
        <item m="1" x="4164"/>
        <item m="1" x="5452"/>
        <item m="1" x="5876"/>
        <item m="1" x="4433"/>
        <item m="1" x="4467"/>
        <item m="1" x="3195"/>
        <item m="1" x="4037"/>
        <item m="1" x="5289"/>
        <item m="1" x="4933"/>
        <item m="1" x="4620"/>
        <item m="1" x="5738"/>
        <item m="1" x="2504"/>
        <item m="1" x="2328"/>
        <item m="1" x="4077"/>
        <item m="1" x="4739"/>
        <item m="1" x="4601"/>
        <item m="1" x="3682"/>
        <item m="1" x="2852"/>
        <item m="1" x="3882"/>
        <item m="1" x="4811"/>
        <item m="1" x="4191"/>
        <item m="1" x="3748"/>
        <item m="1" x="3064"/>
        <item m="1" x="4570"/>
        <item m="1" x="4777"/>
        <item m="1" x="2433"/>
        <item m="1" x="3651"/>
        <item m="1" x="4542"/>
        <item m="1" x="2191"/>
        <item m="1" x="4158"/>
        <item m="1" x="3776"/>
        <item m="1" x="4108"/>
        <item m="1" x="4415"/>
        <item m="1" x="5222"/>
        <item m="1" x="3744"/>
        <item m="1" x="5367"/>
        <item m="1" x="4546"/>
        <item m="1" x="4429"/>
        <item m="1" x="3297"/>
        <item m="1" x="4119"/>
        <item m="1" x="5349"/>
        <item m="1" x="3948"/>
        <item m="1" x="2655"/>
        <item m="1" x="4663"/>
        <item m="1" x="2744"/>
        <item m="1" x="2772"/>
        <item m="1" x="4714"/>
        <item m="1" x="4907"/>
        <item m="1" x="5643"/>
        <item m="1" x="3269"/>
        <item m="1" x="5432"/>
        <item m="1" x="4223"/>
        <item m="1" x="5139"/>
        <item m="1" x="2158"/>
        <item m="1" x="2247"/>
        <item m="1" x="5838"/>
        <item m="1" x="4175"/>
        <item m="1" x="3088"/>
        <item m="1" x="3829"/>
        <item m="1" x="5198"/>
        <item m="1" x="5547"/>
        <item m="1" x="3680"/>
        <item m="1" x="4090"/>
        <item m="1" x="3646"/>
        <item m="1" x="5276"/>
        <item m="1" x="3771"/>
        <item m="1" x="5174"/>
        <item m="1" x="5468"/>
        <item m="1" x="2510"/>
        <item m="1" x="4682"/>
        <item m="1" x="4243"/>
        <item m="1" x="5949"/>
        <item m="1" x="4379"/>
        <item m="1" x="2338"/>
        <item m="1" x="4775"/>
        <item m="1" x="4484"/>
        <item m="1" x="2432"/>
        <item m="1" x="5141"/>
        <item m="1" x="4111"/>
        <item m="1" x="3696"/>
        <item m="1" x="2733"/>
        <item m="1" x="3853"/>
        <item m="1" x="5981"/>
        <item m="1" x="2349"/>
        <item m="1" x="5215"/>
        <item m="1" x="3388"/>
        <item m="1" x="4085"/>
        <item m="1" x="4358"/>
        <item m="1" x="5921"/>
        <item m="1" x="5799"/>
        <item m="1" x="2141"/>
        <item m="1" x="3893"/>
        <item m="1" x="5689"/>
        <item m="1" x="5734"/>
        <item m="1" x="2728"/>
        <item m="1" x="4825"/>
        <item m="1" x="3210"/>
        <item m="1" x="4110"/>
        <item m="1" x="2332"/>
        <item m="1" x="5499"/>
        <item m="1" x="2348"/>
        <item m="1" x="5180"/>
        <item m="1" x="5197"/>
        <item m="1" x="2703"/>
        <item m="1" x="3483"/>
        <item m="1" x="3777"/>
        <item m="1" x="5683"/>
        <item m="1" x="5599"/>
        <item m="1" x="4403"/>
        <item m="1" x="3949"/>
        <item m="1" x="4205"/>
        <item m="1" x="3773"/>
        <item m="1" x="3058"/>
        <item m="1" x="4717"/>
        <item m="1" x="5402"/>
        <item m="1" x="4195"/>
        <item m="1" x="4613"/>
        <item m="1" x="3001"/>
        <item m="1" x="5259"/>
        <item m="1" x="4196"/>
        <item m="1" x="4496"/>
        <item m="1" x="5913"/>
        <item m="1" x="4810"/>
        <item m="1" x="5615"/>
        <item m="1" x="3135"/>
        <item m="1" x="5027"/>
        <item m="1" x="4666"/>
        <item m="1" x="5497"/>
        <item m="1" x="2840"/>
        <item m="1" x="5672"/>
        <item m="1" x="3329"/>
        <item m="1" x="4182"/>
        <item m="1" x="3867"/>
        <item m="1" x="3788"/>
        <item m="1" x="3621"/>
        <item m="1" x="2460"/>
        <item m="1" x="4738"/>
        <item m="1" x="4425"/>
        <item m="1" x="4495"/>
        <item m="1" x="2473"/>
        <item m="1" x="5178"/>
        <item m="1" x="4487"/>
        <item m="1" x="2766"/>
        <item m="1" x="4327"/>
        <item m="1" x="5135"/>
        <item m="1" x="5031"/>
        <item m="1" x="2218"/>
        <item m="1" x="5359"/>
        <item m="1" x="5986"/>
        <item m="1" x="3138"/>
        <item m="1" x="3986"/>
        <item m="1" x="4148"/>
        <item m="1" x="3688"/>
        <item m="1" x="4073"/>
        <item m="1" x="2807"/>
        <item m="1" x="5667"/>
        <item m="1" x="3710"/>
        <item m="1" x="4192"/>
        <item m="1" x="5675"/>
        <item m="1" x="2530"/>
        <item m="1" x="3530"/>
        <item m="1" x="2345"/>
        <item m="1" x="4363"/>
        <item m="1" x="4091"/>
        <item m="1" x="5511"/>
        <item m="1" x="3450"/>
        <item m="1" x="5848"/>
        <item m="1" x="4095"/>
        <item m="1" x="4710"/>
        <item m="1" x="3923"/>
        <item m="1" x="3517"/>
        <item m="1" x="5635"/>
        <item m="1" x="3416"/>
        <item m="1" x="3842"/>
        <item m="1" x="2998"/>
        <item m="1" x="5905"/>
        <item m="1" x="4067"/>
        <item m="1" x="5319"/>
        <item m="1" x="2887"/>
        <item m="1" x="2575"/>
        <item m="1" x="4458"/>
        <item m="1" x="3201"/>
        <item m="1" x="5245"/>
        <item m="1" x="4859"/>
        <item m="1" x="3104"/>
        <item m="1" x="5016"/>
        <item m="1" x="3164"/>
        <item m="1" x="4754"/>
        <item m="1" x="5927"/>
        <item m="1" x="4311"/>
        <item m="1" x="3051"/>
        <item m="1" x="4589"/>
        <item m="1" x="5368"/>
        <item m="1" x="4275"/>
        <item m="1" x="5735"/>
        <item m="1" x="2641"/>
        <item m="1" x="3070"/>
        <item m="1" x="4046"/>
        <item m="1" x="3610"/>
        <item m="1" x="3277"/>
        <item m="1" x="5114"/>
        <item m="1" x="3884"/>
        <item m="1" x="5899"/>
        <item m="1" x="5130"/>
        <item m="1" x="4500"/>
        <item m="1" x="4269"/>
        <item m="1" x="5666"/>
        <item m="1" x="5843"/>
        <item m="1" x="4565"/>
        <item m="1" x="5960"/>
        <item m="1" x="2264"/>
        <item m="1" x="4826"/>
        <item m="1" x="4190"/>
        <item m="1" x="3960"/>
        <item m="1" x="5363"/>
        <item m="1" x="5543"/>
        <item m="1" x="4713"/>
        <item m="1" x="5680"/>
        <item m="1" x="3430"/>
        <item m="1" x="2782"/>
        <item m="1" x="2968"/>
        <item m="1" x="3972"/>
        <item m="1" x="3980"/>
        <item m="1" x="2193"/>
        <item m="1" x="4814"/>
        <item m="1" x="5822"/>
        <item m="1" x="3161"/>
        <item m="1" x="4987"/>
        <item m="1" x="4689"/>
        <item m="1" x="3854"/>
        <item m="1" x="2931"/>
        <item m="1" x="3794"/>
        <item m="1" x="3479"/>
        <item m="1" x="2841"/>
        <item m="1" x="3883"/>
        <item m="1" x="5260"/>
        <item m="1" x="2463"/>
        <item m="1" x="4282"/>
        <item m="1" x="5565"/>
        <item m="1" x="4505"/>
        <item m="1" x="3336"/>
        <item m="1" x="3841"/>
        <item m="1" x="3225"/>
        <item m="1" x="4260"/>
        <item m="1" x="2543"/>
        <item m="1" x="5129"/>
        <item m="1" x="4733"/>
        <item m="1" x="4103"/>
        <item m="1" x="2591"/>
        <item m="1" x="5659"/>
        <item m="1" x="4432"/>
        <item m="1" x="2240"/>
        <item m="1" x="5076"/>
        <item m="1" x="2315"/>
        <item m="1" x="5871"/>
        <item m="1" x="5094"/>
        <item m="1" x="2395"/>
        <item m="1" x="2678"/>
        <item m="1" x="3462"/>
        <item m="1" x="3141"/>
        <item m="1" x="5835"/>
        <item m="1" x="2281"/>
        <item m="1" x="4478"/>
        <item m="1" x="5830"/>
        <item m="1" x="3845"/>
        <item m="1" x="5393"/>
        <item m="1" x="5131"/>
        <item m="1" x="4315"/>
        <item m="1" x="4021"/>
        <item m="1" x="5539"/>
        <item m="1" x="2653"/>
        <item m="1" x="5644"/>
        <item m="1" x="4078"/>
        <item m="1" x="4596"/>
        <item m="1" x="5495"/>
        <item m="1" x="4594"/>
        <item m="1" x="4337"/>
        <item m="1" x="5821"/>
        <item m="1" x="2384"/>
        <item m="1" x="2542"/>
        <item m="1" x="5957"/>
        <item m="1" x="3743"/>
        <item m="1" x="4023"/>
        <item m="1" x="4609"/>
        <item m="1" x="2752"/>
        <item m="1" x="4550"/>
        <item m="1" x="2217"/>
        <item m="1" x="5214"/>
        <item m="1" x="5258"/>
        <item m="1" x="3782"/>
        <item m="1" x="2704"/>
        <item m="1" x="5828"/>
        <item m="1" x="4734"/>
        <item m="1" x="4334"/>
        <item m="1" x="3862"/>
        <item m="1" x="2304"/>
        <item m="1" x="3356"/>
        <item m="1" x="3086"/>
        <item m="1" x="5881"/>
        <item m="1" x="3838"/>
        <item m="1" x="3778"/>
        <item m="1" x="4304"/>
        <item m="1" x="2881"/>
        <item m="1" x="4912"/>
        <item m="1" x="4727"/>
        <item m="1" x="2322"/>
        <item m="1" x="4388"/>
        <item m="1" x="2590"/>
        <item m="1" x="5355"/>
        <item m="1" x="4684"/>
        <item m="1" x="5312"/>
        <item m="1" x="2764"/>
        <item m="1" x="3535"/>
        <item m="1" x="3832"/>
        <item m="1" x="5555"/>
        <item m="1" x="3770"/>
        <item m="1" x="5656"/>
        <item m="1" x="5885"/>
        <item m="1" x="5763"/>
        <item m="1" x="3755"/>
        <item m="1" x="3492"/>
        <item m="1" x="4413"/>
        <item m="1" x="3740"/>
        <item m="1" x="4139"/>
        <item m="1" x="3035"/>
        <item m="1" x="3568"/>
        <item m="1" x="5850"/>
        <item m="1" x="2215"/>
        <item m="1" x="4969"/>
        <item m="1" x="5841"/>
        <item m="1" x="4131"/>
        <item m="1" x="4168"/>
        <item m="1" x="5053"/>
        <item m="1" x="3725"/>
        <item m="1" x="5983"/>
        <item m="1" x="2250"/>
        <item m="1" x="2481"/>
        <item m="1" x="3222"/>
        <item m="1" x="4299"/>
        <item m="1" x="2956"/>
        <item m="1" x="5933"/>
        <item m="1" x="4645"/>
        <item m="1" x="4157"/>
        <item m="1" x="5996"/>
        <item m="1" x="4600"/>
        <item m="1" x="4127"/>
        <item m="1" x="5982"/>
        <item m="1" x="3471"/>
        <item m="1" x="5295"/>
        <item m="1" x="2925"/>
        <item m="1" x="3173"/>
        <item m="1" x="2929"/>
        <item m="1" x="3899"/>
        <item m="1" x="3180"/>
        <item m="1" x="4281"/>
        <item m="1" x="4511"/>
        <item m="1" x="5274"/>
        <item m="1" x="5464"/>
        <item m="1" x="5134"/>
        <item m="1" x="6000"/>
        <item m="1" x="5046"/>
        <item m="1" x="5360"/>
        <item m="1" x="3878"/>
        <item m="1" x="2795"/>
        <item m="1" x="2518"/>
        <item m="1" x="4737"/>
        <item m="1" x="5998"/>
        <item m="1" x="5704"/>
        <item m="1" x="5834"/>
        <item m="1" x="4914"/>
        <item m="1" x="5727"/>
        <item m="1" x="4443"/>
        <item m="1" x="4577"/>
        <item m="1" x="6011"/>
        <item m="1" x="5038"/>
        <item m="1" x="5501"/>
        <item m="1" x="2808"/>
        <item m="1" x="2661"/>
        <item m="1" x="2559"/>
        <item m="1" x="2893"/>
        <item m="1" x="5878"/>
        <item m="1" x="5438"/>
        <item m="1" x="3157"/>
        <item m="1" x="5910"/>
        <item m="1" x="5023"/>
        <item m="1" x="3702"/>
        <item m="1" x="5947"/>
        <item m="1" x="6001"/>
        <item m="1" x="3600"/>
        <item m="1" x="4566"/>
        <item m="1" x="3191"/>
        <item m="1" x="4348"/>
        <item m="1" x="5798"/>
        <item m="1" x="2448"/>
        <item m="1" x="2921"/>
        <item m="1" x="4017"/>
        <item m="1" x="3767"/>
        <item m="1" x="3819"/>
        <item m="1" x="2934"/>
        <item m="1" x="4659"/>
        <item m="1" x="2137"/>
        <item m="1" x="3189"/>
        <item m="1" x="3041"/>
        <item m="1" x="5897"/>
        <item m="1" x="5732"/>
        <item m="1" x="3187"/>
        <item m="1" x="3247"/>
        <item m="1" x="2222"/>
        <item m="1" x="3328"/>
        <item m="1" x="5854"/>
        <item m="1" x="3036"/>
        <item m="1" x="4032"/>
        <item m="1" x="4248"/>
        <item m="1" x="2975"/>
        <item m="1" x="2802"/>
        <item m="1" x="2232"/>
        <item m="1" x="2164"/>
        <item m="1" x="5621"/>
        <item m="1" x="6008"/>
        <item m="1" x="2438"/>
        <item m="1" x="3622"/>
        <item m="1" x="3433"/>
        <item m="1" x="5322"/>
        <item m="1" x="3154"/>
        <item m="1" x="3048"/>
        <item m="1" x="4924"/>
        <item m="1" x="3018"/>
        <item m="1" x="4913"/>
        <item m="1" x="2373"/>
        <item m="1" x="2209"/>
        <item m="1" x="2142"/>
        <item m="1" x="5390"/>
        <item m="1" x="3408"/>
        <item m="1" x="2318"/>
        <item m="1" x="5794"/>
        <item m="1" x="5160"/>
        <item m="1" x="5354"/>
        <item m="1" x="4033"/>
        <item m="1" x="3691"/>
        <item m="1" x="3410"/>
        <item m="1" x="2261"/>
        <item m="1" x="5611"/>
        <item m="1" x="4360"/>
        <item m="1" x="5634"/>
        <item m="1" x="5184"/>
        <item m="1" x="4892"/>
        <item m="1" x="3107"/>
        <item m="1" x="2832"/>
        <item m="1" x="2488"/>
        <item m="1" x="4166"/>
        <item m="1" x="2957"/>
        <item m="1" x="2969"/>
        <item m="1" x="2605"/>
        <item m="1" x="3766"/>
        <item m="1" x="3458"/>
        <item m="1" x="4501"/>
        <item m="1" x="3967"/>
        <item m="1" x="4927"/>
        <item m="1" x="4685"/>
        <item m="1" x="2248"/>
        <item m="1" x="4878"/>
        <item m="1" x="3422"/>
        <item m="1" x="3670"/>
        <item m="1" x="5909"/>
        <item m="1" x="4226"/>
        <item m="1" x="5080"/>
        <item m="1" x="5488"/>
        <item m="1" x="5315"/>
        <item m="1" x="3243"/>
        <item m="1" x="4840"/>
        <item m="1" x="5397"/>
        <item m="1" x="4466"/>
        <item m="1" x="2813"/>
        <item m="1" x="4208"/>
        <item m="1" x="4200"/>
        <item m="1" x="3487"/>
        <item m="1" x="3633"/>
        <item m="1" x="2378"/>
        <item m="1" x="5412"/>
        <item m="1" x="4730"/>
        <item m="1" x="3727"/>
        <item m="1" x="5626"/>
        <item m="1" x="5760"/>
        <item m="1" x="5155"/>
        <item m="1" x="2437"/>
        <item m="1" x="2292"/>
        <item m="1" x="3783"/>
        <item m="1" x="3941"/>
        <item m="1" x="4929"/>
        <item m="1" x="5633"/>
        <item m="1" x="4387"/>
        <item m="1" x="4539"/>
        <item m="1" x="3235"/>
        <item m="1" x="5055"/>
        <item m="1" x="3257"/>
        <item m="1" x="3301"/>
        <item m="1" x="4997"/>
        <item m="1" x="3632"/>
        <item m="1" x="3350"/>
        <item m="1" x="2723"/>
        <item x="654"/>
        <item m="1" x="2670"/>
        <item m="1" x="5973"/>
        <item m="1" x="4207"/>
        <item m="1" x="3259"/>
        <item m="1" x="4875"/>
        <item m="1" x="2720"/>
        <item m="1" x="5126"/>
        <item m="1" x="3536"/>
        <item m="1" x="3905"/>
        <item m="1" x="3006"/>
        <item m="1" x="5057"/>
        <item m="1" x="4939"/>
        <item m="1" x="5657"/>
        <item m="1" x="5068"/>
        <item m="1" x="4365"/>
        <item m="1" x="4000"/>
        <item m="1" x="2413"/>
        <item m="1" x="3031"/>
        <item m="1" x="2885"/>
        <item m="1" x="5192"/>
        <item m="1" x="4009"/>
        <item m="1" x="4538"/>
        <item m="1" x="5285"/>
        <item m="1" x="5518"/>
        <item m="1" x="5766"/>
        <item m="1" x="2403"/>
        <item m="1" x="5789"/>
        <item m="1" x="2597"/>
        <item m="1" x="5474"/>
        <item m="1" x="3293"/>
        <item m="1" x="3128"/>
        <item m="1" x="2330"/>
        <item m="1" x="5238"/>
        <item m="1" x="3384"/>
        <item m="1" x="4649"/>
        <item m="1" x="5562"/>
        <item m="1" x="3341"/>
        <item m="1" x="2219"/>
        <item m="1" x="2696"/>
        <item m="1" x="2617"/>
        <item m="1" x="5869"/>
        <item m="1" x="2184"/>
        <item m="1" x="2185"/>
        <item m="1" x="4669"/>
        <item m="1" x="3383"/>
        <item m="1" x="5620"/>
        <item m="1" x="3344"/>
        <item m="1" x="4188"/>
        <item m="1" x="5056"/>
        <item m="1" x="3089"/>
        <item m="1" x="3098"/>
        <item m="1" x="5343"/>
        <item m="1" x="3054"/>
        <item m="1" x="2411"/>
        <item m="1" x="4902"/>
        <item m="1" x="5059"/>
        <item m="1" x="4427"/>
        <item m="1" x="4239"/>
        <item m="1" x="4680"/>
        <item m="1" x="4901"/>
        <item m="1" x="4401"/>
        <item m="1" x="3510"/>
        <item m="1" x="2253"/>
        <item m="1" x="2189"/>
        <item m="1" x="4051"/>
        <item m="1" x="4419"/>
        <item m="1" x="2611"/>
        <item m="1" x="4257"/>
        <item m="1" x="5665"/>
        <item m="1" x="3557"/>
        <item m="1" x="3729"/>
        <item m="1" x="5557"/>
        <item m="1" x="5607"/>
        <item m="1" x="4480"/>
        <item m="1" x="2427"/>
        <item m="1" x="5161"/>
        <item m="1" x="4165"/>
        <item m="1" x="4925"/>
        <item m="1" x="3843"/>
        <item m="1" x="5529"/>
        <item m="1" x="3250"/>
        <item m="1" x="4369"/>
        <item m="1" x="3552"/>
        <item m="1" x="3918"/>
        <item m="1" x="5095"/>
        <item m="1" x="5663"/>
        <item m="1" x="3642"/>
        <item m="1" x="4778"/>
        <item m="1" x="3299"/>
        <item m="1" x="4099"/>
        <item m="1" x="3468"/>
        <item m="1" x="3866"/>
        <item m="1" x="3118"/>
        <item m="1" x="3669"/>
        <item m="1" x="2949"/>
        <item m="1" x="3593"/>
        <item m="1" x="2392"/>
        <item m="1" x="4130"/>
        <item m="1" x="5000"/>
        <item m="1" x="5741"/>
        <item m="1" x="4061"/>
        <item m="1" x="5710"/>
        <item m="1" x="5731"/>
        <item m="1" x="3712"/>
        <item m="1" x="5347"/>
        <item m="1" x="5820"/>
        <item m="1" x="5889"/>
        <item m="1" x="2482"/>
        <item m="1" x="5211"/>
        <item m="1" x="5505"/>
        <item m="1" x="3095"/>
        <item m="1" x="2774"/>
        <item m="1" x="3545"/>
        <item m="1" x="5271"/>
        <item m="1" x="6009"/>
        <item m="1" x="2989"/>
        <item m="1" x="3807"/>
        <item m="1" x="4503"/>
        <item m="1" x="4879"/>
        <item m="1" x="2408"/>
        <item m="1" x="4975"/>
        <item m="1" x="4797"/>
        <item m="1" x="5693"/>
        <item m="1" x="3220"/>
        <item m="1" x="4862"/>
        <item m="1" x="5264"/>
        <item m="1" x="3261"/>
        <item m="1" x="4316"/>
        <item m="1" x="4652"/>
        <item m="1" x="5785"/>
        <item m="1" x="4861"/>
        <item m="1" x="2303"/>
        <item m="1" x="2489"/>
        <item m="1" x="4954"/>
        <item m="1" x="3585"/>
        <item m="1" x="4641"/>
        <item m="1" x="2519"/>
        <item m="1" x="4976"/>
        <item m="1" x="4787"/>
        <item m="1" x="2295"/>
        <item m="1" x="5450"/>
        <item m="1" x="4751"/>
        <item m="1" x="5625"/>
        <item m="1" x="5306"/>
        <item m="1" x="5546"/>
        <item m="1" x="3122"/>
        <item m="1" x="5564"/>
        <item m="1" x="4284"/>
        <item m="1" x="5408"/>
        <item m="1" x="5193"/>
        <item m="1" x="3954"/>
        <item m="1" x="2869"/>
        <item m="1" x="3496"/>
        <item m="1" x="3840"/>
        <item m="1" x="3348"/>
        <item m="1" x="4655"/>
        <item m="1" x="4895"/>
        <item m="1" x="2388"/>
        <item m="1" x="5506"/>
        <item m="1" x="6003"/>
        <item m="1" x="4105"/>
        <item m="1" x="5744"/>
        <item m="1" x="5429"/>
        <item m="1" x="4063"/>
        <item m="1" x="5692"/>
        <item m="1" x="3573"/>
        <item m="1" x="3805"/>
        <item m="1" x="2568"/>
        <item m="1" x="3387"/>
        <item m="1" x="2533"/>
        <item m="1" x="4039"/>
        <item m="1" x="4547"/>
        <item m="1" x="5747"/>
        <item m="1" x="3961"/>
        <item m="1" x="4491"/>
        <item m="1" x="5554"/>
        <item m="1" x="5570"/>
        <item m="1" x="4698"/>
        <item m="1" x="4616"/>
        <item m="1" x="3170"/>
        <item m="1" x="4228"/>
        <item m="1" x="4041"/>
        <item m="1" x="5091"/>
        <item m="1" x="4171"/>
        <item m="1" x="2812"/>
        <item m="1" x="6006"/>
        <item m="1" x="4813"/>
        <item m="1" x="3052"/>
        <item m="1" x="2770"/>
        <item m="1" x="3335"/>
        <item m="1" x="3818"/>
        <item m="1" x="5415"/>
        <item m="1" x="3444"/>
        <item m="1" x="5935"/>
        <item m="1" x="2241"/>
        <item m="1" x="4442"/>
        <item m="1" x="4721"/>
        <item m="1" x="2299"/>
        <item m="1" x="5530"/>
        <item m="1" x="3902"/>
        <item m="1" x="2829"/>
        <item m="1" x="3407"/>
        <item m="1" x="5265"/>
        <item m="1" x="4289"/>
        <item m="1" x="5165"/>
        <item m="1" x="3367"/>
        <item m="1" x="5281"/>
        <item m="1" x="4860"/>
        <item m="1" x="5610"/>
        <item m="1" x="3448"/>
        <item m="1" x="3823"/>
        <item m="1" x="3554"/>
        <item m="1" x="5571"/>
        <item m="1" x="3503"/>
        <item m="1" x="3466"/>
        <item m="1" x="5009"/>
        <item m="1" x="3541"/>
        <item m="1" x="3446"/>
        <item m="1" x="2702"/>
        <item m="1" x="2503"/>
        <item m="1" x="2431"/>
        <item m="1" x="4557"/>
        <item m="1" x="2787"/>
        <item m="1" x="5186"/>
        <item m="1" x="3572"/>
        <item m="1" x="2258"/>
        <item m="1" x="2935"/>
        <item m="1" x="3849"/>
        <item m="1" x="4718"/>
        <item m="1" x="5700"/>
        <item m="1" x="5652"/>
        <item m="1" x="3987"/>
        <item m="1" x="3216"/>
        <item m="1" x="2912"/>
        <item m="1" x="5492"/>
        <item m="1" x="4634"/>
        <item m="1" x="4572"/>
        <item m="1" x="4471"/>
        <item m="1" x="4691"/>
        <item m="1" x="4298"/>
        <item m="1" x="2924"/>
        <item m="1" x="5533"/>
        <item m="1" x="4915"/>
        <item m="1" x="3190"/>
        <item m="1" x="3069"/>
        <item m="1" x="3855"/>
        <item m="1" x="3310"/>
        <item m="1" x="4852"/>
        <item m="1" x="3056"/>
        <item m="1" x="2792"/>
        <item m="1" x="3075"/>
        <item m="1" x="3270"/>
        <item m="1" x="4246"/>
        <item m="1" x="4264"/>
        <item m="1" x="2465"/>
        <item m="1" x="5087"/>
        <item m="1" x="2211"/>
        <item m="1" x="4564"/>
        <item m="1" x="5462"/>
        <item m="1" x="4602"/>
        <item m="1" x="5395"/>
        <item m="1" x="4509"/>
        <item m="1" x="3158"/>
        <item m="1" x="3739"/>
        <item m="1" x="3288"/>
        <item m="1" x="4211"/>
        <item m="1" x="2865"/>
        <item m="1" x="4742"/>
        <item m="1" x="5512"/>
        <item m="1" x="4152"/>
        <item m="1" x="4992"/>
        <item m="1" x="5083"/>
        <item m="1" x="4632"/>
        <item m="1" x="3900"/>
        <item m="1" x="5831"/>
        <item m="1" x="4934"/>
        <item m="1" x="3623"/>
        <item m="1" x="4688"/>
        <item m="1" x="4071"/>
        <item m="1" x="2391"/>
        <item m="1" x="3136"/>
        <item m="1" x="2486"/>
        <item m="1" x="4693"/>
        <item m="1" x="4578"/>
        <item m="1" x="5325"/>
        <item m="1" x="4795"/>
        <item m="1" x="3292"/>
        <item m="1" x="3601"/>
        <item m="1" x="4018"/>
        <item m="1" x="2199"/>
        <item m="1" x="4270"/>
        <item m="1" x="5472"/>
        <item m="1" x="5988"/>
        <item m="1" x="2409"/>
        <item m="1" x="2301"/>
        <item m="1" x="5586"/>
        <item m="1" x="4020"/>
        <item m="1" x="4022"/>
        <item m="1" x="4690"/>
        <item m="1" x="3873"/>
        <item m="1" x="5481"/>
        <item m="1" x="5453"/>
        <item m="1" x="4043"/>
        <item m="1" x="5370"/>
        <item m="1" x="5842"/>
        <item m="1" x="2461"/>
        <item m="1" x="3628"/>
        <item m="1" x="2997"/>
        <item m="1" x="5431"/>
        <item m="1" x="4005"/>
        <item m="1" x="3911"/>
        <item x="655"/>
        <item m="1" x="5852"/>
        <item m="1" x="5954"/>
        <item m="1" x="5250"/>
        <item m="1" x="4896"/>
        <item m="1" x="5946"/>
        <item m="1" x="4725"/>
        <item m="1" x="3134"/>
        <item m="1" x="5576"/>
        <item m="1" x="4767"/>
        <item m="1" x="5872"/>
        <item m="1" x="5745"/>
        <item m="1" x="2394"/>
        <item m="1" x="2791"/>
        <item m="1" x="4832"/>
        <item m="1" x="5684"/>
        <item m="1" x="2153"/>
        <item m="1" x="2820"/>
        <item m="1" x="5093"/>
        <item m="1" x="3172"/>
        <item m="1" x="2207"/>
        <item m="1" x="3057"/>
        <item m="1" x="2272"/>
        <item m="1" x="3338"/>
        <item m="1" x="5018"/>
        <item m="1" x="4288"/>
        <item m="1" x="2646"/>
        <item m="1" x="3824"/>
        <item m="1" x="4530"/>
        <item m="1" x="3229"/>
        <item m="1" x="5034"/>
        <item m="1" x="4910"/>
        <item m="1" x="3150"/>
        <item m="1" x="3542"/>
        <item m="1" x="5448"/>
        <item m="1" x="5810"/>
        <item m="1" x="3263"/>
        <item m="1" x="5321"/>
        <item m="1" x="4700"/>
        <item m="1" x="2620"/>
        <item m="1" x="5433"/>
        <item m="1" x="2705"/>
        <item m="1" x="2767"/>
        <item m="1" x="3820"/>
        <item m="1" x="3944"/>
        <item m="1" x="2588"/>
        <item m="1" x="3501"/>
        <item m="1" x="4253"/>
        <item m="1" x="4258"/>
        <item m="1" x="4941"/>
        <item m="1" x="3721"/>
        <item m="1" x="3931"/>
        <item m="1" x="5414"/>
        <item m="1" x="4183"/>
        <item m="1" x="4456"/>
        <item m="1" x="5296"/>
        <item m="1" x="4583"/>
        <item m="1" x="5037"/>
        <item m="1" x="4374"/>
        <item m="1" x="3581"/>
        <item m="1" x="4181"/>
        <item m="1" x="3347"/>
        <item m="1" x="3438"/>
        <item m="1" x="2567"/>
        <item m="1" x="5538"/>
        <item m="1" x="4469"/>
        <item m="1" x="3366"/>
        <item m="1" x="3123"/>
        <item m="1" x="5581"/>
        <item m="1" x="3547"/>
        <item m="1" x="3396"/>
        <item m="1" x="4618"/>
        <item m="1" x="5903"/>
        <item m="1" x="3023"/>
        <item m="1" x="5965"/>
        <item m="1" x="4938"/>
        <item m="1" x="5724"/>
        <item m="1" x="2601"/>
        <item m="1" x="3452"/>
        <item m="1" x="4276"/>
        <item m="1" x="5425"/>
        <item m="1" x="3648"/>
        <item m="1" x="2451"/>
        <item m="1" x="5043"/>
        <item m="1" x="3928"/>
        <item m="1" x="3431"/>
        <item m="1" x="5145"/>
        <item m="1" x="3549"/>
        <item m="1" x="2898"/>
        <item m="1" x="2964"/>
        <item m="1" x="5845"/>
        <item m="1" x="2576"/>
        <item m="1" x="2637"/>
        <item m="1" x="4625"/>
        <item m="1" x="2724"/>
        <item m="1" x="4610"/>
        <item m="1" x="2444"/>
        <item m="1" x="2311"/>
        <item m="1" x="4519"/>
        <item m="1" x="3370"/>
        <item m="1" x="5203"/>
        <item m="1" x="5985"/>
        <item m="1" x="3214"/>
        <item m="1" x="5041"/>
        <item m="1" x="2557"/>
        <item m="1" x="2859"/>
        <item m="1" x="4918"/>
        <item m="1" x="2531"/>
        <item m="1" x="5082"/>
        <item m="1" x="3093"/>
        <item m="1" x="2509"/>
        <item m="1" x="4686"/>
        <item m="1" x="5179"/>
        <item m="1" x="3635"/>
        <item m="1" x="5737"/>
        <item m="1" x="3254"/>
        <item m="1" x="5631"/>
        <item m="1" x="3511"/>
        <item m="1" x="4126"/>
        <item m="1" x="4512"/>
        <item m="1" x="2962"/>
        <item m="1" x="3262"/>
        <item m="1" x="2415"/>
        <item m="1" x="5813"/>
        <item m="1" x="3692"/>
        <item m="1" x="4502"/>
        <item m="1" x="2856"/>
        <item m="1" x="3984"/>
        <item m="1" x="5898"/>
        <item m="1" x="5971"/>
        <item m="1" x="3360"/>
        <item m="1" x="5636"/>
        <item m="1" x="5029"/>
        <item m="1" x="5146"/>
        <item m="1" x="5269"/>
        <item m="1" x="3800"/>
        <item m="1" x="2794"/>
        <item m="1" x="4582"/>
        <item m="1" x="5048"/>
        <item m="1" x="2251"/>
        <item m="1" x="2755"/>
        <item m="1" x="4047"/>
        <item m="1" x="3003"/>
        <item m="1" x="3493"/>
        <item m="1" x="4916"/>
        <item m="1" x="5596"/>
        <item m="1" x="4846"/>
        <item m="1" x="5864"/>
        <item m="1" x="5017"/>
        <item m="1" x="5791"/>
        <item m="1" x="5301"/>
        <item m="1" x="3888"/>
        <item m="1" x="3165"/>
        <item m="1" x="5219"/>
        <item m="1" x="2833"/>
        <item m="1" x="4702"/>
        <item m="1" x="4489"/>
        <item m="1" x="5609"/>
        <item m="1" x="4133"/>
        <item m="1" x="2658"/>
        <item m="1" x="3578"/>
        <item m="1" x="3457"/>
        <item m="1" x="2399"/>
        <item m="1" x="5466"/>
        <item m="1" x="5052"/>
        <item m="1" x="2947"/>
        <item m="1" x="4329"/>
        <item m="1" x="5733"/>
        <item m="1" x="3791"/>
        <item m="1" x="5877"/>
        <item m="1" x="3137"/>
        <item m="1" x="3803"/>
        <item m="1" x="4619"/>
        <item m="1" x="3372"/>
        <item m="1" x="5510"/>
        <item m="1" x="3090"/>
        <item m="1" x="3636"/>
        <item m="1" x="3715"/>
        <item m="1" x="3799"/>
        <item m="1" x="2447"/>
        <item m="1" x="4642"/>
        <item m="1" x="3738"/>
        <item m="1" x="4855"/>
        <item m="1" x="3723"/>
        <item m="1" x="3654"/>
        <item m="1" x="5824"/>
        <item m="1" x="2712"/>
        <item m="1" x="4919"/>
        <item m="1" x="4592"/>
        <item m="1" x="4319"/>
        <item m="1" x="2847"/>
        <item m="1" x="4611"/>
        <item m="1" x="3365"/>
        <item m="1" x="4024"/>
        <item m="1" x="3666"/>
        <item m="1" x="4980"/>
        <item m="1" x="3616"/>
        <item m="1" x="4129"/>
        <item m="1" x="3460"/>
        <item m="1" x="5658"/>
        <item m="1" x="4331"/>
        <item m="1" x="3130"/>
        <item m="1" x="4007"/>
        <item m="1" x="4800"/>
        <item m="1" x="2520"/>
        <item m="1" x="4312"/>
        <item m="1" x="5243"/>
        <item m="1" x="5303"/>
        <item m="1" x="5977"/>
        <item m="1" x="4587"/>
        <item m="1" x="3789"/>
        <item m="1" x="5334"/>
        <item m="1" x="4382"/>
        <item m="1" x="2467"/>
        <item m="1" x="4233"/>
        <item m="1" x="2722"/>
        <item m="1" x="2501"/>
        <item m="1" x="4762"/>
        <item m="1" x="4552"/>
        <item m="1" x="4996"/>
        <item m="1" x="5616"/>
        <item m="1" x="3620"/>
        <item m="1" x="2179"/>
        <item m="1" x="5588"/>
        <item m="1" x="4960"/>
        <item m="1" x="2862"/>
        <item m="1" x="2290"/>
        <item m="1" x="2683"/>
        <item m="1" x="2758"/>
        <item m="1" x="5743"/>
        <item m="1" x="3346"/>
        <item m="1" x="5210"/>
        <item m="1" x="3039"/>
        <item m="1" x="3784"/>
        <item m="1" x="3318"/>
        <item m="1" x="5195"/>
        <item m="1" x="2627"/>
        <item m="1" x="2485"/>
        <item m="1" x="5590"/>
        <item m="1" x="5206"/>
        <item m="1" x="5940"/>
        <item m="1" x="4950"/>
        <item m="1" x="4990"/>
        <item m="1" x="5527"/>
        <item m="1" x="2382"/>
        <item m="1" x="4366"/>
        <item m="1" x="2389"/>
        <item m="1" x="5279"/>
        <item m="1" x="4516"/>
        <item m="1" x="2381"/>
        <item m="1" x="3167"/>
        <item m="1" x="3994"/>
        <item m="1" x="4812"/>
        <item m="1" x="3736"/>
        <item m="1" x="5237"/>
        <item m="1" x="4768"/>
        <item m="1" x="2186"/>
        <item m="1" x="5176"/>
        <item m="1" x="3322"/>
        <item m="1" x="2285"/>
        <item m="1" x="4439"/>
        <item m="1" x="2967"/>
        <item m="1" x="3957"/>
        <item m="1" x="5156"/>
        <item m="1" x="4984"/>
        <item m="1" x="6007"/>
        <item m="1" x="5106"/>
        <item m="1" x="3785"/>
        <item m="1" x="3565"/>
        <item m="1" x="3759"/>
        <item m="1" x="3945"/>
        <item m="1" x="2845"/>
        <item m="1" x="2918"/>
        <item m="1" x="3414"/>
        <item m="1" x="3481"/>
        <item m="1" x="2325"/>
        <item m="1" x="5847"/>
        <item m="1" x="3013"/>
        <item m="1" x="5661"/>
        <item m="1" x="3992"/>
        <item m="1" x="5471"/>
        <item m="1" x="5418"/>
        <item m="1" x="5767"/>
        <item m="1" x="5591"/>
        <item m="1" x="3186"/>
        <item m="1" x="5593"/>
        <item m="1" x="3160"/>
        <item m="1" x="2132"/>
        <item m="1" x="2366"/>
        <item m="1" x="2815"/>
        <item m="1" x="5686"/>
        <item m="1" x="2525"/>
        <item m="1" x="3914"/>
        <item m="1" x="2229"/>
        <item m="1" x="2178"/>
        <item m="1" x="3042"/>
        <item m="1" x="5595"/>
        <item m="1" x="4755"/>
        <item m="1" x="5003"/>
        <item m="1" x="5039"/>
        <item m="1" x="3519"/>
        <item m="1" x="3278"/>
        <item m="1" x="3979"/>
        <item m="1" x="4297"/>
        <item m="1" x="2821"/>
        <item m="1" x="5660"/>
        <item m="1" x="5594"/>
        <item m="1" x="4013"/>
        <item m="1" x="5483"/>
        <item m="1" x="2848"/>
        <item m="1" x="3274"/>
        <item m="1" x="2551"/>
        <item m="1" x="4123"/>
        <item m="1" x="2715"/>
        <item m="1" x="2544"/>
        <item m="1" x="2545"/>
        <item m="1" x="4603"/>
        <item m="1" x="3472"/>
        <item m="1" x="4661"/>
        <item m="1" x="3611"/>
        <item m="1" x="4563"/>
        <item m="1" x="5208"/>
        <item m="1" x="4121"/>
        <item m="1" x="5436"/>
        <item m="1" x="4431"/>
        <item m="1" x="2759"/>
        <item m="1" x="2816"/>
        <item m="1" x="5065"/>
        <item m="1" x="5690"/>
        <item m="1" x="5641"/>
        <item m="1" x="3742"/>
        <item m="1" x="4344"/>
        <item m="1" x="2554"/>
        <item m="1" x="4520"/>
        <item m="1" x="4588"/>
        <item m="1" x="4062"/>
        <item m="1" x="3518"/>
        <item m="1" x="5648"/>
        <item m="1" x="3649"/>
        <item m="1" x="3920"/>
        <item m="1" x="4004"/>
        <item m="1" x="2183"/>
        <item m="1" x="2169"/>
        <item m="1" x="5340"/>
        <item m="1" x="3618"/>
        <item m="1" x="3932"/>
        <item m="1" x="4586"/>
        <item m="1" x="4372"/>
        <item m="1" x="2769"/>
        <item m="1" x="2609"/>
        <item m="1" x="2838"/>
        <item m="1" x="3564"/>
        <item m="1" x="5413"/>
        <item m="1" x="3912"/>
        <item m="1" x="3312"/>
        <item m="1" x="5832"/>
        <item m="1" x="4743"/>
        <item m="1" x="4155"/>
        <item m="1" x="3196"/>
        <item m="1" x="2754"/>
        <item m="1" x="4012"/>
        <item m="1" x="2314"/>
        <item m="1" x="3038"/>
        <item m="1" x="4851"/>
        <item m="1" x="4351"/>
        <item m="1" x="2773"/>
        <item m="1" x="5592"/>
        <item m="1" x="3816"/>
        <item m="1" x="5968"/>
        <item m="1" x="5125"/>
        <item m="1" x="3562"/>
        <item m="1" x="4479"/>
        <item m="1" x="5866"/>
        <item m="1" x="5292"/>
        <item m="1" x="5697"/>
        <item m="1" x="5755"/>
        <item m="1" x="3655"/>
        <item m="1" x="4872"/>
        <item m="1" x="3281"/>
        <item m="1" x="4510"/>
        <item m="1" x="5096"/>
        <item m="1" x="3780"/>
        <item m="1" x="4163"/>
        <item m="1" x="4974"/>
        <item m="1" x="3515"/>
        <item m="1" x="2675"/>
        <item m="1" x="5987"/>
        <item m="1" x="5560"/>
        <item m="1" x="2905"/>
        <item m="1" x="2747"/>
        <item m="1" x="4124"/>
        <item m="1" x="5522"/>
        <item m="1" x="5992"/>
        <item m="1" x="4961"/>
        <item m="1" x="2688"/>
        <item m="1" x="3898"/>
        <item m="1" x="3756"/>
        <item m="1" x="4407"/>
        <item m="1" x="2374"/>
        <item m="1" x="2739"/>
        <item m="1" x="4668"/>
        <item m="1" x="4532"/>
        <item m="1" x="5900"/>
        <item m="1" x="3619"/>
        <item m="1" x="5706"/>
        <item m="1" x="5519"/>
        <item m="1" x="3540"/>
        <item m="1" x="2265"/>
        <item m="1" x="5458"/>
        <item m="1" x="3506"/>
        <item m="1" x="4399"/>
        <item m="1" x="5358"/>
        <item m="1" x="4944"/>
        <item m="1" x="5081"/>
        <item m="1" x="4468"/>
        <item m="1" x="3296"/>
        <item m="1" x="5417"/>
        <item m="1" x="2564"/>
        <item m="1" x="3405"/>
        <item m="1" x="4368"/>
        <item m="1" x="3351"/>
        <item m="1" x="3981"/>
        <item m="1" x="3531"/>
        <item m="1" x="5441"/>
        <item m="1" x="3185"/>
        <item m="1" x="3560"/>
        <item m="1" x="3120"/>
        <item m="1" x="2612"/>
        <item m="1" x="5231"/>
        <item m="1" x="4187"/>
        <item m="1" x="5725"/>
        <item m="1" x="5255"/>
        <item m="1" x="5904"/>
        <item m="1" x="2210"/>
        <item m="1" x="5430"/>
        <item m="1" x="4640"/>
        <item m="1" x="3639"/>
        <item m="1" x="2948"/>
        <item m="1" x="5540"/>
        <item m="1" x="3907"/>
        <item m="1" x="3381"/>
        <item m="1" x="5092"/>
        <item m="1" x="2942"/>
        <item m="1" x="2428"/>
        <item m="1" x="3249"/>
        <item m="1" x="4132"/>
        <item m="1" x="2490"/>
        <item m="1" x="4729"/>
        <item m="1" x="4544"/>
        <item m="1" x="4704"/>
        <item m="1" x="3435"/>
        <item m="1" x="5707"/>
        <item m="1" x="3374"/>
        <item m="1" x="4692"/>
        <item m="1" x="4201"/>
        <item m="1" x="2167"/>
        <item m="1" x="5619"/>
        <item m="1" x="3595"/>
        <item m="1" x="3358"/>
        <item m="1" x="3017"/>
        <item m="1" x="3626"/>
        <item m="1" x="2613"/>
        <item m="1" x="4238"/>
        <item m="1" x="3376"/>
        <item m="1" x="5447"/>
        <item m="1" x="3087"/>
        <item m="1" x="4279"/>
        <item m="1" x="4092"/>
        <item m="1" x="3935"/>
        <item m="1" x="2161"/>
        <item m="1" x="3076"/>
        <item m="1" x="5116"/>
        <item m="1" x="2203"/>
        <item m="1" x="2760"/>
        <item m="1" x="3946"/>
        <item m="1" x="5975"/>
        <item m="1" x="3377"/>
        <item m="1" x="5284"/>
        <item m="1" x="5970"/>
        <item m="1" x="3116"/>
        <item m="1" x="4900"/>
        <item m="1" x="2214"/>
        <item m="1" x="5856"/>
        <item m="1" x="2922"/>
        <item m="1" x="5574"/>
        <item m="1" x="5928"/>
        <item m="1" x="5974"/>
        <item m="1" x="4114"/>
        <item m="1" x="4828"/>
        <item m="1" x="5331"/>
        <item m="1" x="4026"/>
        <item m="1" x="2288"/>
        <item m="1" x="4776"/>
        <item m="1" x="4470"/>
        <item m="1" x="2180"/>
        <item m="1" x="2312"/>
        <item m="1" x="4383"/>
        <item m="1" x="2864"/>
        <item m="1" x="5884"/>
        <item m="1" x="3847"/>
        <item m="1" x="3032"/>
        <item m="1" x="4638"/>
        <item m="1" x="5708"/>
        <item m="1" x="5952"/>
        <item m="1" x="5288"/>
        <item m="1" x="5304"/>
        <item m="1" x="3080"/>
        <item m="1" x="2825"/>
        <item m="1" x="5490"/>
        <item m="1" x="5718"/>
        <item m="1" x="2187"/>
        <item m="1" x="5407"/>
        <item m="1" x="3968"/>
        <item m="1" x="3252"/>
        <item m="1" x="2985"/>
        <item m="1" x="4988"/>
        <item m="1" x="4076"/>
        <item m="1" x="3896"/>
        <item m="1" x="3397"/>
        <item m="1" x="2293"/>
        <item m="1" x="3971"/>
        <item m="1" x="3273"/>
        <item m="1" x="5844"/>
        <item m="1" x="2714"/>
        <item m="1" x="5144"/>
        <item m="1" x="4118"/>
        <item m="1" x="3534"/>
        <item m="1" x="3792"/>
        <item m="1" x="4732"/>
        <item m="1" x="3813"/>
        <item m="1" x="2416"/>
        <item m="1" x="4430"/>
        <item m="1" x="5583"/>
        <item m="1" x="2515"/>
        <item m="1" x="5305"/>
        <item m="1" x="4995"/>
        <item m="1" x="5104"/>
        <item m="1" x="3745"/>
        <item m="1" x="5346"/>
        <item m="1" x="2386"/>
        <item m="1" x="5257"/>
        <item m="1" x="4829"/>
        <item m="1" x="5181"/>
        <item m="1" x="2867"/>
        <item m="1" x="4926"/>
        <item m="1" x="2765"/>
        <item m="1" x="5559"/>
        <item m="1" x="3887"/>
        <item m="1" x="4417"/>
        <item m="1" x="4786"/>
        <item m="1" x="3132"/>
        <item m="1" x="2966"/>
        <item m="1" x="5151"/>
        <item m="1" x="3857"/>
        <item m="1" x="2226"/>
        <item m="1" x="3294"/>
        <item m="1" x="5783"/>
        <item m="1" x="5338"/>
        <item m="1" x="3067"/>
        <item m="1" x="3973"/>
        <item m="1" x="4153"/>
        <item m="1" x="4412"/>
        <item m="1" x="2154"/>
        <item m="1" x="2499"/>
        <item m="1" x="5162"/>
        <item m="1" x="4441"/>
        <item m="1" x="2150"/>
        <item m="1" x="4147"/>
        <item m="1" x="3529"/>
        <item m="1" x="4174"/>
        <item m="1" x="5342"/>
        <item m="1" x="2549"/>
        <item m="1" x="2440"/>
        <item m="1" x="3421"/>
        <item m="1" x="5252"/>
        <item m="1" x="3704"/>
        <item m="1" x="2268"/>
        <item m="1" x="3485"/>
        <item m="1" x="4882"/>
        <item m="1" x="3728"/>
        <item m="1" x="3672"/>
        <item m="1" x="2886"/>
        <item m="1" x="5191"/>
        <item m="1" x="2708"/>
        <item m="1" x="3206"/>
        <item m="1" x="3400"/>
        <item m="1" x="6010"/>
        <item m="1" x="5679"/>
        <item m="1" x="4562"/>
        <item m="1" x="2628"/>
        <item m="1" x="4396"/>
        <item m="1" x="5287"/>
        <item m="1" x="3145"/>
        <item m="1" x="3614"/>
        <item m="1" x="4006"/>
        <item m="1" x="2402"/>
        <item m="1" x="2127"/>
        <item m="1" x="3209"/>
        <item m="1" x="5401"/>
        <item m="1" x="2736"/>
        <item m="1" x="5159"/>
        <item m="1" x="5242"/>
        <item m="1" x="2879"/>
        <item m="1" x="3234"/>
        <item m="1" x="3537"/>
        <item m="1" x="5061"/>
        <item m="1" x="3306"/>
        <item m="1" x="3074"/>
        <item m="1" x="4263"/>
        <item m="1" x="5978"/>
        <item m="1" x="2741"/>
        <item m="1" x="3977"/>
        <item m="1" x="2846"/>
        <item m="1" x="2798"/>
        <item m="1" x="2347"/>
        <item m="1" x="3850"/>
        <item m="1" x="5655"/>
        <item m="1" x="4621"/>
        <item m="1" x="5769"/>
        <item m="1" x="3442"/>
        <item m="1" x="5405"/>
        <item m="1" x="2666"/>
        <item m="1" x="5709"/>
        <item m="1" x="3874"/>
        <item m="1" x="5119"/>
        <item m="1" x="4977"/>
        <item m="1" x="4595"/>
        <item m="1" x="2287"/>
        <item m="1" x="5064"/>
        <item m="1" x="2369"/>
        <item m="1" x="2735"/>
        <item m="1" x="5246"/>
        <item m="1" x="4543"/>
        <item m="1" x="5102"/>
        <item m="1" x="4651"/>
        <item m="1" x="2572"/>
        <item m="1" x="5073"/>
        <item m="1" x="5253"/>
        <item m="1" x="5356"/>
        <item m="1" x="4998"/>
        <item m="1" x="5500"/>
        <item m="1" x="4674"/>
        <item m="1" x="2245"/>
        <item m="1" x="3461"/>
        <item m="1" x="3875"/>
        <item m="1" x="4035"/>
        <item m="1" x="5164"/>
        <item m="1" x="3202"/>
        <item m="1" x="4083"/>
        <item m="1" x="5649"/>
        <item m="1" x="354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6"/>
        <item x="647"/>
        <item x="648"/>
        <item x="649"/>
        <item x="650"/>
        <item x="651"/>
        <item x="653"/>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s>
      <autoSortScope>
        <pivotArea dataOnly="0" outline="0" fieldPosition="0">
          <references count="1">
            <reference field="4294967294" count="1" selected="0">
              <x v="0"/>
            </reference>
          </references>
        </pivotArea>
      </autoSortScope>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sortType="descending" defaultSubtotal="0">
      <items count="26">
        <item m="1" x="19"/>
        <item m="1" x="23"/>
        <item m="1" x="18"/>
        <item m="1" x="24"/>
        <item m="1" x="22"/>
        <item x="13"/>
        <item m="1" x="25"/>
        <item m="1" x="21"/>
        <item m="1" x="20"/>
        <item x="1"/>
        <item x="10"/>
        <item x="5"/>
        <item x="4"/>
        <item x="3"/>
        <item x="11"/>
        <item x="12"/>
        <item x="7"/>
        <item x="8"/>
        <item x="2"/>
        <item x="0"/>
        <item x="9"/>
        <item x="6"/>
        <item x="14"/>
        <item m="1" x="17"/>
        <item x="15"/>
        <item x="16"/>
      </items>
      <autoSortScope>
        <pivotArea dataOnly="0" outline="0" fieldPosition="0">
          <references count="1">
            <reference field="4294967294" count="1" selected="0">
              <x v="0"/>
            </reference>
          </references>
        </pivotArea>
      </autoSortScope>
      <extLst>
        <ext xmlns:x14="http://schemas.microsoft.com/office/spreadsheetml/2009/9/main" uri="{2946ED86-A175-432a-8AC1-64E0C546D7DE}">
          <x14:pivotField fillDownLabels="1"/>
        </ext>
      </extLst>
    </pivotField>
    <pivotField compact="0" outline="0" subtotalTop="0" showAll="0" sortType="descending" defaultSubtotal="0">
      <autoSortScope>
        <pivotArea dataOnly="0" outline="0" fieldPosition="0">
          <references count="1">
            <reference field="4294967294" count="1" selected="0">
              <x v="0"/>
            </reference>
          </references>
        </pivotArea>
      </autoSortScope>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items count="6043">
        <item m="1" x="6029"/>
        <item m="1" x="3525"/>
        <item m="1" x="3524"/>
        <item m="1" x="3097"/>
        <item m="1" x="3551"/>
        <item m="1" x="5613"/>
        <item m="1" x="6017"/>
        <item m="1" x="4326"/>
        <item m="1" x="3109"/>
        <item m="1" x="4829"/>
        <item m="1" x="2412"/>
        <item m="1" x="5151"/>
        <item m="1" x="2754"/>
        <item m="1" x="2878"/>
        <item m="1" x="4066"/>
        <item m="1" x="3972"/>
        <item m="1" x="4541"/>
        <item m="1" x="4257"/>
        <item m="1" x="4484"/>
        <item m="1" x="5228"/>
        <item m="1" x="4481"/>
        <item m="1" x="5199"/>
        <item m="1" x="2634"/>
        <item m="1" x="3171"/>
        <item m="1" x="4750"/>
        <item m="1" x="5849"/>
        <item m="1" x="4665"/>
        <item m="1" x="4644"/>
        <item m="1" x="5889"/>
        <item m="1" x="2506"/>
        <item m="1" x="3279"/>
        <item m="1" x="5551"/>
        <item m="1" x="2801"/>
        <item m="1" x="3215"/>
        <item m="1" x="4119"/>
        <item m="1" x="4017"/>
        <item m="1" x="3027"/>
        <item m="1" x="4412"/>
        <item m="1" x="5935"/>
        <item m="1" x="2979"/>
        <item m="1" x="4976"/>
        <item m="1" x="5402"/>
        <item m="1" x="5626"/>
        <item m="1" x="5841"/>
        <item m="1" x="2280"/>
        <item m="1" x="2171"/>
        <item m="1" x="3520"/>
        <item m="1" x="5565"/>
        <item m="1" x="5035"/>
        <item m="1" x="3734"/>
        <item m="1" x="5672"/>
        <item m="1" x="2401"/>
        <item m="1" x="4375"/>
        <item m="1" x="3120"/>
        <item m="1" x="2873"/>
        <item m="1" x="5923"/>
        <item m="1" x="6009"/>
        <item m="1" x="5086"/>
        <item m="1" x="4346"/>
        <item m="1" x="5640"/>
        <item m="1" x="2490"/>
        <item m="1" x="4892"/>
        <item m="1" x="3037"/>
        <item m="1" x="2909"/>
        <item m="1" x="3811"/>
        <item m="1" x="5733"/>
        <item m="1" x="5098"/>
        <item m="1" x="5648"/>
        <item m="1" x="2833"/>
        <item m="1" x="5760"/>
        <item m="1" x="2524"/>
        <item m="1" x="5179"/>
        <item m="1" x="2468"/>
        <item m="1" x="4789"/>
        <item m="1" x="3225"/>
        <item m="1" x="3606"/>
        <item m="1" x="3807"/>
        <item m="1" x="2876"/>
        <item m="1" x="5629"/>
        <item m="1" x="5263"/>
        <item m="1" x="5608"/>
        <item m="1" x="4643"/>
        <item m="1" x="2233"/>
        <item m="1" x="3704"/>
        <item m="1" x="5095"/>
        <item m="1" x="4821"/>
        <item m="1" x="5584"/>
        <item m="1" x="2276"/>
        <item m="1" x="5285"/>
        <item m="1" x="3494"/>
        <item m="1" x="4767"/>
        <item m="1" x="2410"/>
        <item m="1" x="5387"/>
        <item m="1" x="3910"/>
        <item m="1" x="5420"/>
        <item m="1" x="2224"/>
        <item m="1" x="2428"/>
        <item m="1" x="2966"/>
        <item m="1" x="5770"/>
        <item m="1" x="2955"/>
        <item m="1" x="3437"/>
        <item m="1" x="5781"/>
        <item m="1" x="5273"/>
        <item m="1" x="3229"/>
        <item m="1" x="3822"/>
        <item m="1" x="2207"/>
        <item m="1" x="4501"/>
        <item m="1" x="5283"/>
        <item m="1" x="4612"/>
        <item m="1" x="4593"/>
        <item m="1" x="5352"/>
        <item m="1" x="4853"/>
        <item m="1" x="3667"/>
        <item m="1" x="3614"/>
        <item m="1" x="4874"/>
        <item m="1" x="3281"/>
        <item m="1" x="4911"/>
        <item m="1" x="3358"/>
        <item m="1" x="4978"/>
        <item m="1" x="5819"/>
        <item m="1" x="4955"/>
        <item m="1" x="2188"/>
        <item m="1" x="3487"/>
        <item m="1" x="5097"/>
        <item m="1" x="3649"/>
        <item m="1" x="5587"/>
        <item m="1" x="5303"/>
        <item m="1" x="2636"/>
        <item m="1" x="2453"/>
        <item m="1" x="5431"/>
        <item m="1" x="3893"/>
        <item m="1" x="5619"/>
        <item m="1" x="4315"/>
        <item m="1" x="5168"/>
        <item m="1" x="3496"/>
        <item m="1" x="4570"/>
        <item m="1" x="4956"/>
        <item m="1" x="2721"/>
        <item m="1" x="5857"/>
        <item m="1" x="3374"/>
        <item m="1" x="3160"/>
        <item m="1" x="2357"/>
        <item m="1" x="2397"/>
        <item m="1" x="4430"/>
        <item m="1" x="5805"/>
        <item m="1" x="2835"/>
        <item m="1" x="4009"/>
        <item m="1" x="2667"/>
        <item m="1" x="5594"/>
        <item m="1" x="4383"/>
        <item m="1" x="2915"/>
        <item m="1" x="3991"/>
        <item m="1" x="3237"/>
        <item m="1" x="3787"/>
        <item m="1" x="5786"/>
        <item m="1" x="3978"/>
        <item m="1" x="2160"/>
        <item m="1" x="5100"/>
        <item m="1" x="4658"/>
        <item m="1" x="2786"/>
        <item m="1" x="3079"/>
        <item m="1" x="5342"/>
        <item m="1" x="2183"/>
        <item m="1" x="4064"/>
        <item m="1" x="4402"/>
        <item m="1" x="3435"/>
        <item m="1" x="2797"/>
        <item m="1" x="5517"/>
        <item m="1" x="3937"/>
        <item m="1" x="3759"/>
        <item m="1" x="2624"/>
        <item m="1" x="5858"/>
        <item m="1" x="4889"/>
        <item m="1" x="3082"/>
        <item m="1" x="3067"/>
        <item m="1" x="3589"/>
        <item m="1" x="2953"/>
        <item m="1" x="4050"/>
        <item m="1" x="2321"/>
        <item m="1" x="5954"/>
        <item m="1" x="3871"/>
        <item m="1" x="3624"/>
        <item m="1" x="5052"/>
        <item m="1" x="5125"/>
        <item m="1" x="5826"/>
        <item m="1" x="4118"/>
        <item m="1" x="4201"/>
        <item m="1" x="3141"/>
        <item m="1" x="3503"/>
        <item m="1" x="3024"/>
        <item m="1" x="2539"/>
        <item m="1" x="2423"/>
        <item m="1" x="5380"/>
        <item m="1" x="3813"/>
        <item m="1" x="5518"/>
        <item m="1" x="2511"/>
        <item m="1" x="3841"/>
        <item m="1" x="4942"/>
        <item m="1" x="5903"/>
        <item m="1" x="3265"/>
        <item m="1" x="4104"/>
        <item m="1" x="5376"/>
        <item m="1" x="3432"/>
        <item m="1" x="2671"/>
        <item m="1" x="4877"/>
        <item m="1" x="2838"/>
        <item m="1" x="4592"/>
        <item m="1" x="4280"/>
        <item m="1" x="2202"/>
        <item m="1" x="4074"/>
        <item m="1" x="5932"/>
        <item m="1" x="5929"/>
        <item m="1" x="5293"/>
        <item m="1" x="4415"/>
        <item m="1" x="2466"/>
        <item m="1" x="5484"/>
        <item m="1" x="5939"/>
        <item m="1" x="3585"/>
        <item m="1" x="4057"/>
        <item m="1" x="4192"/>
        <item m="1" x="5054"/>
        <item m="1" x="2475"/>
        <item m="1" x="5405"/>
        <item m="1" x="5539"/>
        <item m="1" x="3882"/>
        <item m="1" x="2834"/>
        <item m="1" x="2844"/>
        <item m="1" x="2841"/>
        <item m="1" x="5218"/>
        <item m="1" x="2288"/>
        <item m="1" x="2764"/>
        <item m="1" x="3347"/>
        <item m="1" x="5509"/>
        <item m="1" x="2753"/>
        <item m="1" x="3576"/>
        <item m="1" x="5132"/>
        <item m="1" x="3738"/>
        <item m="1" x="5951"/>
        <item m="1" x="5072"/>
        <item m="1" x="2310"/>
        <item m="1" x="4777"/>
        <item m="1" x="2395"/>
        <item m="1" x="3679"/>
        <item m="1" x="5207"/>
        <item m="1" x="5319"/>
        <item m="1" x="2642"/>
        <item m="1" x="2790"/>
        <item m="1" x="5902"/>
        <item m="1" x="4798"/>
        <item m="1" x="2166"/>
        <item m="1" x="2149"/>
        <item m="1" x="5418"/>
        <item m="1" x="3575"/>
        <item m="1" x="4572"/>
        <item m="1" x="5186"/>
        <item m="1" x="5542"/>
        <item m="1" x="5789"/>
        <item m="1" x="2867"/>
        <item m="1" x="4388"/>
        <item m="1" x="5226"/>
        <item m="1" x="2365"/>
        <item m="1" x="3094"/>
        <item m="1" x="5425"/>
        <item m="1" x="4355"/>
        <item m="1" x="5136"/>
        <item m="1" x="2574"/>
        <item m="1" x="2576"/>
        <item m="1" x="4673"/>
        <item m="1" x="5141"/>
        <item m="1" x="3750"/>
        <item m="1" x="2704"/>
        <item m="1" x="3019"/>
        <item m="1" x="3306"/>
        <item m="1" x="5150"/>
        <item m="1" x="5034"/>
        <item m="1" x="5015"/>
        <item m="1" x="3371"/>
        <item m="1" x="5206"/>
        <item m="1" x="3537"/>
        <item m="1" x="5549"/>
        <item m="1" x="2585"/>
        <item m="1" x="3631"/>
        <item m="1" x="4982"/>
        <item m="1" x="3338"/>
        <item m="1" x="4232"/>
        <item m="1" x="4793"/>
        <item m="1" x="3204"/>
        <item m="1" x="4444"/>
        <item m="1" x="4988"/>
        <item m="1" x="4078"/>
        <item m="1" x="2893"/>
        <item m="1" x="4808"/>
        <item m="1" x="3021"/>
        <item m="1" x="2590"/>
        <item m="1" x="5865"/>
        <item m="1" x="5122"/>
        <item m="1" x="4110"/>
        <item m="1" x="4529"/>
        <item m="1" x="2299"/>
        <item m="1" x="2374"/>
        <item m="1" x="4697"/>
        <item m="1" x="5127"/>
        <item m="1" x="2293"/>
        <item m="1" x="3364"/>
        <item m="1" x="5631"/>
        <item m="1" x="2279"/>
        <item m="1" x="4214"/>
        <item m="1" x="3148"/>
        <item m="1" x="3339"/>
        <item m="1" x="4070"/>
        <item m="1" x="2913"/>
        <item m="1" x="4730"/>
        <item m="1" x="2335"/>
        <item m="1" x="4719"/>
        <item m="1" x="4123"/>
        <item m="1" x="5994"/>
        <item m="1" x="3070"/>
        <item m="1" x="4857"/>
        <item m="1" x="2510"/>
        <item m="1" x="3519"/>
        <item m="1" x="3261"/>
        <item m="1" x="2941"/>
        <item m="1" x="2328"/>
        <item m="1" x="2476"/>
        <item m="1" x="3654"/>
        <item m="1" x="2761"/>
        <item m="1" x="2189"/>
        <item m="1" x="5424"/>
        <item m="1" x="4578"/>
        <item m="1" x="2588"/>
        <item m="1" x="2352"/>
        <item m="1" x="2458"/>
        <item m="1" x="5966"/>
        <item m="1" x="5904"/>
        <item m="1" x="4743"/>
        <item m="1" x="5480"/>
        <item m="1" x="5544"/>
        <item m="1" x="2620"/>
        <item m="1" x="4817"/>
        <item m="1" x="4989"/>
        <item m="1" x="3333"/>
        <item m="1" x="5266"/>
        <item m="1" x="5845"/>
        <item m="1" x="4785"/>
        <item m="1" x="4530"/>
        <item m="1" x="4940"/>
        <item m="1" x="3202"/>
        <item m="1" x="4271"/>
        <item m="1" x="3638"/>
        <item m="1" x="5326"/>
        <item m="1" x="4520"/>
        <item m="1" x="4519"/>
        <item m="1" x="2316"/>
        <item m="1" x="2494"/>
        <item m="1" x="5893"/>
        <item m="1" x="3447"/>
        <item m="1" x="6039"/>
        <item m="1" x="4650"/>
        <item m="1" x="4913"/>
        <item m="1" x="2363"/>
        <item m="1" x="3554"/>
        <item m="1" x="4093"/>
        <item m="1" x="4641"/>
        <item m="1" x="2469"/>
        <item m="1" x="2998"/>
        <item m="1" x="2868"/>
        <item m="1" x="3259"/>
        <item m="1" x="2389"/>
        <item m="1" x="5507"/>
        <item m="1" x="5265"/>
        <item m="1" x="3620"/>
        <item m="1" x="4812"/>
        <item m="1" x="2519"/>
        <item m="1" x="2296"/>
        <item m="1" x="5483"/>
        <item m="1" x="3253"/>
        <item m="1" x="4589"/>
        <item m="1" x="5003"/>
        <item m="1" x="4330"/>
        <item m="1" x="4188"/>
        <item m="1" x="4367"/>
        <item m="1" x="5915"/>
        <item m="1" x="3110"/>
        <item m="1" x="4336"/>
        <item m="1" x="3774"/>
        <item m="1" x="3921"/>
        <item m="1" x="2143"/>
        <item m="1" x="3939"/>
        <item m="1" x="5723"/>
        <item m="1" x="4109"/>
        <item m="1" x="3103"/>
        <item m="1" x="4825"/>
        <item m="1" x="4398"/>
        <item m="1" x="4169"/>
        <item m="1" x="3942"/>
        <item m="1" x="3542"/>
        <item m="1" x="3217"/>
        <item m="1" x="3861"/>
        <item m="1" x="5536"/>
        <item m="1" x="4872"/>
        <item m="1" x="6036"/>
        <item m="1" x="3397"/>
        <item m="1" x="3330"/>
        <item m="1" x="2582"/>
        <item m="1" x="3316"/>
        <item m="1" x="5795"/>
        <item m="1" x="5961"/>
        <item m="1" x="2748"/>
        <item m="1" x="4710"/>
        <item m="1" x="3315"/>
        <item m="1" x="5374"/>
        <item m="1" x="4830"/>
        <item m="1" x="3381"/>
        <item m="1" x="5074"/>
        <item m="1" x="2270"/>
        <item m="1" x="2406"/>
        <item m="1" x="4563"/>
        <item m="1" x="5976"/>
        <item m="1" x="5312"/>
        <item m="1" x="4849"/>
        <item m="1" x="4413"/>
        <item m="1" x="4161"/>
        <item m="1" x="2537"/>
        <item m="1" x="4740"/>
        <item m="1" x="3842"/>
        <item m="1" x="5040"/>
        <item m="1" x="3431"/>
        <item m="1" x="3389"/>
        <item m="1" x="2765"/>
        <item m="1" x="5364"/>
        <item m="1" x="3650"/>
        <item m="1" x="3284"/>
        <item m="1" x="2407"/>
        <item m="1" x="3782"/>
        <item m="1" x="2597"/>
        <item m="1" x="5583"/>
        <item m="1" x="3988"/>
        <item m="1" x="6011"/>
        <item m="1" x="4191"/>
        <item m="1" x="2369"/>
        <item m="1" x="3298"/>
        <item m="1" x="2912"/>
        <item m="1" x="3577"/>
        <item m="1" x="4406"/>
        <item m="1" x="4378"/>
        <item m="1" x="5828"/>
        <item m="1" x="2388"/>
        <item m="1" x="2655"/>
        <item m="1" x="4616"/>
        <item m="1" x="3046"/>
        <item m="1" x="3570"/>
        <item m="1" x="5569"/>
        <item m="1" x="3256"/>
        <item m="1" x="3174"/>
        <item m="1" x="2291"/>
        <item m="1" x="3399"/>
        <item m="1" x="5840"/>
        <item m="1" x="2237"/>
        <item m="1" x="3792"/>
        <item m="1" x="4226"/>
        <item m="1" x="2180"/>
        <item m="1" x="3946"/>
        <item m="1" x="3749"/>
        <item m="1" x="3056"/>
        <item m="1" x="5221"/>
        <item m="1" x="5317"/>
        <item m="1" x="5750"/>
        <item m="1" x="5674"/>
        <item m="1" x="2591"/>
        <item m="1" x="4308"/>
        <item m="1" x="3155"/>
        <item m="1" x="4277"/>
        <item m="1" x="4068"/>
        <item m="1" x="2404"/>
        <item m="1" x="3747"/>
        <item m="1" x="5620"/>
        <item m="1" x="5443"/>
        <item m="1" x="4594"/>
        <item m="1" x="3712"/>
        <item m="1" x="4969"/>
        <item m="1" x="5474"/>
        <item m="1" x="2931"/>
        <item m="1" x="4666"/>
        <item m="1" x="2791"/>
        <item m="1" x="4101"/>
        <item m="1" x="2599"/>
        <item m="1" x="4691"/>
        <item m="1" x="3998"/>
        <item m="1" x="2371"/>
        <item m="1" x="3977"/>
        <item m="1" x="5597"/>
        <item m="1" x="4083"/>
        <item m="1" x="5076"/>
        <item m="1" x="2901"/>
        <item m="1" x="4780"/>
        <item m="1" x="2771"/>
        <item m="1" x="5193"/>
        <item m="1" x="5634"/>
        <item m="1" x="4582"/>
        <item m="1" x="4908"/>
        <item m="1" x="4866"/>
        <item m="1" x="4468"/>
        <item m="1" x="5662"/>
        <item m="1" x="3855"/>
        <item m="1" x="5084"/>
        <item m="1" x="3940"/>
        <item m="1" x="3481"/>
        <item m="1" x="5491"/>
        <item m="1" x="2951"/>
        <item m="1" x="3523"/>
        <item m="1" x="2470"/>
        <item m="1" x="4731"/>
        <item m="1" x="5663"/>
        <item m="1" x="2939"/>
        <item m="1" x="4772"/>
        <item m="1" x="3713"/>
        <item m="1" x="3406"/>
        <item m="1" x="5162"/>
        <item m="1" x="2353"/>
        <item m="1" x="2522"/>
        <item m="1" x="2225"/>
        <item m="1" x="3819"/>
        <item m="1" x="2432"/>
        <item m="1" x="5617"/>
        <item m="1" x="5050"/>
        <item m="1" x="3274"/>
        <item m="1" x="3865"/>
        <item m="1" x="2505"/>
        <item m="1" x="3760"/>
        <item m="1" x="2213"/>
        <item m="1" x="3697"/>
        <item m="1" x="3583"/>
        <item m="1" x="2142"/>
        <item m="1" x="3751"/>
        <item m="1" x="3662"/>
        <item m="1" x="5314"/>
        <item m="1" x="4801"/>
        <item m="1" x="2463"/>
        <item m="1" x="4476"/>
        <item m="1" x="3211"/>
        <item m="1" x="2518"/>
        <item m="1" x="5007"/>
        <item m="1" x="4510"/>
        <item m="1" x="4089"/>
        <item m="1" x="2546"/>
        <item m="1" x="4128"/>
        <item m="1" x="5675"/>
        <item m="1" x="2711"/>
        <item m="1" x="3102"/>
        <item m="1" x="5992"/>
        <item m="1" x="4328"/>
        <item m="1" x="3308"/>
        <item m="1" x="4239"/>
        <item m="1" x="3997"/>
        <item m="1" x="5083"/>
        <item m="1" x="4834"/>
        <item m="1" x="5051"/>
        <item m="1" x="4263"/>
        <item m="1" x="5753"/>
        <item m="1" x="4648"/>
        <item m="1" x="4025"/>
        <item m="1" x="2579"/>
        <item m="1" x="2516"/>
        <item m="1" x="5032"/>
        <item m="1" x="4318"/>
        <item m="1" x="2325"/>
        <item m="1" x="2430"/>
        <item m="1" x="2729"/>
        <item m="1" x="3485"/>
        <item m="1" x="3216"/>
        <item m="1" x="3234"/>
        <item m="1" x="3324"/>
        <item m="1" x="3127"/>
        <item m="1" x="5501"/>
        <item m="1" x="5694"/>
        <item m="1" x="2311"/>
        <item m="1" x="2515"/>
        <item m="1" x="4307"/>
        <item m="1" x="4675"/>
        <item m="1" x="5432"/>
        <item m="1" x="3528"/>
        <item m="1" x="3711"/>
        <item m="1" x="3689"/>
        <item m="1" x="5635"/>
        <item m="1" x="4030"/>
        <item m="1" x="2758"/>
        <item m="1" x="2593"/>
        <item m="1" x="4922"/>
        <item m="1" x="4358"/>
        <item m="1" x="2381"/>
        <item m="1" x="5571"/>
        <item m="1" x="4760"/>
        <item m="1" x="5067"/>
        <item m="1" x="4930"/>
        <item m="1" x="2793"/>
        <item m="1" x="4838"/>
        <item m="1" x="5955"/>
        <item m="1" x="5270"/>
        <item m="1" x="5126"/>
        <item m="1" x="4550"/>
        <item m="1" x="3450"/>
        <item m="1" x="3579"/>
        <item m="1" x="5094"/>
        <item m="1" x="5106"/>
        <item m="1" x="2251"/>
        <item m="1" x="3129"/>
        <item m="1" x="3745"/>
        <item m="1" x="4970"/>
        <item m="1" x="5868"/>
        <item m="1" x="5824"/>
        <item m="1" x="3574"/>
        <item m="1" x="5790"/>
        <item m="1" x="4950"/>
        <item m="1" x="5715"/>
        <item m="1" x="2558"/>
        <item m="1" x="4448"/>
        <item m="1" x="4477"/>
        <item m="1" x="5373"/>
        <item m="1" x="4651"/>
        <item m="1" x="3637"/>
        <item m="1" x="3933"/>
        <item m="1" x="5349"/>
        <item m="1" x="5004"/>
        <item m="1" x="5446"/>
        <item m="1" x="5152"/>
        <item m="1" x="2513"/>
        <item m="1" x="5900"/>
        <item m="1" x="2218"/>
        <item m="1" x="3235"/>
        <item m="1" x="2733"/>
        <item m="1" x="4870"/>
        <item m="1" x="4380"/>
        <item m="1" x="2611"/>
        <item m="1" x="4545"/>
        <item m="1" x="2675"/>
        <item m="1" x="4386"/>
        <item m="1" x="5598"/>
        <item m="1" x="4591"/>
        <item m="1" x="5886"/>
        <item m="1" x="5827"/>
        <item m="1" x="4677"/>
        <item m="1" x="4392"/>
        <item m="1" x="2349"/>
        <item m="1" x="5257"/>
        <item m="1" x="3836"/>
        <item m="1" x="2286"/>
        <item m="1" x="5012"/>
        <item m="1" x="2332"/>
        <item m="1" x="3877"/>
        <item m="1" x="2903"/>
        <item m="1" x="5061"/>
        <item m="1" x="2570"/>
        <item m="1" x="3057"/>
        <item m="1" x="3189"/>
        <item m="1" x="2842"/>
        <item m="1" x="2932"/>
        <item m="1" x="5894"/>
        <item m="1" x="5652"/>
        <item m="1" x="3387"/>
        <item m="1" x="5933"/>
        <item m="1" x="2222"/>
        <item m="1" x="3135"/>
        <item m="1" x="3938"/>
        <item m="1" x="4262"/>
        <item m="1" x="5937"/>
        <item m="1" x="2731"/>
        <item m="1" x="4619"/>
        <item m="1" x="4627"/>
        <item m="1" x="5818"/>
        <item m="1" x="2241"/>
        <item m="1" x="4653"/>
        <item m="1" x="3765"/>
        <item m="1" x="2985"/>
        <item m="1" x="5866"/>
        <item m="1" x="5890"/>
        <item m="1" x="2723"/>
        <item m="1" x="3801"/>
        <item m="1" x="2499"/>
        <item m="1" x="5684"/>
        <item m="1" x="2896"/>
        <item m="1" x="4869"/>
        <item m="1" x="3377"/>
        <item m="1" x="5867"/>
        <item m="1" x="3541"/>
        <item m="1" x="2686"/>
        <item m="1" x="3586"/>
        <item m="1" x="2750"/>
        <item m="1" x="3514"/>
        <item m="1" x="3725"/>
        <item m="1" x="2814"/>
        <item m="1" x="4681"/>
        <item m="1" x="2656"/>
        <item m="1" x="2858"/>
        <item m="1" x="5577"/>
        <item m="1" x="5592"/>
        <item m="1" x="2843"/>
        <item m="1" x="5031"/>
        <item m="1" x="5751"/>
        <item m="1" x="5458"/>
        <item m="1" x="4082"/>
        <item m="1" x="4946"/>
        <item m="1" x="4237"/>
        <item m="1" x="2228"/>
        <item m="1" x="5831"/>
        <item m="1" x="2610"/>
        <item m="1" x="4349"/>
        <item m="1" x="2670"/>
        <item m="1" x="5962"/>
        <item m="1" x="5464"/>
        <item m="1" x="5284"/>
        <item m="1" x="5202"/>
        <item m="1" x="3058"/>
        <item m="1" x="3688"/>
        <item m="1" x="5906"/>
        <item m="1" x="4174"/>
        <item m="1" x="3264"/>
        <item m="1" x="3115"/>
        <item m="1" x="4749"/>
        <item m="1" x="2583"/>
        <item m="1" x="5272"/>
        <item m="1" x="5391"/>
        <item m="1" x="2572"/>
        <item m="1" x="2698"/>
        <item m="1" x="5209"/>
        <item m="1" x="3233"/>
        <item m="1" x="2256"/>
        <item m="1" x="2828"/>
        <item m="1" x="2344"/>
        <item m="1" x="4841"/>
        <item m="1" x="3012"/>
        <item m="1" x="2341"/>
        <item m="1" x="2919"/>
        <item m="1" x="4292"/>
        <item m="1" x="5986"/>
        <item m="1" x="4800"/>
        <item m="1" x="4298"/>
        <item m="1" x="2438"/>
        <item m="1" x="5758"/>
        <item m="1" x="2652"/>
        <item m="1" x="5895"/>
        <item m="1" x="2999"/>
        <item m="1" x="4006"/>
        <item m="1" x="4971"/>
        <item m="1" x="3052"/>
        <item m="1" x="2647"/>
        <item m="1" x="4974"/>
        <item m="1" x="3964"/>
        <item m="1" x="4878"/>
        <item m="1" x="2857"/>
        <item m="1" x="3603"/>
        <item m="1" x="5852"/>
        <item m="1" x="3244"/>
        <item m="1" x="2662"/>
        <item m="1" x="4693"/>
        <item m="1" x="3666"/>
        <item m="1" x="4165"/>
        <item m="1" x="5343"/>
        <item m="1" x="4622"/>
        <item m="1" x="5839"/>
        <item m="1" x="5975"/>
        <item m="1" x="4424"/>
        <item m="1" x="4281"/>
        <item m="1" x="2199"/>
        <item m="1" x="2181"/>
        <item m="1" x="2890"/>
        <item m="1" x="3629"/>
        <item m="1" x="5135"/>
        <item m="1" x="4480"/>
        <item m="1" x="4427"/>
        <item m="1" x="3969"/>
        <item m="1" x="3961"/>
        <item m="1" x="4359"/>
        <item m="1" x="2456"/>
        <item m="1" x="4744"/>
        <item m="1" x="3195"/>
        <item m="1" x="4983"/>
        <item m="1" x="4715"/>
        <item m="1" x="4196"/>
        <item m="1" x="3895"/>
        <item m="1" x="3413"/>
        <item m="1" x="2182"/>
        <item m="1" x="3462"/>
        <item m="1" x="2676"/>
        <item m="1" x="5881"/>
        <item m="1" x="2396"/>
        <item m="1" x="5782"/>
        <item m="1" x="2244"/>
        <item m="1" x="3146"/>
        <item m="1" x="4360"/>
        <item m="1" x="4301"/>
        <item m="1" x="4446"/>
        <item m="1" x="2798"/>
        <item m="1" x="3729"/>
        <item m="1" x="2508"/>
        <item m="1" x="4442"/>
        <item m="1" x="4179"/>
        <item m="1" x="4466"/>
        <item m="1" x="3635"/>
        <item m="1" x="4554"/>
        <item m="1" x="4062"/>
        <item m="1" x="5077"/>
        <item m="1" x="5382"/>
        <item m="1" x="4538"/>
        <item m="1" x="5163"/>
        <item m="1" x="3231"/>
        <item m="1" x="4163"/>
        <item m="1" x="5773"/>
        <item m="1" x="2315"/>
        <item m="1" x="2268"/>
        <item m="1" x="4535"/>
        <item m="1" x="2146"/>
        <item m="1" x="4512"/>
        <item m="1" x="2663"/>
        <item m="1" x="5276"/>
        <item m="1" x="4804"/>
        <item m="1" x="3071"/>
        <item m="1" x="4746"/>
        <item m="1" x="4126"/>
        <item m="1" x="3360"/>
        <item m="1" x="5806"/>
        <item m="1" x="4073"/>
        <item m="1" x="4631"/>
        <item m="1" x="5357"/>
        <item m="1" x="3993"/>
        <item m="1" x="3675"/>
        <item m="1" x="3476"/>
        <item m="1" x="4728"/>
        <item m="1" x="2172"/>
        <item m="1" x="2638"/>
        <item m="1" x="5472"/>
        <item m="1" x="2952"/>
        <item m="1" x="2726"/>
        <item m="1" x="3600"/>
        <item m="1" x="4975"/>
        <item m="1" x="2977"/>
        <item m="1" x="5645"/>
        <item m="1" x="4716"/>
        <item m="1" x="3584"/>
        <item m="1" x="3156"/>
        <item m="1" x="4523"/>
        <item m="1" x="2304"/>
        <item m="1" x="4601"/>
        <item m="1" x="4096"/>
        <item m="1" x="5647"/>
        <item m="1" x="4965"/>
        <item m="1" x="5568"/>
        <item m="1" x="3853"/>
        <item m="1" x="2770"/>
        <item m="1" x="2362"/>
        <item m="1" x="3800"/>
        <item m="1" x="4339"/>
        <item m="1" x="6030"/>
        <item m="1" x="6026"/>
        <item m="1" x="5742"/>
        <item m="1" x="4282"/>
        <item m="1" x="3499"/>
        <item m="1" x="5427"/>
        <item m="1" x="5709"/>
        <item m="1" x="2922"/>
        <item m="1" x="4369"/>
        <item m="1" x="4429"/>
        <item m="1" x="5422"/>
        <item m="1" x="5334"/>
        <item m="1" x="4331"/>
        <item m="1" x="5749"/>
        <item m="1" x="5628"/>
        <item m="1" x="5593"/>
        <item m="1" x="2372"/>
        <item m="1" x="4247"/>
        <item m="1" x="3870"/>
        <item m="1" x="3232"/>
        <item m="1" x="5590"/>
        <item m="1" x="2378"/>
        <item m="1" x="4796"/>
        <item m="1" x="3994"/>
        <item m="1" x="4947"/>
        <item m="1" x="4211"/>
        <item m="1" x="4646"/>
        <item m="1" x="5148"/>
        <item m="1" x="2238"/>
        <item m="1" x="5302"/>
        <item m="1" x="2346"/>
        <item m="1" x="5398"/>
        <item m="1" x="2187"/>
        <item m="1" x="3357"/>
        <item m="1" x="2482"/>
        <item m="1" x="3721"/>
        <item m="1" x="2869"/>
        <item m="1" x="3203"/>
        <item m="1" x="2527"/>
        <item m="1" x="3483"/>
        <item m="1" x="4645"/>
        <item m="1" x="2488"/>
        <item m="1" x="5646"/>
        <item m="1" x="3342"/>
        <item m="1" x="3368"/>
        <item m="1" x="5323"/>
        <item m="1" x="3260"/>
        <item m="1" x="5174"/>
        <item m="1" x="3460"/>
        <item m="1" x="2976"/>
        <item m="1" x="3798"/>
        <item m="1" x="5259"/>
        <item m="1" x="2340"/>
        <item m="1" x="3815"/>
        <item m="1" x="2393"/>
        <item m="1" x="5403"/>
        <item m="1" x="2144"/>
        <item m="1" x="4051"/>
        <item m="1" x="5623"/>
        <item m="1" x="5365"/>
        <item m="1" x="2312"/>
        <item m="1" x="5250"/>
        <item m="1" x="2839"/>
        <item m="1" x="3194"/>
        <item m="1" x="5416"/>
        <item m="1" x="2581"/>
        <item m="1" x="2799"/>
        <item m="1" x="3164"/>
        <item m="1" x="3065"/>
        <item m="1" x="3280"/>
        <item m="1" x="2461"/>
        <item m="1" x="5294"/>
        <item m="1" x="2240"/>
        <item m="1" x="4409"/>
        <item m="1" x="5731"/>
        <item m="1" x="3106"/>
        <item m="1" x="5950"/>
        <item m="1" x="4699"/>
        <item m="1" x="2984"/>
        <item m="1" x="3560"/>
        <item m="1" x="4522"/>
        <item m="1" x="2542"/>
        <item m="1" x="2481"/>
        <item m="1" x="2971"/>
        <item m="1" x="3266"/>
        <item m="1" x="3069"/>
        <item m="1" x="5220"/>
        <item m="1" x="2886"/>
        <item m="1" x="5232"/>
        <item m="1" x="2165"/>
        <item m="1" x="3737"/>
        <item m="1" x="4987"/>
        <item m="1" x="2775"/>
        <item m="1" x="3452"/>
        <item m="1" x="4701"/>
        <item m="1" x="2989"/>
        <item m="1" x="4351"/>
        <item m="1" x="5871"/>
        <item m="1" x="5467"/>
        <item m="1" x="4995"/>
        <item m="1" x="5485"/>
        <item m="1" x="2823"/>
        <item m="1" x="4686"/>
        <item m="1" x="2978"/>
        <item m="1" x="4536"/>
        <item m="1" x="5761"/>
        <item m="1" x="4494"/>
        <item m="1" x="4985"/>
        <item m="1" x="3348"/>
        <item m="1" x="4305"/>
        <item m="1" x="2806"/>
        <item m="1" x="3320"/>
        <item m="1" x="6006"/>
        <item m="1" x="5823"/>
        <item m="1" x="3383"/>
        <item m="1" x="5487"/>
        <item m="1" x="3242"/>
        <item m="1" x="3701"/>
        <item m="1" x="4024"/>
        <item m="1" x="2640"/>
        <item m="1" x="5603"/>
        <item m="1" x="2409"/>
        <item m="1" x="2295"/>
        <item m="1" x="3550"/>
        <item m="1" x="5792"/>
        <item m="1" x="5203"/>
        <item m="1" x="4227"/>
        <item m="1" x="2804"/>
        <item m="1" x="3647"/>
        <item m="1" x="5942"/>
        <item m="1" x="4964"/>
        <item m="1" x="4320"/>
        <item m="1" x="4038"/>
        <item m="1" x="2619"/>
        <item m="1" x="2795"/>
        <item m="1" x="2162"/>
        <item m="1" x="3477"/>
        <item m="1" x="5822"/>
        <item m="1" x="4010"/>
        <item m="1" x="3549"/>
        <item m="1" x="4236"/>
        <item m="1" x="4027"/>
        <item m="1" x="4564"/>
        <item m="1" x="5110"/>
        <item m="1" x="5261"/>
        <item m="1" x="4718"/>
        <item m="1" x="5689"/>
        <item m="1" x="4344"/>
        <item m="1" x="3186"/>
        <item m="1" x="2905"/>
        <item m="1" x="5896"/>
        <item m="1" x="2875"/>
        <item m="1" x="4929"/>
        <item m="1" x="5716"/>
        <item m="1" x="5696"/>
        <item m="1" x="5876"/>
        <item m="1" x="3287"/>
        <item m="1" x="4526"/>
        <item m="1" x="5157"/>
        <item m="1" x="4734"/>
        <item m="1" x="3864"/>
        <item m="1" x="2538"/>
        <item m="1" x="5887"/>
        <item m="1" x="2643"/>
        <item m="1" x="3693"/>
        <item m="1" x="5711"/>
        <item m="1" x="2419"/>
        <item m="1" x="5581"/>
        <item m="1" x="4928"/>
        <item m="1" x="4888"/>
        <item m="1" x="4343"/>
        <item m="1" x="3023"/>
        <item m="1" x="4861"/>
        <item m="1" x="2958"/>
        <item m="1" x="4729"/>
        <item m="1" x="5333"/>
        <item m="1" x="3066"/>
        <item m="1" x="5350"/>
        <item m="1" x="5189"/>
        <item m="1" x="5639"/>
        <item m="1" x="5796"/>
        <item m="1" x="4370"/>
        <item m="1" x="4036"/>
        <item m="1" x="6024"/>
        <item m="1" x="2959"/>
        <item m="1" x="3498"/>
        <item m="1" x="3054"/>
        <item m="1" x="4811"/>
        <item m="1" x="5159"/>
        <item m="1" x="5680"/>
        <item m="1" x="2485"/>
        <item m="1" x="5289"/>
        <item m="1" x="4297"/>
        <item m="1" x="5707"/>
        <item m="1" x="4482"/>
        <item m="1" x="5057"/>
        <item m="1" x="5411"/>
        <item m="1" x="3006"/>
        <item m="1" x="5177"/>
        <item m="1" x="3220"/>
        <item m="1" x="3587"/>
        <item m="1" x="4635"/>
        <item m="1" x="2818"/>
        <item m="1" x="3639"/>
        <item m="1" x="5528"/>
        <item m="1" x="3608"/>
        <item m="1" x="4076"/>
        <item m="1" x="2732"/>
        <item m="1" x="2629"/>
        <item m="1" x="3002"/>
        <item m="1" x="2471"/>
        <item m="1" x="4001"/>
        <item m="1" x="3262"/>
        <item m="1" x="3955"/>
        <item m="1" x="5664"/>
        <item m="1" x="5049"/>
        <item m="1" x="3515"/>
        <item m="1" x="4820"/>
        <item m="1" x="4508"/>
        <item m="1" x="3656"/>
        <item m="1" x="4603"/>
        <item m="1" x="4559"/>
        <item m="1" x="3509"/>
        <item m="1" x="2425"/>
        <item m="1" x="2364"/>
        <item m="1" x="5478"/>
        <item m="1" x="4695"/>
        <item m="1" x="2342"/>
        <item m="1" x="4552"/>
        <item m="1" x="5415"/>
        <item m="1" x="2260"/>
        <item m="1" x="5217"/>
        <item m="1" x="3726"/>
        <item m="1" x="3526"/>
        <item m="1" x="5724"/>
        <item m="1" x="4181"/>
        <item m="1" x="3150"/>
        <item m="1" x="4992"/>
        <item m="1" x="4222"/>
        <item m="1" x="4939"/>
        <item m="1" x="2997"/>
        <item m="1" x="2517"/>
        <item m="1" x="2502"/>
        <item m="1" x="4745"/>
        <item m="1" x="5573"/>
        <item m="1" x="5615"/>
        <item m="1" x="5998"/>
        <item m="1" x="4823"/>
        <item m="1" x="4194"/>
        <item m="1" x="2592"/>
        <item m="1" x="3081"/>
        <item m="1" x="3294"/>
        <item m="1" x="2757"/>
        <item m="1" x="4221"/>
        <item m="1" x="3695"/>
        <item m="1" x="3123"/>
        <item m="1" x="4478"/>
        <item m="1" x="4021"/>
        <item m="1" x="5233"/>
        <item m="1" x="2347"/>
        <item m="1" x="4059"/>
        <item m="1" x="5225"/>
        <item m="1" x="3165"/>
        <item m="1" x="3569"/>
        <item m="1" x="4511"/>
        <item m="1" x="3544"/>
        <item m="1" x="3270"/>
        <item m="1" x="4506"/>
        <item m="1" x="4486"/>
        <item m="1" x="3441"/>
        <item m="1" x="5666"/>
        <item m="1" x="4335"/>
        <item m="1" x="3755"/>
        <item m="1" x="5785"/>
        <item m="1" x="5670"/>
        <item m="1" x="5736"/>
        <item m="1" x="5655"/>
        <item m="1" x="5995"/>
        <item m="1" x="2737"/>
        <item m="1" x="4679"/>
        <item m="1" x="5687"/>
        <item m="1" x="2669"/>
        <item m="1" x="4121"/>
        <item m="1" x="4707"/>
        <item m="1" x="2186"/>
        <item m="1" x="4748"/>
        <item m="1" x="5798"/>
        <item m="1" x="3746"/>
        <item m="1" x="2226"/>
        <item m="1" x="3036"/>
        <item m="1" x="4377"/>
        <item m="1" x="4265"/>
        <item m="1" x="5844"/>
        <item m="1" x="2614"/>
        <item m="1" x="5113"/>
        <item m="1" x="5347"/>
        <item m="1" x="3566"/>
        <item m="1" x="3250"/>
        <item m="1" x="5778"/>
        <item m="1" x="4465"/>
        <item m="1" x="2498"/>
        <item m="1" x="3668"/>
        <item m="1" x="4204"/>
        <item m="1" x="5981"/>
        <item m="1" x="5695"/>
        <item m="1" x="3869"/>
        <item m="1" x="5313"/>
        <item m="1" x="3887"/>
        <item m="1" x="3241"/>
        <item m="1" x="2981"/>
        <item m="1" x="4860"/>
        <item m="1" x="2314"/>
        <item m="1" x="5473"/>
        <item m="1" x="4395"/>
        <item m="1" x="4732"/>
        <item m="1" x="5328"/>
        <item m="1" x="2169"/>
        <item m="1" x="5486"/>
        <item m="1" x="5974"/>
        <item m="1" x="5537"/>
        <item m="1" x="5063"/>
        <item m="1" x="4776"/>
        <item m="1" x="3184"/>
        <item m="1" x="3162"/>
        <item m="1" x="3300"/>
        <item m="1" x="5001"/>
        <item m="1" x="4216"/>
        <item m="1" x="5079"/>
        <item m="1" x="5219"/>
        <item m="1" x="2633"/>
        <item m="1" x="5336"/>
        <item m="1" x="3176"/>
        <item m="1" x="4321"/>
        <item m="1" x="4639"/>
        <item m="1" x="3888"/>
        <item m="1" x="4949"/>
        <item m="1" x="3673"/>
        <item m="1" x="5919"/>
        <item m="1" x="3648"/>
        <item m="1" x="5394"/>
        <item m="1" x="4897"/>
        <item m="1" x="5039"/>
        <item m="1" x="3655"/>
        <item m="1" x="5496"/>
        <item m="1" x="3527"/>
        <item m="1" x="5671"/>
        <item m="1" x="4938"/>
        <item m="1" x="5747"/>
        <item m="1" x="5340"/>
        <item m="1" x="5765"/>
        <item m="1" x="2628"/>
        <item m="1" x="5064"/>
        <item m="1" x="4459"/>
        <item m="1" x="4168"/>
        <item m="1" x="2885"/>
        <item m="1" x="3536"/>
        <item m="1" x="5757"/>
        <item m="1" x="3914"/>
        <item m="1" x="5447"/>
        <item m="1" x="2418"/>
        <item m="1" x="3116"/>
        <item m="1" x="3350"/>
        <item m="1" x="3407"/>
        <item m="1" x="4186"/>
        <item m="1" x="6027"/>
        <item m="1" x="4150"/>
        <item m="1" x="5877"/>
        <item m="1" x="3572"/>
        <item m="1" x="3727"/>
        <item m="1" x="2399"/>
        <item m="1" x="5506"/>
        <item m="1" x="5807"/>
        <item m="1" x="4972"/>
        <item m="1" x="3561"/>
        <item m="1" x="5842"/>
        <item m="1" x="3506"/>
        <item m="1" x="2209"/>
        <item m="1" x="3868"/>
        <item m="1" x="6005"/>
        <item m="1" x="3917"/>
        <item m="1" x="2555"/>
        <item m="1" x="3291"/>
        <item m="1" x="4171"/>
        <item m="1" x="4837"/>
        <item m="1" x="4809"/>
        <item m="1" x="3410"/>
        <item m="1" x="4642"/>
        <item m="1" x="5309"/>
        <item m="1" x="4816"/>
        <item m="1" x="4403"/>
        <item m="1" x="4663"/>
        <item m="1" x="5258"/>
        <item m="1" x="2575"/>
        <item m="1" x="3618"/>
        <item m="1" x="4557"/>
        <item m="1" x="4779"/>
        <item m="1" x="2650"/>
        <item m="1" x="2710"/>
        <item m="1" x="6003"/>
        <item m="1" x="4765"/>
        <item m="1" x="5774"/>
        <item m="1" x="5056"/>
        <item m="1" x="5901"/>
        <item m="1" x="3897"/>
        <item m="1" x="4376"/>
        <item m="1" x="4272"/>
        <item m="1" x="3884"/>
        <item m="1" x="3044"/>
        <item m="1" x="3578"/>
        <item m="1" x="4425"/>
        <item m="1" x="2756"/>
        <item m="1" x="2766"/>
        <item m="1" x="4515"/>
        <item m="1" x="4435"/>
        <item m="1" x="4659"/>
        <item m="1" x="5524"/>
        <item m="1" x="4296"/>
        <item m="1" x="5037"/>
        <item m="1" x="3329"/>
        <item m="1" x="4560"/>
        <item m="1" x="5669"/>
        <item m="1" x="5622"/>
        <item m="1" x="2845"/>
        <item m="1" x="5288"/>
        <item m="1" x="3653"/>
        <item m="1" x="3016"/>
        <item m="1" x="2261"/>
        <item m="1" x="5946"/>
        <item m="1" x="3423"/>
        <item m="1" x="2817"/>
        <item m="1" x="5870"/>
        <item m="1" x="5459"/>
        <item m="1" x="2323"/>
        <item m="1" x="2429"/>
        <item m="1" x="4138"/>
        <item m="1" x="5861"/>
        <item m="1" x="4894"/>
        <item m="1" x="5513"/>
        <item m="1" x="5144"/>
        <item m="1" x="2630"/>
        <item m="1" x="4111"/>
        <item m="1" x="3615"/>
        <item m="1" x="4347"/>
        <item m="1" x="3763"/>
        <item m="1" x="4132"/>
        <item m="1" x="6008"/>
        <item m="1" x="5979"/>
        <item m="1" x="3367"/>
        <item m="1" x="2383"/>
        <item m="1" x="4293"/>
        <item m="1" x="4761"/>
        <item m="1" x="5719"/>
        <item m="1" x="4596"/>
        <item m="1" x="5638"/>
        <item m="1" x="4907"/>
        <item m="1" x="5036"/>
        <item m="1" x="5308"/>
        <item m="1" x="3470"/>
        <item m="1" x="2520"/>
        <item m="1" x="5093"/>
        <item m="1" x="5392"/>
        <item m="1" x="3048"/>
        <item m="1" x="3805"/>
        <item m="1" x="6019"/>
        <item m="1" x="2465"/>
        <item m="1" x="5075"/>
        <item m="1" x="3981"/>
        <item m="1" x="4759"/>
        <item m="1" x="2210"/>
        <item m="1" x="4859"/>
        <item m="1" x="4023"/>
        <item m="1" x="3248"/>
        <item m="1" x="5090"/>
        <item m="1" x="5384"/>
        <item m="1" x="2403"/>
        <item m="1" x="4434"/>
        <item m="1" x="5315"/>
        <item m="1" x="2856"/>
        <item m="1" x="4327"/>
        <item m="1" x="4302"/>
        <item m="1" x="2822"/>
        <item m="1" x="5107"/>
        <item m="1" x="2277"/>
        <item m="1" x="4045"/>
        <item m="1" x="5693"/>
        <item m="1" x="4166"/>
        <item m="1" x="3386"/>
        <item m="1" x="4664"/>
        <item m="1" x="3595"/>
        <item m="1" x="4338"/>
        <item m="1" x="4657"/>
        <item m="1" x="3084"/>
        <item m="1" x="4868"/>
        <item m="1" x="5627"/>
        <item m="1" x="5703"/>
        <item m="1" x="2724"/>
        <item m="1" x="3068"/>
        <item m="1" x="2892"/>
        <item m="1" x="4055"/>
        <item m="1" x="3622"/>
        <item m="1" x="4637"/>
        <item m="1" x="2567"/>
        <item m="1" x="5855"/>
        <item m="1" x="4649"/>
        <item m="1" x="3343"/>
        <item m="1" x="3924"/>
        <item m="1" x="5444"/>
        <item m="1" x="5260"/>
        <item m="1" x="3780"/>
        <item m="1" x="4618"/>
        <item m="1" x="2387"/>
        <item m="1" x="4775"/>
        <item m="1" x="2742"/>
        <item m="1" x="5710"/>
        <item m="1" x="4614"/>
        <item m="1" x="2267"/>
        <item m="1" x="4799"/>
        <item m="1" x="3591"/>
        <item m="1" x="3844"/>
        <item m="1" x="4492"/>
        <item m="1" x="2190"/>
        <item m="1" x="3388"/>
        <item m="1" x="3916"/>
        <item m="1" x="3716"/>
        <item m="1" x="3788"/>
        <item m="1" x="5908"/>
        <item m="1" x="3616"/>
        <item m="1" x="2960"/>
        <item m="1" x="5187"/>
        <item m="1" x="2303"/>
        <item m="1" x="3493"/>
        <item m="1" x="2850"/>
        <item m="1" x="2660"/>
        <item m="1" x="3151"/>
        <item m="1" x="4193"/>
        <item m="1" x="5178"/>
        <item m="1" x="4805"/>
        <item m="1" x="2493"/>
        <item m="1" x="4209"/>
        <item m="1" x="3709"/>
        <item m="1" x="4357"/>
        <item m="1" x="3516"/>
        <item m="1" x="2735"/>
        <item m="1" x="4387"/>
        <item m="1" x="3212"/>
        <item m="1" x="4683"/>
        <item m="1" x="2402"/>
        <item m="1" x="4291"/>
        <item m="1" x="4160"/>
        <item m="1" x="4363"/>
        <item m="1" x="2864"/>
        <item m="1" x="5930"/>
        <item m="1" x="5829"/>
        <item m="1" x="3696"/>
        <item m="1" x="4054"/>
        <item m="1" x="4537"/>
        <item m="1" x="2343"/>
        <item m="1" x="4219"/>
        <item m="1" x="4433"/>
        <item m="1" x="2796"/>
        <item m="1" x="5009"/>
        <item m="1" x="5510"/>
        <item m="1" x="2785"/>
        <item m="1" x="4736"/>
        <item m="1" x="2658"/>
        <item m="1" x="4827"/>
        <item m="1" x="3949"/>
        <item m="1" x="3188"/>
        <item m="1" x="5180"/>
        <item m="1" x="2808"/>
        <item m="1" x="4464"/>
        <item m="1" x="2549"/>
        <item m="1" x="2554"/>
        <item m="1" x="5834"/>
        <item m="1" x="5025"/>
        <item m="1" x="5455"/>
        <item m="1" x="5754"/>
        <item m="1" x="3113"/>
        <item m="1" x="5846"/>
        <item m="1" x="2860"/>
        <item m="1" x="3319"/>
        <item m="1" x="3088"/>
        <item m="1" x="5401"/>
        <item m="1" x="3063"/>
        <item m="1" x="3267"/>
        <item m="1" x="4882"/>
        <item m="1" x="3559"/>
        <item m="1" x="3080"/>
        <item m="1" x="2557"/>
        <item m="1" x="3553"/>
        <item m="1" x="5958"/>
        <item m="1" x="3145"/>
        <item m="1" x="5020"/>
        <item m="1" x="5281"/>
        <item m="1" x="3818"/>
        <item m="1" x="4688"/>
        <item m="1" x="2910"/>
        <item m="1" x="3252"/>
        <item m="1" x="6018"/>
        <item m="1" x="4052"/>
        <item m="1" x="2504"/>
        <item m="1" x="2906"/>
        <item m="1" x="2678"/>
        <item m="1" x="4672"/>
        <item m="1" x="2250"/>
        <item m="1" x="5891"/>
        <item m="1" x="3335"/>
        <item m="1" x="2615"/>
        <item m="1" x="5475"/>
        <item m="1" x="3742"/>
        <item m="1" x="3925"/>
        <item m="1" x="4393"/>
        <item m="1" x="2749"/>
        <item m="1" x="4139"/>
        <item m="1" x="2366"/>
        <item m="1" x="2635"/>
        <item m="1" x="3134"/>
        <item m="1" x="4600"/>
        <item m="1" x="5776"/>
        <item m="1" x="4914"/>
        <item m="1" x="2170"/>
        <item m="1" x="5996"/>
        <item m="1" x="2849"/>
        <item m="1" x="5988"/>
        <item m="1" x="3041"/>
        <item m="1" x="3332"/>
        <item m="1" x="3177"/>
        <item m="1" x="2784"/>
        <item m="1" x="2568"/>
        <item m="1" x="4879"/>
        <item m="1" x="5972"/>
        <item m="1" x="4660"/>
        <item m="1" x="3385"/>
        <item m="1" x="2242"/>
        <item m="1" x="4555"/>
        <item m="1" x="3128"/>
        <item m="1" x="5393"/>
        <item m="1" x="3492"/>
        <item m="1" x="5734"/>
        <item m="1" x="4856"/>
        <item m="1" x="2532"/>
        <item m="1" x="3683"/>
        <item m="1" x="5520"/>
        <item m="1" x="3821"/>
        <item m="1" x="4556"/>
        <item m="1" x="5494"/>
        <item m="1" x="5038"/>
        <item m="1" x="3909"/>
        <item m="1" x="2715"/>
        <item m="1" x="2392"/>
        <item m="1" x="4553"/>
        <item m="1" x="2290"/>
        <item m="1" x="3182"/>
        <item m="1" x="2685"/>
        <item m="1" x="3412"/>
        <item m="1" x="4851"/>
        <item m="1" x="5515"/>
        <item m="1" x="5642"/>
        <item m="1" x="4708"/>
        <item m="1" x="3820"/>
        <item m="1" x="2767"/>
        <item m="1" x="3245"/>
        <item m="1" x="5793"/>
        <item m="1" x="4015"/>
        <item m="1" x="5362"/>
        <item m="1" x="4471"/>
        <item m="1" x="2762"/>
        <item m="1" x="2930"/>
        <item m="1" x="5481"/>
        <item m="1" x="5254"/>
        <item m="1" x="4180"/>
        <item m="1" x="5957"/>
        <item m="1" x="4453"/>
        <item m="1" x="4145"/>
        <item m="1" x="3959"/>
        <item m="1" x="3950"/>
        <item m="1" x="2477"/>
        <item m="1" x="2657"/>
        <item m="1" x="5102"/>
        <item m="1" x="5238"/>
        <item m="1" x="4047"/>
        <item m="1" x="2337"/>
        <item m="1" x="2394"/>
        <item m="1" x="4431"/>
        <item m="1" x="5685"/>
        <item m="1" x="2937"/>
        <item m="1" x="5637"/>
        <item m="1" x="5463"/>
        <item m="1" x="3299"/>
        <item m="1" x="4473"/>
        <item m="1" x="2253"/>
        <item m="1" x="5555"/>
        <item m="1" x="2474"/>
        <item m="1" x="2607"/>
        <item m="1" x="3843"/>
        <item m="1" x="4248"/>
        <item m="1" x="4250"/>
        <item m="1" x="4735"/>
        <item m="1" x="5632"/>
        <item m="1" x="5466"/>
        <item m="1" x="3580"/>
        <item m="1" x="5140"/>
        <item m="1" x="3847"/>
        <item m="1" x="3789"/>
        <item m="1" x="3731"/>
        <item m="1" x="3529"/>
        <item m="1" x="4923"/>
        <item m="1" x="4122"/>
        <item m="1" x="3502"/>
        <item m="1" x="2848"/>
        <item m="1" x="5291"/>
        <item m="1" x="4114"/>
        <item m="1" x="3913"/>
        <item m="1" x="2145"/>
        <item m="1" x="3979"/>
        <item m="1" x="5643"/>
        <item m="1" x="4632"/>
        <item m="1" x="2680"/>
        <item m="1" x="5066"/>
        <item m="1" x="4411"/>
        <item m="1" x="3756"/>
        <item m="1" x="2683"/>
        <item m="1" x="2254"/>
        <item m="1" x="5659"/>
        <item m="1" x="4696"/>
        <item m="1" x="3050"/>
        <item m="1" x="5441"/>
        <item m="1" x="4195"/>
        <item m="1" x="5310"/>
        <item m="1" x="3827"/>
        <item m="1" x="2665"/>
        <item m="1" x="4067"/>
        <item m="1" x="4182"/>
        <item m="1" x="2616"/>
        <item m="1" x="5567"/>
        <item m="1" x="3613"/>
        <item m="1" x="3139"/>
        <item m="1" x="3634"/>
        <item m="1" x="3337"/>
        <item m="1" x="4091"/>
        <item m="1" x="3735"/>
        <item m="1" x="5386"/>
        <item m="1" x="3773"/>
        <item m="1" x="5984"/>
        <item m="1" x="2176"/>
        <item m="1" x="4013"/>
        <item m="1" x="2345"/>
        <item m="1" x="3122"/>
        <item m="1" x="2648"/>
        <item m="1" x="5274"/>
        <item m="1" x="4518"/>
        <item m="1" x="3290"/>
        <item m="1" x="2944"/>
        <item m="1" x="5948"/>
        <item m="1" x="3468"/>
        <item m="1" x="2792"/>
        <item m="1" x="4260"/>
        <item m="1" x="2882"/>
        <item m="1" x="5836"/>
        <item m="1" x="3705"/>
        <item m="1" x="2147"/>
        <item m="1" x="2943"/>
        <item m="1" x="4112"/>
        <item m="1" x="2859"/>
        <item m="1" x="4071"/>
        <item m="1" x="6037"/>
        <item m="1" x="4042"/>
        <item m="1" x="2673"/>
        <item m="1" x="2525"/>
        <item m="1" x="3504"/>
        <item m="1" x="4757"/>
        <item m="1" x="4046"/>
        <item m="1" x="2360"/>
        <item m="1" x="5914"/>
        <item m="1" x="5725"/>
        <item m="1" x="2672"/>
        <item m="1" x="5490"/>
        <item m="1" x="2854"/>
        <item m="1" x="2870"/>
        <item m="1" x="2994"/>
        <item m="1" x="2235"/>
        <item m="1" x="2632"/>
        <item m="1" x="4365"/>
        <item m="1" x="3096"/>
        <item m="1" x="5045"/>
        <item m="1" x="4350"/>
        <item m="1" x="2416"/>
        <item m="1" x="2973"/>
        <item m="1" x="5916"/>
        <item m="1" x="2297"/>
        <item m="1" x="2529"/>
        <item m="1" x="5264"/>
        <item m="1" x="4900"/>
        <item m="1" x="4513"/>
        <item m="1" x="2918"/>
        <item m="1" x="2214"/>
        <item m="1" x="2220"/>
        <item m="1" x="3359"/>
        <item m="1" x="4172"/>
        <item m="1" x="2329"/>
        <item m="1" x="4842"/>
        <item m="1" x="5701"/>
        <item m="1" x="2595"/>
        <item m="1" x="3301"/>
        <item m="1" x="2872"/>
        <item m="1" x="5407"/>
        <item m="1" x="5363"/>
        <item m="1" x="3218"/>
        <item m="1" x="5181"/>
        <item m="1" x="5708"/>
        <item m="1" x="5940"/>
        <item m="1" x="3932"/>
        <item m="1" x="5960"/>
        <item m="1" x="4102"/>
        <item m="1" x="3562"/>
        <item m="1" x="5213"/>
        <item m="1" x="5848"/>
        <item m="1" x="3446"/>
        <item m="1" x="5525"/>
        <item m="1" x="5128"/>
        <item m="1" x="5332"/>
        <item m="1" x="5784"/>
        <item m="1" x="5470"/>
        <item m="1" x="5078"/>
        <item m="1" x="5658"/>
        <item m="1" x="4382"/>
        <item m="1" x="3779"/>
        <item m="1" x="5665"/>
        <item m="1" x="4921"/>
        <item m="1" x="4115"/>
        <item m="1" x="2154"/>
        <item m="1" x="5115"/>
        <item m="1" x="2664"/>
        <item m="1" x="2743"/>
        <item m="1" x="2301"/>
        <item m="1" x="5882"/>
        <item m="1" x="5835"/>
        <item m="1" x="5089"/>
        <item m="1" x="3806"/>
        <item m="1" x="5423"/>
        <item m="1" x="5292"/>
        <item m="1" x="2852"/>
        <item m="1" x="3791"/>
        <item m="1" x="3816"/>
        <item m="1" x="3179"/>
        <item m="1" x="4935"/>
        <item m="1" x="2751"/>
        <item m="1" x="5953"/>
        <item m="1" x="4322"/>
        <item m="1" x="3724"/>
        <item m="1" x="3511"/>
        <item m="1" x="4399"/>
        <item m="1" x="5287"/>
        <item m="1" x="4960"/>
        <item m="1" x="4472"/>
        <item m="1" x="2282"/>
        <item m="1" x="2391"/>
        <item m="1" x="3687"/>
        <item m="1" x="3138"/>
        <item m="1" x="4299"/>
        <item m="1" x="2338"/>
        <item m="1" x="4544"/>
        <item m="1" x="2623"/>
        <item m="1" x="3045"/>
        <item m="1" x="4912"/>
        <item m="1" x="3636"/>
        <item m="1" x="3009"/>
        <item m="1" x="2287"/>
        <item m="1" x="4674"/>
        <item m="1" x="4934"/>
        <item m="1" x="2544"/>
        <item m="1" x="3031"/>
        <item m="1" x="3581"/>
        <item m="1" x="5251"/>
        <item m="1" x="4973"/>
        <item m="1" x="5105"/>
        <item m="1" x="4713"/>
        <item m="1" x="4233"/>
        <item m="1" x="4374"/>
        <item m="1" x="2563"/>
        <item m="1" x="4977"/>
        <item m="1" x="3055"/>
        <item m="1" x="2561"/>
        <item m="1" x="3442"/>
        <item m="1" x="3602"/>
        <item m="1" x="3444"/>
        <item m="1" x="4255"/>
        <item m="1" x="4225"/>
        <item m="1" x="5714"/>
        <item m="1" x="4581"/>
        <item m="1" x="2551"/>
        <item m="1" x="4751"/>
        <item m="1" x="4676"/>
        <item m="1" x="5814"/>
        <item m="1" x="3001"/>
        <item m="1" x="5080"/>
        <item m="1" x="5872"/>
        <item m="1" x="3534"/>
        <item m="1" x="4822"/>
        <item m="1" x="4264"/>
        <item m="1" x="4903"/>
        <item m="1" x="5497"/>
        <item m="1" x="2972"/>
        <item m="1" x="3296"/>
        <item m="1" x="3482"/>
        <item m="1" x="2769"/>
        <item m="1" x="3931"/>
        <item m="1" x="4802"/>
        <item m="1" x="3762"/>
        <item m="1" x="5008"/>
        <item m="1" x="3157"/>
        <item m="1" x="3612"/>
        <item m="1" x="3604"/>
        <item m="1" x="4846"/>
        <item m="1" x="2155"/>
        <item m="1" x="3568"/>
        <item m="1" x="5372"/>
        <item m="1" x="3719"/>
        <item m="1" x="5385"/>
        <item m="1" x="5556"/>
        <item m="1" x="3943"/>
        <item m="1" x="2933"/>
        <item m="1" x="2708"/>
        <item m="1" x="4419"/>
        <item m="1" x="5832"/>
        <item m="1" x="3426"/>
        <item m="1" x="4850"/>
        <item m="1" x="2608"/>
        <item m="1" x="4712"/>
        <item m="1" x="2948"/>
        <item m="1" x="3809"/>
        <item m="1" x="2483"/>
        <item m="1" x="4135"/>
        <item m="1" x="3089"/>
        <item m="1" x="4323"/>
        <item m="1" x="3894"/>
        <item m="1" x="3158"/>
        <item m="1" x="5862"/>
        <item m="1" x="4379"/>
        <item m="1" x="3119"/>
        <item m="1" x="2431"/>
        <item m="1" x="5456"/>
        <item m="1" x="4815"/>
        <item m="1" x="5821"/>
        <item m="1" x="5389"/>
        <item m="1" x="5595"/>
        <item m="1" x="3617"/>
        <item m="1" x="3416"/>
        <item m="1" x="3490"/>
        <item m="1" x="4898"/>
        <item m="1" x="2812"/>
        <item m="1" x="2266"/>
        <item m="1" x="5029"/>
        <item m="1" x="3929"/>
        <item m="1" x="5816"/>
        <item m="1" x="5019"/>
        <item m="1" x="4496"/>
        <item m="1" x="2788"/>
        <item m="1" x="6012"/>
        <item m="1" x="3953"/>
        <item m="1" x="3531"/>
        <item m="1" x="3039"/>
        <item m="1" x="2496"/>
        <item m="1" x="3930"/>
        <item m="1" x="5242"/>
        <item m="1" x="5591"/>
        <item m="1" x="4698"/>
        <item m="1" x="5041"/>
        <item m="1" x="4278"/>
        <item m="1" x="3776"/>
        <item m="1" x="5245"/>
        <item m="1" x="4706"/>
        <item m="1" x="5698"/>
        <item m="1" x="2701"/>
        <item m="1" x="5740"/>
        <item m="1" x="4029"/>
        <item m="1" x="4604"/>
        <item m="1" x="2449"/>
        <item m="1" x="2203"/>
        <item m="1" x="3999"/>
        <item m="1" x="4662"/>
        <item m="1" x="4626"/>
        <item m="1" x="5017"/>
        <item m="1" x="3985"/>
        <item m="1" x="4332"/>
        <item m="1" x="5396"/>
        <item m="1" x="2637"/>
        <item m="1" x="2464"/>
        <item m="1" x="2198"/>
        <item m="1" x="3810"/>
        <item m="1" x="3928"/>
        <item m="1" x="4426"/>
        <item m="1" x="2200"/>
        <item m="1" x="5799"/>
        <item m="1" x="3691"/>
        <item m="1" x="4778"/>
        <item m="1" x="5211"/>
        <item m="1" x="4085"/>
        <item m="1" x="2646"/>
        <item m="1" x="4243"/>
        <item m="1" x="4543"/>
        <item m="1" x="4156"/>
        <item m="1" x="3507"/>
        <item m="1" x="3934"/>
        <item m="1" x="4507"/>
        <item m="1" x="2995"/>
        <item m="1" x="4527"/>
        <item m="1" x="4580"/>
        <item m="1" x="6025"/>
        <item m="1" x="4753"/>
        <item m="1" x="5154"/>
        <item m="1" x="5155"/>
        <item m="1" x="5131"/>
        <item m="1" x="3187"/>
        <item m="1" x="4957"/>
        <item m="1" x="5092"/>
        <item m="1" x="2863"/>
        <item m="1" x="3752"/>
        <item m="1" x="2531"/>
        <item m="1" x="4871"/>
        <item m="1" x="5028"/>
        <item m="1" x="4607"/>
        <item m="1" x="5713"/>
        <item m="1" x="2700"/>
        <item m="1" x="2874"/>
        <item m="1" x="5697"/>
        <item m="1" x="5735"/>
        <item m="1" x="3758"/>
        <item m="1" x="4667"/>
        <item m="1" x="3846"/>
        <item m="1" x="4479"/>
        <item m="1" x="5777"/>
        <item m="1" x="4133"/>
        <item m="1" x="4502"/>
        <item m="1" x="4258"/>
        <item m="1" x="5678"/>
        <item m="1" x="3349"/>
        <item m="1" x="5878"/>
        <item m="1" x="3032"/>
        <item m="1" x="4782"/>
        <item m="1" x="3912"/>
        <item m="1" x="5408"/>
        <item m="1" x="5346"/>
        <item m="1" x="3418"/>
        <item m="1" x="3414"/>
        <item m="1" x="4717"/>
        <item m="1" x="3900"/>
        <item m="1" x="4630"/>
        <item m="1" x="4107"/>
        <item m="1" x="3556"/>
        <item m="1" x="4041"/>
        <item m="1" x="3783"/>
        <item m="1" x="5060"/>
        <item m="1" x="5153"/>
        <item m="1" x="4505"/>
        <item m="1" x="2880"/>
        <item m="1" x="3785"/>
        <item m="1" x="5223"/>
        <item m="1" x="2359"/>
        <item m="1" x="4151"/>
        <item m="1" x="3973"/>
        <item m="1" x="4246"/>
        <item m="1" x="5756"/>
        <item m="1" x="5971"/>
        <item m="1" x="4551"/>
        <item m="1" x="2185"/>
        <item m="1" x="5989"/>
        <item m="1" x="5137"/>
        <item m="1" x="4931"/>
        <item m="1" x="3390"/>
        <item m="1" x="3033"/>
        <item m="1" x="3625"/>
        <item m="1" x="3396"/>
        <item m="1" x="4733"/>
        <item m="1" x="2813"/>
        <item m="1" x="5699"/>
        <item m="1" x="3748"/>
        <item m="1" x="3384"/>
        <item m="1" x="4720"/>
        <item m="1" x="4031"/>
        <item m="1" x="4525"/>
        <item m="1" x="4532"/>
        <item m="1" x="5560"/>
        <item m="1" x="3885"/>
        <item m="1" x="4671"/>
        <item m="1" x="4546"/>
        <item m="1" x="5147"/>
        <item m="1" x="5454"/>
        <item m="1" x="5492"/>
        <item m="1" x="2780"/>
        <item m="1" x="3741"/>
        <item m="1" x="3372"/>
        <item m="1" x="3565"/>
        <item m="1" x="4984"/>
        <item m="1" x="2654"/>
        <item m="1" x="2497"/>
        <item m="1" x="5892"/>
        <item m="1" x="5240"/>
        <item m="1" x="4654"/>
        <item m="1" x="3740"/>
        <item m="1" x="5477"/>
        <item m="1" x="4348"/>
        <item m="1" x="3796"/>
        <item m="1" x="4098"/>
        <item m="1" x="3101"/>
        <item m="1" x="3858"/>
        <item m="1" x="5883"/>
        <item m="1" x="4306"/>
        <item m="1" x="3971"/>
        <item m="1" x="5099"/>
        <item m="1" x="2175"/>
        <item m="1" x="5123"/>
        <item m="1" x="3042"/>
        <item m="1" x="3845"/>
        <item m="1" x="2500"/>
        <item m="1" x="3513"/>
        <item m="1" x="3753"/>
        <item m="1" x="2601"/>
        <item m="1" x="5812"/>
        <item m="1" x="2440"/>
        <item m="1" x="5267"/>
        <item m="1" x="5575"/>
        <item m="1" x="2763"/>
        <item m="1" x="2427"/>
        <item m="1" x="2255"/>
        <item m="1" x="3007"/>
        <item m="1" x="5030"/>
        <item m="1" x="5759"/>
        <item m="1" x="2351"/>
        <item m="1" x="5133"/>
        <item m="1" x="5120"/>
        <item m="1" x="5429"/>
        <item m="1" x="5300"/>
        <item m="1" x="4917"/>
        <item m="1" x="2492"/>
        <item m="1" x="5101"/>
        <item m="1" x="4437"/>
        <item m="1" x="2333"/>
        <item m="1" x="4325"/>
        <item m="1" x="5898"/>
        <item m="1" x="2779"/>
        <item m="1" x="3808"/>
        <item m="1" x="5449"/>
        <item m="1" x="2846"/>
        <item m="1" x="2495"/>
        <item m="1" x="3163"/>
        <item m="1" x="5965"/>
        <item m="1" x="2184"/>
        <item m="1" x="2150"/>
        <item m="1" x="2773"/>
        <item m="1" x="5964"/>
        <item m="1" x="3598"/>
        <item m="1" x="4097"/>
        <item m="1" x="2968"/>
        <item m="1" x="3532"/>
        <item m="1" x="5936"/>
        <item m="1" x="3362"/>
        <item m="1" x="4583"/>
        <item m="1" x="4881"/>
        <item m="1" x="3124"/>
        <item m="1" x="5885"/>
        <item m="1" x="3682"/>
        <item m="1" x="3945"/>
        <item m="1" x="4405"/>
        <item m="1" x="5134"/>
        <item m="1" x="5630"/>
        <item m="1" x="5299"/>
        <item m="1" x="2435"/>
        <item m="1" x="3794"/>
        <item m="1" x="4283"/>
        <item m="1" x="3180"/>
        <item m="1" x="3672"/>
        <item m="1" x="4770"/>
        <item m="1" x="4549"/>
        <item m="1" x="4919"/>
        <item m="1" x="2617"/>
        <item m="1" x="5531"/>
        <item m="1" x="5910"/>
        <item m="1" x="2644"/>
        <item m="1" x="4469"/>
        <item m="1" x="5430"/>
        <item m="1" x="2541"/>
        <item m="1" x="2569"/>
        <item m="1" x="2866"/>
        <item m="1" x="4756"/>
        <item m="1" x="3856"/>
        <item m="1" x="4739"/>
        <item m="1" x="3594"/>
        <item m="1" x="6038"/>
        <item m="1" x="3491"/>
        <item m="1" x="4333"/>
        <item m="1" x="5224"/>
        <item m="1" x="5461"/>
        <item m="1" x="4452"/>
        <item m="1" x="4362"/>
        <item m="1" x="6015"/>
        <item m="1" x="2197"/>
        <item m="1" x="4432"/>
        <item m="1" x="3424"/>
        <item m="1" x="2447"/>
        <item m="1" x="3517"/>
        <item m="1" x="3353"/>
        <item m="1" x="5745"/>
        <item m="1" x="4547"/>
        <item m="1" x="3582"/>
        <item m="1" x="3658"/>
        <item m="1" x="5712"/>
        <item m="1" x="3455"/>
        <item m="1" x="3395"/>
        <item m="1" x="5668"/>
        <item m="1" x="5516"/>
        <item m="1" x="4141"/>
        <item m="1" x="4966"/>
        <item m="1" x="4314"/>
        <item m="1" x="4690"/>
        <item m="1" x="5574"/>
        <item m="1" x="2578"/>
        <item m="1" x="5215"/>
        <item m="1" x="4113"/>
        <item m="1" x="5653"/>
        <item m="1" x="6041"/>
        <item m="1" x="3451"/>
        <item m="1" x="3518"/>
        <item m="1" x="2446"/>
        <item m="1" x="5606"/>
        <item m="1" x="2247"/>
        <item m="1" x="3307"/>
        <item m="1" x="3770"/>
        <item m="1" x="2384"/>
        <item m="1" x="4081"/>
        <item m="1" x="2718"/>
        <item m="1" x="4037"/>
        <item m="1" x="3098"/>
        <item m="1" x="3271"/>
        <item m="1" x="5523"/>
        <item m="1" x="2907"/>
        <item m="1" x="5280"/>
        <item m="1" x="5679"/>
        <item m="1" x="4005"/>
        <item m="1" x="2322"/>
        <item m="1" x="5335"/>
        <item m="1" x="5437"/>
        <item m="1" x="2911"/>
        <item m="1" x="4155"/>
        <item m="1" x="5042"/>
        <item m="1" x="2420"/>
        <item m="1" x="3276"/>
        <item m="1" x="2472"/>
        <item m="1" x="3303"/>
        <item m="1" x="4004"/>
        <item m="1" x="5851"/>
        <item m="1" x="2308"/>
        <item m="1" x="5982"/>
        <item m="1" x="5820"/>
        <item m="1" x="4129"/>
        <item m="1" x="3860"/>
        <item m="1" x="4026"/>
        <item m="1" x="4436"/>
        <item m="1" x="4175"/>
        <item m="1" x="4656"/>
        <item m="1" x="3840"/>
        <item m="1" x="4862"/>
        <item m="1" x="3944"/>
        <item m="1" x="4458"/>
        <item m="1" x="3823"/>
        <item m="1" x="2681"/>
        <item m="1" x="2956"/>
        <item m="1" x="4231"/>
        <item m="1" x="2422"/>
        <item m="1" x="3500"/>
        <item m="1" x="3107"/>
        <item m="1" x="4598"/>
        <item m="1" x="3828"/>
        <item m="1" x="4014"/>
        <item m="1" x="3018"/>
        <item m="1" x="5002"/>
        <item m="1" x="5769"/>
        <item m="1" x="6016"/>
        <item m="1" x="3899"/>
        <item m="1" x="3005"/>
        <item m="1" x="4289"/>
        <item m="1" x="5434"/>
        <item m="1" x="4381"/>
        <item m="1" x="6002"/>
        <item m="1" x="6040"/>
        <item m="1" x="5412"/>
        <item m="1" x="3908"/>
        <item m="1" x="3936"/>
        <item m="1" x="3597"/>
        <item m="1" x="3456"/>
        <item m="1" x="4065"/>
        <item m="1" x="5521"/>
        <item m="1" x="5794"/>
        <item m="1" x="5728"/>
        <item m="1" x="3429"/>
        <item m="1" x="4198"/>
        <item m="1" x="3196"/>
        <item m="1" x="2739"/>
        <item m="1" x="3954"/>
        <item m="1" x="3040"/>
        <item m="1" x="2689"/>
        <item m="1" x="5306"/>
        <item m="1" x="3028"/>
        <item m="1" x="4864"/>
        <item m="1" x="5192"/>
        <item m="1" x="2927"/>
        <item m="1" x="5588"/>
        <item m="1" x="3677"/>
        <item m="1" x="3958"/>
        <item m="1" x="3896"/>
        <item m="1" x="3974"/>
        <item m="1" x="2641"/>
        <item m="1" x="5533"/>
        <item m="1" x="3501"/>
        <item m="1" x="5469"/>
        <item m="1" x="3466"/>
        <item m="1" x="2249"/>
        <item m="1" x="5073"/>
        <item m="1" x="5222"/>
        <item m="1" x="5927"/>
        <item m="1" x="4394"/>
        <item m="1" x="4916"/>
        <item m="1" x="5442"/>
        <item m="1" x="5410"/>
        <item m="1" x="4229"/>
        <item m="1" x="5884"/>
        <item m="1" x="4848"/>
        <item m="1" x="3904"/>
        <item m="1" x="4276"/>
        <item m="1" x="5173"/>
        <item m="1" x="2473"/>
        <item m="1" x="3351"/>
        <item m="1" x="4613"/>
        <item m="1" x="3398"/>
        <item m="1" x="4033"/>
        <item m="1" x="3484"/>
        <item m="1" x="5208"/>
        <item m="1" x="4705"/>
        <item m="1" x="2881"/>
        <item m="1" x="2269"/>
        <item m="1" x="4692"/>
        <item m="1" x="5649"/>
        <item m="1" x="5301"/>
        <item m="1" x="2889"/>
        <item m="1" x="5899"/>
        <item m="1" x="4711"/>
        <item m="1" x="5457"/>
        <item m="1" x="3114"/>
        <item m="1" x="5016"/>
        <item m="1" x="5059"/>
        <item m="1" x="5683"/>
        <item m="1" x="5859"/>
        <item m="1" x="5166"/>
        <item m="1" x="2467"/>
        <item m="1" x="2745"/>
        <item m="1" x="3072"/>
        <item m="1" x="2830"/>
        <item m="1" x="4100"/>
        <item m="1" x="2768"/>
        <item m="1" x="3664"/>
        <item m="1" x="4117"/>
        <item m="1" x="3593"/>
        <item m="1" x="3920"/>
        <item m="1" x="3223"/>
        <item m="1" x="4687"/>
        <item m="1" x="3702"/>
        <item m="1" x="3403"/>
        <item m="1" x="3317"/>
        <item m="1" x="5576"/>
        <item m="1" x="5558"/>
        <item m="1" x="3555"/>
        <item m="1" x="2782"/>
        <item m="1" x="3881"/>
        <item m="1" x="2361"/>
        <item m="1" x="3142"/>
        <item m="1" x="2586"/>
        <item m="1" x="3918"/>
        <item m="1" x="2219"/>
        <item m="1" x="4304"/>
        <item m="1" x="2216"/>
        <item m="1" x="5397"/>
        <item m="1" x="2377"/>
        <item m="1" x="5058"/>
        <item m="1" x="5268"/>
        <item m="1" x="3099"/>
        <item m="1" x="2489"/>
        <item m="1" x="5562"/>
        <item m="1" x="3352"/>
        <item m="1" x="3278"/>
        <item m="1" x="3510"/>
        <item m="1" x="4028"/>
        <item m="1" x="4249"/>
        <item m="1" x="2706"/>
        <item m="1" x="5924"/>
        <item m="1" x="5330"/>
        <item m="1" x="2687"/>
        <item m="1" x="3665"/>
        <item m="1" x="2408"/>
        <item m="1" x="4709"/>
        <item m="1" x="5295"/>
        <item m="1" x="4440"/>
        <item m="1" x="5161"/>
        <item m="1" x="2452"/>
        <item m="1" x="5355"/>
        <item m="1" x="4873"/>
        <item m="1" x="4531"/>
        <item m="1" x="4727"/>
        <item m="1" x="3047"/>
        <item m="1" x="3883"/>
        <item m="1" x="4795"/>
        <item m="1" x="5307"/>
        <item m="1" x="2920"/>
        <item m="1" x="3192"/>
        <item m="1" x="2478"/>
        <item m="1" x="4896"/>
        <item m="1" x="4497"/>
        <item m="1" x="3034"/>
        <item m="1" x="3197"/>
        <item m="1" x="4252"/>
        <item m="1" x="4763"/>
        <item m="1" x="4447"/>
        <item m="1" x="3473"/>
        <item m="1" x="2605"/>
        <item m="1" x="4364"/>
        <item m="1" x="2205"/>
        <item m="1" x="2727"/>
        <item m="1" x="5651"/>
        <item m="1" x="5797"/>
        <item m="1" x="2974"/>
        <item m="1" x="2174"/>
        <item m="1" x="5119"/>
        <item m="1" x="3632"/>
        <item m="1" x="4647"/>
        <item m="1" x="2433"/>
        <item m="1" x="5353"/>
        <item m="1" x="4003"/>
        <item m="1" x="2264"/>
        <item m="1" x="4356"/>
        <item m="1" x="3363"/>
        <item m="1" x="3621"/>
        <item m="1" x="5114"/>
        <item m="1" x="2772"/>
        <item m="1" x="2879"/>
        <item m="1" x="5854"/>
        <item m="1" x="5968"/>
        <item m="1" x="4228"/>
        <item m="1" x="3173"/>
        <item m="1" x="2800"/>
        <item m="1" x="3627"/>
        <item m="1" x="3172"/>
        <item m="1" x="4206"/>
        <item m="1" x="5547"/>
        <item m="1" x="3706"/>
        <item m="1" x="4053"/>
        <item m="1" x="5085"/>
        <item m="1" x="3285"/>
        <item m="1" x="4159"/>
        <item m="1" x="5426"/>
        <item m="1" x="3995"/>
        <item m="1" x="2382"/>
        <item m="1" x="4220"/>
        <item m="1" x="4254"/>
        <item m="1" x="3400"/>
        <item m="1" x="2528"/>
        <item m="1" x="4200"/>
        <item m="1" x="5554"/>
        <item m="1" x="4528"/>
        <item m="1" x="5311"/>
        <item m="1" x="3449"/>
        <item m="1" x="2380"/>
        <item m="1" x="3147"/>
        <item m="1" x="2865"/>
        <item m="1" x="3982"/>
        <item m="1" x="5325"/>
        <item m="1" x="4910"/>
        <item m="1" x="2679"/>
        <item m="1" x="5043"/>
        <item m="1" x="2883"/>
        <item m="1" x="4491"/>
        <item m="1" x="2553"/>
        <item m="1" x="4273"/>
        <item m="1" x="3479"/>
        <item m="1" x="5243"/>
        <item m="1" x="2925"/>
        <item m="1" x="3049"/>
        <item m="1" x="2891"/>
        <item m="1" x="3415"/>
        <item m="1" x="3083"/>
        <item m="1" x="5367"/>
        <item m="1" x="3628"/>
        <item m="1" x="5027"/>
        <item m="1" x="3690"/>
        <item m="1" x="5808"/>
        <item m="1" x="3619"/>
        <item m="1" x="5198"/>
        <item m="1" x="5641"/>
        <item m="1" x="5596"/>
        <item m="1" x="5529"/>
        <item m="1" x="4396"/>
        <item m="1" x="5241"/>
        <item m="1" x="3143"/>
        <item m="1" x="2926"/>
        <item m="1" x="2618"/>
        <item m="1" x="2398"/>
        <item m="1" x="5165"/>
        <item m="1" x="2777"/>
        <item m="1" x="5949"/>
        <item m="1" x="4625"/>
        <item m="1" x="5023"/>
        <item m="1" x="4847"/>
        <item m="1" x="2533"/>
        <item m="1" x="2278"/>
        <item m="1" x="3854"/>
        <item m="1" x="4270"/>
        <item m="1" x="5505"/>
        <item m="1" x="3166"/>
        <item m="1" x="3764"/>
        <item m="1" x="4533"/>
        <item m="1" x="3692"/>
        <item m="1" x="3781"/>
        <item m="1" x="3757"/>
        <item m="1" x="5618"/>
        <item m="1" x="4867"/>
        <item m="1" x="2232"/>
        <item m="1" x="4087"/>
        <item m="1" x="3014"/>
        <item m="1" x="5800"/>
        <item m="1" x="5404"/>
        <item m="1" x="2487"/>
        <item m="1" x="3325"/>
        <item m="1" x="4638"/>
        <item m="1" x="5741"/>
        <item m="1" x="4566"/>
        <item m="1" x="3660"/>
        <item m="1" x="2454"/>
        <item m="1" x="5922"/>
        <item m="1" x="3829"/>
        <item m="1" x="3258"/>
        <item m="1" x="4400"/>
        <item m="1" x="2980"/>
        <item m="1" x="3283"/>
        <item m="1" x="3966"/>
        <item m="1" x="5383"/>
        <item m="1" x="3421"/>
        <item m="1" x="4183"/>
        <item m="1" x="3255"/>
        <item m="1" x="4106"/>
        <item m="1" x="5803"/>
        <item m="1" x="3890"/>
        <item m="1" x="4474"/>
        <item m="1" x="3092"/>
        <item m="1" x="2594"/>
        <item m="1" x="5366"/>
        <item m="1" x="3714"/>
        <item m="1" x="4521"/>
        <item m="1" x="4951"/>
        <item m="1" x="3309"/>
        <item m="1" x="2455"/>
        <item m="1" x="4368"/>
        <item m="1" x="3905"/>
        <item m="1" x="2709"/>
        <item m="1" x="2957"/>
        <item m="1" x="3670"/>
        <item m="1" x="2192"/>
        <item m="1" x="2803"/>
        <item m="1" x="5070"/>
        <item m="1" x="4694"/>
        <item m="1" x="3289"/>
        <item m="1" x="2993"/>
        <item m="1" x="5081"/>
        <item m="1" x="5033"/>
        <item m="1" x="2987"/>
        <item m="1" x="3181"/>
        <item m="1" x="6021"/>
        <item m="1" x="2248"/>
        <item m="1" x="4039"/>
        <item m="1" x="4173"/>
        <item m="1" x="4061"/>
        <item m="1" x="2736"/>
        <item m="1" x="5987"/>
        <item m="1" x="3641"/>
        <item m="1" x="5947"/>
        <item m="1" x="3087"/>
        <item m="1" x="5167"/>
        <item m="1" x="4185"/>
        <item m="1" x="5111"/>
        <item m="1" x="5621"/>
        <item m="1" x="3379"/>
        <item m="1" x="5329"/>
        <item m="1" x="5356"/>
        <item m="1" x="3461"/>
        <item m="1" x="3728"/>
        <item m="1" x="3310"/>
        <item m="1" x="4428"/>
        <item m="1" x="3646"/>
        <item m="1" x="5381"/>
        <item m="1" x="5550"/>
        <item m="1" x="5959"/>
        <item m="1" x="4640"/>
        <item m="1" x="5512"/>
        <item m="1" x="4190"/>
        <item m="1" x="2712"/>
        <item m="1" x="5196"/>
        <item m="1" x="5011"/>
        <item m="1" x="6028"/>
        <item m="1" x="5488"/>
        <item m="1" x="4290"/>
        <item m="1" x="3346"/>
        <item m="1" x="2622"/>
        <item m="1" x="4828"/>
        <item m="1" x="5717"/>
        <item m="1" x="4784"/>
        <item m="1" x="3340"/>
        <item m="1" x="2794"/>
        <item m="1" x="4915"/>
        <item m="1" x="2530"/>
        <item m="1" x="5850"/>
        <item m="1" x="5810"/>
        <item m="1" x="2935"/>
        <item m="1" x="2523"/>
        <item m="1" x="3878"/>
        <item m="1" x="5911"/>
        <item m="1" x="4313"/>
        <item m="1" x="5297"/>
        <item m="1" x="3297"/>
        <item m="1" x="4060"/>
        <item m="1" x="5667"/>
        <item m="1" x="3640"/>
        <item m="1" x="3873"/>
        <item m="1" x="2840"/>
        <item m="1" x="4134"/>
        <item m="1" x="3035"/>
        <item m="1" x="3736"/>
        <item m="1" x="3133"/>
        <item m="1" x="4285"/>
        <item m="1" x="2928"/>
        <item m="1" x="4487"/>
        <item m="1" x="2358"/>
        <item m="1" x="3708"/>
        <item m="1" x="5419"/>
        <item m="1" x="5024"/>
        <item m="1" x="3365"/>
        <item m="1" x="4266"/>
        <item m="1" x="5200"/>
        <item m="1" x="2442"/>
        <item m="1" x="4352"/>
        <item m="1" x="4210"/>
        <item m="1" x="4084"/>
        <item m="1" x="5780"/>
        <item m="1" x="3375"/>
        <item m="1" x="3321"/>
        <item m="1" x="3020"/>
        <item m="1" x="2991"/>
        <item m="1" x="3208"/>
        <item m="1" x="4361"/>
        <item m="1" x="4887"/>
        <item m="1" x="3901"/>
        <item m="1" x="4958"/>
        <item m="1" x="2747"/>
        <item m="1" x="4341"/>
        <item m="1" x="5925"/>
        <item m="1" x="2666"/>
        <item m="1" x="3497"/>
        <item m="1" x="5005"/>
        <item m="1" x="2871"/>
        <item m="1" x="2252"/>
        <item m="1" x="3075"/>
        <item m="1" x="5538"/>
        <item m="1" x="6007"/>
        <item m="1" x="2717"/>
        <item m="1" x="5920"/>
        <item m="1" x="4124"/>
        <item m="1" x="2336"/>
        <item m="1" x="2193"/>
        <item m="1" x="3956"/>
        <item m="1" x="4342"/>
        <item m="1" x="3149"/>
        <item m="1" x="4840"/>
        <item m="1" x="5545"/>
        <item m="1" x="4043"/>
        <item m="1" x="2606"/>
        <item m="1" x="4959"/>
        <item m="1" x="3642"/>
        <item m="1" x="2705"/>
        <item m="1" x="5450"/>
        <item m="1" x="4234"/>
        <item m="1" x="3236"/>
        <item m="1" x="4207"/>
        <item m="1" x="3862"/>
        <item m="1" x="3361"/>
        <item m="1" x="2302"/>
        <item m="1" x="2309"/>
        <item m="1" x="3935"/>
        <item m="1" x="2897"/>
        <item m="1" x="2983"/>
        <item m="1" x="5370"/>
        <item m="1" x="3480"/>
        <item m="1" x="3104"/>
        <item m="1" x="3391"/>
        <item m="1" x="5990"/>
        <item m="1" x="4991"/>
        <item m="1" x="2294"/>
        <item m="1" x="2789"/>
        <item m="1" x="3592"/>
        <item m="1" x="2815"/>
        <item m="1" x="5414"/>
        <item m="1" x="4755"/>
        <item m="1" x="2847"/>
        <item m="1" x="3571"/>
        <item m="1" x="2283"/>
        <item m="1" x="2535"/>
        <item m="1" x="5156"/>
        <item m="1" x="3927"/>
        <item m="1" x="2246"/>
        <item m="1" x="3685"/>
        <item m="1" x="3838"/>
        <item m="1" x="3825"/>
        <item m="1" x="2239"/>
        <item m="1" x="4609"/>
        <item m="1" x="4467"/>
        <item m="1" x="3118"/>
        <item m="1" x="4140"/>
        <item m="1" x="2153"/>
        <item m="1" x="5282"/>
        <item m="1" x="3013"/>
        <item m="1" x="5963"/>
        <item m="1" x="4835"/>
        <item m="1" x="4449"/>
        <item m="1" x="2317"/>
        <item m="1" x="4818"/>
        <item m="1" x="2320"/>
        <item m="1" x="5860"/>
        <item m="1" x="2161"/>
        <item m="1" x="2289"/>
        <item m="1" x="4670"/>
        <item m="1" x="3902"/>
        <item m="1" x="3051"/>
        <item m="1" x="2781"/>
        <item m="1" x="5476"/>
        <item m="1" x="4844"/>
        <item m="1" x="2627"/>
        <item m="1" x="2230"/>
        <item m="1" x="4495"/>
        <item m="1" x="5338"/>
        <item m="1" x="5304"/>
        <item m="1" x="3393"/>
        <item m="1" x="5661"/>
        <item m="1" x="4595"/>
        <item m="1" x="4261"/>
        <item m="1" x="2201"/>
        <item m="1" x="4205"/>
        <item m="1" x="4773"/>
        <item m="1" x="4086"/>
        <item m="1" x="3588"/>
        <item m="1" x="2448"/>
        <item m="1" x="4723"/>
        <item m="1" x="3700"/>
        <item m="1" x="2355"/>
        <item m="1" x="5236"/>
        <item m="1" x="3378"/>
        <item m="1" x="4771"/>
        <item m="1" x="3874"/>
        <item m="1" x="3601"/>
        <item m="1" x="4421"/>
        <item m="1" x="3723"/>
        <item m="1" x="2682"/>
        <item m="1" x="4158"/>
        <item m="1" x="2386"/>
        <item m="1" x="5320"/>
        <item m="1" x="2424"/>
        <item m="1" x="4241"/>
        <item m="1" x="3947"/>
        <item m="1" x="3206"/>
        <item m="1" x="6035"/>
        <item m="1" x="5766"/>
        <item m="1" x="3219"/>
        <item m="1" x="5022"/>
        <item m="1" x="3257"/>
        <item m="1" x="4310"/>
        <item m="1" x="3152"/>
        <item m="1" x="2961"/>
        <item m="1" x="3254"/>
        <item m="1" x="3552"/>
        <item m="1" x="2898"/>
        <item m="1" x="2831"/>
        <item m="1" x="3175"/>
        <item m="1" x="4584"/>
        <item m="1" x="3209"/>
        <item m="1" x="5526"/>
        <item m="1" x="3990"/>
        <item m="1" x="4044"/>
        <item m="1" x="5246"/>
        <item m="1" x="3210"/>
        <item m="1" x="2996"/>
        <item m="1" x="3305"/>
        <item m="1" x="5124"/>
        <item m="1" x="5605"/>
        <item m="1" x="5656"/>
        <item m="1" x="5375"/>
        <item m="1" x="4742"/>
        <item m="1" x="2451"/>
        <item m="1" x="3275"/>
        <item m="1" x="3795"/>
        <item m="1" x="2439"/>
        <item m="1" x="2195"/>
        <item m="1" x="5775"/>
        <item m="1" x="5194"/>
        <item m="1" x="2947"/>
        <item m="1" x="5318"/>
        <item m="1" x="5359"/>
        <item m="1" x="2460"/>
        <item m="1" x="2899"/>
        <item m="1" x="2649"/>
        <item m="1" x="5065"/>
        <item m="1" x="3659"/>
        <item m="1" x="4049"/>
        <item m="1" x="2904"/>
        <item m="1" x="3207"/>
        <item m="1" x="4726"/>
        <item m="1" x="4152"/>
        <item m="1" x="3199"/>
        <item m="1" x="5013"/>
        <item m="1" x="5378"/>
        <item m="1" x="3743"/>
        <item m="1" x="5722"/>
        <item m="1" x="3312"/>
        <item m="1" x="3090"/>
        <item m="1" x="5540"/>
        <item m="1" x="3891"/>
        <item m="1" x="4423"/>
        <item m="1" x="3458"/>
        <item m="1" x="5522"/>
        <item m="1" x="5943"/>
        <item m="1" x="4886"/>
        <item m="1" x="3183"/>
        <item m="1" x="2900"/>
        <item m="1" x="2258"/>
        <item m="1" x="2600"/>
        <item m="1" x="4606"/>
        <item m="1" x="5609"/>
        <item m="1" x="2434"/>
        <item m="1" x="2507"/>
        <item m="1" x="4617"/>
        <item m="1" x="3539"/>
        <item m="1" x="4439"/>
        <item m="1" x="4794"/>
        <item m="1" x="5763"/>
        <item m="1" x="5811"/>
        <item m="1" x="2589"/>
        <item m="1" x="4725"/>
        <item m="1" x="5175"/>
        <item m="1" x="3535"/>
        <item m="1" x="2969"/>
        <item m="1" x="2385"/>
        <item m="1" x="2405"/>
        <item m="1" x="4279"/>
        <item m="1" x="3906"/>
        <item m="1" x="3011"/>
        <item m="1" x="3717"/>
        <item m="1" x="2613"/>
        <item m="1" x="2152"/>
        <item m="1" x="4503"/>
        <item m="1" x="5046"/>
        <item m="1" x="3983"/>
        <item m="1" x="5654"/>
        <item m="1" x="5580"/>
        <item m="1" x="4714"/>
        <item m="1" x="2437"/>
        <item m="1" x="2191"/>
        <item m="1" x="3630"/>
        <item m="1" x="3596"/>
        <item m="1" x="2962"/>
        <item m="1" x="5863"/>
        <item m="1" x="2626"/>
        <item m="1" x="2774"/>
        <item m="1" x="4170"/>
        <item m="1" x="4410"/>
        <item m="1" x="2802"/>
        <item m="1" x="5804"/>
        <item m="1" x="4253"/>
        <item m="1" x="2740"/>
        <item m="1" x="2414"/>
        <item m="1" x="2824"/>
        <item m="1" x="3112"/>
        <item m="1" x="5853"/>
        <item m="1" x="2855"/>
        <item m="1" x="5417"/>
        <item m="1" x="2604"/>
        <item m="1" x="3826"/>
        <item m="1" x="4722"/>
        <item m="1" x="5409"/>
        <item m="1" x="2908"/>
        <item m="1" x="5006"/>
        <item m="1" x="3564"/>
        <item m="1" x="4149"/>
        <item m="1" x="4636"/>
        <item m="1" x="3214"/>
        <item m="1" x="2571"/>
        <item m="1" x="4724"/>
        <item m="1" x="3777"/>
        <item m="1" x="2177"/>
        <item m="1" x="5149"/>
        <item m="1" x="2526"/>
        <item m="1" x="4790"/>
        <item m="1" x="2305"/>
        <item m="1" x="4022"/>
        <item m="1" x="3117"/>
        <item m="1" x="5676"/>
        <item m="1" x="5361"/>
        <item m="1" x="3288"/>
        <item m="1" x="4420"/>
        <item m="1" x="3984"/>
        <item m="1" x="4007"/>
        <item m="1" x="3222"/>
        <item m="1" x="3137"/>
        <item m="1" x="5644"/>
        <item m="1" x="4620"/>
        <item m="1" x="3136"/>
        <item m="1" x="3277"/>
        <item m="1" x="5945"/>
        <item m="1" x="4032"/>
        <item m="1" x="2273"/>
        <item m="1" x="4786"/>
        <item m="1" x="4147"/>
        <item m="1" x="3671"/>
        <item m="1" x="3543"/>
        <item m="1" x="4652"/>
        <item m="1" x="4215"/>
        <item m="1" x="6010"/>
        <item m="1" x="5993"/>
        <item m="1" x="4389"/>
        <item m="1" x="4741"/>
        <item m="1" x="2509"/>
        <item m="1" x="3043"/>
        <item m="1" x="3227"/>
        <item m="1" x="4943"/>
        <item m="1" x="4500"/>
        <item m="1" x="5471"/>
        <item m="1" x="2651"/>
        <item m="1" x="5216"/>
        <item m="1" x="4488"/>
        <item m="1" x="3915"/>
        <item m="1" x="5068"/>
        <item m="1" x="2417"/>
        <item m="1" x="2625"/>
        <item m="1" x="3459"/>
        <item m="1" x="4153"/>
        <item m="1" x="4621"/>
        <item m="1" x="3153"/>
        <item m="1" x="4208"/>
        <item m="1" x="3273"/>
        <item m="1" x="5212"/>
        <item m="1" x="4602"/>
        <item m="1" x="4340"/>
        <item m="1" x="4373"/>
        <item m="1" x="3992"/>
        <item m="1" x="5813"/>
        <item m="1" x="3521"/>
        <item m="1" x="2699"/>
        <item m="1" x="5534"/>
        <item m="1" x="5234"/>
        <item m="1" x="3851"/>
        <item m="1" x="2272"/>
        <item m="1" x="3538"/>
        <item m="1" x="2990"/>
        <item m="1" x="3169"/>
        <item m="1" x="3778"/>
        <item m="1" x="2326"/>
        <item m="1" x="2324"/>
        <item m="1" x="2807"/>
        <item m="1" x="3710"/>
        <item m="1" x="4167"/>
        <item m="1" x="2204"/>
        <item m="1" x="2950"/>
        <item m="1" x="4685"/>
        <item m="1" x="3732"/>
        <item m="1" x="3239"/>
        <item m="1" x="3428"/>
        <item m="1" x="5985"/>
        <item m="1" x="5880"/>
        <item m="1" x="3314"/>
        <item m="1" x="4490"/>
        <item m="1" x="5582"/>
        <item m="1" x="5762"/>
        <item m="1" x="5926"/>
        <item m="1" x="5368"/>
        <item m="1" x="2741"/>
        <item m="1" x="4095"/>
        <item m="1" x="5436"/>
        <item m="1" x="5130"/>
        <item m="1" x="4002"/>
        <item m="1" x="4020"/>
        <item m="1" x="3015"/>
        <item m="1" x="2946"/>
        <item m="1" x="3100"/>
        <item m="1" x="3803"/>
        <item m="1" x="4354"/>
        <item m="1" x="4259"/>
        <item m="1" x="5905"/>
        <item m="1" x="3060"/>
        <item m="1" x="3328"/>
        <item m="1" x="3272"/>
        <item m="1" x="3486"/>
        <item m="1" x="4783"/>
        <item m="1" x="2917"/>
        <item m="1" x="2354"/>
        <item m="1" x="3817"/>
        <item m="1" x="4766"/>
        <item m="1" x="3417"/>
        <item m="1" x="5764"/>
        <item m="1" x="5967"/>
        <item m="1" x="5514"/>
        <item m="1" x="2334"/>
        <item m="1" x="3025"/>
        <item m="1" x="3355"/>
        <item m="1" x="3161"/>
        <item m="1" x="4385"/>
        <item m="1" x="5047"/>
        <item m="1" x="2307"/>
        <item m="1" x="2783"/>
        <item m="1" x="3074"/>
        <item m="1" x="3076"/>
        <item m="1" x="5390"/>
        <item m="1" x="5791"/>
        <item m="1" x="4075"/>
        <item m="1" x="2587"/>
        <item m="1" x="5600"/>
        <item m="1" x="3095"/>
        <item m="1" x="3967"/>
        <item m="1" x="3715"/>
        <item m="1" x="5479"/>
        <item m="1" x="4475"/>
        <item m="1" x="5721"/>
        <item m="1" x="4116"/>
        <item m="1" x="2462"/>
        <item m="1" x="6022"/>
        <item m="1" x="4176"/>
        <item m="1" x="2584"/>
        <item m="1" x="3376"/>
        <item m="1" x="4997"/>
        <item m="1" x="5548"/>
        <item m="1" x="5532"/>
        <item m="1" x="4334"/>
        <item m="1" x="4080"/>
        <item m="1" x="2552"/>
        <item m="1" x="3472"/>
        <item m="1" x="3797"/>
        <item m="1" x="3059"/>
        <item m="1" x="3323"/>
        <item m="1" x="2722"/>
        <item m="1" x="2888"/>
        <item m="1" x="5746"/>
        <item m="1" x="3004"/>
        <item m="1" x="4319"/>
        <item m="1" x="2692"/>
        <item m="1" x="4144"/>
        <item m="1" x="5702"/>
        <item m="1" x="5191"/>
        <item m="1" x="3563"/>
        <item m="1" x="5082"/>
        <item m="1" x="5277"/>
        <item m="1" x="3354"/>
        <item m="1" x="2560"/>
        <item m="1" x="4700"/>
        <item m="1" x="3443"/>
        <item m="1" x="4901"/>
        <item m="1" x="5636"/>
        <item m="1" x="3533"/>
        <item m="1" x="2861"/>
        <item m="1" x="4384"/>
        <item m="1" x="4615"/>
        <item m="1" x="5230"/>
        <item m="1" x="5465"/>
        <item m="1" x="2653"/>
        <item m="1" x="2940"/>
        <item m="1" x="5055"/>
        <item m="1" x="5279"/>
        <item m="1" x="5118"/>
        <item m="1" x="4655"/>
        <item m="1" x="2703"/>
        <item m="1" x="4230"/>
        <item m="1" x="3775"/>
        <item m="1" x="2450"/>
        <item m="1" x="4986"/>
        <item m="1" x="3886"/>
        <item m="1" x="3228"/>
        <item m="1" x="5952"/>
        <item m="1" x="3000"/>
        <item m="1" x="2778"/>
        <item m="1" x="4737"/>
        <item m="1" x="2811"/>
        <item m="1" x="3793"/>
        <item m="1" x="4954"/>
        <item m="1" x="5499"/>
        <item m="1" x="3857"/>
        <item m="1" x="2521"/>
        <item m="1" x="3159"/>
        <item m="1" x="5255"/>
        <item m="1" x="4893"/>
        <item m="1" x="5428"/>
        <item m="1" x="5358"/>
        <item m="1" x="3469"/>
        <item m="1" x="4819"/>
        <item m="1" x="5788"/>
        <item m="1" x="5433"/>
        <item m="1" x="3754"/>
        <item m="1" x="2436"/>
        <item m="1" x="5809"/>
        <item m="1" x="5369"/>
        <item m="1" x="3440"/>
        <item m="1" x="3327"/>
        <item m="1" x="2565"/>
        <item m="1" x="2223"/>
        <item m="1" x="4072"/>
        <item m="1" x="4414"/>
        <item m="1" x="3919"/>
        <item m="1" x="4906"/>
        <item m="1" x="5767"/>
        <item m="1" x="4926"/>
        <item m="1" x="3960"/>
        <item m="1" x="6031"/>
        <item m="1" x="3471"/>
        <item m="1" x="4587"/>
        <item m="1" x="3478"/>
        <item m="1" x="2691"/>
        <item m="1" x="2914"/>
        <item m="1" x="3474"/>
        <item m="1" x="5498"/>
        <item m="1" x="3848"/>
        <item m="1" x="4539"/>
        <item m="1" x="3085"/>
        <item m="1" x="4397"/>
        <item m="1" x="5700"/>
        <item m="1" x="5727"/>
        <item m="1" x="4999"/>
        <item m="1" x="3951"/>
        <item m="1" x="2970"/>
        <item m="1" x="5557"/>
        <item m="1" x="3190"/>
        <item m="1" x="4981"/>
        <item m="1" x="4390"/>
        <item m="1" x="5182"/>
        <item m="1" x="4517"/>
        <item m="1" x="5530"/>
        <item m="1" x="2820"/>
        <item m="1" x="5388"/>
        <item m="1" x="4774"/>
        <item m="1" x="5087"/>
        <item m="1" x="3295"/>
        <item m="1" x="2693"/>
        <item m="1" x="3545"/>
        <item m="1" x="5779"/>
        <item m="1" x="3661"/>
        <item m="1" x="3590"/>
        <item m="1" x="4309"/>
        <item m="1" x="3733"/>
        <item m="1" x="4131"/>
        <item m="1" x="2444"/>
        <item m="1" x="4832"/>
        <item m="1" x="3131"/>
        <item m="1" x="4678"/>
        <item m="1" x="2339"/>
        <item m="1" x="5249"/>
        <item m="1" x="3830"/>
        <item m="1" x="2559"/>
        <item m="1" x="5142"/>
        <item m="1" x="3892"/>
        <item m="1" x="5586"/>
        <item m="1" x="4854"/>
        <item m="1" x="5190"/>
        <item m="1" x="3957"/>
        <item m="1" x="4558"/>
        <item m="1" x="2262"/>
        <item m="1" x="5934"/>
        <item m="1" x="5201"/>
        <item m="1" x="4058"/>
        <item m="1" x="5802"/>
        <item m="1" x="5624"/>
        <item m="1" x="2300"/>
        <item m="1" x="3420"/>
        <item m="1" x="5980"/>
        <item m="1" x="3238"/>
        <item m="1" x="4814"/>
        <item m="1" x="3200"/>
        <item m="1" x="3213"/>
        <item m="1" x="5921"/>
        <item m="1" x="4979"/>
        <item m="1" x="3730"/>
        <item m="1" x="3062"/>
        <item m="1" x="2832"/>
        <item m="1" x="2603"/>
        <item m="1" x="4762"/>
        <item m="1" x="3366"/>
        <item m="1" x="3464"/>
        <item m="1" x="2445"/>
        <item m="1" x="3834"/>
        <item m="1" x="5511"/>
        <item m="1" x="5938"/>
        <item m="1" x="5269"/>
        <item m="1" x="5579"/>
        <item m="1" x="2479"/>
        <item m="1" x="4937"/>
        <item m="1" x="2853"/>
        <item m="1" x="4329"/>
        <item m="1" x="2755"/>
        <item m="1" x="5873"/>
        <item m="1" x="2598"/>
        <item m="1" x="5720"/>
        <item m="1" x="2719"/>
        <item m="1" x="2821"/>
        <item m="1" x="3722"/>
        <item m="1" x="5229"/>
        <item m="1" x="5997"/>
        <item m="1" x="3205"/>
        <item m="1" x="4927"/>
        <item m="1" x="4633"/>
        <item m="1" x="5071"/>
        <item m="1" x="5744"/>
        <item m="1" x="5706"/>
        <item m="1" x="2318"/>
        <item m="1" x="4752"/>
        <item m="1" x="4863"/>
        <item m="1" x="5561"/>
        <item m="1" x="5069"/>
        <item m="1" x="2677"/>
        <item m="1" x="4599"/>
        <item m="1" x="3091"/>
        <item m="1" x="3607"/>
        <item m="1" x="3126"/>
        <item m="1" x="2457"/>
        <item m="1" x="4948"/>
        <item m="1" x="2730"/>
        <item m="1" x="4597"/>
        <item m="1" x="5421"/>
        <item m="1" x="4577"/>
        <item m="1" x="5559"/>
        <item m="1" x="2836"/>
        <item m="1" x="4040"/>
        <item m="1" x="2945"/>
        <item m="1" x="3344"/>
        <item m="1" x="3132"/>
        <item m="1" x="4682"/>
        <item m="1" x="4300"/>
        <item m="1" x="5290"/>
        <item m="1" x="4456"/>
        <item m="1" x="2400"/>
        <item m="1" x="2728"/>
        <item m="1" x="2967"/>
        <item m="1" x="3318"/>
        <item m="1" x="3201"/>
        <item m="1" x="4865"/>
        <item m="1" x="4000"/>
        <item m="1" x="3875"/>
        <item m="1" x="4470"/>
        <item m="1" x="2319"/>
        <item m="1" x="4855"/>
        <item m="1" x="4588"/>
        <item m="1" x="2550"/>
        <item m="1" x="5322"/>
        <item m="1" x="5541"/>
        <item m="1" x="4034"/>
        <item m="1" x="5874"/>
        <item m="1" x="3077"/>
        <item m="1" x="2163"/>
        <item m="1" x="4417"/>
        <item m="1" x="5535"/>
        <item m="1" x="3170"/>
        <item m="1" x="3221"/>
        <item m="1" x="4962"/>
        <item m="1" x="5104"/>
        <item m="1" x="4932"/>
        <item m="1" x="4056"/>
        <item m="1" x="4831"/>
        <item m="1" x="3645"/>
        <item m="1" x="4451"/>
        <item m="1" x="4212"/>
        <item m="1" x="5729"/>
        <item m="1" x="4514"/>
        <item m="1" x="3489"/>
        <item m="1" x="5869"/>
        <item m="1" x="5983"/>
        <item m="1" x="4108"/>
        <item m="1" x="2151"/>
        <item m="1" x="2281"/>
        <item m="1" x="4148"/>
        <item m="1" x="2229"/>
        <item m="1" x="3611"/>
        <item m="1" x="2942"/>
        <item m="1" x="3191"/>
        <item m="1" x="5504"/>
        <item m="1" x="2156"/>
        <item m="1" x="2884"/>
        <item m="1" x="3430"/>
        <item m="1" x="3293"/>
        <item m="1" x="3633"/>
        <item m="1" x="3247"/>
        <item m="1" x="3488"/>
        <item m="1" x="4498"/>
        <item m="1" x="2921"/>
        <item m="1" x="5633"/>
        <item m="1" x="3866"/>
        <item m="1" x="5244"/>
        <item m="1" x="4568"/>
        <item m="1" x="2217"/>
        <item m="1" x="2257"/>
        <item m="1" x="5351"/>
        <item m="1" x="3832"/>
        <item m="1" x="5489"/>
        <item m="1" x="3923"/>
        <item m="1" x="5227"/>
        <item m="1" x="4684"/>
        <item m="1" x="3401"/>
        <item m="1" x="5864"/>
        <item m="1" x="4353"/>
        <item m="1" x="4634"/>
        <item m="1" x="5912"/>
        <item m="1" x="3548"/>
        <item m="1" x="2375"/>
        <item m="1" x="3684"/>
        <item m="1" x="2221"/>
        <item m="1" x="4883"/>
        <item m="1" x="3512"/>
        <item m="1" x="4499"/>
        <item m="1" x="4245"/>
        <item m="1" x="2684"/>
        <item m="1" x="4274"/>
        <item m="1" x="4826"/>
        <item m="1" x="4164"/>
        <item m="1" x="3064"/>
        <item m="1" x="3313"/>
        <item m="1" x="4094"/>
        <item m="1" x="5686"/>
        <item m="1" x="4980"/>
        <item m="1" x="2787"/>
        <item m="1" x="3872"/>
        <item m="1" x="4895"/>
        <item m="1" x="4961"/>
        <item m="1" x="4251"/>
        <item m="1" x="4952"/>
        <item m="1" x="5435"/>
        <item m="1" x="4567"/>
        <item m="1" x="4875"/>
        <item m="1" x="3408"/>
        <item m="1" x="4542"/>
        <item m="1" x="2263"/>
        <item m="1" x="5109"/>
        <item m="1" x="4575"/>
        <item m="1" x="5928"/>
        <item m="1" x="5451"/>
        <item m="1" x="2441"/>
        <item m="1" x="3674"/>
        <item m="1" x="3976"/>
        <item m="1" x="2215"/>
        <item m="1" x="2536"/>
        <item m="1" x="3198"/>
        <item m="1" x="5572"/>
        <item m="1" x="5787"/>
        <item m="1" x="5589"/>
        <item m="1" x="4337"/>
        <item m="1" x="4573"/>
        <item m="1" x="2837"/>
        <item m="1" x="3185"/>
        <item m="1" x="5691"/>
        <item m="1" x="3963"/>
        <item m="1" x="3824"/>
        <item m="1" x="5815"/>
        <item m="1" x="2545"/>
        <item m="1" x="5601"/>
        <item m="1" x="5482"/>
        <item m="1" x="5830"/>
        <item m="1" x="2491"/>
        <item m="1" x="4187"/>
        <item m="1" x="4925"/>
        <item m="1" x="5014"/>
        <item m="1" x="2668"/>
        <item m="1" x="2734"/>
        <item m="1" x="5657"/>
        <item m="1" x="4143"/>
        <item m="1" x="4516"/>
        <item m="1" x="4146"/>
        <item m="1" x="2744"/>
        <item m="1" x="5801"/>
        <item m="1" x="5453"/>
        <item m="1" x="3980"/>
        <item m="1" x="3465"/>
        <item m="1" x="5091"/>
        <item m="1" x="5360"/>
        <item m="1" x="2556"/>
        <item m="1" x="5493"/>
        <item m="1" x="5704"/>
        <item m="1" x="2411"/>
        <item m="1" x="3282"/>
        <item m="1" x="3373"/>
        <item m="1" x="2776"/>
        <item m="1" x="4574"/>
        <item m="1" x="5825"/>
        <item m="1" x="5771"/>
        <item m="1" x="3495"/>
        <item m="1" x="2924"/>
        <item m="1" x="3369"/>
        <item m="1" x="2929"/>
        <item m="1" x="5252"/>
        <item m="1" x="4967"/>
        <item m="1" x="5053"/>
        <item m="1" x="5739"/>
        <item m="1" x="5239"/>
        <item m="1" x="3522"/>
        <item m="1" x="4018"/>
        <item m="1" x="3744"/>
        <item m="1" x="3240"/>
        <item m="1" x="2313"/>
        <item m="1" x="5599"/>
        <item m="1" x="4806"/>
        <item m="1" x="3903"/>
        <item m="1" x="5237"/>
        <item m="1" x="4317"/>
        <item m="1" x="4035"/>
        <item m="1" x="4576"/>
        <item m="1" x="5271"/>
        <item m="1" x="5354"/>
        <item m="1" x="3651"/>
        <item m="1" x="3392"/>
        <item m="1" x="2534"/>
        <item m="1" x="3422"/>
        <item m="1" x="4011"/>
        <item m="1" x="4069"/>
        <item m="1" x="5508"/>
        <item m="1" x="4669"/>
        <item m="1" x="2306"/>
        <item m="1" x="4189"/>
        <item m="1" x="5999"/>
        <item m="1" x="5737"/>
        <item m="1" x="4610"/>
        <item m="1" x="5247"/>
        <item m="1" x="4858"/>
        <item m="1" x="5316"/>
        <item m="1" x="4807"/>
        <item m="1" x="3167"/>
        <item m="1" x="3863"/>
        <item m="1" x="5026"/>
        <item m="1" x="4445"/>
        <item m="1" x="4268"/>
        <item m="1" x="5413"/>
        <item m="1" x="5088"/>
        <item m="1" x="4127"/>
        <item m="1" x="5681"/>
        <item m="1" x="4267"/>
        <item m="1" x="4680"/>
        <item m="1" x="5138"/>
        <item m="1" x="5160"/>
        <item m="1" x="4990"/>
        <item m="1" x="5755"/>
        <item m="1" x="5440"/>
        <item m="1" x="2827"/>
        <item m="1" x="5176"/>
        <item m="1" x="5339"/>
        <item m="1" x="4240"/>
        <item m="1" x="4534"/>
        <item m="1" x="3073"/>
        <item m="1" x="4579"/>
        <item m="1" x="5341"/>
        <item m="1" x="2368"/>
        <item m="1" x="5112"/>
        <item m="1" x="2986"/>
        <item m="1" x="3249"/>
        <item m="1" x="4125"/>
        <item m="1" x="6000"/>
        <item m="1" x="4224"/>
        <item m="1" x="4303"/>
        <item m="1" x="5195"/>
        <item m="1" x="3975"/>
        <item m="1" x="4899"/>
        <item m="1" x="4933"/>
        <item m="1" x="4407"/>
        <item m="1" x="2236"/>
        <item m="1" x="4754"/>
        <item m="1" x="4088"/>
        <item m="1" x="4703"/>
        <item m="1" x="3427"/>
        <item m="1" x="3108"/>
        <item m="1" x="5969"/>
        <item m="1" x="2206"/>
        <item m="1" x="3837"/>
        <item m="1" x="5062"/>
        <item m="1" x="4294"/>
        <item m="1" x="5611"/>
        <item m="1" x="3530"/>
        <item m="1" x="3382"/>
        <item m="1" x="2609"/>
        <item m="1" x="2707"/>
        <item m="1" x="3987"/>
        <item m="1" x="4586"/>
        <item m="1" x="3610"/>
        <item m="1" x="5718"/>
        <item m="1" x="2809"/>
        <item m="1" x="3996"/>
        <item m="1" x="5768"/>
        <item m="1" x="2759"/>
        <item m="1" x="3331"/>
        <item m="1" x="4372"/>
        <item m="1" x="5210"/>
        <item m="1" x="5978"/>
        <item m="1" x="2373"/>
        <item m="1" x="4747"/>
        <item m="1" x="5585"/>
        <item m="1" x="2566"/>
        <item m="1" x="4197"/>
        <item m="1" x="5616"/>
        <item m="1" x="3739"/>
        <item m="1" x="3802"/>
        <item m="1" x="3439"/>
        <item m="1" x="5563"/>
        <item m="1" x="3907"/>
        <item m="1" x="3193"/>
        <item m="1" x="3475"/>
        <item m="1" x="2621"/>
        <item m="1" x="3599"/>
        <item m="1" x="5021"/>
        <item m="1" x="4569"/>
        <item m="1" x="5468"/>
        <item m="1" x="2661"/>
        <item m="1" x="2265"/>
        <item m="1" x="5406"/>
        <item m="1" x="2562"/>
        <item m="1" x="2720"/>
        <item m="1" x="4269"/>
        <item m="1" x="4275"/>
        <item m="1" x="2330"/>
        <item m="1" x="2158"/>
        <item m="1" x="5321"/>
        <item m="1" x="3269"/>
        <item m="1" x="3970"/>
        <item m="1" x="4904"/>
        <item m="1" x="4833"/>
        <item m="1" x="4797"/>
        <item m="1" x="4184"/>
        <item m="1" x="5752"/>
        <item m="1" x="4048"/>
        <item m="1" x="2816"/>
        <item m="1" x="3859"/>
        <item m="1" x="4391"/>
        <item m="1" x="4629"/>
        <item m="1" x="5543"/>
        <item m="1" x="2674"/>
        <item m="1" x="3224"/>
        <item m="1" x="5913"/>
        <item m="1" x="3140"/>
        <item m="1" x="4624"/>
        <item m="1" x="4941"/>
        <item m="1" x="4689"/>
        <item m="1" x="2851"/>
        <item m="1" x="4441"/>
        <item m="1" x="3154"/>
        <item m="1" x="3767"/>
        <item m="1" x="6013"/>
        <item m="1" x="3322"/>
        <item m="1" x="5143"/>
        <item m="1" x="5327"/>
        <item m="1" x="3952"/>
        <item m="1" x="2564"/>
        <item m="1" x="2503"/>
        <item m="1" x="3178"/>
        <item m="1" x="3718"/>
        <item m="1" x="4996"/>
        <item m="1" x="5838"/>
        <item m="1" x="5438"/>
        <item m="1" x="5185"/>
        <item m="1" x="4136"/>
        <item m="1" x="3968"/>
        <item m="1" x="5164"/>
        <item m="1" x="3546"/>
        <item m="1" x="3010"/>
        <item m="1" x="2459"/>
        <item m="1" x="5519"/>
        <item m="1" x="3078"/>
        <item m="1" x="2894"/>
        <item m="1" x="6001"/>
        <item m="1" x="4509"/>
        <item m="1" x="5692"/>
        <item m="1" x="5377"/>
        <item m="1" x="4768"/>
        <item m="1" x="5837"/>
        <item m="1" x="2695"/>
        <item m="1" x="5660"/>
        <item m="1" x="4162"/>
        <item m="1" x="2370"/>
        <item m="1" x="4092"/>
        <item m="1" x="3707"/>
        <item m="1" x="3772"/>
        <item m="1" x="5129"/>
        <item m="1" x="3790"/>
        <item m="1" x="5169"/>
        <item m="1" x="4137"/>
        <item m="1" x="2936"/>
        <item m="1" x="5253"/>
        <item m="1" x="2298"/>
        <item m="1" x="4810"/>
        <item m="1" x="5909"/>
        <item m="1" x="3334"/>
        <item m="1" x="4918"/>
        <item m="1" x="4404"/>
        <item m="1" x="6023"/>
        <item m="1" x="2327"/>
        <item m="1" x="2862"/>
        <item m="1" x="3652"/>
        <item m="1" x="3573"/>
        <item m="1" x="5625"/>
        <item m="1" x="4704"/>
        <item m="1" x="4781"/>
        <item m="1" x="2211"/>
        <item m="1" x="2697"/>
        <item m="1" x="4142"/>
        <item m="1" x="4105"/>
        <item m="1" x="4565"/>
        <item m="1" x="3029"/>
        <item m="1" x="2826"/>
        <item m="1" x="4738"/>
        <item m="1" x="5607"/>
        <item m="1" x="3251"/>
        <item m="1" x="4455"/>
        <item m="1" x="3144"/>
        <item m="1" x="2212"/>
        <item m="1" x="4909"/>
        <item m="1" x="3454"/>
        <item m="1" x="5448"/>
        <item m="1" x="4416"/>
        <item m="1" x="5503"/>
        <item m="1" x="5371"/>
        <item m="1" x="2243"/>
        <item m="1" x="5931"/>
        <item m="1" x="3263"/>
        <item m="1" x="5188"/>
        <item m="1" x="6014"/>
        <item m="1" x="4891"/>
        <item m="1" x="4461"/>
        <item m="1" x="3448"/>
        <item m="1" x="4217"/>
        <item m="1" x="2390"/>
        <item m="1" x="3230"/>
        <item m="1" x="4836"/>
        <item m="1" x="4876"/>
        <item m="1" x="2577"/>
        <item m="1" x="3644"/>
        <item m="1" x="5146"/>
        <item m="1" x="5121"/>
        <item m="1" x="4199"/>
        <item m="1" x="2954"/>
        <item m="1" x="4223"/>
        <item m="1" x="2514"/>
        <item m="1" x="3799"/>
        <item m="1" x="2702"/>
        <item m="1" x="2547"/>
        <item m="1" x="3411"/>
        <item m="1" x="3105"/>
        <item m="1" x="4504"/>
        <item m="1" x="5552"/>
        <item m="1" x="4213"/>
        <item m="1" x="3623"/>
        <item m="1" x="2194"/>
        <item m="1" x="5171"/>
        <item m="1" x="3761"/>
        <item m="1" x="5462"/>
        <item m="1" x="4788"/>
        <item m="1" x="2819"/>
        <item m="1" x="2157"/>
        <item m="1" x="5256"/>
        <item m="1" x="2887"/>
        <item m="1" x="3463"/>
        <item m="1" x="3769"/>
        <item m="1" x="5495"/>
        <item m="1" x="2356"/>
        <item m="1" x="5875"/>
        <item m="1" x="3676"/>
        <item m="1" x="4462"/>
        <item m="1" x="5502"/>
        <item m="1" x="3038"/>
        <item m="1" x="3867"/>
        <item m="1" x="3053"/>
        <item m="1" x="2580"/>
        <item m="1" x="5879"/>
        <item m="1" x="5145"/>
        <item m="1" x="2752"/>
        <item m="1" x="5286"/>
        <item m="1" x="4450"/>
        <item m="1" x="5117"/>
        <item m="1" x="2714"/>
        <item m="1" x="3681"/>
        <item m="1" x="4177"/>
        <item m="1" x="5748"/>
        <item m="1" x="4721"/>
        <item m="1" x="5772"/>
        <item m="1" x="2825"/>
        <item m="1" x="5248"/>
        <item m="1" x="5546"/>
        <item m="1" x="3926"/>
        <item m="1" x="3626"/>
        <item m="1" x="5116"/>
        <item m="1" x="2367"/>
        <item m="1" x="4316"/>
        <item m="1" x="4157"/>
        <item m="1" x="5783"/>
        <item m="1" x="2645"/>
        <item m="1" x="2259"/>
        <item m="1" x="5205"/>
        <item m="1" x="4244"/>
        <item m="1" x="5305"/>
        <item m="1" x="5000"/>
        <item m="1" x="2285"/>
        <item m="1" x="3434"/>
        <item m="1" x="3804"/>
        <item m="1" x="4880"/>
        <item m="1" x="5578"/>
        <item m="1" x="2350"/>
        <item m="1" x="4460"/>
        <item m="1" x="5677"/>
        <item m="1" x="5833"/>
        <item m="1" x="3130"/>
        <item m="1" x="2716"/>
        <item m="1" x="2596"/>
        <item m="1" x="4769"/>
        <item m="1" x="3694"/>
        <item m="1" x="4401"/>
        <item m="1" x="5917"/>
        <item m="1" x="2415"/>
        <item m="1" x="3768"/>
        <item m="1" x="4286"/>
        <item m="1" x="4130"/>
        <item m="1" x="3445"/>
        <item m="1" x="5570"/>
        <item m="1" x="3345"/>
        <item m="1" x="3003"/>
        <item m="1" x="3125"/>
        <item m="1" x="2443"/>
        <item m="1" x="2659"/>
        <item m="1" x="4758"/>
        <item m="1" x="4256"/>
        <item m="1" x="4345"/>
        <item m="1" x="3402"/>
        <item m="1" x="3304"/>
        <item m="1" x="3409"/>
        <item m="1" x="3341"/>
        <item m="1" x="2690"/>
        <item m="1" x="6034"/>
        <item m="1" x="4813"/>
        <item m="1" x="3061"/>
        <item m="1" x="2631"/>
        <item m="1" x="2965"/>
        <item m="1" x="5103"/>
        <item m="1" x="5673"/>
        <item m="1" x="5108"/>
        <item m="1" x="5379"/>
        <item m="1" x="4019"/>
        <item m="1" x="3030"/>
        <item m="1" x="2829"/>
        <item m="1" x="2178"/>
        <item m="1" x="4611"/>
        <item m="1" x="2227"/>
        <item m="1" x="3833"/>
        <item m="1" x="4485"/>
        <item m="1" x="4090"/>
        <item m="1" x="4524"/>
        <item m="1" x="2208"/>
        <item m="1" x="5817"/>
        <item m="1" x="4203"/>
        <item m="1" x="4202"/>
        <item m="1" x="3017"/>
        <item m="1" x="4218"/>
        <item m="1" x="2810"/>
        <item m="1" x="5610"/>
        <item m="1" x="3852"/>
        <item m="1" x="6032"/>
        <item m="1" x="2612"/>
        <item m="1" x="5298"/>
        <item m="1" x="2164"/>
        <item m="1" x="3835"/>
        <item m="1" x="2167"/>
        <item m="1" x="4103"/>
        <item m="1" x="4562"/>
        <item m="1" x="4371"/>
        <item m="1" x="4661"/>
        <item m="1" x="4120"/>
        <item m="1" x="3467"/>
        <item m="1" x="5044"/>
        <item m="1" x="5183"/>
        <item m="1" x="4287"/>
        <item m="1" x="5566"/>
        <item m="1" x="5262"/>
        <item m="1" x="5231"/>
        <item m="1" x="5158"/>
        <item m="1" x="4824"/>
        <item m="1" x="4242"/>
        <item m="1" x="4312"/>
        <item m="1" x="2421"/>
        <item m="1" x="2543"/>
        <item m="1" x="5688"/>
        <item m="1" x="4235"/>
        <item m="1" x="3226"/>
        <item m="1" x="4438"/>
        <item m="1" x="4077"/>
        <item m="1" x="3850"/>
        <item m="1" x="4408"/>
        <item m="1" x="2602"/>
        <item m="1" x="3547"/>
        <item m="1" x="5278"/>
        <item m="1" x="3380"/>
        <item m="1" x="4284"/>
        <item m="1" x="5048"/>
        <item m="1" x="2895"/>
        <item m="1" x="4852"/>
        <item m="1" x="2245"/>
        <item m="1" x="5918"/>
        <item m="1" x="2877"/>
        <item m="1" x="4454"/>
        <item m="1" x="3505"/>
        <item m="1" x="3609"/>
        <item m="1" x="3678"/>
        <item m="1" x="3370"/>
        <item m="1" x="3839"/>
        <item m="1" x="3557"/>
        <item m="1" x="2949"/>
        <item m="1" x="3026"/>
        <item m="1" x="4843"/>
        <item m="1" x="4787"/>
        <item m="1" x="3419"/>
        <item m="1" x="5296"/>
        <item m="1" x="2231"/>
        <item m="1" x="3720"/>
        <item m="1" x="2688"/>
        <item m="1" x="6033"/>
        <item m="1" x="5348"/>
        <item m="1" x="2916"/>
        <item m="1" x="4792"/>
        <item m="1" x="2486"/>
        <item m="1" x="3558"/>
        <item m="1" x="4483"/>
        <item m="1" x="3453"/>
        <item m="1" x="4905"/>
        <item m="1" x="2963"/>
        <item m="1" x="5730"/>
        <item m="1" x="3268"/>
        <item m="1" x="3394"/>
        <item m="1" x="3286"/>
        <item m="1" x="4764"/>
        <item m="1" x="6020"/>
        <item m="1" x="5170"/>
        <item m="1" x="5172"/>
        <item m="1" x="5614"/>
        <item m="1" x="3243"/>
        <item m="1" x="5991"/>
        <item m="1" x="3292"/>
        <item m="1" x="4571"/>
        <item m="1" x="2938"/>
        <item m="1" x="5324"/>
        <item m="1" x="4457"/>
        <item m="1" x="2348"/>
        <item m="1" x="5612"/>
        <item m="1" x="4585"/>
        <item m="1" x="2982"/>
        <item m="1" x="4845"/>
        <item m="1" x="2148"/>
        <item m="1" x="4605"/>
        <item m="1" x="5018"/>
        <item m="1" x="3941"/>
        <item m="1" x="5843"/>
        <item m="1" x="2738"/>
        <item m="1" x="4008"/>
        <item m="1" x="4668"/>
        <item m="1" x="2376"/>
        <item m="1" x="2746"/>
        <item m="1" x="3540"/>
        <item m="1" x="3008"/>
        <item m="1" x="5439"/>
        <item m="1" x="2168"/>
        <item m="1" x="2573"/>
        <item m="1" x="2902"/>
        <item m="1" x="3911"/>
        <item m="1" x="5604"/>
        <item m="1" x="2275"/>
        <item m="1" x="4936"/>
        <item m="1" x="2426"/>
        <item m="1" x="4295"/>
        <item m="1" x="3698"/>
        <item m="1" x="5399"/>
        <item m="1" x="5888"/>
        <item m="1" x="3336"/>
        <item m="1" x="3989"/>
        <item m="1" x="2331"/>
        <item m="1" x="4953"/>
        <item m="1" x="3404"/>
        <item m="1" x="2639"/>
        <item m="1" x="2934"/>
        <item m="1" x="3889"/>
        <item m="1" x="5445"/>
        <item m="1" x="5897"/>
        <item m="1" x="3922"/>
        <item m="1" x="2964"/>
        <item m="1" x="2992"/>
        <item m="1" x="3405"/>
        <item m="1" x="3567"/>
        <item m="1" x="4079"/>
        <item m="1" x="4489"/>
        <item m="1" x="4924"/>
        <item m="1" x="3302"/>
        <item m="1" x="5956"/>
        <item m="1" x="4968"/>
        <item m="1" x="2413"/>
        <item m="1" x="5705"/>
        <item m="1" x="4443"/>
        <item m="1" x="5395"/>
        <item m="1" x="3948"/>
        <item m="1" x="4884"/>
        <item m="1" x="3643"/>
        <item m="1" x="4590"/>
        <item m="1" x="4418"/>
        <item m="1" x="3022"/>
        <item m="1" x="5460"/>
        <item m="1" x="5973"/>
        <item m="1" x="4994"/>
        <item m="1" x="5682"/>
        <item m="1" x="5096"/>
        <item m="1" x="3812"/>
        <item m="1" x="2725"/>
        <item m="1" x="4548"/>
        <item m="1" x="5970"/>
        <item m="1" x="5602"/>
        <item m="1" x="3168"/>
        <item m="1" x="3680"/>
        <item m="1" x="3898"/>
        <item m="1" x="5204"/>
        <item m="1" x="2173"/>
        <item m="1" x="4099"/>
        <item m="1" x="3605"/>
        <item m="1" x="2284"/>
        <item m="1" x="5500"/>
        <item m="1" x="3962"/>
        <item m="1" x="5197"/>
        <item m="1" x="4993"/>
        <item m="1" x="3876"/>
        <item m="1" x="4012"/>
        <item m="1" x="4998"/>
        <item m="1" x="2540"/>
        <item m="1" x="2196"/>
        <item m="1" x="4311"/>
        <item m="1" x="2292"/>
        <item m="1" x="3699"/>
        <item m="1" x="5553"/>
        <item m="1" x="3457"/>
        <item m="1" x="2760"/>
        <item m="1" x="2975"/>
        <item m="1" x="6042"/>
        <item m="1" x="3508"/>
        <item m="1" x="4561"/>
        <item m="1" x="2179"/>
        <item m="1" x="5275"/>
        <item m="1" x="5856"/>
        <item m="1" x="4540"/>
        <item m="1" x="2274"/>
        <item m="1" x="4324"/>
        <item m="1" x="5944"/>
        <item m="1" x="3311"/>
        <item m="1" x="3965"/>
        <item m="1" x="4902"/>
        <item m="1" x="4154"/>
        <item m="1" x="4702"/>
        <item m="1" x="3669"/>
        <item m="1" x="4238"/>
        <item m="1" x="6004"/>
        <item m="1" x="4803"/>
        <item m="1" x="2271"/>
        <item m="1" x="5738"/>
        <item m="1" x="5184"/>
        <item m="1" x="4422"/>
        <item m="1" x="4839"/>
        <item m="1" x="5743"/>
        <item m="1" x="3657"/>
        <item m="1" x="5650"/>
        <item m="1" x="3766"/>
        <item m="1" x="5907"/>
        <item m="1" x="2696"/>
        <item m="1" x="3786"/>
        <item m="1" x="4493"/>
        <item m="1" x="5690"/>
        <item m="1" x="2379"/>
        <item m="1" x="3703"/>
        <item m="1" x="2923"/>
        <item m="1" x="4623"/>
        <item m="1" x="3438"/>
        <item m="1" x="4628"/>
        <item m="1" x="3663"/>
        <item m="1" x="3831"/>
        <item m="1" x="4178"/>
        <item m="1" x="5139"/>
        <item m="1" x="2141"/>
        <item m="1" x="5010"/>
        <item m="1" x="2480"/>
        <item m="1" x="5400"/>
        <item m="1" x="4016"/>
        <item m="1" x="3326"/>
        <item m="1" x="3086"/>
        <item m="1" x="2694"/>
        <item m="1" x="4945"/>
        <item m="1" x="4366"/>
        <item m="1" x="2159"/>
        <item m="1" x="2501"/>
        <item m="1" x="5344"/>
        <item m="1" x="2988"/>
        <item m="1" x="4791"/>
        <item m="1" x="2512"/>
        <item m="1" x="3356"/>
        <item m="1" x="4608"/>
        <item m="1" x="3879"/>
        <item m="1" x="3880"/>
        <item m="1" x="5331"/>
        <item m="1" x="4920"/>
        <item m="1" x="4944"/>
        <item m="1" x="5214"/>
        <item m="1" x="5527"/>
        <item m="1" x="5977"/>
        <item m="1" x="3771"/>
        <item m="1" x="2713"/>
        <item m="1" x="3849"/>
        <item m="1" x="4890"/>
        <item m="1" x="4288"/>
        <item m="1" x="3436"/>
        <item m="1" x="5564"/>
        <item m="1" x="5452"/>
        <item m="1" x="3246"/>
        <item m="1" x="4463"/>
        <item m="1" x="5941"/>
        <item m="1" x="3433"/>
        <item m="1" x="4063"/>
        <item m="1" x="4963"/>
        <item m="1" x="3111"/>
        <item m="1" x="2234"/>
        <item m="1" x="2805"/>
        <item m="1" x="5345"/>
        <item m="1" x="2484"/>
        <item m="1" x="5847"/>
        <item m="1" x="5337"/>
        <item m="1" x="3784"/>
        <item m="1" x="3093"/>
        <item m="1" x="3814"/>
        <item m="1" x="3986"/>
        <item m="1" x="3425"/>
        <item m="1" x="4885"/>
        <item m="1" x="5732"/>
        <item m="1" x="3121"/>
        <item m="1" x="2548"/>
        <item m="1" x="3686"/>
        <item m="1" x="5235"/>
        <item m="1" x="572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5" outline="0" showAll="0" defaultSubtotal="0">
      <extLst>
        <ext xmlns:x14="http://schemas.microsoft.com/office/spreadsheetml/2009/9/main" uri="{2946ED86-A175-432a-8AC1-64E0C546D7DE}">
          <x14:pivotField fillDownLabels="1"/>
        </ext>
      </extLst>
    </pivotField>
    <pivotField compact="0" numFmtId="166"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5" outline="0" showAll="0" defaultSubtotal="0">
      <extLst>
        <ext xmlns:x14="http://schemas.microsoft.com/office/spreadsheetml/2009/9/main" uri="{2946ED86-A175-432a-8AC1-64E0C546D7DE}">
          <x14:pivotField fillDownLabels="1"/>
        </ext>
      </extLst>
    </pivotField>
    <pivotField compact="0" numFmtId="166"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5" outline="0" showAll="0" defaultSubtotal="0">
      <extLst>
        <ext xmlns:x14="http://schemas.microsoft.com/office/spreadsheetml/2009/9/main" uri="{2946ED86-A175-432a-8AC1-64E0C546D7DE}">
          <x14:pivotField fillDownLabels="1"/>
        </ext>
      </extLst>
    </pivotField>
    <pivotField compact="0" numFmtId="166"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s>
  <rowFields count="1">
    <field x="6"/>
  </rowFields>
  <rowItems count="1910">
    <i>
      <x v="4071"/>
    </i>
    <i>
      <x v="4814"/>
    </i>
    <i>
      <x v="4812"/>
    </i>
    <i>
      <x v="4813"/>
    </i>
    <i>
      <x v="5776"/>
    </i>
    <i>
      <x v="5503"/>
    </i>
    <i>
      <x v="5704"/>
    </i>
    <i>
      <x v="5705"/>
    </i>
    <i>
      <x v="5725"/>
    </i>
    <i>
      <x v="5724"/>
    </i>
    <i>
      <x v="4075"/>
    </i>
    <i>
      <x v="5738"/>
    </i>
    <i>
      <x v="5702"/>
    </i>
    <i>
      <x v="5136"/>
    </i>
    <i>
      <x v="5729"/>
    </i>
    <i>
      <x v="5647"/>
    </i>
    <i>
      <x v="5785"/>
    </i>
    <i>
      <x v="5758"/>
    </i>
    <i>
      <x v="5761"/>
    </i>
    <i>
      <x v="5624"/>
    </i>
    <i>
      <x v="5771"/>
    </i>
    <i>
      <x v="5652"/>
    </i>
    <i>
      <x v="5676"/>
    </i>
    <i>
      <x v="5672"/>
    </i>
    <i>
      <x v="4543"/>
    </i>
    <i>
      <x v="4708"/>
    </i>
    <i>
      <x v="5720"/>
    </i>
    <i>
      <x v="5622"/>
    </i>
    <i>
      <x v="5625"/>
    </i>
    <i>
      <x v="4709"/>
    </i>
    <i>
      <x v="5450"/>
    </i>
    <i>
      <x v="5525"/>
    </i>
    <i>
      <x v="4849"/>
    </i>
    <i>
      <x v="5594"/>
    </i>
    <i>
      <x v="5757"/>
    </i>
    <i>
      <x v="5737"/>
    </i>
    <i>
      <x v="5730"/>
    </i>
    <i>
      <x v="5784"/>
    </i>
    <i>
      <x v="5649"/>
    </i>
    <i>
      <x v="5576"/>
    </i>
    <i>
      <x v="5683"/>
    </i>
    <i>
      <x v="4756"/>
    </i>
    <i>
      <x v="5680"/>
    </i>
    <i>
      <x v="5640"/>
    </i>
    <i>
      <x v="5128"/>
    </i>
    <i>
      <x v="5642"/>
    </i>
    <i>
      <x v="5675"/>
    </i>
    <i>
      <x v="5620"/>
    </i>
    <i>
      <x v="5748"/>
    </i>
    <i>
      <x v="5756"/>
    </i>
    <i>
      <x v="4006"/>
    </i>
    <i>
      <x v="5645"/>
    </i>
    <i>
      <x v="5764"/>
    </i>
    <i>
      <x v="4616"/>
    </i>
    <i>
      <x v="5528"/>
    </i>
    <i>
      <x v="5786"/>
    </i>
    <i>
      <x v="5067"/>
    </i>
    <i>
      <x v="5164"/>
    </i>
    <i>
      <x v="5212"/>
    </i>
    <i>
      <x v="4299"/>
    </i>
    <i>
      <x v="5682"/>
    </i>
    <i>
      <x v="5409"/>
    </i>
    <i>
      <x v="5213"/>
    </i>
    <i>
      <x v="5627"/>
    </i>
    <i>
      <x v="5157"/>
    </i>
    <i>
      <x v="5381"/>
    </i>
    <i>
      <x v="5632"/>
    </i>
    <i>
      <x v="5218"/>
    </i>
    <i>
      <x v="5707"/>
    </i>
    <i>
      <x v="5715"/>
    </i>
    <i>
      <x v="4908"/>
    </i>
    <i>
      <x v="5745"/>
    </i>
    <i>
      <x v="5669"/>
    </i>
    <i>
      <x v="5573"/>
    </i>
    <i>
      <x v="5262"/>
    </i>
    <i>
      <x v="5418"/>
    </i>
    <i>
      <x v="4945"/>
    </i>
    <i>
      <x v="5539"/>
    </i>
    <i>
      <x v="4913"/>
    </i>
    <i>
      <x v="5243"/>
    </i>
    <i>
      <x v="5046"/>
    </i>
    <i>
      <x v="5302"/>
    </i>
    <i>
      <x v="5575"/>
    </i>
    <i>
      <x v="4862"/>
    </i>
    <i>
      <x v="5769"/>
    </i>
    <i>
      <x v="5240"/>
    </i>
    <i>
      <x v="4745"/>
    </i>
    <i>
      <x v="5241"/>
    </i>
    <i>
      <x v="5351"/>
    </i>
    <i>
      <x v="4704"/>
    </i>
    <i>
      <x v="4297"/>
    </i>
    <i>
      <x v="5536"/>
    </i>
    <i>
      <x v="5454"/>
    </i>
    <i>
      <x v="5578"/>
    </i>
    <i>
      <x v="5618"/>
    </i>
    <i>
      <x v="5432"/>
    </i>
    <i>
      <x v="5256"/>
    </i>
    <i>
      <x v="5515"/>
    </i>
    <i>
      <x v="4322"/>
    </i>
    <i>
      <x v="5252"/>
    </i>
    <i>
      <x v="5352"/>
    </i>
    <i>
      <x v="5662"/>
    </i>
    <i>
      <x v="5550"/>
    </i>
    <i>
      <x v="5207"/>
    </i>
    <i>
      <x v="5205"/>
    </i>
    <i>
      <x v="5569"/>
    </i>
    <i>
      <x v="5366"/>
    </i>
    <i>
      <x v="5271"/>
    </i>
    <i>
      <x v="4318"/>
    </i>
    <i>
      <x v="4312"/>
    </i>
    <i>
      <x v="5651"/>
    </i>
    <i>
      <x v="5358"/>
    </i>
    <i>
      <x v="5679"/>
    </i>
    <i>
      <x v="5022"/>
    </i>
    <i>
      <x v="5617"/>
    </i>
    <i>
      <x v="5605"/>
    </i>
    <i>
      <x v="5665"/>
    </i>
    <i>
      <x v="4905"/>
    </i>
    <i>
      <x v="4547"/>
    </i>
    <i>
      <x v="5636"/>
    </i>
    <i>
      <x v="4909"/>
    </i>
    <i>
      <x v="4638"/>
    </i>
    <i>
      <x v="4080"/>
    </i>
    <i>
      <x v="4994"/>
    </i>
    <i>
      <x v="3948"/>
    </i>
    <i>
      <x v="4026"/>
    </i>
    <i>
      <x v="4858"/>
    </i>
    <i>
      <x v="5431"/>
    </i>
    <i>
      <x v="5663"/>
    </i>
    <i>
      <x v="5637"/>
    </i>
    <i>
      <x v="4647"/>
    </i>
    <i>
      <x v="5567"/>
    </i>
    <i>
      <x v="4011"/>
    </i>
    <i>
      <x v="5354"/>
    </i>
    <i>
      <x v="5344"/>
    </i>
    <i>
      <x v="5348"/>
    </i>
    <i>
      <x v="4560"/>
    </i>
    <i>
      <x v="5350"/>
    </i>
    <i>
      <x v="5460"/>
    </i>
    <i>
      <x v="5631"/>
    </i>
    <i>
      <x v="5151"/>
    </i>
    <i>
      <x v="5335"/>
    </i>
    <i>
      <x v="5773"/>
    </i>
    <i>
      <x v="4989"/>
    </i>
    <i>
      <x v="4694"/>
    </i>
    <i>
      <x v="5668"/>
    </i>
    <i>
      <x v="5570"/>
    </i>
    <i>
      <x v="5101"/>
    </i>
    <i>
      <x v="4701"/>
    </i>
    <i>
      <x v="5767"/>
    </i>
    <i>
      <x v="4725"/>
    </i>
    <i>
      <x v="4265"/>
    </i>
    <i>
      <x v="4904"/>
    </i>
    <i>
      <x v="4650"/>
    </i>
    <i>
      <x v="5619"/>
    </i>
    <i>
      <x v="4160"/>
    </i>
    <i>
      <x v="5387"/>
    </i>
    <i>
      <x v="5226"/>
    </i>
    <i>
      <x v="4259"/>
    </i>
    <i>
      <x v="5626"/>
    </i>
    <i>
      <x v="4012"/>
    </i>
    <i>
      <x v="5616"/>
    </i>
    <i>
      <x v="5242"/>
    </i>
    <i>
      <x v="4358"/>
    </i>
    <i>
      <x v="5703"/>
    </i>
    <i>
      <x v="4615"/>
    </i>
    <i>
      <x v="5189"/>
    </i>
    <i>
      <x v="5609"/>
    </i>
    <i>
      <x v="4134"/>
    </i>
    <i>
      <x v="5074"/>
    </i>
    <i>
      <x v="5449"/>
    </i>
    <i>
      <x v="4835"/>
    </i>
    <i>
      <x v="5313"/>
    </i>
    <i>
      <x v="5660"/>
    </i>
    <i>
      <x v="5623"/>
    </i>
    <i>
      <x v="4991"/>
    </i>
    <i>
      <x v="5634"/>
    </i>
    <i>
      <x v="4387"/>
    </i>
    <i>
      <x v="4118"/>
    </i>
    <i>
      <x v="4622"/>
    </i>
    <i>
      <x v="4506"/>
    </i>
    <i>
      <x v="5760"/>
    </i>
    <i>
      <x v="4793"/>
    </i>
    <i>
      <x v="4696"/>
    </i>
    <i>
      <x v="5225"/>
    </i>
    <i>
      <x v="5309"/>
    </i>
    <i>
      <x v="5770"/>
    </i>
    <i>
      <x v="4548"/>
    </i>
    <i>
      <x v="5098"/>
    </i>
    <i>
      <x v="4707"/>
    </i>
    <i>
      <x v="4617"/>
    </i>
    <i>
      <x v="5343"/>
    </i>
    <i>
      <x v="5681"/>
    </i>
    <i>
      <x v="5150"/>
    </i>
    <i>
      <x v="4449"/>
    </i>
    <i>
      <x v="5397"/>
    </i>
    <i>
      <x v="5572"/>
    </i>
    <i>
      <x v="5367"/>
    </i>
    <i>
      <x v="5657"/>
    </i>
    <i>
      <x v="3914"/>
    </i>
    <i>
      <x v="5051"/>
    </i>
    <i>
      <x v="5093"/>
    </i>
    <i>
      <x v="5257"/>
    </i>
    <i>
      <x v="4499"/>
    </i>
    <i>
      <x v="4986"/>
    </i>
    <i>
      <x v="4861"/>
    </i>
    <i>
      <x v="4183"/>
    </i>
    <i>
      <x v="5305"/>
    </i>
    <i>
      <x v="5411"/>
    </i>
    <i>
      <x v="3985"/>
    </i>
    <i>
      <x v="5092"/>
    </i>
    <i>
      <x v="4503"/>
    </i>
    <i>
      <x v="4604"/>
    </i>
    <i>
      <x v="4857"/>
    </i>
    <i>
      <x v="4141"/>
    </i>
    <i>
      <x v="5592"/>
    </i>
    <i>
      <x v="4291"/>
    </i>
    <i>
      <x v="4140"/>
    </i>
    <i>
      <x v="5149"/>
    </i>
    <i>
      <x v="4856"/>
    </i>
    <i>
      <x v="5766"/>
    </i>
    <i>
      <x v="5117"/>
    </i>
    <i>
      <x v="4426"/>
    </i>
    <i>
      <x v="3970"/>
    </i>
    <i>
      <x v="4653"/>
    </i>
    <i>
      <x v="5755"/>
    </i>
    <i>
      <x v="5608"/>
    </i>
    <i>
      <x v="4901"/>
    </i>
    <i>
      <x v="5643"/>
    </i>
    <i>
      <x v="4968"/>
    </i>
    <i>
      <x v="5378"/>
    </i>
    <i>
      <x v="4924"/>
    </i>
    <i>
      <x v="5739"/>
    </i>
    <i>
      <x v="5162"/>
    </i>
    <i>
      <x v="4124"/>
    </i>
    <i>
      <x v="5747"/>
    </i>
    <i>
      <x v="4871"/>
    </i>
    <i>
      <x v="3972"/>
    </i>
    <i>
      <x v="4743"/>
    </i>
    <i>
      <x v="4654"/>
    </i>
    <i>
      <x v="5341"/>
    </i>
    <i>
      <x v="4153"/>
    </i>
    <i>
      <x v="4332"/>
    </i>
    <i>
      <x v="4529"/>
    </i>
    <i>
      <x v="5667"/>
    </i>
    <i>
      <x v="3891"/>
    </i>
    <i>
      <x v="4327"/>
    </i>
    <i>
      <x v="4527"/>
    </i>
    <i>
      <x v="5319"/>
    </i>
    <i>
      <x v="4903"/>
    </i>
    <i>
      <x v="4362"/>
    </i>
    <i>
      <x v="4999"/>
    </i>
    <i>
      <x v="4981"/>
    </i>
    <i>
      <x v="5027"/>
    </i>
    <i>
      <x v="4166"/>
    </i>
    <i>
      <x v="5571"/>
    </i>
    <i>
      <x v="5388"/>
    </i>
    <i>
      <x v="5635"/>
    </i>
    <i>
      <x v="4238"/>
    </i>
    <i>
      <x v="3943"/>
    </i>
    <i>
      <x v="5254"/>
    </i>
    <i>
      <x v="4831"/>
    </i>
    <i>
      <x v="3240"/>
    </i>
    <i>
      <x v="5563"/>
    </i>
    <i>
      <x v="5403"/>
    </i>
    <i>
      <x v="4624"/>
    </i>
    <i>
      <x v="4213"/>
    </i>
    <i>
      <x v="5774"/>
    </i>
    <i>
      <x v="5139"/>
    </i>
    <i>
      <x v="4123"/>
    </i>
    <i>
      <x v="4168"/>
    </i>
    <i>
      <x v="5762"/>
    </i>
    <i>
      <x v="5574"/>
    </i>
    <i>
      <x v="4875"/>
    </i>
    <i>
      <x v="4306"/>
    </i>
    <i>
      <x v="4203"/>
    </i>
    <i>
      <x v="4094"/>
    </i>
    <i>
      <x v="5597"/>
    </i>
    <i>
      <x v="4525"/>
    </i>
    <i>
      <x v="4142"/>
    </i>
    <i>
      <x v="624"/>
    </i>
    <i>
      <x v="5656"/>
    </i>
    <i>
      <x v="4970"/>
    </i>
    <i>
      <x v="5382"/>
    </i>
    <i>
      <x v="4167"/>
    </i>
    <i>
      <x v="5159"/>
    </i>
    <i>
      <x v="5171"/>
    </i>
    <i>
      <x v="4345"/>
    </i>
    <i>
      <x v="5664"/>
    </i>
    <i>
      <x v="5042"/>
    </i>
    <i>
      <x v="4509"/>
    </i>
    <i>
      <x v="5160"/>
    </i>
    <i>
      <x v="4568"/>
    </i>
    <i>
      <x v="5061"/>
    </i>
    <i>
      <x v="4307"/>
    </i>
    <i>
      <x v="4577"/>
    </i>
    <i>
      <x v="4041"/>
    </i>
    <i>
      <x v="5583"/>
    </i>
    <i>
      <x v="5056"/>
    </i>
    <i>
      <x v="5329"/>
    </i>
    <i>
      <x v="5034"/>
    </i>
    <i>
      <x v="5562"/>
    </i>
    <i>
      <x v="4546"/>
    </i>
    <i>
      <x v="4260"/>
    </i>
    <i>
      <x v="4895"/>
    </i>
    <i>
      <x v="4163"/>
    </i>
    <i>
      <x v="4636"/>
    </i>
    <i>
      <x v="4562"/>
    </i>
    <i>
      <x v="4321"/>
    </i>
    <i>
      <x v="4902"/>
    </i>
    <i>
      <x v="4545"/>
    </i>
    <i>
      <x v="4662"/>
    </i>
    <i>
      <x v="5338"/>
    </i>
    <i>
      <x v="5742"/>
    </i>
    <i>
      <x v="4020"/>
    </i>
    <i>
      <x v="5593"/>
    </i>
    <i>
      <x v="5062"/>
    </i>
    <i>
      <x v="4165"/>
    </i>
    <i>
      <x v="5015"/>
    </i>
    <i>
      <x v="5448"/>
    </i>
    <i>
      <x v="4194"/>
    </i>
    <i>
      <x v="3934"/>
    </i>
    <i>
      <x v="4567"/>
    </i>
    <i>
      <x v="5236"/>
    </i>
    <i>
      <x v="5456"/>
    </i>
    <i>
      <x v="4044"/>
    </i>
    <i>
      <x v="5692"/>
    </i>
    <i>
      <x v="5172"/>
    </i>
    <i>
      <x v="5783"/>
    </i>
    <i>
      <x v="4456"/>
    </i>
    <i>
      <x v="4266"/>
    </i>
    <i>
      <x v="5266"/>
    </i>
    <i>
      <x v="4210"/>
    </i>
    <i>
      <x v="5181"/>
    </i>
    <i>
      <x v="4201"/>
    </i>
    <i>
      <x v="5310"/>
    </i>
    <i>
      <x v="5421"/>
    </i>
    <i>
      <x v="5488"/>
    </i>
    <i>
      <x v="5142"/>
    </i>
    <i>
      <x v="5075"/>
    </i>
    <i>
      <x v="4030"/>
    </i>
    <i>
      <x v="4684"/>
    </i>
    <i>
      <x v="5422"/>
    </i>
    <i>
      <x v="4699"/>
    </i>
    <i>
      <x v="5349"/>
    </i>
    <i>
      <x v="5650"/>
    </i>
    <i>
      <x v="5248"/>
    </i>
    <i>
      <x v="5308"/>
    </i>
    <i>
      <x v="5524"/>
    </i>
    <i>
      <x v="4490"/>
    </i>
    <i>
      <x v="4711"/>
    </i>
    <i>
      <x v="4107"/>
    </i>
    <i>
      <x v="4683"/>
    </i>
    <i>
      <x v="4285"/>
    </i>
    <i>
      <x v="4042"/>
    </i>
    <i>
      <x v="5039"/>
    </i>
    <i>
      <x v="4635"/>
    </i>
    <i>
      <x v="4634"/>
    </i>
    <i>
      <x v="4872"/>
    </i>
    <i>
      <x v="5258"/>
    </i>
    <i>
      <x v="4769"/>
    </i>
    <i>
      <x v="5641"/>
    </i>
    <i>
      <x v="4317"/>
    </i>
    <i>
      <x v="4822"/>
    </i>
    <i>
      <x v="4555"/>
    </i>
    <i>
      <x v="5451"/>
    </i>
    <i>
      <x v="4261"/>
    </i>
    <i>
      <x v="4916"/>
    </i>
    <i>
      <x v="5166"/>
    </i>
    <i>
      <x v="5263"/>
    </i>
    <i>
      <x v="4996"/>
    </i>
    <i>
      <x v="5281"/>
    </i>
    <i>
      <x v="5214"/>
    </i>
    <i>
      <x v="5280"/>
    </i>
    <i>
      <x v="5095"/>
    </i>
    <i>
      <x v="4293"/>
    </i>
    <i>
      <x v="4156"/>
    </i>
    <i>
      <x v="4601"/>
    </i>
    <i>
      <x v="4384"/>
    </i>
    <i>
      <x v="5331"/>
    </i>
    <i>
      <x v="5653"/>
    </i>
    <i>
      <x v="5120"/>
    </i>
    <i>
      <x v="5533"/>
    </i>
    <i>
      <x v="4418"/>
    </i>
    <i>
      <x v="5009"/>
    </i>
    <i>
      <x v="4679"/>
    </i>
    <i>
      <x v="4860"/>
    </i>
    <i>
      <x v="4739"/>
    </i>
    <i>
      <x v="5646"/>
    </i>
    <i>
      <x v="5687"/>
    </i>
    <i>
      <x v="4081"/>
    </i>
    <i>
      <x v="5372"/>
    </i>
    <i>
      <x v="4508"/>
    </i>
    <i>
      <x v="3935"/>
    </i>
    <i>
      <x v="5024"/>
    </i>
    <i>
      <x v="4590"/>
    </i>
    <i>
      <x v="5425"/>
    </i>
    <i>
      <x v="4825"/>
    </i>
    <i>
      <x v="5102"/>
    </i>
    <i>
      <x v="5607"/>
    </i>
    <i>
      <x v="5777"/>
    </i>
    <i>
      <x v="4227"/>
    </i>
    <i>
      <x v="5697"/>
    </i>
    <i>
      <x v="4987"/>
    </i>
    <i>
      <x v="5336"/>
    </i>
    <i>
      <x v="5462"/>
    </i>
    <i>
      <x v="4511"/>
    </i>
    <i>
      <x v="4425"/>
    </i>
    <i>
      <x v="5380"/>
    </i>
    <i>
      <x v="4144"/>
    </i>
    <i>
      <x v="4324"/>
    </i>
    <i>
      <x v="4043"/>
    </i>
    <i>
      <x v="4643"/>
    </i>
    <i>
      <x v="5165"/>
    </i>
    <i>
      <x v="5723"/>
    </i>
    <i>
      <x v="5507"/>
    </i>
    <i>
      <x v="3910"/>
    </i>
    <i>
      <x v="4559"/>
    </i>
    <i>
      <x v="4016"/>
    </i>
    <i>
      <x v="5096"/>
    </i>
    <i>
      <x v="4501"/>
    </i>
    <i>
      <x v="4488"/>
    </i>
    <i>
      <x v="4642"/>
    </i>
    <i>
      <x v="4158"/>
    </i>
    <i>
      <x v="5030"/>
    </i>
    <i>
      <x v="4609"/>
    </i>
    <i>
      <x v="4319"/>
    </i>
    <i>
      <x v="5685"/>
    </i>
    <i>
      <x v="5654"/>
    </i>
    <i>
      <x v="4680"/>
    </i>
    <i>
      <x v="4104"/>
    </i>
    <i>
      <x v="4512"/>
    </i>
    <i>
      <x v="5671"/>
    </i>
    <i>
      <x v="5342"/>
    </i>
    <i>
      <x v="5100"/>
    </i>
    <i>
      <x v="4287"/>
    </i>
    <i>
      <x v="4983"/>
    </i>
    <i>
      <x v="4673"/>
    </i>
    <i>
      <x v="4910"/>
    </i>
    <i>
      <x v="4854"/>
    </i>
    <i>
      <x v="5282"/>
    </i>
    <i>
      <x v="5768"/>
    </i>
    <i>
      <x v="4965"/>
    </i>
    <i>
      <x v="5148"/>
    </i>
    <i>
      <x v="3892"/>
    </i>
    <i>
      <x v="5106"/>
    </i>
    <i>
      <x v="3936"/>
    </i>
    <i>
      <x v="4215"/>
    </i>
    <i>
      <x v="5137"/>
    </i>
    <i>
      <x v="5114"/>
    </i>
    <i>
      <x v="4675"/>
    </i>
    <i>
      <x v="4528"/>
    </i>
    <i>
      <x v="5004"/>
    </i>
    <i>
      <x v="4304"/>
    </i>
    <i>
      <x v="5321"/>
    </i>
    <i>
      <x v="4397"/>
    </i>
    <i>
      <x v="4630"/>
    </i>
    <i>
      <x v="5215"/>
    </i>
    <i>
      <x v="5079"/>
    </i>
    <i>
      <x v="5553"/>
    </i>
    <i>
      <x v="4979"/>
    </i>
    <i>
      <x v="5546"/>
    </i>
    <i>
      <x v="4962"/>
    </i>
    <i>
      <x v="4922"/>
    </i>
    <i>
      <x v="5307"/>
    </i>
    <i>
      <x v="5210"/>
    </i>
    <i>
      <x v="5543"/>
    </i>
    <i>
      <x v="4216"/>
    </i>
    <i>
      <x v="5522"/>
    </i>
    <i>
      <x v="4706"/>
    </i>
    <i>
      <x v="4767"/>
    </i>
    <i>
      <x v="5426"/>
    </i>
    <i>
      <x v="4721"/>
    </i>
    <i>
      <x v="4898"/>
    </i>
    <i>
      <x v="5516"/>
    </i>
    <i>
      <x v="4252"/>
    </i>
    <i>
      <x v="4809"/>
    </i>
    <i>
      <x v="5179"/>
    </i>
    <i>
      <x v="5246"/>
    </i>
    <i>
      <x v="4085"/>
    </i>
    <i>
      <x v="4832"/>
    </i>
    <i>
      <x v="4004"/>
    </i>
    <i>
      <x v="5230"/>
    </i>
    <i>
      <x v="5628"/>
    </i>
    <i>
      <x v="5461"/>
    </i>
    <i>
      <x v="5239"/>
    </i>
    <i>
      <x v="4040"/>
    </i>
    <i>
      <x v="4975"/>
    </i>
    <i>
      <x v="5735"/>
    </i>
    <i>
      <x v="5135"/>
    </i>
    <i>
      <x v="4960"/>
    </i>
    <i>
      <x v="4181"/>
    </i>
    <i>
      <x v="5699"/>
    </i>
    <i>
      <x v="5564"/>
    </i>
    <i>
      <x v="5296"/>
    </i>
    <i>
      <x v="4593"/>
    </i>
    <i>
      <x v="4335"/>
    </i>
    <i>
      <x v="5361"/>
    </i>
    <i>
      <x v="5337"/>
    </i>
    <i>
      <x v="5333"/>
    </i>
    <i>
      <x v="5175"/>
    </i>
    <i>
      <x v="5544"/>
    </i>
    <i>
      <x v="4330"/>
    </i>
    <i>
      <x v="4885"/>
    </i>
    <i>
      <x v="4177"/>
    </i>
    <i>
      <x v="4621"/>
    </i>
    <i>
      <x v="4900"/>
    </i>
    <i>
      <x v="5736"/>
    </i>
    <i>
      <x v="5423"/>
    </i>
    <i>
      <x v="5276"/>
    </i>
    <i>
      <x v="5078"/>
    </i>
    <i>
      <x v="4526"/>
    </i>
    <i>
      <x v="5328"/>
    </i>
    <i>
      <x v="5113"/>
    </i>
    <i>
      <x v="5416"/>
    </i>
    <i>
      <x v="5368"/>
    </i>
    <i>
      <x v="4993"/>
    </i>
    <i>
      <x v="4174"/>
    </i>
    <i>
      <x v="4691"/>
    </i>
    <i>
      <x v="4930"/>
    </i>
    <i>
      <x v="5555"/>
    </i>
    <i>
      <x v="5763"/>
    </i>
    <i>
      <x v="5690"/>
    </i>
    <i>
      <x v="4500"/>
    </i>
    <i>
      <x v="5222"/>
    </i>
    <i>
      <x v="4209"/>
    </i>
    <i>
      <x v="4921"/>
    </i>
    <i>
      <x v="4368"/>
    </i>
    <i>
      <x v="5134"/>
    </i>
    <i>
      <x v="5465"/>
    </i>
    <i>
      <x v="4465"/>
    </i>
    <i>
      <x v="5340"/>
    </i>
    <i>
      <x v="5405"/>
    </i>
    <i>
      <x v="4557"/>
    </i>
    <i>
      <x v="4309"/>
    </i>
    <i>
      <x v="5353"/>
    </i>
    <i>
      <x v="5716"/>
    </i>
    <i>
      <x v="5234"/>
    </i>
    <i>
      <x v="5374"/>
    </i>
    <i>
      <x v="4105"/>
    </i>
    <i>
      <x v="5506"/>
    </i>
    <i>
      <x v="4637"/>
    </i>
    <i>
      <x v="5401"/>
    </i>
    <i>
      <x v="4437"/>
    </i>
    <i>
      <x v="4851"/>
    </i>
    <i>
      <x v="5666"/>
    </i>
    <i>
      <x v="5237"/>
    </i>
    <i>
      <x v="4277"/>
    </i>
    <i>
      <x v="5017"/>
    </i>
    <i>
      <x v="5277"/>
    </i>
    <i>
      <x v="5694"/>
    </i>
    <i>
      <x v="5130"/>
    </i>
    <i>
      <x v="4740"/>
    </i>
    <i>
      <x v="4588"/>
    </i>
    <i>
      <x v="4353"/>
    </i>
    <i>
      <x v="4366"/>
    </i>
    <i>
      <x v="5196"/>
    </i>
    <i>
      <x v="4145"/>
    </i>
    <i>
      <x v="4473"/>
    </i>
    <i>
      <x v="5386"/>
    </i>
    <i>
      <x v="4009"/>
    </i>
    <i>
      <x v="5223"/>
    </i>
    <i>
      <x v="4098"/>
    </i>
    <i>
      <x v="3906"/>
    </i>
    <i>
      <x v="5112"/>
    </i>
    <i>
      <x v="4661"/>
    </i>
    <i>
      <x v="5565"/>
    </i>
    <i>
      <x v="5041"/>
    </i>
    <i>
      <x v="4315"/>
    </i>
    <i>
      <x v="5658"/>
    </i>
    <i>
      <x v="5125"/>
    </i>
    <i>
      <x v="4172"/>
    </i>
    <i>
      <x v="4249"/>
    </i>
    <i>
      <x v="4579"/>
    </i>
    <i>
      <x v="3955"/>
    </i>
    <i>
      <x v="4010"/>
    </i>
    <i>
      <x v="4836"/>
    </i>
    <i>
      <x v="4533"/>
    </i>
    <i>
      <x v="5288"/>
    </i>
    <i>
      <x v="4623"/>
    </i>
    <i>
      <x v="4351"/>
    </i>
    <i>
      <x v="4053"/>
    </i>
    <i>
      <x v="5018"/>
    </i>
    <i>
      <x v="5778"/>
    </i>
    <i>
      <x v="5438"/>
    </i>
    <i>
      <x v="4200"/>
    </i>
    <i>
      <x v="4337"/>
    </i>
    <i>
      <x v="5228"/>
    </i>
    <i>
      <x v="5185"/>
    </i>
    <i>
      <x v="4927"/>
    </i>
    <i>
      <x v="5781"/>
    </i>
    <i>
      <x v="5404"/>
    </i>
    <i>
      <x v="3945"/>
    </i>
    <i>
      <x v="4990"/>
    </i>
    <i>
      <x v="5111"/>
    </i>
    <i>
      <x v="5673"/>
    </i>
    <i>
      <x v="5301"/>
    </i>
    <i>
      <x v="5300"/>
    </i>
    <i>
      <x v="3960"/>
    </i>
    <i>
      <x v="4626"/>
    </i>
    <i>
      <x v="4982"/>
    </i>
    <i>
      <x v="4652"/>
    </i>
    <i>
      <x v="5584"/>
    </i>
    <i>
      <x v="5180"/>
    </i>
    <i>
      <x v="5442"/>
    </i>
    <i>
      <x v="5224"/>
    </i>
    <i>
      <x v="4214"/>
    </i>
    <i>
      <x v="5505"/>
    </i>
    <i>
      <x v="4829"/>
    </i>
    <i>
      <x v="5433"/>
    </i>
    <i>
      <x v="5581"/>
    </i>
    <i>
      <x v="4470"/>
    </i>
    <i>
      <x v="5459"/>
    </i>
    <i>
      <x v="5678"/>
    </i>
    <i>
      <x v="5566"/>
    </i>
    <i>
      <x v="5446"/>
    </i>
    <i>
      <x v="4992"/>
    </i>
    <i>
      <x v="5532"/>
    </i>
    <i>
      <x v="4455"/>
    </i>
    <i>
      <x v="5219"/>
    </i>
    <i>
      <x v="5155"/>
    </i>
    <i>
      <x v="4843"/>
    </i>
    <i>
      <x v="3981"/>
    </i>
    <i>
      <x v="4240"/>
    </i>
    <i>
      <x v="4873"/>
    </i>
    <i>
      <x v="5255"/>
    </i>
    <i>
      <x v="5026"/>
    </i>
    <i>
      <x v="4712"/>
    </i>
    <i>
      <x v="5373"/>
    </i>
    <i>
      <x v="5558"/>
    </i>
    <i>
      <x v="4824"/>
    </i>
    <i>
      <x v="4998"/>
    </i>
    <i>
      <x v="4055"/>
    </i>
    <i>
      <x v="5383"/>
    </i>
    <i>
      <x v="5187"/>
    </i>
    <i>
      <x v="5743"/>
    </i>
    <i>
      <x v="5231"/>
    </i>
    <i>
      <x v="3930"/>
    </i>
    <i>
      <x v="5052"/>
    </i>
    <i>
      <x v="3999"/>
    </i>
    <i>
      <x v="5714"/>
    </i>
    <i>
      <x v="5415"/>
    </i>
    <i>
      <x v="4339"/>
    </i>
    <i>
      <x v="5688"/>
    </i>
    <i>
      <x v="5183"/>
    </i>
    <i>
      <x v="4664"/>
    </i>
    <i>
      <x v="5250"/>
    </i>
    <i>
      <x v="5314"/>
    </i>
    <i>
      <x v="5334"/>
    </i>
    <i>
      <x v="5357"/>
    </i>
    <i>
      <x v="5638"/>
    </i>
    <i>
      <x v="5249"/>
    </i>
    <i>
      <x v="5040"/>
    </i>
    <i>
      <x v="4350"/>
    </i>
    <i>
      <x v="4478"/>
    </i>
    <i>
      <x v="3973"/>
    </i>
    <i>
      <x v="4674"/>
    </i>
    <i>
      <x v="4485"/>
    </i>
    <i>
      <x v="4629"/>
    </i>
    <i>
      <x v="4047"/>
    </i>
    <i>
      <x v="5029"/>
    </i>
    <i>
      <x v="4282"/>
    </i>
    <i>
      <x v="4971"/>
    </i>
    <i>
      <x v="4198"/>
    </i>
    <i>
      <x v="4705"/>
    </i>
    <i>
      <x v="4290"/>
    </i>
    <i>
      <x v="5453"/>
    </i>
    <i>
      <x v="4389"/>
    </i>
    <i>
      <x v="4589"/>
    </i>
    <i>
      <x v="5689"/>
    </i>
    <i>
      <x v="5006"/>
    </i>
    <i>
      <x v="5031"/>
    </i>
    <i>
      <x v="4693"/>
    </i>
    <i>
      <x v="5184"/>
    </i>
    <i>
      <x v="5457"/>
    </i>
    <i>
      <x v="5003"/>
    </i>
    <i>
      <x v="5542"/>
    </i>
    <i>
      <x v="5517"/>
    </i>
    <i>
      <x v="4326"/>
    </i>
    <i>
      <x v="5523"/>
    </i>
    <i>
      <x v="5579"/>
    </i>
    <i>
      <x v="4663"/>
    </i>
    <i>
      <x v="4786"/>
    </i>
    <i>
      <x v="5126"/>
    </i>
    <i>
      <x v="3913"/>
    </i>
    <i>
      <x v="4056"/>
    </i>
    <i>
      <x v="5066"/>
    </i>
    <i>
      <x v="5398"/>
    </i>
    <i>
      <x v="5211"/>
    </i>
    <i>
      <x v="4024"/>
    </i>
    <i>
      <x v="4045"/>
    </i>
    <i>
      <x v="4959"/>
    </i>
    <i>
      <x v="5032"/>
    </i>
    <i>
      <x v="4581"/>
    </i>
    <i>
      <x v="4587"/>
    </i>
    <i>
      <x v="4403"/>
    </i>
    <i>
      <x v="4810"/>
    </i>
    <i>
      <x v="4054"/>
    </i>
    <i>
      <x v="4205"/>
    </i>
    <i>
      <x v="5445"/>
    </i>
    <i>
      <x v="5434"/>
    </i>
    <i>
      <x v="5259"/>
    </i>
    <i>
      <x v="5182"/>
    </i>
    <i>
      <x v="4631"/>
    </i>
    <i>
      <x v="5693"/>
    </i>
    <i>
      <x v="4298"/>
    </i>
    <i>
      <x v="4281"/>
    </i>
    <i>
      <x v="4602"/>
    </i>
    <i>
      <x v="4357"/>
    </i>
    <i>
      <x v="5156"/>
    </i>
    <i>
      <x v="4239"/>
    </i>
    <i>
      <x v="5585"/>
    </i>
    <i>
      <x v="4097"/>
    </i>
    <i>
      <x v="4578"/>
    </i>
    <i>
      <x v="4961"/>
    </i>
    <i>
      <x v="4639"/>
    </i>
    <i>
      <x v="3992"/>
    </i>
    <i>
      <x v="4714"/>
    </i>
    <i>
      <x v="4934"/>
    </i>
    <i>
      <x v="5362"/>
    </i>
    <i>
      <x v="5610"/>
    </i>
    <i>
      <x v="4398"/>
    </i>
    <i>
      <x v="5497"/>
    </i>
    <i>
      <x v="4077"/>
    </i>
    <i>
      <x v="5437"/>
    </i>
    <i>
      <x v="4627"/>
    </i>
    <i>
      <x v="4164"/>
    </i>
    <i>
      <x v="4132"/>
    </i>
    <i>
      <x v="4995"/>
    </i>
    <i>
      <x v="5279"/>
    </i>
    <i>
      <x v="5406"/>
    </i>
    <i>
      <x v="3927"/>
    </i>
    <i>
      <x v="4980"/>
    </i>
    <i>
      <x v="4381"/>
    </i>
    <i>
      <x v="5629"/>
    </i>
    <i>
      <x v="4575"/>
    </i>
    <i>
      <x v="5728"/>
    </i>
    <i>
      <x v="5495"/>
    </i>
    <i>
      <x v="5395"/>
    </i>
    <i>
      <x v="4217"/>
    </i>
    <i>
      <x v="4850"/>
    </i>
    <i>
      <x v="4447"/>
    </i>
    <i>
      <x v="4605"/>
    </i>
    <i>
      <x v="5316"/>
    </i>
    <i>
      <x v="4606"/>
    </i>
    <i>
      <x v="5077"/>
    </i>
    <i>
      <x v="4415"/>
    </i>
    <i>
      <x v="5590"/>
    </i>
    <i>
      <x v="4475"/>
    </i>
    <i>
      <x v="5435"/>
    </i>
    <i>
      <x v="5633"/>
    </i>
    <i>
      <x v="4184"/>
    </i>
    <i>
      <x v="5208"/>
    </i>
    <i>
      <x v="5021"/>
    </i>
    <i>
      <x v="5510"/>
    </i>
    <i>
      <x v="5612"/>
    </i>
    <i>
      <x v="4496"/>
    </i>
    <i>
      <x v="5325"/>
    </i>
    <i>
      <x v="5547"/>
    </i>
    <i>
      <x v="4791"/>
    </i>
    <i>
      <x v="4212"/>
    </i>
    <i>
      <x v="3994"/>
    </i>
    <i>
      <x v="4855"/>
    </i>
    <i>
      <x v="4811"/>
    </i>
    <i>
      <x v="4224"/>
    </i>
    <i>
      <x v="5430"/>
    </i>
    <i>
      <x v="4561"/>
    </i>
    <i>
      <x v="4391"/>
    </i>
    <i>
      <x v="4138"/>
    </i>
    <i>
      <x v="4610"/>
    </i>
    <i>
      <x v="5402"/>
    </i>
    <i>
      <x v="4284"/>
    </i>
    <i>
      <x v="4594"/>
    </i>
    <i>
      <x v="3933"/>
    </i>
    <i>
      <x v="4325"/>
    </i>
    <i>
      <x v="5131"/>
    </i>
    <i>
      <x v="4502"/>
    </i>
    <i>
      <x v="4416"/>
    </i>
    <i>
      <x v="3962"/>
    </i>
    <i>
      <x v="4484"/>
    </i>
    <i>
      <x v="5580"/>
    </i>
    <i>
      <x v="5491"/>
    </i>
    <i>
      <x v="5559"/>
    </i>
    <i>
      <x v="4670"/>
    </i>
    <i>
      <x v="4946"/>
    </i>
    <i>
      <x v="5556"/>
    </i>
    <i>
      <x v="4385"/>
    </i>
    <i>
      <x v="5290"/>
    </i>
    <i>
      <x v="4969"/>
    </i>
    <i>
      <x v="4685"/>
    </i>
    <i>
      <x v="5005"/>
    </i>
    <i>
      <x v="4821"/>
    </i>
    <i>
      <x v="5109"/>
    </i>
    <i>
      <x v="4176"/>
    </i>
    <i>
      <x v="4374"/>
    </i>
    <i>
      <x v="5315"/>
    </i>
    <i>
      <x v="4461"/>
    </i>
    <i>
      <x v="4316"/>
    </i>
    <i>
      <x v="4199"/>
    </i>
    <i>
      <x v="5087"/>
    </i>
    <i>
      <x v="5428"/>
    </i>
    <i>
      <x v="4483"/>
    </i>
    <i>
      <x v="5412"/>
    </i>
    <i>
      <x v="5439"/>
    </i>
    <i>
      <x v="4534"/>
    </i>
    <i>
      <x v="5615"/>
    </i>
    <i>
      <x v="4171"/>
    </i>
    <i>
      <x v="4271"/>
    </i>
    <i>
      <x v="5557"/>
    </i>
    <i>
      <x v="4191"/>
    </i>
    <i>
      <x v="4640"/>
    </i>
    <i>
      <x v="4038"/>
    </i>
    <i>
      <x v="4451"/>
    </i>
    <i>
      <x v="4517"/>
    </i>
    <i>
      <x v="4646"/>
    </i>
    <i>
      <x v="5502"/>
    </i>
    <i>
      <x v="4149"/>
    </i>
    <i>
      <x v="4682"/>
    </i>
    <i>
      <x v="4211"/>
    </i>
    <i>
      <x v="5174"/>
    </i>
    <i>
      <x v="4949"/>
    </i>
    <i>
      <x v="4518"/>
    </i>
    <i>
      <x v="3986"/>
    </i>
    <i>
      <x v="4311"/>
    </i>
    <i>
      <x v="4572"/>
    </i>
    <i>
      <x v="5600"/>
    </i>
    <i>
      <x v="5659"/>
    </i>
    <i>
      <x v="4208"/>
    </i>
    <i>
      <x v="5190"/>
    </i>
    <i>
      <x v="5789"/>
    </i>
    <i>
      <x v="5099"/>
    </i>
    <i>
      <x v="5630"/>
    </i>
    <i>
      <x v="5153"/>
    </i>
    <i>
      <x v="2928"/>
    </i>
    <i>
      <x v="4223"/>
    </i>
    <i>
      <x v="4695"/>
    </i>
    <i>
      <x v="5599"/>
    </i>
    <i>
      <x v="5691"/>
    </i>
    <i>
      <x v="5414"/>
    </i>
    <i>
      <x v="3926"/>
    </i>
    <i>
      <x v="4613"/>
    </i>
    <i>
      <x v="5734"/>
    </i>
    <i>
      <x v="5513"/>
    </i>
    <i>
      <x v="4250"/>
    </i>
    <i>
      <x v="4192"/>
    </i>
    <i>
      <x v="5706"/>
    </i>
    <i>
      <x v="5765"/>
    </i>
    <i>
      <x v="5057"/>
    </i>
    <i>
      <x v="4289"/>
    </i>
    <i>
      <x v="4659"/>
    </i>
    <i>
      <x v="5287"/>
    </i>
    <i>
      <x v="4828"/>
    </i>
    <i>
      <x v="5133"/>
    </i>
    <i>
      <x v="4826"/>
    </i>
    <i>
      <x v="5178"/>
    </i>
    <i>
      <x v="5444"/>
    </i>
    <i>
      <x v="4251"/>
    </i>
    <i>
      <x v="4007"/>
    </i>
    <i>
      <x v="4570"/>
    </i>
    <i>
      <x v="5458"/>
    </i>
    <i>
      <x v="4929"/>
    </i>
    <i>
      <x v="4136"/>
    </i>
    <i>
      <x v="5168"/>
    </i>
    <i>
      <x v="5000"/>
    </i>
    <i>
      <x v="5560"/>
    </i>
    <i>
      <x v="4558"/>
    </i>
    <i>
      <x v="4628"/>
    </i>
    <i>
      <x v="5278"/>
    </i>
    <i>
      <x v="4003"/>
    </i>
    <i>
      <x v="5364"/>
    </i>
    <i>
      <x v="5369"/>
    </i>
    <i>
      <x v="5253"/>
    </i>
    <i>
      <x v="4868"/>
    </i>
    <i>
      <x v="4504"/>
    </i>
    <i>
      <x v="4471"/>
    </i>
    <i>
      <x v="4632"/>
    </i>
    <i>
      <x v="4457"/>
    </i>
    <i>
      <x v="5493"/>
    </i>
    <i>
      <x v="4760"/>
    </i>
    <i>
      <x v="5065"/>
    </i>
    <i>
      <x v="5286"/>
    </i>
    <i>
      <x v="5116"/>
    </i>
    <i>
      <x v="4334"/>
    </i>
    <i>
      <x v="5144"/>
    </i>
    <i>
      <x v="4505"/>
    </i>
    <i>
      <x v="5452"/>
    </i>
    <i>
      <x v="4186"/>
    </i>
    <i>
      <x v="4607"/>
    </i>
    <i>
      <x v="4723"/>
    </i>
    <i>
      <x v="4185"/>
    </i>
    <i>
      <x v="4243"/>
    </i>
    <i>
      <x v="4576"/>
    </i>
    <i>
      <x v="5037"/>
    </i>
    <i>
      <x v="4804"/>
    </i>
    <i>
      <x v="5221"/>
    </i>
    <i>
      <x v="4320"/>
    </i>
    <i>
      <x v="625"/>
    </i>
    <i>
      <x v="4146"/>
    </i>
    <i>
      <x v="5322"/>
    </i>
    <i>
      <x v="5103"/>
    </i>
    <i>
      <x v="4498"/>
    </i>
    <i>
      <x v="5512"/>
    </i>
    <i>
      <x v="5582"/>
    </i>
    <i>
      <x v="3916"/>
    </i>
    <i>
      <x v="5091"/>
    </i>
    <i>
      <x v="3944"/>
    </i>
    <i>
      <x v="5001"/>
    </i>
    <i>
      <x v="5124"/>
    </i>
    <i>
      <x v="5554"/>
    </i>
    <i>
      <x v="5749"/>
    </i>
    <i>
      <x v="5385"/>
    </i>
    <i>
      <x v="4162"/>
    </i>
    <i>
      <x v="4869"/>
    </i>
    <i>
      <x v="4434"/>
    </i>
    <i>
      <x v="3939"/>
    </i>
    <i>
      <x v="4207"/>
    </i>
    <i>
      <x v="4914"/>
    </i>
    <i>
      <x v="3971"/>
    </i>
    <i>
      <x v="4603"/>
    </i>
    <i>
      <x v="4967"/>
    </i>
    <i>
      <x v="4805"/>
    </i>
    <i>
      <x v="4932"/>
    </i>
    <i>
      <x v="5492"/>
    </i>
    <i>
      <x v="4678"/>
    </i>
    <i>
      <x v="4596"/>
    </i>
    <i>
      <x v="5202"/>
    </i>
    <i>
      <x v="5614"/>
    </i>
    <i>
      <x v="5245"/>
    </i>
    <i>
      <x v="4178"/>
    </i>
    <i>
      <x v="5012"/>
    </i>
    <i>
      <x v="4507"/>
    </i>
    <i>
      <x v="4686"/>
    </i>
    <i>
      <x v="4757"/>
    </i>
    <i>
      <x v="4838"/>
    </i>
    <i>
      <x v="4352"/>
    </i>
    <i>
      <x v="4175"/>
    </i>
    <i>
      <x v="4433"/>
    </i>
    <i>
      <x v="3974"/>
    </i>
    <i>
      <x v="5508"/>
    </i>
    <i>
      <x v="4997"/>
    </i>
    <i>
      <x v="4323"/>
    </i>
    <i>
      <x v="4765"/>
    </i>
    <i>
      <x v="3909"/>
    </i>
    <i>
      <x v="4173"/>
    </i>
    <i>
      <x v="5127"/>
    </i>
    <i>
      <x v="5105"/>
    </i>
    <i>
      <x v="4302"/>
    </i>
    <i>
      <x v="4288"/>
    </i>
    <i>
      <x v="5119"/>
    </i>
    <i>
      <x v="4005"/>
    </i>
    <i>
      <x v="4544"/>
    </i>
    <i>
      <x v="4608"/>
    </i>
    <i>
      <x v="5648"/>
    </i>
    <i>
      <x v="4148"/>
    </i>
    <i>
      <x v="5526"/>
    </i>
    <i>
      <x v="4292"/>
    </i>
    <i>
      <x v="4482"/>
    </i>
    <i>
      <x v="5752"/>
    </i>
    <i>
      <x v="4883"/>
    </i>
    <i>
      <x v="5084"/>
    </i>
    <i>
      <x v="4497"/>
    </i>
    <i>
      <x v="5410"/>
    </i>
    <i>
      <x v="5601"/>
    </i>
    <i>
      <x v="5110"/>
    </i>
    <i>
      <x v="5060"/>
    </i>
    <i>
      <x v="4392"/>
    </i>
    <i>
      <x v="4751"/>
    </i>
    <i>
      <x v="5167"/>
    </i>
    <i>
      <x v="5177"/>
    </i>
    <i>
      <x v="5244"/>
    </i>
    <i>
      <x v="5549"/>
    </i>
    <i>
      <x v="4566"/>
    </i>
    <i>
      <x v="5191"/>
    </i>
    <i>
      <x v="4310"/>
    </i>
    <i>
      <x v="4977"/>
    </i>
    <i>
      <x v="5561"/>
    </i>
    <i>
      <x v="4530"/>
    </i>
    <i>
      <x v="5055"/>
    </i>
    <i>
      <x v="5141"/>
    </i>
    <i>
      <x v="4103"/>
    </i>
    <i>
      <x v="5521"/>
    </i>
    <i>
      <x v="5644"/>
    </i>
    <i>
      <x v="4513"/>
    </i>
    <i>
      <x v="4046"/>
    </i>
    <i>
      <x v="4027"/>
    </i>
    <i>
      <x v="5535"/>
    </i>
    <i>
      <x v="4219"/>
    </i>
    <i>
      <x v="5727"/>
    </i>
    <i>
      <x v="3911"/>
    </i>
    <i>
      <x v="4794"/>
    </i>
    <i>
      <x v="4099"/>
    </i>
    <i>
      <x v="4669"/>
    </i>
    <i>
      <x v="4801"/>
    </i>
    <i>
      <x v="5085"/>
    </i>
    <i>
      <x v="5083"/>
    </i>
    <i>
      <x v="5132"/>
    </i>
    <i>
      <x v="4950"/>
    </i>
    <i>
      <x v="4108"/>
    </i>
    <i>
      <x v="5306"/>
    </i>
    <i>
      <x v="5020"/>
    </i>
    <i>
      <x v="4651"/>
    </i>
    <i>
      <x v="4551"/>
    </i>
    <i>
      <x v="5192"/>
    </i>
    <i>
      <x v="5200"/>
    </i>
    <i>
      <x v="5293"/>
    </i>
    <i>
      <x v="4453"/>
    </i>
    <i>
      <x v="5540"/>
    </i>
    <i>
      <x v="5436"/>
    </i>
    <i>
      <x v="4058"/>
    </i>
    <i>
      <x v="4964"/>
    </i>
    <i>
      <x v="4911"/>
    </i>
    <i>
      <x v="5068"/>
    </i>
    <i>
      <x v="4881"/>
    </i>
    <i>
      <x v="4236"/>
    </i>
    <i>
      <x v="4477"/>
    </i>
    <i>
      <x v="5489"/>
    </i>
    <i>
      <x v="4552"/>
    </i>
    <i>
      <x v="4344"/>
    </i>
    <i>
      <x v="4202"/>
    </i>
    <i>
      <x v="5272"/>
    </i>
    <i>
      <x v="5611"/>
    </i>
    <i>
      <x v="5356"/>
    </i>
    <i>
      <x v="5501"/>
    </i>
    <i>
      <x v="4294"/>
    </i>
    <i>
      <x v="5586"/>
    </i>
    <i>
      <x v="5731"/>
    </i>
    <i>
      <x v="4876"/>
    </i>
    <i>
      <x v="5049"/>
    </i>
    <i>
      <x v="4923"/>
    </i>
    <i>
      <x v="5787"/>
    </i>
    <i>
      <x v="5530"/>
    </i>
    <i>
      <x v="4079"/>
    </i>
    <i>
      <x v="4109"/>
    </i>
    <i>
      <x v="4510"/>
    </i>
    <i>
      <x v="4221"/>
    </i>
    <i>
      <x v="4668"/>
    </i>
    <i>
      <x v="4874"/>
    </i>
    <i>
      <x v="4106"/>
    </i>
    <i>
      <x v="3937"/>
    </i>
    <i>
      <x v="4267"/>
    </i>
    <i>
      <x v="5790"/>
    </i>
    <i>
      <x v="4206"/>
    </i>
    <i>
      <x v="5722"/>
    </i>
    <i>
      <x v="4698"/>
    </i>
    <i>
      <x v="5285"/>
    </i>
    <i>
      <x v="4244"/>
    </i>
    <i>
      <x v="3987"/>
    </i>
    <i>
      <x v="4978"/>
    </i>
    <i>
      <x v="5143"/>
    </i>
    <i>
      <x v="4655"/>
    </i>
    <i>
      <x v="5152"/>
    </i>
    <i>
      <x v="4974"/>
    </i>
    <i>
      <x v="4984"/>
    </i>
    <i>
      <x v="5088"/>
    </i>
    <i>
      <x v="4458"/>
    </i>
    <i>
      <x v="4314"/>
    </i>
    <i>
      <x v="4333"/>
    </i>
    <i>
      <x v="4947"/>
    </i>
    <i>
      <x v="4703"/>
    </i>
    <i>
      <x v="4017"/>
    </i>
    <i>
      <x v="5400"/>
    </i>
    <i>
      <x v="5655"/>
    </i>
    <i>
      <x v="5048"/>
    </i>
    <i>
      <x v="5047"/>
    </i>
    <i>
      <x v="4189"/>
    </i>
    <i>
      <x v="5588"/>
    </i>
    <i>
      <x v="5138"/>
    </i>
    <i>
      <x v="4180"/>
    </i>
    <i>
      <x v="4135"/>
    </i>
    <i>
      <x v="4052"/>
    </i>
    <i>
      <x v="4023"/>
    </i>
    <i>
      <x v="5375"/>
    </i>
    <i>
      <x v="4459"/>
    </i>
    <i>
      <x v="5229"/>
    </i>
    <i>
      <x v="3995"/>
    </i>
    <i>
      <x v="5273"/>
    </i>
    <i>
      <x v="4438"/>
    </i>
    <i>
      <x v="4001"/>
    </i>
    <i>
      <x v="4448"/>
    </i>
    <i>
      <x v="4677"/>
    </i>
    <i>
      <x v="3932"/>
    </i>
    <i>
      <x v="4556"/>
    </i>
    <i>
      <x v="4342"/>
    </i>
    <i>
      <x v="5455"/>
    </i>
    <i>
      <x v="4014"/>
    </i>
    <i>
      <x v="4792"/>
    </i>
    <i>
      <x v="4865"/>
    </i>
    <i>
      <x v="4258"/>
    </i>
    <i>
      <x v="4062"/>
    </i>
    <i>
      <x v="4713"/>
    </i>
    <i>
      <x v="4625"/>
    </i>
    <i>
      <x v="5596"/>
    </i>
    <i>
      <x v="4717"/>
    </i>
    <i>
      <x v="4380"/>
    </i>
    <i>
      <x v="5198"/>
    </i>
    <i>
      <x v="4549"/>
    </i>
    <i>
      <x v="5036"/>
    </i>
    <i>
      <x v="4100"/>
    </i>
    <i>
      <x v="5220"/>
    </i>
    <i>
      <x v="4021"/>
    </i>
    <i>
      <x v="4787"/>
    </i>
    <i>
      <x v="5292"/>
    </i>
    <i>
      <x v="5118"/>
    </i>
    <i>
      <x v="5265"/>
    </i>
    <i>
      <x v="5427"/>
    </i>
    <i>
      <x v="5209"/>
    </i>
    <i>
      <x v="4305"/>
    </i>
    <i>
      <x v="5718"/>
    </i>
    <i>
      <x v="4790"/>
    </i>
    <i>
      <x v="4155"/>
    </i>
    <i>
      <x v="5045"/>
    </i>
    <i>
      <x v="4218"/>
    </i>
    <i>
      <x v="4845"/>
    </i>
    <i>
      <x v="5443"/>
    </i>
    <i>
      <x v="5721"/>
    </i>
    <i>
      <x v="4264"/>
    </i>
    <i>
      <x v="5324"/>
    </i>
    <i>
      <x v="4169"/>
    </i>
    <i>
      <x v="4242"/>
    </i>
    <i>
      <x v="4375"/>
    </i>
    <i>
      <x v="4878"/>
    </i>
    <i>
      <x v="4671"/>
    </i>
    <i>
      <x v="4939"/>
    </i>
    <i>
      <x v="4367"/>
    </i>
    <i>
      <x v="626"/>
    </i>
    <i>
      <x v="4296"/>
    </i>
    <i>
      <x v="4618"/>
    </i>
    <i>
      <x v="4771"/>
    </i>
    <i>
      <x v="5504"/>
    </i>
    <i>
      <x v="5391"/>
    </i>
    <i>
      <x v="3964"/>
    </i>
    <i>
      <x v="4253"/>
    </i>
    <i>
      <x v="4491"/>
    </i>
    <i>
      <x v="4702"/>
    </i>
    <i>
      <x v="4063"/>
    </i>
    <i>
      <x v="5754"/>
    </i>
    <i>
      <x v="4788"/>
    </i>
    <i>
      <x v="4863"/>
    </i>
    <i>
      <x v="4399"/>
    </i>
    <i>
      <x v="4274"/>
    </i>
    <i>
      <x v="5299"/>
    </i>
    <i>
      <x v="4414"/>
    </i>
    <i>
      <x v="3931"/>
    </i>
    <i>
      <x v="4852"/>
    </i>
    <i>
      <x v="4681"/>
    </i>
    <i>
      <x v="4489"/>
    </i>
    <i>
      <x v="5295"/>
    </i>
    <i>
      <x v="4159"/>
    </i>
    <i>
      <x v="4193"/>
    </i>
    <i>
      <x v="4050"/>
    </i>
    <i>
      <x v="4308"/>
    </i>
    <i>
      <x v="5399"/>
    </i>
    <i>
      <x v="5595"/>
    </i>
    <i>
      <x v="5674"/>
    </i>
    <i>
      <x v="4726"/>
    </i>
    <i>
      <x v="5661"/>
    </i>
    <i>
      <x v="4032"/>
    </i>
    <i>
      <x v="4408"/>
    </i>
    <i>
      <x v="5417"/>
    </i>
    <i>
      <x v="5509"/>
    </i>
    <i>
      <x v="5419"/>
    </i>
    <i>
      <x v="4633"/>
    </i>
    <i>
      <x v="5345"/>
    </i>
    <i>
      <x v="3989"/>
    </i>
    <i>
      <x v="5782"/>
    </i>
    <i>
      <x v="5086"/>
    </i>
    <i>
      <x v="4460"/>
    </i>
    <i>
      <x v="4844"/>
    </i>
    <i>
      <x v="5390"/>
    </i>
    <i>
      <x v="4815"/>
    </i>
    <i>
      <x v="4641"/>
    </i>
    <i>
      <x v="4597"/>
    </i>
    <i>
      <x v="5726"/>
    </i>
    <i>
      <x v="5408"/>
    </i>
    <i>
      <x v="4338"/>
    </i>
    <i>
      <x v="5186"/>
    </i>
    <i>
      <x v="4059"/>
    </i>
    <i>
      <x v="4620"/>
    </i>
    <i>
      <x v="4371"/>
    </i>
    <i>
      <x v="3976"/>
    </i>
    <i>
      <x v="5371"/>
    </i>
    <i>
      <x v="4226"/>
    </i>
    <i>
      <x v="4283"/>
    </i>
    <i>
      <x v="4785"/>
    </i>
    <i>
      <x v="4542"/>
    </i>
    <i>
      <x v="4464"/>
    </i>
    <i>
      <x v="5270"/>
    </i>
    <i>
      <x v="5235"/>
    </i>
    <i>
      <x v="4886"/>
    </i>
    <i>
      <x v="4550"/>
    </i>
    <i>
      <x v="4472"/>
    </i>
    <i>
      <x v="5283"/>
    </i>
    <i>
      <x v="5176"/>
    </i>
    <i>
      <x v="5389"/>
    </i>
    <i>
      <x v="4759"/>
    </i>
    <i>
      <x v="4700"/>
    </i>
    <i>
      <x v="4356"/>
    </i>
    <i>
      <x v="5598"/>
    </i>
    <i>
      <x v="4452"/>
    </i>
    <i>
      <x v="4532"/>
    </i>
    <i>
      <x v="4915"/>
    </i>
    <i>
      <x v="4379"/>
    </i>
    <i>
      <x v="5347"/>
    </i>
    <i>
      <x v="5684"/>
    </i>
    <i>
      <x v="5696"/>
    </i>
    <i>
      <x v="4591"/>
    </i>
    <i>
      <x v="4611"/>
    </i>
    <i>
      <x v="4427"/>
    </i>
    <i>
      <x v="4067"/>
    </i>
    <i>
      <x v="4531"/>
    </i>
    <i>
      <x v="5317"/>
    </i>
    <i>
      <x v="4154"/>
    </i>
    <i>
      <x v="5589"/>
    </i>
    <i>
      <x v="5023"/>
    </i>
    <i>
      <x v="3901"/>
    </i>
    <i>
      <x v="4808"/>
    </i>
    <i>
      <x v="4119"/>
    </i>
    <i>
      <x v="4614"/>
    </i>
    <i>
      <x v="5158"/>
    </i>
    <i>
      <x v="5531"/>
    </i>
    <i>
      <x v="4179"/>
    </i>
    <i>
      <x v="5284"/>
    </i>
    <i>
      <x v="5447"/>
    </i>
    <i>
      <x v="4348"/>
    </i>
    <i>
      <x v="5033"/>
    </i>
    <i>
      <x v="4359"/>
    </i>
    <i>
      <x v="5377"/>
    </i>
    <i>
      <x v="5719"/>
    </i>
    <i>
      <x v="4648"/>
    </i>
    <i>
      <x v="4798"/>
    </i>
    <i>
      <x v="4245"/>
    </i>
    <i>
      <x v="5355"/>
    </i>
    <i>
      <x v="4834"/>
    </i>
    <i>
      <x v="3924"/>
    </i>
    <i>
      <x v="5429"/>
    </i>
    <i>
      <x v="4715"/>
    </i>
    <i>
      <x v="4086"/>
    </i>
    <i>
      <x v="3938"/>
    </i>
    <i>
      <x v="5140"/>
    </i>
    <i>
      <x v="5035"/>
    </i>
    <i>
      <x v="5063"/>
    </i>
    <i>
      <x v="4093"/>
    </i>
    <i>
      <x v="5264"/>
    </i>
    <i>
      <x v="3918"/>
    </i>
    <i>
      <x v="4273"/>
    </i>
    <i>
      <x v="3947"/>
    </i>
    <i>
      <x v="5621"/>
    </i>
    <i>
      <x v="5463"/>
    </i>
    <i>
      <x v="4474"/>
    </i>
    <i>
      <x v="4370"/>
    </i>
    <i>
      <x v="5476"/>
    </i>
    <i>
      <x v="5379"/>
    </i>
    <i>
      <x v="5104"/>
    </i>
    <i>
      <x v="4469"/>
    </i>
    <i>
      <x v="4421"/>
    </i>
    <i>
      <x v="3975"/>
    </i>
    <i>
      <x v="5708"/>
    </i>
    <i>
      <x v="4152"/>
    </i>
    <i>
      <x v="5332"/>
    </i>
    <i>
      <x v="3905"/>
    </i>
    <i>
      <x v="5384"/>
    </i>
    <i>
      <x v="4423"/>
    </i>
    <i>
      <x v="5169"/>
    </i>
    <i>
      <x v="5339"/>
    </i>
    <i>
      <x v="5247"/>
    </i>
    <i>
      <x v="4870"/>
    </i>
    <i>
      <x v="4008"/>
    </i>
    <i>
      <x v="4313"/>
    </i>
    <i>
      <x v="5753"/>
    </i>
    <i>
      <x v="4133"/>
    </i>
    <i>
      <x v="4645"/>
    </i>
    <i>
      <x v="4866"/>
    </i>
    <i>
      <x v="3912"/>
    </i>
    <i>
      <x v="5312"/>
    </i>
    <i>
      <x v="5363"/>
    </i>
    <i>
      <x v="4750"/>
    </i>
    <i>
      <x v="4882"/>
    </i>
    <i>
      <x v="4069"/>
    </i>
    <i>
      <x v="5551"/>
    </i>
    <i>
      <x v="4272"/>
    </i>
    <i>
      <x v="4083"/>
    </i>
    <i>
      <x v="5070"/>
    </i>
    <i>
      <x v="5396"/>
    </i>
    <i>
      <x v="4390"/>
    </i>
    <i>
      <x v="4479"/>
    </i>
    <i>
      <x v="5044"/>
    </i>
    <i>
      <x v="4710"/>
    </i>
    <i>
      <x v="4328"/>
    </i>
    <i>
      <x v="5081"/>
    </i>
    <i>
      <x v="4369"/>
    </i>
    <i>
      <x v="5054"/>
    </i>
    <i>
      <x v="5028"/>
    </i>
    <i>
      <x v="5788"/>
    </i>
    <i>
      <x v="3915"/>
    </i>
    <i>
      <x v="5537"/>
    </i>
    <i>
      <x v="5498"/>
    </i>
    <i>
      <x v="4170"/>
    </i>
    <i>
      <x v="5108"/>
    </i>
    <i>
      <x v="4718"/>
    </i>
    <i>
      <x v="4015"/>
    </i>
    <i>
      <x v="5107"/>
    </i>
    <i>
      <x v="4595"/>
    </i>
    <i>
      <x v="4768"/>
    </i>
    <i>
      <x v="4864"/>
    </i>
    <i>
      <x v="5267"/>
    </i>
    <i>
      <x v="4354"/>
    </i>
    <i>
      <x v="4400"/>
    </i>
    <i>
      <x v="4051"/>
    </i>
    <i>
      <x v="3907"/>
    </i>
    <i>
      <x v="5268"/>
    </i>
    <i>
      <x v="4887"/>
    </i>
    <i>
      <x v="4378"/>
    </i>
    <i>
      <x v="4329"/>
    </i>
    <i>
      <x v="4535"/>
    </i>
    <i>
      <x v="5227"/>
    </i>
    <i>
      <x v="4761"/>
    </i>
    <i>
      <x v="4973"/>
    </i>
    <i>
      <x v="4454"/>
    </i>
    <i>
      <x v="4331"/>
    </i>
    <i>
      <x v="5602"/>
    </i>
    <i>
      <x v="5007"/>
    </i>
    <i>
      <x v="4386"/>
    </i>
    <i>
      <x v="4830"/>
    </i>
    <i>
      <x v="5147"/>
    </i>
    <i>
      <x v="4957"/>
    </i>
    <i>
      <x v="4988"/>
    </i>
    <i>
      <x v="4101"/>
    </i>
    <i>
      <x v="5677"/>
    </i>
    <i>
      <x v="5732"/>
    </i>
    <i>
      <x v="5713"/>
    </i>
    <i>
      <x v="4976"/>
    </i>
    <i>
      <x v="5552"/>
    </i>
    <i>
      <x v="4807"/>
    </i>
    <i>
      <x v="4102"/>
    </i>
    <i>
      <x v="4892"/>
    </i>
    <i>
      <x v="5203"/>
    </i>
    <i>
      <x v="5717"/>
    </i>
    <i>
      <x v="4139"/>
    </i>
    <i>
      <x v="4906"/>
    </i>
    <i>
      <x v="5393"/>
    </i>
    <i>
      <x v="5069"/>
    </i>
    <i>
      <x v="5710"/>
    </i>
    <i>
      <x v="4241"/>
    </i>
    <i>
      <x v="4827"/>
    </i>
    <i>
      <x v="3946"/>
    </i>
    <i>
      <x v="5772"/>
    </i>
    <i>
      <x v="5013"/>
    </i>
    <i>
      <x v="5360"/>
    </i>
    <i>
      <x v="4619"/>
    </i>
    <i>
      <x v="5483"/>
    </i>
    <i>
      <x v="5420"/>
    </i>
    <i>
      <x v="4553"/>
    </i>
    <i>
      <x v="5294"/>
    </i>
    <i>
      <x v="4716"/>
    </i>
    <i>
      <x v="4388"/>
    </i>
    <i>
      <x v="5545"/>
    </i>
    <i>
      <x v="3923"/>
    </i>
    <i>
      <x v="4429"/>
    </i>
    <i>
      <x v="4161"/>
    </i>
    <i>
      <x v="5188"/>
    </i>
    <i>
      <x v="4424"/>
    </i>
    <i>
      <x v="4237"/>
    </i>
    <i>
      <x v="5206"/>
    </i>
    <i>
      <x v="4926"/>
    </i>
    <i>
      <x v="4188"/>
    </i>
    <i>
      <x v="5016"/>
    </i>
    <i>
      <x v="4931"/>
    </i>
    <i>
      <x v="4402"/>
    </i>
    <i>
      <x v="4468"/>
    </i>
    <i>
      <x v="4278"/>
    </i>
    <i>
      <x v="5733"/>
    </i>
    <i>
      <x v="3967"/>
    </i>
    <i>
      <x v="3961"/>
    </i>
    <i>
      <x v="5780"/>
    </i>
    <i>
      <x v="5587"/>
    </i>
    <i>
      <x v="4770"/>
    </i>
    <i>
      <x v="5686"/>
    </i>
    <i>
      <x v="5376"/>
    </i>
    <i>
      <x v="5534"/>
    </i>
    <i>
      <x v="4346"/>
    </i>
    <i>
      <x v="4907"/>
    </i>
    <i>
      <x v="4450"/>
    </i>
    <i>
      <x v="4204"/>
    </i>
    <i>
      <x v="4187"/>
    </i>
    <i>
      <x v="5698"/>
    </i>
    <i>
      <x v="4481"/>
    </i>
    <i>
      <x v="4280"/>
    </i>
    <i>
      <x v="5323"/>
    </i>
    <i>
      <x v="5511"/>
    </i>
    <i>
      <x v="5201"/>
    </i>
    <i>
      <x v="4349"/>
    </i>
    <i>
      <x v="4070"/>
    </i>
    <i>
      <x v="4935"/>
    </i>
    <i>
      <x v="3929"/>
    </i>
    <i>
      <x v="4774"/>
    </i>
    <i>
      <x v="5500"/>
    </i>
    <i>
      <x v="4463"/>
    </i>
    <i>
      <x v="4301"/>
    </i>
    <i>
      <x v="4803"/>
    </i>
    <i>
      <x v="5695"/>
    </i>
    <i>
      <x v="3953"/>
    </i>
    <i>
      <x v="3979"/>
    </i>
    <i>
      <x v="4660"/>
    </i>
    <i>
      <x v="4276"/>
    </i>
    <i>
      <x v="4430"/>
    </i>
    <i>
      <x v="4958"/>
    </i>
    <i>
      <x v="4540"/>
    </i>
    <i>
      <x v="5080"/>
    </i>
    <i>
      <x v="4480"/>
    </i>
    <i>
      <x v="5170"/>
    </i>
    <i>
      <x v="5365"/>
    </i>
    <i>
      <x v="4395"/>
    </i>
    <i>
      <x v="5740"/>
    </i>
    <i>
      <x v="4697"/>
    </i>
    <i>
      <x v="4089"/>
    </i>
    <i>
      <x v="5238"/>
    </i>
    <i>
      <x v="4060"/>
    </i>
    <i>
      <x v="5499"/>
    </i>
    <i>
      <x v="4432"/>
    </i>
    <i>
      <x v="4867"/>
    </i>
    <i>
      <x v="4688"/>
    </i>
    <i>
      <x v="4270"/>
    </i>
    <i>
      <x v="4612"/>
    </i>
    <i>
      <x v="5232"/>
    </i>
    <i>
      <x v="4598"/>
    </i>
    <i>
      <x v="5750"/>
    </i>
    <i>
      <x v="5520"/>
    </i>
    <i>
      <x v="4225"/>
    </i>
    <i>
      <x v="4476"/>
    </i>
    <i>
      <x v="4877"/>
    </i>
    <i>
      <x v="5260"/>
    </i>
    <i>
      <x v="4963"/>
    </i>
    <i>
      <x v="4150"/>
    </i>
    <i>
      <x v="4373"/>
    </i>
    <i>
      <x v="4573"/>
    </i>
    <i>
      <x v="4235"/>
    </i>
    <i>
      <x v="5233"/>
    </i>
    <i>
      <x v="3966"/>
    </i>
    <i>
      <x v="4019"/>
    </i>
    <i>
      <x v="4341"/>
    </i>
    <i>
      <x v="4519"/>
    </i>
    <i>
      <x v="4571"/>
    </i>
    <i>
      <x v="5709"/>
    </i>
    <i>
      <x v="4541"/>
    </i>
    <i>
      <x v="3963"/>
    </i>
    <i>
      <x v="4031"/>
    </i>
    <i>
      <x v="5479"/>
    </i>
    <i>
      <x v="4516"/>
    </i>
    <i>
      <x v="4439"/>
    </i>
    <i>
      <x v="5529"/>
    </i>
    <i>
      <x v="4303"/>
    </i>
    <i>
      <x v="5478"/>
    </i>
    <i>
      <x v="4644"/>
    </i>
    <i>
      <x v="4279"/>
    </i>
    <i>
      <x v="5548"/>
    </i>
    <i>
      <x v="4899"/>
    </i>
    <i>
      <x v="4741"/>
    </i>
    <i>
      <x v="5775"/>
    </i>
    <i>
      <x v="4727"/>
    </i>
    <i>
      <x v="4419"/>
    </i>
    <i>
      <x v="5494"/>
    </i>
    <i>
      <x v="5163"/>
    </i>
    <i>
      <x v="4884"/>
    </i>
    <i>
      <x v="4000"/>
    </i>
    <i>
      <x v="4672"/>
    </i>
    <i>
      <x v="4797"/>
    </i>
    <i>
      <x v="4013"/>
    </i>
    <i>
      <x v="4248"/>
    </i>
    <i>
      <x v="4796"/>
    </i>
    <i>
      <x v="5053"/>
    </i>
    <i>
      <x v="4766"/>
    </i>
    <i>
      <x v="4574"/>
    </i>
    <i>
      <x v="3977"/>
    </i>
    <i>
      <x v="4720"/>
    </i>
    <i>
      <x v="4061"/>
    </i>
    <i>
      <x v="5469"/>
    </i>
    <i>
      <x v="4925"/>
    </i>
    <i>
      <x v="4443"/>
    </i>
    <i>
      <x v="5751"/>
    </i>
    <i>
      <x v="4722"/>
    </i>
    <i>
      <x v="4569"/>
    </i>
    <i>
      <x v="5490"/>
    </i>
    <i>
      <x v="5496"/>
    </i>
    <i>
      <x v="5359"/>
    </i>
    <i>
      <x v="4492"/>
    </i>
    <i>
      <x v="5759"/>
    </i>
    <i>
      <x v="5072"/>
    </i>
    <i>
      <x v="5275"/>
    </i>
    <i>
      <x v="4440"/>
    </i>
    <i>
      <x v="4658"/>
    </i>
    <i>
      <x v="4446"/>
    </i>
    <i>
      <x v="4409"/>
    </i>
    <i>
      <x v="4859"/>
    </i>
    <i>
      <x v="4514"/>
    </i>
    <i>
      <x v="4372"/>
    </i>
    <i>
      <x v="3954"/>
    </i>
    <i>
      <x v="5094"/>
    </i>
    <i>
      <x v="4666"/>
    </i>
    <i>
      <x v="3900"/>
    </i>
    <i>
      <x v="4295"/>
    </i>
    <i>
      <x v="4656"/>
    </i>
    <i>
      <x v="3998"/>
    </i>
    <i>
      <x v="4746"/>
    </i>
    <i>
      <x v="4928"/>
    </i>
    <i>
      <x v="4076"/>
    </i>
    <i>
      <x v="5568"/>
    </i>
    <i>
      <x v="5700"/>
    </i>
    <i>
      <x v="4073"/>
    </i>
    <i>
      <x v="5472"/>
    </i>
    <i>
      <x v="3928"/>
    </i>
    <i>
      <x v="4665"/>
    </i>
    <i>
      <x v="5010"/>
    </i>
    <i>
      <x v="3990"/>
    </i>
    <i>
      <x v="5744"/>
    </i>
    <i>
      <x v="5330"/>
    </i>
    <i>
      <x v="5518"/>
    </i>
    <i>
      <x v="4734"/>
    </i>
    <i>
      <x v="4417"/>
    </i>
    <i>
      <x v="4592"/>
    </i>
    <i>
      <x v="4383"/>
    </i>
    <i>
      <x v="5468"/>
    </i>
    <i>
      <x v="5318"/>
    </i>
    <i>
      <x v="4222"/>
    </i>
    <i>
      <x v="5058"/>
    </i>
    <i>
      <x v="4853"/>
    </i>
    <i>
      <x v="5320"/>
    </i>
    <i>
      <x v="4347"/>
    </i>
    <i>
      <x v="4401"/>
    </i>
    <i>
      <x v="3952"/>
    </i>
    <i>
      <x v="4764"/>
    </i>
    <i>
      <x v="5115"/>
    </i>
    <i>
      <x v="3993"/>
    </i>
    <i>
      <x v="3978"/>
    </i>
    <i>
      <x v="4018"/>
    </i>
    <i>
      <x v="3941"/>
    </i>
    <i>
      <x v="4894"/>
    </i>
    <i>
      <x v="3917"/>
    </i>
    <i>
      <x v="3958"/>
    </i>
    <i>
      <x v="4340"/>
    </i>
    <i>
      <x v="4563"/>
    </i>
    <i>
      <x v="4486"/>
    </i>
    <i>
      <x v="4111"/>
    </i>
    <i>
      <x v="4689"/>
    </i>
    <i>
      <x v="4095"/>
    </i>
    <i>
      <x v="5064"/>
    </i>
    <i>
      <x v="4823"/>
    </i>
    <i>
      <x v="4972"/>
    </i>
    <i>
      <x v="3940"/>
    </i>
    <i>
      <x v="4025"/>
    </i>
    <i>
      <x v="4515"/>
    </i>
    <i>
      <x v="4336"/>
    </i>
    <i>
      <x v="4724"/>
    </i>
    <i>
      <x v="4833"/>
    </i>
    <i>
      <x v="4147"/>
    </i>
    <i>
      <x v="4257"/>
    </i>
    <i>
      <x v="5129"/>
    </i>
    <i>
      <x v="5591"/>
    </i>
    <i>
      <x v="4919"/>
    </i>
    <i>
      <x v="5014"/>
    </i>
    <i>
      <x v="5025"/>
    </i>
    <i>
      <x v="4692"/>
    </i>
    <i>
      <x v="4048"/>
    </i>
    <i>
      <x v="4783"/>
    </i>
    <i>
      <x v="5298"/>
    </i>
    <i>
      <x v="5071"/>
    </i>
    <i>
      <x v="3894"/>
    </i>
    <i>
      <x v="5613"/>
    </i>
    <i>
      <x v="4583"/>
    </i>
    <i>
      <x v="5019"/>
    </i>
    <i>
      <x v="5394"/>
    </i>
    <i>
      <x v="5082"/>
    </i>
    <i>
      <x v="3957"/>
    </i>
    <i>
      <x v="4343"/>
    </i>
    <i>
      <x v="4394"/>
    </i>
    <i>
      <x v="5008"/>
    </i>
    <i>
      <x v="5217"/>
    </i>
    <i>
      <x v="5794"/>
    </i>
    <i>
      <x v="5424"/>
    </i>
    <i>
      <x v="4117"/>
    </i>
    <i>
      <x v="4775"/>
    </i>
    <i>
      <x v="4487"/>
    </i>
    <i>
      <x v="4049"/>
    </i>
    <i>
      <x v="4087"/>
    </i>
    <i>
      <x v="4143"/>
    </i>
    <i>
      <x v="4190"/>
    </i>
    <i>
      <x v="4657"/>
    </i>
    <i>
      <x v="4088"/>
    </i>
    <i>
      <x v="4286"/>
    </i>
    <i>
      <x v="4382"/>
    </i>
    <i>
      <x v="4879"/>
    </i>
    <i>
      <x v="5011"/>
    </i>
    <i>
      <x v="4742"/>
    </i>
    <i>
      <x v="4410"/>
    </i>
    <i>
      <x v="4749"/>
    </i>
    <i>
      <x v="5407"/>
    </i>
    <i>
      <x v="3965"/>
    </i>
    <i>
      <x v="4275"/>
    </i>
    <i>
      <x v="4690"/>
    </i>
    <i>
      <x v="4246"/>
    </i>
    <i>
      <x v="4404"/>
    </i>
    <i>
      <x v="5577"/>
    </i>
    <i>
      <x v="4022"/>
    </i>
    <i>
      <x v="4406"/>
    </i>
    <i>
      <x v="5519"/>
    </i>
    <i>
      <x v="5097"/>
    </i>
    <i>
      <x v="4262"/>
    </i>
    <i>
      <x v="4269"/>
    </i>
    <i>
      <x v="4938"/>
    </i>
    <i>
      <x v="5311"/>
    </i>
    <i>
      <x v="4441"/>
    </i>
    <i>
      <x v="4893"/>
    </i>
    <i>
      <x v="5541"/>
    </i>
    <i>
      <x v="4582"/>
    </i>
    <i>
      <x v="4247"/>
    </i>
    <i>
      <x v="4127"/>
    </i>
    <i>
      <x v="4082"/>
    </i>
    <i>
      <x v="4125"/>
    </i>
    <i>
      <x v="5670"/>
    </i>
    <i>
      <x v="4035"/>
    </i>
    <i>
      <x v="4428"/>
    </i>
    <i>
      <x v="4084"/>
    </i>
    <i>
      <x v="4096"/>
    </i>
    <i>
      <x v="4195"/>
    </i>
    <i>
      <x v="5145"/>
    </i>
    <i>
      <x v="4196"/>
    </i>
    <i>
      <x v="4494"/>
    </i>
    <i>
      <x v="3925"/>
    </i>
    <i>
      <x v="5297"/>
    </i>
    <i>
      <x v="3968"/>
    </i>
    <i>
      <x v="5195"/>
    </i>
    <i>
      <x v="4396"/>
    </i>
    <i>
      <x v="4802"/>
    </i>
    <i>
      <x v="3904"/>
    </i>
    <i>
      <x v="5413"/>
    </i>
    <i>
      <x v="4748"/>
    </i>
    <i>
      <x v="4738"/>
    </i>
    <i>
      <x v="5795"/>
    </i>
    <i>
      <x v="4937"/>
    </i>
    <i>
      <x v="4733"/>
    </i>
    <i>
      <x v="4784"/>
    </i>
    <i>
      <x v="5440"/>
    </i>
    <i>
      <x v="4361"/>
    </i>
    <i>
      <x v="4837"/>
    </i>
    <i>
      <x v="5122"/>
    </i>
    <i>
      <x v="5002"/>
    </i>
    <i>
      <x v="4948"/>
    </i>
    <i>
      <x v="4521"/>
    </i>
    <i>
      <x v="4781"/>
    </i>
    <i>
      <x v="4985"/>
    </i>
    <i>
      <x v="5527"/>
    </i>
    <i>
      <x v="4435"/>
    </i>
    <i>
      <x v="5779"/>
    </i>
    <i>
      <x v="4912"/>
    </i>
    <i>
      <x v="5792"/>
    </i>
    <i>
      <x v="4068"/>
    </i>
    <i>
      <x v="3996"/>
    </i>
    <i>
      <x v="5639"/>
    </i>
    <i>
      <x v="4523"/>
    </i>
    <i>
      <x v="4539"/>
    </i>
    <i>
      <x v="4599"/>
    </i>
    <i>
      <x v="4763"/>
    </i>
    <i>
      <x v="4137"/>
    </i>
    <i>
      <x v="4687"/>
    </i>
    <i>
      <x v="5269"/>
    </i>
    <i>
      <x v="4816"/>
    </i>
    <i>
      <x v="5392"/>
    </i>
    <i>
      <x v="4917"/>
    </i>
    <i>
      <x v="3895"/>
    </i>
    <i>
      <x v="5471"/>
    </i>
    <i>
      <x v="4120"/>
    </i>
    <i>
      <x v="4752"/>
    </i>
    <i>
      <x v="4466"/>
    </i>
    <i>
      <x v="5204"/>
    </i>
    <i>
      <x v="3908"/>
    </i>
    <i>
      <x v="4197"/>
    </i>
    <i>
      <x v="5199"/>
    </i>
    <i>
      <x v="4728"/>
    </i>
    <i>
      <x v="4377"/>
    </i>
    <i>
      <x v="4800"/>
    </i>
    <i>
      <x v="3984"/>
    </i>
    <i>
      <x v="5291"/>
    </i>
    <i>
      <x v="4254"/>
    </i>
    <i>
      <x v="4462"/>
    </i>
    <i>
      <x v="4667"/>
    </i>
    <i>
      <x v="5604"/>
    </i>
    <i>
      <x v="4719"/>
    </i>
    <i>
      <x v="4078"/>
    </i>
    <i>
      <x v="4157"/>
    </i>
    <i>
      <x v="4420"/>
    </i>
    <i>
      <x v="5441"/>
    </i>
    <i>
      <x v="4182"/>
    </i>
    <i>
      <x v="5050"/>
    </i>
    <i>
      <x v="4933"/>
    </i>
    <i>
      <x v="4493"/>
    </i>
    <i>
      <x v="4758"/>
    </i>
    <i>
      <x v="5194"/>
    </i>
    <i>
      <x v="4584"/>
    </i>
    <i>
      <x v="5161"/>
    </i>
    <i>
      <x v="3919"/>
    </i>
    <i>
      <x v="4495"/>
    </i>
    <i>
      <x v="5304"/>
    </i>
    <i>
      <x v="3921"/>
    </i>
    <i>
      <x v="5793"/>
    </i>
    <i>
      <x v="3950"/>
    </i>
    <i>
      <x v="4896"/>
    </i>
    <i>
      <x v="5711"/>
    </i>
    <i>
      <x v="4232"/>
    </i>
    <i>
      <x v="4234"/>
    </i>
    <i>
      <x v="4268"/>
    </i>
    <i>
      <x v="5121"/>
    </i>
    <i>
      <x v="4122"/>
    </i>
    <i>
      <x v="5746"/>
    </i>
    <i>
      <x v="4263"/>
    </i>
    <i>
      <x v="4436"/>
    </i>
    <i>
      <x v="5193"/>
    </i>
    <i>
      <x v="4649"/>
    </i>
    <i>
      <x v="5485"/>
    </i>
    <i>
      <x v="5089"/>
    </i>
    <i>
      <x v="3997"/>
    </i>
    <i>
      <x v="4002"/>
    </i>
    <i>
      <x v="4393"/>
    </i>
    <i>
      <x v="5261"/>
    </i>
    <i>
      <x v="5146"/>
    </i>
    <i>
      <x v="3920"/>
    </i>
    <i>
      <x v="5791"/>
    </i>
    <i>
      <x v="4731"/>
    </i>
    <i>
      <x v="4586"/>
    </i>
    <i>
      <x v="4847"/>
    </i>
    <i>
      <x v="4936"/>
    </i>
    <i>
      <x v="4029"/>
    </i>
    <i>
      <x v="4600"/>
    </i>
    <i>
      <x v="4747"/>
    </i>
    <i>
      <x v="5123"/>
    </i>
    <i>
      <x v="4151"/>
    </i>
    <i>
      <x v="5090"/>
    </i>
    <i>
      <x v="4413"/>
    </i>
    <i>
      <x v="4220"/>
    </i>
    <i>
      <x v="5477"/>
    </i>
    <i>
      <x v="4806"/>
    </i>
    <i>
      <x v="4966"/>
    </i>
    <i>
      <x v="4941"/>
    </i>
    <i>
      <x v="4255"/>
    </i>
    <i>
      <x v="4412"/>
    </i>
    <i>
      <x v="5712"/>
    </i>
    <i>
      <x v="4422"/>
    </i>
    <i>
      <x v="5346"/>
    </i>
    <i>
      <x v="4066"/>
    </i>
    <i>
      <x v="5538"/>
    </i>
    <i>
      <x v="4363"/>
    </i>
    <i>
      <x v="4467"/>
    </i>
    <i>
      <x v="4585"/>
    </i>
    <i>
      <x v="4956"/>
    </i>
    <i>
      <x v="4121"/>
    </i>
    <i>
      <x v="5251"/>
    </i>
    <i>
      <x v="5173"/>
    </i>
    <i>
      <x v="4229"/>
    </i>
    <i>
      <x v="4074"/>
    </i>
    <i>
      <x v="4676"/>
    </i>
    <i>
      <x v="3980"/>
    </i>
    <i>
      <x v="4256"/>
    </i>
    <i>
      <x v="4799"/>
    </i>
    <i>
      <x v="4890"/>
    </i>
    <i>
      <x v="5043"/>
    </i>
    <i>
      <x v="5076"/>
    </i>
    <i>
      <x v="5603"/>
    </i>
    <i>
      <x v="4444"/>
    </i>
    <i>
      <x v="3959"/>
    </i>
    <i>
      <x v="4365"/>
    </i>
    <i>
      <x v="5606"/>
    </i>
    <i>
      <x v="3902"/>
    </i>
    <i>
      <x v="4405"/>
    </i>
    <i>
      <x v="4762"/>
    </i>
    <i>
      <x v="5274"/>
    </i>
    <i>
      <x v="4846"/>
    </i>
    <i>
      <x v="3983"/>
    </i>
    <i>
      <x v="4897"/>
    </i>
    <i>
      <x v="5073"/>
    </i>
    <i>
      <x v="5473"/>
    </i>
    <i>
      <x v="5303"/>
    </i>
    <i>
      <x v="3991"/>
    </i>
    <i>
      <x v="5470"/>
    </i>
    <i>
      <x v="5059"/>
    </i>
    <i>
      <x v="4538"/>
    </i>
    <i>
      <x v="4732"/>
    </i>
    <i>
      <x v="4376"/>
    </i>
    <i>
      <x v="4782"/>
    </i>
    <i>
      <x v="5741"/>
    </i>
    <i>
      <x v="4776"/>
    </i>
    <i>
      <x v="4364"/>
    </i>
    <i>
      <x v="5701"/>
    </i>
    <i>
      <x v="4228"/>
    </i>
    <i>
      <x v="4554"/>
    </i>
    <i>
      <x v="5464"/>
    </i>
    <i>
      <x v="4580"/>
    </i>
    <i>
      <x v="4092"/>
    </i>
    <i>
      <x v="5197"/>
    </i>
    <i>
      <x v="4942"/>
    </i>
    <i>
      <x v="4840"/>
    </i>
    <i>
      <x v="4737"/>
    </i>
    <i>
      <x v="5486"/>
    </i>
    <i>
      <x v="4112"/>
    </i>
    <i>
      <x v="5216"/>
    </i>
    <i>
      <x v="3942"/>
    </i>
    <i>
      <x v="4735"/>
    </i>
    <i>
      <x v="4848"/>
    </i>
    <i>
      <x v="4891"/>
    </i>
    <i>
      <x v="4360"/>
    </i>
    <i>
      <x v="5327"/>
    </i>
    <i>
      <x v="4817"/>
    </i>
    <i>
      <x v="4028"/>
    </i>
    <i>
      <x v="3988"/>
    </i>
    <i>
      <x v="5467"/>
    </i>
    <i>
      <x v="4729"/>
    </i>
    <i>
      <x v="4300"/>
    </i>
    <i>
      <x v="5474"/>
    </i>
    <i>
      <x v="5484"/>
    </i>
    <i>
      <x v="4233"/>
    </i>
    <i>
      <x v="4880"/>
    </i>
    <i>
      <x v="4407"/>
    </i>
    <i>
      <x v="4755"/>
    </i>
    <i>
      <x v="4564"/>
    </i>
    <i>
      <x v="4819"/>
    </i>
    <i>
      <x v="4955"/>
    </i>
    <i>
      <x v="4231"/>
    </i>
    <i>
      <x v="4888"/>
    </i>
    <i>
      <x v="5289"/>
    </i>
    <i>
      <x v="4110"/>
    </i>
    <i>
      <x v="4780"/>
    </i>
    <i>
      <x v="5154"/>
    </i>
    <i>
      <x v="4522"/>
    </i>
    <i>
      <x v="4818"/>
    </i>
    <i>
      <x v="5326"/>
    </i>
    <i>
      <x v="4772"/>
    </i>
    <i>
      <x v="4920"/>
    </i>
    <i>
      <x v="4565"/>
    </i>
    <i>
      <x v="4779"/>
    </i>
    <i>
      <x v="4431"/>
    </i>
    <i>
      <x v="4820"/>
    </i>
    <i>
      <x v="4355"/>
    </i>
    <i>
      <x v="4943"/>
    </i>
    <i>
      <x v="4841"/>
    </i>
    <i>
      <x v="4116"/>
    </i>
    <i>
      <x v="4537"/>
    </i>
    <i>
      <x v="4918"/>
    </i>
    <i>
      <x v="4730"/>
    </i>
    <i>
      <x v="4940"/>
    </i>
    <i>
      <x v="4944"/>
    </i>
    <i>
      <x v="4115"/>
    </i>
    <i>
      <x v="4036"/>
    </i>
    <i>
      <x v="4777"/>
    </i>
    <i>
      <x v="4091"/>
    </i>
    <i>
      <x v="5466"/>
    </i>
    <i>
      <x v="4230"/>
    </i>
    <i>
      <x v="5480"/>
    </i>
    <i>
      <x v="4524"/>
    </i>
    <i>
      <x v="4778"/>
    </i>
    <i>
      <x v="4795"/>
    </i>
    <i>
      <x v="4839"/>
    </i>
    <i>
      <x v="3903"/>
    </i>
    <i>
      <x v="4789"/>
    </i>
    <i>
      <x v="4842"/>
    </i>
    <i>
      <x v="4131"/>
    </i>
    <i>
      <x v="3922"/>
    </i>
    <i>
      <x v="4773"/>
    </i>
    <i>
      <x v="3969"/>
    </i>
    <i>
      <x v="3899"/>
    </i>
    <i>
      <x v="4072"/>
    </i>
    <i>
      <x v="5370"/>
    </i>
    <i>
      <x v="4065"/>
    </i>
    <i>
      <x v="4411"/>
    </i>
    <i>
      <x v="4037"/>
    </i>
    <i>
      <x v="5038"/>
    </i>
    <i>
      <x v="4736"/>
    </i>
    <i>
      <x v="5514"/>
    </i>
    <i>
      <x v="4536"/>
    </i>
    <i>
      <x v="5481"/>
    </i>
    <i>
      <x v="3956"/>
    </i>
    <i>
      <x v="4889"/>
    </i>
    <i>
      <x v="3982"/>
    </i>
    <i>
      <x v="4442"/>
    </i>
    <i>
      <x v="5482"/>
    </i>
    <i>
      <x v="3949"/>
    </i>
    <i>
      <x v="4064"/>
    </i>
    <i>
      <x v="4034"/>
    </i>
    <i>
      <x v="4744"/>
    </i>
    <i>
      <x v="4113"/>
    </i>
    <i>
      <x v="3951"/>
    </i>
    <i>
      <x v="4951"/>
    </i>
    <i>
      <x v="4520"/>
    </i>
    <i>
      <x v="3893"/>
    </i>
    <i>
      <x v="4033"/>
    </i>
    <i>
      <x v="4039"/>
    </i>
    <i>
      <x v="4114"/>
    </i>
    <i>
      <x v="3898"/>
    </i>
    <i>
      <x v="5487"/>
    </i>
    <i>
      <x v="4445"/>
    </i>
    <i>
      <x v="4090"/>
    </i>
    <i>
      <x v="5475"/>
    </i>
    <i>
      <x v="4129"/>
    </i>
    <i>
      <x v="4126"/>
    </i>
    <i>
      <x v="4057"/>
    </i>
    <i>
      <x v="4128"/>
    </i>
    <i>
      <x v="4753"/>
    </i>
    <i>
      <x v="4130"/>
    </i>
    <i>
      <x v="4952"/>
    </i>
    <i>
      <x v="3896"/>
    </i>
    <i>
      <x v="4754"/>
    </i>
    <i>
      <x v="4953"/>
    </i>
    <i>
      <x v="3897"/>
    </i>
    <i>
      <x v="4954"/>
    </i>
  </rowItems>
  <colItems count="1">
    <i/>
  </colItems>
  <dataFields count="1">
    <dataField name="Sum of Shelf Dollar Vol Current 12 Mths2" fld="27" baseField="9" baseItem="0"/>
  </dataFields>
  <formats count="8">
    <format dxfId="37">
      <pivotArea field="9" type="button" dataOnly="0" labelOnly="1" outline="0"/>
    </format>
    <format dxfId="36">
      <pivotArea field="1" type="button" dataOnly="0" labelOnly="1" outline="0"/>
    </format>
    <format dxfId="35">
      <pivotArea field="14" type="button" dataOnly="0" labelOnly="1" outline="0"/>
    </format>
    <format dxfId="34">
      <pivotArea field="9" type="button" dataOnly="0" labelOnly="1" outline="0"/>
    </format>
    <format dxfId="33">
      <pivotArea field="1" type="button" dataOnly="0" labelOnly="1" outline="0"/>
    </format>
    <format dxfId="32">
      <pivotArea field="14" type="button" dataOnly="0" labelOnly="1" outline="0"/>
    </format>
    <format dxfId="31">
      <pivotArea dataOnly="0" outline="0" fieldPosition="0">
        <references count="1">
          <reference field="4294967294" count="1">
            <x v="0"/>
          </reference>
        </references>
      </pivotArea>
    </format>
    <format dxfId="30">
      <pivotArea dataOnly="0" grandRow="1" outline="0" fieldPosition="0"/>
    </format>
  </formats>
  <pivotTableStyleInfo name="PivotStyleMedium6" showRowHeaders="1" showColHeaders="1" showRowStripes="1" showColStripes="1"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FL CATEGORY" cacheId="1" applyNumberFormats="0" applyBorderFormats="0" applyFontFormats="0" applyPatternFormats="0" applyAlignmentFormats="0" applyWidthHeightFormats="1" dataCaption="Values" updatedVersion="8" minRefreshableVersion="3" showDrill="0" colGrandTotals="0" itemPrintTitles="1" createdVersion="5" indent="0" compact="0" compactData="0" multipleFieldFilters="0">
  <location ref="D19:F36" firstHeaderRow="0" firstDataRow="1" firstDataCol="1"/>
  <pivotFields count="47">
    <pivotField compact="0" outline="0" subtotalTop="0" showAll="0">
      <extLst>
        <ext xmlns:x14="http://schemas.microsoft.com/office/spreadsheetml/2009/9/main" uri="{2946ED86-A175-432a-8AC1-64E0C546D7DE}">
          <x14:pivotField fillDownLabels="1"/>
        </ext>
      </extLst>
    </pivotField>
    <pivotField compact="0" outline="0" subtotalTop="0" showAll="0">
      <items count="4658">
        <item m="1" x="3981"/>
        <item m="1" x="4097"/>
        <item m="1" x="4184"/>
        <item m="1" x="4201"/>
        <item m="1" x="4267"/>
        <item m="1" x="3018"/>
        <item m="1" x="3457"/>
        <item m="1" x="3798"/>
        <item m="1" x="2885"/>
        <item m="1" x="2838"/>
        <item m="1" x="3743"/>
        <item m="1" x="3756"/>
        <item m="1" x="3816"/>
        <item m="1" x="4034"/>
        <item m="1" x="4078"/>
        <item m="1" x="2741"/>
        <item m="1" x="2322"/>
        <item m="1" x="2328"/>
        <item m="1" x="3417"/>
        <item m="1" x="3424"/>
        <item m="1" x="2425"/>
        <item m="1" x="2862"/>
        <item m="1" x="2551"/>
        <item m="1" x="2562"/>
        <item m="1" x="2936"/>
        <item m="1" x="2940"/>
        <item m="1" x="4498"/>
        <item m="1" x="4516"/>
        <item m="1" x="2331"/>
        <item m="1" x="3673"/>
        <item m="1" x="3679"/>
        <item m="1" x="3681"/>
        <item m="1" x="3554"/>
        <item m="1" x="3561"/>
        <item m="1" x="3568"/>
        <item m="1" x="3578"/>
        <item m="1" x="3588"/>
        <item m="1" x="3714"/>
        <item m="1" x="3951"/>
        <item m="1" x="3961"/>
        <item m="1" x="4051"/>
        <item m="1" x="4084"/>
        <item m="1" x="4113"/>
        <item m="1" x="2458"/>
        <item m="1" x="2658"/>
        <item m="1" x="2805"/>
        <item m="1" x="2815"/>
        <item m="1" x="3015"/>
        <item m="1" x="3847"/>
        <item m="1" x="4161"/>
        <item m="1" x="2289"/>
        <item m="1" x="3833"/>
        <item m="1" x="3181"/>
        <item m="1" x="4313"/>
        <item m="1" x="4320"/>
        <item m="1" x="2442"/>
        <item m="1" x="4337"/>
        <item m="1" x="3677"/>
        <item m="1" x="4191"/>
        <item m="1" x="4195"/>
        <item m="1" x="4390"/>
        <item m="1" x="2235"/>
        <item m="1" x="3084"/>
        <item m="1" x="3647"/>
        <item m="1" x="4110"/>
        <item m="1" x="4428"/>
        <item m="1" x="4568"/>
        <item m="1" x="4227"/>
        <item m="1" x="3136"/>
        <item m="1" x="3145"/>
        <item m="1" x="3160"/>
        <item m="1" x="3169"/>
        <item m="1" x="4595"/>
        <item m="1" x="4638"/>
        <item m="1" x="2206"/>
        <item m="1" x="2516"/>
        <item m="1" x="2284"/>
        <item m="1" x="2311"/>
        <item m="1" x="2342"/>
        <item m="1" x="3668"/>
        <item m="1" x="3675"/>
        <item m="1" x="2684"/>
        <item m="1" x="2740"/>
        <item m="1" x="3638"/>
        <item m="1" x="3889"/>
        <item m="1" x="2855"/>
        <item m="1" x="2912"/>
        <item m="1" x="2914"/>
        <item m="1" x="3245"/>
        <item m="1" x="4165"/>
        <item m="1" x="4275"/>
        <item m="1" x="4286"/>
        <item m="1" x="4292"/>
        <item m="1" x="3312"/>
        <item m="1" x="3314"/>
        <item m="1" x="3317"/>
        <item m="1" x="3318"/>
        <item m="1" x="3319"/>
        <item m="1" x="3320"/>
        <item m="1" x="3914"/>
        <item m="1" x="2366"/>
        <item m="1" x="4080"/>
        <item m="1" x="4287"/>
        <item m="1" x="3214"/>
        <item m="1" x="3228"/>
        <item m="1" x="4170"/>
        <item m="1" x="4186"/>
        <item m="1" x="4190"/>
        <item m="1" x="4193"/>
        <item m="1" x="4197"/>
        <item m="1" x="4203"/>
        <item m="1" x="2730"/>
        <item m="1" x="3782"/>
        <item m="1" x="3799"/>
        <item m="1" x="3057"/>
        <item m="1" x="4584"/>
        <item m="1" x="2472"/>
        <item m="1" x="2474"/>
        <item m="1" x="2476"/>
        <item m="1" x="2480"/>
        <item m="1" x="3046"/>
        <item m="1" x="3580"/>
        <item m="1" x="3600"/>
        <item m="1" x="4480"/>
        <item m="1" x="4572"/>
        <item m="1" x="4613"/>
        <item m="1" x="2563"/>
        <item m="1" x="3950"/>
        <item m="1" x="4389"/>
        <item m="1" x="4416"/>
        <item m="1" x="4419"/>
        <item m="1" x="2439"/>
        <item m="1" x="2612"/>
        <item m="1" x="2773"/>
        <item m="1" x="2732"/>
        <item m="1" x="2736"/>
        <item m="1" x="2758"/>
        <item m="1" x="2364"/>
        <item m="1" x="2514"/>
        <item m="1" x="2517"/>
        <item m="1" x="2578"/>
        <item m="1" x="2589"/>
        <item m="1" x="3702"/>
        <item m="1" x="2620"/>
        <item m="1" x="2901"/>
        <item m="1" x="3255"/>
        <item m="1" x="3277"/>
        <item m="1" x="4586"/>
        <item m="1" x="4606"/>
        <item m="1" x="2266"/>
        <item m="1" x="2706"/>
        <item m="1" x="2873"/>
        <item m="1" x="2874"/>
        <item m="1" x="2877"/>
        <item m="1" x="2911"/>
        <item m="1" x="3218"/>
        <item m="1" x="3983"/>
        <item m="1" x="3998"/>
        <item m="1" x="4265"/>
        <item m="1" x="2618"/>
        <item m="1" x="2870"/>
        <item m="1" x="3698"/>
        <item m="1" x="3758"/>
        <item m="1" x="3760"/>
        <item m="1" x="3778"/>
        <item m="1" x="2421"/>
        <item m="1" x="2423"/>
        <item m="1" x="2426"/>
        <item m="1" x="2755"/>
        <item m="1" x="2760"/>
        <item m="1" x="3191"/>
        <item m="1" x="3583"/>
        <item m="1" x="4274"/>
        <item m="1" x="4276"/>
        <item m="1" x="4278"/>
        <item m="1" x="4279"/>
        <item m="1" x="4281"/>
        <item m="1" x="4289"/>
        <item m="1" x="4343"/>
        <item m="1" x="2928"/>
        <item m="1" x="2994"/>
        <item m="1" x="3001"/>
        <item m="1" x="3006"/>
        <item m="1" x="3092"/>
        <item m="1" x="3151"/>
        <item m="1" x="3154"/>
        <item m="1" x="3162"/>
        <item m="1" x="3187"/>
        <item m="1" x="3197"/>
        <item m="1" x="3201"/>
        <item m="1" x="3229"/>
        <item m="1" x="3233"/>
        <item m="1" x="3811"/>
        <item m="1" x="3817"/>
        <item m="1" x="3824"/>
        <item m="1" x="3957"/>
        <item m="1" x="4332"/>
        <item m="1" x="4335"/>
        <item m="1" x="4485"/>
        <item m="1" x="2579"/>
        <item m="1" x="3609"/>
        <item m="1" x="3955"/>
        <item m="1" x="3980"/>
        <item m="1" x="4135"/>
        <item m="1" x="4144"/>
        <item m="1" x="2286"/>
        <item m="1" x="3427"/>
        <item m="1" x="3515"/>
        <item m="1" x="3545"/>
        <item m="1" x="3565"/>
        <item m="1" x="3606"/>
        <item m="1" x="3608"/>
        <item m="1" x="3611"/>
        <item m="1" x="2802"/>
        <item m="1" x="2803"/>
        <item m="1" x="3741"/>
        <item m="1" x="3744"/>
        <item m="1" x="2231"/>
        <item m="1" x="3088"/>
        <item m="1" x="3396"/>
        <item m="1" x="3658"/>
        <item m="1" x="3661"/>
        <item m="1" x="3759"/>
        <item m="1" x="3763"/>
        <item m="1" x="3958"/>
        <item m="1" x="3971"/>
        <item m="1" x="4534"/>
        <item m="1" x="2143"/>
        <item m="1" x="2565"/>
        <item m="1" x="2569"/>
        <item m="1" x="2785"/>
        <item m="1" x="3747"/>
        <item m="1" x="3751"/>
        <item m="1" x="4156"/>
        <item m="1" x="2739"/>
        <item m="1" x="2954"/>
        <item m="1" x="3196"/>
        <item m="1" x="4494"/>
        <item m="1" x="4496"/>
        <item m="1" x="2248"/>
        <item m="1" x="2252"/>
        <item m="1" x="2256"/>
        <item m="1" x="2429"/>
        <item m="1" x="2633"/>
        <item m="1" x="3052"/>
        <item m="1" x="3410"/>
        <item m="1" x="3573"/>
        <item m="1" x="3781"/>
        <item m="1" x="3810"/>
        <item m="1" x="4012"/>
        <item m="1" x="4027"/>
        <item m="1" x="4109"/>
        <item m="1" x="4112"/>
        <item m="1" x="4115"/>
        <item m="1" x="4175"/>
        <item m="1" x="4179"/>
        <item m="1" x="4188"/>
        <item m="1" x="4194"/>
        <item m="1" x="4280"/>
        <item m="1" x="4288"/>
        <item m="1" x="4294"/>
        <item m="1" x="4322"/>
        <item m="1" x="4487"/>
        <item m="1" x="4489"/>
        <item m="1" x="4491"/>
        <item m="1" x="4492"/>
        <item m="1" x="4495"/>
        <item m="1" x="2299"/>
        <item m="1" x="2354"/>
        <item m="1" x="2467"/>
        <item m="1" x="2832"/>
        <item m="1" x="3693"/>
        <item m="1" x="3704"/>
        <item m="1" x="4269"/>
        <item m="1" x="4293"/>
        <item m="1" x="4490"/>
        <item m="1" x="3754"/>
        <item m="1" x="3170"/>
        <item m="1" x="4219"/>
        <item m="1" x="4225"/>
        <item m="1" x="2209"/>
        <item m="1" x="3976"/>
        <item m="1" x="3984"/>
        <item m="1" x="3999"/>
        <item m="1" x="4017"/>
        <item m="1" x="4411"/>
        <item m="1" x="2735"/>
        <item m="1" x="3172"/>
        <item m="1" x="3174"/>
        <item m="1" x="3367"/>
        <item m="1" x="3377"/>
        <item m="1" x="3449"/>
        <item m="1" x="3455"/>
        <item m="1" x="3458"/>
        <item m="1" x="3459"/>
        <item m="1" x="3821"/>
        <item m="1" x="4147"/>
        <item m="1" x="4226"/>
        <item m="1" x="4234"/>
        <item m="1" x="4236"/>
        <item m="1" x="4242"/>
        <item m="1" x="4244"/>
        <item m="1" x="4248"/>
        <item m="1" x="4249"/>
        <item m="1" x="4266"/>
        <item m="1" x="4271"/>
        <item m="1" x="4298"/>
        <item m="1" x="4382"/>
        <item m="1" x="4438"/>
        <item m="1" x="4602"/>
        <item m="1" x="4604"/>
        <item m="1" x="4610"/>
        <item m="1" x="2431"/>
        <item m="1" x="4372"/>
        <item m="1" x="4439"/>
        <item m="1" x="4454"/>
        <item m="1" x="4467"/>
        <item m="1" x="4477"/>
        <item m="1" x="4482"/>
        <item m="1" x="4517"/>
        <item m="1" x="2377"/>
        <item m="1" x="2399"/>
        <item m="1" x="2505"/>
        <item m="1" x="2665"/>
        <item m="1" x="2667"/>
        <item m="1" x="2668"/>
        <item m="1" x="2711"/>
        <item m="1" x="2725"/>
        <item m="1" x="2888"/>
        <item m="1" x="2890"/>
        <item m="1" x="2906"/>
        <item m="1" x="2915"/>
        <item m="1" x="2919"/>
        <item m="1" x="2920"/>
        <item m="1" x="3024"/>
        <item m="1" x="3268"/>
        <item m="1" x="3272"/>
        <item m="1" x="3862"/>
        <item m="1" x="2394"/>
        <item m="1" x="2727"/>
        <item m="1" x="2903"/>
        <item m="1" x="2904"/>
        <item m="1" x="2909"/>
        <item m="1" x="2969"/>
        <item m="1" x="3298"/>
        <item m="1" x="3309"/>
        <item m="1" x="3400"/>
        <item m="1" x="3412"/>
        <item m="1" x="3419"/>
        <item m="1" x="3478"/>
        <item m="1" x="3860"/>
        <item m="1" x="4083"/>
        <item m="1" x="2329"/>
        <item m="1" x="2972"/>
        <item m="1" x="3814"/>
        <item m="1" x="3876"/>
        <item m="1" x="2257"/>
        <item m="1" x="2259"/>
        <item m="1" x="2362"/>
        <item m="1" x="2365"/>
        <item m="1" x="2368"/>
        <item m="1" x="2373"/>
        <item m="1" x="2385"/>
        <item m="1" x="2695"/>
        <item m="1" x="2700"/>
        <item m="1" x="2775"/>
        <item m="1" x="2806"/>
        <item m="1" x="3035"/>
        <item m="1" x="3036"/>
        <item m="1" x="3039"/>
        <item m="1" x="3045"/>
        <item m="1" x="3131"/>
        <item m="1" x="3284"/>
        <item m="1" x="3289"/>
        <item m="1" x="3493"/>
        <item m="1" x="3497"/>
        <item m="1" x="3507"/>
        <item m="1" x="3520"/>
        <item m="1" x="3530"/>
        <item m="1" x="3541"/>
        <item m="1" x="3543"/>
        <item m="1" x="3555"/>
        <item m="1" x="3630"/>
        <item m="1" x="3633"/>
        <item m="1" x="3637"/>
        <item m="1" x="4301"/>
        <item m="1" x="4306"/>
        <item m="1" x="4315"/>
        <item m="1" x="4373"/>
        <item m="1" x="4380"/>
        <item m="1" x="4621"/>
        <item m="1" x="4645"/>
        <item m="1" x="4647"/>
        <item m="1" x="2397"/>
        <item m="1" x="2520"/>
        <item m="1" x="2540"/>
        <item m="1" x="2576"/>
        <item m="1" x="2585"/>
        <item m="1" x="2587"/>
        <item m="1" x="2772"/>
        <item m="1" x="2774"/>
        <item m="1" x="2861"/>
        <item m="1" x="3223"/>
        <item m="1" x="3227"/>
        <item m="1" x="3538"/>
        <item m="1" x="3551"/>
        <item m="1" x="3929"/>
        <item m="1" x="3968"/>
        <item m="1" x="3970"/>
        <item m="1" x="3973"/>
        <item m="1" x="3975"/>
        <item m="1" x="3978"/>
        <item m="1" x="3982"/>
        <item m="1" x="3986"/>
        <item m="1" x="4071"/>
        <item m="1" x="4399"/>
        <item m="1" x="4401"/>
        <item m="1" x="4415"/>
        <item m="1" x="4417"/>
        <item m="1" x="4420"/>
        <item m="1" x="4458"/>
        <item m="1" x="4468"/>
        <item m="1" x="4642"/>
        <item m="1" x="4650"/>
        <item m="1" x="4652"/>
        <item m="1" x="2560"/>
        <item m="1" x="2564"/>
        <item m="1" x="2764"/>
        <item m="1" x="2767"/>
        <item m="1" x="2976"/>
        <item m="1" x="2983"/>
        <item m="1" x="3687"/>
        <item m="1" x="4093"/>
        <item m="1" x="4479"/>
        <item m="1" x="4540"/>
        <item m="1" x="4571"/>
        <item m="1" x="2149"/>
        <item m="1" x="2190"/>
        <item m="1" x="2389"/>
        <item m="1" x="2456"/>
        <item m="1" x="2485"/>
        <item m="1" x="2488"/>
        <item m="1" x="2907"/>
        <item m="1" x="2913"/>
        <item m="1" x="2950"/>
        <item m="1" x="2953"/>
        <item m="1" x="2984"/>
        <item m="1" x="3003"/>
        <item m="1" x="3164"/>
        <item m="1" x="3165"/>
        <item m="1" x="3656"/>
        <item m="1" x="3670"/>
        <item m="1" x="3682"/>
        <item m="1" x="4075"/>
        <item m="1" x="4132"/>
        <item m="1" x="4136"/>
        <item m="1" x="4138"/>
        <item m="1" x="2273"/>
        <item m="1" x="2280"/>
        <item m="1" x="2310"/>
        <item m="1" x="2376"/>
        <item m="1" x="2396"/>
        <item m="1" x="2398"/>
        <item m="1" x="3581"/>
        <item m="1" x="3618"/>
        <item m="1" x="3626"/>
        <item m="1" x="4434"/>
        <item m="1" x="2315"/>
        <item m="1" x="2325"/>
        <item m="1" x="2637"/>
        <item m="1" x="2851"/>
        <item m="1" x="2853"/>
        <item m="1" x="2860"/>
        <item m="1" x="2955"/>
        <item m="1" x="2956"/>
        <item m="1" x="3051"/>
        <item m="1" x="3056"/>
        <item m="1" x="3060"/>
        <item m="1" x="3061"/>
        <item m="1" x="3065"/>
        <item m="1" x="3069"/>
        <item m="1" x="3072"/>
        <item m="1" x="3077"/>
        <item m="1" x="3079"/>
        <item m="1" x="3081"/>
        <item m="1" x="3085"/>
        <item m="1" x="3090"/>
        <item m="1" x="3091"/>
        <item m="1" x="3093"/>
        <item m="1" x="3095"/>
        <item m="1" x="3101"/>
        <item m="1" x="3104"/>
        <item m="1" x="3106"/>
        <item m="1" x="3107"/>
        <item m="1" x="3112"/>
        <item m="1" x="3117"/>
        <item m="1" x="3120"/>
        <item m="1" x="3123"/>
        <item m="1" x="3124"/>
        <item m="1" x="3126"/>
        <item m="1" x="3132"/>
        <item m="1" x="3140"/>
        <item m="1" x="3142"/>
        <item m="1" x="3144"/>
        <item m="1" x="3215"/>
        <item m="1" x="3217"/>
        <item m="1" x="3219"/>
        <item m="1" x="3224"/>
        <item m="1" x="4023"/>
        <item m="1" x="4026"/>
        <item m="1" x="2229"/>
        <item m="1" x="2230"/>
        <item m="1" x="2632"/>
        <item m="1" x="3098"/>
        <item m="1" x="3962"/>
        <item m="1" x="3997"/>
        <item m="1" x="4001"/>
        <item m="1" x="4103"/>
        <item m="1" x="4105"/>
        <item m="1" x="4387"/>
        <item m="1" x="4394"/>
        <item m="1" x="4502"/>
        <item m="1" x="4521"/>
        <item m="1" x="4523"/>
        <item m="1" x="4548"/>
        <item m="1" x="4550"/>
        <item m="1" x="4555"/>
        <item m="1" x="4561"/>
        <item m="1" x="4562"/>
        <item m="1" x="4564"/>
        <item m="1" x="4569"/>
        <item m="1" x="2147"/>
        <item m="1" x="2664"/>
        <item m="1" x="2671"/>
        <item m="1" x="2674"/>
        <item m="1" x="2677"/>
        <item m="1" x="2681"/>
        <item m="1" x="2686"/>
        <item m="1" x="2689"/>
        <item m="1" x="2704"/>
        <item m="1" x="2708"/>
        <item m="1" x="2712"/>
        <item m="1" x="2713"/>
        <item m="1" x="2844"/>
        <item m="1" x="3253"/>
        <item m="1" x="3254"/>
        <item m="1" x="3271"/>
        <item m="1" x="3274"/>
        <item m="1" x="3278"/>
        <item m="1" x="3280"/>
        <item m="1" x="3354"/>
        <item m="1" x="3386"/>
        <item m="1" x="3387"/>
        <item m="1" x="3395"/>
        <item m="1" x="3397"/>
        <item m="1" x="3401"/>
        <item m="1" x="3448"/>
        <item m="1" x="3501"/>
        <item m="1" x="3502"/>
        <item m="1" x="3784"/>
        <item m="1" x="3825"/>
        <item m="1" x="3835"/>
        <item m="1" x="3838"/>
        <item m="1" x="3849"/>
        <item m="1" x="3853"/>
        <item m="1" x="3855"/>
        <item m="1" x="3863"/>
        <item m="1" x="3872"/>
        <item m="1" x="3874"/>
        <item m="1" x="4268"/>
        <item m="1" x="4272"/>
        <item m="1" x="4284"/>
        <item m="1" x="4297"/>
        <item m="1" x="4333"/>
        <item m="1" x="4352"/>
        <item m="1" x="4356"/>
        <item m="1" x="4530"/>
        <item m="1" x="4538"/>
        <item m="1" x="4541"/>
        <item m="1" x="2495"/>
        <item m="1" x="2570"/>
        <item m="1" x="2571"/>
        <item m="1" x="2574"/>
        <item m="1" x="2584"/>
        <item m="1" x="2600"/>
        <item m="1" x="2607"/>
        <item m="1" x="2610"/>
        <item m="1" x="2621"/>
        <item m="1" x="2625"/>
        <item m="1" x="2798"/>
        <item m="1" x="2810"/>
        <item m="1" x="3361"/>
        <item m="1" x="3544"/>
        <item m="1" x="3740"/>
        <item m="1" x="4338"/>
        <item m="1" x="4583"/>
        <item m="1" x="2234"/>
        <item m="1" x="2271"/>
        <item m="1" x="2724"/>
        <item m="1" x="2973"/>
        <item m="1" x="3433"/>
        <item m="1" x="3440"/>
        <item m="1" x="3839"/>
        <item m="1" x="3842"/>
        <item m="1" x="3845"/>
        <item m="1" x="3896"/>
        <item m="1" x="3898"/>
        <item m="1" x="3902"/>
        <item m="1" x="3927"/>
        <item m="1" x="4450"/>
        <item m="1" x="4519"/>
        <item m="1" x="4529"/>
        <item m="1" x="4531"/>
        <item m="1" x="4565"/>
        <item m="1" x="2437"/>
        <item m="1" x="2441"/>
        <item m="1" x="2443"/>
        <item m="1" x="2446"/>
        <item m="1" x="2447"/>
        <item m="1" x="2451"/>
        <item m="1" x="2453"/>
        <item m="1" x="2493"/>
        <item m="1" x="2506"/>
        <item m="1" x="2534"/>
        <item m="1" x="2882"/>
        <item m="1" x="2883"/>
        <item m="1" x="2971"/>
        <item m="1" x="2998"/>
        <item m="1" x="3021"/>
        <item m="1" x="3030"/>
        <item m="1" x="3037"/>
        <item m="1" x="3299"/>
        <item m="1" x="3300"/>
        <item m="1" x="3305"/>
        <item m="1" x="3307"/>
        <item m="1" x="3310"/>
        <item m="1" x="3316"/>
        <item m="1" x="3531"/>
        <item m="1" x="3989"/>
        <item m="1" x="3134"/>
        <item m="1" x="3141"/>
        <item m="1" x="3171"/>
        <item m="1" x="4609"/>
        <item m="1" x="4615"/>
        <item m="1" x="2162"/>
        <item m="1" x="2168"/>
        <item m="1" x="2176"/>
        <item m="1" x="2180"/>
        <item m="1" x="2211"/>
        <item m="1" x="2218"/>
        <item m="1" x="2223"/>
        <item m="1" x="2225"/>
        <item m="1" x="2238"/>
        <item m="1" x="2260"/>
        <item m="1" x="2270"/>
        <item m="1" x="2292"/>
        <item m="1" x="2296"/>
        <item m="1" x="3027"/>
        <item m="1" x="3216"/>
        <item m="1" x="3231"/>
        <item m="1" x="3526"/>
        <item m="1" x="3922"/>
        <item m="1" x="4061"/>
        <item m="1" x="4290"/>
        <item m="1" x="4308"/>
        <item m="1" x="4310"/>
        <item m="1" x="4409"/>
        <item m="1" x="4414"/>
        <item m="1" x="4423"/>
        <item m="1" x="4431"/>
        <item m="1" x="4442"/>
        <item m="1" x="4447"/>
        <item m="1" x="3262"/>
        <item m="1" x="3263"/>
        <item m="1" x="3266"/>
        <item m="1" x="3270"/>
        <item m="1" x="3275"/>
        <item m="1" x="3296"/>
        <item m="1" x="3345"/>
        <item m="1" x="3446"/>
        <item m="1" x="3447"/>
        <item m="1" x="3450"/>
        <item m="1" x="3452"/>
        <item m="1" x="3456"/>
        <item m="1" x="3718"/>
        <item m="1" x="3719"/>
        <item m="1" x="3721"/>
        <item m="1" x="3725"/>
        <item m="1" x="3728"/>
        <item m="1" x="3730"/>
        <item m="1" x="3966"/>
        <item m="1" x="4042"/>
        <item m="1" x="4044"/>
        <item m="1" x="4058"/>
        <item m="1" x="4068"/>
        <item m="1" x="4086"/>
        <item m="1" x="4260"/>
        <item m="1" x="2215"/>
        <item m="1" x="2216"/>
        <item m="1" x="2275"/>
        <item m="1" x="2278"/>
        <item m="1" x="2279"/>
        <item m="1" x="2282"/>
        <item m="1" x="2501"/>
        <item m="1" x="2510"/>
        <item m="1" x="2669"/>
        <item m="1" x="2672"/>
        <item m="1" x="2675"/>
        <item m="1" x="2891"/>
        <item m="1" x="2892"/>
        <item m="1" x="3235"/>
        <item m="1" x="3259"/>
        <item m="1" x="3265"/>
        <item m="1" x="3269"/>
        <item m="1" x="3273"/>
        <item m="1" x="3276"/>
        <item m="1" x="3380"/>
        <item m="1" x="3409"/>
        <item m="1" x="3415"/>
        <item m="1" x="3429"/>
        <item m="1" x="3546"/>
        <item m="1" x="4024"/>
        <item m="1" x="4283"/>
        <item m="1" x="4325"/>
        <item m="1" x="4421"/>
        <item m="1" x="4445"/>
        <item m="1" x="4472"/>
        <item m="1" x="4524"/>
        <item m="1" x="4639"/>
        <item m="1" x="2141"/>
        <item m="1" x="2939"/>
        <item m="1" x="2981"/>
        <item m="1" x="2986"/>
        <item m="1" x="3053"/>
        <item m="1" x="3567"/>
        <item m="1" x="3570"/>
        <item m="1" x="3655"/>
        <item m="1" x="3952"/>
        <item m="1" x="4263"/>
        <item m="1" x="4277"/>
        <item m="1" x="4316"/>
        <item m="1" x="4318"/>
        <item m="1" x="4321"/>
        <item m="1" x="4347"/>
        <item m="1" x="4488"/>
        <item m="1" x="4493"/>
        <item m="1" x="4514"/>
        <item m="1" x="4518"/>
        <item m="1" x="4536"/>
        <item m="1" x="4547"/>
        <item m="1" x="4549"/>
        <item m="1" x="2200"/>
        <item m="1" x="2276"/>
        <item m="1" x="2294"/>
        <item m="1" x="2324"/>
        <item m="1" x="2402"/>
        <item m="1" x="2419"/>
        <item m="1" x="2489"/>
        <item m="1" x="2499"/>
        <item m="1" x="2504"/>
        <item m="1" x="2605"/>
        <item m="1" x="2622"/>
        <item m="1" x="2649"/>
        <item m="1" x="2653"/>
        <item m="1" x="2656"/>
        <item m="1" x="2691"/>
        <item m="1" x="2737"/>
        <item m="1" x="2763"/>
        <item m="1" x="2849"/>
        <item m="1" x="3378"/>
        <item m="1" x="3385"/>
        <item m="1" x="3736"/>
        <item m="1" x="3771"/>
        <item m="1" x="3785"/>
        <item m="1" x="3787"/>
        <item m="1" x="3934"/>
        <item m="1" x="3936"/>
        <item m="1" x="3964"/>
        <item m="1" x="3969"/>
        <item m="1" x="4036"/>
        <item m="1" x="4041"/>
        <item m="1" x="4049"/>
        <item m="1" x="4153"/>
        <item m="1" x="4154"/>
        <item m="1" x="4160"/>
        <item m="1" x="4323"/>
        <item m="1" x="4598"/>
        <item m="1" x="4649"/>
        <item m="1" x="4654"/>
        <item m="1" x="2177"/>
        <item m="1" x="2604"/>
        <item m="1" x="2613"/>
        <item m="1" x="2624"/>
        <item m="1" x="2627"/>
        <item m="1" x="2634"/>
        <item m="1" x="3094"/>
        <item m="1" x="3099"/>
        <item m="1" x="3100"/>
        <item m="1" x="3102"/>
        <item m="1" x="3105"/>
        <item m="1" x="3110"/>
        <item m="1" x="3574"/>
        <item m="1" x="3882"/>
        <item m="1" x="3939"/>
        <item m="1" x="3942"/>
        <item m="1" x="4090"/>
        <item m="1" x="4349"/>
        <item m="1" x="2175"/>
        <item m="1" x="2181"/>
        <item m="1" x="2193"/>
        <item m="1" x="2203"/>
        <item m="1" x="2554"/>
        <item m="1" x="2747"/>
        <item m="1" x="3539"/>
        <item m="1" x="3569"/>
        <item m="1" x="4021"/>
        <item m="1" x="4054"/>
        <item m="1" x="4055"/>
        <item m="1" x="4059"/>
        <item m="1" x="4063"/>
        <item m="1" x="4065"/>
        <item m="1" x="4066"/>
        <item m="1" x="4076"/>
        <item m="1" x="4077"/>
        <item m="1" x="2557"/>
        <item m="1" x="2831"/>
        <item m="1" x="2868"/>
        <item m="1" x="2942"/>
        <item m="1" x="2948"/>
        <item m="1" x="3776"/>
        <item m="1" x="4006"/>
        <item m="1" x="4082"/>
        <item m="1" x="4119"/>
        <item m="1" x="4314"/>
        <item m="1" x="4346"/>
        <item m="1" x="4359"/>
        <item m="1" x="4361"/>
        <item m="1" x="4365"/>
        <item m="1" x="4367"/>
        <item m="1" x="4369"/>
        <item m="1" x="4552"/>
        <item m="1" x="4633"/>
        <item m="1" x="2173"/>
        <item m="1" x="2197"/>
        <item m="1" x="2219"/>
        <item m="1" x="2224"/>
        <item m="1" x="2253"/>
        <item m="1" x="2384"/>
        <item m="1" x="2462"/>
        <item m="1" x="2923"/>
        <item m="1" x="2926"/>
        <item m="1" x="2930"/>
        <item m="1" x="2934"/>
        <item m="1" x="2944"/>
        <item m="1" x="2961"/>
        <item m="1" x="2964"/>
        <item m="1" x="3062"/>
        <item m="1" x="3063"/>
        <item m="1" x="3066"/>
        <item m="1" x="3250"/>
        <item m="1" x="3257"/>
        <item m="1" x="3264"/>
        <item m="1" x="3547"/>
        <item m="1" x="3553"/>
        <item m="1" x="3635"/>
        <item m="1" x="3642"/>
        <item m="1" x="3645"/>
        <item m="1" x="3806"/>
        <item m="1" x="3819"/>
        <item m="1" x="3822"/>
        <item m="1" x="3828"/>
        <item m="1" x="3831"/>
        <item m="1" x="4216"/>
        <item m="1" x="4217"/>
        <item m="1" x="4230"/>
        <item m="1" x="4231"/>
        <item m="1" x="4299"/>
        <item m="1" x="4304"/>
        <item m="1" x="4311"/>
        <item m="1" x="2395"/>
        <item m="1" x="3384"/>
        <item m="1" x="3466"/>
        <item m="1" x="3467"/>
        <item m="1" x="3861"/>
        <item m="1" x="3871"/>
        <item m="1" x="3877"/>
        <item m="1" x="4162"/>
        <item m="1" x="4164"/>
        <item m="1" x="4166"/>
        <item m="1" x="4368"/>
        <item m="1" x="4462"/>
        <item m="1" x="2477"/>
        <item m="1" x="2850"/>
        <item m="1" x="3408"/>
        <item m="1" x="3411"/>
        <item m="1" x="3434"/>
        <item m="1" x="3437"/>
        <item m="1" x="3439"/>
        <item m="1" x="3481"/>
        <item m="1" x="3482"/>
        <item m="1" x="3494"/>
        <item m="1" x="3498"/>
        <item m="1" x="3499"/>
        <item m="1" x="3508"/>
        <item m="1" x="3537"/>
        <item m="1" x="3542"/>
        <item m="1" x="3946"/>
        <item m="1" x="3954"/>
        <item m="1" x="4295"/>
        <item m="1" x="4342"/>
        <item m="1" x="2242"/>
        <item m="1" x="2249"/>
        <item m="1" x="2288"/>
        <item m="1" x="2430"/>
        <item m="1" x="2449"/>
        <item m="1" x="2459"/>
        <item m="1" x="2999"/>
        <item m="1" x="3002"/>
        <item m="1" x="4348"/>
        <item m="1" x="4403"/>
        <item m="1" x="4500"/>
        <item m="1" x="4509"/>
        <item m="1" x="4597"/>
        <item m="1" x="4600"/>
        <item m="1" x="4601"/>
        <item m="1" x="4603"/>
        <item m="1" x="2970"/>
        <item m="1" x="3019"/>
        <item m="1" x="3203"/>
        <item m="1" x="3207"/>
        <item m="1" x="3240"/>
        <item m="1" x="3603"/>
        <item m="1" x="3738"/>
        <item m="1" x="4433"/>
        <item m="1" x="2222"/>
        <item m="1" x="2876"/>
        <item m="1" x="4037"/>
        <item m="1" x="4040"/>
        <item m="1" x="4062"/>
        <item m="1" x="4073"/>
        <item m="1" x="4081"/>
        <item m="1" x="4402"/>
        <item m="1" x="2314"/>
        <item m="1" x="2319"/>
        <item m="1" x="2343"/>
        <item m="1" x="2353"/>
        <item m="1" x="2363"/>
        <item m="1" x="2386"/>
        <item m="1" x="2927"/>
        <item m="1" x="2946"/>
        <item m="1" x="3230"/>
        <item m="1" x="3323"/>
        <item m="1" x="3376"/>
        <item m="1" x="3837"/>
        <item m="1" x="3843"/>
        <item m="1" x="3908"/>
        <item m="1" x="3911"/>
        <item m="1" x="3913"/>
        <item m="1" x="4351"/>
        <item m="1" x="2435"/>
        <item m="1" x="2455"/>
        <item m="1" x="2461"/>
        <item m="1" x="2469"/>
        <item m="1" x="2470"/>
        <item m="1" x="2471"/>
        <item m="1" x="2503"/>
        <item m="1" x="2507"/>
        <item m="1" x="2525"/>
        <item m="1" x="2536"/>
        <item m="1" x="2538"/>
        <item m="1" x="2543"/>
        <item m="1" x="2547"/>
        <item m="1" x="2548"/>
        <item m="1" x="2550"/>
        <item m="1" x="2552"/>
        <item m="1" x="2556"/>
        <item m="1" x="2718"/>
        <item m="1" x="2809"/>
        <item m="1" x="2887"/>
        <item m="1" x="2905"/>
        <item m="1" x="3194"/>
        <item m="1" x="3213"/>
        <item m="1" x="3249"/>
        <item m="1" x="3281"/>
        <item m="1" x="3283"/>
        <item m="1" x="3462"/>
        <item m="1" x="3463"/>
        <item m="1" x="3469"/>
        <item m="1" x="3480"/>
        <item m="1" x="3483"/>
        <item m="1" x="3487"/>
        <item m="1" x="3505"/>
        <item m="1" x="3509"/>
        <item m="1" x="3513"/>
        <item m="1" x="3518"/>
        <item m="1" x="3527"/>
        <item m="1" x="3536"/>
        <item m="1" x="3560"/>
        <item m="1" x="3563"/>
        <item m="1" x="3727"/>
        <item m="1" x="3750"/>
        <item m="1" x="3752"/>
        <item m="1" x="3761"/>
        <item m="1" x="4014"/>
        <item m="1" x="4020"/>
        <item m="1" x="4334"/>
        <item m="1" x="2918"/>
        <item m="1" x="2752"/>
        <item m="1" x="3044"/>
        <item m="1" x="3234"/>
        <item m="1" x="3899"/>
        <item m="1" x="3900"/>
        <item m="1" x="2367"/>
        <item m="1" x="2374"/>
        <item m="1" x="2629"/>
        <item m="1" x="2635"/>
        <item m="1" x="2648"/>
        <item m="1" x="2750"/>
        <item m="1" x="3050"/>
        <item m="1" x="3058"/>
        <item m="1" x="3059"/>
        <item m="1" x="3070"/>
        <item m="1" x="3082"/>
        <item m="1" x="3111"/>
        <item m="1" x="3158"/>
        <item m="1" x="3485"/>
        <item m="1" x="3495"/>
        <item m="1" x="3500"/>
        <item m="1" x="3625"/>
        <item m="1" x="3909"/>
        <item m="1" x="3945"/>
        <item m="1" x="3987"/>
        <item m="1" x="3988"/>
        <item m="1" x="3990"/>
        <item m="1" x="3996"/>
        <item m="1" x="4005"/>
        <item m="1" x="4111"/>
        <item m="1" x="4114"/>
        <item m="1" x="4118"/>
        <item m="1" x="4204"/>
        <item m="1" x="4511"/>
        <item m="1" x="4522"/>
        <item m="1" x="3766"/>
        <item m="1" x="3770"/>
        <item m="1" x="3788"/>
        <item m="1" x="3796"/>
        <item m="1" x="3827"/>
        <item m="1" x="3856"/>
        <item m="1" x="3941"/>
        <item m="1" x="4079"/>
        <item m="1" x="4158"/>
        <item m="1" x="4168"/>
        <item m="1" x="4251"/>
        <item m="1" x="4259"/>
        <item m="1" x="4273"/>
        <item m="1" x="4448"/>
        <item m="1" x="4475"/>
        <item m="1" x="4528"/>
        <item m="1" x="2239"/>
        <item m="1" x="2244"/>
        <item m="1" x="2255"/>
        <item m="1" x="3226"/>
        <item m="1" x="3848"/>
        <item m="1" x="3851"/>
        <item m="1" x="3854"/>
        <item m="1" x="3864"/>
        <item m="1" x="3867"/>
        <item m="1" x="3868"/>
        <item m="1" x="4009"/>
        <item m="1" x="4015"/>
        <item m="1" x="4016"/>
        <item m="1" x="4145"/>
        <item m="1" x="4149"/>
        <item m="1" x="4198"/>
        <item m="1" x="2444"/>
        <item m="1" x="2464"/>
        <item m="1" x="3473"/>
        <item m="1" x="3550"/>
        <item m="1" x="3575"/>
        <item m="1" x="3579"/>
        <item m="1" x="3582"/>
        <item m="1" x="3585"/>
        <item m="1" x="3587"/>
        <item m="1" x="3589"/>
        <item m="1" x="3593"/>
        <item m="1" x="3598"/>
        <item m="1" x="3610"/>
        <item m="1" x="3624"/>
        <item m="1" x="3627"/>
        <item m="1" x="3629"/>
        <item m="1" x="3631"/>
        <item m="1" x="3641"/>
        <item m="1" x="3649"/>
        <item m="1" x="3666"/>
        <item m="1" x="3667"/>
        <item m="1" x="3671"/>
        <item m="1" x="3672"/>
        <item m="1" x="3683"/>
        <item m="1" x="3684"/>
        <item m="1" x="3696"/>
        <item m="1" x="3699"/>
        <item m="1" x="3700"/>
        <item m="1" x="3722"/>
        <item m="1" x="4427"/>
        <item m="1" x="4443"/>
        <item m="1" x="4504"/>
        <item m="1" x="4515"/>
        <item m="1" x="4520"/>
        <item m="1" x="4525"/>
        <item m="1" x="4532"/>
        <item m="1" x="4551"/>
        <item m="1" x="4641"/>
        <item m="1" x="2169"/>
        <item m="1" x="2172"/>
        <item m="1" x="2196"/>
        <item m="1" x="3342"/>
        <item m="1" x="3800"/>
        <item m="1" x="3803"/>
        <item m="1" x="3807"/>
        <item m="1" x="3809"/>
        <item m="1" x="3812"/>
        <item m="1" x="4157"/>
        <item m="1" x="2509"/>
        <item m="1" x="2515"/>
        <item m="1" x="2598"/>
        <item m="1" x="2804"/>
        <item m="1" x="4123"/>
        <item m="1" x="4128"/>
        <item m="1" x="4146"/>
        <item m="1" x="4441"/>
        <item m="1" x="2641"/>
        <item m="1" x="2657"/>
        <item m="1" x="2710"/>
        <item m="1" x="2743"/>
        <item m="1" x="2756"/>
        <item m="1" x="3492"/>
        <item m="1" x="4330"/>
        <item m="1" x="4331"/>
        <item m="1" x="4580"/>
        <item m="1" x="4582"/>
        <item m="1" x="4599"/>
        <item m="1" x="4611"/>
        <item m="1" x="2588"/>
        <item m="1" x="3347"/>
        <item m="1" x="3349"/>
        <item m="1" x="3596"/>
        <item m="1" x="4018"/>
        <item m="1" x="4033"/>
        <item m="1" x="4072"/>
        <item m="1" x="4125"/>
        <item m="1" x="4345"/>
        <item m="1" x="2486"/>
        <item m="1" x="2512"/>
        <item m="1" x="2726"/>
        <item m="1" x="2765"/>
        <item m="1" x="2813"/>
        <item m="1" x="2816"/>
        <item m="1" x="2817"/>
        <item m="1" x="2819"/>
        <item m="1" x="2820"/>
        <item m="1" x="2822"/>
        <item m="1" x="2824"/>
        <item m="1" x="2827"/>
        <item m="1" x="2837"/>
        <item m="1" x="2839"/>
        <item m="1" x="2840"/>
        <item m="1" x="2841"/>
        <item m="1" x="2842"/>
        <item m="1" x="2843"/>
        <item m="1" x="2845"/>
        <item m="1" x="2846"/>
        <item m="1" x="3762"/>
        <item m="1" x="3764"/>
        <item m="1" x="3767"/>
        <item m="1" x="3768"/>
        <item m="1" x="3858"/>
        <item m="1" x="3859"/>
        <item m="1" x="3916"/>
        <item m="1" x="3919"/>
        <item m="1" x="4181"/>
        <item m="1" x="4182"/>
        <item m="1" x="4185"/>
        <item m="1" x="4187"/>
        <item m="1" x="4229"/>
        <item m="1" x="4261"/>
        <item m="1" x="4282"/>
        <item m="1" x="4339"/>
        <item m="1" x="2153"/>
        <item m="1" x="2154"/>
        <item m="1" x="2326"/>
        <item m="1" x="2327"/>
        <item m="1" x="2392"/>
        <item m="1" x="2440"/>
        <item m="1" x="2559"/>
        <item m="1" x="2615"/>
        <item m="1" x="2631"/>
        <item m="1" x="2654"/>
        <item m="1" x="2937"/>
        <item m="1" x="2938"/>
        <item m="1" x="3074"/>
        <item m="1" x="3177"/>
        <item m="1" x="3336"/>
        <item m="1" x="3490"/>
        <item m="1" x="3521"/>
        <item m="1" x="3525"/>
        <item m="1" x="3813"/>
        <item m="1" x="3823"/>
        <item m="1" x="3826"/>
        <item m="1" x="3829"/>
        <item m="1" x="3832"/>
        <item m="1" x="3836"/>
        <item m="1" x="3841"/>
        <item m="1" x="3903"/>
        <item m="1" x="3905"/>
        <item m="1" x="3915"/>
        <item m="1" x="3917"/>
        <item m="1" x="3918"/>
        <item m="1" x="3931"/>
        <item m="1" x="4007"/>
        <item m="1" x="4120"/>
        <item m="1" x="4143"/>
        <item m="1" x="4174"/>
        <item m="1" x="2655"/>
        <item m="1" x="2968"/>
        <item m="1" x="3423"/>
        <item m="1" x="3694"/>
        <item m="1" x="3713"/>
        <item m="1" x="3724"/>
        <item m="1" x="3910"/>
        <item m="1" x="3965"/>
        <item m="1" x="4171"/>
        <item m="1" x="4374"/>
        <item m="1" x="4478"/>
        <item m="1" x="4512"/>
        <item m="1" x="4643"/>
        <item m="1" x="4644"/>
        <item m="1" x="4653"/>
        <item m="1" x="2144"/>
        <item m="1" x="2146"/>
        <item m="1" x="2159"/>
        <item m="1" x="2703"/>
        <item m="1" x="2720"/>
        <item m="1" x="2721"/>
        <item m="1" x="2826"/>
        <item m="1" x="2829"/>
        <item m="1" x="2830"/>
        <item m="1" x="2963"/>
        <item m="1" x="2966"/>
        <item m="1" x="2987"/>
        <item m="1" x="2989"/>
        <item m="1" x="2992"/>
        <item m="1" x="2996"/>
        <item m="1" x="3013"/>
        <item m="1" x="3346"/>
        <item m="1" x="3374"/>
        <item m="1" x="3454"/>
        <item m="1" x="3475"/>
        <item m="1" x="3559"/>
        <item m="1" x="3620"/>
        <item m="1" x="3621"/>
        <item m="1" x="3639"/>
        <item m="1" x="3652"/>
        <item m="1" x="3703"/>
        <item m="1" x="3790"/>
        <item m="1" x="3792"/>
        <item m="1" x="3920"/>
        <item m="1" x="3960"/>
        <item m="1" x="4094"/>
        <item m="1" x="4537"/>
        <item m="1" x="4543"/>
        <item m="1" x="4553"/>
        <item m="1" x="4594"/>
        <item m="1" x="2406"/>
        <item m="1" x="2407"/>
        <item m="1" x="2496"/>
        <item m="1" x="2497"/>
        <item m="1" x="2498"/>
        <item m="1" x="2502"/>
        <item m="1" x="2555"/>
        <item m="1" x="2608"/>
        <item m="1" x="2616"/>
        <item m="1" x="2643"/>
        <item m="1" x="2650"/>
        <item m="1" x="2651"/>
        <item m="1" x="2742"/>
        <item m="1" x="2748"/>
        <item m="1" x="2863"/>
        <item m="1" x="2866"/>
        <item m="1" x="2871"/>
        <item m="1" x="2872"/>
        <item m="1" x="2933"/>
        <item m="1" x="2967"/>
        <item m="1" x="2985"/>
        <item m="1" x="2991"/>
        <item m="1" x="3004"/>
        <item m="1" x="3020"/>
        <item m="1" x="3282"/>
        <item m="1" x="3286"/>
        <item m="1" x="3287"/>
        <item m="1" x="3366"/>
        <item m="1" x="3368"/>
        <item m="1" x="3709"/>
        <item m="1" x="3711"/>
        <item m="1" x="3956"/>
        <item m="1" x="4028"/>
        <item m="1" x="4052"/>
        <item m="1" x="4056"/>
        <item m="1" x="4057"/>
        <item m="1" x="4067"/>
        <item m="1" x="4069"/>
        <item m="1" x="4095"/>
        <item m="1" x="4098"/>
        <item m="1" x="4102"/>
        <item m="1" x="4142"/>
        <item m="1" x="4177"/>
        <item m="1" x="4327"/>
        <item m="1" x="4329"/>
        <item m="1" x="4354"/>
        <item m="1" x="2577"/>
        <item m="1" x="2617"/>
        <item m="1" x="2811"/>
        <item m="1" x="3176"/>
        <item m="1" x="3302"/>
        <item m="1" x="3306"/>
        <item m="1" x="3404"/>
        <item m="1" x="3688"/>
        <item m="1" x="3773"/>
        <item m="1" x="4092"/>
        <item m="1" x="4464"/>
        <item m="1" x="4471"/>
        <item m="1" x="4616"/>
        <item m="1" x="4623"/>
        <item m="1" x="4624"/>
        <item m="1" x="4625"/>
        <item m="1" x="4626"/>
        <item m="1" x="2160"/>
        <item m="1" x="3619"/>
        <item m="1" x="3774"/>
        <item m="1" x="3967"/>
        <item m="1" x="3972"/>
        <item m="1" x="4019"/>
        <item m="1" x="4031"/>
        <item m="1" x="4032"/>
        <item m="1" x="4108"/>
        <item m="1" x="4127"/>
        <item m="1" x="4178"/>
        <item m="1" x="4199"/>
        <item m="1" x="4302"/>
        <item m="1" x="4398"/>
        <item m="1" x="4486"/>
        <item m="1" x="2214"/>
        <item m="1" x="2217"/>
        <item m="1" x="2290"/>
        <item m="1" x="2320"/>
        <item m="1" x="2568"/>
        <item m="1" x="2606"/>
        <item m="1" x="2693"/>
        <item m="1" x="2696"/>
        <item m="1" x="2697"/>
        <item m="1" x="2701"/>
        <item m="1" x="2781"/>
        <item m="1" x="2847"/>
        <item m="1" x="3267"/>
        <item m="1" x="3331"/>
        <item m="1" x="3332"/>
        <item m="1" x="3333"/>
        <item m="1" x="3337"/>
        <item m="1" x="3413"/>
        <item m="1" x="3418"/>
        <item m="1" x="3435"/>
        <item m="1" x="3438"/>
        <item m="1" x="4444"/>
        <item m="1" x="4452"/>
        <item m="1" x="4457"/>
        <item m="1" x="4459"/>
        <item m="1" x="4558"/>
        <item m="1" x="2886"/>
        <item m="1" x="2889"/>
        <item m="1" x="2993"/>
        <item m="1" x="3038"/>
        <item m="1" x="3041"/>
        <item m="1" x="3043"/>
        <item m="1" x="3047"/>
        <item m="1" x="3086"/>
        <item m="1" x="3108"/>
        <item m="1" x="3109"/>
        <item m="1" x="3308"/>
        <item m="1" x="3327"/>
        <item m="1" x="3352"/>
        <item m="1" x="3355"/>
        <item m="1" x="3357"/>
        <item m="1" x="3716"/>
        <item m="1" x="3717"/>
        <item m="1" x="3726"/>
        <item m="1" x="3729"/>
        <item m="1" x="4503"/>
        <item m="1" x="4506"/>
        <item m="1" x="4513"/>
        <item m="1" x="4527"/>
        <item m="1" x="4556"/>
        <item m="1" x="2221"/>
        <item m="1" x="2293"/>
        <item m="1" x="2300"/>
        <item m="1" x="2316"/>
        <item m="1" x="2318"/>
        <item m="1" x="3443"/>
        <item m="1" x="3444"/>
        <item m="1" x="4011"/>
        <item m="1" x="2484"/>
        <item m="1" x="2490"/>
        <item m="1" x="3048"/>
        <item m="1" x="3178"/>
        <item m="1" x="3222"/>
        <item m="1" x="3441"/>
        <item m="1" x="3460"/>
        <item m="1" x="4378"/>
        <item m="1" x="3510"/>
        <item m="1" x="3512"/>
        <item m="1" x="3514"/>
        <item m="1" x="3519"/>
        <item m="1" x="3523"/>
        <item m="1" x="3524"/>
        <item m="1" x="3549"/>
        <item m="1" x="3552"/>
        <item m="1" x="3556"/>
        <item m="1" x="3628"/>
        <item m="1" x="3632"/>
        <item m="1" x="3634"/>
        <item m="1" x="3640"/>
        <item m="1" x="3644"/>
        <item m="1" x="3659"/>
        <item m="1" x="3940"/>
        <item m="1" x="3943"/>
        <item m="1" x="3944"/>
        <item m="1" x="3948"/>
        <item m="1" x="4326"/>
        <item m="1" x="4328"/>
        <item m="1" x="2163"/>
        <item m="1" x="2164"/>
        <item m="1" x="2166"/>
        <item m="1" x="2167"/>
        <item m="1" x="2170"/>
        <item m="1" x="2178"/>
        <item m="1" x="2183"/>
        <item m="1" x="2298"/>
        <item m="1" x="2685"/>
        <item m="1" x="2812"/>
        <item m="1" x="3623"/>
        <item m="1" x="4627"/>
        <item m="1" x="4628"/>
        <item m="1" x="4629"/>
        <item m="1" x="2303"/>
        <item m="1" x="3288"/>
        <item m="1" x="3653"/>
        <item m="1" x="3660"/>
        <item m="1" x="3662"/>
        <item m="1" x="3664"/>
        <item m="1" x="3686"/>
        <item m="1" x="3689"/>
        <item m="1" x="3692"/>
        <item m="1" x="3697"/>
        <item m="1" x="3928"/>
        <item m="1" x="4209"/>
        <item m="1" x="4579"/>
        <item m="1" x="2341"/>
        <item m="1" x="2360"/>
        <item m="1" x="2460"/>
        <item m="1" x="2593"/>
        <item m="1" x="2636"/>
        <item m="1" x="2690"/>
        <item m="1" x="2818"/>
        <item m="1" x="2893"/>
        <item m="1" x="2895"/>
        <item m="1" x="2897"/>
        <item m="1" x="3115"/>
        <item m="1" x="3121"/>
        <item m="1" x="3476"/>
        <item m="1" x="3496"/>
        <item m="1" x="3757"/>
        <item m="1" x="4038"/>
        <item m="1" x="4045"/>
        <item m="1" x="2171"/>
        <item m="1" x="2182"/>
        <item m="1" x="2184"/>
        <item m="1" x="2185"/>
        <item m="1" x="2194"/>
        <item m="1" x="2198"/>
        <item m="1" x="2201"/>
        <item m="1" x="2202"/>
        <item m="1" x="2204"/>
        <item m="1" x="2210"/>
        <item m="1" x="2265"/>
        <item m="1" x="3029"/>
        <item m="1" x="3116"/>
        <item m="1" x="3118"/>
        <item m="1" x="3119"/>
        <item m="1" x="3125"/>
        <item m="1" x="3127"/>
        <item m="1" x="3128"/>
        <item m="1" x="3135"/>
        <item m="1" x="3148"/>
        <item m="1" x="3150"/>
        <item m="1" x="3155"/>
        <item m="1" x="3157"/>
        <item m="1" x="3159"/>
        <item m="1" x="3161"/>
        <item m="1" x="3163"/>
        <item m="1" x="3166"/>
        <item m="1" x="3321"/>
        <item m="1" x="3326"/>
        <item m="1" x="3358"/>
        <item m="1" x="3445"/>
        <item m="1" x="3504"/>
        <item m="1" x="3528"/>
        <item m="1" x="3532"/>
        <item m="1" x="3534"/>
        <item m="1" x="3540"/>
        <item m="1" x="3746"/>
        <item m="1" x="3879"/>
        <item m="1" x="3880"/>
        <item m="1" x="3906"/>
        <item m="1" x="4469"/>
        <item m="1" x="4630"/>
        <item m="1" x="2335"/>
        <item m="1" x="2369"/>
        <item m="1" x="2762"/>
        <item m="1" x="2978"/>
        <item m="1" x="3011"/>
        <item m="1" x="3014"/>
        <item m="1" x="3016"/>
        <item m="1" x="3017"/>
        <item m="1" x="3765"/>
        <item m="1" x="4358"/>
        <item m="1" x="4385"/>
        <item m="1" x="2332"/>
        <item m="1" x="2333"/>
        <item m="1" x="2337"/>
        <item m="1" x="2338"/>
        <item m="1" x="2339"/>
        <item m="1" x="2340"/>
        <item m="1" x="2344"/>
        <item m="1" x="2345"/>
        <item m="1" x="2346"/>
        <item m="1" x="2349"/>
        <item m="1" x="2623"/>
        <item m="1" x="2787"/>
        <item m="1" x="2789"/>
        <item m="1" x="2791"/>
        <item m="1" x="2793"/>
        <item m="1" x="2795"/>
        <item m="1" x="2796"/>
        <item m="1" x="2800"/>
        <item m="1" x="3143"/>
        <item m="1" x="4163"/>
        <item m="1" x="4167"/>
        <item m="1" x="2155"/>
        <item m="1" x="2156"/>
        <item m="1" x="2157"/>
        <item m="1" x="2165"/>
        <item m="1" x="3040"/>
        <item m="1" x="3096"/>
        <item m="1" x="4440"/>
        <item m="1" x="4446"/>
        <item m="1" x="2380"/>
        <item m="1" x="3028"/>
        <item m="1" x="3247"/>
        <item m="1" x="3256"/>
        <item m="1" x="3285"/>
        <item m="1" x="3371"/>
        <item m="1" x="3794"/>
        <item m="1" x="3802"/>
        <item m="1" x="3820"/>
        <item m="1" x="4048"/>
        <item m="1" x="4050"/>
        <item m="1" x="4096"/>
        <item m="1" x="4100"/>
        <item m="1" x="4104"/>
        <item m="1" x="4106"/>
        <item m="1" x="4130"/>
        <item m="1" x="4134"/>
        <item m="1" x="4173"/>
        <item m="1" x="2347"/>
        <item m="1" x="2545"/>
        <item m="1" x="2549"/>
        <item m="1" x="3850"/>
        <item m="1" x="3901"/>
        <item m="1" x="3183"/>
        <item m="1" x="4353"/>
        <item m="1" x="4366"/>
        <item m="1" x="4370"/>
        <item m="1" x="2794"/>
        <item m="1" x="2797"/>
        <item m="1" x="3562"/>
        <item m="1" x="3564"/>
        <item m="1" x="3566"/>
        <item m="1" x="3572"/>
        <item m="1" x="3576"/>
        <item m="1" x="3577"/>
        <item m="1" x="3591"/>
        <item m="1" x="3594"/>
        <item m="1" x="3597"/>
        <item m="1" x="4220"/>
        <item m="1" x="4224"/>
        <item m="1" x="4585"/>
        <item m="1" x="4124"/>
        <item m="1" x="4533"/>
        <item m="1" x="2982"/>
        <item m="1" x="2988"/>
        <item m="1" x="2990"/>
        <item m="1" x="3025"/>
        <item m="1" x="4424"/>
        <item m="1" x="4481"/>
        <item m="1" x="3425"/>
        <item m="1" x="3470"/>
        <item m="1" x="3529"/>
        <item m="1" x="3533"/>
        <item m="1" x="3535"/>
        <item m="1" x="3607"/>
        <item m="1" x="3612"/>
        <item m="1" x="3614"/>
        <item m="1" x="3615"/>
        <item m="1" x="3777"/>
        <item m="1" x="4192"/>
        <item m="1" x="3009"/>
        <item m="1" x="3212"/>
        <item m="1" x="3252"/>
        <item m="1" x="3795"/>
        <item m="1" x="3840"/>
        <item m="1" x="4376"/>
        <item m="1" x="4400"/>
        <item m="1" x="4426"/>
        <item m="1" x="4432"/>
        <item m="1" x="4435"/>
        <item m="1" x="4437"/>
        <item m="1" x="2291"/>
        <item m="1" x="2355"/>
        <item m="1" x="2759"/>
        <item m="1" x="2770"/>
        <item m="1" x="3477"/>
        <item m="1" x="3486"/>
        <item m="1" x="3503"/>
        <item m="1" x="3516"/>
        <item m="1" x="3676"/>
        <item m="1" x="3953"/>
        <item m="1" x="4238"/>
        <item m="1" x="4239"/>
        <item m="1" x="4241"/>
        <item m="1" x="4243"/>
        <item m="1" x="4360"/>
        <item m="1" x="4362"/>
        <item m="1" x="4363"/>
        <item m="1" x="4364"/>
        <item m="1" x="4384"/>
        <item m="1" x="4388"/>
        <item m="1" x="4405"/>
        <item m="1" x="4407"/>
        <item m="1" x="4410"/>
        <item m="1" x="4422"/>
        <item m="1" x="4430"/>
        <item m="1" x="4508"/>
        <item m="1" x="4510"/>
        <item m="1" x="2317"/>
        <item m="1" x="2382"/>
        <item m="1" x="3198"/>
        <item m="1" x="3199"/>
        <item m="1" x="3237"/>
        <item m="1" x="3707"/>
        <item m="1" x="3745"/>
        <item m="1" x="3748"/>
        <item m="1" x="3753"/>
        <item m="1" x="4222"/>
        <item m="1" x="4264"/>
        <item m="1" x="4451"/>
        <item m="1" x="4632"/>
        <item m="1" x="4634"/>
        <item m="1" x="2301"/>
        <item m="1" x="2302"/>
        <item m="1" x="2925"/>
        <item m="1" x="3137"/>
        <item m="1" x="3146"/>
        <item m="1" x="2379"/>
        <item m="1" x="2487"/>
        <item m="1" x="2602"/>
        <item m="1" x="2611"/>
        <item m="1" x="3706"/>
        <item m="1" x="3734"/>
        <item m="1" x="3735"/>
        <item m="1" x="3755"/>
        <item m="1" x="3801"/>
        <item m="1" x="3804"/>
        <item m="1" x="3926"/>
        <item m="1" x="4303"/>
        <item m="1" x="4309"/>
        <item m="1" x="4393"/>
        <item m="1" x="4397"/>
        <item m="1" x="3005"/>
        <item m="1" x="3866"/>
        <item m="1" x="4371"/>
        <item m="1" x="4526"/>
        <item m="1" x="4535"/>
        <item m="1" x="4617"/>
        <item m="1" x="2174"/>
        <item m="1" x="2241"/>
        <item m="1" x="2245"/>
        <item m="1" x="2277"/>
        <item m="1" x="4237"/>
        <item m="1" x="4245"/>
        <item m="1" x="4655"/>
        <item m="1" x="2465"/>
        <item m="1" x="2526"/>
        <item m="1" x="2532"/>
        <item m="1" x="4470"/>
        <item m="1" x="4476"/>
        <item m="1" x="2195"/>
        <item m="1" x="2558"/>
        <item m="1" x="2281"/>
        <item m="1" x="2297"/>
        <item m="1" x="2313"/>
        <item m="1" x="2350"/>
        <item m="1" x="2352"/>
        <item m="1" x="2357"/>
        <item m="1" x="2359"/>
        <item m="1" x="2361"/>
        <item m="1" x="2370"/>
        <item m="1" x="2508"/>
        <item m="1" x="2511"/>
        <item m="1" x="2519"/>
        <item m="1" x="2521"/>
        <item m="1" x="2523"/>
        <item m="1" x="2524"/>
        <item m="1" x="2527"/>
        <item m="1" x="2528"/>
        <item m="1" x="2529"/>
        <item m="1" x="2530"/>
        <item m="1" x="2533"/>
        <item m="1" x="2535"/>
        <item m="1" x="2537"/>
        <item m="1" x="2544"/>
        <item m="1" x="2761"/>
        <item m="1" x="2783"/>
        <item m="1" x="2910"/>
        <item m="1" x="2931"/>
        <item m="1" x="3182"/>
        <item m="1" x="3399"/>
        <item m="1" x="3654"/>
        <item m="1" x="2688"/>
        <item m="1" x="2694"/>
        <item m="1" x="3083"/>
        <item m="1" x="3087"/>
        <item m="1" x="4574"/>
        <item m="1" x="2479"/>
        <item m="1" x="2902"/>
        <item m="1" x="2957"/>
        <item m="1" x="2959"/>
        <item m="1" x="3185"/>
        <item m="1" x="3186"/>
        <item m="1" x="3193"/>
        <item m="1" x="3200"/>
        <item m="1" x="3202"/>
        <item m="1" x="3239"/>
        <item m="1" x="3241"/>
        <item m="1" x="3243"/>
        <item m="1" x="3431"/>
        <item m="1" x="3881"/>
        <item m="1" x="3883"/>
        <item m="1" x="3884"/>
        <item m="1" x="3885"/>
        <item m="1" x="3887"/>
        <item m="1" x="3888"/>
        <item m="1" x="3890"/>
        <item m="1" x="3891"/>
        <item m="1" x="3892"/>
        <item m="1" x="3893"/>
        <item m="1" x="2400"/>
        <item m="1" x="2403"/>
        <item m="1" x="2404"/>
        <item m="1" x="2405"/>
        <item m="1" x="2413"/>
        <item m="1" x="2415"/>
        <item m="1" x="2416"/>
        <item m="1" x="2417"/>
        <item m="1" x="2418"/>
        <item m="1" x="2420"/>
        <item m="1" x="2427"/>
        <item m="1" x="2432"/>
        <item m="1" x="3225"/>
        <item m="1" x="3350"/>
        <item m="1" x="3351"/>
        <item m="1" x="3935"/>
        <item m="1" x="3991"/>
        <item m="1" x="3994"/>
        <item m="1" x="4000"/>
        <item m="1" x="4002"/>
        <item m="1" x="4003"/>
        <item m="1" x="4004"/>
        <item m="1" x="4008"/>
        <item m="1" x="4010"/>
        <item m="1" x="4013"/>
        <item m="1" x="4046"/>
        <item m="1" x="4047"/>
        <item m="1" x="4148"/>
        <item m="1" x="2865"/>
        <item m="1" x="2869"/>
        <item m="1" x="3294"/>
        <item m="1" x="3622"/>
        <item m="1" x="4137"/>
        <item m="1" x="4139"/>
        <item m="1" x="2947"/>
        <item m="1" x="2949"/>
        <item m="1" x="2952"/>
        <item m="1" x="4463"/>
        <item m="1" x="4466"/>
        <item m="1" x="3373"/>
        <item m="1" x="2358"/>
        <item m="1" x="2746"/>
        <item m="1" x="4324"/>
        <item m="1" x="4631"/>
        <item m="1" x="4635"/>
        <item m="1" x="4640"/>
        <item m="1" x="4646"/>
        <item m="1" x="4651"/>
        <item m="1" x="4025"/>
        <item m="1" x="4030"/>
        <item x="1252"/>
        <item x="1253"/>
        <item m="1" x="2899"/>
        <item x="1311"/>
        <item x="1312"/>
        <item m="1" x="3422"/>
        <item m="1" x="4408"/>
        <item m="1" x="2916"/>
        <item x="1279"/>
        <item m="1" x="2483"/>
        <item x="1281"/>
        <item m="1" x="3303"/>
        <item x="1300"/>
        <item x="1330"/>
        <item x="1256"/>
        <item m="1" x="4383"/>
        <item x="1305"/>
        <item x="1314"/>
        <item x="1319"/>
        <item m="1" x="3173"/>
        <item m="1" x="2334"/>
        <item m="1" x="2351"/>
        <item m="1" x="3049"/>
        <item m="1" x="2494"/>
        <item m="1" x="2522"/>
        <item m="1" x="2642"/>
        <item m="1" x="4544"/>
        <item m="1" x="4592"/>
        <item m="1" x="4189"/>
        <item m="1" x="3775"/>
        <item m="1" x="2312"/>
        <item m="1" x="2717"/>
        <item m="1" x="2226"/>
        <item m="1" x="3335"/>
        <item m="1" x="3511"/>
        <item m="1" x="3732"/>
        <item m="1" x="2592"/>
        <item m="1" x="4256"/>
        <item m="1" x="3033"/>
        <item m="1" x="2745"/>
        <item m="1" x="3055"/>
        <item m="1" x="3073"/>
        <item m="1" x="4039"/>
        <item m="1" x="2237"/>
        <item m="1" x="2945"/>
        <item m="1" x="3731"/>
        <item m="1" x="3315"/>
        <item m="1" x="2411"/>
        <item m="1" x="2977"/>
        <item m="1" x="2424"/>
        <item m="1" x="3168"/>
        <item m="1" x="4636"/>
        <item m="1" x="2457"/>
        <item m="1" x="2463"/>
        <item m="1" x="2452"/>
        <item m="1" x="2258"/>
        <item m="1" x="3042"/>
        <item m="1" x="2825"/>
        <item m="1" x="4418"/>
        <item m="1" x="2428"/>
        <item m="1" x="4436"/>
        <item m="1" x="2960"/>
        <item m="1" x="3870"/>
        <item m="1" x="2306"/>
        <item m="1" x="2974"/>
        <item m="1" x="3783"/>
        <item m="1" x="4211"/>
        <item m="1" x="2267"/>
        <item m="1" x="2152"/>
        <item m="1" x="2922"/>
        <item m="1" x="4453"/>
        <item m="1" x="3325"/>
        <item m="1" x="3830"/>
        <item m="1" x="2436"/>
        <item m="1" x="2679"/>
        <item m="1" x="2546"/>
        <item m="1" x="4207"/>
        <item m="1" x="2941"/>
        <item m="1" x="2924"/>
        <item m="1" x="4341"/>
        <item m="1" x="4590"/>
        <item x="1254"/>
        <item x="1261"/>
        <item x="1275"/>
        <item m="1" x="4622"/>
        <item x="1290"/>
        <item m="1" x="2309"/>
        <item m="1" x="2478"/>
        <item m="1" x="3657"/>
        <item m="1" x="3701"/>
        <item m="1" x="2454"/>
        <item x="1310"/>
        <item x="1316"/>
        <item x="1317"/>
        <item m="1" x="2821"/>
        <item m="1" x="2213"/>
        <item m="1" x="2628"/>
        <item x="1273"/>
        <item x="1282"/>
        <item x="1283"/>
        <item m="1" x="4474"/>
        <item m="1" x="3857"/>
        <item m="1" x="2387"/>
        <item m="1" x="2422"/>
        <item m="1" x="3947"/>
        <item m="1" x="4131"/>
        <item x="1308"/>
        <item m="1" x="3328"/>
        <item m="1" x="2188"/>
        <item m="1" x="2401"/>
        <item m="1" x="2438"/>
        <item m="1" x="4501"/>
        <item x="1328"/>
        <item x="1306"/>
        <item x="1307"/>
        <item m="1" x="4429"/>
        <item m="1" x="2644"/>
        <item x="1329"/>
        <item m="1" x="4196"/>
        <item x="2126"/>
        <item m="1" x="3210"/>
        <item x="1297"/>
        <item m="1" x="3067"/>
        <item x="1320"/>
        <item m="1" x="2678"/>
        <item x="1322"/>
        <item m="1" x="3959"/>
        <item x="1826"/>
        <item x="1259"/>
        <item m="1" x="3873"/>
        <item x="1251"/>
        <item x="1258"/>
        <item x="1260"/>
        <item m="1" x="3344"/>
        <item x="1264"/>
        <item x="1266"/>
        <item m="1" x="4591"/>
        <item m="1" x="2192"/>
        <item m="1" x="2212"/>
        <item m="1" x="3261"/>
        <item m="1" x="4607"/>
        <item x="1269"/>
        <item m="1" x="2652"/>
        <item x="1274"/>
        <item m="1" x="2580"/>
        <item m="1" x="3904"/>
        <item m="1" x="2603"/>
        <item m="1" x="4395"/>
        <item x="1286"/>
        <item m="1" x="3472"/>
        <item m="1" x="3474"/>
        <item x="1288"/>
        <item x="1289"/>
        <item m="1" x="4619"/>
        <item m="1" x="2858"/>
        <item m="1" x="3340"/>
        <item x="1293"/>
        <item x="1294"/>
        <item x="1295"/>
        <item x="1296"/>
        <item m="1" x="2371"/>
        <item m="1" x="2381"/>
        <item m="1" x="2491"/>
        <item m="1" x="2243"/>
        <item x="1298"/>
        <item x="1638"/>
        <item x="1301"/>
        <item x="1302"/>
        <item x="1303"/>
        <item m="1" x="3421"/>
        <item m="1" x="2662"/>
        <item x="1309"/>
        <item m="1" x="3733"/>
        <item x="1299"/>
        <item x="1315"/>
        <item x="1432"/>
        <item m="1" x="3595"/>
        <item m="1" x="2894"/>
        <item m="1" x="2445"/>
        <item x="1331"/>
        <item x="1270"/>
        <item x="1318"/>
        <item x="1292"/>
        <item m="1" x="2518"/>
        <item m="1" x="2782"/>
        <item m="1" x="3663"/>
        <item m="1" x="4588"/>
        <item x="1278"/>
        <item m="1" x="3292"/>
        <item m="1" x="2531"/>
        <item m="1" x="4319"/>
        <item m="1" x="3584"/>
        <item x="1250"/>
        <item x="1591"/>
        <item m="1" x="4141"/>
        <item m="1" x="3468"/>
        <item m="1" x="2753"/>
        <item x="1262"/>
        <item x="1265"/>
        <item m="1" x="3737"/>
        <item x="1280"/>
        <item x="1285"/>
        <item m="1" x="3949"/>
        <item x="1313"/>
        <item m="1" x="4129"/>
        <item x="1321"/>
        <item x="1325"/>
        <item x="1263"/>
        <item m="1" x="2391"/>
        <item m="1" x="3221"/>
        <item m="1" x="3338"/>
        <item m="1" x="2561"/>
        <item m="1" x="3406"/>
        <item m="1" x="3343"/>
        <item m="1" x="2995"/>
        <item m="1" x="3000"/>
        <item m="1" x="3008"/>
        <item x="1257"/>
        <item m="1" x="4566"/>
        <item m="1" x="3925"/>
        <item m="1" x="4232"/>
        <item m="1" x="4247"/>
        <item m="1" x="3363"/>
        <item x="1271"/>
        <item x="1272"/>
        <item m="1" x="3749"/>
        <item x="1287"/>
        <item x="1291"/>
        <item m="1" x="2619"/>
        <item x="1304"/>
        <item m="1" x="4262"/>
        <item m="1" x="4507"/>
        <item x="1616"/>
        <item x="1324"/>
        <item m="1" x="3114"/>
        <item x="1327"/>
        <item m="1" x="2336"/>
        <item m="1" x="4406"/>
        <item m="1" x="3815"/>
        <item m="1" x="3690"/>
        <item x="1323"/>
        <item x="306"/>
        <item x="307"/>
        <item x="292"/>
        <item x="305"/>
        <item x="300"/>
        <item x="290"/>
        <item x="297"/>
        <item x="321"/>
        <item m="1" x="2666"/>
        <item x="289"/>
        <item x="280"/>
        <item x="314"/>
        <item x="1171"/>
        <item x="299"/>
        <item x="298"/>
        <item x="301"/>
        <item m="1" x="3979"/>
        <item x="95"/>
        <item x="1172"/>
        <item x="296"/>
        <item m="1" x="3878"/>
        <item x="312"/>
        <item x="279"/>
        <item m="1" x="3557"/>
        <item x="303"/>
        <item x="309"/>
        <item x="310"/>
        <item x="285"/>
        <item x="96"/>
        <item x="281"/>
        <item x="831"/>
        <item x="295"/>
        <item m="1" x="2246"/>
        <item x="316"/>
        <item x="125"/>
        <item m="1" x="4596"/>
        <item x="308"/>
        <item x="317"/>
        <item m="1" x="3571"/>
        <item x="294"/>
        <item x="283"/>
        <item m="1" x="2597"/>
        <item x="288"/>
        <item x="293"/>
        <item x="286"/>
        <item m="1" x="4567"/>
        <item x="311"/>
        <item m="1" x="3665"/>
        <item x="284"/>
        <item x="291"/>
        <item x="315"/>
        <item x="282"/>
        <item x="287"/>
        <item x="302"/>
        <item x="830"/>
        <item m="1" x="3026"/>
        <item x="318"/>
        <item m="1" x="3242"/>
        <item m="1" x="2792"/>
        <item x="828"/>
        <item m="1" x="3322"/>
        <item x="319"/>
        <item m="1" x="4180"/>
        <item x="832"/>
        <item m="1" x="3232"/>
        <item x="320"/>
        <item m="1" x="3175"/>
        <item x="277"/>
        <item m="1" x="3489"/>
        <item m="1" x="3236"/>
        <item x="275"/>
        <item x="1170"/>
        <item m="1" x="4484"/>
        <item m="1" x="3211"/>
        <item x="278"/>
        <item x="233"/>
        <item x="1200"/>
        <item x="19"/>
        <item m="1" x="2372"/>
        <item x="572"/>
        <item x="646"/>
        <item x="655"/>
        <item m="1" x="3293"/>
        <item x="599"/>
        <item x="872"/>
        <item x="988"/>
        <item m="1" x="3291"/>
        <item x="1023"/>
        <item x="972"/>
        <item x="905"/>
        <item x="648"/>
        <item x="649"/>
        <item x="650"/>
        <item x="651"/>
        <item x="652"/>
        <item x="115"/>
        <item m="1" x="3937"/>
        <item x="647"/>
        <item x="657"/>
        <item x="653"/>
        <item x="547"/>
        <item x="576"/>
        <item x="1623"/>
        <item x="986"/>
        <item m="1" x="3031"/>
        <item x="631"/>
        <item x="65"/>
        <item x="1602"/>
        <item x="200"/>
        <item x="635"/>
        <item x="91"/>
        <item x="1033"/>
        <item x="146"/>
        <item x="633"/>
        <item x="1593"/>
        <item x="201"/>
        <item x="31"/>
        <item x="894"/>
        <item x="1035"/>
        <item x="1601"/>
        <item x="1167"/>
        <item x="893"/>
        <item x="89"/>
        <item m="1" x="2687"/>
        <item x="892"/>
        <item x="895"/>
        <item x="679"/>
        <item x="695"/>
        <item x="486"/>
        <item x="51"/>
        <item x="715"/>
        <item x="68"/>
        <item x="202"/>
        <item x="1594"/>
        <item x="1600"/>
        <item x="700"/>
        <item x="845"/>
        <item x="1597"/>
        <item x="92"/>
        <item x="1107"/>
        <item x="782"/>
        <item x="1051"/>
        <item x="680"/>
        <item x="17"/>
        <item x="1032"/>
        <item x="188"/>
        <item x="1198"/>
        <item x="1053"/>
        <item x="701"/>
        <item x="192"/>
        <item x="257"/>
        <item x="1048"/>
        <item x="487"/>
        <item x="13"/>
        <item x="145"/>
        <item x="29"/>
        <item x="634"/>
        <item x="781"/>
        <item m="1" x="3818"/>
        <item x="714"/>
        <item x="1598"/>
        <item x="1202"/>
        <item x="28"/>
        <item x="206"/>
        <item x="1196"/>
        <item x="30"/>
        <item x="194"/>
        <item x="699"/>
        <item x="626"/>
        <item x="261"/>
        <item x="1052"/>
        <item x="87"/>
        <item x="66"/>
        <item x="632"/>
        <item x="205"/>
        <item x="891"/>
        <item x="212"/>
        <item x="1603"/>
        <item x="171"/>
        <item x="1197"/>
        <item x="1094"/>
        <item x="59"/>
        <item x="1178"/>
        <item x="1199"/>
        <item x="86"/>
        <item x="186"/>
        <item x="72"/>
        <item x="697"/>
        <item x="211"/>
        <item x="1110"/>
        <item x="698"/>
        <item x="1622"/>
        <item x="260"/>
        <item x="974"/>
        <item x="844"/>
        <item x="968"/>
        <item x="193"/>
        <item x="625"/>
        <item x="780"/>
        <item x="630"/>
        <item x="1098"/>
        <item x="807"/>
        <item x="197"/>
        <item x="88"/>
        <item x="198"/>
        <item x="1034"/>
        <item x="707"/>
        <item x="1195"/>
        <item x="847"/>
        <item x="1599"/>
        <item m="1" x="2513"/>
        <item x="1050"/>
        <item x="713"/>
        <item x="1046"/>
        <item x="881"/>
        <item m="1" x="3938"/>
        <item x="1009"/>
        <item x="170"/>
        <item x="70"/>
        <item x="1043"/>
        <item x="565"/>
        <item x="38"/>
        <item x="1106"/>
        <item x="32"/>
        <item x="1595"/>
        <item x="689"/>
        <item x="627"/>
        <item x="686"/>
        <item x="678"/>
        <item x="688"/>
        <item x="1041"/>
        <item x="1095"/>
        <item m="1" x="4542"/>
        <item x="853"/>
        <item x="1179"/>
        <item x="451"/>
        <item x="67"/>
        <item x="41"/>
        <item x="645"/>
        <item x="61"/>
        <item x="73"/>
        <item x="985"/>
        <item m="1" x="3007"/>
        <item x="684"/>
        <item x="196"/>
        <item x="50"/>
        <item x="423"/>
        <item x="890"/>
        <item x="462"/>
        <item x="1618"/>
        <item x="389"/>
        <item x="1189"/>
        <item x="1099"/>
        <item x="846"/>
        <item x="99"/>
        <item m="1" x="4357"/>
        <item m="1" x="2698"/>
        <item x="1047"/>
        <item x="256"/>
        <item x="587"/>
        <item x="1180"/>
        <item x="391"/>
        <item x="49"/>
        <item x="26"/>
        <item x="405"/>
        <item x="469"/>
        <item x="189"/>
        <item x="1624"/>
        <item x="583"/>
        <item x="393"/>
        <item x="585"/>
        <item x="124"/>
        <item x="129"/>
        <item x="358"/>
        <item x="218"/>
        <item x="85"/>
        <item x="258"/>
        <item x="857"/>
        <item x="996"/>
        <item x="2011"/>
        <item x="984"/>
        <item x="172"/>
        <item x="185"/>
        <item x="967"/>
        <item x="586"/>
        <item x="216"/>
        <item x="997"/>
        <item x="1096"/>
        <item x="740"/>
        <item x="786"/>
        <item x="439"/>
        <item x="438"/>
        <item m="1" x="2707"/>
        <item x="424"/>
        <item x="642"/>
        <item x="169"/>
        <item m="1" x="2481"/>
        <item x="843"/>
        <item m="1" x="2240"/>
        <item x="621"/>
        <item x="1240"/>
        <item x="1089"/>
        <item x="643"/>
        <item x="785"/>
        <item x="84"/>
        <item x="641"/>
        <item x="856"/>
        <item x="1596"/>
        <item x="1209"/>
        <item x="259"/>
        <item x="382"/>
        <item x="219"/>
        <item m="1" x="2542"/>
        <item x="799"/>
        <item x="1177"/>
        <item x="27"/>
        <item x="102"/>
        <item x="1210"/>
        <item x="390"/>
        <item x="899"/>
        <item x="1621"/>
        <item m="1" x="4456"/>
        <item x="1127"/>
        <item x="1066"/>
        <item m="1" x="3592"/>
        <item x="1049"/>
        <item x="1007"/>
        <item x="1156"/>
        <item x="165"/>
        <item m="1" x="2630"/>
        <item x="800"/>
        <item m="1" x="3602"/>
        <item x="47"/>
        <item m="1" x="2640"/>
        <item x="902"/>
        <item x="104"/>
        <item x="742"/>
        <item x="1191"/>
        <item x="1159"/>
        <item x="162"/>
        <item x="272"/>
        <item x="441"/>
        <item m="1" x="2482"/>
        <item x="18"/>
        <item x="903"/>
        <item x="712"/>
        <item x="926"/>
        <item x="1109"/>
        <item x="1190"/>
        <item x="859"/>
        <item x="1160"/>
        <item x="452"/>
        <item x="685"/>
        <item x="420"/>
        <item x="433"/>
        <item x="199"/>
        <item x="687"/>
        <item x="404"/>
        <item x="388"/>
        <item x="1218"/>
        <item x="1157"/>
        <item x="1093"/>
        <item m="1" x="2433"/>
        <item x="925"/>
        <item x="36"/>
        <item x="430"/>
        <item x="1174"/>
        <item x="137"/>
        <item x="48"/>
        <item x="1030"/>
        <item m="1" x="2150"/>
        <item m="1" x="2997"/>
        <item x="381"/>
        <item x="69"/>
        <item x="46"/>
        <item x="215"/>
        <item x="461"/>
        <item x="74"/>
        <item x="702"/>
        <item x="421"/>
        <item x="624"/>
        <item x="906"/>
        <item x="71"/>
        <item x="324"/>
        <item x="431"/>
        <item x="460"/>
        <item x="1155"/>
        <item x="322"/>
        <item x="629"/>
        <item m="1" x="4089"/>
        <item m="1" x="2609"/>
        <item x="485"/>
        <item x="1130"/>
        <item x="964"/>
        <item x="1097"/>
        <item x="418"/>
        <item x="703"/>
        <item m="1" x="2680"/>
        <item m="1" x="2378"/>
        <item x="746"/>
        <item m="1" x="3353"/>
        <item x="1213"/>
        <item x="164"/>
        <item x="966"/>
        <item m="1" x="2659"/>
        <item x="1161"/>
        <item x="1620"/>
        <item m="1" x="2274"/>
        <item x="1239"/>
        <item m="1" x="3471"/>
        <item x="1065"/>
        <item x="644"/>
        <item x="207"/>
        <item x="406"/>
        <item x="1086"/>
        <item x="691"/>
        <item m="1" x="2410"/>
        <item x="402"/>
        <item x="105"/>
        <item m="1" x="3601"/>
        <item x="120"/>
        <item x="173"/>
        <item x="217"/>
        <item x="619"/>
        <item x="434"/>
        <item m="1" x="2356"/>
        <item x="1408"/>
        <item x="970"/>
        <item m="1" x="3369"/>
        <item x="741"/>
        <item x="1181"/>
        <item x="1045"/>
        <item x="1077"/>
        <item x="1617"/>
        <item x="392"/>
        <item x="90"/>
        <item x="1015"/>
        <item x="42"/>
        <item x="628"/>
        <item x="103"/>
        <item m="1" x="2879"/>
        <item m="1" x="3129"/>
        <item x="442"/>
        <item m="1" x="2951"/>
        <item m="1" x="2900"/>
        <item x="1042"/>
        <item x="704"/>
        <item x="708"/>
        <item m="1" x="2388"/>
        <item m="1" x="3204"/>
        <item m="1" x="4099"/>
        <item x="811"/>
        <item x="745"/>
        <item x="1640"/>
        <item x="1165"/>
        <item x="747"/>
        <item x="693"/>
        <item x="953"/>
        <item x="584"/>
        <item x="426"/>
        <item x="1031"/>
        <item x="360"/>
        <item x="1236"/>
        <item x="694"/>
        <item x="136"/>
        <item m="1" x="4152"/>
        <item x="80"/>
        <item x="187"/>
        <item x="195"/>
        <item x="394"/>
        <item x="904"/>
        <item x="743"/>
        <item x="901"/>
        <item m="1" x="2553"/>
        <item x="696"/>
        <item x="690"/>
        <item m="1" x="3238"/>
        <item x="1158"/>
        <item m="1" x="3674"/>
        <item x="397"/>
        <item x="1013"/>
        <item x="163"/>
        <item x="419"/>
        <item x="208"/>
        <item x="1"/>
        <item x="325"/>
        <item x="675"/>
        <item x="969"/>
        <item m="1" x="2731"/>
        <item x="1117"/>
        <item x="566"/>
        <item m="1" x="3244"/>
        <item m="1" x="3188"/>
        <item x="1154"/>
        <item x="39"/>
        <item x="1185"/>
        <item m="1" x="3153"/>
        <item x="739"/>
        <item x="432"/>
        <item x="705"/>
        <item x="620"/>
        <item x="748"/>
        <item m="1" x="3805"/>
        <item m="1" x="3432"/>
        <item x="422"/>
        <item m="1" x="4605"/>
        <item x="744"/>
        <item x="0"/>
        <item x="407"/>
        <item x="640"/>
        <item x="214"/>
        <item x="499"/>
        <item m="1" x="3097"/>
        <item m="1" x="3022"/>
        <item x="1231"/>
        <item x="749"/>
        <item x="976"/>
        <item m="1" x="2738"/>
        <item x="806"/>
        <item x="117"/>
        <item m="1" x="3977"/>
        <item m="1" x="4413"/>
        <item m="1" x="4317"/>
        <item x="425"/>
        <item x="692"/>
        <item x="1105"/>
        <item x="562"/>
        <item x="1125"/>
        <item x="940"/>
        <item x="1242"/>
        <item x="915"/>
        <item m="1" x="2776"/>
        <item x="751"/>
        <item x="440"/>
        <item m="1" x="2383"/>
        <item m="1" x="3389"/>
        <item x="79"/>
        <item x="875"/>
        <item x="536"/>
        <item m="1" x="3705"/>
        <item m="1" x="4126"/>
        <item m="1" x="3779"/>
        <item x="1824"/>
        <item m="1" x="3394"/>
        <item m="1" x="3138"/>
        <item x="108"/>
        <item m="1" x="2856"/>
        <item m="1" x="4379"/>
        <item m="1" x="3208"/>
        <item x="840"/>
        <item x="884"/>
        <item x="359"/>
        <item m="1" x="2921"/>
        <item x="719"/>
        <item m="1" x="3912"/>
        <item m="1" x="4344"/>
        <item x="567"/>
        <item m="1" x="3985"/>
        <item m="1" x="4483"/>
        <item m="1" x="3786"/>
        <item x="468"/>
        <item x="971"/>
        <item m="1" x="2692"/>
        <item x="1619"/>
        <item m="1" x="3650"/>
        <item x="944"/>
        <item x="43"/>
        <item x="947"/>
        <item x="909"/>
        <item m="1" x="2581"/>
        <item x="1163"/>
        <item m="1" x="4257"/>
        <item m="1" x="4305"/>
        <item x="1062"/>
        <item x="191"/>
        <item m="1" x="3403"/>
        <item x="472"/>
        <item x="558"/>
        <item x="509"/>
        <item m="1" x="3295"/>
        <item m="1" x="4060"/>
        <item x="1018"/>
        <item m="1" x="2582"/>
        <item x="1010"/>
        <item x="564"/>
        <item m="1" x="3311"/>
        <item x="1019"/>
        <item m="1" x="4578"/>
        <item m="1" x="4396"/>
        <item m="1" x="2975"/>
        <item x="1024"/>
        <item x="1630"/>
        <item m="1" x="3886"/>
        <item m="1" x="4539"/>
        <item x="990"/>
        <item m="1" x="3769"/>
        <item m="1" x="4554"/>
        <item x="907"/>
        <item m="1" x="4223"/>
        <item m="1" x="2965"/>
        <item m="1" x="2151"/>
        <item m="1" x="3209"/>
        <item m="1" x="3149"/>
        <item m="1" x="2768"/>
        <item x="1188"/>
        <item x="1101"/>
        <item m="1" x="4214"/>
        <item x="1151"/>
        <item x="1204"/>
        <item m="1" x="2408"/>
        <item m="1" x="2247"/>
        <item m="1" x="2414"/>
        <item x="507"/>
        <item m="1" x="2784"/>
        <item m="1" x="2766"/>
        <item x="790"/>
        <item x="973"/>
        <item x="476"/>
        <item x="1103"/>
        <item x="1113"/>
        <item x="1115"/>
        <item m="1" x="2728"/>
        <item m="1" x="3032"/>
        <item m="1" x="3924"/>
        <item m="1" x="3669"/>
        <item m="1" x="2722"/>
        <item x="816"/>
        <item m="1" x="3484"/>
        <item m="1" x="2158"/>
        <item m="1" x="3152"/>
        <item x="190"/>
        <item m="1" x="3464"/>
        <item x="435"/>
        <item m="1" x="4200"/>
        <item x="2127"/>
        <item m="1" x="3414"/>
        <item m="1" x="4461"/>
        <item x="1129"/>
        <item x="975"/>
        <item m="1" x="3365"/>
        <item x="1176"/>
        <item x="376"/>
        <item m="1" x="2233"/>
        <item m="1" x="3636"/>
        <item x="614"/>
        <item x="1221"/>
        <item x="437"/>
        <item x="1230"/>
        <item x="668"/>
        <item x="1229"/>
        <item x="1206"/>
        <item x="665"/>
        <item m="1" x="3301"/>
        <item x="1207"/>
        <item x="661"/>
        <item x="662"/>
        <item x="667"/>
        <item x="1164"/>
        <item x="666"/>
        <item x="663"/>
        <item m="1" x="2566"/>
        <item x="660"/>
        <item m="1" x="3388"/>
        <item m="1" x="2848"/>
        <item m="1" x="2348"/>
        <item x="116"/>
        <item m="1" x="3402"/>
        <item m="1" x="3428"/>
        <item m="1" x="2321"/>
        <item m="1" x="2932"/>
        <item m="1" x="3852"/>
        <item x="369"/>
        <item x="5"/>
        <item x="6"/>
        <item x="240"/>
        <item x="238"/>
        <item x="239"/>
        <item x="2"/>
        <item x="236"/>
        <item x="1070"/>
        <item x="1069"/>
        <item x="167"/>
        <item x="556"/>
        <item x="7"/>
        <item x="1615"/>
        <item x="224"/>
        <item x="223"/>
        <item x="1068"/>
        <item x="12"/>
        <item x="182"/>
        <item x="241"/>
        <item x="934"/>
        <item x="541"/>
        <item x="184"/>
        <item x="933"/>
        <item x="935"/>
        <item x="8"/>
        <item x="220"/>
        <item x="225"/>
        <item x="340"/>
        <item x="552"/>
        <item x="343"/>
        <item x="365"/>
        <item x="1184"/>
        <item x="932"/>
        <item x="341"/>
        <item x="342"/>
        <item x="366"/>
        <item x="538"/>
        <item x="851"/>
        <item x="226"/>
        <item x="1614"/>
        <item x="222"/>
        <item x="962"/>
        <item x="578"/>
        <item x="515"/>
        <item x="791"/>
        <item x="364"/>
        <item x="100"/>
        <item x="517"/>
        <item x="1067"/>
        <item x="555"/>
        <item x="247"/>
        <item x="605"/>
        <item x="344"/>
        <item x="75"/>
        <item x="802"/>
        <item x="963"/>
        <item x="385"/>
        <item x="330"/>
        <item x="573"/>
        <item x="931"/>
        <item x="378"/>
        <item x="475"/>
        <item x="606"/>
        <item x="1008"/>
        <item x="604"/>
        <item x="237"/>
        <item x="850"/>
        <item x="373"/>
        <item x="852"/>
        <item x="183"/>
        <item x="883"/>
        <item x="597"/>
        <item x="339"/>
        <item x="516"/>
        <item x="603"/>
        <item x="235"/>
        <item m="1" x="3894"/>
        <item x="514"/>
        <item x="961"/>
        <item x="551"/>
        <item x="1126"/>
        <item x="577"/>
        <item x="897"/>
        <item x="4"/>
        <item x="540"/>
        <item x="805"/>
        <item x="396"/>
        <item x="979"/>
        <item x="554"/>
        <item m="1" x="3869"/>
        <item x="938"/>
        <item x="539"/>
        <item x="863"/>
        <item x="550"/>
        <item x="772"/>
        <item x="123"/>
        <item x="1632"/>
        <item x="511"/>
        <item x="1247"/>
        <item x="537"/>
        <item x="356"/>
        <item x="357"/>
        <item m="1" x="3246"/>
        <item x="598"/>
        <item x="591"/>
        <item x="774"/>
        <item x="1081"/>
        <item x="1344"/>
        <item x="579"/>
        <item x="1220"/>
        <item x="474"/>
        <item x="787"/>
        <item x="367"/>
        <item x="773"/>
        <item x="542"/>
        <item x="178"/>
        <item x="574"/>
        <item x="221"/>
        <item x="553"/>
        <item x="379"/>
        <item x="363"/>
        <item x="488"/>
        <item x="1828"/>
        <item x="1183"/>
        <item x="864"/>
        <item x="1223"/>
        <item x="580"/>
        <item x="980"/>
        <item m="1" x="2683"/>
        <item x="917"/>
        <item x="386"/>
        <item x="107"/>
        <item x="759"/>
        <item x="1021"/>
        <item m="1" x="4392"/>
        <item x="1080"/>
        <item x="873"/>
        <item x="483"/>
        <item m="1" x="4172"/>
        <item x="775"/>
        <item x="602"/>
        <item x="3"/>
        <item x="1071"/>
        <item x="592"/>
        <item m="1" x="3075"/>
        <item x="246"/>
        <item x="756"/>
        <item x="1022"/>
        <item x="1628"/>
        <item x="380"/>
        <item x="245"/>
        <item x="209"/>
        <item x="1100"/>
        <item x="20"/>
        <item x="978"/>
        <item x="1248"/>
        <item x="796"/>
        <item x="1430"/>
        <item x="181"/>
        <item x="1088"/>
        <item x="588"/>
        <item x="374"/>
        <item x="512"/>
        <item x="1014"/>
        <item x="706"/>
        <item x="500"/>
        <item x="1235"/>
        <item x="710"/>
        <item x="384"/>
        <item x="210"/>
        <item x="513"/>
        <item x="459"/>
        <item x="213"/>
        <item x="943"/>
        <item x="53"/>
        <item x="834"/>
        <item x="484"/>
        <item x="383"/>
        <item x="839"/>
        <item x="912"/>
        <item x="983"/>
        <item x="563"/>
        <item x="179"/>
        <item x="803"/>
        <item x="989"/>
        <item x="1225"/>
        <item x="594"/>
        <item x="561"/>
        <item x="942"/>
        <item x="861"/>
        <item x="671"/>
        <item x="913"/>
        <item x="590"/>
        <item x="812"/>
        <item x="760"/>
        <item x="885"/>
        <item x="930"/>
        <item x="898"/>
        <item x="676"/>
        <item m="1" x="2663"/>
        <item x="349"/>
        <item x="1592"/>
        <item x="243"/>
        <item x="849"/>
        <item x="335"/>
        <item x="242"/>
        <item x="161"/>
        <item x="1644"/>
        <item x="328"/>
        <item x="1002"/>
        <item x="377"/>
        <item m="1" x="4340"/>
        <item x="345"/>
        <item m="1" x="3789"/>
        <item m="1" x="3206"/>
        <item x="783"/>
        <item x="959"/>
        <item x="936"/>
        <item m="1" x="2148"/>
        <item x="518"/>
        <item x="848"/>
        <item x="271"/>
        <item x="941"/>
        <item x="575"/>
        <item x="792"/>
        <item x="355"/>
        <item x="776"/>
        <item x="133"/>
        <item x="946"/>
        <item x="444"/>
        <item x="361"/>
        <item x="331"/>
        <item x="582"/>
        <item m="1" x="4233"/>
        <item x="581"/>
        <item m="1" x="2676"/>
        <item x="329"/>
        <item x="896"/>
        <item x="841"/>
        <item m="1" x="2307"/>
        <item x="498"/>
        <item x="1205"/>
        <item x="900"/>
        <item x="814"/>
        <item x="981"/>
        <item x="982"/>
        <item x="1208"/>
        <item x="1633"/>
        <item x="833"/>
        <item x="607"/>
        <item x="244"/>
        <item x="659"/>
        <item x="880"/>
        <item x="788"/>
        <item x="228"/>
        <item x="1079"/>
        <item x="168"/>
        <item m="1" x="2935"/>
        <item x="937"/>
        <item x="939"/>
        <item x="711"/>
        <item x="1168"/>
        <item x="1431"/>
        <item x="1114"/>
        <item x="1118"/>
        <item x="22"/>
        <item x="801"/>
        <item x="1211"/>
        <item m="1" x="2908"/>
        <item m="1" x="2705"/>
        <item x="596"/>
        <item x="327"/>
        <item x="595"/>
        <item x="1000"/>
        <item x="559"/>
        <item x="674"/>
        <item m="1" x="3678"/>
        <item x="1629"/>
        <item m="1" x="2601"/>
        <item m="1" x="3330"/>
        <item x="448"/>
        <item x="570"/>
        <item x="497"/>
        <item x="1001"/>
        <item x="571"/>
        <item m="1" x="3359"/>
        <item x="1040"/>
        <item x="784"/>
        <item x="1091"/>
        <item x="387"/>
        <item m="1" x="4228"/>
        <item x="593"/>
        <item x="589"/>
        <item x="709"/>
        <item x="827"/>
        <item m="1" x="3895"/>
        <item x="882"/>
        <item x="52"/>
        <item m="1" x="4140"/>
        <item x="370"/>
        <item m="1" x="4648"/>
        <item x="987"/>
        <item x="1219"/>
        <item m="1" x="4460"/>
        <item x="354"/>
        <item x="960"/>
        <item m="1" x="4087"/>
        <item m="1" x="3279"/>
        <item x="670"/>
        <item m="1" x="4074"/>
        <item m="1" x="3248"/>
        <item x="414"/>
        <item x="400"/>
        <item m="1" x="2614"/>
        <item m="1" x="4250"/>
        <item m="1" x="3613"/>
        <item x="81"/>
        <item m="1" x="3710"/>
        <item x="409"/>
        <item x="855"/>
        <item x="45"/>
        <item x="375"/>
        <item m="1" x="3078"/>
        <item x="371"/>
        <item x="417"/>
        <item m="1" x="3010"/>
        <item x="463"/>
        <item m="1" x="3897"/>
        <item m="1" x="4240"/>
        <item m="1" x="2980"/>
        <item m="1" x="2272"/>
        <item x="1224"/>
        <item x="750"/>
        <item x="23"/>
        <item m="1" x="4183"/>
        <item x="166"/>
        <item x="1111"/>
        <item x="449"/>
        <item m="1" x="3304"/>
        <item m="1" x="2199"/>
        <item x="353"/>
        <item x="416"/>
        <item x="368"/>
        <item x="348"/>
        <item x="672"/>
        <item x="98"/>
        <item x="44"/>
        <item m="1" x="4656"/>
        <item m="1" x="4107"/>
        <item m="1" x="4070"/>
        <item m="1" x="4425"/>
        <item x="758"/>
        <item x="677"/>
        <item x="1166"/>
        <item x="362"/>
        <item m="1" x="3297"/>
        <item x="534"/>
        <item m="1" x="3742"/>
        <item m="1" x="4088"/>
        <item x="1061"/>
        <item m="1" x="2807"/>
        <item x="1227"/>
        <item m="1" x="4221"/>
        <item m="1" x="3348"/>
        <item m="1" x="4505"/>
        <item x="1169"/>
        <item x="1241"/>
        <item x="436"/>
        <item m="1" x="4377"/>
        <item m="1" x="2142"/>
        <item x="2006"/>
        <item m="1" x="4053"/>
        <item x="323"/>
        <item m="1" x="4355"/>
        <item m="1" x="2500"/>
        <item m="1" x="2262"/>
        <item m="1" x="3167"/>
        <item m="1" x="3122"/>
        <item m="1" x="3393"/>
        <item m="1" x="4381"/>
        <item x="911"/>
        <item m="1" x="3643"/>
        <item m="1" x="2779"/>
        <item m="1" x="4573"/>
        <item m="1" x="2186"/>
        <item m="1" x="2771"/>
        <item m="1" x="2896"/>
        <item m="1" x="4064"/>
        <item m="1" x="4215"/>
        <item m="1" x="2573"/>
        <item m="1" x="2264"/>
        <item m="1" x="3205"/>
        <item x="769"/>
        <item x="1232"/>
        <item m="1" x="3370"/>
        <item m="1" x="2295"/>
        <item m="1" x="2409"/>
        <item x="1092"/>
        <item m="1" x="2682"/>
        <item m="1" x="3391"/>
        <item x="1108"/>
        <item m="1" x="2269"/>
        <item m="1" x="2541"/>
        <item m="1" x="4465"/>
        <item m="1" x="3808"/>
        <item m="1" x="4449"/>
        <item m="1" x="2836"/>
        <item m="1" x="3993"/>
        <item m="1" x="2898"/>
        <item m="1" x="2236"/>
        <item m="1" x="2699"/>
        <item m="1" x="4307"/>
        <item m="1" x="3260"/>
        <item m="1" x="2733"/>
        <item x="1243"/>
        <item m="1" x="4499"/>
        <item m="1" x="3921"/>
        <item x="1634"/>
        <item m="1" x="4101"/>
        <item m="1" x="4614"/>
        <item m="1" x="3220"/>
        <item x="408"/>
        <item m="1" x="3479"/>
        <item m="1" x="3453"/>
        <item m="1" x="3430"/>
        <item m="1" x="2191"/>
        <item m="1" x="3442"/>
        <item m="1" x="4255"/>
        <item m="1" x="4218"/>
        <item m="1" x="2591"/>
        <item m="1" x="4546"/>
        <item m="1" x="3360"/>
        <item x="764"/>
        <item x="109"/>
        <item x="1636"/>
        <item x="763"/>
        <item x="765"/>
        <item x="767"/>
        <item x="54"/>
        <item x="766"/>
        <item x="762"/>
        <item m="1" x="3599"/>
        <item m="1" x="3382"/>
        <item m="1" x="3963"/>
        <item x="1187"/>
        <item m="1" x="3180"/>
        <item m="1" x="3064"/>
        <item x="869"/>
        <item x="954"/>
        <item x="957"/>
        <item x="1609"/>
        <item x="1608"/>
        <item x="1610"/>
        <item x="78"/>
        <item x="868"/>
        <item x="521"/>
        <item x="1612"/>
        <item x="955"/>
        <item x="11"/>
        <item x="231"/>
        <item x="956"/>
        <item x="465"/>
        <item x="1135"/>
        <item x="97"/>
        <item x="230"/>
        <item x="1134"/>
        <item x="1613"/>
        <item x="93"/>
        <item x="111"/>
        <item x="1605"/>
        <item x="232"/>
        <item x="1027"/>
        <item x="1143"/>
        <item x="338"/>
        <item x="546"/>
        <item x="1998"/>
        <item x="1138"/>
        <item m="1" x="2639"/>
        <item x="176"/>
        <item x="1149"/>
        <item x="870"/>
        <item x="948"/>
        <item x="1194"/>
        <item x="175"/>
        <item x="470"/>
        <item x="34"/>
        <item x="77"/>
        <item x="473"/>
        <item x="522"/>
        <item x="1140"/>
        <item m="1" x="4620"/>
        <item x="174"/>
        <item x="952"/>
        <item x="106"/>
        <item x="1216"/>
        <item x="1655"/>
        <item x="58"/>
        <item x="1137"/>
        <item m="1" x="3364"/>
        <item x="1175"/>
        <item x="492"/>
        <item m="1" x="4296"/>
        <item x="1152"/>
        <item x="160"/>
        <item x="9"/>
        <item x="545"/>
        <item x="557"/>
        <item x="1193"/>
        <item x="1473"/>
        <item x="10"/>
        <item m="1" x="2715"/>
        <item x="1521"/>
        <item x="1249"/>
        <item x="804"/>
        <item m="1" x="3381"/>
        <item x="520"/>
        <item x="771"/>
        <item x="177"/>
        <item x="887"/>
        <item x="227"/>
        <item x="139"/>
        <item x="372"/>
        <item m="1" x="2468"/>
        <item x="949"/>
        <item x="138"/>
        <item x="523"/>
        <item x="1147"/>
        <item x="1144"/>
        <item x="1026"/>
        <item x="945"/>
        <item x="249"/>
        <item x="504"/>
        <item x="471"/>
        <item x="867"/>
        <item x="1607"/>
        <item x="347"/>
        <item x="1840"/>
        <item x="180"/>
        <item x="1162"/>
        <item m="1" x="3605"/>
        <item x="76"/>
        <item m="1" x="2833"/>
        <item m="1" x="3420"/>
        <item x="55"/>
        <item x="482"/>
        <item x="1145"/>
        <item x="56"/>
        <item x="480"/>
        <item x="1606"/>
        <item x="519"/>
        <item x="229"/>
        <item x="60"/>
        <item m="1" x="2673"/>
        <item x="1203"/>
        <item x="346"/>
        <item x="1237"/>
        <item x="810"/>
        <item m="1" x="2852"/>
        <item x="351"/>
        <item x="1611"/>
        <item x="1136"/>
        <item m="1" x="3491"/>
        <item m="1" x="3405"/>
        <item x="1141"/>
        <item m="1" x="4285"/>
        <item x="114"/>
        <item x="334"/>
        <item x="813"/>
        <item x="793"/>
        <item x="1150"/>
        <item x="1153"/>
        <item x="464"/>
        <item x="1604"/>
        <item x="1148"/>
        <item m="1" x="3362"/>
        <item x="1238"/>
        <item x="1142"/>
        <item x="489"/>
        <item m="1" x="2261"/>
        <item x="24"/>
        <item m="1" x="2473"/>
        <item x="888"/>
        <item x="128"/>
        <item x="493"/>
        <item m="1" x="4545"/>
        <item m="1" x="4557"/>
        <item m="1" x="3113"/>
        <item m="1" x="3933"/>
        <item x="1234"/>
        <item x="886"/>
        <item x="1215"/>
        <item x="568"/>
        <item x="481"/>
        <item x="1212"/>
        <item x="1214"/>
        <item x="1233"/>
        <item x="600"/>
        <item m="1" x="3797"/>
        <item x="466"/>
        <item x="467"/>
        <item x="1727"/>
        <item x="248"/>
        <item x="336"/>
        <item x="789"/>
        <item m="1" x="3875"/>
        <item x="112"/>
        <item m="1" x="3012"/>
        <item x="681"/>
        <item x="601"/>
        <item x="914"/>
        <item x="919"/>
        <item x="477"/>
        <item x="33"/>
        <item x="1036"/>
        <item x="889"/>
        <item x="761"/>
        <item x="795"/>
        <item m="1" x="2835"/>
        <item x="958"/>
        <item x="332"/>
        <item m="1" x="4560"/>
        <item x="779"/>
        <item x="352"/>
        <item m="1" x="3190"/>
        <item x="1133"/>
        <item x="950"/>
        <item x="770"/>
        <item x="326"/>
        <item x="234"/>
        <item m="1" x="2594"/>
        <item m="1" x="3522"/>
        <item m="1" x="2583"/>
        <item m="1" x="4581"/>
        <item x="337"/>
        <item m="1" x="3548"/>
        <item x="1217"/>
        <item x="673"/>
        <item x="1245"/>
        <item m="1" x="2854"/>
        <item x="842"/>
        <item x="35"/>
        <item x="1244"/>
        <item x="1146"/>
        <item x="57"/>
        <item x="1139"/>
        <item m="1" x="3375"/>
        <item x="204"/>
        <item m="1" x="2268"/>
        <item x="1173"/>
        <item m="1" x="3834"/>
        <item x="794"/>
        <item m="1" x="2283"/>
        <item m="1" x="4091"/>
        <item x="797"/>
        <item m="1" x="4593"/>
        <item x="350"/>
        <item m="1" x="2390"/>
        <item m="1" x="2595"/>
        <item m="1" x="3646"/>
        <item m="1" x="3356"/>
        <item x="682"/>
        <item m="1" x="2492"/>
        <item m="1" x="4150"/>
        <item m="1" x="3461"/>
        <item x="778"/>
        <item m="1" x="4206"/>
        <item m="1" x="4375"/>
        <item x="401"/>
        <item m="1" x="3184"/>
        <item m="1" x="2227"/>
        <item m="1" x="2448"/>
        <item x="1201"/>
        <item m="1" x="3076"/>
        <item m="1" x="4176"/>
        <item x="1226"/>
        <item x="808"/>
        <item x="1228"/>
        <item m="1" x="4155"/>
        <item m="1" x="4412"/>
        <item m="1" x="4254"/>
        <item m="1" x="4022"/>
        <item m="1" x="2714"/>
        <item m="1" x="3506"/>
        <item m="1" x="2466"/>
        <item x="313"/>
        <item m="1" x="3313"/>
        <item x="94"/>
        <item x="977"/>
        <item m="1" x="3974"/>
        <item x="560"/>
        <item x="1192"/>
        <item m="1" x="2881"/>
        <item x="829"/>
        <item m="1" x="4473"/>
        <item m="1" x="3341"/>
        <item m="1" x="3436"/>
        <item m="1" x="2626"/>
        <item x="871"/>
        <item x="1557"/>
        <item m="1" x="4202"/>
        <item m="1" x="2878"/>
        <item m="1" x="4618"/>
        <item x="276"/>
        <item m="1" x="3715"/>
        <item m="1" x="3685"/>
        <item m="1" x="4208"/>
        <item m="1" x="2958"/>
        <item m="1" x="2287"/>
        <item m="1" x="3139"/>
        <item x="1222"/>
        <item m="1" x="2814"/>
        <item m="1" x="2450"/>
        <item x="854"/>
        <item x="768"/>
        <item m="1" x="2285"/>
        <item m="1" x="3651"/>
        <item m="1" x="3793"/>
        <item m="1" x="4169"/>
        <item m="1" x="4559"/>
        <item m="1" x="3156"/>
        <item x="918"/>
        <item m="1" x="2590"/>
        <item m="1" x="3372"/>
        <item m="1" x="2979"/>
        <item x="143"/>
        <item x="1004"/>
        <item x="144"/>
        <item x="147"/>
        <item x="1055"/>
        <item x="1058"/>
        <item x="1006"/>
        <item x="1060"/>
        <item x="1057"/>
        <item x="995"/>
        <item x="1003"/>
        <item x="1012"/>
        <item x="503"/>
        <item x="910"/>
        <item x="1056"/>
        <item x="1005"/>
        <item x="532"/>
        <item x="928"/>
        <item x="994"/>
        <item x="929"/>
        <item x="530"/>
        <item x="267"/>
        <item m="1" x="4270"/>
        <item m="1" x="3932"/>
        <item x="410"/>
        <item x="413"/>
        <item x="253"/>
        <item x="1011"/>
        <item x="992"/>
        <item x="37"/>
        <item x="529"/>
        <item x="524"/>
        <item x="149"/>
        <item x="527"/>
        <item m="1" x="4253"/>
        <item x="158"/>
        <item x="991"/>
        <item x="506"/>
        <item x="993"/>
        <item m="1" x="2660"/>
        <item x="999"/>
        <item x="726"/>
        <item x="727"/>
        <item x="921"/>
        <item x="825"/>
        <item x="453"/>
        <item x="265"/>
        <item x="140"/>
        <item x="862"/>
        <item x="878"/>
        <item x="479"/>
        <item m="1" x="4235"/>
        <item x="877"/>
        <item x="142"/>
        <item x="531"/>
        <item x="729"/>
        <item x="549"/>
        <item m="1" x="3133"/>
        <item x="1064"/>
        <item x="1131"/>
        <item x="159"/>
        <item x="1387"/>
        <item x="496"/>
        <item x="269"/>
        <item x="446"/>
        <item x="817"/>
        <item x="837"/>
        <item x="879"/>
        <item m="1" x="3907"/>
        <item x="1074"/>
        <item x="135"/>
        <item x="1038"/>
        <item x="450"/>
        <item x="1121"/>
        <item x="1124"/>
        <item x="454"/>
        <item x="262"/>
        <item x="274"/>
        <item x="818"/>
        <item x="543"/>
        <item x="1182"/>
        <item m="1" x="2709"/>
        <item m="1" x="2799"/>
        <item x="2017"/>
        <item x="618"/>
        <item x="526"/>
        <item x="502"/>
        <item x="501"/>
        <item x="110"/>
        <item x="718"/>
        <item x="491"/>
        <item x="264"/>
        <item x="505"/>
        <item m="1" x="4121"/>
        <item x="141"/>
        <item x="1637"/>
        <item x="1029"/>
        <item x="609"/>
        <item x="525"/>
        <item x="14"/>
        <item x="1084"/>
        <item x="1016"/>
        <item x="874"/>
        <item x="16"/>
        <item x="132"/>
        <item x="608"/>
        <item x="548"/>
        <item x="922"/>
        <item x="998"/>
        <item x="127"/>
        <item m="1" x="2145"/>
        <item x="1116"/>
        <item x="1044"/>
        <item m="1" x="3791"/>
        <item x="927"/>
        <item x="118"/>
        <item x="456"/>
        <item x="723"/>
        <item x="728"/>
        <item x="1122"/>
        <item x="616"/>
        <item x="755"/>
        <item x="150"/>
        <item x="735"/>
        <item x="835"/>
        <item x="613"/>
        <item x="544"/>
        <item x="457"/>
        <item x="916"/>
        <item x="1119"/>
        <item x="876"/>
        <item x="490"/>
        <item x="411"/>
        <item x="130"/>
        <item m="1" x="3383"/>
        <item x="255"/>
        <item x="1104"/>
        <item x="134"/>
        <item x="510"/>
        <item x="83"/>
        <item x="1054"/>
        <item x="824"/>
        <item x="615"/>
        <item x="152"/>
        <item x="623"/>
        <item m="1" x="3068"/>
        <item x="822"/>
        <item m="1" x="3407"/>
        <item x="1059"/>
        <item x="533"/>
        <item x="398"/>
        <item x="752"/>
        <item x="820"/>
        <item m="1" x="2786"/>
        <item x="126"/>
        <item x="399"/>
        <item x="153"/>
        <item x="754"/>
        <item x="860"/>
        <item x="148"/>
        <item x="156"/>
        <item x="821"/>
        <item x="734"/>
        <item m="1" x="2917"/>
        <item x="263"/>
        <item x="1085"/>
        <item x="250"/>
        <item x="738"/>
        <item x="717"/>
        <item x="733"/>
        <item x="1083"/>
        <item x="1017"/>
        <item x="611"/>
        <item x="252"/>
        <item x="508"/>
        <item x="1102"/>
        <item m="1" x="2250"/>
        <item m="1" x="2884"/>
        <item x="908"/>
        <item x="1386"/>
        <item x="458"/>
        <item x="1063"/>
        <item x="637"/>
        <item x="270"/>
        <item x="268"/>
        <item x="528"/>
        <item x="273"/>
        <item m="1" x="3923"/>
        <item x="412"/>
        <item x="716"/>
        <item x="155"/>
        <item x="25"/>
        <item x="535"/>
        <item x="415"/>
        <item x="622"/>
        <item x="254"/>
        <item x="131"/>
        <item x="1186"/>
        <item m="1" x="4391"/>
        <item m="1" x="4122"/>
        <item x="1039"/>
        <item m="1" x="4312"/>
        <item x="495"/>
        <item m="1" x="2962"/>
        <item m="1" x="3992"/>
        <item x="737"/>
        <item x="838"/>
        <item x="403"/>
        <item x="1128"/>
        <item x="1733"/>
        <item x="1028"/>
        <item x="154"/>
        <item x="951"/>
        <item m="1" x="2780"/>
        <item x="151"/>
        <item m="1" x="3488"/>
        <item x="1087"/>
        <item x="122"/>
        <item m="1" x="2220"/>
        <item x="617"/>
        <item m="1" x="2943"/>
        <item m="1" x="3034"/>
        <item x="40"/>
        <item x="1768"/>
        <item x="266"/>
        <item m="1" x="3023"/>
        <item m="1" x="3398"/>
        <item x="1078"/>
        <item x="823"/>
        <item x="639"/>
        <item m="1" x="2788"/>
        <item x="478"/>
        <item m="1" x="2778"/>
        <item x="636"/>
        <item m="1" x="4300"/>
        <item x="1735"/>
        <item x="1090"/>
        <item m="1" x="4117"/>
        <item x="113"/>
        <item x="1123"/>
        <item x="777"/>
        <item x="1112"/>
        <item m="1" x="2475"/>
        <item x="15"/>
        <item x="920"/>
        <item x="730"/>
        <item x="82"/>
        <item x="1082"/>
        <item m="1" x="2434"/>
        <item x="826"/>
        <item x="683"/>
        <item x="445"/>
        <item x="101"/>
        <item x="447"/>
        <item x="725"/>
        <item x="858"/>
        <item x="119"/>
        <item x="494"/>
        <item x="429"/>
        <item x="1020"/>
        <item x="443"/>
        <item m="1" x="4212"/>
        <item x="610"/>
        <item m="1" x="3103"/>
        <item x="1120"/>
        <item x="836"/>
        <item x="819"/>
        <item x="251"/>
        <item x="736"/>
        <item m="1" x="2308"/>
        <item m="1" x="2808"/>
        <item x="455"/>
        <item m="1" x="3930"/>
        <item x="638"/>
        <item x="427"/>
        <item m="1" x="3195"/>
        <item m="1" x="2823"/>
        <item m="1" x="2702"/>
        <item m="1" x="3720"/>
        <item m="1" x="3071"/>
        <item m="1" x="4587"/>
        <item m="1" x="4589"/>
        <item x="1385"/>
        <item m="1" x="3844"/>
        <item x="753"/>
        <item x="157"/>
        <item x="428"/>
        <item m="1" x="2751"/>
        <item m="1" x="3680"/>
        <item m="1" x="3334"/>
        <item m="1" x="4085"/>
        <item x="809"/>
        <item x="121"/>
        <item m="1" x="3080"/>
        <item x="1246"/>
        <item m="1" x="3451"/>
        <item m="1" x="3189"/>
        <item m="1" x="4043"/>
        <item m="1" x="3147"/>
        <item m="1" x="2179"/>
        <item m="1" x="4404"/>
        <item m="1" x="2207"/>
        <item m="1" x="2161"/>
        <item m="1" x="4210"/>
        <item x="732"/>
        <item m="1" x="2880"/>
        <item m="1" x="2251"/>
        <item m="1" x="3192"/>
        <item m="1" x="2790"/>
        <item m="1" x="2189"/>
        <item m="1" x="2716"/>
        <item m="1" x="3558"/>
        <item x="1942"/>
        <item m="1" x="2744"/>
        <item m="1" x="4350"/>
        <item x="731"/>
        <item m="1" x="3616"/>
        <item m="1" x="4637"/>
        <item m="1" x="3604"/>
        <item m="1" x="4570"/>
        <item m="1" x="3723"/>
        <item m="1" x="4563"/>
        <item m="1" x="4386"/>
        <item m="1" x="3054"/>
        <item m="1" x="2670"/>
        <item m="1" x="2867"/>
        <item m="1" x="2777"/>
        <item x="2003"/>
        <item m="1" x="2208"/>
        <item m="1" x="2263"/>
        <item m="1" x="2586"/>
        <item m="1" x="3465"/>
        <item m="1" x="2801"/>
        <item m="1" x="3617"/>
        <item m="1" x="4116"/>
        <item m="1" x="4246"/>
        <item m="1" x="4291"/>
        <item m="1" x="2254"/>
        <item m="1" x="3258"/>
        <item m="1" x="3846"/>
        <item m="1" x="2749"/>
        <item m="1" x="4213"/>
        <item m="1" x="2754"/>
        <item m="1" x="3772"/>
        <item m="1" x="3392"/>
        <item m="1" x="2647"/>
        <item m="1" x="2929"/>
        <item m="1" x="3517"/>
        <item m="1" x="3586"/>
        <item m="1" x="2864"/>
        <item m="1" x="2228"/>
        <item x="1944"/>
        <item m="1" x="4612"/>
        <item m="1" x="3130"/>
        <item m="1" x="4258"/>
        <item m="1" x="3179"/>
        <item m="1" x="2729"/>
        <item m="1" x="3251"/>
        <item m="1" x="4205"/>
        <item m="1" x="2393"/>
        <item m="1" x="2734"/>
        <item m="1" x="4252"/>
        <item m="1" x="3995"/>
        <item m="1" x="2646"/>
        <item m="1" x="3426"/>
        <item m="1" x="3290"/>
        <item m="1" x="3712"/>
        <item m="1" x="2769"/>
        <item m="1" x="2857"/>
        <item m="1" x="3780"/>
        <item x="798"/>
        <item m="1" x="3590"/>
        <item m="1" x="2599"/>
        <item m="1" x="3416"/>
        <item m="1" x="3708"/>
        <item m="1" x="2757"/>
        <item m="1" x="4576"/>
        <item m="1" x="2859"/>
        <item m="1" x="4159"/>
        <item m="1" x="4608"/>
        <item m="1" x="2834"/>
        <item m="1" x="3695"/>
        <item m="1" x="2638"/>
        <item m="1" x="2875"/>
        <item x="1326"/>
        <item m="1" x="4575"/>
        <item x="1332"/>
        <item m="1" x="3089"/>
        <item m="1" x="2412"/>
        <item x="1333"/>
        <item x="1334"/>
        <item m="1" x="2645"/>
        <item x="1336"/>
        <item x="1337"/>
        <item m="1" x="3329"/>
        <item x="1639"/>
        <item x="1338"/>
        <item x="1339"/>
        <item m="1" x="3324"/>
        <item x="1340"/>
        <item x="1341"/>
        <item x="1342"/>
        <item m="1" x="2305"/>
        <item x="1343"/>
        <item m="1" x="4029"/>
        <item m="1" x="4035"/>
        <item m="1" x="4577"/>
        <item m="1" x="4151"/>
        <item m="1" x="3339"/>
        <item m="1" x="2828"/>
        <item m="1" x="4455"/>
        <item m="1" x="3865"/>
        <item m="1" x="4336"/>
        <item m="1" x="2323"/>
        <item m="1" x="2567"/>
        <item m="1" x="2575"/>
        <item m="1" x="2232"/>
        <item m="1" x="2375"/>
        <item m="1" x="2596"/>
        <item m="1" x="2723"/>
        <item m="1" x="2539"/>
        <item m="1" x="3691"/>
        <item m="1" x="2572"/>
        <item m="1" x="4133"/>
        <item m="1" x="2304"/>
        <item m="1" x="3379"/>
        <item m="1" x="2719"/>
        <item m="1" x="3390"/>
        <item m="1" x="2330"/>
        <item m="1" x="2661"/>
        <item m="1" x="2187"/>
        <item m="1" x="3648"/>
        <item m="1" x="3739"/>
        <item x="1335"/>
        <item m="1" x="4497"/>
        <item m="1" x="2205"/>
        <item x="21"/>
        <item x="62"/>
        <item x="63"/>
        <item x="64"/>
        <item x="203"/>
        <item x="304"/>
        <item x="333"/>
        <item x="395"/>
        <item x="569"/>
        <item x="612"/>
        <item x="654"/>
        <item x="656"/>
        <item x="658"/>
        <item x="664"/>
        <item x="669"/>
        <item x="720"/>
        <item x="721"/>
        <item x="722"/>
        <item x="724"/>
        <item x="757"/>
        <item x="815"/>
        <item x="865"/>
        <item x="866"/>
        <item x="923"/>
        <item x="924"/>
        <item x="965"/>
        <item x="1025"/>
        <item x="1037"/>
        <item x="1072"/>
        <item x="1073"/>
        <item x="1075"/>
        <item x="1076"/>
        <item x="1132"/>
        <item x="1255"/>
        <item x="1267"/>
        <item x="1268"/>
        <item x="1276"/>
        <item x="1277"/>
        <item x="128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8"/>
        <item x="1389"/>
        <item x="1390"/>
        <item x="1391"/>
        <item x="1392"/>
        <item x="1393"/>
        <item x="1394"/>
        <item x="1395"/>
        <item x="1396"/>
        <item x="1397"/>
        <item x="1398"/>
        <item x="1399"/>
        <item x="1400"/>
        <item x="1401"/>
        <item x="1402"/>
        <item x="1403"/>
        <item x="1404"/>
        <item x="1405"/>
        <item x="1406"/>
        <item x="1407"/>
        <item x="1409"/>
        <item x="1410"/>
        <item x="1411"/>
        <item x="1412"/>
        <item x="1413"/>
        <item x="1414"/>
        <item x="1415"/>
        <item x="1416"/>
        <item x="1417"/>
        <item x="1418"/>
        <item x="1419"/>
        <item x="1420"/>
        <item x="1421"/>
        <item x="1422"/>
        <item x="1423"/>
        <item x="1424"/>
        <item x="1425"/>
        <item x="1426"/>
        <item x="1427"/>
        <item x="1428"/>
        <item x="1429"/>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625"/>
        <item x="1626"/>
        <item x="1627"/>
        <item x="1631"/>
        <item x="1635"/>
        <item x="1641"/>
        <item x="1642"/>
        <item x="1643"/>
        <item x="1645"/>
        <item x="1646"/>
        <item x="1647"/>
        <item x="1648"/>
        <item x="1649"/>
        <item x="1650"/>
        <item x="1651"/>
        <item x="1652"/>
        <item x="1653"/>
        <item x="1654"/>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8"/>
        <item x="1729"/>
        <item x="1730"/>
        <item x="1731"/>
        <item x="1732"/>
        <item x="1734"/>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5"/>
        <item x="1827"/>
        <item x="1829"/>
        <item x="1830"/>
        <item x="1831"/>
        <item x="1832"/>
        <item x="1833"/>
        <item x="1834"/>
        <item x="1835"/>
        <item x="1836"/>
        <item x="1837"/>
        <item x="1838"/>
        <item x="1839"/>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3"/>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9"/>
        <item x="2000"/>
        <item x="2001"/>
        <item x="2002"/>
        <item x="2004"/>
        <item x="2005"/>
        <item x="2007"/>
        <item x="2008"/>
        <item x="2009"/>
        <item x="2010"/>
        <item x="2012"/>
        <item x="2013"/>
        <item x="2014"/>
        <item x="2015"/>
        <item x="2016"/>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8"/>
        <item x="2129"/>
        <item x="2130"/>
        <item x="2131"/>
        <item x="2132"/>
        <item x="2133"/>
        <item x="2134"/>
        <item x="2135"/>
        <item x="2136"/>
        <item x="2137"/>
        <item x="2138"/>
        <item x="2139"/>
        <item x="2140"/>
        <item t="default"/>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extLst>
        <ext xmlns:x14="http://schemas.microsoft.com/office/spreadsheetml/2009/9/main" uri="{2946ED86-A175-432a-8AC1-64E0C546D7DE}">
          <x14:pivotField fillDownLabels="1"/>
        </ext>
      </extLst>
    </pivotField>
    <pivotField compact="0" outline="0" subtotalTop="0" multipleItemSelectionAllowed="1" showAll="0">
      <items count="238">
        <item x="0"/>
        <item h="1" m="1" x="137"/>
        <item h="1" m="1" x="29"/>
        <item h="1" m="1" x="230"/>
        <item h="1" m="1" x="175"/>
        <item h="1" m="1" x="228"/>
        <item h="1" m="1" x="174"/>
        <item h="1" m="1" x="215"/>
        <item h="1" m="1" x="210"/>
        <item h="1" m="1" x="194"/>
        <item h="1" m="1" x="143"/>
        <item h="1" m="1" x="133"/>
        <item h="1" m="1" x="73"/>
        <item h="1" m="1" x="231"/>
        <item h="1" m="1" x="127"/>
        <item h="1" m="1" x="229"/>
        <item h="1" m="1" x="219"/>
        <item h="1" m="1" x="161"/>
        <item h="1" m="1" x="106"/>
        <item h="1" m="1" x="100"/>
        <item h="1" m="1" x="109"/>
        <item h="1" m="1" x="56"/>
        <item h="1" m="1" x="211"/>
        <item h="1" m="1" x="49"/>
        <item h="1" m="1" x="96"/>
        <item h="1" m="1" x="90"/>
        <item h="1" m="1" x="141"/>
        <item h="1" m="1" x="35"/>
        <item h="1" m="1" x="82"/>
        <item h="1" m="1" x="31"/>
        <item h="1" m="1" x="186"/>
        <item h="1" m="1" x="125"/>
        <item h="1" m="1" x="69"/>
        <item h="1" m="1" x="66"/>
        <item h="1" m="1" x="160"/>
        <item h="1" m="1" x="104"/>
        <item h="1" m="1" x="46"/>
        <item h="1" m="1" x="92"/>
        <item h="1" m="1" x="40"/>
        <item h="1" m="1" x="144"/>
        <item h="1" m="1" x="48"/>
        <item h="1" m="1" x="203"/>
        <item h="1" m="1" x="151"/>
        <item h="1" m="1" x="88"/>
        <item h="1" m="1" x="134"/>
        <item h="1" m="1" x="74"/>
        <item h="1" m="1" x="164"/>
        <item h="1" m="1" x="68"/>
        <item h="1" m="1" x="221"/>
        <item h="1" m="1" x="170"/>
        <item h="1" m="1" x="111"/>
        <item h="1" m="1" x="191"/>
        <item h="1" m="1" x="81"/>
        <item h="1" m="1" x="236"/>
        <item h="1" m="1" x="79"/>
        <item h="1" m="1" x="180"/>
        <item h="1" m="1" x="121"/>
        <item h="1" m="1" x="70"/>
        <item h="1" m="1" x="224"/>
        <item h="1" m="1" x="126"/>
        <item h="1" m="1" x="177"/>
        <item h="1" m="1" x="208"/>
        <item h="1" m="1" x="167"/>
        <item h="1" m="1" x="113"/>
        <item h="1" m="1" x="63"/>
        <item h="1" m="1" x="99"/>
        <item h="1" m="1" x="148"/>
        <item h="1" m="1" x="146"/>
        <item h="1" m="1" x="138"/>
        <item h="1" m="1" x="188"/>
        <item h="1" m="1" x="132"/>
        <item h="1" m="1" x="27"/>
        <item h="1" m="1" x="183"/>
        <item h="1" m="1" x="123"/>
        <item h="1" m="1" x="75"/>
        <item h="1" m="1" x="233"/>
        <item h="1" m="1" x="30"/>
        <item h="1" m="1" x="78"/>
        <item h="1" m="1" x="118"/>
        <item h="1" m="1" x="222"/>
        <item h="1" m="1" x="116"/>
        <item h="1" m="1" x="162"/>
        <item h="1" m="1" x="158"/>
        <item h="1" m="1" x="67"/>
        <item h="1" m="1" x="103"/>
        <item h="1" m="1" x="207"/>
        <item h="1" m="1" x="156"/>
        <item h="1" m="1" x="152"/>
        <item h="1" m="1" x="97"/>
        <item h="1" m="1" x="200"/>
        <item h="1" m="1" x="142"/>
        <item h="1" m="1" x="85"/>
        <item h="1" m="1" x="37"/>
        <item h="1" m="1" x="199"/>
        <item h="1" m="1" x="39"/>
        <item h="1" m="1" x="195"/>
        <item h="1" m="1" x="33"/>
        <item h="1" m="1" x="232"/>
        <item h="1" m="1" x="217"/>
        <item h="1" m="1" x="168"/>
        <item h="1" m="1" x="55"/>
        <item h="1" m="1" x="65"/>
        <item h="1" m="1" x="213"/>
        <item h="1" m="1" x="107"/>
        <item h="1" m="1" x="53"/>
        <item h="1" m="1" x="101"/>
        <item h="1" m="1" x="51"/>
        <item h="1" m="1" x="205"/>
        <item h="1" m="1" x="154"/>
        <item h="1" m="1" x="41"/>
        <item h="1" m="1" x="197"/>
        <item h="1" m="1" x="147"/>
        <item h="1" m="1" x="149"/>
        <item h="1" m="1" x="91"/>
        <item h="1" m="1" x="115"/>
        <item h="1" m="1" x="72"/>
        <item h="1" m="1" x="225"/>
        <item h="1" m="1" x="171"/>
        <item h="1" m="1" x="112"/>
        <item h="1" m="1" x="62"/>
        <item h="1" m="1" x="216"/>
        <item h="1" m="1" x="206"/>
        <item h="1" m="1" x="150"/>
        <item h="1" m="1" x="94"/>
        <item h="1" m="1" x="86"/>
        <item h="1" m="1" x="192"/>
        <item h="1" m="1" x="131"/>
        <item h="1" m="1" x="234"/>
        <item h="1" m="1" x="182"/>
        <item h="1" m="1" x="227"/>
        <item h="1" m="1" x="172"/>
        <item h="1" m="1" x="128"/>
        <item h="1" m="1" x="124"/>
        <item h="1" m="1" x="77"/>
        <item h="1" m="1" x="178"/>
        <item h="1" m="1" x="117"/>
        <item h="1" m="1" x="220"/>
        <item h="1" m="1" x="169"/>
        <item h="1" m="1" x="166"/>
        <item h="1" m="1" x="60"/>
        <item h="1" m="1" x="214"/>
        <item h="1" m="1" x="54"/>
        <item h="1" m="1" x="114"/>
        <item h="1" m="1" x="165"/>
        <item h="1" m="1" x="110"/>
        <item h="1" m="1" x="57"/>
        <item h="1" m="1" x="212"/>
        <item h="1" m="1" x="155"/>
        <item h="1" m="1" x="50"/>
        <item h="1" m="1" x="45"/>
        <item h="1" m="1" x="36"/>
        <item h="1" m="1" x="193"/>
        <item h="1" m="1" x="42"/>
        <item h="1" m="1" x="139"/>
        <item h="1" m="1" x="189"/>
        <item h="1" m="1" x="83"/>
        <item h="1" m="1" x="28"/>
        <item h="1" m="1" x="184"/>
        <item h="1" m="1" x="76"/>
        <item h="1" m="1" x="32"/>
        <item h="1" m="1" x="187"/>
        <item h="1" m="1" x="130"/>
        <item h="1" m="1" x="80"/>
        <item h="1" m="1" x="181"/>
        <item h="1" m="1" x="122"/>
        <item h="1" m="1" x="176"/>
        <item h="1" m="1" x="119"/>
        <item h="1" m="1" x="71"/>
        <item h="1" m="1" x="226"/>
        <item h="1" m="1" x="102"/>
        <item h="1" m="1" x="64"/>
        <item h="1" m="1" x="59"/>
        <item h="1" m="1" x="105"/>
        <item h="1" m="1" x="52"/>
        <item h="1" m="1" x="209"/>
        <item h="1" m="1" x="157"/>
        <item h="1" m="1" x="204"/>
        <item h="1" m="1" x="153"/>
        <item h="1" m="1" x="98"/>
        <item h="1" m="1" x="47"/>
        <item h="1" m="1" x="201"/>
        <item h="1" m="1" x="196"/>
        <item h="1" m="1" x="145"/>
        <item h="1" m="1" x="87"/>
        <item h="1" m="1" x="38"/>
        <item h="1" m="1" x="95"/>
        <item h="1" m="1" x="44"/>
        <item h="1" m="1" x="89"/>
        <item h="1" m="1" x="140"/>
        <item h="1" m="1" x="136"/>
        <item h="1" m="1" x="34"/>
        <item h="1" m="1" x="190"/>
        <item h="1" m="1" x="129"/>
        <item h="1" m="1" x="235"/>
        <item h="1" m="1" x="179"/>
        <item h="1" m="1" x="135"/>
        <item h="1" m="1" x="84"/>
        <item h="1" m="1" x="185"/>
        <item h="1" m="1" x="120"/>
        <item h="1" m="1" x="173"/>
        <item h="1" m="1" x="218"/>
        <item h="1" m="1" x="58"/>
        <item h="1" m="1" x="223"/>
        <item h="1" m="1" x="61"/>
        <item h="1" m="1" x="163"/>
        <item h="1" m="1" x="108"/>
        <item h="1" m="1" x="159"/>
        <item h="1" m="1" x="202"/>
        <item h="1" m="1" x="93"/>
        <item h="1" m="1" x="43"/>
        <item h="1" m="1" x="198"/>
        <item x="1"/>
        <item x="2"/>
        <item x="3"/>
        <item x="4"/>
        <item x="5"/>
        <item x="6"/>
        <item x="7"/>
        <item x="8"/>
        <item h="1" x="9"/>
        <item h="1" x="10"/>
        <item h="1" x="11"/>
        <item h="1" x="12"/>
        <item h="1" x="13"/>
        <item h="1" x="14"/>
        <item h="1" x="15"/>
        <item h="1" x="16"/>
        <item h="1" x="17"/>
        <item h="1" x="18"/>
        <item h="1" x="19"/>
        <item h="1" x="20"/>
        <item h="1" x="21"/>
        <item h="1" x="22"/>
        <item h="1" x="23"/>
        <item h="1" x="24"/>
        <item h="1" x="25"/>
        <item h="1" x="26"/>
        <item t="default"/>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extLst>
        <ext xmlns:x14="http://schemas.microsoft.com/office/spreadsheetml/2009/9/main" uri="{2946ED86-A175-432a-8AC1-64E0C546D7DE}">
          <x14:pivotField fillDownLabels="1"/>
        </ext>
      </extLst>
    </pivotField>
    <pivotField compact="0" outline="0" subtotalTop="0" showAll="0">
      <extLst>
        <ext xmlns:x14="http://schemas.microsoft.com/office/spreadsheetml/2009/9/main" uri="{2946ED86-A175-432a-8AC1-64E0C546D7DE}">
          <x14:pivotField fillDownLabels="1"/>
        </ext>
      </extLst>
    </pivotField>
    <pivotField compact="0" outline="0" subtotalTop="0" showAll="0" sortType="descending">
      <autoSortScope>
        <pivotArea dataOnly="0" outline="0" fieldPosition="0">
          <references count="1">
            <reference field="4294967294" count="1" selected="0">
              <x v="0"/>
            </reference>
          </references>
        </pivotArea>
      </autoSortScope>
      <extLst>
        <ext xmlns:x14="http://schemas.microsoft.com/office/spreadsheetml/2009/9/main" uri="{2946ED86-A175-432a-8AC1-64E0C546D7DE}">
          <x14:pivotField fillDownLabels="1"/>
        </ext>
      </extLst>
    </pivotField>
    <pivotField axis="axisRow" compact="0" outline="0" subtotalTop="0" showAll="0" sortType="descending">
      <items count="27">
        <item m="1" x="19"/>
        <item m="1" x="23"/>
        <item m="1" x="18"/>
        <item m="1" x="24"/>
        <item m="1" x="22"/>
        <item x="13"/>
        <item m="1" x="25"/>
        <item m="1" x="21"/>
        <item m="1" x="20"/>
        <item x="1"/>
        <item x="10"/>
        <item x="5"/>
        <item x="4"/>
        <item x="3"/>
        <item x="11"/>
        <item x="12"/>
        <item x="7"/>
        <item x="8"/>
        <item x="2"/>
        <item x="0"/>
        <item x="9"/>
        <item x="6"/>
        <item x="14"/>
        <item m="1" x="17"/>
        <item x="15"/>
        <item x="16"/>
        <item t="default"/>
      </items>
      <autoSortScope>
        <pivotArea dataOnly="0" outline="0" fieldPosition="0">
          <references count="1">
            <reference field="4294967294" count="1" selected="0">
              <x v="0"/>
            </reference>
          </references>
        </pivotArea>
      </autoSortScope>
      <extLst>
        <ext xmlns:x14="http://schemas.microsoft.com/office/spreadsheetml/2009/9/main" uri="{2946ED86-A175-432a-8AC1-64E0C546D7DE}">
          <x14:pivotField fillDownLabels="1"/>
        </ext>
      </extLst>
    </pivotField>
    <pivotField compact="0" outline="0" subtotalTop="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items count="6044">
        <item m="1" x="6029"/>
        <item m="1" x="3525"/>
        <item m="1" x="3524"/>
        <item m="1" x="3097"/>
        <item m="1" x="3551"/>
        <item m="1" x="5613"/>
        <item m="1" x="6017"/>
        <item m="1" x="4326"/>
        <item m="1" x="3109"/>
        <item m="1" x="4829"/>
        <item m="1" x="2412"/>
        <item m="1" x="5151"/>
        <item m="1" x="2754"/>
        <item m="1" x="2878"/>
        <item m="1" x="4066"/>
        <item m="1" x="3972"/>
        <item m="1" x="4541"/>
        <item m="1" x="4257"/>
        <item m="1" x="4484"/>
        <item m="1" x="5228"/>
        <item m="1" x="4481"/>
        <item m="1" x="5199"/>
        <item m="1" x="2634"/>
        <item m="1" x="3171"/>
        <item m="1" x="4750"/>
        <item m="1" x="5849"/>
        <item m="1" x="4665"/>
        <item m="1" x="4644"/>
        <item m="1" x="5889"/>
        <item m="1" x="2506"/>
        <item m="1" x="3279"/>
        <item m="1" x="5551"/>
        <item m="1" x="2801"/>
        <item m="1" x="3215"/>
        <item m="1" x="4119"/>
        <item m="1" x="4017"/>
        <item m="1" x="3027"/>
        <item m="1" x="4412"/>
        <item m="1" x="5935"/>
        <item m="1" x="2979"/>
        <item m="1" x="4976"/>
        <item m="1" x="5402"/>
        <item m="1" x="5626"/>
        <item m="1" x="5841"/>
        <item m="1" x="2280"/>
        <item m="1" x="2171"/>
        <item m="1" x="3520"/>
        <item m="1" x="5565"/>
        <item m="1" x="5035"/>
        <item m="1" x="3734"/>
        <item m="1" x="5672"/>
        <item m="1" x="2401"/>
        <item m="1" x="4375"/>
        <item m="1" x="3120"/>
        <item m="1" x="2873"/>
        <item m="1" x="5923"/>
        <item m="1" x="6009"/>
        <item m="1" x="5086"/>
        <item m="1" x="4346"/>
        <item m="1" x="5640"/>
        <item m="1" x="2490"/>
        <item m="1" x="4892"/>
        <item m="1" x="3037"/>
        <item m="1" x="2909"/>
        <item m="1" x="3811"/>
        <item m="1" x="5733"/>
        <item m="1" x="5098"/>
        <item m="1" x="5648"/>
        <item m="1" x="2833"/>
        <item m="1" x="5760"/>
        <item m="1" x="2524"/>
        <item m="1" x="5179"/>
        <item m="1" x="2468"/>
        <item m="1" x="4789"/>
        <item m="1" x="3225"/>
        <item m="1" x="3606"/>
        <item m="1" x="3807"/>
        <item m="1" x="2876"/>
        <item m="1" x="5629"/>
        <item m="1" x="5263"/>
        <item m="1" x="5608"/>
        <item m="1" x="4643"/>
        <item m="1" x="2233"/>
        <item m="1" x="3704"/>
        <item m="1" x="5095"/>
        <item m="1" x="4821"/>
        <item m="1" x="5584"/>
        <item m="1" x="2276"/>
        <item m="1" x="5285"/>
        <item m="1" x="3494"/>
        <item m="1" x="4767"/>
        <item m="1" x="2410"/>
        <item m="1" x="5387"/>
        <item m="1" x="3910"/>
        <item m="1" x="5420"/>
        <item m="1" x="2224"/>
        <item m="1" x="2428"/>
        <item m="1" x="2966"/>
        <item m="1" x="5770"/>
        <item m="1" x="2955"/>
        <item m="1" x="3437"/>
        <item m="1" x="5781"/>
        <item m="1" x="5273"/>
        <item m="1" x="3229"/>
        <item m="1" x="3822"/>
        <item m="1" x="2207"/>
        <item m="1" x="4501"/>
        <item m="1" x="5283"/>
        <item m="1" x="4612"/>
        <item m="1" x="4593"/>
        <item m="1" x="5352"/>
        <item m="1" x="4853"/>
        <item m="1" x="3667"/>
        <item m="1" x="3614"/>
        <item m="1" x="4874"/>
        <item m="1" x="3281"/>
        <item m="1" x="4911"/>
        <item m="1" x="3358"/>
        <item m="1" x="4978"/>
        <item m="1" x="5819"/>
        <item m="1" x="4955"/>
        <item m="1" x="2188"/>
        <item m="1" x="3487"/>
        <item m="1" x="5097"/>
        <item m="1" x="3649"/>
        <item m="1" x="5587"/>
        <item m="1" x="5303"/>
        <item m="1" x="2636"/>
        <item m="1" x="2453"/>
        <item m="1" x="5431"/>
        <item m="1" x="3893"/>
        <item m="1" x="5619"/>
        <item m="1" x="4315"/>
        <item m="1" x="5168"/>
        <item m="1" x="3496"/>
        <item m="1" x="4570"/>
        <item m="1" x="4956"/>
        <item m="1" x="2721"/>
        <item m="1" x="5857"/>
        <item m="1" x="3374"/>
        <item m="1" x="3160"/>
        <item m="1" x="2357"/>
        <item m="1" x="2397"/>
        <item m="1" x="4430"/>
        <item m="1" x="5805"/>
        <item m="1" x="2835"/>
        <item m="1" x="4009"/>
        <item m="1" x="2667"/>
        <item m="1" x="5594"/>
        <item m="1" x="4383"/>
        <item m="1" x="2915"/>
        <item m="1" x="3991"/>
        <item m="1" x="3237"/>
        <item m="1" x="3787"/>
        <item m="1" x="5786"/>
        <item m="1" x="3978"/>
        <item m="1" x="2160"/>
        <item m="1" x="5100"/>
        <item m="1" x="4658"/>
        <item m="1" x="2786"/>
        <item m="1" x="3079"/>
        <item m="1" x="5342"/>
        <item m="1" x="2183"/>
        <item m="1" x="4064"/>
        <item m="1" x="4402"/>
        <item m="1" x="3435"/>
        <item m="1" x="2797"/>
        <item m="1" x="5517"/>
        <item m="1" x="3937"/>
        <item m="1" x="3759"/>
        <item m="1" x="2624"/>
        <item m="1" x="5858"/>
        <item m="1" x="4889"/>
        <item m="1" x="3082"/>
        <item m="1" x="3067"/>
        <item m="1" x="3589"/>
        <item m="1" x="2953"/>
        <item m="1" x="4050"/>
        <item m="1" x="2321"/>
        <item m="1" x="5954"/>
        <item m="1" x="3871"/>
        <item m="1" x="3624"/>
        <item m="1" x="5052"/>
        <item m="1" x="5125"/>
        <item m="1" x="5826"/>
        <item m="1" x="4118"/>
        <item m="1" x="4201"/>
        <item m="1" x="3141"/>
        <item m="1" x="3503"/>
        <item m="1" x="3024"/>
        <item m="1" x="2539"/>
        <item m="1" x="2423"/>
        <item m="1" x="5380"/>
        <item m="1" x="3813"/>
        <item m="1" x="5518"/>
        <item m="1" x="2511"/>
        <item m="1" x="3841"/>
        <item m="1" x="4942"/>
        <item m="1" x="5903"/>
        <item m="1" x="3265"/>
        <item m="1" x="4104"/>
        <item m="1" x="5376"/>
        <item m="1" x="3432"/>
        <item m="1" x="2671"/>
        <item m="1" x="4877"/>
        <item m="1" x="2838"/>
        <item m="1" x="4592"/>
        <item m="1" x="4280"/>
        <item m="1" x="2202"/>
        <item m="1" x="4074"/>
        <item m="1" x="5932"/>
        <item m="1" x="5929"/>
        <item m="1" x="5293"/>
        <item m="1" x="4415"/>
        <item m="1" x="2466"/>
        <item m="1" x="5484"/>
        <item m="1" x="5939"/>
        <item m="1" x="3585"/>
        <item m="1" x="4057"/>
        <item m="1" x="4192"/>
        <item m="1" x="5054"/>
        <item m="1" x="2475"/>
        <item m="1" x="5405"/>
        <item m="1" x="5539"/>
        <item m="1" x="3882"/>
        <item m="1" x="2834"/>
        <item m="1" x="2844"/>
        <item m="1" x="2841"/>
        <item m="1" x="5218"/>
        <item m="1" x="2288"/>
        <item m="1" x="2764"/>
        <item m="1" x="3347"/>
        <item m="1" x="5509"/>
        <item m="1" x="2753"/>
        <item m="1" x="3576"/>
        <item m="1" x="5132"/>
        <item m="1" x="3738"/>
        <item m="1" x="5951"/>
        <item m="1" x="5072"/>
        <item m="1" x="2310"/>
        <item m="1" x="4777"/>
        <item m="1" x="2395"/>
        <item m="1" x="3679"/>
        <item m="1" x="5207"/>
        <item m="1" x="5319"/>
        <item m="1" x="2642"/>
        <item m="1" x="2790"/>
        <item m="1" x="5902"/>
        <item m="1" x="4798"/>
        <item m="1" x="2166"/>
        <item m="1" x="2149"/>
        <item m="1" x="5418"/>
        <item m="1" x="3575"/>
        <item m="1" x="4572"/>
        <item m="1" x="5186"/>
        <item m="1" x="5542"/>
        <item m="1" x="5789"/>
        <item m="1" x="2867"/>
        <item m="1" x="4388"/>
        <item m="1" x="5226"/>
        <item m="1" x="2365"/>
        <item m="1" x="3094"/>
        <item m="1" x="5425"/>
        <item m="1" x="4355"/>
        <item m="1" x="5136"/>
        <item m="1" x="2574"/>
        <item m="1" x="2576"/>
        <item m="1" x="4673"/>
        <item m="1" x="5141"/>
        <item m="1" x="3750"/>
        <item m="1" x="2704"/>
        <item m="1" x="3019"/>
        <item m="1" x="3306"/>
        <item m="1" x="5150"/>
        <item m="1" x="5034"/>
        <item m="1" x="5015"/>
        <item m="1" x="3371"/>
        <item m="1" x="5206"/>
        <item m="1" x="3537"/>
        <item m="1" x="5549"/>
        <item m="1" x="2585"/>
        <item m="1" x="3631"/>
        <item m="1" x="4982"/>
        <item m="1" x="3338"/>
        <item m="1" x="4232"/>
        <item m="1" x="4793"/>
        <item m="1" x="3204"/>
        <item m="1" x="4444"/>
        <item m="1" x="4988"/>
        <item m="1" x="4078"/>
        <item m="1" x="2893"/>
        <item m="1" x="4808"/>
        <item m="1" x="3021"/>
        <item m="1" x="2590"/>
        <item m="1" x="5865"/>
        <item m="1" x="5122"/>
        <item m="1" x="4110"/>
        <item m="1" x="4529"/>
        <item m="1" x="2299"/>
        <item m="1" x="2374"/>
        <item m="1" x="4697"/>
        <item m="1" x="5127"/>
        <item m="1" x="2293"/>
        <item m="1" x="3364"/>
        <item m="1" x="5631"/>
        <item m="1" x="2279"/>
        <item m="1" x="4214"/>
        <item m="1" x="3148"/>
        <item m="1" x="3339"/>
        <item m="1" x="4070"/>
        <item m="1" x="2913"/>
        <item m="1" x="4730"/>
        <item m="1" x="2335"/>
        <item m="1" x="4719"/>
        <item m="1" x="4123"/>
        <item m="1" x="5994"/>
        <item m="1" x="3070"/>
        <item m="1" x="4857"/>
        <item m="1" x="2510"/>
        <item m="1" x="3519"/>
        <item m="1" x="3261"/>
        <item m="1" x="2941"/>
        <item m="1" x="2328"/>
        <item m="1" x="2476"/>
        <item m="1" x="3654"/>
        <item m="1" x="2761"/>
        <item m="1" x="2189"/>
        <item m="1" x="5424"/>
        <item m="1" x="4578"/>
        <item m="1" x="2588"/>
        <item m="1" x="2352"/>
        <item m="1" x="2458"/>
        <item m="1" x="5966"/>
        <item m="1" x="5904"/>
        <item m="1" x="4743"/>
        <item m="1" x="5480"/>
        <item m="1" x="5544"/>
        <item m="1" x="2620"/>
        <item m="1" x="4817"/>
        <item m="1" x="4989"/>
        <item m="1" x="3333"/>
        <item m="1" x="5266"/>
        <item m="1" x="5845"/>
        <item m="1" x="4785"/>
        <item m="1" x="4530"/>
        <item m="1" x="4940"/>
        <item m="1" x="3202"/>
        <item m="1" x="4271"/>
        <item m="1" x="3638"/>
        <item m="1" x="5326"/>
        <item m="1" x="4520"/>
        <item m="1" x="4519"/>
        <item m="1" x="2316"/>
        <item m="1" x="2494"/>
        <item m="1" x="5893"/>
        <item m="1" x="3447"/>
        <item m="1" x="6039"/>
        <item m="1" x="4650"/>
        <item m="1" x="4913"/>
        <item m="1" x="2363"/>
        <item m="1" x="3554"/>
        <item m="1" x="4093"/>
        <item m="1" x="4641"/>
        <item m="1" x="2469"/>
        <item m="1" x="2998"/>
        <item m="1" x="2868"/>
        <item m="1" x="3259"/>
        <item m="1" x="2389"/>
        <item m="1" x="5507"/>
        <item m="1" x="5265"/>
        <item m="1" x="3620"/>
        <item m="1" x="4812"/>
        <item m="1" x="2519"/>
        <item m="1" x="2296"/>
        <item m="1" x="5483"/>
        <item m="1" x="3253"/>
        <item m="1" x="4589"/>
        <item m="1" x="5003"/>
        <item m="1" x="4330"/>
        <item m="1" x="4188"/>
        <item m="1" x="4367"/>
        <item m="1" x="5915"/>
        <item m="1" x="3110"/>
        <item m="1" x="4336"/>
        <item m="1" x="3774"/>
        <item m="1" x="3921"/>
        <item m="1" x="2143"/>
        <item m="1" x="3939"/>
        <item m="1" x="5723"/>
        <item m="1" x="4109"/>
        <item m="1" x="3103"/>
        <item m="1" x="4825"/>
        <item m="1" x="4398"/>
        <item m="1" x="4169"/>
        <item m="1" x="3942"/>
        <item m="1" x="3542"/>
        <item m="1" x="3217"/>
        <item m="1" x="3861"/>
        <item m="1" x="5536"/>
        <item m="1" x="4872"/>
        <item m="1" x="6036"/>
        <item m="1" x="3397"/>
        <item m="1" x="3330"/>
        <item m="1" x="2582"/>
        <item m="1" x="3316"/>
        <item m="1" x="5795"/>
        <item m="1" x="5961"/>
        <item m="1" x="2748"/>
        <item m="1" x="4710"/>
        <item m="1" x="3315"/>
        <item m="1" x="5374"/>
        <item m="1" x="4830"/>
        <item m="1" x="3381"/>
        <item m="1" x="5074"/>
        <item m="1" x="2270"/>
        <item m="1" x="2406"/>
        <item m="1" x="4563"/>
        <item m="1" x="5976"/>
        <item m="1" x="5312"/>
        <item m="1" x="4849"/>
        <item m="1" x="4413"/>
        <item m="1" x="4161"/>
        <item m="1" x="2537"/>
        <item m="1" x="4740"/>
        <item m="1" x="3842"/>
        <item m="1" x="5040"/>
        <item m="1" x="3431"/>
        <item m="1" x="3389"/>
        <item m="1" x="2765"/>
        <item m="1" x="5364"/>
        <item m="1" x="3650"/>
        <item m="1" x="3284"/>
        <item m="1" x="2407"/>
        <item m="1" x="3782"/>
        <item m="1" x="2597"/>
        <item m="1" x="5583"/>
        <item m="1" x="3988"/>
        <item m="1" x="6011"/>
        <item m="1" x="4191"/>
        <item m="1" x="2369"/>
        <item m="1" x="3298"/>
        <item m="1" x="2912"/>
        <item m="1" x="3577"/>
        <item m="1" x="4406"/>
        <item m="1" x="4378"/>
        <item m="1" x="5828"/>
        <item m="1" x="2388"/>
        <item m="1" x="2655"/>
        <item m="1" x="4616"/>
        <item m="1" x="3046"/>
        <item m="1" x="3570"/>
        <item m="1" x="5569"/>
        <item m="1" x="3256"/>
        <item m="1" x="3174"/>
        <item m="1" x="2291"/>
        <item m="1" x="3399"/>
        <item m="1" x="5840"/>
        <item m="1" x="2237"/>
        <item m="1" x="3792"/>
        <item m="1" x="4226"/>
        <item m="1" x="2180"/>
        <item m="1" x="3946"/>
        <item m="1" x="3749"/>
        <item m="1" x="3056"/>
        <item m="1" x="5221"/>
        <item m="1" x="5317"/>
        <item m="1" x="5750"/>
        <item m="1" x="5674"/>
        <item m="1" x="2591"/>
        <item m="1" x="4308"/>
        <item m="1" x="3155"/>
        <item m="1" x="4277"/>
        <item m="1" x="4068"/>
        <item m="1" x="2404"/>
        <item m="1" x="3747"/>
        <item m="1" x="5620"/>
        <item m="1" x="5443"/>
        <item m="1" x="4594"/>
        <item m="1" x="3712"/>
        <item m="1" x="4969"/>
        <item m="1" x="5474"/>
        <item m="1" x="2931"/>
        <item m="1" x="4666"/>
        <item m="1" x="2791"/>
        <item m="1" x="4101"/>
        <item m="1" x="2599"/>
        <item m="1" x="4691"/>
        <item m="1" x="3998"/>
        <item m="1" x="2371"/>
        <item m="1" x="3977"/>
        <item m="1" x="5597"/>
        <item m="1" x="4083"/>
        <item m="1" x="5076"/>
        <item m="1" x="2901"/>
        <item m="1" x="4780"/>
        <item m="1" x="2771"/>
        <item m="1" x="5193"/>
        <item m="1" x="5634"/>
        <item m="1" x="4582"/>
        <item m="1" x="4908"/>
        <item m="1" x="4866"/>
        <item m="1" x="4468"/>
        <item m="1" x="5662"/>
        <item m="1" x="3855"/>
        <item m="1" x="5084"/>
        <item m="1" x="3940"/>
        <item m="1" x="3481"/>
        <item m="1" x="5491"/>
        <item m="1" x="2951"/>
        <item m="1" x="3523"/>
        <item m="1" x="2470"/>
        <item m="1" x="4731"/>
        <item m="1" x="5663"/>
        <item m="1" x="2939"/>
        <item m="1" x="4772"/>
        <item m="1" x="3713"/>
        <item m="1" x="3406"/>
        <item m="1" x="5162"/>
        <item m="1" x="2353"/>
        <item m="1" x="2522"/>
        <item m="1" x="2225"/>
        <item m="1" x="3819"/>
        <item m="1" x="2432"/>
        <item m="1" x="5617"/>
        <item m="1" x="5050"/>
        <item m="1" x="3274"/>
        <item m="1" x="3865"/>
        <item m="1" x="2505"/>
        <item m="1" x="3760"/>
        <item m="1" x="2213"/>
        <item m="1" x="3697"/>
        <item m="1" x="3583"/>
        <item m="1" x="2142"/>
        <item m="1" x="3751"/>
        <item m="1" x="3662"/>
        <item m="1" x="5314"/>
        <item m="1" x="4801"/>
        <item m="1" x="2463"/>
        <item m="1" x="4476"/>
        <item m="1" x="3211"/>
        <item m="1" x="2518"/>
        <item m="1" x="5007"/>
        <item m="1" x="4510"/>
        <item m="1" x="4089"/>
        <item m="1" x="2546"/>
        <item m="1" x="4128"/>
        <item m="1" x="5675"/>
        <item m="1" x="2711"/>
        <item m="1" x="3102"/>
        <item m="1" x="5992"/>
        <item m="1" x="4328"/>
        <item m="1" x="3308"/>
        <item m="1" x="4239"/>
        <item m="1" x="3997"/>
        <item m="1" x="5083"/>
        <item m="1" x="4834"/>
        <item m="1" x="5051"/>
        <item m="1" x="4263"/>
        <item m="1" x="5753"/>
        <item m="1" x="4648"/>
        <item m="1" x="4025"/>
        <item m="1" x="2579"/>
        <item m="1" x="2516"/>
        <item m="1" x="5032"/>
        <item m="1" x="4318"/>
        <item m="1" x="2325"/>
        <item m="1" x="2430"/>
        <item m="1" x="2729"/>
        <item m="1" x="3485"/>
        <item m="1" x="3216"/>
        <item m="1" x="3234"/>
        <item m="1" x="3324"/>
        <item m="1" x="3127"/>
        <item m="1" x="5501"/>
        <item m="1" x="5694"/>
        <item m="1" x="2311"/>
        <item m="1" x="2515"/>
        <item m="1" x="4307"/>
        <item m="1" x="4675"/>
        <item m="1" x="5432"/>
        <item m="1" x="3528"/>
        <item m="1" x="3711"/>
        <item m="1" x="3689"/>
        <item m="1" x="5635"/>
        <item m="1" x="4030"/>
        <item m="1" x="2758"/>
        <item m="1" x="2593"/>
        <item m="1" x="4922"/>
        <item m="1" x="4358"/>
        <item m="1" x="2381"/>
        <item m="1" x="5571"/>
        <item m="1" x="4760"/>
        <item m="1" x="5067"/>
        <item m="1" x="4930"/>
        <item m="1" x="2793"/>
        <item m="1" x="4838"/>
        <item m="1" x="5955"/>
        <item m="1" x="5270"/>
        <item m="1" x="5126"/>
        <item m="1" x="4550"/>
        <item m="1" x="3450"/>
        <item m="1" x="3579"/>
        <item m="1" x="5094"/>
        <item m="1" x="5106"/>
        <item m="1" x="2251"/>
        <item m="1" x="3129"/>
        <item m="1" x="3745"/>
        <item m="1" x="4970"/>
        <item m="1" x="5868"/>
        <item m="1" x="5824"/>
        <item m="1" x="3574"/>
        <item m="1" x="5790"/>
        <item m="1" x="4950"/>
        <item m="1" x="5715"/>
        <item m="1" x="2558"/>
        <item m="1" x="4448"/>
        <item m="1" x="4477"/>
        <item m="1" x="5373"/>
        <item m="1" x="4651"/>
        <item m="1" x="3637"/>
        <item m="1" x="3933"/>
        <item m="1" x="5349"/>
        <item m="1" x="5004"/>
        <item m="1" x="5446"/>
        <item m="1" x="5152"/>
        <item m="1" x="2513"/>
        <item m="1" x="5900"/>
        <item m="1" x="2218"/>
        <item m="1" x="3235"/>
        <item m="1" x="2733"/>
        <item m="1" x="4870"/>
        <item m="1" x="4380"/>
        <item m="1" x="2611"/>
        <item m="1" x="4545"/>
        <item m="1" x="2675"/>
        <item m="1" x="4386"/>
        <item m="1" x="5598"/>
        <item m="1" x="4591"/>
        <item m="1" x="5886"/>
        <item m="1" x="5827"/>
        <item m="1" x="4677"/>
        <item m="1" x="4392"/>
        <item m="1" x="2349"/>
        <item m="1" x="5257"/>
        <item m="1" x="3836"/>
        <item m="1" x="2286"/>
        <item m="1" x="5012"/>
        <item m="1" x="2332"/>
        <item m="1" x="3877"/>
        <item m="1" x="2903"/>
        <item m="1" x="5061"/>
        <item m="1" x="2570"/>
        <item m="1" x="3057"/>
        <item m="1" x="3189"/>
        <item m="1" x="2842"/>
        <item m="1" x="2932"/>
        <item m="1" x="5894"/>
        <item m="1" x="5652"/>
        <item m="1" x="3387"/>
        <item m="1" x="5933"/>
        <item m="1" x="2222"/>
        <item m="1" x="3135"/>
        <item m="1" x="3938"/>
        <item m="1" x="4262"/>
        <item m="1" x="5937"/>
        <item m="1" x="2731"/>
        <item m="1" x="4619"/>
        <item m="1" x="4627"/>
        <item m="1" x="5818"/>
        <item m="1" x="2241"/>
        <item m="1" x="4653"/>
        <item m="1" x="3765"/>
        <item m="1" x="2985"/>
        <item m="1" x="5866"/>
        <item m="1" x="5890"/>
        <item m="1" x="2723"/>
        <item m="1" x="3801"/>
        <item m="1" x="2499"/>
        <item m="1" x="5684"/>
        <item m="1" x="2896"/>
        <item m="1" x="4869"/>
        <item m="1" x="3377"/>
        <item m="1" x="5867"/>
        <item m="1" x="3541"/>
        <item m="1" x="2686"/>
        <item m="1" x="3586"/>
        <item m="1" x="2750"/>
        <item m="1" x="3514"/>
        <item m="1" x="3725"/>
        <item m="1" x="2814"/>
        <item m="1" x="4681"/>
        <item m="1" x="2656"/>
        <item m="1" x="2858"/>
        <item m="1" x="5577"/>
        <item m="1" x="5592"/>
        <item m="1" x="2843"/>
        <item m="1" x="5031"/>
        <item m="1" x="5751"/>
        <item m="1" x="5458"/>
        <item m="1" x="4082"/>
        <item m="1" x="4946"/>
        <item m="1" x="4237"/>
        <item m="1" x="2228"/>
        <item m="1" x="5831"/>
        <item m="1" x="2610"/>
        <item m="1" x="4349"/>
        <item m="1" x="2670"/>
        <item m="1" x="5962"/>
        <item m="1" x="5464"/>
        <item m="1" x="5284"/>
        <item m="1" x="5202"/>
        <item m="1" x="3058"/>
        <item m="1" x="3688"/>
        <item m="1" x="5906"/>
        <item m="1" x="4174"/>
        <item m="1" x="3264"/>
        <item m="1" x="3115"/>
        <item m="1" x="4749"/>
        <item m="1" x="2583"/>
        <item m="1" x="5272"/>
        <item m="1" x="5391"/>
        <item m="1" x="2572"/>
        <item m="1" x="2698"/>
        <item m="1" x="5209"/>
        <item m="1" x="3233"/>
        <item m="1" x="2256"/>
        <item m="1" x="2828"/>
        <item m="1" x="2344"/>
        <item m="1" x="4841"/>
        <item m="1" x="3012"/>
        <item m="1" x="2341"/>
        <item m="1" x="2919"/>
        <item m="1" x="4292"/>
        <item m="1" x="5986"/>
        <item m="1" x="4800"/>
        <item m="1" x="4298"/>
        <item m="1" x="2438"/>
        <item m="1" x="5758"/>
        <item m="1" x="2652"/>
        <item m="1" x="5895"/>
        <item m="1" x="2999"/>
        <item m="1" x="4006"/>
        <item m="1" x="4971"/>
        <item m="1" x="3052"/>
        <item m="1" x="2647"/>
        <item m="1" x="4974"/>
        <item m="1" x="3964"/>
        <item m="1" x="4878"/>
        <item m="1" x="2857"/>
        <item m="1" x="3603"/>
        <item m="1" x="5852"/>
        <item m="1" x="3244"/>
        <item m="1" x="2662"/>
        <item m="1" x="4693"/>
        <item m="1" x="3666"/>
        <item m="1" x="4165"/>
        <item m="1" x="5343"/>
        <item m="1" x="4622"/>
        <item m="1" x="5839"/>
        <item m="1" x="5975"/>
        <item m="1" x="4424"/>
        <item m="1" x="4281"/>
        <item m="1" x="2199"/>
        <item m="1" x="2181"/>
        <item m="1" x="2890"/>
        <item m="1" x="3629"/>
        <item m="1" x="5135"/>
        <item m="1" x="4480"/>
        <item m="1" x="4427"/>
        <item m="1" x="3969"/>
        <item m="1" x="3961"/>
        <item m="1" x="4359"/>
        <item m="1" x="2456"/>
        <item m="1" x="4744"/>
        <item m="1" x="3195"/>
        <item m="1" x="4983"/>
        <item m="1" x="4715"/>
        <item m="1" x="4196"/>
        <item m="1" x="3895"/>
        <item m="1" x="3413"/>
        <item m="1" x="2182"/>
        <item m="1" x="3462"/>
        <item m="1" x="2676"/>
        <item m="1" x="5881"/>
        <item m="1" x="2396"/>
        <item m="1" x="5782"/>
        <item m="1" x="2244"/>
        <item m="1" x="3146"/>
        <item m="1" x="4360"/>
        <item m="1" x="4301"/>
        <item m="1" x="4446"/>
        <item m="1" x="2798"/>
        <item m="1" x="3729"/>
        <item m="1" x="2508"/>
        <item m="1" x="4442"/>
        <item m="1" x="4179"/>
        <item m="1" x="4466"/>
        <item m="1" x="3635"/>
        <item m="1" x="4554"/>
        <item m="1" x="4062"/>
        <item m="1" x="5077"/>
        <item m="1" x="5382"/>
        <item m="1" x="4538"/>
        <item m="1" x="5163"/>
        <item m="1" x="3231"/>
        <item m="1" x="4163"/>
        <item m="1" x="5773"/>
        <item m="1" x="2315"/>
        <item m="1" x="2268"/>
        <item m="1" x="4535"/>
        <item m="1" x="2146"/>
        <item m="1" x="4512"/>
        <item m="1" x="2663"/>
        <item m="1" x="5276"/>
        <item m="1" x="4804"/>
        <item m="1" x="3071"/>
        <item m="1" x="4746"/>
        <item m="1" x="4126"/>
        <item m="1" x="3360"/>
        <item m="1" x="5806"/>
        <item m="1" x="4073"/>
        <item m="1" x="4631"/>
        <item m="1" x="5357"/>
        <item m="1" x="3993"/>
        <item m="1" x="3675"/>
        <item m="1" x="3476"/>
        <item m="1" x="4728"/>
        <item m="1" x="2172"/>
        <item m="1" x="2638"/>
        <item m="1" x="5472"/>
        <item m="1" x="2952"/>
        <item m="1" x="2726"/>
        <item m="1" x="3600"/>
        <item m="1" x="4975"/>
        <item m="1" x="2977"/>
        <item m="1" x="5645"/>
        <item m="1" x="4716"/>
        <item m="1" x="3584"/>
        <item m="1" x="3156"/>
        <item m="1" x="4523"/>
        <item m="1" x="2304"/>
        <item m="1" x="4601"/>
        <item m="1" x="4096"/>
        <item m="1" x="5647"/>
        <item m="1" x="4965"/>
        <item m="1" x="5568"/>
        <item m="1" x="3853"/>
        <item m="1" x="2770"/>
        <item m="1" x="2362"/>
        <item m="1" x="3800"/>
        <item m="1" x="4339"/>
        <item m="1" x="6030"/>
        <item m="1" x="6026"/>
        <item m="1" x="5742"/>
        <item m="1" x="4282"/>
        <item m="1" x="3499"/>
        <item m="1" x="5427"/>
        <item m="1" x="5709"/>
        <item m="1" x="2922"/>
        <item m="1" x="4369"/>
        <item m="1" x="4429"/>
        <item m="1" x="5422"/>
        <item m="1" x="5334"/>
        <item m="1" x="4331"/>
        <item m="1" x="5749"/>
        <item m="1" x="5628"/>
        <item m="1" x="5593"/>
        <item m="1" x="2372"/>
        <item m="1" x="4247"/>
        <item m="1" x="3870"/>
        <item m="1" x="3232"/>
        <item m="1" x="5590"/>
        <item m="1" x="2378"/>
        <item m="1" x="4796"/>
        <item m="1" x="3994"/>
        <item m="1" x="4947"/>
        <item m="1" x="4211"/>
        <item m="1" x="4646"/>
        <item m="1" x="5148"/>
        <item m="1" x="2238"/>
        <item m="1" x="5302"/>
        <item m="1" x="2346"/>
        <item m="1" x="5398"/>
        <item m="1" x="2187"/>
        <item m="1" x="3357"/>
        <item m="1" x="2482"/>
        <item m="1" x="3721"/>
        <item m="1" x="2869"/>
        <item m="1" x="3203"/>
        <item m="1" x="2527"/>
        <item m="1" x="3483"/>
        <item m="1" x="4645"/>
        <item m="1" x="2488"/>
        <item m="1" x="5646"/>
        <item m="1" x="3342"/>
        <item m="1" x="3368"/>
        <item m="1" x="5323"/>
        <item m="1" x="3260"/>
        <item m="1" x="5174"/>
        <item m="1" x="3460"/>
        <item m="1" x="2976"/>
        <item m="1" x="3798"/>
        <item m="1" x="5259"/>
        <item m="1" x="2340"/>
        <item m="1" x="3815"/>
        <item m="1" x="2393"/>
        <item m="1" x="5403"/>
        <item m="1" x="2144"/>
        <item m="1" x="4051"/>
        <item m="1" x="5623"/>
        <item m="1" x="5365"/>
        <item m="1" x="2312"/>
        <item m="1" x="5250"/>
        <item m="1" x="2839"/>
        <item m="1" x="3194"/>
        <item m="1" x="5416"/>
        <item m="1" x="2581"/>
        <item m="1" x="2799"/>
        <item m="1" x="3164"/>
        <item m="1" x="3065"/>
        <item m="1" x="3280"/>
        <item m="1" x="2461"/>
        <item m="1" x="5294"/>
        <item m="1" x="2240"/>
        <item m="1" x="4409"/>
        <item m="1" x="5731"/>
        <item m="1" x="3106"/>
        <item m="1" x="5950"/>
        <item m="1" x="4699"/>
        <item m="1" x="2984"/>
        <item m="1" x="3560"/>
        <item m="1" x="4522"/>
        <item m="1" x="2542"/>
        <item m="1" x="2481"/>
        <item m="1" x="2971"/>
        <item m="1" x="3266"/>
        <item m="1" x="3069"/>
        <item m="1" x="5220"/>
        <item m="1" x="2886"/>
        <item m="1" x="5232"/>
        <item m="1" x="2165"/>
        <item m="1" x="3737"/>
        <item m="1" x="4987"/>
        <item m="1" x="2775"/>
        <item m="1" x="3452"/>
        <item m="1" x="4701"/>
        <item m="1" x="2989"/>
        <item m="1" x="4351"/>
        <item m="1" x="5871"/>
        <item m="1" x="5467"/>
        <item m="1" x="4995"/>
        <item m="1" x="5485"/>
        <item m="1" x="2823"/>
        <item m="1" x="4686"/>
        <item m="1" x="2978"/>
        <item m="1" x="4536"/>
        <item m="1" x="5761"/>
        <item m="1" x="4494"/>
        <item m="1" x="4985"/>
        <item m="1" x="3348"/>
        <item m="1" x="4305"/>
        <item m="1" x="2806"/>
        <item m="1" x="3320"/>
        <item m="1" x="6006"/>
        <item m="1" x="5823"/>
        <item m="1" x="3383"/>
        <item m="1" x="5487"/>
        <item m="1" x="3242"/>
        <item m="1" x="3701"/>
        <item m="1" x="4024"/>
        <item m="1" x="2640"/>
        <item m="1" x="5603"/>
        <item m="1" x="2409"/>
        <item m="1" x="2295"/>
        <item m="1" x="3550"/>
        <item m="1" x="5792"/>
        <item m="1" x="5203"/>
        <item m="1" x="4227"/>
        <item m="1" x="2804"/>
        <item m="1" x="3647"/>
        <item m="1" x="5942"/>
        <item m="1" x="4964"/>
        <item m="1" x="4320"/>
        <item m="1" x="4038"/>
        <item m="1" x="2619"/>
        <item m="1" x="2795"/>
        <item m="1" x="2162"/>
        <item m="1" x="3477"/>
        <item m="1" x="5822"/>
        <item m="1" x="4010"/>
        <item m="1" x="3549"/>
        <item m="1" x="4236"/>
        <item m="1" x="4027"/>
        <item m="1" x="4564"/>
        <item m="1" x="5110"/>
        <item m="1" x="5261"/>
        <item m="1" x="4718"/>
        <item m="1" x="5689"/>
        <item m="1" x="4344"/>
        <item m="1" x="3186"/>
        <item m="1" x="2905"/>
        <item m="1" x="5896"/>
        <item m="1" x="2875"/>
        <item m="1" x="4929"/>
        <item m="1" x="5716"/>
        <item m="1" x="5696"/>
        <item m="1" x="5876"/>
        <item m="1" x="3287"/>
        <item m="1" x="4526"/>
        <item m="1" x="5157"/>
        <item m="1" x="4734"/>
        <item m="1" x="3864"/>
        <item m="1" x="2538"/>
        <item m="1" x="5887"/>
        <item m="1" x="2643"/>
        <item m="1" x="3693"/>
        <item m="1" x="5711"/>
        <item m="1" x="2419"/>
        <item m="1" x="5581"/>
        <item m="1" x="4928"/>
        <item m="1" x="4888"/>
        <item m="1" x="4343"/>
        <item m="1" x="3023"/>
        <item m="1" x="4861"/>
        <item m="1" x="2958"/>
        <item m="1" x="4729"/>
        <item m="1" x="5333"/>
        <item m="1" x="3066"/>
        <item m="1" x="5350"/>
        <item m="1" x="5189"/>
        <item m="1" x="5639"/>
        <item m="1" x="5796"/>
        <item m="1" x="4370"/>
        <item m="1" x="4036"/>
        <item m="1" x="6024"/>
        <item m="1" x="2959"/>
        <item m="1" x="3498"/>
        <item m="1" x="3054"/>
        <item m="1" x="4811"/>
        <item m="1" x="5159"/>
        <item m="1" x="5680"/>
        <item m="1" x="2485"/>
        <item m="1" x="5289"/>
        <item m="1" x="4297"/>
        <item m="1" x="5707"/>
        <item m="1" x="4482"/>
        <item m="1" x="5057"/>
        <item m="1" x="5411"/>
        <item m="1" x="3006"/>
        <item m="1" x="5177"/>
        <item m="1" x="3220"/>
        <item m="1" x="3587"/>
        <item m="1" x="4635"/>
        <item m="1" x="2818"/>
        <item m="1" x="3639"/>
        <item m="1" x="5528"/>
        <item m="1" x="3608"/>
        <item m="1" x="4076"/>
        <item m="1" x="2732"/>
        <item m="1" x="2629"/>
        <item m="1" x="3002"/>
        <item m="1" x="2471"/>
        <item m="1" x="4001"/>
        <item m="1" x="3262"/>
        <item m="1" x="3955"/>
        <item m="1" x="5664"/>
        <item m="1" x="5049"/>
        <item m="1" x="3515"/>
        <item m="1" x="4820"/>
        <item m="1" x="4508"/>
        <item m="1" x="3656"/>
        <item m="1" x="4603"/>
        <item m="1" x="4559"/>
        <item m="1" x="3509"/>
        <item m="1" x="2425"/>
        <item m="1" x="2364"/>
        <item m="1" x="5478"/>
        <item m="1" x="4695"/>
        <item m="1" x="2342"/>
        <item m="1" x="4552"/>
        <item m="1" x="5415"/>
        <item m="1" x="2260"/>
        <item m="1" x="5217"/>
        <item m="1" x="3726"/>
        <item m="1" x="3526"/>
        <item m="1" x="5724"/>
        <item m="1" x="4181"/>
        <item m="1" x="3150"/>
        <item m="1" x="4992"/>
        <item m="1" x="4222"/>
        <item m="1" x="4939"/>
        <item m="1" x="2997"/>
        <item m="1" x="2517"/>
        <item m="1" x="2502"/>
        <item m="1" x="4745"/>
        <item m="1" x="5573"/>
        <item m="1" x="5615"/>
        <item m="1" x="5998"/>
        <item m="1" x="4823"/>
        <item m="1" x="4194"/>
        <item m="1" x="2592"/>
        <item m="1" x="3081"/>
        <item m="1" x="3294"/>
        <item m="1" x="2757"/>
        <item m="1" x="4221"/>
        <item m="1" x="3695"/>
        <item m="1" x="3123"/>
        <item m="1" x="4478"/>
        <item m="1" x="4021"/>
        <item m="1" x="5233"/>
        <item m="1" x="2347"/>
        <item m="1" x="4059"/>
        <item m="1" x="5225"/>
        <item m="1" x="3165"/>
        <item m="1" x="3569"/>
        <item m="1" x="4511"/>
        <item m="1" x="3544"/>
        <item m="1" x="3270"/>
        <item m="1" x="4506"/>
        <item m="1" x="4486"/>
        <item m="1" x="3441"/>
        <item m="1" x="5666"/>
        <item m="1" x="4335"/>
        <item m="1" x="3755"/>
        <item m="1" x="5785"/>
        <item m="1" x="5670"/>
        <item m="1" x="5736"/>
        <item m="1" x="5655"/>
        <item m="1" x="5995"/>
        <item m="1" x="2737"/>
        <item m="1" x="4679"/>
        <item m="1" x="5687"/>
        <item m="1" x="2669"/>
        <item m="1" x="4121"/>
        <item m="1" x="4707"/>
        <item m="1" x="2186"/>
        <item m="1" x="4748"/>
        <item m="1" x="5798"/>
        <item m="1" x="3746"/>
        <item m="1" x="2226"/>
        <item m="1" x="3036"/>
        <item m="1" x="4377"/>
        <item m="1" x="4265"/>
        <item m="1" x="5844"/>
        <item m="1" x="2614"/>
        <item m="1" x="5113"/>
        <item m="1" x="5347"/>
        <item m="1" x="3566"/>
        <item m="1" x="3250"/>
        <item m="1" x="5778"/>
        <item m="1" x="4465"/>
        <item m="1" x="2498"/>
        <item m="1" x="3668"/>
        <item m="1" x="4204"/>
        <item m="1" x="5981"/>
        <item m="1" x="5695"/>
        <item m="1" x="3869"/>
        <item m="1" x="5313"/>
        <item m="1" x="3887"/>
        <item m="1" x="3241"/>
        <item m="1" x="2981"/>
        <item m="1" x="4860"/>
        <item m="1" x="2314"/>
        <item m="1" x="5473"/>
        <item m="1" x="4395"/>
        <item m="1" x="4732"/>
        <item m="1" x="5328"/>
        <item m="1" x="2169"/>
        <item m="1" x="5486"/>
        <item m="1" x="5974"/>
        <item m="1" x="5537"/>
        <item m="1" x="5063"/>
        <item m="1" x="4776"/>
        <item m="1" x="3184"/>
        <item m="1" x="3162"/>
        <item m="1" x="3300"/>
        <item m="1" x="5001"/>
        <item m="1" x="4216"/>
        <item m="1" x="5079"/>
        <item m="1" x="5219"/>
        <item m="1" x="2633"/>
        <item m="1" x="5336"/>
        <item m="1" x="3176"/>
        <item m="1" x="4321"/>
        <item m="1" x="4639"/>
        <item m="1" x="3888"/>
        <item m="1" x="4949"/>
        <item m="1" x="3673"/>
        <item m="1" x="5919"/>
        <item m="1" x="3648"/>
        <item m="1" x="5394"/>
        <item m="1" x="4897"/>
        <item m="1" x="5039"/>
        <item m="1" x="3655"/>
        <item m="1" x="5496"/>
        <item m="1" x="3527"/>
        <item m="1" x="5671"/>
        <item m="1" x="4938"/>
        <item m="1" x="5747"/>
        <item m="1" x="5340"/>
        <item m="1" x="5765"/>
        <item m="1" x="2628"/>
        <item m="1" x="5064"/>
        <item m="1" x="4459"/>
        <item m="1" x="4168"/>
        <item m="1" x="2885"/>
        <item m="1" x="3536"/>
        <item m="1" x="5757"/>
        <item m="1" x="3914"/>
        <item m="1" x="5447"/>
        <item m="1" x="2418"/>
        <item m="1" x="3116"/>
        <item m="1" x="3350"/>
        <item m="1" x="3407"/>
        <item m="1" x="4186"/>
        <item m="1" x="6027"/>
        <item m="1" x="4150"/>
        <item m="1" x="5877"/>
        <item m="1" x="3572"/>
        <item m="1" x="3727"/>
        <item m="1" x="2399"/>
        <item m="1" x="5506"/>
        <item m="1" x="5807"/>
        <item m="1" x="4972"/>
        <item m="1" x="3561"/>
        <item m="1" x="5842"/>
        <item m="1" x="3506"/>
        <item m="1" x="2209"/>
        <item m="1" x="3868"/>
        <item m="1" x="6005"/>
        <item m="1" x="3917"/>
        <item m="1" x="2555"/>
        <item m="1" x="3291"/>
        <item m="1" x="4171"/>
        <item m="1" x="4837"/>
        <item m="1" x="4809"/>
        <item m="1" x="3410"/>
        <item m="1" x="4642"/>
        <item m="1" x="5309"/>
        <item m="1" x="4816"/>
        <item m="1" x="4403"/>
        <item m="1" x="4663"/>
        <item m="1" x="5258"/>
        <item m="1" x="2575"/>
        <item m="1" x="3618"/>
        <item m="1" x="4557"/>
        <item m="1" x="4779"/>
        <item m="1" x="2650"/>
        <item m="1" x="2710"/>
        <item m="1" x="6003"/>
        <item m="1" x="4765"/>
        <item m="1" x="5774"/>
        <item m="1" x="5056"/>
        <item m="1" x="5901"/>
        <item m="1" x="3897"/>
        <item m="1" x="4376"/>
        <item m="1" x="4272"/>
        <item m="1" x="3884"/>
        <item m="1" x="3044"/>
        <item m="1" x="3578"/>
        <item m="1" x="4425"/>
        <item m="1" x="2756"/>
        <item m="1" x="2766"/>
        <item m="1" x="4515"/>
        <item m="1" x="4435"/>
        <item m="1" x="4659"/>
        <item m="1" x="5524"/>
        <item m="1" x="4296"/>
        <item m="1" x="5037"/>
        <item m="1" x="3329"/>
        <item m="1" x="4560"/>
        <item m="1" x="5669"/>
        <item m="1" x="5622"/>
        <item m="1" x="2845"/>
        <item m="1" x="5288"/>
        <item m="1" x="3653"/>
        <item m="1" x="3016"/>
        <item m="1" x="2261"/>
        <item m="1" x="5946"/>
        <item m="1" x="3423"/>
        <item m="1" x="2817"/>
        <item m="1" x="5870"/>
        <item m="1" x="5459"/>
        <item m="1" x="2323"/>
        <item m="1" x="2429"/>
        <item m="1" x="4138"/>
        <item m="1" x="5861"/>
        <item m="1" x="4894"/>
        <item m="1" x="5513"/>
        <item m="1" x="5144"/>
        <item m="1" x="2630"/>
        <item m="1" x="4111"/>
        <item m="1" x="3615"/>
        <item m="1" x="4347"/>
        <item m="1" x="3763"/>
        <item m="1" x="4132"/>
        <item m="1" x="6008"/>
        <item m="1" x="5979"/>
        <item m="1" x="3367"/>
        <item m="1" x="2383"/>
        <item m="1" x="4293"/>
        <item m="1" x="4761"/>
        <item m="1" x="5719"/>
        <item m="1" x="4596"/>
        <item m="1" x="5638"/>
        <item m="1" x="4907"/>
        <item m="1" x="5036"/>
        <item m="1" x="5308"/>
        <item m="1" x="3470"/>
        <item m="1" x="2520"/>
        <item m="1" x="5093"/>
        <item m="1" x="5392"/>
        <item m="1" x="3048"/>
        <item m="1" x="3805"/>
        <item m="1" x="6019"/>
        <item m="1" x="2465"/>
        <item m="1" x="5075"/>
        <item m="1" x="3981"/>
        <item m="1" x="4759"/>
        <item m="1" x="2210"/>
        <item m="1" x="4859"/>
        <item m="1" x="4023"/>
        <item m="1" x="3248"/>
        <item m="1" x="5090"/>
        <item m="1" x="5384"/>
        <item m="1" x="2403"/>
        <item m="1" x="4434"/>
        <item m="1" x="5315"/>
        <item m="1" x="2856"/>
        <item m="1" x="4327"/>
        <item m="1" x="4302"/>
        <item m="1" x="2822"/>
        <item m="1" x="5107"/>
        <item m="1" x="2277"/>
        <item m="1" x="4045"/>
        <item m="1" x="5693"/>
        <item m="1" x="4166"/>
        <item m="1" x="3386"/>
        <item m="1" x="4664"/>
        <item m="1" x="3595"/>
        <item m="1" x="4338"/>
        <item m="1" x="4657"/>
        <item m="1" x="3084"/>
        <item m="1" x="4868"/>
        <item m="1" x="5627"/>
        <item m="1" x="5703"/>
        <item m="1" x="2724"/>
        <item m="1" x="3068"/>
        <item m="1" x="2892"/>
        <item m="1" x="4055"/>
        <item m="1" x="3622"/>
        <item m="1" x="4637"/>
        <item m="1" x="2567"/>
        <item m="1" x="5855"/>
        <item m="1" x="4649"/>
        <item m="1" x="3343"/>
        <item m="1" x="3924"/>
        <item m="1" x="5444"/>
        <item m="1" x="5260"/>
        <item m="1" x="3780"/>
        <item m="1" x="4618"/>
        <item m="1" x="2387"/>
        <item m="1" x="4775"/>
        <item m="1" x="2742"/>
        <item m="1" x="5710"/>
        <item m="1" x="4614"/>
        <item m="1" x="2267"/>
        <item m="1" x="4799"/>
        <item m="1" x="3591"/>
        <item m="1" x="3844"/>
        <item m="1" x="4492"/>
        <item m="1" x="2190"/>
        <item m="1" x="3388"/>
        <item m="1" x="3916"/>
        <item m="1" x="3716"/>
        <item m="1" x="3788"/>
        <item m="1" x="5908"/>
        <item m="1" x="3616"/>
        <item m="1" x="2960"/>
        <item m="1" x="5187"/>
        <item m="1" x="2303"/>
        <item m="1" x="3493"/>
        <item m="1" x="2850"/>
        <item m="1" x="2660"/>
        <item m="1" x="3151"/>
        <item m="1" x="4193"/>
        <item m="1" x="5178"/>
        <item m="1" x="4805"/>
        <item m="1" x="2493"/>
        <item m="1" x="4209"/>
        <item m="1" x="3709"/>
        <item m="1" x="4357"/>
        <item m="1" x="3516"/>
        <item m="1" x="2735"/>
        <item m="1" x="4387"/>
        <item m="1" x="3212"/>
        <item m="1" x="4683"/>
        <item m="1" x="2402"/>
        <item m="1" x="4291"/>
        <item m="1" x="4160"/>
        <item m="1" x="4363"/>
        <item m="1" x="2864"/>
        <item m="1" x="5930"/>
        <item m="1" x="5829"/>
        <item m="1" x="3696"/>
        <item m="1" x="4054"/>
        <item m="1" x="4537"/>
        <item m="1" x="2343"/>
        <item m="1" x="4219"/>
        <item m="1" x="4433"/>
        <item m="1" x="2796"/>
        <item m="1" x="5009"/>
        <item m="1" x="5510"/>
        <item m="1" x="2785"/>
        <item m="1" x="4736"/>
        <item m="1" x="2658"/>
        <item m="1" x="4827"/>
        <item m="1" x="3949"/>
        <item m="1" x="3188"/>
        <item m="1" x="5180"/>
        <item m="1" x="2808"/>
        <item m="1" x="4464"/>
        <item m="1" x="2549"/>
        <item m="1" x="2554"/>
        <item m="1" x="5834"/>
        <item m="1" x="5025"/>
        <item m="1" x="5455"/>
        <item m="1" x="5754"/>
        <item m="1" x="3113"/>
        <item m="1" x="5846"/>
        <item m="1" x="2860"/>
        <item m="1" x="3319"/>
        <item m="1" x="3088"/>
        <item m="1" x="5401"/>
        <item m="1" x="3063"/>
        <item m="1" x="3267"/>
        <item m="1" x="4882"/>
        <item m="1" x="3559"/>
        <item m="1" x="3080"/>
        <item m="1" x="2557"/>
        <item m="1" x="3553"/>
        <item m="1" x="5958"/>
        <item m="1" x="3145"/>
        <item m="1" x="5020"/>
        <item m="1" x="5281"/>
        <item m="1" x="3818"/>
        <item m="1" x="4688"/>
        <item m="1" x="2910"/>
        <item m="1" x="3252"/>
        <item m="1" x="6018"/>
        <item m="1" x="4052"/>
        <item m="1" x="2504"/>
        <item m="1" x="2906"/>
        <item m="1" x="2678"/>
        <item m="1" x="4672"/>
        <item m="1" x="2250"/>
        <item m="1" x="5891"/>
        <item m="1" x="3335"/>
        <item m="1" x="2615"/>
        <item m="1" x="5475"/>
        <item m="1" x="3742"/>
        <item m="1" x="3925"/>
        <item m="1" x="4393"/>
        <item m="1" x="2749"/>
        <item m="1" x="4139"/>
        <item m="1" x="2366"/>
        <item m="1" x="2635"/>
        <item m="1" x="3134"/>
        <item m="1" x="4600"/>
        <item m="1" x="5776"/>
        <item m="1" x="4914"/>
        <item m="1" x="2170"/>
        <item m="1" x="5996"/>
        <item m="1" x="2849"/>
        <item m="1" x="5988"/>
        <item m="1" x="3041"/>
        <item m="1" x="3332"/>
        <item m="1" x="3177"/>
        <item m="1" x="2784"/>
        <item m="1" x="2568"/>
        <item m="1" x="4879"/>
        <item m="1" x="5972"/>
        <item m="1" x="4660"/>
        <item m="1" x="3385"/>
        <item m="1" x="2242"/>
        <item m="1" x="4555"/>
        <item m="1" x="3128"/>
        <item m="1" x="5393"/>
        <item m="1" x="3492"/>
        <item m="1" x="5734"/>
        <item m="1" x="4856"/>
        <item m="1" x="2532"/>
        <item m="1" x="3683"/>
        <item m="1" x="5520"/>
        <item m="1" x="3821"/>
        <item m="1" x="4556"/>
        <item m="1" x="5494"/>
        <item m="1" x="5038"/>
        <item m="1" x="3909"/>
        <item m="1" x="2715"/>
        <item m="1" x="2392"/>
        <item m="1" x="4553"/>
        <item m="1" x="2290"/>
        <item m="1" x="3182"/>
        <item m="1" x="2685"/>
        <item m="1" x="3412"/>
        <item m="1" x="4851"/>
        <item m="1" x="5515"/>
        <item m="1" x="5642"/>
        <item m="1" x="4708"/>
        <item m="1" x="3820"/>
        <item m="1" x="2767"/>
        <item m="1" x="3245"/>
        <item m="1" x="5793"/>
        <item m="1" x="4015"/>
        <item m="1" x="5362"/>
        <item m="1" x="4471"/>
        <item m="1" x="2762"/>
        <item m="1" x="2930"/>
        <item m="1" x="5481"/>
        <item m="1" x="5254"/>
        <item m="1" x="4180"/>
        <item m="1" x="5957"/>
        <item m="1" x="4453"/>
        <item m="1" x="4145"/>
        <item m="1" x="3959"/>
        <item m="1" x="3950"/>
        <item m="1" x="2477"/>
        <item m="1" x="2657"/>
        <item m="1" x="5102"/>
        <item m="1" x="5238"/>
        <item m="1" x="4047"/>
        <item m="1" x="2337"/>
        <item m="1" x="2394"/>
        <item m="1" x="4431"/>
        <item m="1" x="5685"/>
        <item m="1" x="2937"/>
        <item m="1" x="5637"/>
        <item m="1" x="5463"/>
        <item m="1" x="3299"/>
        <item m="1" x="4473"/>
        <item m="1" x="2253"/>
        <item m="1" x="5555"/>
        <item m="1" x="2474"/>
        <item m="1" x="2607"/>
        <item m="1" x="3843"/>
        <item m="1" x="4248"/>
        <item m="1" x="4250"/>
        <item m="1" x="4735"/>
        <item m="1" x="5632"/>
        <item m="1" x="5466"/>
        <item m="1" x="3580"/>
        <item m="1" x="5140"/>
        <item m="1" x="3847"/>
        <item m="1" x="3789"/>
        <item m="1" x="3731"/>
        <item m="1" x="3529"/>
        <item m="1" x="4923"/>
        <item m="1" x="4122"/>
        <item m="1" x="3502"/>
        <item m="1" x="2848"/>
        <item m="1" x="5291"/>
        <item m="1" x="4114"/>
        <item m="1" x="3913"/>
        <item m="1" x="2145"/>
        <item m="1" x="3979"/>
        <item m="1" x="5643"/>
        <item m="1" x="4632"/>
        <item m="1" x="2680"/>
        <item m="1" x="5066"/>
        <item m="1" x="4411"/>
        <item m="1" x="3756"/>
        <item m="1" x="2683"/>
        <item m="1" x="2254"/>
        <item m="1" x="5659"/>
        <item m="1" x="4696"/>
        <item m="1" x="3050"/>
        <item m="1" x="5441"/>
        <item m="1" x="4195"/>
        <item m="1" x="5310"/>
        <item m="1" x="3827"/>
        <item m="1" x="2665"/>
        <item m="1" x="4067"/>
        <item m="1" x="4182"/>
        <item m="1" x="2616"/>
        <item m="1" x="5567"/>
        <item m="1" x="3613"/>
        <item m="1" x="3139"/>
        <item m="1" x="3634"/>
        <item m="1" x="3337"/>
        <item m="1" x="4091"/>
        <item m="1" x="3735"/>
        <item m="1" x="5386"/>
        <item m="1" x="3773"/>
        <item m="1" x="5984"/>
        <item m="1" x="2176"/>
        <item m="1" x="4013"/>
        <item m="1" x="2345"/>
        <item m="1" x="3122"/>
        <item m="1" x="2648"/>
        <item m="1" x="5274"/>
        <item m="1" x="4518"/>
        <item m="1" x="3290"/>
        <item m="1" x="2944"/>
        <item m="1" x="5948"/>
        <item m="1" x="3468"/>
        <item m="1" x="2792"/>
        <item m="1" x="4260"/>
        <item m="1" x="2882"/>
        <item m="1" x="5836"/>
        <item m="1" x="3705"/>
        <item m="1" x="2147"/>
        <item m="1" x="2943"/>
        <item m="1" x="4112"/>
        <item m="1" x="2859"/>
        <item m="1" x="4071"/>
        <item m="1" x="6037"/>
        <item m="1" x="4042"/>
        <item m="1" x="2673"/>
        <item m="1" x="2525"/>
        <item m="1" x="3504"/>
        <item m="1" x="4757"/>
        <item m="1" x="4046"/>
        <item m="1" x="2360"/>
        <item m="1" x="5914"/>
        <item m="1" x="5725"/>
        <item m="1" x="2672"/>
        <item m="1" x="5490"/>
        <item m="1" x="2854"/>
        <item m="1" x="2870"/>
        <item m="1" x="2994"/>
        <item m="1" x="2235"/>
        <item m="1" x="2632"/>
        <item m="1" x="4365"/>
        <item m="1" x="3096"/>
        <item m="1" x="5045"/>
        <item m="1" x="4350"/>
        <item m="1" x="2416"/>
        <item m="1" x="2973"/>
        <item m="1" x="5916"/>
        <item m="1" x="2297"/>
        <item m="1" x="2529"/>
        <item m="1" x="5264"/>
        <item m="1" x="4900"/>
        <item m="1" x="4513"/>
        <item m="1" x="2918"/>
        <item m="1" x="2214"/>
        <item m="1" x="2220"/>
        <item m="1" x="3359"/>
        <item m="1" x="4172"/>
        <item m="1" x="2329"/>
        <item m="1" x="4842"/>
        <item m="1" x="5701"/>
        <item m="1" x="2595"/>
        <item m="1" x="3301"/>
        <item m="1" x="2872"/>
        <item m="1" x="5407"/>
        <item m="1" x="5363"/>
        <item m="1" x="3218"/>
        <item m="1" x="5181"/>
        <item m="1" x="5708"/>
        <item m="1" x="5940"/>
        <item m="1" x="3932"/>
        <item m="1" x="5960"/>
        <item m="1" x="4102"/>
        <item m="1" x="3562"/>
        <item m="1" x="5213"/>
        <item m="1" x="5848"/>
        <item m="1" x="3446"/>
        <item m="1" x="5525"/>
        <item m="1" x="5128"/>
        <item m="1" x="5332"/>
        <item m="1" x="5784"/>
        <item m="1" x="5470"/>
        <item m="1" x="5078"/>
        <item m="1" x="5658"/>
        <item m="1" x="4382"/>
        <item m="1" x="3779"/>
        <item m="1" x="5665"/>
        <item m="1" x="4921"/>
        <item m="1" x="4115"/>
        <item m="1" x="2154"/>
        <item m="1" x="5115"/>
        <item m="1" x="2664"/>
        <item m="1" x="2743"/>
        <item m="1" x="2301"/>
        <item m="1" x="5882"/>
        <item m="1" x="5835"/>
        <item m="1" x="5089"/>
        <item m="1" x="3806"/>
        <item m="1" x="5423"/>
        <item m="1" x="5292"/>
        <item m="1" x="2852"/>
        <item m="1" x="3791"/>
        <item m="1" x="3816"/>
        <item m="1" x="3179"/>
        <item m="1" x="4935"/>
        <item m="1" x="2751"/>
        <item m="1" x="5953"/>
        <item m="1" x="4322"/>
        <item m="1" x="3724"/>
        <item m="1" x="3511"/>
        <item m="1" x="4399"/>
        <item m="1" x="5287"/>
        <item m="1" x="4960"/>
        <item m="1" x="4472"/>
        <item m="1" x="2282"/>
        <item m="1" x="2391"/>
        <item m="1" x="3687"/>
        <item m="1" x="3138"/>
        <item m="1" x="4299"/>
        <item m="1" x="2338"/>
        <item m="1" x="4544"/>
        <item m="1" x="2623"/>
        <item m="1" x="3045"/>
        <item m="1" x="4912"/>
        <item m="1" x="3636"/>
        <item m="1" x="3009"/>
        <item m="1" x="2287"/>
        <item m="1" x="4674"/>
        <item m="1" x="4934"/>
        <item m="1" x="2544"/>
        <item m="1" x="3031"/>
        <item m="1" x="3581"/>
        <item m="1" x="5251"/>
        <item m="1" x="4973"/>
        <item m="1" x="5105"/>
        <item m="1" x="4713"/>
        <item m="1" x="4233"/>
        <item m="1" x="4374"/>
        <item m="1" x="2563"/>
        <item m="1" x="4977"/>
        <item m="1" x="3055"/>
        <item m="1" x="2561"/>
        <item m="1" x="3442"/>
        <item m="1" x="3602"/>
        <item m="1" x="3444"/>
        <item m="1" x="4255"/>
        <item m="1" x="4225"/>
        <item m="1" x="5714"/>
        <item m="1" x="4581"/>
        <item m="1" x="2551"/>
        <item m="1" x="4751"/>
        <item m="1" x="4676"/>
        <item m="1" x="5814"/>
        <item m="1" x="3001"/>
        <item m="1" x="5080"/>
        <item m="1" x="5872"/>
        <item m="1" x="3534"/>
        <item m="1" x="4822"/>
        <item m="1" x="4264"/>
        <item m="1" x="4903"/>
        <item m="1" x="5497"/>
        <item m="1" x="2972"/>
        <item m="1" x="3296"/>
        <item m="1" x="3482"/>
        <item m="1" x="2769"/>
        <item m="1" x="3931"/>
        <item m="1" x="4802"/>
        <item m="1" x="3762"/>
        <item m="1" x="5008"/>
        <item m="1" x="3157"/>
        <item m="1" x="3612"/>
        <item m="1" x="3604"/>
        <item m="1" x="4846"/>
        <item m="1" x="2155"/>
        <item m="1" x="3568"/>
        <item m="1" x="5372"/>
        <item m="1" x="3719"/>
        <item m="1" x="5385"/>
        <item m="1" x="5556"/>
        <item m="1" x="3943"/>
        <item m="1" x="2933"/>
        <item m="1" x="2708"/>
        <item m="1" x="4419"/>
        <item m="1" x="5832"/>
        <item m="1" x="3426"/>
        <item m="1" x="4850"/>
        <item m="1" x="2608"/>
        <item m="1" x="4712"/>
        <item m="1" x="2948"/>
        <item m="1" x="3809"/>
        <item m="1" x="2483"/>
        <item m="1" x="4135"/>
        <item m="1" x="3089"/>
        <item m="1" x="4323"/>
        <item m="1" x="3894"/>
        <item m="1" x="3158"/>
        <item m="1" x="5862"/>
        <item m="1" x="4379"/>
        <item m="1" x="3119"/>
        <item m="1" x="2431"/>
        <item m="1" x="5456"/>
        <item m="1" x="4815"/>
        <item m="1" x="5821"/>
        <item m="1" x="5389"/>
        <item m="1" x="5595"/>
        <item m="1" x="3617"/>
        <item m="1" x="3416"/>
        <item m="1" x="3490"/>
        <item m="1" x="4898"/>
        <item m="1" x="2812"/>
        <item m="1" x="2266"/>
        <item m="1" x="5029"/>
        <item m="1" x="3929"/>
        <item m="1" x="5816"/>
        <item m="1" x="5019"/>
        <item m="1" x="4496"/>
        <item m="1" x="2788"/>
        <item m="1" x="6012"/>
        <item m="1" x="3953"/>
        <item m="1" x="3531"/>
        <item m="1" x="3039"/>
        <item m="1" x="2496"/>
        <item m="1" x="3930"/>
        <item m="1" x="5242"/>
        <item m="1" x="5591"/>
        <item m="1" x="4698"/>
        <item m="1" x="5041"/>
        <item m="1" x="4278"/>
        <item m="1" x="3776"/>
        <item m="1" x="5245"/>
        <item m="1" x="4706"/>
        <item m="1" x="5698"/>
        <item m="1" x="2701"/>
        <item m="1" x="5740"/>
        <item m="1" x="4029"/>
        <item m="1" x="4604"/>
        <item m="1" x="2449"/>
        <item m="1" x="2203"/>
        <item m="1" x="3999"/>
        <item m="1" x="4662"/>
        <item m="1" x="4626"/>
        <item m="1" x="5017"/>
        <item m="1" x="3985"/>
        <item m="1" x="4332"/>
        <item m="1" x="5396"/>
        <item m="1" x="2637"/>
        <item m="1" x="2464"/>
        <item m="1" x="2198"/>
        <item m="1" x="3810"/>
        <item m="1" x="3928"/>
        <item m="1" x="4426"/>
        <item m="1" x="2200"/>
        <item m="1" x="5799"/>
        <item m="1" x="3691"/>
        <item m="1" x="4778"/>
        <item m="1" x="5211"/>
        <item m="1" x="4085"/>
        <item m="1" x="2646"/>
        <item m="1" x="4243"/>
        <item m="1" x="4543"/>
        <item m="1" x="4156"/>
        <item m="1" x="3507"/>
        <item m="1" x="3934"/>
        <item m="1" x="4507"/>
        <item m="1" x="2995"/>
        <item m="1" x="4527"/>
        <item m="1" x="4580"/>
        <item m="1" x="6025"/>
        <item m="1" x="4753"/>
        <item m="1" x="5154"/>
        <item m="1" x="5155"/>
        <item m="1" x="5131"/>
        <item m="1" x="3187"/>
        <item m="1" x="4957"/>
        <item m="1" x="5092"/>
        <item m="1" x="2863"/>
        <item m="1" x="3752"/>
        <item m="1" x="2531"/>
        <item m="1" x="4871"/>
        <item m="1" x="5028"/>
        <item m="1" x="4607"/>
        <item m="1" x="5713"/>
        <item m="1" x="2700"/>
        <item m="1" x="2874"/>
        <item m="1" x="5697"/>
        <item m="1" x="5735"/>
        <item m="1" x="3758"/>
        <item m="1" x="4667"/>
        <item m="1" x="3846"/>
        <item m="1" x="4479"/>
        <item m="1" x="5777"/>
        <item m="1" x="4133"/>
        <item m="1" x="4502"/>
        <item m="1" x="4258"/>
        <item m="1" x="5678"/>
        <item m="1" x="3349"/>
        <item m="1" x="5878"/>
        <item m="1" x="3032"/>
        <item m="1" x="4782"/>
        <item m="1" x="3912"/>
        <item m="1" x="5408"/>
        <item m="1" x="5346"/>
        <item m="1" x="3418"/>
        <item m="1" x="3414"/>
        <item m="1" x="4717"/>
        <item m="1" x="3900"/>
        <item m="1" x="4630"/>
        <item m="1" x="4107"/>
        <item m="1" x="3556"/>
        <item m="1" x="4041"/>
        <item m="1" x="3783"/>
        <item m="1" x="5060"/>
        <item m="1" x="5153"/>
        <item m="1" x="4505"/>
        <item m="1" x="2880"/>
        <item m="1" x="3785"/>
        <item m="1" x="5223"/>
        <item m="1" x="2359"/>
        <item m="1" x="4151"/>
        <item m="1" x="3973"/>
        <item m="1" x="4246"/>
        <item m="1" x="5756"/>
        <item m="1" x="5971"/>
        <item m="1" x="4551"/>
        <item m="1" x="2185"/>
        <item m="1" x="5989"/>
        <item m="1" x="5137"/>
        <item m="1" x="4931"/>
        <item m="1" x="3390"/>
        <item m="1" x="3033"/>
        <item m="1" x="3625"/>
        <item m="1" x="3396"/>
        <item m="1" x="4733"/>
        <item m="1" x="2813"/>
        <item m="1" x="5699"/>
        <item m="1" x="3748"/>
        <item m="1" x="3384"/>
        <item m="1" x="4720"/>
        <item m="1" x="4031"/>
        <item m="1" x="4525"/>
        <item m="1" x="4532"/>
        <item m="1" x="5560"/>
        <item m="1" x="3885"/>
        <item m="1" x="4671"/>
        <item m="1" x="4546"/>
        <item m="1" x="5147"/>
        <item m="1" x="5454"/>
        <item m="1" x="5492"/>
        <item m="1" x="2780"/>
        <item m="1" x="3741"/>
        <item m="1" x="3372"/>
        <item m="1" x="3565"/>
        <item m="1" x="4984"/>
        <item m="1" x="2654"/>
        <item m="1" x="2497"/>
        <item m="1" x="5892"/>
        <item m="1" x="5240"/>
        <item m="1" x="4654"/>
        <item m="1" x="3740"/>
        <item m="1" x="5477"/>
        <item m="1" x="4348"/>
        <item m="1" x="3796"/>
        <item m="1" x="4098"/>
        <item m="1" x="3101"/>
        <item m="1" x="3858"/>
        <item m="1" x="5883"/>
        <item m="1" x="4306"/>
        <item m="1" x="3971"/>
        <item m="1" x="5099"/>
        <item m="1" x="2175"/>
        <item m="1" x="5123"/>
        <item m="1" x="3042"/>
        <item m="1" x="3845"/>
        <item m="1" x="2500"/>
        <item m="1" x="3513"/>
        <item m="1" x="3753"/>
        <item m="1" x="2601"/>
        <item m="1" x="5812"/>
        <item m="1" x="2440"/>
        <item m="1" x="5267"/>
        <item m="1" x="5575"/>
        <item m="1" x="2763"/>
        <item m="1" x="2427"/>
        <item m="1" x="2255"/>
        <item m="1" x="3007"/>
        <item m="1" x="5030"/>
        <item m="1" x="5759"/>
        <item m="1" x="2351"/>
        <item m="1" x="5133"/>
        <item m="1" x="5120"/>
        <item m="1" x="5429"/>
        <item m="1" x="5300"/>
        <item m="1" x="4917"/>
        <item m="1" x="2492"/>
        <item m="1" x="5101"/>
        <item m="1" x="4437"/>
        <item m="1" x="2333"/>
        <item m="1" x="4325"/>
        <item m="1" x="5898"/>
        <item m="1" x="2779"/>
        <item m="1" x="3808"/>
        <item m="1" x="5449"/>
        <item m="1" x="2846"/>
        <item m="1" x="2495"/>
        <item m="1" x="3163"/>
        <item m="1" x="5965"/>
        <item m="1" x="2184"/>
        <item m="1" x="2150"/>
        <item m="1" x="2773"/>
        <item m="1" x="5964"/>
        <item m="1" x="3598"/>
        <item m="1" x="4097"/>
        <item m="1" x="2968"/>
        <item m="1" x="3532"/>
        <item m="1" x="5936"/>
        <item m="1" x="3362"/>
        <item m="1" x="4583"/>
        <item m="1" x="4881"/>
        <item m="1" x="3124"/>
        <item m="1" x="5885"/>
        <item m="1" x="3682"/>
        <item m="1" x="3945"/>
        <item m="1" x="4405"/>
        <item m="1" x="5134"/>
        <item m="1" x="5630"/>
        <item m="1" x="5299"/>
        <item m="1" x="2435"/>
        <item m="1" x="3794"/>
        <item m="1" x="4283"/>
        <item m="1" x="3180"/>
        <item m="1" x="3672"/>
        <item m="1" x="4770"/>
        <item m="1" x="4549"/>
        <item m="1" x="4919"/>
        <item m="1" x="2617"/>
        <item m="1" x="5531"/>
        <item m="1" x="5910"/>
        <item m="1" x="2644"/>
        <item m="1" x="4469"/>
        <item m="1" x="5430"/>
        <item m="1" x="2541"/>
        <item m="1" x="2569"/>
        <item m="1" x="2866"/>
        <item m="1" x="4756"/>
        <item m="1" x="3856"/>
        <item m="1" x="4739"/>
        <item m="1" x="3594"/>
        <item m="1" x="6038"/>
        <item m="1" x="3491"/>
        <item m="1" x="4333"/>
        <item m="1" x="5224"/>
        <item m="1" x="5461"/>
        <item m="1" x="4452"/>
        <item m="1" x="4362"/>
        <item m="1" x="6015"/>
        <item m="1" x="2197"/>
        <item m="1" x="4432"/>
        <item m="1" x="3424"/>
        <item m="1" x="2447"/>
        <item m="1" x="3517"/>
        <item m="1" x="3353"/>
        <item m="1" x="5745"/>
        <item m="1" x="4547"/>
        <item m="1" x="3582"/>
        <item m="1" x="3658"/>
        <item m="1" x="5712"/>
        <item m="1" x="3455"/>
        <item m="1" x="3395"/>
        <item m="1" x="5668"/>
        <item m="1" x="5516"/>
        <item m="1" x="4141"/>
        <item m="1" x="4966"/>
        <item m="1" x="4314"/>
        <item m="1" x="4690"/>
        <item m="1" x="5574"/>
        <item m="1" x="2578"/>
        <item m="1" x="5215"/>
        <item m="1" x="4113"/>
        <item m="1" x="5653"/>
        <item m="1" x="6041"/>
        <item m="1" x="3451"/>
        <item m="1" x="3518"/>
        <item m="1" x="2446"/>
        <item m="1" x="5606"/>
        <item m="1" x="2247"/>
        <item m="1" x="3307"/>
        <item m="1" x="3770"/>
        <item m="1" x="2384"/>
        <item m="1" x="4081"/>
        <item m="1" x="2718"/>
        <item m="1" x="4037"/>
        <item m="1" x="3098"/>
        <item m="1" x="3271"/>
        <item m="1" x="5523"/>
        <item m="1" x="2907"/>
        <item m="1" x="5280"/>
        <item m="1" x="5679"/>
        <item m="1" x="4005"/>
        <item m="1" x="2322"/>
        <item m="1" x="5335"/>
        <item m="1" x="5437"/>
        <item m="1" x="2911"/>
        <item m="1" x="4155"/>
        <item m="1" x="5042"/>
        <item m="1" x="2420"/>
        <item m="1" x="3276"/>
        <item m="1" x="2472"/>
        <item m="1" x="3303"/>
        <item m="1" x="4004"/>
        <item m="1" x="5851"/>
        <item m="1" x="2308"/>
        <item m="1" x="5982"/>
        <item m="1" x="5820"/>
        <item m="1" x="4129"/>
        <item m="1" x="3860"/>
        <item m="1" x="4026"/>
        <item m="1" x="4436"/>
        <item m="1" x="4175"/>
        <item m="1" x="4656"/>
        <item m="1" x="3840"/>
        <item m="1" x="4862"/>
        <item m="1" x="3944"/>
        <item m="1" x="4458"/>
        <item m="1" x="3823"/>
        <item m="1" x="2681"/>
        <item m="1" x="2956"/>
        <item m="1" x="4231"/>
        <item m="1" x="2422"/>
        <item m="1" x="3500"/>
        <item m="1" x="3107"/>
        <item m="1" x="4598"/>
        <item m="1" x="3828"/>
        <item m="1" x="4014"/>
        <item m="1" x="3018"/>
        <item m="1" x="5002"/>
        <item m="1" x="5769"/>
        <item m="1" x="6016"/>
        <item m="1" x="3899"/>
        <item m="1" x="3005"/>
        <item m="1" x="4289"/>
        <item m="1" x="5434"/>
        <item m="1" x="4381"/>
        <item m="1" x="6002"/>
        <item m="1" x="6040"/>
        <item m="1" x="5412"/>
        <item m="1" x="3908"/>
        <item m="1" x="3936"/>
        <item m="1" x="3597"/>
        <item m="1" x="3456"/>
        <item m="1" x="4065"/>
        <item m="1" x="5521"/>
        <item m="1" x="5794"/>
        <item m="1" x="5728"/>
        <item m="1" x="3429"/>
        <item m="1" x="4198"/>
        <item m="1" x="3196"/>
        <item m="1" x="2739"/>
        <item m="1" x="3954"/>
        <item m="1" x="3040"/>
        <item m="1" x="2689"/>
        <item m="1" x="5306"/>
        <item m="1" x="3028"/>
        <item m="1" x="4864"/>
        <item m="1" x="5192"/>
        <item m="1" x="2927"/>
        <item m="1" x="5588"/>
        <item m="1" x="3677"/>
        <item m="1" x="3958"/>
        <item m="1" x="3896"/>
        <item m="1" x="3974"/>
        <item m="1" x="2641"/>
        <item m="1" x="5533"/>
        <item m="1" x="3501"/>
        <item m="1" x="5469"/>
        <item m="1" x="3466"/>
        <item m="1" x="2249"/>
        <item m="1" x="5073"/>
        <item m="1" x="5222"/>
        <item m="1" x="5927"/>
        <item m="1" x="4394"/>
        <item m="1" x="4916"/>
        <item m="1" x="5442"/>
        <item m="1" x="5410"/>
        <item m="1" x="4229"/>
        <item m="1" x="5884"/>
        <item m="1" x="4848"/>
        <item m="1" x="3904"/>
        <item m="1" x="4276"/>
        <item m="1" x="5173"/>
        <item m="1" x="2473"/>
        <item m="1" x="3351"/>
        <item m="1" x="4613"/>
        <item m="1" x="3398"/>
        <item m="1" x="4033"/>
        <item m="1" x="3484"/>
        <item m="1" x="5208"/>
        <item m="1" x="4705"/>
        <item m="1" x="2881"/>
        <item m="1" x="2269"/>
        <item m="1" x="4692"/>
        <item m="1" x="5649"/>
        <item m="1" x="5301"/>
        <item m="1" x="2889"/>
        <item m="1" x="5899"/>
        <item m="1" x="4711"/>
        <item m="1" x="5457"/>
        <item m="1" x="3114"/>
        <item m="1" x="5016"/>
        <item m="1" x="5059"/>
        <item m="1" x="5683"/>
        <item m="1" x="5859"/>
        <item m="1" x="5166"/>
        <item m="1" x="2467"/>
        <item m="1" x="2745"/>
        <item m="1" x="3072"/>
        <item m="1" x="2830"/>
        <item m="1" x="4100"/>
        <item m="1" x="2768"/>
        <item m="1" x="3664"/>
        <item m="1" x="4117"/>
        <item m="1" x="3593"/>
        <item m="1" x="3920"/>
        <item m="1" x="3223"/>
        <item m="1" x="4687"/>
        <item m="1" x="3702"/>
        <item m="1" x="3403"/>
        <item m="1" x="3317"/>
        <item m="1" x="5576"/>
        <item m="1" x="5558"/>
        <item m="1" x="3555"/>
        <item m="1" x="2782"/>
        <item m="1" x="3881"/>
        <item m="1" x="2361"/>
        <item m="1" x="3142"/>
        <item m="1" x="2586"/>
        <item m="1" x="3918"/>
        <item m="1" x="2219"/>
        <item m="1" x="4304"/>
        <item m="1" x="2216"/>
        <item m="1" x="5397"/>
        <item m="1" x="2377"/>
        <item m="1" x="5058"/>
        <item m="1" x="5268"/>
        <item m="1" x="3099"/>
        <item m="1" x="2489"/>
        <item m="1" x="5562"/>
        <item m="1" x="3352"/>
        <item m="1" x="3278"/>
        <item m="1" x="3510"/>
        <item m="1" x="4028"/>
        <item m="1" x="4249"/>
        <item m="1" x="2706"/>
        <item m="1" x="5924"/>
        <item m="1" x="5330"/>
        <item m="1" x="2687"/>
        <item m="1" x="3665"/>
        <item m="1" x="2408"/>
        <item m="1" x="4709"/>
        <item m="1" x="5295"/>
        <item m="1" x="4440"/>
        <item m="1" x="5161"/>
        <item m="1" x="2452"/>
        <item m="1" x="5355"/>
        <item m="1" x="4873"/>
        <item m="1" x="4531"/>
        <item m="1" x="4727"/>
        <item m="1" x="3047"/>
        <item m="1" x="3883"/>
        <item m="1" x="4795"/>
        <item m="1" x="5307"/>
        <item m="1" x="2920"/>
        <item m="1" x="3192"/>
        <item m="1" x="2478"/>
        <item m="1" x="4896"/>
        <item m="1" x="4497"/>
        <item m="1" x="3034"/>
        <item m="1" x="3197"/>
        <item m="1" x="4252"/>
        <item m="1" x="4763"/>
        <item m="1" x="4447"/>
        <item m="1" x="3473"/>
        <item m="1" x="2605"/>
        <item m="1" x="4364"/>
        <item m="1" x="2205"/>
        <item m="1" x="2727"/>
        <item m="1" x="5651"/>
        <item m="1" x="5797"/>
        <item m="1" x="2974"/>
        <item m="1" x="2174"/>
        <item m="1" x="5119"/>
        <item m="1" x="3632"/>
        <item m="1" x="4647"/>
        <item m="1" x="2433"/>
        <item m="1" x="5353"/>
        <item m="1" x="4003"/>
        <item m="1" x="2264"/>
        <item m="1" x="4356"/>
        <item m="1" x="3363"/>
        <item m="1" x="3621"/>
        <item m="1" x="5114"/>
        <item m="1" x="2772"/>
        <item m="1" x="2879"/>
        <item m="1" x="5854"/>
        <item m="1" x="5968"/>
        <item m="1" x="4228"/>
        <item m="1" x="3173"/>
        <item m="1" x="2800"/>
        <item m="1" x="3627"/>
        <item m="1" x="3172"/>
        <item m="1" x="4206"/>
        <item m="1" x="5547"/>
        <item m="1" x="3706"/>
        <item m="1" x="4053"/>
        <item m="1" x="5085"/>
        <item m="1" x="3285"/>
        <item m="1" x="4159"/>
        <item m="1" x="5426"/>
        <item m="1" x="3995"/>
        <item m="1" x="2382"/>
        <item m="1" x="4220"/>
        <item m="1" x="4254"/>
        <item m="1" x="3400"/>
        <item m="1" x="2528"/>
        <item m="1" x="4200"/>
        <item m="1" x="5554"/>
        <item m="1" x="4528"/>
        <item m="1" x="5311"/>
        <item m="1" x="3449"/>
        <item m="1" x="2380"/>
        <item m="1" x="3147"/>
        <item m="1" x="2865"/>
        <item m="1" x="3982"/>
        <item m="1" x="5325"/>
        <item m="1" x="4910"/>
        <item m="1" x="2679"/>
        <item m="1" x="5043"/>
        <item m="1" x="2883"/>
        <item m="1" x="4491"/>
        <item m="1" x="2553"/>
        <item m="1" x="4273"/>
        <item m="1" x="3479"/>
        <item m="1" x="5243"/>
        <item m="1" x="2925"/>
        <item m="1" x="3049"/>
        <item m="1" x="2891"/>
        <item m="1" x="3415"/>
        <item m="1" x="3083"/>
        <item m="1" x="5367"/>
        <item m="1" x="3628"/>
        <item m="1" x="5027"/>
        <item m="1" x="3690"/>
        <item m="1" x="5808"/>
        <item m="1" x="3619"/>
        <item m="1" x="5198"/>
        <item m="1" x="5641"/>
        <item m="1" x="5596"/>
        <item m="1" x="5529"/>
        <item m="1" x="4396"/>
        <item m="1" x="5241"/>
        <item m="1" x="3143"/>
        <item m="1" x="2926"/>
        <item m="1" x="2618"/>
        <item m="1" x="2398"/>
        <item m="1" x="5165"/>
        <item m="1" x="2777"/>
        <item m="1" x="5949"/>
        <item m="1" x="4625"/>
        <item m="1" x="5023"/>
        <item m="1" x="4847"/>
        <item m="1" x="2533"/>
        <item m="1" x="2278"/>
        <item m="1" x="3854"/>
        <item m="1" x="4270"/>
        <item m="1" x="5505"/>
        <item m="1" x="3166"/>
        <item m="1" x="3764"/>
        <item m="1" x="4533"/>
        <item m="1" x="3692"/>
        <item m="1" x="3781"/>
        <item m="1" x="3757"/>
        <item m="1" x="5618"/>
        <item m="1" x="4867"/>
        <item m="1" x="2232"/>
        <item m="1" x="4087"/>
        <item m="1" x="3014"/>
        <item m="1" x="5800"/>
        <item m="1" x="5404"/>
        <item m="1" x="2487"/>
        <item m="1" x="3325"/>
        <item m="1" x="4638"/>
        <item m="1" x="5741"/>
        <item m="1" x="4566"/>
        <item m="1" x="3660"/>
        <item m="1" x="2454"/>
        <item m="1" x="5922"/>
        <item m="1" x="3829"/>
        <item m="1" x="3258"/>
        <item m="1" x="4400"/>
        <item m="1" x="2980"/>
        <item m="1" x="3283"/>
        <item m="1" x="3966"/>
        <item m="1" x="5383"/>
        <item m="1" x="3421"/>
        <item m="1" x="4183"/>
        <item m="1" x="3255"/>
        <item m="1" x="4106"/>
        <item m="1" x="5803"/>
        <item m="1" x="3890"/>
        <item m="1" x="4474"/>
        <item m="1" x="3092"/>
        <item m="1" x="2594"/>
        <item m="1" x="5366"/>
        <item m="1" x="3714"/>
        <item m="1" x="4521"/>
        <item m="1" x="4951"/>
        <item m="1" x="3309"/>
        <item m="1" x="2455"/>
        <item m="1" x="4368"/>
        <item m="1" x="3905"/>
        <item m="1" x="2709"/>
        <item m="1" x="2957"/>
        <item m="1" x="3670"/>
        <item m="1" x="2192"/>
        <item m="1" x="2803"/>
        <item m="1" x="5070"/>
        <item m="1" x="4694"/>
        <item m="1" x="3289"/>
        <item m="1" x="2993"/>
        <item m="1" x="5081"/>
        <item m="1" x="5033"/>
        <item m="1" x="2987"/>
        <item m="1" x="3181"/>
        <item m="1" x="6021"/>
        <item m="1" x="2248"/>
        <item m="1" x="4039"/>
        <item m="1" x="4173"/>
        <item m="1" x="4061"/>
        <item m="1" x="2736"/>
        <item m="1" x="5987"/>
        <item m="1" x="3641"/>
        <item m="1" x="5947"/>
        <item m="1" x="3087"/>
        <item m="1" x="5167"/>
        <item m="1" x="4185"/>
        <item m="1" x="5111"/>
        <item m="1" x="5621"/>
        <item m="1" x="3379"/>
        <item m="1" x="5329"/>
        <item m="1" x="5356"/>
        <item m="1" x="3461"/>
        <item m="1" x="3728"/>
        <item m="1" x="3310"/>
        <item m="1" x="4428"/>
        <item m="1" x="3646"/>
        <item m="1" x="5381"/>
        <item m="1" x="5550"/>
        <item m="1" x="5959"/>
        <item m="1" x="4640"/>
        <item m="1" x="5512"/>
        <item m="1" x="4190"/>
        <item m="1" x="2712"/>
        <item m="1" x="5196"/>
        <item m="1" x="5011"/>
        <item m="1" x="6028"/>
        <item m="1" x="5488"/>
        <item m="1" x="4290"/>
        <item m="1" x="3346"/>
        <item m="1" x="2622"/>
        <item m="1" x="4828"/>
        <item m="1" x="5717"/>
        <item m="1" x="4784"/>
        <item m="1" x="3340"/>
        <item m="1" x="2794"/>
        <item m="1" x="4915"/>
        <item m="1" x="2530"/>
        <item m="1" x="5850"/>
        <item m="1" x="5810"/>
        <item m="1" x="2935"/>
        <item m="1" x="2523"/>
        <item m="1" x="3878"/>
        <item m="1" x="5911"/>
        <item m="1" x="4313"/>
        <item m="1" x="5297"/>
        <item m="1" x="3297"/>
        <item m="1" x="4060"/>
        <item m="1" x="5667"/>
        <item m="1" x="3640"/>
        <item m="1" x="3873"/>
        <item m="1" x="2840"/>
        <item m="1" x="4134"/>
        <item m="1" x="3035"/>
        <item m="1" x="3736"/>
        <item m="1" x="3133"/>
        <item m="1" x="4285"/>
        <item m="1" x="2928"/>
        <item m="1" x="4487"/>
        <item m="1" x="2358"/>
        <item m="1" x="3708"/>
        <item m="1" x="5419"/>
        <item m="1" x="5024"/>
        <item m="1" x="3365"/>
        <item m="1" x="4266"/>
        <item m="1" x="5200"/>
        <item m="1" x="2442"/>
        <item m="1" x="4352"/>
        <item m="1" x="4210"/>
        <item m="1" x="4084"/>
        <item m="1" x="5780"/>
        <item m="1" x="3375"/>
        <item m="1" x="3321"/>
        <item m="1" x="3020"/>
        <item m="1" x="2991"/>
        <item m="1" x="3208"/>
        <item m="1" x="4361"/>
        <item m="1" x="4887"/>
        <item m="1" x="3901"/>
        <item m="1" x="4958"/>
        <item m="1" x="2747"/>
        <item m="1" x="4341"/>
        <item m="1" x="5925"/>
        <item m="1" x="2666"/>
        <item m="1" x="3497"/>
        <item m="1" x="5005"/>
        <item m="1" x="2871"/>
        <item m="1" x="2252"/>
        <item m="1" x="3075"/>
        <item m="1" x="5538"/>
        <item m="1" x="6007"/>
        <item m="1" x="2717"/>
        <item m="1" x="5920"/>
        <item m="1" x="4124"/>
        <item m="1" x="2336"/>
        <item m="1" x="2193"/>
        <item m="1" x="3956"/>
        <item m="1" x="4342"/>
        <item m="1" x="3149"/>
        <item m="1" x="4840"/>
        <item m="1" x="5545"/>
        <item m="1" x="4043"/>
        <item m="1" x="2606"/>
        <item m="1" x="4959"/>
        <item m="1" x="3642"/>
        <item m="1" x="2705"/>
        <item m="1" x="5450"/>
        <item m="1" x="4234"/>
        <item m="1" x="3236"/>
        <item m="1" x="4207"/>
        <item m="1" x="3862"/>
        <item m="1" x="3361"/>
        <item m="1" x="2302"/>
        <item m="1" x="2309"/>
        <item m="1" x="3935"/>
        <item m="1" x="2897"/>
        <item m="1" x="2983"/>
        <item m="1" x="5370"/>
        <item m="1" x="3480"/>
        <item m="1" x="3104"/>
        <item m="1" x="3391"/>
        <item m="1" x="5990"/>
        <item m="1" x="4991"/>
        <item m="1" x="2294"/>
        <item m="1" x="2789"/>
        <item m="1" x="3592"/>
        <item m="1" x="2815"/>
        <item m="1" x="5414"/>
        <item m="1" x="4755"/>
        <item m="1" x="2847"/>
        <item m="1" x="3571"/>
        <item m="1" x="2283"/>
        <item m="1" x="2535"/>
        <item m="1" x="5156"/>
        <item m="1" x="3927"/>
        <item m="1" x="2246"/>
        <item m="1" x="3685"/>
        <item m="1" x="3838"/>
        <item m="1" x="3825"/>
        <item m="1" x="2239"/>
        <item m="1" x="4609"/>
        <item m="1" x="4467"/>
        <item m="1" x="3118"/>
        <item m="1" x="4140"/>
        <item m="1" x="2153"/>
        <item m="1" x="5282"/>
        <item m="1" x="3013"/>
        <item m="1" x="5963"/>
        <item m="1" x="4835"/>
        <item m="1" x="4449"/>
        <item m="1" x="2317"/>
        <item m="1" x="4818"/>
        <item m="1" x="2320"/>
        <item m="1" x="5860"/>
        <item m="1" x="2161"/>
        <item m="1" x="2289"/>
        <item m="1" x="4670"/>
        <item m="1" x="3902"/>
        <item m="1" x="3051"/>
        <item m="1" x="2781"/>
        <item m="1" x="5476"/>
        <item m="1" x="4844"/>
        <item m="1" x="2627"/>
        <item m="1" x="2230"/>
        <item m="1" x="4495"/>
        <item m="1" x="5338"/>
        <item m="1" x="5304"/>
        <item m="1" x="3393"/>
        <item m="1" x="5661"/>
        <item m="1" x="4595"/>
        <item m="1" x="4261"/>
        <item m="1" x="2201"/>
        <item m="1" x="4205"/>
        <item m="1" x="4773"/>
        <item m="1" x="4086"/>
        <item m="1" x="3588"/>
        <item m="1" x="2448"/>
        <item m="1" x="4723"/>
        <item m="1" x="3700"/>
        <item m="1" x="2355"/>
        <item m="1" x="5236"/>
        <item m="1" x="3378"/>
        <item m="1" x="4771"/>
        <item m="1" x="3874"/>
        <item m="1" x="3601"/>
        <item m="1" x="4421"/>
        <item m="1" x="3723"/>
        <item m="1" x="2682"/>
        <item m="1" x="4158"/>
        <item m="1" x="2386"/>
        <item m="1" x="5320"/>
        <item m="1" x="2424"/>
        <item m="1" x="4241"/>
        <item m="1" x="3947"/>
        <item m="1" x="3206"/>
        <item m="1" x="6035"/>
        <item m="1" x="5766"/>
        <item m="1" x="3219"/>
        <item m="1" x="5022"/>
        <item m="1" x="3257"/>
        <item m="1" x="4310"/>
        <item m="1" x="3152"/>
        <item m="1" x="2961"/>
        <item m="1" x="3254"/>
        <item m="1" x="3552"/>
        <item m="1" x="2898"/>
        <item m="1" x="2831"/>
        <item m="1" x="3175"/>
        <item m="1" x="4584"/>
        <item m="1" x="3209"/>
        <item m="1" x="5526"/>
        <item m="1" x="3990"/>
        <item m="1" x="4044"/>
        <item m="1" x="5246"/>
        <item m="1" x="3210"/>
        <item m="1" x="2996"/>
        <item m="1" x="3305"/>
        <item m="1" x="5124"/>
        <item m="1" x="5605"/>
        <item m="1" x="5656"/>
        <item m="1" x="5375"/>
        <item m="1" x="4742"/>
        <item m="1" x="2451"/>
        <item m="1" x="3275"/>
        <item m="1" x="3795"/>
        <item m="1" x="2439"/>
        <item m="1" x="2195"/>
        <item m="1" x="5775"/>
        <item m="1" x="5194"/>
        <item m="1" x="2947"/>
        <item m="1" x="5318"/>
        <item m="1" x="5359"/>
        <item m="1" x="2460"/>
        <item m="1" x="2899"/>
        <item m="1" x="2649"/>
        <item m="1" x="5065"/>
        <item m="1" x="3659"/>
        <item m="1" x="4049"/>
        <item m="1" x="2904"/>
        <item m="1" x="3207"/>
        <item m="1" x="4726"/>
        <item m="1" x="4152"/>
        <item m="1" x="3199"/>
        <item m="1" x="5013"/>
        <item m="1" x="5378"/>
        <item m="1" x="3743"/>
        <item m="1" x="5722"/>
        <item m="1" x="3312"/>
        <item m="1" x="3090"/>
        <item m="1" x="5540"/>
        <item m="1" x="3891"/>
        <item m="1" x="4423"/>
        <item m="1" x="3458"/>
        <item m="1" x="5522"/>
        <item m="1" x="5943"/>
        <item m="1" x="4886"/>
        <item m="1" x="3183"/>
        <item m="1" x="2900"/>
        <item m="1" x="2258"/>
        <item m="1" x="2600"/>
        <item m="1" x="4606"/>
        <item m="1" x="5609"/>
        <item m="1" x="2434"/>
        <item m="1" x="2507"/>
        <item m="1" x="4617"/>
        <item m="1" x="3539"/>
        <item m="1" x="4439"/>
        <item m="1" x="4794"/>
        <item m="1" x="5763"/>
        <item m="1" x="5811"/>
        <item m="1" x="2589"/>
        <item m="1" x="4725"/>
        <item m="1" x="5175"/>
        <item m="1" x="3535"/>
        <item m="1" x="2969"/>
        <item m="1" x="2385"/>
        <item m="1" x="2405"/>
        <item m="1" x="4279"/>
        <item m="1" x="3906"/>
        <item m="1" x="3011"/>
        <item m="1" x="3717"/>
        <item m="1" x="2613"/>
        <item m="1" x="2152"/>
        <item m="1" x="4503"/>
        <item m="1" x="5046"/>
        <item m="1" x="3983"/>
        <item m="1" x="5654"/>
        <item m="1" x="5580"/>
        <item m="1" x="4714"/>
        <item m="1" x="2437"/>
        <item m="1" x="2191"/>
        <item m="1" x="3630"/>
        <item m="1" x="3596"/>
        <item m="1" x="2962"/>
        <item m="1" x="5863"/>
        <item m="1" x="2626"/>
        <item m="1" x="2774"/>
        <item m="1" x="4170"/>
        <item m="1" x="4410"/>
        <item m="1" x="2802"/>
        <item m="1" x="5804"/>
        <item m="1" x="4253"/>
        <item m="1" x="2740"/>
        <item m="1" x="2414"/>
        <item m="1" x="2824"/>
        <item m="1" x="3112"/>
        <item m="1" x="5853"/>
        <item m="1" x="2855"/>
        <item m="1" x="5417"/>
        <item m="1" x="2604"/>
        <item m="1" x="3826"/>
        <item m="1" x="4722"/>
        <item m="1" x="5409"/>
        <item m="1" x="2908"/>
        <item m="1" x="5006"/>
        <item m="1" x="3564"/>
        <item m="1" x="4149"/>
        <item m="1" x="4636"/>
        <item m="1" x="3214"/>
        <item m="1" x="2571"/>
        <item m="1" x="4724"/>
        <item m="1" x="3777"/>
        <item m="1" x="2177"/>
        <item m="1" x="5149"/>
        <item m="1" x="2526"/>
        <item m="1" x="4790"/>
        <item m="1" x="2305"/>
        <item m="1" x="4022"/>
        <item m="1" x="3117"/>
        <item m="1" x="5676"/>
        <item m="1" x="5361"/>
        <item m="1" x="3288"/>
        <item m="1" x="4420"/>
        <item m="1" x="3984"/>
        <item m="1" x="4007"/>
        <item m="1" x="3222"/>
        <item m="1" x="3137"/>
        <item m="1" x="5644"/>
        <item m="1" x="4620"/>
        <item m="1" x="3136"/>
        <item m="1" x="3277"/>
        <item m="1" x="5945"/>
        <item m="1" x="4032"/>
        <item m="1" x="2273"/>
        <item m="1" x="4786"/>
        <item m="1" x="4147"/>
        <item m="1" x="3671"/>
        <item m="1" x="3543"/>
        <item m="1" x="4652"/>
        <item m="1" x="4215"/>
        <item m="1" x="6010"/>
        <item m="1" x="5993"/>
        <item m="1" x="4389"/>
        <item m="1" x="4741"/>
        <item m="1" x="2509"/>
        <item m="1" x="3043"/>
        <item m="1" x="3227"/>
        <item m="1" x="4943"/>
        <item m="1" x="4500"/>
        <item m="1" x="5471"/>
        <item m="1" x="2651"/>
        <item m="1" x="5216"/>
        <item m="1" x="4488"/>
        <item m="1" x="3915"/>
        <item m="1" x="5068"/>
        <item m="1" x="2417"/>
        <item m="1" x="2625"/>
        <item m="1" x="3459"/>
        <item m="1" x="4153"/>
        <item m="1" x="4621"/>
        <item m="1" x="3153"/>
        <item m="1" x="4208"/>
        <item m="1" x="3273"/>
        <item m="1" x="5212"/>
        <item m="1" x="4602"/>
        <item m="1" x="4340"/>
        <item m="1" x="4373"/>
        <item m="1" x="3992"/>
        <item m="1" x="5813"/>
        <item m="1" x="3521"/>
        <item m="1" x="2699"/>
        <item m="1" x="5534"/>
        <item m="1" x="5234"/>
        <item m="1" x="3851"/>
        <item m="1" x="2272"/>
        <item m="1" x="3538"/>
        <item m="1" x="2990"/>
        <item m="1" x="3169"/>
        <item m="1" x="3778"/>
        <item m="1" x="2326"/>
        <item m="1" x="2324"/>
        <item m="1" x="2807"/>
        <item m="1" x="3710"/>
        <item m="1" x="4167"/>
        <item m="1" x="2204"/>
        <item m="1" x="2950"/>
        <item m="1" x="4685"/>
        <item m="1" x="3732"/>
        <item m="1" x="3239"/>
        <item m="1" x="3428"/>
        <item m="1" x="5985"/>
        <item m="1" x="5880"/>
        <item m="1" x="3314"/>
        <item m="1" x="4490"/>
        <item m="1" x="5582"/>
        <item m="1" x="5762"/>
        <item m="1" x="5926"/>
        <item m="1" x="5368"/>
        <item m="1" x="2741"/>
        <item m="1" x="4095"/>
        <item m="1" x="5436"/>
        <item m="1" x="5130"/>
        <item m="1" x="4002"/>
        <item m="1" x="4020"/>
        <item m="1" x="3015"/>
        <item m="1" x="2946"/>
        <item m="1" x="3100"/>
        <item m="1" x="3803"/>
        <item m="1" x="4354"/>
        <item m="1" x="4259"/>
        <item m="1" x="5905"/>
        <item m="1" x="3060"/>
        <item m="1" x="3328"/>
        <item m="1" x="3272"/>
        <item m="1" x="3486"/>
        <item m="1" x="4783"/>
        <item m="1" x="2917"/>
        <item m="1" x="2354"/>
        <item m="1" x="3817"/>
        <item m="1" x="4766"/>
        <item m="1" x="3417"/>
        <item m="1" x="5764"/>
        <item m="1" x="5967"/>
        <item m="1" x="5514"/>
        <item m="1" x="2334"/>
        <item m="1" x="3025"/>
        <item m="1" x="3355"/>
        <item m="1" x="3161"/>
        <item m="1" x="4385"/>
        <item m="1" x="5047"/>
        <item m="1" x="2307"/>
        <item m="1" x="2783"/>
        <item m="1" x="3074"/>
        <item m="1" x="3076"/>
        <item m="1" x="5390"/>
        <item m="1" x="5791"/>
        <item m="1" x="4075"/>
        <item m="1" x="2587"/>
        <item m="1" x="5600"/>
        <item m="1" x="3095"/>
        <item m="1" x="3967"/>
        <item m="1" x="3715"/>
        <item m="1" x="5479"/>
        <item m="1" x="4475"/>
        <item m="1" x="5721"/>
        <item m="1" x="4116"/>
        <item m="1" x="2462"/>
        <item m="1" x="6022"/>
        <item m="1" x="4176"/>
        <item m="1" x="2584"/>
        <item m="1" x="3376"/>
        <item m="1" x="4997"/>
        <item m="1" x="5548"/>
        <item m="1" x="5532"/>
        <item m="1" x="4334"/>
        <item m="1" x="4080"/>
        <item m="1" x="2552"/>
        <item m="1" x="3472"/>
        <item m="1" x="3797"/>
        <item m="1" x="3059"/>
        <item m="1" x="3323"/>
        <item m="1" x="2722"/>
        <item m="1" x="2888"/>
        <item m="1" x="5746"/>
        <item m="1" x="3004"/>
        <item m="1" x="4319"/>
        <item m="1" x="2692"/>
        <item m="1" x="4144"/>
        <item m="1" x="5702"/>
        <item m="1" x="5191"/>
        <item m="1" x="3563"/>
        <item m="1" x="5082"/>
        <item m="1" x="5277"/>
        <item m="1" x="3354"/>
        <item m="1" x="2560"/>
        <item m="1" x="4700"/>
        <item m="1" x="3443"/>
        <item m="1" x="4901"/>
        <item m="1" x="5636"/>
        <item m="1" x="3533"/>
        <item m="1" x="2861"/>
        <item m="1" x="4384"/>
        <item m="1" x="4615"/>
        <item m="1" x="5230"/>
        <item m="1" x="5465"/>
        <item m="1" x="2653"/>
        <item m="1" x="2940"/>
        <item m="1" x="5055"/>
        <item m="1" x="5279"/>
        <item m="1" x="5118"/>
        <item m="1" x="4655"/>
        <item m="1" x="2703"/>
        <item m="1" x="4230"/>
        <item m="1" x="3775"/>
        <item m="1" x="2450"/>
        <item m="1" x="4986"/>
        <item m="1" x="3886"/>
        <item m="1" x="3228"/>
        <item m="1" x="5952"/>
        <item m="1" x="3000"/>
        <item m="1" x="2778"/>
        <item m="1" x="4737"/>
        <item m="1" x="2811"/>
        <item m="1" x="3793"/>
        <item m="1" x="4954"/>
        <item m="1" x="5499"/>
        <item m="1" x="3857"/>
        <item m="1" x="2521"/>
        <item m="1" x="3159"/>
        <item m="1" x="5255"/>
        <item m="1" x="4893"/>
        <item m="1" x="5428"/>
        <item m="1" x="5358"/>
        <item m="1" x="3469"/>
        <item m="1" x="4819"/>
        <item m="1" x="5788"/>
        <item m="1" x="5433"/>
        <item m="1" x="3754"/>
        <item m="1" x="2436"/>
        <item m="1" x="5809"/>
        <item m="1" x="5369"/>
        <item m="1" x="3440"/>
        <item m="1" x="3327"/>
        <item m="1" x="2565"/>
        <item m="1" x="2223"/>
        <item m="1" x="4072"/>
        <item m="1" x="4414"/>
        <item m="1" x="3919"/>
        <item m="1" x="4906"/>
        <item m="1" x="5767"/>
        <item m="1" x="4926"/>
        <item m="1" x="3960"/>
        <item m="1" x="6031"/>
        <item m="1" x="3471"/>
        <item m="1" x="4587"/>
        <item m="1" x="3478"/>
        <item m="1" x="2691"/>
        <item m="1" x="2914"/>
        <item m="1" x="3474"/>
        <item m="1" x="5498"/>
        <item m="1" x="3848"/>
        <item m="1" x="4539"/>
        <item m="1" x="3085"/>
        <item m="1" x="4397"/>
        <item m="1" x="5700"/>
        <item m="1" x="5727"/>
        <item m="1" x="4999"/>
        <item m="1" x="3951"/>
        <item m="1" x="2970"/>
        <item m="1" x="5557"/>
        <item m="1" x="3190"/>
        <item m="1" x="4981"/>
        <item m="1" x="4390"/>
        <item m="1" x="5182"/>
        <item m="1" x="4517"/>
        <item m="1" x="5530"/>
        <item m="1" x="2820"/>
        <item m="1" x="5388"/>
        <item m="1" x="4774"/>
        <item m="1" x="5087"/>
        <item m="1" x="3295"/>
        <item m="1" x="2693"/>
        <item m="1" x="3545"/>
        <item m="1" x="5779"/>
        <item m="1" x="3661"/>
        <item m="1" x="3590"/>
        <item m="1" x="4309"/>
        <item m="1" x="3733"/>
        <item m="1" x="4131"/>
        <item m="1" x="2444"/>
        <item m="1" x="4832"/>
        <item m="1" x="3131"/>
        <item m="1" x="4678"/>
        <item m="1" x="2339"/>
        <item m="1" x="5249"/>
        <item m="1" x="3830"/>
        <item m="1" x="2559"/>
        <item m="1" x="5142"/>
        <item m="1" x="3892"/>
        <item m="1" x="5586"/>
        <item m="1" x="4854"/>
        <item m="1" x="5190"/>
        <item m="1" x="3957"/>
        <item m="1" x="4558"/>
        <item m="1" x="2262"/>
        <item m="1" x="5934"/>
        <item m="1" x="5201"/>
        <item m="1" x="4058"/>
        <item m="1" x="5802"/>
        <item m="1" x="5624"/>
        <item m="1" x="2300"/>
        <item m="1" x="3420"/>
        <item m="1" x="5980"/>
        <item m="1" x="3238"/>
        <item m="1" x="4814"/>
        <item m="1" x="3200"/>
        <item m="1" x="3213"/>
        <item m="1" x="5921"/>
        <item m="1" x="4979"/>
        <item m="1" x="3730"/>
        <item m="1" x="3062"/>
        <item m="1" x="2832"/>
        <item m="1" x="2603"/>
        <item m="1" x="4762"/>
        <item m="1" x="3366"/>
        <item m="1" x="3464"/>
        <item m="1" x="2445"/>
        <item m="1" x="3834"/>
        <item m="1" x="5511"/>
        <item m="1" x="5938"/>
        <item m="1" x="5269"/>
        <item m="1" x="5579"/>
        <item m="1" x="2479"/>
        <item m="1" x="4937"/>
        <item m="1" x="2853"/>
        <item m="1" x="4329"/>
        <item m="1" x="2755"/>
        <item m="1" x="5873"/>
        <item m="1" x="2598"/>
        <item m="1" x="5720"/>
        <item m="1" x="2719"/>
        <item m="1" x="2821"/>
        <item m="1" x="3722"/>
        <item m="1" x="5229"/>
        <item m="1" x="5997"/>
        <item m="1" x="3205"/>
        <item m="1" x="4927"/>
        <item m="1" x="4633"/>
        <item m="1" x="5071"/>
        <item m="1" x="5744"/>
        <item m="1" x="5706"/>
        <item m="1" x="2318"/>
        <item m="1" x="4752"/>
        <item m="1" x="4863"/>
        <item m="1" x="5561"/>
        <item m="1" x="5069"/>
        <item m="1" x="2677"/>
        <item m="1" x="4599"/>
        <item m="1" x="3091"/>
        <item m="1" x="3607"/>
        <item m="1" x="3126"/>
        <item m="1" x="2457"/>
        <item m="1" x="4948"/>
        <item m="1" x="2730"/>
        <item m="1" x="4597"/>
        <item m="1" x="5421"/>
        <item m="1" x="4577"/>
        <item m="1" x="5559"/>
        <item m="1" x="2836"/>
        <item m="1" x="4040"/>
        <item m="1" x="2945"/>
        <item m="1" x="3344"/>
        <item m="1" x="3132"/>
        <item m="1" x="4682"/>
        <item m="1" x="4300"/>
        <item m="1" x="5290"/>
        <item m="1" x="4456"/>
        <item m="1" x="2400"/>
        <item m="1" x="2728"/>
        <item m="1" x="2967"/>
        <item m="1" x="3318"/>
        <item m="1" x="3201"/>
        <item m="1" x="4865"/>
        <item m="1" x="4000"/>
        <item m="1" x="3875"/>
        <item m="1" x="4470"/>
        <item m="1" x="2319"/>
        <item m="1" x="4855"/>
        <item m="1" x="4588"/>
        <item m="1" x="2550"/>
        <item m="1" x="5322"/>
        <item m="1" x="5541"/>
        <item m="1" x="4034"/>
        <item m="1" x="5874"/>
        <item m="1" x="3077"/>
        <item m="1" x="2163"/>
        <item m="1" x="4417"/>
        <item m="1" x="5535"/>
        <item m="1" x="3170"/>
        <item m="1" x="3221"/>
        <item m="1" x="4962"/>
        <item m="1" x="5104"/>
        <item m="1" x="4932"/>
        <item m="1" x="4056"/>
        <item m="1" x="4831"/>
        <item m="1" x="3645"/>
        <item m="1" x="4451"/>
        <item m="1" x="4212"/>
        <item m="1" x="5729"/>
        <item m="1" x="4514"/>
        <item m="1" x="3489"/>
        <item m="1" x="5869"/>
        <item m="1" x="5983"/>
        <item m="1" x="4108"/>
        <item m="1" x="2151"/>
        <item m="1" x="2281"/>
        <item m="1" x="4148"/>
        <item m="1" x="2229"/>
        <item m="1" x="3611"/>
        <item m="1" x="2942"/>
        <item m="1" x="3191"/>
        <item m="1" x="5504"/>
        <item m="1" x="2156"/>
        <item m="1" x="2884"/>
        <item m="1" x="3430"/>
        <item m="1" x="3293"/>
        <item m="1" x="3633"/>
        <item m="1" x="3247"/>
        <item m="1" x="3488"/>
        <item m="1" x="4498"/>
        <item m="1" x="2921"/>
        <item m="1" x="5633"/>
        <item m="1" x="3866"/>
        <item m="1" x="5244"/>
        <item m="1" x="4568"/>
        <item m="1" x="2217"/>
        <item m="1" x="2257"/>
        <item m="1" x="5351"/>
        <item m="1" x="3832"/>
        <item m="1" x="5489"/>
        <item m="1" x="3923"/>
        <item m="1" x="5227"/>
        <item m="1" x="4684"/>
        <item m="1" x="3401"/>
        <item m="1" x="5864"/>
        <item m="1" x="4353"/>
        <item m="1" x="4634"/>
        <item m="1" x="5912"/>
        <item m="1" x="3548"/>
        <item m="1" x="2375"/>
        <item m="1" x="3684"/>
        <item m="1" x="2221"/>
        <item m="1" x="4883"/>
        <item m="1" x="3512"/>
        <item m="1" x="4499"/>
        <item m="1" x="4245"/>
        <item m="1" x="2684"/>
        <item m="1" x="4274"/>
        <item m="1" x="4826"/>
        <item m="1" x="4164"/>
        <item m="1" x="3064"/>
        <item m="1" x="3313"/>
        <item m="1" x="4094"/>
        <item m="1" x="5686"/>
        <item m="1" x="4980"/>
        <item m="1" x="2787"/>
        <item m="1" x="3872"/>
        <item m="1" x="4895"/>
        <item m="1" x="4961"/>
        <item m="1" x="4251"/>
        <item m="1" x="4952"/>
        <item m="1" x="5435"/>
        <item m="1" x="4567"/>
        <item m="1" x="4875"/>
        <item m="1" x="3408"/>
        <item m="1" x="4542"/>
        <item m="1" x="2263"/>
        <item m="1" x="5109"/>
        <item m="1" x="4575"/>
        <item m="1" x="5928"/>
        <item m="1" x="5451"/>
        <item m="1" x="2441"/>
        <item m="1" x="3674"/>
        <item m="1" x="3976"/>
        <item m="1" x="2215"/>
        <item m="1" x="2536"/>
        <item m="1" x="3198"/>
        <item m="1" x="5572"/>
        <item m="1" x="5787"/>
        <item m="1" x="5589"/>
        <item m="1" x="4337"/>
        <item m="1" x="4573"/>
        <item m="1" x="2837"/>
        <item m="1" x="3185"/>
        <item m="1" x="5691"/>
        <item m="1" x="3963"/>
        <item m="1" x="3824"/>
        <item m="1" x="5815"/>
        <item m="1" x="2545"/>
        <item m="1" x="5601"/>
        <item m="1" x="5482"/>
        <item m="1" x="5830"/>
        <item m="1" x="2491"/>
        <item m="1" x="4187"/>
        <item m="1" x="4925"/>
        <item m="1" x="5014"/>
        <item m="1" x="2668"/>
        <item m="1" x="2734"/>
        <item m="1" x="5657"/>
        <item m="1" x="4143"/>
        <item m="1" x="4516"/>
        <item m="1" x="4146"/>
        <item m="1" x="2744"/>
        <item m="1" x="5801"/>
        <item m="1" x="5453"/>
        <item m="1" x="3980"/>
        <item m="1" x="3465"/>
        <item m="1" x="5091"/>
        <item m="1" x="5360"/>
        <item m="1" x="2556"/>
        <item m="1" x="5493"/>
        <item m="1" x="5704"/>
        <item m="1" x="2411"/>
        <item m="1" x="3282"/>
        <item m="1" x="3373"/>
        <item m="1" x="2776"/>
        <item m="1" x="4574"/>
        <item m="1" x="5825"/>
        <item m="1" x="5771"/>
        <item m="1" x="3495"/>
        <item m="1" x="2924"/>
        <item m="1" x="3369"/>
        <item m="1" x="2929"/>
        <item m="1" x="5252"/>
        <item m="1" x="4967"/>
        <item m="1" x="5053"/>
        <item m="1" x="5739"/>
        <item m="1" x="5239"/>
        <item m="1" x="3522"/>
        <item m="1" x="4018"/>
        <item m="1" x="3744"/>
        <item m="1" x="3240"/>
        <item m="1" x="2313"/>
        <item m="1" x="5599"/>
        <item m="1" x="4806"/>
        <item m="1" x="3903"/>
        <item m="1" x="5237"/>
        <item m="1" x="4317"/>
        <item m="1" x="4035"/>
        <item m="1" x="4576"/>
        <item m="1" x="5271"/>
        <item m="1" x="5354"/>
        <item m="1" x="3651"/>
        <item m="1" x="3392"/>
        <item m="1" x="2534"/>
        <item m="1" x="3422"/>
        <item m="1" x="4011"/>
        <item m="1" x="4069"/>
        <item m="1" x="5508"/>
        <item m="1" x="4669"/>
        <item m="1" x="2306"/>
        <item m="1" x="4189"/>
        <item m="1" x="5999"/>
        <item m="1" x="5737"/>
        <item m="1" x="4610"/>
        <item m="1" x="5247"/>
        <item m="1" x="4858"/>
        <item m="1" x="5316"/>
        <item m="1" x="4807"/>
        <item m="1" x="3167"/>
        <item m="1" x="3863"/>
        <item m="1" x="5026"/>
        <item m="1" x="4445"/>
        <item m="1" x="4268"/>
        <item m="1" x="5413"/>
        <item m="1" x="5088"/>
        <item m="1" x="4127"/>
        <item m="1" x="5681"/>
        <item m="1" x="4267"/>
        <item m="1" x="4680"/>
        <item m="1" x="5138"/>
        <item m="1" x="5160"/>
        <item m="1" x="4990"/>
        <item m="1" x="5755"/>
        <item m="1" x="5440"/>
        <item m="1" x="2827"/>
        <item m="1" x="5176"/>
        <item m="1" x="5339"/>
        <item m="1" x="4240"/>
        <item m="1" x="4534"/>
        <item m="1" x="3073"/>
        <item m="1" x="4579"/>
        <item m="1" x="5341"/>
        <item m="1" x="2368"/>
        <item m="1" x="5112"/>
        <item m="1" x="2986"/>
        <item m="1" x="3249"/>
        <item m="1" x="4125"/>
        <item m="1" x="6000"/>
        <item m="1" x="4224"/>
        <item m="1" x="4303"/>
        <item m="1" x="5195"/>
        <item m="1" x="3975"/>
        <item m="1" x="4899"/>
        <item m="1" x="4933"/>
        <item m="1" x="4407"/>
        <item m="1" x="2236"/>
        <item m="1" x="4754"/>
        <item m="1" x="4088"/>
        <item m="1" x="4703"/>
        <item m="1" x="3427"/>
        <item m="1" x="3108"/>
        <item m="1" x="5969"/>
        <item m="1" x="2206"/>
        <item m="1" x="3837"/>
        <item m="1" x="5062"/>
        <item m="1" x="4294"/>
        <item m="1" x="5611"/>
        <item m="1" x="3530"/>
        <item m="1" x="3382"/>
        <item m="1" x="2609"/>
        <item m="1" x="2707"/>
        <item m="1" x="3987"/>
        <item m="1" x="4586"/>
        <item m="1" x="3610"/>
        <item m="1" x="5718"/>
        <item m="1" x="2809"/>
        <item m="1" x="3996"/>
        <item m="1" x="5768"/>
        <item m="1" x="2759"/>
        <item m="1" x="3331"/>
        <item m="1" x="4372"/>
        <item m="1" x="5210"/>
        <item m="1" x="5978"/>
        <item m="1" x="2373"/>
        <item m="1" x="4747"/>
        <item m="1" x="5585"/>
        <item m="1" x="2566"/>
        <item m="1" x="4197"/>
        <item m="1" x="5616"/>
        <item m="1" x="3739"/>
        <item m="1" x="3802"/>
        <item m="1" x="3439"/>
        <item m="1" x="5563"/>
        <item m="1" x="3907"/>
        <item m="1" x="3193"/>
        <item m="1" x="3475"/>
        <item m="1" x="2621"/>
        <item m="1" x="3599"/>
        <item m="1" x="5021"/>
        <item m="1" x="4569"/>
        <item m="1" x="5468"/>
        <item m="1" x="2661"/>
        <item m="1" x="2265"/>
        <item m="1" x="5406"/>
        <item m="1" x="2562"/>
        <item m="1" x="2720"/>
        <item m="1" x="4269"/>
        <item m="1" x="4275"/>
        <item m="1" x="2330"/>
        <item m="1" x="2158"/>
        <item m="1" x="5321"/>
        <item m="1" x="3269"/>
        <item m="1" x="3970"/>
        <item m="1" x="4904"/>
        <item m="1" x="4833"/>
        <item m="1" x="4797"/>
        <item m="1" x="4184"/>
        <item m="1" x="5752"/>
        <item m="1" x="4048"/>
        <item m="1" x="2816"/>
        <item m="1" x="3859"/>
        <item m="1" x="4391"/>
        <item m="1" x="4629"/>
        <item m="1" x="5543"/>
        <item m="1" x="2674"/>
        <item m="1" x="3224"/>
        <item m="1" x="5913"/>
        <item m="1" x="3140"/>
        <item m="1" x="4624"/>
        <item m="1" x="4941"/>
        <item m="1" x="4689"/>
        <item m="1" x="2851"/>
        <item m="1" x="4441"/>
        <item m="1" x="3154"/>
        <item m="1" x="3767"/>
        <item m="1" x="6013"/>
        <item m="1" x="3322"/>
        <item m="1" x="5143"/>
        <item m="1" x="5327"/>
        <item m="1" x="3952"/>
        <item m="1" x="2564"/>
        <item m="1" x="2503"/>
        <item m="1" x="3178"/>
        <item m="1" x="3718"/>
        <item m="1" x="4996"/>
        <item m="1" x="5838"/>
        <item m="1" x="5438"/>
        <item m="1" x="5185"/>
        <item m="1" x="4136"/>
        <item m="1" x="3968"/>
        <item m="1" x="5164"/>
        <item m="1" x="3546"/>
        <item m="1" x="3010"/>
        <item m="1" x="2459"/>
        <item m="1" x="5519"/>
        <item m="1" x="3078"/>
        <item m="1" x="2894"/>
        <item m="1" x="6001"/>
        <item m="1" x="4509"/>
        <item m="1" x="5692"/>
        <item m="1" x="5377"/>
        <item m="1" x="4768"/>
        <item m="1" x="5837"/>
        <item m="1" x="2695"/>
        <item m="1" x="5660"/>
        <item m="1" x="4162"/>
        <item m="1" x="2370"/>
        <item m="1" x="4092"/>
        <item m="1" x="3707"/>
        <item m="1" x="3772"/>
        <item m="1" x="5129"/>
        <item m="1" x="3790"/>
        <item m="1" x="5169"/>
        <item m="1" x="4137"/>
        <item m="1" x="2936"/>
        <item m="1" x="5253"/>
        <item m="1" x="2298"/>
        <item m="1" x="4810"/>
        <item m="1" x="5909"/>
        <item m="1" x="3334"/>
        <item m="1" x="4918"/>
        <item m="1" x="4404"/>
        <item m="1" x="6023"/>
        <item m="1" x="2327"/>
        <item m="1" x="2862"/>
        <item m="1" x="3652"/>
        <item m="1" x="3573"/>
        <item m="1" x="5625"/>
        <item m="1" x="4704"/>
        <item m="1" x="4781"/>
        <item m="1" x="2211"/>
        <item m="1" x="2697"/>
        <item m="1" x="4142"/>
        <item m="1" x="4105"/>
        <item m="1" x="4565"/>
        <item m="1" x="3029"/>
        <item m="1" x="2826"/>
        <item m="1" x="4738"/>
        <item m="1" x="5607"/>
        <item m="1" x="3251"/>
        <item m="1" x="4455"/>
        <item m="1" x="3144"/>
        <item m="1" x="2212"/>
        <item m="1" x="4909"/>
        <item m="1" x="3454"/>
        <item m="1" x="5448"/>
        <item m="1" x="4416"/>
        <item m="1" x="5503"/>
        <item m="1" x="5371"/>
        <item m="1" x="2243"/>
        <item m="1" x="5931"/>
        <item m="1" x="3263"/>
        <item m="1" x="5188"/>
        <item m="1" x="6014"/>
        <item m="1" x="4891"/>
        <item m="1" x="4461"/>
        <item m="1" x="3448"/>
        <item m="1" x="4217"/>
        <item m="1" x="2390"/>
        <item m="1" x="3230"/>
        <item m="1" x="4836"/>
        <item m="1" x="4876"/>
        <item m="1" x="2577"/>
        <item m="1" x="3644"/>
        <item m="1" x="5146"/>
        <item m="1" x="5121"/>
        <item m="1" x="4199"/>
        <item m="1" x="2954"/>
        <item m="1" x="4223"/>
        <item m="1" x="2514"/>
        <item m="1" x="3799"/>
        <item m="1" x="2702"/>
        <item m="1" x="2547"/>
        <item m="1" x="3411"/>
        <item m="1" x="3105"/>
        <item m="1" x="4504"/>
        <item m="1" x="5552"/>
        <item m="1" x="4213"/>
        <item m="1" x="3623"/>
        <item m="1" x="2194"/>
        <item m="1" x="5171"/>
        <item m="1" x="3761"/>
        <item m="1" x="5462"/>
        <item m="1" x="4788"/>
        <item m="1" x="2819"/>
        <item m="1" x="2157"/>
        <item m="1" x="5256"/>
        <item m="1" x="2887"/>
        <item m="1" x="3463"/>
        <item m="1" x="3769"/>
        <item m="1" x="5495"/>
        <item m="1" x="2356"/>
        <item m="1" x="5875"/>
        <item m="1" x="3676"/>
        <item m="1" x="4462"/>
        <item m="1" x="5502"/>
        <item m="1" x="3038"/>
        <item m="1" x="3867"/>
        <item m="1" x="3053"/>
        <item m="1" x="2580"/>
        <item m="1" x="5879"/>
        <item m="1" x="5145"/>
        <item m="1" x="2752"/>
        <item m="1" x="5286"/>
        <item m="1" x="4450"/>
        <item m="1" x="5117"/>
        <item m="1" x="2714"/>
        <item m="1" x="3681"/>
        <item m="1" x="4177"/>
        <item m="1" x="5748"/>
        <item m="1" x="4721"/>
        <item m="1" x="5772"/>
        <item m="1" x="2825"/>
        <item m="1" x="5248"/>
        <item m="1" x="5546"/>
        <item m="1" x="3926"/>
        <item m="1" x="3626"/>
        <item m="1" x="5116"/>
        <item m="1" x="2367"/>
        <item m="1" x="4316"/>
        <item m="1" x="4157"/>
        <item m="1" x="5783"/>
        <item m="1" x="2645"/>
        <item m="1" x="2259"/>
        <item m="1" x="5205"/>
        <item m="1" x="4244"/>
        <item m="1" x="5305"/>
        <item m="1" x="5000"/>
        <item m="1" x="2285"/>
        <item m="1" x="3434"/>
        <item m="1" x="3804"/>
        <item m="1" x="4880"/>
        <item m="1" x="5578"/>
        <item m="1" x="2350"/>
        <item m="1" x="4460"/>
        <item m="1" x="5677"/>
        <item m="1" x="5833"/>
        <item m="1" x="3130"/>
        <item m="1" x="2716"/>
        <item m="1" x="2596"/>
        <item m="1" x="4769"/>
        <item m="1" x="3694"/>
        <item m="1" x="4401"/>
        <item m="1" x="5917"/>
        <item m="1" x="2415"/>
        <item m="1" x="3768"/>
        <item m="1" x="4286"/>
        <item m="1" x="4130"/>
        <item m="1" x="3445"/>
        <item m="1" x="5570"/>
        <item m="1" x="3345"/>
        <item m="1" x="3003"/>
        <item m="1" x="3125"/>
        <item m="1" x="2443"/>
        <item m="1" x="2659"/>
        <item m="1" x="4758"/>
        <item m="1" x="4256"/>
        <item m="1" x="4345"/>
        <item m="1" x="3402"/>
        <item m="1" x="3304"/>
        <item m="1" x="3409"/>
        <item m="1" x="3341"/>
        <item m="1" x="2690"/>
        <item m="1" x="6034"/>
        <item m="1" x="4813"/>
        <item m="1" x="3061"/>
        <item m="1" x="2631"/>
        <item m="1" x="2965"/>
        <item m="1" x="5103"/>
        <item m="1" x="5673"/>
        <item m="1" x="5108"/>
        <item m="1" x="5379"/>
        <item m="1" x="4019"/>
        <item m="1" x="3030"/>
        <item m="1" x="2829"/>
        <item m="1" x="2178"/>
        <item m="1" x="4611"/>
        <item m="1" x="2227"/>
        <item m="1" x="3833"/>
        <item m="1" x="4485"/>
        <item m="1" x="4090"/>
        <item m="1" x="4524"/>
        <item m="1" x="2208"/>
        <item m="1" x="5817"/>
        <item m="1" x="4203"/>
        <item m="1" x="4202"/>
        <item m="1" x="3017"/>
        <item m="1" x="4218"/>
        <item m="1" x="2810"/>
        <item m="1" x="5610"/>
        <item m="1" x="3852"/>
        <item m="1" x="6032"/>
        <item m="1" x="2612"/>
        <item m="1" x="5298"/>
        <item m="1" x="2164"/>
        <item m="1" x="3835"/>
        <item m="1" x="2167"/>
        <item m="1" x="4103"/>
        <item m="1" x="4562"/>
        <item m="1" x="4371"/>
        <item m="1" x="4661"/>
        <item m="1" x="4120"/>
        <item m="1" x="3467"/>
        <item m="1" x="5044"/>
        <item m="1" x="5183"/>
        <item m="1" x="4287"/>
        <item m="1" x="5566"/>
        <item m="1" x="5262"/>
        <item m="1" x="5231"/>
        <item m="1" x="5158"/>
        <item m="1" x="4824"/>
        <item m="1" x="4242"/>
        <item m="1" x="4312"/>
        <item m="1" x="2421"/>
        <item m="1" x="2543"/>
        <item m="1" x="5688"/>
        <item m="1" x="4235"/>
        <item m="1" x="3226"/>
        <item m="1" x="4438"/>
        <item m="1" x="4077"/>
        <item m="1" x="3850"/>
        <item m="1" x="4408"/>
        <item m="1" x="2602"/>
        <item m="1" x="3547"/>
        <item m="1" x="5278"/>
        <item m="1" x="3380"/>
        <item m="1" x="4284"/>
        <item m="1" x="5048"/>
        <item m="1" x="2895"/>
        <item m="1" x="4852"/>
        <item m="1" x="2245"/>
        <item m="1" x="5918"/>
        <item m="1" x="2877"/>
        <item m="1" x="4454"/>
        <item m="1" x="3505"/>
        <item m="1" x="3609"/>
        <item m="1" x="3678"/>
        <item m="1" x="3370"/>
        <item m="1" x="3839"/>
        <item m="1" x="3557"/>
        <item m="1" x="2949"/>
        <item m="1" x="3026"/>
        <item m="1" x="4843"/>
        <item m="1" x="4787"/>
        <item m="1" x="3419"/>
        <item m="1" x="5296"/>
        <item m="1" x="2231"/>
        <item m="1" x="3720"/>
        <item m="1" x="2688"/>
        <item m="1" x="6033"/>
        <item m="1" x="5348"/>
        <item m="1" x="2916"/>
        <item m="1" x="4792"/>
        <item m="1" x="2486"/>
        <item m="1" x="3558"/>
        <item m="1" x="4483"/>
        <item m="1" x="3453"/>
        <item m="1" x="4905"/>
        <item m="1" x="2963"/>
        <item m="1" x="5730"/>
        <item m="1" x="3268"/>
        <item m="1" x="3394"/>
        <item m="1" x="3286"/>
        <item m="1" x="4764"/>
        <item m="1" x="6020"/>
        <item m="1" x="5170"/>
        <item m="1" x="5172"/>
        <item m="1" x="5614"/>
        <item m="1" x="3243"/>
        <item m="1" x="5991"/>
        <item m="1" x="3292"/>
        <item m="1" x="4571"/>
        <item m="1" x="2938"/>
        <item m="1" x="5324"/>
        <item m="1" x="4457"/>
        <item m="1" x="2348"/>
        <item m="1" x="5612"/>
        <item m="1" x="4585"/>
        <item m="1" x="2982"/>
        <item m="1" x="4845"/>
        <item m="1" x="2148"/>
        <item m="1" x="4605"/>
        <item m="1" x="5018"/>
        <item m="1" x="3941"/>
        <item m="1" x="5843"/>
        <item m="1" x="2738"/>
        <item m="1" x="4008"/>
        <item m="1" x="4668"/>
        <item m="1" x="2376"/>
        <item m="1" x="2746"/>
        <item m="1" x="3540"/>
        <item m="1" x="3008"/>
        <item m="1" x="5439"/>
        <item m="1" x="2168"/>
        <item m="1" x="2573"/>
        <item m="1" x="2902"/>
        <item m="1" x="3911"/>
        <item m="1" x="5604"/>
        <item m="1" x="2275"/>
        <item m="1" x="4936"/>
        <item m="1" x="2426"/>
        <item m="1" x="4295"/>
        <item m="1" x="3698"/>
        <item m="1" x="5399"/>
        <item m="1" x="5888"/>
        <item m="1" x="3336"/>
        <item m="1" x="3989"/>
        <item m="1" x="2331"/>
        <item m="1" x="4953"/>
        <item m="1" x="3404"/>
        <item m="1" x="2639"/>
        <item m="1" x="2934"/>
        <item m="1" x="3889"/>
        <item m="1" x="5445"/>
        <item m="1" x="5897"/>
        <item m="1" x="3922"/>
        <item m="1" x="2964"/>
        <item m="1" x="2992"/>
        <item m="1" x="3405"/>
        <item m="1" x="3567"/>
        <item m="1" x="4079"/>
        <item m="1" x="4489"/>
        <item m="1" x="4924"/>
        <item m="1" x="3302"/>
        <item m="1" x="5956"/>
        <item m="1" x="4968"/>
        <item m="1" x="2413"/>
        <item m="1" x="5705"/>
        <item m="1" x="4443"/>
        <item m="1" x="5395"/>
        <item m="1" x="3948"/>
        <item m="1" x="4884"/>
        <item m="1" x="3643"/>
        <item m="1" x="4590"/>
        <item m="1" x="4418"/>
        <item m="1" x="3022"/>
        <item m="1" x="5460"/>
        <item m="1" x="5973"/>
        <item m="1" x="4994"/>
        <item m="1" x="5682"/>
        <item m="1" x="5096"/>
        <item m="1" x="3812"/>
        <item m="1" x="2725"/>
        <item m="1" x="4548"/>
        <item m="1" x="5970"/>
        <item m="1" x="5602"/>
        <item m="1" x="3168"/>
        <item m="1" x="3680"/>
        <item m="1" x="3898"/>
        <item m="1" x="5204"/>
        <item m="1" x="2173"/>
        <item m="1" x="4099"/>
        <item m="1" x="3605"/>
        <item m="1" x="2284"/>
        <item m="1" x="5500"/>
        <item m="1" x="3962"/>
        <item m="1" x="5197"/>
        <item m="1" x="4993"/>
        <item m="1" x="3876"/>
        <item m="1" x="4012"/>
        <item m="1" x="4998"/>
        <item m="1" x="2540"/>
        <item m="1" x="2196"/>
        <item m="1" x="4311"/>
        <item m="1" x="2292"/>
        <item m="1" x="3699"/>
        <item m="1" x="5553"/>
        <item m="1" x="3457"/>
        <item m="1" x="2760"/>
        <item m="1" x="2975"/>
        <item m="1" x="6042"/>
        <item m="1" x="3508"/>
        <item m="1" x="4561"/>
        <item m="1" x="2179"/>
        <item m="1" x="5275"/>
        <item m="1" x="5856"/>
        <item m="1" x="4540"/>
        <item m="1" x="2274"/>
        <item m="1" x="4324"/>
        <item m="1" x="5944"/>
        <item m="1" x="3311"/>
        <item m="1" x="3965"/>
        <item m="1" x="4902"/>
        <item m="1" x="4154"/>
        <item m="1" x="4702"/>
        <item m="1" x="3669"/>
        <item m="1" x="4238"/>
        <item m="1" x="6004"/>
        <item m="1" x="4803"/>
        <item m="1" x="2271"/>
        <item m="1" x="5738"/>
        <item m="1" x="5184"/>
        <item m="1" x="4422"/>
        <item m="1" x="4839"/>
        <item m="1" x="5743"/>
        <item m="1" x="3657"/>
        <item m="1" x="5650"/>
        <item m="1" x="3766"/>
        <item m="1" x="5907"/>
        <item m="1" x="2696"/>
        <item m="1" x="3786"/>
        <item m="1" x="4493"/>
        <item m="1" x="5690"/>
        <item m="1" x="2379"/>
        <item m="1" x="3703"/>
        <item m="1" x="2923"/>
        <item m="1" x="4623"/>
        <item m="1" x="3438"/>
        <item m="1" x="4628"/>
        <item m="1" x="3663"/>
        <item m="1" x="3831"/>
        <item m="1" x="4178"/>
        <item m="1" x="5139"/>
        <item m="1" x="2141"/>
        <item m="1" x="5010"/>
        <item m="1" x="2480"/>
        <item m="1" x="5400"/>
        <item m="1" x="4016"/>
        <item m="1" x="3326"/>
        <item m="1" x="3086"/>
        <item m="1" x="2694"/>
        <item m="1" x="4945"/>
        <item m="1" x="4366"/>
        <item m="1" x="2159"/>
        <item m="1" x="2501"/>
        <item m="1" x="5344"/>
        <item m="1" x="2988"/>
        <item m="1" x="4791"/>
        <item m="1" x="2512"/>
        <item m="1" x="3356"/>
        <item m="1" x="4608"/>
        <item m="1" x="3879"/>
        <item m="1" x="3880"/>
        <item m="1" x="5331"/>
        <item m="1" x="4920"/>
        <item m="1" x="4944"/>
        <item m="1" x="5214"/>
        <item m="1" x="5527"/>
        <item m="1" x="5977"/>
        <item m="1" x="3771"/>
        <item m="1" x="2713"/>
        <item m="1" x="3849"/>
        <item m="1" x="4890"/>
        <item m="1" x="4288"/>
        <item m="1" x="3436"/>
        <item m="1" x="5564"/>
        <item m="1" x="5452"/>
        <item m="1" x="3246"/>
        <item m="1" x="4463"/>
        <item m="1" x="5941"/>
        <item m="1" x="3433"/>
        <item m="1" x="4063"/>
        <item m="1" x="4963"/>
        <item m="1" x="3111"/>
        <item m="1" x="2234"/>
        <item m="1" x="2805"/>
        <item m="1" x="5345"/>
        <item m="1" x="2484"/>
        <item m="1" x="5847"/>
        <item m="1" x="5337"/>
        <item m="1" x="3784"/>
        <item m="1" x="3093"/>
        <item m="1" x="3814"/>
        <item m="1" x="3986"/>
        <item m="1" x="3425"/>
        <item m="1" x="4885"/>
        <item m="1" x="5732"/>
        <item m="1" x="3121"/>
        <item m="1" x="2548"/>
        <item m="1" x="3686"/>
        <item m="1" x="5235"/>
        <item m="1" x="572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t="default"/>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extLst>
        <ext xmlns:x14="http://schemas.microsoft.com/office/spreadsheetml/2009/9/main" uri="{2946ED86-A175-432a-8AC1-64E0C546D7DE}">
          <x14:pivotField fillDownLabels="1"/>
        </ext>
      </extLst>
    </pivotField>
    <pivotField compact="0" outline="0" subtotalTop="0" showAll="0">
      <extLst>
        <ext xmlns:x14="http://schemas.microsoft.com/office/spreadsheetml/2009/9/main" uri="{2946ED86-A175-432a-8AC1-64E0C546D7DE}">
          <x14:pivotField fillDownLabels="1"/>
        </ext>
      </extLst>
    </pivotField>
    <pivotField compact="0" outline="0" subtotalTop="0" showAll="0">
      <extLst>
        <ext xmlns:x14="http://schemas.microsoft.com/office/spreadsheetml/2009/9/main" uri="{2946ED86-A175-432a-8AC1-64E0C546D7DE}">
          <x14:pivotField fillDownLabels="1"/>
        </ext>
      </extLst>
    </pivotField>
    <pivotField compact="0" outline="0" subtotalTop="0" showAll="0">
      <extLst>
        <ext xmlns:x14="http://schemas.microsoft.com/office/spreadsheetml/2009/9/main" uri="{2946ED86-A175-432a-8AC1-64E0C546D7DE}">
          <x14:pivotField fillDownLabels="1"/>
        </ext>
      </extLst>
    </pivotField>
    <pivotField compact="0" outline="0" subtotalTop="0" showAll="0">
      <extLst>
        <ext xmlns:x14="http://schemas.microsoft.com/office/spreadsheetml/2009/9/main" uri="{2946ED86-A175-432a-8AC1-64E0C546D7DE}">
          <x14:pivotField fillDownLabels="1"/>
        </ext>
      </extLst>
    </pivotField>
    <pivotField compact="0" outline="0" subtotalTop="0" showAll="0">
      <extLst>
        <ext xmlns:x14="http://schemas.microsoft.com/office/spreadsheetml/2009/9/main" uri="{2946ED86-A175-432a-8AC1-64E0C546D7DE}">
          <x14:pivotField fillDownLabels="1"/>
        </ext>
      </extLst>
    </pivotField>
    <pivotField compact="0" outline="0" subtotalTop="0" showAll="0">
      <extLst>
        <ext xmlns:x14="http://schemas.microsoft.com/office/spreadsheetml/2009/9/main" uri="{2946ED86-A175-432a-8AC1-64E0C546D7DE}">
          <x14:pivotField fillDownLabels="1"/>
        </ext>
      </extLst>
    </pivotField>
    <pivotField compact="0" outline="0" subtotalTop="0" showAll="0">
      <extLst>
        <ext xmlns:x14="http://schemas.microsoft.com/office/spreadsheetml/2009/9/main" uri="{2946ED86-A175-432a-8AC1-64E0C546D7DE}">
          <x14:pivotField fillDownLabels="1"/>
        </ext>
      </extLst>
    </pivotField>
    <pivotField compact="0" outline="0" subtotalTop="0" showAll="0">
      <extLst>
        <ext xmlns:x14="http://schemas.microsoft.com/office/spreadsheetml/2009/9/main" uri="{2946ED86-A175-432a-8AC1-64E0C546D7DE}">
          <x14:pivotField fillDownLabels="1"/>
        </ext>
      </extLst>
    </pivotField>
    <pivotField compact="0" outline="0" subtotalTop="0" showAll="0">
      <extLst>
        <ext xmlns:x14="http://schemas.microsoft.com/office/spreadsheetml/2009/9/main" uri="{2946ED86-A175-432a-8AC1-64E0C546D7DE}">
          <x14:pivotField fillDownLabels="1"/>
        </ext>
      </extLst>
    </pivotField>
    <pivotField compact="0" outline="0" subtotalTop="0" showAll="0">
      <extLst>
        <ext xmlns:x14="http://schemas.microsoft.com/office/spreadsheetml/2009/9/main" uri="{2946ED86-A175-432a-8AC1-64E0C546D7DE}">
          <x14:pivotField fillDownLabels="1"/>
        </ext>
      </extLst>
    </pivotField>
    <pivotField dataField="1" compact="0" outline="0" subtotalTop="0" showAll="0">
      <extLst>
        <ext xmlns:x14="http://schemas.microsoft.com/office/spreadsheetml/2009/9/main" uri="{2946ED86-A175-432a-8AC1-64E0C546D7DE}">
          <x14:pivotField fillDownLabels="1"/>
        </ext>
      </extLst>
    </pivotField>
    <pivotField compact="0" outline="0" subtotalTop="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5" outline="0" showAll="0" defaultSubtotal="0">
      <extLst>
        <ext xmlns:x14="http://schemas.microsoft.com/office/spreadsheetml/2009/9/main" uri="{2946ED86-A175-432a-8AC1-64E0C546D7DE}">
          <x14:pivotField fillDownLabels="1"/>
        </ext>
      </extLst>
    </pivotField>
    <pivotField compact="0" numFmtId="166"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5" outline="0" showAll="0" defaultSubtotal="0">
      <extLst>
        <ext xmlns:x14="http://schemas.microsoft.com/office/spreadsheetml/2009/9/main" uri="{2946ED86-A175-432a-8AC1-64E0C546D7DE}">
          <x14:pivotField fillDownLabels="1"/>
        </ext>
      </extLst>
    </pivotField>
    <pivotField compact="0" numFmtId="166"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5" outline="0" showAll="0" defaultSubtotal="0">
      <extLst>
        <ext xmlns:x14="http://schemas.microsoft.com/office/spreadsheetml/2009/9/main" uri="{2946ED86-A175-432a-8AC1-64E0C546D7DE}">
          <x14:pivotField fillDownLabels="1"/>
        </ext>
      </extLst>
    </pivotField>
    <pivotField compact="0" numFmtId="166"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s>
  <rowFields count="1">
    <field x="9"/>
  </rowFields>
  <rowItems count="17">
    <i>
      <x v="20"/>
    </i>
    <i>
      <x v="17"/>
    </i>
    <i>
      <x v="12"/>
    </i>
    <i>
      <x v="9"/>
    </i>
    <i>
      <x v="18"/>
    </i>
    <i>
      <x v="13"/>
    </i>
    <i>
      <x v="19"/>
    </i>
    <i>
      <x v="11"/>
    </i>
    <i>
      <x v="16"/>
    </i>
    <i>
      <x v="10"/>
    </i>
    <i>
      <x v="15"/>
    </i>
    <i>
      <x v="14"/>
    </i>
    <i>
      <x v="5"/>
    </i>
    <i>
      <x v="21"/>
    </i>
    <i>
      <x v="24"/>
    </i>
    <i>
      <x v="22"/>
    </i>
    <i t="grand">
      <x/>
    </i>
  </rowItems>
  <colFields count="1">
    <field x="-2"/>
  </colFields>
  <colItems count="2">
    <i>
      <x/>
    </i>
    <i i="1">
      <x v="1"/>
    </i>
  </colItems>
  <dataFields count="2">
    <dataField name="Sum of Shelf Dollar Vol Current 12 Mths2" fld="27" baseField="9" baseItem="0"/>
    <dataField name="Sum of Shelf Dollar Vol Current 12 Mths" fld="27" showDataAs="percentOfTotal" baseField="9" baseItem="0" numFmtId="10"/>
  </dataFields>
  <formats count="10">
    <format dxfId="47">
      <pivotArea field="9" type="button" dataOnly="0" labelOnly="1" outline="0" axis="axisRow" fieldPosition="0"/>
    </format>
    <format dxfId="46">
      <pivotArea field="1" type="button" dataOnly="0" labelOnly="1" outline="0"/>
    </format>
    <format dxfId="45">
      <pivotArea field="14" type="button" dataOnly="0" labelOnly="1" outline="0"/>
    </format>
    <format dxfId="44">
      <pivotArea field="9" type="button" dataOnly="0" labelOnly="1" outline="0" axis="axisRow" fieldPosition="0"/>
    </format>
    <format dxfId="43">
      <pivotArea field="1" type="button" dataOnly="0" labelOnly="1" outline="0"/>
    </format>
    <format dxfId="42">
      <pivotArea field="14" type="button" dataOnly="0" labelOnly="1" outline="0"/>
    </format>
    <format dxfId="41">
      <pivotArea outline="0" fieldPosition="0">
        <references count="1">
          <reference field="4294967294" count="1">
            <x v="1"/>
          </reference>
        </references>
      </pivotArea>
    </format>
    <format dxfId="40">
      <pivotArea dataOnly="0" outline="0" fieldPosition="0">
        <references count="1">
          <reference field="4294967294" count="1">
            <x v="0"/>
          </reference>
        </references>
      </pivotArea>
    </format>
    <format dxfId="39">
      <pivotArea dataOnly="0" grandRow="1" outline="0" fieldPosition="0"/>
    </format>
    <format dxfId="38">
      <pivotArea dataOnly="0" outline="0" fieldPosition="0">
        <references count="1">
          <reference field="4294967294" count="1">
            <x v="1"/>
          </reference>
        </references>
      </pivotArea>
    </format>
  </formats>
  <pivotTableStyleInfo name="PivotStyleMedium6" showRowHeaders="1" showColHeaders="1" showRowStripes="1" showColStripes="1"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isting_Date" xr10:uid="{00000000-0013-0000-FFFF-FFFF01000000}" sourceName="Listing Date">
  <pivotTables>
    <pivotTable tabId="42" name="FL CATEGORY"/>
    <pivotTable tabId="42" name="FL PRICE TIER"/>
    <pivotTable tabId="42" name="FL TOTAL $"/>
    <pivotTable tabId="42" name="PivotTable1"/>
    <pivotTable tabId="42" name="PivotTable2"/>
  </pivotTables>
  <data>
    <tabular pivotCacheId="11">
      <items count="237">
        <i x="0" s="1"/>
        <i x="1" s="1"/>
        <i x="2" s="1"/>
        <i x="3" s="1"/>
        <i x="4" s="1"/>
        <i x="5" s="1"/>
        <i x="6" s="1"/>
        <i x="7" s="1"/>
        <i x="8" s="1"/>
        <i x="9"/>
        <i x="10"/>
        <i x="11"/>
        <i x="12"/>
        <i x="13"/>
        <i x="14"/>
        <i x="15"/>
        <i x="16"/>
        <i x="17"/>
        <i x="18"/>
        <i x="19"/>
        <i x="20"/>
        <i x="21"/>
        <i x="22"/>
        <i x="23"/>
        <i x="24"/>
        <i x="25"/>
        <i x="26"/>
        <i x="137" nd="1"/>
        <i x="29" nd="1"/>
        <i x="230" nd="1"/>
        <i x="175" nd="1"/>
        <i x="228" nd="1"/>
        <i x="174" nd="1"/>
        <i x="215" nd="1"/>
        <i x="210" nd="1"/>
        <i x="194" nd="1"/>
        <i x="143" nd="1"/>
        <i x="133" nd="1"/>
        <i x="73" nd="1"/>
        <i x="231" nd="1"/>
        <i x="127" nd="1"/>
        <i x="229" nd="1"/>
        <i x="219" nd="1"/>
        <i x="161" nd="1"/>
        <i x="106" nd="1"/>
        <i x="100" nd="1"/>
        <i x="109" nd="1"/>
        <i x="56" nd="1"/>
        <i x="211" nd="1"/>
        <i x="49" nd="1"/>
        <i x="96" nd="1"/>
        <i x="90" nd="1"/>
        <i x="141" nd="1"/>
        <i x="35" nd="1"/>
        <i x="82" nd="1"/>
        <i x="31" nd="1"/>
        <i x="186" nd="1"/>
        <i x="125" nd="1"/>
        <i x="69" nd="1"/>
        <i x="66" nd="1"/>
        <i x="160" nd="1"/>
        <i x="104" nd="1"/>
        <i x="46" nd="1"/>
        <i x="92" nd="1"/>
        <i x="40" nd="1"/>
        <i x="144" nd="1"/>
        <i x="48" nd="1"/>
        <i x="203" nd="1"/>
        <i x="151" nd="1"/>
        <i x="88" nd="1"/>
        <i x="134" nd="1"/>
        <i x="74" nd="1"/>
        <i x="164" nd="1"/>
        <i x="68" nd="1"/>
        <i x="221" nd="1"/>
        <i x="170" nd="1"/>
        <i x="111" nd="1"/>
        <i x="191" nd="1"/>
        <i x="81" nd="1"/>
        <i x="236" nd="1"/>
        <i x="79" nd="1"/>
        <i x="180" nd="1"/>
        <i x="121" nd="1"/>
        <i x="70" nd="1"/>
        <i x="224" nd="1"/>
        <i x="126" nd="1"/>
        <i x="177" nd="1"/>
        <i x="208" nd="1"/>
        <i x="167" nd="1"/>
        <i x="113" nd="1"/>
        <i x="63" nd="1"/>
        <i x="99" nd="1"/>
        <i x="148" nd="1"/>
        <i x="146" nd="1"/>
        <i x="138" nd="1"/>
        <i x="188" nd="1"/>
        <i x="132" nd="1"/>
        <i x="27" nd="1"/>
        <i x="183" nd="1"/>
        <i x="123" nd="1"/>
        <i x="75" nd="1"/>
        <i x="233" nd="1"/>
        <i x="30" nd="1"/>
        <i x="78" nd="1"/>
        <i x="118" nd="1"/>
        <i x="222" nd="1"/>
        <i x="116" nd="1"/>
        <i x="162" nd="1"/>
        <i x="158" nd="1"/>
        <i x="67" nd="1"/>
        <i x="103" nd="1"/>
        <i x="207" nd="1"/>
        <i x="156" nd="1"/>
        <i x="152" nd="1"/>
        <i x="97" nd="1"/>
        <i x="200" nd="1"/>
        <i x="142" nd="1"/>
        <i x="85" nd="1"/>
        <i x="37" nd="1"/>
        <i x="199" nd="1"/>
        <i x="39" nd="1"/>
        <i x="195" nd="1"/>
        <i x="33" nd="1"/>
        <i x="232" nd="1"/>
        <i x="217" nd="1"/>
        <i x="168" nd="1"/>
        <i x="55" nd="1"/>
        <i x="65" nd="1"/>
        <i x="213" nd="1"/>
        <i x="107" nd="1"/>
        <i x="53" nd="1"/>
        <i x="101" nd="1"/>
        <i x="51" nd="1"/>
        <i x="205" nd="1"/>
        <i x="154" nd="1"/>
        <i x="41" nd="1"/>
        <i x="197" nd="1"/>
        <i x="147" nd="1"/>
        <i x="149" nd="1"/>
        <i x="91" nd="1"/>
        <i x="115" nd="1"/>
        <i x="72" nd="1"/>
        <i x="225" nd="1"/>
        <i x="171" nd="1"/>
        <i x="112" nd="1"/>
        <i x="62" nd="1"/>
        <i x="216" nd="1"/>
        <i x="206" nd="1"/>
        <i x="150" nd="1"/>
        <i x="94" nd="1"/>
        <i x="86" nd="1"/>
        <i x="192" nd="1"/>
        <i x="131" nd="1"/>
        <i x="234" nd="1"/>
        <i x="182" nd="1"/>
        <i x="227" nd="1"/>
        <i x="172" nd="1"/>
        <i x="128" nd="1"/>
        <i x="124" nd="1"/>
        <i x="77" nd="1"/>
        <i x="178" nd="1"/>
        <i x="117" nd="1"/>
        <i x="220" nd="1"/>
        <i x="169" nd="1"/>
        <i x="166" nd="1"/>
        <i x="60" nd="1"/>
        <i x="214" nd="1"/>
        <i x="54" nd="1"/>
        <i x="114" nd="1"/>
        <i x="165" nd="1"/>
        <i x="110" nd="1"/>
        <i x="57" nd="1"/>
        <i x="212" nd="1"/>
        <i x="155" nd="1"/>
        <i x="50" nd="1"/>
        <i x="45" nd="1"/>
        <i x="36" nd="1"/>
        <i x="193" nd="1"/>
        <i x="42" nd="1"/>
        <i x="139" nd="1"/>
        <i x="189" nd="1"/>
        <i x="83" nd="1"/>
        <i x="28" nd="1"/>
        <i x="184" nd="1"/>
        <i x="76" nd="1"/>
        <i x="32" nd="1"/>
        <i x="187" nd="1"/>
        <i x="130" nd="1"/>
        <i x="80" nd="1"/>
        <i x="181" nd="1"/>
        <i x="122" nd="1"/>
        <i x="176" nd="1"/>
        <i x="119" nd="1"/>
        <i x="71" nd="1"/>
        <i x="226" nd="1"/>
        <i x="102" nd="1"/>
        <i x="64" nd="1"/>
        <i x="59" nd="1"/>
        <i x="105" nd="1"/>
        <i x="52" nd="1"/>
        <i x="209" nd="1"/>
        <i x="157" nd="1"/>
        <i x="204" nd="1"/>
        <i x="153" nd="1"/>
        <i x="98" nd="1"/>
        <i x="47" nd="1"/>
        <i x="201" nd="1"/>
        <i x="196" nd="1"/>
        <i x="145" nd="1"/>
        <i x="87" nd="1"/>
        <i x="38" nd="1"/>
        <i x="95" nd="1"/>
        <i x="44" nd="1"/>
        <i x="89" nd="1"/>
        <i x="140" nd="1"/>
        <i x="136" nd="1"/>
        <i x="34" nd="1"/>
        <i x="190" nd="1"/>
        <i x="129" nd="1"/>
        <i x="235" nd="1"/>
        <i x="179" nd="1"/>
        <i x="135" nd="1"/>
        <i x="84" nd="1"/>
        <i x="185" nd="1"/>
        <i x="120" nd="1"/>
        <i x="173" nd="1"/>
        <i x="218" nd="1"/>
        <i x="58" nd="1"/>
        <i x="223" nd="1"/>
        <i x="61" nd="1"/>
        <i x="163" nd="1"/>
        <i x="108" nd="1"/>
        <i x="159" nd="1"/>
        <i x="202" nd="1"/>
        <i x="93" nd="1"/>
        <i x="43" nd="1"/>
        <i x="198"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Listing Date" xr10:uid="{00000000-0014-0000-FFFF-FFFF01000000}" cache="Slicer_Listing_Date" caption="Listing Date" startItem="18" columnCount="18" style="SlicerStyleDark5" rowHeight="225425"/>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e2" displayName="Table2" ref="A1:AT2142" totalsRowShown="0" headerRowDxfId="96" headerRowBorderDxfId="95" tableBorderDxfId="94" headerRowCellStyle="Normal 4">
  <autoFilter ref="A1:AT2142" xr:uid="{00000000-0009-0000-0100-000002000000}"/>
  <sortState xmlns:xlrd2="http://schemas.microsoft.com/office/spreadsheetml/2017/richdata2" ref="A35:AT1542">
    <sortCondition descending="1" ref="AD1:AD1995"/>
  </sortState>
  <tableColumns count="46">
    <tableColumn id="34" xr3:uid="{00000000-0010-0000-0000-000022000000}" name="State Product Code" dataDxfId="93" dataCellStyle="Normal 4"/>
    <tableColumn id="35" xr3:uid="{00000000-0010-0000-0000-000023000000}" name="Product Code" dataDxfId="92" dataCellStyle="Normal 4"/>
    <tableColumn id="1" xr3:uid="{00000000-0010-0000-0000-000001000000}" name="STORE COUNT" dataDxfId="91" dataCellStyle="Normal 4"/>
    <tableColumn id="2" xr3:uid="{00000000-0010-0000-0000-000002000000}" name="Bailment Status" dataDxfId="90" dataCellStyle="Normal 4"/>
    <tableColumn id="3" xr3:uid="{00000000-0010-0000-0000-000003000000}" name="Listing Date" dataDxfId="89" dataCellStyle="Normal 4"/>
    <tableColumn id="46" xr3:uid="{00000000-0010-0000-0000-00002E000000}" name="New Items" dataDxfId="88" dataCellStyle="Normal 4"/>
    <tableColumn id="6" xr3:uid="{00000000-0010-0000-0000-000006000000}" name="Product Name" dataDxfId="87" dataCellStyle="Normal 4"/>
    <tableColumn id="5" xr3:uid="{00000000-0010-0000-0000-000005000000}" name="Beverage Type" dataDxfId="86" dataCellStyle="Normal 4"/>
    <tableColumn id="7" xr3:uid="{00000000-0010-0000-0000-000007000000}" name="MS Category" dataDxfId="85" dataCellStyle="Normal 4"/>
    <tableColumn id="8" xr3:uid="{00000000-0010-0000-0000-000008000000}" name="Category" dataDxfId="84" dataCellStyle="Normal 4"/>
    <tableColumn id="9" xr3:uid="{00000000-0010-0000-0000-000009000000}" name="Price Teir" dataDxfId="83" dataCellStyle="Normal 4"/>
    <tableColumn id="40" xr3:uid="{00000000-0010-0000-0000-000028000000}" name="BG SEGMENT" dataDxfId="82" dataCellStyle="Normal 4"/>
    <tableColumn id="41" xr3:uid="{00000000-0010-0000-0000-000029000000}" name="Major Category" dataDxfId="81" dataCellStyle="Normal 4"/>
    <tableColumn id="42" xr3:uid="{00000000-0010-0000-0000-00002A000000}" name="Minor Category1" dataDxfId="80" dataCellStyle="Normal 4"/>
    <tableColumn id="43" xr3:uid="{00000000-0010-0000-0000-00002B000000}" name="State Product Name" dataDxfId="79" dataCellStyle="Normal 4"/>
    <tableColumn id="10" xr3:uid="{00000000-0010-0000-0000-00000A000000}" name="CLASS" dataDxfId="78" dataCellStyle="Normal 4"/>
    <tableColumn id="11" xr3:uid="{00000000-0010-0000-0000-00000B000000}" name="Vendor" dataDxfId="77" dataCellStyle="Normal 4"/>
    <tableColumn id="12" xr3:uid="{00000000-0010-0000-0000-00000C000000}" name="Broker" dataDxfId="76" dataCellStyle="Normal 4"/>
    <tableColumn id="13" xr3:uid="{00000000-0010-0000-0000-00000D000000}" name="9L CM TY" dataDxfId="75" dataCellStyle="Normal 4"/>
    <tableColumn id="14" xr3:uid="{00000000-0010-0000-0000-00000E000000}" name="9L CM LY" dataDxfId="74" dataCellStyle="Normal 4"/>
    <tableColumn id="15" xr3:uid="{00000000-0010-0000-0000-00000F000000}" name="CM % Chg" dataDxfId="73" dataCellStyle="Normal 4"/>
    <tableColumn id="16" xr3:uid="{00000000-0010-0000-0000-000010000000}" name="9L R3 TY" dataDxfId="72" dataCellStyle="Normal 4"/>
    <tableColumn id="17" xr3:uid="{00000000-0010-0000-0000-000011000000}" name="9L R3 LY" dataDxfId="71" dataCellStyle="Normal 4"/>
    <tableColumn id="18" xr3:uid="{00000000-0010-0000-0000-000012000000}" name="R3 % Chg" dataDxfId="70" dataCellStyle="Normal 4"/>
    <tableColumn id="19" xr3:uid="{00000000-0010-0000-0000-000013000000}" name="9L R12 TY" dataDxfId="69" dataCellStyle="Normal 4"/>
    <tableColumn id="20" xr3:uid="{00000000-0010-0000-0000-000014000000}" name="9L R12 LY" dataDxfId="68" dataCellStyle="Normal 4"/>
    <tableColumn id="21" xr3:uid="{00000000-0010-0000-0000-000015000000}" name="R12 % Chg" dataDxfId="67" dataCellStyle="Normal 4"/>
    <tableColumn id="22" xr3:uid="{00000000-0010-0000-0000-000016000000}" name="Shelf Dollar Vol Current 12 Mths" dataDxfId="66" dataCellStyle="Currency 2"/>
    <tableColumn id="23" xr3:uid="{00000000-0010-0000-0000-000017000000}" name="Shelf Dollar Vol Last 12 Mths" dataDxfId="65" dataCellStyle="Currency 2"/>
    <tableColumn id="4" xr3:uid="{00000000-0010-0000-0000-000004000000}" name="Retail Dollar Vol Current 12 Mths" dataDxfId="64" dataCellStyle="Currency 2"/>
    <tableColumn id="39" xr3:uid="{00000000-0010-0000-0000-000027000000}" name="Retail Dollar Vol Last 12 Mths" dataDxfId="63" dataCellStyle="Currency 2"/>
    <tableColumn id="37" xr3:uid="{00000000-0010-0000-0000-000025000000}" name="NOTHING" dataDxfId="62" dataCellStyle="Currency 2"/>
    <tableColumn id="24" xr3:uid="{00000000-0010-0000-0000-000018000000}" name="CATEGORY TTL LOOKUP" dataDxfId="61" dataCellStyle="Currency 2">
      <calculatedColumnFormula>IFERROR(VLOOKUP(J2,'Roll ups'!D:E,2,FALSE),0)</calculatedColumnFormula>
    </tableColumn>
    <tableColumn id="25" xr3:uid="{00000000-0010-0000-0000-000019000000}" name="CATEGORY BOTTOM 3%" dataDxfId="60" dataCellStyle="Percent">
      <calculatedColumnFormula>IF(Table2[[#This Row],[CATEGORY TTL LOOKUP]]=0,0,IF(Table2[[#This Row],[CATEGORY TTL LOOKUP]]&gt;0,SUM(AB2/AG2)))</calculatedColumnFormula>
    </tableColumn>
    <tableColumn id="26" xr3:uid="{00000000-0010-0000-0000-00001A000000}" name="CATEGORY GOOD / STRIKE" dataDxfId="59" dataCellStyle="Percent">
      <calculatedColumnFormula>IFERROR(IF(AH2&lt;#REF!,"STRIKE",IF(AH2&gt;=#REF!,"GOOD")),"NO DATA")</calculatedColumnFormula>
    </tableColumn>
    <tableColumn id="27" xr3:uid="{00000000-0010-0000-0000-00001B000000}" name="PRICE TIER LOOKUP" dataDxfId="58" dataCellStyle="Currency">
      <calculatedColumnFormula>IFERROR(VLOOKUP(K2,'Roll ups'!H:I,2,FALSE),0)</calculatedColumnFormula>
    </tableColumn>
    <tableColumn id="28" xr3:uid="{00000000-0010-0000-0000-00001C000000}" name="PRICE TIER BOTTOM 3%" dataDxfId="57" dataCellStyle="Percent">
      <calculatedColumnFormula>IF(Table2[[#This Row],[PRICE TIER LOOKUP]]=0,0,IF(Table2[[#This Row],[PRICE TIER LOOKUP]]&gt;0,SUM(AB2/AJ2)))</calculatedColumnFormula>
    </tableColumn>
    <tableColumn id="29" xr3:uid="{00000000-0010-0000-0000-00001D000000}" name="PRICE TIER GOOD / STRIKE" dataDxfId="56" dataCellStyle="Percent">
      <calculatedColumnFormula>IF(AK2&lt;#REF!,"STRIKE",IF(AK2&gt;=#REF!,"GOOD"))</calculatedColumnFormula>
    </tableColumn>
    <tableColumn id="30" xr3:uid="{00000000-0010-0000-0000-00001E000000}" name="SHELF SALES  LOOKUP" dataDxfId="55" dataCellStyle="Currency">
      <calculatedColumnFormula>VLOOKUP(H2,'Roll ups'!A:B,2,FALSE)</calculatedColumnFormula>
    </tableColumn>
    <tableColumn id="31" xr3:uid="{00000000-0010-0000-0000-00001F000000}" name="SHELF SALES BOTTOM 5%" dataDxfId="54" dataCellStyle="Percent">
      <calculatedColumnFormula>AB2/AM2</calculatedColumnFormula>
    </tableColumn>
    <tableColumn id="44" xr3:uid="{00000000-0010-0000-0000-00002C000000}" name="SHELF SALES GOOD / STRIKE VL" dataDxfId="53" dataCellStyle="Percent">
      <calculatedColumnFormula>IFERROR(VLOOKUP(Table2[[#This Row],[Product Name]],'Roll ups'!L:P,5,FALSE),"GOOD")</calculatedColumnFormula>
    </tableColumn>
    <tableColumn id="32" xr3:uid="{00000000-0010-0000-0000-000020000000}" name="SHELF SALES  GOOD / STRIKE OLD" dataDxfId="52" dataCellStyle="Percent">
      <calculatedColumnFormula>Table2[[#This Row],[Retail Dollar Vol Current 12 Mths]]/Table2[[#This Row],[SHELF SALES  LOOKUP]]</calculatedColumnFormula>
    </tableColumn>
    <tableColumn id="33" xr3:uid="{00000000-0010-0000-0000-000021000000}" name="COUNT OF STRIKES" dataDxfId="51" dataCellStyle="Normal 4">
      <calculatedColumnFormula>COUNTIF(AG2:AO2,"Strike")</calculatedColumnFormula>
    </tableColumn>
    <tableColumn id="38" xr3:uid="{00000000-0010-0000-0000-000026000000}" name="AT RISK" dataDxfId="50" dataCellStyle="Normal 4">
      <calculatedColumnFormula>IF(Table2[[#This Row],[Shelf Dollar Vol Last 12 Mths]]="","NO SALES LY",IF(Table2[[#This Row],[Shelf Dollar Vol Last 12 Mths]]&gt;0,IF(Table2[[#This Row],[COUNT OF STRIKES]]=0,"GOOD",IF(Table2[[#This Row],[COUNT OF STRIKES]]=1,"FAIR",IF(Table2[[#This Row],[COUNT OF STRIKES]]=2,"BUBBLE",IF(Table2[[#This Row],[COUNT OF STRIKES]]=3,"AT RISK"))))))</calculatedColumnFormula>
    </tableColumn>
    <tableColumn id="45" xr3:uid="{00000000-0010-0000-0000-00002D000000}" name="SPIRIT $ CRITERIA" dataDxfId="49" dataCellStyle="Normal 4">
      <calculatedColumnFormula>IF(Table2[[#This Row],[Shelf Dollar Vol Current 12 Mths]]&gt;#REF!,"MEETS $ CRITERIA",IF(Table2[[#This Row],[Shelf Dollar Vol Current 12 Mths]]&lt;#REF!+1,"DOES NOT MEET $ CRITERIA"))</calculatedColumnFormula>
    </tableColumn>
    <tableColumn id="36" xr3:uid="{00000000-0010-0000-0000-000024000000}" name="FORMULAS" dataDxfId="48"/>
  </tableColumns>
  <tableStyleInfo name="TableStyleMedium2"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gradFill>
          <a:gsLst>
            <a:gs pos="0">
              <a:schemeClr val="accent3">
                <a:lumMod val="60000"/>
                <a:lumOff val="40000"/>
              </a:schemeClr>
            </a:gs>
            <a:gs pos="57000">
              <a:schemeClr val="bg2">
                <a:lumMod val="75000"/>
              </a:schemeClr>
            </a:gs>
            <a:gs pos="100000">
              <a:schemeClr val="bg1">
                <a:lumMod val="75000"/>
              </a:schemeClr>
            </a:gs>
          </a:gsLst>
        </a:gradFill>
        <a:ln>
          <a:solidFill>
            <a:schemeClr val="bg1">
              <a:lumMod val="65000"/>
            </a:schemeClr>
          </a:solidFill>
        </a:ln>
        <a:scene3d>
          <a:camera prst="orthographicFront"/>
          <a:lightRig rig="threePt" dir="t"/>
        </a:scene3d>
        <a:sp3d>
          <a:bevelT/>
        </a:sp3d>
      </a:spPr>
      <a:bodyPr vertOverflow="clip" horzOverflow="clip" rtlCol="0" anchor="ctr"/>
      <a:lstStyle>
        <a:defPPr algn="ctr">
          <a:defRPr sz="1600" b="0">
            <a:solidFill>
              <a:srgbClr val="B52213"/>
            </a:solidFill>
            <a:latin typeface="Aharoni" panose="02010803020104030203" pitchFamily="2" charset="-79"/>
            <a:cs typeface="Aharoni" panose="02010803020104030203" pitchFamily="2" charset="-79"/>
          </a:defRPr>
        </a:defPPr>
      </a:lstStyle>
      <a:style>
        <a:lnRef idx="1">
          <a:schemeClr val="accent2"/>
        </a:lnRef>
        <a:fillRef idx="2">
          <a:schemeClr val="accent2"/>
        </a:fillRef>
        <a:effectRef idx="1">
          <a:schemeClr val="accent2"/>
        </a:effectRef>
        <a:fontRef idx="minor">
          <a:schemeClr val="dk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8" Type="http://schemas.microsoft.com/office/2007/relationships/slicer" Target="../slicers/slicer1.xml"/><Relationship Id="rId3" Type="http://schemas.openxmlformats.org/officeDocument/2006/relationships/pivotTable" Target="../pivotTables/pivotTable3.xml"/><Relationship Id="rId7" Type="http://schemas.openxmlformats.org/officeDocument/2006/relationships/drawing" Target="../drawings/drawing4.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rinterSettings" Target="../printerSettings/printerSettings3.bin"/><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tint="-0.499984740745262"/>
  </sheetPr>
  <dimension ref="A1:AD2023"/>
  <sheetViews>
    <sheetView showGridLines="0" topLeftCell="G1" zoomScale="80" zoomScaleNormal="80" workbookViewId="0">
      <pane ySplit="1" topLeftCell="A2" activePane="bottomLeft" state="frozen"/>
      <selection pane="bottomLeft" activeCell="AB15" sqref="AB15"/>
    </sheetView>
  </sheetViews>
  <sheetFormatPr defaultColWidth="9.109375" defaultRowHeight="13.8" x14ac:dyDescent="0.3"/>
  <cols>
    <col min="1" max="1" width="9.109375" style="3"/>
    <col min="2" max="2" width="13.5546875" style="4" bestFit="1" customWidth="1"/>
    <col min="3" max="3" width="11.44140625" style="4" customWidth="1"/>
    <col min="4" max="4" width="10.6640625" style="4" customWidth="1"/>
    <col min="5" max="5" width="11.6640625" style="5" bestFit="1" customWidth="1"/>
    <col min="6" max="6" width="36.109375" style="3" customWidth="1"/>
    <col min="7" max="7" width="9.5546875" style="4" customWidth="1"/>
    <col min="8" max="8" width="15.5546875" style="3" customWidth="1"/>
    <col min="9" max="9" width="28.109375" style="3" customWidth="1"/>
    <col min="10" max="10" width="16.5546875" style="3" customWidth="1"/>
    <col min="11" max="11" width="21" style="3" bestFit="1" customWidth="1"/>
    <col min="12" max="12" width="18.33203125" style="6" customWidth="1"/>
    <col min="13" max="13" width="27.33203125" style="3" bestFit="1" customWidth="1"/>
    <col min="14" max="14" width="30.44140625" style="3" customWidth="1"/>
    <col min="15" max="23" width="9.109375" style="3"/>
    <col min="24" max="24" width="17.44140625" style="16" customWidth="1"/>
    <col min="25" max="25" width="17.44140625" style="7" customWidth="1"/>
    <col min="26" max="26" width="9.109375" style="3"/>
    <col min="27" max="27" width="11.109375" style="3" customWidth="1"/>
    <col min="28" max="28" width="9.109375" style="3"/>
    <col min="29" max="29" width="10.6640625" style="3" customWidth="1"/>
    <col min="30" max="16384" width="9.109375" style="3"/>
  </cols>
  <sheetData>
    <row r="1" spans="1:30" s="2" customFormat="1" ht="75.75" customHeight="1" x14ac:dyDescent="0.25">
      <c r="A1" s="41" t="s">
        <v>3</v>
      </c>
      <c r="B1" s="41" t="s">
        <v>4</v>
      </c>
      <c r="C1" s="42" t="s">
        <v>80</v>
      </c>
      <c r="D1" s="41" t="s">
        <v>5</v>
      </c>
      <c r="E1" s="43" t="s">
        <v>6</v>
      </c>
      <c r="F1" s="41" t="s">
        <v>9</v>
      </c>
      <c r="G1" s="44" t="s">
        <v>8</v>
      </c>
      <c r="H1" s="44" t="s">
        <v>10</v>
      </c>
      <c r="I1" s="41" t="s">
        <v>0</v>
      </c>
      <c r="J1" s="49" t="s">
        <v>11</v>
      </c>
      <c r="K1" s="49" t="s">
        <v>6295</v>
      </c>
      <c r="L1" s="49" t="s">
        <v>6296</v>
      </c>
      <c r="M1" s="49" t="s">
        <v>6297</v>
      </c>
      <c r="N1" s="49" t="s">
        <v>7</v>
      </c>
      <c r="O1" s="45" t="s">
        <v>83</v>
      </c>
      <c r="P1" s="41" t="s">
        <v>12</v>
      </c>
      <c r="Q1" s="41" t="s">
        <v>13</v>
      </c>
      <c r="R1" s="41" t="s">
        <v>14</v>
      </c>
      <c r="S1" s="41" t="s">
        <v>15</v>
      </c>
      <c r="T1" s="41" t="s">
        <v>16</v>
      </c>
      <c r="U1" s="41" t="s">
        <v>17</v>
      </c>
      <c r="V1" s="41" t="s">
        <v>18</v>
      </c>
      <c r="W1" s="41" t="s">
        <v>19</v>
      </c>
      <c r="X1" s="46" t="s">
        <v>20</v>
      </c>
      <c r="Y1" s="41" t="s">
        <v>21</v>
      </c>
      <c r="Z1" s="41" t="s">
        <v>22</v>
      </c>
      <c r="AA1" s="47" t="s">
        <v>23</v>
      </c>
      <c r="AB1" s="47" t="s">
        <v>24</v>
      </c>
      <c r="AC1" s="48" t="s">
        <v>81</v>
      </c>
      <c r="AD1" s="48" t="s">
        <v>82</v>
      </c>
    </row>
    <row r="2" spans="1:30" x14ac:dyDescent="0.3">
      <c r="A2" s="3" t="s">
        <v>2956</v>
      </c>
      <c r="B2" s="4">
        <v>48105</v>
      </c>
      <c r="C2" s="4">
        <v>610</v>
      </c>
      <c r="D2" s="4" t="s">
        <v>25</v>
      </c>
      <c r="E2" s="5" t="s">
        <v>45</v>
      </c>
      <c r="F2" s="3" t="s">
        <v>2957</v>
      </c>
      <c r="G2" s="4" t="s">
        <v>86</v>
      </c>
      <c r="H2" s="3" t="s">
        <v>131</v>
      </c>
      <c r="I2" s="3" t="s">
        <v>88</v>
      </c>
      <c r="J2" s="3" t="s">
        <v>132</v>
      </c>
      <c r="K2" s="3" t="s">
        <v>132</v>
      </c>
      <c r="L2" s="6" t="s">
        <v>88</v>
      </c>
      <c r="M2" s="3" t="s">
        <v>133</v>
      </c>
      <c r="N2" s="3" t="s">
        <v>2958</v>
      </c>
      <c r="O2" s="3" t="s">
        <v>106</v>
      </c>
      <c r="P2" s="3" t="s">
        <v>42</v>
      </c>
      <c r="Q2" s="3" t="s">
        <v>31</v>
      </c>
      <c r="R2" s="3">
        <v>986</v>
      </c>
      <c r="S2" s="3">
        <v>891</v>
      </c>
      <c r="T2" s="3">
        <v>10.7</v>
      </c>
      <c r="U2" s="3">
        <v>3015</v>
      </c>
      <c r="V2" s="3">
        <v>3518</v>
      </c>
      <c r="W2" s="3">
        <v>-14.3</v>
      </c>
      <c r="X2" s="32">
        <v>13304</v>
      </c>
      <c r="Y2" s="33">
        <v>14325</v>
      </c>
      <c r="Z2" s="3">
        <v>-7.1</v>
      </c>
      <c r="AA2" s="3">
        <v>4314304.4400000004</v>
      </c>
      <c r="AB2" s="3">
        <v>4517968.32</v>
      </c>
      <c r="AC2" s="3">
        <v>4314304.4400000004</v>
      </c>
      <c r="AD2" s="3">
        <v>4517968.32</v>
      </c>
    </row>
    <row r="3" spans="1:30" x14ac:dyDescent="0.3">
      <c r="A3" s="3" t="s">
        <v>2959</v>
      </c>
      <c r="B3" s="4">
        <v>48106</v>
      </c>
      <c r="C3" s="4">
        <v>611</v>
      </c>
      <c r="D3" s="4" t="s">
        <v>25</v>
      </c>
      <c r="E3" s="5" t="s">
        <v>45</v>
      </c>
      <c r="F3" s="3" t="s">
        <v>2960</v>
      </c>
      <c r="G3" s="4" t="s">
        <v>86</v>
      </c>
      <c r="H3" s="3" t="s">
        <v>131</v>
      </c>
      <c r="I3" s="3" t="s">
        <v>88</v>
      </c>
      <c r="J3" s="3" t="s">
        <v>132</v>
      </c>
      <c r="K3" s="3" t="s">
        <v>132</v>
      </c>
      <c r="L3" s="6" t="s">
        <v>88</v>
      </c>
      <c r="M3" s="3" t="s">
        <v>133</v>
      </c>
      <c r="N3" s="3" t="s">
        <v>2961</v>
      </c>
      <c r="O3" s="3" t="s">
        <v>106</v>
      </c>
      <c r="P3" s="3" t="s">
        <v>42</v>
      </c>
      <c r="Q3" s="3" t="s">
        <v>31</v>
      </c>
      <c r="R3" s="3">
        <v>1019</v>
      </c>
      <c r="S3" s="3">
        <v>1052</v>
      </c>
      <c r="T3" s="3">
        <v>-3.2</v>
      </c>
      <c r="U3" s="3">
        <v>2557</v>
      </c>
      <c r="V3" s="3">
        <v>3740</v>
      </c>
      <c r="W3" s="3">
        <v>-31.6</v>
      </c>
      <c r="X3" s="32">
        <v>12987</v>
      </c>
      <c r="Y3" s="33">
        <v>14378</v>
      </c>
      <c r="Z3" s="3">
        <v>-9.6999999999999993</v>
      </c>
      <c r="AA3" s="3">
        <v>4276187.33</v>
      </c>
      <c r="AB3" s="3">
        <v>4599487.78</v>
      </c>
      <c r="AC3" s="3">
        <v>4276187.33</v>
      </c>
      <c r="AD3" s="3">
        <v>4599487.78</v>
      </c>
    </row>
    <row r="4" spans="1:30" x14ac:dyDescent="0.3">
      <c r="A4" s="3" t="s">
        <v>2962</v>
      </c>
      <c r="B4" s="4">
        <v>11298</v>
      </c>
      <c r="C4" s="4">
        <v>625</v>
      </c>
      <c r="D4" s="4" t="s">
        <v>25</v>
      </c>
      <c r="E4" s="5" t="s">
        <v>45</v>
      </c>
      <c r="F4" s="3" t="s">
        <v>2963</v>
      </c>
      <c r="G4" s="4" t="s">
        <v>86</v>
      </c>
      <c r="H4" s="3" t="s">
        <v>896</v>
      </c>
      <c r="I4" s="3" t="s">
        <v>257</v>
      </c>
      <c r="J4" s="3" t="s">
        <v>132</v>
      </c>
      <c r="K4" s="3" t="s">
        <v>132</v>
      </c>
      <c r="L4" s="6" t="s">
        <v>257</v>
      </c>
      <c r="M4" s="3" t="s">
        <v>330</v>
      </c>
      <c r="N4" s="3" t="s">
        <v>2964</v>
      </c>
      <c r="O4" s="3" t="s">
        <v>178</v>
      </c>
      <c r="P4" s="3" t="s">
        <v>397</v>
      </c>
      <c r="Q4" s="3" t="s">
        <v>31</v>
      </c>
      <c r="R4" s="3">
        <v>2097</v>
      </c>
      <c r="S4" s="3">
        <v>1604</v>
      </c>
      <c r="T4" s="3">
        <v>30.7</v>
      </c>
      <c r="U4" s="3">
        <v>4482</v>
      </c>
      <c r="V4" s="3">
        <v>4079</v>
      </c>
      <c r="W4" s="3">
        <v>9.9</v>
      </c>
      <c r="X4" s="32">
        <v>17096</v>
      </c>
      <c r="Y4" s="33">
        <v>16991</v>
      </c>
      <c r="Z4" s="3">
        <v>0.6</v>
      </c>
      <c r="AA4" s="3">
        <v>3753921.2</v>
      </c>
      <c r="AB4" s="3">
        <v>3707614.2</v>
      </c>
      <c r="AC4" s="3">
        <v>3821003.2</v>
      </c>
      <c r="AD4" s="3">
        <v>3782680.2</v>
      </c>
    </row>
    <row r="5" spans="1:30" x14ac:dyDescent="0.3">
      <c r="A5" s="3" t="s">
        <v>2965</v>
      </c>
      <c r="B5" s="4">
        <v>11296</v>
      </c>
      <c r="C5" s="4">
        <v>786</v>
      </c>
      <c r="D5" s="4" t="s">
        <v>25</v>
      </c>
      <c r="E5" s="5" t="s">
        <v>45</v>
      </c>
      <c r="F5" s="3" t="s">
        <v>2966</v>
      </c>
      <c r="G5" s="4" t="s">
        <v>86</v>
      </c>
      <c r="H5" s="3" t="s">
        <v>896</v>
      </c>
      <c r="I5" s="3" t="s">
        <v>257</v>
      </c>
      <c r="J5" s="3" t="s">
        <v>132</v>
      </c>
      <c r="K5" s="3" t="s">
        <v>132</v>
      </c>
      <c r="L5" s="6" t="s">
        <v>257</v>
      </c>
      <c r="M5" s="3" t="s">
        <v>330</v>
      </c>
      <c r="N5" s="3" t="s">
        <v>2967</v>
      </c>
      <c r="O5" s="3" t="s">
        <v>178</v>
      </c>
      <c r="P5" s="3" t="s">
        <v>397</v>
      </c>
      <c r="Q5" s="3" t="s">
        <v>31</v>
      </c>
      <c r="R5" s="3">
        <v>579</v>
      </c>
      <c r="S5" s="3">
        <v>745</v>
      </c>
      <c r="T5" s="3">
        <v>-22.3</v>
      </c>
      <c r="U5" s="3">
        <v>3578</v>
      </c>
      <c r="V5" s="3">
        <v>2573</v>
      </c>
      <c r="W5" s="3">
        <v>39.1</v>
      </c>
      <c r="X5" s="32">
        <v>14663</v>
      </c>
      <c r="Y5" s="33">
        <v>15381</v>
      </c>
      <c r="Z5" s="3">
        <v>-4.7</v>
      </c>
      <c r="AA5" s="3">
        <v>3483693</v>
      </c>
      <c r="AB5" s="3">
        <v>3661688.54</v>
      </c>
      <c r="AC5" s="3">
        <v>3649203</v>
      </c>
      <c r="AD5" s="3">
        <v>3828002.54</v>
      </c>
    </row>
    <row r="6" spans="1:30" x14ac:dyDescent="0.3">
      <c r="A6" s="3" t="s">
        <v>2968</v>
      </c>
      <c r="B6" s="4">
        <v>11297</v>
      </c>
      <c r="C6" s="4">
        <v>1044</v>
      </c>
      <c r="D6" s="4" t="s">
        <v>25</v>
      </c>
      <c r="E6" s="5" t="s">
        <v>45</v>
      </c>
      <c r="F6" s="3" t="s">
        <v>2969</v>
      </c>
      <c r="G6" s="4" t="s">
        <v>86</v>
      </c>
      <c r="H6" s="3" t="s">
        <v>896</v>
      </c>
      <c r="I6" s="3" t="s">
        <v>257</v>
      </c>
      <c r="J6" s="3" t="s">
        <v>132</v>
      </c>
      <c r="K6" s="3" t="s">
        <v>132</v>
      </c>
      <c r="L6" s="6" t="s">
        <v>257</v>
      </c>
      <c r="M6" s="3" t="s">
        <v>330</v>
      </c>
      <c r="N6" s="3" t="s">
        <v>2970</v>
      </c>
      <c r="O6" s="3" t="s">
        <v>178</v>
      </c>
      <c r="P6" s="3" t="s">
        <v>397</v>
      </c>
      <c r="Q6" s="3" t="s">
        <v>31</v>
      </c>
      <c r="R6" s="3">
        <v>1011</v>
      </c>
      <c r="S6" s="3">
        <v>895</v>
      </c>
      <c r="T6" s="3">
        <v>12.9</v>
      </c>
      <c r="U6" s="3">
        <v>3056</v>
      </c>
      <c r="V6" s="3">
        <v>3071</v>
      </c>
      <c r="W6" s="3">
        <v>-0.5</v>
      </c>
      <c r="X6" s="32">
        <v>14502</v>
      </c>
      <c r="Y6" s="33">
        <v>14181</v>
      </c>
      <c r="Z6" s="3">
        <v>2.2999999999999998</v>
      </c>
      <c r="AA6" s="3">
        <v>3449332.9</v>
      </c>
      <c r="AB6" s="3">
        <v>3369871.9</v>
      </c>
      <c r="AC6" s="3">
        <v>3485070.9</v>
      </c>
      <c r="AD6" s="3">
        <v>3407907.9</v>
      </c>
    </row>
    <row r="7" spans="1:30" x14ac:dyDescent="0.3">
      <c r="A7" s="3" t="s">
        <v>2971</v>
      </c>
      <c r="B7" s="4">
        <v>48099</v>
      </c>
      <c r="C7" s="4">
        <v>585</v>
      </c>
      <c r="D7" s="4" t="s">
        <v>25</v>
      </c>
      <c r="E7" s="5" t="s">
        <v>45</v>
      </c>
      <c r="F7" s="3" t="s">
        <v>2972</v>
      </c>
      <c r="G7" s="4" t="s">
        <v>86</v>
      </c>
      <c r="H7" s="3" t="s">
        <v>131</v>
      </c>
      <c r="I7" s="3" t="s">
        <v>88</v>
      </c>
      <c r="J7" s="3" t="s">
        <v>132</v>
      </c>
      <c r="K7" s="3" t="s">
        <v>132</v>
      </c>
      <c r="L7" s="6" t="s">
        <v>88</v>
      </c>
      <c r="M7" s="3" t="s">
        <v>133</v>
      </c>
      <c r="N7" s="3" t="s">
        <v>2973</v>
      </c>
      <c r="O7" s="3" t="s">
        <v>106</v>
      </c>
      <c r="P7" s="3" t="s">
        <v>42</v>
      </c>
      <c r="Q7" s="3" t="s">
        <v>31</v>
      </c>
      <c r="R7" s="3">
        <v>485</v>
      </c>
      <c r="S7" s="3">
        <v>519</v>
      </c>
      <c r="T7" s="3">
        <v>-6.5</v>
      </c>
      <c r="U7" s="3">
        <v>1414</v>
      </c>
      <c r="V7" s="3">
        <v>2047</v>
      </c>
      <c r="W7" s="3">
        <v>-30.9</v>
      </c>
      <c r="X7" s="32">
        <v>8165</v>
      </c>
      <c r="Y7" s="33">
        <v>8941</v>
      </c>
      <c r="Z7" s="3">
        <v>-8.6999999999999993</v>
      </c>
      <c r="AA7" s="3">
        <v>3052180.6</v>
      </c>
      <c r="AB7" s="3">
        <v>3199669.72</v>
      </c>
      <c r="AC7" s="3">
        <v>3052180.6</v>
      </c>
      <c r="AD7" s="3">
        <v>3199669.72</v>
      </c>
    </row>
    <row r="8" spans="1:30" x14ac:dyDescent="0.3">
      <c r="A8" s="3" t="s">
        <v>2974</v>
      </c>
      <c r="B8" s="4">
        <v>11294</v>
      </c>
      <c r="C8" s="4">
        <v>625</v>
      </c>
      <c r="D8" s="4" t="s">
        <v>25</v>
      </c>
      <c r="E8" s="5" t="s">
        <v>45</v>
      </c>
      <c r="F8" s="3" t="s">
        <v>2975</v>
      </c>
      <c r="G8" s="4" t="s">
        <v>86</v>
      </c>
      <c r="H8" s="3" t="s">
        <v>896</v>
      </c>
      <c r="I8" s="3" t="s">
        <v>257</v>
      </c>
      <c r="J8" s="3" t="s">
        <v>132</v>
      </c>
      <c r="K8" s="3" t="s">
        <v>132</v>
      </c>
      <c r="L8" s="6" t="s">
        <v>257</v>
      </c>
      <c r="M8" s="3" t="s">
        <v>330</v>
      </c>
      <c r="N8" s="3" t="s">
        <v>2976</v>
      </c>
      <c r="O8" s="3" t="s">
        <v>178</v>
      </c>
      <c r="P8" s="3" t="s">
        <v>397</v>
      </c>
      <c r="Q8" s="3" t="s">
        <v>31</v>
      </c>
      <c r="R8" s="3">
        <v>865</v>
      </c>
      <c r="S8" s="3">
        <v>585</v>
      </c>
      <c r="T8" s="3">
        <v>47.9</v>
      </c>
      <c r="U8" s="3">
        <v>3688</v>
      </c>
      <c r="V8" s="3">
        <v>3797</v>
      </c>
      <c r="W8" s="3">
        <v>-2.9</v>
      </c>
      <c r="X8" s="32">
        <v>13048</v>
      </c>
      <c r="Y8" s="33">
        <v>12905</v>
      </c>
      <c r="Z8" s="3">
        <v>1.1000000000000001</v>
      </c>
      <c r="AA8" s="3">
        <v>2902021.35</v>
      </c>
      <c r="AB8" s="3">
        <v>2859992.05</v>
      </c>
      <c r="AC8" s="3">
        <v>2990649.35</v>
      </c>
      <c r="AD8" s="3">
        <v>2957740.05</v>
      </c>
    </row>
    <row r="9" spans="1:30" x14ac:dyDescent="0.3">
      <c r="A9" s="3" t="s">
        <v>4306</v>
      </c>
      <c r="B9" s="4">
        <v>88296</v>
      </c>
      <c r="C9" s="4">
        <v>1004</v>
      </c>
      <c r="D9" s="4" t="s">
        <v>25</v>
      </c>
      <c r="E9" s="5" t="s">
        <v>45</v>
      </c>
      <c r="F9" s="3" t="s">
        <v>4307</v>
      </c>
      <c r="G9" s="4" t="s">
        <v>86</v>
      </c>
      <c r="H9" s="3" t="s">
        <v>245</v>
      </c>
      <c r="I9" s="3" t="s">
        <v>245</v>
      </c>
      <c r="J9" s="3" t="s">
        <v>146</v>
      </c>
      <c r="K9" s="3" t="s">
        <v>146</v>
      </c>
      <c r="L9" s="6" t="s">
        <v>245</v>
      </c>
      <c r="M9" s="3" t="s">
        <v>246</v>
      </c>
      <c r="N9" s="3" t="s">
        <v>4308</v>
      </c>
      <c r="O9" s="3" t="s">
        <v>248</v>
      </c>
      <c r="P9" s="3" t="s">
        <v>249</v>
      </c>
      <c r="Q9" s="3" t="s">
        <v>31</v>
      </c>
      <c r="R9" s="3">
        <v>583</v>
      </c>
      <c r="S9" s="3">
        <v>485</v>
      </c>
      <c r="T9" s="3">
        <v>20.2</v>
      </c>
      <c r="U9" s="3">
        <v>1780</v>
      </c>
      <c r="V9" s="3">
        <v>1698</v>
      </c>
      <c r="W9" s="3">
        <v>4.9000000000000004</v>
      </c>
      <c r="X9" s="32">
        <v>6654</v>
      </c>
      <c r="Y9" s="33">
        <v>5968</v>
      </c>
      <c r="Z9" s="3">
        <v>11.5</v>
      </c>
      <c r="AA9" s="3">
        <v>2878899.54</v>
      </c>
      <c r="AB9" s="3">
        <v>2560880.88</v>
      </c>
      <c r="AC9" s="3">
        <v>2878899.54</v>
      </c>
      <c r="AD9" s="3">
        <v>2560880.88</v>
      </c>
    </row>
    <row r="10" spans="1:30" x14ac:dyDescent="0.3">
      <c r="A10" s="3" t="s">
        <v>2977</v>
      </c>
      <c r="B10" s="4">
        <v>38178</v>
      </c>
      <c r="C10" s="4">
        <v>534</v>
      </c>
      <c r="D10" s="4" t="s">
        <v>25</v>
      </c>
      <c r="E10" s="5" t="s">
        <v>45</v>
      </c>
      <c r="F10" s="3" t="s">
        <v>2978</v>
      </c>
      <c r="G10" s="4" t="s">
        <v>86</v>
      </c>
      <c r="H10" s="3" t="s">
        <v>252</v>
      </c>
      <c r="I10" s="3" t="s">
        <v>252</v>
      </c>
      <c r="J10" s="3" t="s">
        <v>132</v>
      </c>
      <c r="K10" s="3" t="s">
        <v>132</v>
      </c>
      <c r="L10" s="6" t="s">
        <v>252</v>
      </c>
      <c r="M10" s="3" t="s">
        <v>154</v>
      </c>
      <c r="N10" s="3" t="s">
        <v>2979</v>
      </c>
      <c r="O10" s="3" t="s">
        <v>311</v>
      </c>
      <c r="P10" s="3" t="s">
        <v>2980</v>
      </c>
      <c r="Q10" s="3" t="s">
        <v>31</v>
      </c>
      <c r="R10" s="3">
        <v>1443</v>
      </c>
      <c r="S10" s="3">
        <v>1112</v>
      </c>
      <c r="T10" s="3">
        <v>29.8</v>
      </c>
      <c r="U10" s="3">
        <v>5716</v>
      </c>
      <c r="V10" s="3">
        <v>4513</v>
      </c>
      <c r="W10" s="3">
        <v>26.7</v>
      </c>
      <c r="X10" s="16">
        <v>20198</v>
      </c>
      <c r="Y10" s="7">
        <v>16456</v>
      </c>
      <c r="Z10" s="3">
        <v>22.7</v>
      </c>
      <c r="AA10" s="3">
        <v>2862479.9</v>
      </c>
      <c r="AB10" s="3">
        <v>2331921.5299999998</v>
      </c>
      <c r="AC10" s="3">
        <v>2967565.9</v>
      </c>
      <c r="AD10" s="3">
        <v>2417850.5299999998</v>
      </c>
    </row>
    <row r="11" spans="1:30" x14ac:dyDescent="0.3">
      <c r="A11" s="3" t="s">
        <v>2981</v>
      </c>
      <c r="B11" s="4">
        <v>38177</v>
      </c>
      <c r="C11" s="4">
        <v>904</v>
      </c>
      <c r="D11" s="4" t="s">
        <v>25</v>
      </c>
      <c r="E11" s="5" t="s">
        <v>45</v>
      </c>
      <c r="F11" s="3" t="s">
        <v>2982</v>
      </c>
      <c r="G11" s="4" t="s">
        <v>86</v>
      </c>
      <c r="H11" s="3" t="s">
        <v>252</v>
      </c>
      <c r="I11" s="3" t="s">
        <v>252</v>
      </c>
      <c r="J11" s="3" t="s">
        <v>132</v>
      </c>
      <c r="K11" s="3" t="s">
        <v>132</v>
      </c>
      <c r="L11" s="6" t="s">
        <v>252</v>
      </c>
      <c r="M11" s="3" t="s">
        <v>154</v>
      </c>
      <c r="N11" s="3" t="s">
        <v>2983</v>
      </c>
      <c r="O11" s="3" t="s">
        <v>311</v>
      </c>
      <c r="P11" s="3" t="s">
        <v>2980</v>
      </c>
      <c r="Q11" s="3" t="s">
        <v>31</v>
      </c>
      <c r="R11" s="3">
        <v>2160</v>
      </c>
      <c r="S11" s="3">
        <v>1450</v>
      </c>
      <c r="T11" s="3">
        <v>49</v>
      </c>
      <c r="U11" s="3">
        <v>5115</v>
      </c>
      <c r="V11" s="3">
        <v>3661</v>
      </c>
      <c r="W11" s="3">
        <v>39.700000000000003</v>
      </c>
      <c r="X11" s="16">
        <v>17237</v>
      </c>
      <c r="Y11" s="7">
        <v>13067</v>
      </c>
      <c r="Z11" s="3">
        <v>31.9</v>
      </c>
      <c r="AA11" s="3">
        <v>2813199.8</v>
      </c>
      <c r="AB11" s="3">
        <v>2128033.35</v>
      </c>
      <c r="AC11" s="3">
        <v>2877772.8</v>
      </c>
      <c r="AD11" s="3">
        <v>2181609.85</v>
      </c>
    </row>
    <row r="12" spans="1:30" x14ac:dyDescent="0.3">
      <c r="A12" s="3" t="s">
        <v>2984</v>
      </c>
      <c r="B12" s="4">
        <v>26828</v>
      </c>
      <c r="C12" s="4">
        <v>570</v>
      </c>
      <c r="D12" s="4" t="s">
        <v>25</v>
      </c>
      <c r="E12" s="5" t="s">
        <v>45</v>
      </c>
      <c r="F12" s="3" t="s">
        <v>2985</v>
      </c>
      <c r="G12" s="4" t="s">
        <v>86</v>
      </c>
      <c r="H12" s="3" t="s">
        <v>812</v>
      </c>
      <c r="I12" s="3" t="s">
        <v>175</v>
      </c>
      <c r="J12" s="3" t="s">
        <v>132</v>
      </c>
      <c r="K12" s="3" t="s">
        <v>132</v>
      </c>
      <c r="L12" s="6" t="s">
        <v>175</v>
      </c>
      <c r="M12" s="3" t="s">
        <v>176</v>
      </c>
      <c r="N12" s="3" t="s">
        <v>2986</v>
      </c>
      <c r="O12" s="3" t="s">
        <v>178</v>
      </c>
      <c r="P12" s="3" t="s">
        <v>49</v>
      </c>
      <c r="Q12" s="3" t="s">
        <v>50</v>
      </c>
      <c r="R12" s="3">
        <v>1849</v>
      </c>
      <c r="S12" s="3">
        <v>1974</v>
      </c>
      <c r="T12" s="3">
        <v>-6.3</v>
      </c>
      <c r="U12" s="3">
        <v>3601</v>
      </c>
      <c r="V12" s="3">
        <v>3930</v>
      </c>
      <c r="W12" s="3">
        <v>-8.4</v>
      </c>
      <c r="X12" s="32">
        <v>14080</v>
      </c>
      <c r="Y12" s="33">
        <v>14690</v>
      </c>
      <c r="Z12" s="3">
        <v>-4.2</v>
      </c>
      <c r="AA12" s="3">
        <v>2604087.5299999998</v>
      </c>
      <c r="AB12" s="3">
        <v>2656892.5499999998</v>
      </c>
      <c r="AC12" s="3">
        <v>2663853.5299999998</v>
      </c>
      <c r="AD12" s="3">
        <v>2718864.55</v>
      </c>
    </row>
    <row r="13" spans="1:30" x14ac:dyDescent="0.3">
      <c r="A13" s="3" t="s">
        <v>1241</v>
      </c>
      <c r="B13" s="4">
        <v>32233</v>
      </c>
      <c r="C13" s="4">
        <v>584</v>
      </c>
      <c r="D13" s="4" t="s">
        <v>25</v>
      </c>
      <c r="E13" s="5" t="s">
        <v>45</v>
      </c>
      <c r="F13" s="3" t="s">
        <v>1242</v>
      </c>
      <c r="G13" s="4" t="s">
        <v>86</v>
      </c>
      <c r="H13" s="3" t="s">
        <v>153</v>
      </c>
      <c r="I13" s="3" t="s">
        <v>153</v>
      </c>
      <c r="J13" s="3" t="s">
        <v>89</v>
      </c>
      <c r="K13" s="3" t="s">
        <v>89</v>
      </c>
      <c r="L13" s="6" t="s">
        <v>153</v>
      </c>
      <c r="M13" s="3" t="s">
        <v>154</v>
      </c>
      <c r="N13" s="3" t="s">
        <v>1243</v>
      </c>
      <c r="O13" s="3" t="s">
        <v>156</v>
      </c>
      <c r="P13" s="3" t="s">
        <v>51</v>
      </c>
      <c r="Q13" s="3" t="s">
        <v>31</v>
      </c>
      <c r="R13" s="3">
        <v>1688</v>
      </c>
      <c r="S13" s="3">
        <v>1618</v>
      </c>
      <c r="T13" s="3">
        <v>4.3</v>
      </c>
      <c r="U13" s="3">
        <v>5603</v>
      </c>
      <c r="V13" s="3">
        <v>5934</v>
      </c>
      <c r="W13" s="3">
        <v>-5.6</v>
      </c>
      <c r="X13" s="32">
        <v>23464</v>
      </c>
      <c r="Y13" s="33">
        <v>24341</v>
      </c>
      <c r="Z13" s="3">
        <v>-3.6</v>
      </c>
      <c r="AA13" s="3">
        <v>2438978.85</v>
      </c>
      <c r="AB13" s="3">
        <v>2530193.8199999998</v>
      </c>
      <c r="AC13" s="3">
        <v>2438978.85</v>
      </c>
      <c r="AD13" s="3">
        <v>2530193.8199999998</v>
      </c>
    </row>
    <row r="14" spans="1:30" x14ac:dyDescent="0.3">
      <c r="A14" s="3" t="s">
        <v>2987</v>
      </c>
      <c r="B14" s="4">
        <v>26827</v>
      </c>
      <c r="C14" s="4">
        <v>960</v>
      </c>
      <c r="D14" s="4" t="s">
        <v>25</v>
      </c>
      <c r="E14" s="5" t="s">
        <v>45</v>
      </c>
      <c r="F14" s="3" t="s">
        <v>2988</v>
      </c>
      <c r="G14" s="4" t="s">
        <v>86</v>
      </c>
      <c r="H14" s="3" t="s">
        <v>812</v>
      </c>
      <c r="I14" s="3" t="s">
        <v>175</v>
      </c>
      <c r="J14" s="3" t="s">
        <v>132</v>
      </c>
      <c r="K14" s="3" t="s">
        <v>132</v>
      </c>
      <c r="L14" s="6" t="s">
        <v>175</v>
      </c>
      <c r="M14" s="3" t="s">
        <v>176</v>
      </c>
      <c r="N14" s="3" t="s">
        <v>2989</v>
      </c>
      <c r="O14" s="3" t="s">
        <v>178</v>
      </c>
      <c r="P14" s="3" t="s">
        <v>49</v>
      </c>
      <c r="Q14" s="3" t="s">
        <v>50</v>
      </c>
      <c r="R14" s="3">
        <v>733</v>
      </c>
      <c r="S14" s="3">
        <v>588</v>
      </c>
      <c r="T14" s="3">
        <v>24.7</v>
      </c>
      <c r="U14" s="3">
        <v>2659</v>
      </c>
      <c r="V14" s="3">
        <v>2706</v>
      </c>
      <c r="W14" s="3">
        <v>-1.7</v>
      </c>
      <c r="X14" s="32">
        <v>10842</v>
      </c>
      <c r="Y14" s="33">
        <v>10652</v>
      </c>
      <c r="Z14" s="3">
        <v>1.8</v>
      </c>
      <c r="AA14" s="3">
        <v>2174059.98</v>
      </c>
      <c r="AB14" s="3">
        <v>2134676.64</v>
      </c>
      <c r="AC14" s="3">
        <v>2184860.98</v>
      </c>
      <c r="AD14" s="3">
        <v>2146663.64</v>
      </c>
    </row>
    <row r="15" spans="1:30" x14ac:dyDescent="0.3">
      <c r="A15" s="3" t="s">
        <v>5142</v>
      </c>
      <c r="B15" s="4">
        <v>35414</v>
      </c>
      <c r="C15" s="4">
        <v>623</v>
      </c>
      <c r="D15" s="4" t="s">
        <v>25</v>
      </c>
      <c r="E15" s="5" t="s">
        <v>45</v>
      </c>
      <c r="F15" s="3" t="s">
        <v>5143</v>
      </c>
      <c r="G15" s="4" t="s">
        <v>86</v>
      </c>
      <c r="H15" s="3" t="s">
        <v>252</v>
      </c>
      <c r="I15" s="3" t="s">
        <v>252</v>
      </c>
      <c r="J15" s="3" t="s">
        <v>104</v>
      </c>
      <c r="K15" s="3" t="s">
        <v>104</v>
      </c>
      <c r="L15" s="6" t="s">
        <v>252</v>
      </c>
      <c r="M15" s="3" t="s">
        <v>154</v>
      </c>
      <c r="N15" s="3" t="s">
        <v>5144</v>
      </c>
      <c r="O15" s="3" t="s">
        <v>311</v>
      </c>
      <c r="P15" s="3" t="s">
        <v>55</v>
      </c>
      <c r="Q15" s="3" t="s">
        <v>31</v>
      </c>
      <c r="R15" s="3">
        <v>1927</v>
      </c>
      <c r="S15" s="3">
        <v>1902</v>
      </c>
      <c r="T15" s="3">
        <v>1.3</v>
      </c>
      <c r="U15" s="3">
        <v>6780</v>
      </c>
      <c r="V15" s="3">
        <v>7338</v>
      </c>
      <c r="W15" s="3">
        <v>-7.6</v>
      </c>
      <c r="X15" s="32">
        <v>29413</v>
      </c>
      <c r="Y15" s="33">
        <v>30864</v>
      </c>
      <c r="Z15" s="3">
        <v>-4.7</v>
      </c>
      <c r="AA15" s="3">
        <v>2115435.34</v>
      </c>
      <c r="AB15" s="3">
        <v>2245122.29</v>
      </c>
      <c r="AC15" s="3">
        <v>2188852.84</v>
      </c>
      <c r="AD15" s="3">
        <v>2303698.29</v>
      </c>
    </row>
    <row r="16" spans="1:30" x14ac:dyDescent="0.3">
      <c r="A16" s="3" t="s">
        <v>2990</v>
      </c>
      <c r="B16" s="4">
        <v>48107</v>
      </c>
      <c r="C16" s="4">
        <v>439</v>
      </c>
      <c r="D16" s="4" t="s">
        <v>25</v>
      </c>
      <c r="E16" s="5" t="s">
        <v>45</v>
      </c>
      <c r="F16" s="3" t="s">
        <v>2991</v>
      </c>
      <c r="G16" s="4" t="s">
        <v>86</v>
      </c>
      <c r="H16" s="3" t="s">
        <v>131</v>
      </c>
      <c r="I16" s="3" t="s">
        <v>88</v>
      </c>
      <c r="J16" s="3" t="s">
        <v>132</v>
      </c>
      <c r="K16" s="3" t="s">
        <v>132</v>
      </c>
      <c r="L16" s="6" t="s">
        <v>88</v>
      </c>
      <c r="M16" s="3" t="s">
        <v>133</v>
      </c>
      <c r="N16" s="3" t="s">
        <v>2992</v>
      </c>
      <c r="O16" s="3" t="s">
        <v>106</v>
      </c>
      <c r="P16" s="3" t="s">
        <v>42</v>
      </c>
      <c r="Q16" s="3" t="s">
        <v>31</v>
      </c>
      <c r="R16" s="3">
        <v>465</v>
      </c>
      <c r="S16" s="3">
        <v>301</v>
      </c>
      <c r="T16" s="3">
        <v>54.3</v>
      </c>
      <c r="U16" s="3">
        <v>1236</v>
      </c>
      <c r="V16" s="3">
        <v>1512</v>
      </c>
      <c r="W16" s="3">
        <v>-18.2</v>
      </c>
      <c r="X16" s="32">
        <v>6596</v>
      </c>
      <c r="Y16" s="33">
        <v>6395</v>
      </c>
      <c r="Z16" s="3">
        <v>3.1</v>
      </c>
      <c r="AA16" s="3">
        <v>2058032.45</v>
      </c>
      <c r="AB16" s="3">
        <v>1961171.41</v>
      </c>
      <c r="AC16" s="3">
        <v>2058032.45</v>
      </c>
      <c r="AD16" s="3">
        <v>1961171.41</v>
      </c>
    </row>
    <row r="17" spans="1:30" x14ac:dyDescent="0.3">
      <c r="A17" s="3" t="s">
        <v>2993</v>
      </c>
      <c r="B17" s="4">
        <v>26826</v>
      </c>
      <c r="C17" s="4">
        <v>743</v>
      </c>
      <c r="D17" s="4" t="s">
        <v>25</v>
      </c>
      <c r="E17" s="5" t="s">
        <v>45</v>
      </c>
      <c r="F17" s="3" t="s">
        <v>2994</v>
      </c>
      <c r="G17" s="4" t="s">
        <v>86</v>
      </c>
      <c r="H17" s="3" t="s">
        <v>812</v>
      </c>
      <c r="I17" s="3" t="s">
        <v>175</v>
      </c>
      <c r="J17" s="3" t="s">
        <v>132</v>
      </c>
      <c r="K17" s="3" t="s">
        <v>132</v>
      </c>
      <c r="L17" s="6" t="s">
        <v>175</v>
      </c>
      <c r="M17" s="3" t="s">
        <v>176</v>
      </c>
      <c r="N17" s="3" t="s">
        <v>2995</v>
      </c>
      <c r="O17" s="3" t="s">
        <v>178</v>
      </c>
      <c r="P17" s="3" t="s">
        <v>49</v>
      </c>
      <c r="Q17" s="3" t="s">
        <v>50</v>
      </c>
      <c r="R17" s="3">
        <v>583</v>
      </c>
      <c r="S17" s="3">
        <v>496</v>
      </c>
      <c r="T17" s="3">
        <v>17.5</v>
      </c>
      <c r="U17" s="3">
        <v>2016</v>
      </c>
      <c r="V17" s="3">
        <v>2239</v>
      </c>
      <c r="W17" s="3">
        <v>-9.9</v>
      </c>
      <c r="X17" s="32">
        <v>9856</v>
      </c>
      <c r="Y17" s="33">
        <v>9836</v>
      </c>
      <c r="Z17" s="3">
        <v>0.2</v>
      </c>
      <c r="AA17" s="3">
        <v>2055843.25</v>
      </c>
      <c r="AB17" s="3">
        <v>2059509.68</v>
      </c>
      <c r="AC17" s="3">
        <v>2127767.25</v>
      </c>
      <c r="AD17" s="3">
        <v>2123395.6800000002</v>
      </c>
    </row>
    <row r="18" spans="1:30" x14ac:dyDescent="0.3">
      <c r="A18" s="3" t="s">
        <v>5145</v>
      </c>
      <c r="B18" s="4">
        <v>35413</v>
      </c>
      <c r="C18" s="4">
        <v>573</v>
      </c>
      <c r="D18" s="4" t="s">
        <v>25</v>
      </c>
      <c r="E18" s="5" t="s">
        <v>45</v>
      </c>
      <c r="F18" s="3" t="s">
        <v>5146</v>
      </c>
      <c r="G18" s="4" t="s">
        <v>86</v>
      </c>
      <c r="H18" s="3" t="s">
        <v>252</v>
      </c>
      <c r="I18" s="3" t="s">
        <v>252</v>
      </c>
      <c r="J18" s="3" t="s">
        <v>104</v>
      </c>
      <c r="K18" s="3" t="s">
        <v>104</v>
      </c>
      <c r="L18" s="6" t="s">
        <v>252</v>
      </c>
      <c r="M18" s="3" t="s">
        <v>154</v>
      </c>
      <c r="N18" s="3" t="s">
        <v>5147</v>
      </c>
      <c r="O18" s="3" t="s">
        <v>311</v>
      </c>
      <c r="P18" s="3" t="s">
        <v>55</v>
      </c>
      <c r="Q18" s="3" t="s">
        <v>31</v>
      </c>
      <c r="R18" s="3">
        <v>1576</v>
      </c>
      <c r="S18" s="3">
        <v>1608</v>
      </c>
      <c r="T18" s="3">
        <v>-2</v>
      </c>
      <c r="U18" s="3">
        <v>5921</v>
      </c>
      <c r="V18" s="3">
        <v>6454</v>
      </c>
      <c r="W18" s="3">
        <v>-8.3000000000000007</v>
      </c>
      <c r="X18" s="32">
        <v>25696</v>
      </c>
      <c r="Y18" s="33">
        <v>26766</v>
      </c>
      <c r="Z18" s="3">
        <v>-4</v>
      </c>
      <c r="AA18" s="3">
        <v>2006559.45</v>
      </c>
      <c r="AB18" s="3">
        <v>2105777.4300000002</v>
      </c>
      <c r="AC18" s="3">
        <v>2069768.05</v>
      </c>
      <c r="AD18" s="3">
        <v>2155935.0699999998</v>
      </c>
    </row>
    <row r="19" spans="1:30" x14ac:dyDescent="0.3">
      <c r="A19" s="3" t="s">
        <v>2996</v>
      </c>
      <c r="B19" s="4">
        <v>10807</v>
      </c>
      <c r="C19" s="4">
        <v>640</v>
      </c>
      <c r="D19" s="4" t="s">
        <v>25</v>
      </c>
      <c r="E19" s="5" t="s">
        <v>45</v>
      </c>
      <c r="F19" s="3" t="s">
        <v>2997</v>
      </c>
      <c r="G19" s="4" t="s">
        <v>86</v>
      </c>
      <c r="H19" s="3" t="s">
        <v>896</v>
      </c>
      <c r="I19" s="3" t="s">
        <v>257</v>
      </c>
      <c r="J19" s="3" t="s">
        <v>132</v>
      </c>
      <c r="K19" s="3" t="s">
        <v>132</v>
      </c>
      <c r="L19" s="6" t="s">
        <v>257</v>
      </c>
      <c r="M19" s="3" t="s">
        <v>184</v>
      </c>
      <c r="N19" s="3" t="s">
        <v>2998</v>
      </c>
      <c r="O19" s="3" t="s">
        <v>178</v>
      </c>
      <c r="P19" s="3" t="s">
        <v>397</v>
      </c>
      <c r="Q19" s="3" t="s">
        <v>31</v>
      </c>
      <c r="R19" s="3">
        <v>420</v>
      </c>
      <c r="S19" s="3">
        <v>421</v>
      </c>
      <c r="T19" s="3">
        <v>-0.2</v>
      </c>
      <c r="U19" s="3">
        <v>2002</v>
      </c>
      <c r="V19" s="3">
        <v>1416</v>
      </c>
      <c r="W19" s="3">
        <v>41.4</v>
      </c>
      <c r="X19" s="32">
        <v>8064</v>
      </c>
      <c r="Y19" s="33">
        <v>7591</v>
      </c>
      <c r="Z19" s="3">
        <v>6.2</v>
      </c>
      <c r="AA19" s="3">
        <v>1930075.51</v>
      </c>
      <c r="AB19" s="3">
        <v>1853579.31</v>
      </c>
      <c r="AC19" s="3">
        <v>2011827.51</v>
      </c>
      <c r="AD19" s="3">
        <v>1893740.31</v>
      </c>
    </row>
    <row r="20" spans="1:30" x14ac:dyDescent="0.3">
      <c r="A20" s="3" t="s">
        <v>1244</v>
      </c>
      <c r="B20" s="4">
        <v>32234</v>
      </c>
      <c r="C20" s="4">
        <v>610</v>
      </c>
      <c r="D20" s="4" t="s">
        <v>25</v>
      </c>
      <c r="E20" s="5" t="s">
        <v>45</v>
      </c>
      <c r="F20" s="3" t="s">
        <v>1245</v>
      </c>
      <c r="G20" s="4" t="s">
        <v>86</v>
      </c>
      <c r="H20" s="3" t="s">
        <v>153</v>
      </c>
      <c r="I20" s="3" t="s">
        <v>153</v>
      </c>
      <c r="J20" s="3" t="s">
        <v>89</v>
      </c>
      <c r="K20" s="3" t="s">
        <v>89</v>
      </c>
      <c r="L20" s="6" t="s">
        <v>153</v>
      </c>
      <c r="M20" s="3" t="s">
        <v>154</v>
      </c>
      <c r="N20" s="3" t="s">
        <v>1246</v>
      </c>
      <c r="O20" s="3" t="s">
        <v>156</v>
      </c>
      <c r="P20" s="3" t="s">
        <v>51</v>
      </c>
      <c r="Q20" s="3" t="s">
        <v>31</v>
      </c>
      <c r="R20" s="3">
        <v>1440</v>
      </c>
      <c r="S20" s="3">
        <v>1243</v>
      </c>
      <c r="T20" s="3">
        <v>15.9</v>
      </c>
      <c r="U20" s="3">
        <v>4504</v>
      </c>
      <c r="V20" s="3">
        <v>4559</v>
      </c>
      <c r="W20" s="3">
        <v>-1.2</v>
      </c>
      <c r="X20" s="32">
        <v>18804</v>
      </c>
      <c r="Y20" s="33">
        <v>18813</v>
      </c>
      <c r="Z20" s="3">
        <v>0</v>
      </c>
      <c r="AA20" s="3">
        <v>1913541.68</v>
      </c>
      <c r="AB20" s="3">
        <v>1914453.28</v>
      </c>
      <c r="AC20" s="3">
        <v>1913541.68</v>
      </c>
      <c r="AD20" s="3">
        <v>1914453.28</v>
      </c>
    </row>
    <row r="21" spans="1:30" x14ac:dyDescent="0.3">
      <c r="A21" s="3" t="s">
        <v>5148</v>
      </c>
      <c r="B21" s="4">
        <v>35418</v>
      </c>
      <c r="C21" s="4">
        <v>600</v>
      </c>
      <c r="D21" s="4" t="s">
        <v>25</v>
      </c>
      <c r="E21" s="5" t="s">
        <v>45</v>
      </c>
      <c r="F21" s="3" t="s">
        <v>5149</v>
      </c>
      <c r="G21" s="4" t="s">
        <v>86</v>
      </c>
      <c r="H21" s="3" t="s">
        <v>252</v>
      </c>
      <c r="I21" s="3" t="s">
        <v>252</v>
      </c>
      <c r="J21" s="3" t="s">
        <v>104</v>
      </c>
      <c r="K21" s="3" t="s">
        <v>104</v>
      </c>
      <c r="L21" s="6" t="s">
        <v>252</v>
      </c>
      <c r="M21" s="3" t="s">
        <v>154</v>
      </c>
      <c r="N21" s="3" t="s">
        <v>5150</v>
      </c>
      <c r="O21" s="3" t="s">
        <v>311</v>
      </c>
      <c r="P21" s="3" t="s">
        <v>55</v>
      </c>
      <c r="Q21" s="3" t="s">
        <v>31</v>
      </c>
      <c r="R21" s="3">
        <v>1937</v>
      </c>
      <c r="S21" s="3">
        <v>1496</v>
      </c>
      <c r="T21" s="3">
        <v>29.5</v>
      </c>
      <c r="U21" s="3">
        <v>7722</v>
      </c>
      <c r="V21" s="3">
        <v>6079</v>
      </c>
      <c r="W21" s="3">
        <v>27</v>
      </c>
      <c r="X21" s="32">
        <v>28790</v>
      </c>
      <c r="Y21" s="33">
        <v>28624</v>
      </c>
      <c r="Z21" s="3">
        <v>0.6</v>
      </c>
      <c r="AA21" s="3">
        <v>1816772.11</v>
      </c>
      <c r="AB21" s="3">
        <v>1793640.8</v>
      </c>
      <c r="AC21" s="3">
        <v>1923200.11</v>
      </c>
      <c r="AD21" s="3">
        <v>1907776.8</v>
      </c>
    </row>
    <row r="22" spans="1:30" x14ac:dyDescent="0.3">
      <c r="A22" s="3" t="s">
        <v>2999</v>
      </c>
      <c r="B22" s="4">
        <v>10805</v>
      </c>
      <c r="C22" s="4">
        <v>605</v>
      </c>
      <c r="D22" s="4" t="s">
        <v>25</v>
      </c>
      <c r="E22" s="5" t="s">
        <v>45</v>
      </c>
      <c r="F22" s="3" t="s">
        <v>3000</v>
      </c>
      <c r="G22" s="4" t="s">
        <v>86</v>
      </c>
      <c r="H22" s="3" t="s">
        <v>896</v>
      </c>
      <c r="I22" s="3" t="s">
        <v>257</v>
      </c>
      <c r="J22" s="3" t="s">
        <v>132</v>
      </c>
      <c r="K22" s="3" t="s">
        <v>132</v>
      </c>
      <c r="L22" s="6" t="s">
        <v>257</v>
      </c>
      <c r="M22" s="3" t="s">
        <v>184</v>
      </c>
      <c r="N22" s="3" t="s">
        <v>3001</v>
      </c>
      <c r="O22" s="3" t="s">
        <v>178</v>
      </c>
      <c r="P22" s="3" t="s">
        <v>397</v>
      </c>
      <c r="Q22" s="3" t="s">
        <v>31</v>
      </c>
      <c r="R22" s="3">
        <v>515</v>
      </c>
      <c r="S22" s="3">
        <v>364</v>
      </c>
      <c r="T22" s="3">
        <v>41.4</v>
      </c>
      <c r="U22" s="3">
        <v>2260</v>
      </c>
      <c r="V22" s="3">
        <v>1963</v>
      </c>
      <c r="W22" s="3">
        <v>15.1</v>
      </c>
      <c r="X22" s="32">
        <v>8012</v>
      </c>
      <c r="Y22" s="33">
        <v>7665</v>
      </c>
      <c r="Z22" s="3">
        <v>4.5</v>
      </c>
      <c r="AA22" s="3">
        <v>1785793.35</v>
      </c>
      <c r="AB22" s="3">
        <v>1695063.75</v>
      </c>
      <c r="AC22" s="3">
        <v>1836245.35</v>
      </c>
      <c r="AD22" s="3">
        <v>1756865.75</v>
      </c>
    </row>
    <row r="23" spans="1:30" x14ac:dyDescent="0.3">
      <c r="A23" s="3" t="s">
        <v>5151</v>
      </c>
      <c r="B23" s="4">
        <v>38064</v>
      </c>
      <c r="C23" s="4">
        <v>611</v>
      </c>
      <c r="D23" s="4" t="s">
        <v>25</v>
      </c>
      <c r="E23" s="5" t="s">
        <v>45</v>
      </c>
      <c r="F23" s="3" t="s">
        <v>5152</v>
      </c>
      <c r="G23" s="4" t="s">
        <v>86</v>
      </c>
      <c r="H23" s="3" t="s">
        <v>252</v>
      </c>
      <c r="I23" s="3" t="s">
        <v>252</v>
      </c>
      <c r="J23" s="3" t="s">
        <v>104</v>
      </c>
      <c r="K23" s="3" t="s">
        <v>104</v>
      </c>
      <c r="L23" s="6" t="s">
        <v>252</v>
      </c>
      <c r="M23" s="3" t="s">
        <v>154</v>
      </c>
      <c r="N23" s="3" t="s">
        <v>5153</v>
      </c>
      <c r="O23" s="3" t="s">
        <v>311</v>
      </c>
      <c r="P23" s="3" t="s">
        <v>194</v>
      </c>
      <c r="Q23" s="3" t="s">
        <v>60</v>
      </c>
      <c r="R23" s="3">
        <v>1614</v>
      </c>
      <c r="S23" s="3">
        <v>1352</v>
      </c>
      <c r="T23" s="3">
        <v>19.399999999999999</v>
      </c>
      <c r="U23" s="3">
        <v>5946</v>
      </c>
      <c r="V23" s="3">
        <v>6275</v>
      </c>
      <c r="W23" s="3">
        <v>-5.2</v>
      </c>
      <c r="X23" s="32">
        <v>26806</v>
      </c>
      <c r="Y23" s="33">
        <v>27655</v>
      </c>
      <c r="Z23" s="3">
        <v>-3.1</v>
      </c>
      <c r="AA23" s="3">
        <v>1781171.56</v>
      </c>
      <c r="AB23" s="3">
        <v>1870621.22</v>
      </c>
      <c r="AC23" s="3">
        <v>1968663.24</v>
      </c>
      <c r="AD23" s="3">
        <v>2031016.86</v>
      </c>
    </row>
    <row r="24" spans="1:30" x14ac:dyDescent="0.3">
      <c r="A24" s="3" t="s">
        <v>5154</v>
      </c>
      <c r="B24" s="4">
        <v>38063</v>
      </c>
      <c r="C24" s="4">
        <v>585</v>
      </c>
      <c r="D24" s="4" t="s">
        <v>25</v>
      </c>
      <c r="E24" s="5" t="s">
        <v>45</v>
      </c>
      <c r="F24" s="3" t="s">
        <v>5155</v>
      </c>
      <c r="G24" s="4" t="s">
        <v>86</v>
      </c>
      <c r="H24" s="3" t="s">
        <v>252</v>
      </c>
      <c r="I24" s="3" t="s">
        <v>252</v>
      </c>
      <c r="J24" s="3" t="s">
        <v>104</v>
      </c>
      <c r="K24" s="3" t="s">
        <v>104</v>
      </c>
      <c r="L24" s="6" t="s">
        <v>252</v>
      </c>
      <c r="M24" s="3" t="s">
        <v>154</v>
      </c>
      <c r="N24" s="3" t="s">
        <v>5156</v>
      </c>
      <c r="O24" s="3" t="s">
        <v>311</v>
      </c>
      <c r="P24" s="3" t="s">
        <v>194</v>
      </c>
      <c r="Q24" s="3" t="s">
        <v>60</v>
      </c>
      <c r="R24" s="3">
        <v>2334</v>
      </c>
      <c r="S24" s="3">
        <v>2310</v>
      </c>
      <c r="T24" s="3">
        <v>1</v>
      </c>
      <c r="U24" s="3">
        <v>6139</v>
      </c>
      <c r="V24" s="3">
        <v>6618</v>
      </c>
      <c r="W24" s="3">
        <v>-7.2</v>
      </c>
      <c r="X24" s="16">
        <v>22876</v>
      </c>
      <c r="Y24" s="7">
        <v>26295</v>
      </c>
      <c r="Z24" s="3">
        <v>-13</v>
      </c>
      <c r="AA24" s="3">
        <v>1643751.75</v>
      </c>
      <c r="AB24" s="3">
        <v>1880596.75</v>
      </c>
      <c r="AC24" s="3">
        <v>1801388.75</v>
      </c>
      <c r="AD24" s="3">
        <v>2070694.5</v>
      </c>
    </row>
    <row r="25" spans="1:30" x14ac:dyDescent="0.3">
      <c r="A25" s="3" t="s">
        <v>3002</v>
      </c>
      <c r="B25" s="4">
        <v>38176</v>
      </c>
      <c r="C25" s="4">
        <v>692</v>
      </c>
      <c r="D25" s="4" t="s">
        <v>25</v>
      </c>
      <c r="E25" s="5" t="s">
        <v>45</v>
      </c>
      <c r="F25" s="3" t="s">
        <v>3003</v>
      </c>
      <c r="G25" s="4" t="s">
        <v>86</v>
      </c>
      <c r="H25" s="3" t="s">
        <v>252</v>
      </c>
      <c r="I25" s="3" t="s">
        <v>252</v>
      </c>
      <c r="J25" s="3" t="s">
        <v>132</v>
      </c>
      <c r="K25" s="3" t="s">
        <v>132</v>
      </c>
      <c r="L25" s="6" t="s">
        <v>252</v>
      </c>
      <c r="M25" s="3" t="s">
        <v>154</v>
      </c>
      <c r="N25" s="3" t="s">
        <v>3004</v>
      </c>
      <c r="O25" s="3" t="s">
        <v>311</v>
      </c>
      <c r="P25" s="3" t="s">
        <v>2980</v>
      </c>
      <c r="Q25" s="3" t="s">
        <v>31</v>
      </c>
      <c r="R25" s="3">
        <v>710</v>
      </c>
      <c r="S25" s="3">
        <v>558</v>
      </c>
      <c r="T25" s="3">
        <v>27.2</v>
      </c>
      <c r="U25" s="3">
        <v>2359</v>
      </c>
      <c r="V25" s="3">
        <v>2145</v>
      </c>
      <c r="W25" s="3">
        <v>10</v>
      </c>
      <c r="X25" s="16">
        <v>8921</v>
      </c>
      <c r="Y25" s="7">
        <v>7704</v>
      </c>
      <c r="Z25" s="3">
        <v>15.8</v>
      </c>
      <c r="AA25" s="3">
        <v>1637745.92</v>
      </c>
      <c r="AB25" s="3">
        <v>1413869.74</v>
      </c>
      <c r="AC25" s="3">
        <v>1681786.92</v>
      </c>
      <c r="AD25" s="3">
        <v>1452295.24</v>
      </c>
    </row>
    <row r="26" spans="1:30" x14ac:dyDescent="0.3">
      <c r="A26" s="3" t="s">
        <v>3005</v>
      </c>
      <c r="B26" s="4">
        <v>49185</v>
      </c>
      <c r="C26" s="4">
        <v>535</v>
      </c>
      <c r="D26" s="4" t="s">
        <v>25</v>
      </c>
      <c r="E26" s="5" t="s">
        <v>45</v>
      </c>
      <c r="F26" s="3" t="s">
        <v>3006</v>
      </c>
      <c r="G26" s="4" t="s">
        <v>86</v>
      </c>
      <c r="H26" s="3" t="s">
        <v>131</v>
      </c>
      <c r="I26" s="3" t="s">
        <v>88</v>
      </c>
      <c r="J26" s="3" t="s">
        <v>132</v>
      </c>
      <c r="K26" s="3" t="s">
        <v>132</v>
      </c>
      <c r="L26" s="6" t="s">
        <v>88</v>
      </c>
      <c r="M26" s="3" t="s">
        <v>133</v>
      </c>
      <c r="N26" s="3" t="s">
        <v>3007</v>
      </c>
      <c r="O26" s="3" t="s">
        <v>106</v>
      </c>
      <c r="P26" s="3" t="s">
        <v>59</v>
      </c>
      <c r="Q26" s="3" t="s">
        <v>60</v>
      </c>
      <c r="R26" s="3">
        <v>233</v>
      </c>
      <c r="S26" s="3">
        <v>191</v>
      </c>
      <c r="T26" s="3">
        <v>21.9</v>
      </c>
      <c r="U26" s="3">
        <v>753</v>
      </c>
      <c r="V26" s="3">
        <v>717</v>
      </c>
      <c r="W26" s="3">
        <v>5</v>
      </c>
      <c r="X26" s="32">
        <v>4080</v>
      </c>
      <c r="Y26" s="33">
        <v>3355</v>
      </c>
      <c r="Z26" s="3">
        <v>21.6</v>
      </c>
      <c r="AA26" s="3">
        <v>1558374.13</v>
      </c>
      <c r="AB26" s="3">
        <v>1267407.83</v>
      </c>
      <c r="AC26" s="3">
        <v>1627561.45</v>
      </c>
      <c r="AD26" s="3">
        <v>1311784.83</v>
      </c>
    </row>
    <row r="27" spans="1:30" x14ac:dyDescent="0.3">
      <c r="A27" s="3" t="s">
        <v>5157</v>
      </c>
      <c r="B27" s="4">
        <v>38068</v>
      </c>
      <c r="C27" s="4">
        <v>611</v>
      </c>
      <c r="D27" s="4" t="s">
        <v>25</v>
      </c>
      <c r="E27" s="5" t="s">
        <v>45</v>
      </c>
      <c r="F27" s="3" t="s">
        <v>5158</v>
      </c>
      <c r="G27" s="4" t="s">
        <v>86</v>
      </c>
      <c r="H27" s="3" t="s">
        <v>252</v>
      </c>
      <c r="I27" s="3" t="s">
        <v>252</v>
      </c>
      <c r="J27" s="3" t="s">
        <v>104</v>
      </c>
      <c r="K27" s="3" t="s">
        <v>104</v>
      </c>
      <c r="L27" s="6" t="s">
        <v>252</v>
      </c>
      <c r="M27" s="3" t="s">
        <v>154</v>
      </c>
      <c r="N27" s="3" t="s">
        <v>5159</v>
      </c>
      <c r="O27" s="3" t="s">
        <v>311</v>
      </c>
      <c r="P27" s="3" t="s">
        <v>194</v>
      </c>
      <c r="Q27" s="3" t="s">
        <v>60</v>
      </c>
      <c r="R27" s="3">
        <v>1435</v>
      </c>
      <c r="S27" s="3">
        <v>1076</v>
      </c>
      <c r="T27" s="3">
        <v>33.4</v>
      </c>
      <c r="U27" s="3">
        <v>5105</v>
      </c>
      <c r="V27" s="3">
        <v>5525</v>
      </c>
      <c r="W27" s="3">
        <v>-7.6</v>
      </c>
      <c r="X27" s="16">
        <v>26228</v>
      </c>
      <c r="Y27" s="7">
        <v>26257</v>
      </c>
      <c r="Z27" s="3">
        <v>-0.1</v>
      </c>
      <c r="AA27" s="3">
        <v>1542751.2</v>
      </c>
      <c r="AB27" s="3">
        <v>1552586.87</v>
      </c>
      <c r="AC27" s="3">
        <v>1671163.2</v>
      </c>
      <c r="AD27" s="3">
        <v>1673058.87</v>
      </c>
    </row>
    <row r="28" spans="1:30" x14ac:dyDescent="0.3">
      <c r="A28" s="3" t="s">
        <v>3008</v>
      </c>
      <c r="B28" s="4">
        <v>49186</v>
      </c>
      <c r="C28" s="4">
        <v>567</v>
      </c>
      <c r="D28" s="4" t="s">
        <v>25</v>
      </c>
      <c r="E28" s="5" t="s">
        <v>45</v>
      </c>
      <c r="F28" s="3" t="s">
        <v>3009</v>
      </c>
      <c r="G28" s="4" t="s">
        <v>86</v>
      </c>
      <c r="H28" s="3" t="s">
        <v>131</v>
      </c>
      <c r="I28" s="3" t="s">
        <v>88</v>
      </c>
      <c r="J28" s="3" t="s">
        <v>132</v>
      </c>
      <c r="K28" s="3" t="s">
        <v>132</v>
      </c>
      <c r="L28" s="6" t="s">
        <v>88</v>
      </c>
      <c r="M28" s="3" t="s">
        <v>133</v>
      </c>
      <c r="N28" s="3" t="s">
        <v>3010</v>
      </c>
      <c r="O28" s="3" t="s">
        <v>106</v>
      </c>
      <c r="P28" s="3" t="s">
        <v>59</v>
      </c>
      <c r="Q28" s="3" t="s">
        <v>60</v>
      </c>
      <c r="R28" s="3">
        <v>620</v>
      </c>
      <c r="S28" s="3">
        <v>482</v>
      </c>
      <c r="T28" s="3">
        <v>28.5</v>
      </c>
      <c r="U28" s="3">
        <v>1133</v>
      </c>
      <c r="V28" s="3">
        <v>982</v>
      </c>
      <c r="W28" s="3">
        <v>15.3</v>
      </c>
      <c r="X28" s="32">
        <v>3788</v>
      </c>
      <c r="Y28" s="33">
        <v>3481</v>
      </c>
      <c r="Z28" s="3">
        <v>8.8000000000000007</v>
      </c>
      <c r="AA28" s="3">
        <v>1493432.25</v>
      </c>
      <c r="AB28" s="3">
        <v>1369077.44</v>
      </c>
      <c r="AC28" s="3">
        <v>1543739.11</v>
      </c>
      <c r="AD28" s="3">
        <v>1413361.44</v>
      </c>
    </row>
    <row r="29" spans="1:30" x14ac:dyDescent="0.3">
      <c r="A29" s="3" t="s">
        <v>1247</v>
      </c>
      <c r="B29" s="4">
        <v>34578</v>
      </c>
      <c r="C29" s="4">
        <v>508</v>
      </c>
      <c r="D29" s="4" t="s">
        <v>25</v>
      </c>
      <c r="E29" s="5" t="s">
        <v>45</v>
      </c>
      <c r="F29" s="3" t="s">
        <v>1248</v>
      </c>
      <c r="G29" s="4" t="s">
        <v>86</v>
      </c>
      <c r="H29" s="3" t="s">
        <v>252</v>
      </c>
      <c r="I29" s="3" t="s">
        <v>252</v>
      </c>
      <c r="J29" s="3" t="s">
        <v>89</v>
      </c>
      <c r="K29" s="3" t="s">
        <v>89</v>
      </c>
      <c r="L29" s="6" t="s">
        <v>252</v>
      </c>
      <c r="M29" s="3" t="s">
        <v>154</v>
      </c>
      <c r="N29" s="3" t="s">
        <v>1249</v>
      </c>
      <c r="O29" s="3" t="s">
        <v>311</v>
      </c>
      <c r="P29" s="3" t="s">
        <v>57</v>
      </c>
      <c r="Q29" s="3" t="s">
        <v>31</v>
      </c>
      <c r="R29" s="3">
        <v>1137</v>
      </c>
      <c r="S29" s="3">
        <v>927</v>
      </c>
      <c r="T29" s="3">
        <v>22.6</v>
      </c>
      <c r="U29" s="3">
        <v>4938</v>
      </c>
      <c r="V29" s="3">
        <v>5147</v>
      </c>
      <c r="W29" s="3">
        <v>-4.0999999999999996</v>
      </c>
      <c r="X29" s="32">
        <v>19470</v>
      </c>
      <c r="Y29" s="33">
        <v>18914</v>
      </c>
      <c r="Z29" s="3">
        <v>2.9</v>
      </c>
      <c r="AA29" s="3">
        <v>1486597.17</v>
      </c>
      <c r="AB29" s="3">
        <v>1455271.53</v>
      </c>
      <c r="AC29" s="3">
        <v>1620571.71</v>
      </c>
      <c r="AD29" s="3">
        <v>1578708.33</v>
      </c>
    </row>
    <row r="30" spans="1:30" x14ac:dyDescent="0.3">
      <c r="A30" s="3" t="s">
        <v>4309</v>
      </c>
      <c r="B30" s="4">
        <v>34422</v>
      </c>
      <c r="C30" s="4">
        <v>677</v>
      </c>
      <c r="D30" s="4" t="s">
        <v>25</v>
      </c>
      <c r="E30" s="5" t="s">
        <v>45</v>
      </c>
      <c r="F30" s="3" t="s">
        <v>4310</v>
      </c>
      <c r="G30" s="4" t="s">
        <v>86</v>
      </c>
      <c r="H30" s="3" t="s">
        <v>252</v>
      </c>
      <c r="I30" s="3" t="s">
        <v>252</v>
      </c>
      <c r="J30" s="3" t="s">
        <v>146</v>
      </c>
      <c r="K30" s="3" t="s">
        <v>146</v>
      </c>
      <c r="L30" s="6" t="s">
        <v>252</v>
      </c>
      <c r="M30" s="3" t="s">
        <v>154</v>
      </c>
      <c r="N30" s="3" t="s">
        <v>4311</v>
      </c>
      <c r="O30" s="3" t="s">
        <v>311</v>
      </c>
      <c r="P30" s="3" t="s">
        <v>63</v>
      </c>
      <c r="Q30" s="3" t="s">
        <v>31</v>
      </c>
      <c r="R30" s="3">
        <v>416</v>
      </c>
      <c r="S30" s="3">
        <v>460</v>
      </c>
      <c r="T30" s="3">
        <v>-9.6</v>
      </c>
      <c r="U30" s="3">
        <v>1511</v>
      </c>
      <c r="V30" s="3">
        <v>1520</v>
      </c>
      <c r="W30" s="3">
        <v>-0.6</v>
      </c>
      <c r="X30" s="32">
        <v>5881</v>
      </c>
      <c r="Y30" s="33">
        <v>6183</v>
      </c>
      <c r="Z30" s="3">
        <v>-4.9000000000000004</v>
      </c>
      <c r="AA30" s="3">
        <v>1467763.76</v>
      </c>
      <c r="AB30" s="3">
        <v>1567547.82</v>
      </c>
      <c r="AC30" s="3">
        <v>1490981.76</v>
      </c>
      <c r="AD30" s="3">
        <v>1567547.82</v>
      </c>
    </row>
    <row r="31" spans="1:30" x14ac:dyDescent="0.3">
      <c r="A31" s="3" t="s">
        <v>1250</v>
      </c>
      <c r="B31" s="4">
        <v>19068</v>
      </c>
      <c r="C31" s="4">
        <v>526</v>
      </c>
      <c r="D31" s="4" t="s">
        <v>25</v>
      </c>
      <c r="E31" s="5" t="s">
        <v>45</v>
      </c>
      <c r="F31" s="3" t="s">
        <v>1251</v>
      </c>
      <c r="G31" s="4" t="s">
        <v>86</v>
      </c>
      <c r="H31" s="3" t="s">
        <v>758</v>
      </c>
      <c r="I31" s="3" t="s">
        <v>175</v>
      </c>
      <c r="J31" s="3" t="s">
        <v>89</v>
      </c>
      <c r="K31" s="3" t="s">
        <v>89</v>
      </c>
      <c r="L31" s="6" t="s">
        <v>175</v>
      </c>
      <c r="M31" s="3" t="s">
        <v>176</v>
      </c>
      <c r="N31" s="3" t="s">
        <v>1252</v>
      </c>
      <c r="O31" s="3" t="s">
        <v>178</v>
      </c>
      <c r="P31" s="3" t="s">
        <v>57</v>
      </c>
      <c r="Q31" s="3" t="s">
        <v>31</v>
      </c>
      <c r="R31" s="3">
        <v>546</v>
      </c>
      <c r="S31" s="3">
        <v>601</v>
      </c>
      <c r="T31" s="3">
        <v>-9.1999999999999993</v>
      </c>
      <c r="U31" s="3">
        <v>2513</v>
      </c>
      <c r="V31" s="3">
        <v>3708</v>
      </c>
      <c r="W31" s="3">
        <v>-32.200000000000003</v>
      </c>
      <c r="X31" s="32">
        <v>11790</v>
      </c>
      <c r="Y31" s="33">
        <v>13165</v>
      </c>
      <c r="Z31" s="3">
        <v>-10.4</v>
      </c>
      <c r="AA31" s="3">
        <v>1425663.36</v>
      </c>
      <c r="AB31" s="3">
        <v>1573453.84</v>
      </c>
      <c r="AC31" s="3">
        <v>1538865.54</v>
      </c>
      <c r="AD31" s="3">
        <v>1688356.04</v>
      </c>
    </row>
    <row r="32" spans="1:30" x14ac:dyDescent="0.3">
      <c r="A32" s="3" t="s">
        <v>1253</v>
      </c>
      <c r="B32" s="4">
        <v>53214</v>
      </c>
      <c r="C32" s="4">
        <v>594</v>
      </c>
      <c r="D32" s="4" t="s">
        <v>25</v>
      </c>
      <c r="E32" s="5" t="s">
        <v>45</v>
      </c>
      <c r="F32" s="3" t="s">
        <v>1254</v>
      </c>
      <c r="G32" s="4" t="s">
        <v>86</v>
      </c>
      <c r="H32" s="3" t="s">
        <v>87</v>
      </c>
      <c r="I32" s="3" t="s">
        <v>88</v>
      </c>
      <c r="J32" s="3" t="s">
        <v>89</v>
      </c>
      <c r="K32" s="3" t="s">
        <v>89</v>
      </c>
      <c r="L32" s="6" t="s">
        <v>88</v>
      </c>
      <c r="M32" s="3" t="s">
        <v>90</v>
      </c>
      <c r="N32" s="3" t="s">
        <v>1255</v>
      </c>
      <c r="O32" s="3" t="s">
        <v>106</v>
      </c>
      <c r="P32" s="3" t="s">
        <v>32</v>
      </c>
      <c r="Q32" s="3" t="s">
        <v>60</v>
      </c>
      <c r="R32" s="3">
        <v>1013</v>
      </c>
      <c r="S32" s="3">
        <v>943</v>
      </c>
      <c r="T32" s="3">
        <v>7.4</v>
      </c>
      <c r="U32" s="3">
        <v>3114</v>
      </c>
      <c r="V32" s="3">
        <v>3128</v>
      </c>
      <c r="W32" s="3">
        <v>-0.5</v>
      </c>
      <c r="X32" s="32">
        <v>12711</v>
      </c>
      <c r="Y32" s="33">
        <v>12131</v>
      </c>
      <c r="Z32" s="3">
        <v>4.8</v>
      </c>
      <c r="AA32" s="3">
        <v>1378898.32</v>
      </c>
      <c r="AB32" s="3">
        <v>1315957.32</v>
      </c>
      <c r="AC32" s="3">
        <v>1378898.32</v>
      </c>
      <c r="AD32" s="3">
        <v>1315957.32</v>
      </c>
    </row>
    <row r="33" spans="1:30" x14ac:dyDescent="0.3">
      <c r="A33" s="3" t="s">
        <v>4312</v>
      </c>
      <c r="B33" s="4">
        <v>34433</v>
      </c>
      <c r="C33" s="4">
        <v>905</v>
      </c>
      <c r="D33" s="4" t="s">
        <v>25</v>
      </c>
      <c r="E33" s="5" t="s">
        <v>45</v>
      </c>
      <c r="F33" s="3" t="s">
        <v>4313</v>
      </c>
      <c r="G33" s="4" t="s">
        <v>86</v>
      </c>
      <c r="H33" s="3" t="s">
        <v>252</v>
      </c>
      <c r="I33" s="3" t="s">
        <v>252</v>
      </c>
      <c r="J33" s="3" t="s">
        <v>146</v>
      </c>
      <c r="K33" s="3" t="s">
        <v>146</v>
      </c>
      <c r="L33" s="6" t="s">
        <v>252</v>
      </c>
      <c r="M33" s="3" t="s">
        <v>154</v>
      </c>
      <c r="N33" s="3" t="s">
        <v>4314</v>
      </c>
      <c r="O33" s="3" t="s">
        <v>311</v>
      </c>
      <c r="P33" s="3" t="s">
        <v>63</v>
      </c>
      <c r="Q33" s="3" t="s">
        <v>31</v>
      </c>
      <c r="R33" s="3">
        <v>286</v>
      </c>
      <c r="S33" s="3">
        <v>272</v>
      </c>
      <c r="T33" s="3">
        <v>5.3</v>
      </c>
      <c r="U33" s="3">
        <v>1133</v>
      </c>
      <c r="V33" s="3">
        <v>1243</v>
      </c>
      <c r="W33" s="3">
        <v>-8.9</v>
      </c>
      <c r="X33" s="32">
        <v>4845</v>
      </c>
      <c r="Y33" s="33">
        <v>4782</v>
      </c>
      <c r="Z33" s="3">
        <v>1.3</v>
      </c>
      <c r="AA33" s="3">
        <v>1350361.86</v>
      </c>
      <c r="AB33" s="3">
        <v>1361517.15</v>
      </c>
      <c r="AC33" s="3">
        <v>1441141.86</v>
      </c>
      <c r="AD33" s="3">
        <v>1422574.15</v>
      </c>
    </row>
    <row r="34" spans="1:30" x14ac:dyDescent="0.3">
      <c r="A34" s="3" t="s">
        <v>3011</v>
      </c>
      <c r="B34" s="4">
        <v>11299</v>
      </c>
      <c r="C34" s="4">
        <v>583</v>
      </c>
      <c r="D34" s="4" t="s">
        <v>25</v>
      </c>
      <c r="E34" s="5" t="s">
        <v>45</v>
      </c>
      <c r="F34" s="3" t="s">
        <v>3012</v>
      </c>
      <c r="G34" s="4" t="s">
        <v>86</v>
      </c>
      <c r="H34" s="3" t="s">
        <v>896</v>
      </c>
      <c r="I34" s="3" t="s">
        <v>257</v>
      </c>
      <c r="J34" s="3" t="s">
        <v>132</v>
      </c>
      <c r="K34" s="3" t="s">
        <v>132</v>
      </c>
      <c r="L34" s="6" t="s">
        <v>257</v>
      </c>
      <c r="M34" s="3" t="s">
        <v>330</v>
      </c>
      <c r="N34" s="3" t="s">
        <v>3013</v>
      </c>
      <c r="O34" s="3" t="s">
        <v>178</v>
      </c>
      <c r="P34" s="3" t="s">
        <v>397</v>
      </c>
      <c r="Q34" s="3" t="s">
        <v>31</v>
      </c>
      <c r="R34" s="3">
        <v>434</v>
      </c>
      <c r="S34" s="3">
        <v>346</v>
      </c>
      <c r="T34" s="3">
        <v>25.4</v>
      </c>
      <c r="U34" s="3">
        <v>1388</v>
      </c>
      <c r="V34" s="3">
        <v>1340</v>
      </c>
      <c r="W34" s="3">
        <v>3.6</v>
      </c>
      <c r="X34" s="32">
        <v>5877</v>
      </c>
      <c r="Y34" s="33">
        <v>5367</v>
      </c>
      <c r="Z34" s="3">
        <v>9.5</v>
      </c>
      <c r="AA34" s="3">
        <v>1322165</v>
      </c>
      <c r="AB34" s="3">
        <v>1207390</v>
      </c>
      <c r="AC34" s="3">
        <v>1322165</v>
      </c>
      <c r="AD34" s="3">
        <v>1207390</v>
      </c>
    </row>
    <row r="35" spans="1:30" x14ac:dyDescent="0.3">
      <c r="A35" s="3" t="s">
        <v>3014</v>
      </c>
      <c r="B35" s="4">
        <v>34007</v>
      </c>
      <c r="C35" s="4">
        <v>827</v>
      </c>
      <c r="D35" s="4" t="s">
        <v>25</v>
      </c>
      <c r="E35" s="5" t="s">
        <v>45</v>
      </c>
      <c r="F35" s="3" t="s">
        <v>3015</v>
      </c>
      <c r="G35" s="4" t="s">
        <v>86</v>
      </c>
      <c r="H35" s="3" t="s">
        <v>252</v>
      </c>
      <c r="I35" s="3" t="s">
        <v>252</v>
      </c>
      <c r="J35" s="3" t="s">
        <v>132</v>
      </c>
      <c r="K35" s="3" t="s">
        <v>132</v>
      </c>
      <c r="L35" s="6" t="s">
        <v>252</v>
      </c>
      <c r="M35" s="3" t="s">
        <v>154</v>
      </c>
      <c r="N35" s="3" t="s">
        <v>3016</v>
      </c>
      <c r="O35" s="3" t="s">
        <v>311</v>
      </c>
      <c r="P35" s="3" t="s">
        <v>51</v>
      </c>
      <c r="Q35" s="3" t="s">
        <v>31</v>
      </c>
      <c r="R35" s="3">
        <v>477</v>
      </c>
      <c r="S35" s="3">
        <v>465</v>
      </c>
      <c r="T35" s="3">
        <v>2.5</v>
      </c>
      <c r="U35" s="3">
        <v>1526</v>
      </c>
      <c r="V35" s="3">
        <v>1532</v>
      </c>
      <c r="W35" s="3">
        <v>-0.4</v>
      </c>
      <c r="X35" s="32">
        <v>6786</v>
      </c>
      <c r="Y35" s="33">
        <v>7106</v>
      </c>
      <c r="Z35" s="3">
        <v>-4.5</v>
      </c>
      <c r="AA35" s="3">
        <v>1191694.31</v>
      </c>
      <c r="AB35" s="3">
        <v>1265442.74</v>
      </c>
      <c r="AC35" s="3">
        <v>1223372.31</v>
      </c>
      <c r="AD35" s="3">
        <v>1281078.74</v>
      </c>
    </row>
    <row r="36" spans="1:30" x14ac:dyDescent="0.3">
      <c r="A36" s="3" t="s">
        <v>4315</v>
      </c>
      <c r="B36" s="4">
        <v>19477</v>
      </c>
      <c r="C36" s="4">
        <v>768</v>
      </c>
      <c r="D36" s="4" t="s">
        <v>25</v>
      </c>
      <c r="E36" s="5" t="s">
        <v>45</v>
      </c>
      <c r="F36" s="3" t="s">
        <v>4316</v>
      </c>
      <c r="G36" s="4" t="s">
        <v>86</v>
      </c>
      <c r="H36" s="3" t="s">
        <v>758</v>
      </c>
      <c r="I36" s="3" t="s">
        <v>175</v>
      </c>
      <c r="J36" s="3" t="s">
        <v>146</v>
      </c>
      <c r="K36" s="3" t="s">
        <v>146</v>
      </c>
      <c r="L36" s="6" t="s">
        <v>175</v>
      </c>
      <c r="M36" s="3" t="s">
        <v>176</v>
      </c>
      <c r="N36" s="3" t="s">
        <v>4317</v>
      </c>
      <c r="O36" s="3" t="s">
        <v>178</v>
      </c>
      <c r="P36" s="3" t="s">
        <v>57</v>
      </c>
      <c r="Q36" s="3" t="s">
        <v>31</v>
      </c>
      <c r="R36" s="3">
        <v>354</v>
      </c>
      <c r="S36" s="3">
        <v>269</v>
      </c>
      <c r="T36" s="3">
        <v>31.3</v>
      </c>
      <c r="U36" s="3">
        <v>1169</v>
      </c>
      <c r="V36" s="3">
        <v>1376</v>
      </c>
      <c r="W36" s="3">
        <v>-15</v>
      </c>
      <c r="X36" s="32">
        <v>4905</v>
      </c>
      <c r="Y36" s="33">
        <v>5215</v>
      </c>
      <c r="Z36" s="3">
        <v>-5.9</v>
      </c>
      <c r="AA36" s="3">
        <v>1188076.5</v>
      </c>
      <c r="AB36" s="3">
        <v>1254157.73</v>
      </c>
      <c r="AC36" s="3">
        <v>1188076.5</v>
      </c>
      <c r="AD36" s="3">
        <v>1263128.49</v>
      </c>
    </row>
    <row r="37" spans="1:30" x14ac:dyDescent="0.3">
      <c r="A37" s="3" t="s">
        <v>1256</v>
      </c>
      <c r="B37" s="4">
        <v>32238</v>
      </c>
      <c r="C37" s="4">
        <v>575</v>
      </c>
      <c r="D37" s="4" t="s">
        <v>25</v>
      </c>
      <c r="E37" s="5" t="s">
        <v>45</v>
      </c>
      <c r="F37" s="3" t="s">
        <v>1257</v>
      </c>
      <c r="G37" s="4" t="s">
        <v>86</v>
      </c>
      <c r="H37" s="3" t="s">
        <v>153</v>
      </c>
      <c r="I37" s="3" t="s">
        <v>153</v>
      </c>
      <c r="J37" s="3" t="s">
        <v>89</v>
      </c>
      <c r="K37" s="3" t="s">
        <v>89</v>
      </c>
      <c r="L37" s="6" t="s">
        <v>153</v>
      </c>
      <c r="M37" s="3" t="s">
        <v>154</v>
      </c>
      <c r="N37" s="3" t="s">
        <v>1258</v>
      </c>
      <c r="O37" s="3" t="s">
        <v>156</v>
      </c>
      <c r="P37" s="3" t="s">
        <v>51</v>
      </c>
      <c r="Q37" s="3" t="s">
        <v>31</v>
      </c>
      <c r="R37" s="3">
        <v>1088</v>
      </c>
      <c r="S37" s="3">
        <v>929</v>
      </c>
      <c r="T37" s="3">
        <v>17.100000000000001</v>
      </c>
      <c r="U37" s="3">
        <v>3628</v>
      </c>
      <c r="V37" s="3">
        <v>3527</v>
      </c>
      <c r="W37" s="3">
        <v>2.9</v>
      </c>
      <c r="X37" s="32">
        <v>14476</v>
      </c>
      <c r="Y37" s="33">
        <v>13826</v>
      </c>
      <c r="Z37" s="3">
        <v>4.7</v>
      </c>
      <c r="AA37" s="3">
        <v>1150919.7</v>
      </c>
      <c r="AB37" s="3">
        <v>1099190.54</v>
      </c>
      <c r="AC37" s="3">
        <v>1150919.7</v>
      </c>
      <c r="AD37" s="3">
        <v>1099190.54</v>
      </c>
    </row>
    <row r="38" spans="1:30" x14ac:dyDescent="0.3">
      <c r="A38" s="3" t="s">
        <v>1259</v>
      </c>
      <c r="B38" s="4">
        <v>53213</v>
      </c>
      <c r="C38" s="4">
        <v>535</v>
      </c>
      <c r="D38" s="4" t="s">
        <v>25</v>
      </c>
      <c r="E38" s="5" t="s">
        <v>45</v>
      </c>
      <c r="F38" s="3" t="s">
        <v>1260</v>
      </c>
      <c r="G38" s="4" t="s">
        <v>86</v>
      </c>
      <c r="H38" s="3" t="s">
        <v>87</v>
      </c>
      <c r="I38" s="3" t="s">
        <v>88</v>
      </c>
      <c r="J38" s="3" t="s">
        <v>89</v>
      </c>
      <c r="K38" s="3" t="s">
        <v>89</v>
      </c>
      <c r="L38" s="6" t="s">
        <v>88</v>
      </c>
      <c r="M38" s="3" t="s">
        <v>90</v>
      </c>
      <c r="N38" s="3" t="s">
        <v>1261</v>
      </c>
      <c r="O38" s="3" t="s">
        <v>106</v>
      </c>
      <c r="P38" s="3" t="s">
        <v>32</v>
      </c>
      <c r="Q38" s="3" t="s">
        <v>60</v>
      </c>
      <c r="R38" s="3">
        <v>726</v>
      </c>
      <c r="S38" s="3">
        <v>291</v>
      </c>
      <c r="T38" s="3">
        <v>149.69999999999999</v>
      </c>
      <c r="U38" s="3">
        <v>2182</v>
      </c>
      <c r="V38" s="3">
        <v>1857</v>
      </c>
      <c r="W38" s="3">
        <v>17.5</v>
      </c>
      <c r="X38" s="32">
        <v>9360</v>
      </c>
      <c r="Y38" s="33">
        <v>8056</v>
      </c>
      <c r="Z38" s="3">
        <v>16.2</v>
      </c>
      <c r="AA38" s="3">
        <v>1128799.92</v>
      </c>
      <c r="AB38" s="3">
        <v>971591.12</v>
      </c>
      <c r="AC38" s="3">
        <v>1128799.92</v>
      </c>
      <c r="AD38" s="3">
        <v>971591.12</v>
      </c>
    </row>
    <row r="39" spans="1:30" x14ac:dyDescent="0.3">
      <c r="A39" s="3" t="s">
        <v>5160</v>
      </c>
      <c r="B39" s="4">
        <v>35417</v>
      </c>
      <c r="C39" s="4">
        <v>528</v>
      </c>
      <c r="D39" s="4" t="s">
        <v>25</v>
      </c>
      <c r="E39" s="5" t="s">
        <v>45</v>
      </c>
      <c r="F39" s="3" t="s">
        <v>5161</v>
      </c>
      <c r="G39" s="4" t="s">
        <v>86</v>
      </c>
      <c r="H39" s="3" t="s">
        <v>252</v>
      </c>
      <c r="I39" s="3" t="s">
        <v>252</v>
      </c>
      <c r="J39" s="3" t="s">
        <v>104</v>
      </c>
      <c r="K39" s="3" t="s">
        <v>104</v>
      </c>
      <c r="L39" s="6" t="s">
        <v>252</v>
      </c>
      <c r="M39" s="3" t="s">
        <v>154</v>
      </c>
      <c r="N39" s="3" t="s">
        <v>5162</v>
      </c>
      <c r="O39" s="3" t="s">
        <v>311</v>
      </c>
      <c r="P39" s="3" t="s">
        <v>55</v>
      </c>
      <c r="Q39" s="3" t="s">
        <v>31</v>
      </c>
      <c r="R39" s="3">
        <v>1511</v>
      </c>
      <c r="S39" s="3">
        <v>1995</v>
      </c>
      <c r="T39" s="3">
        <v>-24.3</v>
      </c>
      <c r="U39" s="3">
        <v>5185</v>
      </c>
      <c r="V39" s="3">
        <v>5861</v>
      </c>
      <c r="W39" s="3">
        <v>-11.5</v>
      </c>
      <c r="X39" s="32">
        <v>18839</v>
      </c>
      <c r="Y39" s="33">
        <v>19802</v>
      </c>
      <c r="Z39" s="3">
        <v>-4.9000000000000004</v>
      </c>
      <c r="AA39" s="3">
        <v>1128638.56</v>
      </c>
      <c r="AB39" s="3">
        <v>1189833.1399999999</v>
      </c>
      <c r="AC39" s="3">
        <v>1168425.56</v>
      </c>
      <c r="AD39" s="3">
        <v>1226153.6000000001</v>
      </c>
    </row>
    <row r="40" spans="1:30" x14ac:dyDescent="0.3">
      <c r="A40" s="3" t="s">
        <v>1262</v>
      </c>
      <c r="B40" s="4">
        <v>36968</v>
      </c>
      <c r="C40" s="4">
        <v>586</v>
      </c>
      <c r="D40" s="4" t="s">
        <v>25</v>
      </c>
      <c r="E40" s="5" t="s">
        <v>45</v>
      </c>
      <c r="F40" s="3" t="s">
        <v>1263</v>
      </c>
      <c r="G40" s="4" t="s">
        <v>86</v>
      </c>
      <c r="H40" s="3" t="s">
        <v>252</v>
      </c>
      <c r="I40" s="3" t="s">
        <v>252</v>
      </c>
      <c r="J40" s="3" t="s">
        <v>89</v>
      </c>
      <c r="K40" s="3" t="s">
        <v>89</v>
      </c>
      <c r="L40" s="6" t="s">
        <v>252</v>
      </c>
      <c r="M40" s="3" t="s">
        <v>154</v>
      </c>
      <c r="N40" s="3" t="s">
        <v>1264</v>
      </c>
      <c r="O40" s="3" t="s">
        <v>311</v>
      </c>
      <c r="P40" s="3" t="s">
        <v>26</v>
      </c>
      <c r="Q40" s="3" t="s">
        <v>27</v>
      </c>
      <c r="R40" s="3">
        <v>796</v>
      </c>
      <c r="S40" s="3">
        <v>453</v>
      </c>
      <c r="T40" s="3">
        <v>75.900000000000006</v>
      </c>
      <c r="U40" s="3">
        <v>2557</v>
      </c>
      <c r="V40" s="3">
        <v>2682</v>
      </c>
      <c r="W40" s="3">
        <v>-4.7</v>
      </c>
      <c r="X40" s="16">
        <v>10427</v>
      </c>
      <c r="Y40" s="7">
        <v>9884</v>
      </c>
      <c r="Z40" s="3">
        <v>5.5</v>
      </c>
      <c r="AA40" s="3">
        <v>1075426.33</v>
      </c>
      <c r="AB40" s="3">
        <v>1002495.38</v>
      </c>
      <c r="AC40" s="3">
        <v>1213712.5</v>
      </c>
      <c r="AD40" s="3">
        <v>1150458.8</v>
      </c>
    </row>
    <row r="41" spans="1:30" x14ac:dyDescent="0.3">
      <c r="A41" s="3" t="s">
        <v>5163</v>
      </c>
      <c r="B41" s="4">
        <v>38076</v>
      </c>
      <c r="C41" s="4">
        <v>509</v>
      </c>
      <c r="D41" s="4" t="s">
        <v>25</v>
      </c>
      <c r="E41" s="5" t="s">
        <v>45</v>
      </c>
      <c r="F41" s="3" t="s">
        <v>5164</v>
      </c>
      <c r="G41" s="4" t="s">
        <v>86</v>
      </c>
      <c r="H41" s="3" t="s">
        <v>252</v>
      </c>
      <c r="I41" s="3" t="s">
        <v>252</v>
      </c>
      <c r="J41" s="3" t="s">
        <v>104</v>
      </c>
      <c r="K41" s="3" t="s">
        <v>104</v>
      </c>
      <c r="L41" s="6" t="s">
        <v>252</v>
      </c>
      <c r="M41" s="3" t="s">
        <v>154</v>
      </c>
      <c r="N41" s="3" t="s">
        <v>5165</v>
      </c>
      <c r="O41" s="3" t="s">
        <v>311</v>
      </c>
      <c r="P41" s="3" t="s">
        <v>194</v>
      </c>
      <c r="Q41" s="3" t="s">
        <v>60</v>
      </c>
      <c r="R41" s="3">
        <v>2321</v>
      </c>
      <c r="S41" s="3">
        <v>2314</v>
      </c>
      <c r="T41" s="3">
        <v>0.3</v>
      </c>
      <c r="U41" s="3">
        <v>5536</v>
      </c>
      <c r="V41" s="3">
        <v>5205</v>
      </c>
      <c r="W41" s="3">
        <v>6.4</v>
      </c>
      <c r="X41" s="16">
        <v>17679</v>
      </c>
      <c r="Y41" s="7">
        <v>16110</v>
      </c>
      <c r="Z41" s="3">
        <v>9.6999999999999993</v>
      </c>
      <c r="AA41" s="3">
        <v>1047308.75</v>
      </c>
      <c r="AB41" s="3">
        <v>953147.36</v>
      </c>
      <c r="AC41" s="3">
        <v>1298333.52</v>
      </c>
      <c r="AD41" s="3">
        <v>1183142.8799999999</v>
      </c>
    </row>
    <row r="42" spans="1:30" x14ac:dyDescent="0.3">
      <c r="A42" s="3" t="s">
        <v>3017</v>
      </c>
      <c r="B42" s="4">
        <v>25608</v>
      </c>
      <c r="C42" s="4">
        <v>535</v>
      </c>
      <c r="D42" s="4" t="s">
        <v>25</v>
      </c>
      <c r="E42" s="5" t="s">
        <v>45</v>
      </c>
      <c r="F42" s="3" t="s">
        <v>3018</v>
      </c>
      <c r="G42" s="4" t="s">
        <v>86</v>
      </c>
      <c r="H42" s="3" t="s">
        <v>711</v>
      </c>
      <c r="I42" s="3" t="s">
        <v>175</v>
      </c>
      <c r="J42" s="3" t="s">
        <v>132</v>
      </c>
      <c r="K42" s="3" t="s">
        <v>132</v>
      </c>
      <c r="L42" s="6" t="s">
        <v>175</v>
      </c>
      <c r="M42" s="3" t="s">
        <v>712</v>
      </c>
      <c r="N42" s="3" t="s">
        <v>3019</v>
      </c>
      <c r="O42" s="3" t="s">
        <v>178</v>
      </c>
      <c r="P42" s="3" t="s">
        <v>397</v>
      </c>
      <c r="Q42" s="3" t="s">
        <v>31</v>
      </c>
      <c r="R42" s="3">
        <v>785</v>
      </c>
      <c r="S42" s="3">
        <v>722</v>
      </c>
      <c r="T42" s="3">
        <v>8.6999999999999993</v>
      </c>
      <c r="U42" s="3">
        <v>2188</v>
      </c>
      <c r="V42" s="3">
        <v>2160</v>
      </c>
      <c r="W42" s="3">
        <v>1.3</v>
      </c>
      <c r="X42" s="32">
        <v>10998</v>
      </c>
      <c r="Y42" s="33">
        <v>11314</v>
      </c>
      <c r="Z42" s="3">
        <v>-2.8</v>
      </c>
      <c r="AA42" s="3">
        <v>1044470.4</v>
      </c>
      <c r="AB42" s="3">
        <v>1067233.2</v>
      </c>
      <c r="AC42" s="3">
        <v>1085894.3999999999</v>
      </c>
      <c r="AD42" s="3">
        <v>1117075.2</v>
      </c>
    </row>
    <row r="43" spans="1:30" x14ac:dyDescent="0.3">
      <c r="A43" s="3" t="s">
        <v>3020</v>
      </c>
      <c r="B43" s="4">
        <v>49189</v>
      </c>
      <c r="C43" s="4">
        <v>463</v>
      </c>
      <c r="D43" s="4" t="s">
        <v>25</v>
      </c>
      <c r="E43" s="5" t="s">
        <v>45</v>
      </c>
      <c r="F43" s="3" t="s">
        <v>3021</v>
      </c>
      <c r="G43" s="4" t="s">
        <v>86</v>
      </c>
      <c r="H43" s="3" t="s">
        <v>131</v>
      </c>
      <c r="I43" s="3" t="s">
        <v>88</v>
      </c>
      <c r="J43" s="3" t="s">
        <v>132</v>
      </c>
      <c r="K43" s="3" t="s">
        <v>132</v>
      </c>
      <c r="L43" s="6" t="s">
        <v>88</v>
      </c>
      <c r="M43" s="3" t="s">
        <v>133</v>
      </c>
      <c r="N43" s="3" t="s">
        <v>3022</v>
      </c>
      <c r="O43" s="3" t="s">
        <v>106</v>
      </c>
      <c r="P43" s="3" t="s">
        <v>59</v>
      </c>
      <c r="Q43" s="3" t="s">
        <v>60</v>
      </c>
      <c r="R43" s="3">
        <v>124</v>
      </c>
      <c r="S43" s="3">
        <v>129</v>
      </c>
      <c r="T43" s="3">
        <v>-3.9</v>
      </c>
      <c r="U43" s="3">
        <v>431</v>
      </c>
      <c r="V43" s="3">
        <v>467</v>
      </c>
      <c r="W43" s="3">
        <v>-7.7</v>
      </c>
      <c r="X43" s="32">
        <v>2434</v>
      </c>
      <c r="Y43" s="33">
        <v>2269</v>
      </c>
      <c r="Z43" s="3">
        <v>7.3</v>
      </c>
      <c r="AA43" s="3">
        <v>996719.27</v>
      </c>
      <c r="AB43" s="3">
        <v>874033.79</v>
      </c>
      <c r="AC43" s="3">
        <v>1016325.27</v>
      </c>
      <c r="AD43" s="3">
        <v>928370.79</v>
      </c>
    </row>
    <row r="44" spans="1:30" x14ac:dyDescent="0.3">
      <c r="A44" s="3" t="s">
        <v>4318</v>
      </c>
      <c r="B44" s="4">
        <v>19476</v>
      </c>
      <c r="C44" s="4">
        <v>546</v>
      </c>
      <c r="D44" s="4" t="s">
        <v>25</v>
      </c>
      <c r="E44" s="5" t="s">
        <v>45</v>
      </c>
      <c r="F44" s="3" t="s">
        <v>4319</v>
      </c>
      <c r="G44" s="4" t="s">
        <v>86</v>
      </c>
      <c r="H44" s="3" t="s">
        <v>758</v>
      </c>
      <c r="I44" s="3" t="s">
        <v>175</v>
      </c>
      <c r="J44" s="3" t="s">
        <v>146</v>
      </c>
      <c r="K44" s="3" t="s">
        <v>146</v>
      </c>
      <c r="L44" s="6" t="s">
        <v>175</v>
      </c>
      <c r="M44" s="3" t="s">
        <v>176</v>
      </c>
      <c r="N44" s="3" t="s">
        <v>4320</v>
      </c>
      <c r="O44" s="3" t="s">
        <v>178</v>
      </c>
      <c r="P44" s="3" t="s">
        <v>57</v>
      </c>
      <c r="Q44" s="3" t="s">
        <v>31</v>
      </c>
      <c r="R44" s="3">
        <v>212</v>
      </c>
      <c r="S44" s="3">
        <v>197</v>
      </c>
      <c r="T44" s="3">
        <v>7.6</v>
      </c>
      <c r="U44" s="3">
        <v>856</v>
      </c>
      <c r="V44" s="3">
        <v>650</v>
      </c>
      <c r="W44" s="3">
        <v>31.7</v>
      </c>
      <c r="X44" s="32">
        <v>3887</v>
      </c>
      <c r="Y44" s="33">
        <v>3668</v>
      </c>
      <c r="Z44" s="3">
        <v>6</v>
      </c>
      <c r="AA44" s="3">
        <v>976968.72</v>
      </c>
      <c r="AB44" s="3">
        <v>928325.07</v>
      </c>
      <c r="AC44" s="3">
        <v>1004331.44</v>
      </c>
      <c r="AD44" s="3">
        <v>947729.07</v>
      </c>
    </row>
    <row r="45" spans="1:30" x14ac:dyDescent="0.3">
      <c r="A45" s="3" t="s">
        <v>3023</v>
      </c>
      <c r="B45" s="4">
        <v>34006</v>
      </c>
      <c r="C45" s="4">
        <v>680</v>
      </c>
      <c r="D45" s="4" t="s">
        <v>25</v>
      </c>
      <c r="E45" s="5" t="s">
        <v>45</v>
      </c>
      <c r="F45" s="3" t="s">
        <v>3024</v>
      </c>
      <c r="G45" s="4" t="s">
        <v>86</v>
      </c>
      <c r="H45" s="3" t="s">
        <v>252</v>
      </c>
      <c r="I45" s="3" t="s">
        <v>252</v>
      </c>
      <c r="J45" s="3" t="s">
        <v>132</v>
      </c>
      <c r="K45" s="3" t="s">
        <v>132</v>
      </c>
      <c r="L45" s="6" t="s">
        <v>252</v>
      </c>
      <c r="M45" s="3" t="s">
        <v>154</v>
      </c>
      <c r="N45" s="3" t="s">
        <v>3025</v>
      </c>
      <c r="O45" s="3" t="s">
        <v>311</v>
      </c>
      <c r="P45" s="3" t="s">
        <v>51</v>
      </c>
      <c r="Q45" s="3" t="s">
        <v>31</v>
      </c>
      <c r="R45" s="3">
        <v>309</v>
      </c>
      <c r="S45" s="3">
        <v>284</v>
      </c>
      <c r="T45" s="3">
        <v>8.8000000000000007</v>
      </c>
      <c r="U45" s="3">
        <v>1298</v>
      </c>
      <c r="V45" s="3">
        <v>1444</v>
      </c>
      <c r="W45" s="3">
        <v>-10.1</v>
      </c>
      <c r="X45" s="32">
        <v>5325</v>
      </c>
      <c r="Y45" s="33">
        <v>5373</v>
      </c>
      <c r="Z45" s="3">
        <v>-0.9</v>
      </c>
      <c r="AA45" s="3">
        <v>967523.75</v>
      </c>
      <c r="AB45" s="3">
        <v>956676.65</v>
      </c>
      <c r="AC45" s="3">
        <v>1032065.75</v>
      </c>
      <c r="AD45" s="3">
        <v>1041206.65</v>
      </c>
    </row>
    <row r="46" spans="1:30" x14ac:dyDescent="0.3">
      <c r="A46" s="3" t="s">
        <v>5166</v>
      </c>
      <c r="B46" s="4">
        <v>38067</v>
      </c>
      <c r="C46" s="4">
        <v>548</v>
      </c>
      <c r="D46" s="4" t="s">
        <v>25</v>
      </c>
      <c r="E46" s="5" t="s">
        <v>45</v>
      </c>
      <c r="F46" s="3" t="s">
        <v>5167</v>
      </c>
      <c r="G46" s="4" t="s">
        <v>86</v>
      </c>
      <c r="H46" s="3" t="s">
        <v>252</v>
      </c>
      <c r="I46" s="3" t="s">
        <v>252</v>
      </c>
      <c r="J46" s="3" t="s">
        <v>104</v>
      </c>
      <c r="K46" s="3" t="s">
        <v>104</v>
      </c>
      <c r="L46" s="6" t="s">
        <v>252</v>
      </c>
      <c r="M46" s="3" t="s">
        <v>154</v>
      </c>
      <c r="N46" s="3" t="s">
        <v>5168</v>
      </c>
      <c r="O46" s="3" t="s">
        <v>311</v>
      </c>
      <c r="P46" s="3" t="s">
        <v>194</v>
      </c>
      <c r="Q46" s="3" t="s">
        <v>60</v>
      </c>
      <c r="R46" s="3">
        <v>865</v>
      </c>
      <c r="S46" s="3">
        <v>850</v>
      </c>
      <c r="T46" s="3">
        <v>1.8</v>
      </c>
      <c r="U46" s="3">
        <v>4146</v>
      </c>
      <c r="V46" s="3">
        <v>4511</v>
      </c>
      <c r="W46" s="3">
        <v>-8.1</v>
      </c>
      <c r="X46" s="16">
        <v>16765</v>
      </c>
      <c r="Y46" s="7">
        <v>18536</v>
      </c>
      <c r="Z46" s="3">
        <v>-9.6</v>
      </c>
      <c r="AA46" s="3">
        <v>963167.21</v>
      </c>
      <c r="AB46" s="3">
        <v>1062790.1399999999</v>
      </c>
      <c r="AC46" s="3">
        <v>1039625.21</v>
      </c>
      <c r="AD46" s="3">
        <v>1149431.1399999999</v>
      </c>
    </row>
    <row r="47" spans="1:30" x14ac:dyDescent="0.3">
      <c r="A47" s="3" t="s">
        <v>5169</v>
      </c>
      <c r="B47" s="4">
        <v>35088</v>
      </c>
      <c r="C47" s="4">
        <v>571</v>
      </c>
      <c r="D47" s="4" t="s">
        <v>25</v>
      </c>
      <c r="E47" s="5" t="s">
        <v>45</v>
      </c>
      <c r="F47" s="3" t="s">
        <v>5170</v>
      </c>
      <c r="G47" s="4" t="s">
        <v>86</v>
      </c>
      <c r="H47" s="3" t="s">
        <v>252</v>
      </c>
      <c r="I47" s="3" t="s">
        <v>252</v>
      </c>
      <c r="J47" s="3" t="s">
        <v>104</v>
      </c>
      <c r="K47" s="3" t="s">
        <v>104</v>
      </c>
      <c r="L47" s="6" t="s">
        <v>252</v>
      </c>
      <c r="M47" s="3" t="s">
        <v>154</v>
      </c>
      <c r="N47" s="3" t="s">
        <v>5171</v>
      </c>
      <c r="O47" s="3" t="s">
        <v>311</v>
      </c>
      <c r="P47" s="3" t="s">
        <v>55</v>
      </c>
      <c r="Q47" s="3" t="s">
        <v>31</v>
      </c>
      <c r="R47" s="3">
        <v>1407</v>
      </c>
      <c r="S47" s="3">
        <v>1406</v>
      </c>
      <c r="T47" s="3">
        <v>0</v>
      </c>
      <c r="U47" s="3">
        <v>4367</v>
      </c>
      <c r="V47" s="3">
        <v>4754</v>
      </c>
      <c r="W47" s="3">
        <v>-8.1</v>
      </c>
      <c r="X47" s="32">
        <v>18521</v>
      </c>
      <c r="Y47" s="33">
        <v>20117</v>
      </c>
      <c r="Z47" s="3">
        <v>-7.9</v>
      </c>
      <c r="AA47" s="3">
        <v>951527.52</v>
      </c>
      <c r="AB47" s="3">
        <v>1049327.24</v>
      </c>
      <c r="AC47" s="3">
        <v>951527.52</v>
      </c>
      <c r="AD47" s="3">
        <v>1049327.24</v>
      </c>
    </row>
    <row r="48" spans="1:30" x14ac:dyDescent="0.3">
      <c r="A48" s="3" t="s">
        <v>3026</v>
      </c>
      <c r="B48" s="4">
        <v>34008</v>
      </c>
      <c r="C48" s="4">
        <v>494</v>
      </c>
      <c r="D48" s="4" t="s">
        <v>25</v>
      </c>
      <c r="E48" s="5" t="s">
        <v>45</v>
      </c>
      <c r="F48" s="3" t="s">
        <v>3027</v>
      </c>
      <c r="G48" s="4" t="s">
        <v>86</v>
      </c>
      <c r="H48" s="3" t="s">
        <v>252</v>
      </c>
      <c r="I48" s="3" t="s">
        <v>252</v>
      </c>
      <c r="J48" s="3" t="s">
        <v>132</v>
      </c>
      <c r="K48" s="3" t="s">
        <v>132</v>
      </c>
      <c r="L48" s="6" t="s">
        <v>252</v>
      </c>
      <c r="M48" s="3" t="s">
        <v>154</v>
      </c>
      <c r="N48" s="3" t="s">
        <v>3028</v>
      </c>
      <c r="O48" s="3" t="s">
        <v>311</v>
      </c>
      <c r="P48" s="3" t="s">
        <v>51</v>
      </c>
      <c r="Q48" s="3" t="s">
        <v>31</v>
      </c>
      <c r="R48" s="3">
        <v>352</v>
      </c>
      <c r="S48" s="3">
        <v>266</v>
      </c>
      <c r="T48" s="3">
        <v>32.6</v>
      </c>
      <c r="U48" s="3">
        <v>1550</v>
      </c>
      <c r="V48" s="3">
        <v>1667</v>
      </c>
      <c r="W48" s="3">
        <v>-7</v>
      </c>
      <c r="X48" s="32">
        <v>6282</v>
      </c>
      <c r="Y48" s="33">
        <v>6585</v>
      </c>
      <c r="Z48" s="3">
        <v>-4.5999999999999996</v>
      </c>
      <c r="AA48" s="3">
        <v>947504.18</v>
      </c>
      <c r="AB48" s="3">
        <v>992823.92</v>
      </c>
      <c r="AC48" s="3">
        <v>1018608.18</v>
      </c>
      <c r="AD48" s="3">
        <v>1067731.92</v>
      </c>
    </row>
    <row r="49" spans="1:30" x14ac:dyDescent="0.3">
      <c r="A49" s="3" t="s">
        <v>1265</v>
      </c>
      <c r="B49" s="4">
        <v>38008</v>
      </c>
      <c r="C49" s="4">
        <v>394</v>
      </c>
      <c r="D49" s="4" t="s">
        <v>25</v>
      </c>
      <c r="E49" s="5" t="s">
        <v>45</v>
      </c>
      <c r="F49" s="3" t="s">
        <v>1266</v>
      </c>
      <c r="G49" s="4" t="s">
        <v>86</v>
      </c>
      <c r="H49" s="3" t="s">
        <v>252</v>
      </c>
      <c r="I49" s="3" t="s">
        <v>252</v>
      </c>
      <c r="J49" s="3" t="s">
        <v>89</v>
      </c>
      <c r="K49" s="3" t="s">
        <v>89</v>
      </c>
      <c r="L49" s="6" t="s">
        <v>252</v>
      </c>
      <c r="M49" s="3" t="s">
        <v>154</v>
      </c>
      <c r="N49" s="3" t="s">
        <v>1267</v>
      </c>
      <c r="O49" s="3" t="s">
        <v>311</v>
      </c>
      <c r="P49" s="3" t="s">
        <v>397</v>
      </c>
      <c r="Q49" s="3" t="s">
        <v>31</v>
      </c>
      <c r="R49" s="3">
        <v>678</v>
      </c>
      <c r="S49" s="3">
        <v>651</v>
      </c>
      <c r="T49" s="3">
        <v>4.2</v>
      </c>
      <c r="U49" s="3">
        <v>3125</v>
      </c>
      <c r="V49" s="3">
        <v>2246</v>
      </c>
      <c r="W49" s="3">
        <v>39.200000000000003</v>
      </c>
      <c r="X49" s="32">
        <v>11233</v>
      </c>
      <c r="Y49" s="33">
        <v>10023</v>
      </c>
      <c r="Z49" s="3">
        <v>12.1</v>
      </c>
      <c r="AA49" s="3">
        <v>930166.88</v>
      </c>
      <c r="AB49" s="3">
        <v>849835.04</v>
      </c>
      <c r="AC49" s="3">
        <v>991298.88</v>
      </c>
      <c r="AD49" s="3">
        <v>884495.04</v>
      </c>
    </row>
    <row r="50" spans="1:30" x14ac:dyDescent="0.3">
      <c r="A50" s="3" t="s">
        <v>4321</v>
      </c>
      <c r="B50" s="4">
        <v>19478</v>
      </c>
      <c r="C50" s="4">
        <v>385</v>
      </c>
      <c r="D50" s="4" t="s">
        <v>25</v>
      </c>
      <c r="E50" s="5" t="s">
        <v>45</v>
      </c>
      <c r="F50" s="3" t="s">
        <v>4322</v>
      </c>
      <c r="G50" s="4" t="s">
        <v>86</v>
      </c>
      <c r="H50" s="3" t="s">
        <v>758</v>
      </c>
      <c r="I50" s="3" t="s">
        <v>175</v>
      </c>
      <c r="J50" s="3" t="s">
        <v>146</v>
      </c>
      <c r="K50" s="3" t="s">
        <v>146</v>
      </c>
      <c r="L50" s="6" t="s">
        <v>175</v>
      </c>
      <c r="M50" s="3" t="s">
        <v>176</v>
      </c>
      <c r="N50" s="3" t="s">
        <v>4323</v>
      </c>
      <c r="O50" s="3" t="s">
        <v>178</v>
      </c>
      <c r="P50" s="3" t="s">
        <v>57</v>
      </c>
      <c r="Q50" s="3" t="s">
        <v>31</v>
      </c>
      <c r="R50" s="3">
        <v>266</v>
      </c>
      <c r="S50" s="3">
        <v>234</v>
      </c>
      <c r="T50" s="3">
        <v>13.6</v>
      </c>
      <c r="U50" s="3">
        <v>812</v>
      </c>
      <c r="V50" s="3">
        <v>800</v>
      </c>
      <c r="W50" s="3">
        <v>1.4</v>
      </c>
      <c r="X50" s="32">
        <v>4216</v>
      </c>
      <c r="Y50" s="33">
        <v>3647</v>
      </c>
      <c r="Z50" s="3">
        <v>15.6</v>
      </c>
      <c r="AA50" s="3">
        <v>919075.24</v>
      </c>
      <c r="AB50" s="3">
        <v>807820.92</v>
      </c>
      <c r="AC50" s="3">
        <v>933757.6</v>
      </c>
      <c r="AD50" s="3">
        <v>807820.92</v>
      </c>
    </row>
    <row r="51" spans="1:30" x14ac:dyDescent="0.3">
      <c r="A51" s="3" t="s">
        <v>5172</v>
      </c>
      <c r="B51" s="4">
        <v>35410</v>
      </c>
      <c r="C51" s="4">
        <v>477</v>
      </c>
      <c r="D51" s="4" t="s">
        <v>25</v>
      </c>
      <c r="E51" s="5" t="s">
        <v>45</v>
      </c>
      <c r="F51" s="3" t="s">
        <v>5173</v>
      </c>
      <c r="G51" s="4" t="s">
        <v>86</v>
      </c>
      <c r="H51" s="3" t="s">
        <v>252</v>
      </c>
      <c r="I51" s="3" t="s">
        <v>252</v>
      </c>
      <c r="J51" s="3" t="s">
        <v>104</v>
      </c>
      <c r="K51" s="3" t="s">
        <v>104</v>
      </c>
      <c r="L51" s="6" t="s">
        <v>252</v>
      </c>
      <c r="M51" s="3" t="s">
        <v>154</v>
      </c>
      <c r="N51" s="3" t="s">
        <v>5174</v>
      </c>
      <c r="O51" s="3" t="s">
        <v>311</v>
      </c>
      <c r="P51" s="3" t="s">
        <v>55</v>
      </c>
      <c r="Q51" s="3" t="s">
        <v>31</v>
      </c>
      <c r="R51" s="3">
        <v>1135</v>
      </c>
      <c r="S51" s="3">
        <v>700</v>
      </c>
      <c r="T51" s="3">
        <v>62.2</v>
      </c>
      <c r="U51" s="3">
        <v>2990</v>
      </c>
      <c r="V51" s="3">
        <v>2955</v>
      </c>
      <c r="W51" s="3">
        <v>1.2</v>
      </c>
      <c r="X51" s="32">
        <v>13070</v>
      </c>
      <c r="Y51" s="33">
        <v>13494</v>
      </c>
      <c r="Z51" s="3">
        <v>-3.1</v>
      </c>
      <c r="AA51" s="3">
        <v>909824.61</v>
      </c>
      <c r="AB51" s="3">
        <v>947227.1</v>
      </c>
      <c r="AC51" s="3">
        <v>960955.38</v>
      </c>
      <c r="AD51" s="3">
        <v>991029.96</v>
      </c>
    </row>
    <row r="52" spans="1:30" x14ac:dyDescent="0.3">
      <c r="A52" s="3" t="s">
        <v>3029</v>
      </c>
      <c r="B52" s="4">
        <v>48108</v>
      </c>
      <c r="C52" s="4">
        <v>315</v>
      </c>
      <c r="D52" s="4" t="s">
        <v>25</v>
      </c>
      <c r="E52" s="5" t="s">
        <v>45</v>
      </c>
      <c r="F52" s="3" t="s">
        <v>3030</v>
      </c>
      <c r="G52" s="4" t="s">
        <v>86</v>
      </c>
      <c r="H52" s="3" t="s">
        <v>131</v>
      </c>
      <c r="I52" s="3" t="s">
        <v>88</v>
      </c>
      <c r="J52" s="3" t="s">
        <v>132</v>
      </c>
      <c r="K52" s="3" t="s">
        <v>132</v>
      </c>
      <c r="L52" s="6" t="s">
        <v>88</v>
      </c>
      <c r="M52" s="3" t="s">
        <v>133</v>
      </c>
      <c r="N52" s="3" t="s">
        <v>3031</v>
      </c>
      <c r="O52" s="3" t="s">
        <v>106</v>
      </c>
      <c r="P52" s="3" t="s">
        <v>42</v>
      </c>
      <c r="Q52" s="3" t="s">
        <v>31</v>
      </c>
      <c r="R52" s="3">
        <v>158</v>
      </c>
      <c r="S52" s="3">
        <v>84</v>
      </c>
      <c r="T52" s="3">
        <v>88.4</v>
      </c>
      <c r="U52" s="3">
        <v>578</v>
      </c>
      <c r="V52" s="3">
        <v>645</v>
      </c>
      <c r="W52" s="3">
        <v>-10.5</v>
      </c>
      <c r="X52" s="32">
        <v>2853</v>
      </c>
      <c r="Y52" s="33">
        <v>2814</v>
      </c>
      <c r="Z52" s="3">
        <v>1.4</v>
      </c>
      <c r="AA52" s="3">
        <v>900842.93</v>
      </c>
      <c r="AB52" s="3">
        <v>867248.8</v>
      </c>
      <c r="AC52" s="3">
        <v>900842.93</v>
      </c>
      <c r="AD52" s="3">
        <v>867248.8</v>
      </c>
    </row>
    <row r="53" spans="1:30" x14ac:dyDescent="0.3">
      <c r="A53" s="3" t="s">
        <v>1199</v>
      </c>
      <c r="B53" s="4">
        <v>15626</v>
      </c>
      <c r="C53" s="4">
        <v>820</v>
      </c>
      <c r="D53" s="4" t="s">
        <v>25</v>
      </c>
      <c r="E53" s="5" t="s">
        <v>45</v>
      </c>
      <c r="F53" s="3" t="s">
        <v>1200</v>
      </c>
      <c r="G53" s="4" t="s">
        <v>86</v>
      </c>
      <c r="H53" s="3" t="s">
        <v>721</v>
      </c>
      <c r="I53" s="3" t="s">
        <v>228</v>
      </c>
      <c r="J53" s="3" t="s">
        <v>228</v>
      </c>
      <c r="K53" s="3" t="s">
        <v>132</v>
      </c>
      <c r="L53" s="6" t="s">
        <v>228</v>
      </c>
      <c r="M53" s="3" t="s">
        <v>228</v>
      </c>
      <c r="N53" s="3" t="s">
        <v>1201</v>
      </c>
      <c r="O53" s="3" t="s">
        <v>178</v>
      </c>
      <c r="P53" s="3" t="s">
        <v>51</v>
      </c>
      <c r="Q53" s="3" t="s">
        <v>31</v>
      </c>
      <c r="R53" s="3">
        <v>213</v>
      </c>
      <c r="S53" s="3">
        <v>203</v>
      </c>
      <c r="T53" s="3">
        <v>5</v>
      </c>
      <c r="U53" s="3">
        <v>675</v>
      </c>
      <c r="V53" s="3">
        <v>641</v>
      </c>
      <c r="W53" s="3">
        <v>5.4</v>
      </c>
      <c r="X53" s="32">
        <v>3478</v>
      </c>
      <c r="Y53" s="33">
        <v>2972</v>
      </c>
      <c r="Z53" s="3">
        <v>17</v>
      </c>
      <c r="AA53" s="3">
        <v>860748.02</v>
      </c>
      <c r="AB53" s="3">
        <v>739940.45</v>
      </c>
      <c r="AC53" s="3">
        <v>898533.02</v>
      </c>
      <c r="AD53" s="3">
        <v>767867.45</v>
      </c>
    </row>
    <row r="54" spans="1:30" x14ac:dyDescent="0.3">
      <c r="A54" s="3" t="s">
        <v>1268</v>
      </c>
      <c r="B54" s="4">
        <v>32236</v>
      </c>
      <c r="C54" s="4">
        <v>557</v>
      </c>
      <c r="D54" s="4" t="s">
        <v>25</v>
      </c>
      <c r="E54" s="5" t="s">
        <v>45</v>
      </c>
      <c r="F54" s="3" t="s">
        <v>1269</v>
      </c>
      <c r="G54" s="4" t="s">
        <v>86</v>
      </c>
      <c r="H54" s="3" t="s">
        <v>153</v>
      </c>
      <c r="I54" s="3" t="s">
        <v>153</v>
      </c>
      <c r="J54" s="3" t="s">
        <v>89</v>
      </c>
      <c r="K54" s="3" t="s">
        <v>89</v>
      </c>
      <c r="L54" s="6" t="s">
        <v>153</v>
      </c>
      <c r="M54" s="3" t="s">
        <v>154</v>
      </c>
      <c r="N54" s="3" t="s">
        <v>1270</v>
      </c>
      <c r="O54" s="3" t="s">
        <v>156</v>
      </c>
      <c r="P54" s="3" t="s">
        <v>51</v>
      </c>
      <c r="Q54" s="3" t="s">
        <v>31</v>
      </c>
      <c r="R54" s="3">
        <v>696</v>
      </c>
      <c r="S54" s="3">
        <v>630</v>
      </c>
      <c r="T54" s="3">
        <v>10.5</v>
      </c>
      <c r="U54" s="3">
        <v>2247</v>
      </c>
      <c r="V54" s="3">
        <v>2271</v>
      </c>
      <c r="W54" s="3">
        <v>-1.1000000000000001</v>
      </c>
      <c r="X54" s="32">
        <v>9260</v>
      </c>
      <c r="Y54" s="33">
        <v>9190</v>
      </c>
      <c r="Z54" s="3">
        <v>0.8</v>
      </c>
      <c r="AA54" s="3">
        <v>858926.68</v>
      </c>
      <c r="AB54" s="3">
        <v>852418.02</v>
      </c>
      <c r="AC54" s="3">
        <v>858926.68</v>
      </c>
      <c r="AD54" s="3">
        <v>852418.02</v>
      </c>
    </row>
    <row r="55" spans="1:30" x14ac:dyDescent="0.3">
      <c r="A55" s="3" t="s">
        <v>3032</v>
      </c>
      <c r="B55" s="4">
        <v>10791</v>
      </c>
      <c r="C55" s="4">
        <v>498</v>
      </c>
      <c r="D55" s="4" t="s">
        <v>25</v>
      </c>
      <c r="E55" s="5" t="s">
        <v>45</v>
      </c>
      <c r="F55" s="3" t="s">
        <v>3033</v>
      </c>
      <c r="G55" s="4" t="s">
        <v>86</v>
      </c>
      <c r="H55" s="3" t="s">
        <v>896</v>
      </c>
      <c r="I55" s="3" t="s">
        <v>257</v>
      </c>
      <c r="J55" s="3" t="s">
        <v>132</v>
      </c>
      <c r="K55" s="3" t="s">
        <v>132</v>
      </c>
      <c r="L55" s="6" t="s">
        <v>257</v>
      </c>
      <c r="M55" s="3" t="s">
        <v>184</v>
      </c>
      <c r="N55" s="3" t="s">
        <v>3034</v>
      </c>
      <c r="O55" s="3" t="s">
        <v>178</v>
      </c>
      <c r="P55" s="3" t="s">
        <v>397</v>
      </c>
      <c r="Q55" s="3" t="s">
        <v>31</v>
      </c>
      <c r="R55" s="3">
        <v>170</v>
      </c>
      <c r="S55" s="3">
        <v>169</v>
      </c>
      <c r="T55" s="3">
        <v>0.6</v>
      </c>
      <c r="U55" s="3">
        <v>840</v>
      </c>
      <c r="V55" s="3">
        <v>559</v>
      </c>
      <c r="W55" s="3">
        <v>50.4</v>
      </c>
      <c r="X55" s="32">
        <v>3398</v>
      </c>
      <c r="Y55" s="33">
        <v>4329</v>
      </c>
      <c r="Z55" s="3">
        <v>-21.5</v>
      </c>
      <c r="AA55" s="3">
        <v>811836.25</v>
      </c>
      <c r="AB55" s="3">
        <v>1064723.29</v>
      </c>
      <c r="AC55" s="3">
        <v>847712.25</v>
      </c>
      <c r="AD55" s="3">
        <v>1080061.29</v>
      </c>
    </row>
    <row r="56" spans="1:30" x14ac:dyDescent="0.3">
      <c r="A56" s="3" t="s">
        <v>1271</v>
      </c>
      <c r="B56" s="4">
        <v>47785</v>
      </c>
      <c r="C56" s="4">
        <v>535</v>
      </c>
      <c r="D56" s="4" t="s">
        <v>25</v>
      </c>
      <c r="E56" s="5" t="s">
        <v>45</v>
      </c>
      <c r="F56" s="3" t="s">
        <v>1272</v>
      </c>
      <c r="G56" s="4" t="s">
        <v>86</v>
      </c>
      <c r="H56" s="3" t="s">
        <v>131</v>
      </c>
      <c r="I56" s="3" t="s">
        <v>88</v>
      </c>
      <c r="J56" s="3" t="s">
        <v>89</v>
      </c>
      <c r="K56" s="3" t="s">
        <v>89</v>
      </c>
      <c r="L56" s="6" t="s">
        <v>88</v>
      </c>
      <c r="M56" s="3" t="s">
        <v>133</v>
      </c>
      <c r="N56" s="3" t="s">
        <v>1273</v>
      </c>
      <c r="O56" s="3" t="s">
        <v>106</v>
      </c>
      <c r="P56" s="3" t="s">
        <v>57</v>
      </c>
      <c r="Q56" s="3" t="s">
        <v>31</v>
      </c>
      <c r="R56" s="3">
        <v>142</v>
      </c>
      <c r="S56" s="3">
        <v>116</v>
      </c>
      <c r="T56" s="3">
        <v>22.5</v>
      </c>
      <c r="U56" s="3">
        <v>818</v>
      </c>
      <c r="V56" s="3">
        <v>681</v>
      </c>
      <c r="W56" s="3">
        <v>20.2</v>
      </c>
      <c r="X56" s="32">
        <v>3393</v>
      </c>
      <c r="Y56" s="33">
        <v>2691</v>
      </c>
      <c r="Z56" s="3">
        <v>26.1</v>
      </c>
      <c r="AA56" s="3">
        <v>807533.2</v>
      </c>
      <c r="AB56" s="3">
        <v>636657.22</v>
      </c>
      <c r="AC56" s="3">
        <v>872061.75</v>
      </c>
      <c r="AD56" s="3">
        <v>676142.13</v>
      </c>
    </row>
    <row r="57" spans="1:30" x14ac:dyDescent="0.3">
      <c r="A57" s="3" t="s">
        <v>1274</v>
      </c>
      <c r="B57" s="4">
        <v>53216</v>
      </c>
      <c r="C57" s="4">
        <v>580</v>
      </c>
      <c r="D57" s="4" t="s">
        <v>25</v>
      </c>
      <c r="E57" s="5" t="s">
        <v>45</v>
      </c>
      <c r="F57" s="3" t="s">
        <v>1275</v>
      </c>
      <c r="G57" s="4" t="s">
        <v>86</v>
      </c>
      <c r="H57" s="3" t="s">
        <v>87</v>
      </c>
      <c r="I57" s="3" t="s">
        <v>88</v>
      </c>
      <c r="J57" s="3" t="s">
        <v>89</v>
      </c>
      <c r="K57" s="3" t="s">
        <v>89</v>
      </c>
      <c r="L57" s="6" t="s">
        <v>88</v>
      </c>
      <c r="M57" s="3" t="s">
        <v>90</v>
      </c>
      <c r="N57" s="3" t="s">
        <v>1276</v>
      </c>
      <c r="O57" s="3" t="s">
        <v>106</v>
      </c>
      <c r="P57" s="3" t="s">
        <v>32</v>
      </c>
      <c r="Q57" s="3" t="s">
        <v>60</v>
      </c>
      <c r="R57" s="3">
        <v>567</v>
      </c>
      <c r="S57" s="3">
        <v>478</v>
      </c>
      <c r="T57" s="3">
        <v>18.7</v>
      </c>
      <c r="U57" s="3">
        <v>1942</v>
      </c>
      <c r="V57" s="3">
        <v>2115</v>
      </c>
      <c r="W57" s="3">
        <v>-8.1999999999999993</v>
      </c>
      <c r="X57" s="32">
        <v>8073</v>
      </c>
      <c r="Y57" s="33">
        <v>7785</v>
      </c>
      <c r="Z57" s="3">
        <v>3.7</v>
      </c>
      <c r="AA57" s="3">
        <v>807275.96</v>
      </c>
      <c r="AB57" s="3">
        <v>777858.8</v>
      </c>
      <c r="AC57" s="3">
        <v>833142.2</v>
      </c>
      <c r="AD57" s="3">
        <v>803394.8</v>
      </c>
    </row>
    <row r="58" spans="1:30" x14ac:dyDescent="0.3">
      <c r="A58" s="3" t="s">
        <v>1277</v>
      </c>
      <c r="B58" s="4">
        <v>17958</v>
      </c>
      <c r="C58" s="4">
        <v>474</v>
      </c>
      <c r="D58" s="4" t="s">
        <v>25</v>
      </c>
      <c r="E58" s="5" t="s">
        <v>45</v>
      </c>
      <c r="F58" s="3" t="s">
        <v>1278</v>
      </c>
      <c r="G58" s="4" t="s">
        <v>86</v>
      </c>
      <c r="H58" s="3" t="s">
        <v>758</v>
      </c>
      <c r="I58" s="3" t="s">
        <v>175</v>
      </c>
      <c r="J58" s="3" t="s">
        <v>89</v>
      </c>
      <c r="K58" s="3" t="s">
        <v>89</v>
      </c>
      <c r="L58" s="6" t="s">
        <v>175</v>
      </c>
      <c r="M58" s="3" t="s">
        <v>176</v>
      </c>
      <c r="N58" s="3" t="s">
        <v>1279</v>
      </c>
      <c r="O58" s="3" t="s">
        <v>178</v>
      </c>
      <c r="P58" s="3" t="s">
        <v>55</v>
      </c>
      <c r="Q58" s="3" t="s">
        <v>31</v>
      </c>
      <c r="R58" s="3">
        <v>460</v>
      </c>
      <c r="S58" s="3">
        <v>413</v>
      </c>
      <c r="T58" s="3">
        <v>11.4</v>
      </c>
      <c r="U58" s="3">
        <v>1788</v>
      </c>
      <c r="V58" s="3">
        <v>1920</v>
      </c>
      <c r="W58" s="3">
        <v>-6.9</v>
      </c>
      <c r="X58" s="32">
        <v>7718</v>
      </c>
      <c r="Y58" s="33">
        <v>7568</v>
      </c>
      <c r="Z58" s="3">
        <v>2</v>
      </c>
      <c r="AA58" s="3">
        <v>787029.64</v>
      </c>
      <c r="AB58" s="3">
        <v>764155.38</v>
      </c>
      <c r="AC58" s="3">
        <v>823943.64</v>
      </c>
      <c r="AD58" s="3">
        <v>800365.38</v>
      </c>
    </row>
    <row r="59" spans="1:30" x14ac:dyDescent="0.3">
      <c r="A59" s="3" t="s">
        <v>1280</v>
      </c>
      <c r="B59" s="4">
        <v>89197</v>
      </c>
      <c r="C59" s="4">
        <v>668</v>
      </c>
      <c r="D59" s="4" t="s">
        <v>25</v>
      </c>
      <c r="E59" s="5" t="s">
        <v>45</v>
      </c>
      <c r="F59" s="3" t="s">
        <v>1281</v>
      </c>
      <c r="G59" s="4" t="s">
        <v>86</v>
      </c>
      <c r="H59" s="3" t="s">
        <v>245</v>
      </c>
      <c r="I59" s="3" t="s">
        <v>245</v>
      </c>
      <c r="J59" s="3" t="s">
        <v>89</v>
      </c>
      <c r="K59" s="3" t="s">
        <v>89</v>
      </c>
      <c r="L59" s="6" t="s">
        <v>245</v>
      </c>
      <c r="M59" s="3" t="s">
        <v>529</v>
      </c>
      <c r="N59" s="3" t="s">
        <v>1282</v>
      </c>
      <c r="O59" s="3" t="s">
        <v>248</v>
      </c>
      <c r="P59" s="3" t="s">
        <v>128</v>
      </c>
      <c r="Q59" s="3" t="s">
        <v>60</v>
      </c>
      <c r="R59" s="3">
        <v>381</v>
      </c>
      <c r="S59" s="3">
        <v>360</v>
      </c>
      <c r="T59" s="3">
        <v>5.7</v>
      </c>
      <c r="U59" s="3">
        <v>1175</v>
      </c>
      <c r="V59" s="3">
        <v>1239</v>
      </c>
      <c r="W59" s="3">
        <v>-5.2</v>
      </c>
      <c r="X59" s="32">
        <v>4354</v>
      </c>
      <c r="Y59" s="33">
        <v>4699</v>
      </c>
      <c r="Z59" s="3">
        <v>-7.3</v>
      </c>
      <c r="AA59" s="3">
        <v>783428.09</v>
      </c>
      <c r="AB59" s="3">
        <v>834528.68</v>
      </c>
      <c r="AC59" s="3">
        <v>783428.09</v>
      </c>
      <c r="AD59" s="3">
        <v>834528.68</v>
      </c>
    </row>
    <row r="60" spans="1:30" x14ac:dyDescent="0.3">
      <c r="A60" s="3" t="s">
        <v>1283</v>
      </c>
      <c r="B60" s="4">
        <v>36971</v>
      </c>
      <c r="C60" s="4">
        <v>507</v>
      </c>
      <c r="D60" s="4" t="s">
        <v>25</v>
      </c>
      <c r="E60" s="5" t="s">
        <v>45</v>
      </c>
      <c r="F60" s="3" t="s">
        <v>1284</v>
      </c>
      <c r="G60" s="4" t="s">
        <v>86</v>
      </c>
      <c r="H60" s="3" t="s">
        <v>252</v>
      </c>
      <c r="I60" s="3" t="s">
        <v>252</v>
      </c>
      <c r="J60" s="3" t="s">
        <v>89</v>
      </c>
      <c r="K60" s="3" t="s">
        <v>89</v>
      </c>
      <c r="L60" s="6" t="s">
        <v>252</v>
      </c>
      <c r="M60" s="3" t="s">
        <v>154</v>
      </c>
      <c r="N60" s="3" t="s">
        <v>1285</v>
      </c>
      <c r="O60" s="3" t="s">
        <v>311</v>
      </c>
      <c r="P60" s="3" t="s">
        <v>26</v>
      </c>
      <c r="Q60" s="3" t="s">
        <v>27</v>
      </c>
      <c r="R60" s="3">
        <v>525</v>
      </c>
      <c r="S60" s="3">
        <v>330</v>
      </c>
      <c r="T60" s="3">
        <v>59.2</v>
      </c>
      <c r="U60" s="3">
        <v>2073</v>
      </c>
      <c r="V60" s="3">
        <v>2422</v>
      </c>
      <c r="W60" s="3">
        <v>-14.4</v>
      </c>
      <c r="X60" s="16">
        <v>9199</v>
      </c>
      <c r="Y60" s="7">
        <v>8999</v>
      </c>
      <c r="Z60" s="3">
        <v>2.2000000000000002</v>
      </c>
      <c r="AA60" s="3">
        <v>776388.1</v>
      </c>
      <c r="AB60" s="3">
        <v>760665.7</v>
      </c>
      <c r="AC60" s="3">
        <v>909278.98</v>
      </c>
      <c r="AD60" s="3">
        <v>889443.94</v>
      </c>
    </row>
    <row r="61" spans="1:30" x14ac:dyDescent="0.3">
      <c r="A61" s="3" t="s">
        <v>4324</v>
      </c>
      <c r="B61" s="4">
        <v>49086</v>
      </c>
      <c r="C61" s="4">
        <v>414</v>
      </c>
      <c r="D61" s="4" t="s">
        <v>25</v>
      </c>
      <c r="E61" s="5" t="s">
        <v>45</v>
      </c>
      <c r="F61" s="3" t="s">
        <v>4325</v>
      </c>
      <c r="G61" s="4" t="s">
        <v>86</v>
      </c>
      <c r="H61" s="3" t="s">
        <v>131</v>
      </c>
      <c r="I61" s="3" t="s">
        <v>88</v>
      </c>
      <c r="J61" s="3" t="s">
        <v>146</v>
      </c>
      <c r="K61" s="3" t="s">
        <v>146</v>
      </c>
      <c r="L61" s="6" t="s">
        <v>88</v>
      </c>
      <c r="M61" s="3" t="s">
        <v>133</v>
      </c>
      <c r="N61" s="3" t="s">
        <v>4326</v>
      </c>
      <c r="O61" s="3" t="s">
        <v>106</v>
      </c>
      <c r="P61" s="3" t="s">
        <v>59</v>
      </c>
      <c r="Q61" s="3" t="s">
        <v>60</v>
      </c>
      <c r="R61" s="3">
        <v>103</v>
      </c>
      <c r="S61" s="3">
        <v>75</v>
      </c>
      <c r="T61" s="3">
        <v>35.9</v>
      </c>
      <c r="U61" s="3">
        <v>323</v>
      </c>
      <c r="V61" s="3">
        <v>329</v>
      </c>
      <c r="W61" s="3">
        <v>-2.1</v>
      </c>
      <c r="X61" s="32">
        <v>1550</v>
      </c>
      <c r="Y61" s="33">
        <v>1366</v>
      </c>
      <c r="Z61" s="3">
        <v>13.5</v>
      </c>
      <c r="AA61" s="3">
        <v>775249.5</v>
      </c>
      <c r="AB61" s="3">
        <v>685111.15</v>
      </c>
      <c r="AC61" s="3">
        <v>791956.52</v>
      </c>
      <c r="AD61" s="3">
        <v>697552.02</v>
      </c>
    </row>
    <row r="62" spans="1:30" x14ac:dyDescent="0.3">
      <c r="A62" s="3" t="s">
        <v>3035</v>
      </c>
      <c r="B62" s="4">
        <v>10808</v>
      </c>
      <c r="C62" s="4">
        <v>510</v>
      </c>
      <c r="D62" s="4" t="s">
        <v>25</v>
      </c>
      <c r="E62" s="5" t="s">
        <v>45</v>
      </c>
      <c r="F62" s="3" t="s">
        <v>3036</v>
      </c>
      <c r="G62" s="4" t="s">
        <v>86</v>
      </c>
      <c r="H62" s="3" t="s">
        <v>896</v>
      </c>
      <c r="I62" s="3" t="s">
        <v>257</v>
      </c>
      <c r="J62" s="3" t="s">
        <v>132</v>
      </c>
      <c r="K62" s="3" t="s">
        <v>132</v>
      </c>
      <c r="L62" s="6" t="s">
        <v>257</v>
      </c>
      <c r="M62" s="3" t="s">
        <v>184</v>
      </c>
      <c r="N62" s="3" t="s">
        <v>3037</v>
      </c>
      <c r="O62" s="3" t="s">
        <v>178</v>
      </c>
      <c r="P62" s="3" t="s">
        <v>397</v>
      </c>
      <c r="Q62" s="3" t="s">
        <v>31</v>
      </c>
      <c r="R62" s="3">
        <v>235</v>
      </c>
      <c r="S62" s="3">
        <v>191</v>
      </c>
      <c r="T62" s="3">
        <v>23</v>
      </c>
      <c r="U62" s="3">
        <v>662</v>
      </c>
      <c r="V62" s="3">
        <v>610</v>
      </c>
      <c r="W62" s="3">
        <v>8.6999999999999993</v>
      </c>
      <c r="X62" s="32">
        <v>3243</v>
      </c>
      <c r="Y62" s="33">
        <v>2858</v>
      </c>
      <c r="Z62" s="3">
        <v>13.5</v>
      </c>
      <c r="AA62" s="3">
        <v>771037.44</v>
      </c>
      <c r="AB62" s="3">
        <v>679411.28</v>
      </c>
      <c r="AC62" s="3">
        <v>781231.44</v>
      </c>
      <c r="AD62" s="3">
        <v>688481.28000000003</v>
      </c>
    </row>
    <row r="63" spans="1:30" x14ac:dyDescent="0.3">
      <c r="A63" s="3" t="s">
        <v>3038</v>
      </c>
      <c r="B63" s="4">
        <v>64864</v>
      </c>
      <c r="C63" s="4">
        <v>546</v>
      </c>
      <c r="D63" s="4" t="s">
        <v>25</v>
      </c>
      <c r="E63" s="5" t="s">
        <v>45</v>
      </c>
      <c r="F63" s="3" t="s">
        <v>3039</v>
      </c>
      <c r="G63" s="4" t="s">
        <v>86</v>
      </c>
      <c r="H63" s="3" t="s">
        <v>54</v>
      </c>
      <c r="I63" s="3" t="s">
        <v>191</v>
      </c>
      <c r="J63" s="3" t="s">
        <v>132</v>
      </c>
      <c r="K63" s="3" t="s">
        <v>132</v>
      </c>
      <c r="L63" s="6" t="s">
        <v>257</v>
      </c>
      <c r="M63" s="3" t="s">
        <v>184</v>
      </c>
      <c r="N63" s="3" t="s">
        <v>3040</v>
      </c>
      <c r="O63" s="3" t="s">
        <v>92</v>
      </c>
      <c r="P63" s="3" t="s">
        <v>194</v>
      </c>
      <c r="Q63" s="3" t="s">
        <v>31</v>
      </c>
      <c r="R63" s="3">
        <v>578</v>
      </c>
      <c r="S63" s="3">
        <v>485</v>
      </c>
      <c r="T63" s="3">
        <v>19.2</v>
      </c>
      <c r="U63" s="3">
        <v>1444</v>
      </c>
      <c r="V63" s="3">
        <v>1346</v>
      </c>
      <c r="W63" s="3">
        <v>7.3</v>
      </c>
      <c r="X63" s="32">
        <v>6105</v>
      </c>
      <c r="Y63" s="33">
        <v>5578</v>
      </c>
      <c r="Z63" s="3">
        <v>9.5</v>
      </c>
      <c r="AA63" s="3">
        <v>746849.6</v>
      </c>
      <c r="AB63" s="3">
        <v>683681.55</v>
      </c>
      <c r="AC63" s="3">
        <v>761945.59999999998</v>
      </c>
      <c r="AD63" s="3">
        <v>696118.8</v>
      </c>
    </row>
    <row r="64" spans="1:30" x14ac:dyDescent="0.3">
      <c r="A64" s="3" t="s">
        <v>4327</v>
      </c>
      <c r="B64" s="4">
        <v>88294</v>
      </c>
      <c r="C64" s="4">
        <v>513</v>
      </c>
      <c r="D64" s="4" t="s">
        <v>25</v>
      </c>
      <c r="E64" s="5" t="s">
        <v>45</v>
      </c>
      <c r="F64" s="3" t="s">
        <v>4328</v>
      </c>
      <c r="G64" s="4" t="s">
        <v>86</v>
      </c>
      <c r="H64" s="3" t="s">
        <v>245</v>
      </c>
      <c r="I64" s="3" t="s">
        <v>245</v>
      </c>
      <c r="J64" s="3" t="s">
        <v>146</v>
      </c>
      <c r="K64" s="3" t="s">
        <v>146</v>
      </c>
      <c r="L64" s="6" t="s">
        <v>245</v>
      </c>
      <c r="M64" s="3" t="s">
        <v>246</v>
      </c>
      <c r="N64" s="3" t="s">
        <v>4329</v>
      </c>
      <c r="O64" s="3" t="s">
        <v>248</v>
      </c>
      <c r="P64" s="3" t="s">
        <v>249</v>
      </c>
      <c r="Q64" s="3" t="s">
        <v>31</v>
      </c>
      <c r="R64" s="3">
        <v>131</v>
      </c>
      <c r="S64" s="3">
        <v>105</v>
      </c>
      <c r="T64" s="3">
        <v>24.7</v>
      </c>
      <c r="U64" s="3">
        <v>422</v>
      </c>
      <c r="V64" s="3">
        <v>334</v>
      </c>
      <c r="W64" s="3">
        <v>26.5</v>
      </c>
      <c r="X64" s="32">
        <v>1546</v>
      </c>
      <c r="Y64" s="33">
        <v>1530</v>
      </c>
      <c r="Z64" s="3">
        <v>1.1000000000000001</v>
      </c>
      <c r="AA64" s="3">
        <v>735208.53</v>
      </c>
      <c r="AB64" s="3">
        <v>683295.61</v>
      </c>
      <c r="AC64" s="3">
        <v>735208.53</v>
      </c>
      <c r="AD64" s="3">
        <v>688475.29</v>
      </c>
    </row>
    <row r="65" spans="1:30" x14ac:dyDescent="0.3">
      <c r="A65" s="3" t="s">
        <v>1286</v>
      </c>
      <c r="B65" s="4">
        <v>19067</v>
      </c>
      <c r="C65" s="4">
        <v>530</v>
      </c>
      <c r="D65" s="4" t="s">
        <v>25</v>
      </c>
      <c r="E65" s="5" t="s">
        <v>45</v>
      </c>
      <c r="F65" s="3" t="s">
        <v>1287</v>
      </c>
      <c r="G65" s="4" t="s">
        <v>86</v>
      </c>
      <c r="H65" s="3" t="s">
        <v>758</v>
      </c>
      <c r="I65" s="3" t="s">
        <v>175</v>
      </c>
      <c r="J65" s="3" t="s">
        <v>89</v>
      </c>
      <c r="K65" s="3" t="s">
        <v>89</v>
      </c>
      <c r="L65" s="6" t="s">
        <v>175</v>
      </c>
      <c r="M65" s="3" t="s">
        <v>176</v>
      </c>
      <c r="N65" s="3" t="s">
        <v>1288</v>
      </c>
      <c r="O65" s="3" t="s">
        <v>178</v>
      </c>
      <c r="P65" s="3" t="s">
        <v>57</v>
      </c>
      <c r="Q65" s="3" t="s">
        <v>31</v>
      </c>
      <c r="R65" s="3">
        <v>355</v>
      </c>
      <c r="S65" s="3">
        <v>340</v>
      </c>
      <c r="T65" s="3">
        <v>4.5</v>
      </c>
      <c r="U65" s="3">
        <v>1075</v>
      </c>
      <c r="V65" s="3">
        <v>1102</v>
      </c>
      <c r="W65" s="3">
        <v>-2.5</v>
      </c>
      <c r="X65" s="32">
        <v>5020</v>
      </c>
      <c r="Y65" s="33">
        <v>4975</v>
      </c>
      <c r="Z65" s="3">
        <v>0.9</v>
      </c>
      <c r="AA65" s="3">
        <v>721391.74</v>
      </c>
      <c r="AB65" s="3">
        <v>715278.69</v>
      </c>
      <c r="AC65" s="3">
        <v>729350.46</v>
      </c>
      <c r="AD65" s="3">
        <v>722733.06</v>
      </c>
    </row>
    <row r="66" spans="1:30" x14ac:dyDescent="0.3">
      <c r="A66" s="3" t="s">
        <v>4330</v>
      </c>
      <c r="B66" s="4">
        <v>22215</v>
      </c>
      <c r="C66" s="4">
        <v>537</v>
      </c>
      <c r="D66" s="4" t="s">
        <v>25</v>
      </c>
      <c r="E66" s="5" t="s">
        <v>45</v>
      </c>
      <c r="F66" s="3" t="s">
        <v>4331</v>
      </c>
      <c r="G66" s="4" t="s">
        <v>86</v>
      </c>
      <c r="H66" s="3" t="s">
        <v>758</v>
      </c>
      <c r="I66" s="3" t="s">
        <v>175</v>
      </c>
      <c r="J66" s="3" t="s">
        <v>146</v>
      </c>
      <c r="K66" s="3" t="s">
        <v>146</v>
      </c>
      <c r="L66" s="6" t="s">
        <v>175</v>
      </c>
      <c r="M66" s="3" t="s">
        <v>176</v>
      </c>
      <c r="N66" s="3" t="s">
        <v>4332</v>
      </c>
      <c r="O66" s="3" t="s">
        <v>178</v>
      </c>
      <c r="P66" s="3" t="s">
        <v>49</v>
      </c>
      <c r="Q66" s="3" t="s">
        <v>50</v>
      </c>
      <c r="R66" s="3">
        <v>138</v>
      </c>
      <c r="S66" s="3">
        <v>116</v>
      </c>
      <c r="T66" s="3">
        <v>19</v>
      </c>
      <c r="U66" s="3">
        <v>513</v>
      </c>
      <c r="V66" s="3">
        <v>457</v>
      </c>
      <c r="W66" s="3">
        <v>12.3</v>
      </c>
      <c r="X66" s="32">
        <v>2163</v>
      </c>
      <c r="Y66" s="33">
        <v>1774</v>
      </c>
      <c r="Z66" s="3">
        <v>21.9</v>
      </c>
      <c r="AA66" s="3">
        <v>704805.47</v>
      </c>
      <c r="AB66" s="3">
        <v>573928.29</v>
      </c>
      <c r="AC66" s="3">
        <v>710584.47</v>
      </c>
      <c r="AD66" s="3">
        <v>578902.29</v>
      </c>
    </row>
    <row r="67" spans="1:30" x14ac:dyDescent="0.3">
      <c r="A67" s="3" t="s">
        <v>3041</v>
      </c>
      <c r="B67" s="4">
        <v>26820</v>
      </c>
      <c r="C67" s="4">
        <v>516</v>
      </c>
      <c r="D67" s="4" t="s">
        <v>25</v>
      </c>
      <c r="E67" s="5" t="s">
        <v>45</v>
      </c>
      <c r="F67" s="3" t="s">
        <v>3042</v>
      </c>
      <c r="G67" s="4" t="s">
        <v>86</v>
      </c>
      <c r="H67" s="3" t="s">
        <v>812</v>
      </c>
      <c r="I67" s="3" t="s">
        <v>175</v>
      </c>
      <c r="J67" s="3" t="s">
        <v>132</v>
      </c>
      <c r="K67" s="3" t="s">
        <v>132</v>
      </c>
      <c r="L67" s="6" t="s">
        <v>175</v>
      </c>
      <c r="M67" s="3" t="s">
        <v>176</v>
      </c>
      <c r="N67" s="3" t="s">
        <v>3043</v>
      </c>
      <c r="O67" s="3" t="s">
        <v>178</v>
      </c>
      <c r="P67" s="3" t="s">
        <v>49</v>
      </c>
      <c r="Q67" s="3" t="s">
        <v>50</v>
      </c>
      <c r="R67" s="3">
        <v>188</v>
      </c>
      <c r="S67" s="3">
        <v>158</v>
      </c>
      <c r="T67" s="3">
        <v>19</v>
      </c>
      <c r="U67" s="3">
        <v>847</v>
      </c>
      <c r="V67" s="3">
        <v>839</v>
      </c>
      <c r="W67" s="3">
        <v>1</v>
      </c>
      <c r="X67" s="32">
        <v>3321</v>
      </c>
      <c r="Y67" s="33">
        <v>3155</v>
      </c>
      <c r="Z67" s="3">
        <v>5.2</v>
      </c>
      <c r="AA67" s="3">
        <v>696027.56</v>
      </c>
      <c r="AB67" s="3">
        <v>659893.07999999996</v>
      </c>
      <c r="AC67" s="3">
        <v>710861.56</v>
      </c>
      <c r="AD67" s="3">
        <v>675458.08</v>
      </c>
    </row>
    <row r="68" spans="1:30" x14ac:dyDescent="0.3">
      <c r="A68" s="3" t="s">
        <v>3044</v>
      </c>
      <c r="B68" s="4">
        <v>64867</v>
      </c>
      <c r="C68" s="4">
        <v>565</v>
      </c>
      <c r="D68" s="4" t="s">
        <v>25</v>
      </c>
      <c r="E68" s="5" t="s">
        <v>45</v>
      </c>
      <c r="F68" s="3" t="s">
        <v>3045</v>
      </c>
      <c r="G68" s="4" t="s">
        <v>86</v>
      </c>
      <c r="H68" s="3" t="s">
        <v>54</v>
      </c>
      <c r="I68" s="3" t="s">
        <v>191</v>
      </c>
      <c r="J68" s="3" t="s">
        <v>132</v>
      </c>
      <c r="K68" s="3" t="s">
        <v>132</v>
      </c>
      <c r="L68" s="6" t="s">
        <v>257</v>
      </c>
      <c r="M68" s="3" t="s">
        <v>184</v>
      </c>
      <c r="N68" s="3" t="s">
        <v>3046</v>
      </c>
      <c r="O68" s="3" t="s">
        <v>92</v>
      </c>
      <c r="P68" s="3" t="s">
        <v>194</v>
      </c>
      <c r="Q68" s="3" t="s">
        <v>31</v>
      </c>
      <c r="R68" s="3">
        <v>401</v>
      </c>
      <c r="S68" s="3">
        <v>316</v>
      </c>
      <c r="T68" s="3">
        <v>27.1</v>
      </c>
      <c r="U68" s="3">
        <v>1344</v>
      </c>
      <c r="V68" s="3">
        <v>1283</v>
      </c>
      <c r="W68" s="3">
        <v>4.7</v>
      </c>
      <c r="X68" s="32">
        <v>5809</v>
      </c>
      <c r="Y68" s="33">
        <v>5749</v>
      </c>
      <c r="Z68" s="3">
        <v>1</v>
      </c>
      <c r="AA68" s="3">
        <v>669185.49</v>
      </c>
      <c r="AB68" s="3">
        <v>661501.92000000004</v>
      </c>
      <c r="AC68" s="3">
        <v>694814.49</v>
      </c>
      <c r="AD68" s="3">
        <v>687730.92</v>
      </c>
    </row>
    <row r="69" spans="1:30" x14ac:dyDescent="0.3">
      <c r="A69" s="3" t="s">
        <v>1289</v>
      </c>
      <c r="B69" s="4">
        <v>12478</v>
      </c>
      <c r="C69" s="4">
        <v>463</v>
      </c>
      <c r="D69" s="4" t="s">
        <v>25</v>
      </c>
      <c r="E69" s="5">
        <v>42474</v>
      </c>
      <c r="F69" s="3" t="s">
        <v>1290</v>
      </c>
      <c r="G69" s="4" t="s">
        <v>86</v>
      </c>
      <c r="H69" s="3" t="s">
        <v>896</v>
      </c>
      <c r="I69" s="3" t="s">
        <v>257</v>
      </c>
      <c r="J69" s="3" t="s">
        <v>89</v>
      </c>
      <c r="K69" s="3" t="s">
        <v>89</v>
      </c>
      <c r="L69" s="6" t="s">
        <v>257</v>
      </c>
      <c r="M69" s="3" t="s">
        <v>258</v>
      </c>
      <c r="N69" s="3" t="s">
        <v>1291</v>
      </c>
      <c r="O69" s="3" t="s">
        <v>178</v>
      </c>
      <c r="P69" s="3" t="s">
        <v>49</v>
      </c>
      <c r="Q69" s="3" t="s">
        <v>50</v>
      </c>
      <c r="R69" s="3">
        <v>562</v>
      </c>
      <c r="S69" s="3">
        <v>514</v>
      </c>
      <c r="T69" s="3">
        <v>9.4</v>
      </c>
      <c r="U69" s="3">
        <v>2000</v>
      </c>
      <c r="V69" s="3">
        <v>2425</v>
      </c>
      <c r="W69" s="3">
        <v>-17.5</v>
      </c>
      <c r="X69" s="32">
        <v>8324</v>
      </c>
      <c r="Y69" s="33">
        <v>7597</v>
      </c>
      <c r="Z69" s="3">
        <v>9.6</v>
      </c>
      <c r="AA69" s="3">
        <v>667162.92000000004</v>
      </c>
      <c r="AB69" s="3">
        <v>626615.73</v>
      </c>
      <c r="AC69" s="3">
        <v>684499.92</v>
      </c>
      <c r="AD69" s="3">
        <v>671561.73</v>
      </c>
    </row>
    <row r="70" spans="1:30" x14ac:dyDescent="0.3">
      <c r="A70" s="3" t="s">
        <v>1292</v>
      </c>
      <c r="B70" s="4">
        <v>89196</v>
      </c>
      <c r="C70" s="4">
        <v>644</v>
      </c>
      <c r="D70" s="4" t="s">
        <v>25</v>
      </c>
      <c r="E70" s="5" t="s">
        <v>45</v>
      </c>
      <c r="F70" s="3" t="s">
        <v>1293</v>
      </c>
      <c r="G70" s="4" t="s">
        <v>86</v>
      </c>
      <c r="H70" s="3" t="s">
        <v>245</v>
      </c>
      <c r="I70" s="3" t="s">
        <v>245</v>
      </c>
      <c r="J70" s="3" t="s">
        <v>89</v>
      </c>
      <c r="K70" s="3" t="s">
        <v>89</v>
      </c>
      <c r="L70" s="6" t="s">
        <v>245</v>
      </c>
      <c r="M70" s="3" t="s">
        <v>529</v>
      </c>
      <c r="N70" s="3" t="s">
        <v>1294</v>
      </c>
      <c r="O70" s="3" t="s">
        <v>248</v>
      </c>
      <c r="P70" s="3" t="s">
        <v>128</v>
      </c>
      <c r="Q70" s="3" t="s">
        <v>60</v>
      </c>
      <c r="R70" s="3">
        <v>326</v>
      </c>
      <c r="S70" s="3">
        <v>390</v>
      </c>
      <c r="T70" s="3">
        <v>-16.399999999999999</v>
      </c>
      <c r="U70" s="3">
        <v>989</v>
      </c>
      <c r="V70" s="3">
        <v>1169</v>
      </c>
      <c r="W70" s="3">
        <v>-15.4</v>
      </c>
      <c r="X70" s="32">
        <v>3415</v>
      </c>
      <c r="Y70" s="33">
        <v>3844</v>
      </c>
      <c r="Z70" s="3">
        <v>-11.1</v>
      </c>
      <c r="AA70" s="3">
        <v>660610.31999999995</v>
      </c>
      <c r="AB70" s="3">
        <v>724629.18</v>
      </c>
      <c r="AC70" s="3">
        <v>693449.28</v>
      </c>
      <c r="AD70" s="3">
        <v>761187.79</v>
      </c>
    </row>
    <row r="71" spans="1:30" x14ac:dyDescent="0.3">
      <c r="A71" s="3" t="s">
        <v>5175</v>
      </c>
      <c r="B71" s="4">
        <v>35648</v>
      </c>
      <c r="C71" s="4">
        <v>291</v>
      </c>
      <c r="D71" s="4" t="s">
        <v>25</v>
      </c>
      <c r="E71" s="5" t="s">
        <v>45</v>
      </c>
      <c r="F71" s="3" t="s">
        <v>5176</v>
      </c>
      <c r="G71" s="4" t="s">
        <v>86</v>
      </c>
      <c r="H71" s="3" t="s">
        <v>252</v>
      </c>
      <c r="I71" s="3" t="s">
        <v>252</v>
      </c>
      <c r="J71" s="3" t="s">
        <v>104</v>
      </c>
      <c r="K71" s="3" t="s">
        <v>104</v>
      </c>
      <c r="L71" s="6" t="s">
        <v>252</v>
      </c>
      <c r="M71" s="3" t="s">
        <v>154</v>
      </c>
      <c r="N71" s="3" t="s">
        <v>5177</v>
      </c>
      <c r="O71" s="3" t="s">
        <v>311</v>
      </c>
      <c r="P71" s="3" t="s">
        <v>194</v>
      </c>
      <c r="Q71" s="3" t="s">
        <v>60</v>
      </c>
      <c r="R71" s="3">
        <v>1119</v>
      </c>
      <c r="S71" s="3">
        <v>1098</v>
      </c>
      <c r="T71" s="3">
        <v>1.9</v>
      </c>
      <c r="U71" s="3">
        <v>3425</v>
      </c>
      <c r="V71" s="3">
        <v>3603</v>
      </c>
      <c r="W71" s="3">
        <v>-4.9000000000000004</v>
      </c>
      <c r="X71" s="32">
        <v>13516</v>
      </c>
      <c r="Y71" s="33">
        <v>14626</v>
      </c>
      <c r="Z71" s="3">
        <v>-7.6</v>
      </c>
      <c r="AA71" s="3">
        <v>659621.43000000005</v>
      </c>
      <c r="AB71" s="3">
        <v>713809.33</v>
      </c>
      <c r="AC71" s="3">
        <v>659621.43000000005</v>
      </c>
      <c r="AD71" s="3">
        <v>713809.33</v>
      </c>
    </row>
    <row r="72" spans="1:30" x14ac:dyDescent="0.3">
      <c r="A72" s="3" t="s">
        <v>4333</v>
      </c>
      <c r="B72" s="4">
        <v>26586</v>
      </c>
      <c r="C72" s="4">
        <v>631</v>
      </c>
      <c r="D72" s="4" t="s">
        <v>25</v>
      </c>
      <c r="E72" s="5" t="s">
        <v>45</v>
      </c>
      <c r="F72" s="3" t="s">
        <v>4334</v>
      </c>
      <c r="G72" s="4" t="s">
        <v>86</v>
      </c>
      <c r="H72" s="3" t="s">
        <v>812</v>
      </c>
      <c r="I72" s="3" t="s">
        <v>175</v>
      </c>
      <c r="J72" s="3" t="s">
        <v>146</v>
      </c>
      <c r="K72" s="3" t="s">
        <v>146</v>
      </c>
      <c r="L72" s="6" t="s">
        <v>175</v>
      </c>
      <c r="M72" s="3" t="s">
        <v>176</v>
      </c>
      <c r="N72" s="3" t="s">
        <v>4335</v>
      </c>
      <c r="O72" s="3" t="s">
        <v>178</v>
      </c>
      <c r="P72" s="3" t="s">
        <v>49</v>
      </c>
      <c r="Q72" s="3" t="s">
        <v>50</v>
      </c>
      <c r="R72" s="3">
        <v>138</v>
      </c>
      <c r="S72" s="3">
        <v>134</v>
      </c>
      <c r="T72" s="3">
        <v>2.8</v>
      </c>
      <c r="U72" s="3">
        <v>455</v>
      </c>
      <c r="V72" s="3">
        <v>485</v>
      </c>
      <c r="W72" s="3">
        <v>-6.1</v>
      </c>
      <c r="X72" s="32">
        <v>2527</v>
      </c>
      <c r="Y72" s="33">
        <v>2438</v>
      </c>
      <c r="Z72" s="3">
        <v>3.7</v>
      </c>
      <c r="AA72" s="3">
        <v>658893.80000000005</v>
      </c>
      <c r="AB72" s="3">
        <v>634909.5</v>
      </c>
      <c r="AC72" s="3">
        <v>678864.8</v>
      </c>
      <c r="AD72" s="3">
        <v>654907.5</v>
      </c>
    </row>
    <row r="73" spans="1:30" x14ac:dyDescent="0.3">
      <c r="A73" s="3" t="s">
        <v>3047</v>
      </c>
      <c r="B73" s="4">
        <v>65256</v>
      </c>
      <c r="C73" s="4">
        <v>688</v>
      </c>
      <c r="D73" s="4" t="s">
        <v>25</v>
      </c>
      <c r="E73" s="5" t="s">
        <v>45</v>
      </c>
      <c r="F73" s="3" t="s">
        <v>3048</v>
      </c>
      <c r="G73" s="4" t="s">
        <v>86</v>
      </c>
      <c r="H73" s="3" t="s">
        <v>54</v>
      </c>
      <c r="I73" s="3" t="s">
        <v>191</v>
      </c>
      <c r="J73" s="3" t="s">
        <v>132</v>
      </c>
      <c r="K73" s="3" t="s">
        <v>132</v>
      </c>
      <c r="L73" s="6" t="s">
        <v>191</v>
      </c>
      <c r="M73" s="3" t="s">
        <v>211</v>
      </c>
      <c r="N73" s="3" t="s">
        <v>3049</v>
      </c>
      <c r="O73" s="3" t="s">
        <v>92</v>
      </c>
      <c r="P73" s="3" t="s">
        <v>341</v>
      </c>
      <c r="Q73" s="3">
        <v>0</v>
      </c>
      <c r="R73" s="3">
        <v>217</v>
      </c>
      <c r="S73" s="3">
        <v>214</v>
      </c>
      <c r="T73" s="3">
        <v>1.6</v>
      </c>
      <c r="U73" s="3">
        <v>721</v>
      </c>
      <c r="V73" s="3">
        <v>753</v>
      </c>
      <c r="W73" s="3">
        <v>-4.3</v>
      </c>
      <c r="X73" s="32">
        <v>3300</v>
      </c>
      <c r="Y73" s="33">
        <v>3476</v>
      </c>
      <c r="Z73" s="3">
        <v>-5.0999999999999996</v>
      </c>
      <c r="AA73" s="3">
        <v>622917.18999999994</v>
      </c>
      <c r="AB73" s="3">
        <v>658071.16</v>
      </c>
      <c r="AC73" s="3">
        <v>644243.18999999994</v>
      </c>
      <c r="AD73" s="3">
        <v>678589.16</v>
      </c>
    </row>
    <row r="74" spans="1:30" x14ac:dyDescent="0.3">
      <c r="A74" s="3" t="s">
        <v>3050</v>
      </c>
      <c r="B74" s="4">
        <v>10790</v>
      </c>
      <c r="C74" s="4">
        <v>504</v>
      </c>
      <c r="D74" s="4" t="s">
        <v>25</v>
      </c>
      <c r="E74" s="5">
        <v>42585</v>
      </c>
      <c r="F74" s="3" t="s">
        <v>3051</v>
      </c>
      <c r="G74" s="4" t="s">
        <v>86</v>
      </c>
      <c r="H74" s="3" t="s">
        <v>896</v>
      </c>
      <c r="I74" s="3" t="s">
        <v>257</v>
      </c>
      <c r="J74" s="3" t="s">
        <v>132</v>
      </c>
      <c r="K74" s="3" t="s">
        <v>132</v>
      </c>
      <c r="L74" s="6" t="s">
        <v>257</v>
      </c>
      <c r="M74" s="3" t="s">
        <v>184</v>
      </c>
      <c r="N74" s="3" t="s">
        <v>3052</v>
      </c>
      <c r="O74" s="3" t="s">
        <v>178</v>
      </c>
      <c r="P74" s="3" t="s">
        <v>397</v>
      </c>
      <c r="Q74" s="3" t="s">
        <v>31</v>
      </c>
      <c r="R74" s="3">
        <v>172</v>
      </c>
      <c r="S74" s="3">
        <v>115</v>
      </c>
      <c r="T74" s="3">
        <v>49.6</v>
      </c>
      <c r="U74" s="3">
        <v>740</v>
      </c>
      <c r="V74" s="3">
        <v>751</v>
      </c>
      <c r="W74" s="3">
        <v>-1.5</v>
      </c>
      <c r="X74" s="32">
        <v>2762</v>
      </c>
      <c r="Y74" s="33">
        <v>3631</v>
      </c>
      <c r="Z74" s="3">
        <v>-23.9</v>
      </c>
      <c r="AA74" s="3">
        <v>616284.19999999995</v>
      </c>
      <c r="AB74" s="3">
        <v>821754.15</v>
      </c>
      <c r="AC74" s="3">
        <v>633012.19999999995</v>
      </c>
      <c r="AD74" s="3">
        <v>832120.15</v>
      </c>
    </row>
    <row r="75" spans="1:30" x14ac:dyDescent="0.3">
      <c r="A75" s="3" t="s">
        <v>3053</v>
      </c>
      <c r="B75" s="4">
        <v>34004</v>
      </c>
      <c r="C75" s="4">
        <v>557</v>
      </c>
      <c r="D75" s="4" t="s">
        <v>25</v>
      </c>
      <c r="E75" s="5" t="s">
        <v>45</v>
      </c>
      <c r="F75" s="3" t="s">
        <v>3054</v>
      </c>
      <c r="G75" s="4" t="s">
        <v>86</v>
      </c>
      <c r="H75" s="3" t="s">
        <v>252</v>
      </c>
      <c r="I75" s="3" t="s">
        <v>252</v>
      </c>
      <c r="J75" s="3" t="s">
        <v>132</v>
      </c>
      <c r="K75" s="3" t="s">
        <v>132</v>
      </c>
      <c r="L75" s="6" t="s">
        <v>252</v>
      </c>
      <c r="M75" s="3" t="s">
        <v>154</v>
      </c>
      <c r="N75" s="3" t="s">
        <v>3055</v>
      </c>
      <c r="O75" s="3" t="s">
        <v>311</v>
      </c>
      <c r="P75" s="3" t="s">
        <v>51</v>
      </c>
      <c r="Q75" s="3" t="s">
        <v>31</v>
      </c>
      <c r="R75" s="3">
        <v>329</v>
      </c>
      <c r="S75" s="3">
        <v>436</v>
      </c>
      <c r="T75" s="3">
        <v>-24.5</v>
      </c>
      <c r="U75" s="3">
        <v>833</v>
      </c>
      <c r="V75" s="3">
        <v>975</v>
      </c>
      <c r="W75" s="3">
        <v>-14.6</v>
      </c>
      <c r="X75" s="32">
        <v>3339</v>
      </c>
      <c r="Y75" s="33">
        <v>3438</v>
      </c>
      <c r="Z75" s="3">
        <v>-2.9</v>
      </c>
      <c r="AA75" s="3">
        <v>602891.4</v>
      </c>
      <c r="AB75" s="3">
        <v>630927.81000000006</v>
      </c>
      <c r="AC75" s="3">
        <v>617879.4</v>
      </c>
      <c r="AD75" s="3">
        <v>636159.81000000006</v>
      </c>
    </row>
    <row r="76" spans="1:30" x14ac:dyDescent="0.3">
      <c r="A76" s="3" t="s">
        <v>4336</v>
      </c>
      <c r="B76" s="4">
        <v>34423</v>
      </c>
      <c r="C76" s="4">
        <v>581</v>
      </c>
      <c r="D76" s="4" t="s">
        <v>25</v>
      </c>
      <c r="E76" s="5" t="s">
        <v>45</v>
      </c>
      <c r="F76" s="3" t="s">
        <v>4337</v>
      </c>
      <c r="G76" s="4" t="s">
        <v>86</v>
      </c>
      <c r="H76" s="3" t="s">
        <v>252</v>
      </c>
      <c r="I76" s="3" t="s">
        <v>252</v>
      </c>
      <c r="J76" s="3" t="s">
        <v>146</v>
      </c>
      <c r="K76" s="3" t="s">
        <v>146</v>
      </c>
      <c r="L76" s="6" t="s">
        <v>252</v>
      </c>
      <c r="M76" s="3" t="s">
        <v>154</v>
      </c>
      <c r="N76" s="3" t="s">
        <v>4338</v>
      </c>
      <c r="O76" s="3" t="s">
        <v>311</v>
      </c>
      <c r="P76" s="3" t="s">
        <v>63</v>
      </c>
      <c r="Q76" s="3" t="s">
        <v>31</v>
      </c>
      <c r="R76" s="3">
        <v>146</v>
      </c>
      <c r="S76" s="3">
        <v>124</v>
      </c>
      <c r="T76" s="3">
        <v>17.7</v>
      </c>
      <c r="U76" s="3">
        <v>499</v>
      </c>
      <c r="V76" s="3">
        <v>526</v>
      </c>
      <c r="W76" s="3">
        <v>-5.0999999999999996</v>
      </c>
      <c r="X76" s="32">
        <v>2194</v>
      </c>
      <c r="Y76" s="33">
        <v>2401</v>
      </c>
      <c r="Z76" s="3">
        <v>-8.6</v>
      </c>
      <c r="AA76" s="3">
        <v>600519.92000000004</v>
      </c>
      <c r="AB76" s="3">
        <v>661678.31999999995</v>
      </c>
      <c r="AC76" s="3">
        <v>622393.92000000004</v>
      </c>
      <c r="AD76" s="3">
        <v>681139.32</v>
      </c>
    </row>
    <row r="77" spans="1:30" x14ac:dyDescent="0.3">
      <c r="A77" s="3" t="s">
        <v>1295</v>
      </c>
      <c r="B77" s="4">
        <v>52594</v>
      </c>
      <c r="C77" s="4">
        <v>564</v>
      </c>
      <c r="D77" s="4" t="s">
        <v>25</v>
      </c>
      <c r="E77" s="5" t="s">
        <v>45</v>
      </c>
      <c r="F77" s="3" t="s">
        <v>1296</v>
      </c>
      <c r="G77" s="4" t="s">
        <v>86</v>
      </c>
      <c r="H77" s="3" t="s">
        <v>87</v>
      </c>
      <c r="I77" s="3" t="s">
        <v>88</v>
      </c>
      <c r="J77" s="3" t="s">
        <v>89</v>
      </c>
      <c r="K77" s="3" t="s">
        <v>89</v>
      </c>
      <c r="L77" s="6" t="s">
        <v>88</v>
      </c>
      <c r="M77" s="3" t="s">
        <v>90</v>
      </c>
      <c r="N77" s="3" t="s">
        <v>1297</v>
      </c>
      <c r="O77" s="3" t="s">
        <v>106</v>
      </c>
      <c r="P77" s="3" t="s">
        <v>26</v>
      </c>
      <c r="Q77" s="3" t="s">
        <v>27</v>
      </c>
      <c r="R77" s="3">
        <v>389</v>
      </c>
      <c r="S77" s="3">
        <v>346</v>
      </c>
      <c r="T77" s="3">
        <v>12.4</v>
      </c>
      <c r="U77" s="3">
        <v>1253</v>
      </c>
      <c r="V77" s="3">
        <v>1233</v>
      </c>
      <c r="W77" s="3">
        <v>1.7</v>
      </c>
      <c r="X77" s="32">
        <v>5351</v>
      </c>
      <c r="Y77" s="33">
        <v>5025</v>
      </c>
      <c r="Z77" s="3">
        <v>6.5</v>
      </c>
      <c r="AA77" s="3">
        <v>590544</v>
      </c>
      <c r="AB77" s="3">
        <v>549963.36</v>
      </c>
      <c r="AC77" s="3">
        <v>590544</v>
      </c>
      <c r="AD77" s="3">
        <v>549963.36</v>
      </c>
    </row>
    <row r="78" spans="1:30" x14ac:dyDescent="0.3">
      <c r="A78" s="3" t="s">
        <v>1298</v>
      </c>
      <c r="B78" s="4">
        <v>43338</v>
      </c>
      <c r="C78" s="4">
        <v>433</v>
      </c>
      <c r="D78" s="4" t="s">
        <v>25</v>
      </c>
      <c r="E78" s="5" t="s">
        <v>45</v>
      </c>
      <c r="F78" s="3" t="s">
        <v>1299</v>
      </c>
      <c r="G78" s="4" t="s">
        <v>86</v>
      </c>
      <c r="H78" s="3" t="s">
        <v>299</v>
      </c>
      <c r="I78" s="3" t="s">
        <v>299</v>
      </c>
      <c r="J78" s="3" t="s">
        <v>89</v>
      </c>
      <c r="K78" s="3" t="s">
        <v>89</v>
      </c>
      <c r="L78" s="6" t="s">
        <v>299</v>
      </c>
      <c r="M78" s="3" t="s">
        <v>184</v>
      </c>
      <c r="N78" s="3" t="s">
        <v>1300</v>
      </c>
      <c r="O78" s="3" t="s">
        <v>301</v>
      </c>
      <c r="P78" s="3" t="s">
        <v>397</v>
      </c>
      <c r="Q78" s="3" t="s">
        <v>31</v>
      </c>
      <c r="R78" s="3">
        <v>302</v>
      </c>
      <c r="S78" s="3">
        <v>281</v>
      </c>
      <c r="T78" s="3">
        <v>7.7</v>
      </c>
      <c r="U78" s="3">
        <v>1255</v>
      </c>
      <c r="V78" s="3">
        <v>1244</v>
      </c>
      <c r="W78" s="3">
        <v>0.9</v>
      </c>
      <c r="X78" s="32">
        <v>4975</v>
      </c>
      <c r="Y78" s="33">
        <v>4834</v>
      </c>
      <c r="Z78" s="3">
        <v>2.9</v>
      </c>
      <c r="AA78" s="3">
        <v>585298.19999999995</v>
      </c>
      <c r="AB78" s="3">
        <v>567871.4</v>
      </c>
      <c r="AC78" s="3">
        <v>621691.19999999995</v>
      </c>
      <c r="AD78" s="3">
        <v>604049.4</v>
      </c>
    </row>
    <row r="79" spans="1:30" x14ac:dyDescent="0.3">
      <c r="A79" s="3" t="s">
        <v>3056</v>
      </c>
      <c r="B79" s="4">
        <v>64865</v>
      </c>
      <c r="C79" s="4">
        <v>502</v>
      </c>
      <c r="D79" s="4" t="s">
        <v>25</v>
      </c>
      <c r="E79" s="5" t="s">
        <v>45</v>
      </c>
      <c r="F79" s="3" t="s">
        <v>3057</v>
      </c>
      <c r="G79" s="4" t="s">
        <v>86</v>
      </c>
      <c r="H79" s="3" t="s">
        <v>54</v>
      </c>
      <c r="I79" s="3" t="s">
        <v>191</v>
      </c>
      <c r="J79" s="3" t="s">
        <v>132</v>
      </c>
      <c r="K79" s="3" t="s">
        <v>132</v>
      </c>
      <c r="L79" s="6" t="s">
        <v>257</v>
      </c>
      <c r="M79" s="3" t="s">
        <v>184</v>
      </c>
      <c r="N79" s="3" t="s">
        <v>3058</v>
      </c>
      <c r="O79" s="3" t="s">
        <v>92</v>
      </c>
      <c r="P79" s="3" t="s">
        <v>194</v>
      </c>
      <c r="Q79" s="3" t="s">
        <v>31</v>
      </c>
      <c r="R79" s="3">
        <v>509</v>
      </c>
      <c r="S79" s="3">
        <v>449</v>
      </c>
      <c r="T79" s="3">
        <v>13.4</v>
      </c>
      <c r="U79" s="3">
        <v>1311</v>
      </c>
      <c r="V79" s="3">
        <v>1246</v>
      </c>
      <c r="W79" s="3">
        <v>5.3</v>
      </c>
      <c r="X79" s="32">
        <v>4820</v>
      </c>
      <c r="Y79" s="33">
        <v>4582</v>
      </c>
      <c r="Z79" s="3">
        <v>5.2</v>
      </c>
      <c r="AA79" s="3">
        <v>579586.55000000005</v>
      </c>
      <c r="AB79" s="3">
        <v>552902.78</v>
      </c>
      <c r="AC79" s="3">
        <v>620569.55000000005</v>
      </c>
      <c r="AD79" s="3">
        <v>589999.78</v>
      </c>
    </row>
    <row r="80" spans="1:30" x14ac:dyDescent="0.3">
      <c r="A80" s="3" t="s">
        <v>5178</v>
      </c>
      <c r="B80" s="4">
        <v>20538</v>
      </c>
      <c r="C80" s="4">
        <v>408</v>
      </c>
      <c r="D80" s="4" t="s">
        <v>25</v>
      </c>
      <c r="E80" s="5" t="s">
        <v>45</v>
      </c>
      <c r="F80" s="3" t="s">
        <v>5179</v>
      </c>
      <c r="G80" s="4" t="s">
        <v>86</v>
      </c>
      <c r="H80" s="3" t="s">
        <v>758</v>
      </c>
      <c r="I80" s="3" t="s">
        <v>175</v>
      </c>
      <c r="J80" s="3" t="s">
        <v>104</v>
      </c>
      <c r="K80" s="3" t="s">
        <v>104</v>
      </c>
      <c r="L80" s="6" t="s">
        <v>175</v>
      </c>
      <c r="M80" s="3" t="s">
        <v>176</v>
      </c>
      <c r="N80" s="3" t="s">
        <v>5180</v>
      </c>
      <c r="O80" s="3" t="s">
        <v>178</v>
      </c>
      <c r="P80" s="3" t="s">
        <v>213</v>
      </c>
      <c r="Q80" s="3" t="s">
        <v>60</v>
      </c>
      <c r="R80" s="3">
        <v>529</v>
      </c>
      <c r="S80" s="3">
        <v>526</v>
      </c>
      <c r="T80" s="3">
        <v>0.5</v>
      </c>
      <c r="U80" s="3">
        <v>1776</v>
      </c>
      <c r="V80" s="3">
        <v>1795</v>
      </c>
      <c r="W80" s="3">
        <v>-1.1000000000000001</v>
      </c>
      <c r="X80" s="32">
        <v>7373</v>
      </c>
      <c r="Y80" s="33">
        <v>8043</v>
      </c>
      <c r="Z80" s="3">
        <v>-8.3000000000000007</v>
      </c>
      <c r="AA80" s="3">
        <v>568219.07999999996</v>
      </c>
      <c r="AB80" s="3">
        <v>610767.18999999994</v>
      </c>
      <c r="AC80" s="3">
        <v>583148.07999999996</v>
      </c>
      <c r="AD80" s="3">
        <v>614708.18999999994</v>
      </c>
    </row>
    <row r="81" spans="1:30" x14ac:dyDescent="0.3">
      <c r="A81" s="3" t="s">
        <v>4339</v>
      </c>
      <c r="B81" s="4">
        <v>49084</v>
      </c>
      <c r="C81" s="4">
        <v>363</v>
      </c>
      <c r="D81" s="4" t="s">
        <v>25</v>
      </c>
      <c r="E81" s="5" t="s">
        <v>45</v>
      </c>
      <c r="F81" s="3" t="s">
        <v>4340</v>
      </c>
      <c r="G81" s="4" t="s">
        <v>86</v>
      </c>
      <c r="H81" s="3" t="s">
        <v>131</v>
      </c>
      <c r="I81" s="3" t="s">
        <v>88</v>
      </c>
      <c r="J81" s="3" t="s">
        <v>146</v>
      </c>
      <c r="K81" s="3" t="s">
        <v>146</v>
      </c>
      <c r="L81" s="6" t="s">
        <v>88</v>
      </c>
      <c r="M81" s="3" t="s">
        <v>133</v>
      </c>
      <c r="N81" s="3" t="s">
        <v>4341</v>
      </c>
      <c r="O81" s="3" t="s">
        <v>106</v>
      </c>
      <c r="P81" s="3" t="s">
        <v>59</v>
      </c>
      <c r="Q81" s="3" t="s">
        <v>60</v>
      </c>
      <c r="R81" s="3">
        <v>37</v>
      </c>
      <c r="S81" s="3">
        <v>44</v>
      </c>
      <c r="T81" s="3">
        <v>-14.9</v>
      </c>
      <c r="U81" s="3">
        <v>301</v>
      </c>
      <c r="V81" s="3">
        <v>173</v>
      </c>
      <c r="W81" s="3">
        <v>73.900000000000006</v>
      </c>
      <c r="X81" s="32">
        <v>1182</v>
      </c>
      <c r="Y81" s="33">
        <v>915</v>
      </c>
      <c r="Z81" s="3">
        <v>29.2</v>
      </c>
      <c r="AA81" s="3">
        <v>568053.73</v>
      </c>
      <c r="AB81" s="3">
        <v>440372.57</v>
      </c>
      <c r="AC81" s="3">
        <v>627161.73</v>
      </c>
      <c r="AD81" s="3">
        <v>472992.57</v>
      </c>
    </row>
    <row r="82" spans="1:30" x14ac:dyDescent="0.3">
      <c r="A82" s="3" t="s">
        <v>1301</v>
      </c>
      <c r="B82" s="4">
        <v>89194</v>
      </c>
      <c r="C82" s="4">
        <v>543</v>
      </c>
      <c r="D82" s="4" t="s">
        <v>25</v>
      </c>
      <c r="E82" s="5" t="s">
        <v>45</v>
      </c>
      <c r="F82" s="3" t="s">
        <v>1302</v>
      </c>
      <c r="G82" s="4" t="s">
        <v>86</v>
      </c>
      <c r="H82" s="3" t="s">
        <v>245</v>
      </c>
      <c r="I82" s="3" t="s">
        <v>245</v>
      </c>
      <c r="J82" s="3" t="s">
        <v>89</v>
      </c>
      <c r="K82" s="3" t="s">
        <v>89</v>
      </c>
      <c r="L82" s="6" t="s">
        <v>245</v>
      </c>
      <c r="M82" s="3" t="s">
        <v>529</v>
      </c>
      <c r="N82" s="3" t="s">
        <v>1303</v>
      </c>
      <c r="O82" s="3" t="s">
        <v>248</v>
      </c>
      <c r="P82" s="3" t="s">
        <v>128</v>
      </c>
      <c r="Q82" s="3" t="s">
        <v>60</v>
      </c>
      <c r="R82" s="3">
        <v>353</v>
      </c>
      <c r="S82" s="3">
        <v>176</v>
      </c>
      <c r="T82" s="3">
        <v>100.1</v>
      </c>
      <c r="U82" s="3">
        <v>829</v>
      </c>
      <c r="V82" s="3">
        <v>734</v>
      </c>
      <c r="W82" s="3">
        <v>12.9</v>
      </c>
      <c r="X82" s="32">
        <v>3066</v>
      </c>
      <c r="Y82" s="33">
        <v>3056</v>
      </c>
      <c r="Z82" s="3">
        <v>0.4</v>
      </c>
      <c r="AA82" s="3">
        <v>559208.39</v>
      </c>
      <c r="AB82" s="3">
        <v>557811.31999999995</v>
      </c>
      <c r="AC82" s="3">
        <v>574776.94999999995</v>
      </c>
      <c r="AD82" s="3">
        <v>572738.54</v>
      </c>
    </row>
    <row r="83" spans="1:30" x14ac:dyDescent="0.3">
      <c r="A83" s="3" t="s">
        <v>1304</v>
      </c>
      <c r="B83" s="4">
        <v>89198</v>
      </c>
      <c r="C83" s="4">
        <v>446</v>
      </c>
      <c r="D83" s="4" t="s">
        <v>25</v>
      </c>
      <c r="E83" s="5" t="s">
        <v>45</v>
      </c>
      <c r="F83" s="3" t="s">
        <v>1305</v>
      </c>
      <c r="G83" s="4" t="s">
        <v>86</v>
      </c>
      <c r="H83" s="3" t="s">
        <v>245</v>
      </c>
      <c r="I83" s="3" t="s">
        <v>245</v>
      </c>
      <c r="J83" s="3" t="s">
        <v>89</v>
      </c>
      <c r="K83" s="3" t="s">
        <v>89</v>
      </c>
      <c r="L83" s="6" t="s">
        <v>245</v>
      </c>
      <c r="M83" s="3" t="s">
        <v>529</v>
      </c>
      <c r="N83" s="3" t="s">
        <v>1306</v>
      </c>
      <c r="O83" s="3" t="s">
        <v>248</v>
      </c>
      <c r="P83" s="3" t="s">
        <v>128</v>
      </c>
      <c r="Q83" s="3" t="s">
        <v>60</v>
      </c>
      <c r="R83" s="3">
        <v>244</v>
      </c>
      <c r="S83" s="3">
        <v>229</v>
      </c>
      <c r="T83" s="3">
        <v>6.3</v>
      </c>
      <c r="U83" s="3">
        <v>920</v>
      </c>
      <c r="V83" s="3">
        <v>982</v>
      </c>
      <c r="W83" s="3">
        <v>-6.4</v>
      </c>
      <c r="X83" s="32">
        <v>3532</v>
      </c>
      <c r="Y83" s="33">
        <v>3908</v>
      </c>
      <c r="Z83" s="3">
        <v>-9.6</v>
      </c>
      <c r="AA83" s="3">
        <v>547349.43000000005</v>
      </c>
      <c r="AB83" s="3">
        <v>598402.82999999996</v>
      </c>
      <c r="AC83" s="3">
        <v>567199.26</v>
      </c>
      <c r="AD83" s="3">
        <v>620437.92000000004</v>
      </c>
    </row>
    <row r="84" spans="1:30" x14ac:dyDescent="0.3">
      <c r="A84" s="3" t="s">
        <v>3059</v>
      </c>
      <c r="B84" s="4">
        <v>64866</v>
      </c>
      <c r="C84" s="4">
        <v>533</v>
      </c>
      <c r="D84" s="4" t="s">
        <v>25</v>
      </c>
      <c r="E84" s="5" t="s">
        <v>45</v>
      </c>
      <c r="F84" s="3" t="s">
        <v>3060</v>
      </c>
      <c r="G84" s="4" t="s">
        <v>86</v>
      </c>
      <c r="H84" s="3" t="s">
        <v>54</v>
      </c>
      <c r="I84" s="3" t="s">
        <v>191</v>
      </c>
      <c r="J84" s="3" t="s">
        <v>132</v>
      </c>
      <c r="K84" s="3" t="s">
        <v>132</v>
      </c>
      <c r="L84" s="6" t="s">
        <v>257</v>
      </c>
      <c r="M84" s="3" t="s">
        <v>184</v>
      </c>
      <c r="N84" s="3" t="s">
        <v>3061</v>
      </c>
      <c r="O84" s="3" t="s">
        <v>92</v>
      </c>
      <c r="P84" s="3" t="s">
        <v>194</v>
      </c>
      <c r="Q84" s="3" t="s">
        <v>31</v>
      </c>
      <c r="R84" s="3">
        <v>209</v>
      </c>
      <c r="S84" s="3">
        <v>157</v>
      </c>
      <c r="T84" s="3">
        <v>32.9</v>
      </c>
      <c r="U84" s="3">
        <v>849</v>
      </c>
      <c r="V84" s="3">
        <v>912</v>
      </c>
      <c r="W84" s="3">
        <v>-6.9</v>
      </c>
      <c r="X84" s="32">
        <v>4523</v>
      </c>
      <c r="Y84" s="33">
        <v>4785</v>
      </c>
      <c r="Z84" s="3">
        <v>-5.5</v>
      </c>
      <c r="AA84" s="3">
        <v>545323.93999999994</v>
      </c>
      <c r="AB84" s="3">
        <v>576478.06000000006</v>
      </c>
      <c r="AC84" s="3">
        <v>582402.93999999994</v>
      </c>
      <c r="AD84" s="3">
        <v>616138.06000000006</v>
      </c>
    </row>
    <row r="85" spans="1:30" x14ac:dyDescent="0.3">
      <c r="A85" s="3" t="s">
        <v>1307</v>
      </c>
      <c r="B85" s="4">
        <v>42717</v>
      </c>
      <c r="C85" s="4">
        <v>431</v>
      </c>
      <c r="D85" s="4" t="s">
        <v>25</v>
      </c>
      <c r="E85" s="5" t="s">
        <v>45</v>
      </c>
      <c r="F85" s="3" t="s">
        <v>1308</v>
      </c>
      <c r="G85" s="4" t="s">
        <v>86</v>
      </c>
      <c r="H85" s="3" t="s">
        <v>299</v>
      </c>
      <c r="I85" s="3" t="s">
        <v>299</v>
      </c>
      <c r="J85" s="3" t="s">
        <v>89</v>
      </c>
      <c r="K85" s="3" t="s">
        <v>89</v>
      </c>
      <c r="L85" s="6" t="s">
        <v>299</v>
      </c>
      <c r="M85" s="3" t="s">
        <v>184</v>
      </c>
      <c r="N85" s="3" t="s">
        <v>1309</v>
      </c>
      <c r="O85" s="3" t="s">
        <v>301</v>
      </c>
      <c r="P85" s="3" t="s">
        <v>51</v>
      </c>
      <c r="Q85" s="3" t="s">
        <v>31</v>
      </c>
      <c r="R85" s="3">
        <v>427</v>
      </c>
      <c r="S85" s="3">
        <v>382</v>
      </c>
      <c r="T85" s="3">
        <v>12</v>
      </c>
      <c r="U85" s="3">
        <v>1254</v>
      </c>
      <c r="V85" s="3">
        <v>1253</v>
      </c>
      <c r="W85" s="3">
        <v>0.1</v>
      </c>
      <c r="X85" s="32">
        <v>4094</v>
      </c>
      <c r="Y85" s="33">
        <v>4063</v>
      </c>
      <c r="Z85" s="3">
        <v>0.7</v>
      </c>
      <c r="AA85" s="3">
        <v>539793.9</v>
      </c>
      <c r="AB85" s="3">
        <v>535794.44999999995</v>
      </c>
      <c r="AC85" s="3">
        <v>539793.9</v>
      </c>
      <c r="AD85" s="3">
        <v>535794.44999999995</v>
      </c>
    </row>
    <row r="86" spans="1:30" x14ac:dyDescent="0.3">
      <c r="A86" s="3" t="s">
        <v>3062</v>
      </c>
      <c r="B86" s="4">
        <v>65257</v>
      </c>
      <c r="C86" s="4">
        <v>255</v>
      </c>
      <c r="D86" s="4" t="s">
        <v>25</v>
      </c>
      <c r="E86" s="5" t="s">
        <v>45</v>
      </c>
      <c r="F86" s="3" t="s">
        <v>3063</v>
      </c>
      <c r="G86" s="4" t="s">
        <v>86</v>
      </c>
      <c r="H86" s="3" t="s">
        <v>54</v>
      </c>
      <c r="I86" s="3" t="s">
        <v>191</v>
      </c>
      <c r="J86" s="3" t="s">
        <v>132</v>
      </c>
      <c r="K86" s="3" t="s">
        <v>132</v>
      </c>
      <c r="L86" s="6" t="s">
        <v>191</v>
      </c>
      <c r="M86" s="3" t="s">
        <v>211</v>
      </c>
      <c r="N86" s="3" t="s">
        <v>3064</v>
      </c>
      <c r="O86" s="3" t="s">
        <v>92</v>
      </c>
      <c r="P86" s="3" t="s">
        <v>341</v>
      </c>
      <c r="Q86" s="3">
        <v>0</v>
      </c>
      <c r="R86" s="3">
        <v>225</v>
      </c>
      <c r="S86" s="3">
        <v>207</v>
      </c>
      <c r="T86" s="3">
        <v>9.1</v>
      </c>
      <c r="U86" s="3">
        <v>721</v>
      </c>
      <c r="V86" s="3">
        <v>663</v>
      </c>
      <c r="W86" s="3">
        <v>8.8000000000000007</v>
      </c>
      <c r="X86" s="32">
        <v>2891</v>
      </c>
      <c r="Y86" s="33">
        <v>3034</v>
      </c>
      <c r="Z86" s="3">
        <v>-4.7</v>
      </c>
      <c r="AA86" s="3">
        <v>533093.14</v>
      </c>
      <c r="AB86" s="3">
        <v>558120.30000000005</v>
      </c>
      <c r="AC86" s="3">
        <v>539353.14</v>
      </c>
      <c r="AD86" s="3">
        <v>566136.30000000005</v>
      </c>
    </row>
    <row r="87" spans="1:30" x14ac:dyDescent="0.3">
      <c r="A87" s="3" t="s">
        <v>1310</v>
      </c>
      <c r="B87" s="4">
        <v>43120</v>
      </c>
      <c r="C87" s="4">
        <v>334</v>
      </c>
      <c r="D87" s="4" t="s">
        <v>25</v>
      </c>
      <c r="E87" s="5" t="s">
        <v>45</v>
      </c>
      <c r="F87" s="3" t="s">
        <v>1311</v>
      </c>
      <c r="G87" s="4" t="s">
        <v>86</v>
      </c>
      <c r="H87" s="3" t="s">
        <v>299</v>
      </c>
      <c r="I87" s="3" t="s">
        <v>299</v>
      </c>
      <c r="J87" s="3" t="s">
        <v>89</v>
      </c>
      <c r="K87" s="3" t="s">
        <v>89</v>
      </c>
      <c r="L87" s="6" t="s">
        <v>299</v>
      </c>
      <c r="M87" s="3" t="s">
        <v>445</v>
      </c>
      <c r="N87" s="3" t="s">
        <v>1312</v>
      </c>
      <c r="O87" s="3" t="s">
        <v>301</v>
      </c>
      <c r="P87" s="3" t="s">
        <v>63</v>
      </c>
      <c r="Q87" s="3" t="s">
        <v>31</v>
      </c>
      <c r="R87" s="3">
        <v>378</v>
      </c>
      <c r="S87" s="3">
        <v>242</v>
      </c>
      <c r="T87" s="3">
        <v>55.8</v>
      </c>
      <c r="U87" s="3">
        <v>1698</v>
      </c>
      <c r="V87" s="3">
        <v>1538</v>
      </c>
      <c r="W87" s="3">
        <v>10.4</v>
      </c>
      <c r="X87" s="32">
        <v>6240</v>
      </c>
      <c r="Y87" s="33">
        <v>5849</v>
      </c>
      <c r="Z87" s="3">
        <v>6.7</v>
      </c>
      <c r="AA87" s="3">
        <v>529776.37</v>
      </c>
      <c r="AB87" s="3">
        <v>487736.23</v>
      </c>
      <c r="AC87" s="3">
        <v>577263.12</v>
      </c>
      <c r="AD87" s="3">
        <v>541085.23</v>
      </c>
    </row>
    <row r="88" spans="1:30" x14ac:dyDescent="0.3">
      <c r="A88" s="3" t="s">
        <v>627</v>
      </c>
      <c r="B88" s="4">
        <v>64924</v>
      </c>
      <c r="C88" s="4">
        <v>284</v>
      </c>
      <c r="D88" s="4" t="s">
        <v>25</v>
      </c>
      <c r="E88" s="5">
        <v>43157</v>
      </c>
      <c r="F88" s="3" t="s">
        <v>628</v>
      </c>
      <c r="G88" s="4" t="s">
        <v>86</v>
      </c>
      <c r="H88" s="3" t="s">
        <v>252</v>
      </c>
      <c r="I88" s="3" t="s">
        <v>252</v>
      </c>
      <c r="J88" s="3" t="s">
        <v>146</v>
      </c>
      <c r="K88" s="3" t="s">
        <v>146</v>
      </c>
      <c r="L88" s="6" t="s">
        <v>252</v>
      </c>
      <c r="M88" s="3" t="s">
        <v>184</v>
      </c>
      <c r="N88" s="3" t="s">
        <v>629</v>
      </c>
      <c r="O88" s="3" t="s">
        <v>92</v>
      </c>
      <c r="P88" s="3" t="s">
        <v>397</v>
      </c>
      <c r="Q88" s="3" t="s">
        <v>31</v>
      </c>
      <c r="R88" s="3">
        <v>37</v>
      </c>
      <c r="U88" s="3">
        <v>147</v>
      </c>
      <c r="V88" s="3">
        <v>208</v>
      </c>
      <c r="W88" s="3">
        <v>-29.4</v>
      </c>
      <c r="X88" s="32">
        <v>1761</v>
      </c>
      <c r="Y88" s="33">
        <v>1006</v>
      </c>
      <c r="Z88" s="3">
        <v>75</v>
      </c>
      <c r="AA88" s="3">
        <v>523970.72</v>
      </c>
      <c r="AB88" s="3">
        <v>327380.36</v>
      </c>
      <c r="AC88" s="3">
        <v>523970.72</v>
      </c>
      <c r="AD88" s="3">
        <v>327380.36</v>
      </c>
    </row>
    <row r="89" spans="1:30" x14ac:dyDescent="0.3">
      <c r="A89" s="3" t="s">
        <v>4342</v>
      </c>
      <c r="B89" s="4">
        <v>10836</v>
      </c>
      <c r="C89" s="4">
        <v>541</v>
      </c>
      <c r="D89" s="4" t="s">
        <v>25</v>
      </c>
      <c r="E89" s="5" t="s">
        <v>45</v>
      </c>
      <c r="F89" s="3" t="s">
        <v>4343</v>
      </c>
      <c r="G89" s="4" t="s">
        <v>86</v>
      </c>
      <c r="H89" s="3" t="s">
        <v>896</v>
      </c>
      <c r="I89" s="3" t="s">
        <v>257</v>
      </c>
      <c r="J89" s="3" t="s">
        <v>146</v>
      </c>
      <c r="K89" s="3" t="s">
        <v>146</v>
      </c>
      <c r="L89" s="6" t="s">
        <v>257</v>
      </c>
      <c r="M89" s="3" t="s">
        <v>330</v>
      </c>
      <c r="N89" s="3" t="s">
        <v>4344</v>
      </c>
      <c r="O89" s="3" t="s">
        <v>178</v>
      </c>
      <c r="P89" s="3" t="s">
        <v>397</v>
      </c>
      <c r="Q89" s="3" t="s">
        <v>31</v>
      </c>
      <c r="R89" s="3">
        <v>131</v>
      </c>
      <c r="S89" s="3">
        <v>105</v>
      </c>
      <c r="T89" s="3">
        <v>24.6</v>
      </c>
      <c r="U89" s="3">
        <v>355</v>
      </c>
      <c r="V89" s="3">
        <v>377</v>
      </c>
      <c r="W89" s="3">
        <v>-5.8</v>
      </c>
      <c r="X89" s="32">
        <v>1972</v>
      </c>
      <c r="Y89" s="33">
        <v>1955</v>
      </c>
      <c r="Z89" s="3">
        <v>0.9</v>
      </c>
      <c r="AA89" s="3">
        <v>522448.2</v>
      </c>
      <c r="AB89" s="3">
        <v>516056.5</v>
      </c>
      <c r="AC89" s="3">
        <v>537218.19999999995</v>
      </c>
      <c r="AD89" s="3">
        <v>532428.5</v>
      </c>
    </row>
    <row r="90" spans="1:30" x14ac:dyDescent="0.3">
      <c r="A90" s="3" t="s">
        <v>3065</v>
      </c>
      <c r="B90" s="4">
        <v>25604</v>
      </c>
      <c r="C90" s="4">
        <v>563</v>
      </c>
      <c r="D90" s="4" t="s">
        <v>25</v>
      </c>
      <c r="E90" s="5" t="s">
        <v>45</v>
      </c>
      <c r="F90" s="3" t="s">
        <v>3066</v>
      </c>
      <c r="G90" s="4" t="s">
        <v>86</v>
      </c>
      <c r="H90" s="3" t="s">
        <v>711</v>
      </c>
      <c r="I90" s="3" t="s">
        <v>175</v>
      </c>
      <c r="J90" s="3" t="s">
        <v>132</v>
      </c>
      <c r="K90" s="3" t="s">
        <v>132</v>
      </c>
      <c r="L90" s="6" t="s">
        <v>175</v>
      </c>
      <c r="M90" s="3" t="s">
        <v>712</v>
      </c>
      <c r="N90" s="3" t="s">
        <v>3067</v>
      </c>
      <c r="O90" s="3" t="s">
        <v>178</v>
      </c>
      <c r="P90" s="3" t="s">
        <v>397</v>
      </c>
      <c r="Q90" s="3" t="s">
        <v>31</v>
      </c>
      <c r="R90" s="3">
        <v>373</v>
      </c>
      <c r="S90" s="3">
        <v>317</v>
      </c>
      <c r="T90" s="3">
        <v>17.7</v>
      </c>
      <c r="U90" s="3">
        <v>1398</v>
      </c>
      <c r="V90" s="3">
        <v>1483</v>
      </c>
      <c r="W90" s="3">
        <v>-5.8</v>
      </c>
      <c r="X90" s="32">
        <v>5069</v>
      </c>
      <c r="Y90" s="33">
        <v>5229</v>
      </c>
      <c r="Z90" s="3">
        <v>-3.1</v>
      </c>
      <c r="AA90" s="3">
        <v>513984.88</v>
      </c>
      <c r="AB90" s="3">
        <v>527732.4</v>
      </c>
      <c r="AC90" s="3">
        <v>527991.38</v>
      </c>
      <c r="AD90" s="3">
        <v>544604.9</v>
      </c>
    </row>
    <row r="91" spans="1:30" x14ac:dyDescent="0.3">
      <c r="A91" s="3" t="s">
        <v>3068</v>
      </c>
      <c r="B91" s="4">
        <v>87510</v>
      </c>
      <c r="C91" s="4">
        <v>624</v>
      </c>
      <c r="D91" s="4" t="s">
        <v>25</v>
      </c>
      <c r="E91" s="5" t="s">
        <v>45</v>
      </c>
      <c r="F91" s="3" t="s">
        <v>3069</v>
      </c>
      <c r="G91" s="4" t="s">
        <v>86</v>
      </c>
      <c r="H91" s="3" t="s">
        <v>245</v>
      </c>
      <c r="I91" s="3" t="s">
        <v>245</v>
      </c>
      <c r="J91" s="3" t="s">
        <v>132</v>
      </c>
      <c r="K91" s="3" t="s">
        <v>132</v>
      </c>
      <c r="L91" s="6" t="s">
        <v>245</v>
      </c>
      <c r="M91" s="3" t="s">
        <v>246</v>
      </c>
      <c r="N91" s="3" t="s">
        <v>3070</v>
      </c>
      <c r="O91" s="3" t="s">
        <v>248</v>
      </c>
      <c r="P91" s="3" t="s">
        <v>128</v>
      </c>
      <c r="Q91" s="3" t="s">
        <v>60</v>
      </c>
      <c r="R91" s="3">
        <v>230</v>
      </c>
      <c r="S91" s="3">
        <v>202</v>
      </c>
      <c r="T91" s="3">
        <v>13.8</v>
      </c>
      <c r="U91" s="3">
        <v>637</v>
      </c>
      <c r="V91" s="3">
        <v>593</v>
      </c>
      <c r="W91" s="3">
        <v>7.3</v>
      </c>
      <c r="X91" s="32">
        <v>1963</v>
      </c>
      <c r="Y91" s="33">
        <v>1857</v>
      </c>
      <c r="Z91" s="3">
        <v>5.7</v>
      </c>
      <c r="AA91" s="3">
        <v>512283.21</v>
      </c>
      <c r="AB91" s="3">
        <v>485201.3</v>
      </c>
      <c r="AC91" s="3">
        <v>543367.71</v>
      </c>
      <c r="AD91" s="3">
        <v>513999.6</v>
      </c>
    </row>
    <row r="92" spans="1:30" x14ac:dyDescent="0.3">
      <c r="A92" s="3" t="s">
        <v>3071</v>
      </c>
      <c r="B92" s="4">
        <v>10809</v>
      </c>
      <c r="C92" s="4">
        <v>367</v>
      </c>
      <c r="D92" s="4" t="s">
        <v>25</v>
      </c>
      <c r="E92" s="5" t="s">
        <v>45</v>
      </c>
      <c r="F92" s="3" t="s">
        <v>3072</v>
      </c>
      <c r="G92" s="4" t="s">
        <v>86</v>
      </c>
      <c r="H92" s="3" t="s">
        <v>896</v>
      </c>
      <c r="I92" s="3" t="s">
        <v>257</v>
      </c>
      <c r="J92" s="3" t="s">
        <v>132</v>
      </c>
      <c r="K92" s="3" t="s">
        <v>132</v>
      </c>
      <c r="L92" s="6" t="s">
        <v>257</v>
      </c>
      <c r="M92" s="3" t="s">
        <v>184</v>
      </c>
      <c r="N92" s="3" t="s">
        <v>3073</v>
      </c>
      <c r="O92" s="3" t="s">
        <v>178</v>
      </c>
      <c r="P92" s="3" t="s">
        <v>397</v>
      </c>
      <c r="Q92" s="3" t="s">
        <v>31</v>
      </c>
      <c r="R92" s="3">
        <v>338</v>
      </c>
      <c r="S92" s="3">
        <v>254</v>
      </c>
      <c r="T92" s="3">
        <v>33</v>
      </c>
      <c r="U92" s="3">
        <v>653</v>
      </c>
      <c r="V92" s="3">
        <v>550</v>
      </c>
      <c r="W92" s="3">
        <v>18.7</v>
      </c>
      <c r="X92" s="32">
        <v>2323</v>
      </c>
      <c r="Y92" s="33">
        <v>2149</v>
      </c>
      <c r="Z92" s="3">
        <v>8.1</v>
      </c>
      <c r="AA92" s="3">
        <v>508375.7</v>
      </c>
      <c r="AB92" s="3">
        <v>473418.15</v>
      </c>
      <c r="AC92" s="3">
        <v>519129.7</v>
      </c>
      <c r="AD92" s="3">
        <v>478974.15</v>
      </c>
    </row>
    <row r="93" spans="1:30" x14ac:dyDescent="0.3">
      <c r="A93" s="3" t="s">
        <v>4345</v>
      </c>
      <c r="B93" s="4">
        <v>34425</v>
      </c>
      <c r="C93" s="4">
        <v>391</v>
      </c>
      <c r="D93" s="4" t="s">
        <v>25</v>
      </c>
      <c r="E93" s="5" t="s">
        <v>45</v>
      </c>
      <c r="F93" s="3" t="s">
        <v>4346</v>
      </c>
      <c r="G93" s="4" t="s">
        <v>86</v>
      </c>
      <c r="H93" s="3" t="s">
        <v>252</v>
      </c>
      <c r="I93" s="3" t="s">
        <v>252</v>
      </c>
      <c r="J93" s="3" t="s">
        <v>146</v>
      </c>
      <c r="K93" s="3" t="s">
        <v>146</v>
      </c>
      <c r="L93" s="6" t="s">
        <v>252</v>
      </c>
      <c r="M93" s="3" t="s">
        <v>154</v>
      </c>
      <c r="N93" s="3" t="s">
        <v>4347</v>
      </c>
      <c r="O93" s="3" t="s">
        <v>311</v>
      </c>
      <c r="P93" s="3" t="s">
        <v>63</v>
      </c>
      <c r="Q93" s="3" t="s">
        <v>31</v>
      </c>
      <c r="R93" s="3">
        <v>149</v>
      </c>
      <c r="S93" s="3">
        <v>95</v>
      </c>
      <c r="T93" s="3">
        <v>57.8</v>
      </c>
      <c r="U93" s="3">
        <v>556</v>
      </c>
      <c r="V93" s="3">
        <v>605</v>
      </c>
      <c r="W93" s="3">
        <v>-8.1</v>
      </c>
      <c r="X93" s="32">
        <v>2078</v>
      </c>
      <c r="Y93" s="33">
        <v>2056</v>
      </c>
      <c r="Z93" s="3">
        <v>1.1000000000000001</v>
      </c>
      <c r="AA93" s="3">
        <v>507826.36</v>
      </c>
      <c r="AB93" s="3">
        <v>502427.09</v>
      </c>
      <c r="AC93" s="3">
        <v>521272.36</v>
      </c>
      <c r="AD93" s="3">
        <v>515759.09</v>
      </c>
    </row>
    <row r="94" spans="1:30" x14ac:dyDescent="0.3">
      <c r="A94" s="3" t="s">
        <v>3074</v>
      </c>
      <c r="B94" s="4">
        <v>26823</v>
      </c>
      <c r="C94" s="4">
        <v>514</v>
      </c>
      <c r="D94" s="4" t="s">
        <v>25</v>
      </c>
      <c r="E94" s="5" t="s">
        <v>45</v>
      </c>
      <c r="F94" s="3" t="s">
        <v>3075</v>
      </c>
      <c r="G94" s="4" t="s">
        <v>86</v>
      </c>
      <c r="H94" s="3" t="s">
        <v>812</v>
      </c>
      <c r="I94" s="3" t="s">
        <v>175</v>
      </c>
      <c r="J94" s="3" t="s">
        <v>132</v>
      </c>
      <c r="K94" s="3" t="s">
        <v>132</v>
      </c>
      <c r="L94" s="6" t="s">
        <v>175</v>
      </c>
      <c r="M94" s="3" t="s">
        <v>176</v>
      </c>
      <c r="N94" s="3" t="s">
        <v>3076</v>
      </c>
      <c r="O94" s="3" t="s">
        <v>178</v>
      </c>
      <c r="P94" s="3" t="s">
        <v>49</v>
      </c>
      <c r="Q94" s="3" t="s">
        <v>50</v>
      </c>
      <c r="R94" s="3">
        <v>186</v>
      </c>
      <c r="S94" s="3">
        <v>138</v>
      </c>
      <c r="T94" s="3">
        <v>34.799999999999997</v>
      </c>
      <c r="U94" s="3">
        <v>575</v>
      </c>
      <c r="V94" s="3">
        <v>521</v>
      </c>
      <c r="W94" s="3">
        <v>10.4</v>
      </c>
      <c r="X94" s="32">
        <v>2428</v>
      </c>
      <c r="Y94" s="33">
        <v>2258</v>
      </c>
      <c r="Z94" s="3">
        <v>7.5</v>
      </c>
      <c r="AA94" s="3">
        <v>506943.2</v>
      </c>
      <c r="AB94" s="3">
        <v>471382.24</v>
      </c>
      <c r="AC94" s="3">
        <v>506943.2</v>
      </c>
      <c r="AD94" s="3">
        <v>471382.24</v>
      </c>
    </row>
    <row r="95" spans="1:30" x14ac:dyDescent="0.3">
      <c r="A95" s="3" t="s">
        <v>1313</v>
      </c>
      <c r="B95" s="4">
        <v>19066</v>
      </c>
      <c r="C95" s="4">
        <v>597</v>
      </c>
      <c r="D95" s="4" t="s">
        <v>25</v>
      </c>
      <c r="E95" s="5" t="s">
        <v>45</v>
      </c>
      <c r="F95" s="3" t="s">
        <v>1314</v>
      </c>
      <c r="G95" s="4" t="s">
        <v>86</v>
      </c>
      <c r="H95" s="3" t="s">
        <v>758</v>
      </c>
      <c r="I95" s="3" t="s">
        <v>175</v>
      </c>
      <c r="J95" s="3" t="s">
        <v>89</v>
      </c>
      <c r="K95" s="3" t="s">
        <v>89</v>
      </c>
      <c r="L95" s="6" t="s">
        <v>175</v>
      </c>
      <c r="M95" s="3" t="s">
        <v>176</v>
      </c>
      <c r="N95" s="3" t="s">
        <v>1315</v>
      </c>
      <c r="O95" s="3" t="s">
        <v>178</v>
      </c>
      <c r="P95" s="3" t="s">
        <v>57</v>
      </c>
      <c r="Q95" s="3" t="s">
        <v>31</v>
      </c>
      <c r="R95" s="3">
        <v>373</v>
      </c>
      <c r="S95" s="3">
        <v>341</v>
      </c>
      <c r="T95" s="3">
        <v>9.5</v>
      </c>
      <c r="U95" s="3">
        <v>819</v>
      </c>
      <c r="V95" s="3">
        <v>806</v>
      </c>
      <c r="W95" s="3">
        <v>1.6</v>
      </c>
      <c r="X95" s="32">
        <v>3402</v>
      </c>
      <c r="Y95" s="33">
        <v>3322</v>
      </c>
      <c r="Z95" s="3">
        <v>2.4</v>
      </c>
      <c r="AA95" s="3">
        <v>505323.4</v>
      </c>
      <c r="AB95" s="3">
        <v>496320.25</v>
      </c>
      <c r="AC95" s="3">
        <v>533484.81000000006</v>
      </c>
      <c r="AD95" s="3">
        <v>520983.27</v>
      </c>
    </row>
    <row r="96" spans="1:30" x14ac:dyDescent="0.3">
      <c r="A96" s="3" t="s">
        <v>1316</v>
      </c>
      <c r="B96" s="4">
        <v>42716</v>
      </c>
      <c r="C96" s="4">
        <v>615</v>
      </c>
      <c r="D96" s="4" t="s">
        <v>25</v>
      </c>
      <c r="E96" s="5" t="s">
        <v>45</v>
      </c>
      <c r="F96" s="3" t="s">
        <v>1317</v>
      </c>
      <c r="G96" s="4" t="s">
        <v>86</v>
      </c>
      <c r="H96" s="3" t="s">
        <v>299</v>
      </c>
      <c r="I96" s="3" t="s">
        <v>299</v>
      </c>
      <c r="J96" s="3" t="s">
        <v>89</v>
      </c>
      <c r="K96" s="3" t="s">
        <v>89</v>
      </c>
      <c r="L96" s="6" t="s">
        <v>299</v>
      </c>
      <c r="M96" s="3" t="s">
        <v>184</v>
      </c>
      <c r="N96" s="3" t="s">
        <v>1318</v>
      </c>
      <c r="O96" s="3" t="s">
        <v>301</v>
      </c>
      <c r="P96" s="3" t="s">
        <v>51</v>
      </c>
      <c r="Q96" s="3" t="s">
        <v>31</v>
      </c>
      <c r="R96" s="3">
        <v>330</v>
      </c>
      <c r="S96" s="3">
        <v>326</v>
      </c>
      <c r="T96" s="3">
        <v>1.3</v>
      </c>
      <c r="U96" s="3">
        <v>1171</v>
      </c>
      <c r="V96" s="3">
        <v>893</v>
      </c>
      <c r="W96" s="3">
        <v>31.1</v>
      </c>
      <c r="X96" s="32">
        <v>3835</v>
      </c>
      <c r="Y96" s="33">
        <v>3534</v>
      </c>
      <c r="Z96" s="3">
        <v>8.5</v>
      </c>
      <c r="AA96" s="3">
        <v>497946.48</v>
      </c>
      <c r="AB96" s="3">
        <v>466928.36</v>
      </c>
      <c r="AC96" s="3">
        <v>530564.48</v>
      </c>
      <c r="AD96" s="3">
        <v>489010.36</v>
      </c>
    </row>
    <row r="97" spans="1:30" x14ac:dyDescent="0.3">
      <c r="A97" s="3" t="s">
        <v>1319</v>
      </c>
      <c r="B97" s="4">
        <v>43337</v>
      </c>
      <c r="C97" s="4">
        <v>443</v>
      </c>
      <c r="D97" s="4" t="s">
        <v>25</v>
      </c>
      <c r="E97" s="5" t="s">
        <v>45</v>
      </c>
      <c r="F97" s="3" t="s">
        <v>1320</v>
      </c>
      <c r="G97" s="4" t="s">
        <v>86</v>
      </c>
      <c r="H97" s="3" t="s">
        <v>299</v>
      </c>
      <c r="I97" s="3" t="s">
        <v>299</v>
      </c>
      <c r="J97" s="3" t="s">
        <v>89</v>
      </c>
      <c r="K97" s="3" t="s">
        <v>89</v>
      </c>
      <c r="L97" s="6" t="s">
        <v>299</v>
      </c>
      <c r="M97" s="3" t="s">
        <v>184</v>
      </c>
      <c r="N97" s="3" t="s">
        <v>1321</v>
      </c>
      <c r="O97" s="3" t="s">
        <v>301</v>
      </c>
      <c r="P97" s="3" t="s">
        <v>397</v>
      </c>
      <c r="Q97" s="3" t="s">
        <v>31</v>
      </c>
      <c r="R97" s="3">
        <v>282</v>
      </c>
      <c r="S97" s="3">
        <v>284</v>
      </c>
      <c r="T97" s="3">
        <v>-0.8</v>
      </c>
      <c r="U97" s="3">
        <v>846</v>
      </c>
      <c r="V97" s="3">
        <v>963</v>
      </c>
      <c r="W97" s="3">
        <v>-12.2</v>
      </c>
      <c r="X97" s="32">
        <v>3474</v>
      </c>
      <c r="Y97" s="33">
        <v>3705</v>
      </c>
      <c r="Z97" s="3">
        <v>-6.2</v>
      </c>
      <c r="AA97" s="3">
        <v>488765.73</v>
      </c>
      <c r="AB97" s="3">
        <v>521182.35</v>
      </c>
      <c r="AC97" s="3">
        <v>488765.73</v>
      </c>
      <c r="AD97" s="3">
        <v>521182.35</v>
      </c>
    </row>
    <row r="98" spans="1:30" x14ac:dyDescent="0.3">
      <c r="A98" s="3" t="s">
        <v>4348</v>
      </c>
      <c r="B98" s="4">
        <v>17086</v>
      </c>
      <c r="C98" s="4">
        <v>556</v>
      </c>
      <c r="D98" s="4" t="s">
        <v>25</v>
      </c>
      <c r="E98" s="5" t="s">
        <v>45</v>
      </c>
      <c r="F98" s="3" t="s">
        <v>4349</v>
      </c>
      <c r="G98" s="4" t="s">
        <v>86</v>
      </c>
      <c r="H98" s="3" t="s">
        <v>758</v>
      </c>
      <c r="I98" s="3" t="s">
        <v>175</v>
      </c>
      <c r="J98" s="3" t="s">
        <v>146</v>
      </c>
      <c r="K98" s="3" t="s">
        <v>146</v>
      </c>
      <c r="L98" s="6" t="s">
        <v>175</v>
      </c>
      <c r="M98" s="3" t="s">
        <v>176</v>
      </c>
      <c r="N98" s="3" t="s">
        <v>4350</v>
      </c>
      <c r="O98" s="3" t="s">
        <v>178</v>
      </c>
      <c r="P98" s="3" t="s">
        <v>397</v>
      </c>
      <c r="Q98" s="3" t="s">
        <v>31</v>
      </c>
      <c r="R98" s="3">
        <v>121</v>
      </c>
      <c r="S98" s="3">
        <v>97</v>
      </c>
      <c r="T98" s="3">
        <v>25.4</v>
      </c>
      <c r="U98" s="3">
        <v>368</v>
      </c>
      <c r="V98" s="3">
        <v>330</v>
      </c>
      <c r="W98" s="3">
        <v>11.4</v>
      </c>
      <c r="X98" s="32">
        <v>1913</v>
      </c>
      <c r="Y98" s="33">
        <v>1645</v>
      </c>
      <c r="Z98" s="3">
        <v>16.3</v>
      </c>
      <c r="AA98" s="3">
        <v>487758.6</v>
      </c>
      <c r="AB98" s="3">
        <v>420288.8</v>
      </c>
      <c r="AC98" s="3">
        <v>495957.6</v>
      </c>
      <c r="AD98" s="3">
        <v>426340.8</v>
      </c>
    </row>
    <row r="99" spans="1:30" x14ac:dyDescent="0.3">
      <c r="A99" s="3" t="s">
        <v>3077</v>
      </c>
      <c r="B99" s="4">
        <v>10804</v>
      </c>
      <c r="C99" s="4">
        <v>451</v>
      </c>
      <c r="D99" s="4" t="s">
        <v>25</v>
      </c>
      <c r="E99" s="5" t="s">
        <v>45</v>
      </c>
      <c r="F99" s="3" t="s">
        <v>3078</v>
      </c>
      <c r="G99" s="4" t="s">
        <v>86</v>
      </c>
      <c r="H99" s="3" t="s">
        <v>896</v>
      </c>
      <c r="I99" s="3" t="s">
        <v>257</v>
      </c>
      <c r="J99" s="3" t="s">
        <v>132</v>
      </c>
      <c r="K99" s="3" t="s">
        <v>132</v>
      </c>
      <c r="L99" s="6" t="s">
        <v>257</v>
      </c>
      <c r="M99" s="3" t="s">
        <v>184</v>
      </c>
      <c r="N99" s="3" t="s">
        <v>3079</v>
      </c>
      <c r="O99" s="3" t="s">
        <v>178</v>
      </c>
      <c r="P99" s="3" t="s">
        <v>397</v>
      </c>
      <c r="Q99" s="3" t="s">
        <v>31</v>
      </c>
      <c r="R99" s="3">
        <v>163</v>
      </c>
      <c r="S99" s="3">
        <v>127</v>
      </c>
      <c r="T99" s="3">
        <v>28.5</v>
      </c>
      <c r="U99" s="3">
        <v>530</v>
      </c>
      <c r="V99" s="3">
        <v>445</v>
      </c>
      <c r="W99" s="3">
        <v>19.100000000000001</v>
      </c>
      <c r="X99" s="32">
        <v>2152</v>
      </c>
      <c r="Y99" s="33">
        <v>2040</v>
      </c>
      <c r="Z99" s="3">
        <v>5.5</v>
      </c>
      <c r="AA99" s="3">
        <v>483985</v>
      </c>
      <c r="AB99" s="3">
        <v>458915</v>
      </c>
      <c r="AC99" s="3">
        <v>483985</v>
      </c>
      <c r="AD99" s="3">
        <v>458915</v>
      </c>
    </row>
    <row r="100" spans="1:30" x14ac:dyDescent="0.3">
      <c r="A100" s="3" t="s">
        <v>5181</v>
      </c>
      <c r="B100" s="4">
        <v>89578</v>
      </c>
      <c r="C100" s="4">
        <v>145</v>
      </c>
      <c r="D100" s="4" t="s">
        <v>25</v>
      </c>
      <c r="E100" s="5" t="s">
        <v>45</v>
      </c>
      <c r="F100" s="3" t="s">
        <v>5182</v>
      </c>
      <c r="G100" s="4" t="s">
        <v>86</v>
      </c>
      <c r="H100" s="3" t="s">
        <v>245</v>
      </c>
      <c r="I100" s="3" t="s">
        <v>245</v>
      </c>
      <c r="J100" s="3" t="s">
        <v>104</v>
      </c>
      <c r="K100" s="3" t="s">
        <v>104</v>
      </c>
      <c r="L100" s="6" t="s">
        <v>245</v>
      </c>
      <c r="M100" s="3" t="s">
        <v>529</v>
      </c>
      <c r="N100" s="3" t="s">
        <v>5183</v>
      </c>
      <c r="O100" s="3" t="s">
        <v>248</v>
      </c>
      <c r="P100" s="3" t="s">
        <v>213</v>
      </c>
      <c r="Q100" s="3" t="s">
        <v>60</v>
      </c>
      <c r="R100" s="3">
        <v>657</v>
      </c>
      <c r="S100" s="3">
        <v>550</v>
      </c>
      <c r="T100" s="3">
        <v>19.5</v>
      </c>
      <c r="U100" s="3">
        <v>2104</v>
      </c>
      <c r="V100" s="3">
        <v>1817</v>
      </c>
      <c r="W100" s="3">
        <v>15.8</v>
      </c>
      <c r="X100" s="32">
        <v>7158</v>
      </c>
      <c r="Y100" s="33">
        <v>6316</v>
      </c>
      <c r="Z100" s="3">
        <v>13.3</v>
      </c>
      <c r="AA100" s="3">
        <v>481461.72</v>
      </c>
      <c r="AB100" s="3">
        <v>424825.32</v>
      </c>
      <c r="AC100" s="3">
        <v>481461.72</v>
      </c>
      <c r="AD100" s="3">
        <v>424825.32</v>
      </c>
    </row>
    <row r="101" spans="1:30" x14ac:dyDescent="0.3">
      <c r="A101" s="3" t="s">
        <v>1322</v>
      </c>
      <c r="B101" s="4">
        <v>36969</v>
      </c>
      <c r="C101" s="4">
        <v>575</v>
      </c>
      <c r="D101" s="4" t="s">
        <v>25</v>
      </c>
      <c r="E101" s="5" t="s">
        <v>45</v>
      </c>
      <c r="F101" s="3" t="s">
        <v>1323</v>
      </c>
      <c r="G101" s="4" t="s">
        <v>86</v>
      </c>
      <c r="H101" s="3" t="s">
        <v>252</v>
      </c>
      <c r="I101" s="3" t="s">
        <v>252</v>
      </c>
      <c r="J101" s="3" t="s">
        <v>89</v>
      </c>
      <c r="K101" s="3" t="s">
        <v>89</v>
      </c>
      <c r="L101" s="6" t="s">
        <v>252</v>
      </c>
      <c r="M101" s="3" t="s">
        <v>154</v>
      </c>
      <c r="N101" s="3" t="s">
        <v>1324</v>
      </c>
      <c r="O101" s="3" t="s">
        <v>311</v>
      </c>
      <c r="P101" s="3" t="s">
        <v>26</v>
      </c>
      <c r="Q101" s="3" t="s">
        <v>27</v>
      </c>
      <c r="R101" s="3">
        <v>407</v>
      </c>
      <c r="S101" s="3">
        <v>285</v>
      </c>
      <c r="T101" s="3">
        <v>42.8</v>
      </c>
      <c r="U101" s="3">
        <v>1130</v>
      </c>
      <c r="V101" s="3">
        <v>1027</v>
      </c>
      <c r="W101" s="3">
        <v>10.1</v>
      </c>
      <c r="X101" s="16">
        <v>4340</v>
      </c>
      <c r="Y101" s="7">
        <v>4037</v>
      </c>
      <c r="Z101" s="3">
        <v>7.5</v>
      </c>
      <c r="AA101" s="3">
        <v>480149.94</v>
      </c>
      <c r="AB101" s="3">
        <v>464941.26</v>
      </c>
      <c r="AC101" s="3">
        <v>480149.94</v>
      </c>
      <c r="AD101" s="3">
        <v>474429.97</v>
      </c>
    </row>
    <row r="102" spans="1:30" x14ac:dyDescent="0.3">
      <c r="A102" s="3" t="s">
        <v>4351</v>
      </c>
      <c r="B102" s="4">
        <v>64512</v>
      </c>
      <c r="C102" s="4">
        <v>420</v>
      </c>
      <c r="D102" s="4" t="s">
        <v>25</v>
      </c>
      <c r="E102" s="5" t="s">
        <v>45</v>
      </c>
      <c r="F102" s="3" t="s">
        <v>4352</v>
      </c>
      <c r="G102" s="4" t="s">
        <v>86</v>
      </c>
      <c r="H102" s="3" t="s">
        <v>252</v>
      </c>
      <c r="I102" s="3" t="s">
        <v>252</v>
      </c>
      <c r="J102" s="3" t="s">
        <v>146</v>
      </c>
      <c r="K102" s="3" t="s">
        <v>146</v>
      </c>
      <c r="L102" s="6" t="s">
        <v>252</v>
      </c>
      <c r="M102" s="3" t="s">
        <v>184</v>
      </c>
      <c r="N102" s="3" t="s">
        <v>4353</v>
      </c>
      <c r="O102" s="3" t="s">
        <v>92</v>
      </c>
      <c r="P102" s="3" t="s">
        <v>397</v>
      </c>
      <c r="Q102" s="3" t="s">
        <v>31</v>
      </c>
      <c r="R102" s="3">
        <v>99</v>
      </c>
      <c r="S102" s="3">
        <v>90</v>
      </c>
      <c r="T102" s="3">
        <v>10.1</v>
      </c>
      <c r="U102" s="3">
        <v>267</v>
      </c>
      <c r="V102" s="3">
        <v>353</v>
      </c>
      <c r="W102" s="3">
        <v>-24.4</v>
      </c>
      <c r="X102" s="16">
        <v>1684</v>
      </c>
      <c r="Y102" s="7">
        <v>2343</v>
      </c>
      <c r="Z102" s="3">
        <v>-28.1</v>
      </c>
      <c r="AA102" s="3">
        <v>476553.53</v>
      </c>
      <c r="AB102" s="3">
        <v>736668.31</v>
      </c>
      <c r="AC102" s="3">
        <v>500931.53</v>
      </c>
      <c r="AD102" s="3">
        <v>762360.31</v>
      </c>
    </row>
    <row r="103" spans="1:30" x14ac:dyDescent="0.3">
      <c r="A103" s="3" t="s">
        <v>1202</v>
      </c>
      <c r="B103" s="4">
        <v>15627</v>
      </c>
      <c r="C103" s="4">
        <v>156</v>
      </c>
      <c r="D103" s="4" t="s">
        <v>25</v>
      </c>
      <c r="E103" s="5" t="s">
        <v>45</v>
      </c>
      <c r="F103" s="3" t="s">
        <v>1203</v>
      </c>
      <c r="G103" s="4" t="s">
        <v>86</v>
      </c>
      <c r="H103" s="3" t="s">
        <v>721</v>
      </c>
      <c r="I103" s="3" t="s">
        <v>228</v>
      </c>
      <c r="J103" s="3" t="s">
        <v>228</v>
      </c>
      <c r="K103" s="3" t="s">
        <v>132</v>
      </c>
      <c r="L103" s="6" t="s">
        <v>228</v>
      </c>
      <c r="M103" s="3" t="s">
        <v>228</v>
      </c>
      <c r="N103" s="3" t="s">
        <v>1204</v>
      </c>
      <c r="O103" s="3" t="s">
        <v>178</v>
      </c>
      <c r="P103" s="3" t="s">
        <v>51</v>
      </c>
      <c r="Q103" s="3" t="s">
        <v>31</v>
      </c>
      <c r="R103" s="3">
        <v>181</v>
      </c>
      <c r="S103" s="3">
        <v>112</v>
      </c>
      <c r="T103" s="3">
        <v>62.4</v>
      </c>
      <c r="U103" s="3">
        <v>538</v>
      </c>
      <c r="V103" s="3">
        <v>413</v>
      </c>
      <c r="W103" s="3">
        <v>30.2</v>
      </c>
      <c r="X103" s="32">
        <v>2086</v>
      </c>
      <c r="Y103" s="33">
        <v>1715</v>
      </c>
      <c r="Z103" s="3">
        <v>21.6</v>
      </c>
      <c r="AA103" s="3">
        <v>476407.98</v>
      </c>
      <c r="AB103" s="3">
        <v>391867.2</v>
      </c>
      <c r="AC103" s="3">
        <v>476407.98</v>
      </c>
      <c r="AD103" s="3">
        <v>391867.2</v>
      </c>
    </row>
    <row r="104" spans="1:30" x14ac:dyDescent="0.3">
      <c r="A104" s="3" t="s">
        <v>1325</v>
      </c>
      <c r="B104" s="4">
        <v>53218</v>
      </c>
      <c r="C104" s="4">
        <v>458</v>
      </c>
      <c r="D104" s="4" t="s">
        <v>25</v>
      </c>
      <c r="E104" s="5" t="s">
        <v>45</v>
      </c>
      <c r="F104" s="3" t="s">
        <v>1326</v>
      </c>
      <c r="G104" s="4" t="s">
        <v>86</v>
      </c>
      <c r="H104" s="3" t="s">
        <v>87</v>
      </c>
      <c r="I104" s="3" t="s">
        <v>88</v>
      </c>
      <c r="J104" s="3" t="s">
        <v>89</v>
      </c>
      <c r="K104" s="3" t="s">
        <v>89</v>
      </c>
      <c r="L104" s="6" t="s">
        <v>88</v>
      </c>
      <c r="M104" s="3" t="s">
        <v>90</v>
      </c>
      <c r="N104" s="3" t="s">
        <v>1327</v>
      </c>
      <c r="O104" s="3" t="s">
        <v>106</v>
      </c>
      <c r="P104" s="3" t="s">
        <v>32</v>
      </c>
      <c r="Q104" s="3" t="s">
        <v>60</v>
      </c>
      <c r="R104" s="3">
        <v>326</v>
      </c>
      <c r="S104" s="3">
        <v>234</v>
      </c>
      <c r="T104" s="3">
        <v>39.6</v>
      </c>
      <c r="U104" s="3">
        <v>1274</v>
      </c>
      <c r="V104" s="3">
        <v>1224</v>
      </c>
      <c r="W104" s="3">
        <v>4</v>
      </c>
      <c r="X104" s="32">
        <v>5084</v>
      </c>
      <c r="Y104" s="33">
        <v>4517</v>
      </c>
      <c r="Z104" s="3">
        <v>12.6</v>
      </c>
      <c r="AA104" s="3">
        <v>472606.62</v>
      </c>
      <c r="AB104" s="3">
        <v>418508.69</v>
      </c>
      <c r="AC104" s="3">
        <v>482916.62</v>
      </c>
      <c r="AD104" s="3">
        <v>429002.69</v>
      </c>
    </row>
    <row r="105" spans="1:30" x14ac:dyDescent="0.3">
      <c r="A105" s="3" t="s">
        <v>5184</v>
      </c>
      <c r="B105" s="4">
        <v>38066</v>
      </c>
      <c r="C105" s="4">
        <v>539</v>
      </c>
      <c r="D105" s="4" t="s">
        <v>25</v>
      </c>
      <c r="E105" s="5" t="s">
        <v>45</v>
      </c>
      <c r="F105" s="3" t="s">
        <v>5185</v>
      </c>
      <c r="G105" s="4" t="s">
        <v>86</v>
      </c>
      <c r="H105" s="3" t="s">
        <v>252</v>
      </c>
      <c r="I105" s="3" t="s">
        <v>252</v>
      </c>
      <c r="J105" s="3" t="s">
        <v>104</v>
      </c>
      <c r="K105" s="3" t="s">
        <v>104</v>
      </c>
      <c r="L105" s="6" t="s">
        <v>252</v>
      </c>
      <c r="M105" s="3" t="s">
        <v>154</v>
      </c>
      <c r="N105" s="3" t="s">
        <v>5186</v>
      </c>
      <c r="O105" s="3" t="s">
        <v>311</v>
      </c>
      <c r="P105" s="3" t="s">
        <v>194</v>
      </c>
      <c r="Q105" s="3" t="s">
        <v>60</v>
      </c>
      <c r="R105" s="3">
        <v>320</v>
      </c>
      <c r="S105" s="3">
        <v>281</v>
      </c>
      <c r="T105" s="3">
        <v>13.8</v>
      </c>
      <c r="U105" s="3">
        <v>1492</v>
      </c>
      <c r="V105" s="3">
        <v>1671</v>
      </c>
      <c r="W105" s="3">
        <v>-10.7</v>
      </c>
      <c r="X105" s="16">
        <v>7272</v>
      </c>
      <c r="Y105" s="7">
        <v>7908</v>
      </c>
      <c r="Z105" s="3">
        <v>-8</v>
      </c>
      <c r="AA105" s="3">
        <v>466280.99</v>
      </c>
      <c r="AB105" s="3">
        <v>510502.17</v>
      </c>
      <c r="AC105" s="3">
        <v>534086.28</v>
      </c>
      <c r="AD105" s="3">
        <v>580745.16</v>
      </c>
    </row>
    <row r="106" spans="1:30" x14ac:dyDescent="0.3">
      <c r="A106" s="3" t="s">
        <v>5187</v>
      </c>
      <c r="B106" s="4">
        <v>35416</v>
      </c>
      <c r="C106" s="4">
        <v>487</v>
      </c>
      <c r="D106" s="4" t="s">
        <v>25</v>
      </c>
      <c r="E106" s="5" t="s">
        <v>45</v>
      </c>
      <c r="F106" s="3" t="s">
        <v>5188</v>
      </c>
      <c r="G106" s="4" t="s">
        <v>86</v>
      </c>
      <c r="H106" s="3" t="s">
        <v>252</v>
      </c>
      <c r="I106" s="3" t="s">
        <v>252</v>
      </c>
      <c r="J106" s="3" t="s">
        <v>104</v>
      </c>
      <c r="K106" s="3" t="s">
        <v>104</v>
      </c>
      <c r="L106" s="6" t="s">
        <v>252</v>
      </c>
      <c r="M106" s="3" t="s">
        <v>154</v>
      </c>
      <c r="N106" s="3" t="s">
        <v>5189</v>
      </c>
      <c r="O106" s="3" t="s">
        <v>311</v>
      </c>
      <c r="P106" s="3" t="s">
        <v>55</v>
      </c>
      <c r="Q106" s="3" t="s">
        <v>31</v>
      </c>
      <c r="R106" s="3">
        <v>591</v>
      </c>
      <c r="S106" s="3">
        <v>376</v>
      </c>
      <c r="T106" s="3">
        <v>57.2</v>
      </c>
      <c r="U106" s="3">
        <v>1440</v>
      </c>
      <c r="V106" s="3">
        <v>1555</v>
      </c>
      <c r="W106" s="3">
        <v>-7.4</v>
      </c>
      <c r="X106" s="32">
        <v>6564</v>
      </c>
      <c r="Y106" s="33">
        <v>7289</v>
      </c>
      <c r="Z106" s="3">
        <v>-9.9</v>
      </c>
      <c r="AA106" s="3">
        <v>457201.75</v>
      </c>
      <c r="AB106" s="3">
        <v>512052.63</v>
      </c>
      <c r="AC106" s="3">
        <v>482590.83</v>
      </c>
      <c r="AD106" s="3">
        <v>535267.43999999994</v>
      </c>
    </row>
    <row r="107" spans="1:30" x14ac:dyDescent="0.3">
      <c r="A107" s="3" t="s">
        <v>1328</v>
      </c>
      <c r="B107" s="4">
        <v>47786</v>
      </c>
      <c r="C107" s="4">
        <v>396</v>
      </c>
      <c r="D107" s="4" t="s">
        <v>25</v>
      </c>
      <c r="E107" s="5" t="s">
        <v>45</v>
      </c>
      <c r="F107" s="3" t="s">
        <v>1329</v>
      </c>
      <c r="G107" s="4" t="s">
        <v>86</v>
      </c>
      <c r="H107" s="3" t="s">
        <v>131</v>
      </c>
      <c r="I107" s="3" t="s">
        <v>88</v>
      </c>
      <c r="J107" s="3" t="s">
        <v>89</v>
      </c>
      <c r="K107" s="3" t="s">
        <v>89</v>
      </c>
      <c r="L107" s="6" t="s">
        <v>88</v>
      </c>
      <c r="M107" s="3" t="s">
        <v>133</v>
      </c>
      <c r="N107" s="3" t="s">
        <v>1330</v>
      </c>
      <c r="O107" s="3" t="s">
        <v>106</v>
      </c>
      <c r="P107" s="3" t="s">
        <v>57</v>
      </c>
      <c r="Q107" s="3" t="s">
        <v>31</v>
      </c>
      <c r="R107" s="3">
        <v>123</v>
      </c>
      <c r="S107" s="3">
        <v>81</v>
      </c>
      <c r="T107" s="3">
        <v>51.9</v>
      </c>
      <c r="U107" s="3">
        <v>378</v>
      </c>
      <c r="V107" s="3">
        <v>406</v>
      </c>
      <c r="W107" s="3">
        <v>-7</v>
      </c>
      <c r="X107" s="32">
        <v>1689</v>
      </c>
      <c r="Y107" s="33">
        <v>1496</v>
      </c>
      <c r="Z107" s="3">
        <v>12.9</v>
      </c>
      <c r="AA107" s="3">
        <v>456206.81</v>
      </c>
      <c r="AB107" s="3">
        <v>399071.46</v>
      </c>
      <c r="AC107" s="3">
        <v>467559.69</v>
      </c>
      <c r="AD107" s="3">
        <v>407216.54</v>
      </c>
    </row>
    <row r="108" spans="1:30" x14ac:dyDescent="0.3">
      <c r="A108" s="3" t="s">
        <v>3080</v>
      </c>
      <c r="B108" s="4">
        <v>34457</v>
      </c>
      <c r="C108" s="4">
        <v>554</v>
      </c>
      <c r="D108" s="4" t="s">
        <v>25</v>
      </c>
      <c r="E108" s="5" t="s">
        <v>45</v>
      </c>
      <c r="F108" s="3" t="s">
        <v>3081</v>
      </c>
      <c r="G108" s="4" t="s">
        <v>86</v>
      </c>
      <c r="H108" s="3" t="s">
        <v>252</v>
      </c>
      <c r="I108" s="3" t="s">
        <v>252</v>
      </c>
      <c r="J108" s="3" t="s">
        <v>132</v>
      </c>
      <c r="K108" s="3" t="s">
        <v>132</v>
      </c>
      <c r="L108" s="6" t="s">
        <v>252</v>
      </c>
      <c r="M108" s="3" t="s">
        <v>154</v>
      </c>
      <c r="N108" s="3" t="s">
        <v>3082</v>
      </c>
      <c r="O108" s="3" t="s">
        <v>311</v>
      </c>
      <c r="P108" s="3" t="s">
        <v>397</v>
      </c>
      <c r="Q108" s="3" t="s">
        <v>31</v>
      </c>
      <c r="R108" s="3">
        <v>202</v>
      </c>
      <c r="S108" s="3">
        <v>168</v>
      </c>
      <c r="T108" s="3">
        <v>20</v>
      </c>
      <c r="U108" s="3">
        <v>556</v>
      </c>
      <c r="V108" s="3">
        <v>520</v>
      </c>
      <c r="W108" s="3">
        <v>7</v>
      </c>
      <c r="X108" s="32">
        <v>2248</v>
      </c>
      <c r="Y108" s="33">
        <v>2325</v>
      </c>
      <c r="Z108" s="3">
        <v>-3.3</v>
      </c>
      <c r="AA108" s="3">
        <v>452953.17</v>
      </c>
      <c r="AB108" s="3">
        <v>507789</v>
      </c>
      <c r="AC108" s="3">
        <v>466729.17</v>
      </c>
      <c r="AD108" s="3">
        <v>523175</v>
      </c>
    </row>
    <row r="109" spans="1:30" x14ac:dyDescent="0.3">
      <c r="A109" s="3" t="s">
        <v>1331</v>
      </c>
      <c r="B109" s="4">
        <v>19064</v>
      </c>
      <c r="C109" s="4">
        <v>536</v>
      </c>
      <c r="D109" s="4" t="s">
        <v>25</v>
      </c>
      <c r="E109" s="5" t="s">
        <v>45</v>
      </c>
      <c r="F109" s="3" t="s">
        <v>1332</v>
      </c>
      <c r="G109" s="4" t="s">
        <v>86</v>
      </c>
      <c r="H109" s="3" t="s">
        <v>758</v>
      </c>
      <c r="I109" s="3" t="s">
        <v>175</v>
      </c>
      <c r="J109" s="3" t="s">
        <v>89</v>
      </c>
      <c r="K109" s="3" t="s">
        <v>89</v>
      </c>
      <c r="L109" s="6" t="s">
        <v>175</v>
      </c>
      <c r="M109" s="3" t="s">
        <v>176</v>
      </c>
      <c r="N109" s="3" t="s">
        <v>1333</v>
      </c>
      <c r="O109" s="3" t="s">
        <v>178</v>
      </c>
      <c r="P109" s="3" t="s">
        <v>57</v>
      </c>
      <c r="Q109" s="3" t="s">
        <v>31</v>
      </c>
      <c r="R109" s="3">
        <v>193</v>
      </c>
      <c r="S109" s="3">
        <v>151</v>
      </c>
      <c r="T109" s="3">
        <v>27.8</v>
      </c>
      <c r="U109" s="3">
        <v>674</v>
      </c>
      <c r="V109" s="3">
        <v>547</v>
      </c>
      <c r="W109" s="3">
        <v>23.3</v>
      </c>
      <c r="X109" s="32">
        <v>3025</v>
      </c>
      <c r="Y109" s="33">
        <v>2958</v>
      </c>
      <c r="Z109" s="3">
        <v>2.2999999999999998</v>
      </c>
      <c r="AA109" s="3">
        <v>451774.18</v>
      </c>
      <c r="AB109" s="3">
        <v>453047.27</v>
      </c>
      <c r="AC109" s="3">
        <v>481344.63</v>
      </c>
      <c r="AD109" s="3">
        <v>470716.74</v>
      </c>
    </row>
    <row r="110" spans="1:30" x14ac:dyDescent="0.3">
      <c r="A110" s="3" t="s">
        <v>5190</v>
      </c>
      <c r="B110" s="4">
        <v>24178</v>
      </c>
      <c r="C110" s="4">
        <v>464</v>
      </c>
      <c r="D110" s="4" t="s">
        <v>25</v>
      </c>
      <c r="E110" s="5" t="s">
        <v>45</v>
      </c>
      <c r="F110" s="3" t="s">
        <v>5191</v>
      </c>
      <c r="G110" s="4" t="s">
        <v>86</v>
      </c>
      <c r="H110" s="3" t="s">
        <v>711</v>
      </c>
      <c r="I110" s="3" t="s">
        <v>175</v>
      </c>
      <c r="J110" s="3" t="s">
        <v>104</v>
      </c>
      <c r="K110" s="3" t="s">
        <v>104</v>
      </c>
      <c r="L110" s="6" t="s">
        <v>175</v>
      </c>
      <c r="M110" s="3" t="s">
        <v>712</v>
      </c>
      <c r="N110" s="3" t="s">
        <v>5192</v>
      </c>
      <c r="O110" s="3" t="s">
        <v>178</v>
      </c>
      <c r="P110" s="3" t="s">
        <v>55</v>
      </c>
      <c r="Q110" s="3" t="s">
        <v>31</v>
      </c>
      <c r="R110" s="3">
        <v>610</v>
      </c>
      <c r="S110" s="3">
        <v>518</v>
      </c>
      <c r="T110" s="3">
        <v>17.7</v>
      </c>
      <c r="U110" s="3">
        <v>1936</v>
      </c>
      <c r="V110" s="3">
        <v>1890</v>
      </c>
      <c r="W110" s="3">
        <v>2.4</v>
      </c>
      <c r="X110" s="32">
        <v>7866</v>
      </c>
      <c r="Y110" s="33">
        <v>8165</v>
      </c>
      <c r="Z110" s="3">
        <v>-3.7</v>
      </c>
      <c r="AA110" s="3">
        <v>451006.35</v>
      </c>
      <c r="AB110" s="3">
        <v>468155.05</v>
      </c>
      <c r="AC110" s="3">
        <v>451006.35</v>
      </c>
      <c r="AD110" s="3">
        <v>468155.05</v>
      </c>
    </row>
    <row r="111" spans="1:30" x14ac:dyDescent="0.3">
      <c r="A111" s="3" t="s">
        <v>1334</v>
      </c>
      <c r="B111" s="4">
        <v>43127</v>
      </c>
      <c r="C111" s="4">
        <v>503</v>
      </c>
      <c r="D111" s="4" t="s">
        <v>25</v>
      </c>
      <c r="E111" s="5" t="s">
        <v>45</v>
      </c>
      <c r="F111" s="3" t="s">
        <v>1335</v>
      </c>
      <c r="G111" s="4" t="s">
        <v>86</v>
      </c>
      <c r="H111" s="3" t="s">
        <v>299</v>
      </c>
      <c r="I111" s="3" t="s">
        <v>299</v>
      </c>
      <c r="J111" s="3" t="s">
        <v>89</v>
      </c>
      <c r="K111" s="3" t="s">
        <v>89</v>
      </c>
      <c r="L111" s="6" t="s">
        <v>299</v>
      </c>
      <c r="M111" s="3" t="s">
        <v>445</v>
      </c>
      <c r="N111" s="3" t="s">
        <v>1336</v>
      </c>
      <c r="O111" s="3" t="s">
        <v>301</v>
      </c>
      <c r="P111" s="3" t="s">
        <v>63</v>
      </c>
      <c r="Q111" s="3" t="s">
        <v>31</v>
      </c>
      <c r="R111" s="3">
        <v>372</v>
      </c>
      <c r="S111" s="3">
        <v>387</v>
      </c>
      <c r="T111" s="3">
        <v>-3.7</v>
      </c>
      <c r="U111" s="3">
        <v>1191</v>
      </c>
      <c r="V111" s="3">
        <v>1151</v>
      </c>
      <c r="W111" s="3">
        <v>3.5</v>
      </c>
      <c r="X111" s="32">
        <v>3692</v>
      </c>
      <c r="Y111" s="33">
        <v>3822</v>
      </c>
      <c r="Z111" s="3">
        <v>-3.4</v>
      </c>
      <c r="AA111" s="3">
        <v>449117.2</v>
      </c>
      <c r="AB111" s="3">
        <v>469284.2</v>
      </c>
      <c r="AC111" s="3">
        <v>453257.2</v>
      </c>
      <c r="AD111" s="3">
        <v>469284.2</v>
      </c>
    </row>
    <row r="112" spans="1:30" x14ac:dyDescent="0.3">
      <c r="A112" s="3" t="s">
        <v>1337</v>
      </c>
      <c r="B112" s="4">
        <v>87408</v>
      </c>
      <c r="C112" s="4">
        <v>637</v>
      </c>
      <c r="D112" s="4" t="s">
        <v>25</v>
      </c>
      <c r="E112" s="5" t="s">
        <v>45</v>
      </c>
      <c r="F112" s="3" t="s">
        <v>1338</v>
      </c>
      <c r="G112" s="4" t="s">
        <v>86</v>
      </c>
      <c r="H112" s="3" t="s">
        <v>245</v>
      </c>
      <c r="I112" s="3" t="s">
        <v>245</v>
      </c>
      <c r="J112" s="3" t="s">
        <v>89</v>
      </c>
      <c r="K112" s="3" t="s">
        <v>89</v>
      </c>
      <c r="L112" s="6" t="s">
        <v>245</v>
      </c>
      <c r="M112" s="3" t="s">
        <v>529</v>
      </c>
      <c r="N112" s="3" t="s">
        <v>1339</v>
      </c>
      <c r="O112" s="3" t="s">
        <v>248</v>
      </c>
      <c r="P112" s="3" t="s">
        <v>128</v>
      </c>
      <c r="Q112" s="3" t="s">
        <v>60</v>
      </c>
      <c r="R112" s="3">
        <v>291</v>
      </c>
      <c r="S112" s="3">
        <v>251</v>
      </c>
      <c r="T112" s="3">
        <v>15.9</v>
      </c>
      <c r="U112" s="3">
        <v>774</v>
      </c>
      <c r="V112" s="3">
        <v>672</v>
      </c>
      <c r="W112" s="3">
        <v>15</v>
      </c>
      <c r="X112" s="32">
        <v>2311</v>
      </c>
      <c r="Y112" s="33">
        <v>2093</v>
      </c>
      <c r="Z112" s="3">
        <v>10.4</v>
      </c>
      <c r="AA112" s="3">
        <v>445447.84</v>
      </c>
      <c r="AB112" s="3">
        <v>394273.17</v>
      </c>
      <c r="AC112" s="3">
        <v>469225.44</v>
      </c>
      <c r="AD112" s="3">
        <v>414690.13</v>
      </c>
    </row>
    <row r="113" spans="1:30" x14ac:dyDescent="0.3">
      <c r="A113" s="3" t="s">
        <v>4354</v>
      </c>
      <c r="B113" s="4">
        <v>65126</v>
      </c>
      <c r="C113" s="4">
        <v>620</v>
      </c>
      <c r="D113" s="4" t="s">
        <v>25</v>
      </c>
      <c r="E113" s="5" t="s">
        <v>45</v>
      </c>
      <c r="F113" s="3" t="s">
        <v>4355</v>
      </c>
      <c r="G113" s="4" t="s">
        <v>86</v>
      </c>
      <c r="H113" s="3" t="s">
        <v>54</v>
      </c>
      <c r="I113" s="3" t="s">
        <v>191</v>
      </c>
      <c r="J113" s="3" t="s">
        <v>146</v>
      </c>
      <c r="K113" s="3" t="s">
        <v>146</v>
      </c>
      <c r="L113" s="6" t="s">
        <v>191</v>
      </c>
      <c r="M113" s="3" t="s">
        <v>211</v>
      </c>
      <c r="N113" s="3" t="s">
        <v>4356</v>
      </c>
      <c r="O113" s="3" t="s">
        <v>92</v>
      </c>
      <c r="P113" s="3" t="s">
        <v>161</v>
      </c>
      <c r="Q113" s="3" t="s">
        <v>31</v>
      </c>
      <c r="R113" s="3">
        <v>105</v>
      </c>
      <c r="S113" s="3">
        <v>84</v>
      </c>
      <c r="T113" s="3">
        <v>25</v>
      </c>
      <c r="U113" s="3">
        <v>364</v>
      </c>
      <c r="V113" s="3">
        <v>313</v>
      </c>
      <c r="W113" s="3">
        <v>16.600000000000001</v>
      </c>
      <c r="X113" s="32">
        <v>1265</v>
      </c>
      <c r="Y113" s="33">
        <v>1125</v>
      </c>
      <c r="Z113" s="3">
        <v>12.4</v>
      </c>
      <c r="AA113" s="3">
        <v>443878.35</v>
      </c>
      <c r="AB113" s="3">
        <v>397551</v>
      </c>
      <c r="AC113" s="3">
        <v>448480.35</v>
      </c>
      <c r="AD113" s="3">
        <v>398925</v>
      </c>
    </row>
    <row r="114" spans="1:30" x14ac:dyDescent="0.3">
      <c r="A114" s="3" t="s">
        <v>1340</v>
      </c>
      <c r="B114" s="4">
        <v>47790</v>
      </c>
      <c r="C114" s="4">
        <v>436</v>
      </c>
      <c r="D114" s="4" t="s">
        <v>25</v>
      </c>
      <c r="E114" s="5" t="s">
        <v>45</v>
      </c>
      <c r="F114" s="3" t="s">
        <v>1341</v>
      </c>
      <c r="G114" s="4" t="s">
        <v>86</v>
      </c>
      <c r="H114" s="3" t="s">
        <v>131</v>
      </c>
      <c r="I114" s="3" t="s">
        <v>88</v>
      </c>
      <c r="J114" s="3" t="s">
        <v>89</v>
      </c>
      <c r="K114" s="3" t="s">
        <v>89</v>
      </c>
      <c r="L114" s="6" t="s">
        <v>88</v>
      </c>
      <c r="M114" s="3" t="s">
        <v>133</v>
      </c>
      <c r="N114" s="3" t="s">
        <v>1342</v>
      </c>
      <c r="O114" s="3" t="s">
        <v>106</v>
      </c>
      <c r="P114" s="3" t="s">
        <v>57</v>
      </c>
      <c r="Q114" s="3" t="s">
        <v>31</v>
      </c>
      <c r="R114" s="3">
        <v>260</v>
      </c>
      <c r="S114" s="3">
        <v>165</v>
      </c>
      <c r="T114" s="3">
        <v>57.3</v>
      </c>
      <c r="U114" s="3">
        <v>444</v>
      </c>
      <c r="V114" s="3">
        <v>351</v>
      </c>
      <c r="W114" s="3">
        <v>26.5</v>
      </c>
      <c r="X114" s="32">
        <v>1768</v>
      </c>
      <c r="Y114" s="33">
        <v>1600</v>
      </c>
      <c r="Z114" s="3">
        <v>10.5</v>
      </c>
      <c r="AA114" s="3">
        <v>442384.45</v>
      </c>
      <c r="AB114" s="3">
        <v>406014.9</v>
      </c>
      <c r="AC114" s="3">
        <v>510897.18</v>
      </c>
      <c r="AD114" s="3">
        <v>452867.42</v>
      </c>
    </row>
    <row r="115" spans="1:30" x14ac:dyDescent="0.3">
      <c r="A115" s="3" t="s">
        <v>1343</v>
      </c>
      <c r="B115" s="4">
        <v>53217</v>
      </c>
      <c r="C115" s="4">
        <v>338</v>
      </c>
      <c r="D115" s="4" t="s">
        <v>25</v>
      </c>
      <c r="E115" s="5" t="s">
        <v>45</v>
      </c>
      <c r="F115" s="3" t="s">
        <v>1344</v>
      </c>
      <c r="G115" s="4" t="s">
        <v>86</v>
      </c>
      <c r="H115" s="3" t="s">
        <v>87</v>
      </c>
      <c r="I115" s="3" t="s">
        <v>88</v>
      </c>
      <c r="J115" s="3" t="s">
        <v>89</v>
      </c>
      <c r="K115" s="3" t="s">
        <v>89</v>
      </c>
      <c r="L115" s="6" t="s">
        <v>88</v>
      </c>
      <c r="M115" s="3" t="s">
        <v>90</v>
      </c>
      <c r="N115" s="3" t="s">
        <v>1345</v>
      </c>
      <c r="O115" s="3" t="s">
        <v>106</v>
      </c>
      <c r="P115" s="3" t="s">
        <v>32</v>
      </c>
      <c r="Q115" s="3" t="s">
        <v>60</v>
      </c>
      <c r="R115" s="3">
        <v>367</v>
      </c>
      <c r="S115" s="3">
        <v>307</v>
      </c>
      <c r="T115" s="3">
        <v>19.600000000000001</v>
      </c>
      <c r="U115" s="3">
        <v>1129</v>
      </c>
      <c r="V115" s="3">
        <v>1042</v>
      </c>
      <c r="W115" s="3">
        <v>8.3000000000000007</v>
      </c>
      <c r="X115" s="32">
        <v>4819</v>
      </c>
      <c r="Y115" s="33">
        <v>4126</v>
      </c>
      <c r="Z115" s="3">
        <v>16.8</v>
      </c>
      <c r="AA115" s="3">
        <v>439419.14</v>
      </c>
      <c r="AB115" s="3">
        <v>376197.81</v>
      </c>
      <c r="AC115" s="3">
        <v>439419.14</v>
      </c>
      <c r="AD115" s="3">
        <v>376197.81</v>
      </c>
    </row>
    <row r="116" spans="1:30" x14ac:dyDescent="0.3">
      <c r="A116" s="3" t="s">
        <v>5193</v>
      </c>
      <c r="B116" s="4">
        <v>33708</v>
      </c>
      <c r="C116" s="4">
        <v>523</v>
      </c>
      <c r="D116" s="4" t="s">
        <v>25</v>
      </c>
      <c r="E116" s="5" t="s">
        <v>45</v>
      </c>
      <c r="F116" s="3" t="s">
        <v>5194</v>
      </c>
      <c r="G116" s="4" t="s">
        <v>86</v>
      </c>
      <c r="H116" s="3" t="s">
        <v>252</v>
      </c>
      <c r="I116" s="3" t="s">
        <v>252</v>
      </c>
      <c r="J116" s="3" t="s">
        <v>104</v>
      </c>
      <c r="K116" s="3" t="s">
        <v>104</v>
      </c>
      <c r="L116" s="6" t="s">
        <v>252</v>
      </c>
      <c r="M116" s="3" t="s">
        <v>154</v>
      </c>
      <c r="N116" s="3" t="s">
        <v>5195</v>
      </c>
      <c r="O116" s="3" t="s">
        <v>311</v>
      </c>
      <c r="P116" s="3" t="s">
        <v>2615</v>
      </c>
      <c r="Q116" s="3" t="s">
        <v>31</v>
      </c>
      <c r="S116" s="3">
        <v>358</v>
      </c>
      <c r="T116" s="3">
        <v>-100</v>
      </c>
      <c r="U116" s="3">
        <v>513</v>
      </c>
      <c r="V116" s="3">
        <v>1313</v>
      </c>
      <c r="W116" s="3">
        <v>-60.9</v>
      </c>
      <c r="X116" s="32">
        <v>4809</v>
      </c>
      <c r="Y116" s="33">
        <v>6496</v>
      </c>
      <c r="Z116" s="3">
        <v>-26</v>
      </c>
      <c r="AA116" s="3">
        <v>439180.71</v>
      </c>
      <c r="AB116" s="3">
        <v>585529.89</v>
      </c>
      <c r="AC116" s="3">
        <v>439180.71</v>
      </c>
      <c r="AD116" s="3">
        <v>593191.89</v>
      </c>
    </row>
    <row r="117" spans="1:30" x14ac:dyDescent="0.3">
      <c r="A117" s="3" t="s">
        <v>3083</v>
      </c>
      <c r="B117" s="4">
        <v>86670</v>
      </c>
      <c r="C117" s="4">
        <v>441</v>
      </c>
      <c r="D117" s="4" t="s">
        <v>25</v>
      </c>
      <c r="E117" s="5" t="s">
        <v>45</v>
      </c>
      <c r="F117" s="3" t="s">
        <v>3084</v>
      </c>
      <c r="G117" s="4" t="s">
        <v>86</v>
      </c>
      <c r="H117" s="3" t="s">
        <v>831</v>
      </c>
      <c r="I117" s="3" t="s">
        <v>175</v>
      </c>
      <c r="J117" s="3" t="s">
        <v>132</v>
      </c>
      <c r="K117" s="3" t="s">
        <v>132</v>
      </c>
      <c r="L117" s="6" t="s">
        <v>175</v>
      </c>
      <c r="M117" s="3" t="s">
        <v>184</v>
      </c>
      <c r="N117" s="3" t="s">
        <v>3085</v>
      </c>
      <c r="O117" s="3" t="s">
        <v>92</v>
      </c>
      <c r="P117" s="3" t="s">
        <v>49</v>
      </c>
      <c r="Q117" s="3" t="s">
        <v>50</v>
      </c>
      <c r="R117" s="3">
        <v>125</v>
      </c>
      <c r="S117" s="3">
        <v>86</v>
      </c>
      <c r="T117" s="3">
        <v>45.3</v>
      </c>
      <c r="U117" s="3">
        <v>511</v>
      </c>
      <c r="V117" s="3">
        <v>395</v>
      </c>
      <c r="W117" s="3">
        <v>29.3</v>
      </c>
      <c r="X117" s="32">
        <v>2128</v>
      </c>
      <c r="Y117" s="33">
        <v>1701</v>
      </c>
      <c r="Z117" s="3">
        <v>25.1</v>
      </c>
      <c r="AA117" s="3">
        <v>438716.69</v>
      </c>
      <c r="AB117" s="3">
        <v>350825.93</v>
      </c>
      <c r="AC117" s="3">
        <v>459302.69</v>
      </c>
      <c r="AD117" s="3">
        <v>367121.93</v>
      </c>
    </row>
    <row r="118" spans="1:30" x14ac:dyDescent="0.3">
      <c r="A118" s="3" t="s">
        <v>1346</v>
      </c>
      <c r="B118" s="4">
        <v>40593</v>
      </c>
      <c r="C118" s="4">
        <v>523</v>
      </c>
      <c r="D118" s="4" t="s">
        <v>25</v>
      </c>
      <c r="E118" s="5" t="s">
        <v>45</v>
      </c>
      <c r="F118" s="3" t="s">
        <v>1347</v>
      </c>
      <c r="G118" s="4" t="s">
        <v>86</v>
      </c>
      <c r="H118" s="3" t="s">
        <v>252</v>
      </c>
      <c r="I118" s="3" t="s">
        <v>252</v>
      </c>
      <c r="J118" s="3" t="s">
        <v>89</v>
      </c>
      <c r="K118" s="3" t="s">
        <v>89</v>
      </c>
      <c r="L118" s="6" t="s">
        <v>252</v>
      </c>
      <c r="M118" s="3" t="s">
        <v>184</v>
      </c>
      <c r="N118" s="3" t="s">
        <v>1348</v>
      </c>
      <c r="O118" s="3" t="s">
        <v>92</v>
      </c>
      <c r="P118" s="3" t="s">
        <v>26</v>
      </c>
      <c r="Q118" s="3" t="s">
        <v>27</v>
      </c>
      <c r="R118" s="3">
        <v>287</v>
      </c>
      <c r="S118" s="3">
        <v>205</v>
      </c>
      <c r="T118" s="3">
        <v>39.9</v>
      </c>
      <c r="U118" s="3">
        <v>950</v>
      </c>
      <c r="V118" s="3">
        <v>1077</v>
      </c>
      <c r="W118" s="3">
        <v>-11.8</v>
      </c>
      <c r="X118" s="16">
        <v>4155</v>
      </c>
      <c r="Y118" s="7">
        <v>4375</v>
      </c>
      <c r="Z118" s="3">
        <v>-5</v>
      </c>
      <c r="AA118" s="3">
        <v>431751.26</v>
      </c>
      <c r="AB118" s="3">
        <v>443760.62</v>
      </c>
      <c r="AC118" s="3">
        <v>483588.65</v>
      </c>
      <c r="AD118" s="3">
        <v>509196.65</v>
      </c>
    </row>
    <row r="119" spans="1:30" x14ac:dyDescent="0.3">
      <c r="A119" s="3" t="s">
        <v>1349</v>
      </c>
      <c r="B119" s="4">
        <v>4868</v>
      </c>
      <c r="C119" s="4">
        <v>254</v>
      </c>
      <c r="D119" s="4" t="s">
        <v>25</v>
      </c>
      <c r="E119" s="5" t="s">
        <v>45</v>
      </c>
      <c r="F119" s="3" t="s">
        <v>1350</v>
      </c>
      <c r="G119" s="4" t="s">
        <v>86</v>
      </c>
      <c r="H119" s="3" t="s">
        <v>900</v>
      </c>
      <c r="I119" s="3" t="s">
        <v>240</v>
      </c>
      <c r="J119" s="3" t="s">
        <v>89</v>
      </c>
      <c r="K119" s="3" t="s">
        <v>89</v>
      </c>
      <c r="L119" s="6" t="s">
        <v>240</v>
      </c>
      <c r="M119" s="3" t="s">
        <v>712</v>
      </c>
      <c r="N119" s="3" t="s">
        <v>1351</v>
      </c>
      <c r="O119" s="3" t="s">
        <v>178</v>
      </c>
      <c r="P119" s="3" t="s">
        <v>63</v>
      </c>
      <c r="Q119" s="3" t="s">
        <v>31</v>
      </c>
      <c r="R119" s="3">
        <v>207</v>
      </c>
      <c r="S119" s="3">
        <v>128</v>
      </c>
      <c r="T119" s="3">
        <v>61.1</v>
      </c>
      <c r="U119" s="3">
        <v>667</v>
      </c>
      <c r="V119" s="3">
        <v>623</v>
      </c>
      <c r="W119" s="3">
        <v>7.1</v>
      </c>
      <c r="X119" s="32">
        <v>2336</v>
      </c>
      <c r="Y119" s="33">
        <v>2463</v>
      </c>
      <c r="Z119" s="3">
        <v>-5.2</v>
      </c>
      <c r="AA119" s="3">
        <v>429054.48</v>
      </c>
      <c r="AB119" s="3">
        <v>448728.73</v>
      </c>
      <c r="AC119" s="3">
        <v>441921.48</v>
      </c>
      <c r="AD119" s="3">
        <v>463791.73</v>
      </c>
    </row>
    <row r="120" spans="1:30" x14ac:dyDescent="0.3">
      <c r="A120" s="3" t="s">
        <v>3086</v>
      </c>
      <c r="B120" s="4">
        <v>22156</v>
      </c>
      <c r="C120" s="4">
        <v>459</v>
      </c>
      <c r="D120" s="4" t="s">
        <v>25</v>
      </c>
      <c r="E120" s="5" t="s">
        <v>45</v>
      </c>
      <c r="F120" s="3" t="s">
        <v>3087</v>
      </c>
      <c r="G120" s="4" t="s">
        <v>86</v>
      </c>
      <c r="H120" s="3" t="s">
        <v>758</v>
      </c>
      <c r="I120" s="3" t="s">
        <v>175</v>
      </c>
      <c r="J120" s="3" t="s">
        <v>132</v>
      </c>
      <c r="K120" s="3" t="s">
        <v>132</v>
      </c>
      <c r="L120" s="6" t="s">
        <v>175</v>
      </c>
      <c r="M120" s="3" t="s">
        <v>176</v>
      </c>
      <c r="N120" s="3" t="s">
        <v>3088</v>
      </c>
      <c r="O120" s="3" t="s">
        <v>178</v>
      </c>
      <c r="P120" s="3" t="s">
        <v>161</v>
      </c>
      <c r="Q120" s="3" t="s">
        <v>31</v>
      </c>
      <c r="R120" s="3">
        <v>148</v>
      </c>
      <c r="S120" s="3">
        <v>86</v>
      </c>
      <c r="T120" s="3">
        <v>71.900000000000006</v>
      </c>
      <c r="U120" s="3">
        <v>453</v>
      </c>
      <c r="V120" s="3">
        <v>404</v>
      </c>
      <c r="W120" s="3">
        <v>12.2</v>
      </c>
      <c r="X120" s="32">
        <v>2162</v>
      </c>
      <c r="Y120" s="33">
        <v>1940</v>
      </c>
      <c r="Z120" s="3">
        <v>11.4</v>
      </c>
      <c r="AA120" s="3">
        <v>426606.5</v>
      </c>
      <c r="AB120" s="3">
        <v>375749.93</v>
      </c>
      <c r="AC120" s="3">
        <v>437833.5</v>
      </c>
      <c r="AD120" s="3">
        <v>389058.93</v>
      </c>
    </row>
    <row r="121" spans="1:30" x14ac:dyDescent="0.3">
      <c r="A121" s="3" t="s">
        <v>1352</v>
      </c>
      <c r="B121" s="4">
        <v>37994</v>
      </c>
      <c r="C121" s="4">
        <v>532</v>
      </c>
      <c r="D121" s="4" t="s">
        <v>25</v>
      </c>
      <c r="E121" s="5" t="s">
        <v>45</v>
      </c>
      <c r="F121" s="3" t="s">
        <v>1353</v>
      </c>
      <c r="G121" s="4" t="s">
        <v>86</v>
      </c>
      <c r="H121" s="3" t="s">
        <v>252</v>
      </c>
      <c r="I121" s="3" t="s">
        <v>252</v>
      </c>
      <c r="J121" s="3" t="s">
        <v>89</v>
      </c>
      <c r="K121" s="3" t="s">
        <v>89</v>
      </c>
      <c r="L121" s="6" t="s">
        <v>252</v>
      </c>
      <c r="M121" s="3" t="s">
        <v>154</v>
      </c>
      <c r="N121" s="3" t="s">
        <v>1354</v>
      </c>
      <c r="O121" s="3" t="s">
        <v>311</v>
      </c>
      <c r="P121" s="3" t="s">
        <v>397</v>
      </c>
      <c r="Q121" s="3" t="s">
        <v>31</v>
      </c>
      <c r="R121" s="3">
        <v>460</v>
      </c>
      <c r="S121" s="3">
        <v>499</v>
      </c>
      <c r="T121" s="3">
        <v>-7.8</v>
      </c>
      <c r="U121" s="3">
        <v>1239</v>
      </c>
      <c r="V121" s="3">
        <v>950</v>
      </c>
      <c r="W121" s="3">
        <v>30.4</v>
      </c>
      <c r="X121" s="16">
        <v>4087</v>
      </c>
      <c r="Y121" s="7">
        <v>3996</v>
      </c>
      <c r="Z121" s="3">
        <v>2.2999999999999998</v>
      </c>
      <c r="AA121" s="3">
        <v>426440.5</v>
      </c>
      <c r="AB121" s="3">
        <v>405840</v>
      </c>
      <c r="AC121" s="3">
        <v>475736.5</v>
      </c>
      <c r="AD121" s="3">
        <v>465163.5</v>
      </c>
    </row>
    <row r="122" spans="1:30" x14ac:dyDescent="0.3">
      <c r="A122" s="3" t="s">
        <v>1355</v>
      </c>
      <c r="B122" s="4">
        <v>42718</v>
      </c>
      <c r="C122" s="4">
        <v>409</v>
      </c>
      <c r="D122" s="4" t="s">
        <v>25</v>
      </c>
      <c r="E122" s="5" t="s">
        <v>45</v>
      </c>
      <c r="F122" s="3" t="s">
        <v>1356</v>
      </c>
      <c r="G122" s="4" t="s">
        <v>86</v>
      </c>
      <c r="H122" s="3" t="s">
        <v>299</v>
      </c>
      <c r="I122" s="3" t="s">
        <v>299</v>
      </c>
      <c r="J122" s="3" t="s">
        <v>89</v>
      </c>
      <c r="K122" s="3" t="s">
        <v>89</v>
      </c>
      <c r="L122" s="6" t="s">
        <v>299</v>
      </c>
      <c r="M122" s="3" t="s">
        <v>184</v>
      </c>
      <c r="N122" s="3" t="s">
        <v>1357</v>
      </c>
      <c r="O122" s="3" t="s">
        <v>301</v>
      </c>
      <c r="P122" s="3" t="s">
        <v>51</v>
      </c>
      <c r="Q122" s="3" t="s">
        <v>31</v>
      </c>
      <c r="R122" s="3">
        <v>402</v>
      </c>
      <c r="S122" s="3">
        <v>271</v>
      </c>
      <c r="T122" s="3">
        <v>48.5</v>
      </c>
      <c r="U122" s="3">
        <v>1080</v>
      </c>
      <c r="V122" s="3">
        <v>888</v>
      </c>
      <c r="W122" s="3">
        <v>21.7</v>
      </c>
      <c r="X122" s="32">
        <v>3661</v>
      </c>
      <c r="Y122" s="33">
        <v>3306</v>
      </c>
      <c r="Z122" s="3">
        <v>10.7</v>
      </c>
      <c r="AA122" s="3">
        <v>426060.75</v>
      </c>
      <c r="AB122" s="3">
        <v>383210</v>
      </c>
      <c r="AC122" s="3">
        <v>435798.75</v>
      </c>
      <c r="AD122" s="3">
        <v>393550</v>
      </c>
    </row>
    <row r="123" spans="1:30" x14ac:dyDescent="0.3">
      <c r="A123" s="3" t="s">
        <v>3089</v>
      </c>
      <c r="B123" s="4">
        <v>5036</v>
      </c>
      <c r="C123" s="4">
        <v>554</v>
      </c>
      <c r="D123" s="4" t="s">
        <v>25</v>
      </c>
      <c r="E123" s="5" t="s">
        <v>45</v>
      </c>
      <c r="F123" s="3" t="s">
        <v>3090</v>
      </c>
      <c r="G123" s="4" t="s">
        <v>86</v>
      </c>
      <c r="H123" s="3" t="s">
        <v>900</v>
      </c>
      <c r="I123" s="3" t="s">
        <v>240</v>
      </c>
      <c r="J123" s="3" t="s">
        <v>132</v>
      </c>
      <c r="K123" s="3" t="s">
        <v>132</v>
      </c>
      <c r="L123" s="6" t="s">
        <v>240</v>
      </c>
      <c r="M123" s="3" t="s">
        <v>241</v>
      </c>
      <c r="N123" s="3" t="s">
        <v>3091</v>
      </c>
      <c r="O123" s="3" t="s">
        <v>178</v>
      </c>
      <c r="P123" s="3" t="s">
        <v>51</v>
      </c>
      <c r="Q123" s="3" t="s">
        <v>31</v>
      </c>
      <c r="R123" s="3">
        <v>52</v>
      </c>
      <c r="S123" s="3">
        <v>59</v>
      </c>
      <c r="T123" s="3">
        <v>-11.1</v>
      </c>
      <c r="U123" s="3">
        <v>265</v>
      </c>
      <c r="V123" s="3">
        <v>206</v>
      </c>
      <c r="W123" s="3">
        <v>28.8</v>
      </c>
      <c r="X123" s="32">
        <v>1012</v>
      </c>
      <c r="Y123" s="33">
        <v>1032</v>
      </c>
      <c r="Z123" s="3">
        <v>-1.9</v>
      </c>
      <c r="AA123" s="3">
        <v>423950.23</v>
      </c>
      <c r="AB123" s="3">
        <v>431870.14</v>
      </c>
      <c r="AC123" s="3">
        <v>439041.75</v>
      </c>
      <c r="AD123" s="3">
        <v>442190.89</v>
      </c>
    </row>
    <row r="124" spans="1:30" x14ac:dyDescent="0.3">
      <c r="A124" s="3" t="s">
        <v>5196</v>
      </c>
      <c r="B124" s="4">
        <v>35087</v>
      </c>
      <c r="C124" s="4">
        <v>497</v>
      </c>
      <c r="D124" s="4" t="s">
        <v>25</v>
      </c>
      <c r="E124" s="5" t="s">
        <v>45</v>
      </c>
      <c r="F124" s="3" t="s">
        <v>5197</v>
      </c>
      <c r="G124" s="4" t="s">
        <v>86</v>
      </c>
      <c r="H124" s="3" t="s">
        <v>252</v>
      </c>
      <c r="I124" s="3" t="s">
        <v>252</v>
      </c>
      <c r="J124" s="3" t="s">
        <v>104</v>
      </c>
      <c r="K124" s="3" t="s">
        <v>104</v>
      </c>
      <c r="L124" s="6" t="s">
        <v>252</v>
      </c>
      <c r="M124" s="3" t="s">
        <v>154</v>
      </c>
      <c r="N124" s="3" t="s">
        <v>5198</v>
      </c>
      <c r="O124" s="3" t="s">
        <v>311</v>
      </c>
      <c r="P124" s="3" t="s">
        <v>55</v>
      </c>
      <c r="Q124" s="3" t="s">
        <v>31</v>
      </c>
      <c r="R124" s="3">
        <v>608</v>
      </c>
      <c r="S124" s="3">
        <v>608</v>
      </c>
      <c r="T124" s="3">
        <v>0</v>
      </c>
      <c r="U124" s="3">
        <v>1885</v>
      </c>
      <c r="V124" s="3">
        <v>2036</v>
      </c>
      <c r="W124" s="3">
        <v>-7.4</v>
      </c>
      <c r="X124" s="32">
        <v>8035</v>
      </c>
      <c r="Y124" s="33">
        <v>8461</v>
      </c>
      <c r="Z124" s="3">
        <v>-5</v>
      </c>
      <c r="AA124" s="3">
        <v>422354.64</v>
      </c>
      <c r="AB124" s="3">
        <v>449377.52</v>
      </c>
      <c r="AC124" s="3">
        <v>422354.64</v>
      </c>
      <c r="AD124" s="3">
        <v>449377.52</v>
      </c>
    </row>
    <row r="125" spans="1:30" x14ac:dyDescent="0.3">
      <c r="A125" s="3" t="s">
        <v>3092</v>
      </c>
      <c r="B125" s="4">
        <v>65254</v>
      </c>
      <c r="C125" s="4">
        <v>431</v>
      </c>
      <c r="D125" s="4" t="s">
        <v>25</v>
      </c>
      <c r="E125" s="5" t="s">
        <v>45</v>
      </c>
      <c r="F125" s="3" t="s">
        <v>3093</v>
      </c>
      <c r="G125" s="4" t="s">
        <v>86</v>
      </c>
      <c r="H125" s="3" t="s">
        <v>54</v>
      </c>
      <c r="I125" s="3" t="s">
        <v>191</v>
      </c>
      <c r="J125" s="3" t="s">
        <v>132</v>
      </c>
      <c r="K125" s="3" t="s">
        <v>132</v>
      </c>
      <c r="L125" s="6" t="s">
        <v>191</v>
      </c>
      <c r="M125" s="3" t="s">
        <v>211</v>
      </c>
      <c r="N125" s="3" t="s">
        <v>3094</v>
      </c>
      <c r="O125" s="3" t="s">
        <v>92</v>
      </c>
      <c r="P125" s="3" t="s">
        <v>341</v>
      </c>
      <c r="Q125" s="3">
        <v>0</v>
      </c>
      <c r="R125" s="3">
        <v>174</v>
      </c>
      <c r="S125" s="3">
        <v>137</v>
      </c>
      <c r="T125" s="3">
        <v>27</v>
      </c>
      <c r="U125" s="3">
        <v>498</v>
      </c>
      <c r="V125" s="3">
        <v>443</v>
      </c>
      <c r="W125" s="3">
        <v>12.5</v>
      </c>
      <c r="X125" s="32">
        <v>2071</v>
      </c>
      <c r="Y125" s="33">
        <v>2143</v>
      </c>
      <c r="Z125" s="3">
        <v>-3.4</v>
      </c>
      <c r="AA125" s="3">
        <v>422046.68</v>
      </c>
      <c r="AB125" s="3">
        <v>424457</v>
      </c>
      <c r="AC125" s="3">
        <v>429511.67999999999</v>
      </c>
      <c r="AD125" s="3">
        <v>444467.52</v>
      </c>
    </row>
    <row r="126" spans="1:30" x14ac:dyDescent="0.3">
      <c r="A126" s="3" t="s">
        <v>1358</v>
      </c>
      <c r="B126" s="4">
        <v>52596</v>
      </c>
      <c r="C126" s="4">
        <v>581</v>
      </c>
      <c r="D126" s="4" t="s">
        <v>25</v>
      </c>
      <c r="E126" s="5" t="s">
        <v>45</v>
      </c>
      <c r="F126" s="3" t="s">
        <v>1359</v>
      </c>
      <c r="G126" s="4" t="s">
        <v>86</v>
      </c>
      <c r="H126" s="3" t="s">
        <v>87</v>
      </c>
      <c r="I126" s="3" t="s">
        <v>88</v>
      </c>
      <c r="J126" s="3" t="s">
        <v>89</v>
      </c>
      <c r="K126" s="3" t="s">
        <v>89</v>
      </c>
      <c r="L126" s="6" t="s">
        <v>88</v>
      </c>
      <c r="M126" s="3" t="s">
        <v>90</v>
      </c>
      <c r="N126" s="3" t="s">
        <v>1360</v>
      </c>
      <c r="O126" s="3" t="s">
        <v>106</v>
      </c>
      <c r="P126" s="3" t="s">
        <v>26</v>
      </c>
      <c r="Q126" s="3" t="s">
        <v>27</v>
      </c>
      <c r="R126" s="3">
        <v>287</v>
      </c>
      <c r="S126" s="3">
        <v>249</v>
      </c>
      <c r="T126" s="3">
        <v>15.2</v>
      </c>
      <c r="U126" s="3">
        <v>884</v>
      </c>
      <c r="V126" s="3">
        <v>927</v>
      </c>
      <c r="W126" s="3">
        <v>-4.7</v>
      </c>
      <c r="X126" s="32">
        <v>4232</v>
      </c>
      <c r="Y126" s="33">
        <v>4078</v>
      </c>
      <c r="Z126" s="3">
        <v>3.8</v>
      </c>
      <c r="AA126" s="3">
        <v>418305.81</v>
      </c>
      <c r="AB126" s="3">
        <v>406168.8</v>
      </c>
      <c r="AC126" s="3">
        <v>429124.8</v>
      </c>
      <c r="AD126" s="3">
        <v>406168.8</v>
      </c>
    </row>
    <row r="127" spans="1:30" x14ac:dyDescent="0.3">
      <c r="A127" s="3" t="s">
        <v>5199</v>
      </c>
      <c r="B127" s="4">
        <v>33709</v>
      </c>
      <c r="C127" s="4">
        <v>401</v>
      </c>
      <c r="D127" s="4" t="s">
        <v>25</v>
      </c>
      <c r="E127" s="5" t="s">
        <v>45</v>
      </c>
      <c r="F127" s="3" t="s">
        <v>5200</v>
      </c>
      <c r="G127" s="4" t="s">
        <v>86</v>
      </c>
      <c r="H127" s="3" t="s">
        <v>252</v>
      </c>
      <c r="I127" s="3" t="s">
        <v>252</v>
      </c>
      <c r="J127" s="3" t="s">
        <v>104</v>
      </c>
      <c r="K127" s="3" t="s">
        <v>104</v>
      </c>
      <c r="L127" s="6" t="s">
        <v>252</v>
      </c>
      <c r="M127" s="3" t="s">
        <v>154</v>
      </c>
      <c r="N127" s="3" t="s">
        <v>5201</v>
      </c>
      <c r="O127" s="3" t="s">
        <v>311</v>
      </c>
      <c r="P127" s="3" t="s">
        <v>2615</v>
      </c>
      <c r="Q127" s="3" t="s">
        <v>31</v>
      </c>
      <c r="R127" s="3">
        <v>411</v>
      </c>
      <c r="S127" s="3">
        <v>307</v>
      </c>
      <c r="T127" s="3">
        <v>33.9</v>
      </c>
      <c r="U127" s="3">
        <v>1328</v>
      </c>
      <c r="V127" s="3">
        <v>1382</v>
      </c>
      <c r="W127" s="3">
        <v>-3.9</v>
      </c>
      <c r="X127" s="32">
        <v>4994</v>
      </c>
      <c r="Y127" s="33">
        <v>5122</v>
      </c>
      <c r="Z127" s="3">
        <v>-2.5</v>
      </c>
      <c r="AA127" s="3">
        <v>416835.09</v>
      </c>
      <c r="AB127" s="3">
        <v>427498.2</v>
      </c>
      <c r="AC127" s="3">
        <v>416835.09</v>
      </c>
      <c r="AD127" s="3">
        <v>427498.2</v>
      </c>
    </row>
    <row r="128" spans="1:30" x14ac:dyDescent="0.3">
      <c r="A128" s="3" t="s">
        <v>3095</v>
      </c>
      <c r="B128" s="4">
        <v>68036</v>
      </c>
      <c r="C128" s="4">
        <v>418</v>
      </c>
      <c r="D128" s="4" t="s">
        <v>25</v>
      </c>
      <c r="E128" s="5" t="s">
        <v>45</v>
      </c>
      <c r="F128" s="3" t="s">
        <v>3096</v>
      </c>
      <c r="G128" s="4" t="s">
        <v>86</v>
      </c>
      <c r="H128" s="3" t="s">
        <v>54</v>
      </c>
      <c r="I128" s="3" t="s">
        <v>191</v>
      </c>
      <c r="J128" s="3" t="s">
        <v>132</v>
      </c>
      <c r="K128" s="3" t="s">
        <v>132</v>
      </c>
      <c r="L128" s="6" t="s">
        <v>191</v>
      </c>
      <c r="M128" s="3" t="s">
        <v>206</v>
      </c>
      <c r="N128" s="3" t="s">
        <v>3097</v>
      </c>
      <c r="O128" s="3" t="s">
        <v>92</v>
      </c>
      <c r="P128" s="3" t="s">
        <v>397</v>
      </c>
      <c r="Q128" s="3" t="s">
        <v>31</v>
      </c>
      <c r="R128" s="3">
        <v>82</v>
      </c>
      <c r="S128" s="3">
        <v>90</v>
      </c>
      <c r="T128" s="3">
        <v>-9.1999999999999993</v>
      </c>
      <c r="U128" s="3">
        <v>263</v>
      </c>
      <c r="V128" s="3">
        <v>282</v>
      </c>
      <c r="W128" s="3">
        <v>-6.6</v>
      </c>
      <c r="X128" s="32">
        <v>1907</v>
      </c>
      <c r="Y128" s="33">
        <v>1718</v>
      </c>
      <c r="Z128" s="3">
        <v>11</v>
      </c>
      <c r="AA128" s="3">
        <v>415626.08</v>
      </c>
      <c r="AB128" s="3">
        <v>369405.14</v>
      </c>
      <c r="AC128" s="3">
        <v>427364.08</v>
      </c>
      <c r="AD128" s="3">
        <v>378189.14</v>
      </c>
    </row>
    <row r="129" spans="1:30" x14ac:dyDescent="0.3">
      <c r="A129" s="3" t="s">
        <v>914</v>
      </c>
      <c r="B129" s="4">
        <v>59161</v>
      </c>
      <c r="C129" s="4">
        <v>523</v>
      </c>
      <c r="D129" s="4" t="s">
        <v>25</v>
      </c>
      <c r="E129" s="5" t="s">
        <v>45</v>
      </c>
      <c r="F129" s="3" t="s">
        <v>915</v>
      </c>
      <c r="G129" s="4" t="s">
        <v>86</v>
      </c>
      <c r="H129" s="3" t="s">
        <v>116</v>
      </c>
      <c r="I129" s="3" t="s">
        <v>116</v>
      </c>
      <c r="J129" s="3" t="s">
        <v>116</v>
      </c>
      <c r="K129" s="3" t="s">
        <v>104</v>
      </c>
      <c r="L129" s="6" t="s">
        <v>116</v>
      </c>
      <c r="M129" s="3" t="s">
        <v>122</v>
      </c>
      <c r="N129" s="3" t="s">
        <v>916</v>
      </c>
      <c r="O129" s="3" t="s">
        <v>119</v>
      </c>
      <c r="P129" s="3" t="s">
        <v>128</v>
      </c>
      <c r="Q129" s="3" t="s">
        <v>60</v>
      </c>
      <c r="R129" s="3">
        <v>295</v>
      </c>
      <c r="S129" s="3">
        <v>268</v>
      </c>
      <c r="T129" s="3">
        <v>10</v>
      </c>
      <c r="U129" s="3">
        <v>1317</v>
      </c>
      <c r="V129" s="3">
        <v>1355</v>
      </c>
      <c r="W129" s="3">
        <v>-2.8</v>
      </c>
      <c r="X129" s="32">
        <v>4784</v>
      </c>
      <c r="Y129" s="33">
        <v>5464</v>
      </c>
      <c r="Z129" s="3">
        <v>-12.5</v>
      </c>
      <c r="AA129" s="3">
        <v>411968.06</v>
      </c>
      <c r="AB129" s="3">
        <v>464714.3</v>
      </c>
      <c r="AC129" s="3">
        <v>427530.62</v>
      </c>
      <c r="AD129" s="3">
        <v>477411.66</v>
      </c>
    </row>
    <row r="130" spans="1:30" x14ac:dyDescent="0.3">
      <c r="A130" s="3" t="s">
        <v>3098</v>
      </c>
      <c r="B130" s="4">
        <v>22158</v>
      </c>
      <c r="C130" s="4">
        <v>309</v>
      </c>
      <c r="D130" s="4" t="s">
        <v>25</v>
      </c>
      <c r="E130" s="5" t="s">
        <v>45</v>
      </c>
      <c r="F130" s="3" t="s">
        <v>3099</v>
      </c>
      <c r="G130" s="4" t="s">
        <v>86</v>
      </c>
      <c r="H130" s="3" t="s">
        <v>758</v>
      </c>
      <c r="I130" s="3" t="s">
        <v>175</v>
      </c>
      <c r="J130" s="3" t="s">
        <v>132</v>
      </c>
      <c r="K130" s="3" t="s">
        <v>132</v>
      </c>
      <c r="L130" s="6" t="s">
        <v>175</v>
      </c>
      <c r="M130" s="3" t="s">
        <v>176</v>
      </c>
      <c r="N130" s="3" t="s">
        <v>3100</v>
      </c>
      <c r="O130" s="3" t="s">
        <v>178</v>
      </c>
      <c r="P130" s="3" t="s">
        <v>161</v>
      </c>
      <c r="Q130" s="3" t="s">
        <v>31</v>
      </c>
      <c r="R130" s="3">
        <v>127</v>
      </c>
      <c r="S130" s="3">
        <v>86</v>
      </c>
      <c r="T130" s="3">
        <v>48</v>
      </c>
      <c r="U130" s="3">
        <v>393</v>
      </c>
      <c r="V130" s="3">
        <v>475</v>
      </c>
      <c r="W130" s="3">
        <v>-17.399999999999999</v>
      </c>
      <c r="X130" s="32">
        <v>2211</v>
      </c>
      <c r="Y130" s="33">
        <v>1986</v>
      </c>
      <c r="Z130" s="3">
        <v>11.3</v>
      </c>
      <c r="AA130" s="3">
        <v>407777.63</v>
      </c>
      <c r="AB130" s="3">
        <v>364086.93</v>
      </c>
      <c r="AC130" s="3">
        <v>419757.63</v>
      </c>
      <c r="AD130" s="3">
        <v>374028.93</v>
      </c>
    </row>
    <row r="131" spans="1:30" x14ac:dyDescent="0.3">
      <c r="A131" s="3" t="s">
        <v>917</v>
      </c>
      <c r="B131" s="4">
        <v>59162</v>
      </c>
      <c r="C131" s="4">
        <v>514</v>
      </c>
      <c r="D131" s="4" t="s">
        <v>25</v>
      </c>
      <c r="E131" s="5" t="s">
        <v>45</v>
      </c>
      <c r="F131" s="3" t="s">
        <v>918</v>
      </c>
      <c r="G131" s="4" t="s">
        <v>86</v>
      </c>
      <c r="H131" s="3" t="s">
        <v>116</v>
      </c>
      <c r="I131" s="3" t="s">
        <v>116</v>
      </c>
      <c r="J131" s="3" t="s">
        <v>116</v>
      </c>
      <c r="K131" s="3" t="s">
        <v>104</v>
      </c>
      <c r="L131" s="6" t="s">
        <v>116</v>
      </c>
      <c r="M131" s="3" t="s">
        <v>122</v>
      </c>
      <c r="N131" s="3" t="s">
        <v>919</v>
      </c>
      <c r="O131" s="3" t="s">
        <v>119</v>
      </c>
      <c r="P131" s="3" t="s">
        <v>128</v>
      </c>
      <c r="Q131" s="3" t="s">
        <v>60</v>
      </c>
      <c r="R131" s="3">
        <v>321</v>
      </c>
      <c r="S131" s="3">
        <v>264</v>
      </c>
      <c r="T131" s="3">
        <v>21.3</v>
      </c>
      <c r="U131" s="3">
        <v>1310</v>
      </c>
      <c r="V131" s="3">
        <v>1375</v>
      </c>
      <c r="W131" s="3">
        <v>-4.7</v>
      </c>
      <c r="X131" s="32">
        <v>4707</v>
      </c>
      <c r="Y131" s="33">
        <v>5431</v>
      </c>
      <c r="Z131" s="3">
        <v>-13.3</v>
      </c>
      <c r="AA131" s="3">
        <v>405017.06</v>
      </c>
      <c r="AB131" s="3">
        <v>461634.36</v>
      </c>
      <c r="AC131" s="3">
        <v>420717.66</v>
      </c>
      <c r="AD131" s="3">
        <v>474715.56</v>
      </c>
    </row>
    <row r="132" spans="1:30" x14ac:dyDescent="0.3">
      <c r="A132" s="3" t="s">
        <v>1361</v>
      </c>
      <c r="B132" s="4">
        <v>36967</v>
      </c>
      <c r="C132" s="4">
        <v>479</v>
      </c>
      <c r="D132" s="4" t="s">
        <v>25</v>
      </c>
      <c r="E132" s="5" t="s">
        <v>45</v>
      </c>
      <c r="F132" s="3" t="s">
        <v>1362</v>
      </c>
      <c r="G132" s="4" t="s">
        <v>86</v>
      </c>
      <c r="H132" s="3" t="s">
        <v>252</v>
      </c>
      <c r="I132" s="3" t="s">
        <v>252</v>
      </c>
      <c r="J132" s="3" t="s">
        <v>89</v>
      </c>
      <c r="K132" s="3" t="s">
        <v>89</v>
      </c>
      <c r="L132" s="6" t="s">
        <v>252</v>
      </c>
      <c r="M132" s="3" t="s">
        <v>154</v>
      </c>
      <c r="N132" s="3" t="s">
        <v>1363</v>
      </c>
      <c r="O132" s="3" t="s">
        <v>311</v>
      </c>
      <c r="P132" s="3" t="s">
        <v>26</v>
      </c>
      <c r="Q132" s="3" t="s">
        <v>27</v>
      </c>
      <c r="R132" s="3">
        <v>284</v>
      </c>
      <c r="S132" s="3">
        <v>239</v>
      </c>
      <c r="T132" s="3">
        <v>19.100000000000001</v>
      </c>
      <c r="U132" s="3">
        <v>853</v>
      </c>
      <c r="V132" s="3">
        <v>861</v>
      </c>
      <c r="W132" s="3">
        <v>-0.9</v>
      </c>
      <c r="X132" s="16">
        <v>3396</v>
      </c>
      <c r="Y132" s="7">
        <v>3389</v>
      </c>
      <c r="Z132" s="3">
        <v>0.2</v>
      </c>
      <c r="AA132" s="3">
        <v>404996.85</v>
      </c>
      <c r="AB132" s="3">
        <v>404159.45</v>
      </c>
      <c r="AC132" s="3">
        <v>404996.85</v>
      </c>
      <c r="AD132" s="3">
        <v>404159.45</v>
      </c>
    </row>
    <row r="133" spans="1:30" x14ac:dyDescent="0.3">
      <c r="A133" s="3" t="s">
        <v>1364</v>
      </c>
      <c r="B133" s="4">
        <v>52581</v>
      </c>
      <c r="C133" s="4">
        <v>486</v>
      </c>
      <c r="D133" s="4" t="s">
        <v>25</v>
      </c>
      <c r="E133" s="5" t="s">
        <v>45</v>
      </c>
      <c r="F133" s="3" t="s">
        <v>1365</v>
      </c>
      <c r="G133" s="4" t="s">
        <v>86</v>
      </c>
      <c r="H133" s="3" t="s">
        <v>87</v>
      </c>
      <c r="I133" s="3" t="s">
        <v>88</v>
      </c>
      <c r="J133" s="3" t="s">
        <v>89</v>
      </c>
      <c r="K133" s="3" t="s">
        <v>89</v>
      </c>
      <c r="L133" s="6" t="s">
        <v>88</v>
      </c>
      <c r="M133" s="3" t="s">
        <v>90</v>
      </c>
      <c r="N133" s="3" t="s">
        <v>1366</v>
      </c>
      <c r="O133" s="3" t="s">
        <v>106</v>
      </c>
      <c r="P133" s="3" t="s">
        <v>26</v>
      </c>
      <c r="Q133" s="3" t="s">
        <v>27</v>
      </c>
      <c r="R133" s="3">
        <v>258</v>
      </c>
      <c r="S133" s="3">
        <v>225</v>
      </c>
      <c r="T133" s="3">
        <v>14.7</v>
      </c>
      <c r="U133" s="3">
        <v>815</v>
      </c>
      <c r="V133" s="3">
        <v>798</v>
      </c>
      <c r="W133" s="3">
        <v>2.1</v>
      </c>
      <c r="X133" s="32">
        <v>3350</v>
      </c>
      <c r="Y133" s="33">
        <v>3381</v>
      </c>
      <c r="Z133" s="3">
        <v>-0.9</v>
      </c>
      <c r="AA133" s="3">
        <v>401230.93</v>
      </c>
      <c r="AB133" s="3">
        <v>404913.55</v>
      </c>
      <c r="AC133" s="3">
        <v>401230.93</v>
      </c>
      <c r="AD133" s="3">
        <v>404913.55</v>
      </c>
    </row>
    <row r="134" spans="1:30" x14ac:dyDescent="0.3">
      <c r="A134" s="3" t="s">
        <v>5202</v>
      </c>
      <c r="B134" s="4">
        <v>24174</v>
      </c>
      <c r="C134" s="4">
        <v>546</v>
      </c>
      <c r="D134" s="4" t="s">
        <v>25</v>
      </c>
      <c r="E134" s="5" t="s">
        <v>45</v>
      </c>
      <c r="F134" s="3" t="s">
        <v>5203</v>
      </c>
      <c r="G134" s="4" t="s">
        <v>86</v>
      </c>
      <c r="H134" s="3" t="s">
        <v>711</v>
      </c>
      <c r="I134" s="3" t="s">
        <v>175</v>
      </c>
      <c r="J134" s="3" t="s">
        <v>104</v>
      </c>
      <c r="K134" s="3" t="s">
        <v>104</v>
      </c>
      <c r="L134" s="6" t="s">
        <v>175</v>
      </c>
      <c r="M134" s="3" t="s">
        <v>712</v>
      </c>
      <c r="N134" s="3" t="s">
        <v>5204</v>
      </c>
      <c r="O134" s="3" t="s">
        <v>178</v>
      </c>
      <c r="P134" s="3" t="s">
        <v>55</v>
      </c>
      <c r="Q134" s="3" t="s">
        <v>31</v>
      </c>
      <c r="R134" s="3">
        <v>446</v>
      </c>
      <c r="S134" s="3">
        <v>470</v>
      </c>
      <c r="T134" s="3">
        <v>-5.0999999999999996</v>
      </c>
      <c r="U134" s="3">
        <v>1432</v>
      </c>
      <c r="V134" s="3">
        <v>1637</v>
      </c>
      <c r="W134" s="3">
        <v>-12.5</v>
      </c>
      <c r="X134" s="32">
        <v>6110</v>
      </c>
      <c r="Y134" s="33">
        <v>6617</v>
      </c>
      <c r="Z134" s="3">
        <v>-7.7</v>
      </c>
      <c r="AA134" s="3">
        <v>399709.54</v>
      </c>
      <c r="AB134" s="3">
        <v>435120.22</v>
      </c>
      <c r="AC134" s="3">
        <v>399709.54</v>
      </c>
      <c r="AD134" s="3">
        <v>435120.22</v>
      </c>
    </row>
    <row r="135" spans="1:30" x14ac:dyDescent="0.3">
      <c r="A135" s="3" t="s">
        <v>3101</v>
      </c>
      <c r="B135" s="4">
        <v>38174</v>
      </c>
      <c r="C135" s="4">
        <v>508</v>
      </c>
      <c r="D135" s="4" t="s">
        <v>25</v>
      </c>
      <c r="E135" s="5" t="s">
        <v>45</v>
      </c>
      <c r="F135" s="3" t="s">
        <v>3102</v>
      </c>
      <c r="G135" s="4" t="s">
        <v>86</v>
      </c>
      <c r="H135" s="3" t="s">
        <v>252</v>
      </c>
      <c r="I135" s="3" t="s">
        <v>252</v>
      </c>
      <c r="J135" s="3" t="s">
        <v>132</v>
      </c>
      <c r="K135" s="3" t="s">
        <v>132</v>
      </c>
      <c r="L135" s="6" t="s">
        <v>252</v>
      </c>
      <c r="M135" s="3" t="s">
        <v>154</v>
      </c>
      <c r="N135" s="3" t="s">
        <v>3103</v>
      </c>
      <c r="O135" s="3" t="s">
        <v>311</v>
      </c>
      <c r="P135" s="3" t="s">
        <v>2980</v>
      </c>
      <c r="Q135" s="3" t="s">
        <v>31</v>
      </c>
      <c r="R135" s="3">
        <v>297</v>
      </c>
      <c r="S135" s="3">
        <v>193</v>
      </c>
      <c r="T135" s="3">
        <v>53.9</v>
      </c>
      <c r="U135" s="3">
        <v>679</v>
      </c>
      <c r="V135" s="3">
        <v>584</v>
      </c>
      <c r="W135" s="3">
        <v>16.399999999999999</v>
      </c>
      <c r="X135" s="16">
        <v>2256</v>
      </c>
      <c r="Y135" s="7">
        <v>1813</v>
      </c>
      <c r="Z135" s="3">
        <v>24.4</v>
      </c>
      <c r="AA135" s="3">
        <v>399601.95</v>
      </c>
      <c r="AB135" s="3">
        <v>319393.40000000002</v>
      </c>
      <c r="AC135" s="3">
        <v>409801.95</v>
      </c>
      <c r="AD135" s="3">
        <v>329446.40000000002</v>
      </c>
    </row>
    <row r="136" spans="1:30" x14ac:dyDescent="0.3">
      <c r="A136" s="3" t="s">
        <v>3104</v>
      </c>
      <c r="B136" s="4">
        <v>26824</v>
      </c>
      <c r="C136" s="4">
        <v>363</v>
      </c>
      <c r="D136" s="4" t="s">
        <v>25</v>
      </c>
      <c r="E136" s="5" t="s">
        <v>45</v>
      </c>
      <c r="F136" s="3" t="s">
        <v>3042</v>
      </c>
      <c r="G136" s="4" t="s">
        <v>86</v>
      </c>
      <c r="H136" s="3" t="s">
        <v>812</v>
      </c>
      <c r="I136" s="3" t="s">
        <v>175</v>
      </c>
      <c r="J136" s="3" t="s">
        <v>132</v>
      </c>
      <c r="K136" s="3" t="s">
        <v>132</v>
      </c>
      <c r="L136" s="6" t="s">
        <v>175</v>
      </c>
      <c r="M136" s="3" t="s">
        <v>176</v>
      </c>
      <c r="N136" s="3" t="s">
        <v>3105</v>
      </c>
      <c r="O136" s="3" t="s">
        <v>178</v>
      </c>
      <c r="P136" s="3" t="s">
        <v>49</v>
      </c>
      <c r="Q136" s="3" t="s">
        <v>50</v>
      </c>
      <c r="R136" s="3">
        <v>120</v>
      </c>
      <c r="S136" s="3">
        <v>112</v>
      </c>
      <c r="T136" s="3">
        <v>7.2</v>
      </c>
      <c r="U136" s="3">
        <v>515</v>
      </c>
      <c r="V136" s="3">
        <v>377</v>
      </c>
      <c r="W136" s="3">
        <v>36.6</v>
      </c>
      <c r="X136" s="32">
        <v>1878</v>
      </c>
      <c r="Y136" s="33">
        <v>1606</v>
      </c>
      <c r="Z136" s="3">
        <v>16.899999999999999</v>
      </c>
      <c r="AA136" s="3">
        <v>398868.72</v>
      </c>
      <c r="AB136" s="3">
        <v>343803.56</v>
      </c>
      <c r="AC136" s="3">
        <v>401988.72</v>
      </c>
      <c r="AD136" s="3">
        <v>343803.56</v>
      </c>
    </row>
    <row r="137" spans="1:30" x14ac:dyDescent="0.3">
      <c r="A137" s="3" t="s">
        <v>1367</v>
      </c>
      <c r="B137" s="4">
        <v>20168</v>
      </c>
      <c r="C137" s="4">
        <v>264</v>
      </c>
      <c r="D137" s="4" t="s">
        <v>25</v>
      </c>
      <c r="E137" s="5">
        <v>42642</v>
      </c>
      <c r="F137" s="3" t="s">
        <v>1368</v>
      </c>
      <c r="G137" s="4" t="s">
        <v>86</v>
      </c>
      <c r="H137" s="3" t="s">
        <v>758</v>
      </c>
      <c r="I137" s="3" t="s">
        <v>175</v>
      </c>
      <c r="J137" s="3" t="s">
        <v>89</v>
      </c>
      <c r="K137" s="3" t="s">
        <v>89</v>
      </c>
      <c r="L137" s="6" t="s">
        <v>175</v>
      </c>
      <c r="M137" s="3" t="s">
        <v>176</v>
      </c>
      <c r="N137" s="3" t="s">
        <v>1369</v>
      </c>
      <c r="O137" s="3" t="s">
        <v>178</v>
      </c>
      <c r="P137" s="3" t="s">
        <v>194</v>
      </c>
      <c r="Q137" s="3" t="s">
        <v>60</v>
      </c>
      <c r="R137" s="3">
        <v>210</v>
      </c>
      <c r="S137" s="3">
        <v>315</v>
      </c>
      <c r="T137" s="3">
        <v>-33.4</v>
      </c>
      <c r="U137" s="3">
        <v>855</v>
      </c>
      <c r="V137" s="3">
        <v>1266</v>
      </c>
      <c r="W137" s="3">
        <v>-32.5</v>
      </c>
      <c r="X137" s="32">
        <v>3046</v>
      </c>
      <c r="Y137" s="33">
        <v>3958</v>
      </c>
      <c r="Z137" s="3">
        <v>-23</v>
      </c>
      <c r="AA137" s="3">
        <v>392866.92</v>
      </c>
      <c r="AB137" s="3">
        <v>513896.35</v>
      </c>
      <c r="AC137" s="3">
        <v>401886.92</v>
      </c>
      <c r="AD137" s="3">
        <v>521381.15</v>
      </c>
    </row>
    <row r="138" spans="1:30" x14ac:dyDescent="0.3">
      <c r="A138" s="3" t="s">
        <v>5205</v>
      </c>
      <c r="B138" s="4">
        <v>12888</v>
      </c>
      <c r="C138" s="4">
        <v>420</v>
      </c>
      <c r="D138" s="4" t="s">
        <v>25</v>
      </c>
      <c r="E138" s="5" t="s">
        <v>45</v>
      </c>
      <c r="F138" s="3" t="s">
        <v>5206</v>
      </c>
      <c r="G138" s="4" t="s">
        <v>86</v>
      </c>
      <c r="H138" s="3" t="s">
        <v>896</v>
      </c>
      <c r="I138" s="3" t="s">
        <v>257</v>
      </c>
      <c r="J138" s="3" t="s">
        <v>104</v>
      </c>
      <c r="K138" s="3" t="s">
        <v>104</v>
      </c>
      <c r="L138" s="6" t="s">
        <v>257</v>
      </c>
      <c r="M138" s="3" t="s">
        <v>258</v>
      </c>
      <c r="N138" s="3" t="s">
        <v>5207</v>
      </c>
      <c r="O138" s="3" t="s">
        <v>178</v>
      </c>
      <c r="P138" s="3" t="s">
        <v>194</v>
      </c>
      <c r="Q138" s="3" t="s">
        <v>60</v>
      </c>
      <c r="R138" s="3">
        <v>373</v>
      </c>
      <c r="S138" s="3">
        <v>318</v>
      </c>
      <c r="T138" s="3">
        <v>17.399999999999999</v>
      </c>
      <c r="U138" s="3">
        <v>1363</v>
      </c>
      <c r="V138" s="3">
        <v>1358</v>
      </c>
      <c r="W138" s="3">
        <v>0.4</v>
      </c>
      <c r="X138" s="32">
        <v>5745</v>
      </c>
      <c r="Y138" s="33">
        <v>6053</v>
      </c>
      <c r="Z138" s="3">
        <v>-5.0999999999999996</v>
      </c>
      <c r="AA138" s="3">
        <v>390887.35</v>
      </c>
      <c r="AB138" s="3">
        <v>409877.15</v>
      </c>
      <c r="AC138" s="3">
        <v>425109.38</v>
      </c>
      <c r="AD138" s="3">
        <v>447931.92</v>
      </c>
    </row>
    <row r="139" spans="1:30" x14ac:dyDescent="0.3">
      <c r="A139" s="3" t="s">
        <v>3106</v>
      </c>
      <c r="B139" s="4">
        <v>11348</v>
      </c>
      <c r="C139" s="4">
        <v>362</v>
      </c>
      <c r="D139" s="4" t="s">
        <v>25</v>
      </c>
      <c r="E139" s="5" t="s">
        <v>45</v>
      </c>
      <c r="F139" s="3" t="s">
        <v>3107</v>
      </c>
      <c r="G139" s="4" t="s">
        <v>86</v>
      </c>
      <c r="H139" s="3" t="s">
        <v>896</v>
      </c>
      <c r="I139" s="3" t="s">
        <v>257</v>
      </c>
      <c r="J139" s="3" t="s">
        <v>132</v>
      </c>
      <c r="K139" s="3" t="s">
        <v>132</v>
      </c>
      <c r="L139" s="6" t="s">
        <v>257</v>
      </c>
      <c r="M139" s="3" t="s">
        <v>330</v>
      </c>
      <c r="N139" s="3" t="s">
        <v>3108</v>
      </c>
      <c r="O139" s="3" t="s">
        <v>178</v>
      </c>
      <c r="P139" s="3" t="s">
        <v>397</v>
      </c>
      <c r="Q139" s="3" t="s">
        <v>31</v>
      </c>
      <c r="R139" s="3">
        <v>238</v>
      </c>
      <c r="S139" s="3">
        <v>218</v>
      </c>
      <c r="T139" s="3">
        <v>9.1</v>
      </c>
      <c r="U139" s="3">
        <v>730</v>
      </c>
      <c r="V139" s="3">
        <v>763</v>
      </c>
      <c r="W139" s="3">
        <v>-4.2</v>
      </c>
      <c r="X139" s="32">
        <v>3329</v>
      </c>
      <c r="Y139" s="33">
        <v>3532</v>
      </c>
      <c r="Z139" s="3">
        <v>-5.8</v>
      </c>
      <c r="AA139" s="3">
        <v>388262.40000000002</v>
      </c>
      <c r="AB139" s="3">
        <v>412311.3</v>
      </c>
      <c r="AC139" s="3">
        <v>397526.4</v>
      </c>
      <c r="AD139" s="3">
        <v>421791.3</v>
      </c>
    </row>
    <row r="140" spans="1:30" x14ac:dyDescent="0.3">
      <c r="A140" s="3" t="s">
        <v>1370</v>
      </c>
      <c r="B140" s="4">
        <v>37997</v>
      </c>
      <c r="C140" s="4">
        <v>395</v>
      </c>
      <c r="D140" s="4" t="s">
        <v>25</v>
      </c>
      <c r="E140" s="5" t="s">
        <v>45</v>
      </c>
      <c r="F140" s="3" t="s">
        <v>1371</v>
      </c>
      <c r="G140" s="4" t="s">
        <v>86</v>
      </c>
      <c r="H140" s="3" t="s">
        <v>252</v>
      </c>
      <c r="I140" s="3" t="s">
        <v>252</v>
      </c>
      <c r="J140" s="3" t="s">
        <v>89</v>
      </c>
      <c r="K140" s="3" t="s">
        <v>89</v>
      </c>
      <c r="L140" s="6" t="s">
        <v>252</v>
      </c>
      <c r="M140" s="3" t="s">
        <v>154</v>
      </c>
      <c r="N140" s="3" t="s">
        <v>1372</v>
      </c>
      <c r="O140" s="3" t="s">
        <v>311</v>
      </c>
      <c r="P140" s="3" t="s">
        <v>397</v>
      </c>
      <c r="Q140" s="3" t="s">
        <v>31</v>
      </c>
      <c r="R140" s="3">
        <v>311</v>
      </c>
      <c r="S140" s="3">
        <v>280</v>
      </c>
      <c r="T140" s="3">
        <v>10.9</v>
      </c>
      <c r="U140" s="3">
        <v>904</v>
      </c>
      <c r="V140" s="3">
        <v>960</v>
      </c>
      <c r="W140" s="3">
        <v>-5.8</v>
      </c>
      <c r="X140" s="16">
        <v>3815</v>
      </c>
      <c r="Y140" s="7">
        <v>3906</v>
      </c>
      <c r="Z140" s="3">
        <v>-2.2999999999999998</v>
      </c>
      <c r="AA140" s="3">
        <v>385961.76</v>
      </c>
      <c r="AB140" s="3">
        <v>395590.24</v>
      </c>
      <c r="AC140" s="3">
        <v>390113.76</v>
      </c>
      <c r="AD140" s="3">
        <v>399406.24</v>
      </c>
    </row>
    <row r="141" spans="1:30" x14ac:dyDescent="0.3">
      <c r="A141" s="3" t="s">
        <v>3109</v>
      </c>
      <c r="B141" s="4">
        <v>28867</v>
      </c>
      <c r="C141" s="4">
        <v>597</v>
      </c>
      <c r="D141" s="4" t="s">
        <v>25</v>
      </c>
      <c r="E141" s="5" t="s">
        <v>45</v>
      </c>
      <c r="F141" s="3" t="s">
        <v>3110</v>
      </c>
      <c r="G141" s="4" t="s">
        <v>86</v>
      </c>
      <c r="H141" s="3" t="s">
        <v>153</v>
      </c>
      <c r="I141" s="3" t="s">
        <v>153</v>
      </c>
      <c r="J141" s="3" t="s">
        <v>132</v>
      </c>
      <c r="K141" s="3" t="s">
        <v>132</v>
      </c>
      <c r="L141" s="6" t="s">
        <v>153</v>
      </c>
      <c r="M141" s="3" t="s">
        <v>154</v>
      </c>
      <c r="N141" s="3" t="s">
        <v>3111</v>
      </c>
      <c r="O141" s="3" t="s">
        <v>156</v>
      </c>
      <c r="P141" s="3" t="s">
        <v>397</v>
      </c>
      <c r="Q141" s="3" t="s">
        <v>31</v>
      </c>
      <c r="R141" s="3">
        <v>181</v>
      </c>
      <c r="S141" s="3">
        <v>144</v>
      </c>
      <c r="T141" s="3">
        <v>25.8</v>
      </c>
      <c r="U141" s="3">
        <v>528</v>
      </c>
      <c r="V141" s="3">
        <v>517</v>
      </c>
      <c r="W141" s="3">
        <v>2.2000000000000002</v>
      </c>
      <c r="X141" s="32">
        <v>1941</v>
      </c>
      <c r="Y141" s="33">
        <v>1982</v>
      </c>
      <c r="Z141" s="3">
        <v>-2.1</v>
      </c>
      <c r="AA141" s="3">
        <v>384318</v>
      </c>
      <c r="AB141" s="3">
        <v>392524</v>
      </c>
      <c r="AC141" s="3">
        <v>384318</v>
      </c>
      <c r="AD141" s="3">
        <v>392524</v>
      </c>
    </row>
    <row r="142" spans="1:30" x14ac:dyDescent="0.3">
      <c r="A142" s="3" t="s">
        <v>1373</v>
      </c>
      <c r="B142" s="4">
        <v>43128</v>
      </c>
      <c r="C142" s="4">
        <v>424</v>
      </c>
      <c r="D142" s="4" t="s">
        <v>25</v>
      </c>
      <c r="E142" s="5" t="s">
        <v>45</v>
      </c>
      <c r="F142" s="3" t="s">
        <v>1374</v>
      </c>
      <c r="G142" s="4" t="s">
        <v>86</v>
      </c>
      <c r="H142" s="3" t="s">
        <v>299</v>
      </c>
      <c r="I142" s="3" t="s">
        <v>299</v>
      </c>
      <c r="J142" s="3" t="s">
        <v>89</v>
      </c>
      <c r="K142" s="3" t="s">
        <v>89</v>
      </c>
      <c r="L142" s="6" t="s">
        <v>299</v>
      </c>
      <c r="M142" s="3" t="s">
        <v>445</v>
      </c>
      <c r="N142" s="3" t="s">
        <v>1375</v>
      </c>
      <c r="O142" s="3" t="s">
        <v>301</v>
      </c>
      <c r="P142" s="3" t="s">
        <v>63</v>
      </c>
      <c r="Q142" s="3" t="s">
        <v>31</v>
      </c>
      <c r="R142" s="3">
        <v>327</v>
      </c>
      <c r="S142" s="3">
        <v>327</v>
      </c>
      <c r="T142" s="3">
        <v>-0.1</v>
      </c>
      <c r="U142" s="3">
        <v>1210</v>
      </c>
      <c r="V142" s="3">
        <v>1340</v>
      </c>
      <c r="W142" s="3">
        <v>-9.6999999999999993</v>
      </c>
      <c r="X142" s="32">
        <v>4392</v>
      </c>
      <c r="Y142" s="33">
        <v>4800</v>
      </c>
      <c r="Z142" s="3">
        <v>-8.5</v>
      </c>
      <c r="AA142" s="3">
        <v>377941.65</v>
      </c>
      <c r="AB142" s="3">
        <v>406652.15999999997</v>
      </c>
      <c r="AC142" s="3">
        <v>406304.15</v>
      </c>
      <c r="AD142" s="3">
        <v>444065.16</v>
      </c>
    </row>
    <row r="143" spans="1:30" x14ac:dyDescent="0.3">
      <c r="A143" s="3" t="s">
        <v>4357</v>
      </c>
      <c r="B143" s="4">
        <v>10834</v>
      </c>
      <c r="C143" s="4">
        <v>435</v>
      </c>
      <c r="D143" s="4" t="s">
        <v>25</v>
      </c>
      <c r="E143" s="5" t="s">
        <v>45</v>
      </c>
      <c r="F143" s="3" t="s">
        <v>4358</v>
      </c>
      <c r="G143" s="4" t="s">
        <v>86</v>
      </c>
      <c r="H143" s="3" t="s">
        <v>896</v>
      </c>
      <c r="I143" s="3" t="s">
        <v>257</v>
      </c>
      <c r="J143" s="3" t="s">
        <v>146</v>
      </c>
      <c r="K143" s="3" t="s">
        <v>146</v>
      </c>
      <c r="L143" s="6" t="s">
        <v>257</v>
      </c>
      <c r="M143" s="3" t="s">
        <v>330</v>
      </c>
      <c r="N143" s="3" t="s">
        <v>4359</v>
      </c>
      <c r="O143" s="3" t="s">
        <v>178</v>
      </c>
      <c r="P143" s="3" t="s">
        <v>397</v>
      </c>
      <c r="Q143" s="3" t="s">
        <v>31</v>
      </c>
      <c r="R143" s="3">
        <v>91</v>
      </c>
      <c r="S143" s="3">
        <v>65</v>
      </c>
      <c r="T143" s="3">
        <v>40</v>
      </c>
      <c r="U143" s="3">
        <v>403</v>
      </c>
      <c r="V143" s="3">
        <v>426</v>
      </c>
      <c r="W143" s="3">
        <v>-5.4</v>
      </c>
      <c r="X143" s="32">
        <v>1550</v>
      </c>
      <c r="Y143" s="33">
        <v>1494</v>
      </c>
      <c r="Z143" s="3">
        <v>3.7</v>
      </c>
      <c r="AA143" s="3">
        <v>375538.6</v>
      </c>
      <c r="AB143" s="3">
        <v>357440.2</v>
      </c>
      <c r="AC143" s="3">
        <v>386817.6</v>
      </c>
      <c r="AD143" s="3">
        <v>372871.2</v>
      </c>
    </row>
    <row r="144" spans="1:30" x14ac:dyDescent="0.3">
      <c r="A144" s="3" t="s">
        <v>3112</v>
      </c>
      <c r="B144" s="4">
        <v>64868</v>
      </c>
      <c r="C144" s="4">
        <v>391</v>
      </c>
      <c r="D144" s="4" t="s">
        <v>25</v>
      </c>
      <c r="E144" s="5" t="s">
        <v>45</v>
      </c>
      <c r="F144" s="3" t="s">
        <v>3113</v>
      </c>
      <c r="G144" s="4" t="s">
        <v>86</v>
      </c>
      <c r="H144" s="3" t="s">
        <v>54</v>
      </c>
      <c r="I144" s="3" t="s">
        <v>191</v>
      </c>
      <c r="J144" s="3" t="s">
        <v>132</v>
      </c>
      <c r="K144" s="3" t="s">
        <v>132</v>
      </c>
      <c r="L144" s="6" t="s">
        <v>257</v>
      </c>
      <c r="M144" s="3" t="s">
        <v>184</v>
      </c>
      <c r="N144" s="3" t="s">
        <v>3114</v>
      </c>
      <c r="O144" s="3" t="s">
        <v>92</v>
      </c>
      <c r="P144" s="3" t="s">
        <v>194</v>
      </c>
      <c r="Q144" s="3" t="s">
        <v>31</v>
      </c>
      <c r="R144" s="3">
        <v>236</v>
      </c>
      <c r="S144" s="3">
        <v>173</v>
      </c>
      <c r="T144" s="3">
        <v>36.299999999999997</v>
      </c>
      <c r="U144" s="3">
        <v>854</v>
      </c>
      <c r="V144" s="3">
        <v>850</v>
      </c>
      <c r="W144" s="3">
        <v>0.4</v>
      </c>
      <c r="X144" s="32">
        <v>3669</v>
      </c>
      <c r="Y144" s="33">
        <v>3338</v>
      </c>
      <c r="Z144" s="3">
        <v>9.9</v>
      </c>
      <c r="AA144" s="3">
        <v>372322.22</v>
      </c>
      <c r="AB144" s="3">
        <v>336917.58</v>
      </c>
      <c r="AC144" s="3">
        <v>389792.22</v>
      </c>
      <c r="AD144" s="3">
        <v>354587.58</v>
      </c>
    </row>
    <row r="145" spans="1:30" x14ac:dyDescent="0.3">
      <c r="A145" s="3" t="s">
        <v>4360</v>
      </c>
      <c r="B145" s="4">
        <v>64511</v>
      </c>
      <c r="C145" s="4">
        <v>508</v>
      </c>
      <c r="D145" s="4" t="s">
        <v>25</v>
      </c>
      <c r="E145" s="5" t="s">
        <v>45</v>
      </c>
      <c r="F145" s="3" t="s">
        <v>4361</v>
      </c>
      <c r="G145" s="4" t="s">
        <v>86</v>
      </c>
      <c r="H145" s="3" t="s">
        <v>252</v>
      </c>
      <c r="I145" s="3" t="s">
        <v>252</v>
      </c>
      <c r="J145" s="3" t="s">
        <v>146</v>
      </c>
      <c r="K145" s="3" t="s">
        <v>146</v>
      </c>
      <c r="L145" s="6" t="s">
        <v>252</v>
      </c>
      <c r="M145" s="3" t="s">
        <v>184</v>
      </c>
      <c r="N145" s="3" t="s">
        <v>4362</v>
      </c>
      <c r="O145" s="3" t="s">
        <v>92</v>
      </c>
      <c r="P145" s="3" t="s">
        <v>397</v>
      </c>
      <c r="Q145" s="3" t="s">
        <v>31</v>
      </c>
      <c r="R145" s="3">
        <v>64</v>
      </c>
      <c r="S145" s="3">
        <v>62</v>
      </c>
      <c r="T145" s="3">
        <v>3.7</v>
      </c>
      <c r="U145" s="3">
        <v>212</v>
      </c>
      <c r="V145" s="3">
        <v>429</v>
      </c>
      <c r="W145" s="3">
        <v>-50.5</v>
      </c>
      <c r="X145" s="16">
        <v>1289</v>
      </c>
      <c r="Y145" s="7">
        <v>1976</v>
      </c>
      <c r="Z145" s="3">
        <v>-34.799999999999997</v>
      </c>
      <c r="AA145" s="3">
        <v>371668.88</v>
      </c>
      <c r="AB145" s="3">
        <v>582640.07999999996</v>
      </c>
      <c r="AC145" s="3">
        <v>400826.88</v>
      </c>
      <c r="AD145" s="3">
        <v>614602.07999999996</v>
      </c>
    </row>
    <row r="146" spans="1:30" x14ac:dyDescent="0.3">
      <c r="A146" s="3" t="s">
        <v>1376</v>
      </c>
      <c r="B146" s="4">
        <v>52593</v>
      </c>
      <c r="C146" s="4">
        <v>501</v>
      </c>
      <c r="D146" s="4" t="s">
        <v>25</v>
      </c>
      <c r="E146" s="5" t="s">
        <v>45</v>
      </c>
      <c r="F146" s="3" t="s">
        <v>1377</v>
      </c>
      <c r="G146" s="4" t="s">
        <v>86</v>
      </c>
      <c r="H146" s="3" t="s">
        <v>87</v>
      </c>
      <c r="I146" s="3" t="s">
        <v>88</v>
      </c>
      <c r="J146" s="3" t="s">
        <v>89</v>
      </c>
      <c r="K146" s="3" t="s">
        <v>89</v>
      </c>
      <c r="L146" s="6" t="s">
        <v>88</v>
      </c>
      <c r="M146" s="3" t="s">
        <v>90</v>
      </c>
      <c r="N146" s="3" t="s">
        <v>1378</v>
      </c>
      <c r="O146" s="3" t="s">
        <v>106</v>
      </c>
      <c r="P146" s="3" t="s">
        <v>26</v>
      </c>
      <c r="Q146" s="3" t="s">
        <v>27</v>
      </c>
      <c r="R146" s="3">
        <v>197</v>
      </c>
      <c r="S146" s="3">
        <v>185</v>
      </c>
      <c r="T146" s="3">
        <v>6.6</v>
      </c>
      <c r="U146" s="3">
        <v>641</v>
      </c>
      <c r="V146" s="3">
        <v>652</v>
      </c>
      <c r="W146" s="3">
        <v>-1.7</v>
      </c>
      <c r="X146" s="32">
        <v>2871</v>
      </c>
      <c r="Y146" s="33">
        <v>2749</v>
      </c>
      <c r="Z146" s="3">
        <v>4.4000000000000004</v>
      </c>
      <c r="AA146" s="3">
        <v>368208.6</v>
      </c>
      <c r="AB146" s="3">
        <v>352576.35</v>
      </c>
      <c r="AC146" s="3">
        <v>368208.6</v>
      </c>
      <c r="AD146" s="3">
        <v>352576.35</v>
      </c>
    </row>
    <row r="147" spans="1:30" x14ac:dyDescent="0.3">
      <c r="A147" s="3" t="s">
        <v>4363</v>
      </c>
      <c r="B147" s="4">
        <v>26589</v>
      </c>
      <c r="C147" s="4">
        <v>254</v>
      </c>
      <c r="D147" s="4" t="s">
        <v>25</v>
      </c>
      <c r="E147" s="5" t="s">
        <v>45</v>
      </c>
      <c r="F147" s="3" t="s">
        <v>4364</v>
      </c>
      <c r="G147" s="4" t="s">
        <v>86</v>
      </c>
      <c r="H147" s="3" t="s">
        <v>812</v>
      </c>
      <c r="I147" s="3" t="s">
        <v>175</v>
      </c>
      <c r="J147" s="3" t="s">
        <v>146</v>
      </c>
      <c r="K147" s="3" t="s">
        <v>146</v>
      </c>
      <c r="L147" s="6" t="s">
        <v>175</v>
      </c>
      <c r="M147" s="3" t="s">
        <v>176</v>
      </c>
      <c r="N147" s="3" t="s">
        <v>4365</v>
      </c>
      <c r="O147" s="3" t="s">
        <v>178</v>
      </c>
      <c r="P147" s="3" t="s">
        <v>49</v>
      </c>
      <c r="Q147" s="3" t="s">
        <v>50</v>
      </c>
      <c r="R147" s="3">
        <v>116</v>
      </c>
      <c r="S147" s="3">
        <v>81</v>
      </c>
      <c r="T147" s="3">
        <v>43.5</v>
      </c>
      <c r="U147" s="3">
        <v>664</v>
      </c>
      <c r="V147" s="3">
        <v>630</v>
      </c>
      <c r="W147" s="3">
        <v>5.4</v>
      </c>
      <c r="X147" s="32">
        <v>1700</v>
      </c>
      <c r="Y147" s="33">
        <v>1698</v>
      </c>
      <c r="Z147" s="3">
        <v>0.1</v>
      </c>
      <c r="AA147" s="3">
        <v>365731.76</v>
      </c>
      <c r="AB147" s="3">
        <v>364719.49</v>
      </c>
      <c r="AC147" s="3">
        <v>374155.76</v>
      </c>
      <c r="AD147" s="3">
        <v>373599.49</v>
      </c>
    </row>
    <row r="148" spans="1:30" x14ac:dyDescent="0.3">
      <c r="A148" s="3" t="s">
        <v>5208</v>
      </c>
      <c r="B148" s="4">
        <v>18048</v>
      </c>
      <c r="C148" s="4">
        <v>300</v>
      </c>
      <c r="D148" s="4" t="s">
        <v>25</v>
      </c>
      <c r="E148" s="5" t="s">
        <v>45</v>
      </c>
      <c r="F148" s="3" t="s">
        <v>5209</v>
      </c>
      <c r="G148" s="4" t="s">
        <v>86</v>
      </c>
      <c r="H148" s="3" t="s">
        <v>758</v>
      </c>
      <c r="I148" s="3" t="s">
        <v>175</v>
      </c>
      <c r="J148" s="3" t="s">
        <v>104</v>
      </c>
      <c r="K148" s="3" t="s">
        <v>104</v>
      </c>
      <c r="L148" s="6" t="s">
        <v>175</v>
      </c>
      <c r="M148" s="3" t="s">
        <v>176</v>
      </c>
      <c r="N148" s="3" t="s">
        <v>5210</v>
      </c>
      <c r="O148" s="3" t="s">
        <v>178</v>
      </c>
      <c r="P148" s="3" t="s">
        <v>55</v>
      </c>
      <c r="Q148" s="3" t="s">
        <v>31</v>
      </c>
      <c r="R148" s="3">
        <v>364</v>
      </c>
      <c r="S148" s="3">
        <v>307</v>
      </c>
      <c r="T148" s="3">
        <v>18.5</v>
      </c>
      <c r="U148" s="3">
        <v>1100</v>
      </c>
      <c r="V148" s="3">
        <v>1016</v>
      </c>
      <c r="W148" s="3">
        <v>8.1999999999999993</v>
      </c>
      <c r="X148" s="32">
        <v>4598</v>
      </c>
      <c r="Y148" s="33">
        <v>4357</v>
      </c>
      <c r="Z148" s="3">
        <v>5.5</v>
      </c>
      <c r="AA148" s="3">
        <v>363660.1</v>
      </c>
      <c r="AB148" s="3">
        <v>335082.5</v>
      </c>
      <c r="AC148" s="3">
        <v>363660.1</v>
      </c>
      <c r="AD148" s="3">
        <v>335082.5</v>
      </c>
    </row>
    <row r="149" spans="1:30" x14ac:dyDescent="0.3">
      <c r="A149" s="3" t="s">
        <v>4366</v>
      </c>
      <c r="B149" s="4">
        <v>11366</v>
      </c>
      <c r="C149" s="4">
        <v>420</v>
      </c>
      <c r="D149" s="4" t="s">
        <v>25</v>
      </c>
      <c r="E149" s="5" t="s">
        <v>45</v>
      </c>
      <c r="F149" s="3" t="s">
        <v>4367</v>
      </c>
      <c r="G149" s="4" t="s">
        <v>86</v>
      </c>
      <c r="H149" s="3" t="s">
        <v>896</v>
      </c>
      <c r="I149" s="3" t="s">
        <v>257</v>
      </c>
      <c r="J149" s="3" t="s">
        <v>146</v>
      </c>
      <c r="K149" s="3" t="s">
        <v>146</v>
      </c>
      <c r="L149" s="6" t="s">
        <v>257</v>
      </c>
      <c r="M149" s="3" t="s">
        <v>330</v>
      </c>
      <c r="N149" s="3" t="s">
        <v>4368</v>
      </c>
      <c r="O149" s="3" t="s">
        <v>178</v>
      </c>
      <c r="P149" s="3" t="s">
        <v>397</v>
      </c>
      <c r="Q149" s="3" t="s">
        <v>31</v>
      </c>
      <c r="R149" s="3">
        <v>74</v>
      </c>
      <c r="S149" s="3">
        <v>55</v>
      </c>
      <c r="T149" s="3">
        <v>33.5</v>
      </c>
      <c r="U149" s="3">
        <v>208</v>
      </c>
      <c r="V149" s="3">
        <v>197</v>
      </c>
      <c r="W149" s="3">
        <v>5.7</v>
      </c>
      <c r="X149" s="32">
        <v>897</v>
      </c>
      <c r="Y149" s="33">
        <v>884</v>
      </c>
      <c r="Z149" s="3">
        <v>1.5</v>
      </c>
      <c r="AA149" s="3">
        <v>363204.64</v>
      </c>
      <c r="AB149" s="3">
        <v>357774.11</v>
      </c>
      <c r="AC149" s="3">
        <v>363204.64</v>
      </c>
      <c r="AD149" s="3">
        <v>357774.11</v>
      </c>
    </row>
    <row r="150" spans="1:30" x14ac:dyDescent="0.3">
      <c r="A150" s="3" t="s">
        <v>1379</v>
      </c>
      <c r="B150" s="4">
        <v>12464</v>
      </c>
      <c r="C150" s="4">
        <v>496</v>
      </c>
      <c r="D150" s="4" t="s">
        <v>25</v>
      </c>
      <c r="E150" s="5" t="s">
        <v>45</v>
      </c>
      <c r="F150" s="3" t="s">
        <v>1380</v>
      </c>
      <c r="G150" s="4" t="s">
        <v>86</v>
      </c>
      <c r="H150" s="3" t="s">
        <v>896</v>
      </c>
      <c r="I150" s="3" t="s">
        <v>257</v>
      </c>
      <c r="J150" s="3" t="s">
        <v>89</v>
      </c>
      <c r="K150" s="3" t="s">
        <v>89</v>
      </c>
      <c r="L150" s="6" t="s">
        <v>257</v>
      </c>
      <c r="M150" s="3" t="s">
        <v>258</v>
      </c>
      <c r="N150" s="3" t="s">
        <v>1381</v>
      </c>
      <c r="O150" s="3" t="s">
        <v>178</v>
      </c>
      <c r="P150" s="3" t="s">
        <v>49</v>
      </c>
      <c r="Q150" s="3" t="s">
        <v>50</v>
      </c>
      <c r="R150" s="3">
        <v>276</v>
      </c>
      <c r="S150" s="3">
        <v>270</v>
      </c>
      <c r="T150" s="3">
        <v>2.2000000000000002</v>
      </c>
      <c r="U150" s="3">
        <v>1090</v>
      </c>
      <c r="V150" s="3">
        <v>1204</v>
      </c>
      <c r="W150" s="3">
        <v>-9.5</v>
      </c>
      <c r="X150" s="32">
        <v>4366</v>
      </c>
      <c r="Y150" s="33">
        <v>4677</v>
      </c>
      <c r="Z150" s="3">
        <v>-6.7</v>
      </c>
      <c r="AA150" s="3">
        <v>359871.82</v>
      </c>
      <c r="AB150" s="3">
        <v>387349.84</v>
      </c>
      <c r="AC150" s="3">
        <v>378249.6</v>
      </c>
      <c r="AD150" s="3">
        <v>406370.34</v>
      </c>
    </row>
    <row r="151" spans="1:30" x14ac:dyDescent="0.3">
      <c r="A151" s="3" t="s">
        <v>4369</v>
      </c>
      <c r="B151" s="4">
        <v>28625</v>
      </c>
      <c r="C151" s="4">
        <v>399</v>
      </c>
      <c r="D151" s="4" t="s">
        <v>25</v>
      </c>
      <c r="E151" s="5" t="s">
        <v>45</v>
      </c>
      <c r="F151" s="3" t="s">
        <v>4370</v>
      </c>
      <c r="G151" s="4" t="s">
        <v>86</v>
      </c>
      <c r="H151" s="3" t="s">
        <v>153</v>
      </c>
      <c r="I151" s="3" t="s">
        <v>153</v>
      </c>
      <c r="J151" s="3" t="s">
        <v>146</v>
      </c>
      <c r="K151" s="3" t="s">
        <v>146</v>
      </c>
      <c r="L151" s="6" t="s">
        <v>153</v>
      </c>
      <c r="M151" s="3" t="s">
        <v>154</v>
      </c>
      <c r="N151" s="3" t="s">
        <v>4371</v>
      </c>
      <c r="O151" s="3" t="s">
        <v>156</v>
      </c>
      <c r="P151" s="3" t="s">
        <v>37</v>
      </c>
      <c r="Q151" s="3" t="s">
        <v>60</v>
      </c>
      <c r="R151" s="3">
        <v>70</v>
      </c>
      <c r="S151" s="3">
        <v>71</v>
      </c>
      <c r="T151" s="3">
        <v>-0.7</v>
      </c>
      <c r="U151" s="3">
        <v>328</v>
      </c>
      <c r="V151" s="3">
        <v>330</v>
      </c>
      <c r="W151" s="3">
        <v>-0.7</v>
      </c>
      <c r="X151" s="32">
        <v>1080</v>
      </c>
      <c r="Y151" s="33">
        <v>1027</v>
      </c>
      <c r="Z151" s="3">
        <v>5.2</v>
      </c>
      <c r="AA151" s="3">
        <v>356140.39</v>
      </c>
      <c r="AB151" s="3">
        <v>340978.74</v>
      </c>
      <c r="AC151" s="3">
        <v>362778.39</v>
      </c>
      <c r="AD151" s="3">
        <v>345004.74</v>
      </c>
    </row>
    <row r="152" spans="1:30" x14ac:dyDescent="0.3">
      <c r="A152" s="3" t="s">
        <v>1382</v>
      </c>
      <c r="B152" s="4">
        <v>37988</v>
      </c>
      <c r="C152" s="4">
        <v>345</v>
      </c>
      <c r="D152" s="4" t="s">
        <v>25</v>
      </c>
      <c r="E152" s="5" t="s">
        <v>45</v>
      </c>
      <c r="F152" s="3" t="s">
        <v>1383</v>
      </c>
      <c r="G152" s="4" t="s">
        <v>86</v>
      </c>
      <c r="H152" s="3" t="s">
        <v>252</v>
      </c>
      <c r="I152" s="3" t="s">
        <v>252</v>
      </c>
      <c r="J152" s="3" t="s">
        <v>89</v>
      </c>
      <c r="K152" s="3" t="s">
        <v>132</v>
      </c>
      <c r="L152" s="6" t="s">
        <v>252</v>
      </c>
      <c r="M152" s="3" t="s">
        <v>154</v>
      </c>
      <c r="N152" s="3" t="s">
        <v>1384</v>
      </c>
      <c r="O152" s="3" t="s">
        <v>311</v>
      </c>
      <c r="P152" s="3" t="s">
        <v>161</v>
      </c>
      <c r="Q152" s="3" t="s">
        <v>31</v>
      </c>
      <c r="R152" s="3">
        <v>199</v>
      </c>
      <c r="S152" s="3">
        <v>204</v>
      </c>
      <c r="T152" s="3">
        <v>-2.9</v>
      </c>
      <c r="U152" s="3">
        <v>794</v>
      </c>
      <c r="V152" s="3">
        <v>802</v>
      </c>
      <c r="W152" s="3">
        <v>-1</v>
      </c>
      <c r="X152" s="16">
        <v>3119</v>
      </c>
      <c r="Y152" s="7">
        <v>3261</v>
      </c>
      <c r="Z152" s="3">
        <v>-4.4000000000000004</v>
      </c>
      <c r="AA152" s="3">
        <v>355065.59</v>
      </c>
      <c r="AB152" s="3">
        <v>373500.76</v>
      </c>
      <c r="AC152" s="3">
        <v>369973.59</v>
      </c>
      <c r="AD152" s="3">
        <v>386837.76000000001</v>
      </c>
    </row>
    <row r="153" spans="1:30" x14ac:dyDescent="0.3">
      <c r="A153" s="3" t="s">
        <v>5211</v>
      </c>
      <c r="B153" s="4">
        <v>18198</v>
      </c>
      <c r="C153" s="4">
        <v>312</v>
      </c>
      <c r="D153" s="4" t="s">
        <v>25</v>
      </c>
      <c r="E153" s="5" t="s">
        <v>45</v>
      </c>
      <c r="F153" s="3" t="s">
        <v>5212</v>
      </c>
      <c r="G153" s="4" t="s">
        <v>86</v>
      </c>
      <c r="H153" s="3" t="s">
        <v>758</v>
      </c>
      <c r="I153" s="3" t="s">
        <v>175</v>
      </c>
      <c r="J153" s="3" t="s">
        <v>104</v>
      </c>
      <c r="K153" s="3" t="s">
        <v>89</v>
      </c>
      <c r="L153" s="6" t="s">
        <v>175</v>
      </c>
      <c r="M153" s="3" t="s">
        <v>176</v>
      </c>
      <c r="N153" s="3" t="s">
        <v>5213</v>
      </c>
      <c r="O153" s="3" t="s">
        <v>178</v>
      </c>
      <c r="P153" s="3" t="s">
        <v>64</v>
      </c>
      <c r="Q153" s="3" t="s">
        <v>31</v>
      </c>
      <c r="R153" s="3">
        <v>221</v>
      </c>
      <c r="S153" s="3">
        <v>222</v>
      </c>
      <c r="T153" s="3">
        <v>-0.3</v>
      </c>
      <c r="U153" s="3">
        <v>790</v>
      </c>
      <c r="V153" s="3">
        <v>851</v>
      </c>
      <c r="W153" s="3">
        <v>-7.1</v>
      </c>
      <c r="X153" s="32">
        <v>3477</v>
      </c>
      <c r="Y153" s="33">
        <v>3703</v>
      </c>
      <c r="Z153" s="3">
        <v>-6.1</v>
      </c>
      <c r="AA153" s="3">
        <v>354577.65</v>
      </c>
      <c r="AB153" s="3">
        <v>343983.1</v>
      </c>
      <c r="AC153" s="3">
        <v>366694.65</v>
      </c>
      <c r="AD153" s="3">
        <v>355280.82</v>
      </c>
    </row>
    <row r="154" spans="1:30" x14ac:dyDescent="0.3">
      <c r="A154" s="3" t="s">
        <v>1385</v>
      </c>
      <c r="B154" s="4">
        <v>19096</v>
      </c>
      <c r="C154" s="4">
        <v>294</v>
      </c>
      <c r="D154" s="4" t="s">
        <v>25</v>
      </c>
      <c r="E154" s="5" t="s">
        <v>45</v>
      </c>
      <c r="F154" s="3" t="s">
        <v>1386</v>
      </c>
      <c r="G154" s="4" t="s">
        <v>86</v>
      </c>
      <c r="H154" s="3" t="s">
        <v>758</v>
      </c>
      <c r="I154" s="3" t="s">
        <v>175</v>
      </c>
      <c r="J154" s="3" t="s">
        <v>89</v>
      </c>
      <c r="K154" s="3" t="s">
        <v>89</v>
      </c>
      <c r="L154" s="6" t="s">
        <v>175</v>
      </c>
      <c r="M154" s="3" t="s">
        <v>176</v>
      </c>
      <c r="N154" s="3" t="s">
        <v>1387</v>
      </c>
      <c r="O154" s="3" t="s">
        <v>178</v>
      </c>
      <c r="P154" s="3" t="s">
        <v>57</v>
      </c>
      <c r="Q154" s="3" t="s">
        <v>31</v>
      </c>
      <c r="R154" s="3">
        <v>254</v>
      </c>
      <c r="S154" s="3">
        <v>234</v>
      </c>
      <c r="T154" s="3">
        <v>8.6999999999999993</v>
      </c>
      <c r="U154" s="3">
        <v>737</v>
      </c>
      <c r="V154" s="3">
        <v>506</v>
      </c>
      <c r="W154" s="3">
        <v>45.7</v>
      </c>
      <c r="X154" s="32">
        <v>2392</v>
      </c>
      <c r="Y154" s="33">
        <v>2306</v>
      </c>
      <c r="Z154" s="3">
        <v>3.7</v>
      </c>
      <c r="AA154" s="3">
        <v>352999.89</v>
      </c>
      <c r="AB154" s="3">
        <v>341628.32</v>
      </c>
      <c r="AC154" s="3">
        <v>375174.35</v>
      </c>
      <c r="AD154" s="3">
        <v>361646.9</v>
      </c>
    </row>
    <row r="155" spans="1:30" x14ac:dyDescent="0.3">
      <c r="A155" s="3" t="s">
        <v>3115</v>
      </c>
      <c r="B155" s="4">
        <v>48690</v>
      </c>
      <c r="C155" s="4">
        <v>283</v>
      </c>
      <c r="D155" s="4" t="s">
        <v>25</v>
      </c>
      <c r="E155" s="5" t="s">
        <v>45</v>
      </c>
      <c r="F155" s="3" t="s">
        <v>3116</v>
      </c>
      <c r="G155" s="4" t="s">
        <v>86</v>
      </c>
      <c r="H155" s="3" t="s">
        <v>131</v>
      </c>
      <c r="I155" s="3" t="s">
        <v>88</v>
      </c>
      <c r="J155" s="3" t="s">
        <v>132</v>
      </c>
      <c r="K155" s="3" t="s">
        <v>132</v>
      </c>
      <c r="L155" s="6" t="s">
        <v>88</v>
      </c>
      <c r="M155" s="3" t="s">
        <v>133</v>
      </c>
      <c r="N155" s="3" t="s">
        <v>3117</v>
      </c>
      <c r="O155" s="3" t="s">
        <v>106</v>
      </c>
      <c r="P155" s="3" t="s">
        <v>51</v>
      </c>
      <c r="Q155" s="3" t="s">
        <v>31</v>
      </c>
      <c r="R155" s="3">
        <v>15</v>
      </c>
      <c r="S155" s="3">
        <v>349</v>
      </c>
      <c r="T155" s="3">
        <v>-95.7</v>
      </c>
      <c r="U155" s="3">
        <v>69</v>
      </c>
      <c r="V155" s="3">
        <v>435</v>
      </c>
      <c r="W155" s="3">
        <v>-84.2</v>
      </c>
      <c r="X155" s="32">
        <v>1866</v>
      </c>
      <c r="Y155" s="33">
        <v>610</v>
      </c>
      <c r="Z155" s="3">
        <v>206.1</v>
      </c>
      <c r="AA155" s="3">
        <v>349269.29</v>
      </c>
      <c r="AB155" s="3">
        <v>124051.87</v>
      </c>
      <c r="AC155" s="3">
        <v>577955.22</v>
      </c>
      <c r="AD155" s="3">
        <v>176158.38</v>
      </c>
    </row>
    <row r="156" spans="1:30" x14ac:dyDescent="0.3">
      <c r="A156" s="3" t="s">
        <v>4372</v>
      </c>
      <c r="B156" s="4">
        <v>19226</v>
      </c>
      <c r="C156" s="4">
        <v>486</v>
      </c>
      <c r="D156" s="4" t="s">
        <v>25</v>
      </c>
      <c r="E156" s="5" t="s">
        <v>45</v>
      </c>
      <c r="F156" s="3" t="s">
        <v>4373</v>
      </c>
      <c r="G156" s="4" t="s">
        <v>86</v>
      </c>
      <c r="H156" s="3" t="s">
        <v>758</v>
      </c>
      <c r="I156" s="3" t="s">
        <v>175</v>
      </c>
      <c r="J156" s="3" t="s">
        <v>146</v>
      </c>
      <c r="K156" s="3" t="s">
        <v>146</v>
      </c>
      <c r="L156" s="6" t="s">
        <v>175</v>
      </c>
      <c r="M156" s="3" t="s">
        <v>176</v>
      </c>
      <c r="N156" s="3" t="s">
        <v>4374</v>
      </c>
      <c r="O156" s="3" t="s">
        <v>178</v>
      </c>
      <c r="P156" s="3" t="s">
        <v>57</v>
      </c>
      <c r="Q156" s="3" t="s">
        <v>31</v>
      </c>
      <c r="R156" s="3">
        <v>47</v>
      </c>
      <c r="S156" s="3">
        <v>64</v>
      </c>
      <c r="T156" s="3">
        <v>-26</v>
      </c>
      <c r="U156" s="3">
        <v>245</v>
      </c>
      <c r="V156" s="3">
        <v>212</v>
      </c>
      <c r="W156" s="3">
        <v>15.4</v>
      </c>
      <c r="X156" s="32">
        <v>1150</v>
      </c>
      <c r="Y156" s="33">
        <v>1043</v>
      </c>
      <c r="Z156" s="3">
        <v>10.199999999999999</v>
      </c>
      <c r="AA156" s="3">
        <v>345591.54</v>
      </c>
      <c r="AB156" s="3">
        <v>330322</v>
      </c>
      <c r="AC156" s="3">
        <v>371304.18</v>
      </c>
      <c r="AD156" s="3">
        <v>336832.47</v>
      </c>
    </row>
    <row r="157" spans="1:30" x14ac:dyDescent="0.3">
      <c r="A157" s="3" t="s">
        <v>4375</v>
      </c>
      <c r="B157" s="4">
        <v>10838</v>
      </c>
      <c r="C157" s="4">
        <v>268</v>
      </c>
      <c r="D157" s="4" t="s">
        <v>25</v>
      </c>
      <c r="E157" s="5" t="s">
        <v>45</v>
      </c>
      <c r="F157" s="3" t="s">
        <v>4376</v>
      </c>
      <c r="G157" s="4" t="s">
        <v>86</v>
      </c>
      <c r="H157" s="3" t="s">
        <v>896</v>
      </c>
      <c r="I157" s="3" t="s">
        <v>257</v>
      </c>
      <c r="J157" s="3" t="s">
        <v>146</v>
      </c>
      <c r="K157" s="3" t="s">
        <v>146</v>
      </c>
      <c r="L157" s="6" t="s">
        <v>257</v>
      </c>
      <c r="M157" s="3" t="s">
        <v>330</v>
      </c>
      <c r="N157" s="3" t="s">
        <v>4377</v>
      </c>
      <c r="O157" s="3" t="s">
        <v>178</v>
      </c>
      <c r="P157" s="3" t="s">
        <v>397</v>
      </c>
      <c r="Q157" s="3" t="s">
        <v>31</v>
      </c>
      <c r="R157" s="3">
        <v>98</v>
      </c>
      <c r="S157" s="3">
        <v>64</v>
      </c>
      <c r="T157" s="3">
        <v>52.7</v>
      </c>
      <c r="U157" s="3">
        <v>432</v>
      </c>
      <c r="V157" s="3">
        <v>257</v>
      </c>
      <c r="W157" s="3">
        <v>68.2</v>
      </c>
      <c r="X157" s="32">
        <v>1507</v>
      </c>
      <c r="Y157" s="33">
        <v>1455</v>
      </c>
      <c r="Z157" s="3">
        <v>3.6</v>
      </c>
      <c r="AA157" s="3">
        <v>340914.37</v>
      </c>
      <c r="AB157" s="3">
        <v>328082.34000000003</v>
      </c>
      <c r="AC157" s="3">
        <v>347787.37</v>
      </c>
      <c r="AD157" s="3">
        <v>335717.34</v>
      </c>
    </row>
    <row r="158" spans="1:30" x14ac:dyDescent="0.3">
      <c r="A158" s="3" t="s">
        <v>1388</v>
      </c>
      <c r="B158" s="4">
        <v>49376</v>
      </c>
      <c r="C158" s="4">
        <v>271</v>
      </c>
      <c r="D158" s="4" t="s">
        <v>25</v>
      </c>
      <c r="E158" s="5" t="s">
        <v>45</v>
      </c>
      <c r="F158" s="3" t="s">
        <v>1389</v>
      </c>
      <c r="G158" s="4" t="s">
        <v>86</v>
      </c>
      <c r="H158" s="3" t="s">
        <v>131</v>
      </c>
      <c r="I158" s="3" t="s">
        <v>88</v>
      </c>
      <c r="J158" s="3" t="s">
        <v>89</v>
      </c>
      <c r="K158" s="3" t="s">
        <v>89</v>
      </c>
      <c r="L158" s="6" t="s">
        <v>88</v>
      </c>
      <c r="M158" s="3" t="s">
        <v>133</v>
      </c>
      <c r="N158" s="3" t="s">
        <v>1390</v>
      </c>
      <c r="O158" s="3" t="s">
        <v>106</v>
      </c>
      <c r="P158" s="3" t="s">
        <v>57</v>
      </c>
      <c r="Q158" s="3" t="s">
        <v>31</v>
      </c>
      <c r="R158" s="3">
        <v>89</v>
      </c>
      <c r="S158" s="3">
        <v>71</v>
      </c>
      <c r="T158" s="3">
        <v>26</v>
      </c>
      <c r="U158" s="3">
        <v>572</v>
      </c>
      <c r="V158" s="3">
        <v>482</v>
      </c>
      <c r="W158" s="3">
        <v>18.5</v>
      </c>
      <c r="X158" s="32">
        <v>1854</v>
      </c>
      <c r="Y158" s="33">
        <v>1473</v>
      </c>
      <c r="Z158" s="3">
        <v>25.9</v>
      </c>
      <c r="AA158" s="3">
        <v>338089.81</v>
      </c>
      <c r="AB158" s="3">
        <v>261957.06</v>
      </c>
      <c r="AC158" s="3">
        <v>350407.35</v>
      </c>
      <c r="AD158" s="3">
        <v>271234.5</v>
      </c>
    </row>
    <row r="159" spans="1:30" x14ac:dyDescent="0.3">
      <c r="A159" s="3" t="s">
        <v>3118</v>
      </c>
      <c r="B159" s="4">
        <v>5326</v>
      </c>
      <c r="C159" s="4">
        <v>527</v>
      </c>
      <c r="D159" s="4" t="s">
        <v>25</v>
      </c>
      <c r="E159" s="5" t="s">
        <v>45</v>
      </c>
      <c r="F159" s="3" t="s">
        <v>3119</v>
      </c>
      <c r="G159" s="4" t="s">
        <v>86</v>
      </c>
      <c r="H159" s="3" t="s">
        <v>900</v>
      </c>
      <c r="I159" s="3" t="s">
        <v>240</v>
      </c>
      <c r="J159" s="3" t="s">
        <v>132</v>
      </c>
      <c r="K159" s="3" t="s">
        <v>132</v>
      </c>
      <c r="L159" s="6" t="s">
        <v>240</v>
      </c>
      <c r="M159" s="3" t="s">
        <v>712</v>
      </c>
      <c r="N159" s="3" t="s">
        <v>3120</v>
      </c>
      <c r="O159" s="3" t="s">
        <v>178</v>
      </c>
      <c r="P159" s="3" t="s">
        <v>397</v>
      </c>
      <c r="Q159" s="3" t="s">
        <v>31</v>
      </c>
      <c r="R159" s="3">
        <v>57</v>
      </c>
      <c r="S159" s="3">
        <v>56</v>
      </c>
      <c r="T159" s="3">
        <v>2.1</v>
      </c>
      <c r="U159" s="3">
        <v>179</v>
      </c>
      <c r="V159" s="3">
        <v>188</v>
      </c>
      <c r="W159" s="3">
        <v>-5</v>
      </c>
      <c r="X159" s="32">
        <v>945</v>
      </c>
      <c r="Y159" s="33">
        <v>896</v>
      </c>
      <c r="Z159" s="3">
        <v>5.5</v>
      </c>
      <c r="AA159" s="3">
        <v>336870.6</v>
      </c>
      <c r="AB159" s="3">
        <v>319651.8</v>
      </c>
      <c r="AC159" s="3">
        <v>342558.6</v>
      </c>
      <c r="AD159" s="3">
        <v>324619.8</v>
      </c>
    </row>
    <row r="160" spans="1:30" x14ac:dyDescent="0.3">
      <c r="A160" s="3" t="s">
        <v>1391</v>
      </c>
      <c r="B160" s="4">
        <v>38006</v>
      </c>
      <c r="C160" s="4">
        <v>319</v>
      </c>
      <c r="D160" s="4" t="s">
        <v>25</v>
      </c>
      <c r="E160" s="5" t="s">
        <v>45</v>
      </c>
      <c r="F160" s="3" t="s">
        <v>1392</v>
      </c>
      <c r="G160" s="4" t="s">
        <v>86</v>
      </c>
      <c r="H160" s="3" t="s">
        <v>252</v>
      </c>
      <c r="I160" s="3" t="s">
        <v>252</v>
      </c>
      <c r="J160" s="3" t="s">
        <v>89</v>
      </c>
      <c r="K160" s="3" t="s">
        <v>89</v>
      </c>
      <c r="L160" s="6" t="s">
        <v>252</v>
      </c>
      <c r="M160" s="3" t="s">
        <v>154</v>
      </c>
      <c r="N160" s="3" t="s">
        <v>1393</v>
      </c>
      <c r="O160" s="3" t="s">
        <v>311</v>
      </c>
      <c r="P160" s="3" t="s">
        <v>397</v>
      </c>
      <c r="Q160" s="3" t="s">
        <v>31</v>
      </c>
      <c r="R160" s="3">
        <v>235</v>
      </c>
      <c r="S160" s="3">
        <v>188</v>
      </c>
      <c r="T160" s="3">
        <v>25</v>
      </c>
      <c r="U160" s="3">
        <v>742</v>
      </c>
      <c r="V160" s="3">
        <v>631</v>
      </c>
      <c r="W160" s="3">
        <v>17.600000000000001</v>
      </c>
      <c r="X160" s="32">
        <v>3043</v>
      </c>
      <c r="Y160" s="33">
        <v>2970</v>
      </c>
      <c r="Z160" s="3">
        <v>2.5</v>
      </c>
      <c r="AA160" s="3">
        <v>332814.26</v>
      </c>
      <c r="AB160" s="3">
        <v>330862.3</v>
      </c>
      <c r="AC160" s="3">
        <v>348391.26</v>
      </c>
      <c r="AD160" s="3">
        <v>340053.3</v>
      </c>
    </row>
    <row r="161" spans="1:30" x14ac:dyDescent="0.3">
      <c r="A161" s="3" t="s">
        <v>1394</v>
      </c>
      <c r="B161" s="4">
        <v>17956</v>
      </c>
      <c r="C161" s="4">
        <v>506</v>
      </c>
      <c r="D161" s="4" t="s">
        <v>25</v>
      </c>
      <c r="E161" s="5" t="s">
        <v>45</v>
      </c>
      <c r="F161" s="3" t="s">
        <v>1395</v>
      </c>
      <c r="G161" s="4" t="s">
        <v>86</v>
      </c>
      <c r="H161" s="3" t="s">
        <v>758</v>
      </c>
      <c r="I161" s="3" t="s">
        <v>175</v>
      </c>
      <c r="J161" s="3" t="s">
        <v>89</v>
      </c>
      <c r="K161" s="3" t="s">
        <v>89</v>
      </c>
      <c r="L161" s="6" t="s">
        <v>175</v>
      </c>
      <c r="M161" s="3" t="s">
        <v>176</v>
      </c>
      <c r="N161" s="3" t="s">
        <v>1396</v>
      </c>
      <c r="O161" s="3" t="s">
        <v>178</v>
      </c>
      <c r="P161" s="3" t="s">
        <v>55</v>
      </c>
      <c r="Q161" s="3" t="s">
        <v>31</v>
      </c>
      <c r="R161" s="3">
        <v>188</v>
      </c>
      <c r="S161" s="3">
        <v>167</v>
      </c>
      <c r="T161" s="3">
        <v>12.6</v>
      </c>
      <c r="U161" s="3">
        <v>676</v>
      </c>
      <c r="V161" s="3">
        <v>713</v>
      </c>
      <c r="W161" s="3">
        <v>-5.2</v>
      </c>
      <c r="X161" s="32">
        <v>3143</v>
      </c>
      <c r="Y161" s="33">
        <v>3295</v>
      </c>
      <c r="Z161" s="3">
        <v>-4.5999999999999996</v>
      </c>
      <c r="AA161" s="3">
        <v>331599.3</v>
      </c>
      <c r="AB161" s="3">
        <v>339803.43</v>
      </c>
      <c r="AC161" s="3">
        <v>347732.3</v>
      </c>
      <c r="AD161" s="3">
        <v>356425.43</v>
      </c>
    </row>
    <row r="162" spans="1:30" x14ac:dyDescent="0.3">
      <c r="A162" s="3" t="s">
        <v>920</v>
      </c>
      <c r="B162" s="4">
        <v>58838</v>
      </c>
      <c r="C162" s="4">
        <v>422</v>
      </c>
      <c r="D162" s="4" t="s">
        <v>25</v>
      </c>
      <c r="E162" s="5" t="s">
        <v>45</v>
      </c>
      <c r="F162" s="3" t="s">
        <v>921</v>
      </c>
      <c r="G162" s="4" t="s">
        <v>86</v>
      </c>
      <c r="H162" s="3" t="s">
        <v>116</v>
      </c>
      <c r="I162" s="3" t="s">
        <v>116</v>
      </c>
      <c r="J162" s="3" t="s">
        <v>116</v>
      </c>
      <c r="K162" s="3" t="s">
        <v>89</v>
      </c>
      <c r="L162" s="6" t="s">
        <v>116</v>
      </c>
      <c r="M162" s="3" t="s">
        <v>122</v>
      </c>
      <c r="N162" s="3" t="s">
        <v>922</v>
      </c>
      <c r="O162" s="3" t="s">
        <v>119</v>
      </c>
      <c r="P162" s="3" t="s">
        <v>128</v>
      </c>
      <c r="Q162" s="3" t="s">
        <v>60</v>
      </c>
      <c r="R162" s="3">
        <v>526</v>
      </c>
      <c r="S162" s="3">
        <v>496</v>
      </c>
      <c r="T162" s="3">
        <v>6.1</v>
      </c>
      <c r="U162" s="3">
        <v>1564</v>
      </c>
      <c r="V162" s="3">
        <v>1469</v>
      </c>
      <c r="W162" s="3">
        <v>6.5</v>
      </c>
      <c r="X162" s="32">
        <v>4341</v>
      </c>
      <c r="Y162" s="33">
        <v>4230</v>
      </c>
      <c r="Z162" s="3">
        <v>2.6</v>
      </c>
      <c r="AA162" s="3">
        <v>331014.5</v>
      </c>
      <c r="AB162" s="3">
        <v>318749.26</v>
      </c>
      <c r="AC162" s="3">
        <v>343358.5</v>
      </c>
      <c r="AD162" s="3">
        <v>327862.26</v>
      </c>
    </row>
    <row r="163" spans="1:30" x14ac:dyDescent="0.3">
      <c r="A163" s="3" t="s">
        <v>4378</v>
      </c>
      <c r="B163" s="4">
        <v>36871</v>
      </c>
      <c r="C163" s="4">
        <v>528</v>
      </c>
      <c r="D163" s="4" t="s">
        <v>25</v>
      </c>
      <c r="E163" s="5" t="s">
        <v>45</v>
      </c>
      <c r="F163" s="3" t="s">
        <v>4379</v>
      </c>
      <c r="G163" s="4" t="s">
        <v>86</v>
      </c>
      <c r="H163" s="3" t="s">
        <v>252</v>
      </c>
      <c r="I163" s="3" t="s">
        <v>252</v>
      </c>
      <c r="J163" s="3" t="s">
        <v>146</v>
      </c>
      <c r="K163" s="3" t="s">
        <v>146</v>
      </c>
      <c r="L163" s="6" t="s">
        <v>252</v>
      </c>
      <c r="M163" s="3" t="s">
        <v>154</v>
      </c>
      <c r="N163" s="3" t="s">
        <v>4380</v>
      </c>
      <c r="O163" s="3" t="s">
        <v>311</v>
      </c>
      <c r="P163" s="3" t="s">
        <v>397</v>
      </c>
      <c r="Q163" s="3" t="s">
        <v>31</v>
      </c>
      <c r="R163" s="3">
        <v>62</v>
      </c>
      <c r="S163" s="3">
        <v>54</v>
      </c>
      <c r="T163" s="3">
        <v>14.7</v>
      </c>
      <c r="U163" s="3">
        <v>237</v>
      </c>
      <c r="V163" s="3">
        <v>222</v>
      </c>
      <c r="W163" s="3">
        <v>6.7</v>
      </c>
      <c r="X163" s="16">
        <v>1158</v>
      </c>
      <c r="Y163" s="7">
        <v>1196</v>
      </c>
      <c r="Z163" s="3">
        <v>-3.1</v>
      </c>
      <c r="AA163" s="3">
        <v>330961</v>
      </c>
      <c r="AB163" s="3">
        <v>373560.17</v>
      </c>
      <c r="AC163" s="3">
        <v>344581</v>
      </c>
      <c r="AD163" s="3">
        <v>388947.17</v>
      </c>
    </row>
    <row r="164" spans="1:30" x14ac:dyDescent="0.3">
      <c r="A164" s="3" t="s">
        <v>1397</v>
      </c>
      <c r="B164" s="4">
        <v>32237</v>
      </c>
      <c r="C164" s="4">
        <v>441</v>
      </c>
      <c r="D164" s="4" t="s">
        <v>25</v>
      </c>
      <c r="E164" s="5" t="s">
        <v>45</v>
      </c>
      <c r="F164" s="3" t="s">
        <v>1398</v>
      </c>
      <c r="G164" s="4" t="s">
        <v>86</v>
      </c>
      <c r="H164" s="3" t="s">
        <v>153</v>
      </c>
      <c r="I164" s="3" t="s">
        <v>153</v>
      </c>
      <c r="J164" s="3" t="s">
        <v>89</v>
      </c>
      <c r="K164" s="3" t="s">
        <v>89</v>
      </c>
      <c r="L164" s="6" t="s">
        <v>153</v>
      </c>
      <c r="M164" s="3" t="s">
        <v>154</v>
      </c>
      <c r="N164" s="3" t="s">
        <v>1399</v>
      </c>
      <c r="O164" s="3" t="s">
        <v>156</v>
      </c>
      <c r="P164" s="3" t="s">
        <v>51</v>
      </c>
      <c r="Q164" s="3" t="s">
        <v>31</v>
      </c>
      <c r="R164" s="3">
        <v>235</v>
      </c>
      <c r="S164" s="3">
        <v>217</v>
      </c>
      <c r="T164" s="3">
        <v>8.1999999999999993</v>
      </c>
      <c r="U164" s="3">
        <v>758</v>
      </c>
      <c r="V164" s="3">
        <v>838</v>
      </c>
      <c r="W164" s="3">
        <v>-9.5</v>
      </c>
      <c r="X164" s="32">
        <v>3147</v>
      </c>
      <c r="Y164" s="33">
        <v>3502</v>
      </c>
      <c r="Z164" s="3">
        <v>-10.1</v>
      </c>
      <c r="AA164" s="3">
        <v>327731.82</v>
      </c>
      <c r="AB164" s="3">
        <v>364686.4</v>
      </c>
      <c r="AC164" s="3">
        <v>327731.82</v>
      </c>
      <c r="AD164" s="3">
        <v>364686.4</v>
      </c>
    </row>
    <row r="165" spans="1:30" x14ac:dyDescent="0.3">
      <c r="A165" s="3" t="s">
        <v>4381</v>
      </c>
      <c r="B165" s="4">
        <v>64716</v>
      </c>
      <c r="C165" s="4">
        <v>481</v>
      </c>
      <c r="D165" s="4" t="s">
        <v>25</v>
      </c>
      <c r="E165" s="5" t="s">
        <v>45</v>
      </c>
      <c r="F165" s="3" t="s">
        <v>4382</v>
      </c>
      <c r="G165" s="4" t="s">
        <v>86</v>
      </c>
      <c r="H165" s="3" t="s">
        <v>252</v>
      </c>
      <c r="I165" s="3" t="s">
        <v>252</v>
      </c>
      <c r="J165" s="3" t="s">
        <v>146</v>
      </c>
      <c r="K165" s="3" t="s">
        <v>146</v>
      </c>
      <c r="L165" s="6" t="s">
        <v>252</v>
      </c>
      <c r="M165" s="3" t="s">
        <v>184</v>
      </c>
      <c r="N165" s="3" t="s">
        <v>4383</v>
      </c>
      <c r="O165" s="3" t="s">
        <v>92</v>
      </c>
      <c r="P165" s="3" t="s">
        <v>397</v>
      </c>
      <c r="Q165" s="3" t="s">
        <v>31</v>
      </c>
      <c r="R165" s="3">
        <v>54</v>
      </c>
      <c r="S165" s="3">
        <v>63</v>
      </c>
      <c r="T165" s="3">
        <v>-13.3</v>
      </c>
      <c r="U165" s="3">
        <v>214</v>
      </c>
      <c r="V165" s="3">
        <v>245</v>
      </c>
      <c r="W165" s="3">
        <v>-12.7</v>
      </c>
      <c r="X165" s="16">
        <v>1142</v>
      </c>
      <c r="Y165" s="7">
        <v>1172</v>
      </c>
      <c r="Z165" s="3">
        <v>-2.6</v>
      </c>
      <c r="AA165" s="3">
        <v>323359.21000000002</v>
      </c>
      <c r="AB165" s="3">
        <v>367292.26</v>
      </c>
      <c r="AC165" s="3">
        <v>339598.21</v>
      </c>
      <c r="AD165" s="3">
        <v>381329.26</v>
      </c>
    </row>
    <row r="166" spans="1:30" x14ac:dyDescent="0.3">
      <c r="A166" s="3" t="s">
        <v>761</v>
      </c>
      <c r="B166" s="4">
        <v>16676</v>
      </c>
      <c r="C166" s="4">
        <v>365</v>
      </c>
      <c r="D166" s="4" t="s">
        <v>25</v>
      </c>
      <c r="E166" s="5">
        <v>42993</v>
      </c>
      <c r="F166" s="3" t="s">
        <v>762</v>
      </c>
      <c r="G166" s="4" t="s">
        <v>86</v>
      </c>
      <c r="H166" s="3" t="s">
        <v>758</v>
      </c>
      <c r="I166" s="3" t="s">
        <v>175</v>
      </c>
      <c r="J166" s="3" t="s">
        <v>146</v>
      </c>
      <c r="K166" s="3" t="s">
        <v>146</v>
      </c>
      <c r="L166" s="6" t="s">
        <v>175</v>
      </c>
      <c r="M166" s="3" t="s">
        <v>176</v>
      </c>
      <c r="N166" s="3" t="s">
        <v>763</v>
      </c>
      <c r="O166" s="3" t="s">
        <v>178</v>
      </c>
      <c r="P166" s="3" t="s">
        <v>57</v>
      </c>
      <c r="Q166" s="3" t="s">
        <v>31</v>
      </c>
      <c r="R166" s="3">
        <v>60</v>
      </c>
      <c r="S166" s="3">
        <v>39</v>
      </c>
      <c r="T166" s="3">
        <v>52.2</v>
      </c>
      <c r="U166" s="3">
        <v>226</v>
      </c>
      <c r="V166" s="3">
        <v>196</v>
      </c>
      <c r="W166" s="3">
        <v>15.2</v>
      </c>
      <c r="X166" s="32">
        <v>924</v>
      </c>
      <c r="Y166" s="33">
        <v>750</v>
      </c>
      <c r="Z166" s="3">
        <v>23.2</v>
      </c>
      <c r="AA166" s="3">
        <v>322884.7</v>
      </c>
      <c r="AB166" s="3">
        <v>267066.78999999998</v>
      </c>
      <c r="AC166" s="3">
        <v>341239.3</v>
      </c>
      <c r="AD166" s="3">
        <v>287255.28999999998</v>
      </c>
    </row>
    <row r="167" spans="1:30" x14ac:dyDescent="0.3">
      <c r="A167" s="3" t="s">
        <v>1400</v>
      </c>
      <c r="B167" s="4">
        <v>4867</v>
      </c>
      <c r="C167" s="4">
        <v>516</v>
      </c>
      <c r="D167" s="4" t="s">
        <v>25</v>
      </c>
      <c r="E167" s="5" t="s">
        <v>45</v>
      </c>
      <c r="F167" s="3" t="s">
        <v>1401</v>
      </c>
      <c r="G167" s="4" t="s">
        <v>86</v>
      </c>
      <c r="H167" s="3" t="s">
        <v>900</v>
      </c>
      <c r="I167" s="3" t="s">
        <v>240</v>
      </c>
      <c r="J167" s="3" t="s">
        <v>89</v>
      </c>
      <c r="K167" s="3" t="s">
        <v>89</v>
      </c>
      <c r="L167" s="6" t="s">
        <v>240</v>
      </c>
      <c r="M167" s="3" t="s">
        <v>712</v>
      </c>
      <c r="N167" s="3" t="s">
        <v>1402</v>
      </c>
      <c r="O167" s="3" t="s">
        <v>178</v>
      </c>
      <c r="P167" s="3" t="s">
        <v>63</v>
      </c>
      <c r="Q167" s="3" t="s">
        <v>31</v>
      </c>
      <c r="R167" s="3">
        <v>116</v>
      </c>
      <c r="S167" s="3">
        <v>100</v>
      </c>
      <c r="T167" s="3">
        <v>16.5</v>
      </c>
      <c r="U167" s="3">
        <v>352</v>
      </c>
      <c r="V167" s="3">
        <v>355</v>
      </c>
      <c r="W167" s="3">
        <v>-1</v>
      </c>
      <c r="X167" s="32">
        <v>1444</v>
      </c>
      <c r="Y167" s="33">
        <v>1501</v>
      </c>
      <c r="Z167" s="3">
        <v>-3.7</v>
      </c>
      <c r="AA167" s="3">
        <v>322344.37</v>
      </c>
      <c r="AB167" s="3">
        <v>332230.82</v>
      </c>
      <c r="AC167" s="3">
        <v>322344.37</v>
      </c>
      <c r="AD167" s="3">
        <v>332230.82</v>
      </c>
    </row>
    <row r="168" spans="1:30" x14ac:dyDescent="0.3">
      <c r="A168" s="3" t="s">
        <v>1403</v>
      </c>
      <c r="B168" s="4">
        <v>37998</v>
      </c>
      <c r="C168" s="4">
        <v>406</v>
      </c>
      <c r="D168" s="4" t="s">
        <v>25</v>
      </c>
      <c r="E168" s="5" t="s">
        <v>45</v>
      </c>
      <c r="F168" s="3" t="s">
        <v>1404</v>
      </c>
      <c r="G168" s="4" t="s">
        <v>86</v>
      </c>
      <c r="H168" s="3" t="s">
        <v>252</v>
      </c>
      <c r="I168" s="3" t="s">
        <v>252</v>
      </c>
      <c r="J168" s="3" t="s">
        <v>89</v>
      </c>
      <c r="K168" s="3" t="s">
        <v>89</v>
      </c>
      <c r="L168" s="6" t="s">
        <v>252</v>
      </c>
      <c r="M168" s="3" t="s">
        <v>154</v>
      </c>
      <c r="N168" s="3" t="s">
        <v>1405</v>
      </c>
      <c r="O168" s="3" t="s">
        <v>311</v>
      </c>
      <c r="P168" s="3" t="s">
        <v>397</v>
      </c>
      <c r="Q168" s="3" t="s">
        <v>31</v>
      </c>
      <c r="R168" s="3">
        <v>244</v>
      </c>
      <c r="S168" s="3">
        <v>252</v>
      </c>
      <c r="T168" s="3">
        <v>-3</v>
      </c>
      <c r="U168" s="3">
        <v>921</v>
      </c>
      <c r="V168" s="3">
        <v>878</v>
      </c>
      <c r="W168" s="3">
        <v>4.9000000000000004</v>
      </c>
      <c r="X168" s="16">
        <v>3846</v>
      </c>
      <c r="Y168" s="7">
        <v>3492</v>
      </c>
      <c r="Z168" s="3">
        <v>10.1</v>
      </c>
      <c r="AA168" s="3">
        <v>320166.8</v>
      </c>
      <c r="AB168" s="3">
        <v>297107.59999999998</v>
      </c>
      <c r="AC168" s="3">
        <v>339424.8</v>
      </c>
      <c r="AD168" s="3">
        <v>308193.59999999998</v>
      </c>
    </row>
    <row r="169" spans="1:30" x14ac:dyDescent="0.3">
      <c r="A169" s="3" t="s">
        <v>4384</v>
      </c>
      <c r="B169" s="4">
        <v>64776</v>
      </c>
      <c r="C169" s="4">
        <v>409</v>
      </c>
      <c r="D169" s="4" t="s">
        <v>25</v>
      </c>
      <c r="E169" s="5" t="s">
        <v>45</v>
      </c>
      <c r="F169" s="3" t="s">
        <v>4385</v>
      </c>
      <c r="G169" s="4" t="s">
        <v>86</v>
      </c>
      <c r="H169" s="3" t="s">
        <v>54</v>
      </c>
      <c r="I169" s="3" t="s">
        <v>191</v>
      </c>
      <c r="J169" s="3" t="s">
        <v>146</v>
      </c>
      <c r="K169" s="3" t="s">
        <v>146</v>
      </c>
      <c r="L169" s="6" t="s">
        <v>191</v>
      </c>
      <c r="M169" s="3" t="s">
        <v>211</v>
      </c>
      <c r="N169" s="3" t="s">
        <v>4386</v>
      </c>
      <c r="O169" s="3" t="s">
        <v>92</v>
      </c>
      <c r="P169" s="3" t="s">
        <v>59</v>
      </c>
      <c r="Q169" s="3" t="s">
        <v>60</v>
      </c>
      <c r="R169" s="3">
        <v>103</v>
      </c>
      <c r="S169" s="3">
        <v>99</v>
      </c>
      <c r="T169" s="3">
        <v>4.5999999999999996</v>
      </c>
      <c r="U169" s="3">
        <v>322</v>
      </c>
      <c r="V169" s="3">
        <v>279</v>
      </c>
      <c r="W169" s="3">
        <v>15.6</v>
      </c>
      <c r="X169" s="32">
        <v>936</v>
      </c>
      <c r="Y169" s="33">
        <v>856</v>
      </c>
      <c r="Z169" s="3">
        <v>9.4</v>
      </c>
      <c r="AA169" s="3">
        <v>320045.15999999997</v>
      </c>
      <c r="AB169" s="3">
        <v>292676.52</v>
      </c>
      <c r="AC169" s="3">
        <v>328082.15999999997</v>
      </c>
      <c r="AD169" s="3">
        <v>299972.52</v>
      </c>
    </row>
    <row r="170" spans="1:30" x14ac:dyDescent="0.3">
      <c r="A170" s="3" t="s">
        <v>4387</v>
      </c>
      <c r="B170" s="4">
        <v>26585</v>
      </c>
      <c r="C170" s="4">
        <v>448</v>
      </c>
      <c r="D170" s="4" t="s">
        <v>25</v>
      </c>
      <c r="E170" s="5" t="s">
        <v>45</v>
      </c>
      <c r="F170" s="3" t="s">
        <v>4388</v>
      </c>
      <c r="G170" s="4" t="s">
        <v>86</v>
      </c>
      <c r="H170" s="3" t="s">
        <v>812</v>
      </c>
      <c r="I170" s="3" t="s">
        <v>175</v>
      </c>
      <c r="J170" s="3" t="s">
        <v>146</v>
      </c>
      <c r="K170" s="3" t="s">
        <v>146</v>
      </c>
      <c r="L170" s="6" t="s">
        <v>175</v>
      </c>
      <c r="M170" s="3" t="s">
        <v>176</v>
      </c>
      <c r="N170" s="3" t="s">
        <v>4389</v>
      </c>
      <c r="O170" s="3" t="s">
        <v>178</v>
      </c>
      <c r="P170" s="3" t="s">
        <v>49</v>
      </c>
      <c r="Q170" s="3" t="s">
        <v>50</v>
      </c>
      <c r="R170" s="3">
        <v>76</v>
      </c>
      <c r="S170" s="3">
        <v>67</v>
      </c>
      <c r="T170" s="3">
        <v>12.7</v>
      </c>
      <c r="U170" s="3">
        <v>256</v>
      </c>
      <c r="V170" s="3">
        <v>232</v>
      </c>
      <c r="W170" s="3">
        <v>10.6</v>
      </c>
      <c r="X170" s="32">
        <v>1267</v>
      </c>
      <c r="Y170" s="33">
        <v>1133</v>
      </c>
      <c r="Z170" s="3">
        <v>11.8</v>
      </c>
      <c r="AA170" s="3">
        <v>317632.36</v>
      </c>
      <c r="AB170" s="3">
        <v>284108.13</v>
      </c>
      <c r="AC170" s="3">
        <v>325755.36</v>
      </c>
      <c r="AD170" s="3">
        <v>291344.13</v>
      </c>
    </row>
    <row r="171" spans="1:30" x14ac:dyDescent="0.3">
      <c r="A171" s="3" t="s">
        <v>1406</v>
      </c>
      <c r="B171" s="4">
        <v>43336</v>
      </c>
      <c r="C171" s="4">
        <v>518</v>
      </c>
      <c r="D171" s="4" t="s">
        <v>25</v>
      </c>
      <c r="E171" s="5" t="s">
        <v>45</v>
      </c>
      <c r="F171" s="3" t="s">
        <v>1407</v>
      </c>
      <c r="G171" s="4" t="s">
        <v>86</v>
      </c>
      <c r="H171" s="3" t="s">
        <v>299</v>
      </c>
      <c r="I171" s="3" t="s">
        <v>299</v>
      </c>
      <c r="J171" s="3" t="s">
        <v>89</v>
      </c>
      <c r="K171" s="3" t="s">
        <v>89</v>
      </c>
      <c r="L171" s="6" t="s">
        <v>299</v>
      </c>
      <c r="M171" s="3" t="s">
        <v>184</v>
      </c>
      <c r="N171" s="3" t="s">
        <v>1408</v>
      </c>
      <c r="O171" s="3" t="s">
        <v>301</v>
      </c>
      <c r="P171" s="3" t="s">
        <v>397</v>
      </c>
      <c r="Q171" s="3" t="s">
        <v>31</v>
      </c>
      <c r="R171" s="3">
        <v>148</v>
      </c>
      <c r="S171" s="3">
        <v>160</v>
      </c>
      <c r="T171" s="3">
        <v>-7.5</v>
      </c>
      <c r="U171" s="3">
        <v>530</v>
      </c>
      <c r="V171" s="3">
        <v>558</v>
      </c>
      <c r="W171" s="3">
        <v>-5</v>
      </c>
      <c r="X171" s="32">
        <v>2168</v>
      </c>
      <c r="Y171" s="33">
        <v>2108</v>
      </c>
      <c r="Z171" s="3">
        <v>2.8</v>
      </c>
      <c r="AA171" s="3">
        <v>317299.74</v>
      </c>
      <c r="AB171" s="3">
        <v>307346.3</v>
      </c>
      <c r="AC171" s="3">
        <v>340221.74</v>
      </c>
      <c r="AD171" s="3">
        <v>330540.3</v>
      </c>
    </row>
    <row r="172" spans="1:30" x14ac:dyDescent="0.3">
      <c r="A172" s="3" t="s">
        <v>1409</v>
      </c>
      <c r="B172" s="4">
        <v>10628</v>
      </c>
      <c r="C172" s="4">
        <v>347</v>
      </c>
      <c r="D172" s="4" t="s">
        <v>25</v>
      </c>
      <c r="E172" s="5" t="s">
        <v>45</v>
      </c>
      <c r="F172" s="3" t="s">
        <v>1410</v>
      </c>
      <c r="G172" s="4" t="s">
        <v>86</v>
      </c>
      <c r="H172" s="3" t="s">
        <v>896</v>
      </c>
      <c r="I172" s="3" t="s">
        <v>257</v>
      </c>
      <c r="J172" s="3" t="s">
        <v>89</v>
      </c>
      <c r="K172" s="3" t="s">
        <v>89</v>
      </c>
      <c r="L172" s="6" t="s">
        <v>257</v>
      </c>
      <c r="M172" s="3" t="s">
        <v>258</v>
      </c>
      <c r="N172" s="3" t="s">
        <v>1411</v>
      </c>
      <c r="O172" s="3" t="s">
        <v>178</v>
      </c>
      <c r="P172" s="3" t="s">
        <v>57</v>
      </c>
      <c r="Q172" s="3" t="s">
        <v>31</v>
      </c>
      <c r="R172" s="3">
        <v>400</v>
      </c>
      <c r="S172" s="3">
        <v>202</v>
      </c>
      <c r="T172" s="3">
        <v>98.5</v>
      </c>
      <c r="U172" s="3">
        <v>823</v>
      </c>
      <c r="V172" s="3">
        <v>709</v>
      </c>
      <c r="W172" s="3">
        <v>16</v>
      </c>
      <c r="X172" s="32">
        <v>3284</v>
      </c>
      <c r="Y172" s="33">
        <v>3252</v>
      </c>
      <c r="Z172" s="3">
        <v>1</v>
      </c>
      <c r="AA172" s="3">
        <v>314574.58</v>
      </c>
      <c r="AB172" s="3">
        <v>315795.90000000002</v>
      </c>
      <c r="AC172" s="3">
        <v>326164.26</v>
      </c>
      <c r="AD172" s="3">
        <v>322959.75</v>
      </c>
    </row>
    <row r="173" spans="1:30" x14ac:dyDescent="0.3">
      <c r="A173" s="3" t="s">
        <v>4390</v>
      </c>
      <c r="B173" s="4">
        <v>5486</v>
      </c>
      <c r="C173" s="4">
        <v>314</v>
      </c>
      <c r="D173" s="4" t="s">
        <v>25</v>
      </c>
      <c r="E173" s="5" t="s">
        <v>45</v>
      </c>
      <c r="F173" s="3" t="s">
        <v>4391</v>
      </c>
      <c r="G173" s="4" t="s">
        <v>86</v>
      </c>
      <c r="H173" s="3" t="s">
        <v>900</v>
      </c>
      <c r="I173" s="3" t="s">
        <v>240</v>
      </c>
      <c r="J173" s="3" t="s">
        <v>146</v>
      </c>
      <c r="K173" s="3" t="s">
        <v>146</v>
      </c>
      <c r="L173" s="6" t="s">
        <v>240</v>
      </c>
      <c r="M173" s="3" t="s">
        <v>241</v>
      </c>
      <c r="N173" s="3" t="s">
        <v>4392</v>
      </c>
      <c r="O173" s="3" t="s">
        <v>178</v>
      </c>
      <c r="P173" s="3" t="s">
        <v>1797</v>
      </c>
      <c r="Q173" s="3" t="s">
        <v>60</v>
      </c>
      <c r="R173" s="3">
        <v>30</v>
      </c>
      <c r="S173" s="3">
        <v>24</v>
      </c>
      <c r="T173" s="3">
        <v>22.7</v>
      </c>
      <c r="U173" s="3">
        <v>95</v>
      </c>
      <c r="V173" s="3">
        <v>109</v>
      </c>
      <c r="W173" s="3">
        <v>-13.2</v>
      </c>
      <c r="X173" s="32">
        <v>494</v>
      </c>
      <c r="Y173" s="33">
        <v>481</v>
      </c>
      <c r="Z173" s="3">
        <v>2.6</v>
      </c>
      <c r="AA173" s="3">
        <v>313850.31</v>
      </c>
      <c r="AB173" s="3">
        <v>306546.21999999997</v>
      </c>
      <c r="AC173" s="3">
        <v>322478.31</v>
      </c>
      <c r="AD173" s="3">
        <v>314265.42</v>
      </c>
    </row>
    <row r="174" spans="1:30" x14ac:dyDescent="0.3">
      <c r="A174" s="3" t="s">
        <v>1412</v>
      </c>
      <c r="B174" s="4">
        <v>34368</v>
      </c>
      <c r="C174" s="4">
        <v>182</v>
      </c>
      <c r="D174" s="4" t="s">
        <v>25</v>
      </c>
      <c r="E174" s="5">
        <v>42677</v>
      </c>
      <c r="F174" s="3" t="s">
        <v>1413</v>
      </c>
      <c r="G174" s="4" t="s">
        <v>86</v>
      </c>
      <c r="H174" s="3" t="s">
        <v>252</v>
      </c>
      <c r="I174" s="3" t="s">
        <v>252</v>
      </c>
      <c r="J174" s="3" t="s">
        <v>89</v>
      </c>
      <c r="K174" s="3" t="s">
        <v>89</v>
      </c>
      <c r="L174" s="6" t="s">
        <v>252</v>
      </c>
      <c r="M174" s="3" t="s">
        <v>154</v>
      </c>
      <c r="N174" s="3" t="s">
        <v>1414</v>
      </c>
      <c r="O174" s="3" t="s">
        <v>311</v>
      </c>
      <c r="P174" s="3" t="s">
        <v>194</v>
      </c>
      <c r="Q174" s="3" t="s">
        <v>31</v>
      </c>
      <c r="R174" s="3">
        <v>357</v>
      </c>
      <c r="S174" s="3">
        <v>247</v>
      </c>
      <c r="T174" s="3">
        <v>44.5</v>
      </c>
      <c r="U174" s="3">
        <v>1284</v>
      </c>
      <c r="V174" s="3">
        <v>1011</v>
      </c>
      <c r="W174" s="3">
        <v>27</v>
      </c>
      <c r="X174" s="32">
        <v>5161</v>
      </c>
      <c r="Y174" s="33">
        <v>4060</v>
      </c>
      <c r="Z174" s="3">
        <v>27.1</v>
      </c>
      <c r="AA174" s="3">
        <v>313407.28000000003</v>
      </c>
      <c r="AB174" s="3">
        <v>249798.04</v>
      </c>
      <c r="AC174" s="3">
        <v>367341.28</v>
      </c>
      <c r="AD174" s="3">
        <v>288993.03999999998</v>
      </c>
    </row>
    <row r="175" spans="1:30" x14ac:dyDescent="0.3">
      <c r="A175" s="3" t="s">
        <v>4393</v>
      </c>
      <c r="B175" s="4">
        <v>64573</v>
      </c>
      <c r="C175" s="4">
        <v>447</v>
      </c>
      <c r="D175" s="4" t="s">
        <v>25</v>
      </c>
      <c r="E175" s="5" t="s">
        <v>45</v>
      </c>
      <c r="F175" s="3" t="s">
        <v>4394</v>
      </c>
      <c r="G175" s="4" t="s">
        <v>86</v>
      </c>
      <c r="H175" s="3" t="s">
        <v>252</v>
      </c>
      <c r="I175" s="3" t="s">
        <v>252</v>
      </c>
      <c r="J175" s="3" t="s">
        <v>146</v>
      </c>
      <c r="K175" s="3" t="s">
        <v>146</v>
      </c>
      <c r="L175" s="6" t="s">
        <v>252</v>
      </c>
      <c r="M175" s="3" t="s">
        <v>184</v>
      </c>
      <c r="N175" s="3" t="s">
        <v>4395</v>
      </c>
      <c r="O175" s="3" t="s">
        <v>92</v>
      </c>
      <c r="P175" s="3" t="s">
        <v>397</v>
      </c>
      <c r="Q175" s="3" t="s">
        <v>31</v>
      </c>
      <c r="R175" s="3">
        <v>61</v>
      </c>
      <c r="S175" s="3">
        <v>49</v>
      </c>
      <c r="T175" s="3">
        <v>23.4</v>
      </c>
      <c r="U175" s="3">
        <v>189</v>
      </c>
      <c r="V175" s="3">
        <v>211</v>
      </c>
      <c r="W175" s="3">
        <v>-10.6</v>
      </c>
      <c r="X175" s="16">
        <v>1099</v>
      </c>
      <c r="Y175" s="7">
        <v>1181</v>
      </c>
      <c r="Z175" s="3">
        <v>-7</v>
      </c>
      <c r="AA175" s="3">
        <v>310749.78000000003</v>
      </c>
      <c r="AB175" s="3">
        <v>369461.03</v>
      </c>
      <c r="AC175" s="3">
        <v>326781.78000000003</v>
      </c>
      <c r="AD175" s="3">
        <v>384230.03</v>
      </c>
    </row>
    <row r="176" spans="1:30" x14ac:dyDescent="0.3">
      <c r="A176" s="3" t="s">
        <v>5214</v>
      </c>
      <c r="B176" s="4">
        <v>76227</v>
      </c>
      <c r="C176" s="4">
        <v>42</v>
      </c>
      <c r="D176" s="4" t="s">
        <v>25</v>
      </c>
      <c r="E176" s="5" t="s">
        <v>45</v>
      </c>
      <c r="F176" s="3" t="s">
        <v>5215</v>
      </c>
      <c r="G176" s="4" t="s">
        <v>86</v>
      </c>
      <c r="H176" s="3" t="s">
        <v>54</v>
      </c>
      <c r="I176" s="3" t="s">
        <v>191</v>
      </c>
      <c r="J176" s="3" t="s">
        <v>104</v>
      </c>
      <c r="K176" s="3" t="s">
        <v>104</v>
      </c>
      <c r="L176" s="6" t="s">
        <v>191</v>
      </c>
      <c r="M176" s="3" t="s">
        <v>211</v>
      </c>
      <c r="N176" s="3" t="s">
        <v>5216</v>
      </c>
      <c r="O176" s="3" t="s">
        <v>92</v>
      </c>
      <c r="P176" s="3" t="s">
        <v>213</v>
      </c>
      <c r="Q176" s="3" t="s">
        <v>60</v>
      </c>
      <c r="R176" s="3">
        <v>486</v>
      </c>
      <c r="S176" s="3">
        <v>356</v>
      </c>
      <c r="T176" s="3">
        <v>36.299999999999997</v>
      </c>
      <c r="U176" s="3">
        <v>1494</v>
      </c>
      <c r="V176" s="3">
        <v>1157</v>
      </c>
      <c r="W176" s="3">
        <v>29.1</v>
      </c>
      <c r="X176" s="32">
        <v>5412</v>
      </c>
      <c r="Y176" s="33">
        <v>4489</v>
      </c>
      <c r="Z176" s="3">
        <v>20.6</v>
      </c>
      <c r="AA176" s="3">
        <v>310265.21000000002</v>
      </c>
      <c r="AB176" s="3">
        <v>254141.16</v>
      </c>
      <c r="AC176" s="3">
        <v>310265.21000000002</v>
      </c>
      <c r="AD176" s="3">
        <v>254141.16</v>
      </c>
    </row>
    <row r="177" spans="1:30" x14ac:dyDescent="0.3">
      <c r="A177" s="3" t="s">
        <v>923</v>
      </c>
      <c r="B177" s="4">
        <v>59154</v>
      </c>
      <c r="C177" s="4">
        <v>470</v>
      </c>
      <c r="D177" s="4" t="s">
        <v>25</v>
      </c>
      <c r="E177" s="5" t="s">
        <v>45</v>
      </c>
      <c r="F177" s="3" t="s">
        <v>924</v>
      </c>
      <c r="G177" s="4" t="s">
        <v>86</v>
      </c>
      <c r="H177" s="3" t="s">
        <v>116</v>
      </c>
      <c r="I177" s="3" t="s">
        <v>116</v>
      </c>
      <c r="J177" s="3" t="s">
        <v>116</v>
      </c>
      <c r="K177" s="3" t="s">
        <v>104</v>
      </c>
      <c r="L177" s="6" t="s">
        <v>116</v>
      </c>
      <c r="M177" s="3" t="s">
        <v>122</v>
      </c>
      <c r="N177" s="3" t="s">
        <v>925</v>
      </c>
      <c r="O177" s="3" t="s">
        <v>119</v>
      </c>
      <c r="P177" s="3" t="s">
        <v>128</v>
      </c>
      <c r="Q177" s="3" t="s">
        <v>60</v>
      </c>
      <c r="R177" s="3">
        <v>244</v>
      </c>
      <c r="S177" s="3">
        <v>194</v>
      </c>
      <c r="T177" s="3">
        <v>25.9</v>
      </c>
      <c r="U177" s="3">
        <v>1016</v>
      </c>
      <c r="V177" s="3">
        <v>994</v>
      </c>
      <c r="W177" s="3">
        <v>2.2999999999999998</v>
      </c>
      <c r="X177" s="32">
        <v>3591</v>
      </c>
      <c r="Y177" s="33">
        <v>3659</v>
      </c>
      <c r="Z177" s="3">
        <v>-1.8</v>
      </c>
      <c r="AA177" s="3">
        <v>309173.18</v>
      </c>
      <c r="AB177" s="3">
        <v>310948.33</v>
      </c>
      <c r="AC177" s="3">
        <v>320956.46000000002</v>
      </c>
      <c r="AD177" s="3">
        <v>319828.3</v>
      </c>
    </row>
    <row r="178" spans="1:30" x14ac:dyDescent="0.3">
      <c r="A178" s="3" t="s">
        <v>3121</v>
      </c>
      <c r="B178" s="4">
        <v>34458</v>
      </c>
      <c r="C178" s="4">
        <v>199</v>
      </c>
      <c r="D178" s="4" t="s">
        <v>25</v>
      </c>
      <c r="E178" s="5" t="s">
        <v>45</v>
      </c>
      <c r="F178" s="3" t="s">
        <v>3122</v>
      </c>
      <c r="G178" s="4" t="s">
        <v>86</v>
      </c>
      <c r="H178" s="3" t="s">
        <v>252</v>
      </c>
      <c r="I178" s="3" t="s">
        <v>252</v>
      </c>
      <c r="J178" s="3" t="s">
        <v>132</v>
      </c>
      <c r="K178" s="3" t="s">
        <v>132</v>
      </c>
      <c r="L178" s="6" t="s">
        <v>252</v>
      </c>
      <c r="M178" s="3" t="s">
        <v>154</v>
      </c>
      <c r="N178" s="3" t="s">
        <v>3123</v>
      </c>
      <c r="O178" s="3" t="s">
        <v>311</v>
      </c>
      <c r="P178" s="3" t="s">
        <v>397</v>
      </c>
      <c r="Q178" s="3" t="s">
        <v>31</v>
      </c>
      <c r="R178" s="3">
        <v>130</v>
      </c>
      <c r="S178" s="3">
        <v>88</v>
      </c>
      <c r="T178" s="3">
        <v>48</v>
      </c>
      <c r="U178" s="3">
        <v>525</v>
      </c>
      <c r="V178" s="3">
        <v>386</v>
      </c>
      <c r="W178" s="3">
        <v>36</v>
      </c>
      <c r="X178" s="32">
        <v>1783</v>
      </c>
      <c r="Y178" s="33">
        <v>1251</v>
      </c>
      <c r="Z178" s="3">
        <v>42.5</v>
      </c>
      <c r="AA178" s="3">
        <v>308703.87</v>
      </c>
      <c r="AB178" s="3">
        <v>252664.2</v>
      </c>
      <c r="AC178" s="3">
        <v>317269.87</v>
      </c>
      <c r="AD178" s="3">
        <v>258526.2</v>
      </c>
    </row>
    <row r="179" spans="1:30" x14ac:dyDescent="0.3">
      <c r="A179" s="3" t="s">
        <v>5217</v>
      </c>
      <c r="B179" s="4">
        <v>76485</v>
      </c>
      <c r="C179" s="4">
        <v>80</v>
      </c>
      <c r="D179" s="4" t="s">
        <v>25</v>
      </c>
      <c r="E179" s="5" t="s">
        <v>45</v>
      </c>
      <c r="F179" s="3" t="s">
        <v>5218</v>
      </c>
      <c r="G179" s="4" t="s">
        <v>86</v>
      </c>
      <c r="H179" s="3" t="s">
        <v>245</v>
      </c>
      <c r="I179" s="3" t="s">
        <v>191</v>
      </c>
      <c r="J179" s="3" t="s">
        <v>104</v>
      </c>
      <c r="K179" s="3" t="s">
        <v>104</v>
      </c>
      <c r="L179" s="6" t="s">
        <v>191</v>
      </c>
      <c r="M179" s="3" t="s">
        <v>211</v>
      </c>
      <c r="N179" s="3" t="s">
        <v>5219</v>
      </c>
      <c r="O179" s="3" t="s">
        <v>92</v>
      </c>
      <c r="P179" s="3" t="s">
        <v>421</v>
      </c>
      <c r="Q179" s="3" t="s">
        <v>27</v>
      </c>
      <c r="R179" s="3">
        <v>371</v>
      </c>
      <c r="S179" s="3">
        <v>360</v>
      </c>
      <c r="T179" s="3">
        <v>3</v>
      </c>
      <c r="U179" s="3">
        <v>1121</v>
      </c>
      <c r="V179" s="3">
        <v>1147</v>
      </c>
      <c r="W179" s="3">
        <v>-2.2999999999999998</v>
      </c>
      <c r="X179" s="32">
        <v>4688</v>
      </c>
      <c r="Y179" s="33">
        <v>4574</v>
      </c>
      <c r="Z179" s="3">
        <v>2.5</v>
      </c>
      <c r="AA179" s="3">
        <v>305499.03999999998</v>
      </c>
      <c r="AB179" s="3">
        <v>291658.88</v>
      </c>
      <c r="AC179" s="3">
        <v>305499.03999999998</v>
      </c>
      <c r="AD179" s="3">
        <v>291658.88</v>
      </c>
    </row>
    <row r="180" spans="1:30" x14ac:dyDescent="0.3">
      <c r="A180" s="3" t="s">
        <v>1415</v>
      </c>
      <c r="B180" s="4">
        <v>17954</v>
      </c>
      <c r="C180" s="4">
        <v>483</v>
      </c>
      <c r="D180" s="4" t="s">
        <v>25</v>
      </c>
      <c r="E180" s="5" t="s">
        <v>45</v>
      </c>
      <c r="F180" s="3" t="s">
        <v>1416</v>
      </c>
      <c r="G180" s="4" t="s">
        <v>86</v>
      </c>
      <c r="H180" s="3" t="s">
        <v>758</v>
      </c>
      <c r="I180" s="3" t="s">
        <v>175</v>
      </c>
      <c r="J180" s="3" t="s">
        <v>89</v>
      </c>
      <c r="K180" s="3" t="s">
        <v>89</v>
      </c>
      <c r="L180" s="6" t="s">
        <v>175</v>
      </c>
      <c r="M180" s="3" t="s">
        <v>176</v>
      </c>
      <c r="N180" s="3" t="s">
        <v>1417</v>
      </c>
      <c r="O180" s="3" t="s">
        <v>178</v>
      </c>
      <c r="P180" s="3" t="s">
        <v>55</v>
      </c>
      <c r="Q180" s="3" t="s">
        <v>31</v>
      </c>
      <c r="R180" s="3">
        <v>181</v>
      </c>
      <c r="S180" s="3">
        <v>165</v>
      </c>
      <c r="T180" s="3">
        <v>10</v>
      </c>
      <c r="U180" s="3">
        <v>572</v>
      </c>
      <c r="V180" s="3">
        <v>588</v>
      </c>
      <c r="W180" s="3">
        <v>-2.7</v>
      </c>
      <c r="X180" s="32">
        <v>2723</v>
      </c>
      <c r="Y180" s="33">
        <v>2583</v>
      </c>
      <c r="Z180" s="3">
        <v>5.4</v>
      </c>
      <c r="AA180" s="3">
        <v>302900.46000000002</v>
      </c>
      <c r="AB180" s="3">
        <v>284783.2</v>
      </c>
      <c r="AC180" s="3">
        <v>316264.96000000002</v>
      </c>
      <c r="AD180" s="3">
        <v>291218.2</v>
      </c>
    </row>
    <row r="181" spans="1:30" x14ac:dyDescent="0.3">
      <c r="A181" s="3" t="s">
        <v>3124</v>
      </c>
      <c r="B181" s="4">
        <v>68037</v>
      </c>
      <c r="C181" s="4">
        <v>459</v>
      </c>
      <c r="D181" s="4" t="s">
        <v>25</v>
      </c>
      <c r="E181" s="5" t="s">
        <v>45</v>
      </c>
      <c r="F181" s="3" t="s">
        <v>3125</v>
      </c>
      <c r="G181" s="4" t="s">
        <v>86</v>
      </c>
      <c r="H181" s="3" t="s">
        <v>54</v>
      </c>
      <c r="I181" s="3" t="s">
        <v>191</v>
      </c>
      <c r="J181" s="3" t="s">
        <v>132</v>
      </c>
      <c r="K181" s="3" t="s">
        <v>132</v>
      </c>
      <c r="L181" s="6" t="s">
        <v>191</v>
      </c>
      <c r="M181" s="3" t="s">
        <v>206</v>
      </c>
      <c r="N181" s="3" t="s">
        <v>3126</v>
      </c>
      <c r="O181" s="3" t="s">
        <v>92</v>
      </c>
      <c r="P181" s="3" t="s">
        <v>397</v>
      </c>
      <c r="Q181" s="3" t="s">
        <v>31</v>
      </c>
      <c r="R181" s="3">
        <v>84</v>
      </c>
      <c r="S181" s="3">
        <v>82</v>
      </c>
      <c r="T181" s="3">
        <v>2.2999999999999998</v>
      </c>
      <c r="U181" s="3">
        <v>278</v>
      </c>
      <c r="V181" s="3">
        <v>282</v>
      </c>
      <c r="W181" s="3">
        <v>-1.5</v>
      </c>
      <c r="X181" s="32">
        <v>1357</v>
      </c>
      <c r="Y181" s="33">
        <v>1261</v>
      </c>
      <c r="Z181" s="3">
        <v>7.6</v>
      </c>
      <c r="AA181" s="3">
        <v>302101.68</v>
      </c>
      <c r="AB181" s="3">
        <v>280660.77</v>
      </c>
      <c r="AC181" s="3">
        <v>302101.68</v>
      </c>
      <c r="AD181" s="3">
        <v>280660.77</v>
      </c>
    </row>
    <row r="182" spans="1:30" x14ac:dyDescent="0.3">
      <c r="A182" s="3" t="s">
        <v>5220</v>
      </c>
      <c r="B182" s="4">
        <v>12308</v>
      </c>
      <c r="C182" s="4">
        <v>332</v>
      </c>
      <c r="D182" s="4" t="s">
        <v>25</v>
      </c>
      <c r="E182" s="5" t="s">
        <v>45</v>
      </c>
      <c r="F182" s="3" t="s">
        <v>5221</v>
      </c>
      <c r="G182" s="4" t="s">
        <v>86</v>
      </c>
      <c r="H182" s="3" t="s">
        <v>896</v>
      </c>
      <c r="I182" s="3" t="s">
        <v>257</v>
      </c>
      <c r="J182" s="3" t="s">
        <v>104</v>
      </c>
      <c r="K182" s="3" t="s">
        <v>104</v>
      </c>
      <c r="L182" s="6" t="s">
        <v>257</v>
      </c>
      <c r="M182" s="3" t="s">
        <v>258</v>
      </c>
      <c r="N182" s="3" t="s">
        <v>5222</v>
      </c>
      <c r="O182" s="3" t="s">
        <v>178</v>
      </c>
      <c r="P182" s="3" t="s">
        <v>194</v>
      </c>
      <c r="Q182" s="3" t="s">
        <v>31</v>
      </c>
      <c r="R182" s="3">
        <v>272</v>
      </c>
      <c r="S182" s="3">
        <v>266</v>
      </c>
      <c r="T182" s="3">
        <v>2.2999999999999998</v>
      </c>
      <c r="U182" s="3">
        <v>969</v>
      </c>
      <c r="V182" s="3">
        <v>1051</v>
      </c>
      <c r="W182" s="3">
        <v>-7.8</v>
      </c>
      <c r="X182" s="32">
        <v>4101</v>
      </c>
      <c r="Y182" s="33">
        <v>4280</v>
      </c>
      <c r="Z182" s="3">
        <v>-4.2</v>
      </c>
      <c r="AA182" s="3">
        <v>301189.71000000002</v>
      </c>
      <c r="AB182" s="3">
        <v>315030.68</v>
      </c>
      <c r="AC182" s="3">
        <v>324559.71000000002</v>
      </c>
      <c r="AD182" s="3">
        <v>338764.68</v>
      </c>
    </row>
    <row r="183" spans="1:30" x14ac:dyDescent="0.3">
      <c r="A183" s="3" t="s">
        <v>1418</v>
      </c>
      <c r="B183" s="4">
        <v>56196</v>
      </c>
      <c r="C183" s="4">
        <v>421</v>
      </c>
      <c r="D183" s="4" t="s">
        <v>25</v>
      </c>
      <c r="E183" s="5" t="s">
        <v>45</v>
      </c>
      <c r="F183" s="3" t="s">
        <v>1419</v>
      </c>
      <c r="G183" s="4" t="s">
        <v>86</v>
      </c>
      <c r="H183" s="3" t="s">
        <v>87</v>
      </c>
      <c r="I183" s="3" t="s">
        <v>88</v>
      </c>
      <c r="J183" s="3" t="s">
        <v>89</v>
      </c>
      <c r="K183" s="3" t="s">
        <v>89</v>
      </c>
      <c r="L183" s="6" t="s">
        <v>88</v>
      </c>
      <c r="M183" s="3" t="s">
        <v>90</v>
      </c>
      <c r="N183" s="3" t="s">
        <v>1420</v>
      </c>
      <c r="O183" s="3" t="s">
        <v>92</v>
      </c>
      <c r="P183" s="3" t="s">
        <v>32</v>
      </c>
      <c r="Q183" s="3" t="s">
        <v>60</v>
      </c>
      <c r="R183" s="3">
        <v>194</v>
      </c>
      <c r="S183" s="3">
        <v>180</v>
      </c>
      <c r="T183" s="3">
        <v>7.8</v>
      </c>
      <c r="U183" s="3">
        <v>716</v>
      </c>
      <c r="V183" s="3">
        <v>716</v>
      </c>
      <c r="W183" s="3">
        <v>0.1</v>
      </c>
      <c r="X183" s="32">
        <v>2977</v>
      </c>
      <c r="Y183" s="33">
        <v>2973</v>
      </c>
      <c r="Z183" s="3">
        <v>0.1</v>
      </c>
      <c r="AA183" s="3">
        <v>300915.59999999998</v>
      </c>
      <c r="AB183" s="3">
        <v>299091.08</v>
      </c>
      <c r="AC183" s="3">
        <v>307174.8</v>
      </c>
      <c r="AD183" s="3">
        <v>306805</v>
      </c>
    </row>
    <row r="184" spans="1:30" x14ac:dyDescent="0.3">
      <c r="A184" s="3" t="s">
        <v>1421</v>
      </c>
      <c r="B184" s="4">
        <v>20166</v>
      </c>
      <c r="C184" s="4">
        <v>400</v>
      </c>
      <c r="D184" s="4" t="s">
        <v>25</v>
      </c>
      <c r="E184" s="5">
        <v>42642</v>
      </c>
      <c r="F184" s="3" t="s">
        <v>1422</v>
      </c>
      <c r="G184" s="4" t="s">
        <v>86</v>
      </c>
      <c r="H184" s="3" t="s">
        <v>758</v>
      </c>
      <c r="I184" s="3" t="s">
        <v>175</v>
      </c>
      <c r="J184" s="3" t="s">
        <v>89</v>
      </c>
      <c r="K184" s="3" t="s">
        <v>89</v>
      </c>
      <c r="L184" s="6" t="s">
        <v>175</v>
      </c>
      <c r="M184" s="3" t="s">
        <v>176</v>
      </c>
      <c r="N184" s="3" t="s">
        <v>1423</v>
      </c>
      <c r="O184" s="3" t="s">
        <v>178</v>
      </c>
      <c r="P184" s="3" t="s">
        <v>194</v>
      </c>
      <c r="Q184" s="3" t="s">
        <v>60</v>
      </c>
      <c r="R184" s="3">
        <v>135</v>
      </c>
      <c r="S184" s="3">
        <v>49</v>
      </c>
      <c r="T184" s="3">
        <v>176</v>
      </c>
      <c r="U184" s="3">
        <v>497</v>
      </c>
      <c r="V184" s="3">
        <v>252</v>
      </c>
      <c r="W184" s="3">
        <v>97.3</v>
      </c>
      <c r="X184" s="32">
        <v>1857</v>
      </c>
      <c r="Y184" s="33">
        <v>1353</v>
      </c>
      <c r="Z184" s="3">
        <v>37.299999999999997</v>
      </c>
      <c r="AA184" s="3">
        <v>297733.28999999998</v>
      </c>
      <c r="AB184" s="3">
        <v>218669.22</v>
      </c>
      <c r="AC184" s="3">
        <v>302798.78999999998</v>
      </c>
      <c r="AD184" s="3">
        <v>220565.7</v>
      </c>
    </row>
    <row r="185" spans="1:30" x14ac:dyDescent="0.3">
      <c r="A185" s="3" t="s">
        <v>3127</v>
      </c>
      <c r="B185" s="4">
        <v>64136</v>
      </c>
      <c r="C185" s="4">
        <v>574</v>
      </c>
      <c r="D185" s="4" t="s">
        <v>25</v>
      </c>
      <c r="E185" s="5" t="s">
        <v>45</v>
      </c>
      <c r="F185" s="3" t="s">
        <v>3128</v>
      </c>
      <c r="G185" s="4" t="s">
        <v>86</v>
      </c>
      <c r="H185" s="3" t="s">
        <v>54</v>
      </c>
      <c r="I185" s="3" t="s">
        <v>191</v>
      </c>
      <c r="J185" s="3" t="s">
        <v>132</v>
      </c>
      <c r="K185" s="3" t="s">
        <v>132</v>
      </c>
      <c r="L185" s="6" t="s">
        <v>191</v>
      </c>
      <c r="M185" s="3" t="s">
        <v>211</v>
      </c>
      <c r="N185" s="3" t="s">
        <v>3129</v>
      </c>
      <c r="O185" s="3" t="s">
        <v>92</v>
      </c>
      <c r="P185" s="3" t="s">
        <v>289</v>
      </c>
      <c r="Q185" s="3" t="s">
        <v>60</v>
      </c>
      <c r="R185" s="3">
        <v>109</v>
      </c>
      <c r="S185" s="3">
        <v>106</v>
      </c>
      <c r="T185" s="3">
        <v>2.4</v>
      </c>
      <c r="U185" s="3">
        <v>291</v>
      </c>
      <c r="V185" s="3">
        <v>254</v>
      </c>
      <c r="W185" s="3">
        <v>14.3</v>
      </c>
      <c r="X185" s="32">
        <v>1296</v>
      </c>
      <c r="Y185" s="33">
        <v>1172</v>
      </c>
      <c r="Z185" s="3">
        <v>10.5</v>
      </c>
      <c r="AA185" s="3">
        <v>294547</v>
      </c>
      <c r="AB185" s="3">
        <v>267858.05</v>
      </c>
      <c r="AC185" s="3">
        <v>310940</v>
      </c>
      <c r="AD185" s="3">
        <v>281360</v>
      </c>
    </row>
    <row r="186" spans="1:30" x14ac:dyDescent="0.3">
      <c r="A186" s="3" t="s">
        <v>1424</v>
      </c>
      <c r="B186" s="4">
        <v>17957</v>
      </c>
      <c r="C186" s="4">
        <v>264</v>
      </c>
      <c r="D186" s="4" t="s">
        <v>25</v>
      </c>
      <c r="E186" s="5" t="s">
        <v>45</v>
      </c>
      <c r="F186" s="3" t="s">
        <v>1425</v>
      </c>
      <c r="G186" s="4" t="s">
        <v>86</v>
      </c>
      <c r="H186" s="3" t="s">
        <v>758</v>
      </c>
      <c r="I186" s="3" t="s">
        <v>175</v>
      </c>
      <c r="J186" s="3" t="s">
        <v>89</v>
      </c>
      <c r="K186" s="3" t="s">
        <v>89</v>
      </c>
      <c r="L186" s="6" t="s">
        <v>175</v>
      </c>
      <c r="M186" s="3" t="s">
        <v>176</v>
      </c>
      <c r="N186" s="3" t="s">
        <v>1426</v>
      </c>
      <c r="O186" s="3" t="s">
        <v>178</v>
      </c>
      <c r="P186" s="3" t="s">
        <v>55</v>
      </c>
      <c r="Q186" s="3" t="s">
        <v>31</v>
      </c>
      <c r="R186" s="3">
        <v>185</v>
      </c>
      <c r="S186" s="3">
        <v>167</v>
      </c>
      <c r="T186" s="3">
        <v>10.8</v>
      </c>
      <c r="U186" s="3">
        <v>678</v>
      </c>
      <c r="V186" s="3">
        <v>655</v>
      </c>
      <c r="W186" s="3">
        <v>3.6</v>
      </c>
      <c r="X186" s="32">
        <v>2924</v>
      </c>
      <c r="Y186" s="33">
        <v>2994</v>
      </c>
      <c r="Z186" s="3">
        <v>-2.2999999999999998</v>
      </c>
      <c r="AA186" s="3">
        <v>291866.53999999998</v>
      </c>
      <c r="AB186" s="3">
        <v>290814.12</v>
      </c>
      <c r="AC186" s="3">
        <v>303446.53999999998</v>
      </c>
      <c r="AD186" s="3">
        <v>302387.12</v>
      </c>
    </row>
    <row r="187" spans="1:30" x14ac:dyDescent="0.3">
      <c r="A187" s="3" t="s">
        <v>1427</v>
      </c>
      <c r="B187" s="4">
        <v>52598</v>
      </c>
      <c r="C187" s="4">
        <v>419</v>
      </c>
      <c r="D187" s="4" t="s">
        <v>25</v>
      </c>
      <c r="E187" s="5" t="s">
        <v>45</v>
      </c>
      <c r="F187" s="3" t="s">
        <v>1428</v>
      </c>
      <c r="G187" s="4" t="s">
        <v>86</v>
      </c>
      <c r="H187" s="3" t="s">
        <v>87</v>
      </c>
      <c r="I187" s="3" t="s">
        <v>88</v>
      </c>
      <c r="J187" s="3" t="s">
        <v>89</v>
      </c>
      <c r="K187" s="3" t="s">
        <v>89</v>
      </c>
      <c r="L187" s="6" t="s">
        <v>88</v>
      </c>
      <c r="M187" s="3" t="s">
        <v>90</v>
      </c>
      <c r="N187" s="3" t="s">
        <v>1429</v>
      </c>
      <c r="O187" s="3" t="s">
        <v>106</v>
      </c>
      <c r="P187" s="3" t="s">
        <v>26</v>
      </c>
      <c r="Q187" s="3" t="s">
        <v>27</v>
      </c>
      <c r="R187" s="3">
        <v>207</v>
      </c>
      <c r="S187" s="3">
        <v>181</v>
      </c>
      <c r="T187" s="3">
        <v>14.2</v>
      </c>
      <c r="U187" s="3">
        <v>674</v>
      </c>
      <c r="V187" s="3">
        <v>738</v>
      </c>
      <c r="W187" s="3">
        <v>-8.6999999999999993</v>
      </c>
      <c r="X187" s="32">
        <v>3076</v>
      </c>
      <c r="Y187" s="33">
        <v>3225</v>
      </c>
      <c r="Z187" s="3">
        <v>-4.5999999999999996</v>
      </c>
      <c r="AA187" s="3">
        <v>291805.2</v>
      </c>
      <c r="AB187" s="3">
        <v>298310.18</v>
      </c>
      <c r="AC187" s="3">
        <v>291805.2</v>
      </c>
      <c r="AD187" s="3">
        <v>298310.18</v>
      </c>
    </row>
    <row r="188" spans="1:30" x14ac:dyDescent="0.3">
      <c r="A188" s="3" t="s">
        <v>1430</v>
      </c>
      <c r="B188" s="4">
        <v>43126</v>
      </c>
      <c r="C188" s="4">
        <v>590</v>
      </c>
      <c r="D188" s="4" t="s">
        <v>25</v>
      </c>
      <c r="E188" s="5" t="s">
        <v>45</v>
      </c>
      <c r="F188" s="3" t="s">
        <v>1431</v>
      </c>
      <c r="G188" s="4" t="s">
        <v>86</v>
      </c>
      <c r="H188" s="3" t="s">
        <v>299</v>
      </c>
      <c r="I188" s="3" t="s">
        <v>299</v>
      </c>
      <c r="J188" s="3" t="s">
        <v>89</v>
      </c>
      <c r="K188" s="3" t="s">
        <v>89</v>
      </c>
      <c r="L188" s="6" t="s">
        <v>299</v>
      </c>
      <c r="M188" s="3" t="s">
        <v>445</v>
      </c>
      <c r="N188" s="3" t="s">
        <v>1432</v>
      </c>
      <c r="O188" s="3" t="s">
        <v>301</v>
      </c>
      <c r="P188" s="3" t="s">
        <v>63</v>
      </c>
      <c r="Q188" s="3" t="s">
        <v>31</v>
      </c>
      <c r="R188" s="3">
        <v>345</v>
      </c>
      <c r="S188" s="3">
        <v>201</v>
      </c>
      <c r="T188" s="3">
        <v>71.5</v>
      </c>
      <c r="U188" s="3">
        <v>909</v>
      </c>
      <c r="V188" s="3">
        <v>750</v>
      </c>
      <c r="W188" s="3">
        <v>21.2</v>
      </c>
      <c r="X188" s="32">
        <v>2886</v>
      </c>
      <c r="Y188" s="33">
        <v>2848</v>
      </c>
      <c r="Z188" s="3">
        <v>1.4</v>
      </c>
      <c r="AA188" s="3">
        <v>290101.03999999998</v>
      </c>
      <c r="AB188" s="3">
        <v>293680.8</v>
      </c>
      <c r="AC188" s="3">
        <v>333891.03999999998</v>
      </c>
      <c r="AD188" s="3">
        <v>329398.8</v>
      </c>
    </row>
    <row r="189" spans="1:30" x14ac:dyDescent="0.3">
      <c r="A189" s="3" t="s">
        <v>4396</v>
      </c>
      <c r="B189" s="4">
        <v>48146</v>
      </c>
      <c r="C189" s="4">
        <v>318</v>
      </c>
      <c r="D189" s="4" t="s">
        <v>25</v>
      </c>
      <c r="E189" s="5" t="s">
        <v>45</v>
      </c>
      <c r="F189" s="3" t="s">
        <v>4397</v>
      </c>
      <c r="G189" s="4" t="s">
        <v>86</v>
      </c>
      <c r="H189" s="3" t="s">
        <v>131</v>
      </c>
      <c r="I189" s="3" t="s">
        <v>88</v>
      </c>
      <c r="J189" s="3" t="s">
        <v>146</v>
      </c>
      <c r="K189" s="3" t="s">
        <v>146</v>
      </c>
      <c r="L189" s="6" t="s">
        <v>88</v>
      </c>
      <c r="M189" s="3" t="s">
        <v>133</v>
      </c>
      <c r="N189" s="3" t="s">
        <v>4398</v>
      </c>
      <c r="O189" s="3" t="s">
        <v>106</v>
      </c>
      <c r="P189" s="3" t="s">
        <v>42</v>
      </c>
      <c r="Q189" s="3" t="s">
        <v>31</v>
      </c>
      <c r="R189" s="3">
        <v>59</v>
      </c>
      <c r="S189" s="3">
        <v>28</v>
      </c>
      <c r="T189" s="3">
        <v>114.5</v>
      </c>
      <c r="U189" s="3">
        <v>113</v>
      </c>
      <c r="V189" s="3">
        <v>85</v>
      </c>
      <c r="W189" s="3">
        <v>32.799999999999997</v>
      </c>
      <c r="X189" s="32">
        <v>756</v>
      </c>
      <c r="Y189" s="33">
        <v>449</v>
      </c>
      <c r="Z189" s="3">
        <v>68.2</v>
      </c>
      <c r="AA189" s="3">
        <v>288092.28000000003</v>
      </c>
      <c r="AB189" s="3">
        <v>166643.41</v>
      </c>
      <c r="AC189" s="3">
        <v>291635.90999999997</v>
      </c>
      <c r="AD189" s="3">
        <v>169720.12</v>
      </c>
    </row>
    <row r="190" spans="1:30" x14ac:dyDescent="0.3">
      <c r="A190" s="3" t="s">
        <v>1433</v>
      </c>
      <c r="B190" s="4">
        <v>31474</v>
      </c>
      <c r="C190" s="4">
        <v>435</v>
      </c>
      <c r="D190" s="4" t="s">
        <v>25</v>
      </c>
      <c r="E190" s="5" t="s">
        <v>45</v>
      </c>
      <c r="F190" s="3" t="s">
        <v>1434</v>
      </c>
      <c r="G190" s="4" t="s">
        <v>86</v>
      </c>
      <c r="H190" s="3" t="s">
        <v>153</v>
      </c>
      <c r="I190" s="3" t="s">
        <v>153</v>
      </c>
      <c r="J190" s="3" t="s">
        <v>89</v>
      </c>
      <c r="K190" s="3" t="s">
        <v>89</v>
      </c>
      <c r="L190" s="6" t="s">
        <v>153</v>
      </c>
      <c r="M190" s="3" t="s">
        <v>154</v>
      </c>
      <c r="N190" s="3" t="s">
        <v>1435</v>
      </c>
      <c r="O190" s="3" t="s">
        <v>156</v>
      </c>
      <c r="P190" s="3" t="s">
        <v>26</v>
      </c>
      <c r="Q190" s="3" t="s">
        <v>27</v>
      </c>
      <c r="R190" s="3">
        <v>189</v>
      </c>
      <c r="S190" s="3">
        <v>162</v>
      </c>
      <c r="T190" s="3">
        <v>16.7</v>
      </c>
      <c r="U190" s="3">
        <v>583</v>
      </c>
      <c r="V190" s="3">
        <v>741</v>
      </c>
      <c r="W190" s="3">
        <v>-21.3</v>
      </c>
      <c r="X190" s="32">
        <v>2708</v>
      </c>
      <c r="Y190" s="33">
        <v>3012</v>
      </c>
      <c r="Z190" s="3">
        <v>-10.1</v>
      </c>
      <c r="AA190" s="3">
        <v>287553.12</v>
      </c>
      <c r="AB190" s="3">
        <v>306787.40000000002</v>
      </c>
      <c r="AC190" s="3">
        <v>313261.44</v>
      </c>
      <c r="AD190" s="3">
        <v>348476.36</v>
      </c>
    </row>
    <row r="191" spans="1:30" x14ac:dyDescent="0.3">
      <c r="A191" s="3" t="s">
        <v>5223</v>
      </c>
      <c r="B191" s="4">
        <v>35647</v>
      </c>
      <c r="C191" s="4">
        <v>215</v>
      </c>
      <c r="D191" s="4" t="s">
        <v>25</v>
      </c>
      <c r="E191" s="5" t="s">
        <v>45</v>
      </c>
      <c r="F191" s="3" t="s">
        <v>5224</v>
      </c>
      <c r="G191" s="4" t="s">
        <v>86</v>
      </c>
      <c r="H191" s="3" t="s">
        <v>252</v>
      </c>
      <c r="I191" s="3" t="s">
        <v>252</v>
      </c>
      <c r="J191" s="3" t="s">
        <v>104</v>
      </c>
      <c r="K191" s="3" t="s">
        <v>104</v>
      </c>
      <c r="L191" s="6" t="s">
        <v>252</v>
      </c>
      <c r="M191" s="3" t="s">
        <v>154</v>
      </c>
      <c r="N191" s="3" t="s">
        <v>5225</v>
      </c>
      <c r="O191" s="3" t="s">
        <v>311</v>
      </c>
      <c r="P191" s="3" t="s">
        <v>194</v>
      </c>
      <c r="Q191" s="3" t="s">
        <v>60</v>
      </c>
      <c r="R191" s="3">
        <v>379</v>
      </c>
      <c r="S191" s="3">
        <v>365</v>
      </c>
      <c r="T191" s="3">
        <v>3.7</v>
      </c>
      <c r="U191" s="3">
        <v>1275</v>
      </c>
      <c r="V191" s="3">
        <v>1400</v>
      </c>
      <c r="W191" s="3">
        <v>-9</v>
      </c>
      <c r="X191" s="32">
        <v>5554</v>
      </c>
      <c r="Y191" s="33">
        <v>5602</v>
      </c>
      <c r="Z191" s="3">
        <v>-0.9</v>
      </c>
      <c r="AA191" s="3">
        <v>286436.96999999997</v>
      </c>
      <c r="AB191" s="3">
        <v>288923.78999999998</v>
      </c>
      <c r="AC191" s="3">
        <v>286436.96999999997</v>
      </c>
      <c r="AD191" s="3">
        <v>288923.78999999998</v>
      </c>
    </row>
    <row r="192" spans="1:30" x14ac:dyDescent="0.3">
      <c r="A192" s="3" t="s">
        <v>3130</v>
      </c>
      <c r="B192" s="4">
        <v>77776</v>
      </c>
      <c r="C192" s="4">
        <v>461</v>
      </c>
      <c r="D192" s="4" t="s">
        <v>25</v>
      </c>
      <c r="E192" s="5" t="s">
        <v>45</v>
      </c>
      <c r="F192" s="3" t="s">
        <v>3131</v>
      </c>
      <c r="G192" s="4" t="s">
        <v>86</v>
      </c>
      <c r="H192" s="3" t="s">
        <v>54</v>
      </c>
      <c r="I192" s="3" t="s">
        <v>175</v>
      </c>
      <c r="J192" s="3" t="s">
        <v>132</v>
      </c>
      <c r="K192" s="3" t="s">
        <v>132</v>
      </c>
      <c r="L192" s="6" t="s">
        <v>175</v>
      </c>
      <c r="M192" s="3" t="s">
        <v>184</v>
      </c>
      <c r="N192" s="3" t="s">
        <v>3132</v>
      </c>
      <c r="O192" s="3" t="s">
        <v>92</v>
      </c>
      <c r="P192" s="3" t="s">
        <v>161</v>
      </c>
      <c r="Q192" s="3" t="s">
        <v>31</v>
      </c>
      <c r="R192" s="3">
        <v>147</v>
      </c>
      <c r="S192" s="3">
        <v>73</v>
      </c>
      <c r="T192" s="3">
        <v>101.6</v>
      </c>
      <c r="U192" s="3">
        <v>319</v>
      </c>
      <c r="V192" s="3">
        <v>338</v>
      </c>
      <c r="W192" s="3">
        <v>-5.5</v>
      </c>
      <c r="X192" s="32">
        <v>1637</v>
      </c>
      <c r="Y192" s="33">
        <v>1463</v>
      </c>
      <c r="Z192" s="3">
        <v>11.9</v>
      </c>
      <c r="AA192" s="3">
        <v>286249.62</v>
      </c>
      <c r="AB192" s="3">
        <v>262785.28000000003</v>
      </c>
      <c r="AC192" s="3">
        <v>302201.62</v>
      </c>
      <c r="AD192" s="3">
        <v>270011.28000000003</v>
      </c>
    </row>
    <row r="193" spans="1:30" x14ac:dyDescent="0.3">
      <c r="A193" s="3" t="s">
        <v>4399</v>
      </c>
      <c r="B193" s="4">
        <v>48164</v>
      </c>
      <c r="C193" s="4">
        <v>272</v>
      </c>
      <c r="D193" s="4" t="s">
        <v>25</v>
      </c>
      <c r="E193" s="5" t="s">
        <v>45</v>
      </c>
      <c r="F193" s="3" t="s">
        <v>4400</v>
      </c>
      <c r="G193" s="4" t="s">
        <v>86</v>
      </c>
      <c r="H193" s="3" t="s">
        <v>131</v>
      </c>
      <c r="I193" s="3" t="s">
        <v>88</v>
      </c>
      <c r="J193" s="3" t="s">
        <v>146</v>
      </c>
      <c r="K193" s="3" t="s">
        <v>146</v>
      </c>
      <c r="L193" s="6" t="s">
        <v>88</v>
      </c>
      <c r="M193" s="3" t="s">
        <v>133</v>
      </c>
      <c r="N193" s="3" t="s">
        <v>4401</v>
      </c>
      <c r="O193" s="3" t="s">
        <v>106</v>
      </c>
      <c r="P193" s="3" t="s">
        <v>42</v>
      </c>
      <c r="Q193" s="3" t="s">
        <v>31</v>
      </c>
      <c r="R193" s="3">
        <v>20</v>
      </c>
      <c r="S193" s="3">
        <v>23</v>
      </c>
      <c r="T193" s="3">
        <v>-12.1</v>
      </c>
      <c r="U193" s="3">
        <v>171</v>
      </c>
      <c r="V193" s="3">
        <v>110</v>
      </c>
      <c r="W193" s="3">
        <v>55.9</v>
      </c>
      <c r="X193" s="32">
        <v>527</v>
      </c>
      <c r="Y193" s="33">
        <v>359</v>
      </c>
      <c r="Z193" s="3">
        <v>46.7</v>
      </c>
      <c r="AA193" s="3">
        <v>285484.19</v>
      </c>
      <c r="AB193" s="3">
        <v>193987.97</v>
      </c>
      <c r="AC193" s="3">
        <v>292359.7</v>
      </c>
      <c r="AD193" s="3">
        <v>197869.28</v>
      </c>
    </row>
    <row r="194" spans="1:30" x14ac:dyDescent="0.3">
      <c r="A194" s="3" t="s">
        <v>138</v>
      </c>
      <c r="B194" s="4">
        <v>48699</v>
      </c>
      <c r="C194" s="4">
        <v>251</v>
      </c>
      <c r="D194" s="4" t="s">
        <v>25</v>
      </c>
      <c r="E194" s="5">
        <v>43130</v>
      </c>
      <c r="F194" s="3" t="s">
        <v>139</v>
      </c>
      <c r="G194" s="4" t="s">
        <v>86</v>
      </c>
      <c r="H194" s="3" t="s">
        <v>131</v>
      </c>
      <c r="I194" s="3" t="s">
        <v>88</v>
      </c>
      <c r="J194" s="3" t="s">
        <v>132</v>
      </c>
      <c r="K194" s="3" t="s">
        <v>132</v>
      </c>
      <c r="L194" s="6" t="s">
        <v>88</v>
      </c>
      <c r="M194" s="3" t="s">
        <v>133</v>
      </c>
      <c r="N194" s="3" t="s">
        <v>140</v>
      </c>
      <c r="O194" s="3" t="s">
        <v>106</v>
      </c>
      <c r="P194" s="3" t="s">
        <v>51</v>
      </c>
      <c r="Q194" s="3" t="s">
        <v>31</v>
      </c>
      <c r="R194" s="3">
        <v>40</v>
      </c>
      <c r="U194" s="3">
        <v>290</v>
      </c>
      <c r="V194" s="3">
        <v>138</v>
      </c>
      <c r="W194" s="3">
        <v>110.2</v>
      </c>
      <c r="X194" s="32">
        <v>1574</v>
      </c>
      <c r="Y194" s="33">
        <v>553</v>
      </c>
      <c r="Z194" s="3">
        <v>184.6</v>
      </c>
      <c r="AA194" s="3">
        <v>285087.51</v>
      </c>
      <c r="AB194" s="3">
        <v>137316.54</v>
      </c>
      <c r="AC194" s="3">
        <v>404591.67</v>
      </c>
      <c r="AD194" s="3">
        <v>142164.54</v>
      </c>
    </row>
    <row r="195" spans="1:30" x14ac:dyDescent="0.3">
      <c r="A195" s="3" t="s">
        <v>5226</v>
      </c>
      <c r="B195" s="4">
        <v>35084</v>
      </c>
      <c r="C195" s="4">
        <v>448</v>
      </c>
      <c r="D195" s="4" t="s">
        <v>25</v>
      </c>
      <c r="E195" s="5" t="s">
        <v>45</v>
      </c>
      <c r="F195" s="3" t="s">
        <v>5227</v>
      </c>
      <c r="G195" s="4" t="s">
        <v>86</v>
      </c>
      <c r="H195" s="3" t="s">
        <v>252</v>
      </c>
      <c r="I195" s="3" t="s">
        <v>252</v>
      </c>
      <c r="J195" s="3" t="s">
        <v>104</v>
      </c>
      <c r="K195" s="3" t="s">
        <v>104</v>
      </c>
      <c r="L195" s="6" t="s">
        <v>252</v>
      </c>
      <c r="M195" s="3" t="s">
        <v>154</v>
      </c>
      <c r="N195" s="3" t="s">
        <v>5228</v>
      </c>
      <c r="O195" s="3" t="s">
        <v>311</v>
      </c>
      <c r="P195" s="3" t="s">
        <v>55</v>
      </c>
      <c r="Q195" s="3" t="s">
        <v>31</v>
      </c>
      <c r="R195" s="3">
        <v>333</v>
      </c>
      <c r="S195" s="3">
        <v>319</v>
      </c>
      <c r="T195" s="3">
        <v>4.3</v>
      </c>
      <c r="U195" s="3">
        <v>1054</v>
      </c>
      <c r="V195" s="3">
        <v>1080</v>
      </c>
      <c r="W195" s="3">
        <v>-2.4</v>
      </c>
      <c r="X195" s="32">
        <v>4264</v>
      </c>
      <c r="Y195" s="33">
        <v>4474</v>
      </c>
      <c r="Z195" s="3">
        <v>-4.7</v>
      </c>
      <c r="AA195" s="3">
        <v>284264.44</v>
      </c>
      <c r="AB195" s="3">
        <v>301757.46999999997</v>
      </c>
      <c r="AC195" s="3">
        <v>284264.44</v>
      </c>
      <c r="AD195" s="3">
        <v>301757.46999999997</v>
      </c>
    </row>
    <row r="196" spans="1:30" x14ac:dyDescent="0.3">
      <c r="A196" s="3" t="s">
        <v>1436</v>
      </c>
      <c r="B196" s="4">
        <v>12858</v>
      </c>
      <c r="C196" s="4">
        <v>294</v>
      </c>
      <c r="D196" s="4" t="s">
        <v>25</v>
      </c>
      <c r="E196" s="5" t="s">
        <v>45</v>
      </c>
      <c r="F196" s="3" t="s">
        <v>1437</v>
      </c>
      <c r="G196" s="4" t="s">
        <v>86</v>
      </c>
      <c r="H196" s="3" t="s">
        <v>896</v>
      </c>
      <c r="I196" s="3" t="s">
        <v>257</v>
      </c>
      <c r="J196" s="3" t="s">
        <v>89</v>
      </c>
      <c r="K196" s="3" t="s">
        <v>89</v>
      </c>
      <c r="L196" s="6" t="s">
        <v>257</v>
      </c>
      <c r="M196" s="3" t="s">
        <v>258</v>
      </c>
      <c r="N196" s="3" t="s">
        <v>1438</v>
      </c>
      <c r="O196" s="3" t="s">
        <v>178</v>
      </c>
      <c r="P196" s="3" t="s">
        <v>194</v>
      </c>
      <c r="Q196" s="3" t="s">
        <v>60</v>
      </c>
      <c r="R196" s="3">
        <v>256</v>
      </c>
      <c r="S196" s="3">
        <v>116</v>
      </c>
      <c r="T196" s="3">
        <v>120.8</v>
      </c>
      <c r="U196" s="3">
        <v>988</v>
      </c>
      <c r="V196" s="3">
        <v>835</v>
      </c>
      <c r="W196" s="3">
        <v>18.3</v>
      </c>
      <c r="X196" s="32">
        <v>3820</v>
      </c>
      <c r="Y196" s="33">
        <v>3192</v>
      </c>
      <c r="Z196" s="3">
        <v>19.7</v>
      </c>
      <c r="AA196" s="3">
        <v>283127.39</v>
      </c>
      <c r="AB196" s="3">
        <v>234181.49</v>
      </c>
      <c r="AC196" s="3">
        <v>328627.39</v>
      </c>
      <c r="AD196" s="3">
        <v>274589.49</v>
      </c>
    </row>
    <row r="197" spans="1:30" x14ac:dyDescent="0.3">
      <c r="A197" s="3" t="s">
        <v>1439</v>
      </c>
      <c r="B197" s="4">
        <v>37996</v>
      </c>
      <c r="C197" s="4">
        <v>479</v>
      </c>
      <c r="D197" s="4" t="s">
        <v>25</v>
      </c>
      <c r="E197" s="5" t="s">
        <v>45</v>
      </c>
      <c r="F197" s="3" t="s">
        <v>1440</v>
      </c>
      <c r="G197" s="4" t="s">
        <v>86</v>
      </c>
      <c r="H197" s="3" t="s">
        <v>252</v>
      </c>
      <c r="I197" s="3" t="s">
        <v>252</v>
      </c>
      <c r="J197" s="3" t="s">
        <v>89</v>
      </c>
      <c r="K197" s="3" t="s">
        <v>89</v>
      </c>
      <c r="L197" s="6" t="s">
        <v>252</v>
      </c>
      <c r="M197" s="3" t="s">
        <v>154</v>
      </c>
      <c r="N197" s="3" t="s">
        <v>1441</v>
      </c>
      <c r="O197" s="3" t="s">
        <v>311</v>
      </c>
      <c r="P197" s="3" t="s">
        <v>397</v>
      </c>
      <c r="Q197" s="3" t="s">
        <v>31</v>
      </c>
      <c r="R197" s="3">
        <v>199</v>
      </c>
      <c r="S197" s="3">
        <v>186</v>
      </c>
      <c r="T197" s="3">
        <v>7</v>
      </c>
      <c r="U197" s="3">
        <v>617</v>
      </c>
      <c r="V197" s="3">
        <v>609</v>
      </c>
      <c r="W197" s="3">
        <v>1.3</v>
      </c>
      <c r="X197" s="16">
        <v>2560</v>
      </c>
      <c r="Y197" s="7">
        <v>2632</v>
      </c>
      <c r="Z197" s="3">
        <v>-2.7</v>
      </c>
      <c r="AA197" s="3">
        <v>280700.71999999997</v>
      </c>
      <c r="AB197" s="3">
        <v>293645.44</v>
      </c>
      <c r="AC197" s="3">
        <v>293049.71999999997</v>
      </c>
      <c r="AD197" s="3">
        <v>301330.44</v>
      </c>
    </row>
    <row r="198" spans="1:30" x14ac:dyDescent="0.3">
      <c r="A198" s="3" t="s">
        <v>3133</v>
      </c>
      <c r="B198" s="4">
        <v>34003</v>
      </c>
      <c r="C198" s="4">
        <v>432</v>
      </c>
      <c r="D198" s="4" t="s">
        <v>25</v>
      </c>
      <c r="E198" s="5" t="s">
        <v>45</v>
      </c>
      <c r="F198" s="3" t="s">
        <v>3134</v>
      </c>
      <c r="G198" s="4" t="s">
        <v>86</v>
      </c>
      <c r="H198" s="3" t="s">
        <v>252</v>
      </c>
      <c r="I198" s="3" t="s">
        <v>252</v>
      </c>
      <c r="J198" s="3" t="s">
        <v>132</v>
      </c>
      <c r="K198" s="3" t="s">
        <v>132</v>
      </c>
      <c r="L198" s="6" t="s">
        <v>252</v>
      </c>
      <c r="M198" s="3" t="s">
        <v>154</v>
      </c>
      <c r="N198" s="3" t="s">
        <v>3135</v>
      </c>
      <c r="O198" s="3" t="s">
        <v>311</v>
      </c>
      <c r="P198" s="3" t="s">
        <v>51</v>
      </c>
      <c r="Q198" s="3" t="s">
        <v>31</v>
      </c>
      <c r="R198" s="3">
        <v>116</v>
      </c>
      <c r="S198" s="3">
        <v>98</v>
      </c>
      <c r="T198" s="3">
        <v>19.2</v>
      </c>
      <c r="U198" s="3">
        <v>355</v>
      </c>
      <c r="V198" s="3">
        <v>358</v>
      </c>
      <c r="W198" s="3">
        <v>-0.9</v>
      </c>
      <c r="X198" s="32">
        <v>1460</v>
      </c>
      <c r="Y198" s="33">
        <v>1458</v>
      </c>
      <c r="Z198" s="3">
        <v>0.1</v>
      </c>
      <c r="AA198" s="3">
        <v>278623.12</v>
      </c>
      <c r="AB198" s="3">
        <v>278309.36</v>
      </c>
      <c r="AC198" s="3">
        <v>278623.12</v>
      </c>
      <c r="AD198" s="3">
        <v>278309.36</v>
      </c>
    </row>
    <row r="199" spans="1:30" x14ac:dyDescent="0.3">
      <c r="A199" s="3" t="s">
        <v>524</v>
      </c>
      <c r="B199" s="4">
        <v>59163</v>
      </c>
      <c r="C199" s="4">
        <v>394</v>
      </c>
      <c r="D199" s="4" t="s">
        <v>25</v>
      </c>
      <c r="E199" s="5">
        <v>43207</v>
      </c>
      <c r="F199" s="3" t="s">
        <v>525</v>
      </c>
      <c r="G199" s="4" t="s">
        <v>86</v>
      </c>
      <c r="H199" s="3" t="s">
        <v>245</v>
      </c>
      <c r="I199" s="3" t="s">
        <v>116</v>
      </c>
      <c r="J199" s="3" t="s">
        <v>116</v>
      </c>
      <c r="K199" s="3" t="s">
        <v>104</v>
      </c>
      <c r="L199" s="6" t="s">
        <v>116</v>
      </c>
      <c r="M199" s="3" t="s">
        <v>122</v>
      </c>
      <c r="N199" s="3" t="s">
        <v>526</v>
      </c>
      <c r="O199" s="3" t="s">
        <v>119</v>
      </c>
      <c r="P199" s="3" t="s">
        <v>128</v>
      </c>
      <c r="Q199" s="3" t="s">
        <v>60</v>
      </c>
      <c r="R199" s="3">
        <v>320</v>
      </c>
      <c r="U199" s="3">
        <v>1915</v>
      </c>
      <c r="X199" s="32">
        <v>3159</v>
      </c>
      <c r="Y199" s="33"/>
      <c r="AA199" s="3">
        <v>278330.3</v>
      </c>
      <c r="AC199" s="3">
        <v>282338.09999999998</v>
      </c>
    </row>
    <row r="200" spans="1:30" x14ac:dyDescent="0.3">
      <c r="A200" s="3" t="s">
        <v>3136</v>
      </c>
      <c r="B200" s="4">
        <v>67526</v>
      </c>
      <c r="C200" s="4">
        <v>676</v>
      </c>
      <c r="D200" s="4" t="s">
        <v>25</v>
      </c>
      <c r="E200" s="5" t="s">
        <v>45</v>
      </c>
      <c r="F200" s="3" t="s">
        <v>3137</v>
      </c>
      <c r="G200" s="4" t="s">
        <v>86</v>
      </c>
      <c r="H200" s="3" t="s">
        <v>54</v>
      </c>
      <c r="I200" s="3" t="s">
        <v>191</v>
      </c>
      <c r="J200" s="3" t="s">
        <v>132</v>
      </c>
      <c r="K200" s="3" t="s">
        <v>132</v>
      </c>
      <c r="L200" s="6" t="s">
        <v>191</v>
      </c>
      <c r="M200" s="3" t="s">
        <v>473</v>
      </c>
      <c r="N200" s="3" t="s">
        <v>3138</v>
      </c>
      <c r="O200" s="3" t="s">
        <v>92</v>
      </c>
      <c r="P200" s="3" t="s">
        <v>51</v>
      </c>
      <c r="Q200" s="3" t="s">
        <v>31</v>
      </c>
      <c r="R200" s="3">
        <v>99</v>
      </c>
      <c r="S200" s="3">
        <v>96</v>
      </c>
      <c r="T200" s="3">
        <v>3.1</v>
      </c>
      <c r="U200" s="3">
        <v>266</v>
      </c>
      <c r="V200" s="3">
        <v>298</v>
      </c>
      <c r="W200" s="3">
        <v>-10.6</v>
      </c>
      <c r="X200" s="32">
        <v>1388</v>
      </c>
      <c r="Y200" s="33">
        <v>1294</v>
      </c>
      <c r="Z200" s="3">
        <v>7.2</v>
      </c>
      <c r="AA200" s="3">
        <v>277364.76</v>
      </c>
      <c r="AB200" s="3">
        <v>259047.6</v>
      </c>
      <c r="AC200" s="3">
        <v>281768.76</v>
      </c>
      <c r="AD200" s="3">
        <v>262767.59999999998</v>
      </c>
    </row>
    <row r="201" spans="1:30" x14ac:dyDescent="0.3">
      <c r="A201" s="3" t="s">
        <v>3139</v>
      </c>
      <c r="B201" s="4">
        <v>18352</v>
      </c>
      <c r="C201" s="4">
        <v>296</v>
      </c>
      <c r="D201" s="4" t="s">
        <v>25</v>
      </c>
      <c r="E201" s="5" t="s">
        <v>45</v>
      </c>
      <c r="F201" s="3" t="s">
        <v>3140</v>
      </c>
      <c r="G201" s="4" t="s">
        <v>86</v>
      </c>
      <c r="H201" s="3" t="s">
        <v>758</v>
      </c>
      <c r="I201" s="3" t="s">
        <v>175</v>
      </c>
      <c r="J201" s="3" t="s">
        <v>132</v>
      </c>
      <c r="K201" s="3" t="s">
        <v>132</v>
      </c>
      <c r="L201" s="6" t="s">
        <v>175</v>
      </c>
      <c r="M201" s="3" t="s">
        <v>176</v>
      </c>
      <c r="N201" s="3" t="s">
        <v>3141</v>
      </c>
      <c r="O201" s="3" t="s">
        <v>178</v>
      </c>
      <c r="P201" s="3" t="s">
        <v>800</v>
      </c>
      <c r="Q201" s="3" t="s">
        <v>31</v>
      </c>
      <c r="R201" s="3">
        <v>121</v>
      </c>
      <c r="S201" s="3">
        <v>110</v>
      </c>
      <c r="T201" s="3">
        <v>9.1999999999999993</v>
      </c>
      <c r="U201" s="3">
        <v>381</v>
      </c>
      <c r="V201" s="3">
        <v>332</v>
      </c>
      <c r="W201" s="3">
        <v>14.6</v>
      </c>
      <c r="X201" s="32">
        <v>1626</v>
      </c>
      <c r="Y201" s="33">
        <v>1332</v>
      </c>
      <c r="Z201" s="3">
        <v>22</v>
      </c>
      <c r="AA201" s="3">
        <v>277125.49</v>
      </c>
      <c r="AB201" s="3">
        <v>229554.33</v>
      </c>
      <c r="AC201" s="3">
        <v>284665.49</v>
      </c>
      <c r="AD201" s="3">
        <v>233250.33</v>
      </c>
    </row>
    <row r="202" spans="1:30" x14ac:dyDescent="0.3">
      <c r="A202" s="3" t="s">
        <v>1442</v>
      </c>
      <c r="B202" s="4">
        <v>52582</v>
      </c>
      <c r="C202" s="4">
        <v>484</v>
      </c>
      <c r="D202" s="4" t="s">
        <v>25</v>
      </c>
      <c r="E202" s="5" t="s">
        <v>45</v>
      </c>
      <c r="F202" s="3" t="s">
        <v>1443</v>
      </c>
      <c r="G202" s="4" t="s">
        <v>86</v>
      </c>
      <c r="H202" s="3" t="s">
        <v>87</v>
      </c>
      <c r="I202" s="3" t="s">
        <v>88</v>
      </c>
      <c r="J202" s="3" t="s">
        <v>89</v>
      </c>
      <c r="K202" s="3" t="s">
        <v>89</v>
      </c>
      <c r="L202" s="6" t="s">
        <v>88</v>
      </c>
      <c r="M202" s="3" t="s">
        <v>90</v>
      </c>
      <c r="N202" s="3" t="s">
        <v>1444</v>
      </c>
      <c r="O202" s="3" t="s">
        <v>106</v>
      </c>
      <c r="P202" s="3" t="s">
        <v>26</v>
      </c>
      <c r="Q202" s="3" t="s">
        <v>27</v>
      </c>
      <c r="R202" s="3">
        <v>171</v>
      </c>
      <c r="S202" s="3">
        <v>157</v>
      </c>
      <c r="T202" s="3">
        <v>8.9</v>
      </c>
      <c r="U202" s="3">
        <v>581</v>
      </c>
      <c r="V202" s="3">
        <v>576</v>
      </c>
      <c r="W202" s="3">
        <v>0.9</v>
      </c>
      <c r="X202" s="32">
        <v>2501</v>
      </c>
      <c r="Y202" s="33">
        <v>2488</v>
      </c>
      <c r="Z202" s="3">
        <v>0.5</v>
      </c>
      <c r="AA202" s="3">
        <v>274381.19</v>
      </c>
      <c r="AB202" s="3">
        <v>270784.84999999998</v>
      </c>
      <c r="AC202" s="3">
        <v>274381.19</v>
      </c>
      <c r="AD202" s="3">
        <v>270784.84999999998</v>
      </c>
    </row>
    <row r="203" spans="1:30" x14ac:dyDescent="0.3">
      <c r="A203" s="3" t="s">
        <v>1445</v>
      </c>
      <c r="B203" s="4">
        <v>34821</v>
      </c>
      <c r="C203" s="4">
        <v>300</v>
      </c>
      <c r="D203" s="4" t="s">
        <v>25</v>
      </c>
      <c r="E203" s="5" t="s">
        <v>45</v>
      </c>
      <c r="F203" s="3" t="s">
        <v>1446</v>
      </c>
      <c r="G203" s="4" t="s">
        <v>86</v>
      </c>
      <c r="H203" s="3" t="s">
        <v>252</v>
      </c>
      <c r="I203" s="3" t="s">
        <v>252</v>
      </c>
      <c r="J203" s="3" t="s">
        <v>89</v>
      </c>
      <c r="K203" s="3" t="s">
        <v>89</v>
      </c>
      <c r="L203" s="6" t="s">
        <v>252</v>
      </c>
      <c r="M203" s="3" t="s">
        <v>154</v>
      </c>
      <c r="N203" s="3" t="s">
        <v>1447</v>
      </c>
      <c r="O203" s="3" t="s">
        <v>311</v>
      </c>
      <c r="P203" s="3" t="s">
        <v>32</v>
      </c>
      <c r="Q203" s="3" t="s">
        <v>60</v>
      </c>
      <c r="R203" s="3">
        <v>201</v>
      </c>
      <c r="S203" s="3">
        <v>159</v>
      </c>
      <c r="T203" s="3">
        <v>26</v>
      </c>
      <c r="U203" s="3">
        <v>746</v>
      </c>
      <c r="V203" s="3">
        <v>808</v>
      </c>
      <c r="W203" s="3">
        <v>-7.7</v>
      </c>
      <c r="X203" s="32">
        <v>3009</v>
      </c>
      <c r="Y203" s="33">
        <v>3124</v>
      </c>
      <c r="Z203" s="3">
        <v>-3.7</v>
      </c>
      <c r="AA203" s="3">
        <v>273848.94</v>
      </c>
      <c r="AB203" s="3">
        <v>282862.75</v>
      </c>
      <c r="AC203" s="3">
        <v>298590.3</v>
      </c>
      <c r="AD203" s="3">
        <v>310035.20000000001</v>
      </c>
    </row>
    <row r="204" spans="1:30" x14ac:dyDescent="0.3">
      <c r="A204" s="3" t="s">
        <v>3142</v>
      </c>
      <c r="B204" s="4">
        <v>28868</v>
      </c>
      <c r="C204" s="4">
        <v>245</v>
      </c>
      <c r="D204" s="4" t="s">
        <v>25</v>
      </c>
      <c r="E204" s="5" t="s">
        <v>45</v>
      </c>
      <c r="F204" s="3" t="s">
        <v>3143</v>
      </c>
      <c r="G204" s="4" t="s">
        <v>86</v>
      </c>
      <c r="H204" s="3" t="s">
        <v>153</v>
      </c>
      <c r="I204" s="3" t="s">
        <v>153</v>
      </c>
      <c r="J204" s="3" t="s">
        <v>132</v>
      </c>
      <c r="K204" s="3" t="s">
        <v>132</v>
      </c>
      <c r="L204" s="6" t="s">
        <v>153</v>
      </c>
      <c r="M204" s="3" t="s">
        <v>154</v>
      </c>
      <c r="N204" s="3" t="s">
        <v>3144</v>
      </c>
      <c r="O204" s="3" t="s">
        <v>156</v>
      </c>
      <c r="P204" s="3" t="s">
        <v>397</v>
      </c>
      <c r="Q204" s="3" t="s">
        <v>31</v>
      </c>
      <c r="R204" s="3">
        <v>107</v>
      </c>
      <c r="S204" s="3">
        <v>108</v>
      </c>
      <c r="T204" s="3">
        <v>-0.9</v>
      </c>
      <c r="U204" s="3">
        <v>459</v>
      </c>
      <c r="V204" s="3">
        <v>404</v>
      </c>
      <c r="W204" s="3">
        <v>13.7</v>
      </c>
      <c r="X204" s="32">
        <v>1664</v>
      </c>
      <c r="Y204" s="33">
        <v>1613</v>
      </c>
      <c r="Z204" s="3">
        <v>3.2</v>
      </c>
      <c r="AA204" s="3">
        <v>273132</v>
      </c>
      <c r="AB204" s="3">
        <v>268554</v>
      </c>
      <c r="AC204" s="3">
        <v>282315</v>
      </c>
      <c r="AD204" s="3">
        <v>273636</v>
      </c>
    </row>
    <row r="205" spans="1:30" x14ac:dyDescent="0.3">
      <c r="A205" s="3" t="s">
        <v>926</v>
      </c>
      <c r="B205" s="4">
        <v>58875</v>
      </c>
      <c r="C205" s="4">
        <v>355</v>
      </c>
      <c r="D205" s="4" t="s">
        <v>25</v>
      </c>
      <c r="E205" s="5" t="s">
        <v>45</v>
      </c>
      <c r="F205" s="3" t="s">
        <v>927</v>
      </c>
      <c r="G205" s="4" t="s">
        <v>86</v>
      </c>
      <c r="H205" s="3" t="s">
        <v>116</v>
      </c>
      <c r="I205" s="3" t="s">
        <v>116</v>
      </c>
      <c r="J205" s="3" t="s">
        <v>116</v>
      </c>
      <c r="K205" s="3" t="s">
        <v>132</v>
      </c>
      <c r="L205" s="6" t="s">
        <v>116</v>
      </c>
      <c r="M205" s="3" t="s">
        <v>122</v>
      </c>
      <c r="N205" s="3" t="s">
        <v>928</v>
      </c>
      <c r="O205" s="3" t="s">
        <v>119</v>
      </c>
      <c r="P205" s="3" t="s">
        <v>128</v>
      </c>
      <c r="Q205" s="3" t="s">
        <v>60</v>
      </c>
      <c r="R205" s="3">
        <v>235</v>
      </c>
      <c r="S205" s="3">
        <v>221</v>
      </c>
      <c r="T205" s="3">
        <v>6.3</v>
      </c>
      <c r="U205" s="3">
        <v>919</v>
      </c>
      <c r="V205" s="3">
        <v>916</v>
      </c>
      <c r="W205" s="3">
        <v>0.4</v>
      </c>
      <c r="X205" s="32">
        <v>3005</v>
      </c>
      <c r="Y205" s="33">
        <v>3190</v>
      </c>
      <c r="Z205" s="3">
        <v>-5.8</v>
      </c>
      <c r="AA205" s="3">
        <v>269297.37</v>
      </c>
      <c r="AB205" s="3">
        <v>280057.87</v>
      </c>
      <c r="AC205" s="3">
        <v>279199.57</v>
      </c>
      <c r="AD205" s="3">
        <v>291424.61</v>
      </c>
    </row>
    <row r="206" spans="1:30" x14ac:dyDescent="0.3">
      <c r="A206" s="3" t="s">
        <v>577</v>
      </c>
      <c r="B206" s="4">
        <v>64939</v>
      </c>
      <c r="C206" s="4">
        <v>247</v>
      </c>
      <c r="D206" s="4" t="s">
        <v>25</v>
      </c>
      <c r="E206" s="5">
        <v>42997</v>
      </c>
      <c r="F206" s="3" t="s">
        <v>578</v>
      </c>
      <c r="G206" s="4" t="s">
        <v>86</v>
      </c>
      <c r="H206" s="3" t="s">
        <v>252</v>
      </c>
      <c r="I206" s="3" t="s">
        <v>252</v>
      </c>
      <c r="J206" s="3" t="s">
        <v>146</v>
      </c>
      <c r="K206" s="3" t="s">
        <v>146</v>
      </c>
      <c r="L206" s="6" t="s">
        <v>252</v>
      </c>
      <c r="M206" s="3" t="s">
        <v>184</v>
      </c>
      <c r="N206" s="3" t="s">
        <v>579</v>
      </c>
      <c r="O206" s="3" t="s">
        <v>92</v>
      </c>
      <c r="P206" s="3" t="s">
        <v>397</v>
      </c>
      <c r="Q206" s="3" t="s">
        <v>31</v>
      </c>
      <c r="R206" s="3">
        <v>9</v>
      </c>
      <c r="U206" s="3">
        <v>56</v>
      </c>
      <c r="X206" s="32">
        <v>913</v>
      </c>
      <c r="Y206" s="33"/>
      <c r="AA206" s="3">
        <v>268962.40000000002</v>
      </c>
      <c r="AC206" s="3">
        <v>271698.40000000002</v>
      </c>
    </row>
    <row r="207" spans="1:30" x14ac:dyDescent="0.3">
      <c r="A207" s="3" t="s">
        <v>4402</v>
      </c>
      <c r="B207" s="4">
        <v>64755</v>
      </c>
      <c r="C207" s="4">
        <v>444</v>
      </c>
      <c r="D207" s="4" t="s">
        <v>25</v>
      </c>
      <c r="E207" s="5" t="s">
        <v>45</v>
      </c>
      <c r="F207" s="3" t="s">
        <v>4403</v>
      </c>
      <c r="G207" s="4" t="s">
        <v>86</v>
      </c>
      <c r="H207" s="3" t="s">
        <v>252</v>
      </c>
      <c r="I207" s="3" t="s">
        <v>252</v>
      </c>
      <c r="J207" s="3" t="s">
        <v>146</v>
      </c>
      <c r="K207" s="3" t="s">
        <v>146</v>
      </c>
      <c r="L207" s="6" t="s">
        <v>252</v>
      </c>
      <c r="M207" s="3" t="s">
        <v>184</v>
      </c>
      <c r="N207" s="3" t="s">
        <v>4404</v>
      </c>
      <c r="O207" s="3" t="s">
        <v>92</v>
      </c>
      <c r="P207" s="3" t="s">
        <v>397</v>
      </c>
      <c r="Q207" s="3" t="s">
        <v>31</v>
      </c>
      <c r="R207" s="3">
        <v>58</v>
      </c>
      <c r="S207" s="3">
        <v>57</v>
      </c>
      <c r="T207" s="3">
        <v>1.8</v>
      </c>
      <c r="U207" s="3">
        <v>171</v>
      </c>
      <c r="V207" s="3">
        <v>196</v>
      </c>
      <c r="W207" s="3">
        <v>-12.5</v>
      </c>
      <c r="X207" s="16">
        <v>939</v>
      </c>
      <c r="Y207" s="7">
        <v>1006</v>
      </c>
      <c r="Z207" s="3">
        <v>-6.7</v>
      </c>
      <c r="AA207" s="3">
        <v>266266.34999999998</v>
      </c>
      <c r="AB207" s="3">
        <v>314642.36</v>
      </c>
      <c r="AC207" s="3">
        <v>279259.34999999998</v>
      </c>
      <c r="AD207" s="3">
        <v>327380.36</v>
      </c>
    </row>
    <row r="208" spans="1:30" x14ac:dyDescent="0.3">
      <c r="A208" s="3" t="s">
        <v>1448</v>
      </c>
      <c r="B208" s="4">
        <v>32235</v>
      </c>
      <c r="C208" s="4">
        <v>361</v>
      </c>
      <c r="D208" s="4" t="s">
        <v>25</v>
      </c>
      <c r="E208" s="5" t="s">
        <v>45</v>
      </c>
      <c r="F208" s="3" t="s">
        <v>1449</v>
      </c>
      <c r="G208" s="4" t="s">
        <v>86</v>
      </c>
      <c r="H208" s="3" t="s">
        <v>153</v>
      </c>
      <c r="I208" s="3" t="s">
        <v>153</v>
      </c>
      <c r="J208" s="3" t="s">
        <v>89</v>
      </c>
      <c r="K208" s="3" t="s">
        <v>89</v>
      </c>
      <c r="L208" s="6" t="s">
        <v>153</v>
      </c>
      <c r="M208" s="3" t="s">
        <v>154</v>
      </c>
      <c r="N208" s="3" t="s">
        <v>1450</v>
      </c>
      <c r="O208" s="3" t="s">
        <v>156</v>
      </c>
      <c r="P208" s="3" t="s">
        <v>51</v>
      </c>
      <c r="Q208" s="3" t="s">
        <v>31</v>
      </c>
      <c r="R208" s="3">
        <v>221</v>
      </c>
      <c r="S208" s="3">
        <v>189</v>
      </c>
      <c r="T208" s="3">
        <v>16.899999999999999</v>
      </c>
      <c r="U208" s="3">
        <v>755</v>
      </c>
      <c r="V208" s="3">
        <v>662</v>
      </c>
      <c r="W208" s="3">
        <v>13.9</v>
      </c>
      <c r="X208" s="32">
        <v>2859</v>
      </c>
      <c r="Y208" s="33">
        <v>2597</v>
      </c>
      <c r="Z208" s="3">
        <v>10.1</v>
      </c>
      <c r="AA208" s="3">
        <v>265208.57</v>
      </c>
      <c r="AB208" s="3">
        <v>240928.64000000001</v>
      </c>
      <c r="AC208" s="3">
        <v>265208.57</v>
      </c>
      <c r="AD208" s="3">
        <v>240928.64000000001</v>
      </c>
    </row>
    <row r="209" spans="1:30" x14ac:dyDescent="0.3">
      <c r="A209" s="3" t="s">
        <v>3145</v>
      </c>
      <c r="B209" s="4">
        <v>35592</v>
      </c>
      <c r="C209" s="4">
        <v>352</v>
      </c>
      <c r="D209" s="4" t="s">
        <v>25</v>
      </c>
      <c r="E209" s="5" t="s">
        <v>45</v>
      </c>
      <c r="F209" s="3" t="s">
        <v>3146</v>
      </c>
      <c r="G209" s="4" t="s">
        <v>86</v>
      </c>
      <c r="H209" s="3" t="s">
        <v>252</v>
      </c>
      <c r="I209" s="3" t="s">
        <v>252</v>
      </c>
      <c r="J209" s="3" t="s">
        <v>132</v>
      </c>
      <c r="K209" s="3" t="s">
        <v>132</v>
      </c>
      <c r="L209" s="6" t="s">
        <v>252</v>
      </c>
      <c r="M209" s="3" t="s">
        <v>154</v>
      </c>
      <c r="N209" s="3" t="s">
        <v>3147</v>
      </c>
      <c r="O209" s="3" t="s">
        <v>311</v>
      </c>
      <c r="P209" s="3" t="s">
        <v>405</v>
      </c>
      <c r="Q209" s="3" t="s">
        <v>31</v>
      </c>
      <c r="R209" s="3">
        <v>155</v>
      </c>
      <c r="S209" s="3">
        <v>152</v>
      </c>
      <c r="T209" s="3">
        <v>2</v>
      </c>
      <c r="U209" s="3">
        <v>365</v>
      </c>
      <c r="V209" s="3">
        <v>474</v>
      </c>
      <c r="W209" s="3">
        <v>-22.9</v>
      </c>
      <c r="X209" s="32">
        <v>1366</v>
      </c>
      <c r="Y209" s="33">
        <v>1870</v>
      </c>
      <c r="Z209" s="3">
        <v>-27</v>
      </c>
      <c r="AA209" s="3">
        <v>264510.56</v>
      </c>
      <c r="AB209" s="3">
        <v>360294.96</v>
      </c>
      <c r="AC209" s="3">
        <v>273074.06</v>
      </c>
      <c r="AD209" s="3">
        <v>369915.96</v>
      </c>
    </row>
    <row r="210" spans="1:30" x14ac:dyDescent="0.3">
      <c r="A210" s="3" t="s">
        <v>5229</v>
      </c>
      <c r="B210" s="4">
        <v>24176</v>
      </c>
      <c r="C210" s="4">
        <v>524</v>
      </c>
      <c r="D210" s="4" t="s">
        <v>25</v>
      </c>
      <c r="E210" s="5" t="s">
        <v>45</v>
      </c>
      <c r="F210" s="3" t="s">
        <v>5230</v>
      </c>
      <c r="G210" s="4" t="s">
        <v>86</v>
      </c>
      <c r="H210" s="3" t="s">
        <v>711</v>
      </c>
      <c r="I210" s="3" t="s">
        <v>175</v>
      </c>
      <c r="J210" s="3" t="s">
        <v>104</v>
      </c>
      <c r="K210" s="3" t="s">
        <v>104</v>
      </c>
      <c r="L210" s="6" t="s">
        <v>175</v>
      </c>
      <c r="M210" s="3" t="s">
        <v>712</v>
      </c>
      <c r="N210" s="3" t="s">
        <v>5231</v>
      </c>
      <c r="O210" s="3" t="s">
        <v>178</v>
      </c>
      <c r="P210" s="3" t="s">
        <v>55</v>
      </c>
      <c r="Q210" s="3" t="s">
        <v>31</v>
      </c>
      <c r="R210" s="3">
        <v>337</v>
      </c>
      <c r="S210" s="3">
        <v>280</v>
      </c>
      <c r="T210" s="3">
        <v>20.399999999999999</v>
      </c>
      <c r="U210" s="3">
        <v>1011</v>
      </c>
      <c r="V210" s="3">
        <v>1022</v>
      </c>
      <c r="W210" s="3">
        <v>-1</v>
      </c>
      <c r="X210" s="32">
        <v>4204</v>
      </c>
      <c r="Y210" s="33">
        <v>4386</v>
      </c>
      <c r="Z210" s="3">
        <v>-4.2</v>
      </c>
      <c r="AA210" s="3">
        <v>262199.61</v>
      </c>
      <c r="AB210" s="3">
        <v>273186.03000000003</v>
      </c>
      <c r="AC210" s="3">
        <v>262199.61</v>
      </c>
      <c r="AD210" s="3">
        <v>273186.03000000003</v>
      </c>
    </row>
    <row r="211" spans="1:30" x14ac:dyDescent="0.3">
      <c r="A211" s="3" t="s">
        <v>1451</v>
      </c>
      <c r="B211" s="4">
        <v>56195</v>
      </c>
      <c r="C211" s="4">
        <v>455</v>
      </c>
      <c r="D211" s="4" t="s">
        <v>25</v>
      </c>
      <c r="E211" s="5" t="s">
        <v>45</v>
      </c>
      <c r="F211" s="3" t="s">
        <v>1452</v>
      </c>
      <c r="G211" s="4" t="s">
        <v>86</v>
      </c>
      <c r="H211" s="3" t="s">
        <v>87</v>
      </c>
      <c r="I211" s="3" t="s">
        <v>88</v>
      </c>
      <c r="J211" s="3" t="s">
        <v>89</v>
      </c>
      <c r="K211" s="3" t="s">
        <v>89</v>
      </c>
      <c r="L211" s="6" t="s">
        <v>88</v>
      </c>
      <c r="M211" s="3" t="s">
        <v>90</v>
      </c>
      <c r="N211" s="3" t="s">
        <v>1453</v>
      </c>
      <c r="O211" s="3" t="s">
        <v>92</v>
      </c>
      <c r="P211" s="3" t="s">
        <v>32</v>
      </c>
      <c r="Q211" s="3" t="s">
        <v>60</v>
      </c>
      <c r="R211" s="3">
        <v>175</v>
      </c>
      <c r="S211" s="3">
        <v>165</v>
      </c>
      <c r="T211" s="3">
        <v>6.1</v>
      </c>
      <c r="U211" s="3">
        <v>549</v>
      </c>
      <c r="V211" s="3">
        <v>551</v>
      </c>
      <c r="W211" s="3">
        <v>-0.4</v>
      </c>
      <c r="X211" s="32">
        <v>2415</v>
      </c>
      <c r="Y211" s="33">
        <v>2379</v>
      </c>
      <c r="Z211" s="3">
        <v>1.5</v>
      </c>
      <c r="AA211" s="3">
        <v>261934</v>
      </c>
      <c r="AB211" s="3">
        <v>258096.52</v>
      </c>
      <c r="AC211" s="3">
        <v>261934</v>
      </c>
      <c r="AD211" s="3">
        <v>258096.52</v>
      </c>
    </row>
    <row r="212" spans="1:30" x14ac:dyDescent="0.3">
      <c r="A212" s="3" t="s">
        <v>3148</v>
      </c>
      <c r="B212" s="4">
        <v>28866</v>
      </c>
      <c r="C212" s="4">
        <v>405</v>
      </c>
      <c r="D212" s="4" t="s">
        <v>25</v>
      </c>
      <c r="E212" s="5" t="s">
        <v>45</v>
      </c>
      <c r="F212" s="3" t="s">
        <v>3149</v>
      </c>
      <c r="G212" s="4" t="s">
        <v>86</v>
      </c>
      <c r="H212" s="3" t="s">
        <v>153</v>
      </c>
      <c r="I212" s="3" t="s">
        <v>153</v>
      </c>
      <c r="J212" s="3" t="s">
        <v>132</v>
      </c>
      <c r="K212" s="3" t="s">
        <v>132</v>
      </c>
      <c r="L212" s="6" t="s">
        <v>153</v>
      </c>
      <c r="M212" s="3" t="s">
        <v>154</v>
      </c>
      <c r="N212" s="3" t="s">
        <v>3150</v>
      </c>
      <c r="O212" s="3" t="s">
        <v>156</v>
      </c>
      <c r="P212" s="3" t="s">
        <v>397</v>
      </c>
      <c r="Q212" s="3" t="s">
        <v>31</v>
      </c>
      <c r="R212" s="3">
        <v>163</v>
      </c>
      <c r="S212" s="3">
        <v>134</v>
      </c>
      <c r="T212" s="3">
        <v>21.6</v>
      </c>
      <c r="U212" s="3">
        <v>383</v>
      </c>
      <c r="V212" s="3">
        <v>348</v>
      </c>
      <c r="W212" s="3">
        <v>10</v>
      </c>
      <c r="X212" s="32">
        <v>1352</v>
      </c>
      <c r="Y212" s="33">
        <v>1321</v>
      </c>
      <c r="Z212" s="3">
        <v>2.2999999999999998</v>
      </c>
      <c r="AA212" s="3">
        <v>261035.34</v>
      </c>
      <c r="AB212" s="3">
        <v>256979.1</v>
      </c>
      <c r="AC212" s="3">
        <v>266447.34000000003</v>
      </c>
      <c r="AD212" s="3">
        <v>260339.1</v>
      </c>
    </row>
    <row r="213" spans="1:30" x14ac:dyDescent="0.3">
      <c r="A213" s="3" t="s">
        <v>3151</v>
      </c>
      <c r="B213" s="4">
        <v>11295</v>
      </c>
      <c r="C213" s="4">
        <v>206</v>
      </c>
      <c r="D213" s="4" t="s">
        <v>25</v>
      </c>
      <c r="E213" s="5" t="s">
        <v>45</v>
      </c>
      <c r="F213" s="3" t="s">
        <v>2975</v>
      </c>
      <c r="G213" s="4" t="s">
        <v>86</v>
      </c>
      <c r="H213" s="3" t="s">
        <v>896</v>
      </c>
      <c r="I213" s="3" t="s">
        <v>257</v>
      </c>
      <c r="J213" s="3" t="s">
        <v>132</v>
      </c>
      <c r="K213" s="3" t="s">
        <v>132</v>
      </c>
      <c r="L213" s="6" t="s">
        <v>257</v>
      </c>
      <c r="M213" s="3" t="s">
        <v>330</v>
      </c>
      <c r="N213" s="3" t="s">
        <v>3152</v>
      </c>
      <c r="O213" s="3" t="s">
        <v>178</v>
      </c>
      <c r="P213" s="3" t="s">
        <v>397</v>
      </c>
      <c r="Q213" s="3" t="s">
        <v>31</v>
      </c>
      <c r="R213" s="3">
        <v>51</v>
      </c>
      <c r="S213" s="3">
        <v>31</v>
      </c>
      <c r="T213" s="3">
        <v>64.5</v>
      </c>
      <c r="U213" s="3">
        <v>341</v>
      </c>
      <c r="V213" s="3">
        <v>291</v>
      </c>
      <c r="W213" s="3">
        <v>17.2</v>
      </c>
      <c r="X213" s="32">
        <v>1180</v>
      </c>
      <c r="Y213" s="33">
        <v>851</v>
      </c>
      <c r="Z213" s="3">
        <v>38.700000000000003</v>
      </c>
      <c r="AA213" s="3">
        <v>259244.1</v>
      </c>
      <c r="AB213" s="3">
        <v>184066.75</v>
      </c>
      <c r="AC213" s="3">
        <v>270475.09999999998</v>
      </c>
      <c r="AD213" s="3">
        <v>195058.75</v>
      </c>
    </row>
    <row r="214" spans="1:30" x14ac:dyDescent="0.3">
      <c r="A214" s="3" t="s">
        <v>1454</v>
      </c>
      <c r="B214" s="4">
        <v>89193</v>
      </c>
      <c r="C214" s="4">
        <v>402</v>
      </c>
      <c r="D214" s="4" t="s">
        <v>25</v>
      </c>
      <c r="E214" s="5" t="s">
        <v>45</v>
      </c>
      <c r="F214" s="3" t="s">
        <v>1455</v>
      </c>
      <c r="G214" s="4" t="s">
        <v>86</v>
      </c>
      <c r="H214" s="3" t="s">
        <v>245</v>
      </c>
      <c r="I214" s="3" t="s">
        <v>245</v>
      </c>
      <c r="J214" s="3" t="s">
        <v>89</v>
      </c>
      <c r="K214" s="3" t="s">
        <v>89</v>
      </c>
      <c r="L214" s="6" t="s">
        <v>245</v>
      </c>
      <c r="M214" s="3" t="s">
        <v>529</v>
      </c>
      <c r="N214" s="3" t="s">
        <v>1456</v>
      </c>
      <c r="O214" s="3" t="s">
        <v>248</v>
      </c>
      <c r="P214" s="3" t="s">
        <v>128</v>
      </c>
      <c r="Q214" s="3" t="s">
        <v>60</v>
      </c>
      <c r="R214" s="3">
        <v>153</v>
      </c>
      <c r="S214" s="3">
        <v>71</v>
      </c>
      <c r="T214" s="3">
        <v>113.4</v>
      </c>
      <c r="U214" s="3">
        <v>359</v>
      </c>
      <c r="V214" s="3">
        <v>298</v>
      </c>
      <c r="W214" s="3">
        <v>20.6</v>
      </c>
      <c r="X214" s="32">
        <v>1383</v>
      </c>
      <c r="Y214" s="33">
        <v>1288</v>
      </c>
      <c r="Z214" s="3">
        <v>7.4</v>
      </c>
      <c r="AA214" s="3">
        <v>259021.56</v>
      </c>
      <c r="AB214" s="3">
        <v>241118.5</v>
      </c>
      <c r="AC214" s="3">
        <v>270004.42</v>
      </c>
      <c r="AD214" s="3">
        <v>251516.02</v>
      </c>
    </row>
    <row r="215" spans="1:30" x14ac:dyDescent="0.3">
      <c r="A215" s="3" t="s">
        <v>1457</v>
      </c>
      <c r="B215" s="4">
        <v>73755</v>
      </c>
      <c r="C215" s="4">
        <v>409</v>
      </c>
      <c r="D215" s="4" t="s">
        <v>25</v>
      </c>
      <c r="E215" s="5" t="s">
        <v>45</v>
      </c>
      <c r="F215" s="3" t="s">
        <v>1458</v>
      </c>
      <c r="G215" s="4" t="s">
        <v>86</v>
      </c>
      <c r="H215" s="3" t="s">
        <v>87</v>
      </c>
      <c r="I215" s="3" t="s">
        <v>88</v>
      </c>
      <c r="J215" s="3" t="s">
        <v>89</v>
      </c>
      <c r="K215" s="3" t="s">
        <v>89</v>
      </c>
      <c r="L215" s="6" t="s">
        <v>88</v>
      </c>
      <c r="M215" s="3" t="s">
        <v>90</v>
      </c>
      <c r="N215" s="3" t="s">
        <v>1459</v>
      </c>
      <c r="O215" s="3" t="s">
        <v>92</v>
      </c>
      <c r="P215" s="3" t="s">
        <v>26</v>
      </c>
      <c r="Q215" s="3" t="s">
        <v>27</v>
      </c>
      <c r="R215" s="3">
        <v>176</v>
      </c>
      <c r="S215" s="3">
        <v>176</v>
      </c>
      <c r="T215" s="3">
        <v>0</v>
      </c>
      <c r="U215" s="3">
        <v>546</v>
      </c>
      <c r="V215" s="3">
        <v>618</v>
      </c>
      <c r="W215" s="3">
        <v>-11.7</v>
      </c>
      <c r="X215" s="32">
        <v>2556</v>
      </c>
      <c r="Y215" s="33">
        <v>2740</v>
      </c>
      <c r="Z215" s="3">
        <v>-6.7</v>
      </c>
      <c r="AA215" s="3">
        <v>256853.83</v>
      </c>
      <c r="AB215" s="3">
        <v>272945.5</v>
      </c>
      <c r="AC215" s="3">
        <v>259203.75</v>
      </c>
      <c r="AD215" s="3">
        <v>272945.5</v>
      </c>
    </row>
    <row r="216" spans="1:30" x14ac:dyDescent="0.3">
      <c r="A216" s="3" t="s">
        <v>4405</v>
      </c>
      <c r="B216" s="4">
        <v>88298</v>
      </c>
      <c r="C216" s="4">
        <v>167</v>
      </c>
      <c r="D216" s="4" t="s">
        <v>25</v>
      </c>
      <c r="E216" s="5" t="s">
        <v>45</v>
      </c>
      <c r="F216" s="3" t="s">
        <v>4406</v>
      </c>
      <c r="G216" s="4" t="s">
        <v>86</v>
      </c>
      <c r="H216" s="3" t="s">
        <v>245</v>
      </c>
      <c r="I216" s="3" t="s">
        <v>245</v>
      </c>
      <c r="J216" s="3" t="s">
        <v>146</v>
      </c>
      <c r="K216" s="3" t="s">
        <v>146</v>
      </c>
      <c r="L216" s="6" t="s">
        <v>245</v>
      </c>
      <c r="M216" s="3" t="s">
        <v>246</v>
      </c>
      <c r="N216" s="3" t="s">
        <v>4407</v>
      </c>
      <c r="O216" s="3" t="s">
        <v>248</v>
      </c>
      <c r="P216" s="3" t="s">
        <v>249</v>
      </c>
      <c r="Q216" s="3" t="s">
        <v>31</v>
      </c>
      <c r="R216" s="3">
        <v>48</v>
      </c>
      <c r="S216" s="3">
        <v>26</v>
      </c>
      <c r="T216" s="3">
        <v>84.5</v>
      </c>
      <c r="U216" s="3">
        <v>171</v>
      </c>
      <c r="V216" s="3">
        <v>76</v>
      </c>
      <c r="W216" s="3">
        <v>124.5</v>
      </c>
      <c r="X216" s="32">
        <v>632</v>
      </c>
      <c r="Y216" s="33">
        <v>489</v>
      </c>
      <c r="Z216" s="3">
        <v>29.4</v>
      </c>
      <c r="AA216" s="3">
        <v>253285.41</v>
      </c>
      <c r="AB216" s="3">
        <v>195787.83</v>
      </c>
      <c r="AC216" s="3">
        <v>253285.41</v>
      </c>
      <c r="AD216" s="3">
        <v>195787.83</v>
      </c>
    </row>
    <row r="217" spans="1:30" x14ac:dyDescent="0.3">
      <c r="A217" s="3" t="s">
        <v>3153</v>
      </c>
      <c r="B217" s="4">
        <v>87509</v>
      </c>
      <c r="C217" s="4">
        <v>438</v>
      </c>
      <c r="D217" s="4" t="s">
        <v>25</v>
      </c>
      <c r="E217" s="5" t="s">
        <v>45</v>
      </c>
      <c r="F217" s="3" t="s">
        <v>3154</v>
      </c>
      <c r="G217" s="4" t="s">
        <v>86</v>
      </c>
      <c r="H217" s="3" t="s">
        <v>245</v>
      </c>
      <c r="I217" s="3" t="s">
        <v>245</v>
      </c>
      <c r="J217" s="3" t="s">
        <v>132</v>
      </c>
      <c r="K217" s="3" t="s">
        <v>132</v>
      </c>
      <c r="L217" s="6" t="s">
        <v>245</v>
      </c>
      <c r="M217" s="3" t="s">
        <v>246</v>
      </c>
      <c r="N217" s="3" t="s">
        <v>3155</v>
      </c>
      <c r="O217" s="3" t="s">
        <v>248</v>
      </c>
      <c r="P217" s="3" t="s">
        <v>128</v>
      </c>
      <c r="Q217" s="3" t="s">
        <v>60</v>
      </c>
      <c r="R217" s="3">
        <v>67</v>
      </c>
      <c r="S217" s="3">
        <v>58</v>
      </c>
      <c r="T217" s="3">
        <v>14.7</v>
      </c>
      <c r="U217" s="3">
        <v>198</v>
      </c>
      <c r="V217" s="3">
        <v>207</v>
      </c>
      <c r="W217" s="3">
        <v>-4.4000000000000004</v>
      </c>
      <c r="X217" s="32">
        <v>964</v>
      </c>
      <c r="Y217" s="33">
        <v>1023</v>
      </c>
      <c r="Z217" s="3">
        <v>-5.8</v>
      </c>
      <c r="AA217" s="3">
        <v>252648.47</v>
      </c>
      <c r="AB217" s="3">
        <v>268397.56</v>
      </c>
      <c r="AC217" s="3">
        <v>264247.38</v>
      </c>
      <c r="AD217" s="3">
        <v>280406.68</v>
      </c>
    </row>
    <row r="218" spans="1:30" x14ac:dyDescent="0.3">
      <c r="A218" s="3" t="s">
        <v>4408</v>
      </c>
      <c r="B218" s="4">
        <v>34197</v>
      </c>
      <c r="C218" s="4">
        <v>467</v>
      </c>
      <c r="D218" s="4" t="s">
        <v>25</v>
      </c>
      <c r="E218" s="5" t="s">
        <v>45</v>
      </c>
      <c r="F218" s="3" t="s">
        <v>4409</v>
      </c>
      <c r="G218" s="4" t="s">
        <v>86</v>
      </c>
      <c r="H218" s="3" t="s">
        <v>252</v>
      </c>
      <c r="I218" s="3" t="s">
        <v>252</v>
      </c>
      <c r="J218" s="3" t="s">
        <v>146</v>
      </c>
      <c r="K218" s="3" t="s">
        <v>146</v>
      </c>
      <c r="L218" s="6" t="s">
        <v>252</v>
      </c>
      <c r="M218" s="3" t="s">
        <v>154</v>
      </c>
      <c r="N218" s="3" t="s">
        <v>4410</v>
      </c>
      <c r="O218" s="3" t="s">
        <v>311</v>
      </c>
      <c r="P218" s="3" t="s">
        <v>397</v>
      </c>
      <c r="Q218" s="3" t="s">
        <v>31</v>
      </c>
      <c r="R218" s="3">
        <v>42</v>
      </c>
      <c r="S218" s="3">
        <v>43</v>
      </c>
      <c r="T218" s="3">
        <v>-1.3</v>
      </c>
      <c r="U218" s="3">
        <v>132</v>
      </c>
      <c r="V218" s="3">
        <v>303</v>
      </c>
      <c r="W218" s="3">
        <v>-56.5</v>
      </c>
      <c r="X218" s="32">
        <v>869</v>
      </c>
      <c r="Y218" s="33">
        <v>1100</v>
      </c>
      <c r="Z218" s="3">
        <v>-21</v>
      </c>
      <c r="AA218" s="3">
        <v>249234.8</v>
      </c>
      <c r="AB218" s="3">
        <v>306296.36</v>
      </c>
      <c r="AC218" s="3">
        <v>270280.8</v>
      </c>
      <c r="AD218" s="3">
        <v>342027.36</v>
      </c>
    </row>
    <row r="219" spans="1:30" x14ac:dyDescent="0.3">
      <c r="A219" s="3" t="s">
        <v>1460</v>
      </c>
      <c r="B219" s="4">
        <v>19070</v>
      </c>
      <c r="C219" s="4">
        <v>140</v>
      </c>
      <c r="D219" s="4" t="s">
        <v>25</v>
      </c>
      <c r="E219" s="5">
        <v>42795</v>
      </c>
      <c r="F219" s="3" t="s">
        <v>1251</v>
      </c>
      <c r="G219" s="4" t="s">
        <v>86</v>
      </c>
      <c r="H219" s="3" t="s">
        <v>758</v>
      </c>
      <c r="I219" s="3" t="s">
        <v>175</v>
      </c>
      <c r="J219" s="3" t="s">
        <v>89</v>
      </c>
      <c r="K219" s="3" t="s">
        <v>89</v>
      </c>
      <c r="L219" s="6" t="s">
        <v>175</v>
      </c>
      <c r="M219" s="3" t="s">
        <v>176</v>
      </c>
      <c r="N219" s="3" t="s">
        <v>1461</v>
      </c>
      <c r="O219" s="3" t="s">
        <v>178</v>
      </c>
      <c r="P219" s="3" t="s">
        <v>57</v>
      </c>
      <c r="Q219" s="3" t="s">
        <v>31</v>
      </c>
      <c r="R219" s="3">
        <v>154</v>
      </c>
      <c r="U219" s="3">
        <v>481</v>
      </c>
      <c r="V219" s="3">
        <v>505</v>
      </c>
      <c r="W219" s="3">
        <v>-4.9000000000000004</v>
      </c>
      <c r="X219" s="32">
        <v>1994</v>
      </c>
      <c r="Y219" s="33">
        <v>2017</v>
      </c>
      <c r="Z219" s="3">
        <v>-1.1000000000000001</v>
      </c>
      <c r="AA219" s="3">
        <v>247527.13</v>
      </c>
      <c r="AB219" s="3">
        <v>234488.31</v>
      </c>
      <c r="AC219" s="3">
        <v>247527.13</v>
      </c>
      <c r="AD219" s="3">
        <v>234488.31</v>
      </c>
    </row>
    <row r="220" spans="1:30" x14ac:dyDescent="0.3">
      <c r="A220" s="3" t="s">
        <v>1462</v>
      </c>
      <c r="B220" s="4">
        <v>47546</v>
      </c>
      <c r="C220" s="4">
        <v>283</v>
      </c>
      <c r="D220" s="4" t="s">
        <v>25</v>
      </c>
      <c r="E220" s="5" t="s">
        <v>45</v>
      </c>
      <c r="F220" s="3" t="s">
        <v>1463</v>
      </c>
      <c r="G220" s="4" t="s">
        <v>86</v>
      </c>
      <c r="H220" s="3" t="s">
        <v>131</v>
      </c>
      <c r="I220" s="3" t="s">
        <v>88</v>
      </c>
      <c r="J220" s="3" t="s">
        <v>89</v>
      </c>
      <c r="K220" s="3" t="s">
        <v>89</v>
      </c>
      <c r="L220" s="6" t="s">
        <v>88</v>
      </c>
      <c r="M220" s="3" t="s">
        <v>133</v>
      </c>
      <c r="N220" s="3" t="s">
        <v>1464</v>
      </c>
      <c r="O220" s="3" t="s">
        <v>106</v>
      </c>
      <c r="P220" s="3" t="s">
        <v>55</v>
      </c>
      <c r="Q220" s="3" t="s">
        <v>31</v>
      </c>
      <c r="R220" s="3">
        <v>80</v>
      </c>
      <c r="S220" s="3">
        <v>89</v>
      </c>
      <c r="T220" s="3">
        <v>-9.9</v>
      </c>
      <c r="U220" s="3">
        <v>266</v>
      </c>
      <c r="V220" s="3">
        <v>327</v>
      </c>
      <c r="W220" s="3">
        <v>-18.7</v>
      </c>
      <c r="X220" s="32">
        <v>1233</v>
      </c>
      <c r="Y220" s="33">
        <v>1276</v>
      </c>
      <c r="Z220" s="3">
        <v>-3.4</v>
      </c>
      <c r="AA220" s="3">
        <v>247260.31</v>
      </c>
      <c r="AB220" s="3">
        <v>247288.8</v>
      </c>
      <c r="AC220" s="3">
        <v>248400.79</v>
      </c>
      <c r="AD220" s="3">
        <v>247288.8</v>
      </c>
    </row>
    <row r="221" spans="1:30" x14ac:dyDescent="0.3">
      <c r="A221" s="3" t="s">
        <v>1465</v>
      </c>
      <c r="B221" s="4">
        <v>20167</v>
      </c>
      <c r="C221" s="4">
        <v>231</v>
      </c>
      <c r="D221" s="4" t="s">
        <v>25</v>
      </c>
      <c r="E221" s="5">
        <v>42642</v>
      </c>
      <c r="F221" s="3" t="s">
        <v>1466</v>
      </c>
      <c r="G221" s="4" t="s">
        <v>86</v>
      </c>
      <c r="H221" s="3" t="s">
        <v>758</v>
      </c>
      <c r="I221" s="3" t="s">
        <v>175</v>
      </c>
      <c r="J221" s="3" t="s">
        <v>89</v>
      </c>
      <c r="K221" s="3" t="s">
        <v>89</v>
      </c>
      <c r="L221" s="6" t="s">
        <v>175</v>
      </c>
      <c r="M221" s="3" t="s">
        <v>176</v>
      </c>
      <c r="N221" s="3" t="s">
        <v>1467</v>
      </c>
      <c r="O221" s="3" t="s">
        <v>178</v>
      </c>
      <c r="P221" s="3" t="s">
        <v>194</v>
      </c>
      <c r="Q221" s="3" t="s">
        <v>60</v>
      </c>
      <c r="R221" s="3">
        <v>103</v>
      </c>
      <c r="S221" s="3">
        <v>69</v>
      </c>
      <c r="T221" s="3">
        <v>48.1</v>
      </c>
      <c r="U221" s="3">
        <v>337</v>
      </c>
      <c r="V221" s="3">
        <v>320</v>
      </c>
      <c r="W221" s="3">
        <v>5.4</v>
      </c>
      <c r="X221" s="32">
        <v>1803</v>
      </c>
      <c r="Y221" s="33">
        <v>1569</v>
      </c>
      <c r="Z221" s="3">
        <v>14.9</v>
      </c>
      <c r="AA221" s="3">
        <v>246442.56</v>
      </c>
      <c r="AB221" s="3">
        <v>212206.07</v>
      </c>
      <c r="AC221" s="3">
        <v>246442.56</v>
      </c>
      <c r="AD221" s="3">
        <v>214528.37</v>
      </c>
    </row>
    <row r="222" spans="1:30" x14ac:dyDescent="0.3">
      <c r="A222" s="3" t="s">
        <v>4411</v>
      </c>
      <c r="B222" s="4">
        <v>64914</v>
      </c>
      <c r="C222" s="4">
        <v>272</v>
      </c>
      <c r="D222" s="4" t="s">
        <v>25</v>
      </c>
      <c r="E222" s="5">
        <v>42639</v>
      </c>
      <c r="F222" s="3" t="s">
        <v>4412</v>
      </c>
      <c r="G222" s="4" t="s">
        <v>86</v>
      </c>
      <c r="H222" s="3" t="s">
        <v>252</v>
      </c>
      <c r="I222" s="3" t="s">
        <v>252</v>
      </c>
      <c r="J222" s="3" t="s">
        <v>146</v>
      </c>
      <c r="K222" s="3" t="s">
        <v>146</v>
      </c>
      <c r="L222" s="6" t="s">
        <v>252</v>
      </c>
      <c r="M222" s="3" t="s">
        <v>184</v>
      </c>
      <c r="N222" s="3" t="s">
        <v>4413</v>
      </c>
      <c r="O222" s="3" t="s">
        <v>92</v>
      </c>
      <c r="P222" s="3" t="s">
        <v>397</v>
      </c>
      <c r="Q222" s="3" t="s">
        <v>31</v>
      </c>
      <c r="R222" s="3">
        <v>33</v>
      </c>
      <c r="S222" s="3">
        <v>49</v>
      </c>
      <c r="T222" s="3">
        <v>-32.700000000000003</v>
      </c>
      <c r="U222" s="3">
        <v>115</v>
      </c>
      <c r="V222" s="3">
        <v>218</v>
      </c>
      <c r="W222" s="3">
        <v>-47.3</v>
      </c>
      <c r="X222" s="32">
        <v>871</v>
      </c>
      <c r="Y222" s="33">
        <v>1541</v>
      </c>
      <c r="Z222" s="3">
        <v>-43.5</v>
      </c>
      <c r="AA222" s="3">
        <v>245170.08</v>
      </c>
      <c r="AB222" s="3">
        <v>492725.57</v>
      </c>
      <c r="AC222" s="3">
        <v>259105.08</v>
      </c>
      <c r="AD222" s="3">
        <v>501182.57</v>
      </c>
    </row>
    <row r="223" spans="1:30" x14ac:dyDescent="0.3">
      <c r="A223" s="3" t="s">
        <v>1468</v>
      </c>
      <c r="B223" s="4">
        <v>40192</v>
      </c>
      <c r="C223" s="4">
        <v>425</v>
      </c>
      <c r="D223" s="4" t="s">
        <v>25</v>
      </c>
      <c r="E223" s="5" t="s">
        <v>45</v>
      </c>
      <c r="F223" s="3" t="s">
        <v>1469</v>
      </c>
      <c r="G223" s="4" t="s">
        <v>86</v>
      </c>
      <c r="H223" s="3" t="s">
        <v>252</v>
      </c>
      <c r="I223" s="3" t="s">
        <v>252</v>
      </c>
      <c r="J223" s="3" t="s">
        <v>89</v>
      </c>
      <c r="K223" s="3" t="s">
        <v>89</v>
      </c>
      <c r="L223" s="6" t="s">
        <v>252</v>
      </c>
      <c r="M223" s="3" t="s">
        <v>184</v>
      </c>
      <c r="N223" s="3" t="s">
        <v>1470</v>
      </c>
      <c r="O223" s="3" t="s">
        <v>92</v>
      </c>
      <c r="P223" s="3" t="s">
        <v>26</v>
      </c>
      <c r="Q223" s="3" t="s">
        <v>27</v>
      </c>
      <c r="R223" s="3">
        <v>166</v>
      </c>
      <c r="S223" s="3">
        <v>125</v>
      </c>
      <c r="T223" s="3">
        <v>32.799999999999997</v>
      </c>
      <c r="U223" s="3">
        <v>563</v>
      </c>
      <c r="V223" s="3">
        <v>633</v>
      </c>
      <c r="W223" s="3">
        <v>-11.1</v>
      </c>
      <c r="X223" s="16">
        <v>2368</v>
      </c>
      <c r="Y223" s="7">
        <v>2462</v>
      </c>
      <c r="Z223" s="3">
        <v>-3.8</v>
      </c>
      <c r="AA223" s="3">
        <v>243606.81</v>
      </c>
      <c r="AB223" s="3">
        <v>248246.08</v>
      </c>
      <c r="AC223" s="3">
        <v>275678.84999999998</v>
      </c>
      <c r="AD223" s="3">
        <v>286571.95</v>
      </c>
    </row>
    <row r="224" spans="1:30" x14ac:dyDescent="0.3">
      <c r="A224" s="3" t="s">
        <v>4414</v>
      </c>
      <c r="B224" s="4">
        <v>47865</v>
      </c>
      <c r="C224" s="4">
        <v>246</v>
      </c>
      <c r="D224" s="4" t="s">
        <v>25</v>
      </c>
      <c r="E224" s="5" t="s">
        <v>45</v>
      </c>
      <c r="F224" s="3" t="s">
        <v>4415</v>
      </c>
      <c r="G224" s="4" t="s">
        <v>86</v>
      </c>
      <c r="H224" s="3" t="s">
        <v>131</v>
      </c>
      <c r="I224" s="3" t="s">
        <v>88</v>
      </c>
      <c r="J224" s="3" t="s">
        <v>146</v>
      </c>
      <c r="K224" s="3" t="s">
        <v>146</v>
      </c>
      <c r="L224" s="6" t="s">
        <v>88</v>
      </c>
      <c r="M224" s="3" t="s">
        <v>133</v>
      </c>
      <c r="N224" s="3" t="s">
        <v>4416</v>
      </c>
      <c r="O224" s="3" t="s">
        <v>106</v>
      </c>
      <c r="P224" s="3" t="s">
        <v>63</v>
      </c>
      <c r="Q224" s="3" t="s">
        <v>31</v>
      </c>
      <c r="R224" s="3">
        <v>33</v>
      </c>
      <c r="S224" s="3">
        <v>22</v>
      </c>
      <c r="T224" s="3">
        <v>51.9</v>
      </c>
      <c r="U224" s="3">
        <v>98</v>
      </c>
      <c r="V224" s="3">
        <v>61</v>
      </c>
      <c r="W224" s="3">
        <v>61.7</v>
      </c>
      <c r="X224" s="32">
        <v>424</v>
      </c>
      <c r="Y224" s="33">
        <v>256</v>
      </c>
      <c r="Z224" s="3">
        <v>65.400000000000006</v>
      </c>
      <c r="AA224" s="3">
        <v>242541.11</v>
      </c>
      <c r="AB224" s="3">
        <v>147665.23000000001</v>
      </c>
      <c r="AC224" s="3">
        <v>244221.11</v>
      </c>
      <c r="AD224" s="3">
        <v>147665.23000000001</v>
      </c>
    </row>
    <row r="225" spans="1:30" x14ac:dyDescent="0.3">
      <c r="A225" s="3" t="s">
        <v>3156</v>
      </c>
      <c r="B225" s="4">
        <v>66936</v>
      </c>
      <c r="C225" s="4">
        <v>346</v>
      </c>
      <c r="D225" s="4" t="s">
        <v>25</v>
      </c>
      <c r="E225" s="5" t="s">
        <v>45</v>
      </c>
      <c r="F225" s="3" t="s">
        <v>3157</v>
      </c>
      <c r="G225" s="4" t="s">
        <v>86</v>
      </c>
      <c r="H225" s="3" t="s">
        <v>54</v>
      </c>
      <c r="I225" s="3" t="s">
        <v>191</v>
      </c>
      <c r="J225" s="3" t="s">
        <v>132</v>
      </c>
      <c r="K225" s="3" t="s">
        <v>132</v>
      </c>
      <c r="L225" s="6" t="s">
        <v>191</v>
      </c>
      <c r="M225" s="3" t="s">
        <v>211</v>
      </c>
      <c r="N225" s="3" t="s">
        <v>3158</v>
      </c>
      <c r="O225" s="3" t="s">
        <v>92</v>
      </c>
      <c r="P225" s="3" t="s">
        <v>107</v>
      </c>
      <c r="Q225" s="3" t="s">
        <v>31</v>
      </c>
      <c r="R225" s="3">
        <v>114</v>
      </c>
      <c r="S225" s="3">
        <v>102</v>
      </c>
      <c r="T225" s="3">
        <v>11.7</v>
      </c>
      <c r="U225" s="3">
        <v>399</v>
      </c>
      <c r="V225" s="3">
        <v>377</v>
      </c>
      <c r="W225" s="3">
        <v>5.9</v>
      </c>
      <c r="X225" s="32">
        <v>1430</v>
      </c>
      <c r="Y225" s="33">
        <v>1402</v>
      </c>
      <c r="Z225" s="3">
        <v>2</v>
      </c>
      <c r="AA225" s="3">
        <v>242328.55</v>
      </c>
      <c r="AB225" s="3">
        <v>239398.86</v>
      </c>
      <c r="AC225" s="3">
        <v>250634.55</v>
      </c>
      <c r="AD225" s="3">
        <v>245827.86</v>
      </c>
    </row>
    <row r="226" spans="1:30" x14ac:dyDescent="0.3">
      <c r="A226" s="3" t="s">
        <v>3159</v>
      </c>
      <c r="B226" s="4">
        <v>87513</v>
      </c>
      <c r="C226" s="4">
        <v>223</v>
      </c>
      <c r="D226" s="4" t="s">
        <v>25</v>
      </c>
      <c r="E226" s="5" t="s">
        <v>45</v>
      </c>
      <c r="F226" s="3" t="s">
        <v>3160</v>
      </c>
      <c r="G226" s="4" t="s">
        <v>86</v>
      </c>
      <c r="H226" s="3" t="s">
        <v>245</v>
      </c>
      <c r="I226" s="3" t="s">
        <v>245</v>
      </c>
      <c r="J226" s="3" t="s">
        <v>132</v>
      </c>
      <c r="K226" s="3" t="s">
        <v>132</v>
      </c>
      <c r="L226" s="6" t="s">
        <v>245</v>
      </c>
      <c r="M226" s="3" t="s">
        <v>246</v>
      </c>
      <c r="N226" s="3" t="s">
        <v>3161</v>
      </c>
      <c r="O226" s="3" t="s">
        <v>248</v>
      </c>
      <c r="P226" s="3" t="s">
        <v>128</v>
      </c>
      <c r="Q226" s="3" t="s">
        <v>60</v>
      </c>
      <c r="R226" s="3">
        <v>78</v>
      </c>
      <c r="S226" s="3">
        <v>64</v>
      </c>
      <c r="T226" s="3">
        <v>22.2</v>
      </c>
      <c r="U226" s="3">
        <v>434</v>
      </c>
      <c r="V226" s="3">
        <v>298</v>
      </c>
      <c r="W226" s="3">
        <v>45.5</v>
      </c>
      <c r="X226" s="32">
        <v>1442</v>
      </c>
      <c r="Y226" s="33">
        <v>1325</v>
      </c>
      <c r="Z226" s="3">
        <v>8.8000000000000007</v>
      </c>
      <c r="AA226" s="3">
        <v>241702.12</v>
      </c>
      <c r="AB226" s="3">
        <v>219999.88</v>
      </c>
      <c r="AC226" s="3">
        <v>262307.32</v>
      </c>
      <c r="AD226" s="3">
        <v>241008.56</v>
      </c>
    </row>
    <row r="227" spans="1:30" x14ac:dyDescent="0.3">
      <c r="A227" s="3" t="s">
        <v>4417</v>
      </c>
      <c r="B227" s="4">
        <v>17916</v>
      </c>
      <c r="C227" s="4">
        <v>383</v>
      </c>
      <c r="D227" s="4" t="s">
        <v>25</v>
      </c>
      <c r="E227" s="5" t="s">
        <v>45</v>
      </c>
      <c r="F227" s="3" t="s">
        <v>4418</v>
      </c>
      <c r="G227" s="4" t="s">
        <v>86</v>
      </c>
      <c r="H227" s="3" t="s">
        <v>758</v>
      </c>
      <c r="I227" s="3" t="s">
        <v>175</v>
      </c>
      <c r="J227" s="3" t="s">
        <v>146</v>
      </c>
      <c r="K227" s="3" t="s">
        <v>146</v>
      </c>
      <c r="L227" s="6" t="s">
        <v>175</v>
      </c>
      <c r="M227" s="3" t="s">
        <v>176</v>
      </c>
      <c r="N227" s="3" t="s">
        <v>4419</v>
      </c>
      <c r="O227" s="3" t="s">
        <v>178</v>
      </c>
      <c r="P227" s="3" t="s">
        <v>55</v>
      </c>
      <c r="Q227" s="3" t="s">
        <v>31</v>
      </c>
      <c r="R227" s="3">
        <v>57</v>
      </c>
      <c r="S227" s="3">
        <v>49</v>
      </c>
      <c r="T227" s="3">
        <v>16.399999999999999</v>
      </c>
      <c r="U227" s="3">
        <v>189</v>
      </c>
      <c r="V227" s="3">
        <v>169</v>
      </c>
      <c r="W227" s="3">
        <v>11.9</v>
      </c>
      <c r="X227" s="32">
        <v>886</v>
      </c>
      <c r="Y227" s="33">
        <v>885</v>
      </c>
      <c r="Z227" s="3">
        <v>0.1</v>
      </c>
      <c r="AA227" s="3">
        <v>241660.52</v>
      </c>
      <c r="AB227" s="3">
        <v>222416.31</v>
      </c>
      <c r="AC227" s="3">
        <v>245372.52</v>
      </c>
      <c r="AD227" s="3">
        <v>224960.31</v>
      </c>
    </row>
    <row r="228" spans="1:30" x14ac:dyDescent="0.3">
      <c r="A228" s="3" t="s">
        <v>1471</v>
      </c>
      <c r="B228" s="4">
        <v>87643</v>
      </c>
      <c r="C228" s="4">
        <v>390</v>
      </c>
      <c r="D228" s="4" t="s">
        <v>25</v>
      </c>
      <c r="E228" s="5" t="s">
        <v>45</v>
      </c>
      <c r="F228" s="3" t="s">
        <v>1472</v>
      </c>
      <c r="G228" s="4" t="s">
        <v>86</v>
      </c>
      <c r="H228" s="3" t="s">
        <v>245</v>
      </c>
      <c r="I228" s="3" t="s">
        <v>245</v>
      </c>
      <c r="J228" s="3" t="s">
        <v>89</v>
      </c>
      <c r="K228" s="3" t="s">
        <v>89</v>
      </c>
      <c r="L228" s="6" t="s">
        <v>245</v>
      </c>
      <c r="M228" s="3" t="s">
        <v>246</v>
      </c>
      <c r="N228" s="3" t="s">
        <v>1473</v>
      </c>
      <c r="O228" s="3" t="s">
        <v>248</v>
      </c>
      <c r="P228" s="3" t="s">
        <v>26</v>
      </c>
      <c r="Q228" s="3" t="s">
        <v>27</v>
      </c>
      <c r="R228" s="3">
        <v>106</v>
      </c>
      <c r="S228" s="3">
        <v>98</v>
      </c>
      <c r="T228" s="3">
        <v>7.7</v>
      </c>
      <c r="U228" s="3">
        <v>298</v>
      </c>
      <c r="V228" s="3">
        <v>346</v>
      </c>
      <c r="W228" s="3">
        <v>-14.1</v>
      </c>
      <c r="X228" s="32">
        <v>1227</v>
      </c>
      <c r="Y228" s="33">
        <v>1404</v>
      </c>
      <c r="Z228" s="3">
        <v>-12.6</v>
      </c>
      <c r="AA228" s="3">
        <v>239851.5</v>
      </c>
      <c r="AB228" s="3">
        <v>267285.88</v>
      </c>
      <c r="AC228" s="3">
        <v>254524.62</v>
      </c>
      <c r="AD228" s="3">
        <v>272136.88</v>
      </c>
    </row>
    <row r="229" spans="1:30" x14ac:dyDescent="0.3">
      <c r="A229" s="3" t="s">
        <v>1474</v>
      </c>
      <c r="B229" s="4">
        <v>39917</v>
      </c>
      <c r="C229" s="4">
        <v>443</v>
      </c>
      <c r="D229" s="4" t="s">
        <v>25</v>
      </c>
      <c r="E229" s="5">
        <v>42565</v>
      </c>
      <c r="F229" s="3" t="s">
        <v>1475</v>
      </c>
      <c r="G229" s="4" t="s">
        <v>86</v>
      </c>
      <c r="H229" s="3" t="s">
        <v>252</v>
      </c>
      <c r="I229" s="3" t="s">
        <v>252</v>
      </c>
      <c r="J229" s="3" t="s">
        <v>89</v>
      </c>
      <c r="K229" s="3" t="s">
        <v>89</v>
      </c>
      <c r="L229" s="6" t="s">
        <v>252</v>
      </c>
      <c r="M229" s="3" t="s">
        <v>184</v>
      </c>
      <c r="N229" s="3" t="s">
        <v>1476</v>
      </c>
      <c r="O229" s="3" t="s">
        <v>92</v>
      </c>
      <c r="P229" s="3" t="s">
        <v>26</v>
      </c>
      <c r="Q229" s="3" t="s">
        <v>27</v>
      </c>
      <c r="R229" s="3">
        <v>186</v>
      </c>
      <c r="S229" s="3">
        <v>133</v>
      </c>
      <c r="T229" s="3">
        <v>39.6</v>
      </c>
      <c r="U229" s="3">
        <v>552</v>
      </c>
      <c r="V229" s="3">
        <v>640</v>
      </c>
      <c r="W229" s="3">
        <v>-13.8</v>
      </c>
      <c r="X229" s="32">
        <v>2305</v>
      </c>
      <c r="Y229" s="33">
        <v>3239</v>
      </c>
      <c r="Z229" s="3">
        <v>-28.8</v>
      </c>
      <c r="AA229" s="3">
        <v>239149.87</v>
      </c>
      <c r="AB229" s="3">
        <v>328226.96000000002</v>
      </c>
      <c r="AC229" s="3">
        <v>268282.59999999998</v>
      </c>
      <c r="AD229" s="3">
        <v>376995.35</v>
      </c>
    </row>
    <row r="230" spans="1:30" x14ac:dyDescent="0.3">
      <c r="A230" s="3" t="s">
        <v>3162</v>
      </c>
      <c r="B230" s="4">
        <v>49188</v>
      </c>
      <c r="C230" s="4">
        <v>143</v>
      </c>
      <c r="D230" s="4" t="s">
        <v>25</v>
      </c>
      <c r="E230" s="5" t="s">
        <v>45</v>
      </c>
      <c r="F230" s="3" t="s">
        <v>3163</v>
      </c>
      <c r="G230" s="4" t="s">
        <v>86</v>
      </c>
      <c r="H230" s="3" t="s">
        <v>131</v>
      </c>
      <c r="I230" s="3" t="s">
        <v>88</v>
      </c>
      <c r="J230" s="3" t="s">
        <v>132</v>
      </c>
      <c r="K230" s="3" t="s">
        <v>132</v>
      </c>
      <c r="L230" s="6" t="s">
        <v>88</v>
      </c>
      <c r="M230" s="3" t="s">
        <v>133</v>
      </c>
      <c r="N230" s="3" t="s">
        <v>3164</v>
      </c>
      <c r="O230" s="3" t="s">
        <v>106</v>
      </c>
      <c r="P230" s="3" t="s">
        <v>59</v>
      </c>
      <c r="Q230" s="3" t="s">
        <v>60</v>
      </c>
      <c r="R230" s="3">
        <v>21</v>
      </c>
      <c r="S230" s="3">
        <v>19</v>
      </c>
      <c r="T230" s="3">
        <v>12.5</v>
      </c>
      <c r="U230" s="3">
        <v>70</v>
      </c>
      <c r="V230" s="3">
        <v>58</v>
      </c>
      <c r="W230" s="3">
        <v>21.6</v>
      </c>
      <c r="X230" s="32">
        <v>686</v>
      </c>
      <c r="Y230" s="33">
        <v>499</v>
      </c>
      <c r="Z230" s="3">
        <v>37.6</v>
      </c>
      <c r="AA230" s="3">
        <v>239107.26</v>
      </c>
      <c r="AB230" s="3">
        <v>177044.55</v>
      </c>
      <c r="AC230" s="3">
        <v>260294.03</v>
      </c>
      <c r="AD230" s="3">
        <v>187424.55</v>
      </c>
    </row>
    <row r="231" spans="1:30" x14ac:dyDescent="0.3">
      <c r="A231" s="3" t="s">
        <v>4420</v>
      </c>
      <c r="B231" s="4">
        <v>19475</v>
      </c>
      <c r="C231" s="4">
        <v>455</v>
      </c>
      <c r="D231" s="4" t="s">
        <v>25</v>
      </c>
      <c r="E231" s="5" t="s">
        <v>45</v>
      </c>
      <c r="F231" s="3" t="s">
        <v>4421</v>
      </c>
      <c r="G231" s="4" t="s">
        <v>86</v>
      </c>
      <c r="H231" s="3" t="s">
        <v>758</v>
      </c>
      <c r="I231" s="3" t="s">
        <v>175</v>
      </c>
      <c r="J231" s="3" t="s">
        <v>146</v>
      </c>
      <c r="K231" s="3" t="s">
        <v>146</v>
      </c>
      <c r="L231" s="6" t="s">
        <v>175</v>
      </c>
      <c r="M231" s="3" t="s">
        <v>176</v>
      </c>
      <c r="N231" s="3" t="s">
        <v>4422</v>
      </c>
      <c r="O231" s="3" t="s">
        <v>178</v>
      </c>
      <c r="P231" s="3" t="s">
        <v>57</v>
      </c>
      <c r="Q231" s="3" t="s">
        <v>31</v>
      </c>
      <c r="R231" s="3">
        <v>115</v>
      </c>
      <c r="S231" s="3">
        <v>52</v>
      </c>
      <c r="T231" s="3">
        <v>120</v>
      </c>
      <c r="U231" s="3">
        <v>223</v>
      </c>
      <c r="V231" s="3">
        <v>176</v>
      </c>
      <c r="W231" s="3">
        <v>26.8</v>
      </c>
      <c r="X231" s="32">
        <v>900</v>
      </c>
      <c r="Y231" s="33">
        <v>810</v>
      </c>
      <c r="Z231" s="3">
        <v>11.1</v>
      </c>
      <c r="AA231" s="3">
        <v>237699.94</v>
      </c>
      <c r="AB231" s="3">
        <v>222096.16</v>
      </c>
      <c r="AC231" s="3">
        <v>246809.04</v>
      </c>
      <c r="AD231" s="3">
        <v>222096.16</v>
      </c>
    </row>
    <row r="232" spans="1:30" x14ac:dyDescent="0.3">
      <c r="A232" s="3" t="s">
        <v>1477</v>
      </c>
      <c r="B232" s="4">
        <v>20169</v>
      </c>
      <c r="C232" s="4">
        <v>148</v>
      </c>
      <c r="D232" s="4" t="s">
        <v>25</v>
      </c>
      <c r="E232" s="5">
        <v>42642</v>
      </c>
      <c r="F232" s="3" t="s">
        <v>1368</v>
      </c>
      <c r="G232" s="4" t="s">
        <v>86</v>
      </c>
      <c r="H232" s="3" t="s">
        <v>758</v>
      </c>
      <c r="I232" s="3" t="s">
        <v>175</v>
      </c>
      <c r="J232" s="3" t="s">
        <v>89</v>
      </c>
      <c r="K232" s="3" t="s">
        <v>89</v>
      </c>
      <c r="L232" s="6" t="s">
        <v>175</v>
      </c>
      <c r="M232" s="3" t="s">
        <v>176</v>
      </c>
      <c r="N232" s="3" t="s">
        <v>1478</v>
      </c>
      <c r="O232" s="3" t="s">
        <v>178</v>
      </c>
      <c r="P232" s="3" t="s">
        <v>194</v>
      </c>
      <c r="Q232" s="3" t="s">
        <v>60</v>
      </c>
      <c r="R232" s="3">
        <v>123</v>
      </c>
      <c r="S232" s="3">
        <v>140</v>
      </c>
      <c r="T232" s="3">
        <v>-12.5</v>
      </c>
      <c r="U232" s="3">
        <v>333</v>
      </c>
      <c r="V232" s="3">
        <v>315</v>
      </c>
      <c r="W232" s="3">
        <v>5.6</v>
      </c>
      <c r="X232" s="32">
        <v>1839</v>
      </c>
      <c r="Y232" s="33">
        <v>2168</v>
      </c>
      <c r="Z232" s="3">
        <v>-15.2</v>
      </c>
      <c r="AA232" s="3">
        <v>237368.62</v>
      </c>
      <c r="AB232" s="3">
        <v>282898.27</v>
      </c>
      <c r="AC232" s="3">
        <v>242666.62</v>
      </c>
      <c r="AD232" s="3">
        <v>285392.82</v>
      </c>
    </row>
    <row r="233" spans="1:30" x14ac:dyDescent="0.3">
      <c r="A233" s="3" t="s">
        <v>3165</v>
      </c>
      <c r="B233" s="4">
        <v>89067</v>
      </c>
      <c r="C233" s="4">
        <v>184</v>
      </c>
      <c r="D233" s="4" t="s">
        <v>25</v>
      </c>
      <c r="E233" s="5" t="s">
        <v>45</v>
      </c>
      <c r="F233" s="3" t="s">
        <v>3166</v>
      </c>
      <c r="G233" s="4" t="s">
        <v>86</v>
      </c>
      <c r="H233" s="3" t="s">
        <v>245</v>
      </c>
      <c r="I233" s="3" t="s">
        <v>245</v>
      </c>
      <c r="J233" s="3" t="s">
        <v>132</v>
      </c>
      <c r="K233" s="3" t="s">
        <v>132</v>
      </c>
      <c r="L233" s="6" t="s">
        <v>245</v>
      </c>
      <c r="M233" s="3" t="s">
        <v>529</v>
      </c>
      <c r="N233" s="3" t="s">
        <v>3167</v>
      </c>
      <c r="O233" s="3" t="s">
        <v>248</v>
      </c>
      <c r="P233" s="3" t="s">
        <v>55</v>
      </c>
      <c r="Q233" s="3" t="s">
        <v>31</v>
      </c>
      <c r="R233" s="3">
        <v>248</v>
      </c>
      <c r="S233" s="3">
        <v>223</v>
      </c>
      <c r="T233" s="3">
        <v>11.4</v>
      </c>
      <c r="U233" s="3">
        <v>860</v>
      </c>
      <c r="V233" s="3">
        <v>819</v>
      </c>
      <c r="W233" s="3">
        <v>5</v>
      </c>
      <c r="X233" s="32">
        <v>3239</v>
      </c>
      <c r="Y233" s="33">
        <v>3105</v>
      </c>
      <c r="Z233" s="3">
        <v>4.3</v>
      </c>
      <c r="AA233" s="3">
        <v>235847.77</v>
      </c>
      <c r="AB233" s="3">
        <v>226107.41</v>
      </c>
      <c r="AC233" s="3">
        <v>235847.77</v>
      </c>
      <c r="AD233" s="3">
        <v>226107.41</v>
      </c>
    </row>
    <row r="234" spans="1:30" x14ac:dyDescent="0.3">
      <c r="A234" s="3" t="s">
        <v>4423</v>
      </c>
      <c r="B234" s="4">
        <v>49083</v>
      </c>
      <c r="C234" s="4">
        <v>237</v>
      </c>
      <c r="D234" s="4" t="s">
        <v>25</v>
      </c>
      <c r="E234" s="5" t="s">
        <v>45</v>
      </c>
      <c r="F234" s="3" t="s">
        <v>4424</v>
      </c>
      <c r="G234" s="4" t="s">
        <v>86</v>
      </c>
      <c r="H234" s="3" t="s">
        <v>131</v>
      </c>
      <c r="I234" s="3" t="s">
        <v>88</v>
      </c>
      <c r="J234" s="3" t="s">
        <v>146</v>
      </c>
      <c r="K234" s="3" t="s">
        <v>146</v>
      </c>
      <c r="L234" s="6" t="s">
        <v>88</v>
      </c>
      <c r="M234" s="3" t="s">
        <v>133</v>
      </c>
      <c r="N234" s="3" t="s">
        <v>4425</v>
      </c>
      <c r="O234" s="3" t="s">
        <v>106</v>
      </c>
      <c r="P234" s="3" t="s">
        <v>59</v>
      </c>
      <c r="Q234" s="3" t="s">
        <v>60</v>
      </c>
      <c r="R234" s="3">
        <v>16</v>
      </c>
      <c r="S234" s="3">
        <v>15</v>
      </c>
      <c r="T234" s="3">
        <v>9.6</v>
      </c>
      <c r="U234" s="3">
        <v>100</v>
      </c>
      <c r="V234" s="3">
        <v>46</v>
      </c>
      <c r="W234" s="3">
        <v>115.3</v>
      </c>
      <c r="X234" s="32">
        <v>494</v>
      </c>
      <c r="Y234" s="33">
        <v>393</v>
      </c>
      <c r="Z234" s="3">
        <v>25.6</v>
      </c>
      <c r="AA234" s="3">
        <v>235253.65</v>
      </c>
      <c r="AB234" s="3">
        <v>185574.28</v>
      </c>
      <c r="AC234" s="3">
        <v>263393.65000000002</v>
      </c>
      <c r="AD234" s="3">
        <v>204092.53</v>
      </c>
    </row>
    <row r="235" spans="1:30" x14ac:dyDescent="0.3">
      <c r="A235" s="3" t="s">
        <v>5232</v>
      </c>
      <c r="B235" s="4">
        <v>24173</v>
      </c>
      <c r="C235" s="4">
        <v>439</v>
      </c>
      <c r="D235" s="4" t="s">
        <v>25</v>
      </c>
      <c r="E235" s="5" t="s">
        <v>45</v>
      </c>
      <c r="F235" s="3" t="s">
        <v>5233</v>
      </c>
      <c r="G235" s="4" t="s">
        <v>86</v>
      </c>
      <c r="H235" s="3" t="s">
        <v>711</v>
      </c>
      <c r="I235" s="3" t="s">
        <v>175</v>
      </c>
      <c r="J235" s="3" t="s">
        <v>104</v>
      </c>
      <c r="K235" s="3" t="s">
        <v>104</v>
      </c>
      <c r="L235" s="6" t="s">
        <v>175</v>
      </c>
      <c r="M235" s="3" t="s">
        <v>712</v>
      </c>
      <c r="N235" s="3" t="s">
        <v>5234</v>
      </c>
      <c r="O235" s="3" t="s">
        <v>178</v>
      </c>
      <c r="P235" s="3" t="s">
        <v>55</v>
      </c>
      <c r="Q235" s="3" t="s">
        <v>31</v>
      </c>
      <c r="R235" s="3">
        <v>252</v>
      </c>
      <c r="S235" s="3">
        <v>228</v>
      </c>
      <c r="T235" s="3">
        <v>10.3</v>
      </c>
      <c r="U235" s="3">
        <v>795</v>
      </c>
      <c r="V235" s="3">
        <v>877</v>
      </c>
      <c r="W235" s="3">
        <v>-9.3000000000000007</v>
      </c>
      <c r="X235" s="32">
        <v>3332</v>
      </c>
      <c r="Y235" s="33">
        <v>3782</v>
      </c>
      <c r="Z235" s="3">
        <v>-11.9</v>
      </c>
      <c r="AA235" s="3">
        <v>233914.17</v>
      </c>
      <c r="AB235" s="3">
        <v>267199.87</v>
      </c>
      <c r="AC235" s="3">
        <v>233914.17</v>
      </c>
      <c r="AD235" s="3">
        <v>267199.87</v>
      </c>
    </row>
    <row r="236" spans="1:30" x14ac:dyDescent="0.3">
      <c r="A236" s="3" t="s">
        <v>3168</v>
      </c>
      <c r="B236" s="4">
        <v>28233</v>
      </c>
      <c r="C236" s="4">
        <v>473</v>
      </c>
      <c r="D236" s="4" t="s">
        <v>25</v>
      </c>
      <c r="E236" s="5" t="s">
        <v>45</v>
      </c>
      <c r="F236" s="3" t="s">
        <v>3169</v>
      </c>
      <c r="G236" s="4" t="s">
        <v>86</v>
      </c>
      <c r="H236" s="3" t="s">
        <v>153</v>
      </c>
      <c r="I236" s="3" t="s">
        <v>153</v>
      </c>
      <c r="J236" s="3" t="s">
        <v>132</v>
      </c>
      <c r="K236" s="3" t="s">
        <v>132</v>
      </c>
      <c r="L236" s="6" t="s">
        <v>153</v>
      </c>
      <c r="M236" s="3" t="s">
        <v>154</v>
      </c>
      <c r="N236" s="3" t="s">
        <v>3170</v>
      </c>
      <c r="O236" s="3" t="s">
        <v>156</v>
      </c>
      <c r="P236" s="3" t="s">
        <v>63</v>
      </c>
      <c r="Q236" s="3" t="s">
        <v>31</v>
      </c>
      <c r="R236" s="3">
        <v>91</v>
      </c>
      <c r="S236" s="3">
        <v>88</v>
      </c>
      <c r="T236" s="3">
        <v>3.4</v>
      </c>
      <c r="U236" s="3">
        <v>343</v>
      </c>
      <c r="V236" s="3">
        <v>300</v>
      </c>
      <c r="W236" s="3">
        <v>14.1</v>
      </c>
      <c r="X236" s="32">
        <v>1169</v>
      </c>
      <c r="Y236" s="33">
        <v>1145</v>
      </c>
      <c r="Z236" s="3">
        <v>2</v>
      </c>
      <c r="AA236" s="3">
        <v>231784.08</v>
      </c>
      <c r="AB236" s="3">
        <v>228307.68</v>
      </c>
      <c r="AC236" s="3">
        <v>232957.08</v>
      </c>
      <c r="AD236" s="3">
        <v>228307.68</v>
      </c>
    </row>
    <row r="237" spans="1:30" x14ac:dyDescent="0.3">
      <c r="A237" s="3" t="s">
        <v>3171</v>
      </c>
      <c r="B237" s="4">
        <v>64863</v>
      </c>
      <c r="C237" s="4">
        <v>385</v>
      </c>
      <c r="D237" s="4" t="s">
        <v>25</v>
      </c>
      <c r="E237" s="5" t="s">
        <v>45</v>
      </c>
      <c r="F237" s="3" t="s">
        <v>3172</v>
      </c>
      <c r="G237" s="4" t="s">
        <v>86</v>
      </c>
      <c r="H237" s="3" t="s">
        <v>54</v>
      </c>
      <c r="I237" s="3" t="s">
        <v>191</v>
      </c>
      <c r="J237" s="3" t="s">
        <v>132</v>
      </c>
      <c r="K237" s="3" t="s">
        <v>132</v>
      </c>
      <c r="L237" s="6" t="s">
        <v>257</v>
      </c>
      <c r="M237" s="3" t="s">
        <v>184</v>
      </c>
      <c r="N237" s="3" t="s">
        <v>3173</v>
      </c>
      <c r="O237" s="3" t="s">
        <v>92</v>
      </c>
      <c r="P237" s="3" t="s">
        <v>194</v>
      </c>
      <c r="Q237" s="3" t="s">
        <v>31</v>
      </c>
      <c r="R237" s="3">
        <v>114</v>
      </c>
      <c r="S237" s="3">
        <v>81</v>
      </c>
      <c r="T237" s="3">
        <v>40.799999999999997</v>
      </c>
      <c r="U237" s="3">
        <v>502</v>
      </c>
      <c r="V237" s="3">
        <v>465</v>
      </c>
      <c r="W237" s="3">
        <v>8</v>
      </c>
      <c r="X237" s="32">
        <v>2136</v>
      </c>
      <c r="Y237" s="33">
        <v>1813</v>
      </c>
      <c r="Z237" s="3">
        <v>17.8</v>
      </c>
      <c r="AA237" s="3">
        <v>231067.86</v>
      </c>
      <c r="AB237" s="3">
        <v>196241.28</v>
      </c>
      <c r="AC237" s="3">
        <v>253701.36</v>
      </c>
      <c r="AD237" s="3">
        <v>215297.28</v>
      </c>
    </row>
    <row r="238" spans="1:30" x14ac:dyDescent="0.3">
      <c r="A238" s="3" t="s">
        <v>4426</v>
      </c>
      <c r="B238" s="4">
        <v>18348</v>
      </c>
      <c r="C238" s="4">
        <v>296</v>
      </c>
      <c r="D238" s="4" t="s">
        <v>25</v>
      </c>
      <c r="E238" s="5" t="s">
        <v>45</v>
      </c>
      <c r="F238" s="3" t="s">
        <v>4427</v>
      </c>
      <c r="G238" s="4" t="s">
        <v>86</v>
      </c>
      <c r="H238" s="3" t="s">
        <v>758</v>
      </c>
      <c r="I238" s="3" t="s">
        <v>175</v>
      </c>
      <c r="J238" s="3" t="s">
        <v>146</v>
      </c>
      <c r="K238" s="3" t="s">
        <v>146</v>
      </c>
      <c r="L238" s="6" t="s">
        <v>175</v>
      </c>
      <c r="M238" s="3" t="s">
        <v>176</v>
      </c>
      <c r="N238" s="3" t="s">
        <v>4428</v>
      </c>
      <c r="O238" s="3" t="s">
        <v>178</v>
      </c>
      <c r="P238" s="3" t="s">
        <v>800</v>
      </c>
      <c r="Q238" s="3" t="s">
        <v>31</v>
      </c>
      <c r="R238" s="3">
        <v>57</v>
      </c>
      <c r="S238" s="3">
        <v>51</v>
      </c>
      <c r="T238" s="3">
        <v>11.9</v>
      </c>
      <c r="U238" s="3">
        <v>174</v>
      </c>
      <c r="V238" s="3">
        <v>163</v>
      </c>
      <c r="W238" s="3">
        <v>6.8</v>
      </c>
      <c r="X238" s="32">
        <v>830</v>
      </c>
      <c r="Y238" s="33">
        <v>786</v>
      </c>
      <c r="Z238" s="3">
        <v>5.5</v>
      </c>
      <c r="AA238" s="3">
        <v>229539.24</v>
      </c>
      <c r="AB238" s="3">
        <v>216267.86</v>
      </c>
      <c r="AC238" s="3">
        <v>229539.24</v>
      </c>
      <c r="AD238" s="3">
        <v>217478.86</v>
      </c>
    </row>
    <row r="239" spans="1:30" x14ac:dyDescent="0.3">
      <c r="A239" s="3" t="s">
        <v>574</v>
      </c>
      <c r="B239" s="4">
        <v>64937</v>
      </c>
      <c r="C239" s="4">
        <v>395</v>
      </c>
      <c r="D239" s="4" t="s">
        <v>25</v>
      </c>
      <c r="E239" s="5">
        <v>42997</v>
      </c>
      <c r="F239" s="3" t="s">
        <v>575</v>
      </c>
      <c r="G239" s="4" t="s">
        <v>86</v>
      </c>
      <c r="H239" s="3" t="s">
        <v>252</v>
      </c>
      <c r="I239" s="3" t="s">
        <v>252</v>
      </c>
      <c r="J239" s="3" t="s">
        <v>146</v>
      </c>
      <c r="K239" s="3" t="s">
        <v>146</v>
      </c>
      <c r="L239" s="6" t="s">
        <v>252</v>
      </c>
      <c r="M239" s="3" t="s">
        <v>184</v>
      </c>
      <c r="N239" s="3" t="s">
        <v>576</v>
      </c>
      <c r="O239" s="3" t="s">
        <v>92</v>
      </c>
      <c r="P239" s="3" t="s">
        <v>397</v>
      </c>
      <c r="Q239" s="3" t="s">
        <v>31</v>
      </c>
      <c r="R239" s="3">
        <v>13</v>
      </c>
      <c r="U239" s="3">
        <v>44</v>
      </c>
      <c r="X239" s="32">
        <v>776</v>
      </c>
      <c r="Y239" s="33"/>
      <c r="AA239" s="3">
        <v>229269.68</v>
      </c>
      <c r="AC239" s="3">
        <v>241483.68</v>
      </c>
    </row>
    <row r="240" spans="1:30" x14ac:dyDescent="0.3">
      <c r="A240" s="3" t="s">
        <v>4429</v>
      </c>
      <c r="B240" s="4">
        <v>22217</v>
      </c>
      <c r="C240" s="4">
        <v>184</v>
      </c>
      <c r="D240" s="4" t="s">
        <v>25</v>
      </c>
      <c r="E240" s="5" t="s">
        <v>45</v>
      </c>
      <c r="F240" s="3" t="s">
        <v>4430</v>
      </c>
      <c r="G240" s="4" t="s">
        <v>86</v>
      </c>
      <c r="H240" s="3" t="s">
        <v>758</v>
      </c>
      <c r="I240" s="3" t="s">
        <v>175</v>
      </c>
      <c r="J240" s="3" t="s">
        <v>146</v>
      </c>
      <c r="K240" s="3" t="s">
        <v>146</v>
      </c>
      <c r="L240" s="6" t="s">
        <v>175</v>
      </c>
      <c r="M240" s="3" t="s">
        <v>176</v>
      </c>
      <c r="N240" s="3" t="s">
        <v>4431</v>
      </c>
      <c r="O240" s="3" t="s">
        <v>178</v>
      </c>
      <c r="P240" s="3" t="s">
        <v>49</v>
      </c>
      <c r="Q240" s="3" t="s">
        <v>50</v>
      </c>
      <c r="R240" s="3">
        <v>66</v>
      </c>
      <c r="S240" s="3">
        <v>50</v>
      </c>
      <c r="T240" s="3">
        <v>31.7</v>
      </c>
      <c r="U240" s="3">
        <v>199</v>
      </c>
      <c r="V240" s="3">
        <v>141</v>
      </c>
      <c r="W240" s="3">
        <v>41</v>
      </c>
      <c r="X240" s="32">
        <v>739</v>
      </c>
      <c r="Y240" s="33">
        <v>586</v>
      </c>
      <c r="Z240" s="3">
        <v>26.1</v>
      </c>
      <c r="AA240" s="3">
        <v>228624.72</v>
      </c>
      <c r="AB240" s="3">
        <v>181304.08</v>
      </c>
      <c r="AC240" s="3">
        <v>228624.72</v>
      </c>
      <c r="AD240" s="3">
        <v>181304.08</v>
      </c>
    </row>
    <row r="241" spans="1:30" x14ac:dyDescent="0.3">
      <c r="A241" s="3" t="s">
        <v>3174</v>
      </c>
      <c r="B241" s="4">
        <v>22157</v>
      </c>
      <c r="C241" s="4">
        <v>348</v>
      </c>
      <c r="D241" s="4" t="s">
        <v>25</v>
      </c>
      <c r="E241" s="5" t="s">
        <v>45</v>
      </c>
      <c r="F241" s="3" t="s">
        <v>3175</v>
      </c>
      <c r="G241" s="4" t="s">
        <v>86</v>
      </c>
      <c r="H241" s="3" t="s">
        <v>758</v>
      </c>
      <c r="I241" s="3" t="s">
        <v>175</v>
      </c>
      <c r="J241" s="3" t="s">
        <v>132</v>
      </c>
      <c r="K241" s="3" t="s">
        <v>132</v>
      </c>
      <c r="L241" s="6" t="s">
        <v>175</v>
      </c>
      <c r="M241" s="3" t="s">
        <v>176</v>
      </c>
      <c r="N241" s="3" t="s">
        <v>3176</v>
      </c>
      <c r="O241" s="3" t="s">
        <v>178</v>
      </c>
      <c r="P241" s="3" t="s">
        <v>161</v>
      </c>
      <c r="Q241" s="3" t="s">
        <v>31</v>
      </c>
      <c r="R241" s="3">
        <v>73</v>
      </c>
      <c r="S241" s="3">
        <v>72</v>
      </c>
      <c r="T241" s="3">
        <v>1.9</v>
      </c>
      <c r="U241" s="3">
        <v>242</v>
      </c>
      <c r="V241" s="3">
        <v>277</v>
      </c>
      <c r="W241" s="3">
        <v>-12.6</v>
      </c>
      <c r="X241" s="32">
        <v>1161</v>
      </c>
      <c r="Y241" s="33">
        <v>1239</v>
      </c>
      <c r="Z241" s="3">
        <v>-6.3</v>
      </c>
      <c r="AA241" s="3">
        <v>228253.49</v>
      </c>
      <c r="AB241" s="3">
        <v>241951.95</v>
      </c>
      <c r="AC241" s="3">
        <v>228253.49</v>
      </c>
      <c r="AD241" s="3">
        <v>241951.95</v>
      </c>
    </row>
    <row r="242" spans="1:30" x14ac:dyDescent="0.3">
      <c r="A242" s="3" t="s">
        <v>4432</v>
      </c>
      <c r="B242" s="4">
        <v>64711</v>
      </c>
      <c r="C242" s="4">
        <v>441</v>
      </c>
      <c r="D242" s="4" t="s">
        <v>25</v>
      </c>
      <c r="E242" s="5" t="s">
        <v>45</v>
      </c>
      <c r="F242" s="3" t="s">
        <v>4433</v>
      </c>
      <c r="G242" s="4" t="s">
        <v>86</v>
      </c>
      <c r="H242" s="3" t="s">
        <v>252</v>
      </c>
      <c r="I242" s="3" t="s">
        <v>252</v>
      </c>
      <c r="J242" s="3" t="s">
        <v>146</v>
      </c>
      <c r="K242" s="3" t="s">
        <v>146</v>
      </c>
      <c r="L242" s="6" t="s">
        <v>252</v>
      </c>
      <c r="M242" s="3" t="s">
        <v>184</v>
      </c>
      <c r="N242" s="3" t="s">
        <v>4434</v>
      </c>
      <c r="O242" s="3" t="s">
        <v>92</v>
      </c>
      <c r="P242" s="3" t="s">
        <v>397</v>
      </c>
      <c r="Q242" s="3" t="s">
        <v>31</v>
      </c>
      <c r="R242" s="3">
        <v>50</v>
      </c>
      <c r="S242" s="3">
        <v>42</v>
      </c>
      <c r="T242" s="3">
        <v>17.899999999999999</v>
      </c>
      <c r="U242" s="3">
        <v>139</v>
      </c>
      <c r="V242" s="3">
        <v>244</v>
      </c>
      <c r="W242" s="3">
        <v>-43.2</v>
      </c>
      <c r="X242" s="16">
        <v>791</v>
      </c>
      <c r="Y242" s="7">
        <v>1010</v>
      </c>
      <c r="Z242" s="3">
        <v>-21.7</v>
      </c>
      <c r="AA242" s="3">
        <v>227898.23999999999</v>
      </c>
      <c r="AB242" s="3">
        <v>281462</v>
      </c>
      <c r="AC242" s="3">
        <v>246162.24</v>
      </c>
      <c r="AD242" s="3">
        <v>314280</v>
      </c>
    </row>
    <row r="243" spans="1:30" x14ac:dyDescent="0.3">
      <c r="A243" s="3" t="s">
        <v>3177</v>
      </c>
      <c r="B243" s="4">
        <v>28864</v>
      </c>
      <c r="C243" s="4">
        <v>401</v>
      </c>
      <c r="D243" s="4" t="s">
        <v>25</v>
      </c>
      <c r="E243" s="5" t="s">
        <v>45</v>
      </c>
      <c r="F243" s="3" t="s">
        <v>3178</v>
      </c>
      <c r="G243" s="4" t="s">
        <v>86</v>
      </c>
      <c r="H243" s="3" t="s">
        <v>153</v>
      </c>
      <c r="I243" s="3" t="s">
        <v>153</v>
      </c>
      <c r="J243" s="3" t="s">
        <v>132</v>
      </c>
      <c r="K243" s="3" t="s">
        <v>132</v>
      </c>
      <c r="L243" s="6" t="s">
        <v>153</v>
      </c>
      <c r="M243" s="3" t="s">
        <v>154</v>
      </c>
      <c r="N243" s="3" t="s">
        <v>3179</v>
      </c>
      <c r="O243" s="3" t="s">
        <v>156</v>
      </c>
      <c r="P243" s="3" t="s">
        <v>397</v>
      </c>
      <c r="Q243" s="3" t="s">
        <v>31</v>
      </c>
      <c r="R243" s="3">
        <v>96</v>
      </c>
      <c r="S243" s="3">
        <v>105</v>
      </c>
      <c r="T243" s="3">
        <v>-8.6999999999999993</v>
      </c>
      <c r="U243" s="3">
        <v>286</v>
      </c>
      <c r="V243" s="3">
        <v>366</v>
      </c>
      <c r="W243" s="3">
        <v>-21.9</v>
      </c>
      <c r="X243" s="32">
        <v>1385</v>
      </c>
      <c r="Y243" s="33">
        <v>1577</v>
      </c>
      <c r="Z243" s="3">
        <v>-12.2</v>
      </c>
      <c r="AA243" s="3">
        <v>227559.92</v>
      </c>
      <c r="AB243" s="3">
        <v>247080.6</v>
      </c>
      <c r="AC243" s="3">
        <v>233607.92</v>
      </c>
      <c r="AD243" s="3">
        <v>247080.6</v>
      </c>
    </row>
    <row r="244" spans="1:30" x14ac:dyDescent="0.3">
      <c r="A244" s="3" t="s">
        <v>5235</v>
      </c>
      <c r="B244" s="4">
        <v>22784</v>
      </c>
      <c r="C244" s="4">
        <v>354</v>
      </c>
      <c r="D244" s="4" t="s">
        <v>25</v>
      </c>
      <c r="E244" s="5" t="s">
        <v>45</v>
      </c>
      <c r="F244" s="3" t="s">
        <v>5236</v>
      </c>
      <c r="G244" s="4" t="s">
        <v>86</v>
      </c>
      <c r="H244" s="3" t="s">
        <v>711</v>
      </c>
      <c r="I244" s="3" t="s">
        <v>175</v>
      </c>
      <c r="J244" s="3" t="s">
        <v>104</v>
      </c>
      <c r="K244" s="3" t="s">
        <v>104</v>
      </c>
      <c r="L244" s="6" t="s">
        <v>175</v>
      </c>
      <c r="M244" s="3" t="s">
        <v>712</v>
      </c>
      <c r="N244" s="3" t="s">
        <v>5237</v>
      </c>
      <c r="O244" s="3" t="s">
        <v>178</v>
      </c>
      <c r="P244" s="3" t="s">
        <v>57</v>
      </c>
      <c r="Q244" s="3" t="s">
        <v>31</v>
      </c>
      <c r="R244" s="3">
        <v>282</v>
      </c>
      <c r="S244" s="3">
        <v>258</v>
      </c>
      <c r="T244" s="3">
        <v>9.3000000000000007</v>
      </c>
      <c r="U244" s="3">
        <v>859</v>
      </c>
      <c r="V244" s="3">
        <v>848</v>
      </c>
      <c r="W244" s="3">
        <v>1.3</v>
      </c>
      <c r="X244" s="32">
        <v>3504</v>
      </c>
      <c r="Y244" s="33">
        <v>3467</v>
      </c>
      <c r="Z244" s="3">
        <v>1.1000000000000001</v>
      </c>
      <c r="AA244" s="3">
        <v>225347.8</v>
      </c>
      <c r="AB244" s="3">
        <v>222997.44</v>
      </c>
      <c r="AC244" s="3">
        <v>225347.8</v>
      </c>
      <c r="AD244" s="3">
        <v>222997.44</v>
      </c>
    </row>
    <row r="245" spans="1:30" x14ac:dyDescent="0.3">
      <c r="A245" s="3" t="s">
        <v>4435</v>
      </c>
      <c r="B245" s="4">
        <v>10781</v>
      </c>
      <c r="C245" s="4">
        <v>221</v>
      </c>
      <c r="D245" s="4" t="s">
        <v>25</v>
      </c>
      <c r="E245" s="5">
        <v>42764</v>
      </c>
      <c r="F245" s="3" t="s">
        <v>4436</v>
      </c>
      <c r="G245" s="4" t="s">
        <v>86</v>
      </c>
      <c r="H245" s="3" t="s">
        <v>896</v>
      </c>
      <c r="I245" s="3" t="s">
        <v>257</v>
      </c>
      <c r="J245" s="3" t="s">
        <v>146</v>
      </c>
      <c r="K245" s="3" t="s">
        <v>146</v>
      </c>
      <c r="L245" s="6" t="s">
        <v>257</v>
      </c>
      <c r="M245" s="3" t="s">
        <v>330</v>
      </c>
      <c r="N245" s="3" t="s">
        <v>4437</v>
      </c>
      <c r="O245" s="3" t="s">
        <v>178</v>
      </c>
      <c r="P245" s="3" t="s">
        <v>397</v>
      </c>
      <c r="Q245" s="3" t="s">
        <v>31</v>
      </c>
      <c r="R245" s="3">
        <v>25</v>
      </c>
      <c r="U245" s="3">
        <v>84</v>
      </c>
      <c r="X245" s="32">
        <v>842</v>
      </c>
      <c r="Y245" s="33"/>
      <c r="AA245" s="3">
        <v>225230</v>
      </c>
      <c r="AC245" s="3">
        <v>225230</v>
      </c>
    </row>
    <row r="246" spans="1:30" x14ac:dyDescent="0.3">
      <c r="A246" s="3" t="s">
        <v>3180</v>
      </c>
      <c r="B246" s="4">
        <v>11290</v>
      </c>
      <c r="C246" s="4">
        <v>543</v>
      </c>
      <c r="D246" s="4" t="s">
        <v>25</v>
      </c>
      <c r="E246" s="5" t="s">
        <v>45</v>
      </c>
      <c r="F246" s="3" t="s">
        <v>3181</v>
      </c>
      <c r="G246" s="4" t="s">
        <v>86</v>
      </c>
      <c r="H246" s="3" t="s">
        <v>896</v>
      </c>
      <c r="I246" s="3" t="s">
        <v>257</v>
      </c>
      <c r="J246" s="3" t="s">
        <v>132</v>
      </c>
      <c r="K246" s="3" t="s">
        <v>132</v>
      </c>
      <c r="L246" s="6" t="s">
        <v>257</v>
      </c>
      <c r="M246" s="3" t="s">
        <v>330</v>
      </c>
      <c r="N246" s="3" t="s">
        <v>3182</v>
      </c>
      <c r="O246" s="3" t="s">
        <v>178</v>
      </c>
      <c r="P246" s="3" t="s">
        <v>397</v>
      </c>
      <c r="Q246" s="3" t="s">
        <v>31</v>
      </c>
      <c r="R246" s="3">
        <v>44</v>
      </c>
      <c r="S246" s="3">
        <v>50</v>
      </c>
      <c r="T246" s="3">
        <v>-10.7</v>
      </c>
      <c r="U246" s="3">
        <v>163</v>
      </c>
      <c r="V246" s="3">
        <v>170</v>
      </c>
      <c r="W246" s="3">
        <v>-4.0999999999999996</v>
      </c>
      <c r="X246" s="32">
        <v>744</v>
      </c>
      <c r="Y246" s="33">
        <v>762</v>
      </c>
      <c r="Z246" s="3">
        <v>-2.2999999999999998</v>
      </c>
      <c r="AA246" s="3">
        <v>225215.76</v>
      </c>
      <c r="AB246" s="3">
        <v>230435.52</v>
      </c>
      <c r="AC246" s="3">
        <v>225215.76</v>
      </c>
      <c r="AD246" s="3">
        <v>230435.52</v>
      </c>
    </row>
    <row r="247" spans="1:30" x14ac:dyDescent="0.3">
      <c r="A247" s="3" t="s">
        <v>3183</v>
      </c>
      <c r="B247" s="4">
        <v>88185</v>
      </c>
      <c r="C247" s="4">
        <v>283</v>
      </c>
      <c r="D247" s="4" t="s">
        <v>25</v>
      </c>
      <c r="E247" s="5" t="s">
        <v>45</v>
      </c>
      <c r="F247" s="3" t="s">
        <v>3184</v>
      </c>
      <c r="G247" s="4" t="s">
        <v>86</v>
      </c>
      <c r="H247" s="3" t="s">
        <v>245</v>
      </c>
      <c r="I247" s="3" t="s">
        <v>245</v>
      </c>
      <c r="J247" s="3" t="s">
        <v>132</v>
      </c>
      <c r="K247" s="3" t="s">
        <v>132</v>
      </c>
      <c r="L247" s="6" t="s">
        <v>245</v>
      </c>
      <c r="M247" s="3" t="s">
        <v>246</v>
      </c>
      <c r="N247" s="3" t="s">
        <v>3185</v>
      </c>
      <c r="O247" s="3" t="s">
        <v>248</v>
      </c>
      <c r="P247" s="3" t="s">
        <v>51</v>
      </c>
      <c r="Q247" s="3" t="s">
        <v>31</v>
      </c>
      <c r="R247" s="3">
        <v>122</v>
      </c>
      <c r="S247" s="3">
        <v>95</v>
      </c>
      <c r="T247" s="3">
        <v>28.4</v>
      </c>
      <c r="U247" s="3">
        <v>370</v>
      </c>
      <c r="V247" s="3">
        <v>322</v>
      </c>
      <c r="W247" s="3">
        <v>14.9</v>
      </c>
      <c r="X247" s="32">
        <v>1302</v>
      </c>
      <c r="Y247" s="33">
        <v>1388</v>
      </c>
      <c r="Z247" s="3">
        <v>-6.2</v>
      </c>
      <c r="AA247" s="3">
        <v>223153.56</v>
      </c>
      <c r="AB247" s="3">
        <v>224701.56</v>
      </c>
      <c r="AC247" s="3">
        <v>223153.56</v>
      </c>
      <c r="AD247" s="3">
        <v>224701.56</v>
      </c>
    </row>
    <row r="248" spans="1:30" x14ac:dyDescent="0.3">
      <c r="A248" s="3" t="s">
        <v>4438</v>
      </c>
      <c r="B248" s="4">
        <v>47863</v>
      </c>
      <c r="C248" s="4">
        <v>269</v>
      </c>
      <c r="D248" s="4" t="s">
        <v>25</v>
      </c>
      <c r="E248" s="5" t="s">
        <v>45</v>
      </c>
      <c r="F248" s="3" t="s">
        <v>4439</v>
      </c>
      <c r="G248" s="4" t="s">
        <v>86</v>
      </c>
      <c r="H248" s="3" t="s">
        <v>131</v>
      </c>
      <c r="I248" s="3" t="s">
        <v>88</v>
      </c>
      <c r="J248" s="3" t="s">
        <v>146</v>
      </c>
      <c r="K248" s="3" t="s">
        <v>146</v>
      </c>
      <c r="L248" s="6" t="s">
        <v>88</v>
      </c>
      <c r="M248" s="3" t="s">
        <v>133</v>
      </c>
      <c r="N248" s="3" t="s">
        <v>4440</v>
      </c>
      <c r="O248" s="3" t="s">
        <v>106</v>
      </c>
      <c r="P248" s="3" t="s">
        <v>63</v>
      </c>
      <c r="Q248" s="3" t="s">
        <v>31</v>
      </c>
      <c r="R248" s="3">
        <v>42</v>
      </c>
      <c r="S248" s="3">
        <v>26</v>
      </c>
      <c r="T248" s="3">
        <v>64.7</v>
      </c>
      <c r="U248" s="3">
        <v>122</v>
      </c>
      <c r="V248" s="3">
        <v>76</v>
      </c>
      <c r="W248" s="3">
        <v>60</v>
      </c>
      <c r="X248" s="32">
        <v>419</v>
      </c>
      <c r="Y248" s="33">
        <v>289</v>
      </c>
      <c r="Z248" s="3">
        <v>44.9</v>
      </c>
      <c r="AA248" s="3">
        <v>223143.87</v>
      </c>
      <c r="AB248" s="3">
        <v>154048.56</v>
      </c>
      <c r="AC248" s="3">
        <v>223143.87</v>
      </c>
      <c r="AD248" s="3">
        <v>154048.56</v>
      </c>
    </row>
    <row r="249" spans="1:30" x14ac:dyDescent="0.3">
      <c r="A249" s="3" t="s">
        <v>1479</v>
      </c>
      <c r="B249" s="4">
        <v>52580</v>
      </c>
      <c r="C249" s="4">
        <v>393</v>
      </c>
      <c r="D249" s="4" t="s">
        <v>25</v>
      </c>
      <c r="E249" s="5" t="s">
        <v>45</v>
      </c>
      <c r="F249" s="3" t="s">
        <v>1480</v>
      </c>
      <c r="G249" s="4" t="s">
        <v>86</v>
      </c>
      <c r="H249" s="3" t="s">
        <v>87</v>
      </c>
      <c r="I249" s="3" t="s">
        <v>88</v>
      </c>
      <c r="J249" s="3" t="s">
        <v>89</v>
      </c>
      <c r="K249" s="3" t="s">
        <v>89</v>
      </c>
      <c r="L249" s="6" t="s">
        <v>88</v>
      </c>
      <c r="M249" s="3" t="s">
        <v>90</v>
      </c>
      <c r="N249" s="3" t="s">
        <v>1481</v>
      </c>
      <c r="O249" s="3" t="s">
        <v>106</v>
      </c>
      <c r="P249" s="3" t="s">
        <v>26</v>
      </c>
      <c r="Q249" s="3" t="s">
        <v>27</v>
      </c>
      <c r="R249" s="3">
        <v>103</v>
      </c>
      <c r="S249" s="3">
        <v>114</v>
      </c>
      <c r="T249" s="3">
        <v>-9.4</v>
      </c>
      <c r="U249" s="3">
        <v>357</v>
      </c>
      <c r="V249" s="3">
        <v>371</v>
      </c>
      <c r="W249" s="3">
        <v>-3.9</v>
      </c>
      <c r="X249" s="32">
        <v>1559</v>
      </c>
      <c r="Y249" s="33">
        <v>1638</v>
      </c>
      <c r="Z249" s="3">
        <v>-4.8</v>
      </c>
      <c r="AA249" s="3">
        <v>220274.14</v>
      </c>
      <c r="AB249" s="3">
        <v>231433.7</v>
      </c>
      <c r="AC249" s="3">
        <v>220274.14</v>
      </c>
      <c r="AD249" s="3">
        <v>231433.7</v>
      </c>
    </row>
    <row r="250" spans="1:30" x14ac:dyDescent="0.3">
      <c r="A250" s="3" t="s">
        <v>4441</v>
      </c>
      <c r="B250" s="4">
        <v>34359</v>
      </c>
      <c r="C250" s="4">
        <v>440</v>
      </c>
      <c r="D250" s="4" t="s">
        <v>25</v>
      </c>
      <c r="E250" s="5" t="s">
        <v>45</v>
      </c>
      <c r="F250" s="3" t="s">
        <v>4442</v>
      </c>
      <c r="G250" s="4" t="s">
        <v>86</v>
      </c>
      <c r="H250" s="3" t="s">
        <v>252</v>
      </c>
      <c r="I250" s="3" t="s">
        <v>252</v>
      </c>
      <c r="J250" s="3" t="s">
        <v>146</v>
      </c>
      <c r="K250" s="3" t="s">
        <v>146</v>
      </c>
      <c r="L250" s="6" t="s">
        <v>252</v>
      </c>
      <c r="M250" s="3" t="s">
        <v>154</v>
      </c>
      <c r="N250" s="3" t="s">
        <v>4443</v>
      </c>
      <c r="O250" s="3" t="s">
        <v>311</v>
      </c>
      <c r="P250" s="3" t="s">
        <v>63</v>
      </c>
      <c r="Q250" s="3" t="s">
        <v>31</v>
      </c>
      <c r="R250" s="3">
        <v>57</v>
      </c>
      <c r="S250" s="3">
        <v>49</v>
      </c>
      <c r="T250" s="3">
        <v>16.2</v>
      </c>
      <c r="U250" s="3">
        <v>164</v>
      </c>
      <c r="V250" s="3">
        <v>168</v>
      </c>
      <c r="W250" s="3">
        <v>-2.5</v>
      </c>
      <c r="X250" s="32">
        <v>681</v>
      </c>
      <c r="Y250" s="33">
        <v>719</v>
      </c>
      <c r="Z250" s="3">
        <v>-5.3</v>
      </c>
      <c r="AA250" s="3">
        <v>219865.96</v>
      </c>
      <c r="AB250" s="3">
        <v>232186.84</v>
      </c>
      <c r="AC250" s="3">
        <v>219865.96</v>
      </c>
      <c r="AD250" s="3">
        <v>232186.84</v>
      </c>
    </row>
    <row r="251" spans="1:30" x14ac:dyDescent="0.3">
      <c r="A251" s="3" t="s">
        <v>1482</v>
      </c>
      <c r="B251" s="4">
        <v>49374</v>
      </c>
      <c r="C251" s="4">
        <v>283</v>
      </c>
      <c r="D251" s="4" t="s">
        <v>25</v>
      </c>
      <c r="E251" s="5" t="s">
        <v>45</v>
      </c>
      <c r="F251" s="3" t="s">
        <v>1483</v>
      </c>
      <c r="G251" s="4" t="s">
        <v>86</v>
      </c>
      <c r="H251" s="3" t="s">
        <v>131</v>
      </c>
      <c r="I251" s="3" t="s">
        <v>88</v>
      </c>
      <c r="J251" s="3" t="s">
        <v>89</v>
      </c>
      <c r="K251" s="3" t="s">
        <v>89</v>
      </c>
      <c r="L251" s="6" t="s">
        <v>88</v>
      </c>
      <c r="M251" s="3" t="s">
        <v>133</v>
      </c>
      <c r="N251" s="3" t="s">
        <v>1484</v>
      </c>
      <c r="O251" s="3" t="s">
        <v>106</v>
      </c>
      <c r="P251" s="3" t="s">
        <v>57</v>
      </c>
      <c r="Q251" s="3" t="s">
        <v>31</v>
      </c>
      <c r="R251" s="3">
        <v>73</v>
      </c>
      <c r="S251" s="3">
        <v>51</v>
      </c>
      <c r="T251" s="3">
        <v>44.3</v>
      </c>
      <c r="U251" s="3">
        <v>223</v>
      </c>
      <c r="V251" s="3">
        <v>171</v>
      </c>
      <c r="W251" s="3">
        <v>30.3</v>
      </c>
      <c r="X251" s="32">
        <v>1094</v>
      </c>
      <c r="Y251" s="33">
        <v>868</v>
      </c>
      <c r="Z251" s="3">
        <v>26</v>
      </c>
      <c r="AA251" s="3">
        <v>218856.15</v>
      </c>
      <c r="AB251" s="3">
        <v>171435.99</v>
      </c>
      <c r="AC251" s="3">
        <v>224734.24</v>
      </c>
      <c r="AD251" s="3">
        <v>178424.64</v>
      </c>
    </row>
    <row r="252" spans="1:30" x14ac:dyDescent="0.3">
      <c r="A252" s="3" t="s">
        <v>4261</v>
      </c>
      <c r="B252" s="4">
        <v>27025</v>
      </c>
      <c r="C252" s="4">
        <v>305</v>
      </c>
      <c r="D252" s="4" t="s">
        <v>25</v>
      </c>
      <c r="E252" s="5" t="s">
        <v>45</v>
      </c>
      <c r="F252" s="3" t="s">
        <v>4262</v>
      </c>
      <c r="G252" s="4" t="s">
        <v>86</v>
      </c>
      <c r="H252" s="3" t="s">
        <v>735</v>
      </c>
      <c r="I252" s="3" t="s">
        <v>736</v>
      </c>
      <c r="J252" s="3" t="s">
        <v>736</v>
      </c>
      <c r="K252" s="3" t="s">
        <v>146</v>
      </c>
      <c r="L252" s="6" t="s">
        <v>175</v>
      </c>
      <c r="M252" s="3" t="s">
        <v>176</v>
      </c>
      <c r="N252" s="3" t="s">
        <v>4263</v>
      </c>
      <c r="O252" s="3" t="s">
        <v>178</v>
      </c>
      <c r="P252" s="3" t="s">
        <v>397</v>
      </c>
      <c r="Q252" s="3" t="s">
        <v>31</v>
      </c>
      <c r="R252" s="3">
        <v>58</v>
      </c>
      <c r="S252" s="3">
        <v>48</v>
      </c>
      <c r="T252" s="3">
        <v>21</v>
      </c>
      <c r="U252" s="3">
        <v>167</v>
      </c>
      <c r="V252" s="3">
        <v>173</v>
      </c>
      <c r="W252" s="3">
        <v>-3.4</v>
      </c>
      <c r="X252" s="32">
        <v>862</v>
      </c>
      <c r="Y252" s="33">
        <v>746</v>
      </c>
      <c r="Z252" s="3">
        <v>15.5</v>
      </c>
      <c r="AA252" s="3">
        <v>218174.7</v>
      </c>
      <c r="AB252" s="3">
        <v>185379</v>
      </c>
      <c r="AC252" s="3">
        <v>222112.2</v>
      </c>
      <c r="AD252" s="3">
        <v>187992</v>
      </c>
    </row>
    <row r="253" spans="1:30" x14ac:dyDescent="0.3">
      <c r="A253" s="3" t="s">
        <v>4444</v>
      </c>
      <c r="B253" s="4">
        <v>17088</v>
      </c>
      <c r="C253" s="4">
        <v>138</v>
      </c>
      <c r="D253" s="4" t="s">
        <v>25</v>
      </c>
      <c r="E253" s="5" t="s">
        <v>45</v>
      </c>
      <c r="F253" s="3" t="s">
        <v>4445</v>
      </c>
      <c r="G253" s="4" t="s">
        <v>86</v>
      </c>
      <c r="H253" s="3" t="s">
        <v>758</v>
      </c>
      <c r="I253" s="3" t="s">
        <v>175</v>
      </c>
      <c r="J253" s="3" t="s">
        <v>146</v>
      </c>
      <c r="K253" s="3" t="s">
        <v>146</v>
      </c>
      <c r="L253" s="6" t="s">
        <v>175</v>
      </c>
      <c r="M253" s="3" t="s">
        <v>176</v>
      </c>
      <c r="N253" s="3" t="s">
        <v>4446</v>
      </c>
      <c r="O253" s="3" t="s">
        <v>178</v>
      </c>
      <c r="P253" s="3" t="s">
        <v>397</v>
      </c>
      <c r="Q253" s="3" t="s">
        <v>31</v>
      </c>
      <c r="R253" s="3">
        <v>132</v>
      </c>
      <c r="S253" s="3">
        <v>60</v>
      </c>
      <c r="T253" s="3">
        <v>118.9</v>
      </c>
      <c r="U253" s="3">
        <v>326</v>
      </c>
      <c r="V253" s="3">
        <v>187</v>
      </c>
      <c r="W253" s="3">
        <v>73.8</v>
      </c>
      <c r="X253" s="32">
        <v>1238</v>
      </c>
      <c r="Y253" s="33">
        <v>936</v>
      </c>
      <c r="Z253" s="3">
        <v>32.200000000000003</v>
      </c>
      <c r="AA253" s="3">
        <v>217600.04</v>
      </c>
      <c r="AB253" s="3">
        <v>162570</v>
      </c>
      <c r="AC253" s="3">
        <v>220258.04</v>
      </c>
      <c r="AD253" s="3">
        <v>163676</v>
      </c>
    </row>
    <row r="254" spans="1:30" x14ac:dyDescent="0.3">
      <c r="A254" s="3" t="s">
        <v>3186</v>
      </c>
      <c r="B254" s="4">
        <v>22154</v>
      </c>
      <c r="C254" s="4">
        <v>407</v>
      </c>
      <c r="D254" s="4" t="s">
        <v>25</v>
      </c>
      <c r="E254" s="5" t="s">
        <v>45</v>
      </c>
      <c r="F254" s="3" t="s">
        <v>3187</v>
      </c>
      <c r="G254" s="4" t="s">
        <v>86</v>
      </c>
      <c r="H254" s="3" t="s">
        <v>758</v>
      </c>
      <c r="I254" s="3" t="s">
        <v>175</v>
      </c>
      <c r="J254" s="3" t="s">
        <v>132</v>
      </c>
      <c r="K254" s="3" t="s">
        <v>132</v>
      </c>
      <c r="L254" s="6" t="s">
        <v>175</v>
      </c>
      <c r="M254" s="3" t="s">
        <v>176</v>
      </c>
      <c r="N254" s="3" t="s">
        <v>3188</v>
      </c>
      <c r="O254" s="3" t="s">
        <v>178</v>
      </c>
      <c r="P254" s="3" t="s">
        <v>161</v>
      </c>
      <c r="Q254" s="3" t="s">
        <v>31</v>
      </c>
      <c r="R254" s="3">
        <v>74</v>
      </c>
      <c r="S254" s="3">
        <v>68</v>
      </c>
      <c r="T254" s="3">
        <v>8</v>
      </c>
      <c r="U254" s="3">
        <v>228</v>
      </c>
      <c r="V254" s="3">
        <v>224</v>
      </c>
      <c r="W254" s="3">
        <v>1.8</v>
      </c>
      <c r="X254" s="32">
        <v>1044</v>
      </c>
      <c r="Y254" s="33">
        <v>1009</v>
      </c>
      <c r="Z254" s="3">
        <v>3.5</v>
      </c>
      <c r="AA254" s="3">
        <v>217306.92</v>
      </c>
      <c r="AB254" s="3">
        <v>207989.67</v>
      </c>
      <c r="AC254" s="3">
        <v>217306.92</v>
      </c>
      <c r="AD254" s="3">
        <v>207989.67</v>
      </c>
    </row>
    <row r="255" spans="1:30" x14ac:dyDescent="0.3">
      <c r="A255" s="3" t="s">
        <v>3189</v>
      </c>
      <c r="B255" s="4">
        <v>34456</v>
      </c>
      <c r="C255" s="4">
        <v>293</v>
      </c>
      <c r="D255" s="4" t="s">
        <v>25</v>
      </c>
      <c r="E255" s="5" t="s">
        <v>45</v>
      </c>
      <c r="F255" s="3" t="s">
        <v>3190</v>
      </c>
      <c r="G255" s="4" t="s">
        <v>86</v>
      </c>
      <c r="H255" s="3" t="s">
        <v>252</v>
      </c>
      <c r="I255" s="3" t="s">
        <v>252</v>
      </c>
      <c r="J255" s="3" t="s">
        <v>132</v>
      </c>
      <c r="K255" s="3" t="s">
        <v>132</v>
      </c>
      <c r="L255" s="6" t="s">
        <v>252</v>
      </c>
      <c r="M255" s="3" t="s">
        <v>154</v>
      </c>
      <c r="N255" s="3" t="s">
        <v>3191</v>
      </c>
      <c r="O255" s="3" t="s">
        <v>311</v>
      </c>
      <c r="P255" s="3" t="s">
        <v>397</v>
      </c>
      <c r="Q255" s="3" t="s">
        <v>31</v>
      </c>
      <c r="R255" s="3">
        <v>80</v>
      </c>
      <c r="S255" s="3">
        <v>54</v>
      </c>
      <c r="T255" s="3">
        <v>48.1</v>
      </c>
      <c r="U255" s="3">
        <v>263</v>
      </c>
      <c r="V255" s="3">
        <v>192</v>
      </c>
      <c r="W255" s="3">
        <v>37</v>
      </c>
      <c r="X255" s="32">
        <v>963</v>
      </c>
      <c r="Y255" s="33">
        <v>821</v>
      </c>
      <c r="Z255" s="3">
        <v>17.3</v>
      </c>
      <c r="AA255" s="3">
        <v>217215.2</v>
      </c>
      <c r="AB255" s="3">
        <v>216222</v>
      </c>
      <c r="AC255" s="3">
        <v>222183.2</v>
      </c>
      <c r="AD255" s="3">
        <v>221670</v>
      </c>
    </row>
    <row r="256" spans="1:30" x14ac:dyDescent="0.3">
      <c r="A256" s="3" t="s">
        <v>5238</v>
      </c>
      <c r="B256" s="4">
        <v>39888</v>
      </c>
      <c r="C256" s="4">
        <v>327</v>
      </c>
      <c r="D256" s="4" t="s">
        <v>25</v>
      </c>
      <c r="E256" s="5" t="s">
        <v>45</v>
      </c>
      <c r="F256" s="3" t="s">
        <v>5239</v>
      </c>
      <c r="G256" s="4" t="s">
        <v>86</v>
      </c>
      <c r="H256" s="3" t="s">
        <v>252</v>
      </c>
      <c r="I256" s="3" t="s">
        <v>252</v>
      </c>
      <c r="J256" s="3" t="s">
        <v>104</v>
      </c>
      <c r="K256" s="3" t="s">
        <v>104</v>
      </c>
      <c r="L256" s="6" t="s">
        <v>252</v>
      </c>
      <c r="M256" s="3" t="s">
        <v>154</v>
      </c>
      <c r="N256" s="3" t="s">
        <v>5240</v>
      </c>
      <c r="O256" s="3" t="s">
        <v>311</v>
      </c>
      <c r="P256" s="3" t="s">
        <v>194</v>
      </c>
      <c r="Q256" s="3" t="s">
        <v>60</v>
      </c>
      <c r="R256" s="3">
        <v>306</v>
      </c>
      <c r="S256" s="3">
        <v>165</v>
      </c>
      <c r="T256" s="3">
        <v>85.8</v>
      </c>
      <c r="U256" s="3">
        <v>917</v>
      </c>
      <c r="V256" s="3">
        <v>719</v>
      </c>
      <c r="W256" s="3">
        <v>27.6</v>
      </c>
      <c r="X256" s="32">
        <v>3368</v>
      </c>
      <c r="Y256" s="33">
        <v>3350</v>
      </c>
      <c r="Z256" s="3">
        <v>0.5</v>
      </c>
      <c r="AA256" s="3">
        <v>216801.18</v>
      </c>
      <c r="AB256" s="3">
        <v>241179.56</v>
      </c>
      <c r="AC256" s="3">
        <v>227061.18</v>
      </c>
      <c r="AD256" s="3">
        <v>263071.56</v>
      </c>
    </row>
    <row r="257" spans="1:30" x14ac:dyDescent="0.3">
      <c r="A257" s="3" t="s">
        <v>5241</v>
      </c>
      <c r="B257" s="4">
        <v>22788</v>
      </c>
      <c r="C257" s="4">
        <v>299</v>
      </c>
      <c r="D257" s="4" t="s">
        <v>25</v>
      </c>
      <c r="E257" s="5" t="s">
        <v>45</v>
      </c>
      <c r="F257" s="3" t="s">
        <v>5242</v>
      </c>
      <c r="G257" s="4" t="s">
        <v>86</v>
      </c>
      <c r="H257" s="3" t="s">
        <v>711</v>
      </c>
      <c r="I257" s="3" t="s">
        <v>175</v>
      </c>
      <c r="J257" s="3" t="s">
        <v>104</v>
      </c>
      <c r="K257" s="3" t="s">
        <v>104</v>
      </c>
      <c r="L257" s="6" t="s">
        <v>175</v>
      </c>
      <c r="M257" s="3" t="s">
        <v>712</v>
      </c>
      <c r="N257" s="3" t="s">
        <v>5243</v>
      </c>
      <c r="O257" s="3" t="s">
        <v>178</v>
      </c>
      <c r="P257" s="3" t="s">
        <v>57</v>
      </c>
      <c r="Q257" s="3" t="s">
        <v>31</v>
      </c>
      <c r="R257" s="3">
        <v>317</v>
      </c>
      <c r="S257" s="3">
        <v>263</v>
      </c>
      <c r="T257" s="3">
        <v>20.7</v>
      </c>
      <c r="U257" s="3">
        <v>940</v>
      </c>
      <c r="V257" s="3">
        <v>925</v>
      </c>
      <c r="W257" s="3">
        <v>1.6</v>
      </c>
      <c r="X257" s="32">
        <v>3783</v>
      </c>
      <c r="Y257" s="33">
        <v>3660</v>
      </c>
      <c r="Z257" s="3">
        <v>3.4</v>
      </c>
      <c r="AA257" s="3">
        <v>216706.42</v>
      </c>
      <c r="AB257" s="3">
        <v>220541.4</v>
      </c>
      <c r="AC257" s="3">
        <v>216706.42</v>
      </c>
      <c r="AD257" s="3">
        <v>220541.4</v>
      </c>
    </row>
    <row r="258" spans="1:30" x14ac:dyDescent="0.3">
      <c r="A258" s="3" t="s">
        <v>4447</v>
      </c>
      <c r="B258" s="4">
        <v>87152</v>
      </c>
      <c r="C258" s="4">
        <v>183</v>
      </c>
      <c r="D258" s="4" t="s">
        <v>25</v>
      </c>
      <c r="E258" s="5">
        <v>42758</v>
      </c>
      <c r="F258" s="3" t="s">
        <v>4448</v>
      </c>
      <c r="G258" s="4" t="s">
        <v>86</v>
      </c>
      <c r="H258" s="3" t="s">
        <v>245</v>
      </c>
      <c r="I258" s="3" t="s">
        <v>245</v>
      </c>
      <c r="J258" s="3" t="s">
        <v>146</v>
      </c>
      <c r="K258" s="3" t="s">
        <v>146</v>
      </c>
      <c r="L258" s="6" t="s">
        <v>245</v>
      </c>
      <c r="M258" s="3" t="s">
        <v>246</v>
      </c>
      <c r="N258" s="3" t="s">
        <v>4449</v>
      </c>
      <c r="O258" s="3" t="s">
        <v>248</v>
      </c>
      <c r="P258" s="3" t="s">
        <v>51</v>
      </c>
      <c r="Q258" s="3" t="s">
        <v>31</v>
      </c>
      <c r="R258" s="3">
        <v>475</v>
      </c>
      <c r="S258" s="3">
        <v>20</v>
      </c>
      <c r="T258" s="3">
        <v>2272.5</v>
      </c>
      <c r="U258" s="3">
        <v>517</v>
      </c>
      <c r="V258" s="3">
        <v>71</v>
      </c>
      <c r="W258" s="3">
        <v>633.29999999999995</v>
      </c>
      <c r="X258" s="32">
        <v>845</v>
      </c>
      <c r="Y258" s="33">
        <v>686</v>
      </c>
      <c r="Z258" s="3">
        <v>23.1</v>
      </c>
      <c r="AA258" s="3">
        <v>216232.32000000001</v>
      </c>
      <c r="AB258" s="3">
        <v>182722.04</v>
      </c>
      <c r="AC258" s="3">
        <v>289484.15999999997</v>
      </c>
      <c r="AD258" s="3">
        <v>229709.24</v>
      </c>
    </row>
    <row r="259" spans="1:30" x14ac:dyDescent="0.3">
      <c r="A259" s="3" t="s">
        <v>3192</v>
      </c>
      <c r="B259" s="4">
        <v>26658</v>
      </c>
      <c r="C259" s="4">
        <v>208</v>
      </c>
      <c r="D259" s="4" t="s">
        <v>25</v>
      </c>
      <c r="E259" s="5" t="s">
        <v>45</v>
      </c>
      <c r="F259" s="3" t="s">
        <v>3193</v>
      </c>
      <c r="G259" s="4" t="s">
        <v>86</v>
      </c>
      <c r="H259" s="3" t="s">
        <v>812</v>
      </c>
      <c r="I259" s="3" t="s">
        <v>175</v>
      </c>
      <c r="J259" s="3" t="s">
        <v>132</v>
      </c>
      <c r="K259" s="3" t="s">
        <v>132</v>
      </c>
      <c r="L259" s="6" t="s">
        <v>175</v>
      </c>
      <c r="M259" s="3" t="s">
        <v>176</v>
      </c>
      <c r="N259" s="3" t="s">
        <v>3194</v>
      </c>
      <c r="O259" s="3" t="s">
        <v>178</v>
      </c>
      <c r="P259" s="3" t="s">
        <v>397</v>
      </c>
      <c r="Q259" s="3" t="s">
        <v>31</v>
      </c>
      <c r="R259" s="3">
        <v>111</v>
      </c>
      <c r="S259" s="3">
        <v>100</v>
      </c>
      <c r="T259" s="3">
        <v>10.5</v>
      </c>
      <c r="U259" s="3">
        <v>326</v>
      </c>
      <c r="V259" s="3">
        <v>296</v>
      </c>
      <c r="W259" s="3">
        <v>9.9</v>
      </c>
      <c r="X259" s="32">
        <v>1331</v>
      </c>
      <c r="Y259" s="33">
        <v>1366</v>
      </c>
      <c r="Z259" s="3">
        <v>-2.6</v>
      </c>
      <c r="AA259" s="3">
        <v>215728.26</v>
      </c>
      <c r="AB259" s="3">
        <v>221037.96</v>
      </c>
      <c r="AC259" s="3">
        <v>215728.26</v>
      </c>
      <c r="AD259" s="3">
        <v>221037.96</v>
      </c>
    </row>
    <row r="260" spans="1:30" x14ac:dyDescent="0.3">
      <c r="A260" s="3" t="s">
        <v>888</v>
      </c>
      <c r="B260" s="4">
        <v>65013</v>
      </c>
      <c r="C260" s="4">
        <v>445</v>
      </c>
      <c r="D260" s="4" t="s">
        <v>25</v>
      </c>
      <c r="E260" s="5">
        <v>43278</v>
      </c>
      <c r="F260" s="3" t="s">
        <v>889</v>
      </c>
      <c r="G260" s="4" t="s">
        <v>86</v>
      </c>
      <c r="H260" s="3" t="s">
        <v>831</v>
      </c>
      <c r="I260" s="3" t="s">
        <v>191</v>
      </c>
      <c r="J260" s="3" t="s">
        <v>132</v>
      </c>
      <c r="K260" s="3" t="s">
        <v>132</v>
      </c>
      <c r="L260" s="6" t="s">
        <v>257</v>
      </c>
      <c r="M260" s="3" t="s">
        <v>184</v>
      </c>
      <c r="N260" s="3" t="s">
        <v>890</v>
      </c>
      <c r="O260" s="3" t="s">
        <v>92</v>
      </c>
      <c r="P260" s="3" t="s">
        <v>194</v>
      </c>
      <c r="Q260" s="3" t="s">
        <v>31</v>
      </c>
      <c r="R260" s="3">
        <v>126</v>
      </c>
      <c r="U260" s="3">
        <v>376</v>
      </c>
      <c r="X260" s="32">
        <v>1699</v>
      </c>
      <c r="Y260" s="33"/>
      <c r="AA260" s="3">
        <v>214268.28</v>
      </c>
      <c r="AC260" s="3">
        <v>226219.48</v>
      </c>
    </row>
    <row r="261" spans="1:30" x14ac:dyDescent="0.3">
      <c r="A261" s="3" t="s">
        <v>1485</v>
      </c>
      <c r="B261" s="4">
        <v>40594</v>
      </c>
      <c r="C261" s="4">
        <v>473</v>
      </c>
      <c r="D261" s="4" t="s">
        <v>25</v>
      </c>
      <c r="E261" s="5" t="s">
        <v>45</v>
      </c>
      <c r="F261" s="3" t="s">
        <v>1486</v>
      </c>
      <c r="G261" s="4" t="s">
        <v>86</v>
      </c>
      <c r="H261" s="3" t="s">
        <v>252</v>
      </c>
      <c r="I261" s="3" t="s">
        <v>252</v>
      </c>
      <c r="J261" s="3" t="s">
        <v>89</v>
      </c>
      <c r="K261" s="3" t="s">
        <v>89</v>
      </c>
      <c r="L261" s="6" t="s">
        <v>252</v>
      </c>
      <c r="M261" s="3" t="s">
        <v>184</v>
      </c>
      <c r="N261" s="3" t="s">
        <v>1487</v>
      </c>
      <c r="O261" s="3" t="s">
        <v>92</v>
      </c>
      <c r="P261" s="3" t="s">
        <v>26</v>
      </c>
      <c r="Q261" s="3" t="s">
        <v>27</v>
      </c>
      <c r="R261" s="3">
        <v>150</v>
      </c>
      <c r="S261" s="3">
        <v>166</v>
      </c>
      <c r="T261" s="3">
        <v>-9.5</v>
      </c>
      <c r="U261" s="3">
        <v>437</v>
      </c>
      <c r="V261" s="3">
        <v>529</v>
      </c>
      <c r="W261" s="3">
        <v>-17.399999999999999</v>
      </c>
      <c r="X261" s="16">
        <v>1933</v>
      </c>
      <c r="Y261" s="7">
        <v>2235</v>
      </c>
      <c r="Z261" s="3">
        <v>-13.5</v>
      </c>
      <c r="AA261" s="3">
        <v>213876.34</v>
      </c>
      <c r="AB261" s="3">
        <v>257305.84</v>
      </c>
      <c r="AC261" s="3">
        <v>213876.34</v>
      </c>
      <c r="AD261" s="3">
        <v>263026.17</v>
      </c>
    </row>
    <row r="262" spans="1:30" x14ac:dyDescent="0.3">
      <c r="A262" s="3" t="s">
        <v>1488</v>
      </c>
      <c r="B262" s="4">
        <v>43124</v>
      </c>
      <c r="C262" s="4">
        <v>527</v>
      </c>
      <c r="D262" s="4" t="s">
        <v>25</v>
      </c>
      <c r="E262" s="5" t="s">
        <v>45</v>
      </c>
      <c r="F262" s="3" t="s">
        <v>1489</v>
      </c>
      <c r="G262" s="4" t="s">
        <v>86</v>
      </c>
      <c r="H262" s="3" t="s">
        <v>299</v>
      </c>
      <c r="I262" s="3" t="s">
        <v>299</v>
      </c>
      <c r="J262" s="3" t="s">
        <v>89</v>
      </c>
      <c r="K262" s="3" t="s">
        <v>89</v>
      </c>
      <c r="L262" s="6" t="s">
        <v>299</v>
      </c>
      <c r="M262" s="3" t="s">
        <v>445</v>
      </c>
      <c r="N262" s="3" t="s">
        <v>1490</v>
      </c>
      <c r="O262" s="3" t="s">
        <v>301</v>
      </c>
      <c r="P262" s="3" t="s">
        <v>63</v>
      </c>
      <c r="Q262" s="3" t="s">
        <v>31</v>
      </c>
      <c r="R262" s="3">
        <v>254</v>
      </c>
      <c r="S262" s="3">
        <v>262</v>
      </c>
      <c r="T262" s="3">
        <v>-3</v>
      </c>
      <c r="U262" s="3">
        <v>654</v>
      </c>
      <c r="V262" s="3">
        <v>694</v>
      </c>
      <c r="W262" s="3">
        <v>-5.7</v>
      </c>
      <c r="X262" s="32">
        <v>2238</v>
      </c>
      <c r="Y262" s="33">
        <v>2396</v>
      </c>
      <c r="Z262" s="3">
        <v>-6.6</v>
      </c>
      <c r="AA262" s="3">
        <v>211365.49</v>
      </c>
      <c r="AB262" s="3">
        <v>227785.47</v>
      </c>
      <c r="AC262" s="3">
        <v>229870.24</v>
      </c>
      <c r="AD262" s="3">
        <v>246095.72</v>
      </c>
    </row>
    <row r="263" spans="1:30" x14ac:dyDescent="0.3">
      <c r="A263" s="3" t="s">
        <v>4450</v>
      </c>
      <c r="B263" s="4">
        <v>18350</v>
      </c>
      <c r="C263" s="4">
        <v>251</v>
      </c>
      <c r="D263" s="4" t="s">
        <v>25</v>
      </c>
      <c r="E263" s="5" t="s">
        <v>45</v>
      </c>
      <c r="F263" s="3" t="s">
        <v>4451</v>
      </c>
      <c r="G263" s="4" t="s">
        <v>86</v>
      </c>
      <c r="H263" s="3" t="s">
        <v>758</v>
      </c>
      <c r="I263" s="3" t="s">
        <v>175</v>
      </c>
      <c r="J263" s="3" t="s">
        <v>146</v>
      </c>
      <c r="K263" s="3" t="s">
        <v>146</v>
      </c>
      <c r="L263" s="6" t="s">
        <v>175</v>
      </c>
      <c r="M263" s="3" t="s">
        <v>176</v>
      </c>
      <c r="N263" s="3" t="s">
        <v>4452</v>
      </c>
      <c r="O263" s="3" t="s">
        <v>178</v>
      </c>
      <c r="P263" s="3" t="s">
        <v>800</v>
      </c>
      <c r="Q263" s="3" t="s">
        <v>31</v>
      </c>
      <c r="R263" s="3">
        <v>40</v>
      </c>
      <c r="S263" s="3">
        <v>40</v>
      </c>
      <c r="T263" s="3">
        <v>1.3</v>
      </c>
      <c r="U263" s="3">
        <v>116</v>
      </c>
      <c r="V263" s="3">
        <v>109</v>
      </c>
      <c r="W263" s="3">
        <v>6.4</v>
      </c>
      <c r="X263" s="32">
        <v>571</v>
      </c>
      <c r="Y263" s="33">
        <v>494</v>
      </c>
      <c r="Z263" s="3">
        <v>15.5</v>
      </c>
      <c r="AA263" s="3">
        <v>210736.76</v>
      </c>
      <c r="AB263" s="3">
        <v>181679.8</v>
      </c>
      <c r="AC263" s="3">
        <v>210736.76</v>
      </c>
      <c r="AD263" s="3">
        <v>182406.8</v>
      </c>
    </row>
    <row r="264" spans="1:30" x14ac:dyDescent="0.3">
      <c r="A264" s="3" t="s">
        <v>1491</v>
      </c>
      <c r="B264" s="4">
        <v>73754</v>
      </c>
      <c r="C264" s="4">
        <v>427</v>
      </c>
      <c r="D264" s="4" t="s">
        <v>25</v>
      </c>
      <c r="E264" s="5" t="s">
        <v>45</v>
      </c>
      <c r="F264" s="3" t="s">
        <v>1492</v>
      </c>
      <c r="G264" s="4" t="s">
        <v>86</v>
      </c>
      <c r="H264" s="3" t="s">
        <v>87</v>
      </c>
      <c r="I264" s="3" t="s">
        <v>88</v>
      </c>
      <c r="J264" s="3" t="s">
        <v>89</v>
      </c>
      <c r="K264" s="3" t="s">
        <v>89</v>
      </c>
      <c r="L264" s="6" t="s">
        <v>88</v>
      </c>
      <c r="M264" s="3" t="s">
        <v>90</v>
      </c>
      <c r="N264" s="3" t="s">
        <v>1493</v>
      </c>
      <c r="O264" s="3" t="s">
        <v>92</v>
      </c>
      <c r="P264" s="3" t="s">
        <v>26</v>
      </c>
      <c r="Q264" s="3" t="s">
        <v>27</v>
      </c>
      <c r="R264" s="3">
        <v>139</v>
      </c>
      <c r="S264" s="3">
        <v>127</v>
      </c>
      <c r="T264" s="3">
        <v>9.3000000000000007</v>
      </c>
      <c r="U264" s="3">
        <v>462</v>
      </c>
      <c r="V264" s="3">
        <v>437</v>
      </c>
      <c r="W264" s="3">
        <v>5.6</v>
      </c>
      <c r="X264" s="32">
        <v>1909</v>
      </c>
      <c r="Y264" s="33">
        <v>1996</v>
      </c>
      <c r="Z264" s="3">
        <v>-4.4000000000000004</v>
      </c>
      <c r="AA264" s="3">
        <v>210714.72</v>
      </c>
      <c r="AB264" s="3">
        <v>218492.4</v>
      </c>
      <c r="AC264" s="3">
        <v>210714.72</v>
      </c>
      <c r="AD264" s="3">
        <v>218492.4</v>
      </c>
    </row>
    <row r="265" spans="1:30" x14ac:dyDescent="0.3">
      <c r="A265" s="3" t="s">
        <v>5244</v>
      </c>
      <c r="B265" s="4">
        <v>18047</v>
      </c>
      <c r="C265" s="4">
        <v>202</v>
      </c>
      <c r="D265" s="4" t="s">
        <v>25</v>
      </c>
      <c r="E265" s="5" t="s">
        <v>45</v>
      </c>
      <c r="F265" s="3" t="s">
        <v>5245</v>
      </c>
      <c r="G265" s="4" t="s">
        <v>86</v>
      </c>
      <c r="H265" s="3" t="s">
        <v>758</v>
      </c>
      <c r="I265" s="3" t="s">
        <v>175</v>
      </c>
      <c r="J265" s="3" t="s">
        <v>104</v>
      </c>
      <c r="K265" s="3" t="s">
        <v>104</v>
      </c>
      <c r="L265" s="6" t="s">
        <v>175</v>
      </c>
      <c r="M265" s="3" t="s">
        <v>176</v>
      </c>
      <c r="N265" s="3" t="s">
        <v>5246</v>
      </c>
      <c r="O265" s="3" t="s">
        <v>178</v>
      </c>
      <c r="P265" s="3" t="s">
        <v>55</v>
      </c>
      <c r="Q265" s="3" t="s">
        <v>31</v>
      </c>
      <c r="R265" s="3">
        <v>166</v>
      </c>
      <c r="S265" s="3">
        <v>184</v>
      </c>
      <c r="T265" s="3">
        <v>-9.9</v>
      </c>
      <c r="U265" s="3">
        <v>556</v>
      </c>
      <c r="V265" s="3">
        <v>617</v>
      </c>
      <c r="W265" s="3">
        <v>-10</v>
      </c>
      <c r="X265" s="32">
        <v>2769</v>
      </c>
      <c r="Y265" s="33">
        <v>3041</v>
      </c>
      <c r="Z265" s="3">
        <v>-8.9</v>
      </c>
      <c r="AA265" s="3">
        <v>210607.8</v>
      </c>
      <c r="AB265" s="3">
        <v>221603.54</v>
      </c>
      <c r="AC265" s="3">
        <v>210607.8</v>
      </c>
      <c r="AD265" s="3">
        <v>221603.54</v>
      </c>
    </row>
    <row r="266" spans="1:30" x14ac:dyDescent="0.3">
      <c r="A266" s="3" t="s">
        <v>3195</v>
      </c>
      <c r="B266" s="4">
        <v>41570</v>
      </c>
      <c r="C266" s="4">
        <v>348</v>
      </c>
      <c r="D266" s="4" t="s">
        <v>25</v>
      </c>
      <c r="E266" s="5" t="s">
        <v>45</v>
      </c>
      <c r="F266" s="3" t="s">
        <v>3196</v>
      </c>
      <c r="G266" s="4" t="s">
        <v>86</v>
      </c>
      <c r="H266" s="3" t="s">
        <v>252</v>
      </c>
      <c r="I266" s="3" t="s">
        <v>252</v>
      </c>
      <c r="J266" s="3" t="s">
        <v>132</v>
      </c>
      <c r="K266" s="3" t="s">
        <v>132</v>
      </c>
      <c r="L266" s="6" t="s">
        <v>252</v>
      </c>
      <c r="M266" s="3" t="s">
        <v>184</v>
      </c>
      <c r="N266" s="3" t="s">
        <v>3197</v>
      </c>
      <c r="O266" s="3" t="s">
        <v>92</v>
      </c>
      <c r="P266" s="3" t="s">
        <v>405</v>
      </c>
      <c r="Q266" s="3" t="s">
        <v>31</v>
      </c>
      <c r="R266" s="3">
        <v>118</v>
      </c>
      <c r="S266" s="3">
        <v>90</v>
      </c>
      <c r="T266" s="3">
        <v>31.2</v>
      </c>
      <c r="U266" s="3">
        <v>443</v>
      </c>
      <c r="V266" s="3">
        <v>355</v>
      </c>
      <c r="W266" s="3">
        <v>24.6</v>
      </c>
      <c r="X266" s="16">
        <v>1083</v>
      </c>
      <c r="Y266" s="7">
        <v>1094</v>
      </c>
      <c r="Z266" s="3">
        <v>-1</v>
      </c>
      <c r="AA266" s="3">
        <v>209246.34</v>
      </c>
      <c r="AB266" s="3">
        <v>211763.24</v>
      </c>
      <c r="AC266" s="3">
        <v>216563.34</v>
      </c>
      <c r="AD266" s="3">
        <v>216642.74</v>
      </c>
    </row>
    <row r="267" spans="1:30" x14ac:dyDescent="0.3">
      <c r="A267" s="3" t="s">
        <v>1494</v>
      </c>
      <c r="B267" s="4">
        <v>40598</v>
      </c>
      <c r="C267" s="4">
        <v>430</v>
      </c>
      <c r="D267" s="4" t="s">
        <v>25</v>
      </c>
      <c r="E267" s="5" t="s">
        <v>45</v>
      </c>
      <c r="F267" s="3" t="s">
        <v>1495</v>
      </c>
      <c r="G267" s="4" t="s">
        <v>86</v>
      </c>
      <c r="H267" s="3" t="s">
        <v>252</v>
      </c>
      <c r="I267" s="3" t="s">
        <v>252</v>
      </c>
      <c r="J267" s="3" t="s">
        <v>89</v>
      </c>
      <c r="K267" s="3" t="s">
        <v>89</v>
      </c>
      <c r="L267" s="6" t="s">
        <v>252</v>
      </c>
      <c r="M267" s="3" t="s">
        <v>184</v>
      </c>
      <c r="N267" s="3" t="s">
        <v>1496</v>
      </c>
      <c r="O267" s="3" t="s">
        <v>92</v>
      </c>
      <c r="P267" s="3" t="s">
        <v>26</v>
      </c>
      <c r="Q267" s="3" t="s">
        <v>27</v>
      </c>
      <c r="R267" s="3">
        <v>144</v>
      </c>
      <c r="S267" s="3">
        <v>123</v>
      </c>
      <c r="T267" s="3">
        <v>17.100000000000001</v>
      </c>
      <c r="U267" s="3">
        <v>442</v>
      </c>
      <c r="V267" s="3">
        <v>614</v>
      </c>
      <c r="W267" s="3">
        <v>-28</v>
      </c>
      <c r="X267" s="16">
        <v>2035</v>
      </c>
      <c r="Y267" s="7">
        <v>2409</v>
      </c>
      <c r="Z267" s="3">
        <v>-15.5</v>
      </c>
      <c r="AA267" s="3">
        <v>209122.31</v>
      </c>
      <c r="AB267" s="3">
        <v>244710.38</v>
      </c>
      <c r="AC267" s="3">
        <v>236922.5</v>
      </c>
      <c r="AD267" s="3">
        <v>280397.90000000002</v>
      </c>
    </row>
    <row r="268" spans="1:30" x14ac:dyDescent="0.3">
      <c r="A268" s="3" t="s">
        <v>312</v>
      </c>
      <c r="B268" s="4">
        <v>59100</v>
      </c>
      <c r="C268" s="4">
        <v>290</v>
      </c>
      <c r="D268" s="4" t="s">
        <v>25</v>
      </c>
      <c r="E268" s="5">
        <v>42997</v>
      </c>
      <c r="F268" s="3" t="s">
        <v>313</v>
      </c>
      <c r="G268" s="4" t="s">
        <v>86</v>
      </c>
      <c r="H268" s="3" t="s">
        <v>174</v>
      </c>
      <c r="I268" s="3" t="s">
        <v>191</v>
      </c>
      <c r="J268" s="3" t="s">
        <v>89</v>
      </c>
      <c r="K268" s="3" t="s">
        <v>89</v>
      </c>
      <c r="L268" s="6" t="s">
        <v>116</v>
      </c>
      <c r="M268" s="3" t="s">
        <v>192</v>
      </c>
      <c r="N268" s="3" t="s">
        <v>314</v>
      </c>
      <c r="O268" s="3" t="s">
        <v>119</v>
      </c>
      <c r="P268" s="3" t="s">
        <v>55</v>
      </c>
      <c r="Q268" s="3" t="s">
        <v>31</v>
      </c>
      <c r="X268" s="32">
        <v>2726</v>
      </c>
      <c r="Y268" s="33">
        <v>2485</v>
      </c>
      <c r="Z268" s="3">
        <v>9.6999999999999993</v>
      </c>
      <c r="AA268" s="3">
        <v>207708.5</v>
      </c>
      <c r="AB268" s="3">
        <v>189376.05</v>
      </c>
      <c r="AC268" s="3">
        <v>207708.5</v>
      </c>
      <c r="AD268" s="3">
        <v>189376.05</v>
      </c>
    </row>
    <row r="269" spans="1:30" x14ac:dyDescent="0.3">
      <c r="A269" s="3" t="s">
        <v>3198</v>
      </c>
      <c r="B269" s="4">
        <v>86669</v>
      </c>
      <c r="C269" s="4">
        <v>370</v>
      </c>
      <c r="D269" s="4" t="s">
        <v>25</v>
      </c>
      <c r="E269" s="5" t="s">
        <v>45</v>
      </c>
      <c r="F269" s="3" t="s">
        <v>3199</v>
      </c>
      <c r="G269" s="4" t="s">
        <v>86</v>
      </c>
      <c r="H269" s="3" t="s">
        <v>831</v>
      </c>
      <c r="I269" s="3" t="s">
        <v>175</v>
      </c>
      <c r="J269" s="3" t="s">
        <v>132</v>
      </c>
      <c r="K269" s="3" t="s">
        <v>132</v>
      </c>
      <c r="L269" s="6" t="s">
        <v>175</v>
      </c>
      <c r="M269" s="3" t="s">
        <v>184</v>
      </c>
      <c r="N269" s="3" t="s">
        <v>3200</v>
      </c>
      <c r="O269" s="3" t="s">
        <v>92</v>
      </c>
      <c r="P269" s="3" t="s">
        <v>49</v>
      </c>
      <c r="Q269" s="3" t="s">
        <v>50</v>
      </c>
      <c r="R269" s="3">
        <v>49</v>
      </c>
      <c r="S269" s="3">
        <v>38</v>
      </c>
      <c r="T269" s="3">
        <v>29.1</v>
      </c>
      <c r="U269" s="3">
        <v>255</v>
      </c>
      <c r="V269" s="3">
        <v>218</v>
      </c>
      <c r="W269" s="3">
        <v>17</v>
      </c>
      <c r="X269" s="32">
        <v>999</v>
      </c>
      <c r="Y269" s="33">
        <v>791</v>
      </c>
      <c r="Z269" s="3">
        <v>26.3</v>
      </c>
      <c r="AA269" s="3">
        <v>207514.84</v>
      </c>
      <c r="AB269" s="3">
        <v>164048.35999999999</v>
      </c>
      <c r="AC269" s="3">
        <v>213874.84</v>
      </c>
      <c r="AD269" s="3">
        <v>169328.36</v>
      </c>
    </row>
    <row r="270" spans="1:30" x14ac:dyDescent="0.3">
      <c r="A270" s="3" t="s">
        <v>5247</v>
      </c>
      <c r="B270" s="4">
        <v>41836</v>
      </c>
      <c r="C270" s="4">
        <v>479</v>
      </c>
      <c r="D270" s="4" t="s">
        <v>25</v>
      </c>
      <c r="E270" s="5" t="s">
        <v>45</v>
      </c>
      <c r="F270" s="3" t="s">
        <v>5248</v>
      </c>
      <c r="G270" s="4" t="s">
        <v>86</v>
      </c>
      <c r="H270" s="3" t="s">
        <v>33</v>
      </c>
      <c r="I270" s="3" t="s">
        <v>252</v>
      </c>
      <c r="J270" s="3" t="s">
        <v>104</v>
      </c>
      <c r="K270" s="3" t="s">
        <v>89</v>
      </c>
      <c r="L270" s="6" t="s">
        <v>2733</v>
      </c>
      <c r="M270" s="3" t="s">
        <v>2733</v>
      </c>
      <c r="N270" s="3" t="s">
        <v>5249</v>
      </c>
      <c r="O270" s="3" t="s">
        <v>92</v>
      </c>
      <c r="P270" s="3" t="s">
        <v>64</v>
      </c>
      <c r="Q270" s="3" t="s">
        <v>31</v>
      </c>
      <c r="R270" s="3">
        <v>115</v>
      </c>
      <c r="S270" s="3">
        <v>139</v>
      </c>
      <c r="T270" s="3">
        <v>-17.100000000000001</v>
      </c>
      <c r="U270" s="3">
        <v>315</v>
      </c>
      <c r="V270" s="3">
        <v>376</v>
      </c>
      <c r="W270" s="3">
        <v>-16.100000000000001</v>
      </c>
      <c r="X270" s="32">
        <v>1464</v>
      </c>
      <c r="Y270" s="33">
        <v>1654</v>
      </c>
      <c r="Z270" s="3">
        <v>-11.5</v>
      </c>
      <c r="AA270" s="3">
        <v>205560.09</v>
      </c>
      <c r="AB270" s="3">
        <v>223418.7</v>
      </c>
      <c r="AC270" s="3">
        <v>215408.09</v>
      </c>
      <c r="AD270" s="3">
        <v>232888.7</v>
      </c>
    </row>
    <row r="271" spans="1:30" x14ac:dyDescent="0.3">
      <c r="A271" s="3" t="s">
        <v>1497</v>
      </c>
      <c r="B271" s="4">
        <v>43125</v>
      </c>
      <c r="C271" s="4">
        <v>310</v>
      </c>
      <c r="D271" s="4" t="s">
        <v>25</v>
      </c>
      <c r="E271" s="5" t="s">
        <v>45</v>
      </c>
      <c r="F271" s="3" t="s">
        <v>1498</v>
      </c>
      <c r="G271" s="4" t="s">
        <v>86</v>
      </c>
      <c r="H271" s="3" t="s">
        <v>299</v>
      </c>
      <c r="I271" s="3" t="s">
        <v>299</v>
      </c>
      <c r="J271" s="3" t="s">
        <v>89</v>
      </c>
      <c r="K271" s="3" t="s">
        <v>89</v>
      </c>
      <c r="L271" s="6" t="s">
        <v>299</v>
      </c>
      <c r="M271" s="3" t="s">
        <v>445</v>
      </c>
      <c r="N271" s="3" t="s">
        <v>1499</v>
      </c>
      <c r="O271" s="3" t="s">
        <v>301</v>
      </c>
      <c r="P271" s="3" t="s">
        <v>63</v>
      </c>
      <c r="Q271" s="3" t="s">
        <v>31</v>
      </c>
      <c r="R271" s="3">
        <v>258</v>
      </c>
      <c r="S271" s="3">
        <v>137</v>
      </c>
      <c r="T271" s="3">
        <v>89</v>
      </c>
      <c r="U271" s="3">
        <v>620</v>
      </c>
      <c r="V271" s="3">
        <v>509</v>
      </c>
      <c r="W271" s="3">
        <v>21.8</v>
      </c>
      <c r="X271" s="32">
        <v>2029</v>
      </c>
      <c r="Y271" s="33">
        <v>1954</v>
      </c>
      <c r="Z271" s="3">
        <v>3.8</v>
      </c>
      <c r="AA271" s="3">
        <v>203354.88</v>
      </c>
      <c r="AB271" s="3">
        <v>198476.72</v>
      </c>
      <c r="AC271" s="3">
        <v>234656.88</v>
      </c>
      <c r="AD271" s="3">
        <v>226038.72</v>
      </c>
    </row>
    <row r="272" spans="1:30" x14ac:dyDescent="0.3">
      <c r="A272" s="3" t="s">
        <v>630</v>
      </c>
      <c r="B272" s="4">
        <v>65025</v>
      </c>
      <c r="C272" s="4">
        <v>300</v>
      </c>
      <c r="D272" s="4" t="s">
        <v>25</v>
      </c>
      <c r="E272" s="5">
        <v>43167</v>
      </c>
      <c r="F272" s="3" t="s">
        <v>631</v>
      </c>
      <c r="G272" s="4" t="s">
        <v>86</v>
      </c>
      <c r="H272" s="3" t="s">
        <v>252</v>
      </c>
      <c r="I272" s="3" t="s">
        <v>252</v>
      </c>
      <c r="J272" s="3" t="s">
        <v>146</v>
      </c>
      <c r="K272" s="3" t="s">
        <v>146</v>
      </c>
      <c r="L272" s="6" t="s">
        <v>252</v>
      </c>
      <c r="M272" s="3" t="s">
        <v>184</v>
      </c>
      <c r="N272" s="3" t="s">
        <v>632</v>
      </c>
      <c r="O272" s="3" t="s">
        <v>92</v>
      </c>
      <c r="P272" s="3" t="s">
        <v>397</v>
      </c>
      <c r="Q272" s="3" t="s">
        <v>31</v>
      </c>
      <c r="R272" s="3">
        <v>44</v>
      </c>
      <c r="U272" s="3">
        <v>155</v>
      </c>
      <c r="X272" s="32">
        <v>651</v>
      </c>
      <c r="Y272" s="33"/>
      <c r="AA272" s="3">
        <v>202500</v>
      </c>
      <c r="AC272" s="3">
        <v>202500</v>
      </c>
    </row>
    <row r="273" spans="1:30" x14ac:dyDescent="0.3">
      <c r="A273" s="3" t="s">
        <v>1500</v>
      </c>
      <c r="B273" s="4">
        <v>27783</v>
      </c>
      <c r="C273" s="4">
        <v>369</v>
      </c>
      <c r="D273" s="4" t="s">
        <v>25</v>
      </c>
      <c r="E273" s="5" t="s">
        <v>45</v>
      </c>
      <c r="F273" s="3" t="s">
        <v>1501</v>
      </c>
      <c r="G273" s="4" t="s">
        <v>86</v>
      </c>
      <c r="H273" s="3" t="s">
        <v>831</v>
      </c>
      <c r="I273" s="3" t="s">
        <v>175</v>
      </c>
      <c r="J273" s="3" t="s">
        <v>89</v>
      </c>
      <c r="K273" s="3" t="s">
        <v>89</v>
      </c>
      <c r="L273" s="6" t="s">
        <v>175</v>
      </c>
      <c r="M273" s="3" t="s">
        <v>184</v>
      </c>
      <c r="N273" s="3" t="s">
        <v>1502</v>
      </c>
      <c r="O273" s="3" t="s">
        <v>178</v>
      </c>
      <c r="P273" s="3" t="s">
        <v>57</v>
      </c>
      <c r="Q273" s="3" t="s">
        <v>31</v>
      </c>
      <c r="R273" s="3">
        <v>137</v>
      </c>
      <c r="S273" s="3">
        <v>133</v>
      </c>
      <c r="T273" s="3">
        <v>2.9</v>
      </c>
      <c r="U273" s="3">
        <v>285</v>
      </c>
      <c r="V273" s="3">
        <v>313</v>
      </c>
      <c r="W273" s="3">
        <v>-8.8000000000000007</v>
      </c>
      <c r="X273" s="32">
        <v>1361</v>
      </c>
      <c r="Y273" s="33">
        <v>1456</v>
      </c>
      <c r="Z273" s="3">
        <v>-6.5</v>
      </c>
      <c r="AA273" s="3">
        <v>201856.84</v>
      </c>
      <c r="AB273" s="3">
        <v>217460.14</v>
      </c>
      <c r="AC273" s="3">
        <v>213485.38</v>
      </c>
      <c r="AD273" s="3">
        <v>228332.9</v>
      </c>
    </row>
    <row r="274" spans="1:30" x14ac:dyDescent="0.3">
      <c r="A274" s="3" t="s">
        <v>4453</v>
      </c>
      <c r="B274" s="4">
        <v>87485</v>
      </c>
      <c r="C274" s="4">
        <v>288</v>
      </c>
      <c r="D274" s="4" t="s">
        <v>25</v>
      </c>
      <c r="E274" s="5" t="s">
        <v>45</v>
      </c>
      <c r="F274" s="3" t="s">
        <v>4454</v>
      </c>
      <c r="G274" s="4" t="s">
        <v>86</v>
      </c>
      <c r="H274" s="3" t="s">
        <v>245</v>
      </c>
      <c r="I274" s="3" t="s">
        <v>245</v>
      </c>
      <c r="J274" s="3" t="s">
        <v>146</v>
      </c>
      <c r="K274" s="3" t="s">
        <v>146</v>
      </c>
      <c r="L274" s="6" t="s">
        <v>245</v>
      </c>
      <c r="M274" s="3" t="s">
        <v>246</v>
      </c>
      <c r="N274" s="3" t="s">
        <v>4455</v>
      </c>
      <c r="O274" s="3" t="s">
        <v>248</v>
      </c>
      <c r="P274" s="3" t="s">
        <v>397</v>
      </c>
      <c r="Q274" s="3" t="s">
        <v>31</v>
      </c>
      <c r="R274" s="3">
        <v>31</v>
      </c>
      <c r="S274" s="3">
        <v>27</v>
      </c>
      <c r="T274" s="3">
        <v>14.5</v>
      </c>
      <c r="U274" s="3">
        <v>148</v>
      </c>
      <c r="V274" s="3">
        <v>102</v>
      </c>
      <c r="W274" s="3">
        <v>44.9</v>
      </c>
      <c r="X274" s="32">
        <v>451</v>
      </c>
      <c r="Y274" s="33">
        <v>322</v>
      </c>
      <c r="Z274" s="3">
        <v>40.200000000000003</v>
      </c>
      <c r="AA274" s="3">
        <v>200278.8</v>
      </c>
      <c r="AB274" s="3">
        <v>143045.28</v>
      </c>
      <c r="AC274" s="3">
        <v>202016.8</v>
      </c>
      <c r="AD274" s="3">
        <v>143045.28</v>
      </c>
    </row>
    <row r="275" spans="1:30" x14ac:dyDescent="0.3">
      <c r="A275" s="3" t="s">
        <v>1503</v>
      </c>
      <c r="B275" s="4">
        <v>12476</v>
      </c>
      <c r="C275" s="4">
        <v>322</v>
      </c>
      <c r="D275" s="4" t="s">
        <v>25</v>
      </c>
      <c r="E275" s="5" t="s">
        <v>45</v>
      </c>
      <c r="F275" s="3" t="s">
        <v>1504</v>
      </c>
      <c r="G275" s="4" t="s">
        <v>86</v>
      </c>
      <c r="H275" s="3" t="s">
        <v>896</v>
      </c>
      <c r="I275" s="3" t="s">
        <v>257</v>
      </c>
      <c r="J275" s="3" t="s">
        <v>89</v>
      </c>
      <c r="K275" s="3" t="s">
        <v>89</v>
      </c>
      <c r="L275" s="6" t="s">
        <v>257</v>
      </c>
      <c r="M275" s="3" t="s">
        <v>258</v>
      </c>
      <c r="N275" s="3" t="s">
        <v>1505</v>
      </c>
      <c r="O275" s="3" t="s">
        <v>178</v>
      </c>
      <c r="P275" s="3" t="s">
        <v>49</v>
      </c>
      <c r="Q275" s="3" t="s">
        <v>50</v>
      </c>
      <c r="R275" s="3">
        <v>312</v>
      </c>
      <c r="S275" s="3">
        <v>321</v>
      </c>
      <c r="T275" s="3">
        <v>-2.8</v>
      </c>
      <c r="U275" s="3">
        <v>627</v>
      </c>
      <c r="V275" s="3">
        <v>672</v>
      </c>
      <c r="W275" s="3">
        <v>-6.7</v>
      </c>
      <c r="X275" s="32">
        <v>2240</v>
      </c>
      <c r="Y275" s="33">
        <v>2352</v>
      </c>
      <c r="Z275" s="3">
        <v>-4.8</v>
      </c>
      <c r="AA275" s="3">
        <v>200231.64</v>
      </c>
      <c r="AB275" s="3">
        <v>209866.17</v>
      </c>
      <c r="AC275" s="3">
        <v>207275.64</v>
      </c>
      <c r="AD275" s="3">
        <v>217630.17</v>
      </c>
    </row>
    <row r="276" spans="1:30" x14ac:dyDescent="0.3">
      <c r="A276" s="3" t="s">
        <v>3201</v>
      </c>
      <c r="B276" s="4">
        <v>89206</v>
      </c>
      <c r="C276" s="4">
        <v>425</v>
      </c>
      <c r="D276" s="4" t="s">
        <v>25</v>
      </c>
      <c r="E276" s="5" t="s">
        <v>45</v>
      </c>
      <c r="F276" s="3" t="s">
        <v>3202</v>
      </c>
      <c r="G276" s="4" t="s">
        <v>86</v>
      </c>
      <c r="H276" s="3" t="s">
        <v>245</v>
      </c>
      <c r="I276" s="3" t="s">
        <v>245</v>
      </c>
      <c r="J276" s="3" t="s">
        <v>132</v>
      </c>
      <c r="K276" s="3" t="s">
        <v>132</v>
      </c>
      <c r="L276" s="6" t="s">
        <v>245</v>
      </c>
      <c r="M276" s="3" t="s">
        <v>246</v>
      </c>
      <c r="N276" s="3" t="s">
        <v>3203</v>
      </c>
      <c r="O276" s="3" t="s">
        <v>248</v>
      </c>
      <c r="P276" s="3" t="s">
        <v>128</v>
      </c>
      <c r="Q276" s="3" t="s">
        <v>60</v>
      </c>
      <c r="R276" s="3">
        <v>80</v>
      </c>
      <c r="S276" s="3">
        <v>84</v>
      </c>
      <c r="T276" s="3">
        <v>-4.9000000000000004</v>
      </c>
      <c r="U276" s="3">
        <v>232</v>
      </c>
      <c r="V276" s="3">
        <v>246</v>
      </c>
      <c r="W276" s="3">
        <v>-5.9</v>
      </c>
      <c r="X276" s="32">
        <v>762</v>
      </c>
      <c r="Y276" s="33">
        <v>760</v>
      </c>
      <c r="Z276" s="3">
        <v>0.3</v>
      </c>
      <c r="AA276" s="3">
        <v>199613.22</v>
      </c>
      <c r="AB276" s="3">
        <v>198921.12</v>
      </c>
      <c r="AC276" s="3">
        <v>210998.22</v>
      </c>
      <c r="AD276" s="3">
        <v>210306.12</v>
      </c>
    </row>
    <row r="277" spans="1:30" x14ac:dyDescent="0.3">
      <c r="A277" s="3" t="s">
        <v>1506</v>
      </c>
      <c r="B277" s="4">
        <v>34698</v>
      </c>
      <c r="C277" s="4">
        <v>343</v>
      </c>
      <c r="D277" s="4" t="s">
        <v>25</v>
      </c>
      <c r="E277" s="5" t="s">
        <v>45</v>
      </c>
      <c r="F277" s="3" t="s">
        <v>1507</v>
      </c>
      <c r="G277" s="4" t="s">
        <v>86</v>
      </c>
      <c r="H277" s="3" t="s">
        <v>252</v>
      </c>
      <c r="I277" s="3" t="s">
        <v>252</v>
      </c>
      <c r="J277" s="3" t="s">
        <v>89</v>
      </c>
      <c r="K277" s="3" t="s">
        <v>89</v>
      </c>
      <c r="L277" s="6" t="s">
        <v>252</v>
      </c>
      <c r="M277" s="3" t="s">
        <v>154</v>
      </c>
      <c r="N277" s="3" t="s">
        <v>1508</v>
      </c>
      <c r="O277" s="3" t="s">
        <v>311</v>
      </c>
      <c r="P277" s="3" t="s">
        <v>57</v>
      </c>
      <c r="Q277" s="3" t="s">
        <v>31</v>
      </c>
      <c r="R277" s="3">
        <v>557</v>
      </c>
      <c r="S277" s="3">
        <v>408</v>
      </c>
      <c r="T277" s="3">
        <v>36.5</v>
      </c>
      <c r="U277" s="3">
        <v>774</v>
      </c>
      <c r="V277" s="3">
        <v>521</v>
      </c>
      <c r="W277" s="3">
        <v>48.6</v>
      </c>
      <c r="X277" s="32">
        <v>2281</v>
      </c>
      <c r="Y277" s="33">
        <v>1786</v>
      </c>
      <c r="Z277" s="3">
        <v>27.7</v>
      </c>
      <c r="AA277" s="3">
        <v>198404.46</v>
      </c>
      <c r="AB277" s="3">
        <v>168571.11</v>
      </c>
      <c r="AC277" s="3">
        <v>273192.52</v>
      </c>
      <c r="AD277" s="3">
        <v>211330.01</v>
      </c>
    </row>
    <row r="278" spans="1:30" x14ac:dyDescent="0.3">
      <c r="A278" s="3" t="s">
        <v>1509</v>
      </c>
      <c r="B278" s="4">
        <v>87403</v>
      </c>
      <c r="C278" s="4">
        <v>374</v>
      </c>
      <c r="D278" s="4" t="s">
        <v>25</v>
      </c>
      <c r="E278" s="5" t="s">
        <v>45</v>
      </c>
      <c r="F278" s="3" t="s">
        <v>1510</v>
      </c>
      <c r="G278" s="4" t="s">
        <v>86</v>
      </c>
      <c r="H278" s="3" t="s">
        <v>245</v>
      </c>
      <c r="I278" s="3" t="s">
        <v>245</v>
      </c>
      <c r="J278" s="3" t="s">
        <v>89</v>
      </c>
      <c r="K278" s="3" t="s">
        <v>89</v>
      </c>
      <c r="L278" s="6" t="s">
        <v>245</v>
      </c>
      <c r="M278" s="3" t="s">
        <v>529</v>
      </c>
      <c r="N278" s="3" t="s">
        <v>1511</v>
      </c>
      <c r="O278" s="3" t="s">
        <v>248</v>
      </c>
      <c r="P278" s="3" t="s">
        <v>128</v>
      </c>
      <c r="Q278" s="3" t="s">
        <v>60</v>
      </c>
      <c r="R278" s="3">
        <v>155</v>
      </c>
      <c r="S278" s="3">
        <v>51</v>
      </c>
      <c r="T278" s="3">
        <v>204.2</v>
      </c>
      <c r="U278" s="3">
        <v>327</v>
      </c>
      <c r="V278" s="3">
        <v>234</v>
      </c>
      <c r="W278" s="3">
        <v>39.799999999999997</v>
      </c>
      <c r="X278" s="32">
        <v>1092</v>
      </c>
      <c r="Y278" s="33">
        <v>908</v>
      </c>
      <c r="Z278" s="3">
        <v>20.3</v>
      </c>
      <c r="AA278" s="3">
        <v>198257.85</v>
      </c>
      <c r="AB278" s="3">
        <v>165173.92000000001</v>
      </c>
      <c r="AC278" s="3">
        <v>204684.48</v>
      </c>
      <c r="AD278" s="3">
        <v>170179.9</v>
      </c>
    </row>
    <row r="279" spans="1:30" x14ac:dyDescent="0.3">
      <c r="A279" s="3" t="s">
        <v>5250</v>
      </c>
      <c r="B279" s="4">
        <v>35083</v>
      </c>
      <c r="C279" s="4">
        <v>363</v>
      </c>
      <c r="D279" s="4" t="s">
        <v>25</v>
      </c>
      <c r="E279" s="5" t="s">
        <v>45</v>
      </c>
      <c r="F279" s="3" t="s">
        <v>5251</v>
      </c>
      <c r="G279" s="4" t="s">
        <v>86</v>
      </c>
      <c r="H279" s="3" t="s">
        <v>252</v>
      </c>
      <c r="I279" s="3" t="s">
        <v>252</v>
      </c>
      <c r="J279" s="3" t="s">
        <v>104</v>
      </c>
      <c r="K279" s="3" t="s">
        <v>104</v>
      </c>
      <c r="L279" s="6" t="s">
        <v>252</v>
      </c>
      <c r="M279" s="3" t="s">
        <v>154</v>
      </c>
      <c r="N279" s="3" t="s">
        <v>5252</v>
      </c>
      <c r="O279" s="3" t="s">
        <v>311</v>
      </c>
      <c r="P279" s="3" t="s">
        <v>55</v>
      </c>
      <c r="Q279" s="3" t="s">
        <v>31</v>
      </c>
      <c r="R279" s="3">
        <v>224</v>
      </c>
      <c r="S279" s="3">
        <v>207</v>
      </c>
      <c r="T279" s="3">
        <v>8.1999999999999993</v>
      </c>
      <c r="U279" s="3">
        <v>701</v>
      </c>
      <c r="V279" s="3">
        <v>745</v>
      </c>
      <c r="W279" s="3">
        <v>-5.9</v>
      </c>
      <c r="X279" s="32">
        <v>2844</v>
      </c>
      <c r="Y279" s="33">
        <v>3070</v>
      </c>
      <c r="Z279" s="3">
        <v>-7.4</v>
      </c>
      <c r="AA279" s="3">
        <v>197087.66</v>
      </c>
      <c r="AB279" s="3">
        <v>212743.3</v>
      </c>
      <c r="AC279" s="3">
        <v>197087.66</v>
      </c>
      <c r="AD279" s="3">
        <v>212743.3</v>
      </c>
    </row>
    <row r="280" spans="1:30" x14ac:dyDescent="0.3">
      <c r="A280" s="3" t="s">
        <v>1512</v>
      </c>
      <c r="B280" s="4">
        <v>34579</v>
      </c>
      <c r="C280" s="4">
        <v>448</v>
      </c>
      <c r="D280" s="4" t="s">
        <v>25</v>
      </c>
      <c r="E280" s="5" t="s">
        <v>45</v>
      </c>
      <c r="F280" s="3" t="s">
        <v>1513</v>
      </c>
      <c r="G280" s="4" t="s">
        <v>86</v>
      </c>
      <c r="H280" s="3" t="s">
        <v>252</v>
      </c>
      <c r="I280" s="3" t="s">
        <v>252</v>
      </c>
      <c r="J280" s="3" t="s">
        <v>89</v>
      </c>
      <c r="K280" s="3" t="s">
        <v>89</v>
      </c>
      <c r="L280" s="6" t="s">
        <v>252</v>
      </c>
      <c r="M280" s="3" t="s">
        <v>154</v>
      </c>
      <c r="N280" s="3" t="s">
        <v>1514</v>
      </c>
      <c r="O280" s="3" t="s">
        <v>311</v>
      </c>
      <c r="P280" s="3" t="s">
        <v>57</v>
      </c>
      <c r="Q280" s="3" t="s">
        <v>31</v>
      </c>
      <c r="R280" s="3">
        <v>116</v>
      </c>
      <c r="S280" s="3">
        <v>131</v>
      </c>
      <c r="T280" s="3">
        <v>-11.6</v>
      </c>
      <c r="U280" s="3">
        <v>457</v>
      </c>
      <c r="V280" s="3">
        <v>500</v>
      </c>
      <c r="W280" s="3">
        <v>-8.6</v>
      </c>
      <c r="X280" s="32">
        <v>1851</v>
      </c>
      <c r="Y280" s="33">
        <v>2029</v>
      </c>
      <c r="Z280" s="3">
        <v>-8.8000000000000007</v>
      </c>
      <c r="AA280" s="3">
        <v>193714.34</v>
      </c>
      <c r="AB280" s="3">
        <v>210525.28</v>
      </c>
      <c r="AC280" s="3">
        <v>204794.64</v>
      </c>
      <c r="AD280" s="3">
        <v>224534.66</v>
      </c>
    </row>
    <row r="281" spans="1:30" x14ac:dyDescent="0.3">
      <c r="A281" s="3" t="s">
        <v>4456</v>
      </c>
      <c r="B281" s="4">
        <v>64572</v>
      </c>
      <c r="C281" s="4">
        <v>405</v>
      </c>
      <c r="D281" s="4" t="s">
        <v>25</v>
      </c>
      <c r="E281" s="5" t="s">
        <v>45</v>
      </c>
      <c r="F281" s="3" t="s">
        <v>4457</v>
      </c>
      <c r="G281" s="4" t="s">
        <v>86</v>
      </c>
      <c r="H281" s="3" t="s">
        <v>252</v>
      </c>
      <c r="I281" s="3" t="s">
        <v>252</v>
      </c>
      <c r="J281" s="3" t="s">
        <v>146</v>
      </c>
      <c r="K281" s="3" t="s">
        <v>146</v>
      </c>
      <c r="L281" s="6" t="s">
        <v>252</v>
      </c>
      <c r="M281" s="3" t="s">
        <v>184</v>
      </c>
      <c r="N281" s="3" t="s">
        <v>4458</v>
      </c>
      <c r="O281" s="3" t="s">
        <v>92</v>
      </c>
      <c r="P281" s="3" t="s">
        <v>397</v>
      </c>
      <c r="Q281" s="3" t="s">
        <v>31</v>
      </c>
      <c r="R281" s="3">
        <v>29</v>
      </c>
      <c r="S281" s="3">
        <v>29</v>
      </c>
      <c r="T281" s="3">
        <v>0.1</v>
      </c>
      <c r="U281" s="3">
        <v>87</v>
      </c>
      <c r="V281" s="3">
        <v>223</v>
      </c>
      <c r="W281" s="3">
        <v>-61</v>
      </c>
      <c r="X281" s="16">
        <v>680</v>
      </c>
      <c r="Y281" s="7">
        <v>902</v>
      </c>
      <c r="Z281" s="3">
        <v>-24.7</v>
      </c>
      <c r="AA281" s="3">
        <v>192838.64</v>
      </c>
      <c r="AB281" s="3">
        <v>252415.68</v>
      </c>
      <c r="AC281" s="3">
        <v>211364.64</v>
      </c>
      <c r="AD281" s="3">
        <v>280687.68</v>
      </c>
    </row>
    <row r="282" spans="1:30" x14ac:dyDescent="0.3">
      <c r="A282" s="3" t="s">
        <v>5253</v>
      </c>
      <c r="B282" s="4">
        <v>21482</v>
      </c>
      <c r="C282" s="4">
        <v>218</v>
      </c>
      <c r="D282" s="4" t="s">
        <v>25</v>
      </c>
      <c r="E282" s="5" t="s">
        <v>45</v>
      </c>
      <c r="F282" s="3" t="s">
        <v>5254</v>
      </c>
      <c r="G282" s="4" t="s">
        <v>86</v>
      </c>
      <c r="H282" s="3" t="s">
        <v>758</v>
      </c>
      <c r="I282" s="3" t="s">
        <v>175</v>
      </c>
      <c r="J282" s="3" t="s">
        <v>104</v>
      </c>
      <c r="K282" s="3" t="s">
        <v>104</v>
      </c>
      <c r="L282" s="6" t="s">
        <v>175</v>
      </c>
      <c r="M282" s="3" t="s">
        <v>176</v>
      </c>
      <c r="N282" s="3" t="s">
        <v>5255</v>
      </c>
      <c r="O282" s="3" t="s">
        <v>178</v>
      </c>
      <c r="P282" s="3" t="s">
        <v>194</v>
      </c>
      <c r="Q282" s="3" t="s">
        <v>60</v>
      </c>
      <c r="R282" s="3">
        <v>324</v>
      </c>
      <c r="S282" s="3">
        <v>313</v>
      </c>
      <c r="T282" s="3">
        <v>3.7</v>
      </c>
      <c r="U282" s="3">
        <v>670</v>
      </c>
      <c r="V282" s="3">
        <v>684</v>
      </c>
      <c r="W282" s="3">
        <v>-1.9</v>
      </c>
      <c r="X282" s="32">
        <v>2520</v>
      </c>
      <c r="Y282" s="33">
        <v>2791</v>
      </c>
      <c r="Z282" s="3">
        <v>-9.6999999999999993</v>
      </c>
      <c r="AA282" s="3">
        <v>192325.66</v>
      </c>
      <c r="AB282" s="3">
        <v>205117.88</v>
      </c>
      <c r="AC282" s="3">
        <v>199278.66</v>
      </c>
      <c r="AD282" s="3">
        <v>212389.88</v>
      </c>
    </row>
    <row r="283" spans="1:30" x14ac:dyDescent="0.3">
      <c r="A283" s="3" t="s">
        <v>1515</v>
      </c>
      <c r="B283" s="4">
        <v>52597</v>
      </c>
      <c r="C283" s="4">
        <v>297</v>
      </c>
      <c r="D283" s="4" t="s">
        <v>25</v>
      </c>
      <c r="E283" s="5" t="s">
        <v>45</v>
      </c>
      <c r="F283" s="3" t="s">
        <v>1516</v>
      </c>
      <c r="G283" s="4" t="s">
        <v>86</v>
      </c>
      <c r="H283" s="3" t="s">
        <v>87</v>
      </c>
      <c r="I283" s="3" t="s">
        <v>88</v>
      </c>
      <c r="J283" s="3" t="s">
        <v>89</v>
      </c>
      <c r="K283" s="3" t="s">
        <v>89</v>
      </c>
      <c r="L283" s="6" t="s">
        <v>88</v>
      </c>
      <c r="M283" s="3" t="s">
        <v>90</v>
      </c>
      <c r="N283" s="3" t="s">
        <v>1517</v>
      </c>
      <c r="O283" s="3" t="s">
        <v>106</v>
      </c>
      <c r="P283" s="3" t="s">
        <v>26</v>
      </c>
      <c r="Q283" s="3" t="s">
        <v>27</v>
      </c>
      <c r="R283" s="3">
        <v>155</v>
      </c>
      <c r="S283" s="3">
        <v>125</v>
      </c>
      <c r="T283" s="3">
        <v>24.2</v>
      </c>
      <c r="U283" s="3">
        <v>474</v>
      </c>
      <c r="V283" s="3">
        <v>451</v>
      </c>
      <c r="W283" s="3">
        <v>5</v>
      </c>
      <c r="X283" s="32">
        <v>2026</v>
      </c>
      <c r="Y283" s="33">
        <v>1828</v>
      </c>
      <c r="Z283" s="3">
        <v>10.8</v>
      </c>
      <c r="AA283" s="3">
        <v>192004.02</v>
      </c>
      <c r="AB283" s="3">
        <v>173313.27</v>
      </c>
      <c r="AC283" s="3">
        <v>192004.02</v>
      </c>
      <c r="AD283" s="3">
        <v>173313.27</v>
      </c>
    </row>
    <row r="284" spans="1:30" x14ac:dyDescent="0.3">
      <c r="A284" s="3" t="s">
        <v>3204</v>
      </c>
      <c r="B284" s="4">
        <v>48102</v>
      </c>
      <c r="C284" s="4">
        <v>204</v>
      </c>
      <c r="D284" s="4" t="s">
        <v>25</v>
      </c>
      <c r="E284" s="5" t="s">
        <v>45</v>
      </c>
      <c r="F284" s="3" t="s">
        <v>3205</v>
      </c>
      <c r="G284" s="4" t="s">
        <v>86</v>
      </c>
      <c r="H284" s="3" t="s">
        <v>131</v>
      </c>
      <c r="I284" s="3" t="s">
        <v>88</v>
      </c>
      <c r="J284" s="3" t="s">
        <v>132</v>
      </c>
      <c r="K284" s="3" t="s">
        <v>132</v>
      </c>
      <c r="L284" s="6" t="s">
        <v>88</v>
      </c>
      <c r="M284" s="3" t="s">
        <v>133</v>
      </c>
      <c r="N284" s="3" t="s">
        <v>3206</v>
      </c>
      <c r="O284" s="3" t="s">
        <v>106</v>
      </c>
      <c r="P284" s="3" t="s">
        <v>42</v>
      </c>
      <c r="Q284" s="3" t="s">
        <v>31</v>
      </c>
      <c r="S284" s="3">
        <v>35</v>
      </c>
      <c r="T284" s="3">
        <v>-100</v>
      </c>
      <c r="U284" s="3">
        <v>12</v>
      </c>
      <c r="V284" s="3">
        <v>110</v>
      </c>
      <c r="W284" s="3">
        <v>-89.3</v>
      </c>
      <c r="X284" s="32">
        <v>476</v>
      </c>
      <c r="Y284" s="33">
        <v>505</v>
      </c>
      <c r="Z284" s="3">
        <v>-5.7</v>
      </c>
      <c r="AA284" s="3">
        <v>191978.92</v>
      </c>
      <c r="AB284" s="3">
        <v>201687</v>
      </c>
      <c r="AC284" s="3">
        <v>191978.92</v>
      </c>
      <c r="AD284" s="3">
        <v>201687</v>
      </c>
    </row>
    <row r="285" spans="1:30" x14ac:dyDescent="0.3">
      <c r="A285" s="3" t="s">
        <v>3207</v>
      </c>
      <c r="B285" s="4">
        <v>25607</v>
      </c>
      <c r="C285" s="4">
        <v>325</v>
      </c>
      <c r="D285" s="4" t="s">
        <v>25</v>
      </c>
      <c r="E285" s="5" t="s">
        <v>45</v>
      </c>
      <c r="F285" s="3" t="s">
        <v>3208</v>
      </c>
      <c r="G285" s="4" t="s">
        <v>86</v>
      </c>
      <c r="H285" s="3" t="s">
        <v>711</v>
      </c>
      <c r="I285" s="3" t="s">
        <v>175</v>
      </c>
      <c r="J285" s="3" t="s">
        <v>132</v>
      </c>
      <c r="K285" s="3" t="s">
        <v>132</v>
      </c>
      <c r="L285" s="6" t="s">
        <v>175</v>
      </c>
      <c r="M285" s="3" t="s">
        <v>712</v>
      </c>
      <c r="N285" s="3" t="s">
        <v>3209</v>
      </c>
      <c r="O285" s="3" t="s">
        <v>178</v>
      </c>
      <c r="P285" s="3" t="s">
        <v>397</v>
      </c>
      <c r="Q285" s="3" t="s">
        <v>31</v>
      </c>
      <c r="R285" s="3">
        <v>145</v>
      </c>
      <c r="S285" s="3">
        <v>135</v>
      </c>
      <c r="T285" s="3">
        <v>7.9</v>
      </c>
      <c r="U285" s="3">
        <v>411</v>
      </c>
      <c r="V285" s="3">
        <v>448</v>
      </c>
      <c r="W285" s="3">
        <v>-8.4</v>
      </c>
      <c r="X285" s="32">
        <v>1701</v>
      </c>
      <c r="Y285" s="33">
        <v>1748</v>
      </c>
      <c r="Z285" s="3">
        <v>-2.7</v>
      </c>
      <c r="AA285" s="3">
        <v>190915.7</v>
      </c>
      <c r="AB285" s="3">
        <v>196215.45</v>
      </c>
      <c r="AC285" s="3">
        <v>190915.7</v>
      </c>
      <c r="AD285" s="3">
        <v>196215.45</v>
      </c>
    </row>
    <row r="286" spans="1:30" x14ac:dyDescent="0.3">
      <c r="A286" s="3" t="s">
        <v>3210</v>
      </c>
      <c r="B286" s="4">
        <v>5339</v>
      </c>
      <c r="C286" s="4">
        <v>124</v>
      </c>
      <c r="D286" s="4" t="s">
        <v>25</v>
      </c>
      <c r="E286" s="5" t="s">
        <v>45</v>
      </c>
      <c r="F286" s="3" t="s">
        <v>3211</v>
      </c>
      <c r="G286" s="4" t="s">
        <v>86</v>
      </c>
      <c r="H286" s="3" t="s">
        <v>900</v>
      </c>
      <c r="I286" s="3" t="s">
        <v>240</v>
      </c>
      <c r="J286" s="3" t="s">
        <v>132</v>
      </c>
      <c r="K286" s="3" t="s">
        <v>132</v>
      </c>
      <c r="L286" s="6" t="s">
        <v>240</v>
      </c>
      <c r="M286" s="3" t="s">
        <v>712</v>
      </c>
      <c r="N286" s="3" t="s">
        <v>3212</v>
      </c>
      <c r="O286" s="3" t="s">
        <v>178</v>
      </c>
      <c r="P286" s="3" t="s">
        <v>397</v>
      </c>
      <c r="Q286" s="3" t="s">
        <v>31</v>
      </c>
      <c r="R286" s="3">
        <v>42</v>
      </c>
      <c r="S286" s="3">
        <v>42</v>
      </c>
      <c r="T286" s="3">
        <v>0</v>
      </c>
      <c r="U286" s="3">
        <v>131</v>
      </c>
      <c r="V286" s="3">
        <v>139</v>
      </c>
      <c r="W286" s="3">
        <v>-5.9</v>
      </c>
      <c r="X286" s="32">
        <v>617</v>
      </c>
      <c r="Y286" s="33">
        <v>624</v>
      </c>
      <c r="Z286" s="3">
        <v>-1.1000000000000001</v>
      </c>
      <c r="AA286" s="3">
        <v>189466.32</v>
      </c>
      <c r="AB286" s="3">
        <v>191773.12</v>
      </c>
      <c r="AC286" s="3">
        <v>192598.32</v>
      </c>
      <c r="AD286" s="3">
        <v>194722.12</v>
      </c>
    </row>
    <row r="287" spans="1:30" x14ac:dyDescent="0.3">
      <c r="A287" s="3" t="s">
        <v>1518</v>
      </c>
      <c r="B287" s="4">
        <v>31473</v>
      </c>
      <c r="C287" s="4">
        <v>337</v>
      </c>
      <c r="D287" s="4" t="s">
        <v>25</v>
      </c>
      <c r="E287" s="5" t="s">
        <v>45</v>
      </c>
      <c r="F287" s="3" t="s">
        <v>1519</v>
      </c>
      <c r="G287" s="4" t="s">
        <v>86</v>
      </c>
      <c r="H287" s="3" t="s">
        <v>153</v>
      </c>
      <c r="I287" s="3" t="s">
        <v>153</v>
      </c>
      <c r="J287" s="3" t="s">
        <v>89</v>
      </c>
      <c r="K287" s="3" t="s">
        <v>89</v>
      </c>
      <c r="L287" s="6" t="s">
        <v>153</v>
      </c>
      <c r="M287" s="3" t="s">
        <v>154</v>
      </c>
      <c r="N287" s="3" t="s">
        <v>1520</v>
      </c>
      <c r="O287" s="3" t="s">
        <v>156</v>
      </c>
      <c r="P287" s="3" t="s">
        <v>26</v>
      </c>
      <c r="Q287" s="3" t="s">
        <v>27</v>
      </c>
      <c r="R287" s="3">
        <v>140</v>
      </c>
      <c r="S287" s="3">
        <v>109</v>
      </c>
      <c r="T287" s="3">
        <v>29</v>
      </c>
      <c r="U287" s="3">
        <v>523</v>
      </c>
      <c r="V287" s="3">
        <v>583</v>
      </c>
      <c r="W287" s="3">
        <v>-10.3</v>
      </c>
      <c r="X287" s="32">
        <v>2189</v>
      </c>
      <c r="Y287" s="33">
        <v>2233</v>
      </c>
      <c r="Z287" s="3">
        <v>-1.9</v>
      </c>
      <c r="AA287" s="3">
        <v>189391.26</v>
      </c>
      <c r="AB287" s="3">
        <v>191315.74</v>
      </c>
      <c r="AC287" s="3">
        <v>216397.98</v>
      </c>
      <c r="AD287" s="3">
        <v>220703.26</v>
      </c>
    </row>
    <row r="288" spans="1:30" x14ac:dyDescent="0.3">
      <c r="A288" s="3" t="s">
        <v>1521</v>
      </c>
      <c r="B288" s="4">
        <v>4866</v>
      </c>
      <c r="C288" s="4">
        <v>302</v>
      </c>
      <c r="D288" s="4" t="s">
        <v>25</v>
      </c>
      <c r="E288" s="5" t="s">
        <v>45</v>
      </c>
      <c r="F288" s="3" t="s">
        <v>1522</v>
      </c>
      <c r="G288" s="4" t="s">
        <v>86</v>
      </c>
      <c r="H288" s="3" t="s">
        <v>900</v>
      </c>
      <c r="I288" s="3" t="s">
        <v>240</v>
      </c>
      <c r="J288" s="3" t="s">
        <v>89</v>
      </c>
      <c r="K288" s="3" t="s">
        <v>89</v>
      </c>
      <c r="L288" s="6" t="s">
        <v>240</v>
      </c>
      <c r="M288" s="3" t="s">
        <v>712</v>
      </c>
      <c r="N288" s="3" t="s">
        <v>1523</v>
      </c>
      <c r="O288" s="3" t="s">
        <v>178</v>
      </c>
      <c r="P288" s="3" t="s">
        <v>63</v>
      </c>
      <c r="Q288" s="3" t="s">
        <v>31</v>
      </c>
      <c r="R288" s="3">
        <v>54</v>
      </c>
      <c r="S288" s="3">
        <v>40</v>
      </c>
      <c r="T288" s="3">
        <v>36.799999999999997</v>
      </c>
      <c r="U288" s="3">
        <v>220</v>
      </c>
      <c r="V288" s="3">
        <v>210</v>
      </c>
      <c r="W288" s="3">
        <v>4.8</v>
      </c>
      <c r="X288" s="32">
        <v>860</v>
      </c>
      <c r="Y288" s="33">
        <v>876</v>
      </c>
      <c r="Z288" s="3">
        <v>-1.7</v>
      </c>
      <c r="AA288" s="3">
        <v>189040.56</v>
      </c>
      <c r="AB288" s="3">
        <v>194266.58</v>
      </c>
      <c r="AC288" s="3">
        <v>198117.56</v>
      </c>
      <c r="AD288" s="3">
        <v>199810.58</v>
      </c>
    </row>
    <row r="289" spans="1:30" x14ac:dyDescent="0.3">
      <c r="A289" s="3" t="s">
        <v>1524</v>
      </c>
      <c r="B289" s="4">
        <v>32232</v>
      </c>
      <c r="C289" s="4">
        <v>297</v>
      </c>
      <c r="D289" s="4" t="s">
        <v>25</v>
      </c>
      <c r="E289" s="5" t="s">
        <v>45</v>
      </c>
      <c r="F289" s="3" t="s">
        <v>1525</v>
      </c>
      <c r="G289" s="4" t="s">
        <v>86</v>
      </c>
      <c r="H289" s="3" t="s">
        <v>153</v>
      </c>
      <c r="I289" s="3" t="s">
        <v>153</v>
      </c>
      <c r="J289" s="3" t="s">
        <v>89</v>
      </c>
      <c r="K289" s="3" t="s">
        <v>89</v>
      </c>
      <c r="L289" s="6" t="s">
        <v>153</v>
      </c>
      <c r="M289" s="3" t="s">
        <v>154</v>
      </c>
      <c r="N289" s="3" t="s">
        <v>1526</v>
      </c>
      <c r="O289" s="3" t="s">
        <v>156</v>
      </c>
      <c r="P289" s="3" t="s">
        <v>51</v>
      </c>
      <c r="Q289" s="3" t="s">
        <v>31</v>
      </c>
      <c r="R289" s="3">
        <v>95</v>
      </c>
      <c r="S289" s="3">
        <v>92</v>
      </c>
      <c r="T289" s="3">
        <v>3.5</v>
      </c>
      <c r="U289" s="3">
        <v>310</v>
      </c>
      <c r="V289" s="3">
        <v>326</v>
      </c>
      <c r="W289" s="3">
        <v>-4.9000000000000004</v>
      </c>
      <c r="X289" s="32">
        <v>1329</v>
      </c>
      <c r="Y289" s="33">
        <v>1415</v>
      </c>
      <c r="Z289" s="3">
        <v>-6.1</v>
      </c>
      <c r="AA289" s="3">
        <v>189007.5</v>
      </c>
      <c r="AB289" s="3">
        <v>201201.94</v>
      </c>
      <c r="AC289" s="3">
        <v>189007.5</v>
      </c>
      <c r="AD289" s="3">
        <v>201201.94</v>
      </c>
    </row>
    <row r="290" spans="1:30" x14ac:dyDescent="0.3">
      <c r="A290" s="3" t="s">
        <v>1527</v>
      </c>
      <c r="B290" s="4">
        <v>40313</v>
      </c>
      <c r="C290" s="4">
        <v>310</v>
      </c>
      <c r="D290" s="4" t="s">
        <v>25</v>
      </c>
      <c r="E290" s="5" t="s">
        <v>45</v>
      </c>
      <c r="F290" s="3" t="s">
        <v>1528</v>
      </c>
      <c r="G290" s="4" t="s">
        <v>86</v>
      </c>
      <c r="H290" s="3" t="s">
        <v>252</v>
      </c>
      <c r="I290" s="3" t="s">
        <v>252</v>
      </c>
      <c r="J290" s="3" t="s">
        <v>89</v>
      </c>
      <c r="K290" s="3" t="s">
        <v>89</v>
      </c>
      <c r="L290" s="6" t="s">
        <v>252</v>
      </c>
      <c r="M290" s="3" t="s">
        <v>184</v>
      </c>
      <c r="N290" s="3" t="s">
        <v>1529</v>
      </c>
      <c r="O290" s="3" t="s">
        <v>92</v>
      </c>
      <c r="P290" s="3" t="s">
        <v>26</v>
      </c>
      <c r="Q290" s="3" t="s">
        <v>27</v>
      </c>
      <c r="R290" s="3">
        <v>99</v>
      </c>
      <c r="S290" s="3">
        <v>90</v>
      </c>
      <c r="T290" s="3">
        <v>10.4</v>
      </c>
      <c r="U290" s="3">
        <v>434</v>
      </c>
      <c r="V290" s="3">
        <v>536</v>
      </c>
      <c r="W290" s="3">
        <v>-19</v>
      </c>
      <c r="X290" s="16">
        <v>2203</v>
      </c>
      <c r="Y290" s="7">
        <v>2416</v>
      </c>
      <c r="Z290" s="3">
        <v>-8.8000000000000007</v>
      </c>
      <c r="AA290" s="3">
        <v>188282.94</v>
      </c>
      <c r="AB290" s="3">
        <v>206164.6</v>
      </c>
      <c r="AC290" s="3">
        <v>217781.82</v>
      </c>
      <c r="AD290" s="3">
        <v>238750.84</v>
      </c>
    </row>
    <row r="291" spans="1:30" x14ac:dyDescent="0.3">
      <c r="A291" s="3" t="s">
        <v>3213</v>
      </c>
      <c r="B291" s="4">
        <v>69946</v>
      </c>
      <c r="C291" s="4">
        <v>363</v>
      </c>
      <c r="D291" s="4" t="s">
        <v>25</v>
      </c>
      <c r="E291" s="5" t="s">
        <v>45</v>
      </c>
      <c r="F291" s="3" t="s">
        <v>3214</v>
      </c>
      <c r="G291" s="4" t="s">
        <v>86</v>
      </c>
      <c r="H291" s="3" t="s">
        <v>54</v>
      </c>
      <c r="I291" s="3" t="s">
        <v>191</v>
      </c>
      <c r="J291" s="3" t="s">
        <v>132</v>
      </c>
      <c r="K291" s="3" t="s">
        <v>132</v>
      </c>
      <c r="L291" s="6" t="s">
        <v>191</v>
      </c>
      <c r="M291" s="3" t="s">
        <v>272</v>
      </c>
      <c r="N291" s="3" t="s">
        <v>3215</v>
      </c>
      <c r="O291" s="3" t="s">
        <v>92</v>
      </c>
      <c r="P291" s="3" t="s">
        <v>397</v>
      </c>
      <c r="Q291" s="3" t="s">
        <v>31</v>
      </c>
      <c r="R291" s="3">
        <v>72</v>
      </c>
      <c r="S291" s="3">
        <v>57</v>
      </c>
      <c r="T291" s="3">
        <v>26.5</v>
      </c>
      <c r="U291" s="3">
        <v>217</v>
      </c>
      <c r="V291" s="3">
        <v>187</v>
      </c>
      <c r="W291" s="3">
        <v>16.2</v>
      </c>
      <c r="X291" s="32">
        <v>876</v>
      </c>
      <c r="Y291" s="33">
        <v>858</v>
      </c>
      <c r="Z291" s="3">
        <v>2.1</v>
      </c>
      <c r="AA291" s="3">
        <v>188164.8</v>
      </c>
      <c r="AB291" s="3">
        <v>184262.6</v>
      </c>
      <c r="AC291" s="3">
        <v>188164.8</v>
      </c>
      <c r="AD291" s="3">
        <v>184262.6</v>
      </c>
    </row>
    <row r="292" spans="1:30" x14ac:dyDescent="0.3">
      <c r="A292" s="3" t="s">
        <v>4459</v>
      </c>
      <c r="B292" s="4">
        <v>34155</v>
      </c>
      <c r="C292" s="4">
        <v>398</v>
      </c>
      <c r="D292" s="4" t="s">
        <v>25</v>
      </c>
      <c r="E292" s="5" t="s">
        <v>45</v>
      </c>
      <c r="F292" s="3" t="s">
        <v>4460</v>
      </c>
      <c r="G292" s="4" t="s">
        <v>86</v>
      </c>
      <c r="H292" s="3" t="s">
        <v>252</v>
      </c>
      <c r="I292" s="3" t="s">
        <v>252</v>
      </c>
      <c r="J292" s="3" t="s">
        <v>146</v>
      </c>
      <c r="K292" s="3" t="s">
        <v>146</v>
      </c>
      <c r="L292" s="6" t="s">
        <v>252</v>
      </c>
      <c r="M292" s="3" t="s">
        <v>154</v>
      </c>
      <c r="N292" s="3" t="s">
        <v>4461</v>
      </c>
      <c r="O292" s="3" t="s">
        <v>311</v>
      </c>
      <c r="P292" s="3" t="s">
        <v>42</v>
      </c>
      <c r="Q292" s="3" t="s">
        <v>31</v>
      </c>
      <c r="R292" s="3">
        <v>139</v>
      </c>
      <c r="S292" s="3">
        <v>151</v>
      </c>
      <c r="T292" s="3">
        <v>-8</v>
      </c>
      <c r="U292" s="3">
        <v>220</v>
      </c>
      <c r="V292" s="3">
        <v>247</v>
      </c>
      <c r="W292" s="3">
        <v>-11</v>
      </c>
      <c r="X292" s="32">
        <v>769</v>
      </c>
      <c r="Y292" s="33">
        <v>911</v>
      </c>
      <c r="Z292" s="3">
        <v>-15.6</v>
      </c>
      <c r="AA292" s="3">
        <v>187754.09</v>
      </c>
      <c r="AB292" s="3">
        <v>220324.99</v>
      </c>
      <c r="AC292" s="3">
        <v>205758.99</v>
      </c>
      <c r="AD292" s="3">
        <v>243763.44</v>
      </c>
    </row>
    <row r="293" spans="1:30" x14ac:dyDescent="0.3">
      <c r="A293" s="3" t="s">
        <v>5256</v>
      </c>
      <c r="B293" s="4">
        <v>35085</v>
      </c>
      <c r="C293" s="4">
        <v>345</v>
      </c>
      <c r="D293" s="4" t="s">
        <v>25</v>
      </c>
      <c r="E293" s="5" t="s">
        <v>45</v>
      </c>
      <c r="F293" s="3" t="s">
        <v>5257</v>
      </c>
      <c r="G293" s="4" t="s">
        <v>86</v>
      </c>
      <c r="H293" s="3" t="s">
        <v>252</v>
      </c>
      <c r="I293" s="3" t="s">
        <v>252</v>
      </c>
      <c r="J293" s="3" t="s">
        <v>104</v>
      </c>
      <c r="K293" s="3" t="s">
        <v>104</v>
      </c>
      <c r="L293" s="6" t="s">
        <v>252</v>
      </c>
      <c r="M293" s="3" t="s">
        <v>154</v>
      </c>
      <c r="N293" s="3" t="s">
        <v>5258</v>
      </c>
      <c r="O293" s="3" t="s">
        <v>311</v>
      </c>
      <c r="P293" s="3" t="s">
        <v>55</v>
      </c>
      <c r="Q293" s="3" t="s">
        <v>31</v>
      </c>
      <c r="R293" s="3">
        <v>238</v>
      </c>
      <c r="S293" s="3">
        <v>212</v>
      </c>
      <c r="T293" s="3">
        <v>12.3</v>
      </c>
      <c r="U293" s="3">
        <v>741</v>
      </c>
      <c r="V293" s="3">
        <v>783</v>
      </c>
      <c r="W293" s="3">
        <v>-5.4</v>
      </c>
      <c r="X293" s="32">
        <v>3005</v>
      </c>
      <c r="Y293" s="33">
        <v>3285</v>
      </c>
      <c r="Z293" s="3">
        <v>-8.5</v>
      </c>
      <c r="AA293" s="3">
        <v>187723.03</v>
      </c>
      <c r="AB293" s="3">
        <v>203018.15</v>
      </c>
      <c r="AC293" s="3">
        <v>187723.03</v>
      </c>
      <c r="AD293" s="3">
        <v>203018.15</v>
      </c>
    </row>
    <row r="294" spans="1:30" x14ac:dyDescent="0.3">
      <c r="A294" s="3" t="s">
        <v>3216</v>
      </c>
      <c r="B294" s="4">
        <v>34747</v>
      </c>
      <c r="C294" s="4">
        <v>393</v>
      </c>
      <c r="D294" s="4" t="s">
        <v>25</v>
      </c>
      <c r="E294" s="5" t="s">
        <v>45</v>
      </c>
      <c r="F294" s="3" t="s">
        <v>3217</v>
      </c>
      <c r="G294" s="4" t="s">
        <v>86</v>
      </c>
      <c r="H294" s="3" t="s">
        <v>252</v>
      </c>
      <c r="I294" s="3" t="s">
        <v>252</v>
      </c>
      <c r="J294" s="3" t="s">
        <v>132</v>
      </c>
      <c r="K294" s="3" t="s">
        <v>132</v>
      </c>
      <c r="L294" s="6" t="s">
        <v>252</v>
      </c>
      <c r="M294" s="3" t="s">
        <v>154</v>
      </c>
      <c r="N294" s="3" t="s">
        <v>3218</v>
      </c>
      <c r="O294" s="3" t="s">
        <v>311</v>
      </c>
      <c r="P294" s="3" t="s">
        <v>390</v>
      </c>
      <c r="Q294" s="3" t="s">
        <v>60</v>
      </c>
      <c r="R294" s="3">
        <v>101</v>
      </c>
      <c r="S294" s="3">
        <v>107</v>
      </c>
      <c r="T294" s="3">
        <v>-6</v>
      </c>
      <c r="U294" s="3">
        <v>263</v>
      </c>
      <c r="V294" s="3">
        <v>318</v>
      </c>
      <c r="W294" s="3">
        <v>-17.5</v>
      </c>
      <c r="X294" s="32">
        <v>1103</v>
      </c>
      <c r="Y294" s="33">
        <v>1272</v>
      </c>
      <c r="Z294" s="3">
        <v>-13.3</v>
      </c>
      <c r="AA294" s="3">
        <v>187137.12</v>
      </c>
      <c r="AB294" s="3">
        <v>216643.79</v>
      </c>
      <c r="AC294" s="3">
        <v>191511.12</v>
      </c>
      <c r="AD294" s="3">
        <v>220889.79</v>
      </c>
    </row>
    <row r="295" spans="1:30" x14ac:dyDescent="0.3">
      <c r="A295" s="3" t="s">
        <v>5259</v>
      </c>
      <c r="B295" s="4">
        <v>33707</v>
      </c>
      <c r="C295" s="4">
        <v>356</v>
      </c>
      <c r="D295" s="4" t="s">
        <v>25</v>
      </c>
      <c r="E295" s="5" t="s">
        <v>45</v>
      </c>
      <c r="F295" s="3" t="s">
        <v>5260</v>
      </c>
      <c r="G295" s="4" t="s">
        <v>86</v>
      </c>
      <c r="H295" s="3" t="s">
        <v>252</v>
      </c>
      <c r="I295" s="3" t="s">
        <v>252</v>
      </c>
      <c r="J295" s="3" t="s">
        <v>104</v>
      </c>
      <c r="K295" s="3" t="s">
        <v>104</v>
      </c>
      <c r="L295" s="6" t="s">
        <v>252</v>
      </c>
      <c r="M295" s="3" t="s">
        <v>154</v>
      </c>
      <c r="N295" s="3" t="s">
        <v>5261</v>
      </c>
      <c r="O295" s="3" t="s">
        <v>311</v>
      </c>
      <c r="P295" s="3" t="s">
        <v>2615</v>
      </c>
      <c r="Q295" s="3" t="s">
        <v>31</v>
      </c>
      <c r="R295" s="3">
        <v>207</v>
      </c>
      <c r="S295" s="3">
        <v>79</v>
      </c>
      <c r="T295" s="3">
        <v>162</v>
      </c>
      <c r="U295" s="3">
        <v>516</v>
      </c>
      <c r="V295" s="3">
        <v>346</v>
      </c>
      <c r="W295" s="3">
        <v>49.5</v>
      </c>
      <c r="X295" s="32">
        <v>1611</v>
      </c>
      <c r="Y295" s="33">
        <v>1536</v>
      </c>
      <c r="Z295" s="3">
        <v>4.8</v>
      </c>
      <c r="AA295" s="3">
        <v>185180.86</v>
      </c>
      <c r="AB295" s="3">
        <v>167519.15</v>
      </c>
      <c r="AC295" s="3">
        <v>185964.22</v>
      </c>
      <c r="AD295" s="3">
        <v>177368.75</v>
      </c>
    </row>
    <row r="296" spans="1:30" x14ac:dyDescent="0.3">
      <c r="A296" s="3" t="s">
        <v>3219</v>
      </c>
      <c r="B296" s="4">
        <v>26822</v>
      </c>
      <c r="C296" s="4">
        <v>196</v>
      </c>
      <c r="D296" s="4" t="s">
        <v>25</v>
      </c>
      <c r="E296" s="5" t="s">
        <v>45</v>
      </c>
      <c r="F296" s="3" t="s">
        <v>3220</v>
      </c>
      <c r="G296" s="4" t="s">
        <v>86</v>
      </c>
      <c r="H296" s="3" t="s">
        <v>812</v>
      </c>
      <c r="I296" s="3" t="s">
        <v>175</v>
      </c>
      <c r="J296" s="3" t="s">
        <v>132</v>
      </c>
      <c r="K296" s="3" t="s">
        <v>132</v>
      </c>
      <c r="L296" s="6" t="s">
        <v>175</v>
      </c>
      <c r="M296" s="3" t="s">
        <v>176</v>
      </c>
      <c r="N296" s="3" t="s">
        <v>3221</v>
      </c>
      <c r="O296" s="3" t="s">
        <v>178</v>
      </c>
      <c r="P296" s="3" t="s">
        <v>49</v>
      </c>
      <c r="Q296" s="3" t="s">
        <v>50</v>
      </c>
      <c r="R296" s="3">
        <v>250</v>
      </c>
      <c r="S296" s="3">
        <v>203</v>
      </c>
      <c r="T296" s="3">
        <v>23.1</v>
      </c>
      <c r="U296" s="3">
        <v>318</v>
      </c>
      <c r="V296" s="3">
        <v>247</v>
      </c>
      <c r="W296" s="3">
        <v>28.4</v>
      </c>
      <c r="X296" s="32">
        <v>903</v>
      </c>
      <c r="Y296" s="33">
        <v>928</v>
      </c>
      <c r="Z296" s="3">
        <v>-2.7</v>
      </c>
      <c r="AA296" s="3">
        <v>182462.3</v>
      </c>
      <c r="AB296" s="3">
        <v>176735.82</v>
      </c>
      <c r="AC296" s="3">
        <v>207253.8</v>
      </c>
      <c r="AD296" s="3">
        <v>207959.82</v>
      </c>
    </row>
    <row r="297" spans="1:30" x14ac:dyDescent="0.3">
      <c r="A297" s="3" t="s">
        <v>1530</v>
      </c>
      <c r="B297" s="4">
        <v>5346</v>
      </c>
      <c r="C297" s="4">
        <v>506</v>
      </c>
      <c r="D297" s="4" t="s">
        <v>25</v>
      </c>
      <c r="E297" s="5" t="s">
        <v>45</v>
      </c>
      <c r="F297" s="3" t="s">
        <v>1531</v>
      </c>
      <c r="G297" s="4" t="s">
        <v>86</v>
      </c>
      <c r="H297" s="3" t="s">
        <v>900</v>
      </c>
      <c r="I297" s="3" t="s">
        <v>240</v>
      </c>
      <c r="J297" s="3" t="s">
        <v>89</v>
      </c>
      <c r="K297" s="3" t="s">
        <v>89</v>
      </c>
      <c r="L297" s="6" t="s">
        <v>240</v>
      </c>
      <c r="M297" s="3" t="s">
        <v>712</v>
      </c>
      <c r="N297" s="3" t="s">
        <v>1532</v>
      </c>
      <c r="O297" s="3" t="s">
        <v>178</v>
      </c>
      <c r="P297" s="3" t="s">
        <v>397</v>
      </c>
      <c r="Q297" s="3" t="s">
        <v>31</v>
      </c>
      <c r="R297" s="3">
        <v>54</v>
      </c>
      <c r="S297" s="3">
        <v>49</v>
      </c>
      <c r="T297" s="3">
        <v>8.8000000000000007</v>
      </c>
      <c r="U297" s="3">
        <v>170</v>
      </c>
      <c r="V297" s="3">
        <v>168</v>
      </c>
      <c r="W297" s="3">
        <v>1.1000000000000001</v>
      </c>
      <c r="X297" s="32">
        <v>809</v>
      </c>
      <c r="Y297" s="33">
        <v>714</v>
      </c>
      <c r="Z297" s="3">
        <v>13.3</v>
      </c>
      <c r="AA297" s="3">
        <v>181384.95</v>
      </c>
      <c r="AB297" s="3">
        <v>171139.8</v>
      </c>
      <c r="AC297" s="3">
        <v>186238.95</v>
      </c>
      <c r="AD297" s="3">
        <v>173093.8</v>
      </c>
    </row>
    <row r="298" spans="1:30" x14ac:dyDescent="0.3">
      <c r="A298" s="3" t="s">
        <v>3222</v>
      </c>
      <c r="B298" s="4">
        <v>73050</v>
      </c>
      <c r="C298" s="4">
        <v>403</v>
      </c>
      <c r="D298" s="4" t="s">
        <v>25</v>
      </c>
      <c r="E298" s="5" t="s">
        <v>45</v>
      </c>
      <c r="F298" s="3" t="s">
        <v>3223</v>
      </c>
      <c r="G298" s="4" t="s">
        <v>86</v>
      </c>
      <c r="H298" s="3" t="s">
        <v>54</v>
      </c>
      <c r="I298" s="3" t="s">
        <v>191</v>
      </c>
      <c r="J298" s="3" t="s">
        <v>132</v>
      </c>
      <c r="K298" s="3" t="s">
        <v>132</v>
      </c>
      <c r="L298" s="6" t="s">
        <v>191</v>
      </c>
      <c r="M298" s="3" t="s">
        <v>211</v>
      </c>
      <c r="N298" s="3" t="s">
        <v>3224</v>
      </c>
      <c r="O298" s="3" t="s">
        <v>92</v>
      </c>
      <c r="P298" s="3" t="s">
        <v>41</v>
      </c>
      <c r="Q298" s="3" t="s">
        <v>31</v>
      </c>
      <c r="R298" s="3">
        <v>63</v>
      </c>
      <c r="S298" s="3">
        <v>45</v>
      </c>
      <c r="T298" s="3">
        <v>38.9</v>
      </c>
      <c r="U298" s="3">
        <v>213</v>
      </c>
      <c r="V298" s="3">
        <v>216</v>
      </c>
      <c r="W298" s="3">
        <v>-1.8</v>
      </c>
      <c r="X298" s="32">
        <v>900</v>
      </c>
      <c r="Y298" s="33">
        <v>944</v>
      </c>
      <c r="Z298" s="3">
        <v>-4.7</v>
      </c>
      <c r="AA298" s="3">
        <v>181243.86</v>
      </c>
      <c r="AB298" s="3">
        <v>194180.32</v>
      </c>
      <c r="AC298" s="3">
        <v>190945.86</v>
      </c>
      <c r="AD298" s="3">
        <v>200392.32000000001</v>
      </c>
    </row>
    <row r="299" spans="1:30" x14ac:dyDescent="0.3">
      <c r="A299" s="3" t="s">
        <v>4462</v>
      </c>
      <c r="B299" s="4">
        <v>65127</v>
      </c>
      <c r="C299" s="4">
        <v>67</v>
      </c>
      <c r="D299" s="4" t="s">
        <v>25</v>
      </c>
      <c r="E299" s="5" t="s">
        <v>45</v>
      </c>
      <c r="F299" s="3" t="s">
        <v>4463</v>
      </c>
      <c r="G299" s="4" t="s">
        <v>86</v>
      </c>
      <c r="H299" s="3" t="s">
        <v>54</v>
      </c>
      <c r="I299" s="3" t="s">
        <v>191</v>
      </c>
      <c r="J299" s="3" t="s">
        <v>146</v>
      </c>
      <c r="K299" s="3" t="s">
        <v>146</v>
      </c>
      <c r="L299" s="6" t="s">
        <v>191</v>
      </c>
      <c r="M299" s="3" t="s">
        <v>211</v>
      </c>
      <c r="N299" s="3" t="s">
        <v>4464</v>
      </c>
      <c r="O299" s="3" t="s">
        <v>92</v>
      </c>
      <c r="P299" s="3" t="s">
        <v>161</v>
      </c>
      <c r="Q299" s="3" t="s">
        <v>31</v>
      </c>
      <c r="R299" s="3">
        <v>60</v>
      </c>
      <c r="S299" s="3">
        <v>53</v>
      </c>
      <c r="T299" s="3">
        <v>13.9</v>
      </c>
      <c r="U299" s="3">
        <v>159</v>
      </c>
      <c r="V299" s="3">
        <v>148</v>
      </c>
      <c r="W299" s="3">
        <v>7.5</v>
      </c>
      <c r="X299" s="32">
        <v>576</v>
      </c>
      <c r="Y299" s="33">
        <v>535</v>
      </c>
      <c r="Z299" s="3">
        <v>7.6</v>
      </c>
      <c r="AA299" s="3">
        <v>180592.7</v>
      </c>
      <c r="AB299" s="3">
        <v>167872.45</v>
      </c>
      <c r="AC299" s="3">
        <v>180592.7</v>
      </c>
      <c r="AD299" s="3">
        <v>167872.45</v>
      </c>
    </row>
    <row r="300" spans="1:30" x14ac:dyDescent="0.3">
      <c r="A300" s="3" t="s">
        <v>3225</v>
      </c>
      <c r="B300" s="4">
        <v>34030</v>
      </c>
      <c r="C300" s="4">
        <v>418</v>
      </c>
      <c r="D300" s="4" t="s">
        <v>25</v>
      </c>
      <c r="E300" s="5" t="s">
        <v>45</v>
      </c>
      <c r="F300" s="3" t="s">
        <v>3226</v>
      </c>
      <c r="G300" s="4" t="s">
        <v>86</v>
      </c>
      <c r="H300" s="3" t="s">
        <v>252</v>
      </c>
      <c r="I300" s="3" t="s">
        <v>252</v>
      </c>
      <c r="J300" s="3" t="s">
        <v>132</v>
      </c>
      <c r="K300" s="3" t="s">
        <v>132</v>
      </c>
      <c r="L300" s="6" t="s">
        <v>252</v>
      </c>
      <c r="M300" s="3" t="s">
        <v>184</v>
      </c>
      <c r="N300" s="3" t="s">
        <v>3227</v>
      </c>
      <c r="O300" s="3" t="s">
        <v>311</v>
      </c>
      <c r="P300" s="3" t="s">
        <v>51</v>
      </c>
      <c r="Q300" s="3" t="s">
        <v>31</v>
      </c>
      <c r="R300" s="3">
        <v>79</v>
      </c>
      <c r="S300" s="3">
        <v>65</v>
      </c>
      <c r="T300" s="3">
        <v>21.5</v>
      </c>
      <c r="U300" s="3">
        <v>271</v>
      </c>
      <c r="V300" s="3">
        <v>295</v>
      </c>
      <c r="W300" s="3">
        <v>-8.1</v>
      </c>
      <c r="X300" s="32">
        <v>979</v>
      </c>
      <c r="Y300" s="33">
        <v>1058</v>
      </c>
      <c r="Z300" s="3">
        <v>-7.4</v>
      </c>
      <c r="AA300" s="3">
        <v>180551.9</v>
      </c>
      <c r="AB300" s="3">
        <v>198833.65</v>
      </c>
      <c r="AC300" s="3">
        <v>189697.9</v>
      </c>
      <c r="AD300" s="3">
        <v>204959.65</v>
      </c>
    </row>
    <row r="301" spans="1:30" x14ac:dyDescent="0.3">
      <c r="A301" s="3" t="s">
        <v>4465</v>
      </c>
      <c r="B301" s="4">
        <v>19486</v>
      </c>
      <c r="C301" s="4">
        <v>297</v>
      </c>
      <c r="D301" s="4" t="s">
        <v>25</v>
      </c>
      <c r="E301" s="5" t="s">
        <v>45</v>
      </c>
      <c r="F301" s="3" t="s">
        <v>4466</v>
      </c>
      <c r="G301" s="4" t="s">
        <v>86</v>
      </c>
      <c r="H301" s="3" t="s">
        <v>758</v>
      </c>
      <c r="I301" s="3" t="s">
        <v>175</v>
      </c>
      <c r="J301" s="3" t="s">
        <v>146</v>
      </c>
      <c r="K301" s="3" t="s">
        <v>146</v>
      </c>
      <c r="L301" s="6" t="s">
        <v>175</v>
      </c>
      <c r="M301" s="3" t="s">
        <v>176</v>
      </c>
      <c r="N301" s="3" t="s">
        <v>4467</v>
      </c>
      <c r="O301" s="3" t="s">
        <v>178</v>
      </c>
      <c r="P301" s="3" t="s">
        <v>57</v>
      </c>
      <c r="Q301" s="3" t="s">
        <v>31</v>
      </c>
      <c r="R301" s="3">
        <v>65</v>
      </c>
      <c r="S301" s="3">
        <v>32</v>
      </c>
      <c r="T301" s="3">
        <v>106.3</v>
      </c>
      <c r="U301" s="3">
        <v>126</v>
      </c>
      <c r="V301" s="3">
        <v>100</v>
      </c>
      <c r="W301" s="3">
        <v>27.1</v>
      </c>
      <c r="X301" s="32">
        <v>507</v>
      </c>
      <c r="Y301" s="33">
        <v>595</v>
      </c>
      <c r="Z301" s="3">
        <v>-14.8</v>
      </c>
      <c r="AA301" s="3">
        <v>179020.34</v>
      </c>
      <c r="AB301" s="3">
        <v>219918</v>
      </c>
      <c r="AC301" s="3">
        <v>187143.14</v>
      </c>
      <c r="AD301" s="3">
        <v>226399.2</v>
      </c>
    </row>
    <row r="302" spans="1:30" x14ac:dyDescent="0.3">
      <c r="A302" s="3" t="s">
        <v>3228</v>
      </c>
      <c r="B302" s="4">
        <v>25606</v>
      </c>
      <c r="C302" s="4">
        <v>433</v>
      </c>
      <c r="D302" s="4" t="s">
        <v>25</v>
      </c>
      <c r="E302" s="5" t="s">
        <v>45</v>
      </c>
      <c r="F302" s="3" t="s">
        <v>3229</v>
      </c>
      <c r="G302" s="4" t="s">
        <v>86</v>
      </c>
      <c r="H302" s="3" t="s">
        <v>711</v>
      </c>
      <c r="I302" s="3" t="s">
        <v>175</v>
      </c>
      <c r="J302" s="3" t="s">
        <v>132</v>
      </c>
      <c r="K302" s="3" t="s">
        <v>132</v>
      </c>
      <c r="L302" s="6" t="s">
        <v>175</v>
      </c>
      <c r="M302" s="3" t="s">
        <v>712</v>
      </c>
      <c r="N302" s="3" t="s">
        <v>3230</v>
      </c>
      <c r="O302" s="3" t="s">
        <v>178</v>
      </c>
      <c r="P302" s="3" t="s">
        <v>397</v>
      </c>
      <c r="Q302" s="3" t="s">
        <v>31</v>
      </c>
      <c r="R302" s="3">
        <v>103</v>
      </c>
      <c r="S302" s="3">
        <v>103</v>
      </c>
      <c r="T302" s="3">
        <v>0</v>
      </c>
      <c r="U302" s="3">
        <v>298</v>
      </c>
      <c r="V302" s="3">
        <v>326</v>
      </c>
      <c r="W302" s="3">
        <v>-8.6</v>
      </c>
      <c r="X302" s="32">
        <v>1488</v>
      </c>
      <c r="Y302" s="33">
        <v>1488</v>
      </c>
      <c r="Z302" s="3">
        <v>0</v>
      </c>
      <c r="AA302" s="3">
        <v>177582.44</v>
      </c>
      <c r="AB302" s="3">
        <v>179371.18</v>
      </c>
      <c r="AC302" s="3">
        <v>181794.44</v>
      </c>
      <c r="AD302" s="3">
        <v>181723.18</v>
      </c>
    </row>
    <row r="303" spans="1:30" x14ac:dyDescent="0.3">
      <c r="A303" s="3" t="s">
        <v>3231</v>
      </c>
      <c r="B303" s="4">
        <v>88186</v>
      </c>
      <c r="C303" s="4">
        <v>311</v>
      </c>
      <c r="D303" s="4" t="s">
        <v>25</v>
      </c>
      <c r="E303" s="5" t="s">
        <v>45</v>
      </c>
      <c r="F303" s="3" t="s">
        <v>3232</v>
      </c>
      <c r="G303" s="4" t="s">
        <v>86</v>
      </c>
      <c r="H303" s="3" t="s">
        <v>245</v>
      </c>
      <c r="I303" s="3" t="s">
        <v>245</v>
      </c>
      <c r="J303" s="3" t="s">
        <v>132</v>
      </c>
      <c r="K303" s="3" t="s">
        <v>132</v>
      </c>
      <c r="L303" s="6" t="s">
        <v>245</v>
      </c>
      <c r="M303" s="3" t="s">
        <v>246</v>
      </c>
      <c r="N303" s="3" t="s">
        <v>3233</v>
      </c>
      <c r="O303" s="3" t="s">
        <v>248</v>
      </c>
      <c r="P303" s="3" t="s">
        <v>51</v>
      </c>
      <c r="Q303" s="3" t="s">
        <v>31</v>
      </c>
      <c r="R303" s="3">
        <v>71</v>
      </c>
      <c r="S303" s="3">
        <v>41</v>
      </c>
      <c r="T303" s="3">
        <v>72.8</v>
      </c>
      <c r="U303" s="3">
        <v>244</v>
      </c>
      <c r="V303" s="3">
        <v>152</v>
      </c>
      <c r="W303" s="3">
        <v>60.4</v>
      </c>
      <c r="X303" s="32">
        <v>870</v>
      </c>
      <c r="Y303" s="33">
        <v>571</v>
      </c>
      <c r="Z303" s="3">
        <v>52.3</v>
      </c>
      <c r="AA303" s="3">
        <v>176210.4</v>
      </c>
      <c r="AB303" s="3">
        <v>115914.93</v>
      </c>
      <c r="AC303" s="3">
        <v>196376.4</v>
      </c>
      <c r="AD303" s="3">
        <v>128904.93</v>
      </c>
    </row>
    <row r="304" spans="1:30" x14ac:dyDescent="0.3">
      <c r="A304" s="3" t="s">
        <v>1205</v>
      </c>
      <c r="B304" s="4">
        <v>15628</v>
      </c>
      <c r="C304" s="4">
        <v>165</v>
      </c>
      <c r="D304" s="4" t="s">
        <v>25</v>
      </c>
      <c r="E304" s="5" t="s">
        <v>45</v>
      </c>
      <c r="F304" s="3" t="s">
        <v>1206</v>
      </c>
      <c r="G304" s="4" t="s">
        <v>86</v>
      </c>
      <c r="H304" s="3" t="s">
        <v>721</v>
      </c>
      <c r="I304" s="3" t="s">
        <v>228</v>
      </c>
      <c r="J304" s="3" t="s">
        <v>228</v>
      </c>
      <c r="K304" s="3" t="s">
        <v>132</v>
      </c>
      <c r="L304" s="6" t="s">
        <v>228</v>
      </c>
      <c r="M304" s="3" t="s">
        <v>228</v>
      </c>
      <c r="N304" s="3" t="s">
        <v>1207</v>
      </c>
      <c r="O304" s="3" t="s">
        <v>178</v>
      </c>
      <c r="P304" s="3" t="s">
        <v>51</v>
      </c>
      <c r="Q304" s="3" t="s">
        <v>31</v>
      </c>
      <c r="R304" s="3">
        <v>87</v>
      </c>
      <c r="S304" s="3">
        <v>44</v>
      </c>
      <c r="T304" s="3">
        <v>96.9</v>
      </c>
      <c r="U304" s="3">
        <v>182</v>
      </c>
      <c r="V304" s="3">
        <v>165</v>
      </c>
      <c r="W304" s="3">
        <v>10.1</v>
      </c>
      <c r="X304" s="32">
        <v>800</v>
      </c>
      <c r="Y304" s="33">
        <v>626</v>
      </c>
      <c r="Z304" s="3">
        <v>27.8</v>
      </c>
      <c r="AA304" s="3">
        <v>175138.8</v>
      </c>
      <c r="AB304" s="3">
        <v>136818.4</v>
      </c>
      <c r="AC304" s="3">
        <v>180730.8</v>
      </c>
      <c r="AD304" s="3">
        <v>141422.39999999999</v>
      </c>
    </row>
    <row r="305" spans="1:30" x14ac:dyDescent="0.3">
      <c r="A305" s="3" t="s">
        <v>3234</v>
      </c>
      <c r="B305" s="4">
        <v>26656</v>
      </c>
      <c r="C305" s="4">
        <v>390</v>
      </c>
      <c r="D305" s="4" t="s">
        <v>25</v>
      </c>
      <c r="E305" s="5" t="s">
        <v>45</v>
      </c>
      <c r="F305" s="3" t="s">
        <v>3235</v>
      </c>
      <c r="G305" s="4" t="s">
        <v>86</v>
      </c>
      <c r="H305" s="3" t="s">
        <v>812</v>
      </c>
      <c r="I305" s="3" t="s">
        <v>175</v>
      </c>
      <c r="J305" s="3" t="s">
        <v>132</v>
      </c>
      <c r="K305" s="3" t="s">
        <v>132</v>
      </c>
      <c r="L305" s="6" t="s">
        <v>175</v>
      </c>
      <c r="M305" s="3" t="s">
        <v>176</v>
      </c>
      <c r="N305" s="3" t="s">
        <v>3236</v>
      </c>
      <c r="O305" s="3" t="s">
        <v>178</v>
      </c>
      <c r="P305" s="3" t="s">
        <v>397</v>
      </c>
      <c r="Q305" s="3" t="s">
        <v>31</v>
      </c>
      <c r="R305" s="3">
        <v>53</v>
      </c>
      <c r="S305" s="3">
        <v>59</v>
      </c>
      <c r="T305" s="3">
        <v>-10.6</v>
      </c>
      <c r="U305" s="3">
        <v>179</v>
      </c>
      <c r="V305" s="3">
        <v>185</v>
      </c>
      <c r="W305" s="3">
        <v>-3</v>
      </c>
      <c r="X305" s="32">
        <v>904</v>
      </c>
      <c r="Y305" s="33">
        <v>917</v>
      </c>
      <c r="Z305" s="3">
        <v>-1.5</v>
      </c>
      <c r="AA305" s="3">
        <v>175098.3</v>
      </c>
      <c r="AB305" s="3">
        <v>173611.93</v>
      </c>
      <c r="AC305" s="3">
        <v>175098.3</v>
      </c>
      <c r="AD305" s="3">
        <v>173611.93</v>
      </c>
    </row>
    <row r="306" spans="1:30" x14ac:dyDescent="0.3">
      <c r="A306" s="3" t="s">
        <v>4468</v>
      </c>
      <c r="B306" s="4">
        <v>88290</v>
      </c>
      <c r="C306" s="4">
        <v>256</v>
      </c>
      <c r="D306" s="4" t="s">
        <v>25</v>
      </c>
      <c r="E306" s="5" t="s">
        <v>45</v>
      </c>
      <c r="F306" s="3" t="s">
        <v>4469</v>
      </c>
      <c r="G306" s="4" t="s">
        <v>86</v>
      </c>
      <c r="H306" s="3" t="s">
        <v>245</v>
      </c>
      <c r="I306" s="3" t="s">
        <v>245</v>
      </c>
      <c r="J306" s="3" t="s">
        <v>146</v>
      </c>
      <c r="K306" s="3" t="s">
        <v>146</v>
      </c>
      <c r="L306" s="6" t="s">
        <v>245</v>
      </c>
      <c r="M306" s="3" t="s">
        <v>246</v>
      </c>
      <c r="N306" s="3" t="s">
        <v>4470</v>
      </c>
      <c r="O306" s="3" t="s">
        <v>248</v>
      </c>
      <c r="P306" s="3" t="s">
        <v>249</v>
      </c>
      <c r="Q306" s="3" t="s">
        <v>31</v>
      </c>
      <c r="R306" s="3">
        <v>25</v>
      </c>
      <c r="S306" s="3">
        <v>22</v>
      </c>
      <c r="T306" s="3">
        <v>14.6</v>
      </c>
      <c r="U306" s="3">
        <v>79</v>
      </c>
      <c r="V306" s="3">
        <v>74</v>
      </c>
      <c r="W306" s="3">
        <v>6.5</v>
      </c>
      <c r="X306" s="32">
        <v>305</v>
      </c>
      <c r="Y306" s="33">
        <v>288</v>
      </c>
      <c r="Z306" s="3">
        <v>6</v>
      </c>
      <c r="AA306" s="3">
        <v>174879</v>
      </c>
      <c r="AB306" s="3">
        <v>154506.09</v>
      </c>
      <c r="AC306" s="3">
        <v>174879</v>
      </c>
      <c r="AD306" s="3">
        <v>154506.09</v>
      </c>
    </row>
    <row r="307" spans="1:30" x14ac:dyDescent="0.3">
      <c r="A307" s="3" t="s">
        <v>1533</v>
      </c>
      <c r="B307" s="4">
        <v>53204</v>
      </c>
      <c r="C307" s="4">
        <v>359</v>
      </c>
      <c r="D307" s="4" t="s">
        <v>25</v>
      </c>
      <c r="E307" s="5" t="s">
        <v>45</v>
      </c>
      <c r="F307" s="3" t="s">
        <v>1534</v>
      </c>
      <c r="G307" s="4" t="s">
        <v>86</v>
      </c>
      <c r="H307" s="3" t="s">
        <v>87</v>
      </c>
      <c r="I307" s="3" t="s">
        <v>88</v>
      </c>
      <c r="J307" s="3" t="s">
        <v>89</v>
      </c>
      <c r="K307" s="3" t="s">
        <v>89</v>
      </c>
      <c r="L307" s="6" t="s">
        <v>88</v>
      </c>
      <c r="M307" s="3" t="s">
        <v>90</v>
      </c>
      <c r="N307" s="3" t="s">
        <v>1535</v>
      </c>
      <c r="O307" s="3" t="s">
        <v>106</v>
      </c>
      <c r="P307" s="3" t="s">
        <v>32</v>
      </c>
      <c r="Q307" s="3" t="s">
        <v>60</v>
      </c>
      <c r="R307" s="3">
        <v>95</v>
      </c>
      <c r="S307" s="3">
        <v>99</v>
      </c>
      <c r="T307" s="3">
        <v>-4</v>
      </c>
      <c r="U307" s="3">
        <v>281</v>
      </c>
      <c r="V307" s="3">
        <v>272</v>
      </c>
      <c r="W307" s="3">
        <v>3.4</v>
      </c>
      <c r="X307" s="32">
        <v>1390</v>
      </c>
      <c r="Y307" s="33">
        <v>1077</v>
      </c>
      <c r="Z307" s="3">
        <v>29.1</v>
      </c>
      <c r="AA307" s="3">
        <v>174483.26</v>
      </c>
      <c r="AB307" s="3">
        <v>135127.51</v>
      </c>
      <c r="AC307" s="3">
        <v>174483.26</v>
      </c>
      <c r="AD307" s="3">
        <v>135127.51</v>
      </c>
    </row>
    <row r="308" spans="1:30" x14ac:dyDescent="0.3">
      <c r="A308" s="3" t="s">
        <v>3237</v>
      </c>
      <c r="B308" s="4">
        <v>4626</v>
      </c>
      <c r="C308" s="4">
        <v>256</v>
      </c>
      <c r="D308" s="4" t="s">
        <v>25</v>
      </c>
      <c r="E308" s="5" t="s">
        <v>45</v>
      </c>
      <c r="F308" s="3" t="s">
        <v>3238</v>
      </c>
      <c r="G308" s="4" t="s">
        <v>86</v>
      </c>
      <c r="H308" s="3" t="s">
        <v>900</v>
      </c>
      <c r="I308" s="3" t="s">
        <v>240</v>
      </c>
      <c r="J308" s="3" t="s">
        <v>132</v>
      </c>
      <c r="K308" s="3" t="s">
        <v>132</v>
      </c>
      <c r="L308" s="6" t="s">
        <v>240</v>
      </c>
      <c r="M308" s="3" t="s">
        <v>712</v>
      </c>
      <c r="N308" s="3" t="s">
        <v>3239</v>
      </c>
      <c r="O308" s="3" t="s">
        <v>178</v>
      </c>
      <c r="P308" s="3" t="s">
        <v>397</v>
      </c>
      <c r="Q308" s="3" t="s">
        <v>31</v>
      </c>
      <c r="R308" s="3">
        <v>25</v>
      </c>
      <c r="S308" s="3">
        <v>42</v>
      </c>
      <c r="T308" s="3">
        <v>-39.5</v>
      </c>
      <c r="U308" s="3">
        <v>106</v>
      </c>
      <c r="V308" s="3">
        <v>121</v>
      </c>
      <c r="W308" s="3">
        <v>-12</v>
      </c>
      <c r="X308" s="32">
        <v>502</v>
      </c>
      <c r="Y308" s="33">
        <v>538</v>
      </c>
      <c r="Z308" s="3">
        <v>-6.7</v>
      </c>
      <c r="AA308" s="3">
        <v>174120.03</v>
      </c>
      <c r="AB308" s="3">
        <v>186600.51</v>
      </c>
      <c r="AC308" s="3">
        <v>174120.03</v>
      </c>
      <c r="AD308" s="3">
        <v>186600.51</v>
      </c>
    </row>
    <row r="309" spans="1:30" x14ac:dyDescent="0.3">
      <c r="A309" s="3" t="s">
        <v>3240</v>
      </c>
      <c r="B309" s="4">
        <v>5038</v>
      </c>
      <c r="C309" s="4">
        <v>101</v>
      </c>
      <c r="D309" s="4" t="s">
        <v>25</v>
      </c>
      <c r="E309" s="5" t="s">
        <v>45</v>
      </c>
      <c r="F309" s="3" t="s">
        <v>3241</v>
      </c>
      <c r="G309" s="4" t="s">
        <v>86</v>
      </c>
      <c r="H309" s="3" t="s">
        <v>900</v>
      </c>
      <c r="I309" s="3" t="s">
        <v>240</v>
      </c>
      <c r="J309" s="3" t="s">
        <v>132</v>
      </c>
      <c r="K309" s="3" t="s">
        <v>132</v>
      </c>
      <c r="L309" s="6" t="s">
        <v>240</v>
      </c>
      <c r="M309" s="3" t="s">
        <v>241</v>
      </c>
      <c r="N309" s="3" t="s">
        <v>3242</v>
      </c>
      <c r="O309" s="3" t="s">
        <v>178</v>
      </c>
      <c r="P309" s="3" t="s">
        <v>51</v>
      </c>
      <c r="Q309" s="3" t="s">
        <v>31</v>
      </c>
      <c r="R309" s="3">
        <v>32</v>
      </c>
      <c r="S309" s="3">
        <v>32</v>
      </c>
      <c r="T309" s="3">
        <v>2.5</v>
      </c>
      <c r="U309" s="3">
        <v>95</v>
      </c>
      <c r="V309" s="3">
        <v>117</v>
      </c>
      <c r="W309" s="3">
        <v>-18.3</v>
      </c>
      <c r="X309" s="32">
        <v>508</v>
      </c>
      <c r="Y309" s="33">
        <v>511</v>
      </c>
      <c r="Z309" s="3">
        <v>-0.6</v>
      </c>
      <c r="AA309" s="3">
        <v>173064.06</v>
      </c>
      <c r="AB309" s="3">
        <v>175983.39</v>
      </c>
      <c r="AC309" s="3">
        <v>180871.86</v>
      </c>
      <c r="AD309" s="3">
        <v>181979.38</v>
      </c>
    </row>
    <row r="310" spans="1:30" x14ac:dyDescent="0.3">
      <c r="A310" s="3" t="s">
        <v>5262</v>
      </c>
      <c r="B310" s="4">
        <v>35318</v>
      </c>
      <c r="C310" s="4">
        <v>169</v>
      </c>
      <c r="D310" s="4" t="s">
        <v>25</v>
      </c>
      <c r="E310" s="5" t="s">
        <v>45</v>
      </c>
      <c r="F310" s="3" t="s">
        <v>5263</v>
      </c>
      <c r="G310" s="4" t="s">
        <v>86</v>
      </c>
      <c r="H310" s="3" t="s">
        <v>252</v>
      </c>
      <c r="I310" s="3" t="s">
        <v>252</v>
      </c>
      <c r="J310" s="3" t="s">
        <v>104</v>
      </c>
      <c r="K310" s="3" t="s">
        <v>104</v>
      </c>
      <c r="L310" s="6" t="s">
        <v>252</v>
      </c>
      <c r="M310" s="3" t="s">
        <v>154</v>
      </c>
      <c r="N310" s="3" t="s">
        <v>5264</v>
      </c>
      <c r="O310" s="3" t="s">
        <v>311</v>
      </c>
      <c r="P310" s="3" t="s">
        <v>213</v>
      </c>
      <c r="Q310" s="3" t="s">
        <v>31</v>
      </c>
      <c r="R310" s="3">
        <v>298</v>
      </c>
      <c r="S310" s="3">
        <v>236</v>
      </c>
      <c r="T310" s="3">
        <v>26.2</v>
      </c>
      <c r="U310" s="3">
        <v>891</v>
      </c>
      <c r="V310" s="3">
        <v>852</v>
      </c>
      <c r="W310" s="3">
        <v>4.5999999999999996</v>
      </c>
      <c r="X310" s="32">
        <v>3306</v>
      </c>
      <c r="Y310" s="33">
        <v>3381</v>
      </c>
      <c r="Z310" s="3">
        <v>-2.2000000000000002</v>
      </c>
      <c r="AA310" s="3">
        <v>169859.97</v>
      </c>
      <c r="AB310" s="3">
        <v>177379.84</v>
      </c>
      <c r="AC310" s="3">
        <v>169859.97</v>
      </c>
      <c r="AD310" s="3">
        <v>177379.84</v>
      </c>
    </row>
    <row r="311" spans="1:30" x14ac:dyDescent="0.3">
      <c r="A311" s="3" t="s">
        <v>4471</v>
      </c>
      <c r="B311" s="4">
        <v>64762</v>
      </c>
      <c r="C311" s="4">
        <v>416</v>
      </c>
      <c r="D311" s="4" t="s">
        <v>25</v>
      </c>
      <c r="E311" s="5" t="s">
        <v>45</v>
      </c>
      <c r="F311" s="3" t="s">
        <v>4472</v>
      </c>
      <c r="G311" s="4" t="s">
        <v>86</v>
      </c>
      <c r="H311" s="3" t="s">
        <v>252</v>
      </c>
      <c r="I311" s="3" t="s">
        <v>252</v>
      </c>
      <c r="J311" s="3" t="s">
        <v>146</v>
      </c>
      <c r="K311" s="3" t="s">
        <v>146</v>
      </c>
      <c r="L311" s="6" t="s">
        <v>252</v>
      </c>
      <c r="M311" s="3" t="s">
        <v>184</v>
      </c>
      <c r="N311" s="3" t="s">
        <v>4473</v>
      </c>
      <c r="O311" s="3" t="s">
        <v>92</v>
      </c>
      <c r="P311" s="3" t="s">
        <v>397</v>
      </c>
      <c r="Q311" s="3" t="s">
        <v>31</v>
      </c>
      <c r="R311" s="3">
        <v>33</v>
      </c>
      <c r="S311" s="3">
        <v>22</v>
      </c>
      <c r="T311" s="3">
        <v>49.2</v>
      </c>
      <c r="U311" s="3">
        <v>94</v>
      </c>
      <c r="V311" s="3">
        <v>205</v>
      </c>
      <c r="W311" s="3">
        <v>-54.1</v>
      </c>
      <c r="X311" s="16">
        <v>588</v>
      </c>
      <c r="Y311" s="7">
        <v>798</v>
      </c>
      <c r="Z311" s="3">
        <v>-26.4</v>
      </c>
      <c r="AA311" s="3">
        <v>168636.96</v>
      </c>
      <c r="AB311" s="3">
        <v>223473.84</v>
      </c>
      <c r="AC311" s="3">
        <v>182748.96</v>
      </c>
      <c r="AD311" s="3">
        <v>248235.84</v>
      </c>
    </row>
    <row r="312" spans="1:30" x14ac:dyDescent="0.3">
      <c r="A312" s="3" t="s">
        <v>1536</v>
      </c>
      <c r="B312" s="4">
        <v>52584</v>
      </c>
      <c r="C312" s="4">
        <v>293</v>
      </c>
      <c r="D312" s="4" t="s">
        <v>25</v>
      </c>
      <c r="E312" s="5" t="s">
        <v>45</v>
      </c>
      <c r="F312" s="3" t="s">
        <v>1537</v>
      </c>
      <c r="G312" s="4" t="s">
        <v>86</v>
      </c>
      <c r="H312" s="3" t="s">
        <v>87</v>
      </c>
      <c r="I312" s="3" t="s">
        <v>88</v>
      </c>
      <c r="J312" s="3" t="s">
        <v>89</v>
      </c>
      <c r="K312" s="3" t="s">
        <v>89</v>
      </c>
      <c r="L312" s="6" t="s">
        <v>88</v>
      </c>
      <c r="M312" s="3" t="s">
        <v>90</v>
      </c>
      <c r="N312" s="3" t="s">
        <v>1538</v>
      </c>
      <c r="O312" s="3" t="s">
        <v>106</v>
      </c>
      <c r="P312" s="3" t="s">
        <v>26</v>
      </c>
      <c r="Q312" s="3" t="s">
        <v>27</v>
      </c>
      <c r="R312" s="3">
        <v>148</v>
      </c>
      <c r="S312" s="3">
        <v>117</v>
      </c>
      <c r="T312" s="3">
        <v>27</v>
      </c>
      <c r="U312" s="3">
        <v>442</v>
      </c>
      <c r="V312" s="3">
        <v>410</v>
      </c>
      <c r="W312" s="3">
        <v>8</v>
      </c>
      <c r="X312" s="32">
        <v>1700</v>
      </c>
      <c r="Y312" s="33">
        <v>1721</v>
      </c>
      <c r="Z312" s="3">
        <v>-1.2</v>
      </c>
      <c r="AA312" s="3">
        <v>168021.24</v>
      </c>
      <c r="AB312" s="3">
        <v>170116.22</v>
      </c>
      <c r="AC312" s="3">
        <v>168021.24</v>
      </c>
      <c r="AD312" s="3">
        <v>170116.22</v>
      </c>
    </row>
    <row r="313" spans="1:30" x14ac:dyDescent="0.3">
      <c r="A313" s="3" t="s">
        <v>5265</v>
      </c>
      <c r="B313" s="4">
        <v>44047</v>
      </c>
      <c r="C313" s="4">
        <v>286</v>
      </c>
      <c r="D313" s="4" t="s">
        <v>25</v>
      </c>
      <c r="E313" s="5" t="s">
        <v>45</v>
      </c>
      <c r="F313" s="3" t="s">
        <v>5266</v>
      </c>
      <c r="G313" s="4" t="s">
        <v>86</v>
      </c>
      <c r="H313" s="3" t="s">
        <v>299</v>
      </c>
      <c r="I313" s="3" t="s">
        <v>299</v>
      </c>
      <c r="J313" s="3" t="s">
        <v>104</v>
      </c>
      <c r="K313" s="3" t="s">
        <v>104</v>
      </c>
      <c r="L313" s="6" t="s">
        <v>299</v>
      </c>
      <c r="M313" s="3" t="s">
        <v>445</v>
      </c>
      <c r="N313" s="3" t="s">
        <v>5267</v>
      </c>
      <c r="O313" s="3" t="s">
        <v>301</v>
      </c>
      <c r="P313" s="3" t="s">
        <v>55</v>
      </c>
      <c r="Q313" s="3" t="s">
        <v>31</v>
      </c>
      <c r="R313" s="3">
        <v>292</v>
      </c>
      <c r="S313" s="3">
        <v>243</v>
      </c>
      <c r="T313" s="3">
        <v>20.3</v>
      </c>
      <c r="U313" s="3">
        <v>864</v>
      </c>
      <c r="V313" s="3">
        <v>737</v>
      </c>
      <c r="W313" s="3">
        <v>17.2</v>
      </c>
      <c r="X313" s="32">
        <v>3039</v>
      </c>
      <c r="Y313" s="33">
        <v>2708</v>
      </c>
      <c r="Z313" s="3">
        <v>12.2</v>
      </c>
      <c r="AA313" s="3">
        <v>166828.9</v>
      </c>
      <c r="AB313" s="3">
        <v>148669.20000000001</v>
      </c>
      <c r="AC313" s="3">
        <v>166828.9</v>
      </c>
      <c r="AD313" s="3">
        <v>148669.20000000001</v>
      </c>
    </row>
    <row r="314" spans="1:30" x14ac:dyDescent="0.3">
      <c r="A314" s="3" t="s">
        <v>4474</v>
      </c>
      <c r="B314" s="4">
        <v>64510</v>
      </c>
      <c r="C314" s="4">
        <v>291</v>
      </c>
      <c r="D314" s="4" t="s">
        <v>25</v>
      </c>
      <c r="E314" s="5" t="s">
        <v>45</v>
      </c>
      <c r="F314" s="3" t="s">
        <v>4475</v>
      </c>
      <c r="G314" s="4" t="s">
        <v>86</v>
      </c>
      <c r="H314" s="3" t="s">
        <v>252</v>
      </c>
      <c r="I314" s="3" t="s">
        <v>252</v>
      </c>
      <c r="J314" s="3" t="s">
        <v>146</v>
      </c>
      <c r="K314" s="3" t="s">
        <v>146</v>
      </c>
      <c r="L314" s="6" t="s">
        <v>252</v>
      </c>
      <c r="M314" s="3" t="s">
        <v>184</v>
      </c>
      <c r="N314" s="3" t="s">
        <v>4476</v>
      </c>
      <c r="O314" s="3" t="s">
        <v>92</v>
      </c>
      <c r="P314" s="3" t="s">
        <v>397</v>
      </c>
      <c r="Q314" s="3" t="s">
        <v>31</v>
      </c>
      <c r="R314" s="3">
        <v>31</v>
      </c>
      <c r="S314" s="3">
        <v>42</v>
      </c>
      <c r="T314" s="3">
        <v>-25.7</v>
      </c>
      <c r="U314" s="3">
        <v>104</v>
      </c>
      <c r="V314" s="3">
        <v>152</v>
      </c>
      <c r="W314" s="3">
        <v>-31.9</v>
      </c>
      <c r="X314" s="32">
        <v>483</v>
      </c>
      <c r="Y314" s="33">
        <v>742</v>
      </c>
      <c r="Z314" s="3">
        <v>-34.9</v>
      </c>
      <c r="AA314" s="3">
        <v>166551.38</v>
      </c>
      <c r="AB314" s="3">
        <v>255721.44</v>
      </c>
      <c r="AC314" s="3">
        <v>166551.38</v>
      </c>
      <c r="AD314" s="3">
        <v>255721.44</v>
      </c>
    </row>
    <row r="315" spans="1:30" x14ac:dyDescent="0.3">
      <c r="A315" s="3" t="s">
        <v>223</v>
      </c>
      <c r="B315" s="4">
        <v>470</v>
      </c>
      <c r="C315" s="4">
        <v>320</v>
      </c>
      <c r="D315" s="4" t="s">
        <v>25</v>
      </c>
      <c r="E315" s="5">
        <v>42971</v>
      </c>
      <c r="F315" s="3" t="s">
        <v>224</v>
      </c>
      <c r="G315" s="4" t="s">
        <v>86</v>
      </c>
      <c r="H315" s="3" t="s">
        <v>174</v>
      </c>
      <c r="I315" s="3" t="s">
        <v>175</v>
      </c>
      <c r="J315" s="3" t="s">
        <v>132</v>
      </c>
      <c r="K315" s="3" t="s">
        <v>132</v>
      </c>
      <c r="L315" s="6" t="s">
        <v>175</v>
      </c>
      <c r="M315" s="3" t="s">
        <v>176</v>
      </c>
      <c r="N315" s="3" t="s">
        <v>225</v>
      </c>
      <c r="O315" s="3" t="s">
        <v>178</v>
      </c>
      <c r="P315" s="3" t="s">
        <v>49</v>
      </c>
      <c r="Q315" s="3" t="s">
        <v>50</v>
      </c>
      <c r="X315" s="32">
        <v>770</v>
      </c>
      <c r="Y315" s="33">
        <v>757</v>
      </c>
      <c r="Z315" s="3">
        <v>1.7</v>
      </c>
      <c r="AA315" s="3">
        <v>166227.6</v>
      </c>
      <c r="AB315" s="3">
        <v>163421.16</v>
      </c>
      <c r="AC315" s="3">
        <v>166227.6</v>
      </c>
      <c r="AD315" s="3">
        <v>163421.16</v>
      </c>
    </row>
    <row r="316" spans="1:30" x14ac:dyDescent="0.3">
      <c r="A316" s="3" t="s">
        <v>3243</v>
      </c>
      <c r="B316" s="4">
        <v>45886</v>
      </c>
      <c r="C316" s="4">
        <v>432</v>
      </c>
      <c r="D316" s="4" t="s">
        <v>25</v>
      </c>
      <c r="E316" s="5" t="s">
        <v>45</v>
      </c>
      <c r="F316" s="3" t="s">
        <v>3244</v>
      </c>
      <c r="G316" s="4" t="s">
        <v>86</v>
      </c>
      <c r="H316" s="3" t="s">
        <v>299</v>
      </c>
      <c r="I316" s="3" t="s">
        <v>299</v>
      </c>
      <c r="J316" s="3" t="s">
        <v>132</v>
      </c>
      <c r="K316" s="3" t="s">
        <v>132</v>
      </c>
      <c r="L316" s="6" t="s">
        <v>299</v>
      </c>
      <c r="M316" s="3" t="s">
        <v>184</v>
      </c>
      <c r="N316" s="3" t="s">
        <v>3245</v>
      </c>
      <c r="O316" s="3" t="s">
        <v>301</v>
      </c>
      <c r="P316" s="3" t="s">
        <v>37</v>
      </c>
      <c r="Q316" s="3" t="s">
        <v>60</v>
      </c>
      <c r="R316" s="3">
        <v>67</v>
      </c>
      <c r="S316" s="3">
        <v>74</v>
      </c>
      <c r="T316" s="3">
        <v>-9.1999999999999993</v>
      </c>
      <c r="U316" s="3">
        <v>211</v>
      </c>
      <c r="V316" s="3">
        <v>250</v>
      </c>
      <c r="W316" s="3">
        <v>-15.6</v>
      </c>
      <c r="X316" s="32">
        <v>927</v>
      </c>
      <c r="Y316" s="33">
        <v>1046</v>
      </c>
      <c r="Z316" s="3">
        <v>-11.4</v>
      </c>
      <c r="AA316" s="3">
        <v>165899.51</v>
      </c>
      <c r="AB316" s="3">
        <v>187061.26</v>
      </c>
      <c r="AC316" s="3">
        <v>169049.51</v>
      </c>
      <c r="AD316" s="3">
        <v>190695.26</v>
      </c>
    </row>
    <row r="317" spans="1:30" x14ac:dyDescent="0.3">
      <c r="A317" s="3" t="s">
        <v>5268</v>
      </c>
      <c r="B317" s="4">
        <v>44048</v>
      </c>
      <c r="C317" s="4">
        <v>217</v>
      </c>
      <c r="D317" s="4" t="s">
        <v>25</v>
      </c>
      <c r="E317" s="5" t="s">
        <v>45</v>
      </c>
      <c r="F317" s="3" t="s">
        <v>5269</v>
      </c>
      <c r="G317" s="4" t="s">
        <v>86</v>
      </c>
      <c r="H317" s="3" t="s">
        <v>299</v>
      </c>
      <c r="I317" s="3" t="s">
        <v>299</v>
      </c>
      <c r="J317" s="3" t="s">
        <v>104</v>
      </c>
      <c r="K317" s="3" t="s">
        <v>104</v>
      </c>
      <c r="L317" s="6" t="s">
        <v>299</v>
      </c>
      <c r="M317" s="3" t="s">
        <v>445</v>
      </c>
      <c r="N317" s="3" t="s">
        <v>5270</v>
      </c>
      <c r="O317" s="3" t="s">
        <v>301</v>
      </c>
      <c r="P317" s="3" t="s">
        <v>55</v>
      </c>
      <c r="Q317" s="3" t="s">
        <v>31</v>
      </c>
      <c r="R317" s="3">
        <v>275</v>
      </c>
      <c r="S317" s="3">
        <v>217</v>
      </c>
      <c r="T317" s="3">
        <v>26.7</v>
      </c>
      <c r="U317" s="3">
        <v>826</v>
      </c>
      <c r="V317" s="3">
        <v>744</v>
      </c>
      <c r="W317" s="3">
        <v>11.1</v>
      </c>
      <c r="X317" s="32">
        <v>3028</v>
      </c>
      <c r="Y317" s="33">
        <v>2946</v>
      </c>
      <c r="Z317" s="3">
        <v>2.8</v>
      </c>
      <c r="AA317" s="3">
        <v>164858.48000000001</v>
      </c>
      <c r="AB317" s="3">
        <v>159399.04000000001</v>
      </c>
      <c r="AC317" s="3">
        <v>164858.48000000001</v>
      </c>
      <c r="AD317" s="3">
        <v>159399.04000000001</v>
      </c>
    </row>
    <row r="318" spans="1:30" x14ac:dyDescent="0.3">
      <c r="A318" s="3" t="s">
        <v>1539</v>
      </c>
      <c r="B318" s="4">
        <v>53206</v>
      </c>
      <c r="C318" s="4">
        <v>357</v>
      </c>
      <c r="D318" s="4" t="s">
        <v>25</v>
      </c>
      <c r="E318" s="5" t="s">
        <v>45</v>
      </c>
      <c r="F318" s="3" t="s">
        <v>1540</v>
      </c>
      <c r="G318" s="4" t="s">
        <v>86</v>
      </c>
      <c r="H318" s="3" t="s">
        <v>87</v>
      </c>
      <c r="I318" s="3" t="s">
        <v>88</v>
      </c>
      <c r="J318" s="3" t="s">
        <v>89</v>
      </c>
      <c r="K318" s="3" t="s">
        <v>89</v>
      </c>
      <c r="L318" s="6" t="s">
        <v>88</v>
      </c>
      <c r="M318" s="3" t="s">
        <v>90</v>
      </c>
      <c r="N318" s="3" t="s">
        <v>1541</v>
      </c>
      <c r="O318" s="3" t="s">
        <v>106</v>
      </c>
      <c r="P318" s="3" t="s">
        <v>32</v>
      </c>
      <c r="Q318" s="3" t="s">
        <v>60</v>
      </c>
      <c r="R318" s="3">
        <v>116</v>
      </c>
      <c r="S318" s="3">
        <v>74</v>
      </c>
      <c r="T318" s="3">
        <v>58.1</v>
      </c>
      <c r="U318" s="3">
        <v>312</v>
      </c>
      <c r="V318" s="3">
        <v>317</v>
      </c>
      <c r="W318" s="3">
        <v>-1.3</v>
      </c>
      <c r="X318" s="32">
        <v>1459</v>
      </c>
      <c r="Y318" s="33">
        <v>1301</v>
      </c>
      <c r="Z318" s="3">
        <v>12.2</v>
      </c>
      <c r="AA318" s="3">
        <v>164012.48000000001</v>
      </c>
      <c r="AB318" s="3">
        <v>146237.59</v>
      </c>
      <c r="AC318" s="3">
        <v>164012.48000000001</v>
      </c>
      <c r="AD318" s="3">
        <v>146237.59</v>
      </c>
    </row>
    <row r="319" spans="1:30" x14ac:dyDescent="0.3">
      <c r="A319" s="3" t="s">
        <v>4477</v>
      </c>
      <c r="B319" s="4">
        <v>48142</v>
      </c>
      <c r="C319" s="4">
        <v>209</v>
      </c>
      <c r="D319" s="4" t="s">
        <v>25</v>
      </c>
      <c r="E319" s="5" t="s">
        <v>45</v>
      </c>
      <c r="F319" s="3" t="s">
        <v>4478</v>
      </c>
      <c r="G319" s="4" t="s">
        <v>86</v>
      </c>
      <c r="H319" s="3" t="s">
        <v>131</v>
      </c>
      <c r="I319" s="3" t="s">
        <v>88</v>
      </c>
      <c r="J319" s="3" t="s">
        <v>146</v>
      </c>
      <c r="K319" s="3" t="s">
        <v>146</v>
      </c>
      <c r="L319" s="6" t="s">
        <v>88</v>
      </c>
      <c r="M319" s="3" t="s">
        <v>133</v>
      </c>
      <c r="N319" s="3" t="s">
        <v>4479</v>
      </c>
      <c r="O319" s="3" t="s">
        <v>106</v>
      </c>
      <c r="P319" s="3" t="s">
        <v>42</v>
      </c>
      <c r="Q319" s="3" t="s">
        <v>31</v>
      </c>
      <c r="R319" s="3">
        <v>6</v>
      </c>
      <c r="S319" s="3">
        <v>29</v>
      </c>
      <c r="T319" s="3">
        <v>-81</v>
      </c>
      <c r="U319" s="3">
        <v>43</v>
      </c>
      <c r="V319" s="3">
        <v>76</v>
      </c>
      <c r="W319" s="3">
        <v>-42.4</v>
      </c>
      <c r="X319" s="32">
        <v>314</v>
      </c>
      <c r="Y319" s="33">
        <v>217</v>
      </c>
      <c r="Z319" s="3">
        <v>44.9</v>
      </c>
      <c r="AA319" s="3">
        <v>162212.35999999999</v>
      </c>
      <c r="AB319" s="3">
        <v>108897.37</v>
      </c>
      <c r="AC319" s="3">
        <v>169355.84</v>
      </c>
      <c r="AD319" s="3">
        <v>115425.37</v>
      </c>
    </row>
    <row r="320" spans="1:30" x14ac:dyDescent="0.3">
      <c r="A320" s="3" t="s">
        <v>4480</v>
      </c>
      <c r="B320" s="4">
        <v>26582</v>
      </c>
      <c r="C320" s="4">
        <v>157</v>
      </c>
      <c r="D320" s="4" t="s">
        <v>25</v>
      </c>
      <c r="E320" s="5" t="s">
        <v>45</v>
      </c>
      <c r="F320" s="3" t="s">
        <v>4481</v>
      </c>
      <c r="G320" s="4" t="s">
        <v>86</v>
      </c>
      <c r="H320" s="3" t="s">
        <v>812</v>
      </c>
      <c r="I320" s="3" t="s">
        <v>175</v>
      </c>
      <c r="J320" s="3" t="s">
        <v>146</v>
      </c>
      <c r="K320" s="3" t="s">
        <v>146</v>
      </c>
      <c r="L320" s="6" t="s">
        <v>175</v>
      </c>
      <c r="M320" s="3" t="s">
        <v>176</v>
      </c>
      <c r="N320" s="3" t="s">
        <v>4482</v>
      </c>
      <c r="O320" s="3" t="s">
        <v>178</v>
      </c>
      <c r="P320" s="3" t="s">
        <v>49</v>
      </c>
      <c r="Q320" s="3" t="s">
        <v>50</v>
      </c>
      <c r="R320" s="3">
        <v>45</v>
      </c>
      <c r="S320" s="3">
        <v>41</v>
      </c>
      <c r="T320" s="3">
        <v>9</v>
      </c>
      <c r="U320" s="3">
        <v>145</v>
      </c>
      <c r="V320" s="3">
        <v>143</v>
      </c>
      <c r="W320" s="3">
        <v>1.6</v>
      </c>
      <c r="X320" s="32">
        <v>652</v>
      </c>
      <c r="Y320" s="33">
        <v>565</v>
      </c>
      <c r="Z320" s="3">
        <v>15.4</v>
      </c>
      <c r="AA320" s="3">
        <v>161877.32999999999</v>
      </c>
      <c r="AB320" s="3">
        <v>138206.76999999999</v>
      </c>
      <c r="AC320" s="3">
        <v>164217.32999999999</v>
      </c>
      <c r="AD320" s="3">
        <v>138206.76999999999</v>
      </c>
    </row>
    <row r="321" spans="1:30" x14ac:dyDescent="0.3">
      <c r="A321" s="3" t="s">
        <v>5271</v>
      </c>
      <c r="B321" s="4">
        <v>89888</v>
      </c>
      <c r="C321" s="4">
        <v>159</v>
      </c>
      <c r="D321" s="4" t="s">
        <v>25</v>
      </c>
      <c r="E321" s="5" t="s">
        <v>45</v>
      </c>
      <c r="F321" s="3" t="s">
        <v>5272</v>
      </c>
      <c r="G321" s="4" t="s">
        <v>86</v>
      </c>
      <c r="H321" s="3" t="s">
        <v>245</v>
      </c>
      <c r="I321" s="3" t="s">
        <v>245</v>
      </c>
      <c r="J321" s="3" t="s">
        <v>104</v>
      </c>
      <c r="K321" s="3" t="s">
        <v>104</v>
      </c>
      <c r="L321" s="6" t="s">
        <v>245</v>
      </c>
      <c r="M321" s="3" t="s">
        <v>246</v>
      </c>
      <c r="N321" s="3" t="s">
        <v>5273</v>
      </c>
      <c r="O321" s="3" t="s">
        <v>248</v>
      </c>
      <c r="P321" s="3" t="s">
        <v>194</v>
      </c>
      <c r="Q321" s="3" t="s">
        <v>31</v>
      </c>
      <c r="R321" s="3">
        <v>183</v>
      </c>
      <c r="S321" s="3">
        <v>202</v>
      </c>
      <c r="T321" s="3">
        <v>-9.3000000000000007</v>
      </c>
      <c r="U321" s="3">
        <v>641</v>
      </c>
      <c r="V321" s="3">
        <v>609</v>
      </c>
      <c r="W321" s="3">
        <v>5.2</v>
      </c>
      <c r="X321" s="32">
        <v>2317</v>
      </c>
      <c r="Y321" s="33">
        <v>2193</v>
      </c>
      <c r="Z321" s="3">
        <v>5.6</v>
      </c>
      <c r="AA321" s="3">
        <v>161778.54</v>
      </c>
      <c r="AB321" s="3">
        <v>153182.39999999999</v>
      </c>
      <c r="AC321" s="3">
        <v>161778.54</v>
      </c>
      <c r="AD321" s="3">
        <v>153182.39999999999</v>
      </c>
    </row>
    <row r="322" spans="1:30" x14ac:dyDescent="0.3">
      <c r="A322" s="3" t="s">
        <v>1542</v>
      </c>
      <c r="B322" s="4">
        <v>36970</v>
      </c>
      <c r="C322" s="4">
        <v>196</v>
      </c>
      <c r="D322" s="4" t="s">
        <v>25</v>
      </c>
      <c r="E322" s="5" t="s">
        <v>45</v>
      </c>
      <c r="F322" s="3" t="s">
        <v>1543</v>
      </c>
      <c r="G322" s="4" t="s">
        <v>86</v>
      </c>
      <c r="H322" s="3" t="s">
        <v>252</v>
      </c>
      <c r="I322" s="3" t="s">
        <v>252</v>
      </c>
      <c r="J322" s="3" t="s">
        <v>89</v>
      </c>
      <c r="K322" s="3" t="s">
        <v>89</v>
      </c>
      <c r="L322" s="6" t="s">
        <v>252</v>
      </c>
      <c r="M322" s="3" t="s">
        <v>154</v>
      </c>
      <c r="N322" s="3" t="s">
        <v>1544</v>
      </c>
      <c r="O322" s="3" t="s">
        <v>311</v>
      </c>
      <c r="P322" s="3" t="s">
        <v>26</v>
      </c>
      <c r="Q322" s="3" t="s">
        <v>27</v>
      </c>
      <c r="R322" s="3">
        <v>127</v>
      </c>
      <c r="S322" s="3">
        <v>123</v>
      </c>
      <c r="T322" s="3">
        <v>3.3</v>
      </c>
      <c r="U322" s="3">
        <v>393</v>
      </c>
      <c r="V322" s="3">
        <v>454</v>
      </c>
      <c r="W322" s="3">
        <v>-13.4</v>
      </c>
      <c r="X322" s="16">
        <v>1670</v>
      </c>
      <c r="Y322" s="7">
        <v>1888</v>
      </c>
      <c r="Z322" s="3">
        <v>-11.5</v>
      </c>
      <c r="AA322" s="3">
        <v>161776.6</v>
      </c>
      <c r="AB322" s="3">
        <v>182866.2</v>
      </c>
      <c r="AC322" s="3">
        <v>161776.6</v>
      </c>
      <c r="AD322" s="3">
        <v>182866.2</v>
      </c>
    </row>
    <row r="323" spans="1:30" x14ac:dyDescent="0.3">
      <c r="A323" s="3" t="s">
        <v>5274</v>
      </c>
      <c r="B323" s="4">
        <v>10008</v>
      </c>
      <c r="C323" s="4">
        <v>160</v>
      </c>
      <c r="D323" s="4" t="s">
        <v>25</v>
      </c>
      <c r="E323" s="5" t="s">
        <v>45</v>
      </c>
      <c r="F323" s="3" t="s">
        <v>5275</v>
      </c>
      <c r="G323" s="4" t="s">
        <v>86</v>
      </c>
      <c r="H323" s="3" t="s">
        <v>900</v>
      </c>
      <c r="I323" s="3" t="s">
        <v>240</v>
      </c>
      <c r="J323" s="3" t="s">
        <v>104</v>
      </c>
      <c r="K323" s="3" t="s">
        <v>104</v>
      </c>
      <c r="L323" s="6" t="s">
        <v>240</v>
      </c>
      <c r="M323" s="3" t="s">
        <v>712</v>
      </c>
      <c r="N323" s="3" t="s">
        <v>5276</v>
      </c>
      <c r="O323" s="3" t="s">
        <v>178</v>
      </c>
      <c r="P323" s="3" t="s">
        <v>397</v>
      </c>
      <c r="Q323" s="3" t="s">
        <v>31</v>
      </c>
      <c r="R323" s="3">
        <v>139</v>
      </c>
      <c r="S323" s="3">
        <v>134</v>
      </c>
      <c r="T323" s="3">
        <v>3.5</v>
      </c>
      <c r="U323" s="3">
        <v>379</v>
      </c>
      <c r="V323" s="3">
        <v>391</v>
      </c>
      <c r="W323" s="3">
        <v>-3</v>
      </c>
      <c r="X323" s="32">
        <v>1573</v>
      </c>
      <c r="Y323" s="33">
        <v>1615</v>
      </c>
      <c r="Z323" s="3">
        <v>-2.6</v>
      </c>
      <c r="AA323" s="3">
        <v>161760</v>
      </c>
      <c r="AB323" s="3">
        <v>166080</v>
      </c>
      <c r="AC323" s="3">
        <v>161760</v>
      </c>
      <c r="AD323" s="3">
        <v>166080</v>
      </c>
    </row>
    <row r="324" spans="1:30" x14ac:dyDescent="0.3">
      <c r="A324" s="3" t="s">
        <v>1545</v>
      </c>
      <c r="B324" s="4">
        <v>43285</v>
      </c>
      <c r="C324" s="4">
        <v>272</v>
      </c>
      <c r="D324" s="4" t="s">
        <v>25</v>
      </c>
      <c r="E324" s="5" t="s">
        <v>45</v>
      </c>
      <c r="F324" s="3" t="s">
        <v>1546</v>
      </c>
      <c r="G324" s="4" t="s">
        <v>86</v>
      </c>
      <c r="H324" s="3" t="s">
        <v>299</v>
      </c>
      <c r="I324" s="3" t="s">
        <v>299</v>
      </c>
      <c r="J324" s="3" t="s">
        <v>89</v>
      </c>
      <c r="K324" s="3" t="s">
        <v>89</v>
      </c>
      <c r="L324" s="6" t="s">
        <v>299</v>
      </c>
      <c r="M324" s="3" t="s">
        <v>184</v>
      </c>
      <c r="N324" s="3" t="s">
        <v>1547</v>
      </c>
      <c r="O324" s="3" t="s">
        <v>301</v>
      </c>
      <c r="P324" s="3" t="s">
        <v>397</v>
      </c>
      <c r="Q324" s="3" t="s">
        <v>31</v>
      </c>
      <c r="R324" s="3">
        <v>63</v>
      </c>
      <c r="S324" s="3">
        <v>76</v>
      </c>
      <c r="T324" s="3">
        <v>-17.600000000000001</v>
      </c>
      <c r="U324" s="3">
        <v>257</v>
      </c>
      <c r="V324" s="3">
        <v>261</v>
      </c>
      <c r="W324" s="3">
        <v>-1.5</v>
      </c>
      <c r="X324" s="32">
        <v>1108</v>
      </c>
      <c r="Y324" s="33">
        <v>1117</v>
      </c>
      <c r="Z324" s="3">
        <v>-0.8</v>
      </c>
      <c r="AA324" s="3">
        <v>161689.37</v>
      </c>
      <c r="AB324" s="3">
        <v>162785.21</v>
      </c>
      <c r="AC324" s="3">
        <v>173713.37</v>
      </c>
      <c r="AD324" s="3">
        <v>175177.21</v>
      </c>
    </row>
    <row r="325" spans="1:30" x14ac:dyDescent="0.3">
      <c r="A325" s="3" t="s">
        <v>3246</v>
      </c>
      <c r="B325" s="4">
        <v>22121</v>
      </c>
      <c r="C325" s="4">
        <v>286</v>
      </c>
      <c r="D325" s="4" t="s">
        <v>25</v>
      </c>
      <c r="E325" s="5" t="s">
        <v>45</v>
      </c>
      <c r="F325" s="3" t="s">
        <v>3247</v>
      </c>
      <c r="G325" s="4" t="s">
        <v>86</v>
      </c>
      <c r="H325" s="3" t="s">
        <v>758</v>
      </c>
      <c r="I325" s="3" t="s">
        <v>175</v>
      </c>
      <c r="J325" s="3" t="s">
        <v>132</v>
      </c>
      <c r="K325" s="3" t="s">
        <v>132</v>
      </c>
      <c r="L325" s="6" t="s">
        <v>175</v>
      </c>
      <c r="M325" s="3" t="s">
        <v>176</v>
      </c>
      <c r="N325" s="3" t="s">
        <v>3248</v>
      </c>
      <c r="O325" s="3" t="s">
        <v>178</v>
      </c>
      <c r="P325" s="3" t="s">
        <v>161</v>
      </c>
      <c r="Q325" s="3" t="s">
        <v>31</v>
      </c>
      <c r="R325" s="3">
        <v>54</v>
      </c>
      <c r="S325" s="3">
        <v>38</v>
      </c>
      <c r="T325" s="3">
        <v>41.8</v>
      </c>
      <c r="U325" s="3">
        <v>190</v>
      </c>
      <c r="V325" s="3">
        <v>180</v>
      </c>
      <c r="W325" s="3">
        <v>5.3</v>
      </c>
      <c r="X325" s="32">
        <v>958</v>
      </c>
      <c r="Y325" s="33">
        <v>881</v>
      </c>
      <c r="Z325" s="3">
        <v>8.6999999999999993</v>
      </c>
      <c r="AA325" s="3">
        <v>161556.20000000001</v>
      </c>
      <c r="AB325" s="3">
        <v>146608.6</v>
      </c>
      <c r="AC325" s="3">
        <v>171320.2</v>
      </c>
      <c r="AD325" s="3">
        <v>157552.6</v>
      </c>
    </row>
    <row r="326" spans="1:30" x14ac:dyDescent="0.3">
      <c r="A326" s="3" t="s">
        <v>1548</v>
      </c>
      <c r="B326" s="4">
        <v>20165</v>
      </c>
      <c r="C326" s="4">
        <v>169</v>
      </c>
      <c r="D326" s="4" t="s">
        <v>25</v>
      </c>
      <c r="E326" s="5">
        <v>42642</v>
      </c>
      <c r="F326" s="3" t="s">
        <v>1549</v>
      </c>
      <c r="G326" s="4" t="s">
        <v>86</v>
      </c>
      <c r="H326" s="3" t="s">
        <v>758</v>
      </c>
      <c r="I326" s="3" t="s">
        <v>175</v>
      </c>
      <c r="J326" s="3" t="s">
        <v>89</v>
      </c>
      <c r="K326" s="3" t="s">
        <v>89</v>
      </c>
      <c r="L326" s="6" t="s">
        <v>175</v>
      </c>
      <c r="M326" s="3" t="s">
        <v>176</v>
      </c>
      <c r="N326" s="3" t="s">
        <v>1550</v>
      </c>
      <c r="O326" s="3" t="s">
        <v>178</v>
      </c>
      <c r="P326" s="3" t="s">
        <v>194</v>
      </c>
      <c r="Q326" s="3" t="s">
        <v>60</v>
      </c>
      <c r="R326" s="3">
        <v>85</v>
      </c>
      <c r="S326" s="3">
        <v>47</v>
      </c>
      <c r="T326" s="3">
        <v>82.1</v>
      </c>
      <c r="U326" s="3">
        <v>265</v>
      </c>
      <c r="V326" s="3">
        <v>145</v>
      </c>
      <c r="W326" s="3">
        <v>83</v>
      </c>
      <c r="X326" s="32">
        <v>990</v>
      </c>
      <c r="Y326" s="33">
        <v>719</v>
      </c>
      <c r="Z326" s="3">
        <v>37.799999999999997</v>
      </c>
      <c r="AA326" s="3">
        <v>161530.74</v>
      </c>
      <c r="AB326" s="3">
        <v>115967.53</v>
      </c>
      <c r="AC326" s="3">
        <v>161530.74</v>
      </c>
      <c r="AD326" s="3">
        <v>117213.75</v>
      </c>
    </row>
    <row r="327" spans="1:30" x14ac:dyDescent="0.3">
      <c r="A327" s="3" t="s">
        <v>3249</v>
      </c>
      <c r="B327" s="4">
        <v>36671</v>
      </c>
      <c r="C327" s="4">
        <v>132</v>
      </c>
      <c r="D327" s="4" t="s">
        <v>25</v>
      </c>
      <c r="E327" s="5">
        <v>42927</v>
      </c>
      <c r="F327" s="3" t="s">
        <v>3250</v>
      </c>
      <c r="G327" s="4" t="s">
        <v>86</v>
      </c>
      <c r="H327" s="3" t="s">
        <v>252</v>
      </c>
      <c r="I327" s="3" t="s">
        <v>252</v>
      </c>
      <c r="J327" s="3" t="s">
        <v>132</v>
      </c>
      <c r="K327" s="3" t="s">
        <v>132</v>
      </c>
      <c r="L327" s="6" t="s">
        <v>252</v>
      </c>
      <c r="M327" s="3" t="s">
        <v>154</v>
      </c>
      <c r="N327" s="3" t="s">
        <v>3251</v>
      </c>
      <c r="O327" s="3" t="s">
        <v>311</v>
      </c>
      <c r="P327" s="3" t="s">
        <v>405</v>
      </c>
      <c r="Q327" s="3" t="s">
        <v>31</v>
      </c>
      <c r="R327" s="3">
        <v>77</v>
      </c>
      <c r="S327" s="3">
        <v>74</v>
      </c>
      <c r="T327" s="3">
        <v>4</v>
      </c>
      <c r="U327" s="3">
        <v>253</v>
      </c>
      <c r="V327" s="3">
        <v>74</v>
      </c>
      <c r="W327" s="3">
        <v>240.8</v>
      </c>
      <c r="X327" s="32">
        <v>922</v>
      </c>
      <c r="Y327" s="33">
        <v>74</v>
      </c>
      <c r="Z327" s="3">
        <v>1140.4000000000001</v>
      </c>
      <c r="AA327" s="3">
        <v>160766.34</v>
      </c>
      <c r="AB327" s="3">
        <v>13099.02</v>
      </c>
      <c r="AC327" s="3">
        <v>162474.84</v>
      </c>
      <c r="AD327" s="3">
        <v>13099.02</v>
      </c>
    </row>
    <row r="328" spans="1:30" x14ac:dyDescent="0.3">
      <c r="A328" s="3" t="s">
        <v>4483</v>
      </c>
      <c r="B328" s="4">
        <v>26906</v>
      </c>
      <c r="C328" s="4">
        <v>253</v>
      </c>
      <c r="D328" s="4" t="s">
        <v>25</v>
      </c>
      <c r="E328" s="5" t="s">
        <v>45</v>
      </c>
      <c r="F328" s="3" t="s">
        <v>4484</v>
      </c>
      <c r="G328" s="4" t="s">
        <v>86</v>
      </c>
      <c r="H328" s="3" t="s">
        <v>812</v>
      </c>
      <c r="I328" s="3" t="s">
        <v>175</v>
      </c>
      <c r="J328" s="3" t="s">
        <v>146</v>
      </c>
      <c r="K328" s="3" t="s">
        <v>146</v>
      </c>
      <c r="L328" s="6" t="s">
        <v>175</v>
      </c>
      <c r="M328" s="3" t="s">
        <v>176</v>
      </c>
      <c r="N328" s="3" t="s">
        <v>4485</v>
      </c>
      <c r="O328" s="3" t="s">
        <v>178</v>
      </c>
      <c r="P328" s="3" t="s">
        <v>49</v>
      </c>
      <c r="Q328" s="3" t="s">
        <v>50</v>
      </c>
      <c r="R328" s="3">
        <v>16</v>
      </c>
      <c r="S328" s="3">
        <v>21</v>
      </c>
      <c r="T328" s="3">
        <v>-25.9</v>
      </c>
      <c r="U328" s="3">
        <v>59</v>
      </c>
      <c r="V328" s="3">
        <v>82</v>
      </c>
      <c r="W328" s="3">
        <v>-28.1</v>
      </c>
      <c r="X328" s="32">
        <v>348</v>
      </c>
      <c r="Y328" s="33">
        <v>388</v>
      </c>
      <c r="Z328" s="3">
        <v>-10.199999999999999</v>
      </c>
      <c r="AA328" s="3">
        <v>160354.21</v>
      </c>
      <c r="AB328" s="3">
        <v>178667.06</v>
      </c>
      <c r="AC328" s="3">
        <v>163330.21</v>
      </c>
      <c r="AD328" s="3">
        <v>178667.06</v>
      </c>
    </row>
    <row r="329" spans="1:30" x14ac:dyDescent="0.3">
      <c r="A329" s="3" t="s">
        <v>3252</v>
      </c>
      <c r="B329" s="4">
        <v>25603</v>
      </c>
      <c r="C329" s="4">
        <v>345</v>
      </c>
      <c r="D329" s="4" t="s">
        <v>25</v>
      </c>
      <c r="E329" s="5" t="s">
        <v>45</v>
      </c>
      <c r="F329" s="3" t="s">
        <v>3253</v>
      </c>
      <c r="G329" s="4" t="s">
        <v>86</v>
      </c>
      <c r="H329" s="3" t="s">
        <v>711</v>
      </c>
      <c r="I329" s="3" t="s">
        <v>175</v>
      </c>
      <c r="J329" s="3" t="s">
        <v>132</v>
      </c>
      <c r="K329" s="3" t="s">
        <v>132</v>
      </c>
      <c r="L329" s="6" t="s">
        <v>175</v>
      </c>
      <c r="M329" s="3" t="s">
        <v>712</v>
      </c>
      <c r="N329" s="3" t="s">
        <v>3254</v>
      </c>
      <c r="O329" s="3" t="s">
        <v>178</v>
      </c>
      <c r="P329" s="3" t="s">
        <v>397</v>
      </c>
      <c r="Q329" s="3" t="s">
        <v>31</v>
      </c>
      <c r="R329" s="3">
        <v>88</v>
      </c>
      <c r="S329" s="3">
        <v>95</v>
      </c>
      <c r="T329" s="3">
        <v>-7.8</v>
      </c>
      <c r="U329" s="3">
        <v>290</v>
      </c>
      <c r="V329" s="3">
        <v>344</v>
      </c>
      <c r="W329" s="3">
        <v>-15.5</v>
      </c>
      <c r="X329" s="32">
        <v>1241</v>
      </c>
      <c r="Y329" s="33">
        <v>1397</v>
      </c>
      <c r="Z329" s="3">
        <v>-11.2</v>
      </c>
      <c r="AA329" s="3">
        <v>160203.4</v>
      </c>
      <c r="AB329" s="3">
        <v>180373.76000000001</v>
      </c>
      <c r="AC329" s="3">
        <v>160203.4</v>
      </c>
      <c r="AD329" s="3">
        <v>180373.76000000001</v>
      </c>
    </row>
    <row r="330" spans="1:30" x14ac:dyDescent="0.3">
      <c r="A330" s="3" t="s">
        <v>5277</v>
      </c>
      <c r="B330" s="4">
        <v>86110</v>
      </c>
      <c r="C330" s="4">
        <v>488</v>
      </c>
      <c r="D330" s="4" t="s">
        <v>25</v>
      </c>
      <c r="E330" s="5" t="s">
        <v>45</v>
      </c>
      <c r="F330" s="3" t="s">
        <v>5278</v>
      </c>
      <c r="G330" s="4" t="s">
        <v>86</v>
      </c>
      <c r="H330" s="3" t="s">
        <v>54</v>
      </c>
      <c r="I330" s="3" t="s">
        <v>191</v>
      </c>
      <c r="J330" s="3" t="s">
        <v>104</v>
      </c>
      <c r="K330" s="3" t="s">
        <v>104</v>
      </c>
      <c r="L330" s="6" t="s">
        <v>191</v>
      </c>
      <c r="M330" s="3" t="s">
        <v>211</v>
      </c>
      <c r="N330" s="3" t="s">
        <v>5279</v>
      </c>
      <c r="O330" s="3" t="s">
        <v>92</v>
      </c>
      <c r="P330" s="3" t="s">
        <v>57</v>
      </c>
      <c r="Q330" s="3" t="s">
        <v>31</v>
      </c>
      <c r="R330" s="3">
        <v>159</v>
      </c>
      <c r="S330" s="3">
        <v>163</v>
      </c>
      <c r="T330" s="3">
        <v>-2.7</v>
      </c>
      <c r="U330" s="3">
        <v>550</v>
      </c>
      <c r="V330" s="3">
        <v>502</v>
      </c>
      <c r="W330" s="3">
        <v>9.5</v>
      </c>
      <c r="X330" s="32">
        <v>1732</v>
      </c>
      <c r="Y330" s="33">
        <v>1704</v>
      </c>
      <c r="Z330" s="3">
        <v>1.6</v>
      </c>
      <c r="AA330" s="3">
        <v>159852.03</v>
      </c>
      <c r="AB330" s="3">
        <v>157260.5</v>
      </c>
      <c r="AC330" s="3">
        <v>159852.03</v>
      </c>
      <c r="AD330" s="3">
        <v>157260.5</v>
      </c>
    </row>
    <row r="331" spans="1:30" x14ac:dyDescent="0.3">
      <c r="A331" s="3" t="s">
        <v>1551</v>
      </c>
      <c r="B331" s="4">
        <v>87410</v>
      </c>
      <c r="C331" s="4">
        <v>290</v>
      </c>
      <c r="D331" s="4" t="s">
        <v>25</v>
      </c>
      <c r="E331" s="5" t="s">
        <v>45</v>
      </c>
      <c r="F331" s="3" t="s">
        <v>1552</v>
      </c>
      <c r="G331" s="4" t="s">
        <v>86</v>
      </c>
      <c r="H331" s="3" t="s">
        <v>245</v>
      </c>
      <c r="I331" s="3" t="s">
        <v>245</v>
      </c>
      <c r="J331" s="3" t="s">
        <v>89</v>
      </c>
      <c r="K331" s="3" t="s">
        <v>89</v>
      </c>
      <c r="L331" s="6" t="s">
        <v>245</v>
      </c>
      <c r="M331" s="3" t="s">
        <v>529</v>
      </c>
      <c r="N331" s="3" t="s">
        <v>1553</v>
      </c>
      <c r="O331" s="3" t="s">
        <v>248</v>
      </c>
      <c r="P331" s="3" t="s">
        <v>128</v>
      </c>
      <c r="Q331" s="3" t="s">
        <v>60</v>
      </c>
      <c r="R331" s="3">
        <v>78</v>
      </c>
      <c r="S331" s="3">
        <v>74</v>
      </c>
      <c r="T331" s="3">
        <v>5.8</v>
      </c>
      <c r="U331" s="3">
        <v>286</v>
      </c>
      <c r="V331" s="3">
        <v>287</v>
      </c>
      <c r="W331" s="3">
        <v>-0.3</v>
      </c>
      <c r="X331" s="32">
        <v>1032</v>
      </c>
      <c r="Y331" s="33">
        <v>960</v>
      </c>
      <c r="Z331" s="3">
        <v>7.5</v>
      </c>
      <c r="AA331" s="3">
        <v>159564.18</v>
      </c>
      <c r="AB331" s="3">
        <v>147110.29</v>
      </c>
      <c r="AC331" s="3">
        <v>165768.84</v>
      </c>
      <c r="AD331" s="3">
        <v>152534.17000000001</v>
      </c>
    </row>
    <row r="332" spans="1:30" x14ac:dyDescent="0.3">
      <c r="A332" s="3" t="s">
        <v>4486</v>
      </c>
      <c r="B332" s="4">
        <v>64913</v>
      </c>
      <c r="C332" s="4">
        <v>358</v>
      </c>
      <c r="D332" s="4" t="s">
        <v>25</v>
      </c>
      <c r="E332" s="5">
        <v>42639</v>
      </c>
      <c r="F332" s="3" t="s">
        <v>4487</v>
      </c>
      <c r="G332" s="4" t="s">
        <v>86</v>
      </c>
      <c r="H332" s="3" t="s">
        <v>252</v>
      </c>
      <c r="I332" s="3" t="s">
        <v>252</v>
      </c>
      <c r="J332" s="3" t="s">
        <v>146</v>
      </c>
      <c r="K332" s="3" t="s">
        <v>146</v>
      </c>
      <c r="L332" s="6" t="s">
        <v>252</v>
      </c>
      <c r="M332" s="3" t="s">
        <v>184</v>
      </c>
      <c r="N332" s="3" t="s">
        <v>4488</v>
      </c>
      <c r="O332" s="3" t="s">
        <v>92</v>
      </c>
      <c r="P332" s="3" t="s">
        <v>397</v>
      </c>
      <c r="Q332" s="3" t="s">
        <v>31</v>
      </c>
      <c r="R332" s="3">
        <v>23</v>
      </c>
      <c r="S332" s="3">
        <v>25</v>
      </c>
      <c r="T332" s="3">
        <v>-6.1</v>
      </c>
      <c r="U332" s="3">
        <v>67</v>
      </c>
      <c r="V332" s="3">
        <v>252</v>
      </c>
      <c r="W332" s="3">
        <v>-73.400000000000006</v>
      </c>
      <c r="X332" s="32">
        <v>554</v>
      </c>
      <c r="Y332" s="33">
        <v>1233</v>
      </c>
      <c r="Z332" s="3">
        <v>-55.1</v>
      </c>
      <c r="AA332" s="3">
        <v>158562.32</v>
      </c>
      <c r="AB332" s="3">
        <v>360213.76000000001</v>
      </c>
      <c r="AC332" s="3">
        <v>172264.32000000001</v>
      </c>
      <c r="AD332" s="3">
        <v>383369.76</v>
      </c>
    </row>
    <row r="333" spans="1:30" x14ac:dyDescent="0.3">
      <c r="A333" s="3" t="s">
        <v>5280</v>
      </c>
      <c r="B333" s="4">
        <v>12886</v>
      </c>
      <c r="C333" s="4">
        <v>402</v>
      </c>
      <c r="D333" s="4" t="s">
        <v>25</v>
      </c>
      <c r="E333" s="5" t="s">
        <v>45</v>
      </c>
      <c r="F333" s="3" t="s">
        <v>5281</v>
      </c>
      <c r="G333" s="4" t="s">
        <v>86</v>
      </c>
      <c r="H333" s="3" t="s">
        <v>896</v>
      </c>
      <c r="I333" s="3" t="s">
        <v>257</v>
      </c>
      <c r="J333" s="3" t="s">
        <v>104</v>
      </c>
      <c r="K333" s="3" t="s">
        <v>104</v>
      </c>
      <c r="L333" s="6" t="s">
        <v>257</v>
      </c>
      <c r="M333" s="3" t="s">
        <v>258</v>
      </c>
      <c r="N333" s="3" t="s">
        <v>5282</v>
      </c>
      <c r="O333" s="3" t="s">
        <v>178</v>
      </c>
      <c r="P333" s="3" t="s">
        <v>194</v>
      </c>
      <c r="Q333" s="3" t="s">
        <v>60</v>
      </c>
      <c r="R333" s="3">
        <v>149</v>
      </c>
      <c r="S333" s="3">
        <v>165</v>
      </c>
      <c r="T333" s="3">
        <v>-9.6999999999999993</v>
      </c>
      <c r="U333" s="3">
        <v>493</v>
      </c>
      <c r="V333" s="3">
        <v>541</v>
      </c>
      <c r="W333" s="3">
        <v>-8.9</v>
      </c>
      <c r="X333" s="32">
        <v>2136</v>
      </c>
      <c r="Y333" s="33">
        <v>2371</v>
      </c>
      <c r="Z333" s="3">
        <v>-9.9</v>
      </c>
      <c r="AA333" s="3">
        <v>158006.96</v>
      </c>
      <c r="AB333" s="3">
        <v>175397.27</v>
      </c>
      <c r="AC333" s="3">
        <v>165556.88</v>
      </c>
      <c r="AD333" s="3">
        <v>183825.76</v>
      </c>
    </row>
    <row r="334" spans="1:30" x14ac:dyDescent="0.3">
      <c r="A334" s="3" t="s">
        <v>3255</v>
      </c>
      <c r="B334" s="4">
        <v>65194</v>
      </c>
      <c r="C334" s="4">
        <v>451</v>
      </c>
      <c r="D334" s="4" t="s">
        <v>25</v>
      </c>
      <c r="E334" s="5" t="s">
        <v>45</v>
      </c>
      <c r="F334" s="3" t="s">
        <v>3256</v>
      </c>
      <c r="G334" s="4" t="s">
        <v>86</v>
      </c>
      <c r="H334" s="3" t="s">
        <v>54</v>
      </c>
      <c r="I334" s="3" t="s">
        <v>191</v>
      </c>
      <c r="J334" s="3" t="s">
        <v>132</v>
      </c>
      <c r="K334" s="3" t="s">
        <v>132</v>
      </c>
      <c r="L334" s="6" t="s">
        <v>191</v>
      </c>
      <c r="M334" s="3" t="s">
        <v>211</v>
      </c>
      <c r="N334" s="3" t="s">
        <v>3257</v>
      </c>
      <c r="O334" s="3" t="s">
        <v>92</v>
      </c>
      <c r="P334" s="3" t="s">
        <v>55</v>
      </c>
      <c r="Q334" s="3" t="s">
        <v>31</v>
      </c>
      <c r="R334" s="3">
        <v>52</v>
      </c>
      <c r="S334" s="3">
        <v>89</v>
      </c>
      <c r="T334" s="3">
        <v>-41.8</v>
      </c>
      <c r="U334" s="3">
        <v>244</v>
      </c>
      <c r="V334" s="3">
        <v>215</v>
      </c>
      <c r="W334" s="3">
        <v>13.9</v>
      </c>
      <c r="X334" s="32">
        <v>839</v>
      </c>
      <c r="Y334" s="33">
        <v>862</v>
      </c>
      <c r="Z334" s="3">
        <v>-2.6</v>
      </c>
      <c r="AA334" s="3">
        <v>157641.04999999999</v>
      </c>
      <c r="AB334" s="3">
        <v>160054.15</v>
      </c>
      <c r="AC334" s="3">
        <v>165860.04999999999</v>
      </c>
      <c r="AD334" s="3">
        <v>168550.15</v>
      </c>
    </row>
    <row r="335" spans="1:30" x14ac:dyDescent="0.3">
      <c r="A335" s="3" t="s">
        <v>3258</v>
      </c>
      <c r="B335" s="4">
        <v>65195</v>
      </c>
      <c r="C335" s="4">
        <v>415</v>
      </c>
      <c r="D335" s="4" t="s">
        <v>25</v>
      </c>
      <c r="E335" s="5" t="s">
        <v>45</v>
      </c>
      <c r="F335" s="3" t="s">
        <v>3259</v>
      </c>
      <c r="G335" s="4" t="s">
        <v>86</v>
      </c>
      <c r="H335" s="3" t="s">
        <v>54</v>
      </c>
      <c r="I335" s="3" t="s">
        <v>191</v>
      </c>
      <c r="J335" s="3" t="s">
        <v>132</v>
      </c>
      <c r="K335" s="3" t="s">
        <v>132</v>
      </c>
      <c r="L335" s="6" t="s">
        <v>191</v>
      </c>
      <c r="M335" s="3" t="s">
        <v>211</v>
      </c>
      <c r="N335" s="3" t="s">
        <v>3260</v>
      </c>
      <c r="O335" s="3" t="s">
        <v>92</v>
      </c>
      <c r="P335" s="3" t="s">
        <v>55</v>
      </c>
      <c r="Q335" s="3" t="s">
        <v>31</v>
      </c>
      <c r="R335" s="3">
        <v>61</v>
      </c>
      <c r="S335" s="3">
        <v>39</v>
      </c>
      <c r="T335" s="3">
        <v>57.5</v>
      </c>
      <c r="U335" s="3">
        <v>219</v>
      </c>
      <c r="V335" s="3">
        <v>209</v>
      </c>
      <c r="W335" s="3">
        <v>5.2</v>
      </c>
      <c r="X335" s="32">
        <v>821</v>
      </c>
      <c r="Y335" s="33">
        <v>825</v>
      </c>
      <c r="Z335" s="3">
        <v>-0.5</v>
      </c>
      <c r="AA335" s="3">
        <v>157494.85</v>
      </c>
      <c r="AB335" s="3">
        <v>159982.88</v>
      </c>
      <c r="AC335" s="3">
        <v>167022.85</v>
      </c>
      <c r="AD335" s="3">
        <v>168070.88</v>
      </c>
    </row>
    <row r="336" spans="1:30" x14ac:dyDescent="0.3">
      <c r="A336" s="3" t="s">
        <v>1554</v>
      </c>
      <c r="B336" s="4">
        <v>19063</v>
      </c>
      <c r="C336" s="4">
        <v>351</v>
      </c>
      <c r="D336" s="4" t="s">
        <v>25</v>
      </c>
      <c r="E336" s="5" t="s">
        <v>45</v>
      </c>
      <c r="F336" s="3" t="s">
        <v>1555</v>
      </c>
      <c r="G336" s="4" t="s">
        <v>86</v>
      </c>
      <c r="H336" s="3" t="s">
        <v>758</v>
      </c>
      <c r="I336" s="3" t="s">
        <v>175</v>
      </c>
      <c r="J336" s="3" t="s">
        <v>89</v>
      </c>
      <c r="K336" s="3" t="s">
        <v>89</v>
      </c>
      <c r="L336" s="6" t="s">
        <v>175</v>
      </c>
      <c r="M336" s="3" t="s">
        <v>176</v>
      </c>
      <c r="N336" s="3" t="s">
        <v>1556</v>
      </c>
      <c r="O336" s="3" t="s">
        <v>178</v>
      </c>
      <c r="P336" s="3" t="s">
        <v>57</v>
      </c>
      <c r="Q336" s="3" t="s">
        <v>31</v>
      </c>
      <c r="R336" s="3">
        <v>66</v>
      </c>
      <c r="S336" s="3">
        <v>63</v>
      </c>
      <c r="T336" s="3">
        <v>5.0999999999999996</v>
      </c>
      <c r="U336" s="3">
        <v>232</v>
      </c>
      <c r="V336" s="3">
        <v>225</v>
      </c>
      <c r="W336" s="3">
        <v>2.7</v>
      </c>
      <c r="X336" s="32">
        <v>973</v>
      </c>
      <c r="Y336" s="33">
        <v>968</v>
      </c>
      <c r="Z336" s="3">
        <v>0.5</v>
      </c>
      <c r="AA336" s="3">
        <v>156241.04999999999</v>
      </c>
      <c r="AB336" s="3">
        <v>155466.35999999999</v>
      </c>
      <c r="AC336" s="3">
        <v>156241.04999999999</v>
      </c>
      <c r="AD336" s="3">
        <v>155466.35999999999</v>
      </c>
    </row>
    <row r="337" spans="1:30" x14ac:dyDescent="0.3">
      <c r="A337" s="3" t="s">
        <v>1557</v>
      </c>
      <c r="B337" s="4">
        <v>18098</v>
      </c>
      <c r="C337" s="4">
        <v>154</v>
      </c>
      <c r="D337" s="4" t="s">
        <v>25</v>
      </c>
      <c r="E337" s="5" t="s">
        <v>45</v>
      </c>
      <c r="F337" s="3" t="s">
        <v>1558</v>
      </c>
      <c r="G337" s="4" t="s">
        <v>86</v>
      </c>
      <c r="H337" s="3" t="s">
        <v>758</v>
      </c>
      <c r="I337" s="3" t="s">
        <v>175</v>
      </c>
      <c r="J337" s="3" t="s">
        <v>89</v>
      </c>
      <c r="K337" s="3" t="s">
        <v>132</v>
      </c>
      <c r="L337" s="6" t="s">
        <v>175</v>
      </c>
      <c r="M337" s="3" t="s">
        <v>176</v>
      </c>
      <c r="N337" s="3" t="s">
        <v>1559</v>
      </c>
      <c r="O337" s="3" t="s">
        <v>178</v>
      </c>
      <c r="P337" s="3" t="s">
        <v>55</v>
      </c>
      <c r="Q337" s="3" t="s">
        <v>31</v>
      </c>
      <c r="R337" s="3">
        <v>86</v>
      </c>
      <c r="S337" s="3">
        <v>85</v>
      </c>
      <c r="T337" s="3">
        <v>1.4</v>
      </c>
      <c r="U337" s="3">
        <v>341</v>
      </c>
      <c r="V337" s="3">
        <v>263</v>
      </c>
      <c r="W337" s="3">
        <v>29.7</v>
      </c>
      <c r="X337" s="32">
        <v>1356</v>
      </c>
      <c r="Y337" s="33">
        <v>1227</v>
      </c>
      <c r="Z337" s="3">
        <v>10.5</v>
      </c>
      <c r="AA337" s="3">
        <v>156089.25</v>
      </c>
      <c r="AB337" s="3">
        <v>140756.16</v>
      </c>
      <c r="AC337" s="3">
        <v>160913.25</v>
      </c>
      <c r="AD337" s="3">
        <v>144275.16</v>
      </c>
    </row>
    <row r="338" spans="1:30" x14ac:dyDescent="0.3">
      <c r="A338" s="3" t="s">
        <v>3261</v>
      </c>
      <c r="B338" s="4">
        <v>64736</v>
      </c>
      <c r="C338" s="4">
        <v>254</v>
      </c>
      <c r="D338" s="4" t="s">
        <v>25</v>
      </c>
      <c r="E338" s="5" t="s">
        <v>45</v>
      </c>
      <c r="F338" s="3" t="s">
        <v>3262</v>
      </c>
      <c r="G338" s="4" t="s">
        <v>86</v>
      </c>
      <c r="H338" s="3" t="s">
        <v>54</v>
      </c>
      <c r="I338" s="3" t="s">
        <v>191</v>
      </c>
      <c r="J338" s="3" t="s">
        <v>132</v>
      </c>
      <c r="K338" s="3" t="s">
        <v>132</v>
      </c>
      <c r="L338" s="6" t="s">
        <v>191</v>
      </c>
      <c r="M338" s="3" t="s">
        <v>211</v>
      </c>
      <c r="N338" s="3" t="s">
        <v>3263</v>
      </c>
      <c r="O338" s="3" t="s">
        <v>92</v>
      </c>
      <c r="P338" s="3" t="s">
        <v>249</v>
      </c>
      <c r="Q338" s="3" t="s">
        <v>31</v>
      </c>
      <c r="R338" s="3">
        <v>60</v>
      </c>
      <c r="S338" s="3">
        <v>49</v>
      </c>
      <c r="T338" s="3">
        <v>23.1</v>
      </c>
      <c r="U338" s="3">
        <v>186</v>
      </c>
      <c r="V338" s="3">
        <v>193</v>
      </c>
      <c r="W338" s="3">
        <v>-3.8</v>
      </c>
      <c r="X338" s="32">
        <v>691</v>
      </c>
      <c r="Y338" s="33">
        <v>659</v>
      </c>
      <c r="Z338" s="3">
        <v>4.9000000000000004</v>
      </c>
      <c r="AA338" s="3">
        <v>154747.38</v>
      </c>
      <c r="AB338" s="3">
        <v>147581.94</v>
      </c>
      <c r="AC338" s="3">
        <v>154747.38</v>
      </c>
      <c r="AD338" s="3">
        <v>147581.94</v>
      </c>
    </row>
    <row r="339" spans="1:30" x14ac:dyDescent="0.3">
      <c r="A339" s="3" t="s">
        <v>4489</v>
      </c>
      <c r="B339" s="4">
        <v>16562</v>
      </c>
      <c r="C339" s="4">
        <v>191</v>
      </c>
      <c r="D339" s="4" t="s">
        <v>25</v>
      </c>
      <c r="E339" s="5" t="s">
        <v>45</v>
      </c>
      <c r="F339" s="3" t="s">
        <v>4490</v>
      </c>
      <c r="G339" s="4" t="s">
        <v>86</v>
      </c>
      <c r="H339" s="3" t="s">
        <v>758</v>
      </c>
      <c r="I339" s="3" t="s">
        <v>175</v>
      </c>
      <c r="J339" s="3" t="s">
        <v>146</v>
      </c>
      <c r="K339" s="3" t="s">
        <v>146</v>
      </c>
      <c r="L339" s="6" t="s">
        <v>175</v>
      </c>
      <c r="M339" s="3" t="s">
        <v>176</v>
      </c>
      <c r="N339" s="3" t="s">
        <v>4491</v>
      </c>
      <c r="O339" s="3" t="s">
        <v>178</v>
      </c>
      <c r="P339" s="3" t="s">
        <v>63</v>
      </c>
      <c r="Q339" s="3" t="s">
        <v>31</v>
      </c>
      <c r="R339" s="3">
        <v>14</v>
      </c>
      <c r="S339" s="3">
        <v>14</v>
      </c>
      <c r="T339" s="3">
        <v>3.7</v>
      </c>
      <c r="U339" s="3">
        <v>54</v>
      </c>
      <c r="V339" s="3">
        <v>54</v>
      </c>
      <c r="W339" s="3">
        <v>0</v>
      </c>
      <c r="X339" s="32">
        <v>338</v>
      </c>
      <c r="Y339" s="33">
        <v>304</v>
      </c>
      <c r="Z339" s="3">
        <v>11.2</v>
      </c>
      <c r="AA339" s="3">
        <v>153760.29999999999</v>
      </c>
      <c r="AB339" s="3">
        <v>135132.96</v>
      </c>
      <c r="AC339" s="3">
        <v>153760.29999999999</v>
      </c>
      <c r="AD339" s="3">
        <v>135132.96</v>
      </c>
    </row>
    <row r="340" spans="1:30" x14ac:dyDescent="0.3">
      <c r="A340" s="3" t="s">
        <v>3264</v>
      </c>
      <c r="B340" s="4">
        <v>28238</v>
      </c>
      <c r="C340" s="4">
        <v>122</v>
      </c>
      <c r="D340" s="4" t="s">
        <v>25</v>
      </c>
      <c r="E340" s="5" t="s">
        <v>45</v>
      </c>
      <c r="F340" s="3" t="s">
        <v>3265</v>
      </c>
      <c r="G340" s="4" t="s">
        <v>86</v>
      </c>
      <c r="H340" s="3" t="s">
        <v>153</v>
      </c>
      <c r="I340" s="3" t="s">
        <v>153</v>
      </c>
      <c r="J340" s="3" t="s">
        <v>132</v>
      </c>
      <c r="K340" s="3" t="s">
        <v>132</v>
      </c>
      <c r="L340" s="6" t="s">
        <v>153</v>
      </c>
      <c r="M340" s="3" t="s">
        <v>154</v>
      </c>
      <c r="N340" s="3" t="s">
        <v>3266</v>
      </c>
      <c r="O340" s="3" t="s">
        <v>156</v>
      </c>
      <c r="P340" s="3" t="s">
        <v>63</v>
      </c>
      <c r="Q340" s="3" t="s">
        <v>31</v>
      </c>
      <c r="R340" s="3">
        <v>84</v>
      </c>
      <c r="S340" s="3">
        <v>44</v>
      </c>
      <c r="T340" s="3">
        <v>90.3</v>
      </c>
      <c r="U340" s="3">
        <v>251</v>
      </c>
      <c r="V340" s="3">
        <v>222</v>
      </c>
      <c r="W340" s="3">
        <v>12.8</v>
      </c>
      <c r="X340" s="32">
        <v>870</v>
      </c>
      <c r="Y340" s="33">
        <v>782</v>
      </c>
      <c r="Z340" s="3">
        <v>11.3</v>
      </c>
      <c r="AA340" s="3">
        <v>153644.28</v>
      </c>
      <c r="AB340" s="3">
        <v>137061.6</v>
      </c>
      <c r="AC340" s="3">
        <v>157913.28</v>
      </c>
      <c r="AD340" s="3">
        <v>141825.60000000001</v>
      </c>
    </row>
    <row r="341" spans="1:30" x14ac:dyDescent="0.3">
      <c r="A341" s="3" t="s">
        <v>3267</v>
      </c>
      <c r="B341" s="4">
        <v>28087</v>
      </c>
      <c r="C341" s="4">
        <v>352</v>
      </c>
      <c r="D341" s="4" t="s">
        <v>25</v>
      </c>
      <c r="E341" s="5" t="s">
        <v>45</v>
      </c>
      <c r="F341" s="3" t="s">
        <v>3268</v>
      </c>
      <c r="G341" s="4" t="s">
        <v>86</v>
      </c>
      <c r="H341" s="3" t="s">
        <v>153</v>
      </c>
      <c r="I341" s="3" t="s">
        <v>153</v>
      </c>
      <c r="J341" s="3" t="s">
        <v>132</v>
      </c>
      <c r="K341" s="3" t="s">
        <v>132</v>
      </c>
      <c r="L341" s="6" t="s">
        <v>153</v>
      </c>
      <c r="M341" s="3" t="s">
        <v>154</v>
      </c>
      <c r="N341" s="3" t="s">
        <v>3269</v>
      </c>
      <c r="O341" s="3" t="s">
        <v>156</v>
      </c>
      <c r="P341" s="3" t="s">
        <v>51</v>
      </c>
      <c r="Q341" s="3" t="s">
        <v>31</v>
      </c>
      <c r="R341" s="3">
        <v>83</v>
      </c>
      <c r="S341" s="3">
        <v>76</v>
      </c>
      <c r="T341" s="3">
        <v>9.6</v>
      </c>
      <c r="U341" s="3">
        <v>250</v>
      </c>
      <c r="V341" s="3">
        <v>230</v>
      </c>
      <c r="W341" s="3">
        <v>8.6999999999999993</v>
      </c>
      <c r="X341" s="32">
        <v>885</v>
      </c>
      <c r="Y341" s="33">
        <v>868</v>
      </c>
      <c r="Z341" s="3">
        <v>2</v>
      </c>
      <c r="AA341" s="3">
        <v>153444.42000000001</v>
      </c>
      <c r="AB341" s="3">
        <v>150497.64000000001</v>
      </c>
      <c r="AC341" s="3">
        <v>153444.42000000001</v>
      </c>
      <c r="AD341" s="3">
        <v>150497.64000000001</v>
      </c>
    </row>
    <row r="342" spans="1:30" x14ac:dyDescent="0.3">
      <c r="A342" s="3" t="s">
        <v>5283</v>
      </c>
      <c r="B342" s="4">
        <v>89778</v>
      </c>
      <c r="C342" s="4">
        <v>53</v>
      </c>
      <c r="D342" s="4" t="s">
        <v>25</v>
      </c>
      <c r="E342" s="5" t="s">
        <v>45</v>
      </c>
      <c r="F342" s="3" t="s">
        <v>5284</v>
      </c>
      <c r="G342" s="4" t="s">
        <v>86</v>
      </c>
      <c r="H342" s="3" t="s">
        <v>245</v>
      </c>
      <c r="I342" s="3" t="s">
        <v>245</v>
      </c>
      <c r="J342" s="3" t="s">
        <v>104</v>
      </c>
      <c r="K342" s="3" t="s">
        <v>104</v>
      </c>
      <c r="L342" s="6" t="s">
        <v>245</v>
      </c>
      <c r="M342" s="3" t="s">
        <v>529</v>
      </c>
      <c r="N342" s="3" t="s">
        <v>5285</v>
      </c>
      <c r="O342" s="3" t="s">
        <v>248</v>
      </c>
      <c r="P342" s="3" t="s">
        <v>421</v>
      </c>
      <c r="Q342" s="3" t="s">
        <v>27</v>
      </c>
      <c r="R342" s="3">
        <v>167</v>
      </c>
      <c r="S342" s="3">
        <v>176</v>
      </c>
      <c r="T342" s="3">
        <v>-5.4</v>
      </c>
      <c r="U342" s="3">
        <v>385</v>
      </c>
      <c r="V342" s="3">
        <v>434</v>
      </c>
      <c r="W342" s="3">
        <v>-11.3</v>
      </c>
      <c r="X342" s="32">
        <v>1803</v>
      </c>
      <c r="Y342" s="33">
        <v>1785</v>
      </c>
      <c r="Z342" s="3">
        <v>1</v>
      </c>
      <c r="AA342" s="3">
        <v>152962.91</v>
      </c>
      <c r="AB342" s="3">
        <v>144123.94</v>
      </c>
      <c r="AC342" s="3">
        <v>152962.91</v>
      </c>
      <c r="AD342" s="3">
        <v>144123.94</v>
      </c>
    </row>
    <row r="343" spans="1:30" x14ac:dyDescent="0.3">
      <c r="A343" s="3" t="s">
        <v>3270</v>
      </c>
      <c r="B343" s="4">
        <v>4717</v>
      </c>
      <c r="C343" s="4">
        <v>266</v>
      </c>
      <c r="D343" s="4" t="s">
        <v>25</v>
      </c>
      <c r="E343" s="5" t="s">
        <v>45</v>
      </c>
      <c r="F343" s="3" t="s">
        <v>3271</v>
      </c>
      <c r="G343" s="4" t="s">
        <v>86</v>
      </c>
      <c r="H343" s="3" t="s">
        <v>900</v>
      </c>
      <c r="I343" s="3" t="s">
        <v>240</v>
      </c>
      <c r="J343" s="3" t="s">
        <v>132</v>
      </c>
      <c r="K343" s="3" t="s">
        <v>132</v>
      </c>
      <c r="L343" s="6" t="s">
        <v>240</v>
      </c>
      <c r="M343" s="3" t="s">
        <v>712</v>
      </c>
      <c r="N343" s="3" t="s">
        <v>3272</v>
      </c>
      <c r="O343" s="3" t="s">
        <v>178</v>
      </c>
      <c r="P343" s="3" t="s">
        <v>51</v>
      </c>
      <c r="Q343" s="3" t="s">
        <v>31</v>
      </c>
      <c r="R343" s="3">
        <v>43</v>
      </c>
      <c r="S343" s="3">
        <v>41</v>
      </c>
      <c r="T343" s="3">
        <v>5.7</v>
      </c>
      <c r="U343" s="3">
        <v>134</v>
      </c>
      <c r="V343" s="3">
        <v>142</v>
      </c>
      <c r="W343" s="3">
        <v>-6.2</v>
      </c>
      <c r="X343" s="32">
        <v>581</v>
      </c>
      <c r="Y343" s="33">
        <v>588</v>
      </c>
      <c r="Z343" s="3">
        <v>-1.2</v>
      </c>
      <c r="AA343" s="3">
        <v>152703.72</v>
      </c>
      <c r="AB343" s="3">
        <v>154603.01999999999</v>
      </c>
      <c r="AC343" s="3">
        <v>152703.72</v>
      </c>
      <c r="AD343" s="3">
        <v>154603.01999999999</v>
      </c>
    </row>
    <row r="344" spans="1:30" x14ac:dyDescent="0.3">
      <c r="A344" s="3" t="s">
        <v>1560</v>
      </c>
      <c r="B344" s="4">
        <v>37993</v>
      </c>
      <c r="C344" s="4">
        <v>351</v>
      </c>
      <c r="D344" s="4" t="s">
        <v>25</v>
      </c>
      <c r="E344" s="5" t="s">
        <v>45</v>
      </c>
      <c r="F344" s="3" t="s">
        <v>1561</v>
      </c>
      <c r="G344" s="4" t="s">
        <v>86</v>
      </c>
      <c r="H344" s="3" t="s">
        <v>252</v>
      </c>
      <c r="I344" s="3" t="s">
        <v>252</v>
      </c>
      <c r="J344" s="3" t="s">
        <v>89</v>
      </c>
      <c r="K344" s="3" t="s">
        <v>89</v>
      </c>
      <c r="L344" s="6" t="s">
        <v>252</v>
      </c>
      <c r="M344" s="3" t="s">
        <v>154</v>
      </c>
      <c r="N344" s="3" t="s">
        <v>1562</v>
      </c>
      <c r="O344" s="3" t="s">
        <v>311</v>
      </c>
      <c r="P344" s="3" t="s">
        <v>397</v>
      </c>
      <c r="Q344" s="3" t="s">
        <v>31</v>
      </c>
      <c r="R344" s="3">
        <v>99</v>
      </c>
      <c r="S344" s="3">
        <v>106</v>
      </c>
      <c r="T344" s="3">
        <v>-6.1</v>
      </c>
      <c r="U344" s="3">
        <v>313</v>
      </c>
      <c r="V344" s="3">
        <v>319</v>
      </c>
      <c r="W344" s="3">
        <v>-2</v>
      </c>
      <c r="X344" s="16">
        <v>1269</v>
      </c>
      <c r="Y344" s="7">
        <v>1295</v>
      </c>
      <c r="Z344" s="3">
        <v>-2</v>
      </c>
      <c r="AA344" s="3">
        <v>152438.31</v>
      </c>
      <c r="AB344" s="3">
        <v>155580.9</v>
      </c>
      <c r="AC344" s="3">
        <v>152438.31</v>
      </c>
      <c r="AD344" s="3">
        <v>155580.9</v>
      </c>
    </row>
    <row r="345" spans="1:30" x14ac:dyDescent="0.3">
      <c r="A345" s="3" t="s">
        <v>5286</v>
      </c>
      <c r="B345" s="4">
        <v>88148</v>
      </c>
      <c r="C345" s="4">
        <v>94</v>
      </c>
      <c r="D345" s="4" t="s">
        <v>25</v>
      </c>
      <c r="E345" s="5" t="s">
        <v>45</v>
      </c>
      <c r="F345" s="3" t="s">
        <v>5287</v>
      </c>
      <c r="G345" s="4" t="s">
        <v>86</v>
      </c>
      <c r="H345" s="3" t="s">
        <v>245</v>
      </c>
      <c r="I345" s="3" t="s">
        <v>245</v>
      </c>
      <c r="J345" s="3" t="s">
        <v>104</v>
      </c>
      <c r="K345" s="3" t="s">
        <v>104</v>
      </c>
      <c r="L345" s="6" t="s">
        <v>245</v>
      </c>
      <c r="M345" s="3" t="s">
        <v>529</v>
      </c>
      <c r="N345" s="3" t="s">
        <v>5288</v>
      </c>
      <c r="O345" s="3" t="s">
        <v>248</v>
      </c>
      <c r="P345" s="3" t="s">
        <v>213</v>
      </c>
      <c r="Q345" s="3" t="s">
        <v>60</v>
      </c>
      <c r="R345" s="3">
        <v>178</v>
      </c>
      <c r="S345" s="3">
        <v>166</v>
      </c>
      <c r="T345" s="3">
        <v>7</v>
      </c>
      <c r="U345" s="3">
        <v>565</v>
      </c>
      <c r="V345" s="3">
        <v>554</v>
      </c>
      <c r="W345" s="3">
        <v>2</v>
      </c>
      <c r="X345" s="32">
        <v>2245</v>
      </c>
      <c r="Y345" s="33">
        <v>2020</v>
      </c>
      <c r="Z345" s="3">
        <v>11.2</v>
      </c>
      <c r="AA345" s="3">
        <v>151843.04999999999</v>
      </c>
      <c r="AB345" s="3">
        <v>136589.04999999999</v>
      </c>
      <c r="AC345" s="3">
        <v>151843.04999999999</v>
      </c>
      <c r="AD345" s="3">
        <v>136589.04999999999</v>
      </c>
    </row>
    <row r="346" spans="1:30" x14ac:dyDescent="0.3">
      <c r="A346" s="3" t="s">
        <v>767</v>
      </c>
      <c r="B346" s="4">
        <v>18856</v>
      </c>
      <c r="C346" s="4">
        <v>219</v>
      </c>
      <c r="D346" s="4" t="s">
        <v>25</v>
      </c>
      <c r="E346" s="5">
        <v>42993</v>
      </c>
      <c r="F346" s="3" t="s">
        <v>768</v>
      </c>
      <c r="G346" s="4" t="s">
        <v>86</v>
      </c>
      <c r="H346" s="3" t="s">
        <v>758</v>
      </c>
      <c r="I346" s="3" t="s">
        <v>175</v>
      </c>
      <c r="J346" s="3" t="s">
        <v>132</v>
      </c>
      <c r="K346" s="3" t="s">
        <v>132</v>
      </c>
      <c r="L346" s="6" t="s">
        <v>175</v>
      </c>
      <c r="M346" s="3" t="s">
        <v>176</v>
      </c>
      <c r="N346" s="3" t="s">
        <v>769</v>
      </c>
      <c r="O346" s="3" t="s">
        <v>178</v>
      </c>
      <c r="P346" s="3" t="s">
        <v>55</v>
      </c>
      <c r="Q346" s="3" t="s">
        <v>31</v>
      </c>
      <c r="R346" s="3">
        <v>23</v>
      </c>
      <c r="U346" s="3">
        <v>105</v>
      </c>
      <c r="X346" s="32">
        <v>615</v>
      </c>
      <c r="Y346" s="33"/>
      <c r="AA346" s="3">
        <v>150963.84</v>
      </c>
      <c r="AC346" s="3">
        <v>153291.84</v>
      </c>
    </row>
    <row r="347" spans="1:30" x14ac:dyDescent="0.3">
      <c r="A347" s="3" t="s">
        <v>4492</v>
      </c>
      <c r="B347" s="4">
        <v>48151</v>
      </c>
      <c r="C347" s="4">
        <v>236</v>
      </c>
      <c r="D347" s="4" t="s">
        <v>25</v>
      </c>
      <c r="E347" s="5" t="s">
        <v>45</v>
      </c>
      <c r="F347" s="3" t="s">
        <v>4493</v>
      </c>
      <c r="G347" s="4" t="s">
        <v>86</v>
      </c>
      <c r="H347" s="3" t="s">
        <v>131</v>
      </c>
      <c r="I347" s="3" t="s">
        <v>88</v>
      </c>
      <c r="J347" s="3" t="s">
        <v>146</v>
      </c>
      <c r="K347" s="3" t="s">
        <v>146</v>
      </c>
      <c r="L347" s="6" t="s">
        <v>88</v>
      </c>
      <c r="M347" s="3" t="s">
        <v>133</v>
      </c>
      <c r="N347" s="3" t="s">
        <v>4494</v>
      </c>
      <c r="O347" s="3" t="s">
        <v>106</v>
      </c>
      <c r="P347" s="3" t="s">
        <v>42</v>
      </c>
      <c r="Q347" s="3" t="s">
        <v>31</v>
      </c>
      <c r="R347" s="3">
        <v>36</v>
      </c>
      <c r="S347" s="3">
        <v>5</v>
      </c>
      <c r="T347" s="3">
        <v>652</v>
      </c>
      <c r="U347" s="3">
        <v>47</v>
      </c>
      <c r="V347" s="3">
        <v>25</v>
      </c>
      <c r="W347" s="3">
        <v>89.1</v>
      </c>
      <c r="X347" s="32">
        <v>315</v>
      </c>
      <c r="Y347" s="33">
        <v>188</v>
      </c>
      <c r="Z347" s="3">
        <v>68</v>
      </c>
      <c r="AA347" s="3">
        <v>150822</v>
      </c>
      <c r="AB347" s="3">
        <v>87702.54</v>
      </c>
      <c r="AC347" s="3">
        <v>167997.45</v>
      </c>
      <c r="AD347" s="3">
        <v>100025.85</v>
      </c>
    </row>
    <row r="348" spans="1:30" x14ac:dyDescent="0.3">
      <c r="A348" s="3" t="s">
        <v>3273</v>
      </c>
      <c r="B348" s="4">
        <v>39868</v>
      </c>
      <c r="C348" s="4">
        <v>220</v>
      </c>
      <c r="D348" s="4" t="s">
        <v>25</v>
      </c>
      <c r="E348" s="5" t="s">
        <v>45</v>
      </c>
      <c r="F348" s="3" t="s">
        <v>3274</v>
      </c>
      <c r="G348" s="4" t="s">
        <v>86</v>
      </c>
      <c r="H348" s="3" t="s">
        <v>252</v>
      </c>
      <c r="I348" s="3" t="s">
        <v>252</v>
      </c>
      <c r="J348" s="3" t="s">
        <v>132</v>
      </c>
      <c r="K348" s="3" t="s">
        <v>132</v>
      </c>
      <c r="L348" s="6" t="s">
        <v>252</v>
      </c>
      <c r="M348" s="3" t="s">
        <v>154</v>
      </c>
      <c r="N348" s="3" t="s">
        <v>3275</v>
      </c>
      <c r="O348" s="3" t="s">
        <v>311</v>
      </c>
      <c r="P348" s="3" t="s">
        <v>397</v>
      </c>
      <c r="Q348" s="3" t="s">
        <v>31</v>
      </c>
      <c r="R348" s="3">
        <v>125</v>
      </c>
      <c r="S348" s="3">
        <v>99</v>
      </c>
      <c r="T348" s="3">
        <v>26.1</v>
      </c>
      <c r="U348" s="3">
        <v>398</v>
      </c>
      <c r="V348" s="3">
        <v>344</v>
      </c>
      <c r="W348" s="3">
        <v>15.7</v>
      </c>
      <c r="X348" s="16">
        <v>1429</v>
      </c>
      <c r="Y348" s="7">
        <v>1413</v>
      </c>
      <c r="Z348" s="3">
        <v>1.1000000000000001</v>
      </c>
      <c r="AA348" s="3">
        <v>150686.97</v>
      </c>
      <c r="AB348" s="3">
        <v>148143.66</v>
      </c>
      <c r="AC348" s="3">
        <v>150686.97</v>
      </c>
      <c r="AD348" s="3">
        <v>149025.66</v>
      </c>
    </row>
    <row r="349" spans="1:30" x14ac:dyDescent="0.3">
      <c r="A349" s="3" t="s">
        <v>1563</v>
      </c>
      <c r="B349" s="4">
        <v>43334</v>
      </c>
      <c r="C349" s="4">
        <v>347</v>
      </c>
      <c r="D349" s="4" t="s">
        <v>25</v>
      </c>
      <c r="E349" s="5" t="s">
        <v>45</v>
      </c>
      <c r="F349" s="3" t="s">
        <v>1564</v>
      </c>
      <c r="G349" s="4" t="s">
        <v>86</v>
      </c>
      <c r="H349" s="3" t="s">
        <v>299</v>
      </c>
      <c r="I349" s="3" t="s">
        <v>299</v>
      </c>
      <c r="J349" s="3" t="s">
        <v>89</v>
      </c>
      <c r="K349" s="3" t="s">
        <v>89</v>
      </c>
      <c r="L349" s="6" t="s">
        <v>299</v>
      </c>
      <c r="M349" s="3" t="s">
        <v>184</v>
      </c>
      <c r="N349" s="3" t="s">
        <v>1565</v>
      </c>
      <c r="O349" s="3" t="s">
        <v>301</v>
      </c>
      <c r="P349" s="3" t="s">
        <v>397</v>
      </c>
      <c r="Q349" s="3" t="s">
        <v>31</v>
      </c>
      <c r="R349" s="3">
        <v>60</v>
      </c>
      <c r="S349" s="3">
        <v>63</v>
      </c>
      <c r="T349" s="3">
        <v>-5</v>
      </c>
      <c r="U349" s="3">
        <v>195</v>
      </c>
      <c r="V349" s="3">
        <v>214</v>
      </c>
      <c r="W349" s="3">
        <v>-9</v>
      </c>
      <c r="X349" s="32">
        <v>889</v>
      </c>
      <c r="Y349" s="33">
        <v>908</v>
      </c>
      <c r="Z349" s="3">
        <v>-2.1</v>
      </c>
      <c r="AA349" s="3">
        <v>150610.98000000001</v>
      </c>
      <c r="AB349" s="3">
        <v>153900.94</v>
      </c>
      <c r="AC349" s="3">
        <v>150610.98000000001</v>
      </c>
      <c r="AD349" s="3">
        <v>153900.94</v>
      </c>
    </row>
    <row r="350" spans="1:30" x14ac:dyDescent="0.3">
      <c r="A350" s="3" t="s">
        <v>1566</v>
      </c>
      <c r="B350" s="4">
        <v>37986</v>
      </c>
      <c r="C350" s="4">
        <v>363</v>
      </c>
      <c r="D350" s="4" t="s">
        <v>25</v>
      </c>
      <c r="E350" s="5" t="s">
        <v>45</v>
      </c>
      <c r="F350" s="3" t="s">
        <v>1567</v>
      </c>
      <c r="G350" s="4" t="s">
        <v>86</v>
      </c>
      <c r="H350" s="3" t="s">
        <v>252</v>
      </c>
      <c r="I350" s="3" t="s">
        <v>252</v>
      </c>
      <c r="J350" s="3" t="s">
        <v>89</v>
      </c>
      <c r="K350" s="3" t="s">
        <v>132</v>
      </c>
      <c r="L350" s="6" t="s">
        <v>252</v>
      </c>
      <c r="M350" s="3" t="s">
        <v>154</v>
      </c>
      <c r="N350" s="3" t="s">
        <v>1568</v>
      </c>
      <c r="O350" s="3" t="s">
        <v>311</v>
      </c>
      <c r="P350" s="3" t="s">
        <v>161</v>
      </c>
      <c r="Q350" s="3" t="s">
        <v>31</v>
      </c>
      <c r="R350" s="3">
        <v>83</v>
      </c>
      <c r="S350" s="3">
        <v>71</v>
      </c>
      <c r="T350" s="3">
        <v>16.600000000000001</v>
      </c>
      <c r="U350" s="3">
        <v>230</v>
      </c>
      <c r="V350" s="3">
        <v>234</v>
      </c>
      <c r="W350" s="3">
        <v>-1.8</v>
      </c>
      <c r="X350" s="16">
        <v>966</v>
      </c>
      <c r="Y350" s="7">
        <v>966</v>
      </c>
      <c r="Z350" s="3">
        <v>0</v>
      </c>
      <c r="AA350" s="3">
        <v>150304.95999999999</v>
      </c>
      <c r="AB350" s="3">
        <v>150849.96</v>
      </c>
      <c r="AC350" s="3">
        <v>160460.96</v>
      </c>
      <c r="AD350" s="3">
        <v>160460.96</v>
      </c>
    </row>
    <row r="351" spans="1:30" x14ac:dyDescent="0.3">
      <c r="A351" s="3" t="s">
        <v>1569</v>
      </c>
      <c r="B351" s="4">
        <v>89011</v>
      </c>
      <c r="C351" s="4">
        <v>95</v>
      </c>
      <c r="D351" s="4" t="s">
        <v>25</v>
      </c>
      <c r="E351" s="5" t="s">
        <v>45</v>
      </c>
      <c r="F351" s="3" t="s">
        <v>1570</v>
      </c>
      <c r="G351" s="4" t="s">
        <v>86</v>
      </c>
      <c r="H351" s="3" t="s">
        <v>245</v>
      </c>
      <c r="I351" s="3" t="s">
        <v>245</v>
      </c>
      <c r="J351" s="3" t="s">
        <v>89</v>
      </c>
      <c r="K351" s="3" t="s">
        <v>89</v>
      </c>
      <c r="L351" s="6" t="s">
        <v>245</v>
      </c>
      <c r="M351" s="3" t="s">
        <v>529</v>
      </c>
      <c r="N351" s="3" t="s">
        <v>1571</v>
      </c>
      <c r="O351" s="3" t="s">
        <v>248</v>
      </c>
      <c r="P351" s="3" t="s">
        <v>213</v>
      </c>
      <c r="Q351" s="3" t="s">
        <v>60</v>
      </c>
      <c r="R351" s="3">
        <v>145</v>
      </c>
      <c r="S351" s="3">
        <v>98</v>
      </c>
      <c r="T351" s="3">
        <v>47.5</v>
      </c>
      <c r="U351" s="3">
        <v>484</v>
      </c>
      <c r="V351" s="3">
        <v>357</v>
      </c>
      <c r="W351" s="3">
        <v>35.5</v>
      </c>
      <c r="X351" s="32">
        <v>1585</v>
      </c>
      <c r="Y351" s="33">
        <v>1254</v>
      </c>
      <c r="Z351" s="3">
        <v>26.4</v>
      </c>
      <c r="AA351" s="3">
        <v>150044.13</v>
      </c>
      <c r="AB351" s="3">
        <v>118728.72</v>
      </c>
      <c r="AC351" s="3">
        <v>150044.13</v>
      </c>
      <c r="AD351" s="3">
        <v>118728.72</v>
      </c>
    </row>
    <row r="352" spans="1:30" x14ac:dyDescent="0.3">
      <c r="A352" s="3" t="s">
        <v>3276</v>
      </c>
      <c r="B352" s="4">
        <v>28236</v>
      </c>
      <c r="C352" s="4">
        <v>302</v>
      </c>
      <c r="D352" s="4" t="s">
        <v>25</v>
      </c>
      <c r="E352" s="5" t="s">
        <v>45</v>
      </c>
      <c r="F352" s="3" t="s">
        <v>3277</v>
      </c>
      <c r="G352" s="4" t="s">
        <v>86</v>
      </c>
      <c r="H352" s="3" t="s">
        <v>153</v>
      </c>
      <c r="I352" s="3" t="s">
        <v>153</v>
      </c>
      <c r="J352" s="3" t="s">
        <v>132</v>
      </c>
      <c r="K352" s="3" t="s">
        <v>132</v>
      </c>
      <c r="L352" s="6" t="s">
        <v>153</v>
      </c>
      <c r="M352" s="3" t="s">
        <v>154</v>
      </c>
      <c r="N352" s="3" t="s">
        <v>3278</v>
      </c>
      <c r="O352" s="3" t="s">
        <v>156</v>
      </c>
      <c r="P352" s="3" t="s">
        <v>63</v>
      </c>
      <c r="Q352" s="3" t="s">
        <v>31</v>
      </c>
      <c r="R352" s="3">
        <v>65</v>
      </c>
      <c r="S352" s="3">
        <v>52</v>
      </c>
      <c r="T352" s="3">
        <v>25</v>
      </c>
      <c r="U352" s="3">
        <v>203</v>
      </c>
      <c r="V352" s="3">
        <v>207</v>
      </c>
      <c r="W352" s="3">
        <v>-2</v>
      </c>
      <c r="X352" s="32">
        <v>711</v>
      </c>
      <c r="Y352" s="33">
        <v>694</v>
      </c>
      <c r="Z352" s="3">
        <v>2.5</v>
      </c>
      <c r="AA352" s="3">
        <v>149177.48000000001</v>
      </c>
      <c r="AB352" s="3">
        <v>146899.14000000001</v>
      </c>
      <c r="AC352" s="3">
        <v>156903.48000000001</v>
      </c>
      <c r="AD352" s="3">
        <v>153115.14000000001</v>
      </c>
    </row>
    <row r="353" spans="1:30" x14ac:dyDescent="0.3">
      <c r="A353" s="3" t="s">
        <v>5289</v>
      </c>
      <c r="B353" s="4">
        <v>88738</v>
      </c>
      <c r="C353" s="4">
        <v>181</v>
      </c>
      <c r="D353" s="4" t="s">
        <v>25</v>
      </c>
      <c r="E353" s="5" t="s">
        <v>45</v>
      </c>
      <c r="F353" s="3" t="s">
        <v>5290</v>
      </c>
      <c r="G353" s="4" t="s">
        <v>86</v>
      </c>
      <c r="H353" s="3" t="s">
        <v>245</v>
      </c>
      <c r="I353" s="3" t="s">
        <v>245</v>
      </c>
      <c r="J353" s="3" t="s">
        <v>104</v>
      </c>
      <c r="K353" s="3" t="s">
        <v>104</v>
      </c>
      <c r="L353" s="6" t="s">
        <v>245</v>
      </c>
      <c r="M353" s="3" t="s">
        <v>246</v>
      </c>
      <c r="N353" s="3" t="s">
        <v>5291</v>
      </c>
      <c r="O353" s="3" t="s">
        <v>248</v>
      </c>
      <c r="P353" s="3" t="s">
        <v>194</v>
      </c>
      <c r="Q353" s="3" t="s">
        <v>31</v>
      </c>
      <c r="R353" s="3">
        <v>216</v>
      </c>
      <c r="S353" s="3">
        <v>144</v>
      </c>
      <c r="T353" s="3">
        <v>50.4</v>
      </c>
      <c r="U353" s="3">
        <v>686</v>
      </c>
      <c r="V353" s="3">
        <v>545</v>
      </c>
      <c r="W353" s="3">
        <v>25.9</v>
      </c>
      <c r="X353" s="32">
        <v>2136</v>
      </c>
      <c r="Y353" s="33">
        <v>2038</v>
      </c>
      <c r="Z353" s="3">
        <v>4.8</v>
      </c>
      <c r="AA353" s="3">
        <v>149135.56</v>
      </c>
      <c r="AB353" s="3">
        <v>142318.39999999999</v>
      </c>
      <c r="AC353" s="3">
        <v>149135.56</v>
      </c>
      <c r="AD353" s="3">
        <v>142318.39999999999</v>
      </c>
    </row>
    <row r="354" spans="1:30" x14ac:dyDescent="0.3">
      <c r="A354" s="3" t="s">
        <v>3279</v>
      </c>
      <c r="B354" s="4">
        <v>86672</v>
      </c>
      <c r="C354" s="4">
        <v>297</v>
      </c>
      <c r="D354" s="4" t="s">
        <v>25</v>
      </c>
      <c r="E354" s="5" t="s">
        <v>45</v>
      </c>
      <c r="F354" s="3" t="s">
        <v>3280</v>
      </c>
      <c r="G354" s="4" t="s">
        <v>86</v>
      </c>
      <c r="H354" s="3" t="s">
        <v>831</v>
      </c>
      <c r="I354" s="3" t="s">
        <v>175</v>
      </c>
      <c r="J354" s="3" t="s">
        <v>132</v>
      </c>
      <c r="K354" s="3" t="s">
        <v>132</v>
      </c>
      <c r="L354" s="6" t="s">
        <v>175</v>
      </c>
      <c r="M354" s="3" t="s">
        <v>184</v>
      </c>
      <c r="N354" s="3" t="s">
        <v>3281</v>
      </c>
      <c r="O354" s="3" t="s">
        <v>92</v>
      </c>
      <c r="P354" s="3" t="s">
        <v>49</v>
      </c>
      <c r="Q354" s="3" t="s">
        <v>50</v>
      </c>
      <c r="R354" s="3">
        <v>53</v>
      </c>
      <c r="S354" s="3">
        <v>42</v>
      </c>
      <c r="T354" s="3">
        <v>28</v>
      </c>
      <c r="U354" s="3">
        <v>157</v>
      </c>
      <c r="V354" s="3">
        <v>137</v>
      </c>
      <c r="W354" s="3">
        <v>14.8</v>
      </c>
      <c r="X354" s="32">
        <v>750</v>
      </c>
      <c r="Y354" s="33">
        <v>596</v>
      </c>
      <c r="Z354" s="3">
        <v>25.8</v>
      </c>
      <c r="AA354" s="3">
        <v>149123.06</v>
      </c>
      <c r="AB354" s="3">
        <v>118413.13</v>
      </c>
      <c r="AC354" s="3">
        <v>151222.06</v>
      </c>
      <c r="AD354" s="3">
        <v>120167.13</v>
      </c>
    </row>
    <row r="355" spans="1:30" x14ac:dyDescent="0.3">
      <c r="A355" s="3" t="s">
        <v>4495</v>
      </c>
      <c r="B355" s="4">
        <v>48154</v>
      </c>
      <c r="C355" s="4">
        <v>267</v>
      </c>
      <c r="D355" s="4" t="s">
        <v>25</v>
      </c>
      <c r="E355" s="5" t="s">
        <v>45</v>
      </c>
      <c r="F355" s="3" t="s">
        <v>4496</v>
      </c>
      <c r="G355" s="4" t="s">
        <v>86</v>
      </c>
      <c r="H355" s="3" t="s">
        <v>131</v>
      </c>
      <c r="I355" s="3" t="s">
        <v>88</v>
      </c>
      <c r="J355" s="3" t="s">
        <v>146</v>
      </c>
      <c r="K355" s="3" t="s">
        <v>146</v>
      </c>
      <c r="L355" s="6" t="s">
        <v>88</v>
      </c>
      <c r="M355" s="3" t="s">
        <v>133</v>
      </c>
      <c r="N355" s="3" t="s">
        <v>4497</v>
      </c>
      <c r="O355" s="3" t="s">
        <v>106</v>
      </c>
      <c r="P355" s="3" t="s">
        <v>42</v>
      </c>
      <c r="Q355" s="3" t="s">
        <v>31</v>
      </c>
      <c r="R355" s="3">
        <v>13</v>
      </c>
      <c r="S355" s="3">
        <v>7</v>
      </c>
      <c r="T355" s="3">
        <v>85.7</v>
      </c>
      <c r="U355" s="3">
        <v>64</v>
      </c>
      <c r="V355" s="3">
        <v>48</v>
      </c>
      <c r="W355" s="3">
        <v>32.6</v>
      </c>
      <c r="X355" s="32">
        <v>363</v>
      </c>
      <c r="Y355" s="33">
        <v>227</v>
      </c>
      <c r="Z355" s="3">
        <v>59.8</v>
      </c>
      <c r="AA355" s="3">
        <v>148712.51</v>
      </c>
      <c r="AB355" s="3">
        <v>92305.88</v>
      </c>
      <c r="AC355" s="3">
        <v>159392.51</v>
      </c>
      <c r="AD355" s="3">
        <v>98013.88</v>
      </c>
    </row>
    <row r="356" spans="1:30" x14ac:dyDescent="0.3">
      <c r="A356" s="3" t="s">
        <v>5292</v>
      </c>
      <c r="B356" s="4">
        <v>18978</v>
      </c>
      <c r="C356" s="4">
        <v>194</v>
      </c>
      <c r="D356" s="4" t="s">
        <v>25</v>
      </c>
      <c r="E356" s="5" t="s">
        <v>45</v>
      </c>
      <c r="F356" s="3" t="s">
        <v>5293</v>
      </c>
      <c r="G356" s="4" t="s">
        <v>86</v>
      </c>
      <c r="H356" s="3" t="s">
        <v>758</v>
      </c>
      <c r="I356" s="3" t="s">
        <v>175</v>
      </c>
      <c r="J356" s="3" t="s">
        <v>104</v>
      </c>
      <c r="K356" s="3" t="s">
        <v>104</v>
      </c>
      <c r="L356" s="6" t="s">
        <v>175</v>
      </c>
      <c r="M356" s="3" t="s">
        <v>176</v>
      </c>
      <c r="N356" s="3" t="s">
        <v>5294</v>
      </c>
      <c r="O356" s="3" t="s">
        <v>178</v>
      </c>
      <c r="P356" s="3" t="s">
        <v>55</v>
      </c>
      <c r="Q356" s="3" t="s">
        <v>31</v>
      </c>
      <c r="R356" s="3">
        <v>143</v>
      </c>
      <c r="S356" s="3">
        <v>112</v>
      </c>
      <c r="T356" s="3">
        <v>27</v>
      </c>
      <c r="U356" s="3">
        <v>488</v>
      </c>
      <c r="V356" s="3">
        <v>512</v>
      </c>
      <c r="W356" s="3">
        <v>-4.5999999999999996</v>
      </c>
      <c r="X356" s="32">
        <v>1933</v>
      </c>
      <c r="Y356" s="33">
        <v>2114</v>
      </c>
      <c r="Z356" s="3">
        <v>-8.6</v>
      </c>
      <c r="AA356" s="3">
        <v>148562.35</v>
      </c>
      <c r="AB356" s="3">
        <v>162143.54999999999</v>
      </c>
      <c r="AC356" s="3">
        <v>152594.35</v>
      </c>
      <c r="AD356" s="3">
        <v>166900.54999999999</v>
      </c>
    </row>
    <row r="357" spans="1:30" x14ac:dyDescent="0.3">
      <c r="A357" s="3" t="s">
        <v>1572</v>
      </c>
      <c r="B357" s="4">
        <v>5349</v>
      </c>
      <c r="C357" s="4">
        <v>146</v>
      </c>
      <c r="D357" s="4" t="s">
        <v>25</v>
      </c>
      <c r="E357" s="5" t="s">
        <v>45</v>
      </c>
      <c r="F357" s="3" t="s">
        <v>1573</v>
      </c>
      <c r="G357" s="4" t="s">
        <v>86</v>
      </c>
      <c r="H357" s="3" t="s">
        <v>900</v>
      </c>
      <c r="I357" s="3" t="s">
        <v>240</v>
      </c>
      <c r="J357" s="3" t="s">
        <v>89</v>
      </c>
      <c r="K357" s="3" t="s">
        <v>89</v>
      </c>
      <c r="L357" s="6" t="s">
        <v>240</v>
      </c>
      <c r="M357" s="3" t="s">
        <v>712</v>
      </c>
      <c r="N357" s="3" t="s">
        <v>1574</v>
      </c>
      <c r="O357" s="3" t="s">
        <v>178</v>
      </c>
      <c r="P357" s="3" t="s">
        <v>397</v>
      </c>
      <c r="Q357" s="3" t="s">
        <v>31</v>
      </c>
      <c r="R357" s="3">
        <v>62</v>
      </c>
      <c r="S357" s="3">
        <v>48</v>
      </c>
      <c r="T357" s="3">
        <v>28.9</v>
      </c>
      <c r="U357" s="3">
        <v>181</v>
      </c>
      <c r="V357" s="3">
        <v>171</v>
      </c>
      <c r="W357" s="3">
        <v>5.6</v>
      </c>
      <c r="X357" s="32">
        <v>798</v>
      </c>
      <c r="Y357" s="33">
        <v>746</v>
      </c>
      <c r="Z357" s="3">
        <v>7</v>
      </c>
      <c r="AA357" s="3">
        <v>147903.74</v>
      </c>
      <c r="AB357" s="3">
        <v>146355.6</v>
      </c>
      <c r="AC357" s="3">
        <v>151059.74</v>
      </c>
      <c r="AD357" s="3">
        <v>148069.6</v>
      </c>
    </row>
    <row r="358" spans="1:30" x14ac:dyDescent="0.3">
      <c r="A358" s="3" t="s">
        <v>3282</v>
      </c>
      <c r="B358" s="4">
        <v>10792</v>
      </c>
      <c r="C358" s="4">
        <v>246</v>
      </c>
      <c r="D358" s="4" t="s">
        <v>25</v>
      </c>
      <c r="E358" s="5">
        <v>42796</v>
      </c>
      <c r="F358" s="3" t="s">
        <v>3283</v>
      </c>
      <c r="G358" s="4" t="s">
        <v>86</v>
      </c>
      <c r="H358" s="3" t="s">
        <v>896</v>
      </c>
      <c r="I358" s="3" t="s">
        <v>257</v>
      </c>
      <c r="J358" s="3" t="s">
        <v>132</v>
      </c>
      <c r="K358" s="3" t="s">
        <v>132</v>
      </c>
      <c r="L358" s="6" t="s">
        <v>257</v>
      </c>
      <c r="M358" s="3" t="s">
        <v>184</v>
      </c>
      <c r="N358" s="3" t="s">
        <v>3284</v>
      </c>
      <c r="O358" s="3" t="s">
        <v>178</v>
      </c>
      <c r="P358" s="3" t="s">
        <v>397</v>
      </c>
      <c r="Q358" s="3" t="s">
        <v>31</v>
      </c>
      <c r="R358" s="3">
        <v>44</v>
      </c>
      <c r="S358" s="3">
        <v>27</v>
      </c>
      <c r="T358" s="3">
        <v>61.7</v>
      </c>
      <c r="U358" s="3">
        <v>117</v>
      </c>
      <c r="V358" s="3">
        <v>66</v>
      </c>
      <c r="W358" s="3">
        <v>77.8</v>
      </c>
      <c r="X358" s="32">
        <v>621</v>
      </c>
      <c r="Y358" s="33">
        <v>190</v>
      </c>
      <c r="Z358" s="3">
        <v>227.2</v>
      </c>
      <c r="AA358" s="3">
        <v>146997.35999999999</v>
      </c>
      <c r="AB358" s="3">
        <v>42751.32</v>
      </c>
      <c r="AC358" s="3">
        <v>149481.35999999999</v>
      </c>
      <c r="AD358" s="3">
        <v>44821.32</v>
      </c>
    </row>
    <row r="359" spans="1:30" x14ac:dyDescent="0.3">
      <c r="A359" s="3" t="s">
        <v>5295</v>
      </c>
      <c r="B359" s="4">
        <v>18046</v>
      </c>
      <c r="C359" s="4">
        <v>326</v>
      </c>
      <c r="D359" s="4" t="s">
        <v>25</v>
      </c>
      <c r="E359" s="5" t="s">
        <v>45</v>
      </c>
      <c r="F359" s="3" t="s">
        <v>5296</v>
      </c>
      <c r="G359" s="4" t="s">
        <v>86</v>
      </c>
      <c r="H359" s="3" t="s">
        <v>758</v>
      </c>
      <c r="I359" s="3" t="s">
        <v>175</v>
      </c>
      <c r="J359" s="3" t="s">
        <v>104</v>
      </c>
      <c r="K359" s="3" t="s">
        <v>104</v>
      </c>
      <c r="L359" s="6" t="s">
        <v>175</v>
      </c>
      <c r="M359" s="3" t="s">
        <v>176</v>
      </c>
      <c r="N359" s="3" t="s">
        <v>5297</v>
      </c>
      <c r="O359" s="3" t="s">
        <v>178</v>
      </c>
      <c r="P359" s="3" t="s">
        <v>55</v>
      </c>
      <c r="Q359" s="3" t="s">
        <v>31</v>
      </c>
      <c r="R359" s="3">
        <v>124</v>
      </c>
      <c r="S359" s="3">
        <v>101</v>
      </c>
      <c r="T359" s="3">
        <v>23.3</v>
      </c>
      <c r="U359" s="3">
        <v>336</v>
      </c>
      <c r="V359" s="3">
        <v>383</v>
      </c>
      <c r="W359" s="3">
        <v>-12.3</v>
      </c>
      <c r="X359" s="32">
        <v>1588</v>
      </c>
      <c r="Y359" s="33">
        <v>1886</v>
      </c>
      <c r="Z359" s="3">
        <v>-15.8</v>
      </c>
      <c r="AA359" s="3">
        <v>146556.01999999999</v>
      </c>
      <c r="AB359" s="3">
        <v>163681.81</v>
      </c>
      <c r="AC359" s="3">
        <v>146556.01999999999</v>
      </c>
      <c r="AD359" s="3">
        <v>163681.81</v>
      </c>
    </row>
    <row r="360" spans="1:30" x14ac:dyDescent="0.3">
      <c r="A360" s="3" t="s">
        <v>3285</v>
      </c>
      <c r="B360" s="4">
        <v>18351</v>
      </c>
      <c r="C360" s="4">
        <v>137</v>
      </c>
      <c r="D360" s="4" t="s">
        <v>25</v>
      </c>
      <c r="E360" s="5" t="s">
        <v>45</v>
      </c>
      <c r="F360" s="3" t="s">
        <v>3286</v>
      </c>
      <c r="G360" s="4" t="s">
        <v>86</v>
      </c>
      <c r="H360" s="3" t="s">
        <v>758</v>
      </c>
      <c r="I360" s="3" t="s">
        <v>175</v>
      </c>
      <c r="J360" s="3" t="s">
        <v>132</v>
      </c>
      <c r="K360" s="3" t="s">
        <v>132</v>
      </c>
      <c r="L360" s="6" t="s">
        <v>175</v>
      </c>
      <c r="M360" s="3" t="s">
        <v>176</v>
      </c>
      <c r="N360" s="3" t="s">
        <v>3287</v>
      </c>
      <c r="O360" s="3" t="s">
        <v>178</v>
      </c>
      <c r="P360" s="3" t="s">
        <v>800</v>
      </c>
      <c r="Q360" s="3" t="s">
        <v>31</v>
      </c>
      <c r="R360" s="3">
        <v>84</v>
      </c>
      <c r="S360" s="3">
        <v>108</v>
      </c>
      <c r="T360" s="3">
        <v>-22.4</v>
      </c>
      <c r="U360" s="3">
        <v>277</v>
      </c>
      <c r="V360" s="3">
        <v>241</v>
      </c>
      <c r="W360" s="3">
        <v>14.6</v>
      </c>
      <c r="X360" s="32">
        <v>1022</v>
      </c>
      <c r="Y360" s="33">
        <v>930</v>
      </c>
      <c r="Z360" s="3">
        <v>9.9</v>
      </c>
      <c r="AA360" s="3">
        <v>146335.20000000001</v>
      </c>
      <c r="AB360" s="3">
        <v>131474.79999999999</v>
      </c>
      <c r="AC360" s="3">
        <v>149533.20000000001</v>
      </c>
      <c r="AD360" s="3">
        <v>136104.79999999999</v>
      </c>
    </row>
    <row r="361" spans="1:30" x14ac:dyDescent="0.3">
      <c r="A361" s="3" t="s">
        <v>1575</v>
      </c>
      <c r="B361" s="4">
        <v>35626</v>
      </c>
      <c r="C361" s="4">
        <v>422</v>
      </c>
      <c r="D361" s="4" t="s">
        <v>25</v>
      </c>
      <c r="E361" s="5" t="s">
        <v>45</v>
      </c>
      <c r="F361" s="3" t="s">
        <v>1576</v>
      </c>
      <c r="G361" s="4" t="s">
        <v>86</v>
      </c>
      <c r="H361" s="3" t="s">
        <v>252</v>
      </c>
      <c r="I361" s="3" t="s">
        <v>252</v>
      </c>
      <c r="J361" s="3" t="s">
        <v>89</v>
      </c>
      <c r="K361" s="3" t="s">
        <v>89</v>
      </c>
      <c r="L361" s="6" t="s">
        <v>252</v>
      </c>
      <c r="M361" s="3" t="s">
        <v>184</v>
      </c>
      <c r="N361" s="3" t="s">
        <v>1577</v>
      </c>
      <c r="O361" s="3" t="s">
        <v>92</v>
      </c>
      <c r="P361" s="3" t="s">
        <v>57</v>
      </c>
      <c r="Q361" s="3" t="s">
        <v>31</v>
      </c>
      <c r="R361" s="3">
        <v>102</v>
      </c>
      <c r="S361" s="3">
        <v>115</v>
      </c>
      <c r="T361" s="3">
        <v>-11.1</v>
      </c>
      <c r="U361" s="3">
        <v>374</v>
      </c>
      <c r="V361" s="3">
        <v>368</v>
      </c>
      <c r="W361" s="3">
        <v>1.5</v>
      </c>
      <c r="X361" s="32">
        <v>1379</v>
      </c>
      <c r="Y361" s="33">
        <v>1525</v>
      </c>
      <c r="Z361" s="3">
        <v>-9.6</v>
      </c>
      <c r="AA361" s="3">
        <v>145730.35999999999</v>
      </c>
      <c r="AB361" s="3">
        <v>162489.79</v>
      </c>
      <c r="AC361" s="3">
        <v>152563.34</v>
      </c>
      <c r="AD361" s="3">
        <v>168716.78</v>
      </c>
    </row>
    <row r="362" spans="1:30" x14ac:dyDescent="0.3">
      <c r="A362" s="3" t="s">
        <v>3288</v>
      </c>
      <c r="B362" s="4">
        <v>5006</v>
      </c>
      <c r="C362" s="4">
        <v>316</v>
      </c>
      <c r="D362" s="4" t="s">
        <v>25</v>
      </c>
      <c r="E362" s="5" t="s">
        <v>45</v>
      </c>
      <c r="F362" s="3" t="s">
        <v>3289</v>
      </c>
      <c r="G362" s="4" t="s">
        <v>86</v>
      </c>
      <c r="H362" s="3" t="s">
        <v>900</v>
      </c>
      <c r="I362" s="3" t="s">
        <v>240</v>
      </c>
      <c r="J362" s="3" t="s">
        <v>132</v>
      </c>
      <c r="K362" s="3" t="s">
        <v>132</v>
      </c>
      <c r="L362" s="6" t="s">
        <v>240</v>
      </c>
      <c r="M362" s="3" t="s">
        <v>241</v>
      </c>
      <c r="N362" s="3" t="s">
        <v>3290</v>
      </c>
      <c r="O362" s="3" t="s">
        <v>178</v>
      </c>
      <c r="P362" s="3" t="s">
        <v>37</v>
      </c>
      <c r="Q362" s="3" t="s">
        <v>60</v>
      </c>
      <c r="R362" s="3">
        <v>30</v>
      </c>
      <c r="S362" s="3">
        <v>27</v>
      </c>
      <c r="T362" s="3">
        <v>9.1999999999999993</v>
      </c>
      <c r="U362" s="3">
        <v>79</v>
      </c>
      <c r="V362" s="3">
        <v>88</v>
      </c>
      <c r="W362" s="3">
        <v>-10.5</v>
      </c>
      <c r="X362" s="32">
        <v>333</v>
      </c>
      <c r="Y362" s="33">
        <v>344</v>
      </c>
      <c r="Z362" s="3">
        <v>-3.1</v>
      </c>
      <c r="AA362" s="3">
        <v>143856</v>
      </c>
      <c r="AB362" s="3">
        <v>148392</v>
      </c>
      <c r="AC362" s="3">
        <v>143856</v>
      </c>
      <c r="AD362" s="3">
        <v>148392</v>
      </c>
    </row>
    <row r="363" spans="1:30" x14ac:dyDescent="0.3">
      <c r="A363" s="3" t="s">
        <v>5298</v>
      </c>
      <c r="B363" s="4">
        <v>88737</v>
      </c>
      <c r="C363" s="4">
        <v>162</v>
      </c>
      <c r="D363" s="4" t="s">
        <v>25</v>
      </c>
      <c r="E363" s="5" t="s">
        <v>45</v>
      </c>
      <c r="F363" s="3" t="s">
        <v>5299</v>
      </c>
      <c r="G363" s="4" t="s">
        <v>86</v>
      </c>
      <c r="H363" s="3" t="s">
        <v>245</v>
      </c>
      <c r="I363" s="3" t="s">
        <v>245</v>
      </c>
      <c r="J363" s="3" t="s">
        <v>104</v>
      </c>
      <c r="K363" s="3" t="s">
        <v>104</v>
      </c>
      <c r="L363" s="6" t="s">
        <v>245</v>
      </c>
      <c r="M363" s="3" t="s">
        <v>246</v>
      </c>
      <c r="N363" s="3" t="s">
        <v>5300</v>
      </c>
      <c r="O363" s="3" t="s">
        <v>248</v>
      </c>
      <c r="P363" s="3" t="s">
        <v>194</v>
      </c>
      <c r="Q363" s="3" t="s">
        <v>31</v>
      </c>
      <c r="R363" s="3">
        <v>235</v>
      </c>
      <c r="S363" s="3">
        <v>125</v>
      </c>
      <c r="T363" s="3">
        <v>87.4</v>
      </c>
      <c r="U363" s="3">
        <v>606</v>
      </c>
      <c r="V363" s="3">
        <v>380</v>
      </c>
      <c r="W363" s="3">
        <v>59.4</v>
      </c>
      <c r="X363" s="32">
        <v>1925</v>
      </c>
      <c r="Y363" s="33">
        <v>1414</v>
      </c>
      <c r="Z363" s="3">
        <v>36.1</v>
      </c>
      <c r="AA363" s="3">
        <v>143599.38</v>
      </c>
      <c r="AB363" s="3">
        <v>105506.83</v>
      </c>
      <c r="AC363" s="3">
        <v>143599.38</v>
      </c>
      <c r="AD363" s="3">
        <v>105506.83</v>
      </c>
    </row>
    <row r="364" spans="1:30" x14ac:dyDescent="0.3">
      <c r="A364" s="3" t="s">
        <v>1578</v>
      </c>
      <c r="B364" s="4">
        <v>47544</v>
      </c>
      <c r="C364" s="4">
        <v>310</v>
      </c>
      <c r="D364" s="4" t="s">
        <v>25</v>
      </c>
      <c r="E364" s="5" t="s">
        <v>45</v>
      </c>
      <c r="F364" s="3" t="s">
        <v>1579</v>
      </c>
      <c r="G364" s="4" t="s">
        <v>86</v>
      </c>
      <c r="H364" s="3" t="s">
        <v>131</v>
      </c>
      <c r="I364" s="3" t="s">
        <v>88</v>
      </c>
      <c r="J364" s="3" t="s">
        <v>89</v>
      </c>
      <c r="K364" s="3" t="s">
        <v>89</v>
      </c>
      <c r="L364" s="6" t="s">
        <v>88</v>
      </c>
      <c r="M364" s="3" t="s">
        <v>133</v>
      </c>
      <c r="N364" s="3" t="s">
        <v>1580</v>
      </c>
      <c r="O364" s="3" t="s">
        <v>106</v>
      </c>
      <c r="P364" s="3" t="s">
        <v>55</v>
      </c>
      <c r="Q364" s="3" t="s">
        <v>31</v>
      </c>
      <c r="R364" s="3">
        <v>50</v>
      </c>
      <c r="S364" s="3">
        <v>45</v>
      </c>
      <c r="T364" s="3">
        <v>12.3</v>
      </c>
      <c r="U364" s="3">
        <v>141</v>
      </c>
      <c r="V364" s="3">
        <v>161</v>
      </c>
      <c r="W364" s="3">
        <v>-12.5</v>
      </c>
      <c r="X364" s="32">
        <v>650</v>
      </c>
      <c r="Y364" s="33">
        <v>648</v>
      </c>
      <c r="Z364" s="3">
        <v>0.3</v>
      </c>
      <c r="AA364" s="3">
        <v>143066.28</v>
      </c>
      <c r="AB364" s="3">
        <v>144113.38</v>
      </c>
      <c r="AC364" s="3">
        <v>143066.28</v>
      </c>
      <c r="AD364" s="3">
        <v>144113.38</v>
      </c>
    </row>
    <row r="365" spans="1:30" x14ac:dyDescent="0.3">
      <c r="A365" s="3" t="s">
        <v>1581</v>
      </c>
      <c r="B365" s="4">
        <v>40193</v>
      </c>
      <c r="C365" s="4">
        <v>378</v>
      </c>
      <c r="D365" s="4" t="s">
        <v>25</v>
      </c>
      <c r="E365" s="5" t="s">
        <v>45</v>
      </c>
      <c r="F365" s="3" t="s">
        <v>1582</v>
      </c>
      <c r="G365" s="4" t="s">
        <v>86</v>
      </c>
      <c r="H365" s="3" t="s">
        <v>252</v>
      </c>
      <c r="I365" s="3" t="s">
        <v>252</v>
      </c>
      <c r="J365" s="3" t="s">
        <v>89</v>
      </c>
      <c r="K365" s="3" t="s">
        <v>89</v>
      </c>
      <c r="L365" s="6" t="s">
        <v>252</v>
      </c>
      <c r="M365" s="3" t="s">
        <v>184</v>
      </c>
      <c r="N365" s="3" t="s">
        <v>1583</v>
      </c>
      <c r="O365" s="3" t="s">
        <v>92</v>
      </c>
      <c r="P365" s="3" t="s">
        <v>26</v>
      </c>
      <c r="Q365" s="3" t="s">
        <v>27</v>
      </c>
      <c r="R365" s="3">
        <v>104</v>
      </c>
      <c r="S365" s="3">
        <v>130</v>
      </c>
      <c r="T365" s="3">
        <v>-19.899999999999999</v>
      </c>
      <c r="U365" s="3">
        <v>320</v>
      </c>
      <c r="V365" s="3">
        <v>387</v>
      </c>
      <c r="W365" s="3">
        <v>-17.2</v>
      </c>
      <c r="X365" s="16">
        <v>1286</v>
      </c>
      <c r="Y365" s="7">
        <v>1485</v>
      </c>
      <c r="Z365" s="3">
        <v>-13.4</v>
      </c>
      <c r="AA365" s="3">
        <v>142283.04</v>
      </c>
      <c r="AB365" s="3">
        <v>170624.33</v>
      </c>
      <c r="AC365" s="3">
        <v>142283.04</v>
      </c>
      <c r="AD365" s="3">
        <v>174488.95999999999</v>
      </c>
    </row>
    <row r="366" spans="1:30" x14ac:dyDescent="0.3">
      <c r="A366" s="3" t="s">
        <v>3291</v>
      </c>
      <c r="B366" s="4">
        <v>65258</v>
      </c>
      <c r="C366" s="4">
        <v>169</v>
      </c>
      <c r="D366" s="4" t="s">
        <v>25</v>
      </c>
      <c r="E366" s="5" t="s">
        <v>45</v>
      </c>
      <c r="F366" s="3" t="s">
        <v>3292</v>
      </c>
      <c r="G366" s="4" t="s">
        <v>86</v>
      </c>
      <c r="H366" s="3" t="s">
        <v>54</v>
      </c>
      <c r="I366" s="3" t="s">
        <v>191</v>
      </c>
      <c r="J366" s="3" t="s">
        <v>132</v>
      </c>
      <c r="K366" s="3" t="s">
        <v>132</v>
      </c>
      <c r="L366" s="6" t="s">
        <v>191</v>
      </c>
      <c r="M366" s="3" t="s">
        <v>211</v>
      </c>
      <c r="N366" s="3" t="s">
        <v>3293</v>
      </c>
      <c r="O366" s="3" t="s">
        <v>92</v>
      </c>
      <c r="P366" s="3" t="s">
        <v>341</v>
      </c>
      <c r="Q366" s="3">
        <v>0</v>
      </c>
      <c r="R366" s="3">
        <v>160</v>
      </c>
      <c r="S366" s="3">
        <v>129</v>
      </c>
      <c r="T366" s="3">
        <v>24.1</v>
      </c>
      <c r="U366" s="3">
        <v>287</v>
      </c>
      <c r="V366" s="3">
        <v>258</v>
      </c>
      <c r="W366" s="3">
        <v>11</v>
      </c>
      <c r="X366" s="32">
        <v>782</v>
      </c>
      <c r="Y366" s="33">
        <v>807</v>
      </c>
      <c r="Z366" s="3">
        <v>-3.1</v>
      </c>
      <c r="AA366" s="3">
        <v>142279.78</v>
      </c>
      <c r="AB366" s="3">
        <v>147402.49</v>
      </c>
      <c r="AC366" s="3">
        <v>144751.78</v>
      </c>
      <c r="AD366" s="3">
        <v>149394.49</v>
      </c>
    </row>
    <row r="367" spans="1:30" x14ac:dyDescent="0.3">
      <c r="A367" s="3" t="s">
        <v>4498</v>
      </c>
      <c r="B367" s="4">
        <v>87150</v>
      </c>
      <c r="C367" s="4">
        <v>232</v>
      </c>
      <c r="D367" s="4" t="s">
        <v>25</v>
      </c>
      <c r="E367" s="5" t="s">
        <v>45</v>
      </c>
      <c r="F367" s="3" t="s">
        <v>4499</v>
      </c>
      <c r="G367" s="4" t="s">
        <v>86</v>
      </c>
      <c r="H367" s="3" t="s">
        <v>245</v>
      </c>
      <c r="I367" s="3" t="s">
        <v>245</v>
      </c>
      <c r="J367" s="3" t="s">
        <v>146</v>
      </c>
      <c r="K367" s="3" t="s">
        <v>146</v>
      </c>
      <c r="L367" s="6" t="s">
        <v>245</v>
      </c>
      <c r="M367" s="3" t="s">
        <v>246</v>
      </c>
      <c r="N367" s="3" t="s">
        <v>4500</v>
      </c>
      <c r="O367" s="3" t="s">
        <v>248</v>
      </c>
      <c r="P367" s="3" t="s">
        <v>51</v>
      </c>
      <c r="Q367" s="3" t="s">
        <v>31</v>
      </c>
      <c r="R367" s="3">
        <v>27</v>
      </c>
      <c r="S367" s="3">
        <v>25</v>
      </c>
      <c r="T367" s="3">
        <v>8.1999999999999993</v>
      </c>
      <c r="U367" s="3">
        <v>94</v>
      </c>
      <c r="V367" s="3">
        <v>82</v>
      </c>
      <c r="W367" s="3">
        <v>15.1</v>
      </c>
      <c r="X367" s="32">
        <v>397</v>
      </c>
      <c r="Y367" s="33">
        <v>278</v>
      </c>
      <c r="Z367" s="3">
        <v>43.1</v>
      </c>
      <c r="AA367" s="3">
        <v>140618.74</v>
      </c>
      <c r="AB367" s="3">
        <v>109991.78</v>
      </c>
      <c r="AC367" s="3">
        <v>146663.67999999999</v>
      </c>
      <c r="AD367" s="3">
        <v>111547.52</v>
      </c>
    </row>
    <row r="368" spans="1:30" x14ac:dyDescent="0.3">
      <c r="A368" s="3" t="s">
        <v>1584</v>
      </c>
      <c r="B368" s="4">
        <v>37890</v>
      </c>
      <c r="C368" s="4">
        <v>250</v>
      </c>
      <c r="D368" s="4" t="s">
        <v>25</v>
      </c>
      <c r="E368" s="5" t="s">
        <v>45</v>
      </c>
      <c r="F368" s="3" t="s">
        <v>1585</v>
      </c>
      <c r="G368" s="4" t="s">
        <v>86</v>
      </c>
      <c r="H368" s="3" t="s">
        <v>252</v>
      </c>
      <c r="I368" s="3" t="s">
        <v>252</v>
      </c>
      <c r="J368" s="3" t="s">
        <v>89</v>
      </c>
      <c r="K368" s="3" t="s">
        <v>104</v>
      </c>
      <c r="L368" s="6" t="s">
        <v>252</v>
      </c>
      <c r="M368" s="3" t="s">
        <v>154</v>
      </c>
      <c r="N368" s="3" t="s">
        <v>1586</v>
      </c>
      <c r="O368" s="3" t="s">
        <v>311</v>
      </c>
      <c r="P368" s="3" t="s">
        <v>66</v>
      </c>
      <c r="Q368" s="3" t="s">
        <v>60</v>
      </c>
      <c r="R368" s="3">
        <v>89</v>
      </c>
      <c r="S368" s="3">
        <v>97</v>
      </c>
      <c r="T368" s="3">
        <v>-8.3000000000000007</v>
      </c>
      <c r="U368" s="3">
        <v>439</v>
      </c>
      <c r="V368" s="3">
        <v>495</v>
      </c>
      <c r="W368" s="3">
        <v>-11.4</v>
      </c>
      <c r="X368" s="16">
        <v>1759</v>
      </c>
      <c r="Y368" s="7">
        <v>1743</v>
      </c>
      <c r="Z368" s="3">
        <v>0.9</v>
      </c>
      <c r="AA368" s="3">
        <v>139486.35999999999</v>
      </c>
      <c r="AB368" s="3">
        <v>140000.18</v>
      </c>
      <c r="AC368" s="3">
        <v>153205.35999999999</v>
      </c>
      <c r="AD368" s="3">
        <v>151850.16</v>
      </c>
    </row>
    <row r="369" spans="1:30" x14ac:dyDescent="0.3">
      <c r="A369" s="3" t="s">
        <v>4501</v>
      </c>
      <c r="B369" s="4">
        <v>22207</v>
      </c>
      <c r="C369" s="4">
        <v>120</v>
      </c>
      <c r="D369" s="4" t="s">
        <v>25</v>
      </c>
      <c r="E369" s="5">
        <v>42977</v>
      </c>
      <c r="F369" s="3" t="s">
        <v>4502</v>
      </c>
      <c r="G369" s="4" t="s">
        <v>86</v>
      </c>
      <c r="H369" s="3" t="s">
        <v>758</v>
      </c>
      <c r="I369" s="3" t="s">
        <v>175</v>
      </c>
      <c r="J369" s="3" t="s">
        <v>146</v>
      </c>
      <c r="K369" s="3" t="s">
        <v>146</v>
      </c>
      <c r="L369" s="6" t="s">
        <v>175</v>
      </c>
      <c r="M369" s="3" t="s">
        <v>176</v>
      </c>
      <c r="N369" s="3" t="s">
        <v>4503</v>
      </c>
      <c r="O369" s="3" t="s">
        <v>178</v>
      </c>
      <c r="P369" s="3" t="s">
        <v>49</v>
      </c>
      <c r="Q369" s="3" t="s">
        <v>50</v>
      </c>
      <c r="R369" s="3">
        <v>35</v>
      </c>
      <c r="S369" s="3">
        <v>34</v>
      </c>
      <c r="T369" s="3">
        <v>3.5</v>
      </c>
      <c r="U369" s="3">
        <v>118</v>
      </c>
      <c r="V369" s="3">
        <v>109</v>
      </c>
      <c r="W369" s="3">
        <v>7.9</v>
      </c>
      <c r="X369" s="32">
        <v>486</v>
      </c>
      <c r="Y369" s="33">
        <v>499</v>
      </c>
      <c r="Z369" s="3">
        <v>-2.6</v>
      </c>
      <c r="AA369" s="3">
        <v>139094.34</v>
      </c>
      <c r="AB369" s="3">
        <v>142879.22</v>
      </c>
      <c r="AC369" s="3">
        <v>139094.34</v>
      </c>
      <c r="AD369" s="3">
        <v>142879.22</v>
      </c>
    </row>
    <row r="370" spans="1:30" x14ac:dyDescent="0.3">
      <c r="A370" s="3" t="s">
        <v>3294</v>
      </c>
      <c r="B370" s="4">
        <v>4716</v>
      </c>
      <c r="C370" s="4">
        <v>204</v>
      </c>
      <c r="D370" s="4" t="s">
        <v>25</v>
      </c>
      <c r="E370" s="5" t="s">
        <v>45</v>
      </c>
      <c r="F370" s="3" t="s">
        <v>3295</v>
      </c>
      <c r="G370" s="4" t="s">
        <v>86</v>
      </c>
      <c r="H370" s="3" t="s">
        <v>900</v>
      </c>
      <c r="I370" s="3" t="s">
        <v>240</v>
      </c>
      <c r="J370" s="3" t="s">
        <v>132</v>
      </c>
      <c r="K370" s="3" t="s">
        <v>132</v>
      </c>
      <c r="L370" s="6" t="s">
        <v>240</v>
      </c>
      <c r="M370" s="3" t="s">
        <v>712</v>
      </c>
      <c r="N370" s="3" t="s">
        <v>3296</v>
      </c>
      <c r="O370" s="3" t="s">
        <v>178</v>
      </c>
      <c r="P370" s="3" t="s">
        <v>51</v>
      </c>
      <c r="Q370" s="3" t="s">
        <v>31</v>
      </c>
      <c r="R370" s="3">
        <v>25</v>
      </c>
      <c r="S370" s="3">
        <v>24</v>
      </c>
      <c r="T370" s="3">
        <v>4.2</v>
      </c>
      <c r="U370" s="3">
        <v>83</v>
      </c>
      <c r="V370" s="3">
        <v>85</v>
      </c>
      <c r="W370" s="3">
        <v>-2.4</v>
      </c>
      <c r="X370" s="32">
        <v>448</v>
      </c>
      <c r="Y370" s="33">
        <v>482</v>
      </c>
      <c r="Z370" s="3">
        <v>-7.1</v>
      </c>
      <c r="AA370" s="3">
        <v>138671</v>
      </c>
      <c r="AB370" s="3">
        <v>145895.88</v>
      </c>
      <c r="AC370" s="3">
        <v>144695</v>
      </c>
      <c r="AD370" s="3">
        <v>155678.35999999999</v>
      </c>
    </row>
    <row r="371" spans="1:30" x14ac:dyDescent="0.3">
      <c r="A371" s="3" t="s">
        <v>1587</v>
      </c>
      <c r="B371" s="4">
        <v>27605</v>
      </c>
      <c r="C371" s="4">
        <v>229</v>
      </c>
      <c r="D371" s="4" t="s">
        <v>25</v>
      </c>
      <c r="E371" s="5" t="s">
        <v>45</v>
      </c>
      <c r="F371" s="3" t="s">
        <v>1588</v>
      </c>
      <c r="G371" s="4" t="s">
        <v>86</v>
      </c>
      <c r="H371" s="3" t="s">
        <v>831</v>
      </c>
      <c r="I371" s="3" t="s">
        <v>175</v>
      </c>
      <c r="J371" s="3" t="s">
        <v>89</v>
      </c>
      <c r="K371" s="3" t="s">
        <v>89</v>
      </c>
      <c r="L371" s="6" t="s">
        <v>175</v>
      </c>
      <c r="M371" s="3" t="s">
        <v>176</v>
      </c>
      <c r="N371" s="3" t="s">
        <v>1589</v>
      </c>
      <c r="O371" s="3" t="s">
        <v>178</v>
      </c>
      <c r="P371" s="3" t="s">
        <v>128</v>
      </c>
      <c r="Q371" s="3" t="s">
        <v>60</v>
      </c>
      <c r="R371" s="3">
        <v>28</v>
      </c>
      <c r="S371" s="3">
        <v>27</v>
      </c>
      <c r="T371" s="3">
        <v>3.7</v>
      </c>
      <c r="U371" s="3">
        <v>91</v>
      </c>
      <c r="V371" s="3">
        <v>88</v>
      </c>
      <c r="W371" s="3">
        <v>3.4</v>
      </c>
      <c r="X371" s="32">
        <v>554</v>
      </c>
      <c r="Y371" s="33">
        <v>614</v>
      </c>
      <c r="Z371" s="3">
        <v>-9.6999999999999993</v>
      </c>
      <c r="AA371" s="3">
        <v>138594.19</v>
      </c>
      <c r="AB371" s="3">
        <v>152447.14000000001</v>
      </c>
      <c r="AC371" s="3">
        <v>144991.79999999999</v>
      </c>
      <c r="AD371" s="3">
        <v>160557</v>
      </c>
    </row>
    <row r="372" spans="1:30" x14ac:dyDescent="0.3">
      <c r="A372" s="3" t="s">
        <v>3297</v>
      </c>
      <c r="B372" s="4">
        <v>25616</v>
      </c>
      <c r="C372" s="4">
        <v>269</v>
      </c>
      <c r="D372" s="4" t="s">
        <v>25</v>
      </c>
      <c r="E372" s="5" t="s">
        <v>45</v>
      </c>
      <c r="F372" s="3" t="s">
        <v>3298</v>
      </c>
      <c r="G372" s="4" t="s">
        <v>86</v>
      </c>
      <c r="H372" s="3" t="s">
        <v>711</v>
      </c>
      <c r="I372" s="3" t="s">
        <v>175</v>
      </c>
      <c r="J372" s="3" t="s">
        <v>132</v>
      </c>
      <c r="K372" s="3" t="s">
        <v>132</v>
      </c>
      <c r="L372" s="6" t="s">
        <v>175</v>
      </c>
      <c r="M372" s="3" t="s">
        <v>712</v>
      </c>
      <c r="N372" s="3" t="s">
        <v>3299</v>
      </c>
      <c r="O372" s="3" t="s">
        <v>178</v>
      </c>
      <c r="P372" s="3" t="s">
        <v>397</v>
      </c>
      <c r="Q372" s="3" t="s">
        <v>31</v>
      </c>
      <c r="R372" s="3">
        <v>74</v>
      </c>
      <c r="S372" s="3">
        <v>74</v>
      </c>
      <c r="T372" s="3">
        <v>0.3</v>
      </c>
      <c r="U372" s="3">
        <v>240</v>
      </c>
      <c r="V372" s="3">
        <v>268</v>
      </c>
      <c r="W372" s="3">
        <v>-10.5</v>
      </c>
      <c r="X372" s="32">
        <v>1160</v>
      </c>
      <c r="Y372" s="33">
        <v>1170</v>
      </c>
      <c r="Z372" s="3">
        <v>-0.8</v>
      </c>
      <c r="AA372" s="3">
        <v>138183.32</v>
      </c>
      <c r="AB372" s="3">
        <v>140872.29999999999</v>
      </c>
      <c r="AC372" s="3">
        <v>141746.32</v>
      </c>
      <c r="AD372" s="3">
        <v>142876.29999999999</v>
      </c>
    </row>
    <row r="373" spans="1:30" x14ac:dyDescent="0.3">
      <c r="A373" s="3" t="s">
        <v>4504</v>
      </c>
      <c r="B373" s="4">
        <v>5329</v>
      </c>
      <c r="C373" s="4">
        <v>81</v>
      </c>
      <c r="D373" s="4" t="s">
        <v>25</v>
      </c>
      <c r="E373" s="5" t="s">
        <v>45</v>
      </c>
      <c r="F373" s="3" t="s">
        <v>4505</v>
      </c>
      <c r="G373" s="4" t="s">
        <v>86</v>
      </c>
      <c r="H373" s="3" t="s">
        <v>900</v>
      </c>
      <c r="I373" s="3" t="s">
        <v>240</v>
      </c>
      <c r="J373" s="3" t="s">
        <v>146</v>
      </c>
      <c r="K373" s="3" t="s">
        <v>146</v>
      </c>
      <c r="L373" s="6" t="s">
        <v>240</v>
      </c>
      <c r="M373" s="3" t="s">
        <v>712</v>
      </c>
      <c r="N373" s="3" t="s">
        <v>4506</v>
      </c>
      <c r="O373" s="3" t="s">
        <v>178</v>
      </c>
      <c r="P373" s="3" t="s">
        <v>397</v>
      </c>
      <c r="Q373" s="3" t="s">
        <v>31</v>
      </c>
      <c r="R373" s="3">
        <v>5</v>
      </c>
      <c r="S373" s="3">
        <v>8</v>
      </c>
      <c r="T373" s="3">
        <v>-37.5</v>
      </c>
      <c r="U373" s="3">
        <v>18</v>
      </c>
      <c r="V373" s="3">
        <v>17</v>
      </c>
      <c r="W373" s="3">
        <v>9.1</v>
      </c>
      <c r="X373" s="32">
        <v>64</v>
      </c>
      <c r="Y373" s="33">
        <v>72</v>
      </c>
      <c r="Z373" s="3">
        <v>-11</v>
      </c>
      <c r="AA373" s="3">
        <v>137856</v>
      </c>
      <c r="AB373" s="3">
        <v>161381</v>
      </c>
      <c r="AC373" s="3">
        <v>143616</v>
      </c>
      <c r="AD373" s="3">
        <v>161381</v>
      </c>
    </row>
    <row r="374" spans="1:30" x14ac:dyDescent="0.3">
      <c r="A374" s="3" t="s">
        <v>5301</v>
      </c>
      <c r="B374" s="4">
        <v>35086</v>
      </c>
      <c r="C374" s="4">
        <v>394</v>
      </c>
      <c r="D374" s="4" t="s">
        <v>25</v>
      </c>
      <c r="E374" s="5" t="s">
        <v>45</v>
      </c>
      <c r="F374" s="3" t="s">
        <v>5302</v>
      </c>
      <c r="G374" s="4" t="s">
        <v>86</v>
      </c>
      <c r="H374" s="3" t="s">
        <v>252</v>
      </c>
      <c r="I374" s="3" t="s">
        <v>252</v>
      </c>
      <c r="J374" s="3" t="s">
        <v>104</v>
      </c>
      <c r="K374" s="3" t="s">
        <v>104</v>
      </c>
      <c r="L374" s="6" t="s">
        <v>252</v>
      </c>
      <c r="M374" s="3" t="s">
        <v>154</v>
      </c>
      <c r="N374" s="3" t="s">
        <v>5303</v>
      </c>
      <c r="O374" s="3" t="s">
        <v>311</v>
      </c>
      <c r="P374" s="3" t="s">
        <v>55</v>
      </c>
      <c r="Q374" s="3" t="s">
        <v>31</v>
      </c>
      <c r="R374" s="3">
        <v>186</v>
      </c>
      <c r="S374" s="3">
        <v>163</v>
      </c>
      <c r="T374" s="3">
        <v>14.3</v>
      </c>
      <c r="U374" s="3">
        <v>503</v>
      </c>
      <c r="V374" s="3">
        <v>581</v>
      </c>
      <c r="W374" s="3">
        <v>-13.4</v>
      </c>
      <c r="X374" s="32">
        <v>2207</v>
      </c>
      <c r="Y374" s="33">
        <v>2409</v>
      </c>
      <c r="Z374" s="3">
        <v>-8.4</v>
      </c>
      <c r="AA374" s="3">
        <v>137770.57999999999</v>
      </c>
      <c r="AB374" s="3">
        <v>148881.35</v>
      </c>
      <c r="AC374" s="3">
        <v>137770.57999999999</v>
      </c>
      <c r="AD374" s="3">
        <v>148881.35</v>
      </c>
    </row>
    <row r="375" spans="1:30" x14ac:dyDescent="0.3">
      <c r="A375" s="3" t="s">
        <v>4507</v>
      </c>
      <c r="B375" s="4">
        <v>34158</v>
      </c>
      <c r="C375" s="4">
        <v>125</v>
      </c>
      <c r="D375" s="4" t="s">
        <v>25</v>
      </c>
      <c r="E375" s="5" t="s">
        <v>45</v>
      </c>
      <c r="F375" s="3" t="s">
        <v>4508</v>
      </c>
      <c r="G375" s="4" t="s">
        <v>86</v>
      </c>
      <c r="H375" s="3" t="s">
        <v>252</v>
      </c>
      <c r="I375" s="3" t="s">
        <v>252</v>
      </c>
      <c r="J375" s="3" t="s">
        <v>146</v>
      </c>
      <c r="K375" s="3" t="s">
        <v>146</v>
      </c>
      <c r="L375" s="6" t="s">
        <v>252</v>
      </c>
      <c r="M375" s="3" t="s">
        <v>154</v>
      </c>
      <c r="N375" s="3" t="s">
        <v>4509</v>
      </c>
      <c r="O375" s="3" t="s">
        <v>311</v>
      </c>
      <c r="P375" s="3" t="s">
        <v>42</v>
      </c>
      <c r="Q375" s="3" t="s">
        <v>31</v>
      </c>
      <c r="R375" s="3">
        <v>36</v>
      </c>
      <c r="S375" s="3">
        <v>25</v>
      </c>
      <c r="T375" s="3">
        <v>42.7</v>
      </c>
      <c r="U375" s="3">
        <v>222</v>
      </c>
      <c r="V375" s="3">
        <v>286</v>
      </c>
      <c r="W375" s="3">
        <v>-22.4</v>
      </c>
      <c r="X375" s="32">
        <v>707</v>
      </c>
      <c r="Y375" s="33">
        <v>711</v>
      </c>
      <c r="Z375" s="3">
        <v>-0.5</v>
      </c>
      <c r="AA375" s="3">
        <v>137249.38</v>
      </c>
      <c r="AB375" s="3">
        <v>136147</v>
      </c>
      <c r="AC375" s="3">
        <v>161628.28</v>
      </c>
      <c r="AD375" s="3">
        <v>162472.64000000001</v>
      </c>
    </row>
    <row r="376" spans="1:30" x14ac:dyDescent="0.3">
      <c r="A376" s="3" t="s">
        <v>5304</v>
      </c>
      <c r="B376" s="4">
        <v>24177</v>
      </c>
      <c r="C376" s="4">
        <v>267</v>
      </c>
      <c r="D376" s="4" t="s">
        <v>25</v>
      </c>
      <c r="E376" s="5" t="s">
        <v>45</v>
      </c>
      <c r="F376" s="3" t="s">
        <v>5305</v>
      </c>
      <c r="G376" s="4" t="s">
        <v>86</v>
      </c>
      <c r="H376" s="3" t="s">
        <v>711</v>
      </c>
      <c r="I376" s="3" t="s">
        <v>175</v>
      </c>
      <c r="J376" s="3" t="s">
        <v>104</v>
      </c>
      <c r="K376" s="3" t="s">
        <v>104</v>
      </c>
      <c r="L376" s="6" t="s">
        <v>175</v>
      </c>
      <c r="M376" s="3" t="s">
        <v>712</v>
      </c>
      <c r="N376" s="3" t="s">
        <v>5306</v>
      </c>
      <c r="O376" s="3" t="s">
        <v>178</v>
      </c>
      <c r="P376" s="3" t="s">
        <v>55</v>
      </c>
      <c r="Q376" s="3" t="s">
        <v>31</v>
      </c>
      <c r="R376" s="3">
        <v>192</v>
      </c>
      <c r="S376" s="3">
        <v>163</v>
      </c>
      <c r="T376" s="3">
        <v>18</v>
      </c>
      <c r="U376" s="3">
        <v>559</v>
      </c>
      <c r="V376" s="3">
        <v>584</v>
      </c>
      <c r="W376" s="3">
        <v>-4.4000000000000004</v>
      </c>
      <c r="X376" s="32">
        <v>2341</v>
      </c>
      <c r="Y376" s="33">
        <v>2550</v>
      </c>
      <c r="Z376" s="3">
        <v>-8.1999999999999993</v>
      </c>
      <c r="AA376" s="3">
        <v>136131.57999999999</v>
      </c>
      <c r="AB376" s="3">
        <v>148263.46</v>
      </c>
      <c r="AC376" s="3">
        <v>136131.57999999999</v>
      </c>
      <c r="AD376" s="3">
        <v>148263.46</v>
      </c>
    </row>
    <row r="377" spans="1:30" x14ac:dyDescent="0.3">
      <c r="A377" s="3" t="s">
        <v>3300</v>
      </c>
      <c r="B377" s="4">
        <v>48696</v>
      </c>
      <c r="C377" s="4">
        <v>280</v>
      </c>
      <c r="D377" s="4" t="s">
        <v>25</v>
      </c>
      <c r="E377" s="5" t="s">
        <v>45</v>
      </c>
      <c r="F377" s="3" t="s">
        <v>3301</v>
      </c>
      <c r="G377" s="4" t="s">
        <v>86</v>
      </c>
      <c r="H377" s="3" t="s">
        <v>131</v>
      </c>
      <c r="I377" s="3" t="s">
        <v>88</v>
      </c>
      <c r="J377" s="3" t="s">
        <v>132</v>
      </c>
      <c r="K377" s="3" t="s">
        <v>132</v>
      </c>
      <c r="L377" s="6" t="s">
        <v>88</v>
      </c>
      <c r="M377" s="3" t="s">
        <v>133</v>
      </c>
      <c r="N377" s="3" t="s">
        <v>3302</v>
      </c>
      <c r="O377" s="3" t="s">
        <v>106</v>
      </c>
      <c r="P377" s="3" t="s">
        <v>51</v>
      </c>
      <c r="Q377" s="3" t="s">
        <v>31</v>
      </c>
      <c r="R377" s="3">
        <v>36</v>
      </c>
      <c r="S377" s="3">
        <v>4</v>
      </c>
      <c r="T377" s="3">
        <v>793.8</v>
      </c>
      <c r="U377" s="3">
        <v>152</v>
      </c>
      <c r="V377" s="3">
        <v>129</v>
      </c>
      <c r="W377" s="3">
        <v>18</v>
      </c>
      <c r="X377" s="32">
        <v>452</v>
      </c>
      <c r="Y377" s="33">
        <v>445</v>
      </c>
      <c r="Z377" s="3">
        <v>1.7</v>
      </c>
      <c r="AA377" s="3">
        <v>135986.82999999999</v>
      </c>
      <c r="AB377" s="3">
        <v>117314.96</v>
      </c>
      <c r="AC377" s="3">
        <v>140585.82999999999</v>
      </c>
      <c r="AD377" s="3">
        <v>123314.96</v>
      </c>
    </row>
    <row r="378" spans="1:30" x14ac:dyDescent="0.3">
      <c r="A378" s="3" t="s">
        <v>5307</v>
      </c>
      <c r="B378" s="4">
        <v>44218</v>
      </c>
      <c r="C378" s="4">
        <v>145</v>
      </c>
      <c r="D378" s="4" t="s">
        <v>25</v>
      </c>
      <c r="E378" s="5" t="s">
        <v>45</v>
      </c>
      <c r="F378" s="3" t="s">
        <v>5308</v>
      </c>
      <c r="G378" s="4" t="s">
        <v>86</v>
      </c>
      <c r="H378" s="3" t="s">
        <v>299</v>
      </c>
      <c r="I378" s="3" t="s">
        <v>299</v>
      </c>
      <c r="J378" s="3" t="s">
        <v>104</v>
      </c>
      <c r="K378" s="3" t="s">
        <v>104</v>
      </c>
      <c r="L378" s="6" t="s">
        <v>299</v>
      </c>
      <c r="M378" s="3" t="s">
        <v>445</v>
      </c>
      <c r="N378" s="3" t="s">
        <v>5309</v>
      </c>
      <c r="O378" s="3" t="s">
        <v>301</v>
      </c>
      <c r="P378" s="3" t="s">
        <v>213</v>
      </c>
      <c r="Q378" s="3" t="s">
        <v>31</v>
      </c>
      <c r="R378" s="3">
        <v>205</v>
      </c>
      <c r="S378" s="3">
        <v>183</v>
      </c>
      <c r="T378" s="3">
        <v>12.3</v>
      </c>
      <c r="U378" s="3">
        <v>658</v>
      </c>
      <c r="V378" s="3">
        <v>653</v>
      </c>
      <c r="W378" s="3">
        <v>0.8</v>
      </c>
      <c r="X378" s="32">
        <v>2430</v>
      </c>
      <c r="Y378" s="33">
        <v>2519</v>
      </c>
      <c r="Z378" s="3">
        <v>-3.6</v>
      </c>
      <c r="AA378" s="3">
        <v>135310.01999999999</v>
      </c>
      <c r="AB378" s="3">
        <v>140313.48000000001</v>
      </c>
      <c r="AC378" s="3">
        <v>135310.01999999999</v>
      </c>
      <c r="AD378" s="3">
        <v>140313.48000000001</v>
      </c>
    </row>
    <row r="379" spans="1:30" x14ac:dyDescent="0.3">
      <c r="A379" s="3" t="s">
        <v>5310</v>
      </c>
      <c r="B379" s="4">
        <v>26608</v>
      </c>
      <c r="C379" s="4">
        <v>150</v>
      </c>
      <c r="D379" s="4" t="s">
        <v>25</v>
      </c>
      <c r="E379" s="5" t="s">
        <v>45</v>
      </c>
      <c r="F379" s="3" t="s">
        <v>5311</v>
      </c>
      <c r="G379" s="4" t="s">
        <v>86</v>
      </c>
      <c r="H379" s="3" t="s">
        <v>812</v>
      </c>
      <c r="I379" s="3" t="s">
        <v>175</v>
      </c>
      <c r="J379" s="3" t="s">
        <v>104</v>
      </c>
      <c r="K379" s="3" t="s">
        <v>104</v>
      </c>
      <c r="L379" s="6" t="s">
        <v>175</v>
      </c>
      <c r="M379" s="3" t="s">
        <v>176</v>
      </c>
      <c r="N379" s="3" t="s">
        <v>5312</v>
      </c>
      <c r="O379" s="3" t="s">
        <v>178</v>
      </c>
      <c r="P379" s="3" t="s">
        <v>397</v>
      </c>
      <c r="Q379" s="3" t="s">
        <v>31</v>
      </c>
      <c r="R379" s="3">
        <v>90</v>
      </c>
      <c r="S379" s="3">
        <v>77</v>
      </c>
      <c r="T379" s="3">
        <v>16.7</v>
      </c>
      <c r="U379" s="3">
        <v>224</v>
      </c>
      <c r="V379" s="3">
        <v>239</v>
      </c>
      <c r="W379" s="3">
        <v>-6.3</v>
      </c>
      <c r="X379" s="32">
        <v>949</v>
      </c>
      <c r="Y379" s="33">
        <v>1078</v>
      </c>
      <c r="Z379" s="3">
        <v>-12</v>
      </c>
      <c r="AA379" s="3">
        <v>135071.82</v>
      </c>
      <c r="AB379" s="3">
        <v>152931.1</v>
      </c>
      <c r="AC379" s="3">
        <v>135071.82</v>
      </c>
      <c r="AD379" s="3">
        <v>152931.1</v>
      </c>
    </row>
    <row r="380" spans="1:30" x14ac:dyDescent="0.3">
      <c r="A380" s="3" t="s">
        <v>5313</v>
      </c>
      <c r="B380" s="4">
        <v>22783</v>
      </c>
      <c r="C380" s="4">
        <v>269</v>
      </c>
      <c r="D380" s="4" t="s">
        <v>25</v>
      </c>
      <c r="E380" s="5" t="s">
        <v>45</v>
      </c>
      <c r="F380" s="3" t="s">
        <v>5314</v>
      </c>
      <c r="G380" s="4" t="s">
        <v>86</v>
      </c>
      <c r="H380" s="3" t="s">
        <v>711</v>
      </c>
      <c r="I380" s="3" t="s">
        <v>175</v>
      </c>
      <c r="J380" s="3" t="s">
        <v>104</v>
      </c>
      <c r="K380" s="3" t="s">
        <v>104</v>
      </c>
      <c r="L380" s="6" t="s">
        <v>175</v>
      </c>
      <c r="M380" s="3" t="s">
        <v>712</v>
      </c>
      <c r="N380" s="3" t="s">
        <v>5315</v>
      </c>
      <c r="O380" s="3" t="s">
        <v>178</v>
      </c>
      <c r="P380" s="3" t="s">
        <v>57</v>
      </c>
      <c r="Q380" s="3" t="s">
        <v>31</v>
      </c>
      <c r="R380" s="3">
        <v>140</v>
      </c>
      <c r="S380" s="3">
        <v>148</v>
      </c>
      <c r="T380" s="3">
        <v>-5.7</v>
      </c>
      <c r="U380" s="3">
        <v>453</v>
      </c>
      <c r="V380" s="3">
        <v>502</v>
      </c>
      <c r="W380" s="3">
        <v>-9.6</v>
      </c>
      <c r="X380" s="32">
        <v>1951</v>
      </c>
      <c r="Y380" s="33">
        <v>2120</v>
      </c>
      <c r="Z380" s="3">
        <v>-8</v>
      </c>
      <c r="AA380" s="3">
        <v>134334</v>
      </c>
      <c r="AB380" s="3">
        <v>145939.04999999999</v>
      </c>
      <c r="AC380" s="3">
        <v>134334</v>
      </c>
      <c r="AD380" s="3">
        <v>145939.04999999999</v>
      </c>
    </row>
    <row r="381" spans="1:30" x14ac:dyDescent="0.3">
      <c r="A381" s="3" t="s">
        <v>1590</v>
      </c>
      <c r="B381" s="4">
        <v>73702</v>
      </c>
      <c r="C381" s="4">
        <v>295</v>
      </c>
      <c r="D381" s="4" t="s">
        <v>25</v>
      </c>
      <c r="E381" s="5" t="s">
        <v>45</v>
      </c>
      <c r="F381" s="3" t="s">
        <v>1591</v>
      </c>
      <c r="G381" s="4" t="s">
        <v>86</v>
      </c>
      <c r="H381" s="3" t="s">
        <v>831</v>
      </c>
      <c r="I381" s="3" t="s">
        <v>175</v>
      </c>
      <c r="J381" s="3" t="s">
        <v>89</v>
      </c>
      <c r="K381" s="3" t="s">
        <v>89</v>
      </c>
      <c r="L381" s="6" t="s">
        <v>175</v>
      </c>
      <c r="M381" s="3" t="s">
        <v>184</v>
      </c>
      <c r="N381" s="3" t="s">
        <v>1592</v>
      </c>
      <c r="O381" s="3" t="s">
        <v>92</v>
      </c>
      <c r="P381" s="3" t="s">
        <v>55</v>
      </c>
      <c r="Q381" s="3" t="s">
        <v>31</v>
      </c>
      <c r="R381" s="3">
        <v>71</v>
      </c>
      <c r="S381" s="3">
        <v>64</v>
      </c>
      <c r="T381" s="3">
        <v>10.9</v>
      </c>
      <c r="U381" s="3">
        <v>279</v>
      </c>
      <c r="V381" s="3">
        <v>237</v>
      </c>
      <c r="W381" s="3">
        <v>17.7</v>
      </c>
      <c r="X381" s="32">
        <v>1175</v>
      </c>
      <c r="Y381" s="33">
        <v>1237</v>
      </c>
      <c r="Z381" s="3">
        <v>-5</v>
      </c>
      <c r="AA381" s="3">
        <v>134035.41</v>
      </c>
      <c r="AB381" s="3">
        <v>143724.29999999999</v>
      </c>
      <c r="AC381" s="3">
        <v>140311.41</v>
      </c>
      <c r="AD381" s="3">
        <v>147559.29999999999</v>
      </c>
    </row>
    <row r="382" spans="1:30" x14ac:dyDescent="0.3">
      <c r="A382" s="3" t="s">
        <v>1593</v>
      </c>
      <c r="B382" s="4">
        <v>40592</v>
      </c>
      <c r="C382" s="4">
        <v>348</v>
      </c>
      <c r="D382" s="4" t="s">
        <v>25</v>
      </c>
      <c r="E382" s="5" t="s">
        <v>45</v>
      </c>
      <c r="F382" s="3" t="s">
        <v>1594</v>
      </c>
      <c r="G382" s="4" t="s">
        <v>86</v>
      </c>
      <c r="H382" s="3" t="s">
        <v>252</v>
      </c>
      <c r="I382" s="3" t="s">
        <v>252</v>
      </c>
      <c r="J382" s="3" t="s">
        <v>89</v>
      </c>
      <c r="K382" s="3" t="s">
        <v>89</v>
      </c>
      <c r="L382" s="6" t="s">
        <v>252</v>
      </c>
      <c r="M382" s="3" t="s">
        <v>184</v>
      </c>
      <c r="N382" s="3" t="s">
        <v>1595</v>
      </c>
      <c r="O382" s="3" t="s">
        <v>92</v>
      </c>
      <c r="P382" s="3" t="s">
        <v>26</v>
      </c>
      <c r="Q382" s="3" t="s">
        <v>27</v>
      </c>
      <c r="R382" s="3">
        <v>86</v>
      </c>
      <c r="S382" s="3">
        <v>78</v>
      </c>
      <c r="T382" s="3">
        <v>10.3</v>
      </c>
      <c r="U382" s="3">
        <v>260</v>
      </c>
      <c r="V382" s="3">
        <v>299</v>
      </c>
      <c r="W382" s="3">
        <v>-13</v>
      </c>
      <c r="X382" s="16">
        <v>1121</v>
      </c>
      <c r="Y382" s="7">
        <v>1302</v>
      </c>
      <c r="Z382" s="3">
        <v>-13.9</v>
      </c>
      <c r="AA382" s="3">
        <v>133750.79999999999</v>
      </c>
      <c r="AB382" s="3">
        <v>155303.25</v>
      </c>
      <c r="AC382" s="3">
        <v>133750.79999999999</v>
      </c>
      <c r="AD382" s="3">
        <v>155303.25</v>
      </c>
    </row>
    <row r="383" spans="1:30" x14ac:dyDescent="0.3">
      <c r="A383" s="3" t="s">
        <v>4510</v>
      </c>
      <c r="B383" s="4">
        <v>22214</v>
      </c>
      <c r="C383" s="4">
        <v>258</v>
      </c>
      <c r="D383" s="4" t="s">
        <v>25</v>
      </c>
      <c r="E383" s="5" t="s">
        <v>45</v>
      </c>
      <c r="F383" s="3" t="s">
        <v>4511</v>
      </c>
      <c r="G383" s="4" t="s">
        <v>86</v>
      </c>
      <c r="H383" s="3" t="s">
        <v>758</v>
      </c>
      <c r="I383" s="3" t="s">
        <v>175</v>
      </c>
      <c r="J383" s="3" t="s">
        <v>146</v>
      </c>
      <c r="K383" s="3" t="s">
        <v>146</v>
      </c>
      <c r="L383" s="6" t="s">
        <v>175</v>
      </c>
      <c r="M383" s="3" t="s">
        <v>176</v>
      </c>
      <c r="N383" s="3" t="s">
        <v>4512</v>
      </c>
      <c r="O383" s="3" t="s">
        <v>178</v>
      </c>
      <c r="P383" s="3" t="s">
        <v>49</v>
      </c>
      <c r="Q383" s="3" t="s">
        <v>50</v>
      </c>
      <c r="R383" s="3">
        <v>33</v>
      </c>
      <c r="S383" s="3">
        <v>23</v>
      </c>
      <c r="T383" s="3">
        <v>43.5</v>
      </c>
      <c r="U383" s="3">
        <v>90</v>
      </c>
      <c r="V383" s="3">
        <v>77</v>
      </c>
      <c r="W383" s="3">
        <v>17.600000000000001</v>
      </c>
      <c r="X383" s="32">
        <v>438</v>
      </c>
      <c r="Y383" s="33">
        <v>395</v>
      </c>
      <c r="Z383" s="3">
        <v>10.9</v>
      </c>
      <c r="AA383" s="3">
        <v>132774.29999999999</v>
      </c>
      <c r="AB383" s="3">
        <v>119622</v>
      </c>
      <c r="AC383" s="3">
        <v>135156.29999999999</v>
      </c>
      <c r="AD383" s="3">
        <v>121818</v>
      </c>
    </row>
    <row r="384" spans="1:30" x14ac:dyDescent="0.3">
      <c r="A384" s="3" t="s">
        <v>3303</v>
      </c>
      <c r="B384" s="4">
        <v>77777</v>
      </c>
      <c r="C384" s="4">
        <v>301</v>
      </c>
      <c r="D384" s="4" t="s">
        <v>25</v>
      </c>
      <c r="E384" s="5" t="s">
        <v>45</v>
      </c>
      <c r="F384" s="3" t="s">
        <v>3304</v>
      </c>
      <c r="G384" s="4" t="s">
        <v>86</v>
      </c>
      <c r="H384" s="3" t="s">
        <v>54</v>
      </c>
      <c r="I384" s="3" t="s">
        <v>175</v>
      </c>
      <c r="J384" s="3" t="s">
        <v>132</v>
      </c>
      <c r="K384" s="3" t="s">
        <v>132</v>
      </c>
      <c r="L384" s="6" t="s">
        <v>175</v>
      </c>
      <c r="M384" s="3" t="s">
        <v>184</v>
      </c>
      <c r="N384" s="3" t="s">
        <v>3305</v>
      </c>
      <c r="O384" s="3" t="s">
        <v>92</v>
      </c>
      <c r="P384" s="3" t="s">
        <v>161</v>
      </c>
      <c r="Q384" s="3" t="s">
        <v>31</v>
      </c>
      <c r="R384" s="3">
        <v>51</v>
      </c>
      <c r="S384" s="3">
        <v>42</v>
      </c>
      <c r="T384" s="3">
        <v>21.1</v>
      </c>
      <c r="U384" s="3">
        <v>146</v>
      </c>
      <c r="V384" s="3">
        <v>152</v>
      </c>
      <c r="W384" s="3">
        <v>-3.7</v>
      </c>
      <c r="X384" s="32">
        <v>770</v>
      </c>
      <c r="Y384" s="33">
        <v>722</v>
      </c>
      <c r="Z384" s="3">
        <v>6.7</v>
      </c>
      <c r="AA384" s="3">
        <v>132736.66</v>
      </c>
      <c r="AB384" s="3">
        <v>124422.22</v>
      </c>
      <c r="AC384" s="3">
        <v>132736.66</v>
      </c>
      <c r="AD384" s="3">
        <v>124422.22</v>
      </c>
    </row>
    <row r="385" spans="1:30" x14ac:dyDescent="0.3">
      <c r="A385" s="3" t="s">
        <v>5316</v>
      </c>
      <c r="B385" s="4">
        <v>38088</v>
      </c>
      <c r="C385" s="4">
        <v>192</v>
      </c>
      <c r="D385" s="4" t="s">
        <v>25</v>
      </c>
      <c r="E385" s="5" t="s">
        <v>45</v>
      </c>
      <c r="F385" s="3" t="s">
        <v>5317</v>
      </c>
      <c r="G385" s="4" t="s">
        <v>86</v>
      </c>
      <c r="H385" s="3" t="s">
        <v>252</v>
      </c>
      <c r="I385" s="3" t="s">
        <v>252</v>
      </c>
      <c r="J385" s="3" t="s">
        <v>104</v>
      </c>
      <c r="K385" s="3" t="s">
        <v>104</v>
      </c>
      <c r="L385" s="6" t="s">
        <v>252</v>
      </c>
      <c r="M385" s="3" t="s">
        <v>154</v>
      </c>
      <c r="N385" s="3" t="s">
        <v>5318</v>
      </c>
      <c r="O385" s="3" t="s">
        <v>311</v>
      </c>
      <c r="P385" s="3" t="s">
        <v>194</v>
      </c>
      <c r="Q385" s="3" t="s">
        <v>31</v>
      </c>
      <c r="R385" s="3">
        <v>207</v>
      </c>
      <c r="S385" s="3">
        <v>200</v>
      </c>
      <c r="T385" s="3">
        <v>3.6</v>
      </c>
      <c r="U385" s="3">
        <v>524</v>
      </c>
      <c r="V385" s="3">
        <v>505</v>
      </c>
      <c r="W385" s="3">
        <v>3.7</v>
      </c>
      <c r="X385" s="16">
        <v>1847</v>
      </c>
      <c r="Y385" s="7">
        <v>1637</v>
      </c>
      <c r="Z385" s="3">
        <v>12.8</v>
      </c>
      <c r="AA385" s="3">
        <v>131780.04</v>
      </c>
      <c r="AB385" s="3">
        <v>117249.81</v>
      </c>
      <c r="AC385" s="3">
        <v>151841.04</v>
      </c>
      <c r="AD385" s="3">
        <v>134619.81</v>
      </c>
    </row>
    <row r="386" spans="1:30" x14ac:dyDescent="0.3">
      <c r="A386" s="3" t="s">
        <v>1596</v>
      </c>
      <c r="B386" s="4">
        <v>18116</v>
      </c>
      <c r="C386" s="4">
        <v>154</v>
      </c>
      <c r="D386" s="4" t="s">
        <v>25</v>
      </c>
      <c r="E386" s="5" t="s">
        <v>45</v>
      </c>
      <c r="F386" s="3" t="s">
        <v>1597</v>
      </c>
      <c r="G386" s="4" t="s">
        <v>86</v>
      </c>
      <c r="H386" s="3" t="s">
        <v>758</v>
      </c>
      <c r="I386" s="3" t="s">
        <v>175</v>
      </c>
      <c r="J386" s="3" t="s">
        <v>89</v>
      </c>
      <c r="K386" s="3" t="s">
        <v>89</v>
      </c>
      <c r="L386" s="6" t="s">
        <v>175</v>
      </c>
      <c r="M386" s="3" t="s">
        <v>176</v>
      </c>
      <c r="N386" s="3" t="s">
        <v>1598</v>
      </c>
      <c r="O386" s="3" t="s">
        <v>178</v>
      </c>
      <c r="P386" s="3" t="s">
        <v>55</v>
      </c>
      <c r="Q386" s="3" t="s">
        <v>31</v>
      </c>
      <c r="R386" s="3">
        <v>84</v>
      </c>
      <c r="S386" s="3">
        <v>49</v>
      </c>
      <c r="T386" s="3">
        <v>71.400000000000006</v>
      </c>
      <c r="U386" s="3">
        <v>296</v>
      </c>
      <c r="V386" s="3">
        <v>255</v>
      </c>
      <c r="W386" s="3">
        <v>16.2</v>
      </c>
      <c r="X386" s="32">
        <v>1236</v>
      </c>
      <c r="Y386" s="33">
        <v>1061</v>
      </c>
      <c r="Z386" s="3">
        <v>16.5</v>
      </c>
      <c r="AA386" s="3">
        <v>130162.16</v>
      </c>
      <c r="AB386" s="3">
        <v>108745.74</v>
      </c>
      <c r="AC386" s="3">
        <v>136714.16</v>
      </c>
      <c r="AD386" s="3">
        <v>114804.74</v>
      </c>
    </row>
    <row r="387" spans="1:30" x14ac:dyDescent="0.3">
      <c r="A387" s="3" t="s">
        <v>1599</v>
      </c>
      <c r="B387" s="4">
        <v>47787</v>
      </c>
      <c r="C387" s="4">
        <v>203</v>
      </c>
      <c r="D387" s="4" t="s">
        <v>25</v>
      </c>
      <c r="E387" s="5" t="s">
        <v>45</v>
      </c>
      <c r="F387" s="3" t="s">
        <v>1600</v>
      </c>
      <c r="G387" s="4" t="s">
        <v>86</v>
      </c>
      <c r="H387" s="3" t="s">
        <v>131</v>
      </c>
      <c r="I387" s="3" t="s">
        <v>88</v>
      </c>
      <c r="J387" s="3" t="s">
        <v>89</v>
      </c>
      <c r="K387" s="3" t="s">
        <v>89</v>
      </c>
      <c r="L387" s="6" t="s">
        <v>88</v>
      </c>
      <c r="M387" s="3" t="s">
        <v>133</v>
      </c>
      <c r="N387" s="3" t="s">
        <v>1601</v>
      </c>
      <c r="O387" s="3" t="s">
        <v>106</v>
      </c>
      <c r="P387" s="3" t="s">
        <v>57</v>
      </c>
      <c r="Q387" s="3" t="s">
        <v>31</v>
      </c>
      <c r="R387" s="3">
        <v>27</v>
      </c>
      <c r="S387" s="3">
        <v>23</v>
      </c>
      <c r="T387" s="3">
        <v>17.100000000000001</v>
      </c>
      <c r="U387" s="3">
        <v>92</v>
      </c>
      <c r="V387" s="3">
        <v>72</v>
      </c>
      <c r="W387" s="3">
        <v>28</v>
      </c>
      <c r="X387" s="32">
        <v>468</v>
      </c>
      <c r="Y387" s="33">
        <v>327</v>
      </c>
      <c r="Z387" s="3">
        <v>42.8</v>
      </c>
      <c r="AA387" s="3">
        <v>129499.6</v>
      </c>
      <c r="AB387" s="3">
        <v>90680.48</v>
      </c>
      <c r="AC387" s="3">
        <v>129499.6</v>
      </c>
      <c r="AD387" s="3">
        <v>90680.48</v>
      </c>
    </row>
    <row r="388" spans="1:30" x14ac:dyDescent="0.3">
      <c r="A388" s="3" t="s">
        <v>1602</v>
      </c>
      <c r="B388" s="4">
        <v>43040</v>
      </c>
      <c r="C388" s="4">
        <v>223</v>
      </c>
      <c r="D388" s="4" t="s">
        <v>25</v>
      </c>
      <c r="E388" s="5" t="s">
        <v>45</v>
      </c>
      <c r="F388" s="3" t="s">
        <v>1603</v>
      </c>
      <c r="G388" s="4" t="s">
        <v>86</v>
      </c>
      <c r="H388" s="3" t="s">
        <v>299</v>
      </c>
      <c r="I388" s="3" t="s">
        <v>299</v>
      </c>
      <c r="J388" s="3" t="s">
        <v>89</v>
      </c>
      <c r="K388" s="3" t="s">
        <v>89</v>
      </c>
      <c r="L388" s="6" t="s">
        <v>299</v>
      </c>
      <c r="M388" s="3" t="s">
        <v>317</v>
      </c>
      <c r="N388" s="3" t="s">
        <v>1604</v>
      </c>
      <c r="O388" s="3" t="s">
        <v>301</v>
      </c>
      <c r="P388" s="3" t="s">
        <v>63</v>
      </c>
      <c r="Q388" s="3" t="s">
        <v>31</v>
      </c>
      <c r="R388" s="3">
        <v>110</v>
      </c>
      <c r="S388" s="3">
        <v>80</v>
      </c>
      <c r="T388" s="3">
        <v>36.6</v>
      </c>
      <c r="U388" s="3">
        <v>343</v>
      </c>
      <c r="V388" s="3">
        <v>383</v>
      </c>
      <c r="W388" s="3">
        <v>-10.4</v>
      </c>
      <c r="X388" s="32">
        <v>1494</v>
      </c>
      <c r="Y388" s="33">
        <v>1461</v>
      </c>
      <c r="Z388" s="3">
        <v>2.2999999999999998</v>
      </c>
      <c r="AA388" s="3">
        <v>127561.19</v>
      </c>
      <c r="AB388" s="3">
        <v>121988.88</v>
      </c>
      <c r="AC388" s="3">
        <v>138181.19</v>
      </c>
      <c r="AD388" s="3">
        <v>135140.88</v>
      </c>
    </row>
    <row r="389" spans="1:30" x14ac:dyDescent="0.3">
      <c r="A389" s="3" t="s">
        <v>5319</v>
      </c>
      <c r="B389" s="4">
        <v>42031</v>
      </c>
      <c r="C389" s="4">
        <v>364</v>
      </c>
      <c r="D389" s="4" t="s">
        <v>25</v>
      </c>
      <c r="E389" s="5" t="s">
        <v>45</v>
      </c>
      <c r="F389" s="3" t="s">
        <v>5320</v>
      </c>
      <c r="G389" s="4" t="s">
        <v>86</v>
      </c>
      <c r="H389" s="3" t="s">
        <v>252</v>
      </c>
      <c r="I389" s="3" t="s">
        <v>252</v>
      </c>
      <c r="J389" s="3" t="s">
        <v>104</v>
      </c>
      <c r="K389" s="3" t="s">
        <v>104</v>
      </c>
      <c r="L389" s="6" t="s">
        <v>252</v>
      </c>
      <c r="M389" s="3" t="s">
        <v>184</v>
      </c>
      <c r="N389" s="3" t="s">
        <v>5321</v>
      </c>
      <c r="O389" s="3" t="s">
        <v>92</v>
      </c>
      <c r="P389" s="3" t="s">
        <v>55</v>
      </c>
      <c r="Q389" s="3" t="s">
        <v>31</v>
      </c>
      <c r="R389" s="3">
        <v>177</v>
      </c>
      <c r="S389" s="3">
        <v>112</v>
      </c>
      <c r="T389" s="3">
        <v>58.5</v>
      </c>
      <c r="U389" s="3">
        <v>433</v>
      </c>
      <c r="V389" s="3">
        <v>442</v>
      </c>
      <c r="W389" s="3">
        <v>-2</v>
      </c>
      <c r="X389" s="16">
        <v>1820</v>
      </c>
      <c r="Y389" s="7">
        <v>1958</v>
      </c>
      <c r="Z389" s="3">
        <v>-7</v>
      </c>
      <c r="AA389" s="3">
        <v>127179.04</v>
      </c>
      <c r="AB389" s="3">
        <v>138210.76</v>
      </c>
      <c r="AC389" s="3">
        <v>133835.04</v>
      </c>
      <c r="AD389" s="3">
        <v>143783.28</v>
      </c>
    </row>
    <row r="390" spans="1:30" x14ac:dyDescent="0.3">
      <c r="A390" s="3" t="s">
        <v>4513</v>
      </c>
      <c r="B390" s="4">
        <v>4356</v>
      </c>
      <c r="C390" s="4">
        <v>199</v>
      </c>
      <c r="D390" s="4" t="s">
        <v>25</v>
      </c>
      <c r="E390" s="5" t="s">
        <v>45</v>
      </c>
      <c r="F390" s="3" t="s">
        <v>4514</v>
      </c>
      <c r="G390" s="4" t="s">
        <v>86</v>
      </c>
      <c r="H390" s="3" t="s">
        <v>900</v>
      </c>
      <c r="I390" s="3" t="s">
        <v>240</v>
      </c>
      <c r="J390" s="3" t="s">
        <v>146</v>
      </c>
      <c r="K390" s="3" t="s">
        <v>146</v>
      </c>
      <c r="L390" s="6" t="s">
        <v>240</v>
      </c>
      <c r="M390" s="3" t="s">
        <v>241</v>
      </c>
      <c r="N390" s="3" t="s">
        <v>4515</v>
      </c>
      <c r="O390" s="3" t="s">
        <v>178</v>
      </c>
      <c r="P390" s="3" t="s">
        <v>37</v>
      </c>
      <c r="Q390" s="3" t="s">
        <v>60</v>
      </c>
      <c r="R390" s="3">
        <v>13</v>
      </c>
      <c r="S390" s="3">
        <v>11</v>
      </c>
      <c r="T390" s="3">
        <v>20.9</v>
      </c>
      <c r="U390" s="3">
        <v>39</v>
      </c>
      <c r="V390" s="3">
        <v>39</v>
      </c>
      <c r="W390" s="3">
        <v>0</v>
      </c>
      <c r="X390" s="32">
        <v>200</v>
      </c>
      <c r="Y390" s="33">
        <v>207</v>
      </c>
      <c r="Z390" s="3">
        <v>-3.5</v>
      </c>
      <c r="AA390" s="3">
        <v>126772.8</v>
      </c>
      <c r="AB390" s="3">
        <v>130125.33</v>
      </c>
      <c r="AC390" s="3">
        <v>126772.8</v>
      </c>
      <c r="AD390" s="3">
        <v>130125.33</v>
      </c>
    </row>
    <row r="391" spans="1:30" x14ac:dyDescent="0.3">
      <c r="A391" s="3" t="s">
        <v>1605</v>
      </c>
      <c r="B391" s="4">
        <v>31475</v>
      </c>
      <c r="C391" s="4">
        <v>402</v>
      </c>
      <c r="D391" s="4" t="s">
        <v>25</v>
      </c>
      <c r="E391" s="5" t="s">
        <v>45</v>
      </c>
      <c r="F391" s="3" t="s">
        <v>1606</v>
      </c>
      <c r="G391" s="4" t="s">
        <v>86</v>
      </c>
      <c r="H391" s="3" t="s">
        <v>153</v>
      </c>
      <c r="I391" s="3" t="s">
        <v>153</v>
      </c>
      <c r="J391" s="3" t="s">
        <v>89</v>
      </c>
      <c r="K391" s="3" t="s">
        <v>89</v>
      </c>
      <c r="L391" s="6" t="s">
        <v>153</v>
      </c>
      <c r="M391" s="3" t="s">
        <v>154</v>
      </c>
      <c r="N391" s="3" t="s">
        <v>1607</v>
      </c>
      <c r="O391" s="3" t="s">
        <v>156</v>
      </c>
      <c r="P391" s="3" t="s">
        <v>26</v>
      </c>
      <c r="Q391" s="3" t="s">
        <v>27</v>
      </c>
      <c r="R391" s="3">
        <v>68</v>
      </c>
      <c r="S391" s="3">
        <v>87</v>
      </c>
      <c r="T391" s="3">
        <v>-21.8</v>
      </c>
      <c r="U391" s="3">
        <v>392</v>
      </c>
      <c r="V391" s="3">
        <v>349</v>
      </c>
      <c r="W391" s="3">
        <v>12.3</v>
      </c>
      <c r="X391" s="32">
        <v>1181</v>
      </c>
      <c r="Y391" s="33">
        <v>1267</v>
      </c>
      <c r="Z391" s="3">
        <v>-6.8</v>
      </c>
      <c r="AA391" s="3">
        <v>126507.18</v>
      </c>
      <c r="AB391" s="3">
        <v>144781.67000000001</v>
      </c>
      <c r="AC391" s="3">
        <v>130638.18</v>
      </c>
      <c r="AD391" s="3">
        <v>151867.98000000001</v>
      </c>
    </row>
    <row r="392" spans="1:30" x14ac:dyDescent="0.3">
      <c r="A392" s="3" t="s">
        <v>1608</v>
      </c>
      <c r="B392" s="4">
        <v>43036</v>
      </c>
      <c r="C392" s="4">
        <v>418</v>
      </c>
      <c r="D392" s="4" t="s">
        <v>25</v>
      </c>
      <c r="E392" s="5" t="s">
        <v>45</v>
      </c>
      <c r="F392" s="3" t="s">
        <v>1609</v>
      </c>
      <c r="G392" s="4" t="s">
        <v>86</v>
      </c>
      <c r="H392" s="3" t="s">
        <v>299</v>
      </c>
      <c r="I392" s="3" t="s">
        <v>299</v>
      </c>
      <c r="J392" s="3" t="s">
        <v>89</v>
      </c>
      <c r="K392" s="3" t="s">
        <v>89</v>
      </c>
      <c r="L392" s="6" t="s">
        <v>299</v>
      </c>
      <c r="M392" s="3" t="s">
        <v>317</v>
      </c>
      <c r="N392" s="3" t="s">
        <v>1610</v>
      </c>
      <c r="O392" s="3" t="s">
        <v>301</v>
      </c>
      <c r="P392" s="3" t="s">
        <v>63</v>
      </c>
      <c r="Q392" s="3" t="s">
        <v>31</v>
      </c>
      <c r="R392" s="3">
        <v>137</v>
      </c>
      <c r="S392" s="3">
        <v>70</v>
      </c>
      <c r="T392" s="3">
        <v>95.7</v>
      </c>
      <c r="U392" s="3">
        <v>371</v>
      </c>
      <c r="V392" s="3">
        <v>261</v>
      </c>
      <c r="W392" s="3">
        <v>41.9</v>
      </c>
      <c r="X392" s="32">
        <v>1256</v>
      </c>
      <c r="Y392" s="33">
        <v>1251</v>
      </c>
      <c r="Z392" s="3">
        <v>0.4</v>
      </c>
      <c r="AA392" s="3">
        <v>126270.28</v>
      </c>
      <c r="AB392" s="3">
        <v>129130.4</v>
      </c>
      <c r="AC392" s="3">
        <v>145342.28</v>
      </c>
      <c r="AD392" s="3">
        <v>144696.4</v>
      </c>
    </row>
    <row r="393" spans="1:30" x14ac:dyDescent="0.3">
      <c r="A393" s="3" t="s">
        <v>4516</v>
      </c>
      <c r="B393" s="4">
        <v>48658</v>
      </c>
      <c r="C393" s="4">
        <v>63</v>
      </c>
      <c r="D393" s="4" t="s">
        <v>25</v>
      </c>
      <c r="E393" s="5" t="s">
        <v>45</v>
      </c>
      <c r="F393" s="3" t="s">
        <v>4517</v>
      </c>
      <c r="G393" s="4" t="s">
        <v>86</v>
      </c>
      <c r="H393" s="3" t="s">
        <v>131</v>
      </c>
      <c r="I393" s="3" t="s">
        <v>88</v>
      </c>
      <c r="J393" s="3" t="s">
        <v>146</v>
      </c>
      <c r="K393" s="3" t="s">
        <v>146</v>
      </c>
      <c r="L393" s="6" t="s">
        <v>88</v>
      </c>
      <c r="M393" s="3" t="s">
        <v>133</v>
      </c>
      <c r="N393" s="3" t="s">
        <v>4518</v>
      </c>
      <c r="O393" s="3" t="s">
        <v>106</v>
      </c>
      <c r="P393" s="3" t="s">
        <v>51</v>
      </c>
      <c r="Q393" s="3" t="s">
        <v>31</v>
      </c>
      <c r="R393" s="3">
        <v>3</v>
      </c>
      <c r="S393" s="3">
        <v>4</v>
      </c>
      <c r="T393" s="3">
        <v>-39.6</v>
      </c>
      <c r="U393" s="3">
        <v>12</v>
      </c>
      <c r="V393" s="3">
        <v>78</v>
      </c>
      <c r="W393" s="3">
        <v>-85.1</v>
      </c>
      <c r="X393" s="32">
        <v>130</v>
      </c>
      <c r="Y393" s="33">
        <v>195</v>
      </c>
      <c r="Z393" s="3">
        <v>-33.4</v>
      </c>
      <c r="AA393" s="3">
        <v>126269.39</v>
      </c>
      <c r="AB393" s="3">
        <v>185792.16</v>
      </c>
      <c r="AC393" s="3">
        <v>167996.4</v>
      </c>
      <c r="AD393" s="3">
        <v>252425.36</v>
      </c>
    </row>
    <row r="394" spans="1:30" x14ac:dyDescent="0.3">
      <c r="A394" s="3" t="s">
        <v>1611</v>
      </c>
      <c r="B394" s="4">
        <v>42714</v>
      </c>
      <c r="C394" s="4">
        <v>366</v>
      </c>
      <c r="D394" s="4" t="s">
        <v>25</v>
      </c>
      <c r="E394" s="5" t="s">
        <v>45</v>
      </c>
      <c r="F394" s="3" t="s">
        <v>1612</v>
      </c>
      <c r="G394" s="4" t="s">
        <v>86</v>
      </c>
      <c r="H394" s="3" t="s">
        <v>299</v>
      </c>
      <c r="I394" s="3" t="s">
        <v>299</v>
      </c>
      <c r="J394" s="3" t="s">
        <v>89</v>
      </c>
      <c r="K394" s="3" t="s">
        <v>89</v>
      </c>
      <c r="L394" s="6" t="s">
        <v>299</v>
      </c>
      <c r="M394" s="3" t="s">
        <v>184</v>
      </c>
      <c r="N394" s="3" t="s">
        <v>1613</v>
      </c>
      <c r="O394" s="3" t="s">
        <v>301</v>
      </c>
      <c r="P394" s="3" t="s">
        <v>51</v>
      </c>
      <c r="Q394" s="3" t="s">
        <v>31</v>
      </c>
      <c r="R394" s="3">
        <v>87</v>
      </c>
      <c r="S394" s="3">
        <v>82</v>
      </c>
      <c r="T394" s="3">
        <v>6.1</v>
      </c>
      <c r="U394" s="3">
        <v>230</v>
      </c>
      <c r="V394" s="3">
        <v>238</v>
      </c>
      <c r="W394" s="3">
        <v>-3.3</v>
      </c>
      <c r="X394" s="32">
        <v>816</v>
      </c>
      <c r="Y394" s="33">
        <v>776</v>
      </c>
      <c r="Z394" s="3">
        <v>5.0999999999999996</v>
      </c>
      <c r="AA394" s="3">
        <v>126043.68</v>
      </c>
      <c r="AB394" s="3">
        <v>119874.16</v>
      </c>
      <c r="AC394" s="3">
        <v>126043.68</v>
      </c>
      <c r="AD394" s="3">
        <v>119874.16</v>
      </c>
    </row>
    <row r="395" spans="1:30" x14ac:dyDescent="0.3">
      <c r="A395" s="3" t="s">
        <v>1614</v>
      </c>
      <c r="B395" s="4">
        <v>43038</v>
      </c>
      <c r="C395" s="4">
        <v>266</v>
      </c>
      <c r="D395" s="4" t="s">
        <v>25</v>
      </c>
      <c r="E395" s="5" t="s">
        <v>45</v>
      </c>
      <c r="F395" s="3" t="s">
        <v>1615</v>
      </c>
      <c r="G395" s="4" t="s">
        <v>86</v>
      </c>
      <c r="H395" s="3" t="s">
        <v>299</v>
      </c>
      <c r="I395" s="3" t="s">
        <v>299</v>
      </c>
      <c r="J395" s="3" t="s">
        <v>89</v>
      </c>
      <c r="K395" s="3" t="s">
        <v>89</v>
      </c>
      <c r="L395" s="6" t="s">
        <v>299</v>
      </c>
      <c r="M395" s="3" t="s">
        <v>317</v>
      </c>
      <c r="N395" s="3" t="s">
        <v>1616</v>
      </c>
      <c r="O395" s="3" t="s">
        <v>301</v>
      </c>
      <c r="P395" s="3" t="s">
        <v>63</v>
      </c>
      <c r="Q395" s="3" t="s">
        <v>31</v>
      </c>
      <c r="R395" s="3">
        <v>99</v>
      </c>
      <c r="S395" s="3">
        <v>69</v>
      </c>
      <c r="T395" s="3">
        <v>44.1</v>
      </c>
      <c r="U395" s="3">
        <v>348</v>
      </c>
      <c r="V395" s="3">
        <v>352</v>
      </c>
      <c r="W395" s="3">
        <v>-1.1000000000000001</v>
      </c>
      <c r="X395" s="32">
        <v>1473</v>
      </c>
      <c r="Y395" s="33">
        <v>1505</v>
      </c>
      <c r="Z395" s="3">
        <v>-2.1</v>
      </c>
      <c r="AA395" s="3">
        <v>125998.78</v>
      </c>
      <c r="AB395" s="3">
        <v>126618.63</v>
      </c>
      <c r="AC395" s="3">
        <v>136220.28</v>
      </c>
      <c r="AD395" s="3">
        <v>139188.63</v>
      </c>
    </row>
    <row r="396" spans="1:30" x14ac:dyDescent="0.3">
      <c r="A396" s="3" t="s">
        <v>3306</v>
      </c>
      <c r="B396" s="4">
        <v>10803</v>
      </c>
      <c r="C396" s="4">
        <v>374</v>
      </c>
      <c r="D396" s="4" t="s">
        <v>25</v>
      </c>
      <c r="E396" s="5" t="s">
        <v>45</v>
      </c>
      <c r="F396" s="3" t="s">
        <v>3307</v>
      </c>
      <c r="G396" s="4" t="s">
        <v>86</v>
      </c>
      <c r="H396" s="3" t="s">
        <v>896</v>
      </c>
      <c r="I396" s="3" t="s">
        <v>257</v>
      </c>
      <c r="J396" s="3" t="s">
        <v>132</v>
      </c>
      <c r="K396" s="3" t="s">
        <v>132</v>
      </c>
      <c r="L396" s="6" t="s">
        <v>257</v>
      </c>
      <c r="M396" s="3" t="s">
        <v>184</v>
      </c>
      <c r="N396" s="3" t="s">
        <v>3308</v>
      </c>
      <c r="O396" s="3" t="s">
        <v>178</v>
      </c>
      <c r="P396" s="3" t="s">
        <v>397</v>
      </c>
      <c r="Q396" s="3" t="s">
        <v>31</v>
      </c>
      <c r="R396" s="3">
        <v>33</v>
      </c>
      <c r="S396" s="3">
        <v>28</v>
      </c>
      <c r="T396" s="3">
        <v>20.7</v>
      </c>
      <c r="U396" s="3">
        <v>95</v>
      </c>
      <c r="V396" s="3">
        <v>92</v>
      </c>
      <c r="W396" s="3">
        <v>3.7</v>
      </c>
      <c r="X396" s="32">
        <v>419</v>
      </c>
      <c r="Y396" s="33">
        <v>422</v>
      </c>
      <c r="Z396" s="3">
        <v>-0.9</v>
      </c>
      <c r="AA396" s="3">
        <v>125928.02</v>
      </c>
      <c r="AB396" s="3">
        <v>127036.9</v>
      </c>
      <c r="AC396" s="3">
        <v>125928.02</v>
      </c>
      <c r="AD396" s="3">
        <v>127036.9</v>
      </c>
    </row>
    <row r="397" spans="1:30" x14ac:dyDescent="0.3">
      <c r="A397" s="3" t="s">
        <v>3309</v>
      </c>
      <c r="B397" s="4">
        <v>26821</v>
      </c>
      <c r="C397" s="4">
        <v>365</v>
      </c>
      <c r="D397" s="4" t="s">
        <v>25</v>
      </c>
      <c r="E397" s="5" t="s">
        <v>45</v>
      </c>
      <c r="F397" s="3" t="s">
        <v>3310</v>
      </c>
      <c r="G397" s="4" t="s">
        <v>86</v>
      </c>
      <c r="H397" s="3" t="s">
        <v>812</v>
      </c>
      <c r="I397" s="3" t="s">
        <v>175</v>
      </c>
      <c r="J397" s="3" t="s">
        <v>132</v>
      </c>
      <c r="K397" s="3" t="s">
        <v>132</v>
      </c>
      <c r="L397" s="6" t="s">
        <v>175</v>
      </c>
      <c r="M397" s="3" t="s">
        <v>176</v>
      </c>
      <c r="N397" s="3" t="s">
        <v>3311</v>
      </c>
      <c r="O397" s="3" t="s">
        <v>178</v>
      </c>
      <c r="P397" s="3" t="s">
        <v>49</v>
      </c>
      <c r="Q397" s="3" t="s">
        <v>50</v>
      </c>
      <c r="R397" s="3">
        <v>37</v>
      </c>
      <c r="S397" s="3">
        <v>31</v>
      </c>
      <c r="T397" s="3">
        <v>21.9</v>
      </c>
      <c r="U397" s="3">
        <v>129</v>
      </c>
      <c r="V397" s="3">
        <v>101</v>
      </c>
      <c r="W397" s="3">
        <v>28.5</v>
      </c>
      <c r="X397" s="32">
        <v>555</v>
      </c>
      <c r="Y397" s="33">
        <v>532</v>
      </c>
      <c r="Z397" s="3">
        <v>4.4000000000000004</v>
      </c>
      <c r="AA397" s="3">
        <v>125766.9</v>
      </c>
      <c r="AB397" s="3">
        <v>113803.27</v>
      </c>
      <c r="AC397" s="3">
        <v>125766.9</v>
      </c>
      <c r="AD397" s="3">
        <v>113803.27</v>
      </c>
    </row>
    <row r="398" spans="1:30" x14ac:dyDescent="0.3">
      <c r="A398" s="3" t="s">
        <v>3312</v>
      </c>
      <c r="B398" s="4">
        <v>67527</v>
      </c>
      <c r="C398" s="4">
        <v>82</v>
      </c>
      <c r="D398" s="4" t="s">
        <v>25</v>
      </c>
      <c r="E398" s="5" t="s">
        <v>45</v>
      </c>
      <c r="F398" s="3" t="s">
        <v>3313</v>
      </c>
      <c r="G398" s="4" t="s">
        <v>86</v>
      </c>
      <c r="H398" s="3" t="s">
        <v>54</v>
      </c>
      <c r="I398" s="3" t="s">
        <v>191</v>
      </c>
      <c r="J398" s="3" t="s">
        <v>132</v>
      </c>
      <c r="K398" s="3" t="s">
        <v>132</v>
      </c>
      <c r="L398" s="6" t="s">
        <v>191</v>
      </c>
      <c r="M398" s="3" t="s">
        <v>473</v>
      </c>
      <c r="N398" s="3" t="s">
        <v>3314</v>
      </c>
      <c r="O398" s="3" t="s">
        <v>92</v>
      </c>
      <c r="P398" s="3" t="s">
        <v>51</v>
      </c>
      <c r="Q398" s="3" t="s">
        <v>31</v>
      </c>
      <c r="R398" s="3">
        <v>64</v>
      </c>
      <c r="S398" s="3">
        <v>59</v>
      </c>
      <c r="T398" s="3">
        <v>8.6999999999999993</v>
      </c>
      <c r="U398" s="3">
        <v>175</v>
      </c>
      <c r="V398" s="3">
        <v>183</v>
      </c>
      <c r="W398" s="3">
        <v>-4.5</v>
      </c>
      <c r="X398" s="32">
        <v>624</v>
      </c>
      <c r="Y398" s="33">
        <v>627</v>
      </c>
      <c r="Z398" s="3">
        <v>-0.4</v>
      </c>
      <c r="AA398" s="3">
        <v>125348.3</v>
      </c>
      <c r="AB398" s="3">
        <v>125883.5</v>
      </c>
      <c r="AC398" s="3">
        <v>125348.3</v>
      </c>
      <c r="AD398" s="3">
        <v>125883.5</v>
      </c>
    </row>
    <row r="399" spans="1:30" x14ac:dyDescent="0.3">
      <c r="A399" s="3" t="s">
        <v>1617</v>
      </c>
      <c r="B399" s="4">
        <v>37886</v>
      </c>
      <c r="C399" s="4">
        <v>300</v>
      </c>
      <c r="D399" s="4" t="s">
        <v>25</v>
      </c>
      <c r="E399" s="5" t="s">
        <v>45</v>
      </c>
      <c r="F399" s="3" t="s">
        <v>1618</v>
      </c>
      <c r="G399" s="4" t="s">
        <v>86</v>
      </c>
      <c r="H399" s="3" t="s">
        <v>252</v>
      </c>
      <c r="I399" s="3" t="s">
        <v>252</v>
      </c>
      <c r="J399" s="3" t="s">
        <v>89</v>
      </c>
      <c r="K399" s="3" t="s">
        <v>104</v>
      </c>
      <c r="L399" s="6" t="s">
        <v>252</v>
      </c>
      <c r="M399" s="3" t="s">
        <v>154</v>
      </c>
      <c r="N399" s="3" t="s">
        <v>1619</v>
      </c>
      <c r="O399" s="3" t="s">
        <v>311</v>
      </c>
      <c r="P399" s="3" t="s">
        <v>66</v>
      </c>
      <c r="Q399" s="3" t="s">
        <v>60</v>
      </c>
      <c r="R399" s="3">
        <v>122</v>
      </c>
      <c r="S399" s="3">
        <v>80</v>
      </c>
      <c r="T399" s="3">
        <v>52.3</v>
      </c>
      <c r="U399" s="3">
        <v>302</v>
      </c>
      <c r="V399" s="3">
        <v>293</v>
      </c>
      <c r="W399" s="3">
        <v>3</v>
      </c>
      <c r="X399" s="16">
        <v>1252</v>
      </c>
      <c r="Y399" s="7">
        <v>1432</v>
      </c>
      <c r="Z399" s="3">
        <v>-12.5</v>
      </c>
      <c r="AA399" s="3">
        <v>124674.64</v>
      </c>
      <c r="AB399" s="3">
        <v>141238.29</v>
      </c>
      <c r="AC399" s="3">
        <v>129691.64</v>
      </c>
      <c r="AD399" s="3">
        <v>148289.29</v>
      </c>
    </row>
    <row r="400" spans="1:30" x14ac:dyDescent="0.3">
      <c r="A400" s="3" t="s">
        <v>1620</v>
      </c>
      <c r="B400" s="4">
        <v>40195</v>
      </c>
      <c r="C400" s="4">
        <v>247</v>
      </c>
      <c r="D400" s="4" t="s">
        <v>25</v>
      </c>
      <c r="E400" s="5" t="s">
        <v>45</v>
      </c>
      <c r="F400" s="3" t="s">
        <v>1621</v>
      </c>
      <c r="G400" s="4" t="s">
        <v>86</v>
      </c>
      <c r="H400" s="3" t="s">
        <v>252</v>
      </c>
      <c r="I400" s="3" t="s">
        <v>252</v>
      </c>
      <c r="J400" s="3" t="s">
        <v>89</v>
      </c>
      <c r="K400" s="3" t="s">
        <v>89</v>
      </c>
      <c r="L400" s="6" t="s">
        <v>252</v>
      </c>
      <c r="M400" s="3" t="s">
        <v>184</v>
      </c>
      <c r="N400" s="3" t="s">
        <v>1622</v>
      </c>
      <c r="O400" s="3" t="s">
        <v>92</v>
      </c>
      <c r="P400" s="3" t="s">
        <v>26</v>
      </c>
      <c r="Q400" s="3" t="s">
        <v>27</v>
      </c>
      <c r="R400" s="3">
        <v>75</v>
      </c>
      <c r="S400" s="3">
        <v>95</v>
      </c>
      <c r="T400" s="3">
        <v>-21</v>
      </c>
      <c r="U400" s="3">
        <v>307</v>
      </c>
      <c r="V400" s="3">
        <v>371</v>
      </c>
      <c r="W400" s="3">
        <v>-17.3</v>
      </c>
      <c r="X400" s="16">
        <v>1456</v>
      </c>
      <c r="Y400" s="7">
        <v>1574</v>
      </c>
      <c r="Z400" s="3">
        <v>-7.5</v>
      </c>
      <c r="AA400" s="3">
        <v>123720.94</v>
      </c>
      <c r="AB400" s="3">
        <v>134922.84</v>
      </c>
      <c r="AC400" s="3">
        <v>143900.14000000001</v>
      </c>
      <c r="AD400" s="3">
        <v>155566.68</v>
      </c>
    </row>
    <row r="401" spans="1:30" x14ac:dyDescent="0.3">
      <c r="A401" s="3" t="s">
        <v>3315</v>
      </c>
      <c r="B401" s="4">
        <v>65253</v>
      </c>
      <c r="C401" s="4">
        <v>210</v>
      </c>
      <c r="D401" s="4" t="s">
        <v>25</v>
      </c>
      <c r="E401" s="5" t="s">
        <v>45</v>
      </c>
      <c r="F401" s="3" t="s">
        <v>3316</v>
      </c>
      <c r="G401" s="4" t="s">
        <v>86</v>
      </c>
      <c r="H401" s="3" t="s">
        <v>54</v>
      </c>
      <c r="I401" s="3" t="s">
        <v>191</v>
      </c>
      <c r="J401" s="3" t="s">
        <v>132</v>
      </c>
      <c r="K401" s="3" t="s">
        <v>132</v>
      </c>
      <c r="L401" s="6" t="s">
        <v>191</v>
      </c>
      <c r="M401" s="3" t="s">
        <v>211</v>
      </c>
      <c r="N401" s="3" t="s">
        <v>3317</v>
      </c>
      <c r="O401" s="3" t="s">
        <v>92</v>
      </c>
      <c r="P401" s="3" t="s">
        <v>341</v>
      </c>
      <c r="Q401" s="3">
        <v>0</v>
      </c>
      <c r="R401" s="3">
        <v>53</v>
      </c>
      <c r="S401" s="3">
        <v>41</v>
      </c>
      <c r="T401" s="3">
        <v>30</v>
      </c>
      <c r="U401" s="3">
        <v>148</v>
      </c>
      <c r="V401" s="3">
        <v>200</v>
      </c>
      <c r="W401" s="3">
        <v>-25.8</v>
      </c>
      <c r="X401" s="32">
        <v>583</v>
      </c>
      <c r="Y401" s="33">
        <v>689</v>
      </c>
      <c r="Z401" s="3">
        <v>-15.3</v>
      </c>
      <c r="AA401" s="3">
        <v>123572.18</v>
      </c>
      <c r="AB401" s="3">
        <v>145652.91</v>
      </c>
      <c r="AC401" s="3">
        <v>125136.18</v>
      </c>
      <c r="AD401" s="3">
        <v>147788.91</v>
      </c>
    </row>
    <row r="402" spans="1:30" x14ac:dyDescent="0.3">
      <c r="A402" s="3" t="s">
        <v>1623</v>
      </c>
      <c r="B402" s="4">
        <v>33278</v>
      </c>
      <c r="C402" s="4">
        <v>194</v>
      </c>
      <c r="D402" s="4" t="s">
        <v>25</v>
      </c>
      <c r="E402" s="5" t="s">
        <v>45</v>
      </c>
      <c r="F402" s="3" t="s">
        <v>1624</v>
      </c>
      <c r="G402" s="4" t="s">
        <v>86</v>
      </c>
      <c r="H402" s="3" t="s">
        <v>153</v>
      </c>
      <c r="I402" s="3" t="s">
        <v>153</v>
      </c>
      <c r="J402" s="3" t="s">
        <v>89</v>
      </c>
      <c r="K402" s="3" t="s">
        <v>89</v>
      </c>
      <c r="L402" s="6" t="s">
        <v>153</v>
      </c>
      <c r="M402" s="3" t="s">
        <v>184</v>
      </c>
      <c r="N402" s="3" t="s">
        <v>1625</v>
      </c>
      <c r="O402" s="3" t="s">
        <v>92</v>
      </c>
      <c r="P402" s="3" t="s">
        <v>51</v>
      </c>
      <c r="Q402" s="3" t="s">
        <v>31</v>
      </c>
      <c r="R402" s="3">
        <v>124</v>
      </c>
      <c r="S402" s="3">
        <v>121</v>
      </c>
      <c r="T402" s="3">
        <v>2.5</v>
      </c>
      <c r="U402" s="3">
        <v>398</v>
      </c>
      <c r="V402" s="3">
        <v>430</v>
      </c>
      <c r="W402" s="3">
        <v>-7.5</v>
      </c>
      <c r="X402" s="32">
        <v>1645</v>
      </c>
      <c r="Y402" s="33">
        <v>1605</v>
      </c>
      <c r="Z402" s="3">
        <v>2.5</v>
      </c>
      <c r="AA402" s="3">
        <v>122869.88</v>
      </c>
      <c r="AB402" s="3">
        <v>119856.98</v>
      </c>
      <c r="AC402" s="3">
        <v>122869.88</v>
      </c>
      <c r="AD402" s="3">
        <v>119856.98</v>
      </c>
    </row>
    <row r="403" spans="1:30" x14ac:dyDescent="0.3">
      <c r="A403" s="3" t="s">
        <v>1626</v>
      </c>
      <c r="B403" s="4">
        <v>87586</v>
      </c>
      <c r="C403" s="4">
        <v>228</v>
      </c>
      <c r="D403" s="4" t="s">
        <v>25</v>
      </c>
      <c r="E403" s="5" t="s">
        <v>45</v>
      </c>
      <c r="F403" s="3" t="s">
        <v>1627</v>
      </c>
      <c r="G403" s="4" t="s">
        <v>86</v>
      </c>
      <c r="H403" s="3" t="s">
        <v>245</v>
      </c>
      <c r="I403" s="3" t="s">
        <v>245</v>
      </c>
      <c r="J403" s="3" t="s">
        <v>89</v>
      </c>
      <c r="K403" s="3" t="s">
        <v>89</v>
      </c>
      <c r="L403" s="6" t="s">
        <v>245</v>
      </c>
      <c r="M403" s="3" t="s">
        <v>246</v>
      </c>
      <c r="N403" s="3" t="s">
        <v>1628</v>
      </c>
      <c r="O403" s="3" t="s">
        <v>248</v>
      </c>
      <c r="P403" s="3" t="s">
        <v>49</v>
      </c>
      <c r="Q403" s="3" t="s">
        <v>50</v>
      </c>
      <c r="R403" s="3">
        <v>45</v>
      </c>
      <c r="S403" s="3">
        <v>47</v>
      </c>
      <c r="T403" s="3">
        <v>-4.2</v>
      </c>
      <c r="U403" s="3">
        <v>196</v>
      </c>
      <c r="V403" s="3">
        <v>196</v>
      </c>
      <c r="W403" s="3">
        <v>-0.3</v>
      </c>
      <c r="X403" s="32">
        <v>673</v>
      </c>
      <c r="Y403" s="33">
        <v>657</v>
      </c>
      <c r="Z403" s="3">
        <v>2.5</v>
      </c>
      <c r="AA403" s="3">
        <v>122811.27</v>
      </c>
      <c r="AB403" s="3">
        <v>120041.21</v>
      </c>
      <c r="AC403" s="3">
        <v>129087.27</v>
      </c>
      <c r="AD403" s="3">
        <v>125985.21</v>
      </c>
    </row>
    <row r="404" spans="1:30" x14ac:dyDescent="0.3">
      <c r="A404" s="3" t="s">
        <v>4519</v>
      </c>
      <c r="B404" s="4">
        <v>89175</v>
      </c>
      <c r="C404" s="4">
        <v>166</v>
      </c>
      <c r="D404" s="4" t="s">
        <v>25</v>
      </c>
      <c r="E404" s="5" t="s">
        <v>45</v>
      </c>
      <c r="F404" s="3" t="s">
        <v>4520</v>
      </c>
      <c r="G404" s="4" t="s">
        <v>86</v>
      </c>
      <c r="H404" s="3" t="s">
        <v>245</v>
      </c>
      <c r="I404" s="3" t="s">
        <v>245</v>
      </c>
      <c r="J404" s="3" t="s">
        <v>146</v>
      </c>
      <c r="K404" s="3" t="s">
        <v>146</v>
      </c>
      <c r="L404" s="6" t="s">
        <v>245</v>
      </c>
      <c r="M404" s="3" t="s">
        <v>246</v>
      </c>
      <c r="N404" s="3" t="s">
        <v>4521</v>
      </c>
      <c r="O404" s="3" t="s">
        <v>248</v>
      </c>
      <c r="P404" s="3" t="s">
        <v>397</v>
      </c>
      <c r="Q404" s="3" t="s">
        <v>31</v>
      </c>
      <c r="R404" s="3">
        <v>22</v>
      </c>
      <c r="S404" s="3">
        <v>17</v>
      </c>
      <c r="T404" s="3">
        <v>29.4</v>
      </c>
      <c r="U404" s="3">
        <v>62</v>
      </c>
      <c r="V404" s="3">
        <v>59</v>
      </c>
      <c r="W404" s="3">
        <v>5.0999999999999996</v>
      </c>
      <c r="X404" s="32">
        <v>240</v>
      </c>
      <c r="Y404" s="33">
        <v>208</v>
      </c>
      <c r="Z404" s="3">
        <v>15.4</v>
      </c>
      <c r="AA404" s="3">
        <v>122035.5</v>
      </c>
      <c r="AB404" s="3">
        <v>101750</v>
      </c>
      <c r="AC404" s="3">
        <v>122035.5</v>
      </c>
      <c r="AD404" s="3">
        <v>101750</v>
      </c>
    </row>
    <row r="405" spans="1:30" x14ac:dyDescent="0.3">
      <c r="A405" s="3" t="s">
        <v>1629</v>
      </c>
      <c r="B405" s="4">
        <v>39918</v>
      </c>
      <c r="C405" s="4">
        <v>377</v>
      </c>
      <c r="D405" s="4" t="s">
        <v>25</v>
      </c>
      <c r="E405" s="5">
        <v>42565</v>
      </c>
      <c r="F405" s="3" t="s">
        <v>1630</v>
      </c>
      <c r="G405" s="4" t="s">
        <v>86</v>
      </c>
      <c r="H405" s="3" t="s">
        <v>252</v>
      </c>
      <c r="I405" s="3" t="s">
        <v>252</v>
      </c>
      <c r="J405" s="3" t="s">
        <v>89</v>
      </c>
      <c r="K405" s="3" t="s">
        <v>89</v>
      </c>
      <c r="L405" s="6" t="s">
        <v>252</v>
      </c>
      <c r="M405" s="3" t="s">
        <v>184</v>
      </c>
      <c r="N405" s="3" t="s">
        <v>1631</v>
      </c>
      <c r="O405" s="3" t="s">
        <v>92</v>
      </c>
      <c r="P405" s="3" t="s">
        <v>26</v>
      </c>
      <c r="Q405" s="3" t="s">
        <v>27</v>
      </c>
      <c r="R405" s="3">
        <v>76</v>
      </c>
      <c r="S405" s="3">
        <v>108</v>
      </c>
      <c r="T405" s="3">
        <v>-29.6</v>
      </c>
      <c r="U405" s="3">
        <v>238</v>
      </c>
      <c r="V405" s="3">
        <v>340</v>
      </c>
      <c r="W405" s="3">
        <v>-30</v>
      </c>
      <c r="X405" s="32">
        <v>1103</v>
      </c>
      <c r="Y405" s="33">
        <v>1818</v>
      </c>
      <c r="Z405" s="3">
        <v>-39.299999999999997</v>
      </c>
      <c r="AA405" s="3">
        <v>121980.6</v>
      </c>
      <c r="AB405" s="3">
        <v>210248.89</v>
      </c>
      <c r="AC405" s="3">
        <v>121980.6</v>
      </c>
      <c r="AD405" s="3">
        <v>214739.53</v>
      </c>
    </row>
    <row r="406" spans="1:30" x14ac:dyDescent="0.3">
      <c r="A406" s="3" t="s">
        <v>5322</v>
      </c>
      <c r="B406" s="4">
        <v>41838</v>
      </c>
      <c r="C406" s="4">
        <v>170</v>
      </c>
      <c r="D406" s="4" t="s">
        <v>25</v>
      </c>
      <c r="E406" s="5" t="s">
        <v>45</v>
      </c>
      <c r="F406" s="3" t="s">
        <v>5323</v>
      </c>
      <c r="G406" s="4" t="s">
        <v>86</v>
      </c>
      <c r="H406" s="3" t="s">
        <v>33</v>
      </c>
      <c r="I406" s="3" t="s">
        <v>252</v>
      </c>
      <c r="J406" s="3" t="s">
        <v>104</v>
      </c>
      <c r="K406" s="3" t="s">
        <v>89</v>
      </c>
      <c r="L406" s="6" t="s">
        <v>2733</v>
      </c>
      <c r="M406" s="3" t="s">
        <v>2733</v>
      </c>
      <c r="N406" s="3" t="s">
        <v>5324</v>
      </c>
      <c r="O406" s="3" t="s">
        <v>92</v>
      </c>
      <c r="P406" s="3" t="s">
        <v>64</v>
      </c>
      <c r="Q406" s="3" t="s">
        <v>31</v>
      </c>
      <c r="R406" s="3">
        <v>68</v>
      </c>
      <c r="S406" s="3">
        <v>36</v>
      </c>
      <c r="T406" s="3">
        <v>86.1</v>
      </c>
      <c r="U406" s="3">
        <v>238</v>
      </c>
      <c r="V406" s="3">
        <v>188</v>
      </c>
      <c r="W406" s="3">
        <v>26.6</v>
      </c>
      <c r="X406" s="32">
        <v>914</v>
      </c>
      <c r="Y406" s="33">
        <v>816</v>
      </c>
      <c r="Z406" s="3">
        <v>12.1</v>
      </c>
      <c r="AA406" s="3">
        <v>121955</v>
      </c>
      <c r="AB406" s="3">
        <v>107504.48</v>
      </c>
      <c r="AC406" s="3">
        <v>124691</v>
      </c>
      <c r="AD406" s="3">
        <v>109682.48</v>
      </c>
    </row>
    <row r="407" spans="1:30" x14ac:dyDescent="0.3">
      <c r="A407" s="3" t="s">
        <v>1632</v>
      </c>
      <c r="B407" s="4">
        <v>85526</v>
      </c>
      <c r="C407" s="4">
        <v>476</v>
      </c>
      <c r="D407" s="4" t="s">
        <v>25</v>
      </c>
      <c r="E407" s="5" t="s">
        <v>45</v>
      </c>
      <c r="F407" s="3" t="s">
        <v>1633</v>
      </c>
      <c r="G407" s="4" t="s">
        <v>86</v>
      </c>
      <c r="H407" s="3" t="s">
        <v>54</v>
      </c>
      <c r="I407" s="3" t="s">
        <v>191</v>
      </c>
      <c r="J407" s="3" t="s">
        <v>89</v>
      </c>
      <c r="K407" s="3" t="s">
        <v>89</v>
      </c>
      <c r="L407" s="6" t="s">
        <v>191</v>
      </c>
      <c r="M407" s="3" t="s">
        <v>211</v>
      </c>
      <c r="N407" s="3" t="s">
        <v>1634</v>
      </c>
      <c r="O407" s="3" t="s">
        <v>92</v>
      </c>
      <c r="P407" s="3" t="s">
        <v>57</v>
      </c>
      <c r="Q407" s="3" t="s">
        <v>31</v>
      </c>
      <c r="R407" s="3">
        <v>136</v>
      </c>
      <c r="S407" s="3">
        <v>122</v>
      </c>
      <c r="T407" s="3">
        <v>11.1</v>
      </c>
      <c r="U407" s="3">
        <v>356</v>
      </c>
      <c r="V407" s="3">
        <v>373</v>
      </c>
      <c r="W407" s="3">
        <v>-4.7</v>
      </c>
      <c r="X407" s="32">
        <v>1224</v>
      </c>
      <c r="Y407" s="33">
        <v>1394</v>
      </c>
      <c r="Z407" s="3">
        <v>-12.2</v>
      </c>
      <c r="AA407" s="3">
        <v>121889.09</v>
      </c>
      <c r="AB407" s="3">
        <v>141326.25</v>
      </c>
      <c r="AC407" s="3">
        <v>124105.15</v>
      </c>
      <c r="AD407" s="3">
        <v>141326.25</v>
      </c>
    </row>
    <row r="408" spans="1:30" x14ac:dyDescent="0.3">
      <c r="A408" s="3" t="s">
        <v>1635</v>
      </c>
      <c r="B408" s="4">
        <v>35628</v>
      </c>
      <c r="C408" s="4">
        <v>205</v>
      </c>
      <c r="D408" s="4" t="s">
        <v>25</v>
      </c>
      <c r="E408" s="5" t="s">
        <v>45</v>
      </c>
      <c r="F408" s="3" t="s">
        <v>1636</v>
      </c>
      <c r="G408" s="4" t="s">
        <v>86</v>
      </c>
      <c r="H408" s="3" t="s">
        <v>252</v>
      </c>
      <c r="I408" s="3" t="s">
        <v>252</v>
      </c>
      <c r="J408" s="3" t="s">
        <v>89</v>
      </c>
      <c r="K408" s="3" t="s">
        <v>89</v>
      </c>
      <c r="L408" s="6" t="s">
        <v>252</v>
      </c>
      <c r="M408" s="3" t="s">
        <v>184</v>
      </c>
      <c r="N408" s="3" t="s">
        <v>1637</v>
      </c>
      <c r="O408" s="3" t="s">
        <v>92</v>
      </c>
      <c r="P408" s="3" t="s">
        <v>57</v>
      </c>
      <c r="Q408" s="3" t="s">
        <v>31</v>
      </c>
      <c r="R408" s="3">
        <v>104</v>
      </c>
      <c r="S408" s="3">
        <v>86</v>
      </c>
      <c r="T408" s="3">
        <v>20.8</v>
      </c>
      <c r="U408" s="3">
        <v>382</v>
      </c>
      <c r="V408" s="3">
        <v>441</v>
      </c>
      <c r="W408" s="3">
        <v>-13.4</v>
      </c>
      <c r="X408" s="32">
        <v>1560</v>
      </c>
      <c r="Y408" s="33">
        <v>1572</v>
      </c>
      <c r="Z408" s="3">
        <v>-0.8</v>
      </c>
      <c r="AA408" s="3">
        <v>121395.79</v>
      </c>
      <c r="AB408" s="3">
        <v>123011.7</v>
      </c>
      <c r="AC408" s="3">
        <v>129807.48</v>
      </c>
      <c r="AD408" s="3">
        <v>131235.78</v>
      </c>
    </row>
    <row r="409" spans="1:30" x14ac:dyDescent="0.3">
      <c r="A409" s="3" t="s">
        <v>3318</v>
      </c>
      <c r="B409" s="4">
        <v>19112</v>
      </c>
      <c r="C409" s="4">
        <v>339</v>
      </c>
      <c r="D409" s="4" t="s">
        <v>25</v>
      </c>
      <c r="E409" s="5" t="s">
        <v>45</v>
      </c>
      <c r="F409" s="3" t="s">
        <v>3319</v>
      </c>
      <c r="G409" s="4" t="s">
        <v>86</v>
      </c>
      <c r="H409" s="3" t="s">
        <v>758</v>
      </c>
      <c r="I409" s="3" t="s">
        <v>175</v>
      </c>
      <c r="J409" s="3" t="s">
        <v>132</v>
      </c>
      <c r="K409" s="3" t="s">
        <v>132</v>
      </c>
      <c r="L409" s="6" t="s">
        <v>175</v>
      </c>
      <c r="M409" s="3" t="s">
        <v>176</v>
      </c>
      <c r="N409" s="3" t="s">
        <v>3320</v>
      </c>
      <c r="O409" s="3" t="s">
        <v>178</v>
      </c>
      <c r="P409" s="3" t="s">
        <v>57</v>
      </c>
      <c r="Q409" s="3" t="s">
        <v>31</v>
      </c>
      <c r="R409" s="3">
        <v>26</v>
      </c>
      <c r="S409" s="3">
        <v>43</v>
      </c>
      <c r="T409" s="3">
        <v>-41</v>
      </c>
      <c r="U409" s="3">
        <v>110</v>
      </c>
      <c r="V409" s="3">
        <v>114</v>
      </c>
      <c r="W409" s="3">
        <v>-3.7</v>
      </c>
      <c r="X409" s="32">
        <v>599</v>
      </c>
      <c r="Y409" s="33">
        <v>635</v>
      </c>
      <c r="Z409" s="3">
        <v>-5.6</v>
      </c>
      <c r="AA409" s="3">
        <v>121227.83</v>
      </c>
      <c r="AB409" s="3">
        <v>129494.01</v>
      </c>
      <c r="AC409" s="3">
        <v>129384.08</v>
      </c>
      <c r="AD409" s="3">
        <v>133661.34</v>
      </c>
    </row>
    <row r="410" spans="1:30" x14ac:dyDescent="0.3">
      <c r="A410" s="3" t="s">
        <v>1638</v>
      </c>
      <c r="B410" s="4">
        <v>31472</v>
      </c>
      <c r="C410" s="4">
        <v>360</v>
      </c>
      <c r="D410" s="4" t="s">
        <v>25</v>
      </c>
      <c r="E410" s="5" t="s">
        <v>45</v>
      </c>
      <c r="F410" s="3" t="s">
        <v>1639</v>
      </c>
      <c r="G410" s="4" t="s">
        <v>86</v>
      </c>
      <c r="H410" s="3" t="s">
        <v>153</v>
      </c>
      <c r="I410" s="3" t="s">
        <v>153</v>
      </c>
      <c r="J410" s="3" t="s">
        <v>89</v>
      </c>
      <c r="K410" s="3" t="s">
        <v>89</v>
      </c>
      <c r="L410" s="6" t="s">
        <v>153</v>
      </c>
      <c r="M410" s="3" t="s">
        <v>154</v>
      </c>
      <c r="N410" s="3" t="s">
        <v>1640</v>
      </c>
      <c r="O410" s="3" t="s">
        <v>156</v>
      </c>
      <c r="P410" s="3" t="s">
        <v>26</v>
      </c>
      <c r="Q410" s="3" t="s">
        <v>27</v>
      </c>
      <c r="R410" s="3">
        <v>73</v>
      </c>
      <c r="S410" s="3">
        <v>85</v>
      </c>
      <c r="T410" s="3">
        <v>-14.4</v>
      </c>
      <c r="U410" s="3">
        <v>244</v>
      </c>
      <c r="V410" s="3">
        <v>288</v>
      </c>
      <c r="W410" s="3">
        <v>-15.4</v>
      </c>
      <c r="X410" s="32">
        <v>1074</v>
      </c>
      <c r="Y410" s="33">
        <v>1264</v>
      </c>
      <c r="Z410" s="3">
        <v>-15</v>
      </c>
      <c r="AA410" s="3">
        <v>120900</v>
      </c>
      <c r="AB410" s="3">
        <v>142255</v>
      </c>
      <c r="AC410" s="3">
        <v>120900</v>
      </c>
      <c r="AD410" s="3">
        <v>142255</v>
      </c>
    </row>
    <row r="411" spans="1:30" x14ac:dyDescent="0.3">
      <c r="A411" s="3" t="s">
        <v>5325</v>
      </c>
      <c r="B411" s="4">
        <v>11788</v>
      </c>
      <c r="C411" s="4">
        <v>244</v>
      </c>
      <c r="D411" s="4" t="s">
        <v>25</v>
      </c>
      <c r="E411" s="5" t="s">
        <v>45</v>
      </c>
      <c r="F411" s="3" t="s">
        <v>5326</v>
      </c>
      <c r="G411" s="4" t="s">
        <v>86</v>
      </c>
      <c r="H411" s="3" t="s">
        <v>896</v>
      </c>
      <c r="I411" s="3" t="s">
        <v>257</v>
      </c>
      <c r="J411" s="3" t="s">
        <v>104</v>
      </c>
      <c r="K411" s="3" t="s">
        <v>104</v>
      </c>
      <c r="L411" s="6" t="s">
        <v>257</v>
      </c>
      <c r="M411" s="3" t="s">
        <v>258</v>
      </c>
      <c r="N411" s="3" t="s">
        <v>5327</v>
      </c>
      <c r="O411" s="3" t="s">
        <v>178</v>
      </c>
      <c r="P411" s="3" t="s">
        <v>32</v>
      </c>
      <c r="Q411" s="3" t="s">
        <v>60</v>
      </c>
      <c r="R411" s="3">
        <v>126</v>
      </c>
      <c r="S411" s="3">
        <v>111</v>
      </c>
      <c r="T411" s="3">
        <v>13.1</v>
      </c>
      <c r="U411" s="3">
        <v>391</v>
      </c>
      <c r="V411" s="3">
        <v>414</v>
      </c>
      <c r="W411" s="3">
        <v>-5.6</v>
      </c>
      <c r="X411" s="32">
        <v>1712</v>
      </c>
      <c r="Y411" s="33">
        <v>1796</v>
      </c>
      <c r="Z411" s="3">
        <v>-4.7</v>
      </c>
      <c r="AA411" s="3">
        <v>120758.94</v>
      </c>
      <c r="AB411" s="3">
        <v>126871.78</v>
      </c>
      <c r="AC411" s="3">
        <v>125238.23</v>
      </c>
      <c r="AD411" s="3">
        <v>131442.51</v>
      </c>
    </row>
    <row r="412" spans="1:30" x14ac:dyDescent="0.3">
      <c r="A412" s="3" t="s">
        <v>4522</v>
      </c>
      <c r="B412" s="4">
        <v>10826</v>
      </c>
      <c r="C412" s="4">
        <v>240</v>
      </c>
      <c r="D412" s="4" t="s">
        <v>25</v>
      </c>
      <c r="E412" s="5" t="s">
        <v>45</v>
      </c>
      <c r="F412" s="3" t="s">
        <v>4523</v>
      </c>
      <c r="G412" s="4" t="s">
        <v>86</v>
      </c>
      <c r="H412" s="3" t="s">
        <v>896</v>
      </c>
      <c r="I412" s="3" t="s">
        <v>257</v>
      </c>
      <c r="J412" s="3" t="s">
        <v>146</v>
      </c>
      <c r="K412" s="3" t="s">
        <v>146</v>
      </c>
      <c r="L412" s="6" t="s">
        <v>257</v>
      </c>
      <c r="M412" s="3" t="s">
        <v>330</v>
      </c>
      <c r="N412" s="3" t="s">
        <v>4524</v>
      </c>
      <c r="O412" s="3" t="s">
        <v>178</v>
      </c>
      <c r="P412" s="3" t="s">
        <v>397</v>
      </c>
      <c r="Q412" s="3" t="s">
        <v>31</v>
      </c>
      <c r="R412" s="3">
        <v>21</v>
      </c>
      <c r="S412" s="3">
        <v>12</v>
      </c>
      <c r="T412" s="3">
        <v>78.3</v>
      </c>
      <c r="U412" s="3">
        <v>59</v>
      </c>
      <c r="V412" s="3">
        <v>66</v>
      </c>
      <c r="W412" s="3">
        <v>-10</v>
      </c>
      <c r="X412" s="32">
        <v>251</v>
      </c>
      <c r="Y412" s="33">
        <v>207</v>
      </c>
      <c r="Z412" s="3">
        <v>21.2</v>
      </c>
      <c r="AA412" s="3">
        <v>120649.83</v>
      </c>
      <c r="AB412" s="3">
        <v>98191.05</v>
      </c>
      <c r="AC412" s="3">
        <v>120649.83</v>
      </c>
      <c r="AD412" s="3">
        <v>98191.05</v>
      </c>
    </row>
    <row r="413" spans="1:30" x14ac:dyDescent="0.3">
      <c r="A413" s="3" t="s">
        <v>1208</v>
      </c>
      <c r="B413" s="4">
        <v>15644</v>
      </c>
      <c r="C413" s="4">
        <v>196</v>
      </c>
      <c r="D413" s="4" t="s">
        <v>25</v>
      </c>
      <c r="E413" s="5" t="s">
        <v>45</v>
      </c>
      <c r="F413" s="3" t="s">
        <v>1209</v>
      </c>
      <c r="G413" s="4" t="s">
        <v>86</v>
      </c>
      <c r="H413" s="3" t="s">
        <v>721</v>
      </c>
      <c r="I413" s="3" t="s">
        <v>228</v>
      </c>
      <c r="J413" s="3" t="s">
        <v>228</v>
      </c>
      <c r="K413" s="3" t="s">
        <v>132</v>
      </c>
      <c r="L413" s="6" t="s">
        <v>228</v>
      </c>
      <c r="M413" s="3" t="s">
        <v>228</v>
      </c>
      <c r="N413" s="3" t="s">
        <v>1210</v>
      </c>
      <c r="O413" s="3" t="s">
        <v>178</v>
      </c>
      <c r="P413" s="3" t="s">
        <v>51</v>
      </c>
      <c r="Q413" s="3" t="s">
        <v>31</v>
      </c>
      <c r="R413" s="3">
        <v>41</v>
      </c>
      <c r="S413" s="3">
        <v>23</v>
      </c>
      <c r="T413" s="3">
        <v>78.3</v>
      </c>
      <c r="U413" s="3">
        <v>115</v>
      </c>
      <c r="V413" s="3">
        <v>107</v>
      </c>
      <c r="W413" s="3">
        <v>7.5</v>
      </c>
      <c r="X413" s="32">
        <v>464</v>
      </c>
      <c r="Y413" s="33">
        <v>371</v>
      </c>
      <c r="Z413" s="3">
        <v>25.2</v>
      </c>
      <c r="AA413" s="3">
        <v>119266.56</v>
      </c>
      <c r="AB413" s="3">
        <v>95276.160000000003</v>
      </c>
      <c r="AC413" s="3">
        <v>119266.56</v>
      </c>
      <c r="AD413" s="3">
        <v>95276.160000000003</v>
      </c>
    </row>
    <row r="414" spans="1:30" x14ac:dyDescent="0.3">
      <c r="A414" s="3" t="s">
        <v>1641</v>
      </c>
      <c r="B414" s="4">
        <v>33284</v>
      </c>
      <c r="C414" s="4">
        <v>184</v>
      </c>
      <c r="D414" s="4" t="s">
        <v>25</v>
      </c>
      <c r="E414" s="5" t="s">
        <v>45</v>
      </c>
      <c r="F414" s="3" t="s">
        <v>1642</v>
      </c>
      <c r="G414" s="4" t="s">
        <v>86</v>
      </c>
      <c r="H414" s="3" t="s">
        <v>153</v>
      </c>
      <c r="I414" s="3" t="s">
        <v>153</v>
      </c>
      <c r="J414" s="3" t="s">
        <v>89</v>
      </c>
      <c r="K414" s="3" t="s">
        <v>89</v>
      </c>
      <c r="L414" s="6" t="s">
        <v>153</v>
      </c>
      <c r="M414" s="3" t="s">
        <v>184</v>
      </c>
      <c r="N414" s="3" t="s">
        <v>1643</v>
      </c>
      <c r="O414" s="3" t="s">
        <v>92</v>
      </c>
      <c r="P414" s="3" t="s">
        <v>51</v>
      </c>
      <c r="Q414" s="3" t="s">
        <v>31</v>
      </c>
      <c r="R414" s="3">
        <v>119</v>
      </c>
      <c r="S414" s="3">
        <v>107</v>
      </c>
      <c r="T414" s="3">
        <v>12</v>
      </c>
      <c r="U414" s="3">
        <v>393</v>
      </c>
      <c r="V414" s="3">
        <v>369</v>
      </c>
      <c r="W414" s="3">
        <v>6.4</v>
      </c>
      <c r="X414" s="32">
        <v>1588</v>
      </c>
      <c r="Y414" s="33">
        <v>1399</v>
      </c>
      <c r="Z414" s="3">
        <v>13.5</v>
      </c>
      <c r="AA414" s="3">
        <v>118580.44</v>
      </c>
      <c r="AB414" s="3">
        <v>104460.48</v>
      </c>
      <c r="AC414" s="3">
        <v>118580.44</v>
      </c>
      <c r="AD414" s="3">
        <v>104460.48</v>
      </c>
    </row>
    <row r="415" spans="1:30" x14ac:dyDescent="0.3">
      <c r="A415" s="3" t="s">
        <v>3321</v>
      </c>
      <c r="B415" s="4">
        <v>48766</v>
      </c>
      <c r="C415" s="4">
        <v>256</v>
      </c>
      <c r="D415" s="4" t="s">
        <v>25</v>
      </c>
      <c r="E415" s="5" t="s">
        <v>45</v>
      </c>
      <c r="F415" s="3" t="s">
        <v>3322</v>
      </c>
      <c r="G415" s="4" t="s">
        <v>86</v>
      </c>
      <c r="H415" s="3" t="s">
        <v>131</v>
      </c>
      <c r="I415" s="3" t="s">
        <v>88</v>
      </c>
      <c r="J415" s="3" t="s">
        <v>132</v>
      </c>
      <c r="K415" s="3" t="s">
        <v>132</v>
      </c>
      <c r="L415" s="6" t="s">
        <v>88</v>
      </c>
      <c r="M415" s="3" t="s">
        <v>133</v>
      </c>
      <c r="N415" s="3" t="s">
        <v>3323</v>
      </c>
      <c r="O415" s="3" t="s">
        <v>106</v>
      </c>
      <c r="P415" s="3" t="s">
        <v>213</v>
      </c>
      <c r="Q415" s="3" t="s">
        <v>60</v>
      </c>
      <c r="R415" s="3">
        <v>30</v>
      </c>
      <c r="S415" s="3">
        <v>29</v>
      </c>
      <c r="T415" s="3">
        <v>2.6</v>
      </c>
      <c r="U415" s="3">
        <v>93</v>
      </c>
      <c r="V415" s="3">
        <v>82</v>
      </c>
      <c r="W415" s="3">
        <v>14.4</v>
      </c>
      <c r="X415" s="32">
        <v>496</v>
      </c>
      <c r="Y415" s="33">
        <v>426</v>
      </c>
      <c r="Z415" s="3">
        <v>16.399999999999999</v>
      </c>
      <c r="AA415" s="3">
        <v>117898.18</v>
      </c>
      <c r="AB415" s="3">
        <v>99483.87</v>
      </c>
      <c r="AC415" s="3">
        <v>120030.64</v>
      </c>
      <c r="AD415" s="3">
        <v>103099.62</v>
      </c>
    </row>
    <row r="416" spans="1:30" x14ac:dyDescent="0.3">
      <c r="A416" s="3" t="s">
        <v>1644</v>
      </c>
      <c r="B416" s="4">
        <v>89533</v>
      </c>
      <c r="C416" s="4">
        <v>321</v>
      </c>
      <c r="D416" s="4" t="s">
        <v>25</v>
      </c>
      <c r="E416" s="5" t="s">
        <v>45</v>
      </c>
      <c r="F416" s="3" t="s">
        <v>1645</v>
      </c>
      <c r="G416" s="4" t="s">
        <v>86</v>
      </c>
      <c r="H416" s="3" t="s">
        <v>245</v>
      </c>
      <c r="I416" s="3" t="s">
        <v>245</v>
      </c>
      <c r="J416" s="3" t="s">
        <v>89</v>
      </c>
      <c r="K416" s="3" t="s">
        <v>89</v>
      </c>
      <c r="L416" s="6" t="s">
        <v>245</v>
      </c>
      <c r="M416" s="3" t="s">
        <v>246</v>
      </c>
      <c r="N416" s="3" t="s">
        <v>1646</v>
      </c>
      <c r="O416" s="3" t="s">
        <v>248</v>
      </c>
      <c r="P416" s="3" t="s">
        <v>26</v>
      </c>
      <c r="Q416" s="3" t="s">
        <v>27</v>
      </c>
      <c r="R416" s="3">
        <v>54</v>
      </c>
      <c r="S416" s="3">
        <v>51</v>
      </c>
      <c r="T416" s="3">
        <v>4.9000000000000004</v>
      </c>
      <c r="U416" s="3">
        <v>148</v>
      </c>
      <c r="V416" s="3">
        <v>170</v>
      </c>
      <c r="W416" s="3">
        <v>-13.1</v>
      </c>
      <c r="X416" s="32">
        <v>602</v>
      </c>
      <c r="Y416" s="33">
        <v>673</v>
      </c>
      <c r="Z416" s="3">
        <v>-10.5</v>
      </c>
      <c r="AA416" s="3">
        <v>117747.04</v>
      </c>
      <c r="AB416" s="3">
        <v>128091.97</v>
      </c>
      <c r="AC416" s="3">
        <v>124884.94</v>
      </c>
      <c r="AD416" s="3">
        <v>130316.5</v>
      </c>
    </row>
    <row r="417" spans="1:30" x14ac:dyDescent="0.3">
      <c r="A417" s="3" t="s">
        <v>1647</v>
      </c>
      <c r="B417" s="4">
        <v>40599</v>
      </c>
      <c r="C417" s="4">
        <v>373</v>
      </c>
      <c r="D417" s="4" t="s">
        <v>25</v>
      </c>
      <c r="E417" s="5" t="s">
        <v>45</v>
      </c>
      <c r="F417" s="3" t="s">
        <v>1648</v>
      </c>
      <c r="G417" s="4" t="s">
        <v>86</v>
      </c>
      <c r="H417" s="3" t="s">
        <v>252</v>
      </c>
      <c r="I417" s="3" t="s">
        <v>252</v>
      </c>
      <c r="J417" s="3" t="s">
        <v>89</v>
      </c>
      <c r="K417" s="3" t="s">
        <v>89</v>
      </c>
      <c r="L417" s="6" t="s">
        <v>252</v>
      </c>
      <c r="M417" s="3" t="s">
        <v>184</v>
      </c>
      <c r="N417" s="3" t="s">
        <v>1649</v>
      </c>
      <c r="O417" s="3" t="s">
        <v>92</v>
      </c>
      <c r="P417" s="3" t="s">
        <v>26</v>
      </c>
      <c r="Q417" s="3" t="s">
        <v>27</v>
      </c>
      <c r="R417" s="3">
        <v>75</v>
      </c>
      <c r="S417" s="3">
        <v>83</v>
      </c>
      <c r="T417" s="3">
        <v>-9.6</v>
      </c>
      <c r="U417" s="3">
        <v>249</v>
      </c>
      <c r="V417" s="3">
        <v>286</v>
      </c>
      <c r="W417" s="3">
        <v>-12.8</v>
      </c>
      <c r="X417" s="16">
        <v>1061</v>
      </c>
      <c r="Y417" s="7">
        <v>1196</v>
      </c>
      <c r="Z417" s="3">
        <v>-11.2</v>
      </c>
      <c r="AA417" s="3">
        <v>117425.92</v>
      </c>
      <c r="AB417" s="3">
        <v>137809.46</v>
      </c>
      <c r="AC417" s="3">
        <v>117425.92</v>
      </c>
      <c r="AD417" s="3">
        <v>140696.95999999999</v>
      </c>
    </row>
    <row r="418" spans="1:30" x14ac:dyDescent="0.3">
      <c r="A418" s="3" t="s">
        <v>3324</v>
      </c>
      <c r="B418" s="4">
        <v>10789</v>
      </c>
      <c r="C418" s="4">
        <v>250</v>
      </c>
      <c r="D418" s="4" t="s">
        <v>25</v>
      </c>
      <c r="E418" s="5">
        <v>42585</v>
      </c>
      <c r="F418" s="3" t="s">
        <v>3325</v>
      </c>
      <c r="G418" s="4" t="s">
        <v>86</v>
      </c>
      <c r="H418" s="3" t="s">
        <v>896</v>
      </c>
      <c r="I418" s="3" t="s">
        <v>257</v>
      </c>
      <c r="J418" s="3" t="s">
        <v>132</v>
      </c>
      <c r="K418" s="3" t="s">
        <v>132</v>
      </c>
      <c r="L418" s="6" t="s">
        <v>257</v>
      </c>
      <c r="M418" s="3" t="s">
        <v>184</v>
      </c>
      <c r="N418" s="3" t="s">
        <v>3326</v>
      </c>
      <c r="O418" s="3" t="s">
        <v>178</v>
      </c>
      <c r="P418" s="3" t="s">
        <v>397</v>
      </c>
      <c r="Q418" s="3" t="s">
        <v>31</v>
      </c>
      <c r="R418" s="3">
        <v>40</v>
      </c>
      <c r="S418" s="3">
        <v>39</v>
      </c>
      <c r="T418" s="3">
        <v>2.5</v>
      </c>
      <c r="U418" s="3">
        <v>115</v>
      </c>
      <c r="V418" s="3">
        <v>107</v>
      </c>
      <c r="W418" s="3">
        <v>8.3000000000000007</v>
      </c>
      <c r="X418" s="32">
        <v>521</v>
      </c>
      <c r="Y418" s="33">
        <v>731</v>
      </c>
      <c r="Z418" s="3">
        <v>-28.7</v>
      </c>
      <c r="AA418" s="3">
        <v>117105</v>
      </c>
      <c r="AB418" s="3">
        <v>164350</v>
      </c>
      <c r="AC418" s="3">
        <v>117105</v>
      </c>
      <c r="AD418" s="3">
        <v>164350</v>
      </c>
    </row>
    <row r="419" spans="1:30" x14ac:dyDescent="0.3">
      <c r="A419" s="3" t="s">
        <v>4525</v>
      </c>
      <c r="B419" s="4">
        <v>89646</v>
      </c>
      <c r="C419" s="4">
        <v>225</v>
      </c>
      <c r="D419" s="4" t="s">
        <v>25</v>
      </c>
      <c r="E419" s="5" t="s">
        <v>45</v>
      </c>
      <c r="F419" s="3" t="s">
        <v>4526</v>
      </c>
      <c r="G419" s="4" t="s">
        <v>86</v>
      </c>
      <c r="H419" s="3" t="s">
        <v>245</v>
      </c>
      <c r="I419" s="3" t="s">
        <v>245</v>
      </c>
      <c r="J419" s="3" t="s">
        <v>146</v>
      </c>
      <c r="K419" s="3" t="s">
        <v>146</v>
      </c>
      <c r="L419" s="6" t="s">
        <v>245</v>
      </c>
      <c r="M419" s="3" t="s">
        <v>246</v>
      </c>
      <c r="N419" s="3" t="s">
        <v>4527</v>
      </c>
      <c r="O419" s="3" t="s">
        <v>248</v>
      </c>
      <c r="P419" s="3" t="s">
        <v>249</v>
      </c>
      <c r="Q419" s="3" t="s">
        <v>31</v>
      </c>
      <c r="R419" s="3">
        <v>18</v>
      </c>
      <c r="S419" s="3">
        <v>17</v>
      </c>
      <c r="T419" s="3">
        <v>2.9</v>
      </c>
      <c r="U419" s="3">
        <v>59</v>
      </c>
      <c r="V419" s="3">
        <v>60</v>
      </c>
      <c r="W419" s="3">
        <v>-1</v>
      </c>
      <c r="X419" s="32">
        <v>239</v>
      </c>
      <c r="Y419" s="33">
        <v>239</v>
      </c>
      <c r="Z419" s="3">
        <v>0</v>
      </c>
      <c r="AA419" s="3">
        <v>116760.2</v>
      </c>
      <c r="AB419" s="3">
        <v>114036.64</v>
      </c>
      <c r="AC419" s="3">
        <v>117786.2</v>
      </c>
      <c r="AD419" s="3">
        <v>116736.64</v>
      </c>
    </row>
    <row r="420" spans="1:30" x14ac:dyDescent="0.3">
      <c r="A420" s="3" t="s">
        <v>3327</v>
      </c>
      <c r="B420" s="4">
        <v>88188</v>
      </c>
      <c r="C420" s="4">
        <v>125</v>
      </c>
      <c r="D420" s="4" t="s">
        <v>25</v>
      </c>
      <c r="E420" s="5" t="s">
        <v>45</v>
      </c>
      <c r="F420" s="3" t="s">
        <v>3328</v>
      </c>
      <c r="G420" s="4" t="s">
        <v>86</v>
      </c>
      <c r="H420" s="3" t="s">
        <v>245</v>
      </c>
      <c r="I420" s="3" t="s">
        <v>245</v>
      </c>
      <c r="J420" s="3" t="s">
        <v>132</v>
      </c>
      <c r="K420" s="3" t="s">
        <v>132</v>
      </c>
      <c r="L420" s="6" t="s">
        <v>245</v>
      </c>
      <c r="M420" s="3" t="s">
        <v>246</v>
      </c>
      <c r="N420" s="3" t="s">
        <v>3329</v>
      </c>
      <c r="O420" s="3" t="s">
        <v>248</v>
      </c>
      <c r="P420" s="3" t="s">
        <v>51</v>
      </c>
      <c r="Q420" s="3" t="s">
        <v>31</v>
      </c>
      <c r="R420" s="3">
        <v>46</v>
      </c>
      <c r="S420" s="3">
        <v>29</v>
      </c>
      <c r="T420" s="3">
        <v>56</v>
      </c>
      <c r="U420" s="3">
        <v>335</v>
      </c>
      <c r="V420" s="3">
        <v>260</v>
      </c>
      <c r="W420" s="3">
        <v>28.7</v>
      </c>
      <c r="X420" s="32">
        <v>826</v>
      </c>
      <c r="Y420" s="33">
        <v>567</v>
      </c>
      <c r="Z420" s="3">
        <v>45.7</v>
      </c>
      <c r="AA420" s="3">
        <v>115301.55</v>
      </c>
      <c r="AB420" s="3">
        <v>72790.42</v>
      </c>
      <c r="AC420" s="3">
        <v>125609.55</v>
      </c>
      <c r="AD420" s="3">
        <v>78444.88</v>
      </c>
    </row>
    <row r="421" spans="1:30" x14ac:dyDescent="0.3">
      <c r="A421" s="3" t="s">
        <v>3330</v>
      </c>
      <c r="B421" s="4">
        <v>10793</v>
      </c>
      <c r="C421" s="4">
        <v>139</v>
      </c>
      <c r="D421" s="4" t="s">
        <v>25</v>
      </c>
      <c r="E421" s="5">
        <v>42815</v>
      </c>
      <c r="F421" s="3" t="s">
        <v>3331</v>
      </c>
      <c r="G421" s="4" t="s">
        <v>86</v>
      </c>
      <c r="H421" s="3" t="s">
        <v>896</v>
      </c>
      <c r="I421" s="3" t="s">
        <v>257</v>
      </c>
      <c r="J421" s="3" t="s">
        <v>132</v>
      </c>
      <c r="K421" s="3" t="s">
        <v>132</v>
      </c>
      <c r="L421" s="6" t="s">
        <v>257</v>
      </c>
      <c r="M421" s="3" t="s">
        <v>184</v>
      </c>
      <c r="N421" s="3" t="s">
        <v>3332</v>
      </c>
      <c r="O421" s="3" t="s">
        <v>178</v>
      </c>
      <c r="P421" s="3" t="s">
        <v>397</v>
      </c>
      <c r="Q421" s="3" t="s">
        <v>31</v>
      </c>
      <c r="R421" s="3">
        <v>84</v>
      </c>
      <c r="S421" s="3">
        <v>49</v>
      </c>
      <c r="T421" s="3">
        <v>71.400000000000006</v>
      </c>
      <c r="U421" s="3">
        <v>146</v>
      </c>
      <c r="V421" s="3">
        <v>99</v>
      </c>
      <c r="W421" s="3">
        <v>46.9</v>
      </c>
      <c r="X421" s="32">
        <v>526</v>
      </c>
      <c r="Y421" s="33">
        <v>184</v>
      </c>
      <c r="Z421" s="3">
        <v>185.6</v>
      </c>
      <c r="AA421" s="3">
        <v>114775.3</v>
      </c>
      <c r="AB421" s="3">
        <v>39674.449999999997</v>
      </c>
      <c r="AC421" s="3">
        <v>117559.3</v>
      </c>
      <c r="AD421" s="3">
        <v>41052.449999999997</v>
      </c>
    </row>
    <row r="422" spans="1:30" x14ac:dyDescent="0.3">
      <c r="A422" s="3" t="s">
        <v>1650</v>
      </c>
      <c r="B422" s="4">
        <v>34820</v>
      </c>
      <c r="C422" s="4">
        <v>305</v>
      </c>
      <c r="D422" s="4" t="s">
        <v>25</v>
      </c>
      <c r="E422" s="5" t="s">
        <v>45</v>
      </c>
      <c r="F422" s="3" t="s">
        <v>1651</v>
      </c>
      <c r="G422" s="4" t="s">
        <v>86</v>
      </c>
      <c r="H422" s="3" t="s">
        <v>252</v>
      </c>
      <c r="I422" s="3" t="s">
        <v>252</v>
      </c>
      <c r="J422" s="3" t="s">
        <v>89</v>
      </c>
      <c r="K422" s="3" t="s">
        <v>89</v>
      </c>
      <c r="L422" s="6" t="s">
        <v>252</v>
      </c>
      <c r="M422" s="3" t="s">
        <v>154</v>
      </c>
      <c r="N422" s="3" t="s">
        <v>1652</v>
      </c>
      <c r="O422" s="3" t="s">
        <v>311</v>
      </c>
      <c r="P422" s="3" t="s">
        <v>32</v>
      </c>
      <c r="Q422" s="3" t="s">
        <v>60</v>
      </c>
      <c r="R422" s="3">
        <v>116</v>
      </c>
      <c r="S422" s="3">
        <v>108</v>
      </c>
      <c r="T422" s="3">
        <v>7.4</v>
      </c>
      <c r="U422" s="3">
        <v>260</v>
      </c>
      <c r="V422" s="3">
        <v>241</v>
      </c>
      <c r="W422" s="3">
        <v>7.9</v>
      </c>
      <c r="X422" s="32">
        <v>999</v>
      </c>
      <c r="Y422" s="33">
        <v>960</v>
      </c>
      <c r="Z422" s="3">
        <v>4.0999999999999996</v>
      </c>
      <c r="AA422" s="3">
        <v>114418.11</v>
      </c>
      <c r="AB422" s="3">
        <v>110757.82</v>
      </c>
      <c r="AC422" s="3">
        <v>119770.11</v>
      </c>
      <c r="AD422" s="3">
        <v>115064.82</v>
      </c>
    </row>
    <row r="423" spans="1:30" x14ac:dyDescent="0.3">
      <c r="A423" s="3" t="s">
        <v>4528</v>
      </c>
      <c r="B423" s="4">
        <v>66836</v>
      </c>
      <c r="C423" s="4">
        <v>213</v>
      </c>
      <c r="D423" s="4" t="s">
        <v>25</v>
      </c>
      <c r="E423" s="5" t="s">
        <v>45</v>
      </c>
      <c r="F423" s="3" t="s">
        <v>4529</v>
      </c>
      <c r="G423" s="4" t="s">
        <v>86</v>
      </c>
      <c r="H423" s="3" t="s">
        <v>54</v>
      </c>
      <c r="I423" s="3" t="s">
        <v>191</v>
      </c>
      <c r="J423" s="3" t="s">
        <v>146</v>
      </c>
      <c r="K423" s="3" t="s">
        <v>146</v>
      </c>
      <c r="L423" s="6" t="s">
        <v>191</v>
      </c>
      <c r="M423" s="3" t="s">
        <v>211</v>
      </c>
      <c r="N423" s="3" t="s">
        <v>4530</v>
      </c>
      <c r="O423" s="3" t="s">
        <v>92</v>
      </c>
      <c r="P423" s="3" t="s">
        <v>63</v>
      </c>
      <c r="Q423" s="3" t="s">
        <v>31</v>
      </c>
      <c r="R423" s="3">
        <v>29</v>
      </c>
      <c r="S423" s="3">
        <v>32</v>
      </c>
      <c r="T423" s="3">
        <v>-11.4</v>
      </c>
      <c r="U423" s="3">
        <v>86</v>
      </c>
      <c r="V423" s="3">
        <v>94</v>
      </c>
      <c r="W423" s="3">
        <v>-8.8000000000000007</v>
      </c>
      <c r="X423" s="32">
        <v>367</v>
      </c>
      <c r="Y423" s="33">
        <v>345</v>
      </c>
      <c r="Z423" s="3">
        <v>6.6</v>
      </c>
      <c r="AA423" s="3">
        <v>113486</v>
      </c>
      <c r="AB423" s="3">
        <v>106579</v>
      </c>
      <c r="AC423" s="3">
        <v>117914</v>
      </c>
      <c r="AD423" s="3">
        <v>110638</v>
      </c>
    </row>
    <row r="424" spans="1:30" x14ac:dyDescent="0.3">
      <c r="A424" s="3" t="s">
        <v>5328</v>
      </c>
      <c r="B424" s="4">
        <v>20248</v>
      </c>
      <c r="C424" s="4">
        <v>172</v>
      </c>
      <c r="D424" s="4" t="s">
        <v>25</v>
      </c>
      <c r="E424" s="5" t="s">
        <v>45</v>
      </c>
      <c r="F424" s="3" t="s">
        <v>5329</v>
      </c>
      <c r="G424" s="4" t="s">
        <v>86</v>
      </c>
      <c r="H424" s="3" t="s">
        <v>758</v>
      </c>
      <c r="I424" s="3" t="s">
        <v>175</v>
      </c>
      <c r="J424" s="3" t="s">
        <v>104</v>
      </c>
      <c r="K424" s="3" t="s">
        <v>104</v>
      </c>
      <c r="L424" s="6" t="s">
        <v>175</v>
      </c>
      <c r="M424" s="3" t="s">
        <v>176</v>
      </c>
      <c r="N424" s="3" t="s">
        <v>5330</v>
      </c>
      <c r="O424" s="3" t="s">
        <v>178</v>
      </c>
      <c r="P424" s="3" t="s">
        <v>57</v>
      </c>
      <c r="Q424" s="3" t="s">
        <v>31</v>
      </c>
      <c r="R424" s="3">
        <v>131</v>
      </c>
      <c r="S424" s="3">
        <v>106</v>
      </c>
      <c r="T424" s="3">
        <v>23.1</v>
      </c>
      <c r="U424" s="3">
        <v>377</v>
      </c>
      <c r="V424" s="3">
        <v>370</v>
      </c>
      <c r="W424" s="3">
        <v>1.8</v>
      </c>
      <c r="X424" s="32">
        <v>1506</v>
      </c>
      <c r="Y424" s="33">
        <v>1590</v>
      </c>
      <c r="Z424" s="3">
        <v>-5.3</v>
      </c>
      <c r="AA424" s="3">
        <v>113154.45</v>
      </c>
      <c r="AB424" s="3">
        <v>119451.36</v>
      </c>
      <c r="AC424" s="3">
        <v>113154.45</v>
      </c>
      <c r="AD424" s="3">
        <v>119451.36</v>
      </c>
    </row>
    <row r="425" spans="1:30" x14ac:dyDescent="0.3">
      <c r="A425" s="3" t="s">
        <v>5331</v>
      </c>
      <c r="B425" s="4">
        <v>13638</v>
      </c>
      <c r="C425" s="4">
        <v>176</v>
      </c>
      <c r="D425" s="4" t="s">
        <v>25</v>
      </c>
      <c r="E425" s="5" t="s">
        <v>45</v>
      </c>
      <c r="F425" s="3" t="s">
        <v>5332</v>
      </c>
      <c r="G425" s="4" t="s">
        <v>86</v>
      </c>
      <c r="H425" s="3" t="s">
        <v>896</v>
      </c>
      <c r="I425" s="3" t="s">
        <v>257</v>
      </c>
      <c r="J425" s="3" t="s">
        <v>104</v>
      </c>
      <c r="K425" s="3" t="s">
        <v>104</v>
      </c>
      <c r="L425" s="6" t="s">
        <v>257</v>
      </c>
      <c r="M425" s="3" t="s">
        <v>258</v>
      </c>
      <c r="N425" s="3" t="s">
        <v>5333</v>
      </c>
      <c r="O425" s="3" t="s">
        <v>178</v>
      </c>
      <c r="P425" s="3" t="s">
        <v>64</v>
      </c>
      <c r="Q425" s="3" t="s">
        <v>31</v>
      </c>
      <c r="R425" s="3">
        <v>103</v>
      </c>
      <c r="S425" s="3">
        <v>107</v>
      </c>
      <c r="T425" s="3">
        <v>-3.3</v>
      </c>
      <c r="U425" s="3">
        <v>342</v>
      </c>
      <c r="V425" s="3">
        <v>382</v>
      </c>
      <c r="W425" s="3">
        <v>-10.5</v>
      </c>
      <c r="X425" s="32">
        <v>1481</v>
      </c>
      <c r="Y425" s="33">
        <v>1650</v>
      </c>
      <c r="Z425" s="3">
        <v>-10.199999999999999</v>
      </c>
      <c r="AA425" s="3">
        <v>112348.84</v>
      </c>
      <c r="AB425" s="3">
        <v>120431.48</v>
      </c>
      <c r="AC425" s="3">
        <v>117164.84</v>
      </c>
      <c r="AD425" s="3">
        <v>125411.48</v>
      </c>
    </row>
    <row r="426" spans="1:30" x14ac:dyDescent="0.3">
      <c r="A426" s="3" t="s">
        <v>1653</v>
      </c>
      <c r="B426" s="4">
        <v>37884</v>
      </c>
      <c r="C426" s="4">
        <v>241</v>
      </c>
      <c r="D426" s="4" t="s">
        <v>25</v>
      </c>
      <c r="E426" s="5" t="s">
        <v>45</v>
      </c>
      <c r="F426" s="3" t="s">
        <v>1654</v>
      </c>
      <c r="G426" s="4" t="s">
        <v>86</v>
      </c>
      <c r="H426" s="3" t="s">
        <v>252</v>
      </c>
      <c r="I426" s="3" t="s">
        <v>252</v>
      </c>
      <c r="J426" s="3" t="s">
        <v>89</v>
      </c>
      <c r="K426" s="3" t="s">
        <v>104</v>
      </c>
      <c r="L426" s="6" t="s">
        <v>252</v>
      </c>
      <c r="M426" s="3" t="s">
        <v>154</v>
      </c>
      <c r="N426" s="3" t="s">
        <v>1655</v>
      </c>
      <c r="O426" s="3" t="s">
        <v>311</v>
      </c>
      <c r="P426" s="3" t="s">
        <v>66</v>
      </c>
      <c r="Q426" s="3" t="s">
        <v>60</v>
      </c>
      <c r="R426" s="3">
        <v>73</v>
      </c>
      <c r="S426" s="3">
        <v>81</v>
      </c>
      <c r="T426" s="3">
        <v>-9.9</v>
      </c>
      <c r="U426" s="3">
        <v>285</v>
      </c>
      <c r="V426" s="3">
        <v>270</v>
      </c>
      <c r="W426" s="3">
        <v>5.6</v>
      </c>
      <c r="X426" s="16">
        <v>1087</v>
      </c>
      <c r="Y426" s="7">
        <v>996</v>
      </c>
      <c r="Z426" s="3">
        <v>9.1</v>
      </c>
      <c r="AA426" s="3">
        <v>111618.12</v>
      </c>
      <c r="AB426" s="3">
        <v>102274.88</v>
      </c>
      <c r="AC426" s="3">
        <v>111618.12</v>
      </c>
      <c r="AD426" s="3">
        <v>102274.88</v>
      </c>
    </row>
    <row r="427" spans="1:30" x14ac:dyDescent="0.3">
      <c r="A427" s="3" t="s">
        <v>1656</v>
      </c>
      <c r="B427" s="4">
        <v>43034</v>
      </c>
      <c r="C427" s="4">
        <v>418</v>
      </c>
      <c r="D427" s="4" t="s">
        <v>25</v>
      </c>
      <c r="E427" s="5" t="s">
        <v>45</v>
      </c>
      <c r="F427" s="3" t="s">
        <v>1657</v>
      </c>
      <c r="G427" s="4" t="s">
        <v>86</v>
      </c>
      <c r="H427" s="3" t="s">
        <v>299</v>
      </c>
      <c r="I427" s="3" t="s">
        <v>299</v>
      </c>
      <c r="J427" s="3" t="s">
        <v>89</v>
      </c>
      <c r="K427" s="3" t="s">
        <v>89</v>
      </c>
      <c r="L427" s="6" t="s">
        <v>299</v>
      </c>
      <c r="M427" s="3" t="s">
        <v>317</v>
      </c>
      <c r="N427" s="3" t="s">
        <v>1658</v>
      </c>
      <c r="O427" s="3" t="s">
        <v>301</v>
      </c>
      <c r="P427" s="3" t="s">
        <v>63</v>
      </c>
      <c r="Q427" s="3" t="s">
        <v>31</v>
      </c>
      <c r="R427" s="3">
        <v>110</v>
      </c>
      <c r="S427" s="3">
        <v>112</v>
      </c>
      <c r="T427" s="3">
        <v>-1.8</v>
      </c>
      <c r="U427" s="3">
        <v>329</v>
      </c>
      <c r="V427" s="3">
        <v>330</v>
      </c>
      <c r="W427" s="3">
        <v>-0.4</v>
      </c>
      <c r="X427" s="32">
        <v>1176</v>
      </c>
      <c r="Y427" s="33">
        <v>1295</v>
      </c>
      <c r="Z427" s="3">
        <v>-9.1999999999999993</v>
      </c>
      <c r="AA427" s="3">
        <v>111579.19</v>
      </c>
      <c r="AB427" s="3">
        <v>123971.8</v>
      </c>
      <c r="AC427" s="3">
        <v>120794.44</v>
      </c>
      <c r="AD427" s="3">
        <v>133043.79999999999</v>
      </c>
    </row>
    <row r="428" spans="1:30" x14ac:dyDescent="0.3">
      <c r="A428" s="3" t="s">
        <v>3333</v>
      </c>
      <c r="B428" s="4">
        <v>86692</v>
      </c>
      <c r="C428" s="4">
        <v>223</v>
      </c>
      <c r="D428" s="4" t="s">
        <v>25</v>
      </c>
      <c r="E428" s="5" t="s">
        <v>45</v>
      </c>
      <c r="F428" s="3" t="s">
        <v>3334</v>
      </c>
      <c r="G428" s="4" t="s">
        <v>86</v>
      </c>
      <c r="H428" s="3" t="s">
        <v>812</v>
      </c>
      <c r="I428" s="3" t="s">
        <v>175</v>
      </c>
      <c r="J428" s="3" t="s">
        <v>132</v>
      </c>
      <c r="K428" s="3" t="s">
        <v>132</v>
      </c>
      <c r="L428" s="6" t="s">
        <v>175</v>
      </c>
      <c r="M428" s="3" t="s">
        <v>184</v>
      </c>
      <c r="N428" s="3" t="s">
        <v>3335</v>
      </c>
      <c r="O428" s="3" t="s">
        <v>92</v>
      </c>
      <c r="P428" s="3" t="s">
        <v>49</v>
      </c>
      <c r="Q428" s="3" t="s">
        <v>50</v>
      </c>
      <c r="R428" s="3">
        <v>34</v>
      </c>
      <c r="S428" s="3">
        <v>20</v>
      </c>
      <c r="T428" s="3">
        <v>70.5</v>
      </c>
      <c r="U428" s="3">
        <v>116</v>
      </c>
      <c r="V428" s="3">
        <v>111</v>
      </c>
      <c r="W428" s="3">
        <v>4.5999999999999996</v>
      </c>
      <c r="X428" s="32">
        <v>542</v>
      </c>
      <c r="Y428" s="33">
        <v>518</v>
      </c>
      <c r="Z428" s="3">
        <v>4.7</v>
      </c>
      <c r="AA428" s="3">
        <v>111454.95</v>
      </c>
      <c r="AB428" s="3">
        <v>106963.85</v>
      </c>
      <c r="AC428" s="3">
        <v>117024.95</v>
      </c>
      <c r="AD428" s="3">
        <v>111807.85</v>
      </c>
    </row>
    <row r="429" spans="1:30" x14ac:dyDescent="0.3">
      <c r="A429" s="3" t="s">
        <v>3336</v>
      </c>
      <c r="B429" s="4">
        <v>34748</v>
      </c>
      <c r="C429" s="4">
        <v>170</v>
      </c>
      <c r="D429" s="4" t="s">
        <v>25</v>
      </c>
      <c r="E429" s="5" t="s">
        <v>45</v>
      </c>
      <c r="F429" s="3" t="s">
        <v>3337</v>
      </c>
      <c r="G429" s="4" t="s">
        <v>86</v>
      </c>
      <c r="H429" s="3" t="s">
        <v>252</v>
      </c>
      <c r="I429" s="3" t="s">
        <v>252</v>
      </c>
      <c r="J429" s="3" t="s">
        <v>132</v>
      </c>
      <c r="K429" s="3" t="s">
        <v>132</v>
      </c>
      <c r="L429" s="6" t="s">
        <v>252</v>
      </c>
      <c r="M429" s="3" t="s">
        <v>154</v>
      </c>
      <c r="N429" s="3" t="s">
        <v>3338</v>
      </c>
      <c r="O429" s="3" t="s">
        <v>311</v>
      </c>
      <c r="P429" s="3" t="s">
        <v>390</v>
      </c>
      <c r="Q429" s="3" t="s">
        <v>60</v>
      </c>
      <c r="R429" s="3">
        <v>38</v>
      </c>
      <c r="S429" s="3">
        <v>43</v>
      </c>
      <c r="T429" s="3">
        <v>-12.6</v>
      </c>
      <c r="U429" s="3">
        <v>187</v>
      </c>
      <c r="V429" s="3">
        <v>176</v>
      </c>
      <c r="W429" s="3">
        <v>5.9</v>
      </c>
      <c r="X429" s="32">
        <v>742</v>
      </c>
      <c r="Y429" s="33">
        <v>709</v>
      </c>
      <c r="Z429" s="3">
        <v>4.5999999999999996</v>
      </c>
      <c r="AA429" s="3">
        <v>110774.48</v>
      </c>
      <c r="AB429" s="3">
        <v>105653.91</v>
      </c>
      <c r="AC429" s="3">
        <v>120318.48</v>
      </c>
      <c r="AD429" s="3">
        <v>114989.91</v>
      </c>
    </row>
    <row r="430" spans="1:30" x14ac:dyDescent="0.3">
      <c r="A430" s="3" t="s">
        <v>1659</v>
      </c>
      <c r="B430" s="4">
        <v>53203</v>
      </c>
      <c r="C430" s="4">
        <v>309</v>
      </c>
      <c r="D430" s="4" t="s">
        <v>25</v>
      </c>
      <c r="E430" s="5" t="s">
        <v>45</v>
      </c>
      <c r="F430" s="3" t="s">
        <v>1660</v>
      </c>
      <c r="G430" s="4" t="s">
        <v>86</v>
      </c>
      <c r="H430" s="3" t="s">
        <v>87</v>
      </c>
      <c r="I430" s="3" t="s">
        <v>88</v>
      </c>
      <c r="J430" s="3" t="s">
        <v>89</v>
      </c>
      <c r="K430" s="3" t="s">
        <v>89</v>
      </c>
      <c r="L430" s="6" t="s">
        <v>88</v>
      </c>
      <c r="M430" s="3" t="s">
        <v>90</v>
      </c>
      <c r="N430" s="3" t="s">
        <v>1661</v>
      </c>
      <c r="O430" s="3" t="s">
        <v>106</v>
      </c>
      <c r="P430" s="3" t="s">
        <v>32</v>
      </c>
      <c r="Q430" s="3" t="s">
        <v>60</v>
      </c>
      <c r="R430" s="3">
        <v>46</v>
      </c>
      <c r="S430" s="3">
        <v>54</v>
      </c>
      <c r="T430" s="3">
        <v>-14.8</v>
      </c>
      <c r="U430" s="3">
        <v>140</v>
      </c>
      <c r="V430" s="3">
        <v>139</v>
      </c>
      <c r="W430" s="3">
        <v>1.2</v>
      </c>
      <c r="X430" s="32">
        <v>841</v>
      </c>
      <c r="Y430" s="33">
        <v>568</v>
      </c>
      <c r="Z430" s="3">
        <v>48.1</v>
      </c>
      <c r="AA430" s="3">
        <v>110522</v>
      </c>
      <c r="AB430" s="3">
        <v>74629.36</v>
      </c>
      <c r="AC430" s="3">
        <v>110522</v>
      </c>
      <c r="AD430" s="3">
        <v>74629.36</v>
      </c>
    </row>
    <row r="431" spans="1:30" x14ac:dyDescent="0.3">
      <c r="A431" s="3" t="s">
        <v>3339</v>
      </c>
      <c r="B431" s="4">
        <v>38180</v>
      </c>
      <c r="C431" s="4">
        <v>340</v>
      </c>
      <c r="D431" s="4" t="s">
        <v>25</v>
      </c>
      <c r="E431" s="5" t="s">
        <v>45</v>
      </c>
      <c r="F431" s="3" t="s">
        <v>3340</v>
      </c>
      <c r="G431" s="4" t="s">
        <v>86</v>
      </c>
      <c r="H431" s="3" t="s">
        <v>252</v>
      </c>
      <c r="I431" s="3" t="s">
        <v>252</v>
      </c>
      <c r="J431" s="3" t="s">
        <v>132</v>
      </c>
      <c r="K431" s="3" t="s">
        <v>132</v>
      </c>
      <c r="L431" s="6" t="s">
        <v>252</v>
      </c>
      <c r="M431" s="3" t="s">
        <v>154</v>
      </c>
      <c r="N431" s="3" t="s">
        <v>3341</v>
      </c>
      <c r="O431" s="3" t="s">
        <v>311</v>
      </c>
      <c r="P431" s="3" t="s">
        <v>2980</v>
      </c>
      <c r="Q431" s="3" t="s">
        <v>31</v>
      </c>
      <c r="R431" s="3">
        <v>60</v>
      </c>
      <c r="S431" s="3">
        <v>46</v>
      </c>
      <c r="T431" s="3">
        <v>31.2</v>
      </c>
      <c r="U431" s="3">
        <v>139</v>
      </c>
      <c r="V431" s="3">
        <v>138</v>
      </c>
      <c r="W431" s="3">
        <v>0.5</v>
      </c>
      <c r="X431" s="16">
        <v>531</v>
      </c>
      <c r="Y431" s="7">
        <v>443</v>
      </c>
      <c r="Z431" s="3">
        <v>19.7</v>
      </c>
      <c r="AA431" s="3">
        <v>110272.8</v>
      </c>
      <c r="AB431" s="3">
        <v>84773.4</v>
      </c>
      <c r="AC431" s="3">
        <v>114670.8</v>
      </c>
      <c r="AD431" s="3">
        <v>95760</v>
      </c>
    </row>
    <row r="432" spans="1:30" x14ac:dyDescent="0.3">
      <c r="A432" s="3" t="s">
        <v>1662</v>
      </c>
      <c r="B432" s="4">
        <v>42715</v>
      </c>
      <c r="C432" s="4">
        <v>159</v>
      </c>
      <c r="D432" s="4" t="s">
        <v>25</v>
      </c>
      <c r="E432" s="5" t="s">
        <v>45</v>
      </c>
      <c r="F432" s="3" t="s">
        <v>1663</v>
      </c>
      <c r="G432" s="4" t="s">
        <v>86</v>
      </c>
      <c r="H432" s="3" t="s">
        <v>299</v>
      </c>
      <c r="I432" s="3" t="s">
        <v>299</v>
      </c>
      <c r="J432" s="3" t="s">
        <v>89</v>
      </c>
      <c r="K432" s="3" t="s">
        <v>89</v>
      </c>
      <c r="L432" s="6" t="s">
        <v>299</v>
      </c>
      <c r="M432" s="3" t="s">
        <v>184</v>
      </c>
      <c r="N432" s="3" t="s">
        <v>1664</v>
      </c>
      <c r="O432" s="3" t="s">
        <v>301</v>
      </c>
      <c r="P432" s="3" t="s">
        <v>51</v>
      </c>
      <c r="Q432" s="3" t="s">
        <v>31</v>
      </c>
      <c r="R432" s="3">
        <v>75</v>
      </c>
      <c r="S432" s="3">
        <v>71</v>
      </c>
      <c r="T432" s="3">
        <v>6.5</v>
      </c>
      <c r="U432" s="3">
        <v>197</v>
      </c>
      <c r="V432" s="3">
        <v>213</v>
      </c>
      <c r="W432" s="3">
        <v>-7.5</v>
      </c>
      <c r="X432" s="32">
        <v>813</v>
      </c>
      <c r="Y432" s="33">
        <v>794</v>
      </c>
      <c r="Z432" s="3">
        <v>2.4</v>
      </c>
      <c r="AA432" s="3">
        <v>110135.62</v>
      </c>
      <c r="AB432" s="3">
        <v>105226.78</v>
      </c>
      <c r="AC432" s="3">
        <v>112463.62</v>
      </c>
      <c r="AD432" s="3">
        <v>109834.78</v>
      </c>
    </row>
    <row r="433" spans="1:30" x14ac:dyDescent="0.3">
      <c r="A433" s="3" t="s">
        <v>3342</v>
      </c>
      <c r="B433" s="4">
        <v>89836</v>
      </c>
      <c r="C433" s="4">
        <v>292</v>
      </c>
      <c r="D433" s="4" t="s">
        <v>25</v>
      </c>
      <c r="E433" s="5" t="s">
        <v>45</v>
      </c>
      <c r="F433" s="3" t="s">
        <v>3343</v>
      </c>
      <c r="G433" s="4" t="s">
        <v>86</v>
      </c>
      <c r="H433" s="3" t="s">
        <v>245</v>
      </c>
      <c r="I433" s="3" t="s">
        <v>245</v>
      </c>
      <c r="J433" s="3" t="s">
        <v>132</v>
      </c>
      <c r="K433" s="3" t="s">
        <v>132</v>
      </c>
      <c r="L433" s="6" t="s">
        <v>245</v>
      </c>
      <c r="M433" s="3" t="s">
        <v>246</v>
      </c>
      <c r="N433" s="3" t="s">
        <v>3344</v>
      </c>
      <c r="O433" s="3" t="s">
        <v>248</v>
      </c>
      <c r="P433" s="3" t="s">
        <v>57</v>
      </c>
      <c r="Q433" s="3" t="s">
        <v>31</v>
      </c>
      <c r="R433" s="3">
        <v>60</v>
      </c>
      <c r="S433" s="3">
        <v>51</v>
      </c>
      <c r="T433" s="3">
        <v>16.100000000000001</v>
      </c>
      <c r="U433" s="3">
        <v>139</v>
      </c>
      <c r="V433" s="3">
        <v>123</v>
      </c>
      <c r="W433" s="3">
        <v>12.4</v>
      </c>
      <c r="X433" s="32">
        <v>474</v>
      </c>
      <c r="Y433" s="33">
        <v>415</v>
      </c>
      <c r="Z433" s="3">
        <v>14.2</v>
      </c>
      <c r="AA433" s="3">
        <v>110098.74</v>
      </c>
      <c r="AB433" s="3">
        <v>96621.03</v>
      </c>
      <c r="AC433" s="3">
        <v>113856.9</v>
      </c>
      <c r="AD433" s="3">
        <v>99709.83</v>
      </c>
    </row>
    <row r="434" spans="1:30" x14ac:dyDescent="0.3">
      <c r="A434" s="3" t="s">
        <v>5334</v>
      </c>
      <c r="B434" s="4">
        <v>84307</v>
      </c>
      <c r="C434" s="4">
        <v>250</v>
      </c>
      <c r="D434" s="4" t="s">
        <v>25</v>
      </c>
      <c r="E434" s="5" t="s">
        <v>45</v>
      </c>
      <c r="F434" s="3" t="s">
        <v>5335</v>
      </c>
      <c r="G434" s="4" t="s">
        <v>86</v>
      </c>
      <c r="H434" s="3" t="s">
        <v>54</v>
      </c>
      <c r="I434" s="3" t="s">
        <v>191</v>
      </c>
      <c r="J434" s="3" t="s">
        <v>104</v>
      </c>
      <c r="K434" s="3" t="s">
        <v>104</v>
      </c>
      <c r="L434" s="6" t="s">
        <v>191</v>
      </c>
      <c r="M434" s="3" t="s">
        <v>272</v>
      </c>
      <c r="N434" s="3" t="s">
        <v>5336</v>
      </c>
      <c r="O434" s="3" t="s">
        <v>92</v>
      </c>
      <c r="P434" s="3" t="s">
        <v>213</v>
      </c>
      <c r="Q434" s="3" t="s">
        <v>31</v>
      </c>
      <c r="R434" s="3">
        <v>224</v>
      </c>
      <c r="S434" s="3">
        <v>197</v>
      </c>
      <c r="T434" s="3">
        <v>13.5</v>
      </c>
      <c r="U434" s="3">
        <v>653</v>
      </c>
      <c r="V434" s="3">
        <v>551</v>
      </c>
      <c r="W434" s="3">
        <v>18.399999999999999</v>
      </c>
      <c r="X434" s="32">
        <v>2399</v>
      </c>
      <c r="Y434" s="33">
        <v>2220</v>
      </c>
      <c r="Z434" s="3">
        <v>8.1</v>
      </c>
      <c r="AA434" s="3">
        <v>109893.1</v>
      </c>
      <c r="AB434" s="3">
        <v>101703.29</v>
      </c>
      <c r="AC434" s="3">
        <v>109893.1</v>
      </c>
      <c r="AD434" s="3">
        <v>101703.29</v>
      </c>
    </row>
    <row r="435" spans="1:30" x14ac:dyDescent="0.3">
      <c r="A435" s="3" t="s">
        <v>1665</v>
      </c>
      <c r="B435" s="4">
        <v>80684</v>
      </c>
      <c r="C435" s="4">
        <v>260</v>
      </c>
      <c r="D435" s="4" t="s">
        <v>25</v>
      </c>
      <c r="E435" s="5" t="s">
        <v>45</v>
      </c>
      <c r="F435" s="3" t="s">
        <v>1666</v>
      </c>
      <c r="G435" s="4" t="s">
        <v>86</v>
      </c>
      <c r="H435" s="3" t="s">
        <v>54</v>
      </c>
      <c r="I435" s="3" t="s">
        <v>191</v>
      </c>
      <c r="J435" s="3" t="s">
        <v>89</v>
      </c>
      <c r="K435" s="3" t="s">
        <v>89</v>
      </c>
      <c r="L435" s="6" t="s">
        <v>191</v>
      </c>
      <c r="M435" s="3" t="s">
        <v>272</v>
      </c>
      <c r="N435" s="3" t="s">
        <v>1667</v>
      </c>
      <c r="O435" s="3" t="s">
        <v>92</v>
      </c>
      <c r="P435" s="3" t="s">
        <v>57</v>
      </c>
      <c r="Q435" s="3" t="s">
        <v>31</v>
      </c>
      <c r="R435" s="3">
        <v>73</v>
      </c>
      <c r="S435" s="3">
        <v>59</v>
      </c>
      <c r="T435" s="3">
        <v>23.8</v>
      </c>
      <c r="U435" s="3">
        <v>232</v>
      </c>
      <c r="V435" s="3">
        <v>209</v>
      </c>
      <c r="W435" s="3">
        <v>11.1</v>
      </c>
      <c r="X435" s="32">
        <v>1068</v>
      </c>
      <c r="Y435" s="33">
        <v>1076</v>
      </c>
      <c r="Z435" s="3">
        <v>-0.8</v>
      </c>
      <c r="AA435" s="3">
        <v>109683.56</v>
      </c>
      <c r="AB435" s="3">
        <v>110539.56</v>
      </c>
      <c r="AC435" s="3">
        <v>109683.56</v>
      </c>
      <c r="AD435" s="3">
        <v>110539.56</v>
      </c>
    </row>
    <row r="436" spans="1:30" x14ac:dyDescent="0.3">
      <c r="A436" s="3" t="s">
        <v>1668</v>
      </c>
      <c r="B436" s="4">
        <v>89191</v>
      </c>
      <c r="C436" s="4">
        <v>334</v>
      </c>
      <c r="D436" s="4" t="s">
        <v>25</v>
      </c>
      <c r="E436" s="5" t="s">
        <v>45</v>
      </c>
      <c r="F436" s="3" t="s">
        <v>1669</v>
      </c>
      <c r="G436" s="4" t="s">
        <v>86</v>
      </c>
      <c r="H436" s="3" t="s">
        <v>245</v>
      </c>
      <c r="I436" s="3" t="s">
        <v>245</v>
      </c>
      <c r="J436" s="3" t="s">
        <v>89</v>
      </c>
      <c r="K436" s="3" t="s">
        <v>89</v>
      </c>
      <c r="L436" s="6" t="s">
        <v>245</v>
      </c>
      <c r="M436" s="3" t="s">
        <v>529</v>
      </c>
      <c r="N436" s="3" t="s">
        <v>1670</v>
      </c>
      <c r="O436" s="3" t="s">
        <v>248</v>
      </c>
      <c r="P436" s="3" t="s">
        <v>128</v>
      </c>
      <c r="Q436" s="3" t="s">
        <v>60</v>
      </c>
      <c r="R436" s="3">
        <v>57</v>
      </c>
      <c r="S436" s="3">
        <v>50</v>
      </c>
      <c r="T436" s="3">
        <v>13.4</v>
      </c>
      <c r="U436" s="3">
        <v>165</v>
      </c>
      <c r="V436" s="3">
        <v>151</v>
      </c>
      <c r="W436" s="3">
        <v>9.3000000000000007</v>
      </c>
      <c r="X436" s="32">
        <v>600</v>
      </c>
      <c r="Y436" s="33">
        <v>560</v>
      </c>
      <c r="Z436" s="3">
        <v>7.2</v>
      </c>
      <c r="AA436" s="3">
        <v>109096.16</v>
      </c>
      <c r="AB436" s="3">
        <v>101799.92</v>
      </c>
      <c r="AC436" s="3">
        <v>109096.16</v>
      </c>
      <c r="AD436" s="3">
        <v>101799.92</v>
      </c>
    </row>
    <row r="437" spans="1:30" x14ac:dyDescent="0.3">
      <c r="A437" s="3" t="s">
        <v>5337</v>
      </c>
      <c r="B437" s="4">
        <v>6998</v>
      </c>
      <c r="C437" s="4">
        <v>134</v>
      </c>
      <c r="D437" s="4" t="s">
        <v>25</v>
      </c>
      <c r="E437" s="5" t="s">
        <v>45</v>
      </c>
      <c r="F437" s="3" t="s">
        <v>5338</v>
      </c>
      <c r="G437" s="4" t="s">
        <v>86</v>
      </c>
      <c r="H437" s="3" t="s">
        <v>900</v>
      </c>
      <c r="I437" s="3" t="s">
        <v>240</v>
      </c>
      <c r="J437" s="3" t="s">
        <v>104</v>
      </c>
      <c r="K437" s="3" t="s">
        <v>104</v>
      </c>
      <c r="L437" s="6" t="s">
        <v>240</v>
      </c>
      <c r="M437" s="3" t="s">
        <v>712</v>
      </c>
      <c r="N437" s="3" t="s">
        <v>5339</v>
      </c>
      <c r="O437" s="3" t="s">
        <v>178</v>
      </c>
      <c r="P437" s="3" t="s">
        <v>37</v>
      </c>
      <c r="Q437" s="3" t="s">
        <v>60</v>
      </c>
      <c r="R437" s="3">
        <v>103</v>
      </c>
      <c r="S437" s="3">
        <v>95</v>
      </c>
      <c r="T437" s="3">
        <v>9.5</v>
      </c>
      <c r="U437" s="3">
        <v>312</v>
      </c>
      <c r="V437" s="3">
        <v>335</v>
      </c>
      <c r="W437" s="3">
        <v>-7.1</v>
      </c>
      <c r="X437" s="32">
        <v>1227</v>
      </c>
      <c r="Y437" s="33">
        <v>1333</v>
      </c>
      <c r="Z437" s="3">
        <v>-7.9</v>
      </c>
      <c r="AA437" s="3">
        <v>108990.97</v>
      </c>
      <c r="AB437" s="3">
        <v>118351.31</v>
      </c>
      <c r="AC437" s="3">
        <v>108990.97</v>
      </c>
      <c r="AD437" s="3">
        <v>118351.31</v>
      </c>
    </row>
    <row r="438" spans="1:30" x14ac:dyDescent="0.3">
      <c r="A438" s="3" t="s">
        <v>5340</v>
      </c>
      <c r="B438" s="4">
        <v>87127</v>
      </c>
      <c r="C438" s="4">
        <v>165</v>
      </c>
      <c r="D438" s="4" t="s">
        <v>25</v>
      </c>
      <c r="E438" s="5" t="s">
        <v>45</v>
      </c>
      <c r="F438" s="3" t="s">
        <v>5341</v>
      </c>
      <c r="G438" s="4" t="s">
        <v>86</v>
      </c>
      <c r="H438" s="3" t="s">
        <v>245</v>
      </c>
      <c r="I438" s="3" t="s">
        <v>245</v>
      </c>
      <c r="J438" s="3" t="s">
        <v>104</v>
      </c>
      <c r="K438" s="3" t="s">
        <v>104</v>
      </c>
      <c r="L438" s="6" t="s">
        <v>245</v>
      </c>
      <c r="M438" s="3" t="s">
        <v>529</v>
      </c>
      <c r="N438" s="3" t="s">
        <v>5342</v>
      </c>
      <c r="O438" s="3" t="s">
        <v>248</v>
      </c>
      <c r="P438" s="3" t="s">
        <v>55</v>
      </c>
      <c r="Q438" s="3" t="s">
        <v>31</v>
      </c>
      <c r="R438" s="3">
        <v>133</v>
      </c>
      <c r="S438" s="3">
        <v>103</v>
      </c>
      <c r="T438" s="3">
        <v>29.9</v>
      </c>
      <c r="U438" s="3">
        <v>443</v>
      </c>
      <c r="V438" s="3">
        <v>396</v>
      </c>
      <c r="W438" s="3">
        <v>11.8</v>
      </c>
      <c r="X438" s="32">
        <v>1492</v>
      </c>
      <c r="Y438" s="33">
        <v>1335</v>
      </c>
      <c r="Z438" s="3">
        <v>11.8</v>
      </c>
      <c r="AA438" s="3">
        <v>108648.7</v>
      </c>
      <c r="AB438" s="3">
        <v>97177.08</v>
      </c>
      <c r="AC438" s="3">
        <v>108648.7</v>
      </c>
      <c r="AD438" s="3">
        <v>97177.08</v>
      </c>
    </row>
    <row r="439" spans="1:30" x14ac:dyDescent="0.3">
      <c r="A439" s="3" t="s">
        <v>3345</v>
      </c>
      <c r="B439" s="4">
        <v>68038</v>
      </c>
      <c r="C439" s="4">
        <v>127</v>
      </c>
      <c r="D439" s="4" t="s">
        <v>25</v>
      </c>
      <c r="E439" s="5" t="s">
        <v>45</v>
      </c>
      <c r="F439" s="3" t="s">
        <v>3346</v>
      </c>
      <c r="G439" s="4" t="s">
        <v>86</v>
      </c>
      <c r="H439" s="3" t="s">
        <v>54</v>
      </c>
      <c r="I439" s="3" t="s">
        <v>191</v>
      </c>
      <c r="J439" s="3" t="s">
        <v>132</v>
      </c>
      <c r="K439" s="3" t="s">
        <v>132</v>
      </c>
      <c r="L439" s="6" t="s">
        <v>191</v>
      </c>
      <c r="M439" s="3" t="s">
        <v>206</v>
      </c>
      <c r="N439" s="3" t="s">
        <v>3347</v>
      </c>
      <c r="O439" s="3" t="s">
        <v>92</v>
      </c>
      <c r="P439" s="3" t="s">
        <v>397</v>
      </c>
      <c r="Q439" s="3" t="s">
        <v>31</v>
      </c>
      <c r="R439" s="3">
        <v>44</v>
      </c>
      <c r="S439" s="3">
        <v>27</v>
      </c>
      <c r="T439" s="3">
        <v>66.400000000000006</v>
      </c>
      <c r="U439" s="3">
        <v>122</v>
      </c>
      <c r="V439" s="3">
        <v>110</v>
      </c>
      <c r="W439" s="3">
        <v>10.8</v>
      </c>
      <c r="X439" s="32">
        <v>591</v>
      </c>
      <c r="Y439" s="33">
        <v>519</v>
      </c>
      <c r="Z439" s="3">
        <v>13.9</v>
      </c>
      <c r="AA439" s="3">
        <v>108512.01</v>
      </c>
      <c r="AB439" s="3">
        <v>95291.91</v>
      </c>
      <c r="AC439" s="3">
        <v>108512.01</v>
      </c>
      <c r="AD439" s="3">
        <v>95291.91</v>
      </c>
    </row>
    <row r="440" spans="1:30" x14ac:dyDescent="0.3">
      <c r="A440" s="3" t="s">
        <v>4531</v>
      </c>
      <c r="B440" s="4">
        <v>48122</v>
      </c>
      <c r="C440" s="4">
        <v>83</v>
      </c>
      <c r="D440" s="4" t="s">
        <v>25</v>
      </c>
      <c r="E440" s="5" t="s">
        <v>45</v>
      </c>
      <c r="F440" s="3" t="s">
        <v>4532</v>
      </c>
      <c r="G440" s="4" t="s">
        <v>86</v>
      </c>
      <c r="H440" s="3" t="s">
        <v>131</v>
      </c>
      <c r="I440" s="3" t="s">
        <v>88</v>
      </c>
      <c r="J440" s="3" t="s">
        <v>146</v>
      </c>
      <c r="K440" s="3" t="s">
        <v>146</v>
      </c>
      <c r="L440" s="6" t="s">
        <v>88</v>
      </c>
      <c r="M440" s="3" t="s">
        <v>133</v>
      </c>
      <c r="N440" s="3" t="s">
        <v>4533</v>
      </c>
      <c r="O440" s="3" t="s">
        <v>106</v>
      </c>
      <c r="P440" s="3" t="s">
        <v>42</v>
      </c>
      <c r="Q440" s="3" t="s">
        <v>31</v>
      </c>
      <c r="R440" s="3">
        <v>2</v>
      </c>
      <c r="S440" s="3">
        <v>6</v>
      </c>
      <c r="T440" s="3">
        <v>-64.2</v>
      </c>
      <c r="U440" s="3">
        <v>14</v>
      </c>
      <c r="V440" s="3">
        <v>14</v>
      </c>
      <c r="W440" s="3">
        <v>5.6</v>
      </c>
      <c r="X440" s="32">
        <v>67</v>
      </c>
      <c r="Y440" s="33">
        <v>69</v>
      </c>
      <c r="Z440" s="3">
        <v>-3</v>
      </c>
      <c r="AA440" s="3">
        <v>108363.06</v>
      </c>
      <c r="AB440" s="3">
        <v>111696.25</v>
      </c>
      <c r="AC440" s="3">
        <v>119548.98</v>
      </c>
      <c r="AD440" s="3">
        <v>123252.48</v>
      </c>
    </row>
    <row r="441" spans="1:30" x14ac:dyDescent="0.3">
      <c r="A441" s="3" t="s">
        <v>1671</v>
      </c>
      <c r="B441" s="4">
        <v>16518</v>
      </c>
      <c r="C441" s="4">
        <v>146</v>
      </c>
      <c r="D441" s="4" t="s">
        <v>25</v>
      </c>
      <c r="E441" s="5" t="s">
        <v>45</v>
      </c>
      <c r="F441" s="3" t="s">
        <v>1672</v>
      </c>
      <c r="G441" s="4" t="s">
        <v>86</v>
      </c>
      <c r="H441" s="3" t="s">
        <v>758</v>
      </c>
      <c r="I441" s="3" t="s">
        <v>175</v>
      </c>
      <c r="J441" s="3" t="s">
        <v>89</v>
      </c>
      <c r="K441" s="3" t="s">
        <v>89</v>
      </c>
      <c r="L441" s="6" t="s">
        <v>175</v>
      </c>
      <c r="M441" s="3" t="s">
        <v>176</v>
      </c>
      <c r="N441" s="3" t="s">
        <v>1673</v>
      </c>
      <c r="O441" s="3" t="s">
        <v>178</v>
      </c>
      <c r="P441" s="3" t="s">
        <v>194</v>
      </c>
      <c r="Q441" s="3" t="s">
        <v>60</v>
      </c>
      <c r="R441" s="3">
        <v>105</v>
      </c>
      <c r="S441" s="3">
        <v>105</v>
      </c>
      <c r="T441" s="3">
        <v>0</v>
      </c>
      <c r="U441" s="3">
        <v>315</v>
      </c>
      <c r="V441" s="3">
        <v>315</v>
      </c>
      <c r="W441" s="3">
        <v>0</v>
      </c>
      <c r="X441" s="32">
        <v>1414</v>
      </c>
      <c r="Y441" s="33">
        <v>1384</v>
      </c>
      <c r="Z441" s="3">
        <v>2.2000000000000002</v>
      </c>
      <c r="AA441" s="3">
        <v>108227.26</v>
      </c>
      <c r="AB441" s="3">
        <v>105333.83</v>
      </c>
      <c r="AC441" s="3">
        <v>109037.26</v>
      </c>
      <c r="AD441" s="3">
        <v>106683.83</v>
      </c>
    </row>
    <row r="442" spans="1:30" x14ac:dyDescent="0.3">
      <c r="A442" s="3" t="s">
        <v>1674</v>
      </c>
      <c r="B442" s="4">
        <v>27410</v>
      </c>
      <c r="C442" s="4">
        <v>270</v>
      </c>
      <c r="D442" s="4" t="s">
        <v>25</v>
      </c>
      <c r="E442" s="5" t="s">
        <v>45</v>
      </c>
      <c r="F442" s="3" t="s">
        <v>1675</v>
      </c>
      <c r="G442" s="4" t="s">
        <v>86</v>
      </c>
      <c r="H442" s="3" t="s">
        <v>831</v>
      </c>
      <c r="I442" s="3" t="s">
        <v>175</v>
      </c>
      <c r="J442" s="3" t="s">
        <v>89</v>
      </c>
      <c r="K442" s="3" t="s">
        <v>89</v>
      </c>
      <c r="L442" s="6" t="s">
        <v>175</v>
      </c>
      <c r="M442" s="3" t="s">
        <v>184</v>
      </c>
      <c r="N442" s="3" t="s">
        <v>1676</v>
      </c>
      <c r="O442" s="3" t="s">
        <v>178</v>
      </c>
      <c r="P442" s="3" t="s">
        <v>57</v>
      </c>
      <c r="Q442" s="3" t="s">
        <v>31</v>
      </c>
      <c r="R442" s="3">
        <v>88</v>
      </c>
      <c r="S442" s="3">
        <v>63</v>
      </c>
      <c r="T442" s="3">
        <v>39.1</v>
      </c>
      <c r="U442" s="3">
        <v>175</v>
      </c>
      <c r="V442" s="3">
        <v>133</v>
      </c>
      <c r="W442" s="3">
        <v>32</v>
      </c>
      <c r="X442" s="32">
        <v>727</v>
      </c>
      <c r="Y442" s="33">
        <v>613</v>
      </c>
      <c r="Z442" s="3">
        <v>18.600000000000001</v>
      </c>
      <c r="AA442" s="3">
        <v>107958.99</v>
      </c>
      <c r="AB442" s="3">
        <v>91378.27</v>
      </c>
      <c r="AC442" s="3">
        <v>113983.47</v>
      </c>
      <c r="AD442" s="3">
        <v>96103.71</v>
      </c>
    </row>
    <row r="443" spans="1:30" x14ac:dyDescent="0.3">
      <c r="A443" s="3" t="s">
        <v>201</v>
      </c>
      <c r="B443" s="4">
        <v>2342</v>
      </c>
      <c r="C443" s="4">
        <v>103</v>
      </c>
      <c r="D443" s="4" t="s">
        <v>25</v>
      </c>
      <c r="E443" s="5">
        <v>42971</v>
      </c>
      <c r="F443" s="3" t="s">
        <v>202</v>
      </c>
      <c r="G443" s="4" t="s">
        <v>86</v>
      </c>
      <c r="H443" s="3" t="s">
        <v>174</v>
      </c>
      <c r="I443" s="3" t="s">
        <v>88</v>
      </c>
      <c r="J443" s="3" t="s">
        <v>132</v>
      </c>
      <c r="K443" s="3" t="s">
        <v>132</v>
      </c>
      <c r="L443" s="6" t="s">
        <v>88</v>
      </c>
      <c r="M443" s="3" t="s">
        <v>133</v>
      </c>
      <c r="N443" s="3" t="s">
        <v>203</v>
      </c>
      <c r="O443" s="3" t="s">
        <v>106</v>
      </c>
      <c r="P443" s="3" t="s">
        <v>59</v>
      </c>
      <c r="Q443" s="3" t="s">
        <v>60</v>
      </c>
      <c r="X443" s="32">
        <v>275</v>
      </c>
      <c r="Y443" s="33">
        <v>266</v>
      </c>
      <c r="Z443" s="3">
        <v>3.5</v>
      </c>
      <c r="AA443" s="3">
        <v>107658</v>
      </c>
      <c r="AB443" s="3">
        <v>103443.54</v>
      </c>
      <c r="AC443" s="3">
        <v>113058</v>
      </c>
      <c r="AD443" s="3">
        <v>109186.62</v>
      </c>
    </row>
    <row r="444" spans="1:30" x14ac:dyDescent="0.3">
      <c r="A444" s="3" t="s">
        <v>1677</v>
      </c>
      <c r="B444" s="4">
        <v>68126</v>
      </c>
      <c r="C444" s="4">
        <v>274</v>
      </c>
      <c r="D444" s="4" t="s">
        <v>25</v>
      </c>
      <c r="E444" s="5" t="s">
        <v>45</v>
      </c>
      <c r="F444" s="3" t="s">
        <v>1678</v>
      </c>
      <c r="G444" s="4" t="s">
        <v>86</v>
      </c>
      <c r="H444" s="3" t="s">
        <v>54</v>
      </c>
      <c r="I444" s="3" t="s">
        <v>191</v>
      </c>
      <c r="J444" s="3" t="s">
        <v>89</v>
      </c>
      <c r="K444" s="3" t="s">
        <v>89</v>
      </c>
      <c r="L444" s="6" t="s">
        <v>191</v>
      </c>
      <c r="M444" s="3" t="s">
        <v>211</v>
      </c>
      <c r="N444" s="3" t="s">
        <v>1679</v>
      </c>
      <c r="O444" s="3" t="s">
        <v>92</v>
      </c>
      <c r="P444" s="3" t="s">
        <v>55</v>
      </c>
      <c r="Q444" s="3" t="s">
        <v>31</v>
      </c>
      <c r="R444" s="3">
        <v>64</v>
      </c>
      <c r="S444" s="3">
        <v>37</v>
      </c>
      <c r="T444" s="3">
        <v>71.8</v>
      </c>
      <c r="U444" s="3">
        <v>180</v>
      </c>
      <c r="V444" s="3">
        <v>153</v>
      </c>
      <c r="W444" s="3">
        <v>17.600000000000001</v>
      </c>
      <c r="X444" s="32">
        <v>887</v>
      </c>
      <c r="Y444" s="33">
        <v>801</v>
      </c>
      <c r="Z444" s="3">
        <v>10.7</v>
      </c>
      <c r="AA444" s="3">
        <v>107518.89</v>
      </c>
      <c r="AB444" s="3">
        <v>97189.49</v>
      </c>
      <c r="AC444" s="3">
        <v>112090.02</v>
      </c>
      <c r="AD444" s="3">
        <v>100648.11</v>
      </c>
    </row>
    <row r="445" spans="1:30" x14ac:dyDescent="0.3">
      <c r="A445" s="3" t="s">
        <v>1680</v>
      </c>
      <c r="B445" s="4">
        <v>52199</v>
      </c>
      <c r="C445" s="4">
        <v>195</v>
      </c>
      <c r="D445" s="4" t="s">
        <v>25</v>
      </c>
      <c r="E445" s="5">
        <v>42626</v>
      </c>
      <c r="F445" s="3" t="s">
        <v>1681</v>
      </c>
      <c r="G445" s="4" t="s">
        <v>86</v>
      </c>
      <c r="H445" s="3" t="s">
        <v>87</v>
      </c>
      <c r="I445" s="3" t="s">
        <v>88</v>
      </c>
      <c r="J445" s="3" t="s">
        <v>89</v>
      </c>
      <c r="K445" s="3" t="s">
        <v>89</v>
      </c>
      <c r="L445" s="6" t="s">
        <v>88</v>
      </c>
      <c r="M445" s="3" t="s">
        <v>90</v>
      </c>
      <c r="N445" s="3" t="s">
        <v>1682</v>
      </c>
      <c r="O445" s="3" t="s">
        <v>106</v>
      </c>
      <c r="P445" s="3" t="s">
        <v>32</v>
      </c>
      <c r="Q445" s="3" t="s">
        <v>60</v>
      </c>
      <c r="R445" s="3">
        <v>70</v>
      </c>
      <c r="S445" s="3">
        <v>76</v>
      </c>
      <c r="T445" s="3">
        <v>-7</v>
      </c>
      <c r="U445" s="3">
        <v>210</v>
      </c>
      <c r="V445" s="3">
        <v>215</v>
      </c>
      <c r="W445" s="3">
        <v>-2.7</v>
      </c>
      <c r="X445" s="32">
        <v>962</v>
      </c>
      <c r="Y445" s="33">
        <v>611</v>
      </c>
      <c r="Z445" s="3">
        <v>57.4</v>
      </c>
      <c r="AA445" s="3">
        <v>107386.48</v>
      </c>
      <c r="AB445" s="3">
        <v>68209.919999999998</v>
      </c>
      <c r="AC445" s="3">
        <v>107386.48</v>
      </c>
      <c r="AD445" s="3">
        <v>68209.919999999998</v>
      </c>
    </row>
    <row r="446" spans="1:30" x14ac:dyDescent="0.3">
      <c r="A446" s="3" t="s">
        <v>4534</v>
      </c>
      <c r="B446" s="4">
        <v>34201</v>
      </c>
      <c r="C446" s="4">
        <v>149</v>
      </c>
      <c r="D446" s="4" t="s">
        <v>25</v>
      </c>
      <c r="E446" s="5" t="s">
        <v>45</v>
      </c>
      <c r="F446" s="3" t="s">
        <v>4535</v>
      </c>
      <c r="G446" s="4" t="s">
        <v>86</v>
      </c>
      <c r="H446" s="3" t="s">
        <v>252</v>
      </c>
      <c r="I446" s="3" t="s">
        <v>252</v>
      </c>
      <c r="J446" s="3" t="s">
        <v>146</v>
      </c>
      <c r="K446" s="3" t="s">
        <v>146</v>
      </c>
      <c r="L446" s="6" t="s">
        <v>252</v>
      </c>
      <c r="M446" s="3" t="s">
        <v>154</v>
      </c>
      <c r="N446" s="3" t="s">
        <v>4536</v>
      </c>
      <c r="O446" s="3" t="s">
        <v>311</v>
      </c>
      <c r="P446" s="3" t="s">
        <v>397</v>
      </c>
      <c r="Q446" s="3" t="s">
        <v>31</v>
      </c>
      <c r="R446" s="3">
        <v>23</v>
      </c>
      <c r="S446" s="3">
        <v>24</v>
      </c>
      <c r="T446" s="3">
        <v>-4</v>
      </c>
      <c r="U446" s="3">
        <v>57</v>
      </c>
      <c r="V446" s="3">
        <v>59</v>
      </c>
      <c r="W446" s="3">
        <v>-4.3</v>
      </c>
      <c r="X446" s="32">
        <v>454</v>
      </c>
      <c r="Y446" s="33">
        <v>474</v>
      </c>
      <c r="Z446" s="3">
        <v>-4.3</v>
      </c>
      <c r="AA446" s="3">
        <v>107357.42</v>
      </c>
      <c r="AB446" s="3">
        <v>112176.07</v>
      </c>
      <c r="AC446" s="3">
        <v>119337.42</v>
      </c>
      <c r="AD446" s="3">
        <v>124706.07</v>
      </c>
    </row>
    <row r="447" spans="1:30" x14ac:dyDescent="0.3">
      <c r="A447" s="3" t="s">
        <v>1683</v>
      </c>
      <c r="B447" s="4">
        <v>40315</v>
      </c>
      <c r="C447" s="4">
        <v>230</v>
      </c>
      <c r="D447" s="4" t="s">
        <v>25</v>
      </c>
      <c r="E447" s="5" t="s">
        <v>45</v>
      </c>
      <c r="F447" s="3" t="s">
        <v>1684</v>
      </c>
      <c r="G447" s="4" t="s">
        <v>86</v>
      </c>
      <c r="H447" s="3" t="s">
        <v>252</v>
      </c>
      <c r="I447" s="3" t="s">
        <v>252</v>
      </c>
      <c r="J447" s="3" t="s">
        <v>89</v>
      </c>
      <c r="K447" s="3" t="s">
        <v>89</v>
      </c>
      <c r="L447" s="6" t="s">
        <v>252</v>
      </c>
      <c r="M447" s="3" t="s">
        <v>184</v>
      </c>
      <c r="N447" s="3" t="s">
        <v>1685</v>
      </c>
      <c r="O447" s="3" t="s">
        <v>92</v>
      </c>
      <c r="P447" s="3" t="s">
        <v>26</v>
      </c>
      <c r="Q447" s="3" t="s">
        <v>27</v>
      </c>
      <c r="R447" s="3">
        <v>72</v>
      </c>
      <c r="S447" s="3">
        <v>62</v>
      </c>
      <c r="T447" s="3">
        <v>17</v>
      </c>
      <c r="U447" s="3">
        <v>275</v>
      </c>
      <c r="V447" s="3">
        <v>331</v>
      </c>
      <c r="W447" s="3">
        <v>-16.899999999999999</v>
      </c>
      <c r="X447" s="16">
        <v>1254</v>
      </c>
      <c r="Y447" s="7">
        <v>1359</v>
      </c>
      <c r="Z447" s="3">
        <v>-7.7</v>
      </c>
      <c r="AA447" s="3">
        <v>106911.74</v>
      </c>
      <c r="AB447" s="3">
        <v>114986.46</v>
      </c>
      <c r="AC447" s="3">
        <v>123988.22</v>
      </c>
      <c r="AD447" s="3">
        <v>134290.14000000001</v>
      </c>
    </row>
    <row r="448" spans="1:30" x14ac:dyDescent="0.3">
      <c r="A448" s="3" t="s">
        <v>4537</v>
      </c>
      <c r="B448" s="4">
        <v>89626</v>
      </c>
      <c r="C448" s="4">
        <v>278</v>
      </c>
      <c r="D448" s="4" t="s">
        <v>25</v>
      </c>
      <c r="E448" s="5" t="s">
        <v>45</v>
      </c>
      <c r="F448" s="3" t="s">
        <v>4538</v>
      </c>
      <c r="G448" s="4" t="s">
        <v>86</v>
      </c>
      <c r="H448" s="3" t="s">
        <v>245</v>
      </c>
      <c r="I448" s="3" t="s">
        <v>245</v>
      </c>
      <c r="J448" s="3" t="s">
        <v>146</v>
      </c>
      <c r="K448" s="3" t="s">
        <v>146</v>
      </c>
      <c r="L448" s="6" t="s">
        <v>245</v>
      </c>
      <c r="M448" s="3" t="s">
        <v>246</v>
      </c>
      <c r="N448" s="3" t="s">
        <v>4539</v>
      </c>
      <c r="O448" s="3" t="s">
        <v>248</v>
      </c>
      <c r="P448" s="3" t="s">
        <v>249</v>
      </c>
      <c r="Q448" s="3" t="s">
        <v>31</v>
      </c>
      <c r="R448" s="3">
        <v>21</v>
      </c>
      <c r="S448" s="3">
        <v>16</v>
      </c>
      <c r="T448" s="3">
        <v>32.799999999999997</v>
      </c>
      <c r="U448" s="3">
        <v>60</v>
      </c>
      <c r="V448" s="3">
        <v>65</v>
      </c>
      <c r="W448" s="3">
        <v>-6.8</v>
      </c>
      <c r="X448" s="32">
        <v>237</v>
      </c>
      <c r="Y448" s="33">
        <v>254</v>
      </c>
      <c r="Z448" s="3">
        <v>-6.9</v>
      </c>
      <c r="AA448" s="3">
        <v>106877.65</v>
      </c>
      <c r="AB448" s="3">
        <v>110989.2</v>
      </c>
      <c r="AC448" s="3">
        <v>106877.65</v>
      </c>
      <c r="AD448" s="3">
        <v>113914.2</v>
      </c>
    </row>
    <row r="449" spans="1:30" x14ac:dyDescent="0.3">
      <c r="A449" s="3" t="s">
        <v>4540</v>
      </c>
      <c r="B449" s="4">
        <v>22228</v>
      </c>
      <c r="C449" s="4">
        <v>153</v>
      </c>
      <c r="D449" s="4" t="s">
        <v>25</v>
      </c>
      <c r="E449" s="5" t="s">
        <v>45</v>
      </c>
      <c r="F449" s="3" t="s">
        <v>4541</v>
      </c>
      <c r="G449" s="4" t="s">
        <v>86</v>
      </c>
      <c r="H449" s="3" t="s">
        <v>758</v>
      </c>
      <c r="I449" s="3" t="s">
        <v>175</v>
      </c>
      <c r="J449" s="3" t="s">
        <v>146</v>
      </c>
      <c r="K449" s="3" t="s">
        <v>146</v>
      </c>
      <c r="L449" s="6" t="s">
        <v>175</v>
      </c>
      <c r="M449" s="3" t="s">
        <v>176</v>
      </c>
      <c r="N449" s="3" t="s">
        <v>4542</v>
      </c>
      <c r="O449" s="3" t="s">
        <v>178</v>
      </c>
      <c r="P449" s="3" t="s">
        <v>49</v>
      </c>
      <c r="Q449" s="3" t="s">
        <v>50</v>
      </c>
      <c r="R449" s="3">
        <v>11</v>
      </c>
      <c r="S449" s="3">
        <v>11</v>
      </c>
      <c r="T449" s="3">
        <v>-4.5</v>
      </c>
      <c r="U449" s="3">
        <v>41</v>
      </c>
      <c r="V449" s="3">
        <v>29</v>
      </c>
      <c r="W449" s="3">
        <v>42.1</v>
      </c>
      <c r="X449" s="32">
        <v>207</v>
      </c>
      <c r="Y449" s="33">
        <v>140</v>
      </c>
      <c r="Z449" s="3">
        <v>48</v>
      </c>
      <c r="AA449" s="3">
        <v>106721.22</v>
      </c>
      <c r="AB449" s="3">
        <v>72343.259999999995</v>
      </c>
      <c r="AC449" s="3">
        <v>109007.22</v>
      </c>
      <c r="AD449" s="3">
        <v>73639.259999999995</v>
      </c>
    </row>
    <row r="450" spans="1:30" x14ac:dyDescent="0.3">
      <c r="A450" s="3" t="s">
        <v>1686</v>
      </c>
      <c r="B450" s="4">
        <v>87409</v>
      </c>
      <c r="C450" s="4">
        <v>93</v>
      </c>
      <c r="D450" s="4" t="s">
        <v>25</v>
      </c>
      <c r="E450" s="5" t="s">
        <v>45</v>
      </c>
      <c r="F450" s="3" t="s">
        <v>1687</v>
      </c>
      <c r="G450" s="4" t="s">
        <v>86</v>
      </c>
      <c r="H450" s="3" t="s">
        <v>245</v>
      </c>
      <c r="I450" s="3" t="s">
        <v>245</v>
      </c>
      <c r="J450" s="3" t="s">
        <v>89</v>
      </c>
      <c r="K450" s="3" t="s">
        <v>89</v>
      </c>
      <c r="L450" s="6" t="s">
        <v>245</v>
      </c>
      <c r="M450" s="3" t="s">
        <v>529</v>
      </c>
      <c r="N450" s="3" t="s">
        <v>1688</v>
      </c>
      <c r="O450" s="3" t="s">
        <v>248</v>
      </c>
      <c r="P450" s="3" t="s">
        <v>128</v>
      </c>
      <c r="Q450" s="3" t="s">
        <v>60</v>
      </c>
      <c r="R450" s="3">
        <v>73</v>
      </c>
      <c r="S450" s="3">
        <v>44</v>
      </c>
      <c r="T450" s="3">
        <v>66.7</v>
      </c>
      <c r="U450" s="3">
        <v>201</v>
      </c>
      <c r="V450" s="3">
        <v>115</v>
      </c>
      <c r="W450" s="3">
        <v>75.599999999999994</v>
      </c>
      <c r="X450" s="32">
        <v>591</v>
      </c>
      <c r="Y450" s="33">
        <v>284</v>
      </c>
      <c r="Z450" s="3">
        <v>108.2</v>
      </c>
      <c r="AA450" s="3">
        <v>106346.8</v>
      </c>
      <c r="AB450" s="3">
        <v>50621.57</v>
      </c>
      <c r="AC450" s="3">
        <v>106346.8</v>
      </c>
      <c r="AD450" s="3">
        <v>50621.57</v>
      </c>
    </row>
    <row r="451" spans="1:30" x14ac:dyDescent="0.3">
      <c r="A451" s="3" t="s">
        <v>1689</v>
      </c>
      <c r="B451" s="4">
        <v>67550</v>
      </c>
      <c r="C451" s="4">
        <v>166</v>
      </c>
      <c r="D451" s="4" t="s">
        <v>25</v>
      </c>
      <c r="E451" s="5" t="s">
        <v>45</v>
      </c>
      <c r="F451" s="3" t="s">
        <v>1690</v>
      </c>
      <c r="G451" s="4" t="s">
        <v>86</v>
      </c>
      <c r="H451" s="3" t="s">
        <v>54</v>
      </c>
      <c r="I451" s="3" t="s">
        <v>191</v>
      </c>
      <c r="J451" s="3" t="s">
        <v>89</v>
      </c>
      <c r="K451" s="3" t="s">
        <v>89</v>
      </c>
      <c r="L451" s="6" t="s">
        <v>191</v>
      </c>
      <c r="M451" s="3" t="s">
        <v>211</v>
      </c>
      <c r="N451" s="3" t="s">
        <v>1691</v>
      </c>
      <c r="O451" s="3" t="s">
        <v>92</v>
      </c>
      <c r="P451" s="3" t="s">
        <v>57</v>
      </c>
      <c r="Q451" s="3" t="s">
        <v>31</v>
      </c>
      <c r="R451" s="3">
        <v>240</v>
      </c>
      <c r="S451" s="3">
        <v>179</v>
      </c>
      <c r="T451" s="3">
        <v>34.200000000000003</v>
      </c>
      <c r="U451" s="3">
        <v>608</v>
      </c>
      <c r="V451" s="3">
        <v>583</v>
      </c>
      <c r="W451" s="3">
        <v>4.3</v>
      </c>
      <c r="X451" s="32">
        <v>2189</v>
      </c>
      <c r="Y451" s="33">
        <v>2201</v>
      </c>
      <c r="Z451" s="3">
        <v>-0.5</v>
      </c>
      <c r="AA451" s="3">
        <v>106318.72</v>
      </c>
      <c r="AB451" s="3">
        <v>109671.42</v>
      </c>
      <c r="AC451" s="3">
        <v>106318.72</v>
      </c>
      <c r="AD451" s="3">
        <v>109671.42</v>
      </c>
    </row>
    <row r="452" spans="1:30" x14ac:dyDescent="0.3">
      <c r="A452" s="3" t="s">
        <v>3348</v>
      </c>
      <c r="B452" s="4">
        <v>19028</v>
      </c>
      <c r="C452" s="4">
        <v>120</v>
      </c>
      <c r="D452" s="4" t="s">
        <v>25</v>
      </c>
      <c r="E452" s="5" t="s">
        <v>45</v>
      </c>
      <c r="F452" s="3" t="s">
        <v>3349</v>
      </c>
      <c r="G452" s="4" t="s">
        <v>86</v>
      </c>
      <c r="H452" s="3" t="s">
        <v>758</v>
      </c>
      <c r="I452" s="3" t="s">
        <v>175</v>
      </c>
      <c r="J452" s="3" t="s">
        <v>132</v>
      </c>
      <c r="K452" s="3" t="s">
        <v>132</v>
      </c>
      <c r="L452" s="6" t="s">
        <v>175</v>
      </c>
      <c r="M452" s="3" t="s">
        <v>176</v>
      </c>
      <c r="N452" s="3" t="s">
        <v>3350</v>
      </c>
      <c r="O452" s="3" t="s">
        <v>178</v>
      </c>
      <c r="P452" s="3" t="s">
        <v>57</v>
      </c>
      <c r="Q452" s="3" t="s">
        <v>31</v>
      </c>
      <c r="R452" s="3">
        <v>138</v>
      </c>
      <c r="S452" s="3">
        <v>50</v>
      </c>
      <c r="T452" s="3">
        <v>174.4</v>
      </c>
      <c r="U452" s="3">
        <v>222</v>
      </c>
      <c r="V452" s="3">
        <v>103</v>
      </c>
      <c r="W452" s="3">
        <v>115.9</v>
      </c>
      <c r="X452" s="32">
        <v>622</v>
      </c>
      <c r="Y452" s="33">
        <v>353</v>
      </c>
      <c r="Z452" s="3">
        <v>76</v>
      </c>
      <c r="AA452" s="3">
        <v>105907.74</v>
      </c>
      <c r="AB452" s="3">
        <v>59976.06</v>
      </c>
      <c r="AC452" s="3">
        <v>109001.46</v>
      </c>
      <c r="AD452" s="3">
        <v>62365.14</v>
      </c>
    </row>
    <row r="453" spans="1:30" x14ac:dyDescent="0.3">
      <c r="A453" s="3" t="s">
        <v>1692</v>
      </c>
      <c r="B453" s="4">
        <v>33253</v>
      </c>
      <c r="C453" s="4">
        <v>200</v>
      </c>
      <c r="D453" s="4" t="s">
        <v>25</v>
      </c>
      <c r="E453" s="5" t="s">
        <v>45</v>
      </c>
      <c r="F453" s="3" t="s">
        <v>1693</v>
      </c>
      <c r="G453" s="4" t="s">
        <v>86</v>
      </c>
      <c r="H453" s="3" t="s">
        <v>153</v>
      </c>
      <c r="I453" s="3" t="s">
        <v>153</v>
      </c>
      <c r="J453" s="3" t="s">
        <v>89</v>
      </c>
      <c r="K453" s="3" t="s">
        <v>89</v>
      </c>
      <c r="L453" s="6" t="s">
        <v>153</v>
      </c>
      <c r="M453" s="3" t="s">
        <v>184</v>
      </c>
      <c r="N453" s="3" t="s">
        <v>1694</v>
      </c>
      <c r="O453" s="3" t="s">
        <v>92</v>
      </c>
      <c r="P453" s="3" t="s">
        <v>51</v>
      </c>
      <c r="Q453" s="3" t="s">
        <v>31</v>
      </c>
      <c r="R453" s="3">
        <v>125</v>
      </c>
      <c r="S453" s="3">
        <v>76</v>
      </c>
      <c r="T453" s="3">
        <v>64.7</v>
      </c>
      <c r="U453" s="3">
        <v>368</v>
      </c>
      <c r="V453" s="3">
        <v>274</v>
      </c>
      <c r="W453" s="3">
        <v>34.200000000000003</v>
      </c>
      <c r="X453" s="32">
        <v>1415</v>
      </c>
      <c r="Y453" s="33">
        <v>783</v>
      </c>
      <c r="Z453" s="3">
        <v>80.599999999999994</v>
      </c>
      <c r="AA453" s="3">
        <v>105654.02</v>
      </c>
      <c r="AB453" s="3">
        <v>61552.68</v>
      </c>
      <c r="AC453" s="3">
        <v>105654.02</v>
      </c>
      <c r="AD453" s="3">
        <v>61552.68</v>
      </c>
    </row>
    <row r="454" spans="1:30" x14ac:dyDescent="0.3">
      <c r="A454" s="3" t="s">
        <v>3351</v>
      </c>
      <c r="B454" s="4">
        <v>46504</v>
      </c>
      <c r="C454" s="4">
        <v>239</v>
      </c>
      <c r="D454" s="4" t="s">
        <v>25</v>
      </c>
      <c r="E454" s="5" t="s">
        <v>45</v>
      </c>
      <c r="F454" s="3" t="s">
        <v>3352</v>
      </c>
      <c r="G454" s="4" t="s">
        <v>86</v>
      </c>
      <c r="H454" s="3" t="s">
        <v>299</v>
      </c>
      <c r="I454" s="3" t="s">
        <v>299</v>
      </c>
      <c r="J454" s="3" t="s">
        <v>132</v>
      </c>
      <c r="K454" s="3" t="s">
        <v>132</v>
      </c>
      <c r="L454" s="6" t="s">
        <v>299</v>
      </c>
      <c r="M454" s="3" t="s">
        <v>184</v>
      </c>
      <c r="N454" s="3" t="s">
        <v>3353</v>
      </c>
      <c r="O454" s="3" t="s">
        <v>301</v>
      </c>
      <c r="P454" s="3" t="s">
        <v>128</v>
      </c>
      <c r="Q454" s="3" t="s">
        <v>60</v>
      </c>
      <c r="R454" s="3">
        <v>56</v>
      </c>
      <c r="S454" s="3">
        <v>60</v>
      </c>
      <c r="T454" s="3">
        <v>-6.7</v>
      </c>
      <c r="U454" s="3">
        <v>154</v>
      </c>
      <c r="V454" s="3">
        <v>170</v>
      </c>
      <c r="W454" s="3">
        <v>-9</v>
      </c>
      <c r="X454" s="32">
        <v>572</v>
      </c>
      <c r="Y454" s="33">
        <v>594</v>
      </c>
      <c r="Z454" s="3">
        <v>-3.7</v>
      </c>
      <c r="AA454" s="3">
        <v>105525.95</v>
      </c>
      <c r="AB454" s="3">
        <v>109255.21</v>
      </c>
      <c r="AC454" s="3">
        <v>110869.75</v>
      </c>
      <c r="AD454" s="3">
        <v>115101.05</v>
      </c>
    </row>
    <row r="455" spans="1:30" x14ac:dyDescent="0.3">
      <c r="A455" s="3" t="s">
        <v>5343</v>
      </c>
      <c r="B455" s="4">
        <v>88796</v>
      </c>
      <c r="C455" s="4">
        <v>237</v>
      </c>
      <c r="D455" s="4" t="s">
        <v>25</v>
      </c>
      <c r="E455" s="5" t="s">
        <v>45</v>
      </c>
      <c r="F455" s="3" t="s">
        <v>5344</v>
      </c>
      <c r="G455" s="4" t="s">
        <v>86</v>
      </c>
      <c r="H455" s="3" t="s">
        <v>245</v>
      </c>
      <c r="I455" s="3" t="s">
        <v>245</v>
      </c>
      <c r="J455" s="3" t="s">
        <v>104</v>
      </c>
      <c r="K455" s="3" t="s">
        <v>104</v>
      </c>
      <c r="L455" s="6" t="s">
        <v>245</v>
      </c>
      <c r="M455" s="3" t="s">
        <v>246</v>
      </c>
      <c r="N455" s="3" t="s">
        <v>5345</v>
      </c>
      <c r="O455" s="3" t="s">
        <v>248</v>
      </c>
      <c r="P455" s="3" t="s">
        <v>55</v>
      </c>
      <c r="Q455" s="3" t="s">
        <v>31</v>
      </c>
      <c r="R455" s="3">
        <v>110</v>
      </c>
      <c r="S455" s="3">
        <v>100</v>
      </c>
      <c r="T455" s="3">
        <v>10</v>
      </c>
      <c r="U455" s="3">
        <v>313</v>
      </c>
      <c r="V455" s="3">
        <v>304</v>
      </c>
      <c r="W455" s="3">
        <v>2.9</v>
      </c>
      <c r="X455" s="32">
        <v>933</v>
      </c>
      <c r="Y455" s="33">
        <v>831</v>
      </c>
      <c r="Z455" s="3">
        <v>12.2</v>
      </c>
      <c r="AA455" s="3">
        <v>105368.82</v>
      </c>
      <c r="AB455" s="3">
        <v>92898.21</v>
      </c>
      <c r="AC455" s="3">
        <v>109402.5</v>
      </c>
      <c r="AD455" s="3">
        <v>96368.16</v>
      </c>
    </row>
    <row r="456" spans="1:30" x14ac:dyDescent="0.3">
      <c r="A456" s="3" t="s">
        <v>5346</v>
      </c>
      <c r="B456" s="4">
        <v>18196</v>
      </c>
      <c r="C456" s="4">
        <v>278</v>
      </c>
      <c r="D456" s="4" t="s">
        <v>25</v>
      </c>
      <c r="E456" s="5" t="s">
        <v>45</v>
      </c>
      <c r="F456" s="3" t="s">
        <v>5347</v>
      </c>
      <c r="G456" s="4" t="s">
        <v>86</v>
      </c>
      <c r="H456" s="3" t="s">
        <v>758</v>
      </c>
      <c r="I456" s="3" t="s">
        <v>175</v>
      </c>
      <c r="J456" s="3" t="s">
        <v>104</v>
      </c>
      <c r="K456" s="3" t="s">
        <v>89</v>
      </c>
      <c r="L456" s="6" t="s">
        <v>175</v>
      </c>
      <c r="M456" s="3" t="s">
        <v>176</v>
      </c>
      <c r="N456" s="3" t="s">
        <v>5348</v>
      </c>
      <c r="O456" s="3" t="s">
        <v>178</v>
      </c>
      <c r="P456" s="3" t="s">
        <v>64</v>
      </c>
      <c r="Q456" s="3" t="s">
        <v>31</v>
      </c>
      <c r="R456" s="3">
        <v>83</v>
      </c>
      <c r="S456" s="3">
        <v>82</v>
      </c>
      <c r="T456" s="3">
        <v>0.7</v>
      </c>
      <c r="U456" s="3">
        <v>195</v>
      </c>
      <c r="V456" s="3">
        <v>266</v>
      </c>
      <c r="W456" s="3">
        <v>-26.9</v>
      </c>
      <c r="X456" s="32">
        <v>897</v>
      </c>
      <c r="Y456" s="33">
        <v>942</v>
      </c>
      <c r="Z456" s="3">
        <v>-4.7</v>
      </c>
      <c r="AA456" s="3">
        <v>104069.74</v>
      </c>
      <c r="AB456" s="3">
        <v>92889</v>
      </c>
      <c r="AC456" s="3">
        <v>106599.24</v>
      </c>
      <c r="AD456" s="3">
        <v>96041.5</v>
      </c>
    </row>
    <row r="457" spans="1:30" x14ac:dyDescent="0.3">
      <c r="A457" s="3" t="s">
        <v>3354</v>
      </c>
      <c r="B457" s="4">
        <v>36122</v>
      </c>
      <c r="C457" s="4">
        <v>225</v>
      </c>
      <c r="D457" s="4" t="s">
        <v>25</v>
      </c>
      <c r="E457" s="5" t="s">
        <v>45</v>
      </c>
      <c r="F457" s="3" t="s">
        <v>3355</v>
      </c>
      <c r="G457" s="4" t="s">
        <v>86</v>
      </c>
      <c r="H457" s="3" t="s">
        <v>252</v>
      </c>
      <c r="I457" s="3" t="s">
        <v>252</v>
      </c>
      <c r="J457" s="3" t="s">
        <v>132</v>
      </c>
      <c r="K457" s="3" t="s">
        <v>132</v>
      </c>
      <c r="L457" s="6" t="s">
        <v>252</v>
      </c>
      <c r="M457" s="3" t="s">
        <v>154</v>
      </c>
      <c r="N457" s="3" t="s">
        <v>3356</v>
      </c>
      <c r="O457" s="3" t="s">
        <v>311</v>
      </c>
      <c r="P457" s="3" t="s">
        <v>55</v>
      </c>
      <c r="Q457" s="3" t="s">
        <v>60</v>
      </c>
      <c r="R457" s="3">
        <v>76</v>
      </c>
      <c r="S457" s="3">
        <v>60</v>
      </c>
      <c r="T457" s="3">
        <v>26.7</v>
      </c>
      <c r="U457" s="3">
        <v>214</v>
      </c>
      <c r="V457" s="3">
        <v>195</v>
      </c>
      <c r="W457" s="3">
        <v>10</v>
      </c>
      <c r="X457" s="32">
        <v>741</v>
      </c>
      <c r="Y457" s="33">
        <v>591</v>
      </c>
      <c r="Z457" s="3">
        <v>25.4</v>
      </c>
      <c r="AA457" s="3">
        <v>103728.1</v>
      </c>
      <c r="AB457" s="3">
        <v>78795.16</v>
      </c>
      <c r="AC457" s="3">
        <v>120815.1</v>
      </c>
      <c r="AD457" s="3">
        <v>96325.92</v>
      </c>
    </row>
    <row r="458" spans="1:30" x14ac:dyDescent="0.3">
      <c r="A458" s="3" t="s">
        <v>860</v>
      </c>
      <c r="B458" s="4">
        <v>86843</v>
      </c>
      <c r="C458" s="4">
        <v>218</v>
      </c>
      <c r="D458" s="4" t="s">
        <v>25</v>
      </c>
      <c r="E458" s="5">
        <v>43081</v>
      </c>
      <c r="F458" s="3" t="s">
        <v>861</v>
      </c>
      <c r="G458" s="4" t="s">
        <v>86</v>
      </c>
      <c r="H458" s="3" t="s">
        <v>831</v>
      </c>
      <c r="I458" s="3" t="s">
        <v>232</v>
      </c>
      <c r="J458" s="3" t="s">
        <v>232</v>
      </c>
      <c r="K458" s="3" t="s">
        <v>132</v>
      </c>
      <c r="L458" s="6" t="s">
        <v>175</v>
      </c>
      <c r="M458" s="3" t="s">
        <v>184</v>
      </c>
      <c r="N458" s="3" t="s">
        <v>862</v>
      </c>
      <c r="O458" s="3" t="s">
        <v>92</v>
      </c>
      <c r="P458" s="3" t="s">
        <v>234</v>
      </c>
      <c r="Q458" s="3" t="s">
        <v>31</v>
      </c>
      <c r="R458" s="3">
        <v>47</v>
      </c>
      <c r="U458" s="3">
        <v>152</v>
      </c>
      <c r="X458" s="32">
        <v>612</v>
      </c>
      <c r="Y458" s="33"/>
      <c r="AA458" s="3">
        <v>103417.60000000001</v>
      </c>
      <c r="AC458" s="3">
        <v>103417.60000000001</v>
      </c>
    </row>
    <row r="459" spans="1:30" x14ac:dyDescent="0.3">
      <c r="A459" s="3" t="s">
        <v>1695</v>
      </c>
      <c r="B459" s="4">
        <v>23268</v>
      </c>
      <c r="C459" s="4">
        <v>174</v>
      </c>
      <c r="D459" s="4" t="s">
        <v>25</v>
      </c>
      <c r="E459" s="5" t="s">
        <v>45</v>
      </c>
      <c r="F459" s="3" t="s">
        <v>1696</v>
      </c>
      <c r="G459" s="4" t="s">
        <v>86</v>
      </c>
      <c r="H459" s="3" t="s">
        <v>711</v>
      </c>
      <c r="I459" s="3" t="s">
        <v>175</v>
      </c>
      <c r="J459" s="3" t="s">
        <v>89</v>
      </c>
      <c r="K459" s="3" t="s">
        <v>89</v>
      </c>
      <c r="L459" s="6" t="s">
        <v>175</v>
      </c>
      <c r="M459" s="3" t="s">
        <v>712</v>
      </c>
      <c r="N459" s="3" t="s">
        <v>1697</v>
      </c>
      <c r="O459" s="3" t="s">
        <v>178</v>
      </c>
      <c r="P459" s="3" t="s">
        <v>64</v>
      </c>
      <c r="Q459" s="3" t="s">
        <v>31</v>
      </c>
      <c r="R459" s="3">
        <v>94</v>
      </c>
      <c r="S459" s="3">
        <v>97</v>
      </c>
      <c r="T459" s="3">
        <v>-3.2</v>
      </c>
      <c r="U459" s="3">
        <v>271</v>
      </c>
      <c r="V459" s="3">
        <v>316</v>
      </c>
      <c r="W459" s="3">
        <v>-14.3</v>
      </c>
      <c r="X459" s="32">
        <v>1374</v>
      </c>
      <c r="Y459" s="33">
        <v>1483</v>
      </c>
      <c r="Z459" s="3">
        <v>-7.3</v>
      </c>
      <c r="AA459" s="3">
        <v>103240.46</v>
      </c>
      <c r="AB459" s="3">
        <v>108400.32000000001</v>
      </c>
      <c r="AC459" s="3">
        <v>108690.46</v>
      </c>
      <c r="AD459" s="3">
        <v>114276.32</v>
      </c>
    </row>
    <row r="460" spans="1:30" x14ac:dyDescent="0.3">
      <c r="A460" s="3" t="s">
        <v>4543</v>
      </c>
      <c r="B460" s="4">
        <v>64750</v>
      </c>
      <c r="C460" s="4">
        <v>302</v>
      </c>
      <c r="D460" s="4" t="s">
        <v>25</v>
      </c>
      <c r="E460" s="5" t="s">
        <v>45</v>
      </c>
      <c r="F460" s="3" t="s">
        <v>4544</v>
      </c>
      <c r="G460" s="4" t="s">
        <v>86</v>
      </c>
      <c r="H460" s="3" t="s">
        <v>252</v>
      </c>
      <c r="I460" s="3" t="s">
        <v>252</v>
      </c>
      <c r="J460" s="3" t="s">
        <v>146</v>
      </c>
      <c r="K460" s="3" t="s">
        <v>146</v>
      </c>
      <c r="L460" s="6" t="s">
        <v>252</v>
      </c>
      <c r="M460" s="3" t="s">
        <v>184</v>
      </c>
      <c r="N460" s="3" t="s">
        <v>4545</v>
      </c>
      <c r="O460" s="3" t="s">
        <v>92</v>
      </c>
      <c r="P460" s="3" t="s">
        <v>397</v>
      </c>
      <c r="Q460" s="3" t="s">
        <v>31</v>
      </c>
      <c r="R460" s="3">
        <v>24</v>
      </c>
      <c r="S460" s="3">
        <v>17</v>
      </c>
      <c r="T460" s="3">
        <v>37.700000000000003</v>
      </c>
      <c r="U460" s="3">
        <v>63</v>
      </c>
      <c r="V460" s="3">
        <v>73</v>
      </c>
      <c r="W460" s="3">
        <v>-14.7</v>
      </c>
      <c r="X460" s="16">
        <v>364</v>
      </c>
      <c r="Y460" s="7">
        <v>367</v>
      </c>
      <c r="Z460" s="3">
        <v>-0.9</v>
      </c>
      <c r="AA460" s="3">
        <v>103089.72</v>
      </c>
      <c r="AB460" s="3">
        <v>114778.88</v>
      </c>
      <c r="AC460" s="3">
        <v>108282.72</v>
      </c>
      <c r="AD460" s="3">
        <v>119500.88</v>
      </c>
    </row>
    <row r="461" spans="1:30" x14ac:dyDescent="0.3">
      <c r="A461" s="3" t="s">
        <v>1698</v>
      </c>
      <c r="B461" s="4">
        <v>37987</v>
      </c>
      <c r="C461" s="4">
        <v>145</v>
      </c>
      <c r="D461" s="4" t="s">
        <v>25</v>
      </c>
      <c r="E461" s="5" t="s">
        <v>45</v>
      </c>
      <c r="F461" s="3" t="s">
        <v>1699</v>
      </c>
      <c r="G461" s="4" t="s">
        <v>86</v>
      </c>
      <c r="H461" s="3" t="s">
        <v>252</v>
      </c>
      <c r="I461" s="3" t="s">
        <v>252</v>
      </c>
      <c r="J461" s="3" t="s">
        <v>89</v>
      </c>
      <c r="K461" s="3" t="s">
        <v>132</v>
      </c>
      <c r="L461" s="6" t="s">
        <v>252</v>
      </c>
      <c r="M461" s="3" t="s">
        <v>154</v>
      </c>
      <c r="N461" s="3" t="s">
        <v>1700</v>
      </c>
      <c r="O461" s="3" t="s">
        <v>311</v>
      </c>
      <c r="P461" s="3" t="s">
        <v>161</v>
      </c>
      <c r="Q461" s="3" t="s">
        <v>31</v>
      </c>
      <c r="R461" s="3">
        <v>68</v>
      </c>
      <c r="S461" s="3">
        <v>66</v>
      </c>
      <c r="T461" s="3">
        <v>3.4</v>
      </c>
      <c r="U461" s="3">
        <v>197</v>
      </c>
      <c r="V461" s="3">
        <v>236</v>
      </c>
      <c r="W461" s="3">
        <v>-16.3</v>
      </c>
      <c r="X461" s="16">
        <v>722</v>
      </c>
      <c r="Y461" s="7">
        <v>949</v>
      </c>
      <c r="Z461" s="3">
        <v>-24</v>
      </c>
      <c r="AA461" s="3">
        <v>101888.64</v>
      </c>
      <c r="AB461" s="3">
        <v>133985.60000000001</v>
      </c>
      <c r="AC461" s="3">
        <v>101888.64</v>
      </c>
      <c r="AD461" s="3">
        <v>133985.60000000001</v>
      </c>
    </row>
    <row r="462" spans="1:30" x14ac:dyDescent="0.3">
      <c r="A462" s="3" t="s">
        <v>1701</v>
      </c>
      <c r="B462" s="4">
        <v>12463</v>
      </c>
      <c r="C462" s="4">
        <v>308</v>
      </c>
      <c r="D462" s="4" t="s">
        <v>25</v>
      </c>
      <c r="E462" s="5" t="s">
        <v>45</v>
      </c>
      <c r="F462" s="3" t="s">
        <v>1702</v>
      </c>
      <c r="G462" s="4" t="s">
        <v>86</v>
      </c>
      <c r="H462" s="3" t="s">
        <v>896</v>
      </c>
      <c r="I462" s="3" t="s">
        <v>257</v>
      </c>
      <c r="J462" s="3" t="s">
        <v>89</v>
      </c>
      <c r="K462" s="3" t="s">
        <v>89</v>
      </c>
      <c r="L462" s="6" t="s">
        <v>257</v>
      </c>
      <c r="M462" s="3" t="s">
        <v>258</v>
      </c>
      <c r="N462" s="3" t="s">
        <v>1703</v>
      </c>
      <c r="O462" s="3" t="s">
        <v>178</v>
      </c>
      <c r="P462" s="3" t="s">
        <v>49</v>
      </c>
      <c r="Q462" s="3" t="s">
        <v>50</v>
      </c>
      <c r="R462" s="3">
        <v>90</v>
      </c>
      <c r="S462" s="3">
        <v>65</v>
      </c>
      <c r="T462" s="3">
        <v>37.700000000000003</v>
      </c>
      <c r="U462" s="3">
        <v>248</v>
      </c>
      <c r="V462" s="3">
        <v>259</v>
      </c>
      <c r="W462" s="3">
        <v>-4.5</v>
      </c>
      <c r="X462" s="32">
        <v>1040</v>
      </c>
      <c r="Y462" s="33">
        <v>1166</v>
      </c>
      <c r="Z462" s="3">
        <v>-10.8</v>
      </c>
      <c r="AA462" s="3">
        <v>101564.68</v>
      </c>
      <c r="AB462" s="3">
        <v>113846.88</v>
      </c>
      <c r="AC462" s="3">
        <v>101564.68</v>
      </c>
      <c r="AD462" s="3">
        <v>113846.88</v>
      </c>
    </row>
    <row r="463" spans="1:30" x14ac:dyDescent="0.3">
      <c r="A463" s="3" t="s">
        <v>1704</v>
      </c>
      <c r="B463" s="4">
        <v>86888</v>
      </c>
      <c r="C463" s="4">
        <v>173</v>
      </c>
      <c r="D463" s="4" t="s">
        <v>25</v>
      </c>
      <c r="E463" s="5" t="s">
        <v>45</v>
      </c>
      <c r="F463" s="3" t="s">
        <v>1705</v>
      </c>
      <c r="G463" s="4" t="s">
        <v>86</v>
      </c>
      <c r="H463" s="3" t="s">
        <v>831</v>
      </c>
      <c r="I463" s="3" t="s">
        <v>175</v>
      </c>
      <c r="J463" s="3" t="s">
        <v>89</v>
      </c>
      <c r="K463" s="3" t="s">
        <v>89</v>
      </c>
      <c r="L463" s="6" t="s">
        <v>175</v>
      </c>
      <c r="M463" s="3" t="s">
        <v>184</v>
      </c>
      <c r="N463" s="3" t="s">
        <v>1706</v>
      </c>
      <c r="O463" s="3" t="s">
        <v>178</v>
      </c>
      <c r="P463" s="3" t="s">
        <v>194</v>
      </c>
      <c r="Q463" s="3" t="s">
        <v>60</v>
      </c>
      <c r="R463" s="3">
        <v>72</v>
      </c>
      <c r="S463" s="3">
        <v>67</v>
      </c>
      <c r="T463" s="3">
        <v>8.8000000000000007</v>
      </c>
      <c r="U463" s="3">
        <v>195</v>
      </c>
      <c r="V463" s="3">
        <v>243</v>
      </c>
      <c r="W463" s="3">
        <v>-19.7</v>
      </c>
      <c r="X463" s="32">
        <v>893</v>
      </c>
      <c r="Y463" s="33">
        <v>982</v>
      </c>
      <c r="Z463" s="3">
        <v>-9.1</v>
      </c>
      <c r="AA463" s="3">
        <v>101095.02</v>
      </c>
      <c r="AB463" s="3">
        <v>111529.68</v>
      </c>
      <c r="AC463" s="3">
        <v>102423.9</v>
      </c>
      <c r="AD463" s="3">
        <v>111529.68</v>
      </c>
    </row>
    <row r="464" spans="1:30" x14ac:dyDescent="0.3">
      <c r="A464" s="3" t="s">
        <v>5349</v>
      </c>
      <c r="B464" s="4">
        <v>39175</v>
      </c>
      <c r="C464" s="4">
        <v>170</v>
      </c>
      <c r="D464" s="4" t="s">
        <v>25</v>
      </c>
      <c r="E464" s="5" t="s">
        <v>45</v>
      </c>
      <c r="F464" s="3" t="s">
        <v>5350</v>
      </c>
      <c r="G464" s="4" t="s">
        <v>86</v>
      </c>
      <c r="H464" s="3" t="s">
        <v>252</v>
      </c>
      <c r="I464" s="3" t="s">
        <v>252</v>
      </c>
      <c r="J464" s="3" t="s">
        <v>104</v>
      </c>
      <c r="K464" s="3" t="s">
        <v>104</v>
      </c>
      <c r="L464" s="6" t="s">
        <v>252</v>
      </c>
      <c r="M464" s="3" t="s">
        <v>154</v>
      </c>
      <c r="N464" s="3" t="s">
        <v>5351</v>
      </c>
      <c r="O464" s="3" t="s">
        <v>311</v>
      </c>
      <c r="P464" s="3" t="s">
        <v>55</v>
      </c>
      <c r="Q464" s="3" t="s">
        <v>31</v>
      </c>
      <c r="R464" s="3">
        <v>96</v>
      </c>
      <c r="S464" s="3">
        <v>183</v>
      </c>
      <c r="T464" s="3">
        <v>-47.6</v>
      </c>
      <c r="U464" s="3">
        <v>366</v>
      </c>
      <c r="V464" s="3">
        <v>382</v>
      </c>
      <c r="W464" s="3">
        <v>-4.0999999999999996</v>
      </c>
      <c r="X464" s="16">
        <v>1365</v>
      </c>
      <c r="Y464" s="7">
        <v>1395</v>
      </c>
      <c r="Z464" s="3">
        <v>-2.2000000000000002</v>
      </c>
      <c r="AA464" s="3">
        <v>101043.37</v>
      </c>
      <c r="AB464" s="3">
        <v>103659.52</v>
      </c>
      <c r="AC464" s="3">
        <v>107387.37</v>
      </c>
      <c r="AD464" s="3">
        <v>109577.52</v>
      </c>
    </row>
    <row r="465" spans="1:30" x14ac:dyDescent="0.3">
      <c r="A465" s="3" t="s">
        <v>3357</v>
      </c>
      <c r="B465" s="4">
        <v>39791</v>
      </c>
      <c r="C465" s="4">
        <v>253</v>
      </c>
      <c r="D465" s="4" t="s">
        <v>25</v>
      </c>
      <c r="E465" s="5">
        <v>42709</v>
      </c>
      <c r="F465" s="3" t="s">
        <v>3358</v>
      </c>
      <c r="G465" s="4" t="s">
        <v>86</v>
      </c>
      <c r="H465" s="3" t="s">
        <v>252</v>
      </c>
      <c r="I465" s="3" t="s">
        <v>252</v>
      </c>
      <c r="J465" s="3" t="s">
        <v>132</v>
      </c>
      <c r="K465" s="3" t="s">
        <v>132</v>
      </c>
      <c r="L465" s="6" t="s">
        <v>252</v>
      </c>
      <c r="M465" s="3" t="s">
        <v>184</v>
      </c>
      <c r="N465" s="3" t="s">
        <v>3359</v>
      </c>
      <c r="O465" s="3" t="s">
        <v>92</v>
      </c>
      <c r="P465" s="3" t="s">
        <v>3360</v>
      </c>
      <c r="Q465" s="3" t="s">
        <v>36</v>
      </c>
      <c r="R465" s="3">
        <v>29</v>
      </c>
      <c r="S465" s="3">
        <v>66</v>
      </c>
      <c r="T465" s="3">
        <v>-56.3</v>
      </c>
      <c r="U465" s="3">
        <v>85</v>
      </c>
      <c r="V465" s="3">
        <v>289</v>
      </c>
      <c r="W465" s="3">
        <v>-70.8</v>
      </c>
      <c r="X465" s="32">
        <v>487</v>
      </c>
      <c r="Y465" s="33">
        <v>1625</v>
      </c>
      <c r="Z465" s="3">
        <v>-70</v>
      </c>
      <c r="AA465" s="3">
        <v>100943.15</v>
      </c>
      <c r="AB465" s="3">
        <v>336765</v>
      </c>
      <c r="AC465" s="3">
        <v>100943.15</v>
      </c>
      <c r="AD465" s="3">
        <v>336765</v>
      </c>
    </row>
    <row r="466" spans="1:30" x14ac:dyDescent="0.3">
      <c r="A466" s="3" t="s">
        <v>1707</v>
      </c>
      <c r="B466" s="4">
        <v>39919</v>
      </c>
      <c r="C466" s="4">
        <v>224</v>
      </c>
      <c r="D466" s="4" t="s">
        <v>25</v>
      </c>
      <c r="E466" s="5">
        <v>42565</v>
      </c>
      <c r="F466" s="3" t="s">
        <v>1708</v>
      </c>
      <c r="G466" s="4" t="s">
        <v>86</v>
      </c>
      <c r="H466" s="3" t="s">
        <v>252</v>
      </c>
      <c r="I466" s="3" t="s">
        <v>252</v>
      </c>
      <c r="J466" s="3" t="s">
        <v>89</v>
      </c>
      <c r="K466" s="3" t="s">
        <v>89</v>
      </c>
      <c r="L466" s="6" t="s">
        <v>252</v>
      </c>
      <c r="M466" s="3" t="s">
        <v>184</v>
      </c>
      <c r="N466" s="3" t="s">
        <v>1709</v>
      </c>
      <c r="O466" s="3" t="s">
        <v>92</v>
      </c>
      <c r="P466" s="3" t="s">
        <v>26</v>
      </c>
      <c r="Q466" s="3" t="s">
        <v>27</v>
      </c>
      <c r="R466" s="3">
        <v>53</v>
      </c>
      <c r="S466" s="3">
        <v>48</v>
      </c>
      <c r="T466" s="3">
        <v>9.8000000000000007</v>
      </c>
      <c r="U466" s="3">
        <v>231</v>
      </c>
      <c r="V466" s="3">
        <v>307</v>
      </c>
      <c r="W466" s="3">
        <v>-24.6</v>
      </c>
      <c r="X466" s="32">
        <v>1175</v>
      </c>
      <c r="Y466" s="33">
        <v>1852</v>
      </c>
      <c r="Z466" s="3">
        <v>-36.6</v>
      </c>
      <c r="AA466" s="3">
        <v>100444.64</v>
      </c>
      <c r="AB466" s="3">
        <v>156670.46</v>
      </c>
      <c r="AC466" s="3">
        <v>116088.8</v>
      </c>
      <c r="AD466" s="3">
        <v>183032.06</v>
      </c>
    </row>
    <row r="467" spans="1:30" x14ac:dyDescent="0.3">
      <c r="A467" s="3" t="s">
        <v>4546</v>
      </c>
      <c r="B467" s="4">
        <v>64722</v>
      </c>
      <c r="C467" s="4">
        <v>241</v>
      </c>
      <c r="D467" s="4" t="s">
        <v>25</v>
      </c>
      <c r="E467" s="5" t="s">
        <v>45</v>
      </c>
      <c r="F467" s="3" t="s">
        <v>4547</v>
      </c>
      <c r="G467" s="4" t="s">
        <v>86</v>
      </c>
      <c r="H467" s="3" t="s">
        <v>252</v>
      </c>
      <c r="I467" s="3" t="s">
        <v>252</v>
      </c>
      <c r="J467" s="3" t="s">
        <v>146</v>
      </c>
      <c r="K467" s="3" t="s">
        <v>146</v>
      </c>
      <c r="L467" s="6" t="s">
        <v>252</v>
      </c>
      <c r="M467" s="3" t="s">
        <v>184</v>
      </c>
      <c r="N467" s="3" t="s">
        <v>4548</v>
      </c>
      <c r="O467" s="3" t="s">
        <v>92</v>
      </c>
      <c r="P467" s="3" t="s">
        <v>397</v>
      </c>
      <c r="Q467" s="3" t="s">
        <v>31</v>
      </c>
      <c r="R467" s="3">
        <v>24</v>
      </c>
      <c r="S467" s="3">
        <v>12</v>
      </c>
      <c r="T467" s="3">
        <v>95.7</v>
      </c>
      <c r="U467" s="3">
        <v>69</v>
      </c>
      <c r="V467" s="3">
        <v>74</v>
      </c>
      <c r="W467" s="3">
        <v>-5.8</v>
      </c>
      <c r="X467" s="16">
        <v>291</v>
      </c>
      <c r="Y467" s="7">
        <v>295</v>
      </c>
      <c r="Z467" s="3">
        <v>-1.5</v>
      </c>
      <c r="AA467" s="3">
        <v>100368.98</v>
      </c>
      <c r="AB467" s="3">
        <v>101870.34</v>
      </c>
      <c r="AC467" s="3">
        <v>100368.98</v>
      </c>
      <c r="AD467" s="3">
        <v>101870.34</v>
      </c>
    </row>
    <row r="468" spans="1:30" x14ac:dyDescent="0.3">
      <c r="A468" s="3" t="s">
        <v>1710</v>
      </c>
      <c r="B468" s="4">
        <v>68306</v>
      </c>
      <c r="C468" s="4">
        <v>207</v>
      </c>
      <c r="D468" s="4" t="s">
        <v>25</v>
      </c>
      <c r="E468" s="5" t="s">
        <v>45</v>
      </c>
      <c r="F468" s="3" t="s">
        <v>1711</v>
      </c>
      <c r="G468" s="4" t="s">
        <v>86</v>
      </c>
      <c r="H468" s="3" t="s">
        <v>54</v>
      </c>
      <c r="I468" s="3" t="s">
        <v>191</v>
      </c>
      <c r="J468" s="3" t="s">
        <v>89</v>
      </c>
      <c r="K468" s="3" t="s">
        <v>89</v>
      </c>
      <c r="L468" s="6" t="s">
        <v>191</v>
      </c>
      <c r="M468" s="3" t="s">
        <v>211</v>
      </c>
      <c r="N468" s="3" t="s">
        <v>1712</v>
      </c>
      <c r="O468" s="3" t="s">
        <v>92</v>
      </c>
      <c r="P468" s="3" t="s">
        <v>397</v>
      </c>
      <c r="Q468" s="3" t="s">
        <v>31</v>
      </c>
      <c r="R468" s="3">
        <v>96</v>
      </c>
      <c r="S468" s="3">
        <v>76</v>
      </c>
      <c r="T468" s="3">
        <v>26.2</v>
      </c>
      <c r="U468" s="3">
        <v>258</v>
      </c>
      <c r="V468" s="3">
        <v>244</v>
      </c>
      <c r="W468" s="3">
        <v>5.7</v>
      </c>
      <c r="X468" s="32">
        <v>1174</v>
      </c>
      <c r="Y468" s="33">
        <v>1132</v>
      </c>
      <c r="Z468" s="3">
        <v>3.7</v>
      </c>
      <c r="AA468" s="3">
        <v>99982.2</v>
      </c>
      <c r="AB468" s="3">
        <v>96460.6</v>
      </c>
      <c r="AC468" s="3">
        <v>99982.2</v>
      </c>
      <c r="AD468" s="3">
        <v>96460.6</v>
      </c>
    </row>
    <row r="469" spans="1:30" x14ac:dyDescent="0.3">
      <c r="A469" s="3" t="s">
        <v>4549</v>
      </c>
      <c r="B469" s="4">
        <v>36870</v>
      </c>
      <c r="C469" s="4">
        <v>104</v>
      </c>
      <c r="D469" s="4" t="s">
        <v>25</v>
      </c>
      <c r="E469" s="5" t="s">
        <v>45</v>
      </c>
      <c r="F469" s="3" t="s">
        <v>4550</v>
      </c>
      <c r="G469" s="4" t="s">
        <v>86</v>
      </c>
      <c r="H469" s="3" t="s">
        <v>252</v>
      </c>
      <c r="I469" s="3" t="s">
        <v>252</v>
      </c>
      <c r="J469" s="3" t="s">
        <v>146</v>
      </c>
      <c r="K469" s="3" t="s">
        <v>146</v>
      </c>
      <c r="L469" s="6" t="s">
        <v>252</v>
      </c>
      <c r="M469" s="3" t="s">
        <v>154</v>
      </c>
      <c r="N469" s="3" t="s">
        <v>4551</v>
      </c>
      <c r="O469" s="3" t="s">
        <v>311</v>
      </c>
      <c r="P469" s="3" t="s">
        <v>397</v>
      </c>
      <c r="Q469" s="3" t="s">
        <v>31</v>
      </c>
      <c r="R469" s="3">
        <v>17</v>
      </c>
      <c r="S469" s="3">
        <v>27</v>
      </c>
      <c r="T469" s="3">
        <v>-35</v>
      </c>
      <c r="U469" s="3">
        <v>87</v>
      </c>
      <c r="V469" s="3">
        <v>87</v>
      </c>
      <c r="W469" s="3">
        <v>-0.1</v>
      </c>
      <c r="X469" s="16">
        <v>356</v>
      </c>
      <c r="Y469" s="7">
        <v>394</v>
      </c>
      <c r="Z469" s="3">
        <v>-9.6999999999999993</v>
      </c>
      <c r="AA469" s="3">
        <v>99676.44</v>
      </c>
      <c r="AB469" s="3">
        <v>110409.39</v>
      </c>
      <c r="AC469" s="3">
        <v>99676.44</v>
      </c>
      <c r="AD469" s="3">
        <v>110409.39</v>
      </c>
    </row>
    <row r="470" spans="1:30" x14ac:dyDescent="0.3">
      <c r="A470" s="3" t="s">
        <v>3361</v>
      </c>
      <c r="B470" s="4">
        <v>39866</v>
      </c>
      <c r="C470" s="4">
        <v>262</v>
      </c>
      <c r="D470" s="4" t="s">
        <v>25</v>
      </c>
      <c r="E470" s="5" t="s">
        <v>45</v>
      </c>
      <c r="F470" s="3" t="s">
        <v>3362</v>
      </c>
      <c r="G470" s="4" t="s">
        <v>86</v>
      </c>
      <c r="H470" s="3" t="s">
        <v>252</v>
      </c>
      <c r="I470" s="3" t="s">
        <v>252</v>
      </c>
      <c r="J470" s="3" t="s">
        <v>132</v>
      </c>
      <c r="K470" s="3" t="s">
        <v>132</v>
      </c>
      <c r="L470" s="6" t="s">
        <v>252</v>
      </c>
      <c r="M470" s="3" t="s">
        <v>154</v>
      </c>
      <c r="N470" s="3" t="s">
        <v>3363</v>
      </c>
      <c r="O470" s="3" t="s">
        <v>311</v>
      </c>
      <c r="P470" s="3" t="s">
        <v>397</v>
      </c>
      <c r="Q470" s="3" t="s">
        <v>31</v>
      </c>
      <c r="R470" s="3">
        <v>60</v>
      </c>
      <c r="S470" s="3">
        <v>63</v>
      </c>
      <c r="T470" s="3">
        <v>-5.3</v>
      </c>
      <c r="U470" s="3">
        <v>194</v>
      </c>
      <c r="V470" s="3">
        <v>196</v>
      </c>
      <c r="W470" s="3">
        <v>-0.8</v>
      </c>
      <c r="X470" s="16">
        <v>771</v>
      </c>
      <c r="Y470" s="7">
        <v>809</v>
      </c>
      <c r="Z470" s="3">
        <v>-4.5999999999999996</v>
      </c>
      <c r="AA470" s="3">
        <v>99676.35</v>
      </c>
      <c r="AB470" s="3">
        <v>104533.62</v>
      </c>
      <c r="AC470" s="3">
        <v>99676.35</v>
      </c>
      <c r="AD470" s="3">
        <v>104533.62</v>
      </c>
    </row>
    <row r="471" spans="1:30" x14ac:dyDescent="0.3">
      <c r="A471" s="3" t="s">
        <v>5352</v>
      </c>
      <c r="B471" s="4">
        <v>89388</v>
      </c>
      <c r="C471" s="4">
        <v>46</v>
      </c>
      <c r="D471" s="4" t="s">
        <v>25</v>
      </c>
      <c r="E471" s="5" t="s">
        <v>45</v>
      </c>
      <c r="F471" s="3" t="s">
        <v>5353</v>
      </c>
      <c r="G471" s="4" t="s">
        <v>86</v>
      </c>
      <c r="H471" s="3" t="s">
        <v>245</v>
      </c>
      <c r="I471" s="3" t="s">
        <v>245</v>
      </c>
      <c r="J471" s="3" t="s">
        <v>104</v>
      </c>
      <c r="K471" s="3" t="s">
        <v>104</v>
      </c>
      <c r="L471" s="6" t="s">
        <v>245</v>
      </c>
      <c r="M471" s="3" t="s">
        <v>529</v>
      </c>
      <c r="N471" s="3" t="s">
        <v>5354</v>
      </c>
      <c r="O471" s="3" t="s">
        <v>248</v>
      </c>
      <c r="P471" s="3" t="s">
        <v>64</v>
      </c>
      <c r="Q471" s="3" t="s">
        <v>31</v>
      </c>
      <c r="R471" s="3">
        <v>100</v>
      </c>
      <c r="S471" s="3">
        <v>100</v>
      </c>
      <c r="T471" s="3">
        <v>0.4</v>
      </c>
      <c r="U471" s="3">
        <v>280</v>
      </c>
      <c r="V471" s="3">
        <v>355</v>
      </c>
      <c r="W471" s="3">
        <v>-21</v>
      </c>
      <c r="X471" s="32">
        <v>1249</v>
      </c>
      <c r="Y471" s="33">
        <v>1127</v>
      </c>
      <c r="Z471" s="3">
        <v>10.9</v>
      </c>
      <c r="AA471" s="3">
        <v>99437.440000000002</v>
      </c>
      <c r="AB471" s="3">
        <v>81375.839999999997</v>
      </c>
      <c r="AC471" s="3">
        <v>99437.440000000002</v>
      </c>
      <c r="AD471" s="3">
        <v>81375.839999999997</v>
      </c>
    </row>
    <row r="472" spans="1:30" x14ac:dyDescent="0.3">
      <c r="A472" s="3" t="s">
        <v>929</v>
      </c>
      <c r="B472" s="4">
        <v>58836</v>
      </c>
      <c r="C472" s="4">
        <v>318</v>
      </c>
      <c r="D472" s="4" t="s">
        <v>25</v>
      </c>
      <c r="E472" s="5" t="s">
        <v>45</v>
      </c>
      <c r="F472" s="3" t="s">
        <v>930</v>
      </c>
      <c r="G472" s="4" t="s">
        <v>86</v>
      </c>
      <c r="H472" s="3" t="s">
        <v>116</v>
      </c>
      <c r="I472" s="3" t="s">
        <v>116</v>
      </c>
      <c r="J472" s="3" t="s">
        <v>116</v>
      </c>
      <c r="K472" s="3" t="s">
        <v>89</v>
      </c>
      <c r="L472" s="6" t="s">
        <v>116</v>
      </c>
      <c r="M472" s="3" t="s">
        <v>122</v>
      </c>
      <c r="N472" s="3" t="s">
        <v>931</v>
      </c>
      <c r="O472" s="3" t="s">
        <v>119</v>
      </c>
      <c r="P472" s="3" t="s">
        <v>128</v>
      </c>
      <c r="Q472" s="3" t="s">
        <v>60</v>
      </c>
      <c r="R472" s="3">
        <v>75</v>
      </c>
      <c r="S472" s="3">
        <v>64</v>
      </c>
      <c r="T472" s="3">
        <v>17.2</v>
      </c>
      <c r="U472" s="3">
        <v>279</v>
      </c>
      <c r="V472" s="3">
        <v>257</v>
      </c>
      <c r="W472" s="3">
        <v>8.6</v>
      </c>
      <c r="X472" s="32">
        <v>933</v>
      </c>
      <c r="Y472" s="33">
        <v>921</v>
      </c>
      <c r="Z472" s="3">
        <v>1.3</v>
      </c>
      <c r="AA472" s="3">
        <v>99297.3</v>
      </c>
      <c r="AB472" s="3">
        <v>94377.600000000006</v>
      </c>
      <c r="AC472" s="3">
        <v>103385.23</v>
      </c>
      <c r="AD472" s="3">
        <v>98962.18</v>
      </c>
    </row>
    <row r="473" spans="1:30" x14ac:dyDescent="0.3">
      <c r="A473" s="3" t="s">
        <v>1713</v>
      </c>
      <c r="B473" s="4">
        <v>42703</v>
      </c>
      <c r="C473" s="4">
        <v>300</v>
      </c>
      <c r="D473" s="4" t="s">
        <v>25</v>
      </c>
      <c r="E473" s="5" t="s">
        <v>45</v>
      </c>
      <c r="F473" s="3" t="s">
        <v>1714</v>
      </c>
      <c r="G473" s="4" t="s">
        <v>86</v>
      </c>
      <c r="H473" s="3" t="s">
        <v>299</v>
      </c>
      <c r="I473" s="3" t="s">
        <v>299</v>
      </c>
      <c r="J473" s="3" t="s">
        <v>89</v>
      </c>
      <c r="K473" s="3" t="s">
        <v>89</v>
      </c>
      <c r="L473" s="6" t="s">
        <v>299</v>
      </c>
      <c r="M473" s="3" t="s">
        <v>184</v>
      </c>
      <c r="N473" s="3" t="s">
        <v>1715</v>
      </c>
      <c r="O473" s="3" t="s">
        <v>301</v>
      </c>
      <c r="P473" s="3" t="s">
        <v>51</v>
      </c>
      <c r="Q473" s="3" t="s">
        <v>31</v>
      </c>
      <c r="R473" s="3">
        <v>76</v>
      </c>
      <c r="S473" s="3">
        <v>82</v>
      </c>
      <c r="T473" s="3">
        <v>-7.1</v>
      </c>
      <c r="U473" s="3">
        <v>246</v>
      </c>
      <c r="V473" s="3">
        <v>225</v>
      </c>
      <c r="W473" s="3">
        <v>9.1999999999999993</v>
      </c>
      <c r="X473" s="32">
        <v>733</v>
      </c>
      <c r="Y473" s="33">
        <v>756</v>
      </c>
      <c r="Z473" s="3">
        <v>-3</v>
      </c>
      <c r="AA473" s="3">
        <v>99172.47</v>
      </c>
      <c r="AB473" s="3">
        <v>100688.16</v>
      </c>
      <c r="AC473" s="3">
        <v>101452.47</v>
      </c>
      <c r="AD473" s="3">
        <v>104600.16</v>
      </c>
    </row>
    <row r="474" spans="1:30" x14ac:dyDescent="0.3">
      <c r="A474" s="3" t="s">
        <v>1716</v>
      </c>
      <c r="B474" s="4">
        <v>16096</v>
      </c>
      <c r="C474" s="4">
        <v>224</v>
      </c>
      <c r="D474" s="4" t="s">
        <v>25</v>
      </c>
      <c r="E474" s="5" t="s">
        <v>45</v>
      </c>
      <c r="F474" s="3" t="s">
        <v>1717</v>
      </c>
      <c r="G474" s="4" t="s">
        <v>86</v>
      </c>
      <c r="H474" s="3" t="s">
        <v>717</v>
      </c>
      <c r="I474" s="3" t="s">
        <v>175</v>
      </c>
      <c r="J474" s="3" t="s">
        <v>89</v>
      </c>
      <c r="K474" s="3" t="s">
        <v>89</v>
      </c>
      <c r="L474" s="6" t="s">
        <v>175</v>
      </c>
      <c r="M474" s="3" t="s">
        <v>176</v>
      </c>
      <c r="N474" s="3" t="s">
        <v>1718</v>
      </c>
      <c r="O474" s="3" t="s">
        <v>178</v>
      </c>
      <c r="P474" s="3" t="s">
        <v>55</v>
      </c>
      <c r="Q474" s="3" t="s">
        <v>31</v>
      </c>
      <c r="R474" s="3">
        <v>60</v>
      </c>
      <c r="S474" s="3">
        <v>33</v>
      </c>
      <c r="T474" s="3">
        <v>81.8</v>
      </c>
      <c r="U474" s="3">
        <v>178</v>
      </c>
      <c r="V474" s="3">
        <v>124</v>
      </c>
      <c r="W474" s="3">
        <v>43.5</v>
      </c>
      <c r="X474" s="32">
        <v>736</v>
      </c>
      <c r="Y474" s="33">
        <v>615</v>
      </c>
      <c r="Z474" s="3">
        <v>19.600000000000001</v>
      </c>
      <c r="AA474" s="3">
        <v>98977.9</v>
      </c>
      <c r="AB474" s="3">
        <v>77947.08</v>
      </c>
      <c r="AC474" s="3">
        <v>101809.9</v>
      </c>
      <c r="AD474" s="3">
        <v>79723.08</v>
      </c>
    </row>
    <row r="475" spans="1:30" x14ac:dyDescent="0.3">
      <c r="A475" s="3" t="s">
        <v>3364</v>
      </c>
      <c r="B475" s="4">
        <v>88548</v>
      </c>
      <c r="C475" s="4">
        <v>187</v>
      </c>
      <c r="D475" s="4" t="s">
        <v>25</v>
      </c>
      <c r="E475" s="5" t="s">
        <v>45</v>
      </c>
      <c r="F475" s="3" t="s">
        <v>3365</v>
      </c>
      <c r="G475" s="4" t="s">
        <v>86</v>
      </c>
      <c r="H475" s="3" t="s">
        <v>245</v>
      </c>
      <c r="I475" s="3" t="s">
        <v>245</v>
      </c>
      <c r="J475" s="3" t="s">
        <v>132</v>
      </c>
      <c r="K475" s="3" t="s">
        <v>132</v>
      </c>
      <c r="L475" s="6" t="s">
        <v>245</v>
      </c>
      <c r="M475" s="3" t="s">
        <v>246</v>
      </c>
      <c r="N475" s="3" t="s">
        <v>3366</v>
      </c>
      <c r="O475" s="3" t="s">
        <v>248</v>
      </c>
      <c r="P475" s="3" t="s">
        <v>57</v>
      </c>
      <c r="Q475" s="3" t="s">
        <v>31</v>
      </c>
      <c r="R475" s="3">
        <v>71</v>
      </c>
      <c r="S475" s="3">
        <v>72</v>
      </c>
      <c r="T475" s="3">
        <v>-1.4</v>
      </c>
      <c r="U475" s="3">
        <v>157</v>
      </c>
      <c r="V475" s="3">
        <v>142</v>
      </c>
      <c r="W475" s="3">
        <v>10.6</v>
      </c>
      <c r="X475" s="32">
        <v>463</v>
      </c>
      <c r="Y475" s="33">
        <v>461</v>
      </c>
      <c r="Z475" s="3">
        <v>0.4</v>
      </c>
      <c r="AA475" s="3">
        <v>98752.94</v>
      </c>
      <c r="AB475" s="3">
        <v>96472.639999999999</v>
      </c>
      <c r="AC475" s="3">
        <v>106690.22</v>
      </c>
      <c r="AD475" s="3">
        <v>104507.93</v>
      </c>
    </row>
    <row r="476" spans="1:30" x14ac:dyDescent="0.3">
      <c r="A476" s="3" t="s">
        <v>1719</v>
      </c>
      <c r="B476" s="4">
        <v>73986</v>
      </c>
      <c r="C476" s="4">
        <v>381</v>
      </c>
      <c r="D476" s="4" t="s">
        <v>25</v>
      </c>
      <c r="E476" s="5" t="s">
        <v>45</v>
      </c>
      <c r="F476" s="3" t="s">
        <v>1720</v>
      </c>
      <c r="G476" s="4" t="s">
        <v>86</v>
      </c>
      <c r="H476" s="3" t="s">
        <v>54</v>
      </c>
      <c r="I476" s="3" t="s">
        <v>191</v>
      </c>
      <c r="J476" s="3" t="s">
        <v>89</v>
      </c>
      <c r="K476" s="3" t="s">
        <v>89</v>
      </c>
      <c r="L476" s="6" t="s">
        <v>191</v>
      </c>
      <c r="M476" s="3" t="s">
        <v>211</v>
      </c>
      <c r="N476" s="3" t="s">
        <v>1721</v>
      </c>
      <c r="O476" s="3" t="s">
        <v>92</v>
      </c>
      <c r="P476" s="3" t="s">
        <v>213</v>
      </c>
      <c r="Q476" s="3" t="s">
        <v>60</v>
      </c>
      <c r="R476" s="3">
        <v>66</v>
      </c>
      <c r="S476" s="3">
        <v>49</v>
      </c>
      <c r="T476" s="3">
        <v>34</v>
      </c>
      <c r="U476" s="3">
        <v>219</v>
      </c>
      <c r="V476" s="3">
        <v>224</v>
      </c>
      <c r="W476" s="3">
        <v>-2.2999999999999998</v>
      </c>
      <c r="X476" s="32">
        <v>835</v>
      </c>
      <c r="Y476" s="33">
        <v>831</v>
      </c>
      <c r="Z476" s="3">
        <v>0.4</v>
      </c>
      <c r="AA476" s="3">
        <v>98404.02</v>
      </c>
      <c r="AB476" s="3">
        <v>97198</v>
      </c>
      <c r="AC476" s="3">
        <v>100771.02</v>
      </c>
      <c r="AD476" s="3">
        <v>100338.44</v>
      </c>
    </row>
    <row r="477" spans="1:30" x14ac:dyDescent="0.3">
      <c r="A477" s="3" t="s">
        <v>3367</v>
      </c>
      <c r="B477" s="4">
        <v>19026</v>
      </c>
      <c r="C477" s="4">
        <v>207</v>
      </c>
      <c r="D477" s="4" t="s">
        <v>25</v>
      </c>
      <c r="E477" s="5" t="s">
        <v>45</v>
      </c>
      <c r="F477" s="3" t="s">
        <v>3368</v>
      </c>
      <c r="G477" s="4" t="s">
        <v>86</v>
      </c>
      <c r="H477" s="3" t="s">
        <v>758</v>
      </c>
      <c r="I477" s="3" t="s">
        <v>175</v>
      </c>
      <c r="J477" s="3" t="s">
        <v>132</v>
      </c>
      <c r="K477" s="3" t="s">
        <v>132</v>
      </c>
      <c r="L477" s="6" t="s">
        <v>175</v>
      </c>
      <c r="M477" s="3" t="s">
        <v>176</v>
      </c>
      <c r="N477" s="3" t="s">
        <v>3369</v>
      </c>
      <c r="O477" s="3" t="s">
        <v>178</v>
      </c>
      <c r="P477" s="3" t="s">
        <v>57</v>
      </c>
      <c r="Q477" s="3" t="s">
        <v>31</v>
      </c>
      <c r="R477" s="3">
        <v>29</v>
      </c>
      <c r="S477" s="3">
        <v>22</v>
      </c>
      <c r="T477" s="3">
        <v>31.8</v>
      </c>
      <c r="U477" s="3">
        <v>105</v>
      </c>
      <c r="V477" s="3">
        <v>71</v>
      </c>
      <c r="W477" s="3">
        <v>48.1</v>
      </c>
      <c r="X477" s="32">
        <v>486</v>
      </c>
      <c r="Y477" s="33">
        <v>291</v>
      </c>
      <c r="Z477" s="3">
        <v>67.099999999999994</v>
      </c>
      <c r="AA477" s="3">
        <v>98362.48</v>
      </c>
      <c r="AB477" s="3">
        <v>58546.77</v>
      </c>
      <c r="AC477" s="3">
        <v>104845.72</v>
      </c>
      <c r="AD477" s="3">
        <v>61463.97</v>
      </c>
    </row>
    <row r="478" spans="1:30" x14ac:dyDescent="0.3">
      <c r="A478" s="3" t="s">
        <v>3370</v>
      </c>
      <c r="B478" s="4">
        <v>89635</v>
      </c>
      <c r="C478" s="4">
        <v>187</v>
      </c>
      <c r="D478" s="4" t="s">
        <v>25</v>
      </c>
      <c r="E478" s="5" t="s">
        <v>45</v>
      </c>
      <c r="F478" s="3" t="s">
        <v>3371</v>
      </c>
      <c r="G478" s="4" t="s">
        <v>86</v>
      </c>
      <c r="H478" s="3" t="s">
        <v>245</v>
      </c>
      <c r="I478" s="3" t="s">
        <v>245</v>
      </c>
      <c r="J478" s="3" t="s">
        <v>132</v>
      </c>
      <c r="K478" s="3" t="s">
        <v>132</v>
      </c>
      <c r="L478" s="6" t="s">
        <v>245</v>
      </c>
      <c r="M478" s="3" t="s">
        <v>246</v>
      </c>
      <c r="N478" s="3" t="s">
        <v>3372</v>
      </c>
      <c r="O478" s="3" t="s">
        <v>248</v>
      </c>
      <c r="P478" s="3" t="s">
        <v>51</v>
      </c>
      <c r="Q478" s="3" t="s">
        <v>31</v>
      </c>
      <c r="R478" s="3">
        <v>49</v>
      </c>
      <c r="S478" s="3">
        <v>38</v>
      </c>
      <c r="T478" s="3">
        <v>28.9</v>
      </c>
      <c r="U478" s="3">
        <v>159</v>
      </c>
      <c r="V478" s="3">
        <v>138</v>
      </c>
      <c r="W478" s="3">
        <v>15.2</v>
      </c>
      <c r="X478" s="32">
        <v>573</v>
      </c>
      <c r="Y478" s="33">
        <v>675</v>
      </c>
      <c r="Z478" s="3">
        <v>-15.1</v>
      </c>
      <c r="AA478" s="3">
        <v>98224.98</v>
      </c>
      <c r="AB478" s="3">
        <v>109112.7</v>
      </c>
      <c r="AC478" s="3">
        <v>98224.98</v>
      </c>
      <c r="AD478" s="3">
        <v>109112.7</v>
      </c>
    </row>
    <row r="479" spans="1:30" x14ac:dyDescent="0.3">
      <c r="A479" s="3" t="s">
        <v>1722</v>
      </c>
      <c r="B479" s="4">
        <v>17830</v>
      </c>
      <c r="C479" s="4">
        <v>153</v>
      </c>
      <c r="D479" s="4" t="s">
        <v>25</v>
      </c>
      <c r="E479" s="5" t="s">
        <v>45</v>
      </c>
      <c r="F479" s="3" t="s">
        <v>1723</v>
      </c>
      <c r="G479" s="4" t="s">
        <v>86</v>
      </c>
      <c r="H479" s="3" t="s">
        <v>731</v>
      </c>
      <c r="I479" s="3" t="s">
        <v>175</v>
      </c>
      <c r="J479" s="3" t="s">
        <v>89</v>
      </c>
      <c r="K479" s="3" t="s">
        <v>89</v>
      </c>
      <c r="L479" s="6" t="s">
        <v>175</v>
      </c>
      <c r="M479" s="3" t="s">
        <v>176</v>
      </c>
      <c r="N479" s="3" t="s">
        <v>1724</v>
      </c>
      <c r="O479" s="3" t="s">
        <v>178</v>
      </c>
      <c r="P479" s="3" t="s">
        <v>49</v>
      </c>
      <c r="Q479" s="3" t="s">
        <v>50</v>
      </c>
      <c r="R479" s="3">
        <v>71</v>
      </c>
      <c r="S479" s="3">
        <v>74</v>
      </c>
      <c r="T479" s="3">
        <v>-3.2</v>
      </c>
      <c r="U479" s="3">
        <v>272</v>
      </c>
      <c r="V479" s="3">
        <v>294</v>
      </c>
      <c r="W479" s="3">
        <v>-7.5</v>
      </c>
      <c r="X479" s="32">
        <v>1125</v>
      </c>
      <c r="Y479" s="33">
        <v>1141</v>
      </c>
      <c r="Z479" s="3">
        <v>-1.4</v>
      </c>
      <c r="AA479" s="3">
        <v>98072.17</v>
      </c>
      <c r="AB479" s="3">
        <v>100647.33</v>
      </c>
      <c r="AC479" s="3">
        <v>104036.17</v>
      </c>
      <c r="AD479" s="3">
        <v>105547.33</v>
      </c>
    </row>
    <row r="480" spans="1:30" x14ac:dyDescent="0.3">
      <c r="A480" s="3" t="s">
        <v>1725</v>
      </c>
      <c r="B480" s="4">
        <v>52583</v>
      </c>
      <c r="C480" s="4">
        <v>184</v>
      </c>
      <c r="D480" s="4" t="s">
        <v>25</v>
      </c>
      <c r="E480" s="5" t="s">
        <v>45</v>
      </c>
      <c r="F480" s="3" t="s">
        <v>1726</v>
      </c>
      <c r="G480" s="4" t="s">
        <v>86</v>
      </c>
      <c r="H480" s="3" t="s">
        <v>87</v>
      </c>
      <c r="I480" s="3" t="s">
        <v>88</v>
      </c>
      <c r="J480" s="3" t="s">
        <v>89</v>
      </c>
      <c r="K480" s="3" t="s">
        <v>89</v>
      </c>
      <c r="L480" s="6" t="s">
        <v>88</v>
      </c>
      <c r="M480" s="3" t="s">
        <v>90</v>
      </c>
      <c r="N480" s="3" t="s">
        <v>1727</v>
      </c>
      <c r="O480" s="3" t="s">
        <v>106</v>
      </c>
      <c r="P480" s="3" t="s">
        <v>26</v>
      </c>
      <c r="Q480" s="3" t="s">
        <v>27</v>
      </c>
      <c r="R480" s="3">
        <v>73</v>
      </c>
      <c r="S480" s="3">
        <v>68</v>
      </c>
      <c r="T480" s="3">
        <v>8.6</v>
      </c>
      <c r="U480" s="3">
        <v>232</v>
      </c>
      <c r="V480" s="3">
        <v>222</v>
      </c>
      <c r="W480" s="3">
        <v>4.7</v>
      </c>
      <c r="X480" s="32">
        <v>947</v>
      </c>
      <c r="Y480" s="33">
        <v>916</v>
      </c>
      <c r="Z480" s="3">
        <v>3.4</v>
      </c>
      <c r="AA480" s="3">
        <v>97929.89</v>
      </c>
      <c r="AB480" s="3">
        <v>94405.25</v>
      </c>
      <c r="AC480" s="3">
        <v>97929.89</v>
      </c>
      <c r="AD480" s="3">
        <v>94405.25</v>
      </c>
    </row>
    <row r="481" spans="1:30" x14ac:dyDescent="0.3">
      <c r="A481" s="3" t="s">
        <v>3373</v>
      </c>
      <c r="B481" s="4">
        <v>4718</v>
      </c>
      <c r="C481" s="4">
        <v>90</v>
      </c>
      <c r="D481" s="4" t="s">
        <v>25</v>
      </c>
      <c r="E481" s="5" t="s">
        <v>45</v>
      </c>
      <c r="F481" s="3" t="s">
        <v>3374</v>
      </c>
      <c r="G481" s="4" t="s">
        <v>86</v>
      </c>
      <c r="H481" s="3" t="s">
        <v>900</v>
      </c>
      <c r="I481" s="3" t="s">
        <v>240</v>
      </c>
      <c r="J481" s="3" t="s">
        <v>132</v>
      </c>
      <c r="K481" s="3" t="s">
        <v>132</v>
      </c>
      <c r="L481" s="6" t="s">
        <v>240</v>
      </c>
      <c r="M481" s="3" t="s">
        <v>712</v>
      </c>
      <c r="N481" s="3" t="s">
        <v>3375</v>
      </c>
      <c r="O481" s="3" t="s">
        <v>178</v>
      </c>
      <c r="P481" s="3" t="s">
        <v>51</v>
      </c>
      <c r="Q481" s="3" t="s">
        <v>31</v>
      </c>
      <c r="R481" s="3">
        <v>15</v>
      </c>
      <c r="S481" s="3">
        <v>22</v>
      </c>
      <c r="T481" s="3">
        <v>-31.6</v>
      </c>
      <c r="U481" s="3">
        <v>85</v>
      </c>
      <c r="V481" s="3">
        <v>119</v>
      </c>
      <c r="W481" s="3">
        <v>-28.4</v>
      </c>
      <c r="X481" s="32">
        <v>339</v>
      </c>
      <c r="Y481" s="33">
        <v>392</v>
      </c>
      <c r="Z481" s="3">
        <v>-13.4</v>
      </c>
      <c r="AA481" s="3">
        <v>97843.6</v>
      </c>
      <c r="AB481" s="3">
        <v>113199.88</v>
      </c>
      <c r="AC481" s="3">
        <v>100651.6</v>
      </c>
      <c r="AD481" s="3">
        <v>116282.88</v>
      </c>
    </row>
    <row r="482" spans="1:30" x14ac:dyDescent="0.3">
      <c r="A482" s="3" t="s">
        <v>1728</v>
      </c>
      <c r="B482" s="4">
        <v>28043</v>
      </c>
      <c r="C482" s="4">
        <v>240</v>
      </c>
      <c r="D482" s="4" t="s">
        <v>25</v>
      </c>
      <c r="E482" s="5">
        <v>42906</v>
      </c>
      <c r="F482" s="3" t="s">
        <v>1729</v>
      </c>
      <c r="G482" s="4" t="s">
        <v>86</v>
      </c>
      <c r="H482" s="3" t="s">
        <v>758</v>
      </c>
      <c r="I482" s="3" t="s">
        <v>175</v>
      </c>
      <c r="J482" s="3" t="s">
        <v>89</v>
      </c>
      <c r="K482" s="3" t="s">
        <v>89</v>
      </c>
      <c r="L482" s="6" t="s">
        <v>175</v>
      </c>
      <c r="M482" s="3" t="s">
        <v>184</v>
      </c>
      <c r="N482" s="3" t="s">
        <v>1730</v>
      </c>
      <c r="O482" s="3" t="s">
        <v>178</v>
      </c>
      <c r="P482" s="3" t="s">
        <v>57</v>
      </c>
      <c r="Q482" s="3" t="s">
        <v>31</v>
      </c>
      <c r="R482" s="3">
        <v>75</v>
      </c>
      <c r="S482" s="3">
        <v>26</v>
      </c>
      <c r="T482" s="3">
        <v>187.5</v>
      </c>
      <c r="U482" s="3">
        <v>160</v>
      </c>
      <c r="V482" s="3">
        <v>318</v>
      </c>
      <c r="W482" s="3">
        <v>-49.7</v>
      </c>
      <c r="X482" s="32">
        <v>661</v>
      </c>
      <c r="Y482" s="33">
        <v>318</v>
      </c>
      <c r="Z482" s="3">
        <v>107.8</v>
      </c>
      <c r="AA482" s="3">
        <v>97718.39</v>
      </c>
      <c r="AB482" s="3">
        <v>49393.1</v>
      </c>
      <c r="AC482" s="3">
        <v>103658.17</v>
      </c>
      <c r="AD482" s="3">
        <v>49875.12</v>
      </c>
    </row>
    <row r="483" spans="1:30" x14ac:dyDescent="0.3">
      <c r="A483" s="3" t="s">
        <v>4552</v>
      </c>
      <c r="B483" s="4">
        <v>34164</v>
      </c>
      <c r="C483" s="4">
        <v>242</v>
      </c>
      <c r="D483" s="4" t="s">
        <v>25</v>
      </c>
      <c r="E483" s="5" t="s">
        <v>45</v>
      </c>
      <c r="F483" s="3" t="s">
        <v>4553</v>
      </c>
      <c r="G483" s="4" t="s">
        <v>86</v>
      </c>
      <c r="H483" s="3" t="s">
        <v>252</v>
      </c>
      <c r="I483" s="3" t="s">
        <v>252</v>
      </c>
      <c r="J483" s="3" t="s">
        <v>146</v>
      </c>
      <c r="K483" s="3" t="s">
        <v>146</v>
      </c>
      <c r="L483" s="6" t="s">
        <v>252</v>
      </c>
      <c r="M483" s="3" t="s">
        <v>154</v>
      </c>
      <c r="N483" s="3" t="s">
        <v>4554</v>
      </c>
      <c r="O483" s="3" t="s">
        <v>311</v>
      </c>
      <c r="P483" s="3" t="s">
        <v>397</v>
      </c>
      <c r="Q483" s="3" t="s">
        <v>31</v>
      </c>
      <c r="R483" s="3">
        <v>21</v>
      </c>
      <c r="S483" s="3">
        <v>26</v>
      </c>
      <c r="T483" s="3">
        <v>-18.899999999999999</v>
      </c>
      <c r="U483" s="3">
        <v>73</v>
      </c>
      <c r="V483" s="3">
        <v>82</v>
      </c>
      <c r="W483" s="3">
        <v>-11.1</v>
      </c>
      <c r="X483" s="32">
        <v>283</v>
      </c>
      <c r="Y483" s="33">
        <v>332</v>
      </c>
      <c r="Z483" s="3">
        <v>-14.6</v>
      </c>
      <c r="AA483" s="3">
        <v>97672.66</v>
      </c>
      <c r="AB483" s="3">
        <v>114379.12</v>
      </c>
      <c r="AC483" s="3">
        <v>97672.66</v>
      </c>
      <c r="AD483" s="3">
        <v>114379.12</v>
      </c>
    </row>
    <row r="484" spans="1:30" x14ac:dyDescent="0.3">
      <c r="A484" s="3" t="s">
        <v>3376</v>
      </c>
      <c r="B484" s="4">
        <v>28863</v>
      </c>
      <c r="C484" s="4">
        <v>231</v>
      </c>
      <c r="D484" s="4" t="s">
        <v>25</v>
      </c>
      <c r="E484" s="5" t="s">
        <v>45</v>
      </c>
      <c r="F484" s="3" t="s">
        <v>3377</v>
      </c>
      <c r="G484" s="4" t="s">
        <v>86</v>
      </c>
      <c r="H484" s="3" t="s">
        <v>153</v>
      </c>
      <c r="I484" s="3" t="s">
        <v>153</v>
      </c>
      <c r="J484" s="3" t="s">
        <v>132</v>
      </c>
      <c r="K484" s="3" t="s">
        <v>132</v>
      </c>
      <c r="L484" s="6" t="s">
        <v>153</v>
      </c>
      <c r="M484" s="3" t="s">
        <v>154</v>
      </c>
      <c r="N484" s="3" t="s">
        <v>3378</v>
      </c>
      <c r="O484" s="3" t="s">
        <v>156</v>
      </c>
      <c r="P484" s="3" t="s">
        <v>397</v>
      </c>
      <c r="Q484" s="3" t="s">
        <v>31</v>
      </c>
      <c r="R484" s="3">
        <v>52</v>
      </c>
      <c r="S484" s="3">
        <v>42</v>
      </c>
      <c r="T484" s="3">
        <v>24.9</v>
      </c>
      <c r="U484" s="3">
        <v>159</v>
      </c>
      <c r="V484" s="3">
        <v>158</v>
      </c>
      <c r="W484" s="3">
        <v>0.8</v>
      </c>
      <c r="X484" s="32">
        <v>629</v>
      </c>
      <c r="Y484" s="33">
        <v>628</v>
      </c>
      <c r="Z484" s="3">
        <v>0.2</v>
      </c>
      <c r="AA484" s="3">
        <v>97631.55</v>
      </c>
      <c r="AB484" s="3">
        <v>93198.6</v>
      </c>
      <c r="AC484" s="3">
        <v>97631.55</v>
      </c>
      <c r="AD484" s="3">
        <v>93198.6</v>
      </c>
    </row>
    <row r="485" spans="1:30" x14ac:dyDescent="0.3">
      <c r="A485" s="3" t="s">
        <v>4555</v>
      </c>
      <c r="B485" s="4">
        <v>11368</v>
      </c>
      <c r="C485" s="4">
        <v>87</v>
      </c>
      <c r="D485" s="4" t="s">
        <v>25</v>
      </c>
      <c r="E485" s="5" t="s">
        <v>45</v>
      </c>
      <c r="F485" s="3" t="s">
        <v>4556</v>
      </c>
      <c r="G485" s="4" t="s">
        <v>86</v>
      </c>
      <c r="H485" s="3" t="s">
        <v>896</v>
      </c>
      <c r="I485" s="3" t="s">
        <v>257</v>
      </c>
      <c r="J485" s="3" t="s">
        <v>146</v>
      </c>
      <c r="K485" s="3" t="s">
        <v>146</v>
      </c>
      <c r="L485" s="6" t="s">
        <v>257</v>
      </c>
      <c r="M485" s="3" t="s">
        <v>330</v>
      </c>
      <c r="N485" s="3" t="s">
        <v>4557</v>
      </c>
      <c r="O485" s="3" t="s">
        <v>178</v>
      </c>
      <c r="P485" s="3" t="s">
        <v>397</v>
      </c>
      <c r="Q485" s="3" t="s">
        <v>31</v>
      </c>
      <c r="R485" s="3">
        <v>18</v>
      </c>
      <c r="S485" s="3">
        <v>15</v>
      </c>
      <c r="T485" s="3">
        <v>15.4</v>
      </c>
      <c r="U485" s="3">
        <v>48</v>
      </c>
      <c r="V485" s="3">
        <v>56</v>
      </c>
      <c r="W485" s="3">
        <v>-14</v>
      </c>
      <c r="X485" s="32">
        <v>263</v>
      </c>
      <c r="Y485" s="33">
        <v>241</v>
      </c>
      <c r="Z485" s="3">
        <v>9.1</v>
      </c>
      <c r="AA485" s="3">
        <v>97528.69</v>
      </c>
      <c r="AB485" s="3">
        <v>89371.22</v>
      </c>
      <c r="AC485" s="3">
        <v>97528.69</v>
      </c>
      <c r="AD485" s="3">
        <v>89371.22</v>
      </c>
    </row>
    <row r="486" spans="1:30" x14ac:dyDescent="0.3">
      <c r="A486" s="3" t="s">
        <v>3379</v>
      </c>
      <c r="B486" s="4">
        <v>48101</v>
      </c>
      <c r="C486" s="4">
        <v>155</v>
      </c>
      <c r="D486" s="4" t="s">
        <v>25</v>
      </c>
      <c r="E486" s="5" t="s">
        <v>45</v>
      </c>
      <c r="F486" s="3" t="s">
        <v>3380</v>
      </c>
      <c r="G486" s="4" t="s">
        <v>86</v>
      </c>
      <c r="H486" s="3" t="s">
        <v>131</v>
      </c>
      <c r="I486" s="3" t="s">
        <v>88</v>
      </c>
      <c r="J486" s="3" t="s">
        <v>132</v>
      </c>
      <c r="K486" s="3" t="s">
        <v>132</v>
      </c>
      <c r="L486" s="6" t="s">
        <v>88</v>
      </c>
      <c r="M486" s="3" t="s">
        <v>133</v>
      </c>
      <c r="N486" s="3" t="s">
        <v>3381</v>
      </c>
      <c r="O486" s="3" t="s">
        <v>106</v>
      </c>
      <c r="P486" s="3" t="s">
        <v>42</v>
      </c>
      <c r="Q486" s="3" t="s">
        <v>31</v>
      </c>
      <c r="R486" s="3">
        <v>16</v>
      </c>
      <c r="S486" s="3">
        <v>19</v>
      </c>
      <c r="T486" s="3">
        <v>-14.3</v>
      </c>
      <c r="U486" s="3">
        <v>48</v>
      </c>
      <c r="V486" s="3">
        <v>51</v>
      </c>
      <c r="W486" s="3">
        <v>-5.3</v>
      </c>
      <c r="X486" s="32">
        <v>180</v>
      </c>
      <c r="Y486" s="33">
        <v>195</v>
      </c>
      <c r="Z486" s="3">
        <v>-7.8</v>
      </c>
      <c r="AA486" s="3">
        <v>97246</v>
      </c>
      <c r="AB486" s="3">
        <v>104070.64</v>
      </c>
      <c r="AC486" s="3">
        <v>97246</v>
      </c>
      <c r="AD486" s="3">
        <v>104070.64</v>
      </c>
    </row>
    <row r="487" spans="1:30" x14ac:dyDescent="0.3">
      <c r="A487" s="3" t="s">
        <v>932</v>
      </c>
      <c r="B487" s="4">
        <v>58868</v>
      </c>
      <c r="C487" s="4">
        <v>297</v>
      </c>
      <c r="D487" s="4" t="s">
        <v>25</v>
      </c>
      <c r="E487" s="5" t="s">
        <v>45</v>
      </c>
      <c r="F487" s="3" t="s">
        <v>933</v>
      </c>
      <c r="G487" s="4" t="s">
        <v>86</v>
      </c>
      <c r="H487" s="3" t="s">
        <v>116</v>
      </c>
      <c r="I487" s="3" t="s">
        <v>116</v>
      </c>
      <c r="J487" s="3" t="s">
        <v>116</v>
      </c>
      <c r="K487" s="3" t="s">
        <v>89</v>
      </c>
      <c r="L487" s="6" t="s">
        <v>116</v>
      </c>
      <c r="M487" s="3" t="s">
        <v>122</v>
      </c>
      <c r="N487" s="3" t="s">
        <v>934</v>
      </c>
      <c r="O487" s="3" t="s">
        <v>119</v>
      </c>
      <c r="P487" s="3" t="s">
        <v>128</v>
      </c>
      <c r="Q487" s="3" t="s">
        <v>60</v>
      </c>
      <c r="R487" s="3">
        <v>203</v>
      </c>
      <c r="S487" s="3">
        <v>131</v>
      </c>
      <c r="T487" s="3">
        <v>55.4</v>
      </c>
      <c r="U487" s="3">
        <v>537</v>
      </c>
      <c r="V487" s="3">
        <v>386</v>
      </c>
      <c r="W487" s="3">
        <v>39.1</v>
      </c>
      <c r="X487" s="32">
        <v>1276</v>
      </c>
      <c r="Y487" s="33">
        <v>1155</v>
      </c>
      <c r="Z487" s="3">
        <v>10.4</v>
      </c>
      <c r="AA487" s="3">
        <v>97152.42</v>
      </c>
      <c r="AB487" s="3">
        <v>87027.6</v>
      </c>
      <c r="AC487" s="3">
        <v>100877.42</v>
      </c>
      <c r="AD487" s="3">
        <v>89607.6</v>
      </c>
    </row>
    <row r="488" spans="1:30" x14ac:dyDescent="0.3">
      <c r="A488" s="3" t="s">
        <v>1211</v>
      </c>
      <c r="B488" s="4">
        <v>15667</v>
      </c>
      <c r="C488" s="4">
        <v>237</v>
      </c>
      <c r="D488" s="4" t="s">
        <v>25</v>
      </c>
      <c r="E488" s="5" t="s">
        <v>45</v>
      </c>
      <c r="F488" s="3" t="s">
        <v>1212</v>
      </c>
      <c r="G488" s="4" t="s">
        <v>86</v>
      </c>
      <c r="H488" s="3" t="s">
        <v>721</v>
      </c>
      <c r="I488" s="3" t="s">
        <v>228</v>
      </c>
      <c r="J488" s="3" t="s">
        <v>228</v>
      </c>
      <c r="K488" s="3" t="s">
        <v>146</v>
      </c>
      <c r="L488" s="6" t="s">
        <v>228</v>
      </c>
      <c r="M488" s="3" t="s">
        <v>228</v>
      </c>
      <c r="N488" s="3" t="s">
        <v>1213</v>
      </c>
      <c r="O488" s="3" t="s">
        <v>178</v>
      </c>
      <c r="P488" s="3" t="s">
        <v>51</v>
      </c>
      <c r="Q488" s="3" t="s">
        <v>31</v>
      </c>
      <c r="R488" s="3">
        <v>14</v>
      </c>
      <c r="S488" s="3">
        <v>8</v>
      </c>
      <c r="T488" s="3">
        <v>83.3</v>
      </c>
      <c r="U488" s="3">
        <v>46</v>
      </c>
      <c r="V488" s="3">
        <v>31</v>
      </c>
      <c r="W488" s="3">
        <v>47.6</v>
      </c>
      <c r="X488" s="32">
        <v>270</v>
      </c>
      <c r="Y488" s="33">
        <v>236</v>
      </c>
      <c r="Z488" s="3">
        <v>14.4</v>
      </c>
      <c r="AA488" s="3">
        <v>97123.68</v>
      </c>
      <c r="AB488" s="3">
        <v>85237.36</v>
      </c>
      <c r="AC488" s="3">
        <v>99754.68</v>
      </c>
      <c r="AD488" s="3">
        <v>87235.36</v>
      </c>
    </row>
    <row r="489" spans="1:30" x14ac:dyDescent="0.3">
      <c r="A489" s="3" t="s">
        <v>5355</v>
      </c>
      <c r="B489" s="4">
        <v>37067</v>
      </c>
      <c r="C489" s="4">
        <v>75</v>
      </c>
      <c r="D489" s="4" t="s">
        <v>25</v>
      </c>
      <c r="E489" s="5" t="s">
        <v>45</v>
      </c>
      <c r="F489" s="3" t="s">
        <v>5356</v>
      </c>
      <c r="G489" s="4" t="s">
        <v>86</v>
      </c>
      <c r="H489" s="3" t="s">
        <v>252</v>
      </c>
      <c r="I489" s="3" t="s">
        <v>252</v>
      </c>
      <c r="J489" s="3" t="s">
        <v>104</v>
      </c>
      <c r="K489" s="3" t="s">
        <v>104</v>
      </c>
      <c r="L489" s="6" t="s">
        <v>252</v>
      </c>
      <c r="M489" s="3" t="s">
        <v>154</v>
      </c>
      <c r="N489" s="3" t="s">
        <v>5357</v>
      </c>
      <c r="O489" s="3" t="s">
        <v>311</v>
      </c>
      <c r="P489" s="3" t="s">
        <v>213</v>
      </c>
      <c r="Q489" s="3" t="s">
        <v>31</v>
      </c>
      <c r="R489" s="3">
        <v>104</v>
      </c>
      <c r="S489" s="3">
        <v>123</v>
      </c>
      <c r="T489" s="3">
        <v>-14.9</v>
      </c>
      <c r="U489" s="3">
        <v>378</v>
      </c>
      <c r="V489" s="3">
        <v>471</v>
      </c>
      <c r="W489" s="3">
        <v>-19.7</v>
      </c>
      <c r="X489" s="16">
        <v>1877</v>
      </c>
      <c r="Y489" s="7">
        <v>2759</v>
      </c>
      <c r="Z489" s="3">
        <v>-32</v>
      </c>
      <c r="AA489" s="3">
        <v>96791.16</v>
      </c>
      <c r="AB489" s="3">
        <v>142287.35999999999</v>
      </c>
      <c r="AC489" s="3">
        <v>96791.16</v>
      </c>
      <c r="AD489" s="3">
        <v>142287.35999999999</v>
      </c>
    </row>
    <row r="490" spans="1:30" x14ac:dyDescent="0.3">
      <c r="A490" s="3" t="s">
        <v>1731</v>
      </c>
      <c r="B490" s="4">
        <v>86884</v>
      </c>
      <c r="C490" s="4">
        <v>288</v>
      </c>
      <c r="D490" s="4" t="s">
        <v>25</v>
      </c>
      <c r="E490" s="5" t="s">
        <v>45</v>
      </c>
      <c r="F490" s="3" t="s">
        <v>1732</v>
      </c>
      <c r="G490" s="4" t="s">
        <v>86</v>
      </c>
      <c r="H490" s="3" t="s">
        <v>831</v>
      </c>
      <c r="I490" s="3" t="s">
        <v>175</v>
      </c>
      <c r="J490" s="3" t="s">
        <v>89</v>
      </c>
      <c r="K490" s="3" t="s">
        <v>89</v>
      </c>
      <c r="L490" s="6" t="s">
        <v>175</v>
      </c>
      <c r="M490" s="3" t="s">
        <v>184</v>
      </c>
      <c r="N490" s="3" t="s">
        <v>1733</v>
      </c>
      <c r="O490" s="3" t="s">
        <v>178</v>
      </c>
      <c r="P490" s="3" t="s">
        <v>194</v>
      </c>
      <c r="Q490" s="3" t="s">
        <v>60</v>
      </c>
      <c r="R490" s="3">
        <v>54</v>
      </c>
      <c r="S490" s="3">
        <v>61</v>
      </c>
      <c r="T490" s="3">
        <v>-11.7</v>
      </c>
      <c r="U490" s="3">
        <v>170</v>
      </c>
      <c r="V490" s="3">
        <v>198</v>
      </c>
      <c r="W490" s="3">
        <v>-14.2</v>
      </c>
      <c r="X490" s="32">
        <v>807</v>
      </c>
      <c r="Y490" s="33">
        <v>888</v>
      </c>
      <c r="Z490" s="3">
        <v>-9.1</v>
      </c>
      <c r="AA490" s="3">
        <v>96651.31</v>
      </c>
      <c r="AB490" s="3">
        <v>106497.54</v>
      </c>
      <c r="AC490" s="3">
        <v>96651.31</v>
      </c>
      <c r="AD490" s="3">
        <v>106497.54</v>
      </c>
    </row>
    <row r="491" spans="1:30" x14ac:dyDescent="0.3">
      <c r="A491" s="3" t="s">
        <v>1734</v>
      </c>
      <c r="B491" s="4">
        <v>68846</v>
      </c>
      <c r="C491" s="4">
        <v>269</v>
      </c>
      <c r="D491" s="4" t="s">
        <v>25</v>
      </c>
      <c r="E491" s="5" t="s">
        <v>45</v>
      </c>
      <c r="F491" s="3" t="s">
        <v>1735</v>
      </c>
      <c r="G491" s="4" t="s">
        <v>86</v>
      </c>
      <c r="H491" s="3" t="s">
        <v>54</v>
      </c>
      <c r="I491" s="3" t="s">
        <v>191</v>
      </c>
      <c r="J491" s="3" t="s">
        <v>89</v>
      </c>
      <c r="K491" s="3" t="s">
        <v>89</v>
      </c>
      <c r="L491" s="6" t="s">
        <v>191</v>
      </c>
      <c r="M491" s="3" t="s">
        <v>206</v>
      </c>
      <c r="N491" s="3" t="s">
        <v>1736</v>
      </c>
      <c r="O491" s="3" t="s">
        <v>92</v>
      </c>
      <c r="P491" s="3" t="s">
        <v>64</v>
      </c>
      <c r="Q491" s="3" t="s">
        <v>31</v>
      </c>
      <c r="R491" s="3">
        <v>44</v>
      </c>
      <c r="S491" s="3">
        <v>69</v>
      </c>
      <c r="T491" s="3">
        <v>-36.200000000000003</v>
      </c>
      <c r="U491" s="3">
        <v>135</v>
      </c>
      <c r="V491" s="3">
        <v>179</v>
      </c>
      <c r="W491" s="3">
        <v>-24.5</v>
      </c>
      <c r="X491" s="32">
        <v>822</v>
      </c>
      <c r="Y491" s="33">
        <v>758</v>
      </c>
      <c r="Z491" s="3">
        <v>8.3000000000000007</v>
      </c>
      <c r="AA491" s="3">
        <v>96331.64</v>
      </c>
      <c r="AB491" s="3">
        <v>84411.04</v>
      </c>
      <c r="AC491" s="3">
        <v>99508.64</v>
      </c>
      <c r="AD491" s="3">
        <v>89637.04</v>
      </c>
    </row>
    <row r="492" spans="1:30" x14ac:dyDescent="0.3">
      <c r="A492" s="3" t="s">
        <v>935</v>
      </c>
      <c r="B492" s="4">
        <v>77420</v>
      </c>
      <c r="C492" s="4">
        <v>207</v>
      </c>
      <c r="D492" s="4" t="s">
        <v>25</v>
      </c>
      <c r="E492" s="5" t="s">
        <v>45</v>
      </c>
      <c r="F492" s="3" t="s">
        <v>936</v>
      </c>
      <c r="G492" s="4" t="s">
        <v>86</v>
      </c>
      <c r="H492" s="3" t="s">
        <v>116</v>
      </c>
      <c r="I492" s="3" t="s">
        <v>116</v>
      </c>
      <c r="J492" s="3" t="s">
        <v>116</v>
      </c>
      <c r="K492" s="3" t="s">
        <v>89</v>
      </c>
      <c r="L492" s="6" t="s">
        <v>116</v>
      </c>
      <c r="M492" s="3" t="s">
        <v>122</v>
      </c>
      <c r="N492" s="3" t="s">
        <v>937</v>
      </c>
      <c r="O492" s="3" t="s">
        <v>92</v>
      </c>
      <c r="P492" s="3" t="s">
        <v>938</v>
      </c>
      <c r="Q492" s="3" t="s">
        <v>31</v>
      </c>
      <c r="R492" s="3">
        <v>179</v>
      </c>
      <c r="S492" s="3">
        <v>108</v>
      </c>
      <c r="T492" s="3">
        <v>66</v>
      </c>
      <c r="U492" s="3">
        <v>519</v>
      </c>
      <c r="V492" s="3">
        <v>563</v>
      </c>
      <c r="W492" s="3">
        <v>-7.7</v>
      </c>
      <c r="X492" s="32">
        <v>1517</v>
      </c>
      <c r="Y492" s="33">
        <v>1544</v>
      </c>
      <c r="Z492" s="3">
        <v>-1.8</v>
      </c>
      <c r="AA492" s="3">
        <v>96198</v>
      </c>
      <c r="AB492" s="3">
        <v>99717.85</v>
      </c>
      <c r="AC492" s="3">
        <v>102570</v>
      </c>
      <c r="AD492" s="3">
        <v>104397.85</v>
      </c>
    </row>
    <row r="493" spans="1:30" x14ac:dyDescent="0.3">
      <c r="A493" s="3" t="s">
        <v>3382</v>
      </c>
      <c r="B493" s="4">
        <v>38179</v>
      </c>
      <c r="C493" s="4">
        <v>285</v>
      </c>
      <c r="D493" s="4" t="s">
        <v>25</v>
      </c>
      <c r="E493" s="5" t="s">
        <v>45</v>
      </c>
      <c r="F493" s="3" t="s">
        <v>3383</v>
      </c>
      <c r="G493" s="4" t="s">
        <v>86</v>
      </c>
      <c r="H493" s="3" t="s">
        <v>252</v>
      </c>
      <c r="I493" s="3" t="s">
        <v>252</v>
      </c>
      <c r="J493" s="3" t="s">
        <v>132</v>
      </c>
      <c r="K493" s="3" t="s">
        <v>132</v>
      </c>
      <c r="L493" s="6" t="s">
        <v>252</v>
      </c>
      <c r="M493" s="3" t="s">
        <v>154</v>
      </c>
      <c r="N493" s="3" t="s">
        <v>3384</v>
      </c>
      <c r="O493" s="3" t="s">
        <v>311</v>
      </c>
      <c r="P493" s="3" t="s">
        <v>2980</v>
      </c>
      <c r="Q493" s="3" t="s">
        <v>31</v>
      </c>
      <c r="R493" s="3">
        <v>69</v>
      </c>
      <c r="S493" s="3">
        <v>36</v>
      </c>
      <c r="T493" s="3">
        <v>88.5</v>
      </c>
      <c r="U493" s="3">
        <v>133</v>
      </c>
      <c r="V493" s="3">
        <v>93</v>
      </c>
      <c r="W493" s="3">
        <v>42.7</v>
      </c>
      <c r="X493" s="16">
        <v>456</v>
      </c>
      <c r="Y493" s="7">
        <v>267</v>
      </c>
      <c r="Z493" s="3">
        <v>70.8</v>
      </c>
      <c r="AA493" s="3">
        <v>96148.75</v>
      </c>
      <c r="AB493" s="3">
        <v>56079.25</v>
      </c>
      <c r="AC493" s="3">
        <v>98520</v>
      </c>
      <c r="AD493" s="3">
        <v>57672</v>
      </c>
    </row>
    <row r="494" spans="1:30" x14ac:dyDescent="0.3">
      <c r="A494" s="3" t="s">
        <v>3385</v>
      </c>
      <c r="B494" s="4">
        <v>28088</v>
      </c>
      <c r="C494" s="4">
        <v>129</v>
      </c>
      <c r="D494" s="4" t="s">
        <v>25</v>
      </c>
      <c r="E494" s="5" t="s">
        <v>45</v>
      </c>
      <c r="F494" s="3" t="s">
        <v>3386</v>
      </c>
      <c r="G494" s="4" t="s">
        <v>86</v>
      </c>
      <c r="H494" s="3" t="s">
        <v>153</v>
      </c>
      <c r="I494" s="3" t="s">
        <v>153</v>
      </c>
      <c r="J494" s="3" t="s">
        <v>132</v>
      </c>
      <c r="K494" s="3" t="s">
        <v>132</v>
      </c>
      <c r="L494" s="6" t="s">
        <v>153</v>
      </c>
      <c r="M494" s="3" t="s">
        <v>154</v>
      </c>
      <c r="N494" s="3" t="s">
        <v>3387</v>
      </c>
      <c r="O494" s="3" t="s">
        <v>156</v>
      </c>
      <c r="P494" s="3" t="s">
        <v>51</v>
      </c>
      <c r="Q494" s="3" t="s">
        <v>31</v>
      </c>
      <c r="R494" s="3">
        <v>44</v>
      </c>
      <c r="S494" s="3">
        <v>40</v>
      </c>
      <c r="T494" s="3">
        <v>10.1</v>
      </c>
      <c r="U494" s="3">
        <v>176</v>
      </c>
      <c r="V494" s="3">
        <v>177</v>
      </c>
      <c r="W494" s="3">
        <v>-0.7</v>
      </c>
      <c r="X494" s="32">
        <v>622</v>
      </c>
      <c r="Y494" s="33">
        <v>588</v>
      </c>
      <c r="Z494" s="3">
        <v>5.7</v>
      </c>
      <c r="AA494" s="3">
        <v>95724.479999999996</v>
      </c>
      <c r="AB494" s="3">
        <v>90648.18</v>
      </c>
      <c r="AC494" s="3">
        <v>98595.48</v>
      </c>
      <c r="AD494" s="3">
        <v>93260.160000000003</v>
      </c>
    </row>
    <row r="495" spans="1:30" x14ac:dyDescent="0.3">
      <c r="A495" s="3" t="s">
        <v>1737</v>
      </c>
      <c r="B495" s="4">
        <v>86886</v>
      </c>
      <c r="C495" s="4">
        <v>303</v>
      </c>
      <c r="D495" s="4" t="s">
        <v>25</v>
      </c>
      <c r="E495" s="5" t="s">
        <v>45</v>
      </c>
      <c r="F495" s="3" t="s">
        <v>1738</v>
      </c>
      <c r="G495" s="4" t="s">
        <v>86</v>
      </c>
      <c r="H495" s="3" t="s">
        <v>831</v>
      </c>
      <c r="I495" s="3" t="s">
        <v>175</v>
      </c>
      <c r="J495" s="3" t="s">
        <v>89</v>
      </c>
      <c r="K495" s="3" t="s">
        <v>89</v>
      </c>
      <c r="L495" s="6" t="s">
        <v>175</v>
      </c>
      <c r="M495" s="3" t="s">
        <v>184</v>
      </c>
      <c r="N495" s="3" t="s">
        <v>1739</v>
      </c>
      <c r="O495" s="3" t="s">
        <v>178</v>
      </c>
      <c r="P495" s="3" t="s">
        <v>194</v>
      </c>
      <c r="Q495" s="3" t="s">
        <v>60</v>
      </c>
      <c r="R495" s="3">
        <v>51</v>
      </c>
      <c r="S495" s="3">
        <v>49</v>
      </c>
      <c r="T495" s="3">
        <v>4.3</v>
      </c>
      <c r="U495" s="3">
        <v>165</v>
      </c>
      <c r="V495" s="3">
        <v>183</v>
      </c>
      <c r="W495" s="3">
        <v>-9.8000000000000007</v>
      </c>
      <c r="X495" s="32">
        <v>733</v>
      </c>
      <c r="Y495" s="33">
        <v>796</v>
      </c>
      <c r="Z495" s="3">
        <v>-7.9</v>
      </c>
      <c r="AA495" s="3">
        <v>95606.3</v>
      </c>
      <c r="AB495" s="3">
        <v>101623.64</v>
      </c>
      <c r="AC495" s="3">
        <v>101440.94</v>
      </c>
      <c r="AD495" s="3">
        <v>109031.96</v>
      </c>
    </row>
    <row r="496" spans="1:30" x14ac:dyDescent="0.3">
      <c r="A496" s="3" t="s">
        <v>1740</v>
      </c>
      <c r="B496" s="4">
        <v>5288</v>
      </c>
      <c r="C496" s="4">
        <v>119</v>
      </c>
      <c r="D496" s="4" t="s">
        <v>25</v>
      </c>
      <c r="E496" s="5" t="s">
        <v>45</v>
      </c>
      <c r="F496" s="3" t="s">
        <v>1741</v>
      </c>
      <c r="G496" s="4" t="s">
        <v>86</v>
      </c>
      <c r="H496" s="3" t="s">
        <v>900</v>
      </c>
      <c r="I496" s="3" t="s">
        <v>240</v>
      </c>
      <c r="J496" s="3" t="s">
        <v>89</v>
      </c>
      <c r="K496" s="3" t="s">
        <v>89</v>
      </c>
      <c r="L496" s="6" t="s">
        <v>240</v>
      </c>
      <c r="M496" s="3" t="s">
        <v>712</v>
      </c>
      <c r="N496" s="3" t="s">
        <v>1742</v>
      </c>
      <c r="O496" s="3" t="s">
        <v>178</v>
      </c>
      <c r="P496" s="3" t="s">
        <v>397</v>
      </c>
      <c r="Q496" s="3" t="s">
        <v>31</v>
      </c>
      <c r="R496" s="3">
        <v>49</v>
      </c>
      <c r="S496" s="3">
        <v>43</v>
      </c>
      <c r="T496" s="3">
        <v>14.5</v>
      </c>
      <c r="U496" s="3">
        <v>144</v>
      </c>
      <c r="V496" s="3">
        <v>158</v>
      </c>
      <c r="W496" s="3">
        <v>-9.3000000000000007</v>
      </c>
      <c r="X496" s="32">
        <v>560</v>
      </c>
      <c r="Y496" s="33">
        <v>618</v>
      </c>
      <c r="Z496" s="3">
        <v>-9.4</v>
      </c>
      <c r="AA496" s="3">
        <v>95582.8</v>
      </c>
      <c r="AB496" s="3">
        <v>105509.6</v>
      </c>
      <c r="AC496" s="3">
        <v>95582.8</v>
      </c>
      <c r="AD496" s="3">
        <v>105509.6</v>
      </c>
    </row>
    <row r="497" spans="1:30" x14ac:dyDescent="0.3">
      <c r="A497" s="3" t="s">
        <v>1743</v>
      </c>
      <c r="B497" s="4">
        <v>87644</v>
      </c>
      <c r="C497" s="4">
        <v>130</v>
      </c>
      <c r="D497" s="4" t="s">
        <v>25</v>
      </c>
      <c r="E497" s="5" t="s">
        <v>45</v>
      </c>
      <c r="F497" s="3" t="s">
        <v>1744</v>
      </c>
      <c r="G497" s="4" t="s">
        <v>86</v>
      </c>
      <c r="H497" s="3" t="s">
        <v>245</v>
      </c>
      <c r="I497" s="3" t="s">
        <v>245</v>
      </c>
      <c r="J497" s="3" t="s">
        <v>89</v>
      </c>
      <c r="K497" s="3" t="s">
        <v>89</v>
      </c>
      <c r="L497" s="6" t="s">
        <v>245</v>
      </c>
      <c r="M497" s="3" t="s">
        <v>246</v>
      </c>
      <c r="N497" s="3" t="s">
        <v>1745</v>
      </c>
      <c r="O497" s="3" t="s">
        <v>248</v>
      </c>
      <c r="P497" s="3" t="s">
        <v>26</v>
      </c>
      <c r="Q497" s="3" t="s">
        <v>27</v>
      </c>
      <c r="R497" s="3">
        <v>76</v>
      </c>
      <c r="S497" s="3">
        <v>72</v>
      </c>
      <c r="T497" s="3">
        <v>5.7</v>
      </c>
      <c r="U497" s="3">
        <v>188</v>
      </c>
      <c r="V497" s="3">
        <v>203</v>
      </c>
      <c r="W497" s="3">
        <v>-7.7</v>
      </c>
      <c r="X497" s="32">
        <v>587</v>
      </c>
      <c r="Y497" s="33">
        <v>534</v>
      </c>
      <c r="Z497" s="3">
        <v>10</v>
      </c>
      <c r="AA497" s="3">
        <v>95147.45</v>
      </c>
      <c r="AB497" s="3">
        <v>84831.21</v>
      </c>
      <c r="AC497" s="3">
        <v>102133.66</v>
      </c>
      <c r="AD497" s="3">
        <v>88351.65</v>
      </c>
    </row>
    <row r="498" spans="1:30" x14ac:dyDescent="0.3">
      <c r="A498" s="3" t="s">
        <v>5358</v>
      </c>
      <c r="B498" s="4">
        <v>85437</v>
      </c>
      <c r="C498" s="4">
        <v>271</v>
      </c>
      <c r="D498" s="4" t="s">
        <v>25</v>
      </c>
      <c r="E498" s="5" t="s">
        <v>45</v>
      </c>
      <c r="F498" s="3" t="s">
        <v>5359</v>
      </c>
      <c r="G498" s="4" t="s">
        <v>86</v>
      </c>
      <c r="H498" s="3" t="s">
        <v>54</v>
      </c>
      <c r="I498" s="3" t="s">
        <v>191</v>
      </c>
      <c r="J498" s="3" t="s">
        <v>104</v>
      </c>
      <c r="K498" s="3" t="s">
        <v>104</v>
      </c>
      <c r="L498" s="6" t="s">
        <v>191</v>
      </c>
      <c r="M498" s="3" t="s">
        <v>211</v>
      </c>
      <c r="N498" s="3" t="s">
        <v>5360</v>
      </c>
      <c r="O498" s="3" t="s">
        <v>92</v>
      </c>
      <c r="P498" s="3" t="s">
        <v>213</v>
      </c>
      <c r="Q498" s="3" t="s">
        <v>31</v>
      </c>
      <c r="R498" s="3">
        <v>221</v>
      </c>
      <c r="S498" s="3">
        <v>183</v>
      </c>
      <c r="T498" s="3">
        <v>21.2</v>
      </c>
      <c r="U498" s="3">
        <v>641</v>
      </c>
      <c r="V498" s="3">
        <v>581</v>
      </c>
      <c r="W498" s="3">
        <v>10.4</v>
      </c>
      <c r="X498" s="32">
        <v>2277</v>
      </c>
      <c r="Y498" s="33">
        <v>2243</v>
      </c>
      <c r="Z498" s="3">
        <v>1.5</v>
      </c>
      <c r="AA498" s="3">
        <v>95096.8</v>
      </c>
      <c r="AB498" s="3">
        <v>93663.039999999994</v>
      </c>
      <c r="AC498" s="3">
        <v>95096.8</v>
      </c>
      <c r="AD498" s="3">
        <v>93663.039999999994</v>
      </c>
    </row>
    <row r="499" spans="1:30" x14ac:dyDescent="0.3">
      <c r="A499" s="3" t="s">
        <v>3388</v>
      </c>
      <c r="B499" s="4">
        <v>44426</v>
      </c>
      <c r="C499" s="4">
        <v>191</v>
      </c>
      <c r="D499" s="4" t="s">
        <v>25</v>
      </c>
      <c r="E499" s="5" t="s">
        <v>45</v>
      </c>
      <c r="F499" s="3" t="s">
        <v>3389</v>
      </c>
      <c r="G499" s="4" t="s">
        <v>86</v>
      </c>
      <c r="H499" s="3" t="s">
        <v>299</v>
      </c>
      <c r="I499" s="3" t="s">
        <v>299</v>
      </c>
      <c r="J499" s="3" t="s">
        <v>132</v>
      </c>
      <c r="K499" s="3" t="s">
        <v>132</v>
      </c>
      <c r="L499" s="6" t="s">
        <v>299</v>
      </c>
      <c r="M499" s="3" t="s">
        <v>317</v>
      </c>
      <c r="N499" s="3" t="s">
        <v>3390</v>
      </c>
      <c r="O499" s="3" t="s">
        <v>301</v>
      </c>
      <c r="P499" s="3" t="s">
        <v>57</v>
      </c>
      <c r="Q499" s="3" t="s">
        <v>31</v>
      </c>
      <c r="R499" s="3">
        <v>50</v>
      </c>
      <c r="S499" s="3">
        <v>51</v>
      </c>
      <c r="T499" s="3">
        <v>-2</v>
      </c>
      <c r="U499" s="3">
        <v>129</v>
      </c>
      <c r="V499" s="3">
        <v>174</v>
      </c>
      <c r="W499" s="3">
        <v>-26</v>
      </c>
      <c r="X499" s="32">
        <v>509</v>
      </c>
      <c r="Y499" s="33">
        <v>500</v>
      </c>
      <c r="Z499" s="3">
        <v>1.9</v>
      </c>
      <c r="AA499" s="3">
        <v>94589.88</v>
      </c>
      <c r="AB499" s="3">
        <v>81175.89</v>
      </c>
      <c r="AC499" s="3">
        <v>94589.88</v>
      </c>
      <c r="AD499" s="3">
        <v>81175.89</v>
      </c>
    </row>
    <row r="500" spans="1:30" x14ac:dyDescent="0.3">
      <c r="A500" s="3" t="s">
        <v>5361</v>
      </c>
      <c r="B500" s="4">
        <v>41294</v>
      </c>
      <c r="C500" s="4">
        <v>375</v>
      </c>
      <c r="D500" s="4" t="s">
        <v>25</v>
      </c>
      <c r="E500" s="5" t="s">
        <v>45</v>
      </c>
      <c r="F500" s="3" t="s">
        <v>5362</v>
      </c>
      <c r="G500" s="4" t="s">
        <v>86</v>
      </c>
      <c r="H500" s="3" t="s">
        <v>252</v>
      </c>
      <c r="I500" s="3" t="s">
        <v>252</v>
      </c>
      <c r="J500" s="3" t="s">
        <v>104</v>
      </c>
      <c r="K500" s="3" t="s">
        <v>104</v>
      </c>
      <c r="L500" s="6" t="s">
        <v>252</v>
      </c>
      <c r="M500" s="3" t="s">
        <v>184</v>
      </c>
      <c r="N500" s="3" t="s">
        <v>5363</v>
      </c>
      <c r="O500" s="3" t="s">
        <v>92</v>
      </c>
      <c r="P500" s="3" t="s">
        <v>55</v>
      </c>
      <c r="Q500" s="3" t="s">
        <v>31</v>
      </c>
      <c r="R500" s="3">
        <v>124</v>
      </c>
      <c r="S500" s="3">
        <v>96</v>
      </c>
      <c r="T500" s="3">
        <v>29.2</v>
      </c>
      <c r="U500" s="3">
        <v>327</v>
      </c>
      <c r="V500" s="3">
        <v>342</v>
      </c>
      <c r="W500" s="3">
        <v>-4.2</v>
      </c>
      <c r="X500" s="16">
        <v>1348</v>
      </c>
      <c r="Y500" s="7">
        <v>1576</v>
      </c>
      <c r="Z500" s="3">
        <v>-14.4</v>
      </c>
      <c r="AA500" s="3">
        <v>94204.29</v>
      </c>
      <c r="AB500" s="3">
        <v>111210.44</v>
      </c>
      <c r="AC500" s="3">
        <v>99127.14</v>
      </c>
      <c r="AD500" s="3">
        <v>115716.96</v>
      </c>
    </row>
    <row r="501" spans="1:30" x14ac:dyDescent="0.3">
      <c r="A501" s="3" t="s">
        <v>1746</v>
      </c>
      <c r="B501" s="4">
        <v>65200</v>
      </c>
      <c r="C501" s="4">
        <v>318</v>
      </c>
      <c r="D501" s="4" t="s">
        <v>25</v>
      </c>
      <c r="E501" s="5" t="s">
        <v>45</v>
      </c>
      <c r="F501" s="3" t="s">
        <v>1747</v>
      </c>
      <c r="G501" s="4" t="s">
        <v>86</v>
      </c>
      <c r="H501" s="3" t="s">
        <v>54</v>
      </c>
      <c r="I501" s="3" t="s">
        <v>191</v>
      </c>
      <c r="J501" s="3" t="s">
        <v>89</v>
      </c>
      <c r="K501" s="3" t="s">
        <v>89</v>
      </c>
      <c r="L501" s="6" t="s">
        <v>191</v>
      </c>
      <c r="M501" s="3" t="s">
        <v>211</v>
      </c>
      <c r="N501" s="3" t="s">
        <v>1748</v>
      </c>
      <c r="O501" s="3" t="s">
        <v>92</v>
      </c>
      <c r="P501" s="3" t="s">
        <v>421</v>
      </c>
      <c r="Q501" s="3" t="s">
        <v>27</v>
      </c>
      <c r="R501" s="3">
        <v>30</v>
      </c>
      <c r="S501" s="3">
        <v>21</v>
      </c>
      <c r="T501" s="3">
        <v>42.4</v>
      </c>
      <c r="U501" s="3">
        <v>121</v>
      </c>
      <c r="V501" s="3">
        <v>115</v>
      </c>
      <c r="W501" s="3">
        <v>5.2</v>
      </c>
      <c r="X501" s="32">
        <v>475</v>
      </c>
      <c r="Y501" s="33">
        <v>460</v>
      </c>
      <c r="Z501" s="3">
        <v>3.3</v>
      </c>
      <c r="AA501" s="3">
        <v>94145.08</v>
      </c>
      <c r="AB501" s="3">
        <v>91438.9</v>
      </c>
      <c r="AC501" s="3">
        <v>105185.08</v>
      </c>
      <c r="AD501" s="3">
        <v>101806.9</v>
      </c>
    </row>
    <row r="502" spans="1:30" x14ac:dyDescent="0.3">
      <c r="A502" s="3" t="s">
        <v>1749</v>
      </c>
      <c r="B502" s="4">
        <v>10626</v>
      </c>
      <c r="C502" s="4">
        <v>278</v>
      </c>
      <c r="D502" s="4" t="s">
        <v>25</v>
      </c>
      <c r="E502" s="5" t="s">
        <v>45</v>
      </c>
      <c r="F502" s="3" t="s">
        <v>1750</v>
      </c>
      <c r="G502" s="4" t="s">
        <v>86</v>
      </c>
      <c r="H502" s="3" t="s">
        <v>896</v>
      </c>
      <c r="I502" s="3" t="s">
        <v>257</v>
      </c>
      <c r="J502" s="3" t="s">
        <v>89</v>
      </c>
      <c r="K502" s="3" t="s">
        <v>89</v>
      </c>
      <c r="L502" s="6" t="s">
        <v>257</v>
      </c>
      <c r="M502" s="3" t="s">
        <v>258</v>
      </c>
      <c r="N502" s="3" t="s">
        <v>1751</v>
      </c>
      <c r="O502" s="3" t="s">
        <v>178</v>
      </c>
      <c r="P502" s="3" t="s">
        <v>57</v>
      </c>
      <c r="Q502" s="3" t="s">
        <v>31</v>
      </c>
      <c r="R502" s="3">
        <v>77</v>
      </c>
      <c r="S502" s="3">
        <v>64</v>
      </c>
      <c r="T502" s="3">
        <v>20.5</v>
      </c>
      <c r="U502" s="3">
        <v>223</v>
      </c>
      <c r="V502" s="3">
        <v>252</v>
      </c>
      <c r="W502" s="3">
        <v>-11.5</v>
      </c>
      <c r="X502" s="32">
        <v>921</v>
      </c>
      <c r="Y502" s="33">
        <v>1018</v>
      </c>
      <c r="Z502" s="3">
        <v>-9.6</v>
      </c>
      <c r="AA502" s="3">
        <v>93899.5</v>
      </c>
      <c r="AB502" s="3">
        <v>103878.5</v>
      </c>
      <c r="AC502" s="3">
        <v>93899.5</v>
      </c>
      <c r="AD502" s="3">
        <v>103878.5</v>
      </c>
    </row>
    <row r="503" spans="1:30" x14ac:dyDescent="0.3">
      <c r="A503" s="3" t="s">
        <v>5364</v>
      </c>
      <c r="B503" s="4">
        <v>41413</v>
      </c>
      <c r="C503" s="4">
        <v>333</v>
      </c>
      <c r="D503" s="4" t="s">
        <v>25</v>
      </c>
      <c r="E503" s="5" t="s">
        <v>45</v>
      </c>
      <c r="F503" s="3" t="s">
        <v>5365</v>
      </c>
      <c r="G503" s="4" t="s">
        <v>86</v>
      </c>
      <c r="H503" s="3" t="s">
        <v>252</v>
      </c>
      <c r="I503" s="3" t="s">
        <v>252</v>
      </c>
      <c r="J503" s="3" t="s">
        <v>104</v>
      </c>
      <c r="K503" s="3" t="s">
        <v>104</v>
      </c>
      <c r="L503" s="6" t="s">
        <v>252</v>
      </c>
      <c r="M503" s="3" t="s">
        <v>184</v>
      </c>
      <c r="N503" s="3" t="s">
        <v>5366</v>
      </c>
      <c r="O503" s="3" t="s">
        <v>92</v>
      </c>
      <c r="P503" s="3" t="s">
        <v>55</v>
      </c>
      <c r="Q503" s="3" t="s">
        <v>31</v>
      </c>
      <c r="R503" s="3">
        <v>143</v>
      </c>
      <c r="S503" s="3">
        <v>84</v>
      </c>
      <c r="T503" s="3">
        <v>70.2</v>
      </c>
      <c r="U503" s="3">
        <v>345</v>
      </c>
      <c r="V503" s="3">
        <v>319</v>
      </c>
      <c r="W503" s="3">
        <v>8.1999999999999993</v>
      </c>
      <c r="X503" s="16">
        <v>1338</v>
      </c>
      <c r="Y503" s="7">
        <v>1389</v>
      </c>
      <c r="Z503" s="3">
        <v>-3.7</v>
      </c>
      <c r="AA503" s="3">
        <v>93421.41</v>
      </c>
      <c r="AB503" s="3">
        <v>97650.240000000005</v>
      </c>
      <c r="AC503" s="3">
        <v>98362.44</v>
      </c>
      <c r="AD503" s="3">
        <v>102002.04</v>
      </c>
    </row>
    <row r="504" spans="1:30" x14ac:dyDescent="0.3">
      <c r="A504" s="3" t="s">
        <v>4558</v>
      </c>
      <c r="B504" s="4">
        <v>21236</v>
      </c>
      <c r="C504" s="4">
        <v>182</v>
      </c>
      <c r="D504" s="4" t="s">
        <v>25</v>
      </c>
      <c r="E504" s="5" t="s">
        <v>45</v>
      </c>
      <c r="F504" s="3" t="s">
        <v>4559</v>
      </c>
      <c r="G504" s="4" t="s">
        <v>86</v>
      </c>
      <c r="H504" s="3" t="s">
        <v>758</v>
      </c>
      <c r="I504" s="3" t="s">
        <v>175</v>
      </c>
      <c r="J504" s="3" t="s">
        <v>146</v>
      </c>
      <c r="K504" s="3" t="s">
        <v>146</v>
      </c>
      <c r="L504" s="6" t="s">
        <v>175</v>
      </c>
      <c r="M504" s="3" t="s">
        <v>176</v>
      </c>
      <c r="N504" s="3" t="s">
        <v>4560</v>
      </c>
      <c r="O504" s="3" t="s">
        <v>178</v>
      </c>
      <c r="P504" s="3" t="s">
        <v>213</v>
      </c>
      <c r="Q504" s="3" t="s">
        <v>31</v>
      </c>
      <c r="R504" s="3">
        <v>48</v>
      </c>
      <c r="S504" s="3">
        <v>21</v>
      </c>
      <c r="T504" s="3">
        <v>133.19999999999999</v>
      </c>
      <c r="U504" s="3">
        <v>105</v>
      </c>
      <c r="V504" s="3">
        <v>56</v>
      </c>
      <c r="W504" s="3">
        <v>86.3</v>
      </c>
      <c r="X504" s="32">
        <v>345</v>
      </c>
      <c r="Y504" s="33">
        <v>244</v>
      </c>
      <c r="Z504" s="3">
        <v>41.3</v>
      </c>
      <c r="AA504" s="3">
        <v>93388.59</v>
      </c>
      <c r="AB504" s="3">
        <v>67122.78</v>
      </c>
      <c r="AC504" s="3">
        <v>95440.59</v>
      </c>
      <c r="AD504" s="3">
        <v>67122.78</v>
      </c>
    </row>
    <row r="505" spans="1:30" x14ac:dyDescent="0.3">
      <c r="A505" s="3" t="s">
        <v>1214</v>
      </c>
      <c r="B505" s="4">
        <v>15776</v>
      </c>
      <c r="C505" s="4">
        <v>313</v>
      </c>
      <c r="D505" s="4" t="s">
        <v>25</v>
      </c>
      <c r="E505" s="5" t="s">
        <v>45</v>
      </c>
      <c r="F505" s="3" t="s">
        <v>1215</v>
      </c>
      <c r="G505" s="4" t="s">
        <v>86</v>
      </c>
      <c r="H505" s="3" t="s">
        <v>721</v>
      </c>
      <c r="I505" s="3" t="s">
        <v>228</v>
      </c>
      <c r="J505" s="3" t="s">
        <v>228</v>
      </c>
      <c r="K505" s="3" t="s">
        <v>132</v>
      </c>
      <c r="L505" s="6" t="s">
        <v>228</v>
      </c>
      <c r="M505" s="3" t="s">
        <v>228</v>
      </c>
      <c r="N505" s="3" t="s">
        <v>1216</v>
      </c>
      <c r="O505" s="3" t="s">
        <v>178</v>
      </c>
      <c r="P505" s="3" t="s">
        <v>128</v>
      </c>
      <c r="Q505" s="3" t="s">
        <v>60</v>
      </c>
      <c r="R505" s="3">
        <v>25</v>
      </c>
      <c r="S505" s="3">
        <v>22</v>
      </c>
      <c r="T505" s="3">
        <v>14.8</v>
      </c>
      <c r="U505" s="3">
        <v>96</v>
      </c>
      <c r="V505" s="3">
        <v>95</v>
      </c>
      <c r="W505" s="3">
        <v>1</v>
      </c>
      <c r="X505" s="32">
        <v>442</v>
      </c>
      <c r="Y505" s="33">
        <v>428</v>
      </c>
      <c r="Z505" s="3">
        <v>3.2</v>
      </c>
      <c r="AA505" s="3">
        <v>93307.53</v>
      </c>
      <c r="AB505" s="3">
        <v>87980.72</v>
      </c>
      <c r="AC505" s="3">
        <v>98508.42</v>
      </c>
      <c r="AD505" s="3">
        <v>92669</v>
      </c>
    </row>
    <row r="506" spans="1:30" x14ac:dyDescent="0.3">
      <c r="A506" s="3" t="s">
        <v>939</v>
      </c>
      <c r="B506" s="4">
        <v>59153</v>
      </c>
      <c r="C506" s="4">
        <v>305</v>
      </c>
      <c r="D506" s="4" t="s">
        <v>25</v>
      </c>
      <c r="E506" s="5" t="s">
        <v>45</v>
      </c>
      <c r="F506" s="3" t="s">
        <v>940</v>
      </c>
      <c r="G506" s="4" t="s">
        <v>86</v>
      </c>
      <c r="H506" s="3" t="s">
        <v>116</v>
      </c>
      <c r="I506" s="3" t="s">
        <v>116</v>
      </c>
      <c r="J506" s="3" t="s">
        <v>116</v>
      </c>
      <c r="K506" s="3" t="s">
        <v>104</v>
      </c>
      <c r="L506" s="6" t="s">
        <v>116</v>
      </c>
      <c r="M506" s="3" t="s">
        <v>122</v>
      </c>
      <c r="N506" s="3" t="s">
        <v>941</v>
      </c>
      <c r="O506" s="3" t="s">
        <v>119</v>
      </c>
      <c r="P506" s="3" t="s">
        <v>128</v>
      </c>
      <c r="Q506" s="3" t="s">
        <v>60</v>
      </c>
      <c r="R506" s="3">
        <v>58</v>
      </c>
      <c r="S506" s="3">
        <v>49</v>
      </c>
      <c r="T506" s="3">
        <v>19</v>
      </c>
      <c r="U506" s="3">
        <v>237</v>
      </c>
      <c r="V506" s="3">
        <v>249</v>
      </c>
      <c r="W506" s="3">
        <v>-5</v>
      </c>
      <c r="X506" s="32">
        <v>1076</v>
      </c>
      <c r="Y506" s="33">
        <v>1135</v>
      </c>
      <c r="Z506" s="3">
        <v>-5.2</v>
      </c>
      <c r="AA506" s="3">
        <v>92356.42</v>
      </c>
      <c r="AB506" s="3">
        <v>96302.86</v>
      </c>
      <c r="AC506" s="3">
        <v>96163.54</v>
      </c>
      <c r="AD506" s="3">
        <v>99016.17</v>
      </c>
    </row>
    <row r="507" spans="1:30" x14ac:dyDescent="0.3">
      <c r="A507" s="3" t="s">
        <v>1752</v>
      </c>
      <c r="B507" s="4">
        <v>52563</v>
      </c>
      <c r="C507" s="4">
        <v>330</v>
      </c>
      <c r="D507" s="4" t="s">
        <v>25</v>
      </c>
      <c r="E507" s="5" t="s">
        <v>45</v>
      </c>
      <c r="F507" s="3" t="s">
        <v>1753</v>
      </c>
      <c r="G507" s="4" t="s">
        <v>86</v>
      </c>
      <c r="H507" s="3" t="s">
        <v>87</v>
      </c>
      <c r="I507" s="3" t="s">
        <v>88</v>
      </c>
      <c r="J507" s="3" t="s">
        <v>89</v>
      </c>
      <c r="K507" s="3" t="s">
        <v>89</v>
      </c>
      <c r="L507" s="6" t="s">
        <v>88</v>
      </c>
      <c r="M507" s="3" t="s">
        <v>90</v>
      </c>
      <c r="N507" s="3" t="s">
        <v>1754</v>
      </c>
      <c r="O507" s="3" t="s">
        <v>106</v>
      </c>
      <c r="P507" s="3" t="s">
        <v>26</v>
      </c>
      <c r="Q507" s="3" t="s">
        <v>27</v>
      </c>
      <c r="R507" s="3">
        <v>57</v>
      </c>
      <c r="S507" s="3">
        <v>53</v>
      </c>
      <c r="T507" s="3">
        <v>8.5</v>
      </c>
      <c r="U507" s="3">
        <v>161</v>
      </c>
      <c r="V507" s="3">
        <v>172</v>
      </c>
      <c r="W507" s="3">
        <v>-6</v>
      </c>
      <c r="X507" s="32">
        <v>742</v>
      </c>
      <c r="Y507" s="33">
        <v>749</v>
      </c>
      <c r="Z507" s="3">
        <v>-1</v>
      </c>
      <c r="AA507" s="3">
        <v>91760.1</v>
      </c>
      <c r="AB507" s="3">
        <v>91908.46</v>
      </c>
      <c r="AC507" s="3">
        <v>91760.1</v>
      </c>
      <c r="AD507" s="3">
        <v>91908.46</v>
      </c>
    </row>
    <row r="508" spans="1:30" x14ac:dyDescent="0.3">
      <c r="A508" s="3" t="s">
        <v>1755</v>
      </c>
      <c r="B508" s="4">
        <v>12466</v>
      </c>
      <c r="C508" s="4">
        <v>322</v>
      </c>
      <c r="D508" s="4" t="s">
        <v>25</v>
      </c>
      <c r="E508" s="5" t="s">
        <v>45</v>
      </c>
      <c r="F508" s="3" t="s">
        <v>1756</v>
      </c>
      <c r="G508" s="4" t="s">
        <v>86</v>
      </c>
      <c r="H508" s="3" t="s">
        <v>896</v>
      </c>
      <c r="I508" s="3" t="s">
        <v>257</v>
      </c>
      <c r="J508" s="3" t="s">
        <v>89</v>
      </c>
      <c r="K508" s="3" t="s">
        <v>89</v>
      </c>
      <c r="L508" s="6" t="s">
        <v>257</v>
      </c>
      <c r="M508" s="3" t="s">
        <v>258</v>
      </c>
      <c r="N508" s="3" t="s">
        <v>1757</v>
      </c>
      <c r="O508" s="3" t="s">
        <v>178</v>
      </c>
      <c r="P508" s="3" t="s">
        <v>49</v>
      </c>
      <c r="Q508" s="3" t="s">
        <v>50</v>
      </c>
      <c r="R508" s="3">
        <v>89</v>
      </c>
      <c r="S508" s="3">
        <v>118</v>
      </c>
      <c r="T508" s="3">
        <v>-24.6</v>
      </c>
      <c r="U508" s="3">
        <v>235</v>
      </c>
      <c r="V508" s="3">
        <v>305</v>
      </c>
      <c r="W508" s="3">
        <v>-22.9</v>
      </c>
      <c r="X508" s="32">
        <v>1020</v>
      </c>
      <c r="Y508" s="33">
        <v>1272</v>
      </c>
      <c r="Z508" s="3">
        <v>-19.8</v>
      </c>
      <c r="AA508" s="3">
        <v>91587.4</v>
      </c>
      <c r="AB508" s="3">
        <v>114225.15</v>
      </c>
      <c r="AC508" s="3">
        <v>94370.4</v>
      </c>
      <c r="AD508" s="3">
        <v>117693.15</v>
      </c>
    </row>
    <row r="509" spans="1:30" x14ac:dyDescent="0.3">
      <c r="A509" s="3" t="s">
        <v>5367</v>
      </c>
      <c r="B509" s="4">
        <v>86251</v>
      </c>
      <c r="C509" s="4">
        <v>167</v>
      </c>
      <c r="D509" s="4" t="s">
        <v>25</v>
      </c>
      <c r="E509" s="5" t="s">
        <v>45</v>
      </c>
      <c r="F509" s="3" t="s">
        <v>5368</v>
      </c>
      <c r="G509" s="4" t="s">
        <v>86</v>
      </c>
      <c r="H509" s="3" t="s">
        <v>54</v>
      </c>
      <c r="I509" s="3" t="s">
        <v>191</v>
      </c>
      <c r="J509" s="3" t="s">
        <v>104</v>
      </c>
      <c r="K509" s="3" t="s">
        <v>104</v>
      </c>
      <c r="L509" s="6" t="s">
        <v>191</v>
      </c>
      <c r="M509" s="3" t="s">
        <v>211</v>
      </c>
      <c r="N509" s="3" t="s">
        <v>5369</v>
      </c>
      <c r="O509" s="3" t="s">
        <v>92</v>
      </c>
      <c r="P509" s="3" t="s">
        <v>64</v>
      </c>
      <c r="Q509" s="3" t="s">
        <v>31</v>
      </c>
      <c r="R509" s="3">
        <v>231</v>
      </c>
      <c r="S509" s="3">
        <v>246</v>
      </c>
      <c r="T509" s="3">
        <v>-6</v>
      </c>
      <c r="U509" s="3">
        <v>720</v>
      </c>
      <c r="V509" s="3">
        <v>829</v>
      </c>
      <c r="W509" s="3">
        <v>-13.1</v>
      </c>
      <c r="X509" s="32">
        <v>2716</v>
      </c>
      <c r="Y509" s="33">
        <v>2918</v>
      </c>
      <c r="Z509" s="3">
        <v>-6.9</v>
      </c>
      <c r="AA509" s="3">
        <v>91428.04</v>
      </c>
      <c r="AB509" s="3">
        <v>98219.88</v>
      </c>
      <c r="AC509" s="3">
        <v>91428.04</v>
      </c>
      <c r="AD509" s="3">
        <v>98219.88</v>
      </c>
    </row>
    <row r="510" spans="1:30" x14ac:dyDescent="0.3">
      <c r="A510" s="3" t="s">
        <v>5370</v>
      </c>
      <c r="B510" s="4">
        <v>12880</v>
      </c>
      <c r="C510" s="4">
        <v>302</v>
      </c>
      <c r="D510" s="4" t="s">
        <v>25</v>
      </c>
      <c r="E510" s="5" t="s">
        <v>45</v>
      </c>
      <c r="F510" s="3" t="s">
        <v>5371</v>
      </c>
      <c r="G510" s="4" t="s">
        <v>86</v>
      </c>
      <c r="H510" s="3" t="s">
        <v>896</v>
      </c>
      <c r="I510" s="3" t="s">
        <v>257</v>
      </c>
      <c r="J510" s="3" t="s">
        <v>104</v>
      </c>
      <c r="K510" s="3" t="s">
        <v>104</v>
      </c>
      <c r="L510" s="6" t="s">
        <v>257</v>
      </c>
      <c r="M510" s="3" t="s">
        <v>258</v>
      </c>
      <c r="N510" s="3" t="s">
        <v>5372</v>
      </c>
      <c r="O510" s="3" t="s">
        <v>178</v>
      </c>
      <c r="P510" s="3" t="s">
        <v>194</v>
      </c>
      <c r="Q510" s="3" t="s">
        <v>60</v>
      </c>
      <c r="R510" s="3">
        <v>123</v>
      </c>
      <c r="S510" s="3">
        <v>90</v>
      </c>
      <c r="T510" s="3">
        <v>36.700000000000003</v>
      </c>
      <c r="U510" s="3">
        <v>324</v>
      </c>
      <c r="V510" s="3">
        <v>279</v>
      </c>
      <c r="W510" s="3">
        <v>16.100000000000001</v>
      </c>
      <c r="X510" s="32">
        <v>1122</v>
      </c>
      <c r="Y510" s="33">
        <v>1132</v>
      </c>
      <c r="Z510" s="3">
        <v>-0.9</v>
      </c>
      <c r="AA510" s="3">
        <v>91370.76</v>
      </c>
      <c r="AB510" s="3">
        <v>94035.16</v>
      </c>
      <c r="AC510" s="3">
        <v>105557.75999999999</v>
      </c>
      <c r="AD510" s="3">
        <v>106518.16</v>
      </c>
    </row>
    <row r="511" spans="1:30" x14ac:dyDescent="0.3">
      <c r="A511" s="3" t="s">
        <v>1758</v>
      </c>
      <c r="B511" s="4">
        <v>87646</v>
      </c>
      <c r="C511" s="4">
        <v>133</v>
      </c>
      <c r="D511" s="4" t="s">
        <v>25</v>
      </c>
      <c r="E511" s="5" t="s">
        <v>45</v>
      </c>
      <c r="F511" s="3" t="s">
        <v>1759</v>
      </c>
      <c r="G511" s="4" t="s">
        <v>86</v>
      </c>
      <c r="H511" s="3" t="s">
        <v>245</v>
      </c>
      <c r="I511" s="3" t="s">
        <v>245</v>
      </c>
      <c r="J511" s="3" t="s">
        <v>89</v>
      </c>
      <c r="K511" s="3" t="s">
        <v>89</v>
      </c>
      <c r="L511" s="6" t="s">
        <v>245</v>
      </c>
      <c r="M511" s="3" t="s">
        <v>246</v>
      </c>
      <c r="N511" s="3" t="s">
        <v>1760</v>
      </c>
      <c r="O511" s="3" t="s">
        <v>248</v>
      </c>
      <c r="P511" s="3" t="s">
        <v>64</v>
      </c>
      <c r="Q511" s="3" t="s">
        <v>31</v>
      </c>
      <c r="R511" s="3">
        <v>66</v>
      </c>
      <c r="S511" s="3">
        <v>44</v>
      </c>
      <c r="T511" s="3">
        <v>50</v>
      </c>
      <c r="U511" s="3">
        <v>195</v>
      </c>
      <c r="V511" s="3">
        <v>164</v>
      </c>
      <c r="W511" s="3">
        <v>18.899999999999999</v>
      </c>
      <c r="X511" s="32">
        <v>580</v>
      </c>
      <c r="Y511" s="33">
        <v>456</v>
      </c>
      <c r="Z511" s="3">
        <v>27.1</v>
      </c>
      <c r="AA511" s="3">
        <v>91100.68</v>
      </c>
      <c r="AB511" s="3">
        <v>67243.8</v>
      </c>
      <c r="AC511" s="3">
        <v>96590.68</v>
      </c>
      <c r="AD511" s="3">
        <v>71761.8</v>
      </c>
    </row>
    <row r="512" spans="1:30" x14ac:dyDescent="0.3">
      <c r="A512" s="3" t="s">
        <v>3391</v>
      </c>
      <c r="B512" s="4">
        <v>11347</v>
      </c>
      <c r="C512" s="4">
        <v>173</v>
      </c>
      <c r="D512" s="4" t="s">
        <v>25</v>
      </c>
      <c r="E512" s="5" t="s">
        <v>45</v>
      </c>
      <c r="F512" s="3" t="s">
        <v>3392</v>
      </c>
      <c r="G512" s="4" t="s">
        <v>86</v>
      </c>
      <c r="H512" s="3" t="s">
        <v>896</v>
      </c>
      <c r="I512" s="3" t="s">
        <v>257</v>
      </c>
      <c r="J512" s="3" t="s">
        <v>132</v>
      </c>
      <c r="K512" s="3" t="s">
        <v>132</v>
      </c>
      <c r="L512" s="6" t="s">
        <v>257</v>
      </c>
      <c r="M512" s="3" t="s">
        <v>330</v>
      </c>
      <c r="N512" s="3" t="s">
        <v>3393</v>
      </c>
      <c r="O512" s="3" t="s">
        <v>178</v>
      </c>
      <c r="P512" s="3" t="s">
        <v>397</v>
      </c>
      <c r="Q512" s="3" t="s">
        <v>31</v>
      </c>
      <c r="R512" s="3">
        <v>57</v>
      </c>
      <c r="S512" s="3">
        <v>64</v>
      </c>
      <c r="T512" s="3">
        <v>-10.7</v>
      </c>
      <c r="U512" s="3">
        <v>167</v>
      </c>
      <c r="V512" s="3">
        <v>215</v>
      </c>
      <c r="W512" s="3">
        <v>-22.5</v>
      </c>
      <c r="X512" s="32">
        <v>680</v>
      </c>
      <c r="Y512" s="33">
        <v>823</v>
      </c>
      <c r="Z512" s="3">
        <v>-17.399999999999999</v>
      </c>
      <c r="AA512" s="3">
        <v>90696.44</v>
      </c>
      <c r="AB512" s="3">
        <v>109786.53</v>
      </c>
      <c r="AC512" s="3">
        <v>90696.44</v>
      </c>
      <c r="AD512" s="3">
        <v>109786.53</v>
      </c>
    </row>
    <row r="513" spans="1:30" x14ac:dyDescent="0.3">
      <c r="A513" s="3" t="s">
        <v>1761</v>
      </c>
      <c r="B513" s="4">
        <v>35242</v>
      </c>
      <c r="C513" s="4">
        <v>196</v>
      </c>
      <c r="D513" s="4" t="s">
        <v>25</v>
      </c>
      <c r="E513" s="5" t="s">
        <v>45</v>
      </c>
      <c r="F513" s="3" t="s">
        <v>1762</v>
      </c>
      <c r="G513" s="4" t="s">
        <v>86</v>
      </c>
      <c r="H513" s="3" t="s">
        <v>252</v>
      </c>
      <c r="I513" s="3" t="s">
        <v>252</v>
      </c>
      <c r="J513" s="3" t="s">
        <v>89</v>
      </c>
      <c r="K513" s="3" t="s">
        <v>89</v>
      </c>
      <c r="L513" s="6" t="s">
        <v>252</v>
      </c>
      <c r="M513" s="3" t="s">
        <v>154</v>
      </c>
      <c r="N513" s="3" t="s">
        <v>1763</v>
      </c>
      <c r="O513" s="3" t="s">
        <v>311</v>
      </c>
      <c r="P513" s="3" t="s">
        <v>57</v>
      </c>
      <c r="Q513" s="3" t="s">
        <v>31</v>
      </c>
      <c r="R513" s="3">
        <v>79</v>
      </c>
      <c r="S513" s="3">
        <v>83</v>
      </c>
      <c r="T513" s="3">
        <v>-4.5999999999999996</v>
      </c>
      <c r="U513" s="3">
        <v>269</v>
      </c>
      <c r="V513" s="3">
        <v>248</v>
      </c>
      <c r="W513" s="3">
        <v>8.5</v>
      </c>
      <c r="X513" s="32">
        <v>944</v>
      </c>
      <c r="Y513" s="33">
        <v>875</v>
      </c>
      <c r="Z513" s="3">
        <v>7.8</v>
      </c>
      <c r="AA513" s="3">
        <v>90567.72</v>
      </c>
      <c r="AB513" s="3">
        <v>85071.6</v>
      </c>
      <c r="AC513" s="3">
        <v>91724.4</v>
      </c>
      <c r="AD513" s="3">
        <v>85071.6</v>
      </c>
    </row>
    <row r="514" spans="1:30" x14ac:dyDescent="0.3">
      <c r="A514" s="3" t="s">
        <v>1764</v>
      </c>
      <c r="B514" s="4">
        <v>32231</v>
      </c>
      <c r="C514" s="4">
        <v>336</v>
      </c>
      <c r="D514" s="4" t="s">
        <v>25</v>
      </c>
      <c r="E514" s="5" t="s">
        <v>45</v>
      </c>
      <c r="F514" s="3" t="s">
        <v>1765</v>
      </c>
      <c r="G514" s="4" t="s">
        <v>86</v>
      </c>
      <c r="H514" s="3" t="s">
        <v>153</v>
      </c>
      <c r="I514" s="3" t="s">
        <v>153</v>
      </c>
      <c r="J514" s="3" t="s">
        <v>89</v>
      </c>
      <c r="K514" s="3" t="s">
        <v>89</v>
      </c>
      <c r="L514" s="6" t="s">
        <v>153</v>
      </c>
      <c r="M514" s="3" t="s">
        <v>154</v>
      </c>
      <c r="N514" s="3" t="s">
        <v>1766</v>
      </c>
      <c r="O514" s="3" t="s">
        <v>156</v>
      </c>
      <c r="P514" s="3" t="s">
        <v>51</v>
      </c>
      <c r="Q514" s="3" t="s">
        <v>31</v>
      </c>
      <c r="R514" s="3">
        <v>62</v>
      </c>
      <c r="S514" s="3">
        <v>59</v>
      </c>
      <c r="T514" s="3">
        <v>5.0999999999999996</v>
      </c>
      <c r="U514" s="3">
        <v>189</v>
      </c>
      <c r="V514" s="3">
        <v>179</v>
      </c>
      <c r="W514" s="3">
        <v>5.4</v>
      </c>
      <c r="X514" s="32">
        <v>760</v>
      </c>
      <c r="Y514" s="33">
        <v>723</v>
      </c>
      <c r="Z514" s="3">
        <v>5.0999999999999996</v>
      </c>
      <c r="AA514" s="3">
        <v>90204.84</v>
      </c>
      <c r="AB514" s="3">
        <v>85852.14</v>
      </c>
      <c r="AC514" s="3">
        <v>90204.84</v>
      </c>
      <c r="AD514" s="3">
        <v>85852.14</v>
      </c>
    </row>
    <row r="515" spans="1:30" x14ac:dyDescent="0.3">
      <c r="A515" s="3" t="s">
        <v>3394</v>
      </c>
      <c r="B515" s="4">
        <v>45888</v>
      </c>
      <c r="C515" s="4">
        <v>147</v>
      </c>
      <c r="D515" s="4" t="s">
        <v>25</v>
      </c>
      <c r="E515" s="5" t="s">
        <v>45</v>
      </c>
      <c r="F515" s="3" t="s">
        <v>3395</v>
      </c>
      <c r="G515" s="4" t="s">
        <v>86</v>
      </c>
      <c r="H515" s="3" t="s">
        <v>299</v>
      </c>
      <c r="I515" s="3" t="s">
        <v>299</v>
      </c>
      <c r="J515" s="3" t="s">
        <v>132</v>
      </c>
      <c r="K515" s="3" t="s">
        <v>132</v>
      </c>
      <c r="L515" s="6" t="s">
        <v>299</v>
      </c>
      <c r="M515" s="3" t="s">
        <v>184</v>
      </c>
      <c r="N515" s="3" t="s">
        <v>3396</v>
      </c>
      <c r="O515" s="3" t="s">
        <v>301</v>
      </c>
      <c r="P515" s="3" t="s">
        <v>37</v>
      </c>
      <c r="Q515" s="3" t="s">
        <v>60</v>
      </c>
      <c r="R515" s="3">
        <v>71</v>
      </c>
      <c r="S515" s="3">
        <v>44</v>
      </c>
      <c r="T515" s="3">
        <v>62.6</v>
      </c>
      <c r="U515" s="3">
        <v>174</v>
      </c>
      <c r="V515" s="3">
        <v>134</v>
      </c>
      <c r="W515" s="3">
        <v>29.8</v>
      </c>
      <c r="X515" s="32">
        <v>680</v>
      </c>
      <c r="Y515" s="33">
        <v>694</v>
      </c>
      <c r="Z515" s="3">
        <v>-2</v>
      </c>
      <c r="AA515" s="3">
        <v>89885.83</v>
      </c>
      <c r="AB515" s="3">
        <v>90897.91</v>
      </c>
      <c r="AC515" s="3">
        <v>92285.83</v>
      </c>
      <c r="AD515" s="3">
        <v>94185.91</v>
      </c>
    </row>
    <row r="516" spans="1:30" x14ac:dyDescent="0.3">
      <c r="A516" s="3" t="s">
        <v>3397</v>
      </c>
      <c r="B516" s="4">
        <v>36124</v>
      </c>
      <c r="C516" s="4">
        <v>103</v>
      </c>
      <c r="D516" s="4" t="s">
        <v>25</v>
      </c>
      <c r="E516" s="5" t="s">
        <v>45</v>
      </c>
      <c r="F516" s="3" t="s">
        <v>3398</v>
      </c>
      <c r="G516" s="4" t="s">
        <v>86</v>
      </c>
      <c r="H516" s="3" t="s">
        <v>252</v>
      </c>
      <c r="I516" s="3" t="s">
        <v>252</v>
      </c>
      <c r="J516" s="3" t="s">
        <v>132</v>
      </c>
      <c r="K516" s="3" t="s">
        <v>132</v>
      </c>
      <c r="L516" s="6" t="s">
        <v>252</v>
      </c>
      <c r="M516" s="3" t="s">
        <v>154</v>
      </c>
      <c r="N516" s="3" t="s">
        <v>3399</v>
      </c>
      <c r="O516" s="3" t="s">
        <v>311</v>
      </c>
      <c r="P516" s="3" t="s">
        <v>55</v>
      </c>
      <c r="Q516" s="3" t="s">
        <v>60</v>
      </c>
      <c r="R516" s="3">
        <v>58</v>
      </c>
      <c r="S516" s="3">
        <v>74</v>
      </c>
      <c r="T516" s="3">
        <v>-20.8</v>
      </c>
      <c r="U516" s="3">
        <v>214</v>
      </c>
      <c r="V516" s="3">
        <v>218</v>
      </c>
      <c r="W516" s="3">
        <v>-2.2000000000000002</v>
      </c>
      <c r="X516" s="32">
        <v>832</v>
      </c>
      <c r="Y516" s="33">
        <v>604</v>
      </c>
      <c r="Z516" s="3">
        <v>37.6</v>
      </c>
      <c r="AA516" s="3">
        <v>89535.24</v>
      </c>
      <c r="AB516" s="3">
        <v>63796.92</v>
      </c>
      <c r="AC516" s="3">
        <v>102581.24</v>
      </c>
      <c r="AD516" s="3">
        <v>74560.92</v>
      </c>
    </row>
    <row r="517" spans="1:30" x14ac:dyDescent="0.3">
      <c r="A517" s="3" t="s">
        <v>3400</v>
      </c>
      <c r="B517" s="4">
        <v>86673</v>
      </c>
      <c r="C517" s="4">
        <v>136</v>
      </c>
      <c r="D517" s="4" t="s">
        <v>25</v>
      </c>
      <c r="E517" s="5" t="s">
        <v>45</v>
      </c>
      <c r="F517" s="3" t="s">
        <v>3401</v>
      </c>
      <c r="G517" s="4" t="s">
        <v>86</v>
      </c>
      <c r="H517" s="3" t="s">
        <v>831</v>
      </c>
      <c r="I517" s="3" t="s">
        <v>175</v>
      </c>
      <c r="J517" s="3" t="s">
        <v>132</v>
      </c>
      <c r="K517" s="3" t="s">
        <v>132</v>
      </c>
      <c r="L517" s="6" t="s">
        <v>175</v>
      </c>
      <c r="M517" s="3" t="s">
        <v>184</v>
      </c>
      <c r="N517" s="3" t="s">
        <v>3402</v>
      </c>
      <c r="O517" s="3" t="s">
        <v>92</v>
      </c>
      <c r="P517" s="3" t="s">
        <v>49</v>
      </c>
      <c r="Q517" s="3" t="s">
        <v>50</v>
      </c>
      <c r="R517" s="3">
        <v>79</v>
      </c>
      <c r="S517" s="3">
        <v>62</v>
      </c>
      <c r="T517" s="3">
        <v>28.3</v>
      </c>
      <c r="U517" s="3">
        <v>130</v>
      </c>
      <c r="V517" s="3">
        <v>100</v>
      </c>
      <c r="W517" s="3">
        <v>29.1</v>
      </c>
      <c r="X517" s="32">
        <v>500</v>
      </c>
      <c r="Y517" s="33">
        <v>391</v>
      </c>
      <c r="Z517" s="3">
        <v>28</v>
      </c>
      <c r="AA517" s="3">
        <v>89255.09</v>
      </c>
      <c r="AB517" s="3">
        <v>68559.91</v>
      </c>
      <c r="AC517" s="3">
        <v>94587.09</v>
      </c>
      <c r="AD517" s="3">
        <v>72303.91</v>
      </c>
    </row>
    <row r="518" spans="1:30" x14ac:dyDescent="0.3">
      <c r="A518" s="3" t="s">
        <v>3403</v>
      </c>
      <c r="B518" s="4">
        <v>67528</v>
      </c>
      <c r="C518" s="4">
        <v>147</v>
      </c>
      <c r="D518" s="4" t="s">
        <v>25</v>
      </c>
      <c r="E518" s="5" t="s">
        <v>45</v>
      </c>
      <c r="F518" s="3" t="s">
        <v>3404</v>
      </c>
      <c r="G518" s="4" t="s">
        <v>86</v>
      </c>
      <c r="H518" s="3" t="s">
        <v>54</v>
      </c>
      <c r="I518" s="3" t="s">
        <v>191</v>
      </c>
      <c r="J518" s="3" t="s">
        <v>132</v>
      </c>
      <c r="K518" s="3" t="s">
        <v>132</v>
      </c>
      <c r="L518" s="6" t="s">
        <v>191</v>
      </c>
      <c r="M518" s="3" t="s">
        <v>473</v>
      </c>
      <c r="N518" s="3" t="s">
        <v>3405</v>
      </c>
      <c r="O518" s="3" t="s">
        <v>92</v>
      </c>
      <c r="P518" s="3" t="s">
        <v>51</v>
      </c>
      <c r="Q518" s="3" t="s">
        <v>31</v>
      </c>
      <c r="R518" s="3">
        <v>47</v>
      </c>
      <c r="S518" s="3">
        <v>49</v>
      </c>
      <c r="T518" s="3">
        <v>-4.4000000000000004</v>
      </c>
      <c r="U518" s="3">
        <v>123</v>
      </c>
      <c r="V518" s="3">
        <v>174</v>
      </c>
      <c r="W518" s="3">
        <v>-29.4</v>
      </c>
      <c r="X518" s="32">
        <v>547</v>
      </c>
      <c r="Y518" s="33">
        <v>660</v>
      </c>
      <c r="Z518" s="3">
        <v>-17.2</v>
      </c>
      <c r="AA518" s="3">
        <v>89242.85</v>
      </c>
      <c r="AB518" s="3">
        <v>108067.85</v>
      </c>
      <c r="AC518" s="3">
        <v>92959.77</v>
      </c>
      <c r="AD518" s="3">
        <v>112272.65</v>
      </c>
    </row>
    <row r="519" spans="1:30" x14ac:dyDescent="0.3">
      <c r="A519" s="3" t="s">
        <v>1767</v>
      </c>
      <c r="B519" s="4">
        <v>34819</v>
      </c>
      <c r="C519" s="4">
        <v>142</v>
      </c>
      <c r="D519" s="4" t="s">
        <v>25</v>
      </c>
      <c r="E519" s="5" t="s">
        <v>45</v>
      </c>
      <c r="F519" s="3" t="s">
        <v>1768</v>
      </c>
      <c r="G519" s="4" t="s">
        <v>86</v>
      </c>
      <c r="H519" s="3" t="s">
        <v>252</v>
      </c>
      <c r="I519" s="3" t="s">
        <v>252</v>
      </c>
      <c r="J519" s="3" t="s">
        <v>89</v>
      </c>
      <c r="K519" s="3" t="s">
        <v>89</v>
      </c>
      <c r="L519" s="6" t="s">
        <v>252</v>
      </c>
      <c r="M519" s="3" t="s">
        <v>154</v>
      </c>
      <c r="N519" s="3" t="s">
        <v>1769</v>
      </c>
      <c r="O519" s="3" t="s">
        <v>311</v>
      </c>
      <c r="P519" s="3" t="s">
        <v>32</v>
      </c>
      <c r="Q519" s="3" t="s">
        <v>60</v>
      </c>
      <c r="R519" s="3">
        <v>79</v>
      </c>
      <c r="S519" s="3">
        <v>48</v>
      </c>
      <c r="T519" s="3">
        <v>63.9</v>
      </c>
      <c r="U519" s="3">
        <v>244</v>
      </c>
      <c r="V519" s="3">
        <v>239</v>
      </c>
      <c r="W519" s="3">
        <v>1.9</v>
      </c>
      <c r="X519" s="32">
        <v>952</v>
      </c>
      <c r="Y519" s="33">
        <v>1195</v>
      </c>
      <c r="Z519" s="3">
        <v>-20.399999999999999</v>
      </c>
      <c r="AA519" s="3">
        <v>89208.48</v>
      </c>
      <c r="AB519" s="3">
        <v>111563.88</v>
      </c>
      <c r="AC519" s="3">
        <v>93048.48</v>
      </c>
      <c r="AD519" s="3">
        <v>116831.88</v>
      </c>
    </row>
    <row r="520" spans="1:30" x14ac:dyDescent="0.3">
      <c r="A520" s="3" t="s">
        <v>4561</v>
      </c>
      <c r="B520" s="4">
        <v>17919</v>
      </c>
      <c r="C520" s="4">
        <v>92</v>
      </c>
      <c r="D520" s="4" t="s">
        <v>25</v>
      </c>
      <c r="E520" s="5" t="s">
        <v>45</v>
      </c>
      <c r="F520" s="3" t="s">
        <v>4562</v>
      </c>
      <c r="G520" s="4" t="s">
        <v>86</v>
      </c>
      <c r="H520" s="3" t="s">
        <v>758</v>
      </c>
      <c r="I520" s="3" t="s">
        <v>175</v>
      </c>
      <c r="J520" s="3" t="s">
        <v>146</v>
      </c>
      <c r="K520" s="3" t="s">
        <v>146</v>
      </c>
      <c r="L520" s="6" t="s">
        <v>175</v>
      </c>
      <c r="M520" s="3" t="s">
        <v>176</v>
      </c>
      <c r="N520" s="3" t="s">
        <v>4563</v>
      </c>
      <c r="O520" s="3" t="s">
        <v>178</v>
      </c>
      <c r="P520" s="3" t="s">
        <v>55</v>
      </c>
      <c r="Q520" s="3" t="s">
        <v>31</v>
      </c>
      <c r="R520" s="3">
        <v>30</v>
      </c>
      <c r="S520" s="3">
        <v>43</v>
      </c>
      <c r="T520" s="3">
        <v>-29.7</v>
      </c>
      <c r="U520" s="3">
        <v>110</v>
      </c>
      <c r="V520" s="3">
        <v>100</v>
      </c>
      <c r="W520" s="3">
        <v>10.199999999999999</v>
      </c>
      <c r="X520" s="32">
        <v>415</v>
      </c>
      <c r="Y520" s="33">
        <v>391</v>
      </c>
      <c r="Z520" s="3">
        <v>6.1</v>
      </c>
      <c r="AA520" s="3">
        <v>88858.5</v>
      </c>
      <c r="AB520" s="3">
        <v>82281.600000000006</v>
      </c>
      <c r="AC520" s="3">
        <v>90310.5</v>
      </c>
      <c r="AD520" s="3">
        <v>82797.600000000006</v>
      </c>
    </row>
    <row r="521" spans="1:30" x14ac:dyDescent="0.3">
      <c r="A521" s="3" t="s">
        <v>942</v>
      </c>
      <c r="B521" s="4">
        <v>58835</v>
      </c>
      <c r="C521" s="4">
        <v>291</v>
      </c>
      <c r="D521" s="4" t="s">
        <v>25</v>
      </c>
      <c r="E521" s="5" t="s">
        <v>45</v>
      </c>
      <c r="F521" s="3" t="s">
        <v>943</v>
      </c>
      <c r="G521" s="4" t="s">
        <v>86</v>
      </c>
      <c r="H521" s="3" t="s">
        <v>116</v>
      </c>
      <c r="I521" s="3" t="s">
        <v>116</v>
      </c>
      <c r="J521" s="3" t="s">
        <v>116</v>
      </c>
      <c r="K521" s="3" t="s">
        <v>89</v>
      </c>
      <c r="L521" s="6" t="s">
        <v>116</v>
      </c>
      <c r="M521" s="3" t="s">
        <v>122</v>
      </c>
      <c r="N521" s="3" t="s">
        <v>944</v>
      </c>
      <c r="O521" s="3" t="s">
        <v>119</v>
      </c>
      <c r="P521" s="3" t="s">
        <v>128</v>
      </c>
      <c r="Q521" s="3" t="s">
        <v>60</v>
      </c>
      <c r="R521" s="3">
        <v>81</v>
      </c>
      <c r="S521" s="3">
        <v>53</v>
      </c>
      <c r="T521" s="3">
        <v>52</v>
      </c>
      <c r="U521" s="3">
        <v>312</v>
      </c>
      <c r="V521" s="3">
        <v>261</v>
      </c>
      <c r="W521" s="3">
        <v>19.399999999999999</v>
      </c>
      <c r="X521" s="32">
        <v>998</v>
      </c>
      <c r="Y521" s="33">
        <v>919</v>
      </c>
      <c r="Z521" s="3">
        <v>8.6</v>
      </c>
      <c r="AA521" s="3">
        <v>88537.44</v>
      </c>
      <c r="AB521" s="3">
        <v>81182.22</v>
      </c>
      <c r="AC521" s="3">
        <v>93874.44</v>
      </c>
      <c r="AD521" s="3">
        <v>86438.22</v>
      </c>
    </row>
    <row r="522" spans="1:30" x14ac:dyDescent="0.3">
      <c r="A522" s="3" t="s">
        <v>5373</v>
      </c>
      <c r="B522" s="4">
        <v>15248</v>
      </c>
      <c r="C522" s="4">
        <v>107</v>
      </c>
      <c r="D522" s="4" t="s">
        <v>25</v>
      </c>
      <c r="E522" s="5" t="s">
        <v>45</v>
      </c>
      <c r="F522" s="3" t="s">
        <v>5374</v>
      </c>
      <c r="G522" s="4" t="s">
        <v>86</v>
      </c>
      <c r="H522" s="3" t="s">
        <v>896</v>
      </c>
      <c r="I522" s="3" t="s">
        <v>257</v>
      </c>
      <c r="J522" s="3" t="s">
        <v>104</v>
      </c>
      <c r="K522" s="3" t="s">
        <v>104</v>
      </c>
      <c r="L522" s="6" t="s">
        <v>257</v>
      </c>
      <c r="M522" s="3" t="s">
        <v>258</v>
      </c>
      <c r="N522" s="3" t="s">
        <v>5375</v>
      </c>
      <c r="O522" s="3" t="s">
        <v>178</v>
      </c>
      <c r="P522" s="3" t="s">
        <v>57</v>
      </c>
      <c r="Q522" s="3" t="s">
        <v>31</v>
      </c>
      <c r="R522" s="3">
        <v>90</v>
      </c>
      <c r="S522" s="3">
        <v>112</v>
      </c>
      <c r="T522" s="3">
        <v>-19.8</v>
      </c>
      <c r="U522" s="3">
        <v>305</v>
      </c>
      <c r="V522" s="3">
        <v>390</v>
      </c>
      <c r="W522" s="3">
        <v>-21.9</v>
      </c>
      <c r="X522" s="32">
        <v>1355</v>
      </c>
      <c r="Y522" s="33">
        <v>1352</v>
      </c>
      <c r="Z522" s="3">
        <v>0.2</v>
      </c>
      <c r="AA522" s="3">
        <v>88354.240000000005</v>
      </c>
      <c r="AB522" s="3">
        <v>90746.75</v>
      </c>
      <c r="AC522" s="3">
        <v>88354.240000000005</v>
      </c>
      <c r="AD522" s="3">
        <v>90746.75</v>
      </c>
    </row>
    <row r="523" spans="1:30" x14ac:dyDescent="0.3">
      <c r="A523" s="3" t="s">
        <v>4564</v>
      </c>
      <c r="B523" s="4">
        <v>88291</v>
      </c>
      <c r="C523" s="4">
        <v>208</v>
      </c>
      <c r="D523" s="4" t="s">
        <v>25</v>
      </c>
      <c r="E523" s="5" t="s">
        <v>45</v>
      </c>
      <c r="F523" s="3" t="s">
        <v>4565</v>
      </c>
      <c r="G523" s="4" t="s">
        <v>86</v>
      </c>
      <c r="H523" s="3" t="s">
        <v>245</v>
      </c>
      <c r="I523" s="3" t="s">
        <v>245</v>
      </c>
      <c r="J523" s="3" t="s">
        <v>146</v>
      </c>
      <c r="K523" s="3" t="s">
        <v>146</v>
      </c>
      <c r="L523" s="6" t="s">
        <v>245</v>
      </c>
      <c r="M523" s="3" t="s">
        <v>246</v>
      </c>
      <c r="N523" s="3" t="s">
        <v>4566</v>
      </c>
      <c r="O523" s="3" t="s">
        <v>248</v>
      </c>
      <c r="P523" s="3" t="s">
        <v>249</v>
      </c>
      <c r="Q523" s="3" t="s">
        <v>31</v>
      </c>
      <c r="R523" s="3">
        <v>6</v>
      </c>
      <c r="S523" s="3">
        <v>12</v>
      </c>
      <c r="T523" s="3">
        <v>-48.6</v>
      </c>
      <c r="U523" s="3">
        <v>25</v>
      </c>
      <c r="V523" s="3">
        <v>22</v>
      </c>
      <c r="W523" s="3">
        <v>15.4</v>
      </c>
      <c r="X523" s="32">
        <v>111</v>
      </c>
      <c r="Y523" s="33">
        <v>91</v>
      </c>
      <c r="Z523" s="3">
        <v>23</v>
      </c>
      <c r="AA523" s="3">
        <v>88116.08</v>
      </c>
      <c r="AB523" s="3">
        <v>71644.800000000003</v>
      </c>
      <c r="AC523" s="3">
        <v>88116.08</v>
      </c>
      <c r="AD523" s="3">
        <v>71644.800000000003</v>
      </c>
    </row>
    <row r="524" spans="1:30" x14ac:dyDescent="0.3">
      <c r="A524" s="3" t="s">
        <v>1770</v>
      </c>
      <c r="B524" s="4">
        <v>47547</v>
      </c>
      <c r="C524" s="4">
        <v>173</v>
      </c>
      <c r="D524" s="4" t="s">
        <v>25</v>
      </c>
      <c r="E524" s="5" t="s">
        <v>45</v>
      </c>
      <c r="F524" s="3" t="s">
        <v>1771</v>
      </c>
      <c r="G524" s="4" t="s">
        <v>86</v>
      </c>
      <c r="H524" s="3" t="s">
        <v>131</v>
      </c>
      <c r="I524" s="3" t="s">
        <v>88</v>
      </c>
      <c r="J524" s="3" t="s">
        <v>89</v>
      </c>
      <c r="K524" s="3" t="s">
        <v>89</v>
      </c>
      <c r="L524" s="6" t="s">
        <v>88</v>
      </c>
      <c r="M524" s="3" t="s">
        <v>133</v>
      </c>
      <c r="N524" s="3" t="s">
        <v>1772</v>
      </c>
      <c r="O524" s="3" t="s">
        <v>106</v>
      </c>
      <c r="P524" s="3" t="s">
        <v>55</v>
      </c>
      <c r="Q524" s="3" t="s">
        <v>31</v>
      </c>
      <c r="R524" s="3">
        <v>44</v>
      </c>
      <c r="S524" s="3">
        <v>44</v>
      </c>
      <c r="T524" s="3">
        <v>1.8</v>
      </c>
      <c r="U524" s="3">
        <v>121</v>
      </c>
      <c r="V524" s="3">
        <v>121</v>
      </c>
      <c r="W524" s="3">
        <v>0.1</v>
      </c>
      <c r="X524" s="32">
        <v>475</v>
      </c>
      <c r="Y524" s="33">
        <v>468</v>
      </c>
      <c r="Z524" s="3">
        <v>1.7</v>
      </c>
      <c r="AA524" s="3">
        <v>87790.9</v>
      </c>
      <c r="AB524" s="3">
        <v>87104.9</v>
      </c>
      <c r="AC524" s="3">
        <v>87790.9</v>
      </c>
      <c r="AD524" s="3">
        <v>87104.9</v>
      </c>
    </row>
    <row r="525" spans="1:30" x14ac:dyDescent="0.3">
      <c r="A525" s="3" t="s">
        <v>3406</v>
      </c>
      <c r="B525" s="4">
        <v>11344</v>
      </c>
      <c r="C525" s="4">
        <v>267</v>
      </c>
      <c r="D525" s="4" t="s">
        <v>25</v>
      </c>
      <c r="E525" s="5" t="s">
        <v>45</v>
      </c>
      <c r="F525" s="3" t="s">
        <v>3407</v>
      </c>
      <c r="G525" s="4" t="s">
        <v>86</v>
      </c>
      <c r="H525" s="3" t="s">
        <v>896</v>
      </c>
      <c r="I525" s="3" t="s">
        <v>257</v>
      </c>
      <c r="J525" s="3" t="s">
        <v>132</v>
      </c>
      <c r="K525" s="3" t="s">
        <v>132</v>
      </c>
      <c r="L525" s="6" t="s">
        <v>257</v>
      </c>
      <c r="M525" s="3" t="s">
        <v>330</v>
      </c>
      <c r="N525" s="3" t="s">
        <v>3408</v>
      </c>
      <c r="O525" s="3" t="s">
        <v>178</v>
      </c>
      <c r="P525" s="3" t="s">
        <v>397</v>
      </c>
      <c r="Q525" s="3" t="s">
        <v>31</v>
      </c>
      <c r="R525" s="3">
        <v>45</v>
      </c>
      <c r="S525" s="3">
        <v>58</v>
      </c>
      <c r="T525" s="3">
        <v>-22.3</v>
      </c>
      <c r="U525" s="3">
        <v>148</v>
      </c>
      <c r="V525" s="3">
        <v>181</v>
      </c>
      <c r="W525" s="3">
        <v>-18.2</v>
      </c>
      <c r="X525" s="32">
        <v>655</v>
      </c>
      <c r="Y525" s="33">
        <v>765</v>
      </c>
      <c r="Z525" s="3">
        <v>-14.4</v>
      </c>
      <c r="AA525" s="3">
        <v>87408.76</v>
      </c>
      <c r="AB525" s="3">
        <v>102120.52</v>
      </c>
      <c r="AC525" s="3">
        <v>87408.76</v>
      </c>
      <c r="AD525" s="3">
        <v>102120.52</v>
      </c>
    </row>
    <row r="526" spans="1:30" x14ac:dyDescent="0.3">
      <c r="A526" s="3" t="s">
        <v>1773</v>
      </c>
      <c r="B526" s="4">
        <v>49373</v>
      </c>
      <c r="C526" s="4">
        <v>149</v>
      </c>
      <c r="D526" s="4" t="s">
        <v>25</v>
      </c>
      <c r="E526" s="5" t="s">
        <v>45</v>
      </c>
      <c r="F526" s="3" t="s">
        <v>1774</v>
      </c>
      <c r="G526" s="4" t="s">
        <v>86</v>
      </c>
      <c r="H526" s="3" t="s">
        <v>131</v>
      </c>
      <c r="I526" s="3" t="s">
        <v>88</v>
      </c>
      <c r="J526" s="3" t="s">
        <v>89</v>
      </c>
      <c r="K526" s="3" t="s">
        <v>89</v>
      </c>
      <c r="L526" s="6" t="s">
        <v>88</v>
      </c>
      <c r="M526" s="3" t="s">
        <v>133</v>
      </c>
      <c r="N526" s="3" t="s">
        <v>1775</v>
      </c>
      <c r="O526" s="3" t="s">
        <v>106</v>
      </c>
      <c r="P526" s="3" t="s">
        <v>57</v>
      </c>
      <c r="Q526" s="3" t="s">
        <v>31</v>
      </c>
      <c r="R526" s="3">
        <v>27</v>
      </c>
      <c r="S526" s="3">
        <v>15</v>
      </c>
      <c r="T526" s="3">
        <v>75.900000000000006</v>
      </c>
      <c r="U526" s="3">
        <v>78</v>
      </c>
      <c r="V526" s="3">
        <v>59</v>
      </c>
      <c r="W526" s="3">
        <v>33.6</v>
      </c>
      <c r="X526" s="32">
        <v>407</v>
      </c>
      <c r="Y526" s="33">
        <v>245</v>
      </c>
      <c r="Z526" s="3">
        <v>66.099999999999994</v>
      </c>
      <c r="AA526" s="3">
        <v>87263.039999999994</v>
      </c>
      <c r="AB526" s="3">
        <v>55084.61</v>
      </c>
      <c r="AC526" s="3">
        <v>91496.639999999999</v>
      </c>
      <c r="AD526" s="3">
        <v>55084.61</v>
      </c>
    </row>
    <row r="527" spans="1:30" x14ac:dyDescent="0.3">
      <c r="A527" s="3" t="s">
        <v>4567</v>
      </c>
      <c r="B527" s="4">
        <v>19228</v>
      </c>
      <c r="C527" s="4">
        <v>100</v>
      </c>
      <c r="D527" s="4" t="s">
        <v>25</v>
      </c>
      <c r="E527" s="5" t="s">
        <v>45</v>
      </c>
      <c r="F527" s="3" t="s">
        <v>4568</v>
      </c>
      <c r="G527" s="4" t="s">
        <v>86</v>
      </c>
      <c r="H527" s="3" t="s">
        <v>758</v>
      </c>
      <c r="I527" s="3" t="s">
        <v>175</v>
      </c>
      <c r="J527" s="3" t="s">
        <v>146</v>
      </c>
      <c r="K527" s="3" t="s">
        <v>146</v>
      </c>
      <c r="L527" s="6" t="s">
        <v>175</v>
      </c>
      <c r="M527" s="3" t="s">
        <v>176</v>
      </c>
      <c r="N527" s="3" t="s">
        <v>4569</v>
      </c>
      <c r="O527" s="3" t="s">
        <v>178</v>
      </c>
      <c r="P527" s="3" t="s">
        <v>57</v>
      </c>
      <c r="Q527" s="3" t="s">
        <v>31</v>
      </c>
      <c r="R527" s="3">
        <v>15</v>
      </c>
      <c r="S527" s="3">
        <v>15</v>
      </c>
      <c r="T527" s="3">
        <v>0</v>
      </c>
      <c r="U527" s="3">
        <v>44</v>
      </c>
      <c r="V527" s="3">
        <v>100</v>
      </c>
      <c r="W527" s="3">
        <v>-55.8</v>
      </c>
      <c r="X527" s="32">
        <v>350</v>
      </c>
      <c r="Y527" s="33">
        <v>374</v>
      </c>
      <c r="Z527" s="3">
        <v>-6.5</v>
      </c>
      <c r="AA527" s="3">
        <v>87121.13</v>
      </c>
      <c r="AB527" s="3">
        <v>96083.56</v>
      </c>
      <c r="AC527" s="3">
        <v>89932.01</v>
      </c>
      <c r="AD527" s="3">
        <v>100823.8</v>
      </c>
    </row>
    <row r="528" spans="1:30" x14ac:dyDescent="0.3">
      <c r="A528" s="3" t="s">
        <v>5376</v>
      </c>
      <c r="B528" s="4">
        <v>7208</v>
      </c>
      <c r="C528" s="4">
        <v>127</v>
      </c>
      <c r="D528" s="4" t="s">
        <v>25</v>
      </c>
      <c r="E528" s="5" t="s">
        <v>45</v>
      </c>
      <c r="F528" s="3" t="s">
        <v>5377</v>
      </c>
      <c r="G528" s="4" t="s">
        <v>86</v>
      </c>
      <c r="H528" s="3" t="s">
        <v>900</v>
      </c>
      <c r="I528" s="3" t="s">
        <v>240</v>
      </c>
      <c r="J528" s="3" t="s">
        <v>104</v>
      </c>
      <c r="K528" s="3" t="s">
        <v>104</v>
      </c>
      <c r="L528" s="6" t="s">
        <v>240</v>
      </c>
      <c r="M528" s="3" t="s">
        <v>712</v>
      </c>
      <c r="N528" s="3" t="s">
        <v>5378</v>
      </c>
      <c r="O528" s="3" t="s">
        <v>178</v>
      </c>
      <c r="P528" s="3" t="s">
        <v>397</v>
      </c>
      <c r="Q528" s="3" t="s">
        <v>31</v>
      </c>
      <c r="R528" s="3">
        <v>79</v>
      </c>
      <c r="S528" s="3">
        <v>71</v>
      </c>
      <c r="T528" s="3">
        <v>11.5</v>
      </c>
      <c r="U528" s="3">
        <v>244</v>
      </c>
      <c r="V528" s="3">
        <v>265</v>
      </c>
      <c r="W528" s="3">
        <v>-7.9</v>
      </c>
      <c r="X528" s="32">
        <v>1024</v>
      </c>
      <c r="Y528" s="33">
        <v>1041</v>
      </c>
      <c r="Z528" s="3">
        <v>-1.6</v>
      </c>
      <c r="AA528" s="3">
        <v>86922</v>
      </c>
      <c r="AB528" s="3">
        <v>88324.5</v>
      </c>
      <c r="AC528" s="3">
        <v>86922</v>
      </c>
      <c r="AD528" s="3">
        <v>88324.5</v>
      </c>
    </row>
    <row r="529" spans="1:30" x14ac:dyDescent="0.3">
      <c r="A529" s="3" t="s">
        <v>3409</v>
      </c>
      <c r="B529" s="4">
        <v>66293</v>
      </c>
      <c r="C529" s="4">
        <v>219</v>
      </c>
      <c r="D529" s="4" t="s">
        <v>25</v>
      </c>
      <c r="E529" s="5" t="s">
        <v>45</v>
      </c>
      <c r="F529" s="3" t="s">
        <v>3410</v>
      </c>
      <c r="G529" s="4" t="s">
        <v>86</v>
      </c>
      <c r="H529" s="3" t="s">
        <v>87</v>
      </c>
      <c r="I529" s="3" t="s">
        <v>88</v>
      </c>
      <c r="J529" s="3" t="s">
        <v>132</v>
      </c>
      <c r="K529" s="3" t="s">
        <v>132</v>
      </c>
      <c r="L529" s="6" t="s">
        <v>88</v>
      </c>
      <c r="M529" s="3" t="s">
        <v>133</v>
      </c>
      <c r="N529" s="3" t="s">
        <v>3411</v>
      </c>
      <c r="O529" s="3" t="s">
        <v>92</v>
      </c>
      <c r="P529" s="3" t="s">
        <v>59</v>
      </c>
      <c r="Q529" s="3" t="s">
        <v>60</v>
      </c>
      <c r="R529" s="3">
        <v>20</v>
      </c>
      <c r="S529" s="3">
        <v>18</v>
      </c>
      <c r="T529" s="3">
        <v>11.4</v>
      </c>
      <c r="U529" s="3">
        <v>67</v>
      </c>
      <c r="V529" s="3">
        <v>58</v>
      </c>
      <c r="W529" s="3">
        <v>14.5</v>
      </c>
      <c r="X529" s="32">
        <v>288</v>
      </c>
      <c r="Y529" s="33">
        <v>282</v>
      </c>
      <c r="Z529" s="3">
        <v>2.1</v>
      </c>
      <c r="AA529" s="3">
        <v>86871</v>
      </c>
      <c r="AB529" s="3">
        <v>88391.13</v>
      </c>
      <c r="AC529" s="3">
        <v>86871</v>
      </c>
      <c r="AD529" s="3">
        <v>91763.13</v>
      </c>
    </row>
    <row r="530" spans="1:30" x14ac:dyDescent="0.3">
      <c r="A530" s="3" t="s">
        <v>4570</v>
      </c>
      <c r="B530" s="4">
        <v>64996</v>
      </c>
      <c r="C530" s="4">
        <v>302</v>
      </c>
      <c r="D530" s="4" t="s">
        <v>25</v>
      </c>
      <c r="E530" s="5" t="s">
        <v>45</v>
      </c>
      <c r="F530" s="3" t="s">
        <v>4571</v>
      </c>
      <c r="G530" s="4" t="s">
        <v>86</v>
      </c>
      <c r="H530" s="3" t="s">
        <v>54</v>
      </c>
      <c r="I530" s="3" t="s">
        <v>191</v>
      </c>
      <c r="J530" s="3" t="s">
        <v>146</v>
      </c>
      <c r="K530" s="3" t="s">
        <v>146</v>
      </c>
      <c r="L530" s="6" t="s">
        <v>191</v>
      </c>
      <c r="M530" s="3" t="s">
        <v>211</v>
      </c>
      <c r="N530" s="3" t="s">
        <v>4572</v>
      </c>
      <c r="O530" s="3" t="s">
        <v>92</v>
      </c>
      <c r="P530" s="3" t="s">
        <v>161</v>
      </c>
      <c r="Q530" s="3" t="s">
        <v>31</v>
      </c>
      <c r="R530" s="3">
        <v>30</v>
      </c>
      <c r="S530" s="3">
        <v>31</v>
      </c>
      <c r="T530" s="3">
        <v>-3.2</v>
      </c>
      <c r="U530" s="3">
        <v>81</v>
      </c>
      <c r="V530" s="3">
        <v>85</v>
      </c>
      <c r="W530" s="3">
        <v>-5.7</v>
      </c>
      <c r="X530" s="32">
        <v>336</v>
      </c>
      <c r="Y530" s="33">
        <v>367</v>
      </c>
      <c r="Z530" s="3">
        <v>-8.5</v>
      </c>
      <c r="AA530" s="3">
        <v>86704.08</v>
      </c>
      <c r="AB530" s="3">
        <v>92931.96</v>
      </c>
      <c r="AC530" s="3">
        <v>86704.08</v>
      </c>
      <c r="AD530" s="3">
        <v>94774.080000000002</v>
      </c>
    </row>
    <row r="531" spans="1:30" x14ac:dyDescent="0.3">
      <c r="A531" s="3" t="s">
        <v>1776</v>
      </c>
      <c r="B531" s="4">
        <v>34566</v>
      </c>
      <c r="C531" s="4">
        <v>127</v>
      </c>
      <c r="D531" s="4" t="s">
        <v>25</v>
      </c>
      <c r="E531" s="5" t="s">
        <v>45</v>
      </c>
      <c r="F531" s="3" t="s">
        <v>1777</v>
      </c>
      <c r="G531" s="4" t="s">
        <v>86</v>
      </c>
      <c r="H531" s="3" t="s">
        <v>252</v>
      </c>
      <c r="I531" s="3" t="s">
        <v>252</v>
      </c>
      <c r="J531" s="3" t="s">
        <v>89</v>
      </c>
      <c r="K531" s="3" t="s">
        <v>89</v>
      </c>
      <c r="L531" s="6" t="s">
        <v>252</v>
      </c>
      <c r="M531" s="3" t="s">
        <v>154</v>
      </c>
      <c r="N531" s="3" t="s">
        <v>1778</v>
      </c>
      <c r="O531" s="3" t="s">
        <v>311</v>
      </c>
      <c r="P531" s="3" t="s">
        <v>64</v>
      </c>
      <c r="Q531" s="3" t="s">
        <v>31</v>
      </c>
      <c r="R531" s="3">
        <v>65</v>
      </c>
      <c r="S531" s="3">
        <v>168</v>
      </c>
      <c r="T531" s="3">
        <v>-61.1</v>
      </c>
      <c r="U531" s="3">
        <v>319</v>
      </c>
      <c r="V531" s="3">
        <v>477</v>
      </c>
      <c r="W531" s="3">
        <v>-33</v>
      </c>
      <c r="X531" s="32">
        <v>1312</v>
      </c>
      <c r="Y531" s="33">
        <v>1662</v>
      </c>
      <c r="Z531" s="3">
        <v>-21.1</v>
      </c>
      <c r="AA531" s="3">
        <v>86566.080000000002</v>
      </c>
      <c r="AB531" s="3">
        <v>104517.04</v>
      </c>
      <c r="AC531" s="3">
        <v>100950.08</v>
      </c>
      <c r="AD531" s="3">
        <v>127893.04</v>
      </c>
    </row>
    <row r="532" spans="1:30" x14ac:dyDescent="0.3">
      <c r="A532" s="3" t="s">
        <v>1779</v>
      </c>
      <c r="B532" s="4">
        <v>86887</v>
      </c>
      <c r="C532" s="4">
        <v>310</v>
      </c>
      <c r="D532" s="4" t="s">
        <v>25</v>
      </c>
      <c r="E532" s="5" t="s">
        <v>45</v>
      </c>
      <c r="F532" s="3" t="s">
        <v>1780</v>
      </c>
      <c r="G532" s="4" t="s">
        <v>86</v>
      </c>
      <c r="H532" s="3" t="s">
        <v>831</v>
      </c>
      <c r="I532" s="3" t="s">
        <v>175</v>
      </c>
      <c r="J532" s="3" t="s">
        <v>89</v>
      </c>
      <c r="K532" s="3" t="s">
        <v>89</v>
      </c>
      <c r="L532" s="6" t="s">
        <v>175</v>
      </c>
      <c r="M532" s="3" t="s">
        <v>184</v>
      </c>
      <c r="N532" s="3" t="s">
        <v>1781</v>
      </c>
      <c r="O532" s="3" t="s">
        <v>178</v>
      </c>
      <c r="P532" s="3" t="s">
        <v>194</v>
      </c>
      <c r="Q532" s="3" t="s">
        <v>60</v>
      </c>
      <c r="R532" s="3">
        <v>51</v>
      </c>
      <c r="S532" s="3">
        <v>45</v>
      </c>
      <c r="T532" s="3">
        <v>11.8</v>
      </c>
      <c r="U532" s="3">
        <v>163</v>
      </c>
      <c r="V532" s="3">
        <v>156</v>
      </c>
      <c r="W532" s="3">
        <v>4.3</v>
      </c>
      <c r="X532" s="32">
        <v>692</v>
      </c>
      <c r="Y532" s="33">
        <v>708</v>
      </c>
      <c r="Z532" s="3">
        <v>-2.2000000000000002</v>
      </c>
      <c r="AA532" s="3">
        <v>86209.36</v>
      </c>
      <c r="AB532" s="3">
        <v>87489.2</v>
      </c>
      <c r="AC532" s="3">
        <v>86209.36</v>
      </c>
      <c r="AD532" s="3">
        <v>87489.2</v>
      </c>
    </row>
    <row r="533" spans="1:30" x14ac:dyDescent="0.3">
      <c r="A533" s="3" t="s">
        <v>5379</v>
      </c>
      <c r="B533" s="4">
        <v>25973</v>
      </c>
      <c r="C533" s="4">
        <v>86</v>
      </c>
      <c r="D533" s="4" t="s">
        <v>25</v>
      </c>
      <c r="E533" s="5" t="s">
        <v>45</v>
      </c>
      <c r="F533" s="3" t="s">
        <v>5380</v>
      </c>
      <c r="G533" s="4" t="s">
        <v>86</v>
      </c>
      <c r="H533" s="3" t="s">
        <v>5381</v>
      </c>
      <c r="I533" s="3" t="s">
        <v>175</v>
      </c>
      <c r="J533" s="3" t="s">
        <v>104</v>
      </c>
      <c r="K533" s="3" t="s">
        <v>104</v>
      </c>
      <c r="L533" s="6" t="s">
        <v>175</v>
      </c>
      <c r="M533" s="3" t="s">
        <v>712</v>
      </c>
      <c r="N533" s="3" t="s">
        <v>5382</v>
      </c>
      <c r="O533" s="3" t="s">
        <v>178</v>
      </c>
      <c r="P533" s="3" t="s">
        <v>55</v>
      </c>
      <c r="Q533" s="3" t="s">
        <v>31</v>
      </c>
      <c r="R533" s="3">
        <v>96</v>
      </c>
      <c r="S533" s="3">
        <v>85</v>
      </c>
      <c r="T533" s="3">
        <v>12.5</v>
      </c>
      <c r="U533" s="3">
        <v>290</v>
      </c>
      <c r="V533" s="3">
        <v>336</v>
      </c>
      <c r="W533" s="3">
        <v>-13.7</v>
      </c>
      <c r="X533" s="32">
        <v>1268</v>
      </c>
      <c r="Y533" s="33">
        <v>1401</v>
      </c>
      <c r="Z533" s="3">
        <v>-9.4</v>
      </c>
      <c r="AA533" s="3">
        <v>85999.679999999993</v>
      </c>
      <c r="AB533" s="3">
        <v>94540.5</v>
      </c>
      <c r="AC533" s="3">
        <v>85999.679999999993</v>
      </c>
      <c r="AD533" s="3">
        <v>94540.5</v>
      </c>
    </row>
    <row r="534" spans="1:30" x14ac:dyDescent="0.3">
      <c r="A534" s="3" t="s">
        <v>1782</v>
      </c>
      <c r="B534" s="4">
        <v>10624</v>
      </c>
      <c r="C534" s="4">
        <v>260</v>
      </c>
      <c r="D534" s="4" t="s">
        <v>25</v>
      </c>
      <c r="E534" s="5" t="s">
        <v>45</v>
      </c>
      <c r="F534" s="3" t="s">
        <v>1783</v>
      </c>
      <c r="G534" s="4" t="s">
        <v>86</v>
      </c>
      <c r="H534" s="3" t="s">
        <v>896</v>
      </c>
      <c r="I534" s="3" t="s">
        <v>257</v>
      </c>
      <c r="J534" s="3" t="s">
        <v>89</v>
      </c>
      <c r="K534" s="3" t="s">
        <v>89</v>
      </c>
      <c r="L534" s="6" t="s">
        <v>257</v>
      </c>
      <c r="M534" s="3" t="s">
        <v>258</v>
      </c>
      <c r="N534" s="3" t="s">
        <v>1784</v>
      </c>
      <c r="O534" s="3" t="s">
        <v>178</v>
      </c>
      <c r="P534" s="3" t="s">
        <v>57</v>
      </c>
      <c r="Q534" s="3" t="s">
        <v>31</v>
      </c>
      <c r="R534" s="3">
        <v>64</v>
      </c>
      <c r="S534" s="3">
        <v>56</v>
      </c>
      <c r="T534" s="3">
        <v>14.6</v>
      </c>
      <c r="U534" s="3">
        <v>178</v>
      </c>
      <c r="V534" s="3">
        <v>198</v>
      </c>
      <c r="W534" s="3">
        <v>-10.1</v>
      </c>
      <c r="X534" s="32">
        <v>767</v>
      </c>
      <c r="Y534" s="33">
        <v>947</v>
      </c>
      <c r="Z534" s="3">
        <v>-19.100000000000001</v>
      </c>
      <c r="AA534" s="3">
        <v>85753.32</v>
      </c>
      <c r="AB534" s="3">
        <v>103654.06</v>
      </c>
      <c r="AC534" s="3">
        <v>85753.32</v>
      </c>
      <c r="AD534" s="3">
        <v>105945.1</v>
      </c>
    </row>
    <row r="535" spans="1:30" x14ac:dyDescent="0.3">
      <c r="A535" s="3" t="s">
        <v>5383</v>
      </c>
      <c r="B535" s="4">
        <v>10278</v>
      </c>
      <c r="C535" s="4">
        <v>111</v>
      </c>
      <c r="D535" s="4" t="s">
        <v>25</v>
      </c>
      <c r="E535" s="5" t="s">
        <v>45</v>
      </c>
      <c r="F535" s="3" t="s">
        <v>5384</v>
      </c>
      <c r="G535" s="4" t="s">
        <v>86</v>
      </c>
      <c r="H535" s="3" t="s">
        <v>900</v>
      </c>
      <c r="I535" s="3" t="s">
        <v>240</v>
      </c>
      <c r="J535" s="3" t="s">
        <v>104</v>
      </c>
      <c r="K535" s="3" t="s">
        <v>104</v>
      </c>
      <c r="L535" s="6" t="s">
        <v>240</v>
      </c>
      <c r="M535" s="3" t="s">
        <v>712</v>
      </c>
      <c r="N535" s="3" t="s">
        <v>5385</v>
      </c>
      <c r="O535" s="3" t="s">
        <v>178</v>
      </c>
      <c r="P535" s="3" t="s">
        <v>397</v>
      </c>
      <c r="Q535" s="3" t="s">
        <v>31</v>
      </c>
      <c r="R535" s="3">
        <v>64</v>
      </c>
      <c r="S535" s="3">
        <v>60</v>
      </c>
      <c r="T535" s="3">
        <v>7.8</v>
      </c>
      <c r="U535" s="3">
        <v>179</v>
      </c>
      <c r="V535" s="3">
        <v>190</v>
      </c>
      <c r="W535" s="3">
        <v>-5.8</v>
      </c>
      <c r="X535" s="32">
        <v>728</v>
      </c>
      <c r="Y535" s="33">
        <v>810</v>
      </c>
      <c r="Z535" s="3">
        <v>-10.199999999999999</v>
      </c>
      <c r="AA535" s="3">
        <v>85668.9</v>
      </c>
      <c r="AB535" s="3">
        <v>95424.3</v>
      </c>
      <c r="AC535" s="3">
        <v>85668.9</v>
      </c>
      <c r="AD535" s="3">
        <v>95424.3</v>
      </c>
    </row>
    <row r="536" spans="1:30" x14ac:dyDescent="0.3">
      <c r="A536" s="3" t="s">
        <v>5386</v>
      </c>
      <c r="B536" s="4">
        <v>33712</v>
      </c>
      <c r="C536" s="4">
        <v>251</v>
      </c>
      <c r="D536" s="4" t="s">
        <v>25</v>
      </c>
      <c r="E536" s="5" t="s">
        <v>45</v>
      </c>
      <c r="F536" s="3" t="s">
        <v>5387</v>
      </c>
      <c r="G536" s="4" t="s">
        <v>86</v>
      </c>
      <c r="H536" s="3" t="s">
        <v>252</v>
      </c>
      <c r="I536" s="3" t="s">
        <v>252</v>
      </c>
      <c r="J536" s="3" t="s">
        <v>104</v>
      </c>
      <c r="K536" s="3" t="s">
        <v>104</v>
      </c>
      <c r="L536" s="6" t="s">
        <v>252</v>
      </c>
      <c r="M536" s="3" t="s">
        <v>184</v>
      </c>
      <c r="N536" s="3" t="s">
        <v>5388</v>
      </c>
      <c r="O536" s="3" t="s">
        <v>311</v>
      </c>
      <c r="P536" s="3" t="s">
        <v>2615</v>
      </c>
      <c r="Q536" s="3" t="s">
        <v>31</v>
      </c>
      <c r="R536" s="3">
        <v>37</v>
      </c>
      <c r="S536" s="3">
        <v>1</v>
      </c>
      <c r="T536" s="3">
        <v>3934.9</v>
      </c>
      <c r="U536" s="3">
        <v>189</v>
      </c>
      <c r="V536" s="3">
        <v>205</v>
      </c>
      <c r="W536" s="3">
        <v>-7.8</v>
      </c>
      <c r="X536" s="32">
        <v>938</v>
      </c>
      <c r="Y536" s="33">
        <v>1232</v>
      </c>
      <c r="Z536" s="3">
        <v>-23.9</v>
      </c>
      <c r="AA536" s="3">
        <v>85635.33</v>
      </c>
      <c r="AB536" s="3">
        <v>111672.3</v>
      </c>
      <c r="AC536" s="3">
        <v>85635.33</v>
      </c>
      <c r="AD536" s="3">
        <v>112475.8</v>
      </c>
    </row>
    <row r="537" spans="1:30" x14ac:dyDescent="0.3">
      <c r="A537" s="3" t="s">
        <v>3412</v>
      </c>
      <c r="B537" s="4">
        <v>40327</v>
      </c>
      <c r="C537" s="4">
        <v>218</v>
      </c>
      <c r="D537" s="4" t="s">
        <v>25</v>
      </c>
      <c r="E537" s="5" t="s">
        <v>45</v>
      </c>
      <c r="F537" s="3" t="s">
        <v>3413</v>
      </c>
      <c r="G537" s="4" t="s">
        <v>86</v>
      </c>
      <c r="H537" s="3" t="s">
        <v>252</v>
      </c>
      <c r="I537" s="3" t="s">
        <v>252</v>
      </c>
      <c r="J537" s="3" t="s">
        <v>132</v>
      </c>
      <c r="K537" s="3" t="s">
        <v>132</v>
      </c>
      <c r="L537" s="6" t="s">
        <v>252</v>
      </c>
      <c r="M537" s="3" t="s">
        <v>184</v>
      </c>
      <c r="N537" s="3" t="s">
        <v>3414</v>
      </c>
      <c r="O537" s="3" t="s">
        <v>92</v>
      </c>
      <c r="P537" s="3" t="s">
        <v>55</v>
      </c>
      <c r="Q537" s="3" t="s">
        <v>60</v>
      </c>
      <c r="R537" s="3">
        <v>61</v>
      </c>
      <c r="S537" s="3">
        <v>64</v>
      </c>
      <c r="T537" s="3">
        <v>-4.7</v>
      </c>
      <c r="U537" s="3">
        <v>163</v>
      </c>
      <c r="V537" s="3">
        <v>194</v>
      </c>
      <c r="W537" s="3">
        <v>-16.100000000000001</v>
      </c>
      <c r="X537" s="16">
        <v>610</v>
      </c>
      <c r="Y537" s="7">
        <v>721</v>
      </c>
      <c r="Z537" s="3">
        <v>-15.5</v>
      </c>
      <c r="AA537" s="3">
        <v>85583.44</v>
      </c>
      <c r="AB537" s="3">
        <v>97192.27</v>
      </c>
      <c r="AC537" s="3">
        <v>99424.44</v>
      </c>
      <c r="AD537" s="3">
        <v>117594.27</v>
      </c>
    </row>
    <row r="538" spans="1:30" x14ac:dyDescent="0.3">
      <c r="A538" s="3" t="s">
        <v>1785</v>
      </c>
      <c r="B538" s="4">
        <v>35289</v>
      </c>
      <c r="C538" s="4">
        <v>161</v>
      </c>
      <c r="D538" s="4" t="s">
        <v>25</v>
      </c>
      <c r="E538" s="5" t="s">
        <v>45</v>
      </c>
      <c r="F538" s="3" t="s">
        <v>1786</v>
      </c>
      <c r="G538" s="4" t="s">
        <v>86</v>
      </c>
      <c r="H538" s="3" t="s">
        <v>252</v>
      </c>
      <c r="I538" s="3" t="s">
        <v>252</v>
      </c>
      <c r="J538" s="3" t="s">
        <v>89</v>
      </c>
      <c r="K538" s="3" t="s">
        <v>89</v>
      </c>
      <c r="L538" s="6" t="s">
        <v>252</v>
      </c>
      <c r="M538" s="3" t="s">
        <v>154</v>
      </c>
      <c r="N538" s="3" t="s">
        <v>1787</v>
      </c>
      <c r="O538" s="3" t="s">
        <v>311</v>
      </c>
      <c r="P538" s="3" t="s">
        <v>57</v>
      </c>
      <c r="Q538" s="3" t="s">
        <v>31</v>
      </c>
      <c r="R538" s="3">
        <v>38</v>
      </c>
      <c r="S538" s="3">
        <v>35</v>
      </c>
      <c r="T538" s="3">
        <v>8.6</v>
      </c>
      <c r="U538" s="3">
        <v>200</v>
      </c>
      <c r="V538" s="3">
        <v>147</v>
      </c>
      <c r="W538" s="3">
        <v>36</v>
      </c>
      <c r="X538" s="32">
        <v>832</v>
      </c>
      <c r="Y538" s="33">
        <v>605</v>
      </c>
      <c r="Z538" s="3">
        <v>37.4</v>
      </c>
      <c r="AA538" s="3">
        <v>85558.3</v>
      </c>
      <c r="AB538" s="3">
        <v>62580.46</v>
      </c>
      <c r="AC538" s="3">
        <v>92015.6</v>
      </c>
      <c r="AD538" s="3">
        <v>66974.080000000002</v>
      </c>
    </row>
    <row r="539" spans="1:30" x14ac:dyDescent="0.3">
      <c r="A539" s="3" t="s">
        <v>3415</v>
      </c>
      <c r="B539" s="4">
        <v>11346</v>
      </c>
      <c r="C539" s="4">
        <v>280</v>
      </c>
      <c r="D539" s="4" t="s">
        <v>25</v>
      </c>
      <c r="E539" s="5" t="s">
        <v>45</v>
      </c>
      <c r="F539" s="3" t="s">
        <v>3416</v>
      </c>
      <c r="G539" s="4" t="s">
        <v>86</v>
      </c>
      <c r="H539" s="3" t="s">
        <v>896</v>
      </c>
      <c r="I539" s="3" t="s">
        <v>257</v>
      </c>
      <c r="J539" s="3" t="s">
        <v>132</v>
      </c>
      <c r="K539" s="3" t="s">
        <v>132</v>
      </c>
      <c r="L539" s="6" t="s">
        <v>257</v>
      </c>
      <c r="M539" s="3" t="s">
        <v>330</v>
      </c>
      <c r="N539" s="3" t="s">
        <v>3417</v>
      </c>
      <c r="O539" s="3" t="s">
        <v>178</v>
      </c>
      <c r="P539" s="3" t="s">
        <v>397</v>
      </c>
      <c r="Q539" s="3" t="s">
        <v>31</v>
      </c>
      <c r="R539" s="3">
        <v>35</v>
      </c>
      <c r="S539" s="3">
        <v>46</v>
      </c>
      <c r="T539" s="3">
        <v>-23.9</v>
      </c>
      <c r="U539" s="3">
        <v>130</v>
      </c>
      <c r="V539" s="3">
        <v>151</v>
      </c>
      <c r="W539" s="3">
        <v>-13.8</v>
      </c>
      <c r="X539" s="32">
        <v>634</v>
      </c>
      <c r="Y539" s="33">
        <v>688</v>
      </c>
      <c r="Z539" s="3">
        <v>-7.9</v>
      </c>
      <c r="AA539" s="3">
        <v>85556.25</v>
      </c>
      <c r="AB539" s="3">
        <v>92891.25</v>
      </c>
      <c r="AC539" s="3">
        <v>85556.25</v>
      </c>
      <c r="AD539" s="3">
        <v>92891.25</v>
      </c>
    </row>
    <row r="540" spans="1:30" x14ac:dyDescent="0.3">
      <c r="A540" s="3" t="s">
        <v>5389</v>
      </c>
      <c r="B540" s="4">
        <v>33725</v>
      </c>
      <c r="C540" s="4">
        <v>295</v>
      </c>
      <c r="D540" s="4" t="s">
        <v>25</v>
      </c>
      <c r="E540" s="5" t="s">
        <v>45</v>
      </c>
      <c r="F540" s="3" t="s">
        <v>5390</v>
      </c>
      <c r="G540" s="4" t="s">
        <v>86</v>
      </c>
      <c r="H540" s="3" t="s">
        <v>252</v>
      </c>
      <c r="I540" s="3" t="s">
        <v>252</v>
      </c>
      <c r="J540" s="3" t="s">
        <v>104</v>
      </c>
      <c r="K540" s="3" t="s">
        <v>104</v>
      </c>
      <c r="L540" s="6" t="s">
        <v>252</v>
      </c>
      <c r="M540" s="3" t="s">
        <v>184</v>
      </c>
      <c r="N540" s="3" t="s">
        <v>5391</v>
      </c>
      <c r="O540" s="3" t="s">
        <v>311</v>
      </c>
      <c r="P540" s="3" t="s">
        <v>2615</v>
      </c>
      <c r="Q540" s="3" t="s">
        <v>31</v>
      </c>
      <c r="R540" s="3">
        <v>76</v>
      </c>
      <c r="S540" s="3">
        <v>47</v>
      </c>
      <c r="T540" s="3">
        <v>61.5</v>
      </c>
      <c r="U540" s="3">
        <v>226</v>
      </c>
      <c r="V540" s="3">
        <v>272</v>
      </c>
      <c r="W540" s="3">
        <v>-17</v>
      </c>
      <c r="X540" s="32">
        <v>935</v>
      </c>
      <c r="Y540" s="33">
        <v>1341</v>
      </c>
      <c r="Z540" s="3">
        <v>-30.3</v>
      </c>
      <c r="AA540" s="3">
        <v>85407.03</v>
      </c>
      <c r="AB540" s="3">
        <v>120754.51</v>
      </c>
      <c r="AC540" s="3">
        <v>85407.03</v>
      </c>
      <c r="AD540" s="3">
        <v>122452.51</v>
      </c>
    </row>
    <row r="541" spans="1:30" x14ac:dyDescent="0.3">
      <c r="A541" s="3" t="s">
        <v>5392</v>
      </c>
      <c r="B541" s="4">
        <v>86487</v>
      </c>
      <c r="C541" s="4">
        <v>284</v>
      </c>
      <c r="D541" s="4" t="s">
        <v>25</v>
      </c>
      <c r="E541" s="5" t="s">
        <v>45</v>
      </c>
      <c r="F541" s="3" t="s">
        <v>5393</v>
      </c>
      <c r="G541" s="4" t="s">
        <v>86</v>
      </c>
      <c r="H541" s="3" t="s">
        <v>54</v>
      </c>
      <c r="I541" s="3" t="s">
        <v>191</v>
      </c>
      <c r="J541" s="3" t="s">
        <v>104</v>
      </c>
      <c r="K541" s="3" t="s">
        <v>104</v>
      </c>
      <c r="L541" s="6" t="s">
        <v>191</v>
      </c>
      <c r="M541" s="3" t="s">
        <v>211</v>
      </c>
      <c r="N541" s="3" t="s">
        <v>5394</v>
      </c>
      <c r="O541" s="3" t="s">
        <v>92</v>
      </c>
      <c r="P541" s="3" t="s">
        <v>213</v>
      </c>
      <c r="Q541" s="3" t="s">
        <v>31</v>
      </c>
      <c r="R541" s="3">
        <v>271</v>
      </c>
      <c r="S541" s="3">
        <v>231</v>
      </c>
      <c r="T541" s="3">
        <v>17.5</v>
      </c>
      <c r="U541" s="3">
        <v>832</v>
      </c>
      <c r="V541" s="3">
        <v>772</v>
      </c>
      <c r="W541" s="3">
        <v>7.7</v>
      </c>
      <c r="X541" s="32">
        <v>2795</v>
      </c>
      <c r="Y541" s="33">
        <v>2673</v>
      </c>
      <c r="Z541" s="3">
        <v>4.5999999999999996</v>
      </c>
      <c r="AA541" s="3">
        <v>85285.62</v>
      </c>
      <c r="AB541" s="3">
        <v>81546.45</v>
      </c>
      <c r="AC541" s="3">
        <v>85285.62</v>
      </c>
      <c r="AD541" s="3">
        <v>81546.45</v>
      </c>
    </row>
    <row r="542" spans="1:30" x14ac:dyDescent="0.3">
      <c r="A542" s="3" t="s">
        <v>5395</v>
      </c>
      <c r="B542" s="4">
        <v>30238</v>
      </c>
      <c r="C542" s="4">
        <v>175</v>
      </c>
      <c r="D542" s="4" t="s">
        <v>25</v>
      </c>
      <c r="E542" s="5" t="s">
        <v>45</v>
      </c>
      <c r="F542" s="3" t="s">
        <v>5396</v>
      </c>
      <c r="G542" s="4" t="s">
        <v>86</v>
      </c>
      <c r="H542" s="3" t="s">
        <v>153</v>
      </c>
      <c r="I542" s="3" t="s">
        <v>153</v>
      </c>
      <c r="J542" s="3" t="s">
        <v>104</v>
      </c>
      <c r="K542" s="3" t="s">
        <v>104</v>
      </c>
      <c r="L542" s="6" t="s">
        <v>153</v>
      </c>
      <c r="M542" s="3" t="s">
        <v>154</v>
      </c>
      <c r="N542" s="3" t="s">
        <v>5397</v>
      </c>
      <c r="O542" s="3" t="s">
        <v>156</v>
      </c>
      <c r="P542" s="3" t="s">
        <v>57</v>
      </c>
      <c r="Q542" s="3" t="s">
        <v>31</v>
      </c>
      <c r="R542" s="3">
        <v>99</v>
      </c>
      <c r="S542" s="3">
        <v>105</v>
      </c>
      <c r="T542" s="3">
        <v>-5.6</v>
      </c>
      <c r="U542" s="3">
        <v>284</v>
      </c>
      <c r="V542" s="3">
        <v>326</v>
      </c>
      <c r="W542" s="3">
        <v>-12.9</v>
      </c>
      <c r="X542" s="32">
        <v>1250</v>
      </c>
      <c r="Y542" s="33">
        <v>1333</v>
      </c>
      <c r="Z542" s="3">
        <v>-6.3</v>
      </c>
      <c r="AA542" s="3">
        <v>85283.17</v>
      </c>
      <c r="AB542" s="3">
        <v>92199.75</v>
      </c>
      <c r="AC542" s="3">
        <v>86429.7</v>
      </c>
      <c r="AD542" s="3">
        <v>92199.75</v>
      </c>
    </row>
    <row r="543" spans="1:30" x14ac:dyDescent="0.3">
      <c r="A543" s="3" t="s">
        <v>3418</v>
      </c>
      <c r="B543" s="4">
        <v>34746</v>
      </c>
      <c r="C543" s="4">
        <v>212</v>
      </c>
      <c r="D543" s="4" t="s">
        <v>25</v>
      </c>
      <c r="E543" s="5" t="s">
        <v>45</v>
      </c>
      <c r="F543" s="3" t="s">
        <v>3419</v>
      </c>
      <c r="G543" s="4" t="s">
        <v>86</v>
      </c>
      <c r="H543" s="3" t="s">
        <v>252</v>
      </c>
      <c r="I543" s="3" t="s">
        <v>252</v>
      </c>
      <c r="J543" s="3" t="s">
        <v>132</v>
      </c>
      <c r="K543" s="3" t="s">
        <v>132</v>
      </c>
      <c r="L543" s="6" t="s">
        <v>252</v>
      </c>
      <c r="M543" s="3" t="s">
        <v>154</v>
      </c>
      <c r="N543" s="3" t="s">
        <v>3420</v>
      </c>
      <c r="O543" s="3" t="s">
        <v>311</v>
      </c>
      <c r="P543" s="3" t="s">
        <v>390</v>
      </c>
      <c r="Q543" s="3" t="s">
        <v>60</v>
      </c>
      <c r="R543" s="3">
        <v>56</v>
      </c>
      <c r="S543" s="3">
        <v>56</v>
      </c>
      <c r="T543" s="3">
        <v>0</v>
      </c>
      <c r="U543" s="3">
        <v>138</v>
      </c>
      <c r="V543" s="3">
        <v>133</v>
      </c>
      <c r="W543" s="3">
        <v>3.7</v>
      </c>
      <c r="X543" s="32">
        <v>472</v>
      </c>
      <c r="Y543" s="33">
        <v>449</v>
      </c>
      <c r="Z543" s="3">
        <v>5</v>
      </c>
      <c r="AA543" s="3">
        <v>85163.15</v>
      </c>
      <c r="AB543" s="3">
        <v>81334.95</v>
      </c>
      <c r="AC543" s="3">
        <v>91425.15</v>
      </c>
      <c r="AD543" s="3">
        <v>87096.95</v>
      </c>
    </row>
    <row r="544" spans="1:30" x14ac:dyDescent="0.3">
      <c r="A544" s="3" t="s">
        <v>5398</v>
      </c>
      <c r="B544" s="4">
        <v>22787</v>
      </c>
      <c r="C544" s="4">
        <v>182</v>
      </c>
      <c r="D544" s="4" t="s">
        <v>25</v>
      </c>
      <c r="E544" s="5" t="s">
        <v>45</v>
      </c>
      <c r="F544" s="3" t="s">
        <v>5399</v>
      </c>
      <c r="G544" s="4" t="s">
        <v>86</v>
      </c>
      <c r="H544" s="3" t="s">
        <v>711</v>
      </c>
      <c r="I544" s="3" t="s">
        <v>175</v>
      </c>
      <c r="J544" s="3" t="s">
        <v>104</v>
      </c>
      <c r="K544" s="3" t="s">
        <v>104</v>
      </c>
      <c r="L544" s="6" t="s">
        <v>175</v>
      </c>
      <c r="M544" s="3" t="s">
        <v>712</v>
      </c>
      <c r="N544" s="3" t="s">
        <v>5400</v>
      </c>
      <c r="O544" s="3" t="s">
        <v>178</v>
      </c>
      <c r="P544" s="3" t="s">
        <v>57</v>
      </c>
      <c r="Q544" s="3" t="s">
        <v>31</v>
      </c>
      <c r="R544" s="3">
        <v>79</v>
      </c>
      <c r="S544" s="3">
        <v>83</v>
      </c>
      <c r="T544" s="3">
        <v>-3.8</v>
      </c>
      <c r="U544" s="3">
        <v>290</v>
      </c>
      <c r="V544" s="3">
        <v>312</v>
      </c>
      <c r="W544" s="3">
        <v>-7.1</v>
      </c>
      <c r="X544" s="32">
        <v>1364</v>
      </c>
      <c r="Y544" s="33">
        <v>1448</v>
      </c>
      <c r="Z544" s="3">
        <v>-5.8</v>
      </c>
      <c r="AA544" s="3">
        <v>84827.16</v>
      </c>
      <c r="AB544" s="3">
        <v>90044.21</v>
      </c>
      <c r="AC544" s="3">
        <v>84827.16</v>
      </c>
      <c r="AD544" s="3">
        <v>90044.21</v>
      </c>
    </row>
    <row r="545" spans="1:30" x14ac:dyDescent="0.3">
      <c r="A545" s="3" t="s">
        <v>3421</v>
      </c>
      <c r="B545" s="4">
        <v>39761</v>
      </c>
      <c r="C545" s="4">
        <v>116</v>
      </c>
      <c r="D545" s="4" t="s">
        <v>25</v>
      </c>
      <c r="E545" s="5">
        <v>42927</v>
      </c>
      <c r="F545" s="3" t="s">
        <v>3422</v>
      </c>
      <c r="G545" s="4" t="s">
        <v>86</v>
      </c>
      <c r="H545" s="3" t="s">
        <v>252</v>
      </c>
      <c r="I545" s="3" t="s">
        <v>252</v>
      </c>
      <c r="J545" s="3" t="s">
        <v>132</v>
      </c>
      <c r="K545" s="3" t="s">
        <v>132</v>
      </c>
      <c r="L545" s="6" t="s">
        <v>252</v>
      </c>
      <c r="M545" s="3" t="s">
        <v>184</v>
      </c>
      <c r="N545" s="3" t="s">
        <v>3423</v>
      </c>
      <c r="O545" s="3" t="s">
        <v>92</v>
      </c>
      <c r="P545" s="3" t="s">
        <v>405</v>
      </c>
      <c r="Q545" s="3" t="s">
        <v>31</v>
      </c>
      <c r="R545" s="3">
        <v>55</v>
      </c>
      <c r="S545" s="3">
        <v>55</v>
      </c>
      <c r="T545" s="3">
        <v>0</v>
      </c>
      <c r="U545" s="3">
        <v>184</v>
      </c>
      <c r="V545" s="3">
        <v>55</v>
      </c>
      <c r="W545" s="3">
        <v>236.6</v>
      </c>
      <c r="X545" s="32">
        <v>480</v>
      </c>
      <c r="Y545" s="33">
        <v>55</v>
      </c>
      <c r="Z545" s="3">
        <v>778.6</v>
      </c>
      <c r="AA545" s="3">
        <v>84644.34</v>
      </c>
      <c r="AB545" s="3">
        <v>9633.36</v>
      </c>
      <c r="AC545" s="3">
        <v>84644.34</v>
      </c>
      <c r="AD545" s="3">
        <v>9633.36</v>
      </c>
    </row>
    <row r="546" spans="1:30" x14ac:dyDescent="0.3">
      <c r="A546" s="3" t="s">
        <v>945</v>
      </c>
      <c r="B546" s="4">
        <v>57051</v>
      </c>
      <c r="C546" s="4">
        <v>176</v>
      </c>
      <c r="D546" s="4" t="s">
        <v>25</v>
      </c>
      <c r="E546" s="5" t="s">
        <v>45</v>
      </c>
      <c r="F546" s="3" t="s">
        <v>946</v>
      </c>
      <c r="G546" s="4" t="s">
        <v>86</v>
      </c>
      <c r="H546" s="3" t="s">
        <v>116</v>
      </c>
      <c r="I546" s="3" t="s">
        <v>116</v>
      </c>
      <c r="J546" s="3" t="s">
        <v>116</v>
      </c>
      <c r="K546" s="3" t="s">
        <v>89</v>
      </c>
      <c r="L546" s="6" t="s">
        <v>116</v>
      </c>
      <c r="M546" s="3" t="s">
        <v>947</v>
      </c>
      <c r="N546" s="3" t="s">
        <v>948</v>
      </c>
      <c r="O546" s="3" t="s">
        <v>119</v>
      </c>
      <c r="P546" s="3" t="s">
        <v>213</v>
      </c>
      <c r="Q546" s="3" t="s">
        <v>31</v>
      </c>
      <c r="R546" s="3">
        <v>103</v>
      </c>
      <c r="S546" s="3">
        <v>96</v>
      </c>
      <c r="T546" s="3">
        <v>6.8</v>
      </c>
      <c r="U546" s="3">
        <v>367</v>
      </c>
      <c r="V546" s="3">
        <v>298</v>
      </c>
      <c r="W546" s="3">
        <v>22.9</v>
      </c>
      <c r="X546" s="32">
        <v>1374</v>
      </c>
      <c r="Y546" s="33">
        <v>1266</v>
      </c>
      <c r="Z546" s="3">
        <v>8.5</v>
      </c>
      <c r="AA546" s="3">
        <v>84576.6</v>
      </c>
      <c r="AB546" s="3">
        <v>77955.48</v>
      </c>
      <c r="AC546" s="3">
        <v>84576.6</v>
      </c>
      <c r="AD546" s="3">
        <v>77955.48</v>
      </c>
    </row>
    <row r="547" spans="1:30" x14ac:dyDescent="0.3">
      <c r="A547" s="3" t="s">
        <v>4573</v>
      </c>
      <c r="B547" s="4">
        <v>89164</v>
      </c>
      <c r="C547" s="4">
        <v>57</v>
      </c>
      <c r="D547" s="4" t="s">
        <v>25</v>
      </c>
      <c r="E547" s="5" t="s">
        <v>45</v>
      </c>
      <c r="F547" s="3" t="s">
        <v>4574</v>
      </c>
      <c r="G547" s="4" t="s">
        <v>86</v>
      </c>
      <c r="H547" s="3" t="s">
        <v>245</v>
      </c>
      <c r="I547" s="3" t="s">
        <v>245</v>
      </c>
      <c r="J547" s="3" t="s">
        <v>146</v>
      </c>
      <c r="K547" s="3" t="s">
        <v>146</v>
      </c>
      <c r="L547" s="6" t="s">
        <v>245</v>
      </c>
      <c r="M547" s="3" t="s">
        <v>246</v>
      </c>
      <c r="N547" s="3" t="s">
        <v>4575</v>
      </c>
      <c r="O547" s="3" t="s">
        <v>248</v>
      </c>
      <c r="P547" s="3" t="s">
        <v>397</v>
      </c>
      <c r="Q547" s="3" t="s">
        <v>31</v>
      </c>
      <c r="R547" s="3">
        <v>6</v>
      </c>
      <c r="S547" s="3">
        <v>3</v>
      </c>
      <c r="T547" s="3">
        <v>83.3</v>
      </c>
      <c r="U547" s="3">
        <v>16</v>
      </c>
      <c r="V547" s="3">
        <v>9</v>
      </c>
      <c r="W547" s="3">
        <v>82.9</v>
      </c>
      <c r="X547" s="32">
        <v>65</v>
      </c>
      <c r="Y547" s="33">
        <v>43</v>
      </c>
      <c r="Z547" s="3">
        <v>49.4</v>
      </c>
      <c r="AA547" s="3">
        <v>84366</v>
      </c>
      <c r="AB547" s="3">
        <v>56462</v>
      </c>
      <c r="AC547" s="3">
        <v>84366</v>
      </c>
      <c r="AD547" s="3">
        <v>56462</v>
      </c>
    </row>
    <row r="548" spans="1:30" x14ac:dyDescent="0.3">
      <c r="A548" s="3" t="s">
        <v>949</v>
      </c>
      <c r="B548" s="4">
        <v>67037</v>
      </c>
      <c r="C548" s="4">
        <v>294</v>
      </c>
      <c r="D548" s="4" t="s">
        <v>25</v>
      </c>
      <c r="E548" s="5" t="s">
        <v>45</v>
      </c>
      <c r="F548" s="3" t="s">
        <v>950</v>
      </c>
      <c r="G548" s="4" t="s">
        <v>86</v>
      </c>
      <c r="H548" s="3" t="s">
        <v>116</v>
      </c>
      <c r="I548" s="3" t="s">
        <v>116</v>
      </c>
      <c r="J548" s="3" t="s">
        <v>116</v>
      </c>
      <c r="K548" s="3" t="s">
        <v>132</v>
      </c>
      <c r="L548" s="6" t="s">
        <v>191</v>
      </c>
      <c r="M548" s="3" t="s">
        <v>211</v>
      </c>
      <c r="N548" s="3" t="s">
        <v>951</v>
      </c>
      <c r="O548" s="3" t="s">
        <v>92</v>
      </c>
      <c r="P548" s="3" t="s">
        <v>41</v>
      </c>
      <c r="Q548" s="3" t="s">
        <v>31</v>
      </c>
      <c r="R548" s="3">
        <v>20</v>
      </c>
      <c r="S548" s="3">
        <v>19</v>
      </c>
      <c r="T548" s="3">
        <v>8.1999999999999993</v>
      </c>
      <c r="U548" s="3">
        <v>68</v>
      </c>
      <c r="V548" s="3">
        <v>67</v>
      </c>
      <c r="W548" s="3">
        <v>1.4</v>
      </c>
      <c r="X548" s="32">
        <v>248</v>
      </c>
      <c r="Y548" s="33">
        <v>235</v>
      </c>
      <c r="Z548" s="3">
        <v>5.4</v>
      </c>
      <c r="AA548" s="3">
        <v>84308.92</v>
      </c>
      <c r="AB548" s="3">
        <v>80630.45</v>
      </c>
      <c r="AC548" s="3">
        <v>88673.919999999998</v>
      </c>
      <c r="AD548" s="3">
        <v>84104.45</v>
      </c>
    </row>
    <row r="549" spans="1:30" x14ac:dyDescent="0.3">
      <c r="A549" s="3" t="s">
        <v>3424</v>
      </c>
      <c r="B549" s="4">
        <v>5133</v>
      </c>
      <c r="C549" s="4">
        <v>146</v>
      </c>
      <c r="D549" s="4" t="s">
        <v>25</v>
      </c>
      <c r="E549" s="5" t="s">
        <v>45</v>
      </c>
      <c r="F549" s="3" t="s">
        <v>3425</v>
      </c>
      <c r="G549" s="4" t="s">
        <v>86</v>
      </c>
      <c r="H549" s="3" t="s">
        <v>900</v>
      </c>
      <c r="I549" s="3" t="s">
        <v>240</v>
      </c>
      <c r="J549" s="3" t="s">
        <v>132</v>
      </c>
      <c r="K549" s="3" t="s">
        <v>132</v>
      </c>
      <c r="L549" s="6" t="s">
        <v>240</v>
      </c>
      <c r="M549" s="3" t="s">
        <v>241</v>
      </c>
      <c r="N549" s="3" t="s">
        <v>3426</v>
      </c>
      <c r="O549" s="3" t="s">
        <v>178</v>
      </c>
      <c r="P549" s="3" t="s">
        <v>42</v>
      </c>
      <c r="Q549" s="3" t="s">
        <v>31</v>
      </c>
      <c r="R549" s="3">
        <v>14</v>
      </c>
      <c r="S549" s="3">
        <v>11</v>
      </c>
      <c r="T549" s="3">
        <v>22.7</v>
      </c>
      <c r="U549" s="3">
        <v>46</v>
      </c>
      <c r="V549" s="3">
        <v>35</v>
      </c>
      <c r="W549" s="3">
        <v>30</v>
      </c>
      <c r="X549" s="32">
        <v>215</v>
      </c>
      <c r="Y549" s="33">
        <v>201</v>
      </c>
      <c r="Z549" s="3">
        <v>6.9</v>
      </c>
      <c r="AA549" s="3">
        <v>84228.99</v>
      </c>
      <c r="AB549" s="3">
        <v>79640.34</v>
      </c>
      <c r="AC549" s="3">
        <v>89670.56</v>
      </c>
      <c r="AD549" s="3">
        <v>82959.7</v>
      </c>
    </row>
    <row r="550" spans="1:30" x14ac:dyDescent="0.3">
      <c r="A550" s="3" t="s">
        <v>1788</v>
      </c>
      <c r="B550" s="4">
        <v>40288</v>
      </c>
      <c r="C550" s="4">
        <v>277</v>
      </c>
      <c r="D550" s="4" t="s">
        <v>25</v>
      </c>
      <c r="E550" s="5" t="s">
        <v>45</v>
      </c>
      <c r="F550" s="3" t="s">
        <v>1789</v>
      </c>
      <c r="G550" s="4" t="s">
        <v>86</v>
      </c>
      <c r="H550" s="3" t="s">
        <v>252</v>
      </c>
      <c r="I550" s="3" t="s">
        <v>252</v>
      </c>
      <c r="J550" s="3" t="s">
        <v>89</v>
      </c>
      <c r="K550" s="3" t="s">
        <v>89</v>
      </c>
      <c r="L550" s="6" t="s">
        <v>252</v>
      </c>
      <c r="M550" s="3" t="s">
        <v>184</v>
      </c>
      <c r="N550" s="3" t="s">
        <v>1790</v>
      </c>
      <c r="O550" s="3" t="s">
        <v>92</v>
      </c>
      <c r="P550" s="3" t="s">
        <v>26</v>
      </c>
      <c r="Q550" s="3" t="s">
        <v>27</v>
      </c>
      <c r="R550" s="3">
        <v>47</v>
      </c>
      <c r="S550" s="3">
        <v>34</v>
      </c>
      <c r="T550" s="3">
        <v>38.200000000000003</v>
      </c>
      <c r="U550" s="3">
        <v>195</v>
      </c>
      <c r="V550" s="3">
        <v>221</v>
      </c>
      <c r="W550" s="3">
        <v>-11.9</v>
      </c>
      <c r="X550" s="16">
        <v>824</v>
      </c>
      <c r="Y550" s="7">
        <v>845</v>
      </c>
      <c r="Z550" s="3">
        <v>-2.5</v>
      </c>
      <c r="AA550" s="3">
        <v>84100.03</v>
      </c>
      <c r="AB550" s="3">
        <v>84441.76</v>
      </c>
      <c r="AC550" s="3">
        <v>95908.75</v>
      </c>
      <c r="AD550" s="3">
        <v>98396.800000000003</v>
      </c>
    </row>
    <row r="551" spans="1:30" x14ac:dyDescent="0.3">
      <c r="A551" s="3" t="s">
        <v>4576</v>
      </c>
      <c r="B551" s="4">
        <v>49156</v>
      </c>
      <c r="C551" s="4">
        <v>62</v>
      </c>
      <c r="D551" s="4" t="s">
        <v>25</v>
      </c>
      <c r="E551" s="5" t="s">
        <v>45</v>
      </c>
      <c r="F551" s="3" t="s">
        <v>4577</v>
      </c>
      <c r="G551" s="4" t="s">
        <v>86</v>
      </c>
      <c r="H551" s="3" t="s">
        <v>131</v>
      </c>
      <c r="I551" s="3" t="s">
        <v>88</v>
      </c>
      <c r="J551" s="3" t="s">
        <v>146</v>
      </c>
      <c r="K551" s="3" t="s">
        <v>146</v>
      </c>
      <c r="L551" s="6" t="s">
        <v>88</v>
      </c>
      <c r="M551" s="3" t="s">
        <v>133</v>
      </c>
      <c r="N551" s="3" t="s">
        <v>4578</v>
      </c>
      <c r="O551" s="3" t="s">
        <v>106</v>
      </c>
      <c r="P551" s="3" t="s">
        <v>59</v>
      </c>
      <c r="Q551" s="3" t="s">
        <v>60</v>
      </c>
      <c r="R551" s="3">
        <v>3</v>
      </c>
      <c r="S551" s="3">
        <v>3</v>
      </c>
      <c r="T551" s="3">
        <v>10</v>
      </c>
      <c r="U551" s="3">
        <v>10</v>
      </c>
      <c r="V551" s="3">
        <v>9</v>
      </c>
      <c r="W551" s="3">
        <v>5.4</v>
      </c>
      <c r="X551" s="32">
        <v>52</v>
      </c>
      <c r="Y551" s="33">
        <v>66</v>
      </c>
      <c r="Z551" s="3">
        <v>-21.6</v>
      </c>
      <c r="AA551" s="3">
        <v>83565.119999999995</v>
      </c>
      <c r="AB551" s="3">
        <v>93332.64</v>
      </c>
      <c r="AC551" s="3">
        <v>92291.22</v>
      </c>
      <c r="AD551" s="3">
        <v>108516.78</v>
      </c>
    </row>
    <row r="552" spans="1:30" x14ac:dyDescent="0.3">
      <c r="A552" s="3" t="s">
        <v>4579</v>
      </c>
      <c r="B552" s="4">
        <v>87280</v>
      </c>
      <c r="C552" s="4">
        <v>141</v>
      </c>
      <c r="D552" s="4" t="s">
        <v>25</v>
      </c>
      <c r="E552" s="5" t="s">
        <v>45</v>
      </c>
      <c r="F552" s="3" t="s">
        <v>4580</v>
      </c>
      <c r="G552" s="4" t="s">
        <v>86</v>
      </c>
      <c r="H552" s="3" t="s">
        <v>245</v>
      </c>
      <c r="I552" s="3" t="s">
        <v>245</v>
      </c>
      <c r="J552" s="3" t="s">
        <v>146</v>
      </c>
      <c r="K552" s="3" t="s">
        <v>146</v>
      </c>
      <c r="L552" s="6" t="s">
        <v>245</v>
      </c>
      <c r="M552" s="3" t="s">
        <v>246</v>
      </c>
      <c r="N552" s="3" t="s">
        <v>4581</v>
      </c>
      <c r="O552" s="3" t="s">
        <v>248</v>
      </c>
      <c r="P552" s="3" t="s">
        <v>41</v>
      </c>
      <c r="Q552" s="3" t="s">
        <v>31</v>
      </c>
      <c r="R552" s="3">
        <v>23</v>
      </c>
      <c r="S552" s="3">
        <v>18</v>
      </c>
      <c r="T552" s="3">
        <v>28.6</v>
      </c>
      <c r="U552" s="3">
        <v>86</v>
      </c>
      <c r="V552" s="3">
        <v>47</v>
      </c>
      <c r="W552" s="3">
        <v>81.599999999999994</v>
      </c>
      <c r="X552" s="32">
        <v>212</v>
      </c>
      <c r="Y552" s="33">
        <v>121</v>
      </c>
      <c r="Z552" s="3">
        <v>74.2</v>
      </c>
      <c r="AA552" s="3">
        <v>83306.28</v>
      </c>
      <c r="AB552" s="3">
        <v>49102.32</v>
      </c>
      <c r="AC552" s="3">
        <v>90758.88</v>
      </c>
      <c r="AD552" s="3">
        <v>52102.32</v>
      </c>
    </row>
    <row r="553" spans="1:30" x14ac:dyDescent="0.3">
      <c r="A553" s="3" t="s">
        <v>3427</v>
      </c>
      <c r="B553" s="4">
        <v>87619</v>
      </c>
      <c r="C553" s="4">
        <v>151</v>
      </c>
      <c r="D553" s="4" t="s">
        <v>25</v>
      </c>
      <c r="E553" s="5" t="s">
        <v>45</v>
      </c>
      <c r="F553" s="3" t="s">
        <v>3428</v>
      </c>
      <c r="G553" s="4" t="s">
        <v>86</v>
      </c>
      <c r="H553" s="3" t="s">
        <v>245</v>
      </c>
      <c r="I553" s="3" t="s">
        <v>245</v>
      </c>
      <c r="J553" s="3" t="s">
        <v>132</v>
      </c>
      <c r="K553" s="3" t="s">
        <v>132</v>
      </c>
      <c r="L553" s="6" t="s">
        <v>245</v>
      </c>
      <c r="M553" s="3" t="s">
        <v>246</v>
      </c>
      <c r="N553" s="3" t="s">
        <v>3429</v>
      </c>
      <c r="O553" s="3" t="s">
        <v>248</v>
      </c>
      <c r="P553" s="3" t="s">
        <v>161</v>
      </c>
      <c r="Q553" s="3" t="s">
        <v>31</v>
      </c>
      <c r="R553" s="3">
        <v>40</v>
      </c>
      <c r="S553" s="3">
        <v>33</v>
      </c>
      <c r="T553" s="3">
        <v>21.5</v>
      </c>
      <c r="U553" s="3">
        <v>120</v>
      </c>
      <c r="V553" s="3">
        <v>91</v>
      </c>
      <c r="W553" s="3">
        <v>31.3</v>
      </c>
      <c r="X553" s="32">
        <v>371</v>
      </c>
      <c r="Y553" s="33">
        <v>247</v>
      </c>
      <c r="Z553" s="3">
        <v>50.3</v>
      </c>
      <c r="AA553" s="3">
        <v>83176.259999999995</v>
      </c>
      <c r="AB553" s="3">
        <v>54578.46</v>
      </c>
      <c r="AC553" s="3">
        <v>83176.259999999995</v>
      </c>
      <c r="AD553" s="3">
        <v>54578.46</v>
      </c>
    </row>
    <row r="554" spans="1:30" x14ac:dyDescent="0.3">
      <c r="A554" s="3" t="s">
        <v>5401</v>
      </c>
      <c r="B554" s="4">
        <v>20537</v>
      </c>
      <c r="C554" s="4">
        <v>150</v>
      </c>
      <c r="D554" s="4" t="s">
        <v>25</v>
      </c>
      <c r="E554" s="5" t="s">
        <v>45</v>
      </c>
      <c r="F554" s="3" t="s">
        <v>5402</v>
      </c>
      <c r="G554" s="4" t="s">
        <v>86</v>
      </c>
      <c r="H554" s="3" t="s">
        <v>758</v>
      </c>
      <c r="I554" s="3" t="s">
        <v>175</v>
      </c>
      <c r="J554" s="3" t="s">
        <v>104</v>
      </c>
      <c r="K554" s="3" t="s">
        <v>104</v>
      </c>
      <c r="L554" s="6" t="s">
        <v>175</v>
      </c>
      <c r="M554" s="3" t="s">
        <v>176</v>
      </c>
      <c r="N554" s="3" t="s">
        <v>5403</v>
      </c>
      <c r="O554" s="3" t="s">
        <v>178</v>
      </c>
      <c r="P554" s="3" t="s">
        <v>213</v>
      </c>
      <c r="Q554" s="3" t="s">
        <v>60</v>
      </c>
      <c r="R554" s="3">
        <v>89</v>
      </c>
      <c r="S554" s="3">
        <v>64</v>
      </c>
      <c r="T554" s="3">
        <v>39.6</v>
      </c>
      <c r="U554" s="3">
        <v>259</v>
      </c>
      <c r="V554" s="3">
        <v>221</v>
      </c>
      <c r="W554" s="3">
        <v>16.8</v>
      </c>
      <c r="X554" s="32">
        <v>1049</v>
      </c>
      <c r="Y554" s="33">
        <v>992</v>
      </c>
      <c r="Z554" s="3">
        <v>5.7</v>
      </c>
      <c r="AA554" s="3">
        <v>82977.600000000006</v>
      </c>
      <c r="AB554" s="3">
        <v>78477.119999999995</v>
      </c>
      <c r="AC554" s="3">
        <v>82977.600000000006</v>
      </c>
      <c r="AD554" s="3">
        <v>78477.119999999995</v>
      </c>
    </row>
    <row r="555" spans="1:30" x14ac:dyDescent="0.3">
      <c r="A555" s="3" t="s">
        <v>1791</v>
      </c>
      <c r="B555" s="4">
        <v>44476</v>
      </c>
      <c r="C555" s="4">
        <v>240</v>
      </c>
      <c r="D555" s="4" t="s">
        <v>25</v>
      </c>
      <c r="E555" s="5" t="s">
        <v>45</v>
      </c>
      <c r="F555" s="3" t="s">
        <v>1792</v>
      </c>
      <c r="G555" s="4" t="s">
        <v>86</v>
      </c>
      <c r="H555" s="3" t="s">
        <v>299</v>
      </c>
      <c r="I555" s="3" t="s">
        <v>299</v>
      </c>
      <c r="J555" s="3" t="s">
        <v>89</v>
      </c>
      <c r="K555" s="3" t="s">
        <v>89</v>
      </c>
      <c r="L555" s="6" t="s">
        <v>299</v>
      </c>
      <c r="M555" s="3" t="s">
        <v>184</v>
      </c>
      <c r="N555" s="3" t="s">
        <v>1793</v>
      </c>
      <c r="O555" s="3" t="s">
        <v>301</v>
      </c>
      <c r="P555" s="3" t="s">
        <v>57</v>
      </c>
      <c r="Q555" s="3" t="s">
        <v>31</v>
      </c>
      <c r="R555" s="3">
        <v>91</v>
      </c>
      <c r="S555" s="3">
        <v>85</v>
      </c>
      <c r="T555" s="3">
        <v>7.1</v>
      </c>
      <c r="U555" s="3">
        <v>240</v>
      </c>
      <c r="V555" s="3">
        <v>286</v>
      </c>
      <c r="W555" s="3">
        <v>-16</v>
      </c>
      <c r="X555" s="32">
        <v>746</v>
      </c>
      <c r="Y555" s="33">
        <v>911</v>
      </c>
      <c r="Z555" s="3">
        <v>-18.100000000000001</v>
      </c>
      <c r="AA555" s="3">
        <v>82546.66</v>
      </c>
      <c r="AB555" s="3">
        <v>100811.48</v>
      </c>
      <c r="AC555" s="3">
        <v>82546.66</v>
      </c>
      <c r="AD555" s="3">
        <v>100811.48</v>
      </c>
    </row>
    <row r="556" spans="1:30" x14ac:dyDescent="0.3">
      <c r="A556" s="3" t="s">
        <v>3430</v>
      </c>
      <c r="B556" s="4">
        <v>49182</v>
      </c>
      <c r="C556" s="4">
        <v>139</v>
      </c>
      <c r="D556" s="4" t="s">
        <v>25</v>
      </c>
      <c r="E556" s="5" t="s">
        <v>45</v>
      </c>
      <c r="F556" s="3" t="s">
        <v>3431</v>
      </c>
      <c r="G556" s="4" t="s">
        <v>86</v>
      </c>
      <c r="H556" s="3" t="s">
        <v>131</v>
      </c>
      <c r="I556" s="3" t="s">
        <v>88</v>
      </c>
      <c r="J556" s="3" t="s">
        <v>132</v>
      </c>
      <c r="K556" s="3" t="s">
        <v>132</v>
      </c>
      <c r="L556" s="6" t="s">
        <v>88</v>
      </c>
      <c r="M556" s="3" t="s">
        <v>133</v>
      </c>
      <c r="N556" s="3" t="s">
        <v>3432</v>
      </c>
      <c r="O556" s="3" t="s">
        <v>106</v>
      </c>
      <c r="P556" s="3" t="s">
        <v>59</v>
      </c>
      <c r="Q556" s="3" t="s">
        <v>60</v>
      </c>
      <c r="R556" s="3">
        <v>11</v>
      </c>
      <c r="S556" s="3">
        <v>10</v>
      </c>
      <c r="T556" s="3">
        <v>7.5</v>
      </c>
      <c r="U556" s="3">
        <v>33</v>
      </c>
      <c r="V556" s="3">
        <v>36</v>
      </c>
      <c r="W556" s="3">
        <v>-8.4</v>
      </c>
      <c r="X556" s="32">
        <v>161</v>
      </c>
      <c r="Y556" s="33">
        <v>141</v>
      </c>
      <c r="Z556" s="3">
        <v>14.5</v>
      </c>
      <c r="AA556" s="3">
        <v>82524.06</v>
      </c>
      <c r="AB556" s="3">
        <v>70129.8</v>
      </c>
      <c r="AC556" s="3">
        <v>82524.06</v>
      </c>
      <c r="AD556" s="3">
        <v>70129.8</v>
      </c>
    </row>
    <row r="557" spans="1:30" x14ac:dyDescent="0.3">
      <c r="A557" s="3" t="s">
        <v>1794</v>
      </c>
      <c r="B557" s="4">
        <v>4938</v>
      </c>
      <c r="C557" s="4">
        <v>96</v>
      </c>
      <c r="D557" s="4" t="s">
        <v>25</v>
      </c>
      <c r="E557" s="5" t="s">
        <v>45</v>
      </c>
      <c r="F557" s="3" t="s">
        <v>1795</v>
      </c>
      <c r="G557" s="4" t="s">
        <v>86</v>
      </c>
      <c r="H557" s="3" t="s">
        <v>900</v>
      </c>
      <c r="I557" s="3" t="s">
        <v>240</v>
      </c>
      <c r="J557" s="3" t="s">
        <v>89</v>
      </c>
      <c r="K557" s="3" t="s">
        <v>89</v>
      </c>
      <c r="L557" s="6" t="s">
        <v>240</v>
      </c>
      <c r="M557" s="3" t="s">
        <v>712</v>
      </c>
      <c r="N557" s="3" t="s">
        <v>1796</v>
      </c>
      <c r="O557" s="3" t="s">
        <v>178</v>
      </c>
      <c r="P557" s="3" t="s">
        <v>1797</v>
      </c>
      <c r="Q557" s="3" t="s">
        <v>60</v>
      </c>
      <c r="R557" s="3">
        <v>35</v>
      </c>
      <c r="S557" s="3">
        <v>26</v>
      </c>
      <c r="T557" s="3">
        <v>36.4</v>
      </c>
      <c r="U557" s="3">
        <v>109</v>
      </c>
      <c r="V557" s="3">
        <v>84</v>
      </c>
      <c r="W557" s="3">
        <v>29.2</v>
      </c>
      <c r="X557" s="32">
        <v>483</v>
      </c>
      <c r="Y557" s="33">
        <v>510</v>
      </c>
      <c r="Z557" s="3">
        <v>-5.0999999999999996</v>
      </c>
      <c r="AA557" s="3">
        <v>82317.539999999994</v>
      </c>
      <c r="AB557" s="3">
        <v>88623.39</v>
      </c>
      <c r="AC557" s="3">
        <v>85696.74</v>
      </c>
      <c r="AD557" s="3">
        <v>92232.99</v>
      </c>
    </row>
    <row r="558" spans="1:30" x14ac:dyDescent="0.3">
      <c r="A558" s="3" t="s">
        <v>3433</v>
      </c>
      <c r="B558" s="4">
        <v>40053</v>
      </c>
      <c r="C558" s="4">
        <v>193</v>
      </c>
      <c r="D558" s="4" t="s">
        <v>25</v>
      </c>
      <c r="E558" s="5" t="s">
        <v>45</v>
      </c>
      <c r="F558" s="3" t="s">
        <v>3434</v>
      </c>
      <c r="G558" s="4" t="s">
        <v>86</v>
      </c>
      <c r="H558" s="3" t="s">
        <v>252</v>
      </c>
      <c r="I558" s="3" t="s">
        <v>252</v>
      </c>
      <c r="J558" s="3" t="s">
        <v>132</v>
      </c>
      <c r="K558" s="3" t="s">
        <v>132</v>
      </c>
      <c r="L558" s="6" t="s">
        <v>252</v>
      </c>
      <c r="M558" s="3" t="s">
        <v>184</v>
      </c>
      <c r="N558" s="3" t="s">
        <v>3435</v>
      </c>
      <c r="O558" s="3" t="s">
        <v>92</v>
      </c>
      <c r="P558" s="3" t="s">
        <v>55</v>
      </c>
      <c r="Q558" s="3" t="s">
        <v>60</v>
      </c>
      <c r="R558" s="3">
        <v>58</v>
      </c>
      <c r="S558" s="3">
        <v>65</v>
      </c>
      <c r="T558" s="3">
        <v>-10.9</v>
      </c>
      <c r="U558" s="3">
        <v>175</v>
      </c>
      <c r="V558" s="3">
        <v>162</v>
      </c>
      <c r="W558" s="3">
        <v>8</v>
      </c>
      <c r="X558" s="16">
        <v>586</v>
      </c>
      <c r="Y558" s="7">
        <v>512</v>
      </c>
      <c r="Z558" s="3">
        <v>14.4</v>
      </c>
      <c r="AA558" s="3">
        <v>82290.83</v>
      </c>
      <c r="AB558" s="3">
        <v>68791.91</v>
      </c>
      <c r="AC558" s="3">
        <v>95632.83</v>
      </c>
      <c r="AD558" s="3">
        <v>83564.91</v>
      </c>
    </row>
    <row r="559" spans="1:30" x14ac:dyDescent="0.3">
      <c r="A559" s="3" t="s">
        <v>1798</v>
      </c>
      <c r="B559" s="4">
        <v>82847</v>
      </c>
      <c r="C559" s="4">
        <v>281</v>
      </c>
      <c r="D559" s="4" t="s">
        <v>25</v>
      </c>
      <c r="E559" s="5" t="s">
        <v>45</v>
      </c>
      <c r="F559" s="3" t="s">
        <v>1799</v>
      </c>
      <c r="G559" s="4" t="s">
        <v>86</v>
      </c>
      <c r="H559" s="3" t="s">
        <v>54</v>
      </c>
      <c r="I559" s="3" t="s">
        <v>191</v>
      </c>
      <c r="J559" s="3" t="s">
        <v>89</v>
      </c>
      <c r="K559" s="3" t="s">
        <v>89</v>
      </c>
      <c r="L559" s="6" t="s">
        <v>191</v>
      </c>
      <c r="M559" s="3" t="s">
        <v>272</v>
      </c>
      <c r="N559" s="3" t="s">
        <v>1800</v>
      </c>
      <c r="O559" s="3" t="s">
        <v>92</v>
      </c>
      <c r="P559" s="3" t="s">
        <v>57</v>
      </c>
      <c r="Q559" s="3" t="s">
        <v>31</v>
      </c>
      <c r="R559" s="3">
        <v>74</v>
      </c>
      <c r="S559" s="3">
        <v>71</v>
      </c>
      <c r="T559" s="3">
        <v>4.2</v>
      </c>
      <c r="U559" s="3">
        <v>247</v>
      </c>
      <c r="V559" s="3">
        <v>232</v>
      </c>
      <c r="W559" s="3">
        <v>6.7</v>
      </c>
      <c r="X559" s="32">
        <v>849</v>
      </c>
      <c r="Y559" s="33">
        <v>922</v>
      </c>
      <c r="Z559" s="3">
        <v>-7.9</v>
      </c>
      <c r="AA559" s="3">
        <v>82270.960000000006</v>
      </c>
      <c r="AB559" s="3">
        <v>89318.76</v>
      </c>
      <c r="AC559" s="3">
        <v>82270.960000000006</v>
      </c>
      <c r="AD559" s="3">
        <v>89318.76</v>
      </c>
    </row>
    <row r="560" spans="1:30" x14ac:dyDescent="0.3">
      <c r="A560" s="3" t="s">
        <v>5404</v>
      </c>
      <c r="B560" s="4">
        <v>20536</v>
      </c>
      <c r="C560" s="4">
        <v>277</v>
      </c>
      <c r="D560" s="4" t="s">
        <v>25</v>
      </c>
      <c r="E560" s="5" t="s">
        <v>45</v>
      </c>
      <c r="F560" s="3" t="s">
        <v>5405</v>
      </c>
      <c r="G560" s="4" t="s">
        <v>86</v>
      </c>
      <c r="H560" s="3" t="s">
        <v>758</v>
      </c>
      <c r="I560" s="3" t="s">
        <v>175</v>
      </c>
      <c r="J560" s="3" t="s">
        <v>104</v>
      </c>
      <c r="K560" s="3" t="s">
        <v>104</v>
      </c>
      <c r="L560" s="6" t="s">
        <v>175</v>
      </c>
      <c r="M560" s="3" t="s">
        <v>176</v>
      </c>
      <c r="N560" s="3" t="s">
        <v>5406</v>
      </c>
      <c r="O560" s="3" t="s">
        <v>178</v>
      </c>
      <c r="P560" s="3" t="s">
        <v>213</v>
      </c>
      <c r="Q560" s="3" t="s">
        <v>60</v>
      </c>
      <c r="R560" s="3">
        <v>75</v>
      </c>
      <c r="S560" s="3">
        <v>75</v>
      </c>
      <c r="T560" s="3">
        <v>0</v>
      </c>
      <c r="U560" s="3">
        <v>184</v>
      </c>
      <c r="V560" s="3">
        <v>234</v>
      </c>
      <c r="W560" s="3">
        <v>-21.4</v>
      </c>
      <c r="X560" s="32">
        <v>919</v>
      </c>
      <c r="Y560" s="33">
        <v>962</v>
      </c>
      <c r="Z560" s="3">
        <v>-4.4000000000000004</v>
      </c>
      <c r="AA560" s="3">
        <v>82259.199999999997</v>
      </c>
      <c r="AB560" s="3">
        <v>84639.41</v>
      </c>
      <c r="AC560" s="3">
        <v>84454.7</v>
      </c>
      <c r="AD560" s="3">
        <v>85671.41</v>
      </c>
    </row>
    <row r="561" spans="1:30" x14ac:dyDescent="0.3">
      <c r="A561" s="3" t="s">
        <v>4582</v>
      </c>
      <c r="B561" s="4">
        <v>5515</v>
      </c>
      <c r="C561" s="4">
        <v>65</v>
      </c>
      <c r="D561" s="4" t="s">
        <v>25</v>
      </c>
      <c r="E561" s="5" t="s">
        <v>45</v>
      </c>
      <c r="F561" s="3" t="s">
        <v>4583</v>
      </c>
      <c r="G561" s="4" t="s">
        <v>86</v>
      </c>
      <c r="H561" s="3" t="s">
        <v>900</v>
      </c>
      <c r="I561" s="3" t="s">
        <v>240</v>
      </c>
      <c r="J561" s="3" t="s">
        <v>146</v>
      </c>
      <c r="K561" s="3" t="s">
        <v>146</v>
      </c>
      <c r="L561" s="6" t="s">
        <v>240</v>
      </c>
      <c r="M561" s="3" t="s">
        <v>241</v>
      </c>
      <c r="N561" s="3" t="s">
        <v>4584</v>
      </c>
      <c r="O561" s="3" t="s">
        <v>178</v>
      </c>
      <c r="P561" s="3" t="s">
        <v>1797</v>
      </c>
      <c r="Q561" s="3" t="s">
        <v>60</v>
      </c>
      <c r="R561" s="3">
        <v>2</v>
      </c>
      <c r="S561" s="3">
        <v>2</v>
      </c>
      <c r="T561" s="3">
        <v>27.8</v>
      </c>
      <c r="U561" s="3">
        <v>7</v>
      </c>
      <c r="V561" s="3">
        <v>5</v>
      </c>
      <c r="W561" s="3">
        <v>48.3</v>
      </c>
      <c r="X561" s="32">
        <v>31</v>
      </c>
      <c r="Y561" s="33">
        <v>32</v>
      </c>
      <c r="Z561" s="3">
        <v>-2.6</v>
      </c>
      <c r="AA561" s="3">
        <v>82181.83</v>
      </c>
      <c r="AB561" s="3">
        <v>81601.77</v>
      </c>
      <c r="AC561" s="3">
        <v>82181.83</v>
      </c>
      <c r="AD561" s="3">
        <v>81601.77</v>
      </c>
    </row>
    <row r="562" spans="1:30" x14ac:dyDescent="0.3">
      <c r="A562" s="3" t="s">
        <v>4585</v>
      </c>
      <c r="B562" s="4">
        <v>48725</v>
      </c>
      <c r="C562" s="4">
        <v>16</v>
      </c>
      <c r="D562" s="4" t="s">
        <v>25</v>
      </c>
      <c r="E562" s="5" t="s">
        <v>45</v>
      </c>
      <c r="F562" s="3" t="s">
        <v>4586</v>
      </c>
      <c r="G562" s="4" t="s">
        <v>86</v>
      </c>
      <c r="H562" s="3" t="s">
        <v>131</v>
      </c>
      <c r="I562" s="3" t="s">
        <v>88</v>
      </c>
      <c r="J562" s="3" t="s">
        <v>146</v>
      </c>
      <c r="K562" s="3" t="s">
        <v>146</v>
      </c>
      <c r="L562" s="6" t="s">
        <v>88</v>
      </c>
      <c r="M562" s="3" t="s">
        <v>133</v>
      </c>
      <c r="N562" s="3" t="s">
        <v>4587</v>
      </c>
      <c r="O562" s="3" t="s">
        <v>106</v>
      </c>
      <c r="P562" s="3" t="s">
        <v>59</v>
      </c>
      <c r="Q562" s="3" t="s">
        <v>60</v>
      </c>
      <c r="R562" s="3">
        <v>1</v>
      </c>
      <c r="S562" s="3">
        <v>0</v>
      </c>
      <c r="T562" s="3">
        <v>351.8</v>
      </c>
      <c r="U562" s="3">
        <v>1</v>
      </c>
      <c r="V562" s="3">
        <v>0</v>
      </c>
      <c r="W562" s="3">
        <v>67.3</v>
      </c>
      <c r="X562" s="32">
        <v>3</v>
      </c>
      <c r="Y562" s="33">
        <v>3</v>
      </c>
      <c r="Z562" s="3">
        <v>0.1</v>
      </c>
      <c r="AA562" s="3">
        <v>82090.42</v>
      </c>
      <c r="AB562" s="3">
        <v>79673.38</v>
      </c>
      <c r="AC562" s="3">
        <v>90391.39</v>
      </c>
      <c r="AD562" s="3">
        <v>85813.41</v>
      </c>
    </row>
    <row r="563" spans="1:30" x14ac:dyDescent="0.3">
      <c r="A563" s="3" t="s">
        <v>2878</v>
      </c>
      <c r="B563" s="4">
        <v>86828</v>
      </c>
      <c r="C563" s="4">
        <v>202</v>
      </c>
      <c r="D563" s="4" t="s">
        <v>25</v>
      </c>
      <c r="E563" s="5">
        <v>42845</v>
      </c>
      <c r="F563" s="3" t="s">
        <v>2879</v>
      </c>
      <c r="G563" s="4" t="s">
        <v>86</v>
      </c>
      <c r="H563" s="3" t="s">
        <v>2880</v>
      </c>
      <c r="I563" s="3" t="s">
        <v>232</v>
      </c>
      <c r="J563" s="3" t="s">
        <v>232</v>
      </c>
      <c r="K563" s="3" t="s">
        <v>89</v>
      </c>
      <c r="L563" s="6" t="s">
        <v>175</v>
      </c>
      <c r="M563" s="3" t="s">
        <v>184</v>
      </c>
      <c r="N563" s="3" t="s">
        <v>2881</v>
      </c>
      <c r="O563" s="3" t="s">
        <v>92</v>
      </c>
      <c r="P563" s="3" t="s">
        <v>234</v>
      </c>
      <c r="Q563" s="3" t="s">
        <v>31</v>
      </c>
      <c r="R563" s="3">
        <v>19</v>
      </c>
      <c r="S563" s="3">
        <v>20</v>
      </c>
      <c r="T563" s="3">
        <v>-6.7</v>
      </c>
      <c r="U563" s="3">
        <v>56</v>
      </c>
      <c r="V563" s="3">
        <v>57</v>
      </c>
      <c r="W563" s="3">
        <v>-1.3</v>
      </c>
      <c r="X563" s="32">
        <v>228</v>
      </c>
      <c r="Y563" s="33">
        <v>57</v>
      </c>
      <c r="Z563" s="3">
        <v>300.10000000000002</v>
      </c>
      <c r="AA563" s="3">
        <v>82078</v>
      </c>
      <c r="AB563" s="3">
        <v>17875.2</v>
      </c>
      <c r="AC563" s="3">
        <v>82078</v>
      </c>
      <c r="AD563" s="3">
        <v>20520</v>
      </c>
    </row>
    <row r="564" spans="1:30" x14ac:dyDescent="0.3">
      <c r="A564" s="3" t="s">
        <v>2882</v>
      </c>
      <c r="B564" s="4">
        <v>86785</v>
      </c>
      <c r="C564" s="4">
        <v>220</v>
      </c>
      <c r="D564" s="4" t="s">
        <v>25</v>
      </c>
      <c r="E564" s="5" t="s">
        <v>45</v>
      </c>
      <c r="F564" s="3" t="s">
        <v>2883</v>
      </c>
      <c r="G564" s="4" t="s">
        <v>86</v>
      </c>
      <c r="H564" s="3" t="s">
        <v>831</v>
      </c>
      <c r="I564" s="3" t="s">
        <v>232</v>
      </c>
      <c r="J564" s="3" t="s">
        <v>232</v>
      </c>
      <c r="K564" s="3" t="s">
        <v>89</v>
      </c>
      <c r="L564" s="6" t="s">
        <v>175</v>
      </c>
      <c r="M564" s="3" t="s">
        <v>184</v>
      </c>
      <c r="N564" s="3" t="s">
        <v>2884</v>
      </c>
      <c r="O564" s="3" t="s">
        <v>92</v>
      </c>
      <c r="P564" s="3" t="s">
        <v>234</v>
      </c>
      <c r="Q564" s="3" t="s">
        <v>31</v>
      </c>
      <c r="R564" s="3">
        <v>29</v>
      </c>
      <c r="S564" s="3">
        <v>23</v>
      </c>
      <c r="T564" s="3">
        <v>26.7</v>
      </c>
      <c r="U564" s="3">
        <v>80</v>
      </c>
      <c r="V564" s="3">
        <v>63</v>
      </c>
      <c r="W564" s="3">
        <v>28.5</v>
      </c>
      <c r="X564" s="32">
        <v>393</v>
      </c>
      <c r="Y564" s="33">
        <v>162</v>
      </c>
      <c r="Z564" s="3">
        <v>143.19999999999999</v>
      </c>
      <c r="AA564" s="3">
        <v>81393.509999999995</v>
      </c>
      <c r="AB564" s="3">
        <v>32629.26</v>
      </c>
      <c r="AC564" s="3">
        <v>81393.509999999995</v>
      </c>
      <c r="AD564" s="3">
        <v>33469.26</v>
      </c>
    </row>
    <row r="565" spans="1:30" x14ac:dyDescent="0.3">
      <c r="A565" s="3" t="s">
        <v>952</v>
      </c>
      <c r="B565" s="4">
        <v>58874</v>
      </c>
      <c r="C565" s="4">
        <v>243</v>
      </c>
      <c r="D565" s="4" t="s">
        <v>25</v>
      </c>
      <c r="E565" s="5">
        <v>42538</v>
      </c>
      <c r="F565" s="3" t="s">
        <v>953</v>
      </c>
      <c r="G565" s="4" t="s">
        <v>86</v>
      </c>
      <c r="H565" s="3" t="s">
        <v>116</v>
      </c>
      <c r="I565" s="3" t="s">
        <v>116</v>
      </c>
      <c r="J565" s="3" t="s">
        <v>116</v>
      </c>
      <c r="K565" s="3" t="s">
        <v>104</v>
      </c>
      <c r="L565" s="6" t="s">
        <v>116</v>
      </c>
      <c r="M565" s="3" t="s">
        <v>122</v>
      </c>
      <c r="N565" s="3" t="s">
        <v>954</v>
      </c>
      <c r="O565" s="3" t="s">
        <v>119</v>
      </c>
      <c r="P565" s="3" t="s">
        <v>128</v>
      </c>
      <c r="Q565" s="3" t="s">
        <v>60</v>
      </c>
      <c r="R565" s="3">
        <v>439</v>
      </c>
      <c r="S565" s="3">
        <v>61</v>
      </c>
      <c r="T565" s="3">
        <v>623</v>
      </c>
      <c r="U565" s="3">
        <v>724</v>
      </c>
      <c r="V565" s="3">
        <v>168</v>
      </c>
      <c r="W565" s="3">
        <v>331.1</v>
      </c>
      <c r="X565" s="32">
        <v>1071</v>
      </c>
      <c r="Y565" s="33">
        <v>458</v>
      </c>
      <c r="Z565" s="3">
        <v>133.69999999999999</v>
      </c>
      <c r="AA565" s="3">
        <v>81300.039999999994</v>
      </c>
      <c r="AB565" s="3">
        <v>34691.14</v>
      </c>
      <c r="AC565" s="3">
        <v>84713.04</v>
      </c>
      <c r="AD565" s="3">
        <v>35789.14</v>
      </c>
    </row>
    <row r="566" spans="1:30" x14ac:dyDescent="0.3">
      <c r="A566" s="3" t="s">
        <v>1217</v>
      </c>
      <c r="B566" s="4">
        <v>15658</v>
      </c>
      <c r="C566" s="4">
        <v>254</v>
      </c>
      <c r="D566" s="4" t="s">
        <v>25</v>
      </c>
      <c r="E566" s="5" t="s">
        <v>45</v>
      </c>
      <c r="F566" s="3" t="s">
        <v>1218</v>
      </c>
      <c r="G566" s="4" t="s">
        <v>86</v>
      </c>
      <c r="H566" s="3" t="s">
        <v>721</v>
      </c>
      <c r="I566" s="3" t="s">
        <v>228</v>
      </c>
      <c r="J566" s="3" t="s">
        <v>228</v>
      </c>
      <c r="K566" s="3" t="s">
        <v>132</v>
      </c>
      <c r="L566" s="6" t="s">
        <v>228</v>
      </c>
      <c r="M566" s="3" t="s">
        <v>228</v>
      </c>
      <c r="N566" s="3" t="s">
        <v>1219</v>
      </c>
      <c r="O566" s="3" t="s">
        <v>178</v>
      </c>
      <c r="P566" s="3" t="s">
        <v>51</v>
      </c>
      <c r="Q566" s="3" t="s">
        <v>31</v>
      </c>
      <c r="R566" s="3">
        <v>11</v>
      </c>
      <c r="S566" s="3">
        <v>14</v>
      </c>
      <c r="T566" s="3">
        <v>-18.2</v>
      </c>
      <c r="U566" s="3">
        <v>40</v>
      </c>
      <c r="V566" s="3">
        <v>58</v>
      </c>
      <c r="W566" s="3">
        <v>-30.2</v>
      </c>
      <c r="X566" s="32">
        <v>260</v>
      </c>
      <c r="Y566" s="33">
        <v>267</v>
      </c>
      <c r="Z566" s="3">
        <v>-2.8</v>
      </c>
      <c r="AA566" s="3">
        <v>81284.399999999994</v>
      </c>
      <c r="AB566" s="3">
        <v>83974.28</v>
      </c>
      <c r="AC566" s="3">
        <v>83990.399999999994</v>
      </c>
      <c r="AD566" s="3">
        <v>86386.28</v>
      </c>
    </row>
    <row r="567" spans="1:30" x14ac:dyDescent="0.3">
      <c r="A567" s="3" t="s">
        <v>440</v>
      </c>
      <c r="B567" s="4">
        <v>43621</v>
      </c>
      <c r="C567" s="4">
        <v>242</v>
      </c>
      <c r="D567" s="4" t="s">
        <v>25</v>
      </c>
      <c r="E567" s="5">
        <v>43066</v>
      </c>
      <c r="F567" s="3" t="s">
        <v>441</v>
      </c>
      <c r="G567" s="4" t="s">
        <v>86</v>
      </c>
      <c r="H567" s="3" t="s">
        <v>299</v>
      </c>
      <c r="I567" s="3" t="s">
        <v>299</v>
      </c>
      <c r="J567" s="3" t="s">
        <v>132</v>
      </c>
      <c r="K567" s="3" t="s">
        <v>132</v>
      </c>
      <c r="L567" s="6" t="s">
        <v>299</v>
      </c>
      <c r="M567" s="3" t="s">
        <v>317</v>
      </c>
      <c r="N567" s="3" t="s">
        <v>442</v>
      </c>
      <c r="O567" s="3" t="s">
        <v>301</v>
      </c>
      <c r="P567" s="3" t="s">
        <v>397</v>
      </c>
      <c r="Q567" s="3" t="s">
        <v>31</v>
      </c>
      <c r="R567" s="3">
        <v>70</v>
      </c>
      <c r="U567" s="3">
        <v>217</v>
      </c>
      <c r="X567" s="32">
        <v>487</v>
      </c>
      <c r="Y567" s="33"/>
      <c r="AA567" s="3">
        <v>81231.600000000006</v>
      </c>
      <c r="AC567" s="3">
        <v>81231.600000000006</v>
      </c>
    </row>
    <row r="568" spans="1:30" x14ac:dyDescent="0.3">
      <c r="A568" s="3" t="s">
        <v>955</v>
      </c>
      <c r="B568" s="4">
        <v>58873</v>
      </c>
      <c r="C568" s="4">
        <v>242</v>
      </c>
      <c r="D568" s="4" t="s">
        <v>25</v>
      </c>
      <c r="E568" s="5" t="s">
        <v>45</v>
      </c>
      <c r="F568" s="3" t="s">
        <v>956</v>
      </c>
      <c r="G568" s="4" t="s">
        <v>86</v>
      </c>
      <c r="H568" s="3" t="s">
        <v>116</v>
      </c>
      <c r="I568" s="3" t="s">
        <v>116</v>
      </c>
      <c r="J568" s="3" t="s">
        <v>116</v>
      </c>
      <c r="K568" s="3" t="s">
        <v>89</v>
      </c>
      <c r="L568" s="6" t="s">
        <v>116</v>
      </c>
      <c r="M568" s="3" t="s">
        <v>122</v>
      </c>
      <c r="N568" s="3" t="s">
        <v>957</v>
      </c>
      <c r="O568" s="3" t="s">
        <v>119</v>
      </c>
      <c r="P568" s="3" t="s">
        <v>128</v>
      </c>
      <c r="Q568" s="3" t="s">
        <v>60</v>
      </c>
      <c r="R568" s="3">
        <v>151</v>
      </c>
      <c r="S568" s="3">
        <v>112</v>
      </c>
      <c r="T568" s="3">
        <v>34.4</v>
      </c>
      <c r="U568" s="3">
        <v>419</v>
      </c>
      <c r="V568" s="3">
        <v>308</v>
      </c>
      <c r="W568" s="3">
        <v>36</v>
      </c>
      <c r="X568" s="32">
        <v>1064</v>
      </c>
      <c r="Y568" s="33">
        <v>833</v>
      </c>
      <c r="Z568" s="3">
        <v>27.7</v>
      </c>
      <c r="AA568" s="3">
        <v>81135.360000000001</v>
      </c>
      <c r="AB568" s="3">
        <v>62586.239999999998</v>
      </c>
      <c r="AC568" s="3">
        <v>84159.360000000001</v>
      </c>
      <c r="AD568" s="3">
        <v>64704.24</v>
      </c>
    </row>
    <row r="569" spans="1:30" x14ac:dyDescent="0.3">
      <c r="A569" s="3" t="s">
        <v>3436</v>
      </c>
      <c r="B569" s="4">
        <v>86916</v>
      </c>
      <c r="C569" s="4">
        <v>285</v>
      </c>
      <c r="D569" s="4" t="s">
        <v>25</v>
      </c>
      <c r="E569" s="5" t="s">
        <v>45</v>
      </c>
      <c r="F569" s="3" t="s">
        <v>3437</v>
      </c>
      <c r="G569" s="4" t="s">
        <v>86</v>
      </c>
      <c r="H569" s="3" t="s">
        <v>831</v>
      </c>
      <c r="I569" s="3" t="s">
        <v>175</v>
      </c>
      <c r="J569" s="3" t="s">
        <v>132</v>
      </c>
      <c r="K569" s="3" t="s">
        <v>132</v>
      </c>
      <c r="L569" s="6" t="s">
        <v>175</v>
      </c>
      <c r="M569" s="3" t="s">
        <v>184</v>
      </c>
      <c r="N569" s="3" t="s">
        <v>3438</v>
      </c>
      <c r="O569" s="3" t="s">
        <v>178</v>
      </c>
      <c r="P569" s="3" t="s">
        <v>194</v>
      </c>
      <c r="Q569" s="3" t="s">
        <v>60</v>
      </c>
      <c r="R569" s="3">
        <v>19</v>
      </c>
      <c r="S569" s="3">
        <v>57</v>
      </c>
      <c r="T569" s="3">
        <v>-66.900000000000006</v>
      </c>
      <c r="U569" s="3">
        <v>101</v>
      </c>
      <c r="V569" s="3">
        <v>148</v>
      </c>
      <c r="W569" s="3">
        <v>-31.8</v>
      </c>
      <c r="X569" s="32">
        <v>520</v>
      </c>
      <c r="Y569" s="33">
        <v>615</v>
      </c>
      <c r="Z569" s="3">
        <v>-15.4</v>
      </c>
      <c r="AA569" s="3">
        <v>80956.800000000003</v>
      </c>
      <c r="AB569" s="3">
        <v>91117.38</v>
      </c>
      <c r="AC569" s="3">
        <v>86416.960000000006</v>
      </c>
      <c r="AD569" s="3">
        <v>96695.25</v>
      </c>
    </row>
    <row r="570" spans="1:30" x14ac:dyDescent="0.3">
      <c r="A570" s="3" t="s">
        <v>958</v>
      </c>
      <c r="B570" s="4">
        <v>58872</v>
      </c>
      <c r="C570" s="4">
        <v>177</v>
      </c>
      <c r="D570" s="4" t="s">
        <v>25</v>
      </c>
      <c r="E570" s="5" t="s">
        <v>45</v>
      </c>
      <c r="F570" s="3" t="s">
        <v>959</v>
      </c>
      <c r="G570" s="4" t="s">
        <v>86</v>
      </c>
      <c r="H570" s="3" t="s">
        <v>116</v>
      </c>
      <c r="I570" s="3" t="s">
        <v>116</v>
      </c>
      <c r="J570" s="3" t="s">
        <v>116</v>
      </c>
      <c r="K570" s="3" t="s">
        <v>89</v>
      </c>
      <c r="L570" s="6" t="s">
        <v>116</v>
      </c>
      <c r="M570" s="3" t="s">
        <v>122</v>
      </c>
      <c r="N570" s="3" t="s">
        <v>960</v>
      </c>
      <c r="O570" s="3" t="s">
        <v>119</v>
      </c>
      <c r="P570" s="3" t="s">
        <v>128</v>
      </c>
      <c r="Q570" s="3" t="s">
        <v>60</v>
      </c>
      <c r="R570" s="3">
        <v>137</v>
      </c>
      <c r="S570" s="3">
        <v>134</v>
      </c>
      <c r="T570" s="3">
        <v>2</v>
      </c>
      <c r="U570" s="3">
        <v>386</v>
      </c>
      <c r="V570" s="3">
        <v>392</v>
      </c>
      <c r="W570" s="3">
        <v>-1.5</v>
      </c>
      <c r="X570" s="32">
        <v>1066</v>
      </c>
      <c r="Y570" s="33">
        <v>1028</v>
      </c>
      <c r="Z570" s="3">
        <v>3.7</v>
      </c>
      <c r="AA570" s="3">
        <v>80931.92</v>
      </c>
      <c r="AB570" s="3">
        <v>77429.039999999994</v>
      </c>
      <c r="AC570" s="3">
        <v>84343.92</v>
      </c>
      <c r="AD570" s="3">
        <v>79875.039999999994</v>
      </c>
    </row>
    <row r="571" spans="1:30" x14ac:dyDescent="0.3">
      <c r="A571" s="3" t="s">
        <v>437</v>
      </c>
      <c r="B571" s="4">
        <v>100261</v>
      </c>
      <c r="C571" s="4">
        <v>227</v>
      </c>
      <c r="D571" s="4" t="s">
        <v>25</v>
      </c>
      <c r="E571" s="5">
        <v>42993</v>
      </c>
      <c r="F571" s="3" t="s">
        <v>438</v>
      </c>
      <c r="G571" s="4" t="s">
        <v>86</v>
      </c>
      <c r="H571" s="3" t="s">
        <v>46</v>
      </c>
      <c r="I571" s="3" t="s">
        <v>191</v>
      </c>
      <c r="J571" s="3" t="s">
        <v>132</v>
      </c>
      <c r="K571" s="3" t="s">
        <v>132</v>
      </c>
      <c r="L571" s="6" t="s">
        <v>191</v>
      </c>
      <c r="M571" s="3" t="s">
        <v>272</v>
      </c>
      <c r="N571" s="3" t="s">
        <v>439</v>
      </c>
      <c r="O571" s="3" t="s">
        <v>92</v>
      </c>
      <c r="P571" s="3" t="s">
        <v>213</v>
      </c>
      <c r="Q571" s="3" t="s">
        <v>60</v>
      </c>
      <c r="R571" s="3">
        <v>65</v>
      </c>
      <c r="U571" s="3">
        <v>189</v>
      </c>
      <c r="X571" s="32">
        <v>803</v>
      </c>
      <c r="Y571" s="33"/>
      <c r="AA571" s="3">
        <v>80908.800000000003</v>
      </c>
      <c r="AC571" s="3">
        <v>80908.800000000003</v>
      </c>
    </row>
    <row r="572" spans="1:30" x14ac:dyDescent="0.3">
      <c r="A572" s="3" t="s">
        <v>260</v>
      </c>
      <c r="B572" s="4">
        <v>61616</v>
      </c>
      <c r="C572" s="4">
        <v>185</v>
      </c>
      <c r="D572" s="4" t="s">
        <v>25</v>
      </c>
      <c r="E572" s="5">
        <v>42993</v>
      </c>
      <c r="F572" s="3" t="s">
        <v>261</v>
      </c>
      <c r="G572" s="4" t="s">
        <v>86</v>
      </c>
      <c r="H572" s="3" t="s">
        <v>174</v>
      </c>
      <c r="I572" s="3" t="s">
        <v>116</v>
      </c>
      <c r="J572" s="3" t="s">
        <v>116</v>
      </c>
      <c r="K572" s="3" t="s">
        <v>104</v>
      </c>
      <c r="L572" s="6" t="s">
        <v>116</v>
      </c>
      <c r="M572" s="3" t="s">
        <v>192</v>
      </c>
      <c r="N572" s="3" t="s">
        <v>262</v>
      </c>
      <c r="O572" s="3" t="s">
        <v>119</v>
      </c>
      <c r="P572" s="3" t="s">
        <v>263</v>
      </c>
      <c r="Q572" s="3" t="s">
        <v>31</v>
      </c>
      <c r="X572" s="32">
        <v>898</v>
      </c>
      <c r="Y572" s="33">
        <v>839</v>
      </c>
      <c r="Z572" s="3">
        <v>7</v>
      </c>
      <c r="AA572" s="3">
        <v>80712.240000000005</v>
      </c>
      <c r="AB572" s="3">
        <v>75409.320000000007</v>
      </c>
      <c r="AC572" s="3">
        <v>80712.240000000005</v>
      </c>
      <c r="AD572" s="3">
        <v>75409.320000000007</v>
      </c>
    </row>
    <row r="573" spans="1:30" x14ac:dyDescent="0.3">
      <c r="A573" s="3" t="s">
        <v>4588</v>
      </c>
      <c r="B573" s="4">
        <v>64676</v>
      </c>
      <c r="C573" s="4">
        <v>265</v>
      </c>
      <c r="D573" s="4" t="s">
        <v>25</v>
      </c>
      <c r="E573" s="5" t="s">
        <v>45</v>
      </c>
      <c r="F573" s="3" t="s">
        <v>4589</v>
      </c>
      <c r="G573" s="4" t="s">
        <v>86</v>
      </c>
      <c r="H573" s="3" t="s">
        <v>54</v>
      </c>
      <c r="I573" s="3" t="s">
        <v>191</v>
      </c>
      <c r="J573" s="3" t="s">
        <v>146</v>
      </c>
      <c r="K573" s="3" t="s">
        <v>146</v>
      </c>
      <c r="L573" s="6" t="s">
        <v>191</v>
      </c>
      <c r="M573" s="3" t="s">
        <v>211</v>
      </c>
      <c r="N573" s="3" t="s">
        <v>4590</v>
      </c>
      <c r="O573" s="3" t="s">
        <v>92</v>
      </c>
      <c r="P573" s="3" t="s">
        <v>49</v>
      </c>
      <c r="Q573" s="3" t="s">
        <v>50</v>
      </c>
      <c r="R573" s="3">
        <v>25</v>
      </c>
      <c r="S573" s="3">
        <v>17</v>
      </c>
      <c r="T573" s="3">
        <v>48.5</v>
      </c>
      <c r="U573" s="3">
        <v>75</v>
      </c>
      <c r="V573" s="3">
        <v>50</v>
      </c>
      <c r="W573" s="3">
        <v>49.6</v>
      </c>
      <c r="X573" s="32">
        <v>292</v>
      </c>
      <c r="Y573" s="33">
        <v>243</v>
      </c>
      <c r="Z573" s="3">
        <v>20.2</v>
      </c>
      <c r="AA573" s="3">
        <v>80545.86</v>
      </c>
      <c r="AB573" s="3">
        <v>67971.960000000006</v>
      </c>
      <c r="AC573" s="3">
        <v>81724.86</v>
      </c>
      <c r="AD573" s="3">
        <v>67971.960000000006</v>
      </c>
    </row>
    <row r="574" spans="1:30" x14ac:dyDescent="0.3">
      <c r="A574" s="3" t="s">
        <v>1801</v>
      </c>
      <c r="B574" s="4">
        <v>82846</v>
      </c>
      <c r="C574" s="4">
        <v>236</v>
      </c>
      <c r="D574" s="4" t="s">
        <v>25</v>
      </c>
      <c r="E574" s="5" t="s">
        <v>45</v>
      </c>
      <c r="F574" s="3" t="s">
        <v>1802</v>
      </c>
      <c r="G574" s="4" t="s">
        <v>86</v>
      </c>
      <c r="H574" s="3" t="s">
        <v>54</v>
      </c>
      <c r="I574" s="3" t="s">
        <v>191</v>
      </c>
      <c r="J574" s="3" t="s">
        <v>89</v>
      </c>
      <c r="K574" s="3" t="s">
        <v>89</v>
      </c>
      <c r="L574" s="6" t="s">
        <v>191</v>
      </c>
      <c r="M574" s="3" t="s">
        <v>272</v>
      </c>
      <c r="N574" s="3" t="s">
        <v>1803</v>
      </c>
      <c r="O574" s="3" t="s">
        <v>92</v>
      </c>
      <c r="P574" s="3" t="s">
        <v>57</v>
      </c>
      <c r="Q574" s="3" t="s">
        <v>31</v>
      </c>
      <c r="R574" s="3">
        <v>70</v>
      </c>
      <c r="S574" s="3">
        <v>67</v>
      </c>
      <c r="T574" s="3">
        <v>4.5999999999999996</v>
      </c>
      <c r="U574" s="3">
        <v>216</v>
      </c>
      <c r="V574" s="3">
        <v>228</v>
      </c>
      <c r="W574" s="3">
        <v>-5.2</v>
      </c>
      <c r="X574" s="32">
        <v>805</v>
      </c>
      <c r="Y574" s="33">
        <v>813</v>
      </c>
      <c r="Z574" s="3">
        <v>-1</v>
      </c>
      <c r="AA574" s="3">
        <v>80202.48</v>
      </c>
      <c r="AB574" s="3">
        <v>82438.2</v>
      </c>
      <c r="AC574" s="3">
        <v>81635.45</v>
      </c>
      <c r="AD574" s="3">
        <v>82438.2</v>
      </c>
    </row>
    <row r="575" spans="1:30" x14ac:dyDescent="0.3">
      <c r="A575" s="3" t="s">
        <v>3439</v>
      </c>
      <c r="B575" s="4">
        <v>67006</v>
      </c>
      <c r="C575" s="4">
        <v>201</v>
      </c>
      <c r="D575" s="4" t="s">
        <v>25</v>
      </c>
      <c r="E575" s="5" t="s">
        <v>45</v>
      </c>
      <c r="F575" s="3" t="s">
        <v>3440</v>
      </c>
      <c r="G575" s="4" t="s">
        <v>86</v>
      </c>
      <c r="H575" s="3" t="s">
        <v>54</v>
      </c>
      <c r="I575" s="3" t="s">
        <v>191</v>
      </c>
      <c r="J575" s="3" t="s">
        <v>132</v>
      </c>
      <c r="K575" s="3" t="s">
        <v>132</v>
      </c>
      <c r="L575" s="6" t="s">
        <v>191</v>
      </c>
      <c r="M575" s="3" t="s">
        <v>211</v>
      </c>
      <c r="N575" s="3" t="s">
        <v>3441</v>
      </c>
      <c r="O575" s="3" t="s">
        <v>92</v>
      </c>
      <c r="P575" s="3" t="s">
        <v>57</v>
      </c>
      <c r="Q575" s="3" t="s">
        <v>60</v>
      </c>
      <c r="R575" s="3">
        <v>34</v>
      </c>
      <c r="S575" s="3">
        <v>36</v>
      </c>
      <c r="T575" s="3">
        <v>-5.6</v>
      </c>
      <c r="U575" s="3">
        <v>100</v>
      </c>
      <c r="V575" s="3">
        <v>155</v>
      </c>
      <c r="W575" s="3">
        <v>-35.5</v>
      </c>
      <c r="X575" s="32">
        <v>395</v>
      </c>
      <c r="Y575" s="33">
        <v>531</v>
      </c>
      <c r="Z575" s="3">
        <v>-25.6</v>
      </c>
      <c r="AA575" s="3">
        <v>80153.399999999994</v>
      </c>
      <c r="AB575" s="3">
        <v>103930.52</v>
      </c>
      <c r="AC575" s="3">
        <v>80153.399999999994</v>
      </c>
      <c r="AD575" s="3">
        <v>103930.52</v>
      </c>
    </row>
    <row r="576" spans="1:30" x14ac:dyDescent="0.3">
      <c r="A576" s="3" t="s">
        <v>5407</v>
      </c>
      <c r="B576" s="4">
        <v>25974</v>
      </c>
      <c r="C576" s="4">
        <v>115</v>
      </c>
      <c r="D576" s="4" t="s">
        <v>25</v>
      </c>
      <c r="E576" s="5" t="s">
        <v>45</v>
      </c>
      <c r="F576" s="3" t="s">
        <v>5408</v>
      </c>
      <c r="G576" s="4" t="s">
        <v>86</v>
      </c>
      <c r="H576" s="3" t="s">
        <v>5381</v>
      </c>
      <c r="I576" s="3" t="s">
        <v>175</v>
      </c>
      <c r="J576" s="3" t="s">
        <v>104</v>
      </c>
      <c r="K576" s="3" t="s">
        <v>104</v>
      </c>
      <c r="L576" s="6" t="s">
        <v>175</v>
      </c>
      <c r="M576" s="3" t="s">
        <v>712</v>
      </c>
      <c r="N576" s="3" t="s">
        <v>5409</v>
      </c>
      <c r="O576" s="3" t="s">
        <v>178</v>
      </c>
      <c r="P576" s="3" t="s">
        <v>55</v>
      </c>
      <c r="Q576" s="3" t="s">
        <v>31</v>
      </c>
      <c r="R576" s="3">
        <v>90</v>
      </c>
      <c r="S576" s="3">
        <v>86</v>
      </c>
      <c r="T576" s="3">
        <v>4.7</v>
      </c>
      <c r="U576" s="3">
        <v>287</v>
      </c>
      <c r="V576" s="3">
        <v>305</v>
      </c>
      <c r="W576" s="3">
        <v>-6</v>
      </c>
      <c r="X576" s="32">
        <v>1249</v>
      </c>
      <c r="Y576" s="33">
        <v>1293</v>
      </c>
      <c r="Z576" s="3">
        <v>-3.4</v>
      </c>
      <c r="AA576" s="3">
        <v>80096.789999999994</v>
      </c>
      <c r="AB576" s="3">
        <v>82847.429999999993</v>
      </c>
      <c r="AC576" s="3">
        <v>80096.789999999994</v>
      </c>
      <c r="AD576" s="3">
        <v>82847.429999999993</v>
      </c>
    </row>
    <row r="577" spans="1:30" x14ac:dyDescent="0.3">
      <c r="A577" s="3" t="s">
        <v>5410</v>
      </c>
      <c r="B577" s="4">
        <v>43388</v>
      </c>
      <c r="C577" s="4">
        <v>154</v>
      </c>
      <c r="D577" s="4" t="s">
        <v>25</v>
      </c>
      <c r="E577" s="5" t="s">
        <v>45</v>
      </c>
      <c r="F577" s="3" t="s">
        <v>5411</v>
      </c>
      <c r="G577" s="4" t="s">
        <v>86</v>
      </c>
      <c r="H577" s="3" t="s">
        <v>299</v>
      </c>
      <c r="I577" s="3" t="s">
        <v>299</v>
      </c>
      <c r="J577" s="3" t="s">
        <v>104</v>
      </c>
      <c r="K577" s="3" t="s">
        <v>104</v>
      </c>
      <c r="L577" s="6" t="s">
        <v>299</v>
      </c>
      <c r="M577" s="3" t="s">
        <v>445</v>
      </c>
      <c r="N577" s="3" t="s">
        <v>5412</v>
      </c>
      <c r="O577" s="3" t="s">
        <v>301</v>
      </c>
      <c r="P577" s="3" t="s">
        <v>63</v>
      </c>
      <c r="Q577" s="3" t="s">
        <v>31</v>
      </c>
      <c r="R577" s="3">
        <v>92</v>
      </c>
      <c r="S577" s="3">
        <v>96</v>
      </c>
      <c r="T577" s="3">
        <v>-3.5</v>
      </c>
      <c r="U577" s="3">
        <v>298</v>
      </c>
      <c r="V577" s="3">
        <v>323</v>
      </c>
      <c r="W577" s="3">
        <v>-7.9</v>
      </c>
      <c r="X577" s="32">
        <v>1137</v>
      </c>
      <c r="Y577" s="33">
        <v>1241</v>
      </c>
      <c r="Z577" s="3">
        <v>-8.4</v>
      </c>
      <c r="AA577" s="3">
        <v>79973.279999999999</v>
      </c>
      <c r="AB577" s="3">
        <v>87278.399999999994</v>
      </c>
      <c r="AC577" s="3">
        <v>79973.279999999999</v>
      </c>
      <c r="AD577" s="3">
        <v>87278.399999999994</v>
      </c>
    </row>
    <row r="578" spans="1:30" x14ac:dyDescent="0.3">
      <c r="A578" s="3" t="s">
        <v>3442</v>
      </c>
      <c r="B578" s="4">
        <v>22123</v>
      </c>
      <c r="C578" s="4">
        <v>107</v>
      </c>
      <c r="D578" s="4" t="s">
        <v>25</v>
      </c>
      <c r="E578" s="5" t="s">
        <v>45</v>
      </c>
      <c r="F578" s="3" t="s">
        <v>3443</v>
      </c>
      <c r="G578" s="4" t="s">
        <v>86</v>
      </c>
      <c r="H578" s="3" t="s">
        <v>758</v>
      </c>
      <c r="I578" s="3" t="s">
        <v>175</v>
      </c>
      <c r="J578" s="3" t="s">
        <v>132</v>
      </c>
      <c r="K578" s="3" t="s">
        <v>132</v>
      </c>
      <c r="L578" s="6" t="s">
        <v>175</v>
      </c>
      <c r="M578" s="3" t="s">
        <v>176</v>
      </c>
      <c r="N578" s="3" t="s">
        <v>3444</v>
      </c>
      <c r="O578" s="3" t="s">
        <v>178</v>
      </c>
      <c r="P578" s="3" t="s">
        <v>161</v>
      </c>
      <c r="Q578" s="3" t="s">
        <v>31</v>
      </c>
      <c r="R578" s="3">
        <v>27</v>
      </c>
      <c r="S578" s="3">
        <v>19</v>
      </c>
      <c r="T578" s="3">
        <v>43.7</v>
      </c>
      <c r="U578" s="3">
        <v>117</v>
      </c>
      <c r="V578" s="3">
        <v>98</v>
      </c>
      <c r="W578" s="3">
        <v>19</v>
      </c>
      <c r="X578" s="32">
        <v>507</v>
      </c>
      <c r="Y578" s="33">
        <v>432</v>
      </c>
      <c r="Z578" s="3">
        <v>17.3</v>
      </c>
      <c r="AA578" s="3">
        <v>79925.259999999995</v>
      </c>
      <c r="AB578" s="3">
        <v>67390.41</v>
      </c>
      <c r="AC578" s="3">
        <v>83939.26</v>
      </c>
      <c r="AD578" s="3">
        <v>71538.41</v>
      </c>
    </row>
    <row r="579" spans="1:30" x14ac:dyDescent="0.3">
      <c r="A579" s="3" t="s">
        <v>1804</v>
      </c>
      <c r="B579" s="4">
        <v>88536</v>
      </c>
      <c r="C579" s="4">
        <v>105</v>
      </c>
      <c r="D579" s="4" t="s">
        <v>25</v>
      </c>
      <c r="E579" s="5" t="s">
        <v>45</v>
      </c>
      <c r="F579" s="3" t="s">
        <v>1805</v>
      </c>
      <c r="G579" s="4" t="s">
        <v>86</v>
      </c>
      <c r="H579" s="3" t="s">
        <v>245</v>
      </c>
      <c r="I579" s="3" t="s">
        <v>245</v>
      </c>
      <c r="J579" s="3" t="s">
        <v>89</v>
      </c>
      <c r="K579" s="3" t="s">
        <v>89</v>
      </c>
      <c r="L579" s="6" t="s">
        <v>245</v>
      </c>
      <c r="M579" s="3" t="s">
        <v>246</v>
      </c>
      <c r="N579" s="3" t="s">
        <v>1806</v>
      </c>
      <c r="O579" s="3" t="s">
        <v>248</v>
      </c>
      <c r="P579" s="3" t="s">
        <v>57</v>
      </c>
      <c r="Q579" s="3" t="s">
        <v>31</v>
      </c>
      <c r="R579" s="3">
        <v>25</v>
      </c>
      <c r="S579" s="3">
        <v>54</v>
      </c>
      <c r="T579" s="3">
        <v>-53.5</v>
      </c>
      <c r="U579" s="3">
        <v>154</v>
      </c>
      <c r="V579" s="3">
        <v>139</v>
      </c>
      <c r="W579" s="3">
        <v>10.9</v>
      </c>
      <c r="X579" s="32">
        <v>440</v>
      </c>
      <c r="Y579" s="33">
        <v>409</v>
      </c>
      <c r="Z579" s="3">
        <v>7.4</v>
      </c>
      <c r="AA579" s="3">
        <v>79446.28</v>
      </c>
      <c r="AB579" s="3">
        <v>74517.88</v>
      </c>
      <c r="AC579" s="3">
        <v>81129.5</v>
      </c>
      <c r="AD579" s="3">
        <v>75515.8</v>
      </c>
    </row>
    <row r="580" spans="1:30" x14ac:dyDescent="0.3">
      <c r="A580" s="3" t="s">
        <v>3445</v>
      </c>
      <c r="B580" s="4">
        <v>35762</v>
      </c>
      <c r="C580" s="4">
        <v>85</v>
      </c>
      <c r="D580" s="4" t="s">
        <v>25</v>
      </c>
      <c r="E580" s="5" t="s">
        <v>45</v>
      </c>
      <c r="F580" s="3" t="s">
        <v>3446</v>
      </c>
      <c r="G580" s="4" t="s">
        <v>86</v>
      </c>
      <c r="H580" s="3" t="s">
        <v>252</v>
      </c>
      <c r="I580" s="3" t="s">
        <v>252</v>
      </c>
      <c r="J580" s="3" t="s">
        <v>132</v>
      </c>
      <c r="K580" s="3" t="s">
        <v>132</v>
      </c>
      <c r="L580" s="6" t="s">
        <v>252</v>
      </c>
      <c r="M580" s="3" t="s">
        <v>154</v>
      </c>
      <c r="N580" s="3" t="s">
        <v>3447</v>
      </c>
      <c r="O580" s="3" t="s">
        <v>311</v>
      </c>
      <c r="P580" s="3" t="s">
        <v>405</v>
      </c>
      <c r="Q580" s="3" t="s">
        <v>31</v>
      </c>
      <c r="R580" s="3">
        <v>30</v>
      </c>
      <c r="S580" s="3">
        <v>28</v>
      </c>
      <c r="T580" s="3">
        <v>8.3000000000000007</v>
      </c>
      <c r="U580" s="3">
        <v>147</v>
      </c>
      <c r="V580" s="3">
        <v>153</v>
      </c>
      <c r="W580" s="3">
        <v>-3.7</v>
      </c>
      <c r="X580" s="32">
        <v>559</v>
      </c>
      <c r="Y580" s="33">
        <v>532</v>
      </c>
      <c r="Z580" s="3">
        <v>5</v>
      </c>
      <c r="AA580" s="3">
        <v>79283.039999999994</v>
      </c>
      <c r="AB580" s="3">
        <v>74863.88</v>
      </c>
      <c r="AC580" s="3">
        <v>84237.5</v>
      </c>
      <c r="AD580" s="3">
        <v>80194.100000000006</v>
      </c>
    </row>
    <row r="581" spans="1:30" x14ac:dyDescent="0.3">
      <c r="A581" s="3" t="s">
        <v>4591</v>
      </c>
      <c r="B581" s="4">
        <v>34163</v>
      </c>
      <c r="C581" s="4">
        <v>188</v>
      </c>
      <c r="D581" s="4" t="s">
        <v>25</v>
      </c>
      <c r="E581" s="5" t="s">
        <v>45</v>
      </c>
      <c r="F581" s="3" t="s">
        <v>4592</v>
      </c>
      <c r="G581" s="4" t="s">
        <v>86</v>
      </c>
      <c r="H581" s="3" t="s">
        <v>252</v>
      </c>
      <c r="I581" s="3" t="s">
        <v>252</v>
      </c>
      <c r="J581" s="3" t="s">
        <v>146</v>
      </c>
      <c r="K581" s="3" t="s">
        <v>146</v>
      </c>
      <c r="L581" s="6" t="s">
        <v>252</v>
      </c>
      <c r="M581" s="3" t="s">
        <v>154</v>
      </c>
      <c r="N581" s="3" t="s">
        <v>4593</v>
      </c>
      <c r="O581" s="3" t="s">
        <v>311</v>
      </c>
      <c r="P581" s="3" t="s">
        <v>42</v>
      </c>
      <c r="Q581" s="3" t="s">
        <v>31</v>
      </c>
      <c r="R581" s="3">
        <v>6</v>
      </c>
      <c r="S581" s="3">
        <v>5</v>
      </c>
      <c r="T581" s="3">
        <v>15</v>
      </c>
      <c r="U581" s="3">
        <v>31</v>
      </c>
      <c r="V581" s="3">
        <v>56</v>
      </c>
      <c r="W581" s="3">
        <v>-43.5</v>
      </c>
      <c r="X581" s="32">
        <v>333</v>
      </c>
      <c r="Y581" s="33">
        <v>393</v>
      </c>
      <c r="Z581" s="3">
        <v>-15.3</v>
      </c>
      <c r="AA581" s="3">
        <v>79185.960000000006</v>
      </c>
      <c r="AB581" s="3">
        <v>98169.74</v>
      </c>
      <c r="AC581" s="3">
        <v>100339.2</v>
      </c>
      <c r="AD581" s="3">
        <v>118502.9</v>
      </c>
    </row>
    <row r="582" spans="1:30" x14ac:dyDescent="0.3">
      <c r="A582" s="3" t="s">
        <v>3448</v>
      </c>
      <c r="B582" s="4">
        <v>43244</v>
      </c>
      <c r="C582" s="4">
        <v>178</v>
      </c>
      <c r="D582" s="4" t="s">
        <v>25</v>
      </c>
      <c r="E582" s="5" t="s">
        <v>45</v>
      </c>
      <c r="F582" s="3" t="s">
        <v>3449</v>
      </c>
      <c r="G582" s="4" t="s">
        <v>86</v>
      </c>
      <c r="H582" s="3" t="s">
        <v>299</v>
      </c>
      <c r="I582" s="3" t="s">
        <v>299</v>
      </c>
      <c r="J582" s="3" t="s">
        <v>132</v>
      </c>
      <c r="K582" s="3" t="s">
        <v>132</v>
      </c>
      <c r="L582" s="6" t="s">
        <v>299</v>
      </c>
      <c r="M582" s="3" t="s">
        <v>184</v>
      </c>
      <c r="N582" s="3" t="s">
        <v>3450</v>
      </c>
      <c r="O582" s="3" t="s">
        <v>301</v>
      </c>
      <c r="P582" s="3" t="s">
        <v>397</v>
      </c>
      <c r="Q582" s="3" t="s">
        <v>31</v>
      </c>
      <c r="R582" s="3">
        <v>28</v>
      </c>
      <c r="S582" s="3">
        <v>39</v>
      </c>
      <c r="T582" s="3">
        <v>-28.2</v>
      </c>
      <c r="U582" s="3">
        <v>94</v>
      </c>
      <c r="V582" s="3">
        <v>120</v>
      </c>
      <c r="W582" s="3">
        <v>-21.7</v>
      </c>
      <c r="X582" s="32">
        <v>439</v>
      </c>
      <c r="Y582" s="33">
        <v>469</v>
      </c>
      <c r="Z582" s="3">
        <v>-6.5</v>
      </c>
      <c r="AA582" s="3">
        <v>78846.990000000005</v>
      </c>
      <c r="AB582" s="3">
        <v>84311.039999999994</v>
      </c>
      <c r="AC582" s="3">
        <v>78846.990000000005</v>
      </c>
      <c r="AD582" s="3">
        <v>84311.039999999994</v>
      </c>
    </row>
    <row r="583" spans="1:30" x14ac:dyDescent="0.3">
      <c r="A583" s="3" t="s">
        <v>1807</v>
      </c>
      <c r="B583" s="4">
        <v>80686</v>
      </c>
      <c r="C583" s="4">
        <v>347</v>
      </c>
      <c r="D583" s="4" t="s">
        <v>25</v>
      </c>
      <c r="E583" s="5" t="s">
        <v>45</v>
      </c>
      <c r="F583" s="3" t="s">
        <v>1808</v>
      </c>
      <c r="G583" s="4" t="s">
        <v>86</v>
      </c>
      <c r="H583" s="3" t="s">
        <v>54</v>
      </c>
      <c r="I583" s="3" t="s">
        <v>191</v>
      </c>
      <c r="J583" s="3" t="s">
        <v>89</v>
      </c>
      <c r="K583" s="3" t="s">
        <v>89</v>
      </c>
      <c r="L583" s="6" t="s">
        <v>191</v>
      </c>
      <c r="M583" s="3" t="s">
        <v>272</v>
      </c>
      <c r="N583" s="3" t="s">
        <v>1809</v>
      </c>
      <c r="O583" s="3" t="s">
        <v>92</v>
      </c>
      <c r="P583" s="3" t="s">
        <v>57</v>
      </c>
      <c r="Q583" s="3" t="s">
        <v>31</v>
      </c>
      <c r="R583" s="3">
        <v>57</v>
      </c>
      <c r="S583" s="3">
        <v>36</v>
      </c>
      <c r="T583" s="3">
        <v>56.6</v>
      </c>
      <c r="U583" s="3">
        <v>163</v>
      </c>
      <c r="V583" s="3">
        <v>127</v>
      </c>
      <c r="W583" s="3">
        <v>27.7</v>
      </c>
      <c r="X583" s="32">
        <v>784</v>
      </c>
      <c r="Y583" s="33">
        <v>726</v>
      </c>
      <c r="Z583" s="3">
        <v>8.1</v>
      </c>
      <c r="AA583" s="3">
        <v>78733.66</v>
      </c>
      <c r="AB583" s="3">
        <v>73574.149999999994</v>
      </c>
      <c r="AC583" s="3">
        <v>79539.850000000006</v>
      </c>
      <c r="AD583" s="3">
        <v>73574.149999999994</v>
      </c>
    </row>
    <row r="584" spans="1:30" x14ac:dyDescent="0.3">
      <c r="A584" s="3" t="s">
        <v>4594</v>
      </c>
      <c r="B584" s="4">
        <v>4367</v>
      </c>
      <c r="C584" s="4">
        <v>89</v>
      </c>
      <c r="D584" s="4" t="s">
        <v>25</v>
      </c>
      <c r="E584" s="5" t="s">
        <v>45</v>
      </c>
      <c r="F584" s="3" t="s">
        <v>4595</v>
      </c>
      <c r="G584" s="4" t="s">
        <v>86</v>
      </c>
      <c r="H584" s="3" t="s">
        <v>900</v>
      </c>
      <c r="I584" s="3" t="s">
        <v>240</v>
      </c>
      <c r="J584" s="3" t="s">
        <v>146</v>
      </c>
      <c r="K584" s="3" t="s">
        <v>146</v>
      </c>
      <c r="L584" s="6" t="s">
        <v>240</v>
      </c>
      <c r="M584" s="3" t="s">
        <v>241</v>
      </c>
      <c r="N584" s="3" t="s">
        <v>4596</v>
      </c>
      <c r="O584" s="3" t="s">
        <v>178</v>
      </c>
      <c r="P584" s="3" t="s">
        <v>37</v>
      </c>
      <c r="Q584" s="3" t="s">
        <v>60</v>
      </c>
      <c r="R584" s="3">
        <v>5</v>
      </c>
      <c r="S584" s="3">
        <v>6</v>
      </c>
      <c r="T584" s="3">
        <v>-16.7</v>
      </c>
      <c r="U584" s="3">
        <v>19</v>
      </c>
      <c r="V584" s="3">
        <v>22</v>
      </c>
      <c r="W584" s="3">
        <v>-14</v>
      </c>
      <c r="X584" s="32">
        <v>104</v>
      </c>
      <c r="Y584" s="33">
        <v>97</v>
      </c>
      <c r="Z584" s="3">
        <v>7.7</v>
      </c>
      <c r="AA584" s="3">
        <v>78187.199999999997</v>
      </c>
      <c r="AB584" s="3">
        <v>71983.95</v>
      </c>
      <c r="AC584" s="3">
        <v>78187.199999999997</v>
      </c>
      <c r="AD584" s="3">
        <v>71983.95</v>
      </c>
    </row>
    <row r="585" spans="1:30" x14ac:dyDescent="0.3">
      <c r="A585" s="3" t="s">
        <v>3451</v>
      </c>
      <c r="B585" s="4">
        <v>20368</v>
      </c>
      <c r="C585" s="4">
        <v>103</v>
      </c>
      <c r="D585" s="4" t="s">
        <v>25</v>
      </c>
      <c r="E585" s="5" t="s">
        <v>45</v>
      </c>
      <c r="F585" s="3" t="s">
        <v>3452</v>
      </c>
      <c r="G585" s="4" t="s">
        <v>86</v>
      </c>
      <c r="H585" s="3" t="s">
        <v>758</v>
      </c>
      <c r="I585" s="3" t="s">
        <v>175</v>
      </c>
      <c r="J585" s="3" t="s">
        <v>132</v>
      </c>
      <c r="K585" s="3" t="s">
        <v>132</v>
      </c>
      <c r="L585" s="6" t="s">
        <v>175</v>
      </c>
      <c r="M585" s="3" t="s">
        <v>176</v>
      </c>
      <c r="N585" s="3" t="s">
        <v>3453</v>
      </c>
      <c r="O585" s="3" t="s">
        <v>178</v>
      </c>
      <c r="P585" s="3" t="s">
        <v>49</v>
      </c>
      <c r="Q585" s="3" t="s">
        <v>50</v>
      </c>
      <c r="R585" s="3">
        <v>43</v>
      </c>
      <c r="S585" s="3">
        <v>46</v>
      </c>
      <c r="T585" s="3">
        <v>-5.5</v>
      </c>
      <c r="U585" s="3">
        <v>102</v>
      </c>
      <c r="V585" s="3">
        <v>109</v>
      </c>
      <c r="W585" s="3">
        <v>-6.6</v>
      </c>
      <c r="X585" s="32">
        <v>461</v>
      </c>
      <c r="Y585" s="33">
        <v>471</v>
      </c>
      <c r="Z585" s="3">
        <v>-2.1</v>
      </c>
      <c r="AA585" s="3">
        <v>77952.3</v>
      </c>
      <c r="AB585" s="3">
        <v>79794.19</v>
      </c>
      <c r="AC585" s="3">
        <v>81504.3</v>
      </c>
      <c r="AD585" s="3">
        <v>83258.19</v>
      </c>
    </row>
    <row r="586" spans="1:30" x14ac:dyDescent="0.3">
      <c r="A586" s="3" t="s">
        <v>4597</v>
      </c>
      <c r="B586" s="4">
        <v>19017</v>
      </c>
      <c r="C586" s="4">
        <v>84</v>
      </c>
      <c r="D586" s="4" t="s">
        <v>25</v>
      </c>
      <c r="E586" s="5" t="s">
        <v>45</v>
      </c>
      <c r="F586" s="3" t="s">
        <v>4598</v>
      </c>
      <c r="G586" s="4" t="s">
        <v>86</v>
      </c>
      <c r="H586" s="3" t="s">
        <v>758</v>
      </c>
      <c r="I586" s="3" t="s">
        <v>175</v>
      </c>
      <c r="J586" s="3" t="s">
        <v>146</v>
      </c>
      <c r="K586" s="3" t="s">
        <v>146</v>
      </c>
      <c r="L586" s="6" t="s">
        <v>175</v>
      </c>
      <c r="M586" s="3" t="s">
        <v>176</v>
      </c>
      <c r="N586" s="3" t="s">
        <v>4599</v>
      </c>
      <c r="O586" s="3" t="s">
        <v>178</v>
      </c>
      <c r="P586" s="3" t="s">
        <v>2007</v>
      </c>
      <c r="Q586" s="3" t="s">
        <v>60</v>
      </c>
      <c r="R586" s="3">
        <v>6</v>
      </c>
      <c r="S586" s="3">
        <v>4</v>
      </c>
      <c r="T586" s="3">
        <v>71.400000000000006</v>
      </c>
      <c r="U586" s="3">
        <v>17</v>
      </c>
      <c r="V586" s="3">
        <v>18</v>
      </c>
      <c r="W586" s="3">
        <v>-5.7</v>
      </c>
      <c r="X586" s="32">
        <v>102</v>
      </c>
      <c r="Y586" s="33">
        <v>76</v>
      </c>
      <c r="Z586" s="3">
        <v>34.4</v>
      </c>
      <c r="AA586" s="3">
        <v>77952</v>
      </c>
      <c r="AB586" s="3">
        <v>57984</v>
      </c>
      <c r="AC586" s="3">
        <v>77952</v>
      </c>
      <c r="AD586" s="3">
        <v>57984</v>
      </c>
    </row>
    <row r="587" spans="1:30" x14ac:dyDescent="0.3">
      <c r="A587" s="3" t="s">
        <v>3454</v>
      </c>
      <c r="B587" s="4">
        <v>33467</v>
      </c>
      <c r="C587" s="4">
        <v>240</v>
      </c>
      <c r="D587" s="4" t="s">
        <v>25</v>
      </c>
      <c r="E587" s="5">
        <v>42887</v>
      </c>
      <c r="F587" s="3" t="s">
        <v>3455</v>
      </c>
      <c r="G587" s="4" t="s">
        <v>86</v>
      </c>
      <c r="H587" s="3" t="s">
        <v>252</v>
      </c>
      <c r="I587" s="3" t="s">
        <v>252</v>
      </c>
      <c r="J587" s="3" t="s">
        <v>132</v>
      </c>
      <c r="K587" s="3" t="s">
        <v>132</v>
      </c>
      <c r="L587" s="6" t="s">
        <v>252</v>
      </c>
      <c r="M587" s="3" t="s">
        <v>184</v>
      </c>
      <c r="N587" s="3" t="s">
        <v>3456</v>
      </c>
      <c r="O587" s="3" t="s">
        <v>311</v>
      </c>
      <c r="P587" s="3" t="s">
        <v>51</v>
      </c>
      <c r="Q587" s="3" t="s">
        <v>31</v>
      </c>
      <c r="R587" s="3">
        <v>22</v>
      </c>
      <c r="S587" s="3">
        <v>21</v>
      </c>
      <c r="T587" s="3">
        <v>6</v>
      </c>
      <c r="U587" s="3">
        <v>87</v>
      </c>
      <c r="V587" s="3">
        <v>65</v>
      </c>
      <c r="W587" s="3">
        <v>33</v>
      </c>
      <c r="X587" s="32">
        <v>426</v>
      </c>
      <c r="Y587" s="33">
        <v>222</v>
      </c>
      <c r="Z587" s="3">
        <v>91.8</v>
      </c>
      <c r="AA587" s="3">
        <v>77633.399999999994</v>
      </c>
      <c r="AB587" s="3">
        <v>39930.449999999997</v>
      </c>
      <c r="AC587" s="3">
        <v>82623.399999999994</v>
      </c>
      <c r="AD587" s="3">
        <v>39930.449999999997</v>
      </c>
    </row>
    <row r="588" spans="1:30" x14ac:dyDescent="0.3">
      <c r="A588" s="3" t="s">
        <v>4600</v>
      </c>
      <c r="B588" s="4">
        <v>64741</v>
      </c>
      <c r="C588" s="4">
        <v>269</v>
      </c>
      <c r="D588" s="4" t="s">
        <v>25</v>
      </c>
      <c r="E588" s="5" t="s">
        <v>45</v>
      </c>
      <c r="F588" s="3" t="s">
        <v>4601</v>
      </c>
      <c r="G588" s="4" t="s">
        <v>86</v>
      </c>
      <c r="H588" s="3" t="s">
        <v>252</v>
      </c>
      <c r="I588" s="3" t="s">
        <v>252</v>
      </c>
      <c r="J588" s="3" t="s">
        <v>146</v>
      </c>
      <c r="K588" s="3" t="s">
        <v>146</v>
      </c>
      <c r="L588" s="6" t="s">
        <v>252</v>
      </c>
      <c r="M588" s="3" t="s">
        <v>184</v>
      </c>
      <c r="N588" s="3" t="s">
        <v>4602</v>
      </c>
      <c r="O588" s="3" t="s">
        <v>92</v>
      </c>
      <c r="P588" s="3" t="s">
        <v>397</v>
      </c>
      <c r="Q588" s="3" t="s">
        <v>31</v>
      </c>
      <c r="R588" s="3">
        <v>10</v>
      </c>
      <c r="S588" s="3">
        <v>16</v>
      </c>
      <c r="T588" s="3">
        <v>-37.700000000000003</v>
      </c>
      <c r="U588" s="3">
        <v>30</v>
      </c>
      <c r="V588" s="3">
        <v>91</v>
      </c>
      <c r="W588" s="3">
        <v>-67.599999999999994</v>
      </c>
      <c r="X588" s="16">
        <v>272</v>
      </c>
      <c r="Y588" s="7">
        <v>322</v>
      </c>
      <c r="Z588" s="3">
        <v>-15.5</v>
      </c>
      <c r="AA588" s="3">
        <v>77474.880000000005</v>
      </c>
      <c r="AB588" s="3">
        <v>90549.8</v>
      </c>
      <c r="AC588" s="3">
        <v>84602.880000000005</v>
      </c>
      <c r="AD588" s="3">
        <v>100180.8</v>
      </c>
    </row>
    <row r="589" spans="1:30" x14ac:dyDescent="0.3">
      <c r="A589" s="3" t="s">
        <v>1810</v>
      </c>
      <c r="B589" s="4">
        <v>33256</v>
      </c>
      <c r="C589" s="4">
        <v>276</v>
      </c>
      <c r="D589" s="4" t="s">
        <v>25</v>
      </c>
      <c r="E589" s="5" t="s">
        <v>45</v>
      </c>
      <c r="F589" s="3" t="s">
        <v>1811</v>
      </c>
      <c r="G589" s="4" t="s">
        <v>86</v>
      </c>
      <c r="H589" s="3" t="s">
        <v>153</v>
      </c>
      <c r="I589" s="3" t="s">
        <v>153</v>
      </c>
      <c r="J589" s="3" t="s">
        <v>89</v>
      </c>
      <c r="K589" s="3" t="s">
        <v>89</v>
      </c>
      <c r="L589" s="6" t="s">
        <v>153</v>
      </c>
      <c r="M589" s="3" t="s">
        <v>184</v>
      </c>
      <c r="N589" s="3" t="s">
        <v>1812</v>
      </c>
      <c r="O589" s="3" t="s">
        <v>92</v>
      </c>
      <c r="P589" s="3" t="s">
        <v>51</v>
      </c>
      <c r="Q589" s="3" t="s">
        <v>31</v>
      </c>
      <c r="R589" s="3">
        <v>59</v>
      </c>
      <c r="S589" s="3">
        <v>78</v>
      </c>
      <c r="T589" s="3">
        <v>-24.1</v>
      </c>
      <c r="U589" s="3">
        <v>191</v>
      </c>
      <c r="V589" s="3">
        <v>229</v>
      </c>
      <c r="W589" s="3">
        <v>-16.5</v>
      </c>
      <c r="X589" s="32">
        <v>831</v>
      </c>
      <c r="Y589" s="33">
        <v>850</v>
      </c>
      <c r="Z589" s="3">
        <v>-2.2000000000000002</v>
      </c>
      <c r="AA589" s="3">
        <v>77106.75</v>
      </c>
      <c r="AB589" s="3">
        <v>78807.350000000006</v>
      </c>
      <c r="AC589" s="3">
        <v>77106.75</v>
      </c>
      <c r="AD589" s="3">
        <v>78807.350000000006</v>
      </c>
    </row>
    <row r="590" spans="1:30" x14ac:dyDescent="0.3">
      <c r="A590" s="3" t="s">
        <v>4603</v>
      </c>
      <c r="B590" s="4">
        <v>4616</v>
      </c>
      <c r="C590" s="4">
        <v>107</v>
      </c>
      <c r="D590" s="4" t="s">
        <v>25</v>
      </c>
      <c r="E590" s="5" t="s">
        <v>45</v>
      </c>
      <c r="F590" s="3" t="s">
        <v>4604</v>
      </c>
      <c r="G590" s="4" t="s">
        <v>86</v>
      </c>
      <c r="H590" s="3" t="s">
        <v>900</v>
      </c>
      <c r="I590" s="3" t="s">
        <v>240</v>
      </c>
      <c r="J590" s="3" t="s">
        <v>146</v>
      </c>
      <c r="K590" s="3" t="s">
        <v>146</v>
      </c>
      <c r="L590" s="6" t="s">
        <v>240</v>
      </c>
      <c r="M590" s="3" t="s">
        <v>712</v>
      </c>
      <c r="N590" s="3" t="s">
        <v>4605</v>
      </c>
      <c r="O590" s="3" t="s">
        <v>178</v>
      </c>
      <c r="P590" s="3" t="s">
        <v>397</v>
      </c>
      <c r="Q590" s="3" t="s">
        <v>31</v>
      </c>
      <c r="R590" s="3">
        <v>6</v>
      </c>
      <c r="S590" s="3">
        <v>7</v>
      </c>
      <c r="T590" s="3">
        <v>-14.3</v>
      </c>
      <c r="U590" s="3">
        <v>27</v>
      </c>
      <c r="V590" s="3">
        <v>27</v>
      </c>
      <c r="W590" s="3">
        <v>-1.9</v>
      </c>
      <c r="X590" s="32">
        <v>112</v>
      </c>
      <c r="Y590" s="33">
        <v>132</v>
      </c>
      <c r="Z590" s="3">
        <v>-15.4</v>
      </c>
      <c r="AA590" s="3">
        <v>76876.800000000003</v>
      </c>
      <c r="AB590" s="3">
        <v>90833.600000000006</v>
      </c>
      <c r="AC590" s="3">
        <v>76876.800000000003</v>
      </c>
      <c r="AD590" s="3">
        <v>90833.600000000006</v>
      </c>
    </row>
    <row r="591" spans="1:30" x14ac:dyDescent="0.3">
      <c r="A591" s="3" t="s">
        <v>4606</v>
      </c>
      <c r="B591" s="4">
        <v>19006</v>
      </c>
      <c r="C591" s="4">
        <v>119</v>
      </c>
      <c r="D591" s="4" t="s">
        <v>25</v>
      </c>
      <c r="E591" s="5" t="s">
        <v>45</v>
      </c>
      <c r="F591" s="3" t="s">
        <v>4607</v>
      </c>
      <c r="G591" s="4" t="s">
        <v>86</v>
      </c>
      <c r="H591" s="3" t="s">
        <v>758</v>
      </c>
      <c r="I591" s="3" t="s">
        <v>175</v>
      </c>
      <c r="J591" s="3" t="s">
        <v>146</v>
      </c>
      <c r="K591" s="3" t="s">
        <v>146</v>
      </c>
      <c r="L591" s="6" t="s">
        <v>175</v>
      </c>
      <c r="M591" s="3" t="s">
        <v>176</v>
      </c>
      <c r="N591" s="3" t="s">
        <v>4608</v>
      </c>
      <c r="O591" s="3" t="s">
        <v>178</v>
      </c>
      <c r="P591" s="3" t="s">
        <v>2007</v>
      </c>
      <c r="Q591" s="3" t="s">
        <v>60</v>
      </c>
      <c r="R591" s="3">
        <v>5</v>
      </c>
      <c r="S591" s="3">
        <v>6</v>
      </c>
      <c r="T591" s="3">
        <v>-16.7</v>
      </c>
      <c r="U591" s="3">
        <v>25</v>
      </c>
      <c r="V591" s="3">
        <v>25</v>
      </c>
      <c r="W591" s="3">
        <v>-2</v>
      </c>
      <c r="X591" s="32">
        <v>148</v>
      </c>
      <c r="Y591" s="33">
        <v>121</v>
      </c>
      <c r="Z591" s="3">
        <v>22.6</v>
      </c>
      <c r="AA591" s="3">
        <v>76841.820000000007</v>
      </c>
      <c r="AB591" s="3">
        <v>62669.64</v>
      </c>
      <c r="AC591" s="3">
        <v>76841.820000000007</v>
      </c>
      <c r="AD591" s="3">
        <v>62669.64</v>
      </c>
    </row>
    <row r="592" spans="1:30" x14ac:dyDescent="0.3">
      <c r="A592" s="3" t="s">
        <v>3457</v>
      </c>
      <c r="B592" s="4">
        <v>43316</v>
      </c>
      <c r="C592" s="4">
        <v>281</v>
      </c>
      <c r="D592" s="4" t="s">
        <v>25</v>
      </c>
      <c r="E592" s="5" t="s">
        <v>45</v>
      </c>
      <c r="F592" s="3" t="s">
        <v>3458</v>
      </c>
      <c r="G592" s="4" t="s">
        <v>86</v>
      </c>
      <c r="H592" s="3" t="s">
        <v>299</v>
      </c>
      <c r="I592" s="3" t="s">
        <v>299</v>
      </c>
      <c r="J592" s="3" t="s">
        <v>132</v>
      </c>
      <c r="K592" s="3" t="s">
        <v>132</v>
      </c>
      <c r="L592" s="6" t="s">
        <v>299</v>
      </c>
      <c r="M592" s="3" t="s">
        <v>184</v>
      </c>
      <c r="N592" s="3" t="s">
        <v>3459</v>
      </c>
      <c r="O592" s="3" t="s">
        <v>301</v>
      </c>
      <c r="P592" s="3" t="s">
        <v>397</v>
      </c>
      <c r="Q592" s="3" t="s">
        <v>31</v>
      </c>
      <c r="R592" s="3">
        <v>23</v>
      </c>
      <c r="S592" s="3">
        <v>27</v>
      </c>
      <c r="T592" s="3">
        <v>-15.1</v>
      </c>
      <c r="U592" s="3">
        <v>73</v>
      </c>
      <c r="V592" s="3">
        <v>81</v>
      </c>
      <c r="W592" s="3">
        <v>-10.1</v>
      </c>
      <c r="X592" s="32">
        <v>320</v>
      </c>
      <c r="Y592" s="33">
        <v>340</v>
      </c>
      <c r="Z592" s="3">
        <v>-6.1</v>
      </c>
      <c r="AA592" s="3">
        <v>76833.36</v>
      </c>
      <c r="AB592" s="3">
        <v>81863.399999999994</v>
      </c>
      <c r="AC592" s="3">
        <v>76833.36</v>
      </c>
      <c r="AD592" s="3">
        <v>81863.399999999994</v>
      </c>
    </row>
    <row r="593" spans="1:30" x14ac:dyDescent="0.3">
      <c r="A593" s="3" t="s">
        <v>5413</v>
      </c>
      <c r="B593" s="4">
        <v>19366</v>
      </c>
      <c r="C593" s="4">
        <v>191</v>
      </c>
      <c r="D593" s="4" t="s">
        <v>25</v>
      </c>
      <c r="E593" s="5" t="s">
        <v>45</v>
      </c>
      <c r="F593" s="3" t="s">
        <v>5414</v>
      </c>
      <c r="G593" s="4" t="s">
        <v>86</v>
      </c>
      <c r="H593" s="3" t="s">
        <v>758</v>
      </c>
      <c r="I593" s="3" t="s">
        <v>175</v>
      </c>
      <c r="J593" s="3" t="s">
        <v>104</v>
      </c>
      <c r="K593" s="3" t="s">
        <v>104</v>
      </c>
      <c r="L593" s="6" t="s">
        <v>175</v>
      </c>
      <c r="M593" s="3" t="s">
        <v>176</v>
      </c>
      <c r="N593" s="3" t="s">
        <v>5415</v>
      </c>
      <c r="O593" s="3" t="s">
        <v>178</v>
      </c>
      <c r="P593" s="3" t="s">
        <v>213</v>
      </c>
      <c r="Q593" s="3" t="s">
        <v>60</v>
      </c>
      <c r="R593" s="3">
        <v>95</v>
      </c>
      <c r="S593" s="3">
        <v>91</v>
      </c>
      <c r="T593" s="3">
        <v>4.4000000000000004</v>
      </c>
      <c r="U593" s="3">
        <v>240</v>
      </c>
      <c r="V593" s="3">
        <v>271</v>
      </c>
      <c r="W593" s="3">
        <v>-11.4</v>
      </c>
      <c r="X593" s="32">
        <v>912</v>
      </c>
      <c r="Y593" s="33">
        <v>1140</v>
      </c>
      <c r="Z593" s="3">
        <v>-20</v>
      </c>
      <c r="AA593" s="3">
        <v>76706.67</v>
      </c>
      <c r="AB593" s="3">
        <v>97004.75</v>
      </c>
      <c r="AC593" s="3">
        <v>78680.17</v>
      </c>
      <c r="AD593" s="3">
        <v>98323.25</v>
      </c>
    </row>
    <row r="594" spans="1:30" x14ac:dyDescent="0.3">
      <c r="A594" s="3" t="s">
        <v>1813</v>
      </c>
      <c r="B594" s="4">
        <v>47543</v>
      </c>
      <c r="C594" s="4">
        <v>195</v>
      </c>
      <c r="D594" s="4" t="s">
        <v>25</v>
      </c>
      <c r="E594" s="5" t="s">
        <v>45</v>
      </c>
      <c r="F594" s="3" t="s">
        <v>1814</v>
      </c>
      <c r="G594" s="4" t="s">
        <v>86</v>
      </c>
      <c r="H594" s="3" t="s">
        <v>131</v>
      </c>
      <c r="I594" s="3" t="s">
        <v>88</v>
      </c>
      <c r="J594" s="3" t="s">
        <v>89</v>
      </c>
      <c r="K594" s="3" t="s">
        <v>89</v>
      </c>
      <c r="L594" s="6" t="s">
        <v>88</v>
      </c>
      <c r="M594" s="3" t="s">
        <v>133</v>
      </c>
      <c r="N594" s="3" t="s">
        <v>1815</v>
      </c>
      <c r="O594" s="3" t="s">
        <v>106</v>
      </c>
      <c r="P594" s="3" t="s">
        <v>55</v>
      </c>
      <c r="Q594" s="3" t="s">
        <v>31</v>
      </c>
      <c r="R594" s="3">
        <v>22</v>
      </c>
      <c r="S594" s="3">
        <v>23</v>
      </c>
      <c r="T594" s="3">
        <v>-4.5999999999999996</v>
      </c>
      <c r="U594" s="3">
        <v>73</v>
      </c>
      <c r="V594" s="3">
        <v>75</v>
      </c>
      <c r="W594" s="3">
        <v>-2.9</v>
      </c>
      <c r="X594" s="32">
        <v>328</v>
      </c>
      <c r="Y594" s="33">
        <v>314</v>
      </c>
      <c r="Z594" s="3">
        <v>4.5999999999999996</v>
      </c>
      <c r="AA594" s="3">
        <v>76609.039999999994</v>
      </c>
      <c r="AB594" s="3">
        <v>73115.7</v>
      </c>
      <c r="AC594" s="3">
        <v>76609.039999999994</v>
      </c>
      <c r="AD594" s="3">
        <v>73115.7</v>
      </c>
    </row>
    <row r="595" spans="1:30" x14ac:dyDescent="0.3">
      <c r="A595" s="3" t="s">
        <v>3460</v>
      </c>
      <c r="B595" s="4">
        <v>68034</v>
      </c>
      <c r="C595" s="4">
        <v>270</v>
      </c>
      <c r="D595" s="4" t="s">
        <v>25</v>
      </c>
      <c r="E595" s="5" t="s">
        <v>45</v>
      </c>
      <c r="F595" s="3" t="s">
        <v>3461</v>
      </c>
      <c r="G595" s="4" t="s">
        <v>86</v>
      </c>
      <c r="H595" s="3" t="s">
        <v>54</v>
      </c>
      <c r="I595" s="3" t="s">
        <v>191</v>
      </c>
      <c r="J595" s="3" t="s">
        <v>132</v>
      </c>
      <c r="K595" s="3" t="s">
        <v>132</v>
      </c>
      <c r="L595" s="6" t="s">
        <v>191</v>
      </c>
      <c r="M595" s="3" t="s">
        <v>206</v>
      </c>
      <c r="N595" s="3" t="s">
        <v>3462</v>
      </c>
      <c r="O595" s="3" t="s">
        <v>92</v>
      </c>
      <c r="P595" s="3" t="s">
        <v>397</v>
      </c>
      <c r="Q595" s="3" t="s">
        <v>31</v>
      </c>
      <c r="R595" s="3">
        <v>14</v>
      </c>
      <c r="S595" s="3">
        <v>12</v>
      </c>
      <c r="T595" s="3">
        <v>17.399999999999999</v>
      </c>
      <c r="U595" s="3">
        <v>33</v>
      </c>
      <c r="V595" s="3">
        <v>44</v>
      </c>
      <c r="W595" s="3">
        <v>-24.4</v>
      </c>
      <c r="X595" s="32">
        <v>300</v>
      </c>
      <c r="Y595" s="33">
        <v>265</v>
      </c>
      <c r="Z595" s="3">
        <v>13</v>
      </c>
      <c r="AA595" s="3">
        <v>76441.64</v>
      </c>
      <c r="AB595" s="3">
        <v>64264.38</v>
      </c>
      <c r="AC595" s="3">
        <v>77353.64</v>
      </c>
      <c r="AD595" s="3">
        <v>65284.38</v>
      </c>
    </row>
    <row r="596" spans="1:30" x14ac:dyDescent="0.3">
      <c r="A596" s="3" t="s">
        <v>4609</v>
      </c>
      <c r="B596" s="4">
        <v>19227</v>
      </c>
      <c r="C596" s="4">
        <v>116</v>
      </c>
      <c r="D596" s="4" t="s">
        <v>25</v>
      </c>
      <c r="E596" s="5" t="s">
        <v>45</v>
      </c>
      <c r="F596" s="3" t="s">
        <v>4610</v>
      </c>
      <c r="G596" s="4" t="s">
        <v>86</v>
      </c>
      <c r="H596" s="3" t="s">
        <v>758</v>
      </c>
      <c r="I596" s="3" t="s">
        <v>175</v>
      </c>
      <c r="J596" s="3" t="s">
        <v>146</v>
      </c>
      <c r="K596" s="3" t="s">
        <v>146</v>
      </c>
      <c r="L596" s="6" t="s">
        <v>175</v>
      </c>
      <c r="M596" s="3" t="s">
        <v>176</v>
      </c>
      <c r="N596" s="3" t="s">
        <v>4611</v>
      </c>
      <c r="O596" s="3" t="s">
        <v>178</v>
      </c>
      <c r="P596" s="3" t="s">
        <v>57</v>
      </c>
      <c r="Q596" s="3" t="s">
        <v>31</v>
      </c>
      <c r="R596" s="3">
        <v>71</v>
      </c>
      <c r="S596" s="3">
        <v>13</v>
      </c>
      <c r="T596" s="3">
        <v>434.9</v>
      </c>
      <c r="U596" s="3">
        <v>103</v>
      </c>
      <c r="V596" s="3">
        <v>41</v>
      </c>
      <c r="W596" s="3">
        <v>149.9</v>
      </c>
      <c r="X596" s="32">
        <v>259</v>
      </c>
      <c r="Y596" s="33">
        <v>169</v>
      </c>
      <c r="Z596" s="3">
        <v>53.1</v>
      </c>
      <c r="AA596" s="3">
        <v>76395.539999999994</v>
      </c>
      <c r="AB596" s="3">
        <v>52745.64</v>
      </c>
      <c r="AC596" s="3">
        <v>79361.58</v>
      </c>
      <c r="AD596" s="3">
        <v>52745.64</v>
      </c>
    </row>
    <row r="597" spans="1:30" x14ac:dyDescent="0.3">
      <c r="A597" s="3" t="s">
        <v>4612</v>
      </c>
      <c r="B597" s="4">
        <v>22199</v>
      </c>
      <c r="C597" s="4">
        <v>178</v>
      </c>
      <c r="D597" s="4" t="s">
        <v>25</v>
      </c>
      <c r="E597" s="5" t="s">
        <v>45</v>
      </c>
      <c r="F597" s="3" t="s">
        <v>4613</v>
      </c>
      <c r="G597" s="4" t="s">
        <v>86</v>
      </c>
      <c r="H597" s="3" t="s">
        <v>758</v>
      </c>
      <c r="I597" s="3" t="s">
        <v>175</v>
      </c>
      <c r="J597" s="3" t="s">
        <v>146</v>
      </c>
      <c r="K597" s="3" t="s">
        <v>146</v>
      </c>
      <c r="L597" s="6" t="s">
        <v>175</v>
      </c>
      <c r="M597" s="3" t="s">
        <v>176</v>
      </c>
      <c r="N597" s="3" t="s">
        <v>4614</v>
      </c>
      <c r="O597" s="3" t="s">
        <v>178</v>
      </c>
      <c r="P597" s="3" t="s">
        <v>161</v>
      </c>
      <c r="Q597" s="3" t="s">
        <v>31</v>
      </c>
      <c r="R597" s="3">
        <v>14</v>
      </c>
      <c r="S597" s="3">
        <v>11</v>
      </c>
      <c r="T597" s="3">
        <v>28.6</v>
      </c>
      <c r="U597" s="3">
        <v>41</v>
      </c>
      <c r="V597" s="3">
        <v>44</v>
      </c>
      <c r="W597" s="3">
        <v>-6.9</v>
      </c>
      <c r="X597" s="32">
        <v>219</v>
      </c>
      <c r="Y597" s="33">
        <v>202</v>
      </c>
      <c r="Z597" s="3">
        <v>8.5</v>
      </c>
      <c r="AA597" s="3">
        <v>76349.94</v>
      </c>
      <c r="AB597" s="3">
        <v>68622.84</v>
      </c>
      <c r="AC597" s="3">
        <v>76349.94</v>
      </c>
      <c r="AD597" s="3">
        <v>68622.84</v>
      </c>
    </row>
    <row r="598" spans="1:30" x14ac:dyDescent="0.3">
      <c r="A598" s="3" t="s">
        <v>5416</v>
      </c>
      <c r="B598" s="4">
        <v>12885</v>
      </c>
      <c r="C598" s="4">
        <v>215</v>
      </c>
      <c r="D598" s="4" t="s">
        <v>25</v>
      </c>
      <c r="E598" s="5" t="s">
        <v>45</v>
      </c>
      <c r="F598" s="3" t="s">
        <v>5417</v>
      </c>
      <c r="G598" s="4" t="s">
        <v>86</v>
      </c>
      <c r="H598" s="3" t="s">
        <v>896</v>
      </c>
      <c r="I598" s="3" t="s">
        <v>257</v>
      </c>
      <c r="J598" s="3" t="s">
        <v>104</v>
      </c>
      <c r="K598" s="3" t="s">
        <v>104</v>
      </c>
      <c r="L598" s="6" t="s">
        <v>257</v>
      </c>
      <c r="M598" s="3" t="s">
        <v>258</v>
      </c>
      <c r="N598" s="3" t="s">
        <v>5418</v>
      </c>
      <c r="O598" s="3" t="s">
        <v>178</v>
      </c>
      <c r="P598" s="3" t="s">
        <v>194</v>
      </c>
      <c r="Q598" s="3" t="s">
        <v>60</v>
      </c>
      <c r="R598" s="3">
        <v>79</v>
      </c>
      <c r="S598" s="3">
        <v>79</v>
      </c>
      <c r="T598" s="3">
        <v>-0.6</v>
      </c>
      <c r="U598" s="3">
        <v>276</v>
      </c>
      <c r="V598" s="3">
        <v>249</v>
      </c>
      <c r="W598" s="3">
        <v>10.6</v>
      </c>
      <c r="X598" s="32">
        <v>1056</v>
      </c>
      <c r="Y598" s="33">
        <v>994</v>
      </c>
      <c r="Z598" s="3">
        <v>6.2</v>
      </c>
      <c r="AA598" s="3">
        <v>76296.87</v>
      </c>
      <c r="AB598" s="3">
        <v>71658.22</v>
      </c>
      <c r="AC598" s="3">
        <v>81828.820000000007</v>
      </c>
      <c r="AD598" s="3">
        <v>77087.179999999993</v>
      </c>
    </row>
    <row r="599" spans="1:30" x14ac:dyDescent="0.3">
      <c r="A599" s="3" t="s">
        <v>3463</v>
      </c>
      <c r="B599" s="4">
        <v>66296</v>
      </c>
      <c r="C599" s="4">
        <v>168</v>
      </c>
      <c r="D599" s="4" t="s">
        <v>25</v>
      </c>
      <c r="E599" s="5" t="s">
        <v>45</v>
      </c>
      <c r="F599" s="3" t="s">
        <v>3464</v>
      </c>
      <c r="G599" s="4" t="s">
        <v>86</v>
      </c>
      <c r="H599" s="3" t="s">
        <v>87</v>
      </c>
      <c r="I599" s="3" t="s">
        <v>88</v>
      </c>
      <c r="J599" s="3" t="s">
        <v>132</v>
      </c>
      <c r="K599" s="3" t="s">
        <v>132</v>
      </c>
      <c r="L599" s="6" t="s">
        <v>88</v>
      </c>
      <c r="M599" s="3" t="s">
        <v>133</v>
      </c>
      <c r="N599" s="3" t="s">
        <v>3465</v>
      </c>
      <c r="O599" s="3" t="s">
        <v>92</v>
      </c>
      <c r="P599" s="3" t="s">
        <v>59</v>
      </c>
      <c r="Q599" s="3" t="s">
        <v>60</v>
      </c>
      <c r="R599" s="3">
        <v>13</v>
      </c>
      <c r="S599" s="3">
        <v>8</v>
      </c>
      <c r="T599" s="3">
        <v>67.7</v>
      </c>
      <c r="U599" s="3">
        <v>56</v>
      </c>
      <c r="V599" s="3">
        <v>56</v>
      </c>
      <c r="W599" s="3">
        <v>-1.3</v>
      </c>
      <c r="X599" s="32">
        <v>243</v>
      </c>
      <c r="Y599" s="33">
        <v>117</v>
      </c>
      <c r="Z599" s="3">
        <v>107</v>
      </c>
      <c r="AA599" s="3">
        <v>76148.800000000003</v>
      </c>
      <c r="AB599" s="3">
        <v>39113.65</v>
      </c>
      <c r="AC599" s="3">
        <v>76148.800000000003</v>
      </c>
      <c r="AD599" s="3">
        <v>41294.85</v>
      </c>
    </row>
    <row r="600" spans="1:30" x14ac:dyDescent="0.3">
      <c r="A600" s="3" t="s">
        <v>5419</v>
      </c>
      <c r="B600" s="4">
        <v>21480</v>
      </c>
      <c r="C600" s="4">
        <v>217</v>
      </c>
      <c r="D600" s="4" t="s">
        <v>25</v>
      </c>
      <c r="E600" s="5" t="s">
        <v>45</v>
      </c>
      <c r="F600" s="3" t="s">
        <v>5420</v>
      </c>
      <c r="G600" s="4" t="s">
        <v>86</v>
      </c>
      <c r="H600" s="3" t="s">
        <v>758</v>
      </c>
      <c r="I600" s="3" t="s">
        <v>175</v>
      </c>
      <c r="J600" s="3" t="s">
        <v>104</v>
      </c>
      <c r="K600" s="3" t="s">
        <v>104</v>
      </c>
      <c r="L600" s="6" t="s">
        <v>175</v>
      </c>
      <c r="M600" s="3" t="s">
        <v>176</v>
      </c>
      <c r="N600" s="3" t="s">
        <v>5421</v>
      </c>
      <c r="O600" s="3" t="s">
        <v>178</v>
      </c>
      <c r="P600" s="3" t="s">
        <v>194</v>
      </c>
      <c r="Q600" s="3" t="s">
        <v>60</v>
      </c>
      <c r="R600" s="3">
        <v>48</v>
      </c>
      <c r="S600" s="3">
        <v>48</v>
      </c>
      <c r="T600" s="3">
        <v>0.5</v>
      </c>
      <c r="U600" s="3">
        <v>202</v>
      </c>
      <c r="V600" s="3">
        <v>170</v>
      </c>
      <c r="W600" s="3">
        <v>18.600000000000001</v>
      </c>
      <c r="X600" s="32">
        <v>851</v>
      </c>
      <c r="Y600" s="33">
        <v>795</v>
      </c>
      <c r="Z600" s="3">
        <v>7</v>
      </c>
      <c r="AA600" s="3">
        <v>76087.16</v>
      </c>
      <c r="AB600" s="3">
        <v>68883.899999999994</v>
      </c>
      <c r="AC600" s="3">
        <v>78545.66</v>
      </c>
      <c r="AD600" s="3">
        <v>71261.899999999994</v>
      </c>
    </row>
    <row r="601" spans="1:30" x14ac:dyDescent="0.3">
      <c r="A601" s="3" t="s">
        <v>5422</v>
      </c>
      <c r="B601" s="4">
        <v>75175</v>
      </c>
      <c r="C601" s="4">
        <v>26</v>
      </c>
      <c r="D601" s="4" t="s">
        <v>25</v>
      </c>
      <c r="E601" s="5" t="s">
        <v>45</v>
      </c>
      <c r="F601" s="3" t="s">
        <v>5423</v>
      </c>
      <c r="G601" s="4" t="s">
        <v>86</v>
      </c>
      <c r="H601" s="3" t="s">
        <v>54</v>
      </c>
      <c r="I601" s="3" t="s">
        <v>252</v>
      </c>
      <c r="J601" s="3" t="s">
        <v>104</v>
      </c>
      <c r="K601" s="3" t="s">
        <v>104</v>
      </c>
      <c r="L601" s="6" t="s">
        <v>252</v>
      </c>
      <c r="M601" s="3" t="s">
        <v>154</v>
      </c>
      <c r="N601" s="3" t="s">
        <v>5424</v>
      </c>
      <c r="O601" s="3" t="s">
        <v>92</v>
      </c>
      <c r="P601" s="3" t="s">
        <v>57</v>
      </c>
      <c r="Q601" s="3">
        <v>0</v>
      </c>
      <c r="R601" s="3">
        <v>114</v>
      </c>
      <c r="S601" s="3">
        <v>25</v>
      </c>
      <c r="T601" s="3">
        <v>351.8</v>
      </c>
      <c r="U601" s="3">
        <v>417</v>
      </c>
      <c r="V601" s="3">
        <v>25</v>
      </c>
      <c r="W601" s="3">
        <v>1544.3</v>
      </c>
      <c r="X601" s="16">
        <v>1510</v>
      </c>
      <c r="Y601" s="7">
        <v>25</v>
      </c>
      <c r="Z601" s="3">
        <v>5858.9</v>
      </c>
      <c r="AA601" s="3">
        <v>76081.600000000006</v>
      </c>
      <c r="AB601" s="3">
        <v>1276.8</v>
      </c>
      <c r="AC601" s="3">
        <v>76081.600000000006</v>
      </c>
      <c r="AD601" s="3">
        <v>1276.8</v>
      </c>
    </row>
    <row r="602" spans="1:30" x14ac:dyDescent="0.3">
      <c r="A602" s="3" t="s">
        <v>5425</v>
      </c>
      <c r="B602" s="4">
        <v>89887</v>
      </c>
      <c r="C602" s="4">
        <v>114</v>
      </c>
      <c r="D602" s="4" t="s">
        <v>25</v>
      </c>
      <c r="E602" s="5" t="s">
        <v>45</v>
      </c>
      <c r="F602" s="3" t="s">
        <v>5426</v>
      </c>
      <c r="G602" s="4" t="s">
        <v>86</v>
      </c>
      <c r="H602" s="3" t="s">
        <v>245</v>
      </c>
      <c r="I602" s="3" t="s">
        <v>245</v>
      </c>
      <c r="J602" s="3" t="s">
        <v>104</v>
      </c>
      <c r="K602" s="3" t="s">
        <v>104</v>
      </c>
      <c r="L602" s="6" t="s">
        <v>245</v>
      </c>
      <c r="M602" s="3" t="s">
        <v>246</v>
      </c>
      <c r="N602" s="3" t="s">
        <v>5427</v>
      </c>
      <c r="O602" s="3" t="s">
        <v>248</v>
      </c>
      <c r="P602" s="3" t="s">
        <v>194</v>
      </c>
      <c r="Q602" s="3" t="s">
        <v>31</v>
      </c>
      <c r="R602" s="3">
        <v>92</v>
      </c>
      <c r="S602" s="3">
        <v>97</v>
      </c>
      <c r="T602" s="3">
        <v>-5.5</v>
      </c>
      <c r="U602" s="3">
        <v>291</v>
      </c>
      <c r="V602" s="3">
        <v>233</v>
      </c>
      <c r="W602" s="3">
        <v>24.5</v>
      </c>
      <c r="X602" s="32">
        <v>1018</v>
      </c>
      <c r="Y602" s="33">
        <v>948</v>
      </c>
      <c r="Z602" s="3">
        <v>7.3</v>
      </c>
      <c r="AA602" s="3">
        <v>75936.399999999994</v>
      </c>
      <c r="AB602" s="3">
        <v>70763.44</v>
      </c>
      <c r="AC602" s="3">
        <v>75936.399999999994</v>
      </c>
      <c r="AD602" s="3">
        <v>70763.44</v>
      </c>
    </row>
    <row r="603" spans="1:30" x14ac:dyDescent="0.3">
      <c r="A603" s="3" t="s">
        <v>1816</v>
      </c>
      <c r="B603" s="4">
        <v>18096</v>
      </c>
      <c r="C603" s="4">
        <v>196</v>
      </c>
      <c r="D603" s="4" t="s">
        <v>25</v>
      </c>
      <c r="E603" s="5" t="s">
        <v>45</v>
      </c>
      <c r="F603" s="3" t="s">
        <v>1817</v>
      </c>
      <c r="G603" s="4" t="s">
        <v>86</v>
      </c>
      <c r="H603" s="3" t="s">
        <v>758</v>
      </c>
      <c r="I603" s="3" t="s">
        <v>175</v>
      </c>
      <c r="J603" s="3" t="s">
        <v>89</v>
      </c>
      <c r="K603" s="3" t="s">
        <v>132</v>
      </c>
      <c r="L603" s="6" t="s">
        <v>175</v>
      </c>
      <c r="M603" s="3" t="s">
        <v>176</v>
      </c>
      <c r="N603" s="3" t="s">
        <v>1818</v>
      </c>
      <c r="O603" s="3" t="s">
        <v>178</v>
      </c>
      <c r="P603" s="3" t="s">
        <v>55</v>
      </c>
      <c r="Q603" s="3" t="s">
        <v>31</v>
      </c>
      <c r="R603" s="3">
        <v>30</v>
      </c>
      <c r="S603" s="3">
        <v>26</v>
      </c>
      <c r="T603" s="3">
        <v>15.4</v>
      </c>
      <c r="U603" s="3">
        <v>104</v>
      </c>
      <c r="V603" s="3">
        <v>101</v>
      </c>
      <c r="W603" s="3">
        <v>3</v>
      </c>
      <c r="X603" s="32">
        <v>521</v>
      </c>
      <c r="Y603" s="33">
        <v>525</v>
      </c>
      <c r="Z603" s="3">
        <v>-0.7</v>
      </c>
      <c r="AA603" s="3">
        <v>75833.16</v>
      </c>
      <c r="AB603" s="3">
        <v>73293.600000000006</v>
      </c>
      <c r="AC603" s="3">
        <v>77885.16</v>
      </c>
      <c r="AD603" s="3">
        <v>74715.600000000006</v>
      </c>
    </row>
    <row r="604" spans="1:30" x14ac:dyDescent="0.3">
      <c r="A604" s="3" t="s">
        <v>4615</v>
      </c>
      <c r="B604" s="4">
        <v>10832</v>
      </c>
      <c r="C604" s="4">
        <v>171</v>
      </c>
      <c r="D604" s="4" t="s">
        <v>25</v>
      </c>
      <c r="E604" s="5" t="s">
        <v>45</v>
      </c>
      <c r="F604" s="3" t="s">
        <v>4616</v>
      </c>
      <c r="G604" s="4" t="s">
        <v>86</v>
      </c>
      <c r="H604" s="3" t="s">
        <v>896</v>
      </c>
      <c r="I604" s="3" t="s">
        <v>257</v>
      </c>
      <c r="J604" s="3" t="s">
        <v>146</v>
      </c>
      <c r="K604" s="3" t="s">
        <v>146</v>
      </c>
      <c r="L604" s="6" t="s">
        <v>257</v>
      </c>
      <c r="M604" s="3" t="s">
        <v>330</v>
      </c>
      <c r="N604" s="3" t="s">
        <v>4617</v>
      </c>
      <c r="O604" s="3" t="s">
        <v>178</v>
      </c>
      <c r="P604" s="3" t="s">
        <v>397</v>
      </c>
      <c r="Q604" s="3" t="s">
        <v>31</v>
      </c>
      <c r="R604" s="3">
        <v>34</v>
      </c>
      <c r="S604" s="3">
        <v>20</v>
      </c>
      <c r="T604" s="3">
        <v>75</v>
      </c>
      <c r="U604" s="3">
        <v>80</v>
      </c>
      <c r="V604" s="3">
        <v>69</v>
      </c>
      <c r="W604" s="3">
        <v>15.5</v>
      </c>
      <c r="X604" s="32">
        <v>306</v>
      </c>
      <c r="Y604" s="33">
        <v>330</v>
      </c>
      <c r="Z604" s="3">
        <v>-7.1</v>
      </c>
      <c r="AA604" s="3">
        <v>75701.61</v>
      </c>
      <c r="AB604" s="3">
        <v>81444.149999999994</v>
      </c>
      <c r="AC604" s="3">
        <v>75701.61</v>
      </c>
      <c r="AD604" s="3">
        <v>81444.149999999994</v>
      </c>
    </row>
    <row r="605" spans="1:30" x14ac:dyDescent="0.3">
      <c r="A605" s="3" t="s">
        <v>5428</v>
      </c>
      <c r="B605" s="4">
        <v>89786</v>
      </c>
      <c r="C605" s="4">
        <v>159</v>
      </c>
      <c r="D605" s="4" t="s">
        <v>25</v>
      </c>
      <c r="E605" s="5" t="s">
        <v>45</v>
      </c>
      <c r="F605" s="3" t="s">
        <v>5429</v>
      </c>
      <c r="G605" s="4" t="s">
        <v>86</v>
      </c>
      <c r="H605" s="3" t="s">
        <v>245</v>
      </c>
      <c r="I605" s="3" t="s">
        <v>245</v>
      </c>
      <c r="J605" s="3" t="s">
        <v>104</v>
      </c>
      <c r="K605" s="3" t="s">
        <v>104</v>
      </c>
      <c r="L605" s="6" t="s">
        <v>245</v>
      </c>
      <c r="M605" s="3" t="s">
        <v>529</v>
      </c>
      <c r="N605" s="3" t="s">
        <v>5430</v>
      </c>
      <c r="O605" s="3" t="s">
        <v>248</v>
      </c>
      <c r="P605" s="3" t="s">
        <v>57</v>
      </c>
      <c r="Q605" s="3" t="s">
        <v>31</v>
      </c>
      <c r="R605" s="3">
        <v>34</v>
      </c>
      <c r="S605" s="3">
        <v>69</v>
      </c>
      <c r="T605" s="3">
        <v>-50.7</v>
      </c>
      <c r="U605" s="3">
        <v>139</v>
      </c>
      <c r="V605" s="3">
        <v>173</v>
      </c>
      <c r="W605" s="3">
        <v>-19.5</v>
      </c>
      <c r="X605" s="32">
        <v>490</v>
      </c>
      <c r="Y605" s="33">
        <v>506</v>
      </c>
      <c r="Z605" s="3">
        <v>-3.1</v>
      </c>
      <c r="AA605" s="3">
        <v>75448.149999999994</v>
      </c>
      <c r="AB605" s="3">
        <v>77505.31</v>
      </c>
      <c r="AC605" s="3">
        <v>76916.95</v>
      </c>
      <c r="AD605" s="3">
        <v>79374.11</v>
      </c>
    </row>
    <row r="606" spans="1:30" x14ac:dyDescent="0.3">
      <c r="A606" s="3" t="s">
        <v>3466</v>
      </c>
      <c r="B606" s="4">
        <v>22153</v>
      </c>
      <c r="C606" s="4">
        <v>192</v>
      </c>
      <c r="D606" s="4" t="s">
        <v>25</v>
      </c>
      <c r="E606" s="5" t="s">
        <v>45</v>
      </c>
      <c r="F606" s="3" t="s">
        <v>3467</v>
      </c>
      <c r="G606" s="4" t="s">
        <v>86</v>
      </c>
      <c r="H606" s="3" t="s">
        <v>758</v>
      </c>
      <c r="I606" s="3" t="s">
        <v>175</v>
      </c>
      <c r="J606" s="3" t="s">
        <v>132</v>
      </c>
      <c r="K606" s="3" t="s">
        <v>132</v>
      </c>
      <c r="L606" s="6" t="s">
        <v>175</v>
      </c>
      <c r="M606" s="3" t="s">
        <v>176</v>
      </c>
      <c r="N606" s="3" t="s">
        <v>3468</v>
      </c>
      <c r="O606" s="3" t="s">
        <v>178</v>
      </c>
      <c r="P606" s="3" t="s">
        <v>161</v>
      </c>
      <c r="Q606" s="3" t="s">
        <v>31</v>
      </c>
      <c r="R606" s="3">
        <v>21</v>
      </c>
      <c r="S606" s="3">
        <v>18</v>
      </c>
      <c r="T606" s="3">
        <v>14.9</v>
      </c>
      <c r="U606" s="3">
        <v>64</v>
      </c>
      <c r="V606" s="3">
        <v>64</v>
      </c>
      <c r="W606" s="3">
        <v>0.4</v>
      </c>
      <c r="X606" s="32">
        <v>321</v>
      </c>
      <c r="Y606" s="33">
        <v>300</v>
      </c>
      <c r="Z606" s="3">
        <v>7.1</v>
      </c>
      <c r="AA606" s="3">
        <v>75353.31</v>
      </c>
      <c r="AB606" s="3">
        <v>69400.28</v>
      </c>
      <c r="AC606" s="3">
        <v>75353.31</v>
      </c>
      <c r="AD606" s="3">
        <v>69400.28</v>
      </c>
    </row>
    <row r="607" spans="1:30" x14ac:dyDescent="0.3">
      <c r="A607" s="3" t="s">
        <v>5431</v>
      </c>
      <c r="B607" s="4">
        <v>36908</v>
      </c>
      <c r="C607" s="4">
        <v>150</v>
      </c>
      <c r="D607" s="4" t="s">
        <v>25</v>
      </c>
      <c r="E607" s="5" t="s">
        <v>45</v>
      </c>
      <c r="F607" s="3" t="s">
        <v>5432</v>
      </c>
      <c r="G607" s="4" t="s">
        <v>86</v>
      </c>
      <c r="H607" s="3" t="s">
        <v>252</v>
      </c>
      <c r="I607" s="3" t="s">
        <v>252</v>
      </c>
      <c r="J607" s="3" t="s">
        <v>104</v>
      </c>
      <c r="K607" s="3" t="s">
        <v>104</v>
      </c>
      <c r="L607" s="6" t="s">
        <v>252</v>
      </c>
      <c r="M607" s="3" t="s">
        <v>154</v>
      </c>
      <c r="N607" s="3" t="s">
        <v>5433</v>
      </c>
      <c r="O607" s="3" t="s">
        <v>311</v>
      </c>
      <c r="P607" s="3" t="s">
        <v>421</v>
      </c>
      <c r="Q607" s="3" t="s">
        <v>27</v>
      </c>
      <c r="R607" s="3">
        <v>74</v>
      </c>
      <c r="S607" s="3">
        <v>83</v>
      </c>
      <c r="T607" s="3">
        <v>-11.3</v>
      </c>
      <c r="U607" s="3">
        <v>287</v>
      </c>
      <c r="V607" s="3">
        <v>319</v>
      </c>
      <c r="W607" s="3">
        <v>-9.9</v>
      </c>
      <c r="X607" s="16">
        <v>1211</v>
      </c>
      <c r="Y607" s="7">
        <v>1243</v>
      </c>
      <c r="Z607" s="3">
        <v>-2.5</v>
      </c>
      <c r="AA607" s="3">
        <v>75193.03</v>
      </c>
      <c r="AB607" s="3">
        <v>78177.3</v>
      </c>
      <c r="AC607" s="3">
        <v>81413.03</v>
      </c>
      <c r="AD607" s="3">
        <v>83517.3</v>
      </c>
    </row>
    <row r="608" spans="1:30" x14ac:dyDescent="0.3">
      <c r="A608" s="3" t="s">
        <v>5434</v>
      </c>
      <c r="B608" s="4">
        <v>29098</v>
      </c>
      <c r="C608" s="4">
        <v>172</v>
      </c>
      <c r="D608" s="4" t="s">
        <v>25</v>
      </c>
      <c r="E608" s="5" t="s">
        <v>45</v>
      </c>
      <c r="F608" s="3" t="s">
        <v>5435</v>
      </c>
      <c r="G608" s="4" t="s">
        <v>86</v>
      </c>
      <c r="H608" s="3" t="s">
        <v>153</v>
      </c>
      <c r="I608" s="3" t="s">
        <v>153</v>
      </c>
      <c r="J608" s="3" t="s">
        <v>104</v>
      </c>
      <c r="K608" s="3" t="s">
        <v>104</v>
      </c>
      <c r="L608" s="6" t="s">
        <v>153</v>
      </c>
      <c r="M608" s="3" t="s">
        <v>154</v>
      </c>
      <c r="N608" s="3" t="s">
        <v>5436</v>
      </c>
      <c r="O608" s="3" t="s">
        <v>156</v>
      </c>
      <c r="P608" s="3" t="s">
        <v>55</v>
      </c>
      <c r="Q608" s="3" t="s">
        <v>31</v>
      </c>
      <c r="R608" s="3">
        <v>106</v>
      </c>
      <c r="S608" s="3">
        <v>91</v>
      </c>
      <c r="T608" s="3">
        <v>16.399999999999999</v>
      </c>
      <c r="U608" s="3">
        <v>343</v>
      </c>
      <c r="V608" s="3">
        <v>348</v>
      </c>
      <c r="W608" s="3">
        <v>-1.6</v>
      </c>
      <c r="X608" s="32">
        <v>1358</v>
      </c>
      <c r="Y608" s="33">
        <v>1439</v>
      </c>
      <c r="Z608" s="3">
        <v>-5.6</v>
      </c>
      <c r="AA608" s="3">
        <v>75147.839999999997</v>
      </c>
      <c r="AB608" s="3">
        <v>79624</v>
      </c>
      <c r="AC608" s="3">
        <v>75147.839999999997</v>
      </c>
      <c r="AD608" s="3">
        <v>79624</v>
      </c>
    </row>
    <row r="609" spans="1:30" x14ac:dyDescent="0.3">
      <c r="A609" s="3" t="s">
        <v>961</v>
      </c>
      <c r="B609" s="4">
        <v>58876</v>
      </c>
      <c r="C609" s="4">
        <v>258</v>
      </c>
      <c r="D609" s="4" t="s">
        <v>25</v>
      </c>
      <c r="E609" s="5" t="s">
        <v>45</v>
      </c>
      <c r="F609" s="3" t="s">
        <v>962</v>
      </c>
      <c r="G609" s="4" t="s">
        <v>86</v>
      </c>
      <c r="H609" s="3" t="s">
        <v>116</v>
      </c>
      <c r="I609" s="3" t="s">
        <v>116</v>
      </c>
      <c r="J609" s="3" t="s">
        <v>116</v>
      </c>
      <c r="K609" s="3" t="s">
        <v>132</v>
      </c>
      <c r="L609" s="6" t="s">
        <v>116</v>
      </c>
      <c r="M609" s="3" t="s">
        <v>122</v>
      </c>
      <c r="N609" s="3" t="s">
        <v>963</v>
      </c>
      <c r="O609" s="3" t="s">
        <v>119</v>
      </c>
      <c r="P609" s="3" t="s">
        <v>128</v>
      </c>
      <c r="Q609" s="3" t="s">
        <v>60</v>
      </c>
      <c r="R609" s="3">
        <v>54</v>
      </c>
      <c r="S609" s="3">
        <v>36</v>
      </c>
      <c r="T609" s="3">
        <v>50.2</v>
      </c>
      <c r="U609" s="3">
        <v>181</v>
      </c>
      <c r="V609" s="3">
        <v>151</v>
      </c>
      <c r="W609" s="3">
        <v>20</v>
      </c>
      <c r="X609" s="32">
        <v>581</v>
      </c>
      <c r="Y609" s="33">
        <v>527</v>
      </c>
      <c r="Z609" s="3">
        <v>10.199999999999999</v>
      </c>
      <c r="AA609" s="3">
        <v>74952.86</v>
      </c>
      <c r="AB609" s="3">
        <v>66915.199999999997</v>
      </c>
      <c r="AC609" s="3">
        <v>78273.100000000006</v>
      </c>
      <c r="AD609" s="3">
        <v>68996.509999999995</v>
      </c>
    </row>
    <row r="610" spans="1:30" x14ac:dyDescent="0.3">
      <c r="A610" s="3" t="s">
        <v>1819</v>
      </c>
      <c r="B610" s="4">
        <v>87402</v>
      </c>
      <c r="C610" s="4">
        <v>190</v>
      </c>
      <c r="D610" s="4" t="s">
        <v>25</v>
      </c>
      <c r="E610" s="5" t="s">
        <v>45</v>
      </c>
      <c r="F610" s="3" t="s">
        <v>1820</v>
      </c>
      <c r="G610" s="4" t="s">
        <v>86</v>
      </c>
      <c r="H610" s="3" t="s">
        <v>245</v>
      </c>
      <c r="I610" s="3" t="s">
        <v>245</v>
      </c>
      <c r="J610" s="3" t="s">
        <v>89</v>
      </c>
      <c r="K610" s="3" t="s">
        <v>89</v>
      </c>
      <c r="L610" s="6" t="s">
        <v>245</v>
      </c>
      <c r="M610" s="3" t="s">
        <v>529</v>
      </c>
      <c r="N610" s="3" t="s">
        <v>1821</v>
      </c>
      <c r="O610" s="3" t="s">
        <v>248</v>
      </c>
      <c r="P610" s="3" t="s">
        <v>128</v>
      </c>
      <c r="Q610" s="3" t="s">
        <v>60</v>
      </c>
      <c r="R610" s="3">
        <v>55</v>
      </c>
      <c r="S610" s="3">
        <v>15</v>
      </c>
      <c r="T610" s="3">
        <v>271.39999999999998</v>
      </c>
      <c r="U610" s="3">
        <v>106</v>
      </c>
      <c r="V610" s="3">
        <v>87</v>
      </c>
      <c r="W610" s="3">
        <v>20.7</v>
      </c>
      <c r="X610" s="32">
        <v>404</v>
      </c>
      <c r="Y610" s="33">
        <v>337</v>
      </c>
      <c r="Z610" s="3">
        <v>19.8</v>
      </c>
      <c r="AA610" s="3">
        <v>74754.12</v>
      </c>
      <c r="AB610" s="3">
        <v>62355.839999999997</v>
      </c>
      <c r="AC610" s="3">
        <v>78823.08</v>
      </c>
      <c r="AD610" s="3">
        <v>65816.100000000006</v>
      </c>
    </row>
    <row r="611" spans="1:30" x14ac:dyDescent="0.3">
      <c r="A611" s="3" t="s">
        <v>3469</v>
      </c>
      <c r="B611" s="4">
        <v>16416</v>
      </c>
      <c r="C611" s="4">
        <v>206</v>
      </c>
      <c r="D611" s="4" t="s">
        <v>25</v>
      </c>
      <c r="E611" s="5" t="s">
        <v>45</v>
      </c>
      <c r="F611" s="3" t="s">
        <v>3470</v>
      </c>
      <c r="G611" s="4" t="s">
        <v>86</v>
      </c>
      <c r="H611" s="3" t="s">
        <v>717</v>
      </c>
      <c r="I611" s="3" t="s">
        <v>175</v>
      </c>
      <c r="J611" s="3" t="s">
        <v>132</v>
      </c>
      <c r="K611" s="3" t="s">
        <v>132</v>
      </c>
      <c r="L611" s="6" t="s">
        <v>175</v>
      </c>
      <c r="M611" s="3" t="s">
        <v>176</v>
      </c>
      <c r="N611" s="3" t="s">
        <v>3471</v>
      </c>
      <c r="O611" s="3" t="s">
        <v>178</v>
      </c>
      <c r="P611" s="3" t="s">
        <v>57</v>
      </c>
      <c r="Q611" s="3" t="s">
        <v>31</v>
      </c>
      <c r="R611" s="3">
        <v>25</v>
      </c>
      <c r="S611" s="3">
        <v>28</v>
      </c>
      <c r="T611" s="3">
        <v>-10</v>
      </c>
      <c r="U611" s="3">
        <v>82</v>
      </c>
      <c r="V611" s="3">
        <v>93</v>
      </c>
      <c r="W611" s="3">
        <v>-12.1</v>
      </c>
      <c r="X611" s="32">
        <v>385</v>
      </c>
      <c r="Y611" s="33">
        <v>416</v>
      </c>
      <c r="Z611" s="3">
        <v>-7.6</v>
      </c>
      <c r="AA611" s="3">
        <v>74486.100000000006</v>
      </c>
      <c r="AB611" s="3">
        <v>80603.16</v>
      </c>
      <c r="AC611" s="3">
        <v>74486.100000000006</v>
      </c>
      <c r="AD611" s="3">
        <v>80603.16</v>
      </c>
    </row>
    <row r="612" spans="1:30" x14ac:dyDescent="0.3">
      <c r="A612" s="3" t="s">
        <v>5437</v>
      </c>
      <c r="B612" s="4">
        <v>22786</v>
      </c>
      <c r="C612" s="4">
        <v>310</v>
      </c>
      <c r="D612" s="4" t="s">
        <v>25</v>
      </c>
      <c r="E612" s="5" t="s">
        <v>45</v>
      </c>
      <c r="F612" s="3" t="s">
        <v>5438</v>
      </c>
      <c r="G612" s="4" t="s">
        <v>86</v>
      </c>
      <c r="H612" s="3" t="s">
        <v>711</v>
      </c>
      <c r="I612" s="3" t="s">
        <v>175</v>
      </c>
      <c r="J612" s="3" t="s">
        <v>104</v>
      </c>
      <c r="K612" s="3" t="s">
        <v>104</v>
      </c>
      <c r="L612" s="6" t="s">
        <v>175</v>
      </c>
      <c r="M612" s="3" t="s">
        <v>712</v>
      </c>
      <c r="N612" s="3" t="s">
        <v>5439</v>
      </c>
      <c r="O612" s="3" t="s">
        <v>178</v>
      </c>
      <c r="P612" s="3" t="s">
        <v>57</v>
      </c>
      <c r="Q612" s="3" t="s">
        <v>31</v>
      </c>
      <c r="R612" s="3">
        <v>63</v>
      </c>
      <c r="S612" s="3">
        <v>75</v>
      </c>
      <c r="T612" s="3">
        <v>-16.399999999999999</v>
      </c>
      <c r="U612" s="3">
        <v>197</v>
      </c>
      <c r="V612" s="3">
        <v>280</v>
      </c>
      <c r="W612" s="3">
        <v>-29.6</v>
      </c>
      <c r="X612" s="32">
        <v>1029</v>
      </c>
      <c r="Y612" s="33">
        <v>1208</v>
      </c>
      <c r="Z612" s="3">
        <v>-14.8</v>
      </c>
      <c r="AA612" s="3">
        <v>74455.41</v>
      </c>
      <c r="AB612" s="3">
        <v>89125.8</v>
      </c>
      <c r="AC612" s="3">
        <v>75970.95</v>
      </c>
      <c r="AD612" s="3">
        <v>89125.8</v>
      </c>
    </row>
    <row r="613" spans="1:30" x14ac:dyDescent="0.3">
      <c r="A613" s="3" t="s">
        <v>4618</v>
      </c>
      <c r="B613" s="4">
        <v>89154</v>
      </c>
      <c r="C613" s="4">
        <v>163</v>
      </c>
      <c r="D613" s="4" t="s">
        <v>25</v>
      </c>
      <c r="E613" s="5" t="s">
        <v>45</v>
      </c>
      <c r="F613" s="3" t="s">
        <v>4619</v>
      </c>
      <c r="G613" s="4" t="s">
        <v>86</v>
      </c>
      <c r="H613" s="3" t="s">
        <v>245</v>
      </c>
      <c r="I613" s="3" t="s">
        <v>245</v>
      </c>
      <c r="J613" s="3" t="s">
        <v>146</v>
      </c>
      <c r="K613" s="3" t="s">
        <v>146</v>
      </c>
      <c r="L613" s="6" t="s">
        <v>245</v>
      </c>
      <c r="M613" s="3" t="s">
        <v>246</v>
      </c>
      <c r="N613" s="3" t="s">
        <v>4620</v>
      </c>
      <c r="O613" s="3" t="s">
        <v>248</v>
      </c>
      <c r="P613" s="3" t="s">
        <v>397</v>
      </c>
      <c r="Q613" s="3" t="s">
        <v>31</v>
      </c>
      <c r="R613" s="3">
        <v>10</v>
      </c>
      <c r="S613" s="3">
        <v>9</v>
      </c>
      <c r="T613" s="3">
        <v>9.1</v>
      </c>
      <c r="U613" s="3">
        <v>51</v>
      </c>
      <c r="V613" s="3">
        <v>43</v>
      </c>
      <c r="W613" s="3">
        <v>18.399999999999999</v>
      </c>
      <c r="X613" s="32">
        <v>153</v>
      </c>
      <c r="Y613" s="33">
        <v>147</v>
      </c>
      <c r="Z613" s="3">
        <v>4.2</v>
      </c>
      <c r="AA613" s="3">
        <v>74273.64</v>
      </c>
      <c r="AB613" s="3">
        <v>68058.399999999994</v>
      </c>
      <c r="AC613" s="3">
        <v>74957.64</v>
      </c>
      <c r="AD613" s="3">
        <v>68058.399999999994</v>
      </c>
    </row>
    <row r="614" spans="1:30" x14ac:dyDescent="0.3">
      <c r="A614" s="3" t="s">
        <v>4621</v>
      </c>
      <c r="B614" s="4">
        <v>16906</v>
      </c>
      <c r="C614" s="4">
        <v>117</v>
      </c>
      <c r="D614" s="4" t="s">
        <v>25</v>
      </c>
      <c r="E614" s="5" t="s">
        <v>45</v>
      </c>
      <c r="F614" s="3" t="s">
        <v>4622</v>
      </c>
      <c r="G614" s="4" t="s">
        <v>86</v>
      </c>
      <c r="H614" s="3" t="s">
        <v>758</v>
      </c>
      <c r="I614" s="3" t="s">
        <v>175</v>
      </c>
      <c r="J614" s="3" t="s">
        <v>146</v>
      </c>
      <c r="K614" s="3" t="s">
        <v>146</v>
      </c>
      <c r="L614" s="6" t="s">
        <v>175</v>
      </c>
      <c r="M614" s="3" t="s">
        <v>176</v>
      </c>
      <c r="N614" s="3" t="s">
        <v>4623</v>
      </c>
      <c r="O614" s="3" t="s">
        <v>178</v>
      </c>
      <c r="P614" s="3" t="s">
        <v>57</v>
      </c>
      <c r="Q614" s="3" t="s">
        <v>31</v>
      </c>
      <c r="R614" s="3">
        <v>6</v>
      </c>
      <c r="U614" s="3">
        <v>25</v>
      </c>
      <c r="V614" s="3">
        <v>27</v>
      </c>
      <c r="W614" s="3">
        <v>-5.7</v>
      </c>
      <c r="X614" s="32">
        <v>110</v>
      </c>
      <c r="Y614" s="33">
        <v>163</v>
      </c>
      <c r="Z614" s="3">
        <v>-32.5</v>
      </c>
      <c r="AA614" s="3">
        <v>74017.919999999998</v>
      </c>
      <c r="AB614" s="3">
        <v>94560.42</v>
      </c>
      <c r="AC614" s="3">
        <v>74017.919999999998</v>
      </c>
      <c r="AD614" s="3">
        <v>94560.42</v>
      </c>
    </row>
    <row r="615" spans="1:30" x14ac:dyDescent="0.3">
      <c r="A615" s="3" t="s">
        <v>4624</v>
      </c>
      <c r="B615" s="4">
        <v>17520</v>
      </c>
      <c r="C615" s="4">
        <v>143</v>
      </c>
      <c r="D615" s="4" t="s">
        <v>25</v>
      </c>
      <c r="E615" s="5">
        <v>42704</v>
      </c>
      <c r="F615" s="3" t="s">
        <v>4625</v>
      </c>
      <c r="G615" s="4" t="s">
        <v>86</v>
      </c>
      <c r="H615" s="3" t="s">
        <v>758</v>
      </c>
      <c r="I615" s="3" t="s">
        <v>175</v>
      </c>
      <c r="J615" s="3" t="s">
        <v>146</v>
      </c>
      <c r="K615" s="3" t="s">
        <v>146</v>
      </c>
      <c r="L615" s="6" t="s">
        <v>175</v>
      </c>
      <c r="M615" s="3" t="s">
        <v>176</v>
      </c>
      <c r="N615" s="3" t="s">
        <v>4626</v>
      </c>
      <c r="O615" s="3" t="s">
        <v>178</v>
      </c>
      <c r="P615" s="3" t="s">
        <v>41</v>
      </c>
      <c r="Q615" s="3" t="s">
        <v>60</v>
      </c>
      <c r="R615" s="3">
        <v>12</v>
      </c>
      <c r="S615" s="3">
        <v>12</v>
      </c>
      <c r="T615" s="3">
        <v>3.6</v>
      </c>
      <c r="U615" s="3">
        <v>50</v>
      </c>
      <c r="V615" s="3">
        <v>40</v>
      </c>
      <c r="W615" s="3">
        <v>26.3</v>
      </c>
      <c r="X615" s="32">
        <v>248</v>
      </c>
      <c r="Y615" s="33">
        <v>196</v>
      </c>
      <c r="Z615" s="3">
        <v>26.7</v>
      </c>
      <c r="AA615" s="3">
        <v>73900.23</v>
      </c>
      <c r="AB615" s="3">
        <v>59205.99</v>
      </c>
      <c r="AC615" s="3">
        <v>79980.23</v>
      </c>
      <c r="AD615" s="3">
        <v>63130.99</v>
      </c>
    </row>
    <row r="616" spans="1:30" x14ac:dyDescent="0.3">
      <c r="A616" s="3" t="s">
        <v>964</v>
      </c>
      <c r="B616" s="4">
        <v>62087</v>
      </c>
      <c r="C616" s="4">
        <v>389</v>
      </c>
      <c r="D616" s="4" t="s">
        <v>25</v>
      </c>
      <c r="E616" s="5" t="s">
        <v>45</v>
      </c>
      <c r="F616" s="3" t="s">
        <v>965</v>
      </c>
      <c r="G616" s="4" t="s">
        <v>86</v>
      </c>
      <c r="H616" s="3" t="s">
        <v>54</v>
      </c>
      <c r="I616" s="3" t="s">
        <v>116</v>
      </c>
      <c r="J616" s="3" t="s">
        <v>116</v>
      </c>
      <c r="K616" s="3" t="s">
        <v>89</v>
      </c>
      <c r="L616" s="6" t="s">
        <v>116</v>
      </c>
      <c r="M616" s="3" t="s">
        <v>966</v>
      </c>
      <c r="N616" s="3" t="s">
        <v>967</v>
      </c>
      <c r="O616" s="3" t="s">
        <v>119</v>
      </c>
      <c r="P616" s="3" t="s">
        <v>51</v>
      </c>
      <c r="Q616" s="3" t="s">
        <v>31</v>
      </c>
      <c r="R616" s="3">
        <v>94</v>
      </c>
      <c r="S616" s="3">
        <v>99</v>
      </c>
      <c r="T616" s="3">
        <v>-5.0999999999999996</v>
      </c>
      <c r="U616" s="3">
        <v>281</v>
      </c>
      <c r="V616" s="3">
        <v>318</v>
      </c>
      <c r="W616" s="3">
        <v>-11.8</v>
      </c>
      <c r="X616" s="32">
        <v>1155</v>
      </c>
      <c r="Y616" s="33">
        <v>1281</v>
      </c>
      <c r="Z616" s="3">
        <v>-9.8000000000000007</v>
      </c>
      <c r="AA616" s="3">
        <v>73815.86</v>
      </c>
      <c r="AB616" s="3">
        <v>81863</v>
      </c>
      <c r="AC616" s="3">
        <v>73815.86</v>
      </c>
      <c r="AD616" s="3">
        <v>81863</v>
      </c>
    </row>
    <row r="617" spans="1:30" x14ac:dyDescent="0.3">
      <c r="A617" s="3" t="s">
        <v>2885</v>
      </c>
      <c r="B617" s="4">
        <v>86739</v>
      </c>
      <c r="C617" s="4">
        <v>194</v>
      </c>
      <c r="D617" s="4" t="s">
        <v>25</v>
      </c>
      <c r="E617" s="5">
        <v>42845</v>
      </c>
      <c r="F617" s="3" t="s">
        <v>2886</v>
      </c>
      <c r="G617" s="4" t="s">
        <v>86</v>
      </c>
      <c r="H617" s="3" t="s">
        <v>831</v>
      </c>
      <c r="I617" s="3" t="s">
        <v>232</v>
      </c>
      <c r="J617" s="3" t="s">
        <v>232</v>
      </c>
      <c r="K617" s="3" t="s">
        <v>89</v>
      </c>
      <c r="L617" s="6" t="s">
        <v>175</v>
      </c>
      <c r="M617" s="3" t="s">
        <v>184</v>
      </c>
      <c r="N617" s="3" t="s">
        <v>2887</v>
      </c>
      <c r="O617" s="3" t="s">
        <v>92</v>
      </c>
      <c r="P617" s="3" t="s">
        <v>234</v>
      </c>
      <c r="Q617" s="3" t="s">
        <v>31</v>
      </c>
      <c r="R617" s="3">
        <v>13</v>
      </c>
      <c r="S617" s="3">
        <v>19</v>
      </c>
      <c r="T617" s="3">
        <v>-34.700000000000003</v>
      </c>
      <c r="U617" s="3">
        <v>40</v>
      </c>
      <c r="V617" s="3">
        <v>56</v>
      </c>
      <c r="W617" s="3">
        <v>-27.5</v>
      </c>
      <c r="X617" s="32">
        <v>205</v>
      </c>
      <c r="Y617" s="33">
        <v>56</v>
      </c>
      <c r="Z617" s="3">
        <v>268.8</v>
      </c>
      <c r="AA617" s="3">
        <v>73798</v>
      </c>
      <c r="AB617" s="3">
        <v>17395.2</v>
      </c>
      <c r="AC617" s="3">
        <v>73798</v>
      </c>
      <c r="AD617" s="3">
        <v>20016</v>
      </c>
    </row>
    <row r="618" spans="1:30" x14ac:dyDescent="0.3">
      <c r="A618" s="3" t="s">
        <v>5440</v>
      </c>
      <c r="B618" s="4">
        <v>52316</v>
      </c>
      <c r="C618" s="4">
        <v>260</v>
      </c>
      <c r="D618" s="4" t="s">
        <v>25</v>
      </c>
      <c r="E618" s="5" t="s">
        <v>45</v>
      </c>
      <c r="F618" s="3" t="s">
        <v>5441</v>
      </c>
      <c r="G618" s="4" t="s">
        <v>86</v>
      </c>
      <c r="H618" s="3" t="s">
        <v>87</v>
      </c>
      <c r="I618" s="3" t="s">
        <v>88</v>
      </c>
      <c r="J618" s="3" t="s">
        <v>104</v>
      </c>
      <c r="K618" s="3" t="s">
        <v>104</v>
      </c>
      <c r="L618" s="6" t="s">
        <v>88</v>
      </c>
      <c r="M618" s="3" t="s">
        <v>90</v>
      </c>
      <c r="N618" s="3" t="s">
        <v>5442</v>
      </c>
      <c r="O618" s="3" t="s">
        <v>106</v>
      </c>
      <c r="P618" s="3" t="s">
        <v>55</v>
      </c>
      <c r="Q618" s="3" t="s">
        <v>31</v>
      </c>
      <c r="R618" s="3">
        <v>39</v>
      </c>
      <c r="S618" s="3">
        <v>56</v>
      </c>
      <c r="T618" s="3">
        <v>-30.4</v>
      </c>
      <c r="U618" s="3">
        <v>162</v>
      </c>
      <c r="V618" s="3">
        <v>182</v>
      </c>
      <c r="W618" s="3">
        <v>-11</v>
      </c>
      <c r="X618" s="32">
        <v>758</v>
      </c>
      <c r="Y618" s="33">
        <v>771</v>
      </c>
      <c r="Z618" s="3">
        <v>-1.6</v>
      </c>
      <c r="AA618" s="3">
        <v>73552.160000000003</v>
      </c>
      <c r="AB618" s="3">
        <v>75928.5</v>
      </c>
      <c r="AC618" s="3">
        <v>76697.16</v>
      </c>
      <c r="AD618" s="3">
        <v>77885</v>
      </c>
    </row>
    <row r="619" spans="1:30" x14ac:dyDescent="0.3">
      <c r="A619" s="3" t="s">
        <v>5443</v>
      </c>
      <c r="B619" s="4">
        <v>39886</v>
      </c>
      <c r="C619" s="4">
        <v>289</v>
      </c>
      <c r="D619" s="4" t="s">
        <v>25</v>
      </c>
      <c r="E619" s="5" t="s">
        <v>45</v>
      </c>
      <c r="F619" s="3" t="s">
        <v>5444</v>
      </c>
      <c r="G619" s="4" t="s">
        <v>86</v>
      </c>
      <c r="H619" s="3" t="s">
        <v>252</v>
      </c>
      <c r="I619" s="3" t="s">
        <v>252</v>
      </c>
      <c r="J619" s="3" t="s">
        <v>104</v>
      </c>
      <c r="K619" s="3" t="s">
        <v>104</v>
      </c>
      <c r="L619" s="6" t="s">
        <v>252</v>
      </c>
      <c r="M619" s="3" t="s">
        <v>154</v>
      </c>
      <c r="N619" s="3" t="s">
        <v>5445</v>
      </c>
      <c r="O619" s="3" t="s">
        <v>311</v>
      </c>
      <c r="P619" s="3" t="s">
        <v>194</v>
      </c>
      <c r="Q619" s="3" t="s">
        <v>60</v>
      </c>
      <c r="R619" s="3">
        <v>70</v>
      </c>
      <c r="S619" s="3">
        <v>62</v>
      </c>
      <c r="T619" s="3">
        <v>13.5</v>
      </c>
      <c r="U619" s="3">
        <v>227</v>
      </c>
      <c r="V619" s="3">
        <v>239</v>
      </c>
      <c r="W619" s="3">
        <v>-5</v>
      </c>
      <c r="X619" s="16">
        <v>907</v>
      </c>
      <c r="Y619" s="7">
        <v>1094</v>
      </c>
      <c r="Z619" s="3">
        <v>-17.100000000000001</v>
      </c>
      <c r="AA619" s="3">
        <v>73548.7</v>
      </c>
      <c r="AB619" s="3">
        <v>87040.6</v>
      </c>
      <c r="AC619" s="3">
        <v>77777.7</v>
      </c>
      <c r="AD619" s="3">
        <v>93836.6</v>
      </c>
    </row>
    <row r="620" spans="1:30" x14ac:dyDescent="0.3">
      <c r="A620" s="3" t="s">
        <v>968</v>
      </c>
      <c r="B620" s="4">
        <v>63530</v>
      </c>
      <c r="C620" s="4">
        <v>181</v>
      </c>
      <c r="D620" s="4" t="s">
        <v>25</v>
      </c>
      <c r="E620" s="5" t="s">
        <v>45</v>
      </c>
      <c r="F620" s="3" t="s">
        <v>969</v>
      </c>
      <c r="G620" s="4" t="s">
        <v>86</v>
      </c>
      <c r="H620" s="3" t="s">
        <v>116</v>
      </c>
      <c r="I620" s="3" t="s">
        <v>116</v>
      </c>
      <c r="J620" s="3" t="s">
        <v>116</v>
      </c>
      <c r="K620" s="3" t="s">
        <v>104</v>
      </c>
      <c r="L620" s="6" t="s">
        <v>116</v>
      </c>
      <c r="M620" s="3" t="s">
        <v>122</v>
      </c>
      <c r="N620" s="3" t="s">
        <v>970</v>
      </c>
      <c r="O620" s="3" t="s">
        <v>119</v>
      </c>
      <c r="P620" s="3" t="s">
        <v>64</v>
      </c>
      <c r="Q620" s="3" t="s">
        <v>31</v>
      </c>
      <c r="R620" s="3">
        <v>88</v>
      </c>
      <c r="S620" s="3">
        <v>101</v>
      </c>
      <c r="T620" s="3">
        <v>-13.5</v>
      </c>
      <c r="U620" s="3">
        <v>419</v>
      </c>
      <c r="V620" s="3">
        <v>480</v>
      </c>
      <c r="W620" s="3">
        <v>-12.8</v>
      </c>
      <c r="X620" s="32">
        <v>1601</v>
      </c>
      <c r="Y620" s="33">
        <v>1711</v>
      </c>
      <c r="Z620" s="3">
        <v>-6.4</v>
      </c>
      <c r="AA620" s="3">
        <v>73455.929999999993</v>
      </c>
      <c r="AB620" s="3">
        <v>78370.47</v>
      </c>
      <c r="AC620" s="3">
        <v>79469.929999999993</v>
      </c>
      <c r="AD620" s="3">
        <v>83854.47</v>
      </c>
    </row>
    <row r="621" spans="1:30" x14ac:dyDescent="0.3">
      <c r="A621" s="3" t="s">
        <v>3472</v>
      </c>
      <c r="B621" s="4">
        <v>77577</v>
      </c>
      <c r="C621" s="4">
        <v>228</v>
      </c>
      <c r="D621" s="4" t="s">
        <v>25</v>
      </c>
      <c r="E621" s="5" t="s">
        <v>45</v>
      </c>
      <c r="F621" s="3" t="s">
        <v>3473</v>
      </c>
      <c r="G621" s="4" t="s">
        <v>86</v>
      </c>
      <c r="H621" s="3" t="s">
        <v>54</v>
      </c>
      <c r="I621" s="3" t="s">
        <v>88</v>
      </c>
      <c r="J621" s="3" t="s">
        <v>132</v>
      </c>
      <c r="K621" s="3" t="s">
        <v>132</v>
      </c>
      <c r="L621" s="6" t="s">
        <v>252</v>
      </c>
      <c r="M621" s="3" t="s">
        <v>184</v>
      </c>
      <c r="N621" s="3" t="s">
        <v>3474</v>
      </c>
      <c r="O621" s="3" t="s">
        <v>92</v>
      </c>
      <c r="P621" s="3" t="s">
        <v>254</v>
      </c>
      <c r="Q621" s="3" t="s">
        <v>60</v>
      </c>
      <c r="R621" s="3">
        <v>14</v>
      </c>
      <c r="S621" s="3">
        <v>17</v>
      </c>
      <c r="T621" s="3">
        <v>-20.6</v>
      </c>
      <c r="U621" s="3">
        <v>52</v>
      </c>
      <c r="V621" s="3">
        <v>72</v>
      </c>
      <c r="W621" s="3">
        <v>-27.4</v>
      </c>
      <c r="X621" s="32">
        <v>290</v>
      </c>
      <c r="Y621" s="33">
        <v>325</v>
      </c>
      <c r="Z621" s="3">
        <v>-10.7</v>
      </c>
      <c r="AA621" s="3">
        <v>73427.520000000004</v>
      </c>
      <c r="AB621" s="3">
        <v>82254.58</v>
      </c>
      <c r="AC621" s="3">
        <v>80283.600000000006</v>
      </c>
      <c r="AD621" s="3">
        <v>89926.86</v>
      </c>
    </row>
    <row r="622" spans="1:30" x14ac:dyDescent="0.3">
      <c r="A622" s="3" t="s">
        <v>1822</v>
      </c>
      <c r="B622" s="4">
        <v>89796</v>
      </c>
      <c r="C622" s="4">
        <v>72</v>
      </c>
      <c r="D622" s="4" t="s">
        <v>25</v>
      </c>
      <c r="E622" s="5" t="s">
        <v>45</v>
      </c>
      <c r="F622" s="3" t="s">
        <v>1823</v>
      </c>
      <c r="G622" s="4" t="s">
        <v>86</v>
      </c>
      <c r="H622" s="3" t="s">
        <v>245</v>
      </c>
      <c r="I622" s="3" t="s">
        <v>245</v>
      </c>
      <c r="J622" s="3" t="s">
        <v>89</v>
      </c>
      <c r="K622" s="3" t="s">
        <v>89</v>
      </c>
      <c r="L622" s="6" t="s">
        <v>245</v>
      </c>
      <c r="M622" s="3" t="s">
        <v>246</v>
      </c>
      <c r="N622" s="3" t="s">
        <v>1824</v>
      </c>
      <c r="O622" s="3" t="s">
        <v>248</v>
      </c>
      <c r="P622" s="3" t="s">
        <v>57</v>
      </c>
      <c r="Q622" s="3" t="s">
        <v>31</v>
      </c>
      <c r="R622" s="3">
        <v>18</v>
      </c>
      <c r="S622" s="3">
        <v>23</v>
      </c>
      <c r="T622" s="3">
        <v>-22.6</v>
      </c>
      <c r="U622" s="3">
        <v>83</v>
      </c>
      <c r="V622" s="3">
        <v>83</v>
      </c>
      <c r="W622" s="3">
        <v>-0.5</v>
      </c>
      <c r="X622" s="32">
        <v>339</v>
      </c>
      <c r="Y622" s="33">
        <v>295</v>
      </c>
      <c r="Z622" s="3">
        <v>15.1</v>
      </c>
      <c r="AA622" s="3">
        <v>73382.100000000006</v>
      </c>
      <c r="AB622" s="3">
        <v>63772.11</v>
      </c>
      <c r="AC622" s="3">
        <v>73382.100000000006</v>
      </c>
      <c r="AD622" s="3">
        <v>63772.11</v>
      </c>
    </row>
    <row r="623" spans="1:30" x14ac:dyDescent="0.3">
      <c r="A623" s="3" t="s">
        <v>3475</v>
      </c>
      <c r="B623" s="4">
        <v>34116</v>
      </c>
      <c r="C623" s="4">
        <v>243</v>
      </c>
      <c r="D623" s="4" t="s">
        <v>25</v>
      </c>
      <c r="E623" s="5" t="s">
        <v>45</v>
      </c>
      <c r="F623" s="3" t="s">
        <v>3476</v>
      </c>
      <c r="G623" s="4" t="s">
        <v>86</v>
      </c>
      <c r="H623" s="3" t="s">
        <v>252</v>
      </c>
      <c r="I623" s="3" t="s">
        <v>252</v>
      </c>
      <c r="J623" s="3" t="s">
        <v>132</v>
      </c>
      <c r="K623" s="3" t="s">
        <v>132</v>
      </c>
      <c r="L623" s="6" t="s">
        <v>252</v>
      </c>
      <c r="M623" s="3" t="s">
        <v>184</v>
      </c>
      <c r="N623" s="3" t="s">
        <v>3477</v>
      </c>
      <c r="O623" s="3" t="s">
        <v>311</v>
      </c>
      <c r="P623" s="3" t="s">
        <v>51</v>
      </c>
      <c r="Q623" s="3" t="s">
        <v>31</v>
      </c>
      <c r="R623" s="3">
        <v>35</v>
      </c>
      <c r="S623" s="3">
        <v>35</v>
      </c>
      <c r="T623" s="3">
        <v>-0.7</v>
      </c>
      <c r="U623" s="3">
        <v>108</v>
      </c>
      <c r="V623" s="3">
        <v>124</v>
      </c>
      <c r="W623" s="3">
        <v>-13.2</v>
      </c>
      <c r="X623" s="32">
        <v>398</v>
      </c>
      <c r="Y623" s="33">
        <v>412</v>
      </c>
      <c r="Z623" s="3">
        <v>-3.4</v>
      </c>
      <c r="AA623" s="3">
        <v>73326.100000000006</v>
      </c>
      <c r="AB623" s="3">
        <v>77323.3</v>
      </c>
      <c r="AC623" s="3">
        <v>77100.100000000006</v>
      </c>
      <c r="AD623" s="3">
        <v>79813.3</v>
      </c>
    </row>
    <row r="624" spans="1:30" x14ac:dyDescent="0.3">
      <c r="A624" s="3" t="s">
        <v>1825</v>
      </c>
      <c r="B624" s="4">
        <v>30318</v>
      </c>
      <c r="C624" s="4">
        <v>149</v>
      </c>
      <c r="D624" s="4" t="s">
        <v>25</v>
      </c>
      <c r="E624" s="5" t="s">
        <v>45</v>
      </c>
      <c r="F624" s="3" t="s">
        <v>1826</v>
      </c>
      <c r="G624" s="4" t="s">
        <v>86</v>
      </c>
      <c r="H624" s="3" t="s">
        <v>153</v>
      </c>
      <c r="I624" s="3" t="s">
        <v>153</v>
      </c>
      <c r="J624" s="3" t="s">
        <v>89</v>
      </c>
      <c r="K624" s="3" t="s">
        <v>89</v>
      </c>
      <c r="L624" s="6" t="s">
        <v>153</v>
      </c>
      <c r="M624" s="3" t="s">
        <v>154</v>
      </c>
      <c r="N624" s="3" t="s">
        <v>1827</v>
      </c>
      <c r="O624" s="3" t="s">
        <v>156</v>
      </c>
      <c r="P624" s="3" t="s">
        <v>397</v>
      </c>
      <c r="Q624" s="3" t="s">
        <v>31</v>
      </c>
      <c r="R624" s="3">
        <v>81</v>
      </c>
      <c r="S624" s="3">
        <v>64</v>
      </c>
      <c r="T624" s="3">
        <v>25.5</v>
      </c>
      <c r="U624" s="3">
        <v>215</v>
      </c>
      <c r="V624" s="3">
        <v>219</v>
      </c>
      <c r="W624" s="3">
        <v>-2.1</v>
      </c>
      <c r="X624" s="32">
        <v>831</v>
      </c>
      <c r="Y624" s="33">
        <v>853</v>
      </c>
      <c r="Z624" s="3">
        <v>-2.6</v>
      </c>
      <c r="AA624" s="3">
        <v>72752.160000000003</v>
      </c>
      <c r="AB624" s="3">
        <v>74693.58</v>
      </c>
      <c r="AC624" s="3">
        <v>72752.160000000003</v>
      </c>
      <c r="AD624" s="3">
        <v>74693.58</v>
      </c>
    </row>
    <row r="625" spans="1:30" x14ac:dyDescent="0.3">
      <c r="A625" s="3" t="s">
        <v>5446</v>
      </c>
      <c r="B625" s="4">
        <v>35813</v>
      </c>
      <c r="C625" s="4">
        <v>61</v>
      </c>
      <c r="D625" s="4" t="s">
        <v>25</v>
      </c>
      <c r="E625" s="5" t="s">
        <v>45</v>
      </c>
      <c r="F625" s="3" t="s">
        <v>5447</v>
      </c>
      <c r="G625" s="4" t="s">
        <v>86</v>
      </c>
      <c r="H625" s="3" t="s">
        <v>252</v>
      </c>
      <c r="I625" s="3" t="s">
        <v>252</v>
      </c>
      <c r="J625" s="3" t="s">
        <v>104</v>
      </c>
      <c r="K625" s="3" t="s">
        <v>104</v>
      </c>
      <c r="L625" s="6" t="s">
        <v>252</v>
      </c>
      <c r="M625" s="3" t="s">
        <v>154</v>
      </c>
      <c r="N625" s="3" t="s">
        <v>5448</v>
      </c>
      <c r="O625" s="3" t="s">
        <v>311</v>
      </c>
      <c r="P625" s="3" t="s">
        <v>194</v>
      </c>
      <c r="Q625" s="3" t="s">
        <v>31</v>
      </c>
      <c r="R625" s="3">
        <v>95</v>
      </c>
      <c r="S625" s="3">
        <v>76</v>
      </c>
      <c r="T625" s="3">
        <v>25.3</v>
      </c>
      <c r="U625" s="3">
        <v>285</v>
      </c>
      <c r="V625" s="3">
        <v>305</v>
      </c>
      <c r="W625" s="3">
        <v>-6.7</v>
      </c>
      <c r="X625" s="32">
        <v>1154</v>
      </c>
      <c r="Y625" s="33">
        <v>1196</v>
      </c>
      <c r="Z625" s="3">
        <v>-3.5</v>
      </c>
      <c r="AA625" s="3">
        <v>72720.2</v>
      </c>
      <c r="AB625" s="3">
        <v>75352.2</v>
      </c>
      <c r="AC625" s="3">
        <v>72720.2</v>
      </c>
      <c r="AD625" s="3">
        <v>75352.2</v>
      </c>
    </row>
    <row r="626" spans="1:30" x14ac:dyDescent="0.3">
      <c r="A626" s="3" t="s">
        <v>5449</v>
      </c>
      <c r="B626" s="4">
        <v>88556</v>
      </c>
      <c r="C626" s="4">
        <v>176</v>
      </c>
      <c r="D626" s="4" t="s">
        <v>25</v>
      </c>
      <c r="E626" s="5" t="s">
        <v>45</v>
      </c>
      <c r="F626" s="3" t="s">
        <v>5450</v>
      </c>
      <c r="G626" s="4" t="s">
        <v>86</v>
      </c>
      <c r="H626" s="3" t="s">
        <v>245</v>
      </c>
      <c r="I626" s="3" t="s">
        <v>245</v>
      </c>
      <c r="J626" s="3" t="s">
        <v>104</v>
      </c>
      <c r="K626" s="3" t="s">
        <v>104</v>
      </c>
      <c r="L626" s="6" t="s">
        <v>245</v>
      </c>
      <c r="M626" s="3" t="s">
        <v>529</v>
      </c>
      <c r="N626" s="3" t="s">
        <v>5451</v>
      </c>
      <c r="O626" s="3" t="s">
        <v>248</v>
      </c>
      <c r="P626" s="3" t="s">
        <v>57</v>
      </c>
      <c r="Q626" s="3" t="s">
        <v>31</v>
      </c>
      <c r="R626" s="3">
        <v>43</v>
      </c>
      <c r="S626" s="3">
        <v>61</v>
      </c>
      <c r="T626" s="3">
        <v>-30</v>
      </c>
      <c r="U626" s="3">
        <v>182</v>
      </c>
      <c r="V626" s="3">
        <v>182</v>
      </c>
      <c r="W626" s="3">
        <v>-0.1</v>
      </c>
      <c r="X626" s="32">
        <v>472</v>
      </c>
      <c r="Y626" s="33">
        <v>515</v>
      </c>
      <c r="Z626" s="3">
        <v>-8.3000000000000007</v>
      </c>
      <c r="AA626" s="3">
        <v>72473.289999999994</v>
      </c>
      <c r="AB626" s="3">
        <v>78847.789999999994</v>
      </c>
      <c r="AC626" s="3">
        <v>74067.69</v>
      </c>
      <c r="AD626" s="3">
        <v>80733.39</v>
      </c>
    </row>
    <row r="627" spans="1:30" x14ac:dyDescent="0.3">
      <c r="A627" s="3" t="s">
        <v>3478</v>
      </c>
      <c r="B627" s="4">
        <v>80024</v>
      </c>
      <c r="C627" s="4">
        <v>200</v>
      </c>
      <c r="D627" s="4" t="s">
        <v>25</v>
      </c>
      <c r="E627" s="5" t="s">
        <v>45</v>
      </c>
      <c r="F627" s="3" t="s">
        <v>3479</v>
      </c>
      <c r="G627" s="4" t="s">
        <v>86</v>
      </c>
      <c r="H627" s="3" t="s">
        <v>299</v>
      </c>
      <c r="I627" s="3" t="s">
        <v>299</v>
      </c>
      <c r="J627" s="3" t="s">
        <v>132</v>
      </c>
      <c r="K627" s="3" t="s">
        <v>132</v>
      </c>
      <c r="L627" s="6" t="s">
        <v>299</v>
      </c>
      <c r="M627" s="3" t="s">
        <v>184</v>
      </c>
      <c r="N627" s="3" t="s">
        <v>3480</v>
      </c>
      <c r="O627" s="3" t="s">
        <v>92</v>
      </c>
      <c r="P627" s="3" t="s">
        <v>41</v>
      </c>
      <c r="Q627" s="3" t="s">
        <v>60</v>
      </c>
      <c r="R627" s="3">
        <v>57</v>
      </c>
      <c r="S627" s="3">
        <v>60</v>
      </c>
      <c r="T627" s="3">
        <v>-5</v>
      </c>
      <c r="U627" s="3">
        <v>159</v>
      </c>
      <c r="V627" s="3">
        <v>167</v>
      </c>
      <c r="W627" s="3">
        <v>-4.9000000000000004</v>
      </c>
      <c r="X627" s="32">
        <v>422</v>
      </c>
      <c r="Y627" s="33">
        <v>426</v>
      </c>
      <c r="Z627" s="3">
        <v>-0.9</v>
      </c>
      <c r="AA627" s="3">
        <v>71987.44</v>
      </c>
      <c r="AB627" s="3">
        <v>73593.52</v>
      </c>
      <c r="AC627" s="3">
        <v>77813.759999999995</v>
      </c>
      <c r="AD627" s="3">
        <v>78520.320000000007</v>
      </c>
    </row>
    <row r="628" spans="1:30" x14ac:dyDescent="0.3">
      <c r="A628" s="3" t="s">
        <v>971</v>
      </c>
      <c r="B628" s="4">
        <v>59159</v>
      </c>
      <c r="C628" s="4">
        <v>274</v>
      </c>
      <c r="D628" s="4" t="s">
        <v>25</v>
      </c>
      <c r="E628" s="5">
        <v>42538</v>
      </c>
      <c r="F628" s="3" t="s">
        <v>972</v>
      </c>
      <c r="G628" s="4" t="s">
        <v>86</v>
      </c>
      <c r="H628" s="3" t="s">
        <v>116</v>
      </c>
      <c r="I628" s="3" t="s">
        <v>116</v>
      </c>
      <c r="J628" s="3" t="s">
        <v>116</v>
      </c>
      <c r="K628" s="3" t="s">
        <v>104</v>
      </c>
      <c r="L628" s="6" t="s">
        <v>116</v>
      </c>
      <c r="M628" s="3" t="s">
        <v>122</v>
      </c>
      <c r="N628" s="3" t="s">
        <v>973</v>
      </c>
      <c r="O628" s="3" t="s">
        <v>119</v>
      </c>
      <c r="P628" s="3" t="s">
        <v>128</v>
      </c>
      <c r="Q628" s="3" t="s">
        <v>60</v>
      </c>
      <c r="R628" s="3">
        <v>47</v>
      </c>
      <c r="S628" s="3">
        <v>44</v>
      </c>
      <c r="T628" s="3">
        <v>5.3</v>
      </c>
      <c r="U628" s="3">
        <v>187</v>
      </c>
      <c r="V628" s="3">
        <v>205</v>
      </c>
      <c r="W628" s="3">
        <v>-9.1</v>
      </c>
      <c r="X628" s="32">
        <v>839</v>
      </c>
      <c r="Y628" s="33">
        <v>788</v>
      </c>
      <c r="Z628" s="3">
        <v>6.4</v>
      </c>
      <c r="AA628" s="3">
        <v>71979.86</v>
      </c>
      <c r="AB628" s="3">
        <v>66913.850000000006</v>
      </c>
      <c r="AC628" s="3">
        <v>74994.7</v>
      </c>
      <c r="AD628" s="3">
        <v>68994.75</v>
      </c>
    </row>
    <row r="629" spans="1:30" x14ac:dyDescent="0.3">
      <c r="A629" s="3" t="s">
        <v>1828</v>
      </c>
      <c r="B629" s="4">
        <v>36617</v>
      </c>
      <c r="C629" s="4">
        <v>218</v>
      </c>
      <c r="D629" s="4" t="s">
        <v>25</v>
      </c>
      <c r="E629" s="5">
        <v>42914</v>
      </c>
      <c r="F629" s="3" t="s">
        <v>1829</v>
      </c>
      <c r="G629" s="4" t="s">
        <v>86</v>
      </c>
      <c r="H629" s="3" t="s">
        <v>252</v>
      </c>
      <c r="I629" s="3" t="s">
        <v>252</v>
      </c>
      <c r="J629" s="3" t="s">
        <v>89</v>
      </c>
      <c r="K629" s="3" t="s">
        <v>89</v>
      </c>
      <c r="L629" s="6" t="s">
        <v>252</v>
      </c>
      <c r="M629" s="3" t="s">
        <v>184</v>
      </c>
      <c r="N629" s="3" t="s">
        <v>1830</v>
      </c>
      <c r="O629" s="3" t="s">
        <v>92</v>
      </c>
      <c r="P629" s="3" t="s">
        <v>26</v>
      </c>
      <c r="Q629" s="3" t="s">
        <v>27</v>
      </c>
      <c r="R629" s="3">
        <v>33</v>
      </c>
      <c r="S629" s="3">
        <v>52</v>
      </c>
      <c r="T629" s="3">
        <v>-36.700000000000003</v>
      </c>
      <c r="U629" s="3">
        <v>106</v>
      </c>
      <c r="V629" s="3">
        <v>476</v>
      </c>
      <c r="W629" s="3">
        <v>-77.7</v>
      </c>
      <c r="X629" s="32">
        <v>704</v>
      </c>
      <c r="Y629" s="33">
        <v>476</v>
      </c>
      <c r="Z629" s="3">
        <v>47.9</v>
      </c>
      <c r="AA629" s="3">
        <v>71942.64</v>
      </c>
      <c r="AB629" s="3">
        <v>45346.71</v>
      </c>
      <c r="AC629" s="3">
        <v>81945.600000000006</v>
      </c>
      <c r="AD629" s="3">
        <v>50621.43</v>
      </c>
    </row>
    <row r="630" spans="1:30" x14ac:dyDescent="0.3">
      <c r="A630" s="3" t="s">
        <v>5452</v>
      </c>
      <c r="B630" s="4">
        <v>52318</v>
      </c>
      <c r="C630" s="4">
        <v>142</v>
      </c>
      <c r="D630" s="4" t="s">
        <v>25</v>
      </c>
      <c r="E630" s="5" t="s">
        <v>45</v>
      </c>
      <c r="F630" s="3" t="s">
        <v>5453</v>
      </c>
      <c r="G630" s="4" t="s">
        <v>86</v>
      </c>
      <c r="H630" s="3" t="s">
        <v>87</v>
      </c>
      <c r="I630" s="3" t="s">
        <v>88</v>
      </c>
      <c r="J630" s="3" t="s">
        <v>104</v>
      </c>
      <c r="K630" s="3" t="s">
        <v>104</v>
      </c>
      <c r="L630" s="6" t="s">
        <v>88</v>
      </c>
      <c r="M630" s="3" t="s">
        <v>90</v>
      </c>
      <c r="N630" s="3" t="s">
        <v>5454</v>
      </c>
      <c r="O630" s="3" t="s">
        <v>106</v>
      </c>
      <c r="P630" s="3" t="s">
        <v>55</v>
      </c>
      <c r="Q630" s="3" t="s">
        <v>31</v>
      </c>
      <c r="R630" s="3">
        <v>46</v>
      </c>
      <c r="S630" s="3">
        <v>51</v>
      </c>
      <c r="T630" s="3">
        <v>-11</v>
      </c>
      <c r="U630" s="3">
        <v>181</v>
      </c>
      <c r="V630" s="3">
        <v>205</v>
      </c>
      <c r="W630" s="3">
        <v>-11.8</v>
      </c>
      <c r="X630" s="32">
        <v>809</v>
      </c>
      <c r="Y630" s="33">
        <v>732</v>
      </c>
      <c r="Z630" s="3">
        <v>10.5</v>
      </c>
      <c r="AA630" s="3">
        <v>71676.5</v>
      </c>
      <c r="AB630" s="3">
        <v>65018.95</v>
      </c>
      <c r="AC630" s="3">
        <v>73425.94</v>
      </c>
      <c r="AD630" s="3">
        <v>66416.95</v>
      </c>
    </row>
    <row r="631" spans="1:30" x14ac:dyDescent="0.3">
      <c r="A631" s="3" t="s">
        <v>4627</v>
      </c>
      <c r="B631" s="4">
        <v>64876</v>
      </c>
      <c r="C631" s="4">
        <v>187</v>
      </c>
      <c r="D631" s="4" t="s">
        <v>25</v>
      </c>
      <c r="E631" s="5" t="s">
        <v>45</v>
      </c>
      <c r="F631" s="3" t="s">
        <v>4628</v>
      </c>
      <c r="G631" s="4" t="s">
        <v>86</v>
      </c>
      <c r="H631" s="3" t="s">
        <v>54</v>
      </c>
      <c r="I631" s="3" t="s">
        <v>191</v>
      </c>
      <c r="J631" s="3" t="s">
        <v>146</v>
      </c>
      <c r="K631" s="3" t="s">
        <v>146</v>
      </c>
      <c r="L631" s="6" t="s">
        <v>191</v>
      </c>
      <c r="M631" s="3" t="s">
        <v>211</v>
      </c>
      <c r="N631" s="3" t="s">
        <v>4629</v>
      </c>
      <c r="O631" s="3" t="s">
        <v>92</v>
      </c>
      <c r="P631" s="3" t="s">
        <v>37</v>
      </c>
      <c r="Q631" s="3" t="s">
        <v>60</v>
      </c>
      <c r="R631" s="3">
        <v>23</v>
      </c>
      <c r="S631" s="3">
        <v>16</v>
      </c>
      <c r="T631" s="3">
        <v>41.5</v>
      </c>
      <c r="U631" s="3">
        <v>61</v>
      </c>
      <c r="V631" s="3">
        <v>48</v>
      </c>
      <c r="W631" s="3">
        <v>27.1</v>
      </c>
      <c r="X631" s="32">
        <v>223</v>
      </c>
      <c r="Y631" s="33">
        <v>205</v>
      </c>
      <c r="Z631" s="3">
        <v>8.6999999999999993</v>
      </c>
      <c r="AA631" s="3">
        <v>71475.899999999994</v>
      </c>
      <c r="AB631" s="3">
        <v>65747.12</v>
      </c>
      <c r="AC631" s="3">
        <v>71475.899999999994</v>
      </c>
      <c r="AD631" s="3">
        <v>65747.12</v>
      </c>
    </row>
    <row r="632" spans="1:30" x14ac:dyDescent="0.3">
      <c r="A632" s="3" t="s">
        <v>3481</v>
      </c>
      <c r="B632" s="4">
        <v>64933</v>
      </c>
      <c r="C632" s="4">
        <v>183</v>
      </c>
      <c r="D632" s="4" t="s">
        <v>25</v>
      </c>
      <c r="E632" s="5" t="s">
        <v>45</v>
      </c>
      <c r="F632" s="3" t="s">
        <v>3482</v>
      </c>
      <c r="G632" s="4" t="s">
        <v>86</v>
      </c>
      <c r="H632" s="3" t="s">
        <v>245</v>
      </c>
      <c r="I632" s="3" t="s">
        <v>245</v>
      </c>
      <c r="J632" s="3" t="s">
        <v>132</v>
      </c>
      <c r="K632" s="3" t="s">
        <v>89</v>
      </c>
      <c r="L632" s="6" t="s">
        <v>245</v>
      </c>
      <c r="M632" s="3" t="s">
        <v>184</v>
      </c>
      <c r="N632" s="3" t="s">
        <v>3483</v>
      </c>
      <c r="O632" s="3" t="s">
        <v>92</v>
      </c>
      <c r="P632" s="3" t="s">
        <v>128</v>
      </c>
      <c r="Q632" s="3" t="s">
        <v>60</v>
      </c>
      <c r="R632" s="3">
        <v>41</v>
      </c>
      <c r="S632" s="3">
        <v>34</v>
      </c>
      <c r="T632" s="3">
        <v>21.3</v>
      </c>
      <c r="U632" s="3">
        <v>102</v>
      </c>
      <c r="V632" s="3">
        <v>84</v>
      </c>
      <c r="W632" s="3">
        <v>20.8</v>
      </c>
      <c r="X632" s="32">
        <v>276</v>
      </c>
      <c r="Y632" s="33">
        <v>250</v>
      </c>
      <c r="Z632" s="3">
        <v>10.199999999999999</v>
      </c>
      <c r="AA632" s="3">
        <v>71460.12</v>
      </c>
      <c r="AB632" s="3">
        <v>64849.2</v>
      </c>
      <c r="AC632" s="3">
        <v>76269.42</v>
      </c>
      <c r="AD632" s="3">
        <v>69210</v>
      </c>
    </row>
    <row r="633" spans="1:30" x14ac:dyDescent="0.3">
      <c r="A633" s="3" t="s">
        <v>1831</v>
      </c>
      <c r="B633" s="4">
        <v>40070</v>
      </c>
      <c r="C633" s="4">
        <v>255</v>
      </c>
      <c r="D633" s="4" t="s">
        <v>25</v>
      </c>
      <c r="E633" s="5" t="s">
        <v>45</v>
      </c>
      <c r="F633" s="3" t="s">
        <v>1832</v>
      </c>
      <c r="G633" s="4" t="s">
        <v>86</v>
      </c>
      <c r="H633" s="3" t="s">
        <v>252</v>
      </c>
      <c r="I633" s="3" t="s">
        <v>252</v>
      </c>
      <c r="J633" s="3" t="s">
        <v>89</v>
      </c>
      <c r="K633" s="3" t="s">
        <v>89</v>
      </c>
      <c r="L633" s="6" t="s">
        <v>252</v>
      </c>
      <c r="M633" s="3" t="s">
        <v>184</v>
      </c>
      <c r="N633" s="3" t="s">
        <v>1833</v>
      </c>
      <c r="O633" s="3" t="s">
        <v>92</v>
      </c>
      <c r="P633" s="3" t="s">
        <v>26</v>
      </c>
      <c r="Q633" s="3" t="s">
        <v>27</v>
      </c>
      <c r="R633" s="3">
        <v>38</v>
      </c>
      <c r="S633" s="3">
        <v>35</v>
      </c>
      <c r="T633" s="3">
        <v>8.6</v>
      </c>
      <c r="U633" s="3">
        <v>161</v>
      </c>
      <c r="V633" s="3">
        <v>190</v>
      </c>
      <c r="W633" s="3">
        <v>-15.2</v>
      </c>
      <c r="X633" s="16">
        <v>696</v>
      </c>
      <c r="Y633" s="7">
        <v>741</v>
      </c>
      <c r="Z633" s="3">
        <v>-6</v>
      </c>
      <c r="AA633" s="3">
        <v>71334.37</v>
      </c>
      <c r="AB633" s="3">
        <v>74663.360000000001</v>
      </c>
      <c r="AC633" s="3">
        <v>81053.2</v>
      </c>
      <c r="AD633" s="3">
        <v>86257.25</v>
      </c>
    </row>
    <row r="634" spans="1:30" x14ac:dyDescent="0.3">
      <c r="A634" s="3" t="s">
        <v>3484</v>
      </c>
      <c r="B634" s="4">
        <v>19027</v>
      </c>
      <c r="C634" s="4">
        <v>197</v>
      </c>
      <c r="D634" s="4" t="s">
        <v>25</v>
      </c>
      <c r="E634" s="5" t="s">
        <v>45</v>
      </c>
      <c r="F634" s="3" t="s">
        <v>3485</v>
      </c>
      <c r="G634" s="4" t="s">
        <v>86</v>
      </c>
      <c r="H634" s="3" t="s">
        <v>758</v>
      </c>
      <c r="I634" s="3" t="s">
        <v>175</v>
      </c>
      <c r="J634" s="3" t="s">
        <v>132</v>
      </c>
      <c r="K634" s="3" t="s">
        <v>132</v>
      </c>
      <c r="L634" s="6" t="s">
        <v>175</v>
      </c>
      <c r="M634" s="3" t="s">
        <v>176</v>
      </c>
      <c r="N634" s="3" t="s">
        <v>3486</v>
      </c>
      <c r="O634" s="3" t="s">
        <v>178</v>
      </c>
      <c r="P634" s="3" t="s">
        <v>57</v>
      </c>
      <c r="Q634" s="3" t="s">
        <v>31</v>
      </c>
      <c r="R634" s="3">
        <v>33</v>
      </c>
      <c r="S634" s="3">
        <v>33</v>
      </c>
      <c r="T634" s="3">
        <v>-2.2999999999999998</v>
      </c>
      <c r="U634" s="3">
        <v>84</v>
      </c>
      <c r="V634" s="3">
        <v>94</v>
      </c>
      <c r="W634" s="3">
        <v>-10.7</v>
      </c>
      <c r="X634" s="32">
        <v>355</v>
      </c>
      <c r="Y634" s="33">
        <v>309</v>
      </c>
      <c r="Z634" s="3">
        <v>15</v>
      </c>
      <c r="AA634" s="3">
        <v>71315.399999999994</v>
      </c>
      <c r="AB634" s="3">
        <v>61994</v>
      </c>
      <c r="AC634" s="3">
        <v>71315.399999999994</v>
      </c>
      <c r="AD634" s="3">
        <v>61994</v>
      </c>
    </row>
    <row r="635" spans="1:30" x14ac:dyDescent="0.3">
      <c r="A635" s="3" t="s">
        <v>447</v>
      </c>
      <c r="B635" s="4">
        <v>64529</v>
      </c>
      <c r="C635" s="4">
        <v>133</v>
      </c>
      <c r="D635" s="4" t="s">
        <v>25</v>
      </c>
      <c r="E635" s="5">
        <v>43082</v>
      </c>
      <c r="F635" s="3" t="s">
        <v>448</v>
      </c>
      <c r="G635" s="4" t="s">
        <v>86</v>
      </c>
      <c r="H635" s="3" t="s">
        <v>299</v>
      </c>
      <c r="I635" s="3" t="s">
        <v>299</v>
      </c>
      <c r="J635" s="3" t="s">
        <v>146</v>
      </c>
      <c r="K635" s="3" t="s">
        <v>146</v>
      </c>
      <c r="L635" s="6" t="s">
        <v>299</v>
      </c>
      <c r="M635" s="3" t="s">
        <v>184</v>
      </c>
      <c r="N635" s="3" t="s">
        <v>449</v>
      </c>
      <c r="O635" s="3" t="s">
        <v>92</v>
      </c>
      <c r="P635" s="3" t="s">
        <v>30</v>
      </c>
      <c r="Q635" s="3" t="s">
        <v>31</v>
      </c>
      <c r="R635" s="3">
        <v>22</v>
      </c>
      <c r="U635" s="3">
        <v>72</v>
      </c>
      <c r="X635" s="32">
        <v>195</v>
      </c>
      <c r="Y635" s="33"/>
      <c r="AA635" s="3">
        <v>71217.16</v>
      </c>
      <c r="AC635" s="3">
        <v>72009.16</v>
      </c>
    </row>
    <row r="636" spans="1:30" x14ac:dyDescent="0.3">
      <c r="A636" s="3" t="s">
        <v>1834</v>
      </c>
      <c r="B636" s="4">
        <v>33258</v>
      </c>
      <c r="C636" s="4">
        <v>139</v>
      </c>
      <c r="D636" s="4" t="s">
        <v>25</v>
      </c>
      <c r="E636" s="5" t="s">
        <v>45</v>
      </c>
      <c r="F636" s="3" t="s">
        <v>1835</v>
      </c>
      <c r="G636" s="4" t="s">
        <v>86</v>
      </c>
      <c r="H636" s="3" t="s">
        <v>153</v>
      </c>
      <c r="I636" s="3" t="s">
        <v>153</v>
      </c>
      <c r="J636" s="3" t="s">
        <v>89</v>
      </c>
      <c r="K636" s="3" t="s">
        <v>89</v>
      </c>
      <c r="L636" s="6" t="s">
        <v>153</v>
      </c>
      <c r="M636" s="3" t="s">
        <v>184</v>
      </c>
      <c r="N636" s="3" t="s">
        <v>1836</v>
      </c>
      <c r="O636" s="3" t="s">
        <v>92</v>
      </c>
      <c r="P636" s="3" t="s">
        <v>51</v>
      </c>
      <c r="Q636" s="3" t="s">
        <v>31</v>
      </c>
      <c r="R636" s="3">
        <v>73</v>
      </c>
      <c r="S636" s="3">
        <v>69</v>
      </c>
      <c r="T636" s="3">
        <v>5.4</v>
      </c>
      <c r="U636" s="3">
        <v>229</v>
      </c>
      <c r="V636" s="3">
        <v>247</v>
      </c>
      <c r="W636" s="3">
        <v>-7.1</v>
      </c>
      <c r="X636" s="32">
        <v>891</v>
      </c>
      <c r="Y636" s="33">
        <v>885</v>
      </c>
      <c r="Z636" s="3">
        <v>0.6</v>
      </c>
      <c r="AA636" s="3">
        <v>70806.8</v>
      </c>
      <c r="AB636" s="3">
        <v>70358.460000000006</v>
      </c>
      <c r="AC636" s="3">
        <v>70806.8</v>
      </c>
      <c r="AD636" s="3">
        <v>70358.460000000006</v>
      </c>
    </row>
    <row r="637" spans="1:30" x14ac:dyDescent="0.3">
      <c r="A637" s="3" t="s">
        <v>5455</v>
      </c>
      <c r="B637" s="4">
        <v>88147</v>
      </c>
      <c r="C637" s="4">
        <v>101</v>
      </c>
      <c r="D637" s="4" t="s">
        <v>25</v>
      </c>
      <c r="E637" s="5" t="s">
        <v>45</v>
      </c>
      <c r="F637" s="3" t="s">
        <v>5456</v>
      </c>
      <c r="G637" s="4" t="s">
        <v>86</v>
      </c>
      <c r="H637" s="3" t="s">
        <v>245</v>
      </c>
      <c r="I637" s="3" t="s">
        <v>245</v>
      </c>
      <c r="J637" s="3" t="s">
        <v>104</v>
      </c>
      <c r="K637" s="3" t="s">
        <v>104</v>
      </c>
      <c r="L637" s="6" t="s">
        <v>245</v>
      </c>
      <c r="M637" s="3" t="s">
        <v>529</v>
      </c>
      <c r="N637" s="3" t="s">
        <v>5457</v>
      </c>
      <c r="O637" s="3" t="s">
        <v>248</v>
      </c>
      <c r="P637" s="3" t="s">
        <v>213</v>
      </c>
      <c r="Q637" s="3" t="s">
        <v>60</v>
      </c>
      <c r="R637" s="3">
        <v>119</v>
      </c>
      <c r="S637" s="3">
        <v>41</v>
      </c>
      <c r="T637" s="3">
        <v>187.1</v>
      </c>
      <c r="U637" s="3">
        <v>348</v>
      </c>
      <c r="V637" s="3">
        <v>176</v>
      </c>
      <c r="W637" s="3">
        <v>97.7</v>
      </c>
      <c r="X637" s="32">
        <v>983</v>
      </c>
      <c r="Y637" s="33">
        <v>626</v>
      </c>
      <c r="Z637" s="3">
        <v>57</v>
      </c>
      <c r="AA637" s="3">
        <v>70719.490000000005</v>
      </c>
      <c r="AB637" s="3">
        <v>45031.64</v>
      </c>
      <c r="AC637" s="3">
        <v>70719.490000000005</v>
      </c>
      <c r="AD637" s="3">
        <v>45031.64</v>
      </c>
    </row>
    <row r="638" spans="1:30" x14ac:dyDescent="0.3">
      <c r="A638" s="3" t="s">
        <v>1837</v>
      </c>
      <c r="B638" s="4">
        <v>4936</v>
      </c>
      <c r="C638" s="4">
        <v>237</v>
      </c>
      <c r="D638" s="4" t="s">
        <v>25</v>
      </c>
      <c r="E638" s="5" t="s">
        <v>45</v>
      </c>
      <c r="F638" s="3" t="s">
        <v>1838</v>
      </c>
      <c r="G638" s="4" t="s">
        <v>86</v>
      </c>
      <c r="H638" s="3" t="s">
        <v>900</v>
      </c>
      <c r="I638" s="3" t="s">
        <v>240</v>
      </c>
      <c r="J638" s="3" t="s">
        <v>89</v>
      </c>
      <c r="K638" s="3" t="s">
        <v>89</v>
      </c>
      <c r="L638" s="6" t="s">
        <v>240</v>
      </c>
      <c r="M638" s="3" t="s">
        <v>712</v>
      </c>
      <c r="N638" s="3" t="s">
        <v>1839</v>
      </c>
      <c r="O638" s="3" t="s">
        <v>178</v>
      </c>
      <c r="P638" s="3" t="s">
        <v>1797</v>
      </c>
      <c r="Q638" s="3" t="s">
        <v>60</v>
      </c>
      <c r="R638" s="3">
        <v>23</v>
      </c>
      <c r="S638" s="3">
        <v>21</v>
      </c>
      <c r="T638" s="3">
        <v>9.6</v>
      </c>
      <c r="U638" s="3">
        <v>63</v>
      </c>
      <c r="V638" s="3">
        <v>69</v>
      </c>
      <c r="W638" s="3">
        <v>-8.4</v>
      </c>
      <c r="X638" s="32">
        <v>343</v>
      </c>
      <c r="Y638" s="33">
        <v>357</v>
      </c>
      <c r="Z638" s="3">
        <v>-3.8</v>
      </c>
      <c r="AA638" s="3">
        <v>70640.429999999993</v>
      </c>
      <c r="AB638" s="3">
        <v>75410.789999999994</v>
      </c>
      <c r="AC638" s="3">
        <v>75109.23</v>
      </c>
      <c r="AD638" s="3">
        <v>78727.59</v>
      </c>
    </row>
    <row r="639" spans="1:30" x14ac:dyDescent="0.3">
      <c r="A639" s="3" t="s">
        <v>5458</v>
      </c>
      <c r="B639" s="4">
        <v>29097</v>
      </c>
      <c r="C639" s="4">
        <v>222</v>
      </c>
      <c r="D639" s="4" t="s">
        <v>25</v>
      </c>
      <c r="E639" s="5" t="s">
        <v>45</v>
      </c>
      <c r="F639" s="3" t="s">
        <v>5459</v>
      </c>
      <c r="G639" s="4" t="s">
        <v>86</v>
      </c>
      <c r="H639" s="3" t="s">
        <v>153</v>
      </c>
      <c r="I639" s="3" t="s">
        <v>153</v>
      </c>
      <c r="J639" s="3" t="s">
        <v>104</v>
      </c>
      <c r="K639" s="3" t="s">
        <v>104</v>
      </c>
      <c r="L639" s="6" t="s">
        <v>153</v>
      </c>
      <c r="M639" s="3" t="s">
        <v>154</v>
      </c>
      <c r="N639" s="3" t="s">
        <v>5460</v>
      </c>
      <c r="O639" s="3" t="s">
        <v>156</v>
      </c>
      <c r="P639" s="3" t="s">
        <v>55</v>
      </c>
      <c r="Q639" s="3" t="s">
        <v>31</v>
      </c>
      <c r="R639" s="3">
        <v>105</v>
      </c>
      <c r="S639" s="3">
        <v>72</v>
      </c>
      <c r="T639" s="3">
        <v>46.3</v>
      </c>
      <c r="U639" s="3">
        <v>297</v>
      </c>
      <c r="V639" s="3">
        <v>283</v>
      </c>
      <c r="W639" s="3">
        <v>5.0999999999999996</v>
      </c>
      <c r="X639" s="32">
        <v>1270</v>
      </c>
      <c r="Y639" s="33">
        <v>1239</v>
      </c>
      <c r="Z639" s="3">
        <v>2.6</v>
      </c>
      <c r="AA639" s="3">
        <v>70331.399999999994</v>
      </c>
      <c r="AB639" s="3">
        <v>68572.5</v>
      </c>
      <c r="AC639" s="3">
        <v>70331.399999999994</v>
      </c>
      <c r="AD639" s="3">
        <v>68572.5</v>
      </c>
    </row>
    <row r="640" spans="1:30" x14ac:dyDescent="0.3">
      <c r="A640" s="3" t="s">
        <v>3487</v>
      </c>
      <c r="B640" s="4">
        <v>68022</v>
      </c>
      <c r="C640" s="4">
        <v>218</v>
      </c>
      <c r="D640" s="4" t="s">
        <v>25</v>
      </c>
      <c r="E640" s="5" t="s">
        <v>45</v>
      </c>
      <c r="F640" s="3" t="s">
        <v>3488</v>
      </c>
      <c r="G640" s="4" t="s">
        <v>86</v>
      </c>
      <c r="H640" s="3" t="s">
        <v>54</v>
      </c>
      <c r="I640" s="3" t="s">
        <v>191</v>
      </c>
      <c r="J640" s="3" t="s">
        <v>132</v>
      </c>
      <c r="K640" s="3" t="s">
        <v>132</v>
      </c>
      <c r="L640" s="6" t="s">
        <v>191</v>
      </c>
      <c r="M640" s="3" t="s">
        <v>206</v>
      </c>
      <c r="N640" s="3" t="s">
        <v>3489</v>
      </c>
      <c r="O640" s="3" t="s">
        <v>92</v>
      </c>
      <c r="P640" s="3" t="s">
        <v>397</v>
      </c>
      <c r="Q640" s="3" t="s">
        <v>31</v>
      </c>
      <c r="R640" s="3">
        <v>17</v>
      </c>
      <c r="S640" s="3">
        <v>13</v>
      </c>
      <c r="T640" s="3">
        <v>32</v>
      </c>
      <c r="U640" s="3">
        <v>43</v>
      </c>
      <c r="V640" s="3">
        <v>42</v>
      </c>
      <c r="W640" s="3">
        <v>2.4</v>
      </c>
      <c r="X640" s="32">
        <v>325</v>
      </c>
      <c r="Y640" s="33">
        <v>177</v>
      </c>
      <c r="Z640" s="3">
        <v>83.8</v>
      </c>
      <c r="AA640" s="3">
        <v>70201.320000000007</v>
      </c>
      <c r="AB640" s="3">
        <v>38741.760000000002</v>
      </c>
      <c r="AC640" s="3">
        <v>72631.320000000007</v>
      </c>
      <c r="AD640" s="3">
        <v>38741.760000000002</v>
      </c>
    </row>
    <row r="641" spans="1:30" x14ac:dyDescent="0.3">
      <c r="A641" s="3" t="s">
        <v>719</v>
      </c>
      <c r="B641" s="4">
        <v>15648</v>
      </c>
      <c r="C641" s="4">
        <v>160</v>
      </c>
      <c r="D641" s="4" t="s">
        <v>25</v>
      </c>
      <c r="E641" s="5">
        <v>43166</v>
      </c>
      <c r="F641" s="3" t="s">
        <v>720</v>
      </c>
      <c r="G641" s="4" t="s">
        <v>86</v>
      </c>
      <c r="H641" s="3" t="s">
        <v>721</v>
      </c>
      <c r="I641" s="3" t="s">
        <v>228</v>
      </c>
      <c r="J641" s="3" t="s">
        <v>228</v>
      </c>
      <c r="K641" s="3" t="s">
        <v>146</v>
      </c>
      <c r="L641" s="6" t="s">
        <v>228</v>
      </c>
      <c r="M641" s="3" t="s">
        <v>228</v>
      </c>
      <c r="N641" s="3" t="s">
        <v>722</v>
      </c>
      <c r="O641" s="3" t="s">
        <v>178</v>
      </c>
      <c r="P641" s="3" t="s">
        <v>51</v>
      </c>
      <c r="Q641" s="3" t="s">
        <v>31</v>
      </c>
      <c r="R641" s="3">
        <v>9</v>
      </c>
      <c r="U641" s="3">
        <v>61</v>
      </c>
      <c r="X641" s="32">
        <v>245</v>
      </c>
      <c r="Y641" s="33"/>
      <c r="AA641" s="3">
        <v>70163.070000000007</v>
      </c>
      <c r="AC641" s="3">
        <v>74124.28</v>
      </c>
    </row>
    <row r="642" spans="1:30" x14ac:dyDescent="0.3">
      <c r="A642" s="3" t="s">
        <v>1840</v>
      </c>
      <c r="B642" s="4">
        <v>52562</v>
      </c>
      <c r="C642" s="4">
        <v>199</v>
      </c>
      <c r="D642" s="4" t="s">
        <v>25</v>
      </c>
      <c r="E642" s="5" t="s">
        <v>45</v>
      </c>
      <c r="F642" s="3" t="s">
        <v>1841</v>
      </c>
      <c r="G642" s="4" t="s">
        <v>86</v>
      </c>
      <c r="H642" s="3" t="s">
        <v>87</v>
      </c>
      <c r="I642" s="3" t="s">
        <v>88</v>
      </c>
      <c r="J642" s="3" t="s">
        <v>89</v>
      </c>
      <c r="K642" s="3" t="s">
        <v>89</v>
      </c>
      <c r="L642" s="6" t="s">
        <v>88</v>
      </c>
      <c r="M642" s="3" t="s">
        <v>90</v>
      </c>
      <c r="N642" s="3" t="s">
        <v>1842</v>
      </c>
      <c r="O642" s="3" t="s">
        <v>106</v>
      </c>
      <c r="P642" s="3" t="s">
        <v>26</v>
      </c>
      <c r="Q642" s="3" t="s">
        <v>27</v>
      </c>
      <c r="R642" s="3">
        <v>44</v>
      </c>
      <c r="S642" s="3">
        <v>32</v>
      </c>
      <c r="T642" s="3">
        <v>37.5</v>
      </c>
      <c r="U642" s="3">
        <v>123</v>
      </c>
      <c r="V642" s="3">
        <v>117</v>
      </c>
      <c r="W642" s="3">
        <v>5.0999999999999996</v>
      </c>
      <c r="X642" s="32">
        <v>549</v>
      </c>
      <c r="Y642" s="33">
        <v>480</v>
      </c>
      <c r="Z642" s="3">
        <v>14.3</v>
      </c>
      <c r="AA642" s="3">
        <v>70025.25</v>
      </c>
      <c r="AB642" s="3">
        <v>60867.839999999997</v>
      </c>
      <c r="AC642" s="3">
        <v>70025.25</v>
      </c>
      <c r="AD642" s="3">
        <v>60867.839999999997</v>
      </c>
    </row>
    <row r="643" spans="1:30" x14ac:dyDescent="0.3">
      <c r="A643" s="3" t="s">
        <v>3490</v>
      </c>
      <c r="B643" s="4">
        <v>87250</v>
      </c>
      <c r="C643" s="4">
        <v>148</v>
      </c>
      <c r="D643" s="4" t="s">
        <v>25</v>
      </c>
      <c r="E643" s="5" t="s">
        <v>45</v>
      </c>
      <c r="F643" s="3" t="s">
        <v>3491</v>
      </c>
      <c r="G643" s="4" t="s">
        <v>86</v>
      </c>
      <c r="H643" s="3" t="s">
        <v>245</v>
      </c>
      <c r="I643" s="3" t="s">
        <v>245</v>
      </c>
      <c r="J643" s="3" t="s">
        <v>132</v>
      </c>
      <c r="K643" s="3" t="s">
        <v>132</v>
      </c>
      <c r="L643" s="6" t="s">
        <v>245</v>
      </c>
      <c r="M643" s="3" t="s">
        <v>246</v>
      </c>
      <c r="N643" s="3" t="s">
        <v>3492</v>
      </c>
      <c r="O643" s="3" t="s">
        <v>248</v>
      </c>
      <c r="P643" s="3" t="s">
        <v>161</v>
      </c>
      <c r="Q643" s="3" t="s">
        <v>31</v>
      </c>
      <c r="R643" s="3">
        <v>23</v>
      </c>
      <c r="S643" s="3">
        <v>13</v>
      </c>
      <c r="T643" s="3">
        <v>71.400000000000006</v>
      </c>
      <c r="U643" s="3">
        <v>82</v>
      </c>
      <c r="V643" s="3">
        <v>40</v>
      </c>
      <c r="W643" s="3">
        <v>103.3</v>
      </c>
      <c r="X643" s="32">
        <v>224</v>
      </c>
      <c r="Y643" s="33">
        <v>135</v>
      </c>
      <c r="Z643" s="3">
        <v>65.900000000000006</v>
      </c>
      <c r="AA643" s="3">
        <v>69932.84</v>
      </c>
      <c r="AB643" s="3">
        <v>42146</v>
      </c>
      <c r="AC643" s="3">
        <v>70676.84</v>
      </c>
      <c r="AD643" s="3">
        <v>42146</v>
      </c>
    </row>
    <row r="644" spans="1:30" x14ac:dyDescent="0.3">
      <c r="A644" s="3" t="s">
        <v>3493</v>
      </c>
      <c r="B644" s="4">
        <v>89610</v>
      </c>
      <c r="C644" s="4">
        <v>221</v>
      </c>
      <c r="D644" s="4" t="s">
        <v>25</v>
      </c>
      <c r="E644" s="5" t="s">
        <v>45</v>
      </c>
      <c r="F644" s="3" t="s">
        <v>3494</v>
      </c>
      <c r="G644" s="4" t="s">
        <v>86</v>
      </c>
      <c r="H644" s="3" t="s">
        <v>245</v>
      </c>
      <c r="I644" s="3" t="s">
        <v>245</v>
      </c>
      <c r="J644" s="3" t="s">
        <v>132</v>
      </c>
      <c r="K644" s="3" t="s">
        <v>132</v>
      </c>
      <c r="L644" s="6" t="s">
        <v>245</v>
      </c>
      <c r="M644" s="3" t="s">
        <v>246</v>
      </c>
      <c r="N644" s="3" t="s">
        <v>3495</v>
      </c>
      <c r="O644" s="3" t="s">
        <v>248</v>
      </c>
      <c r="P644" s="3" t="s">
        <v>51</v>
      </c>
      <c r="Q644" s="3" t="s">
        <v>31</v>
      </c>
      <c r="R644" s="3">
        <v>20</v>
      </c>
      <c r="S644" s="3">
        <v>19</v>
      </c>
      <c r="T644" s="3">
        <v>5.4</v>
      </c>
      <c r="U644" s="3">
        <v>77</v>
      </c>
      <c r="V644" s="3">
        <v>63</v>
      </c>
      <c r="W644" s="3">
        <v>22.2</v>
      </c>
      <c r="X644" s="32">
        <v>354</v>
      </c>
      <c r="Y644" s="33">
        <v>278</v>
      </c>
      <c r="Z644" s="3">
        <v>27.2</v>
      </c>
      <c r="AA644" s="3">
        <v>69922.02</v>
      </c>
      <c r="AB644" s="3">
        <v>55808.160000000003</v>
      </c>
      <c r="AC644" s="3">
        <v>79792.02</v>
      </c>
      <c r="AD644" s="3">
        <v>62750.16</v>
      </c>
    </row>
    <row r="645" spans="1:30" x14ac:dyDescent="0.3">
      <c r="A645" s="3" t="s">
        <v>1843</v>
      </c>
      <c r="B645" s="4">
        <v>33254</v>
      </c>
      <c r="C645" s="4">
        <v>209</v>
      </c>
      <c r="D645" s="4" t="s">
        <v>25</v>
      </c>
      <c r="E645" s="5" t="s">
        <v>45</v>
      </c>
      <c r="F645" s="3" t="s">
        <v>1844</v>
      </c>
      <c r="G645" s="4" t="s">
        <v>86</v>
      </c>
      <c r="H645" s="3" t="s">
        <v>153</v>
      </c>
      <c r="I645" s="3" t="s">
        <v>153</v>
      </c>
      <c r="J645" s="3" t="s">
        <v>89</v>
      </c>
      <c r="K645" s="3" t="s">
        <v>89</v>
      </c>
      <c r="L645" s="6" t="s">
        <v>153</v>
      </c>
      <c r="M645" s="3" t="s">
        <v>184</v>
      </c>
      <c r="N645" s="3" t="s">
        <v>1845</v>
      </c>
      <c r="O645" s="3" t="s">
        <v>92</v>
      </c>
      <c r="P645" s="3" t="s">
        <v>51</v>
      </c>
      <c r="Q645" s="3" t="s">
        <v>31</v>
      </c>
      <c r="R645" s="3">
        <v>50</v>
      </c>
      <c r="S645" s="3">
        <v>56</v>
      </c>
      <c r="T645" s="3">
        <v>-10.7</v>
      </c>
      <c r="U645" s="3">
        <v>162</v>
      </c>
      <c r="V645" s="3">
        <v>189</v>
      </c>
      <c r="W645" s="3">
        <v>-14.3</v>
      </c>
      <c r="X645" s="32">
        <v>686</v>
      </c>
      <c r="Y645" s="33">
        <v>775</v>
      </c>
      <c r="Z645" s="3">
        <v>-11.5</v>
      </c>
      <c r="AA645" s="3">
        <v>69764.960000000006</v>
      </c>
      <c r="AB645" s="3">
        <v>78817.36</v>
      </c>
      <c r="AC645" s="3">
        <v>69764.960000000006</v>
      </c>
      <c r="AD645" s="3">
        <v>78817.36</v>
      </c>
    </row>
    <row r="646" spans="1:30" x14ac:dyDescent="0.3">
      <c r="A646" s="3" t="s">
        <v>1220</v>
      </c>
      <c r="B646" s="4">
        <v>15621</v>
      </c>
      <c r="C646" s="4">
        <v>195</v>
      </c>
      <c r="D646" s="4" t="s">
        <v>25</v>
      </c>
      <c r="E646" s="5" t="s">
        <v>45</v>
      </c>
      <c r="F646" s="3" t="s">
        <v>1221</v>
      </c>
      <c r="G646" s="4" t="s">
        <v>86</v>
      </c>
      <c r="H646" s="3" t="s">
        <v>721</v>
      </c>
      <c r="I646" s="3" t="s">
        <v>228</v>
      </c>
      <c r="J646" s="3" t="s">
        <v>228</v>
      </c>
      <c r="K646" s="3" t="s">
        <v>132</v>
      </c>
      <c r="L646" s="6" t="s">
        <v>228</v>
      </c>
      <c r="M646" s="3" t="s">
        <v>228</v>
      </c>
      <c r="N646" s="3" t="s">
        <v>1222</v>
      </c>
      <c r="O646" s="3" t="s">
        <v>178</v>
      </c>
      <c r="P646" s="3" t="s">
        <v>51</v>
      </c>
      <c r="Q646" s="3" t="s">
        <v>31</v>
      </c>
      <c r="R646" s="3">
        <v>12</v>
      </c>
      <c r="S646" s="3">
        <v>11</v>
      </c>
      <c r="T646" s="3">
        <v>5.9</v>
      </c>
      <c r="U646" s="3">
        <v>46</v>
      </c>
      <c r="V646" s="3">
        <v>33</v>
      </c>
      <c r="W646" s="3">
        <v>40.799999999999997</v>
      </c>
      <c r="X646" s="32">
        <v>365</v>
      </c>
      <c r="Y646" s="33">
        <v>280</v>
      </c>
      <c r="Z646" s="3">
        <v>30.2</v>
      </c>
      <c r="AA646" s="3">
        <v>69658.539999999994</v>
      </c>
      <c r="AB646" s="3">
        <v>49241.74</v>
      </c>
      <c r="AC646" s="3">
        <v>87298.54</v>
      </c>
      <c r="AD646" s="3">
        <v>67029.34</v>
      </c>
    </row>
    <row r="647" spans="1:30" x14ac:dyDescent="0.3">
      <c r="A647" s="3" t="s">
        <v>3496</v>
      </c>
      <c r="B647" s="4">
        <v>34786</v>
      </c>
      <c r="C647" s="4">
        <v>179</v>
      </c>
      <c r="D647" s="4" t="s">
        <v>25</v>
      </c>
      <c r="E647" s="5" t="s">
        <v>45</v>
      </c>
      <c r="F647" s="3" t="s">
        <v>3497</v>
      </c>
      <c r="G647" s="4" t="s">
        <v>86</v>
      </c>
      <c r="H647" s="3" t="s">
        <v>252</v>
      </c>
      <c r="I647" s="3" t="s">
        <v>252</v>
      </c>
      <c r="J647" s="3" t="s">
        <v>132</v>
      </c>
      <c r="K647" s="3" t="s">
        <v>132</v>
      </c>
      <c r="L647" s="6" t="s">
        <v>252</v>
      </c>
      <c r="M647" s="3" t="s">
        <v>184</v>
      </c>
      <c r="N647" s="3" t="s">
        <v>3498</v>
      </c>
      <c r="O647" s="3" t="s">
        <v>311</v>
      </c>
      <c r="P647" s="3" t="s">
        <v>390</v>
      </c>
      <c r="Q647" s="3" t="s">
        <v>60</v>
      </c>
      <c r="R647" s="3">
        <v>36</v>
      </c>
      <c r="S647" s="3">
        <v>39</v>
      </c>
      <c r="T647" s="3">
        <v>-8.3000000000000007</v>
      </c>
      <c r="U647" s="3">
        <v>111</v>
      </c>
      <c r="V647" s="3">
        <v>103</v>
      </c>
      <c r="W647" s="3">
        <v>7.3</v>
      </c>
      <c r="X647" s="32">
        <v>383</v>
      </c>
      <c r="Y647" s="33">
        <v>384</v>
      </c>
      <c r="Z647" s="3">
        <v>-0.2</v>
      </c>
      <c r="AA647" s="3">
        <v>69457.399999999994</v>
      </c>
      <c r="AB647" s="3">
        <v>69136.45</v>
      </c>
      <c r="AC647" s="3">
        <v>74225.399999999994</v>
      </c>
      <c r="AD647" s="3">
        <v>74338.45</v>
      </c>
    </row>
    <row r="648" spans="1:30" x14ac:dyDescent="0.3">
      <c r="A648" s="3" t="s">
        <v>5461</v>
      </c>
      <c r="B648" s="4">
        <v>26606</v>
      </c>
      <c r="C648" s="4">
        <v>262</v>
      </c>
      <c r="D648" s="4" t="s">
        <v>25</v>
      </c>
      <c r="E648" s="5" t="s">
        <v>45</v>
      </c>
      <c r="F648" s="3" t="s">
        <v>5462</v>
      </c>
      <c r="G648" s="4" t="s">
        <v>86</v>
      </c>
      <c r="H648" s="3" t="s">
        <v>812</v>
      </c>
      <c r="I648" s="3" t="s">
        <v>175</v>
      </c>
      <c r="J648" s="3" t="s">
        <v>104</v>
      </c>
      <c r="K648" s="3" t="s">
        <v>104</v>
      </c>
      <c r="L648" s="6" t="s">
        <v>175</v>
      </c>
      <c r="M648" s="3" t="s">
        <v>176</v>
      </c>
      <c r="N648" s="3" t="s">
        <v>5463</v>
      </c>
      <c r="O648" s="3" t="s">
        <v>178</v>
      </c>
      <c r="P648" s="3" t="s">
        <v>397</v>
      </c>
      <c r="Q648" s="3" t="s">
        <v>31</v>
      </c>
      <c r="R648" s="3">
        <v>26</v>
      </c>
      <c r="S648" s="3">
        <v>36</v>
      </c>
      <c r="T648" s="3">
        <v>-28.5</v>
      </c>
      <c r="U648" s="3">
        <v>82</v>
      </c>
      <c r="V648" s="3">
        <v>105</v>
      </c>
      <c r="W648" s="3">
        <v>-21.9</v>
      </c>
      <c r="X648" s="32">
        <v>376</v>
      </c>
      <c r="Y648" s="33">
        <v>442</v>
      </c>
      <c r="Z648" s="3">
        <v>-14.9</v>
      </c>
      <c r="AA648" s="3">
        <v>69348.42</v>
      </c>
      <c r="AB648" s="3">
        <v>80098.11</v>
      </c>
      <c r="AC648" s="3">
        <v>69348.42</v>
      </c>
      <c r="AD648" s="3">
        <v>80098.11</v>
      </c>
    </row>
    <row r="649" spans="1:30" x14ac:dyDescent="0.3">
      <c r="A649" s="3" t="s">
        <v>1846</v>
      </c>
      <c r="B649" s="4">
        <v>87642</v>
      </c>
      <c r="C649" s="4">
        <v>140</v>
      </c>
      <c r="D649" s="4" t="s">
        <v>25</v>
      </c>
      <c r="E649" s="5" t="s">
        <v>45</v>
      </c>
      <c r="F649" s="3" t="s">
        <v>1847</v>
      </c>
      <c r="G649" s="4" t="s">
        <v>86</v>
      </c>
      <c r="H649" s="3" t="s">
        <v>245</v>
      </c>
      <c r="I649" s="3" t="s">
        <v>245</v>
      </c>
      <c r="J649" s="3" t="s">
        <v>89</v>
      </c>
      <c r="K649" s="3" t="s">
        <v>89</v>
      </c>
      <c r="L649" s="6" t="s">
        <v>245</v>
      </c>
      <c r="M649" s="3" t="s">
        <v>246</v>
      </c>
      <c r="N649" s="3" t="s">
        <v>1848</v>
      </c>
      <c r="O649" s="3" t="s">
        <v>248</v>
      </c>
      <c r="P649" s="3" t="s">
        <v>26</v>
      </c>
      <c r="Q649" s="3" t="s">
        <v>27</v>
      </c>
      <c r="R649" s="3">
        <v>46</v>
      </c>
      <c r="S649" s="3">
        <v>31</v>
      </c>
      <c r="T649" s="3">
        <v>48.4</v>
      </c>
      <c r="U649" s="3">
        <v>109</v>
      </c>
      <c r="V649" s="3">
        <v>107</v>
      </c>
      <c r="W649" s="3">
        <v>1.9</v>
      </c>
      <c r="X649" s="32">
        <v>410</v>
      </c>
      <c r="Y649" s="33">
        <v>352</v>
      </c>
      <c r="Z649" s="3">
        <v>16.399999999999999</v>
      </c>
      <c r="AA649" s="3">
        <v>69235.08</v>
      </c>
      <c r="AB649" s="3">
        <v>60347.28</v>
      </c>
      <c r="AC649" s="3">
        <v>70271.88</v>
      </c>
      <c r="AD649" s="3">
        <v>60347.28</v>
      </c>
    </row>
    <row r="650" spans="1:30" x14ac:dyDescent="0.3">
      <c r="A650" s="3" t="s">
        <v>1849</v>
      </c>
      <c r="B650" s="4">
        <v>47788</v>
      </c>
      <c r="C650" s="4">
        <v>93</v>
      </c>
      <c r="D650" s="4" t="s">
        <v>25</v>
      </c>
      <c r="E650" s="5" t="s">
        <v>45</v>
      </c>
      <c r="F650" s="3" t="s">
        <v>1850</v>
      </c>
      <c r="G650" s="4" t="s">
        <v>86</v>
      </c>
      <c r="H650" s="3" t="s">
        <v>87</v>
      </c>
      <c r="I650" s="3" t="s">
        <v>88</v>
      </c>
      <c r="J650" s="3" t="s">
        <v>89</v>
      </c>
      <c r="K650" s="3" t="s">
        <v>89</v>
      </c>
      <c r="L650" s="6" t="s">
        <v>88</v>
      </c>
      <c r="M650" s="3" t="s">
        <v>133</v>
      </c>
      <c r="N650" s="3" t="s">
        <v>1851</v>
      </c>
      <c r="O650" s="3" t="s">
        <v>106</v>
      </c>
      <c r="P650" s="3" t="s">
        <v>57</v>
      </c>
      <c r="Q650" s="3" t="s">
        <v>31</v>
      </c>
      <c r="R650" s="3">
        <v>12</v>
      </c>
      <c r="S650" s="3">
        <v>7</v>
      </c>
      <c r="T650" s="3">
        <v>66.7</v>
      </c>
      <c r="U650" s="3">
        <v>41</v>
      </c>
      <c r="V650" s="3">
        <v>45</v>
      </c>
      <c r="W650" s="3">
        <v>-8.6999999999999993</v>
      </c>
      <c r="X650" s="32">
        <v>274</v>
      </c>
      <c r="Y650" s="33">
        <v>264</v>
      </c>
      <c r="Z650" s="3">
        <v>3.9</v>
      </c>
      <c r="AA650" s="3">
        <v>69033.539999999994</v>
      </c>
      <c r="AB650" s="3">
        <v>66902.210000000006</v>
      </c>
      <c r="AC650" s="3">
        <v>72657.3</v>
      </c>
      <c r="AD650" s="3">
        <v>69926.210000000006</v>
      </c>
    </row>
    <row r="651" spans="1:30" x14ac:dyDescent="0.3">
      <c r="A651" s="3" t="s">
        <v>3499</v>
      </c>
      <c r="B651" s="4">
        <v>27544</v>
      </c>
      <c r="C651" s="4">
        <v>198</v>
      </c>
      <c r="D651" s="4" t="s">
        <v>25</v>
      </c>
      <c r="E651" s="5" t="s">
        <v>45</v>
      </c>
      <c r="F651" s="3" t="s">
        <v>3500</v>
      </c>
      <c r="G651" s="4" t="s">
        <v>86</v>
      </c>
      <c r="H651" s="3" t="s">
        <v>831</v>
      </c>
      <c r="I651" s="3" t="s">
        <v>175</v>
      </c>
      <c r="J651" s="3" t="s">
        <v>132</v>
      </c>
      <c r="K651" s="3" t="s">
        <v>132</v>
      </c>
      <c r="L651" s="6" t="s">
        <v>175</v>
      </c>
      <c r="M651" s="3" t="s">
        <v>184</v>
      </c>
      <c r="N651" s="3" t="s">
        <v>3501</v>
      </c>
      <c r="O651" s="3" t="s">
        <v>178</v>
      </c>
      <c r="P651" s="3" t="s">
        <v>57</v>
      </c>
      <c r="Q651" s="3" t="s">
        <v>31</v>
      </c>
      <c r="R651" s="3">
        <v>48</v>
      </c>
      <c r="S651" s="3">
        <v>54</v>
      </c>
      <c r="T651" s="3">
        <v>-11.1</v>
      </c>
      <c r="U651" s="3">
        <v>118</v>
      </c>
      <c r="V651" s="3">
        <v>108</v>
      </c>
      <c r="W651" s="3">
        <v>9.3000000000000007</v>
      </c>
      <c r="X651" s="32">
        <v>462</v>
      </c>
      <c r="Y651" s="33">
        <v>485</v>
      </c>
      <c r="Z651" s="3">
        <v>-4.7</v>
      </c>
      <c r="AA651" s="3">
        <v>68708.639999999999</v>
      </c>
      <c r="AB651" s="3">
        <v>72168.600000000006</v>
      </c>
      <c r="AC651" s="3">
        <v>72460.08</v>
      </c>
      <c r="AD651" s="3">
        <v>76067.399999999994</v>
      </c>
    </row>
    <row r="652" spans="1:30" x14ac:dyDescent="0.3">
      <c r="A652" s="3" t="s">
        <v>3502</v>
      </c>
      <c r="B652" s="4">
        <v>48764</v>
      </c>
      <c r="C652" s="4">
        <v>176</v>
      </c>
      <c r="D652" s="4" t="s">
        <v>25</v>
      </c>
      <c r="E652" s="5" t="s">
        <v>45</v>
      </c>
      <c r="F652" s="3" t="s">
        <v>3503</v>
      </c>
      <c r="G652" s="4" t="s">
        <v>86</v>
      </c>
      <c r="H652" s="3" t="s">
        <v>131</v>
      </c>
      <c r="I652" s="3" t="s">
        <v>88</v>
      </c>
      <c r="J652" s="3" t="s">
        <v>132</v>
      </c>
      <c r="K652" s="3" t="s">
        <v>132</v>
      </c>
      <c r="L652" s="6" t="s">
        <v>88</v>
      </c>
      <c r="M652" s="3" t="s">
        <v>133</v>
      </c>
      <c r="N652" s="3" t="s">
        <v>3504</v>
      </c>
      <c r="O652" s="3" t="s">
        <v>106</v>
      </c>
      <c r="P652" s="3" t="s">
        <v>213</v>
      </c>
      <c r="Q652" s="3" t="s">
        <v>60</v>
      </c>
      <c r="R652" s="3">
        <v>12</v>
      </c>
      <c r="S652" s="3">
        <v>11</v>
      </c>
      <c r="T652" s="3">
        <v>14.3</v>
      </c>
      <c r="U652" s="3">
        <v>44</v>
      </c>
      <c r="V652" s="3">
        <v>47</v>
      </c>
      <c r="W652" s="3">
        <v>-6.4</v>
      </c>
      <c r="X652" s="32">
        <v>234</v>
      </c>
      <c r="Y652" s="33">
        <v>354</v>
      </c>
      <c r="Z652" s="3">
        <v>-33.799999999999997</v>
      </c>
      <c r="AA652" s="3">
        <v>68702.44</v>
      </c>
      <c r="AB652" s="3">
        <v>84211.25</v>
      </c>
      <c r="AC652" s="3">
        <v>70524.399999999994</v>
      </c>
      <c r="AD652" s="3">
        <v>87965.26</v>
      </c>
    </row>
    <row r="653" spans="1:30" x14ac:dyDescent="0.3">
      <c r="A653" s="3" t="s">
        <v>4630</v>
      </c>
      <c r="B653" s="4">
        <v>64514</v>
      </c>
      <c r="C653" s="4">
        <v>96</v>
      </c>
      <c r="D653" s="4" t="s">
        <v>25</v>
      </c>
      <c r="E653" s="5">
        <v>42901</v>
      </c>
      <c r="F653" s="3" t="s">
        <v>4631</v>
      </c>
      <c r="G653" s="4" t="s">
        <v>86</v>
      </c>
      <c r="H653" s="3" t="s">
        <v>252</v>
      </c>
      <c r="I653" s="3" t="s">
        <v>252</v>
      </c>
      <c r="J653" s="3" t="s">
        <v>146</v>
      </c>
      <c r="K653" s="3" t="s">
        <v>146</v>
      </c>
      <c r="L653" s="6" t="s">
        <v>252</v>
      </c>
      <c r="M653" s="3" t="s">
        <v>184</v>
      </c>
      <c r="N653" s="3" t="s">
        <v>4632</v>
      </c>
      <c r="O653" s="3" t="s">
        <v>92</v>
      </c>
      <c r="P653" s="3" t="s">
        <v>397</v>
      </c>
      <c r="Q653" s="3" t="s">
        <v>31</v>
      </c>
      <c r="R653" s="3">
        <v>16</v>
      </c>
      <c r="S653" s="3">
        <v>21</v>
      </c>
      <c r="T653" s="3">
        <v>-22.2</v>
      </c>
      <c r="U653" s="3">
        <v>44</v>
      </c>
      <c r="V653" s="3">
        <v>39</v>
      </c>
      <c r="W653" s="3">
        <v>15.2</v>
      </c>
      <c r="X653" s="32">
        <v>287</v>
      </c>
      <c r="Y653" s="33">
        <v>160</v>
      </c>
      <c r="Z653" s="3">
        <v>79.599999999999994</v>
      </c>
      <c r="AA653" s="3">
        <v>68567.88</v>
      </c>
      <c r="AB653" s="3">
        <v>42028.86</v>
      </c>
      <c r="AC653" s="3">
        <v>75467.88</v>
      </c>
      <c r="AD653" s="3">
        <v>42028.86</v>
      </c>
    </row>
    <row r="654" spans="1:30" x14ac:dyDescent="0.3">
      <c r="A654" s="3" t="s">
        <v>5464</v>
      </c>
      <c r="B654" s="4">
        <v>89946</v>
      </c>
      <c r="C654" s="4">
        <v>221</v>
      </c>
      <c r="D654" s="4" t="s">
        <v>25</v>
      </c>
      <c r="E654" s="5" t="s">
        <v>45</v>
      </c>
      <c r="F654" s="3" t="s">
        <v>5465</v>
      </c>
      <c r="G654" s="4" t="s">
        <v>86</v>
      </c>
      <c r="H654" s="3" t="s">
        <v>245</v>
      </c>
      <c r="I654" s="3" t="s">
        <v>245</v>
      </c>
      <c r="J654" s="3" t="s">
        <v>104</v>
      </c>
      <c r="K654" s="3" t="s">
        <v>104</v>
      </c>
      <c r="L654" s="6" t="s">
        <v>245</v>
      </c>
      <c r="M654" s="3" t="s">
        <v>246</v>
      </c>
      <c r="N654" s="3" t="s">
        <v>5466</v>
      </c>
      <c r="O654" s="3" t="s">
        <v>248</v>
      </c>
      <c r="P654" s="3" t="s">
        <v>55</v>
      </c>
      <c r="Q654" s="3" t="s">
        <v>31</v>
      </c>
      <c r="R654" s="3">
        <v>54</v>
      </c>
      <c r="S654" s="3">
        <v>63</v>
      </c>
      <c r="T654" s="3">
        <v>-14.3</v>
      </c>
      <c r="U654" s="3">
        <v>188</v>
      </c>
      <c r="V654" s="3">
        <v>191</v>
      </c>
      <c r="W654" s="3">
        <v>-1.6</v>
      </c>
      <c r="X654" s="32">
        <v>605</v>
      </c>
      <c r="Y654" s="33">
        <v>581</v>
      </c>
      <c r="Z654" s="3">
        <v>4.0999999999999996</v>
      </c>
      <c r="AA654" s="3">
        <v>68565.929999999993</v>
      </c>
      <c r="AB654" s="3">
        <v>64973.52</v>
      </c>
      <c r="AC654" s="3">
        <v>70876.08</v>
      </c>
      <c r="AD654" s="3">
        <v>67349.52</v>
      </c>
    </row>
    <row r="655" spans="1:30" x14ac:dyDescent="0.3">
      <c r="A655" s="3" t="s">
        <v>274</v>
      </c>
      <c r="B655" s="4">
        <v>100301</v>
      </c>
      <c r="C655" s="4">
        <v>205</v>
      </c>
      <c r="D655" s="4" t="s">
        <v>25</v>
      </c>
      <c r="E655" s="5">
        <v>42993</v>
      </c>
      <c r="F655" s="3" t="s">
        <v>275</v>
      </c>
      <c r="G655" s="4" t="s">
        <v>86</v>
      </c>
      <c r="H655" s="3" t="s">
        <v>174</v>
      </c>
      <c r="I655" s="3" t="s">
        <v>175</v>
      </c>
      <c r="J655" s="3" t="s">
        <v>146</v>
      </c>
      <c r="K655" s="3" t="s">
        <v>146</v>
      </c>
      <c r="L655" s="6" t="s">
        <v>175</v>
      </c>
      <c r="M655" s="3" t="s">
        <v>176</v>
      </c>
      <c r="N655" s="3" t="s">
        <v>276</v>
      </c>
      <c r="O655" s="3" t="s">
        <v>178</v>
      </c>
      <c r="P655" s="3" t="s">
        <v>57</v>
      </c>
      <c r="Q655" s="3" t="s">
        <v>31</v>
      </c>
      <c r="X655" s="32">
        <v>185</v>
      </c>
      <c r="Y655" s="33"/>
      <c r="AA655" s="3">
        <v>68124.78</v>
      </c>
      <c r="AC655" s="3">
        <v>68124.78</v>
      </c>
    </row>
    <row r="656" spans="1:30" x14ac:dyDescent="0.3">
      <c r="A656" s="3" t="s">
        <v>4633</v>
      </c>
      <c r="B656" s="4">
        <v>5430</v>
      </c>
      <c r="C656" s="4">
        <v>113</v>
      </c>
      <c r="D656" s="4" t="s">
        <v>25</v>
      </c>
      <c r="E656" s="5" t="s">
        <v>45</v>
      </c>
      <c r="F656" s="3" t="s">
        <v>4634</v>
      </c>
      <c r="G656" s="4" t="s">
        <v>86</v>
      </c>
      <c r="H656" s="3" t="s">
        <v>900</v>
      </c>
      <c r="I656" s="3" t="s">
        <v>240</v>
      </c>
      <c r="J656" s="3" t="s">
        <v>146</v>
      </c>
      <c r="K656" s="3" t="s">
        <v>146</v>
      </c>
      <c r="L656" s="6" t="s">
        <v>240</v>
      </c>
      <c r="M656" s="3" t="s">
        <v>241</v>
      </c>
      <c r="N656" s="3" t="s">
        <v>4635</v>
      </c>
      <c r="O656" s="3" t="s">
        <v>178</v>
      </c>
      <c r="P656" s="3" t="s">
        <v>397</v>
      </c>
      <c r="Q656" s="3" t="s">
        <v>31</v>
      </c>
      <c r="R656" s="3">
        <v>7</v>
      </c>
      <c r="S656" s="3">
        <v>7</v>
      </c>
      <c r="T656" s="3">
        <v>0</v>
      </c>
      <c r="U656" s="3">
        <v>20</v>
      </c>
      <c r="V656" s="3">
        <v>16</v>
      </c>
      <c r="W656" s="3">
        <v>21.5</v>
      </c>
      <c r="X656" s="32">
        <v>84</v>
      </c>
      <c r="Y656" s="33">
        <v>88</v>
      </c>
      <c r="Z656" s="3">
        <v>-4.8</v>
      </c>
      <c r="AA656" s="3">
        <v>68018.399999999994</v>
      </c>
      <c r="AB656" s="3">
        <v>71829.119999999995</v>
      </c>
      <c r="AC656" s="3">
        <v>68018.399999999994</v>
      </c>
      <c r="AD656" s="3">
        <v>71829.119999999995</v>
      </c>
    </row>
    <row r="657" spans="1:30" x14ac:dyDescent="0.3">
      <c r="A657" s="3" t="s">
        <v>1852</v>
      </c>
      <c r="B657" s="4">
        <v>56793</v>
      </c>
      <c r="C657" s="4">
        <v>202</v>
      </c>
      <c r="D657" s="4" t="s">
        <v>25</v>
      </c>
      <c r="E657" s="5">
        <v>42710</v>
      </c>
      <c r="F657" s="3" t="s">
        <v>1853</v>
      </c>
      <c r="G657" s="4" t="s">
        <v>86</v>
      </c>
      <c r="H657" s="3" t="s">
        <v>87</v>
      </c>
      <c r="I657" s="3" t="s">
        <v>88</v>
      </c>
      <c r="J657" s="3" t="s">
        <v>89</v>
      </c>
      <c r="K657" s="3" t="s">
        <v>89</v>
      </c>
      <c r="L657" s="6" t="s">
        <v>88</v>
      </c>
      <c r="M657" s="3" t="s">
        <v>90</v>
      </c>
      <c r="N657" s="3" t="s">
        <v>1854</v>
      </c>
      <c r="O657" s="3" t="s">
        <v>92</v>
      </c>
      <c r="P657" s="3" t="s">
        <v>32</v>
      </c>
      <c r="Q657" s="3" t="s">
        <v>60</v>
      </c>
      <c r="R657" s="3">
        <v>31</v>
      </c>
      <c r="S657" s="3">
        <v>40</v>
      </c>
      <c r="T657" s="3">
        <v>-22.5</v>
      </c>
      <c r="U657" s="3">
        <v>139</v>
      </c>
      <c r="V657" s="3">
        <v>163</v>
      </c>
      <c r="W657" s="3">
        <v>-14.6</v>
      </c>
      <c r="X657" s="32">
        <v>673</v>
      </c>
      <c r="Y657" s="33">
        <v>517</v>
      </c>
      <c r="Z657" s="3">
        <v>30.3</v>
      </c>
      <c r="AA657" s="3">
        <v>67818.960000000006</v>
      </c>
      <c r="AB657" s="3">
        <v>52191.4</v>
      </c>
      <c r="AC657" s="3">
        <v>69470.8</v>
      </c>
      <c r="AD657" s="3">
        <v>53311.4</v>
      </c>
    </row>
    <row r="658" spans="1:30" x14ac:dyDescent="0.3">
      <c r="A658" s="3" t="s">
        <v>1855</v>
      </c>
      <c r="B658" s="4">
        <v>12467</v>
      </c>
      <c r="C658" s="4">
        <v>194</v>
      </c>
      <c r="D658" s="4" t="s">
        <v>25</v>
      </c>
      <c r="E658" s="5" t="s">
        <v>45</v>
      </c>
      <c r="F658" s="3" t="s">
        <v>1856</v>
      </c>
      <c r="G658" s="4" t="s">
        <v>86</v>
      </c>
      <c r="H658" s="3" t="s">
        <v>896</v>
      </c>
      <c r="I658" s="3" t="s">
        <v>257</v>
      </c>
      <c r="J658" s="3" t="s">
        <v>89</v>
      </c>
      <c r="K658" s="3" t="s">
        <v>89</v>
      </c>
      <c r="L658" s="6" t="s">
        <v>257</v>
      </c>
      <c r="M658" s="3" t="s">
        <v>258</v>
      </c>
      <c r="N658" s="3" t="s">
        <v>1857</v>
      </c>
      <c r="O658" s="3" t="s">
        <v>178</v>
      </c>
      <c r="P658" s="3" t="s">
        <v>49</v>
      </c>
      <c r="Q658" s="3" t="s">
        <v>50</v>
      </c>
      <c r="R658" s="3">
        <v>41</v>
      </c>
      <c r="S658" s="3">
        <v>46</v>
      </c>
      <c r="T658" s="3">
        <v>-9.3000000000000007</v>
      </c>
      <c r="U658" s="3">
        <v>131</v>
      </c>
      <c r="V658" s="3">
        <v>184</v>
      </c>
      <c r="W658" s="3">
        <v>-29.1</v>
      </c>
      <c r="X658" s="32">
        <v>725</v>
      </c>
      <c r="Y658" s="33">
        <v>795</v>
      </c>
      <c r="Z658" s="3">
        <v>-8.6999999999999993</v>
      </c>
      <c r="AA658" s="3">
        <v>67754.37</v>
      </c>
      <c r="AB658" s="3">
        <v>75331.62</v>
      </c>
      <c r="AC658" s="3">
        <v>68750.37</v>
      </c>
      <c r="AD658" s="3">
        <v>75331.62</v>
      </c>
    </row>
    <row r="659" spans="1:30" x14ac:dyDescent="0.3">
      <c r="A659" s="3" t="s">
        <v>3505</v>
      </c>
      <c r="B659" s="4">
        <v>5327</v>
      </c>
      <c r="C659" s="4">
        <v>51</v>
      </c>
      <c r="D659" s="4" t="s">
        <v>25</v>
      </c>
      <c r="E659" s="5" t="s">
        <v>45</v>
      </c>
      <c r="F659" s="3" t="s">
        <v>3506</v>
      </c>
      <c r="G659" s="4" t="s">
        <v>86</v>
      </c>
      <c r="H659" s="3" t="s">
        <v>900</v>
      </c>
      <c r="I659" s="3" t="s">
        <v>240</v>
      </c>
      <c r="J659" s="3" t="s">
        <v>132</v>
      </c>
      <c r="K659" s="3" t="s">
        <v>132</v>
      </c>
      <c r="L659" s="6" t="s">
        <v>240</v>
      </c>
      <c r="M659" s="3" t="s">
        <v>712</v>
      </c>
      <c r="N659" s="3" t="s">
        <v>3507</v>
      </c>
      <c r="O659" s="3" t="s">
        <v>178</v>
      </c>
      <c r="P659" s="3" t="s">
        <v>397</v>
      </c>
      <c r="Q659" s="3" t="s">
        <v>31</v>
      </c>
      <c r="R659" s="3">
        <v>17</v>
      </c>
      <c r="S659" s="3">
        <v>16</v>
      </c>
      <c r="T659" s="3">
        <v>5.4</v>
      </c>
      <c r="U659" s="3">
        <v>53</v>
      </c>
      <c r="V659" s="3">
        <v>56</v>
      </c>
      <c r="W659" s="3">
        <v>-5.5</v>
      </c>
      <c r="X659" s="32">
        <v>237</v>
      </c>
      <c r="Y659" s="33">
        <v>245</v>
      </c>
      <c r="Z659" s="3">
        <v>-3</v>
      </c>
      <c r="AA659" s="3">
        <v>67711.199999999997</v>
      </c>
      <c r="AB659" s="3">
        <v>69771.7</v>
      </c>
      <c r="AC659" s="3">
        <v>67711.199999999997</v>
      </c>
      <c r="AD659" s="3">
        <v>69771.7</v>
      </c>
    </row>
    <row r="660" spans="1:30" x14ac:dyDescent="0.3">
      <c r="A660" s="3" t="s">
        <v>5467</v>
      </c>
      <c r="B660" s="4">
        <v>35317</v>
      </c>
      <c r="C660" s="4">
        <v>99</v>
      </c>
      <c r="D660" s="4" t="s">
        <v>25</v>
      </c>
      <c r="E660" s="5" t="s">
        <v>45</v>
      </c>
      <c r="F660" s="3" t="s">
        <v>5468</v>
      </c>
      <c r="G660" s="4" t="s">
        <v>86</v>
      </c>
      <c r="H660" s="3" t="s">
        <v>252</v>
      </c>
      <c r="I660" s="3" t="s">
        <v>252</v>
      </c>
      <c r="J660" s="3" t="s">
        <v>104</v>
      </c>
      <c r="K660" s="3" t="s">
        <v>104</v>
      </c>
      <c r="L660" s="6" t="s">
        <v>252</v>
      </c>
      <c r="M660" s="3" t="s">
        <v>154</v>
      </c>
      <c r="N660" s="3" t="s">
        <v>5469</v>
      </c>
      <c r="O660" s="3" t="s">
        <v>311</v>
      </c>
      <c r="P660" s="3" t="s">
        <v>213</v>
      </c>
      <c r="Q660" s="3" t="s">
        <v>31</v>
      </c>
      <c r="R660" s="3">
        <v>97</v>
      </c>
      <c r="S660" s="3">
        <v>109</v>
      </c>
      <c r="T660" s="3">
        <v>-11</v>
      </c>
      <c r="U660" s="3">
        <v>288</v>
      </c>
      <c r="V660" s="3">
        <v>336</v>
      </c>
      <c r="W660" s="3">
        <v>-14.4</v>
      </c>
      <c r="X660" s="32">
        <v>1287</v>
      </c>
      <c r="Y660" s="33">
        <v>1463</v>
      </c>
      <c r="Z660" s="3">
        <v>-12</v>
      </c>
      <c r="AA660" s="3">
        <v>67638.880000000005</v>
      </c>
      <c r="AB660" s="3">
        <v>79544.95</v>
      </c>
      <c r="AC660" s="3">
        <v>67638.880000000005</v>
      </c>
      <c r="AD660" s="3">
        <v>79544.95</v>
      </c>
    </row>
    <row r="661" spans="1:30" x14ac:dyDescent="0.3">
      <c r="A661" s="3" t="s">
        <v>5470</v>
      </c>
      <c r="B661" s="4">
        <v>87168</v>
      </c>
      <c r="C661" s="4">
        <v>26</v>
      </c>
      <c r="D661" s="4" t="s">
        <v>25</v>
      </c>
      <c r="E661" s="5" t="s">
        <v>45</v>
      </c>
      <c r="F661" s="3" t="s">
        <v>5471</v>
      </c>
      <c r="G661" s="4" t="s">
        <v>86</v>
      </c>
      <c r="H661" s="3" t="s">
        <v>245</v>
      </c>
      <c r="I661" s="3" t="s">
        <v>245</v>
      </c>
      <c r="J661" s="3" t="s">
        <v>104</v>
      </c>
      <c r="K661" s="3" t="s">
        <v>104</v>
      </c>
      <c r="L661" s="6" t="s">
        <v>245</v>
      </c>
      <c r="M661" s="3" t="s">
        <v>529</v>
      </c>
      <c r="N661" s="3" t="s">
        <v>5472</v>
      </c>
      <c r="O661" s="3" t="s">
        <v>248</v>
      </c>
      <c r="P661" s="3" t="s">
        <v>64</v>
      </c>
      <c r="Q661" s="3" t="s">
        <v>31</v>
      </c>
      <c r="R661" s="3">
        <v>82</v>
      </c>
      <c r="S661" s="3">
        <v>110</v>
      </c>
      <c r="T661" s="3">
        <v>-25.5</v>
      </c>
      <c r="U661" s="3">
        <v>193</v>
      </c>
      <c r="V661" s="3">
        <v>293</v>
      </c>
      <c r="W661" s="3">
        <v>-34.299999999999997</v>
      </c>
      <c r="X661" s="32">
        <v>837</v>
      </c>
      <c r="Y661" s="33">
        <v>1041</v>
      </c>
      <c r="Z661" s="3">
        <v>-19.600000000000001</v>
      </c>
      <c r="AA661" s="3">
        <v>67623.240000000005</v>
      </c>
      <c r="AB661" s="3">
        <v>73550.22</v>
      </c>
      <c r="AC661" s="3">
        <v>67623.240000000005</v>
      </c>
      <c r="AD661" s="3">
        <v>73550.22</v>
      </c>
    </row>
    <row r="662" spans="1:30" x14ac:dyDescent="0.3">
      <c r="A662" s="3" t="s">
        <v>5473</v>
      </c>
      <c r="B662" s="4">
        <v>89767</v>
      </c>
      <c r="C662" s="4">
        <v>56</v>
      </c>
      <c r="D662" s="4" t="s">
        <v>25</v>
      </c>
      <c r="E662" s="5" t="s">
        <v>45</v>
      </c>
      <c r="F662" s="3" t="s">
        <v>5474</v>
      </c>
      <c r="G662" s="4" t="s">
        <v>86</v>
      </c>
      <c r="H662" s="3" t="s">
        <v>245</v>
      </c>
      <c r="I662" s="3" t="s">
        <v>245</v>
      </c>
      <c r="J662" s="3" t="s">
        <v>104</v>
      </c>
      <c r="K662" s="3" t="s">
        <v>104</v>
      </c>
      <c r="L662" s="6" t="s">
        <v>245</v>
      </c>
      <c r="M662" s="3" t="s">
        <v>529</v>
      </c>
      <c r="N662" s="3" t="s">
        <v>5475</v>
      </c>
      <c r="O662" s="3" t="s">
        <v>248</v>
      </c>
      <c r="P662" s="3" t="s">
        <v>421</v>
      </c>
      <c r="Q662" s="3" t="s">
        <v>27</v>
      </c>
      <c r="R662" s="3">
        <v>24</v>
      </c>
      <c r="S662" s="3">
        <v>70</v>
      </c>
      <c r="T662" s="3">
        <v>-65.599999999999994</v>
      </c>
      <c r="U662" s="3">
        <v>154</v>
      </c>
      <c r="V662" s="3">
        <v>267</v>
      </c>
      <c r="W662" s="3">
        <v>-42.4</v>
      </c>
      <c r="X662" s="32">
        <v>793</v>
      </c>
      <c r="Y662" s="33">
        <v>932</v>
      </c>
      <c r="Z662" s="3">
        <v>-14.9</v>
      </c>
      <c r="AA662" s="3">
        <v>67397.14</v>
      </c>
      <c r="AB662" s="3">
        <v>75646.28</v>
      </c>
      <c r="AC662" s="3">
        <v>67397.14</v>
      </c>
      <c r="AD662" s="3">
        <v>75646.28</v>
      </c>
    </row>
    <row r="663" spans="1:30" x14ac:dyDescent="0.3">
      <c r="A663" s="3" t="s">
        <v>4636</v>
      </c>
      <c r="B663" s="4">
        <v>34421</v>
      </c>
      <c r="C663" s="4">
        <v>162</v>
      </c>
      <c r="D663" s="4" t="s">
        <v>25</v>
      </c>
      <c r="E663" s="5" t="s">
        <v>45</v>
      </c>
      <c r="F663" s="3" t="s">
        <v>4637</v>
      </c>
      <c r="G663" s="4" t="s">
        <v>86</v>
      </c>
      <c r="H663" s="3" t="s">
        <v>252</v>
      </c>
      <c r="I663" s="3" t="s">
        <v>252</v>
      </c>
      <c r="J663" s="3" t="s">
        <v>146</v>
      </c>
      <c r="K663" s="3" t="s">
        <v>146</v>
      </c>
      <c r="L663" s="6" t="s">
        <v>252</v>
      </c>
      <c r="M663" s="3" t="s">
        <v>154</v>
      </c>
      <c r="N663" s="3" t="s">
        <v>4638</v>
      </c>
      <c r="O663" s="3" t="s">
        <v>311</v>
      </c>
      <c r="P663" s="3" t="s">
        <v>63</v>
      </c>
      <c r="Q663" s="3" t="s">
        <v>31</v>
      </c>
      <c r="R663" s="3">
        <v>11</v>
      </c>
      <c r="S663" s="3">
        <v>11</v>
      </c>
      <c r="T663" s="3">
        <v>0</v>
      </c>
      <c r="U663" s="3">
        <v>37</v>
      </c>
      <c r="V663" s="3">
        <v>43</v>
      </c>
      <c r="W663" s="3">
        <v>-14.1</v>
      </c>
      <c r="X663" s="32">
        <v>161</v>
      </c>
      <c r="Y663" s="33">
        <v>185</v>
      </c>
      <c r="Z663" s="3">
        <v>-12.6</v>
      </c>
      <c r="AA663" s="3">
        <v>67368.160000000003</v>
      </c>
      <c r="AB663" s="3">
        <v>77114.48</v>
      </c>
      <c r="AC663" s="3">
        <v>67368.160000000003</v>
      </c>
      <c r="AD663" s="3">
        <v>77114.48</v>
      </c>
    </row>
    <row r="664" spans="1:30" x14ac:dyDescent="0.3">
      <c r="A664" s="3" t="s">
        <v>4639</v>
      </c>
      <c r="B664" s="4">
        <v>65125</v>
      </c>
      <c r="C664" s="4">
        <v>166</v>
      </c>
      <c r="D664" s="4" t="s">
        <v>25</v>
      </c>
      <c r="E664" s="5" t="s">
        <v>45</v>
      </c>
      <c r="F664" s="3" t="s">
        <v>4640</v>
      </c>
      <c r="G664" s="4" t="s">
        <v>86</v>
      </c>
      <c r="H664" s="3" t="s">
        <v>54</v>
      </c>
      <c r="I664" s="3" t="s">
        <v>191</v>
      </c>
      <c r="J664" s="3" t="s">
        <v>146</v>
      </c>
      <c r="K664" s="3" t="s">
        <v>146</v>
      </c>
      <c r="L664" s="6" t="s">
        <v>191</v>
      </c>
      <c r="M664" s="3" t="s">
        <v>211</v>
      </c>
      <c r="N664" s="3" t="s">
        <v>4641</v>
      </c>
      <c r="O664" s="3" t="s">
        <v>92</v>
      </c>
      <c r="P664" s="3" t="s">
        <v>161</v>
      </c>
      <c r="Q664" s="3" t="s">
        <v>31</v>
      </c>
      <c r="R664" s="3">
        <v>46</v>
      </c>
      <c r="S664" s="3">
        <v>10</v>
      </c>
      <c r="T664" s="3">
        <v>360</v>
      </c>
      <c r="U664" s="3">
        <v>70</v>
      </c>
      <c r="V664" s="3">
        <v>35</v>
      </c>
      <c r="W664" s="3">
        <v>98.6</v>
      </c>
      <c r="X664" s="32">
        <v>197</v>
      </c>
      <c r="Y664" s="33">
        <v>130</v>
      </c>
      <c r="Z664" s="3">
        <v>51.6</v>
      </c>
      <c r="AA664" s="3">
        <v>67303.539999999994</v>
      </c>
      <c r="AB664" s="3">
        <v>46368.79</v>
      </c>
      <c r="AC664" s="3">
        <v>70999.539999999994</v>
      </c>
      <c r="AD664" s="3">
        <v>46368.79</v>
      </c>
    </row>
    <row r="665" spans="1:30" x14ac:dyDescent="0.3">
      <c r="A665" s="3" t="s">
        <v>5476</v>
      </c>
      <c r="B665" s="4">
        <v>41008</v>
      </c>
      <c r="C665" s="4">
        <v>158</v>
      </c>
      <c r="D665" s="4" t="s">
        <v>25</v>
      </c>
      <c r="E665" s="5" t="s">
        <v>45</v>
      </c>
      <c r="F665" s="3" t="s">
        <v>5477</v>
      </c>
      <c r="G665" s="4" t="s">
        <v>86</v>
      </c>
      <c r="H665" s="3" t="s">
        <v>252</v>
      </c>
      <c r="I665" s="3" t="s">
        <v>252</v>
      </c>
      <c r="J665" s="3" t="s">
        <v>104</v>
      </c>
      <c r="K665" s="3" t="s">
        <v>104</v>
      </c>
      <c r="L665" s="6" t="s">
        <v>252</v>
      </c>
      <c r="M665" s="3" t="s">
        <v>154</v>
      </c>
      <c r="N665" s="3" t="s">
        <v>5478</v>
      </c>
      <c r="O665" s="3" t="s">
        <v>311</v>
      </c>
      <c r="P665" s="3" t="s">
        <v>194</v>
      </c>
      <c r="Q665" s="3" t="s">
        <v>60</v>
      </c>
      <c r="R665" s="3">
        <v>74</v>
      </c>
      <c r="S665" s="3">
        <v>62</v>
      </c>
      <c r="T665" s="3">
        <v>18.399999999999999</v>
      </c>
      <c r="U665" s="3">
        <v>239</v>
      </c>
      <c r="V665" s="3">
        <v>261</v>
      </c>
      <c r="W665" s="3">
        <v>-8.4</v>
      </c>
      <c r="X665" s="16">
        <v>1049</v>
      </c>
      <c r="Y665" s="7">
        <v>1233</v>
      </c>
      <c r="Z665" s="3">
        <v>-14.9</v>
      </c>
      <c r="AA665" s="3">
        <v>66750.16</v>
      </c>
      <c r="AB665" s="3">
        <v>78677.86</v>
      </c>
      <c r="AC665" s="3">
        <v>72630.16</v>
      </c>
      <c r="AD665" s="3">
        <v>85349.86</v>
      </c>
    </row>
    <row r="666" spans="1:30" x14ac:dyDescent="0.3">
      <c r="A666" s="3" t="s">
        <v>4642</v>
      </c>
      <c r="B666" s="4">
        <v>26583</v>
      </c>
      <c r="C666" s="4">
        <v>162</v>
      </c>
      <c r="D666" s="4" t="s">
        <v>25</v>
      </c>
      <c r="E666" s="5" t="s">
        <v>45</v>
      </c>
      <c r="F666" s="3" t="s">
        <v>4643</v>
      </c>
      <c r="G666" s="4" t="s">
        <v>86</v>
      </c>
      <c r="H666" s="3" t="s">
        <v>812</v>
      </c>
      <c r="I666" s="3" t="s">
        <v>175</v>
      </c>
      <c r="J666" s="3" t="s">
        <v>146</v>
      </c>
      <c r="K666" s="3" t="s">
        <v>146</v>
      </c>
      <c r="L666" s="6" t="s">
        <v>175</v>
      </c>
      <c r="M666" s="3" t="s">
        <v>176</v>
      </c>
      <c r="N666" s="3" t="s">
        <v>4644</v>
      </c>
      <c r="O666" s="3" t="s">
        <v>178</v>
      </c>
      <c r="P666" s="3" t="s">
        <v>49</v>
      </c>
      <c r="Q666" s="3" t="s">
        <v>50</v>
      </c>
      <c r="R666" s="3">
        <v>22</v>
      </c>
      <c r="S666" s="3">
        <v>17</v>
      </c>
      <c r="T666" s="3">
        <v>31.3</v>
      </c>
      <c r="U666" s="3">
        <v>62</v>
      </c>
      <c r="V666" s="3">
        <v>51</v>
      </c>
      <c r="W666" s="3">
        <v>20.9</v>
      </c>
      <c r="X666" s="32">
        <v>260</v>
      </c>
      <c r="Y666" s="33">
        <v>228</v>
      </c>
      <c r="Z666" s="3">
        <v>14.1</v>
      </c>
      <c r="AA666" s="3">
        <v>66744.19</v>
      </c>
      <c r="AB666" s="3">
        <v>58510.37</v>
      </c>
      <c r="AC666" s="3">
        <v>66744.19</v>
      </c>
      <c r="AD666" s="3">
        <v>58510.37</v>
      </c>
    </row>
    <row r="667" spans="1:30" x14ac:dyDescent="0.3">
      <c r="A667" s="3" t="s">
        <v>1223</v>
      </c>
      <c r="B667" s="4">
        <v>15940</v>
      </c>
      <c r="C667" s="4">
        <v>198</v>
      </c>
      <c r="D667" s="4" t="s">
        <v>25</v>
      </c>
      <c r="E667" s="5" t="s">
        <v>45</v>
      </c>
      <c r="F667" s="3" t="s">
        <v>1224</v>
      </c>
      <c r="G667" s="4" t="s">
        <v>86</v>
      </c>
      <c r="H667" s="3" t="s">
        <v>721</v>
      </c>
      <c r="I667" s="3" t="s">
        <v>228</v>
      </c>
      <c r="J667" s="3" t="s">
        <v>228</v>
      </c>
      <c r="K667" s="3" t="s">
        <v>132</v>
      </c>
      <c r="L667" s="6" t="s">
        <v>228</v>
      </c>
      <c r="M667" s="3" t="s">
        <v>228</v>
      </c>
      <c r="N667" s="3" t="s">
        <v>1225</v>
      </c>
      <c r="O667" s="3" t="s">
        <v>178</v>
      </c>
      <c r="P667" s="3" t="s">
        <v>37</v>
      </c>
      <c r="Q667" s="3" t="s">
        <v>60</v>
      </c>
      <c r="R667" s="3">
        <v>16</v>
      </c>
      <c r="S667" s="3">
        <v>10</v>
      </c>
      <c r="T667" s="3">
        <v>48.8</v>
      </c>
      <c r="U667" s="3">
        <v>33</v>
      </c>
      <c r="V667" s="3">
        <v>38</v>
      </c>
      <c r="W667" s="3">
        <v>-14.6</v>
      </c>
      <c r="X667" s="32">
        <v>247</v>
      </c>
      <c r="Y667" s="33">
        <v>239</v>
      </c>
      <c r="Z667" s="3">
        <v>3.2</v>
      </c>
      <c r="AA667" s="3">
        <v>66371.199999999997</v>
      </c>
      <c r="AB667" s="3">
        <v>63153.19</v>
      </c>
      <c r="AC667" s="3">
        <v>66371.199999999997</v>
      </c>
      <c r="AD667" s="3">
        <v>63153.19</v>
      </c>
    </row>
    <row r="668" spans="1:30" x14ac:dyDescent="0.3">
      <c r="A668" s="3" t="s">
        <v>3508</v>
      </c>
      <c r="B668" s="4">
        <v>34919</v>
      </c>
      <c r="C668" s="4">
        <v>101</v>
      </c>
      <c r="D668" s="4" t="s">
        <v>25</v>
      </c>
      <c r="E668" s="5" t="s">
        <v>45</v>
      </c>
      <c r="F668" s="3" t="s">
        <v>3509</v>
      </c>
      <c r="G668" s="4" t="s">
        <v>86</v>
      </c>
      <c r="H668" s="3" t="s">
        <v>252</v>
      </c>
      <c r="I668" s="3" t="s">
        <v>252</v>
      </c>
      <c r="J668" s="3" t="s">
        <v>132</v>
      </c>
      <c r="K668" s="3" t="s">
        <v>89</v>
      </c>
      <c r="L668" s="6" t="s">
        <v>252</v>
      </c>
      <c r="M668" s="3" t="s">
        <v>154</v>
      </c>
      <c r="N668" s="3" t="s">
        <v>3510</v>
      </c>
      <c r="O668" s="3" t="s">
        <v>311</v>
      </c>
      <c r="P668" s="3" t="s">
        <v>128</v>
      </c>
      <c r="Q668" s="3" t="s">
        <v>60</v>
      </c>
      <c r="R668" s="3">
        <v>35</v>
      </c>
      <c r="S668" s="3">
        <v>23</v>
      </c>
      <c r="T668" s="3">
        <v>50</v>
      </c>
      <c r="U668" s="3">
        <v>175</v>
      </c>
      <c r="V668" s="3">
        <v>208</v>
      </c>
      <c r="W668" s="3">
        <v>-15.9</v>
      </c>
      <c r="X668" s="32">
        <v>749</v>
      </c>
      <c r="Y668" s="33">
        <v>785</v>
      </c>
      <c r="Z668" s="3">
        <v>-4.5</v>
      </c>
      <c r="AA668" s="3">
        <v>66363.789999999994</v>
      </c>
      <c r="AB668" s="3">
        <v>68830.64</v>
      </c>
      <c r="AC668" s="3">
        <v>77226.789999999994</v>
      </c>
      <c r="AD668" s="3">
        <v>80679.64</v>
      </c>
    </row>
    <row r="669" spans="1:30" x14ac:dyDescent="0.3">
      <c r="A669" s="3" t="s">
        <v>4645</v>
      </c>
      <c r="B669" s="4">
        <v>64571</v>
      </c>
      <c r="C669" s="4">
        <v>188</v>
      </c>
      <c r="D669" s="4" t="s">
        <v>25</v>
      </c>
      <c r="E669" s="5" t="s">
        <v>45</v>
      </c>
      <c r="F669" s="3" t="s">
        <v>4646</v>
      </c>
      <c r="G669" s="4" t="s">
        <v>86</v>
      </c>
      <c r="H669" s="3" t="s">
        <v>252</v>
      </c>
      <c r="I669" s="3" t="s">
        <v>252</v>
      </c>
      <c r="J669" s="3" t="s">
        <v>146</v>
      </c>
      <c r="K669" s="3" t="s">
        <v>146</v>
      </c>
      <c r="L669" s="6" t="s">
        <v>252</v>
      </c>
      <c r="M669" s="3" t="s">
        <v>184</v>
      </c>
      <c r="N669" s="3" t="s">
        <v>4647</v>
      </c>
      <c r="O669" s="3" t="s">
        <v>92</v>
      </c>
      <c r="P669" s="3" t="s">
        <v>397</v>
      </c>
      <c r="Q669" s="3" t="s">
        <v>31</v>
      </c>
      <c r="R669" s="3">
        <v>12</v>
      </c>
      <c r="S669" s="3">
        <v>13</v>
      </c>
      <c r="T669" s="3">
        <v>-4.2</v>
      </c>
      <c r="U669" s="3">
        <v>39</v>
      </c>
      <c r="V669" s="3">
        <v>60</v>
      </c>
      <c r="W669" s="3">
        <v>-34.5</v>
      </c>
      <c r="X669" s="16">
        <v>192</v>
      </c>
      <c r="Y669" s="7">
        <v>216</v>
      </c>
      <c r="Z669" s="3">
        <v>-10.9</v>
      </c>
      <c r="AA669" s="3">
        <v>66343.259999999995</v>
      </c>
      <c r="AB669" s="3">
        <v>74439.88</v>
      </c>
      <c r="AC669" s="3">
        <v>66343.259999999995</v>
      </c>
      <c r="AD669" s="3">
        <v>74439.88</v>
      </c>
    </row>
    <row r="670" spans="1:30" x14ac:dyDescent="0.3">
      <c r="A670" s="3" t="s">
        <v>3511</v>
      </c>
      <c r="B670" s="4">
        <v>80015</v>
      </c>
      <c r="C670" s="4">
        <v>190</v>
      </c>
      <c r="D670" s="4" t="s">
        <v>25</v>
      </c>
      <c r="E670" s="5">
        <v>42843</v>
      </c>
      <c r="F670" s="3" t="s">
        <v>3512</v>
      </c>
      <c r="G670" s="4" t="s">
        <v>86</v>
      </c>
      <c r="H670" s="3" t="s">
        <v>299</v>
      </c>
      <c r="I670" s="3" t="s">
        <v>191</v>
      </c>
      <c r="J670" s="3" t="s">
        <v>132</v>
      </c>
      <c r="K670" s="3" t="s">
        <v>132</v>
      </c>
      <c r="L670" s="6" t="s">
        <v>191</v>
      </c>
      <c r="M670" s="3" t="s">
        <v>206</v>
      </c>
      <c r="N670" s="3" t="s">
        <v>3513</v>
      </c>
      <c r="O670" s="3" t="s">
        <v>92</v>
      </c>
      <c r="P670" s="3" t="s">
        <v>41</v>
      </c>
      <c r="Q670" s="3" t="s">
        <v>60</v>
      </c>
      <c r="R670" s="3">
        <v>60</v>
      </c>
      <c r="S670" s="3">
        <v>86</v>
      </c>
      <c r="T670" s="3">
        <v>-30.2</v>
      </c>
      <c r="U670" s="3">
        <v>142</v>
      </c>
      <c r="V670" s="3">
        <v>322</v>
      </c>
      <c r="W670" s="3">
        <v>-55.9</v>
      </c>
      <c r="X670" s="32">
        <v>390</v>
      </c>
      <c r="Y670" s="33">
        <v>322</v>
      </c>
      <c r="Z670" s="3">
        <v>21.1</v>
      </c>
      <c r="AA670" s="3">
        <v>66298.320000000007</v>
      </c>
      <c r="AB670" s="3">
        <v>57348.959999999999</v>
      </c>
      <c r="AC670" s="3">
        <v>71884.800000000003</v>
      </c>
      <c r="AD670" s="3">
        <v>59351.040000000001</v>
      </c>
    </row>
    <row r="671" spans="1:30" x14ac:dyDescent="0.3">
      <c r="A671" s="3" t="s">
        <v>2888</v>
      </c>
      <c r="B671" s="4">
        <v>86751</v>
      </c>
      <c r="C671" s="4">
        <v>172</v>
      </c>
      <c r="D671" s="4" t="s">
        <v>25</v>
      </c>
      <c r="E671" s="5">
        <v>42709</v>
      </c>
      <c r="F671" s="3" t="s">
        <v>2889</v>
      </c>
      <c r="G671" s="4" t="s">
        <v>86</v>
      </c>
      <c r="H671" s="3" t="s">
        <v>831</v>
      </c>
      <c r="I671" s="3" t="s">
        <v>232</v>
      </c>
      <c r="J671" s="3" t="s">
        <v>232</v>
      </c>
      <c r="K671" s="3" t="s">
        <v>89</v>
      </c>
      <c r="L671" s="6" t="s">
        <v>175</v>
      </c>
      <c r="M671" s="3" t="s">
        <v>184</v>
      </c>
      <c r="N671" s="3" t="s">
        <v>2890</v>
      </c>
      <c r="O671" s="3" t="s">
        <v>92</v>
      </c>
      <c r="P671" s="3" t="s">
        <v>234</v>
      </c>
      <c r="Q671" s="3" t="s">
        <v>31</v>
      </c>
      <c r="R671" s="3">
        <v>29</v>
      </c>
      <c r="S671" s="3">
        <v>21</v>
      </c>
      <c r="T671" s="3">
        <v>40.200000000000003</v>
      </c>
      <c r="U671" s="3">
        <v>71</v>
      </c>
      <c r="V671" s="3">
        <v>55</v>
      </c>
      <c r="W671" s="3">
        <v>29.9</v>
      </c>
      <c r="X671" s="32">
        <v>324</v>
      </c>
      <c r="Y671" s="33">
        <v>173</v>
      </c>
      <c r="Z671" s="3">
        <v>87.3</v>
      </c>
      <c r="AA671" s="3">
        <v>66125.759999999995</v>
      </c>
      <c r="AB671" s="3">
        <v>35852.519999999997</v>
      </c>
      <c r="AC671" s="3">
        <v>67145.759999999995</v>
      </c>
      <c r="AD671" s="3">
        <v>35852.519999999997</v>
      </c>
    </row>
    <row r="672" spans="1:30" x14ac:dyDescent="0.3">
      <c r="A672" s="3" t="s">
        <v>3514</v>
      </c>
      <c r="B672" s="4">
        <v>28207</v>
      </c>
      <c r="C672" s="4">
        <v>222</v>
      </c>
      <c r="D672" s="4" t="s">
        <v>25</v>
      </c>
      <c r="E672" s="5" t="s">
        <v>45</v>
      </c>
      <c r="F672" s="3" t="s">
        <v>3515</v>
      </c>
      <c r="G672" s="4" t="s">
        <v>86</v>
      </c>
      <c r="H672" s="3" t="s">
        <v>153</v>
      </c>
      <c r="I672" s="3" t="s">
        <v>153</v>
      </c>
      <c r="J672" s="3" t="s">
        <v>132</v>
      </c>
      <c r="K672" s="3" t="s">
        <v>132</v>
      </c>
      <c r="L672" s="6" t="s">
        <v>153</v>
      </c>
      <c r="M672" s="3" t="s">
        <v>154</v>
      </c>
      <c r="N672" s="3" t="s">
        <v>3516</v>
      </c>
      <c r="O672" s="3" t="s">
        <v>156</v>
      </c>
      <c r="P672" s="3" t="s">
        <v>63</v>
      </c>
      <c r="Q672" s="3" t="s">
        <v>31</v>
      </c>
      <c r="R672" s="3">
        <v>41</v>
      </c>
      <c r="S672" s="3">
        <v>27</v>
      </c>
      <c r="T672" s="3">
        <v>51.9</v>
      </c>
      <c r="U672" s="3">
        <v>120</v>
      </c>
      <c r="V672" s="3">
        <v>101</v>
      </c>
      <c r="W672" s="3">
        <v>19.2</v>
      </c>
      <c r="X672" s="32">
        <v>397</v>
      </c>
      <c r="Y672" s="33">
        <v>371</v>
      </c>
      <c r="Z672" s="3">
        <v>6.9</v>
      </c>
      <c r="AA672" s="3">
        <v>65937.899999999994</v>
      </c>
      <c r="AB672" s="3">
        <v>61671.33</v>
      </c>
      <c r="AC672" s="3">
        <v>65937.899999999994</v>
      </c>
      <c r="AD672" s="3">
        <v>61671.33</v>
      </c>
    </row>
    <row r="673" spans="1:30" x14ac:dyDescent="0.3">
      <c r="A673" s="3" t="s">
        <v>4648</v>
      </c>
      <c r="B673" s="4">
        <v>5041</v>
      </c>
      <c r="C673" s="4">
        <v>119</v>
      </c>
      <c r="D673" s="4" t="s">
        <v>25</v>
      </c>
      <c r="E673" s="5" t="s">
        <v>45</v>
      </c>
      <c r="F673" s="3" t="s">
        <v>4649</v>
      </c>
      <c r="G673" s="4" t="s">
        <v>86</v>
      </c>
      <c r="H673" s="3" t="s">
        <v>900</v>
      </c>
      <c r="I673" s="3" t="s">
        <v>240</v>
      </c>
      <c r="J673" s="3" t="s">
        <v>146</v>
      </c>
      <c r="K673" s="3" t="s">
        <v>146</v>
      </c>
      <c r="L673" s="6" t="s">
        <v>240</v>
      </c>
      <c r="M673" s="3" t="s">
        <v>241</v>
      </c>
      <c r="N673" s="3" t="s">
        <v>4650</v>
      </c>
      <c r="O673" s="3" t="s">
        <v>178</v>
      </c>
      <c r="P673" s="3" t="s">
        <v>51</v>
      </c>
      <c r="Q673" s="3" t="s">
        <v>31</v>
      </c>
      <c r="R673" s="3">
        <v>3</v>
      </c>
      <c r="S673" s="3">
        <v>7</v>
      </c>
      <c r="T673" s="3">
        <v>-61.6</v>
      </c>
      <c r="U673" s="3">
        <v>10</v>
      </c>
      <c r="V673" s="3">
        <v>20</v>
      </c>
      <c r="W673" s="3">
        <v>-53.5</v>
      </c>
      <c r="X673" s="32">
        <v>59</v>
      </c>
      <c r="Y673" s="33">
        <v>98</v>
      </c>
      <c r="Z673" s="3">
        <v>-39.799999999999997</v>
      </c>
      <c r="AA673" s="3">
        <v>65625.3</v>
      </c>
      <c r="AB673" s="3">
        <v>99924.41</v>
      </c>
      <c r="AC673" s="3">
        <v>65625.3</v>
      </c>
      <c r="AD673" s="3">
        <v>99924.41</v>
      </c>
    </row>
    <row r="674" spans="1:30" x14ac:dyDescent="0.3">
      <c r="A674" s="3" t="s">
        <v>5479</v>
      </c>
      <c r="B674" s="4">
        <v>37938</v>
      </c>
      <c r="C674" s="4">
        <v>98</v>
      </c>
      <c r="D674" s="4" t="s">
        <v>25</v>
      </c>
      <c r="E674" s="5" t="s">
        <v>45</v>
      </c>
      <c r="F674" s="3" t="s">
        <v>5480</v>
      </c>
      <c r="G674" s="4" t="s">
        <v>86</v>
      </c>
      <c r="H674" s="3" t="s">
        <v>252</v>
      </c>
      <c r="I674" s="3" t="s">
        <v>252</v>
      </c>
      <c r="J674" s="3" t="s">
        <v>104</v>
      </c>
      <c r="K674" s="3" t="s">
        <v>104</v>
      </c>
      <c r="L674" s="6" t="s">
        <v>252</v>
      </c>
      <c r="M674" s="3" t="s">
        <v>154</v>
      </c>
      <c r="N674" s="3" t="s">
        <v>5481</v>
      </c>
      <c r="O674" s="3" t="s">
        <v>311</v>
      </c>
      <c r="P674" s="3" t="s">
        <v>213</v>
      </c>
      <c r="Q674" s="3" t="s">
        <v>60</v>
      </c>
      <c r="R674" s="3">
        <v>111</v>
      </c>
      <c r="S674" s="3">
        <v>96</v>
      </c>
      <c r="T674" s="3">
        <v>15.9</v>
      </c>
      <c r="U674" s="3">
        <v>308</v>
      </c>
      <c r="V674" s="3">
        <v>299</v>
      </c>
      <c r="W674" s="3">
        <v>3.1</v>
      </c>
      <c r="X674" s="16">
        <v>1201</v>
      </c>
      <c r="Y674" s="7">
        <v>1229</v>
      </c>
      <c r="Z674" s="3">
        <v>-2.2000000000000002</v>
      </c>
      <c r="AA674" s="3">
        <v>65280.32</v>
      </c>
      <c r="AB674" s="3">
        <v>66781.259999999995</v>
      </c>
      <c r="AC674" s="3">
        <v>65280.32</v>
      </c>
      <c r="AD674" s="3">
        <v>66781.259999999995</v>
      </c>
    </row>
    <row r="675" spans="1:30" x14ac:dyDescent="0.3">
      <c r="A675" s="3" t="s">
        <v>3517</v>
      </c>
      <c r="B675" s="4">
        <v>27474</v>
      </c>
      <c r="C675" s="4">
        <v>237</v>
      </c>
      <c r="D675" s="4" t="s">
        <v>25</v>
      </c>
      <c r="E675" s="5" t="s">
        <v>45</v>
      </c>
      <c r="F675" s="3" t="s">
        <v>3518</v>
      </c>
      <c r="G675" s="4" t="s">
        <v>86</v>
      </c>
      <c r="H675" s="3" t="s">
        <v>831</v>
      </c>
      <c r="I675" s="3" t="s">
        <v>175</v>
      </c>
      <c r="J675" s="3" t="s">
        <v>132</v>
      </c>
      <c r="K675" s="3" t="s">
        <v>132</v>
      </c>
      <c r="L675" s="6" t="s">
        <v>175</v>
      </c>
      <c r="M675" s="3" t="s">
        <v>184</v>
      </c>
      <c r="N675" s="3" t="s">
        <v>3519</v>
      </c>
      <c r="O675" s="3" t="s">
        <v>178</v>
      </c>
      <c r="P675" s="3" t="s">
        <v>254</v>
      </c>
      <c r="Q675" s="3" t="s">
        <v>60</v>
      </c>
      <c r="R675" s="3">
        <v>23</v>
      </c>
      <c r="S675" s="3">
        <v>18</v>
      </c>
      <c r="T675" s="3">
        <v>28.6</v>
      </c>
      <c r="U675" s="3">
        <v>84</v>
      </c>
      <c r="V675" s="3">
        <v>93</v>
      </c>
      <c r="W675" s="3">
        <v>-9.1999999999999993</v>
      </c>
      <c r="X675" s="32">
        <v>437</v>
      </c>
      <c r="Y675" s="33">
        <v>404</v>
      </c>
      <c r="Z675" s="3">
        <v>8.1</v>
      </c>
      <c r="AA675" s="3">
        <v>65242.75</v>
      </c>
      <c r="AB675" s="3">
        <v>60519.69</v>
      </c>
      <c r="AC675" s="3">
        <v>72549.279999999999</v>
      </c>
      <c r="AD675" s="3">
        <v>67137.84</v>
      </c>
    </row>
    <row r="676" spans="1:30" x14ac:dyDescent="0.3">
      <c r="A676" s="3" t="s">
        <v>4651</v>
      </c>
      <c r="B676" s="4">
        <v>34162</v>
      </c>
      <c r="C676" s="4">
        <v>110</v>
      </c>
      <c r="D676" s="4" t="s">
        <v>25</v>
      </c>
      <c r="E676" s="5" t="s">
        <v>45</v>
      </c>
      <c r="F676" s="3" t="s">
        <v>4652</v>
      </c>
      <c r="G676" s="4" t="s">
        <v>86</v>
      </c>
      <c r="H676" s="3" t="s">
        <v>252</v>
      </c>
      <c r="I676" s="3" t="s">
        <v>252</v>
      </c>
      <c r="J676" s="3" t="s">
        <v>146</v>
      </c>
      <c r="K676" s="3" t="s">
        <v>146</v>
      </c>
      <c r="L676" s="6" t="s">
        <v>252</v>
      </c>
      <c r="M676" s="3" t="s">
        <v>154</v>
      </c>
      <c r="N676" s="3" t="s">
        <v>4653</v>
      </c>
      <c r="O676" s="3" t="s">
        <v>311</v>
      </c>
      <c r="P676" s="3" t="s">
        <v>42</v>
      </c>
      <c r="Q676" s="3" t="s">
        <v>31</v>
      </c>
      <c r="R676" s="3">
        <v>21</v>
      </c>
      <c r="S676" s="3">
        <v>22</v>
      </c>
      <c r="T676" s="3">
        <v>-3.5</v>
      </c>
      <c r="U676" s="3">
        <v>68</v>
      </c>
      <c r="V676" s="3">
        <v>76</v>
      </c>
      <c r="W676" s="3">
        <v>-10.7</v>
      </c>
      <c r="X676" s="32">
        <v>257</v>
      </c>
      <c r="Y676" s="33">
        <v>316</v>
      </c>
      <c r="Z676" s="3">
        <v>-18.8</v>
      </c>
      <c r="AA676" s="3">
        <v>65159.98</v>
      </c>
      <c r="AB676" s="3">
        <v>80257.679999999993</v>
      </c>
      <c r="AC676" s="3">
        <v>65159.98</v>
      </c>
      <c r="AD676" s="3">
        <v>80257.679999999993</v>
      </c>
    </row>
    <row r="677" spans="1:30" x14ac:dyDescent="0.3">
      <c r="A677" s="3" t="s">
        <v>3520</v>
      </c>
      <c r="B677" s="4">
        <v>34076</v>
      </c>
      <c r="C677" s="4">
        <v>266</v>
      </c>
      <c r="D677" s="4" t="s">
        <v>25</v>
      </c>
      <c r="E677" s="5" t="s">
        <v>45</v>
      </c>
      <c r="F677" s="3" t="s">
        <v>3521</v>
      </c>
      <c r="G677" s="4" t="s">
        <v>86</v>
      </c>
      <c r="H677" s="3" t="s">
        <v>252</v>
      </c>
      <c r="I677" s="3" t="s">
        <v>252</v>
      </c>
      <c r="J677" s="3" t="s">
        <v>132</v>
      </c>
      <c r="K677" s="3" t="s">
        <v>132</v>
      </c>
      <c r="L677" s="6" t="s">
        <v>252</v>
      </c>
      <c r="M677" s="3" t="s">
        <v>184</v>
      </c>
      <c r="N677" s="3" t="s">
        <v>3522</v>
      </c>
      <c r="O677" s="3" t="s">
        <v>311</v>
      </c>
      <c r="P677" s="3" t="s">
        <v>51</v>
      </c>
      <c r="Q677" s="3" t="s">
        <v>31</v>
      </c>
      <c r="R677" s="3">
        <v>24</v>
      </c>
      <c r="S677" s="3">
        <v>25</v>
      </c>
      <c r="T677" s="3">
        <v>-5.9</v>
      </c>
      <c r="U677" s="3">
        <v>89</v>
      </c>
      <c r="V677" s="3">
        <v>96</v>
      </c>
      <c r="W677" s="3">
        <v>-6.8</v>
      </c>
      <c r="X677" s="32">
        <v>356</v>
      </c>
      <c r="Y677" s="33">
        <v>362</v>
      </c>
      <c r="Z677" s="3">
        <v>-1.8</v>
      </c>
      <c r="AA677" s="3">
        <v>65103.9</v>
      </c>
      <c r="AB677" s="3">
        <v>67613.899999999994</v>
      </c>
      <c r="AC677" s="3">
        <v>68895.899999999994</v>
      </c>
      <c r="AD677" s="3">
        <v>70187.899999999994</v>
      </c>
    </row>
    <row r="678" spans="1:30" x14ac:dyDescent="0.3">
      <c r="A678" s="3" t="s">
        <v>2891</v>
      </c>
      <c r="B678" s="4">
        <v>86748</v>
      </c>
      <c r="C678" s="4">
        <v>171</v>
      </c>
      <c r="D678" s="4" t="s">
        <v>25</v>
      </c>
      <c r="E678" s="5" t="s">
        <v>45</v>
      </c>
      <c r="F678" s="3" t="s">
        <v>2892</v>
      </c>
      <c r="G678" s="4" t="s">
        <v>86</v>
      </c>
      <c r="H678" s="3" t="s">
        <v>831</v>
      </c>
      <c r="I678" s="3" t="s">
        <v>232</v>
      </c>
      <c r="J678" s="3" t="s">
        <v>232</v>
      </c>
      <c r="K678" s="3" t="s">
        <v>89</v>
      </c>
      <c r="L678" s="6" t="s">
        <v>175</v>
      </c>
      <c r="M678" s="3" t="s">
        <v>184</v>
      </c>
      <c r="N678" s="3" t="s">
        <v>2893</v>
      </c>
      <c r="O678" s="3" t="s">
        <v>92</v>
      </c>
      <c r="P678" s="3" t="s">
        <v>234</v>
      </c>
      <c r="Q678" s="3" t="s">
        <v>31</v>
      </c>
      <c r="R678" s="3">
        <v>27</v>
      </c>
      <c r="S678" s="3">
        <v>20</v>
      </c>
      <c r="T678" s="3">
        <v>32.799999999999997</v>
      </c>
      <c r="U678" s="3">
        <v>71</v>
      </c>
      <c r="V678" s="3">
        <v>54</v>
      </c>
      <c r="W678" s="3">
        <v>32.799999999999997</v>
      </c>
      <c r="X678" s="32">
        <v>319</v>
      </c>
      <c r="Y678" s="33">
        <v>215</v>
      </c>
      <c r="Z678" s="3">
        <v>48.4</v>
      </c>
      <c r="AA678" s="3">
        <v>64967.21</v>
      </c>
      <c r="AB678" s="3">
        <v>43966.79</v>
      </c>
      <c r="AC678" s="3">
        <v>66023.210000000006</v>
      </c>
      <c r="AD678" s="3">
        <v>44504.79</v>
      </c>
    </row>
    <row r="679" spans="1:30" x14ac:dyDescent="0.3">
      <c r="A679" s="3" t="s">
        <v>1858</v>
      </c>
      <c r="B679" s="4">
        <v>67557</v>
      </c>
      <c r="C679" s="4">
        <v>119</v>
      </c>
      <c r="D679" s="4" t="s">
        <v>25</v>
      </c>
      <c r="E679" s="5" t="s">
        <v>45</v>
      </c>
      <c r="F679" s="3" t="s">
        <v>1859</v>
      </c>
      <c r="G679" s="4" t="s">
        <v>86</v>
      </c>
      <c r="H679" s="3" t="s">
        <v>54</v>
      </c>
      <c r="I679" s="3" t="s">
        <v>191</v>
      </c>
      <c r="J679" s="3" t="s">
        <v>89</v>
      </c>
      <c r="K679" s="3" t="s">
        <v>89</v>
      </c>
      <c r="L679" s="6" t="s">
        <v>191</v>
      </c>
      <c r="M679" s="3" t="s">
        <v>211</v>
      </c>
      <c r="N679" s="3" t="s">
        <v>1860</v>
      </c>
      <c r="O679" s="3" t="s">
        <v>92</v>
      </c>
      <c r="P679" s="3" t="s">
        <v>57</v>
      </c>
      <c r="Q679" s="3" t="s">
        <v>31</v>
      </c>
      <c r="R679" s="3">
        <v>91</v>
      </c>
      <c r="S679" s="3">
        <v>97</v>
      </c>
      <c r="T679" s="3">
        <v>-5.4</v>
      </c>
      <c r="U679" s="3">
        <v>297</v>
      </c>
      <c r="V679" s="3">
        <v>271</v>
      </c>
      <c r="W679" s="3">
        <v>9.3000000000000007</v>
      </c>
      <c r="X679" s="32">
        <v>1037</v>
      </c>
      <c r="Y679" s="33">
        <v>1044</v>
      </c>
      <c r="Z679" s="3">
        <v>-0.8</v>
      </c>
      <c r="AA679" s="3">
        <v>64936.800000000003</v>
      </c>
      <c r="AB679" s="3">
        <v>65430.96</v>
      </c>
      <c r="AC679" s="3">
        <v>64936.800000000003</v>
      </c>
      <c r="AD679" s="3">
        <v>65430.96</v>
      </c>
    </row>
    <row r="680" spans="1:30" x14ac:dyDescent="0.3">
      <c r="A680" s="3" t="s">
        <v>5482</v>
      </c>
      <c r="B680" s="4">
        <v>33524</v>
      </c>
      <c r="C680" s="4">
        <v>233</v>
      </c>
      <c r="D680" s="4" t="s">
        <v>25</v>
      </c>
      <c r="E680" s="5" t="s">
        <v>45</v>
      </c>
      <c r="F680" s="3" t="s">
        <v>5483</v>
      </c>
      <c r="G680" s="4" t="s">
        <v>86</v>
      </c>
      <c r="H680" s="3" t="s">
        <v>252</v>
      </c>
      <c r="I680" s="3" t="s">
        <v>252</v>
      </c>
      <c r="J680" s="3" t="s">
        <v>104</v>
      </c>
      <c r="K680" s="3" t="s">
        <v>104</v>
      </c>
      <c r="L680" s="6" t="s">
        <v>252</v>
      </c>
      <c r="M680" s="3" t="s">
        <v>184</v>
      </c>
      <c r="N680" s="3" t="s">
        <v>5484</v>
      </c>
      <c r="O680" s="3" t="s">
        <v>311</v>
      </c>
      <c r="P680" s="3" t="s">
        <v>2615</v>
      </c>
      <c r="Q680" s="3" t="s">
        <v>31</v>
      </c>
      <c r="S680" s="3">
        <v>59</v>
      </c>
      <c r="T680" s="3">
        <v>-100</v>
      </c>
      <c r="U680" s="3">
        <v>102</v>
      </c>
      <c r="V680" s="3">
        <v>338</v>
      </c>
      <c r="W680" s="3">
        <v>-69.8</v>
      </c>
      <c r="X680" s="32">
        <v>711</v>
      </c>
      <c r="Y680" s="33">
        <v>996</v>
      </c>
      <c r="Z680" s="3">
        <v>-28.6</v>
      </c>
      <c r="AA680" s="3">
        <v>64936.13</v>
      </c>
      <c r="AB680" s="3">
        <v>90977.55</v>
      </c>
      <c r="AC680" s="3">
        <v>64936.13</v>
      </c>
      <c r="AD680" s="3">
        <v>90977.55</v>
      </c>
    </row>
    <row r="681" spans="1:30" x14ac:dyDescent="0.3">
      <c r="A681" s="3" t="s">
        <v>1861</v>
      </c>
      <c r="B681" s="4">
        <v>10627</v>
      </c>
      <c r="C681" s="4">
        <v>140</v>
      </c>
      <c r="D681" s="4" t="s">
        <v>25</v>
      </c>
      <c r="E681" s="5" t="s">
        <v>45</v>
      </c>
      <c r="F681" s="3" t="s">
        <v>1862</v>
      </c>
      <c r="G681" s="4" t="s">
        <v>86</v>
      </c>
      <c r="H681" s="3" t="s">
        <v>896</v>
      </c>
      <c r="I681" s="3" t="s">
        <v>257</v>
      </c>
      <c r="J681" s="3" t="s">
        <v>89</v>
      </c>
      <c r="K681" s="3" t="s">
        <v>89</v>
      </c>
      <c r="L681" s="6" t="s">
        <v>257</v>
      </c>
      <c r="M681" s="3" t="s">
        <v>258</v>
      </c>
      <c r="N681" s="3" t="s">
        <v>1863</v>
      </c>
      <c r="O681" s="3" t="s">
        <v>178</v>
      </c>
      <c r="P681" s="3" t="s">
        <v>57</v>
      </c>
      <c r="Q681" s="3" t="s">
        <v>31</v>
      </c>
      <c r="R681" s="3">
        <v>44</v>
      </c>
      <c r="S681" s="3">
        <v>45</v>
      </c>
      <c r="T681" s="3">
        <v>-2.4</v>
      </c>
      <c r="U681" s="3">
        <v>176</v>
      </c>
      <c r="V681" s="3">
        <v>162</v>
      </c>
      <c r="W681" s="3">
        <v>8.9</v>
      </c>
      <c r="X681" s="32">
        <v>667</v>
      </c>
      <c r="Y681" s="33">
        <v>703</v>
      </c>
      <c r="Z681" s="3">
        <v>-5.0999999999999996</v>
      </c>
      <c r="AA681" s="3">
        <v>64864.800000000003</v>
      </c>
      <c r="AB681" s="3">
        <v>68342.399999999994</v>
      </c>
      <c r="AC681" s="3">
        <v>64864.800000000003</v>
      </c>
      <c r="AD681" s="3">
        <v>68342.399999999994</v>
      </c>
    </row>
    <row r="682" spans="1:30" x14ac:dyDescent="0.3">
      <c r="A682" s="3" t="s">
        <v>5485</v>
      </c>
      <c r="B682" s="4">
        <v>33706</v>
      </c>
      <c r="C682" s="4">
        <v>229</v>
      </c>
      <c r="D682" s="4" t="s">
        <v>25</v>
      </c>
      <c r="E682" s="5" t="s">
        <v>45</v>
      </c>
      <c r="F682" s="3" t="s">
        <v>5486</v>
      </c>
      <c r="G682" s="4" t="s">
        <v>86</v>
      </c>
      <c r="H682" s="3" t="s">
        <v>252</v>
      </c>
      <c r="I682" s="3" t="s">
        <v>252</v>
      </c>
      <c r="J682" s="3" t="s">
        <v>104</v>
      </c>
      <c r="K682" s="3" t="s">
        <v>104</v>
      </c>
      <c r="L682" s="6" t="s">
        <v>252</v>
      </c>
      <c r="M682" s="3" t="s">
        <v>154</v>
      </c>
      <c r="N682" s="3" t="s">
        <v>5487</v>
      </c>
      <c r="O682" s="3" t="s">
        <v>311</v>
      </c>
      <c r="P682" s="3" t="s">
        <v>2615</v>
      </c>
      <c r="Q682" s="3" t="s">
        <v>31</v>
      </c>
      <c r="S682" s="3">
        <v>4</v>
      </c>
      <c r="T682" s="3">
        <v>-100</v>
      </c>
      <c r="U682" s="3">
        <v>93</v>
      </c>
      <c r="V682" s="3">
        <v>123</v>
      </c>
      <c r="W682" s="3">
        <v>-24.7</v>
      </c>
      <c r="X682" s="32">
        <v>538</v>
      </c>
      <c r="Y682" s="33">
        <v>630</v>
      </c>
      <c r="Z682" s="3">
        <v>-14.7</v>
      </c>
      <c r="AA682" s="3">
        <v>64845.279999999999</v>
      </c>
      <c r="AB682" s="3">
        <v>76050.36</v>
      </c>
      <c r="AC682" s="3">
        <v>64845.279999999999</v>
      </c>
      <c r="AD682" s="3">
        <v>76050.36</v>
      </c>
    </row>
    <row r="683" spans="1:30" x14ac:dyDescent="0.3">
      <c r="A683" s="3" t="s">
        <v>1864</v>
      </c>
      <c r="B683" s="4">
        <v>4001</v>
      </c>
      <c r="C683" s="4">
        <v>178</v>
      </c>
      <c r="D683" s="4" t="s">
        <v>25</v>
      </c>
      <c r="E683" s="5" t="s">
        <v>45</v>
      </c>
      <c r="F683" s="3" t="s">
        <v>1865</v>
      </c>
      <c r="G683" s="4" t="s">
        <v>86</v>
      </c>
      <c r="H683" s="3" t="s">
        <v>245</v>
      </c>
      <c r="I683" s="3" t="s">
        <v>245</v>
      </c>
      <c r="J683" s="3" t="s">
        <v>89</v>
      </c>
      <c r="K683" s="3" t="s">
        <v>89</v>
      </c>
      <c r="L683" s="6" t="s">
        <v>245</v>
      </c>
      <c r="M683" s="3" t="s">
        <v>529</v>
      </c>
      <c r="N683" s="3" t="s">
        <v>1866</v>
      </c>
      <c r="O683" s="3" t="s">
        <v>248</v>
      </c>
      <c r="P683" s="3" t="s">
        <v>128</v>
      </c>
      <c r="Q683" s="3" t="s">
        <v>60</v>
      </c>
      <c r="R683" s="3">
        <v>28</v>
      </c>
      <c r="S683" s="3">
        <v>1</v>
      </c>
      <c r="T683" s="3">
        <v>5583.4</v>
      </c>
      <c r="U683" s="3">
        <v>101</v>
      </c>
      <c r="V683" s="3">
        <v>1</v>
      </c>
      <c r="W683" s="3">
        <v>20083.400000000001</v>
      </c>
      <c r="X683" s="32">
        <v>330</v>
      </c>
      <c r="Y683" s="33">
        <v>98</v>
      </c>
      <c r="Z683" s="3">
        <v>236.7</v>
      </c>
      <c r="AA683" s="3">
        <v>64833.36</v>
      </c>
      <c r="AB683" s="3">
        <v>17031.419999999998</v>
      </c>
      <c r="AC683" s="3">
        <v>66986.28</v>
      </c>
      <c r="AD683" s="3">
        <v>18833.22</v>
      </c>
    </row>
    <row r="684" spans="1:30" x14ac:dyDescent="0.3">
      <c r="A684" s="3" t="s">
        <v>1867</v>
      </c>
      <c r="B684" s="4">
        <v>5289</v>
      </c>
      <c r="C684" s="4">
        <v>225</v>
      </c>
      <c r="D684" s="4" t="s">
        <v>25</v>
      </c>
      <c r="E684" s="5" t="s">
        <v>45</v>
      </c>
      <c r="F684" s="3" t="s">
        <v>1868</v>
      </c>
      <c r="G684" s="4" t="s">
        <v>86</v>
      </c>
      <c r="H684" s="3" t="s">
        <v>900</v>
      </c>
      <c r="I684" s="3" t="s">
        <v>240</v>
      </c>
      <c r="J684" s="3" t="s">
        <v>89</v>
      </c>
      <c r="K684" s="3" t="s">
        <v>89</v>
      </c>
      <c r="L684" s="6" t="s">
        <v>240</v>
      </c>
      <c r="M684" s="3" t="s">
        <v>712</v>
      </c>
      <c r="N684" s="3" t="s">
        <v>1869</v>
      </c>
      <c r="O684" s="3" t="s">
        <v>178</v>
      </c>
      <c r="P684" s="3" t="s">
        <v>397</v>
      </c>
      <c r="Q684" s="3" t="s">
        <v>31</v>
      </c>
      <c r="R684" s="3">
        <v>27</v>
      </c>
      <c r="S684" s="3">
        <v>29</v>
      </c>
      <c r="T684" s="3">
        <v>-7.9</v>
      </c>
      <c r="U684" s="3">
        <v>80</v>
      </c>
      <c r="V684" s="3">
        <v>87</v>
      </c>
      <c r="W684" s="3">
        <v>-7.8</v>
      </c>
      <c r="X684" s="32">
        <v>326</v>
      </c>
      <c r="Y684" s="33">
        <v>347</v>
      </c>
      <c r="Z684" s="3">
        <v>-6.1</v>
      </c>
      <c r="AA684" s="3">
        <v>64592</v>
      </c>
      <c r="AB684" s="3">
        <v>68794</v>
      </c>
      <c r="AC684" s="3">
        <v>64592</v>
      </c>
      <c r="AD684" s="3">
        <v>68794</v>
      </c>
    </row>
    <row r="685" spans="1:30" x14ac:dyDescent="0.3">
      <c r="A685" s="3" t="s">
        <v>1870</v>
      </c>
      <c r="B685" s="4">
        <v>39916</v>
      </c>
      <c r="C685" s="4">
        <v>271</v>
      </c>
      <c r="D685" s="4" t="s">
        <v>25</v>
      </c>
      <c r="E685" s="5">
        <v>42565</v>
      </c>
      <c r="F685" s="3" t="s">
        <v>1871</v>
      </c>
      <c r="G685" s="4" t="s">
        <v>86</v>
      </c>
      <c r="H685" s="3" t="s">
        <v>252</v>
      </c>
      <c r="I685" s="3" t="s">
        <v>252</v>
      </c>
      <c r="J685" s="3" t="s">
        <v>89</v>
      </c>
      <c r="K685" s="3" t="s">
        <v>89</v>
      </c>
      <c r="L685" s="6" t="s">
        <v>252</v>
      </c>
      <c r="M685" s="3" t="s">
        <v>184</v>
      </c>
      <c r="N685" s="3" t="s">
        <v>1872</v>
      </c>
      <c r="O685" s="3" t="s">
        <v>92</v>
      </c>
      <c r="P685" s="3" t="s">
        <v>26</v>
      </c>
      <c r="Q685" s="3" t="s">
        <v>27</v>
      </c>
      <c r="R685" s="3">
        <v>40</v>
      </c>
      <c r="S685" s="3">
        <v>44</v>
      </c>
      <c r="T685" s="3">
        <v>-8.5</v>
      </c>
      <c r="U685" s="3">
        <v>124</v>
      </c>
      <c r="V685" s="3">
        <v>159</v>
      </c>
      <c r="W685" s="3">
        <v>-21.9</v>
      </c>
      <c r="X685" s="32">
        <v>539</v>
      </c>
      <c r="Y685" s="33">
        <v>796</v>
      </c>
      <c r="Z685" s="3">
        <v>-32.299999999999997</v>
      </c>
      <c r="AA685" s="3">
        <v>64270.45</v>
      </c>
      <c r="AB685" s="3">
        <v>94925.65</v>
      </c>
      <c r="AC685" s="3">
        <v>64270.45</v>
      </c>
      <c r="AD685" s="3">
        <v>94925.65</v>
      </c>
    </row>
    <row r="686" spans="1:30" x14ac:dyDescent="0.3">
      <c r="A686" s="3" t="s">
        <v>974</v>
      </c>
      <c r="B686" s="4">
        <v>58866</v>
      </c>
      <c r="C686" s="4">
        <v>222</v>
      </c>
      <c r="D686" s="4" t="s">
        <v>25</v>
      </c>
      <c r="E686" s="5" t="s">
        <v>45</v>
      </c>
      <c r="F686" s="3" t="s">
        <v>975</v>
      </c>
      <c r="G686" s="4" t="s">
        <v>86</v>
      </c>
      <c r="H686" s="3" t="s">
        <v>116</v>
      </c>
      <c r="I686" s="3" t="s">
        <v>116</v>
      </c>
      <c r="J686" s="3" t="s">
        <v>116</v>
      </c>
      <c r="K686" s="3" t="s">
        <v>89</v>
      </c>
      <c r="L686" s="6" t="s">
        <v>116</v>
      </c>
      <c r="M686" s="3" t="s">
        <v>122</v>
      </c>
      <c r="N686" s="3" t="s">
        <v>976</v>
      </c>
      <c r="O686" s="3" t="s">
        <v>119</v>
      </c>
      <c r="P686" s="3" t="s">
        <v>128</v>
      </c>
      <c r="Q686" s="3" t="s">
        <v>60</v>
      </c>
      <c r="R686" s="3">
        <v>68</v>
      </c>
      <c r="S686" s="3">
        <v>36</v>
      </c>
      <c r="T686" s="3">
        <v>88.9</v>
      </c>
      <c r="U686" s="3">
        <v>216</v>
      </c>
      <c r="V686" s="3">
        <v>130</v>
      </c>
      <c r="W686" s="3">
        <v>66</v>
      </c>
      <c r="X686" s="32">
        <v>604</v>
      </c>
      <c r="Y686" s="33">
        <v>490</v>
      </c>
      <c r="Z686" s="3">
        <v>23.2</v>
      </c>
      <c r="AA686" s="3">
        <v>64174.02</v>
      </c>
      <c r="AB686" s="3">
        <v>50373.18</v>
      </c>
      <c r="AC686" s="3">
        <v>66889.81</v>
      </c>
      <c r="AD686" s="3">
        <v>52656.23</v>
      </c>
    </row>
    <row r="687" spans="1:30" x14ac:dyDescent="0.3">
      <c r="A687" s="3" t="s">
        <v>1873</v>
      </c>
      <c r="B687" s="4">
        <v>17953</v>
      </c>
      <c r="C687" s="4">
        <v>230</v>
      </c>
      <c r="D687" s="4" t="s">
        <v>25</v>
      </c>
      <c r="E687" s="5" t="s">
        <v>45</v>
      </c>
      <c r="F687" s="3" t="s">
        <v>1874</v>
      </c>
      <c r="G687" s="4" t="s">
        <v>86</v>
      </c>
      <c r="H687" s="3" t="s">
        <v>758</v>
      </c>
      <c r="I687" s="3" t="s">
        <v>175</v>
      </c>
      <c r="J687" s="3" t="s">
        <v>89</v>
      </c>
      <c r="K687" s="3" t="s">
        <v>89</v>
      </c>
      <c r="L687" s="6" t="s">
        <v>175</v>
      </c>
      <c r="M687" s="3" t="s">
        <v>176</v>
      </c>
      <c r="N687" s="3" t="s">
        <v>1875</v>
      </c>
      <c r="O687" s="3" t="s">
        <v>178</v>
      </c>
      <c r="P687" s="3" t="s">
        <v>55</v>
      </c>
      <c r="Q687" s="3" t="s">
        <v>31</v>
      </c>
      <c r="R687" s="3">
        <v>37</v>
      </c>
      <c r="S687" s="3">
        <v>26</v>
      </c>
      <c r="T687" s="3">
        <v>45.8</v>
      </c>
      <c r="U687" s="3">
        <v>110</v>
      </c>
      <c r="V687" s="3">
        <v>112</v>
      </c>
      <c r="W687" s="3">
        <v>-1.9</v>
      </c>
      <c r="X687" s="32">
        <v>582</v>
      </c>
      <c r="Y687" s="33">
        <v>514</v>
      </c>
      <c r="Z687" s="3">
        <v>13.1</v>
      </c>
      <c r="AA687" s="3">
        <v>64159.78</v>
      </c>
      <c r="AB687" s="3">
        <v>58452.480000000003</v>
      </c>
      <c r="AC687" s="3">
        <v>70375.78</v>
      </c>
      <c r="AD687" s="3">
        <v>61356.480000000003</v>
      </c>
    </row>
    <row r="688" spans="1:30" x14ac:dyDescent="0.3">
      <c r="A688" s="3" t="s">
        <v>4654</v>
      </c>
      <c r="B688" s="4">
        <v>64714</v>
      </c>
      <c r="C688" s="4">
        <v>93</v>
      </c>
      <c r="D688" s="4" t="s">
        <v>25</v>
      </c>
      <c r="E688" s="5" t="s">
        <v>45</v>
      </c>
      <c r="F688" s="3" t="s">
        <v>4655</v>
      </c>
      <c r="G688" s="4" t="s">
        <v>86</v>
      </c>
      <c r="H688" s="3" t="s">
        <v>252</v>
      </c>
      <c r="I688" s="3" t="s">
        <v>252</v>
      </c>
      <c r="J688" s="3" t="s">
        <v>146</v>
      </c>
      <c r="K688" s="3" t="s">
        <v>146</v>
      </c>
      <c r="L688" s="6" t="s">
        <v>252</v>
      </c>
      <c r="M688" s="3" t="s">
        <v>184</v>
      </c>
      <c r="N688" s="3" t="s">
        <v>4656</v>
      </c>
      <c r="O688" s="3" t="s">
        <v>92</v>
      </c>
      <c r="P688" s="3" t="s">
        <v>397</v>
      </c>
      <c r="Q688" s="3" t="s">
        <v>31</v>
      </c>
      <c r="R688" s="3">
        <v>15</v>
      </c>
      <c r="S688" s="3">
        <v>19</v>
      </c>
      <c r="T688" s="3">
        <v>-18.7</v>
      </c>
      <c r="U688" s="3">
        <v>37</v>
      </c>
      <c r="V688" s="3">
        <v>61</v>
      </c>
      <c r="W688" s="3">
        <v>-38.5</v>
      </c>
      <c r="X688" s="16">
        <v>259</v>
      </c>
      <c r="Y688" s="7">
        <v>236</v>
      </c>
      <c r="Z688" s="3">
        <v>10.1</v>
      </c>
      <c r="AA688" s="3">
        <v>64127.42</v>
      </c>
      <c r="AB688" s="3">
        <v>61969.56</v>
      </c>
      <c r="AC688" s="3">
        <v>68207.42</v>
      </c>
      <c r="AD688" s="3">
        <v>61969.56</v>
      </c>
    </row>
    <row r="689" spans="1:30" x14ac:dyDescent="0.3">
      <c r="A689" s="3" t="s">
        <v>4657</v>
      </c>
      <c r="B689" s="4">
        <v>11285</v>
      </c>
      <c r="C689" s="4">
        <v>69</v>
      </c>
      <c r="D689" s="4" t="s">
        <v>25</v>
      </c>
      <c r="E689" s="5" t="s">
        <v>45</v>
      </c>
      <c r="F689" s="3" t="s">
        <v>4658</v>
      </c>
      <c r="G689" s="4" t="s">
        <v>86</v>
      </c>
      <c r="H689" s="3" t="s">
        <v>896</v>
      </c>
      <c r="I689" s="3" t="s">
        <v>257</v>
      </c>
      <c r="J689" s="3" t="s">
        <v>146</v>
      </c>
      <c r="K689" s="3" t="s">
        <v>146</v>
      </c>
      <c r="L689" s="6" t="s">
        <v>257</v>
      </c>
      <c r="M689" s="3" t="s">
        <v>330</v>
      </c>
      <c r="N689" s="3" t="s">
        <v>4659</v>
      </c>
      <c r="O689" s="3" t="s">
        <v>178</v>
      </c>
      <c r="P689" s="3" t="s">
        <v>397</v>
      </c>
      <c r="Q689" s="3" t="s">
        <v>31</v>
      </c>
      <c r="R689" s="3">
        <v>4</v>
      </c>
      <c r="S689" s="3">
        <v>3</v>
      </c>
      <c r="T689" s="3">
        <v>40</v>
      </c>
      <c r="U689" s="3">
        <v>12</v>
      </c>
      <c r="V689" s="3">
        <v>13</v>
      </c>
      <c r="W689" s="3">
        <v>-4.5999999999999996</v>
      </c>
      <c r="X689" s="32">
        <v>52</v>
      </c>
      <c r="Y689" s="33">
        <v>69</v>
      </c>
      <c r="Z689" s="3">
        <v>-24.4</v>
      </c>
      <c r="AA689" s="3">
        <v>64109.54</v>
      </c>
      <c r="AB689" s="3">
        <v>84448.03</v>
      </c>
      <c r="AC689" s="3">
        <v>64109.54</v>
      </c>
      <c r="AD689" s="3">
        <v>84448.03</v>
      </c>
    </row>
    <row r="690" spans="1:30" x14ac:dyDescent="0.3">
      <c r="A690" s="3" t="s">
        <v>4660</v>
      </c>
      <c r="B690" s="4">
        <v>32650</v>
      </c>
      <c r="C690" s="4">
        <v>109</v>
      </c>
      <c r="D690" s="4" t="s">
        <v>25</v>
      </c>
      <c r="E690" s="5" t="s">
        <v>45</v>
      </c>
      <c r="F690" s="3" t="s">
        <v>4661</v>
      </c>
      <c r="G690" s="4" t="s">
        <v>86</v>
      </c>
      <c r="H690" s="3" t="s">
        <v>153</v>
      </c>
      <c r="I690" s="3" t="s">
        <v>153</v>
      </c>
      <c r="J690" s="3" t="s">
        <v>146</v>
      </c>
      <c r="K690" s="3" t="s">
        <v>146</v>
      </c>
      <c r="L690" s="6" t="s">
        <v>153</v>
      </c>
      <c r="M690" s="3" t="s">
        <v>154</v>
      </c>
      <c r="N690" s="3" t="s">
        <v>4662</v>
      </c>
      <c r="O690" s="3" t="s">
        <v>156</v>
      </c>
      <c r="P690" s="3" t="s">
        <v>61</v>
      </c>
      <c r="Q690" s="3" t="s">
        <v>60</v>
      </c>
      <c r="R690" s="3">
        <v>29</v>
      </c>
      <c r="S690" s="3">
        <v>19</v>
      </c>
      <c r="T690" s="3">
        <v>52</v>
      </c>
      <c r="U690" s="3">
        <v>64</v>
      </c>
      <c r="V690" s="3">
        <v>63</v>
      </c>
      <c r="W690" s="3">
        <v>1.5</v>
      </c>
      <c r="X690" s="32">
        <v>208</v>
      </c>
      <c r="Y690" s="33">
        <v>192</v>
      </c>
      <c r="Z690" s="3">
        <v>8.5</v>
      </c>
      <c r="AA690" s="3">
        <v>63947.91</v>
      </c>
      <c r="AB690" s="3">
        <v>63936</v>
      </c>
      <c r="AC690" s="3">
        <v>65106.09</v>
      </c>
      <c r="AD690" s="3">
        <v>63936</v>
      </c>
    </row>
    <row r="691" spans="1:30" x14ac:dyDescent="0.3">
      <c r="A691" s="3" t="s">
        <v>3523</v>
      </c>
      <c r="B691" s="4">
        <v>88116</v>
      </c>
      <c r="C691" s="4">
        <v>103</v>
      </c>
      <c r="D691" s="4" t="s">
        <v>25</v>
      </c>
      <c r="E691" s="5" t="s">
        <v>45</v>
      </c>
      <c r="F691" s="3" t="s">
        <v>3524</v>
      </c>
      <c r="G691" s="4" t="s">
        <v>86</v>
      </c>
      <c r="H691" s="3" t="s">
        <v>245</v>
      </c>
      <c r="I691" s="3" t="s">
        <v>245</v>
      </c>
      <c r="J691" s="3" t="s">
        <v>132</v>
      </c>
      <c r="K691" s="3" t="s">
        <v>132</v>
      </c>
      <c r="L691" s="6" t="s">
        <v>245</v>
      </c>
      <c r="M691" s="3" t="s">
        <v>246</v>
      </c>
      <c r="N691" s="3" t="s">
        <v>3525</v>
      </c>
      <c r="O691" s="3" t="s">
        <v>248</v>
      </c>
      <c r="P691" s="3" t="s">
        <v>37</v>
      </c>
      <c r="Q691" s="3" t="s">
        <v>60</v>
      </c>
      <c r="R691" s="3">
        <v>19</v>
      </c>
      <c r="S691" s="3">
        <v>11</v>
      </c>
      <c r="T691" s="3">
        <v>74.8</v>
      </c>
      <c r="U691" s="3">
        <v>60</v>
      </c>
      <c r="V691" s="3">
        <v>47</v>
      </c>
      <c r="W691" s="3">
        <v>26.4</v>
      </c>
      <c r="X691" s="32">
        <v>222</v>
      </c>
      <c r="Y691" s="33">
        <v>156</v>
      </c>
      <c r="Z691" s="3">
        <v>42.3</v>
      </c>
      <c r="AA691" s="3">
        <v>63765.42</v>
      </c>
      <c r="AB691" s="3">
        <v>44813.32</v>
      </c>
      <c r="AC691" s="3">
        <v>63765.42</v>
      </c>
      <c r="AD691" s="3">
        <v>44813.32</v>
      </c>
    </row>
    <row r="692" spans="1:30" x14ac:dyDescent="0.3">
      <c r="A692" s="3" t="s">
        <v>3526</v>
      </c>
      <c r="B692" s="4">
        <v>42242</v>
      </c>
      <c r="C692" s="4">
        <v>166</v>
      </c>
      <c r="D692" s="4" t="s">
        <v>25</v>
      </c>
      <c r="E692" s="5" t="s">
        <v>45</v>
      </c>
      <c r="F692" s="3" t="s">
        <v>3527</v>
      </c>
      <c r="G692" s="4" t="s">
        <v>86</v>
      </c>
      <c r="H692" s="3" t="s">
        <v>299</v>
      </c>
      <c r="I692" s="3" t="s">
        <v>299</v>
      </c>
      <c r="J692" s="3" t="s">
        <v>132</v>
      </c>
      <c r="K692" s="3" t="s">
        <v>132</v>
      </c>
      <c r="L692" s="6" t="s">
        <v>299</v>
      </c>
      <c r="M692" s="3" t="s">
        <v>184</v>
      </c>
      <c r="N692" s="3" t="s">
        <v>3528</v>
      </c>
      <c r="O692" s="3" t="s">
        <v>301</v>
      </c>
      <c r="P692" s="3" t="s">
        <v>41</v>
      </c>
      <c r="Q692" s="3" t="s">
        <v>60</v>
      </c>
      <c r="R692" s="3">
        <v>81</v>
      </c>
      <c r="S692" s="3">
        <v>48</v>
      </c>
      <c r="T692" s="3">
        <v>68.599999999999994</v>
      </c>
      <c r="U692" s="3">
        <v>188</v>
      </c>
      <c r="V692" s="3">
        <v>151</v>
      </c>
      <c r="W692" s="3">
        <v>24.4</v>
      </c>
      <c r="X692" s="32">
        <v>415</v>
      </c>
      <c r="Y692" s="33">
        <v>353</v>
      </c>
      <c r="Z692" s="3">
        <v>17.600000000000001</v>
      </c>
      <c r="AA692" s="3">
        <v>63732.01</v>
      </c>
      <c r="AB692" s="3">
        <v>56281.32</v>
      </c>
      <c r="AC692" s="3">
        <v>70110.81</v>
      </c>
      <c r="AD692" s="3">
        <v>59600.52</v>
      </c>
    </row>
    <row r="693" spans="1:30" x14ac:dyDescent="0.3">
      <c r="A693" s="3" t="s">
        <v>1876</v>
      </c>
      <c r="B693" s="4">
        <v>74166</v>
      </c>
      <c r="C693" s="4">
        <v>60</v>
      </c>
      <c r="D693" s="4" t="s">
        <v>25</v>
      </c>
      <c r="E693" s="5" t="s">
        <v>45</v>
      </c>
      <c r="F693" s="3" t="s">
        <v>1877</v>
      </c>
      <c r="G693" s="4" t="s">
        <v>86</v>
      </c>
      <c r="H693" s="3" t="s">
        <v>54</v>
      </c>
      <c r="I693" s="3" t="s">
        <v>191</v>
      </c>
      <c r="J693" s="3" t="s">
        <v>89</v>
      </c>
      <c r="K693" s="3" t="s">
        <v>104</v>
      </c>
      <c r="L693" s="6" t="s">
        <v>191</v>
      </c>
      <c r="M693" s="3" t="s">
        <v>211</v>
      </c>
      <c r="N693" s="3" t="s">
        <v>1878</v>
      </c>
      <c r="O693" s="3" t="s">
        <v>92</v>
      </c>
      <c r="P693" s="3" t="s">
        <v>64</v>
      </c>
      <c r="Q693" s="3" t="s">
        <v>31</v>
      </c>
      <c r="R693" s="3">
        <v>62</v>
      </c>
      <c r="S693" s="3">
        <v>44</v>
      </c>
      <c r="T693" s="3">
        <v>40.9</v>
      </c>
      <c r="U693" s="3">
        <v>190</v>
      </c>
      <c r="V693" s="3">
        <v>152</v>
      </c>
      <c r="W693" s="3">
        <v>25</v>
      </c>
      <c r="X693" s="32">
        <v>652</v>
      </c>
      <c r="Y693" s="33">
        <v>539</v>
      </c>
      <c r="Z693" s="3">
        <v>21</v>
      </c>
      <c r="AA693" s="3">
        <v>63697.47</v>
      </c>
      <c r="AB693" s="3">
        <v>51816.69</v>
      </c>
      <c r="AC693" s="3">
        <v>63697.47</v>
      </c>
      <c r="AD693" s="3">
        <v>51816.69</v>
      </c>
    </row>
    <row r="694" spans="1:30" x14ac:dyDescent="0.3">
      <c r="A694" s="3" t="s">
        <v>977</v>
      </c>
      <c r="B694" s="4">
        <v>62074</v>
      </c>
      <c r="C694" s="4">
        <v>362</v>
      </c>
      <c r="D694" s="4" t="s">
        <v>25</v>
      </c>
      <c r="E694" s="5" t="s">
        <v>45</v>
      </c>
      <c r="F694" s="3" t="s">
        <v>978</v>
      </c>
      <c r="G694" s="4" t="s">
        <v>86</v>
      </c>
      <c r="H694" s="3" t="s">
        <v>54</v>
      </c>
      <c r="I694" s="3" t="s">
        <v>116</v>
      </c>
      <c r="J694" s="3" t="s">
        <v>116</v>
      </c>
      <c r="K694" s="3" t="s">
        <v>89</v>
      </c>
      <c r="L694" s="6" t="s">
        <v>116</v>
      </c>
      <c r="M694" s="3" t="s">
        <v>979</v>
      </c>
      <c r="N694" s="3" t="s">
        <v>980</v>
      </c>
      <c r="O694" s="3" t="s">
        <v>119</v>
      </c>
      <c r="P694" s="3" t="s">
        <v>51</v>
      </c>
      <c r="Q694" s="3" t="s">
        <v>31</v>
      </c>
      <c r="R694" s="3">
        <v>84</v>
      </c>
      <c r="S694" s="3">
        <v>79</v>
      </c>
      <c r="T694" s="3">
        <v>6.8</v>
      </c>
      <c r="U694" s="3">
        <v>270</v>
      </c>
      <c r="V694" s="3">
        <v>251</v>
      </c>
      <c r="W694" s="3">
        <v>7.6</v>
      </c>
      <c r="X694" s="32">
        <v>996</v>
      </c>
      <c r="Y694" s="33">
        <v>946</v>
      </c>
      <c r="Z694" s="3">
        <v>5.2</v>
      </c>
      <c r="AA694" s="3">
        <v>63652.92</v>
      </c>
      <c r="AB694" s="3">
        <v>60483.48</v>
      </c>
      <c r="AC694" s="3">
        <v>63652.92</v>
      </c>
      <c r="AD694" s="3">
        <v>60483.48</v>
      </c>
    </row>
    <row r="695" spans="1:30" x14ac:dyDescent="0.3">
      <c r="A695" s="3" t="s">
        <v>1879</v>
      </c>
      <c r="B695" s="4">
        <v>56798</v>
      </c>
      <c r="C695" s="4">
        <v>197</v>
      </c>
      <c r="D695" s="4" t="s">
        <v>25</v>
      </c>
      <c r="E695" s="5">
        <v>42710</v>
      </c>
      <c r="F695" s="3" t="s">
        <v>1880</v>
      </c>
      <c r="G695" s="4" t="s">
        <v>86</v>
      </c>
      <c r="H695" s="3" t="s">
        <v>87</v>
      </c>
      <c r="I695" s="3" t="s">
        <v>88</v>
      </c>
      <c r="J695" s="3" t="s">
        <v>89</v>
      </c>
      <c r="K695" s="3" t="s">
        <v>89</v>
      </c>
      <c r="L695" s="6" t="s">
        <v>88</v>
      </c>
      <c r="M695" s="3" t="s">
        <v>90</v>
      </c>
      <c r="N695" s="3" t="s">
        <v>1881</v>
      </c>
      <c r="O695" s="3" t="s">
        <v>92</v>
      </c>
      <c r="P695" s="3" t="s">
        <v>32</v>
      </c>
      <c r="Q695" s="3" t="s">
        <v>60</v>
      </c>
      <c r="R695" s="3">
        <v>42</v>
      </c>
      <c r="S695" s="3">
        <v>45</v>
      </c>
      <c r="T695" s="3">
        <v>-5.2</v>
      </c>
      <c r="U695" s="3">
        <v>129</v>
      </c>
      <c r="V695" s="3">
        <v>152</v>
      </c>
      <c r="W695" s="3">
        <v>-15.1</v>
      </c>
      <c r="X695" s="32">
        <v>630</v>
      </c>
      <c r="Y695" s="33">
        <v>500</v>
      </c>
      <c r="Z695" s="3">
        <v>26</v>
      </c>
      <c r="AA695" s="3">
        <v>63331.12</v>
      </c>
      <c r="AB695" s="3">
        <v>50997.279999999999</v>
      </c>
      <c r="AC695" s="3">
        <v>64964.4</v>
      </c>
      <c r="AD695" s="3">
        <v>51565.599999999999</v>
      </c>
    </row>
    <row r="696" spans="1:30" x14ac:dyDescent="0.3">
      <c r="A696" s="3" t="s">
        <v>5488</v>
      </c>
      <c r="B696" s="4">
        <v>43028</v>
      </c>
      <c r="C696" s="4">
        <v>145</v>
      </c>
      <c r="D696" s="4" t="s">
        <v>25</v>
      </c>
      <c r="E696" s="5" t="s">
        <v>45</v>
      </c>
      <c r="F696" s="3" t="s">
        <v>5489</v>
      </c>
      <c r="G696" s="4" t="s">
        <v>86</v>
      </c>
      <c r="H696" s="3" t="s">
        <v>299</v>
      </c>
      <c r="I696" s="3" t="s">
        <v>299</v>
      </c>
      <c r="J696" s="3" t="s">
        <v>104</v>
      </c>
      <c r="K696" s="3" t="s">
        <v>104</v>
      </c>
      <c r="L696" s="6" t="s">
        <v>299</v>
      </c>
      <c r="M696" s="3" t="s">
        <v>184</v>
      </c>
      <c r="N696" s="3" t="s">
        <v>5490</v>
      </c>
      <c r="O696" s="3" t="s">
        <v>301</v>
      </c>
      <c r="P696" s="3" t="s">
        <v>55</v>
      </c>
      <c r="Q696" s="3" t="s">
        <v>31</v>
      </c>
      <c r="R696" s="3">
        <v>72</v>
      </c>
      <c r="S696" s="3">
        <v>93</v>
      </c>
      <c r="T696" s="3">
        <v>-22.5</v>
      </c>
      <c r="U696" s="3">
        <v>265</v>
      </c>
      <c r="V696" s="3">
        <v>209</v>
      </c>
      <c r="W696" s="3">
        <v>26.8</v>
      </c>
      <c r="X696" s="32">
        <v>1061</v>
      </c>
      <c r="Y696" s="33">
        <v>1050</v>
      </c>
      <c r="Z696" s="3">
        <v>1</v>
      </c>
      <c r="AA696" s="3">
        <v>62942.26</v>
      </c>
      <c r="AB696" s="3">
        <v>61932.52</v>
      </c>
      <c r="AC696" s="3">
        <v>70491.12</v>
      </c>
      <c r="AD696" s="3">
        <v>69523.740000000005</v>
      </c>
    </row>
    <row r="697" spans="1:30" x14ac:dyDescent="0.3">
      <c r="A697" s="3" t="s">
        <v>1882</v>
      </c>
      <c r="B697" s="4">
        <v>68128</v>
      </c>
      <c r="C697" s="4">
        <v>96</v>
      </c>
      <c r="D697" s="4" t="s">
        <v>25</v>
      </c>
      <c r="E697" s="5" t="s">
        <v>45</v>
      </c>
      <c r="F697" s="3" t="s">
        <v>1883</v>
      </c>
      <c r="G697" s="4" t="s">
        <v>86</v>
      </c>
      <c r="H697" s="3" t="s">
        <v>54</v>
      </c>
      <c r="I697" s="3" t="s">
        <v>191</v>
      </c>
      <c r="J697" s="3" t="s">
        <v>89</v>
      </c>
      <c r="K697" s="3" t="s">
        <v>89</v>
      </c>
      <c r="L697" s="6" t="s">
        <v>191</v>
      </c>
      <c r="M697" s="3" t="s">
        <v>211</v>
      </c>
      <c r="N697" s="3" t="s">
        <v>1884</v>
      </c>
      <c r="O697" s="3" t="s">
        <v>92</v>
      </c>
      <c r="P697" s="3" t="s">
        <v>55</v>
      </c>
      <c r="Q697" s="3" t="s">
        <v>31</v>
      </c>
      <c r="R697" s="3">
        <v>42</v>
      </c>
      <c r="S697" s="3">
        <v>32</v>
      </c>
      <c r="T697" s="3">
        <v>32.700000000000003</v>
      </c>
      <c r="U697" s="3">
        <v>119</v>
      </c>
      <c r="V697" s="3">
        <v>125</v>
      </c>
      <c r="W697" s="3">
        <v>-5</v>
      </c>
      <c r="X697" s="32">
        <v>597</v>
      </c>
      <c r="Y697" s="33">
        <v>473</v>
      </c>
      <c r="Z697" s="3">
        <v>26</v>
      </c>
      <c r="AA697" s="3">
        <v>62696.9</v>
      </c>
      <c r="AB697" s="3">
        <v>50748.9</v>
      </c>
      <c r="AC697" s="3">
        <v>63912.9</v>
      </c>
      <c r="AD697" s="3">
        <v>50748.9</v>
      </c>
    </row>
    <row r="698" spans="1:30" x14ac:dyDescent="0.3">
      <c r="A698" s="3" t="s">
        <v>3529</v>
      </c>
      <c r="B698" s="4">
        <v>89621</v>
      </c>
      <c r="C698" s="4">
        <v>91</v>
      </c>
      <c r="D698" s="4" t="s">
        <v>25</v>
      </c>
      <c r="E698" s="5" t="s">
        <v>45</v>
      </c>
      <c r="F698" s="3" t="s">
        <v>3530</v>
      </c>
      <c r="G698" s="4" t="s">
        <v>86</v>
      </c>
      <c r="H698" s="3" t="s">
        <v>245</v>
      </c>
      <c r="I698" s="3" t="s">
        <v>245</v>
      </c>
      <c r="J698" s="3" t="s">
        <v>132</v>
      </c>
      <c r="K698" s="3" t="s">
        <v>132</v>
      </c>
      <c r="L698" s="6" t="s">
        <v>245</v>
      </c>
      <c r="M698" s="3" t="s">
        <v>246</v>
      </c>
      <c r="N698" s="3" t="s">
        <v>3531</v>
      </c>
      <c r="O698" s="3" t="s">
        <v>248</v>
      </c>
      <c r="P698" s="3" t="s">
        <v>51</v>
      </c>
      <c r="Q698" s="3" t="s">
        <v>31</v>
      </c>
      <c r="R698" s="3">
        <v>22</v>
      </c>
      <c r="S698" s="3">
        <v>18</v>
      </c>
      <c r="T698" s="3">
        <v>26.7</v>
      </c>
      <c r="U698" s="3">
        <v>167</v>
      </c>
      <c r="V698" s="3">
        <v>176</v>
      </c>
      <c r="W698" s="3">
        <v>-5.2</v>
      </c>
      <c r="X698" s="32">
        <v>447</v>
      </c>
      <c r="Y698" s="33">
        <v>415</v>
      </c>
      <c r="Z698" s="3">
        <v>7.6</v>
      </c>
      <c r="AA698" s="3">
        <v>62669.82</v>
      </c>
      <c r="AB698" s="3">
        <v>53550.14</v>
      </c>
      <c r="AC698" s="3">
        <v>67997.820000000007</v>
      </c>
      <c r="AD698" s="3">
        <v>57474.2</v>
      </c>
    </row>
    <row r="699" spans="1:30" x14ac:dyDescent="0.3">
      <c r="A699" s="3" t="s">
        <v>5491</v>
      </c>
      <c r="B699" s="4">
        <v>86389</v>
      </c>
      <c r="C699" s="4">
        <v>109</v>
      </c>
      <c r="D699" s="4" t="s">
        <v>25</v>
      </c>
      <c r="E699" s="5" t="s">
        <v>45</v>
      </c>
      <c r="F699" s="3" t="s">
        <v>5492</v>
      </c>
      <c r="G699" s="4" t="s">
        <v>86</v>
      </c>
      <c r="H699" s="3" t="s">
        <v>54</v>
      </c>
      <c r="I699" s="3" t="s">
        <v>191</v>
      </c>
      <c r="J699" s="3" t="s">
        <v>104</v>
      </c>
      <c r="K699" s="3" t="s">
        <v>104</v>
      </c>
      <c r="L699" s="6" t="s">
        <v>191</v>
      </c>
      <c r="M699" s="3" t="s">
        <v>211</v>
      </c>
      <c r="N699" s="3" t="s">
        <v>5493</v>
      </c>
      <c r="O699" s="3" t="s">
        <v>92</v>
      </c>
      <c r="P699" s="3" t="s">
        <v>213</v>
      </c>
      <c r="Q699" s="3" t="s">
        <v>60</v>
      </c>
      <c r="R699" s="3">
        <v>194</v>
      </c>
      <c r="S699" s="3">
        <v>168</v>
      </c>
      <c r="T699" s="3">
        <v>15.3</v>
      </c>
      <c r="U699" s="3">
        <v>559</v>
      </c>
      <c r="V699" s="3">
        <v>479</v>
      </c>
      <c r="W699" s="3">
        <v>16.600000000000001</v>
      </c>
      <c r="X699" s="32">
        <v>1961</v>
      </c>
      <c r="Y699" s="33">
        <v>1799</v>
      </c>
      <c r="Z699" s="3">
        <v>9</v>
      </c>
      <c r="AA699" s="3">
        <v>62615.43</v>
      </c>
      <c r="AB699" s="3">
        <v>57448.71</v>
      </c>
      <c r="AC699" s="3">
        <v>62615.43</v>
      </c>
      <c r="AD699" s="3">
        <v>57448.71</v>
      </c>
    </row>
    <row r="700" spans="1:30" x14ac:dyDescent="0.3">
      <c r="A700" s="3" t="s">
        <v>5494</v>
      </c>
      <c r="B700" s="4">
        <v>43848</v>
      </c>
      <c r="C700" s="4">
        <v>120</v>
      </c>
      <c r="D700" s="4" t="s">
        <v>25</v>
      </c>
      <c r="E700" s="5" t="s">
        <v>45</v>
      </c>
      <c r="F700" s="3" t="s">
        <v>5495</v>
      </c>
      <c r="G700" s="4" t="s">
        <v>86</v>
      </c>
      <c r="H700" s="3" t="s">
        <v>299</v>
      </c>
      <c r="I700" s="3" t="s">
        <v>299</v>
      </c>
      <c r="J700" s="3" t="s">
        <v>104</v>
      </c>
      <c r="K700" s="3" t="s">
        <v>104</v>
      </c>
      <c r="L700" s="6" t="s">
        <v>299</v>
      </c>
      <c r="M700" s="3" t="s">
        <v>445</v>
      </c>
      <c r="N700" s="3" t="s">
        <v>5496</v>
      </c>
      <c r="O700" s="3" t="s">
        <v>301</v>
      </c>
      <c r="P700" s="3" t="s">
        <v>57</v>
      </c>
      <c r="Q700" s="3" t="s">
        <v>31</v>
      </c>
      <c r="R700" s="3">
        <v>135</v>
      </c>
      <c r="S700" s="3">
        <v>76</v>
      </c>
      <c r="T700" s="3">
        <v>78.400000000000006</v>
      </c>
      <c r="U700" s="3">
        <v>356</v>
      </c>
      <c r="V700" s="3">
        <v>214</v>
      </c>
      <c r="W700" s="3">
        <v>66.7</v>
      </c>
      <c r="X700" s="32">
        <v>1240</v>
      </c>
      <c r="Y700" s="33">
        <v>742</v>
      </c>
      <c r="Z700" s="3">
        <v>67.2</v>
      </c>
      <c r="AA700" s="3">
        <v>62595.99</v>
      </c>
      <c r="AB700" s="3">
        <v>45255.87</v>
      </c>
      <c r="AC700" s="3">
        <v>62595.99</v>
      </c>
      <c r="AD700" s="3">
        <v>45255.87</v>
      </c>
    </row>
    <row r="701" spans="1:30" x14ac:dyDescent="0.3">
      <c r="A701" s="3" t="s">
        <v>1885</v>
      </c>
      <c r="B701" s="4">
        <v>89215</v>
      </c>
      <c r="C701" s="4">
        <v>192</v>
      </c>
      <c r="D701" s="4" t="s">
        <v>25</v>
      </c>
      <c r="E701" s="5" t="s">
        <v>45</v>
      </c>
      <c r="F701" s="3" t="s">
        <v>1886</v>
      </c>
      <c r="G701" s="4" t="s">
        <v>86</v>
      </c>
      <c r="H701" s="3" t="s">
        <v>245</v>
      </c>
      <c r="I701" s="3" t="s">
        <v>245</v>
      </c>
      <c r="J701" s="3" t="s">
        <v>89</v>
      </c>
      <c r="K701" s="3" t="s">
        <v>89</v>
      </c>
      <c r="L701" s="6" t="s">
        <v>245</v>
      </c>
      <c r="M701" s="3" t="s">
        <v>246</v>
      </c>
      <c r="N701" s="3" t="s">
        <v>1887</v>
      </c>
      <c r="O701" s="3" t="s">
        <v>248</v>
      </c>
      <c r="P701" s="3" t="s">
        <v>128</v>
      </c>
      <c r="Q701" s="3" t="s">
        <v>60</v>
      </c>
      <c r="R701" s="3">
        <v>29</v>
      </c>
      <c r="S701" s="3">
        <v>14</v>
      </c>
      <c r="T701" s="3">
        <v>103.5</v>
      </c>
      <c r="U701" s="3">
        <v>110</v>
      </c>
      <c r="V701" s="3">
        <v>53</v>
      </c>
      <c r="W701" s="3">
        <v>106.4</v>
      </c>
      <c r="X701" s="32">
        <v>287</v>
      </c>
      <c r="Y701" s="33">
        <v>186</v>
      </c>
      <c r="Z701" s="3">
        <v>54.2</v>
      </c>
      <c r="AA701" s="3">
        <v>62205.55</v>
      </c>
      <c r="AB701" s="3">
        <v>39438.86</v>
      </c>
      <c r="AC701" s="3">
        <v>64731.55</v>
      </c>
      <c r="AD701" s="3">
        <v>41207.360000000001</v>
      </c>
    </row>
    <row r="702" spans="1:30" x14ac:dyDescent="0.3">
      <c r="A702" s="3" t="s">
        <v>981</v>
      </c>
      <c r="B702" s="4">
        <v>63355</v>
      </c>
      <c r="C702" s="4">
        <v>141</v>
      </c>
      <c r="D702" s="4" t="s">
        <v>25</v>
      </c>
      <c r="E702" s="5" t="s">
        <v>45</v>
      </c>
      <c r="F702" s="3" t="s">
        <v>982</v>
      </c>
      <c r="G702" s="4" t="s">
        <v>86</v>
      </c>
      <c r="H702" s="3" t="s">
        <v>116</v>
      </c>
      <c r="I702" s="3" t="s">
        <v>116</v>
      </c>
      <c r="J702" s="3" t="s">
        <v>116</v>
      </c>
      <c r="K702" s="3" t="s">
        <v>132</v>
      </c>
      <c r="L702" s="6" t="s">
        <v>116</v>
      </c>
      <c r="M702" s="3" t="s">
        <v>122</v>
      </c>
      <c r="N702" s="3" t="s">
        <v>983</v>
      </c>
      <c r="O702" s="3" t="s">
        <v>119</v>
      </c>
      <c r="P702" s="3" t="s">
        <v>57</v>
      </c>
      <c r="Q702" s="3" t="s">
        <v>31</v>
      </c>
      <c r="R702" s="3">
        <v>54</v>
      </c>
      <c r="S702" s="3">
        <v>48</v>
      </c>
      <c r="T702" s="3">
        <v>12.5</v>
      </c>
      <c r="U702" s="3">
        <v>177</v>
      </c>
      <c r="V702" s="3">
        <v>153</v>
      </c>
      <c r="W702" s="3">
        <v>15.7</v>
      </c>
      <c r="X702" s="32">
        <v>517</v>
      </c>
      <c r="Y702" s="33">
        <v>444</v>
      </c>
      <c r="Z702" s="3">
        <v>16.5</v>
      </c>
      <c r="AA702" s="3">
        <v>61987.95</v>
      </c>
      <c r="AB702" s="3">
        <v>53226.720000000001</v>
      </c>
      <c r="AC702" s="3">
        <v>61987.95</v>
      </c>
      <c r="AD702" s="3">
        <v>53226.720000000001</v>
      </c>
    </row>
    <row r="703" spans="1:30" x14ac:dyDescent="0.3">
      <c r="A703" s="3" t="s">
        <v>4663</v>
      </c>
      <c r="B703" s="4">
        <v>64336</v>
      </c>
      <c r="C703" s="4">
        <v>155</v>
      </c>
      <c r="D703" s="4" t="s">
        <v>25</v>
      </c>
      <c r="E703" s="5" t="s">
        <v>45</v>
      </c>
      <c r="F703" s="3" t="s">
        <v>4664</v>
      </c>
      <c r="G703" s="4" t="s">
        <v>86</v>
      </c>
      <c r="H703" s="3" t="s">
        <v>54</v>
      </c>
      <c r="I703" s="3" t="s">
        <v>191</v>
      </c>
      <c r="J703" s="3" t="s">
        <v>146</v>
      </c>
      <c r="K703" s="3" t="s">
        <v>146</v>
      </c>
      <c r="L703" s="6" t="s">
        <v>191</v>
      </c>
      <c r="M703" s="3" t="s">
        <v>211</v>
      </c>
      <c r="N703" s="3" t="s">
        <v>4665</v>
      </c>
      <c r="O703" s="3" t="s">
        <v>92</v>
      </c>
      <c r="P703" s="3" t="s">
        <v>63</v>
      </c>
      <c r="Q703" s="3" t="s">
        <v>31</v>
      </c>
      <c r="R703" s="3">
        <v>15</v>
      </c>
      <c r="S703" s="3">
        <v>11</v>
      </c>
      <c r="T703" s="3">
        <v>38.1</v>
      </c>
      <c r="U703" s="3">
        <v>45</v>
      </c>
      <c r="V703" s="3">
        <v>47</v>
      </c>
      <c r="W703" s="3">
        <v>-5.6</v>
      </c>
      <c r="X703" s="32">
        <v>193</v>
      </c>
      <c r="Y703" s="33">
        <v>196</v>
      </c>
      <c r="Z703" s="3">
        <v>-1.5</v>
      </c>
      <c r="AA703" s="3">
        <v>61717.9</v>
      </c>
      <c r="AB703" s="3">
        <v>62677.66</v>
      </c>
      <c r="AC703" s="3">
        <v>61717.9</v>
      </c>
      <c r="AD703" s="3">
        <v>62677.66</v>
      </c>
    </row>
    <row r="704" spans="1:30" x14ac:dyDescent="0.3">
      <c r="A704" s="3" t="s">
        <v>198</v>
      </c>
      <c r="B704" s="4">
        <v>100213</v>
      </c>
      <c r="C704" s="4">
        <v>87</v>
      </c>
      <c r="D704" s="4" t="s">
        <v>25</v>
      </c>
      <c r="E704" s="5">
        <v>42971</v>
      </c>
      <c r="F704" s="3" t="s">
        <v>199</v>
      </c>
      <c r="G704" s="4" t="s">
        <v>86</v>
      </c>
      <c r="H704" s="3" t="s">
        <v>174</v>
      </c>
      <c r="I704" s="3" t="s">
        <v>88</v>
      </c>
      <c r="J704" s="3" t="s">
        <v>132</v>
      </c>
      <c r="K704" s="3" t="s">
        <v>132</v>
      </c>
      <c r="L704" s="6" t="s">
        <v>88</v>
      </c>
      <c r="M704" s="3" t="s">
        <v>133</v>
      </c>
      <c r="N704" s="3" t="s">
        <v>200</v>
      </c>
      <c r="O704" s="3" t="s">
        <v>106</v>
      </c>
      <c r="P704" s="3" t="s">
        <v>59</v>
      </c>
      <c r="Q704" s="3" t="s">
        <v>60</v>
      </c>
      <c r="X704" s="32">
        <v>149</v>
      </c>
      <c r="Y704" s="33">
        <v>299</v>
      </c>
      <c r="Z704" s="3">
        <v>-50</v>
      </c>
      <c r="AA704" s="3">
        <v>61431.18</v>
      </c>
      <c r="AB704" s="3">
        <v>112027.08</v>
      </c>
      <c r="AC704" s="3">
        <v>61428.18</v>
      </c>
      <c r="AD704" s="3">
        <v>121384.08</v>
      </c>
    </row>
    <row r="705" spans="1:30" x14ac:dyDescent="0.3">
      <c r="A705" s="3" t="s">
        <v>5497</v>
      </c>
      <c r="B705" s="4">
        <v>44217</v>
      </c>
      <c r="C705" s="4">
        <v>125</v>
      </c>
      <c r="D705" s="4" t="s">
        <v>25</v>
      </c>
      <c r="E705" s="5" t="s">
        <v>45</v>
      </c>
      <c r="F705" s="3" t="s">
        <v>5498</v>
      </c>
      <c r="G705" s="4" t="s">
        <v>86</v>
      </c>
      <c r="H705" s="3" t="s">
        <v>299</v>
      </c>
      <c r="I705" s="3" t="s">
        <v>299</v>
      </c>
      <c r="J705" s="3" t="s">
        <v>104</v>
      </c>
      <c r="K705" s="3" t="s">
        <v>104</v>
      </c>
      <c r="L705" s="6" t="s">
        <v>299</v>
      </c>
      <c r="M705" s="3" t="s">
        <v>445</v>
      </c>
      <c r="N705" s="3" t="s">
        <v>5499</v>
      </c>
      <c r="O705" s="3" t="s">
        <v>301</v>
      </c>
      <c r="P705" s="3" t="s">
        <v>213</v>
      </c>
      <c r="Q705" s="3" t="s">
        <v>31</v>
      </c>
      <c r="R705" s="3">
        <v>85</v>
      </c>
      <c r="S705" s="3">
        <v>95</v>
      </c>
      <c r="T705" s="3">
        <v>-9.8000000000000007</v>
      </c>
      <c r="U705" s="3">
        <v>276</v>
      </c>
      <c r="V705" s="3">
        <v>305</v>
      </c>
      <c r="W705" s="3">
        <v>-9.4</v>
      </c>
      <c r="X705" s="32">
        <v>1051</v>
      </c>
      <c r="Y705" s="33">
        <v>1069</v>
      </c>
      <c r="Z705" s="3">
        <v>-1.7</v>
      </c>
      <c r="AA705" s="3">
        <v>61382.42</v>
      </c>
      <c r="AB705" s="3">
        <v>62433.8</v>
      </c>
      <c r="AC705" s="3">
        <v>61382.42</v>
      </c>
      <c r="AD705" s="3">
        <v>62433.8</v>
      </c>
    </row>
    <row r="706" spans="1:30" x14ac:dyDescent="0.3">
      <c r="A706" s="3" t="s">
        <v>1888</v>
      </c>
      <c r="B706" s="4">
        <v>27782</v>
      </c>
      <c r="C706" s="4">
        <v>190</v>
      </c>
      <c r="D706" s="4" t="s">
        <v>25</v>
      </c>
      <c r="E706" s="5" t="s">
        <v>45</v>
      </c>
      <c r="F706" s="3" t="s">
        <v>1889</v>
      </c>
      <c r="G706" s="4" t="s">
        <v>86</v>
      </c>
      <c r="H706" s="3" t="s">
        <v>831</v>
      </c>
      <c r="I706" s="3" t="s">
        <v>175</v>
      </c>
      <c r="J706" s="3" t="s">
        <v>89</v>
      </c>
      <c r="K706" s="3" t="s">
        <v>89</v>
      </c>
      <c r="L706" s="6" t="s">
        <v>175</v>
      </c>
      <c r="M706" s="3" t="s">
        <v>184</v>
      </c>
      <c r="N706" s="3" t="s">
        <v>1890</v>
      </c>
      <c r="O706" s="3" t="s">
        <v>178</v>
      </c>
      <c r="P706" s="3" t="s">
        <v>57</v>
      </c>
      <c r="Q706" s="3" t="s">
        <v>31</v>
      </c>
      <c r="R706" s="3">
        <v>19</v>
      </c>
      <c r="S706" s="3">
        <v>18</v>
      </c>
      <c r="T706" s="3">
        <v>5.6</v>
      </c>
      <c r="U706" s="3">
        <v>77</v>
      </c>
      <c r="V706" s="3">
        <v>67</v>
      </c>
      <c r="W706" s="3">
        <v>14.5</v>
      </c>
      <c r="X706" s="32">
        <v>411</v>
      </c>
      <c r="Y706" s="33">
        <v>394</v>
      </c>
      <c r="Z706" s="3">
        <v>4.3</v>
      </c>
      <c r="AA706" s="3">
        <v>61245.599999999999</v>
      </c>
      <c r="AB706" s="3">
        <v>58896.72</v>
      </c>
      <c r="AC706" s="3">
        <v>65457.99</v>
      </c>
      <c r="AD706" s="3">
        <v>61104.24</v>
      </c>
    </row>
    <row r="707" spans="1:30" x14ac:dyDescent="0.3">
      <c r="A707" s="3" t="s">
        <v>5500</v>
      </c>
      <c r="B707" s="4">
        <v>41320</v>
      </c>
      <c r="C707" s="4">
        <v>330</v>
      </c>
      <c r="D707" s="4" t="s">
        <v>25</v>
      </c>
      <c r="E707" s="5" t="s">
        <v>45</v>
      </c>
      <c r="F707" s="3" t="s">
        <v>5501</v>
      </c>
      <c r="G707" s="4" t="s">
        <v>86</v>
      </c>
      <c r="H707" s="3" t="s">
        <v>252</v>
      </c>
      <c r="I707" s="3" t="s">
        <v>252</v>
      </c>
      <c r="J707" s="3" t="s">
        <v>104</v>
      </c>
      <c r="K707" s="3" t="s">
        <v>104</v>
      </c>
      <c r="L707" s="6" t="s">
        <v>252</v>
      </c>
      <c r="M707" s="3" t="s">
        <v>184</v>
      </c>
      <c r="N707" s="3" t="s">
        <v>5502</v>
      </c>
      <c r="O707" s="3" t="s">
        <v>92</v>
      </c>
      <c r="P707" s="3" t="s">
        <v>55</v>
      </c>
      <c r="Q707" s="3" t="s">
        <v>31</v>
      </c>
      <c r="R707" s="3">
        <v>103</v>
      </c>
      <c r="S707" s="3">
        <v>62</v>
      </c>
      <c r="T707" s="3">
        <v>66</v>
      </c>
      <c r="U707" s="3">
        <v>251</v>
      </c>
      <c r="V707" s="3">
        <v>226</v>
      </c>
      <c r="W707" s="3">
        <v>11.1</v>
      </c>
      <c r="X707" s="16">
        <v>878</v>
      </c>
      <c r="Y707" s="7">
        <v>934</v>
      </c>
      <c r="Z707" s="3">
        <v>-6</v>
      </c>
      <c r="AA707" s="3">
        <v>61195.34</v>
      </c>
      <c r="AB707" s="3">
        <v>65539.56</v>
      </c>
      <c r="AC707" s="3">
        <v>64570.68</v>
      </c>
      <c r="AD707" s="3">
        <v>68592.960000000006</v>
      </c>
    </row>
    <row r="708" spans="1:30" x14ac:dyDescent="0.3">
      <c r="A708" s="3" t="s">
        <v>5503</v>
      </c>
      <c r="B708" s="4">
        <v>29868</v>
      </c>
      <c r="C708" s="4">
        <v>89</v>
      </c>
      <c r="D708" s="4" t="s">
        <v>25</v>
      </c>
      <c r="E708" s="5" t="s">
        <v>45</v>
      </c>
      <c r="F708" s="3" t="s">
        <v>5504</v>
      </c>
      <c r="G708" s="4" t="s">
        <v>86</v>
      </c>
      <c r="H708" s="3" t="s">
        <v>153</v>
      </c>
      <c r="I708" s="3" t="s">
        <v>153</v>
      </c>
      <c r="J708" s="3" t="s">
        <v>104</v>
      </c>
      <c r="K708" s="3" t="s">
        <v>104</v>
      </c>
      <c r="L708" s="6" t="s">
        <v>153</v>
      </c>
      <c r="M708" s="3" t="s">
        <v>154</v>
      </c>
      <c r="N708" s="3" t="s">
        <v>5505</v>
      </c>
      <c r="O708" s="3" t="s">
        <v>156</v>
      </c>
      <c r="P708" s="3" t="s">
        <v>194</v>
      </c>
      <c r="Q708" s="3" t="s">
        <v>60</v>
      </c>
      <c r="R708" s="3">
        <v>97</v>
      </c>
      <c r="S708" s="3">
        <v>115</v>
      </c>
      <c r="T708" s="3">
        <v>-15.7</v>
      </c>
      <c r="U708" s="3">
        <v>297</v>
      </c>
      <c r="V708" s="3">
        <v>350</v>
      </c>
      <c r="W708" s="3">
        <v>-15.3</v>
      </c>
      <c r="X708" s="32">
        <v>1222</v>
      </c>
      <c r="Y708" s="33">
        <v>1260</v>
      </c>
      <c r="Z708" s="3">
        <v>-3</v>
      </c>
      <c r="AA708" s="3">
        <v>61027.35</v>
      </c>
      <c r="AB708" s="3">
        <v>62901.38</v>
      </c>
      <c r="AC708" s="3">
        <v>61027.35</v>
      </c>
      <c r="AD708" s="3">
        <v>62901.38</v>
      </c>
    </row>
    <row r="709" spans="1:30" x14ac:dyDescent="0.3">
      <c r="A709" s="3" t="s">
        <v>984</v>
      </c>
      <c r="B709" s="4">
        <v>57049</v>
      </c>
      <c r="C709" s="4">
        <v>134</v>
      </c>
      <c r="D709" s="4" t="s">
        <v>25</v>
      </c>
      <c r="E709" s="5" t="s">
        <v>45</v>
      </c>
      <c r="F709" s="3" t="s">
        <v>985</v>
      </c>
      <c r="G709" s="4" t="s">
        <v>86</v>
      </c>
      <c r="H709" s="3" t="s">
        <v>116</v>
      </c>
      <c r="I709" s="3" t="s">
        <v>116</v>
      </c>
      <c r="J709" s="3" t="s">
        <v>116</v>
      </c>
      <c r="K709" s="3" t="s">
        <v>89</v>
      </c>
      <c r="L709" s="6" t="s">
        <v>116</v>
      </c>
      <c r="M709" s="3" t="s">
        <v>947</v>
      </c>
      <c r="N709" s="3" t="s">
        <v>986</v>
      </c>
      <c r="O709" s="3" t="s">
        <v>119</v>
      </c>
      <c r="P709" s="3" t="s">
        <v>213</v>
      </c>
      <c r="Q709" s="3" t="s">
        <v>31</v>
      </c>
      <c r="R709" s="3">
        <v>79</v>
      </c>
      <c r="S709" s="3">
        <v>77</v>
      </c>
      <c r="T709" s="3">
        <v>2.5</v>
      </c>
      <c r="U709" s="3">
        <v>269</v>
      </c>
      <c r="V709" s="3">
        <v>248</v>
      </c>
      <c r="W709" s="3">
        <v>8.5</v>
      </c>
      <c r="X709" s="32">
        <v>975</v>
      </c>
      <c r="Y709" s="33">
        <v>940</v>
      </c>
      <c r="Z709" s="3">
        <v>3.7</v>
      </c>
      <c r="AA709" s="3">
        <v>60982.400000000001</v>
      </c>
      <c r="AB709" s="3">
        <v>58793.599999999999</v>
      </c>
      <c r="AC709" s="3">
        <v>60982.400000000001</v>
      </c>
      <c r="AD709" s="3">
        <v>58793.599999999999</v>
      </c>
    </row>
    <row r="710" spans="1:30" x14ac:dyDescent="0.3">
      <c r="A710" s="3" t="s">
        <v>3532</v>
      </c>
      <c r="B710" s="4">
        <v>28086</v>
      </c>
      <c r="C710" s="4">
        <v>152</v>
      </c>
      <c r="D710" s="4" t="s">
        <v>25</v>
      </c>
      <c r="E710" s="5" t="s">
        <v>45</v>
      </c>
      <c r="F710" s="3" t="s">
        <v>3533</v>
      </c>
      <c r="G710" s="4" t="s">
        <v>86</v>
      </c>
      <c r="H710" s="3" t="s">
        <v>153</v>
      </c>
      <c r="I710" s="3" t="s">
        <v>153</v>
      </c>
      <c r="J710" s="3" t="s">
        <v>132</v>
      </c>
      <c r="K710" s="3" t="s">
        <v>132</v>
      </c>
      <c r="L710" s="6" t="s">
        <v>153</v>
      </c>
      <c r="M710" s="3" t="s">
        <v>154</v>
      </c>
      <c r="N710" s="3" t="s">
        <v>3534</v>
      </c>
      <c r="O710" s="3" t="s">
        <v>156</v>
      </c>
      <c r="P710" s="3" t="s">
        <v>51</v>
      </c>
      <c r="Q710" s="3" t="s">
        <v>31</v>
      </c>
      <c r="R710" s="3">
        <v>37</v>
      </c>
      <c r="S710" s="3">
        <v>29</v>
      </c>
      <c r="T710" s="3">
        <v>28.3</v>
      </c>
      <c r="U710" s="3">
        <v>91</v>
      </c>
      <c r="V710" s="3">
        <v>96</v>
      </c>
      <c r="W710" s="3">
        <v>-5</v>
      </c>
      <c r="X710" s="32">
        <v>328</v>
      </c>
      <c r="Y710" s="33">
        <v>332</v>
      </c>
      <c r="Z710" s="3">
        <v>-1.1000000000000001</v>
      </c>
      <c r="AA710" s="3">
        <v>60739.38</v>
      </c>
      <c r="AB710" s="3">
        <v>61402.44</v>
      </c>
      <c r="AC710" s="3">
        <v>60739.38</v>
      </c>
      <c r="AD710" s="3">
        <v>61402.44</v>
      </c>
    </row>
    <row r="711" spans="1:30" x14ac:dyDescent="0.3">
      <c r="A711" s="3" t="s">
        <v>4666</v>
      </c>
      <c r="B711" s="4">
        <v>5696</v>
      </c>
      <c r="C711" s="4">
        <v>118</v>
      </c>
      <c r="D711" s="4" t="s">
        <v>25</v>
      </c>
      <c r="E711" s="5" t="s">
        <v>45</v>
      </c>
      <c r="F711" s="3" t="s">
        <v>4667</v>
      </c>
      <c r="G711" s="4" t="s">
        <v>86</v>
      </c>
      <c r="H711" s="3" t="s">
        <v>900</v>
      </c>
      <c r="I711" s="3" t="s">
        <v>240</v>
      </c>
      <c r="J711" s="3" t="s">
        <v>146</v>
      </c>
      <c r="K711" s="3" t="s">
        <v>146</v>
      </c>
      <c r="L711" s="6" t="s">
        <v>240</v>
      </c>
      <c r="M711" s="3" t="s">
        <v>241</v>
      </c>
      <c r="N711" s="3" t="s">
        <v>4668</v>
      </c>
      <c r="O711" s="3" t="s">
        <v>178</v>
      </c>
      <c r="P711" s="3" t="s">
        <v>397</v>
      </c>
      <c r="Q711" s="3" t="s">
        <v>31</v>
      </c>
      <c r="R711" s="3">
        <v>8</v>
      </c>
      <c r="S711" s="3">
        <v>5</v>
      </c>
      <c r="T711" s="3">
        <v>63.2</v>
      </c>
      <c r="U711" s="3">
        <v>23</v>
      </c>
      <c r="V711" s="3">
        <v>19</v>
      </c>
      <c r="W711" s="3">
        <v>20</v>
      </c>
      <c r="X711" s="32">
        <v>93</v>
      </c>
      <c r="Y711" s="33">
        <v>103</v>
      </c>
      <c r="Z711" s="3">
        <v>-10.199999999999999</v>
      </c>
      <c r="AA711" s="3">
        <v>60606</v>
      </c>
      <c r="AB711" s="3">
        <v>67139.520000000004</v>
      </c>
      <c r="AC711" s="3">
        <v>60606</v>
      </c>
      <c r="AD711" s="3">
        <v>67139.520000000004</v>
      </c>
    </row>
    <row r="712" spans="1:30" x14ac:dyDescent="0.3">
      <c r="A712" s="3" t="s">
        <v>5506</v>
      </c>
      <c r="B712" s="4">
        <v>45217</v>
      </c>
      <c r="C712" s="4">
        <v>91</v>
      </c>
      <c r="D712" s="4" t="s">
        <v>25</v>
      </c>
      <c r="E712" s="5" t="s">
        <v>45</v>
      </c>
      <c r="F712" s="3" t="s">
        <v>5507</v>
      </c>
      <c r="G712" s="4" t="s">
        <v>86</v>
      </c>
      <c r="H712" s="3" t="s">
        <v>299</v>
      </c>
      <c r="I712" s="3" t="s">
        <v>299</v>
      </c>
      <c r="J712" s="3" t="s">
        <v>104</v>
      </c>
      <c r="K712" s="3" t="s">
        <v>104</v>
      </c>
      <c r="L712" s="6" t="s">
        <v>299</v>
      </c>
      <c r="M712" s="3" t="s">
        <v>445</v>
      </c>
      <c r="N712" s="3" t="s">
        <v>5508</v>
      </c>
      <c r="O712" s="3" t="s">
        <v>301</v>
      </c>
      <c r="P712" s="3" t="s">
        <v>213</v>
      </c>
      <c r="Q712" s="3" t="s">
        <v>31</v>
      </c>
      <c r="R712" s="3">
        <v>93</v>
      </c>
      <c r="S712" s="3">
        <v>68</v>
      </c>
      <c r="T712" s="3">
        <v>37.299999999999997</v>
      </c>
      <c r="U712" s="3">
        <v>281</v>
      </c>
      <c r="V712" s="3">
        <v>219</v>
      </c>
      <c r="W712" s="3">
        <v>28.6</v>
      </c>
      <c r="X712" s="32">
        <v>1152</v>
      </c>
      <c r="Y712" s="33">
        <v>950</v>
      </c>
      <c r="Z712" s="3">
        <v>21.2</v>
      </c>
      <c r="AA712" s="3">
        <v>60537.440000000002</v>
      </c>
      <c r="AB712" s="3">
        <v>51916.71</v>
      </c>
      <c r="AC712" s="3">
        <v>60537.440000000002</v>
      </c>
      <c r="AD712" s="3">
        <v>51916.71</v>
      </c>
    </row>
    <row r="713" spans="1:30" x14ac:dyDescent="0.3">
      <c r="A713" s="3" t="s">
        <v>1891</v>
      </c>
      <c r="B713" s="4">
        <v>53211</v>
      </c>
      <c r="C713" s="4">
        <v>215</v>
      </c>
      <c r="D713" s="4" t="s">
        <v>25</v>
      </c>
      <c r="E713" s="5" t="s">
        <v>45</v>
      </c>
      <c r="F713" s="3" t="s">
        <v>1892</v>
      </c>
      <c r="G713" s="4" t="s">
        <v>86</v>
      </c>
      <c r="H713" s="3" t="s">
        <v>87</v>
      </c>
      <c r="I713" s="3" t="s">
        <v>88</v>
      </c>
      <c r="J713" s="3" t="s">
        <v>89</v>
      </c>
      <c r="K713" s="3" t="s">
        <v>89</v>
      </c>
      <c r="L713" s="6" t="s">
        <v>88</v>
      </c>
      <c r="M713" s="3" t="s">
        <v>90</v>
      </c>
      <c r="N713" s="3" t="s">
        <v>1893</v>
      </c>
      <c r="O713" s="3" t="s">
        <v>106</v>
      </c>
      <c r="P713" s="3" t="s">
        <v>32</v>
      </c>
      <c r="Q713" s="3" t="s">
        <v>60</v>
      </c>
      <c r="R713" s="3">
        <v>33</v>
      </c>
      <c r="S713" s="3">
        <v>38</v>
      </c>
      <c r="T713" s="3">
        <v>-14</v>
      </c>
      <c r="U713" s="3">
        <v>103</v>
      </c>
      <c r="V713" s="3">
        <v>121</v>
      </c>
      <c r="W713" s="3">
        <v>-14.9</v>
      </c>
      <c r="X713" s="32">
        <v>502</v>
      </c>
      <c r="Y713" s="33">
        <v>473</v>
      </c>
      <c r="Z713" s="3">
        <v>6</v>
      </c>
      <c r="AA713" s="3">
        <v>60533.16</v>
      </c>
      <c r="AB713" s="3">
        <v>57084</v>
      </c>
      <c r="AC713" s="3">
        <v>60533.16</v>
      </c>
      <c r="AD713" s="3">
        <v>57084</v>
      </c>
    </row>
    <row r="714" spans="1:30" x14ac:dyDescent="0.3">
      <c r="A714" s="3" t="s">
        <v>3535</v>
      </c>
      <c r="B714" s="4">
        <v>5635</v>
      </c>
      <c r="C714" s="4">
        <v>117</v>
      </c>
      <c r="D714" s="4" t="s">
        <v>25</v>
      </c>
      <c r="E714" s="5" t="s">
        <v>45</v>
      </c>
      <c r="F714" s="3" t="s">
        <v>3536</v>
      </c>
      <c r="G714" s="4" t="s">
        <v>86</v>
      </c>
      <c r="H714" s="3" t="s">
        <v>900</v>
      </c>
      <c r="I714" s="3" t="s">
        <v>240</v>
      </c>
      <c r="J714" s="3" t="s">
        <v>132</v>
      </c>
      <c r="K714" s="3" t="s">
        <v>132</v>
      </c>
      <c r="L714" s="6" t="s">
        <v>240</v>
      </c>
      <c r="M714" s="3" t="s">
        <v>712</v>
      </c>
      <c r="N714" s="3" t="s">
        <v>3537</v>
      </c>
      <c r="O714" s="3" t="s">
        <v>178</v>
      </c>
      <c r="P714" s="3" t="s">
        <v>37</v>
      </c>
      <c r="Q714" s="3" t="s">
        <v>60</v>
      </c>
      <c r="R714" s="3">
        <v>14</v>
      </c>
      <c r="S714" s="3">
        <v>12</v>
      </c>
      <c r="T714" s="3">
        <v>16.7</v>
      </c>
      <c r="U714" s="3">
        <v>38</v>
      </c>
      <c r="V714" s="3">
        <v>50</v>
      </c>
      <c r="W714" s="3">
        <v>-24.3</v>
      </c>
      <c r="X714" s="32">
        <v>180</v>
      </c>
      <c r="Y714" s="33">
        <v>138</v>
      </c>
      <c r="Z714" s="3">
        <v>30.9</v>
      </c>
      <c r="AA714" s="3">
        <v>60514.38</v>
      </c>
      <c r="AB714" s="3">
        <v>46239.48</v>
      </c>
      <c r="AC714" s="3">
        <v>60514.38</v>
      </c>
      <c r="AD714" s="3">
        <v>46239.48</v>
      </c>
    </row>
    <row r="715" spans="1:30" x14ac:dyDescent="0.3">
      <c r="A715" s="3" t="s">
        <v>1894</v>
      </c>
      <c r="B715" s="4">
        <v>41693</v>
      </c>
      <c r="C715" s="4">
        <v>192</v>
      </c>
      <c r="D715" s="4" t="s">
        <v>25</v>
      </c>
      <c r="E715" s="5" t="s">
        <v>45</v>
      </c>
      <c r="F715" s="3" t="s">
        <v>1895</v>
      </c>
      <c r="G715" s="4" t="s">
        <v>86</v>
      </c>
      <c r="H715" s="3" t="s">
        <v>252</v>
      </c>
      <c r="I715" s="3" t="s">
        <v>252</v>
      </c>
      <c r="J715" s="3" t="s">
        <v>89</v>
      </c>
      <c r="K715" s="3" t="s">
        <v>89</v>
      </c>
      <c r="L715" s="6" t="s">
        <v>252</v>
      </c>
      <c r="M715" s="3" t="s">
        <v>184</v>
      </c>
      <c r="N715" s="3" t="s">
        <v>1896</v>
      </c>
      <c r="O715" s="3" t="s">
        <v>92</v>
      </c>
      <c r="P715" s="3" t="s">
        <v>938</v>
      </c>
      <c r="Q715" s="3" t="s">
        <v>31</v>
      </c>
      <c r="R715" s="3">
        <v>72</v>
      </c>
      <c r="S715" s="3">
        <v>50</v>
      </c>
      <c r="T715" s="3">
        <v>44</v>
      </c>
      <c r="U715" s="3">
        <v>228</v>
      </c>
      <c r="V715" s="3">
        <v>166</v>
      </c>
      <c r="W715" s="3">
        <v>37.299999999999997</v>
      </c>
      <c r="X715" s="16">
        <v>659</v>
      </c>
      <c r="Y715" s="7">
        <v>578</v>
      </c>
      <c r="Z715" s="3">
        <v>14</v>
      </c>
      <c r="AA715" s="3">
        <v>60337.68</v>
      </c>
      <c r="AB715" s="3">
        <v>52628.56</v>
      </c>
      <c r="AC715" s="3">
        <v>66901.679999999993</v>
      </c>
      <c r="AD715" s="3">
        <v>58678.559999999998</v>
      </c>
    </row>
    <row r="716" spans="1:30" x14ac:dyDescent="0.3">
      <c r="A716" s="3" t="s">
        <v>4669</v>
      </c>
      <c r="B716" s="4">
        <v>5061</v>
      </c>
      <c r="C716" s="4">
        <v>111</v>
      </c>
      <c r="D716" s="4" t="s">
        <v>25</v>
      </c>
      <c r="E716" s="5" t="s">
        <v>45</v>
      </c>
      <c r="F716" s="3" t="s">
        <v>4670</v>
      </c>
      <c r="G716" s="4" t="s">
        <v>86</v>
      </c>
      <c r="H716" s="3" t="s">
        <v>900</v>
      </c>
      <c r="I716" s="3" t="s">
        <v>240</v>
      </c>
      <c r="J716" s="3" t="s">
        <v>146</v>
      </c>
      <c r="K716" s="3" t="s">
        <v>146</v>
      </c>
      <c r="L716" s="6" t="s">
        <v>240</v>
      </c>
      <c r="M716" s="3" t="s">
        <v>241</v>
      </c>
      <c r="N716" s="3" t="s">
        <v>4671</v>
      </c>
      <c r="O716" s="3" t="s">
        <v>178</v>
      </c>
      <c r="P716" s="3" t="s">
        <v>51</v>
      </c>
      <c r="Q716" s="3" t="s">
        <v>31</v>
      </c>
      <c r="R716" s="3">
        <v>6</v>
      </c>
      <c r="S716" s="3">
        <v>4</v>
      </c>
      <c r="T716" s="3">
        <v>64.3</v>
      </c>
      <c r="U716" s="3">
        <v>30</v>
      </c>
      <c r="V716" s="3">
        <v>13</v>
      </c>
      <c r="W716" s="3">
        <v>125.5</v>
      </c>
      <c r="X716" s="32">
        <v>93</v>
      </c>
      <c r="Y716" s="33">
        <v>85</v>
      </c>
      <c r="Z716" s="3">
        <v>9.4</v>
      </c>
      <c r="AA716" s="3">
        <v>60320.72</v>
      </c>
      <c r="AB716" s="3">
        <v>52388.06</v>
      </c>
      <c r="AC716" s="3">
        <v>64428.56</v>
      </c>
      <c r="AD716" s="3">
        <v>54970.64</v>
      </c>
    </row>
    <row r="717" spans="1:30" x14ac:dyDescent="0.3">
      <c r="A717" s="3" t="s">
        <v>4672</v>
      </c>
      <c r="B717" s="4">
        <v>64759</v>
      </c>
      <c r="C717" s="4">
        <v>186</v>
      </c>
      <c r="D717" s="4" t="s">
        <v>25</v>
      </c>
      <c r="E717" s="5" t="s">
        <v>45</v>
      </c>
      <c r="F717" s="3" t="s">
        <v>4673</v>
      </c>
      <c r="G717" s="4" t="s">
        <v>86</v>
      </c>
      <c r="H717" s="3" t="s">
        <v>252</v>
      </c>
      <c r="I717" s="3" t="s">
        <v>252</v>
      </c>
      <c r="J717" s="3" t="s">
        <v>146</v>
      </c>
      <c r="K717" s="3" t="s">
        <v>146</v>
      </c>
      <c r="L717" s="6" t="s">
        <v>252</v>
      </c>
      <c r="M717" s="3" t="s">
        <v>184</v>
      </c>
      <c r="N717" s="3" t="s">
        <v>4674</v>
      </c>
      <c r="O717" s="3" t="s">
        <v>92</v>
      </c>
      <c r="P717" s="3" t="s">
        <v>397</v>
      </c>
      <c r="Q717" s="3" t="s">
        <v>31</v>
      </c>
      <c r="R717" s="3">
        <v>17</v>
      </c>
      <c r="S717" s="3">
        <v>16</v>
      </c>
      <c r="T717" s="3">
        <v>3.5</v>
      </c>
      <c r="U717" s="3">
        <v>40</v>
      </c>
      <c r="V717" s="3">
        <v>46</v>
      </c>
      <c r="W717" s="3">
        <v>-12.8</v>
      </c>
      <c r="X717" s="16">
        <v>174</v>
      </c>
      <c r="Y717" s="7">
        <v>192</v>
      </c>
      <c r="Z717" s="3">
        <v>-9.4</v>
      </c>
      <c r="AA717" s="3">
        <v>60100.36</v>
      </c>
      <c r="AB717" s="3">
        <v>66358.58</v>
      </c>
      <c r="AC717" s="3">
        <v>60100.36</v>
      </c>
      <c r="AD717" s="3">
        <v>66358.58</v>
      </c>
    </row>
    <row r="718" spans="1:30" x14ac:dyDescent="0.3">
      <c r="A718" s="3" t="s">
        <v>5509</v>
      </c>
      <c r="B718" s="4">
        <v>41060</v>
      </c>
      <c r="C718" s="4">
        <v>325</v>
      </c>
      <c r="D718" s="4" t="s">
        <v>25</v>
      </c>
      <c r="E718" s="5" t="s">
        <v>45</v>
      </c>
      <c r="F718" s="3" t="s">
        <v>5510</v>
      </c>
      <c r="G718" s="4" t="s">
        <v>86</v>
      </c>
      <c r="H718" s="3" t="s">
        <v>252</v>
      </c>
      <c r="I718" s="3" t="s">
        <v>252</v>
      </c>
      <c r="J718" s="3" t="s">
        <v>104</v>
      </c>
      <c r="K718" s="3" t="s">
        <v>104</v>
      </c>
      <c r="L718" s="6" t="s">
        <v>252</v>
      </c>
      <c r="M718" s="3" t="s">
        <v>184</v>
      </c>
      <c r="N718" s="3" t="s">
        <v>5511</v>
      </c>
      <c r="O718" s="3" t="s">
        <v>92</v>
      </c>
      <c r="P718" s="3" t="s">
        <v>55</v>
      </c>
      <c r="Q718" s="3" t="s">
        <v>31</v>
      </c>
      <c r="R718" s="3">
        <v>93</v>
      </c>
      <c r="S718" s="3">
        <v>59</v>
      </c>
      <c r="T718" s="3">
        <v>56.7</v>
      </c>
      <c r="U718" s="3">
        <v>216</v>
      </c>
      <c r="V718" s="3">
        <v>217</v>
      </c>
      <c r="W718" s="3">
        <v>-0.7</v>
      </c>
      <c r="X718" s="32">
        <v>862</v>
      </c>
      <c r="Y718" s="33">
        <v>1046</v>
      </c>
      <c r="Z718" s="3">
        <v>-17.7</v>
      </c>
      <c r="AA718" s="3">
        <v>60042.44</v>
      </c>
      <c r="AB718" s="3">
        <v>73668.33</v>
      </c>
      <c r="AC718" s="3">
        <v>63346.32</v>
      </c>
      <c r="AD718" s="3">
        <v>76848.84</v>
      </c>
    </row>
    <row r="719" spans="1:30" x14ac:dyDescent="0.3">
      <c r="A719" s="3" t="s">
        <v>99</v>
      </c>
      <c r="B719" s="4">
        <v>73780</v>
      </c>
      <c r="C719" s="4">
        <v>206</v>
      </c>
      <c r="D719" s="4" t="s">
        <v>25</v>
      </c>
      <c r="E719" s="5">
        <v>42993</v>
      </c>
      <c r="F719" s="3" t="s">
        <v>100</v>
      </c>
      <c r="G719" s="4" t="s">
        <v>86</v>
      </c>
      <c r="H719" s="3" t="s">
        <v>87</v>
      </c>
      <c r="I719" s="3" t="s">
        <v>88</v>
      </c>
      <c r="J719" s="3" t="s">
        <v>89</v>
      </c>
      <c r="K719" s="3" t="s">
        <v>89</v>
      </c>
      <c r="L719" s="6" t="s">
        <v>88</v>
      </c>
      <c r="M719" s="3" t="s">
        <v>90</v>
      </c>
      <c r="N719" s="3" t="s">
        <v>101</v>
      </c>
      <c r="O719" s="3" t="s">
        <v>92</v>
      </c>
      <c r="P719" s="3" t="s">
        <v>26</v>
      </c>
      <c r="Q719" s="3" t="s">
        <v>27</v>
      </c>
      <c r="R719" s="3">
        <v>51</v>
      </c>
      <c r="S719" s="3">
        <v>25</v>
      </c>
      <c r="T719" s="3">
        <v>104</v>
      </c>
      <c r="U719" s="3">
        <v>142</v>
      </c>
      <c r="V719" s="3">
        <v>290</v>
      </c>
      <c r="W719" s="3">
        <v>-51</v>
      </c>
      <c r="X719" s="32">
        <v>603</v>
      </c>
      <c r="Y719" s="33">
        <v>290</v>
      </c>
      <c r="Z719" s="3">
        <v>107.9</v>
      </c>
      <c r="AA719" s="3">
        <v>59931.65</v>
      </c>
      <c r="AB719" s="3">
        <v>28884</v>
      </c>
      <c r="AC719" s="3">
        <v>60661.25</v>
      </c>
      <c r="AD719" s="3">
        <v>28884</v>
      </c>
    </row>
    <row r="720" spans="1:30" x14ac:dyDescent="0.3">
      <c r="A720" s="3" t="s">
        <v>5512</v>
      </c>
      <c r="B720" s="4">
        <v>44340</v>
      </c>
      <c r="C720" s="4">
        <v>96</v>
      </c>
      <c r="D720" s="4" t="s">
        <v>25</v>
      </c>
      <c r="E720" s="5" t="s">
        <v>45</v>
      </c>
      <c r="F720" s="3" t="s">
        <v>5513</v>
      </c>
      <c r="G720" s="4" t="s">
        <v>86</v>
      </c>
      <c r="H720" s="3" t="s">
        <v>299</v>
      </c>
      <c r="I720" s="3" t="s">
        <v>299</v>
      </c>
      <c r="J720" s="3" t="s">
        <v>104</v>
      </c>
      <c r="K720" s="3" t="s">
        <v>104</v>
      </c>
      <c r="L720" s="6" t="s">
        <v>299</v>
      </c>
      <c r="M720" s="3" t="s">
        <v>184</v>
      </c>
      <c r="N720" s="3" t="s">
        <v>5514</v>
      </c>
      <c r="O720" s="3" t="s">
        <v>301</v>
      </c>
      <c r="P720" s="3" t="s">
        <v>213</v>
      </c>
      <c r="Q720" s="3" t="s">
        <v>60</v>
      </c>
      <c r="R720" s="3">
        <v>77</v>
      </c>
      <c r="S720" s="3">
        <v>75</v>
      </c>
      <c r="T720" s="3">
        <v>3.1</v>
      </c>
      <c r="U720" s="3">
        <v>267</v>
      </c>
      <c r="V720" s="3">
        <v>258</v>
      </c>
      <c r="W720" s="3">
        <v>3.6</v>
      </c>
      <c r="X720" s="32">
        <v>1065</v>
      </c>
      <c r="Y720" s="33">
        <v>889</v>
      </c>
      <c r="Z720" s="3">
        <v>19.8</v>
      </c>
      <c r="AA720" s="3">
        <v>59844.75</v>
      </c>
      <c r="AB720" s="3">
        <v>50914.03</v>
      </c>
      <c r="AC720" s="3">
        <v>65316.75</v>
      </c>
      <c r="AD720" s="3">
        <v>54532.03</v>
      </c>
    </row>
    <row r="721" spans="1:30" x14ac:dyDescent="0.3">
      <c r="A721" s="3" t="s">
        <v>1897</v>
      </c>
      <c r="B721" s="4">
        <v>38170</v>
      </c>
      <c r="C721" s="4">
        <v>72</v>
      </c>
      <c r="D721" s="4" t="s">
        <v>25</v>
      </c>
      <c r="E721" s="5" t="s">
        <v>45</v>
      </c>
      <c r="F721" s="3" t="s">
        <v>1898</v>
      </c>
      <c r="G721" s="4" t="s">
        <v>86</v>
      </c>
      <c r="H721" s="3" t="s">
        <v>252</v>
      </c>
      <c r="I721" s="3" t="s">
        <v>252</v>
      </c>
      <c r="J721" s="3" t="s">
        <v>89</v>
      </c>
      <c r="K721" s="3" t="s">
        <v>89</v>
      </c>
      <c r="L721" s="6" t="s">
        <v>252</v>
      </c>
      <c r="M721" s="3" t="s">
        <v>154</v>
      </c>
      <c r="N721" s="3" t="s">
        <v>1899</v>
      </c>
      <c r="O721" s="3" t="s">
        <v>311</v>
      </c>
      <c r="P721" s="3" t="s">
        <v>421</v>
      </c>
      <c r="Q721" s="3" t="s">
        <v>27</v>
      </c>
      <c r="R721" s="3">
        <v>78</v>
      </c>
      <c r="S721" s="3">
        <v>53</v>
      </c>
      <c r="T721" s="3">
        <v>48.9</v>
      </c>
      <c r="U721" s="3">
        <v>204</v>
      </c>
      <c r="V721" s="3">
        <v>154</v>
      </c>
      <c r="W721" s="3">
        <v>32.4</v>
      </c>
      <c r="X721" s="16">
        <v>684</v>
      </c>
      <c r="Y721" s="7">
        <v>476</v>
      </c>
      <c r="Z721" s="3">
        <v>43.5</v>
      </c>
      <c r="AA721" s="3">
        <v>59720.59</v>
      </c>
      <c r="AB721" s="3">
        <v>41199.019999999997</v>
      </c>
      <c r="AC721" s="3">
        <v>67558.3</v>
      </c>
      <c r="AD721" s="3">
        <v>46654.82</v>
      </c>
    </row>
    <row r="722" spans="1:30" x14ac:dyDescent="0.3">
      <c r="A722" s="3" t="s">
        <v>3538</v>
      </c>
      <c r="B722" s="4">
        <v>46506</v>
      </c>
      <c r="C722" s="4">
        <v>97</v>
      </c>
      <c r="D722" s="4" t="s">
        <v>25</v>
      </c>
      <c r="E722" s="5" t="s">
        <v>45</v>
      </c>
      <c r="F722" s="3" t="s">
        <v>3539</v>
      </c>
      <c r="G722" s="4" t="s">
        <v>86</v>
      </c>
      <c r="H722" s="3" t="s">
        <v>299</v>
      </c>
      <c r="I722" s="3" t="s">
        <v>299</v>
      </c>
      <c r="J722" s="3" t="s">
        <v>132</v>
      </c>
      <c r="K722" s="3" t="s">
        <v>132</v>
      </c>
      <c r="L722" s="6" t="s">
        <v>299</v>
      </c>
      <c r="M722" s="3" t="s">
        <v>184</v>
      </c>
      <c r="N722" s="3" t="s">
        <v>3540</v>
      </c>
      <c r="O722" s="3" t="s">
        <v>301</v>
      </c>
      <c r="P722" s="3" t="s">
        <v>128</v>
      </c>
      <c r="Q722" s="3" t="s">
        <v>60</v>
      </c>
      <c r="R722" s="3">
        <v>25</v>
      </c>
      <c r="S722" s="3">
        <v>18</v>
      </c>
      <c r="T722" s="3">
        <v>36.200000000000003</v>
      </c>
      <c r="U722" s="3">
        <v>113</v>
      </c>
      <c r="V722" s="3">
        <v>112</v>
      </c>
      <c r="W722" s="3">
        <v>1.4</v>
      </c>
      <c r="X722" s="32">
        <v>481</v>
      </c>
      <c r="Y722" s="33">
        <v>374</v>
      </c>
      <c r="Z722" s="3">
        <v>28.8</v>
      </c>
      <c r="AA722" s="3">
        <v>59693.94</v>
      </c>
      <c r="AB722" s="3">
        <v>46295.28</v>
      </c>
      <c r="AC722" s="3">
        <v>62815.5</v>
      </c>
      <c r="AD722" s="3">
        <v>48780.36</v>
      </c>
    </row>
    <row r="723" spans="1:30" x14ac:dyDescent="0.3">
      <c r="A723" s="3" t="s">
        <v>5515</v>
      </c>
      <c r="B723" s="4">
        <v>75088</v>
      </c>
      <c r="C723" s="4">
        <v>36</v>
      </c>
      <c r="D723" s="4" t="s">
        <v>25</v>
      </c>
      <c r="E723" s="5" t="s">
        <v>45</v>
      </c>
      <c r="F723" s="3" t="s">
        <v>5516</v>
      </c>
      <c r="G723" s="4" t="s">
        <v>86</v>
      </c>
      <c r="H723" s="3" t="s">
        <v>54</v>
      </c>
      <c r="I723" s="3" t="s">
        <v>245</v>
      </c>
      <c r="J723" s="3" t="s">
        <v>104</v>
      </c>
      <c r="K723" s="3" t="s">
        <v>104</v>
      </c>
      <c r="L723" s="6" t="s">
        <v>245</v>
      </c>
      <c r="M723" s="3" t="s">
        <v>529</v>
      </c>
      <c r="N723" s="3" t="s">
        <v>5517</v>
      </c>
      <c r="O723" s="3" t="s">
        <v>92</v>
      </c>
      <c r="P723" s="3" t="s">
        <v>64</v>
      </c>
      <c r="Q723" s="3" t="s">
        <v>31</v>
      </c>
      <c r="R723" s="3">
        <v>66</v>
      </c>
      <c r="S723" s="3">
        <v>72</v>
      </c>
      <c r="T723" s="3">
        <v>-9.1</v>
      </c>
      <c r="U723" s="3">
        <v>219</v>
      </c>
      <c r="V723" s="3">
        <v>300</v>
      </c>
      <c r="W723" s="3">
        <v>-27.1</v>
      </c>
      <c r="X723" s="32">
        <v>891</v>
      </c>
      <c r="Y723" s="33">
        <v>1197</v>
      </c>
      <c r="Z723" s="3">
        <v>-25.5</v>
      </c>
      <c r="AA723" s="3">
        <v>59524.27</v>
      </c>
      <c r="AB723" s="3">
        <v>75915.81</v>
      </c>
      <c r="AC723" s="3">
        <v>59524.27</v>
      </c>
      <c r="AD723" s="3">
        <v>75915.81</v>
      </c>
    </row>
    <row r="724" spans="1:30" x14ac:dyDescent="0.3">
      <c r="A724" s="3" t="s">
        <v>3541</v>
      </c>
      <c r="B724" s="4">
        <v>89121</v>
      </c>
      <c r="C724" s="4">
        <v>170</v>
      </c>
      <c r="D724" s="4" t="s">
        <v>25</v>
      </c>
      <c r="E724" s="5" t="s">
        <v>45</v>
      </c>
      <c r="F724" s="3" t="s">
        <v>3542</v>
      </c>
      <c r="G724" s="4" t="s">
        <v>86</v>
      </c>
      <c r="H724" s="3" t="s">
        <v>245</v>
      </c>
      <c r="I724" s="3" t="s">
        <v>245</v>
      </c>
      <c r="J724" s="3" t="s">
        <v>132</v>
      </c>
      <c r="K724" s="3" t="s">
        <v>132</v>
      </c>
      <c r="L724" s="6" t="s">
        <v>245</v>
      </c>
      <c r="M724" s="3" t="s">
        <v>246</v>
      </c>
      <c r="N724" s="3" t="s">
        <v>3543</v>
      </c>
      <c r="O724" s="3" t="s">
        <v>248</v>
      </c>
      <c r="P724" s="3" t="s">
        <v>63</v>
      </c>
      <c r="Q724" s="3" t="s">
        <v>31</v>
      </c>
      <c r="R724" s="3">
        <v>25</v>
      </c>
      <c r="S724" s="3">
        <v>43</v>
      </c>
      <c r="T724" s="3">
        <v>-41.6</v>
      </c>
      <c r="U724" s="3">
        <v>65</v>
      </c>
      <c r="V724" s="3">
        <v>69</v>
      </c>
      <c r="W724" s="3">
        <v>-5.4</v>
      </c>
      <c r="X724" s="32">
        <v>231</v>
      </c>
      <c r="Y724" s="33">
        <v>204</v>
      </c>
      <c r="Z724" s="3">
        <v>13.6</v>
      </c>
      <c r="AA724" s="3">
        <v>59219.25</v>
      </c>
      <c r="AB724" s="3">
        <v>53062.95</v>
      </c>
      <c r="AC724" s="3">
        <v>64019.25</v>
      </c>
      <c r="AD724" s="3">
        <v>56659.95</v>
      </c>
    </row>
    <row r="725" spans="1:30" x14ac:dyDescent="0.3">
      <c r="A725" s="3" t="s">
        <v>4675</v>
      </c>
      <c r="B725" s="4">
        <v>64767</v>
      </c>
      <c r="C725" s="4">
        <v>81</v>
      </c>
      <c r="D725" s="4" t="s">
        <v>25</v>
      </c>
      <c r="E725" s="5" t="s">
        <v>45</v>
      </c>
      <c r="F725" s="3" t="s">
        <v>4676</v>
      </c>
      <c r="G725" s="4" t="s">
        <v>86</v>
      </c>
      <c r="H725" s="3" t="s">
        <v>252</v>
      </c>
      <c r="I725" s="3" t="s">
        <v>252</v>
      </c>
      <c r="J725" s="3" t="s">
        <v>146</v>
      </c>
      <c r="K725" s="3" t="s">
        <v>146</v>
      </c>
      <c r="L725" s="6" t="s">
        <v>252</v>
      </c>
      <c r="M725" s="3" t="s">
        <v>184</v>
      </c>
      <c r="N725" s="3" t="s">
        <v>4677</v>
      </c>
      <c r="O725" s="3" t="s">
        <v>92</v>
      </c>
      <c r="P725" s="3" t="s">
        <v>397</v>
      </c>
      <c r="Q725" s="3" t="s">
        <v>31</v>
      </c>
      <c r="R725" s="3">
        <v>11</v>
      </c>
      <c r="S725" s="3">
        <v>7</v>
      </c>
      <c r="T725" s="3">
        <v>50</v>
      </c>
      <c r="U725" s="3">
        <v>30</v>
      </c>
      <c r="V725" s="3">
        <v>40</v>
      </c>
      <c r="W725" s="3">
        <v>-25</v>
      </c>
      <c r="X725" s="16">
        <v>239</v>
      </c>
      <c r="Y725" s="7">
        <v>174</v>
      </c>
      <c r="Z725" s="3">
        <v>37.5</v>
      </c>
      <c r="AA725" s="3">
        <v>59187.64</v>
      </c>
      <c r="AB725" s="3">
        <v>45659.09</v>
      </c>
      <c r="AC725" s="3">
        <v>62787.64</v>
      </c>
      <c r="AD725" s="3">
        <v>45659.09</v>
      </c>
    </row>
    <row r="726" spans="1:30" x14ac:dyDescent="0.3">
      <c r="A726" s="3" t="s">
        <v>1900</v>
      </c>
      <c r="B726" s="4">
        <v>35213</v>
      </c>
      <c r="C726" s="4">
        <v>75</v>
      </c>
      <c r="D726" s="4" t="s">
        <v>25</v>
      </c>
      <c r="E726" s="5" t="s">
        <v>45</v>
      </c>
      <c r="F726" s="3" t="s">
        <v>1901</v>
      </c>
      <c r="G726" s="4" t="s">
        <v>86</v>
      </c>
      <c r="H726" s="3" t="s">
        <v>252</v>
      </c>
      <c r="I726" s="3" t="s">
        <v>252</v>
      </c>
      <c r="J726" s="3" t="s">
        <v>89</v>
      </c>
      <c r="K726" s="3" t="s">
        <v>89</v>
      </c>
      <c r="L726" s="6" t="s">
        <v>252</v>
      </c>
      <c r="M726" s="3" t="s">
        <v>154</v>
      </c>
      <c r="N726" s="3" t="s">
        <v>1902</v>
      </c>
      <c r="O726" s="3" t="s">
        <v>311</v>
      </c>
      <c r="P726" s="3" t="s">
        <v>1903</v>
      </c>
      <c r="Q726" s="3" t="s">
        <v>60</v>
      </c>
      <c r="R726" s="3">
        <v>63</v>
      </c>
      <c r="S726" s="3">
        <v>44</v>
      </c>
      <c r="T726" s="3">
        <v>42.1</v>
      </c>
      <c r="U726" s="3">
        <v>186</v>
      </c>
      <c r="V726" s="3">
        <v>205</v>
      </c>
      <c r="W726" s="3">
        <v>-9.4</v>
      </c>
      <c r="X726" s="32">
        <v>744</v>
      </c>
      <c r="Y726" s="33">
        <v>778</v>
      </c>
      <c r="Z726" s="3">
        <v>-4.3</v>
      </c>
      <c r="AA726" s="3">
        <v>59165.42</v>
      </c>
      <c r="AB726" s="3">
        <v>61824.54</v>
      </c>
      <c r="AC726" s="3">
        <v>59165.42</v>
      </c>
      <c r="AD726" s="3">
        <v>61824.54</v>
      </c>
    </row>
    <row r="727" spans="1:30" x14ac:dyDescent="0.3">
      <c r="A727" s="3" t="s">
        <v>5518</v>
      </c>
      <c r="B727" s="4">
        <v>29568</v>
      </c>
      <c r="C727" s="4">
        <v>140</v>
      </c>
      <c r="D727" s="4" t="s">
        <v>25</v>
      </c>
      <c r="E727" s="5" t="s">
        <v>45</v>
      </c>
      <c r="F727" s="3" t="s">
        <v>5519</v>
      </c>
      <c r="G727" s="4" t="s">
        <v>86</v>
      </c>
      <c r="H727" s="3" t="s">
        <v>153</v>
      </c>
      <c r="I727" s="3" t="s">
        <v>153</v>
      </c>
      <c r="J727" s="3" t="s">
        <v>104</v>
      </c>
      <c r="K727" s="3" t="s">
        <v>104</v>
      </c>
      <c r="L727" s="6" t="s">
        <v>153</v>
      </c>
      <c r="M727" s="3" t="s">
        <v>154</v>
      </c>
      <c r="N727" s="3" t="s">
        <v>5520</v>
      </c>
      <c r="O727" s="3" t="s">
        <v>156</v>
      </c>
      <c r="P727" s="3" t="s">
        <v>55</v>
      </c>
      <c r="Q727" s="3" t="s">
        <v>31</v>
      </c>
      <c r="R727" s="3">
        <v>57</v>
      </c>
      <c r="S727" s="3">
        <v>63</v>
      </c>
      <c r="T727" s="3">
        <v>-9.3000000000000007</v>
      </c>
      <c r="U727" s="3">
        <v>194</v>
      </c>
      <c r="V727" s="3">
        <v>209</v>
      </c>
      <c r="W727" s="3">
        <v>-7.3</v>
      </c>
      <c r="X727" s="32">
        <v>811</v>
      </c>
      <c r="Y727" s="33">
        <v>815</v>
      </c>
      <c r="Z727" s="3">
        <v>-0.5</v>
      </c>
      <c r="AA727" s="3">
        <v>59106.9</v>
      </c>
      <c r="AB727" s="3">
        <v>59380.62</v>
      </c>
      <c r="AC727" s="3">
        <v>60813.9</v>
      </c>
      <c r="AD727" s="3">
        <v>61075.62</v>
      </c>
    </row>
    <row r="728" spans="1:30" x14ac:dyDescent="0.3">
      <c r="A728" s="3" t="s">
        <v>4678</v>
      </c>
      <c r="B728" s="4">
        <v>17085</v>
      </c>
      <c r="C728" s="4">
        <v>177</v>
      </c>
      <c r="D728" s="4" t="s">
        <v>25</v>
      </c>
      <c r="E728" s="5" t="s">
        <v>45</v>
      </c>
      <c r="F728" s="3" t="s">
        <v>4679</v>
      </c>
      <c r="G728" s="4" t="s">
        <v>86</v>
      </c>
      <c r="H728" s="3" t="s">
        <v>758</v>
      </c>
      <c r="I728" s="3" t="s">
        <v>175</v>
      </c>
      <c r="J728" s="3" t="s">
        <v>146</v>
      </c>
      <c r="K728" s="3" t="s">
        <v>146</v>
      </c>
      <c r="L728" s="6" t="s">
        <v>175</v>
      </c>
      <c r="M728" s="3" t="s">
        <v>176</v>
      </c>
      <c r="N728" s="3" t="s">
        <v>4680</v>
      </c>
      <c r="O728" s="3" t="s">
        <v>178</v>
      </c>
      <c r="P728" s="3" t="s">
        <v>397</v>
      </c>
      <c r="Q728" s="3" t="s">
        <v>31</v>
      </c>
      <c r="R728" s="3">
        <v>29</v>
      </c>
      <c r="S728" s="3">
        <v>25</v>
      </c>
      <c r="T728" s="3">
        <v>18.399999999999999</v>
      </c>
      <c r="U728" s="3">
        <v>57</v>
      </c>
      <c r="V728" s="3">
        <v>48</v>
      </c>
      <c r="W728" s="3">
        <v>18.899999999999999</v>
      </c>
      <c r="X728" s="32">
        <v>231</v>
      </c>
      <c r="Y728" s="33">
        <v>212</v>
      </c>
      <c r="Z728" s="3">
        <v>8.5</v>
      </c>
      <c r="AA728" s="3">
        <v>59029.8</v>
      </c>
      <c r="AB728" s="3">
        <v>52994.400000000001</v>
      </c>
      <c r="AC728" s="3">
        <v>61681.8</v>
      </c>
      <c r="AD728" s="3">
        <v>55058.400000000001</v>
      </c>
    </row>
    <row r="729" spans="1:30" x14ac:dyDescent="0.3">
      <c r="A729" s="3" t="s">
        <v>3544</v>
      </c>
      <c r="B729" s="4">
        <v>34001</v>
      </c>
      <c r="C729" s="4">
        <v>215</v>
      </c>
      <c r="D729" s="4" t="s">
        <v>25</v>
      </c>
      <c r="E729" s="5" t="s">
        <v>45</v>
      </c>
      <c r="F729" s="3" t="s">
        <v>3545</v>
      </c>
      <c r="G729" s="4" t="s">
        <v>86</v>
      </c>
      <c r="H729" s="3" t="s">
        <v>252</v>
      </c>
      <c r="I729" s="3" t="s">
        <v>252</v>
      </c>
      <c r="J729" s="3" t="s">
        <v>132</v>
      </c>
      <c r="K729" s="3" t="s">
        <v>132</v>
      </c>
      <c r="L729" s="6" t="s">
        <v>252</v>
      </c>
      <c r="M729" s="3" t="s">
        <v>154</v>
      </c>
      <c r="N729" s="3" t="s">
        <v>3546</v>
      </c>
      <c r="O729" s="3" t="s">
        <v>311</v>
      </c>
      <c r="P729" s="3" t="s">
        <v>51</v>
      </c>
      <c r="Q729" s="3" t="s">
        <v>31</v>
      </c>
      <c r="R729" s="3">
        <v>20</v>
      </c>
      <c r="S729" s="3">
        <v>21</v>
      </c>
      <c r="T729" s="3">
        <v>-3.2</v>
      </c>
      <c r="U729" s="3">
        <v>64</v>
      </c>
      <c r="V729" s="3">
        <v>59</v>
      </c>
      <c r="W729" s="3">
        <v>9.1</v>
      </c>
      <c r="X729" s="32">
        <v>241</v>
      </c>
      <c r="Y729" s="33">
        <v>261</v>
      </c>
      <c r="Z729" s="3">
        <v>-7.9</v>
      </c>
      <c r="AA729" s="3">
        <v>58913.84</v>
      </c>
      <c r="AB729" s="3">
        <v>63974.400000000001</v>
      </c>
      <c r="AC729" s="3">
        <v>58913.84</v>
      </c>
      <c r="AD729" s="3">
        <v>63974.400000000001</v>
      </c>
    </row>
    <row r="730" spans="1:30" x14ac:dyDescent="0.3">
      <c r="A730" s="3" t="s">
        <v>1904</v>
      </c>
      <c r="B730" s="4">
        <v>37991</v>
      </c>
      <c r="C730" s="4">
        <v>199</v>
      </c>
      <c r="D730" s="4" t="s">
        <v>25</v>
      </c>
      <c r="E730" s="5" t="s">
        <v>45</v>
      </c>
      <c r="F730" s="3" t="s">
        <v>1905</v>
      </c>
      <c r="G730" s="4" t="s">
        <v>86</v>
      </c>
      <c r="H730" s="3" t="s">
        <v>252</v>
      </c>
      <c r="I730" s="3" t="s">
        <v>252</v>
      </c>
      <c r="J730" s="3" t="s">
        <v>89</v>
      </c>
      <c r="K730" s="3" t="s">
        <v>89</v>
      </c>
      <c r="L730" s="6" t="s">
        <v>252</v>
      </c>
      <c r="M730" s="3" t="s">
        <v>154</v>
      </c>
      <c r="N730" s="3" t="s">
        <v>1906</v>
      </c>
      <c r="O730" s="3" t="s">
        <v>311</v>
      </c>
      <c r="P730" s="3" t="s">
        <v>397</v>
      </c>
      <c r="Q730" s="3" t="s">
        <v>43</v>
      </c>
      <c r="R730" s="3">
        <v>31</v>
      </c>
      <c r="S730" s="3">
        <v>30</v>
      </c>
      <c r="T730" s="3">
        <v>2.2000000000000002</v>
      </c>
      <c r="U730" s="3">
        <v>99</v>
      </c>
      <c r="V730" s="3">
        <v>99</v>
      </c>
      <c r="W730" s="3">
        <v>-0.7</v>
      </c>
      <c r="X730" s="16">
        <v>419</v>
      </c>
      <c r="Y730" s="7">
        <v>443</v>
      </c>
      <c r="Z730" s="3">
        <v>-5.4</v>
      </c>
      <c r="AA730" s="3">
        <v>58850.22</v>
      </c>
      <c r="AB730" s="3">
        <v>62241.66</v>
      </c>
      <c r="AC730" s="3">
        <v>58850.22</v>
      </c>
      <c r="AD730" s="3">
        <v>62241.66</v>
      </c>
    </row>
    <row r="731" spans="1:30" x14ac:dyDescent="0.3">
      <c r="A731" s="3" t="s">
        <v>987</v>
      </c>
      <c r="B731" s="4">
        <v>62374</v>
      </c>
      <c r="C731" s="4">
        <v>313</v>
      </c>
      <c r="D731" s="4" t="s">
        <v>25</v>
      </c>
      <c r="E731" s="5" t="s">
        <v>45</v>
      </c>
      <c r="F731" s="3" t="s">
        <v>988</v>
      </c>
      <c r="G731" s="4" t="s">
        <v>86</v>
      </c>
      <c r="H731" s="3" t="s">
        <v>299</v>
      </c>
      <c r="I731" s="3" t="s">
        <v>116</v>
      </c>
      <c r="J731" s="3" t="s">
        <v>116</v>
      </c>
      <c r="K731" s="3" t="s">
        <v>104</v>
      </c>
      <c r="L731" s="6" t="s">
        <v>116</v>
      </c>
      <c r="M731" s="3" t="s">
        <v>989</v>
      </c>
      <c r="N731" s="3" t="s">
        <v>990</v>
      </c>
      <c r="O731" s="3" t="s">
        <v>119</v>
      </c>
      <c r="P731" s="3" t="s">
        <v>51</v>
      </c>
      <c r="Q731" s="3" t="s">
        <v>31</v>
      </c>
      <c r="R731" s="3">
        <v>131</v>
      </c>
      <c r="S731" s="3">
        <v>98</v>
      </c>
      <c r="T731" s="3">
        <v>33.200000000000003</v>
      </c>
      <c r="U731" s="3">
        <v>364</v>
      </c>
      <c r="V731" s="3">
        <v>296</v>
      </c>
      <c r="W731" s="3">
        <v>22.8</v>
      </c>
      <c r="X731" s="32">
        <v>917</v>
      </c>
      <c r="Y731" s="33">
        <v>911</v>
      </c>
      <c r="Z731" s="3">
        <v>0.6</v>
      </c>
      <c r="AA731" s="3">
        <v>58607.66</v>
      </c>
      <c r="AB731" s="3">
        <v>58241.3</v>
      </c>
      <c r="AC731" s="3">
        <v>58607.66</v>
      </c>
      <c r="AD731" s="3">
        <v>58241.3</v>
      </c>
    </row>
    <row r="732" spans="1:30" x14ac:dyDescent="0.3">
      <c r="A732" s="3" t="s">
        <v>5521</v>
      </c>
      <c r="B732" s="4">
        <v>25976</v>
      </c>
      <c r="C732" s="4">
        <v>127</v>
      </c>
      <c r="D732" s="4" t="s">
        <v>25</v>
      </c>
      <c r="E732" s="5" t="s">
        <v>45</v>
      </c>
      <c r="F732" s="3" t="s">
        <v>5522</v>
      </c>
      <c r="G732" s="4" t="s">
        <v>86</v>
      </c>
      <c r="H732" s="3" t="s">
        <v>5381</v>
      </c>
      <c r="I732" s="3" t="s">
        <v>175</v>
      </c>
      <c r="J732" s="3" t="s">
        <v>104</v>
      </c>
      <c r="K732" s="3" t="s">
        <v>104</v>
      </c>
      <c r="L732" s="6" t="s">
        <v>175</v>
      </c>
      <c r="M732" s="3" t="s">
        <v>712</v>
      </c>
      <c r="N732" s="3" t="s">
        <v>5523</v>
      </c>
      <c r="O732" s="3" t="s">
        <v>178</v>
      </c>
      <c r="P732" s="3" t="s">
        <v>55</v>
      </c>
      <c r="Q732" s="3" t="s">
        <v>31</v>
      </c>
      <c r="R732" s="3">
        <v>68</v>
      </c>
      <c r="S732" s="3">
        <v>58</v>
      </c>
      <c r="T732" s="3">
        <v>17.2</v>
      </c>
      <c r="U732" s="3">
        <v>229</v>
      </c>
      <c r="V732" s="3">
        <v>220</v>
      </c>
      <c r="W732" s="3">
        <v>4</v>
      </c>
      <c r="X732" s="32">
        <v>948</v>
      </c>
      <c r="Y732" s="33">
        <v>930</v>
      </c>
      <c r="Z732" s="3">
        <v>1.9</v>
      </c>
      <c r="AA732" s="3">
        <v>58509.68</v>
      </c>
      <c r="AB732" s="3">
        <v>57139.199999999997</v>
      </c>
      <c r="AC732" s="3">
        <v>58509.68</v>
      </c>
      <c r="AD732" s="3">
        <v>57139.199999999997</v>
      </c>
    </row>
    <row r="733" spans="1:30" x14ac:dyDescent="0.3">
      <c r="A733" s="3" t="s">
        <v>5524</v>
      </c>
      <c r="B733" s="4">
        <v>86390</v>
      </c>
      <c r="C733" s="4">
        <v>159</v>
      </c>
      <c r="D733" s="4" t="s">
        <v>25</v>
      </c>
      <c r="E733" s="5" t="s">
        <v>45</v>
      </c>
      <c r="F733" s="3" t="s">
        <v>5525</v>
      </c>
      <c r="G733" s="4" t="s">
        <v>86</v>
      </c>
      <c r="H733" s="3" t="s">
        <v>54</v>
      </c>
      <c r="I733" s="3" t="s">
        <v>191</v>
      </c>
      <c r="J733" s="3" t="s">
        <v>104</v>
      </c>
      <c r="K733" s="3" t="s">
        <v>104</v>
      </c>
      <c r="L733" s="6" t="s">
        <v>191</v>
      </c>
      <c r="M733" s="3" t="s">
        <v>211</v>
      </c>
      <c r="N733" s="3" t="s">
        <v>5526</v>
      </c>
      <c r="O733" s="3" t="s">
        <v>92</v>
      </c>
      <c r="P733" s="3" t="s">
        <v>213</v>
      </c>
      <c r="Q733" s="3" t="s">
        <v>60</v>
      </c>
      <c r="R733" s="3">
        <v>187</v>
      </c>
      <c r="S733" s="3">
        <v>119</v>
      </c>
      <c r="T733" s="3">
        <v>57.2</v>
      </c>
      <c r="U733" s="3">
        <v>576</v>
      </c>
      <c r="V733" s="3">
        <v>435</v>
      </c>
      <c r="W733" s="3">
        <v>32.4</v>
      </c>
      <c r="X733" s="32">
        <v>1888</v>
      </c>
      <c r="Y733" s="33">
        <v>1541</v>
      </c>
      <c r="Z733" s="3">
        <v>22.5</v>
      </c>
      <c r="AA733" s="3">
        <v>58469.68</v>
      </c>
      <c r="AB733" s="3">
        <v>47716.24</v>
      </c>
      <c r="AC733" s="3">
        <v>58469.68</v>
      </c>
      <c r="AD733" s="3">
        <v>47716.24</v>
      </c>
    </row>
    <row r="734" spans="1:30" x14ac:dyDescent="0.3">
      <c r="A734" s="3" t="s">
        <v>5527</v>
      </c>
      <c r="B734" s="4">
        <v>89787</v>
      </c>
      <c r="C734" s="4">
        <v>30</v>
      </c>
      <c r="D734" s="4" t="s">
        <v>25</v>
      </c>
      <c r="E734" s="5" t="s">
        <v>45</v>
      </c>
      <c r="F734" s="3" t="s">
        <v>5528</v>
      </c>
      <c r="G734" s="4" t="s">
        <v>86</v>
      </c>
      <c r="H734" s="3" t="s">
        <v>245</v>
      </c>
      <c r="I734" s="3" t="s">
        <v>245</v>
      </c>
      <c r="J734" s="3" t="s">
        <v>104</v>
      </c>
      <c r="K734" s="3" t="s">
        <v>104</v>
      </c>
      <c r="L734" s="6" t="s">
        <v>245</v>
      </c>
      <c r="M734" s="3" t="s">
        <v>529</v>
      </c>
      <c r="N734" s="3" t="s">
        <v>5529</v>
      </c>
      <c r="O734" s="3" t="s">
        <v>248</v>
      </c>
      <c r="P734" s="3" t="s">
        <v>57</v>
      </c>
      <c r="Q734" s="3" t="s">
        <v>31</v>
      </c>
      <c r="R734" s="3">
        <v>29</v>
      </c>
      <c r="S734" s="3">
        <v>24</v>
      </c>
      <c r="T734" s="3">
        <v>19.8</v>
      </c>
      <c r="U734" s="3">
        <v>106</v>
      </c>
      <c r="V734" s="3">
        <v>95</v>
      </c>
      <c r="W734" s="3">
        <v>11.4</v>
      </c>
      <c r="X734" s="32">
        <v>383</v>
      </c>
      <c r="Y734" s="33">
        <v>441</v>
      </c>
      <c r="Z734" s="3">
        <v>-13.2</v>
      </c>
      <c r="AA734" s="3">
        <v>58374.64</v>
      </c>
      <c r="AB734" s="3">
        <v>67262.89</v>
      </c>
      <c r="AC734" s="3">
        <v>58374.64</v>
      </c>
      <c r="AD734" s="3">
        <v>67262.89</v>
      </c>
    </row>
    <row r="735" spans="1:30" x14ac:dyDescent="0.3">
      <c r="A735" s="3" t="s">
        <v>5530</v>
      </c>
      <c r="B735" s="4">
        <v>41226</v>
      </c>
      <c r="C735" s="4">
        <v>280</v>
      </c>
      <c r="D735" s="4" t="s">
        <v>25</v>
      </c>
      <c r="E735" s="5" t="s">
        <v>45</v>
      </c>
      <c r="F735" s="3" t="s">
        <v>5531</v>
      </c>
      <c r="G735" s="4" t="s">
        <v>86</v>
      </c>
      <c r="H735" s="3" t="s">
        <v>252</v>
      </c>
      <c r="I735" s="3" t="s">
        <v>252</v>
      </c>
      <c r="J735" s="3" t="s">
        <v>104</v>
      </c>
      <c r="K735" s="3" t="s">
        <v>104</v>
      </c>
      <c r="L735" s="6" t="s">
        <v>252</v>
      </c>
      <c r="M735" s="3" t="s">
        <v>184</v>
      </c>
      <c r="N735" s="3" t="s">
        <v>5532</v>
      </c>
      <c r="O735" s="3" t="s">
        <v>92</v>
      </c>
      <c r="P735" s="3" t="s">
        <v>55</v>
      </c>
      <c r="Q735" s="3" t="s">
        <v>31</v>
      </c>
      <c r="R735" s="3">
        <v>83</v>
      </c>
      <c r="S735" s="3">
        <v>60</v>
      </c>
      <c r="T735" s="3">
        <v>38.299999999999997</v>
      </c>
      <c r="U735" s="3">
        <v>207</v>
      </c>
      <c r="V735" s="3">
        <v>206</v>
      </c>
      <c r="W735" s="3">
        <v>0.6</v>
      </c>
      <c r="X735" s="16">
        <v>835</v>
      </c>
      <c r="Y735" s="7">
        <v>896</v>
      </c>
      <c r="Z735" s="3">
        <v>-6.8</v>
      </c>
      <c r="AA735" s="3">
        <v>58218.239999999998</v>
      </c>
      <c r="AB735" s="3">
        <v>63033.36</v>
      </c>
      <c r="AC735" s="3">
        <v>61396.92</v>
      </c>
      <c r="AD735" s="3">
        <v>65771.64</v>
      </c>
    </row>
    <row r="736" spans="1:30" x14ac:dyDescent="0.3">
      <c r="A736" s="3" t="s">
        <v>3547</v>
      </c>
      <c r="B736" s="4">
        <v>89208</v>
      </c>
      <c r="C736" s="4">
        <v>98</v>
      </c>
      <c r="D736" s="4" t="s">
        <v>25</v>
      </c>
      <c r="E736" s="5" t="s">
        <v>45</v>
      </c>
      <c r="F736" s="3" t="s">
        <v>3548</v>
      </c>
      <c r="G736" s="4" t="s">
        <v>86</v>
      </c>
      <c r="H736" s="3" t="s">
        <v>245</v>
      </c>
      <c r="I736" s="3" t="s">
        <v>245</v>
      </c>
      <c r="J736" s="3" t="s">
        <v>132</v>
      </c>
      <c r="K736" s="3" t="s">
        <v>132</v>
      </c>
      <c r="L736" s="6" t="s">
        <v>245</v>
      </c>
      <c r="M736" s="3" t="s">
        <v>246</v>
      </c>
      <c r="N736" s="3" t="s">
        <v>3549</v>
      </c>
      <c r="O736" s="3" t="s">
        <v>248</v>
      </c>
      <c r="P736" s="3" t="s">
        <v>128</v>
      </c>
      <c r="Q736" s="3" t="s">
        <v>60</v>
      </c>
      <c r="R736" s="3">
        <v>21</v>
      </c>
      <c r="S736" s="3">
        <v>21</v>
      </c>
      <c r="T736" s="3">
        <v>-0.9</v>
      </c>
      <c r="U736" s="3">
        <v>99</v>
      </c>
      <c r="V736" s="3">
        <v>92</v>
      </c>
      <c r="W736" s="3">
        <v>7.4</v>
      </c>
      <c r="X736" s="32">
        <v>346</v>
      </c>
      <c r="Y736" s="33">
        <v>344</v>
      </c>
      <c r="Z736" s="3">
        <v>0.7</v>
      </c>
      <c r="AA736" s="3">
        <v>58206.98</v>
      </c>
      <c r="AB736" s="3">
        <v>57339.67</v>
      </c>
      <c r="AC736" s="3">
        <v>63011.78</v>
      </c>
      <c r="AD736" s="3">
        <v>62587.22</v>
      </c>
    </row>
    <row r="737" spans="1:30" x14ac:dyDescent="0.3">
      <c r="A737" s="3" t="s">
        <v>1907</v>
      </c>
      <c r="B737" s="4">
        <v>35529</v>
      </c>
      <c r="C737" s="4">
        <v>102</v>
      </c>
      <c r="D737" s="4" t="s">
        <v>25</v>
      </c>
      <c r="E737" s="5" t="s">
        <v>45</v>
      </c>
      <c r="F737" s="3" t="s">
        <v>1908</v>
      </c>
      <c r="G737" s="4" t="s">
        <v>86</v>
      </c>
      <c r="H737" s="3" t="s">
        <v>252</v>
      </c>
      <c r="I737" s="3" t="s">
        <v>252</v>
      </c>
      <c r="J737" s="3" t="s">
        <v>89</v>
      </c>
      <c r="K737" s="3" t="s">
        <v>89</v>
      </c>
      <c r="L737" s="6" t="s">
        <v>252</v>
      </c>
      <c r="M737" s="3" t="s">
        <v>154</v>
      </c>
      <c r="N737" s="3" t="s">
        <v>1909</v>
      </c>
      <c r="O737" s="3" t="s">
        <v>311</v>
      </c>
      <c r="P737" s="3" t="s">
        <v>57</v>
      </c>
      <c r="Q737" s="3" t="s">
        <v>31</v>
      </c>
      <c r="R737" s="3">
        <v>27</v>
      </c>
      <c r="S737" s="3">
        <v>21</v>
      </c>
      <c r="T737" s="3">
        <v>27.8</v>
      </c>
      <c r="U737" s="3">
        <v>162</v>
      </c>
      <c r="V737" s="3">
        <v>156</v>
      </c>
      <c r="W737" s="3">
        <v>3.4</v>
      </c>
      <c r="X737" s="32">
        <v>669</v>
      </c>
      <c r="Y737" s="33">
        <v>474</v>
      </c>
      <c r="Z737" s="3">
        <v>40.9</v>
      </c>
      <c r="AA737" s="3">
        <v>57949.1</v>
      </c>
      <c r="AB737" s="3">
        <v>40280.06</v>
      </c>
      <c r="AC737" s="3">
        <v>66097.58</v>
      </c>
      <c r="AD737" s="3">
        <v>46896.800000000003</v>
      </c>
    </row>
    <row r="738" spans="1:30" x14ac:dyDescent="0.3">
      <c r="A738" s="3" t="s">
        <v>4681</v>
      </c>
      <c r="B738" s="4">
        <v>19224</v>
      </c>
      <c r="C738" s="4">
        <v>180</v>
      </c>
      <c r="D738" s="4" t="s">
        <v>25</v>
      </c>
      <c r="E738" s="5" t="s">
        <v>45</v>
      </c>
      <c r="F738" s="3" t="s">
        <v>4682</v>
      </c>
      <c r="G738" s="4" t="s">
        <v>86</v>
      </c>
      <c r="H738" s="3" t="s">
        <v>758</v>
      </c>
      <c r="I738" s="3" t="s">
        <v>175</v>
      </c>
      <c r="J738" s="3" t="s">
        <v>146</v>
      </c>
      <c r="K738" s="3" t="s">
        <v>146</v>
      </c>
      <c r="L738" s="6" t="s">
        <v>175</v>
      </c>
      <c r="M738" s="3" t="s">
        <v>176</v>
      </c>
      <c r="N738" s="3" t="s">
        <v>4683</v>
      </c>
      <c r="O738" s="3" t="s">
        <v>178</v>
      </c>
      <c r="P738" s="3" t="s">
        <v>57</v>
      </c>
      <c r="Q738" s="3" t="s">
        <v>31</v>
      </c>
      <c r="R738" s="3">
        <v>9</v>
      </c>
      <c r="S738" s="3">
        <v>7</v>
      </c>
      <c r="T738" s="3">
        <v>31.4</v>
      </c>
      <c r="U738" s="3">
        <v>49</v>
      </c>
      <c r="V738" s="3">
        <v>49</v>
      </c>
      <c r="W738" s="3">
        <v>-0.1</v>
      </c>
      <c r="X738" s="32">
        <v>195</v>
      </c>
      <c r="Y738" s="33">
        <v>166</v>
      </c>
      <c r="Z738" s="3">
        <v>17.5</v>
      </c>
      <c r="AA738" s="3">
        <v>57918.38</v>
      </c>
      <c r="AB738" s="3">
        <v>51276.76</v>
      </c>
      <c r="AC738" s="3">
        <v>61849.22</v>
      </c>
      <c r="AD738" s="3">
        <v>52655.06</v>
      </c>
    </row>
    <row r="739" spans="1:30" x14ac:dyDescent="0.3">
      <c r="A739" s="3" t="s">
        <v>5533</v>
      </c>
      <c r="B739" s="4">
        <v>88736</v>
      </c>
      <c r="C739" s="4">
        <v>202</v>
      </c>
      <c r="D739" s="4" t="s">
        <v>25</v>
      </c>
      <c r="E739" s="5" t="s">
        <v>45</v>
      </c>
      <c r="F739" s="3" t="s">
        <v>5534</v>
      </c>
      <c r="G739" s="4" t="s">
        <v>86</v>
      </c>
      <c r="H739" s="3" t="s">
        <v>245</v>
      </c>
      <c r="I739" s="3" t="s">
        <v>245</v>
      </c>
      <c r="J739" s="3" t="s">
        <v>104</v>
      </c>
      <c r="K739" s="3" t="s">
        <v>104</v>
      </c>
      <c r="L739" s="6" t="s">
        <v>245</v>
      </c>
      <c r="M739" s="3" t="s">
        <v>246</v>
      </c>
      <c r="N739" s="3" t="s">
        <v>5535</v>
      </c>
      <c r="O739" s="3" t="s">
        <v>248</v>
      </c>
      <c r="P739" s="3" t="s">
        <v>194</v>
      </c>
      <c r="Q739" s="3" t="s">
        <v>31</v>
      </c>
      <c r="R739" s="3">
        <v>53</v>
      </c>
      <c r="S739" s="3">
        <v>59</v>
      </c>
      <c r="T739" s="3">
        <v>-10</v>
      </c>
      <c r="U739" s="3">
        <v>184</v>
      </c>
      <c r="V739" s="3">
        <v>204</v>
      </c>
      <c r="W739" s="3">
        <v>-9.9</v>
      </c>
      <c r="X739" s="32">
        <v>599</v>
      </c>
      <c r="Y739" s="33">
        <v>655</v>
      </c>
      <c r="Z739" s="3">
        <v>-8.5</v>
      </c>
      <c r="AA739" s="3">
        <v>57751.76</v>
      </c>
      <c r="AB739" s="3">
        <v>63139.89</v>
      </c>
      <c r="AC739" s="3">
        <v>57751.76</v>
      </c>
      <c r="AD739" s="3">
        <v>63139.89</v>
      </c>
    </row>
    <row r="740" spans="1:30" x14ac:dyDescent="0.3">
      <c r="A740" s="3" t="s">
        <v>1910</v>
      </c>
      <c r="B740" s="4">
        <v>77674</v>
      </c>
      <c r="C740" s="4">
        <v>246</v>
      </c>
      <c r="D740" s="4" t="s">
        <v>25</v>
      </c>
      <c r="E740" s="5" t="s">
        <v>45</v>
      </c>
      <c r="F740" s="3" t="s">
        <v>1911</v>
      </c>
      <c r="G740" s="4" t="s">
        <v>86</v>
      </c>
      <c r="H740" s="3" t="s">
        <v>252</v>
      </c>
      <c r="I740" s="3" t="s">
        <v>252</v>
      </c>
      <c r="J740" s="3" t="s">
        <v>89</v>
      </c>
      <c r="K740" s="3" t="s">
        <v>89</v>
      </c>
      <c r="L740" s="6" t="s">
        <v>252</v>
      </c>
      <c r="M740" s="3" t="s">
        <v>184</v>
      </c>
      <c r="N740" s="3" t="s">
        <v>1912</v>
      </c>
      <c r="O740" s="3" t="s">
        <v>92</v>
      </c>
      <c r="P740" s="3" t="s">
        <v>397</v>
      </c>
      <c r="Q740" s="3" t="s">
        <v>31</v>
      </c>
      <c r="R740" s="3">
        <v>31</v>
      </c>
      <c r="S740" s="3">
        <v>47</v>
      </c>
      <c r="T740" s="3">
        <v>-34</v>
      </c>
      <c r="U740" s="3">
        <v>104</v>
      </c>
      <c r="V740" s="3">
        <v>157</v>
      </c>
      <c r="W740" s="3">
        <v>-33.799999999999997</v>
      </c>
      <c r="X740" s="16">
        <v>530</v>
      </c>
      <c r="Y740" s="7">
        <v>742</v>
      </c>
      <c r="Z740" s="3">
        <v>-28.6</v>
      </c>
      <c r="AA740" s="3">
        <v>57688.32</v>
      </c>
      <c r="AB740" s="3">
        <v>79895.7</v>
      </c>
      <c r="AC740" s="3">
        <v>60655.32</v>
      </c>
      <c r="AD740" s="3">
        <v>84953.7</v>
      </c>
    </row>
    <row r="741" spans="1:30" x14ac:dyDescent="0.3">
      <c r="A741" s="3" t="s">
        <v>1913</v>
      </c>
      <c r="B741" s="4">
        <v>77852</v>
      </c>
      <c r="C741" s="4">
        <v>235</v>
      </c>
      <c r="D741" s="4" t="s">
        <v>25</v>
      </c>
      <c r="E741" s="5" t="s">
        <v>45</v>
      </c>
      <c r="F741" s="3" t="s">
        <v>1914</v>
      </c>
      <c r="G741" s="4" t="s">
        <v>86</v>
      </c>
      <c r="H741" s="3" t="s">
        <v>252</v>
      </c>
      <c r="I741" s="3" t="s">
        <v>252</v>
      </c>
      <c r="J741" s="3" t="s">
        <v>89</v>
      </c>
      <c r="K741" s="3" t="s">
        <v>89</v>
      </c>
      <c r="L741" s="6" t="s">
        <v>252</v>
      </c>
      <c r="M741" s="3" t="s">
        <v>184</v>
      </c>
      <c r="N741" s="3" t="s">
        <v>1915</v>
      </c>
      <c r="O741" s="3" t="s">
        <v>92</v>
      </c>
      <c r="P741" s="3" t="s">
        <v>397</v>
      </c>
      <c r="Q741" s="3" t="s">
        <v>31</v>
      </c>
      <c r="R741" s="3">
        <v>41</v>
      </c>
      <c r="S741" s="3">
        <v>63</v>
      </c>
      <c r="T741" s="3">
        <v>-34.9</v>
      </c>
      <c r="U741" s="3">
        <v>168</v>
      </c>
      <c r="V741" s="3">
        <v>175</v>
      </c>
      <c r="W741" s="3">
        <v>-4.0999999999999996</v>
      </c>
      <c r="X741" s="32">
        <v>528</v>
      </c>
      <c r="Y741" s="33">
        <v>638</v>
      </c>
      <c r="Z741" s="3">
        <v>-17.2</v>
      </c>
      <c r="AA741" s="3">
        <v>57660.6</v>
      </c>
      <c r="AB741" s="3">
        <v>69011.94</v>
      </c>
      <c r="AC741" s="3">
        <v>60483.6</v>
      </c>
      <c r="AD741" s="3">
        <v>73085.94</v>
      </c>
    </row>
    <row r="742" spans="1:30" x14ac:dyDescent="0.3">
      <c r="A742" s="3" t="s">
        <v>338</v>
      </c>
      <c r="B742" s="4">
        <v>100128</v>
      </c>
      <c r="C742" s="4">
        <v>169</v>
      </c>
      <c r="D742" s="4" t="s">
        <v>25</v>
      </c>
      <c r="E742" s="5" t="s">
        <v>45</v>
      </c>
      <c r="F742" s="3" t="s">
        <v>339</v>
      </c>
      <c r="G742" s="4" t="s">
        <v>86</v>
      </c>
      <c r="H742" s="3" t="s">
        <v>174</v>
      </c>
      <c r="I742" s="3" t="s">
        <v>191</v>
      </c>
      <c r="J742" s="3" t="s">
        <v>132</v>
      </c>
      <c r="K742" s="3" t="s">
        <v>132</v>
      </c>
      <c r="L742" s="6" t="s">
        <v>191</v>
      </c>
      <c r="M742" s="3" t="s">
        <v>211</v>
      </c>
      <c r="N742" s="3" t="s">
        <v>340</v>
      </c>
      <c r="O742" s="3" t="s">
        <v>92</v>
      </c>
      <c r="P742" s="3" t="s">
        <v>341</v>
      </c>
      <c r="Q742" s="3">
        <v>0</v>
      </c>
      <c r="X742" s="32">
        <v>295</v>
      </c>
      <c r="Y742" s="33"/>
      <c r="AA742" s="3">
        <v>57595.8</v>
      </c>
      <c r="AC742" s="3">
        <v>57595.8</v>
      </c>
    </row>
    <row r="743" spans="1:30" x14ac:dyDescent="0.3">
      <c r="A743" s="3" t="s">
        <v>5536</v>
      </c>
      <c r="B743" s="4">
        <v>19308</v>
      </c>
      <c r="C743" s="4">
        <v>81</v>
      </c>
      <c r="D743" s="4" t="s">
        <v>25</v>
      </c>
      <c r="E743" s="5" t="s">
        <v>45</v>
      </c>
      <c r="F743" s="3" t="s">
        <v>5537</v>
      </c>
      <c r="G743" s="4" t="s">
        <v>86</v>
      </c>
      <c r="H743" s="3" t="s">
        <v>5381</v>
      </c>
      <c r="I743" s="3" t="s">
        <v>175</v>
      </c>
      <c r="J743" s="3" t="s">
        <v>104</v>
      </c>
      <c r="K743" s="3" t="s">
        <v>104</v>
      </c>
      <c r="L743" s="6" t="s">
        <v>175</v>
      </c>
      <c r="M743" s="3" t="s">
        <v>712</v>
      </c>
      <c r="N743" s="3" t="s">
        <v>5538</v>
      </c>
      <c r="O743" s="3" t="s">
        <v>178</v>
      </c>
      <c r="P743" s="3" t="s">
        <v>213</v>
      </c>
      <c r="Q743" s="3" t="s">
        <v>60</v>
      </c>
      <c r="R743" s="3">
        <v>82</v>
      </c>
      <c r="S743" s="3">
        <v>70</v>
      </c>
      <c r="T743" s="3">
        <v>16.7</v>
      </c>
      <c r="U743" s="3">
        <v>247</v>
      </c>
      <c r="V743" s="3">
        <v>218</v>
      </c>
      <c r="W743" s="3">
        <v>13.7</v>
      </c>
      <c r="X743" s="32">
        <v>904</v>
      </c>
      <c r="Y743" s="33">
        <v>831</v>
      </c>
      <c r="Z743" s="3">
        <v>8.8000000000000007</v>
      </c>
      <c r="AA743" s="3">
        <v>57576.33</v>
      </c>
      <c r="AB743" s="3">
        <v>52942.47</v>
      </c>
      <c r="AC743" s="3">
        <v>57576.33</v>
      </c>
      <c r="AD743" s="3">
        <v>52942.47</v>
      </c>
    </row>
    <row r="744" spans="1:30" x14ac:dyDescent="0.3">
      <c r="A744" s="3" t="s">
        <v>1916</v>
      </c>
      <c r="B744" s="4">
        <v>23264</v>
      </c>
      <c r="C744" s="4">
        <v>142</v>
      </c>
      <c r="D744" s="4" t="s">
        <v>25</v>
      </c>
      <c r="E744" s="5" t="s">
        <v>45</v>
      </c>
      <c r="F744" s="3" t="s">
        <v>1917</v>
      </c>
      <c r="G744" s="4" t="s">
        <v>86</v>
      </c>
      <c r="H744" s="3" t="s">
        <v>711</v>
      </c>
      <c r="I744" s="3" t="s">
        <v>175</v>
      </c>
      <c r="J744" s="3" t="s">
        <v>89</v>
      </c>
      <c r="K744" s="3" t="s">
        <v>89</v>
      </c>
      <c r="L744" s="6" t="s">
        <v>175</v>
      </c>
      <c r="M744" s="3" t="s">
        <v>712</v>
      </c>
      <c r="N744" s="3" t="s">
        <v>1918</v>
      </c>
      <c r="O744" s="3" t="s">
        <v>178</v>
      </c>
      <c r="P744" s="3" t="s">
        <v>64</v>
      </c>
      <c r="Q744" s="3" t="s">
        <v>31</v>
      </c>
      <c r="R744" s="3">
        <v>49</v>
      </c>
      <c r="S744" s="3">
        <v>49</v>
      </c>
      <c r="T744" s="3">
        <v>0</v>
      </c>
      <c r="U744" s="3">
        <v>128</v>
      </c>
      <c r="V744" s="3">
        <v>167</v>
      </c>
      <c r="W744" s="3">
        <v>-23.4</v>
      </c>
      <c r="X744" s="32">
        <v>596</v>
      </c>
      <c r="Y744" s="33">
        <v>665</v>
      </c>
      <c r="Z744" s="3">
        <v>-10.4</v>
      </c>
      <c r="AA744" s="3">
        <v>57525.08</v>
      </c>
      <c r="AB744" s="3">
        <v>61322.64</v>
      </c>
      <c r="AC744" s="3">
        <v>60405.08</v>
      </c>
      <c r="AD744" s="3">
        <v>64371.14</v>
      </c>
    </row>
    <row r="745" spans="1:30" x14ac:dyDescent="0.3">
      <c r="A745" s="3" t="s">
        <v>5539</v>
      </c>
      <c r="B745" s="4">
        <v>76467</v>
      </c>
      <c r="C745" s="4">
        <v>194</v>
      </c>
      <c r="D745" s="4" t="s">
        <v>25</v>
      </c>
      <c r="E745" s="5" t="s">
        <v>45</v>
      </c>
      <c r="F745" s="3" t="s">
        <v>5540</v>
      </c>
      <c r="G745" s="4" t="s">
        <v>86</v>
      </c>
      <c r="H745" s="3" t="s">
        <v>54</v>
      </c>
      <c r="I745" s="3" t="s">
        <v>191</v>
      </c>
      <c r="J745" s="3" t="s">
        <v>104</v>
      </c>
      <c r="K745" s="3" t="s">
        <v>104</v>
      </c>
      <c r="L745" s="6" t="s">
        <v>191</v>
      </c>
      <c r="M745" s="3" t="s">
        <v>211</v>
      </c>
      <c r="N745" s="3" t="s">
        <v>5541</v>
      </c>
      <c r="O745" s="3" t="s">
        <v>92</v>
      </c>
      <c r="P745" s="3" t="s">
        <v>213</v>
      </c>
      <c r="Q745" s="3" t="s">
        <v>31</v>
      </c>
      <c r="R745" s="3">
        <v>105</v>
      </c>
      <c r="S745" s="3">
        <v>123</v>
      </c>
      <c r="T745" s="3">
        <v>-14.1</v>
      </c>
      <c r="U745" s="3">
        <v>344</v>
      </c>
      <c r="V745" s="3">
        <v>347</v>
      </c>
      <c r="W745" s="3">
        <v>-0.8</v>
      </c>
      <c r="X745" s="32">
        <v>1376</v>
      </c>
      <c r="Y745" s="33">
        <v>1321</v>
      </c>
      <c r="Z745" s="3">
        <v>4.0999999999999996</v>
      </c>
      <c r="AA745" s="3">
        <v>57457.120000000003</v>
      </c>
      <c r="AB745" s="3">
        <v>55183.519999999997</v>
      </c>
      <c r="AC745" s="3">
        <v>57457.120000000003</v>
      </c>
      <c r="AD745" s="3">
        <v>55183.519999999997</v>
      </c>
    </row>
    <row r="746" spans="1:30" x14ac:dyDescent="0.3">
      <c r="A746" s="3" t="s">
        <v>3550</v>
      </c>
      <c r="B746" s="4">
        <v>42666</v>
      </c>
      <c r="C746" s="4">
        <v>211</v>
      </c>
      <c r="D746" s="4" t="s">
        <v>25</v>
      </c>
      <c r="E746" s="5" t="s">
        <v>45</v>
      </c>
      <c r="F746" s="3" t="s">
        <v>3551</v>
      </c>
      <c r="G746" s="4" t="s">
        <v>86</v>
      </c>
      <c r="H746" s="3" t="s">
        <v>299</v>
      </c>
      <c r="I746" s="3" t="s">
        <v>299</v>
      </c>
      <c r="J746" s="3" t="s">
        <v>132</v>
      </c>
      <c r="K746" s="3" t="s">
        <v>132</v>
      </c>
      <c r="L746" s="6" t="s">
        <v>299</v>
      </c>
      <c r="M746" s="3" t="s">
        <v>317</v>
      </c>
      <c r="N746" s="3" t="s">
        <v>3552</v>
      </c>
      <c r="O746" s="3" t="s">
        <v>301</v>
      </c>
      <c r="P746" s="3" t="s">
        <v>59</v>
      </c>
      <c r="Q746" s="3" t="s">
        <v>60</v>
      </c>
      <c r="R746" s="3">
        <v>31</v>
      </c>
      <c r="S746" s="3">
        <v>32</v>
      </c>
      <c r="T746" s="3">
        <v>-1.6</v>
      </c>
      <c r="U746" s="3">
        <v>98</v>
      </c>
      <c r="V746" s="3">
        <v>100</v>
      </c>
      <c r="W746" s="3">
        <v>-2.5</v>
      </c>
      <c r="X746" s="32">
        <v>315</v>
      </c>
      <c r="Y746" s="33">
        <v>322</v>
      </c>
      <c r="Z746" s="3">
        <v>-2.2000000000000002</v>
      </c>
      <c r="AA746" s="3">
        <v>57453.9</v>
      </c>
      <c r="AB746" s="3">
        <v>59099.46</v>
      </c>
      <c r="AC746" s="3">
        <v>58136.4</v>
      </c>
      <c r="AD746" s="3">
        <v>59474.46</v>
      </c>
    </row>
    <row r="747" spans="1:30" x14ac:dyDescent="0.3">
      <c r="A747" s="3" t="s">
        <v>3553</v>
      </c>
      <c r="B747" s="4">
        <v>74086</v>
      </c>
      <c r="C747" s="4">
        <v>247</v>
      </c>
      <c r="D747" s="4" t="s">
        <v>25</v>
      </c>
      <c r="E747" s="5" t="s">
        <v>45</v>
      </c>
      <c r="F747" s="3" t="s">
        <v>3554</v>
      </c>
      <c r="G747" s="4" t="s">
        <v>86</v>
      </c>
      <c r="H747" s="3" t="s">
        <v>54</v>
      </c>
      <c r="I747" s="3" t="s">
        <v>191</v>
      </c>
      <c r="J747" s="3" t="s">
        <v>132</v>
      </c>
      <c r="K747" s="3" t="s">
        <v>132</v>
      </c>
      <c r="L747" s="6" t="s">
        <v>191</v>
      </c>
      <c r="M747" s="3" t="s">
        <v>211</v>
      </c>
      <c r="N747" s="3" t="s">
        <v>3555</v>
      </c>
      <c r="O747" s="3" t="s">
        <v>92</v>
      </c>
      <c r="P747" s="3" t="s">
        <v>397</v>
      </c>
      <c r="Q747" s="3" t="s">
        <v>31</v>
      </c>
      <c r="R747" s="3">
        <v>16</v>
      </c>
      <c r="S747" s="3">
        <v>15</v>
      </c>
      <c r="T747" s="3">
        <v>8.5</v>
      </c>
      <c r="U747" s="3">
        <v>44</v>
      </c>
      <c r="V747" s="3">
        <v>50</v>
      </c>
      <c r="W747" s="3">
        <v>-11.5</v>
      </c>
      <c r="X747" s="32">
        <v>206</v>
      </c>
      <c r="Y747" s="33">
        <v>213</v>
      </c>
      <c r="Z747" s="3">
        <v>-3.2</v>
      </c>
      <c r="AA747" s="3">
        <v>57305.49</v>
      </c>
      <c r="AB747" s="3">
        <v>59185.5</v>
      </c>
      <c r="AC747" s="3">
        <v>57305.49</v>
      </c>
      <c r="AD747" s="3">
        <v>59185.5</v>
      </c>
    </row>
    <row r="748" spans="1:30" x14ac:dyDescent="0.3">
      <c r="A748" s="3" t="s">
        <v>1919</v>
      </c>
      <c r="B748" s="4">
        <v>5290</v>
      </c>
      <c r="C748" s="4">
        <v>148</v>
      </c>
      <c r="D748" s="4" t="s">
        <v>25</v>
      </c>
      <c r="E748" s="5" t="s">
        <v>45</v>
      </c>
      <c r="F748" s="3" t="s">
        <v>1920</v>
      </c>
      <c r="G748" s="4" t="s">
        <v>86</v>
      </c>
      <c r="H748" s="3" t="s">
        <v>900</v>
      </c>
      <c r="I748" s="3" t="s">
        <v>240</v>
      </c>
      <c r="J748" s="3" t="s">
        <v>89</v>
      </c>
      <c r="K748" s="3" t="s">
        <v>89</v>
      </c>
      <c r="L748" s="6" t="s">
        <v>240</v>
      </c>
      <c r="M748" s="3" t="s">
        <v>712</v>
      </c>
      <c r="N748" s="3" t="s">
        <v>1921</v>
      </c>
      <c r="O748" s="3" t="s">
        <v>178</v>
      </c>
      <c r="P748" s="3" t="s">
        <v>397</v>
      </c>
      <c r="Q748" s="3" t="s">
        <v>31</v>
      </c>
      <c r="R748" s="3">
        <v>28</v>
      </c>
      <c r="S748" s="3">
        <v>21</v>
      </c>
      <c r="T748" s="3">
        <v>32.799999999999997</v>
      </c>
      <c r="U748" s="3">
        <v>67</v>
      </c>
      <c r="V748" s="3">
        <v>77</v>
      </c>
      <c r="W748" s="3">
        <v>-12.6</v>
      </c>
      <c r="X748" s="32">
        <v>282</v>
      </c>
      <c r="Y748" s="33">
        <v>341</v>
      </c>
      <c r="Z748" s="3">
        <v>-17.2</v>
      </c>
      <c r="AA748" s="3">
        <v>57240.3</v>
      </c>
      <c r="AB748" s="3">
        <v>69137.899999999994</v>
      </c>
      <c r="AC748" s="3">
        <v>57240.3</v>
      </c>
      <c r="AD748" s="3">
        <v>69137.899999999994</v>
      </c>
    </row>
    <row r="749" spans="1:30" x14ac:dyDescent="0.3">
      <c r="A749" s="3" t="s">
        <v>1922</v>
      </c>
      <c r="B749" s="4">
        <v>43123</v>
      </c>
      <c r="C749" s="4">
        <v>267</v>
      </c>
      <c r="D749" s="4" t="s">
        <v>25</v>
      </c>
      <c r="E749" s="5" t="s">
        <v>45</v>
      </c>
      <c r="F749" s="3" t="s">
        <v>1923</v>
      </c>
      <c r="G749" s="4" t="s">
        <v>86</v>
      </c>
      <c r="H749" s="3" t="s">
        <v>299</v>
      </c>
      <c r="I749" s="3" t="s">
        <v>299</v>
      </c>
      <c r="J749" s="3" t="s">
        <v>89</v>
      </c>
      <c r="K749" s="3" t="s">
        <v>89</v>
      </c>
      <c r="L749" s="6" t="s">
        <v>299</v>
      </c>
      <c r="M749" s="3" t="s">
        <v>445</v>
      </c>
      <c r="N749" s="3" t="s">
        <v>1924</v>
      </c>
      <c r="O749" s="3" t="s">
        <v>301</v>
      </c>
      <c r="P749" s="3" t="s">
        <v>63</v>
      </c>
      <c r="Q749" s="3" t="s">
        <v>31</v>
      </c>
      <c r="R749" s="3">
        <v>33</v>
      </c>
      <c r="S749" s="3">
        <v>33</v>
      </c>
      <c r="T749" s="3">
        <v>0</v>
      </c>
      <c r="U749" s="3">
        <v>106</v>
      </c>
      <c r="V749" s="3">
        <v>111</v>
      </c>
      <c r="W749" s="3">
        <v>-4.8</v>
      </c>
      <c r="X749" s="32">
        <v>446</v>
      </c>
      <c r="Y749" s="33">
        <v>495</v>
      </c>
      <c r="Z749" s="3">
        <v>-9.9</v>
      </c>
      <c r="AA749" s="3">
        <v>57182.400000000001</v>
      </c>
      <c r="AB749" s="3">
        <v>63469.5</v>
      </c>
      <c r="AC749" s="3">
        <v>57182.400000000001</v>
      </c>
      <c r="AD749" s="3">
        <v>63469.5</v>
      </c>
    </row>
    <row r="750" spans="1:30" x14ac:dyDescent="0.3">
      <c r="A750" s="3" t="s">
        <v>3556</v>
      </c>
      <c r="B750" s="4">
        <v>65066</v>
      </c>
      <c r="C750" s="4">
        <v>259</v>
      </c>
      <c r="D750" s="4" t="s">
        <v>25</v>
      </c>
      <c r="E750" s="5" t="s">
        <v>45</v>
      </c>
      <c r="F750" s="3" t="s">
        <v>3557</v>
      </c>
      <c r="G750" s="4" t="s">
        <v>86</v>
      </c>
      <c r="H750" s="3" t="s">
        <v>54</v>
      </c>
      <c r="I750" s="3" t="s">
        <v>191</v>
      </c>
      <c r="J750" s="3" t="s">
        <v>132</v>
      </c>
      <c r="K750" s="3" t="s">
        <v>132</v>
      </c>
      <c r="L750" s="6" t="s">
        <v>191</v>
      </c>
      <c r="M750" s="3" t="s">
        <v>272</v>
      </c>
      <c r="N750" s="3" t="s">
        <v>3558</v>
      </c>
      <c r="O750" s="3" t="s">
        <v>92</v>
      </c>
      <c r="P750" s="3" t="s">
        <v>397</v>
      </c>
      <c r="Q750" s="3" t="s">
        <v>31</v>
      </c>
      <c r="R750" s="3">
        <v>25</v>
      </c>
      <c r="S750" s="3">
        <v>19</v>
      </c>
      <c r="T750" s="3">
        <v>31.2</v>
      </c>
      <c r="U750" s="3">
        <v>60</v>
      </c>
      <c r="V750" s="3">
        <v>62</v>
      </c>
      <c r="W750" s="3">
        <v>-3</v>
      </c>
      <c r="X750" s="32">
        <v>260</v>
      </c>
      <c r="Y750" s="33">
        <v>280</v>
      </c>
      <c r="Z750" s="3">
        <v>-7.2</v>
      </c>
      <c r="AA750" s="3">
        <v>57140.08</v>
      </c>
      <c r="AB750" s="3">
        <v>61555.199999999997</v>
      </c>
      <c r="AC750" s="3">
        <v>57140.08</v>
      </c>
      <c r="AD750" s="3">
        <v>61555.199999999997</v>
      </c>
    </row>
    <row r="751" spans="1:30" x14ac:dyDescent="0.3">
      <c r="A751" s="3" t="s">
        <v>1925</v>
      </c>
      <c r="B751" s="4">
        <v>42687</v>
      </c>
      <c r="C751" s="4">
        <v>196</v>
      </c>
      <c r="D751" s="4" t="s">
        <v>25</v>
      </c>
      <c r="E751" s="5" t="s">
        <v>45</v>
      </c>
      <c r="F751" s="3" t="s">
        <v>1926</v>
      </c>
      <c r="G751" s="4" t="s">
        <v>86</v>
      </c>
      <c r="H751" s="3" t="s">
        <v>299</v>
      </c>
      <c r="I751" s="3" t="s">
        <v>299</v>
      </c>
      <c r="J751" s="3" t="s">
        <v>89</v>
      </c>
      <c r="K751" s="3" t="s">
        <v>89</v>
      </c>
      <c r="L751" s="6" t="s">
        <v>299</v>
      </c>
      <c r="M751" s="3" t="s">
        <v>184</v>
      </c>
      <c r="N751" s="3" t="s">
        <v>1927</v>
      </c>
      <c r="O751" s="3" t="s">
        <v>301</v>
      </c>
      <c r="P751" s="3" t="s">
        <v>51</v>
      </c>
      <c r="Q751" s="3" t="s">
        <v>31</v>
      </c>
      <c r="R751" s="3">
        <v>28</v>
      </c>
      <c r="S751" s="3">
        <v>33</v>
      </c>
      <c r="T751" s="3">
        <v>-14.9</v>
      </c>
      <c r="U751" s="3">
        <v>131</v>
      </c>
      <c r="V751" s="3">
        <v>133</v>
      </c>
      <c r="W751" s="3">
        <v>-1.3</v>
      </c>
      <c r="X751" s="32">
        <v>406</v>
      </c>
      <c r="Y751" s="33">
        <v>405</v>
      </c>
      <c r="Z751" s="3">
        <v>0.2</v>
      </c>
      <c r="AA751" s="3">
        <v>57130.5</v>
      </c>
      <c r="AB751" s="3">
        <v>57817.5</v>
      </c>
      <c r="AC751" s="3">
        <v>59962.5</v>
      </c>
      <c r="AD751" s="3">
        <v>59839.5</v>
      </c>
    </row>
    <row r="752" spans="1:30" x14ac:dyDescent="0.3">
      <c r="A752" s="3" t="s">
        <v>4684</v>
      </c>
      <c r="B752" s="4">
        <v>64752</v>
      </c>
      <c r="C752" s="4">
        <v>53</v>
      </c>
      <c r="D752" s="4" t="s">
        <v>25</v>
      </c>
      <c r="E752" s="5" t="s">
        <v>45</v>
      </c>
      <c r="F752" s="3" t="s">
        <v>4685</v>
      </c>
      <c r="G752" s="4" t="s">
        <v>86</v>
      </c>
      <c r="H752" s="3" t="s">
        <v>252</v>
      </c>
      <c r="I752" s="3" t="s">
        <v>252</v>
      </c>
      <c r="J752" s="3" t="s">
        <v>146</v>
      </c>
      <c r="K752" s="3" t="s">
        <v>146</v>
      </c>
      <c r="L752" s="6" t="s">
        <v>252</v>
      </c>
      <c r="M752" s="3" t="s">
        <v>184</v>
      </c>
      <c r="N752" s="3" t="s">
        <v>4686</v>
      </c>
      <c r="O752" s="3" t="s">
        <v>92</v>
      </c>
      <c r="P752" s="3" t="s">
        <v>397</v>
      </c>
      <c r="Q752" s="3" t="s">
        <v>31</v>
      </c>
      <c r="R752" s="3">
        <v>16</v>
      </c>
      <c r="S752" s="3">
        <v>16</v>
      </c>
      <c r="T752" s="3">
        <v>0</v>
      </c>
      <c r="U752" s="3">
        <v>56</v>
      </c>
      <c r="V752" s="3">
        <v>45</v>
      </c>
      <c r="W752" s="3">
        <v>23.3</v>
      </c>
      <c r="X752" s="16">
        <v>204</v>
      </c>
      <c r="Y752" s="7">
        <v>216</v>
      </c>
      <c r="Z752" s="3">
        <v>-5.8</v>
      </c>
      <c r="AA752" s="3">
        <v>56993.52</v>
      </c>
      <c r="AB752" s="3">
        <v>60477.84</v>
      </c>
      <c r="AC752" s="3">
        <v>56993.52</v>
      </c>
      <c r="AD752" s="3">
        <v>60477.84</v>
      </c>
    </row>
    <row r="753" spans="1:30" x14ac:dyDescent="0.3">
      <c r="A753" s="3" t="s">
        <v>179</v>
      </c>
      <c r="B753" s="4">
        <v>100135</v>
      </c>
      <c r="C753" s="4">
        <v>202</v>
      </c>
      <c r="D753" s="4" t="s">
        <v>25</v>
      </c>
      <c r="E753" s="5">
        <v>42851</v>
      </c>
      <c r="F753" s="3" t="s">
        <v>180</v>
      </c>
      <c r="G753" s="4" t="s">
        <v>86</v>
      </c>
      <c r="H753" s="3" t="s">
        <v>174</v>
      </c>
      <c r="I753" s="3" t="s">
        <v>175</v>
      </c>
      <c r="J753" s="3" t="s">
        <v>146</v>
      </c>
      <c r="K753" s="3" t="s">
        <v>146</v>
      </c>
      <c r="L753" s="6" t="s">
        <v>175</v>
      </c>
      <c r="M753" s="3" t="s">
        <v>176</v>
      </c>
      <c r="N753" s="3" t="s">
        <v>181</v>
      </c>
      <c r="O753" s="3" t="s">
        <v>178</v>
      </c>
      <c r="P753" s="3" t="s">
        <v>49</v>
      </c>
      <c r="Q753" s="3" t="s">
        <v>50</v>
      </c>
      <c r="S753" s="3">
        <v>27</v>
      </c>
      <c r="T753" s="3">
        <v>-100</v>
      </c>
      <c r="U753" s="3">
        <v>5</v>
      </c>
      <c r="V753" s="3">
        <v>62</v>
      </c>
      <c r="W753" s="3">
        <v>-92.7</v>
      </c>
      <c r="X753" s="32">
        <v>212</v>
      </c>
      <c r="Y753" s="33">
        <v>62</v>
      </c>
      <c r="Z753" s="3">
        <v>241.9</v>
      </c>
      <c r="AA753" s="3">
        <v>56960.160000000003</v>
      </c>
      <c r="AB753" s="3">
        <v>16658.16</v>
      </c>
      <c r="AC753" s="3">
        <v>56960.160000000003</v>
      </c>
      <c r="AD753" s="3">
        <v>16658.16</v>
      </c>
    </row>
    <row r="754" spans="1:30" x14ac:dyDescent="0.3">
      <c r="A754" s="3" t="s">
        <v>1928</v>
      </c>
      <c r="B754" s="4">
        <v>63619</v>
      </c>
      <c r="C754" s="4">
        <v>275</v>
      </c>
      <c r="D754" s="4" t="s">
        <v>25</v>
      </c>
      <c r="E754" s="5" t="s">
        <v>45</v>
      </c>
      <c r="F754" s="3" t="s">
        <v>1929</v>
      </c>
      <c r="G754" s="4" t="s">
        <v>86</v>
      </c>
      <c r="H754" s="3" t="s">
        <v>153</v>
      </c>
      <c r="I754" s="3" t="s">
        <v>153</v>
      </c>
      <c r="J754" s="3" t="s">
        <v>89</v>
      </c>
      <c r="K754" s="3" t="s">
        <v>132</v>
      </c>
      <c r="L754" s="6" t="s">
        <v>116</v>
      </c>
      <c r="M754" s="3" t="s">
        <v>1930</v>
      </c>
      <c r="N754" s="3" t="s">
        <v>1931</v>
      </c>
      <c r="O754" s="3" t="s">
        <v>119</v>
      </c>
      <c r="P754" s="3" t="s">
        <v>51</v>
      </c>
      <c r="Q754" s="3" t="s">
        <v>31</v>
      </c>
      <c r="R754" s="3">
        <v>81</v>
      </c>
      <c r="S754" s="3">
        <v>53</v>
      </c>
      <c r="T754" s="3">
        <v>52.8</v>
      </c>
      <c r="U754" s="3">
        <v>223</v>
      </c>
      <c r="V754" s="3">
        <v>199</v>
      </c>
      <c r="W754" s="3">
        <v>12</v>
      </c>
      <c r="X754" s="32">
        <v>881</v>
      </c>
      <c r="Y754" s="33">
        <v>782</v>
      </c>
      <c r="Z754" s="3">
        <v>12.7</v>
      </c>
      <c r="AA754" s="3">
        <v>56882.74</v>
      </c>
      <c r="AB754" s="3">
        <v>50491.3</v>
      </c>
      <c r="AC754" s="3">
        <v>56882.74</v>
      </c>
      <c r="AD754" s="3">
        <v>50491.3</v>
      </c>
    </row>
    <row r="755" spans="1:30" x14ac:dyDescent="0.3">
      <c r="A755" s="3" t="s">
        <v>1226</v>
      </c>
      <c r="B755" s="4">
        <v>15778</v>
      </c>
      <c r="C755" s="4">
        <v>71</v>
      </c>
      <c r="D755" s="4" t="s">
        <v>25</v>
      </c>
      <c r="E755" s="5" t="s">
        <v>45</v>
      </c>
      <c r="F755" s="3" t="s">
        <v>1227</v>
      </c>
      <c r="G755" s="4" t="s">
        <v>86</v>
      </c>
      <c r="H755" s="3" t="s">
        <v>721</v>
      </c>
      <c r="I755" s="3" t="s">
        <v>228</v>
      </c>
      <c r="J755" s="3" t="s">
        <v>228</v>
      </c>
      <c r="K755" s="3" t="s">
        <v>132</v>
      </c>
      <c r="L755" s="6" t="s">
        <v>228</v>
      </c>
      <c r="M755" s="3" t="s">
        <v>228</v>
      </c>
      <c r="N755" s="3" t="s">
        <v>1228</v>
      </c>
      <c r="O755" s="3" t="s">
        <v>178</v>
      </c>
      <c r="P755" s="3" t="s">
        <v>128</v>
      </c>
      <c r="Q755" s="3" t="s">
        <v>60</v>
      </c>
      <c r="R755" s="3">
        <v>31</v>
      </c>
      <c r="S755" s="3">
        <v>22</v>
      </c>
      <c r="T755" s="3">
        <v>43.2</v>
      </c>
      <c r="U755" s="3">
        <v>108</v>
      </c>
      <c r="V755" s="3">
        <v>85</v>
      </c>
      <c r="W755" s="3">
        <v>27.1</v>
      </c>
      <c r="X755" s="32">
        <v>388</v>
      </c>
      <c r="Y755" s="33">
        <v>390</v>
      </c>
      <c r="Z755" s="3">
        <v>-0.4</v>
      </c>
      <c r="AA755" s="3">
        <v>56543.77</v>
      </c>
      <c r="AB755" s="3">
        <v>55152.87</v>
      </c>
      <c r="AC755" s="3">
        <v>58938.22</v>
      </c>
      <c r="AD755" s="3">
        <v>57873.72</v>
      </c>
    </row>
    <row r="756" spans="1:30" x14ac:dyDescent="0.3">
      <c r="A756" s="3" t="s">
        <v>5542</v>
      </c>
      <c r="B756" s="4">
        <v>87937</v>
      </c>
      <c r="C756" s="4">
        <v>41</v>
      </c>
      <c r="D756" s="4" t="s">
        <v>25</v>
      </c>
      <c r="E756" s="5" t="s">
        <v>45</v>
      </c>
      <c r="F756" s="3" t="s">
        <v>5543</v>
      </c>
      <c r="G756" s="4" t="s">
        <v>86</v>
      </c>
      <c r="H756" s="3" t="s">
        <v>245</v>
      </c>
      <c r="I756" s="3" t="s">
        <v>245</v>
      </c>
      <c r="J756" s="3" t="s">
        <v>104</v>
      </c>
      <c r="K756" s="3" t="s">
        <v>104</v>
      </c>
      <c r="L756" s="6" t="s">
        <v>245</v>
      </c>
      <c r="M756" s="3" t="s">
        <v>529</v>
      </c>
      <c r="N756" s="3" t="s">
        <v>5544</v>
      </c>
      <c r="O756" s="3" t="s">
        <v>248</v>
      </c>
      <c r="P756" s="3" t="s">
        <v>64</v>
      </c>
      <c r="Q756" s="3" t="s">
        <v>31</v>
      </c>
      <c r="R756" s="3">
        <v>11</v>
      </c>
      <c r="S756" s="3">
        <v>71</v>
      </c>
      <c r="T756" s="3">
        <v>-85</v>
      </c>
      <c r="U756" s="3">
        <v>56</v>
      </c>
      <c r="V756" s="3">
        <v>258</v>
      </c>
      <c r="W756" s="3">
        <v>-78.3</v>
      </c>
      <c r="X756" s="32">
        <v>607</v>
      </c>
      <c r="Y756" s="33">
        <v>1000</v>
      </c>
      <c r="Z756" s="3">
        <v>-39.4</v>
      </c>
      <c r="AA756" s="3">
        <v>56517.72</v>
      </c>
      <c r="AB756" s="3">
        <v>90480.15</v>
      </c>
      <c r="AC756" s="3">
        <v>56998.2</v>
      </c>
      <c r="AD756" s="3">
        <v>90480.15</v>
      </c>
    </row>
    <row r="757" spans="1:30" x14ac:dyDescent="0.3">
      <c r="A757" s="3" t="s">
        <v>351</v>
      </c>
      <c r="B757" s="4">
        <v>59101</v>
      </c>
      <c r="C757" s="4">
        <v>164</v>
      </c>
      <c r="D757" s="4" t="s">
        <v>25</v>
      </c>
      <c r="E757" s="5" t="s">
        <v>45</v>
      </c>
      <c r="F757" s="3" t="s">
        <v>352</v>
      </c>
      <c r="G757" s="4" t="s">
        <v>86</v>
      </c>
      <c r="H757" s="3" t="s">
        <v>174</v>
      </c>
      <c r="I757" s="3" t="s">
        <v>191</v>
      </c>
      <c r="J757" s="3" t="s">
        <v>89</v>
      </c>
      <c r="K757" s="3" t="s">
        <v>89</v>
      </c>
      <c r="L757" s="6" t="s">
        <v>116</v>
      </c>
      <c r="M757" s="3" t="s">
        <v>192</v>
      </c>
      <c r="N757" s="3" t="s">
        <v>353</v>
      </c>
      <c r="O757" s="3" t="s">
        <v>119</v>
      </c>
      <c r="P757" s="3" t="s">
        <v>55</v>
      </c>
      <c r="Q757" s="3" t="s">
        <v>31</v>
      </c>
      <c r="X757" s="32">
        <v>838</v>
      </c>
      <c r="Y757" s="33">
        <v>523</v>
      </c>
      <c r="Z757" s="3">
        <v>60.4</v>
      </c>
      <c r="AA757" s="3">
        <v>56228.480000000003</v>
      </c>
      <c r="AB757" s="3">
        <v>35051.519999999997</v>
      </c>
      <c r="AC757" s="3">
        <v>56228.480000000003</v>
      </c>
      <c r="AD757" s="3">
        <v>35051.519999999997</v>
      </c>
    </row>
    <row r="758" spans="1:30" x14ac:dyDescent="0.3">
      <c r="A758" s="3" t="s">
        <v>3559</v>
      </c>
      <c r="B758" s="4">
        <v>47776</v>
      </c>
      <c r="C758" s="4">
        <v>162</v>
      </c>
      <c r="D758" s="4" t="s">
        <v>25</v>
      </c>
      <c r="E758" s="5" t="s">
        <v>45</v>
      </c>
      <c r="F758" s="3" t="s">
        <v>3560</v>
      </c>
      <c r="G758" s="4" t="s">
        <v>86</v>
      </c>
      <c r="H758" s="3" t="s">
        <v>131</v>
      </c>
      <c r="I758" s="3" t="s">
        <v>88</v>
      </c>
      <c r="J758" s="3" t="s">
        <v>132</v>
      </c>
      <c r="K758" s="3" t="s">
        <v>132</v>
      </c>
      <c r="L758" s="6" t="s">
        <v>88</v>
      </c>
      <c r="M758" s="3" t="s">
        <v>133</v>
      </c>
      <c r="N758" s="3" t="s">
        <v>3561</v>
      </c>
      <c r="O758" s="3" t="s">
        <v>106</v>
      </c>
      <c r="P758" s="3" t="s">
        <v>57</v>
      </c>
      <c r="Q758" s="3" t="s">
        <v>31</v>
      </c>
      <c r="R758" s="3">
        <v>8</v>
      </c>
      <c r="S758" s="3">
        <v>13</v>
      </c>
      <c r="T758" s="3">
        <v>-39.6</v>
      </c>
      <c r="U758" s="3">
        <v>29</v>
      </c>
      <c r="V758" s="3">
        <v>31</v>
      </c>
      <c r="W758" s="3">
        <v>-6.5</v>
      </c>
      <c r="X758" s="32">
        <v>155</v>
      </c>
      <c r="Y758" s="33">
        <v>118</v>
      </c>
      <c r="Z758" s="3">
        <v>31.5</v>
      </c>
      <c r="AA758" s="3">
        <v>56023.9</v>
      </c>
      <c r="AB758" s="3">
        <v>42451.17</v>
      </c>
      <c r="AC758" s="3">
        <v>57336.639999999999</v>
      </c>
      <c r="AD758" s="3">
        <v>42991.71</v>
      </c>
    </row>
    <row r="759" spans="1:30" x14ac:dyDescent="0.3">
      <c r="A759" s="3" t="s">
        <v>1932</v>
      </c>
      <c r="B759" s="4">
        <v>89278</v>
      </c>
      <c r="C759" s="4">
        <v>206</v>
      </c>
      <c r="D759" s="4" t="s">
        <v>25</v>
      </c>
      <c r="E759" s="5" t="s">
        <v>45</v>
      </c>
      <c r="F759" s="3" t="s">
        <v>1933</v>
      </c>
      <c r="G759" s="4" t="s">
        <v>86</v>
      </c>
      <c r="H759" s="3" t="s">
        <v>245</v>
      </c>
      <c r="I759" s="3" t="s">
        <v>245</v>
      </c>
      <c r="J759" s="3" t="s">
        <v>89</v>
      </c>
      <c r="K759" s="3" t="s">
        <v>89</v>
      </c>
      <c r="L759" s="6" t="s">
        <v>245</v>
      </c>
      <c r="M759" s="3" t="s">
        <v>246</v>
      </c>
      <c r="N759" s="3" t="s">
        <v>1934</v>
      </c>
      <c r="O759" s="3" t="s">
        <v>248</v>
      </c>
      <c r="P759" s="3" t="s">
        <v>49</v>
      </c>
      <c r="Q759" s="3" t="s">
        <v>50</v>
      </c>
      <c r="R759" s="3">
        <v>17</v>
      </c>
      <c r="S759" s="3">
        <v>18</v>
      </c>
      <c r="T759" s="3">
        <v>-2.9</v>
      </c>
      <c r="U759" s="3">
        <v>85</v>
      </c>
      <c r="V759" s="3">
        <v>79</v>
      </c>
      <c r="W759" s="3">
        <v>7.6</v>
      </c>
      <c r="X759" s="32">
        <v>307</v>
      </c>
      <c r="Y759" s="33">
        <v>291</v>
      </c>
      <c r="Z759" s="3">
        <v>5.3</v>
      </c>
      <c r="AA759" s="3">
        <v>55913.19</v>
      </c>
      <c r="AB759" s="3">
        <v>53485.05</v>
      </c>
      <c r="AC759" s="3">
        <v>58859.19</v>
      </c>
      <c r="AD759" s="3">
        <v>55885.05</v>
      </c>
    </row>
    <row r="760" spans="1:30" x14ac:dyDescent="0.3">
      <c r="A760" s="3" t="s">
        <v>1935</v>
      </c>
      <c r="B760" s="4">
        <v>80458</v>
      </c>
      <c r="C760" s="4">
        <v>88</v>
      </c>
      <c r="D760" s="4" t="s">
        <v>25</v>
      </c>
      <c r="E760" s="5" t="s">
        <v>45</v>
      </c>
      <c r="F760" s="3" t="s">
        <v>1936</v>
      </c>
      <c r="G760" s="4" t="s">
        <v>86</v>
      </c>
      <c r="H760" s="3" t="s">
        <v>54</v>
      </c>
      <c r="I760" s="3" t="s">
        <v>191</v>
      </c>
      <c r="J760" s="3" t="s">
        <v>89</v>
      </c>
      <c r="K760" s="3" t="s">
        <v>89</v>
      </c>
      <c r="L760" s="6" t="s">
        <v>191</v>
      </c>
      <c r="M760" s="3" t="s">
        <v>211</v>
      </c>
      <c r="N760" s="3" t="s">
        <v>1937</v>
      </c>
      <c r="O760" s="3" t="s">
        <v>92</v>
      </c>
      <c r="P760" s="3" t="s">
        <v>107</v>
      </c>
      <c r="Q760" s="3" t="s">
        <v>31</v>
      </c>
      <c r="R760" s="3">
        <v>46</v>
      </c>
      <c r="S760" s="3">
        <v>37</v>
      </c>
      <c r="T760" s="3">
        <v>21.9</v>
      </c>
      <c r="U760" s="3">
        <v>174</v>
      </c>
      <c r="V760" s="3">
        <v>141</v>
      </c>
      <c r="W760" s="3">
        <v>23.1</v>
      </c>
      <c r="X760" s="32">
        <v>782</v>
      </c>
      <c r="Y760" s="33">
        <v>710</v>
      </c>
      <c r="Z760" s="3">
        <v>10.1</v>
      </c>
      <c r="AA760" s="3">
        <v>55793.33</v>
      </c>
      <c r="AB760" s="3">
        <v>50627.18</v>
      </c>
      <c r="AC760" s="3">
        <v>59068.49</v>
      </c>
      <c r="AD760" s="3">
        <v>53647.88</v>
      </c>
    </row>
    <row r="761" spans="1:30" x14ac:dyDescent="0.3">
      <c r="A761" s="3" t="s">
        <v>1938</v>
      </c>
      <c r="B761" s="4">
        <v>44478</v>
      </c>
      <c r="C761" s="4">
        <v>112</v>
      </c>
      <c r="D761" s="4" t="s">
        <v>25</v>
      </c>
      <c r="E761" s="5" t="s">
        <v>45</v>
      </c>
      <c r="F761" s="3" t="s">
        <v>1939</v>
      </c>
      <c r="G761" s="4" t="s">
        <v>86</v>
      </c>
      <c r="H761" s="3" t="s">
        <v>299</v>
      </c>
      <c r="I761" s="3" t="s">
        <v>299</v>
      </c>
      <c r="J761" s="3" t="s">
        <v>89</v>
      </c>
      <c r="K761" s="3" t="s">
        <v>89</v>
      </c>
      <c r="L761" s="6" t="s">
        <v>299</v>
      </c>
      <c r="M761" s="3" t="s">
        <v>184</v>
      </c>
      <c r="N761" s="3" t="s">
        <v>1940</v>
      </c>
      <c r="O761" s="3" t="s">
        <v>301</v>
      </c>
      <c r="P761" s="3" t="s">
        <v>57</v>
      </c>
      <c r="Q761" s="3" t="s">
        <v>31</v>
      </c>
      <c r="R761" s="3">
        <v>149</v>
      </c>
      <c r="S761" s="3">
        <v>60</v>
      </c>
      <c r="T761" s="3">
        <v>151</v>
      </c>
      <c r="U761" s="3">
        <v>284</v>
      </c>
      <c r="V761" s="3">
        <v>166</v>
      </c>
      <c r="W761" s="3">
        <v>71.099999999999994</v>
      </c>
      <c r="X761" s="32">
        <v>718</v>
      </c>
      <c r="Y761" s="33">
        <v>425</v>
      </c>
      <c r="Z761" s="3">
        <v>69</v>
      </c>
      <c r="AA761" s="3">
        <v>55571</v>
      </c>
      <c r="AB761" s="3">
        <v>36897.730000000003</v>
      </c>
      <c r="AC761" s="3">
        <v>56746.04</v>
      </c>
      <c r="AD761" s="3">
        <v>36897.730000000003</v>
      </c>
    </row>
    <row r="762" spans="1:30" x14ac:dyDescent="0.3">
      <c r="A762" s="3" t="s">
        <v>991</v>
      </c>
      <c r="B762" s="4">
        <v>58886</v>
      </c>
      <c r="C762" s="4">
        <v>156</v>
      </c>
      <c r="D762" s="4" t="s">
        <v>25</v>
      </c>
      <c r="E762" s="5" t="s">
        <v>45</v>
      </c>
      <c r="F762" s="3" t="s">
        <v>992</v>
      </c>
      <c r="G762" s="4" t="s">
        <v>86</v>
      </c>
      <c r="H762" s="3" t="s">
        <v>116</v>
      </c>
      <c r="I762" s="3" t="s">
        <v>116</v>
      </c>
      <c r="J762" s="3" t="s">
        <v>116</v>
      </c>
      <c r="K762" s="3" t="s">
        <v>89</v>
      </c>
      <c r="L762" s="6" t="s">
        <v>116</v>
      </c>
      <c r="M762" s="3" t="s">
        <v>122</v>
      </c>
      <c r="N762" s="3" t="s">
        <v>993</v>
      </c>
      <c r="O762" s="3" t="s">
        <v>119</v>
      </c>
      <c r="P762" s="3" t="s">
        <v>128</v>
      </c>
      <c r="Q762" s="3" t="s">
        <v>60</v>
      </c>
      <c r="R762" s="3">
        <v>128</v>
      </c>
      <c r="S762" s="3">
        <v>88</v>
      </c>
      <c r="T762" s="3">
        <v>46.7</v>
      </c>
      <c r="U762" s="3">
        <v>295</v>
      </c>
      <c r="V762" s="3">
        <v>250</v>
      </c>
      <c r="W762" s="3">
        <v>18.2</v>
      </c>
      <c r="X762" s="32">
        <v>729</v>
      </c>
      <c r="Y762" s="33">
        <v>707</v>
      </c>
      <c r="Z762" s="3">
        <v>3.1</v>
      </c>
      <c r="AA762" s="3">
        <v>55553.62</v>
      </c>
      <c r="AB762" s="3">
        <v>53350.080000000002</v>
      </c>
      <c r="AC762" s="3">
        <v>57659.62</v>
      </c>
      <c r="AD762" s="3">
        <v>54928.08</v>
      </c>
    </row>
    <row r="763" spans="1:30" x14ac:dyDescent="0.3">
      <c r="A763" s="3" t="s">
        <v>3562</v>
      </c>
      <c r="B763" s="4">
        <v>11328</v>
      </c>
      <c r="C763" s="4">
        <v>86</v>
      </c>
      <c r="D763" s="4" t="s">
        <v>25</v>
      </c>
      <c r="E763" s="5" t="s">
        <v>45</v>
      </c>
      <c r="F763" s="3" t="s">
        <v>3563</v>
      </c>
      <c r="G763" s="4" t="s">
        <v>86</v>
      </c>
      <c r="H763" s="3" t="s">
        <v>896</v>
      </c>
      <c r="I763" s="3" t="s">
        <v>257</v>
      </c>
      <c r="J763" s="3" t="s">
        <v>132</v>
      </c>
      <c r="K763" s="3" t="s">
        <v>132</v>
      </c>
      <c r="L763" s="6" t="s">
        <v>257</v>
      </c>
      <c r="M763" s="3" t="s">
        <v>330</v>
      </c>
      <c r="N763" s="3" t="s">
        <v>3564</v>
      </c>
      <c r="O763" s="3" t="s">
        <v>178</v>
      </c>
      <c r="P763" s="3" t="s">
        <v>397</v>
      </c>
      <c r="Q763" s="3" t="s">
        <v>31</v>
      </c>
      <c r="R763" s="3">
        <v>37</v>
      </c>
      <c r="S763" s="3">
        <v>21</v>
      </c>
      <c r="T763" s="3">
        <v>76.099999999999994</v>
      </c>
      <c r="U763" s="3">
        <v>105</v>
      </c>
      <c r="V763" s="3">
        <v>81</v>
      </c>
      <c r="W763" s="3">
        <v>30.4</v>
      </c>
      <c r="X763" s="32">
        <v>385</v>
      </c>
      <c r="Y763" s="33">
        <v>379</v>
      </c>
      <c r="Z763" s="3">
        <v>1.6</v>
      </c>
      <c r="AA763" s="3">
        <v>55416.72</v>
      </c>
      <c r="AB763" s="3">
        <v>54522</v>
      </c>
      <c r="AC763" s="3">
        <v>55416.72</v>
      </c>
      <c r="AD763" s="3">
        <v>54522</v>
      </c>
    </row>
    <row r="764" spans="1:30" x14ac:dyDescent="0.3">
      <c r="A764" s="3" t="s">
        <v>1941</v>
      </c>
      <c r="B764" s="4">
        <v>73753</v>
      </c>
      <c r="C764" s="4">
        <v>199</v>
      </c>
      <c r="D764" s="4" t="s">
        <v>25</v>
      </c>
      <c r="E764" s="5">
        <v>42627</v>
      </c>
      <c r="F764" s="3" t="s">
        <v>1942</v>
      </c>
      <c r="G764" s="4" t="s">
        <v>86</v>
      </c>
      <c r="H764" s="3" t="s">
        <v>87</v>
      </c>
      <c r="I764" s="3" t="s">
        <v>88</v>
      </c>
      <c r="J764" s="3" t="s">
        <v>89</v>
      </c>
      <c r="K764" s="3" t="s">
        <v>89</v>
      </c>
      <c r="L764" s="6" t="s">
        <v>88</v>
      </c>
      <c r="M764" s="3" t="s">
        <v>90</v>
      </c>
      <c r="N764" s="3" t="s">
        <v>1943</v>
      </c>
      <c r="O764" s="3" t="s">
        <v>92</v>
      </c>
      <c r="P764" s="3" t="s">
        <v>26</v>
      </c>
      <c r="Q764" s="3" t="s">
        <v>27</v>
      </c>
      <c r="R764" s="3">
        <v>35</v>
      </c>
      <c r="S764" s="3">
        <v>21</v>
      </c>
      <c r="T764" s="3">
        <v>62.5</v>
      </c>
      <c r="U764" s="3">
        <v>109</v>
      </c>
      <c r="V764" s="3">
        <v>78</v>
      </c>
      <c r="W764" s="3">
        <v>39.5</v>
      </c>
      <c r="X764" s="32">
        <v>432</v>
      </c>
      <c r="Y764" s="33">
        <v>346</v>
      </c>
      <c r="Z764" s="3">
        <v>24.8</v>
      </c>
      <c r="AA764" s="3">
        <v>55404</v>
      </c>
      <c r="AB764" s="3">
        <v>43011.29</v>
      </c>
      <c r="AC764" s="3">
        <v>55404</v>
      </c>
      <c r="AD764" s="3">
        <v>43700.04</v>
      </c>
    </row>
    <row r="765" spans="1:30" x14ac:dyDescent="0.3">
      <c r="A765" s="3" t="s">
        <v>5545</v>
      </c>
      <c r="B765" s="4">
        <v>40348</v>
      </c>
      <c r="C765" s="4">
        <v>39</v>
      </c>
      <c r="D765" s="4" t="s">
        <v>25</v>
      </c>
      <c r="E765" s="5" t="s">
        <v>45</v>
      </c>
      <c r="F765" s="3" t="s">
        <v>5546</v>
      </c>
      <c r="G765" s="4" t="s">
        <v>86</v>
      </c>
      <c r="H765" s="3" t="s">
        <v>252</v>
      </c>
      <c r="I765" s="3" t="s">
        <v>252</v>
      </c>
      <c r="J765" s="3" t="s">
        <v>104</v>
      </c>
      <c r="K765" s="3" t="s">
        <v>104</v>
      </c>
      <c r="L765" s="6" t="s">
        <v>252</v>
      </c>
      <c r="M765" s="3" t="s">
        <v>154</v>
      </c>
      <c r="N765" s="3" t="s">
        <v>5547</v>
      </c>
      <c r="O765" s="3" t="s">
        <v>311</v>
      </c>
      <c r="P765" s="3" t="s">
        <v>57</v>
      </c>
      <c r="Q765" s="3" t="s">
        <v>31</v>
      </c>
      <c r="R765" s="3">
        <v>142</v>
      </c>
      <c r="S765" s="3">
        <v>64</v>
      </c>
      <c r="T765" s="3">
        <v>121.8</v>
      </c>
      <c r="U765" s="3">
        <v>347</v>
      </c>
      <c r="V765" s="3">
        <v>258</v>
      </c>
      <c r="W765" s="3">
        <v>34.4</v>
      </c>
      <c r="X765" s="16">
        <v>1347</v>
      </c>
      <c r="Y765" s="7">
        <v>1033</v>
      </c>
      <c r="Z765" s="3">
        <v>30.4</v>
      </c>
      <c r="AA765" s="3">
        <v>55338.74</v>
      </c>
      <c r="AB765" s="3">
        <v>42426.9</v>
      </c>
      <c r="AC765" s="3">
        <v>55338.74</v>
      </c>
      <c r="AD765" s="3">
        <v>42426.9</v>
      </c>
    </row>
    <row r="766" spans="1:30" x14ac:dyDescent="0.3">
      <c r="A766" s="3" t="s">
        <v>4687</v>
      </c>
      <c r="B766" s="4">
        <v>34154</v>
      </c>
      <c r="C766" s="4">
        <v>193</v>
      </c>
      <c r="D766" s="4" t="s">
        <v>25</v>
      </c>
      <c r="E766" s="5" t="s">
        <v>45</v>
      </c>
      <c r="F766" s="3" t="s">
        <v>4688</v>
      </c>
      <c r="G766" s="4" t="s">
        <v>86</v>
      </c>
      <c r="H766" s="3" t="s">
        <v>252</v>
      </c>
      <c r="I766" s="3" t="s">
        <v>252</v>
      </c>
      <c r="J766" s="3" t="s">
        <v>146</v>
      </c>
      <c r="K766" s="3" t="s">
        <v>146</v>
      </c>
      <c r="L766" s="6" t="s">
        <v>252</v>
      </c>
      <c r="M766" s="3" t="s">
        <v>154</v>
      </c>
      <c r="N766" s="3" t="s">
        <v>4689</v>
      </c>
      <c r="O766" s="3" t="s">
        <v>311</v>
      </c>
      <c r="P766" s="3" t="s">
        <v>42</v>
      </c>
      <c r="Q766" s="3" t="s">
        <v>31</v>
      </c>
      <c r="R766" s="3">
        <v>15</v>
      </c>
      <c r="S766" s="3">
        <v>10</v>
      </c>
      <c r="T766" s="3">
        <v>38.6</v>
      </c>
      <c r="U766" s="3">
        <v>57</v>
      </c>
      <c r="V766" s="3">
        <v>45</v>
      </c>
      <c r="W766" s="3">
        <v>25.4</v>
      </c>
      <c r="X766" s="32">
        <v>209</v>
      </c>
      <c r="Y766" s="33">
        <v>173</v>
      </c>
      <c r="Z766" s="3">
        <v>20.5</v>
      </c>
      <c r="AA766" s="3">
        <v>55202.16</v>
      </c>
      <c r="AB766" s="3">
        <v>49498.07</v>
      </c>
      <c r="AC766" s="3">
        <v>59640.24</v>
      </c>
      <c r="AD766" s="3">
        <v>49498.07</v>
      </c>
    </row>
    <row r="767" spans="1:30" x14ac:dyDescent="0.3">
      <c r="A767" s="3" t="s">
        <v>1944</v>
      </c>
      <c r="B767" s="4">
        <v>77842</v>
      </c>
      <c r="C767" s="4">
        <v>202</v>
      </c>
      <c r="D767" s="4" t="s">
        <v>25</v>
      </c>
      <c r="E767" s="5" t="s">
        <v>45</v>
      </c>
      <c r="F767" s="3" t="s">
        <v>1945</v>
      </c>
      <c r="G767" s="4" t="s">
        <v>86</v>
      </c>
      <c r="H767" s="3" t="s">
        <v>54</v>
      </c>
      <c r="I767" s="3" t="s">
        <v>252</v>
      </c>
      <c r="J767" s="3" t="s">
        <v>89</v>
      </c>
      <c r="K767" s="3" t="s">
        <v>89</v>
      </c>
      <c r="L767" s="6" t="s">
        <v>252</v>
      </c>
      <c r="M767" s="3" t="s">
        <v>184</v>
      </c>
      <c r="N767" s="3" t="s">
        <v>1946</v>
      </c>
      <c r="O767" s="3" t="s">
        <v>92</v>
      </c>
      <c r="P767" s="3" t="s">
        <v>397</v>
      </c>
      <c r="Q767" s="3" t="s">
        <v>31</v>
      </c>
      <c r="R767" s="3">
        <v>46</v>
      </c>
      <c r="S767" s="3">
        <v>41</v>
      </c>
      <c r="T767" s="3">
        <v>11.5</v>
      </c>
      <c r="U767" s="3">
        <v>118</v>
      </c>
      <c r="V767" s="3">
        <v>122</v>
      </c>
      <c r="W767" s="3">
        <v>-3.3</v>
      </c>
      <c r="X767" s="16">
        <v>503</v>
      </c>
      <c r="Y767" s="7">
        <v>499</v>
      </c>
      <c r="Z767" s="3">
        <v>0.8</v>
      </c>
      <c r="AA767" s="3">
        <v>55185.9</v>
      </c>
      <c r="AB767" s="3">
        <v>54519.06</v>
      </c>
      <c r="AC767" s="3">
        <v>57573.9</v>
      </c>
      <c r="AD767" s="3">
        <v>57135.06</v>
      </c>
    </row>
    <row r="768" spans="1:30" x14ac:dyDescent="0.3">
      <c r="A768" s="3" t="s">
        <v>1947</v>
      </c>
      <c r="B768" s="4">
        <v>77632</v>
      </c>
      <c r="C768" s="4">
        <v>205</v>
      </c>
      <c r="D768" s="4" t="s">
        <v>25</v>
      </c>
      <c r="E768" s="5" t="s">
        <v>45</v>
      </c>
      <c r="F768" s="3" t="s">
        <v>1948</v>
      </c>
      <c r="G768" s="4" t="s">
        <v>86</v>
      </c>
      <c r="H768" s="3" t="s">
        <v>252</v>
      </c>
      <c r="I768" s="3" t="s">
        <v>252</v>
      </c>
      <c r="J768" s="3" t="s">
        <v>89</v>
      </c>
      <c r="K768" s="3" t="s">
        <v>89</v>
      </c>
      <c r="L768" s="6" t="s">
        <v>252</v>
      </c>
      <c r="M768" s="3" t="s">
        <v>184</v>
      </c>
      <c r="N768" s="3" t="s">
        <v>1949</v>
      </c>
      <c r="O768" s="3" t="s">
        <v>92</v>
      </c>
      <c r="P768" s="3" t="s">
        <v>397</v>
      </c>
      <c r="Q768" s="3" t="s">
        <v>31</v>
      </c>
      <c r="R768" s="3">
        <v>51</v>
      </c>
      <c r="S768" s="3">
        <v>52</v>
      </c>
      <c r="T768" s="3">
        <v>-1.9</v>
      </c>
      <c r="U768" s="3">
        <v>141</v>
      </c>
      <c r="V768" s="3">
        <v>138</v>
      </c>
      <c r="W768" s="3">
        <v>2.1</v>
      </c>
      <c r="X768" s="32">
        <v>502</v>
      </c>
      <c r="Y768" s="33">
        <v>495</v>
      </c>
      <c r="Z768" s="3">
        <v>1.4</v>
      </c>
      <c r="AA768" s="3">
        <v>55054.5</v>
      </c>
      <c r="AB768" s="3">
        <v>54061.14</v>
      </c>
      <c r="AC768" s="3">
        <v>57478.5</v>
      </c>
      <c r="AD768" s="3">
        <v>56677.14</v>
      </c>
    </row>
    <row r="769" spans="1:30" x14ac:dyDescent="0.3">
      <c r="A769" s="3" t="s">
        <v>5548</v>
      </c>
      <c r="B769" s="4">
        <v>12408</v>
      </c>
      <c r="C769" s="4">
        <v>113</v>
      </c>
      <c r="D769" s="4" t="s">
        <v>25</v>
      </c>
      <c r="E769" s="5" t="s">
        <v>45</v>
      </c>
      <c r="F769" s="3" t="s">
        <v>5549</v>
      </c>
      <c r="G769" s="4" t="s">
        <v>86</v>
      </c>
      <c r="H769" s="3" t="s">
        <v>896</v>
      </c>
      <c r="I769" s="3" t="s">
        <v>257</v>
      </c>
      <c r="J769" s="3" t="s">
        <v>104</v>
      </c>
      <c r="K769" s="3" t="s">
        <v>104</v>
      </c>
      <c r="L769" s="6" t="s">
        <v>257</v>
      </c>
      <c r="M769" s="3" t="s">
        <v>258</v>
      </c>
      <c r="N769" s="3" t="s">
        <v>5550</v>
      </c>
      <c r="O769" s="3" t="s">
        <v>178</v>
      </c>
      <c r="P769" s="3" t="s">
        <v>213</v>
      </c>
      <c r="Q769" s="3" t="s">
        <v>60</v>
      </c>
      <c r="R769" s="3">
        <v>63</v>
      </c>
      <c r="S769" s="3">
        <v>60</v>
      </c>
      <c r="T769" s="3">
        <v>5.9</v>
      </c>
      <c r="U769" s="3">
        <v>201</v>
      </c>
      <c r="V769" s="3">
        <v>215</v>
      </c>
      <c r="W769" s="3">
        <v>-6.5</v>
      </c>
      <c r="X769" s="32">
        <v>836</v>
      </c>
      <c r="Y769" s="33">
        <v>854</v>
      </c>
      <c r="Z769" s="3">
        <v>-2.1</v>
      </c>
      <c r="AA769" s="3">
        <v>55027.199999999997</v>
      </c>
      <c r="AB769" s="3">
        <v>56217.599999999999</v>
      </c>
      <c r="AC769" s="3">
        <v>55027.199999999997</v>
      </c>
      <c r="AD769" s="3">
        <v>56217.599999999999</v>
      </c>
    </row>
    <row r="770" spans="1:30" x14ac:dyDescent="0.3">
      <c r="A770" s="3" t="s">
        <v>1950</v>
      </c>
      <c r="B770" s="4">
        <v>14474</v>
      </c>
      <c r="C770" s="4">
        <v>176</v>
      </c>
      <c r="D770" s="4" t="s">
        <v>25</v>
      </c>
      <c r="E770" s="5" t="s">
        <v>45</v>
      </c>
      <c r="F770" s="3" t="s">
        <v>1951</v>
      </c>
      <c r="G770" s="4" t="s">
        <v>86</v>
      </c>
      <c r="H770" s="3" t="s">
        <v>896</v>
      </c>
      <c r="I770" s="3" t="s">
        <v>257</v>
      </c>
      <c r="J770" s="3" t="s">
        <v>89</v>
      </c>
      <c r="K770" s="3" t="s">
        <v>89</v>
      </c>
      <c r="L770" s="6" t="s">
        <v>257</v>
      </c>
      <c r="M770" s="3" t="s">
        <v>184</v>
      </c>
      <c r="N770" s="3" t="s">
        <v>1952</v>
      </c>
      <c r="O770" s="3" t="s">
        <v>178</v>
      </c>
      <c r="P770" s="3" t="s">
        <v>938</v>
      </c>
      <c r="Q770" s="3" t="s">
        <v>31</v>
      </c>
      <c r="R770" s="3">
        <v>25</v>
      </c>
      <c r="S770" s="3">
        <v>27</v>
      </c>
      <c r="T770" s="3">
        <v>-7.4</v>
      </c>
      <c r="U770" s="3">
        <v>88</v>
      </c>
      <c r="V770" s="3">
        <v>99</v>
      </c>
      <c r="W770" s="3">
        <v>-11.1</v>
      </c>
      <c r="X770" s="32">
        <v>463</v>
      </c>
      <c r="Y770" s="33">
        <v>447</v>
      </c>
      <c r="Z770" s="3">
        <v>3.6</v>
      </c>
      <c r="AA770" s="3">
        <v>54839.68</v>
      </c>
      <c r="AB770" s="3">
        <v>53603.839999999997</v>
      </c>
      <c r="AC770" s="3">
        <v>56903.68</v>
      </c>
      <c r="AD770" s="3">
        <v>54947.839999999997</v>
      </c>
    </row>
    <row r="771" spans="1:30" x14ac:dyDescent="0.3">
      <c r="A771" s="3" t="s">
        <v>1953</v>
      </c>
      <c r="B771" s="4">
        <v>82866</v>
      </c>
      <c r="C771" s="4">
        <v>349</v>
      </c>
      <c r="D771" s="4" t="s">
        <v>25</v>
      </c>
      <c r="E771" s="5" t="s">
        <v>45</v>
      </c>
      <c r="F771" s="3" t="s">
        <v>1954</v>
      </c>
      <c r="G771" s="4" t="s">
        <v>86</v>
      </c>
      <c r="H771" s="3" t="s">
        <v>54</v>
      </c>
      <c r="I771" s="3" t="s">
        <v>191</v>
      </c>
      <c r="J771" s="3" t="s">
        <v>89</v>
      </c>
      <c r="K771" s="3" t="s">
        <v>89</v>
      </c>
      <c r="L771" s="6" t="s">
        <v>191</v>
      </c>
      <c r="M771" s="3" t="s">
        <v>272</v>
      </c>
      <c r="N771" s="3" t="s">
        <v>1955</v>
      </c>
      <c r="O771" s="3" t="s">
        <v>92</v>
      </c>
      <c r="P771" s="3" t="s">
        <v>57</v>
      </c>
      <c r="Q771" s="3" t="s">
        <v>31</v>
      </c>
      <c r="R771" s="3">
        <v>59</v>
      </c>
      <c r="S771" s="3">
        <v>47</v>
      </c>
      <c r="T771" s="3">
        <v>26.6</v>
      </c>
      <c r="U771" s="3">
        <v>175</v>
      </c>
      <c r="V771" s="3">
        <v>149</v>
      </c>
      <c r="W771" s="3">
        <v>17.600000000000001</v>
      </c>
      <c r="X771" s="32">
        <v>541</v>
      </c>
      <c r="Y771" s="33">
        <v>517</v>
      </c>
      <c r="Z771" s="3">
        <v>4.5</v>
      </c>
      <c r="AA771" s="3">
        <v>54806.7</v>
      </c>
      <c r="AB771" s="3">
        <v>52466.05</v>
      </c>
      <c r="AC771" s="3">
        <v>54806.7</v>
      </c>
      <c r="AD771" s="3">
        <v>52466.05</v>
      </c>
    </row>
    <row r="772" spans="1:30" x14ac:dyDescent="0.3">
      <c r="A772" s="3" t="s">
        <v>1956</v>
      </c>
      <c r="B772" s="4">
        <v>12856</v>
      </c>
      <c r="C772" s="4">
        <v>205</v>
      </c>
      <c r="D772" s="4" t="s">
        <v>25</v>
      </c>
      <c r="E772" s="5" t="s">
        <v>45</v>
      </c>
      <c r="F772" s="3" t="s">
        <v>1957</v>
      </c>
      <c r="G772" s="4" t="s">
        <v>86</v>
      </c>
      <c r="H772" s="3" t="s">
        <v>896</v>
      </c>
      <c r="I772" s="3" t="s">
        <v>257</v>
      </c>
      <c r="J772" s="3" t="s">
        <v>89</v>
      </c>
      <c r="K772" s="3" t="s">
        <v>89</v>
      </c>
      <c r="L772" s="6" t="s">
        <v>257</v>
      </c>
      <c r="M772" s="3" t="s">
        <v>258</v>
      </c>
      <c r="N772" s="3" t="s">
        <v>1958</v>
      </c>
      <c r="O772" s="3" t="s">
        <v>178</v>
      </c>
      <c r="P772" s="3" t="s">
        <v>194</v>
      </c>
      <c r="Q772" s="3" t="s">
        <v>60</v>
      </c>
      <c r="R772" s="3">
        <v>33</v>
      </c>
      <c r="S772" s="3">
        <v>21</v>
      </c>
      <c r="T772" s="3">
        <v>51.7</v>
      </c>
      <c r="U772" s="3">
        <v>133</v>
      </c>
      <c r="V772" s="3">
        <v>115</v>
      </c>
      <c r="W772" s="3">
        <v>15.2</v>
      </c>
      <c r="X772" s="32">
        <v>514</v>
      </c>
      <c r="Y772" s="33">
        <v>403</v>
      </c>
      <c r="Z772" s="3">
        <v>27.4</v>
      </c>
      <c r="AA772" s="3">
        <v>54337.2</v>
      </c>
      <c r="AB772" s="3">
        <v>42959.65</v>
      </c>
      <c r="AC772" s="3">
        <v>59521.2</v>
      </c>
      <c r="AD772" s="3">
        <v>46715.65</v>
      </c>
    </row>
    <row r="773" spans="1:30" x14ac:dyDescent="0.3">
      <c r="A773" s="3" t="s">
        <v>1959</v>
      </c>
      <c r="B773" s="4">
        <v>73762</v>
      </c>
      <c r="C773" s="4">
        <v>198</v>
      </c>
      <c r="D773" s="4" t="s">
        <v>25</v>
      </c>
      <c r="E773" s="5">
        <v>42649</v>
      </c>
      <c r="F773" s="3" t="s">
        <v>1960</v>
      </c>
      <c r="G773" s="4" t="s">
        <v>86</v>
      </c>
      <c r="H773" s="3" t="s">
        <v>54</v>
      </c>
      <c r="I773" s="3" t="s">
        <v>88</v>
      </c>
      <c r="J773" s="3" t="s">
        <v>89</v>
      </c>
      <c r="K773" s="3" t="s">
        <v>89</v>
      </c>
      <c r="L773" s="6" t="s">
        <v>88</v>
      </c>
      <c r="M773" s="3" t="s">
        <v>90</v>
      </c>
      <c r="N773" s="3" t="s">
        <v>1961</v>
      </c>
      <c r="O773" s="3" t="s">
        <v>92</v>
      </c>
      <c r="P773" s="3" t="s">
        <v>26</v>
      </c>
      <c r="Q773" s="3" t="s">
        <v>27</v>
      </c>
      <c r="R773" s="3">
        <v>28</v>
      </c>
      <c r="S773" s="3">
        <v>31</v>
      </c>
      <c r="T773" s="3">
        <v>-9.6999999999999993</v>
      </c>
      <c r="U773" s="3">
        <v>93</v>
      </c>
      <c r="V773" s="3">
        <v>119</v>
      </c>
      <c r="W773" s="3">
        <v>-22.1</v>
      </c>
      <c r="X773" s="32">
        <v>541</v>
      </c>
      <c r="Y773" s="33">
        <v>473</v>
      </c>
      <c r="Z773" s="3">
        <v>14.3</v>
      </c>
      <c r="AA773" s="3">
        <v>54301.08</v>
      </c>
      <c r="AB773" s="3">
        <v>47135.7</v>
      </c>
      <c r="AC773" s="3">
        <v>54857.4</v>
      </c>
      <c r="AD773" s="3">
        <v>47135.7</v>
      </c>
    </row>
    <row r="774" spans="1:30" x14ac:dyDescent="0.3">
      <c r="A774" s="3" t="s">
        <v>3565</v>
      </c>
      <c r="B774" s="4">
        <v>87507</v>
      </c>
      <c r="C774" s="4">
        <v>136</v>
      </c>
      <c r="D774" s="4" t="s">
        <v>25</v>
      </c>
      <c r="E774" s="5" t="s">
        <v>45</v>
      </c>
      <c r="F774" s="3" t="s">
        <v>3566</v>
      </c>
      <c r="G774" s="4" t="s">
        <v>86</v>
      </c>
      <c r="H774" s="3" t="s">
        <v>245</v>
      </c>
      <c r="I774" s="3" t="s">
        <v>245</v>
      </c>
      <c r="J774" s="3" t="s">
        <v>132</v>
      </c>
      <c r="K774" s="3" t="s">
        <v>132</v>
      </c>
      <c r="L774" s="6" t="s">
        <v>245</v>
      </c>
      <c r="M774" s="3" t="s">
        <v>246</v>
      </c>
      <c r="N774" s="3" t="s">
        <v>3567</v>
      </c>
      <c r="O774" s="3" t="s">
        <v>248</v>
      </c>
      <c r="P774" s="3" t="s">
        <v>128</v>
      </c>
      <c r="Q774" s="3" t="s">
        <v>60</v>
      </c>
      <c r="R774" s="3">
        <v>13</v>
      </c>
      <c r="S774" s="3">
        <v>11</v>
      </c>
      <c r="T774" s="3">
        <v>14.3</v>
      </c>
      <c r="U774" s="3">
        <v>39</v>
      </c>
      <c r="V774" s="3">
        <v>31</v>
      </c>
      <c r="W774" s="3">
        <v>25.7</v>
      </c>
      <c r="X774" s="32">
        <v>154</v>
      </c>
      <c r="Y774" s="33">
        <v>146</v>
      </c>
      <c r="Z774" s="3">
        <v>5.0999999999999996</v>
      </c>
      <c r="AA774" s="3">
        <v>54259.199999999997</v>
      </c>
      <c r="AB774" s="3">
        <v>51637.3</v>
      </c>
      <c r="AC774" s="3">
        <v>54259.199999999997</v>
      </c>
      <c r="AD774" s="3">
        <v>51637.3</v>
      </c>
    </row>
    <row r="775" spans="1:30" x14ac:dyDescent="0.3">
      <c r="A775" s="3" t="s">
        <v>277</v>
      </c>
      <c r="B775" s="4">
        <v>434</v>
      </c>
      <c r="C775" s="4">
        <v>214</v>
      </c>
      <c r="D775" s="4" t="s">
        <v>25</v>
      </c>
      <c r="E775" s="5">
        <v>42993</v>
      </c>
      <c r="F775" s="3" t="s">
        <v>278</v>
      </c>
      <c r="G775" s="4" t="s">
        <v>86</v>
      </c>
      <c r="H775" s="3" t="s">
        <v>174</v>
      </c>
      <c r="I775" s="3" t="s">
        <v>175</v>
      </c>
      <c r="J775" s="3" t="s">
        <v>89</v>
      </c>
      <c r="K775" s="3" t="s">
        <v>89</v>
      </c>
      <c r="L775" s="6" t="s">
        <v>175</v>
      </c>
      <c r="M775" s="3" t="s">
        <v>176</v>
      </c>
      <c r="N775" s="3" t="s">
        <v>279</v>
      </c>
      <c r="O775" s="3" t="s">
        <v>178</v>
      </c>
      <c r="P775" s="3" t="s">
        <v>57</v>
      </c>
      <c r="Q775" s="3" t="s">
        <v>31</v>
      </c>
      <c r="X775" s="32">
        <v>346</v>
      </c>
      <c r="Y775" s="33">
        <v>150</v>
      </c>
      <c r="Z775" s="3">
        <v>130.30000000000001</v>
      </c>
      <c r="AA775" s="3">
        <v>54188.22</v>
      </c>
      <c r="AB775" s="3">
        <v>23526</v>
      </c>
      <c r="AC775" s="3">
        <v>54188.22</v>
      </c>
      <c r="AD775" s="3">
        <v>23526</v>
      </c>
    </row>
    <row r="776" spans="1:30" x14ac:dyDescent="0.3">
      <c r="A776" s="3" t="s">
        <v>1962</v>
      </c>
      <c r="B776" s="4">
        <v>89443</v>
      </c>
      <c r="C776" s="4">
        <v>95</v>
      </c>
      <c r="D776" s="4" t="s">
        <v>25</v>
      </c>
      <c r="E776" s="5" t="s">
        <v>45</v>
      </c>
      <c r="F776" s="3" t="s">
        <v>1963</v>
      </c>
      <c r="G776" s="4" t="s">
        <v>86</v>
      </c>
      <c r="H776" s="3" t="s">
        <v>245</v>
      </c>
      <c r="I776" s="3" t="s">
        <v>245</v>
      </c>
      <c r="J776" s="3" t="s">
        <v>89</v>
      </c>
      <c r="K776" s="3" t="s">
        <v>89</v>
      </c>
      <c r="L776" s="6" t="s">
        <v>245</v>
      </c>
      <c r="M776" s="3" t="s">
        <v>246</v>
      </c>
      <c r="N776" s="3" t="s">
        <v>1964</v>
      </c>
      <c r="O776" s="3" t="s">
        <v>248</v>
      </c>
      <c r="P776" s="3" t="s">
        <v>64</v>
      </c>
      <c r="Q776" s="3" t="s">
        <v>31</v>
      </c>
      <c r="R776" s="3">
        <v>25</v>
      </c>
      <c r="S776" s="3">
        <v>27</v>
      </c>
      <c r="T776" s="3">
        <v>-7.4</v>
      </c>
      <c r="U776" s="3">
        <v>83</v>
      </c>
      <c r="V776" s="3">
        <v>116</v>
      </c>
      <c r="W776" s="3">
        <v>-28.4</v>
      </c>
      <c r="X776" s="32">
        <v>348</v>
      </c>
      <c r="Y776" s="33">
        <v>370</v>
      </c>
      <c r="Z776" s="3">
        <v>-5.9</v>
      </c>
      <c r="AA776" s="3">
        <v>54141.120000000003</v>
      </c>
      <c r="AB776" s="3">
        <v>54636</v>
      </c>
      <c r="AC776" s="3">
        <v>57921.120000000003</v>
      </c>
      <c r="AD776" s="3">
        <v>58164</v>
      </c>
    </row>
    <row r="777" spans="1:30" x14ac:dyDescent="0.3">
      <c r="A777" s="3" t="s">
        <v>5551</v>
      </c>
      <c r="B777" s="4">
        <v>40589</v>
      </c>
      <c r="C777" s="4">
        <v>224</v>
      </c>
      <c r="D777" s="4" t="s">
        <v>25</v>
      </c>
      <c r="E777" s="5" t="s">
        <v>45</v>
      </c>
      <c r="F777" s="3" t="s">
        <v>5552</v>
      </c>
      <c r="G777" s="4" t="s">
        <v>86</v>
      </c>
      <c r="H777" s="3" t="s">
        <v>252</v>
      </c>
      <c r="I777" s="3" t="s">
        <v>252</v>
      </c>
      <c r="J777" s="3" t="s">
        <v>104</v>
      </c>
      <c r="K777" s="3" t="s">
        <v>104</v>
      </c>
      <c r="L777" s="6" t="s">
        <v>252</v>
      </c>
      <c r="M777" s="3" t="s">
        <v>184</v>
      </c>
      <c r="N777" s="3" t="s">
        <v>5553</v>
      </c>
      <c r="O777" s="3" t="s">
        <v>92</v>
      </c>
      <c r="P777" s="3" t="s">
        <v>194</v>
      </c>
      <c r="Q777" s="3" t="s">
        <v>60</v>
      </c>
      <c r="R777" s="3">
        <v>68</v>
      </c>
      <c r="S777" s="3">
        <v>78</v>
      </c>
      <c r="T777" s="3">
        <v>-12.8</v>
      </c>
      <c r="U777" s="3">
        <v>156</v>
      </c>
      <c r="V777" s="3">
        <v>206</v>
      </c>
      <c r="W777" s="3">
        <v>-24.3</v>
      </c>
      <c r="X777" s="16">
        <v>884</v>
      </c>
      <c r="Y777" s="7">
        <v>1020</v>
      </c>
      <c r="Z777" s="3">
        <v>-13.3</v>
      </c>
      <c r="AA777" s="3">
        <v>54074.04</v>
      </c>
      <c r="AB777" s="3">
        <v>63537.19</v>
      </c>
      <c r="AC777" s="3">
        <v>64920.959999999999</v>
      </c>
      <c r="AD777" s="3">
        <v>74908.800000000003</v>
      </c>
    </row>
    <row r="778" spans="1:30" x14ac:dyDescent="0.3">
      <c r="A778" s="3" t="s">
        <v>5554</v>
      </c>
      <c r="B778" s="4">
        <v>89387</v>
      </c>
      <c r="C778" s="4">
        <v>46</v>
      </c>
      <c r="D778" s="4" t="s">
        <v>25</v>
      </c>
      <c r="E778" s="5" t="s">
        <v>45</v>
      </c>
      <c r="F778" s="3" t="s">
        <v>5555</v>
      </c>
      <c r="G778" s="4" t="s">
        <v>86</v>
      </c>
      <c r="H778" s="3" t="s">
        <v>245</v>
      </c>
      <c r="I778" s="3" t="s">
        <v>245</v>
      </c>
      <c r="J778" s="3" t="s">
        <v>104</v>
      </c>
      <c r="K778" s="3" t="s">
        <v>104</v>
      </c>
      <c r="L778" s="6" t="s">
        <v>245</v>
      </c>
      <c r="M778" s="3" t="s">
        <v>529</v>
      </c>
      <c r="N778" s="3" t="s">
        <v>5556</v>
      </c>
      <c r="O778" s="3" t="s">
        <v>248</v>
      </c>
      <c r="P778" s="3" t="s">
        <v>64</v>
      </c>
      <c r="Q778" s="3" t="s">
        <v>31</v>
      </c>
      <c r="R778" s="3">
        <v>64</v>
      </c>
      <c r="S778" s="3">
        <v>52</v>
      </c>
      <c r="T778" s="3">
        <v>24.1</v>
      </c>
      <c r="U778" s="3">
        <v>151</v>
      </c>
      <c r="V778" s="3">
        <v>173</v>
      </c>
      <c r="W778" s="3">
        <v>-12.9</v>
      </c>
      <c r="X778" s="32">
        <v>549</v>
      </c>
      <c r="Y778" s="33">
        <v>446</v>
      </c>
      <c r="Z778" s="3">
        <v>23.3</v>
      </c>
      <c r="AA778" s="3">
        <v>53929.17</v>
      </c>
      <c r="AB778" s="3">
        <v>40310.550000000003</v>
      </c>
      <c r="AC778" s="3">
        <v>53929.17</v>
      </c>
      <c r="AD778" s="3">
        <v>40310.550000000003</v>
      </c>
    </row>
    <row r="779" spans="1:30" x14ac:dyDescent="0.3">
      <c r="A779" s="3" t="s">
        <v>4690</v>
      </c>
      <c r="B779" s="4">
        <v>64575</v>
      </c>
      <c r="C779" s="4">
        <v>75</v>
      </c>
      <c r="D779" s="4" t="s">
        <v>25</v>
      </c>
      <c r="E779" s="5">
        <v>42901</v>
      </c>
      <c r="F779" s="3" t="s">
        <v>4691</v>
      </c>
      <c r="G779" s="4" t="s">
        <v>86</v>
      </c>
      <c r="H779" s="3" t="s">
        <v>252</v>
      </c>
      <c r="I779" s="3" t="s">
        <v>252</v>
      </c>
      <c r="J779" s="3" t="s">
        <v>146</v>
      </c>
      <c r="K779" s="3" t="s">
        <v>146</v>
      </c>
      <c r="L779" s="6" t="s">
        <v>252</v>
      </c>
      <c r="M779" s="3" t="s">
        <v>184</v>
      </c>
      <c r="N779" s="3" t="s">
        <v>4692</v>
      </c>
      <c r="O779" s="3" t="s">
        <v>92</v>
      </c>
      <c r="P779" s="3" t="s">
        <v>397</v>
      </c>
      <c r="Q779" s="3" t="s">
        <v>31</v>
      </c>
      <c r="R779" s="3">
        <v>8</v>
      </c>
      <c r="S779" s="3">
        <v>23</v>
      </c>
      <c r="T779" s="3">
        <v>-65</v>
      </c>
      <c r="U779" s="3">
        <v>18</v>
      </c>
      <c r="V779" s="3">
        <v>37</v>
      </c>
      <c r="W779" s="3">
        <v>-53.1</v>
      </c>
      <c r="X779" s="32">
        <v>233</v>
      </c>
      <c r="Y779" s="33">
        <v>104</v>
      </c>
      <c r="Z779" s="3">
        <v>124.7</v>
      </c>
      <c r="AA779" s="3">
        <v>53616</v>
      </c>
      <c r="AB779" s="3">
        <v>27303.42</v>
      </c>
      <c r="AC779" s="3">
        <v>61356</v>
      </c>
      <c r="AD779" s="3">
        <v>27303.42</v>
      </c>
    </row>
    <row r="780" spans="1:30" x14ac:dyDescent="0.3">
      <c r="A780" s="3" t="s">
        <v>3568</v>
      </c>
      <c r="B780" s="4">
        <v>64601</v>
      </c>
      <c r="C780" s="4">
        <v>194</v>
      </c>
      <c r="D780" s="4" t="s">
        <v>25</v>
      </c>
      <c r="E780" s="5" t="s">
        <v>45</v>
      </c>
      <c r="F780" s="3" t="s">
        <v>3569</v>
      </c>
      <c r="G780" s="4" t="s">
        <v>86</v>
      </c>
      <c r="H780" s="3" t="s">
        <v>54</v>
      </c>
      <c r="I780" s="3" t="s">
        <v>191</v>
      </c>
      <c r="J780" s="3" t="s">
        <v>132</v>
      </c>
      <c r="K780" s="3" t="s">
        <v>132</v>
      </c>
      <c r="L780" s="6" t="s">
        <v>191</v>
      </c>
      <c r="M780" s="3" t="s">
        <v>211</v>
      </c>
      <c r="N780" s="3" t="s">
        <v>3570</v>
      </c>
      <c r="O780" s="3" t="s">
        <v>92</v>
      </c>
      <c r="P780" s="3" t="s">
        <v>213</v>
      </c>
      <c r="Q780" s="3" t="s">
        <v>60</v>
      </c>
      <c r="R780" s="3">
        <v>27</v>
      </c>
      <c r="S780" s="3">
        <v>23</v>
      </c>
      <c r="T780" s="3">
        <v>18.5</v>
      </c>
      <c r="U780" s="3">
        <v>85</v>
      </c>
      <c r="V780" s="3">
        <v>75</v>
      </c>
      <c r="W780" s="3">
        <v>13.3</v>
      </c>
      <c r="X780" s="32">
        <v>278</v>
      </c>
      <c r="Y780" s="33">
        <v>260</v>
      </c>
      <c r="Z780" s="3">
        <v>6.8</v>
      </c>
      <c r="AA780" s="3">
        <v>53511.92</v>
      </c>
      <c r="AB780" s="3">
        <v>50091.14</v>
      </c>
      <c r="AC780" s="3">
        <v>53511.92</v>
      </c>
      <c r="AD780" s="3">
        <v>50091.14</v>
      </c>
    </row>
    <row r="781" spans="1:30" x14ac:dyDescent="0.3">
      <c r="A781" s="3" t="s">
        <v>1965</v>
      </c>
      <c r="B781" s="4">
        <v>43328</v>
      </c>
      <c r="C781" s="4">
        <v>178</v>
      </c>
      <c r="D781" s="4" t="s">
        <v>25</v>
      </c>
      <c r="E781" s="5" t="s">
        <v>45</v>
      </c>
      <c r="F781" s="3" t="s">
        <v>1966</v>
      </c>
      <c r="G781" s="4" t="s">
        <v>86</v>
      </c>
      <c r="H781" s="3" t="s">
        <v>299</v>
      </c>
      <c r="I781" s="3" t="s">
        <v>299</v>
      </c>
      <c r="J781" s="3" t="s">
        <v>89</v>
      </c>
      <c r="K781" s="3" t="s">
        <v>89</v>
      </c>
      <c r="L781" s="6" t="s">
        <v>299</v>
      </c>
      <c r="M781" s="3" t="s">
        <v>445</v>
      </c>
      <c r="N781" s="3" t="s">
        <v>1967</v>
      </c>
      <c r="O781" s="3" t="s">
        <v>301</v>
      </c>
      <c r="P781" s="3" t="s">
        <v>397</v>
      </c>
      <c r="Q781" s="3" t="s">
        <v>31</v>
      </c>
      <c r="R781" s="3">
        <v>60</v>
      </c>
      <c r="S781" s="3">
        <v>39</v>
      </c>
      <c r="T781" s="3">
        <v>53.8</v>
      </c>
      <c r="U781" s="3">
        <v>164</v>
      </c>
      <c r="V781" s="3">
        <v>114</v>
      </c>
      <c r="W781" s="3">
        <v>43.9</v>
      </c>
      <c r="X781" s="32">
        <v>516</v>
      </c>
      <c r="Y781" s="33">
        <v>409</v>
      </c>
      <c r="Z781" s="3">
        <v>26.2</v>
      </c>
      <c r="AA781" s="3">
        <v>53498.879999999997</v>
      </c>
      <c r="AB781" s="3">
        <v>42396.480000000003</v>
      </c>
      <c r="AC781" s="3">
        <v>53498.879999999997</v>
      </c>
      <c r="AD781" s="3">
        <v>42396.480000000003</v>
      </c>
    </row>
    <row r="782" spans="1:30" x14ac:dyDescent="0.3">
      <c r="A782" s="3" t="s">
        <v>3571</v>
      </c>
      <c r="B782" s="4">
        <v>11326</v>
      </c>
      <c r="C782" s="4">
        <v>133</v>
      </c>
      <c r="D782" s="4" t="s">
        <v>25</v>
      </c>
      <c r="E782" s="5" t="s">
        <v>45</v>
      </c>
      <c r="F782" s="3" t="s">
        <v>3572</v>
      </c>
      <c r="G782" s="4" t="s">
        <v>86</v>
      </c>
      <c r="H782" s="3" t="s">
        <v>896</v>
      </c>
      <c r="I782" s="3" t="s">
        <v>257</v>
      </c>
      <c r="J782" s="3" t="s">
        <v>132</v>
      </c>
      <c r="K782" s="3" t="s">
        <v>132</v>
      </c>
      <c r="L782" s="6" t="s">
        <v>257</v>
      </c>
      <c r="M782" s="3" t="s">
        <v>330</v>
      </c>
      <c r="N782" s="3" t="s">
        <v>3573</v>
      </c>
      <c r="O782" s="3" t="s">
        <v>178</v>
      </c>
      <c r="P782" s="3" t="s">
        <v>397</v>
      </c>
      <c r="Q782" s="3" t="s">
        <v>43</v>
      </c>
      <c r="R782" s="3">
        <v>18</v>
      </c>
      <c r="S782" s="3">
        <v>24</v>
      </c>
      <c r="T782" s="3">
        <v>-25</v>
      </c>
      <c r="U782" s="3">
        <v>73</v>
      </c>
      <c r="V782" s="3">
        <v>84</v>
      </c>
      <c r="W782" s="3">
        <v>-12.7</v>
      </c>
      <c r="X782" s="32">
        <v>326</v>
      </c>
      <c r="Y782" s="33">
        <v>333</v>
      </c>
      <c r="Z782" s="3">
        <v>-2.1</v>
      </c>
      <c r="AA782" s="3">
        <v>53232.03</v>
      </c>
      <c r="AB782" s="3">
        <v>54373.59</v>
      </c>
      <c r="AC782" s="3">
        <v>53232.03</v>
      </c>
      <c r="AD782" s="3">
        <v>54373.59</v>
      </c>
    </row>
    <row r="783" spans="1:30" x14ac:dyDescent="0.3">
      <c r="A783" s="3" t="s">
        <v>4693</v>
      </c>
      <c r="B783" s="4">
        <v>64715</v>
      </c>
      <c r="C783" s="4">
        <v>56</v>
      </c>
      <c r="D783" s="4" t="s">
        <v>25</v>
      </c>
      <c r="E783" s="5" t="s">
        <v>45</v>
      </c>
      <c r="F783" s="3" t="s">
        <v>4694</v>
      </c>
      <c r="G783" s="4" t="s">
        <v>86</v>
      </c>
      <c r="H783" s="3" t="s">
        <v>252</v>
      </c>
      <c r="I783" s="3" t="s">
        <v>252</v>
      </c>
      <c r="J783" s="3" t="s">
        <v>146</v>
      </c>
      <c r="K783" s="3" t="s">
        <v>146</v>
      </c>
      <c r="L783" s="6" t="s">
        <v>252</v>
      </c>
      <c r="M783" s="3" t="s">
        <v>184</v>
      </c>
      <c r="N783" s="3" t="s">
        <v>4695</v>
      </c>
      <c r="O783" s="3" t="s">
        <v>92</v>
      </c>
      <c r="P783" s="3" t="s">
        <v>397</v>
      </c>
      <c r="Q783" s="3" t="s">
        <v>31</v>
      </c>
      <c r="R783" s="3">
        <v>11</v>
      </c>
      <c r="S783" s="3">
        <v>11</v>
      </c>
      <c r="T783" s="3">
        <v>0</v>
      </c>
      <c r="U783" s="3">
        <v>37</v>
      </c>
      <c r="V783" s="3">
        <v>39</v>
      </c>
      <c r="W783" s="3">
        <v>-3.5</v>
      </c>
      <c r="X783" s="16">
        <v>189</v>
      </c>
      <c r="Y783" s="7">
        <v>192</v>
      </c>
      <c r="Z783" s="3">
        <v>-1.4</v>
      </c>
      <c r="AA783" s="3">
        <v>53011.44</v>
      </c>
      <c r="AB783" s="3">
        <v>53758.080000000002</v>
      </c>
      <c r="AC783" s="3">
        <v>53011.44</v>
      </c>
      <c r="AD783" s="3">
        <v>53758.080000000002</v>
      </c>
    </row>
    <row r="784" spans="1:30" x14ac:dyDescent="0.3">
      <c r="A784" s="3" t="s">
        <v>994</v>
      </c>
      <c r="B784" s="4">
        <v>62089</v>
      </c>
      <c r="C784" s="4">
        <v>238</v>
      </c>
      <c r="D784" s="4" t="s">
        <v>25</v>
      </c>
      <c r="E784" s="5" t="s">
        <v>45</v>
      </c>
      <c r="F784" s="3" t="s">
        <v>995</v>
      </c>
      <c r="G784" s="4" t="s">
        <v>86</v>
      </c>
      <c r="H784" s="3" t="s">
        <v>54</v>
      </c>
      <c r="I784" s="3" t="s">
        <v>116</v>
      </c>
      <c r="J784" s="3" t="s">
        <v>116</v>
      </c>
      <c r="K784" s="3" t="s">
        <v>89</v>
      </c>
      <c r="L784" s="6" t="s">
        <v>116</v>
      </c>
      <c r="M784" s="3" t="s">
        <v>966</v>
      </c>
      <c r="N784" s="3" t="s">
        <v>996</v>
      </c>
      <c r="O784" s="3" t="s">
        <v>119</v>
      </c>
      <c r="P784" s="3" t="s">
        <v>51</v>
      </c>
      <c r="Q784" s="3" t="s">
        <v>31</v>
      </c>
      <c r="R784" s="3">
        <v>49</v>
      </c>
      <c r="S784" s="3">
        <v>44</v>
      </c>
      <c r="T784" s="3">
        <v>10.5</v>
      </c>
      <c r="U784" s="3">
        <v>208</v>
      </c>
      <c r="V784" s="3">
        <v>162</v>
      </c>
      <c r="W784" s="3">
        <v>28.1</v>
      </c>
      <c r="X784" s="32">
        <v>755</v>
      </c>
      <c r="Y784" s="33">
        <v>785</v>
      </c>
      <c r="Z784" s="3">
        <v>-3.8</v>
      </c>
      <c r="AA784" s="3">
        <v>53009.72</v>
      </c>
      <c r="AB784" s="3">
        <v>55872.08</v>
      </c>
      <c r="AC784" s="3">
        <v>53740.72</v>
      </c>
      <c r="AD784" s="3">
        <v>55872.08</v>
      </c>
    </row>
    <row r="785" spans="1:30" x14ac:dyDescent="0.3">
      <c r="A785" s="3" t="s">
        <v>5557</v>
      </c>
      <c r="B785" s="4">
        <v>21878</v>
      </c>
      <c r="C785" s="4">
        <v>84</v>
      </c>
      <c r="D785" s="4" t="s">
        <v>25</v>
      </c>
      <c r="E785" s="5" t="s">
        <v>45</v>
      </c>
      <c r="F785" s="3" t="s">
        <v>5558</v>
      </c>
      <c r="G785" s="4" t="s">
        <v>86</v>
      </c>
      <c r="H785" s="3" t="s">
        <v>758</v>
      </c>
      <c r="I785" s="3" t="s">
        <v>175</v>
      </c>
      <c r="J785" s="3" t="s">
        <v>104</v>
      </c>
      <c r="K785" s="3" t="s">
        <v>104</v>
      </c>
      <c r="L785" s="6" t="s">
        <v>175</v>
      </c>
      <c r="M785" s="3" t="s">
        <v>176</v>
      </c>
      <c r="N785" s="3" t="s">
        <v>5559</v>
      </c>
      <c r="O785" s="3" t="s">
        <v>178</v>
      </c>
      <c r="P785" s="3" t="s">
        <v>213</v>
      </c>
      <c r="Q785" s="3" t="s">
        <v>31</v>
      </c>
      <c r="R785" s="3">
        <v>58</v>
      </c>
      <c r="S785" s="3">
        <v>56</v>
      </c>
      <c r="T785" s="3">
        <v>4.2</v>
      </c>
      <c r="U785" s="3">
        <v>175</v>
      </c>
      <c r="V785" s="3">
        <v>152</v>
      </c>
      <c r="W785" s="3">
        <v>15.4</v>
      </c>
      <c r="X785" s="32">
        <v>619</v>
      </c>
      <c r="Y785" s="33">
        <v>640</v>
      </c>
      <c r="Z785" s="3">
        <v>-3.4</v>
      </c>
      <c r="AA785" s="3">
        <v>52900.03</v>
      </c>
      <c r="AB785" s="3">
        <v>54745.96</v>
      </c>
      <c r="AC785" s="3">
        <v>52900.03</v>
      </c>
      <c r="AD785" s="3">
        <v>54745.96</v>
      </c>
    </row>
    <row r="786" spans="1:30" x14ac:dyDescent="0.3">
      <c r="A786" s="3" t="s">
        <v>186</v>
      </c>
      <c r="B786" s="4">
        <v>693</v>
      </c>
      <c r="C786" s="4">
        <v>231</v>
      </c>
      <c r="D786" s="4" t="s">
        <v>25</v>
      </c>
      <c r="E786" s="5">
        <v>42853</v>
      </c>
      <c r="F786" s="3" t="s">
        <v>187</v>
      </c>
      <c r="G786" s="4" t="s">
        <v>86</v>
      </c>
      <c r="H786" s="3" t="s">
        <v>174</v>
      </c>
      <c r="I786" s="3" t="s">
        <v>175</v>
      </c>
      <c r="J786" s="3" t="s">
        <v>132</v>
      </c>
      <c r="K786" s="3" t="s">
        <v>132</v>
      </c>
      <c r="L786" s="6" t="s">
        <v>175</v>
      </c>
      <c r="M786" s="3" t="s">
        <v>184</v>
      </c>
      <c r="N786" s="3" t="s">
        <v>188</v>
      </c>
      <c r="O786" s="3" t="s">
        <v>92</v>
      </c>
      <c r="P786" s="3" t="s">
        <v>49</v>
      </c>
      <c r="Q786" s="3" t="s">
        <v>50</v>
      </c>
      <c r="S786" s="3">
        <v>14</v>
      </c>
      <c r="T786" s="3">
        <v>-100</v>
      </c>
      <c r="V786" s="3">
        <v>32</v>
      </c>
      <c r="W786" s="3">
        <v>-100</v>
      </c>
      <c r="X786" s="32">
        <v>245</v>
      </c>
      <c r="Y786" s="33">
        <v>32</v>
      </c>
      <c r="Z786" s="3">
        <v>677.8</v>
      </c>
      <c r="AA786" s="3">
        <v>52890.6</v>
      </c>
      <c r="AB786" s="3">
        <v>6800.22</v>
      </c>
      <c r="AC786" s="3">
        <v>52890.6</v>
      </c>
      <c r="AD786" s="3">
        <v>6800.22</v>
      </c>
    </row>
    <row r="787" spans="1:30" x14ac:dyDescent="0.3">
      <c r="A787" s="3" t="s">
        <v>1968</v>
      </c>
      <c r="B787" s="4">
        <v>33663</v>
      </c>
      <c r="C787" s="4">
        <v>143</v>
      </c>
      <c r="D787" s="4" t="s">
        <v>25</v>
      </c>
      <c r="E787" s="5" t="s">
        <v>45</v>
      </c>
      <c r="F787" s="3" t="s">
        <v>1969</v>
      </c>
      <c r="G787" s="4" t="s">
        <v>86</v>
      </c>
      <c r="H787" s="3" t="s">
        <v>252</v>
      </c>
      <c r="I787" s="3" t="s">
        <v>252</v>
      </c>
      <c r="J787" s="3" t="s">
        <v>89</v>
      </c>
      <c r="K787" s="3" t="s">
        <v>89</v>
      </c>
      <c r="L787" s="6" t="s">
        <v>252</v>
      </c>
      <c r="M787" s="3" t="s">
        <v>184</v>
      </c>
      <c r="N787" s="3" t="s">
        <v>1970</v>
      </c>
      <c r="O787" s="3" t="s">
        <v>311</v>
      </c>
      <c r="P787" s="3" t="s">
        <v>32</v>
      </c>
      <c r="Q787" s="3" t="s">
        <v>60</v>
      </c>
      <c r="R787" s="3">
        <v>43</v>
      </c>
      <c r="S787" s="3">
        <v>34</v>
      </c>
      <c r="T787" s="3">
        <v>26.5</v>
      </c>
      <c r="U787" s="3">
        <v>110</v>
      </c>
      <c r="V787" s="3">
        <v>110</v>
      </c>
      <c r="W787" s="3">
        <v>0.5</v>
      </c>
      <c r="X787" s="32">
        <v>441</v>
      </c>
      <c r="Y787" s="33">
        <v>355</v>
      </c>
      <c r="Z787" s="3">
        <v>24.4</v>
      </c>
      <c r="AA787" s="3">
        <v>52877.07</v>
      </c>
      <c r="AB787" s="3">
        <v>42517.440000000002</v>
      </c>
      <c r="AC787" s="3">
        <v>52877.07</v>
      </c>
      <c r="AD787" s="3">
        <v>42517.440000000002</v>
      </c>
    </row>
    <row r="788" spans="1:30" x14ac:dyDescent="0.3">
      <c r="A788" s="3" t="s">
        <v>997</v>
      </c>
      <c r="B788" s="4">
        <v>62116</v>
      </c>
      <c r="C788" s="4">
        <v>206</v>
      </c>
      <c r="D788" s="4" t="s">
        <v>25</v>
      </c>
      <c r="E788" s="5" t="s">
        <v>45</v>
      </c>
      <c r="F788" s="3" t="s">
        <v>998</v>
      </c>
      <c r="G788" s="4" t="s">
        <v>86</v>
      </c>
      <c r="H788" s="3" t="s">
        <v>116</v>
      </c>
      <c r="I788" s="3" t="s">
        <v>116</v>
      </c>
      <c r="J788" s="3" t="s">
        <v>116</v>
      </c>
      <c r="K788" s="3" t="s">
        <v>89</v>
      </c>
      <c r="L788" s="6" t="s">
        <v>116</v>
      </c>
      <c r="M788" s="3" t="s">
        <v>947</v>
      </c>
      <c r="N788" s="3" t="s">
        <v>999</v>
      </c>
      <c r="O788" s="3" t="s">
        <v>119</v>
      </c>
      <c r="P788" s="3" t="s">
        <v>1000</v>
      </c>
      <c r="Q788" s="3" t="s">
        <v>60</v>
      </c>
      <c r="R788" s="3">
        <v>68</v>
      </c>
      <c r="S788" s="3">
        <v>70</v>
      </c>
      <c r="T788" s="3">
        <v>-2.5</v>
      </c>
      <c r="U788" s="3">
        <v>191</v>
      </c>
      <c r="V788" s="3">
        <v>207</v>
      </c>
      <c r="W788" s="3">
        <v>-8</v>
      </c>
      <c r="X788" s="32">
        <v>700</v>
      </c>
      <c r="Y788" s="33">
        <v>730</v>
      </c>
      <c r="Z788" s="3">
        <v>-4.0999999999999996</v>
      </c>
      <c r="AA788" s="3">
        <v>52752</v>
      </c>
      <c r="AB788" s="3">
        <v>52584.78</v>
      </c>
      <c r="AC788" s="3">
        <v>52752</v>
      </c>
      <c r="AD788" s="3">
        <v>52584.78</v>
      </c>
    </row>
    <row r="789" spans="1:30" x14ac:dyDescent="0.3">
      <c r="A789" s="3" t="s">
        <v>3574</v>
      </c>
      <c r="B789" s="4">
        <v>77599</v>
      </c>
      <c r="C789" s="4">
        <v>157</v>
      </c>
      <c r="D789" s="4" t="s">
        <v>25</v>
      </c>
      <c r="E789" s="5" t="s">
        <v>45</v>
      </c>
      <c r="F789" s="3" t="s">
        <v>3575</v>
      </c>
      <c r="G789" s="4" t="s">
        <v>86</v>
      </c>
      <c r="H789" s="3" t="s">
        <v>54</v>
      </c>
      <c r="I789" s="3" t="s">
        <v>252</v>
      </c>
      <c r="J789" s="3" t="s">
        <v>132</v>
      </c>
      <c r="K789" s="3" t="s">
        <v>89</v>
      </c>
      <c r="L789" s="6" t="s">
        <v>191</v>
      </c>
      <c r="M789" s="3" t="s">
        <v>211</v>
      </c>
      <c r="N789" s="3" t="s">
        <v>3576</v>
      </c>
      <c r="O789" s="3" t="s">
        <v>92</v>
      </c>
      <c r="P789" s="3" t="s">
        <v>44</v>
      </c>
      <c r="Q789" s="3">
        <v>0</v>
      </c>
      <c r="R789" s="3">
        <v>31</v>
      </c>
      <c r="U789" s="3">
        <v>72</v>
      </c>
      <c r="V789" s="3">
        <v>60</v>
      </c>
      <c r="W789" s="3">
        <v>20</v>
      </c>
      <c r="X789" s="32">
        <v>271</v>
      </c>
      <c r="Y789" s="33">
        <v>259</v>
      </c>
      <c r="Z789" s="3">
        <v>4.5</v>
      </c>
      <c r="AA789" s="3">
        <v>52698.6</v>
      </c>
      <c r="AB789" s="3">
        <v>50414.400000000001</v>
      </c>
      <c r="AC789" s="3">
        <v>52698.6</v>
      </c>
      <c r="AD789" s="3">
        <v>50414.400000000001</v>
      </c>
    </row>
    <row r="790" spans="1:30" x14ac:dyDescent="0.3">
      <c r="A790" s="3" t="s">
        <v>3577</v>
      </c>
      <c r="B790" s="4">
        <v>47766</v>
      </c>
      <c r="C790" s="4">
        <v>146</v>
      </c>
      <c r="D790" s="4" t="s">
        <v>25</v>
      </c>
      <c r="E790" s="5" t="s">
        <v>45</v>
      </c>
      <c r="F790" s="3" t="s">
        <v>3578</v>
      </c>
      <c r="G790" s="4" t="s">
        <v>86</v>
      </c>
      <c r="H790" s="3" t="s">
        <v>131</v>
      </c>
      <c r="I790" s="3" t="s">
        <v>88</v>
      </c>
      <c r="J790" s="3" t="s">
        <v>132</v>
      </c>
      <c r="K790" s="3" t="s">
        <v>132</v>
      </c>
      <c r="L790" s="6" t="s">
        <v>88</v>
      </c>
      <c r="M790" s="3" t="s">
        <v>1164</v>
      </c>
      <c r="N790" s="3" t="s">
        <v>3579</v>
      </c>
      <c r="O790" s="3" t="s">
        <v>106</v>
      </c>
      <c r="P790" s="3" t="s">
        <v>41</v>
      </c>
      <c r="Q790" s="3" t="s">
        <v>31</v>
      </c>
      <c r="R790" s="3">
        <v>13</v>
      </c>
      <c r="S790" s="3">
        <v>12</v>
      </c>
      <c r="T790" s="3">
        <v>8.3000000000000007</v>
      </c>
      <c r="U790" s="3">
        <v>35</v>
      </c>
      <c r="V790" s="3">
        <v>37</v>
      </c>
      <c r="W790" s="3">
        <v>-5.2</v>
      </c>
      <c r="X790" s="32">
        <v>172</v>
      </c>
      <c r="Y790" s="33">
        <v>175</v>
      </c>
      <c r="Z790" s="3">
        <v>-1.7</v>
      </c>
      <c r="AA790" s="3">
        <v>52689.81</v>
      </c>
      <c r="AB790" s="3">
        <v>51770.46</v>
      </c>
      <c r="AC790" s="3">
        <v>52689.81</v>
      </c>
      <c r="AD790" s="3">
        <v>51770.46</v>
      </c>
    </row>
    <row r="791" spans="1:30" x14ac:dyDescent="0.3">
      <c r="A791" s="3" t="s">
        <v>1971</v>
      </c>
      <c r="B791" s="4">
        <v>40597</v>
      </c>
      <c r="C791" s="4">
        <v>255</v>
      </c>
      <c r="D791" s="4" t="s">
        <v>25</v>
      </c>
      <c r="E791" s="5" t="s">
        <v>45</v>
      </c>
      <c r="F791" s="3" t="s">
        <v>1972</v>
      </c>
      <c r="G791" s="4" t="s">
        <v>86</v>
      </c>
      <c r="H791" s="3" t="s">
        <v>252</v>
      </c>
      <c r="I791" s="3" t="s">
        <v>252</v>
      </c>
      <c r="J791" s="3" t="s">
        <v>89</v>
      </c>
      <c r="K791" s="3" t="s">
        <v>89</v>
      </c>
      <c r="L791" s="6" t="s">
        <v>252</v>
      </c>
      <c r="M791" s="3" t="s">
        <v>184</v>
      </c>
      <c r="N791" s="3" t="s">
        <v>1973</v>
      </c>
      <c r="O791" s="3" t="s">
        <v>92</v>
      </c>
      <c r="P791" s="3" t="s">
        <v>26</v>
      </c>
      <c r="Q791" s="3" t="s">
        <v>27</v>
      </c>
      <c r="R791" s="3">
        <v>33</v>
      </c>
      <c r="S791" s="3">
        <v>37</v>
      </c>
      <c r="T791" s="3">
        <v>-11.6</v>
      </c>
      <c r="U791" s="3">
        <v>104</v>
      </c>
      <c r="V791" s="3">
        <v>128</v>
      </c>
      <c r="W791" s="3">
        <v>-18.3</v>
      </c>
      <c r="X791" s="16">
        <v>441</v>
      </c>
      <c r="Y791" s="7">
        <v>554</v>
      </c>
      <c r="Z791" s="3">
        <v>-20.399999999999999</v>
      </c>
      <c r="AA791" s="3">
        <v>52597.2</v>
      </c>
      <c r="AB791" s="3">
        <v>66080.399999999994</v>
      </c>
      <c r="AC791" s="3">
        <v>52597.2</v>
      </c>
      <c r="AD791" s="3">
        <v>66080.399999999994</v>
      </c>
    </row>
    <row r="792" spans="1:30" x14ac:dyDescent="0.3">
      <c r="A792" s="3" t="s">
        <v>1974</v>
      </c>
      <c r="B792" s="4">
        <v>36482</v>
      </c>
      <c r="C792" s="4">
        <v>170</v>
      </c>
      <c r="D792" s="4" t="s">
        <v>25</v>
      </c>
      <c r="E792" s="5">
        <v>42626</v>
      </c>
      <c r="F792" s="3" t="s">
        <v>1975</v>
      </c>
      <c r="G792" s="4" t="s">
        <v>86</v>
      </c>
      <c r="H792" s="3" t="s">
        <v>252</v>
      </c>
      <c r="I792" s="3" t="s">
        <v>252</v>
      </c>
      <c r="J792" s="3" t="s">
        <v>89</v>
      </c>
      <c r="K792" s="3" t="s">
        <v>89</v>
      </c>
      <c r="L792" s="6" t="s">
        <v>252</v>
      </c>
      <c r="M792" s="3" t="s">
        <v>154</v>
      </c>
      <c r="N792" s="3" t="s">
        <v>1976</v>
      </c>
      <c r="O792" s="3" t="s">
        <v>311</v>
      </c>
      <c r="P792" s="3" t="s">
        <v>32</v>
      </c>
      <c r="Q792" s="3" t="s">
        <v>60</v>
      </c>
      <c r="R792" s="3">
        <v>42</v>
      </c>
      <c r="S792" s="3">
        <v>59</v>
      </c>
      <c r="T792" s="3">
        <v>-28.8</v>
      </c>
      <c r="U792" s="3">
        <v>105</v>
      </c>
      <c r="V792" s="3">
        <v>160</v>
      </c>
      <c r="W792" s="3">
        <v>-34.4</v>
      </c>
      <c r="X792" s="32">
        <v>483</v>
      </c>
      <c r="Y792" s="33">
        <v>458</v>
      </c>
      <c r="Z792" s="3">
        <v>5.4</v>
      </c>
      <c r="AA792" s="3">
        <v>52577.2</v>
      </c>
      <c r="AB792" s="3">
        <v>49880.160000000003</v>
      </c>
      <c r="AC792" s="3">
        <v>54820.7</v>
      </c>
      <c r="AD792" s="3">
        <v>51992.160000000003</v>
      </c>
    </row>
    <row r="793" spans="1:30" x14ac:dyDescent="0.3">
      <c r="A793" s="3" t="s">
        <v>5560</v>
      </c>
      <c r="B793" s="4">
        <v>52315</v>
      </c>
      <c r="C793" s="4">
        <v>221</v>
      </c>
      <c r="D793" s="4" t="s">
        <v>25</v>
      </c>
      <c r="E793" s="5" t="s">
        <v>45</v>
      </c>
      <c r="F793" s="3" t="s">
        <v>5561</v>
      </c>
      <c r="G793" s="4" t="s">
        <v>86</v>
      </c>
      <c r="H793" s="3" t="s">
        <v>87</v>
      </c>
      <c r="I793" s="3" t="s">
        <v>88</v>
      </c>
      <c r="J793" s="3" t="s">
        <v>104</v>
      </c>
      <c r="K793" s="3" t="s">
        <v>104</v>
      </c>
      <c r="L793" s="6" t="s">
        <v>88</v>
      </c>
      <c r="M793" s="3" t="s">
        <v>90</v>
      </c>
      <c r="N793" s="3" t="s">
        <v>5562</v>
      </c>
      <c r="O793" s="3" t="s">
        <v>106</v>
      </c>
      <c r="P793" s="3" t="s">
        <v>55</v>
      </c>
      <c r="Q793" s="3" t="s">
        <v>31</v>
      </c>
      <c r="R793" s="3">
        <v>33</v>
      </c>
      <c r="S793" s="3">
        <v>29</v>
      </c>
      <c r="T793" s="3">
        <v>14.5</v>
      </c>
      <c r="U793" s="3">
        <v>102</v>
      </c>
      <c r="V793" s="3">
        <v>99</v>
      </c>
      <c r="W793" s="3">
        <v>3.1</v>
      </c>
      <c r="X793" s="32">
        <v>495</v>
      </c>
      <c r="Y793" s="33">
        <v>490</v>
      </c>
      <c r="Z793" s="3">
        <v>1</v>
      </c>
      <c r="AA793" s="3">
        <v>52434.6</v>
      </c>
      <c r="AB793" s="3">
        <v>52594.65</v>
      </c>
      <c r="AC793" s="3">
        <v>54937.1</v>
      </c>
      <c r="AD793" s="3">
        <v>54425.65</v>
      </c>
    </row>
    <row r="794" spans="1:30" x14ac:dyDescent="0.3">
      <c r="A794" s="3" t="s">
        <v>4696</v>
      </c>
      <c r="B794" s="4">
        <v>19235</v>
      </c>
      <c r="C794" s="4">
        <v>115</v>
      </c>
      <c r="D794" s="4" t="s">
        <v>25</v>
      </c>
      <c r="E794" s="5" t="s">
        <v>45</v>
      </c>
      <c r="F794" s="3" t="s">
        <v>4697</v>
      </c>
      <c r="G794" s="4" t="s">
        <v>86</v>
      </c>
      <c r="H794" s="3" t="s">
        <v>758</v>
      </c>
      <c r="I794" s="3" t="s">
        <v>175</v>
      </c>
      <c r="J794" s="3" t="s">
        <v>146</v>
      </c>
      <c r="K794" s="3" t="s">
        <v>146</v>
      </c>
      <c r="L794" s="6" t="s">
        <v>175</v>
      </c>
      <c r="M794" s="3" t="s">
        <v>176</v>
      </c>
      <c r="N794" s="3" t="s">
        <v>4698</v>
      </c>
      <c r="O794" s="3" t="s">
        <v>178</v>
      </c>
      <c r="P794" s="3" t="s">
        <v>57</v>
      </c>
      <c r="Q794" s="3" t="s">
        <v>31</v>
      </c>
      <c r="R794" s="3">
        <v>9</v>
      </c>
      <c r="S794" s="3">
        <v>6</v>
      </c>
      <c r="T794" s="3">
        <v>41.7</v>
      </c>
      <c r="U794" s="3">
        <v>26</v>
      </c>
      <c r="V794" s="3">
        <v>27</v>
      </c>
      <c r="W794" s="3">
        <v>-3.7</v>
      </c>
      <c r="X794" s="32">
        <v>124</v>
      </c>
      <c r="Y794" s="33">
        <v>126</v>
      </c>
      <c r="Z794" s="3">
        <v>-2.2999999999999998</v>
      </c>
      <c r="AA794" s="3">
        <v>52433.16</v>
      </c>
      <c r="AB794" s="3">
        <v>53671.46</v>
      </c>
      <c r="AC794" s="3">
        <v>52433.16</v>
      </c>
      <c r="AD794" s="3">
        <v>53671.46</v>
      </c>
    </row>
    <row r="795" spans="1:30" x14ac:dyDescent="0.3">
      <c r="A795" s="3" t="s">
        <v>1977</v>
      </c>
      <c r="B795" s="4">
        <v>88018</v>
      </c>
      <c r="C795" s="4">
        <v>86</v>
      </c>
      <c r="D795" s="4" t="s">
        <v>25</v>
      </c>
      <c r="E795" s="5" t="s">
        <v>45</v>
      </c>
      <c r="F795" s="3" t="s">
        <v>1978</v>
      </c>
      <c r="G795" s="4" t="s">
        <v>86</v>
      </c>
      <c r="H795" s="3" t="s">
        <v>245</v>
      </c>
      <c r="I795" s="3" t="s">
        <v>245</v>
      </c>
      <c r="J795" s="3" t="s">
        <v>89</v>
      </c>
      <c r="K795" s="3" t="s">
        <v>89</v>
      </c>
      <c r="L795" s="6" t="s">
        <v>245</v>
      </c>
      <c r="M795" s="3" t="s">
        <v>246</v>
      </c>
      <c r="N795" s="3" t="s">
        <v>1979</v>
      </c>
      <c r="O795" s="3" t="s">
        <v>248</v>
      </c>
      <c r="P795" s="3" t="s">
        <v>55</v>
      </c>
      <c r="Q795" s="3" t="s">
        <v>31</v>
      </c>
      <c r="R795" s="3">
        <v>47</v>
      </c>
      <c r="S795" s="3">
        <v>13</v>
      </c>
      <c r="T795" s="3">
        <v>261.5</v>
      </c>
      <c r="U795" s="3">
        <v>119</v>
      </c>
      <c r="V795" s="3">
        <v>73</v>
      </c>
      <c r="W795" s="3">
        <v>63</v>
      </c>
      <c r="X795" s="32">
        <v>341</v>
      </c>
      <c r="Y795" s="33">
        <v>175</v>
      </c>
      <c r="Z795" s="3">
        <v>94.9</v>
      </c>
      <c r="AA795" s="3">
        <v>52289.279999999999</v>
      </c>
      <c r="AB795" s="3">
        <v>26995.439999999999</v>
      </c>
      <c r="AC795" s="3">
        <v>56633.279999999999</v>
      </c>
      <c r="AD795" s="3">
        <v>29443.439999999999</v>
      </c>
    </row>
    <row r="796" spans="1:30" x14ac:dyDescent="0.3">
      <c r="A796" s="3" t="s">
        <v>1980</v>
      </c>
      <c r="B796" s="4">
        <v>77847</v>
      </c>
      <c r="C796" s="4">
        <v>233</v>
      </c>
      <c r="D796" s="4" t="s">
        <v>25</v>
      </c>
      <c r="E796" s="5" t="s">
        <v>45</v>
      </c>
      <c r="F796" s="3" t="s">
        <v>1981</v>
      </c>
      <c r="G796" s="4" t="s">
        <v>86</v>
      </c>
      <c r="H796" s="3" t="s">
        <v>252</v>
      </c>
      <c r="I796" s="3" t="s">
        <v>252</v>
      </c>
      <c r="J796" s="3" t="s">
        <v>89</v>
      </c>
      <c r="K796" s="3" t="s">
        <v>89</v>
      </c>
      <c r="L796" s="6" t="s">
        <v>252</v>
      </c>
      <c r="M796" s="3" t="s">
        <v>184</v>
      </c>
      <c r="N796" s="3" t="s">
        <v>1982</v>
      </c>
      <c r="O796" s="3" t="s">
        <v>92</v>
      </c>
      <c r="P796" s="3" t="s">
        <v>397</v>
      </c>
      <c r="Q796" s="3" t="s">
        <v>31</v>
      </c>
      <c r="R796" s="3">
        <v>35</v>
      </c>
      <c r="S796" s="3">
        <v>37</v>
      </c>
      <c r="T796" s="3">
        <v>-5.4</v>
      </c>
      <c r="U796" s="3">
        <v>105</v>
      </c>
      <c r="V796" s="3">
        <v>116</v>
      </c>
      <c r="W796" s="3">
        <v>-9.1</v>
      </c>
      <c r="X796" s="16">
        <v>477</v>
      </c>
      <c r="Y796" s="7">
        <v>511</v>
      </c>
      <c r="Z796" s="3">
        <v>-6.6</v>
      </c>
      <c r="AA796" s="3">
        <v>52211.58</v>
      </c>
      <c r="AB796" s="3">
        <v>55668.36</v>
      </c>
      <c r="AC796" s="3">
        <v>54635.58</v>
      </c>
      <c r="AD796" s="3">
        <v>58518.36</v>
      </c>
    </row>
    <row r="797" spans="1:30" x14ac:dyDescent="0.3">
      <c r="A797" s="3" t="s">
        <v>1983</v>
      </c>
      <c r="B797" s="4">
        <v>85536</v>
      </c>
      <c r="C797" s="4">
        <v>146</v>
      </c>
      <c r="D797" s="4" t="s">
        <v>25</v>
      </c>
      <c r="E797" s="5" t="s">
        <v>45</v>
      </c>
      <c r="F797" s="3" t="s">
        <v>1984</v>
      </c>
      <c r="G797" s="4" t="s">
        <v>86</v>
      </c>
      <c r="H797" s="3" t="s">
        <v>54</v>
      </c>
      <c r="I797" s="3" t="s">
        <v>191</v>
      </c>
      <c r="J797" s="3" t="s">
        <v>89</v>
      </c>
      <c r="K797" s="3" t="s">
        <v>89</v>
      </c>
      <c r="L797" s="6" t="s">
        <v>191</v>
      </c>
      <c r="M797" s="3" t="s">
        <v>211</v>
      </c>
      <c r="N797" s="3" t="s">
        <v>1985</v>
      </c>
      <c r="O797" s="3" t="s">
        <v>92</v>
      </c>
      <c r="P797" s="3" t="s">
        <v>57</v>
      </c>
      <c r="Q797" s="3" t="s">
        <v>31</v>
      </c>
      <c r="R797" s="3">
        <v>34</v>
      </c>
      <c r="S797" s="3">
        <v>37</v>
      </c>
      <c r="T797" s="3">
        <v>-9.8000000000000007</v>
      </c>
      <c r="U797" s="3">
        <v>120</v>
      </c>
      <c r="V797" s="3">
        <v>116</v>
      </c>
      <c r="W797" s="3">
        <v>3.7</v>
      </c>
      <c r="X797" s="32">
        <v>514</v>
      </c>
      <c r="Y797" s="33">
        <v>462</v>
      </c>
      <c r="Z797" s="3">
        <v>11.2</v>
      </c>
      <c r="AA797" s="3">
        <v>52136.5</v>
      </c>
      <c r="AB797" s="3">
        <v>46889.05</v>
      </c>
      <c r="AC797" s="3">
        <v>52136.5</v>
      </c>
      <c r="AD797" s="3">
        <v>46889.05</v>
      </c>
    </row>
    <row r="798" spans="1:30" x14ac:dyDescent="0.3">
      <c r="A798" s="3" t="s">
        <v>5563</v>
      </c>
      <c r="B798" s="4">
        <v>38061</v>
      </c>
      <c r="C798" s="4">
        <v>262</v>
      </c>
      <c r="D798" s="4" t="s">
        <v>25</v>
      </c>
      <c r="E798" s="5" t="s">
        <v>45</v>
      </c>
      <c r="F798" s="3" t="s">
        <v>5564</v>
      </c>
      <c r="G798" s="4" t="s">
        <v>86</v>
      </c>
      <c r="H798" s="3" t="s">
        <v>252</v>
      </c>
      <c r="I798" s="3" t="s">
        <v>252</v>
      </c>
      <c r="J798" s="3" t="s">
        <v>104</v>
      </c>
      <c r="K798" s="3" t="s">
        <v>104</v>
      </c>
      <c r="L798" s="6" t="s">
        <v>252</v>
      </c>
      <c r="M798" s="3" t="s">
        <v>154</v>
      </c>
      <c r="N798" s="3" t="s">
        <v>5565</v>
      </c>
      <c r="O798" s="3" t="s">
        <v>311</v>
      </c>
      <c r="P798" s="3" t="s">
        <v>194</v>
      </c>
      <c r="Q798" s="3" t="s">
        <v>60</v>
      </c>
      <c r="R798" s="3">
        <v>69</v>
      </c>
      <c r="S798" s="3">
        <v>29</v>
      </c>
      <c r="T798" s="3">
        <v>136.30000000000001</v>
      </c>
      <c r="U798" s="3">
        <v>205</v>
      </c>
      <c r="V798" s="3">
        <v>105</v>
      </c>
      <c r="W798" s="3">
        <v>94.3</v>
      </c>
      <c r="X798" s="16">
        <v>749</v>
      </c>
      <c r="Y798" s="7">
        <v>442</v>
      </c>
      <c r="Z798" s="3">
        <v>69.400000000000006</v>
      </c>
      <c r="AA798" s="3">
        <v>51853.29</v>
      </c>
      <c r="AB798" s="3">
        <v>53305.87</v>
      </c>
      <c r="AC798" s="3">
        <v>51853.29</v>
      </c>
      <c r="AD798" s="3">
        <v>53305.87</v>
      </c>
    </row>
    <row r="799" spans="1:30" x14ac:dyDescent="0.3">
      <c r="A799" s="3" t="s">
        <v>1986</v>
      </c>
      <c r="B799" s="4">
        <v>43035</v>
      </c>
      <c r="C799" s="4">
        <v>168</v>
      </c>
      <c r="D799" s="4" t="s">
        <v>25</v>
      </c>
      <c r="E799" s="5" t="s">
        <v>45</v>
      </c>
      <c r="F799" s="3" t="s">
        <v>1987</v>
      </c>
      <c r="G799" s="4" t="s">
        <v>86</v>
      </c>
      <c r="H799" s="3" t="s">
        <v>299</v>
      </c>
      <c r="I799" s="3" t="s">
        <v>299</v>
      </c>
      <c r="J799" s="3" t="s">
        <v>89</v>
      </c>
      <c r="K799" s="3" t="s">
        <v>89</v>
      </c>
      <c r="L799" s="6" t="s">
        <v>299</v>
      </c>
      <c r="M799" s="3" t="s">
        <v>317</v>
      </c>
      <c r="N799" s="3" t="s">
        <v>1988</v>
      </c>
      <c r="O799" s="3" t="s">
        <v>301</v>
      </c>
      <c r="P799" s="3" t="s">
        <v>63</v>
      </c>
      <c r="Q799" s="3" t="s">
        <v>31</v>
      </c>
      <c r="R799" s="3">
        <v>71</v>
      </c>
      <c r="S799" s="3">
        <v>25</v>
      </c>
      <c r="T799" s="3">
        <v>184</v>
      </c>
      <c r="U799" s="3">
        <v>158</v>
      </c>
      <c r="V799" s="3">
        <v>105</v>
      </c>
      <c r="W799" s="3">
        <v>50.5</v>
      </c>
      <c r="X799" s="32">
        <v>525</v>
      </c>
      <c r="Y799" s="33">
        <v>477</v>
      </c>
      <c r="Z799" s="3">
        <v>10.1</v>
      </c>
      <c r="AA799" s="3">
        <v>51808.92</v>
      </c>
      <c r="AB799" s="3">
        <v>48622.64</v>
      </c>
      <c r="AC799" s="3">
        <v>60760.92</v>
      </c>
      <c r="AD799" s="3">
        <v>55198.64</v>
      </c>
    </row>
    <row r="800" spans="1:30" x14ac:dyDescent="0.3">
      <c r="A800" s="3" t="s">
        <v>4699</v>
      </c>
      <c r="B800" s="4">
        <v>5492</v>
      </c>
      <c r="C800" s="4">
        <v>136</v>
      </c>
      <c r="D800" s="4" t="s">
        <v>25</v>
      </c>
      <c r="E800" s="5" t="s">
        <v>45</v>
      </c>
      <c r="F800" s="3" t="s">
        <v>4700</v>
      </c>
      <c r="G800" s="4" t="s">
        <v>86</v>
      </c>
      <c r="H800" s="3" t="s">
        <v>900</v>
      </c>
      <c r="I800" s="3" t="s">
        <v>240</v>
      </c>
      <c r="J800" s="3" t="s">
        <v>146</v>
      </c>
      <c r="K800" s="3" t="s">
        <v>146</v>
      </c>
      <c r="L800" s="6" t="s">
        <v>240</v>
      </c>
      <c r="M800" s="3" t="s">
        <v>241</v>
      </c>
      <c r="N800" s="3" t="s">
        <v>4701</v>
      </c>
      <c r="O800" s="3" t="s">
        <v>178</v>
      </c>
      <c r="P800" s="3" t="s">
        <v>1797</v>
      </c>
      <c r="Q800" s="3" t="s">
        <v>60</v>
      </c>
      <c r="R800" s="3">
        <v>5</v>
      </c>
      <c r="S800" s="3">
        <v>5</v>
      </c>
      <c r="T800" s="3">
        <v>-1.7</v>
      </c>
      <c r="U800" s="3">
        <v>24</v>
      </c>
      <c r="V800" s="3">
        <v>17</v>
      </c>
      <c r="W800" s="3">
        <v>42.8</v>
      </c>
      <c r="X800" s="32">
        <v>98</v>
      </c>
      <c r="Y800" s="33">
        <v>91</v>
      </c>
      <c r="Z800" s="3">
        <v>6.9</v>
      </c>
      <c r="AA800" s="3">
        <v>51734.69</v>
      </c>
      <c r="AB800" s="3">
        <v>48356.25</v>
      </c>
      <c r="AC800" s="3">
        <v>53385.89</v>
      </c>
      <c r="AD800" s="3">
        <v>49921.05</v>
      </c>
    </row>
    <row r="801" spans="1:30" x14ac:dyDescent="0.3">
      <c r="A801" s="3" t="s">
        <v>1989</v>
      </c>
      <c r="B801" s="4">
        <v>80096</v>
      </c>
      <c r="C801" s="4">
        <v>323</v>
      </c>
      <c r="D801" s="4" t="s">
        <v>25</v>
      </c>
      <c r="E801" s="5" t="s">
        <v>45</v>
      </c>
      <c r="F801" s="3" t="s">
        <v>1990</v>
      </c>
      <c r="G801" s="4" t="s">
        <v>86</v>
      </c>
      <c r="H801" s="3" t="s">
        <v>54</v>
      </c>
      <c r="I801" s="3" t="s">
        <v>191</v>
      </c>
      <c r="J801" s="3" t="s">
        <v>89</v>
      </c>
      <c r="K801" s="3" t="s">
        <v>89</v>
      </c>
      <c r="L801" s="6" t="s">
        <v>191</v>
      </c>
      <c r="M801" s="3" t="s">
        <v>211</v>
      </c>
      <c r="N801" s="3" t="s">
        <v>1991</v>
      </c>
      <c r="O801" s="3" t="s">
        <v>92</v>
      </c>
      <c r="P801" s="3" t="s">
        <v>57</v>
      </c>
      <c r="Q801" s="3" t="s">
        <v>31</v>
      </c>
      <c r="R801" s="3">
        <v>54</v>
      </c>
      <c r="S801" s="3">
        <v>50</v>
      </c>
      <c r="T801" s="3">
        <v>8</v>
      </c>
      <c r="U801" s="3">
        <v>182</v>
      </c>
      <c r="V801" s="3">
        <v>154</v>
      </c>
      <c r="W801" s="3">
        <v>18.600000000000001</v>
      </c>
      <c r="X801" s="32">
        <v>509</v>
      </c>
      <c r="Y801" s="33">
        <v>488</v>
      </c>
      <c r="Z801" s="3">
        <v>4.4000000000000004</v>
      </c>
      <c r="AA801" s="3">
        <v>51663.3</v>
      </c>
      <c r="AB801" s="3">
        <v>49508.55</v>
      </c>
      <c r="AC801" s="3">
        <v>51663.3</v>
      </c>
      <c r="AD801" s="3">
        <v>49508.55</v>
      </c>
    </row>
    <row r="802" spans="1:30" x14ac:dyDescent="0.3">
      <c r="A802" s="3" t="s">
        <v>1992</v>
      </c>
      <c r="B802" s="4">
        <v>82786</v>
      </c>
      <c r="C802" s="4">
        <v>195</v>
      </c>
      <c r="D802" s="4" t="s">
        <v>25</v>
      </c>
      <c r="E802" s="5" t="s">
        <v>45</v>
      </c>
      <c r="F802" s="3" t="s">
        <v>1993</v>
      </c>
      <c r="G802" s="4" t="s">
        <v>86</v>
      </c>
      <c r="H802" s="3" t="s">
        <v>54</v>
      </c>
      <c r="I802" s="3" t="s">
        <v>191</v>
      </c>
      <c r="J802" s="3" t="s">
        <v>89</v>
      </c>
      <c r="K802" s="3" t="s">
        <v>89</v>
      </c>
      <c r="L802" s="6" t="s">
        <v>191</v>
      </c>
      <c r="M802" s="3" t="s">
        <v>272</v>
      </c>
      <c r="N802" s="3" t="s">
        <v>1994</v>
      </c>
      <c r="O802" s="3" t="s">
        <v>92</v>
      </c>
      <c r="P802" s="3" t="s">
        <v>57</v>
      </c>
      <c r="Q802" s="3" t="s">
        <v>31</v>
      </c>
      <c r="R802" s="3">
        <v>38</v>
      </c>
      <c r="S802" s="3">
        <v>38</v>
      </c>
      <c r="T802" s="3">
        <v>-0.2</v>
      </c>
      <c r="U802" s="3">
        <v>111</v>
      </c>
      <c r="V802" s="3">
        <v>119</v>
      </c>
      <c r="W802" s="3">
        <v>-6.5</v>
      </c>
      <c r="X802" s="32">
        <v>515</v>
      </c>
      <c r="Y802" s="33">
        <v>535</v>
      </c>
      <c r="Z802" s="3">
        <v>-3.7</v>
      </c>
      <c r="AA802" s="3">
        <v>51607.21</v>
      </c>
      <c r="AB802" s="3">
        <v>54291.25</v>
      </c>
      <c r="AC802" s="3">
        <v>52263.25</v>
      </c>
      <c r="AD802" s="3">
        <v>54291.25</v>
      </c>
    </row>
    <row r="803" spans="1:30" x14ac:dyDescent="0.3">
      <c r="A803" s="3" t="s">
        <v>5566</v>
      </c>
      <c r="B803" s="4">
        <v>9368</v>
      </c>
      <c r="C803" s="4">
        <v>106</v>
      </c>
      <c r="D803" s="4" t="s">
        <v>25</v>
      </c>
      <c r="E803" s="5" t="s">
        <v>45</v>
      </c>
      <c r="F803" s="3" t="s">
        <v>5567</v>
      </c>
      <c r="G803" s="4" t="s">
        <v>86</v>
      </c>
      <c r="H803" s="3" t="s">
        <v>900</v>
      </c>
      <c r="I803" s="3" t="s">
        <v>240</v>
      </c>
      <c r="J803" s="3" t="s">
        <v>104</v>
      </c>
      <c r="K803" s="3" t="s">
        <v>104</v>
      </c>
      <c r="L803" s="6" t="s">
        <v>240</v>
      </c>
      <c r="M803" s="3" t="s">
        <v>712</v>
      </c>
      <c r="N803" s="3" t="s">
        <v>5568</v>
      </c>
      <c r="O803" s="3" t="s">
        <v>178</v>
      </c>
      <c r="P803" s="3" t="s">
        <v>55</v>
      </c>
      <c r="Q803" s="3" t="s">
        <v>31</v>
      </c>
      <c r="R803" s="3">
        <v>51</v>
      </c>
      <c r="S803" s="3">
        <v>37</v>
      </c>
      <c r="T803" s="3">
        <v>39.700000000000003</v>
      </c>
      <c r="U803" s="3">
        <v>140</v>
      </c>
      <c r="V803" s="3">
        <v>126</v>
      </c>
      <c r="W803" s="3">
        <v>11.5</v>
      </c>
      <c r="X803" s="32">
        <v>580</v>
      </c>
      <c r="Y803" s="33">
        <v>590</v>
      </c>
      <c r="Z803" s="3">
        <v>-1.8</v>
      </c>
      <c r="AA803" s="3">
        <v>51600.08</v>
      </c>
      <c r="AB803" s="3">
        <v>52398.8</v>
      </c>
      <c r="AC803" s="3">
        <v>52704.08</v>
      </c>
      <c r="AD803" s="3">
        <v>53658.8</v>
      </c>
    </row>
    <row r="804" spans="1:30" x14ac:dyDescent="0.3">
      <c r="A804" s="3" t="s">
        <v>3580</v>
      </c>
      <c r="B804" s="4">
        <v>64085</v>
      </c>
      <c r="C804" s="4">
        <v>189</v>
      </c>
      <c r="D804" s="4" t="s">
        <v>25</v>
      </c>
      <c r="E804" s="5" t="s">
        <v>45</v>
      </c>
      <c r="F804" s="3" t="s">
        <v>3581</v>
      </c>
      <c r="G804" s="4" t="s">
        <v>86</v>
      </c>
      <c r="H804" s="3" t="s">
        <v>54</v>
      </c>
      <c r="I804" s="3" t="s">
        <v>191</v>
      </c>
      <c r="J804" s="3" t="s">
        <v>132</v>
      </c>
      <c r="K804" s="3" t="s">
        <v>132</v>
      </c>
      <c r="L804" s="6" t="s">
        <v>191</v>
      </c>
      <c r="M804" s="3" t="s">
        <v>211</v>
      </c>
      <c r="N804" s="3" t="s">
        <v>3582</v>
      </c>
      <c r="O804" s="3" t="s">
        <v>92</v>
      </c>
      <c r="P804" s="3" t="s">
        <v>52</v>
      </c>
      <c r="Q804" s="3" t="s">
        <v>29</v>
      </c>
      <c r="R804" s="3">
        <v>30</v>
      </c>
      <c r="S804" s="3">
        <v>27</v>
      </c>
      <c r="T804" s="3">
        <v>13.2</v>
      </c>
      <c r="U804" s="3">
        <v>89</v>
      </c>
      <c r="V804" s="3">
        <v>96</v>
      </c>
      <c r="W804" s="3">
        <v>-7.4</v>
      </c>
      <c r="X804" s="32">
        <v>349</v>
      </c>
      <c r="Y804" s="33">
        <v>349</v>
      </c>
      <c r="Z804" s="3">
        <v>0</v>
      </c>
      <c r="AA804" s="3">
        <v>51549.3</v>
      </c>
      <c r="AB804" s="3">
        <v>51573.9</v>
      </c>
      <c r="AC804" s="3">
        <v>51549.3</v>
      </c>
      <c r="AD804" s="3">
        <v>51573.9</v>
      </c>
    </row>
    <row r="805" spans="1:30" x14ac:dyDescent="0.3">
      <c r="A805" s="3" t="s">
        <v>5569</v>
      </c>
      <c r="B805" s="4">
        <v>29867</v>
      </c>
      <c r="C805" s="4">
        <v>124</v>
      </c>
      <c r="D805" s="4" t="s">
        <v>25</v>
      </c>
      <c r="E805" s="5" t="s">
        <v>45</v>
      </c>
      <c r="F805" s="3" t="s">
        <v>5570</v>
      </c>
      <c r="G805" s="4" t="s">
        <v>86</v>
      </c>
      <c r="H805" s="3" t="s">
        <v>153</v>
      </c>
      <c r="I805" s="3" t="s">
        <v>153</v>
      </c>
      <c r="J805" s="3" t="s">
        <v>104</v>
      </c>
      <c r="K805" s="3" t="s">
        <v>104</v>
      </c>
      <c r="L805" s="6" t="s">
        <v>153</v>
      </c>
      <c r="M805" s="3" t="s">
        <v>154</v>
      </c>
      <c r="N805" s="3" t="s">
        <v>5571</v>
      </c>
      <c r="O805" s="3" t="s">
        <v>156</v>
      </c>
      <c r="P805" s="3" t="s">
        <v>194</v>
      </c>
      <c r="Q805" s="3" t="s">
        <v>60</v>
      </c>
      <c r="R805" s="3">
        <v>99</v>
      </c>
      <c r="S805" s="3">
        <v>76</v>
      </c>
      <c r="T805" s="3">
        <v>30.3</v>
      </c>
      <c r="U805" s="3">
        <v>307</v>
      </c>
      <c r="V805" s="3">
        <v>273</v>
      </c>
      <c r="W805" s="3">
        <v>12.3</v>
      </c>
      <c r="X805" s="32">
        <v>1127</v>
      </c>
      <c r="Y805" s="33">
        <v>1179</v>
      </c>
      <c r="Z805" s="3">
        <v>-4.4000000000000004</v>
      </c>
      <c r="AA805" s="3">
        <v>51409.8</v>
      </c>
      <c r="AB805" s="3">
        <v>53787.63</v>
      </c>
      <c r="AC805" s="3">
        <v>51409.8</v>
      </c>
      <c r="AD805" s="3">
        <v>53787.63</v>
      </c>
    </row>
    <row r="806" spans="1:30" x14ac:dyDescent="0.3">
      <c r="A806" s="3" t="s">
        <v>3583</v>
      </c>
      <c r="B806" s="4">
        <v>35358</v>
      </c>
      <c r="C806" s="4">
        <v>76</v>
      </c>
      <c r="D806" s="4" t="s">
        <v>25</v>
      </c>
      <c r="E806" s="5" t="s">
        <v>45</v>
      </c>
      <c r="F806" s="3" t="s">
        <v>3584</v>
      </c>
      <c r="G806" s="4" t="s">
        <v>86</v>
      </c>
      <c r="H806" s="3" t="s">
        <v>252</v>
      </c>
      <c r="I806" s="3" t="s">
        <v>252</v>
      </c>
      <c r="J806" s="3" t="s">
        <v>132</v>
      </c>
      <c r="K806" s="3" t="s">
        <v>132</v>
      </c>
      <c r="L806" s="6" t="s">
        <v>252</v>
      </c>
      <c r="M806" s="3" t="s">
        <v>154</v>
      </c>
      <c r="N806" s="3" t="s">
        <v>3585</v>
      </c>
      <c r="O806" s="3" t="s">
        <v>311</v>
      </c>
      <c r="P806" s="3" t="s">
        <v>3586</v>
      </c>
      <c r="Q806" s="3" t="s">
        <v>29</v>
      </c>
      <c r="R806" s="3">
        <v>77</v>
      </c>
      <c r="S806" s="3">
        <v>18</v>
      </c>
      <c r="T806" s="3">
        <v>335.2</v>
      </c>
      <c r="U806" s="3">
        <v>215</v>
      </c>
      <c r="V806" s="3">
        <v>86</v>
      </c>
      <c r="W806" s="3">
        <v>149.1</v>
      </c>
      <c r="X806" s="32">
        <v>508</v>
      </c>
      <c r="Y806" s="33">
        <v>378</v>
      </c>
      <c r="Z806" s="3">
        <v>34.299999999999997</v>
      </c>
      <c r="AA806" s="3">
        <v>51373.94</v>
      </c>
      <c r="AB806" s="3">
        <v>40436.1</v>
      </c>
      <c r="AC806" s="3">
        <v>66317.94</v>
      </c>
      <c r="AD806" s="3">
        <v>49364.1</v>
      </c>
    </row>
    <row r="807" spans="1:30" x14ac:dyDescent="0.3">
      <c r="A807" s="3" t="s">
        <v>1995</v>
      </c>
      <c r="B807" s="4">
        <v>53208</v>
      </c>
      <c r="C807" s="4">
        <v>147</v>
      </c>
      <c r="D807" s="4" t="s">
        <v>25</v>
      </c>
      <c r="E807" s="5" t="s">
        <v>45</v>
      </c>
      <c r="F807" s="3" t="s">
        <v>1996</v>
      </c>
      <c r="G807" s="4" t="s">
        <v>86</v>
      </c>
      <c r="H807" s="3" t="s">
        <v>87</v>
      </c>
      <c r="I807" s="3" t="s">
        <v>88</v>
      </c>
      <c r="J807" s="3" t="s">
        <v>89</v>
      </c>
      <c r="K807" s="3" t="s">
        <v>89</v>
      </c>
      <c r="L807" s="6" t="s">
        <v>88</v>
      </c>
      <c r="M807" s="3" t="s">
        <v>90</v>
      </c>
      <c r="N807" s="3" t="s">
        <v>1997</v>
      </c>
      <c r="O807" s="3" t="s">
        <v>106</v>
      </c>
      <c r="P807" s="3" t="s">
        <v>32</v>
      </c>
      <c r="Q807" s="3" t="s">
        <v>60</v>
      </c>
      <c r="R807" s="3">
        <v>28</v>
      </c>
      <c r="S807" s="3">
        <v>29</v>
      </c>
      <c r="T807" s="3">
        <v>-3.3</v>
      </c>
      <c r="U807" s="3">
        <v>98</v>
      </c>
      <c r="V807" s="3">
        <v>109</v>
      </c>
      <c r="W807" s="3">
        <v>-9.3000000000000007</v>
      </c>
      <c r="X807" s="32">
        <v>478</v>
      </c>
      <c r="Y807" s="33">
        <v>417</v>
      </c>
      <c r="Z807" s="3">
        <v>14.5</v>
      </c>
      <c r="AA807" s="3">
        <v>51224.72</v>
      </c>
      <c r="AB807" s="3">
        <v>44722.64</v>
      </c>
      <c r="AC807" s="3">
        <v>51224.72</v>
      </c>
      <c r="AD807" s="3">
        <v>44722.64</v>
      </c>
    </row>
    <row r="808" spans="1:30" x14ac:dyDescent="0.3">
      <c r="A808" s="3" t="s">
        <v>1998</v>
      </c>
      <c r="B808" s="4">
        <v>43037</v>
      </c>
      <c r="C808" s="4">
        <v>169</v>
      </c>
      <c r="D808" s="4" t="s">
        <v>25</v>
      </c>
      <c r="E808" s="5" t="s">
        <v>45</v>
      </c>
      <c r="F808" s="3" t="s">
        <v>1999</v>
      </c>
      <c r="G808" s="4" t="s">
        <v>86</v>
      </c>
      <c r="H808" s="3" t="s">
        <v>299</v>
      </c>
      <c r="I808" s="3" t="s">
        <v>299</v>
      </c>
      <c r="J808" s="3" t="s">
        <v>89</v>
      </c>
      <c r="K808" s="3" t="s">
        <v>89</v>
      </c>
      <c r="L808" s="6" t="s">
        <v>299</v>
      </c>
      <c r="M808" s="3" t="s">
        <v>317</v>
      </c>
      <c r="N808" s="3" t="s">
        <v>2000</v>
      </c>
      <c r="O808" s="3" t="s">
        <v>301</v>
      </c>
      <c r="P808" s="3" t="s">
        <v>63</v>
      </c>
      <c r="Q808" s="3" t="s">
        <v>31</v>
      </c>
      <c r="R808" s="3">
        <v>39</v>
      </c>
      <c r="S808" s="3">
        <v>29</v>
      </c>
      <c r="T808" s="3">
        <v>33.299999999999997</v>
      </c>
      <c r="U808" s="3">
        <v>121</v>
      </c>
      <c r="V808" s="3">
        <v>118</v>
      </c>
      <c r="W808" s="3">
        <v>2.5</v>
      </c>
      <c r="X808" s="32">
        <v>420</v>
      </c>
      <c r="Y808" s="33">
        <v>502</v>
      </c>
      <c r="Z808" s="3">
        <v>-16.2</v>
      </c>
      <c r="AA808" s="3">
        <v>51120.12</v>
      </c>
      <c r="AB808" s="3">
        <v>61598.239999999998</v>
      </c>
      <c r="AC808" s="3">
        <v>51600.12</v>
      </c>
      <c r="AD808" s="3">
        <v>61598.239999999998</v>
      </c>
    </row>
    <row r="809" spans="1:30" x14ac:dyDescent="0.3">
      <c r="A809" s="3" t="s">
        <v>4702</v>
      </c>
      <c r="B809" s="4">
        <v>76478</v>
      </c>
      <c r="C809" s="4">
        <v>148</v>
      </c>
      <c r="D809" s="4" t="s">
        <v>25</v>
      </c>
      <c r="E809" s="5" t="s">
        <v>45</v>
      </c>
      <c r="F809" s="3" t="s">
        <v>4703</v>
      </c>
      <c r="G809" s="4" t="s">
        <v>86</v>
      </c>
      <c r="H809" s="3" t="s">
        <v>54</v>
      </c>
      <c r="I809" s="3" t="s">
        <v>191</v>
      </c>
      <c r="J809" s="3" t="s">
        <v>146</v>
      </c>
      <c r="K809" s="3" t="s">
        <v>146</v>
      </c>
      <c r="L809" s="6" t="s">
        <v>191</v>
      </c>
      <c r="M809" s="3" t="s">
        <v>211</v>
      </c>
      <c r="N809" s="3" t="s">
        <v>4704</v>
      </c>
      <c r="O809" s="3" t="s">
        <v>92</v>
      </c>
      <c r="P809" s="3" t="s">
        <v>55</v>
      </c>
      <c r="Q809" s="3" t="s">
        <v>31</v>
      </c>
      <c r="R809" s="3">
        <v>23</v>
      </c>
      <c r="S809" s="3">
        <v>19</v>
      </c>
      <c r="T809" s="3">
        <v>21.5</v>
      </c>
      <c r="U809" s="3">
        <v>61</v>
      </c>
      <c r="V809" s="3">
        <v>60</v>
      </c>
      <c r="W809" s="3">
        <v>1</v>
      </c>
      <c r="X809" s="32">
        <v>260</v>
      </c>
      <c r="Y809" s="33">
        <v>236</v>
      </c>
      <c r="Z809" s="3">
        <v>10.199999999999999</v>
      </c>
      <c r="AA809" s="3">
        <v>51056.23</v>
      </c>
      <c r="AB809" s="3">
        <v>45850.19</v>
      </c>
      <c r="AC809" s="3">
        <v>52808.23</v>
      </c>
      <c r="AD809" s="3">
        <v>47974.19</v>
      </c>
    </row>
    <row r="810" spans="1:30" x14ac:dyDescent="0.3">
      <c r="A810" s="3" t="s">
        <v>5572</v>
      </c>
      <c r="B810" s="4">
        <v>41306</v>
      </c>
      <c r="C810" s="4">
        <v>315</v>
      </c>
      <c r="D810" s="4" t="s">
        <v>25</v>
      </c>
      <c r="E810" s="5" t="s">
        <v>45</v>
      </c>
      <c r="F810" s="3" t="s">
        <v>5573</v>
      </c>
      <c r="G810" s="4" t="s">
        <v>86</v>
      </c>
      <c r="H810" s="3" t="s">
        <v>252</v>
      </c>
      <c r="I810" s="3" t="s">
        <v>252</v>
      </c>
      <c r="J810" s="3" t="s">
        <v>104</v>
      </c>
      <c r="K810" s="3" t="s">
        <v>104</v>
      </c>
      <c r="L810" s="6" t="s">
        <v>252</v>
      </c>
      <c r="M810" s="3" t="s">
        <v>184</v>
      </c>
      <c r="N810" s="3" t="s">
        <v>5574</v>
      </c>
      <c r="O810" s="3" t="s">
        <v>92</v>
      </c>
      <c r="P810" s="3" t="s">
        <v>55</v>
      </c>
      <c r="Q810" s="3" t="s">
        <v>31</v>
      </c>
      <c r="R810" s="3">
        <v>58</v>
      </c>
      <c r="S810" s="3">
        <v>63</v>
      </c>
      <c r="T810" s="3">
        <v>-7.9</v>
      </c>
      <c r="U810" s="3">
        <v>162</v>
      </c>
      <c r="V810" s="3">
        <v>182</v>
      </c>
      <c r="W810" s="3">
        <v>-11</v>
      </c>
      <c r="X810" s="32">
        <v>732</v>
      </c>
      <c r="Y810" s="33">
        <v>836</v>
      </c>
      <c r="Z810" s="3">
        <v>-12.4</v>
      </c>
      <c r="AA810" s="3">
        <v>51051.92</v>
      </c>
      <c r="AB810" s="3">
        <v>58925.4</v>
      </c>
      <c r="AC810" s="3">
        <v>53840.88</v>
      </c>
      <c r="AD810" s="3">
        <v>61395.839999999997</v>
      </c>
    </row>
    <row r="811" spans="1:30" x14ac:dyDescent="0.3">
      <c r="A811" s="3" t="s">
        <v>4705</v>
      </c>
      <c r="B811" s="4">
        <v>19471</v>
      </c>
      <c r="C811" s="4">
        <v>121</v>
      </c>
      <c r="D811" s="4" t="s">
        <v>25</v>
      </c>
      <c r="E811" s="5" t="s">
        <v>45</v>
      </c>
      <c r="F811" s="3" t="s">
        <v>4706</v>
      </c>
      <c r="G811" s="4" t="s">
        <v>86</v>
      </c>
      <c r="H811" s="3" t="s">
        <v>758</v>
      </c>
      <c r="I811" s="3" t="s">
        <v>175</v>
      </c>
      <c r="J811" s="3" t="s">
        <v>146</v>
      </c>
      <c r="K811" s="3" t="s">
        <v>146</v>
      </c>
      <c r="L811" s="6" t="s">
        <v>175</v>
      </c>
      <c r="M811" s="3" t="s">
        <v>176</v>
      </c>
      <c r="N811" s="3" t="s">
        <v>4707</v>
      </c>
      <c r="O811" s="3" t="s">
        <v>178</v>
      </c>
      <c r="P811" s="3" t="s">
        <v>57</v>
      </c>
      <c r="Q811" s="3" t="s">
        <v>31</v>
      </c>
      <c r="R811" s="3">
        <v>9</v>
      </c>
      <c r="S811" s="3">
        <v>6</v>
      </c>
      <c r="T811" s="3">
        <v>44.4</v>
      </c>
      <c r="U811" s="3">
        <v>28</v>
      </c>
      <c r="V811" s="3">
        <v>21</v>
      </c>
      <c r="W811" s="3">
        <v>35.5</v>
      </c>
      <c r="X811" s="32">
        <v>132</v>
      </c>
      <c r="Y811" s="33">
        <v>142</v>
      </c>
      <c r="Z811" s="3">
        <v>-6.7</v>
      </c>
      <c r="AA811" s="3">
        <v>50919.16</v>
      </c>
      <c r="AB811" s="3">
        <v>54595.68</v>
      </c>
      <c r="AC811" s="3">
        <v>50919.16</v>
      </c>
      <c r="AD811" s="3">
        <v>54595.68</v>
      </c>
    </row>
    <row r="812" spans="1:30" x14ac:dyDescent="0.3">
      <c r="A812" s="3" t="s">
        <v>3587</v>
      </c>
      <c r="B812" s="4">
        <v>67524</v>
      </c>
      <c r="C812" s="4">
        <v>155</v>
      </c>
      <c r="D812" s="4" t="s">
        <v>25</v>
      </c>
      <c r="E812" s="5" t="s">
        <v>45</v>
      </c>
      <c r="F812" s="3" t="s">
        <v>3588</v>
      </c>
      <c r="G812" s="4" t="s">
        <v>86</v>
      </c>
      <c r="H812" s="3" t="s">
        <v>54</v>
      </c>
      <c r="I812" s="3" t="s">
        <v>191</v>
      </c>
      <c r="J812" s="3" t="s">
        <v>132</v>
      </c>
      <c r="K812" s="3" t="s">
        <v>132</v>
      </c>
      <c r="L812" s="6" t="s">
        <v>191</v>
      </c>
      <c r="M812" s="3" t="s">
        <v>473</v>
      </c>
      <c r="N812" s="3" t="s">
        <v>3589</v>
      </c>
      <c r="O812" s="3" t="s">
        <v>92</v>
      </c>
      <c r="P812" s="3" t="s">
        <v>51</v>
      </c>
      <c r="Q812" s="3" t="s">
        <v>31</v>
      </c>
      <c r="R812" s="3">
        <v>12</v>
      </c>
      <c r="S812" s="3">
        <v>18</v>
      </c>
      <c r="T812" s="3">
        <v>-33.799999999999997</v>
      </c>
      <c r="U812" s="3">
        <v>38</v>
      </c>
      <c r="V812" s="3">
        <v>46</v>
      </c>
      <c r="W812" s="3">
        <v>-17.600000000000001</v>
      </c>
      <c r="X812" s="32">
        <v>228</v>
      </c>
      <c r="Y812" s="33">
        <v>211</v>
      </c>
      <c r="Z812" s="3">
        <v>8</v>
      </c>
      <c r="AA812" s="3">
        <v>50898.9</v>
      </c>
      <c r="AB812" s="3">
        <v>47123.1</v>
      </c>
      <c r="AC812" s="3">
        <v>50898.9</v>
      </c>
      <c r="AD812" s="3">
        <v>47123.1</v>
      </c>
    </row>
    <row r="813" spans="1:30" x14ac:dyDescent="0.3">
      <c r="A813" s="3" t="s">
        <v>5575</v>
      </c>
      <c r="B813" s="4">
        <v>31358</v>
      </c>
      <c r="C813" s="4">
        <v>98</v>
      </c>
      <c r="D813" s="4" t="s">
        <v>25</v>
      </c>
      <c r="E813" s="5" t="s">
        <v>45</v>
      </c>
      <c r="F813" s="3" t="s">
        <v>5576</v>
      </c>
      <c r="G813" s="4" t="s">
        <v>86</v>
      </c>
      <c r="H813" s="3" t="s">
        <v>153</v>
      </c>
      <c r="I813" s="3" t="s">
        <v>153</v>
      </c>
      <c r="J813" s="3" t="s">
        <v>104</v>
      </c>
      <c r="K813" s="3" t="s">
        <v>104</v>
      </c>
      <c r="L813" s="6" t="s">
        <v>153</v>
      </c>
      <c r="M813" s="3" t="s">
        <v>154</v>
      </c>
      <c r="N813" s="3" t="s">
        <v>5577</v>
      </c>
      <c r="O813" s="3" t="s">
        <v>156</v>
      </c>
      <c r="P813" s="3" t="s">
        <v>194</v>
      </c>
      <c r="Q813" s="3" t="s">
        <v>60</v>
      </c>
      <c r="R813" s="3">
        <v>72</v>
      </c>
      <c r="S813" s="3">
        <v>67</v>
      </c>
      <c r="T813" s="3">
        <v>7.2</v>
      </c>
      <c r="U813" s="3">
        <v>234</v>
      </c>
      <c r="V813" s="3">
        <v>244</v>
      </c>
      <c r="W813" s="3">
        <v>-4.2</v>
      </c>
      <c r="X813" s="32">
        <v>886</v>
      </c>
      <c r="Y813" s="33">
        <v>1042</v>
      </c>
      <c r="Z813" s="3">
        <v>-15</v>
      </c>
      <c r="AA813" s="3">
        <v>50868.18</v>
      </c>
      <c r="AB813" s="3">
        <v>59826.52</v>
      </c>
      <c r="AC813" s="3">
        <v>50868.18</v>
      </c>
      <c r="AD813" s="3">
        <v>59826.52</v>
      </c>
    </row>
    <row r="814" spans="1:30" x14ac:dyDescent="0.3">
      <c r="A814" s="3" t="s">
        <v>2001</v>
      </c>
      <c r="B814" s="4">
        <v>73526</v>
      </c>
      <c r="C814" s="4">
        <v>288</v>
      </c>
      <c r="D814" s="4" t="s">
        <v>25</v>
      </c>
      <c r="E814" s="5" t="s">
        <v>45</v>
      </c>
      <c r="F814" s="3" t="s">
        <v>2002</v>
      </c>
      <c r="G814" s="4" t="s">
        <v>86</v>
      </c>
      <c r="H814" s="3" t="s">
        <v>54</v>
      </c>
      <c r="I814" s="3" t="s">
        <v>191</v>
      </c>
      <c r="J814" s="3" t="s">
        <v>89</v>
      </c>
      <c r="K814" s="3" t="s">
        <v>89</v>
      </c>
      <c r="L814" s="6" t="s">
        <v>191</v>
      </c>
      <c r="M814" s="3" t="s">
        <v>211</v>
      </c>
      <c r="N814" s="3" t="s">
        <v>2003</v>
      </c>
      <c r="O814" s="3" t="s">
        <v>92</v>
      </c>
      <c r="P814" s="3" t="s">
        <v>57</v>
      </c>
      <c r="Q814" s="3" t="s">
        <v>31</v>
      </c>
      <c r="R814" s="3">
        <v>33</v>
      </c>
      <c r="S814" s="3">
        <v>42</v>
      </c>
      <c r="T814" s="3">
        <v>-20.2</v>
      </c>
      <c r="U814" s="3">
        <v>127</v>
      </c>
      <c r="V814" s="3">
        <v>139</v>
      </c>
      <c r="W814" s="3">
        <v>-8.6</v>
      </c>
      <c r="X814" s="32">
        <v>510</v>
      </c>
      <c r="Y814" s="33">
        <v>483</v>
      </c>
      <c r="Z814" s="3">
        <v>5.6</v>
      </c>
      <c r="AA814" s="3">
        <v>50707.57</v>
      </c>
      <c r="AB814" s="3">
        <v>48976.2</v>
      </c>
      <c r="AC814" s="3">
        <v>51730.9</v>
      </c>
      <c r="AD814" s="3">
        <v>48976.2</v>
      </c>
    </row>
    <row r="815" spans="1:30" x14ac:dyDescent="0.3">
      <c r="A815" s="3" t="s">
        <v>3590</v>
      </c>
      <c r="B815" s="4">
        <v>66295</v>
      </c>
      <c r="C815" s="4">
        <v>130</v>
      </c>
      <c r="D815" s="4" t="s">
        <v>25</v>
      </c>
      <c r="E815" s="5" t="s">
        <v>45</v>
      </c>
      <c r="F815" s="3" t="s">
        <v>3591</v>
      </c>
      <c r="G815" s="4" t="s">
        <v>86</v>
      </c>
      <c r="H815" s="3" t="s">
        <v>87</v>
      </c>
      <c r="I815" s="3" t="s">
        <v>88</v>
      </c>
      <c r="J815" s="3" t="s">
        <v>132</v>
      </c>
      <c r="K815" s="3" t="s">
        <v>132</v>
      </c>
      <c r="L815" s="6" t="s">
        <v>88</v>
      </c>
      <c r="M815" s="3" t="s">
        <v>133</v>
      </c>
      <c r="N815" s="3" t="s">
        <v>3592</v>
      </c>
      <c r="O815" s="3" t="s">
        <v>92</v>
      </c>
      <c r="P815" s="3" t="s">
        <v>59</v>
      </c>
      <c r="Q815" s="3" t="s">
        <v>60</v>
      </c>
      <c r="R815" s="3">
        <v>9</v>
      </c>
      <c r="S815" s="3">
        <v>13</v>
      </c>
      <c r="T815" s="3">
        <v>-29.2</v>
      </c>
      <c r="U815" s="3">
        <v>30</v>
      </c>
      <c r="V815" s="3">
        <v>41</v>
      </c>
      <c r="W815" s="3">
        <v>-26</v>
      </c>
      <c r="X815" s="32">
        <v>146</v>
      </c>
      <c r="Y815" s="33">
        <v>154</v>
      </c>
      <c r="Z815" s="3">
        <v>-4.9000000000000004</v>
      </c>
      <c r="AA815" s="3">
        <v>50569.440000000002</v>
      </c>
      <c r="AB815" s="3">
        <v>53153.279999999999</v>
      </c>
      <c r="AC815" s="3">
        <v>50569.440000000002</v>
      </c>
      <c r="AD815" s="3">
        <v>53153.279999999999</v>
      </c>
    </row>
    <row r="816" spans="1:30" x14ac:dyDescent="0.3">
      <c r="A816" s="3" t="s">
        <v>2004</v>
      </c>
      <c r="B816" s="4">
        <v>68058</v>
      </c>
      <c r="C816" s="4">
        <v>61</v>
      </c>
      <c r="D816" s="4" t="s">
        <v>25</v>
      </c>
      <c r="E816" s="5" t="s">
        <v>45</v>
      </c>
      <c r="F816" s="3" t="s">
        <v>2005</v>
      </c>
      <c r="G816" s="4" t="s">
        <v>86</v>
      </c>
      <c r="H816" s="3" t="s">
        <v>54</v>
      </c>
      <c r="I816" s="3" t="s">
        <v>191</v>
      </c>
      <c r="J816" s="3" t="s">
        <v>89</v>
      </c>
      <c r="K816" s="3" t="s">
        <v>104</v>
      </c>
      <c r="L816" s="6" t="s">
        <v>191</v>
      </c>
      <c r="M816" s="3" t="s">
        <v>211</v>
      </c>
      <c r="N816" s="3" t="s">
        <v>2006</v>
      </c>
      <c r="O816" s="3" t="s">
        <v>92</v>
      </c>
      <c r="P816" s="3" t="s">
        <v>2007</v>
      </c>
      <c r="Q816" s="3" t="s">
        <v>60</v>
      </c>
      <c r="R816" s="3">
        <v>120</v>
      </c>
      <c r="S816" s="3">
        <v>34</v>
      </c>
      <c r="T816" s="3">
        <v>254.1</v>
      </c>
      <c r="U816" s="3">
        <v>276</v>
      </c>
      <c r="V816" s="3">
        <v>183</v>
      </c>
      <c r="W816" s="3">
        <v>51</v>
      </c>
      <c r="X816" s="32">
        <v>707</v>
      </c>
      <c r="Y816" s="33">
        <v>743</v>
      </c>
      <c r="Z816" s="3">
        <v>-4.7</v>
      </c>
      <c r="AA816" s="3">
        <v>50350.11</v>
      </c>
      <c r="AB816" s="3">
        <v>54762.52</v>
      </c>
      <c r="AC816" s="3">
        <v>50350.11</v>
      </c>
      <c r="AD816" s="3">
        <v>54762.52</v>
      </c>
    </row>
    <row r="817" spans="1:30" x14ac:dyDescent="0.3">
      <c r="A817" s="3" t="s">
        <v>1001</v>
      </c>
      <c r="B817" s="4">
        <v>57148</v>
      </c>
      <c r="C817" s="4">
        <v>198</v>
      </c>
      <c r="D817" s="4" t="s">
        <v>25</v>
      </c>
      <c r="E817" s="5" t="s">
        <v>45</v>
      </c>
      <c r="F817" s="3" t="s">
        <v>1002</v>
      </c>
      <c r="G817" s="4" t="s">
        <v>86</v>
      </c>
      <c r="H817" s="3" t="s">
        <v>116</v>
      </c>
      <c r="I817" s="3" t="s">
        <v>116</v>
      </c>
      <c r="J817" s="3" t="s">
        <v>116</v>
      </c>
      <c r="K817" s="3" t="s">
        <v>104</v>
      </c>
      <c r="L817" s="6" t="s">
        <v>116</v>
      </c>
      <c r="M817" s="3" t="s">
        <v>122</v>
      </c>
      <c r="N817" s="3" t="s">
        <v>1003</v>
      </c>
      <c r="O817" s="3" t="s">
        <v>119</v>
      </c>
      <c r="P817" s="3" t="s">
        <v>213</v>
      </c>
      <c r="Q817" s="3" t="s">
        <v>60</v>
      </c>
      <c r="R817" s="3">
        <v>103</v>
      </c>
      <c r="S817" s="3">
        <v>63</v>
      </c>
      <c r="T817" s="3">
        <v>62</v>
      </c>
      <c r="U817" s="3">
        <v>397</v>
      </c>
      <c r="V817" s="3">
        <v>317</v>
      </c>
      <c r="W817" s="3">
        <v>25.3</v>
      </c>
      <c r="X817" s="32">
        <v>1299</v>
      </c>
      <c r="Y817" s="33">
        <v>1040</v>
      </c>
      <c r="Z817" s="3">
        <v>25</v>
      </c>
      <c r="AA817" s="3">
        <v>50291.48</v>
      </c>
      <c r="AB817" s="3">
        <v>40492.92</v>
      </c>
      <c r="AC817" s="3">
        <v>56387.64</v>
      </c>
      <c r="AD817" s="3">
        <v>45120.24</v>
      </c>
    </row>
    <row r="818" spans="1:30" x14ac:dyDescent="0.3">
      <c r="A818" s="3" t="s">
        <v>2008</v>
      </c>
      <c r="B818" s="4">
        <v>73757</v>
      </c>
      <c r="C818" s="4">
        <v>111</v>
      </c>
      <c r="D818" s="4" t="s">
        <v>25</v>
      </c>
      <c r="E818" s="5">
        <v>42759</v>
      </c>
      <c r="F818" s="3" t="s">
        <v>2009</v>
      </c>
      <c r="G818" s="4" t="s">
        <v>86</v>
      </c>
      <c r="H818" s="3" t="s">
        <v>87</v>
      </c>
      <c r="I818" s="3" t="s">
        <v>88</v>
      </c>
      <c r="J818" s="3" t="s">
        <v>89</v>
      </c>
      <c r="K818" s="3" t="s">
        <v>89</v>
      </c>
      <c r="L818" s="6" t="s">
        <v>88</v>
      </c>
      <c r="M818" s="3" t="s">
        <v>90</v>
      </c>
      <c r="N818" s="3" t="s">
        <v>2010</v>
      </c>
      <c r="O818" s="3" t="s">
        <v>92</v>
      </c>
      <c r="P818" s="3" t="s">
        <v>26</v>
      </c>
      <c r="Q818" s="3" t="s">
        <v>27</v>
      </c>
      <c r="R818" s="3">
        <v>55</v>
      </c>
      <c r="S818" s="3">
        <v>32</v>
      </c>
      <c r="T818" s="3">
        <v>74.099999999999994</v>
      </c>
      <c r="U818" s="3">
        <v>137</v>
      </c>
      <c r="V818" s="3">
        <v>109</v>
      </c>
      <c r="W818" s="3">
        <v>25.8</v>
      </c>
      <c r="X818" s="32">
        <v>547</v>
      </c>
      <c r="Y818" s="33">
        <v>335</v>
      </c>
      <c r="Z818" s="3">
        <v>63.3</v>
      </c>
      <c r="AA818" s="3">
        <v>50238.14</v>
      </c>
      <c r="AB818" s="3">
        <v>30258.47</v>
      </c>
      <c r="AC818" s="3">
        <v>51899.85</v>
      </c>
      <c r="AD818" s="3">
        <v>30316.25</v>
      </c>
    </row>
    <row r="819" spans="1:30" x14ac:dyDescent="0.3">
      <c r="A819" s="3" t="s">
        <v>3593</v>
      </c>
      <c r="B819" s="4">
        <v>64870</v>
      </c>
      <c r="C819" s="4">
        <v>160</v>
      </c>
      <c r="D819" s="4" t="s">
        <v>25</v>
      </c>
      <c r="E819" s="5" t="s">
        <v>45</v>
      </c>
      <c r="F819" s="3" t="s">
        <v>3594</v>
      </c>
      <c r="G819" s="4" t="s">
        <v>86</v>
      </c>
      <c r="H819" s="3" t="s">
        <v>54</v>
      </c>
      <c r="I819" s="3" t="s">
        <v>191</v>
      </c>
      <c r="J819" s="3" t="s">
        <v>132</v>
      </c>
      <c r="K819" s="3" t="s">
        <v>132</v>
      </c>
      <c r="L819" s="6" t="s">
        <v>257</v>
      </c>
      <c r="M819" s="3" t="s">
        <v>184</v>
      </c>
      <c r="N819" s="3" t="s">
        <v>3595</v>
      </c>
      <c r="O819" s="3" t="s">
        <v>92</v>
      </c>
      <c r="P819" s="3" t="s">
        <v>194</v>
      </c>
      <c r="Q819" s="3" t="s">
        <v>31</v>
      </c>
      <c r="R819" s="3">
        <v>38</v>
      </c>
      <c r="S819" s="3">
        <v>20</v>
      </c>
      <c r="T819" s="3">
        <v>94.6</v>
      </c>
      <c r="U819" s="3">
        <v>106</v>
      </c>
      <c r="V819" s="3">
        <v>69</v>
      </c>
      <c r="W819" s="3">
        <v>53.5</v>
      </c>
      <c r="X819" s="32">
        <v>423</v>
      </c>
      <c r="Y819" s="33">
        <v>272</v>
      </c>
      <c r="Z819" s="3">
        <v>55.2</v>
      </c>
      <c r="AA819" s="3">
        <v>50172.4</v>
      </c>
      <c r="AB819" s="3">
        <v>33354</v>
      </c>
      <c r="AC819" s="3">
        <v>51768.4</v>
      </c>
      <c r="AD819" s="3">
        <v>33354</v>
      </c>
    </row>
    <row r="820" spans="1:30" x14ac:dyDescent="0.3">
      <c r="A820" s="3" t="s">
        <v>2011</v>
      </c>
      <c r="B820" s="4">
        <v>77683</v>
      </c>
      <c r="C820" s="4">
        <v>167</v>
      </c>
      <c r="D820" s="4" t="s">
        <v>25</v>
      </c>
      <c r="E820" s="5" t="s">
        <v>45</v>
      </c>
      <c r="F820" s="3" t="s">
        <v>2012</v>
      </c>
      <c r="G820" s="4" t="s">
        <v>86</v>
      </c>
      <c r="H820" s="3" t="s">
        <v>252</v>
      </c>
      <c r="I820" s="3" t="s">
        <v>252</v>
      </c>
      <c r="J820" s="3" t="s">
        <v>89</v>
      </c>
      <c r="K820" s="3" t="s">
        <v>89</v>
      </c>
      <c r="L820" s="6" t="s">
        <v>252</v>
      </c>
      <c r="M820" s="3" t="s">
        <v>184</v>
      </c>
      <c r="N820" s="3" t="s">
        <v>2013</v>
      </c>
      <c r="O820" s="3" t="s">
        <v>92</v>
      </c>
      <c r="P820" s="3" t="s">
        <v>397</v>
      </c>
      <c r="Q820" s="3" t="s">
        <v>31</v>
      </c>
      <c r="R820" s="3">
        <v>25</v>
      </c>
      <c r="S820" s="3">
        <v>26</v>
      </c>
      <c r="T820" s="3">
        <v>-3.8</v>
      </c>
      <c r="U820" s="3">
        <v>89</v>
      </c>
      <c r="V820" s="3">
        <v>79</v>
      </c>
      <c r="W820" s="3">
        <v>12.3</v>
      </c>
      <c r="X820" s="16">
        <v>438</v>
      </c>
      <c r="Y820" s="7">
        <v>445</v>
      </c>
      <c r="Z820" s="3">
        <v>-1.6</v>
      </c>
      <c r="AA820" s="3">
        <v>50170.86</v>
      </c>
      <c r="AB820" s="3">
        <v>50972.22</v>
      </c>
      <c r="AC820" s="3">
        <v>50170.86</v>
      </c>
      <c r="AD820" s="3">
        <v>50972.22</v>
      </c>
    </row>
    <row r="821" spans="1:30" x14ac:dyDescent="0.3">
      <c r="A821" s="3" t="s">
        <v>5578</v>
      </c>
      <c r="B821" s="4">
        <v>18138</v>
      </c>
      <c r="C821" s="4">
        <v>96</v>
      </c>
      <c r="D821" s="4" t="s">
        <v>25</v>
      </c>
      <c r="E821" s="5" t="s">
        <v>45</v>
      </c>
      <c r="F821" s="3" t="s">
        <v>5579</v>
      </c>
      <c r="G821" s="4" t="s">
        <v>86</v>
      </c>
      <c r="H821" s="3" t="s">
        <v>5381</v>
      </c>
      <c r="I821" s="3" t="s">
        <v>175</v>
      </c>
      <c r="J821" s="3" t="s">
        <v>104</v>
      </c>
      <c r="K821" s="3" t="s">
        <v>104</v>
      </c>
      <c r="L821" s="6" t="s">
        <v>175</v>
      </c>
      <c r="M821" s="3" t="s">
        <v>712</v>
      </c>
      <c r="N821" s="3" t="s">
        <v>5580</v>
      </c>
      <c r="O821" s="3" t="s">
        <v>178</v>
      </c>
      <c r="P821" s="3" t="s">
        <v>64</v>
      </c>
      <c r="Q821" s="3" t="s">
        <v>31</v>
      </c>
      <c r="R821" s="3">
        <v>58</v>
      </c>
      <c r="S821" s="3">
        <v>42</v>
      </c>
      <c r="T821" s="3">
        <v>39.5</v>
      </c>
      <c r="U821" s="3">
        <v>163</v>
      </c>
      <c r="V821" s="3">
        <v>146</v>
      </c>
      <c r="W821" s="3">
        <v>11.6</v>
      </c>
      <c r="X821" s="32">
        <v>659</v>
      </c>
      <c r="Y821" s="33">
        <v>535</v>
      </c>
      <c r="Z821" s="3">
        <v>23.2</v>
      </c>
      <c r="AA821" s="3">
        <v>50144.71</v>
      </c>
      <c r="AB821" s="3">
        <v>39270.03</v>
      </c>
      <c r="AC821" s="3">
        <v>50144.71</v>
      </c>
      <c r="AD821" s="3">
        <v>39270.03</v>
      </c>
    </row>
    <row r="822" spans="1:30" x14ac:dyDescent="0.3">
      <c r="A822" s="3" t="s">
        <v>5581</v>
      </c>
      <c r="B822" s="4">
        <v>9278</v>
      </c>
      <c r="C822" s="4">
        <v>75</v>
      </c>
      <c r="D822" s="4" t="s">
        <v>25</v>
      </c>
      <c r="E822" s="5" t="s">
        <v>45</v>
      </c>
      <c r="F822" s="3" t="s">
        <v>5582</v>
      </c>
      <c r="G822" s="4" t="s">
        <v>86</v>
      </c>
      <c r="H822" s="3" t="s">
        <v>900</v>
      </c>
      <c r="I822" s="3" t="s">
        <v>240</v>
      </c>
      <c r="J822" s="3" t="s">
        <v>104</v>
      </c>
      <c r="K822" s="3" t="s">
        <v>104</v>
      </c>
      <c r="L822" s="6" t="s">
        <v>240</v>
      </c>
      <c r="M822" s="3" t="s">
        <v>712</v>
      </c>
      <c r="N822" s="3" t="s">
        <v>5583</v>
      </c>
      <c r="O822" s="3" t="s">
        <v>178</v>
      </c>
      <c r="P822" s="3" t="s">
        <v>47</v>
      </c>
      <c r="Q822" s="3" t="s">
        <v>31</v>
      </c>
      <c r="R822" s="3">
        <v>54</v>
      </c>
      <c r="S822" s="3">
        <v>94</v>
      </c>
      <c r="T822" s="3">
        <v>-42.6</v>
      </c>
      <c r="U822" s="3">
        <v>136</v>
      </c>
      <c r="V822" s="3">
        <v>165</v>
      </c>
      <c r="W822" s="3">
        <v>-17.899999999999999</v>
      </c>
      <c r="X822" s="32">
        <v>617</v>
      </c>
      <c r="Y822" s="33">
        <v>641</v>
      </c>
      <c r="Z822" s="3">
        <v>-3.7</v>
      </c>
      <c r="AA822" s="3">
        <v>50101.8</v>
      </c>
      <c r="AB822" s="3">
        <v>52045.2</v>
      </c>
      <c r="AC822" s="3">
        <v>50101.8</v>
      </c>
      <c r="AD822" s="3">
        <v>52045.2</v>
      </c>
    </row>
    <row r="823" spans="1:30" x14ac:dyDescent="0.3">
      <c r="A823" s="3" t="s">
        <v>5584</v>
      </c>
      <c r="B823" s="4">
        <v>36569</v>
      </c>
      <c r="C823" s="4">
        <v>189</v>
      </c>
      <c r="D823" s="4" t="s">
        <v>25</v>
      </c>
      <c r="E823" s="5">
        <v>42711</v>
      </c>
      <c r="F823" s="3" t="s">
        <v>5585</v>
      </c>
      <c r="G823" s="4" t="s">
        <v>86</v>
      </c>
      <c r="H823" s="3" t="s">
        <v>252</v>
      </c>
      <c r="I823" s="3" t="s">
        <v>252</v>
      </c>
      <c r="J823" s="3" t="s">
        <v>104</v>
      </c>
      <c r="K823" s="3" t="s">
        <v>104</v>
      </c>
      <c r="L823" s="6" t="s">
        <v>252</v>
      </c>
      <c r="M823" s="3" t="s">
        <v>184</v>
      </c>
      <c r="N823" s="3" t="s">
        <v>5586</v>
      </c>
      <c r="O823" s="3" t="s">
        <v>311</v>
      </c>
      <c r="P823" s="3" t="s">
        <v>2615</v>
      </c>
      <c r="Q823" s="3" t="s">
        <v>31</v>
      </c>
      <c r="R823" s="3">
        <v>49</v>
      </c>
      <c r="S823" s="3">
        <v>47</v>
      </c>
      <c r="T823" s="3">
        <v>4.3</v>
      </c>
      <c r="U823" s="3">
        <v>128</v>
      </c>
      <c r="V823" s="3">
        <v>245</v>
      </c>
      <c r="W823" s="3">
        <v>-47.6</v>
      </c>
      <c r="X823" s="32">
        <v>548</v>
      </c>
      <c r="Y823" s="33">
        <v>908</v>
      </c>
      <c r="Z823" s="3">
        <v>-39.700000000000003</v>
      </c>
      <c r="AA823" s="3">
        <v>50028.14</v>
      </c>
      <c r="AB823" s="3">
        <v>82956.61</v>
      </c>
      <c r="AC823" s="3">
        <v>50028.14</v>
      </c>
      <c r="AD823" s="3">
        <v>82956.61</v>
      </c>
    </row>
    <row r="824" spans="1:30" x14ac:dyDescent="0.3">
      <c r="A824" s="3" t="s">
        <v>2014</v>
      </c>
      <c r="B824" s="4">
        <v>40191</v>
      </c>
      <c r="C824" s="4">
        <v>210</v>
      </c>
      <c r="D824" s="4" t="s">
        <v>25</v>
      </c>
      <c r="E824" s="5" t="s">
        <v>45</v>
      </c>
      <c r="F824" s="3" t="s">
        <v>2015</v>
      </c>
      <c r="G824" s="4" t="s">
        <v>86</v>
      </c>
      <c r="H824" s="3" t="s">
        <v>252</v>
      </c>
      <c r="I824" s="3" t="s">
        <v>252</v>
      </c>
      <c r="J824" s="3" t="s">
        <v>89</v>
      </c>
      <c r="K824" s="3" t="s">
        <v>89</v>
      </c>
      <c r="L824" s="6" t="s">
        <v>252</v>
      </c>
      <c r="M824" s="3" t="s">
        <v>184</v>
      </c>
      <c r="N824" s="3" t="s">
        <v>2016</v>
      </c>
      <c r="O824" s="3" t="s">
        <v>92</v>
      </c>
      <c r="P824" s="3" t="s">
        <v>26</v>
      </c>
      <c r="Q824" s="3" t="s">
        <v>27</v>
      </c>
      <c r="R824" s="3">
        <v>29</v>
      </c>
      <c r="S824" s="3">
        <v>27</v>
      </c>
      <c r="T824" s="3">
        <v>5.9</v>
      </c>
      <c r="U824" s="3">
        <v>95</v>
      </c>
      <c r="V824" s="3">
        <v>98</v>
      </c>
      <c r="W824" s="3">
        <v>-3.3</v>
      </c>
      <c r="X824" s="16">
        <v>419</v>
      </c>
      <c r="Y824" s="7">
        <v>430</v>
      </c>
      <c r="Z824" s="3">
        <v>-2.6</v>
      </c>
      <c r="AA824" s="3">
        <v>49994.9</v>
      </c>
      <c r="AB824" s="3">
        <v>51333.15</v>
      </c>
      <c r="AC824" s="3">
        <v>49994.9</v>
      </c>
      <c r="AD824" s="3">
        <v>51333.15</v>
      </c>
    </row>
    <row r="825" spans="1:30" x14ac:dyDescent="0.3">
      <c r="A825" s="3" t="s">
        <v>3596</v>
      </c>
      <c r="B825" s="4">
        <v>157</v>
      </c>
      <c r="C825" s="4">
        <v>87</v>
      </c>
      <c r="D825" s="4" t="s">
        <v>25</v>
      </c>
      <c r="E825" s="5">
        <v>42531</v>
      </c>
      <c r="F825" s="3" t="s">
        <v>3597</v>
      </c>
      <c r="G825" s="4" t="s">
        <v>86</v>
      </c>
      <c r="H825" s="3" t="s">
        <v>812</v>
      </c>
      <c r="I825" s="3" t="s">
        <v>175</v>
      </c>
      <c r="J825" s="3" t="s">
        <v>132</v>
      </c>
      <c r="K825" s="3" t="s">
        <v>132</v>
      </c>
      <c r="L825" s="6" t="s">
        <v>175</v>
      </c>
      <c r="M825" s="3" t="s">
        <v>176</v>
      </c>
      <c r="N825" s="3" t="s">
        <v>3598</v>
      </c>
      <c r="O825" s="3" t="s">
        <v>178</v>
      </c>
      <c r="P825" s="3" t="s">
        <v>49</v>
      </c>
      <c r="Q825" s="3" t="s">
        <v>50</v>
      </c>
      <c r="R825" s="3">
        <v>7</v>
      </c>
      <c r="U825" s="3">
        <v>14</v>
      </c>
      <c r="X825" s="32">
        <v>203</v>
      </c>
      <c r="Y825" s="33">
        <v>125</v>
      </c>
      <c r="Z825" s="3">
        <v>62.4</v>
      </c>
      <c r="AA825" s="3">
        <v>49670.04</v>
      </c>
      <c r="AB825" s="3">
        <v>30555</v>
      </c>
      <c r="AC825" s="3">
        <v>49670.04</v>
      </c>
      <c r="AD825" s="3">
        <v>30555</v>
      </c>
    </row>
    <row r="826" spans="1:30" x14ac:dyDescent="0.3">
      <c r="A826" s="3" t="s">
        <v>5587</v>
      </c>
      <c r="B826" s="4">
        <v>38069</v>
      </c>
      <c r="C826" s="4">
        <v>135</v>
      </c>
      <c r="D826" s="4" t="s">
        <v>25</v>
      </c>
      <c r="E826" s="5" t="s">
        <v>45</v>
      </c>
      <c r="F826" s="3" t="s">
        <v>5588</v>
      </c>
      <c r="G826" s="4" t="s">
        <v>86</v>
      </c>
      <c r="H826" s="3" t="s">
        <v>252</v>
      </c>
      <c r="I826" s="3" t="s">
        <v>252</v>
      </c>
      <c r="J826" s="3" t="s">
        <v>104</v>
      </c>
      <c r="K826" s="3" t="s">
        <v>104</v>
      </c>
      <c r="L826" s="6" t="s">
        <v>252</v>
      </c>
      <c r="M826" s="3" t="s">
        <v>154</v>
      </c>
      <c r="N826" s="3" t="s">
        <v>5589</v>
      </c>
      <c r="O826" s="3" t="s">
        <v>311</v>
      </c>
      <c r="P826" s="3" t="s">
        <v>194</v>
      </c>
      <c r="Q826" s="3" t="s">
        <v>60</v>
      </c>
      <c r="R826" s="3">
        <v>41</v>
      </c>
      <c r="S826" s="3">
        <v>10</v>
      </c>
      <c r="T826" s="3">
        <v>300.10000000000002</v>
      </c>
      <c r="U826" s="3">
        <v>131</v>
      </c>
      <c r="V826" s="3">
        <v>36</v>
      </c>
      <c r="W826" s="3">
        <v>267.2</v>
      </c>
      <c r="X826" s="16">
        <v>898</v>
      </c>
      <c r="Y826" s="7">
        <v>208</v>
      </c>
      <c r="Z826" s="3">
        <v>331.8</v>
      </c>
      <c r="AA826" s="3">
        <v>49646.59</v>
      </c>
      <c r="AB826" s="3">
        <v>22082.85</v>
      </c>
      <c r="AC826" s="3">
        <v>61506.91</v>
      </c>
      <c r="AD826" s="3">
        <v>25090.16</v>
      </c>
    </row>
    <row r="827" spans="1:30" x14ac:dyDescent="0.3">
      <c r="A827" s="3" t="s">
        <v>5590</v>
      </c>
      <c r="B827" s="4">
        <v>24417</v>
      </c>
      <c r="C827" s="4">
        <v>51</v>
      </c>
      <c r="D827" s="4" t="s">
        <v>25</v>
      </c>
      <c r="E827" s="5" t="s">
        <v>45</v>
      </c>
      <c r="F827" s="3" t="s">
        <v>5591</v>
      </c>
      <c r="G827" s="4" t="s">
        <v>86</v>
      </c>
      <c r="H827" s="3" t="s">
        <v>711</v>
      </c>
      <c r="I827" s="3" t="s">
        <v>175</v>
      </c>
      <c r="J827" s="3" t="s">
        <v>104</v>
      </c>
      <c r="K827" s="3" t="s">
        <v>104</v>
      </c>
      <c r="L827" s="6" t="s">
        <v>175</v>
      </c>
      <c r="M827" s="3" t="s">
        <v>712</v>
      </c>
      <c r="N827" s="3" t="s">
        <v>5592</v>
      </c>
      <c r="O827" s="3" t="s">
        <v>178</v>
      </c>
      <c r="P827" s="3" t="s">
        <v>194</v>
      </c>
      <c r="Q827" s="3" t="s">
        <v>60</v>
      </c>
      <c r="R827" s="3">
        <v>51</v>
      </c>
      <c r="S827" s="3">
        <v>20</v>
      </c>
      <c r="T827" s="3">
        <v>150.6</v>
      </c>
      <c r="U827" s="3">
        <v>215</v>
      </c>
      <c r="V827" s="3">
        <v>164</v>
      </c>
      <c r="W827" s="3">
        <v>30.8</v>
      </c>
      <c r="X827" s="32">
        <v>950</v>
      </c>
      <c r="Y827" s="33">
        <v>690</v>
      </c>
      <c r="Z827" s="3">
        <v>37.6</v>
      </c>
      <c r="AA827" s="3">
        <v>49621.19</v>
      </c>
      <c r="AB827" s="3">
        <v>36078.910000000003</v>
      </c>
      <c r="AC827" s="3">
        <v>53944.19</v>
      </c>
      <c r="AD827" s="3">
        <v>39191.410000000003</v>
      </c>
    </row>
    <row r="828" spans="1:30" x14ac:dyDescent="0.3">
      <c r="A828" s="3" t="s">
        <v>2017</v>
      </c>
      <c r="B828" s="4">
        <v>56026</v>
      </c>
      <c r="C828" s="4">
        <v>264</v>
      </c>
      <c r="D828" s="4" t="s">
        <v>25</v>
      </c>
      <c r="E828" s="5" t="s">
        <v>45</v>
      </c>
      <c r="F828" s="3" t="s">
        <v>2018</v>
      </c>
      <c r="G828" s="4" t="s">
        <v>86</v>
      </c>
      <c r="H828" s="3" t="s">
        <v>87</v>
      </c>
      <c r="I828" s="3" t="s">
        <v>191</v>
      </c>
      <c r="J828" s="3" t="s">
        <v>89</v>
      </c>
      <c r="K828" s="3" t="s">
        <v>89</v>
      </c>
      <c r="L828" s="6" t="s">
        <v>88</v>
      </c>
      <c r="M828" s="3" t="s">
        <v>90</v>
      </c>
      <c r="N828" s="3" t="s">
        <v>2019</v>
      </c>
      <c r="O828" s="3" t="s">
        <v>92</v>
      </c>
      <c r="P828" s="3" t="s">
        <v>57</v>
      </c>
      <c r="Q828" s="3" t="s">
        <v>31</v>
      </c>
      <c r="R828" s="3">
        <v>33</v>
      </c>
      <c r="S828" s="3">
        <v>36</v>
      </c>
      <c r="T828" s="3">
        <v>-7.7</v>
      </c>
      <c r="U828" s="3">
        <v>102</v>
      </c>
      <c r="V828" s="3">
        <v>113</v>
      </c>
      <c r="W828" s="3">
        <v>-9.4</v>
      </c>
      <c r="X828" s="32">
        <v>499</v>
      </c>
      <c r="Y828" s="33">
        <v>471</v>
      </c>
      <c r="Z828" s="3">
        <v>6</v>
      </c>
      <c r="AA828" s="3">
        <v>49595.21</v>
      </c>
      <c r="AB828" s="3">
        <v>47784.75</v>
      </c>
      <c r="AC828" s="3">
        <v>50632.4</v>
      </c>
      <c r="AD828" s="3">
        <v>47784.75</v>
      </c>
    </row>
    <row r="829" spans="1:30" x14ac:dyDescent="0.3">
      <c r="A829" s="3" t="s">
        <v>2020</v>
      </c>
      <c r="B829" s="4">
        <v>33658</v>
      </c>
      <c r="C829" s="4">
        <v>146</v>
      </c>
      <c r="D829" s="4" t="s">
        <v>25</v>
      </c>
      <c r="E829" s="5" t="s">
        <v>45</v>
      </c>
      <c r="F829" s="3" t="s">
        <v>2021</v>
      </c>
      <c r="G829" s="4" t="s">
        <v>86</v>
      </c>
      <c r="H829" s="3" t="s">
        <v>252</v>
      </c>
      <c r="I829" s="3" t="s">
        <v>252</v>
      </c>
      <c r="J829" s="3" t="s">
        <v>89</v>
      </c>
      <c r="K829" s="3" t="s">
        <v>89</v>
      </c>
      <c r="L829" s="6" t="s">
        <v>252</v>
      </c>
      <c r="M829" s="3" t="s">
        <v>184</v>
      </c>
      <c r="N829" s="3" t="s">
        <v>2022</v>
      </c>
      <c r="O829" s="3" t="s">
        <v>311</v>
      </c>
      <c r="P829" s="3" t="s">
        <v>32</v>
      </c>
      <c r="Q829" s="3" t="s">
        <v>60</v>
      </c>
      <c r="R829" s="3">
        <v>41</v>
      </c>
      <c r="S829" s="3">
        <v>32</v>
      </c>
      <c r="T829" s="3">
        <v>28.1</v>
      </c>
      <c r="U829" s="3">
        <v>121</v>
      </c>
      <c r="V829" s="3">
        <v>102</v>
      </c>
      <c r="W829" s="3">
        <v>18.600000000000001</v>
      </c>
      <c r="X829" s="32">
        <v>413</v>
      </c>
      <c r="Y829" s="33">
        <v>360</v>
      </c>
      <c r="Z829" s="3">
        <v>14.9</v>
      </c>
      <c r="AA829" s="3">
        <v>49510.44</v>
      </c>
      <c r="AB829" s="3">
        <v>43106.85</v>
      </c>
      <c r="AC829" s="3">
        <v>49510.44</v>
      </c>
      <c r="AD829" s="3">
        <v>43106.85</v>
      </c>
    </row>
    <row r="830" spans="1:30" x14ac:dyDescent="0.3">
      <c r="A830" s="3" t="s">
        <v>5593</v>
      </c>
      <c r="B830" s="4">
        <v>71826</v>
      </c>
      <c r="C830" s="4">
        <v>220</v>
      </c>
      <c r="D830" s="4" t="s">
        <v>25</v>
      </c>
      <c r="E830" s="5" t="s">
        <v>45</v>
      </c>
      <c r="F830" s="3" t="s">
        <v>5594</v>
      </c>
      <c r="G830" s="4" t="s">
        <v>86</v>
      </c>
      <c r="H830" s="3" t="s">
        <v>54</v>
      </c>
      <c r="I830" s="3" t="s">
        <v>191</v>
      </c>
      <c r="J830" s="3" t="s">
        <v>104</v>
      </c>
      <c r="K830" s="3" t="s">
        <v>104</v>
      </c>
      <c r="L830" s="6" t="s">
        <v>191</v>
      </c>
      <c r="M830" s="3" t="s">
        <v>211</v>
      </c>
      <c r="N830" s="3" t="s">
        <v>5595</v>
      </c>
      <c r="O830" s="3" t="s">
        <v>92</v>
      </c>
      <c r="P830" s="3" t="s">
        <v>55</v>
      </c>
      <c r="Q830" s="3" t="s">
        <v>31</v>
      </c>
      <c r="R830" s="3">
        <v>58</v>
      </c>
      <c r="S830" s="3">
        <v>42</v>
      </c>
      <c r="T830" s="3">
        <v>39.799999999999997</v>
      </c>
      <c r="U830" s="3">
        <v>175</v>
      </c>
      <c r="V830" s="3">
        <v>183</v>
      </c>
      <c r="W830" s="3">
        <v>-4.4000000000000004</v>
      </c>
      <c r="X830" s="32">
        <v>693</v>
      </c>
      <c r="Y830" s="33">
        <v>687</v>
      </c>
      <c r="Z830" s="3">
        <v>0.9</v>
      </c>
      <c r="AA830" s="3">
        <v>49471.53</v>
      </c>
      <c r="AB830" s="3">
        <v>48727.88</v>
      </c>
      <c r="AC830" s="3">
        <v>50646.12</v>
      </c>
      <c r="AD830" s="3">
        <v>50035.01</v>
      </c>
    </row>
    <row r="831" spans="1:30" x14ac:dyDescent="0.3">
      <c r="A831" s="3" t="s">
        <v>5596</v>
      </c>
      <c r="B831" s="4">
        <v>45068</v>
      </c>
      <c r="C831" s="4">
        <v>125</v>
      </c>
      <c r="D831" s="4" t="s">
        <v>25</v>
      </c>
      <c r="E831" s="5" t="s">
        <v>45</v>
      </c>
      <c r="F831" s="3" t="s">
        <v>5597</v>
      </c>
      <c r="G831" s="4" t="s">
        <v>86</v>
      </c>
      <c r="H831" s="3" t="s">
        <v>299</v>
      </c>
      <c r="I831" s="3" t="s">
        <v>299</v>
      </c>
      <c r="J831" s="3" t="s">
        <v>104</v>
      </c>
      <c r="K831" s="3" t="s">
        <v>104</v>
      </c>
      <c r="L831" s="6" t="s">
        <v>299</v>
      </c>
      <c r="M831" s="3" t="s">
        <v>317</v>
      </c>
      <c r="N831" s="3" t="s">
        <v>5598</v>
      </c>
      <c r="O831" s="3" t="s">
        <v>301</v>
      </c>
      <c r="P831" s="3" t="s">
        <v>421</v>
      </c>
      <c r="Q831" s="3" t="s">
        <v>27</v>
      </c>
      <c r="R831" s="3">
        <v>67</v>
      </c>
      <c r="S831" s="3">
        <v>57</v>
      </c>
      <c r="T831" s="3">
        <v>16.3</v>
      </c>
      <c r="U831" s="3">
        <v>168</v>
      </c>
      <c r="V831" s="3">
        <v>168</v>
      </c>
      <c r="W831" s="3">
        <v>0</v>
      </c>
      <c r="X831" s="32">
        <v>721</v>
      </c>
      <c r="Y831" s="33">
        <v>736</v>
      </c>
      <c r="Z831" s="3">
        <v>-2.1</v>
      </c>
      <c r="AA831" s="3">
        <v>49467.040000000001</v>
      </c>
      <c r="AB831" s="3">
        <v>50430.239999999998</v>
      </c>
      <c r="AC831" s="3">
        <v>51291.040000000001</v>
      </c>
      <c r="AD831" s="3">
        <v>52398.239999999998</v>
      </c>
    </row>
    <row r="832" spans="1:30" x14ac:dyDescent="0.3">
      <c r="A832" s="3" t="s">
        <v>4708</v>
      </c>
      <c r="B832" s="4">
        <v>89177</v>
      </c>
      <c r="C832" s="4">
        <v>101</v>
      </c>
      <c r="D832" s="4" t="s">
        <v>25</v>
      </c>
      <c r="E832" s="5" t="s">
        <v>45</v>
      </c>
      <c r="F832" s="3" t="s">
        <v>4709</v>
      </c>
      <c r="G832" s="4" t="s">
        <v>86</v>
      </c>
      <c r="H832" s="3" t="s">
        <v>245</v>
      </c>
      <c r="I832" s="3" t="s">
        <v>245</v>
      </c>
      <c r="J832" s="3" t="s">
        <v>146</v>
      </c>
      <c r="K832" s="3" t="s">
        <v>146</v>
      </c>
      <c r="L832" s="6" t="s">
        <v>245</v>
      </c>
      <c r="M832" s="3" t="s">
        <v>246</v>
      </c>
      <c r="N832" s="3" t="s">
        <v>4710</v>
      </c>
      <c r="O832" s="3" t="s">
        <v>248</v>
      </c>
      <c r="P832" s="3" t="s">
        <v>41</v>
      </c>
      <c r="Q832" s="3" t="s">
        <v>31</v>
      </c>
      <c r="R832" s="3">
        <v>18</v>
      </c>
      <c r="S832" s="3">
        <v>14</v>
      </c>
      <c r="T832" s="3">
        <v>25</v>
      </c>
      <c r="U832" s="3">
        <v>51</v>
      </c>
      <c r="V832" s="3">
        <v>25</v>
      </c>
      <c r="W832" s="3">
        <v>102.3</v>
      </c>
      <c r="X832" s="32">
        <v>121</v>
      </c>
      <c r="Y832" s="33">
        <v>61</v>
      </c>
      <c r="Z832" s="3">
        <v>97.1</v>
      </c>
      <c r="AA832" s="3">
        <v>49387.5</v>
      </c>
      <c r="AB832" s="3">
        <v>25862.799999999999</v>
      </c>
      <c r="AC832" s="3">
        <v>54122.3</v>
      </c>
      <c r="AD832" s="3">
        <v>27452.799999999999</v>
      </c>
    </row>
    <row r="833" spans="1:30" x14ac:dyDescent="0.3">
      <c r="A833" s="3" t="s">
        <v>3599</v>
      </c>
      <c r="B833" s="4">
        <v>10818</v>
      </c>
      <c r="C833" s="4">
        <v>185</v>
      </c>
      <c r="D833" s="4" t="s">
        <v>25</v>
      </c>
      <c r="E833" s="5" t="s">
        <v>45</v>
      </c>
      <c r="F833" s="3" t="s">
        <v>3600</v>
      </c>
      <c r="G833" s="4" t="s">
        <v>86</v>
      </c>
      <c r="H833" s="3" t="s">
        <v>896</v>
      </c>
      <c r="I833" s="3" t="s">
        <v>257</v>
      </c>
      <c r="J833" s="3" t="s">
        <v>132</v>
      </c>
      <c r="K833" s="3" t="s">
        <v>132</v>
      </c>
      <c r="L833" s="6" t="s">
        <v>257</v>
      </c>
      <c r="M833" s="3" t="s">
        <v>184</v>
      </c>
      <c r="N833" s="3" t="s">
        <v>3601</v>
      </c>
      <c r="O833" s="3" t="s">
        <v>178</v>
      </c>
      <c r="P833" s="3" t="s">
        <v>397</v>
      </c>
      <c r="Q833" s="3" t="s">
        <v>31</v>
      </c>
      <c r="R833" s="3">
        <v>7</v>
      </c>
      <c r="S833" s="3">
        <v>9</v>
      </c>
      <c r="T833" s="3">
        <v>-20</v>
      </c>
      <c r="U833" s="3">
        <v>42</v>
      </c>
      <c r="V833" s="3">
        <v>32</v>
      </c>
      <c r="W833" s="3">
        <v>31.7</v>
      </c>
      <c r="X833" s="32">
        <v>206</v>
      </c>
      <c r="Y833" s="33">
        <v>196</v>
      </c>
      <c r="Z833" s="3">
        <v>4.7</v>
      </c>
      <c r="AA833" s="3">
        <v>49366.32</v>
      </c>
      <c r="AB833" s="3">
        <v>48884.18</v>
      </c>
      <c r="AC833" s="3">
        <v>51186.32</v>
      </c>
      <c r="AD833" s="3">
        <v>48884.18</v>
      </c>
    </row>
    <row r="834" spans="1:30" x14ac:dyDescent="0.3">
      <c r="A834" s="3" t="s">
        <v>5599</v>
      </c>
      <c r="B834" s="4">
        <v>8048</v>
      </c>
      <c r="C834" s="4">
        <v>76</v>
      </c>
      <c r="D834" s="4" t="s">
        <v>25</v>
      </c>
      <c r="E834" s="5" t="s">
        <v>45</v>
      </c>
      <c r="F834" s="3" t="s">
        <v>5600</v>
      </c>
      <c r="G834" s="4" t="s">
        <v>86</v>
      </c>
      <c r="H834" s="3" t="s">
        <v>900</v>
      </c>
      <c r="I834" s="3" t="s">
        <v>240</v>
      </c>
      <c r="J834" s="3" t="s">
        <v>104</v>
      </c>
      <c r="K834" s="3" t="s">
        <v>104</v>
      </c>
      <c r="L834" s="6" t="s">
        <v>240</v>
      </c>
      <c r="M834" s="3" t="s">
        <v>712</v>
      </c>
      <c r="N834" s="3" t="s">
        <v>5601</v>
      </c>
      <c r="O834" s="3" t="s">
        <v>178</v>
      </c>
      <c r="P834" s="3" t="s">
        <v>213</v>
      </c>
      <c r="Q834" s="3" t="s">
        <v>60</v>
      </c>
      <c r="R834" s="3">
        <v>42</v>
      </c>
      <c r="S834" s="3">
        <v>37</v>
      </c>
      <c r="T834" s="3">
        <v>12.5</v>
      </c>
      <c r="U834" s="3">
        <v>146</v>
      </c>
      <c r="V834" s="3">
        <v>130</v>
      </c>
      <c r="W834" s="3">
        <v>12.6</v>
      </c>
      <c r="X834" s="32">
        <v>586</v>
      </c>
      <c r="Y834" s="33">
        <v>553</v>
      </c>
      <c r="Z834" s="3">
        <v>5.9</v>
      </c>
      <c r="AA834" s="3">
        <v>49021.51</v>
      </c>
      <c r="AB834" s="3">
        <v>46288.15</v>
      </c>
      <c r="AC834" s="3">
        <v>49021.51</v>
      </c>
      <c r="AD834" s="3">
        <v>46288.15</v>
      </c>
    </row>
    <row r="835" spans="1:30" x14ac:dyDescent="0.3">
      <c r="A835" s="3" t="s">
        <v>5602</v>
      </c>
      <c r="B835" s="4">
        <v>89248</v>
      </c>
      <c r="C835" s="4">
        <v>12</v>
      </c>
      <c r="D835" s="4" t="s">
        <v>25</v>
      </c>
      <c r="E835" s="5" t="s">
        <v>45</v>
      </c>
      <c r="F835" s="3" t="s">
        <v>5603</v>
      </c>
      <c r="G835" s="4" t="s">
        <v>86</v>
      </c>
      <c r="H835" s="3" t="s">
        <v>245</v>
      </c>
      <c r="I835" s="3" t="s">
        <v>245</v>
      </c>
      <c r="J835" s="3" t="s">
        <v>104</v>
      </c>
      <c r="K835" s="3" t="s">
        <v>104</v>
      </c>
      <c r="L835" s="6" t="s">
        <v>245</v>
      </c>
      <c r="M835" s="3" t="s">
        <v>529</v>
      </c>
      <c r="N835" s="3" t="s">
        <v>5604</v>
      </c>
      <c r="O835" s="3" t="s">
        <v>248</v>
      </c>
      <c r="P835" s="3" t="s">
        <v>421</v>
      </c>
      <c r="Q835" s="3" t="s">
        <v>27</v>
      </c>
      <c r="R835" s="3">
        <v>37</v>
      </c>
      <c r="S835" s="3">
        <v>44</v>
      </c>
      <c r="T835" s="3">
        <v>-15.8</v>
      </c>
      <c r="U835" s="3">
        <v>112</v>
      </c>
      <c r="V835" s="3">
        <v>163</v>
      </c>
      <c r="W835" s="3">
        <v>-31.4</v>
      </c>
      <c r="X835" s="32">
        <v>642</v>
      </c>
      <c r="Y835" s="33">
        <v>728</v>
      </c>
      <c r="Z835" s="3">
        <v>-11.9</v>
      </c>
      <c r="AA835" s="3">
        <v>48937.56</v>
      </c>
      <c r="AB835" s="3">
        <v>53003.88</v>
      </c>
      <c r="AC835" s="3">
        <v>48937.56</v>
      </c>
      <c r="AD835" s="3">
        <v>53003.88</v>
      </c>
    </row>
    <row r="836" spans="1:30" x14ac:dyDescent="0.3">
      <c r="A836" s="3" t="s">
        <v>2023</v>
      </c>
      <c r="B836" s="4">
        <v>21206</v>
      </c>
      <c r="C836" s="4">
        <v>137</v>
      </c>
      <c r="D836" s="4" t="s">
        <v>25</v>
      </c>
      <c r="E836" s="5" t="s">
        <v>45</v>
      </c>
      <c r="F836" s="3" t="s">
        <v>2024</v>
      </c>
      <c r="G836" s="4" t="s">
        <v>86</v>
      </c>
      <c r="H836" s="3" t="s">
        <v>758</v>
      </c>
      <c r="I836" s="3" t="s">
        <v>175</v>
      </c>
      <c r="J836" s="3" t="s">
        <v>89</v>
      </c>
      <c r="K836" s="3" t="s">
        <v>89</v>
      </c>
      <c r="L836" s="6" t="s">
        <v>175</v>
      </c>
      <c r="M836" s="3" t="s">
        <v>176</v>
      </c>
      <c r="N836" s="3" t="s">
        <v>2025</v>
      </c>
      <c r="O836" s="3" t="s">
        <v>178</v>
      </c>
      <c r="P836" s="3" t="s">
        <v>64</v>
      </c>
      <c r="Q836" s="3" t="s">
        <v>31</v>
      </c>
      <c r="R836" s="3">
        <v>27</v>
      </c>
      <c r="S836" s="3">
        <v>26</v>
      </c>
      <c r="T836" s="3">
        <v>3.8</v>
      </c>
      <c r="U836" s="3">
        <v>82</v>
      </c>
      <c r="V836" s="3">
        <v>98</v>
      </c>
      <c r="W836" s="3">
        <v>-16.3</v>
      </c>
      <c r="X836" s="32">
        <v>345</v>
      </c>
      <c r="Y836" s="33">
        <v>349</v>
      </c>
      <c r="Z836" s="3">
        <v>-1.1000000000000001</v>
      </c>
      <c r="AA836" s="3">
        <v>48909.3</v>
      </c>
      <c r="AB836" s="3">
        <v>42412.12</v>
      </c>
      <c r="AC836" s="3">
        <v>50784.78</v>
      </c>
      <c r="AD836" s="3">
        <v>45052.12</v>
      </c>
    </row>
    <row r="837" spans="1:30" x14ac:dyDescent="0.3">
      <c r="A837" s="3" t="s">
        <v>3602</v>
      </c>
      <c r="B837" s="4">
        <v>4876</v>
      </c>
      <c r="C837" s="4">
        <v>78</v>
      </c>
      <c r="D837" s="4" t="s">
        <v>25</v>
      </c>
      <c r="E837" s="5" t="s">
        <v>45</v>
      </c>
      <c r="F837" s="3" t="s">
        <v>3603</v>
      </c>
      <c r="G837" s="4" t="s">
        <v>86</v>
      </c>
      <c r="H837" s="3" t="s">
        <v>900</v>
      </c>
      <c r="I837" s="3" t="s">
        <v>240</v>
      </c>
      <c r="J837" s="3" t="s">
        <v>132</v>
      </c>
      <c r="K837" s="3" t="s">
        <v>132</v>
      </c>
      <c r="L837" s="6" t="s">
        <v>240</v>
      </c>
      <c r="M837" s="3" t="s">
        <v>712</v>
      </c>
      <c r="N837" s="3" t="s">
        <v>3604</v>
      </c>
      <c r="O837" s="3" t="s">
        <v>178</v>
      </c>
      <c r="P837" s="3" t="s">
        <v>63</v>
      </c>
      <c r="Q837" s="3" t="s">
        <v>31</v>
      </c>
      <c r="R837" s="3">
        <v>18</v>
      </c>
      <c r="S837" s="3">
        <v>5</v>
      </c>
      <c r="T837" s="3">
        <v>260</v>
      </c>
      <c r="U837" s="3">
        <v>40</v>
      </c>
      <c r="V837" s="3">
        <v>38</v>
      </c>
      <c r="W837" s="3">
        <v>6.7</v>
      </c>
      <c r="X837" s="32">
        <v>157</v>
      </c>
      <c r="Y837" s="33">
        <v>140</v>
      </c>
      <c r="Z837" s="3">
        <v>12.1</v>
      </c>
      <c r="AA837" s="3">
        <v>48630.36</v>
      </c>
      <c r="AB837" s="3">
        <v>43112.1</v>
      </c>
      <c r="AC837" s="3">
        <v>49764</v>
      </c>
      <c r="AD837" s="3">
        <v>44378.400000000001</v>
      </c>
    </row>
    <row r="838" spans="1:30" x14ac:dyDescent="0.3">
      <c r="A838" s="3" t="s">
        <v>3605</v>
      </c>
      <c r="B838" s="4">
        <v>34449</v>
      </c>
      <c r="C838" s="4">
        <v>92</v>
      </c>
      <c r="D838" s="4" t="s">
        <v>25</v>
      </c>
      <c r="E838" s="5" t="s">
        <v>45</v>
      </c>
      <c r="F838" s="3" t="s">
        <v>3606</v>
      </c>
      <c r="G838" s="4" t="s">
        <v>86</v>
      </c>
      <c r="H838" s="3" t="s">
        <v>252</v>
      </c>
      <c r="I838" s="3" t="s">
        <v>252</v>
      </c>
      <c r="J838" s="3" t="s">
        <v>132</v>
      </c>
      <c r="K838" s="3" t="s">
        <v>132</v>
      </c>
      <c r="L838" s="6" t="s">
        <v>252</v>
      </c>
      <c r="M838" s="3" t="s">
        <v>184</v>
      </c>
      <c r="N838" s="3" t="s">
        <v>3607</v>
      </c>
      <c r="O838" s="3" t="s">
        <v>311</v>
      </c>
      <c r="P838" s="3" t="s">
        <v>397</v>
      </c>
      <c r="Q838" s="3" t="s">
        <v>31</v>
      </c>
      <c r="R838" s="3">
        <v>20</v>
      </c>
      <c r="S838" s="3">
        <v>17</v>
      </c>
      <c r="T838" s="3">
        <v>21.2</v>
      </c>
      <c r="U838" s="3">
        <v>55</v>
      </c>
      <c r="V838" s="3">
        <v>52</v>
      </c>
      <c r="W838" s="3">
        <v>5.8</v>
      </c>
      <c r="X838" s="32">
        <v>214</v>
      </c>
      <c r="Y838" s="33">
        <v>192</v>
      </c>
      <c r="Z838" s="3">
        <v>11.9</v>
      </c>
      <c r="AA838" s="3">
        <v>48392.06</v>
      </c>
      <c r="AB838" s="3">
        <v>50858</v>
      </c>
      <c r="AC838" s="3">
        <v>49453.06</v>
      </c>
      <c r="AD838" s="3">
        <v>51704</v>
      </c>
    </row>
    <row r="839" spans="1:30" x14ac:dyDescent="0.3">
      <c r="A839" s="3" t="s">
        <v>4711</v>
      </c>
      <c r="B839" s="4">
        <v>87596</v>
      </c>
      <c r="C839" s="4">
        <v>93</v>
      </c>
      <c r="D839" s="4" t="s">
        <v>25</v>
      </c>
      <c r="E839" s="5" t="s">
        <v>45</v>
      </c>
      <c r="F839" s="3" t="s">
        <v>4712</v>
      </c>
      <c r="G839" s="4" t="s">
        <v>86</v>
      </c>
      <c r="H839" s="3" t="s">
        <v>245</v>
      </c>
      <c r="I839" s="3" t="s">
        <v>245</v>
      </c>
      <c r="J839" s="3" t="s">
        <v>146</v>
      </c>
      <c r="K839" s="3" t="s">
        <v>146</v>
      </c>
      <c r="L839" s="6" t="s">
        <v>245</v>
      </c>
      <c r="M839" s="3" t="s">
        <v>246</v>
      </c>
      <c r="N839" s="3" t="s">
        <v>4713</v>
      </c>
      <c r="O839" s="3" t="s">
        <v>248</v>
      </c>
      <c r="P839" s="3" t="s">
        <v>64</v>
      </c>
      <c r="Q839" s="3" t="s">
        <v>31</v>
      </c>
      <c r="R839" s="3">
        <v>15</v>
      </c>
      <c r="S839" s="3">
        <v>25</v>
      </c>
      <c r="T839" s="3">
        <v>-40.799999999999997</v>
      </c>
      <c r="U839" s="3">
        <v>67</v>
      </c>
      <c r="V839" s="3">
        <v>77</v>
      </c>
      <c r="W839" s="3">
        <v>-13.3</v>
      </c>
      <c r="X839" s="32">
        <v>236</v>
      </c>
      <c r="Y839" s="33">
        <v>248</v>
      </c>
      <c r="Z839" s="3">
        <v>-4.7</v>
      </c>
      <c r="AA839" s="3">
        <v>48388.800000000003</v>
      </c>
      <c r="AB839" s="3">
        <v>45198.52</v>
      </c>
      <c r="AC839" s="3">
        <v>50692.800000000003</v>
      </c>
      <c r="AD839" s="3">
        <v>45198.52</v>
      </c>
    </row>
    <row r="840" spans="1:30" x14ac:dyDescent="0.3">
      <c r="A840" s="3" t="s">
        <v>332</v>
      </c>
      <c r="B840" s="4">
        <v>2393</v>
      </c>
      <c r="C840" s="4">
        <v>162</v>
      </c>
      <c r="D840" s="4" t="s">
        <v>25</v>
      </c>
      <c r="E840" s="5" t="s">
        <v>45</v>
      </c>
      <c r="F840" s="3" t="s">
        <v>333</v>
      </c>
      <c r="G840" s="4" t="s">
        <v>86</v>
      </c>
      <c r="H840" s="3" t="s">
        <v>174</v>
      </c>
      <c r="I840" s="3" t="s">
        <v>88</v>
      </c>
      <c r="J840" s="3" t="s">
        <v>89</v>
      </c>
      <c r="K840" s="3" t="s">
        <v>89</v>
      </c>
      <c r="L840" s="6" t="s">
        <v>88</v>
      </c>
      <c r="M840" s="3" t="s">
        <v>133</v>
      </c>
      <c r="N840" s="3" t="s">
        <v>334</v>
      </c>
      <c r="O840" s="3" t="s">
        <v>106</v>
      </c>
      <c r="P840" s="3" t="s">
        <v>57</v>
      </c>
      <c r="Q840" s="3" t="s">
        <v>31</v>
      </c>
      <c r="X840" s="32">
        <v>175</v>
      </c>
      <c r="Y840" s="33">
        <v>150</v>
      </c>
      <c r="Z840" s="3">
        <v>16.3</v>
      </c>
      <c r="AA840" s="3">
        <v>48308.58</v>
      </c>
      <c r="AB840" s="3">
        <v>40140</v>
      </c>
      <c r="AC840" s="3">
        <v>48308.58</v>
      </c>
      <c r="AD840" s="3">
        <v>40140</v>
      </c>
    </row>
    <row r="841" spans="1:30" x14ac:dyDescent="0.3">
      <c r="A841" s="3" t="s">
        <v>1004</v>
      </c>
      <c r="B841" s="4">
        <v>66580</v>
      </c>
      <c r="C841" s="4">
        <v>114</v>
      </c>
      <c r="D841" s="4" t="s">
        <v>25</v>
      </c>
      <c r="E841" s="5" t="s">
        <v>45</v>
      </c>
      <c r="F841" s="3" t="s">
        <v>1005</v>
      </c>
      <c r="G841" s="4" t="s">
        <v>86</v>
      </c>
      <c r="H841" s="3" t="s">
        <v>116</v>
      </c>
      <c r="I841" s="3" t="s">
        <v>116</v>
      </c>
      <c r="J841" s="3" t="s">
        <v>116</v>
      </c>
      <c r="K841" s="3" t="s">
        <v>104</v>
      </c>
      <c r="L841" s="6" t="s">
        <v>116</v>
      </c>
      <c r="M841" s="3" t="s">
        <v>122</v>
      </c>
      <c r="N841" s="3" t="s">
        <v>1006</v>
      </c>
      <c r="O841" s="3" t="s">
        <v>92</v>
      </c>
      <c r="P841" s="3" t="s">
        <v>64</v>
      </c>
      <c r="Q841" s="3" t="s">
        <v>31</v>
      </c>
      <c r="R841" s="3">
        <v>58</v>
      </c>
      <c r="S841" s="3">
        <v>105</v>
      </c>
      <c r="T841" s="3">
        <v>-44.4</v>
      </c>
      <c r="U841" s="3">
        <v>210</v>
      </c>
      <c r="V841" s="3">
        <v>294</v>
      </c>
      <c r="W841" s="3">
        <v>-28.5</v>
      </c>
      <c r="X841" s="32">
        <v>708</v>
      </c>
      <c r="Y841" s="33">
        <v>816</v>
      </c>
      <c r="Z841" s="3">
        <v>-13.2</v>
      </c>
      <c r="AA841" s="3">
        <v>48265.97</v>
      </c>
      <c r="AB841" s="3">
        <v>54011.43</v>
      </c>
      <c r="AC841" s="3">
        <v>53839.97</v>
      </c>
      <c r="AD841" s="3">
        <v>61653.93</v>
      </c>
    </row>
    <row r="842" spans="1:30" x14ac:dyDescent="0.3">
      <c r="A842" s="3" t="s">
        <v>3608</v>
      </c>
      <c r="B842" s="4">
        <v>34014</v>
      </c>
      <c r="C842" s="4">
        <v>226</v>
      </c>
      <c r="D842" s="4" t="s">
        <v>25</v>
      </c>
      <c r="E842" s="5" t="s">
        <v>45</v>
      </c>
      <c r="F842" s="3" t="s">
        <v>3609</v>
      </c>
      <c r="G842" s="4" t="s">
        <v>86</v>
      </c>
      <c r="H842" s="3" t="s">
        <v>252</v>
      </c>
      <c r="I842" s="3" t="s">
        <v>252</v>
      </c>
      <c r="J842" s="3" t="s">
        <v>132</v>
      </c>
      <c r="K842" s="3" t="s">
        <v>132</v>
      </c>
      <c r="L842" s="6" t="s">
        <v>252</v>
      </c>
      <c r="M842" s="3" t="s">
        <v>184</v>
      </c>
      <c r="N842" s="3" t="s">
        <v>3610</v>
      </c>
      <c r="O842" s="3" t="s">
        <v>311</v>
      </c>
      <c r="P842" s="3" t="s">
        <v>51</v>
      </c>
      <c r="Q842" s="3" t="s">
        <v>31</v>
      </c>
      <c r="R842" s="3">
        <v>12</v>
      </c>
      <c r="S842" s="3">
        <v>14</v>
      </c>
      <c r="T842" s="3">
        <v>-14</v>
      </c>
      <c r="U842" s="3">
        <v>54</v>
      </c>
      <c r="V842" s="3">
        <v>82</v>
      </c>
      <c r="W842" s="3">
        <v>-33.9</v>
      </c>
      <c r="X842" s="32">
        <v>264</v>
      </c>
      <c r="Y842" s="33">
        <v>298</v>
      </c>
      <c r="Z842" s="3">
        <v>-11.4</v>
      </c>
      <c r="AA842" s="3">
        <v>48207.5</v>
      </c>
      <c r="AB842" s="3">
        <v>55292.4</v>
      </c>
      <c r="AC842" s="3">
        <v>51195.5</v>
      </c>
      <c r="AD842" s="3">
        <v>57752.4</v>
      </c>
    </row>
    <row r="843" spans="1:30" x14ac:dyDescent="0.3">
      <c r="A843" s="3" t="s">
        <v>2026</v>
      </c>
      <c r="B843" s="4">
        <v>82606</v>
      </c>
      <c r="C843" s="4">
        <v>204</v>
      </c>
      <c r="D843" s="4" t="s">
        <v>25</v>
      </c>
      <c r="E843" s="5" t="s">
        <v>45</v>
      </c>
      <c r="F843" s="3" t="s">
        <v>2027</v>
      </c>
      <c r="G843" s="4" t="s">
        <v>86</v>
      </c>
      <c r="H843" s="3" t="s">
        <v>54</v>
      </c>
      <c r="I843" s="3" t="s">
        <v>191</v>
      </c>
      <c r="J843" s="3" t="s">
        <v>89</v>
      </c>
      <c r="K843" s="3" t="s">
        <v>89</v>
      </c>
      <c r="L843" s="6" t="s">
        <v>191</v>
      </c>
      <c r="M843" s="3" t="s">
        <v>272</v>
      </c>
      <c r="N843" s="3" t="s">
        <v>2028</v>
      </c>
      <c r="O843" s="3" t="s">
        <v>92</v>
      </c>
      <c r="P843" s="3" t="s">
        <v>57</v>
      </c>
      <c r="Q843" s="3" t="s">
        <v>31</v>
      </c>
      <c r="R843" s="3">
        <v>43</v>
      </c>
      <c r="S843" s="3">
        <v>23</v>
      </c>
      <c r="T843" s="3">
        <v>87</v>
      </c>
      <c r="U843" s="3">
        <v>121</v>
      </c>
      <c r="V843" s="3">
        <v>108</v>
      </c>
      <c r="W843" s="3">
        <v>12</v>
      </c>
      <c r="X843" s="32">
        <v>484</v>
      </c>
      <c r="Y843" s="33">
        <v>461</v>
      </c>
      <c r="Z843" s="3">
        <v>4.9000000000000004</v>
      </c>
      <c r="AA843" s="3">
        <v>48184.480000000003</v>
      </c>
      <c r="AB843" s="3">
        <v>46770.75</v>
      </c>
      <c r="AC843" s="3">
        <v>49043.8</v>
      </c>
      <c r="AD843" s="3">
        <v>46770.75</v>
      </c>
    </row>
    <row r="844" spans="1:30" x14ac:dyDescent="0.3">
      <c r="A844" s="3" t="s">
        <v>2029</v>
      </c>
      <c r="B844" s="4">
        <v>39466</v>
      </c>
      <c r="C844" s="4">
        <v>133</v>
      </c>
      <c r="D844" s="4" t="s">
        <v>25</v>
      </c>
      <c r="E844" s="5">
        <v>42538</v>
      </c>
      <c r="F844" s="3" t="s">
        <v>2030</v>
      </c>
      <c r="G844" s="4" t="s">
        <v>86</v>
      </c>
      <c r="H844" s="3" t="s">
        <v>252</v>
      </c>
      <c r="I844" s="3" t="s">
        <v>252</v>
      </c>
      <c r="J844" s="3" t="s">
        <v>89</v>
      </c>
      <c r="K844" s="3" t="s">
        <v>89</v>
      </c>
      <c r="L844" s="6" t="s">
        <v>252</v>
      </c>
      <c r="M844" s="3" t="s">
        <v>154</v>
      </c>
      <c r="N844" s="3" t="s">
        <v>2031</v>
      </c>
      <c r="O844" s="3" t="s">
        <v>311</v>
      </c>
      <c r="P844" s="3" t="s">
        <v>26</v>
      </c>
      <c r="Q844" s="3" t="s">
        <v>27</v>
      </c>
      <c r="R844" s="3">
        <v>27</v>
      </c>
      <c r="S844" s="3">
        <v>43</v>
      </c>
      <c r="T844" s="3">
        <v>-37.200000000000003</v>
      </c>
      <c r="U844" s="3">
        <v>93</v>
      </c>
      <c r="V844" s="3">
        <v>105</v>
      </c>
      <c r="W844" s="3">
        <v>-11.6</v>
      </c>
      <c r="X844" s="32">
        <v>373</v>
      </c>
      <c r="Y844" s="33">
        <v>362</v>
      </c>
      <c r="Z844" s="3">
        <v>3.1</v>
      </c>
      <c r="AA844" s="3">
        <v>48161.760000000002</v>
      </c>
      <c r="AB844" s="3">
        <v>46698.400000000001</v>
      </c>
      <c r="AC844" s="3">
        <v>48161.760000000002</v>
      </c>
      <c r="AD844" s="3">
        <v>46698.400000000001</v>
      </c>
    </row>
    <row r="845" spans="1:30" x14ac:dyDescent="0.3">
      <c r="A845" s="3" t="s">
        <v>2032</v>
      </c>
      <c r="B845" s="4">
        <v>89534</v>
      </c>
      <c r="C845" s="4">
        <v>82</v>
      </c>
      <c r="D845" s="4" t="s">
        <v>25</v>
      </c>
      <c r="E845" s="5" t="s">
        <v>45</v>
      </c>
      <c r="F845" s="3" t="s">
        <v>2033</v>
      </c>
      <c r="G845" s="4" t="s">
        <v>86</v>
      </c>
      <c r="H845" s="3" t="s">
        <v>245</v>
      </c>
      <c r="I845" s="3" t="s">
        <v>245</v>
      </c>
      <c r="J845" s="3" t="s">
        <v>89</v>
      </c>
      <c r="K845" s="3" t="s">
        <v>89</v>
      </c>
      <c r="L845" s="6" t="s">
        <v>245</v>
      </c>
      <c r="M845" s="3" t="s">
        <v>246</v>
      </c>
      <c r="N845" s="3" t="s">
        <v>2034</v>
      </c>
      <c r="O845" s="3" t="s">
        <v>248</v>
      </c>
      <c r="P845" s="3" t="s">
        <v>26</v>
      </c>
      <c r="Q845" s="3" t="s">
        <v>27</v>
      </c>
      <c r="R845" s="3">
        <v>43</v>
      </c>
      <c r="S845" s="3">
        <v>27</v>
      </c>
      <c r="T845" s="3">
        <v>58.6</v>
      </c>
      <c r="U845" s="3">
        <v>99</v>
      </c>
      <c r="V845" s="3">
        <v>102</v>
      </c>
      <c r="W845" s="3">
        <v>-2.7</v>
      </c>
      <c r="X845" s="32">
        <v>295</v>
      </c>
      <c r="Y845" s="33">
        <v>351</v>
      </c>
      <c r="Z845" s="3">
        <v>-16</v>
      </c>
      <c r="AA845" s="3">
        <v>48079.68</v>
      </c>
      <c r="AB845" s="3">
        <v>56053.02</v>
      </c>
      <c r="AC845" s="3">
        <v>51512.34</v>
      </c>
      <c r="AD845" s="3">
        <v>57777.82</v>
      </c>
    </row>
    <row r="846" spans="1:30" x14ac:dyDescent="0.3">
      <c r="A846" s="3" t="s">
        <v>3611</v>
      </c>
      <c r="B846" s="4">
        <v>34328</v>
      </c>
      <c r="C846" s="4">
        <v>85</v>
      </c>
      <c r="D846" s="4" t="s">
        <v>25</v>
      </c>
      <c r="E846" s="5" t="s">
        <v>45</v>
      </c>
      <c r="F846" s="3" t="s">
        <v>3612</v>
      </c>
      <c r="G846" s="4" t="s">
        <v>86</v>
      </c>
      <c r="H846" s="3" t="s">
        <v>252</v>
      </c>
      <c r="I846" s="3" t="s">
        <v>252</v>
      </c>
      <c r="J846" s="3" t="s">
        <v>132</v>
      </c>
      <c r="K846" s="3" t="s">
        <v>132</v>
      </c>
      <c r="L846" s="6" t="s">
        <v>252</v>
      </c>
      <c r="M846" s="3" t="s">
        <v>154</v>
      </c>
      <c r="N846" s="3" t="s">
        <v>3613</v>
      </c>
      <c r="O846" s="3" t="s">
        <v>311</v>
      </c>
      <c r="P846" s="3" t="s">
        <v>49</v>
      </c>
      <c r="Q846" s="3" t="s">
        <v>50</v>
      </c>
      <c r="R846" s="3">
        <v>109</v>
      </c>
      <c r="S846" s="3">
        <v>114</v>
      </c>
      <c r="T846" s="3">
        <v>-4.9000000000000004</v>
      </c>
      <c r="U846" s="3">
        <v>153</v>
      </c>
      <c r="V846" s="3">
        <v>160</v>
      </c>
      <c r="W846" s="3">
        <v>-4.3</v>
      </c>
      <c r="X846" s="32">
        <v>499</v>
      </c>
      <c r="Y846" s="33">
        <v>457</v>
      </c>
      <c r="Z846" s="3">
        <v>9.1</v>
      </c>
      <c r="AA846" s="3">
        <v>47975.55</v>
      </c>
      <c r="AB846" s="3">
        <v>43590.239999999998</v>
      </c>
      <c r="AC846" s="3">
        <v>53531.55</v>
      </c>
      <c r="AD846" s="3">
        <v>49086.239999999998</v>
      </c>
    </row>
    <row r="847" spans="1:30" x14ac:dyDescent="0.3">
      <c r="A847" s="3" t="s">
        <v>3614</v>
      </c>
      <c r="B847" s="4">
        <v>22166</v>
      </c>
      <c r="C847" s="4">
        <v>77</v>
      </c>
      <c r="D847" s="4" t="s">
        <v>25</v>
      </c>
      <c r="E847" s="5" t="s">
        <v>45</v>
      </c>
      <c r="F847" s="3" t="s">
        <v>3615</v>
      </c>
      <c r="G847" s="4" t="s">
        <v>86</v>
      </c>
      <c r="H847" s="3" t="s">
        <v>758</v>
      </c>
      <c r="I847" s="3" t="s">
        <v>175</v>
      </c>
      <c r="J847" s="3" t="s">
        <v>132</v>
      </c>
      <c r="K847" s="3" t="s">
        <v>132</v>
      </c>
      <c r="L847" s="6" t="s">
        <v>175</v>
      </c>
      <c r="M847" s="3" t="s">
        <v>176</v>
      </c>
      <c r="N847" s="3" t="s">
        <v>3616</v>
      </c>
      <c r="O847" s="3" t="s">
        <v>178</v>
      </c>
      <c r="P847" s="3" t="s">
        <v>161</v>
      </c>
      <c r="Q847" s="3" t="s">
        <v>31</v>
      </c>
      <c r="R847" s="3">
        <v>15</v>
      </c>
      <c r="S847" s="3">
        <v>12</v>
      </c>
      <c r="T847" s="3">
        <v>25</v>
      </c>
      <c r="U847" s="3">
        <v>45</v>
      </c>
      <c r="V847" s="3">
        <v>57</v>
      </c>
      <c r="W847" s="3">
        <v>-21.1</v>
      </c>
      <c r="X847" s="32">
        <v>242</v>
      </c>
      <c r="Y847" s="33">
        <v>247</v>
      </c>
      <c r="Z847" s="3">
        <v>-2.1</v>
      </c>
      <c r="AA847" s="3">
        <v>47737.62</v>
      </c>
      <c r="AB847" s="3">
        <v>47493.15</v>
      </c>
      <c r="AC847" s="3">
        <v>48913.62</v>
      </c>
      <c r="AD847" s="3">
        <v>49545.15</v>
      </c>
    </row>
    <row r="848" spans="1:30" x14ac:dyDescent="0.3">
      <c r="A848" s="3" t="s">
        <v>4714</v>
      </c>
      <c r="B848" s="4">
        <v>19880</v>
      </c>
      <c r="C848" s="4">
        <v>98</v>
      </c>
      <c r="D848" s="4" t="s">
        <v>25</v>
      </c>
      <c r="E848" s="5" t="s">
        <v>45</v>
      </c>
      <c r="F848" s="3" t="s">
        <v>4715</v>
      </c>
      <c r="G848" s="4" t="s">
        <v>86</v>
      </c>
      <c r="H848" s="3" t="s">
        <v>758</v>
      </c>
      <c r="I848" s="3" t="s">
        <v>175</v>
      </c>
      <c r="J848" s="3" t="s">
        <v>146</v>
      </c>
      <c r="K848" s="3" t="s">
        <v>146</v>
      </c>
      <c r="L848" s="6" t="s">
        <v>175</v>
      </c>
      <c r="M848" s="3" t="s">
        <v>176</v>
      </c>
      <c r="N848" s="3" t="s">
        <v>4716</v>
      </c>
      <c r="O848" s="3" t="s">
        <v>178</v>
      </c>
      <c r="P848" s="3" t="s">
        <v>510</v>
      </c>
      <c r="Q848" s="3" t="s">
        <v>31</v>
      </c>
      <c r="R848" s="3">
        <v>6</v>
      </c>
      <c r="S848" s="3">
        <v>3</v>
      </c>
      <c r="T848" s="3">
        <v>140</v>
      </c>
      <c r="U848" s="3">
        <v>22</v>
      </c>
      <c r="V848" s="3">
        <v>21</v>
      </c>
      <c r="W848" s="3">
        <v>7.3</v>
      </c>
      <c r="X848" s="32">
        <v>130</v>
      </c>
      <c r="Y848" s="33">
        <v>109</v>
      </c>
      <c r="Z848" s="3">
        <v>19.5</v>
      </c>
      <c r="AA848" s="3">
        <v>47707.199999999997</v>
      </c>
      <c r="AB848" s="3">
        <v>40949.1</v>
      </c>
      <c r="AC848" s="3">
        <v>49639.199999999997</v>
      </c>
      <c r="AD848" s="3">
        <v>41525.1</v>
      </c>
    </row>
    <row r="849" spans="1:30" x14ac:dyDescent="0.3">
      <c r="A849" s="3" t="s">
        <v>2035</v>
      </c>
      <c r="B849" s="4">
        <v>42699</v>
      </c>
      <c r="C849" s="4">
        <v>198</v>
      </c>
      <c r="D849" s="4" t="s">
        <v>25</v>
      </c>
      <c r="E849" s="5" t="s">
        <v>45</v>
      </c>
      <c r="F849" s="3" t="s">
        <v>2036</v>
      </c>
      <c r="G849" s="4" t="s">
        <v>86</v>
      </c>
      <c r="H849" s="3" t="s">
        <v>299</v>
      </c>
      <c r="I849" s="3" t="s">
        <v>299</v>
      </c>
      <c r="J849" s="3" t="s">
        <v>89</v>
      </c>
      <c r="K849" s="3" t="s">
        <v>89</v>
      </c>
      <c r="L849" s="6" t="s">
        <v>299</v>
      </c>
      <c r="M849" s="3" t="s">
        <v>184</v>
      </c>
      <c r="N849" s="3" t="s">
        <v>2037</v>
      </c>
      <c r="O849" s="3" t="s">
        <v>301</v>
      </c>
      <c r="P849" s="3" t="s">
        <v>51</v>
      </c>
      <c r="Q849" s="3" t="s">
        <v>31</v>
      </c>
      <c r="R849" s="3">
        <v>32</v>
      </c>
      <c r="S849" s="3">
        <v>52</v>
      </c>
      <c r="T849" s="3">
        <v>-38.9</v>
      </c>
      <c r="U849" s="3">
        <v>110</v>
      </c>
      <c r="V849" s="3">
        <v>134</v>
      </c>
      <c r="W849" s="3">
        <v>-17.8</v>
      </c>
      <c r="X849" s="32">
        <v>355</v>
      </c>
      <c r="Y849" s="33">
        <v>425</v>
      </c>
      <c r="Z849" s="3">
        <v>-16.5</v>
      </c>
      <c r="AA849" s="3">
        <v>47692.15</v>
      </c>
      <c r="AB849" s="3">
        <v>56404.41</v>
      </c>
      <c r="AC849" s="3">
        <v>49060.15</v>
      </c>
      <c r="AD849" s="3">
        <v>58768.41</v>
      </c>
    </row>
    <row r="850" spans="1:30" x14ac:dyDescent="0.3">
      <c r="A850" s="3" t="s">
        <v>2038</v>
      </c>
      <c r="B850" s="4">
        <v>36965</v>
      </c>
      <c r="C850" s="4">
        <v>185</v>
      </c>
      <c r="D850" s="4" t="s">
        <v>25</v>
      </c>
      <c r="E850" s="5" t="s">
        <v>45</v>
      </c>
      <c r="F850" s="3" t="s">
        <v>2039</v>
      </c>
      <c r="G850" s="4" t="s">
        <v>86</v>
      </c>
      <c r="H850" s="3" t="s">
        <v>252</v>
      </c>
      <c r="I850" s="3" t="s">
        <v>252</v>
      </c>
      <c r="J850" s="3" t="s">
        <v>89</v>
      </c>
      <c r="K850" s="3" t="s">
        <v>89</v>
      </c>
      <c r="L850" s="6" t="s">
        <v>252</v>
      </c>
      <c r="M850" s="3" t="s">
        <v>154</v>
      </c>
      <c r="N850" s="3" t="s">
        <v>2040</v>
      </c>
      <c r="O850" s="3" t="s">
        <v>311</v>
      </c>
      <c r="P850" s="3" t="s">
        <v>26</v>
      </c>
      <c r="Q850" s="3" t="s">
        <v>27</v>
      </c>
      <c r="R850" s="3">
        <v>25</v>
      </c>
      <c r="S850" s="3">
        <v>30</v>
      </c>
      <c r="T850" s="3">
        <v>-17.8</v>
      </c>
      <c r="U850" s="3">
        <v>84</v>
      </c>
      <c r="V850" s="3">
        <v>86</v>
      </c>
      <c r="W850" s="3">
        <v>-2.2999999999999998</v>
      </c>
      <c r="X850" s="16">
        <v>368</v>
      </c>
      <c r="Y850" s="7">
        <v>315</v>
      </c>
      <c r="Z850" s="3">
        <v>16.899999999999999</v>
      </c>
      <c r="AA850" s="3">
        <v>47691.360000000001</v>
      </c>
      <c r="AB850" s="3">
        <v>40780.080000000002</v>
      </c>
      <c r="AC850" s="3">
        <v>47691.360000000001</v>
      </c>
      <c r="AD850" s="3">
        <v>40780.080000000002</v>
      </c>
    </row>
    <row r="851" spans="1:30" x14ac:dyDescent="0.3">
      <c r="A851" s="3" t="s">
        <v>5605</v>
      </c>
      <c r="B851" s="4">
        <v>75087</v>
      </c>
      <c r="C851" s="4">
        <v>28</v>
      </c>
      <c r="D851" s="4" t="s">
        <v>25</v>
      </c>
      <c r="E851" s="5" t="s">
        <v>45</v>
      </c>
      <c r="F851" s="3" t="s">
        <v>5606</v>
      </c>
      <c r="G851" s="4" t="s">
        <v>86</v>
      </c>
      <c r="H851" s="3" t="s">
        <v>54</v>
      </c>
      <c r="I851" s="3" t="s">
        <v>245</v>
      </c>
      <c r="J851" s="3" t="s">
        <v>104</v>
      </c>
      <c r="K851" s="3" t="s">
        <v>104</v>
      </c>
      <c r="L851" s="6" t="s">
        <v>245</v>
      </c>
      <c r="M851" s="3" t="s">
        <v>529</v>
      </c>
      <c r="N851" s="3" t="s">
        <v>5607</v>
      </c>
      <c r="O851" s="3" t="s">
        <v>92</v>
      </c>
      <c r="P851" s="3" t="s">
        <v>64</v>
      </c>
      <c r="Q851" s="3" t="s">
        <v>31</v>
      </c>
      <c r="R851" s="3">
        <v>45</v>
      </c>
      <c r="S851" s="3">
        <v>55</v>
      </c>
      <c r="T851" s="3">
        <v>-17.100000000000001</v>
      </c>
      <c r="U851" s="3">
        <v>157</v>
      </c>
      <c r="V851" s="3">
        <v>202</v>
      </c>
      <c r="W851" s="3">
        <v>-22.1</v>
      </c>
      <c r="X851" s="32">
        <v>695</v>
      </c>
      <c r="Y851" s="33">
        <v>685</v>
      </c>
      <c r="Z851" s="3">
        <v>1.4</v>
      </c>
      <c r="AA851" s="3">
        <v>47617.68</v>
      </c>
      <c r="AB851" s="3">
        <v>44689</v>
      </c>
      <c r="AC851" s="3">
        <v>47617.68</v>
      </c>
      <c r="AD851" s="3">
        <v>44689</v>
      </c>
    </row>
    <row r="852" spans="1:30" x14ac:dyDescent="0.3">
      <c r="A852" s="3" t="s">
        <v>2041</v>
      </c>
      <c r="B852" s="4">
        <v>33297</v>
      </c>
      <c r="C852" s="4">
        <v>116</v>
      </c>
      <c r="D852" s="4" t="s">
        <v>25</v>
      </c>
      <c r="E852" s="5" t="s">
        <v>45</v>
      </c>
      <c r="F852" s="3" t="s">
        <v>2042</v>
      </c>
      <c r="G852" s="4" t="s">
        <v>86</v>
      </c>
      <c r="H852" s="3" t="s">
        <v>153</v>
      </c>
      <c r="I852" s="3" t="s">
        <v>153</v>
      </c>
      <c r="J852" s="3" t="s">
        <v>89</v>
      </c>
      <c r="K852" s="3" t="s">
        <v>89</v>
      </c>
      <c r="L852" s="6" t="s">
        <v>153</v>
      </c>
      <c r="M852" s="3" t="s">
        <v>184</v>
      </c>
      <c r="N852" s="3" t="s">
        <v>2043</v>
      </c>
      <c r="O852" s="3" t="s">
        <v>92</v>
      </c>
      <c r="P852" s="3" t="s">
        <v>51</v>
      </c>
      <c r="Q852" s="3" t="s">
        <v>31</v>
      </c>
      <c r="R852" s="3">
        <v>46</v>
      </c>
      <c r="S852" s="3">
        <v>52</v>
      </c>
      <c r="T852" s="3">
        <v>-12.2</v>
      </c>
      <c r="U852" s="3">
        <v>115</v>
      </c>
      <c r="V852" s="3">
        <v>165</v>
      </c>
      <c r="W852" s="3">
        <v>-30.3</v>
      </c>
      <c r="X852" s="32">
        <v>637</v>
      </c>
      <c r="Y852" s="33">
        <v>684</v>
      </c>
      <c r="Z852" s="3">
        <v>-6.8</v>
      </c>
      <c r="AA852" s="3">
        <v>47608.800000000003</v>
      </c>
      <c r="AB852" s="3">
        <v>51079.86</v>
      </c>
      <c r="AC852" s="3">
        <v>47608.800000000003</v>
      </c>
      <c r="AD852" s="3">
        <v>51079.86</v>
      </c>
    </row>
    <row r="853" spans="1:30" x14ac:dyDescent="0.3">
      <c r="A853" s="3" t="s">
        <v>876</v>
      </c>
      <c r="B853" s="4">
        <v>15982</v>
      </c>
      <c r="C853" s="4">
        <v>138</v>
      </c>
      <c r="D853" s="4" t="s">
        <v>25</v>
      </c>
      <c r="E853" s="5">
        <v>43223</v>
      </c>
      <c r="F853" s="3" t="s">
        <v>877</v>
      </c>
      <c r="G853" s="4" t="s">
        <v>86</v>
      </c>
      <c r="H853" s="3" t="s">
        <v>831</v>
      </c>
      <c r="I853" s="3" t="s">
        <v>807</v>
      </c>
      <c r="J853" s="3" t="s">
        <v>807</v>
      </c>
      <c r="K853" s="3" t="s">
        <v>146</v>
      </c>
      <c r="L853" s="6" t="s">
        <v>808</v>
      </c>
      <c r="M853" s="3" t="s">
        <v>808</v>
      </c>
      <c r="N853" s="3" t="s">
        <v>878</v>
      </c>
      <c r="O853" s="3" t="s">
        <v>178</v>
      </c>
      <c r="P853" s="3" t="s">
        <v>57</v>
      </c>
      <c r="Q853" s="3" t="s">
        <v>31</v>
      </c>
      <c r="R853" s="3">
        <v>6</v>
      </c>
      <c r="U853" s="3">
        <v>31</v>
      </c>
      <c r="X853" s="32">
        <v>130</v>
      </c>
      <c r="Y853" s="33"/>
      <c r="AA853" s="3">
        <v>47577.13</v>
      </c>
      <c r="AC853" s="3">
        <v>48155.05</v>
      </c>
    </row>
    <row r="854" spans="1:30" x14ac:dyDescent="0.3">
      <c r="A854" s="3" t="s">
        <v>2044</v>
      </c>
      <c r="B854" s="4">
        <v>37883</v>
      </c>
      <c r="C854" s="4">
        <v>136</v>
      </c>
      <c r="D854" s="4" t="s">
        <v>25</v>
      </c>
      <c r="E854" s="5" t="s">
        <v>45</v>
      </c>
      <c r="F854" s="3" t="s">
        <v>2045</v>
      </c>
      <c r="G854" s="4" t="s">
        <v>86</v>
      </c>
      <c r="H854" s="3" t="s">
        <v>252</v>
      </c>
      <c r="I854" s="3" t="s">
        <v>252</v>
      </c>
      <c r="J854" s="3" t="s">
        <v>89</v>
      </c>
      <c r="K854" s="3" t="s">
        <v>104</v>
      </c>
      <c r="L854" s="6" t="s">
        <v>252</v>
      </c>
      <c r="M854" s="3" t="s">
        <v>154</v>
      </c>
      <c r="N854" s="3" t="s">
        <v>2046</v>
      </c>
      <c r="O854" s="3" t="s">
        <v>311</v>
      </c>
      <c r="P854" s="3" t="s">
        <v>66</v>
      </c>
      <c r="Q854" s="3" t="s">
        <v>60</v>
      </c>
      <c r="R854" s="3">
        <v>32</v>
      </c>
      <c r="S854" s="3">
        <v>25</v>
      </c>
      <c r="T854" s="3">
        <v>30.4</v>
      </c>
      <c r="U854" s="3">
        <v>117</v>
      </c>
      <c r="V854" s="3">
        <v>123</v>
      </c>
      <c r="W854" s="3">
        <v>-4.3</v>
      </c>
      <c r="X854" s="16">
        <v>449</v>
      </c>
      <c r="Y854" s="7">
        <v>332</v>
      </c>
      <c r="Z854" s="3">
        <v>35.4</v>
      </c>
      <c r="AA854" s="3">
        <v>47486.45</v>
      </c>
      <c r="AB854" s="3">
        <v>35076.1</v>
      </c>
      <c r="AC854" s="3">
        <v>47486.45</v>
      </c>
      <c r="AD854" s="3">
        <v>35076.1</v>
      </c>
    </row>
    <row r="855" spans="1:30" x14ac:dyDescent="0.3">
      <c r="A855" s="3" t="s">
        <v>3617</v>
      </c>
      <c r="B855" s="4">
        <v>87416</v>
      </c>
      <c r="C855" s="4">
        <v>186</v>
      </c>
      <c r="D855" s="4" t="s">
        <v>25</v>
      </c>
      <c r="E855" s="5" t="s">
        <v>45</v>
      </c>
      <c r="F855" s="3" t="s">
        <v>3618</v>
      </c>
      <c r="G855" s="4" t="s">
        <v>86</v>
      </c>
      <c r="H855" s="3" t="s">
        <v>245</v>
      </c>
      <c r="I855" s="3" t="s">
        <v>245</v>
      </c>
      <c r="J855" s="3" t="s">
        <v>132</v>
      </c>
      <c r="K855" s="3" t="s">
        <v>132</v>
      </c>
      <c r="L855" s="6" t="s">
        <v>245</v>
      </c>
      <c r="M855" s="3" t="s">
        <v>246</v>
      </c>
      <c r="N855" s="3" t="s">
        <v>3619</v>
      </c>
      <c r="O855" s="3" t="s">
        <v>248</v>
      </c>
      <c r="P855" s="3" t="s">
        <v>128</v>
      </c>
      <c r="Q855" s="3" t="s">
        <v>60</v>
      </c>
      <c r="R855" s="3">
        <v>11</v>
      </c>
      <c r="S855" s="3">
        <v>24</v>
      </c>
      <c r="T855" s="3">
        <v>-56.7</v>
      </c>
      <c r="U855" s="3">
        <v>59</v>
      </c>
      <c r="V855" s="3">
        <v>60</v>
      </c>
      <c r="W855" s="3">
        <v>-1.7</v>
      </c>
      <c r="X855" s="32">
        <v>221</v>
      </c>
      <c r="Y855" s="33">
        <v>155</v>
      </c>
      <c r="Z855" s="3">
        <v>42</v>
      </c>
      <c r="AA855" s="3">
        <v>47397.84</v>
      </c>
      <c r="AB855" s="3">
        <v>33041.519999999997</v>
      </c>
      <c r="AC855" s="3">
        <v>49718.34</v>
      </c>
      <c r="AD855" s="3">
        <v>34472.519999999997</v>
      </c>
    </row>
    <row r="856" spans="1:30" x14ac:dyDescent="0.3">
      <c r="A856" s="3" t="s">
        <v>3620</v>
      </c>
      <c r="B856" s="4">
        <v>14192</v>
      </c>
      <c r="C856" s="4">
        <v>101</v>
      </c>
      <c r="D856" s="4" t="s">
        <v>25</v>
      </c>
      <c r="E856" s="5" t="s">
        <v>45</v>
      </c>
      <c r="F856" s="3" t="s">
        <v>3621</v>
      </c>
      <c r="G856" s="4" t="s">
        <v>86</v>
      </c>
      <c r="H856" s="3" t="s">
        <v>896</v>
      </c>
      <c r="I856" s="3" t="s">
        <v>257</v>
      </c>
      <c r="J856" s="3" t="s">
        <v>132</v>
      </c>
      <c r="K856" s="3" t="s">
        <v>132</v>
      </c>
      <c r="L856" s="6" t="s">
        <v>257</v>
      </c>
      <c r="M856" s="3" t="s">
        <v>258</v>
      </c>
      <c r="N856" s="3" t="s">
        <v>3622</v>
      </c>
      <c r="O856" s="3" t="s">
        <v>178</v>
      </c>
      <c r="P856" s="3" t="s">
        <v>128</v>
      </c>
      <c r="Q856" s="3" t="s">
        <v>60</v>
      </c>
      <c r="R856" s="3">
        <v>19</v>
      </c>
      <c r="S856" s="3">
        <v>14</v>
      </c>
      <c r="T856" s="3">
        <v>33.9</v>
      </c>
      <c r="U856" s="3">
        <v>52</v>
      </c>
      <c r="V856" s="3">
        <v>44</v>
      </c>
      <c r="W856" s="3">
        <v>17.8</v>
      </c>
      <c r="X856" s="32">
        <v>232</v>
      </c>
      <c r="Y856" s="33">
        <v>227</v>
      </c>
      <c r="Z856" s="3">
        <v>2.1</v>
      </c>
      <c r="AA856" s="3">
        <v>47335.35</v>
      </c>
      <c r="AB856" s="3">
        <v>45712.81</v>
      </c>
      <c r="AC856" s="3">
        <v>48027.87</v>
      </c>
      <c r="AD856" s="3">
        <v>47026.21</v>
      </c>
    </row>
    <row r="857" spans="1:30" x14ac:dyDescent="0.3">
      <c r="A857" s="3" t="s">
        <v>1007</v>
      </c>
      <c r="B857" s="4">
        <v>57120</v>
      </c>
      <c r="C857" s="4">
        <v>199</v>
      </c>
      <c r="D857" s="4" t="s">
        <v>25</v>
      </c>
      <c r="E857" s="5" t="s">
        <v>45</v>
      </c>
      <c r="F857" s="3" t="s">
        <v>1008</v>
      </c>
      <c r="G857" s="4" t="s">
        <v>86</v>
      </c>
      <c r="H857" s="3" t="s">
        <v>116</v>
      </c>
      <c r="I857" s="3" t="s">
        <v>116</v>
      </c>
      <c r="J857" s="3" t="s">
        <v>116</v>
      </c>
      <c r="K857" s="3" t="s">
        <v>104</v>
      </c>
      <c r="L857" s="6" t="s">
        <v>116</v>
      </c>
      <c r="M857" s="3" t="s">
        <v>947</v>
      </c>
      <c r="N857" s="3" t="s">
        <v>1009</v>
      </c>
      <c r="O857" s="3" t="s">
        <v>119</v>
      </c>
      <c r="P857" s="3" t="s">
        <v>213</v>
      </c>
      <c r="Q857" s="3" t="s">
        <v>60</v>
      </c>
      <c r="R857" s="3">
        <v>87</v>
      </c>
      <c r="S857" s="3">
        <v>45</v>
      </c>
      <c r="T857" s="3">
        <v>94.4</v>
      </c>
      <c r="U857" s="3">
        <v>323</v>
      </c>
      <c r="V857" s="3">
        <v>257</v>
      </c>
      <c r="W857" s="3">
        <v>25.5</v>
      </c>
      <c r="X857" s="32">
        <v>1216</v>
      </c>
      <c r="Y857" s="33">
        <v>961</v>
      </c>
      <c r="Z857" s="3">
        <v>26.5</v>
      </c>
      <c r="AA857" s="3">
        <v>47327.360000000001</v>
      </c>
      <c r="AB857" s="3">
        <v>37252.800000000003</v>
      </c>
      <c r="AC857" s="3">
        <v>52758.44</v>
      </c>
      <c r="AD857" s="3">
        <v>41702.04</v>
      </c>
    </row>
    <row r="858" spans="1:30" x14ac:dyDescent="0.3">
      <c r="A858" s="3" t="s">
        <v>5608</v>
      </c>
      <c r="B858" s="4">
        <v>71827</v>
      </c>
      <c r="C858" s="4">
        <v>179</v>
      </c>
      <c r="D858" s="4" t="s">
        <v>25</v>
      </c>
      <c r="E858" s="5" t="s">
        <v>45</v>
      </c>
      <c r="F858" s="3" t="s">
        <v>5609</v>
      </c>
      <c r="G858" s="4" t="s">
        <v>86</v>
      </c>
      <c r="H858" s="3" t="s">
        <v>54</v>
      </c>
      <c r="I858" s="3" t="s">
        <v>191</v>
      </c>
      <c r="J858" s="3" t="s">
        <v>104</v>
      </c>
      <c r="K858" s="3" t="s">
        <v>104</v>
      </c>
      <c r="L858" s="6" t="s">
        <v>191</v>
      </c>
      <c r="M858" s="3" t="s">
        <v>211</v>
      </c>
      <c r="N858" s="3" t="s">
        <v>5610</v>
      </c>
      <c r="O858" s="3" t="s">
        <v>92</v>
      </c>
      <c r="P858" s="3" t="s">
        <v>55</v>
      </c>
      <c r="Q858" s="3" t="s">
        <v>31</v>
      </c>
      <c r="R858" s="3">
        <v>63</v>
      </c>
      <c r="S858" s="3">
        <v>61</v>
      </c>
      <c r="T858" s="3">
        <v>2</v>
      </c>
      <c r="U858" s="3">
        <v>187</v>
      </c>
      <c r="V858" s="3">
        <v>210</v>
      </c>
      <c r="W858" s="3">
        <v>-11.1</v>
      </c>
      <c r="X858" s="32">
        <v>799</v>
      </c>
      <c r="Y858" s="33">
        <v>849</v>
      </c>
      <c r="Z858" s="3">
        <v>-5.8</v>
      </c>
      <c r="AA858" s="3">
        <v>47101.9</v>
      </c>
      <c r="AB858" s="3">
        <v>49662.6</v>
      </c>
      <c r="AC858" s="3">
        <v>48569.4</v>
      </c>
      <c r="AD858" s="3">
        <v>51174.6</v>
      </c>
    </row>
    <row r="859" spans="1:30" x14ac:dyDescent="0.3">
      <c r="A859" s="3" t="s">
        <v>3623</v>
      </c>
      <c r="B859" s="4">
        <v>34052</v>
      </c>
      <c r="C859" s="4">
        <v>182</v>
      </c>
      <c r="D859" s="4" t="s">
        <v>25</v>
      </c>
      <c r="E859" s="5" t="s">
        <v>45</v>
      </c>
      <c r="F859" s="3" t="s">
        <v>3624</v>
      </c>
      <c r="G859" s="4" t="s">
        <v>86</v>
      </c>
      <c r="H859" s="3" t="s">
        <v>252</v>
      </c>
      <c r="I859" s="3" t="s">
        <v>252</v>
      </c>
      <c r="J859" s="3" t="s">
        <v>132</v>
      </c>
      <c r="K859" s="3" t="s">
        <v>132</v>
      </c>
      <c r="L859" s="6" t="s">
        <v>252</v>
      </c>
      <c r="M859" s="3" t="s">
        <v>184</v>
      </c>
      <c r="N859" s="3" t="s">
        <v>3625</v>
      </c>
      <c r="O859" s="3" t="s">
        <v>311</v>
      </c>
      <c r="P859" s="3" t="s">
        <v>51</v>
      </c>
      <c r="Q859" s="3" t="s">
        <v>31</v>
      </c>
      <c r="R859" s="3">
        <v>18</v>
      </c>
      <c r="S859" s="3">
        <v>18</v>
      </c>
      <c r="T859" s="3">
        <v>-2.7</v>
      </c>
      <c r="U859" s="3">
        <v>67</v>
      </c>
      <c r="V859" s="3">
        <v>85</v>
      </c>
      <c r="W859" s="3">
        <v>-21.3</v>
      </c>
      <c r="X859" s="32">
        <v>256</v>
      </c>
      <c r="Y859" s="33">
        <v>287</v>
      </c>
      <c r="Z859" s="3">
        <v>-10.6</v>
      </c>
      <c r="AA859" s="3">
        <v>47087.25</v>
      </c>
      <c r="AB859" s="3">
        <v>53657.7</v>
      </c>
      <c r="AC859" s="3">
        <v>49661.25</v>
      </c>
      <c r="AD859" s="3">
        <v>55523.7</v>
      </c>
    </row>
    <row r="860" spans="1:30" x14ac:dyDescent="0.3">
      <c r="A860" s="3" t="s">
        <v>2047</v>
      </c>
      <c r="B860" s="4">
        <v>67556</v>
      </c>
      <c r="C860" s="4">
        <v>220</v>
      </c>
      <c r="D860" s="4" t="s">
        <v>25</v>
      </c>
      <c r="E860" s="5" t="s">
        <v>45</v>
      </c>
      <c r="F860" s="3" t="s">
        <v>2048</v>
      </c>
      <c r="G860" s="4" t="s">
        <v>86</v>
      </c>
      <c r="H860" s="3" t="s">
        <v>54</v>
      </c>
      <c r="I860" s="3" t="s">
        <v>191</v>
      </c>
      <c r="J860" s="3" t="s">
        <v>89</v>
      </c>
      <c r="K860" s="3" t="s">
        <v>89</v>
      </c>
      <c r="L860" s="6" t="s">
        <v>191</v>
      </c>
      <c r="M860" s="3" t="s">
        <v>211</v>
      </c>
      <c r="N860" s="3" t="s">
        <v>2049</v>
      </c>
      <c r="O860" s="3" t="s">
        <v>92</v>
      </c>
      <c r="P860" s="3" t="s">
        <v>57</v>
      </c>
      <c r="Q860" s="3" t="s">
        <v>31</v>
      </c>
      <c r="R860" s="3">
        <v>59</v>
      </c>
      <c r="S860" s="3">
        <v>55</v>
      </c>
      <c r="T860" s="3">
        <v>6.8</v>
      </c>
      <c r="U860" s="3">
        <v>181</v>
      </c>
      <c r="V860" s="3">
        <v>183</v>
      </c>
      <c r="W860" s="3">
        <v>-1.1000000000000001</v>
      </c>
      <c r="X860" s="32">
        <v>728</v>
      </c>
      <c r="Y860" s="33">
        <v>718</v>
      </c>
      <c r="Z860" s="3">
        <v>1.4</v>
      </c>
      <c r="AA860" s="3">
        <v>46901.58</v>
      </c>
      <c r="AB860" s="3">
        <v>45822.05</v>
      </c>
      <c r="AC860" s="3">
        <v>46901.58</v>
      </c>
      <c r="AD860" s="3">
        <v>45822.05</v>
      </c>
    </row>
    <row r="861" spans="1:30" x14ac:dyDescent="0.3">
      <c r="A861" s="3" t="s">
        <v>4717</v>
      </c>
      <c r="B861" s="4">
        <v>64912</v>
      </c>
      <c r="C861" s="4">
        <v>142</v>
      </c>
      <c r="D861" s="4" t="s">
        <v>25</v>
      </c>
      <c r="E861" s="5" t="s">
        <v>45</v>
      </c>
      <c r="F861" s="3" t="s">
        <v>4718</v>
      </c>
      <c r="G861" s="4" t="s">
        <v>86</v>
      </c>
      <c r="H861" s="3" t="s">
        <v>252</v>
      </c>
      <c r="I861" s="3" t="s">
        <v>252</v>
      </c>
      <c r="J861" s="3" t="s">
        <v>146</v>
      </c>
      <c r="K861" s="3" t="s">
        <v>146</v>
      </c>
      <c r="L861" s="6" t="s">
        <v>252</v>
      </c>
      <c r="M861" s="3" t="s">
        <v>184</v>
      </c>
      <c r="N861" s="3" t="s">
        <v>4719</v>
      </c>
      <c r="O861" s="3" t="s">
        <v>92</v>
      </c>
      <c r="P861" s="3" t="s">
        <v>397</v>
      </c>
      <c r="Q861" s="3" t="s">
        <v>31</v>
      </c>
      <c r="R861" s="3">
        <v>10</v>
      </c>
      <c r="S861" s="3">
        <v>14</v>
      </c>
      <c r="T861" s="3">
        <v>-29.5</v>
      </c>
      <c r="U861" s="3">
        <v>32</v>
      </c>
      <c r="V861" s="3">
        <v>52</v>
      </c>
      <c r="W861" s="3">
        <v>-38.799999999999997</v>
      </c>
      <c r="X861" s="16">
        <v>136</v>
      </c>
      <c r="Y861" s="7">
        <v>406</v>
      </c>
      <c r="Z861" s="3">
        <v>-66.5</v>
      </c>
      <c r="AA861" s="3">
        <v>46879.199999999997</v>
      </c>
      <c r="AB861" s="3">
        <v>139894.57999999999</v>
      </c>
      <c r="AC861" s="3">
        <v>46879.199999999997</v>
      </c>
      <c r="AD861" s="3">
        <v>139894.57999999999</v>
      </c>
    </row>
    <row r="862" spans="1:30" x14ac:dyDescent="0.3">
      <c r="A862" s="3" t="s">
        <v>5611</v>
      </c>
      <c r="B862" s="4">
        <v>41310</v>
      </c>
      <c r="C862" s="4">
        <v>272</v>
      </c>
      <c r="D862" s="4" t="s">
        <v>25</v>
      </c>
      <c r="E862" s="5" t="s">
        <v>45</v>
      </c>
      <c r="F862" s="3" t="s">
        <v>5612</v>
      </c>
      <c r="G862" s="4" t="s">
        <v>86</v>
      </c>
      <c r="H862" s="3" t="s">
        <v>252</v>
      </c>
      <c r="I862" s="3" t="s">
        <v>252</v>
      </c>
      <c r="J862" s="3" t="s">
        <v>104</v>
      </c>
      <c r="K862" s="3" t="s">
        <v>104</v>
      </c>
      <c r="L862" s="6" t="s">
        <v>252</v>
      </c>
      <c r="M862" s="3" t="s">
        <v>184</v>
      </c>
      <c r="N862" s="3" t="s">
        <v>5613</v>
      </c>
      <c r="O862" s="3" t="s">
        <v>92</v>
      </c>
      <c r="P862" s="3" t="s">
        <v>55</v>
      </c>
      <c r="Q862" s="3" t="s">
        <v>31</v>
      </c>
      <c r="R862" s="3">
        <v>70</v>
      </c>
      <c r="S862" s="3">
        <v>41</v>
      </c>
      <c r="T862" s="3">
        <v>70.900000000000006</v>
      </c>
      <c r="U862" s="3">
        <v>174</v>
      </c>
      <c r="V862" s="3">
        <v>164</v>
      </c>
      <c r="W862" s="3">
        <v>6.1</v>
      </c>
      <c r="X862" s="32">
        <v>671</v>
      </c>
      <c r="Y862" s="33">
        <v>635</v>
      </c>
      <c r="Z862" s="3">
        <v>5.7</v>
      </c>
      <c r="AA862" s="3">
        <v>46735.33</v>
      </c>
      <c r="AB862" s="3">
        <v>44679.839999999997</v>
      </c>
      <c r="AC862" s="3">
        <v>49347.03</v>
      </c>
      <c r="AD862" s="3">
        <v>46628.28</v>
      </c>
    </row>
    <row r="863" spans="1:30" x14ac:dyDescent="0.3">
      <c r="A863" s="3" t="s">
        <v>3626</v>
      </c>
      <c r="B863" s="4">
        <v>77779</v>
      </c>
      <c r="C863" s="4">
        <v>81</v>
      </c>
      <c r="D863" s="4" t="s">
        <v>25</v>
      </c>
      <c r="E863" s="5" t="s">
        <v>45</v>
      </c>
      <c r="F863" s="3" t="s">
        <v>3627</v>
      </c>
      <c r="G863" s="4" t="s">
        <v>86</v>
      </c>
      <c r="H863" s="3" t="s">
        <v>54</v>
      </c>
      <c r="I863" s="3" t="s">
        <v>175</v>
      </c>
      <c r="J863" s="3" t="s">
        <v>132</v>
      </c>
      <c r="K863" s="3" t="s">
        <v>132</v>
      </c>
      <c r="L863" s="6" t="s">
        <v>175</v>
      </c>
      <c r="M863" s="3" t="s">
        <v>184</v>
      </c>
      <c r="N863" s="3" t="s">
        <v>3628</v>
      </c>
      <c r="O863" s="3" t="s">
        <v>92</v>
      </c>
      <c r="P863" s="3" t="s">
        <v>161</v>
      </c>
      <c r="Q863" s="3" t="s">
        <v>31</v>
      </c>
      <c r="R863" s="3">
        <v>26</v>
      </c>
      <c r="S863" s="3">
        <v>20</v>
      </c>
      <c r="T863" s="3">
        <v>29.4</v>
      </c>
      <c r="U863" s="3">
        <v>63</v>
      </c>
      <c r="V863" s="3">
        <v>57</v>
      </c>
      <c r="W863" s="3">
        <v>10.199999999999999</v>
      </c>
      <c r="X863" s="32">
        <v>270</v>
      </c>
      <c r="Y863" s="33">
        <v>232</v>
      </c>
      <c r="Z863" s="3">
        <v>16.2</v>
      </c>
      <c r="AA863" s="3">
        <v>46580.22</v>
      </c>
      <c r="AB863" s="3">
        <v>40506.120000000003</v>
      </c>
      <c r="AC863" s="3">
        <v>47934.720000000001</v>
      </c>
      <c r="AD863" s="3">
        <v>41264.639999999999</v>
      </c>
    </row>
    <row r="864" spans="1:30" x14ac:dyDescent="0.3">
      <c r="A864" s="3" t="s">
        <v>5614</v>
      </c>
      <c r="B864" s="4">
        <v>45098</v>
      </c>
      <c r="C864" s="4">
        <v>126</v>
      </c>
      <c r="D864" s="4" t="s">
        <v>25</v>
      </c>
      <c r="E864" s="5" t="s">
        <v>45</v>
      </c>
      <c r="F864" s="3" t="s">
        <v>5615</v>
      </c>
      <c r="G864" s="4" t="s">
        <v>86</v>
      </c>
      <c r="H864" s="3" t="s">
        <v>299</v>
      </c>
      <c r="I864" s="3" t="s">
        <v>299</v>
      </c>
      <c r="J864" s="3" t="s">
        <v>104</v>
      </c>
      <c r="K864" s="3" t="s">
        <v>104</v>
      </c>
      <c r="L864" s="6" t="s">
        <v>299</v>
      </c>
      <c r="M864" s="3" t="s">
        <v>445</v>
      </c>
      <c r="N864" s="3" t="s">
        <v>5616</v>
      </c>
      <c r="O864" s="3" t="s">
        <v>301</v>
      </c>
      <c r="P864" s="3" t="s">
        <v>421</v>
      </c>
      <c r="Q864" s="3" t="s">
        <v>27</v>
      </c>
      <c r="R864" s="3">
        <v>65</v>
      </c>
      <c r="S864" s="3">
        <v>55</v>
      </c>
      <c r="T864" s="3">
        <v>19.600000000000001</v>
      </c>
      <c r="U864" s="3">
        <v>170</v>
      </c>
      <c r="V864" s="3">
        <v>167</v>
      </c>
      <c r="W864" s="3">
        <v>2.2000000000000002</v>
      </c>
      <c r="X864" s="32">
        <v>679</v>
      </c>
      <c r="Y864" s="33">
        <v>726</v>
      </c>
      <c r="Z864" s="3">
        <v>-6.5</v>
      </c>
      <c r="AA864" s="3">
        <v>46571.76</v>
      </c>
      <c r="AB864" s="3">
        <v>49657.04</v>
      </c>
      <c r="AC864" s="3">
        <v>48287.76</v>
      </c>
      <c r="AD864" s="3">
        <v>51637.04</v>
      </c>
    </row>
    <row r="865" spans="1:30" x14ac:dyDescent="0.3">
      <c r="A865" s="3" t="s">
        <v>5617</v>
      </c>
      <c r="B865" s="4">
        <v>88058</v>
      </c>
      <c r="C865" s="4">
        <v>18</v>
      </c>
      <c r="D865" s="4" t="s">
        <v>25</v>
      </c>
      <c r="E865" s="5" t="s">
        <v>45</v>
      </c>
      <c r="F865" s="3" t="s">
        <v>5618</v>
      </c>
      <c r="G865" s="4" t="s">
        <v>86</v>
      </c>
      <c r="H865" s="3" t="s">
        <v>245</v>
      </c>
      <c r="I865" s="3" t="s">
        <v>245</v>
      </c>
      <c r="J865" s="3" t="s">
        <v>104</v>
      </c>
      <c r="K865" s="3" t="s">
        <v>104</v>
      </c>
      <c r="L865" s="6" t="s">
        <v>245</v>
      </c>
      <c r="M865" s="3" t="s">
        <v>529</v>
      </c>
      <c r="N865" s="3" t="s">
        <v>5619</v>
      </c>
      <c r="O865" s="3" t="s">
        <v>248</v>
      </c>
      <c r="P865" s="3" t="s">
        <v>421</v>
      </c>
      <c r="Q865" s="3" t="s">
        <v>27</v>
      </c>
      <c r="R865" s="3">
        <v>21</v>
      </c>
      <c r="S865" s="3">
        <v>27</v>
      </c>
      <c r="T865" s="3">
        <v>-21.7</v>
      </c>
      <c r="U865" s="3">
        <v>69</v>
      </c>
      <c r="V865" s="3">
        <v>141</v>
      </c>
      <c r="W865" s="3">
        <v>-51.2</v>
      </c>
      <c r="X865" s="32">
        <v>554</v>
      </c>
      <c r="Y865" s="33">
        <v>606</v>
      </c>
      <c r="Z865" s="3">
        <v>-8.6</v>
      </c>
      <c r="AA865" s="3">
        <v>46565.64</v>
      </c>
      <c r="AB865" s="3">
        <v>48985.32</v>
      </c>
      <c r="AC865" s="3">
        <v>46565.64</v>
      </c>
      <c r="AD865" s="3">
        <v>48985.32</v>
      </c>
    </row>
    <row r="866" spans="1:30" x14ac:dyDescent="0.3">
      <c r="A866" s="3" t="s">
        <v>4720</v>
      </c>
      <c r="B866" s="4">
        <v>5445</v>
      </c>
      <c r="C866" s="4">
        <v>87</v>
      </c>
      <c r="D866" s="4" t="s">
        <v>25</v>
      </c>
      <c r="E866" s="5" t="s">
        <v>45</v>
      </c>
      <c r="F866" s="3" t="s">
        <v>4721</v>
      </c>
      <c r="G866" s="4" t="s">
        <v>86</v>
      </c>
      <c r="H866" s="3" t="s">
        <v>900</v>
      </c>
      <c r="I866" s="3" t="s">
        <v>240</v>
      </c>
      <c r="J866" s="3" t="s">
        <v>146</v>
      </c>
      <c r="K866" s="3" t="s">
        <v>146</v>
      </c>
      <c r="L866" s="6" t="s">
        <v>240</v>
      </c>
      <c r="M866" s="3" t="s">
        <v>241</v>
      </c>
      <c r="N866" s="3" t="s">
        <v>4722</v>
      </c>
      <c r="O866" s="3" t="s">
        <v>178</v>
      </c>
      <c r="P866" s="3" t="s">
        <v>57</v>
      </c>
      <c r="Q866" s="3" t="s">
        <v>31</v>
      </c>
      <c r="R866" s="3">
        <v>6</v>
      </c>
      <c r="S866" s="3">
        <v>7</v>
      </c>
      <c r="T866" s="3">
        <v>-21.4</v>
      </c>
      <c r="U866" s="3">
        <v>17</v>
      </c>
      <c r="V866" s="3">
        <v>20</v>
      </c>
      <c r="W866" s="3">
        <v>-12.4</v>
      </c>
      <c r="X866" s="32">
        <v>101</v>
      </c>
      <c r="Y866" s="33">
        <v>99</v>
      </c>
      <c r="Z866" s="3">
        <v>1.6</v>
      </c>
      <c r="AA866" s="3">
        <v>46562.95</v>
      </c>
      <c r="AB866" s="3">
        <v>45832.4</v>
      </c>
      <c r="AC866" s="3">
        <v>46562.95</v>
      </c>
      <c r="AD866" s="3">
        <v>45832.4</v>
      </c>
    </row>
    <row r="867" spans="1:30" x14ac:dyDescent="0.3">
      <c r="A867" s="3" t="s">
        <v>3629</v>
      </c>
      <c r="B867" s="4">
        <v>5037</v>
      </c>
      <c r="C867" s="4">
        <v>19</v>
      </c>
      <c r="D867" s="4" t="s">
        <v>25</v>
      </c>
      <c r="E867" s="5" t="s">
        <v>45</v>
      </c>
      <c r="F867" s="3" t="s">
        <v>3630</v>
      </c>
      <c r="G867" s="4" t="s">
        <v>86</v>
      </c>
      <c r="H867" s="3" t="s">
        <v>900</v>
      </c>
      <c r="I867" s="3" t="s">
        <v>240</v>
      </c>
      <c r="J867" s="3" t="s">
        <v>132</v>
      </c>
      <c r="K867" s="3" t="s">
        <v>132</v>
      </c>
      <c r="L867" s="6" t="s">
        <v>240</v>
      </c>
      <c r="M867" s="3" t="s">
        <v>241</v>
      </c>
      <c r="N867" s="3" t="s">
        <v>3631</v>
      </c>
      <c r="O867" s="3" t="s">
        <v>178</v>
      </c>
      <c r="P867" s="3" t="s">
        <v>51</v>
      </c>
      <c r="Q867" s="3" t="s">
        <v>31</v>
      </c>
      <c r="R867" s="3">
        <v>9</v>
      </c>
      <c r="S867" s="3">
        <v>7</v>
      </c>
      <c r="T867" s="3">
        <v>38.299999999999997</v>
      </c>
      <c r="U867" s="3">
        <v>28</v>
      </c>
      <c r="V867" s="3">
        <v>32</v>
      </c>
      <c r="W867" s="3">
        <v>-12.2</v>
      </c>
      <c r="X867" s="32">
        <v>137</v>
      </c>
      <c r="Y867" s="33">
        <v>137</v>
      </c>
      <c r="Z867" s="3">
        <v>0.1</v>
      </c>
      <c r="AA867" s="3">
        <v>46534.8</v>
      </c>
      <c r="AB867" s="3">
        <v>46497.120000000003</v>
      </c>
      <c r="AC867" s="3">
        <v>46534.8</v>
      </c>
      <c r="AD867" s="3">
        <v>46497.120000000003</v>
      </c>
    </row>
    <row r="868" spans="1:30" x14ac:dyDescent="0.3">
      <c r="A868" s="3" t="s">
        <v>322</v>
      </c>
      <c r="B868" s="4">
        <v>100019</v>
      </c>
      <c r="C868" s="4">
        <v>166</v>
      </c>
      <c r="D868" s="4" t="s">
        <v>25</v>
      </c>
      <c r="E868" s="5">
        <v>43019</v>
      </c>
      <c r="F868" s="3" t="s">
        <v>323</v>
      </c>
      <c r="G868" s="4" t="s">
        <v>86</v>
      </c>
      <c r="H868" s="3" t="s">
        <v>174</v>
      </c>
      <c r="I868" s="3" t="s">
        <v>252</v>
      </c>
      <c r="J868" s="3" t="s">
        <v>146</v>
      </c>
      <c r="K868" s="3" t="s">
        <v>146</v>
      </c>
      <c r="L868" s="6" t="s">
        <v>252</v>
      </c>
      <c r="M868" s="3" t="s">
        <v>154</v>
      </c>
      <c r="N868" s="3" t="s">
        <v>324</v>
      </c>
      <c r="O868" s="3" t="s">
        <v>311</v>
      </c>
      <c r="P868" s="3" t="s">
        <v>63</v>
      </c>
      <c r="Q868" s="3" t="s">
        <v>31</v>
      </c>
      <c r="X868" s="32">
        <v>162</v>
      </c>
      <c r="Y868" s="33"/>
      <c r="AA868" s="3">
        <v>46321.120000000003</v>
      </c>
      <c r="AC868" s="3">
        <v>46321.120000000003</v>
      </c>
    </row>
    <row r="869" spans="1:30" x14ac:dyDescent="0.3">
      <c r="A869" s="3" t="s">
        <v>5620</v>
      </c>
      <c r="B869" s="4">
        <v>39176</v>
      </c>
      <c r="C869" s="4">
        <v>148</v>
      </c>
      <c r="D869" s="4" t="s">
        <v>25</v>
      </c>
      <c r="E869" s="5" t="s">
        <v>45</v>
      </c>
      <c r="F869" s="3" t="s">
        <v>5621</v>
      </c>
      <c r="G869" s="4" t="s">
        <v>86</v>
      </c>
      <c r="H869" s="3" t="s">
        <v>252</v>
      </c>
      <c r="I869" s="3" t="s">
        <v>252</v>
      </c>
      <c r="J869" s="3" t="s">
        <v>104</v>
      </c>
      <c r="K869" s="3" t="s">
        <v>104</v>
      </c>
      <c r="L869" s="6" t="s">
        <v>252</v>
      </c>
      <c r="M869" s="3" t="s">
        <v>154</v>
      </c>
      <c r="N869" s="3" t="s">
        <v>5622</v>
      </c>
      <c r="O869" s="3" t="s">
        <v>311</v>
      </c>
      <c r="P869" s="3" t="s">
        <v>55</v>
      </c>
      <c r="Q869" s="3" t="s">
        <v>31</v>
      </c>
      <c r="R869" s="3">
        <v>37</v>
      </c>
      <c r="S869" s="3">
        <v>56</v>
      </c>
      <c r="T869" s="3">
        <v>-33.9</v>
      </c>
      <c r="U869" s="3">
        <v>151</v>
      </c>
      <c r="V869" s="3">
        <v>146</v>
      </c>
      <c r="W869" s="3">
        <v>3.5</v>
      </c>
      <c r="X869" s="32">
        <v>562</v>
      </c>
      <c r="Y869" s="33">
        <v>570</v>
      </c>
      <c r="Z869" s="3">
        <v>-1.3</v>
      </c>
      <c r="AA869" s="3">
        <v>46285.41</v>
      </c>
      <c r="AB869" s="3">
        <v>46524.25</v>
      </c>
      <c r="AC869" s="3">
        <v>49201.41</v>
      </c>
      <c r="AD869" s="3">
        <v>48870.25</v>
      </c>
    </row>
    <row r="870" spans="1:30" x14ac:dyDescent="0.3">
      <c r="A870" s="3" t="s">
        <v>2894</v>
      </c>
      <c r="B870" s="4">
        <v>27439</v>
      </c>
      <c r="C870" s="4">
        <v>143</v>
      </c>
      <c r="D870" s="4" t="s">
        <v>25</v>
      </c>
      <c r="E870" s="5" t="s">
        <v>45</v>
      </c>
      <c r="F870" s="3" t="s">
        <v>2895</v>
      </c>
      <c r="G870" s="4" t="s">
        <v>86</v>
      </c>
      <c r="H870" s="3" t="s">
        <v>831</v>
      </c>
      <c r="I870" s="3" t="s">
        <v>232</v>
      </c>
      <c r="J870" s="3" t="s">
        <v>232</v>
      </c>
      <c r="K870" s="3" t="s">
        <v>132</v>
      </c>
      <c r="L870" s="6" t="s">
        <v>175</v>
      </c>
      <c r="M870" s="3" t="s">
        <v>176</v>
      </c>
      <c r="N870" s="3" t="s">
        <v>2896</v>
      </c>
      <c r="O870" s="3" t="s">
        <v>178</v>
      </c>
      <c r="P870" s="3" t="s">
        <v>2897</v>
      </c>
      <c r="Q870" s="3" t="s">
        <v>31</v>
      </c>
      <c r="R870" s="3">
        <v>9</v>
      </c>
      <c r="S870" s="3">
        <v>7</v>
      </c>
      <c r="T870" s="3">
        <v>32.1</v>
      </c>
      <c r="U870" s="3">
        <v>27</v>
      </c>
      <c r="V870" s="3">
        <v>28</v>
      </c>
      <c r="W870" s="3">
        <v>-2.7</v>
      </c>
      <c r="X870" s="32">
        <v>151</v>
      </c>
      <c r="Y870" s="33">
        <v>179</v>
      </c>
      <c r="Z870" s="3">
        <v>-15.4</v>
      </c>
      <c r="AA870" s="3">
        <v>46247.65</v>
      </c>
      <c r="AB870" s="3">
        <v>55341.599999999999</v>
      </c>
      <c r="AC870" s="3">
        <v>48059.65</v>
      </c>
      <c r="AD870" s="3">
        <v>56814.6</v>
      </c>
    </row>
    <row r="871" spans="1:30" x14ac:dyDescent="0.3">
      <c r="A871" s="3" t="s">
        <v>2050</v>
      </c>
      <c r="B871" s="4">
        <v>40071</v>
      </c>
      <c r="C871" s="4">
        <v>195</v>
      </c>
      <c r="D871" s="4" t="s">
        <v>25</v>
      </c>
      <c r="E871" s="5" t="s">
        <v>45</v>
      </c>
      <c r="F871" s="3" t="s">
        <v>2051</v>
      </c>
      <c r="G871" s="4" t="s">
        <v>86</v>
      </c>
      <c r="H871" s="3" t="s">
        <v>252</v>
      </c>
      <c r="I871" s="3" t="s">
        <v>252</v>
      </c>
      <c r="J871" s="3" t="s">
        <v>89</v>
      </c>
      <c r="K871" s="3" t="s">
        <v>89</v>
      </c>
      <c r="L871" s="6" t="s">
        <v>252</v>
      </c>
      <c r="M871" s="3" t="s">
        <v>184</v>
      </c>
      <c r="N871" s="3" t="s">
        <v>2052</v>
      </c>
      <c r="O871" s="3" t="s">
        <v>92</v>
      </c>
      <c r="P871" s="3" t="s">
        <v>26</v>
      </c>
      <c r="Q871" s="3" t="s">
        <v>27</v>
      </c>
      <c r="R871" s="3">
        <v>33</v>
      </c>
      <c r="S871" s="3">
        <v>28</v>
      </c>
      <c r="T871" s="3">
        <v>17.899999999999999</v>
      </c>
      <c r="U871" s="3">
        <v>96</v>
      </c>
      <c r="V871" s="3">
        <v>101</v>
      </c>
      <c r="W871" s="3">
        <v>-4.5999999999999996</v>
      </c>
      <c r="X871" s="16">
        <v>418</v>
      </c>
      <c r="Y871" s="7">
        <v>452</v>
      </c>
      <c r="Z871" s="3">
        <v>-7.6</v>
      </c>
      <c r="AA871" s="3">
        <v>46219.86</v>
      </c>
      <c r="AB871" s="3">
        <v>52069.74</v>
      </c>
      <c r="AC871" s="3">
        <v>46219.86</v>
      </c>
      <c r="AD871" s="3">
        <v>53286.34</v>
      </c>
    </row>
    <row r="872" spans="1:30" x14ac:dyDescent="0.3">
      <c r="A872" s="3" t="s">
        <v>4723</v>
      </c>
      <c r="B872" s="4">
        <v>18656</v>
      </c>
      <c r="C872" s="4">
        <v>75</v>
      </c>
      <c r="D872" s="4" t="s">
        <v>25</v>
      </c>
      <c r="E872" s="5">
        <v>42636</v>
      </c>
      <c r="F872" s="3" t="s">
        <v>4724</v>
      </c>
      <c r="G872" s="4" t="s">
        <v>86</v>
      </c>
      <c r="H872" s="3" t="s">
        <v>758</v>
      </c>
      <c r="I872" s="3" t="s">
        <v>175</v>
      </c>
      <c r="J872" s="3" t="s">
        <v>146</v>
      </c>
      <c r="K872" s="3" t="s">
        <v>146</v>
      </c>
      <c r="L872" s="6" t="s">
        <v>175</v>
      </c>
      <c r="M872" s="3" t="s">
        <v>176</v>
      </c>
      <c r="N872" s="3" t="s">
        <v>4725</v>
      </c>
      <c r="O872" s="3" t="s">
        <v>178</v>
      </c>
      <c r="P872" s="3" t="s">
        <v>55</v>
      </c>
      <c r="Q872" s="3" t="s">
        <v>31</v>
      </c>
      <c r="R872" s="3">
        <v>16</v>
      </c>
      <c r="S872" s="3">
        <v>6</v>
      </c>
      <c r="T872" s="3">
        <v>181.8</v>
      </c>
      <c r="U872" s="3">
        <v>47</v>
      </c>
      <c r="V872" s="3">
        <v>16</v>
      </c>
      <c r="W872" s="3">
        <v>190.6</v>
      </c>
      <c r="X872" s="32">
        <v>161</v>
      </c>
      <c r="Y872" s="33">
        <v>78</v>
      </c>
      <c r="Z872" s="3">
        <v>105.8</v>
      </c>
      <c r="AA872" s="3">
        <v>46173.54</v>
      </c>
      <c r="AB872" s="3">
        <v>21271.439999999999</v>
      </c>
      <c r="AC872" s="3">
        <v>47436.66</v>
      </c>
      <c r="AD872" s="3">
        <v>21331.439999999999</v>
      </c>
    </row>
    <row r="873" spans="1:30" x14ac:dyDescent="0.3">
      <c r="A873" s="3" t="s">
        <v>5623</v>
      </c>
      <c r="B873" s="4">
        <v>41827</v>
      </c>
      <c r="C873" s="4">
        <v>29</v>
      </c>
      <c r="D873" s="4" t="s">
        <v>25</v>
      </c>
      <c r="E873" s="5" t="s">
        <v>45</v>
      </c>
      <c r="F873" s="3" t="s">
        <v>5624</v>
      </c>
      <c r="G873" s="4" t="s">
        <v>86</v>
      </c>
      <c r="H873" s="3" t="s">
        <v>33</v>
      </c>
      <c r="I873" s="3" t="s">
        <v>252</v>
      </c>
      <c r="J873" s="3" t="s">
        <v>104</v>
      </c>
      <c r="K873" s="3" t="s">
        <v>104</v>
      </c>
      <c r="L873" s="6" t="s">
        <v>2733</v>
      </c>
      <c r="M873" s="3" t="s">
        <v>2733</v>
      </c>
      <c r="N873" s="3" t="s">
        <v>5625</v>
      </c>
      <c r="O873" s="3" t="s">
        <v>92</v>
      </c>
      <c r="P873" s="3" t="s">
        <v>194</v>
      </c>
      <c r="Q873" s="3" t="s">
        <v>60</v>
      </c>
      <c r="R873" s="3">
        <v>35</v>
      </c>
      <c r="S873" s="3">
        <v>40</v>
      </c>
      <c r="T873" s="3">
        <v>-13.3</v>
      </c>
      <c r="U873" s="3">
        <v>109</v>
      </c>
      <c r="V873" s="3">
        <v>112</v>
      </c>
      <c r="W873" s="3">
        <v>-2.4</v>
      </c>
      <c r="X873" s="32">
        <v>393</v>
      </c>
      <c r="Y873" s="33">
        <v>364</v>
      </c>
      <c r="Z873" s="3">
        <v>8.1</v>
      </c>
      <c r="AA873" s="3">
        <v>46068.41</v>
      </c>
      <c r="AB873" s="3">
        <v>42620.76</v>
      </c>
      <c r="AC873" s="3">
        <v>46068.41</v>
      </c>
      <c r="AD873" s="3">
        <v>42620.76</v>
      </c>
    </row>
    <row r="874" spans="1:30" x14ac:dyDescent="0.3">
      <c r="A874" s="3" t="s">
        <v>5626</v>
      </c>
      <c r="B874" s="4">
        <v>8208</v>
      </c>
      <c r="C874" s="4">
        <v>75</v>
      </c>
      <c r="D874" s="4" t="s">
        <v>25</v>
      </c>
      <c r="E874" s="5" t="s">
        <v>45</v>
      </c>
      <c r="F874" s="3" t="s">
        <v>5627</v>
      </c>
      <c r="G874" s="4" t="s">
        <v>86</v>
      </c>
      <c r="H874" s="3" t="s">
        <v>900</v>
      </c>
      <c r="I874" s="3" t="s">
        <v>240</v>
      </c>
      <c r="J874" s="3" t="s">
        <v>104</v>
      </c>
      <c r="K874" s="3" t="s">
        <v>104</v>
      </c>
      <c r="L874" s="6" t="s">
        <v>240</v>
      </c>
      <c r="M874" s="3" t="s">
        <v>712</v>
      </c>
      <c r="N874" s="3" t="s">
        <v>5628</v>
      </c>
      <c r="O874" s="3" t="s">
        <v>178</v>
      </c>
      <c r="P874" s="3" t="s">
        <v>213</v>
      </c>
      <c r="Q874" s="3" t="s">
        <v>60</v>
      </c>
      <c r="R874" s="3">
        <v>57</v>
      </c>
      <c r="S874" s="3">
        <v>47</v>
      </c>
      <c r="T874" s="3">
        <v>22.5</v>
      </c>
      <c r="U874" s="3">
        <v>153</v>
      </c>
      <c r="V874" s="3">
        <v>170</v>
      </c>
      <c r="W874" s="3">
        <v>-10.4</v>
      </c>
      <c r="X874" s="32">
        <v>622</v>
      </c>
      <c r="Y874" s="33">
        <v>622</v>
      </c>
      <c r="Z874" s="3">
        <v>-0.2</v>
      </c>
      <c r="AA874" s="3">
        <v>46054.36</v>
      </c>
      <c r="AB874" s="3">
        <v>46126.41</v>
      </c>
      <c r="AC874" s="3">
        <v>46054.36</v>
      </c>
      <c r="AD874" s="3">
        <v>46126.41</v>
      </c>
    </row>
    <row r="875" spans="1:30" x14ac:dyDescent="0.3">
      <c r="A875" s="3" t="s">
        <v>4726</v>
      </c>
      <c r="B875" s="4">
        <v>29545</v>
      </c>
      <c r="C875" s="4">
        <v>89</v>
      </c>
      <c r="D875" s="4" t="s">
        <v>25</v>
      </c>
      <c r="E875" s="5" t="s">
        <v>45</v>
      </c>
      <c r="F875" s="3" t="s">
        <v>4727</v>
      </c>
      <c r="G875" s="4" t="s">
        <v>86</v>
      </c>
      <c r="H875" s="3" t="s">
        <v>153</v>
      </c>
      <c r="I875" s="3" t="s">
        <v>153</v>
      </c>
      <c r="J875" s="3" t="s">
        <v>146</v>
      </c>
      <c r="K875" s="3" t="s">
        <v>146</v>
      </c>
      <c r="L875" s="6" t="s">
        <v>153</v>
      </c>
      <c r="M875" s="3" t="s">
        <v>154</v>
      </c>
      <c r="N875" s="3" t="s">
        <v>4728</v>
      </c>
      <c r="O875" s="3" t="s">
        <v>156</v>
      </c>
      <c r="P875" s="3" t="s">
        <v>405</v>
      </c>
      <c r="Q875" s="3" t="s">
        <v>31</v>
      </c>
      <c r="R875" s="3">
        <v>15</v>
      </c>
      <c r="S875" s="3">
        <v>11</v>
      </c>
      <c r="T875" s="3">
        <v>36.4</v>
      </c>
      <c r="U875" s="3">
        <v>44</v>
      </c>
      <c r="V875" s="3">
        <v>35</v>
      </c>
      <c r="W875" s="3">
        <v>24.3</v>
      </c>
      <c r="X875" s="32">
        <v>147</v>
      </c>
      <c r="Y875" s="33">
        <v>116</v>
      </c>
      <c r="Z875" s="3">
        <v>26.8</v>
      </c>
      <c r="AA875" s="3">
        <v>45959.4</v>
      </c>
      <c r="AB875" s="3">
        <v>36868.35</v>
      </c>
      <c r="AC875" s="3">
        <v>47363.4</v>
      </c>
      <c r="AD875" s="3">
        <v>37348.35</v>
      </c>
    </row>
    <row r="876" spans="1:30" x14ac:dyDescent="0.3">
      <c r="A876" s="3" t="s">
        <v>2053</v>
      </c>
      <c r="B876" s="4">
        <v>42676</v>
      </c>
      <c r="C876" s="4">
        <v>188</v>
      </c>
      <c r="D876" s="4" t="s">
        <v>25</v>
      </c>
      <c r="E876" s="5" t="s">
        <v>45</v>
      </c>
      <c r="F876" s="3" t="s">
        <v>2054</v>
      </c>
      <c r="G876" s="4" t="s">
        <v>86</v>
      </c>
      <c r="H876" s="3" t="s">
        <v>299</v>
      </c>
      <c r="I876" s="3" t="s">
        <v>299</v>
      </c>
      <c r="J876" s="3" t="s">
        <v>89</v>
      </c>
      <c r="K876" s="3" t="s">
        <v>89</v>
      </c>
      <c r="L876" s="6" t="s">
        <v>299</v>
      </c>
      <c r="M876" s="3" t="s">
        <v>184</v>
      </c>
      <c r="N876" s="3" t="s">
        <v>2055</v>
      </c>
      <c r="O876" s="3" t="s">
        <v>301</v>
      </c>
      <c r="P876" s="3" t="s">
        <v>51</v>
      </c>
      <c r="Q876" s="3" t="s">
        <v>31</v>
      </c>
      <c r="R876" s="3">
        <v>34</v>
      </c>
      <c r="S876" s="3">
        <v>41</v>
      </c>
      <c r="T876" s="3">
        <v>-17.399999999999999</v>
      </c>
      <c r="U876" s="3">
        <v>101</v>
      </c>
      <c r="V876" s="3">
        <v>114</v>
      </c>
      <c r="W876" s="3">
        <v>-11.5</v>
      </c>
      <c r="X876" s="32">
        <v>341</v>
      </c>
      <c r="Y876" s="33">
        <v>354</v>
      </c>
      <c r="Z876" s="3">
        <v>-3.8</v>
      </c>
      <c r="AA876" s="3">
        <v>45777.23</v>
      </c>
      <c r="AB876" s="3">
        <v>47405.09</v>
      </c>
      <c r="AC876" s="3">
        <v>47169.23</v>
      </c>
      <c r="AD876" s="3">
        <v>49037.09</v>
      </c>
    </row>
    <row r="877" spans="1:30" x14ac:dyDescent="0.3">
      <c r="A877" s="3" t="s">
        <v>5629</v>
      </c>
      <c r="B877" s="4">
        <v>44333</v>
      </c>
      <c r="C877" s="4">
        <v>64</v>
      </c>
      <c r="D877" s="4" t="s">
        <v>25</v>
      </c>
      <c r="E877" s="5" t="s">
        <v>45</v>
      </c>
      <c r="F877" s="3" t="s">
        <v>5630</v>
      </c>
      <c r="G877" s="4" t="s">
        <v>86</v>
      </c>
      <c r="H877" s="3" t="s">
        <v>299</v>
      </c>
      <c r="I877" s="3" t="s">
        <v>299</v>
      </c>
      <c r="J877" s="3" t="s">
        <v>104</v>
      </c>
      <c r="K877" s="3" t="s">
        <v>104</v>
      </c>
      <c r="L877" s="6" t="s">
        <v>299</v>
      </c>
      <c r="M877" s="3" t="s">
        <v>184</v>
      </c>
      <c r="N877" s="3" t="s">
        <v>5631</v>
      </c>
      <c r="O877" s="3" t="s">
        <v>301</v>
      </c>
      <c r="P877" s="3" t="s">
        <v>213</v>
      </c>
      <c r="Q877" s="3" t="s">
        <v>60</v>
      </c>
      <c r="R877" s="3">
        <v>94</v>
      </c>
      <c r="S877" s="3">
        <v>53</v>
      </c>
      <c r="T877" s="3">
        <v>75.599999999999994</v>
      </c>
      <c r="U877" s="3">
        <v>268</v>
      </c>
      <c r="V877" s="3">
        <v>187</v>
      </c>
      <c r="W877" s="3">
        <v>43.2</v>
      </c>
      <c r="X877" s="32">
        <v>760</v>
      </c>
      <c r="Y877" s="33">
        <v>574</v>
      </c>
      <c r="Z877" s="3">
        <v>32.299999999999997</v>
      </c>
      <c r="AA877" s="3">
        <v>45682.12</v>
      </c>
      <c r="AB877" s="3">
        <v>34240.06</v>
      </c>
      <c r="AC877" s="3">
        <v>48420.12</v>
      </c>
      <c r="AD877" s="3">
        <v>36600.06</v>
      </c>
    </row>
    <row r="878" spans="1:30" x14ac:dyDescent="0.3">
      <c r="A878" s="3" t="s">
        <v>709</v>
      </c>
      <c r="B878" s="4">
        <v>25990</v>
      </c>
      <c r="C878" s="4">
        <v>116</v>
      </c>
      <c r="D878" s="4" t="s">
        <v>25</v>
      </c>
      <c r="E878" s="5">
        <v>43081</v>
      </c>
      <c r="F878" s="3" t="s">
        <v>710</v>
      </c>
      <c r="G878" s="4" t="s">
        <v>86</v>
      </c>
      <c r="H878" s="3" t="s">
        <v>711</v>
      </c>
      <c r="I878" s="3" t="s">
        <v>175</v>
      </c>
      <c r="J878" s="3" t="s">
        <v>146</v>
      </c>
      <c r="K878" s="3" t="s">
        <v>146</v>
      </c>
      <c r="L878" s="6" t="s">
        <v>175</v>
      </c>
      <c r="M878" s="3" t="s">
        <v>712</v>
      </c>
      <c r="N878" s="3" t="s">
        <v>713</v>
      </c>
      <c r="O878" s="3" t="s">
        <v>178</v>
      </c>
      <c r="P878" s="3" t="s">
        <v>714</v>
      </c>
      <c r="Q878" s="3" t="s">
        <v>31</v>
      </c>
      <c r="R878" s="3">
        <v>7</v>
      </c>
      <c r="U878" s="3">
        <v>28</v>
      </c>
      <c r="X878" s="32">
        <v>142</v>
      </c>
      <c r="Y878" s="33"/>
      <c r="AA878" s="3">
        <v>45544.76</v>
      </c>
      <c r="AC878" s="3">
        <v>45844.76</v>
      </c>
    </row>
    <row r="879" spans="1:30" x14ac:dyDescent="0.3">
      <c r="A879" s="3" t="s">
        <v>5632</v>
      </c>
      <c r="B879" s="4">
        <v>20534</v>
      </c>
      <c r="C879" s="4">
        <v>146</v>
      </c>
      <c r="D879" s="4" t="s">
        <v>25</v>
      </c>
      <c r="E879" s="5" t="s">
        <v>45</v>
      </c>
      <c r="F879" s="3" t="s">
        <v>5633</v>
      </c>
      <c r="G879" s="4" t="s">
        <v>86</v>
      </c>
      <c r="H879" s="3" t="s">
        <v>758</v>
      </c>
      <c r="I879" s="3" t="s">
        <v>175</v>
      </c>
      <c r="J879" s="3" t="s">
        <v>104</v>
      </c>
      <c r="K879" s="3" t="s">
        <v>104</v>
      </c>
      <c r="L879" s="6" t="s">
        <v>175</v>
      </c>
      <c r="M879" s="3" t="s">
        <v>176</v>
      </c>
      <c r="N879" s="3" t="s">
        <v>5634</v>
      </c>
      <c r="O879" s="3" t="s">
        <v>178</v>
      </c>
      <c r="P879" s="3" t="s">
        <v>213</v>
      </c>
      <c r="Q879" s="3" t="s">
        <v>60</v>
      </c>
      <c r="R879" s="3">
        <v>33</v>
      </c>
      <c r="S879" s="3">
        <v>31</v>
      </c>
      <c r="T879" s="3">
        <v>6.5</v>
      </c>
      <c r="U879" s="3">
        <v>97</v>
      </c>
      <c r="V879" s="3">
        <v>120</v>
      </c>
      <c r="W879" s="3">
        <v>-19.100000000000001</v>
      </c>
      <c r="X879" s="32">
        <v>443</v>
      </c>
      <c r="Y879" s="33">
        <v>489</v>
      </c>
      <c r="Z879" s="3">
        <v>-9.4</v>
      </c>
      <c r="AA879" s="3">
        <v>45517.8</v>
      </c>
      <c r="AB879" s="3">
        <v>50225.8</v>
      </c>
      <c r="AC879" s="3">
        <v>45517.8</v>
      </c>
      <c r="AD879" s="3">
        <v>50225.8</v>
      </c>
    </row>
    <row r="880" spans="1:30" x14ac:dyDescent="0.3">
      <c r="A880" s="3" t="s">
        <v>3632</v>
      </c>
      <c r="B880" s="4">
        <v>65193</v>
      </c>
      <c r="C880" s="4">
        <v>170</v>
      </c>
      <c r="D880" s="4" t="s">
        <v>25</v>
      </c>
      <c r="E880" s="5" t="s">
        <v>45</v>
      </c>
      <c r="F880" s="3" t="s">
        <v>3633</v>
      </c>
      <c r="G880" s="4" t="s">
        <v>86</v>
      </c>
      <c r="H880" s="3" t="s">
        <v>54</v>
      </c>
      <c r="I880" s="3" t="s">
        <v>191</v>
      </c>
      <c r="J880" s="3" t="s">
        <v>132</v>
      </c>
      <c r="K880" s="3" t="s">
        <v>132</v>
      </c>
      <c r="L880" s="6" t="s">
        <v>191</v>
      </c>
      <c r="M880" s="3" t="s">
        <v>211</v>
      </c>
      <c r="N880" s="3" t="s">
        <v>3634</v>
      </c>
      <c r="O880" s="3" t="s">
        <v>92</v>
      </c>
      <c r="P880" s="3" t="s">
        <v>55</v>
      </c>
      <c r="Q880" s="3" t="s">
        <v>31</v>
      </c>
      <c r="R880" s="3">
        <v>12</v>
      </c>
      <c r="S880" s="3">
        <v>24</v>
      </c>
      <c r="T880" s="3">
        <v>-51.1</v>
      </c>
      <c r="U880" s="3">
        <v>63</v>
      </c>
      <c r="V880" s="3">
        <v>44</v>
      </c>
      <c r="W880" s="3">
        <v>43.4</v>
      </c>
      <c r="X880" s="32">
        <v>203</v>
      </c>
      <c r="Y880" s="33">
        <v>188</v>
      </c>
      <c r="Z880" s="3">
        <v>7.9</v>
      </c>
      <c r="AA880" s="3">
        <v>45504.5</v>
      </c>
      <c r="AB880" s="3">
        <v>41668.839999999997</v>
      </c>
      <c r="AC880" s="3">
        <v>47760.5</v>
      </c>
      <c r="AD880" s="3">
        <v>43696.84</v>
      </c>
    </row>
    <row r="881" spans="1:30" x14ac:dyDescent="0.3">
      <c r="A881" s="3" t="s">
        <v>2898</v>
      </c>
      <c r="B881" s="4">
        <v>86851</v>
      </c>
      <c r="C881" s="4">
        <v>139</v>
      </c>
      <c r="D881" s="4" t="s">
        <v>25</v>
      </c>
      <c r="E881" s="5">
        <v>42709</v>
      </c>
      <c r="F881" s="3" t="s">
        <v>2899</v>
      </c>
      <c r="G881" s="4" t="s">
        <v>86</v>
      </c>
      <c r="H881" s="3" t="s">
        <v>831</v>
      </c>
      <c r="I881" s="3" t="s">
        <v>232</v>
      </c>
      <c r="J881" s="3" t="s">
        <v>232</v>
      </c>
      <c r="K881" s="3" t="s">
        <v>132</v>
      </c>
      <c r="L881" s="6" t="s">
        <v>175</v>
      </c>
      <c r="M881" s="3" t="s">
        <v>176</v>
      </c>
      <c r="N881" s="3" t="s">
        <v>2900</v>
      </c>
      <c r="O881" s="3" t="s">
        <v>92</v>
      </c>
      <c r="P881" s="3" t="s">
        <v>234</v>
      </c>
      <c r="Q881" s="3" t="s">
        <v>31</v>
      </c>
      <c r="R881" s="3">
        <v>23</v>
      </c>
      <c r="S881" s="3">
        <v>12</v>
      </c>
      <c r="T881" s="3">
        <v>87.5</v>
      </c>
      <c r="U881" s="3">
        <v>59</v>
      </c>
      <c r="V881" s="3">
        <v>36</v>
      </c>
      <c r="W881" s="3">
        <v>64.8</v>
      </c>
      <c r="X881" s="32">
        <v>220</v>
      </c>
      <c r="Y881" s="33">
        <v>98</v>
      </c>
      <c r="Z881" s="3">
        <v>125.1</v>
      </c>
      <c r="AA881" s="3">
        <v>45489.18</v>
      </c>
      <c r="AB881" s="3">
        <v>19821.900000000001</v>
      </c>
      <c r="AC881" s="3">
        <v>45489.18</v>
      </c>
      <c r="AD881" s="3">
        <v>20205.900000000001</v>
      </c>
    </row>
    <row r="882" spans="1:30" x14ac:dyDescent="0.3">
      <c r="A882" s="3" t="s">
        <v>5635</v>
      </c>
      <c r="B882" s="4">
        <v>12882</v>
      </c>
      <c r="C882" s="4">
        <v>127</v>
      </c>
      <c r="D882" s="4" t="s">
        <v>25</v>
      </c>
      <c r="E882" s="5" t="s">
        <v>45</v>
      </c>
      <c r="F882" s="3" t="s">
        <v>5636</v>
      </c>
      <c r="G882" s="4" t="s">
        <v>86</v>
      </c>
      <c r="H882" s="3" t="s">
        <v>896</v>
      </c>
      <c r="I882" s="3" t="s">
        <v>257</v>
      </c>
      <c r="J882" s="3" t="s">
        <v>104</v>
      </c>
      <c r="K882" s="3" t="s">
        <v>104</v>
      </c>
      <c r="L882" s="6" t="s">
        <v>257</v>
      </c>
      <c r="M882" s="3" t="s">
        <v>258</v>
      </c>
      <c r="N882" s="3" t="s">
        <v>5637</v>
      </c>
      <c r="O882" s="3" t="s">
        <v>178</v>
      </c>
      <c r="P882" s="3" t="s">
        <v>194</v>
      </c>
      <c r="Q882" s="3" t="s">
        <v>60</v>
      </c>
      <c r="R882" s="3">
        <v>39</v>
      </c>
      <c r="S882" s="3">
        <v>35</v>
      </c>
      <c r="T882" s="3">
        <v>12.1</v>
      </c>
      <c r="U882" s="3">
        <v>121</v>
      </c>
      <c r="V882" s="3">
        <v>128</v>
      </c>
      <c r="W882" s="3">
        <v>-5.8</v>
      </c>
      <c r="X882" s="32">
        <v>499</v>
      </c>
      <c r="Y882" s="33">
        <v>521</v>
      </c>
      <c r="Z882" s="3">
        <v>-4.0999999999999996</v>
      </c>
      <c r="AA882" s="3">
        <v>45170.73</v>
      </c>
      <c r="AB882" s="3">
        <v>47110.38</v>
      </c>
      <c r="AC882" s="3">
        <v>45170.73</v>
      </c>
      <c r="AD882" s="3">
        <v>47110.38</v>
      </c>
    </row>
    <row r="883" spans="1:30" x14ac:dyDescent="0.3">
      <c r="A883" s="3" t="s">
        <v>1010</v>
      </c>
      <c r="B883" s="4">
        <v>57098</v>
      </c>
      <c r="C883" s="4">
        <v>203</v>
      </c>
      <c r="D883" s="4" t="s">
        <v>25</v>
      </c>
      <c r="E883" s="5" t="s">
        <v>45</v>
      </c>
      <c r="F883" s="3" t="s">
        <v>1011</v>
      </c>
      <c r="G883" s="4" t="s">
        <v>86</v>
      </c>
      <c r="H883" s="3" t="s">
        <v>116</v>
      </c>
      <c r="I883" s="3" t="s">
        <v>116</v>
      </c>
      <c r="J883" s="3" t="s">
        <v>116</v>
      </c>
      <c r="K883" s="3" t="s">
        <v>132</v>
      </c>
      <c r="L883" s="6" t="s">
        <v>116</v>
      </c>
      <c r="M883" s="3" t="s">
        <v>122</v>
      </c>
      <c r="N883" s="3" t="s">
        <v>1012</v>
      </c>
      <c r="O883" s="3" t="s">
        <v>119</v>
      </c>
      <c r="P883" s="3" t="s">
        <v>28</v>
      </c>
      <c r="Q883" s="3" t="s">
        <v>31</v>
      </c>
      <c r="R883" s="3">
        <v>31</v>
      </c>
      <c r="S883" s="3">
        <v>26</v>
      </c>
      <c r="T883" s="3">
        <v>20.9</v>
      </c>
      <c r="U883" s="3">
        <v>93</v>
      </c>
      <c r="V883" s="3">
        <v>90</v>
      </c>
      <c r="W883" s="3">
        <v>2.9</v>
      </c>
      <c r="X883" s="32">
        <v>397</v>
      </c>
      <c r="Y883" s="33">
        <v>300</v>
      </c>
      <c r="Z883" s="3">
        <v>32.6</v>
      </c>
      <c r="AA883" s="3">
        <v>45144.62</v>
      </c>
      <c r="AB883" s="3">
        <v>38496.51</v>
      </c>
      <c r="AC883" s="3">
        <v>47929.120000000003</v>
      </c>
      <c r="AD883" s="3">
        <v>38496.51</v>
      </c>
    </row>
    <row r="884" spans="1:30" x14ac:dyDescent="0.3">
      <c r="A884" s="3" t="s">
        <v>2056</v>
      </c>
      <c r="B884" s="4">
        <v>10623</v>
      </c>
      <c r="C884" s="4">
        <v>134</v>
      </c>
      <c r="D884" s="4" t="s">
        <v>25</v>
      </c>
      <c r="E884" s="5" t="s">
        <v>45</v>
      </c>
      <c r="F884" s="3" t="s">
        <v>2057</v>
      </c>
      <c r="G884" s="4" t="s">
        <v>86</v>
      </c>
      <c r="H884" s="3" t="s">
        <v>896</v>
      </c>
      <c r="I884" s="3" t="s">
        <v>257</v>
      </c>
      <c r="J884" s="3" t="s">
        <v>89</v>
      </c>
      <c r="K884" s="3" t="s">
        <v>89</v>
      </c>
      <c r="L884" s="6" t="s">
        <v>257</v>
      </c>
      <c r="M884" s="3" t="s">
        <v>258</v>
      </c>
      <c r="N884" s="3" t="s">
        <v>2058</v>
      </c>
      <c r="O884" s="3" t="s">
        <v>178</v>
      </c>
      <c r="P884" s="3" t="s">
        <v>57</v>
      </c>
      <c r="Q884" s="3" t="s">
        <v>31</v>
      </c>
      <c r="R884" s="3">
        <v>34</v>
      </c>
      <c r="S884" s="3">
        <v>25</v>
      </c>
      <c r="T884" s="3">
        <v>39</v>
      </c>
      <c r="U884" s="3">
        <v>103</v>
      </c>
      <c r="V884" s="3">
        <v>143</v>
      </c>
      <c r="W884" s="3">
        <v>-28.3</v>
      </c>
      <c r="X884" s="32">
        <v>401</v>
      </c>
      <c r="Y884" s="33">
        <v>512</v>
      </c>
      <c r="Z884" s="3">
        <v>-21.8</v>
      </c>
      <c r="AA884" s="3">
        <v>44894.7</v>
      </c>
      <c r="AB884" s="3">
        <v>54577.64</v>
      </c>
      <c r="AC884" s="3">
        <v>44894.7</v>
      </c>
      <c r="AD884" s="3">
        <v>55938.09</v>
      </c>
    </row>
    <row r="885" spans="1:30" x14ac:dyDescent="0.3">
      <c r="A885" s="3" t="s">
        <v>3635</v>
      </c>
      <c r="B885" s="4">
        <v>4725</v>
      </c>
      <c r="C885" s="4">
        <v>157</v>
      </c>
      <c r="D885" s="4" t="s">
        <v>25</v>
      </c>
      <c r="E885" s="5" t="s">
        <v>45</v>
      </c>
      <c r="F885" s="3" t="s">
        <v>3636</v>
      </c>
      <c r="G885" s="4" t="s">
        <v>86</v>
      </c>
      <c r="H885" s="3" t="s">
        <v>900</v>
      </c>
      <c r="I885" s="3" t="s">
        <v>240</v>
      </c>
      <c r="J885" s="3" t="s">
        <v>132</v>
      </c>
      <c r="K885" s="3" t="s">
        <v>132</v>
      </c>
      <c r="L885" s="6" t="s">
        <v>240</v>
      </c>
      <c r="M885" s="3" t="s">
        <v>712</v>
      </c>
      <c r="N885" s="3" t="s">
        <v>3637</v>
      </c>
      <c r="O885" s="3" t="s">
        <v>178</v>
      </c>
      <c r="P885" s="3" t="s">
        <v>51</v>
      </c>
      <c r="Q885" s="3" t="s">
        <v>31</v>
      </c>
      <c r="R885" s="3">
        <v>7</v>
      </c>
      <c r="S885" s="3">
        <v>5</v>
      </c>
      <c r="T885" s="3">
        <v>40</v>
      </c>
      <c r="U885" s="3">
        <v>23</v>
      </c>
      <c r="V885" s="3">
        <v>22</v>
      </c>
      <c r="W885" s="3">
        <v>4.5</v>
      </c>
      <c r="X885" s="32">
        <v>154</v>
      </c>
      <c r="Y885" s="33">
        <v>169</v>
      </c>
      <c r="Z885" s="3">
        <v>-8.9</v>
      </c>
      <c r="AA885" s="3">
        <v>44846.879999999997</v>
      </c>
      <c r="AB885" s="3">
        <v>47929.68</v>
      </c>
      <c r="AC885" s="3">
        <v>51854.879999999997</v>
      </c>
      <c r="AD885" s="3">
        <v>56905.68</v>
      </c>
    </row>
    <row r="886" spans="1:30" x14ac:dyDescent="0.3">
      <c r="A886" s="3" t="s">
        <v>4729</v>
      </c>
      <c r="B886" s="4">
        <v>87849</v>
      </c>
      <c r="C886" s="4">
        <v>89</v>
      </c>
      <c r="D886" s="4" t="s">
        <v>25</v>
      </c>
      <c r="E886" s="5">
        <v>42870</v>
      </c>
      <c r="F886" s="3" t="s">
        <v>4730</v>
      </c>
      <c r="G886" s="4" t="s">
        <v>86</v>
      </c>
      <c r="H886" s="3" t="s">
        <v>245</v>
      </c>
      <c r="I886" s="3" t="s">
        <v>245</v>
      </c>
      <c r="J886" s="3" t="s">
        <v>146</v>
      </c>
      <c r="K886" s="3" t="s">
        <v>146</v>
      </c>
      <c r="L886" s="6" t="s">
        <v>245</v>
      </c>
      <c r="M886" s="3" t="s">
        <v>246</v>
      </c>
      <c r="N886" s="3" t="s">
        <v>4731</v>
      </c>
      <c r="O886" s="3" t="s">
        <v>248</v>
      </c>
      <c r="P886" s="3" t="s">
        <v>49</v>
      </c>
      <c r="Q886" s="3" t="s">
        <v>50</v>
      </c>
      <c r="R886" s="3">
        <v>18</v>
      </c>
      <c r="U886" s="3">
        <v>35</v>
      </c>
      <c r="X886" s="32">
        <v>124</v>
      </c>
      <c r="Y886" s="33"/>
      <c r="AA886" s="3">
        <v>44801.919999999998</v>
      </c>
      <c r="AC886" s="3">
        <v>45893.919999999998</v>
      </c>
    </row>
    <row r="887" spans="1:30" x14ac:dyDescent="0.3">
      <c r="A887" s="3" t="s">
        <v>5638</v>
      </c>
      <c r="B887" s="4">
        <v>39887</v>
      </c>
      <c r="C887" s="4">
        <v>151</v>
      </c>
      <c r="D887" s="4" t="s">
        <v>25</v>
      </c>
      <c r="E887" s="5" t="s">
        <v>45</v>
      </c>
      <c r="F887" s="3" t="s">
        <v>5639</v>
      </c>
      <c r="G887" s="4" t="s">
        <v>86</v>
      </c>
      <c r="H887" s="3" t="s">
        <v>252</v>
      </c>
      <c r="I887" s="3" t="s">
        <v>252</v>
      </c>
      <c r="J887" s="3" t="s">
        <v>104</v>
      </c>
      <c r="K887" s="3" t="s">
        <v>104</v>
      </c>
      <c r="L887" s="6" t="s">
        <v>252</v>
      </c>
      <c r="M887" s="3" t="s">
        <v>154</v>
      </c>
      <c r="N887" s="3" t="s">
        <v>5640</v>
      </c>
      <c r="O887" s="3" t="s">
        <v>311</v>
      </c>
      <c r="P887" s="3" t="s">
        <v>194</v>
      </c>
      <c r="Q887" s="3" t="s">
        <v>60</v>
      </c>
      <c r="R887" s="3">
        <v>41</v>
      </c>
      <c r="S887" s="3">
        <v>29</v>
      </c>
      <c r="T887" s="3">
        <v>44.7</v>
      </c>
      <c r="U887" s="3">
        <v>127</v>
      </c>
      <c r="V887" s="3">
        <v>114</v>
      </c>
      <c r="W887" s="3">
        <v>11.2</v>
      </c>
      <c r="X887" s="16">
        <v>556</v>
      </c>
      <c r="Y887" s="7">
        <v>613</v>
      </c>
      <c r="Z887" s="3">
        <v>-9.3000000000000007</v>
      </c>
      <c r="AA887" s="3">
        <v>44756.88</v>
      </c>
      <c r="AB887" s="3">
        <v>49318.52</v>
      </c>
      <c r="AC887" s="3">
        <v>47387.88</v>
      </c>
      <c r="AD887" s="3">
        <v>52236.52</v>
      </c>
    </row>
    <row r="888" spans="1:30" x14ac:dyDescent="0.3">
      <c r="A888" s="3" t="s">
        <v>3638</v>
      </c>
      <c r="B888" s="4">
        <v>89068</v>
      </c>
      <c r="C888" s="4">
        <v>103</v>
      </c>
      <c r="D888" s="4" t="s">
        <v>25</v>
      </c>
      <c r="E888" s="5" t="s">
        <v>45</v>
      </c>
      <c r="F888" s="3" t="s">
        <v>3639</v>
      </c>
      <c r="G888" s="4" t="s">
        <v>86</v>
      </c>
      <c r="H888" s="3" t="s">
        <v>245</v>
      </c>
      <c r="I888" s="3" t="s">
        <v>245</v>
      </c>
      <c r="J888" s="3" t="s">
        <v>132</v>
      </c>
      <c r="K888" s="3" t="s">
        <v>132</v>
      </c>
      <c r="L888" s="6" t="s">
        <v>245</v>
      </c>
      <c r="M888" s="3" t="s">
        <v>529</v>
      </c>
      <c r="N888" s="3" t="s">
        <v>3640</v>
      </c>
      <c r="O888" s="3" t="s">
        <v>248</v>
      </c>
      <c r="P888" s="3" t="s">
        <v>55</v>
      </c>
      <c r="Q888" s="3" t="s">
        <v>31</v>
      </c>
      <c r="R888" s="3">
        <v>85</v>
      </c>
      <c r="S888" s="3">
        <v>35</v>
      </c>
      <c r="T888" s="3">
        <v>143.30000000000001</v>
      </c>
      <c r="U888" s="3">
        <v>211</v>
      </c>
      <c r="V888" s="3">
        <v>119</v>
      </c>
      <c r="W888" s="3">
        <v>77.2</v>
      </c>
      <c r="X888" s="32">
        <v>563</v>
      </c>
      <c r="Y888" s="33">
        <v>387</v>
      </c>
      <c r="Z888" s="3">
        <v>45.3</v>
      </c>
      <c r="AA888" s="3">
        <v>44708.6</v>
      </c>
      <c r="AB888" s="3">
        <v>30856.080000000002</v>
      </c>
      <c r="AC888" s="3">
        <v>44708.6</v>
      </c>
      <c r="AD888" s="3">
        <v>30856.080000000002</v>
      </c>
    </row>
    <row r="889" spans="1:30" x14ac:dyDescent="0.3">
      <c r="A889" s="3" t="s">
        <v>4732</v>
      </c>
      <c r="B889" s="4">
        <v>89139</v>
      </c>
      <c r="C889" s="4">
        <v>88</v>
      </c>
      <c r="D889" s="4" t="s">
        <v>25</v>
      </c>
      <c r="E889" s="5" t="s">
        <v>45</v>
      </c>
      <c r="F889" s="3" t="s">
        <v>4733</v>
      </c>
      <c r="G889" s="4" t="s">
        <v>86</v>
      </c>
      <c r="H889" s="3" t="s">
        <v>245</v>
      </c>
      <c r="I889" s="3" t="s">
        <v>245</v>
      </c>
      <c r="J889" s="3" t="s">
        <v>146</v>
      </c>
      <c r="K889" s="3" t="s">
        <v>146</v>
      </c>
      <c r="L889" s="6" t="s">
        <v>245</v>
      </c>
      <c r="M889" s="3" t="s">
        <v>246</v>
      </c>
      <c r="N889" s="3" t="s">
        <v>4734</v>
      </c>
      <c r="O889" s="3" t="s">
        <v>248</v>
      </c>
      <c r="P889" s="3" t="s">
        <v>161</v>
      </c>
      <c r="Q889" s="3" t="s">
        <v>31</v>
      </c>
      <c r="R889" s="3">
        <v>10</v>
      </c>
      <c r="S889" s="3">
        <v>5</v>
      </c>
      <c r="T889" s="3">
        <v>90</v>
      </c>
      <c r="U889" s="3">
        <v>36</v>
      </c>
      <c r="V889" s="3">
        <v>23</v>
      </c>
      <c r="W889" s="3">
        <v>60</v>
      </c>
      <c r="X889" s="32">
        <v>125</v>
      </c>
      <c r="Y889" s="33">
        <v>86</v>
      </c>
      <c r="Z889" s="3">
        <v>45.6</v>
      </c>
      <c r="AA889" s="3">
        <v>44598.720000000001</v>
      </c>
      <c r="AB889" s="3">
        <v>30680.1</v>
      </c>
      <c r="AC889" s="3">
        <v>45018.720000000001</v>
      </c>
      <c r="AD889" s="3">
        <v>30680.1</v>
      </c>
    </row>
    <row r="890" spans="1:30" x14ac:dyDescent="0.3">
      <c r="A890" s="3" t="s">
        <v>5641</v>
      </c>
      <c r="B890" s="4">
        <v>11786</v>
      </c>
      <c r="C890" s="4">
        <v>162</v>
      </c>
      <c r="D890" s="4" t="s">
        <v>25</v>
      </c>
      <c r="E890" s="5" t="s">
        <v>45</v>
      </c>
      <c r="F890" s="3" t="s">
        <v>5642</v>
      </c>
      <c r="G890" s="4" t="s">
        <v>86</v>
      </c>
      <c r="H890" s="3" t="s">
        <v>896</v>
      </c>
      <c r="I890" s="3" t="s">
        <v>257</v>
      </c>
      <c r="J890" s="3" t="s">
        <v>104</v>
      </c>
      <c r="K890" s="3" t="s">
        <v>104</v>
      </c>
      <c r="L890" s="6" t="s">
        <v>257</v>
      </c>
      <c r="M890" s="3" t="s">
        <v>258</v>
      </c>
      <c r="N890" s="3" t="s">
        <v>5643</v>
      </c>
      <c r="O890" s="3" t="s">
        <v>178</v>
      </c>
      <c r="P890" s="3" t="s">
        <v>32</v>
      </c>
      <c r="Q890" s="3" t="s">
        <v>60</v>
      </c>
      <c r="R890" s="3">
        <v>49</v>
      </c>
      <c r="S890" s="3">
        <v>38</v>
      </c>
      <c r="T890" s="3">
        <v>29</v>
      </c>
      <c r="U890" s="3">
        <v>185</v>
      </c>
      <c r="V890" s="3">
        <v>158</v>
      </c>
      <c r="W890" s="3">
        <v>16.899999999999999</v>
      </c>
      <c r="X890" s="32">
        <v>639</v>
      </c>
      <c r="Y890" s="33">
        <v>660</v>
      </c>
      <c r="Z890" s="3">
        <v>-3.2</v>
      </c>
      <c r="AA890" s="3">
        <v>44527.49</v>
      </c>
      <c r="AB890" s="3">
        <v>45880.11</v>
      </c>
      <c r="AC890" s="3">
        <v>46256.13</v>
      </c>
      <c r="AD890" s="3">
        <v>47763.63</v>
      </c>
    </row>
    <row r="891" spans="1:30" x14ac:dyDescent="0.3">
      <c r="A891" s="3" t="s">
        <v>2059</v>
      </c>
      <c r="B891" s="4">
        <v>16517</v>
      </c>
      <c r="C891" s="4">
        <v>76</v>
      </c>
      <c r="D891" s="4" t="s">
        <v>25</v>
      </c>
      <c r="E891" s="5" t="s">
        <v>45</v>
      </c>
      <c r="F891" s="3" t="s">
        <v>2060</v>
      </c>
      <c r="G891" s="4" t="s">
        <v>86</v>
      </c>
      <c r="H891" s="3" t="s">
        <v>758</v>
      </c>
      <c r="I891" s="3" t="s">
        <v>175</v>
      </c>
      <c r="J891" s="3" t="s">
        <v>89</v>
      </c>
      <c r="K891" s="3" t="s">
        <v>89</v>
      </c>
      <c r="L891" s="6" t="s">
        <v>175</v>
      </c>
      <c r="M891" s="3" t="s">
        <v>176</v>
      </c>
      <c r="N891" s="3" t="s">
        <v>2061</v>
      </c>
      <c r="O891" s="3" t="s">
        <v>178</v>
      </c>
      <c r="P891" s="3" t="s">
        <v>194</v>
      </c>
      <c r="Q891" s="3" t="s">
        <v>60</v>
      </c>
      <c r="R891" s="3">
        <v>39</v>
      </c>
      <c r="S891" s="3">
        <v>36</v>
      </c>
      <c r="T891" s="3">
        <v>7.4</v>
      </c>
      <c r="U891" s="3">
        <v>171</v>
      </c>
      <c r="V891" s="3">
        <v>139</v>
      </c>
      <c r="W891" s="3">
        <v>23.1</v>
      </c>
      <c r="X891" s="32">
        <v>589</v>
      </c>
      <c r="Y891" s="33">
        <v>598</v>
      </c>
      <c r="Z891" s="3">
        <v>-1.4</v>
      </c>
      <c r="AA891" s="3">
        <v>44508.95</v>
      </c>
      <c r="AB891" s="3">
        <v>45138.2</v>
      </c>
      <c r="AC891" s="3">
        <v>44508.95</v>
      </c>
      <c r="AD891" s="3">
        <v>45138.2</v>
      </c>
    </row>
    <row r="892" spans="1:30" x14ac:dyDescent="0.3">
      <c r="A892" s="3" t="s">
        <v>3641</v>
      </c>
      <c r="B892" s="4">
        <v>34188</v>
      </c>
      <c r="C892" s="4">
        <v>157</v>
      </c>
      <c r="D892" s="4" t="s">
        <v>25</v>
      </c>
      <c r="E892" s="5" t="s">
        <v>45</v>
      </c>
      <c r="F892" s="3" t="s">
        <v>3642</v>
      </c>
      <c r="G892" s="4" t="s">
        <v>86</v>
      </c>
      <c r="H892" s="3" t="s">
        <v>252</v>
      </c>
      <c r="I892" s="3" t="s">
        <v>252</v>
      </c>
      <c r="J892" s="3" t="s">
        <v>132</v>
      </c>
      <c r="K892" s="3" t="s">
        <v>132</v>
      </c>
      <c r="L892" s="6" t="s">
        <v>252</v>
      </c>
      <c r="M892" s="3" t="s">
        <v>154</v>
      </c>
      <c r="N892" s="3" t="s">
        <v>3643</v>
      </c>
      <c r="O892" s="3" t="s">
        <v>311</v>
      </c>
      <c r="P892" s="3" t="s">
        <v>57</v>
      </c>
      <c r="Q892" s="3" t="s">
        <v>31</v>
      </c>
      <c r="R892" s="3">
        <v>43</v>
      </c>
      <c r="S892" s="3">
        <v>12</v>
      </c>
      <c r="T892" s="3">
        <v>258.3</v>
      </c>
      <c r="U892" s="3">
        <v>62</v>
      </c>
      <c r="V892" s="3">
        <v>40</v>
      </c>
      <c r="W892" s="3">
        <v>53.8</v>
      </c>
      <c r="X892" s="32">
        <v>210</v>
      </c>
      <c r="Y892" s="33">
        <v>219</v>
      </c>
      <c r="Z892" s="3">
        <v>-4.0999999999999996</v>
      </c>
      <c r="AA892" s="3">
        <v>44314.06</v>
      </c>
      <c r="AB892" s="3">
        <v>54664.26</v>
      </c>
      <c r="AC892" s="3">
        <v>48415.18</v>
      </c>
      <c r="AD892" s="3">
        <v>57126</v>
      </c>
    </row>
    <row r="893" spans="1:30" x14ac:dyDescent="0.3">
      <c r="A893" s="3" t="s">
        <v>5644</v>
      </c>
      <c r="B893" s="4">
        <v>44412</v>
      </c>
      <c r="C893" s="4">
        <v>102</v>
      </c>
      <c r="D893" s="4" t="s">
        <v>25</v>
      </c>
      <c r="E893" s="5" t="s">
        <v>45</v>
      </c>
      <c r="F893" s="3" t="s">
        <v>5645</v>
      </c>
      <c r="G893" s="4" t="s">
        <v>86</v>
      </c>
      <c r="H893" s="3" t="s">
        <v>299</v>
      </c>
      <c r="I893" s="3" t="s">
        <v>299</v>
      </c>
      <c r="J893" s="3" t="s">
        <v>104</v>
      </c>
      <c r="K893" s="3" t="s">
        <v>104</v>
      </c>
      <c r="L893" s="6" t="s">
        <v>299</v>
      </c>
      <c r="M893" s="3" t="s">
        <v>184</v>
      </c>
      <c r="N893" s="3" t="s">
        <v>5646</v>
      </c>
      <c r="O893" s="3" t="s">
        <v>301</v>
      </c>
      <c r="P893" s="3" t="s">
        <v>57</v>
      </c>
      <c r="Q893" s="3" t="s">
        <v>31</v>
      </c>
      <c r="R893" s="3">
        <v>76</v>
      </c>
      <c r="S893" s="3">
        <v>61</v>
      </c>
      <c r="T893" s="3">
        <v>25</v>
      </c>
      <c r="U893" s="3">
        <v>215</v>
      </c>
      <c r="V893" s="3">
        <v>198</v>
      </c>
      <c r="W893" s="3">
        <v>8.1999999999999993</v>
      </c>
      <c r="X893" s="32">
        <v>700</v>
      </c>
      <c r="Y893" s="33">
        <v>620</v>
      </c>
      <c r="Z893" s="3">
        <v>12.9</v>
      </c>
      <c r="AA893" s="3">
        <v>44280</v>
      </c>
      <c r="AB893" s="3">
        <v>42735.9</v>
      </c>
      <c r="AC893" s="3">
        <v>44280</v>
      </c>
      <c r="AD893" s="3">
        <v>43428.9</v>
      </c>
    </row>
    <row r="894" spans="1:30" x14ac:dyDescent="0.3">
      <c r="A894" s="3" t="s">
        <v>5647</v>
      </c>
      <c r="B894" s="4">
        <v>43387</v>
      </c>
      <c r="C894" s="4">
        <v>109</v>
      </c>
      <c r="D894" s="4" t="s">
        <v>25</v>
      </c>
      <c r="E894" s="5" t="s">
        <v>45</v>
      </c>
      <c r="F894" s="3" t="s">
        <v>5648</v>
      </c>
      <c r="G894" s="4" t="s">
        <v>86</v>
      </c>
      <c r="H894" s="3" t="s">
        <v>299</v>
      </c>
      <c r="I894" s="3" t="s">
        <v>299</v>
      </c>
      <c r="J894" s="3" t="s">
        <v>104</v>
      </c>
      <c r="K894" s="3" t="s">
        <v>104</v>
      </c>
      <c r="L894" s="6" t="s">
        <v>299</v>
      </c>
      <c r="M894" s="3" t="s">
        <v>445</v>
      </c>
      <c r="N894" s="3" t="s">
        <v>5649</v>
      </c>
      <c r="O894" s="3" t="s">
        <v>301</v>
      </c>
      <c r="P894" s="3" t="s">
        <v>63</v>
      </c>
      <c r="Q894" s="3" t="s">
        <v>31</v>
      </c>
      <c r="R894" s="3">
        <v>57</v>
      </c>
      <c r="S894" s="3">
        <v>75</v>
      </c>
      <c r="T894" s="3">
        <v>-23.9</v>
      </c>
      <c r="U894" s="3">
        <v>156</v>
      </c>
      <c r="V894" s="3">
        <v>221</v>
      </c>
      <c r="W894" s="3">
        <v>-29.5</v>
      </c>
      <c r="X894" s="32">
        <v>611</v>
      </c>
      <c r="Y894" s="33">
        <v>727</v>
      </c>
      <c r="Z894" s="3">
        <v>-15.9</v>
      </c>
      <c r="AA894" s="3">
        <v>44252.160000000003</v>
      </c>
      <c r="AB894" s="3">
        <v>52629.84</v>
      </c>
      <c r="AC894" s="3">
        <v>44252.160000000003</v>
      </c>
      <c r="AD894" s="3">
        <v>52629.84</v>
      </c>
    </row>
    <row r="895" spans="1:30" x14ac:dyDescent="0.3">
      <c r="A895" s="3" t="s">
        <v>2062</v>
      </c>
      <c r="B895" s="4">
        <v>47782</v>
      </c>
      <c r="C895" s="4">
        <v>103</v>
      </c>
      <c r="D895" s="4" t="s">
        <v>25</v>
      </c>
      <c r="E895" s="5" t="s">
        <v>45</v>
      </c>
      <c r="F895" s="3" t="s">
        <v>2063</v>
      </c>
      <c r="G895" s="4" t="s">
        <v>86</v>
      </c>
      <c r="H895" s="3" t="s">
        <v>87</v>
      </c>
      <c r="I895" s="3" t="s">
        <v>88</v>
      </c>
      <c r="J895" s="3" t="s">
        <v>89</v>
      </c>
      <c r="K895" s="3" t="s">
        <v>89</v>
      </c>
      <c r="L895" s="6" t="s">
        <v>88</v>
      </c>
      <c r="M895" s="3" t="s">
        <v>133</v>
      </c>
      <c r="N895" s="3" t="s">
        <v>2064</v>
      </c>
      <c r="O895" s="3" t="s">
        <v>106</v>
      </c>
      <c r="P895" s="3" t="s">
        <v>57</v>
      </c>
      <c r="Q895" s="3" t="s">
        <v>31</v>
      </c>
      <c r="R895" s="3">
        <v>13</v>
      </c>
      <c r="S895" s="3">
        <v>14</v>
      </c>
      <c r="T895" s="3">
        <v>-5.7</v>
      </c>
      <c r="U895" s="3">
        <v>35</v>
      </c>
      <c r="V895" s="3">
        <v>34</v>
      </c>
      <c r="W895" s="3">
        <v>2.9</v>
      </c>
      <c r="X895" s="32">
        <v>154</v>
      </c>
      <c r="Y895" s="33">
        <v>119</v>
      </c>
      <c r="Z895" s="3">
        <v>28.7</v>
      </c>
      <c r="AA895" s="3">
        <v>44204.800000000003</v>
      </c>
      <c r="AB895" s="3">
        <v>33493.199999999997</v>
      </c>
      <c r="AC895" s="3">
        <v>44204.800000000003</v>
      </c>
      <c r="AD895" s="3">
        <v>33493.199999999997</v>
      </c>
    </row>
    <row r="896" spans="1:30" x14ac:dyDescent="0.3">
      <c r="A896" s="3" t="s">
        <v>4735</v>
      </c>
      <c r="B896" s="4">
        <v>5555</v>
      </c>
      <c r="C896" s="4">
        <v>81</v>
      </c>
      <c r="D896" s="4" t="s">
        <v>25</v>
      </c>
      <c r="E896" s="5">
        <v>42758</v>
      </c>
      <c r="F896" s="3" t="s">
        <v>4736</v>
      </c>
      <c r="G896" s="4" t="s">
        <v>86</v>
      </c>
      <c r="H896" s="3" t="s">
        <v>900</v>
      </c>
      <c r="I896" s="3" t="s">
        <v>240</v>
      </c>
      <c r="J896" s="3" t="s">
        <v>146</v>
      </c>
      <c r="K896" s="3" t="s">
        <v>146</v>
      </c>
      <c r="L896" s="6" t="s">
        <v>240</v>
      </c>
      <c r="M896" s="3" t="s">
        <v>241</v>
      </c>
      <c r="N896" s="3" t="s">
        <v>4737</v>
      </c>
      <c r="O896" s="3" t="s">
        <v>178</v>
      </c>
      <c r="P896" s="3" t="s">
        <v>1797</v>
      </c>
      <c r="Q896" s="3" t="s">
        <v>60</v>
      </c>
      <c r="R896" s="3">
        <v>6</v>
      </c>
      <c r="S896" s="3">
        <v>1</v>
      </c>
      <c r="T896" s="3">
        <v>525</v>
      </c>
      <c r="U896" s="3">
        <v>22</v>
      </c>
      <c r="V896" s="3">
        <v>9</v>
      </c>
      <c r="W896" s="3">
        <v>144.4</v>
      </c>
      <c r="X896" s="32">
        <v>72</v>
      </c>
      <c r="Y896" s="33">
        <v>74</v>
      </c>
      <c r="Z896" s="3">
        <v>-2.5</v>
      </c>
      <c r="AA896" s="3">
        <v>44134.559999999998</v>
      </c>
      <c r="AB896" s="3">
        <v>47757.54</v>
      </c>
      <c r="AC896" s="3">
        <v>45936.959999999999</v>
      </c>
      <c r="AD896" s="3">
        <v>48189.54</v>
      </c>
    </row>
    <row r="897" spans="1:30" x14ac:dyDescent="0.3">
      <c r="A897" s="3" t="s">
        <v>4738</v>
      </c>
      <c r="B897" s="4">
        <v>74740</v>
      </c>
      <c r="C897" s="4">
        <v>139</v>
      </c>
      <c r="D897" s="4" t="s">
        <v>25</v>
      </c>
      <c r="E897" s="5" t="s">
        <v>45</v>
      </c>
      <c r="F897" s="3" t="s">
        <v>4739</v>
      </c>
      <c r="G897" s="4" t="s">
        <v>86</v>
      </c>
      <c r="H897" s="3" t="s">
        <v>54</v>
      </c>
      <c r="I897" s="3" t="s">
        <v>175</v>
      </c>
      <c r="J897" s="3" t="s">
        <v>146</v>
      </c>
      <c r="K897" s="3" t="s">
        <v>146</v>
      </c>
      <c r="L897" s="6" t="s">
        <v>175</v>
      </c>
      <c r="M897" s="3" t="s">
        <v>184</v>
      </c>
      <c r="N897" s="3" t="s">
        <v>4740</v>
      </c>
      <c r="O897" s="3" t="s">
        <v>92</v>
      </c>
      <c r="P897" s="3" t="s">
        <v>747</v>
      </c>
      <c r="Q897" s="3" t="s">
        <v>31</v>
      </c>
      <c r="R897" s="3">
        <v>12</v>
      </c>
      <c r="S897" s="3">
        <v>12</v>
      </c>
      <c r="T897" s="3">
        <v>0</v>
      </c>
      <c r="U897" s="3">
        <v>40</v>
      </c>
      <c r="V897" s="3">
        <v>37</v>
      </c>
      <c r="W897" s="3">
        <v>9.6</v>
      </c>
      <c r="X897" s="32">
        <v>196</v>
      </c>
      <c r="Y897" s="33">
        <v>138</v>
      </c>
      <c r="Z897" s="3">
        <v>42.5</v>
      </c>
      <c r="AA897" s="3">
        <v>44100</v>
      </c>
      <c r="AB897" s="3">
        <v>29652.78</v>
      </c>
      <c r="AC897" s="3">
        <v>44100</v>
      </c>
      <c r="AD897" s="3">
        <v>29652.78</v>
      </c>
    </row>
    <row r="898" spans="1:30" x14ac:dyDescent="0.3">
      <c r="A898" s="3" t="s">
        <v>1013</v>
      </c>
      <c r="B898" s="4">
        <v>58860</v>
      </c>
      <c r="C898" s="4">
        <v>192</v>
      </c>
      <c r="D898" s="4" t="s">
        <v>25</v>
      </c>
      <c r="E898" s="5" t="s">
        <v>45</v>
      </c>
      <c r="F898" s="3" t="s">
        <v>1014</v>
      </c>
      <c r="G898" s="4" t="s">
        <v>86</v>
      </c>
      <c r="H898" s="3" t="s">
        <v>116</v>
      </c>
      <c r="I898" s="3" t="s">
        <v>116</v>
      </c>
      <c r="J898" s="3" t="s">
        <v>116</v>
      </c>
      <c r="K898" s="3" t="s">
        <v>89</v>
      </c>
      <c r="L898" s="6" t="s">
        <v>116</v>
      </c>
      <c r="M898" s="3" t="s">
        <v>122</v>
      </c>
      <c r="N898" s="3" t="s">
        <v>1015</v>
      </c>
      <c r="O898" s="3" t="s">
        <v>119</v>
      </c>
      <c r="P898" s="3" t="s">
        <v>128</v>
      </c>
      <c r="Q898" s="3" t="s">
        <v>60</v>
      </c>
      <c r="R898" s="3">
        <v>92</v>
      </c>
      <c r="S898" s="3">
        <v>58</v>
      </c>
      <c r="T898" s="3">
        <v>58</v>
      </c>
      <c r="U898" s="3">
        <v>232</v>
      </c>
      <c r="V898" s="3">
        <v>182</v>
      </c>
      <c r="W898" s="3">
        <v>27.6</v>
      </c>
      <c r="X898" s="32">
        <v>578</v>
      </c>
      <c r="Y898" s="33">
        <v>503</v>
      </c>
      <c r="Z898" s="3">
        <v>14.8</v>
      </c>
      <c r="AA898" s="3">
        <v>43944.6</v>
      </c>
      <c r="AB898" s="3">
        <v>37703.64</v>
      </c>
      <c r="AC898" s="3">
        <v>45678.6</v>
      </c>
      <c r="AD898" s="3">
        <v>39029.64</v>
      </c>
    </row>
    <row r="899" spans="1:30" x14ac:dyDescent="0.3">
      <c r="A899" s="3" t="s">
        <v>3644</v>
      </c>
      <c r="B899" s="4">
        <v>84170</v>
      </c>
      <c r="C899" s="4">
        <v>222</v>
      </c>
      <c r="D899" s="4" t="s">
        <v>25</v>
      </c>
      <c r="E899" s="5" t="s">
        <v>45</v>
      </c>
      <c r="F899" s="3" t="s">
        <v>3645</v>
      </c>
      <c r="G899" s="4" t="s">
        <v>86</v>
      </c>
      <c r="H899" s="3" t="s">
        <v>54</v>
      </c>
      <c r="I899" s="3" t="s">
        <v>191</v>
      </c>
      <c r="J899" s="3" t="s">
        <v>132</v>
      </c>
      <c r="K899" s="3" t="s">
        <v>132</v>
      </c>
      <c r="L899" s="6" t="s">
        <v>191</v>
      </c>
      <c r="M899" s="3" t="s">
        <v>272</v>
      </c>
      <c r="N899" s="3" t="s">
        <v>3646</v>
      </c>
      <c r="O899" s="3" t="s">
        <v>92</v>
      </c>
      <c r="P899" s="3" t="s">
        <v>213</v>
      </c>
      <c r="Q899" s="3" t="s">
        <v>60</v>
      </c>
      <c r="R899" s="3">
        <v>40</v>
      </c>
      <c r="S899" s="3">
        <v>19</v>
      </c>
      <c r="T899" s="3">
        <v>109.2</v>
      </c>
      <c r="U899" s="3">
        <v>92</v>
      </c>
      <c r="V899" s="3">
        <v>78</v>
      </c>
      <c r="W899" s="3">
        <v>17.3</v>
      </c>
      <c r="X899" s="32">
        <v>298</v>
      </c>
      <c r="Y899" s="33">
        <v>284</v>
      </c>
      <c r="Z899" s="3">
        <v>4.9000000000000004</v>
      </c>
      <c r="AA899" s="3">
        <v>43911</v>
      </c>
      <c r="AB899" s="3">
        <v>41869.199999999997</v>
      </c>
      <c r="AC899" s="3">
        <v>43911</v>
      </c>
      <c r="AD899" s="3">
        <v>41869.199999999997</v>
      </c>
    </row>
    <row r="900" spans="1:30" x14ac:dyDescent="0.3">
      <c r="A900" s="3" t="s">
        <v>2065</v>
      </c>
      <c r="B900" s="4">
        <v>43136</v>
      </c>
      <c r="C900" s="4">
        <v>242</v>
      </c>
      <c r="D900" s="4" t="s">
        <v>25</v>
      </c>
      <c r="E900" s="5" t="s">
        <v>45</v>
      </c>
      <c r="F900" s="3" t="s">
        <v>2066</v>
      </c>
      <c r="G900" s="4" t="s">
        <v>86</v>
      </c>
      <c r="H900" s="3" t="s">
        <v>299</v>
      </c>
      <c r="I900" s="3" t="s">
        <v>299</v>
      </c>
      <c r="J900" s="3" t="s">
        <v>89</v>
      </c>
      <c r="K900" s="3" t="s">
        <v>89</v>
      </c>
      <c r="L900" s="6" t="s">
        <v>299</v>
      </c>
      <c r="M900" s="3" t="s">
        <v>184</v>
      </c>
      <c r="N900" s="3" t="s">
        <v>2067</v>
      </c>
      <c r="O900" s="3" t="s">
        <v>301</v>
      </c>
      <c r="P900" s="3" t="s">
        <v>63</v>
      </c>
      <c r="Q900" s="3" t="s">
        <v>31</v>
      </c>
      <c r="R900" s="3">
        <v>69</v>
      </c>
      <c r="S900" s="3">
        <v>36</v>
      </c>
      <c r="T900" s="3">
        <v>91.4</v>
      </c>
      <c r="U900" s="3">
        <v>156</v>
      </c>
      <c r="V900" s="3">
        <v>120</v>
      </c>
      <c r="W900" s="3">
        <v>29.9</v>
      </c>
      <c r="X900" s="32">
        <v>440</v>
      </c>
      <c r="Y900" s="33">
        <v>357</v>
      </c>
      <c r="Z900" s="3">
        <v>23.1</v>
      </c>
      <c r="AA900" s="3">
        <v>43895.66</v>
      </c>
      <c r="AB900" s="3">
        <v>36739.56</v>
      </c>
      <c r="AC900" s="3">
        <v>50577.66</v>
      </c>
      <c r="AD900" s="3">
        <v>41083.56</v>
      </c>
    </row>
    <row r="901" spans="1:30" x14ac:dyDescent="0.3">
      <c r="A901" s="3" t="s">
        <v>3647</v>
      </c>
      <c r="B901" s="4">
        <v>65251</v>
      </c>
      <c r="C901" s="4">
        <v>167</v>
      </c>
      <c r="D901" s="4" t="s">
        <v>25</v>
      </c>
      <c r="E901" s="5" t="s">
        <v>45</v>
      </c>
      <c r="F901" s="3" t="s">
        <v>3648</v>
      </c>
      <c r="G901" s="4" t="s">
        <v>86</v>
      </c>
      <c r="H901" s="3" t="s">
        <v>54</v>
      </c>
      <c r="I901" s="3" t="s">
        <v>191</v>
      </c>
      <c r="J901" s="3" t="s">
        <v>132</v>
      </c>
      <c r="K901" s="3" t="s">
        <v>132</v>
      </c>
      <c r="L901" s="6" t="s">
        <v>191</v>
      </c>
      <c r="M901" s="3" t="s">
        <v>211</v>
      </c>
      <c r="N901" s="3" t="s">
        <v>3649</v>
      </c>
      <c r="O901" s="3" t="s">
        <v>92</v>
      </c>
      <c r="P901" s="3" t="s">
        <v>341</v>
      </c>
      <c r="Q901" s="3">
        <v>0</v>
      </c>
      <c r="R901" s="3">
        <v>9</v>
      </c>
      <c r="S901" s="3">
        <v>13</v>
      </c>
      <c r="T901" s="3">
        <v>-35</v>
      </c>
      <c r="U901" s="3">
        <v>31</v>
      </c>
      <c r="V901" s="3">
        <v>33</v>
      </c>
      <c r="W901" s="3">
        <v>-6.1</v>
      </c>
      <c r="X901" s="32">
        <v>157</v>
      </c>
      <c r="Y901" s="33">
        <v>165</v>
      </c>
      <c r="Z901" s="3">
        <v>-4.9000000000000004</v>
      </c>
      <c r="AA901" s="3">
        <v>43661.95</v>
      </c>
      <c r="AB901" s="3">
        <v>45904.800000000003</v>
      </c>
      <c r="AC901" s="3">
        <v>43661.95</v>
      </c>
      <c r="AD901" s="3">
        <v>45904.800000000003</v>
      </c>
    </row>
    <row r="902" spans="1:30" x14ac:dyDescent="0.3">
      <c r="A902" s="3" t="s">
        <v>3650</v>
      </c>
      <c r="B902" s="4">
        <v>64138</v>
      </c>
      <c r="C902" s="4">
        <v>64</v>
      </c>
      <c r="D902" s="4" t="s">
        <v>25</v>
      </c>
      <c r="E902" s="5" t="s">
        <v>45</v>
      </c>
      <c r="F902" s="3" t="s">
        <v>3651</v>
      </c>
      <c r="G902" s="4" t="s">
        <v>86</v>
      </c>
      <c r="H902" s="3" t="s">
        <v>54</v>
      </c>
      <c r="I902" s="3" t="s">
        <v>191</v>
      </c>
      <c r="J902" s="3" t="s">
        <v>132</v>
      </c>
      <c r="K902" s="3" t="s">
        <v>132</v>
      </c>
      <c r="L902" s="6" t="s">
        <v>191</v>
      </c>
      <c r="M902" s="3" t="s">
        <v>211</v>
      </c>
      <c r="N902" s="3" t="s">
        <v>3652</v>
      </c>
      <c r="O902" s="3" t="s">
        <v>92</v>
      </c>
      <c r="P902" s="3" t="s">
        <v>289</v>
      </c>
      <c r="Q902" s="3" t="s">
        <v>60</v>
      </c>
      <c r="R902" s="3">
        <v>20</v>
      </c>
      <c r="S902" s="3">
        <v>11</v>
      </c>
      <c r="T902" s="3">
        <v>88.9</v>
      </c>
      <c r="U902" s="3">
        <v>53</v>
      </c>
      <c r="V902" s="3">
        <v>66</v>
      </c>
      <c r="W902" s="3">
        <v>-20.6</v>
      </c>
      <c r="X902" s="32">
        <v>251</v>
      </c>
      <c r="Y902" s="33">
        <v>235</v>
      </c>
      <c r="Z902" s="3">
        <v>6.9</v>
      </c>
      <c r="AA902" s="3">
        <v>43588.3</v>
      </c>
      <c r="AB902" s="3">
        <v>41168.21</v>
      </c>
      <c r="AC902" s="3">
        <v>46886.68</v>
      </c>
      <c r="AD902" s="3">
        <v>43874.61</v>
      </c>
    </row>
    <row r="903" spans="1:30" x14ac:dyDescent="0.3">
      <c r="A903" s="3" t="s">
        <v>3653</v>
      </c>
      <c r="B903" s="4">
        <v>86698</v>
      </c>
      <c r="C903" s="4">
        <v>125</v>
      </c>
      <c r="D903" s="4" t="s">
        <v>25</v>
      </c>
      <c r="E903" s="5" t="s">
        <v>45</v>
      </c>
      <c r="F903" s="3" t="s">
        <v>3654</v>
      </c>
      <c r="G903" s="4" t="s">
        <v>86</v>
      </c>
      <c r="H903" s="3" t="s">
        <v>812</v>
      </c>
      <c r="I903" s="3" t="s">
        <v>175</v>
      </c>
      <c r="J903" s="3" t="s">
        <v>132</v>
      </c>
      <c r="K903" s="3" t="s">
        <v>132</v>
      </c>
      <c r="L903" s="6" t="s">
        <v>175</v>
      </c>
      <c r="M903" s="3" t="s">
        <v>184</v>
      </c>
      <c r="N903" s="3" t="s">
        <v>3655</v>
      </c>
      <c r="O903" s="3" t="s">
        <v>92</v>
      </c>
      <c r="P903" s="3" t="s">
        <v>49</v>
      </c>
      <c r="Q903" s="3" t="s">
        <v>50</v>
      </c>
      <c r="R903" s="3">
        <v>10</v>
      </c>
      <c r="S903" s="3">
        <v>6</v>
      </c>
      <c r="T903" s="3">
        <v>66.7</v>
      </c>
      <c r="U903" s="3">
        <v>50</v>
      </c>
      <c r="V903" s="3">
        <v>49</v>
      </c>
      <c r="W903" s="3">
        <v>2</v>
      </c>
      <c r="X903" s="32">
        <v>207</v>
      </c>
      <c r="Y903" s="33">
        <v>159</v>
      </c>
      <c r="Z903" s="3">
        <v>30.1</v>
      </c>
      <c r="AA903" s="3">
        <v>43387.48</v>
      </c>
      <c r="AB903" s="3">
        <v>33006.400000000001</v>
      </c>
      <c r="AC903" s="3">
        <v>44323.48</v>
      </c>
      <c r="AD903" s="3">
        <v>34074.400000000001</v>
      </c>
    </row>
    <row r="904" spans="1:30" x14ac:dyDescent="0.3">
      <c r="A904" s="3" t="s">
        <v>4741</v>
      </c>
      <c r="B904" s="4">
        <v>19009</v>
      </c>
      <c r="C904" s="4">
        <v>92</v>
      </c>
      <c r="D904" s="4" t="s">
        <v>25</v>
      </c>
      <c r="E904" s="5" t="s">
        <v>45</v>
      </c>
      <c r="F904" s="3" t="s">
        <v>4742</v>
      </c>
      <c r="G904" s="4" t="s">
        <v>86</v>
      </c>
      <c r="H904" s="3" t="s">
        <v>758</v>
      </c>
      <c r="I904" s="3" t="s">
        <v>175</v>
      </c>
      <c r="J904" s="3" t="s">
        <v>146</v>
      </c>
      <c r="K904" s="3" t="s">
        <v>146</v>
      </c>
      <c r="L904" s="6" t="s">
        <v>175</v>
      </c>
      <c r="M904" s="3" t="s">
        <v>176</v>
      </c>
      <c r="N904" s="3" t="s">
        <v>4743</v>
      </c>
      <c r="O904" s="3" t="s">
        <v>178</v>
      </c>
      <c r="P904" s="3" t="s">
        <v>2007</v>
      </c>
      <c r="Q904" s="3" t="s">
        <v>60</v>
      </c>
      <c r="R904" s="3">
        <v>9</v>
      </c>
      <c r="S904" s="3">
        <v>8</v>
      </c>
      <c r="T904" s="3">
        <v>13.3</v>
      </c>
      <c r="U904" s="3">
        <v>31</v>
      </c>
      <c r="V904" s="3">
        <v>28</v>
      </c>
      <c r="W904" s="3">
        <v>12.7</v>
      </c>
      <c r="X904" s="32">
        <v>145</v>
      </c>
      <c r="Y904" s="33">
        <v>126</v>
      </c>
      <c r="Z904" s="3">
        <v>15.5</v>
      </c>
      <c r="AA904" s="3">
        <v>43246.44</v>
      </c>
      <c r="AB904" s="3">
        <v>37433.879999999997</v>
      </c>
      <c r="AC904" s="3">
        <v>43246.44</v>
      </c>
      <c r="AD904" s="3">
        <v>37433.879999999997</v>
      </c>
    </row>
    <row r="905" spans="1:30" x14ac:dyDescent="0.3">
      <c r="A905" s="3" t="s">
        <v>5650</v>
      </c>
      <c r="B905" s="4">
        <v>44331</v>
      </c>
      <c r="C905" s="4">
        <v>132</v>
      </c>
      <c r="D905" s="4" t="s">
        <v>25</v>
      </c>
      <c r="E905" s="5" t="s">
        <v>45</v>
      </c>
      <c r="F905" s="3" t="s">
        <v>5651</v>
      </c>
      <c r="G905" s="4" t="s">
        <v>86</v>
      </c>
      <c r="H905" s="3" t="s">
        <v>299</v>
      </c>
      <c r="I905" s="3" t="s">
        <v>299</v>
      </c>
      <c r="J905" s="3" t="s">
        <v>104</v>
      </c>
      <c r="K905" s="3" t="s">
        <v>104</v>
      </c>
      <c r="L905" s="6" t="s">
        <v>299</v>
      </c>
      <c r="M905" s="3" t="s">
        <v>184</v>
      </c>
      <c r="N905" s="3" t="s">
        <v>5652</v>
      </c>
      <c r="O905" s="3" t="s">
        <v>301</v>
      </c>
      <c r="P905" s="3" t="s">
        <v>213</v>
      </c>
      <c r="Q905" s="3" t="s">
        <v>60</v>
      </c>
      <c r="R905" s="3">
        <v>113</v>
      </c>
      <c r="S905" s="3">
        <v>75</v>
      </c>
      <c r="T905" s="3">
        <v>50.7</v>
      </c>
      <c r="U905" s="3">
        <v>285</v>
      </c>
      <c r="V905" s="3">
        <v>192</v>
      </c>
      <c r="W905" s="3">
        <v>48.4</v>
      </c>
      <c r="X905" s="32">
        <v>746</v>
      </c>
      <c r="Y905" s="33">
        <v>617</v>
      </c>
      <c r="Z905" s="3">
        <v>20.9</v>
      </c>
      <c r="AA905" s="3">
        <v>43231.6</v>
      </c>
      <c r="AB905" s="3">
        <v>36086</v>
      </c>
      <c r="AC905" s="3">
        <v>50125.599999999999</v>
      </c>
      <c r="AD905" s="3">
        <v>41468</v>
      </c>
    </row>
    <row r="906" spans="1:30" x14ac:dyDescent="0.3">
      <c r="A906" s="3" t="s">
        <v>5653</v>
      </c>
      <c r="B906" s="4">
        <v>39884</v>
      </c>
      <c r="C906" s="4">
        <v>199</v>
      </c>
      <c r="D906" s="4" t="s">
        <v>25</v>
      </c>
      <c r="E906" s="5" t="s">
        <v>45</v>
      </c>
      <c r="F906" s="3" t="s">
        <v>5654</v>
      </c>
      <c r="G906" s="4" t="s">
        <v>86</v>
      </c>
      <c r="H906" s="3" t="s">
        <v>252</v>
      </c>
      <c r="I906" s="3" t="s">
        <v>252</v>
      </c>
      <c r="J906" s="3" t="s">
        <v>104</v>
      </c>
      <c r="K906" s="3" t="s">
        <v>104</v>
      </c>
      <c r="L906" s="6" t="s">
        <v>252</v>
      </c>
      <c r="M906" s="3" t="s">
        <v>154</v>
      </c>
      <c r="N906" s="3" t="s">
        <v>5655</v>
      </c>
      <c r="O906" s="3" t="s">
        <v>311</v>
      </c>
      <c r="P906" s="3" t="s">
        <v>194</v>
      </c>
      <c r="Q906" s="3" t="s">
        <v>60</v>
      </c>
      <c r="R906" s="3">
        <v>43</v>
      </c>
      <c r="S906" s="3">
        <v>60</v>
      </c>
      <c r="T906" s="3">
        <v>-27.9</v>
      </c>
      <c r="U906" s="3">
        <v>133</v>
      </c>
      <c r="V906" s="3">
        <v>138</v>
      </c>
      <c r="W906" s="3">
        <v>-3.7</v>
      </c>
      <c r="X906" s="16">
        <v>540</v>
      </c>
      <c r="Y906" s="7">
        <v>550</v>
      </c>
      <c r="Z906" s="3">
        <v>-1.9</v>
      </c>
      <c r="AA906" s="3">
        <v>43130.68</v>
      </c>
      <c r="AB906" s="3">
        <v>59104.800000000003</v>
      </c>
      <c r="AC906" s="3">
        <v>44006.68</v>
      </c>
      <c r="AD906" s="3">
        <v>60756.800000000003</v>
      </c>
    </row>
    <row r="907" spans="1:30" x14ac:dyDescent="0.3">
      <c r="A907" s="3" t="s">
        <v>4744</v>
      </c>
      <c r="B907" s="4">
        <v>27130</v>
      </c>
      <c r="C907" s="4">
        <v>141</v>
      </c>
      <c r="D907" s="4" t="s">
        <v>25</v>
      </c>
      <c r="E907" s="5">
        <v>42710</v>
      </c>
      <c r="F907" s="3" t="s">
        <v>4745</v>
      </c>
      <c r="G907" s="4" t="s">
        <v>86</v>
      </c>
      <c r="H907" s="3" t="s">
        <v>758</v>
      </c>
      <c r="I907" s="3" t="s">
        <v>175</v>
      </c>
      <c r="J907" s="3" t="s">
        <v>146</v>
      </c>
      <c r="K907" s="3" t="s">
        <v>146</v>
      </c>
      <c r="L907" s="6" t="s">
        <v>175</v>
      </c>
      <c r="M907" s="3" t="s">
        <v>176</v>
      </c>
      <c r="N907" s="3" t="s">
        <v>4746</v>
      </c>
      <c r="O907" s="3" t="s">
        <v>178</v>
      </c>
      <c r="P907" s="3" t="s">
        <v>49</v>
      </c>
      <c r="Q907" s="3" t="s">
        <v>50</v>
      </c>
      <c r="R907" s="3">
        <v>6</v>
      </c>
      <c r="S907" s="3">
        <v>7</v>
      </c>
      <c r="T907" s="3">
        <v>-7.7</v>
      </c>
      <c r="U907" s="3">
        <v>34</v>
      </c>
      <c r="V907" s="3">
        <v>28</v>
      </c>
      <c r="W907" s="3">
        <v>24.2</v>
      </c>
      <c r="X907" s="32">
        <v>134</v>
      </c>
      <c r="Y907" s="33">
        <v>129</v>
      </c>
      <c r="Z907" s="3">
        <v>4</v>
      </c>
      <c r="AA907" s="3">
        <v>43115.9</v>
      </c>
      <c r="AB907" s="3">
        <v>41670.120000000003</v>
      </c>
      <c r="AC907" s="3">
        <v>44103.9</v>
      </c>
      <c r="AD907" s="3">
        <v>42090.12</v>
      </c>
    </row>
    <row r="908" spans="1:30" x14ac:dyDescent="0.3">
      <c r="A908" s="3" t="s">
        <v>4747</v>
      </c>
      <c r="B908" s="4">
        <v>5153</v>
      </c>
      <c r="C908" s="4">
        <v>118</v>
      </c>
      <c r="D908" s="4" t="s">
        <v>25</v>
      </c>
      <c r="E908" s="5">
        <v>42758</v>
      </c>
      <c r="F908" s="3" t="s">
        <v>4748</v>
      </c>
      <c r="G908" s="4" t="s">
        <v>86</v>
      </c>
      <c r="H908" s="3" t="s">
        <v>900</v>
      </c>
      <c r="I908" s="3" t="s">
        <v>240</v>
      </c>
      <c r="J908" s="3" t="s">
        <v>146</v>
      </c>
      <c r="K908" s="3" t="s">
        <v>146</v>
      </c>
      <c r="L908" s="6" t="s">
        <v>240</v>
      </c>
      <c r="M908" s="3" t="s">
        <v>241</v>
      </c>
      <c r="N908" s="3" t="s">
        <v>4749</v>
      </c>
      <c r="O908" s="3" t="s">
        <v>178</v>
      </c>
      <c r="P908" s="3" t="s">
        <v>51</v>
      </c>
      <c r="Q908" s="3" t="s">
        <v>31</v>
      </c>
      <c r="R908" s="3">
        <v>8</v>
      </c>
      <c r="S908" s="3">
        <v>6</v>
      </c>
      <c r="T908" s="3">
        <v>29.2</v>
      </c>
      <c r="U908" s="3">
        <v>18</v>
      </c>
      <c r="V908" s="3">
        <v>25</v>
      </c>
      <c r="W908" s="3">
        <v>-28</v>
      </c>
      <c r="X908" s="32">
        <v>116</v>
      </c>
      <c r="Y908" s="33">
        <v>136</v>
      </c>
      <c r="Z908" s="3">
        <v>-14.8</v>
      </c>
      <c r="AA908" s="3">
        <v>42879.44</v>
      </c>
      <c r="AB908" s="3">
        <v>50354.12</v>
      </c>
      <c r="AC908" s="3">
        <v>42879.44</v>
      </c>
      <c r="AD908" s="3">
        <v>50354.12</v>
      </c>
    </row>
    <row r="909" spans="1:30" x14ac:dyDescent="0.3">
      <c r="A909" s="3" t="s">
        <v>4750</v>
      </c>
      <c r="B909" s="4">
        <v>89339</v>
      </c>
      <c r="C909" s="4">
        <v>98</v>
      </c>
      <c r="D909" s="4" t="s">
        <v>25</v>
      </c>
      <c r="E909" s="5">
        <v>42853</v>
      </c>
      <c r="F909" s="3" t="s">
        <v>4751</v>
      </c>
      <c r="G909" s="4" t="s">
        <v>86</v>
      </c>
      <c r="H909" s="3" t="s">
        <v>245</v>
      </c>
      <c r="I909" s="3" t="s">
        <v>245</v>
      </c>
      <c r="J909" s="3" t="s">
        <v>146</v>
      </c>
      <c r="K909" s="3" t="s">
        <v>146</v>
      </c>
      <c r="L909" s="6" t="s">
        <v>245</v>
      </c>
      <c r="M909" s="3" t="s">
        <v>246</v>
      </c>
      <c r="N909" s="3" t="s">
        <v>4752</v>
      </c>
      <c r="O909" s="3" t="s">
        <v>248</v>
      </c>
      <c r="P909" s="3" t="s">
        <v>49</v>
      </c>
      <c r="Q909" s="3" t="s">
        <v>50</v>
      </c>
      <c r="R909" s="3">
        <v>11</v>
      </c>
      <c r="U909" s="3">
        <v>31</v>
      </c>
      <c r="X909" s="32">
        <v>112</v>
      </c>
      <c r="Y909" s="33"/>
      <c r="AA909" s="3">
        <v>42844.4</v>
      </c>
      <c r="AC909" s="3">
        <v>43540.4</v>
      </c>
    </row>
    <row r="910" spans="1:30" x14ac:dyDescent="0.3">
      <c r="A910" s="3" t="s">
        <v>4753</v>
      </c>
      <c r="B910" s="4">
        <v>28628</v>
      </c>
      <c r="C910" s="4">
        <v>55</v>
      </c>
      <c r="D910" s="4" t="s">
        <v>25</v>
      </c>
      <c r="E910" s="5" t="s">
        <v>45</v>
      </c>
      <c r="F910" s="3" t="s">
        <v>4754</v>
      </c>
      <c r="G910" s="4" t="s">
        <v>86</v>
      </c>
      <c r="H910" s="3" t="s">
        <v>153</v>
      </c>
      <c r="I910" s="3" t="s">
        <v>153</v>
      </c>
      <c r="J910" s="3" t="s">
        <v>146</v>
      </c>
      <c r="K910" s="3" t="s">
        <v>146</v>
      </c>
      <c r="L910" s="6" t="s">
        <v>153</v>
      </c>
      <c r="M910" s="3" t="s">
        <v>154</v>
      </c>
      <c r="N910" s="3" t="s">
        <v>4755</v>
      </c>
      <c r="O910" s="3" t="s">
        <v>156</v>
      </c>
      <c r="P910" s="3" t="s">
        <v>37</v>
      </c>
      <c r="Q910" s="3" t="s">
        <v>60</v>
      </c>
      <c r="R910" s="3">
        <v>11</v>
      </c>
      <c r="S910" s="3">
        <v>8</v>
      </c>
      <c r="T910" s="3">
        <v>28.6</v>
      </c>
      <c r="U910" s="3">
        <v>33</v>
      </c>
      <c r="V910" s="3">
        <v>29</v>
      </c>
      <c r="W910" s="3">
        <v>12</v>
      </c>
      <c r="X910" s="32">
        <v>146</v>
      </c>
      <c r="Y910" s="33">
        <v>125</v>
      </c>
      <c r="Z910" s="3">
        <v>17</v>
      </c>
      <c r="AA910" s="3">
        <v>42758.720000000001</v>
      </c>
      <c r="AB910" s="3">
        <v>36560.980000000003</v>
      </c>
      <c r="AC910" s="3">
        <v>42758.720000000001</v>
      </c>
      <c r="AD910" s="3">
        <v>36560.980000000003</v>
      </c>
    </row>
    <row r="911" spans="1:30" x14ac:dyDescent="0.3">
      <c r="A911" s="3" t="s">
        <v>2068</v>
      </c>
      <c r="B911" s="4">
        <v>80457</v>
      </c>
      <c r="C911" s="4">
        <v>31</v>
      </c>
      <c r="D911" s="4" t="s">
        <v>25</v>
      </c>
      <c r="E911" s="5" t="s">
        <v>45</v>
      </c>
      <c r="F911" s="3" t="s">
        <v>2069</v>
      </c>
      <c r="G911" s="4" t="s">
        <v>86</v>
      </c>
      <c r="H911" s="3" t="s">
        <v>54</v>
      </c>
      <c r="I911" s="3" t="s">
        <v>191</v>
      </c>
      <c r="J911" s="3" t="s">
        <v>89</v>
      </c>
      <c r="K911" s="3" t="s">
        <v>89</v>
      </c>
      <c r="L911" s="6" t="s">
        <v>191</v>
      </c>
      <c r="M911" s="3" t="s">
        <v>211</v>
      </c>
      <c r="N911" s="3" t="s">
        <v>2070</v>
      </c>
      <c r="O911" s="3" t="s">
        <v>92</v>
      </c>
      <c r="P911" s="3" t="s">
        <v>107</v>
      </c>
      <c r="Q911" s="3" t="s">
        <v>31</v>
      </c>
      <c r="R911" s="3">
        <v>9</v>
      </c>
      <c r="S911" s="3">
        <v>77</v>
      </c>
      <c r="T911" s="3">
        <v>-87.9</v>
      </c>
      <c r="U911" s="3">
        <v>35</v>
      </c>
      <c r="V911" s="3">
        <v>156</v>
      </c>
      <c r="W911" s="3">
        <v>-77.8</v>
      </c>
      <c r="X911" s="32">
        <v>611</v>
      </c>
      <c r="Y911" s="33">
        <v>335</v>
      </c>
      <c r="Z911" s="3">
        <v>82.4</v>
      </c>
      <c r="AA911" s="3">
        <v>42531.3</v>
      </c>
      <c r="AB911" s="3">
        <v>24495.19</v>
      </c>
      <c r="AC911" s="3">
        <v>42531.3</v>
      </c>
      <c r="AD911" s="3">
        <v>24495.19</v>
      </c>
    </row>
    <row r="912" spans="1:30" x14ac:dyDescent="0.3">
      <c r="A912" s="3" t="s">
        <v>1016</v>
      </c>
      <c r="B912" s="4">
        <v>77419</v>
      </c>
      <c r="C912" s="4">
        <v>151</v>
      </c>
      <c r="D912" s="4" t="s">
        <v>25</v>
      </c>
      <c r="E912" s="5" t="s">
        <v>45</v>
      </c>
      <c r="F912" s="3" t="s">
        <v>1017</v>
      </c>
      <c r="G912" s="4" t="s">
        <v>86</v>
      </c>
      <c r="H912" s="3" t="s">
        <v>116</v>
      </c>
      <c r="I912" s="3" t="s">
        <v>116</v>
      </c>
      <c r="J912" s="3" t="s">
        <v>116</v>
      </c>
      <c r="K912" s="3" t="s">
        <v>89</v>
      </c>
      <c r="L912" s="6" t="s">
        <v>116</v>
      </c>
      <c r="M912" s="3" t="s">
        <v>122</v>
      </c>
      <c r="N912" s="3" t="s">
        <v>1018</v>
      </c>
      <c r="O912" s="3" t="s">
        <v>92</v>
      </c>
      <c r="P912" s="3" t="s">
        <v>938</v>
      </c>
      <c r="Q912" s="3" t="s">
        <v>31</v>
      </c>
      <c r="R912" s="3">
        <v>39</v>
      </c>
      <c r="S912" s="3">
        <v>28</v>
      </c>
      <c r="T912" s="3">
        <v>39.6</v>
      </c>
      <c r="U912" s="3">
        <v>123</v>
      </c>
      <c r="V912" s="3">
        <v>101</v>
      </c>
      <c r="W912" s="3">
        <v>21.1</v>
      </c>
      <c r="X912" s="32">
        <v>424</v>
      </c>
      <c r="Y912" s="33">
        <v>357</v>
      </c>
      <c r="Z912" s="3">
        <v>18.600000000000001</v>
      </c>
      <c r="AA912" s="3">
        <v>42512.72</v>
      </c>
      <c r="AB912" s="3">
        <v>35851.71</v>
      </c>
      <c r="AC912" s="3">
        <v>42512.72</v>
      </c>
      <c r="AD912" s="3">
        <v>35851.71</v>
      </c>
    </row>
    <row r="913" spans="1:30" x14ac:dyDescent="0.3">
      <c r="A913" s="3" t="s">
        <v>4756</v>
      </c>
      <c r="B913" s="4">
        <v>35933</v>
      </c>
      <c r="C913" s="4">
        <v>70</v>
      </c>
      <c r="D913" s="4" t="s">
        <v>25</v>
      </c>
      <c r="E913" s="5" t="s">
        <v>45</v>
      </c>
      <c r="F913" s="3" t="s">
        <v>4757</v>
      </c>
      <c r="G913" s="4" t="s">
        <v>86</v>
      </c>
      <c r="H913" s="3" t="s">
        <v>252</v>
      </c>
      <c r="I913" s="3" t="s">
        <v>252</v>
      </c>
      <c r="J913" s="3" t="s">
        <v>146</v>
      </c>
      <c r="K913" s="3" t="s">
        <v>146</v>
      </c>
      <c r="L913" s="6" t="s">
        <v>252</v>
      </c>
      <c r="M913" s="3" t="s">
        <v>184</v>
      </c>
      <c r="N913" s="3" t="s">
        <v>4758</v>
      </c>
      <c r="O913" s="3" t="s">
        <v>311</v>
      </c>
      <c r="P913" s="3" t="s">
        <v>63</v>
      </c>
      <c r="Q913" s="3" t="s">
        <v>31</v>
      </c>
      <c r="R913" s="3">
        <v>13</v>
      </c>
      <c r="S913" s="3">
        <v>32</v>
      </c>
      <c r="T913" s="3">
        <v>-59.3</v>
      </c>
      <c r="U913" s="3">
        <v>34</v>
      </c>
      <c r="V913" s="3">
        <v>71</v>
      </c>
      <c r="W913" s="3">
        <v>-52.8</v>
      </c>
      <c r="X913" s="32">
        <v>248</v>
      </c>
      <c r="Y913" s="33">
        <v>263</v>
      </c>
      <c r="Z913" s="3">
        <v>-5.7</v>
      </c>
      <c r="AA913" s="3">
        <v>42497.279999999999</v>
      </c>
      <c r="AB913" s="3">
        <v>45046.26</v>
      </c>
      <c r="AC913" s="3">
        <v>42497.279999999999</v>
      </c>
      <c r="AD913" s="3">
        <v>45046.26</v>
      </c>
    </row>
    <row r="914" spans="1:30" x14ac:dyDescent="0.3">
      <c r="A914" s="3" t="s">
        <v>5656</v>
      </c>
      <c r="B914" s="4">
        <v>35818</v>
      </c>
      <c r="C914" s="4">
        <v>73</v>
      </c>
      <c r="D914" s="4" t="s">
        <v>25</v>
      </c>
      <c r="E914" s="5" t="s">
        <v>45</v>
      </c>
      <c r="F914" s="3" t="s">
        <v>5657</v>
      </c>
      <c r="G914" s="4" t="s">
        <v>86</v>
      </c>
      <c r="H914" s="3" t="s">
        <v>252</v>
      </c>
      <c r="I914" s="3" t="s">
        <v>252</v>
      </c>
      <c r="J914" s="3" t="s">
        <v>104</v>
      </c>
      <c r="K914" s="3" t="s">
        <v>104</v>
      </c>
      <c r="L914" s="6" t="s">
        <v>252</v>
      </c>
      <c r="M914" s="3" t="s">
        <v>154</v>
      </c>
      <c r="N914" s="3" t="s">
        <v>5658</v>
      </c>
      <c r="O914" s="3" t="s">
        <v>311</v>
      </c>
      <c r="P914" s="3" t="s">
        <v>194</v>
      </c>
      <c r="Q914" s="3" t="s">
        <v>31</v>
      </c>
      <c r="R914" s="3">
        <v>53</v>
      </c>
      <c r="S914" s="3">
        <v>57</v>
      </c>
      <c r="T914" s="3">
        <v>-8.1999999999999993</v>
      </c>
      <c r="U914" s="3">
        <v>173</v>
      </c>
      <c r="V914" s="3">
        <v>238</v>
      </c>
      <c r="W914" s="3">
        <v>-27.3</v>
      </c>
      <c r="X914" s="32">
        <v>776</v>
      </c>
      <c r="Y914" s="33">
        <v>994</v>
      </c>
      <c r="Z914" s="3">
        <v>-21.9</v>
      </c>
      <c r="AA914" s="3">
        <v>42474.879999999997</v>
      </c>
      <c r="AB914" s="3">
        <v>54381.04</v>
      </c>
      <c r="AC914" s="3">
        <v>42474.879999999997</v>
      </c>
      <c r="AD914" s="3">
        <v>54381.04</v>
      </c>
    </row>
    <row r="915" spans="1:30" x14ac:dyDescent="0.3">
      <c r="A915" s="3" t="s">
        <v>3656</v>
      </c>
      <c r="B915" s="4">
        <v>75211</v>
      </c>
      <c r="C915" s="4">
        <v>152</v>
      </c>
      <c r="D915" s="4" t="s">
        <v>25</v>
      </c>
      <c r="E915" s="5" t="s">
        <v>45</v>
      </c>
      <c r="F915" s="3" t="s">
        <v>3657</v>
      </c>
      <c r="G915" s="4" t="s">
        <v>86</v>
      </c>
      <c r="H915" s="3" t="s">
        <v>54</v>
      </c>
      <c r="I915" s="3" t="s">
        <v>191</v>
      </c>
      <c r="J915" s="3" t="s">
        <v>132</v>
      </c>
      <c r="K915" s="3" t="s">
        <v>89</v>
      </c>
      <c r="L915" s="6" t="s">
        <v>191</v>
      </c>
      <c r="M915" s="3" t="s">
        <v>211</v>
      </c>
      <c r="N915" s="3" t="s">
        <v>3658</v>
      </c>
      <c r="O915" s="3" t="s">
        <v>92</v>
      </c>
      <c r="P915" s="3" t="s">
        <v>3659</v>
      </c>
      <c r="Q915" s="3" t="s">
        <v>50</v>
      </c>
      <c r="R915" s="3">
        <v>46</v>
      </c>
      <c r="S915" s="3">
        <v>13</v>
      </c>
      <c r="T915" s="3">
        <v>253.8</v>
      </c>
      <c r="U915" s="3">
        <v>76</v>
      </c>
      <c r="V915" s="3">
        <v>66</v>
      </c>
      <c r="W915" s="3">
        <v>15.2</v>
      </c>
      <c r="X915" s="32">
        <v>242</v>
      </c>
      <c r="Y915" s="33">
        <v>333</v>
      </c>
      <c r="Z915" s="3">
        <v>-27.3</v>
      </c>
      <c r="AA915" s="3">
        <v>42370.03</v>
      </c>
      <c r="AB915" s="3">
        <v>57831.48</v>
      </c>
      <c r="AC915" s="3">
        <v>44709.66</v>
      </c>
      <c r="AD915" s="3">
        <v>61458.48</v>
      </c>
    </row>
    <row r="916" spans="1:30" x14ac:dyDescent="0.3">
      <c r="A916" s="3" t="s">
        <v>2071</v>
      </c>
      <c r="B916" s="4">
        <v>31470</v>
      </c>
      <c r="C916" s="4">
        <v>120</v>
      </c>
      <c r="D916" s="4" t="s">
        <v>25</v>
      </c>
      <c r="E916" s="5" t="s">
        <v>45</v>
      </c>
      <c r="F916" s="3" t="s">
        <v>2072</v>
      </c>
      <c r="G916" s="4" t="s">
        <v>86</v>
      </c>
      <c r="H916" s="3" t="s">
        <v>153</v>
      </c>
      <c r="I916" s="3" t="s">
        <v>153</v>
      </c>
      <c r="J916" s="3" t="s">
        <v>89</v>
      </c>
      <c r="K916" s="3" t="s">
        <v>89</v>
      </c>
      <c r="L916" s="6" t="s">
        <v>153</v>
      </c>
      <c r="M916" s="3" t="s">
        <v>154</v>
      </c>
      <c r="N916" s="3" t="s">
        <v>2073</v>
      </c>
      <c r="O916" s="3" t="s">
        <v>156</v>
      </c>
      <c r="P916" s="3" t="s">
        <v>26</v>
      </c>
      <c r="Q916" s="3" t="s">
        <v>27</v>
      </c>
      <c r="R916" s="3">
        <v>35</v>
      </c>
      <c r="S916" s="3">
        <v>31</v>
      </c>
      <c r="T916" s="3">
        <v>13</v>
      </c>
      <c r="U916" s="3">
        <v>92</v>
      </c>
      <c r="V916" s="3">
        <v>105</v>
      </c>
      <c r="W916" s="3">
        <v>-12.7</v>
      </c>
      <c r="X916" s="32">
        <v>383</v>
      </c>
      <c r="Y916" s="33">
        <v>462</v>
      </c>
      <c r="Z916" s="3">
        <v>-17.3</v>
      </c>
      <c r="AA916" s="3">
        <v>42361.2</v>
      </c>
      <c r="AB916" s="3">
        <v>51204.9</v>
      </c>
      <c r="AC916" s="3">
        <v>42361.2</v>
      </c>
      <c r="AD916" s="3">
        <v>51204.9</v>
      </c>
    </row>
    <row r="917" spans="1:30" x14ac:dyDescent="0.3">
      <c r="A917" s="3" t="s">
        <v>2074</v>
      </c>
      <c r="B917" s="4">
        <v>89497</v>
      </c>
      <c r="C917" s="4">
        <v>45</v>
      </c>
      <c r="D917" s="4" t="s">
        <v>25</v>
      </c>
      <c r="E917" s="5" t="s">
        <v>45</v>
      </c>
      <c r="F917" s="3" t="s">
        <v>2075</v>
      </c>
      <c r="G917" s="4" t="s">
        <v>86</v>
      </c>
      <c r="H917" s="3" t="s">
        <v>245</v>
      </c>
      <c r="I917" s="3" t="s">
        <v>245</v>
      </c>
      <c r="J917" s="3" t="s">
        <v>89</v>
      </c>
      <c r="K917" s="3" t="s">
        <v>89</v>
      </c>
      <c r="L917" s="6" t="s">
        <v>245</v>
      </c>
      <c r="M917" s="3" t="s">
        <v>529</v>
      </c>
      <c r="N917" s="3" t="s">
        <v>2076</v>
      </c>
      <c r="O917" s="3" t="s">
        <v>248</v>
      </c>
      <c r="P917" s="3" t="s">
        <v>107</v>
      </c>
      <c r="Q917" s="3" t="s">
        <v>31</v>
      </c>
      <c r="R917" s="3">
        <v>60</v>
      </c>
      <c r="S917" s="3">
        <v>64</v>
      </c>
      <c r="T917" s="3">
        <v>-6.2</v>
      </c>
      <c r="U917" s="3">
        <v>153</v>
      </c>
      <c r="V917" s="3">
        <v>173</v>
      </c>
      <c r="W917" s="3">
        <v>-11.4</v>
      </c>
      <c r="X917" s="32">
        <v>358</v>
      </c>
      <c r="Y917" s="33">
        <v>396</v>
      </c>
      <c r="Z917" s="3">
        <v>-9.6999999999999993</v>
      </c>
      <c r="AA917" s="3">
        <v>42291.81</v>
      </c>
      <c r="AB917" s="3">
        <v>46837.85</v>
      </c>
      <c r="AC917" s="3">
        <v>45033.81</v>
      </c>
      <c r="AD917" s="3">
        <v>49877.59</v>
      </c>
    </row>
    <row r="918" spans="1:30" x14ac:dyDescent="0.3">
      <c r="A918" s="3" t="s">
        <v>5659</v>
      </c>
      <c r="B918" s="4">
        <v>29288</v>
      </c>
      <c r="C918" s="4">
        <v>77</v>
      </c>
      <c r="D918" s="4" t="s">
        <v>25</v>
      </c>
      <c r="E918" s="5" t="s">
        <v>45</v>
      </c>
      <c r="F918" s="3" t="s">
        <v>5660</v>
      </c>
      <c r="G918" s="4" t="s">
        <v>86</v>
      </c>
      <c r="H918" s="3" t="s">
        <v>153</v>
      </c>
      <c r="I918" s="3" t="s">
        <v>153</v>
      </c>
      <c r="J918" s="3" t="s">
        <v>104</v>
      </c>
      <c r="K918" s="3" t="s">
        <v>104</v>
      </c>
      <c r="L918" s="6" t="s">
        <v>153</v>
      </c>
      <c r="M918" s="3" t="s">
        <v>154</v>
      </c>
      <c r="N918" s="3" t="s">
        <v>5661</v>
      </c>
      <c r="O918" s="3" t="s">
        <v>156</v>
      </c>
      <c r="P918" s="3" t="s">
        <v>213</v>
      </c>
      <c r="Q918" s="3" t="s">
        <v>31</v>
      </c>
      <c r="R918" s="3">
        <v>71</v>
      </c>
      <c r="S918" s="3">
        <v>70</v>
      </c>
      <c r="T918" s="3">
        <v>1.1000000000000001</v>
      </c>
      <c r="U918" s="3">
        <v>190</v>
      </c>
      <c r="V918" s="3">
        <v>207</v>
      </c>
      <c r="W918" s="3">
        <v>-8.4</v>
      </c>
      <c r="X918" s="32">
        <v>776</v>
      </c>
      <c r="Y918" s="33">
        <v>833</v>
      </c>
      <c r="Z918" s="3">
        <v>-6.9</v>
      </c>
      <c r="AA918" s="3">
        <v>42174.3</v>
      </c>
      <c r="AB918" s="3">
        <v>45292.45</v>
      </c>
      <c r="AC918" s="3">
        <v>42174.3</v>
      </c>
      <c r="AD918" s="3">
        <v>45292.45</v>
      </c>
    </row>
    <row r="919" spans="1:30" x14ac:dyDescent="0.3">
      <c r="A919" s="3" t="s">
        <v>3660</v>
      </c>
      <c r="B919" s="4">
        <v>86693</v>
      </c>
      <c r="C919" s="4">
        <v>164</v>
      </c>
      <c r="D919" s="4" t="s">
        <v>25</v>
      </c>
      <c r="E919" s="5" t="s">
        <v>45</v>
      </c>
      <c r="F919" s="3" t="s">
        <v>3661</v>
      </c>
      <c r="G919" s="4" t="s">
        <v>86</v>
      </c>
      <c r="H919" s="3" t="s">
        <v>812</v>
      </c>
      <c r="I919" s="3" t="s">
        <v>175</v>
      </c>
      <c r="J919" s="3" t="s">
        <v>132</v>
      </c>
      <c r="K919" s="3" t="s">
        <v>132</v>
      </c>
      <c r="L919" s="6" t="s">
        <v>175</v>
      </c>
      <c r="M919" s="3" t="s">
        <v>184</v>
      </c>
      <c r="N919" s="3" t="s">
        <v>3662</v>
      </c>
      <c r="O919" s="3" t="s">
        <v>92</v>
      </c>
      <c r="P919" s="3" t="s">
        <v>49</v>
      </c>
      <c r="Q919" s="3" t="s">
        <v>50</v>
      </c>
      <c r="R919" s="3">
        <v>10</v>
      </c>
      <c r="S919" s="3">
        <v>9</v>
      </c>
      <c r="T919" s="3">
        <v>14.9</v>
      </c>
      <c r="U919" s="3">
        <v>50</v>
      </c>
      <c r="V919" s="3">
        <v>32</v>
      </c>
      <c r="W919" s="3">
        <v>53.6</v>
      </c>
      <c r="X919" s="32">
        <v>212</v>
      </c>
      <c r="Y919" s="33">
        <v>185</v>
      </c>
      <c r="Z919" s="3">
        <v>14.5</v>
      </c>
      <c r="AA919" s="3">
        <v>42097.95</v>
      </c>
      <c r="AB919" s="3">
        <v>36665.96</v>
      </c>
      <c r="AC919" s="3">
        <v>42652.95</v>
      </c>
      <c r="AD919" s="3">
        <v>37256.959999999999</v>
      </c>
    </row>
    <row r="920" spans="1:30" x14ac:dyDescent="0.3">
      <c r="A920" s="3" t="s">
        <v>5662</v>
      </c>
      <c r="B920" s="4">
        <v>12306</v>
      </c>
      <c r="C920" s="4">
        <v>173</v>
      </c>
      <c r="D920" s="4" t="s">
        <v>25</v>
      </c>
      <c r="E920" s="5" t="s">
        <v>45</v>
      </c>
      <c r="F920" s="3" t="s">
        <v>5663</v>
      </c>
      <c r="G920" s="4" t="s">
        <v>86</v>
      </c>
      <c r="H920" s="3" t="s">
        <v>896</v>
      </c>
      <c r="I920" s="3" t="s">
        <v>257</v>
      </c>
      <c r="J920" s="3" t="s">
        <v>104</v>
      </c>
      <c r="K920" s="3" t="s">
        <v>104</v>
      </c>
      <c r="L920" s="6" t="s">
        <v>257</v>
      </c>
      <c r="M920" s="3" t="s">
        <v>258</v>
      </c>
      <c r="N920" s="3" t="s">
        <v>5664</v>
      </c>
      <c r="O920" s="3" t="s">
        <v>178</v>
      </c>
      <c r="P920" s="3" t="s">
        <v>194</v>
      </c>
      <c r="Q920" s="3" t="s">
        <v>31</v>
      </c>
      <c r="R920" s="3">
        <v>27</v>
      </c>
      <c r="S920" s="3">
        <v>35</v>
      </c>
      <c r="T920" s="3">
        <v>-22.9</v>
      </c>
      <c r="U920" s="3">
        <v>108</v>
      </c>
      <c r="V920" s="3">
        <v>105</v>
      </c>
      <c r="W920" s="3">
        <v>2.9</v>
      </c>
      <c r="X920" s="32">
        <v>484</v>
      </c>
      <c r="Y920" s="33">
        <v>539</v>
      </c>
      <c r="Z920" s="3">
        <v>-10.1</v>
      </c>
      <c r="AA920" s="3">
        <v>41853.599999999999</v>
      </c>
      <c r="AB920" s="3">
        <v>46555.199999999997</v>
      </c>
      <c r="AC920" s="3">
        <v>41853.599999999999</v>
      </c>
      <c r="AD920" s="3">
        <v>46555.199999999997</v>
      </c>
    </row>
    <row r="921" spans="1:30" x14ac:dyDescent="0.3">
      <c r="A921" s="3" t="s">
        <v>3663</v>
      </c>
      <c r="B921" s="4">
        <v>74090</v>
      </c>
      <c r="C921" s="4">
        <v>206</v>
      </c>
      <c r="D921" s="4" t="s">
        <v>25</v>
      </c>
      <c r="E921" s="5" t="s">
        <v>45</v>
      </c>
      <c r="F921" s="3" t="s">
        <v>3664</v>
      </c>
      <c r="G921" s="4" t="s">
        <v>86</v>
      </c>
      <c r="H921" s="3" t="s">
        <v>54</v>
      </c>
      <c r="I921" s="3" t="s">
        <v>191</v>
      </c>
      <c r="J921" s="3" t="s">
        <v>132</v>
      </c>
      <c r="K921" s="3" t="s">
        <v>132</v>
      </c>
      <c r="L921" s="6" t="s">
        <v>191</v>
      </c>
      <c r="M921" s="3" t="s">
        <v>211</v>
      </c>
      <c r="N921" s="3" t="s">
        <v>3665</v>
      </c>
      <c r="O921" s="3" t="s">
        <v>92</v>
      </c>
      <c r="P921" s="3" t="s">
        <v>397</v>
      </c>
      <c r="Q921" s="3" t="s">
        <v>31</v>
      </c>
      <c r="R921" s="3">
        <v>14</v>
      </c>
      <c r="S921" s="3">
        <v>11</v>
      </c>
      <c r="T921" s="3">
        <v>24.4</v>
      </c>
      <c r="U921" s="3">
        <v>33</v>
      </c>
      <c r="V921" s="3">
        <v>33</v>
      </c>
      <c r="W921" s="3">
        <v>1.5</v>
      </c>
      <c r="X921" s="32">
        <v>150</v>
      </c>
      <c r="Y921" s="33">
        <v>145</v>
      </c>
      <c r="Z921" s="3">
        <v>3.9</v>
      </c>
      <c r="AA921" s="3">
        <v>41824.42</v>
      </c>
      <c r="AB921" s="3">
        <v>40246.14</v>
      </c>
      <c r="AC921" s="3">
        <v>41824.42</v>
      </c>
      <c r="AD921" s="3">
        <v>40246.14</v>
      </c>
    </row>
    <row r="922" spans="1:30" x14ac:dyDescent="0.3">
      <c r="A922" s="3" t="s">
        <v>5665</v>
      </c>
      <c r="B922" s="4">
        <v>21598</v>
      </c>
      <c r="C922" s="4">
        <v>94</v>
      </c>
      <c r="D922" s="4" t="s">
        <v>25</v>
      </c>
      <c r="E922" s="5" t="s">
        <v>45</v>
      </c>
      <c r="F922" s="3" t="s">
        <v>5666</v>
      </c>
      <c r="G922" s="4" t="s">
        <v>86</v>
      </c>
      <c r="H922" s="3" t="s">
        <v>758</v>
      </c>
      <c r="I922" s="3" t="s">
        <v>175</v>
      </c>
      <c r="J922" s="3" t="s">
        <v>104</v>
      </c>
      <c r="K922" s="3" t="s">
        <v>104</v>
      </c>
      <c r="L922" s="6" t="s">
        <v>175</v>
      </c>
      <c r="M922" s="3" t="s">
        <v>176</v>
      </c>
      <c r="N922" s="3" t="s">
        <v>5667</v>
      </c>
      <c r="O922" s="3" t="s">
        <v>178</v>
      </c>
      <c r="P922" s="3" t="s">
        <v>213</v>
      </c>
      <c r="Q922" s="3" t="s">
        <v>31</v>
      </c>
      <c r="R922" s="3">
        <v>41</v>
      </c>
      <c r="S922" s="3">
        <v>50</v>
      </c>
      <c r="T922" s="3">
        <v>-18</v>
      </c>
      <c r="U922" s="3">
        <v>127</v>
      </c>
      <c r="V922" s="3">
        <v>155</v>
      </c>
      <c r="W922" s="3">
        <v>-17.8</v>
      </c>
      <c r="X922" s="32">
        <v>565</v>
      </c>
      <c r="Y922" s="33">
        <v>648</v>
      </c>
      <c r="Z922" s="3">
        <v>-12.9</v>
      </c>
      <c r="AA922" s="3">
        <v>41774.17</v>
      </c>
      <c r="AB922" s="3">
        <v>47961.87</v>
      </c>
      <c r="AC922" s="3">
        <v>41774.17</v>
      </c>
      <c r="AD922" s="3">
        <v>47961.87</v>
      </c>
    </row>
    <row r="923" spans="1:30" x14ac:dyDescent="0.3">
      <c r="A923" s="3" t="s">
        <v>2077</v>
      </c>
      <c r="B923" s="4">
        <v>40289</v>
      </c>
      <c r="C923" s="4">
        <v>210</v>
      </c>
      <c r="D923" s="4" t="s">
        <v>25</v>
      </c>
      <c r="E923" s="5" t="s">
        <v>45</v>
      </c>
      <c r="F923" s="3" t="s">
        <v>2078</v>
      </c>
      <c r="G923" s="4" t="s">
        <v>86</v>
      </c>
      <c r="H923" s="3" t="s">
        <v>252</v>
      </c>
      <c r="I923" s="3" t="s">
        <v>252</v>
      </c>
      <c r="J923" s="3" t="s">
        <v>89</v>
      </c>
      <c r="K923" s="3" t="s">
        <v>89</v>
      </c>
      <c r="L923" s="6" t="s">
        <v>252</v>
      </c>
      <c r="M923" s="3" t="s">
        <v>184</v>
      </c>
      <c r="N923" s="3" t="s">
        <v>2079</v>
      </c>
      <c r="O923" s="3" t="s">
        <v>92</v>
      </c>
      <c r="P923" s="3" t="s">
        <v>26</v>
      </c>
      <c r="Q923" s="3" t="s">
        <v>27</v>
      </c>
      <c r="R923" s="3">
        <v>30</v>
      </c>
      <c r="S923" s="3">
        <v>46</v>
      </c>
      <c r="T923" s="3">
        <v>-34.799999999999997</v>
      </c>
      <c r="U923" s="3">
        <v>102</v>
      </c>
      <c r="V923" s="3">
        <v>140</v>
      </c>
      <c r="W923" s="3">
        <v>-26.9</v>
      </c>
      <c r="X923" s="16">
        <v>377</v>
      </c>
      <c r="Y923" s="7">
        <v>477</v>
      </c>
      <c r="Z923" s="3">
        <v>-20.9</v>
      </c>
      <c r="AA923" s="3">
        <v>41720.5</v>
      </c>
      <c r="AB923" s="3">
        <v>54773.55</v>
      </c>
      <c r="AC923" s="3">
        <v>41720.5</v>
      </c>
      <c r="AD923" s="3">
        <v>55833.84</v>
      </c>
    </row>
    <row r="924" spans="1:30" x14ac:dyDescent="0.3">
      <c r="A924" s="3" t="s">
        <v>5668</v>
      </c>
      <c r="B924" s="4">
        <v>40359</v>
      </c>
      <c r="C924" s="4">
        <v>210</v>
      </c>
      <c r="D924" s="4" t="s">
        <v>25</v>
      </c>
      <c r="E924" s="5" t="s">
        <v>45</v>
      </c>
      <c r="F924" s="3" t="s">
        <v>5669</v>
      </c>
      <c r="G924" s="4" t="s">
        <v>86</v>
      </c>
      <c r="H924" s="3" t="s">
        <v>252</v>
      </c>
      <c r="I924" s="3" t="s">
        <v>252</v>
      </c>
      <c r="J924" s="3" t="s">
        <v>104</v>
      </c>
      <c r="K924" s="3" t="s">
        <v>104</v>
      </c>
      <c r="L924" s="6" t="s">
        <v>252</v>
      </c>
      <c r="M924" s="3" t="s">
        <v>184</v>
      </c>
      <c r="N924" s="3" t="s">
        <v>5670</v>
      </c>
      <c r="O924" s="3" t="s">
        <v>92</v>
      </c>
      <c r="P924" s="3" t="s">
        <v>55</v>
      </c>
      <c r="Q924" s="3" t="s">
        <v>31</v>
      </c>
      <c r="R924" s="3">
        <v>61</v>
      </c>
      <c r="S924" s="3">
        <v>42</v>
      </c>
      <c r="T924" s="3">
        <v>45.2</v>
      </c>
      <c r="U924" s="3">
        <v>156</v>
      </c>
      <c r="V924" s="3">
        <v>137</v>
      </c>
      <c r="W924" s="3">
        <v>13.9</v>
      </c>
      <c r="X924" s="16">
        <v>589</v>
      </c>
      <c r="Y924" s="7">
        <v>586</v>
      </c>
      <c r="Z924" s="3">
        <v>0.6</v>
      </c>
      <c r="AA924" s="3">
        <v>41702.639999999999</v>
      </c>
      <c r="AB924" s="3">
        <v>41641.919999999998</v>
      </c>
      <c r="AC924" s="3">
        <v>43318.44</v>
      </c>
      <c r="AD924" s="3">
        <v>43023.6</v>
      </c>
    </row>
    <row r="925" spans="1:30" x14ac:dyDescent="0.3">
      <c r="A925" s="3" t="s">
        <v>3666</v>
      </c>
      <c r="B925" s="4">
        <v>64135</v>
      </c>
      <c r="C925" s="4">
        <v>164</v>
      </c>
      <c r="D925" s="4" t="s">
        <v>25</v>
      </c>
      <c r="E925" s="5" t="s">
        <v>45</v>
      </c>
      <c r="F925" s="3" t="s">
        <v>3667</v>
      </c>
      <c r="G925" s="4" t="s">
        <v>86</v>
      </c>
      <c r="H925" s="3" t="s">
        <v>54</v>
      </c>
      <c r="I925" s="3" t="s">
        <v>191</v>
      </c>
      <c r="J925" s="3" t="s">
        <v>132</v>
      </c>
      <c r="K925" s="3" t="s">
        <v>132</v>
      </c>
      <c r="L925" s="6" t="s">
        <v>191</v>
      </c>
      <c r="M925" s="3" t="s">
        <v>211</v>
      </c>
      <c r="N925" s="3" t="s">
        <v>3668</v>
      </c>
      <c r="O925" s="3" t="s">
        <v>92</v>
      </c>
      <c r="P925" s="3" t="s">
        <v>289</v>
      </c>
      <c r="Q925" s="3" t="s">
        <v>60</v>
      </c>
      <c r="R925" s="3">
        <v>15</v>
      </c>
      <c r="S925" s="3">
        <v>17</v>
      </c>
      <c r="T925" s="3">
        <v>-11.9</v>
      </c>
      <c r="U925" s="3">
        <v>32</v>
      </c>
      <c r="V925" s="3">
        <v>36</v>
      </c>
      <c r="W925" s="3">
        <v>-12.6</v>
      </c>
      <c r="X925" s="32">
        <v>152</v>
      </c>
      <c r="Y925" s="33">
        <v>144</v>
      </c>
      <c r="Z925" s="3">
        <v>6</v>
      </c>
      <c r="AA925" s="3">
        <v>41667.769999999997</v>
      </c>
      <c r="AB925" s="3">
        <v>38244.86</v>
      </c>
      <c r="AC925" s="3">
        <v>42338.27</v>
      </c>
      <c r="AD925" s="3">
        <v>39939.14</v>
      </c>
    </row>
    <row r="926" spans="1:30" x14ac:dyDescent="0.3">
      <c r="A926" s="3" t="s">
        <v>5671</v>
      </c>
      <c r="B926" s="4">
        <v>87047</v>
      </c>
      <c r="C926" s="4">
        <v>24</v>
      </c>
      <c r="D926" s="4" t="s">
        <v>25</v>
      </c>
      <c r="E926" s="5" t="s">
        <v>45</v>
      </c>
      <c r="F926" s="3" t="s">
        <v>5672</v>
      </c>
      <c r="G926" s="4" t="s">
        <v>86</v>
      </c>
      <c r="H926" s="3" t="s">
        <v>245</v>
      </c>
      <c r="I926" s="3" t="s">
        <v>245</v>
      </c>
      <c r="J926" s="3" t="s">
        <v>104</v>
      </c>
      <c r="K926" s="3" t="s">
        <v>104</v>
      </c>
      <c r="L926" s="6" t="s">
        <v>245</v>
      </c>
      <c r="M926" s="3" t="s">
        <v>529</v>
      </c>
      <c r="N926" s="3" t="s">
        <v>5673</v>
      </c>
      <c r="O926" s="3" t="s">
        <v>248</v>
      </c>
      <c r="P926" s="3" t="s">
        <v>2608</v>
      </c>
      <c r="Q926" s="3" t="s">
        <v>60</v>
      </c>
      <c r="R926" s="3">
        <v>5</v>
      </c>
      <c r="S926" s="3">
        <v>35</v>
      </c>
      <c r="T926" s="3">
        <v>-84.8</v>
      </c>
      <c r="U926" s="3">
        <v>52</v>
      </c>
      <c r="V926" s="3">
        <v>62</v>
      </c>
      <c r="W926" s="3">
        <v>-15.8</v>
      </c>
      <c r="X926" s="32">
        <v>313</v>
      </c>
      <c r="Y926" s="33">
        <v>343</v>
      </c>
      <c r="Z926" s="3">
        <v>-8.9</v>
      </c>
      <c r="AA926" s="3">
        <v>41328.9</v>
      </c>
      <c r="AB926" s="3">
        <v>43262.879999999997</v>
      </c>
      <c r="AC926" s="3">
        <v>41328.9</v>
      </c>
      <c r="AD926" s="3">
        <v>43262.879999999997</v>
      </c>
    </row>
    <row r="927" spans="1:30" x14ac:dyDescent="0.3">
      <c r="A927" s="3" t="s">
        <v>5674</v>
      </c>
      <c r="B927" s="4">
        <v>9432</v>
      </c>
      <c r="C927" s="4">
        <v>64</v>
      </c>
      <c r="D927" s="4" t="s">
        <v>25</v>
      </c>
      <c r="E927" s="5" t="s">
        <v>45</v>
      </c>
      <c r="F927" s="3" t="s">
        <v>5675</v>
      </c>
      <c r="G927" s="4" t="s">
        <v>86</v>
      </c>
      <c r="H927" s="3" t="s">
        <v>900</v>
      </c>
      <c r="I927" s="3" t="s">
        <v>240</v>
      </c>
      <c r="J927" s="3" t="s">
        <v>104</v>
      </c>
      <c r="K927" s="3" t="s">
        <v>104</v>
      </c>
      <c r="L927" s="6" t="s">
        <v>240</v>
      </c>
      <c r="M927" s="3" t="s">
        <v>712</v>
      </c>
      <c r="N927" s="3" t="s">
        <v>5676</v>
      </c>
      <c r="O927" s="3" t="s">
        <v>178</v>
      </c>
      <c r="P927" s="3" t="s">
        <v>51</v>
      </c>
      <c r="Q927" s="3" t="s">
        <v>31</v>
      </c>
      <c r="R927" s="3">
        <v>28</v>
      </c>
      <c r="S927" s="3">
        <v>25</v>
      </c>
      <c r="T927" s="3">
        <v>14.3</v>
      </c>
      <c r="U927" s="3">
        <v>93</v>
      </c>
      <c r="V927" s="3">
        <v>135</v>
      </c>
      <c r="W927" s="3">
        <v>-31</v>
      </c>
      <c r="X927" s="32">
        <v>418</v>
      </c>
      <c r="Y927" s="33">
        <v>147</v>
      </c>
      <c r="Z927" s="3">
        <v>184</v>
      </c>
      <c r="AA927" s="3">
        <v>41265.339999999997</v>
      </c>
      <c r="AB927" s="3">
        <v>14530.32</v>
      </c>
      <c r="AC927" s="3">
        <v>41265.339999999997</v>
      </c>
      <c r="AD927" s="3">
        <v>14530.32</v>
      </c>
    </row>
    <row r="928" spans="1:30" x14ac:dyDescent="0.3">
      <c r="A928" s="3" t="s">
        <v>4759</v>
      </c>
      <c r="B928" s="4">
        <v>17090</v>
      </c>
      <c r="C928" s="4">
        <v>131</v>
      </c>
      <c r="D928" s="4" t="s">
        <v>25</v>
      </c>
      <c r="E928" s="5" t="s">
        <v>45</v>
      </c>
      <c r="F928" s="3" t="s">
        <v>4760</v>
      </c>
      <c r="G928" s="4" t="s">
        <v>86</v>
      </c>
      <c r="H928" s="3" t="s">
        <v>758</v>
      </c>
      <c r="I928" s="3" t="s">
        <v>175</v>
      </c>
      <c r="J928" s="3" t="s">
        <v>146</v>
      </c>
      <c r="K928" s="3" t="s">
        <v>146</v>
      </c>
      <c r="L928" s="6" t="s">
        <v>175</v>
      </c>
      <c r="M928" s="3" t="s">
        <v>176</v>
      </c>
      <c r="N928" s="3" t="s">
        <v>4761</v>
      </c>
      <c r="O928" s="3" t="s">
        <v>178</v>
      </c>
      <c r="P928" s="3" t="s">
        <v>397</v>
      </c>
      <c r="Q928" s="3" t="s">
        <v>31</v>
      </c>
      <c r="R928" s="3">
        <v>6</v>
      </c>
      <c r="S928" s="3">
        <v>7</v>
      </c>
      <c r="T928" s="3">
        <v>-14.8</v>
      </c>
      <c r="U928" s="3">
        <v>21</v>
      </c>
      <c r="V928" s="3">
        <v>22</v>
      </c>
      <c r="W928" s="3">
        <v>-4.5</v>
      </c>
      <c r="X928" s="32">
        <v>87</v>
      </c>
      <c r="Y928" s="33">
        <v>94</v>
      </c>
      <c r="Z928" s="3">
        <v>-7.7</v>
      </c>
      <c r="AA928" s="3">
        <v>41067.449999999997</v>
      </c>
      <c r="AB928" s="3">
        <v>44499.6</v>
      </c>
      <c r="AC928" s="3">
        <v>41067.449999999997</v>
      </c>
      <c r="AD928" s="3">
        <v>44499.6</v>
      </c>
    </row>
    <row r="929" spans="1:30" x14ac:dyDescent="0.3">
      <c r="A929" s="3" t="s">
        <v>3669</v>
      </c>
      <c r="B929" s="4">
        <v>89204</v>
      </c>
      <c r="C929" s="4">
        <v>171</v>
      </c>
      <c r="D929" s="4" t="s">
        <v>25</v>
      </c>
      <c r="E929" s="5" t="s">
        <v>45</v>
      </c>
      <c r="F929" s="3" t="s">
        <v>3670</v>
      </c>
      <c r="G929" s="4" t="s">
        <v>86</v>
      </c>
      <c r="H929" s="3" t="s">
        <v>245</v>
      </c>
      <c r="I929" s="3" t="s">
        <v>245</v>
      </c>
      <c r="J929" s="3" t="s">
        <v>132</v>
      </c>
      <c r="K929" s="3" t="s">
        <v>132</v>
      </c>
      <c r="L929" s="6" t="s">
        <v>245</v>
      </c>
      <c r="M929" s="3" t="s">
        <v>246</v>
      </c>
      <c r="N929" s="3" t="s">
        <v>3671</v>
      </c>
      <c r="O929" s="3" t="s">
        <v>248</v>
      </c>
      <c r="P929" s="3" t="s">
        <v>128</v>
      </c>
      <c r="Q929" s="3" t="s">
        <v>60</v>
      </c>
      <c r="R929" s="3">
        <v>9</v>
      </c>
      <c r="S929" s="3">
        <v>9</v>
      </c>
      <c r="T929" s="3">
        <v>5.9</v>
      </c>
      <c r="U929" s="3">
        <v>29</v>
      </c>
      <c r="V929" s="3">
        <v>33</v>
      </c>
      <c r="W929" s="3">
        <v>-10.8</v>
      </c>
      <c r="X929" s="32">
        <v>157</v>
      </c>
      <c r="Y929" s="33">
        <v>190</v>
      </c>
      <c r="Z929" s="3">
        <v>-17.399999999999999</v>
      </c>
      <c r="AA929" s="3">
        <v>41022.699999999997</v>
      </c>
      <c r="AB929" s="3">
        <v>49503.46</v>
      </c>
      <c r="AC929" s="3">
        <v>43019.14</v>
      </c>
      <c r="AD929" s="3">
        <v>52063.78</v>
      </c>
    </row>
    <row r="930" spans="1:30" x14ac:dyDescent="0.3">
      <c r="A930" s="3" t="s">
        <v>5677</v>
      </c>
      <c r="B930" s="4">
        <v>89538</v>
      </c>
      <c r="C930" s="4">
        <v>22</v>
      </c>
      <c r="D930" s="4" t="s">
        <v>25</v>
      </c>
      <c r="E930" s="5" t="s">
        <v>45</v>
      </c>
      <c r="F930" s="3" t="s">
        <v>5678</v>
      </c>
      <c r="G930" s="4" t="s">
        <v>86</v>
      </c>
      <c r="H930" s="3" t="s">
        <v>245</v>
      </c>
      <c r="I930" s="3" t="s">
        <v>245</v>
      </c>
      <c r="J930" s="3" t="s">
        <v>104</v>
      </c>
      <c r="K930" s="3" t="s">
        <v>104</v>
      </c>
      <c r="L930" s="6" t="s">
        <v>245</v>
      </c>
      <c r="M930" s="3" t="s">
        <v>529</v>
      </c>
      <c r="N930" s="3" t="s">
        <v>5679</v>
      </c>
      <c r="O930" s="3" t="s">
        <v>248</v>
      </c>
      <c r="P930" s="3" t="s">
        <v>421</v>
      </c>
      <c r="Q930" s="3" t="s">
        <v>27</v>
      </c>
      <c r="R930" s="3">
        <v>46</v>
      </c>
      <c r="S930" s="3">
        <v>51</v>
      </c>
      <c r="T930" s="3">
        <v>-11.4</v>
      </c>
      <c r="U930" s="3">
        <v>128</v>
      </c>
      <c r="V930" s="3">
        <v>208</v>
      </c>
      <c r="W930" s="3">
        <v>-38.200000000000003</v>
      </c>
      <c r="X930" s="32">
        <v>478</v>
      </c>
      <c r="Y930" s="33">
        <v>613</v>
      </c>
      <c r="Z930" s="3">
        <v>-21.9</v>
      </c>
      <c r="AA930" s="3">
        <v>41005.919999999998</v>
      </c>
      <c r="AB930" s="3">
        <v>49824.6</v>
      </c>
      <c r="AC930" s="3">
        <v>41005.919999999998</v>
      </c>
      <c r="AD930" s="3">
        <v>49824.6</v>
      </c>
    </row>
    <row r="931" spans="1:30" x14ac:dyDescent="0.3">
      <c r="A931" s="3" t="s">
        <v>3672</v>
      </c>
      <c r="B931" s="4">
        <v>87306</v>
      </c>
      <c r="C931" s="4">
        <v>130</v>
      </c>
      <c r="D931" s="4" t="s">
        <v>25</v>
      </c>
      <c r="E931" s="5" t="s">
        <v>45</v>
      </c>
      <c r="F931" s="3" t="s">
        <v>3673</v>
      </c>
      <c r="G931" s="4" t="s">
        <v>86</v>
      </c>
      <c r="H931" s="3" t="s">
        <v>245</v>
      </c>
      <c r="I931" s="3" t="s">
        <v>245</v>
      </c>
      <c r="J931" s="3" t="s">
        <v>132</v>
      </c>
      <c r="K931" s="3" t="s">
        <v>132</v>
      </c>
      <c r="L931" s="6" t="s">
        <v>245</v>
      </c>
      <c r="M931" s="3" t="s">
        <v>246</v>
      </c>
      <c r="N931" s="3" t="s">
        <v>3674</v>
      </c>
      <c r="O931" s="3" t="s">
        <v>248</v>
      </c>
      <c r="P931" s="3" t="s">
        <v>63</v>
      </c>
      <c r="Q931" s="3" t="s">
        <v>31</v>
      </c>
      <c r="R931" s="3">
        <v>23</v>
      </c>
      <c r="S931" s="3">
        <v>23</v>
      </c>
      <c r="T931" s="3">
        <v>0</v>
      </c>
      <c r="U931" s="3">
        <v>56</v>
      </c>
      <c r="V931" s="3">
        <v>39</v>
      </c>
      <c r="W931" s="3">
        <v>42.3</v>
      </c>
      <c r="X931" s="32">
        <v>161</v>
      </c>
      <c r="Y931" s="33">
        <v>107</v>
      </c>
      <c r="Z931" s="3">
        <v>50.9</v>
      </c>
      <c r="AA931" s="3">
        <v>40889.31</v>
      </c>
      <c r="AB931" s="3">
        <v>27278.34</v>
      </c>
      <c r="AC931" s="3">
        <v>44594.31</v>
      </c>
      <c r="AD931" s="3">
        <v>29222.34</v>
      </c>
    </row>
    <row r="932" spans="1:30" x14ac:dyDescent="0.3">
      <c r="A932" s="3" t="s">
        <v>2080</v>
      </c>
      <c r="B932" s="4">
        <v>27454</v>
      </c>
      <c r="C932" s="4">
        <v>110</v>
      </c>
      <c r="D932" s="4" t="s">
        <v>25</v>
      </c>
      <c r="E932" s="5" t="s">
        <v>45</v>
      </c>
      <c r="F932" s="3" t="s">
        <v>2081</v>
      </c>
      <c r="G932" s="4" t="s">
        <v>86</v>
      </c>
      <c r="H932" s="3" t="s">
        <v>731</v>
      </c>
      <c r="I932" s="3" t="s">
        <v>191</v>
      </c>
      <c r="J932" s="3" t="s">
        <v>89</v>
      </c>
      <c r="K932" s="3" t="s">
        <v>104</v>
      </c>
      <c r="L932" s="6" t="s">
        <v>175</v>
      </c>
      <c r="M932" s="3" t="s">
        <v>184</v>
      </c>
      <c r="N932" s="3" t="s">
        <v>2082</v>
      </c>
      <c r="O932" s="3" t="s">
        <v>178</v>
      </c>
      <c r="P932" s="3" t="s">
        <v>55</v>
      </c>
      <c r="Q932" s="3" t="s">
        <v>31</v>
      </c>
      <c r="R932" s="3">
        <v>28</v>
      </c>
      <c r="S932" s="3">
        <v>28</v>
      </c>
      <c r="T932" s="3">
        <v>0</v>
      </c>
      <c r="U932" s="3">
        <v>95</v>
      </c>
      <c r="V932" s="3">
        <v>83</v>
      </c>
      <c r="W932" s="3">
        <v>14.5</v>
      </c>
      <c r="X932" s="32">
        <v>386</v>
      </c>
      <c r="Y932" s="33">
        <v>339</v>
      </c>
      <c r="Z932" s="3">
        <v>13.8</v>
      </c>
      <c r="AA932" s="3">
        <v>40879.379999999997</v>
      </c>
      <c r="AB932" s="3">
        <v>36021.74</v>
      </c>
      <c r="AC932" s="3">
        <v>42679.38</v>
      </c>
      <c r="AD932" s="3">
        <v>37497.74</v>
      </c>
    </row>
    <row r="933" spans="1:30" x14ac:dyDescent="0.3">
      <c r="A933" s="3" t="s">
        <v>3675</v>
      </c>
      <c r="B933" s="4">
        <v>10788</v>
      </c>
      <c r="C933" s="4">
        <v>229</v>
      </c>
      <c r="D933" s="4" t="s">
        <v>25</v>
      </c>
      <c r="E933" s="5" t="s">
        <v>45</v>
      </c>
      <c r="F933" s="3" t="s">
        <v>3676</v>
      </c>
      <c r="G933" s="4" t="s">
        <v>86</v>
      </c>
      <c r="H933" s="3" t="s">
        <v>896</v>
      </c>
      <c r="I933" s="3" t="s">
        <v>257</v>
      </c>
      <c r="J933" s="3" t="s">
        <v>132</v>
      </c>
      <c r="K933" s="3" t="s">
        <v>132</v>
      </c>
      <c r="L933" s="6" t="s">
        <v>257</v>
      </c>
      <c r="M933" s="3" t="s">
        <v>184</v>
      </c>
      <c r="N933" s="3" t="s">
        <v>3677</v>
      </c>
      <c r="O933" s="3" t="s">
        <v>178</v>
      </c>
      <c r="P933" s="3" t="s">
        <v>397</v>
      </c>
      <c r="Q933" s="3" t="s">
        <v>31</v>
      </c>
      <c r="R933" s="3">
        <v>7</v>
      </c>
      <c r="S933" s="3">
        <v>8</v>
      </c>
      <c r="T933" s="3">
        <v>-7.2</v>
      </c>
      <c r="U933" s="3">
        <v>27</v>
      </c>
      <c r="V933" s="3">
        <v>24</v>
      </c>
      <c r="W933" s="3">
        <v>15.2</v>
      </c>
      <c r="X933" s="32">
        <v>135</v>
      </c>
      <c r="Y933" s="33">
        <v>256</v>
      </c>
      <c r="Z933" s="3">
        <v>-47.4</v>
      </c>
      <c r="AA933" s="3">
        <v>40835.760000000002</v>
      </c>
      <c r="AB933" s="3">
        <v>77585.759999999995</v>
      </c>
      <c r="AC933" s="3">
        <v>40835.760000000002</v>
      </c>
      <c r="AD933" s="3">
        <v>77585.759999999995</v>
      </c>
    </row>
    <row r="934" spans="1:30" x14ac:dyDescent="0.3">
      <c r="A934" s="3" t="s">
        <v>4762</v>
      </c>
      <c r="B934" s="4">
        <v>17510</v>
      </c>
      <c r="C934" s="4">
        <v>101</v>
      </c>
      <c r="D934" s="4" t="s">
        <v>25</v>
      </c>
      <c r="E934" s="5" t="s">
        <v>45</v>
      </c>
      <c r="F934" s="3" t="s">
        <v>4763</v>
      </c>
      <c r="G934" s="4" t="s">
        <v>86</v>
      </c>
      <c r="H934" s="3" t="s">
        <v>831</v>
      </c>
      <c r="I934" s="3" t="s">
        <v>175</v>
      </c>
      <c r="J934" s="3" t="s">
        <v>146</v>
      </c>
      <c r="K934" s="3" t="s">
        <v>146</v>
      </c>
      <c r="L934" s="6" t="s">
        <v>175</v>
      </c>
      <c r="M934" s="3" t="s">
        <v>176</v>
      </c>
      <c r="N934" s="3" t="s">
        <v>4764</v>
      </c>
      <c r="O934" s="3" t="s">
        <v>178</v>
      </c>
      <c r="P934" s="3" t="s">
        <v>41</v>
      </c>
      <c r="Q934" s="3" t="s">
        <v>60</v>
      </c>
      <c r="R934" s="3">
        <v>18</v>
      </c>
      <c r="S934" s="3">
        <v>4</v>
      </c>
      <c r="T934" s="3">
        <v>337.5</v>
      </c>
      <c r="U934" s="3">
        <v>39</v>
      </c>
      <c r="V934" s="3">
        <v>24</v>
      </c>
      <c r="W934" s="3">
        <v>66</v>
      </c>
      <c r="X934" s="32">
        <v>159</v>
      </c>
      <c r="Y934" s="33">
        <v>124</v>
      </c>
      <c r="Z934" s="3">
        <v>28.3</v>
      </c>
      <c r="AA934" s="3">
        <v>40806.11</v>
      </c>
      <c r="AB934" s="3">
        <v>32861.519999999997</v>
      </c>
      <c r="AC934" s="3">
        <v>43506.11</v>
      </c>
      <c r="AD934" s="3">
        <v>33911.519999999997</v>
      </c>
    </row>
    <row r="935" spans="1:30" x14ac:dyDescent="0.3">
      <c r="A935" s="3" t="s">
        <v>3678</v>
      </c>
      <c r="B935" s="4">
        <v>20366</v>
      </c>
      <c r="C935" s="4">
        <v>104</v>
      </c>
      <c r="D935" s="4" t="s">
        <v>25</v>
      </c>
      <c r="E935" s="5" t="s">
        <v>45</v>
      </c>
      <c r="F935" s="3" t="s">
        <v>3679</v>
      </c>
      <c r="G935" s="4" t="s">
        <v>86</v>
      </c>
      <c r="H935" s="3" t="s">
        <v>758</v>
      </c>
      <c r="I935" s="3" t="s">
        <v>175</v>
      </c>
      <c r="J935" s="3" t="s">
        <v>132</v>
      </c>
      <c r="K935" s="3" t="s">
        <v>132</v>
      </c>
      <c r="L935" s="6" t="s">
        <v>175</v>
      </c>
      <c r="M935" s="3" t="s">
        <v>176</v>
      </c>
      <c r="N935" s="3" t="s">
        <v>3680</v>
      </c>
      <c r="O935" s="3" t="s">
        <v>178</v>
      </c>
      <c r="P935" s="3" t="s">
        <v>49</v>
      </c>
      <c r="Q935" s="3" t="s">
        <v>50</v>
      </c>
      <c r="R935" s="3">
        <v>14</v>
      </c>
      <c r="S935" s="3">
        <v>15</v>
      </c>
      <c r="T935" s="3">
        <v>-6.7</v>
      </c>
      <c r="U935" s="3">
        <v>58</v>
      </c>
      <c r="V935" s="3">
        <v>37</v>
      </c>
      <c r="W935" s="3">
        <v>56.8</v>
      </c>
      <c r="X935" s="32">
        <v>191</v>
      </c>
      <c r="Y935" s="33">
        <v>187</v>
      </c>
      <c r="Z935" s="3">
        <v>2.1</v>
      </c>
      <c r="AA935" s="3">
        <v>40715.49</v>
      </c>
      <c r="AB935" s="3">
        <v>40535.160000000003</v>
      </c>
      <c r="AC935" s="3">
        <v>42131.49</v>
      </c>
      <c r="AD935" s="3">
        <v>41267.160000000003</v>
      </c>
    </row>
    <row r="936" spans="1:30" x14ac:dyDescent="0.3">
      <c r="A936" s="3" t="s">
        <v>5680</v>
      </c>
      <c r="B936" s="4">
        <v>11776</v>
      </c>
      <c r="C936" s="4">
        <v>188</v>
      </c>
      <c r="D936" s="4" t="s">
        <v>25</v>
      </c>
      <c r="E936" s="5" t="s">
        <v>45</v>
      </c>
      <c r="F936" s="3" t="s">
        <v>5681</v>
      </c>
      <c r="G936" s="4" t="s">
        <v>86</v>
      </c>
      <c r="H936" s="3" t="s">
        <v>896</v>
      </c>
      <c r="I936" s="3" t="s">
        <v>257</v>
      </c>
      <c r="J936" s="3" t="s">
        <v>104</v>
      </c>
      <c r="K936" s="3" t="s">
        <v>104</v>
      </c>
      <c r="L936" s="6" t="s">
        <v>257</v>
      </c>
      <c r="M936" s="3" t="s">
        <v>258</v>
      </c>
      <c r="N936" s="3" t="s">
        <v>5682</v>
      </c>
      <c r="O936" s="3" t="s">
        <v>178</v>
      </c>
      <c r="P936" s="3" t="s">
        <v>32</v>
      </c>
      <c r="Q936" s="3" t="s">
        <v>60</v>
      </c>
      <c r="R936" s="3">
        <v>34</v>
      </c>
      <c r="S936" s="3">
        <v>42</v>
      </c>
      <c r="T936" s="3">
        <v>-19.399999999999999</v>
      </c>
      <c r="U936" s="3">
        <v>173</v>
      </c>
      <c r="V936" s="3">
        <v>145</v>
      </c>
      <c r="W936" s="3">
        <v>19.2</v>
      </c>
      <c r="X936" s="32">
        <v>585</v>
      </c>
      <c r="Y936" s="33">
        <v>559</v>
      </c>
      <c r="Z936" s="3">
        <v>4.7</v>
      </c>
      <c r="AA936" s="3">
        <v>40608.29</v>
      </c>
      <c r="AB936" s="3">
        <v>39136.26</v>
      </c>
      <c r="AC936" s="3">
        <v>42300.45</v>
      </c>
      <c r="AD936" s="3">
        <v>40413.06</v>
      </c>
    </row>
    <row r="937" spans="1:30" x14ac:dyDescent="0.3">
      <c r="A937" s="3" t="s">
        <v>5683</v>
      </c>
      <c r="B937" s="4">
        <v>86630</v>
      </c>
      <c r="C937" s="4">
        <v>160</v>
      </c>
      <c r="D937" s="4" t="s">
        <v>25</v>
      </c>
      <c r="E937" s="5" t="s">
        <v>45</v>
      </c>
      <c r="F937" s="3" t="s">
        <v>5684</v>
      </c>
      <c r="G937" s="4" t="s">
        <v>86</v>
      </c>
      <c r="H937" s="3" t="s">
        <v>54</v>
      </c>
      <c r="I937" s="3" t="s">
        <v>191</v>
      </c>
      <c r="J937" s="3" t="s">
        <v>104</v>
      </c>
      <c r="K937" s="3" t="s">
        <v>104</v>
      </c>
      <c r="L937" s="6" t="s">
        <v>191</v>
      </c>
      <c r="M937" s="3" t="s">
        <v>211</v>
      </c>
      <c r="N937" s="3" t="s">
        <v>5685</v>
      </c>
      <c r="O937" s="3" t="s">
        <v>92</v>
      </c>
      <c r="P937" s="3" t="s">
        <v>194</v>
      </c>
      <c r="Q937" s="3" t="s">
        <v>31</v>
      </c>
      <c r="R937" s="3">
        <v>117</v>
      </c>
      <c r="S937" s="3">
        <v>97</v>
      </c>
      <c r="T937" s="3">
        <v>20.6</v>
      </c>
      <c r="U937" s="3">
        <v>319</v>
      </c>
      <c r="V937" s="3">
        <v>291</v>
      </c>
      <c r="W937" s="3">
        <v>9.4</v>
      </c>
      <c r="X937" s="32">
        <v>1023</v>
      </c>
      <c r="Y937" s="33">
        <v>1083</v>
      </c>
      <c r="Z937" s="3">
        <v>-5.6</v>
      </c>
      <c r="AA937" s="3">
        <v>40502</v>
      </c>
      <c r="AB937" s="3">
        <v>42908.800000000003</v>
      </c>
      <c r="AC937" s="3">
        <v>40502</v>
      </c>
      <c r="AD937" s="3">
        <v>42908.800000000003</v>
      </c>
    </row>
    <row r="938" spans="1:30" x14ac:dyDescent="0.3">
      <c r="A938" s="3" t="s">
        <v>3681</v>
      </c>
      <c r="B938" s="4">
        <v>86821</v>
      </c>
      <c r="C938" s="4">
        <v>128</v>
      </c>
      <c r="D938" s="4" t="s">
        <v>25</v>
      </c>
      <c r="E938" s="5">
        <v>42709</v>
      </c>
      <c r="F938" s="3" t="s">
        <v>3682</v>
      </c>
      <c r="G938" s="4" t="s">
        <v>86</v>
      </c>
      <c r="H938" s="3" t="s">
        <v>831</v>
      </c>
      <c r="I938" s="3" t="s">
        <v>175</v>
      </c>
      <c r="J938" s="3" t="s">
        <v>132</v>
      </c>
      <c r="K938" s="3" t="s">
        <v>132</v>
      </c>
      <c r="L938" s="6" t="s">
        <v>175</v>
      </c>
      <c r="M938" s="3" t="s">
        <v>184</v>
      </c>
      <c r="N938" s="3" t="s">
        <v>3683</v>
      </c>
      <c r="O938" s="3" t="s">
        <v>92</v>
      </c>
      <c r="P938" s="3" t="s">
        <v>128</v>
      </c>
      <c r="Q938" s="3" t="s">
        <v>60</v>
      </c>
      <c r="R938" s="3">
        <v>14</v>
      </c>
      <c r="S938" s="3">
        <v>17</v>
      </c>
      <c r="T938" s="3">
        <v>-17.600000000000001</v>
      </c>
      <c r="U938" s="3">
        <v>47</v>
      </c>
      <c r="V938" s="3">
        <v>46</v>
      </c>
      <c r="W938" s="3">
        <v>2.2000000000000002</v>
      </c>
      <c r="X938" s="32">
        <v>236</v>
      </c>
      <c r="Y938" s="33">
        <v>196</v>
      </c>
      <c r="Z938" s="3">
        <v>20.399999999999999</v>
      </c>
      <c r="AA938" s="3">
        <v>40477.08</v>
      </c>
      <c r="AB938" s="3">
        <v>35137.199999999997</v>
      </c>
      <c r="AC938" s="3">
        <v>42564.959999999999</v>
      </c>
      <c r="AD938" s="3">
        <v>35350.559999999998</v>
      </c>
    </row>
    <row r="939" spans="1:30" x14ac:dyDescent="0.3">
      <c r="A939" s="3" t="s">
        <v>1019</v>
      </c>
      <c r="B939" s="4">
        <v>67043</v>
      </c>
      <c r="C939" s="4">
        <v>227</v>
      </c>
      <c r="D939" s="4" t="s">
        <v>25</v>
      </c>
      <c r="E939" s="5" t="s">
        <v>45</v>
      </c>
      <c r="F939" s="3" t="s">
        <v>1020</v>
      </c>
      <c r="G939" s="4" t="s">
        <v>86</v>
      </c>
      <c r="H939" s="3" t="s">
        <v>116</v>
      </c>
      <c r="I939" s="3" t="s">
        <v>116</v>
      </c>
      <c r="J939" s="3" t="s">
        <v>116</v>
      </c>
      <c r="K939" s="3" t="s">
        <v>132</v>
      </c>
      <c r="L939" s="6" t="s">
        <v>191</v>
      </c>
      <c r="M939" s="3" t="s">
        <v>211</v>
      </c>
      <c r="N939" s="3" t="s">
        <v>1021</v>
      </c>
      <c r="O939" s="3" t="s">
        <v>92</v>
      </c>
      <c r="P939" s="3" t="s">
        <v>41</v>
      </c>
      <c r="Q939" s="3" t="s">
        <v>31</v>
      </c>
      <c r="R939" s="3">
        <v>10</v>
      </c>
      <c r="S939" s="3">
        <v>9</v>
      </c>
      <c r="T939" s="3">
        <v>15.3</v>
      </c>
      <c r="U939" s="3">
        <v>36</v>
      </c>
      <c r="V939" s="3">
        <v>33</v>
      </c>
      <c r="W939" s="3">
        <v>6.7</v>
      </c>
      <c r="X939" s="32">
        <v>120</v>
      </c>
      <c r="Y939" s="33">
        <v>114</v>
      </c>
      <c r="Z939" s="3">
        <v>5.4</v>
      </c>
      <c r="AA939" s="3">
        <v>40458.43</v>
      </c>
      <c r="AB939" s="3">
        <v>39153.46</v>
      </c>
      <c r="AC939" s="3">
        <v>42951.43</v>
      </c>
      <c r="AD939" s="3">
        <v>40763.96</v>
      </c>
    </row>
    <row r="940" spans="1:30" x14ac:dyDescent="0.3">
      <c r="A940" s="3" t="s">
        <v>3684</v>
      </c>
      <c r="B940" s="4">
        <v>89242</v>
      </c>
      <c r="C940" s="4">
        <v>107</v>
      </c>
      <c r="D940" s="4" t="s">
        <v>25</v>
      </c>
      <c r="E940" s="5" t="s">
        <v>45</v>
      </c>
      <c r="F940" s="3" t="s">
        <v>3685</v>
      </c>
      <c r="G940" s="4" t="s">
        <v>86</v>
      </c>
      <c r="H940" s="3" t="s">
        <v>245</v>
      </c>
      <c r="I940" s="3" t="s">
        <v>245</v>
      </c>
      <c r="J940" s="3" t="s">
        <v>132</v>
      </c>
      <c r="K940" s="3" t="s">
        <v>132</v>
      </c>
      <c r="L940" s="6" t="s">
        <v>245</v>
      </c>
      <c r="M940" s="3" t="s">
        <v>246</v>
      </c>
      <c r="N940" s="3" t="s">
        <v>3686</v>
      </c>
      <c r="O940" s="3" t="s">
        <v>248</v>
      </c>
      <c r="P940" s="3" t="s">
        <v>66</v>
      </c>
      <c r="Q940" s="3" t="s">
        <v>60</v>
      </c>
      <c r="R940" s="3">
        <v>8</v>
      </c>
      <c r="S940" s="3">
        <v>7</v>
      </c>
      <c r="T940" s="3">
        <v>7.1</v>
      </c>
      <c r="U940" s="3">
        <v>27</v>
      </c>
      <c r="V940" s="3">
        <v>25</v>
      </c>
      <c r="W940" s="3">
        <v>8.8000000000000007</v>
      </c>
      <c r="X940" s="32">
        <v>158</v>
      </c>
      <c r="Y940" s="33">
        <v>117</v>
      </c>
      <c r="Z940" s="3">
        <v>34.5</v>
      </c>
      <c r="AA940" s="3">
        <v>40417.57</v>
      </c>
      <c r="AB940" s="3">
        <v>30105.43</v>
      </c>
      <c r="AC940" s="3">
        <v>42573.57</v>
      </c>
      <c r="AD940" s="3">
        <v>31643.43</v>
      </c>
    </row>
    <row r="941" spans="1:30" x14ac:dyDescent="0.3">
      <c r="A941" s="3" t="s">
        <v>1022</v>
      </c>
      <c r="B941" s="4">
        <v>57037</v>
      </c>
      <c r="C941" s="4">
        <v>147</v>
      </c>
      <c r="D941" s="4" t="s">
        <v>25</v>
      </c>
      <c r="E941" s="5" t="s">
        <v>45</v>
      </c>
      <c r="F941" s="3" t="s">
        <v>1023</v>
      </c>
      <c r="G941" s="4" t="s">
        <v>86</v>
      </c>
      <c r="H941" s="3" t="s">
        <v>116</v>
      </c>
      <c r="I941" s="3" t="s">
        <v>116</v>
      </c>
      <c r="J941" s="3" t="s">
        <v>116</v>
      </c>
      <c r="K941" s="3" t="s">
        <v>132</v>
      </c>
      <c r="L941" s="6" t="s">
        <v>116</v>
      </c>
      <c r="M941" s="3" t="s">
        <v>989</v>
      </c>
      <c r="N941" s="3" t="s">
        <v>1024</v>
      </c>
      <c r="O941" s="3" t="s">
        <v>119</v>
      </c>
      <c r="P941" s="3" t="s">
        <v>28</v>
      </c>
      <c r="Q941" s="3" t="s">
        <v>31</v>
      </c>
      <c r="R941" s="3">
        <v>29</v>
      </c>
      <c r="S941" s="3">
        <v>19</v>
      </c>
      <c r="T941" s="3">
        <v>55</v>
      </c>
      <c r="U941" s="3">
        <v>92</v>
      </c>
      <c r="V941" s="3">
        <v>76</v>
      </c>
      <c r="W941" s="3">
        <v>20.9</v>
      </c>
      <c r="X941" s="32">
        <v>329</v>
      </c>
      <c r="Y941" s="33">
        <v>223</v>
      </c>
      <c r="Z941" s="3">
        <v>47.5</v>
      </c>
      <c r="AA941" s="3">
        <v>40399.480000000003</v>
      </c>
      <c r="AB941" s="3">
        <v>31073.040000000001</v>
      </c>
      <c r="AC941" s="3">
        <v>42127.48</v>
      </c>
      <c r="AD941" s="3">
        <v>31073.040000000001</v>
      </c>
    </row>
    <row r="942" spans="1:30" x14ac:dyDescent="0.3">
      <c r="A942" s="3" t="s">
        <v>3687</v>
      </c>
      <c r="B942" s="4">
        <v>6105</v>
      </c>
      <c r="C942" s="4">
        <v>84</v>
      </c>
      <c r="D942" s="4" t="s">
        <v>25</v>
      </c>
      <c r="E942" s="5" t="s">
        <v>45</v>
      </c>
      <c r="F942" s="3" t="s">
        <v>3688</v>
      </c>
      <c r="G942" s="4" t="s">
        <v>86</v>
      </c>
      <c r="H942" s="3" t="s">
        <v>900</v>
      </c>
      <c r="I942" s="3" t="s">
        <v>240</v>
      </c>
      <c r="J942" s="3" t="s">
        <v>132</v>
      </c>
      <c r="K942" s="3" t="s">
        <v>132</v>
      </c>
      <c r="L942" s="6" t="s">
        <v>240</v>
      </c>
      <c r="M942" s="3" t="s">
        <v>241</v>
      </c>
      <c r="N942" s="3" t="s">
        <v>3689</v>
      </c>
      <c r="O942" s="3" t="s">
        <v>178</v>
      </c>
      <c r="P942" s="3" t="s">
        <v>3690</v>
      </c>
      <c r="Q942" s="3" t="s">
        <v>60</v>
      </c>
      <c r="R942" s="3">
        <v>13</v>
      </c>
      <c r="S942" s="3">
        <v>13</v>
      </c>
      <c r="T942" s="3">
        <v>0.6</v>
      </c>
      <c r="U942" s="3">
        <v>39</v>
      </c>
      <c r="V942" s="3">
        <v>41</v>
      </c>
      <c r="W942" s="3">
        <v>-4.7</v>
      </c>
      <c r="X942" s="32">
        <v>163</v>
      </c>
      <c r="Y942" s="33">
        <v>157</v>
      </c>
      <c r="Z942" s="3">
        <v>4.2</v>
      </c>
      <c r="AA942" s="3">
        <v>40392.480000000003</v>
      </c>
      <c r="AB942" s="3">
        <v>38761.919999999998</v>
      </c>
      <c r="AC942" s="3">
        <v>40392.480000000003</v>
      </c>
      <c r="AD942" s="3">
        <v>38761.919999999998</v>
      </c>
    </row>
    <row r="943" spans="1:30" x14ac:dyDescent="0.3">
      <c r="A943" s="3" t="s">
        <v>5686</v>
      </c>
      <c r="B943" s="4">
        <v>38086</v>
      </c>
      <c r="C943" s="4">
        <v>157</v>
      </c>
      <c r="D943" s="4" t="s">
        <v>25</v>
      </c>
      <c r="E943" s="5" t="s">
        <v>45</v>
      </c>
      <c r="F943" s="3" t="s">
        <v>5687</v>
      </c>
      <c r="G943" s="4" t="s">
        <v>86</v>
      </c>
      <c r="H943" s="3" t="s">
        <v>252</v>
      </c>
      <c r="I943" s="3" t="s">
        <v>252</v>
      </c>
      <c r="J943" s="3" t="s">
        <v>104</v>
      </c>
      <c r="K943" s="3" t="s">
        <v>104</v>
      </c>
      <c r="L943" s="6" t="s">
        <v>252</v>
      </c>
      <c r="M943" s="3" t="s">
        <v>154</v>
      </c>
      <c r="N943" s="3" t="s">
        <v>5688</v>
      </c>
      <c r="O943" s="3" t="s">
        <v>311</v>
      </c>
      <c r="P943" s="3" t="s">
        <v>194</v>
      </c>
      <c r="Q943" s="3" t="s">
        <v>31</v>
      </c>
      <c r="R943" s="3">
        <v>24</v>
      </c>
      <c r="S943" s="3">
        <v>26</v>
      </c>
      <c r="T943" s="3">
        <v>-7.7</v>
      </c>
      <c r="U943" s="3">
        <v>93</v>
      </c>
      <c r="V943" s="3">
        <v>109</v>
      </c>
      <c r="W943" s="3">
        <v>-14.7</v>
      </c>
      <c r="X943" s="16">
        <v>456</v>
      </c>
      <c r="Y943" s="7">
        <v>431</v>
      </c>
      <c r="Z943" s="3">
        <v>5.8</v>
      </c>
      <c r="AA943" s="3">
        <v>40388.28</v>
      </c>
      <c r="AB943" s="3">
        <v>38356.269999999997</v>
      </c>
      <c r="AC943" s="3">
        <v>43721.279999999999</v>
      </c>
      <c r="AD943" s="3">
        <v>41332.269999999997</v>
      </c>
    </row>
    <row r="944" spans="1:30" x14ac:dyDescent="0.3">
      <c r="A944" s="3" t="s">
        <v>3691</v>
      </c>
      <c r="B944" s="4">
        <v>34753</v>
      </c>
      <c r="C944" s="4">
        <v>81</v>
      </c>
      <c r="D944" s="4" t="s">
        <v>25</v>
      </c>
      <c r="E944" s="5" t="s">
        <v>45</v>
      </c>
      <c r="F944" s="3" t="s">
        <v>3692</v>
      </c>
      <c r="G944" s="4" t="s">
        <v>86</v>
      </c>
      <c r="H944" s="3" t="s">
        <v>252</v>
      </c>
      <c r="I944" s="3" t="s">
        <v>252</v>
      </c>
      <c r="J944" s="3" t="s">
        <v>132</v>
      </c>
      <c r="K944" s="3" t="s">
        <v>132</v>
      </c>
      <c r="L944" s="6" t="s">
        <v>252</v>
      </c>
      <c r="M944" s="3" t="s">
        <v>154</v>
      </c>
      <c r="N944" s="3" t="s">
        <v>3693</v>
      </c>
      <c r="O944" s="3" t="s">
        <v>311</v>
      </c>
      <c r="P944" s="3" t="s">
        <v>37</v>
      </c>
      <c r="Q944" s="3" t="s">
        <v>60</v>
      </c>
      <c r="R944" s="3">
        <v>17</v>
      </c>
      <c r="S944" s="3">
        <v>13</v>
      </c>
      <c r="T944" s="3">
        <v>25.9</v>
      </c>
      <c r="U944" s="3">
        <v>40</v>
      </c>
      <c r="V944" s="3">
        <v>41</v>
      </c>
      <c r="W944" s="3">
        <v>-3.3</v>
      </c>
      <c r="X944" s="32">
        <v>183</v>
      </c>
      <c r="Y944" s="33">
        <v>206</v>
      </c>
      <c r="Z944" s="3">
        <v>-11.3</v>
      </c>
      <c r="AA944" s="3">
        <v>40310.879999999997</v>
      </c>
      <c r="AB944" s="3">
        <v>45423.3</v>
      </c>
      <c r="AC944" s="3">
        <v>40310.879999999997</v>
      </c>
      <c r="AD944" s="3">
        <v>45423.3</v>
      </c>
    </row>
    <row r="945" spans="1:30" x14ac:dyDescent="0.3">
      <c r="A945" s="3" t="s">
        <v>5689</v>
      </c>
      <c r="B945" s="4">
        <v>32414</v>
      </c>
      <c r="C945" s="4">
        <v>126</v>
      </c>
      <c r="D945" s="4" t="s">
        <v>25</v>
      </c>
      <c r="E945" s="5" t="s">
        <v>45</v>
      </c>
      <c r="F945" s="3" t="s">
        <v>5690</v>
      </c>
      <c r="G945" s="4" t="s">
        <v>86</v>
      </c>
      <c r="H945" s="3" t="s">
        <v>153</v>
      </c>
      <c r="I945" s="3" t="s">
        <v>153</v>
      </c>
      <c r="J945" s="3" t="s">
        <v>104</v>
      </c>
      <c r="K945" s="3" t="s">
        <v>104</v>
      </c>
      <c r="L945" s="6" t="s">
        <v>153</v>
      </c>
      <c r="M945" s="3" t="s">
        <v>154</v>
      </c>
      <c r="N945" s="3" t="s">
        <v>5691</v>
      </c>
      <c r="O945" s="3" t="s">
        <v>156</v>
      </c>
      <c r="P945" s="3" t="s">
        <v>194</v>
      </c>
      <c r="Q945" s="3" t="s">
        <v>60</v>
      </c>
      <c r="R945" s="3">
        <v>28</v>
      </c>
      <c r="S945" s="3">
        <v>33</v>
      </c>
      <c r="T945" s="3">
        <v>-14.9</v>
      </c>
      <c r="U945" s="3">
        <v>119</v>
      </c>
      <c r="V945" s="3">
        <v>140</v>
      </c>
      <c r="W945" s="3">
        <v>-14.9</v>
      </c>
      <c r="X945" s="32">
        <v>608</v>
      </c>
      <c r="Y945" s="33">
        <v>669</v>
      </c>
      <c r="Z945" s="3">
        <v>-9.1</v>
      </c>
      <c r="AA945" s="3">
        <v>40277.5</v>
      </c>
      <c r="AB945" s="3">
        <v>44243.82</v>
      </c>
      <c r="AC945" s="3">
        <v>43508</v>
      </c>
      <c r="AD945" s="3">
        <v>47855.82</v>
      </c>
    </row>
    <row r="946" spans="1:30" x14ac:dyDescent="0.3">
      <c r="A946" s="3" t="s">
        <v>226</v>
      </c>
      <c r="B946" s="4">
        <v>490</v>
      </c>
      <c r="C946" s="4">
        <v>47</v>
      </c>
      <c r="D946" s="4" t="s">
        <v>25</v>
      </c>
      <c r="E946" s="5">
        <v>42971</v>
      </c>
      <c r="F946" s="3" t="s">
        <v>227</v>
      </c>
      <c r="G946" s="4" t="s">
        <v>86</v>
      </c>
      <c r="H946" s="3" t="s">
        <v>174</v>
      </c>
      <c r="I946" s="3" t="s">
        <v>228</v>
      </c>
      <c r="J946" s="3" t="s">
        <v>228</v>
      </c>
      <c r="K946" s="3" t="s">
        <v>132</v>
      </c>
      <c r="L946" s="6" t="s">
        <v>228</v>
      </c>
      <c r="M946" s="3" t="s">
        <v>228</v>
      </c>
      <c r="N946" s="3" t="s">
        <v>229</v>
      </c>
      <c r="O946" s="3" t="s">
        <v>178</v>
      </c>
      <c r="P946" s="3" t="s">
        <v>51</v>
      </c>
      <c r="Q946" s="3" t="s">
        <v>31</v>
      </c>
      <c r="V946" s="3">
        <v>3</v>
      </c>
      <c r="W946" s="3">
        <v>-100</v>
      </c>
      <c r="X946" s="32">
        <v>99</v>
      </c>
      <c r="Y946" s="33">
        <v>59</v>
      </c>
      <c r="Z946" s="3">
        <v>66.3</v>
      </c>
      <c r="AA946" s="3">
        <v>40226.400000000001</v>
      </c>
      <c r="AB946" s="3">
        <v>24190.2</v>
      </c>
      <c r="AC946" s="3">
        <v>40226.400000000001</v>
      </c>
      <c r="AD946" s="3">
        <v>24190.2</v>
      </c>
    </row>
    <row r="947" spans="1:30" x14ac:dyDescent="0.3">
      <c r="A947" s="3" t="s">
        <v>3694</v>
      </c>
      <c r="B947" s="4">
        <v>34759</v>
      </c>
      <c r="C947" s="4">
        <v>28</v>
      </c>
      <c r="D947" s="4" t="s">
        <v>25</v>
      </c>
      <c r="E947" s="5" t="s">
        <v>45</v>
      </c>
      <c r="F947" s="3" t="s">
        <v>3695</v>
      </c>
      <c r="G947" s="4" t="s">
        <v>86</v>
      </c>
      <c r="H947" s="3" t="s">
        <v>252</v>
      </c>
      <c r="I947" s="3" t="s">
        <v>252</v>
      </c>
      <c r="J947" s="3" t="s">
        <v>132</v>
      </c>
      <c r="K947" s="3" t="s">
        <v>132</v>
      </c>
      <c r="L947" s="6" t="s">
        <v>252</v>
      </c>
      <c r="M947" s="3" t="s">
        <v>154</v>
      </c>
      <c r="N947" s="3" t="s">
        <v>3696</v>
      </c>
      <c r="O947" s="3" t="s">
        <v>311</v>
      </c>
      <c r="P947" s="3" t="s">
        <v>37</v>
      </c>
      <c r="Q947" s="3" t="s">
        <v>60</v>
      </c>
      <c r="R947" s="3">
        <v>27</v>
      </c>
      <c r="S947" s="3">
        <v>14</v>
      </c>
      <c r="T947" s="3">
        <v>94.4</v>
      </c>
      <c r="U947" s="3">
        <v>69</v>
      </c>
      <c r="V947" s="3">
        <v>51</v>
      </c>
      <c r="W947" s="3">
        <v>34.6</v>
      </c>
      <c r="X947" s="32">
        <v>256</v>
      </c>
      <c r="Y947" s="33">
        <v>228</v>
      </c>
      <c r="Z947" s="3">
        <v>11.9</v>
      </c>
      <c r="AA947" s="3">
        <v>40160.1</v>
      </c>
      <c r="AB947" s="3">
        <v>35884.5</v>
      </c>
      <c r="AC947" s="3">
        <v>40160.1</v>
      </c>
      <c r="AD947" s="3">
        <v>35884.5</v>
      </c>
    </row>
    <row r="948" spans="1:30" x14ac:dyDescent="0.3">
      <c r="A948" s="3" t="s">
        <v>3697</v>
      </c>
      <c r="B948" s="4">
        <v>88549</v>
      </c>
      <c r="C948" s="4">
        <v>96</v>
      </c>
      <c r="D948" s="4" t="s">
        <v>25</v>
      </c>
      <c r="E948" s="5">
        <v>42709</v>
      </c>
      <c r="F948" s="3" t="s">
        <v>3698</v>
      </c>
      <c r="G948" s="4" t="s">
        <v>86</v>
      </c>
      <c r="H948" s="3" t="s">
        <v>245</v>
      </c>
      <c r="I948" s="3" t="s">
        <v>245</v>
      </c>
      <c r="J948" s="3" t="s">
        <v>132</v>
      </c>
      <c r="K948" s="3" t="s">
        <v>132</v>
      </c>
      <c r="L948" s="6" t="s">
        <v>245</v>
      </c>
      <c r="M948" s="3" t="s">
        <v>246</v>
      </c>
      <c r="N948" s="3" t="s">
        <v>3699</v>
      </c>
      <c r="O948" s="3" t="s">
        <v>248</v>
      </c>
      <c r="P948" s="3" t="s">
        <v>57</v>
      </c>
      <c r="Q948" s="3" t="s">
        <v>31</v>
      </c>
      <c r="R948" s="3">
        <v>26</v>
      </c>
      <c r="S948" s="3">
        <v>25</v>
      </c>
      <c r="T948" s="3">
        <v>4</v>
      </c>
      <c r="U948" s="3">
        <v>69</v>
      </c>
      <c r="V948" s="3">
        <v>65</v>
      </c>
      <c r="W948" s="3">
        <v>6.3</v>
      </c>
      <c r="X948" s="32">
        <v>234</v>
      </c>
      <c r="Y948" s="33">
        <v>227</v>
      </c>
      <c r="Z948" s="3">
        <v>3</v>
      </c>
      <c r="AA948" s="3">
        <v>40049.21</v>
      </c>
      <c r="AB948" s="3">
        <v>38865.629999999997</v>
      </c>
      <c r="AC948" s="3">
        <v>40049.21</v>
      </c>
      <c r="AD948" s="3">
        <v>38865.629999999997</v>
      </c>
    </row>
    <row r="949" spans="1:30" x14ac:dyDescent="0.3">
      <c r="A949" s="3" t="s">
        <v>96</v>
      </c>
      <c r="B949" s="4">
        <v>73779</v>
      </c>
      <c r="C949" s="4">
        <v>167</v>
      </c>
      <c r="D949" s="4" t="s">
        <v>25</v>
      </c>
      <c r="E949" s="5">
        <v>42993</v>
      </c>
      <c r="F949" s="3" t="s">
        <v>97</v>
      </c>
      <c r="G949" s="4" t="s">
        <v>86</v>
      </c>
      <c r="H949" s="3" t="s">
        <v>87</v>
      </c>
      <c r="I949" s="3" t="s">
        <v>88</v>
      </c>
      <c r="J949" s="3" t="s">
        <v>89</v>
      </c>
      <c r="K949" s="3" t="s">
        <v>89</v>
      </c>
      <c r="L949" s="6" t="s">
        <v>88</v>
      </c>
      <c r="M949" s="3" t="s">
        <v>90</v>
      </c>
      <c r="N949" s="3" t="s">
        <v>98</v>
      </c>
      <c r="O949" s="3" t="s">
        <v>92</v>
      </c>
      <c r="P949" s="3" t="s">
        <v>26</v>
      </c>
      <c r="Q949" s="3" t="s">
        <v>27</v>
      </c>
      <c r="R949" s="3">
        <v>31</v>
      </c>
      <c r="S949" s="3">
        <v>12</v>
      </c>
      <c r="T949" s="3">
        <v>158.30000000000001</v>
      </c>
      <c r="U949" s="3">
        <v>91</v>
      </c>
      <c r="V949" s="3">
        <v>266</v>
      </c>
      <c r="W949" s="3">
        <v>-65.8</v>
      </c>
      <c r="X949" s="32">
        <v>362</v>
      </c>
      <c r="Y949" s="33">
        <v>266</v>
      </c>
      <c r="Z949" s="3">
        <v>36.1</v>
      </c>
      <c r="AA949" s="3">
        <v>39985.199999999997</v>
      </c>
      <c r="AB949" s="3">
        <v>29106.48</v>
      </c>
      <c r="AC949" s="3">
        <v>39985.199999999997</v>
      </c>
      <c r="AD949" s="3">
        <v>29106.48</v>
      </c>
    </row>
    <row r="950" spans="1:30" x14ac:dyDescent="0.3">
      <c r="A950" s="3" t="s">
        <v>5692</v>
      </c>
      <c r="B950" s="4">
        <v>13647</v>
      </c>
      <c r="C950" s="4">
        <v>113</v>
      </c>
      <c r="D950" s="4" t="s">
        <v>25</v>
      </c>
      <c r="E950" s="5" t="s">
        <v>45</v>
      </c>
      <c r="F950" s="3" t="s">
        <v>5693</v>
      </c>
      <c r="G950" s="4" t="s">
        <v>86</v>
      </c>
      <c r="H950" s="3" t="s">
        <v>896</v>
      </c>
      <c r="I950" s="3" t="s">
        <v>257</v>
      </c>
      <c r="J950" s="3" t="s">
        <v>104</v>
      </c>
      <c r="K950" s="3" t="s">
        <v>104</v>
      </c>
      <c r="L950" s="6" t="s">
        <v>257</v>
      </c>
      <c r="M950" s="3" t="s">
        <v>258</v>
      </c>
      <c r="N950" s="3" t="s">
        <v>5694</v>
      </c>
      <c r="O950" s="3" t="s">
        <v>178</v>
      </c>
      <c r="P950" s="3" t="s">
        <v>64</v>
      </c>
      <c r="Q950" s="3" t="s">
        <v>31</v>
      </c>
      <c r="R950" s="3">
        <v>46</v>
      </c>
      <c r="S950" s="3">
        <v>31</v>
      </c>
      <c r="T950" s="3">
        <v>48.4</v>
      </c>
      <c r="U950" s="3">
        <v>106</v>
      </c>
      <c r="V950" s="3">
        <v>106</v>
      </c>
      <c r="W950" s="3">
        <v>0</v>
      </c>
      <c r="X950" s="32">
        <v>474</v>
      </c>
      <c r="Y950" s="33">
        <v>534</v>
      </c>
      <c r="Z950" s="3">
        <v>-11.1</v>
      </c>
      <c r="AA950" s="3">
        <v>39931.199999999997</v>
      </c>
      <c r="AB950" s="3">
        <v>43976.28</v>
      </c>
      <c r="AC950" s="3">
        <v>41529.699999999997</v>
      </c>
      <c r="AD950" s="3">
        <v>45338.86</v>
      </c>
    </row>
    <row r="951" spans="1:30" x14ac:dyDescent="0.3">
      <c r="A951" s="3" t="s">
        <v>3700</v>
      </c>
      <c r="B951" s="4">
        <v>45887</v>
      </c>
      <c r="C951" s="4">
        <v>49</v>
      </c>
      <c r="D951" s="4" t="s">
        <v>25</v>
      </c>
      <c r="E951" s="5" t="s">
        <v>45</v>
      </c>
      <c r="F951" s="3" t="s">
        <v>3701</v>
      </c>
      <c r="G951" s="4" t="s">
        <v>86</v>
      </c>
      <c r="H951" s="3" t="s">
        <v>299</v>
      </c>
      <c r="I951" s="3" t="s">
        <v>299</v>
      </c>
      <c r="J951" s="3" t="s">
        <v>132</v>
      </c>
      <c r="K951" s="3" t="s">
        <v>132</v>
      </c>
      <c r="L951" s="6" t="s">
        <v>299</v>
      </c>
      <c r="M951" s="3" t="s">
        <v>184</v>
      </c>
      <c r="N951" s="3" t="s">
        <v>3702</v>
      </c>
      <c r="O951" s="3" t="s">
        <v>301</v>
      </c>
      <c r="P951" s="3" t="s">
        <v>37</v>
      </c>
      <c r="Q951" s="3" t="s">
        <v>60</v>
      </c>
      <c r="R951" s="3">
        <v>23</v>
      </c>
      <c r="S951" s="3">
        <v>19</v>
      </c>
      <c r="T951" s="3">
        <v>21.4</v>
      </c>
      <c r="U951" s="3">
        <v>67</v>
      </c>
      <c r="V951" s="3">
        <v>55</v>
      </c>
      <c r="W951" s="3">
        <v>20.7</v>
      </c>
      <c r="X951" s="32">
        <v>239</v>
      </c>
      <c r="Y951" s="33">
        <v>213</v>
      </c>
      <c r="Z951" s="3">
        <v>12.4</v>
      </c>
      <c r="AA951" s="3">
        <v>39575.279999999999</v>
      </c>
      <c r="AB951" s="3">
        <v>35198.46</v>
      </c>
      <c r="AC951" s="3">
        <v>39575.279999999999</v>
      </c>
      <c r="AD951" s="3">
        <v>35198.46</v>
      </c>
    </row>
    <row r="952" spans="1:30" x14ac:dyDescent="0.3">
      <c r="A952" s="3" t="s">
        <v>2083</v>
      </c>
      <c r="B952" s="4">
        <v>82607</v>
      </c>
      <c r="C952" s="4">
        <v>308</v>
      </c>
      <c r="D952" s="4" t="s">
        <v>25</v>
      </c>
      <c r="E952" s="5" t="s">
        <v>45</v>
      </c>
      <c r="F952" s="3" t="s">
        <v>2084</v>
      </c>
      <c r="G952" s="4" t="s">
        <v>86</v>
      </c>
      <c r="H952" s="3" t="s">
        <v>54</v>
      </c>
      <c r="I952" s="3" t="s">
        <v>191</v>
      </c>
      <c r="J952" s="3" t="s">
        <v>89</v>
      </c>
      <c r="K952" s="3" t="s">
        <v>89</v>
      </c>
      <c r="L952" s="6" t="s">
        <v>191</v>
      </c>
      <c r="M952" s="3" t="s">
        <v>272</v>
      </c>
      <c r="N952" s="3" t="s">
        <v>2085</v>
      </c>
      <c r="O952" s="3" t="s">
        <v>92</v>
      </c>
      <c r="P952" s="3" t="s">
        <v>57</v>
      </c>
      <c r="Q952" s="3" t="s">
        <v>31</v>
      </c>
      <c r="R952" s="3">
        <v>31</v>
      </c>
      <c r="S952" s="3">
        <v>29</v>
      </c>
      <c r="T952" s="3">
        <v>8</v>
      </c>
      <c r="U952" s="3">
        <v>106</v>
      </c>
      <c r="V952" s="3">
        <v>106</v>
      </c>
      <c r="W952" s="3">
        <v>0.4</v>
      </c>
      <c r="X952" s="32">
        <v>408</v>
      </c>
      <c r="Y952" s="33">
        <v>472</v>
      </c>
      <c r="Z952" s="3">
        <v>-13.5</v>
      </c>
      <c r="AA952" s="3">
        <v>39553.760000000002</v>
      </c>
      <c r="AB952" s="3">
        <v>45719.24</v>
      </c>
      <c r="AC952" s="3">
        <v>39553.760000000002</v>
      </c>
      <c r="AD952" s="3">
        <v>45719.24</v>
      </c>
    </row>
    <row r="953" spans="1:30" x14ac:dyDescent="0.3">
      <c r="A953" s="3" t="s">
        <v>2086</v>
      </c>
      <c r="B953" s="4">
        <v>16516</v>
      </c>
      <c r="C953" s="4">
        <v>145</v>
      </c>
      <c r="D953" s="4" t="s">
        <v>25</v>
      </c>
      <c r="E953" s="5" t="s">
        <v>45</v>
      </c>
      <c r="F953" s="3" t="s">
        <v>2087</v>
      </c>
      <c r="G953" s="4" t="s">
        <v>86</v>
      </c>
      <c r="H953" s="3" t="s">
        <v>758</v>
      </c>
      <c r="I953" s="3" t="s">
        <v>175</v>
      </c>
      <c r="J953" s="3" t="s">
        <v>89</v>
      </c>
      <c r="K953" s="3" t="s">
        <v>89</v>
      </c>
      <c r="L953" s="6" t="s">
        <v>175</v>
      </c>
      <c r="M953" s="3" t="s">
        <v>176</v>
      </c>
      <c r="N953" s="3" t="s">
        <v>2088</v>
      </c>
      <c r="O953" s="3" t="s">
        <v>178</v>
      </c>
      <c r="P953" s="3" t="s">
        <v>194</v>
      </c>
      <c r="Q953" s="3" t="s">
        <v>60</v>
      </c>
      <c r="R953" s="3">
        <v>29</v>
      </c>
      <c r="S953" s="3">
        <v>23</v>
      </c>
      <c r="T953" s="3">
        <v>26.1</v>
      </c>
      <c r="U953" s="3">
        <v>99</v>
      </c>
      <c r="V953" s="3">
        <v>87</v>
      </c>
      <c r="W953" s="3">
        <v>13.8</v>
      </c>
      <c r="X953" s="32">
        <v>434</v>
      </c>
      <c r="Y953" s="33">
        <v>386</v>
      </c>
      <c r="Z953" s="3">
        <v>12.4</v>
      </c>
      <c r="AA953" s="3">
        <v>39528.720000000001</v>
      </c>
      <c r="AB953" s="3">
        <v>35156.879999999997</v>
      </c>
      <c r="AC953" s="3">
        <v>39528.720000000001</v>
      </c>
      <c r="AD953" s="3">
        <v>35156.879999999997</v>
      </c>
    </row>
    <row r="954" spans="1:30" x14ac:dyDescent="0.3">
      <c r="A954" s="3" t="s">
        <v>5695</v>
      </c>
      <c r="B954" s="4">
        <v>13388</v>
      </c>
      <c r="C954" s="4">
        <v>83</v>
      </c>
      <c r="D954" s="4" t="s">
        <v>25</v>
      </c>
      <c r="E954" s="5" t="s">
        <v>45</v>
      </c>
      <c r="F954" s="3" t="s">
        <v>5696</v>
      </c>
      <c r="G954" s="4" t="s">
        <v>86</v>
      </c>
      <c r="H954" s="3" t="s">
        <v>896</v>
      </c>
      <c r="I954" s="3" t="s">
        <v>257</v>
      </c>
      <c r="J954" s="3" t="s">
        <v>104</v>
      </c>
      <c r="K954" s="3" t="s">
        <v>104</v>
      </c>
      <c r="L954" s="6" t="s">
        <v>257</v>
      </c>
      <c r="M954" s="3" t="s">
        <v>258</v>
      </c>
      <c r="N954" s="3" t="s">
        <v>5697</v>
      </c>
      <c r="O954" s="3" t="s">
        <v>178</v>
      </c>
      <c r="P954" s="3" t="s">
        <v>213</v>
      </c>
      <c r="Q954" s="3" t="s">
        <v>31</v>
      </c>
      <c r="R954" s="3">
        <v>51</v>
      </c>
      <c r="S954" s="3">
        <v>54</v>
      </c>
      <c r="T954" s="3">
        <v>-5.8</v>
      </c>
      <c r="U954" s="3">
        <v>135</v>
      </c>
      <c r="V954" s="3">
        <v>193</v>
      </c>
      <c r="W954" s="3">
        <v>-30.4</v>
      </c>
      <c r="X954" s="32">
        <v>598</v>
      </c>
      <c r="Y954" s="33">
        <v>747</v>
      </c>
      <c r="Z954" s="3">
        <v>-19.8</v>
      </c>
      <c r="AA954" s="3">
        <v>39385.599999999999</v>
      </c>
      <c r="AB954" s="3">
        <v>49139.199999999997</v>
      </c>
      <c r="AC954" s="3">
        <v>39385.599999999999</v>
      </c>
      <c r="AD954" s="3">
        <v>49139.199999999997</v>
      </c>
    </row>
    <row r="955" spans="1:30" x14ac:dyDescent="0.3">
      <c r="A955" s="3" t="s">
        <v>2089</v>
      </c>
      <c r="B955" s="4">
        <v>77647</v>
      </c>
      <c r="C955" s="4">
        <v>148</v>
      </c>
      <c r="D955" s="4" t="s">
        <v>25</v>
      </c>
      <c r="E955" s="5" t="s">
        <v>45</v>
      </c>
      <c r="F955" s="3" t="s">
        <v>2090</v>
      </c>
      <c r="G955" s="4" t="s">
        <v>86</v>
      </c>
      <c r="H955" s="3" t="s">
        <v>252</v>
      </c>
      <c r="I955" s="3" t="s">
        <v>252</v>
      </c>
      <c r="J955" s="3" t="s">
        <v>89</v>
      </c>
      <c r="K955" s="3" t="s">
        <v>89</v>
      </c>
      <c r="L955" s="6" t="s">
        <v>252</v>
      </c>
      <c r="M955" s="3" t="s">
        <v>184</v>
      </c>
      <c r="N955" s="3" t="s">
        <v>2091</v>
      </c>
      <c r="O955" s="3" t="s">
        <v>92</v>
      </c>
      <c r="P955" s="3" t="s">
        <v>397</v>
      </c>
      <c r="Q955" s="3" t="s">
        <v>31</v>
      </c>
      <c r="R955" s="3">
        <v>25</v>
      </c>
      <c r="S955" s="3">
        <v>37</v>
      </c>
      <c r="T955" s="3">
        <v>-32.4</v>
      </c>
      <c r="U955" s="3">
        <v>99</v>
      </c>
      <c r="V955" s="3">
        <v>110</v>
      </c>
      <c r="W955" s="3">
        <v>-10.1</v>
      </c>
      <c r="X955" s="16">
        <v>360</v>
      </c>
      <c r="Y955" s="7">
        <v>381</v>
      </c>
      <c r="Z955" s="3">
        <v>-5.6</v>
      </c>
      <c r="AA955" s="3">
        <v>39227.800000000003</v>
      </c>
      <c r="AB955" s="3">
        <v>41617.5</v>
      </c>
      <c r="AC955" s="3">
        <v>41212.800000000003</v>
      </c>
      <c r="AD955" s="3">
        <v>43645.5</v>
      </c>
    </row>
    <row r="956" spans="1:30" x14ac:dyDescent="0.3">
      <c r="A956" s="3" t="s">
        <v>810</v>
      </c>
      <c r="B956" s="4">
        <v>100148</v>
      </c>
      <c r="C956" s="4">
        <v>103</v>
      </c>
      <c r="D956" s="4" t="s">
        <v>25</v>
      </c>
      <c r="E956" s="5">
        <v>43132</v>
      </c>
      <c r="F956" s="3" t="s">
        <v>811</v>
      </c>
      <c r="G956" s="4" t="s">
        <v>86</v>
      </c>
      <c r="H956" s="3" t="s">
        <v>812</v>
      </c>
      <c r="I956" s="3" t="s">
        <v>175</v>
      </c>
      <c r="J956" s="3" t="s">
        <v>146</v>
      </c>
      <c r="K956" s="3" t="s">
        <v>146</v>
      </c>
      <c r="L956" s="6" t="s">
        <v>175</v>
      </c>
      <c r="M956" s="3" t="s">
        <v>176</v>
      </c>
      <c r="N956" s="3" t="s">
        <v>813</v>
      </c>
      <c r="O956" s="3" t="s">
        <v>178</v>
      </c>
      <c r="P956" s="3" t="s">
        <v>49</v>
      </c>
      <c r="Q956" s="3" t="s">
        <v>50</v>
      </c>
      <c r="R956" s="3">
        <v>11</v>
      </c>
      <c r="U956" s="3">
        <v>17</v>
      </c>
      <c r="X956" s="32">
        <v>84</v>
      </c>
      <c r="Y956" s="33"/>
      <c r="AA956" s="3">
        <v>39192.1</v>
      </c>
      <c r="AC956" s="3">
        <v>39192.1</v>
      </c>
    </row>
    <row r="957" spans="1:30" x14ac:dyDescent="0.3">
      <c r="A957" s="3" t="s">
        <v>2092</v>
      </c>
      <c r="B957" s="4">
        <v>2447</v>
      </c>
      <c r="C957" s="4">
        <v>126</v>
      </c>
      <c r="D957" s="4" t="s">
        <v>25</v>
      </c>
      <c r="E957" s="5" t="s">
        <v>45</v>
      </c>
      <c r="F957" s="3" t="s">
        <v>2093</v>
      </c>
      <c r="G957" s="4" t="s">
        <v>86</v>
      </c>
      <c r="H957" s="3" t="s">
        <v>54</v>
      </c>
      <c r="I957" s="3" t="s">
        <v>191</v>
      </c>
      <c r="J957" s="3" t="s">
        <v>89</v>
      </c>
      <c r="K957" s="3" t="s">
        <v>89</v>
      </c>
      <c r="L957" s="6" t="s">
        <v>191</v>
      </c>
      <c r="M957" s="3" t="s">
        <v>211</v>
      </c>
      <c r="N957" s="3" t="s">
        <v>2094</v>
      </c>
      <c r="O957" s="3" t="s">
        <v>92</v>
      </c>
      <c r="P957" s="3" t="s">
        <v>1122</v>
      </c>
      <c r="Q957" s="3" t="s">
        <v>29</v>
      </c>
      <c r="R957" s="3">
        <v>15</v>
      </c>
      <c r="S957" s="3">
        <v>15</v>
      </c>
      <c r="T957" s="3">
        <v>-3.3</v>
      </c>
      <c r="U957" s="3">
        <v>57</v>
      </c>
      <c r="V957" s="3">
        <v>57</v>
      </c>
      <c r="W957" s="3">
        <v>-0.8</v>
      </c>
      <c r="X957" s="32">
        <v>205</v>
      </c>
      <c r="Y957" s="33">
        <v>207</v>
      </c>
      <c r="Z957" s="3">
        <v>-0.9</v>
      </c>
      <c r="AA957" s="3">
        <v>39064.800000000003</v>
      </c>
      <c r="AB957" s="3">
        <v>39437.980000000003</v>
      </c>
      <c r="AC957" s="3">
        <v>39064.800000000003</v>
      </c>
      <c r="AD957" s="3">
        <v>39437.980000000003</v>
      </c>
    </row>
    <row r="958" spans="1:30" x14ac:dyDescent="0.3">
      <c r="A958" s="3" t="s">
        <v>2095</v>
      </c>
      <c r="B958" s="4">
        <v>32216</v>
      </c>
      <c r="C958" s="4">
        <v>132</v>
      </c>
      <c r="D958" s="4" t="s">
        <v>25</v>
      </c>
      <c r="E958" s="5" t="s">
        <v>45</v>
      </c>
      <c r="F958" s="3" t="s">
        <v>2096</v>
      </c>
      <c r="G958" s="4" t="s">
        <v>86</v>
      </c>
      <c r="H958" s="3" t="s">
        <v>153</v>
      </c>
      <c r="I958" s="3" t="s">
        <v>153</v>
      </c>
      <c r="J958" s="3" t="s">
        <v>89</v>
      </c>
      <c r="K958" s="3" t="s">
        <v>89</v>
      </c>
      <c r="L958" s="6" t="s">
        <v>153</v>
      </c>
      <c r="M958" s="3" t="s">
        <v>154</v>
      </c>
      <c r="N958" s="3" t="s">
        <v>2097</v>
      </c>
      <c r="O958" s="3" t="s">
        <v>156</v>
      </c>
      <c r="P958" s="3" t="s">
        <v>51</v>
      </c>
      <c r="Q958" s="3" t="s">
        <v>31</v>
      </c>
      <c r="R958" s="3">
        <v>31</v>
      </c>
      <c r="S958" s="3">
        <v>27</v>
      </c>
      <c r="T958" s="3">
        <v>14.8</v>
      </c>
      <c r="U958" s="3">
        <v>86</v>
      </c>
      <c r="V958" s="3">
        <v>94</v>
      </c>
      <c r="W958" s="3">
        <v>-8.4</v>
      </c>
      <c r="X958" s="32">
        <v>350</v>
      </c>
      <c r="Y958" s="33">
        <v>365</v>
      </c>
      <c r="Z958" s="3">
        <v>-4</v>
      </c>
      <c r="AA958" s="3">
        <v>38952.54</v>
      </c>
      <c r="AB958" s="3">
        <v>40584.06</v>
      </c>
      <c r="AC958" s="3">
        <v>38952.54</v>
      </c>
      <c r="AD958" s="3">
        <v>40584.06</v>
      </c>
    </row>
    <row r="959" spans="1:30" x14ac:dyDescent="0.3">
      <c r="A959" s="3" t="s">
        <v>5698</v>
      </c>
      <c r="B959" s="4">
        <v>23878</v>
      </c>
      <c r="C959" s="4">
        <v>77</v>
      </c>
      <c r="D959" s="4" t="s">
        <v>25</v>
      </c>
      <c r="E959" s="5" t="s">
        <v>45</v>
      </c>
      <c r="F959" s="3" t="s">
        <v>5699</v>
      </c>
      <c r="G959" s="4" t="s">
        <v>86</v>
      </c>
      <c r="H959" s="3" t="s">
        <v>711</v>
      </c>
      <c r="I959" s="3" t="s">
        <v>175</v>
      </c>
      <c r="J959" s="3" t="s">
        <v>104</v>
      </c>
      <c r="K959" s="3" t="s">
        <v>104</v>
      </c>
      <c r="L959" s="6" t="s">
        <v>175</v>
      </c>
      <c r="M959" s="3" t="s">
        <v>712</v>
      </c>
      <c r="N959" s="3" t="s">
        <v>5700</v>
      </c>
      <c r="O959" s="3" t="s">
        <v>178</v>
      </c>
      <c r="P959" s="3" t="s">
        <v>1000</v>
      </c>
      <c r="Q959" s="3" t="s">
        <v>60</v>
      </c>
      <c r="R959" s="3">
        <v>67</v>
      </c>
      <c r="S959" s="3">
        <v>34</v>
      </c>
      <c r="T959" s="3">
        <v>96.5</v>
      </c>
      <c r="U959" s="3">
        <v>166</v>
      </c>
      <c r="V959" s="3">
        <v>140</v>
      </c>
      <c r="W959" s="3">
        <v>18</v>
      </c>
      <c r="X959" s="32">
        <v>616</v>
      </c>
      <c r="Y959" s="33">
        <v>618</v>
      </c>
      <c r="Z959" s="3">
        <v>-0.3</v>
      </c>
      <c r="AA959" s="3">
        <v>38927.599999999999</v>
      </c>
      <c r="AB959" s="3">
        <v>37845.980000000003</v>
      </c>
      <c r="AC959" s="3">
        <v>38927.599999999999</v>
      </c>
      <c r="AD959" s="3">
        <v>37845.980000000003</v>
      </c>
    </row>
    <row r="960" spans="1:30" x14ac:dyDescent="0.3">
      <c r="A960" s="3" t="s">
        <v>3703</v>
      </c>
      <c r="B960" s="4">
        <v>64932</v>
      </c>
      <c r="C960" s="4">
        <v>149</v>
      </c>
      <c r="D960" s="4" t="s">
        <v>25</v>
      </c>
      <c r="E960" s="5" t="s">
        <v>45</v>
      </c>
      <c r="F960" s="3" t="s">
        <v>3704</v>
      </c>
      <c r="G960" s="4" t="s">
        <v>86</v>
      </c>
      <c r="H960" s="3" t="s">
        <v>245</v>
      </c>
      <c r="I960" s="3" t="s">
        <v>245</v>
      </c>
      <c r="J960" s="3" t="s">
        <v>132</v>
      </c>
      <c r="K960" s="3" t="s">
        <v>89</v>
      </c>
      <c r="L960" s="6" t="s">
        <v>245</v>
      </c>
      <c r="M960" s="3" t="s">
        <v>184</v>
      </c>
      <c r="N960" s="3" t="s">
        <v>3705</v>
      </c>
      <c r="O960" s="3" t="s">
        <v>92</v>
      </c>
      <c r="P960" s="3" t="s">
        <v>128</v>
      </c>
      <c r="Q960" s="3" t="s">
        <v>60</v>
      </c>
      <c r="R960" s="3">
        <v>6</v>
      </c>
      <c r="S960" s="3">
        <v>4</v>
      </c>
      <c r="T960" s="3">
        <v>71.400000000000006</v>
      </c>
      <c r="U960" s="3">
        <v>26</v>
      </c>
      <c r="V960" s="3">
        <v>24</v>
      </c>
      <c r="W960" s="3">
        <v>8.5</v>
      </c>
      <c r="X960" s="32">
        <v>149</v>
      </c>
      <c r="Y960" s="33">
        <v>148</v>
      </c>
      <c r="Z960" s="3">
        <v>0.3</v>
      </c>
      <c r="AA960" s="3">
        <v>38826.36</v>
      </c>
      <c r="AB960" s="3">
        <v>38582.639999999999</v>
      </c>
      <c r="AC960" s="3">
        <v>40700.879999999997</v>
      </c>
      <c r="AD960" s="3">
        <v>40563.839999999997</v>
      </c>
    </row>
    <row r="961" spans="1:30" x14ac:dyDescent="0.3">
      <c r="A961" s="3" t="s">
        <v>2098</v>
      </c>
      <c r="B961" s="4">
        <v>49377</v>
      </c>
      <c r="C961" s="4">
        <v>43</v>
      </c>
      <c r="D961" s="4" t="s">
        <v>25</v>
      </c>
      <c r="E961" s="5" t="s">
        <v>45</v>
      </c>
      <c r="F961" s="3" t="s">
        <v>2099</v>
      </c>
      <c r="G961" s="4" t="s">
        <v>86</v>
      </c>
      <c r="H961" s="3" t="s">
        <v>131</v>
      </c>
      <c r="I961" s="3" t="s">
        <v>88</v>
      </c>
      <c r="J961" s="3" t="s">
        <v>89</v>
      </c>
      <c r="K961" s="3" t="s">
        <v>89</v>
      </c>
      <c r="L961" s="6" t="s">
        <v>88</v>
      </c>
      <c r="M961" s="3" t="s">
        <v>133</v>
      </c>
      <c r="N961" s="3" t="s">
        <v>2100</v>
      </c>
      <c r="O961" s="3" t="s">
        <v>106</v>
      </c>
      <c r="P961" s="3" t="s">
        <v>57</v>
      </c>
      <c r="Q961" s="3" t="s">
        <v>31</v>
      </c>
      <c r="R961" s="3">
        <v>27</v>
      </c>
      <c r="S961" s="3">
        <v>8</v>
      </c>
      <c r="T961" s="3">
        <v>233.4</v>
      </c>
      <c r="U961" s="3">
        <v>63</v>
      </c>
      <c r="V961" s="3">
        <v>24</v>
      </c>
      <c r="W961" s="3">
        <v>161.1</v>
      </c>
      <c r="X961" s="32">
        <v>220</v>
      </c>
      <c r="Y961" s="33">
        <v>107</v>
      </c>
      <c r="Z961" s="3">
        <v>106.4</v>
      </c>
      <c r="AA961" s="3">
        <v>38787.980000000003</v>
      </c>
      <c r="AB961" s="3">
        <v>18796.8</v>
      </c>
      <c r="AC961" s="3">
        <v>38787.980000000003</v>
      </c>
      <c r="AD961" s="3">
        <v>18796.8</v>
      </c>
    </row>
    <row r="962" spans="1:30" x14ac:dyDescent="0.3">
      <c r="A962" s="3" t="s">
        <v>4765</v>
      </c>
      <c r="B962" s="4">
        <v>34244</v>
      </c>
      <c r="C962" s="4">
        <v>103</v>
      </c>
      <c r="D962" s="4" t="s">
        <v>25</v>
      </c>
      <c r="E962" s="5" t="s">
        <v>45</v>
      </c>
      <c r="F962" s="3" t="s">
        <v>4766</v>
      </c>
      <c r="G962" s="4" t="s">
        <v>86</v>
      </c>
      <c r="H962" s="3" t="s">
        <v>252</v>
      </c>
      <c r="I962" s="3" t="s">
        <v>252</v>
      </c>
      <c r="J962" s="3" t="s">
        <v>146</v>
      </c>
      <c r="K962" s="3" t="s">
        <v>146</v>
      </c>
      <c r="L962" s="6" t="s">
        <v>252</v>
      </c>
      <c r="M962" s="3" t="s">
        <v>154</v>
      </c>
      <c r="N962" s="3" t="s">
        <v>4767</v>
      </c>
      <c r="O962" s="3" t="s">
        <v>311</v>
      </c>
      <c r="P962" s="3" t="s">
        <v>41</v>
      </c>
      <c r="Q962" s="3" t="s">
        <v>31</v>
      </c>
      <c r="R962" s="3">
        <v>16</v>
      </c>
      <c r="S962" s="3">
        <v>16</v>
      </c>
      <c r="T962" s="3">
        <v>-3.6</v>
      </c>
      <c r="U962" s="3">
        <v>42</v>
      </c>
      <c r="V962" s="3">
        <v>46</v>
      </c>
      <c r="W962" s="3">
        <v>-9</v>
      </c>
      <c r="X962" s="32">
        <v>157</v>
      </c>
      <c r="Y962" s="33">
        <v>171</v>
      </c>
      <c r="Z962" s="3">
        <v>-8.1999999999999993</v>
      </c>
      <c r="AA962" s="3">
        <v>38735.24</v>
      </c>
      <c r="AB962" s="3">
        <v>42251.33</v>
      </c>
      <c r="AC962" s="3">
        <v>40713.24</v>
      </c>
      <c r="AD962" s="3">
        <v>44365.33</v>
      </c>
    </row>
    <row r="963" spans="1:30" x14ac:dyDescent="0.3">
      <c r="A963" s="3" t="s">
        <v>3706</v>
      </c>
      <c r="B963" s="4">
        <v>28890</v>
      </c>
      <c r="C963" s="4">
        <v>149</v>
      </c>
      <c r="D963" s="4" t="s">
        <v>25</v>
      </c>
      <c r="E963" s="5" t="s">
        <v>45</v>
      </c>
      <c r="F963" s="3" t="s">
        <v>3707</v>
      </c>
      <c r="G963" s="4" t="s">
        <v>86</v>
      </c>
      <c r="H963" s="3" t="s">
        <v>153</v>
      </c>
      <c r="I963" s="3" t="s">
        <v>153</v>
      </c>
      <c r="J963" s="3" t="s">
        <v>132</v>
      </c>
      <c r="K963" s="3" t="s">
        <v>132</v>
      </c>
      <c r="L963" s="6" t="s">
        <v>153</v>
      </c>
      <c r="M963" s="3" t="s">
        <v>184</v>
      </c>
      <c r="N963" s="3" t="s">
        <v>3708</v>
      </c>
      <c r="O963" s="3" t="s">
        <v>156</v>
      </c>
      <c r="P963" s="3" t="s">
        <v>397</v>
      </c>
      <c r="Q963" s="3" t="s">
        <v>31</v>
      </c>
      <c r="R963" s="3">
        <v>21</v>
      </c>
      <c r="S963" s="3">
        <v>20</v>
      </c>
      <c r="T963" s="3">
        <v>4.9000000000000004</v>
      </c>
      <c r="U963" s="3">
        <v>59</v>
      </c>
      <c r="V963" s="3">
        <v>61</v>
      </c>
      <c r="W963" s="3">
        <v>-3.3</v>
      </c>
      <c r="X963" s="32">
        <v>196</v>
      </c>
      <c r="Y963" s="33">
        <v>228</v>
      </c>
      <c r="Z963" s="3">
        <v>-14.1</v>
      </c>
      <c r="AA963" s="3">
        <v>38603.42</v>
      </c>
      <c r="AB963" s="3">
        <v>42219.96</v>
      </c>
      <c r="AC963" s="3">
        <v>38603.42</v>
      </c>
      <c r="AD963" s="3">
        <v>42219.96</v>
      </c>
    </row>
    <row r="964" spans="1:30" x14ac:dyDescent="0.3">
      <c r="A964" s="3" t="s">
        <v>5701</v>
      </c>
      <c r="B964" s="4">
        <v>15246</v>
      </c>
      <c r="C964" s="4">
        <v>88</v>
      </c>
      <c r="D964" s="4" t="s">
        <v>25</v>
      </c>
      <c r="E964" s="5" t="s">
        <v>45</v>
      </c>
      <c r="F964" s="3" t="s">
        <v>5702</v>
      </c>
      <c r="G964" s="4" t="s">
        <v>86</v>
      </c>
      <c r="H964" s="3" t="s">
        <v>896</v>
      </c>
      <c r="I964" s="3" t="s">
        <v>257</v>
      </c>
      <c r="J964" s="3" t="s">
        <v>104</v>
      </c>
      <c r="K964" s="3" t="s">
        <v>104</v>
      </c>
      <c r="L964" s="6" t="s">
        <v>257</v>
      </c>
      <c r="M964" s="3" t="s">
        <v>258</v>
      </c>
      <c r="N964" s="3" t="s">
        <v>5703</v>
      </c>
      <c r="O964" s="3" t="s">
        <v>178</v>
      </c>
      <c r="P964" s="3" t="s">
        <v>57</v>
      </c>
      <c r="Q964" s="3" t="s">
        <v>31</v>
      </c>
      <c r="R964" s="3">
        <v>52</v>
      </c>
      <c r="S964" s="3">
        <v>40</v>
      </c>
      <c r="T964" s="3">
        <v>30.8</v>
      </c>
      <c r="U964" s="3">
        <v>142</v>
      </c>
      <c r="V964" s="3">
        <v>148</v>
      </c>
      <c r="W964" s="3">
        <v>-4.3</v>
      </c>
      <c r="X964" s="32">
        <v>550</v>
      </c>
      <c r="Y964" s="33">
        <v>525</v>
      </c>
      <c r="Z964" s="3">
        <v>4.8</v>
      </c>
      <c r="AA964" s="3">
        <v>38549.839999999997</v>
      </c>
      <c r="AB964" s="3">
        <v>36768.639999999999</v>
      </c>
      <c r="AC964" s="3">
        <v>38549.839999999997</v>
      </c>
      <c r="AD964" s="3">
        <v>36768.639999999999</v>
      </c>
    </row>
    <row r="965" spans="1:30" x14ac:dyDescent="0.3">
      <c r="A965" s="3" t="s">
        <v>5704</v>
      </c>
      <c r="B965" s="4">
        <v>18197</v>
      </c>
      <c r="C965" s="4">
        <v>80</v>
      </c>
      <c r="D965" s="4" t="s">
        <v>25</v>
      </c>
      <c r="E965" s="5" t="s">
        <v>45</v>
      </c>
      <c r="F965" s="3" t="s">
        <v>5705</v>
      </c>
      <c r="G965" s="4" t="s">
        <v>86</v>
      </c>
      <c r="H965" s="3" t="s">
        <v>758</v>
      </c>
      <c r="I965" s="3" t="s">
        <v>175</v>
      </c>
      <c r="J965" s="3" t="s">
        <v>104</v>
      </c>
      <c r="K965" s="3" t="s">
        <v>89</v>
      </c>
      <c r="L965" s="6" t="s">
        <v>175</v>
      </c>
      <c r="M965" s="3" t="s">
        <v>176</v>
      </c>
      <c r="N965" s="3" t="s">
        <v>5706</v>
      </c>
      <c r="O965" s="3" t="s">
        <v>178</v>
      </c>
      <c r="P965" s="3" t="s">
        <v>64</v>
      </c>
      <c r="Q965" s="3" t="s">
        <v>31</v>
      </c>
      <c r="R965" s="3">
        <v>31</v>
      </c>
      <c r="S965" s="3">
        <v>27</v>
      </c>
      <c r="T965" s="3">
        <v>15</v>
      </c>
      <c r="U965" s="3">
        <v>93</v>
      </c>
      <c r="V965" s="3">
        <v>88</v>
      </c>
      <c r="W965" s="3">
        <v>5.8</v>
      </c>
      <c r="X965" s="32">
        <v>377</v>
      </c>
      <c r="Y965" s="33">
        <v>373</v>
      </c>
      <c r="Z965" s="3">
        <v>1</v>
      </c>
      <c r="AA965" s="3">
        <v>38481.360000000001</v>
      </c>
      <c r="AB965" s="3">
        <v>35436.370000000003</v>
      </c>
      <c r="AC965" s="3">
        <v>38481.360000000001</v>
      </c>
      <c r="AD965" s="3">
        <v>35436.370000000003</v>
      </c>
    </row>
    <row r="966" spans="1:30" x14ac:dyDescent="0.3">
      <c r="A966" s="3" t="s">
        <v>2101</v>
      </c>
      <c r="B966" s="4">
        <v>23263</v>
      </c>
      <c r="C966" s="4">
        <v>68</v>
      </c>
      <c r="D966" s="4" t="s">
        <v>25</v>
      </c>
      <c r="E966" s="5" t="s">
        <v>45</v>
      </c>
      <c r="F966" s="3" t="s">
        <v>2102</v>
      </c>
      <c r="G966" s="4" t="s">
        <v>86</v>
      </c>
      <c r="H966" s="3" t="s">
        <v>711</v>
      </c>
      <c r="I966" s="3" t="s">
        <v>175</v>
      </c>
      <c r="J966" s="3" t="s">
        <v>89</v>
      </c>
      <c r="K966" s="3" t="s">
        <v>89</v>
      </c>
      <c r="L966" s="6" t="s">
        <v>175</v>
      </c>
      <c r="M966" s="3" t="s">
        <v>712</v>
      </c>
      <c r="N966" s="3" t="s">
        <v>2103</v>
      </c>
      <c r="O966" s="3" t="s">
        <v>178</v>
      </c>
      <c r="P966" s="3" t="s">
        <v>64</v>
      </c>
      <c r="Q966" s="3" t="s">
        <v>31</v>
      </c>
      <c r="R966" s="3">
        <v>21</v>
      </c>
      <c r="S966" s="3">
        <v>9</v>
      </c>
      <c r="T966" s="3">
        <v>149.6</v>
      </c>
      <c r="U966" s="3">
        <v>66</v>
      </c>
      <c r="V966" s="3">
        <v>98</v>
      </c>
      <c r="W966" s="3">
        <v>-32.6</v>
      </c>
      <c r="X966" s="32">
        <v>331</v>
      </c>
      <c r="Y966" s="33">
        <v>381</v>
      </c>
      <c r="Z966" s="3">
        <v>-13.2</v>
      </c>
      <c r="AA966" s="3">
        <v>38477.96</v>
      </c>
      <c r="AB966" s="3">
        <v>41136.97</v>
      </c>
      <c r="AC966" s="3">
        <v>40037.96</v>
      </c>
      <c r="AD966" s="3">
        <v>43152.97</v>
      </c>
    </row>
    <row r="967" spans="1:30" x14ac:dyDescent="0.3">
      <c r="A967" s="3" t="s">
        <v>3709</v>
      </c>
      <c r="B967" s="4">
        <v>11343</v>
      </c>
      <c r="C967" s="4">
        <v>114</v>
      </c>
      <c r="D967" s="4" t="s">
        <v>25</v>
      </c>
      <c r="E967" s="5" t="s">
        <v>45</v>
      </c>
      <c r="F967" s="3" t="s">
        <v>3710</v>
      </c>
      <c r="G967" s="4" t="s">
        <v>86</v>
      </c>
      <c r="H967" s="3" t="s">
        <v>896</v>
      </c>
      <c r="I967" s="3" t="s">
        <v>257</v>
      </c>
      <c r="J967" s="3" t="s">
        <v>132</v>
      </c>
      <c r="K967" s="3" t="s">
        <v>132</v>
      </c>
      <c r="L967" s="6" t="s">
        <v>257</v>
      </c>
      <c r="M967" s="3" t="s">
        <v>330</v>
      </c>
      <c r="N967" s="3" t="s">
        <v>3711</v>
      </c>
      <c r="O967" s="3" t="s">
        <v>178</v>
      </c>
      <c r="P967" s="3" t="s">
        <v>397</v>
      </c>
      <c r="Q967" s="3" t="s">
        <v>31</v>
      </c>
      <c r="R967" s="3">
        <v>17</v>
      </c>
      <c r="S967" s="3">
        <v>17</v>
      </c>
      <c r="T967" s="3">
        <v>0</v>
      </c>
      <c r="U967" s="3">
        <v>48</v>
      </c>
      <c r="V967" s="3">
        <v>54</v>
      </c>
      <c r="W967" s="3">
        <v>-11.8</v>
      </c>
      <c r="X967" s="32">
        <v>242</v>
      </c>
      <c r="Y967" s="33">
        <v>249</v>
      </c>
      <c r="Z967" s="3">
        <v>-2.7</v>
      </c>
      <c r="AA967" s="3">
        <v>38455.82</v>
      </c>
      <c r="AB967" s="3">
        <v>39536</v>
      </c>
      <c r="AC967" s="3">
        <v>38455.82</v>
      </c>
      <c r="AD967" s="3">
        <v>39536</v>
      </c>
    </row>
    <row r="968" spans="1:30" x14ac:dyDescent="0.3">
      <c r="A968" s="3" t="s">
        <v>5707</v>
      </c>
      <c r="B968" s="4">
        <v>76477</v>
      </c>
      <c r="C968" s="4">
        <v>178</v>
      </c>
      <c r="D968" s="4" t="s">
        <v>25</v>
      </c>
      <c r="E968" s="5" t="s">
        <v>45</v>
      </c>
      <c r="F968" s="3" t="s">
        <v>5708</v>
      </c>
      <c r="G968" s="4" t="s">
        <v>86</v>
      </c>
      <c r="H968" s="3" t="s">
        <v>54</v>
      </c>
      <c r="I968" s="3" t="s">
        <v>191</v>
      </c>
      <c r="J968" s="3" t="s">
        <v>104</v>
      </c>
      <c r="K968" s="3" t="s">
        <v>104</v>
      </c>
      <c r="L968" s="6" t="s">
        <v>191</v>
      </c>
      <c r="M968" s="3" t="s">
        <v>211</v>
      </c>
      <c r="N968" s="3" t="s">
        <v>5709</v>
      </c>
      <c r="O968" s="3" t="s">
        <v>92</v>
      </c>
      <c r="P968" s="3" t="s">
        <v>213</v>
      </c>
      <c r="Q968" s="3" t="s">
        <v>31</v>
      </c>
      <c r="R968" s="3">
        <v>100</v>
      </c>
      <c r="S968" s="3">
        <v>72</v>
      </c>
      <c r="T968" s="3">
        <v>38.9</v>
      </c>
      <c r="U968" s="3">
        <v>262</v>
      </c>
      <c r="V968" s="3">
        <v>243</v>
      </c>
      <c r="W968" s="3">
        <v>7.9</v>
      </c>
      <c r="X968" s="32">
        <v>921</v>
      </c>
      <c r="Y968" s="33">
        <v>884</v>
      </c>
      <c r="Z968" s="3">
        <v>4.0999999999999996</v>
      </c>
      <c r="AA968" s="3">
        <v>38451.68</v>
      </c>
      <c r="AB968" s="3">
        <v>36934.400000000001</v>
      </c>
      <c r="AC968" s="3">
        <v>38451.68</v>
      </c>
      <c r="AD968" s="3">
        <v>36934.400000000001</v>
      </c>
    </row>
    <row r="969" spans="1:30" x14ac:dyDescent="0.3">
      <c r="A969" s="3" t="s">
        <v>2104</v>
      </c>
      <c r="B969" s="4">
        <v>19061</v>
      </c>
      <c r="C969" s="4">
        <v>200</v>
      </c>
      <c r="D969" s="4" t="s">
        <v>25</v>
      </c>
      <c r="E969" s="5" t="s">
        <v>45</v>
      </c>
      <c r="F969" s="3" t="s">
        <v>2105</v>
      </c>
      <c r="G969" s="4" t="s">
        <v>86</v>
      </c>
      <c r="H969" s="3" t="s">
        <v>758</v>
      </c>
      <c r="I969" s="3" t="s">
        <v>175</v>
      </c>
      <c r="J969" s="3" t="s">
        <v>89</v>
      </c>
      <c r="K969" s="3" t="s">
        <v>89</v>
      </c>
      <c r="L969" s="6" t="s">
        <v>175</v>
      </c>
      <c r="M969" s="3" t="s">
        <v>176</v>
      </c>
      <c r="N969" s="3" t="s">
        <v>2106</v>
      </c>
      <c r="O969" s="3" t="s">
        <v>178</v>
      </c>
      <c r="P969" s="3" t="s">
        <v>57</v>
      </c>
      <c r="Q969" s="3" t="s">
        <v>31</v>
      </c>
      <c r="R969" s="3">
        <v>26</v>
      </c>
      <c r="S969" s="3">
        <v>15</v>
      </c>
      <c r="T969" s="3">
        <v>69.599999999999994</v>
      </c>
      <c r="U969" s="3">
        <v>71</v>
      </c>
      <c r="V969" s="3">
        <v>59</v>
      </c>
      <c r="W969" s="3">
        <v>20.2</v>
      </c>
      <c r="X969" s="32">
        <v>300</v>
      </c>
      <c r="Y969" s="33">
        <v>282</v>
      </c>
      <c r="Z969" s="3">
        <v>6.5</v>
      </c>
      <c r="AA969" s="3">
        <v>38379.760000000002</v>
      </c>
      <c r="AB969" s="3">
        <v>36039.599999999999</v>
      </c>
      <c r="AC969" s="3">
        <v>38379.760000000002</v>
      </c>
      <c r="AD969" s="3">
        <v>36039.599999999999</v>
      </c>
    </row>
    <row r="970" spans="1:30" x14ac:dyDescent="0.3">
      <c r="A970" s="3" t="s">
        <v>1025</v>
      </c>
      <c r="B970" s="4">
        <v>57011</v>
      </c>
      <c r="C970" s="4">
        <v>208</v>
      </c>
      <c r="D970" s="4" t="s">
        <v>25</v>
      </c>
      <c r="E970" s="5" t="s">
        <v>45</v>
      </c>
      <c r="F970" s="3" t="s">
        <v>1026</v>
      </c>
      <c r="G970" s="4" t="s">
        <v>86</v>
      </c>
      <c r="H970" s="3" t="s">
        <v>87</v>
      </c>
      <c r="I970" s="3" t="s">
        <v>116</v>
      </c>
      <c r="J970" s="3" t="s">
        <v>116</v>
      </c>
      <c r="K970" s="3" t="s">
        <v>104</v>
      </c>
      <c r="L970" s="6" t="s">
        <v>116</v>
      </c>
      <c r="M970" s="3" t="s">
        <v>1027</v>
      </c>
      <c r="N970" s="3" t="s">
        <v>1028</v>
      </c>
      <c r="O970" s="3" t="s">
        <v>119</v>
      </c>
      <c r="P970" s="3" t="s">
        <v>57</v>
      </c>
      <c r="Q970" s="3" t="s">
        <v>31</v>
      </c>
      <c r="R970" s="3">
        <v>92</v>
      </c>
      <c r="S970" s="3">
        <v>78</v>
      </c>
      <c r="T970" s="3">
        <v>18.100000000000001</v>
      </c>
      <c r="U970" s="3">
        <v>295</v>
      </c>
      <c r="V970" s="3">
        <v>272</v>
      </c>
      <c r="W970" s="3">
        <v>8.5</v>
      </c>
      <c r="X970" s="32">
        <v>1058</v>
      </c>
      <c r="Y970" s="33">
        <v>1007</v>
      </c>
      <c r="Z970" s="3">
        <v>5.0999999999999996</v>
      </c>
      <c r="AA970" s="3">
        <v>38341.919999999998</v>
      </c>
      <c r="AB970" s="3">
        <v>36489.15</v>
      </c>
      <c r="AC970" s="3">
        <v>38341.919999999998</v>
      </c>
      <c r="AD970" s="3">
        <v>36489.15</v>
      </c>
    </row>
    <row r="971" spans="1:30" x14ac:dyDescent="0.3">
      <c r="A971" s="3" t="s">
        <v>2107</v>
      </c>
      <c r="B971" s="4">
        <v>41943</v>
      </c>
      <c r="C971" s="4">
        <v>137</v>
      </c>
      <c r="D971" s="4" t="s">
        <v>25</v>
      </c>
      <c r="E971" s="5" t="s">
        <v>45</v>
      </c>
      <c r="F971" s="3" t="s">
        <v>2108</v>
      </c>
      <c r="G971" s="4" t="s">
        <v>86</v>
      </c>
      <c r="H971" s="3" t="s">
        <v>252</v>
      </c>
      <c r="I971" s="3" t="s">
        <v>252</v>
      </c>
      <c r="J971" s="3" t="s">
        <v>89</v>
      </c>
      <c r="K971" s="3" t="s">
        <v>89</v>
      </c>
      <c r="L971" s="6" t="s">
        <v>252</v>
      </c>
      <c r="M971" s="3" t="s">
        <v>184</v>
      </c>
      <c r="N971" s="3" t="s">
        <v>2109</v>
      </c>
      <c r="O971" s="3" t="s">
        <v>92</v>
      </c>
      <c r="P971" s="3" t="s">
        <v>421</v>
      </c>
      <c r="Q971" s="3" t="s">
        <v>27</v>
      </c>
      <c r="R971" s="3">
        <v>21</v>
      </c>
      <c r="S971" s="3">
        <v>15</v>
      </c>
      <c r="T971" s="3">
        <v>39.4</v>
      </c>
      <c r="U971" s="3">
        <v>80</v>
      </c>
      <c r="V971" s="3">
        <v>76</v>
      </c>
      <c r="W971" s="3">
        <v>5.6</v>
      </c>
      <c r="X971" s="16">
        <v>355</v>
      </c>
      <c r="Y971" s="7">
        <v>334</v>
      </c>
      <c r="Z971" s="3">
        <v>6.4</v>
      </c>
      <c r="AA971" s="3">
        <v>38282.6</v>
      </c>
      <c r="AB971" s="3">
        <v>36356.300000000003</v>
      </c>
      <c r="AC971" s="3">
        <v>42610</v>
      </c>
      <c r="AD971" s="3">
        <v>40060</v>
      </c>
    </row>
    <row r="972" spans="1:30" x14ac:dyDescent="0.3">
      <c r="A972" s="3" t="s">
        <v>2110</v>
      </c>
      <c r="B972" s="4">
        <v>34510</v>
      </c>
      <c r="C972" s="4">
        <v>64</v>
      </c>
      <c r="D972" s="4" t="s">
        <v>25</v>
      </c>
      <c r="E972" s="5" t="s">
        <v>45</v>
      </c>
      <c r="F972" s="3" t="s">
        <v>2111</v>
      </c>
      <c r="G972" s="4" t="s">
        <v>86</v>
      </c>
      <c r="H972" s="3" t="s">
        <v>252</v>
      </c>
      <c r="I972" s="3" t="s">
        <v>252</v>
      </c>
      <c r="J972" s="3" t="s">
        <v>89</v>
      </c>
      <c r="K972" s="3" t="s">
        <v>89</v>
      </c>
      <c r="L972" s="6" t="s">
        <v>252</v>
      </c>
      <c r="M972" s="3" t="s">
        <v>154</v>
      </c>
      <c r="N972" s="3" t="s">
        <v>2112</v>
      </c>
      <c r="O972" s="3" t="s">
        <v>311</v>
      </c>
      <c r="P972" s="3" t="s">
        <v>2113</v>
      </c>
      <c r="Q972" s="3" t="s">
        <v>65</v>
      </c>
      <c r="R972" s="3">
        <v>39</v>
      </c>
      <c r="S972" s="3">
        <v>38</v>
      </c>
      <c r="T972" s="3">
        <v>1.7</v>
      </c>
      <c r="U972" s="3">
        <v>84</v>
      </c>
      <c r="V972" s="3">
        <v>101</v>
      </c>
      <c r="W972" s="3">
        <v>-16.8</v>
      </c>
      <c r="X972" s="32">
        <v>355</v>
      </c>
      <c r="Y972" s="33">
        <v>383</v>
      </c>
      <c r="Z972" s="3">
        <v>-7.3</v>
      </c>
      <c r="AA972" s="3">
        <v>38272.080000000002</v>
      </c>
      <c r="AB972" s="3">
        <v>41305.550000000003</v>
      </c>
      <c r="AC972" s="3">
        <v>38272.080000000002</v>
      </c>
      <c r="AD972" s="3">
        <v>41305.550000000003</v>
      </c>
    </row>
    <row r="973" spans="1:30" x14ac:dyDescent="0.3">
      <c r="A973" s="3" t="s">
        <v>2114</v>
      </c>
      <c r="B973" s="4">
        <v>40291</v>
      </c>
      <c r="C973" s="4">
        <v>120</v>
      </c>
      <c r="D973" s="4" t="s">
        <v>25</v>
      </c>
      <c r="E973" s="5" t="s">
        <v>45</v>
      </c>
      <c r="F973" s="3" t="s">
        <v>2115</v>
      </c>
      <c r="G973" s="4" t="s">
        <v>86</v>
      </c>
      <c r="H973" s="3" t="s">
        <v>252</v>
      </c>
      <c r="I973" s="3" t="s">
        <v>252</v>
      </c>
      <c r="J973" s="3" t="s">
        <v>89</v>
      </c>
      <c r="K973" s="3" t="s">
        <v>89</v>
      </c>
      <c r="L973" s="6" t="s">
        <v>252</v>
      </c>
      <c r="M973" s="3" t="s">
        <v>184</v>
      </c>
      <c r="N973" s="3" t="s">
        <v>2116</v>
      </c>
      <c r="O973" s="3" t="s">
        <v>92</v>
      </c>
      <c r="P973" s="3" t="s">
        <v>26</v>
      </c>
      <c r="Q973" s="3" t="s">
        <v>27</v>
      </c>
      <c r="R973" s="3">
        <v>16</v>
      </c>
      <c r="S973" s="3">
        <v>18</v>
      </c>
      <c r="T973" s="3">
        <v>-6.7</v>
      </c>
      <c r="U973" s="3">
        <v>85</v>
      </c>
      <c r="V973" s="3">
        <v>121</v>
      </c>
      <c r="W973" s="3">
        <v>-29.5</v>
      </c>
      <c r="X973" s="16">
        <v>453</v>
      </c>
      <c r="Y973" s="7">
        <v>429</v>
      </c>
      <c r="Z973" s="3">
        <v>5.5</v>
      </c>
      <c r="AA973" s="3">
        <v>38250.699999999997</v>
      </c>
      <c r="AB973" s="3">
        <v>36216.9</v>
      </c>
      <c r="AC973" s="3">
        <v>44724.94</v>
      </c>
      <c r="AD973" s="3">
        <v>42380.1</v>
      </c>
    </row>
    <row r="974" spans="1:30" x14ac:dyDescent="0.3">
      <c r="A974" s="3" t="s">
        <v>2117</v>
      </c>
      <c r="B974" s="4">
        <v>78166</v>
      </c>
      <c r="C974" s="4">
        <v>236</v>
      </c>
      <c r="D974" s="4" t="s">
        <v>25</v>
      </c>
      <c r="E974" s="5" t="s">
        <v>45</v>
      </c>
      <c r="F974" s="3" t="s">
        <v>2118</v>
      </c>
      <c r="G974" s="4" t="s">
        <v>86</v>
      </c>
      <c r="H974" s="3" t="s">
        <v>54</v>
      </c>
      <c r="I974" s="3" t="s">
        <v>191</v>
      </c>
      <c r="J974" s="3" t="s">
        <v>89</v>
      </c>
      <c r="K974" s="3" t="s">
        <v>89</v>
      </c>
      <c r="L974" s="6" t="s">
        <v>191</v>
      </c>
      <c r="M974" s="3" t="s">
        <v>211</v>
      </c>
      <c r="N974" s="3" t="s">
        <v>2119</v>
      </c>
      <c r="O974" s="3" t="s">
        <v>92</v>
      </c>
      <c r="P974" s="3" t="s">
        <v>57</v>
      </c>
      <c r="Q974" s="3" t="s">
        <v>31</v>
      </c>
      <c r="R974" s="3">
        <v>44</v>
      </c>
      <c r="S974" s="3">
        <v>38</v>
      </c>
      <c r="T974" s="3">
        <v>15.1</v>
      </c>
      <c r="U974" s="3">
        <v>122</v>
      </c>
      <c r="V974" s="3">
        <v>113</v>
      </c>
      <c r="W974" s="3">
        <v>7.9</v>
      </c>
      <c r="X974" s="32">
        <v>376</v>
      </c>
      <c r="Y974" s="33">
        <v>396</v>
      </c>
      <c r="Z974" s="3">
        <v>-5.2</v>
      </c>
      <c r="AA974" s="3">
        <v>38126.400000000001</v>
      </c>
      <c r="AB974" s="3">
        <v>40196.65</v>
      </c>
      <c r="AC974" s="3">
        <v>38126.400000000001</v>
      </c>
      <c r="AD974" s="3">
        <v>40196.65</v>
      </c>
    </row>
    <row r="975" spans="1:30" x14ac:dyDescent="0.3">
      <c r="A975" s="3" t="s">
        <v>733</v>
      </c>
      <c r="B975" s="4">
        <v>27181</v>
      </c>
      <c r="C975" s="4">
        <v>156</v>
      </c>
      <c r="D975" s="4" t="s">
        <v>25</v>
      </c>
      <c r="E975" s="5">
        <v>42992</v>
      </c>
      <c r="F975" s="3" t="s">
        <v>734</v>
      </c>
      <c r="G975" s="4" t="s">
        <v>86</v>
      </c>
      <c r="H975" s="3" t="s">
        <v>735</v>
      </c>
      <c r="I975" s="3" t="s">
        <v>736</v>
      </c>
      <c r="J975" s="3" t="s">
        <v>736</v>
      </c>
      <c r="K975" s="3" t="s">
        <v>132</v>
      </c>
      <c r="L975" s="6" t="s">
        <v>175</v>
      </c>
      <c r="M975" s="3" t="s">
        <v>176</v>
      </c>
      <c r="N975" s="3" t="s">
        <v>737</v>
      </c>
      <c r="O975" s="3" t="s">
        <v>178</v>
      </c>
      <c r="P975" s="3" t="s">
        <v>49</v>
      </c>
      <c r="Q975" s="3" t="s">
        <v>50</v>
      </c>
      <c r="R975" s="3">
        <v>10</v>
      </c>
      <c r="U975" s="3">
        <v>23</v>
      </c>
      <c r="X975" s="32">
        <v>160</v>
      </c>
      <c r="Y975" s="33"/>
      <c r="AA975" s="3">
        <v>38051.97</v>
      </c>
      <c r="AC975" s="3">
        <v>39209.97</v>
      </c>
    </row>
    <row r="976" spans="1:30" x14ac:dyDescent="0.3">
      <c r="A976" s="3" t="s">
        <v>682</v>
      </c>
      <c r="B976" s="4">
        <v>39952</v>
      </c>
      <c r="C976" s="4">
        <v>202</v>
      </c>
      <c r="D976" s="4" t="s">
        <v>25</v>
      </c>
      <c r="E976" s="5">
        <v>43231</v>
      </c>
      <c r="F976" s="3" t="s">
        <v>683</v>
      </c>
      <c r="G976" s="4" t="s">
        <v>86</v>
      </c>
      <c r="H976" s="3" t="s">
        <v>252</v>
      </c>
      <c r="I976" s="3" t="s">
        <v>252</v>
      </c>
      <c r="J976" s="3" t="s">
        <v>104</v>
      </c>
      <c r="K976" s="3" t="s">
        <v>104</v>
      </c>
      <c r="L976" s="6" t="s">
        <v>252</v>
      </c>
      <c r="M976" s="3" t="s">
        <v>184</v>
      </c>
      <c r="N976" s="3" t="s">
        <v>684</v>
      </c>
      <c r="O976" s="3" t="s">
        <v>92</v>
      </c>
      <c r="P976" s="3" t="s">
        <v>26</v>
      </c>
      <c r="Q976" s="3" t="s">
        <v>27</v>
      </c>
      <c r="R976" s="3">
        <v>36</v>
      </c>
      <c r="U976" s="3">
        <v>171</v>
      </c>
      <c r="X976" s="32">
        <v>400</v>
      </c>
      <c r="Y976" s="33"/>
      <c r="AA976" s="3">
        <v>37906.51</v>
      </c>
      <c r="AC976" s="3">
        <v>41114.11</v>
      </c>
    </row>
    <row r="977" spans="1:30" x14ac:dyDescent="0.3">
      <c r="A977" s="3" t="s">
        <v>3712</v>
      </c>
      <c r="B977" s="4">
        <v>89566</v>
      </c>
      <c r="C977" s="4">
        <v>211</v>
      </c>
      <c r="D977" s="4" t="s">
        <v>25</v>
      </c>
      <c r="E977" s="5" t="s">
        <v>45</v>
      </c>
      <c r="F977" s="3" t="s">
        <v>3713</v>
      </c>
      <c r="G977" s="4" t="s">
        <v>86</v>
      </c>
      <c r="H977" s="3" t="s">
        <v>245</v>
      </c>
      <c r="I977" s="3" t="s">
        <v>245</v>
      </c>
      <c r="J977" s="3" t="s">
        <v>132</v>
      </c>
      <c r="K977" s="3" t="s">
        <v>132</v>
      </c>
      <c r="L977" s="6" t="s">
        <v>245</v>
      </c>
      <c r="M977" s="3" t="s">
        <v>3714</v>
      </c>
      <c r="N977" s="3" t="s">
        <v>3715</v>
      </c>
      <c r="O977" s="3" t="s">
        <v>248</v>
      </c>
      <c r="P977" s="3" t="s">
        <v>213</v>
      </c>
      <c r="Q977" s="3" t="s">
        <v>31</v>
      </c>
      <c r="R977" s="3">
        <v>14</v>
      </c>
      <c r="S977" s="3">
        <v>16</v>
      </c>
      <c r="T977" s="3">
        <v>-12.8</v>
      </c>
      <c r="U977" s="3">
        <v>48</v>
      </c>
      <c r="V977" s="3">
        <v>52</v>
      </c>
      <c r="W977" s="3">
        <v>-7.4</v>
      </c>
      <c r="X977" s="32">
        <v>171</v>
      </c>
      <c r="Y977" s="33">
        <v>191</v>
      </c>
      <c r="Z977" s="3">
        <v>-10.1</v>
      </c>
      <c r="AA977" s="3">
        <v>37873.65</v>
      </c>
      <c r="AB977" s="3">
        <v>42149.41</v>
      </c>
      <c r="AC977" s="3">
        <v>37873.65</v>
      </c>
      <c r="AD977" s="3">
        <v>42149.41</v>
      </c>
    </row>
    <row r="978" spans="1:30" x14ac:dyDescent="0.3">
      <c r="A978" s="3" t="s">
        <v>4264</v>
      </c>
      <c r="B978" s="4">
        <v>22175</v>
      </c>
      <c r="C978" s="4">
        <v>106</v>
      </c>
      <c r="D978" s="4" t="s">
        <v>25</v>
      </c>
      <c r="E978" s="5" t="s">
        <v>45</v>
      </c>
      <c r="F978" s="3" t="s">
        <v>4265</v>
      </c>
      <c r="G978" s="4" t="s">
        <v>86</v>
      </c>
      <c r="H978" s="3" t="s">
        <v>735</v>
      </c>
      <c r="I978" s="3" t="s">
        <v>736</v>
      </c>
      <c r="J978" s="3" t="s">
        <v>736</v>
      </c>
      <c r="K978" s="3" t="s">
        <v>146</v>
      </c>
      <c r="L978" s="6" t="s">
        <v>175</v>
      </c>
      <c r="M978" s="3" t="s">
        <v>176</v>
      </c>
      <c r="N978" s="3" t="s">
        <v>4266</v>
      </c>
      <c r="O978" s="3" t="s">
        <v>178</v>
      </c>
      <c r="P978" s="3" t="s">
        <v>161</v>
      </c>
      <c r="Q978" s="3" t="s">
        <v>31</v>
      </c>
      <c r="R978" s="3">
        <v>5</v>
      </c>
      <c r="S978" s="3">
        <v>4</v>
      </c>
      <c r="T978" s="3">
        <v>12.5</v>
      </c>
      <c r="U978" s="3">
        <v>30</v>
      </c>
      <c r="V978" s="3">
        <v>23</v>
      </c>
      <c r="W978" s="3">
        <v>31.1</v>
      </c>
      <c r="X978" s="32">
        <v>127</v>
      </c>
      <c r="Y978" s="33">
        <v>122</v>
      </c>
      <c r="Z978" s="3">
        <v>4.3</v>
      </c>
      <c r="AA978" s="3">
        <v>37872.589999999997</v>
      </c>
      <c r="AB978" s="3">
        <v>35853.360000000001</v>
      </c>
      <c r="AC978" s="3">
        <v>38224.589999999997</v>
      </c>
      <c r="AD978" s="3">
        <v>35853.360000000001</v>
      </c>
    </row>
    <row r="979" spans="1:30" x14ac:dyDescent="0.3">
      <c r="A979" s="3" t="s">
        <v>4768</v>
      </c>
      <c r="B979" s="4">
        <v>11364</v>
      </c>
      <c r="C979" s="4">
        <v>109</v>
      </c>
      <c r="D979" s="4" t="s">
        <v>25</v>
      </c>
      <c r="E979" s="5" t="s">
        <v>45</v>
      </c>
      <c r="F979" s="3" t="s">
        <v>4769</v>
      </c>
      <c r="G979" s="4" t="s">
        <v>86</v>
      </c>
      <c r="H979" s="3" t="s">
        <v>896</v>
      </c>
      <c r="I979" s="3" t="s">
        <v>257</v>
      </c>
      <c r="J979" s="3" t="s">
        <v>146</v>
      </c>
      <c r="K979" s="3" t="s">
        <v>146</v>
      </c>
      <c r="L979" s="6" t="s">
        <v>257</v>
      </c>
      <c r="M979" s="3" t="s">
        <v>330</v>
      </c>
      <c r="N979" s="3" t="s">
        <v>4770</v>
      </c>
      <c r="O979" s="3" t="s">
        <v>178</v>
      </c>
      <c r="P979" s="3" t="s">
        <v>397</v>
      </c>
      <c r="Q979" s="3" t="s">
        <v>31</v>
      </c>
      <c r="R979" s="3">
        <v>8</v>
      </c>
      <c r="S979" s="3">
        <v>5</v>
      </c>
      <c r="T979" s="3">
        <v>50</v>
      </c>
      <c r="U979" s="3">
        <v>24</v>
      </c>
      <c r="V979" s="3">
        <v>20</v>
      </c>
      <c r="W979" s="3">
        <v>20</v>
      </c>
      <c r="X979" s="32">
        <v>92</v>
      </c>
      <c r="Y979" s="33">
        <v>99</v>
      </c>
      <c r="Z979" s="3">
        <v>-7</v>
      </c>
      <c r="AA979" s="3">
        <v>37845.120000000003</v>
      </c>
      <c r="AB979" s="3">
        <v>40707.5</v>
      </c>
      <c r="AC979" s="3">
        <v>37845.120000000003</v>
      </c>
      <c r="AD979" s="3">
        <v>40707.5</v>
      </c>
    </row>
    <row r="980" spans="1:30" x14ac:dyDescent="0.3">
      <c r="A980" s="3" t="s">
        <v>4771</v>
      </c>
      <c r="B980" s="4">
        <v>64636</v>
      </c>
      <c r="C980" s="4">
        <v>143</v>
      </c>
      <c r="D980" s="4" t="s">
        <v>25</v>
      </c>
      <c r="E980" s="5" t="s">
        <v>45</v>
      </c>
      <c r="F980" s="3" t="s">
        <v>4772</v>
      </c>
      <c r="G980" s="4" t="s">
        <v>86</v>
      </c>
      <c r="H980" s="3" t="s">
        <v>54</v>
      </c>
      <c r="I980" s="3" t="s">
        <v>191</v>
      </c>
      <c r="J980" s="3" t="s">
        <v>146</v>
      </c>
      <c r="K980" s="3" t="s">
        <v>146</v>
      </c>
      <c r="L980" s="6" t="s">
        <v>191</v>
      </c>
      <c r="M980" s="3" t="s">
        <v>211</v>
      </c>
      <c r="N980" s="3" t="s">
        <v>4773</v>
      </c>
      <c r="O980" s="3" t="s">
        <v>92</v>
      </c>
      <c r="P980" s="3" t="s">
        <v>161</v>
      </c>
      <c r="Q980" s="3" t="s">
        <v>31</v>
      </c>
      <c r="R980" s="3">
        <v>12</v>
      </c>
      <c r="S980" s="3">
        <v>13</v>
      </c>
      <c r="T980" s="3">
        <v>-6.6</v>
      </c>
      <c r="U980" s="3">
        <v>43</v>
      </c>
      <c r="V980" s="3">
        <v>41</v>
      </c>
      <c r="W980" s="3">
        <v>4.9000000000000004</v>
      </c>
      <c r="X980" s="32">
        <v>142</v>
      </c>
      <c r="Y980" s="33">
        <v>118</v>
      </c>
      <c r="Z980" s="3">
        <v>19.899999999999999</v>
      </c>
      <c r="AA980" s="3">
        <v>37840.660000000003</v>
      </c>
      <c r="AB980" s="3">
        <v>31552.400000000001</v>
      </c>
      <c r="AC980" s="3">
        <v>37840.660000000003</v>
      </c>
      <c r="AD980" s="3">
        <v>31552.400000000001</v>
      </c>
    </row>
    <row r="981" spans="1:30" x14ac:dyDescent="0.3">
      <c r="A981" s="3" t="s">
        <v>2120</v>
      </c>
      <c r="B981" s="4">
        <v>43138</v>
      </c>
      <c r="C981" s="4">
        <v>83</v>
      </c>
      <c r="D981" s="4" t="s">
        <v>25</v>
      </c>
      <c r="E981" s="5" t="s">
        <v>45</v>
      </c>
      <c r="F981" s="3" t="s">
        <v>2121</v>
      </c>
      <c r="G981" s="4" t="s">
        <v>86</v>
      </c>
      <c r="H981" s="3" t="s">
        <v>299</v>
      </c>
      <c r="I981" s="3" t="s">
        <v>299</v>
      </c>
      <c r="J981" s="3" t="s">
        <v>89</v>
      </c>
      <c r="K981" s="3" t="s">
        <v>89</v>
      </c>
      <c r="L981" s="6" t="s">
        <v>299</v>
      </c>
      <c r="M981" s="3" t="s">
        <v>184</v>
      </c>
      <c r="N981" s="3" t="s">
        <v>2122</v>
      </c>
      <c r="O981" s="3" t="s">
        <v>301</v>
      </c>
      <c r="P981" s="3" t="s">
        <v>63</v>
      </c>
      <c r="Q981" s="3" t="s">
        <v>31</v>
      </c>
      <c r="R981" s="3">
        <v>35</v>
      </c>
      <c r="S981" s="3">
        <v>36</v>
      </c>
      <c r="T981" s="3">
        <v>-3.7</v>
      </c>
      <c r="U981" s="3">
        <v>109</v>
      </c>
      <c r="V981" s="3">
        <v>129</v>
      </c>
      <c r="W981" s="3">
        <v>-15.4</v>
      </c>
      <c r="X981" s="32">
        <v>440</v>
      </c>
      <c r="Y981" s="33">
        <v>501</v>
      </c>
      <c r="Z981" s="3">
        <v>-12.3</v>
      </c>
      <c r="AA981" s="3">
        <v>37807.15</v>
      </c>
      <c r="AB981" s="3">
        <v>41482.230000000003</v>
      </c>
      <c r="AC981" s="3">
        <v>40657.4</v>
      </c>
      <c r="AD981" s="3">
        <v>46360.23</v>
      </c>
    </row>
    <row r="982" spans="1:30" x14ac:dyDescent="0.3">
      <c r="A982" s="3" t="s">
        <v>4774</v>
      </c>
      <c r="B982" s="4">
        <v>5014</v>
      </c>
      <c r="C982" s="4">
        <v>99</v>
      </c>
      <c r="D982" s="4" t="s">
        <v>25</v>
      </c>
      <c r="E982" s="5" t="s">
        <v>45</v>
      </c>
      <c r="F982" s="3" t="s">
        <v>4775</v>
      </c>
      <c r="G982" s="4" t="s">
        <v>86</v>
      </c>
      <c r="H982" s="3" t="s">
        <v>900</v>
      </c>
      <c r="I982" s="3" t="s">
        <v>240</v>
      </c>
      <c r="J982" s="3" t="s">
        <v>146</v>
      </c>
      <c r="K982" s="3" t="s">
        <v>146</v>
      </c>
      <c r="L982" s="6" t="s">
        <v>240</v>
      </c>
      <c r="M982" s="3" t="s">
        <v>241</v>
      </c>
      <c r="N982" s="3" t="s">
        <v>4776</v>
      </c>
      <c r="O982" s="3" t="s">
        <v>178</v>
      </c>
      <c r="P982" s="3" t="s">
        <v>37</v>
      </c>
      <c r="Q982" s="3" t="s">
        <v>60</v>
      </c>
      <c r="R982" s="3">
        <v>4</v>
      </c>
      <c r="S982" s="3">
        <v>4</v>
      </c>
      <c r="T982" s="3">
        <v>14.3</v>
      </c>
      <c r="U982" s="3">
        <v>12</v>
      </c>
      <c r="V982" s="3">
        <v>15</v>
      </c>
      <c r="W982" s="3">
        <v>-17.2</v>
      </c>
      <c r="X982" s="32">
        <v>60</v>
      </c>
      <c r="Y982" s="33">
        <v>71</v>
      </c>
      <c r="Z982" s="3">
        <v>-14.5</v>
      </c>
      <c r="AA982" s="3">
        <v>37588.769999999997</v>
      </c>
      <c r="AB982" s="3">
        <v>43983.54</v>
      </c>
      <c r="AC982" s="3">
        <v>37588.769999999997</v>
      </c>
      <c r="AD982" s="3">
        <v>43983.54</v>
      </c>
    </row>
    <row r="983" spans="1:30" x14ac:dyDescent="0.3">
      <c r="A983" s="3" t="s">
        <v>2123</v>
      </c>
      <c r="B983" s="4">
        <v>63624</v>
      </c>
      <c r="C983" s="4">
        <v>276</v>
      </c>
      <c r="D983" s="4" t="s">
        <v>25</v>
      </c>
      <c r="E983" s="5" t="s">
        <v>45</v>
      </c>
      <c r="F983" s="3" t="s">
        <v>2124</v>
      </c>
      <c r="G983" s="4" t="s">
        <v>86</v>
      </c>
      <c r="H983" s="3" t="s">
        <v>116</v>
      </c>
      <c r="I983" s="3" t="s">
        <v>153</v>
      </c>
      <c r="J983" s="3" t="s">
        <v>89</v>
      </c>
      <c r="K983" s="3" t="s">
        <v>132</v>
      </c>
      <c r="L983" s="6" t="s">
        <v>116</v>
      </c>
      <c r="M983" s="3" t="s">
        <v>1930</v>
      </c>
      <c r="N983" s="3" t="s">
        <v>2125</v>
      </c>
      <c r="O983" s="3" t="s">
        <v>119</v>
      </c>
      <c r="P983" s="3" t="s">
        <v>51</v>
      </c>
      <c r="Q983" s="3" t="s">
        <v>31</v>
      </c>
      <c r="R983" s="3">
        <v>32</v>
      </c>
      <c r="S983" s="3">
        <v>23</v>
      </c>
      <c r="T983" s="3">
        <v>37</v>
      </c>
      <c r="U983" s="3">
        <v>100</v>
      </c>
      <c r="V983" s="3">
        <v>101</v>
      </c>
      <c r="W983" s="3">
        <v>-0.5</v>
      </c>
      <c r="X983" s="32">
        <v>434</v>
      </c>
      <c r="Y983" s="33">
        <v>452</v>
      </c>
      <c r="Z983" s="3">
        <v>-4</v>
      </c>
      <c r="AA983" s="3">
        <v>37562.050000000003</v>
      </c>
      <c r="AB983" s="3">
        <v>39128.79</v>
      </c>
      <c r="AC983" s="3">
        <v>37562.050000000003</v>
      </c>
      <c r="AD983" s="3">
        <v>39128.79</v>
      </c>
    </row>
    <row r="984" spans="1:30" x14ac:dyDescent="0.3">
      <c r="A984" s="3" t="s">
        <v>5710</v>
      </c>
      <c r="B984" s="4">
        <v>43358</v>
      </c>
      <c r="C984" s="4">
        <v>97</v>
      </c>
      <c r="D984" s="4" t="s">
        <v>25</v>
      </c>
      <c r="E984" s="5" t="s">
        <v>45</v>
      </c>
      <c r="F984" s="3" t="s">
        <v>5711</v>
      </c>
      <c r="G984" s="4" t="s">
        <v>86</v>
      </c>
      <c r="H984" s="3" t="s">
        <v>299</v>
      </c>
      <c r="I984" s="3" t="s">
        <v>299</v>
      </c>
      <c r="J984" s="3" t="s">
        <v>104</v>
      </c>
      <c r="K984" s="3" t="s">
        <v>104</v>
      </c>
      <c r="L984" s="6" t="s">
        <v>299</v>
      </c>
      <c r="M984" s="3" t="s">
        <v>317</v>
      </c>
      <c r="N984" s="3" t="s">
        <v>5712</v>
      </c>
      <c r="O984" s="3" t="s">
        <v>301</v>
      </c>
      <c r="P984" s="3" t="s">
        <v>63</v>
      </c>
      <c r="Q984" s="3" t="s">
        <v>31</v>
      </c>
      <c r="R984" s="3">
        <v>42</v>
      </c>
      <c r="S984" s="3">
        <v>48</v>
      </c>
      <c r="T984" s="3">
        <v>-12.2</v>
      </c>
      <c r="U984" s="3">
        <v>121</v>
      </c>
      <c r="V984" s="3">
        <v>147</v>
      </c>
      <c r="W984" s="3">
        <v>-17.7</v>
      </c>
      <c r="X984" s="32">
        <v>533</v>
      </c>
      <c r="Y984" s="33">
        <v>548</v>
      </c>
      <c r="Z984" s="3">
        <v>-2.6</v>
      </c>
      <c r="AA984" s="3">
        <v>37524.239999999998</v>
      </c>
      <c r="AB984" s="3">
        <v>38522.879999999997</v>
      </c>
      <c r="AC984" s="3">
        <v>37524.239999999998</v>
      </c>
      <c r="AD984" s="3">
        <v>38522.879999999997</v>
      </c>
    </row>
    <row r="985" spans="1:30" x14ac:dyDescent="0.3">
      <c r="A985" s="3" t="s">
        <v>2126</v>
      </c>
      <c r="B985" s="4">
        <v>42610</v>
      </c>
      <c r="C985" s="4">
        <v>180</v>
      </c>
      <c r="D985" s="4" t="s">
        <v>25</v>
      </c>
      <c r="E985" s="5" t="s">
        <v>45</v>
      </c>
      <c r="F985" s="3" t="s">
        <v>2127</v>
      </c>
      <c r="G985" s="4" t="s">
        <v>86</v>
      </c>
      <c r="H985" s="3" t="s">
        <v>299</v>
      </c>
      <c r="I985" s="3" t="s">
        <v>299</v>
      </c>
      <c r="J985" s="3" t="s">
        <v>89</v>
      </c>
      <c r="K985" s="3" t="s">
        <v>89</v>
      </c>
      <c r="L985" s="6" t="s">
        <v>299</v>
      </c>
      <c r="M985" s="3" t="s">
        <v>184</v>
      </c>
      <c r="N985" s="3" t="s">
        <v>2128</v>
      </c>
      <c r="O985" s="3" t="s">
        <v>301</v>
      </c>
      <c r="P985" s="3" t="s">
        <v>51</v>
      </c>
      <c r="Q985" s="3" t="s">
        <v>31</v>
      </c>
      <c r="R985" s="3">
        <v>25</v>
      </c>
      <c r="S985" s="3">
        <v>32</v>
      </c>
      <c r="T985" s="3">
        <v>-21.9</v>
      </c>
      <c r="U985" s="3">
        <v>73</v>
      </c>
      <c r="V985" s="3">
        <v>91</v>
      </c>
      <c r="W985" s="3">
        <v>-19.3</v>
      </c>
      <c r="X985" s="32">
        <v>278</v>
      </c>
      <c r="Y985" s="33">
        <v>292</v>
      </c>
      <c r="Z985" s="3">
        <v>-4.5999999999999996</v>
      </c>
      <c r="AA985" s="3">
        <v>37430.199999999997</v>
      </c>
      <c r="AB985" s="3">
        <v>38678.06</v>
      </c>
      <c r="AC985" s="3">
        <v>38510.199999999997</v>
      </c>
      <c r="AD985" s="3">
        <v>40378.06</v>
      </c>
    </row>
    <row r="986" spans="1:30" x14ac:dyDescent="0.3">
      <c r="A986" s="3" t="s">
        <v>2129</v>
      </c>
      <c r="B986" s="4">
        <v>44506</v>
      </c>
      <c r="C986" s="4">
        <v>177</v>
      </c>
      <c r="D986" s="4" t="s">
        <v>25</v>
      </c>
      <c r="E986" s="5" t="s">
        <v>45</v>
      </c>
      <c r="F986" s="3" t="s">
        <v>2130</v>
      </c>
      <c r="G986" s="4" t="s">
        <v>86</v>
      </c>
      <c r="H986" s="3" t="s">
        <v>299</v>
      </c>
      <c r="I986" s="3" t="s">
        <v>299</v>
      </c>
      <c r="J986" s="3" t="s">
        <v>89</v>
      </c>
      <c r="K986" s="3" t="s">
        <v>89</v>
      </c>
      <c r="L986" s="6" t="s">
        <v>299</v>
      </c>
      <c r="M986" s="3" t="s">
        <v>184</v>
      </c>
      <c r="N986" s="3" t="s">
        <v>2131</v>
      </c>
      <c r="O986" s="3" t="s">
        <v>301</v>
      </c>
      <c r="P986" s="3" t="s">
        <v>57</v>
      </c>
      <c r="Q986" s="3" t="s">
        <v>31</v>
      </c>
      <c r="R986" s="3">
        <v>49</v>
      </c>
      <c r="S986" s="3">
        <v>29</v>
      </c>
      <c r="T986" s="3">
        <v>69</v>
      </c>
      <c r="U986" s="3">
        <v>121</v>
      </c>
      <c r="V986" s="3">
        <v>98</v>
      </c>
      <c r="W986" s="3">
        <v>23.4</v>
      </c>
      <c r="X986" s="32">
        <v>338</v>
      </c>
      <c r="Y986" s="33">
        <v>319</v>
      </c>
      <c r="Z986" s="3">
        <v>5.9</v>
      </c>
      <c r="AA986" s="3">
        <v>37396.32</v>
      </c>
      <c r="AB986" s="3">
        <v>35303.379999999997</v>
      </c>
      <c r="AC986" s="3">
        <v>37396.32</v>
      </c>
      <c r="AD986" s="3">
        <v>35303.379999999997</v>
      </c>
    </row>
    <row r="987" spans="1:30" x14ac:dyDescent="0.3">
      <c r="A987" s="3" t="s">
        <v>4777</v>
      </c>
      <c r="B987" s="4">
        <v>367</v>
      </c>
      <c r="C987" s="4">
        <v>74</v>
      </c>
      <c r="D987" s="4" t="s">
        <v>25</v>
      </c>
      <c r="E987" s="5">
        <v>42604</v>
      </c>
      <c r="F987" s="3" t="s">
        <v>4778</v>
      </c>
      <c r="G987" s="4" t="s">
        <v>86</v>
      </c>
      <c r="H987" s="3" t="s">
        <v>812</v>
      </c>
      <c r="I987" s="3" t="s">
        <v>175</v>
      </c>
      <c r="J987" s="3" t="s">
        <v>146</v>
      </c>
      <c r="K987" s="3" t="s">
        <v>146</v>
      </c>
      <c r="L987" s="6" t="s">
        <v>175</v>
      </c>
      <c r="M987" s="3" t="s">
        <v>176</v>
      </c>
      <c r="N987" s="3" t="s">
        <v>4779</v>
      </c>
      <c r="O987" s="3" t="s">
        <v>178</v>
      </c>
      <c r="P987" s="3" t="s">
        <v>49</v>
      </c>
      <c r="Q987" s="3" t="s">
        <v>50</v>
      </c>
      <c r="R987" s="3">
        <v>3</v>
      </c>
      <c r="S987" s="3">
        <v>4</v>
      </c>
      <c r="T987" s="3">
        <v>-25</v>
      </c>
      <c r="U987" s="3">
        <v>10</v>
      </c>
      <c r="V987" s="3">
        <v>10</v>
      </c>
      <c r="W987" s="3">
        <v>-5</v>
      </c>
      <c r="X987" s="32">
        <v>62</v>
      </c>
      <c r="Y987" s="33">
        <v>62</v>
      </c>
      <c r="Z987" s="3">
        <v>-0.8</v>
      </c>
      <c r="AA987" s="3">
        <v>37384.620000000003</v>
      </c>
      <c r="AB987" s="3">
        <v>38680.559999999998</v>
      </c>
      <c r="AC987" s="3">
        <v>38368.620000000003</v>
      </c>
      <c r="AD987" s="3">
        <v>38680.559999999998</v>
      </c>
    </row>
    <row r="988" spans="1:30" x14ac:dyDescent="0.3">
      <c r="A988" s="3" t="s">
        <v>3716</v>
      </c>
      <c r="B988" s="4">
        <v>88841</v>
      </c>
      <c r="C988" s="4">
        <v>126</v>
      </c>
      <c r="D988" s="4" t="s">
        <v>25</v>
      </c>
      <c r="E988" s="5" t="s">
        <v>45</v>
      </c>
      <c r="F988" s="3" t="s">
        <v>3717</v>
      </c>
      <c r="G988" s="4" t="s">
        <v>86</v>
      </c>
      <c r="H988" s="3" t="s">
        <v>245</v>
      </c>
      <c r="I988" s="3" t="s">
        <v>245</v>
      </c>
      <c r="J988" s="3" t="s">
        <v>132</v>
      </c>
      <c r="K988" s="3" t="s">
        <v>132</v>
      </c>
      <c r="L988" s="6" t="s">
        <v>245</v>
      </c>
      <c r="M988" s="3" t="s">
        <v>246</v>
      </c>
      <c r="N988" s="3" t="s">
        <v>3718</v>
      </c>
      <c r="O988" s="3" t="s">
        <v>248</v>
      </c>
      <c r="P988" s="3" t="s">
        <v>57</v>
      </c>
      <c r="Q988" s="3" t="s">
        <v>31</v>
      </c>
      <c r="R988" s="3">
        <v>9</v>
      </c>
      <c r="S988" s="3">
        <v>17</v>
      </c>
      <c r="T988" s="3">
        <v>-47.8</v>
      </c>
      <c r="U988" s="3">
        <v>27</v>
      </c>
      <c r="V988" s="3">
        <v>31</v>
      </c>
      <c r="W988" s="3">
        <v>-12.8</v>
      </c>
      <c r="X988" s="32">
        <v>138</v>
      </c>
      <c r="Y988" s="33">
        <v>137</v>
      </c>
      <c r="Z988" s="3">
        <v>0.7</v>
      </c>
      <c r="AA988" s="3">
        <v>37144.71</v>
      </c>
      <c r="AB988" s="3">
        <v>36687.870000000003</v>
      </c>
      <c r="AC988" s="3">
        <v>38134.71</v>
      </c>
      <c r="AD988" s="3">
        <v>37857.870000000003</v>
      </c>
    </row>
    <row r="989" spans="1:30" x14ac:dyDescent="0.3">
      <c r="A989" s="3" t="s">
        <v>553</v>
      </c>
      <c r="B989" s="4">
        <v>39725</v>
      </c>
      <c r="C989" s="4">
        <v>207</v>
      </c>
      <c r="D989" s="4" t="s">
        <v>25</v>
      </c>
      <c r="E989" s="5">
        <v>42992</v>
      </c>
      <c r="F989" s="3" t="s">
        <v>554</v>
      </c>
      <c r="G989" s="4" t="s">
        <v>86</v>
      </c>
      <c r="H989" s="3" t="s">
        <v>252</v>
      </c>
      <c r="I989" s="3" t="s">
        <v>252</v>
      </c>
      <c r="J989" s="3" t="s">
        <v>89</v>
      </c>
      <c r="K989" s="3" t="s">
        <v>89</v>
      </c>
      <c r="L989" s="6" t="s">
        <v>252</v>
      </c>
      <c r="M989" s="3" t="s">
        <v>184</v>
      </c>
      <c r="N989" s="3" t="s">
        <v>555</v>
      </c>
      <c r="O989" s="3" t="s">
        <v>92</v>
      </c>
      <c r="P989" s="3" t="s">
        <v>26</v>
      </c>
      <c r="Q989" s="3" t="s">
        <v>27</v>
      </c>
      <c r="R989" s="3">
        <v>15</v>
      </c>
      <c r="U989" s="3">
        <v>53</v>
      </c>
      <c r="X989" s="32">
        <v>351</v>
      </c>
      <c r="Y989" s="33"/>
      <c r="AA989" s="3">
        <v>37089.07</v>
      </c>
      <c r="AC989" s="3">
        <v>37809.019999999997</v>
      </c>
    </row>
    <row r="990" spans="1:30" x14ac:dyDescent="0.3">
      <c r="A990" s="3" t="s">
        <v>4780</v>
      </c>
      <c r="B990" s="4">
        <v>28886</v>
      </c>
      <c r="C990" s="4">
        <v>151</v>
      </c>
      <c r="D990" s="4" t="s">
        <v>25</v>
      </c>
      <c r="E990" s="5" t="s">
        <v>45</v>
      </c>
      <c r="F990" s="3" t="s">
        <v>4781</v>
      </c>
      <c r="G990" s="4" t="s">
        <v>86</v>
      </c>
      <c r="H990" s="3" t="s">
        <v>153</v>
      </c>
      <c r="I990" s="3" t="s">
        <v>153</v>
      </c>
      <c r="J990" s="3" t="s">
        <v>146</v>
      </c>
      <c r="K990" s="3" t="s">
        <v>146</v>
      </c>
      <c r="L990" s="6" t="s">
        <v>153</v>
      </c>
      <c r="M990" s="3" t="s">
        <v>154</v>
      </c>
      <c r="N990" s="3" t="s">
        <v>4782</v>
      </c>
      <c r="O990" s="3" t="s">
        <v>156</v>
      </c>
      <c r="P990" s="3" t="s">
        <v>397</v>
      </c>
      <c r="Q990" s="3" t="s">
        <v>31</v>
      </c>
      <c r="R990" s="3">
        <v>13</v>
      </c>
      <c r="S990" s="3">
        <v>18</v>
      </c>
      <c r="T990" s="3">
        <v>-26.8</v>
      </c>
      <c r="U990" s="3">
        <v>37</v>
      </c>
      <c r="V990" s="3">
        <v>41</v>
      </c>
      <c r="W990" s="3">
        <v>-8</v>
      </c>
      <c r="X990" s="32">
        <v>138</v>
      </c>
      <c r="Y990" s="33">
        <v>146</v>
      </c>
      <c r="Z990" s="3">
        <v>-5.5</v>
      </c>
      <c r="AA990" s="3">
        <v>37040.300000000003</v>
      </c>
      <c r="AB990" s="3">
        <v>38337.74</v>
      </c>
      <c r="AC990" s="3">
        <v>37040.300000000003</v>
      </c>
      <c r="AD990" s="3">
        <v>38337.74</v>
      </c>
    </row>
    <row r="991" spans="1:30" x14ac:dyDescent="0.3">
      <c r="A991" s="3" t="s">
        <v>2132</v>
      </c>
      <c r="B991" s="4">
        <v>72913</v>
      </c>
      <c r="C991" s="4">
        <v>159</v>
      </c>
      <c r="D991" s="4" t="s">
        <v>25</v>
      </c>
      <c r="E991" s="5">
        <v>42815</v>
      </c>
      <c r="F991" s="3" t="s">
        <v>2133</v>
      </c>
      <c r="G991" s="4" t="s">
        <v>86</v>
      </c>
      <c r="H991" s="3" t="s">
        <v>299</v>
      </c>
      <c r="I991" s="3" t="s">
        <v>299</v>
      </c>
      <c r="J991" s="3" t="s">
        <v>89</v>
      </c>
      <c r="K991" s="3" t="s">
        <v>89</v>
      </c>
      <c r="L991" s="6" t="s">
        <v>116</v>
      </c>
      <c r="M991" s="3" t="s">
        <v>989</v>
      </c>
      <c r="N991" s="3" t="s">
        <v>2134</v>
      </c>
      <c r="O991" s="3" t="s">
        <v>92</v>
      </c>
      <c r="P991" s="3" t="s">
        <v>397</v>
      </c>
      <c r="Q991" s="3" t="s">
        <v>31</v>
      </c>
      <c r="R991" s="3">
        <v>22</v>
      </c>
      <c r="S991" s="3">
        <v>40</v>
      </c>
      <c r="T991" s="3">
        <v>-45</v>
      </c>
      <c r="U991" s="3">
        <v>78</v>
      </c>
      <c r="V991" s="3">
        <v>108</v>
      </c>
      <c r="W991" s="3">
        <v>-27.4</v>
      </c>
      <c r="X991" s="32">
        <v>237</v>
      </c>
      <c r="Y991" s="33">
        <v>201</v>
      </c>
      <c r="Z991" s="3">
        <v>18</v>
      </c>
      <c r="AA991" s="3">
        <v>36991.019999999997</v>
      </c>
      <c r="AB991" s="3">
        <v>31109.58</v>
      </c>
      <c r="AC991" s="3">
        <v>36991.019999999997</v>
      </c>
      <c r="AD991" s="3">
        <v>31109.58</v>
      </c>
    </row>
    <row r="992" spans="1:30" x14ac:dyDescent="0.3">
      <c r="A992" s="3" t="s">
        <v>5713</v>
      </c>
      <c r="B992" s="4">
        <v>41340</v>
      </c>
      <c r="C992" s="4">
        <v>235</v>
      </c>
      <c r="D992" s="4" t="s">
        <v>25</v>
      </c>
      <c r="E992" s="5" t="s">
        <v>45</v>
      </c>
      <c r="F992" s="3" t="s">
        <v>5714</v>
      </c>
      <c r="G992" s="4" t="s">
        <v>86</v>
      </c>
      <c r="H992" s="3" t="s">
        <v>252</v>
      </c>
      <c r="I992" s="3" t="s">
        <v>252</v>
      </c>
      <c r="J992" s="3" t="s">
        <v>104</v>
      </c>
      <c r="K992" s="3" t="s">
        <v>104</v>
      </c>
      <c r="L992" s="6" t="s">
        <v>252</v>
      </c>
      <c r="M992" s="3" t="s">
        <v>184</v>
      </c>
      <c r="N992" s="3" t="s">
        <v>5715</v>
      </c>
      <c r="O992" s="3" t="s">
        <v>92</v>
      </c>
      <c r="P992" s="3" t="s">
        <v>55</v>
      </c>
      <c r="Q992" s="3" t="s">
        <v>31</v>
      </c>
      <c r="R992" s="3">
        <v>51</v>
      </c>
      <c r="S992" s="3">
        <v>30</v>
      </c>
      <c r="T992" s="3">
        <v>70</v>
      </c>
      <c r="U992" s="3">
        <v>122</v>
      </c>
      <c r="V992" s="3">
        <v>109</v>
      </c>
      <c r="W992" s="3">
        <v>11.9</v>
      </c>
      <c r="X992" s="32">
        <v>526</v>
      </c>
      <c r="Y992" s="33">
        <v>550</v>
      </c>
      <c r="Z992" s="3">
        <v>-4.5</v>
      </c>
      <c r="AA992" s="3">
        <v>36887.56</v>
      </c>
      <c r="AB992" s="3">
        <v>38830.6</v>
      </c>
      <c r="AC992" s="3">
        <v>38636.639999999999</v>
      </c>
      <c r="AD992" s="3">
        <v>40404.239999999998</v>
      </c>
    </row>
    <row r="993" spans="1:30" x14ac:dyDescent="0.3">
      <c r="A993" s="3" t="s">
        <v>1029</v>
      </c>
      <c r="B993" s="4">
        <v>62061</v>
      </c>
      <c r="C993" s="4">
        <v>213</v>
      </c>
      <c r="D993" s="4" t="s">
        <v>25</v>
      </c>
      <c r="E993" s="5" t="s">
        <v>45</v>
      </c>
      <c r="F993" s="3" t="s">
        <v>1030</v>
      </c>
      <c r="G993" s="4" t="s">
        <v>86</v>
      </c>
      <c r="H993" s="3" t="s">
        <v>54</v>
      </c>
      <c r="I993" s="3" t="s">
        <v>116</v>
      </c>
      <c r="J993" s="3" t="s">
        <v>116</v>
      </c>
      <c r="K993" s="3" t="s">
        <v>89</v>
      </c>
      <c r="L993" s="6" t="s">
        <v>116</v>
      </c>
      <c r="M993" s="3" t="s">
        <v>979</v>
      </c>
      <c r="N993" s="3" t="s">
        <v>1031</v>
      </c>
      <c r="O993" s="3" t="s">
        <v>119</v>
      </c>
      <c r="P993" s="3" t="s">
        <v>51</v>
      </c>
      <c r="Q993" s="3" t="s">
        <v>31</v>
      </c>
      <c r="R993" s="3">
        <v>52</v>
      </c>
      <c r="S993" s="3">
        <v>48</v>
      </c>
      <c r="T993" s="3">
        <v>9.3000000000000007</v>
      </c>
      <c r="U993" s="3">
        <v>162</v>
      </c>
      <c r="V993" s="3">
        <v>155</v>
      </c>
      <c r="W993" s="3">
        <v>4.3</v>
      </c>
      <c r="X993" s="32">
        <v>527</v>
      </c>
      <c r="Y993" s="33">
        <v>558</v>
      </c>
      <c r="Z993" s="3">
        <v>-5.5</v>
      </c>
      <c r="AA993" s="3">
        <v>36875.56</v>
      </c>
      <c r="AB993" s="3">
        <v>39679.279999999999</v>
      </c>
      <c r="AC993" s="3">
        <v>37492.559999999998</v>
      </c>
      <c r="AD993" s="3">
        <v>39679.279999999999</v>
      </c>
    </row>
    <row r="994" spans="1:30" x14ac:dyDescent="0.3">
      <c r="A994" s="3" t="s">
        <v>3719</v>
      </c>
      <c r="B994" s="4">
        <v>5008</v>
      </c>
      <c r="C994" s="4">
        <v>29</v>
      </c>
      <c r="D994" s="4" t="s">
        <v>25</v>
      </c>
      <c r="E994" s="5" t="s">
        <v>45</v>
      </c>
      <c r="F994" s="3" t="s">
        <v>3720</v>
      </c>
      <c r="G994" s="4" t="s">
        <v>86</v>
      </c>
      <c r="H994" s="3" t="s">
        <v>900</v>
      </c>
      <c r="I994" s="3" t="s">
        <v>240</v>
      </c>
      <c r="J994" s="3" t="s">
        <v>132</v>
      </c>
      <c r="K994" s="3" t="s">
        <v>132</v>
      </c>
      <c r="L994" s="6" t="s">
        <v>240</v>
      </c>
      <c r="M994" s="3" t="s">
        <v>241</v>
      </c>
      <c r="N994" s="3" t="s">
        <v>3721</v>
      </c>
      <c r="O994" s="3" t="s">
        <v>178</v>
      </c>
      <c r="P994" s="3" t="s">
        <v>37</v>
      </c>
      <c r="Q994" s="3" t="s">
        <v>60</v>
      </c>
      <c r="R994" s="3">
        <v>6</v>
      </c>
      <c r="S994" s="3">
        <v>8</v>
      </c>
      <c r="T994" s="3">
        <v>-28.6</v>
      </c>
      <c r="U994" s="3">
        <v>20</v>
      </c>
      <c r="V994" s="3">
        <v>29</v>
      </c>
      <c r="W994" s="3">
        <v>-32</v>
      </c>
      <c r="X994" s="32">
        <v>105</v>
      </c>
      <c r="Y994" s="33">
        <v>93</v>
      </c>
      <c r="Z994" s="3">
        <v>13.1</v>
      </c>
      <c r="AA994" s="3">
        <v>36850.58</v>
      </c>
      <c r="AB994" s="3">
        <v>32567.21</v>
      </c>
      <c r="AC994" s="3">
        <v>36850.58</v>
      </c>
      <c r="AD994" s="3">
        <v>32567.21</v>
      </c>
    </row>
    <row r="995" spans="1:30" x14ac:dyDescent="0.3">
      <c r="A995" s="3" t="s">
        <v>5716</v>
      </c>
      <c r="B995" s="4">
        <v>86249</v>
      </c>
      <c r="C995" s="4">
        <v>61</v>
      </c>
      <c r="D995" s="4" t="s">
        <v>25</v>
      </c>
      <c r="E995" s="5" t="s">
        <v>45</v>
      </c>
      <c r="F995" s="3" t="s">
        <v>5717</v>
      </c>
      <c r="G995" s="4" t="s">
        <v>86</v>
      </c>
      <c r="H995" s="3" t="s">
        <v>54</v>
      </c>
      <c r="I995" s="3" t="s">
        <v>191</v>
      </c>
      <c r="J995" s="3" t="s">
        <v>104</v>
      </c>
      <c r="K995" s="3" t="s">
        <v>104</v>
      </c>
      <c r="L995" s="6" t="s">
        <v>191</v>
      </c>
      <c r="M995" s="3" t="s">
        <v>211</v>
      </c>
      <c r="N995" s="3" t="s">
        <v>5718</v>
      </c>
      <c r="O995" s="3" t="s">
        <v>92</v>
      </c>
      <c r="P995" s="3" t="s">
        <v>64</v>
      </c>
      <c r="Q995" s="3" t="s">
        <v>31</v>
      </c>
      <c r="R995" s="3">
        <v>84</v>
      </c>
      <c r="S995" s="3">
        <v>120</v>
      </c>
      <c r="T995" s="3">
        <v>-30.1</v>
      </c>
      <c r="U995" s="3">
        <v>278</v>
      </c>
      <c r="V995" s="3">
        <v>299</v>
      </c>
      <c r="W995" s="3">
        <v>-6.9</v>
      </c>
      <c r="X995" s="32">
        <v>1121</v>
      </c>
      <c r="Y995" s="33">
        <v>1139</v>
      </c>
      <c r="Z995" s="3">
        <v>-1.6</v>
      </c>
      <c r="AA995" s="3">
        <v>36780.699999999997</v>
      </c>
      <c r="AB995" s="3">
        <v>37380.42</v>
      </c>
      <c r="AC995" s="3">
        <v>36780.699999999997</v>
      </c>
      <c r="AD995" s="3">
        <v>37380.42</v>
      </c>
    </row>
    <row r="996" spans="1:30" x14ac:dyDescent="0.3">
      <c r="A996" s="3" t="s">
        <v>2135</v>
      </c>
      <c r="B996" s="4">
        <v>73761</v>
      </c>
      <c r="C996" s="4">
        <v>195</v>
      </c>
      <c r="D996" s="4" t="s">
        <v>25</v>
      </c>
      <c r="E996" s="5">
        <v>42758</v>
      </c>
      <c r="F996" s="3" t="s">
        <v>2136</v>
      </c>
      <c r="G996" s="4" t="s">
        <v>86</v>
      </c>
      <c r="H996" s="3" t="s">
        <v>87</v>
      </c>
      <c r="I996" s="3" t="s">
        <v>88</v>
      </c>
      <c r="J996" s="3" t="s">
        <v>89</v>
      </c>
      <c r="K996" s="3" t="s">
        <v>89</v>
      </c>
      <c r="L996" s="6" t="s">
        <v>88</v>
      </c>
      <c r="M996" s="3" t="s">
        <v>90</v>
      </c>
      <c r="N996" s="3" t="s">
        <v>2137</v>
      </c>
      <c r="O996" s="3" t="s">
        <v>92</v>
      </c>
      <c r="P996" s="3" t="s">
        <v>26</v>
      </c>
      <c r="Q996" s="3" t="s">
        <v>27</v>
      </c>
      <c r="R996" s="3">
        <v>23</v>
      </c>
      <c r="U996" s="3">
        <v>59</v>
      </c>
      <c r="V996" s="3">
        <v>2</v>
      </c>
      <c r="W996" s="3">
        <v>2850</v>
      </c>
      <c r="X996" s="32">
        <v>333</v>
      </c>
      <c r="Y996" s="33">
        <v>167</v>
      </c>
      <c r="Z996" s="3">
        <v>99.5</v>
      </c>
      <c r="AA996" s="3">
        <v>36761.919999999998</v>
      </c>
      <c r="AB996" s="3">
        <v>18294.72</v>
      </c>
      <c r="AC996" s="3">
        <v>36761.919999999998</v>
      </c>
      <c r="AD996" s="3">
        <v>18294.72</v>
      </c>
    </row>
    <row r="997" spans="1:30" x14ac:dyDescent="0.3">
      <c r="A997" s="3" t="s">
        <v>2901</v>
      </c>
      <c r="B997" s="4">
        <v>27326</v>
      </c>
      <c r="C997" s="4">
        <v>142</v>
      </c>
      <c r="D997" s="4" t="s">
        <v>25</v>
      </c>
      <c r="E997" s="5" t="s">
        <v>45</v>
      </c>
      <c r="F997" s="3" t="s">
        <v>2902</v>
      </c>
      <c r="G997" s="4" t="s">
        <v>86</v>
      </c>
      <c r="H997" s="3" t="s">
        <v>2880</v>
      </c>
      <c r="I997" s="3" t="s">
        <v>232</v>
      </c>
      <c r="J997" s="3" t="s">
        <v>232</v>
      </c>
      <c r="K997" s="3" t="s">
        <v>89</v>
      </c>
      <c r="L997" s="6" t="s">
        <v>175</v>
      </c>
      <c r="M997" s="3" t="s">
        <v>176</v>
      </c>
      <c r="N997" s="3" t="s">
        <v>2903</v>
      </c>
      <c r="O997" s="3" t="s">
        <v>178</v>
      </c>
      <c r="P997" s="3" t="s">
        <v>55</v>
      </c>
      <c r="Q997" s="3" t="s">
        <v>31</v>
      </c>
      <c r="R997" s="3">
        <v>25</v>
      </c>
      <c r="S997" s="3">
        <v>32</v>
      </c>
      <c r="T997" s="3">
        <v>-22.7</v>
      </c>
      <c r="U997" s="3">
        <v>71</v>
      </c>
      <c r="V997" s="3">
        <v>77</v>
      </c>
      <c r="W997" s="3">
        <v>-8.1999999999999993</v>
      </c>
      <c r="X997" s="32">
        <v>321</v>
      </c>
      <c r="Y997" s="33">
        <v>350</v>
      </c>
      <c r="Z997" s="3">
        <v>-8.4</v>
      </c>
      <c r="AA997" s="3">
        <v>36751.019999999997</v>
      </c>
      <c r="AB997" s="3">
        <v>39825.089999999997</v>
      </c>
      <c r="AC997" s="3">
        <v>37241.519999999997</v>
      </c>
      <c r="AD997" s="3">
        <v>40287.589999999997</v>
      </c>
    </row>
    <row r="998" spans="1:30" x14ac:dyDescent="0.3">
      <c r="A998" s="3" t="s">
        <v>5719</v>
      </c>
      <c r="B998" s="4">
        <v>24458</v>
      </c>
      <c r="C998" s="4">
        <v>74</v>
      </c>
      <c r="D998" s="4" t="s">
        <v>25</v>
      </c>
      <c r="E998" s="5" t="s">
        <v>45</v>
      </c>
      <c r="F998" s="3" t="s">
        <v>5720</v>
      </c>
      <c r="G998" s="4" t="s">
        <v>86</v>
      </c>
      <c r="H998" s="3" t="s">
        <v>711</v>
      </c>
      <c r="I998" s="3" t="s">
        <v>175</v>
      </c>
      <c r="J998" s="3" t="s">
        <v>104</v>
      </c>
      <c r="K998" s="3" t="s">
        <v>104</v>
      </c>
      <c r="L998" s="6" t="s">
        <v>175</v>
      </c>
      <c r="M998" s="3" t="s">
        <v>712</v>
      </c>
      <c r="N998" s="3" t="s">
        <v>5721</v>
      </c>
      <c r="O998" s="3" t="s">
        <v>178</v>
      </c>
      <c r="P998" s="3" t="s">
        <v>57</v>
      </c>
      <c r="Q998" s="3" t="s">
        <v>31</v>
      </c>
      <c r="R998" s="3">
        <v>40</v>
      </c>
      <c r="S998" s="3">
        <v>40</v>
      </c>
      <c r="T998" s="3">
        <v>0</v>
      </c>
      <c r="U998" s="3">
        <v>108</v>
      </c>
      <c r="V998" s="3">
        <v>128</v>
      </c>
      <c r="W998" s="3">
        <v>-15.6</v>
      </c>
      <c r="X998" s="32">
        <v>463</v>
      </c>
      <c r="Y998" s="33">
        <v>498</v>
      </c>
      <c r="Z998" s="3">
        <v>-7.1</v>
      </c>
      <c r="AA998" s="3">
        <v>36619.78</v>
      </c>
      <c r="AB998" s="3">
        <v>39418.94</v>
      </c>
      <c r="AC998" s="3">
        <v>36619.78</v>
      </c>
      <c r="AD998" s="3">
        <v>39418.94</v>
      </c>
    </row>
    <row r="999" spans="1:30" x14ac:dyDescent="0.3">
      <c r="A999" s="3" t="s">
        <v>2138</v>
      </c>
      <c r="B999" s="4">
        <v>77740</v>
      </c>
      <c r="C999" s="4">
        <v>149</v>
      </c>
      <c r="D999" s="4" t="s">
        <v>25</v>
      </c>
      <c r="E999" s="5" t="s">
        <v>45</v>
      </c>
      <c r="F999" s="3" t="s">
        <v>2139</v>
      </c>
      <c r="G999" s="4" t="s">
        <v>86</v>
      </c>
      <c r="H999" s="3" t="s">
        <v>252</v>
      </c>
      <c r="I999" s="3" t="s">
        <v>252</v>
      </c>
      <c r="J999" s="3" t="s">
        <v>89</v>
      </c>
      <c r="K999" s="3" t="s">
        <v>89</v>
      </c>
      <c r="L999" s="6" t="s">
        <v>252</v>
      </c>
      <c r="M999" s="3" t="s">
        <v>184</v>
      </c>
      <c r="N999" s="3" t="s">
        <v>2140</v>
      </c>
      <c r="O999" s="3" t="s">
        <v>92</v>
      </c>
      <c r="P999" s="3" t="s">
        <v>397</v>
      </c>
      <c r="Q999" s="3" t="s">
        <v>31</v>
      </c>
      <c r="R999" s="3">
        <v>22</v>
      </c>
      <c r="S999" s="3">
        <v>32</v>
      </c>
      <c r="T999" s="3">
        <v>-31.3</v>
      </c>
      <c r="U999" s="3">
        <v>71</v>
      </c>
      <c r="V999" s="3">
        <v>101</v>
      </c>
      <c r="W999" s="3">
        <v>-29.4</v>
      </c>
      <c r="X999" s="32">
        <v>334</v>
      </c>
      <c r="Y999" s="33">
        <v>407</v>
      </c>
      <c r="Z999" s="3">
        <v>-17.899999999999999</v>
      </c>
      <c r="AA999" s="3">
        <v>36609.160000000003</v>
      </c>
      <c r="AB999" s="3">
        <v>44154.12</v>
      </c>
      <c r="AC999" s="3">
        <v>38198.160000000003</v>
      </c>
      <c r="AD999" s="3">
        <v>46536.12</v>
      </c>
    </row>
    <row r="1000" spans="1:30" x14ac:dyDescent="0.3">
      <c r="A1000" s="3" t="s">
        <v>2141</v>
      </c>
      <c r="B1000" s="4">
        <v>34546</v>
      </c>
      <c r="C1000" s="4">
        <v>124</v>
      </c>
      <c r="D1000" s="4" t="s">
        <v>25</v>
      </c>
      <c r="E1000" s="5" t="s">
        <v>45</v>
      </c>
      <c r="F1000" s="3" t="s">
        <v>2142</v>
      </c>
      <c r="G1000" s="4" t="s">
        <v>86</v>
      </c>
      <c r="H1000" s="3" t="s">
        <v>252</v>
      </c>
      <c r="I1000" s="3" t="s">
        <v>252</v>
      </c>
      <c r="J1000" s="3" t="s">
        <v>89</v>
      </c>
      <c r="K1000" s="3" t="s">
        <v>89</v>
      </c>
      <c r="L1000" s="6" t="s">
        <v>252</v>
      </c>
      <c r="M1000" s="3" t="s">
        <v>154</v>
      </c>
      <c r="N1000" s="3" t="s">
        <v>2143</v>
      </c>
      <c r="O1000" s="3" t="s">
        <v>311</v>
      </c>
      <c r="P1000" s="3" t="s">
        <v>64</v>
      </c>
      <c r="Q1000" s="3" t="s">
        <v>31</v>
      </c>
      <c r="R1000" s="3">
        <v>26</v>
      </c>
      <c r="S1000" s="3">
        <v>11</v>
      </c>
      <c r="T1000" s="3">
        <v>134.6</v>
      </c>
      <c r="U1000" s="3">
        <v>129</v>
      </c>
      <c r="V1000" s="3">
        <v>68</v>
      </c>
      <c r="W1000" s="3">
        <v>89.5</v>
      </c>
      <c r="X1000" s="32">
        <v>432</v>
      </c>
      <c r="Y1000" s="33">
        <v>276</v>
      </c>
      <c r="Z1000" s="3">
        <v>56.4</v>
      </c>
      <c r="AA1000" s="3">
        <v>36580.800000000003</v>
      </c>
      <c r="AB1000" s="3">
        <v>23615.75</v>
      </c>
      <c r="AC1000" s="3">
        <v>43804.800000000003</v>
      </c>
      <c r="AD1000" s="3">
        <v>28011.75</v>
      </c>
    </row>
    <row r="1001" spans="1:30" x14ac:dyDescent="0.3">
      <c r="A1001" s="3" t="s">
        <v>3722</v>
      </c>
      <c r="B1001" s="4">
        <v>10828</v>
      </c>
      <c r="C1001" s="4">
        <v>96</v>
      </c>
      <c r="D1001" s="4" t="s">
        <v>25</v>
      </c>
      <c r="E1001" s="5" t="s">
        <v>45</v>
      </c>
      <c r="F1001" s="3" t="s">
        <v>3723</v>
      </c>
      <c r="G1001" s="4" t="s">
        <v>86</v>
      </c>
      <c r="H1001" s="3" t="s">
        <v>735</v>
      </c>
      <c r="I1001" s="3" t="s">
        <v>257</v>
      </c>
      <c r="J1001" s="3" t="s">
        <v>132</v>
      </c>
      <c r="K1001" s="3" t="s">
        <v>132</v>
      </c>
      <c r="L1001" s="6" t="s">
        <v>257</v>
      </c>
      <c r="M1001" s="3" t="s">
        <v>330</v>
      </c>
      <c r="N1001" s="3" t="s">
        <v>3724</v>
      </c>
      <c r="O1001" s="3" t="s">
        <v>178</v>
      </c>
      <c r="P1001" s="3" t="s">
        <v>397</v>
      </c>
      <c r="Q1001" s="3" t="s">
        <v>31</v>
      </c>
      <c r="R1001" s="3">
        <v>7</v>
      </c>
      <c r="S1001" s="3">
        <v>9</v>
      </c>
      <c r="T1001" s="3">
        <v>-19.399999999999999</v>
      </c>
      <c r="U1001" s="3">
        <v>49</v>
      </c>
      <c r="V1001" s="3">
        <v>23</v>
      </c>
      <c r="W1001" s="3">
        <v>114.1</v>
      </c>
      <c r="X1001" s="32">
        <v>155</v>
      </c>
      <c r="Y1001" s="33">
        <v>140</v>
      </c>
      <c r="Z1001" s="3">
        <v>10.9</v>
      </c>
      <c r="AA1001" s="3">
        <v>36546.800000000003</v>
      </c>
      <c r="AB1001" s="3">
        <v>34006.699999999997</v>
      </c>
      <c r="AC1001" s="3">
        <v>38584.800000000003</v>
      </c>
      <c r="AD1001" s="3">
        <v>34796.699999999997</v>
      </c>
    </row>
    <row r="1002" spans="1:30" x14ac:dyDescent="0.3">
      <c r="A1002" s="3" t="s">
        <v>3725</v>
      </c>
      <c r="B1002" s="4">
        <v>39864</v>
      </c>
      <c r="C1002" s="4">
        <v>109</v>
      </c>
      <c r="D1002" s="4" t="s">
        <v>25</v>
      </c>
      <c r="E1002" s="5" t="s">
        <v>45</v>
      </c>
      <c r="F1002" s="3" t="s">
        <v>3726</v>
      </c>
      <c r="G1002" s="4" t="s">
        <v>86</v>
      </c>
      <c r="H1002" s="3" t="s">
        <v>252</v>
      </c>
      <c r="I1002" s="3" t="s">
        <v>252</v>
      </c>
      <c r="J1002" s="3" t="s">
        <v>132</v>
      </c>
      <c r="K1002" s="3" t="s">
        <v>132</v>
      </c>
      <c r="L1002" s="6" t="s">
        <v>252</v>
      </c>
      <c r="M1002" s="3" t="s">
        <v>154</v>
      </c>
      <c r="N1002" s="3" t="s">
        <v>3727</v>
      </c>
      <c r="O1002" s="3" t="s">
        <v>311</v>
      </c>
      <c r="P1002" s="3" t="s">
        <v>397</v>
      </c>
      <c r="Q1002" s="3" t="s">
        <v>31</v>
      </c>
      <c r="R1002" s="3">
        <v>25</v>
      </c>
      <c r="S1002" s="3">
        <v>17</v>
      </c>
      <c r="T1002" s="3">
        <v>47.1</v>
      </c>
      <c r="U1002" s="3">
        <v>63</v>
      </c>
      <c r="V1002" s="3">
        <v>63</v>
      </c>
      <c r="W1002" s="3">
        <v>0</v>
      </c>
      <c r="X1002" s="16">
        <v>270</v>
      </c>
      <c r="Y1002" s="7">
        <v>239</v>
      </c>
      <c r="Z1002" s="3">
        <v>13.2</v>
      </c>
      <c r="AA1002" s="3">
        <v>36428.839999999997</v>
      </c>
      <c r="AB1002" s="3">
        <v>32191.360000000001</v>
      </c>
      <c r="AC1002" s="3">
        <v>36428.839999999997</v>
      </c>
      <c r="AD1002" s="3">
        <v>32191.360000000001</v>
      </c>
    </row>
    <row r="1003" spans="1:30" x14ac:dyDescent="0.3">
      <c r="A1003" s="3" t="s">
        <v>4783</v>
      </c>
      <c r="B1003" s="4">
        <v>10898</v>
      </c>
      <c r="C1003" s="4">
        <v>55</v>
      </c>
      <c r="D1003" s="4" t="s">
        <v>25</v>
      </c>
      <c r="E1003" s="5" t="s">
        <v>45</v>
      </c>
      <c r="F1003" s="3" t="s">
        <v>4784</v>
      </c>
      <c r="G1003" s="4" t="s">
        <v>86</v>
      </c>
      <c r="H1003" s="3" t="s">
        <v>896</v>
      </c>
      <c r="I1003" s="3" t="s">
        <v>257</v>
      </c>
      <c r="J1003" s="3" t="s">
        <v>146</v>
      </c>
      <c r="K1003" s="3" t="s">
        <v>146</v>
      </c>
      <c r="L1003" s="6" t="s">
        <v>257</v>
      </c>
      <c r="M1003" s="3" t="s">
        <v>330</v>
      </c>
      <c r="N1003" s="3" t="s">
        <v>4785</v>
      </c>
      <c r="O1003" s="3" t="s">
        <v>178</v>
      </c>
      <c r="P1003" s="3" t="s">
        <v>161</v>
      </c>
      <c r="Q1003" s="3" t="s">
        <v>31</v>
      </c>
      <c r="R1003" s="3">
        <v>19</v>
      </c>
      <c r="S1003" s="3">
        <v>8</v>
      </c>
      <c r="T1003" s="3">
        <v>128.5</v>
      </c>
      <c r="U1003" s="3">
        <v>56</v>
      </c>
      <c r="V1003" s="3">
        <v>87</v>
      </c>
      <c r="W1003" s="3">
        <v>-35.4</v>
      </c>
      <c r="X1003" s="32">
        <v>233</v>
      </c>
      <c r="Y1003" s="33">
        <v>265</v>
      </c>
      <c r="Z1003" s="3">
        <v>-12.4</v>
      </c>
      <c r="AA1003" s="3">
        <v>36428.639999999999</v>
      </c>
      <c r="AB1003" s="3">
        <v>40236.6</v>
      </c>
      <c r="AC1003" s="3">
        <v>36884.639999999999</v>
      </c>
      <c r="AD1003" s="3">
        <v>42096.6</v>
      </c>
    </row>
    <row r="1004" spans="1:30" x14ac:dyDescent="0.3">
      <c r="A1004" s="3" t="s">
        <v>2144</v>
      </c>
      <c r="B1004" s="4">
        <v>23266</v>
      </c>
      <c r="C1004" s="4">
        <v>130</v>
      </c>
      <c r="D1004" s="4" t="s">
        <v>25</v>
      </c>
      <c r="E1004" s="5" t="s">
        <v>45</v>
      </c>
      <c r="F1004" s="3" t="s">
        <v>2145</v>
      </c>
      <c r="G1004" s="4" t="s">
        <v>86</v>
      </c>
      <c r="H1004" s="3" t="s">
        <v>711</v>
      </c>
      <c r="I1004" s="3" t="s">
        <v>175</v>
      </c>
      <c r="J1004" s="3" t="s">
        <v>89</v>
      </c>
      <c r="K1004" s="3" t="s">
        <v>89</v>
      </c>
      <c r="L1004" s="6" t="s">
        <v>175</v>
      </c>
      <c r="M1004" s="3" t="s">
        <v>712</v>
      </c>
      <c r="N1004" s="3" t="s">
        <v>2146</v>
      </c>
      <c r="O1004" s="3" t="s">
        <v>178</v>
      </c>
      <c r="P1004" s="3" t="s">
        <v>64</v>
      </c>
      <c r="Q1004" s="3" t="s">
        <v>31</v>
      </c>
      <c r="R1004" s="3">
        <v>23</v>
      </c>
      <c r="S1004" s="3">
        <v>33</v>
      </c>
      <c r="T1004" s="3">
        <v>-29.8</v>
      </c>
      <c r="U1004" s="3">
        <v>87</v>
      </c>
      <c r="V1004" s="3">
        <v>94</v>
      </c>
      <c r="W1004" s="3">
        <v>-7.8</v>
      </c>
      <c r="X1004" s="32">
        <v>376</v>
      </c>
      <c r="Y1004" s="33">
        <v>410</v>
      </c>
      <c r="Z1004" s="3">
        <v>-8.1999999999999993</v>
      </c>
      <c r="AA1004" s="3">
        <v>36411.839999999997</v>
      </c>
      <c r="AB1004" s="3">
        <v>38764.94</v>
      </c>
      <c r="AC1004" s="3">
        <v>36411.839999999997</v>
      </c>
      <c r="AD1004" s="3">
        <v>38764.94</v>
      </c>
    </row>
    <row r="1005" spans="1:30" x14ac:dyDescent="0.3">
      <c r="A1005" s="3" t="s">
        <v>2904</v>
      </c>
      <c r="B1005" s="4">
        <v>27370</v>
      </c>
      <c r="C1005" s="4">
        <v>96</v>
      </c>
      <c r="D1005" s="4" t="s">
        <v>25</v>
      </c>
      <c r="E1005" s="5" t="s">
        <v>45</v>
      </c>
      <c r="F1005" s="3" t="s">
        <v>2905</v>
      </c>
      <c r="G1005" s="4" t="s">
        <v>86</v>
      </c>
      <c r="H1005" s="3" t="s">
        <v>812</v>
      </c>
      <c r="I1005" s="3" t="s">
        <v>232</v>
      </c>
      <c r="J1005" s="3" t="s">
        <v>232</v>
      </c>
      <c r="K1005" s="3" t="s">
        <v>132</v>
      </c>
      <c r="L1005" s="6" t="s">
        <v>175</v>
      </c>
      <c r="M1005" s="3" t="s">
        <v>184</v>
      </c>
      <c r="N1005" s="3" t="s">
        <v>2906</v>
      </c>
      <c r="O1005" s="3" t="s">
        <v>92</v>
      </c>
      <c r="P1005" s="3" t="s">
        <v>2907</v>
      </c>
      <c r="Q1005" s="3" t="s">
        <v>31</v>
      </c>
      <c r="R1005" s="3">
        <v>9</v>
      </c>
      <c r="S1005" s="3">
        <v>6</v>
      </c>
      <c r="T1005" s="3">
        <v>68.7</v>
      </c>
      <c r="U1005" s="3">
        <v>37</v>
      </c>
      <c r="V1005" s="3">
        <v>44</v>
      </c>
      <c r="W1005" s="3">
        <v>-15.9</v>
      </c>
      <c r="X1005" s="32">
        <v>169</v>
      </c>
      <c r="Y1005" s="33">
        <v>209</v>
      </c>
      <c r="Z1005" s="3">
        <v>-19.399999999999999</v>
      </c>
      <c r="AA1005" s="3">
        <v>36238.75</v>
      </c>
      <c r="AB1005" s="3">
        <v>44575.61</v>
      </c>
      <c r="AC1005" s="3">
        <v>37482.75</v>
      </c>
      <c r="AD1005" s="3">
        <v>46478.61</v>
      </c>
    </row>
    <row r="1006" spans="1:30" x14ac:dyDescent="0.3">
      <c r="A1006" s="3" t="s">
        <v>3728</v>
      </c>
      <c r="B1006" s="4">
        <v>73052</v>
      </c>
      <c r="C1006" s="4">
        <v>160</v>
      </c>
      <c r="D1006" s="4" t="s">
        <v>25</v>
      </c>
      <c r="E1006" s="5" t="s">
        <v>45</v>
      </c>
      <c r="F1006" s="3" t="s">
        <v>3729</v>
      </c>
      <c r="G1006" s="4" t="s">
        <v>86</v>
      </c>
      <c r="H1006" s="3" t="s">
        <v>54</v>
      </c>
      <c r="I1006" s="3" t="s">
        <v>191</v>
      </c>
      <c r="J1006" s="3" t="s">
        <v>132</v>
      </c>
      <c r="K1006" s="3" t="s">
        <v>132</v>
      </c>
      <c r="L1006" s="6" t="s">
        <v>191</v>
      </c>
      <c r="M1006" s="3" t="s">
        <v>211</v>
      </c>
      <c r="N1006" s="3" t="s">
        <v>3730</v>
      </c>
      <c r="O1006" s="3" t="s">
        <v>92</v>
      </c>
      <c r="P1006" s="3" t="s">
        <v>41</v>
      </c>
      <c r="Q1006" s="3" t="s">
        <v>31</v>
      </c>
      <c r="R1006" s="3">
        <v>18</v>
      </c>
      <c r="S1006" s="3">
        <v>7</v>
      </c>
      <c r="T1006" s="3">
        <v>157.1</v>
      </c>
      <c r="U1006" s="3">
        <v>34</v>
      </c>
      <c r="V1006" s="3">
        <v>22</v>
      </c>
      <c r="W1006" s="3">
        <v>52.3</v>
      </c>
      <c r="X1006" s="32">
        <v>152</v>
      </c>
      <c r="Y1006" s="33">
        <v>130</v>
      </c>
      <c r="Z1006" s="3">
        <v>16.5</v>
      </c>
      <c r="AA1006" s="3">
        <v>36123.360000000001</v>
      </c>
      <c r="AB1006" s="3">
        <v>32083.200000000001</v>
      </c>
      <c r="AC1006" s="3">
        <v>39123.360000000001</v>
      </c>
      <c r="AD1006" s="3">
        <v>33571.199999999997</v>
      </c>
    </row>
    <row r="1007" spans="1:30" x14ac:dyDescent="0.3">
      <c r="A1007" s="3" t="s">
        <v>5722</v>
      </c>
      <c r="B1007" s="4">
        <v>77482</v>
      </c>
      <c r="C1007" s="4">
        <v>75</v>
      </c>
      <c r="D1007" s="4" t="s">
        <v>25</v>
      </c>
      <c r="E1007" s="5" t="s">
        <v>45</v>
      </c>
      <c r="F1007" s="3" t="s">
        <v>5723</v>
      </c>
      <c r="G1007" s="4" t="s">
        <v>86</v>
      </c>
      <c r="H1007" s="3" t="s">
        <v>54</v>
      </c>
      <c r="I1007" s="3" t="s">
        <v>191</v>
      </c>
      <c r="J1007" s="3" t="s">
        <v>104</v>
      </c>
      <c r="K1007" s="3" t="s">
        <v>104</v>
      </c>
      <c r="L1007" s="6" t="s">
        <v>191</v>
      </c>
      <c r="M1007" s="3" t="s">
        <v>211</v>
      </c>
      <c r="N1007" s="3" t="s">
        <v>5724</v>
      </c>
      <c r="O1007" s="3" t="s">
        <v>92</v>
      </c>
      <c r="P1007" s="3" t="s">
        <v>421</v>
      </c>
      <c r="Q1007" s="3" t="s">
        <v>27</v>
      </c>
      <c r="R1007" s="3">
        <v>16</v>
      </c>
      <c r="S1007" s="3">
        <v>19</v>
      </c>
      <c r="T1007" s="3">
        <v>-18.2</v>
      </c>
      <c r="U1007" s="3">
        <v>80</v>
      </c>
      <c r="V1007" s="3">
        <v>59</v>
      </c>
      <c r="W1007" s="3">
        <v>35.200000000000003</v>
      </c>
      <c r="X1007" s="32">
        <v>224</v>
      </c>
      <c r="Y1007" s="33">
        <v>217</v>
      </c>
      <c r="Z1007" s="3">
        <v>3.5</v>
      </c>
      <c r="AA1007" s="3">
        <v>36046.800000000003</v>
      </c>
      <c r="AB1007" s="3">
        <v>34324.800000000003</v>
      </c>
      <c r="AC1007" s="3">
        <v>39244.800000000003</v>
      </c>
      <c r="AD1007" s="3">
        <v>37930.800000000003</v>
      </c>
    </row>
    <row r="1008" spans="1:30" x14ac:dyDescent="0.3">
      <c r="A1008" s="3" t="s">
        <v>3731</v>
      </c>
      <c r="B1008" s="4">
        <v>64693</v>
      </c>
      <c r="C1008" s="4">
        <v>149</v>
      </c>
      <c r="D1008" s="4" t="s">
        <v>25</v>
      </c>
      <c r="E1008" s="5" t="s">
        <v>45</v>
      </c>
      <c r="F1008" s="3" t="s">
        <v>3732</v>
      </c>
      <c r="G1008" s="4" t="s">
        <v>86</v>
      </c>
      <c r="H1008" s="3" t="s">
        <v>54</v>
      </c>
      <c r="I1008" s="3" t="s">
        <v>191</v>
      </c>
      <c r="J1008" s="3" t="s">
        <v>132</v>
      </c>
      <c r="K1008" s="3" t="s">
        <v>132</v>
      </c>
      <c r="L1008" s="6" t="s">
        <v>191</v>
      </c>
      <c r="M1008" s="3" t="s">
        <v>211</v>
      </c>
      <c r="N1008" s="3" t="s">
        <v>3733</v>
      </c>
      <c r="O1008" s="3" t="s">
        <v>92</v>
      </c>
      <c r="P1008" s="3" t="s">
        <v>249</v>
      </c>
      <c r="Q1008" s="3" t="s">
        <v>31</v>
      </c>
      <c r="R1008" s="3">
        <v>19</v>
      </c>
      <c r="S1008" s="3">
        <v>19</v>
      </c>
      <c r="T1008" s="3">
        <v>0</v>
      </c>
      <c r="U1008" s="3">
        <v>45</v>
      </c>
      <c r="V1008" s="3">
        <v>44</v>
      </c>
      <c r="W1008" s="3">
        <v>4</v>
      </c>
      <c r="X1008" s="32">
        <v>160</v>
      </c>
      <c r="Y1008" s="33">
        <v>132</v>
      </c>
      <c r="Z1008" s="3">
        <v>21.3</v>
      </c>
      <c r="AA1008" s="3">
        <v>35920.5</v>
      </c>
      <c r="AB1008" s="3">
        <v>29613.42</v>
      </c>
      <c r="AC1008" s="3">
        <v>35920.5</v>
      </c>
      <c r="AD1008" s="3">
        <v>29613.42</v>
      </c>
    </row>
    <row r="1009" spans="1:30" x14ac:dyDescent="0.3">
      <c r="A1009" s="3" t="s">
        <v>3734</v>
      </c>
      <c r="B1009" s="4">
        <v>34026</v>
      </c>
      <c r="C1009" s="4">
        <v>153</v>
      </c>
      <c r="D1009" s="4" t="s">
        <v>25</v>
      </c>
      <c r="E1009" s="5" t="s">
        <v>45</v>
      </c>
      <c r="F1009" s="3" t="s">
        <v>3735</v>
      </c>
      <c r="G1009" s="4" t="s">
        <v>86</v>
      </c>
      <c r="H1009" s="3" t="s">
        <v>252</v>
      </c>
      <c r="I1009" s="3" t="s">
        <v>252</v>
      </c>
      <c r="J1009" s="3" t="s">
        <v>132</v>
      </c>
      <c r="K1009" s="3" t="s">
        <v>132</v>
      </c>
      <c r="L1009" s="6" t="s">
        <v>252</v>
      </c>
      <c r="M1009" s="3" t="s">
        <v>184</v>
      </c>
      <c r="N1009" s="3" t="s">
        <v>3736</v>
      </c>
      <c r="O1009" s="3" t="s">
        <v>311</v>
      </c>
      <c r="P1009" s="3" t="s">
        <v>51</v>
      </c>
      <c r="Q1009" s="3" t="s">
        <v>31</v>
      </c>
      <c r="R1009" s="3">
        <v>12</v>
      </c>
      <c r="S1009" s="3">
        <v>13</v>
      </c>
      <c r="T1009" s="3">
        <v>-3.9</v>
      </c>
      <c r="U1009" s="3">
        <v>45</v>
      </c>
      <c r="V1009" s="3">
        <v>51</v>
      </c>
      <c r="W1009" s="3">
        <v>-11.4</v>
      </c>
      <c r="X1009" s="32">
        <v>195</v>
      </c>
      <c r="Y1009" s="33">
        <v>203</v>
      </c>
      <c r="Z1009" s="3">
        <v>-4.2</v>
      </c>
      <c r="AA1009" s="3">
        <v>35822.1</v>
      </c>
      <c r="AB1009" s="3">
        <v>38243.4</v>
      </c>
      <c r="AC1009" s="3">
        <v>37694.1</v>
      </c>
      <c r="AD1009" s="3">
        <v>39341.4</v>
      </c>
    </row>
    <row r="1010" spans="1:30" x14ac:dyDescent="0.3">
      <c r="A1010" s="3" t="s">
        <v>5725</v>
      </c>
      <c r="B1010" s="4">
        <v>31293</v>
      </c>
      <c r="C1010" s="4">
        <v>55</v>
      </c>
      <c r="D1010" s="4" t="s">
        <v>25</v>
      </c>
      <c r="E1010" s="5" t="s">
        <v>45</v>
      </c>
      <c r="F1010" s="3" t="s">
        <v>5726</v>
      </c>
      <c r="G1010" s="4" t="s">
        <v>86</v>
      </c>
      <c r="H1010" s="3" t="s">
        <v>153</v>
      </c>
      <c r="I1010" s="3" t="s">
        <v>153</v>
      </c>
      <c r="J1010" s="3" t="s">
        <v>104</v>
      </c>
      <c r="K1010" s="3" t="s">
        <v>104</v>
      </c>
      <c r="L1010" s="6" t="s">
        <v>153</v>
      </c>
      <c r="M1010" s="3" t="s">
        <v>154</v>
      </c>
      <c r="N1010" s="3" t="s">
        <v>5727</v>
      </c>
      <c r="O1010" s="3" t="s">
        <v>156</v>
      </c>
      <c r="P1010" s="3" t="s">
        <v>194</v>
      </c>
      <c r="Q1010" s="3" t="s">
        <v>60</v>
      </c>
      <c r="R1010" s="3">
        <v>48</v>
      </c>
      <c r="S1010" s="3">
        <v>30</v>
      </c>
      <c r="T1010" s="3">
        <v>60.7</v>
      </c>
      <c r="U1010" s="3">
        <v>139</v>
      </c>
      <c r="V1010" s="3">
        <v>129</v>
      </c>
      <c r="W1010" s="3">
        <v>7.8</v>
      </c>
      <c r="X1010" s="32">
        <v>519</v>
      </c>
      <c r="Y1010" s="33">
        <v>559</v>
      </c>
      <c r="Z1010" s="3">
        <v>-7.2</v>
      </c>
      <c r="AA1010" s="3">
        <v>35807.040000000001</v>
      </c>
      <c r="AB1010" s="3">
        <v>39237.120000000003</v>
      </c>
      <c r="AC1010" s="3">
        <v>36930.239999999998</v>
      </c>
      <c r="AD1010" s="3">
        <v>39237.120000000003</v>
      </c>
    </row>
    <row r="1011" spans="1:30" x14ac:dyDescent="0.3">
      <c r="A1011" s="3" t="s">
        <v>2147</v>
      </c>
      <c r="B1011" s="4">
        <v>77858</v>
      </c>
      <c r="C1011" s="4">
        <v>110</v>
      </c>
      <c r="D1011" s="4" t="s">
        <v>25</v>
      </c>
      <c r="E1011" s="5" t="s">
        <v>45</v>
      </c>
      <c r="F1011" s="3" t="s">
        <v>2148</v>
      </c>
      <c r="G1011" s="4" t="s">
        <v>86</v>
      </c>
      <c r="H1011" s="3" t="s">
        <v>252</v>
      </c>
      <c r="I1011" s="3" t="s">
        <v>252</v>
      </c>
      <c r="J1011" s="3" t="s">
        <v>89</v>
      </c>
      <c r="K1011" s="3" t="s">
        <v>89</v>
      </c>
      <c r="L1011" s="6" t="s">
        <v>252</v>
      </c>
      <c r="M1011" s="3" t="s">
        <v>184</v>
      </c>
      <c r="N1011" s="3" t="s">
        <v>2149</v>
      </c>
      <c r="O1011" s="3" t="s">
        <v>92</v>
      </c>
      <c r="P1011" s="3" t="s">
        <v>397</v>
      </c>
      <c r="Q1011" s="3" t="s">
        <v>31</v>
      </c>
      <c r="R1011" s="3">
        <v>30</v>
      </c>
      <c r="S1011" s="3">
        <v>24</v>
      </c>
      <c r="T1011" s="3">
        <v>25</v>
      </c>
      <c r="U1011" s="3">
        <v>89</v>
      </c>
      <c r="V1011" s="3">
        <v>84</v>
      </c>
      <c r="W1011" s="3">
        <v>6</v>
      </c>
      <c r="X1011" s="16">
        <v>311</v>
      </c>
      <c r="Y1011" s="7">
        <v>333</v>
      </c>
      <c r="Z1011" s="3">
        <v>-6.6</v>
      </c>
      <c r="AA1011" s="3">
        <v>35603.279999999999</v>
      </c>
      <c r="AB1011" s="3">
        <v>38121.839999999997</v>
      </c>
      <c r="AC1011" s="3">
        <v>35603.279999999999</v>
      </c>
      <c r="AD1011" s="3">
        <v>38121.839999999997</v>
      </c>
    </row>
    <row r="1012" spans="1:30" x14ac:dyDescent="0.3">
      <c r="A1012" s="3" t="s">
        <v>1032</v>
      </c>
      <c r="B1012" s="4">
        <v>67075</v>
      </c>
      <c r="C1012" s="4">
        <v>232</v>
      </c>
      <c r="D1012" s="4" t="s">
        <v>25</v>
      </c>
      <c r="E1012" s="5" t="s">
        <v>45</v>
      </c>
      <c r="F1012" s="3" t="s">
        <v>1033</v>
      </c>
      <c r="G1012" s="4" t="s">
        <v>86</v>
      </c>
      <c r="H1012" s="3" t="s">
        <v>116</v>
      </c>
      <c r="I1012" s="3" t="s">
        <v>116</v>
      </c>
      <c r="J1012" s="3" t="s">
        <v>116</v>
      </c>
      <c r="K1012" s="3" t="s">
        <v>132</v>
      </c>
      <c r="L1012" s="6" t="s">
        <v>191</v>
      </c>
      <c r="M1012" s="3" t="s">
        <v>211</v>
      </c>
      <c r="N1012" s="3" t="s">
        <v>1034</v>
      </c>
      <c r="O1012" s="3" t="s">
        <v>92</v>
      </c>
      <c r="P1012" s="3" t="s">
        <v>41</v>
      </c>
      <c r="Q1012" s="3" t="s">
        <v>31</v>
      </c>
      <c r="R1012" s="3">
        <v>9</v>
      </c>
      <c r="S1012" s="3">
        <v>7</v>
      </c>
      <c r="T1012" s="3">
        <v>29.6</v>
      </c>
      <c r="U1012" s="3">
        <v>35</v>
      </c>
      <c r="V1012" s="3">
        <v>32</v>
      </c>
      <c r="W1012" s="3">
        <v>8.5</v>
      </c>
      <c r="X1012" s="32">
        <v>106</v>
      </c>
      <c r="Y1012" s="33">
        <v>104</v>
      </c>
      <c r="Z1012" s="3">
        <v>1.6</v>
      </c>
      <c r="AA1012" s="3">
        <v>35545.980000000003</v>
      </c>
      <c r="AB1012" s="3">
        <v>35588.92</v>
      </c>
      <c r="AC1012" s="3">
        <v>37849.980000000003</v>
      </c>
      <c r="AD1012" s="3">
        <v>37262.42</v>
      </c>
    </row>
    <row r="1013" spans="1:30" x14ac:dyDescent="0.3">
      <c r="A1013" s="3" t="s">
        <v>5728</v>
      </c>
      <c r="B1013" s="4">
        <v>12316</v>
      </c>
      <c r="C1013" s="4">
        <v>109</v>
      </c>
      <c r="D1013" s="4" t="s">
        <v>25</v>
      </c>
      <c r="E1013" s="5" t="s">
        <v>45</v>
      </c>
      <c r="F1013" s="3" t="s">
        <v>5729</v>
      </c>
      <c r="G1013" s="4" t="s">
        <v>86</v>
      </c>
      <c r="H1013" s="3" t="s">
        <v>896</v>
      </c>
      <c r="I1013" s="3" t="s">
        <v>257</v>
      </c>
      <c r="J1013" s="3" t="s">
        <v>104</v>
      </c>
      <c r="K1013" s="3" t="s">
        <v>104</v>
      </c>
      <c r="L1013" s="6" t="s">
        <v>257</v>
      </c>
      <c r="M1013" s="3" t="s">
        <v>258</v>
      </c>
      <c r="N1013" s="3" t="s">
        <v>5730</v>
      </c>
      <c r="O1013" s="3" t="s">
        <v>178</v>
      </c>
      <c r="P1013" s="3" t="s">
        <v>194</v>
      </c>
      <c r="Q1013" s="3" t="s">
        <v>31</v>
      </c>
      <c r="R1013" s="3">
        <v>42</v>
      </c>
      <c r="S1013" s="3">
        <v>26</v>
      </c>
      <c r="T1013" s="3">
        <v>62.1</v>
      </c>
      <c r="U1013" s="3">
        <v>103</v>
      </c>
      <c r="V1013" s="3">
        <v>93</v>
      </c>
      <c r="W1013" s="3">
        <v>10.9</v>
      </c>
      <c r="X1013" s="32">
        <v>411</v>
      </c>
      <c r="Y1013" s="33">
        <v>376</v>
      </c>
      <c r="Z1013" s="3">
        <v>9.4</v>
      </c>
      <c r="AA1013" s="3">
        <v>35524.800000000003</v>
      </c>
      <c r="AB1013" s="3">
        <v>32472</v>
      </c>
      <c r="AC1013" s="3">
        <v>35524.800000000003</v>
      </c>
      <c r="AD1013" s="3">
        <v>32472</v>
      </c>
    </row>
    <row r="1014" spans="1:30" x14ac:dyDescent="0.3">
      <c r="A1014" s="3" t="s">
        <v>2150</v>
      </c>
      <c r="B1014" s="4">
        <v>27682</v>
      </c>
      <c r="C1014" s="4">
        <v>137</v>
      </c>
      <c r="D1014" s="4" t="s">
        <v>25</v>
      </c>
      <c r="E1014" s="5" t="s">
        <v>45</v>
      </c>
      <c r="F1014" s="3" t="s">
        <v>2151</v>
      </c>
      <c r="G1014" s="4" t="s">
        <v>86</v>
      </c>
      <c r="H1014" s="3" t="s">
        <v>831</v>
      </c>
      <c r="I1014" s="3" t="s">
        <v>175</v>
      </c>
      <c r="J1014" s="3" t="s">
        <v>89</v>
      </c>
      <c r="K1014" s="3" t="s">
        <v>89</v>
      </c>
      <c r="L1014" s="6" t="s">
        <v>175</v>
      </c>
      <c r="M1014" s="3" t="s">
        <v>184</v>
      </c>
      <c r="N1014" s="3" t="s">
        <v>2152</v>
      </c>
      <c r="O1014" s="3" t="s">
        <v>178</v>
      </c>
      <c r="P1014" s="3" t="s">
        <v>57</v>
      </c>
      <c r="Q1014" s="3" t="s">
        <v>31</v>
      </c>
      <c r="R1014" s="3">
        <v>15</v>
      </c>
      <c r="S1014" s="3">
        <v>19</v>
      </c>
      <c r="T1014" s="3">
        <v>-21.1</v>
      </c>
      <c r="U1014" s="3">
        <v>42</v>
      </c>
      <c r="V1014" s="3">
        <v>51</v>
      </c>
      <c r="W1014" s="3">
        <v>-17.8</v>
      </c>
      <c r="X1014" s="32">
        <v>237</v>
      </c>
      <c r="Y1014" s="33">
        <v>193</v>
      </c>
      <c r="Z1014" s="3">
        <v>22.7</v>
      </c>
      <c r="AA1014" s="3">
        <v>35470.92</v>
      </c>
      <c r="AB1014" s="3">
        <v>28862.41</v>
      </c>
      <c r="AC1014" s="3">
        <v>37171.08</v>
      </c>
      <c r="AD1014" s="3">
        <v>30283.19</v>
      </c>
    </row>
    <row r="1015" spans="1:30" x14ac:dyDescent="0.3">
      <c r="A1015" s="3" t="s">
        <v>2153</v>
      </c>
      <c r="B1015" s="4">
        <v>643</v>
      </c>
      <c r="C1015" s="4">
        <v>122</v>
      </c>
      <c r="D1015" s="4" t="s">
        <v>25</v>
      </c>
      <c r="E1015" s="5" t="s">
        <v>45</v>
      </c>
      <c r="F1015" s="3" t="s">
        <v>2154</v>
      </c>
      <c r="G1015" s="4" t="s">
        <v>86</v>
      </c>
      <c r="H1015" s="3" t="s">
        <v>245</v>
      </c>
      <c r="I1015" s="3" t="s">
        <v>245</v>
      </c>
      <c r="J1015" s="3" t="s">
        <v>89</v>
      </c>
      <c r="K1015" s="3" t="s">
        <v>89</v>
      </c>
      <c r="L1015" s="6" t="s">
        <v>245</v>
      </c>
      <c r="M1015" s="3" t="s">
        <v>529</v>
      </c>
      <c r="N1015" s="3" t="s">
        <v>2155</v>
      </c>
      <c r="O1015" s="3" t="s">
        <v>248</v>
      </c>
      <c r="P1015" s="3" t="s">
        <v>128</v>
      </c>
      <c r="Q1015" s="3" t="s">
        <v>60</v>
      </c>
      <c r="R1015" s="3">
        <v>10</v>
      </c>
      <c r="S1015" s="3">
        <v>1</v>
      </c>
      <c r="T1015" s="3">
        <v>850</v>
      </c>
      <c r="U1015" s="3">
        <v>58</v>
      </c>
      <c r="V1015" s="3">
        <v>1</v>
      </c>
      <c r="W1015" s="3">
        <v>5700</v>
      </c>
      <c r="X1015" s="32">
        <v>179</v>
      </c>
      <c r="Y1015" s="33">
        <v>48</v>
      </c>
      <c r="Z1015" s="3">
        <v>272.89999999999998</v>
      </c>
      <c r="AA1015" s="3">
        <v>35420.160000000003</v>
      </c>
      <c r="AB1015" s="3">
        <v>8397.2999999999993</v>
      </c>
      <c r="AC1015" s="3">
        <v>36344.160000000003</v>
      </c>
      <c r="AD1015" s="3">
        <v>9232.68</v>
      </c>
    </row>
    <row r="1016" spans="1:30" x14ac:dyDescent="0.3">
      <c r="A1016" s="3" t="s">
        <v>1035</v>
      </c>
      <c r="B1016" s="4">
        <v>62375</v>
      </c>
      <c r="C1016" s="4">
        <v>243</v>
      </c>
      <c r="D1016" s="4" t="s">
        <v>25</v>
      </c>
      <c r="E1016" s="5" t="s">
        <v>45</v>
      </c>
      <c r="F1016" s="3" t="s">
        <v>1036</v>
      </c>
      <c r="G1016" s="4" t="s">
        <v>86</v>
      </c>
      <c r="H1016" s="3" t="s">
        <v>116</v>
      </c>
      <c r="I1016" s="3" t="s">
        <v>116</v>
      </c>
      <c r="J1016" s="3" t="s">
        <v>116</v>
      </c>
      <c r="K1016" s="3" t="s">
        <v>104</v>
      </c>
      <c r="L1016" s="6" t="s">
        <v>116</v>
      </c>
      <c r="M1016" s="3" t="s">
        <v>1037</v>
      </c>
      <c r="N1016" s="3" t="s">
        <v>1038</v>
      </c>
      <c r="O1016" s="3" t="s">
        <v>119</v>
      </c>
      <c r="P1016" s="3" t="s">
        <v>51</v>
      </c>
      <c r="Q1016" s="3" t="s">
        <v>31</v>
      </c>
      <c r="R1016" s="3">
        <v>78</v>
      </c>
      <c r="S1016" s="3">
        <v>63</v>
      </c>
      <c r="T1016" s="3">
        <v>23.7</v>
      </c>
      <c r="U1016" s="3">
        <v>223</v>
      </c>
      <c r="V1016" s="3">
        <v>172</v>
      </c>
      <c r="W1016" s="3">
        <v>30.1</v>
      </c>
      <c r="X1016" s="32">
        <v>554</v>
      </c>
      <c r="Y1016" s="33">
        <v>504</v>
      </c>
      <c r="Z1016" s="3">
        <v>9.9</v>
      </c>
      <c r="AA1016" s="3">
        <v>35406.28</v>
      </c>
      <c r="AB1016" s="3">
        <v>32204.18</v>
      </c>
      <c r="AC1016" s="3">
        <v>35406.28</v>
      </c>
      <c r="AD1016" s="3">
        <v>32204.18</v>
      </c>
    </row>
    <row r="1017" spans="1:30" x14ac:dyDescent="0.3">
      <c r="A1017" s="3" t="s">
        <v>2156</v>
      </c>
      <c r="B1017" s="4">
        <v>36618</v>
      </c>
      <c r="C1017" s="4">
        <v>159</v>
      </c>
      <c r="D1017" s="4" t="s">
        <v>25</v>
      </c>
      <c r="E1017" s="5">
        <v>42913</v>
      </c>
      <c r="F1017" s="3" t="s">
        <v>2157</v>
      </c>
      <c r="G1017" s="4" t="s">
        <v>86</v>
      </c>
      <c r="H1017" s="3" t="s">
        <v>252</v>
      </c>
      <c r="I1017" s="3" t="s">
        <v>252</v>
      </c>
      <c r="J1017" s="3" t="s">
        <v>89</v>
      </c>
      <c r="K1017" s="3" t="s">
        <v>89</v>
      </c>
      <c r="L1017" s="6" t="s">
        <v>252</v>
      </c>
      <c r="M1017" s="3" t="s">
        <v>184</v>
      </c>
      <c r="N1017" s="3" t="s">
        <v>2158</v>
      </c>
      <c r="O1017" s="3" t="s">
        <v>92</v>
      </c>
      <c r="P1017" s="3" t="s">
        <v>26</v>
      </c>
      <c r="Q1017" s="3" t="s">
        <v>27</v>
      </c>
      <c r="R1017" s="3">
        <v>25</v>
      </c>
      <c r="S1017" s="3">
        <v>36</v>
      </c>
      <c r="T1017" s="3">
        <v>-30.2</v>
      </c>
      <c r="U1017" s="3">
        <v>71</v>
      </c>
      <c r="V1017" s="3">
        <v>347</v>
      </c>
      <c r="W1017" s="3">
        <v>-79.5</v>
      </c>
      <c r="X1017" s="32">
        <v>320</v>
      </c>
      <c r="Y1017" s="33">
        <v>347</v>
      </c>
      <c r="Z1017" s="3">
        <v>-7.7</v>
      </c>
      <c r="AA1017" s="3">
        <v>35404.800000000003</v>
      </c>
      <c r="AB1017" s="3">
        <v>35500</v>
      </c>
      <c r="AC1017" s="3">
        <v>35404.800000000003</v>
      </c>
      <c r="AD1017" s="3">
        <v>36913.72</v>
      </c>
    </row>
    <row r="1018" spans="1:30" x14ac:dyDescent="0.3">
      <c r="A1018" s="3" t="s">
        <v>2159</v>
      </c>
      <c r="B1018" s="4">
        <v>34515</v>
      </c>
      <c r="C1018" s="4">
        <v>49</v>
      </c>
      <c r="D1018" s="4" t="s">
        <v>25</v>
      </c>
      <c r="E1018" s="5" t="s">
        <v>45</v>
      </c>
      <c r="F1018" s="3" t="s">
        <v>2160</v>
      </c>
      <c r="G1018" s="4" t="s">
        <v>86</v>
      </c>
      <c r="H1018" s="3" t="s">
        <v>252</v>
      </c>
      <c r="I1018" s="3" t="s">
        <v>252</v>
      </c>
      <c r="J1018" s="3" t="s">
        <v>89</v>
      </c>
      <c r="K1018" s="3" t="s">
        <v>89</v>
      </c>
      <c r="L1018" s="6" t="s">
        <v>252</v>
      </c>
      <c r="M1018" s="3" t="s">
        <v>154</v>
      </c>
      <c r="N1018" s="3" t="s">
        <v>2161</v>
      </c>
      <c r="O1018" s="3" t="s">
        <v>311</v>
      </c>
      <c r="P1018" s="3" t="s">
        <v>2113</v>
      </c>
      <c r="Q1018" s="3" t="s">
        <v>65</v>
      </c>
      <c r="R1018" s="3">
        <v>46</v>
      </c>
      <c r="S1018" s="3">
        <v>27</v>
      </c>
      <c r="T1018" s="3">
        <v>68.3</v>
      </c>
      <c r="U1018" s="3">
        <v>95</v>
      </c>
      <c r="V1018" s="3">
        <v>74</v>
      </c>
      <c r="W1018" s="3">
        <v>29</v>
      </c>
      <c r="X1018" s="32">
        <v>330</v>
      </c>
      <c r="Y1018" s="33">
        <v>291</v>
      </c>
      <c r="Z1018" s="3">
        <v>13.6</v>
      </c>
      <c r="AA1018" s="3">
        <v>35339.199999999997</v>
      </c>
      <c r="AB1018" s="3">
        <v>31116.799999999999</v>
      </c>
      <c r="AC1018" s="3">
        <v>35339.199999999997</v>
      </c>
      <c r="AD1018" s="3">
        <v>31116.799999999999</v>
      </c>
    </row>
    <row r="1019" spans="1:30" x14ac:dyDescent="0.3">
      <c r="A1019" s="3" t="s">
        <v>4786</v>
      </c>
      <c r="B1019" s="4">
        <v>42777</v>
      </c>
      <c r="C1019" s="4">
        <v>72</v>
      </c>
      <c r="D1019" s="4" t="s">
        <v>25</v>
      </c>
      <c r="E1019" s="5" t="s">
        <v>45</v>
      </c>
      <c r="F1019" s="3" t="s">
        <v>4787</v>
      </c>
      <c r="G1019" s="4" t="s">
        <v>86</v>
      </c>
      <c r="H1019" s="3" t="s">
        <v>299</v>
      </c>
      <c r="I1019" s="3" t="s">
        <v>299</v>
      </c>
      <c r="J1019" s="3" t="s">
        <v>146</v>
      </c>
      <c r="K1019" s="3" t="s">
        <v>146</v>
      </c>
      <c r="L1019" s="6" t="s">
        <v>299</v>
      </c>
      <c r="M1019" s="3" t="s">
        <v>492</v>
      </c>
      <c r="N1019" s="3" t="s">
        <v>4788</v>
      </c>
      <c r="O1019" s="3" t="s">
        <v>301</v>
      </c>
      <c r="P1019" s="3" t="s">
        <v>397</v>
      </c>
      <c r="Q1019" s="3" t="s">
        <v>43</v>
      </c>
      <c r="R1019" s="3">
        <v>6</v>
      </c>
      <c r="S1019" s="3">
        <v>7</v>
      </c>
      <c r="T1019" s="3">
        <v>-14.3</v>
      </c>
      <c r="U1019" s="3">
        <v>23</v>
      </c>
      <c r="V1019" s="3">
        <v>20</v>
      </c>
      <c r="W1019" s="3">
        <v>15.4</v>
      </c>
      <c r="X1019" s="32">
        <v>73</v>
      </c>
      <c r="Y1019" s="33">
        <v>64</v>
      </c>
      <c r="Z1019" s="3">
        <v>14.1</v>
      </c>
      <c r="AA1019" s="3">
        <v>35311.56</v>
      </c>
      <c r="AB1019" s="3">
        <v>30958.080000000002</v>
      </c>
      <c r="AC1019" s="3">
        <v>35311.56</v>
      </c>
      <c r="AD1019" s="3">
        <v>30958.080000000002</v>
      </c>
    </row>
    <row r="1020" spans="1:30" x14ac:dyDescent="0.3">
      <c r="A1020" s="3" t="s">
        <v>2162</v>
      </c>
      <c r="B1020" s="4">
        <v>38169</v>
      </c>
      <c r="C1020" s="4">
        <v>127</v>
      </c>
      <c r="D1020" s="4" t="s">
        <v>25</v>
      </c>
      <c r="E1020" s="5" t="s">
        <v>45</v>
      </c>
      <c r="F1020" s="3" t="s">
        <v>2163</v>
      </c>
      <c r="G1020" s="4" t="s">
        <v>86</v>
      </c>
      <c r="H1020" s="3" t="s">
        <v>252</v>
      </c>
      <c r="I1020" s="3" t="s">
        <v>252</v>
      </c>
      <c r="J1020" s="3" t="s">
        <v>89</v>
      </c>
      <c r="K1020" s="3" t="s">
        <v>89</v>
      </c>
      <c r="L1020" s="6" t="s">
        <v>252</v>
      </c>
      <c r="M1020" s="3" t="s">
        <v>154</v>
      </c>
      <c r="N1020" s="3" t="s">
        <v>2164</v>
      </c>
      <c r="O1020" s="3" t="s">
        <v>311</v>
      </c>
      <c r="P1020" s="3" t="s">
        <v>421</v>
      </c>
      <c r="Q1020" s="3" t="s">
        <v>27</v>
      </c>
      <c r="R1020" s="3">
        <v>24</v>
      </c>
      <c r="S1020" s="3">
        <v>16</v>
      </c>
      <c r="T1020" s="3">
        <v>50</v>
      </c>
      <c r="U1020" s="3">
        <v>71</v>
      </c>
      <c r="V1020" s="3">
        <v>81</v>
      </c>
      <c r="W1020" s="3">
        <v>-12.3</v>
      </c>
      <c r="X1020" s="16">
        <v>323</v>
      </c>
      <c r="Y1020" s="7">
        <v>295</v>
      </c>
      <c r="Z1020" s="3">
        <v>9.4</v>
      </c>
      <c r="AA1020" s="3">
        <v>35248.800000000003</v>
      </c>
      <c r="AB1020" s="3">
        <v>31883.38</v>
      </c>
      <c r="AC1020" s="3">
        <v>38760</v>
      </c>
      <c r="AD1020" s="3">
        <v>35430</v>
      </c>
    </row>
    <row r="1021" spans="1:30" x14ac:dyDescent="0.3">
      <c r="A1021" s="3" t="s">
        <v>144</v>
      </c>
      <c r="B1021" s="4">
        <v>47861</v>
      </c>
      <c r="C1021" s="4">
        <v>69</v>
      </c>
      <c r="D1021" s="4" t="s">
        <v>25</v>
      </c>
      <c r="E1021" s="5">
        <v>43222</v>
      </c>
      <c r="F1021" s="3" t="s">
        <v>145</v>
      </c>
      <c r="G1021" s="4" t="s">
        <v>86</v>
      </c>
      <c r="H1021" s="3" t="s">
        <v>131</v>
      </c>
      <c r="I1021" s="3" t="s">
        <v>88</v>
      </c>
      <c r="J1021" s="3" t="s">
        <v>146</v>
      </c>
      <c r="K1021" s="3" t="s">
        <v>146</v>
      </c>
      <c r="L1021" s="6" t="s">
        <v>88</v>
      </c>
      <c r="M1021" s="3" t="s">
        <v>133</v>
      </c>
      <c r="N1021" s="3" t="s">
        <v>147</v>
      </c>
      <c r="O1021" s="3" t="s">
        <v>106</v>
      </c>
      <c r="P1021" s="3" t="s">
        <v>63</v>
      </c>
      <c r="Q1021" s="3" t="s">
        <v>31</v>
      </c>
      <c r="R1021" s="3">
        <v>10</v>
      </c>
      <c r="U1021" s="3">
        <v>17</v>
      </c>
      <c r="X1021" s="32">
        <v>57</v>
      </c>
      <c r="Y1021" s="33"/>
      <c r="AA1021" s="3">
        <v>35207.279999999999</v>
      </c>
      <c r="AC1021" s="3">
        <v>35207.279999999999</v>
      </c>
    </row>
    <row r="1022" spans="1:30" x14ac:dyDescent="0.3">
      <c r="A1022" s="3" t="s">
        <v>3737</v>
      </c>
      <c r="B1022" s="4">
        <v>34032</v>
      </c>
      <c r="C1022" s="4">
        <v>56</v>
      </c>
      <c r="D1022" s="4" t="s">
        <v>25</v>
      </c>
      <c r="E1022" s="5" t="s">
        <v>45</v>
      </c>
      <c r="F1022" s="3" t="s">
        <v>3738</v>
      </c>
      <c r="G1022" s="4" t="s">
        <v>86</v>
      </c>
      <c r="H1022" s="3" t="s">
        <v>252</v>
      </c>
      <c r="I1022" s="3" t="s">
        <v>252</v>
      </c>
      <c r="J1022" s="3" t="s">
        <v>132</v>
      </c>
      <c r="K1022" s="3" t="s">
        <v>132</v>
      </c>
      <c r="L1022" s="6" t="s">
        <v>252</v>
      </c>
      <c r="M1022" s="3" t="s">
        <v>184</v>
      </c>
      <c r="N1022" s="3" t="s">
        <v>3739</v>
      </c>
      <c r="O1022" s="3" t="s">
        <v>311</v>
      </c>
      <c r="P1022" s="3" t="s">
        <v>51</v>
      </c>
      <c r="Q1022" s="3" t="s">
        <v>31</v>
      </c>
      <c r="R1022" s="3">
        <v>35</v>
      </c>
      <c r="S1022" s="3">
        <v>14</v>
      </c>
      <c r="T1022" s="3">
        <v>150</v>
      </c>
      <c r="U1022" s="3">
        <v>70</v>
      </c>
      <c r="V1022" s="3">
        <v>46</v>
      </c>
      <c r="W1022" s="3">
        <v>53.8</v>
      </c>
      <c r="X1022" s="32">
        <v>232</v>
      </c>
      <c r="Y1022" s="33">
        <v>221</v>
      </c>
      <c r="Z1022" s="3">
        <v>5.2</v>
      </c>
      <c r="AA1022" s="3">
        <v>35187.29</v>
      </c>
      <c r="AB1022" s="3">
        <v>33859.019999999997</v>
      </c>
      <c r="AC1022" s="3">
        <v>37615.29</v>
      </c>
      <c r="AD1022" s="3">
        <v>35755.019999999997</v>
      </c>
    </row>
    <row r="1023" spans="1:30" x14ac:dyDescent="0.3">
      <c r="A1023" s="3" t="s">
        <v>2165</v>
      </c>
      <c r="B1023" s="4">
        <v>33282</v>
      </c>
      <c r="C1023" s="4">
        <v>163</v>
      </c>
      <c r="D1023" s="4" t="s">
        <v>25</v>
      </c>
      <c r="E1023" s="5" t="s">
        <v>45</v>
      </c>
      <c r="F1023" s="3" t="s">
        <v>2166</v>
      </c>
      <c r="G1023" s="4" t="s">
        <v>86</v>
      </c>
      <c r="H1023" s="3" t="s">
        <v>153</v>
      </c>
      <c r="I1023" s="3" t="s">
        <v>153</v>
      </c>
      <c r="J1023" s="3" t="s">
        <v>89</v>
      </c>
      <c r="K1023" s="3" t="s">
        <v>89</v>
      </c>
      <c r="L1023" s="6" t="s">
        <v>153</v>
      </c>
      <c r="M1023" s="3" t="s">
        <v>184</v>
      </c>
      <c r="N1023" s="3" t="s">
        <v>2167</v>
      </c>
      <c r="O1023" s="3" t="s">
        <v>92</v>
      </c>
      <c r="P1023" s="3" t="s">
        <v>51</v>
      </c>
      <c r="Q1023" s="3" t="s">
        <v>31</v>
      </c>
      <c r="R1023" s="3">
        <v>33</v>
      </c>
      <c r="S1023" s="3">
        <v>32</v>
      </c>
      <c r="T1023" s="3">
        <v>3.1</v>
      </c>
      <c r="U1023" s="3">
        <v>95</v>
      </c>
      <c r="V1023" s="3">
        <v>93</v>
      </c>
      <c r="W1023" s="3">
        <v>2.2000000000000002</v>
      </c>
      <c r="X1023" s="32">
        <v>379</v>
      </c>
      <c r="Y1023" s="33">
        <v>360</v>
      </c>
      <c r="Z1023" s="3">
        <v>5.3</v>
      </c>
      <c r="AA1023" s="3">
        <v>35171.5</v>
      </c>
      <c r="AB1023" s="3">
        <v>33393.599999999999</v>
      </c>
      <c r="AC1023" s="3">
        <v>35171.5</v>
      </c>
      <c r="AD1023" s="3">
        <v>33393.599999999999</v>
      </c>
    </row>
    <row r="1024" spans="1:30" x14ac:dyDescent="0.3">
      <c r="A1024" s="3" t="s">
        <v>2168</v>
      </c>
      <c r="B1024" s="4">
        <v>56797</v>
      </c>
      <c r="C1024" s="4">
        <v>162</v>
      </c>
      <c r="D1024" s="4" t="s">
        <v>25</v>
      </c>
      <c r="E1024" s="5" t="s">
        <v>45</v>
      </c>
      <c r="F1024" s="3" t="s">
        <v>2169</v>
      </c>
      <c r="G1024" s="4" t="s">
        <v>86</v>
      </c>
      <c r="H1024" s="3" t="s">
        <v>87</v>
      </c>
      <c r="I1024" s="3" t="s">
        <v>88</v>
      </c>
      <c r="J1024" s="3" t="s">
        <v>89</v>
      </c>
      <c r="K1024" s="3" t="s">
        <v>89</v>
      </c>
      <c r="L1024" s="6" t="s">
        <v>88</v>
      </c>
      <c r="M1024" s="3" t="s">
        <v>90</v>
      </c>
      <c r="N1024" s="3" t="s">
        <v>2170</v>
      </c>
      <c r="O1024" s="3" t="s">
        <v>92</v>
      </c>
      <c r="P1024" s="3" t="s">
        <v>32</v>
      </c>
      <c r="Q1024" s="3" t="s">
        <v>60</v>
      </c>
      <c r="R1024" s="3">
        <v>22</v>
      </c>
      <c r="S1024" s="3">
        <v>26</v>
      </c>
      <c r="T1024" s="3">
        <v>-15.4</v>
      </c>
      <c r="U1024" s="3">
        <v>72</v>
      </c>
      <c r="V1024" s="3">
        <v>73</v>
      </c>
      <c r="W1024" s="3">
        <v>-1.2</v>
      </c>
      <c r="X1024" s="32">
        <v>323</v>
      </c>
      <c r="Y1024" s="33">
        <v>316</v>
      </c>
      <c r="Z1024" s="3">
        <v>2.4</v>
      </c>
      <c r="AA1024" s="3">
        <v>35084.239999999998</v>
      </c>
      <c r="AB1024" s="3">
        <v>34275.160000000003</v>
      </c>
      <c r="AC1024" s="3">
        <v>35084.239999999998</v>
      </c>
      <c r="AD1024" s="3">
        <v>34275.160000000003</v>
      </c>
    </row>
    <row r="1025" spans="1:30" x14ac:dyDescent="0.3">
      <c r="A1025" s="3" t="s">
        <v>2171</v>
      </c>
      <c r="B1025" s="4">
        <v>73988</v>
      </c>
      <c r="C1025" s="4">
        <v>78</v>
      </c>
      <c r="D1025" s="4" t="s">
        <v>25</v>
      </c>
      <c r="E1025" s="5" t="s">
        <v>45</v>
      </c>
      <c r="F1025" s="3" t="s">
        <v>2172</v>
      </c>
      <c r="G1025" s="4" t="s">
        <v>86</v>
      </c>
      <c r="H1025" s="3" t="s">
        <v>54</v>
      </c>
      <c r="I1025" s="3" t="s">
        <v>191</v>
      </c>
      <c r="J1025" s="3" t="s">
        <v>89</v>
      </c>
      <c r="K1025" s="3" t="s">
        <v>89</v>
      </c>
      <c r="L1025" s="6" t="s">
        <v>191</v>
      </c>
      <c r="M1025" s="3" t="s">
        <v>211</v>
      </c>
      <c r="N1025" s="3" t="s">
        <v>2173</v>
      </c>
      <c r="O1025" s="3" t="s">
        <v>92</v>
      </c>
      <c r="P1025" s="3" t="s">
        <v>213</v>
      </c>
      <c r="Q1025" s="3" t="s">
        <v>60</v>
      </c>
      <c r="R1025" s="3">
        <v>62</v>
      </c>
      <c r="S1025" s="3">
        <v>47</v>
      </c>
      <c r="T1025" s="3">
        <v>32.5</v>
      </c>
      <c r="U1025" s="3">
        <v>167</v>
      </c>
      <c r="V1025" s="3">
        <v>145</v>
      </c>
      <c r="W1025" s="3">
        <v>14.9</v>
      </c>
      <c r="X1025" s="32">
        <v>604</v>
      </c>
      <c r="Y1025" s="33">
        <v>558</v>
      </c>
      <c r="Z1025" s="3">
        <v>8.3000000000000007</v>
      </c>
      <c r="AA1025" s="3">
        <v>35027.160000000003</v>
      </c>
      <c r="AB1025" s="3">
        <v>32344.9</v>
      </c>
      <c r="AC1025" s="3">
        <v>35027.160000000003</v>
      </c>
      <c r="AD1025" s="3">
        <v>32344.9</v>
      </c>
    </row>
    <row r="1026" spans="1:30" x14ac:dyDescent="0.3">
      <c r="A1026" s="3" t="s">
        <v>2174</v>
      </c>
      <c r="B1026" s="4">
        <v>39922</v>
      </c>
      <c r="C1026" s="4">
        <v>120</v>
      </c>
      <c r="D1026" s="4" t="s">
        <v>25</v>
      </c>
      <c r="E1026" s="5" t="s">
        <v>45</v>
      </c>
      <c r="F1026" s="3" t="s">
        <v>2175</v>
      </c>
      <c r="G1026" s="4" t="s">
        <v>86</v>
      </c>
      <c r="H1026" s="3" t="s">
        <v>252</v>
      </c>
      <c r="I1026" s="3" t="s">
        <v>252</v>
      </c>
      <c r="J1026" s="3" t="s">
        <v>89</v>
      </c>
      <c r="K1026" s="3" t="s">
        <v>89</v>
      </c>
      <c r="L1026" s="6" t="s">
        <v>252</v>
      </c>
      <c r="M1026" s="3" t="s">
        <v>184</v>
      </c>
      <c r="N1026" s="3" t="s">
        <v>2176</v>
      </c>
      <c r="O1026" s="3" t="s">
        <v>92</v>
      </c>
      <c r="P1026" s="3" t="s">
        <v>55</v>
      </c>
      <c r="Q1026" s="3" t="s">
        <v>60</v>
      </c>
      <c r="R1026" s="3">
        <v>20</v>
      </c>
      <c r="S1026" s="3">
        <v>25</v>
      </c>
      <c r="T1026" s="3">
        <v>-20</v>
      </c>
      <c r="U1026" s="3">
        <v>68</v>
      </c>
      <c r="V1026" s="3">
        <v>71</v>
      </c>
      <c r="W1026" s="3">
        <v>-4.2</v>
      </c>
      <c r="X1026" s="16">
        <v>249</v>
      </c>
      <c r="Y1026" s="7">
        <v>252</v>
      </c>
      <c r="Z1026" s="3">
        <v>-1.2</v>
      </c>
      <c r="AA1026" s="3">
        <v>34970.1</v>
      </c>
      <c r="AB1026" s="3">
        <v>33955.75</v>
      </c>
      <c r="AC1026" s="3">
        <v>40634.1</v>
      </c>
      <c r="AD1026" s="3">
        <v>41109.75</v>
      </c>
    </row>
    <row r="1027" spans="1:30" x14ac:dyDescent="0.3">
      <c r="A1027" s="3" t="s">
        <v>3740</v>
      </c>
      <c r="B1027" s="4">
        <v>43318</v>
      </c>
      <c r="C1027" s="4">
        <v>48</v>
      </c>
      <c r="D1027" s="4" t="s">
        <v>25</v>
      </c>
      <c r="E1027" s="5" t="s">
        <v>45</v>
      </c>
      <c r="F1027" s="3" t="s">
        <v>3741</v>
      </c>
      <c r="G1027" s="4" t="s">
        <v>86</v>
      </c>
      <c r="H1027" s="3" t="s">
        <v>299</v>
      </c>
      <c r="I1027" s="3" t="s">
        <v>299</v>
      </c>
      <c r="J1027" s="3" t="s">
        <v>132</v>
      </c>
      <c r="K1027" s="3" t="s">
        <v>132</v>
      </c>
      <c r="L1027" s="6" t="s">
        <v>299</v>
      </c>
      <c r="M1027" s="3" t="s">
        <v>184</v>
      </c>
      <c r="N1027" s="3" t="s">
        <v>3742</v>
      </c>
      <c r="O1027" s="3" t="s">
        <v>301</v>
      </c>
      <c r="P1027" s="3" t="s">
        <v>397</v>
      </c>
      <c r="Q1027" s="3" t="s">
        <v>31</v>
      </c>
      <c r="R1027" s="3">
        <v>18</v>
      </c>
      <c r="S1027" s="3">
        <v>23</v>
      </c>
      <c r="T1027" s="3">
        <v>-25</v>
      </c>
      <c r="U1027" s="3">
        <v>62</v>
      </c>
      <c r="V1027" s="3">
        <v>64</v>
      </c>
      <c r="W1027" s="3">
        <v>-3.9</v>
      </c>
      <c r="X1027" s="32">
        <v>249</v>
      </c>
      <c r="Y1027" s="33">
        <v>221</v>
      </c>
      <c r="Z1027" s="3">
        <v>12.9</v>
      </c>
      <c r="AA1027" s="3">
        <v>34956.800000000003</v>
      </c>
      <c r="AB1027" s="3">
        <v>30969.54</v>
      </c>
      <c r="AC1027" s="3">
        <v>34956.800000000003</v>
      </c>
      <c r="AD1027" s="3">
        <v>30969.54</v>
      </c>
    </row>
    <row r="1028" spans="1:30" x14ac:dyDescent="0.3">
      <c r="A1028" s="3" t="s">
        <v>5731</v>
      </c>
      <c r="B1028" s="4">
        <v>88037</v>
      </c>
      <c r="C1028" s="4">
        <v>58</v>
      </c>
      <c r="D1028" s="4" t="s">
        <v>25</v>
      </c>
      <c r="E1028" s="5" t="s">
        <v>45</v>
      </c>
      <c r="F1028" s="3" t="s">
        <v>5732</v>
      </c>
      <c r="G1028" s="4" t="s">
        <v>86</v>
      </c>
      <c r="H1028" s="3" t="s">
        <v>245</v>
      </c>
      <c r="I1028" s="3" t="s">
        <v>245</v>
      </c>
      <c r="J1028" s="3" t="s">
        <v>104</v>
      </c>
      <c r="K1028" s="3" t="s">
        <v>104</v>
      </c>
      <c r="L1028" s="6" t="s">
        <v>245</v>
      </c>
      <c r="M1028" s="3" t="s">
        <v>529</v>
      </c>
      <c r="N1028" s="3" t="s">
        <v>5733</v>
      </c>
      <c r="O1028" s="3" t="s">
        <v>248</v>
      </c>
      <c r="P1028" s="3" t="s">
        <v>107</v>
      </c>
      <c r="Q1028" s="3" t="s">
        <v>31</v>
      </c>
      <c r="R1028" s="3">
        <v>41</v>
      </c>
      <c r="S1028" s="3">
        <v>36</v>
      </c>
      <c r="T1028" s="3">
        <v>14.8</v>
      </c>
      <c r="U1028" s="3">
        <v>121</v>
      </c>
      <c r="V1028" s="3">
        <v>103</v>
      </c>
      <c r="W1028" s="3">
        <v>18.3</v>
      </c>
      <c r="X1028" s="32">
        <v>298</v>
      </c>
      <c r="Y1028" s="33">
        <v>242</v>
      </c>
      <c r="Z1028" s="3">
        <v>22.9</v>
      </c>
      <c r="AA1028" s="3">
        <v>34935.19</v>
      </c>
      <c r="AB1028" s="3">
        <v>28604.19</v>
      </c>
      <c r="AC1028" s="3">
        <v>37507.19</v>
      </c>
      <c r="AD1028" s="3">
        <v>30512.19</v>
      </c>
    </row>
    <row r="1029" spans="1:30" x14ac:dyDescent="0.3">
      <c r="A1029" s="3" t="s">
        <v>4789</v>
      </c>
      <c r="B1029" s="4">
        <v>28795</v>
      </c>
      <c r="C1029" s="4">
        <v>76</v>
      </c>
      <c r="D1029" s="4" t="s">
        <v>25</v>
      </c>
      <c r="E1029" s="5" t="s">
        <v>45</v>
      </c>
      <c r="F1029" s="3" t="s">
        <v>4790</v>
      </c>
      <c r="G1029" s="4" t="s">
        <v>86</v>
      </c>
      <c r="H1029" s="3" t="s">
        <v>153</v>
      </c>
      <c r="I1029" s="3" t="s">
        <v>153</v>
      </c>
      <c r="J1029" s="3" t="s">
        <v>146</v>
      </c>
      <c r="K1029" s="3" t="s">
        <v>146</v>
      </c>
      <c r="L1029" s="6" t="s">
        <v>153</v>
      </c>
      <c r="M1029" s="3" t="s">
        <v>154</v>
      </c>
      <c r="N1029" s="3" t="s">
        <v>4791</v>
      </c>
      <c r="O1029" s="3" t="s">
        <v>156</v>
      </c>
      <c r="P1029" s="3" t="s">
        <v>51</v>
      </c>
      <c r="Q1029" s="3" t="s">
        <v>31</v>
      </c>
      <c r="R1029" s="3">
        <v>7</v>
      </c>
      <c r="S1029" s="3">
        <v>8</v>
      </c>
      <c r="T1029" s="3">
        <v>-6.7</v>
      </c>
      <c r="U1029" s="3">
        <v>35</v>
      </c>
      <c r="V1029" s="3">
        <v>44</v>
      </c>
      <c r="W1029" s="3">
        <v>-21.6</v>
      </c>
      <c r="X1029" s="32">
        <v>128</v>
      </c>
      <c r="Y1029" s="33">
        <v>113</v>
      </c>
      <c r="Z1029" s="3">
        <v>12.8</v>
      </c>
      <c r="AA1029" s="3">
        <v>34881.300000000003</v>
      </c>
      <c r="AB1029" s="3">
        <v>30917.94</v>
      </c>
      <c r="AC1029" s="3">
        <v>41187.599999999999</v>
      </c>
      <c r="AD1029" s="3">
        <v>36503.519999999997</v>
      </c>
    </row>
    <row r="1030" spans="1:30" x14ac:dyDescent="0.3">
      <c r="A1030" s="3" t="s">
        <v>3743</v>
      </c>
      <c r="B1030" s="4">
        <v>84172</v>
      </c>
      <c r="C1030" s="4">
        <v>161</v>
      </c>
      <c r="D1030" s="4" t="s">
        <v>25</v>
      </c>
      <c r="E1030" s="5">
        <v>42474</v>
      </c>
      <c r="F1030" s="3" t="s">
        <v>3744</v>
      </c>
      <c r="G1030" s="4" t="s">
        <v>86</v>
      </c>
      <c r="H1030" s="3" t="s">
        <v>54</v>
      </c>
      <c r="I1030" s="3" t="s">
        <v>191</v>
      </c>
      <c r="J1030" s="3" t="s">
        <v>132</v>
      </c>
      <c r="K1030" s="3" t="s">
        <v>132</v>
      </c>
      <c r="L1030" s="6" t="s">
        <v>191</v>
      </c>
      <c r="M1030" s="3" t="s">
        <v>272</v>
      </c>
      <c r="N1030" s="3" t="s">
        <v>3745</v>
      </c>
      <c r="O1030" s="3" t="s">
        <v>92</v>
      </c>
      <c r="P1030" s="3" t="s">
        <v>213</v>
      </c>
      <c r="Q1030" s="3" t="s">
        <v>60</v>
      </c>
      <c r="R1030" s="3">
        <v>25</v>
      </c>
      <c r="S1030" s="3">
        <v>24</v>
      </c>
      <c r="T1030" s="3">
        <v>0.8</v>
      </c>
      <c r="U1030" s="3">
        <v>96</v>
      </c>
      <c r="V1030" s="3">
        <v>83</v>
      </c>
      <c r="W1030" s="3">
        <v>15.5</v>
      </c>
      <c r="X1030" s="32">
        <v>346</v>
      </c>
      <c r="Y1030" s="33">
        <v>278</v>
      </c>
      <c r="Z1030" s="3">
        <v>24.5</v>
      </c>
      <c r="AA1030" s="3">
        <v>34861.68</v>
      </c>
      <c r="AB1030" s="3">
        <v>28002.240000000002</v>
      </c>
      <c r="AC1030" s="3">
        <v>34861.68</v>
      </c>
      <c r="AD1030" s="3">
        <v>28002.240000000002</v>
      </c>
    </row>
    <row r="1031" spans="1:30" x14ac:dyDescent="0.3">
      <c r="A1031" s="3" t="s">
        <v>2177</v>
      </c>
      <c r="B1031" s="4">
        <v>43086</v>
      </c>
      <c r="C1031" s="4">
        <v>166</v>
      </c>
      <c r="D1031" s="4" t="s">
        <v>25</v>
      </c>
      <c r="E1031" s="5" t="s">
        <v>45</v>
      </c>
      <c r="F1031" s="3" t="s">
        <v>2178</v>
      </c>
      <c r="G1031" s="4" t="s">
        <v>86</v>
      </c>
      <c r="H1031" s="3" t="s">
        <v>299</v>
      </c>
      <c r="I1031" s="3" t="s">
        <v>299</v>
      </c>
      <c r="J1031" s="3" t="s">
        <v>89</v>
      </c>
      <c r="K1031" s="3" t="s">
        <v>89</v>
      </c>
      <c r="L1031" s="6" t="s">
        <v>299</v>
      </c>
      <c r="M1031" s="3" t="s">
        <v>184</v>
      </c>
      <c r="N1031" s="3" t="s">
        <v>2179</v>
      </c>
      <c r="O1031" s="3" t="s">
        <v>301</v>
      </c>
      <c r="P1031" s="3" t="s">
        <v>63</v>
      </c>
      <c r="Q1031" s="3" t="s">
        <v>31</v>
      </c>
      <c r="R1031" s="3">
        <v>49</v>
      </c>
      <c r="S1031" s="3">
        <v>36</v>
      </c>
      <c r="T1031" s="3">
        <v>36.1</v>
      </c>
      <c r="U1031" s="3">
        <v>138</v>
      </c>
      <c r="V1031" s="3">
        <v>109</v>
      </c>
      <c r="W1031" s="3">
        <v>26.9</v>
      </c>
      <c r="X1031" s="32">
        <v>349</v>
      </c>
      <c r="Y1031" s="33">
        <v>294</v>
      </c>
      <c r="Z1031" s="3">
        <v>18.7</v>
      </c>
      <c r="AA1031" s="3">
        <v>34782.1</v>
      </c>
      <c r="AB1031" s="3">
        <v>30628.29</v>
      </c>
      <c r="AC1031" s="3">
        <v>40182.1</v>
      </c>
      <c r="AD1031" s="3">
        <v>33862.29</v>
      </c>
    </row>
    <row r="1032" spans="1:30" x14ac:dyDescent="0.3">
      <c r="A1032" s="3" t="s">
        <v>2180</v>
      </c>
      <c r="B1032" s="4">
        <v>43302</v>
      </c>
      <c r="C1032" s="4">
        <v>232</v>
      </c>
      <c r="D1032" s="4" t="s">
        <v>25</v>
      </c>
      <c r="E1032" s="5" t="s">
        <v>45</v>
      </c>
      <c r="F1032" s="3" t="s">
        <v>2181</v>
      </c>
      <c r="G1032" s="4" t="s">
        <v>86</v>
      </c>
      <c r="H1032" s="3" t="s">
        <v>299</v>
      </c>
      <c r="I1032" s="3" t="s">
        <v>299</v>
      </c>
      <c r="J1032" s="3" t="s">
        <v>89</v>
      </c>
      <c r="K1032" s="3" t="s">
        <v>89</v>
      </c>
      <c r="L1032" s="6" t="s">
        <v>299</v>
      </c>
      <c r="M1032" s="3" t="s">
        <v>184</v>
      </c>
      <c r="N1032" s="3" t="s">
        <v>2182</v>
      </c>
      <c r="O1032" s="3" t="s">
        <v>301</v>
      </c>
      <c r="P1032" s="3" t="s">
        <v>397</v>
      </c>
      <c r="Q1032" s="3" t="s">
        <v>31</v>
      </c>
      <c r="R1032" s="3">
        <v>21</v>
      </c>
      <c r="S1032" s="3">
        <v>14</v>
      </c>
      <c r="T1032" s="3">
        <v>55.6</v>
      </c>
      <c r="U1032" s="3">
        <v>59</v>
      </c>
      <c r="V1032" s="3">
        <v>43</v>
      </c>
      <c r="W1032" s="3">
        <v>35.5</v>
      </c>
      <c r="X1032" s="32">
        <v>222</v>
      </c>
      <c r="Y1032" s="33">
        <v>169</v>
      </c>
      <c r="Z1032" s="3">
        <v>30.8</v>
      </c>
      <c r="AA1032" s="3">
        <v>34753.129999999997</v>
      </c>
      <c r="AB1032" s="3">
        <v>36431.360000000001</v>
      </c>
      <c r="AC1032" s="3">
        <v>34753.129999999997</v>
      </c>
      <c r="AD1032" s="3">
        <v>36431.360000000001</v>
      </c>
    </row>
    <row r="1033" spans="1:30" x14ac:dyDescent="0.3">
      <c r="A1033" s="3" t="s">
        <v>2183</v>
      </c>
      <c r="B1033" s="4">
        <v>73456</v>
      </c>
      <c r="C1033" s="4">
        <v>281</v>
      </c>
      <c r="D1033" s="4" t="s">
        <v>25</v>
      </c>
      <c r="E1033" s="5" t="s">
        <v>45</v>
      </c>
      <c r="F1033" s="3" t="s">
        <v>2184</v>
      </c>
      <c r="G1033" s="4" t="s">
        <v>86</v>
      </c>
      <c r="H1033" s="3" t="s">
        <v>54</v>
      </c>
      <c r="I1033" s="3" t="s">
        <v>191</v>
      </c>
      <c r="J1033" s="3" t="s">
        <v>89</v>
      </c>
      <c r="K1033" s="3" t="s">
        <v>89</v>
      </c>
      <c r="L1033" s="6" t="s">
        <v>191</v>
      </c>
      <c r="M1033" s="3" t="s">
        <v>211</v>
      </c>
      <c r="N1033" s="3" t="s">
        <v>2185</v>
      </c>
      <c r="O1033" s="3" t="s">
        <v>92</v>
      </c>
      <c r="P1033" s="3" t="s">
        <v>57</v>
      </c>
      <c r="Q1033" s="3" t="s">
        <v>31</v>
      </c>
      <c r="R1033" s="3">
        <v>30</v>
      </c>
      <c r="S1033" s="3">
        <v>30</v>
      </c>
      <c r="T1033" s="3">
        <v>1.7</v>
      </c>
      <c r="U1033" s="3">
        <v>97</v>
      </c>
      <c r="V1033" s="3">
        <v>91</v>
      </c>
      <c r="W1033" s="3">
        <v>6</v>
      </c>
      <c r="X1033" s="32">
        <v>350</v>
      </c>
      <c r="Y1033" s="33">
        <v>345</v>
      </c>
      <c r="Z1033" s="3">
        <v>1.4</v>
      </c>
      <c r="AA1033" s="3">
        <v>34727.760000000002</v>
      </c>
      <c r="AB1033" s="3">
        <v>34991.449999999997</v>
      </c>
      <c r="AC1033" s="3">
        <v>35464.65</v>
      </c>
      <c r="AD1033" s="3">
        <v>34991.449999999997</v>
      </c>
    </row>
    <row r="1034" spans="1:30" x14ac:dyDescent="0.3">
      <c r="A1034" s="3" t="s">
        <v>4792</v>
      </c>
      <c r="B1034" s="4">
        <v>89624</v>
      </c>
      <c r="C1034" s="4">
        <v>73</v>
      </c>
      <c r="D1034" s="4" t="s">
        <v>25</v>
      </c>
      <c r="E1034" s="5" t="s">
        <v>45</v>
      </c>
      <c r="F1034" s="3" t="s">
        <v>4793</v>
      </c>
      <c r="G1034" s="4" t="s">
        <v>86</v>
      </c>
      <c r="H1034" s="3" t="s">
        <v>245</v>
      </c>
      <c r="I1034" s="3" t="s">
        <v>245</v>
      </c>
      <c r="J1034" s="3" t="s">
        <v>146</v>
      </c>
      <c r="K1034" s="3" t="s">
        <v>146</v>
      </c>
      <c r="L1034" s="6" t="s">
        <v>245</v>
      </c>
      <c r="M1034" s="3" t="s">
        <v>246</v>
      </c>
      <c r="N1034" s="3" t="s">
        <v>4794</v>
      </c>
      <c r="O1034" s="3" t="s">
        <v>248</v>
      </c>
      <c r="P1034" s="3" t="s">
        <v>249</v>
      </c>
      <c r="Q1034" s="3" t="s">
        <v>31</v>
      </c>
      <c r="R1034" s="3">
        <v>6</v>
      </c>
      <c r="S1034" s="3">
        <v>6</v>
      </c>
      <c r="T1034" s="3">
        <v>9.1</v>
      </c>
      <c r="U1034" s="3">
        <v>16</v>
      </c>
      <c r="V1034" s="3">
        <v>23</v>
      </c>
      <c r="W1034" s="3">
        <v>-28.9</v>
      </c>
      <c r="X1034" s="32">
        <v>67</v>
      </c>
      <c r="Y1034" s="33">
        <v>107</v>
      </c>
      <c r="Z1034" s="3">
        <v>-37.4</v>
      </c>
      <c r="AA1034" s="3">
        <v>34539.839999999997</v>
      </c>
      <c r="AB1034" s="3">
        <v>48344.28</v>
      </c>
      <c r="AC1034" s="3">
        <v>34539.839999999997</v>
      </c>
      <c r="AD1034" s="3">
        <v>51368.28</v>
      </c>
    </row>
    <row r="1035" spans="1:30" x14ac:dyDescent="0.3">
      <c r="A1035" s="3" t="s">
        <v>3746</v>
      </c>
      <c r="B1035" s="4">
        <v>89286</v>
      </c>
      <c r="C1035" s="4">
        <v>113</v>
      </c>
      <c r="D1035" s="4" t="s">
        <v>25</v>
      </c>
      <c r="E1035" s="5" t="s">
        <v>45</v>
      </c>
      <c r="F1035" s="3" t="s">
        <v>3747</v>
      </c>
      <c r="G1035" s="4" t="s">
        <v>86</v>
      </c>
      <c r="H1035" s="3" t="s">
        <v>245</v>
      </c>
      <c r="I1035" s="3" t="s">
        <v>245</v>
      </c>
      <c r="J1035" s="3" t="s">
        <v>132</v>
      </c>
      <c r="K1035" s="3" t="s">
        <v>132</v>
      </c>
      <c r="L1035" s="6" t="s">
        <v>245</v>
      </c>
      <c r="M1035" s="3" t="s">
        <v>246</v>
      </c>
      <c r="N1035" s="3" t="s">
        <v>3748</v>
      </c>
      <c r="O1035" s="3" t="s">
        <v>248</v>
      </c>
      <c r="P1035" s="3" t="s">
        <v>161</v>
      </c>
      <c r="Q1035" s="3" t="s">
        <v>31</v>
      </c>
      <c r="R1035" s="3">
        <v>17</v>
      </c>
      <c r="S1035" s="3">
        <v>13</v>
      </c>
      <c r="T1035" s="3">
        <v>30.8</v>
      </c>
      <c r="U1035" s="3">
        <v>54</v>
      </c>
      <c r="V1035" s="3">
        <v>41</v>
      </c>
      <c r="W1035" s="3">
        <v>32.1</v>
      </c>
      <c r="X1035" s="32">
        <v>154</v>
      </c>
      <c r="Y1035" s="33">
        <v>108</v>
      </c>
      <c r="Z1035" s="3">
        <v>42.5</v>
      </c>
      <c r="AA1035" s="3">
        <v>34498.5</v>
      </c>
      <c r="AB1035" s="3">
        <v>23853.9</v>
      </c>
      <c r="AC1035" s="3">
        <v>34498.5</v>
      </c>
      <c r="AD1035" s="3">
        <v>23853.9</v>
      </c>
    </row>
    <row r="1036" spans="1:30" x14ac:dyDescent="0.3">
      <c r="A1036" s="3" t="s">
        <v>2186</v>
      </c>
      <c r="B1036" s="4">
        <v>16098</v>
      </c>
      <c r="C1036" s="4">
        <v>61</v>
      </c>
      <c r="D1036" s="4" t="s">
        <v>25</v>
      </c>
      <c r="E1036" s="5" t="s">
        <v>45</v>
      </c>
      <c r="F1036" s="3" t="s">
        <v>2187</v>
      </c>
      <c r="G1036" s="4" t="s">
        <v>86</v>
      </c>
      <c r="H1036" s="3" t="s">
        <v>758</v>
      </c>
      <c r="I1036" s="3" t="s">
        <v>175</v>
      </c>
      <c r="J1036" s="3" t="s">
        <v>89</v>
      </c>
      <c r="K1036" s="3" t="s">
        <v>89</v>
      </c>
      <c r="L1036" s="6" t="s">
        <v>175</v>
      </c>
      <c r="M1036" s="3" t="s">
        <v>176</v>
      </c>
      <c r="N1036" s="3" t="s">
        <v>2188</v>
      </c>
      <c r="O1036" s="3" t="s">
        <v>178</v>
      </c>
      <c r="P1036" s="3" t="s">
        <v>55</v>
      </c>
      <c r="Q1036" s="3" t="s">
        <v>31</v>
      </c>
      <c r="R1036" s="3">
        <v>33</v>
      </c>
      <c r="S1036" s="3">
        <v>11</v>
      </c>
      <c r="T1036" s="3">
        <v>211.1</v>
      </c>
      <c r="U1036" s="3">
        <v>118</v>
      </c>
      <c r="V1036" s="3">
        <v>28</v>
      </c>
      <c r="W1036" s="3">
        <v>320.8</v>
      </c>
      <c r="X1036" s="32">
        <v>319</v>
      </c>
      <c r="Y1036" s="33">
        <v>126</v>
      </c>
      <c r="Z1036" s="3">
        <v>153.4</v>
      </c>
      <c r="AA1036" s="3">
        <v>34476.26</v>
      </c>
      <c r="AB1036" s="3">
        <v>13908.24</v>
      </c>
      <c r="AC1036" s="3">
        <v>35352.26</v>
      </c>
      <c r="AD1036" s="3">
        <v>13919.04</v>
      </c>
    </row>
    <row r="1037" spans="1:30" x14ac:dyDescent="0.3">
      <c r="A1037" s="3" t="s">
        <v>2189</v>
      </c>
      <c r="B1037" s="4">
        <v>34183</v>
      </c>
      <c r="C1037" s="4">
        <v>49</v>
      </c>
      <c r="D1037" s="4" t="s">
        <v>25</v>
      </c>
      <c r="E1037" s="5" t="s">
        <v>45</v>
      </c>
      <c r="F1037" s="3" t="s">
        <v>2190</v>
      </c>
      <c r="G1037" s="4" t="s">
        <v>86</v>
      </c>
      <c r="H1037" s="3" t="s">
        <v>252</v>
      </c>
      <c r="I1037" s="3" t="s">
        <v>252</v>
      </c>
      <c r="J1037" s="3" t="s">
        <v>89</v>
      </c>
      <c r="K1037" s="3" t="s">
        <v>104</v>
      </c>
      <c r="L1037" s="6" t="s">
        <v>252</v>
      </c>
      <c r="M1037" s="3" t="s">
        <v>154</v>
      </c>
      <c r="N1037" s="3" t="s">
        <v>2191</v>
      </c>
      <c r="O1037" s="3" t="s">
        <v>311</v>
      </c>
      <c r="P1037" s="3" t="s">
        <v>2007</v>
      </c>
      <c r="Q1037" s="3" t="s">
        <v>60</v>
      </c>
      <c r="R1037" s="3">
        <v>37</v>
      </c>
      <c r="S1037" s="3">
        <v>25</v>
      </c>
      <c r="T1037" s="3">
        <v>52.4</v>
      </c>
      <c r="U1037" s="3">
        <v>118</v>
      </c>
      <c r="V1037" s="3">
        <v>107</v>
      </c>
      <c r="W1037" s="3">
        <v>9.8000000000000007</v>
      </c>
      <c r="X1037" s="32">
        <v>429</v>
      </c>
      <c r="Y1037" s="33">
        <v>489</v>
      </c>
      <c r="Z1037" s="3">
        <v>-12.3</v>
      </c>
      <c r="AA1037" s="3">
        <v>34466.879999999997</v>
      </c>
      <c r="AB1037" s="3">
        <v>39290.370000000003</v>
      </c>
      <c r="AC1037" s="3">
        <v>34466.879999999997</v>
      </c>
      <c r="AD1037" s="3">
        <v>39290.370000000003</v>
      </c>
    </row>
    <row r="1038" spans="1:30" x14ac:dyDescent="0.3">
      <c r="A1038" s="3" t="s">
        <v>305</v>
      </c>
      <c r="B1038" s="4">
        <v>100161</v>
      </c>
      <c r="C1038" s="4">
        <v>159</v>
      </c>
      <c r="D1038" s="4" t="s">
        <v>25</v>
      </c>
      <c r="E1038" s="5">
        <v>42996</v>
      </c>
      <c r="F1038" s="3" t="s">
        <v>306</v>
      </c>
      <c r="G1038" s="4" t="s">
        <v>86</v>
      </c>
      <c r="H1038" s="3" t="s">
        <v>174</v>
      </c>
      <c r="I1038" s="3" t="s">
        <v>245</v>
      </c>
      <c r="J1038" s="3" t="s">
        <v>132</v>
      </c>
      <c r="K1038" s="3" t="s">
        <v>132</v>
      </c>
      <c r="L1038" s="6" t="s">
        <v>245</v>
      </c>
      <c r="M1038" s="3" t="s">
        <v>246</v>
      </c>
      <c r="N1038" s="3" t="s">
        <v>307</v>
      </c>
      <c r="O1038" s="3" t="s">
        <v>248</v>
      </c>
      <c r="P1038" s="3" t="s">
        <v>128</v>
      </c>
      <c r="Q1038" s="3" t="s">
        <v>60</v>
      </c>
      <c r="X1038" s="32">
        <v>130</v>
      </c>
      <c r="Y1038" s="33"/>
      <c r="AA1038" s="3">
        <v>34455.39</v>
      </c>
      <c r="AC1038" s="3">
        <v>35966.129999999997</v>
      </c>
    </row>
    <row r="1039" spans="1:30" x14ac:dyDescent="0.3">
      <c r="A1039" s="3" t="s">
        <v>3749</v>
      </c>
      <c r="B1039" s="4">
        <v>40928</v>
      </c>
      <c r="C1039" s="4">
        <v>69</v>
      </c>
      <c r="D1039" s="4" t="s">
        <v>25</v>
      </c>
      <c r="E1039" s="5" t="s">
        <v>45</v>
      </c>
      <c r="F1039" s="3" t="s">
        <v>3750</v>
      </c>
      <c r="G1039" s="4" t="s">
        <v>86</v>
      </c>
      <c r="H1039" s="3" t="s">
        <v>252</v>
      </c>
      <c r="I1039" s="3" t="s">
        <v>252</v>
      </c>
      <c r="J1039" s="3" t="s">
        <v>132</v>
      </c>
      <c r="K1039" s="3" t="s">
        <v>89</v>
      </c>
      <c r="L1039" s="6" t="s">
        <v>252</v>
      </c>
      <c r="M1039" s="3" t="s">
        <v>154</v>
      </c>
      <c r="N1039" s="3" t="s">
        <v>3751</v>
      </c>
      <c r="O1039" s="3" t="s">
        <v>311</v>
      </c>
      <c r="P1039" s="3" t="s">
        <v>397</v>
      </c>
      <c r="Q1039" s="3" t="s">
        <v>31</v>
      </c>
      <c r="R1039" s="3">
        <v>29</v>
      </c>
      <c r="S1039" s="3">
        <v>32</v>
      </c>
      <c r="T1039" s="3">
        <v>-7.4</v>
      </c>
      <c r="U1039" s="3">
        <v>89</v>
      </c>
      <c r="V1039" s="3">
        <v>88</v>
      </c>
      <c r="W1039" s="3">
        <v>1.3</v>
      </c>
      <c r="X1039" s="16">
        <v>355</v>
      </c>
      <c r="Y1039" s="7">
        <v>339</v>
      </c>
      <c r="Z1039" s="3">
        <v>4.5999999999999996</v>
      </c>
      <c r="AA1039" s="3">
        <v>34400.01</v>
      </c>
      <c r="AB1039" s="3">
        <v>32890.410000000003</v>
      </c>
      <c r="AC1039" s="3">
        <v>34400.01</v>
      </c>
      <c r="AD1039" s="3">
        <v>32890.410000000003</v>
      </c>
    </row>
    <row r="1040" spans="1:30" x14ac:dyDescent="0.3">
      <c r="A1040" s="3" t="s">
        <v>2192</v>
      </c>
      <c r="B1040" s="4">
        <v>44258</v>
      </c>
      <c r="C1040" s="4">
        <v>92</v>
      </c>
      <c r="D1040" s="4" t="s">
        <v>25</v>
      </c>
      <c r="E1040" s="5" t="s">
        <v>45</v>
      </c>
      <c r="F1040" s="3" t="s">
        <v>2193</v>
      </c>
      <c r="G1040" s="4" t="s">
        <v>86</v>
      </c>
      <c r="H1040" s="3" t="s">
        <v>299</v>
      </c>
      <c r="I1040" s="3" t="s">
        <v>299</v>
      </c>
      <c r="J1040" s="3" t="s">
        <v>89</v>
      </c>
      <c r="K1040" s="3" t="s">
        <v>89</v>
      </c>
      <c r="L1040" s="6" t="s">
        <v>299</v>
      </c>
      <c r="M1040" s="3" t="s">
        <v>184</v>
      </c>
      <c r="N1040" s="3" t="s">
        <v>2194</v>
      </c>
      <c r="O1040" s="3" t="s">
        <v>301</v>
      </c>
      <c r="P1040" s="3" t="s">
        <v>55</v>
      </c>
      <c r="Q1040" s="3" t="s">
        <v>31</v>
      </c>
      <c r="R1040" s="3">
        <v>17</v>
      </c>
      <c r="S1040" s="3">
        <v>28</v>
      </c>
      <c r="T1040" s="3">
        <v>-39.299999999999997</v>
      </c>
      <c r="U1040" s="3">
        <v>72</v>
      </c>
      <c r="V1040" s="3">
        <v>54</v>
      </c>
      <c r="W1040" s="3">
        <v>33.5</v>
      </c>
      <c r="X1040" s="32">
        <v>313</v>
      </c>
      <c r="Y1040" s="33">
        <v>202</v>
      </c>
      <c r="Z1040" s="3">
        <v>54.9</v>
      </c>
      <c r="AA1040" s="3">
        <v>34376.239999999998</v>
      </c>
      <c r="AB1040" s="3">
        <v>21967.32</v>
      </c>
      <c r="AC1040" s="3">
        <v>37734.239999999998</v>
      </c>
      <c r="AD1040" s="3">
        <v>23842.32</v>
      </c>
    </row>
    <row r="1041" spans="1:30" x14ac:dyDescent="0.3">
      <c r="A1041" s="3" t="s">
        <v>3752</v>
      </c>
      <c r="B1041" s="4">
        <v>41209</v>
      </c>
      <c r="C1041" s="4">
        <v>121</v>
      </c>
      <c r="D1041" s="4" t="s">
        <v>25</v>
      </c>
      <c r="E1041" s="5" t="s">
        <v>45</v>
      </c>
      <c r="F1041" s="3" t="s">
        <v>3753</v>
      </c>
      <c r="G1041" s="4" t="s">
        <v>86</v>
      </c>
      <c r="H1041" s="3" t="s">
        <v>252</v>
      </c>
      <c r="I1041" s="3" t="s">
        <v>252</v>
      </c>
      <c r="J1041" s="3" t="s">
        <v>132</v>
      </c>
      <c r="K1041" s="3" t="s">
        <v>132</v>
      </c>
      <c r="L1041" s="6" t="s">
        <v>252</v>
      </c>
      <c r="M1041" s="3" t="s">
        <v>184</v>
      </c>
      <c r="N1041" s="3" t="s">
        <v>3754</v>
      </c>
      <c r="O1041" s="3" t="s">
        <v>92</v>
      </c>
      <c r="P1041" s="3" t="s">
        <v>194</v>
      </c>
      <c r="Q1041" s="3" t="s">
        <v>60</v>
      </c>
      <c r="R1041" s="3">
        <v>9</v>
      </c>
      <c r="S1041" s="3">
        <v>25</v>
      </c>
      <c r="T1041" s="3">
        <v>-64</v>
      </c>
      <c r="U1041" s="3">
        <v>43</v>
      </c>
      <c r="V1041" s="3">
        <v>76</v>
      </c>
      <c r="W1041" s="3">
        <v>-43.6</v>
      </c>
      <c r="X1041" s="16">
        <v>200</v>
      </c>
      <c r="Y1041" s="7">
        <v>256</v>
      </c>
      <c r="Z1041" s="3">
        <v>-21.9</v>
      </c>
      <c r="AA1041" s="3">
        <v>34298.550000000003</v>
      </c>
      <c r="AB1041" s="3">
        <v>43606.95</v>
      </c>
      <c r="AC1041" s="3">
        <v>35684.550000000003</v>
      </c>
      <c r="AD1041" s="3">
        <v>45693.45</v>
      </c>
    </row>
    <row r="1042" spans="1:30" x14ac:dyDescent="0.3">
      <c r="A1042" s="3" t="s">
        <v>3755</v>
      </c>
      <c r="B1042" s="4">
        <v>67536</v>
      </c>
      <c r="C1042" s="4">
        <v>131</v>
      </c>
      <c r="D1042" s="4" t="s">
        <v>25</v>
      </c>
      <c r="E1042" s="5" t="s">
        <v>45</v>
      </c>
      <c r="F1042" s="3" t="s">
        <v>3756</v>
      </c>
      <c r="G1042" s="4" t="s">
        <v>86</v>
      </c>
      <c r="H1042" s="3" t="s">
        <v>54</v>
      </c>
      <c r="I1042" s="3" t="s">
        <v>191</v>
      </c>
      <c r="J1042" s="3" t="s">
        <v>132</v>
      </c>
      <c r="K1042" s="3" t="s">
        <v>132</v>
      </c>
      <c r="L1042" s="6" t="s">
        <v>191</v>
      </c>
      <c r="M1042" s="3" t="s">
        <v>473</v>
      </c>
      <c r="N1042" s="3" t="s">
        <v>3757</v>
      </c>
      <c r="O1042" s="3" t="s">
        <v>92</v>
      </c>
      <c r="P1042" s="3" t="s">
        <v>51</v>
      </c>
      <c r="Q1042" s="3" t="s">
        <v>31</v>
      </c>
      <c r="R1042" s="3">
        <v>11</v>
      </c>
      <c r="S1042" s="3">
        <v>9</v>
      </c>
      <c r="T1042" s="3">
        <v>22.2</v>
      </c>
      <c r="U1042" s="3">
        <v>20</v>
      </c>
      <c r="V1042" s="3">
        <v>25</v>
      </c>
      <c r="W1042" s="3">
        <v>-18.600000000000001</v>
      </c>
      <c r="X1042" s="32">
        <v>188</v>
      </c>
      <c r="Y1042" s="33">
        <v>174</v>
      </c>
      <c r="Z1042" s="3">
        <v>8</v>
      </c>
      <c r="AA1042" s="3">
        <v>34280.76</v>
      </c>
      <c r="AB1042" s="3">
        <v>31492.04</v>
      </c>
      <c r="AC1042" s="3">
        <v>38120.76</v>
      </c>
      <c r="AD1042" s="3">
        <v>35312.04</v>
      </c>
    </row>
    <row r="1043" spans="1:30" x14ac:dyDescent="0.3">
      <c r="A1043" s="3" t="s">
        <v>462</v>
      </c>
      <c r="B1043" s="4">
        <v>43643</v>
      </c>
      <c r="C1043" s="4">
        <v>124</v>
      </c>
      <c r="D1043" s="4" t="s">
        <v>25</v>
      </c>
      <c r="E1043" s="5">
        <v>43154</v>
      </c>
      <c r="F1043" s="3" t="s">
        <v>463</v>
      </c>
      <c r="G1043" s="4" t="s">
        <v>86</v>
      </c>
      <c r="H1043" s="3" t="s">
        <v>299</v>
      </c>
      <c r="I1043" s="3" t="s">
        <v>299</v>
      </c>
      <c r="J1043" s="3" t="s">
        <v>132</v>
      </c>
      <c r="K1043" s="3" t="s">
        <v>132</v>
      </c>
      <c r="L1043" s="6" t="s">
        <v>299</v>
      </c>
      <c r="M1043" s="3" t="s">
        <v>317</v>
      </c>
      <c r="N1043" s="3" t="s">
        <v>464</v>
      </c>
      <c r="O1043" s="3" t="s">
        <v>301</v>
      </c>
      <c r="P1043" s="3" t="s">
        <v>397</v>
      </c>
      <c r="Q1043" s="3" t="s">
        <v>31</v>
      </c>
      <c r="R1043" s="3">
        <v>54</v>
      </c>
      <c r="U1043" s="3">
        <v>158</v>
      </c>
      <c r="X1043" s="32">
        <v>231</v>
      </c>
      <c r="Y1043" s="33"/>
      <c r="AA1043" s="3">
        <v>34261.919999999998</v>
      </c>
      <c r="AC1043" s="3">
        <v>34261.919999999998</v>
      </c>
    </row>
    <row r="1044" spans="1:30" x14ac:dyDescent="0.3">
      <c r="A1044" s="3" t="s">
        <v>2195</v>
      </c>
      <c r="B1044" s="4">
        <v>47548</v>
      </c>
      <c r="C1044" s="4">
        <v>52</v>
      </c>
      <c r="D1044" s="4" t="s">
        <v>25</v>
      </c>
      <c r="E1044" s="5" t="s">
        <v>45</v>
      </c>
      <c r="F1044" s="3" t="s">
        <v>2196</v>
      </c>
      <c r="G1044" s="4" t="s">
        <v>86</v>
      </c>
      <c r="H1044" s="3" t="s">
        <v>131</v>
      </c>
      <c r="I1044" s="3" t="s">
        <v>88</v>
      </c>
      <c r="J1044" s="3" t="s">
        <v>89</v>
      </c>
      <c r="K1044" s="3" t="s">
        <v>89</v>
      </c>
      <c r="L1044" s="6" t="s">
        <v>88</v>
      </c>
      <c r="M1044" s="3" t="s">
        <v>133</v>
      </c>
      <c r="N1044" s="3" t="s">
        <v>2197</v>
      </c>
      <c r="O1044" s="3" t="s">
        <v>106</v>
      </c>
      <c r="P1044" s="3" t="s">
        <v>55</v>
      </c>
      <c r="Q1044" s="3" t="s">
        <v>31</v>
      </c>
      <c r="R1044" s="3">
        <v>22</v>
      </c>
      <c r="S1044" s="3">
        <v>8</v>
      </c>
      <c r="T1044" s="3">
        <v>165.1</v>
      </c>
      <c r="U1044" s="3">
        <v>50</v>
      </c>
      <c r="V1044" s="3">
        <v>38</v>
      </c>
      <c r="W1044" s="3">
        <v>33.700000000000003</v>
      </c>
      <c r="X1044" s="32">
        <v>170</v>
      </c>
      <c r="Y1044" s="33">
        <v>167</v>
      </c>
      <c r="Z1044" s="3">
        <v>1.7</v>
      </c>
      <c r="AA1044" s="3">
        <v>34252.28</v>
      </c>
      <c r="AB1044" s="3">
        <v>34365.599999999999</v>
      </c>
      <c r="AC1044" s="3">
        <v>34252.28</v>
      </c>
      <c r="AD1044" s="3">
        <v>34365.599999999999</v>
      </c>
    </row>
    <row r="1045" spans="1:30" x14ac:dyDescent="0.3">
      <c r="A1045" s="3" t="s">
        <v>5734</v>
      </c>
      <c r="B1045" s="4">
        <v>52656</v>
      </c>
      <c r="C1045" s="4">
        <v>104</v>
      </c>
      <c r="D1045" s="4" t="s">
        <v>25</v>
      </c>
      <c r="E1045" s="5">
        <v>42586</v>
      </c>
      <c r="F1045" s="3" t="s">
        <v>5735</v>
      </c>
      <c r="G1045" s="4" t="s">
        <v>86</v>
      </c>
      <c r="H1045" s="3" t="s">
        <v>87</v>
      </c>
      <c r="I1045" s="3" t="s">
        <v>88</v>
      </c>
      <c r="J1045" s="3" t="s">
        <v>104</v>
      </c>
      <c r="K1045" s="3" t="s">
        <v>104</v>
      </c>
      <c r="L1045" s="6" t="s">
        <v>88</v>
      </c>
      <c r="M1045" s="3" t="s">
        <v>90</v>
      </c>
      <c r="N1045" s="3" t="s">
        <v>5736</v>
      </c>
      <c r="O1045" s="3" t="s">
        <v>106</v>
      </c>
      <c r="P1045" s="3" t="s">
        <v>107</v>
      </c>
      <c r="Q1045" s="3" t="s">
        <v>31</v>
      </c>
      <c r="R1045" s="3">
        <v>45</v>
      </c>
      <c r="S1045" s="3">
        <v>32</v>
      </c>
      <c r="T1045" s="3">
        <v>40.6</v>
      </c>
      <c r="U1045" s="3">
        <v>109</v>
      </c>
      <c r="V1045" s="3">
        <v>122</v>
      </c>
      <c r="W1045" s="3">
        <v>-10.7</v>
      </c>
      <c r="X1045" s="32">
        <v>458</v>
      </c>
      <c r="Y1045" s="33">
        <v>385</v>
      </c>
      <c r="Z1045" s="3">
        <v>19</v>
      </c>
      <c r="AA1045" s="3">
        <v>34189.08</v>
      </c>
      <c r="AB1045" s="3">
        <v>29081.040000000001</v>
      </c>
      <c r="AC1045" s="3">
        <v>38053.08</v>
      </c>
      <c r="AD1045" s="3">
        <v>31970.400000000001</v>
      </c>
    </row>
    <row r="1046" spans="1:30" x14ac:dyDescent="0.3">
      <c r="A1046" s="3" t="s">
        <v>1039</v>
      </c>
      <c r="B1046" s="4">
        <v>58842</v>
      </c>
      <c r="C1046" s="4">
        <v>149</v>
      </c>
      <c r="D1046" s="4" t="s">
        <v>25</v>
      </c>
      <c r="E1046" s="5" t="s">
        <v>45</v>
      </c>
      <c r="F1046" s="3" t="s">
        <v>1040</v>
      </c>
      <c r="G1046" s="4" t="s">
        <v>86</v>
      </c>
      <c r="H1046" s="3" t="s">
        <v>116</v>
      </c>
      <c r="I1046" s="3" t="s">
        <v>116</v>
      </c>
      <c r="J1046" s="3" t="s">
        <v>116</v>
      </c>
      <c r="K1046" s="3" t="s">
        <v>104</v>
      </c>
      <c r="L1046" s="6" t="s">
        <v>116</v>
      </c>
      <c r="M1046" s="3" t="s">
        <v>122</v>
      </c>
      <c r="N1046" s="3" t="s">
        <v>1041</v>
      </c>
      <c r="O1046" s="3" t="s">
        <v>119</v>
      </c>
      <c r="P1046" s="3" t="s">
        <v>128</v>
      </c>
      <c r="Q1046" s="3" t="s">
        <v>60</v>
      </c>
      <c r="R1046" s="3">
        <v>63</v>
      </c>
      <c r="S1046" s="3">
        <v>48</v>
      </c>
      <c r="T1046" s="3">
        <v>31.7</v>
      </c>
      <c r="U1046" s="3">
        <v>186</v>
      </c>
      <c r="V1046" s="3">
        <v>156</v>
      </c>
      <c r="W1046" s="3">
        <v>18.7</v>
      </c>
      <c r="X1046" s="32">
        <v>448</v>
      </c>
      <c r="Y1046" s="33">
        <v>413</v>
      </c>
      <c r="Z1046" s="3">
        <v>8.4</v>
      </c>
      <c r="AA1046" s="3">
        <v>34160.14</v>
      </c>
      <c r="AB1046" s="3">
        <v>31019.52</v>
      </c>
      <c r="AC1046" s="3">
        <v>35420.14</v>
      </c>
      <c r="AD1046" s="3">
        <v>32105.52</v>
      </c>
    </row>
    <row r="1047" spans="1:30" x14ac:dyDescent="0.3">
      <c r="A1047" s="3" t="s">
        <v>5737</v>
      </c>
      <c r="B1047" s="4">
        <v>88316</v>
      </c>
      <c r="C1047" s="4">
        <v>70</v>
      </c>
      <c r="D1047" s="4" t="s">
        <v>25</v>
      </c>
      <c r="E1047" s="5" t="s">
        <v>45</v>
      </c>
      <c r="F1047" s="3" t="s">
        <v>5738</v>
      </c>
      <c r="G1047" s="4" t="s">
        <v>86</v>
      </c>
      <c r="H1047" s="3" t="s">
        <v>245</v>
      </c>
      <c r="I1047" s="3" t="s">
        <v>245</v>
      </c>
      <c r="J1047" s="3" t="s">
        <v>104</v>
      </c>
      <c r="K1047" s="3" t="s">
        <v>104</v>
      </c>
      <c r="L1047" s="6" t="s">
        <v>245</v>
      </c>
      <c r="M1047" s="3" t="s">
        <v>246</v>
      </c>
      <c r="N1047" s="3" t="s">
        <v>5739</v>
      </c>
      <c r="O1047" s="3" t="s">
        <v>248</v>
      </c>
      <c r="P1047" s="3" t="s">
        <v>49</v>
      </c>
      <c r="Q1047" s="3" t="s">
        <v>50</v>
      </c>
      <c r="R1047" s="3">
        <v>66</v>
      </c>
      <c r="S1047" s="3">
        <v>19</v>
      </c>
      <c r="T1047" s="3">
        <v>247.4</v>
      </c>
      <c r="U1047" s="3">
        <v>155</v>
      </c>
      <c r="V1047" s="3">
        <v>56</v>
      </c>
      <c r="W1047" s="3">
        <v>175.6</v>
      </c>
      <c r="X1047" s="32">
        <v>323</v>
      </c>
      <c r="Y1047" s="33">
        <v>212</v>
      </c>
      <c r="Z1047" s="3">
        <v>52.2</v>
      </c>
      <c r="AA1047" s="3">
        <v>34070.04</v>
      </c>
      <c r="AB1047" s="3">
        <v>22388.13</v>
      </c>
      <c r="AC1047" s="3">
        <v>34070.04</v>
      </c>
      <c r="AD1047" s="3">
        <v>22388.13</v>
      </c>
    </row>
    <row r="1048" spans="1:30" x14ac:dyDescent="0.3">
      <c r="A1048" s="3" t="s">
        <v>1042</v>
      </c>
      <c r="B1048" s="4">
        <v>57129</v>
      </c>
      <c r="C1048" s="4">
        <v>215</v>
      </c>
      <c r="D1048" s="4" t="s">
        <v>25</v>
      </c>
      <c r="E1048" s="5" t="s">
        <v>45</v>
      </c>
      <c r="F1048" s="3" t="s">
        <v>1043</v>
      </c>
      <c r="G1048" s="4" t="s">
        <v>86</v>
      </c>
      <c r="H1048" s="3" t="s">
        <v>116</v>
      </c>
      <c r="I1048" s="3" t="s">
        <v>116</v>
      </c>
      <c r="J1048" s="3" t="s">
        <v>116</v>
      </c>
      <c r="K1048" s="3" t="s">
        <v>104</v>
      </c>
      <c r="L1048" s="6" t="s">
        <v>116</v>
      </c>
      <c r="M1048" s="3" t="s">
        <v>979</v>
      </c>
      <c r="N1048" s="3" t="s">
        <v>1044</v>
      </c>
      <c r="O1048" s="3" t="s">
        <v>119</v>
      </c>
      <c r="P1048" s="3" t="s">
        <v>213</v>
      </c>
      <c r="Q1048" s="3" t="s">
        <v>60</v>
      </c>
      <c r="R1048" s="3">
        <v>63</v>
      </c>
      <c r="S1048" s="3">
        <v>62</v>
      </c>
      <c r="T1048" s="3">
        <v>1.9</v>
      </c>
      <c r="U1048" s="3">
        <v>218</v>
      </c>
      <c r="V1048" s="3">
        <v>224</v>
      </c>
      <c r="W1048" s="3">
        <v>-2.6</v>
      </c>
      <c r="X1048" s="32">
        <v>864</v>
      </c>
      <c r="Y1048" s="33">
        <v>800</v>
      </c>
      <c r="Z1048" s="3">
        <v>7.9</v>
      </c>
      <c r="AA1048" s="3">
        <v>34025.800000000003</v>
      </c>
      <c r="AB1048" s="3">
        <v>31310.62</v>
      </c>
      <c r="AC1048" s="3">
        <v>37482.04</v>
      </c>
      <c r="AD1048" s="3">
        <v>34730.6</v>
      </c>
    </row>
    <row r="1049" spans="1:30" x14ac:dyDescent="0.3">
      <c r="A1049" s="3" t="s">
        <v>5740</v>
      </c>
      <c r="B1049" s="4">
        <v>75176</v>
      </c>
      <c r="C1049" s="4">
        <v>30</v>
      </c>
      <c r="D1049" s="4" t="s">
        <v>25</v>
      </c>
      <c r="E1049" s="5">
        <v>42898</v>
      </c>
      <c r="F1049" s="3" t="s">
        <v>5741</v>
      </c>
      <c r="G1049" s="4" t="s">
        <v>86</v>
      </c>
      <c r="H1049" s="3" t="s">
        <v>54</v>
      </c>
      <c r="I1049" s="3" t="s">
        <v>252</v>
      </c>
      <c r="J1049" s="3" t="s">
        <v>104</v>
      </c>
      <c r="K1049" s="3" t="s">
        <v>104</v>
      </c>
      <c r="L1049" s="6" t="s">
        <v>252</v>
      </c>
      <c r="M1049" s="3" t="s">
        <v>154</v>
      </c>
      <c r="N1049" s="3" t="s">
        <v>5742</v>
      </c>
      <c r="O1049" s="3" t="s">
        <v>92</v>
      </c>
      <c r="P1049" s="3" t="s">
        <v>57</v>
      </c>
      <c r="Q1049" s="3" t="s">
        <v>31</v>
      </c>
      <c r="R1049" s="3">
        <v>55</v>
      </c>
      <c r="S1049" s="3">
        <v>36</v>
      </c>
      <c r="T1049" s="3">
        <v>51.6</v>
      </c>
      <c r="U1049" s="3">
        <v>129</v>
      </c>
      <c r="V1049" s="3">
        <v>67</v>
      </c>
      <c r="W1049" s="3">
        <v>93.9</v>
      </c>
      <c r="X1049" s="32">
        <v>706</v>
      </c>
      <c r="Y1049" s="33">
        <v>70</v>
      </c>
      <c r="Z1049" s="3">
        <v>908</v>
      </c>
      <c r="AA1049" s="3">
        <v>33931.15</v>
      </c>
      <c r="AB1049" s="3">
        <v>3391.92</v>
      </c>
      <c r="AC1049" s="3">
        <v>33931.15</v>
      </c>
      <c r="AD1049" s="3">
        <v>3391.92</v>
      </c>
    </row>
    <row r="1050" spans="1:30" x14ac:dyDescent="0.3">
      <c r="A1050" s="3" t="s">
        <v>3758</v>
      </c>
      <c r="B1050" s="4">
        <v>5318</v>
      </c>
      <c r="C1050" s="4">
        <v>81</v>
      </c>
      <c r="D1050" s="4" t="s">
        <v>25</v>
      </c>
      <c r="E1050" s="5" t="s">
        <v>45</v>
      </c>
      <c r="F1050" s="3" t="s">
        <v>3759</v>
      </c>
      <c r="G1050" s="4" t="s">
        <v>86</v>
      </c>
      <c r="H1050" s="3" t="s">
        <v>900</v>
      </c>
      <c r="I1050" s="3" t="s">
        <v>240</v>
      </c>
      <c r="J1050" s="3" t="s">
        <v>132</v>
      </c>
      <c r="K1050" s="3" t="s">
        <v>132</v>
      </c>
      <c r="L1050" s="6" t="s">
        <v>240</v>
      </c>
      <c r="M1050" s="3" t="s">
        <v>712</v>
      </c>
      <c r="N1050" s="3" t="s">
        <v>3760</v>
      </c>
      <c r="O1050" s="3" t="s">
        <v>178</v>
      </c>
      <c r="P1050" s="3" t="s">
        <v>397</v>
      </c>
      <c r="Q1050" s="3" t="s">
        <v>31</v>
      </c>
      <c r="R1050" s="3">
        <v>5</v>
      </c>
      <c r="S1050" s="3">
        <v>4</v>
      </c>
      <c r="T1050" s="3">
        <v>42.9</v>
      </c>
      <c r="U1050" s="3">
        <v>15</v>
      </c>
      <c r="V1050" s="3">
        <v>16</v>
      </c>
      <c r="W1050" s="3">
        <v>-3.2</v>
      </c>
      <c r="X1050" s="32">
        <v>79</v>
      </c>
      <c r="Y1050" s="33">
        <v>76</v>
      </c>
      <c r="Z1050" s="3">
        <v>3.9</v>
      </c>
      <c r="AA1050" s="3">
        <v>33843.599999999999</v>
      </c>
      <c r="AB1050" s="3">
        <v>32558.400000000001</v>
      </c>
      <c r="AC1050" s="3">
        <v>33843.599999999999</v>
      </c>
      <c r="AD1050" s="3">
        <v>32558.400000000001</v>
      </c>
    </row>
    <row r="1051" spans="1:30" x14ac:dyDescent="0.3">
      <c r="A1051" s="3" t="s">
        <v>1045</v>
      </c>
      <c r="B1051" s="4">
        <v>58800</v>
      </c>
      <c r="C1051" s="4">
        <v>209</v>
      </c>
      <c r="D1051" s="4" t="s">
        <v>25</v>
      </c>
      <c r="E1051" s="5" t="s">
        <v>45</v>
      </c>
      <c r="F1051" s="3" t="s">
        <v>1046</v>
      </c>
      <c r="G1051" s="4" t="s">
        <v>86</v>
      </c>
      <c r="H1051" s="3" t="s">
        <v>116</v>
      </c>
      <c r="I1051" s="3" t="s">
        <v>116</v>
      </c>
      <c r="J1051" s="3" t="s">
        <v>116</v>
      </c>
      <c r="K1051" s="3" t="s">
        <v>132</v>
      </c>
      <c r="L1051" s="6" t="s">
        <v>116</v>
      </c>
      <c r="M1051" s="3" t="s">
        <v>947</v>
      </c>
      <c r="N1051" s="3" t="s">
        <v>1047</v>
      </c>
      <c r="O1051" s="3" t="s">
        <v>119</v>
      </c>
      <c r="P1051" s="3" t="s">
        <v>397</v>
      </c>
      <c r="Q1051" s="3" t="s">
        <v>31</v>
      </c>
      <c r="R1051" s="3">
        <v>22</v>
      </c>
      <c r="S1051" s="3">
        <v>18</v>
      </c>
      <c r="T1051" s="3">
        <v>25.4</v>
      </c>
      <c r="U1051" s="3">
        <v>71</v>
      </c>
      <c r="V1051" s="3">
        <v>56</v>
      </c>
      <c r="W1051" s="3">
        <v>26.2</v>
      </c>
      <c r="X1051" s="32">
        <v>255</v>
      </c>
      <c r="Y1051" s="33">
        <v>203</v>
      </c>
      <c r="Z1051" s="3">
        <v>25.5</v>
      </c>
      <c r="AA1051" s="3">
        <v>33782.400000000001</v>
      </c>
      <c r="AB1051" s="3">
        <v>26926.560000000001</v>
      </c>
      <c r="AC1051" s="3">
        <v>33782.400000000001</v>
      </c>
      <c r="AD1051" s="3">
        <v>26926.560000000001</v>
      </c>
    </row>
    <row r="1052" spans="1:30" x14ac:dyDescent="0.3">
      <c r="A1052" s="3" t="s">
        <v>4795</v>
      </c>
      <c r="B1052" s="4">
        <v>89846</v>
      </c>
      <c r="C1052" s="4">
        <v>66</v>
      </c>
      <c r="D1052" s="4" t="s">
        <v>25</v>
      </c>
      <c r="E1052" s="5" t="s">
        <v>45</v>
      </c>
      <c r="F1052" s="3" t="s">
        <v>4796</v>
      </c>
      <c r="G1052" s="4" t="s">
        <v>86</v>
      </c>
      <c r="H1052" s="3" t="s">
        <v>245</v>
      </c>
      <c r="I1052" s="3" t="s">
        <v>245</v>
      </c>
      <c r="J1052" s="3" t="s">
        <v>146</v>
      </c>
      <c r="K1052" s="3" t="s">
        <v>146</v>
      </c>
      <c r="L1052" s="6" t="s">
        <v>245</v>
      </c>
      <c r="M1052" s="3" t="s">
        <v>246</v>
      </c>
      <c r="N1052" s="3" t="s">
        <v>4797</v>
      </c>
      <c r="O1052" s="3" t="s">
        <v>248</v>
      </c>
      <c r="P1052" s="3" t="s">
        <v>57</v>
      </c>
      <c r="Q1052" s="3" t="s">
        <v>31</v>
      </c>
      <c r="R1052" s="3">
        <v>5</v>
      </c>
      <c r="S1052" s="3">
        <v>5</v>
      </c>
      <c r="T1052" s="3">
        <v>-10</v>
      </c>
      <c r="U1052" s="3">
        <v>20</v>
      </c>
      <c r="V1052" s="3">
        <v>24</v>
      </c>
      <c r="W1052" s="3">
        <v>-14.9</v>
      </c>
      <c r="X1052" s="32">
        <v>91</v>
      </c>
      <c r="Y1052" s="33">
        <v>88</v>
      </c>
      <c r="Z1052" s="3">
        <v>4</v>
      </c>
      <c r="AA1052" s="3">
        <v>33688.199999999997</v>
      </c>
      <c r="AB1052" s="3">
        <v>32392.5</v>
      </c>
      <c r="AC1052" s="3">
        <v>33688.199999999997</v>
      </c>
      <c r="AD1052" s="3">
        <v>32392.5</v>
      </c>
    </row>
    <row r="1053" spans="1:30" x14ac:dyDescent="0.3">
      <c r="A1053" s="3" t="s">
        <v>4267</v>
      </c>
      <c r="B1053" s="4">
        <v>27048</v>
      </c>
      <c r="C1053" s="4">
        <v>120</v>
      </c>
      <c r="D1053" s="4" t="s">
        <v>25</v>
      </c>
      <c r="E1053" s="5" t="s">
        <v>45</v>
      </c>
      <c r="F1053" s="3" t="s">
        <v>4268</v>
      </c>
      <c r="G1053" s="4" t="s">
        <v>86</v>
      </c>
      <c r="H1053" s="3" t="s">
        <v>735</v>
      </c>
      <c r="I1053" s="3" t="s">
        <v>736</v>
      </c>
      <c r="J1053" s="3" t="s">
        <v>736</v>
      </c>
      <c r="K1053" s="3" t="s">
        <v>146</v>
      </c>
      <c r="L1053" s="6" t="s">
        <v>175</v>
      </c>
      <c r="M1053" s="3" t="s">
        <v>176</v>
      </c>
      <c r="N1053" s="3" t="s">
        <v>4269</v>
      </c>
      <c r="O1053" s="3" t="s">
        <v>178</v>
      </c>
      <c r="P1053" s="3" t="s">
        <v>57</v>
      </c>
      <c r="Q1053" s="3" t="s">
        <v>31</v>
      </c>
      <c r="R1053" s="3">
        <v>6</v>
      </c>
      <c r="S1053" s="3">
        <v>7</v>
      </c>
      <c r="T1053" s="3">
        <v>-14.3</v>
      </c>
      <c r="U1053" s="3">
        <v>23</v>
      </c>
      <c r="V1053" s="3">
        <v>20</v>
      </c>
      <c r="W1053" s="3">
        <v>15.4</v>
      </c>
      <c r="X1053" s="32">
        <v>120</v>
      </c>
      <c r="Y1053" s="33">
        <v>82</v>
      </c>
      <c r="Z1053" s="3">
        <v>46.4</v>
      </c>
      <c r="AA1053" s="3">
        <v>33685.360000000001</v>
      </c>
      <c r="AB1053" s="3">
        <v>24849.55</v>
      </c>
      <c r="AC1053" s="3">
        <v>35428.18</v>
      </c>
      <c r="AD1053" s="3">
        <v>25016.95</v>
      </c>
    </row>
    <row r="1054" spans="1:30" x14ac:dyDescent="0.3">
      <c r="A1054" s="3" t="s">
        <v>4798</v>
      </c>
      <c r="B1054" s="4">
        <v>18568</v>
      </c>
      <c r="C1054" s="4">
        <v>52</v>
      </c>
      <c r="D1054" s="4" t="s">
        <v>25</v>
      </c>
      <c r="E1054" s="5" t="s">
        <v>45</v>
      </c>
      <c r="F1054" s="3" t="s">
        <v>4799</v>
      </c>
      <c r="G1054" s="4" t="s">
        <v>86</v>
      </c>
      <c r="H1054" s="3" t="s">
        <v>758</v>
      </c>
      <c r="I1054" s="3" t="s">
        <v>175</v>
      </c>
      <c r="J1054" s="3" t="s">
        <v>146</v>
      </c>
      <c r="K1054" s="3" t="s">
        <v>146</v>
      </c>
      <c r="L1054" s="6" t="s">
        <v>175</v>
      </c>
      <c r="M1054" s="3" t="s">
        <v>176</v>
      </c>
      <c r="N1054" s="3" t="s">
        <v>4800</v>
      </c>
      <c r="O1054" s="3" t="s">
        <v>178</v>
      </c>
      <c r="P1054" s="3" t="s">
        <v>55</v>
      </c>
      <c r="Q1054" s="3" t="s">
        <v>31</v>
      </c>
      <c r="R1054" s="3">
        <v>26</v>
      </c>
      <c r="S1054" s="3">
        <v>21</v>
      </c>
      <c r="T1054" s="3">
        <v>22.2</v>
      </c>
      <c r="U1054" s="3">
        <v>85</v>
      </c>
      <c r="V1054" s="3">
        <v>85</v>
      </c>
      <c r="W1054" s="3">
        <v>0</v>
      </c>
      <c r="X1054" s="32">
        <v>389</v>
      </c>
      <c r="Y1054" s="33">
        <v>331</v>
      </c>
      <c r="Z1054" s="3">
        <v>17.399999999999999</v>
      </c>
      <c r="AA1054" s="3">
        <v>33652.86</v>
      </c>
      <c r="AB1054" s="3">
        <v>28619.46</v>
      </c>
      <c r="AC1054" s="3">
        <v>34523.519999999997</v>
      </c>
      <c r="AD1054" s="3">
        <v>29376.959999999999</v>
      </c>
    </row>
    <row r="1055" spans="1:30" x14ac:dyDescent="0.3">
      <c r="A1055" s="3" t="s">
        <v>1048</v>
      </c>
      <c r="B1055" s="4">
        <v>58801</v>
      </c>
      <c r="C1055" s="4">
        <v>105</v>
      </c>
      <c r="D1055" s="4" t="s">
        <v>25</v>
      </c>
      <c r="E1055" s="5" t="s">
        <v>45</v>
      </c>
      <c r="F1055" s="3" t="s">
        <v>1049</v>
      </c>
      <c r="G1055" s="4" t="s">
        <v>86</v>
      </c>
      <c r="H1055" s="3" t="s">
        <v>116</v>
      </c>
      <c r="I1055" s="3" t="s">
        <v>116</v>
      </c>
      <c r="J1055" s="3" t="s">
        <v>116</v>
      </c>
      <c r="K1055" s="3" t="s">
        <v>132</v>
      </c>
      <c r="L1055" s="6" t="s">
        <v>116</v>
      </c>
      <c r="M1055" s="3" t="s">
        <v>947</v>
      </c>
      <c r="N1055" s="3" t="s">
        <v>1050</v>
      </c>
      <c r="O1055" s="3" t="s">
        <v>119</v>
      </c>
      <c r="P1055" s="3" t="s">
        <v>397</v>
      </c>
      <c r="Q1055" s="3" t="s">
        <v>31</v>
      </c>
      <c r="R1055" s="3">
        <v>33</v>
      </c>
      <c r="S1055" s="3">
        <v>21</v>
      </c>
      <c r="T1055" s="3">
        <v>55.6</v>
      </c>
      <c r="U1055" s="3">
        <v>97</v>
      </c>
      <c r="V1055" s="3">
        <v>84</v>
      </c>
      <c r="W1055" s="3">
        <v>15.3</v>
      </c>
      <c r="X1055" s="32">
        <v>364</v>
      </c>
      <c r="Y1055" s="33">
        <v>326</v>
      </c>
      <c r="Z1055" s="3">
        <v>11.9</v>
      </c>
      <c r="AA1055" s="3">
        <v>33619.56</v>
      </c>
      <c r="AB1055" s="3">
        <v>30031.56</v>
      </c>
      <c r="AC1055" s="3">
        <v>33619.56</v>
      </c>
      <c r="AD1055" s="3">
        <v>30031.56</v>
      </c>
    </row>
    <row r="1056" spans="1:30" x14ac:dyDescent="0.3">
      <c r="A1056" s="3" t="s">
        <v>4801</v>
      </c>
      <c r="B1056" s="4">
        <v>19473</v>
      </c>
      <c r="C1056" s="4">
        <v>91</v>
      </c>
      <c r="D1056" s="4" t="s">
        <v>25</v>
      </c>
      <c r="E1056" s="5" t="s">
        <v>45</v>
      </c>
      <c r="F1056" s="3" t="s">
        <v>4802</v>
      </c>
      <c r="G1056" s="4" t="s">
        <v>86</v>
      </c>
      <c r="H1056" s="3" t="s">
        <v>758</v>
      </c>
      <c r="I1056" s="3" t="s">
        <v>175</v>
      </c>
      <c r="J1056" s="3" t="s">
        <v>146</v>
      </c>
      <c r="K1056" s="3" t="s">
        <v>146</v>
      </c>
      <c r="L1056" s="6" t="s">
        <v>175</v>
      </c>
      <c r="M1056" s="3" t="s">
        <v>176</v>
      </c>
      <c r="N1056" s="3" t="s">
        <v>4803</v>
      </c>
      <c r="O1056" s="3" t="s">
        <v>178</v>
      </c>
      <c r="P1056" s="3" t="s">
        <v>57</v>
      </c>
      <c r="Q1056" s="3" t="s">
        <v>31</v>
      </c>
      <c r="R1056" s="3">
        <v>7</v>
      </c>
      <c r="S1056" s="3">
        <v>5</v>
      </c>
      <c r="T1056" s="3">
        <v>44.5</v>
      </c>
      <c r="U1056" s="3">
        <v>22</v>
      </c>
      <c r="V1056" s="3">
        <v>22</v>
      </c>
      <c r="W1056" s="3">
        <v>-2.4</v>
      </c>
      <c r="X1056" s="32">
        <v>116</v>
      </c>
      <c r="Y1056" s="33">
        <v>114</v>
      </c>
      <c r="Z1056" s="3">
        <v>2.2999999999999998</v>
      </c>
      <c r="AA1056" s="3">
        <v>33589.440000000002</v>
      </c>
      <c r="AB1056" s="3">
        <v>32819.040000000001</v>
      </c>
      <c r="AC1056" s="3">
        <v>33589.440000000002</v>
      </c>
      <c r="AD1056" s="3">
        <v>32819.040000000001</v>
      </c>
    </row>
    <row r="1057" spans="1:30" x14ac:dyDescent="0.3">
      <c r="A1057" s="3" t="s">
        <v>2198</v>
      </c>
      <c r="B1057" s="4">
        <v>10625</v>
      </c>
      <c r="C1057" s="4">
        <v>107</v>
      </c>
      <c r="D1057" s="4" t="s">
        <v>25</v>
      </c>
      <c r="E1057" s="5" t="s">
        <v>45</v>
      </c>
      <c r="F1057" s="3" t="s">
        <v>2199</v>
      </c>
      <c r="G1057" s="4" t="s">
        <v>86</v>
      </c>
      <c r="H1057" s="3" t="s">
        <v>896</v>
      </c>
      <c r="I1057" s="3" t="s">
        <v>257</v>
      </c>
      <c r="J1057" s="3" t="s">
        <v>89</v>
      </c>
      <c r="K1057" s="3" t="s">
        <v>89</v>
      </c>
      <c r="L1057" s="6" t="s">
        <v>257</v>
      </c>
      <c r="M1057" s="3" t="s">
        <v>258</v>
      </c>
      <c r="N1057" s="3" t="s">
        <v>2200</v>
      </c>
      <c r="O1057" s="3" t="s">
        <v>178</v>
      </c>
      <c r="P1057" s="3" t="s">
        <v>57</v>
      </c>
      <c r="Q1057" s="3" t="s">
        <v>31</v>
      </c>
      <c r="R1057" s="3">
        <v>26</v>
      </c>
      <c r="S1057" s="3">
        <v>25</v>
      </c>
      <c r="T1057" s="3">
        <v>4</v>
      </c>
      <c r="U1057" s="3">
        <v>86</v>
      </c>
      <c r="V1057" s="3">
        <v>78</v>
      </c>
      <c r="W1057" s="3">
        <v>9.8000000000000007</v>
      </c>
      <c r="X1057" s="32">
        <v>329</v>
      </c>
      <c r="Y1057" s="33">
        <v>350</v>
      </c>
      <c r="Z1057" s="3">
        <v>-6.1</v>
      </c>
      <c r="AA1057" s="3">
        <v>33558</v>
      </c>
      <c r="AB1057" s="3">
        <v>35734</v>
      </c>
      <c r="AC1057" s="3">
        <v>33558</v>
      </c>
      <c r="AD1057" s="3">
        <v>35734</v>
      </c>
    </row>
    <row r="1058" spans="1:30" x14ac:dyDescent="0.3">
      <c r="A1058" s="3" t="s">
        <v>5743</v>
      </c>
      <c r="B1058" s="4">
        <v>37418</v>
      </c>
      <c r="C1058" s="4">
        <v>71</v>
      </c>
      <c r="D1058" s="4" t="s">
        <v>25</v>
      </c>
      <c r="E1058" s="5" t="s">
        <v>45</v>
      </c>
      <c r="F1058" s="3" t="s">
        <v>5744</v>
      </c>
      <c r="G1058" s="4" t="s">
        <v>86</v>
      </c>
      <c r="H1058" s="3" t="s">
        <v>252</v>
      </c>
      <c r="I1058" s="3" t="s">
        <v>252</v>
      </c>
      <c r="J1058" s="3" t="s">
        <v>104</v>
      </c>
      <c r="K1058" s="3" t="s">
        <v>104</v>
      </c>
      <c r="L1058" s="6" t="s">
        <v>252</v>
      </c>
      <c r="M1058" s="3" t="s">
        <v>154</v>
      </c>
      <c r="N1058" s="3" t="s">
        <v>5745</v>
      </c>
      <c r="O1058" s="3" t="s">
        <v>92</v>
      </c>
      <c r="P1058" s="3" t="s">
        <v>397</v>
      </c>
      <c r="Q1058" s="3" t="s">
        <v>31</v>
      </c>
      <c r="R1058" s="3">
        <v>34</v>
      </c>
      <c r="S1058" s="3">
        <v>50</v>
      </c>
      <c r="T1058" s="3">
        <v>-32.799999999999997</v>
      </c>
      <c r="U1058" s="3">
        <v>109</v>
      </c>
      <c r="V1058" s="3">
        <v>168</v>
      </c>
      <c r="W1058" s="3">
        <v>-35.299999999999997</v>
      </c>
      <c r="X1058" s="16">
        <v>557</v>
      </c>
      <c r="Y1058" s="7">
        <v>684</v>
      </c>
      <c r="Z1058" s="3">
        <v>-18.5</v>
      </c>
      <c r="AA1058" s="3">
        <v>33520.5</v>
      </c>
      <c r="AB1058" s="3">
        <v>41148.9</v>
      </c>
      <c r="AC1058" s="3">
        <v>33520.5</v>
      </c>
      <c r="AD1058" s="3">
        <v>41148.9</v>
      </c>
    </row>
    <row r="1059" spans="1:30" x14ac:dyDescent="0.3">
      <c r="A1059" s="3" t="s">
        <v>5746</v>
      </c>
      <c r="B1059" s="4">
        <v>89668</v>
      </c>
      <c r="C1059" s="4">
        <v>38</v>
      </c>
      <c r="D1059" s="4" t="s">
        <v>25</v>
      </c>
      <c r="E1059" s="5" t="s">
        <v>45</v>
      </c>
      <c r="F1059" s="3" t="s">
        <v>5747</v>
      </c>
      <c r="G1059" s="4" t="s">
        <v>86</v>
      </c>
      <c r="H1059" s="3" t="s">
        <v>245</v>
      </c>
      <c r="I1059" s="3" t="s">
        <v>245</v>
      </c>
      <c r="J1059" s="3" t="s">
        <v>104</v>
      </c>
      <c r="K1059" s="3" t="s">
        <v>104</v>
      </c>
      <c r="L1059" s="6" t="s">
        <v>245</v>
      </c>
      <c r="M1059" s="3" t="s">
        <v>529</v>
      </c>
      <c r="N1059" s="3" t="s">
        <v>5748</v>
      </c>
      <c r="O1059" s="3" t="s">
        <v>248</v>
      </c>
      <c r="P1059" s="3" t="s">
        <v>49</v>
      </c>
      <c r="Q1059" s="3" t="s">
        <v>50</v>
      </c>
      <c r="R1059" s="3">
        <v>33</v>
      </c>
      <c r="S1059" s="3">
        <v>37</v>
      </c>
      <c r="T1059" s="3">
        <v>-12.5</v>
      </c>
      <c r="U1059" s="3">
        <v>98</v>
      </c>
      <c r="V1059" s="3">
        <v>132</v>
      </c>
      <c r="W1059" s="3">
        <v>-25.7</v>
      </c>
      <c r="X1059" s="32">
        <v>407</v>
      </c>
      <c r="Y1059" s="33">
        <v>383</v>
      </c>
      <c r="Z1059" s="3">
        <v>6.5</v>
      </c>
      <c r="AA1059" s="3">
        <v>33499.050000000003</v>
      </c>
      <c r="AB1059" s="3">
        <v>31468.32</v>
      </c>
      <c r="AC1059" s="3">
        <v>33499.050000000003</v>
      </c>
      <c r="AD1059" s="3">
        <v>31468.32</v>
      </c>
    </row>
    <row r="1060" spans="1:30" x14ac:dyDescent="0.3">
      <c r="A1060" s="3" t="s">
        <v>1051</v>
      </c>
      <c r="B1060" s="4">
        <v>58840</v>
      </c>
      <c r="C1060" s="4">
        <v>142</v>
      </c>
      <c r="D1060" s="4" t="s">
        <v>25</v>
      </c>
      <c r="E1060" s="5" t="s">
        <v>45</v>
      </c>
      <c r="F1060" s="3" t="s">
        <v>1052</v>
      </c>
      <c r="G1060" s="4" t="s">
        <v>86</v>
      </c>
      <c r="H1060" s="3" t="s">
        <v>116</v>
      </c>
      <c r="I1060" s="3" t="s">
        <v>116</v>
      </c>
      <c r="J1060" s="3" t="s">
        <v>116</v>
      </c>
      <c r="K1060" s="3" t="s">
        <v>89</v>
      </c>
      <c r="L1060" s="6" t="s">
        <v>116</v>
      </c>
      <c r="M1060" s="3" t="s">
        <v>122</v>
      </c>
      <c r="N1060" s="3" t="s">
        <v>1053</v>
      </c>
      <c r="O1060" s="3" t="s">
        <v>119</v>
      </c>
      <c r="P1060" s="3" t="s">
        <v>128</v>
      </c>
      <c r="Q1060" s="3" t="s">
        <v>60</v>
      </c>
      <c r="R1060" s="3">
        <v>61</v>
      </c>
      <c r="S1060" s="3">
        <v>54</v>
      </c>
      <c r="T1060" s="3">
        <v>13.1</v>
      </c>
      <c r="U1060" s="3">
        <v>161</v>
      </c>
      <c r="V1060" s="3">
        <v>161</v>
      </c>
      <c r="W1060" s="3">
        <v>0</v>
      </c>
      <c r="X1060" s="32">
        <v>439</v>
      </c>
      <c r="Y1060" s="33">
        <v>463</v>
      </c>
      <c r="Z1060" s="3">
        <v>-5.2</v>
      </c>
      <c r="AA1060" s="3">
        <v>33445.660000000003</v>
      </c>
      <c r="AB1060" s="3">
        <v>34757.440000000002</v>
      </c>
      <c r="AC1060" s="3">
        <v>34712.660000000003</v>
      </c>
      <c r="AD1060" s="3">
        <v>35896.44</v>
      </c>
    </row>
    <row r="1061" spans="1:30" x14ac:dyDescent="0.3">
      <c r="A1061" s="3" t="s">
        <v>839</v>
      </c>
      <c r="B1061" s="4">
        <v>86842</v>
      </c>
      <c r="C1061" s="4">
        <v>128</v>
      </c>
      <c r="D1061" s="4" t="s">
        <v>25</v>
      </c>
      <c r="E1061" s="5">
        <v>42993</v>
      </c>
      <c r="F1061" s="3" t="s">
        <v>840</v>
      </c>
      <c r="G1061" s="4" t="s">
        <v>86</v>
      </c>
      <c r="H1061" s="3" t="s">
        <v>831</v>
      </c>
      <c r="I1061" s="3" t="s">
        <v>232</v>
      </c>
      <c r="J1061" s="3" t="s">
        <v>232</v>
      </c>
      <c r="K1061" s="3" t="s">
        <v>89</v>
      </c>
      <c r="L1061" s="6" t="s">
        <v>175</v>
      </c>
      <c r="M1061" s="3" t="s">
        <v>184</v>
      </c>
      <c r="N1061" s="3" t="s">
        <v>841</v>
      </c>
      <c r="O1061" s="3" t="s">
        <v>92</v>
      </c>
      <c r="P1061" s="3" t="s">
        <v>234</v>
      </c>
      <c r="Q1061" s="3" t="s">
        <v>31</v>
      </c>
      <c r="R1061" s="3">
        <v>11</v>
      </c>
      <c r="S1061" s="3">
        <v>4</v>
      </c>
      <c r="T1061" s="3">
        <v>175</v>
      </c>
      <c r="U1061" s="3">
        <v>40</v>
      </c>
      <c r="V1061" s="3">
        <v>74</v>
      </c>
      <c r="W1061" s="3">
        <v>-45.6</v>
      </c>
      <c r="X1061" s="32">
        <v>161</v>
      </c>
      <c r="Y1061" s="33">
        <v>74</v>
      </c>
      <c r="Z1061" s="3">
        <v>118.8</v>
      </c>
      <c r="AA1061" s="3">
        <v>33331.1</v>
      </c>
      <c r="AB1061" s="3">
        <v>15232.14</v>
      </c>
      <c r="AC1061" s="3">
        <v>33331.1</v>
      </c>
      <c r="AD1061" s="3">
        <v>15232.14</v>
      </c>
    </row>
    <row r="1062" spans="1:30" x14ac:dyDescent="0.3">
      <c r="A1062" s="3" t="s">
        <v>2201</v>
      </c>
      <c r="B1062" s="4">
        <v>30316</v>
      </c>
      <c r="C1062" s="4">
        <v>178</v>
      </c>
      <c r="D1062" s="4" t="s">
        <v>25</v>
      </c>
      <c r="E1062" s="5" t="s">
        <v>45</v>
      </c>
      <c r="F1062" s="3" t="s">
        <v>2202</v>
      </c>
      <c r="G1062" s="4" t="s">
        <v>86</v>
      </c>
      <c r="H1062" s="3" t="s">
        <v>153</v>
      </c>
      <c r="I1062" s="3" t="s">
        <v>153</v>
      </c>
      <c r="J1062" s="3" t="s">
        <v>89</v>
      </c>
      <c r="K1062" s="3" t="s">
        <v>89</v>
      </c>
      <c r="L1062" s="6" t="s">
        <v>153</v>
      </c>
      <c r="M1062" s="3" t="s">
        <v>154</v>
      </c>
      <c r="N1062" s="3" t="s">
        <v>2203</v>
      </c>
      <c r="O1062" s="3" t="s">
        <v>156</v>
      </c>
      <c r="P1062" s="3" t="s">
        <v>397</v>
      </c>
      <c r="Q1062" s="3" t="s">
        <v>31</v>
      </c>
      <c r="R1062" s="3">
        <v>34</v>
      </c>
      <c r="S1062" s="3">
        <v>34</v>
      </c>
      <c r="T1062" s="3">
        <v>-0.5</v>
      </c>
      <c r="U1062" s="3">
        <v>102</v>
      </c>
      <c r="V1062" s="3">
        <v>85</v>
      </c>
      <c r="W1062" s="3">
        <v>20.6</v>
      </c>
      <c r="X1062" s="32">
        <v>351</v>
      </c>
      <c r="Y1062" s="33">
        <v>317</v>
      </c>
      <c r="Z1062" s="3">
        <v>10.7</v>
      </c>
      <c r="AA1062" s="3">
        <v>33319.440000000002</v>
      </c>
      <c r="AB1062" s="3">
        <v>30103.919999999998</v>
      </c>
      <c r="AC1062" s="3">
        <v>33319.440000000002</v>
      </c>
      <c r="AD1062" s="3">
        <v>30103.919999999998</v>
      </c>
    </row>
    <row r="1063" spans="1:30" x14ac:dyDescent="0.3">
      <c r="A1063" s="3" t="s">
        <v>2204</v>
      </c>
      <c r="B1063" s="4">
        <v>82787</v>
      </c>
      <c r="C1063" s="4">
        <v>245</v>
      </c>
      <c r="D1063" s="4" t="s">
        <v>25</v>
      </c>
      <c r="E1063" s="5" t="s">
        <v>45</v>
      </c>
      <c r="F1063" s="3" t="s">
        <v>2205</v>
      </c>
      <c r="G1063" s="4" t="s">
        <v>86</v>
      </c>
      <c r="H1063" s="3" t="s">
        <v>54</v>
      </c>
      <c r="I1063" s="3" t="s">
        <v>191</v>
      </c>
      <c r="J1063" s="3" t="s">
        <v>89</v>
      </c>
      <c r="K1063" s="3" t="s">
        <v>89</v>
      </c>
      <c r="L1063" s="6" t="s">
        <v>191</v>
      </c>
      <c r="M1063" s="3" t="s">
        <v>272</v>
      </c>
      <c r="N1063" s="3" t="s">
        <v>2206</v>
      </c>
      <c r="O1063" s="3" t="s">
        <v>92</v>
      </c>
      <c r="P1063" s="3" t="s">
        <v>57</v>
      </c>
      <c r="Q1063" s="3" t="s">
        <v>31</v>
      </c>
      <c r="R1063" s="3">
        <v>30</v>
      </c>
      <c r="S1063" s="3">
        <v>29</v>
      </c>
      <c r="T1063" s="3">
        <v>6.3</v>
      </c>
      <c r="U1063" s="3">
        <v>77</v>
      </c>
      <c r="V1063" s="3">
        <v>91</v>
      </c>
      <c r="W1063" s="3">
        <v>-15.9</v>
      </c>
      <c r="X1063" s="32">
        <v>344</v>
      </c>
      <c r="Y1063" s="33">
        <v>387</v>
      </c>
      <c r="Z1063" s="3">
        <v>-11.1</v>
      </c>
      <c r="AA1063" s="3">
        <v>33280.68</v>
      </c>
      <c r="AB1063" s="3">
        <v>37444.800000000003</v>
      </c>
      <c r="AC1063" s="3">
        <v>33280.68</v>
      </c>
      <c r="AD1063" s="3">
        <v>37444.800000000003</v>
      </c>
    </row>
    <row r="1064" spans="1:30" x14ac:dyDescent="0.3">
      <c r="A1064" s="3" t="s">
        <v>501</v>
      </c>
      <c r="B1064" s="4">
        <v>86845</v>
      </c>
      <c r="C1064" s="4">
        <v>139</v>
      </c>
      <c r="D1064" s="4" t="s">
        <v>25</v>
      </c>
      <c r="E1064" s="5">
        <v>43230</v>
      </c>
      <c r="F1064" s="3" t="s">
        <v>502</v>
      </c>
      <c r="G1064" s="4" t="s">
        <v>86</v>
      </c>
      <c r="H1064" s="3" t="s">
        <v>499</v>
      </c>
      <c r="I1064" s="3" t="s">
        <v>232</v>
      </c>
      <c r="J1064" s="3" t="s">
        <v>232</v>
      </c>
      <c r="K1064" s="3" t="s">
        <v>89</v>
      </c>
      <c r="L1064" s="6" t="s">
        <v>175</v>
      </c>
      <c r="M1064" s="3" t="s">
        <v>184</v>
      </c>
      <c r="N1064" s="3" t="s">
        <v>503</v>
      </c>
      <c r="O1064" s="3" t="s">
        <v>92</v>
      </c>
      <c r="P1064" s="3" t="s">
        <v>234</v>
      </c>
      <c r="Q1064" s="3" t="s">
        <v>31</v>
      </c>
      <c r="R1064" s="3">
        <v>7</v>
      </c>
      <c r="U1064" s="3">
        <v>24</v>
      </c>
      <c r="X1064" s="32">
        <v>92</v>
      </c>
      <c r="Y1064" s="33"/>
      <c r="AA1064" s="3">
        <v>33216</v>
      </c>
      <c r="AC1064" s="3">
        <v>33216</v>
      </c>
    </row>
    <row r="1065" spans="1:30" x14ac:dyDescent="0.3">
      <c r="A1065" s="3" t="s">
        <v>5749</v>
      </c>
      <c r="B1065" s="4">
        <v>20247</v>
      </c>
      <c r="C1065" s="4">
        <v>84</v>
      </c>
      <c r="D1065" s="4" t="s">
        <v>25</v>
      </c>
      <c r="E1065" s="5" t="s">
        <v>45</v>
      </c>
      <c r="F1065" s="3" t="s">
        <v>5750</v>
      </c>
      <c r="G1065" s="4" t="s">
        <v>86</v>
      </c>
      <c r="H1065" s="3" t="s">
        <v>758</v>
      </c>
      <c r="I1065" s="3" t="s">
        <v>175</v>
      </c>
      <c r="J1065" s="3" t="s">
        <v>104</v>
      </c>
      <c r="K1065" s="3" t="s">
        <v>104</v>
      </c>
      <c r="L1065" s="6" t="s">
        <v>175</v>
      </c>
      <c r="M1065" s="3" t="s">
        <v>176</v>
      </c>
      <c r="N1065" s="3" t="s">
        <v>5751</v>
      </c>
      <c r="O1065" s="3" t="s">
        <v>178</v>
      </c>
      <c r="P1065" s="3" t="s">
        <v>57</v>
      </c>
      <c r="Q1065" s="3" t="s">
        <v>31</v>
      </c>
      <c r="R1065" s="3">
        <v>37</v>
      </c>
      <c r="S1065" s="3">
        <v>35</v>
      </c>
      <c r="T1065" s="3">
        <v>4.4000000000000004</v>
      </c>
      <c r="U1065" s="3">
        <v>105</v>
      </c>
      <c r="V1065" s="3">
        <v>108</v>
      </c>
      <c r="W1065" s="3">
        <v>-3.3</v>
      </c>
      <c r="X1065" s="32">
        <v>480</v>
      </c>
      <c r="Y1065" s="33">
        <v>455</v>
      </c>
      <c r="Z1065" s="3">
        <v>5.6</v>
      </c>
      <c r="AA1065" s="3">
        <v>33200.639999999999</v>
      </c>
      <c r="AB1065" s="3">
        <v>31426.560000000001</v>
      </c>
      <c r="AC1065" s="3">
        <v>33200.639999999999</v>
      </c>
      <c r="AD1065" s="3">
        <v>31426.560000000001</v>
      </c>
    </row>
    <row r="1066" spans="1:30" x14ac:dyDescent="0.3">
      <c r="A1066" s="3" t="s">
        <v>2207</v>
      </c>
      <c r="B1066" s="4">
        <v>63582</v>
      </c>
      <c r="C1066" s="4">
        <v>240</v>
      </c>
      <c r="D1066" s="4" t="s">
        <v>25</v>
      </c>
      <c r="E1066" s="5" t="s">
        <v>45</v>
      </c>
      <c r="F1066" s="3" t="s">
        <v>2208</v>
      </c>
      <c r="G1066" s="4" t="s">
        <v>86</v>
      </c>
      <c r="H1066" s="3" t="s">
        <v>116</v>
      </c>
      <c r="I1066" s="3" t="s">
        <v>153</v>
      </c>
      <c r="J1066" s="3" t="s">
        <v>89</v>
      </c>
      <c r="K1066" s="3" t="s">
        <v>132</v>
      </c>
      <c r="L1066" s="6" t="s">
        <v>116</v>
      </c>
      <c r="M1066" s="3" t="s">
        <v>1930</v>
      </c>
      <c r="N1066" s="3" t="s">
        <v>2209</v>
      </c>
      <c r="O1066" s="3" t="s">
        <v>119</v>
      </c>
      <c r="P1066" s="3" t="s">
        <v>51</v>
      </c>
      <c r="Q1066" s="3" t="s">
        <v>31</v>
      </c>
      <c r="R1066" s="3">
        <v>31</v>
      </c>
      <c r="S1066" s="3">
        <v>27</v>
      </c>
      <c r="T1066" s="3">
        <v>13.1</v>
      </c>
      <c r="U1066" s="3">
        <v>89</v>
      </c>
      <c r="V1066" s="3">
        <v>98</v>
      </c>
      <c r="W1066" s="3">
        <v>-9.6</v>
      </c>
      <c r="X1066" s="32">
        <v>383</v>
      </c>
      <c r="Y1066" s="33">
        <v>411</v>
      </c>
      <c r="Z1066" s="3">
        <v>-6.8</v>
      </c>
      <c r="AA1066" s="3">
        <v>33157.85</v>
      </c>
      <c r="AB1066" s="3">
        <v>35580.160000000003</v>
      </c>
      <c r="AC1066" s="3">
        <v>33157.85</v>
      </c>
      <c r="AD1066" s="3">
        <v>35580.160000000003</v>
      </c>
    </row>
    <row r="1067" spans="1:30" x14ac:dyDescent="0.3">
      <c r="A1067" s="3" t="s">
        <v>3761</v>
      </c>
      <c r="B1067" s="4">
        <v>19048</v>
      </c>
      <c r="C1067" s="4">
        <v>84</v>
      </c>
      <c r="D1067" s="4" t="s">
        <v>25</v>
      </c>
      <c r="E1067" s="5" t="s">
        <v>45</v>
      </c>
      <c r="F1067" s="3" t="s">
        <v>3762</v>
      </c>
      <c r="G1067" s="4" t="s">
        <v>86</v>
      </c>
      <c r="H1067" s="3" t="s">
        <v>758</v>
      </c>
      <c r="I1067" s="3" t="s">
        <v>175</v>
      </c>
      <c r="J1067" s="3" t="s">
        <v>132</v>
      </c>
      <c r="K1067" s="3" t="s">
        <v>132</v>
      </c>
      <c r="L1067" s="6" t="s">
        <v>175</v>
      </c>
      <c r="M1067" s="3" t="s">
        <v>176</v>
      </c>
      <c r="N1067" s="3" t="s">
        <v>3763</v>
      </c>
      <c r="O1067" s="3" t="s">
        <v>178</v>
      </c>
      <c r="P1067" s="3" t="s">
        <v>57</v>
      </c>
      <c r="Q1067" s="3" t="s">
        <v>31</v>
      </c>
      <c r="R1067" s="3">
        <v>8</v>
      </c>
      <c r="S1067" s="3">
        <v>8</v>
      </c>
      <c r="T1067" s="3">
        <v>0</v>
      </c>
      <c r="U1067" s="3">
        <v>34</v>
      </c>
      <c r="V1067" s="3">
        <v>28</v>
      </c>
      <c r="W1067" s="3">
        <v>21.4</v>
      </c>
      <c r="X1067" s="32">
        <v>160</v>
      </c>
      <c r="Y1067" s="33">
        <v>164</v>
      </c>
      <c r="Z1067" s="3">
        <v>-2.5</v>
      </c>
      <c r="AA1067" s="3">
        <v>33082.089999999997</v>
      </c>
      <c r="AB1067" s="3">
        <v>33787.08</v>
      </c>
      <c r="AC1067" s="3">
        <v>34522.81</v>
      </c>
      <c r="AD1067" s="3">
        <v>34570.080000000002</v>
      </c>
    </row>
    <row r="1068" spans="1:30" x14ac:dyDescent="0.3">
      <c r="A1068" s="3" t="s">
        <v>2210</v>
      </c>
      <c r="B1068" s="4">
        <v>43426</v>
      </c>
      <c r="C1068" s="4">
        <v>92</v>
      </c>
      <c r="D1068" s="4" t="s">
        <v>25</v>
      </c>
      <c r="E1068" s="5" t="s">
        <v>45</v>
      </c>
      <c r="F1068" s="3" t="s">
        <v>2211</v>
      </c>
      <c r="G1068" s="4" t="s">
        <v>86</v>
      </c>
      <c r="H1068" s="3" t="s">
        <v>299</v>
      </c>
      <c r="I1068" s="3" t="s">
        <v>299</v>
      </c>
      <c r="J1068" s="3" t="s">
        <v>89</v>
      </c>
      <c r="K1068" s="3" t="s">
        <v>89</v>
      </c>
      <c r="L1068" s="6" t="s">
        <v>299</v>
      </c>
      <c r="M1068" s="3" t="s">
        <v>445</v>
      </c>
      <c r="N1068" s="3" t="s">
        <v>2212</v>
      </c>
      <c r="O1068" s="3" t="s">
        <v>301</v>
      </c>
      <c r="P1068" s="3" t="s">
        <v>2213</v>
      </c>
      <c r="Q1068" s="3" t="s">
        <v>60</v>
      </c>
      <c r="R1068" s="3">
        <v>31</v>
      </c>
      <c r="S1068" s="3">
        <v>38</v>
      </c>
      <c r="T1068" s="3">
        <v>-18.399999999999999</v>
      </c>
      <c r="U1068" s="3">
        <v>126</v>
      </c>
      <c r="V1068" s="3">
        <v>79</v>
      </c>
      <c r="W1068" s="3">
        <v>59.5</v>
      </c>
      <c r="X1068" s="32">
        <v>311</v>
      </c>
      <c r="Y1068" s="33">
        <v>220</v>
      </c>
      <c r="Z1068" s="3">
        <v>41.4</v>
      </c>
      <c r="AA1068" s="3">
        <v>33074.04</v>
      </c>
      <c r="AB1068" s="3">
        <v>23368.799999999999</v>
      </c>
      <c r="AC1068" s="3">
        <v>35342.04</v>
      </c>
      <c r="AD1068" s="3">
        <v>25000.799999999999</v>
      </c>
    </row>
    <row r="1069" spans="1:30" x14ac:dyDescent="0.3">
      <c r="A1069" s="3" t="s">
        <v>504</v>
      </c>
      <c r="B1069" s="4">
        <v>86955</v>
      </c>
      <c r="C1069" s="4">
        <v>136</v>
      </c>
      <c r="D1069" s="4" t="s">
        <v>25</v>
      </c>
      <c r="E1069" s="5">
        <v>43256</v>
      </c>
      <c r="F1069" s="3" t="s">
        <v>505</v>
      </c>
      <c r="G1069" s="4" t="s">
        <v>86</v>
      </c>
      <c r="H1069" s="3" t="s">
        <v>499</v>
      </c>
      <c r="I1069" s="3" t="s">
        <v>232</v>
      </c>
      <c r="J1069" s="3" t="s">
        <v>232</v>
      </c>
      <c r="K1069" s="3" t="s">
        <v>132</v>
      </c>
      <c r="L1069" s="6" t="s">
        <v>175</v>
      </c>
      <c r="M1069" s="3" t="s">
        <v>184</v>
      </c>
      <c r="N1069" s="3" t="s">
        <v>506</v>
      </c>
      <c r="O1069" s="3" t="s">
        <v>92</v>
      </c>
      <c r="P1069" s="3" t="s">
        <v>234</v>
      </c>
      <c r="Q1069" s="3" t="s">
        <v>31</v>
      </c>
      <c r="R1069" s="3">
        <v>11</v>
      </c>
      <c r="U1069" s="3">
        <v>160</v>
      </c>
      <c r="X1069" s="32">
        <v>160</v>
      </c>
      <c r="Y1069" s="33"/>
      <c r="AA1069" s="3">
        <v>33054.78</v>
      </c>
      <c r="AC1069" s="3">
        <v>33054.78</v>
      </c>
    </row>
    <row r="1070" spans="1:30" x14ac:dyDescent="0.3">
      <c r="A1070" s="3" t="s">
        <v>756</v>
      </c>
      <c r="B1070" s="4">
        <v>28047</v>
      </c>
      <c r="C1070" s="4">
        <v>73</v>
      </c>
      <c r="D1070" s="4" t="s">
        <v>25</v>
      </c>
      <c r="E1070" s="5">
        <v>42985</v>
      </c>
      <c r="F1070" s="3" t="s">
        <v>757</v>
      </c>
      <c r="G1070" s="4" t="s">
        <v>86</v>
      </c>
      <c r="H1070" s="3" t="s">
        <v>758</v>
      </c>
      <c r="I1070" s="3" t="s">
        <v>175</v>
      </c>
      <c r="J1070" s="3" t="s">
        <v>132</v>
      </c>
      <c r="K1070" s="3" t="s">
        <v>132</v>
      </c>
      <c r="L1070" s="6" t="s">
        <v>175</v>
      </c>
      <c r="M1070" s="3" t="s">
        <v>176</v>
      </c>
      <c r="N1070" s="3" t="s">
        <v>759</v>
      </c>
      <c r="O1070" s="3" t="s">
        <v>178</v>
      </c>
      <c r="P1070" s="3" t="s">
        <v>549</v>
      </c>
      <c r="Q1070" s="3" t="s">
        <v>760</v>
      </c>
      <c r="R1070" s="3">
        <v>7</v>
      </c>
      <c r="S1070" s="3">
        <v>40</v>
      </c>
      <c r="T1070" s="3">
        <v>-83.8</v>
      </c>
      <c r="U1070" s="3">
        <v>23</v>
      </c>
      <c r="V1070" s="3">
        <v>40</v>
      </c>
      <c r="W1070" s="3">
        <v>-41.5</v>
      </c>
      <c r="X1070" s="32">
        <v>142</v>
      </c>
      <c r="Y1070" s="33">
        <v>40</v>
      </c>
      <c r="Z1070" s="3">
        <v>254</v>
      </c>
      <c r="AA1070" s="3">
        <v>32986.01</v>
      </c>
      <c r="AB1070" s="3">
        <v>9619.2000000000007</v>
      </c>
      <c r="AC1070" s="3">
        <v>34750.01</v>
      </c>
      <c r="AD1070" s="3">
        <v>9619.2000000000007</v>
      </c>
    </row>
    <row r="1071" spans="1:30" x14ac:dyDescent="0.3">
      <c r="A1071" s="3" t="s">
        <v>3764</v>
      </c>
      <c r="B1071" s="4">
        <v>43371</v>
      </c>
      <c r="C1071" s="4">
        <v>93</v>
      </c>
      <c r="D1071" s="4" t="s">
        <v>25</v>
      </c>
      <c r="E1071" s="5" t="s">
        <v>45</v>
      </c>
      <c r="F1071" s="3" t="s">
        <v>3765</v>
      </c>
      <c r="G1071" s="4" t="s">
        <v>86</v>
      </c>
      <c r="H1071" s="3" t="s">
        <v>299</v>
      </c>
      <c r="I1071" s="3" t="s">
        <v>299</v>
      </c>
      <c r="J1071" s="3" t="s">
        <v>132</v>
      </c>
      <c r="K1071" s="3" t="s">
        <v>132</v>
      </c>
      <c r="L1071" s="6" t="s">
        <v>299</v>
      </c>
      <c r="M1071" s="3" t="s">
        <v>317</v>
      </c>
      <c r="N1071" s="3" t="s">
        <v>3766</v>
      </c>
      <c r="O1071" s="3" t="s">
        <v>301</v>
      </c>
      <c r="P1071" s="3" t="s">
        <v>161</v>
      </c>
      <c r="Q1071" s="3" t="s">
        <v>31</v>
      </c>
      <c r="R1071" s="3">
        <v>17</v>
      </c>
      <c r="S1071" s="3">
        <v>13</v>
      </c>
      <c r="T1071" s="3">
        <v>29.1</v>
      </c>
      <c r="U1071" s="3">
        <v>48</v>
      </c>
      <c r="V1071" s="3">
        <v>46</v>
      </c>
      <c r="W1071" s="3">
        <v>4</v>
      </c>
      <c r="X1071" s="32">
        <v>184</v>
      </c>
      <c r="Y1071" s="33">
        <v>127</v>
      </c>
      <c r="Z1071" s="3">
        <v>44.5</v>
      </c>
      <c r="AA1071" s="3">
        <v>32891.46</v>
      </c>
      <c r="AB1071" s="3">
        <v>22767.57</v>
      </c>
      <c r="AC1071" s="3">
        <v>32891.46</v>
      </c>
      <c r="AD1071" s="3">
        <v>22767.57</v>
      </c>
    </row>
    <row r="1072" spans="1:30" x14ac:dyDescent="0.3">
      <c r="A1072" s="3" t="s">
        <v>2214</v>
      </c>
      <c r="B1072" s="4">
        <v>34598</v>
      </c>
      <c r="C1072" s="4">
        <v>57</v>
      </c>
      <c r="D1072" s="4" t="s">
        <v>25</v>
      </c>
      <c r="E1072" s="5" t="s">
        <v>45</v>
      </c>
      <c r="F1072" s="3" t="s">
        <v>2215</v>
      </c>
      <c r="G1072" s="4" t="s">
        <v>86</v>
      </c>
      <c r="H1072" s="3" t="s">
        <v>252</v>
      </c>
      <c r="I1072" s="3" t="s">
        <v>252</v>
      </c>
      <c r="J1072" s="3" t="s">
        <v>89</v>
      </c>
      <c r="K1072" s="3" t="s">
        <v>89</v>
      </c>
      <c r="L1072" s="6" t="s">
        <v>252</v>
      </c>
      <c r="M1072" s="3" t="s">
        <v>154</v>
      </c>
      <c r="N1072" s="3" t="s">
        <v>2216</v>
      </c>
      <c r="O1072" s="3" t="s">
        <v>311</v>
      </c>
      <c r="P1072" s="3" t="s">
        <v>34</v>
      </c>
      <c r="Q1072" s="3" t="s">
        <v>31</v>
      </c>
      <c r="R1072" s="3">
        <v>19</v>
      </c>
      <c r="S1072" s="3">
        <v>23</v>
      </c>
      <c r="T1072" s="3">
        <v>-17.600000000000001</v>
      </c>
      <c r="U1072" s="3">
        <v>80</v>
      </c>
      <c r="V1072" s="3">
        <v>89</v>
      </c>
      <c r="W1072" s="3">
        <v>-10.1</v>
      </c>
      <c r="X1072" s="32">
        <v>327</v>
      </c>
      <c r="Y1072" s="33">
        <v>344</v>
      </c>
      <c r="Z1072" s="3">
        <v>-4.9000000000000004</v>
      </c>
      <c r="AA1072" s="3">
        <v>32867.72</v>
      </c>
      <c r="AB1072" s="3">
        <v>34328.97</v>
      </c>
      <c r="AC1072" s="3">
        <v>35073.72</v>
      </c>
      <c r="AD1072" s="3">
        <v>36865.96</v>
      </c>
    </row>
    <row r="1073" spans="1:30" x14ac:dyDescent="0.3">
      <c r="A1073" s="3" t="s">
        <v>2217</v>
      </c>
      <c r="B1073" s="4">
        <v>67418</v>
      </c>
      <c r="C1073" s="4">
        <v>19</v>
      </c>
      <c r="D1073" s="4" t="s">
        <v>25</v>
      </c>
      <c r="E1073" s="5" t="s">
        <v>45</v>
      </c>
      <c r="F1073" s="3" t="s">
        <v>2218</v>
      </c>
      <c r="G1073" s="4" t="s">
        <v>86</v>
      </c>
      <c r="H1073" s="3" t="s">
        <v>54</v>
      </c>
      <c r="I1073" s="3" t="s">
        <v>191</v>
      </c>
      <c r="J1073" s="3" t="s">
        <v>89</v>
      </c>
      <c r="K1073" s="3" t="s">
        <v>89</v>
      </c>
      <c r="L1073" s="6" t="s">
        <v>191</v>
      </c>
      <c r="M1073" s="3" t="s">
        <v>211</v>
      </c>
      <c r="N1073" s="3" t="s">
        <v>2219</v>
      </c>
      <c r="O1073" s="3" t="s">
        <v>92</v>
      </c>
      <c r="P1073" s="3" t="s">
        <v>51</v>
      </c>
      <c r="Q1073" s="3" t="s">
        <v>31</v>
      </c>
      <c r="R1073" s="3">
        <v>53</v>
      </c>
      <c r="S1073" s="3">
        <v>54</v>
      </c>
      <c r="T1073" s="3">
        <v>-2.2000000000000002</v>
      </c>
      <c r="U1073" s="3">
        <v>170</v>
      </c>
      <c r="V1073" s="3">
        <v>173</v>
      </c>
      <c r="W1073" s="3">
        <v>-1.8</v>
      </c>
      <c r="X1073" s="32">
        <v>686</v>
      </c>
      <c r="Y1073" s="33">
        <v>651</v>
      </c>
      <c r="Z1073" s="3">
        <v>5.5</v>
      </c>
      <c r="AA1073" s="3">
        <v>32537.38</v>
      </c>
      <c r="AB1073" s="3">
        <v>29744.44</v>
      </c>
      <c r="AC1073" s="3">
        <v>32537.38</v>
      </c>
      <c r="AD1073" s="3">
        <v>29744.44</v>
      </c>
    </row>
    <row r="1074" spans="1:30" x14ac:dyDescent="0.3">
      <c r="A1074" s="3" t="s">
        <v>4804</v>
      </c>
      <c r="B1074" s="4">
        <v>37040</v>
      </c>
      <c r="C1074" s="4">
        <v>83</v>
      </c>
      <c r="D1074" s="4" t="s">
        <v>25</v>
      </c>
      <c r="E1074" s="5" t="s">
        <v>45</v>
      </c>
      <c r="F1074" s="3" t="s">
        <v>4805</v>
      </c>
      <c r="G1074" s="4" t="s">
        <v>86</v>
      </c>
      <c r="H1074" s="3" t="s">
        <v>252</v>
      </c>
      <c r="I1074" s="3" t="s">
        <v>252</v>
      </c>
      <c r="J1074" s="3" t="s">
        <v>146</v>
      </c>
      <c r="K1074" s="3" t="s">
        <v>146</v>
      </c>
      <c r="L1074" s="6" t="s">
        <v>252</v>
      </c>
      <c r="M1074" s="3" t="s">
        <v>154</v>
      </c>
      <c r="N1074" s="3" t="s">
        <v>4806</v>
      </c>
      <c r="O1074" s="3" t="s">
        <v>311</v>
      </c>
      <c r="P1074" s="3" t="s">
        <v>610</v>
      </c>
      <c r="Q1074" s="3" t="s">
        <v>31</v>
      </c>
      <c r="R1074" s="3">
        <v>20</v>
      </c>
      <c r="S1074" s="3">
        <v>16</v>
      </c>
      <c r="T1074" s="3">
        <v>25.8</v>
      </c>
      <c r="U1074" s="3">
        <v>40</v>
      </c>
      <c r="V1074" s="3">
        <v>29</v>
      </c>
      <c r="W1074" s="3">
        <v>38.6</v>
      </c>
      <c r="X1074" s="16">
        <v>129</v>
      </c>
      <c r="Y1074" s="7">
        <v>72</v>
      </c>
      <c r="Z1074" s="3">
        <v>79.7</v>
      </c>
      <c r="AA1074" s="3">
        <v>32534.46</v>
      </c>
      <c r="AB1074" s="3">
        <v>19785.48</v>
      </c>
      <c r="AC1074" s="3">
        <v>33236.46</v>
      </c>
      <c r="AD1074" s="3">
        <v>19785.48</v>
      </c>
    </row>
    <row r="1075" spans="1:30" x14ac:dyDescent="0.3">
      <c r="A1075" s="3" t="s">
        <v>5752</v>
      </c>
      <c r="B1075" s="4">
        <v>35814</v>
      </c>
      <c r="C1075" s="4">
        <v>55</v>
      </c>
      <c r="D1075" s="4" t="s">
        <v>25</v>
      </c>
      <c r="E1075" s="5" t="s">
        <v>45</v>
      </c>
      <c r="F1075" s="3" t="s">
        <v>5753</v>
      </c>
      <c r="G1075" s="4" t="s">
        <v>86</v>
      </c>
      <c r="H1075" s="3" t="s">
        <v>252</v>
      </c>
      <c r="I1075" s="3" t="s">
        <v>252</v>
      </c>
      <c r="J1075" s="3" t="s">
        <v>104</v>
      </c>
      <c r="K1075" s="3" t="s">
        <v>104</v>
      </c>
      <c r="L1075" s="6" t="s">
        <v>252</v>
      </c>
      <c r="M1075" s="3" t="s">
        <v>154</v>
      </c>
      <c r="N1075" s="3" t="s">
        <v>5754</v>
      </c>
      <c r="O1075" s="3" t="s">
        <v>311</v>
      </c>
      <c r="P1075" s="3" t="s">
        <v>194</v>
      </c>
      <c r="Q1075" s="3" t="s">
        <v>31</v>
      </c>
      <c r="R1075" s="3">
        <v>37</v>
      </c>
      <c r="S1075" s="3">
        <v>32</v>
      </c>
      <c r="T1075" s="3">
        <v>15.6</v>
      </c>
      <c r="U1075" s="3">
        <v>125</v>
      </c>
      <c r="V1075" s="3">
        <v>130</v>
      </c>
      <c r="W1075" s="3">
        <v>-3.8</v>
      </c>
      <c r="X1075" s="32">
        <v>470</v>
      </c>
      <c r="Y1075" s="33">
        <v>528</v>
      </c>
      <c r="Z1075" s="3">
        <v>-10.9</v>
      </c>
      <c r="AA1075" s="3">
        <v>32518.080000000002</v>
      </c>
      <c r="AB1075" s="3">
        <v>36512.639999999999</v>
      </c>
      <c r="AC1075" s="3">
        <v>32518.080000000002</v>
      </c>
      <c r="AD1075" s="3">
        <v>36512.639999999999</v>
      </c>
    </row>
    <row r="1076" spans="1:30" x14ac:dyDescent="0.3">
      <c r="A1076" s="3" t="s">
        <v>4807</v>
      </c>
      <c r="B1076" s="4">
        <v>89182</v>
      </c>
      <c r="C1076" s="4">
        <v>65</v>
      </c>
      <c r="D1076" s="4" t="s">
        <v>25</v>
      </c>
      <c r="E1076" s="5" t="s">
        <v>45</v>
      </c>
      <c r="F1076" s="3" t="s">
        <v>4808</v>
      </c>
      <c r="G1076" s="4" t="s">
        <v>86</v>
      </c>
      <c r="H1076" s="3" t="s">
        <v>245</v>
      </c>
      <c r="I1076" s="3" t="s">
        <v>245</v>
      </c>
      <c r="J1076" s="3" t="s">
        <v>146</v>
      </c>
      <c r="K1076" s="3" t="s">
        <v>146</v>
      </c>
      <c r="L1076" s="6" t="s">
        <v>245</v>
      </c>
      <c r="M1076" s="3" t="s">
        <v>246</v>
      </c>
      <c r="N1076" s="3" t="s">
        <v>4809</v>
      </c>
      <c r="O1076" s="3" t="s">
        <v>248</v>
      </c>
      <c r="P1076" s="3" t="s">
        <v>64</v>
      </c>
      <c r="Q1076" s="3" t="s">
        <v>31</v>
      </c>
      <c r="R1076" s="3">
        <v>12</v>
      </c>
      <c r="S1076" s="3">
        <v>14</v>
      </c>
      <c r="T1076" s="3">
        <v>-17.899999999999999</v>
      </c>
      <c r="U1076" s="3">
        <v>44</v>
      </c>
      <c r="V1076" s="3">
        <v>40</v>
      </c>
      <c r="W1076" s="3">
        <v>10.1</v>
      </c>
      <c r="X1076" s="32">
        <v>147</v>
      </c>
      <c r="Y1076" s="33">
        <v>129</v>
      </c>
      <c r="Z1076" s="3">
        <v>13.6</v>
      </c>
      <c r="AA1076" s="3">
        <v>32505</v>
      </c>
      <c r="AB1076" s="3">
        <v>26897.58</v>
      </c>
      <c r="AC1076" s="3">
        <v>33957</v>
      </c>
      <c r="AD1076" s="3">
        <v>26897.58</v>
      </c>
    </row>
    <row r="1077" spans="1:30" x14ac:dyDescent="0.3">
      <c r="A1077" s="3" t="s">
        <v>4810</v>
      </c>
      <c r="B1077" s="4">
        <v>76892</v>
      </c>
      <c r="C1077" s="4">
        <v>47</v>
      </c>
      <c r="D1077" s="4" t="s">
        <v>25</v>
      </c>
      <c r="E1077" s="5" t="s">
        <v>45</v>
      </c>
      <c r="F1077" s="3" t="s">
        <v>4811</v>
      </c>
      <c r="G1077" s="4" t="s">
        <v>86</v>
      </c>
      <c r="H1077" s="3" t="s">
        <v>299</v>
      </c>
      <c r="I1077" s="3" t="s">
        <v>299</v>
      </c>
      <c r="J1077" s="3" t="s">
        <v>146</v>
      </c>
      <c r="K1077" s="3" t="s">
        <v>146</v>
      </c>
      <c r="L1077" s="6" t="s">
        <v>299</v>
      </c>
      <c r="M1077" s="3" t="s">
        <v>184</v>
      </c>
      <c r="N1077" s="3" t="s">
        <v>4812</v>
      </c>
      <c r="O1077" s="3" t="s">
        <v>92</v>
      </c>
      <c r="P1077" s="3" t="s">
        <v>34</v>
      </c>
      <c r="Q1077" s="3" t="s">
        <v>36</v>
      </c>
      <c r="R1077" s="3">
        <v>9</v>
      </c>
      <c r="S1077" s="3">
        <v>9</v>
      </c>
      <c r="T1077" s="3">
        <v>-5.6</v>
      </c>
      <c r="U1077" s="3">
        <v>32</v>
      </c>
      <c r="V1077" s="3">
        <v>25</v>
      </c>
      <c r="W1077" s="3">
        <v>27.7</v>
      </c>
      <c r="X1077" s="32">
        <v>105</v>
      </c>
      <c r="Y1077" s="33">
        <v>64</v>
      </c>
      <c r="Z1077" s="3">
        <v>63.9</v>
      </c>
      <c r="AA1077" s="3">
        <v>32444.43</v>
      </c>
      <c r="AB1077" s="3">
        <v>19791.36</v>
      </c>
      <c r="AC1077" s="3">
        <v>32444.43</v>
      </c>
      <c r="AD1077" s="3">
        <v>19791.36</v>
      </c>
    </row>
    <row r="1078" spans="1:30" x14ac:dyDescent="0.3">
      <c r="A1078" s="3" t="s">
        <v>5755</v>
      </c>
      <c r="B1078" s="4">
        <v>66205</v>
      </c>
      <c r="C1078" s="4">
        <v>101</v>
      </c>
      <c r="D1078" s="4" t="s">
        <v>25</v>
      </c>
      <c r="E1078" s="5" t="s">
        <v>45</v>
      </c>
      <c r="F1078" s="3" t="s">
        <v>5756</v>
      </c>
      <c r="G1078" s="4" t="s">
        <v>86</v>
      </c>
      <c r="H1078" s="3" t="s">
        <v>54</v>
      </c>
      <c r="I1078" s="3" t="s">
        <v>191</v>
      </c>
      <c r="J1078" s="3" t="s">
        <v>104</v>
      </c>
      <c r="K1078" s="3" t="s">
        <v>104</v>
      </c>
      <c r="L1078" s="6" t="s">
        <v>191</v>
      </c>
      <c r="M1078" s="3" t="s">
        <v>211</v>
      </c>
      <c r="N1078" s="3" t="s">
        <v>5757</v>
      </c>
      <c r="O1078" s="3" t="s">
        <v>92</v>
      </c>
      <c r="P1078" s="3" t="s">
        <v>49</v>
      </c>
      <c r="Q1078" s="3" t="s">
        <v>50</v>
      </c>
      <c r="R1078" s="3">
        <v>35</v>
      </c>
      <c r="S1078" s="3">
        <v>100</v>
      </c>
      <c r="T1078" s="3">
        <v>-64.900000000000006</v>
      </c>
      <c r="U1078" s="3">
        <v>160</v>
      </c>
      <c r="V1078" s="3">
        <v>286</v>
      </c>
      <c r="W1078" s="3">
        <v>-43.9</v>
      </c>
      <c r="X1078" s="32">
        <v>782</v>
      </c>
      <c r="Y1078" s="33">
        <v>863</v>
      </c>
      <c r="Z1078" s="3">
        <v>-9.4</v>
      </c>
      <c r="AA1078" s="3">
        <v>32388.26</v>
      </c>
      <c r="AB1078" s="3">
        <v>31456.35</v>
      </c>
      <c r="AC1078" s="3">
        <v>32388.26</v>
      </c>
      <c r="AD1078" s="3">
        <v>31456.35</v>
      </c>
    </row>
    <row r="1079" spans="1:30" x14ac:dyDescent="0.3">
      <c r="A1079" s="3" t="s">
        <v>688</v>
      </c>
      <c r="B1079" s="4">
        <v>40048</v>
      </c>
      <c r="C1079" s="4">
        <v>204</v>
      </c>
      <c r="D1079" s="4" t="s">
        <v>25</v>
      </c>
      <c r="E1079" s="5">
        <v>43231</v>
      </c>
      <c r="F1079" s="3" t="s">
        <v>689</v>
      </c>
      <c r="G1079" s="4" t="s">
        <v>86</v>
      </c>
      <c r="H1079" s="3" t="s">
        <v>252</v>
      </c>
      <c r="I1079" s="3" t="s">
        <v>252</v>
      </c>
      <c r="J1079" s="3" t="s">
        <v>104</v>
      </c>
      <c r="K1079" s="3" t="s">
        <v>104</v>
      </c>
      <c r="L1079" s="6" t="s">
        <v>252</v>
      </c>
      <c r="M1079" s="3" t="s">
        <v>184</v>
      </c>
      <c r="N1079" s="3" t="s">
        <v>690</v>
      </c>
      <c r="O1079" s="3" t="s">
        <v>92</v>
      </c>
      <c r="P1079" s="3" t="s">
        <v>26</v>
      </c>
      <c r="Q1079" s="3" t="s">
        <v>27</v>
      </c>
      <c r="R1079" s="3">
        <v>43</v>
      </c>
      <c r="U1079" s="3">
        <v>134</v>
      </c>
      <c r="X1079" s="32">
        <v>334</v>
      </c>
      <c r="Y1079" s="33"/>
      <c r="AA1079" s="3">
        <v>32314.84</v>
      </c>
      <c r="AC1079" s="3">
        <v>33290.980000000003</v>
      </c>
    </row>
    <row r="1080" spans="1:30" x14ac:dyDescent="0.3">
      <c r="A1080" s="3" t="s">
        <v>280</v>
      </c>
      <c r="B1080" s="4">
        <v>447</v>
      </c>
      <c r="C1080" s="4">
        <v>127</v>
      </c>
      <c r="D1080" s="4" t="s">
        <v>25</v>
      </c>
      <c r="E1080" s="5">
        <v>42993</v>
      </c>
      <c r="F1080" s="3" t="s">
        <v>281</v>
      </c>
      <c r="G1080" s="4" t="s">
        <v>86</v>
      </c>
      <c r="H1080" s="3" t="s">
        <v>174</v>
      </c>
      <c r="I1080" s="3" t="s">
        <v>175</v>
      </c>
      <c r="J1080" s="3" t="s">
        <v>146</v>
      </c>
      <c r="K1080" s="3" t="s">
        <v>146</v>
      </c>
      <c r="L1080" s="6" t="s">
        <v>175</v>
      </c>
      <c r="M1080" s="3" t="s">
        <v>176</v>
      </c>
      <c r="N1080" s="3" t="s">
        <v>282</v>
      </c>
      <c r="O1080" s="3" t="s">
        <v>178</v>
      </c>
      <c r="P1080" s="3" t="s">
        <v>57</v>
      </c>
      <c r="Q1080" s="3" t="s">
        <v>31</v>
      </c>
      <c r="X1080" s="32">
        <v>100</v>
      </c>
      <c r="Y1080" s="33">
        <v>100</v>
      </c>
      <c r="Z1080" s="3">
        <v>-0.4</v>
      </c>
      <c r="AA1080" s="3">
        <v>32292</v>
      </c>
      <c r="AB1080" s="3">
        <v>32426.55</v>
      </c>
      <c r="AC1080" s="3">
        <v>32292</v>
      </c>
      <c r="AD1080" s="3">
        <v>32426.55</v>
      </c>
    </row>
    <row r="1081" spans="1:30" x14ac:dyDescent="0.3">
      <c r="A1081" s="3" t="s">
        <v>2220</v>
      </c>
      <c r="B1081" s="4">
        <v>44477</v>
      </c>
      <c r="C1081" s="4">
        <v>46</v>
      </c>
      <c r="D1081" s="4" t="s">
        <v>25</v>
      </c>
      <c r="E1081" s="5" t="s">
        <v>45</v>
      </c>
      <c r="F1081" s="3" t="s">
        <v>2221</v>
      </c>
      <c r="G1081" s="4" t="s">
        <v>86</v>
      </c>
      <c r="H1081" s="3" t="s">
        <v>299</v>
      </c>
      <c r="I1081" s="3" t="s">
        <v>299</v>
      </c>
      <c r="J1081" s="3" t="s">
        <v>89</v>
      </c>
      <c r="K1081" s="3" t="s">
        <v>89</v>
      </c>
      <c r="L1081" s="6" t="s">
        <v>299</v>
      </c>
      <c r="M1081" s="3" t="s">
        <v>184</v>
      </c>
      <c r="N1081" s="3" t="s">
        <v>2222</v>
      </c>
      <c r="O1081" s="3" t="s">
        <v>301</v>
      </c>
      <c r="P1081" s="3" t="s">
        <v>57</v>
      </c>
      <c r="Q1081" s="3" t="s">
        <v>31</v>
      </c>
      <c r="R1081" s="3">
        <v>27</v>
      </c>
      <c r="S1081" s="3">
        <v>29</v>
      </c>
      <c r="T1081" s="3">
        <v>-9.1</v>
      </c>
      <c r="U1081" s="3">
        <v>85</v>
      </c>
      <c r="V1081" s="3">
        <v>99</v>
      </c>
      <c r="W1081" s="3">
        <v>-13.5</v>
      </c>
      <c r="X1081" s="32">
        <v>310</v>
      </c>
      <c r="Y1081" s="33">
        <v>255</v>
      </c>
      <c r="Z1081" s="3">
        <v>21.4</v>
      </c>
      <c r="AA1081" s="3">
        <v>32122.58</v>
      </c>
      <c r="AB1081" s="3">
        <v>27068.9</v>
      </c>
      <c r="AC1081" s="3">
        <v>32122.58</v>
      </c>
      <c r="AD1081" s="3">
        <v>27068.9</v>
      </c>
    </row>
    <row r="1082" spans="1:30" x14ac:dyDescent="0.3">
      <c r="A1082" s="3" t="s">
        <v>2223</v>
      </c>
      <c r="B1082" s="4">
        <v>40073</v>
      </c>
      <c r="C1082" s="4">
        <v>102</v>
      </c>
      <c r="D1082" s="4" t="s">
        <v>25</v>
      </c>
      <c r="E1082" s="5">
        <v>42565</v>
      </c>
      <c r="F1082" s="3" t="s">
        <v>2224</v>
      </c>
      <c r="G1082" s="4" t="s">
        <v>86</v>
      </c>
      <c r="H1082" s="3" t="s">
        <v>252</v>
      </c>
      <c r="I1082" s="3" t="s">
        <v>252</v>
      </c>
      <c r="J1082" s="3" t="s">
        <v>89</v>
      </c>
      <c r="K1082" s="3" t="s">
        <v>89</v>
      </c>
      <c r="L1082" s="6" t="s">
        <v>252</v>
      </c>
      <c r="M1082" s="3" t="s">
        <v>184</v>
      </c>
      <c r="N1082" s="3" t="s">
        <v>2225</v>
      </c>
      <c r="O1082" s="3" t="s">
        <v>92</v>
      </c>
      <c r="P1082" s="3" t="s">
        <v>26</v>
      </c>
      <c r="Q1082" s="3" t="s">
        <v>27</v>
      </c>
      <c r="R1082" s="3">
        <v>14</v>
      </c>
      <c r="S1082" s="3">
        <v>11</v>
      </c>
      <c r="T1082" s="3">
        <v>33.299999999999997</v>
      </c>
      <c r="U1082" s="3">
        <v>90</v>
      </c>
      <c r="V1082" s="3">
        <v>93</v>
      </c>
      <c r="W1082" s="3">
        <v>-3.8</v>
      </c>
      <c r="X1082" s="32">
        <v>387</v>
      </c>
      <c r="Y1082" s="33">
        <v>420</v>
      </c>
      <c r="Z1082" s="3">
        <v>-7.8</v>
      </c>
      <c r="AA1082" s="3">
        <v>32111.52</v>
      </c>
      <c r="AB1082" s="3">
        <v>35616.959999999999</v>
      </c>
      <c r="AC1082" s="3">
        <v>38286.239999999998</v>
      </c>
      <c r="AD1082" s="3">
        <v>41515.199999999997</v>
      </c>
    </row>
    <row r="1083" spans="1:30" x14ac:dyDescent="0.3">
      <c r="A1083" s="3" t="s">
        <v>2226</v>
      </c>
      <c r="B1083" s="4">
        <v>37984</v>
      </c>
      <c r="C1083" s="4">
        <v>153</v>
      </c>
      <c r="D1083" s="4" t="s">
        <v>25</v>
      </c>
      <c r="E1083" s="5" t="s">
        <v>45</v>
      </c>
      <c r="F1083" s="3" t="s">
        <v>2227</v>
      </c>
      <c r="G1083" s="4" t="s">
        <v>86</v>
      </c>
      <c r="H1083" s="3" t="s">
        <v>252</v>
      </c>
      <c r="I1083" s="3" t="s">
        <v>252</v>
      </c>
      <c r="J1083" s="3" t="s">
        <v>89</v>
      </c>
      <c r="K1083" s="3" t="s">
        <v>132</v>
      </c>
      <c r="L1083" s="6" t="s">
        <v>252</v>
      </c>
      <c r="M1083" s="3" t="s">
        <v>154</v>
      </c>
      <c r="N1083" s="3" t="s">
        <v>2228</v>
      </c>
      <c r="O1083" s="3" t="s">
        <v>311</v>
      </c>
      <c r="P1083" s="3" t="s">
        <v>161</v>
      </c>
      <c r="Q1083" s="3" t="s">
        <v>31</v>
      </c>
      <c r="R1083" s="3">
        <v>13</v>
      </c>
      <c r="S1083" s="3">
        <v>24</v>
      </c>
      <c r="T1083" s="3">
        <v>-46.8</v>
      </c>
      <c r="U1083" s="3">
        <v>44</v>
      </c>
      <c r="V1083" s="3">
        <v>55</v>
      </c>
      <c r="W1083" s="3">
        <v>-20</v>
      </c>
      <c r="X1083" s="16">
        <v>187</v>
      </c>
      <c r="Y1083" s="7">
        <v>215</v>
      </c>
      <c r="Z1083" s="3">
        <v>-13.1</v>
      </c>
      <c r="AA1083" s="3">
        <v>32055.32</v>
      </c>
      <c r="AB1083" s="3">
        <v>36881.160000000003</v>
      </c>
      <c r="AC1083" s="3">
        <v>32055.32</v>
      </c>
      <c r="AD1083" s="3">
        <v>36881.160000000003</v>
      </c>
    </row>
    <row r="1084" spans="1:30" x14ac:dyDescent="0.3">
      <c r="A1084" s="3" t="s">
        <v>2229</v>
      </c>
      <c r="B1084" s="4">
        <v>39465</v>
      </c>
      <c r="C1084" s="4">
        <v>107</v>
      </c>
      <c r="D1084" s="4" t="s">
        <v>25</v>
      </c>
      <c r="E1084" s="5" t="s">
        <v>45</v>
      </c>
      <c r="F1084" s="3" t="s">
        <v>2230</v>
      </c>
      <c r="G1084" s="4" t="s">
        <v>86</v>
      </c>
      <c r="H1084" s="3" t="s">
        <v>252</v>
      </c>
      <c r="I1084" s="3" t="s">
        <v>252</v>
      </c>
      <c r="J1084" s="3" t="s">
        <v>89</v>
      </c>
      <c r="K1084" s="3" t="s">
        <v>89</v>
      </c>
      <c r="L1084" s="6" t="s">
        <v>252</v>
      </c>
      <c r="M1084" s="3" t="s">
        <v>154</v>
      </c>
      <c r="N1084" s="3" t="s">
        <v>2231</v>
      </c>
      <c r="O1084" s="3" t="s">
        <v>311</v>
      </c>
      <c r="P1084" s="3" t="s">
        <v>26</v>
      </c>
      <c r="Q1084" s="3" t="s">
        <v>27</v>
      </c>
      <c r="R1084" s="3">
        <v>23</v>
      </c>
      <c r="S1084" s="3">
        <v>10</v>
      </c>
      <c r="T1084" s="3">
        <v>130</v>
      </c>
      <c r="U1084" s="3">
        <v>67</v>
      </c>
      <c r="V1084" s="3">
        <v>52</v>
      </c>
      <c r="W1084" s="3">
        <v>28.4</v>
      </c>
      <c r="X1084" s="16">
        <v>256</v>
      </c>
      <c r="Y1084" s="7">
        <v>185</v>
      </c>
      <c r="Z1084" s="3">
        <v>38.1</v>
      </c>
      <c r="AA1084" s="3">
        <v>32046.02</v>
      </c>
      <c r="AB1084" s="3">
        <v>23764.7</v>
      </c>
      <c r="AC1084" s="3">
        <v>32816.9</v>
      </c>
      <c r="AD1084" s="3">
        <v>23764.7</v>
      </c>
    </row>
    <row r="1085" spans="1:30" x14ac:dyDescent="0.3">
      <c r="A1085" s="3" t="s">
        <v>5758</v>
      </c>
      <c r="B1085" s="4">
        <v>44410</v>
      </c>
      <c r="C1085" s="4">
        <v>109</v>
      </c>
      <c r="D1085" s="4" t="s">
        <v>25</v>
      </c>
      <c r="E1085" s="5" t="s">
        <v>45</v>
      </c>
      <c r="F1085" s="3" t="s">
        <v>5759</v>
      </c>
      <c r="G1085" s="4" t="s">
        <v>86</v>
      </c>
      <c r="H1085" s="3" t="s">
        <v>299</v>
      </c>
      <c r="I1085" s="3" t="s">
        <v>299</v>
      </c>
      <c r="J1085" s="3" t="s">
        <v>104</v>
      </c>
      <c r="K1085" s="3" t="s">
        <v>104</v>
      </c>
      <c r="L1085" s="6" t="s">
        <v>299</v>
      </c>
      <c r="M1085" s="3" t="s">
        <v>184</v>
      </c>
      <c r="N1085" s="3" t="s">
        <v>5760</v>
      </c>
      <c r="O1085" s="3" t="s">
        <v>301</v>
      </c>
      <c r="P1085" s="3" t="s">
        <v>57</v>
      </c>
      <c r="Q1085" s="3" t="s">
        <v>31</v>
      </c>
      <c r="R1085" s="3">
        <v>41</v>
      </c>
      <c r="S1085" s="3">
        <v>43</v>
      </c>
      <c r="T1085" s="3">
        <v>-3.9</v>
      </c>
      <c r="U1085" s="3">
        <v>114</v>
      </c>
      <c r="V1085" s="3">
        <v>125</v>
      </c>
      <c r="W1085" s="3">
        <v>-8.8000000000000007</v>
      </c>
      <c r="X1085" s="32">
        <v>386</v>
      </c>
      <c r="Y1085" s="33">
        <v>405</v>
      </c>
      <c r="Z1085" s="3">
        <v>-4.8</v>
      </c>
      <c r="AA1085" s="3">
        <v>31972.57</v>
      </c>
      <c r="AB1085" s="3">
        <v>35120.25</v>
      </c>
      <c r="AC1085" s="3">
        <v>31972.57</v>
      </c>
      <c r="AD1085" s="3">
        <v>36182.85</v>
      </c>
    </row>
    <row r="1086" spans="1:30" x14ac:dyDescent="0.3">
      <c r="A1086" s="3" t="s">
        <v>391</v>
      </c>
      <c r="B1086" s="4">
        <v>494</v>
      </c>
      <c r="C1086" s="4">
        <v>118</v>
      </c>
      <c r="D1086" s="4" t="s">
        <v>25</v>
      </c>
      <c r="E1086" s="5" t="s">
        <v>45</v>
      </c>
      <c r="F1086" s="3" t="s">
        <v>392</v>
      </c>
      <c r="G1086" s="4" t="s">
        <v>86</v>
      </c>
      <c r="H1086" s="3" t="s">
        <v>174</v>
      </c>
      <c r="I1086" s="3" t="s">
        <v>252</v>
      </c>
      <c r="J1086" s="3" t="s">
        <v>146</v>
      </c>
      <c r="K1086" s="3" t="s">
        <v>146</v>
      </c>
      <c r="L1086" s="6" t="s">
        <v>252</v>
      </c>
      <c r="M1086" s="3" t="s">
        <v>154</v>
      </c>
      <c r="N1086" s="3" t="s">
        <v>393</v>
      </c>
      <c r="O1086" s="3" t="s">
        <v>311</v>
      </c>
      <c r="P1086" s="3" t="s">
        <v>63</v>
      </c>
      <c r="Q1086" s="3" t="s">
        <v>31</v>
      </c>
      <c r="X1086" s="16">
        <v>132</v>
      </c>
      <c r="Y1086" s="7">
        <v>233</v>
      </c>
      <c r="Z1086" s="3">
        <v>-43.3</v>
      </c>
      <c r="AA1086" s="3">
        <v>31952.52</v>
      </c>
      <c r="AB1086" s="3">
        <v>57156</v>
      </c>
      <c r="AC1086" s="3">
        <v>31952.52</v>
      </c>
      <c r="AD1086" s="3">
        <v>57156</v>
      </c>
    </row>
    <row r="1087" spans="1:30" x14ac:dyDescent="0.3">
      <c r="A1087" s="3" t="s">
        <v>3767</v>
      </c>
      <c r="B1087" s="4">
        <v>74782</v>
      </c>
      <c r="C1087" s="4">
        <v>87</v>
      </c>
      <c r="D1087" s="4" t="s">
        <v>25</v>
      </c>
      <c r="E1087" s="5">
        <v>42971</v>
      </c>
      <c r="F1087" s="3" t="s">
        <v>3768</v>
      </c>
      <c r="G1087" s="4" t="s">
        <v>86</v>
      </c>
      <c r="H1087" s="3" t="s">
        <v>54</v>
      </c>
      <c r="I1087" s="3" t="s">
        <v>191</v>
      </c>
      <c r="J1087" s="3" t="s">
        <v>132</v>
      </c>
      <c r="K1087" s="3" t="s">
        <v>89</v>
      </c>
      <c r="L1087" s="6" t="s">
        <v>116</v>
      </c>
      <c r="M1087" s="3" t="s">
        <v>989</v>
      </c>
      <c r="N1087" s="3" t="s">
        <v>3769</v>
      </c>
      <c r="O1087" s="3" t="s">
        <v>92</v>
      </c>
      <c r="P1087" s="3" t="s">
        <v>49</v>
      </c>
      <c r="Q1087" s="3" t="s">
        <v>50</v>
      </c>
      <c r="X1087" s="32">
        <v>185</v>
      </c>
      <c r="Y1087" s="33">
        <v>151</v>
      </c>
      <c r="Z1087" s="3">
        <v>22.6</v>
      </c>
      <c r="AA1087" s="3">
        <v>31945.8</v>
      </c>
      <c r="AB1087" s="3">
        <v>26060.29</v>
      </c>
      <c r="AC1087" s="3">
        <v>31945.8</v>
      </c>
      <c r="AD1087" s="3">
        <v>26060.29</v>
      </c>
    </row>
    <row r="1088" spans="1:30" x14ac:dyDescent="0.3">
      <c r="A1088" s="3" t="s">
        <v>3770</v>
      </c>
      <c r="B1088" s="4">
        <v>28224</v>
      </c>
      <c r="C1088" s="4">
        <v>153</v>
      </c>
      <c r="D1088" s="4" t="s">
        <v>25</v>
      </c>
      <c r="E1088" s="5" t="s">
        <v>45</v>
      </c>
      <c r="F1088" s="3" t="s">
        <v>3771</v>
      </c>
      <c r="G1088" s="4" t="s">
        <v>86</v>
      </c>
      <c r="H1088" s="3" t="s">
        <v>153</v>
      </c>
      <c r="I1088" s="3" t="s">
        <v>153</v>
      </c>
      <c r="J1088" s="3" t="s">
        <v>132</v>
      </c>
      <c r="K1088" s="3" t="s">
        <v>132</v>
      </c>
      <c r="L1088" s="6" t="s">
        <v>153</v>
      </c>
      <c r="M1088" s="3" t="s">
        <v>154</v>
      </c>
      <c r="N1088" s="3" t="s">
        <v>3772</v>
      </c>
      <c r="O1088" s="3" t="s">
        <v>156</v>
      </c>
      <c r="P1088" s="3" t="s">
        <v>63</v>
      </c>
      <c r="Q1088" s="3" t="s">
        <v>31</v>
      </c>
      <c r="R1088" s="3">
        <v>20</v>
      </c>
      <c r="S1088" s="3">
        <v>33</v>
      </c>
      <c r="T1088" s="3">
        <v>-39.4</v>
      </c>
      <c r="U1088" s="3">
        <v>46</v>
      </c>
      <c r="V1088" s="3">
        <v>64</v>
      </c>
      <c r="W1088" s="3">
        <v>-28.3</v>
      </c>
      <c r="X1088" s="32">
        <v>140</v>
      </c>
      <c r="Y1088" s="33">
        <v>189</v>
      </c>
      <c r="Z1088" s="3">
        <v>-26</v>
      </c>
      <c r="AA1088" s="3">
        <v>31928.639999999999</v>
      </c>
      <c r="AB1088" s="3">
        <v>43000.32</v>
      </c>
      <c r="AC1088" s="3">
        <v>32408.639999999999</v>
      </c>
      <c r="AD1088" s="3">
        <v>43792.32</v>
      </c>
    </row>
    <row r="1089" spans="1:30" x14ac:dyDescent="0.3">
      <c r="A1089" s="3" t="s">
        <v>230</v>
      </c>
      <c r="B1089" s="4">
        <v>86715</v>
      </c>
      <c r="C1089" s="4">
        <v>112</v>
      </c>
      <c r="D1089" s="4" t="s">
        <v>25</v>
      </c>
      <c r="E1089" s="5">
        <v>42971</v>
      </c>
      <c r="F1089" s="3" t="s">
        <v>231</v>
      </c>
      <c r="G1089" s="4" t="s">
        <v>86</v>
      </c>
      <c r="H1089" s="3" t="s">
        <v>174</v>
      </c>
      <c r="I1089" s="3" t="s">
        <v>232</v>
      </c>
      <c r="J1089" s="3" t="s">
        <v>232</v>
      </c>
      <c r="K1089" s="3" t="s">
        <v>104</v>
      </c>
      <c r="L1089" s="6" t="s">
        <v>175</v>
      </c>
      <c r="M1089" s="3" t="s">
        <v>184</v>
      </c>
      <c r="N1089" s="3" t="s">
        <v>233</v>
      </c>
      <c r="O1089" s="3" t="s">
        <v>92</v>
      </c>
      <c r="P1089" s="3" t="s">
        <v>234</v>
      </c>
      <c r="Q1089" s="3" t="s">
        <v>31</v>
      </c>
      <c r="X1089" s="32">
        <v>154</v>
      </c>
      <c r="Y1089" s="33">
        <v>0</v>
      </c>
      <c r="Z1089" s="3">
        <v>46146.2</v>
      </c>
      <c r="AA1089" s="3">
        <v>31914.959999999999</v>
      </c>
      <c r="AB1089" s="3">
        <v>61.04</v>
      </c>
      <c r="AC1089" s="3">
        <v>31914.959999999999</v>
      </c>
      <c r="AD1089" s="3">
        <v>61.04</v>
      </c>
    </row>
    <row r="1090" spans="1:30" x14ac:dyDescent="0.3">
      <c r="A1090" s="3" t="s">
        <v>2232</v>
      </c>
      <c r="B1090" s="4">
        <v>27409</v>
      </c>
      <c r="C1090" s="4">
        <v>114</v>
      </c>
      <c r="D1090" s="4" t="s">
        <v>25</v>
      </c>
      <c r="E1090" s="5" t="s">
        <v>45</v>
      </c>
      <c r="F1090" s="3" t="s">
        <v>2233</v>
      </c>
      <c r="G1090" s="4" t="s">
        <v>86</v>
      </c>
      <c r="H1090" s="3" t="s">
        <v>831</v>
      </c>
      <c r="I1090" s="3" t="s">
        <v>175</v>
      </c>
      <c r="J1090" s="3" t="s">
        <v>89</v>
      </c>
      <c r="K1090" s="3" t="s">
        <v>89</v>
      </c>
      <c r="L1090" s="6" t="s">
        <v>175</v>
      </c>
      <c r="M1090" s="3" t="s">
        <v>184</v>
      </c>
      <c r="N1090" s="3" t="s">
        <v>2234</v>
      </c>
      <c r="O1090" s="3" t="s">
        <v>178</v>
      </c>
      <c r="P1090" s="3" t="s">
        <v>57</v>
      </c>
      <c r="Q1090" s="3" t="s">
        <v>31</v>
      </c>
      <c r="R1090" s="3">
        <v>9</v>
      </c>
      <c r="S1090" s="3">
        <v>4</v>
      </c>
      <c r="T1090" s="3">
        <v>125</v>
      </c>
      <c r="U1090" s="3">
        <v>44</v>
      </c>
      <c r="V1090" s="3">
        <v>18</v>
      </c>
      <c r="W1090" s="3">
        <v>144.4</v>
      </c>
      <c r="X1090" s="32">
        <v>217</v>
      </c>
      <c r="Y1090" s="33">
        <v>145</v>
      </c>
      <c r="Z1090" s="3">
        <v>49.8</v>
      </c>
      <c r="AA1090" s="3">
        <v>31876.78</v>
      </c>
      <c r="AB1090" s="3">
        <v>21805.68</v>
      </c>
      <c r="AC1090" s="3">
        <v>34562.19</v>
      </c>
      <c r="AD1090" s="3">
        <v>23072.400000000001</v>
      </c>
    </row>
    <row r="1091" spans="1:30" x14ac:dyDescent="0.3">
      <c r="A1091" s="3" t="s">
        <v>5761</v>
      </c>
      <c r="B1091" s="4">
        <v>87128</v>
      </c>
      <c r="C1091" s="4">
        <v>107</v>
      </c>
      <c r="D1091" s="4" t="s">
        <v>25</v>
      </c>
      <c r="E1091" s="5" t="s">
        <v>45</v>
      </c>
      <c r="F1091" s="3" t="s">
        <v>5762</v>
      </c>
      <c r="G1091" s="4" t="s">
        <v>86</v>
      </c>
      <c r="H1091" s="3" t="s">
        <v>245</v>
      </c>
      <c r="I1091" s="3" t="s">
        <v>245</v>
      </c>
      <c r="J1091" s="3" t="s">
        <v>104</v>
      </c>
      <c r="K1091" s="3" t="s">
        <v>104</v>
      </c>
      <c r="L1091" s="6" t="s">
        <v>245</v>
      </c>
      <c r="M1091" s="3" t="s">
        <v>529</v>
      </c>
      <c r="N1091" s="3" t="s">
        <v>5763</v>
      </c>
      <c r="O1091" s="3" t="s">
        <v>248</v>
      </c>
      <c r="P1091" s="3" t="s">
        <v>55</v>
      </c>
      <c r="Q1091" s="3" t="s">
        <v>31</v>
      </c>
      <c r="R1091" s="3">
        <v>53</v>
      </c>
      <c r="S1091" s="3">
        <v>30</v>
      </c>
      <c r="T1091" s="3">
        <v>73.099999999999994</v>
      </c>
      <c r="U1091" s="3">
        <v>141</v>
      </c>
      <c r="V1091" s="3">
        <v>109</v>
      </c>
      <c r="W1091" s="3">
        <v>29.6</v>
      </c>
      <c r="X1091" s="32">
        <v>401</v>
      </c>
      <c r="Y1091" s="33">
        <v>374</v>
      </c>
      <c r="Z1091" s="3">
        <v>7.2</v>
      </c>
      <c r="AA1091" s="3">
        <v>31860.52</v>
      </c>
      <c r="AB1091" s="3">
        <v>29802.76</v>
      </c>
      <c r="AC1091" s="3">
        <v>31860.52</v>
      </c>
      <c r="AD1091" s="3">
        <v>29802.76</v>
      </c>
    </row>
    <row r="1092" spans="1:30" x14ac:dyDescent="0.3">
      <c r="A1092" s="3" t="s">
        <v>2235</v>
      </c>
      <c r="B1092" s="4">
        <v>68307</v>
      </c>
      <c r="C1092" s="4">
        <v>44</v>
      </c>
      <c r="D1092" s="4" t="s">
        <v>25</v>
      </c>
      <c r="E1092" s="5" t="s">
        <v>45</v>
      </c>
      <c r="F1092" s="3" t="s">
        <v>2236</v>
      </c>
      <c r="G1092" s="4" t="s">
        <v>86</v>
      </c>
      <c r="H1092" s="3" t="s">
        <v>54</v>
      </c>
      <c r="I1092" s="3" t="s">
        <v>191</v>
      </c>
      <c r="J1092" s="3" t="s">
        <v>89</v>
      </c>
      <c r="K1092" s="3" t="s">
        <v>89</v>
      </c>
      <c r="L1092" s="6" t="s">
        <v>191</v>
      </c>
      <c r="M1092" s="3" t="s">
        <v>211</v>
      </c>
      <c r="N1092" s="3" t="s">
        <v>2237</v>
      </c>
      <c r="O1092" s="3" t="s">
        <v>92</v>
      </c>
      <c r="P1092" s="3" t="s">
        <v>397</v>
      </c>
      <c r="Q1092" s="3" t="s">
        <v>31</v>
      </c>
      <c r="R1092" s="3">
        <v>39</v>
      </c>
      <c r="S1092" s="3">
        <v>30</v>
      </c>
      <c r="T1092" s="3">
        <v>28.9</v>
      </c>
      <c r="U1092" s="3">
        <v>92</v>
      </c>
      <c r="V1092" s="3">
        <v>93</v>
      </c>
      <c r="W1092" s="3">
        <v>-1.1000000000000001</v>
      </c>
      <c r="X1092" s="32">
        <v>406</v>
      </c>
      <c r="Y1092" s="33">
        <v>502</v>
      </c>
      <c r="Z1092" s="3">
        <v>-19.100000000000001</v>
      </c>
      <c r="AA1092" s="3">
        <v>31761.95</v>
      </c>
      <c r="AB1092" s="3">
        <v>39270.11</v>
      </c>
      <c r="AC1092" s="3">
        <v>31761.95</v>
      </c>
      <c r="AD1092" s="3">
        <v>39270.11</v>
      </c>
    </row>
    <row r="1093" spans="1:30" x14ac:dyDescent="0.3">
      <c r="A1093" s="3" t="s">
        <v>2238</v>
      </c>
      <c r="B1093" s="4">
        <v>52595</v>
      </c>
      <c r="C1093" s="4">
        <v>104</v>
      </c>
      <c r="D1093" s="4" t="s">
        <v>25</v>
      </c>
      <c r="E1093" s="5" t="s">
        <v>45</v>
      </c>
      <c r="F1093" s="3" t="s">
        <v>2239</v>
      </c>
      <c r="G1093" s="4" t="s">
        <v>86</v>
      </c>
      <c r="H1093" s="3" t="s">
        <v>87</v>
      </c>
      <c r="I1093" s="3" t="s">
        <v>88</v>
      </c>
      <c r="J1093" s="3" t="s">
        <v>89</v>
      </c>
      <c r="K1093" s="3" t="s">
        <v>89</v>
      </c>
      <c r="L1093" s="6" t="s">
        <v>88</v>
      </c>
      <c r="M1093" s="3" t="s">
        <v>90</v>
      </c>
      <c r="N1093" s="3" t="s">
        <v>2240</v>
      </c>
      <c r="O1093" s="3" t="s">
        <v>106</v>
      </c>
      <c r="P1093" s="3" t="s">
        <v>26</v>
      </c>
      <c r="Q1093" s="3" t="s">
        <v>27</v>
      </c>
      <c r="R1093" s="3">
        <v>32</v>
      </c>
      <c r="S1093" s="3">
        <v>30</v>
      </c>
      <c r="T1093" s="3">
        <v>6.7</v>
      </c>
      <c r="U1093" s="3">
        <v>91</v>
      </c>
      <c r="V1093" s="3">
        <v>103</v>
      </c>
      <c r="W1093" s="3">
        <v>-11.7</v>
      </c>
      <c r="X1093" s="32">
        <v>313</v>
      </c>
      <c r="Y1093" s="33">
        <v>451</v>
      </c>
      <c r="Z1093" s="3">
        <v>-30.5</v>
      </c>
      <c r="AA1093" s="3">
        <v>31746.65</v>
      </c>
      <c r="AB1093" s="3">
        <v>44894.7</v>
      </c>
      <c r="AC1093" s="3">
        <v>31746.65</v>
      </c>
      <c r="AD1093" s="3">
        <v>44894.7</v>
      </c>
    </row>
    <row r="1094" spans="1:30" x14ac:dyDescent="0.3">
      <c r="A1094" s="3" t="s">
        <v>5764</v>
      </c>
      <c r="B1094" s="4">
        <v>73496</v>
      </c>
      <c r="C1094" s="4">
        <v>243</v>
      </c>
      <c r="D1094" s="4" t="s">
        <v>25</v>
      </c>
      <c r="E1094" s="5" t="s">
        <v>45</v>
      </c>
      <c r="F1094" s="3" t="s">
        <v>5765</v>
      </c>
      <c r="G1094" s="4" t="s">
        <v>86</v>
      </c>
      <c r="H1094" s="3" t="s">
        <v>54</v>
      </c>
      <c r="I1094" s="3" t="s">
        <v>191</v>
      </c>
      <c r="J1094" s="3" t="s">
        <v>104</v>
      </c>
      <c r="K1094" s="3" t="s">
        <v>104</v>
      </c>
      <c r="L1094" s="6" t="s">
        <v>191</v>
      </c>
      <c r="M1094" s="3" t="s">
        <v>211</v>
      </c>
      <c r="N1094" s="3" t="s">
        <v>5766</v>
      </c>
      <c r="O1094" s="3" t="s">
        <v>92</v>
      </c>
      <c r="P1094" s="3" t="s">
        <v>57</v>
      </c>
      <c r="Q1094" s="3" t="s">
        <v>31</v>
      </c>
      <c r="R1094" s="3">
        <v>27</v>
      </c>
      <c r="S1094" s="3">
        <v>22</v>
      </c>
      <c r="T1094" s="3">
        <v>19.8</v>
      </c>
      <c r="U1094" s="3">
        <v>82</v>
      </c>
      <c r="V1094" s="3">
        <v>74</v>
      </c>
      <c r="W1094" s="3">
        <v>11.4</v>
      </c>
      <c r="X1094" s="32">
        <v>319</v>
      </c>
      <c r="Y1094" s="33">
        <v>298</v>
      </c>
      <c r="Z1094" s="3">
        <v>6.8</v>
      </c>
      <c r="AA1094" s="3">
        <v>31672.2</v>
      </c>
      <c r="AB1094" s="3">
        <v>30251</v>
      </c>
      <c r="AC1094" s="3">
        <v>32295.9</v>
      </c>
      <c r="AD1094" s="3">
        <v>30251</v>
      </c>
    </row>
    <row r="1095" spans="1:30" x14ac:dyDescent="0.3">
      <c r="A1095" s="3" t="s">
        <v>4813</v>
      </c>
      <c r="B1095" s="4">
        <v>5105</v>
      </c>
      <c r="C1095" s="4">
        <v>58</v>
      </c>
      <c r="D1095" s="4" t="s">
        <v>25</v>
      </c>
      <c r="E1095" s="5" t="s">
        <v>45</v>
      </c>
      <c r="F1095" s="3" t="s">
        <v>4814</v>
      </c>
      <c r="G1095" s="4" t="s">
        <v>86</v>
      </c>
      <c r="H1095" s="3" t="s">
        <v>900</v>
      </c>
      <c r="I1095" s="3" t="s">
        <v>240</v>
      </c>
      <c r="J1095" s="3" t="s">
        <v>146</v>
      </c>
      <c r="K1095" s="3" t="s">
        <v>146</v>
      </c>
      <c r="L1095" s="6" t="s">
        <v>240</v>
      </c>
      <c r="M1095" s="3" t="s">
        <v>241</v>
      </c>
      <c r="N1095" s="3" t="s">
        <v>4815</v>
      </c>
      <c r="O1095" s="3" t="s">
        <v>178</v>
      </c>
      <c r="P1095" s="3" t="s">
        <v>42</v>
      </c>
      <c r="Q1095" s="3" t="s">
        <v>31</v>
      </c>
      <c r="R1095" s="3">
        <v>3</v>
      </c>
      <c r="S1095" s="3">
        <v>5</v>
      </c>
      <c r="T1095" s="3">
        <v>-44.4</v>
      </c>
      <c r="U1095" s="3">
        <v>10</v>
      </c>
      <c r="V1095" s="3">
        <v>10</v>
      </c>
      <c r="W1095" s="3">
        <v>-5</v>
      </c>
      <c r="X1095" s="32">
        <v>55</v>
      </c>
      <c r="Y1095" s="33">
        <v>59</v>
      </c>
      <c r="Z1095" s="3">
        <v>-6.5</v>
      </c>
      <c r="AA1095" s="3">
        <v>31649.84</v>
      </c>
      <c r="AB1095" s="3">
        <v>33301.08</v>
      </c>
      <c r="AC1095" s="3">
        <v>32848.44</v>
      </c>
      <c r="AD1095" s="3">
        <v>34473.839999999997</v>
      </c>
    </row>
    <row r="1096" spans="1:30" x14ac:dyDescent="0.3">
      <c r="A1096" s="3" t="s">
        <v>4816</v>
      </c>
      <c r="B1096" s="4">
        <v>18120</v>
      </c>
      <c r="C1096" s="4">
        <v>105</v>
      </c>
      <c r="D1096" s="4" t="s">
        <v>25</v>
      </c>
      <c r="E1096" s="5" t="s">
        <v>45</v>
      </c>
      <c r="F1096" s="3" t="s">
        <v>4817</v>
      </c>
      <c r="G1096" s="4" t="s">
        <v>86</v>
      </c>
      <c r="H1096" s="3" t="s">
        <v>758</v>
      </c>
      <c r="I1096" s="3" t="s">
        <v>175</v>
      </c>
      <c r="J1096" s="3" t="s">
        <v>146</v>
      </c>
      <c r="K1096" s="3" t="s">
        <v>146</v>
      </c>
      <c r="L1096" s="6" t="s">
        <v>175</v>
      </c>
      <c r="M1096" s="3" t="s">
        <v>176</v>
      </c>
      <c r="N1096" s="3" t="s">
        <v>4818</v>
      </c>
      <c r="O1096" s="3" t="s">
        <v>178</v>
      </c>
      <c r="P1096" s="3" t="s">
        <v>55</v>
      </c>
      <c r="Q1096" s="3" t="s">
        <v>31</v>
      </c>
      <c r="R1096" s="3">
        <v>5</v>
      </c>
      <c r="S1096" s="3">
        <v>10</v>
      </c>
      <c r="T1096" s="3">
        <v>-47.4</v>
      </c>
      <c r="U1096" s="3">
        <v>21</v>
      </c>
      <c r="V1096" s="3">
        <v>27</v>
      </c>
      <c r="W1096" s="3">
        <v>-22.2</v>
      </c>
      <c r="X1096" s="32">
        <v>116</v>
      </c>
      <c r="Y1096" s="33">
        <v>131</v>
      </c>
      <c r="Z1096" s="3">
        <v>-11.5</v>
      </c>
      <c r="AA1096" s="3">
        <v>31568.52</v>
      </c>
      <c r="AB1096" s="3">
        <v>35798.04</v>
      </c>
      <c r="AC1096" s="3">
        <v>32113.439999999999</v>
      </c>
      <c r="AD1096" s="3">
        <v>36266.04</v>
      </c>
    </row>
    <row r="1097" spans="1:30" x14ac:dyDescent="0.3">
      <c r="A1097" s="3" t="s">
        <v>2241</v>
      </c>
      <c r="B1097" s="4">
        <v>35780</v>
      </c>
      <c r="C1097" s="4">
        <v>150</v>
      </c>
      <c r="D1097" s="4" t="s">
        <v>25</v>
      </c>
      <c r="E1097" s="5" t="s">
        <v>45</v>
      </c>
      <c r="F1097" s="3" t="s">
        <v>2242</v>
      </c>
      <c r="G1097" s="4" t="s">
        <v>86</v>
      </c>
      <c r="H1097" s="3" t="s">
        <v>252</v>
      </c>
      <c r="I1097" s="3" t="s">
        <v>252</v>
      </c>
      <c r="J1097" s="3" t="s">
        <v>89</v>
      </c>
      <c r="K1097" s="3" t="s">
        <v>89</v>
      </c>
      <c r="L1097" s="6" t="s">
        <v>252</v>
      </c>
      <c r="M1097" s="3" t="s">
        <v>184</v>
      </c>
      <c r="N1097" s="3" t="s">
        <v>2243</v>
      </c>
      <c r="O1097" s="3" t="s">
        <v>92</v>
      </c>
      <c r="P1097" s="3" t="s">
        <v>57</v>
      </c>
      <c r="Q1097" s="3" t="s">
        <v>31</v>
      </c>
      <c r="R1097" s="3">
        <v>26</v>
      </c>
      <c r="S1097" s="3">
        <v>36</v>
      </c>
      <c r="T1097" s="3">
        <v>-27.8</v>
      </c>
      <c r="U1097" s="3">
        <v>77</v>
      </c>
      <c r="V1097" s="3">
        <v>80</v>
      </c>
      <c r="W1097" s="3">
        <v>-4</v>
      </c>
      <c r="X1097" s="32">
        <v>283</v>
      </c>
      <c r="Y1097" s="33">
        <v>296</v>
      </c>
      <c r="Z1097" s="3">
        <v>-4.5</v>
      </c>
      <c r="AA1097" s="3">
        <v>31311.119999999999</v>
      </c>
      <c r="AB1097" s="3">
        <v>32499.9</v>
      </c>
      <c r="AC1097" s="3">
        <v>31311.119999999999</v>
      </c>
      <c r="AD1097" s="3">
        <v>32777.1</v>
      </c>
    </row>
    <row r="1098" spans="1:30" x14ac:dyDescent="0.3">
      <c r="A1098" s="3" t="s">
        <v>4819</v>
      </c>
      <c r="B1098" s="4">
        <v>34436</v>
      </c>
      <c r="C1098" s="4">
        <v>81</v>
      </c>
      <c r="D1098" s="4" t="s">
        <v>25</v>
      </c>
      <c r="E1098" s="5" t="s">
        <v>45</v>
      </c>
      <c r="F1098" s="3" t="s">
        <v>4820</v>
      </c>
      <c r="G1098" s="4" t="s">
        <v>86</v>
      </c>
      <c r="H1098" s="3" t="s">
        <v>252</v>
      </c>
      <c r="I1098" s="3" t="s">
        <v>252</v>
      </c>
      <c r="J1098" s="3" t="s">
        <v>146</v>
      </c>
      <c r="K1098" s="3" t="s">
        <v>146</v>
      </c>
      <c r="L1098" s="6" t="s">
        <v>252</v>
      </c>
      <c r="M1098" s="3" t="s">
        <v>184</v>
      </c>
      <c r="N1098" s="3" t="s">
        <v>4821</v>
      </c>
      <c r="O1098" s="3" t="s">
        <v>311</v>
      </c>
      <c r="P1098" s="3" t="s">
        <v>63</v>
      </c>
      <c r="Q1098" s="3" t="s">
        <v>31</v>
      </c>
      <c r="R1098" s="3">
        <v>4</v>
      </c>
      <c r="S1098" s="3">
        <v>6</v>
      </c>
      <c r="T1098" s="3">
        <v>-36.4</v>
      </c>
      <c r="U1098" s="3">
        <v>26</v>
      </c>
      <c r="V1098" s="3">
        <v>34</v>
      </c>
      <c r="W1098" s="3">
        <v>-23</v>
      </c>
      <c r="X1098" s="32">
        <v>108</v>
      </c>
      <c r="Y1098" s="33">
        <v>128</v>
      </c>
      <c r="Z1098" s="3">
        <v>-15.7</v>
      </c>
      <c r="AA1098" s="3">
        <v>31257.32</v>
      </c>
      <c r="AB1098" s="3">
        <v>36150.93</v>
      </c>
      <c r="AC1098" s="3">
        <v>32571.32</v>
      </c>
      <c r="AD1098" s="3">
        <v>38646.93</v>
      </c>
    </row>
    <row r="1099" spans="1:30" x14ac:dyDescent="0.3">
      <c r="A1099" s="3" t="s">
        <v>4822</v>
      </c>
      <c r="B1099" s="4">
        <v>64147</v>
      </c>
      <c r="C1099" s="4">
        <v>109</v>
      </c>
      <c r="D1099" s="4" t="s">
        <v>25</v>
      </c>
      <c r="E1099" s="5" t="s">
        <v>45</v>
      </c>
      <c r="F1099" s="3" t="s">
        <v>4823</v>
      </c>
      <c r="G1099" s="4" t="s">
        <v>86</v>
      </c>
      <c r="H1099" s="3" t="s">
        <v>54</v>
      </c>
      <c r="I1099" s="3" t="s">
        <v>191</v>
      </c>
      <c r="J1099" s="3" t="s">
        <v>146</v>
      </c>
      <c r="K1099" s="3" t="s">
        <v>146</v>
      </c>
      <c r="L1099" s="6" t="s">
        <v>191</v>
      </c>
      <c r="M1099" s="3" t="s">
        <v>211</v>
      </c>
      <c r="N1099" s="3" t="s">
        <v>4824</v>
      </c>
      <c r="O1099" s="3" t="s">
        <v>92</v>
      </c>
      <c r="P1099" s="3" t="s">
        <v>161</v>
      </c>
      <c r="Q1099" s="3" t="s">
        <v>31</v>
      </c>
      <c r="R1099" s="3">
        <v>28</v>
      </c>
      <c r="S1099" s="3">
        <v>10</v>
      </c>
      <c r="T1099" s="3">
        <v>187.2</v>
      </c>
      <c r="U1099" s="3">
        <v>63</v>
      </c>
      <c r="V1099" s="3">
        <v>28</v>
      </c>
      <c r="W1099" s="3">
        <v>125.7</v>
      </c>
      <c r="X1099" s="32">
        <v>147</v>
      </c>
      <c r="Y1099" s="33">
        <v>75</v>
      </c>
      <c r="Z1099" s="3">
        <v>94.9</v>
      </c>
      <c r="AA1099" s="3">
        <v>31205.16</v>
      </c>
      <c r="AB1099" s="3">
        <v>16009.45</v>
      </c>
      <c r="AC1099" s="3">
        <v>31205.16</v>
      </c>
      <c r="AD1099" s="3">
        <v>16009.45</v>
      </c>
    </row>
    <row r="1100" spans="1:30" x14ac:dyDescent="0.3">
      <c r="A1100" s="3" t="s">
        <v>565</v>
      </c>
      <c r="B1100" s="4">
        <v>35872</v>
      </c>
      <c r="C1100" s="4">
        <v>92</v>
      </c>
      <c r="D1100" s="4" t="s">
        <v>25</v>
      </c>
      <c r="E1100" s="5">
        <v>42996</v>
      </c>
      <c r="F1100" s="3" t="s">
        <v>566</v>
      </c>
      <c r="G1100" s="4" t="s">
        <v>86</v>
      </c>
      <c r="H1100" s="3" t="s">
        <v>252</v>
      </c>
      <c r="I1100" s="3" t="s">
        <v>252</v>
      </c>
      <c r="J1100" s="3" t="s">
        <v>89</v>
      </c>
      <c r="K1100" s="3" t="s">
        <v>89</v>
      </c>
      <c r="L1100" s="6" t="s">
        <v>252</v>
      </c>
      <c r="M1100" s="3" t="s">
        <v>154</v>
      </c>
      <c r="N1100" s="3" t="s">
        <v>567</v>
      </c>
      <c r="O1100" s="3" t="s">
        <v>311</v>
      </c>
      <c r="P1100" s="3" t="s">
        <v>194</v>
      </c>
      <c r="Q1100" s="3" t="s">
        <v>60</v>
      </c>
      <c r="R1100" s="3">
        <v>40</v>
      </c>
      <c r="S1100" s="3">
        <v>104</v>
      </c>
      <c r="T1100" s="3">
        <v>-61.8</v>
      </c>
      <c r="U1100" s="3">
        <v>93</v>
      </c>
      <c r="V1100" s="3">
        <v>104</v>
      </c>
      <c r="W1100" s="3">
        <v>-10.1</v>
      </c>
      <c r="X1100" s="32">
        <v>470</v>
      </c>
      <c r="Y1100" s="33">
        <v>104</v>
      </c>
      <c r="Z1100" s="3">
        <v>352.8</v>
      </c>
      <c r="AA1100" s="3">
        <v>31185.119999999999</v>
      </c>
      <c r="AB1100" s="3">
        <v>7390.56</v>
      </c>
      <c r="AC1100" s="3">
        <v>33465.120000000003</v>
      </c>
      <c r="AD1100" s="3">
        <v>7390.56</v>
      </c>
    </row>
    <row r="1101" spans="1:30" x14ac:dyDescent="0.3">
      <c r="A1101" s="3" t="s">
        <v>2244</v>
      </c>
      <c r="B1101" s="4">
        <v>33286</v>
      </c>
      <c r="C1101" s="4">
        <v>132</v>
      </c>
      <c r="D1101" s="4" t="s">
        <v>25</v>
      </c>
      <c r="E1101" s="5" t="s">
        <v>45</v>
      </c>
      <c r="F1101" s="3" t="s">
        <v>2245</v>
      </c>
      <c r="G1101" s="4" t="s">
        <v>86</v>
      </c>
      <c r="H1101" s="3" t="s">
        <v>153</v>
      </c>
      <c r="I1101" s="3" t="s">
        <v>153</v>
      </c>
      <c r="J1101" s="3" t="s">
        <v>89</v>
      </c>
      <c r="K1101" s="3" t="s">
        <v>89</v>
      </c>
      <c r="L1101" s="6" t="s">
        <v>153</v>
      </c>
      <c r="M1101" s="3" t="s">
        <v>184</v>
      </c>
      <c r="N1101" s="3" t="s">
        <v>2246</v>
      </c>
      <c r="O1101" s="3" t="s">
        <v>92</v>
      </c>
      <c r="P1101" s="3" t="s">
        <v>51</v>
      </c>
      <c r="Q1101" s="3" t="s">
        <v>31</v>
      </c>
      <c r="R1101" s="3">
        <v>25</v>
      </c>
      <c r="S1101" s="3">
        <v>23</v>
      </c>
      <c r="T1101" s="3">
        <v>8.6999999999999993</v>
      </c>
      <c r="U1101" s="3">
        <v>78</v>
      </c>
      <c r="V1101" s="3">
        <v>79</v>
      </c>
      <c r="W1101" s="3">
        <v>-1.6</v>
      </c>
      <c r="X1101" s="32">
        <v>336</v>
      </c>
      <c r="Y1101" s="33">
        <v>334</v>
      </c>
      <c r="Z1101" s="3">
        <v>0.7</v>
      </c>
      <c r="AA1101" s="3">
        <v>31159.63</v>
      </c>
      <c r="AB1101" s="3">
        <v>30950.92</v>
      </c>
      <c r="AC1101" s="3">
        <v>31159.63</v>
      </c>
      <c r="AD1101" s="3">
        <v>30950.92</v>
      </c>
    </row>
    <row r="1102" spans="1:30" x14ac:dyDescent="0.3">
      <c r="A1102" s="3" t="s">
        <v>5767</v>
      </c>
      <c r="B1102" s="4">
        <v>41785</v>
      </c>
      <c r="C1102" s="4">
        <v>169</v>
      </c>
      <c r="D1102" s="4" t="s">
        <v>25</v>
      </c>
      <c r="E1102" s="5" t="s">
        <v>45</v>
      </c>
      <c r="F1102" s="3" t="s">
        <v>5768</v>
      </c>
      <c r="G1102" s="4" t="s">
        <v>86</v>
      </c>
      <c r="H1102" s="3" t="s">
        <v>252</v>
      </c>
      <c r="I1102" s="3" t="s">
        <v>252</v>
      </c>
      <c r="J1102" s="3" t="s">
        <v>104</v>
      </c>
      <c r="K1102" s="3" t="s">
        <v>104</v>
      </c>
      <c r="L1102" s="6" t="s">
        <v>252</v>
      </c>
      <c r="M1102" s="3" t="s">
        <v>184</v>
      </c>
      <c r="N1102" s="3" t="s">
        <v>5769</v>
      </c>
      <c r="O1102" s="3" t="s">
        <v>92</v>
      </c>
      <c r="P1102" s="3" t="s">
        <v>194</v>
      </c>
      <c r="Q1102" s="3" t="s">
        <v>60</v>
      </c>
      <c r="R1102" s="3">
        <v>48</v>
      </c>
      <c r="S1102" s="3">
        <v>46</v>
      </c>
      <c r="T1102" s="3">
        <v>4.3</v>
      </c>
      <c r="U1102" s="3">
        <v>95</v>
      </c>
      <c r="V1102" s="3">
        <v>102</v>
      </c>
      <c r="W1102" s="3">
        <v>-6.9</v>
      </c>
      <c r="X1102" s="16">
        <v>508</v>
      </c>
      <c r="Y1102" s="7">
        <v>541</v>
      </c>
      <c r="Z1102" s="3">
        <v>-6.1</v>
      </c>
      <c r="AA1102" s="3">
        <v>31150.01</v>
      </c>
      <c r="AB1102" s="3">
        <v>32997.89</v>
      </c>
      <c r="AC1102" s="3">
        <v>37313.64</v>
      </c>
      <c r="AD1102" s="3">
        <v>39724.92</v>
      </c>
    </row>
    <row r="1103" spans="1:30" x14ac:dyDescent="0.3">
      <c r="A1103" s="3" t="s">
        <v>3773</v>
      </c>
      <c r="B1103" s="4">
        <v>64083</v>
      </c>
      <c r="C1103" s="4">
        <v>155</v>
      </c>
      <c r="D1103" s="4" t="s">
        <v>25</v>
      </c>
      <c r="E1103" s="5" t="s">
        <v>45</v>
      </c>
      <c r="F1103" s="3" t="s">
        <v>3774</v>
      </c>
      <c r="G1103" s="4" t="s">
        <v>86</v>
      </c>
      <c r="H1103" s="3" t="s">
        <v>54</v>
      </c>
      <c r="I1103" s="3" t="s">
        <v>191</v>
      </c>
      <c r="J1103" s="3" t="s">
        <v>132</v>
      </c>
      <c r="K1103" s="3" t="s">
        <v>132</v>
      </c>
      <c r="L1103" s="6" t="s">
        <v>191</v>
      </c>
      <c r="M1103" s="3" t="s">
        <v>211</v>
      </c>
      <c r="N1103" s="3" t="s">
        <v>3775</v>
      </c>
      <c r="O1103" s="3" t="s">
        <v>92</v>
      </c>
      <c r="P1103" s="3" t="s">
        <v>52</v>
      </c>
      <c r="Q1103" s="3" t="s">
        <v>29</v>
      </c>
      <c r="R1103" s="3">
        <v>20</v>
      </c>
      <c r="S1103" s="3">
        <v>22</v>
      </c>
      <c r="T1103" s="3">
        <v>-9.3000000000000007</v>
      </c>
      <c r="U1103" s="3">
        <v>55</v>
      </c>
      <c r="V1103" s="3">
        <v>52</v>
      </c>
      <c r="W1103" s="3">
        <v>6.8</v>
      </c>
      <c r="X1103" s="32">
        <v>211</v>
      </c>
      <c r="Y1103" s="33">
        <v>199</v>
      </c>
      <c r="Z1103" s="3">
        <v>6.2</v>
      </c>
      <c r="AA1103" s="3">
        <v>31119</v>
      </c>
      <c r="AB1103" s="3">
        <v>29310.9</v>
      </c>
      <c r="AC1103" s="3">
        <v>31119</v>
      </c>
      <c r="AD1103" s="3">
        <v>29310.9</v>
      </c>
    </row>
    <row r="1104" spans="1:30" x14ac:dyDescent="0.3">
      <c r="A1104" s="3" t="s">
        <v>3776</v>
      </c>
      <c r="B1104" s="4">
        <v>28208</v>
      </c>
      <c r="C1104" s="4">
        <v>69</v>
      </c>
      <c r="D1104" s="4" t="s">
        <v>25</v>
      </c>
      <c r="E1104" s="5" t="s">
        <v>45</v>
      </c>
      <c r="F1104" s="3" t="s">
        <v>3777</v>
      </c>
      <c r="G1104" s="4" t="s">
        <v>86</v>
      </c>
      <c r="H1104" s="3" t="s">
        <v>153</v>
      </c>
      <c r="I1104" s="3" t="s">
        <v>153</v>
      </c>
      <c r="J1104" s="3" t="s">
        <v>132</v>
      </c>
      <c r="K1104" s="3" t="s">
        <v>132</v>
      </c>
      <c r="L1104" s="6" t="s">
        <v>153</v>
      </c>
      <c r="M1104" s="3" t="s">
        <v>154</v>
      </c>
      <c r="N1104" s="3" t="s">
        <v>3778</v>
      </c>
      <c r="O1104" s="3" t="s">
        <v>156</v>
      </c>
      <c r="P1104" s="3" t="s">
        <v>63</v>
      </c>
      <c r="Q1104" s="3" t="s">
        <v>31</v>
      </c>
      <c r="R1104" s="3">
        <v>16</v>
      </c>
      <c r="S1104" s="3">
        <v>4</v>
      </c>
      <c r="T1104" s="3">
        <v>366.7</v>
      </c>
      <c r="U1104" s="3">
        <v>49</v>
      </c>
      <c r="V1104" s="3">
        <v>44</v>
      </c>
      <c r="W1104" s="3">
        <v>10.1</v>
      </c>
      <c r="X1104" s="32">
        <v>208</v>
      </c>
      <c r="Y1104" s="33">
        <v>195</v>
      </c>
      <c r="Z1104" s="3">
        <v>6.6</v>
      </c>
      <c r="AA1104" s="3">
        <v>30996</v>
      </c>
      <c r="AB1104" s="3">
        <v>28710</v>
      </c>
      <c r="AC1104" s="3">
        <v>32040</v>
      </c>
      <c r="AD1104" s="3">
        <v>30060</v>
      </c>
    </row>
    <row r="1105" spans="1:30" x14ac:dyDescent="0.3">
      <c r="A1105" s="3" t="s">
        <v>2247</v>
      </c>
      <c r="B1105" s="4">
        <v>32214</v>
      </c>
      <c r="C1105" s="4">
        <v>143</v>
      </c>
      <c r="D1105" s="4" t="s">
        <v>25</v>
      </c>
      <c r="E1105" s="5" t="s">
        <v>45</v>
      </c>
      <c r="F1105" s="3" t="s">
        <v>2248</v>
      </c>
      <c r="G1105" s="4" t="s">
        <v>86</v>
      </c>
      <c r="H1105" s="3" t="s">
        <v>153</v>
      </c>
      <c r="I1105" s="3" t="s">
        <v>153</v>
      </c>
      <c r="J1105" s="3" t="s">
        <v>89</v>
      </c>
      <c r="K1105" s="3" t="s">
        <v>89</v>
      </c>
      <c r="L1105" s="6" t="s">
        <v>153</v>
      </c>
      <c r="M1105" s="3" t="s">
        <v>154</v>
      </c>
      <c r="N1105" s="3" t="s">
        <v>2249</v>
      </c>
      <c r="O1105" s="3" t="s">
        <v>156</v>
      </c>
      <c r="P1105" s="3" t="s">
        <v>51</v>
      </c>
      <c r="Q1105" s="3" t="s">
        <v>31</v>
      </c>
      <c r="R1105" s="3">
        <v>16</v>
      </c>
      <c r="S1105" s="3">
        <v>19</v>
      </c>
      <c r="T1105" s="3">
        <v>-15</v>
      </c>
      <c r="U1105" s="3">
        <v>59</v>
      </c>
      <c r="V1105" s="3">
        <v>79</v>
      </c>
      <c r="W1105" s="3">
        <v>-25</v>
      </c>
      <c r="X1105" s="32">
        <v>277</v>
      </c>
      <c r="Y1105" s="33">
        <v>313</v>
      </c>
      <c r="Z1105" s="3">
        <v>-11.6</v>
      </c>
      <c r="AA1105" s="3">
        <v>30933.08</v>
      </c>
      <c r="AB1105" s="3">
        <v>35001.26</v>
      </c>
      <c r="AC1105" s="3">
        <v>30933.08</v>
      </c>
      <c r="AD1105" s="3">
        <v>35001.26</v>
      </c>
    </row>
    <row r="1106" spans="1:30" x14ac:dyDescent="0.3">
      <c r="A1106" s="3" t="s">
        <v>5770</v>
      </c>
      <c r="B1106" s="4">
        <v>88558</v>
      </c>
      <c r="C1106" s="4">
        <v>45</v>
      </c>
      <c r="D1106" s="4" t="s">
        <v>25</v>
      </c>
      <c r="E1106" s="5" t="s">
        <v>45</v>
      </c>
      <c r="F1106" s="3" t="s">
        <v>5771</v>
      </c>
      <c r="G1106" s="4" t="s">
        <v>86</v>
      </c>
      <c r="H1106" s="3" t="s">
        <v>245</v>
      </c>
      <c r="I1106" s="3" t="s">
        <v>245</v>
      </c>
      <c r="J1106" s="3" t="s">
        <v>104</v>
      </c>
      <c r="K1106" s="3" t="s">
        <v>104</v>
      </c>
      <c r="L1106" s="6" t="s">
        <v>245</v>
      </c>
      <c r="M1106" s="3" t="s">
        <v>529</v>
      </c>
      <c r="N1106" s="3" t="s">
        <v>5772</v>
      </c>
      <c r="O1106" s="3" t="s">
        <v>248</v>
      </c>
      <c r="P1106" s="3" t="s">
        <v>57</v>
      </c>
      <c r="Q1106" s="3" t="s">
        <v>31</v>
      </c>
      <c r="R1106" s="3">
        <v>29</v>
      </c>
      <c r="S1106" s="3">
        <v>21</v>
      </c>
      <c r="T1106" s="3">
        <v>36.1</v>
      </c>
      <c r="U1106" s="3">
        <v>88</v>
      </c>
      <c r="V1106" s="3">
        <v>89</v>
      </c>
      <c r="W1106" s="3">
        <v>-0.7</v>
      </c>
      <c r="X1106" s="32">
        <v>269</v>
      </c>
      <c r="Y1106" s="33">
        <v>259</v>
      </c>
      <c r="Z1106" s="3">
        <v>3.8</v>
      </c>
      <c r="AA1106" s="3">
        <v>30932.47</v>
      </c>
      <c r="AB1106" s="3">
        <v>30419.54</v>
      </c>
      <c r="AC1106" s="3">
        <v>31951.95</v>
      </c>
      <c r="AD1106" s="3">
        <v>31619.3</v>
      </c>
    </row>
    <row r="1107" spans="1:30" x14ac:dyDescent="0.3">
      <c r="A1107" s="3" t="s">
        <v>3779</v>
      </c>
      <c r="B1107" s="4">
        <v>35354</v>
      </c>
      <c r="C1107" s="4">
        <v>160</v>
      </c>
      <c r="D1107" s="4" t="s">
        <v>25</v>
      </c>
      <c r="E1107" s="5" t="s">
        <v>45</v>
      </c>
      <c r="F1107" s="3" t="s">
        <v>3780</v>
      </c>
      <c r="G1107" s="4" t="s">
        <v>86</v>
      </c>
      <c r="H1107" s="3" t="s">
        <v>252</v>
      </c>
      <c r="I1107" s="3" t="s">
        <v>252</v>
      </c>
      <c r="J1107" s="3" t="s">
        <v>132</v>
      </c>
      <c r="K1107" s="3" t="s">
        <v>132</v>
      </c>
      <c r="L1107" s="6" t="s">
        <v>252</v>
      </c>
      <c r="M1107" s="3" t="s">
        <v>184</v>
      </c>
      <c r="N1107" s="3" t="s">
        <v>3781</v>
      </c>
      <c r="O1107" s="3" t="s">
        <v>311</v>
      </c>
      <c r="P1107" s="3" t="s">
        <v>51</v>
      </c>
      <c r="Q1107" s="3" t="s">
        <v>31</v>
      </c>
      <c r="R1107" s="3">
        <v>12</v>
      </c>
      <c r="S1107" s="3">
        <v>12</v>
      </c>
      <c r="T1107" s="3">
        <v>-4.0999999999999996</v>
      </c>
      <c r="U1107" s="3">
        <v>38</v>
      </c>
      <c r="V1107" s="3">
        <v>53</v>
      </c>
      <c r="W1107" s="3">
        <v>-29.1</v>
      </c>
      <c r="X1107" s="32">
        <v>169</v>
      </c>
      <c r="Y1107" s="33">
        <v>181</v>
      </c>
      <c r="Z1107" s="3">
        <v>-6.8</v>
      </c>
      <c r="AA1107" s="3">
        <v>30907.9</v>
      </c>
      <c r="AB1107" s="3">
        <v>33802.1</v>
      </c>
      <c r="AC1107" s="3">
        <v>32719.9</v>
      </c>
      <c r="AD1107" s="3">
        <v>35110.1</v>
      </c>
    </row>
    <row r="1108" spans="1:30" x14ac:dyDescent="0.3">
      <c r="A1108" s="3" t="s">
        <v>3782</v>
      </c>
      <c r="B1108" s="4">
        <v>27433</v>
      </c>
      <c r="C1108" s="4">
        <v>174</v>
      </c>
      <c r="D1108" s="4" t="s">
        <v>25</v>
      </c>
      <c r="E1108" s="5" t="s">
        <v>45</v>
      </c>
      <c r="F1108" s="3" t="s">
        <v>3783</v>
      </c>
      <c r="G1108" s="4" t="s">
        <v>86</v>
      </c>
      <c r="H1108" s="3" t="s">
        <v>831</v>
      </c>
      <c r="I1108" s="3" t="s">
        <v>175</v>
      </c>
      <c r="J1108" s="3" t="s">
        <v>132</v>
      </c>
      <c r="K1108" s="3" t="s">
        <v>132</v>
      </c>
      <c r="L1108" s="6" t="s">
        <v>175</v>
      </c>
      <c r="M1108" s="3" t="s">
        <v>184</v>
      </c>
      <c r="N1108" s="3" t="s">
        <v>3784</v>
      </c>
      <c r="O1108" s="3" t="s">
        <v>178</v>
      </c>
      <c r="P1108" s="3" t="s">
        <v>254</v>
      </c>
      <c r="Q1108" s="3" t="s">
        <v>60</v>
      </c>
      <c r="R1108" s="3">
        <v>17</v>
      </c>
      <c r="S1108" s="3">
        <v>16</v>
      </c>
      <c r="T1108" s="3">
        <v>6.5</v>
      </c>
      <c r="U1108" s="3">
        <v>48</v>
      </c>
      <c r="V1108" s="3">
        <v>58</v>
      </c>
      <c r="W1108" s="3">
        <v>-17.399999999999999</v>
      </c>
      <c r="X1108" s="32">
        <v>208</v>
      </c>
      <c r="Y1108" s="33">
        <v>216</v>
      </c>
      <c r="Z1108" s="3">
        <v>-3.7</v>
      </c>
      <c r="AA1108" s="3">
        <v>30894.880000000001</v>
      </c>
      <c r="AB1108" s="3">
        <v>32424.51</v>
      </c>
      <c r="AC1108" s="3">
        <v>34516.959999999999</v>
      </c>
      <c r="AD1108" s="3">
        <v>35831.760000000002</v>
      </c>
    </row>
    <row r="1109" spans="1:30" x14ac:dyDescent="0.3">
      <c r="A1109" s="3" t="s">
        <v>5773</v>
      </c>
      <c r="B1109" s="4">
        <v>36887</v>
      </c>
      <c r="C1109" s="4">
        <v>88</v>
      </c>
      <c r="D1109" s="4" t="s">
        <v>25</v>
      </c>
      <c r="E1109" s="5" t="s">
        <v>45</v>
      </c>
      <c r="F1109" s="3" t="s">
        <v>5774</v>
      </c>
      <c r="G1109" s="4" t="s">
        <v>86</v>
      </c>
      <c r="H1109" s="3" t="s">
        <v>252</v>
      </c>
      <c r="I1109" s="3" t="s">
        <v>252</v>
      </c>
      <c r="J1109" s="3" t="s">
        <v>104</v>
      </c>
      <c r="K1109" s="3" t="s">
        <v>104</v>
      </c>
      <c r="L1109" s="6" t="s">
        <v>252</v>
      </c>
      <c r="M1109" s="3" t="s">
        <v>154</v>
      </c>
      <c r="N1109" s="3" t="s">
        <v>5775</v>
      </c>
      <c r="O1109" s="3" t="s">
        <v>311</v>
      </c>
      <c r="P1109" s="3" t="s">
        <v>421</v>
      </c>
      <c r="Q1109" s="3" t="s">
        <v>27</v>
      </c>
      <c r="R1109" s="3">
        <v>45</v>
      </c>
      <c r="S1109" s="3">
        <v>44</v>
      </c>
      <c r="T1109" s="3">
        <v>3</v>
      </c>
      <c r="U1109" s="3">
        <v>120</v>
      </c>
      <c r="V1109" s="3">
        <v>161</v>
      </c>
      <c r="W1109" s="3">
        <v>-25.6</v>
      </c>
      <c r="X1109" s="16">
        <v>495</v>
      </c>
      <c r="Y1109" s="7">
        <v>560</v>
      </c>
      <c r="Z1109" s="3">
        <v>-11.7</v>
      </c>
      <c r="AA1109" s="3">
        <v>30828.6</v>
      </c>
      <c r="AB1109" s="3">
        <v>34911.4</v>
      </c>
      <c r="AC1109" s="3">
        <v>30828.6</v>
      </c>
      <c r="AD1109" s="3">
        <v>34911.4</v>
      </c>
    </row>
    <row r="1110" spans="1:30" x14ac:dyDescent="0.3">
      <c r="A1110" s="3" t="s">
        <v>2250</v>
      </c>
      <c r="B1110" s="4">
        <v>80456</v>
      </c>
      <c r="C1110" s="4">
        <v>111</v>
      </c>
      <c r="D1110" s="4" t="s">
        <v>25</v>
      </c>
      <c r="E1110" s="5" t="s">
        <v>45</v>
      </c>
      <c r="F1110" s="3" t="s">
        <v>2251</v>
      </c>
      <c r="G1110" s="4" t="s">
        <v>86</v>
      </c>
      <c r="H1110" s="3" t="s">
        <v>54</v>
      </c>
      <c r="I1110" s="3" t="s">
        <v>191</v>
      </c>
      <c r="J1110" s="3" t="s">
        <v>89</v>
      </c>
      <c r="K1110" s="3" t="s">
        <v>89</v>
      </c>
      <c r="L1110" s="6" t="s">
        <v>191</v>
      </c>
      <c r="M1110" s="3" t="s">
        <v>211</v>
      </c>
      <c r="N1110" s="3" t="s">
        <v>2252</v>
      </c>
      <c r="O1110" s="3" t="s">
        <v>92</v>
      </c>
      <c r="P1110" s="3" t="s">
        <v>107</v>
      </c>
      <c r="Q1110" s="3" t="s">
        <v>31</v>
      </c>
      <c r="R1110" s="3">
        <v>24</v>
      </c>
      <c r="S1110" s="3">
        <v>20</v>
      </c>
      <c r="T1110" s="3">
        <v>20</v>
      </c>
      <c r="U1110" s="3">
        <v>65</v>
      </c>
      <c r="V1110" s="3">
        <v>73</v>
      </c>
      <c r="W1110" s="3">
        <v>-10.5</v>
      </c>
      <c r="X1110" s="32">
        <v>370</v>
      </c>
      <c r="Y1110" s="33">
        <v>246</v>
      </c>
      <c r="Z1110" s="3">
        <v>50.6</v>
      </c>
      <c r="AA1110" s="3">
        <v>30766.32</v>
      </c>
      <c r="AB1110" s="3">
        <v>20427.84</v>
      </c>
      <c r="AC1110" s="3">
        <v>30766.32</v>
      </c>
      <c r="AD1110" s="3">
        <v>20427.84</v>
      </c>
    </row>
    <row r="1111" spans="1:30" x14ac:dyDescent="0.3">
      <c r="A1111" s="3" t="s">
        <v>2253</v>
      </c>
      <c r="B1111" s="4">
        <v>46117</v>
      </c>
      <c r="C1111" s="4">
        <v>36</v>
      </c>
      <c r="D1111" s="4" t="s">
        <v>25</v>
      </c>
      <c r="E1111" s="5" t="s">
        <v>45</v>
      </c>
      <c r="F1111" s="3" t="s">
        <v>2254</v>
      </c>
      <c r="G1111" s="4" t="s">
        <v>86</v>
      </c>
      <c r="H1111" s="3" t="s">
        <v>299</v>
      </c>
      <c r="I1111" s="3" t="s">
        <v>299</v>
      </c>
      <c r="J1111" s="3" t="s">
        <v>89</v>
      </c>
      <c r="K1111" s="3" t="s">
        <v>89</v>
      </c>
      <c r="L1111" s="6" t="s">
        <v>299</v>
      </c>
      <c r="M1111" s="3" t="s">
        <v>445</v>
      </c>
      <c r="N1111" s="3" t="s">
        <v>2255</v>
      </c>
      <c r="O1111" s="3" t="s">
        <v>301</v>
      </c>
      <c r="P1111" s="3" t="s">
        <v>2256</v>
      </c>
      <c r="Q1111" s="3" t="s">
        <v>60</v>
      </c>
      <c r="R1111" s="3">
        <v>9</v>
      </c>
      <c r="S1111" s="3">
        <v>8</v>
      </c>
      <c r="T1111" s="3">
        <v>19.399999999999999</v>
      </c>
      <c r="U1111" s="3">
        <v>36</v>
      </c>
      <c r="V1111" s="3">
        <v>20</v>
      </c>
      <c r="W1111" s="3">
        <v>85.9</v>
      </c>
      <c r="X1111" s="32">
        <v>103</v>
      </c>
      <c r="Y1111" s="33">
        <v>72</v>
      </c>
      <c r="Z1111" s="3">
        <v>42.8</v>
      </c>
      <c r="AA1111" s="3">
        <v>30727.16</v>
      </c>
      <c r="AB1111" s="3">
        <v>21518.94</v>
      </c>
      <c r="AC1111" s="3">
        <v>30727.16</v>
      </c>
      <c r="AD1111" s="3">
        <v>21518.94</v>
      </c>
    </row>
    <row r="1112" spans="1:30" x14ac:dyDescent="0.3">
      <c r="A1112" s="3" t="s">
        <v>2257</v>
      </c>
      <c r="B1112" s="4">
        <v>42712</v>
      </c>
      <c r="C1112" s="4">
        <v>177</v>
      </c>
      <c r="D1112" s="4" t="s">
        <v>25</v>
      </c>
      <c r="E1112" s="5" t="s">
        <v>45</v>
      </c>
      <c r="F1112" s="3" t="s">
        <v>2258</v>
      </c>
      <c r="G1112" s="4" t="s">
        <v>86</v>
      </c>
      <c r="H1112" s="3" t="s">
        <v>299</v>
      </c>
      <c r="I1112" s="3" t="s">
        <v>299</v>
      </c>
      <c r="J1112" s="3" t="s">
        <v>89</v>
      </c>
      <c r="K1112" s="3" t="s">
        <v>89</v>
      </c>
      <c r="L1112" s="6" t="s">
        <v>299</v>
      </c>
      <c r="M1112" s="3" t="s">
        <v>184</v>
      </c>
      <c r="N1112" s="3" t="s">
        <v>2259</v>
      </c>
      <c r="O1112" s="3" t="s">
        <v>301</v>
      </c>
      <c r="P1112" s="3" t="s">
        <v>51</v>
      </c>
      <c r="Q1112" s="3" t="s">
        <v>31</v>
      </c>
      <c r="R1112" s="3">
        <v>16</v>
      </c>
      <c r="S1112" s="3">
        <v>13</v>
      </c>
      <c r="T1112" s="3">
        <v>20</v>
      </c>
      <c r="U1112" s="3">
        <v>56</v>
      </c>
      <c r="V1112" s="3">
        <v>51</v>
      </c>
      <c r="W1112" s="3">
        <v>10.5</v>
      </c>
      <c r="X1112" s="32">
        <v>219</v>
      </c>
      <c r="Y1112" s="33">
        <v>193</v>
      </c>
      <c r="Z1112" s="3">
        <v>13.1</v>
      </c>
      <c r="AA1112" s="3">
        <v>30690.66</v>
      </c>
      <c r="AB1112" s="3">
        <v>27144</v>
      </c>
      <c r="AC1112" s="3">
        <v>30690.66</v>
      </c>
      <c r="AD1112" s="3">
        <v>27144</v>
      </c>
    </row>
    <row r="1113" spans="1:30" x14ac:dyDescent="0.3">
      <c r="A1113" s="3" t="s">
        <v>3785</v>
      </c>
      <c r="B1113" s="4">
        <v>42566</v>
      </c>
      <c r="C1113" s="4">
        <v>91</v>
      </c>
      <c r="D1113" s="4" t="s">
        <v>25</v>
      </c>
      <c r="E1113" s="5" t="s">
        <v>45</v>
      </c>
      <c r="F1113" s="3" t="s">
        <v>3786</v>
      </c>
      <c r="G1113" s="4" t="s">
        <v>86</v>
      </c>
      <c r="H1113" s="3" t="s">
        <v>299</v>
      </c>
      <c r="I1113" s="3" t="s">
        <v>299</v>
      </c>
      <c r="J1113" s="3" t="s">
        <v>132</v>
      </c>
      <c r="K1113" s="3" t="s">
        <v>132</v>
      </c>
      <c r="L1113" s="6" t="s">
        <v>299</v>
      </c>
      <c r="M1113" s="3" t="s">
        <v>317</v>
      </c>
      <c r="N1113" s="3" t="s">
        <v>3787</v>
      </c>
      <c r="O1113" s="3" t="s">
        <v>301</v>
      </c>
      <c r="P1113" s="3" t="s">
        <v>2007</v>
      </c>
      <c r="Q1113" s="3" t="s">
        <v>60</v>
      </c>
      <c r="R1113" s="3">
        <v>24</v>
      </c>
      <c r="S1113" s="3">
        <v>19</v>
      </c>
      <c r="T1113" s="3">
        <v>28</v>
      </c>
      <c r="U1113" s="3">
        <v>55</v>
      </c>
      <c r="V1113" s="3">
        <v>63</v>
      </c>
      <c r="W1113" s="3">
        <v>-13</v>
      </c>
      <c r="X1113" s="32">
        <v>205</v>
      </c>
      <c r="Y1113" s="33">
        <v>201</v>
      </c>
      <c r="Z1113" s="3">
        <v>1.9</v>
      </c>
      <c r="AA1113" s="3">
        <v>30688.67</v>
      </c>
      <c r="AB1113" s="3">
        <v>30127.52</v>
      </c>
      <c r="AC1113" s="3">
        <v>30688.67</v>
      </c>
      <c r="AD1113" s="3">
        <v>30127.52</v>
      </c>
    </row>
    <row r="1114" spans="1:30" x14ac:dyDescent="0.3">
      <c r="A1114" s="3" t="s">
        <v>5776</v>
      </c>
      <c r="B1114" s="4">
        <v>41326</v>
      </c>
      <c r="C1114" s="4">
        <v>190</v>
      </c>
      <c r="D1114" s="4" t="s">
        <v>25</v>
      </c>
      <c r="E1114" s="5" t="s">
        <v>45</v>
      </c>
      <c r="F1114" s="3" t="s">
        <v>5777</v>
      </c>
      <c r="G1114" s="4" t="s">
        <v>86</v>
      </c>
      <c r="H1114" s="3" t="s">
        <v>252</v>
      </c>
      <c r="I1114" s="3" t="s">
        <v>252</v>
      </c>
      <c r="J1114" s="3" t="s">
        <v>104</v>
      </c>
      <c r="K1114" s="3" t="s">
        <v>104</v>
      </c>
      <c r="L1114" s="6" t="s">
        <v>252</v>
      </c>
      <c r="M1114" s="3" t="s">
        <v>184</v>
      </c>
      <c r="N1114" s="3" t="s">
        <v>5778</v>
      </c>
      <c r="O1114" s="3" t="s">
        <v>92</v>
      </c>
      <c r="P1114" s="3" t="s">
        <v>55</v>
      </c>
      <c r="Q1114" s="3" t="s">
        <v>31</v>
      </c>
      <c r="R1114" s="3">
        <v>35</v>
      </c>
      <c r="S1114" s="3">
        <v>30</v>
      </c>
      <c r="T1114" s="3">
        <v>15.7</v>
      </c>
      <c r="U1114" s="3">
        <v>107</v>
      </c>
      <c r="V1114" s="3">
        <v>86</v>
      </c>
      <c r="W1114" s="3">
        <v>24.1</v>
      </c>
      <c r="X1114" s="32">
        <v>438</v>
      </c>
      <c r="Y1114" s="33">
        <v>386</v>
      </c>
      <c r="Z1114" s="3">
        <v>13.4</v>
      </c>
      <c r="AA1114" s="3">
        <v>30640.32</v>
      </c>
      <c r="AB1114" s="3">
        <v>27201.72</v>
      </c>
      <c r="AC1114" s="3">
        <v>32217.48</v>
      </c>
      <c r="AD1114" s="3">
        <v>28366.2</v>
      </c>
    </row>
    <row r="1115" spans="1:30" x14ac:dyDescent="0.3">
      <c r="A1115" s="3" t="s">
        <v>5779</v>
      </c>
      <c r="B1115" s="4">
        <v>34297</v>
      </c>
      <c r="C1115" s="4">
        <v>124</v>
      </c>
      <c r="D1115" s="4" t="s">
        <v>25</v>
      </c>
      <c r="E1115" s="5" t="s">
        <v>45</v>
      </c>
      <c r="F1115" s="3" t="s">
        <v>5780</v>
      </c>
      <c r="G1115" s="4" t="s">
        <v>86</v>
      </c>
      <c r="H1115" s="3" t="s">
        <v>252</v>
      </c>
      <c r="I1115" s="3" t="s">
        <v>252</v>
      </c>
      <c r="J1115" s="3" t="s">
        <v>104</v>
      </c>
      <c r="K1115" s="3" t="s">
        <v>104</v>
      </c>
      <c r="L1115" s="6" t="s">
        <v>252</v>
      </c>
      <c r="M1115" s="3" t="s">
        <v>154</v>
      </c>
      <c r="N1115" s="3" t="s">
        <v>5781</v>
      </c>
      <c r="O1115" s="3" t="s">
        <v>311</v>
      </c>
      <c r="P1115" s="3" t="s">
        <v>55</v>
      </c>
      <c r="Q1115" s="3" t="s">
        <v>31</v>
      </c>
      <c r="R1115" s="3">
        <v>25</v>
      </c>
      <c r="S1115" s="3">
        <v>17</v>
      </c>
      <c r="T1115" s="3">
        <v>42.3</v>
      </c>
      <c r="U1115" s="3">
        <v>58</v>
      </c>
      <c r="V1115" s="3">
        <v>56</v>
      </c>
      <c r="W1115" s="3">
        <v>3.6</v>
      </c>
      <c r="X1115" s="32">
        <v>252</v>
      </c>
      <c r="Y1115" s="33">
        <v>216</v>
      </c>
      <c r="Z1115" s="3">
        <v>16.7</v>
      </c>
      <c r="AA1115" s="3">
        <v>30632.400000000001</v>
      </c>
      <c r="AB1115" s="3">
        <v>25272</v>
      </c>
      <c r="AC1115" s="3">
        <v>30632.400000000001</v>
      </c>
      <c r="AD1115" s="3">
        <v>25272</v>
      </c>
    </row>
    <row r="1116" spans="1:30" x14ac:dyDescent="0.3">
      <c r="A1116" s="3" t="s">
        <v>3788</v>
      </c>
      <c r="B1116" s="4">
        <v>45884</v>
      </c>
      <c r="C1116" s="4">
        <v>93</v>
      </c>
      <c r="D1116" s="4" t="s">
        <v>25</v>
      </c>
      <c r="E1116" s="5" t="s">
        <v>45</v>
      </c>
      <c r="F1116" s="3" t="s">
        <v>3789</v>
      </c>
      <c r="G1116" s="4" t="s">
        <v>86</v>
      </c>
      <c r="H1116" s="3" t="s">
        <v>299</v>
      </c>
      <c r="I1116" s="3" t="s">
        <v>299</v>
      </c>
      <c r="J1116" s="3" t="s">
        <v>132</v>
      </c>
      <c r="K1116" s="3" t="s">
        <v>132</v>
      </c>
      <c r="L1116" s="6" t="s">
        <v>299</v>
      </c>
      <c r="M1116" s="3" t="s">
        <v>184</v>
      </c>
      <c r="N1116" s="3" t="s">
        <v>3790</v>
      </c>
      <c r="O1116" s="3" t="s">
        <v>301</v>
      </c>
      <c r="P1116" s="3" t="s">
        <v>37</v>
      </c>
      <c r="Q1116" s="3" t="s">
        <v>60</v>
      </c>
      <c r="R1116" s="3">
        <v>14</v>
      </c>
      <c r="S1116" s="3">
        <v>14</v>
      </c>
      <c r="T1116" s="3">
        <v>0</v>
      </c>
      <c r="U1116" s="3">
        <v>47</v>
      </c>
      <c r="V1116" s="3">
        <v>40</v>
      </c>
      <c r="W1116" s="3">
        <v>17.5</v>
      </c>
      <c r="X1116" s="32">
        <v>166</v>
      </c>
      <c r="Y1116" s="33">
        <v>159</v>
      </c>
      <c r="Z1116" s="3">
        <v>4.5999999999999996</v>
      </c>
      <c r="AA1116" s="3">
        <v>30604.799999999999</v>
      </c>
      <c r="AB1116" s="3">
        <v>29260.799999999999</v>
      </c>
      <c r="AC1116" s="3">
        <v>30604.799999999999</v>
      </c>
      <c r="AD1116" s="3">
        <v>29260.799999999999</v>
      </c>
    </row>
    <row r="1117" spans="1:30" x14ac:dyDescent="0.3">
      <c r="A1117" s="3" t="s">
        <v>2260</v>
      </c>
      <c r="B1117" s="4">
        <v>82881</v>
      </c>
      <c r="C1117" s="4">
        <v>174</v>
      </c>
      <c r="D1117" s="4" t="s">
        <v>25</v>
      </c>
      <c r="E1117" s="5" t="s">
        <v>45</v>
      </c>
      <c r="F1117" s="3" t="s">
        <v>2261</v>
      </c>
      <c r="G1117" s="4" t="s">
        <v>86</v>
      </c>
      <c r="H1117" s="3" t="s">
        <v>54</v>
      </c>
      <c r="I1117" s="3" t="s">
        <v>191</v>
      </c>
      <c r="J1117" s="3" t="s">
        <v>89</v>
      </c>
      <c r="K1117" s="3" t="s">
        <v>89</v>
      </c>
      <c r="L1117" s="6" t="s">
        <v>191</v>
      </c>
      <c r="M1117" s="3" t="s">
        <v>272</v>
      </c>
      <c r="N1117" s="3" t="s">
        <v>2262</v>
      </c>
      <c r="O1117" s="3" t="s">
        <v>92</v>
      </c>
      <c r="P1117" s="3" t="s">
        <v>57</v>
      </c>
      <c r="Q1117" s="3" t="s">
        <v>31</v>
      </c>
      <c r="R1117" s="3">
        <v>14</v>
      </c>
      <c r="S1117" s="3">
        <v>20</v>
      </c>
      <c r="T1117" s="3">
        <v>-26.9</v>
      </c>
      <c r="U1117" s="3">
        <v>53</v>
      </c>
      <c r="V1117" s="3">
        <v>59</v>
      </c>
      <c r="W1117" s="3">
        <v>-10.6</v>
      </c>
      <c r="X1117" s="32">
        <v>255</v>
      </c>
      <c r="Y1117" s="33">
        <v>286</v>
      </c>
      <c r="Z1117" s="3">
        <v>-10.9</v>
      </c>
      <c r="AA1117" s="3">
        <v>30589.38</v>
      </c>
      <c r="AB1117" s="3">
        <v>34315.65</v>
      </c>
      <c r="AC1117" s="3">
        <v>30589.38</v>
      </c>
      <c r="AD1117" s="3">
        <v>34315.65</v>
      </c>
    </row>
    <row r="1118" spans="1:30" x14ac:dyDescent="0.3">
      <c r="A1118" s="3" t="s">
        <v>857</v>
      </c>
      <c r="B1118" s="4">
        <v>86839</v>
      </c>
      <c r="C1118" s="4">
        <v>141</v>
      </c>
      <c r="D1118" s="4" t="s">
        <v>25</v>
      </c>
      <c r="E1118" s="5">
        <v>43081</v>
      </c>
      <c r="F1118" s="3" t="s">
        <v>858</v>
      </c>
      <c r="G1118" s="4" t="s">
        <v>86</v>
      </c>
      <c r="H1118" s="3" t="s">
        <v>831</v>
      </c>
      <c r="I1118" s="3" t="s">
        <v>232</v>
      </c>
      <c r="J1118" s="3" t="s">
        <v>232</v>
      </c>
      <c r="K1118" s="3" t="s">
        <v>132</v>
      </c>
      <c r="L1118" s="6" t="s">
        <v>175</v>
      </c>
      <c r="M1118" s="3" t="s">
        <v>184</v>
      </c>
      <c r="N1118" s="3" t="s">
        <v>859</v>
      </c>
      <c r="O1118" s="3" t="s">
        <v>92</v>
      </c>
      <c r="P1118" s="3" t="s">
        <v>234</v>
      </c>
      <c r="Q1118" s="3" t="s">
        <v>31</v>
      </c>
      <c r="R1118" s="3">
        <v>15</v>
      </c>
      <c r="U1118" s="3">
        <v>46</v>
      </c>
      <c r="X1118" s="32">
        <v>181</v>
      </c>
      <c r="Y1118" s="33"/>
      <c r="AA1118" s="3">
        <v>30553.599999999999</v>
      </c>
      <c r="AC1118" s="3">
        <v>30553.599999999999</v>
      </c>
    </row>
    <row r="1119" spans="1:30" x14ac:dyDescent="0.3">
      <c r="A1119" s="3" t="s">
        <v>2263</v>
      </c>
      <c r="B1119" s="4">
        <v>43033</v>
      </c>
      <c r="C1119" s="4">
        <v>168</v>
      </c>
      <c r="D1119" s="4" t="s">
        <v>25</v>
      </c>
      <c r="E1119" s="5" t="s">
        <v>45</v>
      </c>
      <c r="F1119" s="3" t="s">
        <v>2264</v>
      </c>
      <c r="G1119" s="4" t="s">
        <v>86</v>
      </c>
      <c r="H1119" s="3" t="s">
        <v>299</v>
      </c>
      <c r="I1119" s="3" t="s">
        <v>299</v>
      </c>
      <c r="J1119" s="3" t="s">
        <v>89</v>
      </c>
      <c r="K1119" s="3" t="s">
        <v>89</v>
      </c>
      <c r="L1119" s="6" t="s">
        <v>299</v>
      </c>
      <c r="M1119" s="3" t="s">
        <v>317</v>
      </c>
      <c r="N1119" s="3" t="s">
        <v>2265</v>
      </c>
      <c r="O1119" s="3" t="s">
        <v>301</v>
      </c>
      <c r="P1119" s="3" t="s">
        <v>63</v>
      </c>
      <c r="Q1119" s="3" t="s">
        <v>31</v>
      </c>
      <c r="R1119" s="3">
        <v>9</v>
      </c>
      <c r="S1119" s="3">
        <v>13</v>
      </c>
      <c r="T1119" s="3">
        <v>-33.6</v>
      </c>
      <c r="U1119" s="3">
        <v>42</v>
      </c>
      <c r="V1119" s="3">
        <v>42</v>
      </c>
      <c r="W1119" s="3">
        <v>-0.1</v>
      </c>
      <c r="X1119" s="32">
        <v>238</v>
      </c>
      <c r="Y1119" s="33">
        <v>239</v>
      </c>
      <c r="Z1119" s="3">
        <v>-0.4</v>
      </c>
      <c r="AA1119" s="3">
        <v>30534.9</v>
      </c>
      <c r="AB1119" s="3">
        <v>30651.75</v>
      </c>
      <c r="AC1119" s="3">
        <v>30534.9</v>
      </c>
      <c r="AD1119" s="3">
        <v>30651.75</v>
      </c>
    </row>
    <row r="1120" spans="1:30" x14ac:dyDescent="0.3">
      <c r="A1120" s="3" t="s">
        <v>3791</v>
      </c>
      <c r="B1120" s="4">
        <v>86676</v>
      </c>
      <c r="C1120" s="4">
        <v>94</v>
      </c>
      <c r="D1120" s="4" t="s">
        <v>25</v>
      </c>
      <c r="E1120" s="5" t="s">
        <v>45</v>
      </c>
      <c r="F1120" s="3" t="s">
        <v>3792</v>
      </c>
      <c r="G1120" s="4" t="s">
        <v>86</v>
      </c>
      <c r="H1120" s="3" t="s">
        <v>54</v>
      </c>
      <c r="I1120" s="3" t="s">
        <v>175</v>
      </c>
      <c r="J1120" s="3" t="s">
        <v>132</v>
      </c>
      <c r="K1120" s="3" t="s">
        <v>132</v>
      </c>
      <c r="L1120" s="6" t="s">
        <v>175</v>
      </c>
      <c r="M1120" s="3" t="s">
        <v>184</v>
      </c>
      <c r="N1120" s="3" t="s">
        <v>3793</v>
      </c>
      <c r="O1120" s="3" t="s">
        <v>92</v>
      </c>
      <c r="P1120" s="3" t="s">
        <v>49</v>
      </c>
      <c r="Q1120" s="3" t="s">
        <v>50</v>
      </c>
      <c r="R1120" s="3">
        <v>10</v>
      </c>
      <c r="S1120" s="3">
        <v>9</v>
      </c>
      <c r="T1120" s="3">
        <v>12.5</v>
      </c>
      <c r="U1120" s="3">
        <v>25</v>
      </c>
      <c r="V1120" s="3">
        <v>25</v>
      </c>
      <c r="W1120" s="3">
        <v>0</v>
      </c>
      <c r="X1120" s="32">
        <v>146</v>
      </c>
      <c r="Y1120" s="33">
        <v>110</v>
      </c>
      <c r="Z1120" s="3">
        <v>33</v>
      </c>
      <c r="AA1120" s="3">
        <v>30517.279999999999</v>
      </c>
      <c r="AB1120" s="3">
        <v>22949.439999999999</v>
      </c>
      <c r="AC1120" s="3">
        <v>30517.279999999999</v>
      </c>
      <c r="AD1120" s="3">
        <v>22949.439999999999</v>
      </c>
    </row>
    <row r="1121" spans="1:30" x14ac:dyDescent="0.3">
      <c r="A1121" s="3" t="s">
        <v>2266</v>
      </c>
      <c r="B1121" s="4">
        <v>63657</v>
      </c>
      <c r="C1121" s="4">
        <v>186</v>
      </c>
      <c r="D1121" s="4" t="s">
        <v>25</v>
      </c>
      <c r="E1121" s="5" t="s">
        <v>45</v>
      </c>
      <c r="F1121" s="3" t="s">
        <v>2267</v>
      </c>
      <c r="G1121" s="4" t="s">
        <v>86</v>
      </c>
      <c r="H1121" s="3" t="s">
        <v>153</v>
      </c>
      <c r="I1121" s="3" t="s">
        <v>153</v>
      </c>
      <c r="J1121" s="3" t="s">
        <v>89</v>
      </c>
      <c r="K1121" s="3" t="s">
        <v>132</v>
      </c>
      <c r="L1121" s="6" t="s">
        <v>116</v>
      </c>
      <c r="M1121" s="3" t="s">
        <v>1930</v>
      </c>
      <c r="N1121" s="3" t="s">
        <v>2268</v>
      </c>
      <c r="O1121" s="3" t="s">
        <v>119</v>
      </c>
      <c r="P1121" s="3" t="s">
        <v>51</v>
      </c>
      <c r="Q1121" s="3" t="s">
        <v>31</v>
      </c>
      <c r="R1121" s="3">
        <v>37</v>
      </c>
      <c r="S1121" s="3">
        <v>31</v>
      </c>
      <c r="T1121" s="3">
        <v>21.3</v>
      </c>
      <c r="U1121" s="3">
        <v>122</v>
      </c>
      <c r="V1121" s="3">
        <v>110</v>
      </c>
      <c r="W1121" s="3">
        <v>11.4</v>
      </c>
      <c r="X1121" s="32">
        <v>471</v>
      </c>
      <c r="Y1121" s="33">
        <v>469</v>
      </c>
      <c r="Z1121" s="3">
        <v>0.5</v>
      </c>
      <c r="AA1121" s="3">
        <v>30407.759999999998</v>
      </c>
      <c r="AB1121" s="3">
        <v>30246.36</v>
      </c>
      <c r="AC1121" s="3">
        <v>30407.759999999998</v>
      </c>
      <c r="AD1121" s="3">
        <v>30246.36</v>
      </c>
    </row>
    <row r="1122" spans="1:30" x14ac:dyDescent="0.3">
      <c r="A1122" s="3" t="s">
        <v>4825</v>
      </c>
      <c r="B1122" s="4">
        <v>5488</v>
      </c>
      <c r="C1122" s="4">
        <v>67</v>
      </c>
      <c r="D1122" s="4" t="s">
        <v>25</v>
      </c>
      <c r="E1122" s="5">
        <v>42503</v>
      </c>
      <c r="F1122" s="3" t="s">
        <v>4826</v>
      </c>
      <c r="G1122" s="4" t="s">
        <v>86</v>
      </c>
      <c r="H1122" s="3" t="s">
        <v>900</v>
      </c>
      <c r="I1122" s="3" t="s">
        <v>240</v>
      </c>
      <c r="J1122" s="3" t="s">
        <v>146</v>
      </c>
      <c r="K1122" s="3" t="s">
        <v>146</v>
      </c>
      <c r="L1122" s="6" t="s">
        <v>240</v>
      </c>
      <c r="M1122" s="3" t="s">
        <v>241</v>
      </c>
      <c r="N1122" s="3" t="s">
        <v>4827</v>
      </c>
      <c r="O1122" s="3" t="s">
        <v>178</v>
      </c>
      <c r="P1122" s="3" t="s">
        <v>1797</v>
      </c>
      <c r="Q1122" s="3" t="s">
        <v>60</v>
      </c>
      <c r="R1122" s="3">
        <v>2</v>
      </c>
      <c r="S1122" s="3">
        <v>1</v>
      </c>
      <c r="T1122" s="3">
        <v>200</v>
      </c>
      <c r="U1122" s="3">
        <v>6</v>
      </c>
      <c r="V1122" s="3">
        <v>6</v>
      </c>
      <c r="W1122" s="3">
        <v>4.5</v>
      </c>
      <c r="X1122" s="32">
        <v>27</v>
      </c>
      <c r="Y1122" s="33">
        <v>41</v>
      </c>
      <c r="Z1122" s="3">
        <v>-34.200000000000003</v>
      </c>
      <c r="AA1122" s="3">
        <v>30404.75</v>
      </c>
      <c r="AB1122" s="3">
        <v>45061.06</v>
      </c>
      <c r="AC1122" s="3">
        <v>31472.75</v>
      </c>
      <c r="AD1122" s="3">
        <v>47197.06</v>
      </c>
    </row>
    <row r="1123" spans="1:30" x14ac:dyDescent="0.3">
      <c r="A1123" s="3" t="s">
        <v>4828</v>
      </c>
      <c r="B1123" s="4">
        <v>4846</v>
      </c>
      <c r="C1123" s="4">
        <v>74</v>
      </c>
      <c r="D1123" s="4" t="s">
        <v>25</v>
      </c>
      <c r="E1123" s="5" t="s">
        <v>45</v>
      </c>
      <c r="F1123" s="3" t="s">
        <v>4829</v>
      </c>
      <c r="G1123" s="4" t="s">
        <v>86</v>
      </c>
      <c r="H1123" s="3" t="s">
        <v>900</v>
      </c>
      <c r="I1123" s="3" t="s">
        <v>240</v>
      </c>
      <c r="J1123" s="3" t="s">
        <v>146</v>
      </c>
      <c r="K1123" s="3" t="s">
        <v>146</v>
      </c>
      <c r="L1123" s="6" t="s">
        <v>240</v>
      </c>
      <c r="M1123" s="3" t="s">
        <v>241</v>
      </c>
      <c r="N1123" s="3" t="s">
        <v>4830</v>
      </c>
      <c r="O1123" s="3" t="s">
        <v>178</v>
      </c>
      <c r="P1123" s="3" t="s">
        <v>397</v>
      </c>
      <c r="Q1123" s="3" t="s">
        <v>31</v>
      </c>
      <c r="R1123" s="3">
        <v>5</v>
      </c>
      <c r="S1123" s="3">
        <v>5</v>
      </c>
      <c r="T1123" s="3">
        <v>0</v>
      </c>
      <c r="U1123" s="3">
        <v>11</v>
      </c>
      <c r="V1123" s="3">
        <v>14</v>
      </c>
      <c r="W1123" s="3">
        <v>-22.8</v>
      </c>
      <c r="X1123" s="32">
        <v>57</v>
      </c>
      <c r="Y1123" s="33">
        <v>75</v>
      </c>
      <c r="Z1123" s="3">
        <v>-24.5</v>
      </c>
      <c r="AA1123" s="3">
        <v>30379.41</v>
      </c>
      <c r="AB1123" s="3">
        <v>39760.160000000003</v>
      </c>
      <c r="AC1123" s="3">
        <v>30379.41</v>
      </c>
      <c r="AD1123" s="3">
        <v>39760.160000000003</v>
      </c>
    </row>
    <row r="1124" spans="1:30" x14ac:dyDescent="0.3">
      <c r="A1124" s="3" t="s">
        <v>3794</v>
      </c>
      <c r="B1124" s="4">
        <v>69945</v>
      </c>
      <c r="C1124" s="4">
        <v>94</v>
      </c>
      <c r="D1124" s="4" t="s">
        <v>25</v>
      </c>
      <c r="E1124" s="5" t="s">
        <v>45</v>
      </c>
      <c r="F1124" s="3" t="s">
        <v>3795</v>
      </c>
      <c r="G1124" s="4" t="s">
        <v>86</v>
      </c>
      <c r="H1124" s="3" t="s">
        <v>54</v>
      </c>
      <c r="I1124" s="3" t="s">
        <v>191</v>
      </c>
      <c r="J1124" s="3" t="s">
        <v>132</v>
      </c>
      <c r="K1124" s="3" t="s">
        <v>132</v>
      </c>
      <c r="L1124" s="6" t="s">
        <v>191</v>
      </c>
      <c r="M1124" s="3" t="s">
        <v>272</v>
      </c>
      <c r="N1124" s="3" t="s">
        <v>3796</v>
      </c>
      <c r="O1124" s="3" t="s">
        <v>92</v>
      </c>
      <c r="P1124" s="3" t="s">
        <v>397</v>
      </c>
      <c r="Q1124" s="3" t="s">
        <v>31</v>
      </c>
      <c r="R1124" s="3">
        <v>9</v>
      </c>
      <c r="S1124" s="3">
        <v>7</v>
      </c>
      <c r="T1124" s="3">
        <v>30.8</v>
      </c>
      <c r="U1124" s="3">
        <v>27</v>
      </c>
      <c r="V1124" s="3">
        <v>22</v>
      </c>
      <c r="W1124" s="3">
        <v>25.3</v>
      </c>
      <c r="X1124" s="32">
        <v>131</v>
      </c>
      <c r="Y1124" s="33">
        <v>92</v>
      </c>
      <c r="Z1124" s="3">
        <v>43.6</v>
      </c>
      <c r="AA1124" s="3">
        <v>30373.02</v>
      </c>
      <c r="AB1124" s="3">
        <v>21157.11</v>
      </c>
      <c r="AC1124" s="3">
        <v>30373.02</v>
      </c>
      <c r="AD1124" s="3">
        <v>21157.11</v>
      </c>
    </row>
    <row r="1125" spans="1:30" x14ac:dyDescent="0.3">
      <c r="A1125" s="3" t="s">
        <v>2269</v>
      </c>
      <c r="B1125" s="4">
        <v>37887</v>
      </c>
      <c r="C1125" s="4">
        <v>77</v>
      </c>
      <c r="D1125" s="4" t="s">
        <v>25</v>
      </c>
      <c r="E1125" s="5" t="s">
        <v>45</v>
      </c>
      <c r="F1125" s="3" t="s">
        <v>2270</v>
      </c>
      <c r="G1125" s="4" t="s">
        <v>86</v>
      </c>
      <c r="H1125" s="3" t="s">
        <v>252</v>
      </c>
      <c r="I1125" s="3" t="s">
        <v>252</v>
      </c>
      <c r="J1125" s="3" t="s">
        <v>89</v>
      </c>
      <c r="K1125" s="3" t="s">
        <v>104</v>
      </c>
      <c r="L1125" s="6" t="s">
        <v>252</v>
      </c>
      <c r="M1125" s="3" t="s">
        <v>154</v>
      </c>
      <c r="N1125" s="3" t="s">
        <v>2271</v>
      </c>
      <c r="O1125" s="3" t="s">
        <v>311</v>
      </c>
      <c r="P1125" s="3" t="s">
        <v>66</v>
      </c>
      <c r="Q1125" s="3" t="s">
        <v>60</v>
      </c>
      <c r="R1125" s="3">
        <v>31</v>
      </c>
      <c r="S1125" s="3">
        <v>20</v>
      </c>
      <c r="T1125" s="3">
        <v>53.4</v>
      </c>
      <c r="U1125" s="3">
        <v>107</v>
      </c>
      <c r="V1125" s="3">
        <v>80</v>
      </c>
      <c r="W1125" s="3">
        <v>33.299999999999997</v>
      </c>
      <c r="X1125" s="16">
        <v>311</v>
      </c>
      <c r="Y1125" s="7">
        <v>304</v>
      </c>
      <c r="Z1125" s="3">
        <v>2.1</v>
      </c>
      <c r="AA1125" s="3">
        <v>30336.6</v>
      </c>
      <c r="AB1125" s="3">
        <v>29707.3</v>
      </c>
      <c r="AC1125" s="3">
        <v>30336.6</v>
      </c>
      <c r="AD1125" s="3">
        <v>29707.3</v>
      </c>
    </row>
    <row r="1126" spans="1:30" x14ac:dyDescent="0.3">
      <c r="A1126" s="3" t="s">
        <v>2272</v>
      </c>
      <c r="B1126" s="4">
        <v>43145</v>
      </c>
      <c r="C1126" s="4">
        <v>158</v>
      </c>
      <c r="D1126" s="4" t="s">
        <v>25</v>
      </c>
      <c r="E1126" s="5" t="s">
        <v>45</v>
      </c>
      <c r="F1126" s="3" t="s">
        <v>2273</v>
      </c>
      <c r="G1126" s="4" t="s">
        <v>86</v>
      </c>
      <c r="H1126" s="3" t="s">
        <v>299</v>
      </c>
      <c r="I1126" s="3" t="s">
        <v>299</v>
      </c>
      <c r="J1126" s="3" t="s">
        <v>89</v>
      </c>
      <c r="K1126" s="3" t="s">
        <v>89</v>
      </c>
      <c r="L1126" s="6" t="s">
        <v>299</v>
      </c>
      <c r="M1126" s="3" t="s">
        <v>184</v>
      </c>
      <c r="N1126" s="3" t="s">
        <v>2274</v>
      </c>
      <c r="O1126" s="3" t="s">
        <v>301</v>
      </c>
      <c r="P1126" s="3" t="s">
        <v>63</v>
      </c>
      <c r="Q1126" s="3" t="s">
        <v>31</v>
      </c>
      <c r="R1126" s="3">
        <v>48</v>
      </c>
      <c r="S1126" s="3">
        <v>30</v>
      </c>
      <c r="T1126" s="3">
        <v>60.7</v>
      </c>
      <c r="U1126" s="3">
        <v>110</v>
      </c>
      <c r="V1126" s="3">
        <v>95</v>
      </c>
      <c r="W1126" s="3">
        <v>16</v>
      </c>
      <c r="X1126" s="32">
        <v>306</v>
      </c>
      <c r="Y1126" s="33">
        <v>293</v>
      </c>
      <c r="Z1126" s="3">
        <v>4.5</v>
      </c>
      <c r="AA1126" s="3">
        <v>30332.12</v>
      </c>
      <c r="AB1126" s="3">
        <v>30688.49</v>
      </c>
      <c r="AC1126" s="3">
        <v>35176.120000000003</v>
      </c>
      <c r="AD1126" s="3">
        <v>33670.49</v>
      </c>
    </row>
    <row r="1127" spans="1:30" x14ac:dyDescent="0.3">
      <c r="A1127" s="3" t="s">
        <v>3797</v>
      </c>
      <c r="B1127" s="4">
        <v>43432</v>
      </c>
      <c r="C1127" s="4">
        <v>87</v>
      </c>
      <c r="D1127" s="4" t="s">
        <v>25</v>
      </c>
      <c r="E1127" s="5" t="s">
        <v>45</v>
      </c>
      <c r="F1127" s="3" t="s">
        <v>3798</v>
      </c>
      <c r="G1127" s="4" t="s">
        <v>86</v>
      </c>
      <c r="H1127" s="3" t="s">
        <v>299</v>
      </c>
      <c r="I1127" s="3" t="s">
        <v>299</v>
      </c>
      <c r="J1127" s="3" t="s">
        <v>132</v>
      </c>
      <c r="K1127" s="3" t="s">
        <v>132</v>
      </c>
      <c r="L1127" s="6" t="s">
        <v>299</v>
      </c>
      <c r="M1127" s="3" t="s">
        <v>317</v>
      </c>
      <c r="N1127" s="3" t="s">
        <v>3799</v>
      </c>
      <c r="O1127" s="3" t="s">
        <v>301</v>
      </c>
      <c r="P1127" s="3" t="s">
        <v>2213</v>
      </c>
      <c r="Q1127" s="3" t="s">
        <v>60</v>
      </c>
      <c r="R1127" s="3">
        <v>40</v>
      </c>
      <c r="S1127" s="3">
        <v>31</v>
      </c>
      <c r="T1127" s="3">
        <v>29</v>
      </c>
      <c r="U1127" s="3">
        <v>77</v>
      </c>
      <c r="V1127" s="3">
        <v>64</v>
      </c>
      <c r="W1127" s="3">
        <v>20.3</v>
      </c>
      <c r="X1127" s="32">
        <v>179</v>
      </c>
      <c r="Y1127" s="33">
        <v>214</v>
      </c>
      <c r="Z1127" s="3">
        <v>-16.399999999999999</v>
      </c>
      <c r="AA1127" s="3">
        <v>30201.599999999999</v>
      </c>
      <c r="AB1127" s="3">
        <v>33739.199999999997</v>
      </c>
      <c r="AC1127" s="3">
        <v>32649.599999999999</v>
      </c>
      <c r="AD1127" s="3">
        <v>35776.800000000003</v>
      </c>
    </row>
    <row r="1128" spans="1:30" x14ac:dyDescent="0.3">
      <c r="A1128" s="3" t="s">
        <v>4270</v>
      </c>
      <c r="B1128" s="4">
        <v>27022</v>
      </c>
      <c r="C1128" s="4">
        <v>46</v>
      </c>
      <c r="D1128" s="4" t="s">
        <v>25</v>
      </c>
      <c r="E1128" s="5" t="s">
        <v>45</v>
      </c>
      <c r="F1128" s="3" t="s">
        <v>4271</v>
      </c>
      <c r="G1128" s="4" t="s">
        <v>86</v>
      </c>
      <c r="H1128" s="3" t="s">
        <v>735</v>
      </c>
      <c r="I1128" s="3" t="s">
        <v>736</v>
      </c>
      <c r="J1128" s="3" t="s">
        <v>736</v>
      </c>
      <c r="K1128" s="3" t="s">
        <v>146</v>
      </c>
      <c r="L1128" s="6" t="s">
        <v>175</v>
      </c>
      <c r="M1128" s="3" t="s">
        <v>176</v>
      </c>
      <c r="N1128" s="3" t="s">
        <v>4272</v>
      </c>
      <c r="O1128" s="3" t="s">
        <v>178</v>
      </c>
      <c r="P1128" s="3" t="s">
        <v>397</v>
      </c>
      <c r="Q1128" s="3" t="s">
        <v>31</v>
      </c>
      <c r="R1128" s="3">
        <v>14</v>
      </c>
      <c r="S1128" s="3">
        <v>8</v>
      </c>
      <c r="T1128" s="3">
        <v>71.400000000000006</v>
      </c>
      <c r="U1128" s="3">
        <v>47</v>
      </c>
      <c r="V1128" s="3">
        <v>29</v>
      </c>
      <c r="W1128" s="3">
        <v>60</v>
      </c>
      <c r="X1128" s="32">
        <v>172</v>
      </c>
      <c r="Y1128" s="33">
        <v>137</v>
      </c>
      <c r="Z1128" s="3">
        <v>25.9</v>
      </c>
      <c r="AA1128" s="3">
        <v>30185.85</v>
      </c>
      <c r="AB1128" s="3">
        <v>23756</v>
      </c>
      <c r="AC1128" s="3">
        <v>30629.85</v>
      </c>
      <c r="AD1128" s="3">
        <v>23902</v>
      </c>
    </row>
    <row r="1129" spans="1:30" x14ac:dyDescent="0.3">
      <c r="A1129" s="3" t="s">
        <v>1054</v>
      </c>
      <c r="B1129" s="4">
        <v>57157</v>
      </c>
      <c r="C1129" s="4">
        <v>202</v>
      </c>
      <c r="D1129" s="4" t="s">
        <v>25</v>
      </c>
      <c r="E1129" s="5" t="s">
        <v>45</v>
      </c>
      <c r="F1129" s="3" t="s">
        <v>1055</v>
      </c>
      <c r="G1129" s="4" t="s">
        <v>86</v>
      </c>
      <c r="H1129" s="3" t="s">
        <v>116</v>
      </c>
      <c r="I1129" s="3" t="s">
        <v>116</v>
      </c>
      <c r="J1129" s="3" t="s">
        <v>116</v>
      </c>
      <c r="K1129" s="3" t="s">
        <v>104</v>
      </c>
      <c r="L1129" s="6" t="s">
        <v>116</v>
      </c>
      <c r="M1129" s="3" t="s">
        <v>1056</v>
      </c>
      <c r="N1129" s="3" t="s">
        <v>1057</v>
      </c>
      <c r="O1129" s="3" t="s">
        <v>119</v>
      </c>
      <c r="P1129" s="3" t="s">
        <v>213</v>
      </c>
      <c r="Q1129" s="3" t="s">
        <v>60</v>
      </c>
      <c r="R1129" s="3">
        <v>91</v>
      </c>
      <c r="S1129" s="3">
        <v>51</v>
      </c>
      <c r="T1129" s="3">
        <v>76.900000000000006</v>
      </c>
      <c r="U1129" s="3">
        <v>250</v>
      </c>
      <c r="V1129" s="3">
        <v>164</v>
      </c>
      <c r="W1129" s="3">
        <v>52</v>
      </c>
      <c r="X1129" s="32">
        <v>769</v>
      </c>
      <c r="Y1129" s="33">
        <v>457</v>
      </c>
      <c r="Z1129" s="3">
        <v>68.099999999999994</v>
      </c>
      <c r="AA1129" s="3">
        <v>30142.080000000002</v>
      </c>
      <c r="AB1129" s="3">
        <v>19850.88</v>
      </c>
      <c r="AC1129" s="3">
        <v>33371.760000000002</v>
      </c>
      <c r="AD1129" s="3">
        <v>19850.88</v>
      </c>
    </row>
    <row r="1130" spans="1:30" x14ac:dyDescent="0.3">
      <c r="A1130" s="3" t="s">
        <v>3800</v>
      </c>
      <c r="B1130" s="4">
        <v>84393</v>
      </c>
      <c r="C1130" s="4">
        <v>116</v>
      </c>
      <c r="D1130" s="4" t="s">
        <v>25</v>
      </c>
      <c r="E1130" s="5" t="s">
        <v>45</v>
      </c>
      <c r="F1130" s="3" t="s">
        <v>3801</v>
      </c>
      <c r="G1130" s="4" t="s">
        <v>86</v>
      </c>
      <c r="H1130" s="3" t="s">
        <v>54</v>
      </c>
      <c r="I1130" s="3" t="s">
        <v>191</v>
      </c>
      <c r="J1130" s="3" t="s">
        <v>132</v>
      </c>
      <c r="K1130" s="3" t="s">
        <v>132</v>
      </c>
      <c r="L1130" s="6" t="s">
        <v>191</v>
      </c>
      <c r="M1130" s="3" t="s">
        <v>272</v>
      </c>
      <c r="N1130" s="3" t="s">
        <v>3802</v>
      </c>
      <c r="O1130" s="3" t="s">
        <v>92</v>
      </c>
      <c r="P1130" s="3" t="s">
        <v>213</v>
      </c>
      <c r="Q1130" s="3" t="s">
        <v>60</v>
      </c>
      <c r="R1130" s="3">
        <v>22</v>
      </c>
      <c r="S1130" s="3">
        <v>24</v>
      </c>
      <c r="T1130" s="3">
        <v>-8.3000000000000007</v>
      </c>
      <c r="U1130" s="3">
        <v>75</v>
      </c>
      <c r="V1130" s="3">
        <v>69</v>
      </c>
      <c r="W1130" s="3">
        <v>8.6999999999999993</v>
      </c>
      <c r="X1130" s="32">
        <v>298</v>
      </c>
      <c r="Y1130" s="33">
        <v>219</v>
      </c>
      <c r="Z1130" s="3">
        <v>35.9</v>
      </c>
      <c r="AA1130" s="3">
        <v>30038.400000000001</v>
      </c>
      <c r="AB1130" s="3">
        <v>22108.799999999999</v>
      </c>
      <c r="AC1130" s="3">
        <v>30038.400000000001</v>
      </c>
      <c r="AD1130" s="3">
        <v>22108.799999999999</v>
      </c>
    </row>
    <row r="1131" spans="1:30" x14ac:dyDescent="0.3">
      <c r="A1131" s="3" t="s">
        <v>3803</v>
      </c>
      <c r="B1131" s="4">
        <v>77768</v>
      </c>
      <c r="C1131" s="4">
        <v>110</v>
      </c>
      <c r="D1131" s="4" t="s">
        <v>25</v>
      </c>
      <c r="E1131" s="5" t="s">
        <v>45</v>
      </c>
      <c r="F1131" s="3" t="s">
        <v>3804</v>
      </c>
      <c r="G1131" s="4" t="s">
        <v>86</v>
      </c>
      <c r="H1131" s="3" t="s">
        <v>54</v>
      </c>
      <c r="I1131" s="3" t="s">
        <v>175</v>
      </c>
      <c r="J1131" s="3" t="s">
        <v>132</v>
      </c>
      <c r="K1131" s="3" t="s">
        <v>104</v>
      </c>
      <c r="L1131" s="6" t="s">
        <v>175</v>
      </c>
      <c r="M1131" s="3" t="s">
        <v>184</v>
      </c>
      <c r="N1131" s="3" t="s">
        <v>3805</v>
      </c>
      <c r="O1131" s="3" t="s">
        <v>92</v>
      </c>
      <c r="P1131" s="3" t="s">
        <v>161</v>
      </c>
      <c r="Q1131" s="3" t="s">
        <v>31</v>
      </c>
      <c r="R1131" s="3">
        <v>6</v>
      </c>
      <c r="S1131" s="3">
        <v>2</v>
      </c>
      <c r="T1131" s="3">
        <v>195.8</v>
      </c>
      <c r="U1131" s="3">
        <v>40</v>
      </c>
      <c r="V1131" s="3">
        <v>29</v>
      </c>
      <c r="W1131" s="3">
        <v>37.6</v>
      </c>
      <c r="X1131" s="32">
        <v>171</v>
      </c>
      <c r="Y1131" s="33">
        <v>139</v>
      </c>
      <c r="Z1131" s="3">
        <v>22.6</v>
      </c>
      <c r="AA1131" s="3">
        <v>29986.58</v>
      </c>
      <c r="AB1131" s="3">
        <v>24565.34</v>
      </c>
      <c r="AC1131" s="3">
        <v>31954.58</v>
      </c>
      <c r="AD1131" s="3">
        <v>26065.34</v>
      </c>
    </row>
    <row r="1132" spans="1:30" x14ac:dyDescent="0.3">
      <c r="A1132" s="3" t="s">
        <v>2908</v>
      </c>
      <c r="B1132" s="4">
        <v>86771</v>
      </c>
      <c r="C1132" s="4">
        <v>106</v>
      </c>
      <c r="D1132" s="4" t="s">
        <v>25</v>
      </c>
      <c r="E1132" s="5" t="s">
        <v>45</v>
      </c>
      <c r="F1132" s="3" t="s">
        <v>2909</v>
      </c>
      <c r="G1132" s="4" t="s">
        <v>86</v>
      </c>
      <c r="H1132" s="3" t="s">
        <v>831</v>
      </c>
      <c r="I1132" s="3" t="s">
        <v>232</v>
      </c>
      <c r="J1132" s="3" t="s">
        <v>232</v>
      </c>
      <c r="K1132" s="3" t="s">
        <v>89</v>
      </c>
      <c r="L1132" s="6" t="s">
        <v>175</v>
      </c>
      <c r="M1132" s="3" t="s">
        <v>176</v>
      </c>
      <c r="N1132" s="3" t="s">
        <v>2910</v>
      </c>
      <c r="O1132" s="3" t="s">
        <v>92</v>
      </c>
      <c r="P1132" s="3" t="s">
        <v>234</v>
      </c>
      <c r="Q1132" s="3" t="s">
        <v>31</v>
      </c>
      <c r="R1132" s="3">
        <v>16</v>
      </c>
      <c r="S1132" s="3">
        <v>9</v>
      </c>
      <c r="T1132" s="3">
        <v>73.099999999999994</v>
      </c>
      <c r="U1132" s="3">
        <v>41</v>
      </c>
      <c r="V1132" s="3">
        <v>40</v>
      </c>
      <c r="W1132" s="3">
        <v>1.5</v>
      </c>
      <c r="X1132" s="32">
        <v>145</v>
      </c>
      <c r="Y1132" s="33">
        <v>231</v>
      </c>
      <c r="Z1132" s="3">
        <v>-37.4</v>
      </c>
      <c r="AA1132" s="3">
        <v>29980.720000000001</v>
      </c>
      <c r="AB1132" s="3">
        <v>47872.44</v>
      </c>
      <c r="AC1132" s="3">
        <v>29980.720000000001</v>
      </c>
      <c r="AD1132" s="3">
        <v>47872.44</v>
      </c>
    </row>
    <row r="1133" spans="1:30" x14ac:dyDescent="0.3">
      <c r="A1133" s="3" t="s">
        <v>5782</v>
      </c>
      <c r="B1133" s="4">
        <v>18976</v>
      </c>
      <c r="C1133" s="4">
        <v>121</v>
      </c>
      <c r="D1133" s="4" t="s">
        <v>25</v>
      </c>
      <c r="E1133" s="5" t="s">
        <v>45</v>
      </c>
      <c r="F1133" s="3" t="s">
        <v>5783</v>
      </c>
      <c r="G1133" s="4" t="s">
        <v>86</v>
      </c>
      <c r="H1133" s="3" t="s">
        <v>758</v>
      </c>
      <c r="I1133" s="3" t="s">
        <v>175</v>
      </c>
      <c r="J1133" s="3" t="s">
        <v>104</v>
      </c>
      <c r="K1133" s="3" t="s">
        <v>104</v>
      </c>
      <c r="L1133" s="6" t="s">
        <v>175</v>
      </c>
      <c r="M1133" s="3" t="s">
        <v>176</v>
      </c>
      <c r="N1133" s="3" t="s">
        <v>5784</v>
      </c>
      <c r="O1133" s="3" t="s">
        <v>178</v>
      </c>
      <c r="P1133" s="3" t="s">
        <v>55</v>
      </c>
      <c r="Q1133" s="3" t="s">
        <v>31</v>
      </c>
      <c r="R1133" s="3">
        <v>24</v>
      </c>
      <c r="S1133" s="3">
        <v>24</v>
      </c>
      <c r="T1133" s="3">
        <v>0</v>
      </c>
      <c r="U1133" s="3">
        <v>74</v>
      </c>
      <c r="V1133" s="3">
        <v>86</v>
      </c>
      <c r="W1133" s="3">
        <v>-14</v>
      </c>
      <c r="X1133" s="32">
        <v>391</v>
      </c>
      <c r="Y1133" s="33">
        <v>415</v>
      </c>
      <c r="Z1133" s="3">
        <v>-5.9</v>
      </c>
      <c r="AA1133" s="3">
        <v>29959.68</v>
      </c>
      <c r="AB1133" s="3">
        <v>31767.360000000001</v>
      </c>
      <c r="AC1133" s="3">
        <v>30685.68</v>
      </c>
      <c r="AD1133" s="3">
        <v>32595.360000000001</v>
      </c>
    </row>
    <row r="1134" spans="1:30" x14ac:dyDescent="0.3">
      <c r="A1134" s="3" t="s">
        <v>2275</v>
      </c>
      <c r="B1134" s="4">
        <v>43296</v>
      </c>
      <c r="C1134" s="4">
        <v>106</v>
      </c>
      <c r="D1134" s="4" t="s">
        <v>25</v>
      </c>
      <c r="E1134" s="5" t="s">
        <v>45</v>
      </c>
      <c r="F1134" s="3" t="s">
        <v>2276</v>
      </c>
      <c r="G1134" s="4" t="s">
        <v>86</v>
      </c>
      <c r="H1134" s="3" t="s">
        <v>299</v>
      </c>
      <c r="I1134" s="3" t="s">
        <v>299</v>
      </c>
      <c r="J1134" s="3" t="s">
        <v>89</v>
      </c>
      <c r="K1134" s="3" t="s">
        <v>89</v>
      </c>
      <c r="L1134" s="6" t="s">
        <v>299</v>
      </c>
      <c r="M1134" s="3" t="s">
        <v>184</v>
      </c>
      <c r="N1134" s="3" t="s">
        <v>2277</v>
      </c>
      <c r="O1134" s="3" t="s">
        <v>301</v>
      </c>
      <c r="P1134" s="3" t="s">
        <v>397</v>
      </c>
      <c r="Q1134" s="3" t="s">
        <v>31</v>
      </c>
      <c r="R1134" s="3">
        <v>18</v>
      </c>
      <c r="S1134" s="3">
        <v>18</v>
      </c>
      <c r="T1134" s="3">
        <v>0</v>
      </c>
      <c r="U1134" s="3">
        <v>54</v>
      </c>
      <c r="V1134" s="3">
        <v>60</v>
      </c>
      <c r="W1134" s="3">
        <v>-10</v>
      </c>
      <c r="X1134" s="32">
        <v>190</v>
      </c>
      <c r="Y1134" s="33">
        <v>218</v>
      </c>
      <c r="Z1134" s="3">
        <v>-12.6</v>
      </c>
      <c r="AA1134" s="3">
        <v>29936.400000000001</v>
      </c>
      <c r="AB1134" s="3">
        <v>33747.300000000003</v>
      </c>
      <c r="AC1134" s="3">
        <v>29936.400000000001</v>
      </c>
      <c r="AD1134" s="3">
        <v>33747.300000000003</v>
      </c>
    </row>
    <row r="1135" spans="1:30" x14ac:dyDescent="0.3">
      <c r="A1135" s="3" t="s">
        <v>4831</v>
      </c>
      <c r="B1135" s="4">
        <v>65128</v>
      </c>
      <c r="C1135" s="4">
        <v>29</v>
      </c>
      <c r="D1135" s="4" t="s">
        <v>25</v>
      </c>
      <c r="E1135" s="5" t="s">
        <v>45</v>
      </c>
      <c r="F1135" s="3" t="s">
        <v>4832</v>
      </c>
      <c r="G1135" s="4" t="s">
        <v>86</v>
      </c>
      <c r="H1135" s="3" t="s">
        <v>54</v>
      </c>
      <c r="I1135" s="3" t="s">
        <v>191</v>
      </c>
      <c r="J1135" s="3" t="s">
        <v>146</v>
      </c>
      <c r="K1135" s="3" t="s">
        <v>146</v>
      </c>
      <c r="L1135" s="6" t="s">
        <v>191</v>
      </c>
      <c r="M1135" s="3" t="s">
        <v>211</v>
      </c>
      <c r="N1135" s="3" t="s">
        <v>4833</v>
      </c>
      <c r="O1135" s="3" t="s">
        <v>92</v>
      </c>
      <c r="P1135" s="3" t="s">
        <v>161</v>
      </c>
      <c r="Q1135" s="3" t="s">
        <v>31</v>
      </c>
      <c r="R1135" s="3">
        <v>6</v>
      </c>
      <c r="S1135" s="3">
        <v>7</v>
      </c>
      <c r="T1135" s="3">
        <v>-21.1</v>
      </c>
      <c r="U1135" s="3">
        <v>11</v>
      </c>
      <c r="V1135" s="3">
        <v>18</v>
      </c>
      <c r="W1135" s="3">
        <v>-40</v>
      </c>
      <c r="X1135" s="32">
        <v>101</v>
      </c>
      <c r="Y1135" s="33">
        <v>84</v>
      </c>
      <c r="Z1135" s="3">
        <v>20.3</v>
      </c>
      <c r="AA1135" s="3">
        <v>29877.82</v>
      </c>
      <c r="AB1135" s="3">
        <v>25320.86</v>
      </c>
      <c r="AC1135" s="3">
        <v>30957.82</v>
      </c>
      <c r="AD1135" s="3">
        <v>25728.86</v>
      </c>
    </row>
    <row r="1136" spans="1:30" x14ac:dyDescent="0.3">
      <c r="A1136" s="3" t="s">
        <v>412</v>
      </c>
      <c r="B1136" s="4">
        <v>100129</v>
      </c>
      <c r="C1136" s="4">
        <v>88</v>
      </c>
      <c r="D1136" s="4" t="s">
        <v>25</v>
      </c>
      <c r="E1136" s="5">
        <v>43164</v>
      </c>
      <c r="F1136" s="3" t="s">
        <v>413</v>
      </c>
      <c r="G1136" s="4" t="s">
        <v>86</v>
      </c>
      <c r="H1136" s="3" t="s">
        <v>54</v>
      </c>
      <c r="I1136" s="3" t="s">
        <v>191</v>
      </c>
      <c r="J1136" s="3" t="s">
        <v>132</v>
      </c>
      <c r="K1136" s="3" t="s">
        <v>132</v>
      </c>
      <c r="L1136" s="6" t="s">
        <v>191</v>
      </c>
      <c r="M1136" s="3" t="s">
        <v>211</v>
      </c>
      <c r="N1136" s="3" t="s">
        <v>414</v>
      </c>
      <c r="O1136" s="3" t="s">
        <v>92</v>
      </c>
      <c r="P1136" s="3" t="s">
        <v>341</v>
      </c>
      <c r="Q1136" s="3" t="s">
        <v>31</v>
      </c>
      <c r="R1136" s="3">
        <v>37</v>
      </c>
      <c r="U1136" s="3">
        <v>89</v>
      </c>
      <c r="V1136" s="3">
        <v>139</v>
      </c>
      <c r="W1136" s="3">
        <v>-36</v>
      </c>
      <c r="X1136" s="32">
        <v>153</v>
      </c>
      <c r="Y1136" s="33">
        <v>139</v>
      </c>
      <c r="Z1136" s="3">
        <v>10.1</v>
      </c>
      <c r="AA1136" s="3">
        <v>29871.72</v>
      </c>
      <c r="AB1136" s="3">
        <v>27138.36</v>
      </c>
      <c r="AC1136" s="3">
        <v>29871.72</v>
      </c>
      <c r="AD1136" s="3">
        <v>27138.36</v>
      </c>
    </row>
    <row r="1137" spans="1:30" x14ac:dyDescent="0.3">
      <c r="A1137" s="3" t="s">
        <v>546</v>
      </c>
      <c r="B1137" s="4">
        <v>36649</v>
      </c>
      <c r="C1137" s="4">
        <v>50</v>
      </c>
      <c r="D1137" s="4" t="s">
        <v>25</v>
      </c>
      <c r="E1137" s="5">
        <v>42985</v>
      </c>
      <c r="F1137" s="3" t="s">
        <v>547</v>
      </c>
      <c r="G1137" s="4" t="s">
        <v>86</v>
      </c>
      <c r="H1137" s="3" t="s">
        <v>252</v>
      </c>
      <c r="I1137" s="3" t="s">
        <v>252</v>
      </c>
      <c r="J1137" s="3" t="s">
        <v>132</v>
      </c>
      <c r="K1137" s="3" t="s">
        <v>132</v>
      </c>
      <c r="L1137" s="6" t="s">
        <v>252</v>
      </c>
      <c r="M1137" s="3" t="s">
        <v>154</v>
      </c>
      <c r="N1137" s="3" t="s">
        <v>548</v>
      </c>
      <c r="O1137" s="3" t="s">
        <v>311</v>
      </c>
      <c r="P1137" s="3" t="s">
        <v>549</v>
      </c>
      <c r="Q1137" s="3" t="s">
        <v>60</v>
      </c>
      <c r="R1137" s="3">
        <v>10</v>
      </c>
      <c r="S1137" s="3">
        <v>40</v>
      </c>
      <c r="T1137" s="3">
        <v>-75</v>
      </c>
      <c r="U1137" s="3">
        <v>31</v>
      </c>
      <c r="V1137" s="3">
        <v>40</v>
      </c>
      <c r="W1137" s="3">
        <v>-21.9</v>
      </c>
      <c r="X1137" s="32">
        <v>147</v>
      </c>
      <c r="Y1137" s="33">
        <v>40</v>
      </c>
      <c r="Z1137" s="3">
        <v>268.10000000000002</v>
      </c>
      <c r="AA1137" s="3">
        <v>29773.95</v>
      </c>
      <c r="AB1137" s="3">
        <v>8088</v>
      </c>
      <c r="AC1137" s="3">
        <v>29773.95</v>
      </c>
      <c r="AD1137" s="3">
        <v>8088</v>
      </c>
    </row>
    <row r="1138" spans="1:30" x14ac:dyDescent="0.3">
      <c r="A1138" s="3" t="s">
        <v>2278</v>
      </c>
      <c r="B1138" s="4">
        <v>63586</v>
      </c>
      <c r="C1138" s="4">
        <v>210</v>
      </c>
      <c r="D1138" s="4" t="s">
        <v>25</v>
      </c>
      <c r="E1138" s="5" t="s">
        <v>45</v>
      </c>
      <c r="F1138" s="3" t="s">
        <v>2279</v>
      </c>
      <c r="G1138" s="4" t="s">
        <v>86</v>
      </c>
      <c r="H1138" s="3" t="s">
        <v>153</v>
      </c>
      <c r="I1138" s="3" t="s">
        <v>153</v>
      </c>
      <c r="J1138" s="3" t="s">
        <v>89</v>
      </c>
      <c r="K1138" s="3" t="s">
        <v>132</v>
      </c>
      <c r="L1138" s="6" t="s">
        <v>116</v>
      </c>
      <c r="M1138" s="3" t="s">
        <v>1930</v>
      </c>
      <c r="N1138" s="3" t="s">
        <v>2280</v>
      </c>
      <c r="O1138" s="3" t="s">
        <v>119</v>
      </c>
      <c r="P1138" s="3" t="s">
        <v>51</v>
      </c>
      <c r="Q1138" s="3" t="s">
        <v>31</v>
      </c>
      <c r="R1138" s="3">
        <v>25</v>
      </c>
      <c r="S1138" s="3">
        <v>40</v>
      </c>
      <c r="T1138" s="3">
        <v>-37.5</v>
      </c>
      <c r="U1138" s="3">
        <v>97</v>
      </c>
      <c r="V1138" s="3">
        <v>146</v>
      </c>
      <c r="W1138" s="3">
        <v>-33.6</v>
      </c>
      <c r="X1138" s="32">
        <v>460</v>
      </c>
      <c r="Y1138" s="33">
        <v>568</v>
      </c>
      <c r="Z1138" s="3">
        <v>-19</v>
      </c>
      <c r="AA1138" s="3">
        <v>29713.74</v>
      </c>
      <c r="AB1138" s="3">
        <v>36680.839999999997</v>
      </c>
      <c r="AC1138" s="3">
        <v>29713.74</v>
      </c>
      <c r="AD1138" s="3">
        <v>36680.839999999997</v>
      </c>
    </row>
    <row r="1139" spans="1:30" x14ac:dyDescent="0.3">
      <c r="A1139" s="3" t="s">
        <v>2281</v>
      </c>
      <c r="B1139" s="4">
        <v>77673</v>
      </c>
      <c r="C1139" s="4">
        <v>156</v>
      </c>
      <c r="D1139" s="4" t="s">
        <v>25</v>
      </c>
      <c r="E1139" s="5" t="s">
        <v>45</v>
      </c>
      <c r="F1139" s="3" t="s">
        <v>2282</v>
      </c>
      <c r="G1139" s="4" t="s">
        <v>86</v>
      </c>
      <c r="H1139" s="3" t="s">
        <v>252</v>
      </c>
      <c r="I1139" s="3" t="s">
        <v>252</v>
      </c>
      <c r="J1139" s="3" t="s">
        <v>89</v>
      </c>
      <c r="K1139" s="3" t="s">
        <v>89</v>
      </c>
      <c r="L1139" s="6" t="s">
        <v>252</v>
      </c>
      <c r="M1139" s="3" t="s">
        <v>184</v>
      </c>
      <c r="N1139" s="3" t="s">
        <v>2283</v>
      </c>
      <c r="O1139" s="3" t="s">
        <v>92</v>
      </c>
      <c r="P1139" s="3" t="s">
        <v>397</v>
      </c>
      <c r="Q1139" s="3" t="s">
        <v>31</v>
      </c>
      <c r="R1139" s="3">
        <v>37</v>
      </c>
      <c r="S1139" s="3">
        <v>58</v>
      </c>
      <c r="T1139" s="3">
        <v>-37.1</v>
      </c>
      <c r="U1139" s="3">
        <v>97</v>
      </c>
      <c r="V1139" s="3">
        <v>75</v>
      </c>
      <c r="W1139" s="3">
        <v>29.8</v>
      </c>
      <c r="X1139" s="16">
        <v>292</v>
      </c>
      <c r="Y1139" s="7">
        <v>389</v>
      </c>
      <c r="Z1139" s="3">
        <v>-24.9</v>
      </c>
      <c r="AA1139" s="3">
        <v>29622.45</v>
      </c>
      <c r="AB1139" s="3">
        <v>37358.400000000001</v>
      </c>
      <c r="AC1139" s="3">
        <v>34032.449999999997</v>
      </c>
      <c r="AD1139" s="3">
        <v>45318.400000000001</v>
      </c>
    </row>
    <row r="1140" spans="1:30" x14ac:dyDescent="0.3">
      <c r="A1140" s="3" t="s">
        <v>2284</v>
      </c>
      <c r="B1140" s="4">
        <v>49378</v>
      </c>
      <c r="C1140" s="4">
        <v>50</v>
      </c>
      <c r="D1140" s="4" t="s">
        <v>25</v>
      </c>
      <c r="E1140" s="5">
        <v>42453</v>
      </c>
      <c r="F1140" s="3" t="s">
        <v>2285</v>
      </c>
      <c r="G1140" s="4" t="s">
        <v>86</v>
      </c>
      <c r="H1140" s="3" t="s">
        <v>131</v>
      </c>
      <c r="I1140" s="3" t="s">
        <v>88</v>
      </c>
      <c r="J1140" s="3" t="s">
        <v>89</v>
      </c>
      <c r="K1140" s="3" t="s">
        <v>89</v>
      </c>
      <c r="L1140" s="6" t="s">
        <v>88</v>
      </c>
      <c r="M1140" s="3" t="s">
        <v>133</v>
      </c>
      <c r="N1140" s="3" t="s">
        <v>2286</v>
      </c>
      <c r="O1140" s="3" t="s">
        <v>106</v>
      </c>
      <c r="P1140" s="3" t="s">
        <v>57</v>
      </c>
      <c r="Q1140" s="3" t="s">
        <v>31</v>
      </c>
      <c r="R1140" s="3">
        <v>14</v>
      </c>
      <c r="S1140" s="3">
        <v>8</v>
      </c>
      <c r="T1140" s="3">
        <v>71.400000000000006</v>
      </c>
      <c r="U1140" s="3">
        <v>60</v>
      </c>
      <c r="V1140" s="3">
        <v>43</v>
      </c>
      <c r="W1140" s="3">
        <v>37.799999999999997</v>
      </c>
      <c r="X1140" s="32">
        <v>177</v>
      </c>
      <c r="Y1140" s="33">
        <v>143</v>
      </c>
      <c r="Z1140" s="3">
        <v>24.3</v>
      </c>
      <c r="AA1140" s="3">
        <v>29553.89</v>
      </c>
      <c r="AB1140" s="3">
        <v>23796.79</v>
      </c>
      <c r="AC1140" s="3">
        <v>30126.77</v>
      </c>
      <c r="AD1140" s="3">
        <v>24240.31</v>
      </c>
    </row>
    <row r="1141" spans="1:30" x14ac:dyDescent="0.3">
      <c r="A1141" s="3" t="s">
        <v>580</v>
      </c>
      <c r="B1141" s="4">
        <v>100392</v>
      </c>
      <c r="C1141" s="4">
        <v>88</v>
      </c>
      <c r="D1141" s="4" t="s">
        <v>25</v>
      </c>
      <c r="E1141" s="5">
        <v>42999</v>
      </c>
      <c r="F1141" s="3" t="s">
        <v>581</v>
      </c>
      <c r="G1141" s="4" t="s">
        <v>86</v>
      </c>
      <c r="H1141" s="3" t="s">
        <v>252</v>
      </c>
      <c r="I1141" s="3" t="s">
        <v>252</v>
      </c>
      <c r="J1141" s="3" t="s">
        <v>104</v>
      </c>
      <c r="K1141" s="3" t="s">
        <v>104</v>
      </c>
      <c r="L1141" s="6" t="s">
        <v>252</v>
      </c>
      <c r="M1141" s="3" t="s">
        <v>154</v>
      </c>
      <c r="N1141" s="3" t="s">
        <v>582</v>
      </c>
      <c r="O1141" s="3" t="s">
        <v>311</v>
      </c>
      <c r="P1141" s="3" t="s">
        <v>194</v>
      </c>
      <c r="Q1141" s="3" t="s">
        <v>60</v>
      </c>
      <c r="X1141" s="32">
        <v>465</v>
      </c>
      <c r="Y1141" s="33"/>
      <c r="AA1141" s="3">
        <v>29539.05</v>
      </c>
      <c r="AC1141" s="3">
        <v>29621.55</v>
      </c>
    </row>
    <row r="1142" spans="1:30" x14ac:dyDescent="0.3">
      <c r="A1142" s="3" t="s">
        <v>5785</v>
      </c>
      <c r="B1142" s="4">
        <v>41299</v>
      </c>
      <c r="C1142" s="4">
        <v>195</v>
      </c>
      <c r="D1142" s="4" t="s">
        <v>25</v>
      </c>
      <c r="E1142" s="5" t="s">
        <v>45</v>
      </c>
      <c r="F1142" s="3" t="s">
        <v>5786</v>
      </c>
      <c r="G1142" s="4" t="s">
        <v>86</v>
      </c>
      <c r="H1142" s="3" t="s">
        <v>252</v>
      </c>
      <c r="I1142" s="3" t="s">
        <v>252</v>
      </c>
      <c r="J1142" s="3" t="s">
        <v>104</v>
      </c>
      <c r="K1142" s="3" t="s">
        <v>104</v>
      </c>
      <c r="L1142" s="6" t="s">
        <v>252</v>
      </c>
      <c r="M1142" s="3" t="s">
        <v>184</v>
      </c>
      <c r="N1142" s="3" t="s">
        <v>5787</v>
      </c>
      <c r="O1142" s="3" t="s">
        <v>92</v>
      </c>
      <c r="P1142" s="3" t="s">
        <v>55</v>
      </c>
      <c r="Q1142" s="3" t="s">
        <v>31</v>
      </c>
      <c r="R1142" s="3">
        <v>45</v>
      </c>
      <c r="S1142" s="3">
        <v>22</v>
      </c>
      <c r="T1142" s="3">
        <v>104.5</v>
      </c>
      <c r="U1142" s="3">
        <v>103</v>
      </c>
      <c r="V1142" s="3">
        <v>105</v>
      </c>
      <c r="W1142" s="3">
        <v>-1.9</v>
      </c>
      <c r="X1142" s="32">
        <v>421</v>
      </c>
      <c r="Y1142" s="33">
        <v>512</v>
      </c>
      <c r="Z1142" s="3">
        <v>-17.8</v>
      </c>
      <c r="AA1142" s="3">
        <v>29501.32</v>
      </c>
      <c r="AB1142" s="3">
        <v>36062.519999999997</v>
      </c>
      <c r="AC1142" s="3">
        <v>30961.439999999999</v>
      </c>
      <c r="AD1142" s="3">
        <v>37601.279999999999</v>
      </c>
    </row>
    <row r="1143" spans="1:30" x14ac:dyDescent="0.3">
      <c r="A1143" s="3" t="s">
        <v>5788</v>
      </c>
      <c r="B1143" s="4">
        <v>40363</v>
      </c>
      <c r="C1143" s="4">
        <v>151</v>
      </c>
      <c r="D1143" s="4" t="s">
        <v>25</v>
      </c>
      <c r="E1143" s="5" t="s">
        <v>45</v>
      </c>
      <c r="F1143" s="3" t="s">
        <v>5789</v>
      </c>
      <c r="G1143" s="4" t="s">
        <v>86</v>
      </c>
      <c r="H1143" s="3" t="s">
        <v>252</v>
      </c>
      <c r="I1143" s="3" t="s">
        <v>252</v>
      </c>
      <c r="J1143" s="3" t="s">
        <v>104</v>
      </c>
      <c r="K1143" s="3" t="s">
        <v>104</v>
      </c>
      <c r="L1143" s="6" t="s">
        <v>252</v>
      </c>
      <c r="M1143" s="3" t="s">
        <v>184</v>
      </c>
      <c r="N1143" s="3" t="s">
        <v>5790</v>
      </c>
      <c r="O1143" s="3" t="s">
        <v>92</v>
      </c>
      <c r="P1143" s="3" t="s">
        <v>55</v>
      </c>
      <c r="Q1143" s="3" t="s">
        <v>31</v>
      </c>
      <c r="R1143" s="3">
        <v>42</v>
      </c>
      <c r="S1143" s="3">
        <v>26</v>
      </c>
      <c r="T1143" s="3">
        <v>63.1</v>
      </c>
      <c r="U1143" s="3">
        <v>107</v>
      </c>
      <c r="V1143" s="3">
        <v>112</v>
      </c>
      <c r="W1143" s="3">
        <v>-4.0999999999999996</v>
      </c>
      <c r="X1143" s="32">
        <v>423</v>
      </c>
      <c r="Y1143" s="33">
        <v>455</v>
      </c>
      <c r="Z1143" s="3">
        <v>-7.1</v>
      </c>
      <c r="AA1143" s="3">
        <v>29486.81</v>
      </c>
      <c r="AB1143" s="3">
        <v>31904.04</v>
      </c>
      <c r="AC1143" s="3">
        <v>31073.19</v>
      </c>
      <c r="AD1143" s="3">
        <v>33415.199999999997</v>
      </c>
    </row>
    <row r="1144" spans="1:30" x14ac:dyDescent="0.3">
      <c r="A1144" s="3" t="s">
        <v>1152</v>
      </c>
      <c r="B1144" s="4">
        <v>10846</v>
      </c>
      <c r="C1144" s="4">
        <v>48</v>
      </c>
      <c r="D1144" s="4" t="s">
        <v>25</v>
      </c>
      <c r="E1144" s="5" t="s">
        <v>45</v>
      </c>
      <c r="F1144" s="3" t="s">
        <v>1153</v>
      </c>
      <c r="G1144" s="4" t="s">
        <v>86</v>
      </c>
      <c r="H1144" s="3" t="s">
        <v>896</v>
      </c>
      <c r="I1144" s="3" t="s">
        <v>257</v>
      </c>
      <c r="J1144" s="3" t="s">
        <v>132</v>
      </c>
      <c r="K1144" s="3" t="s">
        <v>132</v>
      </c>
      <c r="L1144" s="6" t="s">
        <v>257</v>
      </c>
      <c r="M1144" s="3" t="s">
        <v>258</v>
      </c>
      <c r="N1144" s="3" t="s">
        <v>1154</v>
      </c>
      <c r="O1144" s="3" t="s">
        <v>178</v>
      </c>
      <c r="P1144" s="3" t="s">
        <v>57</v>
      </c>
      <c r="Q1144" s="3" t="s">
        <v>31</v>
      </c>
      <c r="R1144" s="3">
        <v>11</v>
      </c>
      <c r="S1144" s="3">
        <v>11</v>
      </c>
      <c r="T1144" s="3">
        <v>0</v>
      </c>
      <c r="U1144" s="3">
        <v>30</v>
      </c>
      <c r="V1144" s="3">
        <v>36</v>
      </c>
      <c r="W1144" s="3">
        <v>-16.7</v>
      </c>
      <c r="X1144" s="32">
        <v>133</v>
      </c>
      <c r="Y1144" s="33">
        <v>151</v>
      </c>
      <c r="Z1144" s="3">
        <v>-11.9</v>
      </c>
      <c r="AA1144" s="3">
        <v>29446.2</v>
      </c>
      <c r="AB1144" s="3">
        <v>33431.4</v>
      </c>
      <c r="AC1144" s="3">
        <v>29446.2</v>
      </c>
      <c r="AD1144" s="3">
        <v>33431.4</v>
      </c>
    </row>
    <row r="1145" spans="1:30" x14ac:dyDescent="0.3">
      <c r="A1145" s="3" t="s">
        <v>5791</v>
      </c>
      <c r="B1145" s="4">
        <v>40040</v>
      </c>
      <c r="C1145" s="4">
        <v>165</v>
      </c>
      <c r="D1145" s="4" t="s">
        <v>25</v>
      </c>
      <c r="E1145" s="5" t="s">
        <v>45</v>
      </c>
      <c r="F1145" s="3" t="s">
        <v>5792</v>
      </c>
      <c r="G1145" s="4" t="s">
        <v>86</v>
      </c>
      <c r="H1145" s="3" t="s">
        <v>252</v>
      </c>
      <c r="I1145" s="3" t="s">
        <v>252</v>
      </c>
      <c r="J1145" s="3" t="s">
        <v>104</v>
      </c>
      <c r="K1145" s="3" t="s">
        <v>104</v>
      </c>
      <c r="L1145" s="6" t="s">
        <v>252</v>
      </c>
      <c r="M1145" s="3" t="s">
        <v>184</v>
      </c>
      <c r="N1145" s="3" t="s">
        <v>5793</v>
      </c>
      <c r="O1145" s="3" t="s">
        <v>92</v>
      </c>
      <c r="P1145" s="3" t="s">
        <v>194</v>
      </c>
      <c r="Q1145" s="3" t="s">
        <v>60</v>
      </c>
      <c r="R1145" s="3">
        <v>35</v>
      </c>
      <c r="S1145" s="3">
        <v>39</v>
      </c>
      <c r="T1145" s="3">
        <v>-10.3</v>
      </c>
      <c r="U1145" s="3">
        <v>76</v>
      </c>
      <c r="V1145" s="3">
        <v>77</v>
      </c>
      <c r="W1145" s="3">
        <v>-1.3</v>
      </c>
      <c r="X1145" s="16">
        <v>488</v>
      </c>
      <c r="Y1145" s="7">
        <v>491</v>
      </c>
      <c r="Z1145" s="3">
        <v>-0.6</v>
      </c>
      <c r="AA1145" s="3">
        <v>29371.8</v>
      </c>
      <c r="AB1145" s="3">
        <v>29854.080000000002</v>
      </c>
      <c r="AC1145" s="3">
        <v>35838.720000000001</v>
      </c>
      <c r="AD1145" s="3">
        <v>36059.040000000001</v>
      </c>
    </row>
    <row r="1146" spans="1:30" x14ac:dyDescent="0.3">
      <c r="A1146" s="3" t="s">
        <v>4834</v>
      </c>
      <c r="B1146" s="4">
        <v>18661</v>
      </c>
      <c r="C1146" s="4">
        <v>69</v>
      </c>
      <c r="D1146" s="4" t="s">
        <v>25</v>
      </c>
      <c r="E1146" s="5">
        <v>42843</v>
      </c>
      <c r="F1146" s="3" t="s">
        <v>4835</v>
      </c>
      <c r="G1146" s="4" t="s">
        <v>86</v>
      </c>
      <c r="H1146" s="3" t="s">
        <v>758</v>
      </c>
      <c r="I1146" s="3" t="s">
        <v>175</v>
      </c>
      <c r="J1146" s="3" t="s">
        <v>146</v>
      </c>
      <c r="K1146" s="3" t="s">
        <v>146</v>
      </c>
      <c r="L1146" s="6" t="s">
        <v>175</v>
      </c>
      <c r="M1146" s="3" t="s">
        <v>176</v>
      </c>
      <c r="N1146" s="3" t="s">
        <v>4836</v>
      </c>
      <c r="O1146" s="3" t="s">
        <v>178</v>
      </c>
      <c r="P1146" s="3" t="s">
        <v>37</v>
      </c>
      <c r="Q1146" s="3" t="s">
        <v>60</v>
      </c>
      <c r="R1146" s="3">
        <v>1</v>
      </c>
      <c r="S1146" s="3">
        <v>2</v>
      </c>
      <c r="T1146" s="3">
        <v>-50</v>
      </c>
      <c r="U1146" s="3">
        <v>3</v>
      </c>
      <c r="V1146" s="3">
        <v>8</v>
      </c>
      <c r="W1146" s="3">
        <v>-63.3</v>
      </c>
      <c r="X1146" s="32">
        <v>55</v>
      </c>
      <c r="Y1146" s="33">
        <v>32</v>
      </c>
      <c r="Z1146" s="3">
        <v>75</v>
      </c>
      <c r="AA1146" s="3">
        <v>29253.35</v>
      </c>
      <c r="AB1146" s="3">
        <v>16620.2</v>
      </c>
      <c r="AC1146" s="3">
        <v>29253.35</v>
      </c>
      <c r="AD1146" s="3">
        <v>16644.2</v>
      </c>
    </row>
    <row r="1147" spans="1:30" x14ac:dyDescent="0.3">
      <c r="A1147" s="3" t="s">
        <v>2287</v>
      </c>
      <c r="B1147" s="4">
        <v>5596</v>
      </c>
      <c r="C1147" s="4">
        <v>104</v>
      </c>
      <c r="D1147" s="4" t="s">
        <v>25</v>
      </c>
      <c r="E1147" s="5" t="s">
        <v>45</v>
      </c>
      <c r="F1147" s="3" t="s">
        <v>2288</v>
      </c>
      <c r="G1147" s="4" t="s">
        <v>86</v>
      </c>
      <c r="H1147" s="3" t="s">
        <v>900</v>
      </c>
      <c r="I1147" s="3" t="s">
        <v>240</v>
      </c>
      <c r="J1147" s="3" t="s">
        <v>89</v>
      </c>
      <c r="K1147" s="3" t="s">
        <v>89</v>
      </c>
      <c r="L1147" s="6" t="s">
        <v>240</v>
      </c>
      <c r="M1147" s="3" t="s">
        <v>241</v>
      </c>
      <c r="N1147" s="3" t="s">
        <v>2289</v>
      </c>
      <c r="O1147" s="3" t="s">
        <v>178</v>
      </c>
      <c r="P1147" s="3" t="s">
        <v>57</v>
      </c>
      <c r="Q1147" s="3" t="s">
        <v>31</v>
      </c>
      <c r="R1147" s="3">
        <v>7</v>
      </c>
      <c r="S1147" s="3">
        <v>12</v>
      </c>
      <c r="T1147" s="3">
        <v>-41.7</v>
      </c>
      <c r="U1147" s="3">
        <v>24</v>
      </c>
      <c r="V1147" s="3">
        <v>42</v>
      </c>
      <c r="W1147" s="3">
        <v>-43.4</v>
      </c>
      <c r="X1147" s="32">
        <v>127</v>
      </c>
      <c r="Y1147" s="33">
        <v>117</v>
      </c>
      <c r="Z1147" s="3">
        <v>8.1</v>
      </c>
      <c r="AA1147" s="3">
        <v>29233.62</v>
      </c>
      <c r="AB1147" s="3">
        <v>27594.54</v>
      </c>
      <c r="AC1147" s="3">
        <v>29233.62</v>
      </c>
      <c r="AD1147" s="3">
        <v>27594.54</v>
      </c>
    </row>
    <row r="1148" spans="1:30" x14ac:dyDescent="0.3">
      <c r="A1148" s="3" t="s">
        <v>2290</v>
      </c>
      <c r="B1148" s="4">
        <v>44499</v>
      </c>
      <c r="C1148" s="4">
        <v>128</v>
      </c>
      <c r="D1148" s="4" t="s">
        <v>25</v>
      </c>
      <c r="E1148" s="5" t="s">
        <v>45</v>
      </c>
      <c r="F1148" s="3" t="s">
        <v>2291</v>
      </c>
      <c r="G1148" s="4" t="s">
        <v>86</v>
      </c>
      <c r="H1148" s="3" t="s">
        <v>299</v>
      </c>
      <c r="I1148" s="3" t="s">
        <v>299</v>
      </c>
      <c r="J1148" s="3" t="s">
        <v>89</v>
      </c>
      <c r="K1148" s="3" t="s">
        <v>89</v>
      </c>
      <c r="L1148" s="6" t="s">
        <v>299</v>
      </c>
      <c r="M1148" s="3" t="s">
        <v>184</v>
      </c>
      <c r="N1148" s="3" t="s">
        <v>2292</v>
      </c>
      <c r="O1148" s="3" t="s">
        <v>301</v>
      </c>
      <c r="P1148" s="3" t="s">
        <v>57</v>
      </c>
      <c r="Q1148" s="3" t="s">
        <v>31</v>
      </c>
      <c r="R1148" s="3">
        <v>42</v>
      </c>
      <c r="S1148" s="3">
        <v>22</v>
      </c>
      <c r="T1148" s="3">
        <v>90.9</v>
      </c>
      <c r="U1148" s="3">
        <v>96</v>
      </c>
      <c r="V1148" s="3">
        <v>83</v>
      </c>
      <c r="W1148" s="3">
        <v>15.7</v>
      </c>
      <c r="X1148" s="32">
        <v>264</v>
      </c>
      <c r="Y1148" s="33">
        <v>275</v>
      </c>
      <c r="Z1148" s="3">
        <v>-4.0999999999999996</v>
      </c>
      <c r="AA1148" s="3">
        <v>29190.52</v>
      </c>
      <c r="AB1148" s="3">
        <v>30453.66</v>
      </c>
      <c r="AC1148" s="3">
        <v>29190.52</v>
      </c>
      <c r="AD1148" s="3">
        <v>30453.66</v>
      </c>
    </row>
    <row r="1149" spans="1:30" x14ac:dyDescent="0.3">
      <c r="A1149" s="3" t="s">
        <v>2293</v>
      </c>
      <c r="B1149" s="4">
        <v>27785</v>
      </c>
      <c r="C1149" s="4">
        <v>67</v>
      </c>
      <c r="D1149" s="4" t="s">
        <v>25</v>
      </c>
      <c r="E1149" s="5">
        <v>42710</v>
      </c>
      <c r="F1149" s="3" t="s">
        <v>2294</v>
      </c>
      <c r="G1149" s="4" t="s">
        <v>86</v>
      </c>
      <c r="H1149" s="3" t="s">
        <v>831</v>
      </c>
      <c r="I1149" s="3" t="s">
        <v>175</v>
      </c>
      <c r="J1149" s="3" t="s">
        <v>89</v>
      </c>
      <c r="K1149" s="3" t="s">
        <v>89</v>
      </c>
      <c r="L1149" s="6" t="s">
        <v>175</v>
      </c>
      <c r="M1149" s="3" t="s">
        <v>184</v>
      </c>
      <c r="N1149" s="3" t="s">
        <v>2295</v>
      </c>
      <c r="O1149" s="3" t="s">
        <v>178</v>
      </c>
      <c r="P1149" s="3" t="s">
        <v>57</v>
      </c>
      <c r="Q1149" s="3" t="s">
        <v>31</v>
      </c>
      <c r="R1149" s="3">
        <v>19</v>
      </c>
      <c r="S1149" s="3">
        <v>8</v>
      </c>
      <c r="T1149" s="3">
        <v>128.6</v>
      </c>
      <c r="U1149" s="3">
        <v>60</v>
      </c>
      <c r="V1149" s="3">
        <v>36</v>
      </c>
      <c r="W1149" s="3">
        <v>67.2</v>
      </c>
      <c r="X1149" s="32">
        <v>236</v>
      </c>
      <c r="Y1149" s="33">
        <v>82</v>
      </c>
      <c r="Z1149" s="3">
        <v>188.3</v>
      </c>
      <c r="AA1149" s="3">
        <v>29127.02</v>
      </c>
      <c r="AB1149" s="3">
        <v>9814.56</v>
      </c>
      <c r="AC1149" s="3">
        <v>30735.18</v>
      </c>
      <c r="AD1149" s="3">
        <v>10033.799999999999</v>
      </c>
    </row>
    <row r="1150" spans="1:30" x14ac:dyDescent="0.3">
      <c r="A1150" s="3" t="s">
        <v>2296</v>
      </c>
      <c r="B1150" s="4">
        <v>12863</v>
      </c>
      <c r="C1150" s="4">
        <v>101</v>
      </c>
      <c r="D1150" s="4" t="s">
        <v>25</v>
      </c>
      <c r="E1150" s="5" t="s">
        <v>45</v>
      </c>
      <c r="F1150" s="3" t="s">
        <v>2297</v>
      </c>
      <c r="G1150" s="4" t="s">
        <v>86</v>
      </c>
      <c r="H1150" s="3" t="s">
        <v>831</v>
      </c>
      <c r="I1150" s="3" t="s">
        <v>257</v>
      </c>
      <c r="J1150" s="3" t="s">
        <v>89</v>
      </c>
      <c r="K1150" s="3" t="s">
        <v>89</v>
      </c>
      <c r="L1150" s="6" t="s">
        <v>257</v>
      </c>
      <c r="M1150" s="3" t="s">
        <v>184</v>
      </c>
      <c r="N1150" s="3" t="s">
        <v>2298</v>
      </c>
      <c r="O1150" s="3" t="s">
        <v>178</v>
      </c>
      <c r="P1150" s="3" t="s">
        <v>194</v>
      </c>
      <c r="Q1150" s="3" t="s">
        <v>60</v>
      </c>
      <c r="R1150" s="3">
        <v>20</v>
      </c>
      <c r="S1150" s="3">
        <v>20</v>
      </c>
      <c r="T1150" s="3">
        <v>-1.2</v>
      </c>
      <c r="U1150" s="3">
        <v>62</v>
      </c>
      <c r="V1150" s="3">
        <v>77</v>
      </c>
      <c r="W1150" s="3">
        <v>-19.7</v>
      </c>
      <c r="X1150" s="32">
        <v>313</v>
      </c>
      <c r="Y1150" s="33">
        <v>331</v>
      </c>
      <c r="Z1150" s="3">
        <v>-5.4</v>
      </c>
      <c r="AA1150" s="3">
        <v>29062.38</v>
      </c>
      <c r="AB1150" s="3">
        <v>29775.77</v>
      </c>
      <c r="AC1150" s="3">
        <v>30058.38</v>
      </c>
      <c r="AD1150" s="3">
        <v>31776.23</v>
      </c>
    </row>
    <row r="1151" spans="1:30" x14ac:dyDescent="0.3">
      <c r="A1151" s="3" t="s">
        <v>550</v>
      </c>
      <c r="B1151" s="4">
        <v>39723</v>
      </c>
      <c r="C1151" s="4">
        <v>138</v>
      </c>
      <c r="D1151" s="4" t="s">
        <v>25</v>
      </c>
      <c r="E1151" s="5">
        <v>42992</v>
      </c>
      <c r="F1151" s="3" t="s">
        <v>551</v>
      </c>
      <c r="G1151" s="4" t="s">
        <v>86</v>
      </c>
      <c r="H1151" s="3" t="s">
        <v>252</v>
      </c>
      <c r="I1151" s="3" t="s">
        <v>252</v>
      </c>
      <c r="J1151" s="3" t="s">
        <v>89</v>
      </c>
      <c r="K1151" s="3" t="s">
        <v>89</v>
      </c>
      <c r="L1151" s="6" t="s">
        <v>252</v>
      </c>
      <c r="M1151" s="3" t="s">
        <v>184</v>
      </c>
      <c r="N1151" s="3" t="s">
        <v>552</v>
      </c>
      <c r="O1151" s="3" t="s">
        <v>92</v>
      </c>
      <c r="P1151" s="3" t="s">
        <v>26</v>
      </c>
      <c r="Q1151" s="3" t="s">
        <v>27</v>
      </c>
      <c r="R1151" s="3">
        <v>7</v>
      </c>
      <c r="U1151" s="3">
        <v>36</v>
      </c>
      <c r="X1151" s="32">
        <v>293</v>
      </c>
      <c r="Y1151" s="33"/>
      <c r="AA1151" s="3">
        <v>29040.46</v>
      </c>
      <c r="AC1151" s="3">
        <v>32698.51</v>
      </c>
    </row>
    <row r="1152" spans="1:30" x14ac:dyDescent="0.3">
      <c r="A1152" s="3" t="s">
        <v>4837</v>
      </c>
      <c r="B1152" s="4">
        <v>64509</v>
      </c>
      <c r="C1152" s="4">
        <v>136</v>
      </c>
      <c r="D1152" s="4" t="s">
        <v>25</v>
      </c>
      <c r="E1152" s="5" t="s">
        <v>45</v>
      </c>
      <c r="F1152" s="3" t="s">
        <v>4838</v>
      </c>
      <c r="G1152" s="4" t="s">
        <v>86</v>
      </c>
      <c r="H1152" s="3" t="s">
        <v>252</v>
      </c>
      <c r="I1152" s="3" t="s">
        <v>252</v>
      </c>
      <c r="J1152" s="3" t="s">
        <v>146</v>
      </c>
      <c r="K1152" s="3" t="s">
        <v>146</v>
      </c>
      <c r="L1152" s="6" t="s">
        <v>252</v>
      </c>
      <c r="M1152" s="3" t="s">
        <v>184</v>
      </c>
      <c r="N1152" s="3" t="s">
        <v>4839</v>
      </c>
      <c r="O1152" s="3" t="s">
        <v>92</v>
      </c>
      <c r="P1152" s="3" t="s">
        <v>397</v>
      </c>
      <c r="Q1152" s="3" t="s">
        <v>31</v>
      </c>
      <c r="R1152" s="3">
        <v>4</v>
      </c>
      <c r="S1152" s="3">
        <v>7</v>
      </c>
      <c r="T1152" s="3">
        <v>-34.200000000000003</v>
      </c>
      <c r="U1152" s="3">
        <v>15</v>
      </c>
      <c r="V1152" s="3">
        <v>21</v>
      </c>
      <c r="W1152" s="3">
        <v>-29.9</v>
      </c>
      <c r="X1152" s="16">
        <v>69</v>
      </c>
      <c r="Y1152" s="7">
        <v>109</v>
      </c>
      <c r="Z1152" s="3">
        <v>-36.9</v>
      </c>
      <c r="AA1152" s="3">
        <v>29023.02</v>
      </c>
      <c r="AB1152" s="3">
        <v>46016.1</v>
      </c>
      <c r="AC1152" s="3">
        <v>29023.02</v>
      </c>
      <c r="AD1152" s="3">
        <v>46016.1</v>
      </c>
    </row>
    <row r="1153" spans="1:30" x14ac:dyDescent="0.3">
      <c r="A1153" s="3" t="s">
        <v>2299</v>
      </c>
      <c r="B1153" s="4">
        <v>44516</v>
      </c>
      <c r="C1153" s="4">
        <v>127</v>
      </c>
      <c r="D1153" s="4" t="s">
        <v>25</v>
      </c>
      <c r="E1153" s="5" t="s">
        <v>45</v>
      </c>
      <c r="F1153" s="3" t="s">
        <v>2300</v>
      </c>
      <c r="G1153" s="4" t="s">
        <v>86</v>
      </c>
      <c r="H1153" s="3" t="s">
        <v>299</v>
      </c>
      <c r="I1153" s="3" t="s">
        <v>299</v>
      </c>
      <c r="J1153" s="3" t="s">
        <v>89</v>
      </c>
      <c r="K1153" s="3" t="s">
        <v>89</v>
      </c>
      <c r="L1153" s="6" t="s">
        <v>299</v>
      </c>
      <c r="M1153" s="3" t="s">
        <v>445</v>
      </c>
      <c r="N1153" s="3" t="s">
        <v>2301</v>
      </c>
      <c r="O1153" s="3" t="s">
        <v>301</v>
      </c>
      <c r="P1153" s="3" t="s">
        <v>57</v>
      </c>
      <c r="Q1153" s="3" t="s">
        <v>31</v>
      </c>
      <c r="R1153" s="3">
        <v>33</v>
      </c>
      <c r="S1153" s="3">
        <v>19</v>
      </c>
      <c r="T1153" s="3">
        <v>73.7</v>
      </c>
      <c r="U1153" s="3">
        <v>84</v>
      </c>
      <c r="V1153" s="3">
        <v>76</v>
      </c>
      <c r="W1153" s="3">
        <v>10.5</v>
      </c>
      <c r="X1153" s="32">
        <v>262</v>
      </c>
      <c r="Y1153" s="33">
        <v>265</v>
      </c>
      <c r="Z1153" s="3">
        <v>-1.1000000000000001</v>
      </c>
      <c r="AA1153" s="3">
        <v>28978.46</v>
      </c>
      <c r="AB1153" s="3">
        <v>29291.94</v>
      </c>
      <c r="AC1153" s="3">
        <v>28978.46</v>
      </c>
      <c r="AD1153" s="3">
        <v>29291.94</v>
      </c>
    </row>
    <row r="1154" spans="1:30" x14ac:dyDescent="0.3">
      <c r="A1154" s="3" t="s">
        <v>1058</v>
      </c>
      <c r="B1154" s="4">
        <v>67044</v>
      </c>
      <c r="C1154" s="4">
        <v>189</v>
      </c>
      <c r="D1154" s="4" t="s">
        <v>25</v>
      </c>
      <c r="E1154" s="5" t="s">
        <v>45</v>
      </c>
      <c r="F1154" s="3" t="s">
        <v>1059</v>
      </c>
      <c r="G1154" s="4" t="s">
        <v>86</v>
      </c>
      <c r="H1154" s="3" t="s">
        <v>116</v>
      </c>
      <c r="I1154" s="3" t="s">
        <v>116</v>
      </c>
      <c r="J1154" s="3" t="s">
        <v>116</v>
      </c>
      <c r="K1154" s="3" t="s">
        <v>132</v>
      </c>
      <c r="L1154" s="6" t="s">
        <v>191</v>
      </c>
      <c r="M1154" s="3" t="s">
        <v>211</v>
      </c>
      <c r="N1154" s="3" t="s">
        <v>1060</v>
      </c>
      <c r="O1154" s="3" t="s">
        <v>92</v>
      </c>
      <c r="P1154" s="3" t="s">
        <v>41</v>
      </c>
      <c r="Q1154" s="3" t="s">
        <v>31</v>
      </c>
      <c r="R1154" s="3">
        <v>6</v>
      </c>
      <c r="S1154" s="3">
        <v>6</v>
      </c>
      <c r="T1154" s="3">
        <v>6.7</v>
      </c>
      <c r="U1154" s="3">
        <v>23</v>
      </c>
      <c r="V1154" s="3">
        <v>28</v>
      </c>
      <c r="W1154" s="3">
        <v>-18</v>
      </c>
      <c r="X1154" s="32">
        <v>86</v>
      </c>
      <c r="Y1154" s="33">
        <v>97</v>
      </c>
      <c r="Z1154" s="3">
        <v>-11.2</v>
      </c>
      <c r="AA1154" s="3">
        <v>28958.77</v>
      </c>
      <c r="AB1154" s="3">
        <v>33157.050000000003</v>
      </c>
      <c r="AC1154" s="3">
        <v>30731.77</v>
      </c>
      <c r="AD1154" s="3">
        <v>34598.550000000003</v>
      </c>
    </row>
    <row r="1155" spans="1:30" x14ac:dyDescent="0.3">
      <c r="A1155" s="3" t="s">
        <v>2302</v>
      </c>
      <c r="B1155" s="4">
        <v>43109</v>
      </c>
      <c r="C1155" s="4">
        <v>134</v>
      </c>
      <c r="D1155" s="4" t="s">
        <v>25</v>
      </c>
      <c r="E1155" s="5" t="s">
        <v>45</v>
      </c>
      <c r="F1155" s="3" t="s">
        <v>2303</v>
      </c>
      <c r="G1155" s="4" t="s">
        <v>86</v>
      </c>
      <c r="H1155" s="3" t="s">
        <v>299</v>
      </c>
      <c r="I1155" s="3" t="s">
        <v>299</v>
      </c>
      <c r="J1155" s="3" t="s">
        <v>89</v>
      </c>
      <c r="K1155" s="3" t="s">
        <v>89</v>
      </c>
      <c r="L1155" s="6" t="s">
        <v>299</v>
      </c>
      <c r="M1155" s="3" t="s">
        <v>317</v>
      </c>
      <c r="N1155" s="3" t="s">
        <v>2304</v>
      </c>
      <c r="O1155" s="3" t="s">
        <v>301</v>
      </c>
      <c r="P1155" s="3" t="s">
        <v>63</v>
      </c>
      <c r="Q1155" s="3" t="s">
        <v>31</v>
      </c>
      <c r="R1155" s="3">
        <v>21</v>
      </c>
      <c r="S1155" s="3">
        <v>11</v>
      </c>
      <c r="T1155" s="3">
        <v>90.9</v>
      </c>
      <c r="U1155" s="3">
        <v>79</v>
      </c>
      <c r="V1155" s="3">
        <v>49</v>
      </c>
      <c r="W1155" s="3">
        <v>58.9</v>
      </c>
      <c r="X1155" s="32">
        <v>288</v>
      </c>
      <c r="Y1155" s="33">
        <v>258</v>
      </c>
      <c r="Z1155" s="3">
        <v>11.8</v>
      </c>
      <c r="AA1155" s="3">
        <v>28943.84</v>
      </c>
      <c r="AB1155" s="3">
        <v>25843.24</v>
      </c>
      <c r="AC1155" s="3">
        <v>33315.839999999997</v>
      </c>
      <c r="AD1155" s="3">
        <v>29797.24</v>
      </c>
    </row>
    <row r="1156" spans="1:30" x14ac:dyDescent="0.3">
      <c r="A1156" s="3" t="s">
        <v>3809</v>
      </c>
      <c r="B1156" s="4">
        <v>35356</v>
      </c>
      <c r="C1156" s="4">
        <v>96</v>
      </c>
      <c r="D1156" s="4" t="s">
        <v>25</v>
      </c>
      <c r="E1156" s="5" t="s">
        <v>45</v>
      </c>
      <c r="F1156" s="3" t="s">
        <v>3810</v>
      </c>
      <c r="G1156" s="4" t="s">
        <v>86</v>
      </c>
      <c r="H1156" s="3" t="s">
        <v>252</v>
      </c>
      <c r="I1156" s="3" t="s">
        <v>252</v>
      </c>
      <c r="J1156" s="3" t="s">
        <v>132</v>
      </c>
      <c r="K1156" s="3" t="s">
        <v>132</v>
      </c>
      <c r="L1156" s="6" t="s">
        <v>252</v>
      </c>
      <c r="M1156" s="3" t="s">
        <v>154</v>
      </c>
      <c r="N1156" s="3" t="s">
        <v>3811</v>
      </c>
      <c r="O1156" s="3" t="s">
        <v>311</v>
      </c>
      <c r="P1156" s="3" t="s">
        <v>3586</v>
      </c>
      <c r="Q1156" s="3" t="s">
        <v>29</v>
      </c>
      <c r="R1156" s="3">
        <v>18</v>
      </c>
      <c r="S1156" s="3">
        <v>8</v>
      </c>
      <c r="T1156" s="3">
        <v>125</v>
      </c>
      <c r="U1156" s="3">
        <v>56</v>
      </c>
      <c r="V1156" s="3">
        <v>24</v>
      </c>
      <c r="W1156" s="3">
        <v>130.1</v>
      </c>
      <c r="X1156" s="32">
        <v>195</v>
      </c>
      <c r="Y1156" s="33">
        <v>103</v>
      </c>
      <c r="Z1156" s="3">
        <v>89</v>
      </c>
      <c r="AA1156" s="3">
        <v>28860.62</v>
      </c>
      <c r="AB1156" s="3">
        <v>15249.79</v>
      </c>
      <c r="AC1156" s="3">
        <v>34216.620000000003</v>
      </c>
      <c r="AD1156" s="3">
        <v>18101.79</v>
      </c>
    </row>
    <row r="1157" spans="1:30" x14ac:dyDescent="0.3">
      <c r="A1157" s="3" t="s">
        <v>3812</v>
      </c>
      <c r="B1157" s="4">
        <v>77771</v>
      </c>
      <c r="C1157" s="4">
        <v>107</v>
      </c>
      <c r="D1157" s="4" t="s">
        <v>25</v>
      </c>
      <c r="E1157" s="5" t="s">
        <v>45</v>
      </c>
      <c r="F1157" s="3" t="s">
        <v>3813</v>
      </c>
      <c r="G1157" s="4" t="s">
        <v>86</v>
      </c>
      <c r="H1157" s="3" t="s">
        <v>54</v>
      </c>
      <c r="I1157" s="3" t="s">
        <v>175</v>
      </c>
      <c r="J1157" s="3" t="s">
        <v>132</v>
      </c>
      <c r="K1157" s="3" t="s">
        <v>132</v>
      </c>
      <c r="L1157" s="6" t="s">
        <v>175</v>
      </c>
      <c r="M1157" s="3" t="s">
        <v>184</v>
      </c>
      <c r="N1157" s="3" t="s">
        <v>3814</v>
      </c>
      <c r="O1157" s="3" t="s">
        <v>92</v>
      </c>
      <c r="P1157" s="3" t="s">
        <v>161</v>
      </c>
      <c r="Q1157" s="3" t="s">
        <v>31</v>
      </c>
      <c r="R1157" s="3">
        <v>19</v>
      </c>
      <c r="S1157" s="3">
        <v>9</v>
      </c>
      <c r="T1157" s="3">
        <v>99.9</v>
      </c>
      <c r="U1157" s="3">
        <v>62</v>
      </c>
      <c r="V1157" s="3">
        <v>42</v>
      </c>
      <c r="W1157" s="3">
        <v>47.6</v>
      </c>
      <c r="X1157" s="32">
        <v>243</v>
      </c>
      <c r="Y1157" s="33">
        <v>119</v>
      </c>
      <c r="Z1157" s="3">
        <v>103.3</v>
      </c>
      <c r="AA1157" s="3">
        <v>28828.799999999999</v>
      </c>
      <c r="AB1157" s="3">
        <v>15429.6</v>
      </c>
      <c r="AC1157" s="3">
        <v>28828.799999999999</v>
      </c>
      <c r="AD1157" s="3">
        <v>15429.6</v>
      </c>
    </row>
    <row r="1158" spans="1:30" x14ac:dyDescent="0.3">
      <c r="A1158" s="3" t="s">
        <v>4840</v>
      </c>
      <c r="B1158" s="4">
        <v>34267</v>
      </c>
      <c r="C1158" s="4">
        <v>84</v>
      </c>
      <c r="D1158" s="4" t="s">
        <v>25</v>
      </c>
      <c r="E1158" s="5" t="s">
        <v>45</v>
      </c>
      <c r="F1158" s="3" t="s">
        <v>4841</v>
      </c>
      <c r="G1158" s="4" t="s">
        <v>86</v>
      </c>
      <c r="H1158" s="3" t="s">
        <v>252</v>
      </c>
      <c r="I1158" s="3" t="s">
        <v>252</v>
      </c>
      <c r="J1158" s="3" t="s">
        <v>146</v>
      </c>
      <c r="K1158" s="3" t="s">
        <v>146</v>
      </c>
      <c r="L1158" s="6" t="s">
        <v>252</v>
      </c>
      <c r="M1158" s="3" t="s">
        <v>184</v>
      </c>
      <c r="N1158" s="3" t="s">
        <v>4842</v>
      </c>
      <c r="O1158" s="3" t="s">
        <v>311</v>
      </c>
      <c r="P1158" s="3" t="s">
        <v>63</v>
      </c>
      <c r="Q1158" s="3" t="s">
        <v>31</v>
      </c>
      <c r="R1158" s="3">
        <v>7</v>
      </c>
      <c r="S1158" s="3">
        <v>8</v>
      </c>
      <c r="T1158" s="3">
        <v>-6.7</v>
      </c>
      <c r="U1158" s="3">
        <v>32</v>
      </c>
      <c r="V1158" s="3">
        <v>22</v>
      </c>
      <c r="W1158" s="3">
        <v>48.8</v>
      </c>
      <c r="X1158" s="32">
        <v>100</v>
      </c>
      <c r="Y1158" s="33">
        <v>101</v>
      </c>
      <c r="Z1158" s="3">
        <v>-0.5</v>
      </c>
      <c r="AA1158" s="3">
        <v>28776</v>
      </c>
      <c r="AB1158" s="3">
        <v>28657.26</v>
      </c>
      <c r="AC1158" s="3">
        <v>30252</v>
      </c>
      <c r="AD1158" s="3">
        <v>30403.26</v>
      </c>
    </row>
    <row r="1159" spans="1:30" x14ac:dyDescent="0.3">
      <c r="A1159" s="3" t="s">
        <v>1061</v>
      </c>
      <c r="B1159" s="4">
        <v>62457</v>
      </c>
      <c r="C1159" s="4">
        <v>73</v>
      </c>
      <c r="D1159" s="4" t="s">
        <v>25</v>
      </c>
      <c r="E1159" s="5" t="s">
        <v>45</v>
      </c>
      <c r="F1159" s="3" t="s">
        <v>1062</v>
      </c>
      <c r="G1159" s="4" t="s">
        <v>86</v>
      </c>
      <c r="H1159" s="3" t="s">
        <v>116</v>
      </c>
      <c r="I1159" s="3" t="s">
        <v>116</v>
      </c>
      <c r="J1159" s="3" t="s">
        <v>116</v>
      </c>
      <c r="K1159" s="3" t="s">
        <v>104</v>
      </c>
      <c r="L1159" s="6" t="s">
        <v>116</v>
      </c>
      <c r="M1159" s="3" t="s">
        <v>947</v>
      </c>
      <c r="N1159" s="3" t="s">
        <v>1063</v>
      </c>
      <c r="O1159" s="3" t="s">
        <v>119</v>
      </c>
      <c r="P1159" s="3" t="s">
        <v>421</v>
      </c>
      <c r="Q1159" s="3" t="s">
        <v>27</v>
      </c>
      <c r="R1159" s="3">
        <v>22</v>
      </c>
      <c r="S1159" s="3">
        <v>33</v>
      </c>
      <c r="T1159" s="3">
        <v>-33.700000000000003</v>
      </c>
      <c r="U1159" s="3">
        <v>106</v>
      </c>
      <c r="V1159" s="3">
        <v>105</v>
      </c>
      <c r="W1159" s="3">
        <v>1.3</v>
      </c>
      <c r="X1159" s="32">
        <v>471</v>
      </c>
      <c r="Y1159" s="33">
        <v>492</v>
      </c>
      <c r="Z1159" s="3">
        <v>-4.3</v>
      </c>
      <c r="AA1159" s="3">
        <v>28723.64</v>
      </c>
      <c r="AB1159" s="3">
        <v>30272.52</v>
      </c>
      <c r="AC1159" s="3">
        <v>29354.639999999999</v>
      </c>
      <c r="AD1159" s="3">
        <v>30662.52</v>
      </c>
    </row>
    <row r="1160" spans="1:30" x14ac:dyDescent="0.3">
      <c r="A1160" s="3" t="s">
        <v>3815</v>
      </c>
      <c r="B1160" s="4">
        <v>64068</v>
      </c>
      <c r="C1160" s="4">
        <v>163</v>
      </c>
      <c r="D1160" s="4" t="s">
        <v>25</v>
      </c>
      <c r="E1160" s="5" t="s">
        <v>45</v>
      </c>
      <c r="F1160" s="3" t="s">
        <v>3816</v>
      </c>
      <c r="G1160" s="4" t="s">
        <v>86</v>
      </c>
      <c r="H1160" s="3" t="s">
        <v>54</v>
      </c>
      <c r="I1160" s="3" t="s">
        <v>191</v>
      </c>
      <c r="J1160" s="3" t="s">
        <v>132</v>
      </c>
      <c r="K1160" s="3" t="s">
        <v>132</v>
      </c>
      <c r="L1160" s="6" t="s">
        <v>191</v>
      </c>
      <c r="M1160" s="3" t="s">
        <v>211</v>
      </c>
      <c r="N1160" s="3" t="s">
        <v>3817</v>
      </c>
      <c r="O1160" s="3" t="s">
        <v>92</v>
      </c>
      <c r="P1160" s="3" t="s">
        <v>52</v>
      </c>
      <c r="Q1160" s="3" t="s">
        <v>29</v>
      </c>
      <c r="R1160" s="3">
        <v>17</v>
      </c>
      <c r="S1160" s="3">
        <v>15</v>
      </c>
      <c r="T1160" s="3">
        <v>10</v>
      </c>
      <c r="U1160" s="3">
        <v>49</v>
      </c>
      <c r="V1160" s="3">
        <v>47</v>
      </c>
      <c r="W1160" s="3">
        <v>3.3</v>
      </c>
      <c r="X1160" s="32">
        <v>194</v>
      </c>
      <c r="Y1160" s="33">
        <v>215</v>
      </c>
      <c r="Z1160" s="3">
        <v>-9.9</v>
      </c>
      <c r="AA1160" s="3">
        <v>28646.7</v>
      </c>
      <c r="AB1160" s="3">
        <v>31801.65</v>
      </c>
      <c r="AC1160" s="3">
        <v>28646.7</v>
      </c>
      <c r="AD1160" s="3">
        <v>31801.65</v>
      </c>
    </row>
    <row r="1161" spans="1:30" x14ac:dyDescent="0.3">
      <c r="A1161" s="3" t="s">
        <v>3818</v>
      </c>
      <c r="B1161" s="4">
        <v>37586</v>
      </c>
      <c r="C1161" s="4">
        <v>116</v>
      </c>
      <c r="D1161" s="4" t="s">
        <v>25</v>
      </c>
      <c r="E1161" s="5" t="s">
        <v>45</v>
      </c>
      <c r="F1161" s="3" t="s">
        <v>3819</v>
      </c>
      <c r="G1161" s="4" t="s">
        <v>86</v>
      </c>
      <c r="H1161" s="3" t="s">
        <v>252</v>
      </c>
      <c r="I1161" s="3" t="s">
        <v>252</v>
      </c>
      <c r="J1161" s="3" t="s">
        <v>132</v>
      </c>
      <c r="K1161" s="3" t="s">
        <v>132</v>
      </c>
      <c r="L1161" s="6" t="s">
        <v>252</v>
      </c>
      <c r="M1161" s="3" t="s">
        <v>154</v>
      </c>
      <c r="N1161" s="3" t="s">
        <v>3820</v>
      </c>
      <c r="O1161" s="3" t="s">
        <v>311</v>
      </c>
      <c r="P1161" s="3" t="s">
        <v>194</v>
      </c>
      <c r="Q1161" s="3" t="s">
        <v>60</v>
      </c>
      <c r="R1161" s="3">
        <v>31</v>
      </c>
      <c r="S1161" s="3">
        <v>14</v>
      </c>
      <c r="T1161" s="3">
        <v>121.4</v>
      </c>
      <c r="U1161" s="3">
        <v>78</v>
      </c>
      <c r="V1161" s="3">
        <v>45</v>
      </c>
      <c r="W1161" s="3">
        <v>72.400000000000006</v>
      </c>
      <c r="X1161" s="16">
        <v>251</v>
      </c>
      <c r="Y1161" s="7">
        <v>132</v>
      </c>
      <c r="Z1161" s="3">
        <v>90.5</v>
      </c>
      <c r="AA1161" s="3">
        <v>28523.64</v>
      </c>
      <c r="AB1161" s="3">
        <v>19989.93</v>
      </c>
      <c r="AC1161" s="3">
        <v>28523.64</v>
      </c>
      <c r="AD1161" s="3">
        <v>20649.93</v>
      </c>
    </row>
    <row r="1162" spans="1:30" x14ac:dyDescent="0.3">
      <c r="A1162" s="3" t="s">
        <v>2305</v>
      </c>
      <c r="B1162" s="4">
        <v>34366</v>
      </c>
      <c r="C1162" s="4">
        <v>108</v>
      </c>
      <c r="D1162" s="4" t="s">
        <v>25</v>
      </c>
      <c r="E1162" s="5" t="s">
        <v>45</v>
      </c>
      <c r="F1162" s="3" t="s">
        <v>2306</v>
      </c>
      <c r="G1162" s="4" t="s">
        <v>86</v>
      </c>
      <c r="H1162" s="3" t="s">
        <v>252</v>
      </c>
      <c r="I1162" s="3" t="s">
        <v>252</v>
      </c>
      <c r="J1162" s="3" t="s">
        <v>89</v>
      </c>
      <c r="K1162" s="3" t="s">
        <v>89</v>
      </c>
      <c r="L1162" s="6" t="s">
        <v>252</v>
      </c>
      <c r="M1162" s="3" t="s">
        <v>154</v>
      </c>
      <c r="N1162" s="3" t="s">
        <v>2307</v>
      </c>
      <c r="O1162" s="3" t="s">
        <v>311</v>
      </c>
      <c r="P1162" s="3" t="s">
        <v>194</v>
      </c>
      <c r="Q1162" s="3" t="s">
        <v>31</v>
      </c>
      <c r="R1162" s="3">
        <v>37</v>
      </c>
      <c r="S1162" s="3">
        <v>26</v>
      </c>
      <c r="T1162" s="3">
        <v>42.3</v>
      </c>
      <c r="U1162" s="3">
        <v>76</v>
      </c>
      <c r="V1162" s="3">
        <v>84</v>
      </c>
      <c r="W1162" s="3">
        <v>-9.5</v>
      </c>
      <c r="X1162" s="32">
        <v>319</v>
      </c>
      <c r="Y1162" s="33">
        <v>350</v>
      </c>
      <c r="Z1162" s="3">
        <v>-8.9</v>
      </c>
      <c r="AA1162" s="3">
        <v>28517.91</v>
      </c>
      <c r="AB1162" s="3">
        <v>31176.76</v>
      </c>
      <c r="AC1162" s="3">
        <v>29460.39</v>
      </c>
      <c r="AD1162" s="3">
        <v>32328.76</v>
      </c>
    </row>
    <row r="1163" spans="1:30" x14ac:dyDescent="0.3">
      <c r="A1163" s="3" t="s">
        <v>1064</v>
      </c>
      <c r="B1163" s="4">
        <v>62387</v>
      </c>
      <c r="C1163" s="4">
        <v>131</v>
      </c>
      <c r="D1163" s="4" t="s">
        <v>25</v>
      </c>
      <c r="E1163" s="5" t="s">
        <v>45</v>
      </c>
      <c r="F1163" s="3" t="s">
        <v>1065</v>
      </c>
      <c r="G1163" s="4" t="s">
        <v>86</v>
      </c>
      <c r="H1163" s="3" t="s">
        <v>116</v>
      </c>
      <c r="I1163" s="3" t="s">
        <v>116</v>
      </c>
      <c r="J1163" s="3" t="s">
        <v>116</v>
      </c>
      <c r="K1163" s="3" t="s">
        <v>104</v>
      </c>
      <c r="L1163" s="6" t="s">
        <v>116</v>
      </c>
      <c r="M1163" s="3" t="s">
        <v>117</v>
      </c>
      <c r="N1163" s="3" t="s">
        <v>1066</v>
      </c>
      <c r="O1163" s="3" t="s">
        <v>119</v>
      </c>
      <c r="P1163" s="3" t="s">
        <v>51</v>
      </c>
      <c r="Q1163" s="3" t="s">
        <v>31</v>
      </c>
      <c r="R1163" s="3">
        <v>149</v>
      </c>
      <c r="S1163" s="3">
        <v>91</v>
      </c>
      <c r="T1163" s="3">
        <v>64.099999999999994</v>
      </c>
      <c r="U1163" s="3">
        <v>230</v>
      </c>
      <c r="V1163" s="3">
        <v>149</v>
      </c>
      <c r="W1163" s="3">
        <v>53.9</v>
      </c>
      <c r="X1163" s="32">
        <v>401</v>
      </c>
      <c r="Y1163" s="33">
        <v>287</v>
      </c>
      <c r="Z1163" s="3">
        <v>39.799999999999997</v>
      </c>
      <c r="AA1163" s="3">
        <v>28474.32</v>
      </c>
      <c r="AB1163" s="3">
        <v>19844.88</v>
      </c>
      <c r="AC1163" s="3">
        <v>31744.32</v>
      </c>
      <c r="AD1163" s="3">
        <v>22700.880000000001</v>
      </c>
    </row>
    <row r="1164" spans="1:30" x14ac:dyDescent="0.3">
      <c r="A1164" s="3" t="s">
        <v>1067</v>
      </c>
      <c r="B1164" s="4">
        <v>57144</v>
      </c>
      <c r="C1164" s="4">
        <v>185</v>
      </c>
      <c r="D1164" s="4" t="s">
        <v>25</v>
      </c>
      <c r="E1164" s="5" t="s">
        <v>45</v>
      </c>
      <c r="F1164" s="3" t="s">
        <v>1068</v>
      </c>
      <c r="G1164" s="4" t="s">
        <v>86</v>
      </c>
      <c r="H1164" s="3" t="s">
        <v>116</v>
      </c>
      <c r="I1164" s="3" t="s">
        <v>116</v>
      </c>
      <c r="J1164" s="3" t="s">
        <v>116</v>
      </c>
      <c r="K1164" s="3" t="s">
        <v>104</v>
      </c>
      <c r="L1164" s="6" t="s">
        <v>116</v>
      </c>
      <c r="M1164" s="3" t="s">
        <v>966</v>
      </c>
      <c r="N1164" s="3" t="s">
        <v>1069</v>
      </c>
      <c r="O1164" s="3" t="s">
        <v>119</v>
      </c>
      <c r="P1164" s="3" t="s">
        <v>213</v>
      </c>
      <c r="Q1164" s="3" t="s">
        <v>60</v>
      </c>
      <c r="R1164" s="3">
        <v>51</v>
      </c>
      <c r="S1164" s="3">
        <v>41</v>
      </c>
      <c r="T1164" s="3">
        <v>25.7</v>
      </c>
      <c r="U1164" s="3">
        <v>179</v>
      </c>
      <c r="V1164" s="3">
        <v>146</v>
      </c>
      <c r="W1164" s="3">
        <v>22.4</v>
      </c>
      <c r="X1164" s="32">
        <v>724</v>
      </c>
      <c r="Y1164" s="33">
        <v>651</v>
      </c>
      <c r="Z1164" s="3">
        <v>11.2</v>
      </c>
      <c r="AA1164" s="3">
        <v>28451.84</v>
      </c>
      <c r="AB1164" s="3">
        <v>25516.68</v>
      </c>
      <c r="AC1164" s="3">
        <v>31413.68</v>
      </c>
      <c r="AD1164" s="3">
        <v>28257.119999999999</v>
      </c>
    </row>
    <row r="1165" spans="1:30" x14ac:dyDescent="0.3">
      <c r="A1165" s="3" t="s">
        <v>4843</v>
      </c>
      <c r="B1165" s="4">
        <v>4084</v>
      </c>
      <c r="C1165" s="4">
        <v>62</v>
      </c>
      <c r="D1165" s="4" t="s">
        <v>25</v>
      </c>
      <c r="E1165" s="5" t="s">
        <v>45</v>
      </c>
      <c r="F1165" s="3" t="s">
        <v>4844</v>
      </c>
      <c r="G1165" s="4" t="s">
        <v>86</v>
      </c>
      <c r="H1165" s="3" t="s">
        <v>900</v>
      </c>
      <c r="I1165" s="3" t="s">
        <v>240</v>
      </c>
      <c r="J1165" s="3" t="s">
        <v>146</v>
      </c>
      <c r="K1165" s="3" t="s">
        <v>146</v>
      </c>
      <c r="L1165" s="6" t="s">
        <v>240</v>
      </c>
      <c r="M1165" s="3" t="s">
        <v>241</v>
      </c>
      <c r="N1165" s="3" t="s">
        <v>4845</v>
      </c>
      <c r="O1165" s="3" t="s">
        <v>178</v>
      </c>
      <c r="P1165" s="3" t="s">
        <v>51</v>
      </c>
      <c r="Q1165" s="3" t="s">
        <v>31</v>
      </c>
      <c r="R1165" s="3">
        <v>4</v>
      </c>
      <c r="S1165" s="3">
        <v>4</v>
      </c>
      <c r="T1165" s="3">
        <v>14.3</v>
      </c>
      <c r="U1165" s="3">
        <v>9</v>
      </c>
      <c r="V1165" s="3">
        <v>26</v>
      </c>
      <c r="W1165" s="3">
        <v>-65.400000000000006</v>
      </c>
      <c r="X1165" s="32">
        <v>60</v>
      </c>
      <c r="Y1165" s="33">
        <v>60</v>
      </c>
      <c r="Z1165" s="3">
        <v>-1.5</v>
      </c>
      <c r="AA1165" s="3">
        <v>28393.26</v>
      </c>
      <c r="AB1165" s="3">
        <v>29530.69</v>
      </c>
      <c r="AC1165" s="3">
        <v>31301.759999999998</v>
      </c>
      <c r="AD1165" s="3">
        <v>30312.25</v>
      </c>
    </row>
    <row r="1166" spans="1:30" x14ac:dyDescent="0.3">
      <c r="A1166" s="3" t="s">
        <v>5794</v>
      </c>
      <c r="B1166" s="4">
        <v>4796</v>
      </c>
      <c r="C1166" s="4">
        <v>154</v>
      </c>
      <c r="D1166" s="4" t="s">
        <v>25</v>
      </c>
      <c r="E1166" s="5" t="s">
        <v>45</v>
      </c>
      <c r="F1166" s="3" t="s">
        <v>5795</v>
      </c>
      <c r="G1166" s="4" t="s">
        <v>86</v>
      </c>
      <c r="H1166" s="3" t="s">
        <v>900</v>
      </c>
      <c r="I1166" s="3" t="s">
        <v>240</v>
      </c>
      <c r="J1166" s="3" t="s">
        <v>104</v>
      </c>
      <c r="K1166" s="3" t="s">
        <v>104</v>
      </c>
      <c r="L1166" s="6" t="s">
        <v>240</v>
      </c>
      <c r="M1166" s="3" t="s">
        <v>712</v>
      </c>
      <c r="N1166" s="3" t="s">
        <v>5796</v>
      </c>
      <c r="O1166" s="3" t="s">
        <v>178</v>
      </c>
      <c r="P1166" s="3" t="s">
        <v>1797</v>
      </c>
      <c r="Q1166" s="3" t="s">
        <v>60</v>
      </c>
      <c r="R1166" s="3">
        <v>10</v>
      </c>
      <c r="S1166" s="3">
        <v>10</v>
      </c>
      <c r="T1166" s="3">
        <v>6</v>
      </c>
      <c r="U1166" s="3">
        <v>38</v>
      </c>
      <c r="V1166" s="3">
        <v>40</v>
      </c>
      <c r="W1166" s="3">
        <v>-4.4000000000000004</v>
      </c>
      <c r="X1166" s="32">
        <v>157</v>
      </c>
      <c r="Y1166" s="33">
        <v>181</v>
      </c>
      <c r="Z1166" s="3">
        <v>-13.4</v>
      </c>
      <c r="AA1166" s="3">
        <v>28310.76</v>
      </c>
      <c r="AB1166" s="3">
        <v>32730.240000000002</v>
      </c>
      <c r="AC1166" s="3">
        <v>29757.96</v>
      </c>
      <c r="AD1166" s="3">
        <v>34794.239999999998</v>
      </c>
    </row>
    <row r="1167" spans="1:30" x14ac:dyDescent="0.3">
      <c r="A1167" s="3" t="s">
        <v>2308</v>
      </c>
      <c r="B1167" s="4">
        <v>86885</v>
      </c>
      <c r="C1167" s="4">
        <v>101</v>
      </c>
      <c r="D1167" s="4" t="s">
        <v>25</v>
      </c>
      <c r="E1167" s="5" t="s">
        <v>45</v>
      </c>
      <c r="F1167" s="3" t="s">
        <v>2309</v>
      </c>
      <c r="G1167" s="4" t="s">
        <v>86</v>
      </c>
      <c r="H1167" s="3" t="s">
        <v>831</v>
      </c>
      <c r="I1167" s="3" t="s">
        <v>175</v>
      </c>
      <c r="J1167" s="3" t="s">
        <v>89</v>
      </c>
      <c r="K1167" s="3" t="s">
        <v>89</v>
      </c>
      <c r="L1167" s="6" t="s">
        <v>175</v>
      </c>
      <c r="M1167" s="3" t="s">
        <v>184</v>
      </c>
      <c r="N1167" s="3" t="s">
        <v>2310</v>
      </c>
      <c r="O1167" s="3" t="s">
        <v>178</v>
      </c>
      <c r="P1167" s="3" t="s">
        <v>194</v>
      </c>
      <c r="Q1167" s="3" t="s">
        <v>60</v>
      </c>
      <c r="R1167" s="3">
        <v>16</v>
      </c>
      <c r="S1167" s="3">
        <v>30</v>
      </c>
      <c r="T1167" s="3">
        <v>-46.7</v>
      </c>
      <c r="U1167" s="3">
        <v>53</v>
      </c>
      <c r="V1167" s="3">
        <v>67</v>
      </c>
      <c r="W1167" s="3">
        <v>-20.7</v>
      </c>
      <c r="X1167" s="32">
        <v>214</v>
      </c>
      <c r="Y1167" s="33">
        <v>283</v>
      </c>
      <c r="Z1167" s="3">
        <v>-24.5</v>
      </c>
      <c r="AA1167" s="3">
        <v>28221.61</v>
      </c>
      <c r="AB1167" s="3">
        <v>35838.97</v>
      </c>
      <c r="AC1167" s="3">
        <v>29562.92</v>
      </c>
      <c r="AD1167" s="3">
        <v>38681.65</v>
      </c>
    </row>
    <row r="1168" spans="1:30" x14ac:dyDescent="0.3">
      <c r="A1168" s="3" t="s">
        <v>1070</v>
      </c>
      <c r="B1168" s="4">
        <v>58837</v>
      </c>
      <c r="C1168" s="4">
        <v>125</v>
      </c>
      <c r="D1168" s="4" t="s">
        <v>25</v>
      </c>
      <c r="E1168" s="5" t="s">
        <v>45</v>
      </c>
      <c r="F1168" s="3" t="s">
        <v>1071</v>
      </c>
      <c r="G1168" s="4" t="s">
        <v>86</v>
      </c>
      <c r="H1168" s="3" t="s">
        <v>116</v>
      </c>
      <c r="I1168" s="3" t="s">
        <v>116</v>
      </c>
      <c r="J1168" s="3" t="s">
        <v>116</v>
      </c>
      <c r="K1168" s="3" t="s">
        <v>89</v>
      </c>
      <c r="L1168" s="6" t="s">
        <v>116</v>
      </c>
      <c r="M1168" s="3" t="s">
        <v>122</v>
      </c>
      <c r="N1168" s="3" t="s">
        <v>1072</v>
      </c>
      <c r="O1168" s="3" t="s">
        <v>119</v>
      </c>
      <c r="P1168" s="3" t="s">
        <v>128</v>
      </c>
      <c r="Q1168" s="3" t="s">
        <v>60</v>
      </c>
      <c r="R1168" s="3">
        <v>27</v>
      </c>
      <c r="S1168" s="3">
        <v>20</v>
      </c>
      <c r="T1168" s="3">
        <v>38.5</v>
      </c>
      <c r="U1168" s="3">
        <v>88</v>
      </c>
      <c r="V1168" s="3">
        <v>74</v>
      </c>
      <c r="W1168" s="3">
        <v>18.899999999999999</v>
      </c>
      <c r="X1168" s="32">
        <v>282</v>
      </c>
      <c r="Y1168" s="33">
        <v>266</v>
      </c>
      <c r="Z1168" s="3">
        <v>6.2</v>
      </c>
      <c r="AA1168" s="3">
        <v>28196.48</v>
      </c>
      <c r="AB1168" s="3">
        <v>26561.599999999999</v>
      </c>
      <c r="AC1168" s="3">
        <v>28196.48</v>
      </c>
      <c r="AD1168" s="3">
        <v>26561.599999999999</v>
      </c>
    </row>
    <row r="1169" spans="1:30" x14ac:dyDescent="0.3">
      <c r="A1169" s="3" t="s">
        <v>2311</v>
      </c>
      <c r="B1169" s="4">
        <v>80706</v>
      </c>
      <c r="C1169" s="4">
        <v>60</v>
      </c>
      <c r="D1169" s="4" t="s">
        <v>25</v>
      </c>
      <c r="E1169" s="5" t="s">
        <v>45</v>
      </c>
      <c r="F1169" s="3" t="s">
        <v>2312</v>
      </c>
      <c r="G1169" s="4" t="s">
        <v>86</v>
      </c>
      <c r="H1169" s="3" t="s">
        <v>54</v>
      </c>
      <c r="I1169" s="3" t="s">
        <v>191</v>
      </c>
      <c r="J1169" s="3" t="s">
        <v>89</v>
      </c>
      <c r="K1169" s="3" t="s">
        <v>89</v>
      </c>
      <c r="L1169" s="6" t="s">
        <v>191</v>
      </c>
      <c r="M1169" s="3" t="s">
        <v>272</v>
      </c>
      <c r="N1169" s="3" t="s">
        <v>2313</v>
      </c>
      <c r="O1169" s="3" t="s">
        <v>92</v>
      </c>
      <c r="P1169" s="3" t="s">
        <v>57</v>
      </c>
      <c r="Q1169" s="3" t="s">
        <v>31</v>
      </c>
      <c r="R1169" s="3">
        <v>14</v>
      </c>
      <c r="S1169" s="3">
        <v>10</v>
      </c>
      <c r="T1169" s="3">
        <v>40</v>
      </c>
      <c r="U1169" s="3">
        <v>54</v>
      </c>
      <c r="V1169" s="3">
        <v>41</v>
      </c>
      <c r="W1169" s="3">
        <v>31.4</v>
      </c>
      <c r="X1169" s="32">
        <v>277</v>
      </c>
      <c r="Y1169" s="33">
        <v>212</v>
      </c>
      <c r="Z1169" s="3">
        <v>31.1</v>
      </c>
      <c r="AA1169" s="3">
        <v>28130.05</v>
      </c>
      <c r="AB1169" s="3">
        <v>21454.55</v>
      </c>
      <c r="AC1169" s="3">
        <v>28130.05</v>
      </c>
      <c r="AD1169" s="3">
        <v>21454.55</v>
      </c>
    </row>
    <row r="1170" spans="1:30" x14ac:dyDescent="0.3">
      <c r="A1170" s="3" t="s">
        <v>5797</v>
      </c>
      <c r="B1170" s="4">
        <v>12848</v>
      </c>
      <c r="C1170" s="4">
        <v>43</v>
      </c>
      <c r="D1170" s="4" t="s">
        <v>25</v>
      </c>
      <c r="E1170" s="5" t="s">
        <v>45</v>
      </c>
      <c r="F1170" s="3" t="s">
        <v>5798</v>
      </c>
      <c r="G1170" s="4" t="s">
        <v>86</v>
      </c>
      <c r="H1170" s="3" t="s">
        <v>896</v>
      </c>
      <c r="I1170" s="3" t="s">
        <v>257</v>
      </c>
      <c r="J1170" s="3" t="s">
        <v>104</v>
      </c>
      <c r="K1170" s="3" t="s">
        <v>104</v>
      </c>
      <c r="L1170" s="6" t="s">
        <v>257</v>
      </c>
      <c r="M1170" s="3" t="s">
        <v>258</v>
      </c>
      <c r="N1170" s="3" t="s">
        <v>5799</v>
      </c>
      <c r="O1170" s="3" t="s">
        <v>178</v>
      </c>
      <c r="P1170" s="3" t="s">
        <v>64</v>
      </c>
      <c r="Q1170" s="3" t="s">
        <v>31</v>
      </c>
      <c r="R1170" s="3">
        <v>28</v>
      </c>
      <c r="S1170" s="3">
        <v>28</v>
      </c>
      <c r="T1170" s="3">
        <v>0</v>
      </c>
      <c r="U1170" s="3">
        <v>81</v>
      </c>
      <c r="V1170" s="3">
        <v>98</v>
      </c>
      <c r="W1170" s="3">
        <v>-17.8</v>
      </c>
      <c r="X1170" s="32">
        <v>352</v>
      </c>
      <c r="Y1170" s="33">
        <v>397</v>
      </c>
      <c r="Z1170" s="3">
        <v>-11.3</v>
      </c>
      <c r="AA1170" s="3">
        <v>28105.29</v>
      </c>
      <c r="AB1170" s="3">
        <v>31558.799999999999</v>
      </c>
      <c r="AC1170" s="3">
        <v>28105.29</v>
      </c>
      <c r="AD1170" s="3">
        <v>31558.799999999999</v>
      </c>
    </row>
    <row r="1171" spans="1:30" x14ac:dyDescent="0.3">
      <c r="A1171" s="3" t="s">
        <v>4273</v>
      </c>
      <c r="B1171" s="4">
        <v>27056</v>
      </c>
      <c r="C1171" s="4">
        <v>163</v>
      </c>
      <c r="D1171" s="4" t="s">
        <v>25</v>
      </c>
      <c r="E1171" s="5" t="s">
        <v>45</v>
      </c>
      <c r="F1171" s="3" t="s">
        <v>4274</v>
      </c>
      <c r="G1171" s="4" t="s">
        <v>86</v>
      </c>
      <c r="H1171" s="3" t="s">
        <v>735</v>
      </c>
      <c r="I1171" s="3" t="s">
        <v>736</v>
      </c>
      <c r="J1171" s="3" t="s">
        <v>736</v>
      </c>
      <c r="K1171" s="3" t="s">
        <v>89</v>
      </c>
      <c r="L1171" s="6" t="s">
        <v>175</v>
      </c>
      <c r="M1171" s="3" t="s">
        <v>176</v>
      </c>
      <c r="N1171" s="3" t="s">
        <v>4275</v>
      </c>
      <c r="O1171" s="3" t="s">
        <v>178</v>
      </c>
      <c r="P1171" s="3" t="s">
        <v>57</v>
      </c>
      <c r="Q1171" s="3" t="s">
        <v>31</v>
      </c>
      <c r="R1171" s="3">
        <v>11</v>
      </c>
      <c r="S1171" s="3">
        <v>6</v>
      </c>
      <c r="T1171" s="3">
        <v>68</v>
      </c>
      <c r="U1171" s="3">
        <v>34</v>
      </c>
      <c r="V1171" s="3">
        <v>28</v>
      </c>
      <c r="W1171" s="3">
        <v>21.4</v>
      </c>
      <c r="X1171" s="32">
        <v>135</v>
      </c>
      <c r="Y1171" s="33">
        <v>150</v>
      </c>
      <c r="Z1171" s="3">
        <v>-9.9</v>
      </c>
      <c r="AA1171" s="3">
        <v>27831.25</v>
      </c>
      <c r="AB1171" s="3">
        <v>30691.56</v>
      </c>
      <c r="AC1171" s="3">
        <v>29125.81</v>
      </c>
      <c r="AD1171" s="3">
        <v>31567.26</v>
      </c>
    </row>
    <row r="1172" spans="1:30" x14ac:dyDescent="0.3">
      <c r="A1172" s="3" t="s">
        <v>1073</v>
      </c>
      <c r="B1172" s="4">
        <v>67042</v>
      </c>
      <c r="C1172" s="4">
        <v>188</v>
      </c>
      <c r="D1172" s="4" t="s">
        <v>25</v>
      </c>
      <c r="E1172" s="5" t="s">
        <v>45</v>
      </c>
      <c r="F1172" s="3" t="s">
        <v>1074</v>
      </c>
      <c r="G1172" s="4" t="s">
        <v>86</v>
      </c>
      <c r="H1172" s="3" t="s">
        <v>116</v>
      </c>
      <c r="I1172" s="3" t="s">
        <v>116</v>
      </c>
      <c r="J1172" s="3" t="s">
        <v>116</v>
      </c>
      <c r="K1172" s="3" t="s">
        <v>132</v>
      </c>
      <c r="L1172" s="6" t="s">
        <v>191</v>
      </c>
      <c r="M1172" s="3" t="s">
        <v>211</v>
      </c>
      <c r="N1172" s="3" t="s">
        <v>1075</v>
      </c>
      <c r="O1172" s="3" t="s">
        <v>92</v>
      </c>
      <c r="P1172" s="3" t="s">
        <v>41</v>
      </c>
      <c r="Q1172" s="3" t="s">
        <v>31</v>
      </c>
      <c r="R1172" s="3">
        <v>5</v>
      </c>
      <c r="S1172" s="3">
        <v>6</v>
      </c>
      <c r="T1172" s="3">
        <v>-7.1</v>
      </c>
      <c r="U1172" s="3">
        <v>21</v>
      </c>
      <c r="V1172" s="3">
        <v>23</v>
      </c>
      <c r="W1172" s="3">
        <v>-8.6</v>
      </c>
      <c r="X1172" s="32">
        <v>83</v>
      </c>
      <c r="Y1172" s="33">
        <v>83</v>
      </c>
      <c r="Z1172" s="3">
        <v>-0.2</v>
      </c>
      <c r="AA1172" s="3">
        <v>27788.95</v>
      </c>
      <c r="AB1172" s="3">
        <v>28297.439999999999</v>
      </c>
      <c r="AC1172" s="3">
        <v>29516.95</v>
      </c>
      <c r="AD1172" s="3">
        <v>29584.44</v>
      </c>
    </row>
    <row r="1173" spans="1:30" x14ac:dyDescent="0.3">
      <c r="A1173" s="3" t="s">
        <v>2314</v>
      </c>
      <c r="B1173" s="4">
        <v>36966</v>
      </c>
      <c r="C1173" s="4">
        <v>103</v>
      </c>
      <c r="D1173" s="4" t="s">
        <v>25</v>
      </c>
      <c r="E1173" s="5" t="s">
        <v>45</v>
      </c>
      <c r="F1173" s="3" t="s">
        <v>2315</v>
      </c>
      <c r="G1173" s="4" t="s">
        <v>86</v>
      </c>
      <c r="H1173" s="3" t="s">
        <v>252</v>
      </c>
      <c r="I1173" s="3" t="s">
        <v>252</v>
      </c>
      <c r="J1173" s="3" t="s">
        <v>89</v>
      </c>
      <c r="K1173" s="3" t="s">
        <v>89</v>
      </c>
      <c r="L1173" s="6" t="s">
        <v>252</v>
      </c>
      <c r="M1173" s="3" t="s">
        <v>154</v>
      </c>
      <c r="N1173" s="3" t="s">
        <v>2316</v>
      </c>
      <c r="O1173" s="3" t="s">
        <v>311</v>
      </c>
      <c r="P1173" s="3" t="s">
        <v>26</v>
      </c>
      <c r="Q1173" s="3" t="s">
        <v>27</v>
      </c>
      <c r="R1173" s="3">
        <v>14</v>
      </c>
      <c r="S1173" s="3">
        <v>10</v>
      </c>
      <c r="T1173" s="3">
        <v>42.1</v>
      </c>
      <c r="U1173" s="3">
        <v>41</v>
      </c>
      <c r="V1173" s="3">
        <v>41</v>
      </c>
      <c r="W1173" s="3">
        <v>-1.3</v>
      </c>
      <c r="X1173" s="16">
        <v>173</v>
      </c>
      <c r="Y1173" s="7">
        <v>189</v>
      </c>
      <c r="Z1173" s="3">
        <v>-8.4</v>
      </c>
      <c r="AA1173" s="3">
        <v>27768</v>
      </c>
      <c r="AB1173" s="3">
        <v>30329.42</v>
      </c>
      <c r="AC1173" s="3">
        <v>27768</v>
      </c>
      <c r="AD1173" s="3">
        <v>30329.42</v>
      </c>
    </row>
    <row r="1174" spans="1:30" x14ac:dyDescent="0.3">
      <c r="A1174" s="3" t="s">
        <v>594</v>
      </c>
      <c r="B1174" s="4">
        <v>38516</v>
      </c>
      <c r="C1174" s="4">
        <v>101</v>
      </c>
      <c r="D1174" s="4" t="s">
        <v>25</v>
      </c>
      <c r="E1174" s="5">
        <v>43096</v>
      </c>
      <c r="F1174" s="3" t="s">
        <v>595</v>
      </c>
      <c r="G1174" s="4" t="s">
        <v>86</v>
      </c>
      <c r="H1174" s="3" t="s">
        <v>252</v>
      </c>
      <c r="I1174" s="3" t="s">
        <v>252</v>
      </c>
      <c r="J1174" s="3" t="s">
        <v>89</v>
      </c>
      <c r="K1174" s="3" t="s">
        <v>89</v>
      </c>
      <c r="L1174" s="6" t="s">
        <v>252</v>
      </c>
      <c r="M1174" s="3" t="s">
        <v>154</v>
      </c>
      <c r="N1174" s="3" t="s">
        <v>596</v>
      </c>
      <c r="O1174" s="3" t="s">
        <v>311</v>
      </c>
      <c r="P1174" s="3" t="s">
        <v>194</v>
      </c>
      <c r="Q1174" s="3" t="s">
        <v>60</v>
      </c>
      <c r="R1174" s="3">
        <v>11</v>
      </c>
      <c r="U1174" s="3">
        <v>43</v>
      </c>
      <c r="V1174" s="3">
        <v>2</v>
      </c>
      <c r="W1174" s="3">
        <v>2050</v>
      </c>
      <c r="X1174" s="32">
        <v>154</v>
      </c>
      <c r="Y1174" s="33">
        <v>3</v>
      </c>
      <c r="Z1174" s="3">
        <v>5030.6000000000004</v>
      </c>
      <c r="AA1174" s="3">
        <v>27760.41</v>
      </c>
      <c r="AB1174" s="3">
        <v>541.08000000000004</v>
      </c>
      <c r="AC1174" s="3">
        <v>27760.41</v>
      </c>
      <c r="AD1174" s="3">
        <v>541.08000000000004</v>
      </c>
    </row>
    <row r="1175" spans="1:30" x14ac:dyDescent="0.3">
      <c r="A1175" s="3" t="s">
        <v>2317</v>
      </c>
      <c r="B1175" s="4">
        <v>65209</v>
      </c>
      <c r="C1175" s="4">
        <v>127</v>
      </c>
      <c r="D1175" s="4" t="s">
        <v>25</v>
      </c>
      <c r="E1175" s="5" t="s">
        <v>45</v>
      </c>
      <c r="F1175" s="3" t="s">
        <v>2318</v>
      </c>
      <c r="G1175" s="4" t="s">
        <v>86</v>
      </c>
      <c r="H1175" s="3" t="s">
        <v>54</v>
      </c>
      <c r="I1175" s="3" t="s">
        <v>191</v>
      </c>
      <c r="J1175" s="3" t="s">
        <v>89</v>
      </c>
      <c r="K1175" s="3" t="s">
        <v>89</v>
      </c>
      <c r="L1175" s="6" t="s">
        <v>191</v>
      </c>
      <c r="M1175" s="3" t="s">
        <v>211</v>
      </c>
      <c r="N1175" s="3" t="s">
        <v>2319</v>
      </c>
      <c r="O1175" s="3" t="s">
        <v>92</v>
      </c>
      <c r="P1175" s="3" t="s">
        <v>421</v>
      </c>
      <c r="Q1175" s="3" t="s">
        <v>27</v>
      </c>
      <c r="R1175" s="3">
        <v>8</v>
      </c>
      <c r="S1175" s="3">
        <v>7</v>
      </c>
      <c r="T1175" s="3">
        <v>14.3</v>
      </c>
      <c r="U1175" s="3">
        <v>27</v>
      </c>
      <c r="V1175" s="3">
        <v>24</v>
      </c>
      <c r="W1175" s="3">
        <v>12.8</v>
      </c>
      <c r="X1175" s="32">
        <v>123</v>
      </c>
      <c r="Y1175" s="33">
        <v>96</v>
      </c>
      <c r="Z1175" s="3">
        <v>28</v>
      </c>
      <c r="AA1175" s="3">
        <v>27752.39</v>
      </c>
      <c r="AB1175" s="3">
        <v>21796.86</v>
      </c>
      <c r="AC1175" s="3">
        <v>29580.39</v>
      </c>
      <c r="AD1175" s="3">
        <v>23116.86</v>
      </c>
    </row>
    <row r="1176" spans="1:30" x14ac:dyDescent="0.3">
      <c r="A1176" s="3" t="s">
        <v>2320</v>
      </c>
      <c r="B1176" s="4">
        <v>36576</v>
      </c>
      <c r="C1176" s="4">
        <v>97</v>
      </c>
      <c r="D1176" s="4" t="s">
        <v>25</v>
      </c>
      <c r="E1176" s="5">
        <v>42900</v>
      </c>
      <c r="F1176" s="3" t="s">
        <v>2321</v>
      </c>
      <c r="G1176" s="4" t="s">
        <v>86</v>
      </c>
      <c r="H1176" s="3" t="s">
        <v>252</v>
      </c>
      <c r="I1176" s="3" t="s">
        <v>252</v>
      </c>
      <c r="J1176" s="3" t="s">
        <v>89</v>
      </c>
      <c r="K1176" s="3" t="s">
        <v>89</v>
      </c>
      <c r="L1176" s="6" t="s">
        <v>252</v>
      </c>
      <c r="M1176" s="3" t="s">
        <v>184</v>
      </c>
      <c r="N1176" s="3" t="s">
        <v>2322</v>
      </c>
      <c r="O1176" s="3" t="s">
        <v>311</v>
      </c>
      <c r="P1176" s="3" t="s">
        <v>32</v>
      </c>
      <c r="Q1176" s="3" t="s">
        <v>60</v>
      </c>
      <c r="R1176" s="3">
        <v>18</v>
      </c>
      <c r="U1176" s="3">
        <v>65</v>
      </c>
      <c r="V1176" s="3">
        <v>63</v>
      </c>
      <c r="W1176" s="3">
        <v>3.2</v>
      </c>
      <c r="X1176" s="32">
        <v>231</v>
      </c>
      <c r="Y1176" s="33">
        <v>63</v>
      </c>
      <c r="Z1176" s="3">
        <v>267.2</v>
      </c>
      <c r="AA1176" s="3">
        <v>27732.240000000002</v>
      </c>
      <c r="AB1176" s="3">
        <v>7552.44</v>
      </c>
      <c r="AC1176" s="3">
        <v>27732.240000000002</v>
      </c>
      <c r="AD1176" s="3">
        <v>7552.44</v>
      </c>
    </row>
    <row r="1177" spans="1:30" x14ac:dyDescent="0.3">
      <c r="A1177" s="3" t="s">
        <v>3821</v>
      </c>
      <c r="B1177" s="4">
        <v>4878</v>
      </c>
      <c r="C1177" s="4">
        <v>41</v>
      </c>
      <c r="D1177" s="4" t="s">
        <v>25</v>
      </c>
      <c r="E1177" s="5" t="s">
        <v>45</v>
      </c>
      <c r="F1177" s="3" t="s">
        <v>3822</v>
      </c>
      <c r="G1177" s="4" t="s">
        <v>86</v>
      </c>
      <c r="H1177" s="3" t="s">
        <v>900</v>
      </c>
      <c r="I1177" s="3" t="s">
        <v>240</v>
      </c>
      <c r="J1177" s="3" t="s">
        <v>132</v>
      </c>
      <c r="K1177" s="3" t="s">
        <v>132</v>
      </c>
      <c r="L1177" s="6" t="s">
        <v>240</v>
      </c>
      <c r="M1177" s="3" t="s">
        <v>712</v>
      </c>
      <c r="N1177" s="3" t="s">
        <v>3823</v>
      </c>
      <c r="O1177" s="3" t="s">
        <v>178</v>
      </c>
      <c r="P1177" s="3" t="s">
        <v>63</v>
      </c>
      <c r="Q1177" s="3" t="s">
        <v>31</v>
      </c>
      <c r="R1177" s="3">
        <v>8</v>
      </c>
      <c r="S1177" s="3">
        <v>7</v>
      </c>
      <c r="T1177" s="3">
        <v>16.7</v>
      </c>
      <c r="U1177" s="3">
        <v>27</v>
      </c>
      <c r="V1177" s="3">
        <v>25</v>
      </c>
      <c r="W1177" s="3">
        <v>8.6999999999999993</v>
      </c>
      <c r="X1177" s="32">
        <v>115</v>
      </c>
      <c r="Y1177" s="33">
        <v>93</v>
      </c>
      <c r="Z1177" s="3">
        <v>23.8</v>
      </c>
      <c r="AA1177" s="3">
        <v>27550.080000000002</v>
      </c>
      <c r="AB1177" s="3">
        <v>21931.22</v>
      </c>
      <c r="AC1177" s="3">
        <v>28410.080000000002</v>
      </c>
      <c r="AD1177" s="3">
        <v>22939.22</v>
      </c>
    </row>
    <row r="1178" spans="1:30" x14ac:dyDescent="0.3">
      <c r="A1178" s="3" t="s">
        <v>5800</v>
      </c>
      <c r="B1178" s="4">
        <v>30236</v>
      </c>
      <c r="C1178" s="4">
        <v>148</v>
      </c>
      <c r="D1178" s="4" t="s">
        <v>25</v>
      </c>
      <c r="E1178" s="5" t="s">
        <v>45</v>
      </c>
      <c r="F1178" s="3" t="s">
        <v>5801</v>
      </c>
      <c r="G1178" s="4" t="s">
        <v>86</v>
      </c>
      <c r="H1178" s="3" t="s">
        <v>153</v>
      </c>
      <c r="I1178" s="3" t="s">
        <v>153</v>
      </c>
      <c r="J1178" s="3" t="s">
        <v>104</v>
      </c>
      <c r="K1178" s="3" t="s">
        <v>104</v>
      </c>
      <c r="L1178" s="6" t="s">
        <v>153</v>
      </c>
      <c r="M1178" s="3" t="s">
        <v>154</v>
      </c>
      <c r="N1178" s="3" t="s">
        <v>5802</v>
      </c>
      <c r="O1178" s="3" t="s">
        <v>156</v>
      </c>
      <c r="P1178" s="3" t="s">
        <v>57</v>
      </c>
      <c r="Q1178" s="3" t="s">
        <v>31</v>
      </c>
      <c r="R1178" s="3">
        <v>40</v>
      </c>
      <c r="S1178" s="3">
        <v>28</v>
      </c>
      <c r="T1178" s="3">
        <v>42.9</v>
      </c>
      <c r="U1178" s="3">
        <v>96</v>
      </c>
      <c r="V1178" s="3">
        <v>96</v>
      </c>
      <c r="W1178" s="3">
        <v>0</v>
      </c>
      <c r="X1178" s="32">
        <v>352</v>
      </c>
      <c r="Y1178" s="33">
        <v>359</v>
      </c>
      <c r="Z1178" s="3">
        <v>-2.1</v>
      </c>
      <c r="AA1178" s="3">
        <v>27526.44</v>
      </c>
      <c r="AB1178" s="3">
        <v>26531.119999999999</v>
      </c>
      <c r="AC1178" s="3">
        <v>27526.44</v>
      </c>
      <c r="AD1178" s="3">
        <v>26531.119999999999</v>
      </c>
    </row>
    <row r="1179" spans="1:30" x14ac:dyDescent="0.3">
      <c r="A1179" s="3" t="s">
        <v>2323</v>
      </c>
      <c r="B1179" s="4">
        <v>43112</v>
      </c>
      <c r="C1179" s="4">
        <v>80</v>
      </c>
      <c r="D1179" s="4" t="s">
        <v>25</v>
      </c>
      <c r="E1179" s="5" t="s">
        <v>45</v>
      </c>
      <c r="F1179" s="3" t="s">
        <v>2324</v>
      </c>
      <c r="G1179" s="4" t="s">
        <v>86</v>
      </c>
      <c r="H1179" s="3" t="s">
        <v>299</v>
      </c>
      <c r="I1179" s="3" t="s">
        <v>299</v>
      </c>
      <c r="J1179" s="3" t="s">
        <v>89</v>
      </c>
      <c r="K1179" s="3" t="s">
        <v>89</v>
      </c>
      <c r="L1179" s="6" t="s">
        <v>299</v>
      </c>
      <c r="M1179" s="3" t="s">
        <v>317</v>
      </c>
      <c r="N1179" s="3" t="s">
        <v>2325</v>
      </c>
      <c r="O1179" s="3" t="s">
        <v>301</v>
      </c>
      <c r="P1179" s="3" t="s">
        <v>63</v>
      </c>
      <c r="Q1179" s="3" t="s">
        <v>31</v>
      </c>
      <c r="R1179" s="3">
        <v>23</v>
      </c>
      <c r="S1179" s="3">
        <v>18</v>
      </c>
      <c r="T1179" s="3">
        <v>29</v>
      </c>
      <c r="U1179" s="3">
        <v>74</v>
      </c>
      <c r="V1179" s="3">
        <v>94</v>
      </c>
      <c r="W1179" s="3">
        <v>-21.7</v>
      </c>
      <c r="X1179" s="32">
        <v>320</v>
      </c>
      <c r="Y1179" s="33">
        <v>389</v>
      </c>
      <c r="Z1179" s="3">
        <v>-17.8</v>
      </c>
      <c r="AA1179" s="3">
        <v>27495.06</v>
      </c>
      <c r="AB1179" s="3">
        <v>33751</v>
      </c>
      <c r="AC1179" s="3">
        <v>29575.56</v>
      </c>
      <c r="AD1179" s="3">
        <v>35980</v>
      </c>
    </row>
    <row r="1180" spans="1:30" x14ac:dyDescent="0.3">
      <c r="A1180" s="3" t="s">
        <v>2326</v>
      </c>
      <c r="B1180" s="4">
        <v>89449</v>
      </c>
      <c r="C1180" s="4">
        <v>21</v>
      </c>
      <c r="D1180" s="4" t="s">
        <v>25</v>
      </c>
      <c r="E1180" s="5" t="s">
        <v>45</v>
      </c>
      <c r="F1180" s="3" t="s">
        <v>2327</v>
      </c>
      <c r="G1180" s="4" t="s">
        <v>86</v>
      </c>
      <c r="H1180" s="3" t="s">
        <v>245</v>
      </c>
      <c r="I1180" s="3" t="s">
        <v>245</v>
      </c>
      <c r="J1180" s="3" t="s">
        <v>89</v>
      </c>
      <c r="K1180" s="3" t="s">
        <v>89</v>
      </c>
      <c r="L1180" s="6" t="s">
        <v>245</v>
      </c>
      <c r="M1180" s="3" t="s">
        <v>246</v>
      </c>
      <c r="N1180" s="3" t="s">
        <v>2328</v>
      </c>
      <c r="O1180" s="3" t="s">
        <v>248</v>
      </c>
      <c r="P1180" s="3" t="s">
        <v>64</v>
      </c>
      <c r="Q1180" s="3" t="s">
        <v>31</v>
      </c>
      <c r="R1180" s="3">
        <v>37</v>
      </c>
      <c r="S1180" s="3">
        <v>26</v>
      </c>
      <c r="T1180" s="3">
        <v>42.2</v>
      </c>
      <c r="U1180" s="3">
        <v>67</v>
      </c>
      <c r="V1180" s="3">
        <v>45</v>
      </c>
      <c r="W1180" s="3">
        <v>47.8</v>
      </c>
      <c r="X1180" s="32">
        <v>219</v>
      </c>
      <c r="Y1180" s="33">
        <v>194</v>
      </c>
      <c r="Z1180" s="3">
        <v>12.8</v>
      </c>
      <c r="AA1180" s="3">
        <v>27494.41</v>
      </c>
      <c r="AB1180" s="3">
        <v>22042</v>
      </c>
      <c r="AC1180" s="3">
        <v>28132.41</v>
      </c>
      <c r="AD1180" s="3">
        <v>23070</v>
      </c>
    </row>
    <row r="1181" spans="1:30" x14ac:dyDescent="0.3">
      <c r="A1181" s="3" t="s">
        <v>2329</v>
      </c>
      <c r="B1181" s="4">
        <v>86190</v>
      </c>
      <c r="C1181" s="4">
        <v>44</v>
      </c>
      <c r="D1181" s="4" t="s">
        <v>25</v>
      </c>
      <c r="E1181" s="5" t="s">
        <v>45</v>
      </c>
      <c r="F1181" s="3" t="s">
        <v>2330</v>
      </c>
      <c r="G1181" s="4" t="s">
        <v>86</v>
      </c>
      <c r="H1181" s="3" t="s">
        <v>54</v>
      </c>
      <c r="I1181" s="3" t="s">
        <v>191</v>
      </c>
      <c r="J1181" s="3" t="s">
        <v>89</v>
      </c>
      <c r="K1181" s="3" t="s">
        <v>89</v>
      </c>
      <c r="L1181" s="6" t="s">
        <v>191</v>
      </c>
      <c r="M1181" s="3" t="s">
        <v>211</v>
      </c>
      <c r="N1181" s="3" t="s">
        <v>2331</v>
      </c>
      <c r="O1181" s="3" t="s">
        <v>92</v>
      </c>
      <c r="P1181" s="3" t="s">
        <v>51</v>
      </c>
      <c r="Q1181" s="3" t="s">
        <v>31</v>
      </c>
      <c r="R1181" s="3">
        <v>39</v>
      </c>
      <c r="S1181" s="3">
        <v>59</v>
      </c>
      <c r="T1181" s="3">
        <v>-34.1</v>
      </c>
      <c r="U1181" s="3">
        <v>151</v>
      </c>
      <c r="V1181" s="3">
        <v>155</v>
      </c>
      <c r="W1181" s="3">
        <v>-2.5</v>
      </c>
      <c r="X1181" s="32">
        <v>494</v>
      </c>
      <c r="Y1181" s="33">
        <v>443</v>
      </c>
      <c r="Z1181" s="3">
        <v>11.7</v>
      </c>
      <c r="AA1181" s="3">
        <v>27361.35</v>
      </c>
      <c r="AB1181" s="3">
        <v>24501.599999999999</v>
      </c>
      <c r="AC1181" s="3">
        <v>27361.35</v>
      </c>
      <c r="AD1181" s="3">
        <v>24501.599999999999</v>
      </c>
    </row>
    <row r="1182" spans="1:30" x14ac:dyDescent="0.3">
      <c r="A1182" s="3" t="s">
        <v>4846</v>
      </c>
      <c r="B1182" s="4">
        <v>64000</v>
      </c>
      <c r="C1182" s="4">
        <v>63</v>
      </c>
      <c r="D1182" s="4" t="s">
        <v>25</v>
      </c>
      <c r="E1182" s="5" t="s">
        <v>45</v>
      </c>
      <c r="F1182" s="3" t="s">
        <v>4847</v>
      </c>
      <c r="G1182" s="4" t="s">
        <v>86</v>
      </c>
      <c r="H1182" s="3" t="s">
        <v>54</v>
      </c>
      <c r="I1182" s="3" t="s">
        <v>191</v>
      </c>
      <c r="J1182" s="3" t="s">
        <v>146</v>
      </c>
      <c r="K1182" s="3" t="s">
        <v>146</v>
      </c>
      <c r="L1182" s="6" t="s">
        <v>191</v>
      </c>
      <c r="M1182" s="3" t="s">
        <v>211</v>
      </c>
      <c r="N1182" s="3" t="s">
        <v>4848</v>
      </c>
      <c r="O1182" s="3" t="s">
        <v>92</v>
      </c>
      <c r="P1182" s="3" t="s">
        <v>4849</v>
      </c>
      <c r="Q1182" s="3" t="s">
        <v>31</v>
      </c>
      <c r="R1182" s="3">
        <v>2</v>
      </c>
      <c r="S1182" s="3">
        <v>6</v>
      </c>
      <c r="T1182" s="3">
        <v>-66.7</v>
      </c>
      <c r="U1182" s="3">
        <v>16</v>
      </c>
      <c r="V1182" s="3">
        <v>26</v>
      </c>
      <c r="W1182" s="3">
        <v>-37.9</v>
      </c>
      <c r="X1182" s="32">
        <v>81</v>
      </c>
      <c r="Y1182" s="33">
        <v>88</v>
      </c>
      <c r="Z1182" s="3">
        <v>-8.1999999999999993</v>
      </c>
      <c r="AA1182" s="3">
        <v>27355.8</v>
      </c>
      <c r="AB1182" s="3">
        <v>30205.35</v>
      </c>
      <c r="AC1182" s="3">
        <v>28819.8</v>
      </c>
      <c r="AD1182" s="3">
        <v>31399.35</v>
      </c>
    </row>
    <row r="1183" spans="1:30" x14ac:dyDescent="0.3">
      <c r="A1183" s="3" t="s">
        <v>2332</v>
      </c>
      <c r="B1183" s="4">
        <v>50686</v>
      </c>
      <c r="C1183" s="4">
        <v>95</v>
      </c>
      <c r="D1183" s="4" t="s">
        <v>25</v>
      </c>
      <c r="E1183" s="5" t="s">
        <v>45</v>
      </c>
      <c r="F1183" s="3" t="s">
        <v>2333</v>
      </c>
      <c r="G1183" s="4" t="s">
        <v>86</v>
      </c>
      <c r="H1183" s="3" t="s">
        <v>87</v>
      </c>
      <c r="I1183" s="3" t="s">
        <v>88</v>
      </c>
      <c r="J1183" s="3" t="s">
        <v>89</v>
      </c>
      <c r="K1183" s="3" t="s">
        <v>89</v>
      </c>
      <c r="L1183" s="6" t="s">
        <v>88</v>
      </c>
      <c r="M1183" s="3" t="s">
        <v>1164</v>
      </c>
      <c r="N1183" s="3" t="s">
        <v>2334</v>
      </c>
      <c r="O1183" s="3" t="s">
        <v>106</v>
      </c>
      <c r="P1183" s="3" t="s">
        <v>59</v>
      </c>
      <c r="Q1183" s="3" t="s">
        <v>60</v>
      </c>
      <c r="R1183" s="3">
        <v>15</v>
      </c>
      <c r="S1183" s="3">
        <v>12</v>
      </c>
      <c r="T1183" s="3">
        <v>25</v>
      </c>
      <c r="U1183" s="3">
        <v>53</v>
      </c>
      <c r="V1183" s="3">
        <v>44</v>
      </c>
      <c r="W1183" s="3">
        <v>20.5</v>
      </c>
      <c r="X1183" s="32">
        <v>212</v>
      </c>
      <c r="Y1183" s="33">
        <v>201</v>
      </c>
      <c r="Z1183" s="3">
        <v>5.5</v>
      </c>
      <c r="AA1183" s="3">
        <v>27355.439999999999</v>
      </c>
      <c r="AB1183" s="3">
        <v>25012.44</v>
      </c>
      <c r="AC1183" s="3">
        <v>27355.439999999999</v>
      </c>
      <c r="AD1183" s="3">
        <v>25012.44</v>
      </c>
    </row>
    <row r="1184" spans="1:30" x14ac:dyDescent="0.3">
      <c r="A1184" s="3" t="s">
        <v>243</v>
      </c>
      <c r="B1184" s="4">
        <v>88282</v>
      </c>
      <c r="C1184" s="4">
        <v>69</v>
      </c>
      <c r="D1184" s="4" t="s">
        <v>25</v>
      </c>
      <c r="E1184" s="5">
        <v>42971</v>
      </c>
      <c r="F1184" s="3" t="s">
        <v>244</v>
      </c>
      <c r="G1184" s="4" t="s">
        <v>86</v>
      </c>
      <c r="H1184" s="3" t="s">
        <v>174</v>
      </c>
      <c r="I1184" s="3" t="s">
        <v>245</v>
      </c>
      <c r="J1184" s="3" t="s">
        <v>146</v>
      </c>
      <c r="K1184" s="3" t="s">
        <v>146</v>
      </c>
      <c r="L1184" s="6" t="s">
        <v>245</v>
      </c>
      <c r="M1184" s="3" t="s">
        <v>246</v>
      </c>
      <c r="N1184" s="3" t="s">
        <v>247</v>
      </c>
      <c r="O1184" s="3" t="s">
        <v>248</v>
      </c>
      <c r="P1184" s="3" t="s">
        <v>249</v>
      </c>
      <c r="Q1184" s="3" t="s">
        <v>31</v>
      </c>
      <c r="V1184" s="3">
        <v>17</v>
      </c>
      <c r="W1184" s="3">
        <v>-100</v>
      </c>
      <c r="X1184" s="32">
        <v>65</v>
      </c>
      <c r="Y1184" s="33">
        <v>93</v>
      </c>
      <c r="Z1184" s="3">
        <v>-29.7</v>
      </c>
      <c r="AA1184" s="3">
        <v>27230.28</v>
      </c>
      <c r="AB1184" s="3">
        <v>38715.160000000003</v>
      </c>
      <c r="AC1184" s="3">
        <v>27230.28</v>
      </c>
      <c r="AD1184" s="3">
        <v>38715.160000000003</v>
      </c>
    </row>
    <row r="1185" spans="1:30" x14ac:dyDescent="0.3">
      <c r="A1185" s="3" t="s">
        <v>135</v>
      </c>
      <c r="B1185" s="4">
        <v>47780</v>
      </c>
      <c r="C1185" s="4">
        <v>69</v>
      </c>
      <c r="D1185" s="4" t="s">
        <v>25</v>
      </c>
      <c r="E1185" s="5">
        <v>43116</v>
      </c>
      <c r="F1185" s="3" t="s">
        <v>136</v>
      </c>
      <c r="G1185" s="4" t="s">
        <v>86</v>
      </c>
      <c r="H1185" s="3" t="s">
        <v>131</v>
      </c>
      <c r="I1185" s="3" t="s">
        <v>88</v>
      </c>
      <c r="J1185" s="3" t="s">
        <v>89</v>
      </c>
      <c r="K1185" s="3" t="s">
        <v>89</v>
      </c>
      <c r="L1185" s="6" t="s">
        <v>88</v>
      </c>
      <c r="M1185" s="3" t="s">
        <v>133</v>
      </c>
      <c r="N1185" s="3" t="s">
        <v>137</v>
      </c>
      <c r="O1185" s="3" t="s">
        <v>106</v>
      </c>
      <c r="P1185" s="3" t="s">
        <v>57</v>
      </c>
      <c r="Q1185" s="3" t="s">
        <v>31</v>
      </c>
      <c r="R1185" s="3">
        <v>6</v>
      </c>
      <c r="U1185" s="3">
        <v>20</v>
      </c>
      <c r="X1185" s="32">
        <v>110</v>
      </c>
      <c r="Y1185" s="33"/>
      <c r="AA1185" s="3">
        <v>27224.639999999999</v>
      </c>
      <c r="AC1185" s="3">
        <v>27224.639999999999</v>
      </c>
    </row>
    <row r="1186" spans="1:30" x14ac:dyDescent="0.3">
      <c r="A1186" s="3" t="s">
        <v>3824</v>
      </c>
      <c r="B1186" s="4">
        <v>40152</v>
      </c>
      <c r="C1186" s="4">
        <v>93</v>
      </c>
      <c r="D1186" s="4" t="s">
        <v>25</v>
      </c>
      <c r="E1186" s="5" t="s">
        <v>45</v>
      </c>
      <c r="F1186" s="3" t="s">
        <v>3825</v>
      </c>
      <c r="G1186" s="4" t="s">
        <v>86</v>
      </c>
      <c r="H1186" s="3" t="s">
        <v>252</v>
      </c>
      <c r="I1186" s="3" t="s">
        <v>252</v>
      </c>
      <c r="J1186" s="3" t="s">
        <v>132</v>
      </c>
      <c r="K1186" s="3" t="s">
        <v>132</v>
      </c>
      <c r="L1186" s="6" t="s">
        <v>252</v>
      </c>
      <c r="M1186" s="3" t="s">
        <v>184</v>
      </c>
      <c r="N1186" s="3" t="s">
        <v>3826</v>
      </c>
      <c r="O1186" s="3" t="s">
        <v>92</v>
      </c>
      <c r="P1186" s="3" t="s">
        <v>55</v>
      </c>
      <c r="Q1186" s="3" t="s">
        <v>60</v>
      </c>
      <c r="R1186" s="3">
        <v>11</v>
      </c>
      <c r="S1186" s="3">
        <v>11</v>
      </c>
      <c r="T1186" s="3">
        <v>-0.8</v>
      </c>
      <c r="U1186" s="3">
        <v>41</v>
      </c>
      <c r="V1186" s="3">
        <v>40</v>
      </c>
      <c r="W1186" s="3">
        <v>2.2999999999999998</v>
      </c>
      <c r="X1186" s="16">
        <v>196</v>
      </c>
      <c r="Y1186" s="7">
        <v>159</v>
      </c>
      <c r="Z1186" s="3">
        <v>23.2</v>
      </c>
      <c r="AA1186" s="3">
        <v>27186.86</v>
      </c>
      <c r="AB1186" s="3">
        <v>21486.9</v>
      </c>
      <c r="AC1186" s="3">
        <v>31990.86</v>
      </c>
      <c r="AD1186" s="3">
        <v>25956.9</v>
      </c>
    </row>
    <row r="1187" spans="1:30" x14ac:dyDescent="0.3">
      <c r="A1187" s="3" t="s">
        <v>120</v>
      </c>
      <c r="B1187" s="4">
        <v>63520</v>
      </c>
      <c r="C1187" s="4">
        <v>166</v>
      </c>
      <c r="D1187" s="4" t="s">
        <v>25</v>
      </c>
      <c r="E1187" s="5">
        <v>43223</v>
      </c>
      <c r="F1187" s="3" t="s">
        <v>121</v>
      </c>
      <c r="G1187" s="4" t="s">
        <v>86</v>
      </c>
      <c r="H1187" s="3" t="s">
        <v>116</v>
      </c>
      <c r="I1187" s="3" t="s">
        <v>116</v>
      </c>
      <c r="J1187" s="3" t="s">
        <v>116</v>
      </c>
      <c r="K1187" s="3" t="s">
        <v>104</v>
      </c>
      <c r="L1187" s="6" t="s">
        <v>116</v>
      </c>
      <c r="M1187" s="3" t="s">
        <v>122</v>
      </c>
      <c r="N1187" s="3" t="s">
        <v>123</v>
      </c>
      <c r="O1187" s="3" t="s">
        <v>119</v>
      </c>
      <c r="P1187" s="3" t="s">
        <v>57</v>
      </c>
      <c r="Q1187" s="3" t="s">
        <v>124</v>
      </c>
      <c r="R1187" s="3">
        <v>48</v>
      </c>
      <c r="U1187" s="3">
        <v>124</v>
      </c>
      <c r="X1187" s="32">
        <v>687</v>
      </c>
      <c r="Y1187" s="33"/>
      <c r="AA1187" s="3">
        <v>27141.119999999999</v>
      </c>
      <c r="AC1187" s="3">
        <v>27141.119999999999</v>
      </c>
    </row>
    <row r="1188" spans="1:30" x14ac:dyDescent="0.3">
      <c r="A1188" s="3" t="s">
        <v>3827</v>
      </c>
      <c r="B1188" s="4">
        <v>68039</v>
      </c>
      <c r="C1188" s="4">
        <v>72</v>
      </c>
      <c r="D1188" s="4" t="s">
        <v>25</v>
      </c>
      <c r="E1188" s="5" t="s">
        <v>45</v>
      </c>
      <c r="F1188" s="3" t="s">
        <v>3828</v>
      </c>
      <c r="G1188" s="4" t="s">
        <v>86</v>
      </c>
      <c r="H1188" s="3" t="s">
        <v>54</v>
      </c>
      <c r="I1188" s="3" t="s">
        <v>191</v>
      </c>
      <c r="J1188" s="3" t="s">
        <v>132</v>
      </c>
      <c r="K1188" s="3" t="s">
        <v>132</v>
      </c>
      <c r="L1188" s="6" t="s">
        <v>191</v>
      </c>
      <c r="M1188" s="3" t="s">
        <v>206</v>
      </c>
      <c r="N1188" s="3" t="s">
        <v>3829</v>
      </c>
      <c r="O1188" s="3" t="s">
        <v>92</v>
      </c>
      <c r="P1188" s="3" t="s">
        <v>397</v>
      </c>
      <c r="Q1188" s="3" t="s">
        <v>31</v>
      </c>
      <c r="R1188" s="3">
        <v>4</v>
      </c>
      <c r="S1188" s="3">
        <v>2</v>
      </c>
      <c r="T1188" s="3">
        <v>100</v>
      </c>
      <c r="U1188" s="3">
        <v>15</v>
      </c>
      <c r="V1188" s="3">
        <v>13</v>
      </c>
      <c r="W1188" s="3">
        <v>16.7</v>
      </c>
      <c r="X1188" s="32">
        <v>117</v>
      </c>
      <c r="Y1188" s="33">
        <v>99</v>
      </c>
      <c r="Z1188" s="3">
        <v>18.3</v>
      </c>
      <c r="AA1188" s="3">
        <v>27139.200000000001</v>
      </c>
      <c r="AB1188" s="3">
        <v>22944.959999999999</v>
      </c>
      <c r="AC1188" s="3">
        <v>27139.200000000001</v>
      </c>
      <c r="AD1188" s="3">
        <v>22944.959999999999</v>
      </c>
    </row>
    <row r="1189" spans="1:30" x14ac:dyDescent="0.3">
      <c r="A1189" s="3" t="s">
        <v>531</v>
      </c>
      <c r="B1189" s="4">
        <v>89200</v>
      </c>
      <c r="C1189" s="4">
        <v>31</v>
      </c>
      <c r="D1189" s="4" t="s">
        <v>25</v>
      </c>
      <c r="E1189" s="5">
        <v>43269</v>
      </c>
      <c r="F1189" s="3" t="s">
        <v>532</v>
      </c>
      <c r="G1189" s="4" t="s">
        <v>86</v>
      </c>
      <c r="H1189" s="3" t="s">
        <v>245</v>
      </c>
      <c r="I1189" s="3" t="s">
        <v>245</v>
      </c>
      <c r="J1189" s="3" t="s">
        <v>146</v>
      </c>
      <c r="K1189" s="3" t="s">
        <v>146</v>
      </c>
      <c r="L1189" s="6" t="s">
        <v>245</v>
      </c>
      <c r="M1189" s="3" t="s">
        <v>246</v>
      </c>
      <c r="N1189" s="3" t="s">
        <v>533</v>
      </c>
      <c r="O1189" s="3" t="s">
        <v>248</v>
      </c>
      <c r="P1189" s="3" t="s">
        <v>397</v>
      </c>
      <c r="Q1189" s="3" t="s">
        <v>31</v>
      </c>
      <c r="R1189" s="3">
        <v>7</v>
      </c>
      <c r="S1189" s="3">
        <v>2</v>
      </c>
      <c r="T1189" s="3">
        <v>361.1</v>
      </c>
      <c r="U1189" s="3">
        <v>24</v>
      </c>
      <c r="V1189" s="3">
        <v>4</v>
      </c>
      <c r="W1189" s="3">
        <v>583.29999999999995</v>
      </c>
      <c r="X1189" s="32">
        <v>46</v>
      </c>
      <c r="Y1189" s="33">
        <v>18</v>
      </c>
      <c r="Z1189" s="3">
        <v>165.2</v>
      </c>
      <c r="AA1189" s="3">
        <v>27110.99</v>
      </c>
      <c r="AB1189" s="3">
        <v>10208.219999999999</v>
      </c>
      <c r="AC1189" s="3">
        <v>27110.99</v>
      </c>
      <c r="AD1189" s="3">
        <v>10225.26</v>
      </c>
    </row>
    <row r="1190" spans="1:30" x14ac:dyDescent="0.3">
      <c r="A1190" s="3" t="s">
        <v>3830</v>
      </c>
      <c r="B1190" s="4">
        <v>75209</v>
      </c>
      <c r="C1190" s="4">
        <v>193</v>
      </c>
      <c r="D1190" s="4" t="s">
        <v>25</v>
      </c>
      <c r="E1190" s="5" t="s">
        <v>45</v>
      </c>
      <c r="F1190" s="3" t="s">
        <v>3831</v>
      </c>
      <c r="G1190" s="4" t="s">
        <v>86</v>
      </c>
      <c r="H1190" s="3" t="s">
        <v>54</v>
      </c>
      <c r="I1190" s="3" t="s">
        <v>191</v>
      </c>
      <c r="J1190" s="3" t="s">
        <v>132</v>
      </c>
      <c r="K1190" s="3" t="s">
        <v>89</v>
      </c>
      <c r="L1190" s="6" t="s">
        <v>191</v>
      </c>
      <c r="M1190" s="3" t="s">
        <v>211</v>
      </c>
      <c r="N1190" s="3" t="s">
        <v>3832</v>
      </c>
      <c r="O1190" s="3" t="s">
        <v>92</v>
      </c>
      <c r="P1190" s="3" t="s">
        <v>3659</v>
      </c>
      <c r="Q1190" s="3" t="s">
        <v>50</v>
      </c>
      <c r="R1190" s="3">
        <v>10</v>
      </c>
      <c r="S1190" s="3">
        <v>12</v>
      </c>
      <c r="T1190" s="3">
        <v>-13</v>
      </c>
      <c r="U1190" s="3">
        <v>32</v>
      </c>
      <c r="V1190" s="3">
        <v>65</v>
      </c>
      <c r="W1190" s="3">
        <v>-50.8</v>
      </c>
      <c r="X1190" s="32">
        <v>163</v>
      </c>
      <c r="Y1190" s="33">
        <v>315</v>
      </c>
      <c r="Z1190" s="3">
        <v>-48.1</v>
      </c>
      <c r="AA1190" s="3">
        <v>27037.26</v>
      </c>
      <c r="AB1190" s="3">
        <v>51021.3</v>
      </c>
      <c r="AC1190" s="3">
        <v>27953.1</v>
      </c>
      <c r="AD1190" s="3">
        <v>55587.42</v>
      </c>
    </row>
    <row r="1191" spans="1:30" x14ac:dyDescent="0.3">
      <c r="A1191" s="3" t="s">
        <v>814</v>
      </c>
      <c r="B1191" s="4">
        <v>100375</v>
      </c>
      <c r="C1191" s="4">
        <v>91</v>
      </c>
      <c r="D1191" s="4" t="s">
        <v>25</v>
      </c>
      <c r="E1191" s="5">
        <v>43132</v>
      </c>
      <c r="F1191" s="3" t="s">
        <v>815</v>
      </c>
      <c r="G1191" s="4" t="s">
        <v>86</v>
      </c>
      <c r="H1191" s="3" t="s">
        <v>812</v>
      </c>
      <c r="I1191" s="3" t="s">
        <v>175</v>
      </c>
      <c r="J1191" s="3" t="s">
        <v>132</v>
      </c>
      <c r="K1191" s="3" t="s">
        <v>132</v>
      </c>
      <c r="L1191" s="6" t="s">
        <v>175</v>
      </c>
      <c r="M1191" s="3" t="s">
        <v>176</v>
      </c>
      <c r="N1191" s="3" t="s">
        <v>816</v>
      </c>
      <c r="O1191" s="3" t="s">
        <v>178</v>
      </c>
      <c r="P1191" s="3" t="s">
        <v>49</v>
      </c>
      <c r="Q1191" s="3" t="s">
        <v>50</v>
      </c>
      <c r="U1191" s="3">
        <v>39</v>
      </c>
      <c r="X1191" s="32">
        <v>125</v>
      </c>
      <c r="Y1191" s="33"/>
      <c r="AA1191" s="3">
        <v>26985</v>
      </c>
      <c r="AC1191" s="3">
        <v>26985</v>
      </c>
    </row>
    <row r="1192" spans="1:30" x14ac:dyDescent="0.3">
      <c r="A1192" s="3" t="s">
        <v>5803</v>
      </c>
      <c r="B1192" s="4">
        <v>41313</v>
      </c>
      <c r="C1192" s="4">
        <v>173</v>
      </c>
      <c r="D1192" s="4" t="s">
        <v>25</v>
      </c>
      <c r="E1192" s="5" t="s">
        <v>45</v>
      </c>
      <c r="F1192" s="3" t="s">
        <v>5804</v>
      </c>
      <c r="G1192" s="4" t="s">
        <v>86</v>
      </c>
      <c r="H1192" s="3" t="s">
        <v>252</v>
      </c>
      <c r="I1192" s="3" t="s">
        <v>252</v>
      </c>
      <c r="J1192" s="3" t="s">
        <v>104</v>
      </c>
      <c r="K1192" s="3" t="s">
        <v>104</v>
      </c>
      <c r="L1192" s="6" t="s">
        <v>252</v>
      </c>
      <c r="M1192" s="3" t="s">
        <v>184</v>
      </c>
      <c r="N1192" s="3" t="s">
        <v>5805</v>
      </c>
      <c r="O1192" s="3" t="s">
        <v>92</v>
      </c>
      <c r="P1192" s="3" t="s">
        <v>55</v>
      </c>
      <c r="Q1192" s="3" t="s">
        <v>31</v>
      </c>
      <c r="R1192" s="3">
        <v>33</v>
      </c>
      <c r="S1192" s="3">
        <v>20</v>
      </c>
      <c r="T1192" s="3">
        <v>65</v>
      </c>
      <c r="U1192" s="3">
        <v>94</v>
      </c>
      <c r="V1192" s="3">
        <v>84</v>
      </c>
      <c r="W1192" s="3">
        <v>11.9</v>
      </c>
      <c r="X1192" s="16">
        <v>387</v>
      </c>
      <c r="Y1192" s="7">
        <v>422</v>
      </c>
      <c r="Z1192" s="3">
        <v>-8.1999999999999993</v>
      </c>
      <c r="AA1192" s="3">
        <v>26900.18</v>
      </c>
      <c r="AB1192" s="3">
        <v>29601.759999999998</v>
      </c>
      <c r="AC1192" s="3">
        <v>28473.48</v>
      </c>
      <c r="AD1192" s="3">
        <v>30985.56</v>
      </c>
    </row>
    <row r="1193" spans="1:30" x14ac:dyDescent="0.3">
      <c r="A1193" s="3" t="s">
        <v>5806</v>
      </c>
      <c r="B1193" s="4">
        <v>41670</v>
      </c>
      <c r="C1193" s="4">
        <v>140</v>
      </c>
      <c r="D1193" s="4" t="s">
        <v>25</v>
      </c>
      <c r="E1193" s="5" t="s">
        <v>45</v>
      </c>
      <c r="F1193" s="3" t="s">
        <v>5807</v>
      </c>
      <c r="G1193" s="4" t="s">
        <v>86</v>
      </c>
      <c r="H1193" s="3" t="s">
        <v>252</v>
      </c>
      <c r="I1193" s="3" t="s">
        <v>252</v>
      </c>
      <c r="J1193" s="3" t="s">
        <v>104</v>
      </c>
      <c r="K1193" s="3" t="s">
        <v>104</v>
      </c>
      <c r="L1193" s="6" t="s">
        <v>252</v>
      </c>
      <c r="M1193" s="3" t="s">
        <v>184</v>
      </c>
      <c r="N1193" s="3" t="s">
        <v>5808</v>
      </c>
      <c r="O1193" s="3" t="s">
        <v>92</v>
      </c>
      <c r="P1193" s="3" t="s">
        <v>55</v>
      </c>
      <c r="Q1193" s="3" t="s">
        <v>31</v>
      </c>
      <c r="R1193" s="3">
        <v>30</v>
      </c>
      <c r="S1193" s="3">
        <v>20</v>
      </c>
      <c r="T1193" s="3">
        <v>50</v>
      </c>
      <c r="U1193" s="3">
        <v>86</v>
      </c>
      <c r="V1193" s="3">
        <v>75</v>
      </c>
      <c r="W1193" s="3">
        <v>14.7</v>
      </c>
      <c r="X1193" s="16">
        <v>387</v>
      </c>
      <c r="Y1193" s="7">
        <v>327</v>
      </c>
      <c r="Z1193" s="3">
        <v>18.5</v>
      </c>
      <c r="AA1193" s="3">
        <v>26881.32</v>
      </c>
      <c r="AB1193" s="3">
        <v>23057.4</v>
      </c>
      <c r="AC1193" s="3">
        <v>28452.240000000002</v>
      </c>
      <c r="AD1193" s="3">
        <v>23990.400000000001</v>
      </c>
    </row>
    <row r="1194" spans="1:30" x14ac:dyDescent="0.3">
      <c r="A1194" s="3" t="s">
        <v>2335</v>
      </c>
      <c r="B1194" s="4">
        <v>52559</v>
      </c>
      <c r="C1194" s="4">
        <v>79</v>
      </c>
      <c r="D1194" s="4" t="s">
        <v>25</v>
      </c>
      <c r="E1194" s="5" t="s">
        <v>45</v>
      </c>
      <c r="F1194" s="3" t="s">
        <v>2336</v>
      </c>
      <c r="G1194" s="4" t="s">
        <v>86</v>
      </c>
      <c r="H1194" s="3" t="s">
        <v>87</v>
      </c>
      <c r="I1194" s="3" t="s">
        <v>88</v>
      </c>
      <c r="J1194" s="3" t="s">
        <v>89</v>
      </c>
      <c r="K1194" s="3" t="s">
        <v>89</v>
      </c>
      <c r="L1194" s="6" t="s">
        <v>88</v>
      </c>
      <c r="M1194" s="3" t="s">
        <v>90</v>
      </c>
      <c r="N1194" s="3" t="s">
        <v>2337</v>
      </c>
      <c r="O1194" s="3" t="s">
        <v>106</v>
      </c>
      <c r="P1194" s="3" t="s">
        <v>26</v>
      </c>
      <c r="Q1194" s="3" t="s">
        <v>27</v>
      </c>
      <c r="R1194" s="3">
        <v>25</v>
      </c>
      <c r="S1194" s="3">
        <v>19</v>
      </c>
      <c r="T1194" s="3">
        <v>31.2</v>
      </c>
      <c r="U1194" s="3">
        <v>65</v>
      </c>
      <c r="V1194" s="3">
        <v>60</v>
      </c>
      <c r="W1194" s="3">
        <v>9.8000000000000007</v>
      </c>
      <c r="X1194" s="32">
        <v>243</v>
      </c>
      <c r="Y1194" s="33">
        <v>208</v>
      </c>
      <c r="Z1194" s="3">
        <v>16.8</v>
      </c>
      <c r="AA1194" s="3">
        <v>26869.439999999999</v>
      </c>
      <c r="AB1194" s="3">
        <v>22994.04</v>
      </c>
      <c r="AC1194" s="3">
        <v>26869.439999999999</v>
      </c>
      <c r="AD1194" s="3">
        <v>22994.04</v>
      </c>
    </row>
    <row r="1195" spans="1:30" x14ac:dyDescent="0.3">
      <c r="A1195" s="3" t="s">
        <v>4850</v>
      </c>
      <c r="B1195" s="4">
        <v>10890</v>
      </c>
      <c r="C1195" s="4">
        <v>131</v>
      </c>
      <c r="D1195" s="4" t="s">
        <v>25</v>
      </c>
      <c r="E1195" s="5" t="s">
        <v>45</v>
      </c>
      <c r="F1195" s="3" t="s">
        <v>4851</v>
      </c>
      <c r="G1195" s="4" t="s">
        <v>86</v>
      </c>
      <c r="H1195" s="3" t="s">
        <v>896</v>
      </c>
      <c r="I1195" s="3" t="s">
        <v>257</v>
      </c>
      <c r="J1195" s="3" t="s">
        <v>146</v>
      </c>
      <c r="K1195" s="3" t="s">
        <v>146</v>
      </c>
      <c r="L1195" s="6" t="s">
        <v>257</v>
      </c>
      <c r="M1195" s="3" t="s">
        <v>330</v>
      </c>
      <c r="N1195" s="3" t="s">
        <v>4852</v>
      </c>
      <c r="O1195" s="3" t="s">
        <v>178</v>
      </c>
      <c r="P1195" s="3" t="s">
        <v>161</v>
      </c>
      <c r="Q1195" s="3" t="s">
        <v>31</v>
      </c>
      <c r="R1195" s="3">
        <v>8</v>
      </c>
      <c r="S1195" s="3">
        <v>14</v>
      </c>
      <c r="T1195" s="3">
        <v>-43.6</v>
      </c>
      <c r="U1195" s="3">
        <v>29</v>
      </c>
      <c r="V1195" s="3">
        <v>59</v>
      </c>
      <c r="W1195" s="3">
        <v>-50.6</v>
      </c>
      <c r="X1195" s="32">
        <v>148</v>
      </c>
      <c r="Y1195" s="33">
        <v>215</v>
      </c>
      <c r="Z1195" s="3">
        <v>-31</v>
      </c>
      <c r="AA1195" s="3">
        <v>26861.279999999999</v>
      </c>
      <c r="AB1195" s="3">
        <v>37778.75</v>
      </c>
      <c r="AC1195" s="3">
        <v>27581.279999999999</v>
      </c>
      <c r="AD1195" s="3">
        <v>39989.75</v>
      </c>
    </row>
    <row r="1196" spans="1:30" x14ac:dyDescent="0.3">
      <c r="A1196" s="3" t="s">
        <v>3833</v>
      </c>
      <c r="B1196" s="4">
        <v>28206</v>
      </c>
      <c r="C1196" s="4">
        <v>111</v>
      </c>
      <c r="D1196" s="4" t="s">
        <v>25</v>
      </c>
      <c r="E1196" s="5" t="s">
        <v>45</v>
      </c>
      <c r="F1196" s="3" t="s">
        <v>3834</v>
      </c>
      <c r="G1196" s="4" t="s">
        <v>86</v>
      </c>
      <c r="H1196" s="3" t="s">
        <v>153</v>
      </c>
      <c r="I1196" s="3" t="s">
        <v>153</v>
      </c>
      <c r="J1196" s="3" t="s">
        <v>132</v>
      </c>
      <c r="K1196" s="3" t="s">
        <v>132</v>
      </c>
      <c r="L1196" s="6" t="s">
        <v>153</v>
      </c>
      <c r="M1196" s="3" t="s">
        <v>154</v>
      </c>
      <c r="N1196" s="3" t="s">
        <v>3835</v>
      </c>
      <c r="O1196" s="3" t="s">
        <v>156</v>
      </c>
      <c r="P1196" s="3" t="s">
        <v>63</v>
      </c>
      <c r="Q1196" s="3" t="s">
        <v>31</v>
      </c>
      <c r="R1196" s="3">
        <v>12</v>
      </c>
      <c r="S1196" s="3">
        <v>13</v>
      </c>
      <c r="T1196" s="3">
        <v>-7.7</v>
      </c>
      <c r="U1196" s="3">
        <v>38</v>
      </c>
      <c r="V1196" s="3">
        <v>36</v>
      </c>
      <c r="W1196" s="3">
        <v>4.9000000000000004</v>
      </c>
      <c r="X1196" s="32">
        <v>159</v>
      </c>
      <c r="Y1196" s="33">
        <v>153</v>
      </c>
      <c r="Z1196" s="3">
        <v>3.5</v>
      </c>
      <c r="AA1196" s="3">
        <v>26847.84</v>
      </c>
      <c r="AB1196" s="3">
        <v>26150.959999999999</v>
      </c>
      <c r="AC1196" s="3">
        <v>28377.84</v>
      </c>
      <c r="AD1196" s="3">
        <v>27422.959999999999</v>
      </c>
    </row>
    <row r="1197" spans="1:30" x14ac:dyDescent="0.3">
      <c r="A1197" s="3" t="s">
        <v>3836</v>
      </c>
      <c r="B1197" s="4">
        <v>86918</v>
      </c>
      <c r="C1197" s="4">
        <v>30</v>
      </c>
      <c r="D1197" s="4" t="s">
        <v>25</v>
      </c>
      <c r="E1197" s="5" t="s">
        <v>45</v>
      </c>
      <c r="F1197" s="3" t="s">
        <v>3837</v>
      </c>
      <c r="G1197" s="4" t="s">
        <v>86</v>
      </c>
      <c r="H1197" s="3" t="s">
        <v>831</v>
      </c>
      <c r="I1197" s="3" t="s">
        <v>175</v>
      </c>
      <c r="J1197" s="3" t="s">
        <v>132</v>
      </c>
      <c r="K1197" s="3" t="s">
        <v>132</v>
      </c>
      <c r="L1197" s="6" t="s">
        <v>175</v>
      </c>
      <c r="M1197" s="3" t="s">
        <v>184</v>
      </c>
      <c r="N1197" s="3" t="s">
        <v>3838</v>
      </c>
      <c r="O1197" s="3" t="s">
        <v>178</v>
      </c>
      <c r="P1197" s="3" t="s">
        <v>194</v>
      </c>
      <c r="Q1197" s="3" t="s">
        <v>60</v>
      </c>
      <c r="R1197" s="3">
        <v>14</v>
      </c>
      <c r="S1197" s="3">
        <v>9</v>
      </c>
      <c r="T1197" s="3">
        <v>50</v>
      </c>
      <c r="U1197" s="3">
        <v>47</v>
      </c>
      <c r="V1197" s="3">
        <v>37</v>
      </c>
      <c r="W1197" s="3">
        <v>25</v>
      </c>
      <c r="X1197" s="32">
        <v>202</v>
      </c>
      <c r="Y1197" s="33">
        <v>159</v>
      </c>
      <c r="Z1197" s="3">
        <v>27.2</v>
      </c>
      <c r="AA1197" s="3">
        <v>26811.54</v>
      </c>
      <c r="AB1197" s="3">
        <v>21077.279999999999</v>
      </c>
      <c r="AC1197" s="3">
        <v>26811.54</v>
      </c>
      <c r="AD1197" s="3">
        <v>21077.279999999999</v>
      </c>
    </row>
    <row r="1198" spans="1:30" x14ac:dyDescent="0.3">
      <c r="A1198" s="3" t="s">
        <v>264</v>
      </c>
      <c r="B1198" s="4">
        <v>61618</v>
      </c>
      <c r="C1198" s="4">
        <v>76</v>
      </c>
      <c r="D1198" s="4" t="s">
        <v>25</v>
      </c>
      <c r="E1198" s="5">
        <v>42993</v>
      </c>
      <c r="F1198" s="3" t="s">
        <v>265</v>
      </c>
      <c r="G1198" s="4" t="s">
        <v>86</v>
      </c>
      <c r="H1198" s="3" t="s">
        <v>174</v>
      </c>
      <c r="I1198" s="3" t="s">
        <v>116</v>
      </c>
      <c r="J1198" s="3" t="s">
        <v>116</v>
      </c>
      <c r="K1198" s="3" t="s">
        <v>104</v>
      </c>
      <c r="L1198" s="6" t="s">
        <v>116</v>
      </c>
      <c r="M1198" s="3" t="s">
        <v>192</v>
      </c>
      <c r="N1198" s="3" t="s">
        <v>266</v>
      </c>
      <c r="O1198" s="3" t="s">
        <v>119</v>
      </c>
      <c r="P1198" s="3" t="s">
        <v>263</v>
      </c>
      <c r="Q1198" s="3" t="s">
        <v>31</v>
      </c>
      <c r="X1198" s="32">
        <v>350</v>
      </c>
      <c r="Y1198" s="33">
        <v>350</v>
      </c>
      <c r="Z1198" s="3">
        <v>0</v>
      </c>
      <c r="AA1198" s="3">
        <v>26784</v>
      </c>
      <c r="AB1198" s="3">
        <v>26784</v>
      </c>
      <c r="AC1198" s="3">
        <v>26784</v>
      </c>
      <c r="AD1198" s="3">
        <v>26784</v>
      </c>
    </row>
    <row r="1199" spans="1:30" x14ac:dyDescent="0.3">
      <c r="A1199" s="3" t="s">
        <v>2338</v>
      </c>
      <c r="B1199" s="4">
        <v>52806</v>
      </c>
      <c r="C1199" s="4">
        <v>111</v>
      </c>
      <c r="D1199" s="4" t="s">
        <v>25</v>
      </c>
      <c r="E1199" s="5" t="s">
        <v>45</v>
      </c>
      <c r="F1199" s="3" t="s">
        <v>2339</v>
      </c>
      <c r="G1199" s="4" t="s">
        <v>86</v>
      </c>
      <c r="H1199" s="3" t="s">
        <v>87</v>
      </c>
      <c r="I1199" s="3" t="s">
        <v>88</v>
      </c>
      <c r="J1199" s="3" t="s">
        <v>89</v>
      </c>
      <c r="K1199" s="3" t="s">
        <v>89</v>
      </c>
      <c r="L1199" s="6" t="s">
        <v>88</v>
      </c>
      <c r="M1199" s="3" t="s">
        <v>90</v>
      </c>
      <c r="N1199" s="3" t="s">
        <v>2340</v>
      </c>
      <c r="O1199" s="3" t="s">
        <v>106</v>
      </c>
      <c r="P1199" s="3" t="s">
        <v>49</v>
      </c>
      <c r="Q1199" s="3" t="s">
        <v>50</v>
      </c>
      <c r="R1199" s="3">
        <v>40</v>
      </c>
      <c r="S1199" s="3">
        <v>37</v>
      </c>
      <c r="T1199" s="3">
        <v>8.1</v>
      </c>
      <c r="U1199" s="3">
        <v>66</v>
      </c>
      <c r="V1199" s="3">
        <v>74</v>
      </c>
      <c r="W1199" s="3">
        <v>-10.8</v>
      </c>
      <c r="X1199" s="32">
        <v>267</v>
      </c>
      <c r="Y1199" s="33">
        <v>280</v>
      </c>
      <c r="Z1199" s="3">
        <v>-4.8</v>
      </c>
      <c r="AA1199" s="3">
        <v>26710.799999999999</v>
      </c>
      <c r="AB1199" s="3">
        <v>27914.5</v>
      </c>
      <c r="AC1199" s="3">
        <v>27874.799999999999</v>
      </c>
      <c r="AD1199" s="3">
        <v>29275.5</v>
      </c>
    </row>
    <row r="1200" spans="1:30" x14ac:dyDescent="0.3">
      <c r="A1200" s="3" t="s">
        <v>2341</v>
      </c>
      <c r="B1200" s="4">
        <v>68848</v>
      </c>
      <c r="C1200" s="4">
        <v>62</v>
      </c>
      <c r="D1200" s="4" t="s">
        <v>25</v>
      </c>
      <c r="E1200" s="5" t="s">
        <v>45</v>
      </c>
      <c r="F1200" s="3" t="s">
        <v>2342</v>
      </c>
      <c r="G1200" s="4" t="s">
        <v>86</v>
      </c>
      <c r="H1200" s="3" t="s">
        <v>54</v>
      </c>
      <c r="I1200" s="3" t="s">
        <v>191</v>
      </c>
      <c r="J1200" s="3" t="s">
        <v>89</v>
      </c>
      <c r="K1200" s="3" t="s">
        <v>89</v>
      </c>
      <c r="L1200" s="6" t="s">
        <v>191</v>
      </c>
      <c r="M1200" s="3" t="s">
        <v>206</v>
      </c>
      <c r="N1200" s="3" t="s">
        <v>2343</v>
      </c>
      <c r="O1200" s="3" t="s">
        <v>92</v>
      </c>
      <c r="P1200" s="3" t="s">
        <v>64</v>
      </c>
      <c r="Q1200" s="3" t="s">
        <v>31</v>
      </c>
      <c r="R1200" s="3">
        <v>8</v>
      </c>
      <c r="S1200" s="3">
        <v>8</v>
      </c>
      <c r="T1200" s="3">
        <v>0</v>
      </c>
      <c r="U1200" s="3">
        <v>43</v>
      </c>
      <c r="V1200" s="3">
        <v>40</v>
      </c>
      <c r="W1200" s="3">
        <v>8.8000000000000007</v>
      </c>
      <c r="X1200" s="32">
        <v>240</v>
      </c>
      <c r="Y1200" s="33">
        <v>233</v>
      </c>
      <c r="Z1200" s="3">
        <v>3.1</v>
      </c>
      <c r="AA1200" s="3">
        <v>26696.38</v>
      </c>
      <c r="AB1200" s="3">
        <v>25664.63</v>
      </c>
      <c r="AC1200" s="3">
        <v>28468.38</v>
      </c>
      <c r="AD1200" s="3">
        <v>27164.63</v>
      </c>
    </row>
    <row r="1201" spans="1:30" x14ac:dyDescent="0.3">
      <c r="A1201" s="3" t="s">
        <v>1155</v>
      </c>
      <c r="B1201" s="4">
        <v>86746</v>
      </c>
      <c r="C1201" s="4">
        <v>128</v>
      </c>
      <c r="D1201" s="4" t="s">
        <v>25</v>
      </c>
      <c r="E1201" s="5" t="s">
        <v>45</v>
      </c>
      <c r="F1201" s="3" t="s">
        <v>1156</v>
      </c>
      <c r="G1201" s="4" t="s">
        <v>86</v>
      </c>
      <c r="H1201" s="3" t="s">
        <v>54</v>
      </c>
      <c r="I1201" s="3" t="s">
        <v>175</v>
      </c>
      <c r="J1201" s="3" t="s">
        <v>132</v>
      </c>
      <c r="K1201" s="3" t="s">
        <v>146</v>
      </c>
      <c r="L1201" s="6" t="s">
        <v>191</v>
      </c>
      <c r="M1201" s="3" t="s">
        <v>211</v>
      </c>
      <c r="N1201" s="3" t="s">
        <v>1157</v>
      </c>
      <c r="O1201" s="3" t="s">
        <v>92</v>
      </c>
      <c r="P1201" s="3" t="s">
        <v>1158</v>
      </c>
      <c r="Q1201" s="3" t="s">
        <v>31</v>
      </c>
      <c r="R1201" s="3">
        <v>6</v>
      </c>
      <c r="S1201" s="3">
        <v>4</v>
      </c>
      <c r="T1201" s="3">
        <v>24.5</v>
      </c>
      <c r="U1201" s="3">
        <v>17</v>
      </c>
      <c r="V1201" s="3">
        <v>25</v>
      </c>
      <c r="W1201" s="3">
        <v>-32.9</v>
      </c>
      <c r="X1201" s="32">
        <v>121</v>
      </c>
      <c r="Y1201" s="33">
        <v>109</v>
      </c>
      <c r="Z1201" s="3">
        <v>11.1</v>
      </c>
      <c r="AA1201" s="3">
        <v>26692.240000000002</v>
      </c>
      <c r="AB1201" s="3">
        <v>24322.94</v>
      </c>
      <c r="AC1201" s="3">
        <v>26692.240000000002</v>
      </c>
      <c r="AD1201" s="3">
        <v>24322.94</v>
      </c>
    </row>
    <row r="1202" spans="1:30" x14ac:dyDescent="0.3">
      <c r="A1202" s="3" t="s">
        <v>409</v>
      </c>
      <c r="B1202" s="4">
        <v>84398</v>
      </c>
      <c r="C1202" s="4">
        <v>118</v>
      </c>
      <c r="D1202" s="4" t="s">
        <v>25</v>
      </c>
      <c r="E1202" s="5">
        <v>43144</v>
      </c>
      <c r="F1202" s="3" t="s">
        <v>410</v>
      </c>
      <c r="G1202" s="4" t="s">
        <v>86</v>
      </c>
      <c r="H1202" s="3" t="s">
        <v>54</v>
      </c>
      <c r="I1202" s="3" t="s">
        <v>191</v>
      </c>
      <c r="J1202" s="3" t="s">
        <v>132</v>
      </c>
      <c r="K1202" s="3" t="s">
        <v>132</v>
      </c>
      <c r="L1202" s="6" t="s">
        <v>191</v>
      </c>
      <c r="M1202" s="3" t="s">
        <v>272</v>
      </c>
      <c r="N1202" s="3" t="s">
        <v>411</v>
      </c>
      <c r="O1202" s="3" t="s">
        <v>92</v>
      </c>
      <c r="P1202" s="3" t="s">
        <v>213</v>
      </c>
      <c r="Q1202" s="3" t="s">
        <v>60</v>
      </c>
      <c r="R1202" s="3">
        <v>43</v>
      </c>
      <c r="U1202" s="3">
        <v>119</v>
      </c>
      <c r="X1202" s="32">
        <v>265</v>
      </c>
      <c r="Y1202" s="33"/>
      <c r="AA1202" s="3">
        <v>26678.400000000001</v>
      </c>
      <c r="AC1202" s="3">
        <v>26678.400000000001</v>
      </c>
    </row>
    <row r="1203" spans="1:30" x14ac:dyDescent="0.3">
      <c r="A1203" s="3" t="s">
        <v>556</v>
      </c>
      <c r="B1203" s="4">
        <v>39468</v>
      </c>
      <c r="C1203" s="4">
        <v>81</v>
      </c>
      <c r="D1203" s="4" t="s">
        <v>25</v>
      </c>
      <c r="E1203" s="5">
        <v>42993</v>
      </c>
      <c r="F1203" s="3" t="s">
        <v>557</v>
      </c>
      <c r="G1203" s="4" t="s">
        <v>86</v>
      </c>
      <c r="H1203" s="3" t="s">
        <v>252</v>
      </c>
      <c r="I1203" s="3" t="s">
        <v>252</v>
      </c>
      <c r="J1203" s="3" t="s">
        <v>89</v>
      </c>
      <c r="K1203" s="3" t="s">
        <v>89</v>
      </c>
      <c r="L1203" s="6" t="s">
        <v>252</v>
      </c>
      <c r="M1203" s="3" t="s">
        <v>154</v>
      </c>
      <c r="N1203" s="3" t="s">
        <v>558</v>
      </c>
      <c r="O1203" s="3" t="s">
        <v>311</v>
      </c>
      <c r="P1203" s="3" t="s">
        <v>26</v>
      </c>
      <c r="Q1203" s="3" t="s">
        <v>27</v>
      </c>
      <c r="R1203" s="3">
        <v>15</v>
      </c>
      <c r="S1203" s="3">
        <v>2</v>
      </c>
      <c r="T1203" s="3">
        <v>550</v>
      </c>
      <c r="U1203" s="3">
        <v>72</v>
      </c>
      <c r="V1203" s="3">
        <v>77</v>
      </c>
      <c r="W1203" s="3">
        <v>-6.1</v>
      </c>
      <c r="X1203" s="32">
        <v>265</v>
      </c>
      <c r="Y1203" s="33">
        <v>77</v>
      </c>
      <c r="Z1203" s="3">
        <v>244.7</v>
      </c>
      <c r="AA1203" s="3">
        <v>26661.09</v>
      </c>
      <c r="AB1203" s="3">
        <v>7611.12</v>
      </c>
      <c r="AC1203" s="3">
        <v>28337.4</v>
      </c>
      <c r="AD1203" s="3">
        <v>7611.12</v>
      </c>
    </row>
    <row r="1204" spans="1:30" x14ac:dyDescent="0.3">
      <c r="A1204" s="3" t="s">
        <v>5809</v>
      </c>
      <c r="B1204" s="4">
        <v>31294</v>
      </c>
      <c r="C1204" s="4">
        <v>65</v>
      </c>
      <c r="D1204" s="4" t="s">
        <v>25</v>
      </c>
      <c r="E1204" s="5" t="s">
        <v>45</v>
      </c>
      <c r="F1204" s="3" t="s">
        <v>5810</v>
      </c>
      <c r="G1204" s="4" t="s">
        <v>86</v>
      </c>
      <c r="H1204" s="3" t="s">
        <v>153</v>
      </c>
      <c r="I1204" s="3" t="s">
        <v>153</v>
      </c>
      <c r="J1204" s="3" t="s">
        <v>104</v>
      </c>
      <c r="K1204" s="3" t="s">
        <v>104</v>
      </c>
      <c r="L1204" s="6" t="s">
        <v>153</v>
      </c>
      <c r="M1204" s="3" t="s">
        <v>154</v>
      </c>
      <c r="N1204" s="3" t="s">
        <v>5811</v>
      </c>
      <c r="O1204" s="3" t="s">
        <v>156</v>
      </c>
      <c r="P1204" s="3" t="s">
        <v>194</v>
      </c>
      <c r="Q1204" s="3" t="s">
        <v>60</v>
      </c>
      <c r="R1204" s="3">
        <v>33</v>
      </c>
      <c r="S1204" s="3">
        <v>26</v>
      </c>
      <c r="T1204" s="3">
        <v>26.9</v>
      </c>
      <c r="U1204" s="3">
        <v>96</v>
      </c>
      <c r="V1204" s="3">
        <v>83</v>
      </c>
      <c r="W1204" s="3">
        <v>15.7</v>
      </c>
      <c r="X1204" s="32">
        <v>357</v>
      </c>
      <c r="Y1204" s="33">
        <v>383</v>
      </c>
      <c r="Z1204" s="3">
        <v>-6.8</v>
      </c>
      <c r="AA1204" s="3">
        <v>26646.48</v>
      </c>
      <c r="AB1204" s="3">
        <v>28590.23</v>
      </c>
      <c r="AC1204" s="3">
        <v>26646.48</v>
      </c>
      <c r="AD1204" s="3">
        <v>28590.23</v>
      </c>
    </row>
    <row r="1205" spans="1:30" x14ac:dyDescent="0.3">
      <c r="A1205" s="3" t="s">
        <v>5812</v>
      </c>
      <c r="B1205" s="4">
        <v>13634</v>
      </c>
      <c r="C1205" s="4">
        <v>65</v>
      </c>
      <c r="D1205" s="4" t="s">
        <v>25</v>
      </c>
      <c r="E1205" s="5" t="s">
        <v>45</v>
      </c>
      <c r="F1205" s="3" t="s">
        <v>5813</v>
      </c>
      <c r="G1205" s="4" t="s">
        <v>86</v>
      </c>
      <c r="H1205" s="3" t="s">
        <v>896</v>
      </c>
      <c r="I1205" s="3" t="s">
        <v>257</v>
      </c>
      <c r="J1205" s="3" t="s">
        <v>104</v>
      </c>
      <c r="K1205" s="3" t="s">
        <v>104</v>
      </c>
      <c r="L1205" s="6" t="s">
        <v>257</v>
      </c>
      <c r="M1205" s="3" t="s">
        <v>258</v>
      </c>
      <c r="N1205" s="3" t="s">
        <v>5814</v>
      </c>
      <c r="O1205" s="3" t="s">
        <v>178</v>
      </c>
      <c r="P1205" s="3" t="s">
        <v>64</v>
      </c>
      <c r="Q1205" s="3" t="s">
        <v>31</v>
      </c>
      <c r="R1205" s="3">
        <v>24</v>
      </c>
      <c r="S1205" s="3">
        <v>21</v>
      </c>
      <c r="T1205" s="3">
        <v>14.3</v>
      </c>
      <c r="U1205" s="3">
        <v>72</v>
      </c>
      <c r="V1205" s="3">
        <v>76</v>
      </c>
      <c r="W1205" s="3">
        <v>-5.3</v>
      </c>
      <c r="X1205" s="32">
        <v>331</v>
      </c>
      <c r="Y1205" s="33">
        <v>323</v>
      </c>
      <c r="Z1205" s="3">
        <v>2.5</v>
      </c>
      <c r="AA1205" s="3">
        <v>26622.240000000002</v>
      </c>
      <c r="AB1205" s="3">
        <v>25332.48</v>
      </c>
      <c r="AC1205" s="3">
        <v>27486.240000000002</v>
      </c>
      <c r="AD1205" s="3">
        <v>26399.52</v>
      </c>
    </row>
    <row r="1206" spans="1:30" x14ac:dyDescent="0.3">
      <c r="A1206" s="3" t="s">
        <v>1159</v>
      </c>
      <c r="B1206" s="4">
        <v>11345</v>
      </c>
      <c r="C1206" s="4">
        <v>86</v>
      </c>
      <c r="D1206" s="4" t="s">
        <v>25</v>
      </c>
      <c r="E1206" s="5" t="s">
        <v>45</v>
      </c>
      <c r="F1206" s="3" t="s">
        <v>1160</v>
      </c>
      <c r="G1206" s="4" t="s">
        <v>86</v>
      </c>
      <c r="H1206" s="3" t="s">
        <v>896</v>
      </c>
      <c r="I1206" s="3" t="s">
        <v>257</v>
      </c>
      <c r="J1206" s="3" t="s">
        <v>132</v>
      </c>
      <c r="K1206" s="3" t="s">
        <v>132</v>
      </c>
      <c r="L1206" s="6" t="s">
        <v>257</v>
      </c>
      <c r="M1206" s="3" t="s">
        <v>330</v>
      </c>
      <c r="N1206" s="3" t="s">
        <v>1161</v>
      </c>
      <c r="O1206" s="3" t="s">
        <v>178</v>
      </c>
      <c r="P1206" s="3" t="s">
        <v>397</v>
      </c>
      <c r="Q1206" s="3" t="s">
        <v>31</v>
      </c>
      <c r="R1206" s="3">
        <v>18</v>
      </c>
      <c r="S1206" s="3">
        <v>12</v>
      </c>
      <c r="T1206" s="3">
        <v>50</v>
      </c>
      <c r="U1206" s="3">
        <v>45</v>
      </c>
      <c r="V1206" s="3">
        <v>49</v>
      </c>
      <c r="W1206" s="3">
        <v>-8.1999999999999993</v>
      </c>
      <c r="X1206" s="32">
        <v>197</v>
      </c>
      <c r="Y1206" s="33">
        <v>203</v>
      </c>
      <c r="Z1206" s="3">
        <v>-2.9</v>
      </c>
      <c r="AA1206" s="3">
        <v>26606.25</v>
      </c>
      <c r="AB1206" s="3">
        <v>27405</v>
      </c>
      <c r="AC1206" s="3">
        <v>26606.25</v>
      </c>
      <c r="AD1206" s="3">
        <v>27405</v>
      </c>
    </row>
    <row r="1207" spans="1:30" x14ac:dyDescent="0.3">
      <c r="A1207" s="3" t="s">
        <v>4853</v>
      </c>
      <c r="B1207" s="4">
        <v>27904</v>
      </c>
      <c r="C1207" s="4">
        <v>53</v>
      </c>
      <c r="D1207" s="4" t="s">
        <v>25</v>
      </c>
      <c r="E1207" s="5">
        <v>42710</v>
      </c>
      <c r="F1207" s="3" t="s">
        <v>4854</v>
      </c>
      <c r="G1207" s="4" t="s">
        <v>86</v>
      </c>
      <c r="H1207" s="3" t="s">
        <v>831</v>
      </c>
      <c r="I1207" s="3" t="s">
        <v>175</v>
      </c>
      <c r="J1207" s="3" t="s">
        <v>146</v>
      </c>
      <c r="K1207" s="3" t="s">
        <v>146</v>
      </c>
      <c r="L1207" s="6" t="s">
        <v>175</v>
      </c>
      <c r="M1207" s="3" t="s">
        <v>176</v>
      </c>
      <c r="N1207" s="3" t="s">
        <v>4855</v>
      </c>
      <c r="O1207" s="3" t="s">
        <v>178</v>
      </c>
      <c r="P1207" s="3" t="s">
        <v>128</v>
      </c>
      <c r="Q1207" s="3" t="s">
        <v>60</v>
      </c>
      <c r="R1207" s="3">
        <v>3</v>
      </c>
      <c r="S1207" s="3">
        <v>4</v>
      </c>
      <c r="T1207" s="3">
        <v>-25</v>
      </c>
      <c r="U1207" s="3">
        <v>10</v>
      </c>
      <c r="V1207" s="3">
        <v>16</v>
      </c>
      <c r="W1207" s="3">
        <v>-37.5</v>
      </c>
      <c r="X1207" s="32">
        <v>84</v>
      </c>
      <c r="Y1207" s="33">
        <v>101</v>
      </c>
      <c r="Z1207" s="3">
        <v>-16.8</v>
      </c>
      <c r="AA1207" s="3">
        <v>26520.48</v>
      </c>
      <c r="AB1207" s="3">
        <v>31887.72</v>
      </c>
      <c r="AC1207" s="3">
        <v>26520.48</v>
      </c>
      <c r="AD1207" s="3">
        <v>31887.72</v>
      </c>
    </row>
    <row r="1208" spans="1:30" x14ac:dyDescent="0.3">
      <c r="A1208" s="3" t="s">
        <v>5815</v>
      </c>
      <c r="B1208" s="4">
        <v>12887</v>
      </c>
      <c r="C1208" s="4">
        <v>72</v>
      </c>
      <c r="D1208" s="4" t="s">
        <v>25</v>
      </c>
      <c r="E1208" s="5" t="s">
        <v>45</v>
      </c>
      <c r="F1208" s="3" t="s">
        <v>5816</v>
      </c>
      <c r="G1208" s="4" t="s">
        <v>86</v>
      </c>
      <c r="H1208" s="3" t="s">
        <v>896</v>
      </c>
      <c r="I1208" s="3" t="s">
        <v>257</v>
      </c>
      <c r="J1208" s="3" t="s">
        <v>104</v>
      </c>
      <c r="K1208" s="3" t="s">
        <v>104</v>
      </c>
      <c r="L1208" s="6" t="s">
        <v>257</v>
      </c>
      <c r="M1208" s="3" t="s">
        <v>258</v>
      </c>
      <c r="N1208" s="3" t="s">
        <v>5817</v>
      </c>
      <c r="O1208" s="3" t="s">
        <v>178</v>
      </c>
      <c r="P1208" s="3" t="s">
        <v>194</v>
      </c>
      <c r="Q1208" s="3" t="s">
        <v>60</v>
      </c>
      <c r="R1208" s="3">
        <v>21</v>
      </c>
      <c r="S1208" s="3">
        <v>23</v>
      </c>
      <c r="T1208" s="3">
        <v>-6.3</v>
      </c>
      <c r="U1208" s="3">
        <v>63</v>
      </c>
      <c r="V1208" s="3">
        <v>72</v>
      </c>
      <c r="W1208" s="3">
        <v>-13.2</v>
      </c>
      <c r="X1208" s="32">
        <v>292</v>
      </c>
      <c r="Y1208" s="33">
        <v>300</v>
      </c>
      <c r="Z1208" s="3">
        <v>-2.7</v>
      </c>
      <c r="AA1208" s="3">
        <v>26506.43</v>
      </c>
      <c r="AB1208" s="3">
        <v>27232.91</v>
      </c>
      <c r="AC1208" s="3">
        <v>26506.43</v>
      </c>
      <c r="AD1208" s="3">
        <v>27232.91</v>
      </c>
    </row>
    <row r="1209" spans="1:30" x14ac:dyDescent="0.3">
      <c r="A1209" s="3" t="s">
        <v>2344</v>
      </c>
      <c r="B1209" s="4">
        <v>89468</v>
      </c>
      <c r="C1209" s="4">
        <v>59</v>
      </c>
      <c r="D1209" s="4" t="s">
        <v>25</v>
      </c>
      <c r="E1209" s="5" t="s">
        <v>45</v>
      </c>
      <c r="F1209" s="3" t="s">
        <v>2345</v>
      </c>
      <c r="G1209" s="4" t="s">
        <v>86</v>
      </c>
      <c r="H1209" s="3" t="s">
        <v>245</v>
      </c>
      <c r="I1209" s="3" t="s">
        <v>245</v>
      </c>
      <c r="J1209" s="3" t="s">
        <v>89</v>
      </c>
      <c r="K1209" s="3" t="s">
        <v>89</v>
      </c>
      <c r="L1209" s="6" t="s">
        <v>245</v>
      </c>
      <c r="M1209" s="3" t="s">
        <v>246</v>
      </c>
      <c r="N1209" s="3" t="s">
        <v>2346</v>
      </c>
      <c r="O1209" s="3" t="s">
        <v>248</v>
      </c>
      <c r="P1209" s="3" t="s">
        <v>55</v>
      </c>
      <c r="Q1209" s="3" t="s">
        <v>31</v>
      </c>
      <c r="R1209" s="3">
        <v>23</v>
      </c>
      <c r="S1209" s="3">
        <v>12</v>
      </c>
      <c r="T1209" s="3">
        <v>91.7</v>
      </c>
      <c r="U1209" s="3">
        <v>56</v>
      </c>
      <c r="V1209" s="3">
        <v>41</v>
      </c>
      <c r="W1209" s="3">
        <v>37.4</v>
      </c>
      <c r="X1209" s="32">
        <v>172</v>
      </c>
      <c r="Y1209" s="33">
        <v>89</v>
      </c>
      <c r="Z1209" s="3">
        <v>94.2</v>
      </c>
      <c r="AA1209" s="3">
        <v>26381.759999999998</v>
      </c>
      <c r="AB1209" s="3">
        <v>14049.2</v>
      </c>
      <c r="AC1209" s="3">
        <v>28565.759999999998</v>
      </c>
      <c r="AD1209" s="3">
        <v>15473.2</v>
      </c>
    </row>
    <row r="1210" spans="1:30" x14ac:dyDescent="0.3">
      <c r="A1210" s="3" t="s">
        <v>3845</v>
      </c>
      <c r="B1210" s="4">
        <v>73056</v>
      </c>
      <c r="C1210" s="4">
        <v>183</v>
      </c>
      <c r="D1210" s="4" t="s">
        <v>25</v>
      </c>
      <c r="E1210" s="5" t="s">
        <v>45</v>
      </c>
      <c r="F1210" s="3" t="s">
        <v>3846</v>
      </c>
      <c r="G1210" s="4" t="s">
        <v>86</v>
      </c>
      <c r="H1210" s="3" t="s">
        <v>54</v>
      </c>
      <c r="I1210" s="3" t="s">
        <v>191</v>
      </c>
      <c r="J1210" s="3" t="s">
        <v>132</v>
      </c>
      <c r="K1210" s="3" t="s">
        <v>132</v>
      </c>
      <c r="L1210" s="6" t="s">
        <v>191</v>
      </c>
      <c r="M1210" s="3" t="s">
        <v>211</v>
      </c>
      <c r="N1210" s="3" t="s">
        <v>3847</v>
      </c>
      <c r="O1210" s="3" t="s">
        <v>92</v>
      </c>
      <c r="P1210" s="3" t="s">
        <v>41</v>
      </c>
      <c r="Q1210" s="3" t="s">
        <v>31</v>
      </c>
      <c r="R1210" s="3">
        <v>9</v>
      </c>
      <c r="S1210" s="3">
        <v>30</v>
      </c>
      <c r="T1210" s="3">
        <v>-68.900000000000006</v>
      </c>
      <c r="U1210" s="3">
        <v>26</v>
      </c>
      <c r="V1210" s="3">
        <v>50</v>
      </c>
      <c r="W1210" s="3">
        <v>-48</v>
      </c>
      <c r="X1210" s="32">
        <v>154</v>
      </c>
      <c r="Y1210" s="33">
        <v>136</v>
      </c>
      <c r="Z1210" s="3">
        <v>13.7</v>
      </c>
      <c r="AA1210" s="3">
        <v>26349.45</v>
      </c>
      <c r="AB1210" s="3">
        <v>23481</v>
      </c>
      <c r="AC1210" s="3">
        <v>29157.45</v>
      </c>
      <c r="AD1210" s="3">
        <v>25641</v>
      </c>
    </row>
    <row r="1211" spans="1:30" x14ac:dyDescent="0.3">
      <c r="A1211" s="3" t="s">
        <v>2347</v>
      </c>
      <c r="B1211" s="4">
        <v>44486</v>
      </c>
      <c r="C1211" s="4">
        <v>116</v>
      </c>
      <c r="D1211" s="4" t="s">
        <v>25</v>
      </c>
      <c r="E1211" s="5" t="s">
        <v>45</v>
      </c>
      <c r="F1211" s="3" t="s">
        <v>2348</v>
      </c>
      <c r="G1211" s="4" t="s">
        <v>86</v>
      </c>
      <c r="H1211" s="3" t="s">
        <v>299</v>
      </c>
      <c r="I1211" s="3" t="s">
        <v>299</v>
      </c>
      <c r="J1211" s="3" t="s">
        <v>89</v>
      </c>
      <c r="K1211" s="3" t="s">
        <v>89</v>
      </c>
      <c r="L1211" s="6" t="s">
        <v>299</v>
      </c>
      <c r="M1211" s="3" t="s">
        <v>492</v>
      </c>
      <c r="N1211" s="3" t="s">
        <v>2349</v>
      </c>
      <c r="O1211" s="3" t="s">
        <v>301</v>
      </c>
      <c r="P1211" s="3" t="s">
        <v>57</v>
      </c>
      <c r="Q1211" s="3" t="s">
        <v>31</v>
      </c>
      <c r="R1211" s="3">
        <v>24</v>
      </c>
      <c r="S1211" s="3">
        <v>23</v>
      </c>
      <c r="T1211" s="3">
        <v>4.3</v>
      </c>
      <c r="U1211" s="3">
        <v>67</v>
      </c>
      <c r="V1211" s="3">
        <v>64</v>
      </c>
      <c r="W1211" s="3">
        <v>4.7</v>
      </c>
      <c r="X1211" s="32">
        <v>238</v>
      </c>
      <c r="Y1211" s="33">
        <v>228</v>
      </c>
      <c r="Z1211" s="3">
        <v>4.4000000000000004</v>
      </c>
      <c r="AA1211" s="3">
        <v>26332.32</v>
      </c>
      <c r="AB1211" s="3">
        <v>25225.919999999998</v>
      </c>
      <c r="AC1211" s="3">
        <v>26332.32</v>
      </c>
      <c r="AD1211" s="3">
        <v>25225.919999999998</v>
      </c>
    </row>
    <row r="1212" spans="1:30" x14ac:dyDescent="0.3">
      <c r="A1212" s="3" t="s">
        <v>3848</v>
      </c>
      <c r="B1212" s="4">
        <v>89066</v>
      </c>
      <c r="C1212" s="4">
        <v>86</v>
      </c>
      <c r="D1212" s="4" t="s">
        <v>25</v>
      </c>
      <c r="E1212" s="5" t="s">
        <v>45</v>
      </c>
      <c r="F1212" s="3" t="s">
        <v>3849</v>
      </c>
      <c r="G1212" s="4" t="s">
        <v>86</v>
      </c>
      <c r="H1212" s="3" t="s">
        <v>245</v>
      </c>
      <c r="I1212" s="3" t="s">
        <v>245</v>
      </c>
      <c r="J1212" s="3" t="s">
        <v>132</v>
      </c>
      <c r="K1212" s="3" t="s">
        <v>132</v>
      </c>
      <c r="L1212" s="6" t="s">
        <v>245</v>
      </c>
      <c r="M1212" s="3" t="s">
        <v>529</v>
      </c>
      <c r="N1212" s="3" t="s">
        <v>3850</v>
      </c>
      <c r="O1212" s="3" t="s">
        <v>248</v>
      </c>
      <c r="P1212" s="3" t="s">
        <v>55</v>
      </c>
      <c r="Q1212" s="3" t="s">
        <v>31</v>
      </c>
      <c r="R1212" s="3">
        <v>25</v>
      </c>
      <c r="S1212" s="3">
        <v>29</v>
      </c>
      <c r="T1212" s="3">
        <v>-13.8</v>
      </c>
      <c r="U1212" s="3">
        <v>70</v>
      </c>
      <c r="V1212" s="3">
        <v>101</v>
      </c>
      <c r="W1212" s="3">
        <v>-30.7</v>
      </c>
      <c r="X1212" s="32">
        <v>279</v>
      </c>
      <c r="Y1212" s="33">
        <v>354</v>
      </c>
      <c r="Z1212" s="3">
        <v>-21</v>
      </c>
      <c r="AA1212" s="3">
        <v>26262.99</v>
      </c>
      <c r="AB1212" s="3">
        <v>33485.160000000003</v>
      </c>
      <c r="AC1212" s="3">
        <v>26262.99</v>
      </c>
      <c r="AD1212" s="3">
        <v>33485.160000000003</v>
      </c>
    </row>
    <row r="1213" spans="1:30" x14ac:dyDescent="0.3">
      <c r="A1213" s="3" t="s">
        <v>782</v>
      </c>
      <c r="B1213" s="4">
        <v>16673</v>
      </c>
      <c r="C1213" s="4">
        <v>99</v>
      </c>
      <c r="D1213" s="4" t="s">
        <v>25</v>
      </c>
      <c r="E1213" s="5">
        <v>43116</v>
      </c>
      <c r="F1213" s="3" t="s">
        <v>783</v>
      </c>
      <c r="G1213" s="4" t="s">
        <v>86</v>
      </c>
      <c r="H1213" s="3" t="s">
        <v>758</v>
      </c>
      <c r="I1213" s="3" t="s">
        <v>175</v>
      </c>
      <c r="J1213" s="3" t="s">
        <v>146</v>
      </c>
      <c r="K1213" s="3" t="s">
        <v>146</v>
      </c>
      <c r="L1213" s="6" t="s">
        <v>175</v>
      </c>
      <c r="M1213" s="3" t="s">
        <v>176</v>
      </c>
      <c r="N1213" s="3" t="s">
        <v>784</v>
      </c>
      <c r="O1213" s="3" t="s">
        <v>178</v>
      </c>
      <c r="P1213" s="3" t="s">
        <v>57</v>
      </c>
      <c r="Q1213" s="3" t="s">
        <v>31</v>
      </c>
      <c r="R1213" s="3">
        <v>1</v>
      </c>
      <c r="U1213" s="3">
        <v>11</v>
      </c>
      <c r="X1213" s="32">
        <v>66</v>
      </c>
      <c r="Y1213" s="33"/>
      <c r="AA1213" s="3">
        <v>26189.9</v>
      </c>
      <c r="AC1213" s="3">
        <v>26189.9</v>
      </c>
    </row>
    <row r="1214" spans="1:30" x14ac:dyDescent="0.3">
      <c r="A1214" s="3" t="s">
        <v>357</v>
      </c>
      <c r="B1214" s="4">
        <v>100293</v>
      </c>
      <c r="C1214" s="4">
        <v>46</v>
      </c>
      <c r="D1214" s="4" t="s">
        <v>25</v>
      </c>
      <c r="E1214" s="5" t="s">
        <v>45</v>
      </c>
      <c r="F1214" s="3" t="s">
        <v>358</v>
      </c>
      <c r="G1214" s="4" t="s">
        <v>86</v>
      </c>
      <c r="H1214" s="3" t="s">
        <v>174</v>
      </c>
      <c r="I1214" s="3" t="s">
        <v>175</v>
      </c>
      <c r="J1214" s="3" t="s">
        <v>146</v>
      </c>
      <c r="K1214" s="3" t="s">
        <v>146</v>
      </c>
      <c r="L1214" s="6" t="s">
        <v>175</v>
      </c>
      <c r="M1214" s="3" t="s">
        <v>176</v>
      </c>
      <c r="N1214" s="3" t="s">
        <v>359</v>
      </c>
      <c r="O1214" s="3" t="s">
        <v>178</v>
      </c>
      <c r="P1214" s="3" t="s">
        <v>55</v>
      </c>
      <c r="Q1214" s="3" t="s">
        <v>31</v>
      </c>
      <c r="X1214" s="32">
        <v>38</v>
      </c>
      <c r="Y1214" s="33"/>
      <c r="AA1214" s="3">
        <v>26146</v>
      </c>
      <c r="AC1214" s="3">
        <v>26146</v>
      </c>
    </row>
    <row r="1215" spans="1:30" x14ac:dyDescent="0.3">
      <c r="A1215" s="3" t="s">
        <v>5818</v>
      </c>
      <c r="B1215" s="4">
        <v>100323</v>
      </c>
      <c r="C1215" s="4">
        <v>73</v>
      </c>
      <c r="D1215" s="4" t="s">
        <v>25</v>
      </c>
      <c r="E1215" s="5">
        <v>42881</v>
      </c>
      <c r="F1215" s="3" t="s">
        <v>5819</v>
      </c>
      <c r="G1215" s="4" t="s">
        <v>86</v>
      </c>
      <c r="H1215" s="3" t="s">
        <v>252</v>
      </c>
      <c r="I1215" s="3" t="s">
        <v>252</v>
      </c>
      <c r="J1215" s="3" t="s">
        <v>104</v>
      </c>
      <c r="K1215" s="3" t="s">
        <v>104</v>
      </c>
      <c r="L1215" s="6" t="s">
        <v>252</v>
      </c>
      <c r="M1215" s="3" t="s">
        <v>154</v>
      </c>
      <c r="N1215" s="3" t="s">
        <v>5820</v>
      </c>
      <c r="O1215" s="3" t="s">
        <v>311</v>
      </c>
      <c r="P1215" s="3" t="s">
        <v>194</v>
      </c>
      <c r="Q1215" s="3" t="s">
        <v>60</v>
      </c>
      <c r="S1215" s="3">
        <v>145</v>
      </c>
      <c r="T1215" s="3">
        <v>-100</v>
      </c>
      <c r="V1215" s="3">
        <v>170</v>
      </c>
      <c r="W1215" s="3">
        <v>-100</v>
      </c>
      <c r="X1215" s="32">
        <v>406</v>
      </c>
      <c r="Y1215" s="33">
        <v>170</v>
      </c>
      <c r="Z1215" s="3">
        <v>138.4</v>
      </c>
      <c r="AA1215" s="3">
        <v>26141.759999999998</v>
      </c>
      <c r="AB1215" s="3">
        <v>10967.52</v>
      </c>
      <c r="AC1215" s="3">
        <v>26141.759999999998</v>
      </c>
      <c r="AD1215" s="3">
        <v>10967.52</v>
      </c>
    </row>
    <row r="1216" spans="1:30" x14ac:dyDescent="0.3">
      <c r="A1216" s="3" t="s">
        <v>2350</v>
      </c>
      <c r="B1216" s="4">
        <v>89268</v>
      </c>
      <c r="C1216" s="4">
        <v>31</v>
      </c>
      <c r="D1216" s="4" t="s">
        <v>25</v>
      </c>
      <c r="E1216" s="5" t="s">
        <v>45</v>
      </c>
      <c r="F1216" s="3" t="s">
        <v>2351</v>
      </c>
      <c r="G1216" s="4" t="s">
        <v>86</v>
      </c>
      <c r="H1216" s="3" t="s">
        <v>245</v>
      </c>
      <c r="I1216" s="3" t="s">
        <v>245</v>
      </c>
      <c r="J1216" s="3" t="s">
        <v>89</v>
      </c>
      <c r="K1216" s="3" t="s">
        <v>89</v>
      </c>
      <c r="L1216" s="6" t="s">
        <v>245</v>
      </c>
      <c r="M1216" s="3" t="s">
        <v>246</v>
      </c>
      <c r="N1216" s="3" t="s">
        <v>2352</v>
      </c>
      <c r="O1216" s="3" t="s">
        <v>248</v>
      </c>
      <c r="P1216" s="3" t="s">
        <v>49</v>
      </c>
      <c r="Q1216" s="3" t="s">
        <v>50</v>
      </c>
      <c r="R1216" s="3">
        <v>41</v>
      </c>
      <c r="S1216" s="3">
        <v>20</v>
      </c>
      <c r="T1216" s="3">
        <v>105.9</v>
      </c>
      <c r="U1216" s="3">
        <v>80</v>
      </c>
      <c r="V1216" s="3">
        <v>40</v>
      </c>
      <c r="W1216" s="3">
        <v>100.5</v>
      </c>
      <c r="X1216" s="32">
        <v>178</v>
      </c>
      <c r="Y1216" s="33">
        <v>151</v>
      </c>
      <c r="Z1216" s="3">
        <v>17.3</v>
      </c>
      <c r="AA1216" s="3">
        <v>26139.98</v>
      </c>
      <c r="AB1216" s="3">
        <v>22320.53</v>
      </c>
      <c r="AC1216" s="3">
        <v>27483.98</v>
      </c>
      <c r="AD1216" s="3">
        <v>23424.53</v>
      </c>
    </row>
    <row r="1217" spans="1:30" x14ac:dyDescent="0.3">
      <c r="A1217" s="3" t="s">
        <v>2353</v>
      </c>
      <c r="B1217" s="4">
        <v>43319</v>
      </c>
      <c r="C1217" s="4">
        <v>144</v>
      </c>
      <c r="D1217" s="4" t="s">
        <v>25</v>
      </c>
      <c r="E1217" s="5" t="s">
        <v>45</v>
      </c>
      <c r="F1217" s="3" t="s">
        <v>2354</v>
      </c>
      <c r="G1217" s="4" t="s">
        <v>86</v>
      </c>
      <c r="H1217" s="3" t="s">
        <v>299</v>
      </c>
      <c r="I1217" s="3" t="s">
        <v>299</v>
      </c>
      <c r="J1217" s="3" t="s">
        <v>89</v>
      </c>
      <c r="K1217" s="3" t="s">
        <v>89</v>
      </c>
      <c r="L1217" s="6" t="s">
        <v>299</v>
      </c>
      <c r="M1217" s="3" t="s">
        <v>184</v>
      </c>
      <c r="N1217" s="3" t="s">
        <v>2355</v>
      </c>
      <c r="O1217" s="3" t="s">
        <v>301</v>
      </c>
      <c r="P1217" s="3" t="s">
        <v>397</v>
      </c>
      <c r="Q1217" s="3" t="s">
        <v>31</v>
      </c>
      <c r="R1217" s="3">
        <v>38</v>
      </c>
      <c r="U1217" s="3">
        <v>117</v>
      </c>
      <c r="X1217" s="32">
        <v>197</v>
      </c>
      <c r="Y1217" s="33"/>
      <c r="AA1217" s="3">
        <v>26122.2</v>
      </c>
      <c r="AC1217" s="3">
        <v>26122.2</v>
      </c>
    </row>
    <row r="1218" spans="1:30" x14ac:dyDescent="0.3">
      <c r="A1218" s="3" t="s">
        <v>1162</v>
      </c>
      <c r="B1218" s="4">
        <v>47767</v>
      </c>
      <c r="C1218" s="4">
        <v>78</v>
      </c>
      <c r="D1218" s="4" t="s">
        <v>25</v>
      </c>
      <c r="E1218" s="5" t="s">
        <v>45</v>
      </c>
      <c r="F1218" s="3" t="s">
        <v>1163</v>
      </c>
      <c r="G1218" s="4" t="s">
        <v>86</v>
      </c>
      <c r="H1218" s="3" t="s">
        <v>131</v>
      </c>
      <c r="I1218" s="3" t="s">
        <v>88</v>
      </c>
      <c r="J1218" s="3" t="s">
        <v>132</v>
      </c>
      <c r="K1218" s="3" t="s">
        <v>132</v>
      </c>
      <c r="L1218" s="6" t="s">
        <v>88</v>
      </c>
      <c r="M1218" s="3" t="s">
        <v>1164</v>
      </c>
      <c r="N1218" s="3" t="s">
        <v>1165</v>
      </c>
      <c r="O1218" s="3" t="s">
        <v>106</v>
      </c>
      <c r="P1218" s="3" t="s">
        <v>41</v>
      </c>
      <c r="Q1218" s="3" t="s">
        <v>31</v>
      </c>
      <c r="R1218" s="3">
        <v>4</v>
      </c>
      <c r="S1218" s="3">
        <v>4</v>
      </c>
      <c r="T1218" s="3">
        <v>14.3</v>
      </c>
      <c r="U1218" s="3">
        <v>16</v>
      </c>
      <c r="V1218" s="3">
        <v>10</v>
      </c>
      <c r="W1218" s="3">
        <v>60</v>
      </c>
      <c r="X1218" s="32">
        <v>77</v>
      </c>
      <c r="Y1218" s="33">
        <v>60</v>
      </c>
      <c r="Z1218" s="3">
        <v>28.9</v>
      </c>
      <c r="AA1218" s="3">
        <v>26118.95</v>
      </c>
      <c r="AB1218" s="3">
        <v>20260.099999999999</v>
      </c>
      <c r="AC1218" s="3">
        <v>26118.95</v>
      </c>
      <c r="AD1218" s="3">
        <v>20260.099999999999</v>
      </c>
    </row>
    <row r="1219" spans="1:30" x14ac:dyDescent="0.3">
      <c r="A1219" s="3" t="s">
        <v>2356</v>
      </c>
      <c r="B1219" s="4">
        <v>43121</v>
      </c>
      <c r="C1219" s="4">
        <v>161</v>
      </c>
      <c r="D1219" s="4" t="s">
        <v>25</v>
      </c>
      <c r="E1219" s="5" t="s">
        <v>45</v>
      </c>
      <c r="F1219" s="3" t="s">
        <v>2357</v>
      </c>
      <c r="G1219" s="4" t="s">
        <v>86</v>
      </c>
      <c r="H1219" s="3" t="s">
        <v>299</v>
      </c>
      <c r="I1219" s="3" t="s">
        <v>299</v>
      </c>
      <c r="J1219" s="3" t="s">
        <v>89</v>
      </c>
      <c r="K1219" s="3" t="s">
        <v>89</v>
      </c>
      <c r="L1219" s="6" t="s">
        <v>299</v>
      </c>
      <c r="M1219" s="3" t="s">
        <v>445</v>
      </c>
      <c r="N1219" s="3" t="s">
        <v>2358</v>
      </c>
      <c r="O1219" s="3" t="s">
        <v>301</v>
      </c>
      <c r="P1219" s="3" t="s">
        <v>63</v>
      </c>
      <c r="Q1219" s="3" t="s">
        <v>31</v>
      </c>
      <c r="R1219" s="3">
        <v>11</v>
      </c>
      <c r="S1219" s="3">
        <v>19</v>
      </c>
      <c r="T1219" s="3">
        <v>-39.299999999999997</v>
      </c>
      <c r="U1219" s="3">
        <v>47</v>
      </c>
      <c r="V1219" s="3">
        <v>51</v>
      </c>
      <c r="W1219" s="3">
        <v>-7.8</v>
      </c>
      <c r="X1219" s="32">
        <v>191</v>
      </c>
      <c r="Y1219" s="33">
        <v>169</v>
      </c>
      <c r="Z1219" s="3">
        <v>12.6</v>
      </c>
      <c r="AA1219" s="3">
        <v>26083.200000000001</v>
      </c>
      <c r="AB1219" s="3">
        <v>23164.799999999999</v>
      </c>
      <c r="AC1219" s="3">
        <v>26083.200000000001</v>
      </c>
      <c r="AD1219" s="3">
        <v>23164.799999999999</v>
      </c>
    </row>
    <row r="1220" spans="1:30" x14ac:dyDescent="0.3">
      <c r="A1220" s="3" t="s">
        <v>527</v>
      </c>
      <c r="B1220" s="4">
        <v>65056</v>
      </c>
      <c r="C1220" s="4">
        <v>16</v>
      </c>
      <c r="D1220" s="4" t="s">
        <v>25</v>
      </c>
      <c r="E1220" s="5">
        <v>43237</v>
      </c>
      <c r="F1220" s="3" t="s">
        <v>528</v>
      </c>
      <c r="G1220" s="4" t="s">
        <v>86</v>
      </c>
      <c r="H1220" s="3" t="s">
        <v>245</v>
      </c>
      <c r="I1220" s="3" t="s">
        <v>245</v>
      </c>
      <c r="J1220" s="3" t="s">
        <v>104</v>
      </c>
      <c r="K1220" s="3" t="s">
        <v>104</v>
      </c>
      <c r="L1220" s="6" t="s">
        <v>245</v>
      </c>
      <c r="M1220" s="3" t="s">
        <v>529</v>
      </c>
      <c r="N1220" s="3" t="s">
        <v>530</v>
      </c>
      <c r="O1220" s="3" t="s">
        <v>92</v>
      </c>
      <c r="P1220" s="3" t="s">
        <v>57</v>
      </c>
      <c r="Q1220" s="3" t="s">
        <v>31</v>
      </c>
      <c r="R1220" s="3">
        <v>168</v>
      </c>
      <c r="U1220" s="3">
        <v>363</v>
      </c>
      <c r="X1220" s="32">
        <v>363</v>
      </c>
      <c r="Y1220" s="33"/>
      <c r="AA1220" s="3">
        <v>26079.360000000001</v>
      </c>
      <c r="AC1220" s="3">
        <v>26079.360000000001</v>
      </c>
    </row>
    <row r="1221" spans="1:30" x14ac:dyDescent="0.3">
      <c r="A1221" s="3" t="s">
        <v>788</v>
      </c>
      <c r="B1221" s="4">
        <v>27999</v>
      </c>
      <c r="C1221" s="4">
        <v>79</v>
      </c>
      <c r="D1221" s="4" t="s">
        <v>25</v>
      </c>
      <c r="E1221" s="5">
        <v>43222</v>
      </c>
      <c r="F1221" s="3" t="s">
        <v>789</v>
      </c>
      <c r="G1221" s="4" t="s">
        <v>86</v>
      </c>
      <c r="H1221" s="3" t="s">
        <v>758</v>
      </c>
      <c r="I1221" s="3" t="s">
        <v>175</v>
      </c>
      <c r="J1221" s="3" t="s">
        <v>146</v>
      </c>
      <c r="K1221" s="3" t="s">
        <v>146</v>
      </c>
      <c r="L1221" s="6" t="s">
        <v>175</v>
      </c>
      <c r="M1221" s="3" t="s">
        <v>176</v>
      </c>
      <c r="N1221" s="3" t="s">
        <v>790</v>
      </c>
      <c r="O1221" s="3" t="s">
        <v>178</v>
      </c>
      <c r="P1221" s="3" t="s">
        <v>714</v>
      </c>
      <c r="Q1221" s="3" t="s">
        <v>31</v>
      </c>
      <c r="R1221" s="3">
        <v>1</v>
      </c>
      <c r="U1221" s="3">
        <v>2</v>
      </c>
      <c r="X1221" s="32">
        <v>57</v>
      </c>
      <c r="Y1221" s="33"/>
      <c r="AA1221" s="3">
        <v>26075.88</v>
      </c>
      <c r="AC1221" s="3">
        <v>26075.88</v>
      </c>
    </row>
    <row r="1222" spans="1:30" x14ac:dyDescent="0.3">
      <c r="A1222" s="3" t="s">
        <v>2911</v>
      </c>
      <c r="B1222" s="4">
        <v>27331</v>
      </c>
      <c r="C1222" s="4">
        <v>123</v>
      </c>
      <c r="D1222" s="4" t="s">
        <v>25</v>
      </c>
      <c r="E1222" s="5">
        <v>42395</v>
      </c>
      <c r="F1222" s="3" t="s">
        <v>2912</v>
      </c>
      <c r="G1222" s="4" t="s">
        <v>86</v>
      </c>
      <c r="H1222" s="3" t="s">
        <v>831</v>
      </c>
      <c r="I1222" s="3" t="s">
        <v>232</v>
      </c>
      <c r="J1222" s="3" t="s">
        <v>232</v>
      </c>
      <c r="K1222" s="3" t="s">
        <v>89</v>
      </c>
      <c r="L1222" s="6" t="s">
        <v>175</v>
      </c>
      <c r="M1222" s="3" t="s">
        <v>176</v>
      </c>
      <c r="N1222" s="3" t="s">
        <v>2913</v>
      </c>
      <c r="O1222" s="3" t="s">
        <v>178</v>
      </c>
      <c r="P1222" s="3" t="s">
        <v>234</v>
      </c>
      <c r="Q1222" s="3" t="s">
        <v>31</v>
      </c>
      <c r="R1222" s="3">
        <v>14</v>
      </c>
      <c r="S1222" s="3">
        <v>7</v>
      </c>
      <c r="T1222" s="3">
        <v>116.7</v>
      </c>
      <c r="U1222" s="3">
        <v>39</v>
      </c>
      <c r="V1222" s="3">
        <v>24</v>
      </c>
      <c r="W1222" s="3">
        <v>62.5</v>
      </c>
      <c r="X1222" s="32">
        <v>126</v>
      </c>
      <c r="Y1222" s="33">
        <v>77</v>
      </c>
      <c r="Z1222" s="3">
        <v>63</v>
      </c>
      <c r="AA1222" s="3">
        <v>26060.43</v>
      </c>
      <c r="AB1222" s="3">
        <v>15992.02</v>
      </c>
      <c r="AC1222" s="3">
        <v>26060.43</v>
      </c>
      <c r="AD1222" s="3">
        <v>15992.02</v>
      </c>
    </row>
    <row r="1223" spans="1:30" x14ac:dyDescent="0.3">
      <c r="A1223" s="3" t="s">
        <v>5821</v>
      </c>
      <c r="B1223" s="4">
        <v>37599</v>
      </c>
      <c r="C1223" s="4">
        <v>70</v>
      </c>
      <c r="D1223" s="4" t="s">
        <v>25</v>
      </c>
      <c r="E1223" s="5" t="s">
        <v>45</v>
      </c>
      <c r="F1223" s="3" t="s">
        <v>5822</v>
      </c>
      <c r="G1223" s="4" t="s">
        <v>86</v>
      </c>
      <c r="H1223" s="3" t="s">
        <v>252</v>
      </c>
      <c r="I1223" s="3" t="s">
        <v>252</v>
      </c>
      <c r="J1223" s="3" t="s">
        <v>104</v>
      </c>
      <c r="K1223" s="3" t="s">
        <v>104</v>
      </c>
      <c r="L1223" s="6" t="s">
        <v>252</v>
      </c>
      <c r="M1223" s="3" t="s">
        <v>154</v>
      </c>
      <c r="N1223" s="3" t="s">
        <v>5823</v>
      </c>
      <c r="O1223" s="3" t="s">
        <v>92</v>
      </c>
      <c r="P1223" s="3" t="s">
        <v>397</v>
      </c>
      <c r="Q1223" s="3" t="s">
        <v>31</v>
      </c>
      <c r="R1223" s="3">
        <v>42</v>
      </c>
      <c r="S1223" s="3">
        <v>48</v>
      </c>
      <c r="T1223" s="3">
        <v>-12.5</v>
      </c>
      <c r="U1223" s="3">
        <v>128</v>
      </c>
      <c r="V1223" s="3">
        <v>197</v>
      </c>
      <c r="W1223" s="3">
        <v>-35</v>
      </c>
      <c r="X1223" s="16">
        <v>452</v>
      </c>
      <c r="Y1223" s="7">
        <v>808</v>
      </c>
      <c r="Z1223" s="3">
        <v>-44</v>
      </c>
      <c r="AA1223" s="3">
        <v>26040</v>
      </c>
      <c r="AB1223" s="3">
        <v>46536</v>
      </c>
      <c r="AC1223" s="3">
        <v>26040</v>
      </c>
      <c r="AD1223" s="3">
        <v>46536</v>
      </c>
    </row>
    <row r="1224" spans="1:30" x14ac:dyDescent="0.3">
      <c r="A1224" s="3" t="s">
        <v>5824</v>
      </c>
      <c r="B1224" s="4">
        <v>39806</v>
      </c>
      <c r="C1224" s="4">
        <v>110</v>
      </c>
      <c r="D1224" s="4" t="s">
        <v>25</v>
      </c>
      <c r="E1224" s="5" t="s">
        <v>45</v>
      </c>
      <c r="F1224" s="3" t="s">
        <v>5825</v>
      </c>
      <c r="G1224" s="4" t="s">
        <v>86</v>
      </c>
      <c r="H1224" s="3" t="s">
        <v>252</v>
      </c>
      <c r="I1224" s="3" t="s">
        <v>252</v>
      </c>
      <c r="J1224" s="3" t="s">
        <v>104</v>
      </c>
      <c r="K1224" s="3" t="s">
        <v>104</v>
      </c>
      <c r="L1224" s="6" t="s">
        <v>252</v>
      </c>
      <c r="M1224" s="3" t="s">
        <v>184</v>
      </c>
      <c r="N1224" s="3" t="s">
        <v>5826</v>
      </c>
      <c r="O1224" s="3" t="s">
        <v>92</v>
      </c>
      <c r="P1224" s="3" t="s">
        <v>194</v>
      </c>
      <c r="Q1224" s="3" t="s">
        <v>60</v>
      </c>
      <c r="R1224" s="3">
        <v>48</v>
      </c>
      <c r="S1224" s="3">
        <v>28</v>
      </c>
      <c r="T1224" s="3">
        <v>71.400000000000006</v>
      </c>
      <c r="U1224" s="3">
        <v>109</v>
      </c>
      <c r="V1224" s="3">
        <v>76</v>
      </c>
      <c r="W1224" s="3">
        <v>43.5</v>
      </c>
      <c r="X1224" s="16">
        <v>358</v>
      </c>
      <c r="Y1224" s="7">
        <v>361</v>
      </c>
      <c r="Z1224" s="3">
        <v>-0.8</v>
      </c>
      <c r="AA1224" s="3">
        <v>26015.4</v>
      </c>
      <c r="AB1224" s="3">
        <v>26505.72</v>
      </c>
      <c r="AC1224" s="3">
        <v>26297.64</v>
      </c>
      <c r="AD1224" s="3">
        <v>26505.72</v>
      </c>
    </row>
    <row r="1225" spans="1:30" x14ac:dyDescent="0.3">
      <c r="A1225" s="3" t="s">
        <v>1166</v>
      </c>
      <c r="B1225" s="4">
        <v>77774</v>
      </c>
      <c r="C1225" s="4">
        <v>40</v>
      </c>
      <c r="D1225" s="4" t="s">
        <v>25</v>
      </c>
      <c r="E1225" s="5" t="s">
        <v>45</v>
      </c>
      <c r="F1225" s="3" t="s">
        <v>1167</v>
      </c>
      <c r="G1225" s="4" t="s">
        <v>86</v>
      </c>
      <c r="H1225" s="3" t="s">
        <v>54</v>
      </c>
      <c r="I1225" s="3" t="s">
        <v>175</v>
      </c>
      <c r="J1225" s="3" t="s">
        <v>132</v>
      </c>
      <c r="K1225" s="3" t="s">
        <v>132</v>
      </c>
      <c r="L1225" s="6" t="s">
        <v>175</v>
      </c>
      <c r="M1225" s="3" t="s">
        <v>184</v>
      </c>
      <c r="N1225" s="3" t="s">
        <v>1168</v>
      </c>
      <c r="O1225" s="3" t="s">
        <v>92</v>
      </c>
      <c r="P1225" s="3" t="s">
        <v>161</v>
      </c>
      <c r="Q1225" s="3" t="s">
        <v>31</v>
      </c>
      <c r="R1225" s="3">
        <v>7</v>
      </c>
      <c r="S1225" s="3">
        <v>8</v>
      </c>
      <c r="T1225" s="3">
        <v>-16.7</v>
      </c>
      <c r="U1225" s="3">
        <v>25</v>
      </c>
      <c r="V1225" s="3">
        <v>28</v>
      </c>
      <c r="W1225" s="3">
        <v>-9.9</v>
      </c>
      <c r="X1225" s="32">
        <v>147</v>
      </c>
      <c r="Y1225" s="33">
        <v>132</v>
      </c>
      <c r="Z1225" s="3">
        <v>11</v>
      </c>
      <c r="AA1225" s="3">
        <v>25964.400000000001</v>
      </c>
      <c r="AB1225" s="3">
        <v>23387.63</v>
      </c>
      <c r="AC1225" s="3">
        <v>25964.400000000001</v>
      </c>
      <c r="AD1225" s="3">
        <v>23387.63</v>
      </c>
    </row>
    <row r="1226" spans="1:30" x14ac:dyDescent="0.3">
      <c r="A1226" s="3" t="s">
        <v>2359</v>
      </c>
      <c r="B1226" s="4">
        <v>43051</v>
      </c>
      <c r="C1226" s="4">
        <v>151</v>
      </c>
      <c r="D1226" s="4" t="s">
        <v>25</v>
      </c>
      <c r="E1226" s="5" t="s">
        <v>45</v>
      </c>
      <c r="F1226" s="3" t="s">
        <v>2360</v>
      </c>
      <c r="G1226" s="4" t="s">
        <v>86</v>
      </c>
      <c r="H1226" s="3" t="s">
        <v>299</v>
      </c>
      <c r="I1226" s="3" t="s">
        <v>299</v>
      </c>
      <c r="J1226" s="3" t="s">
        <v>89</v>
      </c>
      <c r="K1226" s="3" t="s">
        <v>89</v>
      </c>
      <c r="L1226" s="6" t="s">
        <v>299</v>
      </c>
      <c r="M1226" s="3" t="s">
        <v>184</v>
      </c>
      <c r="N1226" s="3" t="s">
        <v>2361</v>
      </c>
      <c r="O1226" s="3" t="s">
        <v>301</v>
      </c>
      <c r="P1226" s="3" t="s">
        <v>63</v>
      </c>
      <c r="Q1226" s="3" t="s">
        <v>31</v>
      </c>
      <c r="R1226" s="3">
        <v>25</v>
      </c>
      <c r="S1226" s="3">
        <v>25</v>
      </c>
      <c r="T1226" s="3">
        <v>0</v>
      </c>
      <c r="U1226" s="3">
        <v>79</v>
      </c>
      <c r="V1226" s="3">
        <v>88</v>
      </c>
      <c r="W1226" s="3">
        <v>-10.199999999999999</v>
      </c>
      <c r="X1226" s="32">
        <v>261</v>
      </c>
      <c r="Y1226" s="33">
        <v>279</v>
      </c>
      <c r="Z1226" s="3">
        <v>-6.6</v>
      </c>
      <c r="AA1226" s="3">
        <v>25955.88</v>
      </c>
      <c r="AB1226" s="3">
        <v>29299.27</v>
      </c>
      <c r="AC1226" s="3">
        <v>30035.88</v>
      </c>
      <c r="AD1226" s="3">
        <v>32155.27</v>
      </c>
    </row>
    <row r="1227" spans="1:30" x14ac:dyDescent="0.3">
      <c r="A1227" s="3" t="s">
        <v>4856</v>
      </c>
      <c r="B1227" s="4">
        <v>16796</v>
      </c>
      <c r="C1227" s="4">
        <v>67</v>
      </c>
      <c r="D1227" s="4" t="s">
        <v>25</v>
      </c>
      <c r="E1227" s="5">
        <v>42774</v>
      </c>
      <c r="F1227" s="3" t="s">
        <v>4857</v>
      </c>
      <c r="G1227" s="4" t="s">
        <v>86</v>
      </c>
      <c r="H1227" s="3" t="s">
        <v>758</v>
      </c>
      <c r="I1227" s="3" t="s">
        <v>175</v>
      </c>
      <c r="J1227" s="3" t="s">
        <v>146</v>
      </c>
      <c r="K1227" s="3" t="s">
        <v>146</v>
      </c>
      <c r="L1227" s="6" t="s">
        <v>175</v>
      </c>
      <c r="M1227" s="3" t="s">
        <v>176</v>
      </c>
      <c r="N1227" s="3" t="s">
        <v>4858</v>
      </c>
      <c r="O1227" s="3" t="s">
        <v>178</v>
      </c>
      <c r="P1227" s="3" t="s">
        <v>4859</v>
      </c>
      <c r="Q1227" s="3" t="s">
        <v>31</v>
      </c>
      <c r="R1227" s="3">
        <v>4</v>
      </c>
      <c r="S1227" s="3">
        <v>5</v>
      </c>
      <c r="T1227" s="3">
        <v>-11.1</v>
      </c>
      <c r="U1227" s="3">
        <v>12</v>
      </c>
      <c r="V1227" s="3">
        <v>19</v>
      </c>
      <c r="W1227" s="3">
        <v>-36.799999999999997</v>
      </c>
      <c r="X1227" s="32">
        <v>65</v>
      </c>
      <c r="Y1227" s="33">
        <v>77</v>
      </c>
      <c r="Z1227" s="3">
        <v>-15.2</v>
      </c>
      <c r="AA1227" s="3">
        <v>25901.200000000001</v>
      </c>
      <c r="AB1227" s="3">
        <v>30596.400000000001</v>
      </c>
      <c r="AC1227" s="3">
        <v>26095.200000000001</v>
      </c>
      <c r="AD1227" s="3">
        <v>30776.400000000001</v>
      </c>
    </row>
    <row r="1228" spans="1:30" x14ac:dyDescent="0.3">
      <c r="A1228" s="3" t="s">
        <v>3857</v>
      </c>
      <c r="B1228" s="4">
        <v>66226</v>
      </c>
      <c r="C1228" s="4">
        <v>149</v>
      </c>
      <c r="D1228" s="4" t="s">
        <v>25</v>
      </c>
      <c r="E1228" s="5" t="s">
        <v>45</v>
      </c>
      <c r="F1228" s="3" t="s">
        <v>3858</v>
      </c>
      <c r="G1228" s="4" t="s">
        <v>86</v>
      </c>
      <c r="H1228" s="3" t="s">
        <v>54</v>
      </c>
      <c r="I1228" s="3" t="s">
        <v>191</v>
      </c>
      <c r="J1228" s="3" t="s">
        <v>132</v>
      </c>
      <c r="K1228" s="3" t="s">
        <v>132</v>
      </c>
      <c r="L1228" s="6" t="s">
        <v>191</v>
      </c>
      <c r="M1228" s="3" t="s">
        <v>211</v>
      </c>
      <c r="N1228" s="3" t="s">
        <v>3859</v>
      </c>
      <c r="O1228" s="3" t="s">
        <v>92</v>
      </c>
      <c r="P1228" s="3" t="s">
        <v>397</v>
      </c>
      <c r="Q1228" s="3" t="s">
        <v>31</v>
      </c>
      <c r="R1228" s="3">
        <v>21</v>
      </c>
      <c r="S1228" s="3">
        <v>19</v>
      </c>
      <c r="T1228" s="3">
        <v>9.6</v>
      </c>
      <c r="U1228" s="3">
        <v>55</v>
      </c>
      <c r="V1228" s="3">
        <v>56</v>
      </c>
      <c r="W1228" s="3">
        <v>-0.7</v>
      </c>
      <c r="X1228" s="32">
        <v>157</v>
      </c>
      <c r="Y1228" s="33">
        <v>145</v>
      </c>
      <c r="Z1228" s="3">
        <v>8.5</v>
      </c>
      <c r="AA1228" s="3">
        <v>25894.78</v>
      </c>
      <c r="AB1228" s="3">
        <v>23876.47</v>
      </c>
      <c r="AC1228" s="3">
        <v>25894.78</v>
      </c>
      <c r="AD1228" s="3">
        <v>23876.47</v>
      </c>
    </row>
    <row r="1229" spans="1:30" x14ac:dyDescent="0.3">
      <c r="A1229" s="3" t="s">
        <v>5827</v>
      </c>
      <c r="B1229" s="4">
        <v>9366</v>
      </c>
      <c r="C1229" s="4">
        <v>118</v>
      </c>
      <c r="D1229" s="4" t="s">
        <v>25</v>
      </c>
      <c r="E1229" s="5" t="s">
        <v>45</v>
      </c>
      <c r="F1229" s="3" t="s">
        <v>5828</v>
      </c>
      <c r="G1229" s="4" t="s">
        <v>86</v>
      </c>
      <c r="H1229" s="3" t="s">
        <v>900</v>
      </c>
      <c r="I1229" s="3" t="s">
        <v>240</v>
      </c>
      <c r="J1229" s="3" t="s">
        <v>104</v>
      </c>
      <c r="K1229" s="3" t="s">
        <v>104</v>
      </c>
      <c r="L1229" s="6" t="s">
        <v>240</v>
      </c>
      <c r="M1229" s="3" t="s">
        <v>712</v>
      </c>
      <c r="N1229" s="3" t="s">
        <v>5829</v>
      </c>
      <c r="O1229" s="3" t="s">
        <v>178</v>
      </c>
      <c r="P1229" s="3" t="s">
        <v>55</v>
      </c>
      <c r="Q1229" s="3" t="s">
        <v>31</v>
      </c>
      <c r="R1229" s="3">
        <v>20</v>
      </c>
      <c r="S1229" s="3">
        <v>13</v>
      </c>
      <c r="T1229" s="3">
        <v>53.8</v>
      </c>
      <c r="U1229" s="3">
        <v>60</v>
      </c>
      <c r="V1229" s="3">
        <v>64</v>
      </c>
      <c r="W1229" s="3">
        <v>-6.5</v>
      </c>
      <c r="X1229" s="32">
        <v>265</v>
      </c>
      <c r="Y1229" s="33">
        <v>319</v>
      </c>
      <c r="Z1229" s="3">
        <v>-17</v>
      </c>
      <c r="AA1229" s="3">
        <v>25884.47</v>
      </c>
      <c r="AB1229" s="3">
        <v>31077.64</v>
      </c>
      <c r="AC1229" s="3">
        <v>26436.47</v>
      </c>
      <c r="AD1229" s="3">
        <v>31690.639999999999</v>
      </c>
    </row>
    <row r="1230" spans="1:30" x14ac:dyDescent="0.3">
      <c r="A1230" s="3" t="s">
        <v>4860</v>
      </c>
      <c r="B1230" s="4">
        <v>34729</v>
      </c>
      <c r="C1230" s="4">
        <v>57</v>
      </c>
      <c r="D1230" s="4" t="s">
        <v>25</v>
      </c>
      <c r="E1230" s="5" t="s">
        <v>45</v>
      </c>
      <c r="F1230" s="3" t="s">
        <v>4861</v>
      </c>
      <c r="G1230" s="4" t="s">
        <v>86</v>
      </c>
      <c r="H1230" s="3" t="s">
        <v>252</v>
      </c>
      <c r="I1230" s="3" t="s">
        <v>252</v>
      </c>
      <c r="J1230" s="3" t="s">
        <v>146</v>
      </c>
      <c r="K1230" s="3" t="s">
        <v>132</v>
      </c>
      <c r="L1230" s="6" t="s">
        <v>252</v>
      </c>
      <c r="M1230" s="3" t="s">
        <v>154</v>
      </c>
      <c r="N1230" s="3" t="s">
        <v>4862</v>
      </c>
      <c r="O1230" s="3" t="s">
        <v>311</v>
      </c>
      <c r="P1230" s="3" t="s">
        <v>390</v>
      </c>
      <c r="Q1230" s="3" t="s">
        <v>60</v>
      </c>
      <c r="R1230" s="3">
        <v>5</v>
      </c>
      <c r="S1230" s="3">
        <v>2</v>
      </c>
      <c r="T1230" s="3">
        <v>200</v>
      </c>
      <c r="U1230" s="3">
        <v>10</v>
      </c>
      <c r="V1230" s="3">
        <v>8</v>
      </c>
      <c r="W1230" s="3">
        <v>25</v>
      </c>
      <c r="X1230" s="32">
        <v>49</v>
      </c>
      <c r="Y1230" s="33">
        <v>24</v>
      </c>
      <c r="Z1230" s="3">
        <v>102.4</v>
      </c>
      <c r="AA1230" s="3">
        <v>25881.03</v>
      </c>
      <c r="AB1230" s="3">
        <v>12766.08</v>
      </c>
      <c r="AC1230" s="3">
        <v>27057.03</v>
      </c>
      <c r="AD1230" s="3">
        <v>13366.08</v>
      </c>
    </row>
    <row r="1231" spans="1:30" x14ac:dyDescent="0.3">
      <c r="A1231" s="3" t="s">
        <v>2362</v>
      </c>
      <c r="B1231" s="4">
        <v>77688</v>
      </c>
      <c r="C1231" s="4">
        <v>97</v>
      </c>
      <c r="D1231" s="4" t="s">
        <v>25</v>
      </c>
      <c r="E1231" s="5" t="s">
        <v>45</v>
      </c>
      <c r="F1231" s="3" t="s">
        <v>2363</v>
      </c>
      <c r="G1231" s="4" t="s">
        <v>86</v>
      </c>
      <c r="H1231" s="3" t="s">
        <v>252</v>
      </c>
      <c r="I1231" s="3" t="s">
        <v>252</v>
      </c>
      <c r="J1231" s="3" t="s">
        <v>89</v>
      </c>
      <c r="K1231" s="3" t="s">
        <v>89</v>
      </c>
      <c r="L1231" s="6" t="s">
        <v>252</v>
      </c>
      <c r="M1231" s="3" t="s">
        <v>184</v>
      </c>
      <c r="N1231" s="3" t="s">
        <v>2364</v>
      </c>
      <c r="O1231" s="3" t="s">
        <v>92</v>
      </c>
      <c r="P1231" s="3" t="s">
        <v>397</v>
      </c>
      <c r="Q1231" s="3" t="s">
        <v>31</v>
      </c>
      <c r="R1231" s="3">
        <v>17</v>
      </c>
      <c r="S1231" s="3">
        <v>17</v>
      </c>
      <c r="T1231" s="3">
        <v>0</v>
      </c>
      <c r="U1231" s="3">
        <v>51</v>
      </c>
      <c r="V1231" s="3">
        <v>46</v>
      </c>
      <c r="W1231" s="3">
        <v>10.9</v>
      </c>
      <c r="X1231" s="32">
        <v>236</v>
      </c>
      <c r="Y1231" s="33">
        <v>191</v>
      </c>
      <c r="Z1231" s="3">
        <v>23.7</v>
      </c>
      <c r="AA1231" s="3">
        <v>25879.74</v>
      </c>
      <c r="AB1231" s="3">
        <v>20635.52</v>
      </c>
      <c r="AC1231" s="3">
        <v>27007.74</v>
      </c>
      <c r="AD1231" s="3">
        <v>21827.52</v>
      </c>
    </row>
    <row r="1232" spans="1:30" x14ac:dyDescent="0.3">
      <c r="A1232" s="3" t="s">
        <v>5830</v>
      </c>
      <c r="B1232" s="4">
        <v>32418</v>
      </c>
      <c r="C1232" s="4">
        <v>104</v>
      </c>
      <c r="D1232" s="4" t="s">
        <v>25</v>
      </c>
      <c r="E1232" s="5" t="s">
        <v>45</v>
      </c>
      <c r="F1232" s="3" t="s">
        <v>5831</v>
      </c>
      <c r="G1232" s="4" t="s">
        <v>86</v>
      </c>
      <c r="H1232" s="3" t="s">
        <v>153</v>
      </c>
      <c r="I1232" s="3" t="s">
        <v>153</v>
      </c>
      <c r="J1232" s="3" t="s">
        <v>104</v>
      </c>
      <c r="K1232" s="3" t="s">
        <v>104</v>
      </c>
      <c r="L1232" s="6" t="s">
        <v>153</v>
      </c>
      <c r="M1232" s="3" t="s">
        <v>154</v>
      </c>
      <c r="N1232" s="3" t="s">
        <v>5832</v>
      </c>
      <c r="O1232" s="3" t="s">
        <v>156</v>
      </c>
      <c r="P1232" s="3" t="s">
        <v>194</v>
      </c>
      <c r="Q1232" s="3" t="s">
        <v>60</v>
      </c>
      <c r="R1232" s="3">
        <v>19</v>
      </c>
      <c r="S1232" s="3">
        <v>19</v>
      </c>
      <c r="T1232" s="3">
        <v>1</v>
      </c>
      <c r="U1232" s="3">
        <v>96</v>
      </c>
      <c r="V1232" s="3">
        <v>92</v>
      </c>
      <c r="W1232" s="3">
        <v>4</v>
      </c>
      <c r="X1232" s="32">
        <v>411</v>
      </c>
      <c r="Y1232" s="33">
        <v>399</v>
      </c>
      <c r="Z1232" s="3">
        <v>2.9</v>
      </c>
      <c r="AA1232" s="3">
        <v>25870.880000000001</v>
      </c>
      <c r="AB1232" s="3">
        <v>25476.48</v>
      </c>
      <c r="AC1232" s="3">
        <v>27962.880000000001</v>
      </c>
      <c r="AD1232" s="3">
        <v>27168.48</v>
      </c>
    </row>
    <row r="1233" spans="1:30" x14ac:dyDescent="0.3">
      <c r="A1233" s="3" t="s">
        <v>4863</v>
      </c>
      <c r="B1233" s="4">
        <v>33971</v>
      </c>
      <c r="C1233" s="4">
        <v>84</v>
      </c>
      <c r="D1233" s="4" t="s">
        <v>25</v>
      </c>
      <c r="E1233" s="5">
        <v>42815</v>
      </c>
      <c r="F1233" s="3" t="s">
        <v>4864</v>
      </c>
      <c r="G1233" s="4" t="s">
        <v>86</v>
      </c>
      <c r="H1233" s="3" t="s">
        <v>252</v>
      </c>
      <c r="I1233" s="3" t="s">
        <v>252</v>
      </c>
      <c r="J1233" s="3" t="s">
        <v>146</v>
      </c>
      <c r="K1233" s="3" t="s">
        <v>146</v>
      </c>
      <c r="L1233" s="6" t="s">
        <v>252</v>
      </c>
      <c r="M1233" s="3" t="s">
        <v>154</v>
      </c>
      <c r="N1233" s="3" t="s">
        <v>4865</v>
      </c>
      <c r="O1233" s="3" t="s">
        <v>311</v>
      </c>
      <c r="P1233" s="3" t="s">
        <v>42</v>
      </c>
      <c r="Q1233" s="3" t="s">
        <v>31</v>
      </c>
      <c r="R1233" s="3">
        <v>8</v>
      </c>
      <c r="S1233" s="3">
        <v>5</v>
      </c>
      <c r="T1233" s="3">
        <v>47.7</v>
      </c>
      <c r="U1233" s="3">
        <v>23</v>
      </c>
      <c r="V1233" s="3">
        <v>37</v>
      </c>
      <c r="W1233" s="3">
        <v>-39.1</v>
      </c>
      <c r="X1233" s="32">
        <v>99</v>
      </c>
      <c r="Y1233" s="33">
        <v>94</v>
      </c>
      <c r="Z1233" s="3">
        <v>5.2</v>
      </c>
      <c r="AA1233" s="3">
        <v>25792.68</v>
      </c>
      <c r="AB1233" s="3">
        <v>26709.9</v>
      </c>
      <c r="AC1233" s="3">
        <v>28108.2</v>
      </c>
      <c r="AD1233" s="3">
        <v>26709.9</v>
      </c>
    </row>
    <row r="1234" spans="1:30" x14ac:dyDescent="0.3">
      <c r="A1234" s="3" t="s">
        <v>325</v>
      </c>
      <c r="B1234" s="4">
        <v>22219</v>
      </c>
      <c r="C1234" s="4">
        <v>56</v>
      </c>
      <c r="D1234" s="4" t="s">
        <v>25</v>
      </c>
      <c r="E1234" s="5">
        <v>43132</v>
      </c>
      <c r="F1234" s="3" t="s">
        <v>326</v>
      </c>
      <c r="G1234" s="4" t="s">
        <v>86</v>
      </c>
      <c r="H1234" s="3" t="s">
        <v>174</v>
      </c>
      <c r="I1234" s="3" t="s">
        <v>175</v>
      </c>
      <c r="J1234" s="3" t="s">
        <v>146</v>
      </c>
      <c r="K1234" s="3" t="s">
        <v>146</v>
      </c>
      <c r="L1234" s="6" t="s">
        <v>175</v>
      </c>
      <c r="M1234" s="3" t="s">
        <v>176</v>
      </c>
      <c r="N1234" s="3" t="s">
        <v>327</v>
      </c>
      <c r="O1234" s="3" t="s">
        <v>178</v>
      </c>
      <c r="P1234" s="3" t="s">
        <v>49</v>
      </c>
      <c r="Q1234" s="3" t="s">
        <v>50</v>
      </c>
      <c r="X1234" s="32">
        <v>83</v>
      </c>
      <c r="Y1234" s="33">
        <v>67</v>
      </c>
      <c r="Z1234" s="3">
        <v>23.4</v>
      </c>
      <c r="AA1234" s="3">
        <v>25723.72</v>
      </c>
      <c r="AB1234" s="3">
        <v>20835.54</v>
      </c>
      <c r="AC1234" s="3">
        <v>25723.72</v>
      </c>
      <c r="AD1234" s="3">
        <v>20835.54</v>
      </c>
    </row>
    <row r="1235" spans="1:30" x14ac:dyDescent="0.3">
      <c r="A1235" s="3" t="s">
        <v>5833</v>
      </c>
      <c r="B1235" s="4">
        <v>33724</v>
      </c>
      <c r="C1235" s="4">
        <v>160</v>
      </c>
      <c r="D1235" s="4" t="s">
        <v>25</v>
      </c>
      <c r="E1235" s="5" t="s">
        <v>45</v>
      </c>
      <c r="F1235" s="3" t="s">
        <v>5834</v>
      </c>
      <c r="G1235" s="4" t="s">
        <v>86</v>
      </c>
      <c r="H1235" s="3" t="s">
        <v>252</v>
      </c>
      <c r="I1235" s="3" t="s">
        <v>252</v>
      </c>
      <c r="J1235" s="3" t="s">
        <v>104</v>
      </c>
      <c r="K1235" s="3" t="s">
        <v>104</v>
      </c>
      <c r="L1235" s="6" t="s">
        <v>252</v>
      </c>
      <c r="M1235" s="3" t="s">
        <v>184</v>
      </c>
      <c r="N1235" s="3" t="s">
        <v>5835</v>
      </c>
      <c r="O1235" s="3" t="s">
        <v>311</v>
      </c>
      <c r="P1235" s="3" t="s">
        <v>2615</v>
      </c>
      <c r="Q1235" s="3" t="s">
        <v>31</v>
      </c>
      <c r="R1235" s="3">
        <v>15</v>
      </c>
      <c r="S1235" s="3">
        <v>18</v>
      </c>
      <c r="T1235" s="3">
        <v>-16.899999999999999</v>
      </c>
      <c r="U1235" s="3">
        <v>49</v>
      </c>
      <c r="V1235" s="3">
        <v>61</v>
      </c>
      <c r="W1235" s="3">
        <v>-18.899999999999999</v>
      </c>
      <c r="X1235" s="32">
        <v>233</v>
      </c>
      <c r="Y1235" s="33">
        <v>291</v>
      </c>
      <c r="Z1235" s="3">
        <v>-19.899999999999999</v>
      </c>
      <c r="AA1235" s="3">
        <v>25690.71</v>
      </c>
      <c r="AB1235" s="3">
        <v>31496.28</v>
      </c>
      <c r="AC1235" s="3">
        <v>26854.23</v>
      </c>
      <c r="AD1235" s="3">
        <v>33535.32</v>
      </c>
    </row>
    <row r="1236" spans="1:30" x14ac:dyDescent="0.3">
      <c r="A1236" s="3" t="s">
        <v>5836</v>
      </c>
      <c r="B1236" s="4">
        <v>18977</v>
      </c>
      <c r="C1236" s="4">
        <v>60</v>
      </c>
      <c r="D1236" s="4" t="s">
        <v>25</v>
      </c>
      <c r="E1236" s="5" t="s">
        <v>45</v>
      </c>
      <c r="F1236" s="3" t="s">
        <v>5837</v>
      </c>
      <c r="G1236" s="4" t="s">
        <v>86</v>
      </c>
      <c r="H1236" s="3" t="s">
        <v>758</v>
      </c>
      <c r="I1236" s="3" t="s">
        <v>175</v>
      </c>
      <c r="J1236" s="3" t="s">
        <v>104</v>
      </c>
      <c r="K1236" s="3" t="s">
        <v>104</v>
      </c>
      <c r="L1236" s="6" t="s">
        <v>175</v>
      </c>
      <c r="M1236" s="3" t="s">
        <v>176</v>
      </c>
      <c r="N1236" s="3" t="s">
        <v>5838</v>
      </c>
      <c r="O1236" s="3" t="s">
        <v>178</v>
      </c>
      <c r="P1236" s="3" t="s">
        <v>55</v>
      </c>
      <c r="Q1236" s="3" t="s">
        <v>31</v>
      </c>
      <c r="R1236" s="3">
        <v>52</v>
      </c>
      <c r="S1236" s="3">
        <v>27</v>
      </c>
      <c r="T1236" s="3">
        <v>95</v>
      </c>
      <c r="U1236" s="3">
        <v>110</v>
      </c>
      <c r="V1236" s="3">
        <v>80</v>
      </c>
      <c r="W1236" s="3">
        <v>37</v>
      </c>
      <c r="X1236" s="32">
        <v>360</v>
      </c>
      <c r="Y1236" s="33">
        <v>358</v>
      </c>
      <c r="Z1236" s="3">
        <v>0.6</v>
      </c>
      <c r="AA1236" s="3">
        <v>25632.32</v>
      </c>
      <c r="AB1236" s="3">
        <v>25588.45</v>
      </c>
      <c r="AC1236" s="3">
        <v>26195.360000000001</v>
      </c>
      <c r="AD1236" s="3">
        <v>26041.84</v>
      </c>
    </row>
    <row r="1237" spans="1:30" x14ac:dyDescent="0.3">
      <c r="A1237" s="3" t="s">
        <v>2365</v>
      </c>
      <c r="B1237" s="4">
        <v>77714</v>
      </c>
      <c r="C1237" s="4">
        <v>120</v>
      </c>
      <c r="D1237" s="4" t="s">
        <v>25</v>
      </c>
      <c r="E1237" s="5" t="s">
        <v>45</v>
      </c>
      <c r="F1237" s="3" t="s">
        <v>2366</v>
      </c>
      <c r="G1237" s="4" t="s">
        <v>86</v>
      </c>
      <c r="H1237" s="3" t="s">
        <v>252</v>
      </c>
      <c r="I1237" s="3" t="s">
        <v>252</v>
      </c>
      <c r="J1237" s="3" t="s">
        <v>89</v>
      </c>
      <c r="K1237" s="3" t="s">
        <v>89</v>
      </c>
      <c r="L1237" s="6" t="s">
        <v>252</v>
      </c>
      <c r="M1237" s="3" t="s">
        <v>184</v>
      </c>
      <c r="N1237" s="3" t="s">
        <v>2367</v>
      </c>
      <c r="O1237" s="3" t="s">
        <v>92</v>
      </c>
      <c r="P1237" s="3" t="s">
        <v>397</v>
      </c>
      <c r="Q1237" s="3" t="s">
        <v>31</v>
      </c>
      <c r="R1237" s="3">
        <v>18</v>
      </c>
      <c r="S1237" s="3">
        <v>11</v>
      </c>
      <c r="T1237" s="3">
        <v>63.6</v>
      </c>
      <c r="U1237" s="3">
        <v>72</v>
      </c>
      <c r="V1237" s="3">
        <v>60</v>
      </c>
      <c r="W1237" s="3">
        <v>20</v>
      </c>
      <c r="X1237" s="16">
        <v>235</v>
      </c>
      <c r="Y1237" s="7">
        <v>220</v>
      </c>
      <c r="Z1237" s="3">
        <v>6.8</v>
      </c>
      <c r="AA1237" s="3">
        <v>25534.799999999999</v>
      </c>
      <c r="AB1237" s="3">
        <v>23395.14</v>
      </c>
      <c r="AC1237" s="3">
        <v>26902.799999999999</v>
      </c>
      <c r="AD1237" s="3">
        <v>25195.14</v>
      </c>
    </row>
    <row r="1238" spans="1:30" x14ac:dyDescent="0.3">
      <c r="A1238" s="3" t="s">
        <v>5839</v>
      </c>
      <c r="B1238" s="4">
        <v>35098</v>
      </c>
      <c r="C1238" s="4">
        <v>35</v>
      </c>
      <c r="D1238" s="4" t="s">
        <v>25</v>
      </c>
      <c r="E1238" s="5" t="s">
        <v>45</v>
      </c>
      <c r="F1238" s="3" t="s">
        <v>5840</v>
      </c>
      <c r="G1238" s="4" t="s">
        <v>86</v>
      </c>
      <c r="H1238" s="3" t="s">
        <v>252</v>
      </c>
      <c r="I1238" s="3" t="s">
        <v>252</v>
      </c>
      <c r="J1238" s="3" t="s">
        <v>104</v>
      </c>
      <c r="K1238" s="3" t="s">
        <v>104</v>
      </c>
      <c r="L1238" s="6" t="s">
        <v>252</v>
      </c>
      <c r="M1238" s="3" t="s">
        <v>154</v>
      </c>
      <c r="N1238" s="3" t="s">
        <v>5841</v>
      </c>
      <c r="O1238" s="3" t="s">
        <v>311</v>
      </c>
      <c r="P1238" s="3" t="s">
        <v>64</v>
      </c>
      <c r="Q1238" s="3" t="s">
        <v>31</v>
      </c>
      <c r="R1238" s="3">
        <v>30</v>
      </c>
      <c r="S1238" s="3">
        <v>35</v>
      </c>
      <c r="T1238" s="3">
        <v>-13.8</v>
      </c>
      <c r="U1238" s="3">
        <v>100</v>
      </c>
      <c r="V1238" s="3">
        <v>141</v>
      </c>
      <c r="W1238" s="3">
        <v>-29</v>
      </c>
      <c r="X1238" s="32">
        <v>444</v>
      </c>
      <c r="Y1238" s="33">
        <v>575</v>
      </c>
      <c r="Z1238" s="3">
        <v>-22.7</v>
      </c>
      <c r="AA1238" s="3">
        <v>25496.93</v>
      </c>
      <c r="AB1238" s="3">
        <v>32674.85</v>
      </c>
      <c r="AC1238" s="3">
        <v>25496.93</v>
      </c>
      <c r="AD1238" s="3">
        <v>32674.85</v>
      </c>
    </row>
    <row r="1239" spans="1:30" x14ac:dyDescent="0.3">
      <c r="A1239" s="3" t="s">
        <v>4866</v>
      </c>
      <c r="B1239" s="4">
        <v>64645</v>
      </c>
      <c r="C1239" s="4">
        <v>76</v>
      </c>
      <c r="D1239" s="4" t="s">
        <v>25</v>
      </c>
      <c r="E1239" s="5" t="s">
        <v>45</v>
      </c>
      <c r="F1239" s="3" t="s">
        <v>4867</v>
      </c>
      <c r="G1239" s="4" t="s">
        <v>86</v>
      </c>
      <c r="H1239" s="3" t="s">
        <v>54</v>
      </c>
      <c r="I1239" s="3" t="s">
        <v>191</v>
      </c>
      <c r="J1239" s="3" t="s">
        <v>146</v>
      </c>
      <c r="K1239" s="3" t="s">
        <v>146</v>
      </c>
      <c r="L1239" s="6" t="s">
        <v>191</v>
      </c>
      <c r="M1239" s="3" t="s">
        <v>211</v>
      </c>
      <c r="N1239" s="3" t="s">
        <v>4868</v>
      </c>
      <c r="O1239" s="3" t="s">
        <v>92</v>
      </c>
      <c r="P1239" s="3" t="s">
        <v>55</v>
      </c>
      <c r="Q1239" s="3" t="s">
        <v>31</v>
      </c>
      <c r="R1239" s="3">
        <v>7</v>
      </c>
      <c r="S1239" s="3">
        <v>8</v>
      </c>
      <c r="T1239" s="3">
        <v>-12.5</v>
      </c>
      <c r="U1239" s="3">
        <v>20</v>
      </c>
      <c r="V1239" s="3">
        <v>25</v>
      </c>
      <c r="W1239" s="3">
        <v>-22</v>
      </c>
      <c r="X1239" s="32">
        <v>85</v>
      </c>
      <c r="Y1239" s="33">
        <v>95</v>
      </c>
      <c r="Z1239" s="3">
        <v>-10.7</v>
      </c>
      <c r="AA1239" s="3">
        <v>25473.93</v>
      </c>
      <c r="AB1239" s="3">
        <v>28548.87</v>
      </c>
      <c r="AC1239" s="3">
        <v>26651.93</v>
      </c>
      <c r="AD1239" s="3">
        <v>29820.87</v>
      </c>
    </row>
    <row r="1240" spans="1:30" x14ac:dyDescent="0.3">
      <c r="A1240" s="3" t="s">
        <v>2368</v>
      </c>
      <c r="B1240" s="4">
        <v>54136</v>
      </c>
      <c r="C1240" s="4">
        <v>173</v>
      </c>
      <c r="D1240" s="4" t="s">
        <v>25</v>
      </c>
      <c r="E1240" s="5" t="s">
        <v>45</v>
      </c>
      <c r="F1240" s="3" t="s">
        <v>2369</v>
      </c>
      <c r="G1240" s="4" t="s">
        <v>86</v>
      </c>
      <c r="H1240" s="3" t="s">
        <v>87</v>
      </c>
      <c r="I1240" s="3" t="s">
        <v>191</v>
      </c>
      <c r="J1240" s="3" t="s">
        <v>89</v>
      </c>
      <c r="K1240" s="3" t="s">
        <v>89</v>
      </c>
      <c r="L1240" s="6" t="s">
        <v>88</v>
      </c>
      <c r="M1240" s="3" t="s">
        <v>90</v>
      </c>
      <c r="N1240" s="3" t="s">
        <v>2370</v>
      </c>
      <c r="O1240" s="3" t="s">
        <v>92</v>
      </c>
      <c r="P1240" s="3" t="s">
        <v>57</v>
      </c>
      <c r="Q1240" s="3" t="s">
        <v>31</v>
      </c>
      <c r="R1240" s="3">
        <v>20</v>
      </c>
      <c r="S1240" s="3">
        <v>21</v>
      </c>
      <c r="T1240" s="3">
        <v>-6.3</v>
      </c>
      <c r="U1240" s="3">
        <v>55</v>
      </c>
      <c r="V1240" s="3">
        <v>57</v>
      </c>
      <c r="W1240" s="3">
        <v>-4.0999999999999996</v>
      </c>
      <c r="X1240" s="32">
        <v>250</v>
      </c>
      <c r="Y1240" s="33">
        <v>249</v>
      </c>
      <c r="Z1240" s="3">
        <v>0.6</v>
      </c>
      <c r="AA1240" s="3">
        <v>25350</v>
      </c>
      <c r="AB1240" s="3">
        <v>25197.9</v>
      </c>
      <c r="AC1240" s="3">
        <v>25350</v>
      </c>
      <c r="AD1240" s="3">
        <v>25197.9</v>
      </c>
    </row>
    <row r="1241" spans="1:30" x14ac:dyDescent="0.3">
      <c r="A1241" s="3" t="s">
        <v>5842</v>
      </c>
      <c r="B1241" s="4">
        <v>32413</v>
      </c>
      <c r="C1241" s="4">
        <v>81</v>
      </c>
      <c r="D1241" s="4" t="s">
        <v>25</v>
      </c>
      <c r="E1241" s="5" t="s">
        <v>45</v>
      </c>
      <c r="F1241" s="3" t="s">
        <v>5843</v>
      </c>
      <c r="G1241" s="4" t="s">
        <v>86</v>
      </c>
      <c r="H1241" s="3" t="s">
        <v>153</v>
      </c>
      <c r="I1241" s="3" t="s">
        <v>153</v>
      </c>
      <c r="J1241" s="3" t="s">
        <v>104</v>
      </c>
      <c r="K1241" s="3" t="s">
        <v>104</v>
      </c>
      <c r="L1241" s="6" t="s">
        <v>153</v>
      </c>
      <c r="M1241" s="3" t="s">
        <v>154</v>
      </c>
      <c r="N1241" s="3" t="s">
        <v>5844</v>
      </c>
      <c r="O1241" s="3" t="s">
        <v>156</v>
      </c>
      <c r="P1241" s="3" t="s">
        <v>194</v>
      </c>
      <c r="Q1241" s="3" t="s">
        <v>60</v>
      </c>
      <c r="R1241" s="3">
        <v>17</v>
      </c>
      <c r="S1241" s="3">
        <v>17</v>
      </c>
      <c r="T1241" s="3">
        <v>0</v>
      </c>
      <c r="U1241" s="3">
        <v>90</v>
      </c>
      <c r="V1241" s="3">
        <v>96</v>
      </c>
      <c r="W1241" s="3">
        <v>-6.7</v>
      </c>
      <c r="X1241" s="32">
        <v>366</v>
      </c>
      <c r="Y1241" s="33">
        <v>386</v>
      </c>
      <c r="Z1241" s="3">
        <v>-5.2</v>
      </c>
      <c r="AA1241" s="3">
        <v>25307.32</v>
      </c>
      <c r="AB1241" s="3">
        <v>26595.08</v>
      </c>
      <c r="AC1241" s="3">
        <v>26999.32</v>
      </c>
      <c r="AD1241" s="3">
        <v>28490.080000000002</v>
      </c>
    </row>
    <row r="1242" spans="1:30" x14ac:dyDescent="0.3">
      <c r="A1242" s="3" t="s">
        <v>151</v>
      </c>
      <c r="B1242" s="4">
        <v>32251</v>
      </c>
      <c r="C1242" s="4">
        <v>77</v>
      </c>
      <c r="D1242" s="4" t="s">
        <v>25</v>
      </c>
      <c r="E1242" s="5">
        <v>42993</v>
      </c>
      <c r="F1242" s="3" t="s">
        <v>152</v>
      </c>
      <c r="G1242" s="4" t="s">
        <v>86</v>
      </c>
      <c r="H1242" s="3" t="s">
        <v>153</v>
      </c>
      <c r="I1242" s="3" t="s">
        <v>153</v>
      </c>
      <c r="J1242" s="3" t="s">
        <v>132</v>
      </c>
      <c r="K1242" s="3" t="s">
        <v>132</v>
      </c>
      <c r="L1242" s="6" t="s">
        <v>153</v>
      </c>
      <c r="M1242" s="3" t="s">
        <v>154</v>
      </c>
      <c r="N1242" s="3" t="s">
        <v>155</v>
      </c>
      <c r="O1242" s="3" t="s">
        <v>156</v>
      </c>
      <c r="P1242" s="3" t="s">
        <v>157</v>
      </c>
      <c r="Q1242" s="3" t="s">
        <v>31</v>
      </c>
      <c r="R1242" s="3">
        <v>19</v>
      </c>
      <c r="S1242" s="3">
        <v>2</v>
      </c>
      <c r="T1242" s="3">
        <v>1133.3</v>
      </c>
      <c r="U1242" s="3">
        <v>40</v>
      </c>
      <c r="V1242" s="3">
        <v>28</v>
      </c>
      <c r="W1242" s="3">
        <v>41.1</v>
      </c>
      <c r="X1242" s="32">
        <v>102</v>
      </c>
      <c r="Y1242" s="33">
        <v>28</v>
      </c>
      <c r="Z1242" s="3">
        <v>264.3</v>
      </c>
      <c r="AA1242" s="3">
        <v>25278.78</v>
      </c>
      <c r="AB1242" s="3">
        <v>7442.4</v>
      </c>
      <c r="AC1242" s="3">
        <v>25722.78</v>
      </c>
      <c r="AD1242" s="3">
        <v>7442.4</v>
      </c>
    </row>
    <row r="1243" spans="1:30" x14ac:dyDescent="0.3">
      <c r="A1243" s="3" t="s">
        <v>5845</v>
      </c>
      <c r="B1243" s="4">
        <v>89666</v>
      </c>
      <c r="C1243" s="4">
        <v>91</v>
      </c>
      <c r="D1243" s="4" t="s">
        <v>25</v>
      </c>
      <c r="E1243" s="5" t="s">
        <v>45</v>
      </c>
      <c r="F1243" s="3" t="s">
        <v>5846</v>
      </c>
      <c r="G1243" s="4" t="s">
        <v>86</v>
      </c>
      <c r="H1243" s="3" t="s">
        <v>245</v>
      </c>
      <c r="I1243" s="3" t="s">
        <v>245</v>
      </c>
      <c r="J1243" s="3" t="s">
        <v>104</v>
      </c>
      <c r="K1243" s="3" t="s">
        <v>104</v>
      </c>
      <c r="L1243" s="6" t="s">
        <v>245</v>
      </c>
      <c r="M1243" s="3" t="s">
        <v>529</v>
      </c>
      <c r="N1243" s="3" t="s">
        <v>5847</v>
      </c>
      <c r="O1243" s="3" t="s">
        <v>248</v>
      </c>
      <c r="P1243" s="3" t="s">
        <v>49</v>
      </c>
      <c r="Q1243" s="3" t="s">
        <v>50</v>
      </c>
      <c r="R1243" s="3">
        <v>17</v>
      </c>
      <c r="S1243" s="3">
        <v>20</v>
      </c>
      <c r="T1243" s="3">
        <v>-15</v>
      </c>
      <c r="U1243" s="3">
        <v>59</v>
      </c>
      <c r="V1243" s="3">
        <v>72</v>
      </c>
      <c r="W1243" s="3">
        <v>-18.3</v>
      </c>
      <c r="X1243" s="32">
        <v>239</v>
      </c>
      <c r="Y1243" s="33">
        <v>232</v>
      </c>
      <c r="Z1243" s="3">
        <v>3.3</v>
      </c>
      <c r="AA1243" s="3">
        <v>25244.880000000001</v>
      </c>
      <c r="AB1243" s="3">
        <v>24444.99</v>
      </c>
      <c r="AC1243" s="3">
        <v>25244.880000000001</v>
      </c>
      <c r="AD1243" s="3">
        <v>24444.99</v>
      </c>
    </row>
    <row r="1244" spans="1:30" x14ac:dyDescent="0.3">
      <c r="A1244" s="3" t="s">
        <v>4276</v>
      </c>
      <c r="B1244" s="4">
        <v>27066</v>
      </c>
      <c r="C1244" s="4">
        <v>55</v>
      </c>
      <c r="D1244" s="4" t="s">
        <v>25</v>
      </c>
      <c r="E1244" s="5" t="s">
        <v>45</v>
      </c>
      <c r="F1244" s="3" t="s">
        <v>4277</v>
      </c>
      <c r="G1244" s="4" t="s">
        <v>86</v>
      </c>
      <c r="H1244" s="3" t="s">
        <v>735</v>
      </c>
      <c r="I1244" s="3" t="s">
        <v>736</v>
      </c>
      <c r="J1244" s="3" t="s">
        <v>736</v>
      </c>
      <c r="K1244" s="3" t="s">
        <v>132</v>
      </c>
      <c r="L1244" s="6" t="s">
        <v>175</v>
      </c>
      <c r="M1244" s="3" t="s">
        <v>176</v>
      </c>
      <c r="N1244" s="3" t="s">
        <v>4278</v>
      </c>
      <c r="O1244" s="3" t="s">
        <v>178</v>
      </c>
      <c r="P1244" s="3" t="s">
        <v>57</v>
      </c>
      <c r="Q1244" s="3" t="s">
        <v>31</v>
      </c>
      <c r="R1244" s="3">
        <v>9</v>
      </c>
      <c r="S1244" s="3">
        <v>7</v>
      </c>
      <c r="T1244" s="3">
        <v>33.299999999999997</v>
      </c>
      <c r="U1244" s="3">
        <v>34</v>
      </c>
      <c r="V1244" s="3">
        <v>32</v>
      </c>
      <c r="W1244" s="3">
        <v>6</v>
      </c>
      <c r="X1244" s="32">
        <v>161</v>
      </c>
      <c r="Y1244" s="33">
        <v>165</v>
      </c>
      <c r="Z1244" s="3">
        <v>-2.6</v>
      </c>
      <c r="AA1244" s="3">
        <v>25218.86</v>
      </c>
      <c r="AB1244" s="3">
        <v>25091.48</v>
      </c>
      <c r="AC1244" s="3">
        <v>25218.86</v>
      </c>
      <c r="AD1244" s="3">
        <v>25237.4</v>
      </c>
    </row>
    <row r="1245" spans="1:30" x14ac:dyDescent="0.3">
      <c r="A1245" s="3" t="s">
        <v>1169</v>
      </c>
      <c r="B1245" s="4">
        <v>15526</v>
      </c>
      <c r="C1245" s="4">
        <v>111</v>
      </c>
      <c r="D1245" s="4" t="s">
        <v>25</v>
      </c>
      <c r="E1245" s="5" t="s">
        <v>45</v>
      </c>
      <c r="F1245" s="3" t="s">
        <v>1170</v>
      </c>
      <c r="G1245" s="4" t="s">
        <v>86</v>
      </c>
      <c r="H1245" s="3" t="s">
        <v>721</v>
      </c>
      <c r="I1245" s="3" t="s">
        <v>228</v>
      </c>
      <c r="J1245" s="3" t="s">
        <v>228</v>
      </c>
      <c r="K1245" s="3" t="s">
        <v>146</v>
      </c>
      <c r="L1245" s="6" t="s">
        <v>228</v>
      </c>
      <c r="M1245" s="3" t="s">
        <v>228</v>
      </c>
      <c r="N1245" s="3" t="s">
        <v>1171</v>
      </c>
      <c r="O1245" s="3" t="s">
        <v>178</v>
      </c>
      <c r="P1245" s="3" t="s">
        <v>128</v>
      </c>
      <c r="Q1245" s="3" t="s">
        <v>60</v>
      </c>
      <c r="R1245" s="3">
        <v>5</v>
      </c>
      <c r="S1245" s="3">
        <v>4</v>
      </c>
      <c r="T1245" s="3">
        <v>54.8</v>
      </c>
      <c r="U1245" s="3">
        <v>20</v>
      </c>
      <c r="V1245" s="3">
        <v>17</v>
      </c>
      <c r="W1245" s="3">
        <v>17.399999999999999</v>
      </c>
      <c r="X1245" s="32">
        <v>92</v>
      </c>
      <c r="Y1245" s="33">
        <v>67</v>
      </c>
      <c r="Z1245" s="3">
        <v>37.1</v>
      </c>
      <c r="AA1245" s="3">
        <v>25180.84</v>
      </c>
      <c r="AB1245" s="3">
        <v>18455.78</v>
      </c>
      <c r="AC1245" s="3">
        <v>26166.400000000001</v>
      </c>
      <c r="AD1245" s="3">
        <v>19086.080000000002</v>
      </c>
    </row>
    <row r="1246" spans="1:30" x14ac:dyDescent="0.3">
      <c r="A1246" s="3" t="s">
        <v>2371</v>
      </c>
      <c r="B1246" s="4">
        <v>71529</v>
      </c>
      <c r="C1246" s="4">
        <v>116</v>
      </c>
      <c r="D1246" s="4" t="s">
        <v>25</v>
      </c>
      <c r="E1246" s="5" t="s">
        <v>45</v>
      </c>
      <c r="F1246" s="3" t="s">
        <v>2372</v>
      </c>
      <c r="G1246" s="4" t="s">
        <v>86</v>
      </c>
      <c r="H1246" s="3" t="s">
        <v>54</v>
      </c>
      <c r="I1246" s="3" t="s">
        <v>191</v>
      </c>
      <c r="J1246" s="3" t="s">
        <v>89</v>
      </c>
      <c r="K1246" s="3" t="s">
        <v>89</v>
      </c>
      <c r="L1246" s="6" t="s">
        <v>191</v>
      </c>
      <c r="M1246" s="3" t="s">
        <v>211</v>
      </c>
      <c r="N1246" s="3" t="s">
        <v>2373</v>
      </c>
      <c r="O1246" s="3" t="s">
        <v>92</v>
      </c>
      <c r="P1246" s="3" t="s">
        <v>1122</v>
      </c>
      <c r="Q1246" s="3" t="s">
        <v>29</v>
      </c>
      <c r="R1246" s="3">
        <v>15</v>
      </c>
      <c r="S1246" s="3">
        <v>11</v>
      </c>
      <c r="T1246" s="3">
        <v>38.1</v>
      </c>
      <c r="U1246" s="3">
        <v>36</v>
      </c>
      <c r="V1246" s="3">
        <v>33</v>
      </c>
      <c r="W1246" s="3">
        <v>9.1</v>
      </c>
      <c r="X1246" s="32">
        <v>132</v>
      </c>
      <c r="Y1246" s="33">
        <v>145</v>
      </c>
      <c r="Z1246" s="3">
        <v>-8.9</v>
      </c>
      <c r="AA1246" s="3">
        <v>25153.919999999998</v>
      </c>
      <c r="AB1246" s="3">
        <v>27615.32</v>
      </c>
      <c r="AC1246" s="3">
        <v>25153.919999999998</v>
      </c>
      <c r="AD1246" s="3">
        <v>27615.32</v>
      </c>
    </row>
    <row r="1247" spans="1:30" x14ac:dyDescent="0.3">
      <c r="A1247" s="3" t="s">
        <v>2374</v>
      </c>
      <c r="B1247" s="4">
        <v>35699</v>
      </c>
      <c r="C1247" s="4">
        <v>127</v>
      </c>
      <c r="D1247" s="4" t="s">
        <v>25</v>
      </c>
      <c r="E1247" s="5" t="s">
        <v>45</v>
      </c>
      <c r="F1247" s="3" t="s">
        <v>2375</v>
      </c>
      <c r="G1247" s="4" t="s">
        <v>86</v>
      </c>
      <c r="H1247" s="3" t="s">
        <v>252</v>
      </c>
      <c r="I1247" s="3" t="s">
        <v>252</v>
      </c>
      <c r="J1247" s="3" t="s">
        <v>89</v>
      </c>
      <c r="K1247" s="3" t="s">
        <v>89</v>
      </c>
      <c r="L1247" s="6" t="s">
        <v>252</v>
      </c>
      <c r="M1247" s="3" t="s">
        <v>184</v>
      </c>
      <c r="N1247" s="3" t="s">
        <v>2376</v>
      </c>
      <c r="O1247" s="3" t="s">
        <v>92</v>
      </c>
      <c r="P1247" s="3" t="s">
        <v>64</v>
      </c>
      <c r="Q1247" s="3" t="s">
        <v>31</v>
      </c>
      <c r="R1247" s="3">
        <v>23</v>
      </c>
      <c r="S1247" s="3">
        <v>33</v>
      </c>
      <c r="T1247" s="3">
        <v>-30.3</v>
      </c>
      <c r="U1247" s="3">
        <v>91</v>
      </c>
      <c r="V1247" s="3">
        <v>114</v>
      </c>
      <c r="W1247" s="3">
        <v>-20.3</v>
      </c>
      <c r="X1247" s="32">
        <v>286</v>
      </c>
      <c r="Y1247" s="33">
        <v>317</v>
      </c>
      <c r="Z1247" s="3">
        <v>-9.8000000000000007</v>
      </c>
      <c r="AA1247" s="3">
        <v>25040.400000000001</v>
      </c>
      <c r="AB1247" s="3">
        <v>27476.7</v>
      </c>
      <c r="AC1247" s="3">
        <v>29000.400000000001</v>
      </c>
      <c r="AD1247" s="3">
        <v>32160.7</v>
      </c>
    </row>
    <row r="1248" spans="1:30" x14ac:dyDescent="0.3">
      <c r="A1248" s="3" t="s">
        <v>2377</v>
      </c>
      <c r="B1248" s="4">
        <v>77709</v>
      </c>
      <c r="C1248" s="4">
        <v>132</v>
      </c>
      <c r="D1248" s="4" t="s">
        <v>25</v>
      </c>
      <c r="E1248" s="5" t="s">
        <v>45</v>
      </c>
      <c r="F1248" s="3" t="s">
        <v>2378</v>
      </c>
      <c r="G1248" s="4" t="s">
        <v>86</v>
      </c>
      <c r="H1248" s="3" t="s">
        <v>54</v>
      </c>
      <c r="I1248" s="3" t="s">
        <v>252</v>
      </c>
      <c r="J1248" s="3" t="s">
        <v>89</v>
      </c>
      <c r="K1248" s="3" t="s">
        <v>89</v>
      </c>
      <c r="L1248" s="6" t="s">
        <v>252</v>
      </c>
      <c r="M1248" s="3" t="s">
        <v>184</v>
      </c>
      <c r="N1248" s="3" t="s">
        <v>2379</v>
      </c>
      <c r="O1248" s="3" t="s">
        <v>92</v>
      </c>
      <c r="P1248" s="3" t="s">
        <v>397</v>
      </c>
      <c r="Q1248" s="3" t="s">
        <v>31</v>
      </c>
      <c r="R1248" s="3">
        <v>13</v>
      </c>
      <c r="S1248" s="3">
        <v>17</v>
      </c>
      <c r="T1248" s="3">
        <v>-23.5</v>
      </c>
      <c r="U1248" s="3">
        <v>54</v>
      </c>
      <c r="V1248" s="3">
        <v>44</v>
      </c>
      <c r="W1248" s="3">
        <v>22</v>
      </c>
      <c r="X1248" s="32">
        <v>231</v>
      </c>
      <c r="Y1248" s="33">
        <v>221</v>
      </c>
      <c r="Z1248" s="3">
        <v>4.4000000000000004</v>
      </c>
      <c r="AA1248" s="3">
        <v>25038.42</v>
      </c>
      <c r="AB1248" s="3">
        <v>23586.240000000002</v>
      </c>
      <c r="AC1248" s="3">
        <v>26454.42</v>
      </c>
      <c r="AD1248" s="3">
        <v>25338.240000000002</v>
      </c>
    </row>
    <row r="1249" spans="1:30" x14ac:dyDescent="0.3">
      <c r="A1249" s="3" t="s">
        <v>2380</v>
      </c>
      <c r="B1249" s="4">
        <v>78706</v>
      </c>
      <c r="C1249" s="4">
        <v>236</v>
      </c>
      <c r="D1249" s="4" t="s">
        <v>25</v>
      </c>
      <c r="E1249" s="5" t="s">
        <v>45</v>
      </c>
      <c r="F1249" s="3" t="s">
        <v>2381</v>
      </c>
      <c r="G1249" s="4" t="s">
        <v>86</v>
      </c>
      <c r="H1249" s="3" t="s">
        <v>54</v>
      </c>
      <c r="I1249" s="3" t="s">
        <v>191</v>
      </c>
      <c r="J1249" s="3" t="s">
        <v>89</v>
      </c>
      <c r="K1249" s="3" t="s">
        <v>89</v>
      </c>
      <c r="L1249" s="6" t="s">
        <v>191</v>
      </c>
      <c r="M1249" s="3" t="s">
        <v>211</v>
      </c>
      <c r="N1249" s="3" t="s">
        <v>2382</v>
      </c>
      <c r="O1249" s="3" t="s">
        <v>92</v>
      </c>
      <c r="P1249" s="3" t="s">
        <v>57</v>
      </c>
      <c r="Q1249" s="3" t="s">
        <v>31</v>
      </c>
      <c r="R1249" s="3">
        <v>23</v>
      </c>
      <c r="S1249" s="3">
        <v>21</v>
      </c>
      <c r="T1249" s="3">
        <v>8.4</v>
      </c>
      <c r="U1249" s="3">
        <v>74</v>
      </c>
      <c r="V1249" s="3">
        <v>60</v>
      </c>
      <c r="W1249" s="3">
        <v>23.9</v>
      </c>
      <c r="X1249" s="32">
        <v>247</v>
      </c>
      <c r="Y1249" s="33">
        <v>252</v>
      </c>
      <c r="Z1249" s="3">
        <v>-2</v>
      </c>
      <c r="AA1249" s="3">
        <v>25020.45</v>
      </c>
      <c r="AB1249" s="3">
        <v>25527.45</v>
      </c>
      <c r="AC1249" s="3">
        <v>25020.45</v>
      </c>
      <c r="AD1249" s="3">
        <v>25527.45</v>
      </c>
    </row>
    <row r="1250" spans="1:30" x14ac:dyDescent="0.3">
      <c r="A1250" s="3" t="s">
        <v>5848</v>
      </c>
      <c r="B1250" s="4">
        <v>89788</v>
      </c>
      <c r="C1250" s="4">
        <v>42</v>
      </c>
      <c r="D1250" s="4" t="s">
        <v>25</v>
      </c>
      <c r="E1250" s="5" t="s">
        <v>45</v>
      </c>
      <c r="F1250" s="3" t="s">
        <v>5849</v>
      </c>
      <c r="G1250" s="4" t="s">
        <v>86</v>
      </c>
      <c r="H1250" s="3" t="s">
        <v>245</v>
      </c>
      <c r="I1250" s="3" t="s">
        <v>245</v>
      </c>
      <c r="J1250" s="3" t="s">
        <v>104</v>
      </c>
      <c r="K1250" s="3" t="s">
        <v>104</v>
      </c>
      <c r="L1250" s="6" t="s">
        <v>245</v>
      </c>
      <c r="M1250" s="3" t="s">
        <v>529</v>
      </c>
      <c r="N1250" s="3" t="s">
        <v>5850</v>
      </c>
      <c r="O1250" s="3" t="s">
        <v>248</v>
      </c>
      <c r="P1250" s="3" t="s">
        <v>57</v>
      </c>
      <c r="Q1250" s="3" t="s">
        <v>31</v>
      </c>
      <c r="R1250" s="3">
        <v>15</v>
      </c>
      <c r="S1250" s="3">
        <v>14</v>
      </c>
      <c r="T1250" s="3">
        <v>8.3000000000000007</v>
      </c>
      <c r="U1250" s="3">
        <v>53</v>
      </c>
      <c r="V1250" s="3">
        <v>58</v>
      </c>
      <c r="W1250" s="3">
        <v>-10</v>
      </c>
      <c r="X1250" s="32">
        <v>218</v>
      </c>
      <c r="Y1250" s="33">
        <v>203</v>
      </c>
      <c r="Z1250" s="3">
        <v>7.5</v>
      </c>
      <c r="AA1250" s="3">
        <v>25015.98</v>
      </c>
      <c r="AB1250" s="3">
        <v>23853.599999999999</v>
      </c>
      <c r="AC1250" s="3">
        <v>25884.54</v>
      </c>
      <c r="AD1250" s="3">
        <v>24796.560000000001</v>
      </c>
    </row>
    <row r="1251" spans="1:30" x14ac:dyDescent="0.3">
      <c r="A1251" s="3" t="s">
        <v>1076</v>
      </c>
      <c r="B1251" s="4">
        <v>57125</v>
      </c>
      <c r="C1251" s="4">
        <v>137</v>
      </c>
      <c r="D1251" s="4" t="s">
        <v>25</v>
      </c>
      <c r="E1251" s="5" t="s">
        <v>45</v>
      </c>
      <c r="F1251" s="3" t="s">
        <v>1077</v>
      </c>
      <c r="G1251" s="4" t="s">
        <v>86</v>
      </c>
      <c r="H1251" s="3" t="s">
        <v>116</v>
      </c>
      <c r="I1251" s="3" t="s">
        <v>116</v>
      </c>
      <c r="J1251" s="3" t="s">
        <v>116</v>
      </c>
      <c r="K1251" s="3" t="s">
        <v>104</v>
      </c>
      <c r="L1251" s="6" t="s">
        <v>116</v>
      </c>
      <c r="M1251" s="3" t="s">
        <v>122</v>
      </c>
      <c r="N1251" s="3" t="s">
        <v>1078</v>
      </c>
      <c r="O1251" s="3" t="s">
        <v>119</v>
      </c>
      <c r="P1251" s="3" t="s">
        <v>213</v>
      </c>
      <c r="Q1251" s="3" t="s">
        <v>60</v>
      </c>
      <c r="R1251" s="3">
        <v>47</v>
      </c>
      <c r="S1251" s="3">
        <v>36</v>
      </c>
      <c r="T1251" s="3">
        <v>29</v>
      </c>
      <c r="U1251" s="3">
        <v>189</v>
      </c>
      <c r="V1251" s="3">
        <v>144</v>
      </c>
      <c r="W1251" s="3">
        <v>31.7</v>
      </c>
      <c r="X1251" s="32">
        <v>646</v>
      </c>
      <c r="Y1251" s="33">
        <v>510</v>
      </c>
      <c r="Z1251" s="3">
        <v>26.7</v>
      </c>
      <c r="AA1251" s="3">
        <v>24967.8</v>
      </c>
      <c r="AB1251" s="3">
        <v>19785.560000000001</v>
      </c>
      <c r="AC1251" s="3">
        <v>28054.560000000001</v>
      </c>
      <c r="AD1251" s="3">
        <v>22146.560000000001</v>
      </c>
    </row>
    <row r="1252" spans="1:30" x14ac:dyDescent="0.3">
      <c r="A1252" s="3" t="s">
        <v>4869</v>
      </c>
      <c r="B1252" s="4">
        <v>10831</v>
      </c>
      <c r="C1252" s="4">
        <v>133</v>
      </c>
      <c r="D1252" s="4" t="s">
        <v>25</v>
      </c>
      <c r="E1252" s="5" t="s">
        <v>45</v>
      </c>
      <c r="F1252" s="3" t="s">
        <v>4870</v>
      </c>
      <c r="G1252" s="4" t="s">
        <v>86</v>
      </c>
      <c r="H1252" s="3" t="s">
        <v>896</v>
      </c>
      <c r="I1252" s="3" t="s">
        <v>257</v>
      </c>
      <c r="J1252" s="3" t="s">
        <v>146</v>
      </c>
      <c r="K1252" s="3" t="s">
        <v>146</v>
      </c>
      <c r="L1252" s="6" t="s">
        <v>257</v>
      </c>
      <c r="M1252" s="3" t="s">
        <v>330</v>
      </c>
      <c r="N1252" s="3" t="s">
        <v>4871</v>
      </c>
      <c r="O1252" s="3" t="s">
        <v>178</v>
      </c>
      <c r="P1252" s="3" t="s">
        <v>397</v>
      </c>
      <c r="Q1252" s="3" t="s">
        <v>31</v>
      </c>
      <c r="R1252" s="3">
        <v>3</v>
      </c>
      <c r="S1252" s="3">
        <v>4</v>
      </c>
      <c r="T1252" s="3">
        <v>-25</v>
      </c>
      <c r="U1252" s="3">
        <v>17</v>
      </c>
      <c r="V1252" s="3">
        <v>17</v>
      </c>
      <c r="W1252" s="3">
        <v>0</v>
      </c>
      <c r="X1252" s="32">
        <v>75</v>
      </c>
      <c r="Y1252" s="33">
        <v>76</v>
      </c>
      <c r="Z1252" s="3">
        <v>-1.2</v>
      </c>
      <c r="AA1252" s="3">
        <v>24965.119999999999</v>
      </c>
      <c r="AB1252" s="3">
        <v>25281.599999999999</v>
      </c>
      <c r="AC1252" s="3">
        <v>24965.119999999999</v>
      </c>
      <c r="AD1252" s="3">
        <v>25281.599999999999</v>
      </c>
    </row>
    <row r="1253" spans="1:30" x14ac:dyDescent="0.3">
      <c r="A1253" s="3" t="s">
        <v>5851</v>
      </c>
      <c r="B1253" s="4">
        <v>40131</v>
      </c>
      <c r="C1253" s="4">
        <v>142</v>
      </c>
      <c r="D1253" s="4" t="s">
        <v>25</v>
      </c>
      <c r="E1253" s="5" t="s">
        <v>45</v>
      </c>
      <c r="F1253" s="3" t="s">
        <v>5852</v>
      </c>
      <c r="G1253" s="4" t="s">
        <v>86</v>
      </c>
      <c r="H1253" s="3" t="s">
        <v>252</v>
      </c>
      <c r="I1253" s="3" t="s">
        <v>252</v>
      </c>
      <c r="J1253" s="3" t="s">
        <v>104</v>
      </c>
      <c r="K1253" s="3" t="s">
        <v>104</v>
      </c>
      <c r="L1253" s="6" t="s">
        <v>252</v>
      </c>
      <c r="M1253" s="3" t="s">
        <v>184</v>
      </c>
      <c r="N1253" s="3" t="s">
        <v>5853</v>
      </c>
      <c r="O1253" s="3" t="s">
        <v>92</v>
      </c>
      <c r="P1253" s="3" t="s">
        <v>55</v>
      </c>
      <c r="Q1253" s="3" t="s">
        <v>31</v>
      </c>
      <c r="R1253" s="3">
        <v>37</v>
      </c>
      <c r="S1253" s="3">
        <v>16</v>
      </c>
      <c r="T1253" s="3">
        <v>131.30000000000001</v>
      </c>
      <c r="U1253" s="3">
        <v>82</v>
      </c>
      <c r="V1253" s="3">
        <v>75</v>
      </c>
      <c r="W1253" s="3">
        <v>9.3000000000000007</v>
      </c>
      <c r="X1253" s="16">
        <v>360</v>
      </c>
      <c r="Y1253" s="7">
        <v>387</v>
      </c>
      <c r="Z1253" s="3">
        <v>-6.9</v>
      </c>
      <c r="AA1253" s="3">
        <v>24951.72</v>
      </c>
      <c r="AB1253" s="3">
        <v>27238.74</v>
      </c>
      <c r="AC1253" s="3">
        <v>26467.919999999998</v>
      </c>
      <c r="AD1253" s="3">
        <v>28409.040000000001</v>
      </c>
    </row>
    <row r="1254" spans="1:30" x14ac:dyDescent="0.3">
      <c r="A1254" s="3" t="s">
        <v>4872</v>
      </c>
      <c r="B1254" s="4">
        <v>89030</v>
      </c>
      <c r="C1254" s="4">
        <v>48</v>
      </c>
      <c r="D1254" s="4" t="s">
        <v>25</v>
      </c>
      <c r="E1254" s="5">
        <v>42758</v>
      </c>
      <c r="F1254" s="3" t="s">
        <v>4873</v>
      </c>
      <c r="G1254" s="4" t="s">
        <v>86</v>
      </c>
      <c r="H1254" s="3" t="s">
        <v>245</v>
      </c>
      <c r="I1254" s="3" t="s">
        <v>245</v>
      </c>
      <c r="J1254" s="3" t="s">
        <v>146</v>
      </c>
      <c r="K1254" s="3" t="s">
        <v>146</v>
      </c>
      <c r="L1254" s="6" t="s">
        <v>245</v>
      </c>
      <c r="M1254" s="3" t="s">
        <v>246</v>
      </c>
      <c r="N1254" s="3" t="s">
        <v>4874</v>
      </c>
      <c r="O1254" s="3" t="s">
        <v>248</v>
      </c>
      <c r="P1254" s="3" t="s">
        <v>51</v>
      </c>
      <c r="Q1254" s="3" t="s">
        <v>31</v>
      </c>
      <c r="R1254" s="3">
        <v>4</v>
      </c>
      <c r="S1254" s="3">
        <v>5</v>
      </c>
      <c r="T1254" s="3">
        <v>-22.6</v>
      </c>
      <c r="U1254" s="3">
        <v>13</v>
      </c>
      <c r="V1254" s="3">
        <v>23</v>
      </c>
      <c r="W1254" s="3">
        <v>-42.6</v>
      </c>
      <c r="X1254" s="32">
        <v>60</v>
      </c>
      <c r="Y1254" s="33">
        <v>46</v>
      </c>
      <c r="Z1254" s="3">
        <v>30.5</v>
      </c>
      <c r="AA1254" s="3">
        <v>24928.74</v>
      </c>
      <c r="AB1254" s="3">
        <v>18449.43</v>
      </c>
      <c r="AC1254" s="3">
        <v>25811.1</v>
      </c>
      <c r="AD1254" s="3">
        <v>19469.13</v>
      </c>
    </row>
    <row r="1255" spans="1:30" x14ac:dyDescent="0.3">
      <c r="A1255" s="3" t="s">
        <v>4875</v>
      </c>
      <c r="B1255" s="4">
        <v>42395</v>
      </c>
      <c r="C1255" s="4">
        <v>48</v>
      </c>
      <c r="D1255" s="4" t="s">
        <v>25</v>
      </c>
      <c r="E1255" s="5" t="s">
        <v>45</v>
      </c>
      <c r="F1255" s="3" t="s">
        <v>4876</v>
      </c>
      <c r="G1255" s="4" t="s">
        <v>86</v>
      </c>
      <c r="H1255" s="3" t="s">
        <v>299</v>
      </c>
      <c r="I1255" s="3" t="s">
        <v>299</v>
      </c>
      <c r="J1255" s="3" t="s">
        <v>146</v>
      </c>
      <c r="K1255" s="3" t="s">
        <v>146</v>
      </c>
      <c r="L1255" s="6" t="s">
        <v>299</v>
      </c>
      <c r="M1255" s="3" t="s">
        <v>492</v>
      </c>
      <c r="N1255" s="3" t="s">
        <v>4877</v>
      </c>
      <c r="O1255" s="3" t="s">
        <v>301</v>
      </c>
      <c r="P1255" s="3" t="s">
        <v>34</v>
      </c>
      <c r="Q1255" s="3" t="s">
        <v>36</v>
      </c>
      <c r="R1255" s="3">
        <v>7</v>
      </c>
      <c r="S1255" s="3">
        <v>9</v>
      </c>
      <c r="T1255" s="3">
        <v>-17.600000000000001</v>
      </c>
      <c r="U1255" s="3">
        <v>32</v>
      </c>
      <c r="V1255" s="3">
        <v>19</v>
      </c>
      <c r="W1255" s="3">
        <v>65.8</v>
      </c>
      <c r="X1255" s="32">
        <v>137</v>
      </c>
      <c r="Y1255" s="33">
        <v>75</v>
      </c>
      <c r="Z1255" s="3">
        <v>83.2</v>
      </c>
      <c r="AA1255" s="3">
        <v>24928.080000000002</v>
      </c>
      <c r="AB1255" s="3">
        <v>12301.44</v>
      </c>
      <c r="AC1255" s="3">
        <v>24928.080000000002</v>
      </c>
      <c r="AD1255" s="3">
        <v>12301.44</v>
      </c>
    </row>
    <row r="1256" spans="1:30" x14ac:dyDescent="0.3">
      <c r="A1256" s="3" t="s">
        <v>5854</v>
      </c>
      <c r="B1256" s="4">
        <v>24398</v>
      </c>
      <c r="C1256" s="4">
        <v>60</v>
      </c>
      <c r="D1256" s="4" t="s">
        <v>25</v>
      </c>
      <c r="E1256" s="5" t="s">
        <v>45</v>
      </c>
      <c r="F1256" s="3" t="s">
        <v>5855</v>
      </c>
      <c r="G1256" s="4" t="s">
        <v>86</v>
      </c>
      <c r="H1256" s="3" t="s">
        <v>711</v>
      </c>
      <c r="I1256" s="3" t="s">
        <v>175</v>
      </c>
      <c r="J1256" s="3" t="s">
        <v>104</v>
      </c>
      <c r="K1256" s="3" t="s">
        <v>104</v>
      </c>
      <c r="L1256" s="6" t="s">
        <v>175</v>
      </c>
      <c r="M1256" s="3" t="s">
        <v>176</v>
      </c>
      <c r="N1256" s="3" t="s">
        <v>5856</v>
      </c>
      <c r="O1256" s="3" t="s">
        <v>178</v>
      </c>
      <c r="P1256" s="3" t="s">
        <v>55</v>
      </c>
      <c r="Q1256" s="3" t="s">
        <v>31</v>
      </c>
      <c r="R1256" s="3">
        <v>29</v>
      </c>
      <c r="S1256" s="3">
        <v>39</v>
      </c>
      <c r="T1256" s="3">
        <v>-25.6</v>
      </c>
      <c r="U1256" s="3">
        <v>99</v>
      </c>
      <c r="V1256" s="3">
        <v>116</v>
      </c>
      <c r="W1256" s="3">
        <v>-14.5</v>
      </c>
      <c r="X1256" s="32">
        <v>434</v>
      </c>
      <c r="Y1256" s="33">
        <v>485</v>
      </c>
      <c r="Z1256" s="3">
        <v>-10.4</v>
      </c>
      <c r="AA1256" s="3">
        <v>24897.95</v>
      </c>
      <c r="AB1256" s="3">
        <v>27796.95</v>
      </c>
      <c r="AC1256" s="3">
        <v>24897.95</v>
      </c>
      <c r="AD1256" s="3">
        <v>27796.95</v>
      </c>
    </row>
    <row r="1257" spans="1:30" x14ac:dyDescent="0.3">
      <c r="A1257" s="3" t="s">
        <v>5857</v>
      </c>
      <c r="B1257" s="4">
        <v>31297</v>
      </c>
      <c r="C1257" s="4">
        <v>58</v>
      </c>
      <c r="D1257" s="4" t="s">
        <v>25</v>
      </c>
      <c r="E1257" s="5" t="s">
        <v>45</v>
      </c>
      <c r="F1257" s="3" t="s">
        <v>5858</v>
      </c>
      <c r="G1257" s="4" t="s">
        <v>86</v>
      </c>
      <c r="H1257" s="3" t="s">
        <v>153</v>
      </c>
      <c r="I1257" s="3" t="s">
        <v>153</v>
      </c>
      <c r="J1257" s="3" t="s">
        <v>104</v>
      </c>
      <c r="K1257" s="3" t="s">
        <v>104</v>
      </c>
      <c r="L1257" s="6" t="s">
        <v>153</v>
      </c>
      <c r="M1257" s="3" t="s">
        <v>154</v>
      </c>
      <c r="N1257" s="3" t="s">
        <v>5859</v>
      </c>
      <c r="O1257" s="3" t="s">
        <v>156</v>
      </c>
      <c r="P1257" s="3" t="s">
        <v>194</v>
      </c>
      <c r="Q1257" s="3" t="s">
        <v>60</v>
      </c>
      <c r="R1257" s="3">
        <v>36</v>
      </c>
      <c r="S1257" s="3">
        <v>37</v>
      </c>
      <c r="T1257" s="3">
        <v>-3.6</v>
      </c>
      <c r="U1257" s="3">
        <v>107</v>
      </c>
      <c r="V1257" s="3">
        <v>108</v>
      </c>
      <c r="W1257" s="3">
        <v>-1.2</v>
      </c>
      <c r="X1257" s="32">
        <v>432</v>
      </c>
      <c r="Y1257" s="33">
        <v>432</v>
      </c>
      <c r="Z1257" s="3">
        <v>0.1</v>
      </c>
      <c r="AA1257" s="3">
        <v>24883.919999999998</v>
      </c>
      <c r="AB1257" s="3">
        <v>25174.799999999999</v>
      </c>
      <c r="AC1257" s="3">
        <v>24883.919999999998</v>
      </c>
      <c r="AD1257" s="3">
        <v>25174.799999999999</v>
      </c>
    </row>
    <row r="1258" spans="1:30" x14ac:dyDescent="0.3">
      <c r="A1258" s="3" t="s">
        <v>5860</v>
      </c>
      <c r="B1258" s="4">
        <v>41328</v>
      </c>
      <c r="C1258" s="4">
        <v>55</v>
      </c>
      <c r="D1258" s="4" t="s">
        <v>25</v>
      </c>
      <c r="E1258" s="5" t="s">
        <v>45</v>
      </c>
      <c r="F1258" s="3" t="s">
        <v>5861</v>
      </c>
      <c r="G1258" s="4" t="s">
        <v>86</v>
      </c>
      <c r="H1258" s="3" t="s">
        <v>252</v>
      </c>
      <c r="I1258" s="3" t="s">
        <v>252</v>
      </c>
      <c r="J1258" s="3" t="s">
        <v>104</v>
      </c>
      <c r="K1258" s="3" t="s">
        <v>104</v>
      </c>
      <c r="L1258" s="6" t="s">
        <v>252</v>
      </c>
      <c r="M1258" s="3" t="s">
        <v>184</v>
      </c>
      <c r="N1258" s="3" t="s">
        <v>5862</v>
      </c>
      <c r="O1258" s="3" t="s">
        <v>92</v>
      </c>
      <c r="P1258" s="3" t="s">
        <v>55</v>
      </c>
      <c r="Q1258" s="3" t="s">
        <v>31</v>
      </c>
      <c r="R1258" s="3">
        <v>25</v>
      </c>
      <c r="S1258" s="3">
        <v>20</v>
      </c>
      <c r="T1258" s="3">
        <v>23.5</v>
      </c>
      <c r="U1258" s="3">
        <v>93</v>
      </c>
      <c r="V1258" s="3">
        <v>109</v>
      </c>
      <c r="W1258" s="3">
        <v>-14</v>
      </c>
      <c r="X1258" s="16">
        <v>394</v>
      </c>
      <c r="Y1258" s="7">
        <v>458</v>
      </c>
      <c r="Z1258" s="3">
        <v>-13.9</v>
      </c>
      <c r="AA1258" s="3">
        <v>24810.68</v>
      </c>
      <c r="AB1258" s="3">
        <v>28977.8</v>
      </c>
      <c r="AC1258" s="3">
        <v>26335.68</v>
      </c>
      <c r="AD1258" s="3">
        <v>30520.799999999999</v>
      </c>
    </row>
    <row r="1259" spans="1:30" x14ac:dyDescent="0.3">
      <c r="A1259" s="3" t="s">
        <v>1079</v>
      </c>
      <c r="B1259" s="4">
        <v>57181</v>
      </c>
      <c r="C1259" s="4">
        <v>156</v>
      </c>
      <c r="D1259" s="4" t="s">
        <v>25</v>
      </c>
      <c r="E1259" s="5" t="s">
        <v>45</v>
      </c>
      <c r="F1259" s="3" t="s">
        <v>1080</v>
      </c>
      <c r="G1259" s="4" t="s">
        <v>86</v>
      </c>
      <c r="H1259" s="3" t="s">
        <v>116</v>
      </c>
      <c r="I1259" s="3" t="s">
        <v>116</v>
      </c>
      <c r="J1259" s="3" t="s">
        <v>116</v>
      </c>
      <c r="K1259" s="3" t="s">
        <v>104</v>
      </c>
      <c r="L1259" s="6" t="s">
        <v>116</v>
      </c>
      <c r="M1259" s="3" t="s">
        <v>122</v>
      </c>
      <c r="N1259" s="3" t="s">
        <v>1081</v>
      </c>
      <c r="O1259" s="3" t="s">
        <v>119</v>
      </c>
      <c r="P1259" s="3" t="s">
        <v>213</v>
      </c>
      <c r="Q1259" s="3" t="s">
        <v>60</v>
      </c>
      <c r="R1259" s="3">
        <v>54</v>
      </c>
      <c r="S1259" s="3">
        <v>35</v>
      </c>
      <c r="T1259" s="3">
        <v>53.3</v>
      </c>
      <c r="U1259" s="3">
        <v>205</v>
      </c>
      <c r="V1259" s="3">
        <v>102</v>
      </c>
      <c r="W1259" s="3">
        <v>102.3</v>
      </c>
      <c r="X1259" s="32">
        <v>646</v>
      </c>
      <c r="Y1259" s="33">
        <v>323</v>
      </c>
      <c r="Z1259" s="3">
        <v>100</v>
      </c>
      <c r="AA1259" s="3">
        <v>24803.279999999999</v>
      </c>
      <c r="AB1259" s="3">
        <v>14027.28</v>
      </c>
      <c r="AC1259" s="3">
        <v>28054.560000000001</v>
      </c>
      <c r="AD1259" s="3">
        <v>14027.28</v>
      </c>
    </row>
    <row r="1260" spans="1:30" x14ac:dyDescent="0.3">
      <c r="A1260" s="3" t="s">
        <v>1082</v>
      </c>
      <c r="B1260" s="4">
        <v>58877</v>
      </c>
      <c r="C1260" s="4">
        <v>110</v>
      </c>
      <c r="D1260" s="4" t="s">
        <v>25</v>
      </c>
      <c r="E1260" s="5" t="s">
        <v>45</v>
      </c>
      <c r="F1260" s="3" t="s">
        <v>1083</v>
      </c>
      <c r="G1260" s="4" t="s">
        <v>86</v>
      </c>
      <c r="H1260" s="3" t="s">
        <v>116</v>
      </c>
      <c r="I1260" s="3" t="s">
        <v>116</v>
      </c>
      <c r="J1260" s="3" t="s">
        <v>116</v>
      </c>
      <c r="K1260" s="3" t="s">
        <v>104</v>
      </c>
      <c r="L1260" s="6" t="s">
        <v>116</v>
      </c>
      <c r="M1260" s="3" t="s">
        <v>122</v>
      </c>
      <c r="N1260" s="3" t="s">
        <v>1084</v>
      </c>
      <c r="O1260" s="3" t="s">
        <v>119</v>
      </c>
      <c r="P1260" s="3" t="s">
        <v>128</v>
      </c>
      <c r="Q1260" s="3" t="s">
        <v>60</v>
      </c>
      <c r="R1260" s="3">
        <v>50</v>
      </c>
      <c r="S1260" s="3">
        <v>15</v>
      </c>
      <c r="T1260" s="3">
        <v>225.3</v>
      </c>
      <c r="U1260" s="3">
        <v>127</v>
      </c>
      <c r="V1260" s="3">
        <v>74</v>
      </c>
      <c r="W1260" s="3">
        <v>72.3</v>
      </c>
      <c r="X1260" s="32">
        <v>276</v>
      </c>
      <c r="Y1260" s="33">
        <v>256</v>
      </c>
      <c r="Z1260" s="3">
        <v>7.8</v>
      </c>
      <c r="AA1260" s="3">
        <v>24727.39</v>
      </c>
      <c r="AB1260" s="3">
        <v>22405.87</v>
      </c>
      <c r="AC1260" s="3">
        <v>25605.19</v>
      </c>
      <c r="AD1260" s="3">
        <v>23357.59</v>
      </c>
    </row>
    <row r="1261" spans="1:30" x14ac:dyDescent="0.3">
      <c r="A1261" s="3" t="s">
        <v>3860</v>
      </c>
      <c r="B1261" s="4">
        <v>34326</v>
      </c>
      <c r="C1261" s="4">
        <v>92</v>
      </c>
      <c r="D1261" s="4" t="s">
        <v>25</v>
      </c>
      <c r="E1261" s="5" t="s">
        <v>45</v>
      </c>
      <c r="F1261" s="3" t="s">
        <v>3861</v>
      </c>
      <c r="G1261" s="4" t="s">
        <v>86</v>
      </c>
      <c r="H1261" s="3" t="s">
        <v>252</v>
      </c>
      <c r="I1261" s="3" t="s">
        <v>252</v>
      </c>
      <c r="J1261" s="3" t="s">
        <v>132</v>
      </c>
      <c r="K1261" s="3" t="s">
        <v>132</v>
      </c>
      <c r="L1261" s="6" t="s">
        <v>252</v>
      </c>
      <c r="M1261" s="3" t="s">
        <v>154</v>
      </c>
      <c r="N1261" s="3" t="s">
        <v>3862</v>
      </c>
      <c r="O1261" s="3" t="s">
        <v>311</v>
      </c>
      <c r="P1261" s="3" t="s">
        <v>49</v>
      </c>
      <c r="Q1261" s="3" t="s">
        <v>50</v>
      </c>
      <c r="R1261" s="3">
        <v>16</v>
      </c>
      <c r="S1261" s="3">
        <v>15</v>
      </c>
      <c r="T1261" s="3">
        <v>6.7</v>
      </c>
      <c r="U1261" s="3">
        <v>72</v>
      </c>
      <c r="V1261" s="3">
        <v>71</v>
      </c>
      <c r="W1261" s="3">
        <v>1.4</v>
      </c>
      <c r="X1261" s="32">
        <v>199</v>
      </c>
      <c r="Y1261" s="33">
        <v>294</v>
      </c>
      <c r="Z1261" s="3">
        <v>-32.299999999999997</v>
      </c>
      <c r="AA1261" s="3">
        <v>24681.11</v>
      </c>
      <c r="AB1261" s="3">
        <v>35196.699999999997</v>
      </c>
      <c r="AC1261" s="3">
        <v>28644.11</v>
      </c>
      <c r="AD1261" s="3">
        <v>42324.7</v>
      </c>
    </row>
    <row r="1262" spans="1:30" x14ac:dyDescent="0.3">
      <c r="A1262" s="3" t="s">
        <v>5863</v>
      </c>
      <c r="B1262" s="4">
        <v>4798</v>
      </c>
      <c r="C1262" s="4">
        <v>53</v>
      </c>
      <c r="D1262" s="4" t="s">
        <v>25</v>
      </c>
      <c r="E1262" s="5" t="s">
        <v>45</v>
      </c>
      <c r="F1262" s="3" t="s">
        <v>5864</v>
      </c>
      <c r="G1262" s="4" t="s">
        <v>86</v>
      </c>
      <c r="H1262" s="3" t="s">
        <v>900</v>
      </c>
      <c r="I1262" s="3" t="s">
        <v>240</v>
      </c>
      <c r="J1262" s="3" t="s">
        <v>104</v>
      </c>
      <c r="K1262" s="3" t="s">
        <v>104</v>
      </c>
      <c r="L1262" s="6" t="s">
        <v>240</v>
      </c>
      <c r="M1262" s="3" t="s">
        <v>712</v>
      </c>
      <c r="N1262" s="3" t="s">
        <v>5865</v>
      </c>
      <c r="O1262" s="3" t="s">
        <v>178</v>
      </c>
      <c r="P1262" s="3" t="s">
        <v>1797</v>
      </c>
      <c r="Q1262" s="3" t="s">
        <v>60</v>
      </c>
      <c r="R1262" s="3">
        <v>14</v>
      </c>
      <c r="S1262" s="3">
        <v>15</v>
      </c>
      <c r="T1262" s="3">
        <v>-4</v>
      </c>
      <c r="U1262" s="3">
        <v>35</v>
      </c>
      <c r="V1262" s="3">
        <v>58</v>
      </c>
      <c r="W1262" s="3">
        <v>-39.4</v>
      </c>
      <c r="X1262" s="32">
        <v>179</v>
      </c>
      <c r="Y1262" s="33">
        <v>221</v>
      </c>
      <c r="Z1262" s="3">
        <v>-19.2</v>
      </c>
      <c r="AA1262" s="3">
        <v>24614.81</v>
      </c>
      <c r="AB1262" s="3">
        <v>31265.43</v>
      </c>
      <c r="AC1262" s="3">
        <v>26026.01</v>
      </c>
      <c r="AD1262" s="3">
        <v>32734.23</v>
      </c>
    </row>
    <row r="1263" spans="1:30" x14ac:dyDescent="0.3">
      <c r="A1263" s="3" t="s">
        <v>5866</v>
      </c>
      <c r="B1263" s="4">
        <v>40726</v>
      </c>
      <c r="C1263" s="4">
        <v>143</v>
      </c>
      <c r="D1263" s="4" t="s">
        <v>25</v>
      </c>
      <c r="E1263" s="5" t="s">
        <v>45</v>
      </c>
      <c r="F1263" s="3" t="s">
        <v>5867</v>
      </c>
      <c r="G1263" s="4" t="s">
        <v>86</v>
      </c>
      <c r="H1263" s="3" t="s">
        <v>252</v>
      </c>
      <c r="I1263" s="3" t="s">
        <v>252</v>
      </c>
      <c r="J1263" s="3" t="s">
        <v>104</v>
      </c>
      <c r="K1263" s="3" t="s">
        <v>104</v>
      </c>
      <c r="L1263" s="6" t="s">
        <v>252</v>
      </c>
      <c r="M1263" s="3" t="s">
        <v>184</v>
      </c>
      <c r="N1263" s="3" t="s">
        <v>5868</v>
      </c>
      <c r="O1263" s="3" t="s">
        <v>92</v>
      </c>
      <c r="P1263" s="3" t="s">
        <v>194</v>
      </c>
      <c r="Q1263" s="3" t="s">
        <v>60</v>
      </c>
      <c r="R1263" s="3">
        <v>24</v>
      </c>
      <c r="S1263" s="3">
        <v>35</v>
      </c>
      <c r="T1263" s="3">
        <v>-31.4</v>
      </c>
      <c r="U1263" s="3">
        <v>76</v>
      </c>
      <c r="V1263" s="3">
        <v>77</v>
      </c>
      <c r="W1263" s="3">
        <v>-1.3</v>
      </c>
      <c r="X1263" s="16">
        <v>407</v>
      </c>
      <c r="Y1263" s="7">
        <v>418</v>
      </c>
      <c r="Z1263" s="3">
        <v>-2.6</v>
      </c>
      <c r="AA1263" s="3">
        <v>24573.24</v>
      </c>
      <c r="AB1263" s="3">
        <v>25805.279999999999</v>
      </c>
      <c r="AC1263" s="3">
        <v>29890.080000000002</v>
      </c>
      <c r="AD1263" s="3">
        <v>30697.919999999998</v>
      </c>
    </row>
    <row r="1264" spans="1:30" x14ac:dyDescent="0.3">
      <c r="A1264" s="3" t="s">
        <v>5869</v>
      </c>
      <c r="B1264" s="4">
        <v>10277</v>
      </c>
      <c r="C1264" s="4">
        <v>78</v>
      </c>
      <c r="D1264" s="4" t="s">
        <v>25</v>
      </c>
      <c r="E1264" s="5" t="s">
        <v>45</v>
      </c>
      <c r="F1264" s="3" t="s">
        <v>5870</v>
      </c>
      <c r="G1264" s="4" t="s">
        <v>86</v>
      </c>
      <c r="H1264" s="3" t="s">
        <v>900</v>
      </c>
      <c r="I1264" s="3" t="s">
        <v>240</v>
      </c>
      <c r="J1264" s="3" t="s">
        <v>104</v>
      </c>
      <c r="K1264" s="3" t="s">
        <v>104</v>
      </c>
      <c r="L1264" s="6" t="s">
        <v>240</v>
      </c>
      <c r="M1264" s="3" t="s">
        <v>712</v>
      </c>
      <c r="N1264" s="3" t="s">
        <v>5871</v>
      </c>
      <c r="O1264" s="3" t="s">
        <v>178</v>
      </c>
      <c r="P1264" s="3" t="s">
        <v>397</v>
      </c>
      <c r="Q1264" s="3" t="s">
        <v>31</v>
      </c>
      <c r="R1264" s="3">
        <v>9</v>
      </c>
      <c r="S1264" s="3">
        <v>20</v>
      </c>
      <c r="T1264" s="3">
        <v>-53.3</v>
      </c>
      <c r="U1264" s="3">
        <v>53</v>
      </c>
      <c r="V1264" s="3">
        <v>52</v>
      </c>
      <c r="W1264" s="3">
        <v>2.6</v>
      </c>
      <c r="X1264" s="32">
        <v>192</v>
      </c>
      <c r="Y1264" s="33">
        <v>212</v>
      </c>
      <c r="Z1264" s="3">
        <v>-9.3000000000000007</v>
      </c>
      <c r="AA1264" s="3">
        <v>24551.8</v>
      </c>
      <c r="AB1264" s="3">
        <v>27079.4</v>
      </c>
      <c r="AC1264" s="3">
        <v>24551.8</v>
      </c>
      <c r="AD1264" s="3">
        <v>27079.4</v>
      </c>
    </row>
    <row r="1265" spans="1:30" x14ac:dyDescent="0.3">
      <c r="A1265" s="3" t="s">
        <v>3863</v>
      </c>
      <c r="B1265" s="4">
        <v>34870</v>
      </c>
      <c r="C1265" s="4">
        <v>63</v>
      </c>
      <c r="D1265" s="4" t="s">
        <v>25</v>
      </c>
      <c r="E1265" s="5" t="s">
        <v>45</v>
      </c>
      <c r="F1265" s="3" t="s">
        <v>3864</v>
      </c>
      <c r="G1265" s="4" t="s">
        <v>86</v>
      </c>
      <c r="H1265" s="3" t="s">
        <v>252</v>
      </c>
      <c r="I1265" s="3" t="s">
        <v>252</v>
      </c>
      <c r="J1265" s="3" t="s">
        <v>132</v>
      </c>
      <c r="K1265" s="3" t="s">
        <v>132</v>
      </c>
      <c r="L1265" s="6" t="s">
        <v>252</v>
      </c>
      <c r="M1265" s="3" t="s">
        <v>184</v>
      </c>
      <c r="N1265" s="3" t="s">
        <v>3865</v>
      </c>
      <c r="O1265" s="3" t="s">
        <v>311</v>
      </c>
      <c r="P1265" s="3" t="s">
        <v>390</v>
      </c>
      <c r="Q1265" s="3" t="s">
        <v>60</v>
      </c>
      <c r="R1265" s="3">
        <v>13</v>
      </c>
      <c r="S1265" s="3">
        <v>11</v>
      </c>
      <c r="T1265" s="3">
        <v>18.2</v>
      </c>
      <c r="U1265" s="3">
        <v>35</v>
      </c>
      <c r="V1265" s="3">
        <v>32</v>
      </c>
      <c r="W1265" s="3">
        <v>9.4</v>
      </c>
      <c r="X1265" s="32">
        <v>135</v>
      </c>
      <c r="Y1265" s="33">
        <v>135</v>
      </c>
      <c r="Z1265" s="3">
        <v>0.4</v>
      </c>
      <c r="AA1265" s="3">
        <v>24531.45</v>
      </c>
      <c r="AB1265" s="3">
        <v>24508.400000000001</v>
      </c>
      <c r="AC1265" s="3">
        <v>26211.45</v>
      </c>
      <c r="AD1265" s="3">
        <v>26098.400000000001</v>
      </c>
    </row>
    <row r="1266" spans="1:30" x14ac:dyDescent="0.3">
      <c r="A1266" s="3" t="s">
        <v>363</v>
      </c>
      <c r="B1266" s="4">
        <v>699</v>
      </c>
      <c r="C1266" s="4">
        <v>63</v>
      </c>
      <c r="D1266" s="4" t="s">
        <v>25</v>
      </c>
      <c r="E1266" s="5" t="s">
        <v>45</v>
      </c>
      <c r="F1266" s="3" t="s">
        <v>364</v>
      </c>
      <c r="G1266" s="4" t="s">
        <v>86</v>
      </c>
      <c r="H1266" s="3" t="s">
        <v>174</v>
      </c>
      <c r="I1266" s="3" t="s">
        <v>175</v>
      </c>
      <c r="J1266" s="3" t="s">
        <v>146</v>
      </c>
      <c r="K1266" s="3" t="s">
        <v>146</v>
      </c>
      <c r="L1266" s="6" t="s">
        <v>175</v>
      </c>
      <c r="M1266" s="3" t="s">
        <v>176</v>
      </c>
      <c r="N1266" s="3" t="s">
        <v>365</v>
      </c>
      <c r="O1266" s="3" t="s">
        <v>178</v>
      </c>
      <c r="P1266" s="3" t="s">
        <v>49</v>
      </c>
      <c r="Q1266" s="3" t="s">
        <v>50</v>
      </c>
      <c r="X1266" s="32">
        <v>75</v>
      </c>
      <c r="Y1266" s="33"/>
      <c r="AA1266" s="3">
        <v>24471</v>
      </c>
      <c r="AC1266" s="3">
        <v>24471</v>
      </c>
    </row>
    <row r="1267" spans="1:30" x14ac:dyDescent="0.3">
      <c r="A1267" s="3" t="s">
        <v>5872</v>
      </c>
      <c r="B1267" s="4">
        <v>52317</v>
      </c>
      <c r="C1267" s="4">
        <v>67</v>
      </c>
      <c r="D1267" s="4" t="s">
        <v>25</v>
      </c>
      <c r="E1267" s="5" t="s">
        <v>45</v>
      </c>
      <c r="F1267" s="3" t="s">
        <v>5873</v>
      </c>
      <c r="G1267" s="4" t="s">
        <v>86</v>
      </c>
      <c r="H1267" s="3" t="s">
        <v>87</v>
      </c>
      <c r="I1267" s="3" t="s">
        <v>88</v>
      </c>
      <c r="J1267" s="3" t="s">
        <v>104</v>
      </c>
      <c r="K1267" s="3" t="s">
        <v>104</v>
      </c>
      <c r="L1267" s="6" t="s">
        <v>88</v>
      </c>
      <c r="M1267" s="3" t="s">
        <v>90</v>
      </c>
      <c r="N1267" s="3" t="s">
        <v>5874</v>
      </c>
      <c r="O1267" s="3" t="s">
        <v>106</v>
      </c>
      <c r="P1267" s="3" t="s">
        <v>55</v>
      </c>
      <c r="Q1267" s="3" t="s">
        <v>31</v>
      </c>
      <c r="R1267" s="3">
        <v>16</v>
      </c>
      <c r="S1267" s="3">
        <v>19</v>
      </c>
      <c r="T1267" s="3">
        <v>-14.3</v>
      </c>
      <c r="U1267" s="3">
        <v>49</v>
      </c>
      <c r="V1267" s="3">
        <v>75</v>
      </c>
      <c r="W1267" s="3">
        <v>-33.799999999999997</v>
      </c>
      <c r="X1267" s="32">
        <v>262</v>
      </c>
      <c r="Y1267" s="33">
        <v>285</v>
      </c>
      <c r="Z1267" s="3">
        <v>-8</v>
      </c>
      <c r="AA1267" s="3">
        <v>24460.05</v>
      </c>
      <c r="AB1267" s="3">
        <v>26568.45</v>
      </c>
      <c r="AC1267" s="3">
        <v>24460.05</v>
      </c>
      <c r="AD1267" s="3">
        <v>26568.45</v>
      </c>
    </row>
    <row r="1268" spans="1:30" x14ac:dyDescent="0.3">
      <c r="A1268" s="3" t="s">
        <v>3866</v>
      </c>
      <c r="B1268" s="4">
        <v>36468</v>
      </c>
      <c r="C1268" s="4">
        <v>94</v>
      </c>
      <c r="D1268" s="4" t="s">
        <v>25</v>
      </c>
      <c r="E1268" s="5">
        <v>42795</v>
      </c>
      <c r="F1268" s="3" t="s">
        <v>3867</v>
      </c>
      <c r="G1268" s="4" t="s">
        <v>86</v>
      </c>
      <c r="H1268" s="3" t="s">
        <v>252</v>
      </c>
      <c r="I1268" s="3" t="s">
        <v>252</v>
      </c>
      <c r="J1268" s="3" t="s">
        <v>132</v>
      </c>
      <c r="K1268" s="3" t="s">
        <v>132</v>
      </c>
      <c r="L1268" s="6" t="s">
        <v>252</v>
      </c>
      <c r="M1268" s="3" t="s">
        <v>184</v>
      </c>
      <c r="N1268" s="3" t="s">
        <v>3868</v>
      </c>
      <c r="O1268" s="3" t="s">
        <v>311</v>
      </c>
      <c r="P1268" s="3" t="s">
        <v>57</v>
      </c>
      <c r="Q1268" s="3" t="s">
        <v>31</v>
      </c>
      <c r="R1268" s="3">
        <v>15</v>
      </c>
      <c r="S1268" s="3">
        <v>6</v>
      </c>
      <c r="T1268" s="3">
        <v>150</v>
      </c>
      <c r="U1268" s="3">
        <v>24</v>
      </c>
      <c r="V1268" s="3">
        <v>23</v>
      </c>
      <c r="W1268" s="3">
        <v>2.2000000000000002</v>
      </c>
      <c r="X1268" s="32">
        <v>113</v>
      </c>
      <c r="Y1268" s="33">
        <v>72</v>
      </c>
      <c r="Z1268" s="3">
        <v>56.9</v>
      </c>
      <c r="AA1268" s="3">
        <v>24403.439999999999</v>
      </c>
      <c r="AB1268" s="3">
        <v>18417.12</v>
      </c>
      <c r="AC1268" s="3">
        <v>26062.32</v>
      </c>
      <c r="AD1268" s="3">
        <v>18417.12</v>
      </c>
    </row>
    <row r="1269" spans="1:30" x14ac:dyDescent="0.3">
      <c r="A1269" s="3" t="s">
        <v>1172</v>
      </c>
      <c r="B1269" s="4">
        <v>15856</v>
      </c>
      <c r="C1269" s="4">
        <v>38</v>
      </c>
      <c r="D1269" s="4" t="s">
        <v>25</v>
      </c>
      <c r="E1269" s="5" t="s">
        <v>45</v>
      </c>
      <c r="F1269" s="3" t="s">
        <v>1173</v>
      </c>
      <c r="G1269" s="4" t="s">
        <v>86</v>
      </c>
      <c r="H1269" s="3" t="s">
        <v>721</v>
      </c>
      <c r="I1269" s="3" t="s">
        <v>228</v>
      </c>
      <c r="J1269" s="3" t="s">
        <v>228</v>
      </c>
      <c r="K1269" s="3" t="s">
        <v>146</v>
      </c>
      <c r="L1269" s="6" t="s">
        <v>228</v>
      </c>
      <c r="M1269" s="3" t="s">
        <v>228</v>
      </c>
      <c r="N1269" s="3" t="s">
        <v>1174</v>
      </c>
      <c r="O1269" s="3" t="s">
        <v>178</v>
      </c>
      <c r="P1269" s="3" t="s">
        <v>51</v>
      </c>
      <c r="Q1269" s="3" t="s">
        <v>31</v>
      </c>
      <c r="R1269" s="3">
        <v>3</v>
      </c>
      <c r="S1269" s="3">
        <v>3</v>
      </c>
      <c r="T1269" s="3">
        <v>0</v>
      </c>
      <c r="U1269" s="3">
        <v>8</v>
      </c>
      <c r="V1269" s="3">
        <v>12</v>
      </c>
      <c r="W1269" s="3">
        <v>-37.1</v>
      </c>
      <c r="X1269" s="32">
        <v>33</v>
      </c>
      <c r="Y1269" s="33">
        <v>50</v>
      </c>
      <c r="Z1269" s="3">
        <v>-33.9</v>
      </c>
      <c r="AA1269" s="3">
        <v>24365.88</v>
      </c>
      <c r="AB1269" s="3">
        <v>30359.45</v>
      </c>
      <c r="AC1269" s="3">
        <v>24365.88</v>
      </c>
      <c r="AD1269" s="3">
        <v>30971.07</v>
      </c>
    </row>
    <row r="1270" spans="1:30" x14ac:dyDescent="0.3">
      <c r="A1270" s="3" t="s">
        <v>2914</v>
      </c>
      <c r="B1270" s="4">
        <v>86753</v>
      </c>
      <c r="C1270" s="4">
        <v>116</v>
      </c>
      <c r="D1270" s="4" t="s">
        <v>25</v>
      </c>
      <c r="E1270" s="5" t="s">
        <v>45</v>
      </c>
      <c r="F1270" s="3" t="s">
        <v>2915</v>
      </c>
      <c r="G1270" s="4" t="s">
        <v>86</v>
      </c>
      <c r="H1270" s="3" t="s">
        <v>831</v>
      </c>
      <c r="I1270" s="3" t="s">
        <v>232</v>
      </c>
      <c r="J1270" s="3" t="s">
        <v>232</v>
      </c>
      <c r="K1270" s="3" t="s">
        <v>89</v>
      </c>
      <c r="L1270" s="6" t="s">
        <v>175</v>
      </c>
      <c r="M1270" s="3" t="s">
        <v>184</v>
      </c>
      <c r="N1270" s="3" t="s">
        <v>2916</v>
      </c>
      <c r="O1270" s="3" t="s">
        <v>92</v>
      </c>
      <c r="P1270" s="3" t="s">
        <v>234</v>
      </c>
      <c r="Q1270" s="3" t="s">
        <v>31</v>
      </c>
      <c r="R1270" s="3">
        <v>10</v>
      </c>
      <c r="S1270" s="3">
        <v>7</v>
      </c>
      <c r="T1270" s="3">
        <v>34.1</v>
      </c>
      <c r="U1270" s="3">
        <v>26</v>
      </c>
      <c r="V1270" s="3">
        <v>22</v>
      </c>
      <c r="W1270" s="3">
        <v>18.100000000000001</v>
      </c>
      <c r="X1270" s="32">
        <v>117</v>
      </c>
      <c r="Y1270" s="33">
        <v>84</v>
      </c>
      <c r="Z1270" s="3">
        <v>39.799999999999997</v>
      </c>
      <c r="AA1270" s="3">
        <v>24316.16</v>
      </c>
      <c r="AB1270" s="3">
        <v>17390.89</v>
      </c>
      <c r="AC1270" s="3">
        <v>24316.16</v>
      </c>
      <c r="AD1270" s="3">
        <v>17390.89</v>
      </c>
    </row>
    <row r="1271" spans="1:30" x14ac:dyDescent="0.3">
      <c r="A1271" s="3" t="s">
        <v>2383</v>
      </c>
      <c r="B1271" s="4">
        <v>56805</v>
      </c>
      <c r="C1271" s="4">
        <v>117</v>
      </c>
      <c r="D1271" s="4" t="s">
        <v>25</v>
      </c>
      <c r="E1271" s="5" t="s">
        <v>45</v>
      </c>
      <c r="F1271" s="3" t="s">
        <v>2384</v>
      </c>
      <c r="G1271" s="4" t="s">
        <v>86</v>
      </c>
      <c r="H1271" s="3" t="s">
        <v>87</v>
      </c>
      <c r="I1271" s="3" t="s">
        <v>88</v>
      </c>
      <c r="J1271" s="3" t="s">
        <v>89</v>
      </c>
      <c r="K1271" s="3" t="s">
        <v>89</v>
      </c>
      <c r="L1271" s="6" t="s">
        <v>88</v>
      </c>
      <c r="M1271" s="3" t="s">
        <v>90</v>
      </c>
      <c r="N1271" s="3" t="s">
        <v>2385</v>
      </c>
      <c r="O1271" s="3" t="s">
        <v>92</v>
      </c>
      <c r="P1271" s="3" t="s">
        <v>32</v>
      </c>
      <c r="Q1271" s="3" t="s">
        <v>60</v>
      </c>
      <c r="R1271" s="3">
        <v>12</v>
      </c>
      <c r="S1271" s="3">
        <v>15</v>
      </c>
      <c r="T1271" s="3">
        <v>-20</v>
      </c>
      <c r="U1271" s="3">
        <v>50</v>
      </c>
      <c r="V1271" s="3">
        <v>71</v>
      </c>
      <c r="W1271" s="3">
        <v>-29.7</v>
      </c>
      <c r="X1271" s="32">
        <v>241</v>
      </c>
      <c r="Y1271" s="33">
        <v>331</v>
      </c>
      <c r="Z1271" s="3">
        <v>-27.4</v>
      </c>
      <c r="AA1271" s="3">
        <v>24313</v>
      </c>
      <c r="AB1271" s="3">
        <v>33314.959999999999</v>
      </c>
      <c r="AC1271" s="3">
        <v>24828.2</v>
      </c>
      <c r="AD1271" s="3">
        <v>34176.400000000001</v>
      </c>
    </row>
    <row r="1272" spans="1:30" x14ac:dyDescent="0.3">
      <c r="A1272" s="3" t="s">
        <v>2386</v>
      </c>
      <c r="B1272" s="4">
        <v>43451</v>
      </c>
      <c r="C1272" s="4">
        <v>71</v>
      </c>
      <c r="D1272" s="4" t="s">
        <v>25</v>
      </c>
      <c r="E1272" s="5" t="s">
        <v>45</v>
      </c>
      <c r="F1272" s="3" t="s">
        <v>2387</v>
      </c>
      <c r="G1272" s="4" t="s">
        <v>86</v>
      </c>
      <c r="H1272" s="3" t="s">
        <v>299</v>
      </c>
      <c r="I1272" s="3" t="s">
        <v>299</v>
      </c>
      <c r="J1272" s="3" t="s">
        <v>89</v>
      </c>
      <c r="K1272" s="3" t="s">
        <v>89</v>
      </c>
      <c r="L1272" s="6" t="s">
        <v>299</v>
      </c>
      <c r="M1272" s="3" t="s">
        <v>184</v>
      </c>
      <c r="N1272" s="3" t="s">
        <v>2388</v>
      </c>
      <c r="O1272" s="3" t="s">
        <v>301</v>
      </c>
      <c r="P1272" s="3" t="s">
        <v>2213</v>
      </c>
      <c r="Q1272" s="3" t="s">
        <v>60</v>
      </c>
      <c r="R1272" s="3">
        <v>24</v>
      </c>
      <c r="S1272" s="3">
        <v>31</v>
      </c>
      <c r="T1272" s="3">
        <v>-22.6</v>
      </c>
      <c r="U1272" s="3">
        <v>100</v>
      </c>
      <c r="V1272" s="3">
        <v>78</v>
      </c>
      <c r="W1272" s="3">
        <v>28.3</v>
      </c>
      <c r="X1272" s="32">
        <v>226</v>
      </c>
      <c r="Y1272" s="33">
        <v>200</v>
      </c>
      <c r="Z1272" s="3">
        <v>13</v>
      </c>
      <c r="AA1272" s="3">
        <v>24292.86</v>
      </c>
      <c r="AB1272" s="3">
        <v>21240</v>
      </c>
      <c r="AC1272" s="3">
        <v>27726.86</v>
      </c>
      <c r="AD1272" s="3">
        <v>24528</v>
      </c>
    </row>
    <row r="1273" spans="1:30" x14ac:dyDescent="0.3">
      <c r="A1273" s="3" t="s">
        <v>468</v>
      </c>
      <c r="B1273" s="4">
        <v>1838</v>
      </c>
      <c r="C1273" s="4">
        <v>84</v>
      </c>
      <c r="D1273" s="4" t="s">
        <v>25</v>
      </c>
      <c r="E1273" s="5">
        <v>43217</v>
      </c>
      <c r="F1273" s="3" t="s">
        <v>469</v>
      </c>
      <c r="G1273" s="4" t="s">
        <v>86</v>
      </c>
      <c r="H1273" s="3" t="s">
        <v>299</v>
      </c>
      <c r="I1273" s="3" t="s">
        <v>299</v>
      </c>
      <c r="J1273" s="3" t="s">
        <v>89</v>
      </c>
      <c r="K1273" s="3" t="s">
        <v>89</v>
      </c>
      <c r="L1273" s="6" t="s">
        <v>299</v>
      </c>
      <c r="M1273" s="3" t="s">
        <v>184</v>
      </c>
      <c r="N1273" s="3" t="s">
        <v>470</v>
      </c>
      <c r="O1273" s="3" t="s">
        <v>301</v>
      </c>
      <c r="P1273" s="3" t="s">
        <v>51</v>
      </c>
      <c r="Q1273" s="3" t="s">
        <v>31</v>
      </c>
      <c r="R1273" s="3">
        <v>15</v>
      </c>
      <c r="S1273" s="3">
        <v>72</v>
      </c>
      <c r="T1273" s="3">
        <v>-78.900000000000006</v>
      </c>
      <c r="U1273" s="3">
        <v>205</v>
      </c>
      <c r="V1273" s="3">
        <v>221</v>
      </c>
      <c r="W1273" s="3">
        <v>-7.4</v>
      </c>
      <c r="X1273" s="32">
        <v>205</v>
      </c>
      <c r="Y1273" s="33">
        <v>232</v>
      </c>
      <c r="Z1273" s="3">
        <v>-11.6</v>
      </c>
      <c r="AA1273" s="3">
        <v>24292.71</v>
      </c>
      <c r="AB1273" s="3">
        <v>27476.37</v>
      </c>
      <c r="AC1273" s="3">
        <v>24292.71</v>
      </c>
      <c r="AD1273" s="3">
        <v>27476.37</v>
      </c>
    </row>
    <row r="1274" spans="1:30" x14ac:dyDescent="0.3">
      <c r="A1274" s="3" t="s">
        <v>1085</v>
      </c>
      <c r="B1274" s="4">
        <v>57095</v>
      </c>
      <c r="C1274" s="4">
        <v>140</v>
      </c>
      <c r="D1274" s="4" t="s">
        <v>25</v>
      </c>
      <c r="E1274" s="5" t="s">
        <v>45</v>
      </c>
      <c r="F1274" s="3" t="s">
        <v>1086</v>
      </c>
      <c r="G1274" s="4" t="s">
        <v>86</v>
      </c>
      <c r="H1274" s="3" t="s">
        <v>116</v>
      </c>
      <c r="I1274" s="3" t="s">
        <v>116</v>
      </c>
      <c r="J1274" s="3" t="s">
        <v>116</v>
      </c>
      <c r="K1274" s="3" t="s">
        <v>132</v>
      </c>
      <c r="L1274" s="6" t="s">
        <v>116</v>
      </c>
      <c r="M1274" s="3" t="s">
        <v>989</v>
      </c>
      <c r="N1274" s="3" t="s">
        <v>1087</v>
      </c>
      <c r="O1274" s="3" t="s">
        <v>119</v>
      </c>
      <c r="P1274" s="3" t="s">
        <v>28</v>
      </c>
      <c r="Q1274" s="3" t="s">
        <v>31</v>
      </c>
      <c r="R1274" s="3">
        <v>16</v>
      </c>
      <c r="S1274" s="3">
        <v>9</v>
      </c>
      <c r="T1274" s="3">
        <v>87.8</v>
      </c>
      <c r="U1274" s="3">
        <v>55</v>
      </c>
      <c r="V1274" s="3">
        <v>49</v>
      </c>
      <c r="W1274" s="3">
        <v>12.1</v>
      </c>
      <c r="X1274" s="32">
        <v>211</v>
      </c>
      <c r="Y1274" s="33">
        <v>160</v>
      </c>
      <c r="Z1274" s="3">
        <v>31.8</v>
      </c>
      <c r="AA1274" s="3">
        <v>24221.200000000001</v>
      </c>
      <c r="AB1274" s="3">
        <v>20455.32</v>
      </c>
      <c r="AC1274" s="3">
        <v>25433.200000000001</v>
      </c>
      <c r="AD1274" s="3">
        <v>20455.32</v>
      </c>
    </row>
    <row r="1275" spans="1:30" x14ac:dyDescent="0.3">
      <c r="A1275" s="3" t="s">
        <v>2389</v>
      </c>
      <c r="B1275" s="4">
        <v>54706</v>
      </c>
      <c r="C1275" s="4">
        <v>195</v>
      </c>
      <c r="D1275" s="4" t="s">
        <v>25</v>
      </c>
      <c r="E1275" s="5" t="s">
        <v>45</v>
      </c>
      <c r="F1275" s="3" t="s">
        <v>2390</v>
      </c>
      <c r="G1275" s="4" t="s">
        <v>86</v>
      </c>
      <c r="H1275" s="3" t="s">
        <v>87</v>
      </c>
      <c r="I1275" s="3" t="s">
        <v>191</v>
      </c>
      <c r="J1275" s="3" t="s">
        <v>89</v>
      </c>
      <c r="K1275" s="3" t="s">
        <v>89</v>
      </c>
      <c r="L1275" s="6" t="s">
        <v>88</v>
      </c>
      <c r="M1275" s="3" t="s">
        <v>90</v>
      </c>
      <c r="N1275" s="3" t="s">
        <v>2391</v>
      </c>
      <c r="O1275" s="3" t="s">
        <v>92</v>
      </c>
      <c r="P1275" s="3" t="s">
        <v>57</v>
      </c>
      <c r="Q1275" s="3" t="s">
        <v>31</v>
      </c>
      <c r="R1275" s="3">
        <v>22</v>
      </c>
      <c r="S1275" s="3">
        <v>19</v>
      </c>
      <c r="T1275" s="3">
        <v>17.600000000000001</v>
      </c>
      <c r="U1275" s="3">
        <v>63</v>
      </c>
      <c r="V1275" s="3">
        <v>51</v>
      </c>
      <c r="W1275" s="3">
        <v>23.8</v>
      </c>
      <c r="X1275" s="32">
        <v>239</v>
      </c>
      <c r="Y1275" s="33">
        <v>246</v>
      </c>
      <c r="Z1275" s="3">
        <v>-2.9</v>
      </c>
      <c r="AA1275" s="3">
        <v>24217.7</v>
      </c>
      <c r="AB1275" s="3">
        <v>24952.85</v>
      </c>
      <c r="AC1275" s="3">
        <v>24217.7</v>
      </c>
      <c r="AD1275" s="3">
        <v>24952.85</v>
      </c>
    </row>
    <row r="1276" spans="1:30" x14ac:dyDescent="0.3">
      <c r="A1276" s="3" t="s">
        <v>3869</v>
      </c>
      <c r="B1276" s="4">
        <v>34300</v>
      </c>
      <c r="C1276" s="4">
        <v>95</v>
      </c>
      <c r="D1276" s="4" t="s">
        <v>25</v>
      </c>
      <c r="E1276" s="5" t="s">
        <v>45</v>
      </c>
      <c r="F1276" s="3" t="s">
        <v>3870</v>
      </c>
      <c r="G1276" s="4" t="s">
        <v>86</v>
      </c>
      <c r="H1276" s="3" t="s">
        <v>252</v>
      </c>
      <c r="I1276" s="3" t="s">
        <v>252</v>
      </c>
      <c r="J1276" s="3" t="s">
        <v>132</v>
      </c>
      <c r="K1276" s="3" t="s">
        <v>132</v>
      </c>
      <c r="L1276" s="6" t="s">
        <v>252</v>
      </c>
      <c r="M1276" s="3" t="s">
        <v>154</v>
      </c>
      <c r="N1276" s="3" t="s">
        <v>3871</v>
      </c>
      <c r="O1276" s="3" t="s">
        <v>311</v>
      </c>
      <c r="P1276" s="3" t="s">
        <v>57</v>
      </c>
      <c r="Q1276" s="3" t="s">
        <v>31</v>
      </c>
      <c r="R1276" s="3">
        <v>8</v>
      </c>
      <c r="S1276" s="3">
        <v>4</v>
      </c>
      <c r="T1276" s="3">
        <v>115.5</v>
      </c>
      <c r="U1276" s="3">
        <v>42</v>
      </c>
      <c r="V1276" s="3">
        <v>18</v>
      </c>
      <c r="W1276" s="3">
        <v>130.80000000000001</v>
      </c>
      <c r="X1276" s="32">
        <v>126</v>
      </c>
      <c r="Y1276" s="33">
        <v>68</v>
      </c>
      <c r="Z1276" s="3">
        <v>86.7</v>
      </c>
      <c r="AA1276" s="3">
        <v>24142.959999999999</v>
      </c>
      <c r="AB1276" s="3">
        <v>16218.36</v>
      </c>
      <c r="AC1276" s="3">
        <v>28072</v>
      </c>
      <c r="AD1276" s="3">
        <v>17246.52</v>
      </c>
    </row>
    <row r="1277" spans="1:30" x14ac:dyDescent="0.3">
      <c r="A1277" s="3" t="s">
        <v>148</v>
      </c>
      <c r="B1277" s="4">
        <v>65793</v>
      </c>
      <c r="C1277" s="4">
        <v>44</v>
      </c>
      <c r="D1277" s="4" t="s">
        <v>25</v>
      </c>
      <c r="E1277" s="5">
        <v>43300</v>
      </c>
      <c r="F1277" s="3" t="s">
        <v>149</v>
      </c>
      <c r="G1277" s="4" t="s">
        <v>86</v>
      </c>
      <c r="H1277" s="3" t="s">
        <v>131</v>
      </c>
      <c r="I1277" s="3" t="s">
        <v>88</v>
      </c>
      <c r="J1277" s="3" t="s">
        <v>146</v>
      </c>
      <c r="K1277" s="3" t="s">
        <v>146</v>
      </c>
      <c r="L1277" s="6" t="s">
        <v>88</v>
      </c>
      <c r="M1277" s="3" t="s">
        <v>133</v>
      </c>
      <c r="N1277" s="3" t="s">
        <v>150</v>
      </c>
      <c r="O1277" s="3" t="s">
        <v>92</v>
      </c>
      <c r="P1277" s="3" t="s">
        <v>51</v>
      </c>
      <c r="Q1277" s="3" t="s">
        <v>31</v>
      </c>
      <c r="R1277" s="3">
        <v>1</v>
      </c>
      <c r="U1277" s="3">
        <v>32</v>
      </c>
      <c r="X1277" s="32">
        <v>58</v>
      </c>
      <c r="Y1277" s="33"/>
      <c r="AA1277" s="3">
        <v>24088.560000000001</v>
      </c>
      <c r="AC1277" s="3">
        <v>24088.560000000001</v>
      </c>
    </row>
    <row r="1278" spans="1:30" x14ac:dyDescent="0.3">
      <c r="A1278" s="3" t="s">
        <v>5875</v>
      </c>
      <c r="B1278" s="4">
        <v>89886</v>
      </c>
      <c r="C1278" s="4">
        <v>116</v>
      </c>
      <c r="D1278" s="4" t="s">
        <v>25</v>
      </c>
      <c r="E1278" s="5" t="s">
        <v>45</v>
      </c>
      <c r="F1278" s="3" t="s">
        <v>5876</v>
      </c>
      <c r="G1278" s="4" t="s">
        <v>86</v>
      </c>
      <c r="H1278" s="3" t="s">
        <v>245</v>
      </c>
      <c r="I1278" s="3" t="s">
        <v>245</v>
      </c>
      <c r="J1278" s="3" t="s">
        <v>104</v>
      </c>
      <c r="K1278" s="3" t="s">
        <v>104</v>
      </c>
      <c r="L1278" s="6" t="s">
        <v>245</v>
      </c>
      <c r="M1278" s="3" t="s">
        <v>246</v>
      </c>
      <c r="N1278" s="3" t="s">
        <v>5877</v>
      </c>
      <c r="O1278" s="3" t="s">
        <v>248</v>
      </c>
      <c r="P1278" s="3" t="s">
        <v>194</v>
      </c>
      <c r="Q1278" s="3" t="s">
        <v>31</v>
      </c>
      <c r="R1278" s="3">
        <v>35</v>
      </c>
      <c r="S1278" s="3">
        <v>37</v>
      </c>
      <c r="T1278" s="3">
        <v>-5.4</v>
      </c>
      <c r="U1278" s="3">
        <v>78</v>
      </c>
      <c r="V1278" s="3">
        <v>79</v>
      </c>
      <c r="W1278" s="3">
        <v>-1.3</v>
      </c>
      <c r="X1278" s="32">
        <v>249</v>
      </c>
      <c r="Y1278" s="33">
        <v>291</v>
      </c>
      <c r="Z1278" s="3">
        <v>-14.2</v>
      </c>
      <c r="AA1278" s="3">
        <v>24041.82</v>
      </c>
      <c r="AB1278" s="3">
        <v>28032.73</v>
      </c>
      <c r="AC1278" s="3">
        <v>24041.82</v>
      </c>
      <c r="AD1278" s="3">
        <v>28032.73</v>
      </c>
    </row>
    <row r="1279" spans="1:30" x14ac:dyDescent="0.3">
      <c r="A1279" s="3" t="s">
        <v>394</v>
      </c>
      <c r="B1279" s="4">
        <v>72356</v>
      </c>
      <c r="C1279" s="4">
        <v>82</v>
      </c>
      <c r="D1279" s="4" t="s">
        <v>25</v>
      </c>
      <c r="E1279" s="5">
        <v>42993</v>
      </c>
      <c r="F1279" s="3" t="s">
        <v>395</v>
      </c>
      <c r="G1279" s="4" t="s">
        <v>86</v>
      </c>
      <c r="H1279" s="3" t="s">
        <v>54</v>
      </c>
      <c r="I1279" s="3" t="s">
        <v>191</v>
      </c>
      <c r="J1279" s="3" t="s">
        <v>132</v>
      </c>
      <c r="K1279" s="3" t="s">
        <v>132</v>
      </c>
      <c r="L1279" s="6" t="s">
        <v>191</v>
      </c>
      <c r="M1279" s="3" t="s">
        <v>206</v>
      </c>
      <c r="N1279" s="3" t="s">
        <v>396</v>
      </c>
      <c r="O1279" s="3" t="s">
        <v>92</v>
      </c>
      <c r="P1279" s="3" t="s">
        <v>397</v>
      </c>
      <c r="Q1279" s="3" t="s">
        <v>31</v>
      </c>
      <c r="R1279" s="3">
        <v>4</v>
      </c>
      <c r="U1279" s="3">
        <v>11</v>
      </c>
      <c r="V1279" s="3">
        <v>3</v>
      </c>
      <c r="W1279" s="3">
        <v>258.3</v>
      </c>
      <c r="X1279" s="32">
        <v>114</v>
      </c>
      <c r="Y1279" s="33">
        <v>76</v>
      </c>
      <c r="Z1279" s="3">
        <v>49.5</v>
      </c>
      <c r="AA1279" s="3">
        <v>24019.58</v>
      </c>
      <c r="AB1279" s="3">
        <v>16726.080000000002</v>
      </c>
      <c r="AC1279" s="3">
        <v>25311.58</v>
      </c>
      <c r="AD1279" s="3">
        <v>16726.080000000002</v>
      </c>
    </row>
    <row r="1280" spans="1:30" x14ac:dyDescent="0.3">
      <c r="A1280" s="3" t="s">
        <v>3872</v>
      </c>
      <c r="B1280" s="4">
        <v>65189</v>
      </c>
      <c r="C1280" s="4">
        <v>74</v>
      </c>
      <c r="D1280" s="4" t="s">
        <v>25</v>
      </c>
      <c r="E1280" s="5" t="s">
        <v>45</v>
      </c>
      <c r="F1280" s="3" t="s">
        <v>3873</v>
      </c>
      <c r="G1280" s="4" t="s">
        <v>86</v>
      </c>
      <c r="H1280" s="3" t="s">
        <v>54</v>
      </c>
      <c r="I1280" s="3" t="s">
        <v>191</v>
      </c>
      <c r="J1280" s="3" t="s">
        <v>132</v>
      </c>
      <c r="K1280" s="3" t="s">
        <v>132</v>
      </c>
      <c r="L1280" s="6" t="s">
        <v>191</v>
      </c>
      <c r="M1280" s="3" t="s">
        <v>211</v>
      </c>
      <c r="N1280" s="3" t="s">
        <v>3874</v>
      </c>
      <c r="O1280" s="3" t="s">
        <v>92</v>
      </c>
      <c r="P1280" s="3" t="s">
        <v>55</v>
      </c>
      <c r="Q1280" s="3" t="s">
        <v>31</v>
      </c>
      <c r="R1280" s="3">
        <v>16</v>
      </c>
      <c r="S1280" s="3">
        <v>7</v>
      </c>
      <c r="T1280" s="3">
        <v>140</v>
      </c>
      <c r="U1280" s="3">
        <v>39</v>
      </c>
      <c r="V1280" s="3">
        <v>40</v>
      </c>
      <c r="W1280" s="3">
        <v>-3.3</v>
      </c>
      <c r="X1280" s="32">
        <v>142</v>
      </c>
      <c r="Y1280" s="33">
        <v>138</v>
      </c>
      <c r="Z1280" s="3">
        <v>3.1</v>
      </c>
      <c r="AA1280" s="3">
        <v>24019.439999999999</v>
      </c>
      <c r="AB1280" s="3">
        <v>22320.48</v>
      </c>
      <c r="AC1280" s="3">
        <v>25193.439999999999</v>
      </c>
      <c r="AD1280" s="3">
        <v>23568.48</v>
      </c>
    </row>
    <row r="1281" spans="1:30" x14ac:dyDescent="0.3">
      <c r="A1281" s="3" t="s">
        <v>5878</v>
      </c>
      <c r="B1281" s="4">
        <v>44277</v>
      </c>
      <c r="C1281" s="4">
        <v>101</v>
      </c>
      <c r="D1281" s="4" t="s">
        <v>25</v>
      </c>
      <c r="E1281" s="5" t="s">
        <v>45</v>
      </c>
      <c r="F1281" s="3" t="s">
        <v>5879</v>
      </c>
      <c r="G1281" s="4" t="s">
        <v>86</v>
      </c>
      <c r="H1281" s="3" t="s">
        <v>299</v>
      </c>
      <c r="I1281" s="3" t="s">
        <v>299</v>
      </c>
      <c r="J1281" s="3" t="s">
        <v>104</v>
      </c>
      <c r="K1281" s="3" t="s">
        <v>104</v>
      </c>
      <c r="L1281" s="6" t="s">
        <v>299</v>
      </c>
      <c r="M1281" s="3" t="s">
        <v>184</v>
      </c>
      <c r="N1281" s="3" t="s">
        <v>5880</v>
      </c>
      <c r="O1281" s="3" t="s">
        <v>301</v>
      </c>
      <c r="P1281" s="3" t="s">
        <v>55</v>
      </c>
      <c r="Q1281" s="3" t="s">
        <v>31</v>
      </c>
      <c r="R1281" s="3">
        <v>44</v>
      </c>
      <c r="S1281" s="3">
        <v>36</v>
      </c>
      <c r="T1281" s="3">
        <v>22.2</v>
      </c>
      <c r="U1281" s="3">
        <v>113</v>
      </c>
      <c r="V1281" s="3">
        <v>108</v>
      </c>
      <c r="W1281" s="3">
        <v>4.2</v>
      </c>
      <c r="X1281" s="32">
        <v>341</v>
      </c>
      <c r="Y1281" s="33">
        <v>355</v>
      </c>
      <c r="Z1281" s="3">
        <v>-3.8</v>
      </c>
      <c r="AA1281" s="3">
        <v>24010.080000000002</v>
      </c>
      <c r="AB1281" s="3">
        <v>25097.1</v>
      </c>
      <c r="AC1281" s="3">
        <v>25102.080000000002</v>
      </c>
      <c r="AD1281" s="3">
        <v>26040.6</v>
      </c>
    </row>
    <row r="1282" spans="1:30" x14ac:dyDescent="0.3">
      <c r="A1282" s="3" t="s">
        <v>3875</v>
      </c>
      <c r="B1282" s="4">
        <v>34454</v>
      </c>
      <c r="C1282" s="4">
        <v>93</v>
      </c>
      <c r="D1282" s="4" t="s">
        <v>25</v>
      </c>
      <c r="E1282" s="5" t="s">
        <v>45</v>
      </c>
      <c r="F1282" s="3" t="s">
        <v>3876</v>
      </c>
      <c r="G1282" s="4" t="s">
        <v>86</v>
      </c>
      <c r="H1282" s="3" t="s">
        <v>252</v>
      </c>
      <c r="I1282" s="3" t="s">
        <v>252</v>
      </c>
      <c r="J1282" s="3" t="s">
        <v>132</v>
      </c>
      <c r="K1282" s="3" t="s">
        <v>132</v>
      </c>
      <c r="L1282" s="6" t="s">
        <v>252</v>
      </c>
      <c r="M1282" s="3" t="s">
        <v>154</v>
      </c>
      <c r="N1282" s="3" t="s">
        <v>3877</v>
      </c>
      <c r="O1282" s="3" t="s">
        <v>311</v>
      </c>
      <c r="P1282" s="3" t="s">
        <v>397</v>
      </c>
      <c r="Q1282" s="3" t="s">
        <v>31</v>
      </c>
      <c r="R1282" s="3">
        <v>6</v>
      </c>
      <c r="S1282" s="3">
        <v>7</v>
      </c>
      <c r="T1282" s="3">
        <v>-21.4</v>
      </c>
      <c r="U1282" s="3">
        <v>27</v>
      </c>
      <c r="V1282" s="3">
        <v>21</v>
      </c>
      <c r="W1282" s="3">
        <v>26.2</v>
      </c>
      <c r="X1282" s="32">
        <v>109</v>
      </c>
      <c r="Y1282" s="33">
        <v>96</v>
      </c>
      <c r="Z1282" s="3">
        <v>13.1</v>
      </c>
      <c r="AA1282" s="3">
        <v>24008.880000000001</v>
      </c>
      <c r="AB1282" s="3">
        <v>26438.44</v>
      </c>
      <c r="AC1282" s="3">
        <v>24008.880000000001</v>
      </c>
      <c r="AD1282" s="3">
        <v>26438.44</v>
      </c>
    </row>
    <row r="1283" spans="1:30" x14ac:dyDescent="0.3">
      <c r="A1283" s="3" t="s">
        <v>2392</v>
      </c>
      <c r="B1283" s="4">
        <v>42656</v>
      </c>
      <c r="C1283" s="4">
        <v>55</v>
      </c>
      <c r="D1283" s="4" t="s">
        <v>25</v>
      </c>
      <c r="E1283" s="5" t="s">
        <v>45</v>
      </c>
      <c r="F1283" s="3" t="s">
        <v>2393</v>
      </c>
      <c r="G1283" s="4" t="s">
        <v>86</v>
      </c>
      <c r="H1283" s="3" t="s">
        <v>299</v>
      </c>
      <c r="I1283" s="3" t="s">
        <v>299</v>
      </c>
      <c r="J1283" s="3" t="s">
        <v>89</v>
      </c>
      <c r="K1283" s="3" t="s">
        <v>89</v>
      </c>
      <c r="L1283" s="6" t="s">
        <v>299</v>
      </c>
      <c r="M1283" s="3" t="s">
        <v>492</v>
      </c>
      <c r="N1283" s="3" t="s">
        <v>2394</v>
      </c>
      <c r="O1283" s="3" t="s">
        <v>301</v>
      </c>
      <c r="P1283" s="3" t="s">
        <v>37</v>
      </c>
      <c r="Q1283" s="3" t="s">
        <v>60</v>
      </c>
      <c r="R1283" s="3">
        <v>11</v>
      </c>
      <c r="S1283" s="3">
        <v>11</v>
      </c>
      <c r="T1283" s="3">
        <v>0</v>
      </c>
      <c r="U1283" s="3">
        <v>26</v>
      </c>
      <c r="V1283" s="3">
        <v>25</v>
      </c>
      <c r="W1283" s="3">
        <v>4</v>
      </c>
      <c r="X1283" s="32">
        <v>100</v>
      </c>
      <c r="Y1283" s="33">
        <v>112</v>
      </c>
      <c r="Z1283" s="3">
        <v>-10.6</v>
      </c>
      <c r="AA1283" s="3">
        <v>24007.99</v>
      </c>
      <c r="AB1283" s="3">
        <v>26846.57</v>
      </c>
      <c r="AC1283" s="3">
        <v>24007.99</v>
      </c>
      <c r="AD1283" s="3">
        <v>26846.57</v>
      </c>
    </row>
    <row r="1284" spans="1:30" x14ac:dyDescent="0.3">
      <c r="A1284" s="3" t="s">
        <v>5881</v>
      </c>
      <c r="B1284" s="4">
        <v>52312</v>
      </c>
      <c r="C1284" s="4">
        <v>123</v>
      </c>
      <c r="D1284" s="4" t="s">
        <v>25</v>
      </c>
      <c r="E1284" s="5" t="s">
        <v>45</v>
      </c>
      <c r="F1284" s="3" t="s">
        <v>5882</v>
      </c>
      <c r="G1284" s="4" t="s">
        <v>86</v>
      </c>
      <c r="H1284" s="3" t="s">
        <v>87</v>
      </c>
      <c r="I1284" s="3" t="s">
        <v>88</v>
      </c>
      <c r="J1284" s="3" t="s">
        <v>104</v>
      </c>
      <c r="K1284" s="3" t="s">
        <v>104</v>
      </c>
      <c r="L1284" s="6" t="s">
        <v>88</v>
      </c>
      <c r="M1284" s="3" t="s">
        <v>90</v>
      </c>
      <c r="N1284" s="3" t="s">
        <v>5883</v>
      </c>
      <c r="O1284" s="3" t="s">
        <v>106</v>
      </c>
      <c r="P1284" s="3" t="s">
        <v>55</v>
      </c>
      <c r="Q1284" s="3" t="s">
        <v>31</v>
      </c>
      <c r="R1284" s="3">
        <v>12</v>
      </c>
      <c r="S1284" s="3">
        <v>10</v>
      </c>
      <c r="T1284" s="3">
        <v>21.1</v>
      </c>
      <c r="U1284" s="3">
        <v>42</v>
      </c>
      <c r="V1284" s="3">
        <v>36</v>
      </c>
      <c r="W1284" s="3">
        <v>14.7</v>
      </c>
      <c r="X1284" s="32">
        <v>205</v>
      </c>
      <c r="Y1284" s="33">
        <v>195</v>
      </c>
      <c r="Z1284" s="3">
        <v>5.5</v>
      </c>
      <c r="AA1284" s="3">
        <v>23989.040000000001</v>
      </c>
      <c r="AB1284" s="3">
        <v>22965.599999999999</v>
      </c>
      <c r="AC1284" s="3">
        <v>24997.79</v>
      </c>
      <c r="AD1284" s="3">
        <v>23739.599999999999</v>
      </c>
    </row>
    <row r="1285" spans="1:30" x14ac:dyDescent="0.3">
      <c r="A1285" s="3" t="s">
        <v>2395</v>
      </c>
      <c r="B1285" s="4">
        <v>34596</v>
      </c>
      <c r="C1285" s="4">
        <v>79</v>
      </c>
      <c r="D1285" s="4" t="s">
        <v>25</v>
      </c>
      <c r="E1285" s="5" t="s">
        <v>45</v>
      </c>
      <c r="F1285" s="3" t="s">
        <v>2396</v>
      </c>
      <c r="G1285" s="4" t="s">
        <v>86</v>
      </c>
      <c r="H1285" s="3" t="s">
        <v>252</v>
      </c>
      <c r="I1285" s="3" t="s">
        <v>252</v>
      </c>
      <c r="J1285" s="3" t="s">
        <v>89</v>
      </c>
      <c r="K1285" s="3" t="s">
        <v>89</v>
      </c>
      <c r="L1285" s="6" t="s">
        <v>252</v>
      </c>
      <c r="M1285" s="3" t="s">
        <v>154</v>
      </c>
      <c r="N1285" s="3" t="s">
        <v>2397</v>
      </c>
      <c r="O1285" s="3" t="s">
        <v>311</v>
      </c>
      <c r="P1285" s="3" t="s">
        <v>34</v>
      </c>
      <c r="Q1285" s="3" t="s">
        <v>31</v>
      </c>
      <c r="R1285" s="3">
        <v>21</v>
      </c>
      <c r="S1285" s="3">
        <v>13</v>
      </c>
      <c r="T1285" s="3">
        <v>61.5</v>
      </c>
      <c r="U1285" s="3">
        <v>47</v>
      </c>
      <c r="V1285" s="3">
        <v>60</v>
      </c>
      <c r="W1285" s="3">
        <v>-21.7</v>
      </c>
      <c r="X1285" s="32">
        <v>180</v>
      </c>
      <c r="Y1285" s="33">
        <v>192</v>
      </c>
      <c r="Z1285" s="3">
        <v>-6.3</v>
      </c>
      <c r="AA1285" s="3">
        <v>23911.200000000001</v>
      </c>
      <c r="AB1285" s="3">
        <v>25562.28</v>
      </c>
      <c r="AC1285" s="3">
        <v>24991.200000000001</v>
      </c>
      <c r="AD1285" s="3">
        <v>26657.279999999999</v>
      </c>
    </row>
    <row r="1286" spans="1:30" x14ac:dyDescent="0.3">
      <c r="A1286" s="3" t="s">
        <v>2398</v>
      </c>
      <c r="B1286" s="4">
        <v>42312</v>
      </c>
      <c r="C1286" s="4">
        <v>148</v>
      </c>
      <c r="D1286" s="4" t="s">
        <v>25</v>
      </c>
      <c r="E1286" s="5" t="s">
        <v>45</v>
      </c>
      <c r="F1286" s="3" t="s">
        <v>2399</v>
      </c>
      <c r="G1286" s="4" t="s">
        <v>86</v>
      </c>
      <c r="H1286" s="3" t="s">
        <v>54</v>
      </c>
      <c r="I1286" s="3" t="s">
        <v>299</v>
      </c>
      <c r="J1286" s="3" t="s">
        <v>89</v>
      </c>
      <c r="K1286" s="3" t="s">
        <v>89</v>
      </c>
      <c r="L1286" s="6" t="s">
        <v>299</v>
      </c>
      <c r="M1286" s="3" t="s">
        <v>184</v>
      </c>
      <c r="N1286" s="3" t="s">
        <v>2400</v>
      </c>
      <c r="O1286" s="3" t="s">
        <v>301</v>
      </c>
      <c r="P1286" s="3" t="s">
        <v>51</v>
      </c>
      <c r="Q1286" s="3" t="s">
        <v>31</v>
      </c>
      <c r="R1286" s="3">
        <v>19</v>
      </c>
      <c r="S1286" s="3">
        <v>14</v>
      </c>
      <c r="T1286" s="3">
        <v>39.9</v>
      </c>
      <c r="U1286" s="3">
        <v>49</v>
      </c>
      <c r="V1286" s="3">
        <v>64</v>
      </c>
      <c r="W1286" s="3">
        <v>-23.2</v>
      </c>
      <c r="X1286" s="32">
        <v>179</v>
      </c>
      <c r="Y1286" s="33">
        <v>181</v>
      </c>
      <c r="Z1286" s="3">
        <v>-0.7</v>
      </c>
      <c r="AA1286" s="3">
        <v>23873.57</v>
      </c>
      <c r="AB1286" s="3">
        <v>27511.62</v>
      </c>
      <c r="AC1286" s="3">
        <v>24417.57</v>
      </c>
      <c r="AD1286" s="3">
        <v>28309.62</v>
      </c>
    </row>
    <row r="1287" spans="1:30" x14ac:dyDescent="0.3">
      <c r="A1287" s="3" t="s">
        <v>4878</v>
      </c>
      <c r="B1287" s="4">
        <v>26581</v>
      </c>
      <c r="C1287" s="4">
        <v>105</v>
      </c>
      <c r="D1287" s="4" t="s">
        <v>25</v>
      </c>
      <c r="E1287" s="5">
        <v>42923</v>
      </c>
      <c r="F1287" s="3" t="s">
        <v>4879</v>
      </c>
      <c r="G1287" s="4" t="s">
        <v>86</v>
      </c>
      <c r="H1287" s="3" t="s">
        <v>812</v>
      </c>
      <c r="I1287" s="3" t="s">
        <v>175</v>
      </c>
      <c r="J1287" s="3" t="s">
        <v>146</v>
      </c>
      <c r="K1287" s="3" t="s">
        <v>146</v>
      </c>
      <c r="L1287" s="6" t="s">
        <v>175</v>
      </c>
      <c r="M1287" s="3" t="s">
        <v>176</v>
      </c>
      <c r="N1287" s="3" t="s">
        <v>4880</v>
      </c>
      <c r="O1287" s="3" t="s">
        <v>178</v>
      </c>
      <c r="P1287" s="3" t="s">
        <v>49</v>
      </c>
      <c r="Q1287" s="3" t="s">
        <v>50</v>
      </c>
      <c r="R1287" s="3">
        <v>3</v>
      </c>
      <c r="S1287" s="3">
        <v>4</v>
      </c>
      <c r="T1287" s="3">
        <v>-16.7</v>
      </c>
      <c r="U1287" s="3">
        <v>10</v>
      </c>
      <c r="V1287" s="3">
        <v>7</v>
      </c>
      <c r="W1287" s="3">
        <v>50</v>
      </c>
      <c r="X1287" s="32">
        <v>93</v>
      </c>
      <c r="Y1287" s="33">
        <v>35</v>
      </c>
      <c r="Z1287" s="3">
        <v>167.6</v>
      </c>
      <c r="AA1287" s="3">
        <v>23871</v>
      </c>
      <c r="AB1287" s="3">
        <v>9547.2000000000007</v>
      </c>
      <c r="AC1287" s="3">
        <v>25551</v>
      </c>
      <c r="AD1287" s="3">
        <v>9547.2000000000007</v>
      </c>
    </row>
    <row r="1288" spans="1:30" x14ac:dyDescent="0.3">
      <c r="A1288" s="3" t="s">
        <v>3878</v>
      </c>
      <c r="B1288" s="4">
        <v>34935</v>
      </c>
      <c r="C1288" s="4">
        <v>120</v>
      </c>
      <c r="D1288" s="4" t="s">
        <v>25</v>
      </c>
      <c r="E1288" s="5" t="s">
        <v>45</v>
      </c>
      <c r="F1288" s="3" t="s">
        <v>3879</v>
      </c>
      <c r="G1288" s="4" t="s">
        <v>86</v>
      </c>
      <c r="H1288" s="3" t="s">
        <v>252</v>
      </c>
      <c r="I1288" s="3" t="s">
        <v>252</v>
      </c>
      <c r="J1288" s="3" t="s">
        <v>132</v>
      </c>
      <c r="K1288" s="3" t="s">
        <v>89</v>
      </c>
      <c r="L1288" s="6" t="s">
        <v>252</v>
      </c>
      <c r="M1288" s="3" t="s">
        <v>154</v>
      </c>
      <c r="N1288" s="3" t="s">
        <v>3880</v>
      </c>
      <c r="O1288" s="3" t="s">
        <v>311</v>
      </c>
      <c r="P1288" s="3" t="s">
        <v>128</v>
      </c>
      <c r="Q1288" s="3" t="s">
        <v>60</v>
      </c>
      <c r="R1288" s="3">
        <v>25</v>
      </c>
      <c r="S1288" s="3">
        <v>30</v>
      </c>
      <c r="T1288" s="3">
        <v>-16.7</v>
      </c>
      <c r="U1288" s="3">
        <v>65</v>
      </c>
      <c r="V1288" s="3">
        <v>51</v>
      </c>
      <c r="W1288" s="3">
        <v>26.6</v>
      </c>
      <c r="X1288" s="32">
        <v>188</v>
      </c>
      <c r="Y1288" s="33">
        <v>224</v>
      </c>
      <c r="Z1288" s="3">
        <v>-15.9</v>
      </c>
      <c r="AA1288" s="3">
        <v>23805.360000000001</v>
      </c>
      <c r="AB1288" s="3">
        <v>29105.89</v>
      </c>
      <c r="AC1288" s="3">
        <v>28628.639999999999</v>
      </c>
      <c r="AD1288" s="3">
        <v>34059.96</v>
      </c>
    </row>
    <row r="1289" spans="1:30" x14ac:dyDescent="0.3">
      <c r="A1289" s="3" t="s">
        <v>5884</v>
      </c>
      <c r="B1289" s="4">
        <v>39883</v>
      </c>
      <c r="C1289" s="4">
        <v>105</v>
      </c>
      <c r="D1289" s="4" t="s">
        <v>25</v>
      </c>
      <c r="E1289" s="5" t="s">
        <v>45</v>
      </c>
      <c r="F1289" s="3" t="s">
        <v>5885</v>
      </c>
      <c r="G1289" s="4" t="s">
        <v>86</v>
      </c>
      <c r="H1289" s="3" t="s">
        <v>252</v>
      </c>
      <c r="I1289" s="3" t="s">
        <v>252</v>
      </c>
      <c r="J1289" s="3" t="s">
        <v>104</v>
      </c>
      <c r="K1289" s="3" t="s">
        <v>104</v>
      </c>
      <c r="L1289" s="6" t="s">
        <v>252</v>
      </c>
      <c r="M1289" s="3" t="s">
        <v>154</v>
      </c>
      <c r="N1289" s="3" t="s">
        <v>5886</v>
      </c>
      <c r="O1289" s="3" t="s">
        <v>311</v>
      </c>
      <c r="P1289" s="3" t="s">
        <v>194</v>
      </c>
      <c r="Q1289" s="3" t="s">
        <v>60</v>
      </c>
      <c r="R1289" s="3">
        <v>13</v>
      </c>
      <c r="S1289" s="3">
        <v>16</v>
      </c>
      <c r="T1289" s="3">
        <v>-20.399999999999999</v>
      </c>
      <c r="U1289" s="3">
        <v>50</v>
      </c>
      <c r="V1289" s="3">
        <v>57</v>
      </c>
      <c r="W1289" s="3">
        <v>-11.5</v>
      </c>
      <c r="X1289" s="16">
        <v>227</v>
      </c>
      <c r="Y1289" s="7">
        <v>260</v>
      </c>
      <c r="Z1289" s="3">
        <v>-12.5</v>
      </c>
      <c r="AA1289" s="3">
        <v>23728.959999999999</v>
      </c>
      <c r="AB1289" s="3">
        <v>27127.759999999998</v>
      </c>
      <c r="AC1289" s="3">
        <v>23728.959999999999</v>
      </c>
      <c r="AD1289" s="3">
        <v>27127.759999999998</v>
      </c>
    </row>
    <row r="1290" spans="1:30" x14ac:dyDescent="0.3">
      <c r="A1290" s="3" t="s">
        <v>1175</v>
      </c>
      <c r="B1290" s="4">
        <v>10822</v>
      </c>
      <c r="C1290" s="4">
        <v>57</v>
      </c>
      <c r="D1290" s="4" t="s">
        <v>25</v>
      </c>
      <c r="E1290" s="5" t="s">
        <v>45</v>
      </c>
      <c r="F1290" s="3" t="s">
        <v>1176</v>
      </c>
      <c r="G1290" s="4" t="s">
        <v>86</v>
      </c>
      <c r="H1290" s="3" t="s">
        <v>735</v>
      </c>
      <c r="I1290" s="3" t="s">
        <v>257</v>
      </c>
      <c r="J1290" s="3" t="s">
        <v>132</v>
      </c>
      <c r="K1290" s="3" t="s">
        <v>132</v>
      </c>
      <c r="L1290" s="6" t="s">
        <v>257</v>
      </c>
      <c r="M1290" s="3" t="s">
        <v>330</v>
      </c>
      <c r="N1290" s="3" t="s">
        <v>1177</v>
      </c>
      <c r="O1290" s="3" t="s">
        <v>178</v>
      </c>
      <c r="P1290" s="3" t="s">
        <v>397</v>
      </c>
      <c r="Q1290" s="3" t="s">
        <v>31</v>
      </c>
      <c r="R1290" s="3">
        <v>4</v>
      </c>
      <c r="S1290" s="3">
        <v>5</v>
      </c>
      <c r="T1290" s="3">
        <v>-20</v>
      </c>
      <c r="U1290" s="3">
        <v>23</v>
      </c>
      <c r="V1290" s="3">
        <v>24</v>
      </c>
      <c r="W1290" s="3">
        <v>-2.2999999999999998</v>
      </c>
      <c r="X1290" s="32">
        <v>107</v>
      </c>
      <c r="Y1290" s="33">
        <v>132</v>
      </c>
      <c r="Z1290" s="3">
        <v>-18.7</v>
      </c>
      <c r="AA1290" s="3">
        <v>23655.5</v>
      </c>
      <c r="AB1290" s="3">
        <v>29135.62</v>
      </c>
      <c r="AC1290" s="3">
        <v>24543.5</v>
      </c>
      <c r="AD1290" s="3">
        <v>30070.62</v>
      </c>
    </row>
    <row r="1291" spans="1:30" x14ac:dyDescent="0.3">
      <c r="A1291" s="3" t="s">
        <v>5887</v>
      </c>
      <c r="B1291" s="4">
        <v>29096</v>
      </c>
      <c r="C1291" s="4">
        <v>154</v>
      </c>
      <c r="D1291" s="4" t="s">
        <v>25</v>
      </c>
      <c r="E1291" s="5" t="s">
        <v>45</v>
      </c>
      <c r="F1291" s="3" t="s">
        <v>5888</v>
      </c>
      <c r="G1291" s="4" t="s">
        <v>86</v>
      </c>
      <c r="H1291" s="3" t="s">
        <v>153</v>
      </c>
      <c r="I1291" s="3" t="s">
        <v>153</v>
      </c>
      <c r="J1291" s="3" t="s">
        <v>104</v>
      </c>
      <c r="K1291" s="3" t="s">
        <v>104</v>
      </c>
      <c r="L1291" s="6" t="s">
        <v>153</v>
      </c>
      <c r="M1291" s="3" t="s">
        <v>154</v>
      </c>
      <c r="N1291" s="3" t="s">
        <v>5889</v>
      </c>
      <c r="O1291" s="3" t="s">
        <v>156</v>
      </c>
      <c r="P1291" s="3" t="s">
        <v>55</v>
      </c>
      <c r="Q1291" s="3" t="s">
        <v>31</v>
      </c>
      <c r="R1291" s="3">
        <v>31</v>
      </c>
      <c r="S1291" s="3">
        <v>23</v>
      </c>
      <c r="T1291" s="3">
        <v>34.799999999999997</v>
      </c>
      <c r="U1291" s="3">
        <v>93</v>
      </c>
      <c r="V1291" s="3">
        <v>86</v>
      </c>
      <c r="W1291" s="3">
        <v>8</v>
      </c>
      <c r="X1291" s="32">
        <v>376</v>
      </c>
      <c r="Y1291" s="33">
        <v>397</v>
      </c>
      <c r="Z1291" s="3">
        <v>-5.5</v>
      </c>
      <c r="AA1291" s="3">
        <v>23603.37</v>
      </c>
      <c r="AB1291" s="3">
        <v>24745.919999999998</v>
      </c>
      <c r="AC1291" s="3">
        <v>23603.37</v>
      </c>
      <c r="AD1291" s="3">
        <v>24745.919999999998</v>
      </c>
    </row>
    <row r="1292" spans="1:30" x14ac:dyDescent="0.3">
      <c r="A1292" s="3" t="s">
        <v>2401</v>
      </c>
      <c r="B1292" s="4">
        <v>41019</v>
      </c>
      <c r="C1292" s="4">
        <v>109</v>
      </c>
      <c r="D1292" s="4" t="s">
        <v>25</v>
      </c>
      <c r="E1292" s="5" t="s">
        <v>45</v>
      </c>
      <c r="F1292" s="3" t="s">
        <v>2402</v>
      </c>
      <c r="G1292" s="4" t="s">
        <v>86</v>
      </c>
      <c r="H1292" s="3" t="s">
        <v>252</v>
      </c>
      <c r="I1292" s="3" t="s">
        <v>252</v>
      </c>
      <c r="J1292" s="3" t="s">
        <v>89</v>
      </c>
      <c r="K1292" s="3" t="s">
        <v>89</v>
      </c>
      <c r="L1292" s="6" t="s">
        <v>252</v>
      </c>
      <c r="M1292" s="3" t="s">
        <v>184</v>
      </c>
      <c r="N1292" s="3" t="s">
        <v>2403</v>
      </c>
      <c r="O1292" s="3" t="s">
        <v>92</v>
      </c>
      <c r="P1292" s="3" t="s">
        <v>421</v>
      </c>
      <c r="Q1292" s="3" t="s">
        <v>27</v>
      </c>
      <c r="R1292" s="3">
        <v>10</v>
      </c>
      <c r="S1292" s="3">
        <v>10</v>
      </c>
      <c r="T1292" s="3">
        <v>-3.2</v>
      </c>
      <c r="U1292" s="3">
        <v>44</v>
      </c>
      <c r="V1292" s="3">
        <v>44</v>
      </c>
      <c r="W1292" s="3">
        <v>-0.2</v>
      </c>
      <c r="X1292" s="16">
        <v>216</v>
      </c>
      <c r="Y1292" s="7">
        <v>223</v>
      </c>
      <c r="Z1292" s="3">
        <v>-3</v>
      </c>
      <c r="AA1292" s="3">
        <v>23517.599999999999</v>
      </c>
      <c r="AB1292" s="3">
        <v>24264.46</v>
      </c>
      <c r="AC1292" s="3">
        <v>25920</v>
      </c>
      <c r="AD1292" s="3">
        <v>26730</v>
      </c>
    </row>
    <row r="1293" spans="1:30" x14ac:dyDescent="0.3">
      <c r="A1293" s="3" t="s">
        <v>2404</v>
      </c>
      <c r="B1293" s="4">
        <v>27697</v>
      </c>
      <c r="C1293" s="4">
        <v>111</v>
      </c>
      <c r="D1293" s="4" t="s">
        <v>25</v>
      </c>
      <c r="E1293" s="5" t="s">
        <v>45</v>
      </c>
      <c r="F1293" s="3" t="s">
        <v>2405</v>
      </c>
      <c r="G1293" s="4" t="s">
        <v>86</v>
      </c>
      <c r="H1293" s="3" t="s">
        <v>831</v>
      </c>
      <c r="I1293" s="3" t="s">
        <v>175</v>
      </c>
      <c r="J1293" s="3" t="s">
        <v>89</v>
      </c>
      <c r="K1293" s="3" t="s">
        <v>89</v>
      </c>
      <c r="L1293" s="6" t="s">
        <v>175</v>
      </c>
      <c r="M1293" s="3" t="s">
        <v>184</v>
      </c>
      <c r="N1293" s="3" t="s">
        <v>2406</v>
      </c>
      <c r="O1293" s="3" t="s">
        <v>178</v>
      </c>
      <c r="P1293" s="3" t="s">
        <v>254</v>
      </c>
      <c r="Q1293" s="3" t="s">
        <v>60</v>
      </c>
      <c r="R1293" s="3">
        <v>11</v>
      </c>
      <c r="S1293" s="3">
        <v>6</v>
      </c>
      <c r="T1293" s="3">
        <v>100</v>
      </c>
      <c r="U1293" s="3">
        <v>28</v>
      </c>
      <c r="V1293" s="3">
        <v>28</v>
      </c>
      <c r="W1293" s="3">
        <v>1.8</v>
      </c>
      <c r="X1293" s="32">
        <v>158</v>
      </c>
      <c r="Y1293" s="33">
        <v>142</v>
      </c>
      <c r="Z1293" s="3">
        <v>11.3</v>
      </c>
      <c r="AA1293" s="3">
        <v>23468.74</v>
      </c>
      <c r="AB1293" s="3">
        <v>21282.7</v>
      </c>
      <c r="AC1293" s="3">
        <v>26171.439999999999</v>
      </c>
      <c r="AD1293" s="3">
        <v>23514.16</v>
      </c>
    </row>
    <row r="1294" spans="1:30" x14ac:dyDescent="0.3">
      <c r="A1294" s="3" t="s">
        <v>2407</v>
      </c>
      <c r="B1294" s="4">
        <v>4864</v>
      </c>
      <c r="C1294" s="4">
        <v>72</v>
      </c>
      <c r="D1294" s="4" t="s">
        <v>25</v>
      </c>
      <c r="E1294" s="5" t="s">
        <v>45</v>
      </c>
      <c r="F1294" s="3" t="s">
        <v>2408</v>
      </c>
      <c r="G1294" s="4" t="s">
        <v>86</v>
      </c>
      <c r="H1294" s="3" t="s">
        <v>900</v>
      </c>
      <c r="I1294" s="3" t="s">
        <v>240</v>
      </c>
      <c r="J1294" s="3" t="s">
        <v>89</v>
      </c>
      <c r="K1294" s="3" t="s">
        <v>89</v>
      </c>
      <c r="L1294" s="6" t="s">
        <v>240</v>
      </c>
      <c r="M1294" s="3" t="s">
        <v>712</v>
      </c>
      <c r="N1294" s="3" t="s">
        <v>2409</v>
      </c>
      <c r="O1294" s="3" t="s">
        <v>178</v>
      </c>
      <c r="P1294" s="3" t="s">
        <v>63</v>
      </c>
      <c r="Q1294" s="3" t="s">
        <v>31</v>
      </c>
      <c r="R1294" s="3">
        <v>7</v>
      </c>
      <c r="S1294" s="3">
        <v>10</v>
      </c>
      <c r="T1294" s="3">
        <v>-30</v>
      </c>
      <c r="U1294" s="3">
        <v>18</v>
      </c>
      <c r="V1294" s="3">
        <v>18</v>
      </c>
      <c r="W1294" s="3">
        <v>0</v>
      </c>
      <c r="X1294" s="32">
        <v>101</v>
      </c>
      <c r="Y1294" s="33">
        <v>106</v>
      </c>
      <c r="Z1294" s="3">
        <v>-4.5999999999999996</v>
      </c>
      <c r="AA1294" s="3">
        <v>23444.82</v>
      </c>
      <c r="AB1294" s="3">
        <v>24575.040000000001</v>
      </c>
      <c r="AC1294" s="3">
        <v>23444.82</v>
      </c>
      <c r="AD1294" s="3">
        <v>24575.040000000001</v>
      </c>
    </row>
    <row r="1295" spans="1:30" x14ac:dyDescent="0.3">
      <c r="A1295" s="3" t="s">
        <v>2410</v>
      </c>
      <c r="B1295" s="4">
        <v>63695</v>
      </c>
      <c r="C1295" s="4">
        <v>212</v>
      </c>
      <c r="D1295" s="4" t="s">
        <v>25</v>
      </c>
      <c r="E1295" s="5" t="s">
        <v>45</v>
      </c>
      <c r="F1295" s="3" t="s">
        <v>2411</v>
      </c>
      <c r="G1295" s="4" t="s">
        <v>86</v>
      </c>
      <c r="H1295" s="3" t="s">
        <v>116</v>
      </c>
      <c r="I1295" s="3" t="s">
        <v>153</v>
      </c>
      <c r="J1295" s="3" t="s">
        <v>89</v>
      </c>
      <c r="K1295" s="3" t="s">
        <v>132</v>
      </c>
      <c r="L1295" s="6" t="s">
        <v>116</v>
      </c>
      <c r="M1295" s="3" t="s">
        <v>1930</v>
      </c>
      <c r="N1295" s="3" t="s">
        <v>2412</v>
      </c>
      <c r="O1295" s="3" t="s">
        <v>119</v>
      </c>
      <c r="P1295" s="3" t="s">
        <v>51</v>
      </c>
      <c r="Q1295" s="3" t="s">
        <v>31</v>
      </c>
      <c r="R1295" s="3">
        <v>22</v>
      </c>
      <c r="S1295" s="3">
        <v>18</v>
      </c>
      <c r="T1295" s="3">
        <v>25.7</v>
      </c>
      <c r="U1295" s="3">
        <v>63</v>
      </c>
      <c r="V1295" s="3">
        <v>74</v>
      </c>
      <c r="W1295" s="3">
        <v>-15.5</v>
      </c>
      <c r="X1295" s="32">
        <v>270</v>
      </c>
      <c r="Y1295" s="33">
        <v>316</v>
      </c>
      <c r="Z1295" s="3">
        <v>-14.6</v>
      </c>
      <c r="AA1295" s="3">
        <v>23392.799999999999</v>
      </c>
      <c r="AB1295" s="3">
        <v>27403.51</v>
      </c>
      <c r="AC1295" s="3">
        <v>23392.799999999999</v>
      </c>
      <c r="AD1295" s="3">
        <v>27403.51</v>
      </c>
    </row>
    <row r="1296" spans="1:30" x14ac:dyDescent="0.3">
      <c r="A1296" s="3" t="s">
        <v>3884</v>
      </c>
      <c r="B1296" s="4">
        <v>42168</v>
      </c>
      <c r="C1296" s="4">
        <v>60</v>
      </c>
      <c r="D1296" s="4" t="s">
        <v>25</v>
      </c>
      <c r="E1296" s="5" t="s">
        <v>45</v>
      </c>
      <c r="F1296" s="3" t="s">
        <v>3885</v>
      </c>
      <c r="G1296" s="4" t="s">
        <v>86</v>
      </c>
      <c r="H1296" s="3" t="s">
        <v>299</v>
      </c>
      <c r="I1296" s="3" t="s">
        <v>299</v>
      </c>
      <c r="J1296" s="3" t="s">
        <v>132</v>
      </c>
      <c r="K1296" s="3" t="s">
        <v>132</v>
      </c>
      <c r="L1296" s="6" t="s">
        <v>299</v>
      </c>
      <c r="M1296" s="3" t="s">
        <v>317</v>
      </c>
      <c r="N1296" s="3" t="s">
        <v>3886</v>
      </c>
      <c r="O1296" s="3" t="s">
        <v>301</v>
      </c>
      <c r="P1296" s="3" t="s">
        <v>397</v>
      </c>
      <c r="Q1296" s="3" t="s">
        <v>31</v>
      </c>
      <c r="R1296" s="3">
        <v>18</v>
      </c>
      <c r="S1296" s="3">
        <v>8</v>
      </c>
      <c r="T1296" s="3">
        <v>114.3</v>
      </c>
      <c r="U1296" s="3">
        <v>46</v>
      </c>
      <c r="V1296" s="3">
        <v>25</v>
      </c>
      <c r="W1296" s="3">
        <v>85.7</v>
      </c>
      <c r="X1296" s="32">
        <v>163</v>
      </c>
      <c r="Y1296" s="33">
        <v>128</v>
      </c>
      <c r="Z1296" s="3">
        <v>27.3</v>
      </c>
      <c r="AA1296" s="3">
        <v>23343.599999999999</v>
      </c>
      <c r="AB1296" s="3">
        <v>18341.400000000001</v>
      </c>
      <c r="AC1296" s="3">
        <v>23343.599999999999</v>
      </c>
      <c r="AD1296" s="3">
        <v>18341.400000000001</v>
      </c>
    </row>
    <row r="1297" spans="1:30" x14ac:dyDescent="0.3">
      <c r="A1297" s="3" t="s">
        <v>4881</v>
      </c>
      <c r="B1297" s="4">
        <v>35109</v>
      </c>
      <c r="C1297" s="4">
        <v>73</v>
      </c>
      <c r="D1297" s="4" t="s">
        <v>25</v>
      </c>
      <c r="E1297" s="5" t="s">
        <v>45</v>
      </c>
      <c r="F1297" s="3" t="s">
        <v>4882</v>
      </c>
      <c r="G1297" s="4" t="s">
        <v>86</v>
      </c>
      <c r="H1297" s="3" t="s">
        <v>252</v>
      </c>
      <c r="I1297" s="3" t="s">
        <v>252</v>
      </c>
      <c r="J1297" s="3" t="s">
        <v>146</v>
      </c>
      <c r="K1297" s="3" t="s">
        <v>146</v>
      </c>
      <c r="L1297" s="6" t="s">
        <v>252</v>
      </c>
      <c r="M1297" s="3" t="s">
        <v>154</v>
      </c>
      <c r="N1297" s="3" t="s">
        <v>4883</v>
      </c>
      <c r="O1297" s="3" t="s">
        <v>311</v>
      </c>
      <c r="P1297" s="3" t="s">
        <v>4884</v>
      </c>
      <c r="Q1297" s="3" t="s">
        <v>60</v>
      </c>
      <c r="R1297" s="3">
        <v>9</v>
      </c>
      <c r="S1297" s="3">
        <v>13</v>
      </c>
      <c r="T1297" s="3">
        <v>-29.4</v>
      </c>
      <c r="U1297" s="3">
        <v>31</v>
      </c>
      <c r="V1297" s="3">
        <v>39</v>
      </c>
      <c r="W1297" s="3">
        <v>-19.5</v>
      </c>
      <c r="X1297" s="32">
        <v>128</v>
      </c>
      <c r="Y1297" s="33">
        <v>141</v>
      </c>
      <c r="Z1297" s="3">
        <v>-9.1999999999999993</v>
      </c>
      <c r="AA1297" s="3">
        <v>23254.29</v>
      </c>
      <c r="AB1297" s="3">
        <v>24286.65</v>
      </c>
      <c r="AC1297" s="3">
        <v>23254.29</v>
      </c>
      <c r="AD1297" s="3">
        <v>25611.45</v>
      </c>
    </row>
    <row r="1298" spans="1:30" x14ac:dyDescent="0.3">
      <c r="A1298" s="3" t="s">
        <v>3887</v>
      </c>
      <c r="B1298" s="4">
        <v>35964</v>
      </c>
      <c r="C1298" s="4">
        <v>115</v>
      </c>
      <c r="D1298" s="4" t="s">
        <v>25</v>
      </c>
      <c r="E1298" s="5" t="s">
        <v>45</v>
      </c>
      <c r="F1298" s="3" t="s">
        <v>3888</v>
      </c>
      <c r="G1298" s="4" t="s">
        <v>86</v>
      </c>
      <c r="H1298" s="3" t="s">
        <v>252</v>
      </c>
      <c r="I1298" s="3" t="s">
        <v>252</v>
      </c>
      <c r="J1298" s="3" t="s">
        <v>132</v>
      </c>
      <c r="K1298" s="3" t="s">
        <v>89</v>
      </c>
      <c r="L1298" s="6" t="s">
        <v>252</v>
      </c>
      <c r="M1298" s="3" t="s">
        <v>184</v>
      </c>
      <c r="N1298" s="3" t="s">
        <v>3889</v>
      </c>
      <c r="O1298" s="3" t="s">
        <v>311</v>
      </c>
      <c r="P1298" s="3" t="s">
        <v>128</v>
      </c>
      <c r="Q1298" s="3" t="s">
        <v>60</v>
      </c>
      <c r="R1298" s="3">
        <v>10</v>
      </c>
      <c r="S1298" s="3">
        <v>17</v>
      </c>
      <c r="T1298" s="3">
        <v>-41.2</v>
      </c>
      <c r="U1298" s="3">
        <v>43</v>
      </c>
      <c r="V1298" s="3">
        <v>52</v>
      </c>
      <c r="W1298" s="3">
        <v>-17.399999999999999</v>
      </c>
      <c r="X1298" s="32">
        <v>180</v>
      </c>
      <c r="Y1298" s="33">
        <v>228</v>
      </c>
      <c r="Z1298" s="3">
        <v>-20.8</v>
      </c>
      <c r="AA1298" s="3">
        <v>23237.67</v>
      </c>
      <c r="AB1298" s="3">
        <v>29412.1</v>
      </c>
      <c r="AC1298" s="3">
        <v>27448.47</v>
      </c>
      <c r="AD1298" s="3">
        <v>34643.699999999997</v>
      </c>
    </row>
    <row r="1299" spans="1:30" x14ac:dyDescent="0.3">
      <c r="A1299" s="3" t="s">
        <v>1088</v>
      </c>
      <c r="B1299" s="4">
        <v>3726</v>
      </c>
      <c r="C1299" s="4">
        <v>164</v>
      </c>
      <c r="D1299" s="4" t="s">
        <v>25</v>
      </c>
      <c r="E1299" s="5" t="s">
        <v>45</v>
      </c>
      <c r="F1299" s="3" t="s">
        <v>1089</v>
      </c>
      <c r="G1299" s="4" t="s">
        <v>86</v>
      </c>
      <c r="H1299" s="3" t="s">
        <v>116</v>
      </c>
      <c r="I1299" s="3" t="s">
        <v>116</v>
      </c>
      <c r="J1299" s="3" t="s">
        <v>116</v>
      </c>
      <c r="K1299" s="3" t="s">
        <v>132</v>
      </c>
      <c r="L1299" s="6" t="s">
        <v>116</v>
      </c>
      <c r="M1299" s="3" t="s">
        <v>989</v>
      </c>
      <c r="N1299" s="3" t="s">
        <v>1090</v>
      </c>
      <c r="O1299" s="3" t="s">
        <v>119</v>
      </c>
      <c r="P1299" s="3" t="s">
        <v>28</v>
      </c>
      <c r="Q1299" s="3" t="s">
        <v>31</v>
      </c>
      <c r="R1299" s="3">
        <v>19</v>
      </c>
      <c r="S1299" s="3">
        <v>11</v>
      </c>
      <c r="T1299" s="3">
        <v>66.7</v>
      </c>
      <c r="U1299" s="3">
        <v>52</v>
      </c>
      <c r="V1299" s="3">
        <v>48</v>
      </c>
      <c r="W1299" s="3">
        <v>7.8</v>
      </c>
      <c r="X1299" s="32">
        <v>201</v>
      </c>
      <c r="Y1299" s="33">
        <v>191</v>
      </c>
      <c r="Z1299" s="3">
        <v>5.4</v>
      </c>
      <c r="AA1299" s="3">
        <v>23148.6</v>
      </c>
      <c r="AB1299" s="3">
        <v>24560.79</v>
      </c>
      <c r="AC1299" s="3">
        <v>24240.6</v>
      </c>
      <c r="AD1299" s="3">
        <v>24560.79</v>
      </c>
    </row>
    <row r="1300" spans="1:30" x14ac:dyDescent="0.3">
      <c r="A1300" s="3" t="s">
        <v>4885</v>
      </c>
      <c r="B1300" s="4">
        <v>87380</v>
      </c>
      <c r="C1300" s="4">
        <v>51</v>
      </c>
      <c r="D1300" s="4" t="s">
        <v>25</v>
      </c>
      <c r="E1300" s="5" t="s">
        <v>45</v>
      </c>
      <c r="F1300" s="3" t="s">
        <v>4886</v>
      </c>
      <c r="G1300" s="4" t="s">
        <v>86</v>
      </c>
      <c r="H1300" s="3" t="s">
        <v>245</v>
      </c>
      <c r="I1300" s="3" t="s">
        <v>245</v>
      </c>
      <c r="J1300" s="3" t="s">
        <v>146</v>
      </c>
      <c r="K1300" s="3" t="s">
        <v>146</v>
      </c>
      <c r="L1300" s="6" t="s">
        <v>245</v>
      </c>
      <c r="M1300" s="3" t="s">
        <v>246</v>
      </c>
      <c r="N1300" s="3" t="s">
        <v>4887</v>
      </c>
      <c r="O1300" s="3" t="s">
        <v>248</v>
      </c>
      <c r="P1300" s="3" t="s">
        <v>107</v>
      </c>
      <c r="Q1300" s="3" t="s">
        <v>31</v>
      </c>
      <c r="R1300" s="3">
        <v>10</v>
      </c>
      <c r="S1300" s="3">
        <v>13</v>
      </c>
      <c r="T1300" s="3">
        <v>-26.9</v>
      </c>
      <c r="U1300" s="3">
        <v>33</v>
      </c>
      <c r="V1300" s="3">
        <v>36</v>
      </c>
      <c r="W1300" s="3">
        <v>-9.4</v>
      </c>
      <c r="X1300" s="32">
        <v>125</v>
      </c>
      <c r="Y1300" s="33">
        <v>145</v>
      </c>
      <c r="Z1300" s="3">
        <v>-13.4</v>
      </c>
      <c r="AA1300" s="3">
        <v>23146.9</v>
      </c>
      <c r="AB1300" s="3">
        <v>26496.44</v>
      </c>
      <c r="AC1300" s="3">
        <v>23146.9</v>
      </c>
      <c r="AD1300" s="3">
        <v>26496.44</v>
      </c>
    </row>
    <row r="1301" spans="1:30" x14ac:dyDescent="0.3">
      <c r="A1301" s="3" t="s">
        <v>2413</v>
      </c>
      <c r="B1301" s="4">
        <v>77637</v>
      </c>
      <c r="C1301" s="4">
        <v>91</v>
      </c>
      <c r="D1301" s="4" t="s">
        <v>25</v>
      </c>
      <c r="E1301" s="5" t="s">
        <v>45</v>
      </c>
      <c r="F1301" s="3" t="s">
        <v>2414</v>
      </c>
      <c r="G1301" s="4" t="s">
        <v>86</v>
      </c>
      <c r="H1301" s="3" t="s">
        <v>252</v>
      </c>
      <c r="I1301" s="3" t="s">
        <v>252</v>
      </c>
      <c r="J1301" s="3" t="s">
        <v>89</v>
      </c>
      <c r="K1301" s="3" t="s">
        <v>89</v>
      </c>
      <c r="L1301" s="6" t="s">
        <v>252</v>
      </c>
      <c r="M1301" s="3" t="s">
        <v>184</v>
      </c>
      <c r="N1301" s="3" t="s">
        <v>2415</v>
      </c>
      <c r="O1301" s="3" t="s">
        <v>92</v>
      </c>
      <c r="P1301" s="3" t="s">
        <v>397</v>
      </c>
      <c r="Q1301" s="3" t="s">
        <v>31</v>
      </c>
      <c r="R1301" s="3">
        <v>19</v>
      </c>
      <c r="S1301" s="3">
        <v>20</v>
      </c>
      <c r="T1301" s="3">
        <v>-6.2</v>
      </c>
      <c r="U1301" s="3">
        <v>50</v>
      </c>
      <c r="V1301" s="3">
        <v>50</v>
      </c>
      <c r="W1301" s="3">
        <v>-0.5</v>
      </c>
      <c r="X1301" s="16">
        <v>202</v>
      </c>
      <c r="Y1301" s="7">
        <v>221</v>
      </c>
      <c r="Z1301" s="3">
        <v>-8.6</v>
      </c>
      <c r="AA1301" s="3">
        <v>23144.04</v>
      </c>
      <c r="AB1301" s="3">
        <v>23840.7</v>
      </c>
      <c r="AC1301" s="3">
        <v>23144.04</v>
      </c>
      <c r="AD1301" s="3">
        <v>25328.7</v>
      </c>
    </row>
    <row r="1302" spans="1:30" x14ac:dyDescent="0.3">
      <c r="A1302" s="3" t="s">
        <v>2917</v>
      </c>
      <c r="B1302" s="4">
        <v>27503</v>
      </c>
      <c r="C1302" s="4">
        <v>87</v>
      </c>
      <c r="D1302" s="4" t="s">
        <v>25</v>
      </c>
      <c r="E1302" s="5" t="s">
        <v>45</v>
      </c>
      <c r="F1302" s="3" t="s">
        <v>2918</v>
      </c>
      <c r="G1302" s="4" t="s">
        <v>86</v>
      </c>
      <c r="H1302" s="3" t="s">
        <v>2880</v>
      </c>
      <c r="I1302" s="3" t="s">
        <v>232</v>
      </c>
      <c r="J1302" s="3" t="s">
        <v>232</v>
      </c>
      <c r="K1302" s="3" t="s">
        <v>89</v>
      </c>
      <c r="L1302" s="6" t="s">
        <v>175</v>
      </c>
      <c r="M1302" s="3" t="s">
        <v>184</v>
      </c>
      <c r="N1302" s="3" t="s">
        <v>2919</v>
      </c>
      <c r="O1302" s="3" t="s">
        <v>178</v>
      </c>
      <c r="P1302" s="3" t="s">
        <v>55</v>
      </c>
      <c r="Q1302" s="3" t="s">
        <v>31</v>
      </c>
      <c r="R1302" s="3">
        <v>21</v>
      </c>
      <c r="S1302" s="3">
        <v>22</v>
      </c>
      <c r="T1302" s="3">
        <v>-5.6</v>
      </c>
      <c r="U1302" s="3">
        <v>52</v>
      </c>
      <c r="V1302" s="3">
        <v>61</v>
      </c>
      <c r="W1302" s="3">
        <v>-15.1</v>
      </c>
      <c r="X1302" s="32">
        <v>202</v>
      </c>
      <c r="Y1302" s="33">
        <v>232</v>
      </c>
      <c r="Z1302" s="3">
        <v>-13</v>
      </c>
      <c r="AA1302" s="3">
        <v>23123.759999999998</v>
      </c>
      <c r="AB1302" s="3">
        <v>26347.83</v>
      </c>
      <c r="AC1302" s="3">
        <v>23495.759999999998</v>
      </c>
      <c r="AD1302" s="3">
        <v>26727.33</v>
      </c>
    </row>
    <row r="1303" spans="1:30" x14ac:dyDescent="0.3">
      <c r="A1303" s="3" t="s">
        <v>2416</v>
      </c>
      <c r="B1303" s="4">
        <v>73715</v>
      </c>
      <c r="C1303" s="4">
        <v>86</v>
      </c>
      <c r="D1303" s="4" t="s">
        <v>25</v>
      </c>
      <c r="E1303" s="5" t="s">
        <v>45</v>
      </c>
      <c r="F1303" s="3" t="s">
        <v>2417</v>
      </c>
      <c r="G1303" s="4" t="s">
        <v>86</v>
      </c>
      <c r="H1303" s="3" t="s">
        <v>831</v>
      </c>
      <c r="I1303" s="3" t="s">
        <v>175</v>
      </c>
      <c r="J1303" s="3" t="s">
        <v>89</v>
      </c>
      <c r="K1303" s="3" t="s">
        <v>89</v>
      </c>
      <c r="L1303" s="6" t="s">
        <v>175</v>
      </c>
      <c r="M1303" s="3" t="s">
        <v>184</v>
      </c>
      <c r="N1303" s="3" t="s">
        <v>2418</v>
      </c>
      <c r="O1303" s="3" t="s">
        <v>92</v>
      </c>
      <c r="P1303" s="3" t="s">
        <v>55</v>
      </c>
      <c r="Q1303" s="3" t="s">
        <v>31</v>
      </c>
      <c r="R1303" s="3">
        <v>11</v>
      </c>
      <c r="S1303" s="3">
        <v>11</v>
      </c>
      <c r="T1303" s="3">
        <v>4.8</v>
      </c>
      <c r="U1303" s="3">
        <v>51</v>
      </c>
      <c r="V1303" s="3">
        <v>39</v>
      </c>
      <c r="W1303" s="3">
        <v>32.200000000000003</v>
      </c>
      <c r="X1303" s="32">
        <v>203</v>
      </c>
      <c r="Y1303" s="33">
        <v>197</v>
      </c>
      <c r="Z1303" s="3">
        <v>2.8</v>
      </c>
      <c r="AA1303" s="3">
        <v>23118.5</v>
      </c>
      <c r="AB1303" s="3">
        <v>22858.86</v>
      </c>
      <c r="AC1303" s="3">
        <v>24234.5</v>
      </c>
      <c r="AD1303" s="3">
        <v>23547.86</v>
      </c>
    </row>
    <row r="1304" spans="1:30" x14ac:dyDescent="0.3">
      <c r="A1304" s="3" t="s">
        <v>5890</v>
      </c>
      <c r="B1304" s="4">
        <v>10098</v>
      </c>
      <c r="C1304" s="4">
        <v>44</v>
      </c>
      <c r="D1304" s="4" t="s">
        <v>25</v>
      </c>
      <c r="E1304" s="5" t="s">
        <v>45</v>
      </c>
      <c r="F1304" s="3" t="s">
        <v>5891</v>
      </c>
      <c r="G1304" s="4" t="s">
        <v>86</v>
      </c>
      <c r="H1304" s="3" t="s">
        <v>900</v>
      </c>
      <c r="I1304" s="3" t="s">
        <v>240</v>
      </c>
      <c r="J1304" s="3" t="s">
        <v>104</v>
      </c>
      <c r="K1304" s="3" t="s">
        <v>104</v>
      </c>
      <c r="L1304" s="6" t="s">
        <v>240</v>
      </c>
      <c r="M1304" s="3" t="s">
        <v>712</v>
      </c>
      <c r="N1304" s="3" t="s">
        <v>5892</v>
      </c>
      <c r="O1304" s="3" t="s">
        <v>178</v>
      </c>
      <c r="P1304" s="3" t="s">
        <v>194</v>
      </c>
      <c r="Q1304" s="3" t="s">
        <v>60</v>
      </c>
      <c r="R1304" s="3">
        <v>27</v>
      </c>
      <c r="S1304" s="3">
        <v>27</v>
      </c>
      <c r="T1304" s="3">
        <v>-1.4</v>
      </c>
      <c r="U1304" s="3">
        <v>90</v>
      </c>
      <c r="V1304" s="3">
        <v>88</v>
      </c>
      <c r="W1304" s="3">
        <v>2.2000000000000002</v>
      </c>
      <c r="X1304" s="32">
        <v>326</v>
      </c>
      <c r="Y1304" s="33">
        <v>323</v>
      </c>
      <c r="Z1304" s="3">
        <v>1</v>
      </c>
      <c r="AA1304" s="3">
        <v>23081.5</v>
      </c>
      <c r="AB1304" s="3">
        <v>22861.02</v>
      </c>
      <c r="AC1304" s="3">
        <v>23081.5</v>
      </c>
      <c r="AD1304" s="3">
        <v>22861.02</v>
      </c>
    </row>
    <row r="1305" spans="1:30" x14ac:dyDescent="0.3">
      <c r="A1305" s="3" t="s">
        <v>791</v>
      </c>
      <c r="B1305" s="4">
        <v>17915</v>
      </c>
      <c r="C1305" s="4">
        <v>109</v>
      </c>
      <c r="D1305" s="4" t="s">
        <v>25</v>
      </c>
      <c r="E1305" s="5">
        <v>43237</v>
      </c>
      <c r="F1305" s="3" t="s">
        <v>792</v>
      </c>
      <c r="G1305" s="4" t="s">
        <v>86</v>
      </c>
      <c r="H1305" s="3" t="s">
        <v>758</v>
      </c>
      <c r="I1305" s="3" t="s">
        <v>175</v>
      </c>
      <c r="J1305" s="3" t="s">
        <v>146</v>
      </c>
      <c r="K1305" s="3" t="s">
        <v>146</v>
      </c>
      <c r="L1305" s="6" t="s">
        <v>175</v>
      </c>
      <c r="M1305" s="3" t="s">
        <v>176</v>
      </c>
      <c r="N1305" s="3" t="s">
        <v>793</v>
      </c>
      <c r="O1305" s="3" t="s">
        <v>178</v>
      </c>
      <c r="P1305" s="3" t="s">
        <v>55</v>
      </c>
      <c r="Q1305" s="3" t="s">
        <v>31</v>
      </c>
      <c r="R1305" s="3">
        <v>3</v>
      </c>
      <c r="U1305" s="3">
        <v>2</v>
      </c>
      <c r="X1305" s="32">
        <v>79</v>
      </c>
      <c r="Y1305" s="33"/>
      <c r="AA1305" s="3">
        <v>23076.49</v>
      </c>
      <c r="AC1305" s="3">
        <v>23076.49</v>
      </c>
    </row>
    <row r="1306" spans="1:30" x14ac:dyDescent="0.3">
      <c r="A1306" s="3" t="s">
        <v>5893</v>
      </c>
      <c r="B1306" s="4">
        <v>43026</v>
      </c>
      <c r="C1306" s="4">
        <v>108</v>
      </c>
      <c r="D1306" s="4" t="s">
        <v>25</v>
      </c>
      <c r="E1306" s="5" t="s">
        <v>45</v>
      </c>
      <c r="F1306" s="3" t="s">
        <v>5894</v>
      </c>
      <c r="G1306" s="4" t="s">
        <v>86</v>
      </c>
      <c r="H1306" s="3" t="s">
        <v>299</v>
      </c>
      <c r="I1306" s="3" t="s">
        <v>299</v>
      </c>
      <c r="J1306" s="3" t="s">
        <v>104</v>
      </c>
      <c r="K1306" s="3" t="s">
        <v>104</v>
      </c>
      <c r="L1306" s="6" t="s">
        <v>299</v>
      </c>
      <c r="M1306" s="3" t="s">
        <v>184</v>
      </c>
      <c r="N1306" s="3" t="s">
        <v>5895</v>
      </c>
      <c r="O1306" s="3" t="s">
        <v>301</v>
      </c>
      <c r="P1306" s="3" t="s">
        <v>55</v>
      </c>
      <c r="Q1306" s="3" t="s">
        <v>31</v>
      </c>
      <c r="R1306" s="3">
        <v>33</v>
      </c>
      <c r="S1306" s="3">
        <v>20</v>
      </c>
      <c r="T1306" s="3">
        <v>65</v>
      </c>
      <c r="U1306" s="3">
        <v>65</v>
      </c>
      <c r="V1306" s="3">
        <v>52</v>
      </c>
      <c r="W1306" s="3">
        <v>26.9</v>
      </c>
      <c r="X1306" s="32">
        <v>275</v>
      </c>
      <c r="Y1306" s="33">
        <v>231</v>
      </c>
      <c r="Z1306" s="3">
        <v>19</v>
      </c>
      <c r="AA1306" s="3">
        <v>23055.96</v>
      </c>
      <c r="AB1306" s="3">
        <v>19621.98</v>
      </c>
      <c r="AC1306" s="3">
        <v>25525.919999999998</v>
      </c>
      <c r="AD1306" s="3">
        <v>21493.98</v>
      </c>
    </row>
    <row r="1307" spans="1:30" x14ac:dyDescent="0.3">
      <c r="A1307" s="3" t="s">
        <v>5896</v>
      </c>
      <c r="B1307" s="4">
        <v>84257</v>
      </c>
      <c r="C1307" s="4">
        <v>142</v>
      </c>
      <c r="D1307" s="4" t="s">
        <v>25</v>
      </c>
      <c r="E1307" s="5" t="s">
        <v>45</v>
      </c>
      <c r="F1307" s="3" t="s">
        <v>5897</v>
      </c>
      <c r="G1307" s="4" t="s">
        <v>86</v>
      </c>
      <c r="H1307" s="3" t="s">
        <v>54</v>
      </c>
      <c r="I1307" s="3" t="s">
        <v>191</v>
      </c>
      <c r="J1307" s="3" t="s">
        <v>104</v>
      </c>
      <c r="K1307" s="3" t="s">
        <v>104</v>
      </c>
      <c r="L1307" s="6" t="s">
        <v>191</v>
      </c>
      <c r="M1307" s="3" t="s">
        <v>272</v>
      </c>
      <c r="N1307" s="3" t="s">
        <v>5898</v>
      </c>
      <c r="O1307" s="3" t="s">
        <v>92</v>
      </c>
      <c r="P1307" s="3" t="s">
        <v>213</v>
      </c>
      <c r="Q1307" s="3" t="s">
        <v>31</v>
      </c>
      <c r="R1307" s="3">
        <v>43</v>
      </c>
      <c r="S1307" s="3">
        <v>36</v>
      </c>
      <c r="T1307" s="3">
        <v>18.899999999999999</v>
      </c>
      <c r="U1307" s="3">
        <v>125</v>
      </c>
      <c r="V1307" s="3">
        <v>120</v>
      </c>
      <c r="W1307" s="3">
        <v>4.5</v>
      </c>
      <c r="X1307" s="32">
        <v>503</v>
      </c>
      <c r="Y1307" s="33">
        <v>503</v>
      </c>
      <c r="Z1307" s="3">
        <v>0</v>
      </c>
      <c r="AA1307" s="3">
        <v>23047.52</v>
      </c>
      <c r="AB1307" s="3">
        <v>23057.7</v>
      </c>
      <c r="AC1307" s="3">
        <v>23047.52</v>
      </c>
      <c r="AD1307" s="3">
        <v>23057.7</v>
      </c>
    </row>
    <row r="1308" spans="1:30" x14ac:dyDescent="0.3">
      <c r="A1308" s="3" t="s">
        <v>5899</v>
      </c>
      <c r="B1308" s="4">
        <v>71828</v>
      </c>
      <c r="C1308" s="4">
        <v>69</v>
      </c>
      <c r="D1308" s="4" t="s">
        <v>25</v>
      </c>
      <c r="E1308" s="5" t="s">
        <v>45</v>
      </c>
      <c r="F1308" s="3" t="s">
        <v>5900</v>
      </c>
      <c r="G1308" s="4" t="s">
        <v>86</v>
      </c>
      <c r="H1308" s="3" t="s">
        <v>54</v>
      </c>
      <c r="I1308" s="3" t="s">
        <v>191</v>
      </c>
      <c r="J1308" s="3" t="s">
        <v>104</v>
      </c>
      <c r="K1308" s="3" t="s">
        <v>104</v>
      </c>
      <c r="L1308" s="6" t="s">
        <v>191</v>
      </c>
      <c r="M1308" s="3" t="s">
        <v>211</v>
      </c>
      <c r="N1308" s="3" t="s">
        <v>5901</v>
      </c>
      <c r="O1308" s="3" t="s">
        <v>92</v>
      </c>
      <c r="P1308" s="3" t="s">
        <v>55</v>
      </c>
      <c r="Q1308" s="3" t="s">
        <v>31</v>
      </c>
      <c r="R1308" s="3">
        <v>33</v>
      </c>
      <c r="S1308" s="3">
        <v>25</v>
      </c>
      <c r="T1308" s="3">
        <v>33.299999999999997</v>
      </c>
      <c r="U1308" s="3">
        <v>114</v>
      </c>
      <c r="V1308" s="3">
        <v>107</v>
      </c>
      <c r="W1308" s="3">
        <v>6.5</v>
      </c>
      <c r="X1308" s="32">
        <v>393</v>
      </c>
      <c r="Y1308" s="33">
        <v>396</v>
      </c>
      <c r="Z1308" s="3">
        <v>-0.7</v>
      </c>
      <c r="AA1308" s="3">
        <v>23047.16</v>
      </c>
      <c r="AB1308" s="3">
        <v>23106.240000000002</v>
      </c>
      <c r="AC1308" s="3">
        <v>23047.16</v>
      </c>
      <c r="AD1308" s="3">
        <v>23106.240000000002</v>
      </c>
    </row>
    <row r="1309" spans="1:30" x14ac:dyDescent="0.3">
      <c r="A1309" s="3" t="s">
        <v>5902</v>
      </c>
      <c r="B1309" s="4">
        <v>84367</v>
      </c>
      <c r="C1309" s="4">
        <v>107</v>
      </c>
      <c r="D1309" s="4" t="s">
        <v>25</v>
      </c>
      <c r="E1309" s="5" t="s">
        <v>45</v>
      </c>
      <c r="F1309" s="3" t="s">
        <v>5903</v>
      </c>
      <c r="G1309" s="4" t="s">
        <v>86</v>
      </c>
      <c r="H1309" s="3" t="s">
        <v>54</v>
      </c>
      <c r="I1309" s="3" t="s">
        <v>191</v>
      </c>
      <c r="J1309" s="3" t="s">
        <v>104</v>
      </c>
      <c r="K1309" s="3" t="s">
        <v>104</v>
      </c>
      <c r="L1309" s="6" t="s">
        <v>191</v>
      </c>
      <c r="M1309" s="3" t="s">
        <v>272</v>
      </c>
      <c r="N1309" s="3" t="s">
        <v>5904</v>
      </c>
      <c r="O1309" s="3" t="s">
        <v>92</v>
      </c>
      <c r="P1309" s="3" t="s">
        <v>213</v>
      </c>
      <c r="Q1309" s="3" t="s">
        <v>31</v>
      </c>
      <c r="R1309" s="3">
        <v>36</v>
      </c>
      <c r="S1309" s="3">
        <v>39</v>
      </c>
      <c r="T1309" s="3">
        <v>-5.7</v>
      </c>
      <c r="U1309" s="3">
        <v>131</v>
      </c>
      <c r="V1309" s="3">
        <v>129</v>
      </c>
      <c r="W1309" s="3">
        <v>1.4</v>
      </c>
      <c r="X1309" s="32">
        <v>502</v>
      </c>
      <c r="Y1309" s="33">
        <v>537</v>
      </c>
      <c r="Z1309" s="3">
        <v>-6.6</v>
      </c>
      <c r="AA1309" s="3">
        <v>22986.44</v>
      </c>
      <c r="AB1309" s="3">
        <v>24610.15</v>
      </c>
      <c r="AC1309" s="3">
        <v>22986.44</v>
      </c>
      <c r="AD1309" s="3">
        <v>24610.15</v>
      </c>
    </row>
    <row r="1310" spans="1:30" x14ac:dyDescent="0.3">
      <c r="A1310" s="3" t="s">
        <v>1178</v>
      </c>
      <c r="B1310" s="4">
        <v>28246</v>
      </c>
      <c r="C1310" s="4">
        <v>63</v>
      </c>
      <c r="D1310" s="4" t="s">
        <v>25</v>
      </c>
      <c r="E1310" s="5" t="s">
        <v>45</v>
      </c>
      <c r="F1310" s="3" t="s">
        <v>1179</v>
      </c>
      <c r="G1310" s="4" t="s">
        <v>86</v>
      </c>
      <c r="H1310" s="3" t="s">
        <v>153</v>
      </c>
      <c r="I1310" s="3" t="s">
        <v>153</v>
      </c>
      <c r="J1310" s="3" t="s">
        <v>132</v>
      </c>
      <c r="K1310" s="3" t="s">
        <v>132</v>
      </c>
      <c r="L1310" s="6" t="s">
        <v>153</v>
      </c>
      <c r="M1310" s="3" t="s">
        <v>154</v>
      </c>
      <c r="N1310" s="3" t="s">
        <v>1180</v>
      </c>
      <c r="O1310" s="3" t="s">
        <v>156</v>
      </c>
      <c r="P1310" s="3" t="s">
        <v>128</v>
      </c>
      <c r="Q1310" s="3" t="s">
        <v>60</v>
      </c>
      <c r="R1310" s="3">
        <v>14</v>
      </c>
      <c r="S1310" s="3">
        <v>8</v>
      </c>
      <c r="T1310" s="3">
        <v>75</v>
      </c>
      <c r="U1310" s="3">
        <v>38</v>
      </c>
      <c r="V1310" s="3">
        <v>36</v>
      </c>
      <c r="W1310" s="3">
        <v>5.6</v>
      </c>
      <c r="X1310" s="32">
        <v>126</v>
      </c>
      <c r="Y1310" s="33">
        <v>114</v>
      </c>
      <c r="Z1310" s="3">
        <v>10.1</v>
      </c>
      <c r="AA1310" s="3">
        <v>22930.799999999999</v>
      </c>
      <c r="AB1310" s="3">
        <v>20249.23</v>
      </c>
      <c r="AC1310" s="3">
        <v>24418.799999999999</v>
      </c>
      <c r="AD1310" s="3">
        <v>21915.23</v>
      </c>
    </row>
    <row r="1311" spans="1:30" x14ac:dyDescent="0.3">
      <c r="A1311" s="3" t="s">
        <v>4888</v>
      </c>
      <c r="B1311" s="4">
        <v>19485</v>
      </c>
      <c r="C1311" s="4">
        <v>92</v>
      </c>
      <c r="D1311" s="4" t="s">
        <v>25</v>
      </c>
      <c r="E1311" s="5" t="s">
        <v>45</v>
      </c>
      <c r="F1311" s="3" t="s">
        <v>4889</v>
      </c>
      <c r="G1311" s="4" t="s">
        <v>86</v>
      </c>
      <c r="H1311" s="3" t="s">
        <v>758</v>
      </c>
      <c r="I1311" s="3" t="s">
        <v>175</v>
      </c>
      <c r="J1311" s="3" t="s">
        <v>146</v>
      </c>
      <c r="K1311" s="3" t="s">
        <v>146</v>
      </c>
      <c r="L1311" s="6" t="s">
        <v>175</v>
      </c>
      <c r="M1311" s="3" t="s">
        <v>176</v>
      </c>
      <c r="N1311" s="3" t="s">
        <v>4890</v>
      </c>
      <c r="O1311" s="3" t="s">
        <v>178</v>
      </c>
      <c r="P1311" s="3" t="s">
        <v>57</v>
      </c>
      <c r="Q1311" s="3" t="s">
        <v>31</v>
      </c>
      <c r="R1311" s="3">
        <v>2</v>
      </c>
      <c r="S1311" s="3">
        <v>3</v>
      </c>
      <c r="T1311" s="3">
        <v>-20</v>
      </c>
      <c r="U1311" s="3">
        <v>19</v>
      </c>
      <c r="V1311" s="3">
        <v>30</v>
      </c>
      <c r="W1311" s="3">
        <v>-38.200000000000003</v>
      </c>
      <c r="X1311" s="32">
        <v>60</v>
      </c>
      <c r="Y1311" s="33">
        <v>65</v>
      </c>
      <c r="Z1311" s="3">
        <v>-8.4</v>
      </c>
      <c r="AA1311" s="3">
        <v>22863.84</v>
      </c>
      <c r="AB1311" s="3">
        <v>25725.02</v>
      </c>
      <c r="AC1311" s="3">
        <v>24475.919999999998</v>
      </c>
      <c r="AD1311" s="3">
        <v>26347.1</v>
      </c>
    </row>
    <row r="1312" spans="1:30" x14ac:dyDescent="0.3">
      <c r="A1312" s="3" t="s">
        <v>5905</v>
      </c>
      <c r="B1312" s="4">
        <v>44046</v>
      </c>
      <c r="C1312" s="4">
        <v>138</v>
      </c>
      <c r="D1312" s="4" t="s">
        <v>25</v>
      </c>
      <c r="E1312" s="5" t="s">
        <v>45</v>
      </c>
      <c r="F1312" s="3" t="s">
        <v>5906</v>
      </c>
      <c r="G1312" s="4" t="s">
        <v>86</v>
      </c>
      <c r="H1312" s="3" t="s">
        <v>299</v>
      </c>
      <c r="I1312" s="3" t="s">
        <v>299</v>
      </c>
      <c r="J1312" s="3" t="s">
        <v>104</v>
      </c>
      <c r="K1312" s="3" t="s">
        <v>104</v>
      </c>
      <c r="L1312" s="6" t="s">
        <v>299</v>
      </c>
      <c r="M1312" s="3" t="s">
        <v>445</v>
      </c>
      <c r="N1312" s="3" t="s">
        <v>5907</v>
      </c>
      <c r="O1312" s="3" t="s">
        <v>301</v>
      </c>
      <c r="P1312" s="3" t="s">
        <v>55</v>
      </c>
      <c r="Q1312" s="3" t="s">
        <v>31</v>
      </c>
      <c r="R1312" s="3">
        <v>36</v>
      </c>
      <c r="S1312" s="3">
        <v>25</v>
      </c>
      <c r="T1312" s="3">
        <v>43.4</v>
      </c>
      <c r="U1312" s="3">
        <v>84</v>
      </c>
      <c r="V1312" s="3">
        <v>87</v>
      </c>
      <c r="W1312" s="3">
        <v>-3.3</v>
      </c>
      <c r="X1312" s="32">
        <v>333</v>
      </c>
      <c r="Y1312" s="33">
        <v>377</v>
      </c>
      <c r="Z1312" s="3">
        <v>-11.6</v>
      </c>
      <c r="AA1312" s="3">
        <v>22830.84</v>
      </c>
      <c r="AB1312" s="3">
        <v>25735.87</v>
      </c>
      <c r="AC1312" s="3">
        <v>22830.84</v>
      </c>
      <c r="AD1312" s="3">
        <v>25735.87</v>
      </c>
    </row>
    <row r="1313" spans="1:30" x14ac:dyDescent="0.3">
      <c r="A1313" s="3" t="s">
        <v>3894</v>
      </c>
      <c r="B1313" s="4">
        <v>77264</v>
      </c>
      <c r="C1313" s="4">
        <v>97</v>
      </c>
      <c r="D1313" s="4" t="s">
        <v>25</v>
      </c>
      <c r="E1313" s="5" t="s">
        <v>45</v>
      </c>
      <c r="F1313" s="3" t="s">
        <v>3895</v>
      </c>
      <c r="G1313" s="4" t="s">
        <v>86</v>
      </c>
      <c r="H1313" s="3" t="s">
        <v>54</v>
      </c>
      <c r="I1313" s="3" t="s">
        <v>191</v>
      </c>
      <c r="J1313" s="3" t="s">
        <v>132</v>
      </c>
      <c r="K1313" s="3" t="s">
        <v>132</v>
      </c>
      <c r="L1313" s="6" t="s">
        <v>191</v>
      </c>
      <c r="M1313" s="3" t="s">
        <v>211</v>
      </c>
      <c r="N1313" s="3" t="s">
        <v>3896</v>
      </c>
      <c r="O1313" s="3" t="s">
        <v>92</v>
      </c>
      <c r="P1313" s="3" t="s">
        <v>1122</v>
      </c>
      <c r="Q1313" s="3" t="s">
        <v>29</v>
      </c>
      <c r="R1313" s="3">
        <v>15</v>
      </c>
      <c r="S1313" s="3">
        <v>7</v>
      </c>
      <c r="T1313" s="3">
        <v>114.3</v>
      </c>
      <c r="U1313" s="3">
        <v>33</v>
      </c>
      <c r="V1313" s="3">
        <v>30</v>
      </c>
      <c r="W1313" s="3">
        <v>11.9</v>
      </c>
      <c r="X1313" s="32">
        <v>120</v>
      </c>
      <c r="Y1313" s="33">
        <v>123</v>
      </c>
      <c r="Z1313" s="3">
        <v>-2.4</v>
      </c>
      <c r="AA1313" s="3">
        <v>22771.919999999998</v>
      </c>
      <c r="AB1313" s="3">
        <v>23343.599999999999</v>
      </c>
      <c r="AC1313" s="3">
        <v>22771.919999999998</v>
      </c>
      <c r="AD1313" s="3">
        <v>23343.599999999999</v>
      </c>
    </row>
    <row r="1314" spans="1:30" x14ac:dyDescent="0.3">
      <c r="A1314" s="3" t="s">
        <v>3897</v>
      </c>
      <c r="B1314" s="4">
        <v>73054</v>
      </c>
      <c r="C1314" s="4">
        <v>72</v>
      </c>
      <c r="D1314" s="4" t="s">
        <v>25</v>
      </c>
      <c r="E1314" s="5" t="s">
        <v>45</v>
      </c>
      <c r="F1314" s="3" t="s">
        <v>3898</v>
      </c>
      <c r="G1314" s="4" t="s">
        <v>86</v>
      </c>
      <c r="H1314" s="3" t="s">
        <v>54</v>
      </c>
      <c r="I1314" s="3" t="s">
        <v>191</v>
      </c>
      <c r="J1314" s="3" t="s">
        <v>132</v>
      </c>
      <c r="K1314" s="3" t="s">
        <v>132</v>
      </c>
      <c r="L1314" s="6" t="s">
        <v>191</v>
      </c>
      <c r="M1314" s="3" t="s">
        <v>211</v>
      </c>
      <c r="N1314" s="3" t="s">
        <v>3899</v>
      </c>
      <c r="O1314" s="3" t="s">
        <v>92</v>
      </c>
      <c r="P1314" s="3" t="s">
        <v>41</v>
      </c>
      <c r="Q1314" s="3" t="s">
        <v>31</v>
      </c>
      <c r="R1314" s="3">
        <v>5</v>
      </c>
      <c r="S1314" s="3">
        <v>9</v>
      </c>
      <c r="T1314" s="3">
        <v>-50</v>
      </c>
      <c r="U1314" s="3">
        <v>32</v>
      </c>
      <c r="V1314" s="3">
        <v>16</v>
      </c>
      <c r="W1314" s="3">
        <v>92.9</v>
      </c>
      <c r="X1314" s="32">
        <v>137</v>
      </c>
      <c r="Y1314" s="33">
        <v>153</v>
      </c>
      <c r="Z1314" s="3">
        <v>-10.6</v>
      </c>
      <c r="AA1314" s="3">
        <v>22760.22</v>
      </c>
      <c r="AB1314" s="3">
        <v>25536.85</v>
      </c>
      <c r="AC1314" s="3">
        <v>24296.22</v>
      </c>
      <c r="AD1314" s="3">
        <v>27168.85</v>
      </c>
    </row>
    <row r="1315" spans="1:30" x14ac:dyDescent="0.3">
      <c r="A1315" s="3" t="s">
        <v>1181</v>
      </c>
      <c r="B1315" s="4">
        <v>88540</v>
      </c>
      <c r="C1315" s="4">
        <v>91</v>
      </c>
      <c r="D1315" s="4" t="s">
        <v>25</v>
      </c>
      <c r="E1315" s="5" t="s">
        <v>45</v>
      </c>
      <c r="F1315" s="3" t="s">
        <v>1182</v>
      </c>
      <c r="G1315" s="4" t="s">
        <v>86</v>
      </c>
      <c r="H1315" s="3" t="s">
        <v>245</v>
      </c>
      <c r="I1315" s="3" t="s">
        <v>245</v>
      </c>
      <c r="J1315" s="3" t="s">
        <v>132</v>
      </c>
      <c r="K1315" s="3" t="s">
        <v>132</v>
      </c>
      <c r="L1315" s="6" t="s">
        <v>245</v>
      </c>
      <c r="M1315" s="3" t="s">
        <v>184</v>
      </c>
      <c r="N1315" s="3" t="s">
        <v>1183</v>
      </c>
      <c r="O1315" s="3" t="s">
        <v>248</v>
      </c>
      <c r="P1315" s="3" t="s">
        <v>57</v>
      </c>
      <c r="Q1315" s="3" t="s">
        <v>31</v>
      </c>
      <c r="R1315" s="3">
        <v>9</v>
      </c>
      <c r="S1315" s="3">
        <v>6</v>
      </c>
      <c r="T1315" s="3">
        <v>65.7</v>
      </c>
      <c r="U1315" s="3">
        <v>36</v>
      </c>
      <c r="V1315" s="3">
        <v>23</v>
      </c>
      <c r="W1315" s="3">
        <v>53.7</v>
      </c>
      <c r="X1315" s="32">
        <v>103</v>
      </c>
      <c r="Y1315" s="33">
        <v>87</v>
      </c>
      <c r="Z1315" s="3">
        <v>17.7</v>
      </c>
      <c r="AA1315" s="3">
        <v>22748.85</v>
      </c>
      <c r="AB1315" s="3">
        <v>19335.599999999999</v>
      </c>
      <c r="AC1315" s="3">
        <v>22748.85</v>
      </c>
      <c r="AD1315" s="3">
        <v>19335.599999999999</v>
      </c>
    </row>
    <row r="1316" spans="1:30" x14ac:dyDescent="0.3">
      <c r="A1316" s="3" t="s">
        <v>335</v>
      </c>
      <c r="B1316" s="4">
        <v>2229</v>
      </c>
      <c r="C1316" s="4">
        <v>133</v>
      </c>
      <c r="D1316" s="4" t="s">
        <v>25</v>
      </c>
      <c r="E1316" s="5" t="s">
        <v>45</v>
      </c>
      <c r="F1316" s="3" t="s">
        <v>336</v>
      </c>
      <c r="G1316" s="4" t="s">
        <v>86</v>
      </c>
      <c r="H1316" s="3" t="s">
        <v>174</v>
      </c>
      <c r="I1316" s="3" t="s">
        <v>116</v>
      </c>
      <c r="J1316" s="3" t="s">
        <v>116</v>
      </c>
      <c r="K1316" s="3" t="s">
        <v>104</v>
      </c>
      <c r="L1316" s="6" t="s">
        <v>116</v>
      </c>
      <c r="M1316" s="3" t="s">
        <v>192</v>
      </c>
      <c r="N1316" s="3" t="s">
        <v>337</v>
      </c>
      <c r="O1316" s="3" t="s">
        <v>119</v>
      </c>
      <c r="P1316" s="3" t="s">
        <v>55</v>
      </c>
      <c r="Q1316" s="3" t="s">
        <v>31</v>
      </c>
      <c r="X1316" s="32">
        <v>298</v>
      </c>
      <c r="Y1316" s="33">
        <v>299</v>
      </c>
      <c r="Z1316" s="3">
        <v>-0.4</v>
      </c>
      <c r="AA1316" s="3">
        <v>22701.25</v>
      </c>
      <c r="AB1316" s="3">
        <v>22783.8</v>
      </c>
      <c r="AC1316" s="3">
        <v>22701.25</v>
      </c>
      <c r="AD1316" s="3">
        <v>22783.8</v>
      </c>
    </row>
    <row r="1317" spans="1:30" x14ac:dyDescent="0.3">
      <c r="A1317" s="3" t="s">
        <v>5908</v>
      </c>
      <c r="B1317" s="4">
        <v>87938</v>
      </c>
      <c r="C1317" s="4">
        <v>26</v>
      </c>
      <c r="D1317" s="4" t="s">
        <v>25</v>
      </c>
      <c r="E1317" s="5" t="s">
        <v>45</v>
      </c>
      <c r="F1317" s="3" t="s">
        <v>5909</v>
      </c>
      <c r="G1317" s="4" t="s">
        <v>86</v>
      </c>
      <c r="H1317" s="3" t="s">
        <v>245</v>
      </c>
      <c r="I1317" s="3" t="s">
        <v>245</v>
      </c>
      <c r="J1317" s="3" t="s">
        <v>104</v>
      </c>
      <c r="K1317" s="3" t="s">
        <v>104</v>
      </c>
      <c r="L1317" s="6" t="s">
        <v>245</v>
      </c>
      <c r="M1317" s="3" t="s">
        <v>529</v>
      </c>
      <c r="N1317" s="3" t="s">
        <v>5910</v>
      </c>
      <c r="O1317" s="3" t="s">
        <v>248</v>
      </c>
      <c r="P1317" s="3" t="s">
        <v>64</v>
      </c>
      <c r="Q1317" s="3" t="s">
        <v>31</v>
      </c>
      <c r="R1317" s="3">
        <v>21</v>
      </c>
      <c r="S1317" s="3">
        <v>18</v>
      </c>
      <c r="T1317" s="3">
        <v>20</v>
      </c>
      <c r="U1317" s="3">
        <v>68</v>
      </c>
      <c r="V1317" s="3">
        <v>74</v>
      </c>
      <c r="W1317" s="3">
        <v>-7.9</v>
      </c>
      <c r="X1317" s="32">
        <v>282</v>
      </c>
      <c r="Y1317" s="33">
        <v>317</v>
      </c>
      <c r="Z1317" s="3">
        <v>-11</v>
      </c>
      <c r="AA1317" s="3">
        <v>22673.4</v>
      </c>
      <c r="AB1317" s="3">
        <v>22913.279999999999</v>
      </c>
      <c r="AC1317" s="3">
        <v>22673.4</v>
      </c>
      <c r="AD1317" s="3">
        <v>22913.279999999999</v>
      </c>
    </row>
    <row r="1318" spans="1:30" x14ac:dyDescent="0.3">
      <c r="A1318" s="3" t="s">
        <v>660</v>
      </c>
      <c r="B1318" s="4">
        <v>33597</v>
      </c>
      <c r="C1318" s="4">
        <v>97</v>
      </c>
      <c r="D1318" s="4" t="s">
        <v>25</v>
      </c>
      <c r="E1318" s="5">
        <v>43221</v>
      </c>
      <c r="F1318" s="3" t="s">
        <v>661</v>
      </c>
      <c r="G1318" s="4" t="s">
        <v>86</v>
      </c>
      <c r="H1318" s="3" t="s">
        <v>252</v>
      </c>
      <c r="I1318" s="3" t="s">
        <v>252</v>
      </c>
      <c r="J1318" s="3" t="s">
        <v>89</v>
      </c>
      <c r="K1318" s="3" t="s">
        <v>89</v>
      </c>
      <c r="L1318" s="6" t="s">
        <v>252</v>
      </c>
      <c r="M1318" s="3" t="s">
        <v>154</v>
      </c>
      <c r="N1318" s="3" t="s">
        <v>662</v>
      </c>
      <c r="O1318" s="3" t="s">
        <v>311</v>
      </c>
      <c r="P1318" s="3" t="s">
        <v>57</v>
      </c>
      <c r="Q1318" s="3" t="s">
        <v>31</v>
      </c>
      <c r="R1318" s="3">
        <v>14</v>
      </c>
      <c r="S1318" s="3">
        <v>28</v>
      </c>
      <c r="T1318" s="3">
        <v>-50</v>
      </c>
      <c r="U1318" s="3">
        <v>63</v>
      </c>
      <c r="V1318" s="3">
        <v>91</v>
      </c>
      <c r="W1318" s="3">
        <v>-30.6</v>
      </c>
      <c r="X1318" s="32">
        <v>185</v>
      </c>
      <c r="Y1318" s="33">
        <v>229</v>
      </c>
      <c r="Z1318" s="3">
        <v>-19.5</v>
      </c>
      <c r="AA1318" s="3">
        <v>22646.880000000001</v>
      </c>
      <c r="AB1318" s="3">
        <v>25815.360000000001</v>
      </c>
      <c r="AC1318" s="3">
        <v>22646.880000000001</v>
      </c>
      <c r="AD1318" s="3">
        <v>28310.400000000001</v>
      </c>
    </row>
    <row r="1319" spans="1:30" x14ac:dyDescent="0.3">
      <c r="A1319" s="3" t="s">
        <v>4891</v>
      </c>
      <c r="B1319" s="4">
        <v>22209</v>
      </c>
      <c r="C1319" s="4">
        <v>72</v>
      </c>
      <c r="D1319" s="4" t="s">
        <v>25</v>
      </c>
      <c r="E1319" s="5">
        <v>42923</v>
      </c>
      <c r="F1319" s="3" t="s">
        <v>4892</v>
      </c>
      <c r="G1319" s="4" t="s">
        <v>86</v>
      </c>
      <c r="H1319" s="3" t="s">
        <v>758</v>
      </c>
      <c r="I1319" s="3" t="s">
        <v>175</v>
      </c>
      <c r="J1319" s="3" t="s">
        <v>146</v>
      </c>
      <c r="K1319" s="3" t="s">
        <v>146</v>
      </c>
      <c r="L1319" s="6" t="s">
        <v>175</v>
      </c>
      <c r="M1319" s="3" t="s">
        <v>176</v>
      </c>
      <c r="N1319" s="3" t="s">
        <v>4893</v>
      </c>
      <c r="O1319" s="3" t="s">
        <v>178</v>
      </c>
      <c r="P1319" s="3" t="s">
        <v>49</v>
      </c>
      <c r="Q1319" s="3" t="s">
        <v>50</v>
      </c>
      <c r="R1319" s="3">
        <v>3</v>
      </c>
      <c r="S1319" s="3">
        <v>2</v>
      </c>
      <c r="T1319" s="3">
        <v>66.7</v>
      </c>
      <c r="U1319" s="3">
        <v>7</v>
      </c>
      <c r="V1319" s="3">
        <v>6</v>
      </c>
      <c r="W1319" s="3">
        <v>22.2</v>
      </c>
      <c r="X1319" s="32">
        <v>65</v>
      </c>
      <c r="Y1319" s="33">
        <v>47</v>
      </c>
      <c r="Z1319" s="3">
        <v>38</v>
      </c>
      <c r="AA1319" s="3">
        <v>22530.41</v>
      </c>
      <c r="AB1319" s="3">
        <v>16954.8</v>
      </c>
      <c r="AC1319" s="3">
        <v>23400.41</v>
      </c>
      <c r="AD1319" s="3">
        <v>16954.8</v>
      </c>
    </row>
    <row r="1320" spans="1:30" x14ac:dyDescent="0.3">
      <c r="A1320" s="3" t="s">
        <v>5911</v>
      </c>
      <c r="B1320" s="4">
        <v>43788</v>
      </c>
      <c r="C1320" s="4">
        <v>73</v>
      </c>
      <c r="D1320" s="4" t="s">
        <v>25</v>
      </c>
      <c r="E1320" s="5" t="s">
        <v>45</v>
      </c>
      <c r="F1320" s="3" t="s">
        <v>5912</v>
      </c>
      <c r="G1320" s="4" t="s">
        <v>86</v>
      </c>
      <c r="H1320" s="3" t="s">
        <v>299</v>
      </c>
      <c r="I1320" s="3" t="s">
        <v>299</v>
      </c>
      <c r="J1320" s="3" t="s">
        <v>104</v>
      </c>
      <c r="K1320" s="3" t="s">
        <v>104</v>
      </c>
      <c r="L1320" s="6" t="s">
        <v>299</v>
      </c>
      <c r="M1320" s="3" t="s">
        <v>317</v>
      </c>
      <c r="N1320" s="3" t="s">
        <v>5913</v>
      </c>
      <c r="O1320" s="3" t="s">
        <v>301</v>
      </c>
      <c r="P1320" s="3" t="s">
        <v>57</v>
      </c>
      <c r="Q1320" s="3" t="s">
        <v>31</v>
      </c>
      <c r="R1320" s="3">
        <v>46</v>
      </c>
      <c r="S1320" s="3">
        <v>42</v>
      </c>
      <c r="T1320" s="3">
        <v>7.3</v>
      </c>
      <c r="U1320" s="3">
        <v>117</v>
      </c>
      <c r="V1320" s="3">
        <v>112</v>
      </c>
      <c r="W1320" s="3">
        <v>3.8</v>
      </c>
      <c r="X1320" s="32">
        <v>445</v>
      </c>
      <c r="Y1320" s="33">
        <v>417</v>
      </c>
      <c r="Z1320" s="3">
        <v>6.6</v>
      </c>
      <c r="AA1320" s="3">
        <v>22460.01</v>
      </c>
      <c r="AB1320" s="3">
        <v>25418.25</v>
      </c>
      <c r="AC1320" s="3">
        <v>22460.01</v>
      </c>
      <c r="AD1320" s="3">
        <v>25418.25</v>
      </c>
    </row>
    <row r="1321" spans="1:30" x14ac:dyDescent="0.3">
      <c r="A1321" s="3" t="s">
        <v>4894</v>
      </c>
      <c r="B1321" s="4">
        <v>64746</v>
      </c>
      <c r="C1321" s="4">
        <v>95</v>
      </c>
      <c r="D1321" s="4" t="s">
        <v>25</v>
      </c>
      <c r="E1321" s="5" t="s">
        <v>45</v>
      </c>
      <c r="F1321" s="3" t="s">
        <v>4895</v>
      </c>
      <c r="G1321" s="4" t="s">
        <v>86</v>
      </c>
      <c r="H1321" s="3" t="s">
        <v>252</v>
      </c>
      <c r="I1321" s="3" t="s">
        <v>252</v>
      </c>
      <c r="J1321" s="3" t="s">
        <v>146</v>
      </c>
      <c r="K1321" s="3" t="s">
        <v>146</v>
      </c>
      <c r="L1321" s="6" t="s">
        <v>252</v>
      </c>
      <c r="M1321" s="3" t="s">
        <v>184</v>
      </c>
      <c r="N1321" s="3" t="s">
        <v>4896</v>
      </c>
      <c r="O1321" s="3" t="s">
        <v>92</v>
      </c>
      <c r="P1321" s="3" t="s">
        <v>397</v>
      </c>
      <c r="Q1321" s="3" t="s">
        <v>31</v>
      </c>
      <c r="R1321" s="3">
        <v>3</v>
      </c>
      <c r="S1321" s="3">
        <v>3</v>
      </c>
      <c r="T1321" s="3">
        <v>0</v>
      </c>
      <c r="U1321" s="3">
        <v>16</v>
      </c>
      <c r="V1321" s="3">
        <v>18</v>
      </c>
      <c r="W1321" s="3">
        <v>-11.8</v>
      </c>
      <c r="X1321" s="16">
        <v>65</v>
      </c>
      <c r="Y1321" s="7">
        <v>61</v>
      </c>
      <c r="Z1321" s="3">
        <v>7</v>
      </c>
      <c r="AA1321" s="3">
        <v>22428.48</v>
      </c>
      <c r="AB1321" s="3">
        <v>20957.759999999998</v>
      </c>
      <c r="AC1321" s="3">
        <v>22428.48</v>
      </c>
      <c r="AD1321" s="3">
        <v>20957.759999999998</v>
      </c>
    </row>
    <row r="1322" spans="1:30" x14ac:dyDescent="0.3">
      <c r="A1322" s="3" t="s">
        <v>5914</v>
      </c>
      <c r="B1322" s="4">
        <v>20246</v>
      </c>
      <c r="C1322" s="4">
        <v>125</v>
      </c>
      <c r="D1322" s="4" t="s">
        <v>25</v>
      </c>
      <c r="E1322" s="5" t="s">
        <v>45</v>
      </c>
      <c r="F1322" s="3" t="s">
        <v>5915</v>
      </c>
      <c r="G1322" s="4" t="s">
        <v>86</v>
      </c>
      <c r="H1322" s="3" t="s">
        <v>758</v>
      </c>
      <c r="I1322" s="3" t="s">
        <v>175</v>
      </c>
      <c r="J1322" s="3" t="s">
        <v>104</v>
      </c>
      <c r="K1322" s="3" t="s">
        <v>104</v>
      </c>
      <c r="L1322" s="6" t="s">
        <v>175</v>
      </c>
      <c r="M1322" s="3" t="s">
        <v>176</v>
      </c>
      <c r="N1322" s="3" t="s">
        <v>5916</v>
      </c>
      <c r="O1322" s="3" t="s">
        <v>178</v>
      </c>
      <c r="P1322" s="3" t="s">
        <v>57</v>
      </c>
      <c r="Q1322" s="3" t="s">
        <v>31</v>
      </c>
      <c r="R1322" s="3">
        <v>22</v>
      </c>
      <c r="S1322" s="3">
        <v>18</v>
      </c>
      <c r="T1322" s="3">
        <v>22.2</v>
      </c>
      <c r="U1322" s="3">
        <v>57</v>
      </c>
      <c r="V1322" s="3">
        <v>68</v>
      </c>
      <c r="W1322" s="3">
        <v>-15.8</v>
      </c>
      <c r="X1322" s="32">
        <v>270</v>
      </c>
      <c r="Y1322" s="33">
        <v>311</v>
      </c>
      <c r="Z1322" s="3">
        <v>-13.1</v>
      </c>
      <c r="AA1322" s="3">
        <v>22422.95</v>
      </c>
      <c r="AB1322" s="3">
        <v>25801.94</v>
      </c>
      <c r="AC1322" s="3">
        <v>22422.95</v>
      </c>
      <c r="AD1322" s="3">
        <v>25801.94</v>
      </c>
    </row>
    <row r="1323" spans="1:30" x14ac:dyDescent="0.3">
      <c r="A1323" s="3" t="s">
        <v>5917</v>
      </c>
      <c r="B1323" s="4">
        <v>82358</v>
      </c>
      <c r="C1323" s="4">
        <v>41</v>
      </c>
      <c r="D1323" s="4" t="s">
        <v>25</v>
      </c>
      <c r="E1323" s="5" t="s">
        <v>45</v>
      </c>
      <c r="F1323" s="3" t="s">
        <v>5918</v>
      </c>
      <c r="G1323" s="4" t="s">
        <v>86</v>
      </c>
      <c r="H1323" s="3" t="s">
        <v>54</v>
      </c>
      <c r="I1323" s="3" t="s">
        <v>191</v>
      </c>
      <c r="J1323" s="3" t="s">
        <v>104</v>
      </c>
      <c r="K1323" s="3" t="s">
        <v>104</v>
      </c>
      <c r="L1323" s="6" t="s">
        <v>191</v>
      </c>
      <c r="M1323" s="3" t="s">
        <v>272</v>
      </c>
      <c r="N1323" s="3" t="s">
        <v>5919</v>
      </c>
      <c r="O1323" s="3" t="s">
        <v>92</v>
      </c>
      <c r="P1323" s="3" t="s">
        <v>213</v>
      </c>
      <c r="Q1323" s="3" t="s">
        <v>31</v>
      </c>
      <c r="R1323" s="3">
        <v>29</v>
      </c>
      <c r="S1323" s="3">
        <v>37</v>
      </c>
      <c r="T1323" s="3">
        <v>-21.9</v>
      </c>
      <c r="U1323" s="3">
        <v>125</v>
      </c>
      <c r="V1323" s="3">
        <v>114</v>
      </c>
      <c r="W1323" s="3">
        <v>9.6</v>
      </c>
      <c r="X1323" s="32">
        <v>466</v>
      </c>
      <c r="Y1323" s="33">
        <v>445</v>
      </c>
      <c r="Z1323" s="3">
        <v>4.7</v>
      </c>
      <c r="AA1323" s="3">
        <v>22407.84</v>
      </c>
      <c r="AB1323" s="3">
        <v>21406.32</v>
      </c>
      <c r="AC1323" s="3">
        <v>22407.84</v>
      </c>
      <c r="AD1323" s="3">
        <v>21406.32</v>
      </c>
    </row>
    <row r="1324" spans="1:30" x14ac:dyDescent="0.3">
      <c r="A1324" s="3" t="s">
        <v>2419</v>
      </c>
      <c r="B1324" s="4">
        <v>73748</v>
      </c>
      <c r="C1324" s="4">
        <v>103</v>
      </c>
      <c r="D1324" s="4" t="s">
        <v>25</v>
      </c>
      <c r="E1324" s="5" t="s">
        <v>45</v>
      </c>
      <c r="F1324" s="3" t="s">
        <v>2420</v>
      </c>
      <c r="G1324" s="4" t="s">
        <v>86</v>
      </c>
      <c r="H1324" s="3" t="s">
        <v>831</v>
      </c>
      <c r="I1324" s="3" t="s">
        <v>175</v>
      </c>
      <c r="J1324" s="3" t="s">
        <v>89</v>
      </c>
      <c r="K1324" s="3" t="s">
        <v>89</v>
      </c>
      <c r="L1324" s="6" t="s">
        <v>175</v>
      </c>
      <c r="M1324" s="3" t="s">
        <v>184</v>
      </c>
      <c r="N1324" s="3" t="s">
        <v>2421</v>
      </c>
      <c r="O1324" s="3" t="s">
        <v>92</v>
      </c>
      <c r="P1324" s="3" t="s">
        <v>55</v>
      </c>
      <c r="Q1324" s="3" t="s">
        <v>31</v>
      </c>
      <c r="R1324" s="3">
        <v>9</v>
      </c>
      <c r="S1324" s="3">
        <v>8</v>
      </c>
      <c r="T1324" s="3">
        <v>13.7</v>
      </c>
      <c r="U1324" s="3">
        <v>57</v>
      </c>
      <c r="V1324" s="3">
        <v>30</v>
      </c>
      <c r="W1324" s="3">
        <v>90.5</v>
      </c>
      <c r="X1324" s="32">
        <v>195</v>
      </c>
      <c r="Y1324" s="33">
        <v>123</v>
      </c>
      <c r="Z1324" s="3">
        <v>58.5</v>
      </c>
      <c r="AA1324" s="3">
        <v>22327.919999999998</v>
      </c>
      <c r="AB1324" s="3">
        <v>14469.5</v>
      </c>
      <c r="AC1324" s="3">
        <v>23273.919999999998</v>
      </c>
      <c r="AD1324" s="3">
        <v>14661.5</v>
      </c>
    </row>
    <row r="1325" spans="1:30" x14ac:dyDescent="0.3">
      <c r="A1325" s="3" t="s">
        <v>2422</v>
      </c>
      <c r="B1325" s="4">
        <v>46497</v>
      </c>
      <c r="C1325" s="4">
        <v>85</v>
      </c>
      <c r="D1325" s="4" t="s">
        <v>25</v>
      </c>
      <c r="E1325" s="5">
        <v>42709</v>
      </c>
      <c r="F1325" s="3" t="s">
        <v>2423</v>
      </c>
      <c r="G1325" s="4" t="s">
        <v>86</v>
      </c>
      <c r="H1325" s="3" t="s">
        <v>299</v>
      </c>
      <c r="I1325" s="3" t="s">
        <v>299</v>
      </c>
      <c r="J1325" s="3" t="s">
        <v>89</v>
      </c>
      <c r="K1325" s="3" t="s">
        <v>89</v>
      </c>
      <c r="L1325" s="6" t="s">
        <v>299</v>
      </c>
      <c r="M1325" s="3" t="s">
        <v>184</v>
      </c>
      <c r="N1325" s="3" t="s">
        <v>2424</v>
      </c>
      <c r="O1325" s="3" t="s">
        <v>301</v>
      </c>
      <c r="P1325" s="3" t="s">
        <v>128</v>
      </c>
      <c r="Q1325" s="3" t="s">
        <v>60</v>
      </c>
      <c r="R1325" s="3">
        <v>11</v>
      </c>
      <c r="S1325" s="3">
        <v>13</v>
      </c>
      <c r="T1325" s="3">
        <v>-15.4</v>
      </c>
      <c r="U1325" s="3">
        <v>31</v>
      </c>
      <c r="V1325" s="3">
        <v>33</v>
      </c>
      <c r="W1325" s="3">
        <v>-6.1</v>
      </c>
      <c r="X1325" s="32">
        <v>127</v>
      </c>
      <c r="Y1325" s="33">
        <v>114</v>
      </c>
      <c r="Z1325" s="3">
        <v>11.2</v>
      </c>
      <c r="AA1325" s="3">
        <v>22280.400000000001</v>
      </c>
      <c r="AB1325" s="3">
        <v>20441.64</v>
      </c>
      <c r="AC1325" s="3">
        <v>23500.080000000002</v>
      </c>
      <c r="AD1325" s="3">
        <v>21125.4</v>
      </c>
    </row>
    <row r="1326" spans="1:30" x14ac:dyDescent="0.3">
      <c r="A1326" s="3" t="s">
        <v>5920</v>
      </c>
      <c r="B1326" s="4">
        <v>36097</v>
      </c>
      <c r="C1326" s="4">
        <v>26</v>
      </c>
      <c r="D1326" s="4" t="s">
        <v>25</v>
      </c>
      <c r="E1326" s="5" t="s">
        <v>45</v>
      </c>
      <c r="F1326" s="3" t="s">
        <v>5921</v>
      </c>
      <c r="G1326" s="4" t="s">
        <v>86</v>
      </c>
      <c r="H1326" s="3" t="s">
        <v>252</v>
      </c>
      <c r="I1326" s="3" t="s">
        <v>252</v>
      </c>
      <c r="J1326" s="3" t="s">
        <v>104</v>
      </c>
      <c r="K1326" s="3" t="s">
        <v>104</v>
      </c>
      <c r="L1326" s="6" t="s">
        <v>252</v>
      </c>
      <c r="M1326" s="3" t="s">
        <v>154</v>
      </c>
      <c r="N1326" s="3" t="s">
        <v>5922</v>
      </c>
      <c r="O1326" s="3" t="s">
        <v>311</v>
      </c>
      <c r="P1326" s="3" t="s">
        <v>57</v>
      </c>
      <c r="Q1326" s="3" t="s">
        <v>31</v>
      </c>
      <c r="R1326" s="3">
        <v>39</v>
      </c>
      <c r="S1326" s="3">
        <v>29</v>
      </c>
      <c r="T1326" s="3">
        <v>34.700000000000003</v>
      </c>
      <c r="U1326" s="3">
        <v>93</v>
      </c>
      <c r="V1326" s="3">
        <v>85</v>
      </c>
      <c r="W1326" s="3">
        <v>9.1999999999999993</v>
      </c>
      <c r="X1326" s="32">
        <v>378</v>
      </c>
      <c r="Y1326" s="33">
        <v>391</v>
      </c>
      <c r="Z1326" s="3">
        <v>-3.1</v>
      </c>
      <c r="AA1326" s="3">
        <v>22241.18</v>
      </c>
      <c r="AB1326" s="3">
        <v>22952.95</v>
      </c>
      <c r="AC1326" s="3">
        <v>22241.18</v>
      </c>
      <c r="AD1326" s="3">
        <v>22952.95</v>
      </c>
    </row>
    <row r="1327" spans="1:30" x14ac:dyDescent="0.3">
      <c r="A1327" s="3" t="s">
        <v>2425</v>
      </c>
      <c r="B1327" s="4">
        <v>44436</v>
      </c>
      <c r="C1327" s="4">
        <v>120</v>
      </c>
      <c r="D1327" s="4" t="s">
        <v>25</v>
      </c>
      <c r="E1327" s="5" t="s">
        <v>45</v>
      </c>
      <c r="F1327" s="3" t="s">
        <v>2426</v>
      </c>
      <c r="G1327" s="4" t="s">
        <v>86</v>
      </c>
      <c r="H1327" s="3" t="s">
        <v>299</v>
      </c>
      <c r="I1327" s="3" t="s">
        <v>299</v>
      </c>
      <c r="J1327" s="3" t="s">
        <v>89</v>
      </c>
      <c r="K1327" s="3" t="s">
        <v>89</v>
      </c>
      <c r="L1327" s="6" t="s">
        <v>299</v>
      </c>
      <c r="M1327" s="3" t="s">
        <v>184</v>
      </c>
      <c r="N1327" s="3" t="s">
        <v>2427</v>
      </c>
      <c r="O1327" s="3" t="s">
        <v>301</v>
      </c>
      <c r="P1327" s="3" t="s">
        <v>57</v>
      </c>
      <c r="Q1327" s="3" t="s">
        <v>31</v>
      </c>
      <c r="R1327" s="3">
        <v>22</v>
      </c>
      <c r="S1327" s="3">
        <v>22</v>
      </c>
      <c r="T1327" s="3">
        <v>0</v>
      </c>
      <c r="U1327" s="3">
        <v>61</v>
      </c>
      <c r="V1327" s="3">
        <v>67</v>
      </c>
      <c r="W1327" s="3">
        <v>-9</v>
      </c>
      <c r="X1327" s="32">
        <v>201</v>
      </c>
      <c r="Y1327" s="33">
        <v>208</v>
      </c>
      <c r="Z1327" s="3">
        <v>-3.4</v>
      </c>
      <c r="AA1327" s="3">
        <v>22229.42</v>
      </c>
      <c r="AB1327" s="3">
        <v>23013.119999999999</v>
      </c>
      <c r="AC1327" s="3">
        <v>22229.42</v>
      </c>
      <c r="AD1327" s="3">
        <v>23013.119999999999</v>
      </c>
    </row>
    <row r="1328" spans="1:30" x14ac:dyDescent="0.3">
      <c r="A1328" s="3" t="s">
        <v>2428</v>
      </c>
      <c r="B1328" s="4">
        <v>82611</v>
      </c>
      <c r="C1328" s="4">
        <v>205</v>
      </c>
      <c r="D1328" s="4" t="s">
        <v>25</v>
      </c>
      <c r="E1328" s="5" t="s">
        <v>45</v>
      </c>
      <c r="F1328" s="3" t="s">
        <v>2429</v>
      </c>
      <c r="G1328" s="4" t="s">
        <v>86</v>
      </c>
      <c r="H1328" s="3" t="s">
        <v>54</v>
      </c>
      <c r="I1328" s="3" t="s">
        <v>191</v>
      </c>
      <c r="J1328" s="3" t="s">
        <v>89</v>
      </c>
      <c r="K1328" s="3" t="s">
        <v>89</v>
      </c>
      <c r="L1328" s="6" t="s">
        <v>191</v>
      </c>
      <c r="M1328" s="3" t="s">
        <v>272</v>
      </c>
      <c r="N1328" s="3" t="s">
        <v>2430</v>
      </c>
      <c r="O1328" s="3" t="s">
        <v>92</v>
      </c>
      <c r="P1328" s="3" t="s">
        <v>57</v>
      </c>
      <c r="Q1328" s="3" t="s">
        <v>31</v>
      </c>
      <c r="R1328" s="3">
        <v>18</v>
      </c>
      <c r="S1328" s="3">
        <v>13</v>
      </c>
      <c r="T1328" s="3">
        <v>34</v>
      </c>
      <c r="U1328" s="3">
        <v>43</v>
      </c>
      <c r="V1328" s="3">
        <v>49</v>
      </c>
      <c r="W1328" s="3">
        <v>-10.5</v>
      </c>
      <c r="X1328" s="32">
        <v>221</v>
      </c>
      <c r="Y1328" s="33">
        <v>234</v>
      </c>
      <c r="Z1328" s="3">
        <v>-5.3</v>
      </c>
      <c r="AA1328" s="3">
        <v>22200.71</v>
      </c>
      <c r="AB1328" s="3">
        <v>23676.9</v>
      </c>
      <c r="AC1328" s="3">
        <v>22417.85</v>
      </c>
      <c r="AD1328" s="3">
        <v>23676.9</v>
      </c>
    </row>
    <row r="1329" spans="1:30" x14ac:dyDescent="0.3">
      <c r="A1329" s="3" t="s">
        <v>3903</v>
      </c>
      <c r="B1329" s="4">
        <v>75214</v>
      </c>
      <c r="C1329" s="4">
        <v>102</v>
      </c>
      <c r="D1329" s="4" t="s">
        <v>25</v>
      </c>
      <c r="E1329" s="5" t="s">
        <v>45</v>
      </c>
      <c r="F1329" s="3" t="s">
        <v>3904</v>
      </c>
      <c r="G1329" s="4" t="s">
        <v>86</v>
      </c>
      <c r="H1329" s="3" t="s">
        <v>54</v>
      </c>
      <c r="I1329" s="3" t="s">
        <v>191</v>
      </c>
      <c r="J1329" s="3" t="s">
        <v>132</v>
      </c>
      <c r="K1329" s="3" t="s">
        <v>132</v>
      </c>
      <c r="L1329" s="6" t="s">
        <v>252</v>
      </c>
      <c r="M1329" s="3" t="s">
        <v>184</v>
      </c>
      <c r="N1329" s="3" t="s">
        <v>3905</v>
      </c>
      <c r="O1329" s="3" t="s">
        <v>92</v>
      </c>
      <c r="P1329" s="3" t="s">
        <v>3659</v>
      </c>
      <c r="Q1329" s="3" t="s">
        <v>50</v>
      </c>
      <c r="R1329" s="3">
        <v>26</v>
      </c>
      <c r="S1329" s="3">
        <v>8</v>
      </c>
      <c r="T1329" s="3">
        <v>225</v>
      </c>
      <c r="U1329" s="3">
        <v>43</v>
      </c>
      <c r="V1329" s="3">
        <v>42</v>
      </c>
      <c r="W1329" s="3">
        <v>2.4</v>
      </c>
      <c r="X1329" s="32">
        <v>127</v>
      </c>
      <c r="Y1329" s="33">
        <v>209</v>
      </c>
      <c r="Z1329" s="3">
        <v>-39.200000000000003</v>
      </c>
      <c r="AA1329" s="3">
        <v>22121.64</v>
      </c>
      <c r="AB1329" s="3">
        <v>36248.04</v>
      </c>
      <c r="AC1329" s="3">
        <v>23439.119999999999</v>
      </c>
      <c r="AD1329" s="3">
        <v>38573.040000000001</v>
      </c>
    </row>
    <row r="1330" spans="1:30" x14ac:dyDescent="0.3">
      <c r="A1330" s="3" t="s">
        <v>2431</v>
      </c>
      <c r="B1330" s="4">
        <v>43205</v>
      </c>
      <c r="C1330" s="4">
        <v>136</v>
      </c>
      <c r="D1330" s="4" t="s">
        <v>25</v>
      </c>
      <c r="E1330" s="5" t="s">
        <v>45</v>
      </c>
      <c r="F1330" s="3" t="s">
        <v>2432</v>
      </c>
      <c r="G1330" s="4" t="s">
        <v>86</v>
      </c>
      <c r="H1330" s="3" t="s">
        <v>299</v>
      </c>
      <c r="I1330" s="3" t="s">
        <v>299</v>
      </c>
      <c r="J1330" s="3" t="s">
        <v>89</v>
      </c>
      <c r="K1330" s="3" t="s">
        <v>89</v>
      </c>
      <c r="L1330" s="6" t="s">
        <v>299</v>
      </c>
      <c r="M1330" s="3" t="s">
        <v>184</v>
      </c>
      <c r="N1330" s="3" t="s">
        <v>2433</v>
      </c>
      <c r="O1330" s="3" t="s">
        <v>301</v>
      </c>
      <c r="P1330" s="3" t="s">
        <v>63</v>
      </c>
      <c r="Q1330" s="3" t="s">
        <v>31</v>
      </c>
      <c r="R1330" s="3">
        <v>7</v>
      </c>
      <c r="S1330" s="3">
        <v>16</v>
      </c>
      <c r="T1330" s="3">
        <v>-55.7</v>
      </c>
      <c r="U1330" s="3">
        <v>47</v>
      </c>
      <c r="V1330" s="3">
        <v>59</v>
      </c>
      <c r="W1330" s="3">
        <v>-19.5</v>
      </c>
      <c r="X1330" s="32">
        <v>226</v>
      </c>
      <c r="Y1330" s="33">
        <v>202</v>
      </c>
      <c r="Z1330" s="3">
        <v>12</v>
      </c>
      <c r="AA1330" s="3">
        <v>22111.45</v>
      </c>
      <c r="AB1330" s="3">
        <v>22713.48</v>
      </c>
      <c r="AC1330" s="3">
        <v>26145.45</v>
      </c>
      <c r="AD1330" s="3">
        <v>24873.48</v>
      </c>
    </row>
    <row r="1331" spans="1:30" x14ac:dyDescent="0.3">
      <c r="A1331" s="3" t="s">
        <v>3906</v>
      </c>
      <c r="B1331" s="4">
        <v>5816</v>
      </c>
      <c r="C1331" s="4">
        <v>92</v>
      </c>
      <c r="D1331" s="4" t="s">
        <v>25</v>
      </c>
      <c r="E1331" s="5" t="s">
        <v>45</v>
      </c>
      <c r="F1331" s="3" t="s">
        <v>3907</v>
      </c>
      <c r="G1331" s="4" t="s">
        <v>86</v>
      </c>
      <c r="H1331" s="3" t="s">
        <v>900</v>
      </c>
      <c r="I1331" s="3" t="s">
        <v>240</v>
      </c>
      <c r="J1331" s="3" t="s">
        <v>132</v>
      </c>
      <c r="K1331" s="3" t="s">
        <v>132</v>
      </c>
      <c r="L1331" s="6" t="s">
        <v>240</v>
      </c>
      <c r="M1331" s="3" t="s">
        <v>712</v>
      </c>
      <c r="N1331" s="3" t="s">
        <v>3908</v>
      </c>
      <c r="O1331" s="3" t="s">
        <v>178</v>
      </c>
      <c r="P1331" s="3" t="s">
        <v>397</v>
      </c>
      <c r="Q1331" s="3" t="s">
        <v>31</v>
      </c>
      <c r="R1331" s="3">
        <v>2</v>
      </c>
      <c r="S1331" s="3">
        <v>4</v>
      </c>
      <c r="T1331" s="3">
        <v>-42.9</v>
      </c>
      <c r="U1331" s="3">
        <v>11</v>
      </c>
      <c r="V1331" s="3">
        <v>13</v>
      </c>
      <c r="W1331" s="3">
        <v>-12.7</v>
      </c>
      <c r="X1331" s="32">
        <v>58</v>
      </c>
      <c r="Y1331" s="33">
        <v>69</v>
      </c>
      <c r="Z1331" s="3">
        <v>-16.5</v>
      </c>
      <c r="AA1331" s="3">
        <v>22109.4</v>
      </c>
      <c r="AB1331" s="3">
        <v>26486.55</v>
      </c>
      <c r="AC1331" s="3">
        <v>22109.4</v>
      </c>
      <c r="AD1331" s="3">
        <v>26486.55</v>
      </c>
    </row>
    <row r="1332" spans="1:30" x14ac:dyDescent="0.3">
      <c r="A1332" s="3" t="s">
        <v>5923</v>
      </c>
      <c r="B1332" s="4">
        <v>84142</v>
      </c>
      <c r="C1332" s="4">
        <v>108</v>
      </c>
      <c r="D1332" s="4" t="s">
        <v>25</v>
      </c>
      <c r="E1332" s="5" t="s">
        <v>45</v>
      </c>
      <c r="F1332" s="3" t="s">
        <v>5924</v>
      </c>
      <c r="G1332" s="4" t="s">
        <v>86</v>
      </c>
      <c r="H1332" s="3" t="s">
        <v>54</v>
      </c>
      <c r="I1332" s="3" t="s">
        <v>191</v>
      </c>
      <c r="J1332" s="3" t="s">
        <v>104</v>
      </c>
      <c r="K1332" s="3" t="s">
        <v>104</v>
      </c>
      <c r="L1332" s="6" t="s">
        <v>191</v>
      </c>
      <c r="M1332" s="3" t="s">
        <v>272</v>
      </c>
      <c r="N1332" s="3" t="s">
        <v>5925</v>
      </c>
      <c r="O1332" s="3" t="s">
        <v>92</v>
      </c>
      <c r="P1332" s="3" t="s">
        <v>213</v>
      </c>
      <c r="Q1332" s="3" t="s">
        <v>60</v>
      </c>
      <c r="R1332" s="3">
        <v>17</v>
      </c>
      <c r="S1332" s="3">
        <v>16</v>
      </c>
      <c r="T1332" s="3">
        <v>4.2</v>
      </c>
      <c r="U1332" s="3">
        <v>54</v>
      </c>
      <c r="V1332" s="3">
        <v>53</v>
      </c>
      <c r="W1332" s="3">
        <v>2.5</v>
      </c>
      <c r="X1332" s="32">
        <v>219</v>
      </c>
      <c r="Y1332" s="33">
        <v>197</v>
      </c>
      <c r="Z1332" s="3">
        <v>11.5</v>
      </c>
      <c r="AA1332" s="3">
        <v>22108.799999999999</v>
      </c>
      <c r="AB1332" s="3">
        <v>19824</v>
      </c>
      <c r="AC1332" s="3">
        <v>22108.799999999999</v>
      </c>
      <c r="AD1332" s="3">
        <v>19824</v>
      </c>
    </row>
    <row r="1333" spans="1:30" x14ac:dyDescent="0.3">
      <c r="A1333" s="3" t="s">
        <v>4897</v>
      </c>
      <c r="B1333" s="4">
        <v>5104</v>
      </c>
      <c r="C1333" s="4">
        <v>44</v>
      </c>
      <c r="D1333" s="4" t="s">
        <v>25</v>
      </c>
      <c r="E1333" s="5" t="s">
        <v>45</v>
      </c>
      <c r="F1333" s="3" t="s">
        <v>4898</v>
      </c>
      <c r="G1333" s="4" t="s">
        <v>86</v>
      </c>
      <c r="H1333" s="3" t="s">
        <v>900</v>
      </c>
      <c r="I1333" s="3" t="s">
        <v>240</v>
      </c>
      <c r="J1333" s="3" t="s">
        <v>146</v>
      </c>
      <c r="K1333" s="3" t="s">
        <v>146</v>
      </c>
      <c r="L1333" s="6" t="s">
        <v>240</v>
      </c>
      <c r="M1333" s="3" t="s">
        <v>241</v>
      </c>
      <c r="N1333" s="3" t="s">
        <v>4899</v>
      </c>
      <c r="O1333" s="3" t="s">
        <v>178</v>
      </c>
      <c r="P1333" s="3" t="s">
        <v>42</v>
      </c>
      <c r="Q1333" s="3" t="s">
        <v>31</v>
      </c>
      <c r="R1333" s="3">
        <v>1</v>
      </c>
      <c r="S1333" s="3">
        <v>2</v>
      </c>
      <c r="T1333" s="3">
        <v>-75</v>
      </c>
      <c r="U1333" s="3">
        <v>6</v>
      </c>
      <c r="V1333" s="3">
        <v>8</v>
      </c>
      <c r="W1333" s="3">
        <v>-26.7</v>
      </c>
      <c r="X1333" s="32">
        <v>36</v>
      </c>
      <c r="Y1333" s="33">
        <v>33</v>
      </c>
      <c r="Z1333" s="3">
        <v>9</v>
      </c>
      <c r="AA1333" s="3">
        <v>22102.65</v>
      </c>
      <c r="AB1333" s="3">
        <v>19865.349999999999</v>
      </c>
      <c r="AC1333" s="3">
        <v>22981.83</v>
      </c>
      <c r="AD1333" s="3">
        <v>20725.990000000002</v>
      </c>
    </row>
    <row r="1334" spans="1:30" x14ac:dyDescent="0.3">
      <c r="A1334" s="3" t="s">
        <v>5926</v>
      </c>
      <c r="B1334" s="4">
        <v>19248</v>
      </c>
      <c r="C1334" s="4">
        <v>37</v>
      </c>
      <c r="D1334" s="4" t="s">
        <v>25</v>
      </c>
      <c r="E1334" s="5" t="s">
        <v>45</v>
      </c>
      <c r="F1334" s="3" t="s">
        <v>5927</v>
      </c>
      <c r="G1334" s="4" t="s">
        <v>86</v>
      </c>
      <c r="H1334" s="3" t="s">
        <v>731</v>
      </c>
      <c r="I1334" s="3" t="s">
        <v>175</v>
      </c>
      <c r="J1334" s="3" t="s">
        <v>104</v>
      </c>
      <c r="K1334" s="3" t="s">
        <v>104</v>
      </c>
      <c r="L1334" s="6" t="s">
        <v>175</v>
      </c>
      <c r="M1334" s="3" t="s">
        <v>712</v>
      </c>
      <c r="N1334" s="3" t="s">
        <v>5928</v>
      </c>
      <c r="O1334" s="3" t="s">
        <v>178</v>
      </c>
      <c r="P1334" s="3" t="s">
        <v>55</v>
      </c>
      <c r="Q1334" s="3" t="s">
        <v>31</v>
      </c>
      <c r="R1334" s="3">
        <v>27</v>
      </c>
      <c r="S1334" s="3">
        <v>21</v>
      </c>
      <c r="T1334" s="3">
        <v>27.8</v>
      </c>
      <c r="U1334" s="3">
        <v>92</v>
      </c>
      <c r="V1334" s="3">
        <v>84</v>
      </c>
      <c r="W1334" s="3">
        <v>9.1999999999999993</v>
      </c>
      <c r="X1334" s="32">
        <v>341</v>
      </c>
      <c r="Y1334" s="33">
        <v>336</v>
      </c>
      <c r="Z1334" s="3">
        <v>1.5</v>
      </c>
      <c r="AA1334" s="3">
        <v>22035.32</v>
      </c>
      <c r="AB1334" s="3">
        <v>21625</v>
      </c>
      <c r="AC1334" s="3">
        <v>22035.32</v>
      </c>
      <c r="AD1334" s="3">
        <v>21625</v>
      </c>
    </row>
    <row r="1335" spans="1:30" x14ac:dyDescent="0.3">
      <c r="A1335" s="3" t="s">
        <v>4900</v>
      </c>
      <c r="B1335" s="4">
        <v>64710</v>
      </c>
      <c r="C1335" s="4">
        <v>108</v>
      </c>
      <c r="D1335" s="4" t="s">
        <v>25</v>
      </c>
      <c r="E1335" s="5" t="s">
        <v>45</v>
      </c>
      <c r="F1335" s="3" t="s">
        <v>4901</v>
      </c>
      <c r="G1335" s="4" t="s">
        <v>86</v>
      </c>
      <c r="H1335" s="3" t="s">
        <v>252</v>
      </c>
      <c r="I1335" s="3" t="s">
        <v>252</v>
      </c>
      <c r="J1335" s="3" t="s">
        <v>146</v>
      </c>
      <c r="K1335" s="3" t="s">
        <v>146</v>
      </c>
      <c r="L1335" s="6" t="s">
        <v>252</v>
      </c>
      <c r="M1335" s="3" t="s">
        <v>184</v>
      </c>
      <c r="N1335" s="3" t="s">
        <v>4902</v>
      </c>
      <c r="O1335" s="3" t="s">
        <v>92</v>
      </c>
      <c r="P1335" s="3" t="s">
        <v>397</v>
      </c>
      <c r="Q1335" s="3" t="s">
        <v>31</v>
      </c>
      <c r="R1335" s="3">
        <v>3</v>
      </c>
      <c r="S1335" s="3">
        <v>5</v>
      </c>
      <c r="T1335" s="3">
        <v>-37.5</v>
      </c>
      <c r="U1335" s="3">
        <v>12</v>
      </c>
      <c r="V1335" s="3">
        <v>13</v>
      </c>
      <c r="W1335" s="3">
        <v>-10</v>
      </c>
      <c r="X1335" s="16">
        <v>52</v>
      </c>
      <c r="Y1335" s="7">
        <v>66</v>
      </c>
      <c r="Z1335" s="3">
        <v>-21</v>
      </c>
      <c r="AA1335" s="3">
        <v>21972.6</v>
      </c>
      <c r="AB1335" s="3">
        <v>27810.9</v>
      </c>
      <c r="AC1335" s="3">
        <v>21972.6</v>
      </c>
      <c r="AD1335" s="3">
        <v>27810.9</v>
      </c>
    </row>
    <row r="1336" spans="1:30" x14ac:dyDescent="0.3">
      <c r="A1336" s="3" t="s">
        <v>2434</v>
      </c>
      <c r="B1336" s="4">
        <v>30317</v>
      </c>
      <c r="C1336" s="4">
        <v>53</v>
      </c>
      <c r="D1336" s="4" t="s">
        <v>25</v>
      </c>
      <c r="E1336" s="5" t="s">
        <v>45</v>
      </c>
      <c r="F1336" s="3" t="s">
        <v>2435</v>
      </c>
      <c r="G1336" s="4" t="s">
        <v>86</v>
      </c>
      <c r="H1336" s="3" t="s">
        <v>153</v>
      </c>
      <c r="I1336" s="3" t="s">
        <v>153</v>
      </c>
      <c r="J1336" s="3" t="s">
        <v>89</v>
      </c>
      <c r="K1336" s="3" t="s">
        <v>89</v>
      </c>
      <c r="L1336" s="6" t="s">
        <v>153</v>
      </c>
      <c r="M1336" s="3" t="s">
        <v>154</v>
      </c>
      <c r="N1336" s="3" t="s">
        <v>2436</v>
      </c>
      <c r="O1336" s="3" t="s">
        <v>156</v>
      </c>
      <c r="P1336" s="3" t="s">
        <v>397</v>
      </c>
      <c r="Q1336" s="3" t="s">
        <v>31</v>
      </c>
      <c r="R1336" s="3">
        <v>24</v>
      </c>
      <c r="S1336" s="3">
        <v>17</v>
      </c>
      <c r="T1336" s="3">
        <v>38.5</v>
      </c>
      <c r="U1336" s="3">
        <v>73</v>
      </c>
      <c r="V1336" s="3">
        <v>73</v>
      </c>
      <c r="W1336" s="3">
        <v>0</v>
      </c>
      <c r="X1336" s="32">
        <v>290</v>
      </c>
      <c r="Y1336" s="33">
        <v>297</v>
      </c>
      <c r="Z1336" s="3">
        <v>-2.7</v>
      </c>
      <c r="AA1336" s="3">
        <v>21942.52</v>
      </c>
      <c r="AB1336" s="3">
        <v>22540.34</v>
      </c>
      <c r="AC1336" s="3">
        <v>21942.52</v>
      </c>
      <c r="AD1336" s="3">
        <v>22540.34</v>
      </c>
    </row>
    <row r="1337" spans="1:30" x14ac:dyDescent="0.3">
      <c r="A1337" s="3" t="s">
        <v>5929</v>
      </c>
      <c r="B1337" s="4">
        <v>29287</v>
      </c>
      <c r="C1337" s="4">
        <v>75</v>
      </c>
      <c r="D1337" s="4" t="s">
        <v>25</v>
      </c>
      <c r="E1337" s="5" t="s">
        <v>45</v>
      </c>
      <c r="F1337" s="3" t="s">
        <v>5930</v>
      </c>
      <c r="G1337" s="4" t="s">
        <v>86</v>
      </c>
      <c r="H1337" s="3" t="s">
        <v>153</v>
      </c>
      <c r="I1337" s="3" t="s">
        <v>153</v>
      </c>
      <c r="J1337" s="3" t="s">
        <v>104</v>
      </c>
      <c r="K1337" s="3" t="s">
        <v>104</v>
      </c>
      <c r="L1337" s="6" t="s">
        <v>153</v>
      </c>
      <c r="M1337" s="3" t="s">
        <v>154</v>
      </c>
      <c r="N1337" s="3" t="s">
        <v>5931</v>
      </c>
      <c r="O1337" s="3" t="s">
        <v>156</v>
      </c>
      <c r="P1337" s="3" t="s">
        <v>213</v>
      </c>
      <c r="Q1337" s="3" t="s">
        <v>31</v>
      </c>
      <c r="R1337" s="3">
        <v>31</v>
      </c>
      <c r="S1337" s="3">
        <v>32</v>
      </c>
      <c r="T1337" s="3">
        <v>-4.2</v>
      </c>
      <c r="U1337" s="3">
        <v>105</v>
      </c>
      <c r="V1337" s="3">
        <v>99</v>
      </c>
      <c r="W1337" s="3">
        <v>6.8</v>
      </c>
      <c r="X1337" s="32">
        <v>387</v>
      </c>
      <c r="Y1337" s="33">
        <v>409</v>
      </c>
      <c r="Z1337" s="3">
        <v>-5.5</v>
      </c>
      <c r="AA1337" s="3">
        <v>21889.200000000001</v>
      </c>
      <c r="AB1337" s="3">
        <v>23153.49</v>
      </c>
      <c r="AC1337" s="3">
        <v>21889.200000000001</v>
      </c>
      <c r="AD1337" s="3">
        <v>23153.49</v>
      </c>
    </row>
    <row r="1338" spans="1:30" x14ac:dyDescent="0.3">
      <c r="A1338" s="3" t="s">
        <v>1091</v>
      </c>
      <c r="B1338" s="4">
        <v>67081</v>
      </c>
      <c r="C1338" s="4">
        <v>164</v>
      </c>
      <c r="D1338" s="4" t="s">
        <v>25</v>
      </c>
      <c r="E1338" s="5" t="s">
        <v>45</v>
      </c>
      <c r="F1338" s="3" t="s">
        <v>1092</v>
      </c>
      <c r="G1338" s="4" t="s">
        <v>86</v>
      </c>
      <c r="H1338" s="3" t="s">
        <v>116</v>
      </c>
      <c r="I1338" s="3" t="s">
        <v>116</v>
      </c>
      <c r="J1338" s="3" t="s">
        <v>116</v>
      </c>
      <c r="K1338" s="3" t="s">
        <v>132</v>
      </c>
      <c r="L1338" s="6" t="s">
        <v>191</v>
      </c>
      <c r="M1338" s="3" t="s">
        <v>211</v>
      </c>
      <c r="N1338" s="3" t="s">
        <v>1093</v>
      </c>
      <c r="O1338" s="3" t="s">
        <v>92</v>
      </c>
      <c r="P1338" s="3" t="s">
        <v>41</v>
      </c>
      <c r="Q1338" s="3" t="s">
        <v>31</v>
      </c>
      <c r="R1338" s="3">
        <v>4</v>
      </c>
      <c r="S1338" s="3">
        <v>2</v>
      </c>
      <c r="T1338" s="3">
        <v>66.7</v>
      </c>
      <c r="U1338" s="3">
        <v>16</v>
      </c>
      <c r="V1338" s="3">
        <v>15</v>
      </c>
      <c r="W1338" s="3">
        <v>9.5</v>
      </c>
      <c r="X1338" s="32">
        <v>65</v>
      </c>
      <c r="Y1338" s="33">
        <v>59</v>
      </c>
      <c r="Z1338" s="3">
        <v>9.6</v>
      </c>
      <c r="AA1338" s="3">
        <v>21884.29</v>
      </c>
      <c r="AB1338" s="3">
        <v>20293.150000000001</v>
      </c>
      <c r="AC1338" s="3">
        <v>23252.29</v>
      </c>
      <c r="AD1338" s="3">
        <v>21219.65</v>
      </c>
    </row>
    <row r="1339" spans="1:30" x14ac:dyDescent="0.3">
      <c r="A1339" s="3" t="s">
        <v>1184</v>
      </c>
      <c r="B1339" s="4">
        <v>34880</v>
      </c>
      <c r="C1339" s="4">
        <v>105</v>
      </c>
      <c r="D1339" s="4" t="s">
        <v>25</v>
      </c>
      <c r="E1339" s="5" t="s">
        <v>45</v>
      </c>
      <c r="F1339" s="3" t="s">
        <v>1185</v>
      </c>
      <c r="G1339" s="4" t="s">
        <v>86</v>
      </c>
      <c r="H1339" s="3" t="s">
        <v>252</v>
      </c>
      <c r="I1339" s="3" t="s">
        <v>252</v>
      </c>
      <c r="J1339" s="3" t="s">
        <v>132</v>
      </c>
      <c r="K1339" s="3" t="s">
        <v>132</v>
      </c>
      <c r="L1339" s="6" t="s">
        <v>252</v>
      </c>
      <c r="M1339" s="3" t="s">
        <v>184</v>
      </c>
      <c r="N1339" s="3" t="s">
        <v>1186</v>
      </c>
      <c r="O1339" s="3" t="s">
        <v>311</v>
      </c>
      <c r="P1339" s="3" t="s">
        <v>390</v>
      </c>
      <c r="Q1339" s="3" t="s">
        <v>60</v>
      </c>
      <c r="R1339" s="3">
        <v>8</v>
      </c>
      <c r="S1339" s="3">
        <v>12</v>
      </c>
      <c r="T1339" s="3">
        <v>-33.299999999999997</v>
      </c>
      <c r="U1339" s="3">
        <v>27</v>
      </c>
      <c r="V1339" s="3">
        <v>29</v>
      </c>
      <c r="W1339" s="3">
        <v>-5.8</v>
      </c>
      <c r="X1339" s="32">
        <v>119</v>
      </c>
      <c r="Y1339" s="33">
        <v>113</v>
      </c>
      <c r="Z1339" s="3">
        <v>5.8</v>
      </c>
      <c r="AA1339" s="3">
        <v>21840.35</v>
      </c>
      <c r="AB1339" s="3">
        <v>20318.650000000001</v>
      </c>
      <c r="AC1339" s="3">
        <v>23078.35</v>
      </c>
      <c r="AD1339" s="3">
        <v>21818.65</v>
      </c>
    </row>
    <row r="1340" spans="1:30" x14ac:dyDescent="0.3">
      <c r="A1340" s="3" t="s">
        <v>3912</v>
      </c>
      <c r="B1340" s="4">
        <v>5130</v>
      </c>
      <c r="C1340" s="4">
        <v>27</v>
      </c>
      <c r="D1340" s="4" t="s">
        <v>25</v>
      </c>
      <c r="E1340" s="5">
        <v>42962</v>
      </c>
      <c r="F1340" s="3" t="s">
        <v>3913</v>
      </c>
      <c r="G1340" s="4" t="s">
        <v>86</v>
      </c>
      <c r="H1340" s="3" t="s">
        <v>900</v>
      </c>
      <c r="I1340" s="3" t="s">
        <v>240</v>
      </c>
      <c r="J1340" s="3" t="s">
        <v>132</v>
      </c>
      <c r="K1340" s="3" t="s">
        <v>132</v>
      </c>
      <c r="L1340" s="6" t="s">
        <v>240</v>
      </c>
      <c r="M1340" s="3" t="s">
        <v>241</v>
      </c>
      <c r="N1340" s="3" t="s">
        <v>3914</v>
      </c>
      <c r="O1340" s="3" t="s">
        <v>178</v>
      </c>
      <c r="P1340" s="3" t="s">
        <v>42</v>
      </c>
      <c r="Q1340" s="3" t="s">
        <v>31</v>
      </c>
      <c r="R1340" s="3">
        <v>9</v>
      </c>
      <c r="S1340" s="3">
        <v>2</v>
      </c>
      <c r="T1340" s="3">
        <v>433.5</v>
      </c>
      <c r="U1340" s="3">
        <v>23</v>
      </c>
      <c r="V1340" s="3">
        <v>16</v>
      </c>
      <c r="W1340" s="3">
        <v>44.6</v>
      </c>
      <c r="X1340" s="32">
        <v>82</v>
      </c>
      <c r="Y1340" s="33">
        <v>66</v>
      </c>
      <c r="Z1340" s="3">
        <v>24.3</v>
      </c>
      <c r="AA1340" s="3">
        <v>21772.799999999999</v>
      </c>
      <c r="AB1340" s="3">
        <v>17521.919999999998</v>
      </c>
      <c r="AC1340" s="3">
        <v>21772.799999999999</v>
      </c>
      <c r="AD1340" s="3">
        <v>17521.919999999998</v>
      </c>
    </row>
    <row r="1341" spans="1:30" x14ac:dyDescent="0.3">
      <c r="A1341" s="3" t="s">
        <v>5932</v>
      </c>
      <c r="B1341" s="4">
        <v>41334</v>
      </c>
      <c r="C1341" s="4">
        <v>137</v>
      </c>
      <c r="D1341" s="4" t="s">
        <v>25</v>
      </c>
      <c r="E1341" s="5" t="s">
        <v>45</v>
      </c>
      <c r="F1341" s="3" t="s">
        <v>5933</v>
      </c>
      <c r="G1341" s="4" t="s">
        <v>86</v>
      </c>
      <c r="H1341" s="3" t="s">
        <v>252</v>
      </c>
      <c r="I1341" s="3" t="s">
        <v>252</v>
      </c>
      <c r="J1341" s="3" t="s">
        <v>104</v>
      </c>
      <c r="K1341" s="3" t="s">
        <v>104</v>
      </c>
      <c r="L1341" s="6" t="s">
        <v>252</v>
      </c>
      <c r="M1341" s="3" t="s">
        <v>184</v>
      </c>
      <c r="N1341" s="3" t="s">
        <v>5934</v>
      </c>
      <c r="O1341" s="3" t="s">
        <v>92</v>
      </c>
      <c r="P1341" s="3" t="s">
        <v>55</v>
      </c>
      <c r="Q1341" s="3" t="s">
        <v>31</v>
      </c>
      <c r="R1341" s="3">
        <v>29</v>
      </c>
      <c r="S1341" s="3">
        <v>18</v>
      </c>
      <c r="T1341" s="3">
        <v>61.1</v>
      </c>
      <c r="U1341" s="3">
        <v>83</v>
      </c>
      <c r="V1341" s="3">
        <v>70</v>
      </c>
      <c r="W1341" s="3">
        <v>18.600000000000001</v>
      </c>
      <c r="X1341" s="16">
        <v>311</v>
      </c>
      <c r="Y1341" s="7">
        <v>307</v>
      </c>
      <c r="Z1341" s="3">
        <v>1.3</v>
      </c>
      <c r="AA1341" s="3">
        <v>21738</v>
      </c>
      <c r="AB1341" s="3">
        <v>21513.360000000001</v>
      </c>
      <c r="AC1341" s="3">
        <v>22875.84</v>
      </c>
      <c r="AD1341" s="3">
        <v>22546.080000000002</v>
      </c>
    </row>
    <row r="1342" spans="1:30" x14ac:dyDescent="0.3">
      <c r="A1342" s="3" t="s">
        <v>4903</v>
      </c>
      <c r="B1342" s="4">
        <v>42753</v>
      </c>
      <c r="C1342" s="4">
        <v>99</v>
      </c>
      <c r="D1342" s="4" t="s">
        <v>25</v>
      </c>
      <c r="E1342" s="5" t="s">
        <v>45</v>
      </c>
      <c r="F1342" s="3" t="s">
        <v>4904</v>
      </c>
      <c r="G1342" s="4" t="s">
        <v>86</v>
      </c>
      <c r="H1342" s="3" t="s">
        <v>299</v>
      </c>
      <c r="I1342" s="3" t="s">
        <v>299</v>
      </c>
      <c r="J1342" s="3" t="s">
        <v>146</v>
      </c>
      <c r="K1342" s="3" t="s">
        <v>146</v>
      </c>
      <c r="L1342" s="6" t="s">
        <v>299</v>
      </c>
      <c r="M1342" s="3" t="s">
        <v>317</v>
      </c>
      <c r="N1342" s="3" t="s">
        <v>4905</v>
      </c>
      <c r="O1342" s="3" t="s">
        <v>301</v>
      </c>
      <c r="P1342" s="3" t="s">
        <v>249</v>
      </c>
      <c r="Q1342" s="3" t="s">
        <v>31</v>
      </c>
      <c r="R1342" s="3">
        <v>7</v>
      </c>
      <c r="S1342" s="3">
        <v>10</v>
      </c>
      <c r="T1342" s="3">
        <v>-35</v>
      </c>
      <c r="U1342" s="3">
        <v>24</v>
      </c>
      <c r="V1342" s="3">
        <v>26</v>
      </c>
      <c r="W1342" s="3">
        <v>-7.8</v>
      </c>
      <c r="X1342" s="32">
        <v>103</v>
      </c>
      <c r="Y1342" s="33">
        <v>96</v>
      </c>
      <c r="Z1342" s="3">
        <v>7</v>
      </c>
      <c r="AA1342" s="3">
        <v>21725.88</v>
      </c>
      <c r="AB1342" s="3">
        <v>21171.15</v>
      </c>
      <c r="AC1342" s="3">
        <v>22655.88</v>
      </c>
      <c r="AD1342" s="3">
        <v>21171.15</v>
      </c>
    </row>
    <row r="1343" spans="1:30" x14ac:dyDescent="0.3">
      <c r="A1343" s="3" t="s">
        <v>5935</v>
      </c>
      <c r="B1343" s="4">
        <v>41271</v>
      </c>
      <c r="C1343" s="4">
        <v>162</v>
      </c>
      <c r="D1343" s="4" t="s">
        <v>25</v>
      </c>
      <c r="E1343" s="5" t="s">
        <v>45</v>
      </c>
      <c r="F1343" s="3" t="s">
        <v>5936</v>
      </c>
      <c r="G1343" s="4" t="s">
        <v>86</v>
      </c>
      <c r="H1343" s="3" t="s">
        <v>252</v>
      </c>
      <c r="I1343" s="3" t="s">
        <v>252</v>
      </c>
      <c r="J1343" s="3" t="s">
        <v>104</v>
      </c>
      <c r="K1343" s="3" t="s">
        <v>104</v>
      </c>
      <c r="L1343" s="6" t="s">
        <v>252</v>
      </c>
      <c r="M1343" s="3" t="s">
        <v>184</v>
      </c>
      <c r="N1343" s="3" t="s">
        <v>5937</v>
      </c>
      <c r="O1343" s="3" t="s">
        <v>92</v>
      </c>
      <c r="P1343" s="3" t="s">
        <v>55</v>
      </c>
      <c r="Q1343" s="3" t="s">
        <v>31</v>
      </c>
      <c r="R1343" s="3">
        <v>33</v>
      </c>
      <c r="S1343" s="3">
        <v>17</v>
      </c>
      <c r="T1343" s="3">
        <v>94.1</v>
      </c>
      <c r="U1343" s="3">
        <v>91</v>
      </c>
      <c r="V1343" s="3">
        <v>75</v>
      </c>
      <c r="W1343" s="3">
        <v>21.3</v>
      </c>
      <c r="X1343" s="16">
        <v>312</v>
      </c>
      <c r="Y1343" s="7">
        <v>292</v>
      </c>
      <c r="Z1343" s="3">
        <v>6.9</v>
      </c>
      <c r="AA1343" s="3">
        <v>21724.2</v>
      </c>
      <c r="AB1343" s="3">
        <v>20526.36</v>
      </c>
      <c r="AC1343" s="3">
        <v>22952.16</v>
      </c>
      <c r="AD1343" s="3">
        <v>21438.36</v>
      </c>
    </row>
    <row r="1344" spans="1:30" x14ac:dyDescent="0.3">
      <c r="A1344" s="3" t="s">
        <v>3915</v>
      </c>
      <c r="B1344" s="4">
        <v>75213</v>
      </c>
      <c r="C1344" s="4">
        <v>163</v>
      </c>
      <c r="D1344" s="4" t="s">
        <v>25</v>
      </c>
      <c r="E1344" s="5" t="s">
        <v>45</v>
      </c>
      <c r="F1344" s="3" t="s">
        <v>3916</v>
      </c>
      <c r="G1344" s="4" t="s">
        <v>86</v>
      </c>
      <c r="H1344" s="3" t="s">
        <v>54</v>
      </c>
      <c r="I1344" s="3" t="s">
        <v>191</v>
      </c>
      <c r="J1344" s="3" t="s">
        <v>132</v>
      </c>
      <c r="K1344" s="3" t="s">
        <v>132</v>
      </c>
      <c r="L1344" s="6" t="s">
        <v>252</v>
      </c>
      <c r="M1344" s="3" t="s">
        <v>184</v>
      </c>
      <c r="N1344" s="3" t="s">
        <v>3917</v>
      </c>
      <c r="O1344" s="3" t="s">
        <v>92</v>
      </c>
      <c r="P1344" s="3" t="s">
        <v>3659</v>
      </c>
      <c r="Q1344" s="3" t="s">
        <v>50</v>
      </c>
      <c r="R1344" s="3">
        <v>9</v>
      </c>
      <c r="S1344" s="3">
        <v>12</v>
      </c>
      <c r="T1344" s="3">
        <v>-31.8</v>
      </c>
      <c r="U1344" s="3">
        <v>32</v>
      </c>
      <c r="V1344" s="3">
        <v>45</v>
      </c>
      <c r="W1344" s="3">
        <v>-28.8</v>
      </c>
      <c r="X1344" s="32">
        <v>131</v>
      </c>
      <c r="Y1344" s="33">
        <v>236</v>
      </c>
      <c r="Z1344" s="3">
        <v>-44.5</v>
      </c>
      <c r="AA1344" s="3">
        <v>21710.76</v>
      </c>
      <c r="AB1344" s="3">
        <v>38585.160000000003</v>
      </c>
      <c r="AC1344" s="3">
        <v>22462.44</v>
      </c>
      <c r="AD1344" s="3">
        <v>41685.72</v>
      </c>
    </row>
    <row r="1345" spans="1:30" x14ac:dyDescent="0.3">
      <c r="A1345" s="3" t="s">
        <v>1187</v>
      </c>
      <c r="B1345" s="4">
        <v>64744</v>
      </c>
      <c r="C1345" s="4">
        <v>44</v>
      </c>
      <c r="D1345" s="4" t="s">
        <v>25</v>
      </c>
      <c r="E1345" s="5" t="s">
        <v>45</v>
      </c>
      <c r="F1345" s="3" t="s">
        <v>1188</v>
      </c>
      <c r="G1345" s="4" t="s">
        <v>86</v>
      </c>
      <c r="H1345" s="3" t="s">
        <v>252</v>
      </c>
      <c r="I1345" s="3" t="s">
        <v>252</v>
      </c>
      <c r="J1345" s="3" t="s">
        <v>146</v>
      </c>
      <c r="K1345" s="3" t="s">
        <v>146</v>
      </c>
      <c r="L1345" s="6" t="s">
        <v>252</v>
      </c>
      <c r="M1345" s="3" t="s">
        <v>184</v>
      </c>
      <c r="N1345" s="3" t="s">
        <v>1189</v>
      </c>
      <c r="O1345" s="3" t="s">
        <v>92</v>
      </c>
      <c r="P1345" s="3" t="s">
        <v>397</v>
      </c>
      <c r="Q1345" s="3" t="s">
        <v>31</v>
      </c>
      <c r="R1345" s="3">
        <v>4</v>
      </c>
      <c r="S1345" s="3">
        <v>2</v>
      </c>
      <c r="T1345" s="3">
        <v>109</v>
      </c>
      <c r="U1345" s="3">
        <v>8</v>
      </c>
      <c r="V1345" s="3">
        <v>16</v>
      </c>
      <c r="W1345" s="3">
        <v>-50.6</v>
      </c>
      <c r="X1345" s="16">
        <v>94</v>
      </c>
      <c r="Y1345" s="7">
        <v>43</v>
      </c>
      <c r="Z1345" s="3">
        <v>117.6</v>
      </c>
      <c r="AA1345" s="3">
        <v>21653.53</v>
      </c>
      <c r="AB1345" s="3">
        <v>11299.73</v>
      </c>
      <c r="AC1345" s="3">
        <v>24593.53</v>
      </c>
      <c r="AD1345" s="3">
        <v>11299.73</v>
      </c>
    </row>
    <row r="1346" spans="1:30" x14ac:dyDescent="0.3">
      <c r="A1346" s="3" t="s">
        <v>2437</v>
      </c>
      <c r="B1346" s="4">
        <v>44518</v>
      </c>
      <c r="C1346" s="4">
        <v>72</v>
      </c>
      <c r="D1346" s="4" t="s">
        <v>25</v>
      </c>
      <c r="E1346" s="5" t="s">
        <v>45</v>
      </c>
      <c r="F1346" s="3" t="s">
        <v>2438</v>
      </c>
      <c r="G1346" s="4" t="s">
        <v>86</v>
      </c>
      <c r="H1346" s="3" t="s">
        <v>299</v>
      </c>
      <c r="I1346" s="3" t="s">
        <v>299</v>
      </c>
      <c r="J1346" s="3" t="s">
        <v>89</v>
      </c>
      <c r="K1346" s="3" t="s">
        <v>89</v>
      </c>
      <c r="L1346" s="6" t="s">
        <v>299</v>
      </c>
      <c r="M1346" s="3" t="s">
        <v>445</v>
      </c>
      <c r="N1346" s="3" t="s">
        <v>2439</v>
      </c>
      <c r="O1346" s="3" t="s">
        <v>301</v>
      </c>
      <c r="P1346" s="3" t="s">
        <v>57</v>
      </c>
      <c r="Q1346" s="3" t="s">
        <v>31</v>
      </c>
      <c r="R1346" s="3">
        <v>75</v>
      </c>
      <c r="S1346" s="3">
        <v>19</v>
      </c>
      <c r="T1346" s="3">
        <v>300</v>
      </c>
      <c r="U1346" s="3">
        <v>114</v>
      </c>
      <c r="V1346" s="3">
        <v>68</v>
      </c>
      <c r="W1346" s="3">
        <v>69</v>
      </c>
      <c r="X1346" s="32">
        <v>281</v>
      </c>
      <c r="Y1346" s="33">
        <v>210</v>
      </c>
      <c r="Z1346" s="3">
        <v>33.799999999999997</v>
      </c>
      <c r="AA1346" s="3">
        <v>21622.13</v>
      </c>
      <c r="AB1346" s="3">
        <v>17301.84</v>
      </c>
      <c r="AC1346" s="3">
        <v>22209.65</v>
      </c>
      <c r="AD1346" s="3">
        <v>17301.84</v>
      </c>
    </row>
    <row r="1347" spans="1:30" x14ac:dyDescent="0.3">
      <c r="A1347" s="3" t="s">
        <v>1190</v>
      </c>
      <c r="B1347" s="4">
        <v>36165</v>
      </c>
      <c r="C1347" s="4">
        <v>127</v>
      </c>
      <c r="D1347" s="4" t="s">
        <v>25</v>
      </c>
      <c r="E1347" s="5" t="s">
        <v>45</v>
      </c>
      <c r="F1347" s="3" t="s">
        <v>1191</v>
      </c>
      <c r="G1347" s="4" t="s">
        <v>86</v>
      </c>
      <c r="H1347" s="3" t="s">
        <v>252</v>
      </c>
      <c r="I1347" s="3" t="s">
        <v>252</v>
      </c>
      <c r="J1347" s="3" t="s">
        <v>89</v>
      </c>
      <c r="K1347" s="3" t="s">
        <v>89</v>
      </c>
      <c r="L1347" s="6" t="s">
        <v>252</v>
      </c>
      <c r="M1347" s="3" t="s">
        <v>184</v>
      </c>
      <c r="N1347" s="3" t="s">
        <v>1192</v>
      </c>
      <c r="O1347" s="3" t="s">
        <v>92</v>
      </c>
      <c r="P1347" s="3" t="s">
        <v>57</v>
      </c>
      <c r="Q1347" s="3" t="s">
        <v>31</v>
      </c>
      <c r="R1347" s="3">
        <v>15</v>
      </c>
      <c r="S1347" s="3">
        <v>16</v>
      </c>
      <c r="T1347" s="3">
        <v>-6.3</v>
      </c>
      <c r="U1347" s="3">
        <v>38</v>
      </c>
      <c r="V1347" s="3">
        <v>48</v>
      </c>
      <c r="W1347" s="3">
        <v>-20.8</v>
      </c>
      <c r="X1347" s="32">
        <v>195</v>
      </c>
      <c r="Y1347" s="33">
        <v>146</v>
      </c>
      <c r="Z1347" s="3">
        <v>33.1</v>
      </c>
      <c r="AA1347" s="3">
        <v>21565.58</v>
      </c>
      <c r="AB1347" s="3">
        <v>15913.1</v>
      </c>
      <c r="AC1347" s="3">
        <v>21565.58</v>
      </c>
      <c r="AD1347" s="3">
        <v>16199.54</v>
      </c>
    </row>
    <row r="1348" spans="1:30" x14ac:dyDescent="0.3">
      <c r="A1348" s="3" t="s">
        <v>1193</v>
      </c>
      <c r="B1348" s="4">
        <v>34649</v>
      </c>
      <c r="C1348" s="4">
        <v>68</v>
      </c>
      <c r="D1348" s="4" t="s">
        <v>25</v>
      </c>
      <c r="E1348" s="5" t="s">
        <v>45</v>
      </c>
      <c r="F1348" s="3" t="s">
        <v>1194</v>
      </c>
      <c r="G1348" s="4" t="s">
        <v>86</v>
      </c>
      <c r="H1348" s="3" t="s">
        <v>252</v>
      </c>
      <c r="I1348" s="3" t="s">
        <v>252</v>
      </c>
      <c r="J1348" s="3" t="s">
        <v>89</v>
      </c>
      <c r="K1348" s="3" t="s">
        <v>89</v>
      </c>
      <c r="L1348" s="6" t="s">
        <v>252</v>
      </c>
      <c r="M1348" s="3" t="s">
        <v>154</v>
      </c>
      <c r="N1348" s="3" t="s">
        <v>1195</v>
      </c>
      <c r="O1348" s="3" t="s">
        <v>311</v>
      </c>
      <c r="P1348" s="3" t="s">
        <v>57</v>
      </c>
      <c r="Q1348" s="3" t="s">
        <v>31</v>
      </c>
      <c r="R1348" s="3">
        <v>14</v>
      </c>
      <c r="S1348" s="3">
        <v>19</v>
      </c>
      <c r="T1348" s="3">
        <v>-27.9</v>
      </c>
      <c r="U1348" s="3">
        <v>31</v>
      </c>
      <c r="V1348" s="3">
        <v>52</v>
      </c>
      <c r="W1348" s="3">
        <v>-40.9</v>
      </c>
      <c r="X1348" s="32">
        <v>173</v>
      </c>
      <c r="Y1348" s="33">
        <v>170</v>
      </c>
      <c r="Z1348" s="3">
        <v>2.1</v>
      </c>
      <c r="AA1348" s="3">
        <v>21538.49</v>
      </c>
      <c r="AB1348" s="3">
        <v>21102.95</v>
      </c>
      <c r="AC1348" s="3">
        <v>21538.49</v>
      </c>
      <c r="AD1348" s="3">
        <v>21102.95</v>
      </c>
    </row>
    <row r="1349" spans="1:30" x14ac:dyDescent="0.3">
      <c r="A1349" s="3" t="s">
        <v>1196</v>
      </c>
      <c r="B1349" s="4">
        <v>89488</v>
      </c>
      <c r="C1349" s="4">
        <v>28</v>
      </c>
      <c r="D1349" s="4" t="s">
        <v>25</v>
      </c>
      <c r="E1349" s="5" t="s">
        <v>45</v>
      </c>
      <c r="F1349" s="3" t="s">
        <v>1197</v>
      </c>
      <c r="G1349" s="4" t="s">
        <v>86</v>
      </c>
      <c r="H1349" s="3" t="s">
        <v>245</v>
      </c>
      <c r="I1349" s="3" t="s">
        <v>245</v>
      </c>
      <c r="J1349" s="3" t="s">
        <v>146</v>
      </c>
      <c r="K1349" s="3" t="s">
        <v>146</v>
      </c>
      <c r="L1349" s="6" t="s">
        <v>245</v>
      </c>
      <c r="M1349" s="3" t="s">
        <v>246</v>
      </c>
      <c r="N1349" s="3" t="s">
        <v>1198</v>
      </c>
      <c r="O1349" s="3" t="s">
        <v>248</v>
      </c>
      <c r="P1349" s="3" t="s">
        <v>128</v>
      </c>
      <c r="Q1349" s="3" t="s">
        <v>60</v>
      </c>
      <c r="R1349" s="3">
        <v>6</v>
      </c>
      <c r="S1349" s="3">
        <v>5</v>
      </c>
      <c r="T1349" s="3">
        <v>22.2</v>
      </c>
      <c r="U1349" s="3">
        <v>16</v>
      </c>
      <c r="V1349" s="3">
        <v>15</v>
      </c>
      <c r="W1349" s="3">
        <v>6.9</v>
      </c>
      <c r="X1349" s="32">
        <v>47</v>
      </c>
      <c r="Y1349" s="33">
        <v>39</v>
      </c>
      <c r="Z1349" s="3">
        <v>18.399999999999999</v>
      </c>
      <c r="AA1349" s="3">
        <v>21532</v>
      </c>
      <c r="AB1349" s="3">
        <v>18186.849999999999</v>
      </c>
      <c r="AC1349" s="3">
        <v>21532</v>
      </c>
      <c r="AD1349" s="3">
        <v>18186.849999999999</v>
      </c>
    </row>
    <row r="1350" spans="1:30" x14ac:dyDescent="0.3">
      <c r="A1350" s="3" t="s">
        <v>1229</v>
      </c>
      <c r="B1350" s="4">
        <v>26596</v>
      </c>
      <c r="C1350" s="4">
        <v>34</v>
      </c>
      <c r="D1350" s="4" t="s">
        <v>25</v>
      </c>
      <c r="E1350" s="5" t="s">
        <v>45</v>
      </c>
      <c r="F1350" s="3" t="s">
        <v>1230</v>
      </c>
      <c r="G1350" s="4" t="s">
        <v>86</v>
      </c>
      <c r="H1350" s="3" t="s">
        <v>812</v>
      </c>
      <c r="I1350" s="3" t="s">
        <v>175</v>
      </c>
      <c r="J1350" s="3" t="s">
        <v>132</v>
      </c>
      <c r="K1350" s="3" t="s">
        <v>132</v>
      </c>
      <c r="L1350" s="6" t="s">
        <v>175</v>
      </c>
      <c r="M1350" s="3" t="s">
        <v>176</v>
      </c>
      <c r="N1350" s="3" t="s">
        <v>1231</v>
      </c>
      <c r="O1350" s="3" t="s">
        <v>178</v>
      </c>
      <c r="P1350" s="3" t="s">
        <v>397</v>
      </c>
      <c r="Q1350" s="3" t="s">
        <v>31</v>
      </c>
      <c r="R1350" s="3">
        <v>5</v>
      </c>
      <c r="S1350" s="3">
        <v>2</v>
      </c>
      <c r="T1350" s="3">
        <v>150</v>
      </c>
      <c r="U1350" s="3">
        <v>18</v>
      </c>
      <c r="V1350" s="3">
        <v>16</v>
      </c>
      <c r="W1350" s="3">
        <v>12.5</v>
      </c>
      <c r="X1350" s="32">
        <v>75</v>
      </c>
      <c r="Y1350" s="33">
        <v>62</v>
      </c>
      <c r="Z1350" s="3">
        <v>20.6</v>
      </c>
      <c r="AA1350" s="3">
        <v>21519</v>
      </c>
      <c r="AB1350" s="3">
        <v>17836.86</v>
      </c>
      <c r="AC1350" s="3">
        <v>21519</v>
      </c>
      <c r="AD1350" s="3">
        <v>17836.86</v>
      </c>
    </row>
    <row r="1351" spans="1:30" x14ac:dyDescent="0.3">
      <c r="A1351" s="3" t="s">
        <v>2446</v>
      </c>
      <c r="B1351" s="4">
        <v>80683</v>
      </c>
      <c r="C1351" s="4">
        <v>72</v>
      </c>
      <c r="D1351" s="4" t="s">
        <v>25</v>
      </c>
      <c r="E1351" s="5" t="s">
        <v>45</v>
      </c>
      <c r="F1351" s="3" t="s">
        <v>2447</v>
      </c>
      <c r="G1351" s="4" t="s">
        <v>86</v>
      </c>
      <c r="H1351" s="3" t="s">
        <v>54</v>
      </c>
      <c r="I1351" s="3" t="s">
        <v>191</v>
      </c>
      <c r="J1351" s="3" t="s">
        <v>89</v>
      </c>
      <c r="K1351" s="3" t="s">
        <v>89</v>
      </c>
      <c r="L1351" s="6" t="s">
        <v>191</v>
      </c>
      <c r="M1351" s="3" t="s">
        <v>272</v>
      </c>
      <c r="N1351" s="3" t="s">
        <v>2448</v>
      </c>
      <c r="O1351" s="3" t="s">
        <v>92</v>
      </c>
      <c r="P1351" s="3" t="s">
        <v>57</v>
      </c>
      <c r="Q1351" s="3" t="s">
        <v>31</v>
      </c>
      <c r="R1351" s="3">
        <v>9</v>
      </c>
      <c r="S1351" s="3">
        <v>10</v>
      </c>
      <c r="T1351" s="3">
        <v>-11.1</v>
      </c>
      <c r="U1351" s="3">
        <v>29</v>
      </c>
      <c r="V1351" s="3">
        <v>33</v>
      </c>
      <c r="W1351" s="3">
        <v>-11.4</v>
      </c>
      <c r="X1351" s="32">
        <v>156</v>
      </c>
      <c r="Y1351" s="33">
        <v>178</v>
      </c>
      <c r="Z1351" s="3">
        <v>-12.3</v>
      </c>
      <c r="AA1351" s="3">
        <v>21514.560000000001</v>
      </c>
      <c r="AB1351" s="3">
        <v>24532.37</v>
      </c>
      <c r="AC1351" s="3">
        <v>21514.560000000001</v>
      </c>
      <c r="AD1351" s="3">
        <v>24532.37</v>
      </c>
    </row>
    <row r="1352" spans="1:30" x14ac:dyDescent="0.3">
      <c r="A1352" s="3" t="s">
        <v>3921</v>
      </c>
      <c r="B1352" s="4">
        <v>42240</v>
      </c>
      <c r="C1352" s="4">
        <v>94</v>
      </c>
      <c r="D1352" s="4" t="s">
        <v>25</v>
      </c>
      <c r="E1352" s="5" t="s">
        <v>45</v>
      </c>
      <c r="F1352" s="3" t="s">
        <v>3922</v>
      </c>
      <c r="G1352" s="4" t="s">
        <v>86</v>
      </c>
      <c r="H1352" s="3" t="s">
        <v>299</v>
      </c>
      <c r="I1352" s="3" t="s">
        <v>299</v>
      </c>
      <c r="J1352" s="3" t="s">
        <v>132</v>
      </c>
      <c r="K1352" s="3" t="s">
        <v>132</v>
      </c>
      <c r="L1352" s="6" t="s">
        <v>299</v>
      </c>
      <c r="M1352" s="3" t="s">
        <v>445</v>
      </c>
      <c r="N1352" s="3" t="s">
        <v>3923</v>
      </c>
      <c r="O1352" s="3" t="s">
        <v>301</v>
      </c>
      <c r="P1352" s="3" t="s">
        <v>41</v>
      </c>
      <c r="Q1352" s="3" t="s">
        <v>60</v>
      </c>
      <c r="R1352" s="3">
        <v>29</v>
      </c>
      <c r="S1352" s="3">
        <v>19</v>
      </c>
      <c r="T1352" s="3">
        <v>52.6</v>
      </c>
      <c r="U1352" s="3">
        <v>73</v>
      </c>
      <c r="V1352" s="3">
        <v>46</v>
      </c>
      <c r="W1352" s="3">
        <v>58.7</v>
      </c>
      <c r="X1352" s="32">
        <v>142</v>
      </c>
      <c r="Y1352" s="33">
        <v>110</v>
      </c>
      <c r="Z1352" s="3">
        <v>29</v>
      </c>
      <c r="AA1352" s="3">
        <v>21448.41</v>
      </c>
      <c r="AB1352" s="3">
        <v>17371.8</v>
      </c>
      <c r="AC1352" s="3">
        <v>23961.21</v>
      </c>
      <c r="AD1352" s="3">
        <v>18572.400000000001</v>
      </c>
    </row>
    <row r="1353" spans="1:30" x14ac:dyDescent="0.3">
      <c r="A1353" s="3" t="s">
        <v>342</v>
      </c>
      <c r="B1353" s="4">
        <v>100309</v>
      </c>
      <c r="C1353" s="4">
        <v>110</v>
      </c>
      <c r="D1353" s="4" t="s">
        <v>25</v>
      </c>
      <c r="E1353" s="5" t="s">
        <v>45</v>
      </c>
      <c r="F1353" s="3" t="s">
        <v>343</v>
      </c>
      <c r="G1353" s="4" t="s">
        <v>86</v>
      </c>
      <c r="H1353" s="3" t="s">
        <v>174</v>
      </c>
      <c r="I1353" s="3" t="s">
        <v>191</v>
      </c>
      <c r="J1353" s="3" t="s">
        <v>132</v>
      </c>
      <c r="K1353" s="3" t="s">
        <v>132</v>
      </c>
      <c r="L1353" s="6" t="s">
        <v>191</v>
      </c>
      <c r="M1353" s="3" t="s">
        <v>211</v>
      </c>
      <c r="N1353" s="3" t="s">
        <v>344</v>
      </c>
      <c r="O1353" s="3" t="s">
        <v>92</v>
      </c>
      <c r="P1353" s="3" t="s">
        <v>289</v>
      </c>
      <c r="Q1353" s="3" t="s">
        <v>60</v>
      </c>
      <c r="X1353" s="32">
        <v>103</v>
      </c>
      <c r="Y1353" s="33"/>
      <c r="AA1353" s="3">
        <v>21355.200000000001</v>
      </c>
      <c r="AC1353" s="3">
        <v>22495.200000000001</v>
      </c>
    </row>
    <row r="1354" spans="1:30" x14ac:dyDescent="0.3">
      <c r="A1354" s="3" t="s">
        <v>1232</v>
      </c>
      <c r="B1354" s="4">
        <v>86668</v>
      </c>
      <c r="C1354" s="4">
        <v>95</v>
      </c>
      <c r="D1354" s="4" t="s">
        <v>25</v>
      </c>
      <c r="E1354" s="5" t="s">
        <v>45</v>
      </c>
      <c r="F1354" s="3" t="s">
        <v>1233</v>
      </c>
      <c r="G1354" s="4" t="s">
        <v>86</v>
      </c>
      <c r="H1354" s="3" t="s">
        <v>831</v>
      </c>
      <c r="I1354" s="3" t="s">
        <v>175</v>
      </c>
      <c r="J1354" s="3" t="s">
        <v>132</v>
      </c>
      <c r="K1354" s="3" t="s">
        <v>132</v>
      </c>
      <c r="L1354" s="6" t="s">
        <v>175</v>
      </c>
      <c r="M1354" s="3" t="s">
        <v>184</v>
      </c>
      <c r="N1354" s="3" t="s">
        <v>1234</v>
      </c>
      <c r="O1354" s="3" t="s">
        <v>92</v>
      </c>
      <c r="P1354" s="3" t="s">
        <v>49</v>
      </c>
      <c r="Q1354" s="3" t="s">
        <v>50</v>
      </c>
      <c r="R1354" s="3">
        <v>8</v>
      </c>
      <c r="S1354" s="3">
        <v>6</v>
      </c>
      <c r="T1354" s="3">
        <v>33.4</v>
      </c>
      <c r="U1354" s="3">
        <v>18</v>
      </c>
      <c r="V1354" s="3">
        <v>20</v>
      </c>
      <c r="W1354" s="3">
        <v>-10</v>
      </c>
      <c r="X1354" s="32">
        <v>94</v>
      </c>
      <c r="Y1354" s="33">
        <v>91</v>
      </c>
      <c r="Z1354" s="3">
        <v>2.9</v>
      </c>
      <c r="AA1354" s="3">
        <v>21316.68</v>
      </c>
      <c r="AB1354" s="3">
        <v>19563.599999999999</v>
      </c>
      <c r="AC1354" s="3">
        <v>21316.68</v>
      </c>
      <c r="AD1354" s="3">
        <v>19563.599999999999</v>
      </c>
    </row>
    <row r="1355" spans="1:30" x14ac:dyDescent="0.3">
      <c r="A1355" s="3" t="s">
        <v>129</v>
      </c>
      <c r="B1355" s="4">
        <v>47775</v>
      </c>
      <c r="C1355" s="4">
        <v>77</v>
      </c>
      <c r="D1355" s="4" t="s">
        <v>25</v>
      </c>
      <c r="E1355" s="5">
        <v>43116</v>
      </c>
      <c r="F1355" s="3" t="s">
        <v>130</v>
      </c>
      <c r="G1355" s="4" t="s">
        <v>86</v>
      </c>
      <c r="H1355" s="3" t="s">
        <v>131</v>
      </c>
      <c r="I1355" s="3" t="s">
        <v>88</v>
      </c>
      <c r="J1355" s="3" t="s">
        <v>132</v>
      </c>
      <c r="K1355" s="3" t="s">
        <v>132</v>
      </c>
      <c r="L1355" s="6" t="s">
        <v>88</v>
      </c>
      <c r="M1355" s="3" t="s">
        <v>133</v>
      </c>
      <c r="N1355" s="3" t="s">
        <v>134</v>
      </c>
      <c r="O1355" s="3" t="s">
        <v>106</v>
      </c>
      <c r="P1355" s="3" t="s">
        <v>57</v>
      </c>
      <c r="Q1355" s="3" t="s">
        <v>31</v>
      </c>
      <c r="R1355" s="3">
        <v>5</v>
      </c>
      <c r="S1355" s="3">
        <v>4</v>
      </c>
      <c r="T1355" s="3">
        <v>28.6</v>
      </c>
      <c r="U1355" s="3">
        <v>15</v>
      </c>
      <c r="V1355" s="3">
        <v>8</v>
      </c>
      <c r="W1355" s="3">
        <v>93.3</v>
      </c>
      <c r="X1355" s="32">
        <v>66</v>
      </c>
      <c r="Y1355" s="33">
        <v>10</v>
      </c>
      <c r="Z1355" s="3">
        <v>589.5</v>
      </c>
      <c r="AA1355" s="3">
        <v>21316.32</v>
      </c>
      <c r="AB1355" s="3">
        <v>3075.96</v>
      </c>
      <c r="AC1355" s="3">
        <v>21316.32</v>
      </c>
      <c r="AD1355" s="3">
        <v>3075.96</v>
      </c>
    </row>
    <row r="1356" spans="1:30" x14ac:dyDescent="0.3">
      <c r="A1356" s="3" t="s">
        <v>360</v>
      </c>
      <c r="B1356" s="4">
        <v>156</v>
      </c>
      <c r="C1356" s="4">
        <v>96</v>
      </c>
      <c r="D1356" s="4" t="s">
        <v>25</v>
      </c>
      <c r="E1356" s="5" t="s">
        <v>45</v>
      </c>
      <c r="F1356" s="3" t="s">
        <v>361</v>
      </c>
      <c r="G1356" s="4" t="s">
        <v>86</v>
      </c>
      <c r="H1356" s="3" t="s">
        <v>174</v>
      </c>
      <c r="I1356" s="3" t="s">
        <v>175</v>
      </c>
      <c r="J1356" s="3" t="s">
        <v>146</v>
      </c>
      <c r="K1356" s="3" t="s">
        <v>146</v>
      </c>
      <c r="L1356" s="6" t="s">
        <v>175</v>
      </c>
      <c r="M1356" s="3" t="s">
        <v>176</v>
      </c>
      <c r="N1356" s="3" t="s">
        <v>362</v>
      </c>
      <c r="O1356" s="3" t="s">
        <v>178</v>
      </c>
      <c r="P1356" s="3" t="s">
        <v>49</v>
      </c>
      <c r="Q1356" s="3" t="s">
        <v>50</v>
      </c>
      <c r="R1356" s="3">
        <v>11</v>
      </c>
      <c r="S1356" s="3">
        <v>5</v>
      </c>
      <c r="T1356" s="3">
        <v>100.5</v>
      </c>
      <c r="U1356" s="3">
        <v>11</v>
      </c>
      <c r="V1356" s="3">
        <v>19</v>
      </c>
      <c r="W1356" s="3">
        <v>-41.3</v>
      </c>
      <c r="X1356" s="32">
        <v>83</v>
      </c>
      <c r="Y1356" s="33">
        <v>35</v>
      </c>
      <c r="Z1356" s="3">
        <v>140.5</v>
      </c>
      <c r="AA1356" s="3">
        <v>21307.1</v>
      </c>
      <c r="AB1356" s="3">
        <v>8857.9599999999991</v>
      </c>
      <c r="AC1356" s="3">
        <v>21307.1</v>
      </c>
      <c r="AD1356" s="3">
        <v>8857.9599999999991</v>
      </c>
    </row>
    <row r="1357" spans="1:30" x14ac:dyDescent="0.3">
      <c r="A1357" s="3" t="s">
        <v>1235</v>
      </c>
      <c r="B1357" s="4">
        <v>28042</v>
      </c>
      <c r="C1357" s="4">
        <v>79</v>
      </c>
      <c r="D1357" s="4" t="s">
        <v>25</v>
      </c>
      <c r="E1357" s="5">
        <v>42898</v>
      </c>
      <c r="F1357" s="3" t="s">
        <v>1236</v>
      </c>
      <c r="G1357" s="4" t="s">
        <v>86</v>
      </c>
      <c r="H1357" s="3" t="s">
        <v>758</v>
      </c>
      <c r="I1357" s="3" t="s">
        <v>175</v>
      </c>
      <c r="J1357" s="3" t="s">
        <v>89</v>
      </c>
      <c r="K1357" s="3" t="s">
        <v>89</v>
      </c>
      <c r="L1357" s="6" t="s">
        <v>175</v>
      </c>
      <c r="M1357" s="3" t="s">
        <v>184</v>
      </c>
      <c r="N1357" s="3" t="s">
        <v>1237</v>
      </c>
      <c r="O1357" s="3" t="s">
        <v>178</v>
      </c>
      <c r="P1357" s="3" t="s">
        <v>57</v>
      </c>
      <c r="Q1357" s="3" t="s">
        <v>31</v>
      </c>
      <c r="R1357" s="3">
        <v>3</v>
      </c>
      <c r="S1357" s="3">
        <v>2</v>
      </c>
      <c r="T1357" s="3">
        <v>50</v>
      </c>
      <c r="U1357" s="3">
        <v>22</v>
      </c>
      <c r="V1357" s="3">
        <v>80</v>
      </c>
      <c r="W1357" s="3">
        <v>-72.5</v>
      </c>
      <c r="X1357" s="32">
        <v>144</v>
      </c>
      <c r="Y1357" s="33">
        <v>80</v>
      </c>
      <c r="Z1357" s="3">
        <v>80</v>
      </c>
      <c r="AA1357" s="3">
        <v>21297.119999999999</v>
      </c>
      <c r="AB1357" s="3">
        <v>12729.6</v>
      </c>
      <c r="AC1357" s="3">
        <v>22913.279999999999</v>
      </c>
      <c r="AD1357" s="3">
        <v>12729.6</v>
      </c>
    </row>
    <row r="1358" spans="1:30" x14ac:dyDescent="0.3">
      <c r="A1358" s="3" t="s">
        <v>2452</v>
      </c>
      <c r="B1358" s="4">
        <v>44488</v>
      </c>
      <c r="C1358" s="4">
        <v>78</v>
      </c>
      <c r="D1358" s="4" t="s">
        <v>25</v>
      </c>
      <c r="E1358" s="5" t="s">
        <v>45</v>
      </c>
      <c r="F1358" s="3" t="s">
        <v>2453</v>
      </c>
      <c r="G1358" s="4" t="s">
        <v>86</v>
      </c>
      <c r="H1358" s="3" t="s">
        <v>299</v>
      </c>
      <c r="I1358" s="3" t="s">
        <v>299</v>
      </c>
      <c r="J1358" s="3" t="s">
        <v>89</v>
      </c>
      <c r="K1358" s="3" t="s">
        <v>89</v>
      </c>
      <c r="L1358" s="6" t="s">
        <v>299</v>
      </c>
      <c r="M1358" s="3" t="s">
        <v>492</v>
      </c>
      <c r="N1358" s="3" t="s">
        <v>2454</v>
      </c>
      <c r="O1358" s="3" t="s">
        <v>301</v>
      </c>
      <c r="P1358" s="3" t="s">
        <v>57</v>
      </c>
      <c r="Q1358" s="3" t="s">
        <v>31</v>
      </c>
      <c r="R1358" s="3">
        <v>58</v>
      </c>
      <c r="S1358" s="3">
        <v>19</v>
      </c>
      <c r="T1358" s="3">
        <v>212.5</v>
      </c>
      <c r="U1358" s="3">
        <v>99</v>
      </c>
      <c r="V1358" s="3">
        <v>56</v>
      </c>
      <c r="W1358" s="3">
        <v>77.400000000000006</v>
      </c>
      <c r="X1358" s="32">
        <v>275</v>
      </c>
      <c r="Y1358" s="33">
        <v>220</v>
      </c>
      <c r="Z1358" s="3">
        <v>25.2</v>
      </c>
      <c r="AA1358" s="3">
        <v>21258.81</v>
      </c>
      <c r="AB1358" s="3">
        <v>18148.91</v>
      </c>
      <c r="AC1358" s="3">
        <v>21717.81</v>
      </c>
      <c r="AD1358" s="3">
        <v>18148.91</v>
      </c>
    </row>
    <row r="1359" spans="1:30" x14ac:dyDescent="0.3">
      <c r="A1359" s="3" t="s">
        <v>5938</v>
      </c>
      <c r="B1359" s="4">
        <v>87126</v>
      </c>
      <c r="C1359" s="4">
        <v>83</v>
      </c>
      <c r="D1359" s="4" t="s">
        <v>25</v>
      </c>
      <c r="E1359" s="5" t="s">
        <v>45</v>
      </c>
      <c r="F1359" s="3" t="s">
        <v>5939</v>
      </c>
      <c r="G1359" s="4" t="s">
        <v>86</v>
      </c>
      <c r="H1359" s="3" t="s">
        <v>245</v>
      </c>
      <c r="I1359" s="3" t="s">
        <v>245</v>
      </c>
      <c r="J1359" s="3" t="s">
        <v>104</v>
      </c>
      <c r="K1359" s="3" t="s">
        <v>104</v>
      </c>
      <c r="L1359" s="6" t="s">
        <v>245</v>
      </c>
      <c r="M1359" s="3" t="s">
        <v>529</v>
      </c>
      <c r="N1359" s="3" t="s">
        <v>5940</v>
      </c>
      <c r="O1359" s="3" t="s">
        <v>248</v>
      </c>
      <c r="P1359" s="3" t="s">
        <v>55</v>
      </c>
      <c r="Q1359" s="3" t="s">
        <v>31</v>
      </c>
      <c r="R1359" s="3">
        <v>21</v>
      </c>
      <c r="S1359" s="3">
        <v>26</v>
      </c>
      <c r="T1359" s="3">
        <v>-19.2</v>
      </c>
      <c r="U1359" s="3">
        <v>62</v>
      </c>
      <c r="V1359" s="3">
        <v>71</v>
      </c>
      <c r="W1359" s="3">
        <v>-12.7</v>
      </c>
      <c r="X1359" s="32">
        <v>226</v>
      </c>
      <c r="Y1359" s="33">
        <v>214</v>
      </c>
      <c r="Z1359" s="3">
        <v>5.6</v>
      </c>
      <c r="AA1359" s="3">
        <v>21241.439999999999</v>
      </c>
      <c r="AB1359" s="3">
        <v>20261.52</v>
      </c>
      <c r="AC1359" s="3">
        <v>21241.439999999999</v>
      </c>
      <c r="AD1359" s="3">
        <v>20261.52</v>
      </c>
    </row>
    <row r="1360" spans="1:30" x14ac:dyDescent="0.3">
      <c r="A1360" s="3" t="s">
        <v>1238</v>
      </c>
      <c r="B1360" s="4">
        <v>34856</v>
      </c>
      <c r="C1360" s="4">
        <v>72</v>
      </c>
      <c r="D1360" s="4" t="s">
        <v>25</v>
      </c>
      <c r="E1360" s="5" t="s">
        <v>45</v>
      </c>
      <c r="F1360" s="3" t="s">
        <v>1239</v>
      </c>
      <c r="G1360" s="4" t="s">
        <v>86</v>
      </c>
      <c r="H1360" s="3" t="s">
        <v>252</v>
      </c>
      <c r="I1360" s="3" t="s">
        <v>252</v>
      </c>
      <c r="J1360" s="3" t="s">
        <v>132</v>
      </c>
      <c r="K1360" s="3" t="s">
        <v>132</v>
      </c>
      <c r="L1360" s="6" t="s">
        <v>252</v>
      </c>
      <c r="M1360" s="3" t="s">
        <v>154</v>
      </c>
      <c r="N1360" s="3" t="s">
        <v>1240</v>
      </c>
      <c r="O1360" s="3" t="s">
        <v>311</v>
      </c>
      <c r="P1360" s="3" t="s">
        <v>397</v>
      </c>
      <c r="Q1360" s="3" t="s">
        <v>31</v>
      </c>
      <c r="R1360" s="3">
        <v>8</v>
      </c>
      <c r="S1360" s="3">
        <v>15</v>
      </c>
      <c r="T1360" s="3">
        <v>-47.3</v>
      </c>
      <c r="U1360" s="3">
        <v>30</v>
      </c>
      <c r="V1360" s="3">
        <v>37</v>
      </c>
      <c r="W1360" s="3">
        <v>-18.2</v>
      </c>
      <c r="X1360" s="32">
        <v>125</v>
      </c>
      <c r="Y1360" s="33">
        <v>156</v>
      </c>
      <c r="Z1360" s="3">
        <v>-20</v>
      </c>
      <c r="AA1360" s="3">
        <v>21240</v>
      </c>
      <c r="AB1360" s="3">
        <v>26535.84</v>
      </c>
      <c r="AC1360" s="3">
        <v>21240</v>
      </c>
      <c r="AD1360" s="3">
        <v>26535.84</v>
      </c>
    </row>
    <row r="1361" spans="1:30" x14ac:dyDescent="0.3">
      <c r="A1361" s="3" t="s">
        <v>5941</v>
      </c>
      <c r="B1361" s="4">
        <v>8047</v>
      </c>
      <c r="C1361" s="4">
        <v>59</v>
      </c>
      <c r="D1361" s="4" t="s">
        <v>25</v>
      </c>
      <c r="E1361" s="5" t="s">
        <v>45</v>
      </c>
      <c r="F1361" s="3" t="s">
        <v>5942</v>
      </c>
      <c r="G1361" s="4" t="s">
        <v>86</v>
      </c>
      <c r="H1361" s="3" t="s">
        <v>900</v>
      </c>
      <c r="I1361" s="3" t="s">
        <v>240</v>
      </c>
      <c r="J1361" s="3" t="s">
        <v>104</v>
      </c>
      <c r="K1361" s="3" t="s">
        <v>104</v>
      </c>
      <c r="L1361" s="6" t="s">
        <v>240</v>
      </c>
      <c r="M1361" s="3" t="s">
        <v>712</v>
      </c>
      <c r="N1361" s="3" t="s">
        <v>5943</v>
      </c>
      <c r="O1361" s="3" t="s">
        <v>178</v>
      </c>
      <c r="P1361" s="3" t="s">
        <v>213</v>
      </c>
      <c r="Q1361" s="3" t="s">
        <v>60</v>
      </c>
      <c r="R1361" s="3">
        <v>31</v>
      </c>
      <c r="S1361" s="3">
        <v>24</v>
      </c>
      <c r="T1361" s="3">
        <v>27.8</v>
      </c>
      <c r="U1361" s="3">
        <v>77</v>
      </c>
      <c r="V1361" s="3">
        <v>75</v>
      </c>
      <c r="W1361" s="3">
        <v>3.6</v>
      </c>
      <c r="X1361" s="32">
        <v>289</v>
      </c>
      <c r="Y1361" s="33">
        <v>319</v>
      </c>
      <c r="Z1361" s="3">
        <v>-9.4</v>
      </c>
      <c r="AA1361" s="3">
        <v>21196.560000000001</v>
      </c>
      <c r="AB1361" s="3">
        <v>23386.22</v>
      </c>
      <c r="AC1361" s="3">
        <v>21196.560000000001</v>
      </c>
      <c r="AD1361" s="3">
        <v>23386.22</v>
      </c>
    </row>
    <row r="1362" spans="1:30" x14ac:dyDescent="0.3">
      <c r="A1362" s="3" t="s">
        <v>2455</v>
      </c>
      <c r="B1362" s="4">
        <v>43428</v>
      </c>
      <c r="C1362" s="4">
        <v>50</v>
      </c>
      <c r="D1362" s="4" t="s">
        <v>25</v>
      </c>
      <c r="E1362" s="5" t="s">
        <v>45</v>
      </c>
      <c r="F1362" s="3" t="s">
        <v>2456</v>
      </c>
      <c r="G1362" s="4" t="s">
        <v>86</v>
      </c>
      <c r="H1362" s="3" t="s">
        <v>299</v>
      </c>
      <c r="I1362" s="3" t="s">
        <v>299</v>
      </c>
      <c r="J1362" s="3" t="s">
        <v>89</v>
      </c>
      <c r="K1362" s="3" t="s">
        <v>89</v>
      </c>
      <c r="L1362" s="6" t="s">
        <v>299</v>
      </c>
      <c r="M1362" s="3" t="s">
        <v>445</v>
      </c>
      <c r="N1362" s="3" t="s">
        <v>2457</v>
      </c>
      <c r="O1362" s="3" t="s">
        <v>301</v>
      </c>
      <c r="P1362" s="3" t="s">
        <v>2213</v>
      </c>
      <c r="Q1362" s="3" t="s">
        <v>60</v>
      </c>
      <c r="R1362" s="3">
        <v>25</v>
      </c>
      <c r="S1362" s="3">
        <v>11</v>
      </c>
      <c r="T1362" s="3">
        <v>136.4</v>
      </c>
      <c r="U1362" s="3">
        <v>90</v>
      </c>
      <c r="V1362" s="3">
        <v>67</v>
      </c>
      <c r="W1362" s="3">
        <v>34.700000000000003</v>
      </c>
      <c r="X1362" s="32">
        <v>260</v>
      </c>
      <c r="Y1362" s="33">
        <v>213</v>
      </c>
      <c r="Z1362" s="3">
        <v>22.4</v>
      </c>
      <c r="AA1362" s="3">
        <v>21190.9</v>
      </c>
      <c r="AB1362" s="3">
        <v>17265.650000000001</v>
      </c>
      <c r="AC1362" s="3">
        <v>22812.9</v>
      </c>
      <c r="AD1362" s="3">
        <v>18635.650000000001</v>
      </c>
    </row>
    <row r="1363" spans="1:30" x14ac:dyDescent="0.3">
      <c r="A1363" s="3" t="s">
        <v>5944</v>
      </c>
      <c r="B1363" s="4">
        <v>12304</v>
      </c>
      <c r="C1363" s="4">
        <v>72</v>
      </c>
      <c r="D1363" s="4" t="s">
        <v>25</v>
      </c>
      <c r="E1363" s="5" t="s">
        <v>45</v>
      </c>
      <c r="F1363" s="3" t="s">
        <v>5945</v>
      </c>
      <c r="G1363" s="4" t="s">
        <v>86</v>
      </c>
      <c r="H1363" s="3" t="s">
        <v>896</v>
      </c>
      <c r="I1363" s="3" t="s">
        <v>257</v>
      </c>
      <c r="J1363" s="3" t="s">
        <v>104</v>
      </c>
      <c r="K1363" s="3" t="s">
        <v>104</v>
      </c>
      <c r="L1363" s="6" t="s">
        <v>257</v>
      </c>
      <c r="M1363" s="3" t="s">
        <v>258</v>
      </c>
      <c r="N1363" s="3" t="s">
        <v>5946</v>
      </c>
      <c r="O1363" s="3" t="s">
        <v>178</v>
      </c>
      <c r="P1363" s="3" t="s">
        <v>194</v>
      </c>
      <c r="Q1363" s="3" t="s">
        <v>31</v>
      </c>
      <c r="R1363" s="3">
        <v>16</v>
      </c>
      <c r="S1363" s="3">
        <v>13</v>
      </c>
      <c r="T1363" s="3">
        <v>23.1</v>
      </c>
      <c r="U1363" s="3">
        <v>47</v>
      </c>
      <c r="V1363" s="3">
        <v>63</v>
      </c>
      <c r="W1363" s="3">
        <v>-25.4</v>
      </c>
      <c r="X1363" s="32">
        <v>225</v>
      </c>
      <c r="Y1363" s="33">
        <v>257</v>
      </c>
      <c r="Z1363" s="3">
        <v>-12.4</v>
      </c>
      <c r="AA1363" s="3">
        <v>21168</v>
      </c>
      <c r="AB1363" s="3">
        <v>24174.639999999999</v>
      </c>
      <c r="AC1363" s="3">
        <v>21168</v>
      </c>
      <c r="AD1363" s="3">
        <v>24174.639999999999</v>
      </c>
    </row>
    <row r="1364" spans="1:30" x14ac:dyDescent="0.3">
      <c r="A1364" s="3" t="s">
        <v>2458</v>
      </c>
      <c r="B1364" s="4">
        <v>74106</v>
      </c>
      <c r="C1364" s="4">
        <v>29</v>
      </c>
      <c r="D1364" s="4" t="s">
        <v>25</v>
      </c>
      <c r="E1364" s="5" t="s">
        <v>45</v>
      </c>
      <c r="F1364" s="3" t="s">
        <v>2459</v>
      </c>
      <c r="G1364" s="4" t="s">
        <v>86</v>
      </c>
      <c r="H1364" s="3" t="s">
        <v>54</v>
      </c>
      <c r="I1364" s="3" t="s">
        <v>191</v>
      </c>
      <c r="J1364" s="3" t="s">
        <v>89</v>
      </c>
      <c r="K1364" s="3" t="s">
        <v>89</v>
      </c>
      <c r="L1364" s="6" t="s">
        <v>191</v>
      </c>
      <c r="M1364" s="3" t="s">
        <v>211</v>
      </c>
      <c r="N1364" s="3" t="s">
        <v>2460</v>
      </c>
      <c r="O1364" s="3" t="s">
        <v>92</v>
      </c>
      <c r="P1364" s="3" t="s">
        <v>194</v>
      </c>
      <c r="Q1364" s="3" t="s">
        <v>60</v>
      </c>
      <c r="R1364" s="3">
        <v>17</v>
      </c>
      <c r="S1364" s="3">
        <v>20</v>
      </c>
      <c r="T1364" s="3">
        <v>-15.4</v>
      </c>
      <c r="U1364" s="3">
        <v>46</v>
      </c>
      <c r="V1364" s="3">
        <v>52</v>
      </c>
      <c r="W1364" s="3">
        <v>-11.8</v>
      </c>
      <c r="X1364" s="32">
        <v>183</v>
      </c>
      <c r="Y1364" s="33">
        <v>176</v>
      </c>
      <c r="Z1364" s="3">
        <v>4.0999999999999996</v>
      </c>
      <c r="AA1364" s="3">
        <v>21162.76</v>
      </c>
      <c r="AB1364" s="3">
        <v>20303.27</v>
      </c>
      <c r="AC1364" s="3">
        <v>21569.8</v>
      </c>
      <c r="AD1364" s="3">
        <v>20717.2</v>
      </c>
    </row>
    <row r="1365" spans="1:30" x14ac:dyDescent="0.3">
      <c r="A1365" s="3" t="s">
        <v>2440</v>
      </c>
      <c r="B1365" s="4">
        <v>77851</v>
      </c>
      <c r="C1365" s="4">
        <v>153</v>
      </c>
      <c r="D1365" s="4" t="s">
        <v>25</v>
      </c>
      <c r="E1365" s="5" t="s">
        <v>45</v>
      </c>
      <c r="F1365" s="3" t="s">
        <v>2441</v>
      </c>
      <c r="G1365" s="4" t="s">
        <v>86</v>
      </c>
      <c r="H1365" s="3" t="s">
        <v>252</v>
      </c>
      <c r="I1365" s="3" t="s">
        <v>252</v>
      </c>
      <c r="J1365" s="3" t="s">
        <v>89</v>
      </c>
      <c r="K1365" s="3" t="s">
        <v>89</v>
      </c>
      <c r="L1365" s="6" t="s">
        <v>252</v>
      </c>
      <c r="M1365" s="3" t="s">
        <v>184</v>
      </c>
      <c r="N1365" s="3" t="s">
        <v>2442</v>
      </c>
      <c r="O1365" s="3" t="s">
        <v>92</v>
      </c>
      <c r="P1365" s="3" t="s">
        <v>397</v>
      </c>
      <c r="Q1365" s="3" t="s">
        <v>31</v>
      </c>
      <c r="R1365" s="3">
        <v>28</v>
      </c>
      <c r="S1365" s="3">
        <v>46</v>
      </c>
      <c r="T1365" s="3">
        <v>-39.6</v>
      </c>
      <c r="U1365" s="3">
        <v>69</v>
      </c>
      <c r="V1365" s="3">
        <v>60</v>
      </c>
      <c r="W1365" s="3">
        <v>14.3</v>
      </c>
      <c r="X1365" s="16">
        <v>212</v>
      </c>
      <c r="Y1365" s="7">
        <v>277</v>
      </c>
      <c r="Z1365" s="3">
        <v>-23.6</v>
      </c>
      <c r="AA1365" s="3">
        <v>21160.6</v>
      </c>
      <c r="AB1365" s="3">
        <v>26130.5</v>
      </c>
      <c r="AC1365" s="3">
        <v>24618.6</v>
      </c>
      <c r="AD1365" s="3">
        <v>32204</v>
      </c>
    </row>
    <row r="1366" spans="1:30" x14ac:dyDescent="0.3">
      <c r="A1366" s="3" t="s">
        <v>5947</v>
      </c>
      <c r="B1366" s="4">
        <v>44342</v>
      </c>
      <c r="C1366" s="4">
        <v>93</v>
      </c>
      <c r="D1366" s="4" t="s">
        <v>25</v>
      </c>
      <c r="E1366" s="5" t="s">
        <v>45</v>
      </c>
      <c r="F1366" s="3" t="s">
        <v>5948</v>
      </c>
      <c r="G1366" s="4" t="s">
        <v>86</v>
      </c>
      <c r="H1366" s="3" t="s">
        <v>299</v>
      </c>
      <c r="I1366" s="3" t="s">
        <v>299</v>
      </c>
      <c r="J1366" s="3" t="s">
        <v>104</v>
      </c>
      <c r="K1366" s="3" t="s">
        <v>104</v>
      </c>
      <c r="L1366" s="6" t="s">
        <v>299</v>
      </c>
      <c r="M1366" s="3" t="s">
        <v>184</v>
      </c>
      <c r="N1366" s="3" t="s">
        <v>5949</v>
      </c>
      <c r="O1366" s="3" t="s">
        <v>301</v>
      </c>
      <c r="P1366" s="3" t="s">
        <v>213</v>
      </c>
      <c r="Q1366" s="3" t="s">
        <v>60</v>
      </c>
      <c r="R1366" s="3">
        <v>53</v>
      </c>
      <c r="S1366" s="3">
        <v>45</v>
      </c>
      <c r="T1366" s="3">
        <v>18.7</v>
      </c>
      <c r="U1366" s="3">
        <v>128</v>
      </c>
      <c r="V1366" s="3">
        <v>109</v>
      </c>
      <c r="W1366" s="3">
        <v>17.600000000000001</v>
      </c>
      <c r="X1366" s="32">
        <v>361</v>
      </c>
      <c r="Y1366" s="33">
        <v>345</v>
      </c>
      <c r="Z1366" s="3">
        <v>4.7</v>
      </c>
      <c r="AA1366" s="3">
        <v>21109.200000000001</v>
      </c>
      <c r="AB1366" s="3">
        <v>19596.8</v>
      </c>
      <c r="AC1366" s="3">
        <v>24259.200000000001</v>
      </c>
      <c r="AD1366" s="3">
        <v>23172.799999999999</v>
      </c>
    </row>
    <row r="1367" spans="1:30" x14ac:dyDescent="0.3">
      <c r="A1367" s="3" t="s">
        <v>5950</v>
      </c>
      <c r="B1367" s="4">
        <v>5106</v>
      </c>
      <c r="C1367" s="4">
        <v>54</v>
      </c>
      <c r="D1367" s="4" t="s">
        <v>25</v>
      </c>
      <c r="E1367" s="5" t="s">
        <v>45</v>
      </c>
      <c r="F1367" s="3" t="s">
        <v>5951</v>
      </c>
      <c r="G1367" s="4" t="s">
        <v>86</v>
      </c>
      <c r="H1367" s="3" t="s">
        <v>900</v>
      </c>
      <c r="I1367" s="3" t="s">
        <v>240</v>
      </c>
      <c r="J1367" s="3" t="s">
        <v>104</v>
      </c>
      <c r="K1367" s="3" t="s">
        <v>104</v>
      </c>
      <c r="L1367" s="6" t="s">
        <v>240</v>
      </c>
      <c r="M1367" s="3" t="s">
        <v>712</v>
      </c>
      <c r="N1367" s="3" t="s">
        <v>5952</v>
      </c>
      <c r="O1367" s="3" t="s">
        <v>178</v>
      </c>
      <c r="P1367" s="3" t="s">
        <v>37</v>
      </c>
      <c r="Q1367" s="3" t="s">
        <v>60</v>
      </c>
      <c r="R1367" s="3">
        <v>5</v>
      </c>
      <c r="S1367" s="3">
        <v>8</v>
      </c>
      <c r="T1367" s="3">
        <v>-31.9</v>
      </c>
      <c r="U1367" s="3">
        <v>27</v>
      </c>
      <c r="V1367" s="3">
        <v>31</v>
      </c>
      <c r="W1367" s="3">
        <v>-13.3</v>
      </c>
      <c r="X1367" s="32">
        <v>129</v>
      </c>
      <c r="Y1367" s="33">
        <v>120</v>
      </c>
      <c r="Z1367" s="3">
        <v>7.4</v>
      </c>
      <c r="AA1367" s="3">
        <v>21087.439999999999</v>
      </c>
      <c r="AB1367" s="3">
        <v>19627.96</v>
      </c>
      <c r="AC1367" s="3">
        <v>21087.439999999999</v>
      </c>
      <c r="AD1367" s="3">
        <v>19627.96</v>
      </c>
    </row>
    <row r="1368" spans="1:30" x14ac:dyDescent="0.3">
      <c r="A1368" s="3" t="s">
        <v>4912</v>
      </c>
      <c r="B1368" s="4">
        <v>5159</v>
      </c>
      <c r="C1368" s="4">
        <v>58</v>
      </c>
      <c r="D1368" s="4" t="s">
        <v>25</v>
      </c>
      <c r="E1368" s="5">
        <v>42538</v>
      </c>
      <c r="F1368" s="3" t="s">
        <v>4913</v>
      </c>
      <c r="G1368" s="4" t="s">
        <v>86</v>
      </c>
      <c r="H1368" s="3" t="s">
        <v>900</v>
      </c>
      <c r="I1368" s="3" t="s">
        <v>240</v>
      </c>
      <c r="J1368" s="3" t="s">
        <v>146</v>
      </c>
      <c r="K1368" s="3" t="s">
        <v>146</v>
      </c>
      <c r="L1368" s="6" t="s">
        <v>240</v>
      </c>
      <c r="M1368" s="3" t="s">
        <v>241</v>
      </c>
      <c r="N1368" s="3" t="s">
        <v>4914</v>
      </c>
      <c r="O1368" s="3" t="s">
        <v>178</v>
      </c>
      <c r="P1368" s="3" t="s">
        <v>37</v>
      </c>
      <c r="Q1368" s="3" t="s">
        <v>60</v>
      </c>
      <c r="R1368" s="3">
        <v>5</v>
      </c>
      <c r="S1368" s="3">
        <v>3</v>
      </c>
      <c r="T1368" s="3">
        <v>100</v>
      </c>
      <c r="U1368" s="3">
        <v>18</v>
      </c>
      <c r="V1368" s="3">
        <v>23</v>
      </c>
      <c r="W1368" s="3">
        <v>-20</v>
      </c>
      <c r="X1368" s="32">
        <v>42</v>
      </c>
      <c r="Y1368" s="33">
        <v>45</v>
      </c>
      <c r="Z1368" s="3">
        <v>-7.8</v>
      </c>
      <c r="AA1368" s="3">
        <v>21069.119999999999</v>
      </c>
      <c r="AB1368" s="3">
        <v>22820.94</v>
      </c>
      <c r="AC1368" s="3">
        <v>21907.02</v>
      </c>
      <c r="AD1368" s="3">
        <v>23754.6</v>
      </c>
    </row>
    <row r="1369" spans="1:30" x14ac:dyDescent="0.3">
      <c r="A1369" s="3" t="s">
        <v>540</v>
      </c>
      <c r="B1369" s="4">
        <v>88205</v>
      </c>
      <c r="C1369" s="4">
        <v>66</v>
      </c>
      <c r="D1369" s="4" t="s">
        <v>25</v>
      </c>
      <c r="E1369" s="5">
        <v>43280</v>
      </c>
      <c r="F1369" s="3" t="s">
        <v>541</v>
      </c>
      <c r="G1369" s="4" t="s">
        <v>86</v>
      </c>
      <c r="H1369" s="3" t="s">
        <v>245</v>
      </c>
      <c r="I1369" s="3" t="s">
        <v>245</v>
      </c>
      <c r="J1369" s="3" t="s">
        <v>132</v>
      </c>
      <c r="K1369" s="3" t="s">
        <v>132</v>
      </c>
      <c r="L1369" s="6" t="s">
        <v>245</v>
      </c>
      <c r="M1369" s="3" t="s">
        <v>246</v>
      </c>
      <c r="N1369" s="3" t="s">
        <v>542</v>
      </c>
      <c r="O1369" s="3" t="s">
        <v>248</v>
      </c>
      <c r="P1369" s="3" t="s">
        <v>57</v>
      </c>
      <c r="Q1369" s="3" t="s">
        <v>31</v>
      </c>
      <c r="R1369" s="3">
        <v>3</v>
      </c>
      <c r="U1369" s="3">
        <v>18</v>
      </c>
      <c r="X1369" s="32">
        <v>76</v>
      </c>
      <c r="Y1369" s="33"/>
      <c r="AA1369" s="3">
        <v>21039.84</v>
      </c>
      <c r="AC1369" s="3">
        <v>21039.84</v>
      </c>
    </row>
    <row r="1370" spans="1:30" x14ac:dyDescent="0.3">
      <c r="A1370" s="3" t="s">
        <v>2443</v>
      </c>
      <c r="B1370" s="4">
        <v>36228</v>
      </c>
      <c r="C1370" s="4">
        <v>31</v>
      </c>
      <c r="D1370" s="4" t="s">
        <v>25</v>
      </c>
      <c r="E1370" s="5" t="s">
        <v>45</v>
      </c>
      <c r="F1370" s="3" t="s">
        <v>2444</v>
      </c>
      <c r="G1370" s="4" t="s">
        <v>86</v>
      </c>
      <c r="H1370" s="3" t="s">
        <v>252</v>
      </c>
      <c r="I1370" s="3" t="s">
        <v>252</v>
      </c>
      <c r="J1370" s="3" t="s">
        <v>146</v>
      </c>
      <c r="K1370" s="3" t="s">
        <v>146</v>
      </c>
      <c r="L1370" s="6" t="s">
        <v>252</v>
      </c>
      <c r="M1370" s="3" t="s">
        <v>154</v>
      </c>
      <c r="N1370" s="3" t="s">
        <v>2445</v>
      </c>
      <c r="O1370" s="3" t="s">
        <v>311</v>
      </c>
      <c r="P1370" s="3" t="s">
        <v>44</v>
      </c>
      <c r="Q1370" s="3" t="s">
        <v>39</v>
      </c>
      <c r="R1370" s="3">
        <v>5</v>
      </c>
      <c r="S1370" s="3">
        <v>11</v>
      </c>
      <c r="T1370" s="3">
        <v>-59.1</v>
      </c>
      <c r="U1370" s="3">
        <v>23</v>
      </c>
      <c r="V1370" s="3">
        <v>23</v>
      </c>
      <c r="W1370" s="3">
        <v>0</v>
      </c>
      <c r="X1370" s="32">
        <v>76</v>
      </c>
      <c r="Y1370" s="33">
        <v>61</v>
      </c>
      <c r="Z1370" s="3">
        <v>24.8</v>
      </c>
      <c r="AA1370" s="3">
        <v>21037.32</v>
      </c>
      <c r="AB1370" s="3">
        <v>16857.72</v>
      </c>
      <c r="AC1370" s="3">
        <v>21037.32</v>
      </c>
      <c r="AD1370" s="3">
        <v>16857.72</v>
      </c>
    </row>
    <row r="1371" spans="1:30" x14ac:dyDescent="0.3">
      <c r="A1371" s="3" t="s">
        <v>5953</v>
      </c>
      <c r="B1371" s="4">
        <v>52638</v>
      </c>
      <c r="C1371" s="4">
        <v>28</v>
      </c>
      <c r="D1371" s="4" t="s">
        <v>25</v>
      </c>
      <c r="E1371" s="5" t="s">
        <v>45</v>
      </c>
      <c r="F1371" s="3" t="s">
        <v>5954</v>
      </c>
      <c r="G1371" s="4" t="s">
        <v>86</v>
      </c>
      <c r="H1371" s="3" t="s">
        <v>87</v>
      </c>
      <c r="I1371" s="3" t="s">
        <v>88</v>
      </c>
      <c r="J1371" s="3" t="s">
        <v>104</v>
      </c>
      <c r="K1371" s="3" t="s">
        <v>104</v>
      </c>
      <c r="L1371" s="6" t="s">
        <v>88</v>
      </c>
      <c r="M1371" s="3" t="s">
        <v>90</v>
      </c>
      <c r="N1371" s="3" t="s">
        <v>5955</v>
      </c>
      <c r="O1371" s="3" t="s">
        <v>106</v>
      </c>
      <c r="P1371" s="3" t="s">
        <v>47</v>
      </c>
      <c r="Q1371" s="3" t="s">
        <v>43</v>
      </c>
      <c r="R1371" s="3">
        <v>30</v>
      </c>
      <c r="S1371" s="3">
        <v>31</v>
      </c>
      <c r="T1371" s="3">
        <v>-1.3</v>
      </c>
      <c r="U1371" s="3">
        <v>76</v>
      </c>
      <c r="V1371" s="3">
        <v>95</v>
      </c>
      <c r="W1371" s="3">
        <v>-20.100000000000001</v>
      </c>
      <c r="X1371" s="32">
        <v>304</v>
      </c>
      <c r="Y1371" s="33">
        <v>326</v>
      </c>
      <c r="Z1371" s="3">
        <v>-6.9</v>
      </c>
      <c r="AA1371" s="3">
        <v>21026.67</v>
      </c>
      <c r="AB1371" s="3">
        <v>22575.72</v>
      </c>
      <c r="AC1371" s="3">
        <v>21026.67</v>
      </c>
      <c r="AD1371" s="3">
        <v>22575.72</v>
      </c>
    </row>
    <row r="1372" spans="1:30" x14ac:dyDescent="0.3">
      <c r="A1372" s="3" t="s">
        <v>3930</v>
      </c>
      <c r="B1372" s="4">
        <v>66636</v>
      </c>
      <c r="C1372" s="4">
        <v>112</v>
      </c>
      <c r="D1372" s="4" t="s">
        <v>25</v>
      </c>
      <c r="E1372" s="5" t="s">
        <v>45</v>
      </c>
      <c r="F1372" s="3" t="s">
        <v>3931</v>
      </c>
      <c r="G1372" s="4" t="s">
        <v>86</v>
      </c>
      <c r="H1372" s="3" t="s">
        <v>54</v>
      </c>
      <c r="I1372" s="3" t="s">
        <v>191</v>
      </c>
      <c r="J1372" s="3" t="s">
        <v>132</v>
      </c>
      <c r="K1372" s="3" t="s">
        <v>132</v>
      </c>
      <c r="L1372" s="6" t="s">
        <v>191</v>
      </c>
      <c r="M1372" s="3" t="s">
        <v>211</v>
      </c>
      <c r="N1372" s="3" t="s">
        <v>3932</v>
      </c>
      <c r="O1372" s="3" t="s">
        <v>92</v>
      </c>
      <c r="P1372" s="3" t="s">
        <v>397</v>
      </c>
      <c r="Q1372" s="3" t="s">
        <v>43</v>
      </c>
      <c r="R1372" s="3">
        <v>11</v>
      </c>
      <c r="S1372" s="3">
        <v>7</v>
      </c>
      <c r="T1372" s="3">
        <v>69.2</v>
      </c>
      <c r="U1372" s="3">
        <v>28</v>
      </c>
      <c r="V1372" s="3">
        <v>27</v>
      </c>
      <c r="W1372" s="3">
        <v>4.4000000000000004</v>
      </c>
      <c r="X1372" s="32">
        <v>104</v>
      </c>
      <c r="Y1372" s="33">
        <v>109</v>
      </c>
      <c r="Z1372" s="3">
        <v>-5.0999999999999996</v>
      </c>
      <c r="AA1372" s="3">
        <v>20990.7</v>
      </c>
      <c r="AB1372" s="3">
        <v>22120.32</v>
      </c>
      <c r="AC1372" s="3">
        <v>20990.7</v>
      </c>
      <c r="AD1372" s="3">
        <v>22120.32</v>
      </c>
    </row>
    <row r="1373" spans="1:30" x14ac:dyDescent="0.3">
      <c r="A1373" s="3" t="s">
        <v>5956</v>
      </c>
      <c r="B1373" s="4">
        <v>86321</v>
      </c>
      <c r="C1373" s="4">
        <v>60</v>
      </c>
      <c r="D1373" s="4" t="s">
        <v>25</v>
      </c>
      <c r="E1373" s="5" t="s">
        <v>45</v>
      </c>
      <c r="F1373" s="3" t="s">
        <v>5957</v>
      </c>
      <c r="G1373" s="4" t="s">
        <v>86</v>
      </c>
      <c r="H1373" s="3" t="s">
        <v>54</v>
      </c>
      <c r="I1373" s="3" t="s">
        <v>191</v>
      </c>
      <c r="J1373" s="3" t="s">
        <v>104</v>
      </c>
      <c r="K1373" s="3" t="s">
        <v>104</v>
      </c>
      <c r="L1373" s="6" t="s">
        <v>191</v>
      </c>
      <c r="M1373" s="3" t="s">
        <v>211</v>
      </c>
      <c r="N1373" s="3" t="s">
        <v>5958</v>
      </c>
      <c r="O1373" s="3" t="s">
        <v>92</v>
      </c>
      <c r="P1373" s="3" t="s">
        <v>421</v>
      </c>
      <c r="Q1373" s="3" t="s">
        <v>27</v>
      </c>
      <c r="R1373" s="3">
        <v>53</v>
      </c>
      <c r="S1373" s="3">
        <v>48</v>
      </c>
      <c r="T1373" s="3">
        <v>11</v>
      </c>
      <c r="U1373" s="3">
        <v>161</v>
      </c>
      <c r="V1373" s="3">
        <v>171</v>
      </c>
      <c r="W1373" s="3">
        <v>-5.7</v>
      </c>
      <c r="X1373" s="32">
        <v>587</v>
      </c>
      <c r="Y1373" s="33">
        <v>593</v>
      </c>
      <c r="Z1373" s="3">
        <v>-1</v>
      </c>
      <c r="AA1373" s="3">
        <v>20920.68</v>
      </c>
      <c r="AB1373" s="3">
        <v>21122.639999999999</v>
      </c>
      <c r="AC1373" s="3">
        <v>20920.68</v>
      </c>
      <c r="AD1373" s="3">
        <v>21122.639999999999</v>
      </c>
    </row>
    <row r="1374" spans="1:30" x14ac:dyDescent="0.3">
      <c r="A1374" s="3" t="s">
        <v>2449</v>
      </c>
      <c r="B1374" s="4">
        <v>33287</v>
      </c>
      <c r="C1374" s="4">
        <v>108</v>
      </c>
      <c r="D1374" s="4" t="s">
        <v>25</v>
      </c>
      <c r="E1374" s="5" t="s">
        <v>45</v>
      </c>
      <c r="F1374" s="3" t="s">
        <v>2450</v>
      </c>
      <c r="G1374" s="4" t="s">
        <v>86</v>
      </c>
      <c r="H1374" s="3" t="s">
        <v>153</v>
      </c>
      <c r="I1374" s="3" t="s">
        <v>153</v>
      </c>
      <c r="J1374" s="3" t="s">
        <v>89</v>
      </c>
      <c r="K1374" s="3" t="s">
        <v>89</v>
      </c>
      <c r="L1374" s="6" t="s">
        <v>153</v>
      </c>
      <c r="M1374" s="3" t="s">
        <v>184</v>
      </c>
      <c r="N1374" s="3" t="s">
        <v>2451</v>
      </c>
      <c r="O1374" s="3" t="s">
        <v>92</v>
      </c>
      <c r="P1374" s="3" t="s">
        <v>51</v>
      </c>
      <c r="Q1374" s="3" t="s">
        <v>31</v>
      </c>
      <c r="R1374" s="3">
        <v>14</v>
      </c>
      <c r="S1374" s="3">
        <v>18</v>
      </c>
      <c r="T1374" s="3">
        <v>-22.2</v>
      </c>
      <c r="U1374" s="3">
        <v>43</v>
      </c>
      <c r="V1374" s="3">
        <v>60</v>
      </c>
      <c r="W1374" s="3">
        <v>-28.5</v>
      </c>
      <c r="X1374" s="32">
        <v>205</v>
      </c>
      <c r="Y1374" s="33">
        <v>222</v>
      </c>
      <c r="Z1374" s="3">
        <v>-7.7</v>
      </c>
      <c r="AA1374" s="3">
        <v>20860.8</v>
      </c>
      <c r="AB1374" s="3">
        <v>22594.959999999999</v>
      </c>
      <c r="AC1374" s="3">
        <v>20860.8</v>
      </c>
      <c r="AD1374" s="3">
        <v>22594.959999999999</v>
      </c>
    </row>
    <row r="1375" spans="1:30" x14ac:dyDescent="0.3">
      <c r="A1375" s="3" t="s">
        <v>2920</v>
      </c>
      <c r="B1375" s="4">
        <v>27385</v>
      </c>
      <c r="C1375" s="4">
        <v>99</v>
      </c>
      <c r="D1375" s="4" t="s">
        <v>25</v>
      </c>
      <c r="E1375" s="5" t="s">
        <v>45</v>
      </c>
      <c r="F1375" s="3" t="s">
        <v>2921</v>
      </c>
      <c r="G1375" s="4" t="s">
        <v>86</v>
      </c>
      <c r="H1375" s="3" t="s">
        <v>2880</v>
      </c>
      <c r="I1375" s="3" t="s">
        <v>232</v>
      </c>
      <c r="J1375" s="3" t="s">
        <v>232</v>
      </c>
      <c r="K1375" s="3" t="s">
        <v>89</v>
      </c>
      <c r="L1375" s="6" t="s">
        <v>175</v>
      </c>
      <c r="M1375" s="3" t="s">
        <v>184</v>
      </c>
      <c r="N1375" s="3" t="s">
        <v>2922</v>
      </c>
      <c r="O1375" s="3" t="s">
        <v>178</v>
      </c>
      <c r="P1375" s="3" t="s">
        <v>55</v>
      </c>
      <c r="Q1375" s="3" t="s">
        <v>31</v>
      </c>
      <c r="R1375" s="3">
        <v>14</v>
      </c>
      <c r="S1375" s="3">
        <v>20</v>
      </c>
      <c r="T1375" s="3">
        <v>-30</v>
      </c>
      <c r="U1375" s="3">
        <v>35</v>
      </c>
      <c r="V1375" s="3">
        <v>45</v>
      </c>
      <c r="W1375" s="3">
        <v>-22.1</v>
      </c>
      <c r="X1375" s="32">
        <v>183</v>
      </c>
      <c r="Y1375" s="33">
        <v>267</v>
      </c>
      <c r="Z1375" s="3">
        <v>-31.6</v>
      </c>
      <c r="AA1375" s="3">
        <v>20825.689999999999</v>
      </c>
      <c r="AB1375" s="3">
        <v>30417.95</v>
      </c>
      <c r="AC1375" s="3">
        <v>21179.69</v>
      </c>
      <c r="AD1375" s="3">
        <v>30735.95</v>
      </c>
    </row>
    <row r="1376" spans="1:30" x14ac:dyDescent="0.3">
      <c r="A1376" s="3" t="s">
        <v>2461</v>
      </c>
      <c r="B1376" s="4">
        <v>33205</v>
      </c>
      <c r="C1376" s="4">
        <v>78</v>
      </c>
      <c r="D1376" s="4" t="s">
        <v>25</v>
      </c>
      <c r="E1376" s="5" t="s">
        <v>45</v>
      </c>
      <c r="F1376" s="3" t="s">
        <v>2462</v>
      </c>
      <c r="G1376" s="4" t="s">
        <v>86</v>
      </c>
      <c r="H1376" s="3" t="s">
        <v>153</v>
      </c>
      <c r="I1376" s="3" t="s">
        <v>153</v>
      </c>
      <c r="J1376" s="3" t="s">
        <v>89</v>
      </c>
      <c r="K1376" s="3" t="s">
        <v>89</v>
      </c>
      <c r="L1376" s="6" t="s">
        <v>153</v>
      </c>
      <c r="M1376" s="3" t="s">
        <v>184</v>
      </c>
      <c r="N1376" s="3" t="s">
        <v>2463</v>
      </c>
      <c r="O1376" s="3" t="s">
        <v>92</v>
      </c>
      <c r="P1376" s="3" t="s">
        <v>51</v>
      </c>
      <c r="Q1376" s="3" t="s">
        <v>31</v>
      </c>
      <c r="R1376" s="3">
        <v>15</v>
      </c>
      <c r="S1376" s="3">
        <v>12</v>
      </c>
      <c r="T1376" s="3">
        <v>25</v>
      </c>
      <c r="U1376" s="3">
        <v>46</v>
      </c>
      <c r="V1376" s="3">
        <v>48</v>
      </c>
      <c r="W1376" s="3">
        <v>-4.2</v>
      </c>
      <c r="X1376" s="32">
        <v>180</v>
      </c>
      <c r="Y1376" s="33">
        <v>193</v>
      </c>
      <c r="Z1376" s="3">
        <v>-6.7</v>
      </c>
      <c r="AA1376" s="3">
        <v>20822.400000000001</v>
      </c>
      <c r="AB1376" s="3">
        <v>22321.42</v>
      </c>
      <c r="AC1376" s="3">
        <v>20822.400000000001</v>
      </c>
      <c r="AD1376" s="3">
        <v>22321.42</v>
      </c>
    </row>
    <row r="1377" spans="1:30" x14ac:dyDescent="0.3">
      <c r="A1377" s="3" t="s">
        <v>5959</v>
      </c>
      <c r="B1377" s="4">
        <v>64832</v>
      </c>
      <c r="C1377" s="4">
        <v>49</v>
      </c>
      <c r="D1377" s="4" t="s">
        <v>25</v>
      </c>
      <c r="E1377" s="5">
        <v>42796</v>
      </c>
      <c r="F1377" s="3" t="s">
        <v>5960</v>
      </c>
      <c r="G1377" s="4" t="s">
        <v>86</v>
      </c>
      <c r="H1377" s="3" t="s">
        <v>54</v>
      </c>
      <c r="I1377" s="3" t="s">
        <v>191</v>
      </c>
      <c r="J1377" s="3" t="s">
        <v>104</v>
      </c>
      <c r="K1377" s="3" t="s">
        <v>104</v>
      </c>
      <c r="L1377" s="6" t="s">
        <v>191</v>
      </c>
      <c r="M1377" s="3" t="s">
        <v>211</v>
      </c>
      <c r="N1377" s="3" t="s">
        <v>5961</v>
      </c>
      <c r="O1377" s="3" t="s">
        <v>92</v>
      </c>
      <c r="P1377" s="3" t="s">
        <v>249</v>
      </c>
      <c r="Q1377" s="3" t="s">
        <v>31</v>
      </c>
      <c r="R1377" s="3">
        <v>8</v>
      </c>
      <c r="S1377" s="3">
        <v>7</v>
      </c>
      <c r="T1377" s="3">
        <v>14.3</v>
      </c>
      <c r="U1377" s="3">
        <v>24</v>
      </c>
      <c r="V1377" s="3">
        <v>28</v>
      </c>
      <c r="W1377" s="3">
        <v>-14.3</v>
      </c>
      <c r="X1377" s="32">
        <v>93</v>
      </c>
      <c r="Y1377" s="33">
        <v>76</v>
      </c>
      <c r="Z1377" s="3">
        <v>22.3</v>
      </c>
      <c r="AA1377" s="3">
        <v>20805.900000000001</v>
      </c>
      <c r="AB1377" s="3">
        <v>17017.919999999998</v>
      </c>
      <c r="AC1377" s="3">
        <v>20805.900000000001</v>
      </c>
      <c r="AD1377" s="3">
        <v>17017.919999999998</v>
      </c>
    </row>
    <row r="1378" spans="1:30" x14ac:dyDescent="0.3">
      <c r="A1378" s="3" t="s">
        <v>2464</v>
      </c>
      <c r="B1378" s="4">
        <v>77897</v>
      </c>
      <c r="C1378" s="4">
        <v>95</v>
      </c>
      <c r="D1378" s="4" t="s">
        <v>25</v>
      </c>
      <c r="E1378" s="5" t="s">
        <v>45</v>
      </c>
      <c r="F1378" s="3" t="s">
        <v>2465</v>
      </c>
      <c r="G1378" s="4" t="s">
        <v>86</v>
      </c>
      <c r="H1378" s="3" t="s">
        <v>54</v>
      </c>
      <c r="I1378" s="3" t="s">
        <v>88</v>
      </c>
      <c r="J1378" s="3" t="s">
        <v>132</v>
      </c>
      <c r="K1378" s="3" t="s">
        <v>132</v>
      </c>
      <c r="L1378" s="6" t="s">
        <v>191</v>
      </c>
      <c r="M1378" s="3" t="s">
        <v>211</v>
      </c>
      <c r="N1378" s="3" t="s">
        <v>2466</v>
      </c>
      <c r="O1378" s="3" t="s">
        <v>92</v>
      </c>
      <c r="P1378" s="3" t="s">
        <v>254</v>
      </c>
      <c r="Q1378" s="3" t="s">
        <v>60</v>
      </c>
      <c r="R1378" s="3">
        <v>3</v>
      </c>
      <c r="S1378" s="3">
        <v>2</v>
      </c>
      <c r="T1378" s="3">
        <v>50</v>
      </c>
      <c r="U1378" s="3">
        <v>15</v>
      </c>
      <c r="V1378" s="3">
        <v>15</v>
      </c>
      <c r="W1378" s="3">
        <v>0.6</v>
      </c>
      <c r="X1378" s="32">
        <v>84</v>
      </c>
      <c r="Y1378" s="33">
        <v>87</v>
      </c>
      <c r="Z1378" s="3">
        <v>-4.5</v>
      </c>
      <c r="AA1378" s="3">
        <v>20799.98</v>
      </c>
      <c r="AB1378" s="3">
        <v>22204.59</v>
      </c>
      <c r="AC1378" s="3">
        <v>23116.14</v>
      </c>
      <c r="AD1378" s="3">
        <v>24200.43</v>
      </c>
    </row>
    <row r="1379" spans="1:30" x14ac:dyDescent="0.3">
      <c r="A1379" s="3" t="s">
        <v>2467</v>
      </c>
      <c r="B1379" s="4">
        <v>20367</v>
      </c>
      <c r="C1379" s="4">
        <v>63</v>
      </c>
      <c r="D1379" s="4" t="s">
        <v>25</v>
      </c>
      <c r="E1379" s="5" t="s">
        <v>45</v>
      </c>
      <c r="F1379" s="3" t="s">
        <v>2468</v>
      </c>
      <c r="G1379" s="4" t="s">
        <v>86</v>
      </c>
      <c r="H1379" s="3" t="s">
        <v>758</v>
      </c>
      <c r="I1379" s="3" t="s">
        <v>175</v>
      </c>
      <c r="J1379" s="3" t="s">
        <v>132</v>
      </c>
      <c r="K1379" s="3" t="s">
        <v>132</v>
      </c>
      <c r="L1379" s="6" t="s">
        <v>175</v>
      </c>
      <c r="M1379" s="3" t="s">
        <v>176</v>
      </c>
      <c r="N1379" s="3" t="s">
        <v>2469</v>
      </c>
      <c r="O1379" s="3" t="s">
        <v>178</v>
      </c>
      <c r="P1379" s="3" t="s">
        <v>49</v>
      </c>
      <c r="Q1379" s="3" t="s">
        <v>50</v>
      </c>
      <c r="R1379" s="3">
        <v>6</v>
      </c>
      <c r="S1379" s="3">
        <v>3</v>
      </c>
      <c r="T1379" s="3">
        <v>112.4</v>
      </c>
      <c r="U1379" s="3">
        <v>22</v>
      </c>
      <c r="V1379" s="3">
        <v>12</v>
      </c>
      <c r="W1379" s="3">
        <v>83.3</v>
      </c>
      <c r="X1379" s="32">
        <v>99</v>
      </c>
      <c r="Y1379" s="33">
        <v>60</v>
      </c>
      <c r="Z1379" s="3">
        <v>65.2</v>
      </c>
      <c r="AA1379" s="3">
        <v>20763.080000000002</v>
      </c>
      <c r="AB1379" s="3">
        <v>12954.6</v>
      </c>
      <c r="AC1379" s="3">
        <v>21399.08</v>
      </c>
      <c r="AD1379" s="3">
        <v>12954.6</v>
      </c>
    </row>
    <row r="1380" spans="1:30" x14ac:dyDescent="0.3">
      <c r="A1380" s="3" t="s">
        <v>2482</v>
      </c>
      <c r="B1380" s="4">
        <v>34713</v>
      </c>
      <c r="C1380" s="4">
        <v>37</v>
      </c>
      <c r="D1380" s="4" t="s">
        <v>25</v>
      </c>
      <c r="E1380" s="5" t="s">
        <v>45</v>
      </c>
      <c r="F1380" s="3" t="s">
        <v>2483</v>
      </c>
      <c r="G1380" s="4" t="s">
        <v>86</v>
      </c>
      <c r="H1380" s="3" t="s">
        <v>252</v>
      </c>
      <c r="I1380" s="3" t="s">
        <v>252</v>
      </c>
      <c r="J1380" s="3" t="s">
        <v>132</v>
      </c>
      <c r="K1380" s="3" t="s">
        <v>132</v>
      </c>
      <c r="L1380" s="6" t="s">
        <v>252</v>
      </c>
      <c r="M1380" s="3" t="s">
        <v>184</v>
      </c>
      <c r="N1380" s="3" t="s">
        <v>2484</v>
      </c>
      <c r="O1380" s="3" t="s">
        <v>311</v>
      </c>
      <c r="P1380" s="3" t="s">
        <v>390</v>
      </c>
      <c r="Q1380" s="3" t="s">
        <v>60</v>
      </c>
      <c r="R1380" s="3">
        <v>12</v>
      </c>
      <c r="S1380" s="3">
        <v>7</v>
      </c>
      <c r="T1380" s="3">
        <v>71.400000000000006</v>
      </c>
      <c r="U1380" s="3">
        <v>27</v>
      </c>
      <c r="V1380" s="3">
        <v>24</v>
      </c>
      <c r="W1380" s="3">
        <v>13.7</v>
      </c>
      <c r="X1380" s="32">
        <v>115</v>
      </c>
      <c r="Y1380" s="33">
        <v>107</v>
      </c>
      <c r="Z1380" s="3">
        <v>7.1</v>
      </c>
      <c r="AA1380" s="3">
        <v>20750.099999999999</v>
      </c>
      <c r="AB1380" s="3">
        <v>19408.45</v>
      </c>
      <c r="AC1380" s="3">
        <v>22190.1</v>
      </c>
      <c r="AD1380" s="3">
        <v>20720.45</v>
      </c>
    </row>
    <row r="1381" spans="1:30" x14ac:dyDescent="0.3">
      <c r="A1381" s="3" t="s">
        <v>2485</v>
      </c>
      <c r="B1381" s="4">
        <v>34061</v>
      </c>
      <c r="C1381" s="4">
        <v>152</v>
      </c>
      <c r="D1381" s="4" t="s">
        <v>25</v>
      </c>
      <c r="E1381" s="5" t="s">
        <v>45</v>
      </c>
      <c r="F1381" s="3" t="s">
        <v>2486</v>
      </c>
      <c r="G1381" s="4" t="s">
        <v>86</v>
      </c>
      <c r="H1381" s="3" t="s">
        <v>252</v>
      </c>
      <c r="I1381" s="3" t="s">
        <v>252</v>
      </c>
      <c r="J1381" s="3" t="s">
        <v>132</v>
      </c>
      <c r="K1381" s="3" t="s">
        <v>132</v>
      </c>
      <c r="L1381" s="6" t="s">
        <v>252</v>
      </c>
      <c r="M1381" s="3" t="s">
        <v>184</v>
      </c>
      <c r="N1381" s="3" t="s">
        <v>2487</v>
      </c>
      <c r="O1381" s="3" t="s">
        <v>311</v>
      </c>
      <c r="P1381" s="3" t="s">
        <v>51</v>
      </c>
      <c r="Q1381" s="3" t="s">
        <v>31</v>
      </c>
      <c r="R1381" s="3">
        <v>6</v>
      </c>
      <c r="S1381" s="3">
        <v>7</v>
      </c>
      <c r="T1381" s="3">
        <v>-11.5</v>
      </c>
      <c r="U1381" s="3">
        <v>24</v>
      </c>
      <c r="V1381" s="3">
        <v>35</v>
      </c>
      <c r="W1381" s="3">
        <v>-31</v>
      </c>
      <c r="X1381" s="32">
        <v>112</v>
      </c>
      <c r="Y1381" s="33">
        <v>128</v>
      </c>
      <c r="Z1381" s="3">
        <v>-12.1</v>
      </c>
      <c r="AA1381" s="3">
        <v>20746.05</v>
      </c>
      <c r="AB1381" s="3">
        <v>23801.8</v>
      </c>
      <c r="AC1381" s="3">
        <v>21754.05</v>
      </c>
      <c r="AD1381" s="3">
        <v>24741.8</v>
      </c>
    </row>
    <row r="1382" spans="1:30" x14ac:dyDescent="0.3">
      <c r="A1382" s="3" t="s">
        <v>5962</v>
      </c>
      <c r="B1382" s="4">
        <v>32417</v>
      </c>
      <c r="C1382" s="4">
        <v>61</v>
      </c>
      <c r="D1382" s="4" t="s">
        <v>25</v>
      </c>
      <c r="E1382" s="5" t="s">
        <v>45</v>
      </c>
      <c r="F1382" s="3" t="s">
        <v>5963</v>
      </c>
      <c r="G1382" s="4" t="s">
        <v>86</v>
      </c>
      <c r="H1382" s="3" t="s">
        <v>153</v>
      </c>
      <c r="I1382" s="3" t="s">
        <v>153</v>
      </c>
      <c r="J1382" s="3" t="s">
        <v>104</v>
      </c>
      <c r="K1382" s="3" t="s">
        <v>104</v>
      </c>
      <c r="L1382" s="6" t="s">
        <v>153</v>
      </c>
      <c r="M1382" s="3" t="s">
        <v>154</v>
      </c>
      <c r="N1382" s="3" t="s">
        <v>5964</v>
      </c>
      <c r="O1382" s="3" t="s">
        <v>156</v>
      </c>
      <c r="P1382" s="3" t="s">
        <v>194</v>
      </c>
      <c r="Q1382" s="3" t="s">
        <v>60</v>
      </c>
      <c r="R1382" s="3">
        <v>29</v>
      </c>
      <c r="S1382" s="3">
        <v>27</v>
      </c>
      <c r="T1382" s="3">
        <v>9.5</v>
      </c>
      <c r="U1382" s="3">
        <v>91</v>
      </c>
      <c r="V1382" s="3">
        <v>91</v>
      </c>
      <c r="W1382" s="3">
        <v>-0.1</v>
      </c>
      <c r="X1382" s="32">
        <v>375</v>
      </c>
      <c r="Y1382" s="33">
        <v>343</v>
      </c>
      <c r="Z1382" s="3">
        <v>9.4</v>
      </c>
      <c r="AA1382" s="3">
        <v>20742.560000000001</v>
      </c>
      <c r="AB1382" s="3">
        <v>18833.599999999999</v>
      </c>
      <c r="AC1382" s="3">
        <v>22146.560000000001</v>
      </c>
      <c r="AD1382" s="3">
        <v>20237.599999999999</v>
      </c>
    </row>
    <row r="1383" spans="1:30" x14ac:dyDescent="0.3">
      <c r="A1383" s="3" t="s">
        <v>2470</v>
      </c>
      <c r="B1383" s="4">
        <v>44428</v>
      </c>
      <c r="C1383" s="4">
        <v>104</v>
      </c>
      <c r="D1383" s="4" t="s">
        <v>25</v>
      </c>
      <c r="E1383" s="5" t="s">
        <v>45</v>
      </c>
      <c r="F1383" s="3" t="s">
        <v>2471</v>
      </c>
      <c r="G1383" s="4" t="s">
        <v>86</v>
      </c>
      <c r="H1383" s="3" t="s">
        <v>299</v>
      </c>
      <c r="I1383" s="3" t="s">
        <v>299</v>
      </c>
      <c r="J1383" s="3" t="s">
        <v>89</v>
      </c>
      <c r="K1383" s="3" t="s">
        <v>89</v>
      </c>
      <c r="L1383" s="6" t="s">
        <v>299</v>
      </c>
      <c r="M1383" s="3" t="s">
        <v>184</v>
      </c>
      <c r="N1383" s="3" t="s">
        <v>2472</v>
      </c>
      <c r="O1383" s="3" t="s">
        <v>301</v>
      </c>
      <c r="P1383" s="3" t="s">
        <v>57</v>
      </c>
      <c r="Q1383" s="3" t="s">
        <v>31</v>
      </c>
      <c r="R1383" s="3">
        <v>26</v>
      </c>
      <c r="S1383" s="3">
        <v>10</v>
      </c>
      <c r="T1383" s="3">
        <v>160</v>
      </c>
      <c r="U1383" s="3">
        <v>66</v>
      </c>
      <c r="V1383" s="3">
        <v>56</v>
      </c>
      <c r="W1383" s="3">
        <v>17.899999999999999</v>
      </c>
      <c r="X1383" s="32">
        <v>187</v>
      </c>
      <c r="Y1383" s="33">
        <v>167</v>
      </c>
      <c r="Z1383" s="3">
        <v>12.2</v>
      </c>
      <c r="AA1383" s="3">
        <v>20726.560000000001</v>
      </c>
      <c r="AB1383" s="3">
        <v>18467.66</v>
      </c>
      <c r="AC1383" s="3">
        <v>20726.560000000001</v>
      </c>
      <c r="AD1383" s="3">
        <v>18467.66</v>
      </c>
    </row>
    <row r="1384" spans="1:30" x14ac:dyDescent="0.3">
      <c r="A1384" s="3" t="s">
        <v>2494</v>
      </c>
      <c r="B1384" s="4">
        <v>17513</v>
      </c>
      <c r="C1384" s="4">
        <v>97</v>
      </c>
      <c r="D1384" s="4" t="s">
        <v>25</v>
      </c>
      <c r="E1384" s="5">
        <v>42529</v>
      </c>
      <c r="F1384" s="3" t="s">
        <v>2495</v>
      </c>
      <c r="G1384" s="4" t="s">
        <v>86</v>
      </c>
      <c r="H1384" s="3" t="s">
        <v>758</v>
      </c>
      <c r="I1384" s="3" t="s">
        <v>175</v>
      </c>
      <c r="J1384" s="3" t="s">
        <v>132</v>
      </c>
      <c r="K1384" s="3" t="s">
        <v>132</v>
      </c>
      <c r="L1384" s="6" t="s">
        <v>175</v>
      </c>
      <c r="M1384" s="3" t="s">
        <v>176</v>
      </c>
      <c r="N1384" s="3" t="s">
        <v>2496</v>
      </c>
      <c r="O1384" s="3" t="s">
        <v>178</v>
      </c>
      <c r="P1384" s="3" t="s">
        <v>49</v>
      </c>
      <c r="Q1384" s="3" t="s">
        <v>50</v>
      </c>
      <c r="R1384" s="3">
        <v>5</v>
      </c>
      <c r="S1384" s="3">
        <v>9</v>
      </c>
      <c r="T1384" s="3">
        <v>-49.6</v>
      </c>
      <c r="U1384" s="3">
        <v>20</v>
      </c>
      <c r="V1384" s="3">
        <v>29</v>
      </c>
      <c r="W1384" s="3">
        <v>-29.6</v>
      </c>
      <c r="X1384" s="32">
        <v>99</v>
      </c>
      <c r="Y1384" s="33">
        <v>121</v>
      </c>
      <c r="Z1384" s="3">
        <v>-17.7</v>
      </c>
      <c r="AA1384" s="3">
        <v>20724.650000000001</v>
      </c>
      <c r="AB1384" s="3">
        <v>29969.67</v>
      </c>
      <c r="AC1384" s="3">
        <v>22227.65</v>
      </c>
      <c r="AD1384" s="3">
        <v>30941.67</v>
      </c>
    </row>
    <row r="1385" spans="1:30" x14ac:dyDescent="0.3">
      <c r="A1385" s="3" t="s">
        <v>559</v>
      </c>
      <c r="B1385" s="4">
        <v>67155</v>
      </c>
      <c r="C1385" s="4">
        <v>127</v>
      </c>
      <c r="D1385" s="4" t="s">
        <v>25</v>
      </c>
      <c r="E1385" s="5">
        <v>42996</v>
      </c>
      <c r="F1385" s="3" t="s">
        <v>560</v>
      </c>
      <c r="G1385" s="4" t="s">
        <v>86</v>
      </c>
      <c r="H1385" s="3" t="s">
        <v>252</v>
      </c>
      <c r="I1385" s="3" t="s">
        <v>116</v>
      </c>
      <c r="J1385" s="3" t="s">
        <v>116</v>
      </c>
      <c r="K1385" s="3" t="s">
        <v>146</v>
      </c>
      <c r="L1385" s="6" t="s">
        <v>252</v>
      </c>
      <c r="M1385" s="3" t="s">
        <v>184</v>
      </c>
      <c r="N1385" s="3" t="s">
        <v>561</v>
      </c>
      <c r="O1385" s="3" t="s">
        <v>92</v>
      </c>
      <c r="P1385" s="3" t="s">
        <v>41</v>
      </c>
      <c r="Q1385" s="3" t="s">
        <v>31</v>
      </c>
      <c r="R1385" s="3">
        <v>6</v>
      </c>
      <c r="S1385" s="3">
        <v>22</v>
      </c>
      <c r="T1385" s="3">
        <v>-74.5</v>
      </c>
      <c r="U1385" s="3">
        <v>17</v>
      </c>
      <c r="V1385" s="3">
        <v>22</v>
      </c>
      <c r="W1385" s="3">
        <v>-23.6</v>
      </c>
      <c r="X1385" s="32">
        <v>58</v>
      </c>
      <c r="Y1385" s="33">
        <v>22</v>
      </c>
      <c r="Z1385" s="3">
        <v>163.6</v>
      </c>
      <c r="AA1385" s="3">
        <v>20723.400000000001</v>
      </c>
      <c r="AB1385" s="3">
        <v>7860.6</v>
      </c>
      <c r="AC1385" s="3">
        <v>20723.400000000001</v>
      </c>
      <c r="AD1385" s="3">
        <v>7860.6</v>
      </c>
    </row>
    <row r="1386" spans="1:30" x14ac:dyDescent="0.3">
      <c r="A1386" s="3" t="s">
        <v>2473</v>
      </c>
      <c r="B1386" s="4">
        <v>44419</v>
      </c>
      <c r="C1386" s="4">
        <v>96</v>
      </c>
      <c r="D1386" s="4" t="s">
        <v>25</v>
      </c>
      <c r="E1386" s="5" t="s">
        <v>45</v>
      </c>
      <c r="F1386" s="3" t="s">
        <v>2474</v>
      </c>
      <c r="G1386" s="4" t="s">
        <v>86</v>
      </c>
      <c r="H1386" s="3" t="s">
        <v>299</v>
      </c>
      <c r="I1386" s="3" t="s">
        <v>299</v>
      </c>
      <c r="J1386" s="3" t="s">
        <v>89</v>
      </c>
      <c r="K1386" s="3" t="s">
        <v>89</v>
      </c>
      <c r="L1386" s="6" t="s">
        <v>299</v>
      </c>
      <c r="M1386" s="3" t="s">
        <v>184</v>
      </c>
      <c r="N1386" s="3" t="s">
        <v>2475</v>
      </c>
      <c r="O1386" s="3" t="s">
        <v>301</v>
      </c>
      <c r="P1386" s="3" t="s">
        <v>57</v>
      </c>
      <c r="Q1386" s="3" t="s">
        <v>31</v>
      </c>
      <c r="R1386" s="3">
        <v>26</v>
      </c>
      <c r="S1386" s="3">
        <v>15</v>
      </c>
      <c r="T1386" s="3">
        <v>73.3</v>
      </c>
      <c r="U1386" s="3">
        <v>63</v>
      </c>
      <c r="V1386" s="3">
        <v>44</v>
      </c>
      <c r="W1386" s="3">
        <v>43.3</v>
      </c>
      <c r="X1386" s="32">
        <v>187</v>
      </c>
      <c r="Y1386" s="33">
        <v>146</v>
      </c>
      <c r="Z1386" s="3">
        <v>28.1</v>
      </c>
      <c r="AA1386" s="3">
        <v>20680.46</v>
      </c>
      <c r="AB1386" s="3">
        <v>16144.22</v>
      </c>
      <c r="AC1386" s="3">
        <v>20680.46</v>
      </c>
      <c r="AD1386" s="3">
        <v>16144.22</v>
      </c>
    </row>
    <row r="1387" spans="1:30" x14ac:dyDescent="0.3">
      <c r="A1387" s="3" t="s">
        <v>4918</v>
      </c>
      <c r="B1387" s="4">
        <v>5103</v>
      </c>
      <c r="C1387" s="4">
        <v>53</v>
      </c>
      <c r="D1387" s="4" t="s">
        <v>25</v>
      </c>
      <c r="E1387" s="5" t="s">
        <v>45</v>
      </c>
      <c r="F1387" s="3" t="s">
        <v>4919</v>
      </c>
      <c r="G1387" s="4" t="s">
        <v>86</v>
      </c>
      <c r="H1387" s="3" t="s">
        <v>900</v>
      </c>
      <c r="I1387" s="3" t="s">
        <v>240</v>
      </c>
      <c r="J1387" s="3" t="s">
        <v>146</v>
      </c>
      <c r="K1387" s="3" t="s">
        <v>146</v>
      </c>
      <c r="L1387" s="6" t="s">
        <v>240</v>
      </c>
      <c r="M1387" s="3" t="s">
        <v>241</v>
      </c>
      <c r="N1387" s="3" t="s">
        <v>4920</v>
      </c>
      <c r="O1387" s="3" t="s">
        <v>178</v>
      </c>
      <c r="P1387" s="3" t="s">
        <v>42</v>
      </c>
      <c r="Q1387" s="3" t="s">
        <v>31</v>
      </c>
      <c r="R1387" s="3">
        <v>2</v>
      </c>
      <c r="S1387" s="3">
        <v>3</v>
      </c>
      <c r="T1387" s="3">
        <v>-20</v>
      </c>
      <c r="U1387" s="3">
        <v>6</v>
      </c>
      <c r="V1387" s="3">
        <v>9</v>
      </c>
      <c r="W1387" s="3">
        <v>-29.4</v>
      </c>
      <c r="X1387" s="32">
        <v>39</v>
      </c>
      <c r="Y1387" s="33">
        <v>49</v>
      </c>
      <c r="Z1387" s="3">
        <v>-20.6</v>
      </c>
      <c r="AA1387" s="3">
        <v>20637</v>
      </c>
      <c r="AB1387" s="3">
        <v>25563.18</v>
      </c>
      <c r="AC1387" s="3">
        <v>21556.92</v>
      </c>
      <c r="AD1387" s="3">
        <v>26916.36</v>
      </c>
    </row>
    <row r="1388" spans="1:30" x14ac:dyDescent="0.3">
      <c r="A1388" s="3" t="s">
        <v>5965</v>
      </c>
      <c r="B1388" s="4">
        <v>82211</v>
      </c>
      <c r="C1388" s="4">
        <v>82</v>
      </c>
      <c r="D1388" s="4" t="s">
        <v>25</v>
      </c>
      <c r="E1388" s="5" t="s">
        <v>45</v>
      </c>
      <c r="F1388" s="3" t="s">
        <v>5966</v>
      </c>
      <c r="G1388" s="4" t="s">
        <v>86</v>
      </c>
      <c r="H1388" s="3" t="s">
        <v>54</v>
      </c>
      <c r="I1388" s="3" t="s">
        <v>191</v>
      </c>
      <c r="J1388" s="3" t="s">
        <v>104</v>
      </c>
      <c r="K1388" s="3" t="s">
        <v>104</v>
      </c>
      <c r="L1388" s="6" t="s">
        <v>191</v>
      </c>
      <c r="M1388" s="3" t="s">
        <v>272</v>
      </c>
      <c r="N1388" s="3" t="s">
        <v>5967</v>
      </c>
      <c r="O1388" s="3" t="s">
        <v>92</v>
      </c>
      <c r="P1388" s="3" t="s">
        <v>55</v>
      </c>
      <c r="Q1388" s="3" t="s">
        <v>31</v>
      </c>
      <c r="R1388" s="3">
        <v>61</v>
      </c>
      <c r="S1388" s="3">
        <v>27</v>
      </c>
      <c r="T1388" s="3">
        <v>130</v>
      </c>
      <c r="U1388" s="3">
        <v>152</v>
      </c>
      <c r="V1388" s="3">
        <v>139</v>
      </c>
      <c r="W1388" s="3">
        <v>9.6</v>
      </c>
      <c r="X1388" s="32">
        <v>439</v>
      </c>
      <c r="Y1388" s="33">
        <v>415</v>
      </c>
      <c r="Z1388" s="3">
        <v>5.8</v>
      </c>
      <c r="AA1388" s="3">
        <v>20635.560000000001</v>
      </c>
      <c r="AB1388" s="3">
        <v>19960.919999999998</v>
      </c>
      <c r="AC1388" s="3">
        <v>20635.560000000001</v>
      </c>
      <c r="AD1388" s="3">
        <v>19960.919999999998</v>
      </c>
    </row>
    <row r="1389" spans="1:30" x14ac:dyDescent="0.3">
      <c r="A1389" s="3" t="s">
        <v>2476</v>
      </c>
      <c r="B1389" s="4">
        <v>84197</v>
      </c>
      <c r="C1389" s="4">
        <v>88</v>
      </c>
      <c r="D1389" s="4" t="s">
        <v>25</v>
      </c>
      <c r="E1389" s="5">
        <v>42850</v>
      </c>
      <c r="F1389" s="3" t="s">
        <v>2477</v>
      </c>
      <c r="G1389" s="4" t="s">
        <v>86</v>
      </c>
      <c r="H1389" s="3" t="s">
        <v>54</v>
      </c>
      <c r="I1389" s="3" t="s">
        <v>191</v>
      </c>
      <c r="J1389" s="3" t="s">
        <v>89</v>
      </c>
      <c r="K1389" s="3" t="s">
        <v>89</v>
      </c>
      <c r="L1389" s="6" t="s">
        <v>191</v>
      </c>
      <c r="M1389" s="3" t="s">
        <v>272</v>
      </c>
      <c r="N1389" s="3" t="s">
        <v>2478</v>
      </c>
      <c r="O1389" s="3" t="s">
        <v>92</v>
      </c>
      <c r="P1389" s="3" t="s">
        <v>213</v>
      </c>
      <c r="Q1389" s="3" t="s">
        <v>60</v>
      </c>
      <c r="R1389" s="3">
        <v>19</v>
      </c>
      <c r="S1389" s="3">
        <v>15</v>
      </c>
      <c r="T1389" s="3">
        <v>31.8</v>
      </c>
      <c r="U1389" s="3">
        <v>67</v>
      </c>
      <c r="V1389" s="3">
        <v>35</v>
      </c>
      <c r="W1389" s="3">
        <v>90.5</v>
      </c>
      <c r="X1389" s="32">
        <v>205</v>
      </c>
      <c r="Y1389" s="33">
        <v>130</v>
      </c>
      <c r="Z1389" s="3">
        <v>57.4</v>
      </c>
      <c r="AA1389" s="3">
        <v>20627.599999999999</v>
      </c>
      <c r="AB1389" s="3">
        <v>13104</v>
      </c>
      <c r="AC1389" s="3">
        <v>20627.599999999999</v>
      </c>
      <c r="AD1389" s="3">
        <v>13104</v>
      </c>
    </row>
    <row r="1390" spans="1:30" x14ac:dyDescent="0.3">
      <c r="A1390" s="3" t="s">
        <v>2497</v>
      </c>
      <c r="B1390" s="4">
        <v>100017</v>
      </c>
      <c r="C1390" s="4">
        <v>38</v>
      </c>
      <c r="D1390" s="4" t="s">
        <v>25</v>
      </c>
      <c r="E1390" s="5" t="s">
        <v>45</v>
      </c>
      <c r="F1390" s="3" t="s">
        <v>2498</v>
      </c>
      <c r="G1390" s="4" t="s">
        <v>86</v>
      </c>
      <c r="H1390" s="3" t="s">
        <v>245</v>
      </c>
      <c r="I1390" s="3" t="s">
        <v>245</v>
      </c>
      <c r="J1390" s="3" t="s">
        <v>132</v>
      </c>
      <c r="K1390" s="3" t="s">
        <v>132</v>
      </c>
      <c r="L1390" s="6" t="s">
        <v>245</v>
      </c>
      <c r="M1390" s="3" t="s">
        <v>246</v>
      </c>
      <c r="N1390" s="3" t="s">
        <v>2499</v>
      </c>
      <c r="O1390" s="3" t="s">
        <v>248</v>
      </c>
      <c r="P1390" s="3" t="s">
        <v>57</v>
      </c>
      <c r="Q1390" s="3" t="s">
        <v>31</v>
      </c>
      <c r="R1390" s="3">
        <v>7</v>
      </c>
      <c r="S1390" s="3">
        <v>34</v>
      </c>
      <c r="T1390" s="3">
        <v>-79.3</v>
      </c>
      <c r="U1390" s="3">
        <v>65</v>
      </c>
      <c r="V1390" s="3">
        <v>105</v>
      </c>
      <c r="W1390" s="3">
        <v>-37.799999999999997</v>
      </c>
      <c r="X1390" s="32">
        <v>127</v>
      </c>
      <c r="Y1390" s="33">
        <v>180</v>
      </c>
      <c r="Z1390" s="3">
        <v>-29.5</v>
      </c>
      <c r="AA1390" s="3">
        <v>20617.169999999998</v>
      </c>
      <c r="AB1390" s="3">
        <v>29263.08</v>
      </c>
      <c r="AC1390" s="3">
        <v>20617.169999999998</v>
      </c>
      <c r="AD1390" s="3">
        <v>29263.08</v>
      </c>
    </row>
    <row r="1391" spans="1:30" x14ac:dyDescent="0.3">
      <c r="A1391" s="3" t="s">
        <v>5968</v>
      </c>
      <c r="B1391" s="4">
        <v>36188</v>
      </c>
      <c r="C1391" s="4">
        <v>65</v>
      </c>
      <c r="D1391" s="4" t="s">
        <v>25</v>
      </c>
      <c r="E1391" s="5" t="s">
        <v>45</v>
      </c>
      <c r="F1391" s="3" t="s">
        <v>5969</v>
      </c>
      <c r="G1391" s="4" t="s">
        <v>86</v>
      </c>
      <c r="H1391" s="3" t="s">
        <v>252</v>
      </c>
      <c r="I1391" s="3" t="s">
        <v>252</v>
      </c>
      <c r="J1391" s="3" t="s">
        <v>104</v>
      </c>
      <c r="K1391" s="3" t="s">
        <v>104</v>
      </c>
      <c r="L1391" s="6" t="s">
        <v>252</v>
      </c>
      <c r="M1391" s="3" t="s">
        <v>154</v>
      </c>
      <c r="N1391" s="3" t="s">
        <v>5970</v>
      </c>
      <c r="O1391" s="3" t="s">
        <v>92</v>
      </c>
      <c r="P1391" s="3" t="s">
        <v>397</v>
      </c>
      <c r="Q1391" s="3" t="s">
        <v>31</v>
      </c>
      <c r="R1391" s="3">
        <v>27</v>
      </c>
      <c r="S1391" s="3">
        <v>26</v>
      </c>
      <c r="T1391" s="3">
        <v>4.5</v>
      </c>
      <c r="U1391" s="3">
        <v>72</v>
      </c>
      <c r="V1391" s="3">
        <v>81</v>
      </c>
      <c r="W1391" s="3">
        <v>-10.1</v>
      </c>
      <c r="X1391" s="32">
        <v>320</v>
      </c>
      <c r="Y1391" s="33">
        <v>372</v>
      </c>
      <c r="Z1391" s="3">
        <v>-14.1</v>
      </c>
      <c r="AA1391" s="3">
        <v>20599.32</v>
      </c>
      <c r="AB1391" s="3">
        <v>23969.89</v>
      </c>
      <c r="AC1391" s="3">
        <v>20599.32</v>
      </c>
      <c r="AD1391" s="3">
        <v>23969.89</v>
      </c>
    </row>
    <row r="1392" spans="1:30" x14ac:dyDescent="0.3">
      <c r="A1392" s="3" t="s">
        <v>214</v>
      </c>
      <c r="B1392" s="4">
        <v>614</v>
      </c>
      <c r="C1392" s="4">
        <v>106</v>
      </c>
      <c r="D1392" s="4" t="s">
        <v>25</v>
      </c>
      <c r="E1392" s="5">
        <v>42971</v>
      </c>
      <c r="F1392" s="3" t="s">
        <v>215</v>
      </c>
      <c r="G1392" s="4" t="s">
        <v>86</v>
      </c>
      <c r="H1392" s="3" t="s">
        <v>174</v>
      </c>
      <c r="I1392" s="3" t="s">
        <v>191</v>
      </c>
      <c r="J1392" s="3" t="s">
        <v>132</v>
      </c>
      <c r="K1392" s="3" t="s">
        <v>132</v>
      </c>
      <c r="L1392" s="6" t="s">
        <v>191</v>
      </c>
      <c r="M1392" s="3" t="s">
        <v>211</v>
      </c>
      <c r="N1392" s="3" t="s">
        <v>216</v>
      </c>
      <c r="O1392" s="3" t="s">
        <v>92</v>
      </c>
      <c r="P1392" s="3" t="s">
        <v>41</v>
      </c>
      <c r="Q1392" s="3" t="s">
        <v>31</v>
      </c>
      <c r="X1392" s="32">
        <v>97</v>
      </c>
      <c r="Y1392" s="33">
        <v>108</v>
      </c>
      <c r="Z1392" s="3">
        <v>-9.8000000000000007</v>
      </c>
      <c r="AA1392" s="3">
        <v>20591.16</v>
      </c>
      <c r="AB1392" s="3">
        <v>22820.1</v>
      </c>
      <c r="AC1392" s="3">
        <v>20591.16</v>
      </c>
      <c r="AD1392" s="3">
        <v>22820.1</v>
      </c>
    </row>
    <row r="1393" spans="1:30" x14ac:dyDescent="0.3">
      <c r="A1393" s="3" t="s">
        <v>2479</v>
      </c>
      <c r="B1393" s="4">
        <v>44520</v>
      </c>
      <c r="C1393" s="4">
        <v>88</v>
      </c>
      <c r="D1393" s="4" t="s">
        <v>25</v>
      </c>
      <c r="E1393" s="5" t="s">
        <v>45</v>
      </c>
      <c r="F1393" s="3" t="s">
        <v>2480</v>
      </c>
      <c r="G1393" s="4" t="s">
        <v>86</v>
      </c>
      <c r="H1393" s="3" t="s">
        <v>299</v>
      </c>
      <c r="I1393" s="3" t="s">
        <v>299</v>
      </c>
      <c r="J1393" s="3" t="s">
        <v>89</v>
      </c>
      <c r="K1393" s="3" t="s">
        <v>89</v>
      </c>
      <c r="L1393" s="6" t="s">
        <v>299</v>
      </c>
      <c r="M1393" s="3" t="s">
        <v>184</v>
      </c>
      <c r="N1393" s="3" t="s">
        <v>2481</v>
      </c>
      <c r="O1393" s="3" t="s">
        <v>301</v>
      </c>
      <c r="P1393" s="3" t="s">
        <v>57</v>
      </c>
      <c r="Q1393" s="3" t="s">
        <v>31</v>
      </c>
      <c r="R1393" s="3">
        <v>16</v>
      </c>
      <c r="S1393" s="3">
        <v>13</v>
      </c>
      <c r="T1393" s="3">
        <v>23.1</v>
      </c>
      <c r="U1393" s="3">
        <v>67</v>
      </c>
      <c r="V1393" s="3">
        <v>48</v>
      </c>
      <c r="W1393" s="3">
        <v>39.799999999999997</v>
      </c>
      <c r="X1393" s="32">
        <v>186</v>
      </c>
      <c r="Y1393" s="33">
        <v>164</v>
      </c>
      <c r="Z1393" s="3">
        <v>13.5</v>
      </c>
      <c r="AA1393" s="3">
        <v>20588.259999999998</v>
      </c>
      <c r="AB1393" s="3">
        <v>18144.96</v>
      </c>
      <c r="AC1393" s="3">
        <v>20588.259999999998</v>
      </c>
      <c r="AD1393" s="3">
        <v>18144.96</v>
      </c>
    </row>
    <row r="1394" spans="1:30" x14ac:dyDescent="0.3">
      <c r="A1394" s="3" t="s">
        <v>2500</v>
      </c>
      <c r="B1394" s="4">
        <v>513</v>
      </c>
      <c r="C1394" s="4">
        <v>53</v>
      </c>
      <c r="D1394" s="4" t="s">
        <v>25</v>
      </c>
      <c r="E1394" s="5" t="s">
        <v>45</v>
      </c>
      <c r="F1394" s="3" t="s">
        <v>2501</v>
      </c>
      <c r="G1394" s="4" t="s">
        <v>86</v>
      </c>
      <c r="H1394" s="3" t="s">
        <v>245</v>
      </c>
      <c r="I1394" s="3" t="s">
        <v>245</v>
      </c>
      <c r="J1394" s="3" t="s">
        <v>146</v>
      </c>
      <c r="K1394" s="3" t="s">
        <v>146</v>
      </c>
      <c r="L1394" s="6" t="s">
        <v>245</v>
      </c>
      <c r="M1394" s="3" t="s">
        <v>246</v>
      </c>
      <c r="N1394" s="3" t="s">
        <v>2502</v>
      </c>
      <c r="O1394" s="3" t="s">
        <v>248</v>
      </c>
      <c r="P1394" s="3" t="s">
        <v>249</v>
      </c>
      <c r="Q1394" s="3" t="s">
        <v>31</v>
      </c>
      <c r="R1394" s="3">
        <v>27</v>
      </c>
      <c r="S1394" s="3">
        <v>23</v>
      </c>
      <c r="T1394" s="3">
        <v>17.5</v>
      </c>
      <c r="U1394" s="3">
        <v>50</v>
      </c>
      <c r="V1394" s="3">
        <v>109</v>
      </c>
      <c r="W1394" s="3">
        <v>-54</v>
      </c>
      <c r="X1394" s="32">
        <v>51</v>
      </c>
      <c r="Y1394" s="33">
        <v>180</v>
      </c>
      <c r="Z1394" s="3">
        <v>-71.5</v>
      </c>
      <c r="AA1394" s="3">
        <v>20568.240000000002</v>
      </c>
      <c r="AB1394" s="3">
        <v>72144.66</v>
      </c>
      <c r="AC1394" s="3">
        <v>20568.240000000002</v>
      </c>
      <c r="AD1394" s="3">
        <v>72144.66</v>
      </c>
    </row>
    <row r="1395" spans="1:30" x14ac:dyDescent="0.3">
      <c r="A1395" s="3" t="s">
        <v>2509</v>
      </c>
      <c r="B1395" s="4">
        <v>40590</v>
      </c>
      <c r="C1395" s="4">
        <v>115</v>
      </c>
      <c r="D1395" s="4" t="s">
        <v>25</v>
      </c>
      <c r="E1395" s="5" t="s">
        <v>45</v>
      </c>
      <c r="F1395" s="3" t="s">
        <v>2510</v>
      </c>
      <c r="G1395" s="4" t="s">
        <v>86</v>
      </c>
      <c r="H1395" s="3" t="s">
        <v>252</v>
      </c>
      <c r="I1395" s="3" t="s">
        <v>252</v>
      </c>
      <c r="J1395" s="3" t="s">
        <v>89</v>
      </c>
      <c r="K1395" s="3" t="s">
        <v>89</v>
      </c>
      <c r="L1395" s="6" t="s">
        <v>252</v>
      </c>
      <c r="M1395" s="3" t="s">
        <v>184</v>
      </c>
      <c r="N1395" s="3" t="s">
        <v>2511</v>
      </c>
      <c r="O1395" s="3" t="s">
        <v>92</v>
      </c>
      <c r="P1395" s="3" t="s">
        <v>26</v>
      </c>
      <c r="Q1395" s="3" t="s">
        <v>27</v>
      </c>
      <c r="R1395" s="3">
        <v>14</v>
      </c>
      <c r="S1395" s="3">
        <v>11</v>
      </c>
      <c r="T1395" s="3">
        <v>23.5</v>
      </c>
      <c r="U1395" s="3">
        <v>41</v>
      </c>
      <c r="V1395" s="3">
        <v>35</v>
      </c>
      <c r="W1395" s="3">
        <v>19.2</v>
      </c>
      <c r="X1395" s="16">
        <v>159</v>
      </c>
      <c r="Y1395" s="7">
        <v>127</v>
      </c>
      <c r="Z1395" s="3">
        <v>24.6</v>
      </c>
      <c r="AA1395" s="3">
        <v>20567.52</v>
      </c>
      <c r="AB1395" s="3">
        <v>16502.400000000001</v>
      </c>
      <c r="AC1395" s="3">
        <v>20567.52</v>
      </c>
      <c r="AD1395" s="3">
        <v>16502.400000000001</v>
      </c>
    </row>
    <row r="1396" spans="1:30" x14ac:dyDescent="0.3">
      <c r="A1396" s="3" t="s">
        <v>497</v>
      </c>
      <c r="B1396" s="4">
        <v>86829</v>
      </c>
      <c r="C1396" s="4">
        <v>98</v>
      </c>
      <c r="D1396" s="4" t="s">
        <v>25</v>
      </c>
      <c r="E1396" s="5">
        <v>43230</v>
      </c>
      <c r="F1396" s="3" t="s">
        <v>498</v>
      </c>
      <c r="G1396" s="4" t="s">
        <v>86</v>
      </c>
      <c r="H1396" s="3" t="s">
        <v>499</v>
      </c>
      <c r="I1396" s="3" t="s">
        <v>232</v>
      </c>
      <c r="J1396" s="3" t="s">
        <v>232</v>
      </c>
      <c r="K1396" s="3" t="s">
        <v>89</v>
      </c>
      <c r="L1396" s="6" t="s">
        <v>175</v>
      </c>
      <c r="M1396" s="3" t="s">
        <v>176</v>
      </c>
      <c r="N1396" s="3" t="s">
        <v>500</v>
      </c>
      <c r="O1396" s="3" t="s">
        <v>92</v>
      </c>
      <c r="P1396" s="3" t="s">
        <v>234</v>
      </c>
      <c r="Q1396" s="3" t="s">
        <v>31</v>
      </c>
      <c r="R1396" s="3">
        <v>6</v>
      </c>
      <c r="U1396" s="3">
        <v>12</v>
      </c>
      <c r="X1396" s="32">
        <v>57</v>
      </c>
      <c r="Y1396" s="33"/>
      <c r="AA1396" s="3">
        <v>20544</v>
      </c>
      <c r="AC1396" s="3">
        <v>20544</v>
      </c>
    </row>
    <row r="1397" spans="1:30" x14ac:dyDescent="0.3">
      <c r="A1397" s="3" t="s">
        <v>2512</v>
      </c>
      <c r="B1397" s="4">
        <v>27516</v>
      </c>
      <c r="C1397" s="4">
        <v>54</v>
      </c>
      <c r="D1397" s="4" t="s">
        <v>25</v>
      </c>
      <c r="E1397" s="5" t="s">
        <v>45</v>
      </c>
      <c r="F1397" s="3" t="s">
        <v>2513</v>
      </c>
      <c r="G1397" s="4" t="s">
        <v>86</v>
      </c>
      <c r="H1397" s="3" t="s">
        <v>831</v>
      </c>
      <c r="I1397" s="3" t="s">
        <v>175</v>
      </c>
      <c r="J1397" s="3" t="s">
        <v>146</v>
      </c>
      <c r="K1397" s="3" t="s">
        <v>146</v>
      </c>
      <c r="L1397" s="6" t="s">
        <v>175</v>
      </c>
      <c r="M1397" s="3" t="s">
        <v>176</v>
      </c>
      <c r="N1397" s="3" t="s">
        <v>2514</v>
      </c>
      <c r="O1397" s="3" t="s">
        <v>178</v>
      </c>
      <c r="P1397" s="3" t="s">
        <v>510</v>
      </c>
      <c r="Q1397" s="3" t="s">
        <v>31</v>
      </c>
      <c r="R1397" s="3">
        <v>3</v>
      </c>
      <c r="S1397" s="3">
        <v>2</v>
      </c>
      <c r="T1397" s="3">
        <v>66.7</v>
      </c>
      <c r="U1397" s="3">
        <v>9</v>
      </c>
      <c r="V1397" s="3">
        <v>9</v>
      </c>
      <c r="W1397" s="3">
        <v>5.9</v>
      </c>
      <c r="X1397" s="32">
        <v>57</v>
      </c>
      <c r="Y1397" s="33">
        <v>37</v>
      </c>
      <c r="Z1397" s="3">
        <v>52.7</v>
      </c>
      <c r="AA1397" s="3">
        <v>20517.96</v>
      </c>
      <c r="AB1397" s="3">
        <v>13792.08</v>
      </c>
      <c r="AC1397" s="3">
        <v>21573.96</v>
      </c>
      <c r="AD1397" s="3">
        <v>14128.08</v>
      </c>
    </row>
    <row r="1398" spans="1:30" x14ac:dyDescent="0.3">
      <c r="A1398" s="3" t="s">
        <v>676</v>
      </c>
      <c r="B1398" s="4">
        <v>65109</v>
      </c>
      <c r="C1398" s="4">
        <v>57</v>
      </c>
      <c r="D1398" s="4" t="s">
        <v>25</v>
      </c>
      <c r="E1398" s="5">
        <v>43222</v>
      </c>
      <c r="F1398" s="3" t="s">
        <v>677</v>
      </c>
      <c r="G1398" s="4" t="s">
        <v>86</v>
      </c>
      <c r="H1398" s="3" t="s">
        <v>252</v>
      </c>
      <c r="I1398" s="3" t="s">
        <v>252</v>
      </c>
      <c r="J1398" s="3" t="s">
        <v>146</v>
      </c>
      <c r="K1398" s="3" t="s">
        <v>146</v>
      </c>
      <c r="L1398" s="6" t="s">
        <v>191</v>
      </c>
      <c r="M1398" s="3" t="s">
        <v>211</v>
      </c>
      <c r="N1398" s="3" t="s">
        <v>678</v>
      </c>
      <c r="O1398" s="3" t="s">
        <v>92</v>
      </c>
      <c r="P1398" s="3" t="s">
        <v>63</v>
      </c>
      <c r="Q1398" s="3" t="s">
        <v>31</v>
      </c>
      <c r="S1398" s="3">
        <v>6</v>
      </c>
      <c r="T1398" s="3">
        <v>-100</v>
      </c>
      <c r="U1398" s="3">
        <v>1</v>
      </c>
      <c r="V1398" s="3">
        <v>9</v>
      </c>
      <c r="W1398" s="3">
        <v>-89.3</v>
      </c>
      <c r="X1398" s="32">
        <v>36</v>
      </c>
      <c r="Y1398" s="33">
        <v>16</v>
      </c>
      <c r="Z1398" s="3">
        <v>122.5</v>
      </c>
      <c r="AA1398" s="3">
        <v>20514.36</v>
      </c>
      <c r="AB1398" s="3">
        <v>12542.04</v>
      </c>
      <c r="AC1398" s="3">
        <v>20514.36</v>
      </c>
      <c r="AD1398" s="3">
        <v>12542.04</v>
      </c>
    </row>
    <row r="1399" spans="1:30" x14ac:dyDescent="0.3">
      <c r="A1399" s="3" t="s">
        <v>1094</v>
      </c>
      <c r="B1399" s="4">
        <v>58890</v>
      </c>
      <c r="C1399" s="4">
        <v>178</v>
      </c>
      <c r="D1399" s="4" t="s">
        <v>25</v>
      </c>
      <c r="E1399" s="5" t="s">
        <v>45</v>
      </c>
      <c r="F1399" s="3" t="s">
        <v>1095</v>
      </c>
      <c r="G1399" s="4" t="s">
        <v>86</v>
      </c>
      <c r="H1399" s="3" t="s">
        <v>116</v>
      </c>
      <c r="I1399" s="3" t="s">
        <v>116</v>
      </c>
      <c r="J1399" s="3" t="s">
        <v>116</v>
      </c>
      <c r="K1399" s="3" t="s">
        <v>89</v>
      </c>
      <c r="L1399" s="6" t="s">
        <v>116</v>
      </c>
      <c r="M1399" s="3" t="s">
        <v>122</v>
      </c>
      <c r="N1399" s="3" t="s">
        <v>1096</v>
      </c>
      <c r="O1399" s="3" t="s">
        <v>119</v>
      </c>
      <c r="P1399" s="3" t="s">
        <v>128</v>
      </c>
      <c r="Q1399" s="3" t="s">
        <v>60</v>
      </c>
      <c r="R1399" s="3">
        <v>34</v>
      </c>
      <c r="S1399" s="3">
        <v>27</v>
      </c>
      <c r="T1399" s="3">
        <v>25.5</v>
      </c>
      <c r="U1399" s="3">
        <v>126</v>
      </c>
      <c r="V1399" s="3">
        <v>108</v>
      </c>
      <c r="W1399" s="3">
        <v>17.3</v>
      </c>
      <c r="X1399" s="32">
        <v>320</v>
      </c>
      <c r="Y1399" s="33">
        <v>334</v>
      </c>
      <c r="Z1399" s="3">
        <v>-4.0999999999999996</v>
      </c>
      <c r="AA1399" s="3">
        <v>20482.080000000002</v>
      </c>
      <c r="AB1399" s="3">
        <v>21368.16</v>
      </c>
      <c r="AC1399" s="3">
        <v>20482.080000000002</v>
      </c>
      <c r="AD1399" s="3">
        <v>21368.16</v>
      </c>
    </row>
    <row r="1400" spans="1:30" x14ac:dyDescent="0.3">
      <c r="A1400" s="3" t="s">
        <v>4279</v>
      </c>
      <c r="B1400" s="4">
        <v>27016</v>
      </c>
      <c r="C1400" s="4">
        <v>47</v>
      </c>
      <c r="D1400" s="4" t="s">
        <v>25</v>
      </c>
      <c r="E1400" s="5" t="s">
        <v>45</v>
      </c>
      <c r="F1400" s="3" t="s">
        <v>4280</v>
      </c>
      <c r="G1400" s="4" t="s">
        <v>86</v>
      </c>
      <c r="H1400" s="3" t="s">
        <v>735</v>
      </c>
      <c r="I1400" s="3" t="s">
        <v>736</v>
      </c>
      <c r="J1400" s="3" t="s">
        <v>736</v>
      </c>
      <c r="K1400" s="3" t="s">
        <v>146</v>
      </c>
      <c r="L1400" s="6" t="s">
        <v>175</v>
      </c>
      <c r="M1400" s="3" t="s">
        <v>176</v>
      </c>
      <c r="N1400" s="3" t="s">
        <v>4281</v>
      </c>
      <c r="O1400" s="3" t="s">
        <v>178</v>
      </c>
      <c r="P1400" s="3" t="s">
        <v>55</v>
      </c>
      <c r="Q1400" s="3" t="s">
        <v>31</v>
      </c>
      <c r="R1400" s="3">
        <v>6</v>
      </c>
      <c r="S1400" s="3">
        <v>16</v>
      </c>
      <c r="T1400" s="3">
        <v>-62.5</v>
      </c>
      <c r="U1400" s="3">
        <v>18</v>
      </c>
      <c r="V1400" s="3">
        <v>17</v>
      </c>
      <c r="W1400" s="3">
        <v>5.9</v>
      </c>
      <c r="X1400" s="32">
        <v>95</v>
      </c>
      <c r="Y1400" s="33">
        <v>79</v>
      </c>
      <c r="Z1400" s="3">
        <v>20.3</v>
      </c>
      <c r="AA1400" s="3">
        <v>20441.64</v>
      </c>
      <c r="AB1400" s="3">
        <v>16883.88</v>
      </c>
      <c r="AC1400" s="3">
        <v>20441.64</v>
      </c>
      <c r="AD1400" s="3">
        <v>16883.88</v>
      </c>
    </row>
    <row r="1401" spans="1:30" x14ac:dyDescent="0.3">
      <c r="A1401" s="3" t="s">
        <v>2515</v>
      </c>
      <c r="B1401" s="4">
        <v>41467</v>
      </c>
      <c r="C1401" s="4">
        <v>73</v>
      </c>
      <c r="D1401" s="4" t="s">
        <v>25</v>
      </c>
      <c r="E1401" s="5" t="s">
        <v>45</v>
      </c>
      <c r="F1401" s="3" t="s">
        <v>2516</v>
      </c>
      <c r="G1401" s="4" t="s">
        <v>86</v>
      </c>
      <c r="H1401" s="3" t="s">
        <v>252</v>
      </c>
      <c r="I1401" s="3" t="s">
        <v>252</v>
      </c>
      <c r="J1401" s="3" t="s">
        <v>89</v>
      </c>
      <c r="K1401" s="3" t="s">
        <v>89</v>
      </c>
      <c r="L1401" s="6" t="s">
        <v>252</v>
      </c>
      <c r="M1401" s="3" t="s">
        <v>184</v>
      </c>
      <c r="N1401" s="3" t="s">
        <v>2517</v>
      </c>
      <c r="O1401" s="3" t="s">
        <v>92</v>
      </c>
      <c r="P1401" s="3" t="s">
        <v>421</v>
      </c>
      <c r="Q1401" s="3" t="s">
        <v>27</v>
      </c>
      <c r="R1401" s="3">
        <v>13</v>
      </c>
      <c r="S1401" s="3">
        <v>10</v>
      </c>
      <c r="T1401" s="3">
        <v>28.9</v>
      </c>
      <c r="U1401" s="3">
        <v>45</v>
      </c>
      <c r="V1401" s="3">
        <v>43</v>
      </c>
      <c r="W1401" s="3">
        <v>4.4000000000000004</v>
      </c>
      <c r="X1401" s="16">
        <v>186</v>
      </c>
      <c r="Y1401" s="7">
        <v>195</v>
      </c>
      <c r="Z1401" s="3">
        <v>-4.5999999999999996</v>
      </c>
      <c r="AA1401" s="3">
        <v>20389.599999999999</v>
      </c>
      <c r="AB1401" s="3">
        <v>21044.560000000001</v>
      </c>
      <c r="AC1401" s="3">
        <v>22330</v>
      </c>
      <c r="AD1401" s="3">
        <v>23410</v>
      </c>
    </row>
    <row r="1402" spans="1:30" x14ac:dyDescent="0.3">
      <c r="A1402" s="3" t="s">
        <v>2518</v>
      </c>
      <c r="B1402" s="4">
        <v>34036</v>
      </c>
      <c r="C1402" s="4">
        <v>147</v>
      </c>
      <c r="D1402" s="4" t="s">
        <v>25</v>
      </c>
      <c r="E1402" s="5" t="s">
        <v>45</v>
      </c>
      <c r="F1402" s="3" t="s">
        <v>2519</v>
      </c>
      <c r="G1402" s="4" t="s">
        <v>86</v>
      </c>
      <c r="H1402" s="3" t="s">
        <v>252</v>
      </c>
      <c r="I1402" s="3" t="s">
        <v>252</v>
      </c>
      <c r="J1402" s="3" t="s">
        <v>132</v>
      </c>
      <c r="K1402" s="3" t="s">
        <v>132</v>
      </c>
      <c r="L1402" s="6" t="s">
        <v>252</v>
      </c>
      <c r="M1402" s="3" t="s">
        <v>184</v>
      </c>
      <c r="N1402" s="3" t="s">
        <v>2520</v>
      </c>
      <c r="O1402" s="3" t="s">
        <v>311</v>
      </c>
      <c r="P1402" s="3" t="s">
        <v>51</v>
      </c>
      <c r="Q1402" s="3" t="s">
        <v>31</v>
      </c>
      <c r="R1402" s="3">
        <v>9</v>
      </c>
      <c r="S1402" s="3">
        <v>9</v>
      </c>
      <c r="T1402" s="3">
        <v>2.9</v>
      </c>
      <c r="U1402" s="3">
        <v>31</v>
      </c>
      <c r="V1402" s="3">
        <v>39</v>
      </c>
      <c r="W1402" s="3">
        <v>-21.3</v>
      </c>
      <c r="X1402" s="32">
        <v>111</v>
      </c>
      <c r="Y1402" s="33">
        <v>136</v>
      </c>
      <c r="Z1402" s="3">
        <v>-18.899999999999999</v>
      </c>
      <c r="AA1402" s="3">
        <v>20376.900000000001</v>
      </c>
      <c r="AB1402" s="3">
        <v>25559.25</v>
      </c>
      <c r="AC1402" s="3">
        <v>21414.9</v>
      </c>
      <c r="AD1402" s="3">
        <v>26405.25</v>
      </c>
    </row>
    <row r="1403" spans="1:30" x14ac:dyDescent="0.3">
      <c r="A1403" s="3" t="s">
        <v>5971</v>
      </c>
      <c r="B1403" s="4">
        <v>33729</v>
      </c>
      <c r="C1403" s="4">
        <v>125</v>
      </c>
      <c r="D1403" s="4" t="s">
        <v>25</v>
      </c>
      <c r="E1403" s="5" t="s">
        <v>45</v>
      </c>
      <c r="F1403" s="3" t="s">
        <v>5972</v>
      </c>
      <c r="G1403" s="4" t="s">
        <v>86</v>
      </c>
      <c r="H1403" s="3" t="s">
        <v>252</v>
      </c>
      <c r="I1403" s="3" t="s">
        <v>252</v>
      </c>
      <c r="J1403" s="3" t="s">
        <v>104</v>
      </c>
      <c r="K1403" s="3" t="s">
        <v>104</v>
      </c>
      <c r="L1403" s="6" t="s">
        <v>252</v>
      </c>
      <c r="M1403" s="3" t="s">
        <v>184</v>
      </c>
      <c r="N1403" s="3" t="s">
        <v>5973</v>
      </c>
      <c r="O1403" s="3" t="s">
        <v>311</v>
      </c>
      <c r="P1403" s="3" t="s">
        <v>2615</v>
      </c>
      <c r="Q1403" s="3" t="s">
        <v>31</v>
      </c>
      <c r="R1403" s="3">
        <v>14</v>
      </c>
      <c r="S1403" s="3">
        <v>20</v>
      </c>
      <c r="T1403" s="3">
        <v>-30</v>
      </c>
      <c r="U1403" s="3">
        <v>48</v>
      </c>
      <c r="V1403" s="3">
        <v>73</v>
      </c>
      <c r="W1403" s="3">
        <v>-34.200000000000003</v>
      </c>
      <c r="X1403" s="32">
        <v>223</v>
      </c>
      <c r="Y1403" s="33">
        <v>376</v>
      </c>
      <c r="Z1403" s="3">
        <v>-40.700000000000003</v>
      </c>
      <c r="AA1403" s="3">
        <v>20356.75</v>
      </c>
      <c r="AB1403" s="3">
        <v>33826.32</v>
      </c>
      <c r="AC1403" s="3">
        <v>20356.75</v>
      </c>
      <c r="AD1403" s="3">
        <v>34336.32</v>
      </c>
    </row>
    <row r="1404" spans="1:30" x14ac:dyDescent="0.3">
      <c r="A1404" s="3" t="s">
        <v>2488</v>
      </c>
      <c r="B1404" s="4">
        <v>5345</v>
      </c>
      <c r="C1404" s="4">
        <v>64</v>
      </c>
      <c r="D1404" s="4" t="s">
        <v>25</v>
      </c>
      <c r="E1404" s="5" t="s">
        <v>45</v>
      </c>
      <c r="F1404" s="3" t="s">
        <v>2489</v>
      </c>
      <c r="G1404" s="4" t="s">
        <v>86</v>
      </c>
      <c r="H1404" s="3" t="s">
        <v>900</v>
      </c>
      <c r="I1404" s="3" t="s">
        <v>240</v>
      </c>
      <c r="J1404" s="3" t="s">
        <v>89</v>
      </c>
      <c r="K1404" s="3" t="s">
        <v>89</v>
      </c>
      <c r="L1404" s="6" t="s">
        <v>240</v>
      </c>
      <c r="M1404" s="3" t="s">
        <v>712</v>
      </c>
      <c r="N1404" s="3" t="s">
        <v>2490</v>
      </c>
      <c r="O1404" s="3" t="s">
        <v>178</v>
      </c>
      <c r="P1404" s="3" t="s">
        <v>397</v>
      </c>
      <c r="Q1404" s="3" t="s">
        <v>31</v>
      </c>
      <c r="R1404" s="3">
        <v>5</v>
      </c>
      <c r="S1404" s="3">
        <v>13</v>
      </c>
      <c r="T1404" s="3">
        <v>-61.5</v>
      </c>
      <c r="U1404" s="3">
        <v>18</v>
      </c>
      <c r="V1404" s="3">
        <v>27</v>
      </c>
      <c r="W1404" s="3">
        <v>-32.1</v>
      </c>
      <c r="X1404" s="32">
        <v>84</v>
      </c>
      <c r="Y1404" s="33">
        <v>68</v>
      </c>
      <c r="Z1404" s="3">
        <v>24.2</v>
      </c>
      <c r="AA1404" s="3">
        <v>20310.919999999998</v>
      </c>
      <c r="AB1404" s="3">
        <v>16355.16</v>
      </c>
      <c r="AC1404" s="3">
        <v>20310.919999999998</v>
      </c>
      <c r="AD1404" s="3">
        <v>16355.16</v>
      </c>
    </row>
    <row r="1405" spans="1:30" x14ac:dyDescent="0.3">
      <c r="A1405" s="3" t="s">
        <v>794</v>
      </c>
      <c r="B1405" s="4">
        <v>17178</v>
      </c>
      <c r="C1405" s="4">
        <v>65</v>
      </c>
      <c r="D1405" s="4" t="s">
        <v>25</v>
      </c>
      <c r="E1405" s="5">
        <v>43260</v>
      </c>
      <c r="F1405" s="3" t="s">
        <v>795</v>
      </c>
      <c r="G1405" s="4" t="s">
        <v>86</v>
      </c>
      <c r="H1405" s="3" t="s">
        <v>758</v>
      </c>
      <c r="I1405" s="3" t="s">
        <v>175</v>
      </c>
      <c r="J1405" s="3" t="s">
        <v>146</v>
      </c>
      <c r="K1405" s="3" t="s">
        <v>146</v>
      </c>
      <c r="L1405" s="6" t="s">
        <v>175</v>
      </c>
      <c r="M1405" s="3" t="s">
        <v>176</v>
      </c>
      <c r="N1405" s="3" t="s">
        <v>796</v>
      </c>
      <c r="O1405" s="3" t="s">
        <v>178</v>
      </c>
      <c r="P1405" s="3" t="s">
        <v>254</v>
      </c>
      <c r="Q1405" s="3" t="s">
        <v>60</v>
      </c>
      <c r="R1405" s="3">
        <v>2</v>
      </c>
      <c r="U1405" s="3">
        <v>40</v>
      </c>
      <c r="X1405" s="32">
        <v>40</v>
      </c>
      <c r="Y1405" s="33"/>
      <c r="AA1405" s="3">
        <v>20304</v>
      </c>
      <c r="AC1405" s="3">
        <v>20304</v>
      </c>
    </row>
    <row r="1406" spans="1:30" x14ac:dyDescent="0.3">
      <c r="A1406" s="3" t="s">
        <v>4927</v>
      </c>
      <c r="B1406" s="4">
        <v>5157</v>
      </c>
      <c r="C1406" s="4">
        <v>33</v>
      </c>
      <c r="D1406" s="4" t="s">
        <v>25</v>
      </c>
      <c r="E1406" s="5" t="s">
        <v>45</v>
      </c>
      <c r="F1406" s="3" t="s">
        <v>4928</v>
      </c>
      <c r="G1406" s="4" t="s">
        <v>86</v>
      </c>
      <c r="H1406" s="3" t="s">
        <v>900</v>
      </c>
      <c r="I1406" s="3" t="s">
        <v>240</v>
      </c>
      <c r="J1406" s="3" t="s">
        <v>146</v>
      </c>
      <c r="K1406" s="3" t="s">
        <v>146</v>
      </c>
      <c r="L1406" s="6" t="s">
        <v>240</v>
      </c>
      <c r="M1406" s="3" t="s">
        <v>241</v>
      </c>
      <c r="N1406" s="3" t="s">
        <v>4929</v>
      </c>
      <c r="O1406" s="3" t="s">
        <v>178</v>
      </c>
      <c r="P1406" s="3" t="s">
        <v>37</v>
      </c>
      <c r="Q1406" s="3" t="s">
        <v>60</v>
      </c>
      <c r="R1406" s="3">
        <v>1</v>
      </c>
      <c r="S1406" s="3">
        <v>3</v>
      </c>
      <c r="T1406" s="3">
        <v>-80</v>
      </c>
      <c r="U1406" s="3">
        <v>3</v>
      </c>
      <c r="V1406" s="3">
        <v>8</v>
      </c>
      <c r="W1406" s="3">
        <v>-60</v>
      </c>
      <c r="X1406" s="32">
        <v>21</v>
      </c>
      <c r="Y1406" s="33">
        <v>24</v>
      </c>
      <c r="Z1406" s="3">
        <v>-12.5</v>
      </c>
      <c r="AA1406" s="3">
        <v>20263.32</v>
      </c>
      <c r="AB1406" s="3">
        <v>23158.080000000002</v>
      </c>
      <c r="AC1406" s="3">
        <v>20263.32</v>
      </c>
      <c r="AD1406" s="3">
        <v>23158.080000000002</v>
      </c>
    </row>
    <row r="1407" spans="1:30" x14ac:dyDescent="0.3">
      <c r="A1407" s="3" t="s">
        <v>2521</v>
      </c>
      <c r="B1407" s="4">
        <v>21222</v>
      </c>
      <c r="C1407" s="4">
        <v>73</v>
      </c>
      <c r="D1407" s="4" t="s">
        <v>25</v>
      </c>
      <c r="E1407" s="5">
        <v>42923</v>
      </c>
      <c r="F1407" s="3" t="s">
        <v>2522</v>
      </c>
      <c r="G1407" s="4" t="s">
        <v>86</v>
      </c>
      <c r="H1407" s="3" t="s">
        <v>758</v>
      </c>
      <c r="I1407" s="3" t="s">
        <v>175</v>
      </c>
      <c r="J1407" s="3" t="s">
        <v>146</v>
      </c>
      <c r="K1407" s="3" t="s">
        <v>146</v>
      </c>
      <c r="L1407" s="6" t="s">
        <v>175</v>
      </c>
      <c r="M1407" s="3" t="s">
        <v>176</v>
      </c>
      <c r="N1407" s="3" t="s">
        <v>2523</v>
      </c>
      <c r="O1407" s="3" t="s">
        <v>178</v>
      </c>
      <c r="P1407" s="3" t="s">
        <v>34</v>
      </c>
      <c r="Q1407" s="3" t="s">
        <v>31</v>
      </c>
      <c r="R1407" s="3">
        <v>20</v>
      </c>
      <c r="S1407" s="3">
        <v>2</v>
      </c>
      <c r="T1407" s="3">
        <v>887.5</v>
      </c>
      <c r="U1407" s="3">
        <v>27</v>
      </c>
      <c r="V1407" s="3">
        <v>3</v>
      </c>
      <c r="W1407" s="3">
        <v>791.7</v>
      </c>
      <c r="X1407" s="32">
        <v>95</v>
      </c>
      <c r="Y1407" s="33">
        <v>63</v>
      </c>
      <c r="Z1407" s="3">
        <v>50.7</v>
      </c>
      <c r="AA1407" s="3">
        <v>20212.759999999998</v>
      </c>
      <c r="AB1407" s="3">
        <v>14243.04</v>
      </c>
      <c r="AC1407" s="3">
        <v>21458.76</v>
      </c>
      <c r="AD1407" s="3">
        <v>14243.04</v>
      </c>
    </row>
    <row r="1408" spans="1:30" x14ac:dyDescent="0.3">
      <c r="A1408" s="3" t="s">
        <v>4933</v>
      </c>
      <c r="B1408" s="4">
        <v>65120</v>
      </c>
      <c r="C1408" s="4">
        <v>56</v>
      </c>
      <c r="D1408" s="4" t="s">
        <v>25</v>
      </c>
      <c r="E1408" s="5" t="s">
        <v>45</v>
      </c>
      <c r="F1408" s="3" t="s">
        <v>4934</v>
      </c>
      <c r="G1408" s="4" t="s">
        <v>86</v>
      </c>
      <c r="H1408" s="3" t="s">
        <v>54</v>
      </c>
      <c r="I1408" s="3" t="s">
        <v>191</v>
      </c>
      <c r="J1408" s="3" t="s">
        <v>146</v>
      </c>
      <c r="K1408" s="3" t="s">
        <v>146</v>
      </c>
      <c r="L1408" s="6" t="s">
        <v>191</v>
      </c>
      <c r="M1408" s="3" t="s">
        <v>211</v>
      </c>
      <c r="N1408" s="3" t="s">
        <v>4935</v>
      </c>
      <c r="O1408" s="3" t="s">
        <v>92</v>
      </c>
      <c r="P1408" s="3" t="s">
        <v>161</v>
      </c>
      <c r="Q1408" s="3" t="s">
        <v>31</v>
      </c>
      <c r="R1408" s="3">
        <v>10</v>
      </c>
      <c r="S1408" s="3">
        <v>3</v>
      </c>
      <c r="T1408" s="3">
        <v>216.8</v>
      </c>
      <c r="U1408" s="3">
        <v>14</v>
      </c>
      <c r="V1408" s="3">
        <v>12</v>
      </c>
      <c r="W1408" s="3">
        <v>22.8</v>
      </c>
      <c r="X1408" s="32">
        <v>58</v>
      </c>
      <c r="Y1408" s="33">
        <v>42</v>
      </c>
      <c r="Z1408" s="3">
        <v>37.9</v>
      </c>
      <c r="AA1408" s="3">
        <v>20205.36</v>
      </c>
      <c r="AB1408" s="3">
        <v>18110.16</v>
      </c>
      <c r="AC1408" s="3">
        <v>21477.360000000001</v>
      </c>
      <c r="AD1408" s="3">
        <v>18110.16</v>
      </c>
    </row>
    <row r="1409" spans="1:30" x14ac:dyDescent="0.3">
      <c r="A1409" s="3" t="s">
        <v>2524</v>
      </c>
      <c r="B1409" s="4">
        <v>89644</v>
      </c>
      <c r="C1409" s="4">
        <v>44</v>
      </c>
      <c r="D1409" s="4" t="s">
        <v>25</v>
      </c>
      <c r="E1409" s="5" t="s">
        <v>45</v>
      </c>
      <c r="F1409" s="3" t="s">
        <v>2525</v>
      </c>
      <c r="G1409" s="4" t="s">
        <v>86</v>
      </c>
      <c r="H1409" s="3" t="s">
        <v>245</v>
      </c>
      <c r="I1409" s="3" t="s">
        <v>245</v>
      </c>
      <c r="J1409" s="3" t="s">
        <v>146</v>
      </c>
      <c r="K1409" s="3" t="s">
        <v>146</v>
      </c>
      <c r="L1409" s="6" t="s">
        <v>245</v>
      </c>
      <c r="M1409" s="3" t="s">
        <v>246</v>
      </c>
      <c r="N1409" s="3" t="s">
        <v>2526</v>
      </c>
      <c r="O1409" s="3" t="s">
        <v>248</v>
      </c>
      <c r="P1409" s="3" t="s">
        <v>249</v>
      </c>
      <c r="Q1409" s="3" t="s">
        <v>31</v>
      </c>
      <c r="R1409" s="3">
        <v>2</v>
      </c>
      <c r="S1409" s="3">
        <v>3</v>
      </c>
      <c r="T1409" s="3">
        <v>-20</v>
      </c>
      <c r="U1409" s="3">
        <v>10</v>
      </c>
      <c r="V1409" s="3">
        <v>12</v>
      </c>
      <c r="W1409" s="3">
        <v>-17.399999999999999</v>
      </c>
      <c r="X1409" s="32">
        <v>37</v>
      </c>
      <c r="Y1409" s="33">
        <v>73</v>
      </c>
      <c r="Z1409" s="3">
        <v>-49.7</v>
      </c>
      <c r="AA1409" s="3">
        <v>20204.8</v>
      </c>
      <c r="AB1409" s="3">
        <v>34973.71</v>
      </c>
      <c r="AC1409" s="3">
        <v>20204.8</v>
      </c>
      <c r="AD1409" s="3">
        <v>38093.71</v>
      </c>
    </row>
    <row r="1410" spans="1:30" x14ac:dyDescent="0.3">
      <c r="A1410" s="3" t="s">
        <v>182</v>
      </c>
      <c r="B1410" s="4">
        <v>100137</v>
      </c>
      <c r="C1410" s="4">
        <v>121</v>
      </c>
      <c r="D1410" s="4" t="s">
        <v>25</v>
      </c>
      <c r="E1410" s="5">
        <v>42853</v>
      </c>
      <c r="F1410" s="3" t="s">
        <v>183</v>
      </c>
      <c r="G1410" s="4" t="s">
        <v>86</v>
      </c>
      <c r="H1410" s="3" t="s">
        <v>174</v>
      </c>
      <c r="I1410" s="3" t="s">
        <v>175</v>
      </c>
      <c r="J1410" s="3" t="s">
        <v>132</v>
      </c>
      <c r="K1410" s="3" t="s">
        <v>132</v>
      </c>
      <c r="L1410" s="6" t="s">
        <v>175</v>
      </c>
      <c r="M1410" s="3" t="s">
        <v>184</v>
      </c>
      <c r="N1410" s="3" t="s">
        <v>185</v>
      </c>
      <c r="O1410" s="3" t="s">
        <v>92</v>
      </c>
      <c r="P1410" s="3" t="s">
        <v>49</v>
      </c>
      <c r="Q1410" s="3" t="s">
        <v>50</v>
      </c>
      <c r="S1410" s="3">
        <v>9</v>
      </c>
      <c r="T1410" s="3">
        <v>-100</v>
      </c>
      <c r="U1410" s="3">
        <v>2</v>
      </c>
      <c r="V1410" s="3">
        <v>19</v>
      </c>
      <c r="W1410" s="3">
        <v>-89.2</v>
      </c>
      <c r="X1410" s="32">
        <v>93</v>
      </c>
      <c r="Y1410" s="33">
        <v>19</v>
      </c>
      <c r="Z1410" s="3">
        <v>405</v>
      </c>
      <c r="AA1410" s="3">
        <v>20166.79</v>
      </c>
      <c r="AB1410" s="3">
        <v>3993.78</v>
      </c>
      <c r="AC1410" s="3">
        <v>20166.79</v>
      </c>
      <c r="AD1410" s="3">
        <v>3993.78</v>
      </c>
    </row>
    <row r="1411" spans="1:30" x14ac:dyDescent="0.3">
      <c r="A1411" s="3" t="s">
        <v>3954</v>
      </c>
      <c r="B1411" s="4">
        <v>80014</v>
      </c>
      <c r="C1411" s="4">
        <v>89</v>
      </c>
      <c r="D1411" s="4" t="s">
        <v>25</v>
      </c>
      <c r="E1411" s="5">
        <v>42843</v>
      </c>
      <c r="F1411" s="3" t="s">
        <v>3955</v>
      </c>
      <c r="G1411" s="4" t="s">
        <v>86</v>
      </c>
      <c r="H1411" s="3" t="s">
        <v>299</v>
      </c>
      <c r="I1411" s="3" t="s">
        <v>191</v>
      </c>
      <c r="J1411" s="3" t="s">
        <v>132</v>
      </c>
      <c r="K1411" s="3" t="s">
        <v>132</v>
      </c>
      <c r="L1411" s="6" t="s">
        <v>191</v>
      </c>
      <c r="M1411" s="3" t="s">
        <v>206</v>
      </c>
      <c r="N1411" s="3" t="s">
        <v>3956</v>
      </c>
      <c r="O1411" s="3" t="s">
        <v>92</v>
      </c>
      <c r="P1411" s="3" t="s">
        <v>41</v>
      </c>
      <c r="Q1411" s="3" t="s">
        <v>60</v>
      </c>
      <c r="R1411" s="3">
        <v>15</v>
      </c>
      <c r="S1411" s="3">
        <v>19</v>
      </c>
      <c r="T1411" s="3">
        <v>-20.7</v>
      </c>
      <c r="U1411" s="3">
        <v>37</v>
      </c>
      <c r="V1411" s="3">
        <v>96</v>
      </c>
      <c r="W1411" s="3">
        <v>-61.1</v>
      </c>
      <c r="X1411" s="32">
        <v>153</v>
      </c>
      <c r="Y1411" s="33">
        <v>96</v>
      </c>
      <c r="Z1411" s="3">
        <v>59.7</v>
      </c>
      <c r="AA1411" s="3">
        <v>20148</v>
      </c>
      <c r="AB1411" s="3">
        <v>12614.4</v>
      </c>
      <c r="AC1411" s="3">
        <v>20148</v>
      </c>
      <c r="AD1411" s="3">
        <v>12614.4</v>
      </c>
    </row>
    <row r="1412" spans="1:30" x14ac:dyDescent="0.3">
      <c r="A1412" s="3" t="s">
        <v>1097</v>
      </c>
      <c r="B1412" s="4">
        <v>59169</v>
      </c>
      <c r="C1412" s="4">
        <v>125</v>
      </c>
      <c r="D1412" s="4" t="s">
        <v>25</v>
      </c>
      <c r="E1412" s="5">
        <v>42900</v>
      </c>
      <c r="F1412" s="3" t="s">
        <v>1098</v>
      </c>
      <c r="G1412" s="4" t="s">
        <v>86</v>
      </c>
      <c r="H1412" s="3" t="s">
        <v>245</v>
      </c>
      <c r="I1412" s="3" t="s">
        <v>116</v>
      </c>
      <c r="J1412" s="3" t="s">
        <v>116</v>
      </c>
      <c r="K1412" s="3" t="s">
        <v>104</v>
      </c>
      <c r="L1412" s="6" t="s">
        <v>116</v>
      </c>
      <c r="M1412" s="3" t="s">
        <v>122</v>
      </c>
      <c r="N1412" s="3" t="s">
        <v>1099</v>
      </c>
      <c r="O1412" s="3" t="s">
        <v>119</v>
      </c>
      <c r="P1412" s="3" t="s">
        <v>128</v>
      </c>
      <c r="Q1412" s="3" t="s">
        <v>60</v>
      </c>
      <c r="R1412" s="3">
        <v>17</v>
      </c>
      <c r="S1412" s="3">
        <v>26</v>
      </c>
      <c r="T1412" s="3">
        <v>-33.299999999999997</v>
      </c>
      <c r="U1412" s="3">
        <v>59</v>
      </c>
      <c r="V1412" s="3">
        <v>196</v>
      </c>
      <c r="W1412" s="3">
        <v>-69.8</v>
      </c>
      <c r="X1412" s="32">
        <v>234</v>
      </c>
      <c r="Y1412" s="33">
        <v>196</v>
      </c>
      <c r="Z1412" s="3">
        <v>19.7</v>
      </c>
      <c r="AA1412" s="3">
        <v>20111.2</v>
      </c>
      <c r="AB1412" s="3">
        <v>17484.28</v>
      </c>
      <c r="AC1412" s="3">
        <v>20925.52</v>
      </c>
      <c r="AD1412" s="3">
        <v>17484.28</v>
      </c>
    </row>
    <row r="1413" spans="1:30" x14ac:dyDescent="0.3">
      <c r="A1413" s="3" t="s">
        <v>172</v>
      </c>
      <c r="B1413" s="4">
        <v>428</v>
      </c>
      <c r="C1413" s="4">
        <v>111</v>
      </c>
      <c r="D1413" s="4" t="s">
        <v>25</v>
      </c>
      <c r="E1413" s="5">
        <v>42627</v>
      </c>
      <c r="F1413" s="3" t="s">
        <v>173</v>
      </c>
      <c r="G1413" s="4" t="s">
        <v>86</v>
      </c>
      <c r="H1413" s="3" t="s">
        <v>174</v>
      </c>
      <c r="I1413" s="3" t="s">
        <v>175</v>
      </c>
      <c r="J1413" s="3" t="s">
        <v>132</v>
      </c>
      <c r="K1413" s="3" t="s">
        <v>132</v>
      </c>
      <c r="L1413" s="6" t="s">
        <v>175</v>
      </c>
      <c r="M1413" s="3" t="s">
        <v>176</v>
      </c>
      <c r="N1413" s="3" t="s">
        <v>177</v>
      </c>
      <c r="O1413" s="3" t="s">
        <v>178</v>
      </c>
      <c r="P1413" s="3" t="s">
        <v>57</v>
      </c>
      <c r="Q1413" s="3" t="s">
        <v>31</v>
      </c>
      <c r="X1413" s="32">
        <v>93</v>
      </c>
      <c r="Y1413" s="33">
        <v>75</v>
      </c>
      <c r="Z1413" s="3">
        <v>24.8</v>
      </c>
      <c r="AA1413" s="3">
        <v>20076.84</v>
      </c>
      <c r="AB1413" s="3">
        <v>15367.86</v>
      </c>
      <c r="AC1413" s="3">
        <v>20076.84</v>
      </c>
      <c r="AD1413" s="3">
        <v>15367.86</v>
      </c>
    </row>
    <row r="1414" spans="1:30" x14ac:dyDescent="0.3">
      <c r="A1414" s="3" t="s">
        <v>5974</v>
      </c>
      <c r="B1414" s="4">
        <v>33711</v>
      </c>
      <c r="C1414" s="4">
        <v>138</v>
      </c>
      <c r="D1414" s="4" t="s">
        <v>25</v>
      </c>
      <c r="E1414" s="5" t="s">
        <v>45</v>
      </c>
      <c r="F1414" s="3" t="s">
        <v>5975</v>
      </c>
      <c r="G1414" s="4" t="s">
        <v>86</v>
      </c>
      <c r="H1414" s="3" t="s">
        <v>252</v>
      </c>
      <c r="I1414" s="3" t="s">
        <v>252</v>
      </c>
      <c r="J1414" s="3" t="s">
        <v>104</v>
      </c>
      <c r="K1414" s="3" t="s">
        <v>104</v>
      </c>
      <c r="L1414" s="6" t="s">
        <v>252</v>
      </c>
      <c r="M1414" s="3" t="s">
        <v>184</v>
      </c>
      <c r="N1414" s="3" t="s">
        <v>5976</v>
      </c>
      <c r="O1414" s="3" t="s">
        <v>311</v>
      </c>
      <c r="P1414" s="3" t="s">
        <v>2615</v>
      </c>
      <c r="Q1414" s="3" t="s">
        <v>31</v>
      </c>
      <c r="R1414" s="3">
        <v>11</v>
      </c>
      <c r="S1414" s="3">
        <v>13</v>
      </c>
      <c r="T1414" s="3">
        <v>-19.2</v>
      </c>
      <c r="U1414" s="3">
        <v>33</v>
      </c>
      <c r="V1414" s="3">
        <v>54</v>
      </c>
      <c r="W1414" s="3">
        <v>-40.299999999999997</v>
      </c>
      <c r="X1414" s="32">
        <v>182</v>
      </c>
      <c r="Y1414" s="33">
        <v>251</v>
      </c>
      <c r="Z1414" s="3">
        <v>-27.5</v>
      </c>
      <c r="AA1414" s="3">
        <v>20036.7</v>
      </c>
      <c r="AB1414" s="3">
        <v>27412.66</v>
      </c>
      <c r="AC1414" s="3">
        <v>21038.94</v>
      </c>
      <c r="AD1414" s="3">
        <v>29023.54</v>
      </c>
    </row>
    <row r="1415" spans="1:30" x14ac:dyDescent="0.3">
      <c r="A1415" s="3" t="s">
        <v>2527</v>
      </c>
      <c r="B1415" s="4">
        <v>36473</v>
      </c>
      <c r="C1415" s="4">
        <v>93</v>
      </c>
      <c r="D1415" s="4" t="s">
        <v>25</v>
      </c>
      <c r="E1415" s="5">
        <v>42795</v>
      </c>
      <c r="F1415" s="3" t="s">
        <v>2528</v>
      </c>
      <c r="G1415" s="4" t="s">
        <v>86</v>
      </c>
      <c r="H1415" s="3" t="s">
        <v>252</v>
      </c>
      <c r="I1415" s="3" t="s">
        <v>252</v>
      </c>
      <c r="J1415" s="3" t="s">
        <v>132</v>
      </c>
      <c r="K1415" s="3" t="s">
        <v>132</v>
      </c>
      <c r="L1415" s="6" t="s">
        <v>252</v>
      </c>
      <c r="M1415" s="3" t="s">
        <v>184</v>
      </c>
      <c r="N1415" s="3" t="s">
        <v>2529</v>
      </c>
      <c r="O1415" s="3" t="s">
        <v>311</v>
      </c>
      <c r="P1415" s="3" t="s">
        <v>57</v>
      </c>
      <c r="Q1415" s="3" t="s">
        <v>31</v>
      </c>
      <c r="R1415" s="3">
        <v>22</v>
      </c>
      <c r="S1415" s="3">
        <v>8</v>
      </c>
      <c r="T1415" s="3">
        <v>186.7</v>
      </c>
      <c r="U1415" s="3">
        <v>27</v>
      </c>
      <c r="V1415" s="3">
        <v>23</v>
      </c>
      <c r="W1415" s="3">
        <v>17.399999999999999</v>
      </c>
      <c r="X1415" s="32">
        <v>96</v>
      </c>
      <c r="Y1415" s="33">
        <v>73</v>
      </c>
      <c r="Z1415" s="3">
        <v>31.2</v>
      </c>
      <c r="AA1415" s="3">
        <v>20033.22</v>
      </c>
      <c r="AB1415" s="3">
        <v>18684.72</v>
      </c>
      <c r="AC1415" s="3">
        <v>22083.78</v>
      </c>
      <c r="AD1415" s="3">
        <v>18684.72</v>
      </c>
    </row>
    <row r="1416" spans="1:30" x14ac:dyDescent="0.3">
      <c r="A1416" s="3" t="s">
        <v>4939</v>
      </c>
      <c r="B1416" s="4">
        <v>42983</v>
      </c>
      <c r="C1416" s="4">
        <v>68</v>
      </c>
      <c r="D1416" s="4" t="s">
        <v>25</v>
      </c>
      <c r="E1416" s="5" t="s">
        <v>45</v>
      </c>
      <c r="F1416" s="3" t="s">
        <v>4940</v>
      </c>
      <c r="G1416" s="4" t="s">
        <v>86</v>
      </c>
      <c r="H1416" s="3" t="s">
        <v>299</v>
      </c>
      <c r="I1416" s="3" t="s">
        <v>299</v>
      </c>
      <c r="J1416" s="3" t="s">
        <v>146</v>
      </c>
      <c r="K1416" s="3" t="s">
        <v>146</v>
      </c>
      <c r="L1416" s="6" t="s">
        <v>299</v>
      </c>
      <c r="M1416" s="3" t="s">
        <v>317</v>
      </c>
      <c r="N1416" s="3" t="s">
        <v>4941</v>
      </c>
      <c r="O1416" s="3" t="s">
        <v>301</v>
      </c>
      <c r="P1416" s="3" t="s">
        <v>66</v>
      </c>
      <c r="Q1416" s="3" t="s">
        <v>60</v>
      </c>
      <c r="R1416" s="3">
        <v>7</v>
      </c>
      <c r="S1416" s="3">
        <v>9</v>
      </c>
      <c r="T1416" s="3">
        <v>-22.2</v>
      </c>
      <c r="U1416" s="3">
        <v>19</v>
      </c>
      <c r="V1416" s="3">
        <v>18</v>
      </c>
      <c r="W1416" s="3">
        <v>2.8</v>
      </c>
      <c r="X1416" s="32">
        <v>66</v>
      </c>
      <c r="Y1416" s="33">
        <v>72</v>
      </c>
      <c r="Z1416" s="3">
        <v>-8.4</v>
      </c>
      <c r="AA1416" s="3">
        <v>20007</v>
      </c>
      <c r="AB1416" s="3">
        <v>21580.2</v>
      </c>
      <c r="AC1416" s="3">
        <v>21384</v>
      </c>
      <c r="AD1416" s="3">
        <v>23355</v>
      </c>
    </row>
    <row r="1417" spans="1:30" x14ac:dyDescent="0.3">
      <c r="A1417" s="3" t="s">
        <v>3960</v>
      </c>
      <c r="B1417" s="4">
        <v>67866</v>
      </c>
      <c r="C1417" s="4">
        <v>106</v>
      </c>
      <c r="D1417" s="4" t="s">
        <v>25</v>
      </c>
      <c r="E1417" s="5" t="s">
        <v>45</v>
      </c>
      <c r="F1417" s="3" t="s">
        <v>3961</v>
      </c>
      <c r="G1417" s="4" t="s">
        <v>86</v>
      </c>
      <c r="H1417" s="3" t="s">
        <v>54</v>
      </c>
      <c r="I1417" s="3" t="s">
        <v>191</v>
      </c>
      <c r="J1417" s="3" t="s">
        <v>132</v>
      </c>
      <c r="K1417" s="3" t="s">
        <v>132</v>
      </c>
      <c r="L1417" s="6" t="s">
        <v>191</v>
      </c>
      <c r="M1417" s="3" t="s">
        <v>211</v>
      </c>
      <c r="N1417" s="3" t="s">
        <v>3962</v>
      </c>
      <c r="O1417" s="3" t="s">
        <v>92</v>
      </c>
      <c r="P1417" s="3" t="s">
        <v>40</v>
      </c>
      <c r="Q1417" s="3" t="s">
        <v>31</v>
      </c>
      <c r="U1417" s="3">
        <v>20</v>
      </c>
      <c r="X1417" s="32">
        <v>111</v>
      </c>
      <c r="Y1417" s="33">
        <v>57</v>
      </c>
      <c r="Z1417" s="3">
        <v>95.3</v>
      </c>
      <c r="AA1417" s="3">
        <v>20006.64</v>
      </c>
      <c r="AB1417" s="3">
        <v>11565.51</v>
      </c>
      <c r="AC1417" s="3">
        <v>20006.64</v>
      </c>
      <c r="AD1417" s="3">
        <v>11565.51</v>
      </c>
    </row>
    <row r="1418" spans="1:30" x14ac:dyDescent="0.3">
      <c r="A1418" s="3" t="s">
        <v>5977</v>
      </c>
      <c r="B1418" s="4">
        <v>40046</v>
      </c>
      <c r="C1418" s="4">
        <v>145</v>
      </c>
      <c r="D1418" s="4" t="s">
        <v>25</v>
      </c>
      <c r="E1418" s="5" t="s">
        <v>45</v>
      </c>
      <c r="F1418" s="3" t="s">
        <v>5978</v>
      </c>
      <c r="G1418" s="4" t="s">
        <v>86</v>
      </c>
      <c r="H1418" s="3" t="s">
        <v>252</v>
      </c>
      <c r="I1418" s="3" t="s">
        <v>252</v>
      </c>
      <c r="J1418" s="3" t="s">
        <v>104</v>
      </c>
      <c r="K1418" s="3" t="s">
        <v>104</v>
      </c>
      <c r="L1418" s="6" t="s">
        <v>252</v>
      </c>
      <c r="M1418" s="3" t="s">
        <v>184</v>
      </c>
      <c r="N1418" s="3" t="s">
        <v>5979</v>
      </c>
      <c r="O1418" s="3" t="s">
        <v>92</v>
      </c>
      <c r="P1418" s="3" t="s">
        <v>194</v>
      </c>
      <c r="Q1418" s="3" t="s">
        <v>60</v>
      </c>
      <c r="R1418" s="3">
        <v>37</v>
      </c>
      <c r="S1418" s="3">
        <v>34</v>
      </c>
      <c r="T1418" s="3">
        <v>8.8000000000000007</v>
      </c>
      <c r="U1418" s="3">
        <v>71</v>
      </c>
      <c r="V1418" s="3">
        <v>64</v>
      </c>
      <c r="W1418" s="3">
        <v>10.9</v>
      </c>
      <c r="X1418" s="16">
        <v>328</v>
      </c>
      <c r="Y1418" s="7">
        <v>348</v>
      </c>
      <c r="Z1418" s="3">
        <v>-5.7</v>
      </c>
      <c r="AA1418" s="3">
        <v>19952.400000000001</v>
      </c>
      <c r="AB1418" s="3">
        <v>21053.33</v>
      </c>
      <c r="AC1418" s="3">
        <v>24088.32</v>
      </c>
      <c r="AD1418" s="3">
        <v>25551</v>
      </c>
    </row>
    <row r="1419" spans="1:30" x14ac:dyDescent="0.3">
      <c r="A1419" s="3" t="s">
        <v>5980</v>
      </c>
      <c r="B1419" s="4">
        <v>41331</v>
      </c>
      <c r="C1419" s="4">
        <v>146</v>
      </c>
      <c r="D1419" s="4" t="s">
        <v>25</v>
      </c>
      <c r="E1419" s="5" t="s">
        <v>45</v>
      </c>
      <c r="F1419" s="3" t="s">
        <v>5981</v>
      </c>
      <c r="G1419" s="4" t="s">
        <v>86</v>
      </c>
      <c r="H1419" s="3" t="s">
        <v>252</v>
      </c>
      <c r="I1419" s="3" t="s">
        <v>252</v>
      </c>
      <c r="J1419" s="3" t="s">
        <v>104</v>
      </c>
      <c r="K1419" s="3" t="s">
        <v>104</v>
      </c>
      <c r="L1419" s="6" t="s">
        <v>252</v>
      </c>
      <c r="M1419" s="3" t="s">
        <v>184</v>
      </c>
      <c r="N1419" s="3" t="s">
        <v>5982</v>
      </c>
      <c r="O1419" s="3" t="s">
        <v>92</v>
      </c>
      <c r="P1419" s="3" t="s">
        <v>55</v>
      </c>
      <c r="Q1419" s="3" t="s">
        <v>31</v>
      </c>
      <c r="R1419" s="3">
        <v>29</v>
      </c>
      <c r="S1419" s="3">
        <v>15</v>
      </c>
      <c r="T1419" s="3">
        <v>94.4</v>
      </c>
      <c r="U1419" s="3">
        <v>67</v>
      </c>
      <c r="V1419" s="3">
        <v>69</v>
      </c>
      <c r="W1419" s="3">
        <v>-2.8</v>
      </c>
      <c r="X1419" s="16">
        <v>285</v>
      </c>
      <c r="Y1419" s="7">
        <v>301</v>
      </c>
      <c r="Z1419" s="3">
        <v>-5.2</v>
      </c>
      <c r="AA1419" s="3">
        <v>19906.080000000002</v>
      </c>
      <c r="AB1419" s="3">
        <v>21060.240000000002</v>
      </c>
      <c r="AC1419" s="3">
        <v>20979</v>
      </c>
      <c r="AD1419" s="3">
        <v>22099.32</v>
      </c>
    </row>
    <row r="1420" spans="1:30" x14ac:dyDescent="0.3">
      <c r="A1420" s="3" t="s">
        <v>5983</v>
      </c>
      <c r="B1420" s="4">
        <v>39817</v>
      </c>
      <c r="C1420" s="4">
        <v>95</v>
      </c>
      <c r="D1420" s="4" t="s">
        <v>25</v>
      </c>
      <c r="E1420" s="5" t="s">
        <v>45</v>
      </c>
      <c r="F1420" s="3" t="s">
        <v>5984</v>
      </c>
      <c r="G1420" s="4" t="s">
        <v>86</v>
      </c>
      <c r="H1420" s="3" t="s">
        <v>252</v>
      </c>
      <c r="I1420" s="3" t="s">
        <v>252</v>
      </c>
      <c r="J1420" s="3" t="s">
        <v>104</v>
      </c>
      <c r="K1420" s="3" t="s">
        <v>104</v>
      </c>
      <c r="L1420" s="6" t="s">
        <v>252</v>
      </c>
      <c r="M1420" s="3" t="s">
        <v>184</v>
      </c>
      <c r="N1420" s="3" t="s">
        <v>5985</v>
      </c>
      <c r="O1420" s="3" t="s">
        <v>92</v>
      </c>
      <c r="P1420" s="3" t="s">
        <v>194</v>
      </c>
      <c r="Q1420" s="3" t="s">
        <v>60</v>
      </c>
      <c r="R1420" s="3">
        <v>13</v>
      </c>
      <c r="S1420" s="3">
        <v>11</v>
      </c>
      <c r="T1420" s="3">
        <v>18.2</v>
      </c>
      <c r="U1420" s="3">
        <v>72</v>
      </c>
      <c r="V1420" s="3">
        <v>56</v>
      </c>
      <c r="W1420" s="3">
        <v>28.6</v>
      </c>
      <c r="X1420" s="16">
        <v>299</v>
      </c>
      <c r="Y1420" s="7">
        <v>276</v>
      </c>
      <c r="Z1420" s="3">
        <v>8.3000000000000007</v>
      </c>
      <c r="AA1420" s="3">
        <v>19798.32</v>
      </c>
      <c r="AB1420" s="3">
        <v>19495.32</v>
      </c>
      <c r="AC1420" s="3">
        <v>21946.32</v>
      </c>
      <c r="AD1420" s="3">
        <v>20263.32</v>
      </c>
    </row>
    <row r="1421" spans="1:30" x14ac:dyDescent="0.3">
      <c r="A1421" s="3" t="s">
        <v>4282</v>
      </c>
      <c r="B1421" s="4">
        <v>27060</v>
      </c>
      <c r="C1421" s="4">
        <v>58</v>
      </c>
      <c r="D1421" s="4" t="s">
        <v>25</v>
      </c>
      <c r="E1421" s="5" t="s">
        <v>45</v>
      </c>
      <c r="F1421" s="3" t="s">
        <v>4283</v>
      </c>
      <c r="G1421" s="4" t="s">
        <v>86</v>
      </c>
      <c r="H1421" s="3" t="s">
        <v>735</v>
      </c>
      <c r="I1421" s="3" t="s">
        <v>736</v>
      </c>
      <c r="J1421" s="3" t="s">
        <v>736</v>
      </c>
      <c r="K1421" s="3" t="s">
        <v>146</v>
      </c>
      <c r="L1421" s="6" t="s">
        <v>175</v>
      </c>
      <c r="M1421" s="3" t="s">
        <v>176</v>
      </c>
      <c r="N1421" s="3" t="s">
        <v>4284</v>
      </c>
      <c r="O1421" s="3" t="s">
        <v>178</v>
      </c>
      <c r="P1421" s="3" t="s">
        <v>510</v>
      </c>
      <c r="Q1421" s="3" t="s">
        <v>31</v>
      </c>
      <c r="R1421" s="3">
        <v>4</v>
      </c>
      <c r="S1421" s="3">
        <v>4</v>
      </c>
      <c r="T1421" s="3">
        <v>0</v>
      </c>
      <c r="U1421" s="3">
        <v>10</v>
      </c>
      <c r="V1421" s="3">
        <v>11</v>
      </c>
      <c r="W1421" s="3">
        <v>-4.8</v>
      </c>
      <c r="X1421" s="32">
        <v>55</v>
      </c>
      <c r="Y1421" s="33">
        <v>45</v>
      </c>
      <c r="Z1421" s="3">
        <v>21.3</v>
      </c>
      <c r="AA1421" s="3">
        <v>19796.099999999999</v>
      </c>
      <c r="AB1421" s="3">
        <v>16870.8</v>
      </c>
      <c r="AC1421" s="3">
        <v>20842.099999999999</v>
      </c>
      <c r="AD1421" s="3">
        <v>17182.8</v>
      </c>
    </row>
    <row r="1422" spans="1:30" x14ac:dyDescent="0.3">
      <c r="A1422" s="3" t="s">
        <v>2491</v>
      </c>
      <c r="B1422" s="4">
        <v>42396</v>
      </c>
      <c r="C1422" s="4">
        <v>40</v>
      </c>
      <c r="D1422" s="4" t="s">
        <v>25</v>
      </c>
      <c r="E1422" s="5" t="s">
        <v>45</v>
      </c>
      <c r="F1422" s="3" t="s">
        <v>2492</v>
      </c>
      <c r="G1422" s="4" t="s">
        <v>86</v>
      </c>
      <c r="H1422" s="3" t="s">
        <v>299</v>
      </c>
      <c r="I1422" s="3" t="s">
        <v>299</v>
      </c>
      <c r="J1422" s="3" t="s">
        <v>89</v>
      </c>
      <c r="K1422" s="3" t="s">
        <v>89</v>
      </c>
      <c r="L1422" s="6" t="s">
        <v>299</v>
      </c>
      <c r="M1422" s="3" t="s">
        <v>445</v>
      </c>
      <c r="N1422" s="3" t="s">
        <v>2493</v>
      </c>
      <c r="O1422" s="3" t="s">
        <v>301</v>
      </c>
      <c r="P1422" s="3" t="s">
        <v>34</v>
      </c>
      <c r="Q1422" s="3" t="s">
        <v>36</v>
      </c>
      <c r="R1422" s="3">
        <v>10</v>
      </c>
      <c r="S1422" s="3">
        <v>8</v>
      </c>
      <c r="T1422" s="3">
        <v>18.8</v>
      </c>
      <c r="U1422" s="3">
        <v>36</v>
      </c>
      <c r="V1422" s="3">
        <v>26</v>
      </c>
      <c r="W1422" s="3">
        <v>39.200000000000003</v>
      </c>
      <c r="X1422" s="32">
        <v>108</v>
      </c>
      <c r="Y1422" s="33">
        <v>78</v>
      </c>
      <c r="Z1422" s="3">
        <v>37.799999999999997</v>
      </c>
      <c r="AA1422" s="3">
        <v>19763.46</v>
      </c>
      <c r="AB1422" s="3">
        <v>13178.88</v>
      </c>
      <c r="AC1422" s="3">
        <v>19763.46</v>
      </c>
      <c r="AD1422" s="3">
        <v>13178.88</v>
      </c>
    </row>
    <row r="1423" spans="1:30" x14ac:dyDescent="0.3">
      <c r="A1423" s="3" t="s">
        <v>5986</v>
      </c>
      <c r="B1423" s="4">
        <v>10006</v>
      </c>
      <c r="C1423" s="4">
        <v>83</v>
      </c>
      <c r="D1423" s="4" t="s">
        <v>25</v>
      </c>
      <c r="E1423" s="5" t="s">
        <v>45</v>
      </c>
      <c r="F1423" s="3" t="s">
        <v>5987</v>
      </c>
      <c r="G1423" s="4" t="s">
        <v>86</v>
      </c>
      <c r="H1423" s="3" t="s">
        <v>900</v>
      </c>
      <c r="I1423" s="3" t="s">
        <v>240</v>
      </c>
      <c r="J1423" s="3" t="s">
        <v>104</v>
      </c>
      <c r="K1423" s="3" t="s">
        <v>104</v>
      </c>
      <c r="L1423" s="6" t="s">
        <v>240</v>
      </c>
      <c r="M1423" s="3" t="s">
        <v>712</v>
      </c>
      <c r="N1423" s="3" t="s">
        <v>5988</v>
      </c>
      <c r="O1423" s="3" t="s">
        <v>178</v>
      </c>
      <c r="P1423" s="3" t="s">
        <v>397</v>
      </c>
      <c r="Q1423" s="3" t="s">
        <v>31</v>
      </c>
      <c r="R1423" s="3">
        <v>13</v>
      </c>
      <c r="S1423" s="3">
        <v>18</v>
      </c>
      <c r="T1423" s="3">
        <v>-27.8</v>
      </c>
      <c r="U1423" s="3">
        <v>37</v>
      </c>
      <c r="V1423" s="3">
        <v>42</v>
      </c>
      <c r="W1423" s="3">
        <v>-12.3</v>
      </c>
      <c r="X1423" s="32">
        <v>167</v>
      </c>
      <c r="Y1423" s="33">
        <v>166</v>
      </c>
      <c r="Z1423" s="3">
        <v>0.5</v>
      </c>
      <c r="AA1423" s="3">
        <v>19739.400000000001</v>
      </c>
      <c r="AB1423" s="3">
        <v>19640.900000000001</v>
      </c>
      <c r="AC1423" s="3">
        <v>19739.400000000001</v>
      </c>
      <c r="AD1423" s="3">
        <v>19640.900000000001</v>
      </c>
    </row>
    <row r="1424" spans="1:30" x14ac:dyDescent="0.3">
      <c r="A1424" s="3" t="s">
        <v>2536</v>
      </c>
      <c r="B1424" s="4">
        <v>63585</v>
      </c>
      <c r="C1424" s="4">
        <v>151</v>
      </c>
      <c r="D1424" s="4" t="s">
        <v>25</v>
      </c>
      <c r="E1424" s="5" t="s">
        <v>45</v>
      </c>
      <c r="F1424" s="3" t="s">
        <v>2537</v>
      </c>
      <c r="G1424" s="4" t="s">
        <v>86</v>
      </c>
      <c r="H1424" s="3" t="s">
        <v>116</v>
      </c>
      <c r="I1424" s="3" t="s">
        <v>153</v>
      </c>
      <c r="J1424" s="3" t="s">
        <v>89</v>
      </c>
      <c r="K1424" s="3" t="s">
        <v>132</v>
      </c>
      <c r="L1424" s="6" t="s">
        <v>116</v>
      </c>
      <c r="M1424" s="3" t="s">
        <v>1930</v>
      </c>
      <c r="N1424" s="3" t="s">
        <v>2538</v>
      </c>
      <c r="O1424" s="3" t="s">
        <v>119</v>
      </c>
      <c r="P1424" s="3" t="s">
        <v>51</v>
      </c>
      <c r="Q1424" s="3" t="s">
        <v>31</v>
      </c>
      <c r="R1424" s="3">
        <v>18</v>
      </c>
      <c r="S1424" s="3">
        <v>14</v>
      </c>
      <c r="T1424" s="3">
        <v>22.4</v>
      </c>
      <c r="U1424" s="3">
        <v>59</v>
      </c>
      <c r="V1424" s="3">
        <v>48</v>
      </c>
      <c r="W1424" s="3">
        <v>22.3</v>
      </c>
      <c r="X1424" s="32">
        <v>219</v>
      </c>
      <c r="Y1424" s="33">
        <v>207</v>
      </c>
      <c r="Z1424" s="3">
        <v>6</v>
      </c>
      <c r="AA1424" s="3">
        <v>19728</v>
      </c>
      <c r="AB1424" s="3">
        <v>18620</v>
      </c>
      <c r="AC1424" s="3">
        <v>19728</v>
      </c>
      <c r="AD1424" s="3">
        <v>18620</v>
      </c>
    </row>
    <row r="1425" spans="1:30" x14ac:dyDescent="0.3">
      <c r="A1425" s="3" t="s">
        <v>2923</v>
      </c>
      <c r="B1425" s="4">
        <v>27236</v>
      </c>
      <c r="C1425" s="4">
        <v>104</v>
      </c>
      <c r="D1425" s="4" t="s">
        <v>25</v>
      </c>
      <c r="E1425" s="5" t="s">
        <v>45</v>
      </c>
      <c r="F1425" s="3" t="s">
        <v>2924</v>
      </c>
      <c r="G1425" s="4" t="s">
        <v>86</v>
      </c>
      <c r="H1425" s="3" t="s">
        <v>2880</v>
      </c>
      <c r="I1425" s="3" t="s">
        <v>232</v>
      </c>
      <c r="J1425" s="3" t="s">
        <v>232</v>
      </c>
      <c r="K1425" s="3" t="s">
        <v>104</v>
      </c>
      <c r="L1425" s="6" t="s">
        <v>175</v>
      </c>
      <c r="M1425" s="3" t="s">
        <v>176</v>
      </c>
      <c r="N1425" s="3" t="s">
        <v>2925</v>
      </c>
      <c r="O1425" s="3" t="s">
        <v>178</v>
      </c>
      <c r="P1425" s="3" t="s">
        <v>55</v>
      </c>
      <c r="Q1425" s="3" t="s">
        <v>31</v>
      </c>
      <c r="R1425" s="3">
        <v>23</v>
      </c>
      <c r="S1425" s="3">
        <v>9</v>
      </c>
      <c r="T1425" s="3">
        <v>155.6</v>
      </c>
      <c r="U1425" s="3">
        <v>47</v>
      </c>
      <c r="V1425" s="3">
        <v>45</v>
      </c>
      <c r="W1425" s="3">
        <v>4.3</v>
      </c>
      <c r="X1425" s="32">
        <v>213</v>
      </c>
      <c r="Y1425" s="33">
        <v>180</v>
      </c>
      <c r="Z1425" s="3">
        <v>18.3</v>
      </c>
      <c r="AA1425" s="3">
        <v>19705.8</v>
      </c>
      <c r="AB1425" s="3">
        <v>16207.5</v>
      </c>
      <c r="AC1425" s="3">
        <v>19705.8</v>
      </c>
      <c r="AD1425" s="3">
        <v>16207.5</v>
      </c>
    </row>
    <row r="1426" spans="1:30" x14ac:dyDescent="0.3">
      <c r="A1426" s="3" t="s">
        <v>4942</v>
      </c>
      <c r="B1426" s="4">
        <v>67487</v>
      </c>
      <c r="C1426" s="4">
        <v>74</v>
      </c>
      <c r="D1426" s="4" t="s">
        <v>25</v>
      </c>
      <c r="E1426" s="5" t="s">
        <v>45</v>
      </c>
      <c r="F1426" s="3" t="s">
        <v>4943</v>
      </c>
      <c r="G1426" s="4" t="s">
        <v>86</v>
      </c>
      <c r="H1426" s="3" t="s">
        <v>54</v>
      </c>
      <c r="I1426" s="3" t="s">
        <v>191</v>
      </c>
      <c r="J1426" s="3" t="s">
        <v>146</v>
      </c>
      <c r="K1426" s="3" t="s">
        <v>146</v>
      </c>
      <c r="L1426" s="6" t="s">
        <v>191</v>
      </c>
      <c r="M1426" s="3" t="s">
        <v>211</v>
      </c>
      <c r="N1426" s="3" t="s">
        <v>4944</v>
      </c>
      <c r="O1426" s="3" t="s">
        <v>92</v>
      </c>
      <c r="P1426" s="3" t="s">
        <v>161</v>
      </c>
      <c r="Q1426" s="3" t="s">
        <v>31</v>
      </c>
      <c r="R1426" s="3">
        <v>5</v>
      </c>
      <c r="S1426" s="3">
        <v>4</v>
      </c>
      <c r="T1426" s="3">
        <v>19.600000000000001</v>
      </c>
      <c r="U1426" s="3">
        <v>12</v>
      </c>
      <c r="V1426" s="3">
        <v>12</v>
      </c>
      <c r="W1426" s="3">
        <v>-2</v>
      </c>
      <c r="X1426" s="32">
        <v>56</v>
      </c>
      <c r="Y1426" s="33">
        <v>41</v>
      </c>
      <c r="Z1426" s="3">
        <v>37.4</v>
      </c>
      <c r="AA1426" s="3">
        <v>19695.599999999999</v>
      </c>
      <c r="AB1426" s="3">
        <v>14449.95</v>
      </c>
      <c r="AC1426" s="3">
        <v>19857.599999999999</v>
      </c>
      <c r="AD1426" s="3">
        <v>14449.95</v>
      </c>
    </row>
    <row r="1427" spans="1:30" x14ac:dyDescent="0.3">
      <c r="A1427" s="3" t="s">
        <v>2542</v>
      </c>
      <c r="B1427" s="4">
        <v>50526</v>
      </c>
      <c r="C1427" s="4">
        <v>93</v>
      </c>
      <c r="D1427" s="4" t="s">
        <v>25</v>
      </c>
      <c r="E1427" s="5" t="s">
        <v>45</v>
      </c>
      <c r="F1427" s="3" t="s">
        <v>2543</v>
      </c>
      <c r="G1427" s="4" t="s">
        <v>86</v>
      </c>
      <c r="H1427" s="3" t="s">
        <v>87</v>
      </c>
      <c r="I1427" s="3" t="s">
        <v>88</v>
      </c>
      <c r="J1427" s="3" t="s">
        <v>89</v>
      </c>
      <c r="K1427" s="3" t="s">
        <v>104</v>
      </c>
      <c r="L1427" s="6" t="s">
        <v>88</v>
      </c>
      <c r="M1427" s="3" t="s">
        <v>1164</v>
      </c>
      <c r="N1427" s="3" t="s">
        <v>2544</v>
      </c>
      <c r="O1427" s="3" t="s">
        <v>106</v>
      </c>
      <c r="P1427" s="3" t="s">
        <v>37</v>
      </c>
      <c r="Q1427" s="3" t="s">
        <v>60</v>
      </c>
      <c r="R1427" s="3">
        <v>10</v>
      </c>
      <c r="S1427" s="3">
        <v>8</v>
      </c>
      <c r="T1427" s="3">
        <v>21.2</v>
      </c>
      <c r="U1427" s="3">
        <v>32</v>
      </c>
      <c r="V1427" s="3">
        <v>27</v>
      </c>
      <c r="W1427" s="3">
        <v>18.5</v>
      </c>
      <c r="X1427" s="32">
        <v>127</v>
      </c>
      <c r="Y1427" s="33">
        <v>115</v>
      </c>
      <c r="Z1427" s="3">
        <v>10.6</v>
      </c>
      <c r="AA1427" s="3">
        <v>19548.060000000001</v>
      </c>
      <c r="AB1427" s="3">
        <v>17677.8</v>
      </c>
      <c r="AC1427" s="3">
        <v>19548.060000000001</v>
      </c>
      <c r="AD1427" s="3">
        <v>17677.8</v>
      </c>
    </row>
    <row r="1428" spans="1:30" x14ac:dyDescent="0.3">
      <c r="A1428" s="3" t="s">
        <v>2545</v>
      </c>
      <c r="B1428" s="4">
        <v>88566</v>
      </c>
      <c r="C1428" s="4">
        <v>48</v>
      </c>
      <c r="D1428" s="4" t="s">
        <v>25</v>
      </c>
      <c r="E1428" s="5" t="s">
        <v>45</v>
      </c>
      <c r="F1428" s="3" t="s">
        <v>2546</v>
      </c>
      <c r="G1428" s="4" t="s">
        <v>86</v>
      </c>
      <c r="H1428" s="3" t="s">
        <v>245</v>
      </c>
      <c r="I1428" s="3" t="s">
        <v>245</v>
      </c>
      <c r="J1428" s="3" t="s">
        <v>132</v>
      </c>
      <c r="K1428" s="3" t="s">
        <v>132</v>
      </c>
      <c r="L1428" s="6" t="s">
        <v>245</v>
      </c>
      <c r="M1428" s="3" t="s">
        <v>246</v>
      </c>
      <c r="N1428" s="3" t="s">
        <v>2547</v>
      </c>
      <c r="O1428" s="3" t="s">
        <v>248</v>
      </c>
      <c r="P1428" s="3" t="s">
        <v>57</v>
      </c>
      <c r="Q1428" s="3" t="s">
        <v>31</v>
      </c>
      <c r="R1428" s="3">
        <v>5</v>
      </c>
      <c r="S1428" s="3">
        <v>6</v>
      </c>
      <c r="T1428" s="3">
        <v>-18.899999999999999</v>
      </c>
      <c r="U1428" s="3">
        <v>14</v>
      </c>
      <c r="V1428" s="3">
        <v>15</v>
      </c>
      <c r="W1428" s="3">
        <v>-3.4</v>
      </c>
      <c r="X1428" s="32">
        <v>60</v>
      </c>
      <c r="Y1428" s="33">
        <v>51</v>
      </c>
      <c r="Z1428" s="3">
        <v>18.100000000000001</v>
      </c>
      <c r="AA1428" s="3">
        <v>19517</v>
      </c>
      <c r="AB1428" s="3">
        <v>17008.88</v>
      </c>
      <c r="AC1428" s="3">
        <v>19517</v>
      </c>
      <c r="AD1428" s="3">
        <v>17008.88</v>
      </c>
    </row>
    <row r="1429" spans="1:30" x14ac:dyDescent="0.3">
      <c r="A1429" s="3" t="s">
        <v>2548</v>
      </c>
      <c r="B1429" s="4">
        <v>25601</v>
      </c>
      <c r="C1429" s="4">
        <v>88</v>
      </c>
      <c r="D1429" s="4" t="s">
        <v>25</v>
      </c>
      <c r="E1429" s="5" t="s">
        <v>45</v>
      </c>
      <c r="F1429" s="3" t="s">
        <v>2549</v>
      </c>
      <c r="G1429" s="4" t="s">
        <v>86</v>
      </c>
      <c r="H1429" s="3" t="s">
        <v>711</v>
      </c>
      <c r="I1429" s="3" t="s">
        <v>175</v>
      </c>
      <c r="J1429" s="3" t="s">
        <v>132</v>
      </c>
      <c r="K1429" s="3" t="s">
        <v>132</v>
      </c>
      <c r="L1429" s="6" t="s">
        <v>175</v>
      </c>
      <c r="M1429" s="3" t="s">
        <v>712</v>
      </c>
      <c r="N1429" s="3" t="s">
        <v>2550</v>
      </c>
      <c r="O1429" s="3" t="s">
        <v>178</v>
      </c>
      <c r="P1429" s="3" t="s">
        <v>397</v>
      </c>
      <c r="Q1429" s="3" t="s">
        <v>31</v>
      </c>
      <c r="R1429" s="3">
        <v>10</v>
      </c>
      <c r="S1429" s="3">
        <v>9</v>
      </c>
      <c r="T1429" s="3">
        <v>7.1</v>
      </c>
      <c r="U1429" s="3">
        <v>30</v>
      </c>
      <c r="V1429" s="3">
        <v>28</v>
      </c>
      <c r="W1429" s="3">
        <v>7.3</v>
      </c>
      <c r="X1429" s="32">
        <v>143</v>
      </c>
      <c r="Y1429" s="33">
        <v>138</v>
      </c>
      <c r="Z1429" s="3">
        <v>3.4</v>
      </c>
      <c r="AA1429" s="3">
        <v>19516.04</v>
      </c>
      <c r="AB1429" s="3">
        <v>18873.84</v>
      </c>
      <c r="AC1429" s="3">
        <v>19516.04</v>
      </c>
      <c r="AD1429" s="3">
        <v>18873.84</v>
      </c>
    </row>
    <row r="1430" spans="1:30" x14ac:dyDescent="0.3">
      <c r="A1430" s="3" t="s">
        <v>2557</v>
      </c>
      <c r="B1430" s="4">
        <v>77841</v>
      </c>
      <c r="C1430" s="4">
        <v>134</v>
      </c>
      <c r="D1430" s="4" t="s">
        <v>25</v>
      </c>
      <c r="E1430" s="5" t="s">
        <v>45</v>
      </c>
      <c r="F1430" s="3" t="s">
        <v>2558</v>
      </c>
      <c r="G1430" s="4" t="s">
        <v>86</v>
      </c>
      <c r="H1430" s="3" t="s">
        <v>252</v>
      </c>
      <c r="I1430" s="3" t="s">
        <v>252</v>
      </c>
      <c r="J1430" s="3" t="s">
        <v>89</v>
      </c>
      <c r="K1430" s="3" t="s">
        <v>89</v>
      </c>
      <c r="L1430" s="6" t="s">
        <v>252</v>
      </c>
      <c r="M1430" s="3" t="s">
        <v>184</v>
      </c>
      <c r="N1430" s="3" t="s">
        <v>2559</v>
      </c>
      <c r="O1430" s="3" t="s">
        <v>92</v>
      </c>
      <c r="P1430" s="3" t="s">
        <v>397</v>
      </c>
      <c r="Q1430" s="3" t="s">
        <v>31</v>
      </c>
      <c r="R1430" s="3">
        <v>23</v>
      </c>
      <c r="S1430" s="3">
        <v>47</v>
      </c>
      <c r="T1430" s="3">
        <v>-52.1</v>
      </c>
      <c r="U1430" s="3">
        <v>63</v>
      </c>
      <c r="V1430" s="3">
        <v>61</v>
      </c>
      <c r="W1430" s="3">
        <v>3.5</v>
      </c>
      <c r="X1430" s="16">
        <v>193</v>
      </c>
      <c r="Y1430" s="7">
        <v>277</v>
      </c>
      <c r="Z1430" s="3">
        <v>-30.2</v>
      </c>
      <c r="AA1430" s="3">
        <v>19512.5</v>
      </c>
      <c r="AB1430" s="3">
        <v>26016.6</v>
      </c>
      <c r="AC1430" s="3">
        <v>22455.5</v>
      </c>
      <c r="AD1430" s="3">
        <v>32184.6</v>
      </c>
    </row>
    <row r="1431" spans="1:30" x14ac:dyDescent="0.3">
      <c r="A1431" s="3" t="s">
        <v>2560</v>
      </c>
      <c r="B1431" s="4">
        <v>19481</v>
      </c>
      <c r="C1431" s="4">
        <v>54</v>
      </c>
      <c r="D1431" s="4" t="s">
        <v>25</v>
      </c>
      <c r="E1431" s="5">
        <v>42795</v>
      </c>
      <c r="F1431" s="3" t="s">
        <v>2561</v>
      </c>
      <c r="G1431" s="4" t="s">
        <v>86</v>
      </c>
      <c r="H1431" s="3" t="s">
        <v>758</v>
      </c>
      <c r="I1431" s="3" t="s">
        <v>175</v>
      </c>
      <c r="J1431" s="3" t="s">
        <v>146</v>
      </c>
      <c r="K1431" s="3" t="s">
        <v>146</v>
      </c>
      <c r="L1431" s="6" t="s">
        <v>175</v>
      </c>
      <c r="M1431" s="3" t="s">
        <v>176</v>
      </c>
      <c r="N1431" s="3" t="s">
        <v>2562</v>
      </c>
      <c r="O1431" s="3" t="s">
        <v>178</v>
      </c>
      <c r="P1431" s="3" t="s">
        <v>57</v>
      </c>
      <c r="Q1431" s="3" t="s">
        <v>31</v>
      </c>
      <c r="R1431" s="3">
        <v>3</v>
      </c>
      <c r="S1431" s="3">
        <v>3</v>
      </c>
      <c r="T1431" s="3">
        <v>20</v>
      </c>
      <c r="U1431" s="3">
        <v>8</v>
      </c>
      <c r="V1431" s="3">
        <v>15</v>
      </c>
      <c r="W1431" s="3">
        <v>-50</v>
      </c>
      <c r="X1431" s="32">
        <v>40</v>
      </c>
      <c r="Y1431" s="33">
        <v>44</v>
      </c>
      <c r="Z1431" s="3">
        <v>-9.9</v>
      </c>
      <c r="AA1431" s="3">
        <v>19500.48</v>
      </c>
      <c r="AB1431" s="3">
        <v>23903.94</v>
      </c>
      <c r="AC1431" s="3">
        <v>19500.48</v>
      </c>
      <c r="AD1431" s="3">
        <v>23903.94</v>
      </c>
    </row>
    <row r="1432" spans="1:30" x14ac:dyDescent="0.3">
      <c r="A1432" s="3" t="s">
        <v>2566</v>
      </c>
      <c r="B1432" s="4">
        <v>40306</v>
      </c>
      <c r="C1432" s="4">
        <v>69</v>
      </c>
      <c r="D1432" s="4" t="s">
        <v>25</v>
      </c>
      <c r="E1432" s="5" t="s">
        <v>45</v>
      </c>
      <c r="F1432" s="3" t="s">
        <v>2567</v>
      </c>
      <c r="G1432" s="4" t="s">
        <v>86</v>
      </c>
      <c r="H1432" s="3" t="s">
        <v>252</v>
      </c>
      <c r="I1432" s="3" t="s">
        <v>252</v>
      </c>
      <c r="J1432" s="3" t="s">
        <v>132</v>
      </c>
      <c r="K1432" s="3" t="s">
        <v>132</v>
      </c>
      <c r="L1432" s="6" t="s">
        <v>252</v>
      </c>
      <c r="M1432" s="3" t="s">
        <v>184</v>
      </c>
      <c r="N1432" s="3" t="s">
        <v>2568</v>
      </c>
      <c r="O1432" s="3" t="s">
        <v>92</v>
      </c>
      <c r="P1432" s="3" t="s">
        <v>405</v>
      </c>
      <c r="Q1432" s="3" t="s">
        <v>31</v>
      </c>
      <c r="R1432" s="3">
        <v>11</v>
      </c>
      <c r="S1432" s="3">
        <v>11</v>
      </c>
      <c r="T1432" s="3">
        <v>3.8</v>
      </c>
      <c r="U1432" s="3">
        <v>32</v>
      </c>
      <c r="V1432" s="3">
        <v>26</v>
      </c>
      <c r="W1432" s="3">
        <v>24.7</v>
      </c>
      <c r="X1432" s="16">
        <v>98</v>
      </c>
      <c r="Y1432" s="7">
        <v>75</v>
      </c>
      <c r="Z1432" s="3">
        <v>30</v>
      </c>
      <c r="AA1432" s="3">
        <v>19492.2</v>
      </c>
      <c r="AB1432" s="3">
        <v>14851.44</v>
      </c>
      <c r="AC1432" s="3">
        <v>19492.2</v>
      </c>
      <c r="AD1432" s="3">
        <v>14851.44</v>
      </c>
    </row>
    <row r="1433" spans="1:30" x14ac:dyDescent="0.3">
      <c r="A1433" s="3" t="s">
        <v>3973</v>
      </c>
      <c r="B1433" s="4">
        <v>84399</v>
      </c>
      <c r="C1433" s="4">
        <v>78</v>
      </c>
      <c r="D1433" s="4" t="s">
        <v>25</v>
      </c>
      <c r="E1433" s="5" t="s">
        <v>45</v>
      </c>
      <c r="F1433" s="3" t="s">
        <v>3974</v>
      </c>
      <c r="G1433" s="4" t="s">
        <v>86</v>
      </c>
      <c r="H1433" s="3" t="s">
        <v>54</v>
      </c>
      <c r="I1433" s="3" t="s">
        <v>191</v>
      </c>
      <c r="J1433" s="3" t="s">
        <v>132</v>
      </c>
      <c r="K1433" s="3" t="s">
        <v>132</v>
      </c>
      <c r="L1433" s="6" t="s">
        <v>191</v>
      </c>
      <c r="M1433" s="3" t="s">
        <v>272</v>
      </c>
      <c r="N1433" s="3" t="s">
        <v>3975</v>
      </c>
      <c r="O1433" s="3" t="s">
        <v>92</v>
      </c>
      <c r="P1433" s="3" t="s">
        <v>213</v>
      </c>
      <c r="Q1433" s="3" t="s">
        <v>60</v>
      </c>
      <c r="R1433" s="3">
        <v>12</v>
      </c>
      <c r="S1433" s="3">
        <v>9</v>
      </c>
      <c r="T1433" s="3">
        <v>33.299999999999997</v>
      </c>
      <c r="U1433" s="3">
        <v>31</v>
      </c>
      <c r="V1433" s="3">
        <v>32</v>
      </c>
      <c r="W1433" s="3">
        <v>-3.1</v>
      </c>
      <c r="X1433" s="32">
        <v>132</v>
      </c>
      <c r="Y1433" s="33">
        <v>103</v>
      </c>
      <c r="Z1433" s="3">
        <v>28.2</v>
      </c>
      <c r="AA1433" s="3">
        <v>19483.2</v>
      </c>
      <c r="AB1433" s="3">
        <v>15202.8</v>
      </c>
      <c r="AC1433" s="3">
        <v>19483.2</v>
      </c>
      <c r="AD1433" s="3">
        <v>15202.8</v>
      </c>
    </row>
    <row r="1434" spans="1:30" x14ac:dyDescent="0.3">
      <c r="A1434" s="3" t="s">
        <v>2569</v>
      </c>
      <c r="B1434" s="4">
        <v>19114</v>
      </c>
      <c r="C1434" s="4">
        <v>34</v>
      </c>
      <c r="D1434" s="4" t="s">
        <v>25</v>
      </c>
      <c r="E1434" s="5" t="s">
        <v>45</v>
      </c>
      <c r="F1434" s="3" t="s">
        <v>2570</v>
      </c>
      <c r="G1434" s="4" t="s">
        <v>86</v>
      </c>
      <c r="H1434" s="3" t="s">
        <v>758</v>
      </c>
      <c r="I1434" s="3" t="s">
        <v>175</v>
      </c>
      <c r="J1434" s="3" t="s">
        <v>132</v>
      </c>
      <c r="K1434" s="3" t="s">
        <v>132</v>
      </c>
      <c r="L1434" s="6" t="s">
        <v>175</v>
      </c>
      <c r="M1434" s="3" t="s">
        <v>176</v>
      </c>
      <c r="N1434" s="3" t="s">
        <v>2571</v>
      </c>
      <c r="O1434" s="3" t="s">
        <v>178</v>
      </c>
      <c r="P1434" s="3" t="s">
        <v>57</v>
      </c>
      <c r="Q1434" s="3" t="s">
        <v>31</v>
      </c>
      <c r="R1434" s="3">
        <v>9</v>
      </c>
      <c r="S1434" s="3">
        <v>13</v>
      </c>
      <c r="T1434" s="3">
        <v>-28.4</v>
      </c>
      <c r="U1434" s="3">
        <v>27</v>
      </c>
      <c r="V1434" s="3">
        <v>25</v>
      </c>
      <c r="W1434" s="3">
        <v>7.8</v>
      </c>
      <c r="X1434" s="32">
        <v>112</v>
      </c>
      <c r="Y1434" s="33">
        <v>115</v>
      </c>
      <c r="Z1434" s="3">
        <v>-2.4</v>
      </c>
      <c r="AA1434" s="3">
        <v>19474.62</v>
      </c>
      <c r="AB1434" s="3">
        <v>19408.759999999998</v>
      </c>
      <c r="AC1434" s="3">
        <v>19555.259999999998</v>
      </c>
      <c r="AD1434" s="3">
        <v>20280.66</v>
      </c>
    </row>
    <row r="1435" spans="1:30" x14ac:dyDescent="0.3">
      <c r="A1435" s="3" t="s">
        <v>600</v>
      </c>
      <c r="B1435" s="4">
        <v>39727</v>
      </c>
      <c r="C1435" s="4">
        <v>102</v>
      </c>
      <c r="D1435" s="4" t="s">
        <v>25</v>
      </c>
      <c r="E1435" s="5">
        <v>43097</v>
      </c>
      <c r="F1435" s="3" t="s">
        <v>601</v>
      </c>
      <c r="G1435" s="4" t="s">
        <v>86</v>
      </c>
      <c r="H1435" s="3" t="s">
        <v>252</v>
      </c>
      <c r="I1435" s="3" t="s">
        <v>252</v>
      </c>
      <c r="J1435" s="3" t="s">
        <v>89</v>
      </c>
      <c r="K1435" s="3" t="s">
        <v>89</v>
      </c>
      <c r="L1435" s="6" t="s">
        <v>252</v>
      </c>
      <c r="M1435" s="3" t="s">
        <v>184</v>
      </c>
      <c r="N1435" s="3" t="s">
        <v>602</v>
      </c>
      <c r="O1435" s="3" t="s">
        <v>92</v>
      </c>
      <c r="P1435" s="3" t="s">
        <v>26</v>
      </c>
      <c r="Q1435" s="3" t="s">
        <v>27</v>
      </c>
      <c r="R1435" s="3">
        <v>5</v>
      </c>
      <c r="U1435" s="3">
        <v>32</v>
      </c>
      <c r="X1435" s="32">
        <v>238</v>
      </c>
      <c r="Y1435" s="33"/>
      <c r="AA1435" s="3">
        <v>19424.16</v>
      </c>
      <c r="AC1435" s="3">
        <v>21036.959999999999</v>
      </c>
    </row>
    <row r="1436" spans="1:30" x14ac:dyDescent="0.3">
      <c r="A1436" s="3" t="s">
        <v>5989</v>
      </c>
      <c r="B1436" s="4">
        <v>11774</v>
      </c>
      <c r="C1436" s="4">
        <v>102</v>
      </c>
      <c r="D1436" s="4" t="s">
        <v>25</v>
      </c>
      <c r="E1436" s="5" t="s">
        <v>45</v>
      </c>
      <c r="F1436" s="3" t="s">
        <v>5990</v>
      </c>
      <c r="G1436" s="4" t="s">
        <v>86</v>
      </c>
      <c r="H1436" s="3" t="s">
        <v>896</v>
      </c>
      <c r="I1436" s="3" t="s">
        <v>257</v>
      </c>
      <c r="J1436" s="3" t="s">
        <v>104</v>
      </c>
      <c r="K1436" s="3" t="s">
        <v>104</v>
      </c>
      <c r="L1436" s="6" t="s">
        <v>257</v>
      </c>
      <c r="M1436" s="3" t="s">
        <v>258</v>
      </c>
      <c r="N1436" s="3" t="s">
        <v>5991</v>
      </c>
      <c r="O1436" s="3" t="s">
        <v>178</v>
      </c>
      <c r="P1436" s="3" t="s">
        <v>32</v>
      </c>
      <c r="Q1436" s="3" t="s">
        <v>60</v>
      </c>
      <c r="R1436" s="3">
        <v>17</v>
      </c>
      <c r="S1436" s="3">
        <v>15</v>
      </c>
      <c r="T1436" s="3">
        <v>13.3</v>
      </c>
      <c r="U1436" s="3">
        <v>56</v>
      </c>
      <c r="V1436" s="3">
        <v>53</v>
      </c>
      <c r="W1436" s="3">
        <v>5.7</v>
      </c>
      <c r="X1436" s="32">
        <v>242</v>
      </c>
      <c r="Y1436" s="33">
        <v>233</v>
      </c>
      <c r="Z1436" s="3">
        <v>3.8</v>
      </c>
      <c r="AA1436" s="3">
        <v>19398.72</v>
      </c>
      <c r="AB1436" s="3">
        <v>18693.98</v>
      </c>
      <c r="AC1436" s="3">
        <v>19398.72</v>
      </c>
      <c r="AD1436" s="3">
        <v>18693.98</v>
      </c>
    </row>
    <row r="1437" spans="1:30" x14ac:dyDescent="0.3">
      <c r="A1437" s="3" t="s">
        <v>217</v>
      </c>
      <c r="B1437" s="4">
        <v>100130</v>
      </c>
      <c r="C1437" s="4">
        <v>139</v>
      </c>
      <c r="D1437" s="4" t="s">
        <v>25</v>
      </c>
      <c r="E1437" s="5">
        <v>42971</v>
      </c>
      <c r="F1437" s="3" t="s">
        <v>218</v>
      </c>
      <c r="G1437" s="4" t="s">
        <v>86</v>
      </c>
      <c r="H1437" s="3" t="s">
        <v>174</v>
      </c>
      <c r="I1437" s="3" t="s">
        <v>175</v>
      </c>
      <c r="J1437" s="3" t="s">
        <v>89</v>
      </c>
      <c r="K1437" s="3" t="s">
        <v>89</v>
      </c>
      <c r="L1437" s="6" t="s">
        <v>175</v>
      </c>
      <c r="M1437" s="3" t="s">
        <v>184</v>
      </c>
      <c r="N1437" s="3" t="s">
        <v>219</v>
      </c>
      <c r="O1437" s="3" t="s">
        <v>178</v>
      </c>
      <c r="P1437" s="3" t="s">
        <v>57</v>
      </c>
      <c r="Q1437" s="3" t="s">
        <v>31</v>
      </c>
      <c r="V1437" s="3">
        <v>2</v>
      </c>
      <c r="W1437" s="3">
        <v>-100</v>
      </c>
      <c r="X1437" s="32">
        <v>124</v>
      </c>
      <c r="Y1437" s="33">
        <v>2</v>
      </c>
      <c r="Z1437" s="3">
        <v>8133.3</v>
      </c>
      <c r="AA1437" s="3">
        <v>19369.740000000002</v>
      </c>
      <c r="AB1437" s="3">
        <v>235.26</v>
      </c>
      <c r="AC1437" s="3">
        <v>19369.740000000002</v>
      </c>
      <c r="AD1437" s="3">
        <v>235.26</v>
      </c>
    </row>
    <row r="1438" spans="1:30" x14ac:dyDescent="0.3">
      <c r="A1438" s="3" t="s">
        <v>406</v>
      </c>
      <c r="B1438" s="4">
        <v>80130</v>
      </c>
      <c r="C1438" s="4">
        <v>91</v>
      </c>
      <c r="D1438" s="4" t="s">
        <v>25</v>
      </c>
      <c r="E1438" s="5">
        <v>43136</v>
      </c>
      <c r="F1438" s="3" t="s">
        <v>407</v>
      </c>
      <c r="G1438" s="4" t="s">
        <v>86</v>
      </c>
      <c r="H1438" s="3" t="s">
        <v>54</v>
      </c>
      <c r="I1438" s="3" t="s">
        <v>191</v>
      </c>
      <c r="J1438" s="3" t="s">
        <v>89</v>
      </c>
      <c r="K1438" s="3" t="s">
        <v>89</v>
      </c>
      <c r="L1438" s="6" t="s">
        <v>191</v>
      </c>
      <c r="M1438" s="3" t="s">
        <v>206</v>
      </c>
      <c r="N1438" s="3" t="s">
        <v>408</v>
      </c>
      <c r="O1438" s="3" t="s">
        <v>92</v>
      </c>
      <c r="P1438" s="3" t="s">
        <v>64</v>
      </c>
      <c r="Q1438" s="3" t="s">
        <v>31</v>
      </c>
      <c r="R1438" s="3">
        <v>4</v>
      </c>
      <c r="S1438" s="3">
        <v>2</v>
      </c>
      <c r="T1438" s="3">
        <v>100</v>
      </c>
      <c r="U1438" s="3">
        <v>9</v>
      </c>
      <c r="V1438" s="3">
        <v>2</v>
      </c>
      <c r="W1438" s="3">
        <v>350</v>
      </c>
      <c r="X1438" s="32">
        <v>167</v>
      </c>
      <c r="Y1438" s="33">
        <v>53</v>
      </c>
      <c r="Z1438" s="3">
        <v>214.9</v>
      </c>
      <c r="AA1438" s="3">
        <v>19343.98</v>
      </c>
      <c r="AB1438" s="3">
        <v>6118.32</v>
      </c>
      <c r="AC1438" s="3">
        <v>19391.98</v>
      </c>
      <c r="AD1438" s="3">
        <v>6118.32</v>
      </c>
    </row>
    <row r="1439" spans="1:30" x14ac:dyDescent="0.3">
      <c r="A1439" s="3" t="s">
        <v>3979</v>
      </c>
      <c r="B1439" s="4">
        <v>42244</v>
      </c>
      <c r="C1439" s="4">
        <v>71</v>
      </c>
      <c r="D1439" s="4" t="s">
        <v>25</v>
      </c>
      <c r="E1439" s="5" t="s">
        <v>45</v>
      </c>
      <c r="F1439" s="3" t="s">
        <v>3980</v>
      </c>
      <c r="G1439" s="4" t="s">
        <v>86</v>
      </c>
      <c r="H1439" s="3" t="s">
        <v>299</v>
      </c>
      <c r="I1439" s="3" t="s">
        <v>299</v>
      </c>
      <c r="J1439" s="3" t="s">
        <v>132</v>
      </c>
      <c r="K1439" s="3" t="s">
        <v>132</v>
      </c>
      <c r="L1439" s="6" t="s">
        <v>299</v>
      </c>
      <c r="M1439" s="3" t="s">
        <v>184</v>
      </c>
      <c r="N1439" s="3" t="s">
        <v>3981</v>
      </c>
      <c r="O1439" s="3" t="s">
        <v>301</v>
      </c>
      <c r="P1439" s="3" t="s">
        <v>41</v>
      </c>
      <c r="Q1439" s="3" t="s">
        <v>60</v>
      </c>
      <c r="R1439" s="3">
        <v>19</v>
      </c>
      <c r="S1439" s="3">
        <v>26</v>
      </c>
      <c r="T1439" s="3">
        <v>-26.9</v>
      </c>
      <c r="U1439" s="3">
        <v>47</v>
      </c>
      <c r="V1439" s="3">
        <v>48</v>
      </c>
      <c r="W1439" s="3">
        <v>-2.1</v>
      </c>
      <c r="X1439" s="32">
        <v>124</v>
      </c>
      <c r="Y1439" s="33">
        <v>99</v>
      </c>
      <c r="Z1439" s="3">
        <v>25.8</v>
      </c>
      <c r="AA1439" s="3">
        <v>19325.560000000001</v>
      </c>
      <c r="AB1439" s="3">
        <v>15525.41</v>
      </c>
      <c r="AC1439" s="3">
        <v>20936.16</v>
      </c>
      <c r="AD1439" s="3">
        <v>16644.810000000001</v>
      </c>
    </row>
    <row r="1440" spans="1:30" x14ac:dyDescent="0.3">
      <c r="A1440" s="3" t="s">
        <v>471</v>
      </c>
      <c r="B1440" s="4">
        <v>73803</v>
      </c>
      <c r="C1440" s="4">
        <v>121</v>
      </c>
      <c r="D1440" s="4" t="s">
        <v>25</v>
      </c>
      <c r="E1440" s="5">
        <v>43222</v>
      </c>
      <c r="F1440" s="3" t="s">
        <v>472</v>
      </c>
      <c r="G1440" s="4" t="s">
        <v>86</v>
      </c>
      <c r="H1440" s="3" t="s">
        <v>299</v>
      </c>
      <c r="I1440" s="3" t="s">
        <v>116</v>
      </c>
      <c r="J1440" s="3" t="s">
        <v>116</v>
      </c>
      <c r="K1440" s="3" t="s">
        <v>104</v>
      </c>
      <c r="L1440" s="6" t="s">
        <v>191</v>
      </c>
      <c r="M1440" s="3" t="s">
        <v>473</v>
      </c>
      <c r="N1440" s="3" t="s">
        <v>474</v>
      </c>
      <c r="O1440" s="3" t="s">
        <v>92</v>
      </c>
      <c r="P1440" s="3" t="s">
        <v>41</v>
      </c>
      <c r="Q1440" s="3" t="s">
        <v>31</v>
      </c>
      <c r="R1440" s="3">
        <v>26</v>
      </c>
      <c r="U1440" s="3">
        <v>46</v>
      </c>
      <c r="X1440" s="32">
        <v>235</v>
      </c>
      <c r="Y1440" s="33"/>
      <c r="AA1440" s="3">
        <v>19308.060000000001</v>
      </c>
      <c r="AC1440" s="3">
        <v>19308.060000000001</v>
      </c>
    </row>
    <row r="1441" spans="1:30" x14ac:dyDescent="0.3">
      <c r="A1441" s="3" t="s">
        <v>3982</v>
      </c>
      <c r="B1441" s="4">
        <v>65188</v>
      </c>
      <c r="C1441" s="4">
        <v>90</v>
      </c>
      <c r="D1441" s="4" t="s">
        <v>25</v>
      </c>
      <c r="E1441" s="5" t="s">
        <v>45</v>
      </c>
      <c r="F1441" s="3" t="s">
        <v>3983</v>
      </c>
      <c r="G1441" s="4" t="s">
        <v>86</v>
      </c>
      <c r="H1441" s="3" t="s">
        <v>54</v>
      </c>
      <c r="I1441" s="3" t="s">
        <v>191</v>
      </c>
      <c r="J1441" s="3" t="s">
        <v>132</v>
      </c>
      <c r="K1441" s="3" t="s">
        <v>132</v>
      </c>
      <c r="L1441" s="6" t="s">
        <v>191</v>
      </c>
      <c r="M1441" s="3" t="s">
        <v>211</v>
      </c>
      <c r="N1441" s="3" t="s">
        <v>3984</v>
      </c>
      <c r="O1441" s="3" t="s">
        <v>92</v>
      </c>
      <c r="P1441" s="3" t="s">
        <v>55</v>
      </c>
      <c r="Q1441" s="3" t="s">
        <v>31</v>
      </c>
      <c r="R1441" s="3">
        <v>6</v>
      </c>
      <c r="S1441" s="3">
        <v>5</v>
      </c>
      <c r="T1441" s="3">
        <v>25</v>
      </c>
      <c r="U1441" s="3">
        <v>27</v>
      </c>
      <c r="V1441" s="3">
        <v>33</v>
      </c>
      <c r="W1441" s="3">
        <v>-16.100000000000001</v>
      </c>
      <c r="X1441" s="32">
        <v>128</v>
      </c>
      <c r="Y1441" s="33">
        <v>108</v>
      </c>
      <c r="Z1441" s="3">
        <v>17.7</v>
      </c>
      <c r="AA1441" s="3">
        <v>19303.5</v>
      </c>
      <c r="AB1441" s="3">
        <v>16548.599999999999</v>
      </c>
      <c r="AC1441" s="3">
        <v>20911.5</v>
      </c>
      <c r="AD1441" s="3">
        <v>17688.599999999999</v>
      </c>
    </row>
    <row r="1442" spans="1:30" x14ac:dyDescent="0.3">
      <c r="A1442" s="3" t="s">
        <v>4948</v>
      </c>
      <c r="B1442" s="4">
        <v>42849</v>
      </c>
      <c r="C1442" s="4">
        <v>30</v>
      </c>
      <c r="D1442" s="4" t="s">
        <v>25</v>
      </c>
      <c r="E1442" s="5" t="s">
        <v>45</v>
      </c>
      <c r="F1442" s="3" t="s">
        <v>4949</v>
      </c>
      <c r="G1442" s="4" t="s">
        <v>86</v>
      </c>
      <c r="H1442" s="3" t="s">
        <v>299</v>
      </c>
      <c r="I1442" s="3" t="s">
        <v>299</v>
      </c>
      <c r="J1442" s="3" t="s">
        <v>146</v>
      </c>
      <c r="K1442" s="3" t="s">
        <v>146</v>
      </c>
      <c r="L1442" s="6" t="s">
        <v>299</v>
      </c>
      <c r="M1442" s="3" t="s">
        <v>317</v>
      </c>
      <c r="N1442" s="3" t="s">
        <v>4950</v>
      </c>
      <c r="O1442" s="3" t="s">
        <v>301</v>
      </c>
      <c r="P1442" s="3" t="s">
        <v>34</v>
      </c>
      <c r="Q1442" s="3" t="s">
        <v>36</v>
      </c>
      <c r="R1442" s="3">
        <v>7</v>
      </c>
      <c r="S1442" s="3">
        <v>3</v>
      </c>
      <c r="T1442" s="3">
        <v>133.30000000000001</v>
      </c>
      <c r="U1442" s="3">
        <v>20</v>
      </c>
      <c r="V1442" s="3">
        <v>19</v>
      </c>
      <c r="W1442" s="3">
        <v>5.3</v>
      </c>
      <c r="X1442" s="32">
        <v>82</v>
      </c>
      <c r="Y1442" s="33">
        <v>46</v>
      </c>
      <c r="Z1442" s="3">
        <v>78.599999999999994</v>
      </c>
      <c r="AA1442" s="3">
        <v>19280.88</v>
      </c>
      <c r="AB1442" s="3">
        <v>9721.15</v>
      </c>
      <c r="AC1442" s="3">
        <v>19280.88</v>
      </c>
      <c r="AD1442" s="3">
        <v>9774.91</v>
      </c>
    </row>
    <row r="1443" spans="1:30" x14ac:dyDescent="0.3">
      <c r="A1443" s="3" t="s">
        <v>3985</v>
      </c>
      <c r="B1443" s="4">
        <v>77545</v>
      </c>
      <c r="C1443" s="4">
        <v>97</v>
      </c>
      <c r="D1443" s="4" t="s">
        <v>25</v>
      </c>
      <c r="E1443" s="5" t="s">
        <v>45</v>
      </c>
      <c r="F1443" s="3" t="s">
        <v>3986</v>
      </c>
      <c r="G1443" s="4" t="s">
        <v>86</v>
      </c>
      <c r="H1443" s="3" t="s">
        <v>54</v>
      </c>
      <c r="I1443" s="3" t="s">
        <v>191</v>
      </c>
      <c r="J1443" s="3" t="s">
        <v>132</v>
      </c>
      <c r="K1443" s="3" t="s">
        <v>132</v>
      </c>
      <c r="L1443" s="6" t="s">
        <v>191</v>
      </c>
      <c r="M1443" s="3" t="s">
        <v>211</v>
      </c>
      <c r="N1443" s="3" t="s">
        <v>3987</v>
      </c>
      <c r="O1443" s="3" t="s">
        <v>92</v>
      </c>
      <c r="P1443" s="3" t="s">
        <v>1122</v>
      </c>
      <c r="Q1443" s="3" t="s">
        <v>29</v>
      </c>
      <c r="R1443" s="3">
        <v>11</v>
      </c>
      <c r="S1443" s="3">
        <v>4</v>
      </c>
      <c r="T1443" s="3">
        <v>162.5</v>
      </c>
      <c r="U1443" s="3">
        <v>27</v>
      </c>
      <c r="V1443" s="3">
        <v>25</v>
      </c>
      <c r="W1443" s="3">
        <v>6</v>
      </c>
      <c r="X1443" s="32">
        <v>101</v>
      </c>
      <c r="Y1443" s="33">
        <v>87</v>
      </c>
      <c r="Z1443" s="3">
        <v>16.100000000000001</v>
      </c>
      <c r="AA1443" s="3">
        <v>19246.560000000001</v>
      </c>
      <c r="AB1443" s="3">
        <v>16570.78</v>
      </c>
      <c r="AC1443" s="3">
        <v>19246.560000000001</v>
      </c>
      <c r="AD1443" s="3">
        <v>16570.78</v>
      </c>
    </row>
    <row r="1444" spans="1:30" x14ac:dyDescent="0.3">
      <c r="A1444" s="3" t="s">
        <v>2581</v>
      </c>
      <c r="B1444" s="4">
        <v>87266</v>
      </c>
      <c r="C1444" s="4">
        <v>42</v>
      </c>
      <c r="D1444" s="4" t="s">
        <v>25</v>
      </c>
      <c r="E1444" s="5" t="s">
        <v>45</v>
      </c>
      <c r="F1444" s="3" t="s">
        <v>2582</v>
      </c>
      <c r="G1444" s="4" t="s">
        <v>86</v>
      </c>
      <c r="H1444" s="3" t="s">
        <v>245</v>
      </c>
      <c r="I1444" s="3" t="s">
        <v>245</v>
      </c>
      <c r="J1444" s="3" t="s">
        <v>146</v>
      </c>
      <c r="K1444" s="3" t="s">
        <v>146</v>
      </c>
      <c r="L1444" s="6" t="s">
        <v>245</v>
      </c>
      <c r="M1444" s="3" t="s">
        <v>246</v>
      </c>
      <c r="N1444" s="3" t="s">
        <v>2583</v>
      </c>
      <c r="O1444" s="3" t="s">
        <v>248</v>
      </c>
      <c r="P1444" s="3" t="s">
        <v>32</v>
      </c>
      <c r="Q1444" s="3" t="s">
        <v>60</v>
      </c>
      <c r="R1444" s="3">
        <v>9</v>
      </c>
      <c r="S1444" s="3">
        <v>6</v>
      </c>
      <c r="T1444" s="3">
        <v>41.7</v>
      </c>
      <c r="U1444" s="3">
        <v>24</v>
      </c>
      <c r="V1444" s="3">
        <v>15</v>
      </c>
      <c r="W1444" s="3">
        <v>65.5</v>
      </c>
      <c r="X1444" s="32">
        <v>50</v>
      </c>
      <c r="Y1444" s="33">
        <v>36</v>
      </c>
      <c r="Z1444" s="3">
        <v>40.799999999999997</v>
      </c>
      <c r="AA1444" s="3">
        <v>19194</v>
      </c>
      <c r="AB1444" s="3">
        <v>13627.74</v>
      </c>
      <c r="AC1444" s="3">
        <v>19194</v>
      </c>
      <c r="AD1444" s="3">
        <v>13627.74</v>
      </c>
    </row>
    <row r="1445" spans="1:30" x14ac:dyDescent="0.3">
      <c r="A1445" s="3" t="s">
        <v>3988</v>
      </c>
      <c r="B1445" s="4">
        <v>65426</v>
      </c>
      <c r="C1445" s="4">
        <v>110</v>
      </c>
      <c r="D1445" s="4" t="s">
        <v>25</v>
      </c>
      <c r="E1445" s="5" t="s">
        <v>45</v>
      </c>
      <c r="F1445" s="3" t="s">
        <v>3989</v>
      </c>
      <c r="G1445" s="4" t="s">
        <v>86</v>
      </c>
      <c r="H1445" s="3" t="s">
        <v>54</v>
      </c>
      <c r="I1445" s="3" t="s">
        <v>191</v>
      </c>
      <c r="J1445" s="3" t="s">
        <v>132</v>
      </c>
      <c r="K1445" s="3" t="s">
        <v>132</v>
      </c>
      <c r="L1445" s="6" t="s">
        <v>191</v>
      </c>
      <c r="M1445" s="3" t="s">
        <v>211</v>
      </c>
      <c r="N1445" s="3" t="s">
        <v>3990</v>
      </c>
      <c r="O1445" s="3" t="s">
        <v>92</v>
      </c>
      <c r="P1445" s="3" t="s">
        <v>34</v>
      </c>
      <c r="Q1445" s="3" t="s">
        <v>31</v>
      </c>
      <c r="R1445" s="3">
        <v>7</v>
      </c>
      <c r="S1445" s="3">
        <v>12</v>
      </c>
      <c r="T1445" s="3">
        <v>-40.4</v>
      </c>
      <c r="U1445" s="3">
        <v>20</v>
      </c>
      <c r="V1445" s="3">
        <v>32</v>
      </c>
      <c r="W1445" s="3">
        <v>-35.700000000000003</v>
      </c>
      <c r="X1445" s="32">
        <v>95</v>
      </c>
      <c r="Y1445" s="33">
        <v>110</v>
      </c>
      <c r="Z1445" s="3">
        <v>-13.2</v>
      </c>
      <c r="AA1445" s="3">
        <v>19186.96</v>
      </c>
      <c r="AB1445" s="3">
        <v>21899.119999999999</v>
      </c>
      <c r="AC1445" s="3">
        <v>19836.96</v>
      </c>
      <c r="AD1445" s="3">
        <v>22854.12</v>
      </c>
    </row>
    <row r="1446" spans="1:30" x14ac:dyDescent="0.3">
      <c r="A1446" s="3" t="s">
        <v>1100</v>
      </c>
      <c r="B1446" s="4">
        <v>57082</v>
      </c>
      <c r="C1446" s="4">
        <v>155</v>
      </c>
      <c r="D1446" s="4" t="s">
        <v>25</v>
      </c>
      <c r="E1446" s="5" t="s">
        <v>45</v>
      </c>
      <c r="F1446" s="3" t="s">
        <v>1101</v>
      </c>
      <c r="G1446" s="4" t="s">
        <v>86</v>
      </c>
      <c r="H1446" s="3" t="s">
        <v>116</v>
      </c>
      <c r="I1446" s="3" t="s">
        <v>116</v>
      </c>
      <c r="J1446" s="3" t="s">
        <v>116</v>
      </c>
      <c r="K1446" s="3" t="s">
        <v>132</v>
      </c>
      <c r="L1446" s="6" t="s">
        <v>116</v>
      </c>
      <c r="M1446" s="3" t="s">
        <v>989</v>
      </c>
      <c r="N1446" s="3" t="s">
        <v>1102</v>
      </c>
      <c r="O1446" s="3" t="s">
        <v>119</v>
      </c>
      <c r="P1446" s="3" t="s">
        <v>28</v>
      </c>
      <c r="Q1446" s="3" t="s">
        <v>31</v>
      </c>
      <c r="R1446" s="3">
        <v>11</v>
      </c>
      <c r="S1446" s="3">
        <v>9</v>
      </c>
      <c r="T1446" s="3">
        <v>23.3</v>
      </c>
      <c r="U1446" s="3">
        <v>42</v>
      </c>
      <c r="V1446" s="3">
        <v>32</v>
      </c>
      <c r="W1446" s="3">
        <v>30.2</v>
      </c>
      <c r="X1446" s="32">
        <v>167</v>
      </c>
      <c r="Y1446" s="33">
        <v>142</v>
      </c>
      <c r="Z1446" s="3">
        <v>17.5</v>
      </c>
      <c r="AA1446" s="3">
        <v>19122.04</v>
      </c>
      <c r="AB1446" s="3">
        <v>18449.88</v>
      </c>
      <c r="AC1446" s="3">
        <v>20108.04</v>
      </c>
      <c r="AD1446" s="3">
        <v>18449.88</v>
      </c>
    </row>
    <row r="1447" spans="1:30" x14ac:dyDescent="0.3">
      <c r="A1447" s="3" t="s">
        <v>3991</v>
      </c>
      <c r="B1447" s="4">
        <v>65061</v>
      </c>
      <c r="C1447" s="4">
        <v>39</v>
      </c>
      <c r="D1447" s="4" t="s">
        <v>25</v>
      </c>
      <c r="E1447" s="5" t="s">
        <v>45</v>
      </c>
      <c r="F1447" s="3" t="s">
        <v>3992</v>
      </c>
      <c r="G1447" s="4" t="s">
        <v>86</v>
      </c>
      <c r="H1447" s="3" t="s">
        <v>54</v>
      </c>
      <c r="I1447" s="3" t="s">
        <v>191</v>
      </c>
      <c r="J1447" s="3" t="s">
        <v>132</v>
      </c>
      <c r="K1447" s="3" t="s">
        <v>132</v>
      </c>
      <c r="L1447" s="6" t="s">
        <v>191</v>
      </c>
      <c r="M1447" s="3" t="s">
        <v>272</v>
      </c>
      <c r="N1447" s="3" t="s">
        <v>3993</v>
      </c>
      <c r="O1447" s="3" t="s">
        <v>92</v>
      </c>
      <c r="P1447" s="3" t="s">
        <v>397</v>
      </c>
      <c r="Q1447" s="3" t="s">
        <v>31</v>
      </c>
      <c r="R1447" s="3">
        <v>8</v>
      </c>
      <c r="S1447" s="3">
        <v>4</v>
      </c>
      <c r="T1447" s="3">
        <v>100</v>
      </c>
      <c r="U1447" s="3">
        <v>17</v>
      </c>
      <c r="V1447" s="3">
        <v>13</v>
      </c>
      <c r="W1447" s="3">
        <v>31.6</v>
      </c>
      <c r="X1447" s="32">
        <v>67</v>
      </c>
      <c r="Y1447" s="33">
        <v>55</v>
      </c>
      <c r="Z1447" s="3">
        <v>21.7</v>
      </c>
      <c r="AA1447" s="3">
        <v>19028.400000000001</v>
      </c>
      <c r="AB1447" s="3">
        <v>15637.2</v>
      </c>
      <c r="AC1447" s="3">
        <v>19028.400000000001</v>
      </c>
      <c r="AD1447" s="3">
        <v>15637.2</v>
      </c>
    </row>
    <row r="1448" spans="1:30" x14ac:dyDescent="0.3">
      <c r="A1448" s="3" t="s">
        <v>3994</v>
      </c>
      <c r="B1448" s="4">
        <v>42370</v>
      </c>
      <c r="C1448" s="4">
        <v>121</v>
      </c>
      <c r="D1448" s="4" t="s">
        <v>25</v>
      </c>
      <c r="E1448" s="5" t="s">
        <v>45</v>
      </c>
      <c r="F1448" s="3" t="s">
        <v>3995</v>
      </c>
      <c r="G1448" s="4" t="s">
        <v>86</v>
      </c>
      <c r="H1448" s="3" t="s">
        <v>299</v>
      </c>
      <c r="I1448" s="3" t="s">
        <v>299</v>
      </c>
      <c r="J1448" s="3" t="s">
        <v>132</v>
      </c>
      <c r="K1448" s="3" t="s">
        <v>132</v>
      </c>
      <c r="L1448" s="6" t="s">
        <v>299</v>
      </c>
      <c r="M1448" s="3" t="s">
        <v>317</v>
      </c>
      <c r="N1448" s="3" t="s">
        <v>3996</v>
      </c>
      <c r="O1448" s="3" t="s">
        <v>301</v>
      </c>
      <c r="P1448" s="3" t="s">
        <v>63</v>
      </c>
      <c r="Q1448" s="3" t="s">
        <v>31</v>
      </c>
      <c r="R1448" s="3">
        <v>9</v>
      </c>
      <c r="S1448" s="3">
        <v>8</v>
      </c>
      <c r="T1448" s="3">
        <v>9.4</v>
      </c>
      <c r="U1448" s="3">
        <v>22</v>
      </c>
      <c r="V1448" s="3">
        <v>21</v>
      </c>
      <c r="W1448" s="3">
        <v>0.4</v>
      </c>
      <c r="X1448" s="32">
        <v>79</v>
      </c>
      <c r="Y1448" s="33">
        <v>78</v>
      </c>
      <c r="Z1448" s="3">
        <v>1.6</v>
      </c>
      <c r="AA1448" s="3">
        <v>19010.490000000002</v>
      </c>
      <c r="AB1448" s="3">
        <v>19797.04</v>
      </c>
      <c r="AC1448" s="3">
        <v>19010.490000000002</v>
      </c>
      <c r="AD1448" s="3">
        <v>19797.04</v>
      </c>
    </row>
    <row r="1449" spans="1:30" x14ac:dyDescent="0.3">
      <c r="A1449" s="3" t="s">
        <v>3997</v>
      </c>
      <c r="B1449" s="4">
        <v>65191</v>
      </c>
      <c r="C1449" s="4">
        <v>77</v>
      </c>
      <c r="D1449" s="4" t="s">
        <v>25</v>
      </c>
      <c r="E1449" s="5" t="s">
        <v>45</v>
      </c>
      <c r="F1449" s="3" t="s">
        <v>3998</v>
      </c>
      <c r="G1449" s="4" t="s">
        <v>86</v>
      </c>
      <c r="H1449" s="3" t="s">
        <v>54</v>
      </c>
      <c r="I1449" s="3" t="s">
        <v>191</v>
      </c>
      <c r="J1449" s="3" t="s">
        <v>132</v>
      </c>
      <c r="K1449" s="3" t="s">
        <v>132</v>
      </c>
      <c r="L1449" s="6" t="s">
        <v>191</v>
      </c>
      <c r="M1449" s="3" t="s">
        <v>211</v>
      </c>
      <c r="N1449" s="3" t="s">
        <v>3999</v>
      </c>
      <c r="O1449" s="3" t="s">
        <v>92</v>
      </c>
      <c r="P1449" s="3" t="s">
        <v>55</v>
      </c>
      <c r="Q1449" s="3" t="s">
        <v>31</v>
      </c>
      <c r="R1449" s="3">
        <v>4</v>
      </c>
      <c r="S1449" s="3">
        <v>4</v>
      </c>
      <c r="T1449" s="3">
        <v>0</v>
      </c>
      <c r="U1449" s="3">
        <v>11</v>
      </c>
      <c r="V1449" s="3">
        <v>10</v>
      </c>
      <c r="W1449" s="3">
        <v>11.1</v>
      </c>
      <c r="X1449" s="32">
        <v>55</v>
      </c>
      <c r="Y1449" s="33">
        <v>54</v>
      </c>
      <c r="Z1449" s="3">
        <v>3</v>
      </c>
      <c r="AA1449" s="3">
        <v>19006.099999999999</v>
      </c>
      <c r="AB1449" s="3">
        <v>18422.400000000001</v>
      </c>
      <c r="AC1449" s="3">
        <v>19006.099999999999</v>
      </c>
      <c r="AD1449" s="3">
        <v>18422.400000000001</v>
      </c>
    </row>
    <row r="1450" spans="1:30" x14ac:dyDescent="0.3">
      <c r="A1450" s="3" t="s">
        <v>5992</v>
      </c>
      <c r="B1450" s="4">
        <v>43846</v>
      </c>
      <c r="C1450" s="4">
        <v>70</v>
      </c>
      <c r="D1450" s="4" t="s">
        <v>25</v>
      </c>
      <c r="E1450" s="5" t="s">
        <v>45</v>
      </c>
      <c r="F1450" s="3" t="s">
        <v>5993</v>
      </c>
      <c r="G1450" s="4" t="s">
        <v>86</v>
      </c>
      <c r="H1450" s="3" t="s">
        <v>299</v>
      </c>
      <c r="I1450" s="3" t="s">
        <v>299</v>
      </c>
      <c r="J1450" s="3" t="s">
        <v>104</v>
      </c>
      <c r="K1450" s="3" t="s">
        <v>104</v>
      </c>
      <c r="L1450" s="6" t="s">
        <v>299</v>
      </c>
      <c r="M1450" s="3" t="s">
        <v>445</v>
      </c>
      <c r="N1450" s="3" t="s">
        <v>5994</v>
      </c>
      <c r="O1450" s="3" t="s">
        <v>301</v>
      </c>
      <c r="P1450" s="3" t="s">
        <v>57</v>
      </c>
      <c r="Q1450" s="3" t="s">
        <v>31</v>
      </c>
      <c r="R1450" s="3">
        <v>25</v>
      </c>
      <c r="S1450" s="3">
        <v>30</v>
      </c>
      <c r="T1450" s="3">
        <v>-17.8</v>
      </c>
      <c r="U1450" s="3">
        <v>61</v>
      </c>
      <c r="V1450" s="3">
        <v>101</v>
      </c>
      <c r="W1450" s="3">
        <v>-39.299999999999997</v>
      </c>
      <c r="X1450" s="32">
        <v>276</v>
      </c>
      <c r="Y1450" s="33">
        <v>374</v>
      </c>
      <c r="Z1450" s="3">
        <v>-26.3</v>
      </c>
      <c r="AA1450" s="3">
        <v>18989.04</v>
      </c>
      <c r="AB1450" s="3">
        <v>25586.28</v>
      </c>
      <c r="AC1450" s="3">
        <v>18989.04</v>
      </c>
      <c r="AD1450" s="3">
        <v>25586.28</v>
      </c>
    </row>
    <row r="1451" spans="1:30" x14ac:dyDescent="0.3">
      <c r="A1451" s="3" t="s">
        <v>2503</v>
      </c>
      <c r="B1451" s="4">
        <v>80696</v>
      </c>
      <c r="C1451" s="4">
        <v>57</v>
      </c>
      <c r="D1451" s="4" t="s">
        <v>25</v>
      </c>
      <c r="E1451" s="5" t="s">
        <v>45</v>
      </c>
      <c r="F1451" s="3" t="s">
        <v>2504</v>
      </c>
      <c r="G1451" s="4" t="s">
        <v>86</v>
      </c>
      <c r="H1451" s="3" t="s">
        <v>54</v>
      </c>
      <c r="I1451" s="3" t="s">
        <v>191</v>
      </c>
      <c r="J1451" s="3" t="s">
        <v>89</v>
      </c>
      <c r="K1451" s="3" t="s">
        <v>89</v>
      </c>
      <c r="L1451" s="6" t="s">
        <v>191</v>
      </c>
      <c r="M1451" s="3" t="s">
        <v>272</v>
      </c>
      <c r="N1451" s="3" t="s">
        <v>2505</v>
      </c>
      <c r="O1451" s="3" t="s">
        <v>92</v>
      </c>
      <c r="P1451" s="3" t="s">
        <v>57</v>
      </c>
      <c r="Q1451" s="3" t="s">
        <v>31</v>
      </c>
      <c r="R1451" s="3">
        <v>10</v>
      </c>
      <c r="S1451" s="3">
        <v>12</v>
      </c>
      <c r="T1451" s="3">
        <v>-18.899999999999999</v>
      </c>
      <c r="U1451" s="3">
        <v>36</v>
      </c>
      <c r="V1451" s="3">
        <v>20</v>
      </c>
      <c r="W1451" s="3">
        <v>76.3</v>
      </c>
      <c r="X1451" s="32">
        <v>158</v>
      </c>
      <c r="Y1451" s="33">
        <v>132</v>
      </c>
      <c r="Z1451" s="3">
        <v>19.5</v>
      </c>
      <c r="AA1451" s="3">
        <v>18971.009999999998</v>
      </c>
      <c r="AB1451" s="3">
        <v>15874.11</v>
      </c>
      <c r="AC1451" s="3">
        <v>18971.009999999998</v>
      </c>
      <c r="AD1451" s="3">
        <v>15874.11</v>
      </c>
    </row>
    <row r="1452" spans="1:30" x14ac:dyDescent="0.3">
      <c r="A1452" s="3" t="s">
        <v>5995</v>
      </c>
      <c r="B1452" s="4">
        <v>45096</v>
      </c>
      <c r="C1452" s="4">
        <v>121</v>
      </c>
      <c r="D1452" s="4" t="s">
        <v>25</v>
      </c>
      <c r="E1452" s="5" t="s">
        <v>45</v>
      </c>
      <c r="F1452" s="3" t="s">
        <v>5996</v>
      </c>
      <c r="G1452" s="4" t="s">
        <v>86</v>
      </c>
      <c r="H1452" s="3" t="s">
        <v>299</v>
      </c>
      <c r="I1452" s="3" t="s">
        <v>299</v>
      </c>
      <c r="J1452" s="3" t="s">
        <v>104</v>
      </c>
      <c r="K1452" s="3" t="s">
        <v>104</v>
      </c>
      <c r="L1452" s="6" t="s">
        <v>299</v>
      </c>
      <c r="M1452" s="3" t="s">
        <v>445</v>
      </c>
      <c r="N1452" s="3" t="s">
        <v>5997</v>
      </c>
      <c r="O1452" s="3" t="s">
        <v>301</v>
      </c>
      <c r="P1452" s="3" t="s">
        <v>421</v>
      </c>
      <c r="Q1452" s="3" t="s">
        <v>27</v>
      </c>
      <c r="R1452" s="3">
        <v>27</v>
      </c>
      <c r="S1452" s="3">
        <v>21</v>
      </c>
      <c r="T1452" s="3">
        <v>30.6</v>
      </c>
      <c r="U1452" s="3">
        <v>77</v>
      </c>
      <c r="V1452" s="3">
        <v>74</v>
      </c>
      <c r="W1452" s="3">
        <v>2.9</v>
      </c>
      <c r="X1452" s="32">
        <v>261</v>
      </c>
      <c r="Y1452" s="33">
        <v>285</v>
      </c>
      <c r="Z1452" s="3">
        <v>-8.3000000000000007</v>
      </c>
      <c r="AA1452" s="3">
        <v>18950.82</v>
      </c>
      <c r="AB1452" s="3">
        <v>20708.099999999999</v>
      </c>
      <c r="AC1452" s="3">
        <v>19286.400000000001</v>
      </c>
      <c r="AD1452" s="3">
        <v>21026.85</v>
      </c>
    </row>
    <row r="1453" spans="1:30" x14ac:dyDescent="0.3">
      <c r="A1453" s="3" t="s">
        <v>511</v>
      </c>
      <c r="B1453" s="4">
        <v>86970</v>
      </c>
      <c r="C1453" s="4">
        <v>103</v>
      </c>
      <c r="D1453" s="4" t="s">
        <v>25</v>
      </c>
      <c r="E1453" s="5">
        <v>43299</v>
      </c>
      <c r="F1453" s="3" t="s">
        <v>512</v>
      </c>
      <c r="G1453" s="4" t="s">
        <v>86</v>
      </c>
      <c r="H1453" s="3" t="s">
        <v>499</v>
      </c>
      <c r="I1453" s="3" t="s">
        <v>232</v>
      </c>
      <c r="J1453" s="3" t="s">
        <v>232</v>
      </c>
      <c r="K1453" s="3" t="s">
        <v>132</v>
      </c>
      <c r="L1453" s="6" t="s">
        <v>175</v>
      </c>
      <c r="M1453" s="3" t="s">
        <v>176</v>
      </c>
      <c r="N1453" s="3" t="s">
        <v>513</v>
      </c>
      <c r="O1453" s="3" t="s">
        <v>92</v>
      </c>
      <c r="P1453" s="3" t="s">
        <v>234</v>
      </c>
      <c r="Q1453" s="3" t="s">
        <v>31</v>
      </c>
      <c r="R1453" s="3">
        <v>3</v>
      </c>
      <c r="U1453" s="3">
        <v>40</v>
      </c>
      <c r="X1453" s="32">
        <v>40</v>
      </c>
      <c r="Y1453" s="33"/>
      <c r="AA1453" s="3">
        <v>18912.060000000001</v>
      </c>
      <c r="AC1453" s="3">
        <v>18912.060000000001</v>
      </c>
    </row>
    <row r="1454" spans="1:30" x14ac:dyDescent="0.3">
      <c r="A1454" s="3" t="s">
        <v>372</v>
      </c>
      <c r="B1454" s="4">
        <v>241</v>
      </c>
      <c r="C1454" s="4">
        <v>46</v>
      </c>
      <c r="D1454" s="4" t="s">
        <v>25</v>
      </c>
      <c r="E1454" s="5" t="s">
        <v>45</v>
      </c>
      <c r="F1454" s="3" t="s">
        <v>373</v>
      </c>
      <c r="G1454" s="4" t="s">
        <v>86</v>
      </c>
      <c r="H1454" s="3" t="s">
        <v>174</v>
      </c>
      <c r="I1454" s="3" t="s">
        <v>245</v>
      </c>
      <c r="J1454" s="3" t="s">
        <v>146</v>
      </c>
      <c r="K1454" s="3" t="s">
        <v>146</v>
      </c>
      <c r="L1454" s="6" t="s">
        <v>245</v>
      </c>
      <c r="M1454" s="3" t="s">
        <v>246</v>
      </c>
      <c r="N1454" s="3" t="s">
        <v>374</v>
      </c>
      <c r="O1454" s="3" t="s">
        <v>248</v>
      </c>
      <c r="P1454" s="3" t="s">
        <v>128</v>
      </c>
      <c r="Q1454" s="3" t="s">
        <v>60</v>
      </c>
      <c r="S1454" s="3">
        <v>1</v>
      </c>
      <c r="T1454" s="3">
        <v>-100</v>
      </c>
      <c r="V1454" s="3">
        <v>1</v>
      </c>
      <c r="W1454" s="3">
        <v>-100</v>
      </c>
      <c r="X1454" s="32">
        <v>41</v>
      </c>
      <c r="Y1454" s="33">
        <v>1</v>
      </c>
      <c r="Z1454" s="3">
        <v>4000</v>
      </c>
      <c r="AA1454" s="3">
        <v>18887.88</v>
      </c>
      <c r="AB1454" s="3">
        <v>461.4</v>
      </c>
      <c r="AC1454" s="3">
        <v>18887.88</v>
      </c>
      <c r="AD1454" s="3">
        <v>461.4</v>
      </c>
    </row>
    <row r="1455" spans="1:30" x14ac:dyDescent="0.3">
      <c r="A1455" s="3" t="s">
        <v>1103</v>
      </c>
      <c r="B1455" s="4">
        <v>56841</v>
      </c>
      <c r="C1455" s="4">
        <v>146</v>
      </c>
      <c r="D1455" s="4" t="s">
        <v>25</v>
      </c>
      <c r="E1455" s="5" t="s">
        <v>45</v>
      </c>
      <c r="F1455" s="3" t="s">
        <v>1104</v>
      </c>
      <c r="G1455" s="4" t="s">
        <v>86</v>
      </c>
      <c r="H1455" s="3" t="s">
        <v>116</v>
      </c>
      <c r="I1455" s="3" t="s">
        <v>116</v>
      </c>
      <c r="J1455" s="3" t="s">
        <v>116</v>
      </c>
      <c r="K1455" s="3" t="s">
        <v>132</v>
      </c>
      <c r="L1455" s="6" t="s">
        <v>116</v>
      </c>
      <c r="M1455" s="3" t="s">
        <v>1105</v>
      </c>
      <c r="N1455" s="3" t="s">
        <v>1106</v>
      </c>
      <c r="O1455" s="3" t="s">
        <v>119</v>
      </c>
      <c r="P1455" s="3" t="s">
        <v>63</v>
      </c>
      <c r="Q1455" s="3" t="s">
        <v>31</v>
      </c>
      <c r="R1455" s="3">
        <v>28</v>
      </c>
      <c r="S1455" s="3">
        <v>23</v>
      </c>
      <c r="T1455" s="3">
        <v>21.7</v>
      </c>
      <c r="U1455" s="3">
        <v>73</v>
      </c>
      <c r="V1455" s="3">
        <v>70</v>
      </c>
      <c r="W1455" s="3">
        <v>4.3</v>
      </c>
      <c r="X1455" s="32">
        <v>246</v>
      </c>
      <c r="Y1455" s="33">
        <v>222</v>
      </c>
      <c r="Z1455" s="3">
        <v>10.7</v>
      </c>
      <c r="AA1455" s="3">
        <v>18844.11</v>
      </c>
      <c r="AB1455" s="3">
        <v>17029.349999999999</v>
      </c>
      <c r="AC1455" s="3">
        <v>18844.11</v>
      </c>
      <c r="AD1455" s="3">
        <v>17029.349999999999</v>
      </c>
    </row>
    <row r="1456" spans="1:30" x14ac:dyDescent="0.3">
      <c r="A1456" s="3" t="s">
        <v>2584</v>
      </c>
      <c r="B1456" s="4">
        <v>89099</v>
      </c>
      <c r="C1456" s="4">
        <v>82</v>
      </c>
      <c r="D1456" s="4" t="s">
        <v>25</v>
      </c>
      <c r="E1456" s="5" t="s">
        <v>45</v>
      </c>
      <c r="F1456" s="3" t="s">
        <v>2585</v>
      </c>
      <c r="G1456" s="4" t="s">
        <v>86</v>
      </c>
      <c r="H1456" s="3" t="s">
        <v>245</v>
      </c>
      <c r="I1456" s="3" t="s">
        <v>245</v>
      </c>
      <c r="J1456" s="3" t="s">
        <v>146</v>
      </c>
      <c r="K1456" s="3" t="s">
        <v>146</v>
      </c>
      <c r="L1456" s="6" t="s">
        <v>245</v>
      </c>
      <c r="M1456" s="3" t="s">
        <v>246</v>
      </c>
      <c r="N1456" s="3" t="s">
        <v>2586</v>
      </c>
      <c r="O1456" s="3" t="s">
        <v>248</v>
      </c>
      <c r="P1456" s="3" t="s">
        <v>63</v>
      </c>
      <c r="Q1456" s="3" t="s">
        <v>31</v>
      </c>
      <c r="R1456" s="3">
        <v>4</v>
      </c>
      <c r="S1456" s="3">
        <v>17</v>
      </c>
      <c r="T1456" s="3">
        <v>-79.400000000000006</v>
      </c>
      <c r="U1456" s="3">
        <v>11</v>
      </c>
      <c r="V1456" s="3">
        <v>21</v>
      </c>
      <c r="W1456" s="3">
        <v>-50</v>
      </c>
      <c r="X1456" s="32">
        <v>66</v>
      </c>
      <c r="Y1456" s="33">
        <v>64</v>
      </c>
      <c r="Z1456" s="3">
        <v>3.8</v>
      </c>
      <c r="AA1456" s="3">
        <v>18841.28</v>
      </c>
      <c r="AB1456" s="3">
        <v>18804.96</v>
      </c>
      <c r="AC1456" s="3">
        <v>22211.279999999999</v>
      </c>
      <c r="AD1456" s="3">
        <v>21396.959999999999</v>
      </c>
    </row>
    <row r="1457" spans="1:30" x14ac:dyDescent="0.3">
      <c r="A1457" s="3" t="s">
        <v>537</v>
      </c>
      <c r="B1457" s="4">
        <v>88833</v>
      </c>
      <c r="C1457" s="4">
        <v>51</v>
      </c>
      <c r="D1457" s="4" t="s">
        <v>25</v>
      </c>
      <c r="E1457" s="5">
        <v>43271</v>
      </c>
      <c r="F1457" s="3" t="s">
        <v>538</v>
      </c>
      <c r="G1457" s="4" t="s">
        <v>86</v>
      </c>
      <c r="H1457" s="3" t="s">
        <v>245</v>
      </c>
      <c r="I1457" s="3" t="s">
        <v>245</v>
      </c>
      <c r="J1457" s="3" t="s">
        <v>146</v>
      </c>
      <c r="K1457" s="3" t="s">
        <v>146</v>
      </c>
      <c r="L1457" s="6" t="s">
        <v>245</v>
      </c>
      <c r="M1457" s="3" t="s">
        <v>246</v>
      </c>
      <c r="N1457" s="3" t="s">
        <v>539</v>
      </c>
      <c r="O1457" s="3" t="s">
        <v>248</v>
      </c>
      <c r="P1457" s="3" t="s">
        <v>41</v>
      </c>
      <c r="Q1457" s="3" t="s">
        <v>31</v>
      </c>
      <c r="R1457" s="3">
        <v>5</v>
      </c>
      <c r="U1457" s="3">
        <v>26</v>
      </c>
      <c r="V1457" s="3">
        <v>1</v>
      </c>
      <c r="W1457" s="3">
        <v>5000</v>
      </c>
      <c r="X1457" s="32">
        <v>39</v>
      </c>
      <c r="Y1457" s="33">
        <v>3</v>
      </c>
      <c r="Z1457" s="3">
        <v>1200</v>
      </c>
      <c r="AA1457" s="3">
        <v>18822.96</v>
      </c>
      <c r="AB1457" s="3">
        <v>1447.92</v>
      </c>
      <c r="AC1457" s="3">
        <v>18822.96</v>
      </c>
      <c r="AD1457" s="3">
        <v>1447.92</v>
      </c>
    </row>
    <row r="1458" spans="1:30" x14ac:dyDescent="0.3">
      <c r="A1458" s="3" t="s">
        <v>666</v>
      </c>
      <c r="B1458" s="4">
        <v>38507</v>
      </c>
      <c r="C1458" s="4">
        <v>80</v>
      </c>
      <c r="D1458" s="4" t="s">
        <v>25</v>
      </c>
      <c r="E1458" s="5">
        <v>43222</v>
      </c>
      <c r="F1458" s="3" t="s">
        <v>667</v>
      </c>
      <c r="G1458" s="4" t="s">
        <v>86</v>
      </c>
      <c r="H1458" s="3" t="s">
        <v>252</v>
      </c>
      <c r="I1458" s="3" t="s">
        <v>252</v>
      </c>
      <c r="J1458" s="3" t="s">
        <v>132</v>
      </c>
      <c r="K1458" s="3" t="s">
        <v>132</v>
      </c>
      <c r="L1458" s="6" t="s">
        <v>252</v>
      </c>
      <c r="M1458" s="3" t="s">
        <v>154</v>
      </c>
      <c r="N1458" s="3" t="s">
        <v>668</v>
      </c>
      <c r="O1458" s="3" t="s">
        <v>311</v>
      </c>
      <c r="P1458" s="3" t="s">
        <v>669</v>
      </c>
      <c r="Q1458" s="3" t="s">
        <v>31</v>
      </c>
      <c r="R1458" s="3">
        <v>13</v>
      </c>
      <c r="U1458" s="3">
        <v>40</v>
      </c>
      <c r="X1458" s="32">
        <v>148</v>
      </c>
      <c r="Y1458" s="33"/>
      <c r="AA1458" s="3">
        <v>18807.84</v>
      </c>
      <c r="AC1458" s="3">
        <v>18807.84</v>
      </c>
    </row>
    <row r="1459" spans="1:30" x14ac:dyDescent="0.3">
      <c r="A1459" s="3" t="s">
        <v>5998</v>
      </c>
      <c r="B1459" s="4">
        <v>41834</v>
      </c>
      <c r="C1459" s="4">
        <v>91</v>
      </c>
      <c r="D1459" s="4" t="s">
        <v>25</v>
      </c>
      <c r="E1459" s="5" t="s">
        <v>45</v>
      </c>
      <c r="F1459" s="3" t="s">
        <v>5999</v>
      </c>
      <c r="G1459" s="4" t="s">
        <v>86</v>
      </c>
      <c r="H1459" s="3" t="s">
        <v>33</v>
      </c>
      <c r="I1459" s="3" t="s">
        <v>252</v>
      </c>
      <c r="J1459" s="3" t="s">
        <v>104</v>
      </c>
      <c r="K1459" s="3" t="s">
        <v>89</v>
      </c>
      <c r="L1459" s="6" t="s">
        <v>2733</v>
      </c>
      <c r="M1459" s="3" t="s">
        <v>2733</v>
      </c>
      <c r="N1459" s="3" t="s">
        <v>6000</v>
      </c>
      <c r="O1459" s="3" t="s">
        <v>92</v>
      </c>
      <c r="P1459" s="3" t="s">
        <v>64</v>
      </c>
      <c r="Q1459" s="3" t="s">
        <v>31</v>
      </c>
      <c r="R1459" s="3">
        <v>9</v>
      </c>
      <c r="S1459" s="3">
        <v>8</v>
      </c>
      <c r="T1459" s="3">
        <v>12.5</v>
      </c>
      <c r="U1459" s="3">
        <v>26</v>
      </c>
      <c r="V1459" s="3">
        <v>28</v>
      </c>
      <c r="W1459" s="3">
        <v>-7.1</v>
      </c>
      <c r="X1459" s="32">
        <v>120</v>
      </c>
      <c r="Y1459" s="33">
        <v>97</v>
      </c>
      <c r="Z1459" s="3">
        <v>23.7</v>
      </c>
      <c r="AA1459" s="3">
        <v>18806.400000000001</v>
      </c>
      <c r="AB1459" s="3">
        <v>14761.92</v>
      </c>
      <c r="AC1459" s="3">
        <v>18806.400000000001</v>
      </c>
      <c r="AD1459" s="3">
        <v>14761.92</v>
      </c>
    </row>
    <row r="1460" spans="1:30" x14ac:dyDescent="0.3">
      <c r="A1460" s="3" t="s">
        <v>2506</v>
      </c>
      <c r="B1460" s="4">
        <v>43088</v>
      </c>
      <c r="C1460" s="4">
        <v>24</v>
      </c>
      <c r="D1460" s="4" t="s">
        <v>25</v>
      </c>
      <c r="E1460" s="5" t="s">
        <v>45</v>
      </c>
      <c r="F1460" s="3" t="s">
        <v>2507</v>
      </c>
      <c r="G1460" s="4" t="s">
        <v>86</v>
      </c>
      <c r="H1460" s="3" t="s">
        <v>299</v>
      </c>
      <c r="I1460" s="3" t="s">
        <v>299</v>
      </c>
      <c r="J1460" s="3" t="s">
        <v>89</v>
      </c>
      <c r="K1460" s="3" t="s">
        <v>89</v>
      </c>
      <c r="L1460" s="6" t="s">
        <v>299</v>
      </c>
      <c r="M1460" s="3" t="s">
        <v>184</v>
      </c>
      <c r="N1460" s="3" t="s">
        <v>2508</v>
      </c>
      <c r="O1460" s="3" t="s">
        <v>301</v>
      </c>
      <c r="P1460" s="3" t="s">
        <v>63</v>
      </c>
      <c r="Q1460" s="3" t="s">
        <v>31</v>
      </c>
      <c r="R1460" s="3">
        <v>13</v>
      </c>
      <c r="S1460" s="3">
        <v>13</v>
      </c>
      <c r="T1460" s="3">
        <v>0</v>
      </c>
      <c r="U1460" s="3">
        <v>44</v>
      </c>
      <c r="V1460" s="3">
        <v>55</v>
      </c>
      <c r="W1460" s="3">
        <v>-19.2</v>
      </c>
      <c r="X1460" s="32">
        <v>192</v>
      </c>
      <c r="Y1460" s="33">
        <v>173</v>
      </c>
      <c r="Z1460" s="3">
        <v>11.3</v>
      </c>
      <c r="AA1460" s="3">
        <v>18795.04</v>
      </c>
      <c r="AB1460" s="3">
        <v>16529.04</v>
      </c>
      <c r="AC1460" s="3">
        <v>19839.04</v>
      </c>
      <c r="AD1460" s="3">
        <v>17831.04</v>
      </c>
    </row>
    <row r="1461" spans="1:30" x14ac:dyDescent="0.3">
      <c r="A1461" s="3" t="s">
        <v>6001</v>
      </c>
      <c r="B1461" s="4">
        <v>82212</v>
      </c>
      <c r="C1461" s="4">
        <v>34</v>
      </c>
      <c r="D1461" s="4" t="s">
        <v>25</v>
      </c>
      <c r="E1461" s="5" t="s">
        <v>45</v>
      </c>
      <c r="F1461" s="3" t="s">
        <v>6002</v>
      </c>
      <c r="G1461" s="4" t="s">
        <v>86</v>
      </c>
      <c r="H1461" s="3" t="s">
        <v>54</v>
      </c>
      <c r="I1461" s="3" t="s">
        <v>191</v>
      </c>
      <c r="J1461" s="3" t="s">
        <v>104</v>
      </c>
      <c r="K1461" s="3" t="s">
        <v>104</v>
      </c>
      <c r="L1461" s="6" t="s">
        <v>191</v>
      </c>
      <c r="M1461" s="3" t="s">
        <v>272</v>
      </c>
      <c r="N1461" s="3" t="s">
        <v>6003</v>
      </c>
      <c r="O1461" s="3" t="s">
        <v>92</v>
      </c>
      <c r="P1461" s="3" t="s">
        <v>55</v>
      </c>
      <c r="Q1461" s="3" t="s">
        <v>31</v>
      </c>
      <c r="R1461" s="3">
        <v>34</v>
      </c>
      <c r="S1461" s="3">
        <v>31</v>
      </c>
      <c r="T1461" s="3">
        <v>9.4</v>
      </c>
      <c r="U1461" s="3">
        <v>113</v>
      </c>
      <c r="V1461" s="3">
        <v>129</v>
      </c>
      <c r="W1461" s="3">
        <v>-11.8</v>
      </c>
      <c r="X1461" s="32">
        <v>391</v>
      </c>
      <c r="Y1461" s="33">
        <v>413</v>
      </c>
      <c r="Z1461" s="3">
        <v>-5.2</v>
      </c>
      <c r="AA1461" s="3">
        <v>18750.7</v>
      </c>
      <c r="AB1461" s="3">
        <v>19861.919999999998</v>
      </c>
      <c r="AC1461" s="3">
        <v>18750.7</v>
      </c>
      <c r="AD1461" s="3">
        <v>19861.919999999998</v>
      </c>
    </row>
    <row r="1462" spans="1:30" x14ac:dyDescent="0.3">
      <c r="A1462" s="3" t="s">
        <v>4000</v>
      </c>
      <c r="B1462" s="4">
        <v>42204</v>
      </c>
      <c r="C1462" s="4">
        <v>91</v>
      </c>
      <c r="D1462" s="4" t="s">
        <v>25</v>
      </c>
      <c r="E1462" s="5" t="s">
        <v>45</v>
      </c>
      <c r="F1462" s="3" t="s">
        <v>4001</v>
      </c>
      <c r="G1462" s="4" t="s">
        <v>86</v>
      </c>
      <c r="H1462" s="3" t="s">
        <v>299</v>
      </c>
      <c r="I1462" s="3" t="s">
        <v>299</v>
      </c>
      <c r="J1462" s="3" t="s">
        <v>132</v>
      </c>
      <c r="K1462" s="3" t="s">
        <v>132</v>
      </c>
      <c r="L1462" s="6" t="s">
        <v>299</v>
      </c>
      <c r="M1462" s="3" t="s">
        <v>184</v>
      </c>
      <c r="N1462" s="3" t="s">
        <v>4002</v>
      </c>
      <c r="O1462" s="3" t="s">
        <v>301</v>
      </c>
      <c r="P1462" s="3" t="s">
        <v>41</v>
      </c>
      <c r="Q1462" s="3" t="s">
        <v>60</v>
      </c>
      <c r="R1462" s="3">
        <v>18</v>
      </c>
      <c r="S1462" s="3">
        <v>25</v>
      </c>
      <c r="T1462" s="3">
        <v>-28</v>
      </c>
      <c r="U1462" s="3">
        <v>43</v>
      </c>
      <c r="V1462" s="3">
        <v>63</v>
      </c>
      <c r="W1462" s="3">
        <v>-31.8</v>
      </c>
      <c r="X1462" s="32">
        <v>120</v>
      </c>
      <c r="Y1462" s="33">
        <v>146</v>
      </c>
      <c r="Z1462" s="3">
        <v>-17.899999999999999</v>
      </c>
      <c r="AA1462" s="3">
        <v>18731.400000000001</v>
      </c>
      <c r="AB1462" s="3">
        <v>23095.71</v>
      </c>
      <c r="AC1462" s="3">
        <v>20260.8</v>
      </c>
      <c r="AD1462" s="3">
        <v>24664.71</v>
      </c>
    </row>
    <row r="1463" spans="1:30" x14ac:dyDescent="0.3">
      <c r="A1463" s="3" t="s">
        <v>2590</v>
      </c>
      <c r="B1463" s="4">
        <v>16580</v>
      </c>
      <c r="C1463" s="4">
        <v>57</v>
      </c>
      <c r="D1463" s="4" t="s">
        <v>25</v>
      </c>
      <c r="E1463" s="5" t="s">
        <v>45</v>
      </c>
      <c r="F1463" s="3" t="s">
        <v>2591</v>
      </c>
      <c r="G1463" s="4" t="s">
        <v>86</v>
      </c>
      <c r="H1463" s="3" t="s">
        <v>758</v>
      </c>
      <c r="I1463" s="3" t="s">
        <v>175</v>
      </c>
      <c r="J1463" s="3" t="s">
        <v>146</v>
      </c>
      <c r="K1463" s="3" t="s">
        <v>146</v>
      </c>
      <c r="L1463" s="6" t="s">
        <v>175</v>
      </c>
      <c r="M1463" s="3" t="s">
        <v>176</v>
      </c>
      <c r="N1463" s="3" t="s">
        <v>2592</v>
      </c>
      <c r="O1463" s="3" t="s">
        <v>178</v>
      </c>
      <c r="P1463" s="3" t="s">
        <v>57</v>
      </c>
      <c r="Q1463" s="3" t="s">
        <v>31</v>
      </c>
      <c r="R1463" s="3">
        <v>2</v>
      </c>
      <c r="S1463" s="3">
        <v>4</v>
      </c>
      <c r="T1463" s="3">
        <v>-57.1</v>
      </c>
      <c r="U1463" s="3">
        <v>6</v>
      </c>
      <c r="V1463" s="3">
        <v>11</v>
      </c>
      <c r="W1463" s="3">
        <v>-50</v>
      </c>
      <c r="X1463" s="32">
        <v>41</v>
      </c>
      <c r="Y1463" s="33">
        <v>35</v>
      </c>
      <c r="Z1463" s="3">
        <v>16</v>
      </c>
      <c r="AA1463" s="3">
        <v>18730.02</v>
      </c>
      <c r="AB1463" s="3">
        <v>16153.2</v>
      </c>
      <c r="AC1463" s="3">
        <v>18730.02</v>
      </c>
      <c r="AD1463" s="3">
        <v>16153.2</v>
      </c>
    </row>
    <row r="1464" spans="1:30" x14ac:dyDescent="0.3">
      <c r="A1464" s="3" t="s">
        <v>2596</v>
      </c>
      <c r="B1464" s="4">
        <v>77875</v>
      </c>
      <c r="C1464" s="4">
        <v>76</v>
      </c>
      <c r="D1464" s="4" t="s">
        <v>25</v>
      </c>
      <c r="E1464" s="5" t="s">
        <v>45</v>
      </c>
      <c r="F1464" s="3" t="s">
        <v>2597</v>
      </c>
      <c r="G1464" s="4" t="s">
        <v>86</v>
      </c>
      <c r="H1464" s="3" t="s">
        <v>54</v>
      </c>
      <c r="I1464" s="3" t="s">
        <v>252</v>
      </c>
      <c r="J1464" s="3" t="s">
        <v>89</v>
      </c>
      <c r="K1464" s="3" t="s">
        <v>89</v>
      </c>
      <c r="L1464" s="6" t="s">
        <v>252</v>
      </c>
      <c r="M1464" s="3" t="s">
        <v>184</v>
      </c>
      <c r="N1464" s="3" t="s">
        <v>2598</v>
      </c>
      <c r="O1464" s="3" t="s">
        <v>92</v>
      </c>
      <c r="P1464" s="3" t="s">
        <v>397</v>
      </c>
      <c r="Q1464" s="3" t="s">
        <v>31</v>
      </c>
      <c r="R1464" s="3">
        <v>16</v>
      </c>
      <c r="S1464" s="3">
        <v>14</v>
      </c>
      <c r="T1464" s="3">
        <v>14.3</v>
      </c>
      <c r="U1464" s="3">
        <v>36</v>
      </c>
      <c r="V1464" s="3">
        <v>49</v>
      </c>
      <c r="W1464" s="3">
        <v>-26.5</v>
      </c>
      <c r="X1464" s="16">
        <v>163</v>
      </c>
      <c r="Y1464" s="7">
        <v>213</v>
      </c>
      <c r="Z1464" s="3">
        <v>-23.5</v>
      </c>
      <c r="AA1464" s="3">
        <v>18660.240000000002</v>
      </c>
      <c r="AB1464" s="3">
        <v>23385.78</v>
      </c>
      <c r="AC1464" s="3">
        <v>18660.240000000002</v>
      </c>
      <c r="AD1464" s="3">
        <v>24393.78</v>
      </c>
    </row>
    <row r="1465" spans="1:30" x14ac:dyDescent="0.3">
      <c r="A1465" s="3" t="s">
        <v>2599</v>
      </c>
      <c r="B1465" s="4">
        <v>27680</v>
      </c>
      <c r="C1465" s="4">
        <v>33</v>
      </c>
      <c r="D1465" s="4" t="s">
        <v>25</v>
      </c>
      <c r="E1465" s="5" t="s">
        <v>45</v>
      </c>
      <c r="F1465" s="3" t="s">
        <v>2600</v>
      </c>
      <c r="G1465" s="4" t="s">
        <v>86</v>
      </c>
      <c r="H1465" s="3" t="s">
        <v>831</v>
      </c>
      <c r="I1465" s="3" t="s">
        <v>175</v>
      </c>
      <c r="J1465" s="3" t="s">
        <v>89</v>
      </c>
      <c r="K1465" s="3" t="s">
        <v>89</v>
      </c>
      <c r="L1465" s="6" t="s">
        <v>175</v>
      </c>
      <c r="M1465" s="3" t="s">
        <v>184</v>
      </c>
      <c r="N1465" s="3" t="s">
        <v>2601</v>
      </c>
      <c r="O1465" s="3" t="s">
        <v>178</v>
      </c>
      <c r="P1465" s="3" t="s">
        <v>57</v>
      </c>
      <c r="Q1465" s="3" t="s">
        <v>31</v>
      </c>
      <c r="R1465" s="3">
        <v>9</v>
      </c>
      <c r="S1465" s="3">
        <v>11</v>
      </c>
      <c r="T1465" s="3">
        <v>-23.5</v>
      </c>
      <c r="U1465" s="3">
        <v>37</v>
      </c>
      <c r="V1465" s="3">
        <v>31</v>
      </c>
      <c r="W1465" s="3">
        <v>17</v>
      </c>
      <c r="X1465" s="32">
        <v>146</v>
      </c>
      <c r="Y1465" s="33">
        <v>106</v>
      </c>
      <c r="Z1465" s="3">
        <v>37.700000000000003</v>
      </c>
      <c r="AA1465" s="3">
        <v>18658.8</v>
      </c>
      <c r="AB1465" s="3">
        <v>13546.8</v>
      </c>
      <c r="AC1465" s="3">
        <v>18658.8</v>
      </c>
      <c r="AD1465" s="3">
        <v>13546.8</v>
      </c>
    </row>
    <row r="1466" spans="1:30" x14ac:dyDescent="0.3">
      <c r="A1466" s="3" t="s">
        <v>378</v>
      </c>
      <c r="B1466" s="4">
        <v>40455</v>
      </c>
      <c r="C1466" s="4">
        <v>137</v>
      </c>
      <c r="D1466" s="4" t="s">
        <v>25</v>
      </c>
      <c r="E1466" s="5" t="s">
        <v>45</v>
      </c>
      <c r="F1466" s="3" t="s">
        <v>379</v>
      </c>
      <c r="G1466" s="4" t="s">
        <v>86</v>
      </c>
      <c r="H1466" s="3" t="s">
        <v>174</v>
      </c>
      <c r="I1466" s="3" t="s">
        <v>252</v>
      </c>
      <c r="J1466" s="3" t="s">
        <v>104</v>
      </c>
      <c r="K1466" s="3" t="s">
        <v>104</v>
      </c>
      <c r="L1466" s="6" t="s">
        <v>252</v>
      </c>
      <c r="M1466" s="3" t="s">
        <v>184</v>
      </c>
      <c r="N1466" s="3" t="s">
        <v>380</v>
      </c>
      <c r="O1466" s="3" t="s">
        <v>92</v>
      </c>
      <c r="P1466" s="3" t="s">
        <v>194</v>
      </c>
      <c r="Q1466" s="3" t="s">
        <v>60</v>
      </c>
      <c r="R1466" s="3">
        <v>0</v>
      </c>
      <c r="S1466" s="3">
        <v>20</v>
      </c>
      <c r="T1466" s="3">
        <v>-99.6</v>
      </c>
      <c r="U1466" s="3">
        <v>0</v>
      </c>
      <c r="V1466" s="3">
        <v>43</v>
      </c>
      <c r="W1466" s="3">
        <v>-99.8</v>
      </c>
      <c r="X1466" s="32">
        <v>288</v>
      </c>
      <c r="Y1466" s="33">
        <v>373</v>
      </c>
      <c r="Z1466" s="3">
        <v>-22.8</v>
      </c>
      <c r="AA1466" s="3">
        <v>18653.150000000001</v>
      </c>
      <c r="AB1466" s="3">
        <v>22851.84</v>
      </c>
      <c r="AC1466" s="3">
        <v>21156.84</v>
      </c>
      <c r="AD1466" s="3">
        <v>27393.119999999999</v>
      </c>
    </row>
    <row r="1467" spans="1:30" x14ac:dyDescent="0.3">
      <c r="A1467" s="3" t="s">
        <v>238</v>
      </c>
      <c r="B1467" s="4">
        <v>100201</v>
      </c>
      <c r="C1467" s="4">
        <v>79</v>
      </c>
      <c r="D1467" s="4" t="s">
        <v>25</v>
      </c>
      <c r="E1467" s="5">
        <v>42971</v>
      </c>
      <c r="F1467" s="3" t="s">
        <v>239</v>
      </c>
      <c r="G1467" s="4" t="s">
        <v>86</v>
      </c>
      <c r="H1467" s="3" t="s">
        <v>174</v>
      </c>
      <c r="I1467" s="3" t="s">
        <v>240</v>
      </c>
      <c r="J1467" s="3" t="s">
        <v>146</v>
      </c>
      <c r="K1467" s="3" t="s">
        <v>146</v>
      </c>
      <c r="L1467" s="6" t="s">
        <v>240</v>
      </c>
      <c r="M1467" s="3" t="s">
        <v>241</v>
      </c>
      <c r="N1467" s="3" t="s">
        <v>242</v>
      </c>
      <c r="O1467" s="3" t="s">
        <v>178</v>
      </c>
      <c r="P1467" s="3" t="s">
        <v>51</v>
      </c>
      <c r="Q1467" s="3" t="s">
        <v>31</v>
      </c>
      <c r="X1467" s="32">
        <v>51</v>
      </c>
      <c r="Y1467" s="33"/>
      <c r="AA1467" s="3">
        <v>18640.560000000001</v>
      </c>
      <c r="AC1467" s="3">
        <v>18640.560000000001</v>
      </c>
    </row>
    <row r="1468" spans="1:30" x14ac:dyDescent="0.3">
      <c r="A1468" s="3" t="s">
        <v>4960</v>
      </c>
      <c r="B1468" s="4">
        <v>4825</v>
      </c>
      <c r="C1468" s="4">
        <v>53</v>
      </c>
      <c r="D1468" s="4" t="s">
        <v>25</v>
      </c>
      <c r="E1468" s="5" t="s">
        <v>45</v>
      </c>
      <c r="F1468" s="3" t="s">
        <v>4961</v>
      </c>
      <c r="G1468" s="4" t="s">
        <v>86</v>
      </c>
      <c r="H1468" s="3" t="s">
        <v>900</v>
      </c>
      <c r="I1468" s="3" t="s">
        <v>240</v>
      </c>
      <c r="J1468" s="3" t="s">
        <v>146</v>
      </c>
      <c r="K1468" s="3" t="s">
        <v>146</v>
      </c>
      <c r="L1468" s="6" t="s">
        <v>240</v>
      </c>
      <c r="M1468" s="3" t="s">
        <v>241</v>
      </c>
      <c r="N1468" s="3" t="s">
        <v>4962</v>
      </c>
      <c r="O1468" s="3" t="s">
        <v>178</v>
      </c>
      <c r="P1468" s="3" t="s">
        <v>26</v>
      </c>
      <c r="Q1468" s="3" t="s">
        <v>27</v>
      </c>
      <c r="R1468" s="3">
        <v>1</v>
      </c>
      <c r="S1468" s="3">
        <v>2</v>
      </c>
      <c r="T1468" s="3">
        <v>-50</v>
      </c>
      <c r="U1468" s="3">
        <v>4</v>
      </c>
      <c r="V1468" s="3">
        <v>9</v>
      </c>
      <c r="W1468" s="3">
        <v>-58.8</v>
      </c>
      <c r="X1468" s="32">
        <v>29</v>
      </c>
      <c r="Y1468" s="33">
        <v>37</v>
      </c>
      <c r="Z1468" s="3">
        <v>-22.3</v>
      </c>
      <c r="AA1468" s="3">
        <v>18574.8</v>
      </c>
      <c r="AB1468" s="3">
        <v>23904.959999999999</v>
      </c>
      <c r="AC1468" s="3">
        <v>18574.8</v>
      </c>
      <c r="AD1468" s="3">
        <v>23904.959999999999</v>
      </c>
    </row>
    <row r="1469" spans="1:30" x14ac:dyDescent="0.3">
      <c r="A1469" s="3" t="s">
        <v>2602</v>
      </c>
      <c r="B1469" s="4">
        <v>27780</v>
      </c>
      <c r="C1469" s="4">
        <v>77</v>
      </c>
      <c r="D1469" s="4" t="s">
        <v>25</v>
      </c>
      <c r="E1469" s="5" t="s">
        <v>45</v>
      </c>
      <c r="F1469" s="3" t="s">
        <v>2603</v>
      </c>
      <c r="G1469" s="4" t="s">
        <v>86</v>
      </c>
      <c r="H1469" s="3" t="s">
        <v>831</v>
      </c>
      <c r="I1469" s="3" t="s">
        <v>175</v>
      </c>
      <c r="J1469" s="3" t="s">
        <v>89</v>
      </c>
      <c r="K1469" s="3" t="s">
        <v>89</v>
      </c>
      <c r="L1469" s="6" t="s">
        <v>175</v>
      </c>
      <c r="M1469" s="3" t="s">
        <v>184</v>
      </c>
      <c r="N1469" s="3" t="s">
        <v>2604</v>
      </c>
      <c r="O1469" s="3" t="s">
        <v>178</v>
      </c>
      <c r="P1469" s="3" t="s">
        <v>57</v>
      </c>
      <c r="Q1469" s="3" t="s">
        <v>31</v>
      </c>
      <c r="R1469" s="3">
        <v>13</v>
      </c>
      <c r="S1469" s="3">
        <v>13</v>
      </c>
      <c r="T1469" s="3">
        <v>0</v>
      </c>
      <c r="U1469" s="3">
        <v>37</v>
      </c>
      <c r="V1469" s="3">
        <v>34</v>
      </c>
      <c r="W1469" s="3">
        <v>7.8</v>
      </c>
      <c r="X1469" s="32">
        <v>145</v>
      </c>
      <c r="Y1469" s="33">
        <v>145</v>
      </c>
      <c r="Z1469" s="3">
        <v>0.5</v>
      </c>
      <c r="AA1469" s="3">
        <v>18573.599999999999</v>
      </c>
      <c r="AB1469" s="3">
        <v>18488.400000000001</v>
      </c>
      <c r="AC1469" s="3">
        <v>18573.599999999999</v>
      </c>
      <c r="AD1469" s="3">
        <v>18488.400000000001</v>
      </c>
    </row>
    <row r="1470" spans="1:30" x14ac:dyDescent="0.3">
      <c r="A1470" s="3" t="s">
        <v>6004</v>
      </c>
      <c r="B1470" s="4">
        <v>45066</v>
      </c>
      <c r="C1470" s="4">
        <v>95</v>
      </c>
      <c r="D1470" s="4" t="s">
        <v>25</v>
      </c>
      <c r="E1470" s="5" t="s">
        <v>45</v>
      </c>
      <c r="F1470" s="3" t="s">
        <v>6005</v>
      </c>
      <c r="G1470" s="4" t="s">
        <v>86</v>
      </c>
      <c r="H1470" s="3" t="s">
        <v>299</v>
      </c>
      <c r="I1470" s="3" t="s">
        <v>299</v>
      </c>
      <c r="J1470" s="3" t="s">
        <v>104</v>
      </c>
      <c r="K1470" s="3" t="s">
        <v>104</v>
      </c>
      <c r="L1470" s="6" t="s">
        <v>299</v>
      </c>
      <c r="M1470" s="3" t="s">
        <v>317</v>
      </c>
      <c r="N1470" s="3" t="s">
        <v>6006</v>
      </c>
      <c r="O1470" s="3" t="s">
        <v>301</v>
      </c>
      <c r="P1470" s="3" t="s">
        <v>421</v>
      </c>
      <c r="Q1470" s="3" t="s">
        <v>27</v>
      </c>
      <c r="R1470" s="3">
        <v>25</v>
      </c>
      <c r="S1470" s="3">
        <v>17</v>
      </c>
      <c r="T1470" s="3">
        <v>47.8</v>
      </c>
      <c r="U1470" s="3">
        <v>63</v>
      </c>
      <c r="V1470" s="3">
        <v>78</v>
      </c>
      <c r="W1470" s="3">
        <v>-19</v>
      </c>
      <c r="X1470" s="32">
        <v>256</v>
      </c>
      <c r="Y1470" s="33">
        <v>297</v>
      </c>
      <c r="Z1470" s="3">
        <v>-13.8</v>
      </c>
      <c r="AA1470" s="3">
        <v>18573.060000000001</v>
      </c>
      <c r="AB1470" s="3">
        <v>21581.58</v>
      </c>
      <c r="AC1470" s="3">
        <v>18898.95</v>
      </c>
      <c r="AD1470" s="3">
        <v>21937.05</v>
      </c>
    </row>
    <row r="1471" spans="1:30" x14ac:dyDescent="0.3">
      <c r="A1471" s="3" t="s">
        <v>6007</v>
      </c>
      <c r="B1471" s="4">
        <v>26604</v>
      </c>
      <c r="C1471" s="4">
        <v>32</v>
      </c>
      <c r="D1471" s="4" t="s">
        <v>25</v>
      </c>
      <c r="E1471" s="5" t="s">
        <v>45</v>
      </c>
      <c r="F1471" s="3" t="s">
        <v>6008</v>
      </c>
      <c r="G1471" s="4" t="s">
        <v>86</v>
      </c>
      <c r="H1471" s="3" t="s">
        <v>812</v>
      </c>
      <c r="I1471" s="3" t="s">
        <v>175</v>
      </c>
      <c r="J1471" s="3" t="s">
        <v>104</v>
      </c>
      <c r="K1471" s="3" t="s">
        <v>104</v>
      </c>
      <c r="L1471" s="6" t="s">
        <v>175</v>
      </c>
      <c r="M1471" s="3" t="s">
        <v>176</v>
      </c>
      <c r="N1471" s="3" t="s">
        <v>6009</v>
      </c>
      <c r="O1471" s="3" t="s">
        <v>178</v>
      </c>
      <c r="P1471" s="3" t="s">
        <v>397</v>
      </c>
      <c r="Q1471" s="3" t="s">
        <v>31</v>
      </c>
      <c r="R1471" s="3">
        <v>6</v>
      </c>
      <c r="S1471" s="3">
        <v>10</v>
      </c>
      <c r="T1471" s="3">
        <v>-40</v>
      </c>
      <c r="U1471" s="3">
        <v>23</v>
      </c>
      <c r="V1471" s="3">
        <v>25</v>
      </c>
      <c r="W1471" s="3">
        <v>-8</v>
      </c>
      <c r="X1471" s="32">
        <v>106</v>
      </c>
      <c r="Y1471" s="33">
        <v>122</v>
      </c>
      <c r="Z1471" s="3">
        <v>-13.1</v>
      </c>
      <c r="AA1471" s="3">
        <v>18571.2</v>
      </c>
      <c r="AB1471" s="3">
        <v>21315.84</v>
      </c>
      <c r="AC1471" s="3">
        <v>18571.2</v>
      </c>
      <c r="AD1471" s="3">
        <v>21315.84</v>
      </c>
    </row>
    <row r="1472" spans="1:30" x14ac:dyDescent="0.3">
      <c r="A1472" s="3" t="s">
        <v>2605</v>
      </c>
      <c r="B1472" s="4">
        <v>88897</v>
      </c>
      <c r="C1472" s="4">
        <v>21</v>
      </c>
      <c r="D1472" s="4" t="s">
        <v>25</v>
      </c>
      <c r="E1472" s="5" t="s">
        <v>45</v>
      </c>
      <c r="F1472" s="3" t="s">
        <v>2606</v>
      </c>
      <c r="G1472" s="4" t="s">
        <v>86</v>
      </c>
      <c r="H1472" s="3" t="s">
        <v>245</v>
      </c>
      <c r="I1472" s="3" t="s">
        <v>245</v>
      </c>
      <c r="J1472" s="3" t="s">
        <v>104</v>
      </c>
      <c r="K1472" s="3" t="s">
        <v>104</v>
      </c>
      <c r="L1472" s="6" t="s">
        <v>245</v>
      </c>
      <c r="M1472" s="3" t="s">
        <v>529</v>
      </c>
      <c r="N1472" s="3" t="s">
        <v>2607</v>
      </c>
      <c r="O1472" s="3" t="s">
        <v>248</v>
      </c>
      <c r="P1472" s="3" t="s">
        <v>2608</v>
      </c>
      <c r="Q1472" s="3" t="s">
        <v>60</v>
      </c>
      <c r="R1472" s="3">
        <v>7</v>
      </c>
      <c r="S1472" s="3">
        <v>8</v>
      </c>
      <c r="T1472" s="3">
        <v>-18.899999999999999</v>
      </c>
      <c r="U1472" s="3">
        <v>20</v>
      </c>
      <c r="V1472" s="3">
        <v>43</v>
      </c>
      <c r="W1472" s="3">
        <v>-53.4</v>
      </c>
      <c r="X1472" s="32">
        <v>141</v>
      </c>
      <c r="Y1472" s="33">
        <v>127</v>
      </c>
      <c r="Z1472" s="3">
        <v>11.5</v>
      </c>
      <c r="AA1472" s="3">
        <v>18567.330000000002</v>
      </c>
      <c r="AB1472" s="3">
        <v>15999.42</v>
      </c>
      <c r="AC1472" s="3">
        <v>18567.330000000002</v>
      </c>
      <c r="AD1472" s="3">
        <v>15999.42</v>
      </c>
    </row>
    <row r="1473" spans="1:30" x14ac:dyDescent="0.3">
      <c r="A1473" s="3" t="s">
        <v>2609</v>
      </c>
      <c r="B1473" s="4">
        <v>52184</v>
      </c>
      <c r="C1473" s="4">
        <v>68</v>
      </c>
      <c r="D1473" s="4" t="s">
        <v>25</v>
      </c>
      <c r="E1473" s="5" t="s">
        <v>45</v>
      </c>
      <c r="F1473" s="3" t="s">
        <v>2610</v>
      </c>
      <c r="G1473" s="4" t="s">
        <v>86</v>
      </c>
      <c r="H1473" s="3" t="s">
        <v>87</v>
      </c>
      <c r="I1473" s="3" t="s">
        <v>88</v>
      </c>
      <c r="J1473" s="3" t="s">
        <v>104</v>
      </c>
      <c r="K1473" s="3" t="s">
        <v>104</v>
      </c>
      <c r="L1473" s="6" t="s">
        <v>88</v>
      </c>
      <c r="M1473" s="3" t="s">
        <v>90</v>
      </c>
      <c r="N1473" s="3" t="s">
        <v>2611</v>
      </c>
      <c r="O1473" s="3" t="s">
        <v>106</v>
      </c>
      <c r="P1473" s="3" t="s">
        <v>55</v>
      </c>
      <c r="Q1473" s="3" t="s">
        <v>31</v>
      </c>
      <c r="R1473" s="3">
        <v>12</v>
      </c>
      <c r="S1473" s="3">
        <v>42</v>
      </c>
      <c r="T1473" s="3">
        <v>-72.3</v>
      </c>
      <c r="U1473" s="3">
        <v>28</v>
      </c>
      <c r="V1473" s="3">
        <v>68</v>
      </c>
      <c r="W1473" s="3">
        <v>-58.5</v>
      </c>
      <c r="X1473" s="32">
        <v>193</v>
      </c>
      <c r="Y1473" s="33">
        <v>305</v>
      </c>
      <c r="Z1473" s="3">
        <v>-36.5</v>
      </c>
      <c r="AA1473" s="3">
        <v>18559.87</v>
      </c>
      <c r="AB1473" s="3">
        <v>26217.439999999999</v>
      </c>
      <c r="AC1473" s="3">
        <v>22115.56</v>
      </c>
      <c r="AD1473" s="3">
        <v>34078.58</v>
      </c>
    </row>
    <row r="1474" spans="1:30" x14ac:dyDescent="0.3">
      <c r="A1474" s="3" t="s">
        <v>723</v>
      </c>
      <c r="B1474" s="4">
        <v>15866</v>
      </c>
      <c r="C1474" s="4">
        <v>45</v>
      </c>
      <c r="D1474" s="4" t="s">
        <v>25</v>
      </c>
      <c r="E1474" s="5">
        <v>43209</v>
      </c>
      <c r="F1474" s="3" t="s">
        <v>724</v>
      </c>
      <c r="G1474" s="4" t="s">
        <v>86</v>
      </c>
      <c r="H1474" s="3" t="s">
        <v>721</v>
      </c>
      <c r="I1474" s="3" t="s">
        <v>228</v>
      </c>
      <c r="J1474" s="3" t="s">
        <v>228</v>
      </c>
      <c r="K1474" s="3" t="s">
        <v>132</v>
      </c>
      <c r="L1474" s="6" t="s">
        <v>228</v>
      </c>
      <c r="M1474" s="3" t="s">
        <v>228</v>
      </c>
      <c r="N1474" s="3" t="s">
        <v>725</v>
      </c>
      <c r="O1474" s="3" t="s">
        <v>178</v>
      </c>
      <c r="P1474" s="3" t="s">
        <v>128</v>
      </c>
      <c r="Q1474" s="3" t="s">
        <v>60</v>
      </c>
      <c r="R1474" s="3">
        <v>5</v>
      </c>
      <c r="U1474" s="3">
        <v>15</v>
      </c>
      <c r="X1474" s="32">
        <v>67</v>
      </c>
      <c r="Y1474" s="33"/>
      <c r="AA1474" s="3">
        <v>18548.28</v>
      </c>
      <c r="AC1474" s="3">
        <v>18548.28</v>
      </c>
    </row>
    <row r="1475" spans="1:30" x14ac:dyDescent="0.3">
      <c r="A1475" s="3" t="s">
        <v>6016</v>
      </c>
      <c r="B1475" s="4">
        <v>5362</v>
      </c>
      <c r="C1475" s="4">
        <v>49</v>
      </c>
      <c r="D1475" s="4" t="s">
        <v>25</v>
      </c>
      <c r="E1475" s="5" t="s">
        <v>45</v>
      </c>
      <c r="F1475" s="3" t="s">
        <v>6017</v>
      </c>
      <c r="G1475" s="4" t="s">
        <v>86</v>
      </c>
      <c r="H1475" s="3" t="s">
        <v>900</v>
      </c>
      <c r="I1475" s="3" t="s">
        <v>240</v>
      </c>
      <c r="J1475" s="3" t="s">
        <v>104</v>
      </c>
      <c r="K1475" s="3" t="s">
        <v>104</v>
      </c>
      <c r="L1475" s="6" t="s">
        <v>240</v>
      </c>
      <c r="M1475" s="3" t="s">
        <v>712</v>
      </c>
      <c r="N1475" s="3" t="s">
        <v>6018</v>
      </c>
      <c r="O1475" s="3" t="s">
        <v>178</v>
      </c>
      <c r="P1475" s="3" t="s">
        <v>26</v>
      </c>
      <c r="Q1475" s="3" t="s">
        <v>27</v>
      </c>
      <c r="R1475" s="3">
        <v>5</v>
      </c>
      <c r="S1475" s="3">
        <v>105</v>
      </c>
      <c r="T1475" s="3">
        <v>-95.2</v>
      </c>
      <c r="U1475" s="3">
        <v>26</v>
      </c>
      <c r="V1475" s="3">
        <v>105</v>
      </c>
      <c r="W1475" s="3">
        <v>-75.2</v>
      </c>
      <c r="X1475" s="32">
        <v>80</v>
      </c>
      <c r="Y1475" s="33">
        <v>105</v>
      </c>
      <c r="Z1475" s="3">
        <v>-23.8</v>
      </c>
      <c r="AA1475" s="3">
        <v>18525.12</v>
      </c>
      <c r="AB1475" s="3">
        <v>23247</v>
      </c>
      <c r="AC1475" s="3">
        <v>18968.64</v>
      </c>
      <c r="AD1475" s="3">
        <v>23247</v>
      </c>
    </row>
    <row r="1476" spans="1:30" x14ac:dyDescent="0.3">
      <c r="A1476" s="3" t="s">
        <v>1107</v>
      </c>
      <c r="B1476" s="4">
        <v>67118</v>
      </c>
      <c r="C1476" s="4">
        <v>115</v>
      </c>
      <c r="D1476" s="4" t="s">
        <v>25</v>
      </c>
      <c r="E1476" s="5" t="s">
        <v>45</v>
      </c>
      <c r="F1476" s="3" t="s">
        <v>1108</v>
      </c>
      <c r="G1476" s="4" t="s">
        <v>86</v>
      </c>
      <c r="H1476" s="3" t="s">
        <v>116</v>
      </c>
      <c r="I1476" s="3" t="s">
        <v>116</v>
      </c>
      <c r="J1476" s="3" t="s">
        <v>116</v>
      </c>
      <c r="K1476" s="3" t="s">
        <v>132</v>
      </c>
      <c r="L1476" s="6" t="s">
        <v>191</v>
      </c>
      <c r="M1476" s="3" t="s">
        <v>211</v>
      </c>
      <c r="N1476" s="3" t="s">
        <v>1109</v>
      </c>
      <c r="O1476" s="3" t="s">
        <v>92</v>
      </c>
      <c r="P1476" s="3" t="s">
        <v>41</v>
      </c>
      <c r="Q1476" s="3" t="s">
        <v>31</v>
      </c>
      <c r="R1476" s="3">
        <v>3</v>
      </c>
      <c r="S1476" s="3">
        <v>4</v>
      </c>
      <c r="T1476" s="3">
        <v>-5.6</v>
      </c>
      <c r="U1476" s="3">
        <v>15</v>
      </c>
      <c r="V1476" s="3">
        <v>13</v>
      </c>
      <c r="W1476" s="3">
        <v>22.2</v>
      </c>
      <c r="X1476" s="32">
        <v>55</v>
      </c>
      <c r="Y1476" s="33">
        <v>41</v>
      </c>
      <c r="Z1476" s="3">
        <v>35.299999999999997</v>
      </c>
      <c r="AA1476" s="3">
        <v>18504.490000000002</v>
      </c>
      <c r="AB1476" s="3">
        <v>13902.84</v>
      </c>
      <c r="AC1476" s="3">
        <v>19718.990000000002</v>
      </c>
      <c r="AD1476" s="3">
        <v>14577.84</v>
      </c>
    </row>
    <row r="1477" spans="1:30" x14ac:dyDescent="0.3">
      <c r="A1477" s="3" t="s">
        <v>6019</v>
      </c>
      <c r="B1477" s="4">
        <v>44275</v>
      </c>
      <c r="C1477" s="4">
        <v>55</v>
      </c>
      <c r="D1477" s="4" t="s">
        <v>25</v>
      </c>
      <c r="E1477" s="5" t="s">
        <v>45</v>
      </c>
      <c r="F1477" s="3" t="s">
        <v>6020</v>
      </c>
      <c r="G1477" s="4" t="s">
        <v>86</v>
      </c>
      <c r="H1477" s="3" t="s">
        <v>299</v>
      </c>
      <c r="I1477" s="3" t="s">
        <v>299</v>
      </c>
      <c r="J1477" s="3" t="s">
        <v>104</v>
      </c>
      <c r="K1477" s="3" t="s">
        <v>104</v>
      </c>
      <c r="L1477" s="6" t="s">
        <v>299</v>
      </c>
      <c r="M1477" s="3" t="s">
        <v>184</v>
      </c>
      <c r="N1477" s="3" t="s">
        <v>6021</v>
      </c>
      <c r="O1477" s="3" t="s">
        <v>301</v>
      </c>
      <c r="P1477" s="3" t="s">
        <v>55</v>
      </c>
      <c r="Q1477" s="3" t="s">
        <v>31</v>
      </c>
      <c r="R1477" s="3">
        <v>23</v>
      </c>
      <c r="S1477" s="3">
        <v>18</v>
      </c>
      <c r="T1477" s="3">
        <v>33.299999999999997</v>
      </c>
      <c r="U1477" s="3">
        <v>69</v>
      </c>
      <c r="V1477" s="3">
        <v>54</v>
      </c>
      <c r="W1477" s="3">
        <v>26.9</v>
      </c>
      <c r="X1477" s="32">
        <v>278</v>
      </c>
      <c r="Y1477" s="33">
        <v>280</v>
      </c>
      <c r="Z1477" s="3">
        <v>-0.7</v>
      </c>
      <c r="AA1477" s="3">
        <v>18490.060000000001</v>
      </c>
      <c r="AB1477" s="3">
        <v>18687.2</v>
      </c>
      <c r="AC1477" s="3">
        <v>18916.060000000001</v>
      </c>
      <c r="AD1477" s="3">
        <v>19123.2</v>
      </c>
    </row>
    <row r="1478" spans="1:30" x14ac:dyDescent="0.3">
      <c r="A1478" s="3" t="s">
        <v>2612</v>
      </c>
      <c r="B1478" s="4">
        <v>33523</v>
      </c>
      <c r="C1478" s="4">
        <v>131</v>
      </c>
      <c r="D1478" s="4" t="s">
        <v>25</v>
      </c>
      <c r="E1478" s="5" t="s">
        <v>45</v>
      </c>
      <c r="F1478" s="3" t="s">
        <v>2613</v>
      </c>
      <c r="G1478" s="4" t="s">
        <v>86</v>
      </c>
      <c r="H1478" s="3" t="s">
        <v>252</v>
      </c>
      <c r="I1478" s="3" t="s">
        <v>252</v>
      </c>
      <c r="J1478" s="3" t="s">
        <v>104</v>
      </c>
      <c r="K1478" s="3" t="s">
        <v>104</v>
      </c>
      <c r="L1478" s="6" t="s">
        <v>252</v>
      </c>
      <c r="M1478" s="3" t="s">
        <v>184</v>
      </c>
      <c r="N1478" s="3" t="s">
        <v>2614</v>
      </c>
      <c r="O1478" s="3" t="s">
        <v>311</v>
      </c>
      <c r="P1478" s="3" t="s">
        <v>2615</v>
      </c>
      <c r="Q1478" s="3" t="s">
        <v>31</v>
      </c>
      <c r="R1478" s="3">
        <v>12</v>
      </c>
      <c r="U1478" s="3">
        <v>26</v>
      </c>
      <c r="V1478" s="3">
        <v>0</v>
      </c>
      <c r="W1478" s="3">
        <v>61804.800000000003</v>
      </c>
      <c r="X1478" s="32">
        <v>169</v>
      </c>
      <c r="Y1478" s="33">
        <v>200</v>
      </c>
      <c r="Z1478" s="3">
        <v>-15.7</v>
      </c>
      <c r="AA1478" s="3">
        <v>18486.87</v>
      </c>
      <c r="AB1478" s="3">
        <v>21361.95</v>
      </c>
      <c r="AC1478" s="3">
        <v>19466.07</v>
      </c>
      <c r="AD1478" s="3">
        <v>23102.43</v>
      </c>
    </row>
    <row r="1479" spans="1:30" x14ac:dyDescent="0.3">
      <c r="A1479" s="3" t="s">
        <v>2616</v>
      </c>
      <c r="B1479" s="4">
        <v>17826</v>
      </c>
      <c r="C1479" s="4">
        <v>108</v>
      </c>
      <c r="D1479" s="4" t="s">
        <v>25</v>
      </c>
      <c r="E1479" s="5" t="s">
        <v>45</v>
      </c>
      <c r="F1479" s="3" t="s">
        <v>2617</v>
      </c>
      <c r="G1479" s="4" t="s">
        <v>86</v>
      </c>
      <c r="H1479" s="3" t="s">
        <v>731</v>
      </c>
      <c r="I1479" s="3" t="s">
        <v>175</v>
      </c>
      <c r="J1479" s="3" t="s">
        <v>89</v>
      </c>
      <c r="K1479" s="3" t="s">
        <v>89</v>
      </c>
      <c r="L1479" s="6" t="s">
        <v>175</v>
      </c>
      <c r="M1479" s="3" t="s">
        <v>176</v>
      </c>
      <c r="N1479" s="3" t="s">
        <v>2618</v>
      </c>
      <c r="O1479" s="3" t="s">
        <v>178</v>
      </c>
      <c r="P1479" s="3" t="s">
        <v>49</v>
      </c>
      <c r="Q1479" s="3" t="s">
        <v>50</v>
      </c>
      <c r="R1479" s="3">
        <v>11</v>
      </c>
      <c r="S1479" s="3">
        <v>11</v>
      </c>
      <c r="T1479" s="3">
        <v>0</v>
      </c>
      <c r="U1479" s="3">
        <v>40</v>
      </c>
      <c r="V1479" s="3">
        <v>40</v>
      </c>
      <c r="W1479" s="3">
        <v>-0.4</v>
      </c>
      <c r="X1479" s="32">
        <v>188</v>
      </c>
      <c r="Y1479" s="33">
        <v>185</v>
      </c>
      <c r="Z1479" s="3">
        <v>1.7</v>
      </c>
      <c r="AA1479" s="3">
        <v>18474.62</v>
      </c>
      <c r="AB1479" s="3">
        <v>18152.009999999998</v>
      </c>
      <c r="AC1479" s="3">
        <v>19226.62</v>
      </c>
      <c r="AD1479" s="3">
        <v>18911.009999999998</v>
      </c>
    </row>
    <row r="1480" spans="1:30" x14ac:dyDescent="0.3">
      <c r="A1480" s="3" t="s">
        <v>639</v>
      </c>
      <c r="B1480" s="4">
        <v>75165</v>
      </c>
      <c r="C1480" s="4">
        <v>91</v>
      </c>
      <c r="D1480" s="4" t="s">
        <v>25</v>
      </c>
      <c r="E1480" s="5">
        <v>43186</v>
      </c>
      <c r="F1480" s="3" t="s">
        <v>640</v>
      </c>
      <c r="G1480" s="4" t="s">
        <v>86</v>
      </c>
      <c r="H1480" s="3" t="s">
        <v>252</v>
      </c>
      <c r="I1480" s="3" t="s">
        <v>252</v>
      </c>
      <c r="J1480" s="3" t="s">
        <v>132</v>
      </c>
      <c r="K1480" s="3" t="s">
        <v>132</v>
      </c>
      <c r="L1480" s="6" t="s">
        <v>252</v>
      </c>
      <c r="M1480" s="3" t="s">
        <v>184</v>
      </c>
      <c r="N1480" s="3" t="s">
        <v>641</v>
      </c>
      <c r="O1480" s="3" t="s">
        <v>92</v>
      </c>
      <c r="P1480" s="3" t="s">
        <v>397</v>
      </c>
      <c r="Q1480" s="3" t="s">
        <v>31</v>
      </c>
      <c r="R1480" s="3">
        <v>32</v>
      </c>
      <c r="U1480" s="3">
        <v>80</v>
      </c>
      <c r="X1480" s="32">
        <v>80</v>
      </c>
      <c r="Y1480" s="33"/>
      <c r="AA1480" s="3">
        <v>18451.2</v>
      </c>
      <c r="AC1480" s="3">
        <v>18451.2</v>
      </c>
    </row>
    <row r="1481" spans="1:30" x14ac:dyDescent="0.3">
      <c r="A1481" s="3" t="s">
        <v>2619</v>
      </c>
      <c r="B1481" s="4">
        <v>34605</v>
      </c>
      <c r="C1481" s="4">
        <v>59</v>
      </c>
      <c r="D1481" s="4" t="s">
        <v>25</v>
      </c>
      <c r="E1481" s="5" t="s">
        <v>45</v>
      </c>
      <c r="F1481" s="3" t="s">
        <v>2620</v>
      </c>
      <c r="G1481" s="4" t="s">
        <v>86</v>
      </c>
      <c r="H1481" s="3" t="s">
        <v>252</v>
      </c>
      <c r="I1481" s="3" t="s">
        <v>252</v>
      </c>
      <c r="J1481" s="3" t="s">
        <v>146</v>
      </c>
      <c r="K1481" s="3" t="s">
        <v>146</v>
      </c>
      <c r="L1481" s="6" t="s">
        <v>252</v>
      </c>
      <c r="M1481" s="3" t="s">
        <v>184</v>
      </c>
      <c r="N1481" s="3" t="s">
        <v>2621</v>
      </c>
      <c r="O1481" s="3" t="s">
        <v>311</v>
      </c>
      <c r="P1481" s="3" t="s">
        <v>63</v>
      </c>
      <c r="Q1481" s="3" t="s">
        <v>31</v>
      </c>
      <c r="R1481" s="3">
        <v>6</v>
      </c>
      <c r="S1481" s="3">
        <v>6</v>
      </c>
      <c r="T1481" s="3">
        <v>-8.3000000000000007</v>
      </c>
      <c r="U1481" s="3">
        <v>17</v>
      </c>
      <c r="V1481" s="3">
        <v>20</v>
      </c>
      <c r="W1481" s="3">
        <v>-14.2</v>
      </c>
      <c r="X1481" s="32">
        <v>64</v>
      </c>
      <c r="Y1481" s="33">
        <v>97</v>
      </c>
      <c r="Z1481" s="3">
        <v>-34.6</v>
      </c>
      <c r="AA1481" s="3">
        <v>18444.439999999999</v>
      </c>
      <c r="AB1481" s="3">
        <v>27760.49</v>
      </c>
      <c r="AC1481" s="3">
        <v>19260.439999999999</v>
      </c>
      <c r="AD1481" s="3">
        <v>29470.49</v>
      </c>
    </row>
    <row r="1482" spans="1:30" x14ac:dyDescent="0.3">
      <c r="A1482" s="3" t="s">
        <v>111</v>
      </c>
      <c r="B1482" s="4">
        <v>56768</v>
      </c>
      <c r="C1482" s="4">
        <v>111</v>
      </c>
      <c r="D1482" s="4" t="s">
        <v>25</v>
      </c>
      <c r="E1482" s="5">
        <v>43237</v>
      </c>
      <c r="F1482" s="3" t="s">
        <v>112</v>
      </c>
      <c r="G1482" s="4" t="s">
        <v>86</v>
      </c>
      <c r="H1482" s="3" t="s">
        <v>87</v>
      </c>
      <c r="I1482" s="3" t="s">
        <v>88</v>
      </c>
      <c r="J1482" s="3" t="s">
        <v>89</v>
      </c>
      <c r="K1482" s="3" t="s">
        <v>89</v>
      </c>
      <c r="L1482" s="6" t="s">
        <v>88</v>
      </c>
      <c r="M1482" s="3" t="s">
        <v>90</v>
      </c>
      <c r="N1482" s="3" t="s">
        <v>113</v>
      </c>
      <c r="O1482" s="3" t="s">
        <v>92</v>
      </c>
      <c r="P1482" s="3" t="s">
        <v>32</v>
      </c>
      <c r="Q1482" s="3" t="s">
        <v>60</v>
      </c>
      <c r="R1482" s="3">
        <v>14</v>
      </c>
      <c r="U1482" s="3">
        <v>52</v>
      </c>
      <c r="X1482" s="32">
        <v>178</v>
      </c>
      <c r="Y1482" s="33"/>
      <c r="AA1482" s="3">
        <v>18369.599999999999</v>
      </c>
      <c r="AC1482" s="3">
        <v>18369.599999999999</v>
      </c>
    </row>
    <row r="1483" spans="1:30" x14ac:dyDescent="0.3">
      <c r="A1483" s="3" t="s">
        <v>2622</v>
      </c>
      <c r="B1483" s="4">
        <v>63625</v>
      </c>
      <c r="C1483" s="4">
        <v>147</v>
      </c>
      <c r="D1483" s="4" t="s">
        <v>25</v>
      </c>
      <c r="E1483" s="5" t="s">
        <v>45</v>
      </c>
      <c r="F1483" s="3" t="s">
        <v>2623</v>
      </c>
      <c r="G1483" s="4" t="s">
        <v>86</v>
      </c>
      <c r="H1483" s="3" t="s">
        <v>116</v>
      </c>
      <c r="I1483" s="3" t="s">
        <v>153</v>
      </c>
      <c r="J1483" s="3" t="s">
        <v>89</v>
      </c>
      <c r="K1483" s="3" t="s">
        <v>132</v>
      </c>
      <c r="L1483" s="6" t="s">
        <v>116</v>
      </c>
      <c r="M1483" s="3" t="s">
        <v>1930</v>
      </c>
      <c r="N1483" s="3" t="s">
        <v>2624</v>
      </c>
      <c r="O1483" s="3" t="s">
        <v>119</v>
      </c>
      <c r="P1483" s="3" t="s">
        <v>51</v>
      </c>
      <c r="Q1483" s="3" t="s">
        <v>31</v>
      </c>
      <c r="R1483" s="3">
        <v>17</v>
      </c>
      <c r="S1483" s="3">
        <v>13</v>
      </c>
      <c r="T1483" s="3">
        <v>28</v>
      </c>
      <c r="U1483" s="3">
        <v>51</v>
      </c>
      <c r="V1483" s="3">
        <v>44</v>
      </c>
      <c r="W1483" s="3">
        <v>15.9</v>
      </c>
      <c r="X1483" s="32">
        <v>204</v>
      </c>
      <c r="Y1483" s="33">
        <v>198</v>
      </c>
      <c r="Z1483" s="3">
        <v>2.9</v>
      </c>
      <c r="AA1483" s="3">
        <v>18336</v>
      </c>
      <c r="AB1483" s="3">
        <v>17814</v>
      </c>
      <c r="AC1483" s="3">
        <v>18336</v>
      </c>
      <c r="AD1483" s="3">
        <v>17814</v>
      </c>
    </row>
    <row r="1484" spans="1:30" x14ac:dyDescent="0.3">
      <c r="A1484" s="3" t="s">
        <v>2625</v>
      </c>
      <c r="B1484" s="4">
        <v>27551</v>
      </c>
      <c r="C1484" s="4">
        <v>45</v>
      </c>
      <c r="D1484" s="4" t="s">
        <v>25</v>
      </c>
      <c r="E1484" s="5" t="s">
        <v>45</v>
      </c>
      <c r="F1484" s="3" t="s">
        <v>2626</v>
      </c>
      <c r="G1484" s="4" t="s">
        <v>86</v>
      </c>
      <c r="H1484" s="3" t="s">
        <v>831</v>
      </c>
      <c r="I1484" s="3" t="s">
        <v>175</v>
      </c>
      <c r="J1484" s="3" t="s">
        <v>132</v>
      </c>
      <c r="K1484" s="3" t="s">
        <v>132</v>
      </c>
      <c r="L1484" s="6" t="s">
        <v>175</v>
      </c>
      <c r="M1484" s="3" t="s">
        <v>184</v>
      </c>
      <c r="N1484" s="3" t="s">
        <v>2627</v>
      </c>
      <c r="O1484" s="3" t="s">
        <v>178</v>
      </c>
      <c r="P1484" s="3" t="s">
        <v>57</v>
      </c>
      <c r="Q1484" s="3" t="s">
        <v>31</v>
      </c>
      <c r="R1484" s="3">
        <v>9</v>
      </c>
      <c r="S1484" s="3">
        <v>13</v>
      </c>
      <c r="T1484" s="3">
        <v>-27.3</v>
      </c>
      <c r="U1484" s="3">
        <v>37</v>
      </c>
      <c r="V1484" s="3">
        <v>29</v>
      </c>
      <c r="W1484" s="3">
        <v>28</v>
      </c>
      <c r="X1484" s="32">
        <v>149</v>
      </c>
      <c r="Y1484" s="33">
        <v>97</v>
      </c>
      <c r="Z1484" s="3">
        <v>54.5</v>
      </c>
      <c r="AA1484" s="3">
        <v>18334.8</v>
      </c>
      <c r="AB1484" s="3">
        <v>11602.85</v>
      </c>
      <c r="AC1484" s="3">
        <v>19491.84</v>
      </c>
      <c r="AD1484" s="3">
        <v>12231.17</v>
      </c>
    </row>
    <row r="1485" spans="1:30" x14ac:dyDescent="0.3">
      <c r="A1485" s="3" t="s">
        <v>1110</v>
      </c>
      <c r="B1485" s="4">
        <v>62114</v>
      </c>
      <c r="C1485" s="4">
        <v>89</v>
      </c>
      <c r="D1485" s="4" t="s">
        <v>25</v>
      </c>
      <c r="E1485" s="5" t="s">
        <v>45</v>
      </c>
      <c r="F1485" s="3" t="s">
        <v>1111</v>
      </c>
      <c r="G1485" s="4" t="s">
        <v>86</v>
      </c>
      <c r="H1485" s="3" t="s">
        <v>116</v>
      </c>
      <c r="I1485" s="3" t="s">
        <v>116</v>
      </c>
      <c r="J1485" s="3" t="s">
        <v>116</v>
      </c>
      <c r="K1485" s="3" t="s">
        <v>89</v>
      </c>
      <c r="L1485" s="6" t="s">
        <v>116</v>
      </c>
      <c r="M1485" s="3" t="s">
        <v>947</v>
      </c>
      <c r="N1485" s="3" t="s">
        <v>1112</v>
      </c>
      <c r="O1485" s="3" t="s">
        <v>119</v>
      </c>
      <c r="P1485" s="3" t="s">
        <v>1000</v>
      </c>
      <c r="Q1485" s="3" t="s">
        <v>60</v>
      </c>
      <c r="R1485" s="3">
        <v>21</v>
      </c>
      <c r="U1485" s="3">
        <v>60</v>
      </c>
      <c r="V1485" s="3">
        <v>28</v>
      </c>
      <c r="W1485" s="3">
        <v>114.3</v>
      </c>
      <c r="X1485" s="32">
        <v>232</v>
      </c>
      <c r="Y1485" s="33">
        <v>200</v>
      </c>
      <c r="Z1485" s="3">
        <v>16</v>
      </c>
      <c r="AA1485" s="3">
        <v>18325.3</v>
      </c>
      <c r="AB1485" s="3">
        <v>15382.39</v>
      </c>
      <c r="AC1485" s="3">
        <v>18325.3</v>
      </c>
      <c r="AD1485" s="3">
        <v>15382.39</v>
      </c>
    </row>
    <row r="1486" spans="1:30" x14ac:dyDescent="0.3">
      <c r="A1486" s="3" t="s">
        <v>2628</v>
      </c>
      <c r="B1486" s="4">
        <v>35566</v>
      </c>
      <c r="C1486" s="4">
        <v>61</v>
      </c>
      <c r="D1486" s="4" t="s">
        <v>25</v>
      </c>
      <c r="E1486" s="5" t="s">
        <v>45</v>
      </c>
      <c r="F1486" s="3" t="s">
        <v>2629</v>
      </c>
      <c r="G1486" s="4" t="s">
        <v>86</v>
      </c>
      <c r="H1486" s="3" t="s">
        <v>252</v>
      </c>
      <c r="I1486" s="3" t="s">
        <v>252</v>
      </c>
      <c r="J1486" s="3" t="s">
        <v>89</v>
      </c>
      <c r="K1486" s="3" t="s">
        <v>89</v>
      </c>
      <c r="L1486" s="6" t="s">
        <v>252</v>
      </c>
      <c r="M1486" s="3" t="s">
        <v>154</v>
      </c>
      <c r="N1486" s="3" t="s">
        <v>2630</v>
      </c>
      <c r="O1486" s="3" t="s">
        <v>311</v>
      </c>
      <c r="P1486" s="3" t="s">
        <v>2631</v>
      </c>
      <c r="Q1486" s="3" t="s">
        <v>31</v>
      </c>
      <c r="R1486" s="3">
        <v>12</v>
      </c>
      <c r="S1486" s="3">
        <v>12</v>
      </c>
      <c r="T1486" s="3">
        <v>0</v>
      </c>
      <c r="U1486" s="3">
        <v>43</v>
      </c>
      <c r="V1486" s="3">
        <v>30</v>
      </c>
      <c r="W1486" s="3">
        <v>43.3</v>
      </c>
      <c r="X1486" s="32">
        <v>177</v>
      </c>
      <c r="Y1486" s="33">
        <v>179</v>
      </c>
      <c r="Z1486" s="3">
        <v>-1.3</v>
      </c>
      <c r="AA1486" s="3">
        <v>18300.240000000002</v>
      </c>
      <c r="AB1486" s="3">
        <v>18886.259999999998</v>
      </c>
      <c r="AC1486" s="3">
        <v>19668.240000000002</v>
      </c>
      <c r="AD1486" s="3">
        <v>19918.259999999998</v>
      </c>
    </row>
    <row r="1487" spans="1:30" x14ac:dyDescent="0.3">
      <c r="A1487" s="3" t="s">
        <v>1113</v>
      </c>
      <c r="B1487" s="4">
        <v>57113</v>
      </c>
      <c r="C1487" s="4">
        <v>128</v>
      </c>
      <c r="D1487" s="4" t="s">
        <v>25</v>
      </c>
      <c r="E1487" s="5" t="s">
        <v>45</v>
      </c>
      <c r="F1487" s="3" t="s">
        <v>1114</v>
      </c>
      <c r="G1487" s="4" t="s">
        <v>86</v>
      </c>
      <c r="H1487" s="3" t="s">
        <v>116</v>
      </c>
      <c r="I1487" s="3" t="s">
        <v>116</v>
      </c>
      <c r="J1487" s="3" t="s">
        <v>116</v>
      </c>
      <c r="K1487" s="3" t="s">
        <v>132</v>
      </c>
      <c r="L1487" s="6" t="s">
        <v>116</v>
      </c>
      <c r="M1487" s="3" t="s">
        <v>989</v>
      </c>
      <c r="N1487" s="3" t="s">
        <v>1115</v>
      </c>
      <c r="O1487" s="3" t="s">
        <v>119</v>
      </c>
      <c r="P1487" s="3" t="s">
        <v>28</v>
      </c>
      <c r="Q1487" s="3" t="s">
        <v>31</v>
      </c>
      <c r="R1487" s="3">
        <v>14</v>
      </c>
      <c r="S1487" s="3">
        <v>9</v>
      </c>
      <c r="T1487" s="3">
        <v>49.5</v>
      </c>
      <c r="U1487" s="3">
        <v>39</v>
      </c>
      <c r="V1487" s="3">
        <v>30</v>
      </c>
      <c r="W1487" s="3">
        <v>27.1</v>
      </c>
      <c r="X1487" s="32">
        <v>151</v>
      </c>
      <c r="Y1487" s="33">
        <v>111</v>
      </c>
      <c r="Z1487" s="3">
        <v>35.9</v>
      </c>
      <c r="AA1487" s="3">
        <v>18272.240000000002</v>
      </c>
      <c r="AB1487" s="3">
        <v>14233.17</v>
      </c>
      <c r="AC1487" s="3">
        <v>18272.240000000002</v>
      </c>
      <c r="AD1487" s="3">
        <v>14233.17</v>
      </c>
    </row>
    <row r="1488" spans="1:30" x14ac:dyDescent="0.3">
      <c r="A1488" s="3" t="s">
        <v>2632</v>
      </c>
      <c r="B1488" s="4">
        <v>34122</v>
      </c>
      <c r="C1488" s="4">
        <v>64</v>
      </c>
      <c r="D1488" s="4" t="s">
        <v>25</v>
      </c>
      <c r="E1488" s="5" t="s">
        <v>45</v>
      </c>
      <c r="F1488" s="3" t="s">
        <v>2633</v>
      </c>
      <c r="G1488" s="4" t="s">
        <v>86</v>
      </c>
      <c r="H1488" s="3" t="s">
        <v>252</v>
      </c>
      <c r="I1488" s="3" t="s">
        <v>252</v>
      </c>
      <c r="J1488" s="3" t="s">
        <v>146</v>
      </c>
      <c r="K1488" s="3" t="s">
        <v>146</v>
      </c>
      <c r="L1488" s="6" t="s">
        <v>252</v>
      </c>
      <c r="M1488" s="3" t="s">
        <v>154</v>
      </c>
      <c r="N1488" s="3" t="s">
        <v>2634</v>
      </c>
      <c r="O1488" s="3" t="s">
        <v>311</v>
      </c>
      <c r="P1488" s="3" t="s">
        <v>66</v>
      </c>
      <c r="Q1488" s="3" t="s">
        <v>60</v>
      </c>
      <c r="R1488" s="3">
        <v>2</v>
      </c>
      <c r="S1488" s="3">
        <v>3</v>
      </c>
      <c r="T1488" s="3">
        <v>-50</v>
      </c>
      <c r="U1488" s="3">
        <v>10</v>
      </c>
      <c r="V1488" s="3">
        <v>11</v>
      </c>
      <c r="W1488" s="3">
        <v>-13.6</v>
      </c>
      <c r="X1488" s="32">
        <v>43</v>
      </c>
      <c r="Y1488" s="33">
        <v>54</v>
      </c>
      <c r="Z1488" s="3">
        <v>-19.600000000000001</v>
      </c>
      <c r="AA1488" s="3">
        <v>18266.64</v>
      </c>
      <c r="AB1488" s="3">
        <v>22726.68</v>
      </c>
      <c r="AC1488" s="3">
        <v>19886.64</v>
      </c>
      <c r="AD1488" s="3">
        <v>24742.68</v>
      </c>
    </row>
    <row r="1489" spans="1:30" x14ac:dyDescent="0.3">
      <c r="A1489" s="3" t="s">
        <v>801</v>
      </c>
      <c r="B1489" s="4">
        <v>18858</v>
      </c>
      <c r="C1489" s="4">
        <v>52</v>
      </c>
      <c r="D1489" s="4" t="s">
        <v>25</v>
      </c>
      <c r="E1489" s="5">
        <v>43278</v>
      </c>
      <c r="F1489" s="3" t="s">
        <v>802</v>
      </c>
      <c r="G1489" s="4" t="s">
        <v>86</v>
      </c>
      <c r="H1489" s="3" t="s">
        <v>758</v>
      </c>
      <c r="I1489" s="3" t="s">
        <v>175</v>
      </c>
      <c r="J1489" s="3" t="s">
        <v>132</v>
      </c>
      <c r="K1489" s="3" t="s">
        <v>132</v>
      </c>
      <c r="L1489" s="6" t="s">
        <v>175</v>
      </c>
      <c r="M1489" s="3" t="s">
        <v>176</v>
      </c>
      <c r="N1489" s="3" t="s">
        <v>803</v>
      </c>
      <c r="O1489" s="3" t="s">
        <v>178</v>
      </c>
      <c r="P1489" s="3" t="s">
        <v>55</v>
      </c>
      <c r="Q1489" s="3" t="s">
        <v>31</v>
      </c>
      <c r="R1489" s="3">
        <v>5</v>
      </c>
      <c r="U1489" s="3">
        <v>96</v>
      </c>
      <c r="X1489" s="32">
        <v>97</v>
      </c>
      <c r="Y1489" s="33"/>
      <c r="AA1489" s="3">
        <v>18200.099999999999</v>
      </c>
      <c r="AC1489" s="3">
        <v>19136.099999999999</v>
      </c>
    </row>
    <row r="1490" spans="1:30" x14ac:dyDescent="0.3">
      <c r="A1490" s="3" t="s">
        <v>2638</v>
      </c>
      <c r="B1490" s="4">
        <v>34194</v>
      </c>
      <c r="C1490" s="4">
        <v>104</v>
      </c>
      <c r="D1490" s="4" t="s">
        <v>25</v>
      </c>
      <c r="E1490" s="5" t="s">
        <v>45</v>
      </c>
      <c r="F1490" s="3" t="s">
        <v>2639</v>
      </c>
      <c r="G1490" s="4" t="s">
        <v>86</v>
      </c>
      <c r="H1490" s="3" t="s">
        <v>252</v>
      </c>
      <c r="I1490" s="3" t="s">
        <v>252</v>
      </c>
      <c r="J1490" s="3" t="s">
        <v>146</v>
      </c>
      <c r="K1490" s="3" t="s">
        <v>146</v>
      </c>
      <c r="L1490" s="6" t="s">
        <v>252</v>
      </c>
      <c r="M1490" s="3" t="s">
        <v>154</v>
      </c>
      <c r="N1490" s="3" t="s">
        <v>2640</v>
      </c>
      <c r="O1490" s="3" t="s">
        <v>311</v>
      </c>
      <c r="P1490" s="3" t="s">
        <v>397</v>
      </c>
      <c r="Q1490" s="3" t="s">
        <v>31</v>
      </c>
      <c r="R1490" s="3">
        <v>2</v>
      </c>
      <c r="S1490" s="3">
        <v>4</v>
      </c>
      <c r="T1490" s="3">
        <v>-53.8</v>
      </c>
      <c r="U1490" s="3">
        <v>10</v>
      </c>
      <c r="V1490" s="3">
        <v>12</v>
      </c>
      <c r="W1490" s="3">
        <v>-13.9</v>
      </c>
      <c r="X1490" s="32">
        <v>43</v>
      </c>
      <c r="Y1490" s="33">
        <v>39</v>
      </c>
      <c r="Z1490" s="3">
        <v>10.7</v>
      </c>
      <c r="AA1490" s="3">
        <v>18186.48</v>
      </c>
      <c r="AB1490" s="3">
        <v>16426.8</v>
      </c>
      <c r="AC1490" s="3">
        <v>18186.48</v>
      </c>
      <c r="AD1490" s="3">
        <v>16426.8</v>
      </c>
    </row>
    <row r="1491" spans="1:30" x14ac:dyDescent="0.3">
      <c r="A1491" s="3" t="s">
        <v>1116</v>
      </c>
      <c r="B1491" s="4">
        <v>58888</v>
      </c>
      <c r="C1491" s="4">
        <v>184</v>
      </c>
      <c r="D1491" s="4" t="s">
        <v>25</v>
      </c>
      <c r="E1491" s="5">
        <v>42377</v>
      </c>
      <c r="F1491" s="3" t="s">
        <v>1117</v>
      </c>
      <c r="G1491" s="4" t="s">
        <v>86</v>
      </c>
      <c r="H1491" s="3" t="s">
        <v>116</v>
      </c>
      <c r="I1491" s="3" t="s">
        <v>116</v>
      </c>
      <c r="J1491" s="3" t="s">
        <v>116</v>
      </c>
      <c r="K1491" s="3" t="s">
        <v>89</v>
      </c>
      <c r="L1491" s="6" t="s">
        <v>116</v>
      </c>
      <c r="M1491" s="3" t="s">
        <v>122</v>
      </c>
      <c r="N1491" s="3" t="s">
        <v>1118</v>
      </c>
      <c r="O1491" s="3" t="s">
        <v>119</v>
      </c>
      <c r="P1491" s="3" t="s">
        <v>128</v>
      </c>
      <c r="Q1491" s="3" t="s">
        <v>60</v>
      </c>
      <c r="R1491" s="3">
        <v>36</v>
      </c>
      <c r="S1491" s="3">
        <v>24</v>
      </c>
      <c r="T1491" s="3">
        <v>48.9</v>
      </c>
      <c r="U1491" s="3">
        <v>100</v>
      </c>
      <c r="V1491" s="3">
        <v>89</v>
      </c>
      <c r="W1491" s="3">
        <v>12.6</v>
      </c>
      <c r="X1491" s="32">
        <v>284</v>
      </c>
      <c r="Y1491" s="33">
        <v>283</v>
      </c>
      <c r="Z1491" s="3">
        <v>0.4</v>
      </c>
      <c r="AA1491" s="3">
        <v>18130.560000000001</v>
      </c>
      <c r="AB1491" s="3">
        <v>18060.98</v>
      </c>
      <c r="AC1491" s="3">
        <v>18130.560000000001</v>
      </c>
      <c r="AD1491" s="3">
        <v>18060.98</v>
      </c>
    </row>
    <row r="1492" spans="1:30" x14ac:dyDescent="0.3">
      <c r="A1492" s="3" t="s">
        <v>2641</v>
      </c>
      <c r="B1492" s="4">
        <v>89576</v>
      </c>
      <c r="C1492" s="4">
        <v>67</v>
      </c>
      <c r="D1492" s="4" t="s">
        <v>25</v>
      </c>
      <c r="E1492" s="5" t="s">
        <v>45</v>
      </c>
      <c r="F1492" s="3" t="s">
        <v>2642</v>
      </c>
      <c r="G1492" s="4" t="s">
        <v>86</v>
      </c>
      <c r="H1492" s="3" t="s">
        <v>245</v>
      </c>
      <c r="I1492" s="3" t="s">
        <v>245</v>
      </c>
      <c r="J1492" s="3" t="s">
        <v>104</v>
      </c>
      <c r="K1492" s="3" t="s">
        <v>104</v>
      </c>
      <c r="L1492" s="6" t="s">
        <v>245</v>
      </c>
      <c r="M1492" s="3" t="s">
        <v>529</v>
      </c>
      <c r="N1492" s="3" t="s">
        <v>2643</v>
      </c>
      <c r="O1492" s="3" t="s">
        <v>248</v>
      </c>
      <c r="P1492" s="3" t="s">
        <v>213</v>
      </c>
      <c r="Q1492" s="3" t="s">
        <v>60</v>
      </c>
      <c r="R1492" s="3">
        <v>12</v>
      </c>
      <c r="S1492" s="3">
        <v>17</v>
      </c>
      <c r="T1492" s="3">
        <v>-29.4</v>
      </c>
      <c r="U1492" s="3">
        <v>50</v>
      </c>
      <c r="V1492" s="3">
        <v>60</v>
      </c>
      <c r="W1492" s="3">
        <v>-17</v>
      </c>
      <c r="X1492" s="32">
        <v>192</v>
      </c>
      <c r="Y1492" s="33">
        <v>200</v>
      </c>
      <c r="Z1492" s="3">
        <v>-4.2</v>
      </c>
      <c r="AA1492" s="3">
        <v>18071.2</v>
      </c>
      <c r="AB1492" s="3">
        <v>18855.2</v>
      </c>
      <c r="AC1492" s="3">
        <v>18071.2</v>
      </c>
      <c r="AD1492" s="3">
        <v>18855.2</v>
      </c>
    </row>
    <row r="1493" spans="1:30" x14ac:dyDescent="0.3">
      <c r="A1493" s="3" t="s">
        <v>2644</v>
      </c>
      <c r="B1493" s="4">
        <v>34041</v>
      </c>
      <c r="C1493" s="4">
        <v>84</v>
      </c>
      <c r="D1493" s="4" t="s">
        <v>25</v>
      </c>
      <c r="E1493" s="5" t="s">
        <v>45</v>
      </c>
      <c r="F1493" s="3" t="s">
        <v>2645</v>
      </c>
      <c r="G1493" s="4" t="s">
        <v>86</v>
      </c>
      <c r="H1493" s="3" t="s">
        <v>252</v>
      </c>
      <c r="I1493" s="3" t="s">
        <v>252</v>
      </c>
      <c r="J1493" s="3" t="s">
        <v>146</v>
      </c>
      <c r="K1493" s="3" t="s">
        <v>146</v>
      </c>
      <c r="L1493" s="6" t="s">
        <v>252</v>
      </c>
      <c r="M1493" s="3" t="s">
        <v>154</v>
      </c>
      <c r="N1493" s="3" t="s">
        <v>2646</v>
      </c>
      <c r="O1493" s="3" t="s">
        <v>311</v>
      </c>
      <c r="P1493" s="3" t="s">
        <v>51</v>
      </c>
      <c r="Q1493" s="3" t="s">
        <v>31</v>
      </c>
      <c r="R1493" s="3">
        <v>3</v>
      </c>
      <c r="S1493" s="3">
        <v>7</v>
      </c>
      <c r="T1493" s="3">
        <v>-50</v>
      </c>
      <c r="U1493" s="3">
        <v>14</v>
      </c>
      <c r="V1493" s="3">
        <v>17</v>
      </c>
      <c r="W1493" s="3">
        <v>-20.6</v>
      </c>
      <c r="X1493" s="32">
        <v>65</v>
      </c>
      <c r="Y1493" s="33">
        <v>57</v>
      </c>
      <c r="Z1493" s="3">
        <v>13.5</v>
      </c>
      <c r="AA1493" s="3">
        <v>18025.8</v>
      </c>
      <c r="AB1493" s="3">
        <v>15876.57</v>
      </c>
      <c r="AC1493" s="3">
        <v>18025.8</v>
      </c>
      <c r="AD1493" s="3">
        <v>15876.57</v>
      </c>
    </row>
    <row r="1494" spans="1:30" x14ac:dyDescent="0.3">
      <c r="A1494" s="3" t="s">
        <v>2647</v>
      </c>
      <c r="B1494" s="4">
        <v>56804</v>
      </c>
      <c r="C1494" s="4">
        <v>99</v>
      </c>
      <c r="D1494" s="4" t="s">
        <v>25</v>
      </c>
      <c r="E1494" s="5">
        <v>42383</v>
      </c>
      <c r="F1494" s="3" t="s">
        <v>2648</v>
      </c>
      <c r="G1494" s="4" t="s">
        <v>86</v>
      </c>
      <c r="H1494" s="3" t="s">
        <v>87</v>
      </c>
      <c r="I1494" s="3" t="s">
        <v>88</v>
      </c>
      <c r="J1494" s="3" t="s">
        <v>89</v>
      </c>
      <c r="K1494" s="3" t="s">
        <v>89</v>
      </c>
      <c r="L1494" s="6" t="s">
        <v>88</v>
      </c>
      <c r="M1494" s="3" t="s">
        <v>90</v>
      </c>
      <c r="N1494" s="3" t="s">
        <v>2649</v>
      </c>
      <c r="O1494" s="3" t="s">
        <v>92</v>
      </c>
      <c r="P1494" s="3" t="s">
        <v>32</v>
      </c>
      <c r="Q1494" s="3" t="s">
        <v>60</v>
      </c>
      <c r="R1494" s="3">
        <v>11</v>
      </c>
      <c r="S1494" s="3">
        <v>6</v>
      </c>
      <c r="T1494" s="3">
        <v>83.3</v>
      </c>
      <c r="U1494" s="3">
        <v>31</v>
      </c>
      <c r="V1494" s="3">
        <v>36</v>
      </c>
      <c r="W1494" s="3">
        <v>-13.9</v>
      </c>
      <c r="X1494" s="32">
        <v>166</v>
      </c>
      <c r="Y1494" s="33">
        <v>202</v>
      </c>
      <c r="Z1494" s="3">
        <v>-17.8</v>
      </c>
      <c r="AA1494" s="3">
        <v>18012.2</v>
      </c>
      <c r="AB1494" s="3">
        <v>21912.959999999999</v>
      </c>
      <c r="AC1494" s="3">
        <v>18012.2</v>
      </c>
      <c r="AD1494" s="3">
        <v>21912.959999999999</v>
      </c>
    </row>
    <row r="1495" spans="1:30" x14ac:dyDescent="0.3">
      <c r="A1495" s="3" t="s">
        <v>1119</v>
      </c>
      <c r="B1495" s="4">
        <v>72448</v>
      </c>
      <c r="C1495" s="4">
        <v>95</v>
      </c>
      <c r="D1495" s="4" t="s">
        <v>25</v>
      </c>
      <c r="E1495" s="5" t="s">
        <v>45</v>
      </c>
      <c r="F1495" s="3" t="s">
        <v>1120</v>
      </c>
      <c r="G1495" s="4" t="s">
        <v>86</v>
      </c>
      <c r="H1495" s="3" t="s">
        <v>54</v>
      </c>
      <c r="I1495" s="3" t="s">
        <v>116</v>
      </c>
      <c r="J1495" s="3" t="s">
        <v>116</v>
      </c>
      <c r="K1495" s="3" t="s">
        <v>132</v>
      </c>
      <c r="L1495" s="6" t="s">
        <v>116</v>
      </c>
      <c r="M1495" s="3" t="s">
        <v>989</v>
      </c>
      <c r="N1495" s="3" t="s">
        <v>1121</v>
      </c>
      <c r="O1495" s="3" t="s">
        <v>92</v>
      </c>
      <c r="P1495" s="3" t="s">
        <v>1122</v>
      </c>
      <c r="Q1495" s="3" t="s">
        <v>29</v>
      </c>
      <c r="R1495" s="3">
        <v>12</v>
      </c>
      <c r="S1495" s="3">
        <v>6</v>
      </c>
      <c r="T1495" s="3">
        <v>99.3</v>
      </c>
      <c r="U1495" s="3">
        <v>29</v>
      </c>
      <c r="V1495" s="3">
        <v>30</v>
      </c>
      <c r="W1495" s="3">
        <v>-0.1</v>
      </c>
      <c r="X1495" s="32">
        <v>94</v>
      </c>
      <c r="Y1495" s="33">
        <v>93</v>
      </c>
      <c r="Z1495" s="3">
        <v>2.1</v>
      </c>
      <c r="AA1495" s="3">
        <v>17999.98</v>
      </c>
      <c r="AB1495" s="3">
        <v>17626.8</v>
      </c>
      <c r="AC1495" s="3">
        <v>17999.98</v>
      </c>
      <c r="AD1495" s="3">
        <v>17626.8</v>
      </c>
    </row>
    <row r="1496" spans="1:30" x14ac:dyDescent="0.3">
      <c r="A1496" s="3" t="s">
        <v>125</v>
      </c>
      <c r="B1496" s="4">
        <v>58845</v>
      </c>
      <c r="C1496" s="4">
        <v>129</v>
      </c>
      <c r="D1496" s="4" t="s">
        <v>25</v>
      </c>
      <c r="E1496" s="5">
        <v>43272</v>
      </c>
      <c r="F1496" s="3" t="s">
        <v>126</v>
      </c>
      <c r="G1496" s="4" t="s">
        <v>86</v>
      </c>
      <c r="H1496" s="3" t="s">
        <v>116</v>
      </c>
      <c r="I1496" s="3" t="s">
        <v>116</v>
      </c>
      <c r="J1496" s="3" t="s">
        <v>116</v>
      </c>
      <c r="K1496" s="3" t="s">
        <v>104</v>
      </c>
      <c r="L1496" s="6" t="s">
        <v>116</v>
      </c>
      <c r="M1496" s="3" t="s">
        <v>122</v>
      </c>
      <c r="N1496" s="3" t="s">
        <v>127</v>
      </c>
      <c r="O1496" s="3" t="s">
        <v>119</v>
      </c>
      <c r="P1496" s="3" t="s">
        <v>128</v>
      </c>
      <c r="Q1496" s="3" t="s">
        <v>60</v>
      </c>
      <c r="R1496" s="3">
        <v>20</v>
      </c>
      <c r="U1496" s="3">
        <v>226</v>
      </c>
      <c r="X1496" s="32">
        <v>226</v>
      </c>
      <c r="Y1496" s="33"/>
      <c r="AA1496" s="3">
        <v>17902.32</v>
      </c>
      <c r="AC1496" s="3">
        <v>17902.32</v>
      </c>
    </row>
    <row r="1497" spans="1:30" x14ac:dyDescent="0.3">
      <c r="A1497" s="3" t="s">
        <v>2650</v>
      </c>
      <c r="B1497" s="4">
        <v>29566</v>
      </c>
      <c r="C1497" s="4">
        <v>110</v>
      </c>
      <c r="D1497" s="4" t="s">
        <v>25</v>
      </c>
      <c r="E1497" s="5" t="s">
        <v>45</v>
      </c>
      <c r="F1497" s="3" t="s">
        <v>2651</v>
      </c>
      <c r="G1497" s="4" t="s">
        <v>86</v>
      </c>
      <c r="H1497" s="3" t="s">
        <v>153</v>
      </c>
      <c r="I1497" s="3" t="s">
        <v>153</v>
      </c>
      <c r="J1497" s="3" t="s">
        <v>104</v>
      </c>
      <c r="K1497" s="3" t="s">
        <v>104</v>
      </c>
      <c r="L1497" s="6" t="s">
        <v>153</v>
      </c>
      <c r="M1497" s="3" t="s">
        <v>154</v>
      </c>
      <c r="N1497" s="3" t="s">
        <v>2652</v>
      </c>
      <c r="O1497" s="3" t="s">
        <v>156</v>
      </c>
      <c r="P1497" s="3" t="s">
        <v>55</v>
      </c>
      <c r="Q1497" s="3" t="s">
        <v>31</v>
      </c>
      <c r="R1497" s="3">
        <v>27</v>
      </c>
      <c r="S1497" s="3">
        <v>22</v>
      </c>
      <c r="T1497" s="3">
        <v>22.7</v>
      </c>
      <c r="U1497" s="3">
        <v>68</v>
      </c>
      <c r="V1497" s="3">
        <v>65</v>
      </c>
      <c r="W1497" s="3">
        <v>4.5999999999999996</v>
      </c>
      <c r="X1497" s="32">
        <v>234</v>
      </c>
      <c r="Y1497" s="33">
        <v>234</v>
      </c>
      <c r="Z1497" s="3">
        <v>0</v>
      </c>
      <c r="AA1497" s="3">
        <v>17825.48</v>
      </c>
      <c r="AB1497" s="3">
        <v>17867.939999999999</v>
      </c>
      <c r="AC1497" s="3">
        <v>18390.48</v>
      </c>
      <c r="AD1497" s="3">
        <v>18383.939999999999</v>
      </c>
    </row>
    <row r="1498" spans="1:30" x14ac:dyDescent="0.3">
      <c r="A1498" s="3" t="s">
        <v>2653</v>
      </c>
      <c r="B1498" s="4">
        <v>89667</v>
      </c>
      <c r="C1498" s="4">
        <v>36</v>
      </c>
      <c r="D1498" s="4" t="s">
        <v>25</v>
      </c>
      <c r="E1498" s="5" t="s">
        <v>45</v>
      </c>
      <c r="F1498" s="3" t="s">
        <v>2654</v>
      </c>
      <c r="G1498" s="4" t="s">
        <v>86</v>
      </c>
      <c r="H1498" s="3" t="s">
        <v>245</v>
      </c>
      <c r="I1498" s="3" t="s">
        <v>245</v>
      </c>
      <c r="J1498" s="3" t="s">
        <v>104</v>
      </c>
      <c r="K1498" s="3" t="s">
        <v>104</v>
      </c>
      <c r="L1498" s="6" t="s">
        <v>245</v>
      </c>
      <c r="M1498" s="3" t="s">
        <v>529</v>
      </c>
      <c r="N1498" s="3" t="s">
        <v>2655</v>
      </c>
      <c r="O1498" s="3" t="s">
        <v>248</v>
      </c>
      <c r="P1498" s="3" t="s">
        <v>49</v>
      </c>
      <c r="Q1498" s="3" t="s">
        <v>50</v>
      </c>
      <c r="R1498" s="3">
        <v>24</v>
      </c>
      <c r="S1498" s="3">
        <v>11</v>
      </c>
      <c r="T1498" s="3">
        <v>109.8</v>
      </c>
      <c r="U1498" s="3">
        <v>69</v>
      </c>
      <c r="V1498" s="3">
        <v>39</v>
      </c>
      <c r="W1498" s="3">
        <v>75.7</v>
      </c>
      <c r="X1498" s="32">
        <v>206</v>
      </c>
      <c r="Y1498" s="33">
        <v>148</v>
      </c>
      <c r="Z1498" s="3">
        <v>39</v>
      </c>
      <c r="AA1498" s="3">
        <v>17808.63</v>
      </c>
      <c r="AB1498" s="3">
        <v>12812.24</v>
      </c>
      <c r="AC1498" s="3">
        <v>17808.63</v>
      </c>
      <c r="AD1498" s="3">
        <v>12812.24</v>
      </c>
    </row>
    <row r="1499" spans="1:30" x14ac:dyDescent="0.3">
      <c r="A1499" s="3" t="s">
        <v>2530</v>
      </c>
      <c r="B1499" s="4">
        <v>44568</v>
      </c>
      <c r="C1499" s="4">
        <v>91</v>
      </c>
      <c r="D1499" s="4" t="s">
        <v>25</v>
      </c>
      <c r="E1499" s="5" t="s">
        <v>45</v>
      </c>
      <c r="F1499" s="3" t="s">
        <v>2531</v>
      </c>
      <c r="G1499" s="4" t="s">
        <v>86</v>
      </c>
      <c r="H1499" s="3" t="s">
        <v>299</v>
      </c>
      <c r="I1499" s="3" t="s">
        <v>299</v>
      </c>
      <c r="J1499" s="3" t="s">
        <v>89</v>
      </c>
      <c r="K1499" s="3" t="s">
        <v>89</v>
      </c>
      <c r="L1499" s="6" t="s">
        <v>299</v>
      </c>
      <c r="M1499" s="3" t="s">
        <v>184</v>
      </c>
      <c r="N1499" s="3" t="s">
        <v>2532</v>
      </c>
      <c r="O1499" s="3" t="s">
        <v>301</v>
      </c>
      <c r="P1499" s="3" t="s">
        <v>57</v>
      </c>
      <c r="Q1499" s="3" t="s">
        <v>31</v>
      </c>
      <c r="R1499" s="3">
        <v>20</v>
      </c>
      <c r="S1499" s="3">
        <v>12</v>
      </c>
      <c r="T1499" s="3">
        <v>66.7</v>
      </c>
      <c r="U1499" s="3">
        <v>59</v>
      </c>
      <c r="V1499" s="3">
        <v>41</v>
      </c>
      <c r="W1499" s="3">
        <v>43.9</v>
      </c>
      <c r="X1499" s="32">
        <v>161</v>
      </c>
      <c r="Y1499" s="33">
        <v>122</v>
      </c>
      <c r="Z1499" s="3">
        <v>31.9</v>
      </c>
      <c r="AA1499" s="3">
        <v>17803.82</v>
      </c>
      <c r="AB1499" s="3">
        <v>13498.08</v>
      </c>
      <c r="AC1499" s="3">
        <v>17803.82</v>
      </c>
      <c r="AD1499" s="3">
        <v>13498.08</v>
      </c>
    </row>
    <row r="1500" spans="1:30" x14ac:dyDescent="0.3">
      <c r="A1500" s="3" t="s">
        <v>2533</v>
      </c>
      <c r="B1500" s="4">
        <v>82849</v>
      </c>
      <c r="C1500" s="4">
        <v>46</v>
      </c>
      <c r="D1500" s="4" t="s">
        <v>25</v>
      </c>
      <c r="E1500" s="5" t="s">
        <v>45</v>
      </c>
      <c r="F1500" s="3" t="s">
        <v>2534</v>
      </c>
      <c r="G1500" s="4" t="s">
        <v>86</v>
      </c>
      <c r="H1500" s="3" t="s">
        <v>54</v>
      </c>
      <c r="I1500" s="3" t="s">
        <v>191</v>
      </c>
      <c r="J1500" s="3" t="s">
        <v>89</v>
      </c>
      <c r="K1500" s="3" t="s">
        <v>89</v>
      </c>
      <c r="L1500" s="6" t="s">
        <v>191</v>
      </c>
      <c r="M1500" s="3" t="s">
        <v>272</v>
      </c>
      <c r="N1500" s="3" t="s">
        <v>2535</v>
      </c>
      <c r="O1500" s="3" t="s">
        <v>92</v>
      </c>
      <c r="P1500" s="3" t="s">
        <v>57</v>
      </c>
      <c r="Q1500" s="3" t="s">
        <v>31</v>
      </c>
      <c r="R1500" s="3">
        <v>15</v>
      </c>
      <c r="S1500" s="3">
        <v>14</v>
      </c>
      <c r="T1500" s="3">
        <v>8.3000000000000007</v>
      </c>
      <c r="U1500" s="3">
        <v>55</v>
      </c>
      <c r="V1500" s="3">
        <v>65</v>
      </c>
      <c r="W1500" s="3">
        <v>-16.100000000000001</v>
      </c>
      <c r="X1500" s="32">
        <v>225</v>
      </c>
      <c r="Y1500" s="33">
        <v>242</v>
      </c>
      <c r="Z1500" s="3">
        <v>-7.2</v>
      </c>
      <c r="AA1500" s="3">
        <v>17763.900000000001</v>
      </c>
      <c r="AB1500" s="3">
        <v>19132.72</v>
      </c>
      <c r="AC1500" s="3">
        <v>17763.900000000001</v>
      </c>
      <c r="AD1500" s="3">
        <v>19132.72</v>
      </c>
    </row>
    <row r="1501" spans="1:30" x14ac:dyDescent="0.3">
      <c r="A1501" s="3" t="s">
        <v>4975</v>
      </c>
      <c r="B1501" s="4">
        <v>4374</v>
      </c>
      <c r="C1501" s="4">
        <v>25</v>
      </c>
      <c r="D1501" s="4" t="s">
        <v>25</v>
      </c>
      <c r="E1501" s="5" t="s">
        <v>45</v>
      </c>
      <c r="F1501" s="3" t="s">
        <v>4976</v>
      </c>
      <c r="G1501" s="4" t="s">
        <v>86</v>
      </c>
      <c r="H1501" s="3" t="s">
        <v>900</v>
      </c>
      <c r="I1501" s="3" t="s">
        <v>240</v>
      </c>
      <c r="J1501" s="3" t="s">
        <v>146</v>
      </c>
      <c r="K1501" s="3" t="s">
        <v>146</v>
      </c>
      <c r="L1501" s="6" t="s">
        <v>240</v>
      </c>
      <c r="M1501" s="3" t="s">
        <v>241</v>
      </c>
      <c r="N1501" s="3" t="s">
        <v>4977</v>
      </c>
      <c r="O1501" s="3" t="s">
        <v>178</v>
      </c>
      <c r="P1501" s="3" t="s">
        <v>37</v>
      </c>
      <c r="Q1501" s="3" t="s">
        <v>60</v>
      </c>
      <c r="U1501" s="3">
        <v>2</v>
      </c>
      <c r="V1501" s="3">
        <v>4</v>
      </c>
      <c r="W1501" s="3">
        <v>-57.1</v>
      </c>
      <c r="X1501" s="32">
        <v>16</v>
      </c>
      <c r="Y1501" s="33">
        <v>11</v>
      </c>
      <c r="Z1501" s="3">
        <v>47.6</v>
      </c>
      <c r="AA1501" s="3">
        <v>17763</v>
      </c>
      <c r="AB1501" s="3">
        <v>11361</v>
      </c>
      <c r="AC1501" s="3">
        <v>17763</v>
      </c>
      <c r="AD1501" s="3">
        <v>11361</v>
      </c>
    </row>
    <row r="1502" spans="1:30" x14ac:dyDescent="0.3">
      <c r="A1502" s="3" t="s">
        <v>2926</v>
      </c>
      <c r="B1502" s="4">
        <v>86681</v>
      </c>
      <c r="C1502" s="4">
        <v>42</v>
      </c>
      <c r="D1502" s="4" t="s">
        <v>25</v>
      </c>
      <c r="E1502" s="5" t="s">
        <v>45</v>
      </c>
      <c r="F1502" s="3" t="s">
        <v>2927</v>
      </c>
      <c r="G1502" s="4" t="s">
        <v>86</v>
      </c>
      <c r="H1502" s="3" t="s">
        <v>831</v>
      </c>
      <c r="I1502" s="3" t="s">
        <v>232</v>
      </c>
      <c r="J1502" s="3" t="s">
        <v>232</v>
      </c>
      <c r="K1502" s="3" t="s">
        <v>89</v>
      </c>
      <c r="L1502" s="6" t="s">
        <v>175</v>
      </c>
      <c r="M1502" s="3" t="s">
        <v>184</v>
      </c>
      <c r="N1502" s="3" t="s">
        <v>2928</v>
      </c>
      <c r="O1502" s="3" t="s">
        <v>92</v>
      </c>
      <c r="P1502" s="3" t="s">
        <v>194</v>
      </c>
      <c r="Q1502" s="3" t="s">
        <v>60</v>
      </c>
      <c r="R1502" s="3">
        <v>6</v>
      </c>
      <c r="S1502" s="3">
        <v>9</v>
      </c>
      <c r="T1502" s="3">
        <v>-33.299999999999997</v>
      </c>
      <c r="U1502" s="3">
        <v>20</v>
      </c>
      <c r="V1502" s="3">
        <v>41</v>
      </c>
      <c r="W1502" s="3">
        <v>-51.3</v>
      </c>
      <c r="X1502" s="32">
        <v>96</v>
      </c>
      <c r="Y1502" s="33">
        <v>120</v>
      </c>
      <c r="Z1502" s="3">
        <v>-20.3</v>
      </c>
      <c r="AA1502" s="3">
        <v>17722.080000000002</v>
      </c>
      <c r="AB1502" s="3">
        <v>22366.3</v>
      </c>
      <c r="AC1502" s="3">
        <v>18478.080000000002</v>
      </c>
      <c r="AD1502" s="3">
        <v>23177.8</v>
      </c>
    </row>
    <row r="1503" spans="1:30" x14ac:dyDescent="0.3">
      <c r="A1503" s="3" t="s">
        <v>1123</v>
      </c>
      <c r="B1503" s="4">
        <v>58878</v>
      </c>
      <c r="C1503" s="4">
        <v>101</v>
      </c>
      <c r="D1503" s="4" t="s">
        <v>25</v>
      </c>
      <c r="E1503" s="5">
        <v>42900</v>
      </c>
      <c r="F1503" s="3" t="s">
        <v>1124</v>
      </c>
      <c r="G1503" s="4" t="s">
        <v>86</v>
      </c>
      <c r="H1503" s="3" t="s">
        <v>116</v>
      </c>
      <c r="I1503" s="3" t="s">
        <v>116</v>
      </c>
      <c r="J1503" s="3" t="s">
        <v>116</v>
      </c>
      <c r="K1503" s="3" t="s">
        <v>104</v>
      </c>
      <c r="L1503" s="6" t="s">
        <v>116</v>
      </c>
      <c r="M1503" s="3" t="s">
        <v>122</v>
      </c>
      <c r="N1503" s="3" t="s">
        <v>1125</v>
      </c>
      <c r="O1503" s="3" t="s">
        <v>119</v>
      </c>
      <c r="P1503" s="3" t="s">
        <v>128</v>
      </c>
      <c r="Q1503" s="3" t="s">
        <v>60</v>
      </c>
      <c r="R1503" s="3">
        <v>35</v>
      </c>
      <c r="S1503" s="3">
        <v>20</v>
      </c>
      <c r="T1503" s="3">
        <v>76.400000000000006</v>
      </c>
      <c r="U1503" s="3">
        <v>72</v>
      </c>
      <c r="V1503" s="3">
        <v>28</v>
      </c>
      <c r="W1503" s="3">
        <v>158.30000000000001</v>
      </c>
      <c r="X1503" s="32">
        <v>197</v>
      </c>
      <c r="Y1503" s="33">
        <v>197</v>
      </c>
      <c r="Z1503" s="3">
        <v>0</v>
      </c>
      <c r="AA1503" s="3">
        <v>17720.84</v>
      </c>
      <c r="AB1503" s="3">
        <v>18322.98</v>
      </c>
      <c r="AC1503" s="3">
        <v>18322.98</v>
      </c>
      <c r="AD1503" s="3">
        <v>18322.98</v>
      </c>
    </row>
    <row r="1504" spans="1:30" x14ac:dyDescent="0.3">
      <c r="A1504" s="3" t="s">
        <v>2656</v>
      </c>
      <c r="B1504" s="4">
        <v>38084</v>
      </c>
      <c r="C1504" s="4">
        <v>49</v>
      </c>
      <c r="D1504" s="4" t="s">
        <v>25</v>
      </c>
      <c r="E1504" s="5" t="s">
        <v>45</v>
      </c>
      <c r="F1504" s="3" t="s">
        <v>2657</v>
      </c>
      <c r="G1504" s="4" t="s">
        <v>86</v>
      </c>
      <c r="H1504" s="3" t="s">
        <v>252</v>
      </c>
      <c r="I1504" s="3" t="s">
        <v>252</v>
      </c>
      <c r="J1504" s="3" t="s">
        <v>104</v>
      </c>
      <c r="K1504" s="3" t="s">
        <v>104</v>
      </c>
      <c r="L1504" s="6" t="s">
        <v>252</v>
      </c>
      <c r="M1504" s="3" t="s">
        <v>154</v>
      </c>
      <c r="N1504" s="3" t="s">
        <v>2658</v>
      </c>
      <c r="O1504" s="3" t="s">
        <v>311</v>
      </c>
      <c r="P1504" s="3" t="s">
        <v>194</v>
      </c>
      <c r="Q1504" s="3" t="s">
        <v>31</v>
      </c>
      <c r="R1504" s="3">
        <v>16</v>
      </c>
      <c r="S1504" s="3">
        <v>18</v>
      </c>
      <c r="T1504" s="3">
        <v>-11.1</v>
      </c>
      <c r="U1504" s="3">
        <v>55</v>
      </c>
      <c r="V1504" s="3">
        <v>43</v>
      </c>
      <c r="W1504" s="3">
        <v>27</v>
      </c>
      <c r="X1504" s="16">
        <v>207</v>
      </c>
      <c r="Y1504" s="7">
        <v>142</v>
      </c>
      <c r="Z1504" s="3">
        <v>45.3</v>
      </c>
      <c r="AA1504" s="3">
        <v>17678.96</v>
      </c>
      <c r="AB1504" s="3">
        <v>12164.52</v>
      </c>
      <c r="AC1504" s="3">
        <v>17678.96</v>
      </c>
      <c r="AD1504" s="3">
        <v>12164.52</v>
      </c>
    </row>
    <row r="1505" spans="1:30" x14ac:dyDescent="0.3">
      <c r="A1505" s="3" t="s">
        <v>4978</v>
      </c>
      <c r="B1505" s="4">
        <v>4721</v>
      </c>
      <c r="C1505" s="4">
        <v>52</v>
      </c>
      <c r="D1505" s="4" t="s">
        <v>25</v>
      </c>
      <c r="E1505" s="5" t="s">
        <v>45</v>
      </c>
      <c r="F1505" s="3" t="s">
        <v>4979</v>
      </c>
      <c r="G1505" s="4" t="s">
        <v>86</v>
      </c>
      <c r="H1505" s="3" t="s">
        <v>900</v>
      </c>
      <c r="I1505" s="3" t="s">
        <v>240</v>
      </c>
      <c r="J1505" s="3" t="s">
        <v>146</v>
      </c>
      <c r="K1505" s="3" t="s">
        <v>146</v>
      </c>
      <c r="L1505" s="6" t="s">
        <v>240</v>
      </c>
      <c r="M1505" s="3" t="s">
        <v>712</v>
      </c>
      <c r="N1505" s="3" t="s">
        <v>4980</v>
      </c>
      <c r="O1505" s="3" t="s">
        <v>178</v>
      </c>
      <c r="P1505" s="3" t="s">
        <v>51</v>
      </c>
      <c r="Q1505" s="3" t="s">
        <v>31</v>
      </c>
      <c r="R1505" s="3">
        <v>2</v>
      </c>
      <c r="S1505" s="3">
        <v>2</v>
      </c>
      <c r="T1505" s="3">
        <v>0</v>
      </c>
      <c r="U1505" s="3">
        <v>7</v>
      </c>
      <c r="V1505" s="3">
        <v>4</v>
      </c>
      <c r="W1505" s="3">
        <v>93.3</v>
      </c>
      <c r="X1505" s="32">
        <v>24</v>
      </c>
      <c r="Y1505" s="33">
        <v>19</v>
      </c>
      <c r="Z1505" s="3">
        <v>28.7</v>
      </c>
      <c r="AA1505" s="3">
        <v>17659.11</v>
      </c>
      <c r="AB1505" s="3">
        <v>13721.19</v>
      </c>
      <c r="AC1505" s="3">
        <v>17659.11</v>
      </c>
      <c r="AD1505" s="3">
        <v>13721.19</v>
      </c>
    </row>
    <row r="1506" spans="1:30" x14ac:dyDescent="0.3">
      <c r="A1506" s="3" t="s">
        <v>2659</v>
      </c>
      <c r="B1506" s="4">
        <v>52588</v>
      </c>
      <c r="C1506" s="4">
        <v>79</v>
      </c>
      <c r="D1506" s="4" t="s">
        <v>25</v>
      </c>
      <c r="E1506" s="5" t="s">
        <v>45</v>
      </c>
      <c r="F1506" s="3" t="s">
        <v>2660</v>
      </c>
      <c r="G1506" s="4" t="s">
        <v>86</v>
      </c>
      <c r="H1506" s="3" t="s">
        <v>87</v>
      </c>
      <c r="I1506" s="3" t="s">
        <v>88</v>
      </c>
      <c r="J1506" s="3" t="s">
        <v>89</v>
      </c>
      <c r="K1506" s="3" t="s">
        <v>89</v>
      </c>
      <c r="L1506" s="6" t="s">
        <v>88</v>
      </c>
      <c r="M1506" s="3" t="s">
        <v>90</v>
      </c>
      <c r="N1506" s="3" t="s">
        <v>2661</v>
      </c>
      <c r="O1506" s="3" t="s">
        <v>106</v>
      </c>
      <c r="P1506" s="3" t="s">
        <v>26</v>
      </c>
      <c r="Q1506" s="3" t="s">
        <v>27</v>
      </c>
      <c r="R1506" s="3">
        <v>15</v>
      </c>
      <c r="S1506" s="3">
        <v>14</v>
      </c>
      <c r="T1506" s="3">
        <v>7.1</v>
      </c>
      <c r="U1506" s="3">
        <v>45</v>
      </c>
      <c r="V1506" s="3">
        <v>43</v>
      </c>
      <c r="W1506" s="3">
        <v>4.7</v>
      </c>
      <c r="X1506" s="32">
        <v>162</v>
      </c>
      <c r="Y1506" s="33">
        <v>227</v>
      </c>
      <c r="Z1506" s="3">
        <v>-28.5</v>
      </c>
      <c r="AA1506" s="3">
        <v>17641.150000000001</v>
      </c>
      <c r="AB1506" s="3">
        <v>24688.54</v>
      </c>
      <c r="AC1506" s="3">
        <v>17641.150000000001</v>
      </c>
      <c r="AD1506" s="3">
        <v>24688.54</v>
      </c>
    </row>
    <row r="1507" spans="1:30" x14ac:dyDescent="0.3">
      <c r="A1507" s="3" t="s">
        <v>4006</v>
      </c>
      <c r="B1507" s="4">
        <v>42158</v>
      </c>
      <c r="C1507" s="4">
        <v>62</v>
      </c>
      <c r="D1507" s="4" t="s">
        <v>25</v>
      </c>
      <c r="E1507" s="5" t="s">
        <v>45</v>
      </c>
      <c r="F1507" s="3" t="s">
        <v>4007</v>
      </c>
      <c r="G1507" s="4" t="s">
        <v>86</v>
      </c>
      <c r="H1507" s="3" t="s">
        <v>299</v>
      </c>
      <c r="I1507" s="3" t="s">
        <v>299</v>
      </c>
      <c r="J1507" s="3" t="s">
        <v>132</v>
      </c>
      <c r="K1507" s="3" t="s">
        <v>132</v>
      </c>
      <c r="L1507" s="6" t="s">
        <v>299</v>
      </c>
      <c r="M1507" s="3" t="s">
        <v>317</v>
      </c>
      <c r="N1507" s="3" t="s">
        <v>4008</v>
      </c>
      <c r="O1507" s="3" t="s">
        <v>301</v>
      </c>
      <c r="P1507" s="3" t="s">
        <v>161</v>
      </c>
      <c r="Q1507" s="3" t="s">
        <v>31</v>
      </c>
      <c r="R1507" s="3">
        <v>5</v>
      </c>
      <c r="S1507" s="3">
        <v>4</v>
      </c>
      <c r="T1507" s="3">
        <v>25</v>
      </c>
      <c r="U1507" s="3">
        <v>16</v>
      </c>
      <c r="V1507" s="3">
        <v>13</v>
      </c>
      <c r="W1507" s="3">
        <v>23.1</v>
      </c>
      <c r="X1507" s="32">
        <v>57</v>
      </c>
      <c r="Y1507" s="33">
        <v>49</v>
      </c>
      <c r="Z1507" s="3">
        <v>15.6</v>
      </c>
      <c r="AA1507" s="3">
        <v>17632.400000000001</v>
      </c>
      <c r="AB1507" s="3">
        <v>15246.84</v>
      </c>
      <c r="AC1507" s="3">
        <v>17632.400000000001</v>
      </c>
      <c r="AD1507" s="3">
        <v>15246.84</v>
      </c>
    </row>
    <row r="1508" spans="1:30" x14ac:dyDescent="0.3">
      <c r="A1508" s="3" t="s">
        <v>2539</v>
      </c>
      <c r="B1508" s="4">
        <v>67426</v>
      </c>
      <c r="C1508" s="4">
        <v>100</v>
      </c>
      <c r="D1508" s="4" t="s">
        <v>25</v>
      </c>
      <c r="E1508" s="5" t="s">
        <v>45</v>
      </c>
      <c r="F1508" s="3" t="s">
        <v>2540</v>
      </c>
      <c r="G1508" s="4" t="s">
        <v>86</v>
      </c>
      <c r="H1508" s="3" t="s">
        <v>54</v>
      </c>
      <c r="I1508" s="3" t="s">
        <v>191</v>
      </c>
      <c r="J1508" s="3" t="s">
        <v>89</v>
      </c>
      <c r="K1508" s="3" t="s">
        <v>89</v>
      </c>
      <c r="L1508" s="6" t="s">
        <v>191</v>
      </c>
      <c r="M1508" s="3" t="s">
        <v>211</v>
      </c>
      <c r="N1508" s="3" t="s">
        <v>2541</v>
      </c>
      <c r="O1508" s="3" t="s">
        <v>92</v>
      </c>
      <c r="P1508" s="3" t="s">
        <v>55</v>
      </c>
      <c r="Q1508" s="3" t="s">
        <v>31</v>
      </c>
      <c r="R1508" s="3">
        <v>17</v>
      </c>
      <c r="S1508" s="3">
        <v>27</v>
      </c>
      <c r="T1508" s="3">
        <v>-37.4</v>
      </c>
      <c r="U1508" s="3">
        <v>49</v>
      </c>
      <c r="V1508" s="3">
        <v>53</v>
      </c>
      <c r="W1508" s="3">
        <v>-6.8</v>
      </c>
      <c r="X1508" s="32">
        <v>231</v>
      </c>
      <c r="Y1508" s="33">
        <v>203</v>
      </c>
      <c r="Z1508" s="3">
        <v>14</v>
      </c>
      <c r="AA1508" s="3">
        <v>17620.009999999998</v>
      </c>
      <c r="AB1508" s="3">
        <v>15508.32</v>
      </c>
      <c r="AC1508" s="3">
        <v>18064.009999999998</v>
      </c>
      <c r="AD1508" s="3">
        <v>15832.32</v>
      </c>
    </row>
    <row r="1509" spans="1:30" x14ac:dyDescent="0.3">
      <c r="A1509" s="3" t="s">
        <v>4009</v>
      </c>
      <c r="B1509" s="4">
        <v>67595</v>
      </c>
      <c r="C1509" s="4">
        <v>81</v>
      </c>
      <c r="D1509" s="4" t="s">
        <v>25</v>
      </c>
      <c r="E1509" s="5" t="s">
        <v>45</v>
      </c>
      <c r="F1509" s="3" t="s">
        <v>4010</v>
      </c>
      <c r="G1509" s="4" t="s">
        <v>86</v>
      </c>
      <c r="H1509" s="3" t="s">
        <v>54</v>
      </c>
      <c r="I1509" s="3" t="s">
        <v>191</v>
      </c>
      <c r="J1509" s="3" t="s">
        <v>132</v>
      </c>
      <c r="K1509" s="3" t="s">
        <v>132</v>
      </c>
      <c r="L1509" s="6" t="s">
        <v>191</v>
      </c>
      <c r="M1509" s="3" t="s">
        <v>211</v>
      </c>
      <c r="N1509" s="3" t="s">
        <v>4011</v>
      </c>
      <c r="O1509" s="3" t="s">
        <v>92</v>
      </c>
      <c r="P1509" s="3" t="s">
        <v>249</v>
      </c>
      <c r="Q1509" s="3" t="s">
        <v>31</v>
      </c>
      <c r="R1509" s="3">
        <v>7</v>
      </c>
      <c r="S1509" s="3">
        <v>7</v>
      </c>
      <c r="T1509" s="3">
        <v>6.3</v>
      </c>
      <c r="U1509" s="3">
        <v>20</v>
      </c>
      <c r="V1509" s="3">
        <v>15</v>
      </c>
      <c r="W1509" s="3">
        <v>29.3</v>
      </c>
      <c r="X1509" s="32">
        <v>74</v>
      </c>
      <c r="Y1509" s="33">
        <v>58</v>
      </c>
      <c r="Z1509" s="3">
        <v>26.7</v>
      </c>
      <c r="AA1509" s="3">
        <v>17612.990000000002</v>
      </c>
      <c r="AB1509" s="3">
        <v>13639</v>
      </c>
      <c r="AC1509" s="3">
        <v>18422.990000000002</v>
      </c>
      <c r="AD1509" s="3">
        <v>14539</v>
      </c>
    </row>
    <row r="1510" spans="1:30" x14ac:dyDescent="0.3">
      <c r="A1510" s="3" t="s">
        <v>2662</v>
      </c>
      <c r="B1510" s="4">
        <v>36568</v>
      </c>
      <c r="C1510" s="4">
        <v>124</v>
      </c>
      <c r="D1510" s="4" t="s">
        <v>25</v>
      </c>
      <c r="E1510" s="5">
        <v>42767</v>
      </c>
      <c r="F1510" s="3" t="s">
        <v>2663</v>
      </c>
      <c r="G1510" s="4" t="s">
        <v>86</v>
      </c>
      <c r="H1510" s="3" t="s">
        <v>252</v>
      </c>
      <c r="I1510" s="3" t="s">
        <v>252</v>
      </c>
      <c r="J1510" s="3" t="s">
        <v>104</v>
      </c>
      <c r="K1510" s="3" t="s">
        <v>104</v>
      </c>
      <c r="L1510" s="6" t="s">
        <v>252</v>
      </c>
      <c r="M1510" s="3" t="s">
        <v>184</v>
      </c>
      <c r="N1510" s="3" t="s">
        <v>2664</v>
      </c>
      <c r="O1510" s="3" t="s">
        <v>311</v>
      </c>
      <c r="P1510" s="3" t="s">
        <v>2615</v>
      </c>
      <c r="Q1510" s="3" t="s">
        <v>31</v>
      </c>
      <c r="R1510" s="3">
        <v>12</v>
      </c>
      <c r="S1510" s="3">
        <v>12</v>
      </c>
      <c r="T1510" s="3">
        <v>0</v>
      </c>
      <c r="U1510" s="3">
        <v>33</v>
      </c>
      <c r="V1510" s="3">
        <v>62</v>
      </c>
      <c r="W1510" s="3">
        <v>-45.6</v>
      </c>
      <c r="X1510" s="32">
        <v>161</v>
      </c>
      <c r="Y1510" s="33">
        <v>280</v>
      </c>
      <c r="Z1510" s="3">
        <v>-42.5</v>
      </c>
      <c r="AA1510" s="3">
        <v>17501.060000000001</v>
      </c>
      <c r="AB1510" s="3">
        <v>32356.87</v>
      </c>
      <c r="AC1510" s="3">
        <v>18595.46</v>
      </c>
      <c r="AD1510" s="3">
        <v>32356.87</v>
      </c>
    </row>
    <row r="1511" spans="1:30" x14ac:dyDescent="0.3">
      <c r="A1511" s="3" t="s">
        <v>2665</v>
      </c>
      <c r="B1511" s="4">
        <v>18276</v>
      </c>
      <c r="C1511" s="4">
        <v>69</v>
      </c>
      <c r="D1511" s="4" t="s">
        <v>25</v>
      </c>
      <c r="E1511" s="5" t="s">
        <v>45</v>
      </c>
      <c r="F1511" s="3" t="s">
        <v>2666</v>
      </c>
      <c r="G1511" s="4" t="s">
        <v>86</v>
      </c>
      <c r="H1511" s="3" t="s">
        <v>758</v>
      </c>
      <c r="I1511" s="3" t="s">
        <v>175</v>
      </c>
      <c r="J1511" s="3" t="s">
        <v>132</v>
      </c>
      <c r="K1511" s="3" t="s">
        <v>132</v>
      </c>
      <c r="L1511" s="6" t="s">
        <v>175</v>
      </c>
      <c r="M1511" s="3" t="s">
        <v>176</v>
      </c>
      <c r="N1511" s="3" t="s">
        <v>2667</v>
      </c>
      <c r="O1511" s="3" t="s">
        <v>178</v>
      </c>
      <c r="P1511" s="3" t="s">
        <v>55</v>
      </c>
      <c r="Q1511" s="3" t="s">
        <v>31</v>
      </c>
      <c r="R1511" s="3">
        <v>9</v>
      </c>
      <c r="S1511" s="3">
        <v>6</v>
      </c>
      <c r="T1511" s="3">
        <v>50</v>
      </c>
      <c r="U1511" s="3">
        <v>27</v>
      </c>
      <c r="V1511" s="3">
        <v>20</v>
      </c>
      <c r="W1511" s="3">
        <v>35</v>
      </c>
      <c r="X1511" s="32">
        <v>119</v>
      </c>
      <c r="Y1511" s="33">
        <v>152</v>
      </c>
      <c r="Z1511" s="3">
        <v>-21.5</v>
      </c>
      <c r="AA1511" s="3">
        <v>17446.68</v>
      </c>
      <c r="AB1511" s="3">
        <v>22077</v>
      </c>
      <c r="AC1511" s="3">
        <v>18034.68</v>
      </c>
      <c r="AD1511" s="3">
        <v>22725</v>
      </c>
    </row>
    <row r="1512" spans="1:30" x14ac:dyDescent="0.3">
      <c r="A1512" s="3" t="s">
        <v>2668</v>
      </c>
      <c r="B1512" s="4">
        <v>27408</v>
      </c>
      <c r="C1512" s="4">
        <v>67</v>
      </c>
      <c r="D1512" s="4" t="s">
        <v>25</v>
      </c>
      <c r="E1512" s="5" t="s">
        <v>45</v>
      </c>
      <c r="F1512" s="3" t="s">
        <v>2669</v>
      </c>
      <c r="G1512" s="4" t="s">
        <v>86</v>
      </c>
      <c r="H1512" s="3" t="s">
        <v>831</v>
      </c>
      <c r="I1512" s="3" t="s">
        <v>175</v>
      </c>
      <c r="J1512" s="3" t="s">
        <v>89</v>
      </c>
      <c r="K1512" s="3" t="s">
        <v>89</v>
      </c>
      <c r="L1512" s="6" t="s">
        <v>175</v>
      </c>
      <c r="M1512" s="3" t="s">
        <v>184</v>
      </c>
      <c r="N1512" s="3" t="s">
        <v>2670</v>
      </c>
      <c r="O1512" s="3" t="s">
        <v>178</v>
      </c>
      <c r="P1512" s="3" t="s">
        <v>57</v>
      </c>
      <c r="Q1512" s="3" t="s">
        <v>31</v>
      </c>
      <c r="R1512" s="3">
        <v>13</v>
      </c>
      <c r="S1512" s="3">
        <v>8</v>
      </c>
      <c r="T1512" s="3">
        <v>66.7</v>
      </c>
      <c r="U1512" s="3">
        <v>33</v>
      </c>
      <c r="V1512" s="3">
        <v>36</v>
      </c>
      <c r="W1512" s="3">
        <v>-7.9</v>
      </c>
      <c r="X1512" s="32">
        <v>137</v>
      </c>
      <c r="Y1512" s="33">
        <v>173</v>
      </c>
      <c r="Z1512" s="3">
        <v>-20.9</v>
      </c>
      <c r="AA1512" s="3">
        <v>17444.7</v>
      </c>
      <c r="AB1512" s="3">
        <v>22066.09</v>
      </c>
      <c r="AC1512" s="3">
        <v>17444.7</v>
      </c>
      <c r="AD1512" s="3">
        <v>22066.09</v>
      </c>
    </row>
    <row r="1513" spans="1:30" x14ac:dyDescent="0.3">
      <c r="A1513" s="3" t="s">
        <v>2671</v>
      </c>
      <c r="B1513" s="4">
        <v>21876</v>
      </c>
      <c r="C1513" s="4">
        <v>61</v>
      </c>
      <c r="D1513" s="4" t="s">
        <v>25</v>
      </c>
      <c r="E1513" s="5" t="s">
        <v>45</v>
      </c>
      <c r="F1513" s="3" t="s">
        <v>2672</v>
      </c>
      <c r="G1513" s="4" t="s">
        <v>86</v>
      </c>
      <c r="H1513" s="3" t="s">
        <v>758</v>
      </c>
      <c r="I1513" s="3" t="s">
        <v>175</v>
      </c>
      <c r="J1513" s="3" t="s">
        <v>104</v>
      </c>
      <c r="K1513" s="3" t="s">
        <v>104</v>
      </c>
      <c r="L1513" s="6" t="s">
        <v>175</v>
      </c>
      <c r="M1513" s="3" t="s">
        <v>176</v>
      </c>
      <c r="N1513" s="3" t="s">
        <v>2673</v>
      </c>
      <c r="O1513" s="3" t="s">
        <v>178</v>
      </c>
      <c r="P1513" s="3" t="s">
        <v>213</v>
      </c>
      <c r="Q1513" s="3" t="s">
        <v>31</v>
      </c>
      <c r="R1513" s="3">
        <v>16</v>
      </c>
      <c r="S1513" s="3">
        <v>16</v>
      </c>
      <c r="T1513" s="3">
        <v>0</v>
      </c>
      <c r="U1513" s="3">
        <v>64</v>
      </c>
      <c r="V1513" s="3">
        <v>41</v>
      </c>
      <c r="W1513" s="3">
        <v>56.1</v>
      </c>
      <c r="X1513" s="32">
        <v>181</v>
      </c>
      <c r="Y1513" s="33">
        <v>165</v>
      </c>
      <c r="Z1513" s="3">
        <v>9.6999999999999993</v>
      </c>
      <c r="AA1513" s="3">
        <v>17441.16</v>
      </c>
      <c r="AB1513" s="3">
        <v>15899.4</v>
      </c>
      <c r="AC1513" s="3">
        <v>17441.16</v>
      </c>
      <c r="AD1513" s="3">
        <v>15899.4</v>
      </c>
    </row>
    <row r="1514" spans="1:30" x14ac:dyDescent="0.3">
      <c r="A1514" s="3" t="s">
        <v>2674</v>
      </c>
      <c r="B1514" s="4">
        <v>77708</v>
      </c>
      <c r="C1514" s="4">
        <v>120</v>
      </c>
      <c r="D1514" s="4" t="s">
        <v>25</v>
      </c>
      <c r="E1514" s="5" t="s">
        <v>45</v>
      </c>
      <c r="F1514" s="3" t="s">
        <v>2675</v>
      </c>
      <c r="G1514" s="4" t="s">
        <v>86</v>
      </c>
      <c r="H1514" s="3" t="s">
        <v>252</v>
      </c>
      <c r="I1514" s="3" t="s">
        <v>252</v>
      </c>
      <c r="J1514" s="3" t="s">
        <v>89</v>
      </c>
      <c r="K1514" s="3" t="s">
        <v>89</v>
      </c>
      <c r="L1514" s="6" t="s">
        <v>252</v>
      </c>
      <c r="M1514" s="3" t="s">
        <v>184</v>
      </c>
      <c r="N1514" s="3" t="s">
        <v>2676</v>
      </c>
      <c r="O1514" s="3" t="s">
        <v>92</v>
      </c>
      <c r="P1514" s="3" t="s">
        <v>397</v>
      </c>
      <c r="Q1514" s="3" t="s">
        <v>31</v>
      </c>
      <c r="R1514" s="3">
        <v>27</v>
      </c>
      <c r="S1514" s="3">
        <v>39</v>
      </c>
      <c r="T1514" s="3">
        <v>-31.2</v>
      </c>
      <c r="U1514" s="3">
        <v>60</v>
      </c>
      <c r="V1514" s="3">
        <v>49</v>
      </c>
      <c r="W1514" s="3">
        <v>22.4</v>
      </c>
      <c r="X1514" s="16">
        <v>177</v>
      </c>
      <c r="Y1514" s="7">
        <v>243</v>
      </c>
      <c r="Z1514" s="3">
        <v>-27</v>
      </c>
      <c r="AA1514" s="3">
        <v>17434.8</v>
      </c>
      <c r="AB1514" s="3">
        <v>22299</v>
      </c>
      <c r="AC1514" s="3">
        <v>20602.8</v>
      </c>
      <c r="AD1514" s="3">
        <v>28227</v>
      </c>
    </row>
    <row r="1515" spans="1:30" x14ac:dyDescent="0.3">
      <c r="A1515" s="3" t="s">
        <v>2677</v>
      </c>
      <c r="B1515" s="4">
        <v>37338</v>
      </c>
      <c r="C1515" s="4">
        <v>30</v>
      </c>
      <c r="D1515" s="4" t="s">
        <v>25</v>
      </c>
      <c r="E1515" s="5" t="s">
        <v>45</v>
      </c>
      <c r="F1515" s="3" t="s">
        <v>2678</v>
      </c>
      <c r="G1515" s="4" t="s">
        <v>86</v>
      </c>
      <c r="H1515" s="3" t="s">
        <v>252</v>
      </c>
      <c r="I1515" s="3" t="s">
        <v>252</v>
      </c>
      <c r="J1515" s="3" t="s">
        <v>89</v>
      </c>
      <c r="K1515" s="3" t="s">
        <v>89</v>
      </c>
      <c r="L1515" s="6" t="s">
        <v>252</v>
      </c>
      <c r="M1515" s="3" t="s">
        <v>154</v>
      </c>
      <c r="N1515" s="3" t="s">
        <v>2679</v>
      </c>
      <c r="O1515" s="3" t="s">
        <v>311</v>
      </c>
      <c r="P1515" s="3" t="s">
        <v>938</v>
      </c>
      <c r="Q1515" s="3" t="s">
        <v>31</v>
      </c>
      <c r="R1515" s="3">
        <v>102</v>
      </c>
      <c r="S1515" s="3">
        <v>42</v>
      </c>
      <c r="T1515" s="3">
        <v>141.69999999999999</v>
      </c>
      <c r="U1515" s="3">
        <v>162</v>
      </c>
      <c r="V1515" s="3">
        <v>98</v>
      </c>
      <c r="W1515" s="3">
        <v>65.5</v>
      </c>
      <c r="X1515" s="16">
        <v>294</v>
      </c>
      <c r="Y1515" s="7">
        <v>289</v>
      </c>
      <c r="Z1515" s="3">
        <v>1.6</v>
      </c>
      <c r="AA1515" s="3">
        <v>17432.580000000002</v>
      </c>
      <c r="AB1515" s="3">
        <v>19247.04</v>
      </c>
      <c r="AC1515" s="3">
        <v>20318.580000000002</v>
      </c>
      <c r="AD1515" s="3">
        <v>21695.040000000001</v>
      </c>
    </row>
    <row r="1516" spans="1:30" x14ac:dyDescent="0.3">
      <c r="A1516" s="3" t="s">
        <v>2551</v>
      </c>
      <c r="B1516" s="4">
        <v>43137</v>
      </c>
      <c r="C1516" s="4">
        <v>45</v>
      </c>
      <c r="D1516" s="4" t="s">
        <v>25</v>
      </c>
      <c r="E1516" s="5" t="s">
        <v>45</v>
      </c>
      <c r="F1516" s="3" t="s">
        <v>2552</v>
      </c>
      <c r="G1516" s="4" t="s">
        <v>86</v>
      </c>
      <c r="H1516" s="3" t="s">
        <v>299</v>
      </c>
      <c r="I1516" s="3" t="s">
        <v>299</v>
      </c>
      <c r="J1516" s="3" t="s">
        <v>89</v>
      </c>
      <c r="K1516" s="3" t="s">
        <v>89</v>
      </c>
      <c r="L1516" s="6" t="s">
        <v>299</v>
      </c>
      <c r="M1516" s="3" t="s">
        <v>184</v>
      </c>
      <c r="N1516" s="3" t="s">
        <v>2553</v>
      </c>
      <c r="O1516" s="3" t="s">
        <v>301</v>
      </c>
      <c r="P1516" s="3" t="s">
        <v>63</v>
      </c>
      <c r="Q1516" s="3" t="s">
        <v>31</v>
      </c>
      <c r="R1516" s="3">
        <v>17</v>
      </c>
      <c r="S1516" s="3">
        <v>20</v>
      </c>
      <c r="T1516" s="3">
        <v>-13.3</v>
      </c>
      <c r="U1516" s="3">
        <v>52</v>
      </c>
      <c r="V1516" s="3">
        <v>53</v>
      </c>
      <c r="W1516" s="3">
        <v>-2.1</v>
      </c>
      <c r="X1516" s="32">
        <v>142</v>
      </c>
      <c r="Y1516" s="33">
        <v>192</v>
      </c>
      <c r="Z1516" s="3">
        <v>-25.9</v>
      </c>
      <c r="AA1516" s="3">
        <v>17431.919999999998</v>
      </c>
      <c r="AB1516" s="3">
        <v>23500.54</v>
      </c>
      <c r="AC1516" s="3">
        <v>17431.919999999998</v>
      </c>
      <c r="AD1516" s="3">
        <v>23500.54</v>
      </c>
    </row>
    <row r="1517" spans="1:30" x14ac:dyDescent="0.3">
      <c r="A1517" s="3" t="s">
        <v>2554</v>
      </c>
      <c r="B1517" s="4">
        <v>65199</v>
      </c>
      <c r="C1517" s="4">
        <v>40</v>
      </c>
      <c r="D1517" s="4" t="s">
        <v>25</v>
      </c>
      <c r="E1517" s="5" t="s">
        <v>45</v>
      </c>
      <c r="F1517" s="3" t="s">
        <v>2555</v>
      </c>
      <c r="G1517" s="4" t="s">
        <v>86</v>
      </c>
      <c r="H1517" s="3" t="s">
        <v>54</v>
      </c>
      <c r="I1517" s="3" t="s">
        <v>191</v>
      </c>
      <c r="J1517" s="3" t="s">
        <v>89</v>
      </c>
      <c r="K1517" s="3" t="s">
        <v>89</v>
      </c>
      <c r="L1517" s="6" t="s">
        <v>191</v>
      </c>
      <c r="M1517" s="3" t="s">
        <v>211</v>
      </c>
      <c r="N1517" s="3" t="s">
        <v>2556</v>
      </c>
      <c r="O1517" s="3" t="s">
        <v>92</v>
      </c>
      <c r="P1517" s="3" t="s">
        <v>421</v>
      </c>
      <c r="Q1517" s="3" t="s">
        <v>27</v>
      </c>
      <c r="R1517" s="3">
        <v>1</v>
      </c>
      <c r="S1517" s="3">
        <v>3</v>
      </c>
      <c r="T1517" s="3">
        <v>-50</v>
      </c>
      <c r="U1517" s="3">
        <v>23</v>
      </c>
      <c r="V1517" s="3">
        <v>19</v>
      </c>
      <c r="W1517" s="3">
        <v>21.4</v>
      </c>
      <c r="X1517" s="32">
        <v>94</v>
      </c>
      <c r="Y1517" s="33">
        <v>77</v>
      </c>
      <c r="Z1517" s="3">
        <v>21.7</v>
      </c>
      <c r="AA1517" s="3">
        <v>17427.48</v>
      </c>
      <c r="AB1517" s="3">
        <v>13712.64</v>
      </c>
      <c r="AC1517" s="3">
        <v>20192.48</v>
      </c>
      <c r="AD1517" s="3">
        <v>16592.64</v>
      </c>
    </row>
    <row r="1518" spans="1:30" x14ac:dyDescent="0.3">
      <c r="A1518" s="3" t="s">
        <v>2680</v>
      </c>
      <c r="B1518" s="4">
        <v>35953</v>
      </c>
      <c r="C1518" s="4">
        <v>106</v>
      </c>
      <c r="D1518" s="4" t="s">
        <v>25</v>
      </c>
      <c r="E1518" s="5" t="s">
        <v>45</v>
      </c>
      <c r="F1518" s="3" t="s">
        <v>2681</v>
      </c>
      <c r="G1518" s="4" t="s">
        <v>86</v>
      </c>
      <c r="H1518" s="3" t="s">
        <v>252</v>
      </c>
      <c r="I1518" s="3" t="s">
        <v>252</v>
      </c>
      <c r="J1518" s="3" t="s">
        <v>89</v>
      </c>
      <c r="K1518" s="3" t="s">
        <v>89</v>
      </c>
      <c r="L1518" s="6" t="s">
        <v>252</v>
      </c>
      <c r="M1518" s="3" t="s">
        <v>184</v>
      </c>
      <c r="N1518" s="3" t="s">
        <v>2682</v>
      </c>
      <c r="O1518" s="3" t="s">
        <v>92</v>
      </c>
      <c r="P1518" s="3" t="s">
        <v>57</v>
      </c>
      <c r="Q1518" s="3" t="s">
        <v>31</v>
      </c>
      <c r="R1518" s="3">
        <v>23</v>
      </c>
      <c r="S1518" s="3">
        <v>20</v>
      </c>
      <c r="T1518" s="3">
        <v>15</v>
      </c>
      <c r="U1518" s="3">
        <v>50</v>
      </c>
      <c r="V1518" s="3">
        <v>56</v>
      </c>
      <c r="W1518" s="3">
        <v>-9.9</v>
      </c>
      <c r="X1518" s="32">
        <v>162</v>
      </c>
      <c r="Y1518" s="33">
        <v>219</v>
      </c>
      <c r="Z1518" s="3">
        <v>-26</v>
      </c>
      <c r="AA1518" s="3">
        <v>17378.5</v>
      </c>
      <c r="AB1518" s="3">
        <v>23317.73</v>
      </c>
      <c r="AC1518" s="3">
        <v>17932.900000000001</v>
      </c>
      <c r="AD1518" s="3">
        <v>24220.94</v>
      </c>
    </row>
    <row r="1519" spans="1:30" x14ac:dyDescent="0.3">
      <c r="A1519" s="3" t="s">
        <v>4015</v>
      </c>
      <c r="B1519" s="4">
        <v>46503</v>
      </c>
      <c r="C1519" s="4">
        <v>90</v>
      </c>
      <c r="D1519" s="4" t="s">
        <v>25</v>
      </c>
      <c r="E1519" s="5" t="s">
        <v>45</v>
      </c>
      <c r="F1519" s="3" t="s">
        <v>4016</v>
      </c>
      <c r="G1519" s="4" t="s">
        <v>86</v>
      </c>
      <c r="H1519" s="3" t="s">
        <v>299</v>
      </c>
      <c r="I1519" s="3" t="s">
        <v>299</v>
      </c>
      <c r="J1519" s="3" t="s">
        <v>132</v>
      </c>
      <c r="K1519" s="3" t="s">
        <v>132</v>
      </c>
      <c r="L1519" s="6" t="s">
        <v>299</v>
      </c>
      <c r="M1519" s="3" t="s">
        <v>184</v>
      </c>
      <c r="N1519" s="3" t="s">
        <v>4017</v>
      </c>
      <c r="O1519" s="3" t="s">
        <v>301</v>
      </c>
      <c r="P1519" s="3" t="s">
        <v>128</v>
      </c>
      <c r="Q1519" s="3" t="s">
        <v>60</v>
      </c>
      <c r="R1519" s="3">
        <v>6</v>
      </c>
      <c r="S1519" s="3">
        <v>6</v>
      </c>
      <c r="T1519" s="3">
        <v>0</v>
      </c>
      <c r="U1519" s="3">
        <v>20</v>
      </c>
      <c r="V1519" s="3">
        <v>17</v>
      </c>
      <c r="W1519" s="3">
        <v>21.2</v>
      </c>
      <c r="X1519" s="32">
        <v>94</v>
      </c>
      <c r="Y1519" s="33">
        <v>97</v>
      </c>
      <c r="Z1519" s="3">
        <v>-3.1</v>
      </c>
      <c r="AA1519" s="3">
        <v>17372.16</v>
      </c>
      <c r="AB1519" s="3">
        <v>17813.04</v>
      </c>
      <c r="AC1519" s="3">
        <v>17709.599999999999</v>
      </c>
      <c r="AD1519" s="3">
        <v>18274.8</v>
      </c>
    </row>
    <row r="1520" spans="1:30" x14ac:dyDescent="0.3">
      <c r="A1520" s="3" t="s">
        <v>2683</v>
      </c>
      <c r="B1520" s="4">
        <v>34385</v>
      </c>
      <c r="C1520" s="4">
        <v>40</v>
      </c>
      <c r="D1520" s="4" t="s">
        <v>25</v>
      </c>
      <c r="E1520" s="5" t="s">
        <v>45</v>
      </c>
      <c r="F1520" s="3" t="s">
        <v>2684</v>
      </c>
      <c r="G1520" s="4" t="s">
        <v>86</v>
      </c>
      <c r="H1520" s="3" t="s">
        <v>252</v>
      </c>
      <c r="I1520" s="3" t="s">
        <v>252</v>
      </c>
      <c r="J1520" s="3" t="s">
        <v>89</v>
      </c>
      <c r="K1520" s="3" t="s">
        <v>89</v>
      </c>
      <c r="L1520" s="6" t="s">
        <v>252</v>
      </c>
      <c r="M1520" s="3" t="s">
        <v>154</v>
      </c>
      <c r="N1520" s="3" t="s">
        <v>2685</v>
      </c>
      <c r="O1520" s="3" t="s">
        <v>311</v>
      </c>
      <c r="P1520" s="3" t="s">
        <v>51</v>
      </c>
      <c r="Q1520" s="3" t="s">
        <v>31</v>
      </c>
      <c r="R1520" s="3">
        <v>27</v>
      </c>
      <c r="S1520" s="3">
        <v>25</v>
      </c>
      <c r="T1520" s="3">
        <v>9.5</v>
      </c>
      <c r="U1520" s="3">
        <v>77</v>
      </c>
      <c r="V1520" s="3">
        <v>62</v>
      </c>
      <c r="W1520" s="3">
        <v>24.5</v>
      </c>
      <c r="X1520" s="32">
        <v>281</v>
      </c>
      <c r="Y1520" s="33">
        <v>191</v>
      </c>
      <c r="Z1520" s="3">
        <v>46.9</v>
      </c>
      <c r="AA1520" s="3">
        <v>17348.22</v>
      </c>
      <c r="AB1520" s="3">
        <v>12734.88</v>
      </c>
      <c r="AC1520" s="3">
        <v>18899.22</v>
      </c>
      <c r="AD1520" s="3">
        <v>12860.88</v>
      </c>
    </row>
    <row r="1521" spans="1:30" x14ac:dyDescent="0.3">
      <c r="A1521" s="3" t="s">
        <v>4018</v>
      </c>
      <c r="B1521" s="4">
        <v>42668</v>
      </c>
      <c r="C1521" s="4">
        <v>34</v>
      </c>
      <c r="D1521" s="4" t="s">
        <v>25</v>
      </c>
      <c r="E1521" s="5" t="s">
        <v>45</v>
      </c>
      <c r="F1521" s="3" t="s">
        <v>4019</v>
      </c>
      <c r="G1521" s="4" t="s">
        <v>86</v>
      </c>
      <c r="H1521" s="3" t="s">
        <v>299</v>
      </c>
      <c r="I1521" s="3" t="s">
        <v>299</v>
      </c>
      <c r="J1521" s="3" t="s">
        <v>132</v>
      </c>
      <c r="K1521" s="3" t="s">
        <v>132</v>
      </c>
      <c r="L1521" s="6" t="s">
        <v>299</v>
      </c>
      <c r="M1521" s="3" t="s">
        <v>317</v>
      </c>
      <c r="N1521" s="3" t="s">
        <v>4020</v>
      </c>
      <c r="O1521" s="3" t="s">
        <v>301</v>
      </c>
      <c r="P1521" s="3" t="s">
        <v>59</v>
      </c>
      <c r="Q1521" s="3" t="s">
        <v>60</v>
      </c>
      <c r="R1521" s="3">
        <v>20</v>
      </c>
      <c r="S1521" s="3">
        <v>17</v>
      </c>
      <c r="T1521" s="3">
        <v>18.600000000000001</v>
      </c>
      <c r="U1521" s="3">
        <v>37</v>
      </c>
      <c r="V1521" s="3">
        <v>38</v>
      </c>
      <c r="W1521" s="3">
        <v>-1</v>
      </c>
      <c r="X1521" s="32">
        <v>110</v>
      </c>
      <c r="Y1521" s="33">
        <v>121</v>
      </c>
      <c r="Z1521" s="3">
        <v>-8.5</v>
      </c>
      <c r="AA1521" s="3">
        <v>17346.330000000002</v>
      </c>
      <c r="AB1521" s="3">
        <v>18913.8</v>
      </c>
      <c r="AC1521" s="3">
        <v>18138.330000000002</v>
      </c>
      <c r="AD1521" s="3">
        <v>19833.8</v>
      </c>
    </row>
    <row r="1522" spans="1:30" x14ac:dyDescent="0.3">
      <c r="A1522" s="3" t="s">
        <v>583</v>
      </c>
      <c r="B1522" s="4">
        <v>64921</v>
      </c>
      <c r="C1522" s="4">
        <v>68</v>
      </c>
      <c r="D1522" s="4" t="s">
        <v>25</v>
      </c>
      <c r="E1522" s="5">
        <v>43075</v>
      </c>
      <c r="F1522" s="3" t="s">
        <v>584</v>
      </c>
      <c r="G1522" s="4" t="s">
        <v>86</v>
      </c>
      <c r="H1522" s="3" t="s">
        <v>252</v>
      </c>
      <c r="I1522" s="3" t="s">
        <v>252</v>
      </c>
      <c r="J1522" s="3" t="s">
        <v>146</v>
      </c>
      <c r="K1522" s="3" t="s">
        <v>146</v>
      </c>
      <c r="L1522" s="6" t="s">
        <v>252</v>
      </c>
      <c r="M1522" s="3" t="s">
        <v>184</v>
      </c>
      <c r="N1522" s="3" t="s">
        <v>585</v>
      </c>
      <c r="O1522" s="3" t="s">
        <v>92</v>
      </c>
      <c r="P1522" s="3" t="s">
        <v>397</v>
      </c>
      <c r="Q1522" s="3" t="s">
        <v>31</v>
      </c>
      <c r="R1522" s="3">
        <v>3</v>
      </c>
      <c r="U1522" s="3">
        <v>11</v>
      </c>
      <c r="X1522" s="32">
        <v>50</v>
      </c>
      <c r="Y1522" s="33"/>
      <c r="AA1522" s="3">
        <v>17292.48</v>
      </c>
      <c r="AC1522" s="3">
        <v>17292.48</v>
      </c>
    </row>
    <row r="1523" spans="1:30" x14ac:dyDescent="0.3">
      <c r="A1523" s="3" t="s">
        <v>490</v>
      </c>
      <c r="B1523" s="4">
        <v>43590</v>
      </c>
      <c r="C1523" s="4">
        <v>39</v>
      </c>
      <c r="D1523" s="4" t="s">
        <v>25</v>
      </c>
      <c r="E1523" s="5">
        <v>43290</v>
      </c>
      <c r="F1523" s="3" t="s">
        <v>491</v>
      </c>
      <c r="G1523" s="4" t="s">
        <v>86</v>
      </c>
      <c r="H1523" s="3" t="s">
        <v>299</v>
      </c>
      <c r="I1523" s="3" t="s">
        <v>299</v>
      </c>
      <c r="J1523" s="3" t="s">
        <v>146</v>
      </c>
      <c r="K1523" s="3" t="s">
        <v>146</v>
      </c>
      <c r="L1523" s="6" t="s">
        <v>299</v>
      </c>
      <c r="M1523" s="3" t="s">
        <v>492</v>
      </c>
      <c r="N1523" s="3" t="s">
        <v>493</v>
      </c>
      <c r="O1523" s="3" t="s">
        <v>301</v>
      </c>
      <c r="P1523" s="3" t="s">
        <v>61</v>
      </c>
      <c r="Q1523" s="3" t="s">
        <v>60</v>
      </c>
      <c r="R1523" s="3">
        <v>2</v>
      </c>
      <c r="U1523" s="3">
        <v>29</v>
      </c>
      <c r="V1523" s="3">
        <v>1</v>
      </c>
      <c r="W1523" s="3">
        <v>5600</v>
      </c>
      <c r="X1523" s="32">
        <v>45</v>
      </c>
      <c r="Y1523" s="33">
        <v>2</v>
      </c>
      <c r="Z1523" s="3">
        <v>2125</v>
      </c>
      <c r="AA1523" s="3">
        <v>17275.080000000002</v>
      </c>
      <c r="AB1523" s="3">
        <v>802.08</v>
      </c>
      <c r="AC1523" s="3">
        <v>17275.080000000002</v>
      </c>
      <c r="AD1523" s="3">
        <v>802.08</v>
      </c>
    </row>
    <row r="1524" spans="1:30" x14ac:dyDescent="0.3">
      <c r="A1524" s="3" t="s">
        <v>2563</v>
      </c>
      <c r="B1524" s="4">
        <v>82556</v>
      </c>
      <c r="C1524" s="4">
        <v>114</v>
      </c>
      <c r="D1524" s="4" t="s">
        <v>25</v>
      </c>
      <c r="E1524" s="5" t="s">
        <v>45</v>
      </c>
      <c r="F1524" s="3" t="s">
        <v>2564</v>
      </c>
      <c r="G1524" s="4" t="s">
        <v>86</v>
      </c>
      <c r="H1524" s="3" t="s">
        <v>54</v>
      </c>
      <c r="I1524" s="3" t="s">
        <v>191</v>
      </c>
      <c r="J1524" s="3" t="s">
        <v>89</v>
      </c>
      <c r="K1524" s="3" t="s">
        <v>104</v>
      </c>
      <c r="L1524" s="6" t="s">
        <v>191</v>
      </c>
      <c r="M1524" s="3" t="s">
        <v>272</v>
      </c>
      <c r="N1524" s="3" t="s">
        <v>2565</v>
      </c>
      <c r="O1524" s="3" t="s">
        <v>92</v>
      </c>
      <c r="P1524" s="3" t="s">
        <v>41</v>
      </c>
      <c r="Q1524" s="3" t="s">
        <v>60</v>
      </c>
      <c r="R1524" s="3">
        <v>21</v>
      </c>
      <c r="S1524" s="3">
        <v>11</v>
      </c>
      <c r="T1524" s="3">
        <v>90.9</v>
      </c>
      <c r="U1524" s="3">
        <v>47</v>
      </c>
      <c r="V1524" s="3">
        <v>37</v>
      </c>
      <c r="W1524" s="3">
        <v>26.5</v>
      </c>
      <c r="X1524" s="32">
        <v>171</v>
      </c>
      <c r="Y1524" s="33">
        <v>145</v>
      </c>
      <c r="Z1524" s="3">
        <v>17.899999999999999</v>
      </c>
      <c r="AA1524" s="3">
        <v>17245.2</v>
      </c>
      <c r="AB1524" s="3">
        <v>14632.8</v>
      </c>
      <c r="AC1524" s="3">
        <v>17245.2</v>
      </c>
      <c r="AD1524" s="3">
        <v>14632.8</v>
      </c>
    </row>
    <row r="1525" spans="1:30" x14ac:dyDescent="0.3">
      <c r="A1525" s="3" t="s">
        <v>4021</v>
      </c>
      <c r="B1525" s="4">
        <v>77786</v>
      </c>
      <c r="C1525" s="4">
        <v>75</v>
      </c>
      <c r="D1525" s="4" t="s">
        <v>25</v>
      </c>
      <c r="E1525" s="5">
        <v>42437</v>
      </c>
      <c r="F1525" s="3" t="s">
        <v>4022</v>
      </c>
      <c r="G1525" s="4" t="s">
        <v>86</v>
      </c>
      <c r="H1525" s="3" t="s">
        <v>54</v>
      </c>
      <c r="I1525" s="3" t="s">
        <v>191</v>
      </c>
      <c r="J1525" s="3" t="s">
        <v>132</v>
      </c>
      <c r="K1525" s="3" t="s">
        <v>132</v>
      </c>
      <c r="L1525" s="6" t="s">
        <v>191</v>
      </c>
      <c r="M1525" s="3" t="s">
        <v>211</v>
      </c>
      <c r="N1525" s="3" t="s">
        <v>4023</v>
      </c>
      <c r="O1525" s="3" t="s">
        <v>92</v>
      </c>
      <c r="P1525" s="3" t="s">
        <v>194</v>
      </c>
      <c r="Q1525" s="3" t="s">
        <v>60</v>
      </c>
      <c r="R1525" s="3">
        <v>7</v>
      </c>
      <c r="S1525" s="3">
        <v>6</v>
      </c>
      <c r="T1525" s="3">
        <v>12</v>
      </c>
      <c r="U1525" s="3">
        <v>23</v>
      </c>
      <c r="V1525" s="3">
        <v>27</v>
      </c>
      <c r="W1525" s="3">
        <v>-15.1</v>
      </c>
      <c r="X1525" s="32">
        <v>98</v>
      </c>
      <c r="Y1525" s="33">
        <v>99</v>
      </c>
      <c r="Z1525" s="3">
        <v>-0.9</v>
      </c>
      <c r="AA1525" s="3">
        <v>17234.97</v>
      </c>
      <c r="AB1525" s="3">
        <v>17691.2</v>
      </c>
      <c r="AC1525" s="3">
        <v>18110.97</v>
      </c>
      <c r="AD1525" s="3">
        <v>18302.2</v>
      </c>
    </row>
    <row r="1526" spans="1:30" x14ac:dyDescent="0.3">
      <c r="A1526" s="3" t="s">
        <v>4024</v>
      </c>
      <c r="B1526" s="4">
        <v>65252</v>
      </c>
      <c r="C1526" s="4">
        <v>59</v>
      </c>
      <c r="D1526" s="4" t="s">
        <v>25</v>
      </c>
      <c r="E1526" s="5" t="s">
        <v>45</v>
      </c>
      <c r="F1526" s="3" t="s">
        <v>4025</v>
      </c>
      <c r="G1526" s="4" t="s">
        <v>86</v>
      </c>
      <c r="H1526" s="3" t="s">
        <v>54</v>
      </c>
      <c r="I1526" s="3" t="s">
        <v>191</v>
      </c>
      <c r="J1526" s="3" t="s">
        <v>132</v>
      </c>
      <c r="K1526" s="3" t="s">
        <v>132</v>
      </c>
      <c r="L1526" s="6" t="s">
        <v>191</v>
      </c>
      <c r="M1526" s="3" t="s">
        <v>211</v>
      </c>
      <c r="N1526" s="3" t="s">
        <v>4026</v>
      </c>
      <c r="O1526" s="3" t="s">
        <v>92</v>
      </c>
      <c r="P1526" s="3" t="s">
        <v>341</v>
      </c>
      <c r="Q1526" s="3">
        <v>0</v>
      </c>
      <c r="R1526" s="3">
        <v>3</v>
      </c>
      <c r="S1526" s="3">
        <v>7</v>
      </c>
      <c r="T1526" s="3">
        <v>-53.8</v>
      </c>
      <c r="U1526" s="3">
        <v>14</v>
      </c>
      <c r="V1526" s="3">
        <v>14</v>
      </c>
      <c r="W1526" s="3">
        <v>-0.2</v>
      </c>
      <c r="X1526" s="32">
        <v>65</v>
      </c>
      <c r="Y1526" s="33">
        <v>67</v>
      </c>
      <c r="Z1526" s="3">
        <v>-3.4</v>
      </c>
      <c r="AA1526" s="3">
        <v>17145.400000000001</v>
      </c>
      <c r="AB1526" s="3">
        <v>17741.3</v>
      </c>
      <c r="AC1526" s="3">
        <v>17145.400000000001</v>
      </c>
      <c r="AD1526" s="3">
        <v>17741.3</v>
      </c>
    </row>
    <row r="1527" spans="1:30" x14ac:dyDescent="0.3">
      <c r="A1527" s="3" t="s">
        <v>642</v>
      </c>
      <c r="B1527" s="4">
        <v>75181</v>
      </c>
      <c r="C1527" s="4">
        <v>92</v>
      </c>
      <c r="D1527" s="4" t="s">
        <v>25</v>
      </c>
      <c r="E1527" s="5">
        <v>43186</v>
      </c>
      <c r="F1527" s="3" t="s">
        <v>643</v>
      </c>
      <c r="G1527" s="4" t="s">
        <v>86</v>
      </c>
      <c r="H1527" s="3" t="s">
        <v>252</v>
      </c>
      <c r="I1527" s="3" t="s">
        <v>252</v>
      </c>
      <c r="J1527" s="3" t="s">
        <v>132</v>
      </c>
      <c r="K1527" s="3" t="s">
        <v>132</v>
      </c>
      <c r="L1527" s="6" t="s">
        <v>252</v>
      </c>
      <c r="M1527" s="3" t="s">
        <v>184</v>
      </c>
      <c r="N1527" s="3" t="s">
        <v>644</v>
      </c>
      <c r="O1527" s="3" t="s">
        <v>92</v>
      </c>
      <c r="P1527" s="3" t="s">
        <v>397</v>
      </c>
      <c r="Q1527" s="3" t="s">
        <v>31</v>
      </c>
      <c r="R1527" s="3">
        <v>33</v>
      </c>
      <c r="U1527" s="3">
        <v>74</v>
      </c>
      <c r="X1527" s="32">
        <v>74</v>
      </c>
      <c r="Y1527" s="33"/>
      <c r="AA1527" s="3">
        <v>17125.02</v>
      </c>
      <c r="AC1527" s="3">
        <v>17125.02</v>
      </c>
    </row>
    <row r="1528" spans="1:30" x14ac:dyDescent="0.3">
      <c r="A1528" s="3" t="s">
        <v>1126</v>
      </c>
      <c r="B1528" s="4">
        <v>56850</v>
      </c>
      <c r="C1528" s="4">
        <v>99</v>
      </c>
      <c r="D1528" s="4" t="s">
        <v>25</v>
      </c>
      <c r="E1528" s="5" t="s">
        <v>45</v>
      </c>
      <c r="F1528" s="3" t="s">
        <v>1127</v>
      </c>
      <c r="G1528" s="4" t="s">
        <v>86</v>
      </c>
      <c r="H1528" s="3" t="s">
        <v>116</v>
      </c>
      <c r="I1528" s="3" t="s">
        <v>116</v>
      </c>
      <c r="J1528" s="3" t="s">
        <v>116</v>
      </c>
      <c r="K1528" s="3" t="s">
        <v>104</v>
      </c>
      <c r="L1528" s="6" t="s">
        <v>116</v>
      </c>
      <c r="M1528" s="3" t="s">
        <v>1128</v>
      </c>
      <c r="N1528" s="3" t="s">
        <v>1129</v>
      </c>
      <c r="O1528" s="3" t="s">
        <v>119</v>
      </c>
      <c r="P1528" s="3" t="s">
        <v>63</v>
      </c>
      <c r="Q1528" s="3" t="s">
        <v>31</v>
      </c>
      <c r="R1528" s="3">
        <v>37</v>
      </c>
      <c r="S1528" s="3">
        <v>23</v>
      </c>
      <c r="T1528" s="3">
        <v>60</v>
      </c>
      <c r="U1528" s="3">
        <v>98</v>
      </c>
      <c r="V1528" s="3">
        <v>88</v>
      </c>
      <c r="W1528" s="3">
        <v>12</v>
      </c>
      <c r="X1528" s="32">
        <v>278</v>
      </c>
      <c r="Y1528" s="33">
        <v>330</v>
      </c>
      <c r="Z1528" s="3">
        <v>-15.8</v>
      </c>
      <c r="AA1528" s="3">
        <v>17121.72</v>
      </c>
      <c r="AB1528" s="3">
        <v>20335.04</v>
      </c>
      <c r="AC1528" s="3">
        <v>17121.72</v>
      </c>
      <c r="AD1528" s="3">
        <v>20335.04</v>
      </c>
    </row>
    <row r="1529" spans="1:30" x14ac:dyDescent="0.3">
      <c r="A1529" s="3" t="s">
        <v>4027</v>
      </c>
      <c r="B1529" s="4">
        <v>64058</v>
      </c>
      <c r="C1529" s="4">
        <v>121</v>
      </c>
      <c r="D1529" s="4" t="s">
        <v>25</v>
      </c>
      <c r="E1529" s="5" t="s">
        <v>45</v>
      </c>
      <c r="F1529" s="3" t="s">
        <v>4028</v>
      </c>
      <c r="G1529" s="4" t="s">
        <v>86</v>
      </c>
      <c r="H1529" s="3" t="s">
        <v>54</v>
      </c>
      <c r="I1529" s="3" t="s">
        <v>191</v>
      </c>
      <c r="J1529" s="3" t="s">
        <v>132</v>
      </c>
      <c r="K1529" s="3" t="s">
        <v>132</v>
      </c>
      <c r="L1529" s="6" t="s">
        <v>191</v>
      </c>
      <c r="M1529" s="3" t="s">
        <v>211</v>
      </c>
      <c r="N1529" s="3" t="s">
        <v>4029</v>
      </c>
      <c r="O1529" s="3" t="s">
        <v>92</v>
      </c>
      <c r="P1529" s="3" t="s">
        <v>52</v>
      </c>
      <c r="Q1529" s="3" t="s">
        <v>29</v>
      </c>
      <c r="R1529" s="3">
        <v>12</v>
      </c>
      <c r="S1529" s="3">
        <v>14</v>
      </c>
      <c r="T1529" s="3">
        <v>-14.8</v>
      </c>
      <c r="U1529" s="3">
        <v>30</v>
      </c>
      <c r="V1529" s="3">
        <v>44</v>
      </c>
      <c r="W1529" s="3">
        <v>-32.200000000000003</v>
      </c>
      <c r="X1529" s="32">
        <v>116</v>
      </c>
      <c r="Y1529" s="33">
        <v>144</v>
      </c>
      <c r="Z1529" s="3">
        <v>-19.2</v>
      </c>
      <c r="AA1529" s="3">
        <v>17121.599999999999</v>
      </c>
      <c r="AB1529" s="3">
        <v>21180.6</v>
      </c>
      <c r="AC1529" s="3">
        <v>17121.599999999999</v>
      </c>
      <c r="AD1529" s="3">
        <v>21180.6</v>
      </c>
    </row>
    <row r="1530" spans="1:30" x14ac:dyDescent="0.3">
      <c r="A1530" s="3" t="s">
        <v>2686</v>
      </c>
      <c r="B1530" s="4">
        <v>35644</v>
      </c>
      <c r="C1530" s="4">
        <v>38</v>
      </c>
      <c r="D1530" s="4" t="s">
        <v>25</v>
      </c>
      <c r="E1530" s="5" t="s">
        <v>45</v>
      </c>
      <c r="F1530" s="3" t="s">
        <v>2687</v>
      </c>
      <c r="G1530" s="4" t="s">
        <v>86</v>
      </c>
      <c r="H1530" s="3" t="s">
        <v>252</v>
      </c>
      <c r="I1530" s="3" t="s">
        <v>252</v>
      </c>
      <c r="J1530" s="3" t="s">
        <v>104</v>
      </c>
      <c r="K1530" s="3" t="s">
        <v>104</v>
      </c>
      <c r="L1530" s="6" t="s">
        <v>252</v>
      </c>
      <c r="M1530" s="3" t="s">
        <v>154</v>
      </c>
      <c r="N1530" s="3" t="s">
        <v>2688</v>
      </c>
      <c r="O1530" s="3" t="s">
        <v>311</v>
      </c>
      <c r="P1530" s="3" t="s">
        <v>194</v>
      </c>
      <c r="Q1530" s="3" t="s">
        <v>60</v>
      </c>
      <c r="R1530" s="3">
        <v>21</v>
      </c>
      <c r="S1530" s="3">
        <v>10</v>
      </c>
      <c r="T1530" s="3">
        <v>110</v>
      </c>
      <c r="U1530" s="3">
        <v>71</v>
      </c>
      <c r="V1530" s="3">
        <v>46</v>
      </c>
      <c r="W1530" s="3">
        <v>54.3</v>
      </c>
      <c r="X1530" s="32">
        <v>262</v>
      </c>
      <c r="Y1530" s="33">
        <v>211</v>
      </c>
      <c r="Z1530" s="3">
        <v>24.3</v>
      </c>
      <c r="AA1530" s="3">
        <v>17048.61</v>
      </c>
      <c r="AB1530" s="3">
        <v>13720.73</v>
      </c>
      <c r="AC1530" s="3">
        <v>17048.61</v>
      </c>
      <c r="AD1530" s="3">
        <v>13720.73</v>
      </c>
    </row>
    <row r="1531" spans="1:30" x14ac:dyDescent="0.3">
      <c r="A1531" s="3" t="s">
        <v>4981</v>
      </c>
      <c r="B1531" s="4">
        <v>42851</v>
      </c>
      <c r="C1531" s="4">
        <v>32</v>
      </c>
      <c r="D1531" s="4" t="s">
        <v>25</v>
      </c>
      <c r="E1531" s="5" t="s">
        <v>45</v>
      </c>
      <c r="F1531" s="3" t="s">
        <v>4982</v>
      </c>
      <c r="G1531" s="4" t="s">
        <v>86</v>
      </c>
      <c r="H1531" s="3" t="s">
        <v>299</v>
      </c>
      <c r="I1531" s="3" t="s">
        <v>299</v>
      </c>
      <c r="J1531" s="3" t="s">
        <v>146</v>
      </c>
      <c r="K1531" s="3" t="s">
        <v>146</v>
      </c>
      <c r="L1531" s="6" t="s">
        <v>299</v>
      </c>
      <c r="M1531" s="3" t="s">
        <v>492</v>
      </c>
      <c r="N1531" s="3" t="s">
        <v>4983</v>
      </c>
      <c r="O1531" s="3" t="s">
        <v>301</v>
      </c>
      <c r="P1531" s="3" t="s">
        <v>34</v>
      </c>
      <c r="Q1531" s="3" t="s">
        <v>36</v>
      </c>
      <c r="R1531" s="3">
        <v>5</v>
      </c>
      <c r="S1531" s="3">
        <v>4</v>
      </c>
      <c r="T1531" s="3">
        <v>12.5</v>
      </c>
      <c r="U1531" s="3">
        <v>14</v>
      </c>
      <c r="V1531" s="3">
        <v>11</v>
      </c>
      <c r="W1531" s="3">
        <v>28.6</v>
      </c>
      <c r="X1531" s="32">
        <v>37</v>
      </c>
      <c r="Y1531" s="33">
        <v>31</v>
      </c>
      <c r="Z1531" s="3">
        <v>19.7</v>
      </c>
      <c r="AA1531" s="3">
        <v>17042.28</v>
      </c>
      <c r="AB1531" s="3">
        <v>12993</v>
      </c>
      <c r="AC1531" s="3">
        <v>17042.28</v>
      </c>
      <c r="AD1531" s="3">
        <v>12993</v>
      </c>
    </row>
    <row r="1532" spans="1:30" x14ac:dyDescent="0.3">
      <c r="A1532" s="3" t="s">
        <v>902</v>
      </c>
      <c r="B1532" s="4">
        <v>4755</v>
      </c>
      <c r="C1532" s="4">
        <v>30</v>
      </c>
      <c r="D1532" s="4" t="s">
        <v>25</v>
      </c>
      <c r="E1532" s="5">
        <v>43153</v>
      </c>
      <c r="F1532" s="3" t="s">
        <v>903</v>
      </c>
      <c r="G1532" s="4" t="s">
        <v>86</v>
      </c>
      <c r="H1532" s="3" t="s">
        <v>900</v>
      </c>
      <c r="I1532" s="3" t="s">
        <v>240</v>
      </c>
      <c r="J1532" s="3" t="s">
        <v>146</v>
      </c>
      <c r="K1532" s="3" t="s">
        <v>146</v>
      </c>
      <c r="L1532" s="6" t="s">
        <v>240</v>
      </c>
      <c r="M1532" s="3" t="s">
        <v>712</v>
      </c>
      <c r="N1532" s="3" t="s">
        <v>904</v>
      </c>
      <c r="O1532" s="3" t="s">
        <v>178</v>
      </c>
      <c r="P1532" s="3" t="s">
        <v>51</v>
      </c>
      <c r="Q1532" s="3" t="s">
        <v>31</v>
      </c>
      <c r="R1532" s="3">
        <v>1</v>
      </c>
      <c r="S1532" s="3">
        <v>2</v>
      </c>
      <c r="T1532" s="3">
        <v>-50</v>
      </c>
      <c r="U1532" s="3">
        <v>7</v>
      </c>
      <c r="V1532" s="3">
        <v>9</v>
      </c>
      <c r="W1532" s="3">
        <v>-27.8</v>
      </c>
      <c r="X1532" s="32">
        <v>62</v>
      </c>
      <c r="Y1532" s="33">
        <v>32</v>
      </c>
      <c r="Z1532" s="3">
        <v>89.7</v>
      </c>
      <c r="AA1532" s="3">
        <v>17025.66</v>
      </c>
      <c r="AB1532" s="3">
        <v>8974.23</v>
      </c>
      <c r="AC1532" s="3">
        <v>17025.66</v>
      </c>
      <c r="AD1532" s="3">
        <v>8974.23</v>
      </c>
    </row>
    <row r="1533" spans="1:30" x14ac:dyDescent="0.3">
      <c r="A1533" s="3" t="s">
        <v>2689</v>
      </c>
      <c r="B1533" s="4">
        <v>27604</v>
      </c>
      <c r="C1533" s="4">
        <v>59</v>
      </c>
      <c r="D1533" s="4" t="s">
        <v>25</v>
      </c>
      <c r="E1533" s="5" t="s">
        <v>45</v>
      </c>
      <c r="F1533" s="3" t="s">
        <v>2690</v>
      </c>
      <c r="G1533" s="4" t="s">
        <v>86</v>
      </c>
      <c r="H1533" s="3" t="s">
        <v>758</v>
      </c>
      <c r="I1533" s="3" t="s">
        <v>175</v>
      </c>
      <c r="J1533" s="3" t="s">
        <v>146</v>
      </c>
      <c r="K1533" s="3" t="s">
        <v>146</v>
      </c>
      <c r="L1533" s="6" t="s">
        <v>175</v>
      </c>
      <c r="M1533" s="3" t="s">
        <v>184</v>
      </c>
      <c r="N1533" s="3" t="s">
        <v>2691</v>
      </c>
      <c r="O1533" s="3" t="s">
        <v>178</v>
      </c>
      <c r="P1533" s="3" t="s">
        <v>57</v>
      </c>
      <c r="Q1533" s="3" t="s">
        <v>31</v>
      </c>
      <c r="R1533" s="3">
        <v>5</v>
      </c>
      <c r="S1533" s="3">
        <v>3</v>
      </c>
      <c r="T1533" s="3">
        <v>50</v>
      </c>
      <c r="U1533" s="3">
        <v>16</v>
      </c>
      <c r="V1533" s="3">
        <v>12</v>
      </c>
      <c r="W1533" s="3">
        <v>39.1</v>
      </c>
      <c r="X1533" s="32">
        <v>58</v>
      </c>
      <c r="Y1533" s="33">
        <v>43</v>
      </c>
      <c r="Z1533" s="3">
        <v>33.700000000000003</v>
      </c>
      <c r="AA1533" s="3">
        <v>16987.8</v>
      </c>
      <c r="AB1533" s="3">
        <v>13126.2</v>
      </c>
      <c r="AC1533" s="3">
        <v>16987.8</v>
      </c>
      <c r="AD1533" s="3">
        <v>13126.2</v>
      </c>
    </row>
    <row r="1534" spans="1:30" x14ac:dyDescent="0.3">
      <c r="A1534" s="3" t="s">
        <v>6046</v>
      </c>
      <c r="B1534" s="4">
        <v>44308</v>
      </c>
      <c r="C1534" s="4">
        <v>50</v>
      </c>
      <c r="D1534" s="4" t="s">
        <v>25</v>
      </c>
      <c r="E1534" s="5" t="s">
        <v>45</v>
      </c>
      <c r="F1534" s="3" t="s">
        <v>6047</v>
      </c>
      <c r="G1534" s="4" t="s">
        <v>86</v>
      </c>
      <c r="H1534" s="3" t="s">
        <v>299</v>
      </c>
      <c r="I1534" s="3" t="s">
        <v>299</v>
      </c>
      <c r="J1534" s="3" t="s">
        <v>104</v>
      </c>
      <c r="K1534" s="3" t="s">
        <v>104</v>
      </c>
      <c r="L1534" s="6" t="s">
        <v>299</v>
      </c>
      <c r="M1534" s="3" t="s">
        <v>184</v>
      </c>
      <c r="N1534" s="3" t="s">
        <v>6048</v>
      </c>
      <c r="O1534" s="3" t="s">
        <v>301</v>
      </c>
      <c r="P1534" s="3" t="s">
        <v>57</v>
      </c>
      <c r="Q1534" s="3" t="s">
        <v>31</v>
      </c>
      <c r="R1534" s="3">
        <v>22</v>
      </c>
      <c r="S1534" s="3">
        <v>25</v>
      </c>
      <c r="T1534" s="3">
        <v>-9.4</v>
      </c>
      <c r="U1534" s="3">
        <v>61</v>
      </c>
      <c r="V1534" s="3">
        <v>78</v>
      </c>
      <c r="W1534" s="3">
        <v>-21.6</v>
      </c>
      <c r="X1534" s="32">
        <v>268</v>
      </c>
      <c r="Y1534" s="33">
        <v>304</v>
      </c>
      <c r="Z1534" s="3">
        <v>-11.7</v>
      </c>
      <c r="AA1534" s="3">
        <v>16961.7</v>
      </c>
      <c r="AB1534" s="3">
        <v>19212.599999999999</v>
      </c>
      <c r="AC1534" s="3">
        <v>16961.7</v>
      </c>
      <c r="AD1534" s="3">
        <v>19212.599999999999</v>
      </c>
    </row>
    <row r="1535" spans="1:30" x14ac:dyDescent="0.3">
      <c r="A1535" s="3" t="s">
        <v>1130</v>
      </c>
      <c r="B1535" s="4">
        <v>62369</v>
      </c>
      <c r="C1535" s="4">
        <v>101</v>
      </c>
      <c r="D1535" s="4" t="s">
        <v>25</v>
      </c>
      <c r="E1535" s="5" t="s">
        <v>45</v>
      </c>
      <c r="F1535" s="3" t="s">
        <v>1131</v>
      </c>
      <c r="G1535" s="4" t="s">
        <v>86</v>
      </c>
      <c r="H1535" s="3" t="s">
        <v>116</v>
      </c>
      <c r="I1535" s="3" t="s">
        <v>116</v>
      </c>
      <c r="J1535" s="3" t="s">
        <v>116</v>
      </c>
      <c r="K1535" s="3" t="s">
        <v>104</v>
      </c>
      <c r="L1535" s="6" t="s">
        <v>116</v>
      </c>
      <c r="M1535" s="3" t="s">
        <v>989</v>
      </c>
      <c r="N1535" s="3" t="s">
        <v>1132</v>
      </c>
      <c r="O1535" s="3" t="s">
        <v>119</v>
      </c>
      <c r="P1535" s="3" t="s">
        <v>51</v>
      </c>
      <c r="Q1535" s="3" t="s">
        <v>31</v>
      </c>
      <c r="R1535" s="3">
        <v>123</v>
      </c>
      <c r="S1535" s="3">
        <v>94</v>
      </c>
      <c r="T1535" s="3">
        <v>29.9</v>
      </c>
      <c r="U1535" s="3">
        <v>168</v>
      </c>
      <c r="V1535" s="3">
        <v>129</v>
      </c>
      <c r="W1535" s="3">
        <v>29.9</v>
      </c>
      <c r="X1535" s="32">
        <v>246</v>
      </c>
      <c r="Y1535" s="33">
        <v>247</v>
      </c>
      <c r="Z1535" s="3">
        <v>-0.4</v>
      </c>
      <c r="AA1535" s="3">
        <v>16951.080000000002</v>
      </c>
      <c r="AB1535" s="3">
        <v>16547.13</v>
      </c>
      <c r="AC1535" s="3">
        <v>19471.080000000002</v>
      </c>
      <c r="AD1535" s="3">
        <v>19547.98</v>
      </c>
    </row>
    <row r="1536" spans="1:30" x14ac:dyDescent="0.3">
      <c r="A1536" s="3" t="s">
        <v>6049</v>
      </c>
      <c r="B1536" s="4">
        <v>6436</v>
      </c>
      <c r="C1536" s="4">
        <v>29</v>
      </c>
      <c r="D1536" s="4" t="s">
        <v>25</v>
      </c>
      <c r="E1536" s="5" t="s">
        <v>45</v>
      </c>
      <c r="F1536" s="3" t="s">
        <v>6050</v>
      </c>
      <c r="G1536" s="4" t="s">
        <v>86</v>
      </c>
      <c r="H1536" s="3" t="s">
        <v>900</v>
      </c>
      <c r="I1536" s="3" t="s">
        <v>240</v>
      </c>
      <c r="J1536" s="3" t="s">
        <v>104</v>
      </c>
      <c r="K1536" s="3" t="s">
        <v>104</v>
      </c>
      <c r="L1536" s="6" t="s">
        <v>240</v>
      </c>
      <c r="M1536" s="3" t="s">
        <v>712</v>
      </c>
      <c r="N1536" s="3" t="s">
        <v>6051</v>
      </c>
      <c r="O1536" s="3" t="s">
        <v>178</v>
      </c>
      <c r="P1536" s="3" t="s">
        <v>397</v>
      </c>
      <c r="Q1536" s="3" t="s">
        <v>43</v>
      </c>
      <c r="R1536" s="3">
        <v>8</v>
      </c>
      <c r="S1536" s="3">
        <v>17</v>
      </c>
      <c r="T1536" s="3">
        <v>-53.1</v>
      </c>
      <c r="U1536" s="3">
        <v>31</v>
      </c>
      <c r="V1536" s="3">
        <v>49</v>
      </c>
      <c r="W1536" s="3">
        <v>-37.299999999999997</v>
      </c>
      <c r="X1536" s="32">
        <v>132</v>
      </c>
      <c r="Y1536" s="33">
        <v>156</v>
      </c>
      <c r="Z1536" s="3">
        <v>-15.4</v>
      </c>
      <c r="AA1536" s="3">
        <v>16943.22</v>
      </c>
      <c r="AB1536" s="3">
        <v>20016.990000000002</v>
      </c>
      <c r="AC1536" s="3">
        <v>16943.22</v>
      </c>
      <c r="AD1536" s="3">
        <v>20016.990000000002</v>
      </c>
    </row>
    <row r="1537" spans="1:30" x14ac:dyDescent="0.3">
      <c r="A1537" s="3" t="s">
        <v>1133</v>
      </c>
      <c r="B1537" s="4">
        <v>63359</v>
      </c>
      <c r="C1537" s="4">
        <v>61</v>
      </c>
      <c r="D1537" s="4" t="s">
        <v>25</v>
      </c>
      <c r="E1537" s="5" t="s">
        <v>45</v>
      </c>
      <c r="F1537" s="3" t="s">
        <v>1134</v>
      </c>
      <c r="G1537" s="4" t="s">
        <v>86</v>
      </c>
      <c r="H1537" s="3" t="s">
        <v>116</v>
      </c>
      <c r="I1537" s="3" t="s">
        <v>116</v>
      </c>
      <c r="J1537" s="3" t="s">
        <v>116</v>
      </c>
      <c r="K1537" s="3" t="s">
        <v>132</v>
      </c>
      <c r="L1537" s="6" t="s">
        <v>116</v>
      </c>
      <c r="M1537" s="3" t="s">
        <v>122</v>
      </c>
      <c r="N1537" s="3" t="s">
        <v>1135</v>
      </c>
      <c r="O1537" s="3" t="s">
        <v>119</v>
      </c>
      <c r="P1537" s="3" t="s">
        <v>57</v>
      </c>
      <c r="Q1537" s="3" t="s">
        <v>31</v>
      </c>
      <c r="R1537" s="3">
        <v>17</v>
      </c>
      <c r="S1537" s="3">
        <v>13</v>
      </c>
      <c r="T1537" s="3">
        <v>30.8</v>
      </c>
      <c r="U1537" s="3">
        <v>49</v>
      </c>
      <c r="V1537" s="3">
        <v>39</v>
      </c>
      <c r="W1537" s="3">
        <v>25.6</v>
      </c>
      <c r="X1537" s="32">
        <v>141</v>
      </c>
      <c r="Y1537" s="33">
        <v>126</v>
      </c>
      <c r="Z1537" s="3">
        <v>12.1</v>
      </c>
      <c r="AA1537" s="3">
        <v>16943.04</v>
      </c>
      <c r="AB1537" s="3">
        <v>15114.87</v>
      </c>
      <c r="AC1537" s="3">
        <v>16943.04</v>
      </c>
      <c r="AD1537" s="3">
        <v>15114.87</v>
      </c>
    </row>
    <row r="1538" spans="1:30" x14ac:dyDescent="0.3">
      <c r="A1538" s="3" t="s">
        <v>645</v>
      </c>
      <c r="B1538" s="4">
        <v>75183</v>
      </c>
      <c r="C1538" s="4">
        <v>89</v>
      </c>
      <c r="D1538" s="4" t="s">
        <v>25</v>
      </c>
      <c r="E1538" s="5">
        <v>43186</v>
      </c>
      <c r="F1538" s="3" t="s">
        <v>646</v>
      </c>
      <c r="G1538" s="4" t="s">
        <v>86</v>
      </c>
      <c r="H1538" s="3" t="s">
        <v>252</v>
      </c>
      <c r="I1538" s="3" t="s">
        <v>252</v>
      </c>
      <c r="J1538" s="3" t="s">
        <v>132</v>
      </c>
      <c r="K1538" s="3" t="s">
        <v>132</v>
      </c>
      <c r="L1538" s="6" t="s">
        <v>252</v>
      </c>
      <c r="M1538" s="3" t="s">
        <v>184</v>
      </c>
      <c r="N1538" s="3" t="s">
        <v>647</v>
      </c>
      <c r="O1538" s="3" t="s">
        <v>92</v>
      </c>
      <c r="P1538" s="3" t="s">
        <v>397</v>
      </c>
      <c r="Q1538" s="3" t="s">
        <v>31</v>
      </c>
      <c r="R1538" s="3">
        <v>34</v>
      </c>
      <c r="U1538" s="3">
        <v>73</v>
      </c>
      <c r="X1538" s="32">
        <v>73</v>
      </c>
      <c r="Y1538" s="33"/>
      <c r="AA1538" s="3">
        <v>16894.38</v>
      </c>
      <c r="AC1538" s="3">
        <v>16894.38</v>
      </c>
    </row>
    <row r="1539" spans="1:30" x14ac:dyDescent="0.3">
      <c r="A1539" s="3" t="s">
        <v>2692</v>
      </c>
      <c r="B1539" s="4">
        <v>77713</v>
      </c>
      <c r="C1539" s="4">
        <v>116</v>
      </c>
      <c r="D1539" s="4" t="s">
        <v>25</v>
      </c>
      <c r="E1539" s="5" t="s">
        <v>45</v>
      </c>
      <c r="F1539" s="3" t="s">
        <v>2693</v>
      </c>
      <c r="G1539" s="4" t="s">
        <v>86</v>
      </c>
      <c r="H1539" s="3" t="s">
        <v>252</v>
      </c>
      <c r="I1539" s="3" t="s">
        <v>252</v>
      </c>
      <c r="J1539" s="3" t="s">
        <v>89</v>
      </c>
      <c r="K1539" s="3" t="s">
        <v>89</v>
      </c>
      <c r="L1539" s="6" t="s">
        <v>252</v>
      </c>
      <c r="M1539" s="3" t="s">
        <v>184</v>
      </c>
      <c r="N1539" s="3" t="s">
        <v>2694</v>
      </c>
      <c r="O1539" s="3" t="s">
        <v>92</v>
      </c>
      <c r="P1539" s="3" t="s">
        <v>397</v>
      </c>
      <c r="Q1539" s="3" t="s">
        <v>31</v>
      </c>
      <c r="R1539" s="3">
        <v>25</v>
      </c>
      <c r="S1539" s="3">
        <v>38</v>
      </c>
      <c r="T1539" s="3">
        <v>-35.1</v>
      </c>
      <c r="U1539" s="3">
        <v>67</v>
      </c>
      <c r="V1539" s="3">
        <v>46</v>
      </c>
      <c r="W1539" s="3">
        <v>46.5</v>
      </c>
      <c r="X1539" s="16">
        <v>169</v>
      </c>
      <c r="Y1539" s="7">
        <v>226</v>
      </c>
      <c r="Z1539" s="3">
        <v>-25</v>
      </c>
      <c r="AA1539" s="3">
        <v>16828.7</v>
      </c>
      <c r="AB1539" s="3">
        <v>21090.3</v>
      </c>
      <c r="AC1539" s="3">
        <v>19700.7</v>
      </c>
      <c r="AD1539" s="3">
        <v>26277.3</v>
      </c>
    </row>
    <row r="1540" spans="1:30" x14ac:dyDescent="0.3">
      <c r="A1540" s="3" t="s">
        <v>108</v>
      </c>
      <c r="B1540" s="4">
        <v>56767</v>
      </c>
      <c r="C1540" s="4">
        <v>109</v>
      </c>
      <c r="D1540" s="4" t="s">
        <v>25</v>
      </c>
      <c r="E1540" s="5">
        <v>43237</v>
      </c>
      <c r="F1540" s="3" t="s">
        <v>109</v>
      </c>
      <c r="G1540" s="4" t="s">
        <v>86</v>
      </c>
      <c r="H1540" s="3" t="s">
        <v>87</v>
      </c>
      <c r="I1540" s="3" t="s">
        <v>88</v>
      </c>
      <c r="J1540" s="3" t="s">
        <v>89</v>
      </c>
      <c r="K1540" s="3" t="s">
        <v>89</v>
      </c>
      <c r="L1540" s="6" t="s">
        <v>88</v>
      </c>
      <c r="M1540" s="3" t="s">
        <v>90</v>
      </c>
      <c r="N1540" s="3" t="s">
        <v>110</v>
      </c>
      <c r="O1540" s="3" t="s">
        <v>92</v>
      </c>
      <c r="P1540" s="3" t="s">
        <v>32</v>
      </c>
      <c r="Q1540" s="3" t="s">
        <v>60</v>
      </c>
      <c r="R1540" s="3">
        <v>9</v>
      </c>
      <c r="U1540" s="3">
        <v>27</v>
      </c>
      <c r="X1540" s="32">
        <v>155</v>
      </c>
      <c r="Y1540" s="33"/>
      <c r="AA1540" s="3">
        <v>16814.400000000001</v>
      </c>
      <c r="AC1540" s="3">
        <v>16814.400000000001</v>
      </c>
    </row>
    <row r="1541" spans="1:30" x14ac:dyDescent="0.3">
      <c r="A1541" s="3" t="s">
        <v>2695</v>
      </c>
      <c r="B1541" s="4">
        <v>36015</v>
      </c>
      <c r="C1541" s="4">
        <v>108</v>
      </c>
      <c r="D1541" s="4" t="s">
        <v>25</v>
      </c>
      <c r="E1541" s="5" t="s">
        <v>45</v>
      </c>
      <c r="F1541" s="3" t="s">
        <v>2696</v>
      </c>
      <c r="G1541" s="4" t="s">
        <v>86</v>
      </c>
      <c r="H1541" s="3" t="s">
        <v>252</v>
      </c>
      <c r="I1541" s="3" t="s">
        <v>252</v>
      </c>
      <c r="J1541" s="3" t="s">
        <v>89</v>
      </c>
      <c r="K1541" s="3" t="s">
        <v>89</v>
      </c>
      <c r="L1541" s="6" t="s">
        <v>252</v>
      </c>
      <c r="M1541" s="3" t="s">
        <v>184</v>
      </c>
      <c r="N1541" s="3" t="s">
        <v>2697</v>
      </c>
      <c r="O1541" s="3" t="s">
        <v>92</v>
      </c>
      <c r="P1541" s="3" t="s">
        <v>57</v>
      </c>
      <c r="Q1541" s="3" t="s">
        <v>31</v>
      </c>
      <c r="R1541" s="3">
        <v>11</v>
      </c>
      <c r="S1541" s="3">
        <v>15</v>
      </c>
      <c r="T1541" s="3">
        <v>-26.7</v>
      </c>
      <c r="U1541" s="3">
        <v>39</v>
      </c>
      <c r="V1541" s="3">
        <v>45</v>
      </c>
      <c r="W1541" s="3">
        <v>-12.8</v>
      </c>
      <c r="X1541" s="32">
        <v>156</v>
      </c>
      <c r="Y1541" s="33">
        <v>163</v>
      </c>
      <c r="Z1541" s="3">
        <v>-4</v>
      </c>
      <c r="AA1541" s="3">
        <v>16760.84</v>
      </c>
      <c r="AB1541" s="3">
        <v>17193.54</v>
      </c>
      <c r="AC1541" s="3">
        <v>17278.28</v>
      </c>
      <c r="AD1541" s="3">
        <v>18006.66</v>
      </c>
    </row>
    <row r="1542" spans="1:30" x14ac:dyDescent="0.3">
      <c r="A1542" s="3" t="s">
        <v>2698</v>
      </c>
      <c r="B1542" s="4">
        <v>20819</v>
      </c>
      <c r="C1542" s="4">
        <v>41</v>
      </c>
      <c r="D1542" s="4" t="s">
        <v>25</v>
      </c>
      <c r="E1542" s="5" t="s">
        <v>45</v>
      </c>
      <c r="F1542" s="3" t="s">
        <v>2699</v>
      </c>
      <c r="G1542" s="4" t="s">
        <v>86</v>
      </c>
      <c r="H1542" s="3" t="s">
        <v>758</v>
      </c>
      <c r="I1542" s="3" t="s">
        <v>175</v>
      </c>
      <c r="J1542" s="3" t="s">
        <v>104</v>
      </c>
      <c r="K1542" s="3" t="s">
        <v>104</v>
      </c>
      <c r="L1542" s="6" t="s">
        <v>175</v>
      </c>
      <c r="M1542" s="3" t="s">
        <v>176</v>
      </c>
      <c r="N1542" s="3" t="s">
        <v>2700</v>
      </c>
      <c r="O1542" s="3" t="s">
        <v>178</v>
      </c>
      <c r="P1542" s="3" t="s">
        <v>194</v>
      </c>
      <c r="Q1542" s="3" t="s">
        <v>60</v>
      </c>
      <c r="R1542" s="3">
        <v>22</v>
      </c>
      <c r="S1542" s="3">
        <v>15</v>
      </c>
      <c r="T1542" s="3">
        <v>46.2</v>
      </c>
      <c r="U1542" s="3">
        <v>50</v>
      </c>
      <c r="V1542" s="3">
        <v>55</v>
      </c>
      <c r="W1542" s="3">
        <v>-8.1999999999999993</v>
      </c>
      <c r="X1542" s="32">
        <v>194</v>
      </c>
      <c r="Y1542" s="33">
        <v>249</v>
      </c>
      <c r="Z1542" s="3">
        <v>-22.2</v>
      </c>
      <c r="AA1542" s="3">
        <v>16739.63</v>
      </c>
      <c r="AB1542" s="3">
        <v>21524.78</v>
      </c>
      <c r="AC1542" s="3">
        <v>16739.63</v>
      </c>
      <c r="AD1542" s="3">
        <v>21524.78</v>
      </c>
    </row>
    <row r="1543" spans="1:30" x14ac:dyDescent="0.3">
      <c r="A1543" s="3" t="s">
        <v>6055</v>
      </c>
      <c r="B1543" s="4">
        <v>44282</v>
      </c>
      <c r="C1543" s="4">
        <v>91</v>
      </c>
      <c r="D1543" s="4" t="s">
        <v>25</v>
      </c>
      <c r="E1543" s="5" t="s">
        <v>45</v>
      </c>
      <c r="F1543" s="3" t="s">
        <v>6056</v>
      </c>
      <c r="G1543" s="4" t="s">
        <v>86</v>
      </c>
      <c r="H1543" s="3" t="s">
        <v>299</v>
      </c>
      <c r="I1543" s="3" t="s">
        <v>299</v>
      </c>
      <c r="J1543" s="3" t="s">
        <v>104</v>
      </c>
      <c r="K1543" s="3" t="s">
        <v>104</v>
      </c>
      <c r="L1543" s="6" t="s">
        <v>299</v>
      </c>
      <c r="M1543" s="3" t="s">
        <v>445</v>
      </c>
      <c r="N1543" s="3" t="s">
        <v>6057</v>
      </c>
      <c r="O1543" s="3" t="s">
        <v>301</v>
      </c>
      <c r="P1543" s="3" t="s">
        <v>55</v>
      </c>
      <c r="Q1543" s="3" t="s">
        <v>31</v>
      </c>
      <c r="R1543" s="3">
        <v>32</v>
      </c>
      <c r="S1543" s="3">
        <v>38</v>
      </c>
      <c r="T1543" s="3">
        <v>-15.8</v>
      </c>
      <c r="U1543" s="3">
        <v>80</v>
      </c>
      <c r="V1543" s="3">
        <v>88</v>
      </c>
      <c r="W1543" s="3">
        <v>-9.1</v>
      </c>
      <c r="X1543" s="32">
        <v>235</v>
      </c>
      <c r="Y1543" s="33">
        <v>247</v>
      </c>
      <c r="Z1543" s="3">
        <v>-5</v>
      </c>
      <c r="AA1543" s="3">
        <v>16729.2</v>
      </c>
      <c r="AB1543" s="3">
        <v>17456.16</v>
      </c>
      <c r="AC1543" s="3">
        <v>17287.2</v>
      </c>
      <c r="AD1543" s="3">
        <v>18164.16</v>
      </c>
    </row>
    <row r="1544" spans="1:30" x14ac:dyDescent="0.3">
      <c r="A1544" s="3" t="s">
        <v>571</v>
      </c>
      <c r="B1544" s="4">
        <v>64919</v>
      </c>
      <c r="C1544" s="4">
        <v>83</v>
      </c>
      <c r="D1544" s="4" t="s">
        <v>25</v>
      </c>
      <c r="E1544" s="5">
        <v>42997</v>
      </c>
      <c r="F1544" s="3" t="s">
        <v>572</v>
      </c>
      <c r="G1544" s="4" t="s">
        <v>86</v>
      </c>
      <c r="H1544" s="3" t="s">
        <v>252</v>
      </c>
      <c r="I1544" s="3" t="s">
        <v>252</v>
      </c>
      <c r="J1544" s="3" t="s">
        <v>146</v>
      </c>
      <c r="K1544" s="3" t="s">
        <v>146</v>
      </c>
      <c r="L1544" s="6" t="s">
        <v>252</v>
      </c>
      <c r="M1544" s="3" t="s">
        <v>184</v>
      </c>
      <c r="N1544" s="3" t="s">
        <v>573</v>
      </c>
      <c r="O1544" s="3" t="s">
        <v>92</v>
      </c>
      <c r="P1544" s="3" t="s">
        <v>397</v>
      </c>
      <c r="Q1544" s="3" t="s">
        <v>31</v>
      </c>
      <c r="R1544" s="3">
        <v>1</v>
      </c>
      <c r="U1544" s="3">
        <v>2</v>
      </c>
      <c r="X1544" s="32">
        <v>40</v>
      </c>
      <c r="Y1544" s="33"/>
      <c r="AA1544" s="3">
        <v>16707.599999999999</v>
      </c>
      <c r="AC1544" s="3">
        <v>16707.599999999999</v>
      </c>
    </row>
    <row r="1545" spans="1:30" x14ac:dyDescent="0.3">
      <c r="A1545" s="3" t="s">
        <v>2701</v>
      </c>
      <c r="B1545" s="4">
        <v>34978</v>
      </c>
      <c r="C1545" s="4">
        <v>17</v>
      </c>
      <c r="D1545" s="4" t="s">
        <v>25</v>
      </c>
      <c r="E1545" s="5" t="s">
        <v>45</v>
      </c>
      <c r="F1545" s="3" t="s">
        <v>2702</v>
      </c>
      <c r="G1545" s="4" t="s">
        <v>86</v>
      </c>
      <c r="H1545" s="3" t="s">
        <v>252</v>
      </c>
      <c r="I1545" s="3" t="s">
        <v>252</v>
      </c>
      <c r="J1545" s="3" t="s">
        <v>146</v>
      </c>
      <c r="K1545" s="3" t="s">
        <v>146</v>
      </c>
      <c r="L1545" s="6" t="s">
        <v>252</v>
      </c>
      <c r="M1545" s="3" t="s">
        <v>154</v>
      </c>
      <c r="N1545" s="3" t="s">
        <v>2703</v>
      </c>
      <c r="O1545" s="3" t="s">
        <v>311</v>
      </c>
      <c r="P1545" s="3" t="s">
        <v>161</v>
      </c>
      <c r="Q1545" s="3" t="s">
        <v>31</v>
      </c>
      <c r="R1545" s="3">
        <v>5</v>
      </c>
      <c r="S1545" s="3">
        <v>3</v>
      </c>
      <c r="T1545" s="3">
        <v>80</v>
      </c>
      <c r="U1545" s="3">
        <v>9</v>
      </c>
      <c r="V1545" s="3">
        <v>8</v>
      </c>
      <c r="W1545" s="3">
        <v>20</v>
      </c>
      <c r="X1545" s="32">
        <v>33</v>
      </c>
      <c r="Y1545" s="33">
        <v>30</v>
      </c>
      <c r="Z1545" s="3">
        <v>10</v>
      </c>
      <c r="AA1545" s="3">
        <v>16645.3</v>
      </c>
      <c r="AB1545" s="3">
        <v>15128.26</v>
      </c>
      <c r="AC1545" s="3">
        <v>16645.3</v>
      </c>
      <c r="AD1545" s="3">
        <v>15128.26</v>
      </c>
    </row>
    <row r="1546" spans="1:30" x14ac:dyDescent="0.3">
      <c r="A1546" s="3" t="s">
        <v>2572</v>
      </c>
      <c r="B1546" s="4">
        <v>43362</v>
      </c>
      <c r="C1546" s="4">
        <v>118</v>
      </c>
      <c r="D1546" s="4" t="s">
        <v>25</v>
      </c>
      <c r="E1546" s="5" t="s">
        <v>45</v>
      </c>
      <c r="F1546" s="3" t="s">
        <v>2573</v>
      </c>
      <c r="G1546" s="4" t="s">
        <v>86</v>
      </c>
      <c r="H1546" s="3" t="s">
        <v>299</v>
      </c>
      <c r="I1546" s="3" t="s">
        <v>299</v>
      </c>
      <c r="J1546" s="3" t="s">
        <v>89</v>
      </c>
      <c r="K1546" s="3" t="s">
        <v>89</v>
      </c>
      <c r="L1546" s="6" t="s">
        <v>299</v>
      </c>
      <c r="M1546" s="3" t="s">
        <v>184</v>
      </c>
      <c r="N1546" s="3" t="s">
        <v>2574</v>
      </c>
      <c r="O1546" s="3" t="s">
        <v>301</v>
      </c>
      <c r="P1546" s="3" t="s">
        <v>397</v>
      </c>
      <c r="Q1546" s="3" t="s">
        <v>31</v>
      </c>
      <c r="R1546" s="3">
        <v>9</v>
      </c>
      <c r="S1546" s="3">
        <v>9</v>
      </c>
      <c r="T1546" s="3">
        <v>0</v>
      </c>
      <c r="U1546" s="3">
        <v>23</v>
      </c>
      <c r="V1546" s="3">
        <v>31</v>
      </c>
      <c r="W1546" s="3">
        <v>-26.2</v>
      </c>
      <c r="X1546" s="32">
        <v>106</v>
      </c>
      <c r="Y1546" s="33">
        <v>132</v>
      </c>
      <c r="Z1546" s="3">
        <v>-19.7</v>
      </c>
      <c r="AA1546" s="3">
        <v>16625.04</v>
      </c>
      <c r="AB1546" s="3">
        <v>20494.05</v>
      </c>
      <c r="AC1546" s="3">
        <v>16625.04</v>
      </c>
      <c r="AD1546" s="3">
        <v>20494.05</v>
      </c>
    </row>
    <row r="1547" spans="1:30" x14ac:dyDescent="0.3">
      <c r="A1547" s="3" t="s">
        <v>2575</v>
      </c>
      <c r="B1547" s="4">
        <v>85560</v>
      </c>
      <c r="C1547" s="4">
        <v>31</v>
      </c>
      <c r="D1547" s="4" t="s">
        <v>25</v>
      </c>
      <c r="E1547" s="5" t="s">
        <v>45</v>
      </c>
      <c r="F1547" s="3" t="s">
        <v>2576</v>
      </c>
      <c r="G1547" s="4" t="s">
        <v>86</v>
      </c>
      <c r="H1547" s="3" t="s">
        <v>54</v>
      </c>
      <c r="I1547" s="3" t="s">
        <v>191</v>
      </c>
      <c r="J1547" s="3" t="s">
        <v>89</v>
      </c>
      <c r="K1547" s="3" t="s">
        <v>89</v>
      </c>
      <c r="L1547" s="6" t="s">
        <v>191</v>
      </c>
      <c r="M1547" s="3" t="s">
        <v>211</v>
      </c>
      <c r="N1547" s="3" t="s">
        <v>2577</v>
      </c>
      <c r="O1547" s="3" t="s">
        <v>92</v>
      </c>
      <c r="P1547" s="3" t="s">
        <v>51</v>
      </c>
      <c r="Q1547" s="3" t="s">
        <v>31</v>
      </c>
      <c r="R1547" s="3">
        <v>15</v>
      </c>
      <c r="S1547" s="3">
        <v>19</v>
      </c>
      <c r="T1547" s="3">
        <v>-21</v>
      </c>
      <c r="U1547" s="3">
        <v>73</v>
      </c>
      <c r="V1547" s="3">
        <v>83</v>
      </c>
      <c r="W1547" s="3">
        <v>-12.1</v>
      </c>
      <c r="X1547" s="32">
        <v>239</v>
      </c>
      <c r="Y1547" s="33">
        <v>287</v>
      </c>
      <c r="Z1547" s="3">
        <v>-16.8</v>
      </c>
      <c r="AA1547" s="3">
        <v>16604.04</v>
      </c>
      <c r="AB1547" s="3">
        <v>19958.86</v>
      </c>
      <c r="AC1547" s="3">
        <v>16604.04</v>
      </c>
      <c r="AD1547" s="3">
        <v>19958.86</v>
      </c>
    </row>
    <row r="1548" spans="1:30" x14ac:dyDescent="0.3">
      <c r="A1548" s="3" t="s">
        <v>2704</v>
      </c>
      <c r="B1548" s="4">
        <v>35816</v>
      </c>
      <c r="C1548" s="4">
        <v>45</v>
      </c>
      <c r="D1548" s="4" t="s">
        <v>25</v>
      </c>
      <c r="E1548" s="5" t="s">
        <v>45</v>
      </c>
      <c r="F1548" s="3" t="s">
        <v>2705</v>
      </c>
      <c r="G1548" s="4" t="s">
        <v>86</v>
      </c>
      <c r="H1548" s="3" t="s">
        <v>252</v>
      </c>
      <c r="I1548" s="3" t="s">
        <v>252</v>
      </c>
      <c r="J1548" s="3" t="s">
        <v>104</v>
      </c>
      <c r="K1548" s="3" t="s">
        <v>104</v>
      </c>
      <c r="L1548" s="6" t="s">
        <v>252</v>
      </c>
      <c r="M1548" s="3" t="s">
        <v>154</v>
      </c>
      <c r="N1548" s="3" t="s">
        <v>2706</v>
      </c>
      <c r="O1548" s="3" t="s">
        <v>311</v>
      </c>
      <c r="P1548" s="3" t="s">
        <v>194</v>
      </c>
      <c r="Q1548" s="3" t="s">
        <v>31</v>
      </c>
      <c r="R1548" s="3">
        <v>13</v>
      </c>
      <c r="S1548" s="3">
        <v>23</v>
      </c>
      <c r="T1548" s="3">
        <v>-43.5</v>
      </c>
      <c r="U1548" s="3">
        <v>49</v>
      </c>
      <c r="V1548" s="3">
        <v>76</v>
      </c>
      <c r="W1548" s="3">
        <v>-35.700000000000003</v>
      </c>
      <c r="X1548" s="32">
        <v>257</v>
      </c>
      <c r="Y1548" s="33">
        <v>322</v>
      </c>
      <c r="Z1548" s="3">
        <v>-20</v>
      </c>
      <c r="AA1548" s="3">
        <v>16602.68</v>
      </c>
      <c r="AB1548" s="3">
        <v>20756.04</v>
      </c>
      <c r="AC1548" s="3">
        <v>16602.68</v>
      </c>
      <c r="AD1548" s="3">
        <v>20756.04</v>
      </c>
    </row>
    <row r="1549" spans="1:30" x14ac:dyDescent="0.3">
      <c r="A1549" s="3" t="s">
        <v>2707</v>
      </c>
      <c r="B1549" s="4">
        <v>36261</v>
      </c>
      <c r="C1549" s="4">
        <v>36</v>
      </c>
      <c r="D1549" s="4" t="s">
        <v>25</v>
      </c>
      <c r="E1549" s="5" t="s">
        <v>45</v>
      </c>
      <c r="F1549" s="3" t="s">
        <v>2708</v>
      </c>
      <c r="G1549" s="4" t="s">
        <v>86</v>
      </c>
      <c r="H1549" s="3" t="s">
        <v>252</v>
      </c>
      <c r="I1549" s="3" t="s">
        <v>252</v>
      </c>
      <c r="J1549" s="3" t="s">
        <v>146</v>
      </c>
      <c r="K1549" s="3" t="s">
        <v>146</v>
      </c>
      <c r="L1549" s="6" t="s">
        <v>252</v>
      </c>
      <c r="M1549" s="3" t="s">
        <v>154</v>
      </c>
      <c r="N1549" s="3" t="s">
        <v>2709</v>
      </c>
      <c r="O1549" s="3" t="s">
        <v>311</v>
      </c>
      <c r="P1549" s="3" t="s">
        <v>128</v>
      </c>
      <c r="Q1549" s="3" t="s">
        <v>60</v>
      </c>
      <c r="R1549" s="3">
        <v>1</v>
      </c>
      <c r="S1549" s="3">
        <v>4</v>
      </c>
      <c r="T1549" s="3">
        <v>-75</v>
      </c>
      <c r="U1549" s="3">
        <v>14</v>
      </c>
      <c r="V1549" s="3">
        <v>16</v>
      </c>
      <c r="W1549" s="3">
        <v>-12.9</v>
      </c>
      <c r="X1549" s="32">
        <v>70</v>
      </c>
      <c r="Y1549" s="33">
        <v>77</v>
      </c>
      <c r="Z1549" s="3">
        <v>-9.4</v>
      </c>
      <c r="AA1549" s="3">
        <v>16560.900000000001</v>
      </c>
      <c r="AB1549" s="3">
        <v>18426.36</v>
      </c>
      <c r="AC1549" s="3">
        <v>17808.3</v>
      </c>
      <c r="AD1549" s="3">
        <v>19648.349999999999</v>
      </c>
    </row>
    <row r="1550" spans="1:30" x14ac:dyDescent="0.3">
      <c r="A1550" s="3" t="s">
        <v>2710</v>
      </c>
      <c r="B1550" s="4">
        <v>86694</v>
      </c>
      <c r="C1550" s="4">
        <v>36</v>
      </c>
      <c r="D1550" s="4" t="s">
        <v>25</v>
      </c>
      <c r="E1550" s="5">
        <v>42493</v>
      </c>
      <c r="F1550" s="3" t="s">
        <v>2711</v>
      </c>
      <c r="G1550" s="4" t="s">
        <v>86</v>
      </c>
      <c r="H1550" s="3" t="s">
        <v>812</v>
      </c>
      <c r="I1550" s="3" t="s">
        <v>175</v>
      </c>
      <c r="J1550" s="3" t="s">
        <v>132</v>
      </c>
      <c r="K1550" s="3" t="s">
        <v>132</v>
      </c>
      <c r="L1550" s="6" t="s">
        <v>175</v>
      </c>
      <c r="M1550" s="3" t="s">
        <v>184</v>
      </c>
      <c r="N1550" s="3" t="s">
        <v>2712</v>
      </c>
      <c r="O1550" s="3" t="s">
        <v>92</v>
      </c>
      <c r="P1550" s="3" t="s">
        <v>49</v>
      </c>
      <c r="Q1550" s="3" t="s">
        <v>50</v>
      </c>
      <c r="R1550" s="3">
        <v>16</v>
      </c>
      <c r="S1550" s="3">
        <v>15</v>
      </c>
      <c r="T1550" s="3">
        <v>7.7</v>
      </c>
      <c r="U1550" s="3">
        <v>26</v>
      </c>
      <c r="V1550" s="3">
        <v>23</v>
      </c>
      <c r="W1550" s="3">
        <v>10</v>
      </c>
      <c r="X1550" s="32">
        <v>92</v>
      </c>
      <c r="Y1550" s="33">
        <v>114</v>
      </c>
      <c r="Z1550" s="3">
        <v>-19.2</v>
      </c>
      <c r="AA1550" s="3">
        <v>16500.88</v>
      </c>
      <c r="AB1550" s="3">
        <v>19806.16</v>
      </c>
      <c r="AC1550" s="3">
        <v>17364.88</v>
      </c>
      <c r="AD1550" s="3">
        <v>21018.16</v>
      </c>
    </row>
    <row r="1551" spans="1:30" x14ac:dyDescent="0.3">
      <c r="A1551" s="3" t="s">
        <v>2713</v>
      </c>
      <c r="B1551" s="4">
        <v>28166</v>
      </c>
      <c r="C1551" s="4">
        <v>26</v>
      </c>
      <c r="D1551" s="4" t="s">
        <v>25</v>
      </c>
      <c r="E1551" s="5">
        <v>42586</v>
      </c>
      <c r="F1551" s="3" t="s">
        <v>2714</v>
      </c>
      <c r="G1551" s="4" t="s">
        <v>86</v>
      </c>
      <c r="H1551" s="3" t="s">
        <v>153</v>
      </c>
      <c r="I1551" s="3" t="s">
        <v>153</v>
      </c>
      <c r="J1551" s="3" t="s">
        <v>132</v>
      </c>
      <c r="K1551" s="3" t="s">
        <v>132</v>
      </c>
      <c r="L1551" s="6" t="s">
        <v>153</v>
      </c>
      <c r="M1551" s="3" t="s">
        <v>184</v>
      </c>
      <c r="N1551" s="3" t="s">
        <v>2715</v>
      </c>
      <c r="O1551" s="3" t="s">
        <v>156</v>
      </c>
      <c r="P1551" s="3" t="s">
        <v>208</v>
      </c>
      <c r="Q1551" s="3" t="s">
        <v>39</v>
      </c>
      <c r="R1551" s="3">
        <v>4</v>
      </c>
      <c r="U1551" s="3">
        <v>15</v>
      </c>
      <c r="V1551" s="3">
        <v>8</v>
      </c>
      <c r="W1551" s="3">
        <v>81.3</v>
      </c>
      <c r="X1551" s="32">
        <v>50</v>
      </c>
      <c r="Y1551" s="33">
        <v>37</v>
      </c>
      <c r="Z1551" s="3">
        <v>33.799999999999997</v>
      </c>
      <c r="AA1551" s="3">
        <v>16447.86</v>
      </c>
      <c r="AB1551" s="3">
        <v>12253.56</v>
      </c>
      <c r="AC1551" s="3">
        <v>16447.86</v>
      </c>
      <c r="AD1551" s="3">
        <v>12294.36</v>
      </c>
    </row>
    <row r="1552" spans="1:30" x14ac:dyDescent="0.3">
      <c r="A1552" s="3" t="s">
        <v>2716</v>
      </c>
      <c r="B1552" s="4">
        <v>502</v>
      </c>
      <c r="C1552" s="4">
        <v>68</v>
      </c>
      <c r="D1552" s="4" t="s">
        <v>25</v>
      </c>
      <c r="E1552" s="5">
        <v>42851</v>
      </c>
      <c r="F1552" s="3" t="s">
        <v>2717</v>
      </c>
      <c r="G1552" s="4" t="s">
        <v>86</v>
      </c>
      <c r="H1552" s="3" t="s">
        <v>812</v>
      </c>
      <c r="I1552" s="3" t="s">
        <v>175</v>
      </c>
      <c r="J1552" s="3" t="s">
        <v>132</v>
      </c>
      <c r="K1552" s="3" t="s">
        <v>132</v>
      </c>
      <c r="L1552" s="6" t="s">
        <v>175</v>
      </c>
      <c r="M1552" s="3" t="s">
        <v>176</v>
      </c>
      <c r="N1552" s="3" t="s">
        <v>2718</v>
      </c>
      <c r="O1552" s="3" t="s">
        <v>178</v>
      </c>
      <c r="P1552" s="3" t="s">
        <v>49</v>
      </c>
      <c r="Q1552" s="3" t="s">
        <v>50</v>
      </c>
      <c r="R1552" s="3">
        <v>30</v>
      </c>
      <c r="S1552" s="3">
        <v>20</v>
      </c>
      <c r="T1552" s="3">
        <v>53.8</v>
      </c>
      <c r="U1552" s="3">
        <v>37</v>
      </c>
      <c r="V1552" s="3">
        <v>61</v>
      </c>
      <c r="W1552" s="3">
        <v>-39.299999999999997</v>
      </c>
      <c r="X1552" s="32">
        <v>76</v>
      </c>
      <c r="Y1552" s="33">
        <v>120</v>
      </c>
      <c r="Z1552" s="3">
        <v>-36.4</v>
      </c>
      <c r="AA1552" s="3">
        <v>16406.88</v>
      </c>
      <c r="AB1552" s="3">
        <v>25797.66</v>
      </c>
      <c r="AC1552" s="3">
        <v>16406.88</v>
      </c>
      <c r="AD1552" s="3">
        <v>25797.66</v>
      </c>
    </row>
    <row r="1553" spans="1:30" x14ac:dyDescent="0.3">
      <c r="A1553" s="3" t="s">
        <v>2719</v>
      </c>
      <c r="B1553" s="4">
        <v>34995</v>
      </c>
      <c r="C1553" s="4">
        <v>36</v>
      </c>
      <c r="D1553" s="4" t="s">
        <v>25</v>
      </c>
      <c r="E1553" s="5" t="s">
        <v>45</v>
      </c>
      <c r="F1553" s="3" t="s">
        <v>2720</v>
      </c>
      <c r="G1553" s="4" t="s">
        <v>86</v>
      </c>
      <c r="H1553" s="3" t="s">
        <v>252</v>
      </c>
      <c r="I1553" s="3" t="s">
        <v>252</v>
      </c>
      <c r="J1553" s="3" t="s">
        <v>132</v>
      </c>
      <c r="K1553" s="3" t="s">
        <v>89</v>
      </c>
      <c r="L1553" s="6" t="s">
        <v>252</v>
      </c>
      <c r="M1553" s="3" t="s">
        <v>184</v>
      </c>
      <c r="N1553" s="3" t="s">
        <v>2721</v>
      </c>
      <c r="O1553" s="3" t="s">
        <v>311</v>
      </c>
      <c r="P1553" s="3" t="s">
        <v>128</v>
      </c>
      <c r="Q1553" s="3" t="s">
        <v>60</v>
      </c>
      <c r="R1553" s="3">
        <v>6</v>
      </c>
      <c r="S1553" s="3">
        <v>6</v>
      </c>
      <c r="T1553" s="3">
        <v>-1.4</v>
      </c>
      <c r="U1553" s="3">
        <v>33</v>
      </c>
      <c r="V1553" s="3">
        <v>37</v>
      </c>
      <c r="W1553" s="3">
        <v>-10.4</v>
      </c>
      <c r="X1553" s="32">
        <v>126</v>
      </c>
      <c r="Y1553" s="33">
        <v>147</v>
      </c>
      <c r="Z1553" s="3">
        <v>-13.7</v>
      </c>
      <c r="AA1553" s="3">
        <v>16402.060000000001</v>
      </c>
      <c r="AB1553" s="3">
        <v>18892.53</v>
      </c>
      <c r="AC1553" s="3">
        <v>19250.73</v>
      </c>
      <c r="AD1553" s="3">
        <v>22309.02</v>
      </c>
    </row>
    <row r="1554" spans="1:30" x14ac:dyDescent="0.3">
      <c r="A1554" s="3" t="s">
        <v>2929</v>
      </c>
      <c r="B1554" s="4">
        <v>27233</v>
      </c>
      <c r="C1554" s="4">
        <v>79</v>
      </c>
      <c r="D1554" s="4" t="s">
        <v>25</v>
      </c>
      <c r="E1554" s="5" t="s">
        <v>45</v>
      </c>
      <c r="F1554" s="3" t="s">
        <v>2930</v>
      </c>
      <c r="G1554" s="4" t="s">
        <v>86</v>
      </c>
      <c r="H1554" s="3" t="s">
        <v>2880</v>
      </c>
      <c r="I1554" s="3" t="s">
        <v>232</v>
      </c>
      <c r="J1554" s="3" t="s">
        <v>232</v>
      </c>
      <c r="K1554" s="3" t="s">
        <v>104</v>
      </c>
      <c r="L1554" s="6" t="s">
        <v>175</v>
      </c>
      <c r="M1554" s="3" t="s">
        <v>176</v>
      </c>
      <c r="N1554" s="3" t="s">
        <v>2931</v>
      </c>
      <c r="O1554" s="3" t="s">
        <v>178</v>
      </c>
      <c r="P1554" s="3" t="s">
        <v>55</v>
      </c>
      <c r="Q1554" s="3" t="s">
        <v>31</v>
      </c>
      <c r="R1554" s="3">
        <v>11</v>
      </c>
      <c r="S1554" s="3">
        <v>5</v>
      </c>
      <c r="T1554" s="3">
        <v>100</v>
      </c>
      <c r="U1554" s="3">
        <v>33</v>
      </c>
      <c r="V1554" s="3">
        <v>23</v>
      </c>
      <c r="W1554" s="3">
        <v>40.9</v>
      </c>
      <c r="X1554" s="32">
        <v>170</v>
      </c>
      <c r="Y1554" s="33">
        <v>141</v>
      </c>
      <c r="Z1554" s="3">
        <v>20.5</v>
      </c>
      <c r="AA1554" s="3">
        <v>16386.240000000002</v>
      </c>
      <c r="AB1554" s="3">
        <v>13368.96</v>
      </c>
      <c r="AC1554" s="3">
        <v>16386.240000000002</v>
      </c>
      <c r="AD1554" s="3">
        <v>13368.96</v>
      </c>
    </row>
    <row r="1555" spans="1:30" x14ac:dyDescent="0.3">
      <c r="A1555" s="3" t="s">
        <v>2578</v>
      </c>
      <c r="B1555" s="4">
        <v>42723</v>
      </c>
      <c r="C1555" s="4">
        <v>96</v>
      </c>
      <c r="D1555" s="4" t="s">
        <v>25</v>
      </c>
      <c r="E1555" s="5" t="s">
        <v>45</v>
      </c>
      <c r="F1555" s="3" t="s">
        <v>2579</v>
      </c>
      <c r="G1555" s="4" t="s">
        <v>86</v>
      </c>
      <c r="H1555" s="3" t="s">
        <v>299</v>
      </c>
      <c r="I1555" s="3" t="s">
        <v>299</v>
      </c>
      <c r="J1555" s="3" t="s">
        <v>89</v>
      </c>
      <c r="K1555" s="3" t="s">
        <v>89</v>
      </c>
      <c r="L1555" s="6" t="s">
        <v>299</v>
      </c>
      <c r="M1555" s="3" t="s">
        <v>184</v>
      </c>
      <c r="N1555" s="3" t="s">
        <v>2580</v>
      </c>
      <c r="O1555" s="3" t="s">
        <v>301</v>
      </c>
      <c r="P1555" s="3" t="s">
        <v>51</v>
      </c>
      <c r="Q1555" s="3" t="s">
        <v>31</v>
      </c>
      <c r="S1555" s="3">
        <v>13</v>
      </c>
      <c r="T1555" s="3">
        <v>-100</v>
      </c>
      <c r="U1555" s="3">
        <v>17</v>
      </c>
      <c r="V1555" s="3">
        <v>47</v>
      </c>
      <c r="W1555" s="3">
        <v>-63.8</v>
      </c>
      <c r="X1555" s="32">
        <v>123</v>
      </c>
      <c r="Y1555" s="33">
        <v>170</v>
      </c>
      <c r="Z1555" s="3">
        <v>-27.6</v>
      </c>
      <c r="AA1555" s="3">
        <v>16382.75</v>
      </c>
      <c r="AB1555" s="3">
        <v>22628.61</v>
      </c>
      <c r="AC1555" s="3">
        <v>17006.75</v>
      </c>
      <c r="AD1555" s="3">
        <v>23486.61</v>
      </c>
    </row>
    <row r="1556" spans="1:30" x14ac:dyDescent="0.3">
      <c r="A1556" s="3" t="s">
        <v>2722</v>
      </c>
      <c r="B1556" s="4">
        <v>571</v>
      </c>
      <c r="C1556" s="4">
        <v>65</v>
      </c>
      <c r="D1556" s="4" t="s">
        <v>25</v>
      </c>
      <c r="E1556" s="5">
        <v>42453</v>
      </c>
      <c r="F1556" s="3" t="s">
        <v>2723</v>
      </c>
      <c r="G1556" s="4" t="s">
        <v>86</v>
      </c>
      <c r="H1556" s="3" t="s">
        <v>812</v>
      </c>
      <c r="I1556" s="3" t="s">
        <v>175</v>
      </c>
      <c r="J1556" s="3" t="s">
        <v>132</v>
      </c>
      <c r="K1556" s="3" t="s">
        <v>132</v>
      </c>
      <c r="L1556" s="6" t="s">
        <v>175</v>
      </c>
      <c r="M1556" s="3" t="s">
        <v>176</v>
      </c>
      <c r="N1556" s="3" t="s">
        <v>2724</v>
      </c>
      <c r="O1556" s="3" t="s">
        <v>178</v>
      </c>
      <c r="P1556" s="3" t="s">
        <v>49</v>
      </c>
      <c r="Q1556" s="3" t="s">
        <v>50</v>
      </c>
      <c r="R1556" s="3">
        <v>13</v>
      </c>
      <c r="U1556" s="3">
        <v>55</v>
      </c>
      <c r="X1556" s="32">
        <v>76</v>
      </c>
      <c r="Y1556" s="33">
        <v>50</v>
      </c>
      <c r="Z1556" s="3">
        <v>51</v>
      </c>
      <c r="AA1556" s="3">
        <v>16298.94</v>
      </c>
      <c r="AB1556" s="3">
        <v>10794</v>
      </c>
      <c r="AC1556" s="3">
        <v>16298.94</v>
      </c>
      <c r="AD1556" s="3">
        <v>10794</v>
      </c>
    </row>
    <row r="1557" spans="1:30" x14ac:dyDescent="0.3">
      <c r="A1557" s="3" t="s">
        <v>2725</v>
      </c>
      <c r="B1557" s="4">
        <v>28210</v>
      </c>
      <c r="C1557" s="4">
        <v>50</v>
      </c>
      <c r="D1557" s="4" t="s">
        <v>25</v>
      </c>
      <c r="E1557" s="5" t="s">
        <v>45</v>
      </c>
      <c r="F1557" s="3" t="s">
        <v>2726</v>
      </c>
      <c r="G1557" s="4" t="s">
        <v>86</v>
      </c>
      <c r="H1557" s="3" t="s">
        <v>153</v>
      </c>
      <c r="I1557" s="3" t="s">
        <v>153</v>
      </c>
      <c r="J1557" s="3" t="s">
        <v>132</v>
      </c>
      <c r="K1557" s="3" t="s">
        <v>132</v>
      </c>
      <c r="L1557" s="6" t="s">
        <v>153</v>
      </c>
      <c r="M1557" s="3" t="s">
        <v>154</v>
      </c>
      <c r="N1557" s="3" t="s">
        <v>2727</v>
      </c>
      <c r="O1557" s="3" t="s">
        <v>156</v>
      </c>
      <c r="P1557" s="3" t="s">
        <v>63</v>
      </c>
      <c r="Q1557" s="3" t="s">
        <v>31</v>
      </c>
      <c r="R1557" s="3">
        <v>9</v>
      </c>
      <c r="S1557" s="3">
        <v>2</v>
      </c>
      <c r="T1557" s="3">
        <v>332.1</v>
      </c>
      <c r="U1557" s="3">
        <v>20</v>
      </c>
      <c r="V1557" s="3">
        <v>28</v>
      </c>
      <c r="W1557" s="3">
        <v>-28.8</v>
      </c>
      <c r="X1557" s="32">
        <v>77</v>
      </c>
      <c r="Y1557" s="33">
        <v>78</v>
      </c>
      <c r="Z1557" s="3">
        <v>-1.1000000000000001</v>
      </c>
      <c r="AA1557" s="3">
        <v>16279.53</v>
      </c>
      <c r="AB1557" s="3">
        <v>16343.43</v>
      </c>
      <c r="AC1557" s="3">
        <v>17047.53</v>
      </c>
      <c r="AD1557" s="3">
        <v>17231.43</v>
      </c>
    </row>
    <row r="1558" spans="1:30" x14ac:dyDescent="0.3">
      <c r="A1558" s="3" t="s">
        <v>2932</v>
      </c>
      <c r="B1558" s="4">
        <v>27372</v>
      </c>
      <c r="C1558" s="4">
        <v>60</v>
      </c>
      <c r="D1558" s="4" t="s">
        <v>25</v>
      </c>
      <c r="E1558" s="5" t="s">
        <v>45</v>
      </c>
      <c r="F1558" s="3" t="s">
        <v>2933</v>
      </c>
      <c r="G1558" s="4" t="s">
        <v>86</v>
      </c>
      <c r="H1558" s="3" t="s">
        <v>812</v>
      </c>
      <c r="I1558" s="3" t="s">
        <v>232</v>
      </c>
      <c r="J1558" s="3" t="s">
        <v>232</v>
      </c>
      <c r="K1558" s="3" t="s">
        <v>132</v>
      </c>
      <c r="L1558" s="6" t="s">
        <v>175</v>
      </c>
      <c r="M1558" s="3" t="s">
        <v>176</v>
      </c>
      <c r="N1558" s="3" t="s">
        <v>2934</v>
      </c>
      <c r="O1558" s="3" t="s">
        <v>92</v>
      </c>
      <c r="P1558" s="3" t="s">
        <v>2907</v>
      </c>
      <c r="Q1558" s="3" t="s">
        <v>31</v>
      </c>
      <c r="R1558" s="3">
        <v>5</v>
      </c>
      <c r="S1558" s="3">
        <v>4</v>
      </c>
      <c r="T1558" s="3">
        <v>25</v>
      </c>
      <c r="U1558" s="3">
        <v>17</v>
      </c>
      <c r="V1558" s="3">
        <v>22</v>
      </c>
      <c r="W1558" s="3">
        <v>-25</v>
      </c>
      <c r="X1558" s="32">
        <v>76</v>
      </c>
      <c r="Y1558" s="33">
        <v>94</v>
      </c>
      <c r="Z1558" s="3">
        <v>-19.5</v>
      </c>
      <c r="AA1558" s="3">
        <v>16236.06</v>
      </c>
      <c r="AB1558" s="3">
        <v>19947.75</v>
      </c>
      <c r="AC1558" s="3">
        <v>16770.060000000001</v>
      </c>
      <c r="AD1558" s="3">
        <v>20823.75</v>
      </c>
    </row>
    <row r="1559" spans="1:30" x14ac:dyDescent="0.3">
      <c r="A1559" s="3" t="s">
        <v>2728</v>
      </c>
      <c r="B1559" s="4">
        <v>89532</v>
      </c>
      <c r="C1559" s="4">
        <v>56</v>
      </c>
      <c r="D1559" s="4" t="s">
        <v>25</v>
      </c>
      <c r="E1559" s="5" t="s">
        <v>45</v>
      </c>
      <c r="F1559" s="3" t="s">
        <v>2729</v>
      </c>
      <c r="G1559" s="4" t="s">
        <v>86</v>
      </c>
      <c r="H1559" s="3" t="s">
        <v>245</v>
      </c>
      <c r="I1559" s="3" t="s">
        <v>245</v>
      </c>
      <c r="J1559" s="3" t="s">
        <v>89</v>
      </c>
      <c r="K1559" s="3" t="s">
        <v>89</v>
      </c>
      <c r="L1559" s="6" t="s">
        <v>245</v>
      </c>
      <c r="M1559" s="3" t="s">
        <v>246</v>
      </c>
      <c r="N1559" s="3" t="s">
        <v>2730</v>
      </c>
      <c r="O1559" s="3" t="s">
        <v>248</v>
      </c>
      <c r="P1559" s="3" t="s">
        <v>26</v>
      </c>
      <c r="Q1559" s="3" t="s">
        <v>27</v>
      </c>
      <c r="R1559" s="3">
        <v>11</v>
      </c>
      <c r="S1559" s="3">
        <v>11</v>
      </c>
      <c r="T1559" s="3">
        <v>0</v>
      </c>
      <c r="U1559" s="3">
        <v>28</v>
      </c>
      <c r="V1559" s="3">
        <v>27</v>
      </c>
      <c r="W1559" s="3">
        <v>3.7</v>
      </c>
      <c r="X1559" s="32">
        <v>95</v>
      </c>
      <c r="Y1559" s="33">
        <v>109</v>
      </c>
      <c r="Z1559" s="3">
        <v>-12.8</v>
      </c>
      <c r="AA1559" s="3">
        <v>16227.36</v>
      </c>
      <c r="AB1559" s="3">
        <v>18678.240000000002</v>
      </c>
      <c r="AC1559" s="3">
        <v>16279.2</v>
      </c>
      <c r="AD1559" s="3">
        <v>18678.240000000002</v>
      </c>
    </row>
    <row r="1560" spans="1:30" x14ac:dyDescent="0.3">
      <c r="A1560" s="3" t="s">
        <v>2731</v>
      </c>
      <c r="B1560" s="4">
        <v>41833</v>
      </c>
      <c r="C1560" s="4">
        <v>67</v>
      </c>
      <c r="D1560" s="4" t="s">
        <v>25</v>
      </c>
      <c r="E1560" s="5" t="s">
        <v>45</v>
      </c>
      <c r="F1560" s="3" t="s">
        <v>2732</v>
      </c>
      <c r="G1560" s="4" t="s">
        <v>86</v>
      </c>
      <c r="H1560" s="3" t="s">
        <v>33</v>
      </c>
      <c r="I1560" s="3" t="s">
        <v>252</v>
      </c>
      <c r="J1560" s="3" t="s">
        <v>104</v>
      </c>
      <c r="K1560" s="3" t="s">
        <v>89</v>
      </c>
      <c r="L1560" s="6" t="s">
        <v>2733</v>
      </c>
      <c r="M1560" s="3" t="s">
        <v>2733</v>
      </c>
      <c r="N1560" s="3" t="s">
        <v>2734</v>
      </c>
      <c r="O1560" s="3" t="s">
        <v>92</v>
      </c>
      <c r="P1560" s="3" t="s">
        <v>64</v>
      </c>
      <c r="Q1560" s="3" t="s">
        <v>31</v>
      </c>
      <c r="R1560" s="3">
        <v>6</v>
      </c>
      <c r="S1560" s="3">
        <v>7</v>
      </c>
      <c r="T1560" s="3">
        <v>-14.3</v>
      </c>
      <c r="U1560" s="3">
        <v>21</v>
      </c>
      <c r="V1560" s="3">
        <v>28</v>
      </c>
      <c r="W1560" s="3">
        <v>-23.1</v>
      </c>
      <c r="X1560" s="32">
        <v>94</v>
      </c>
      <c r="Y1560" s="33">
        <v>114</v>
      </c>
      <c r="Z1560" s="3">
        <v>-17.8</v>
      </c>
      <c r="AA1560" s="3">
        <v>16220.16</v>
      </c>
      <c r="AB1560" s="3">
        <v>19165.02</v>
      </c>
      <c r="AC1560" s="3">
        <v>16220.16</v>
      </c>
      <c r="AD1560" s="3">
        <v>19165.02</v>
      </c>
    </row>
    <row r="1561" spans="1:30" x14ac:dyDescent="0.3">
      <c r="A1561" s="3" t="s">
        <v>2735</v>
      </c>
      <c r="B1561" s="4">
        <v>41316</v>
      </c>
      <c r="C1561" s="4">
        <v>122</v>
      </c>
      <c r="D1561" s="4" t="s">
        <v>25</v>
      </c>
      <c r="E1561" s="5" t="s">
        <v>45</v>
      </c>
      <c r="F1561" s="3" t="s">
        <v>2736</v>
      </c>
      <c r="G1561" s="4" t="s">
        <v>86</v>
      </c>
      <c r="H1561" s="3" t="s">
        <v>252</v>
      </c>
      <c r="I1561" s="3" t="s">
        <v>252</v>
      </c>
      <c r="J1561" s="3" t="s">
        <v>104</v>
      </c>
      <c r="K1561" s="3" t="s">
        <v>104</v>
      </c>
      <c r="L1561" s="6" t="s">
        <v>252</v>
      </c>
      <c r="M1561" s="3" t="s">
        <v>184</v>
      </c>
      <c r="N1561" s="3" t="s">
        <v>2737</v>
      </c>
      <c r="O1561" s="3" t="s">
        <v>92</v>
      </c>
      <c r="P1561" s="3" t="s">
        <v>55</v>
      </c>
      <c r="Q1561" s="3" t="s">
        <v>31</v>
      </c>
      <c r="R1561" s="3">
        <v>24</v>
      </c>
      <c r="S1561" s="3">
        <v>12</v>
      </c>
      <c r="T1561" s="3">
        <v>100</v>
      </c>
      <c r="U1561" s="3">
        <v>60</v>
      </c>
      <c r="V1561" s="3">
        <v>47</v>
      </c>
      <c r="W1561" s="3">
        <v>28</v>
      </c>
      <c r="X1561" s="16">
        <v>234</v>
      </c>
      <c r="Y1561" s="7">
        <v>199</v>
      </c>
      <c r="Z1561" s="3">
        <v>17.600000000000001</v>
      </c>
      <c r="AA1561" s="3">
        <v>16136.98</v>
      </c>
      <c r="AB1561" s="3">
        <v>14061</v>
      </c>
      <c r="AC1561" s="3">
        <v>17212.740000000002</v>
      </c>
      <c r="AD1561" s="3">
        <v>14614.56</v>
      </c>
    </row>
    <row r="1562" spans="1:30" x14ac:dyDescent="0.3">
      <c r="A1562" s="3" t="s">
        <v>2738</v>
      </c>
      <c r="B1562" s="4">
        <v>10009</v>
      </c>
      <c r="C1562" s="4">
        <v>49</v>
      </c>
      <c r="D1562" s="4" t="s">
        <v>25</v>
      </c>
      <c r="E1562" s="5" t="s">
        <v>45</v>
      </c>
      <c r="F1562" s="3" t="s">
        <v>2739</v>
      </c>
      <c r="G1562" s="4" t="s">
        <v>86</v>
      </c>
      <c r="H1562" s="3" t="s">
        <v>900</v>
      </c>
      <c r="I1562" s="3" t="s">
        <v>240</v>
      </c>
      <c r="J1562" s="3" t="s">
        <v>104</v>
      </c>
      <c r="K1562" s="3" t="s">
        <v>104</v>
      </c>
      <c r="L1562" s="6" t="s">
        <v>240</v>
      </c>
      <c r="M1562" s="3" t="s">
        <v>712</v>
      </c>
      <c r="N1562" s="3" t="s">
        <v>2740</v>
      </c>
      <c r="O1562" s="3" t="s">
        <v>178</v>
      </c>
      <c r="P1562" s="3" t="s">
        <v>397</v>
      </c>
      <c r="Q1562" s="3" t="s">
        <v>31</v>
      </c>
      <c r="R1562" s="3">
        <v>9</v>
      </c>
      <c r="S1562" s="3">
        <v>5</v>
      </c>
      <c r="T1562" s="3">
        <v>75</v>
      </c>
      <c r="U1562" s="3">
        <v>28</v>
      </c>
      <c r="V1562" s="3">
        <v>48</v>
      </c>
      <c r="W1562" s="3">
        <v>-42.1</v>
      </c>
      <c r="X1562" s="32">
        <v>137</v>
      </c>
      <c r="Y1562" s="33">
        <v>188</v>
      </c>
      <c r="Z1562" s="3">
        <v>-27</v>
      </c>
      <c r="AA1562" s="3">
        <v>16129.8</v>
      </c>
      <c r="AB1562" s="3">
        <v>22106.7</v>
      </c>
      <c r="AC1562" s="3">
        <v>16129.8</v>
      </c>
      <c r="AD1562" s="3">
        <v>22106.7</v>
      </c>
    </row>
    <row r="1563" spans="1:30" x14ac:dyDescent="0.3">
      <c r="A1563" s="3" t="s">
        <v>4049</v>
      </c>
      <c r="B1563" s="4">
        <v>75208</v>
      </c>
      <c r="C1563" s="4">
        <v>150</v>
      </c>
      <c r="D1563" s="4" t="s">
        <v>25</v>
      </c>
      <c r="E1563" s="5" t="s">
        <v>45</v>
      </c>
      <c r="F1563" s="3" t="s">
        <v>4050</v>
      </c>
      <c r="G1563" s="4" t="s">
        <v>86</v>
      </c>
      <c r="H1563" s="3" t="s">
        <v>54</v>
      </c>
      <c r="I1563" s="3" t="s">
        <v>191</v>
      </c>
      <c r="J1563" s="3" t="s">
        <v>132</v>
      </c>
      <c r="K1563" s="3" t="s">
        <v>89</v>
      </c>
      <c r="L1563" s="6" t="s">
        <v>191</v>
      </c>
      <c r="M1563" s="3" t="s">
        <v>211</v>
      </c>
      <c r="N1563" s="3" t="s">
        <v>4051</v>
      </c>
      <c r="O1563" s="3" t="s">
        <v>92</v>
      </c>
      <c r="P1563" s="3" t="s">
        <v>3659</v>
      </c>
      <c r="Q1563" s="3" t="s">
        <v>50</v>
      </c>
      <c r="R1563" s="3">
        <v>9</v>
      </c>
      <c r="S1563" s="3">
        <v>7</v>
      </c>
      <c r="T1563" s="3">
        <v>35.1</v>
      </c>
      <c r="U1563" s="3">
        <v>19</v>
      </c>
      <c r="V1563" s="3">
        <v>31</v>
      </c>
      <c r="W1563" s="3">
        <v>-38.700000000000003</v>
      </c>
      <c r="X1563" s="32">
        <v>87</v>
      </c>
      <c r="Y1563" s="33">
        <v>155</v>
      </c>
      <c r="Z1563" s="3">
        <v>-44</v>
      </c>
      <c r="AA1563" s="3">
        <v>16095.6</v>
      </c>
      <c r="AB1563" s="3">
        <v>26824.2</v>
      </c>
      <c r="AC1563" s="3">
        <v>20827.8</v>
      </c>
      <c r="AD1563" s="3">
        <v>37186.800000000003</v>
      </c>
    </row>
    <row r="1564" spans="1:30" x14ac:dyDescent="0.3">
      <c r="A1564" s="3" t="s">
        <v>2741</v>
      </c>
      <c r="B1564" s="4">
        <v>32416</v>
      </c>
      <c r="C1564" s="4">
        <v>110</v>
      </c>
      <c r="D1564" s="4" t="s">
        <v>25</v>
      </c>
      <c r="E1564" s="5" t="s">
        <v>45</v>
      </c>
      <c r="F1564" s="3" t="s">
        <v>2742</v>
      </c>
      <c r="G1564" s="4" t="s">
        <v>86</v>
      </c>
      <c r="H1564" s="3" t="s">
        <v>153</v>
      </c>
      <c r="I1564" s="3" t="s">
        <v>153</v>
      </c>
      <c r="J1564" s="3" t="s">
        <v>104</v>
      </c>
      <c r="K1564" s="3" t="s">
        <v>104</v>
      </c>
      <c r="L1564" s="6" t="s">
        <v>153</v>
      </c>
      <c r="M1564" s="3" t="s">
        <v>154</v>
      </c>
      <c r="N1564" s="3" t="s">
        <v>2743</v>
      </c>
      <c r="O1564" s="3" t="s">
        <v>156</v>
      </c>
      <c r="P1564" s="3" t="s">
        <v>194</v>
      </c>
      <c r="Q1564" s="3" t="s">
        <v>60</v>
      </c>
      <c r="R1564" s="3">
        <v>16</v>
      </c>
      <c r="S1564" s="3">
        <v>15</v>
      </c>
      <c r="T1564" s="3">
        <v>6.7</v>
      </c>
      <c r="U1564" s="3">
        <v>59</v>
      </c>
      <c r="V1564" s="3">
        <v>55</v>
      </c>
      <c r="W1564" s="3">
        <v>7.3</v>
      </c>
      <c r="X1564" s="32">
        <v>237</v>
      </c>
      <c r="Y1564" s="33">
        <v>254</v>
      </c>
      <c r="Z1564" s="3">
        <v>-6.7</v>
      </c>
      <c r="AA1564" s="3">
        <v>16090.08</v>
      </c>
      <c r="AB1564" s="3">
        <v>17175.18</v>
      </c>
      <c r="AC1564" s="3">
        <v>16552.080000000002</v>
      </c>
      <c r="AD1564" s="3">
        <v>17745.18</v>
      </c>
    </row>
    <row r="1565" spans="1:30" x14ac:dyDescent="0.3">
      <c r="A1565" s="3" t="s">
        <v>2744</v>
      </c>
      <c r="B1565" s="4">
        <v>77658</v>
      </c>
      <c r="C1565" s="4">
        <v>80</v>
      </c>
      <c r="D1565" s="4" t="s">
        <v>25</v>
      </c>
      <c r="E1565" s="5" t="s">
        <v>45</v>
      </c>
      <c r="F1565" s="3" t="s">
        <v>2745</v>
      </c>
      <c r="G1565" s="4" t="s">
        <v>86</v>
      </c>
      <c r="H1565" s="3" t="s">
        <v>252</v>
      </c>
      <c r="I1565" s="3" t="s">
        <v>252</v>
      </c>
      <c r="J1565" s="3" t="s">
        <v>89</v>
      </c>
      <c r="K1565" s="3" t="s">
        <v>89</v>
      </c>
      <c r="L1565" s="6" t="s">
        <v>252</v>
      </c>
      <c r="M1565" s="3" t="s">
        <v>184</v>
      </c>
      <c r="N1565" s="3" t="s">
        <v>2746</v>
      </c>
      <c r="O1565" s="3" t="s">
        <v>92</v>
      </c>
      <c r="P1565" s="3" t="s">
        <v>397</v>
      </c>
      <c r="Q1565" s="3" t="s">
        <v>31</v>
      </c>
      <c r="R1565" s="3">
        <v>9</v>
      </c>
      <c r="S1565" s="3">
        <v>8</v>
      </c>
      <c r="T1565" s="3">
        <v>12.5</v>
      </c>
      <c r="U1565" s="3">
        <v>37</v>
      </c>
      <c r="V1565" s="3">
        <v>28</v>
      </c>
      <c r="W1565" s="3">
        <v>32.1</v>
      </c>
      <c r="X1565" s="16">
        <v>147</v>
      </c>
      <c r="Y1565" s="7">
        <v>143</v>
      </c>
      <c r="Z1565" s="3">
        <v>2.5</v>
      </c>
      <c r="AA1565" s="3">
        <v>16034.4</v>
      </c>
      <c r="AB1565" s="3">
        <v>15324.18</v>
      </c>
      <c r="AC1565" s="3">
        <v>16790.400000000001</v>
      </c>
      <c r="AD1565" s="3">
        <v>16380.18</v>
      </c>
    </row>
    <row r="1566" spans="1:30" x14ac:dyDescent="0.3">
      <c r="A1566" s="3" t="s">
        <v>2587</v>
      </c>
      <c r="B1566" s="4">
        <v>65204</v>
      </c>
      <c r="C1566" s="4">
        <v>107</v>
      </c>
      <c r="D1566" s="4" t="s">
        <v>25</v>
      </c>
      <c r="E1566" s="5" t="s">
        <v>45</v>
      </c>
      <c r="F1566" s="3" t="s">
        <v>2588</v>
      </c>
      <c r="G1566" s="4" t="s">
        <v>86</v>
      </c>
      <c r="H1566" s="3" t="s">
        <v>245</v>
      </c>
      <c r="I1566" s="3" t="s">
        <v>191</v>
      </c>
      <c r="J1566" s="3" t="s">
        <v>89</v>
      </c>
      <c r="K1566" s="3" t="s">
        <v>89</v>
      </c>
      <c r="L1566" s="6" t="s">
        <v>191</v>
      </c>
      <c r="M1566" s="3" t="s">
        <v>211</v>
      </c>
      <c r="N1566" s="3" t="s">
        <v>2589</v>
      </c>
      <c r="O1566" s="3" t="s">
        <v>92</v>
      </c>
      <c r="P1566" s="3" t="s">
        <v>421</v>
      </c>
      <c r="Q1566" s="3" t="s">
        <v>27</v>
      </c>
      <c r="R1566" s="3">
        <v>5</v>
      </c>
      <c r="S1566" s="3">
        <v>4</v>
      </c>
      <c r="T1566" s="3">
        <v>25</v>
      </c>
      <c r="U1566" s="3">
        <v>15</v>
      </c>
      <c r="V1566" s="3">
        <v>17</v>
      </c>
      <c r="W1566" s="3">
        <v>-13.7</v>
      </c>
      <c r="X1566" s="32">
        <v>79</v>
      </c>
      <c r="Y1566" s="33">
        <v>83</v>
      </c>
      <c r="Z1566" s="3">
        <v>-4.5</v>
      </c>
      <c r="AA1566" s="3">
        <v>16029.27</v>
      </c>
      <c r="AB1566" s="3">
        <v>17337</v>
      </c>
      <c r="AC1566" s="3">
        <v>19044.27</v>
      </c>
      <c r="AD1566" s="3">
        <v>19950</v>
      </c>
    </row>
    <row r="1567" spans="1:30" x14ac:dyDescent="0.3">
      <c r="A1567" s="3" t="s">
        <v>2747</v>
      </c>
      <c r="B1567" s="4">
        <v>32213</v>
      </c>
      <c r="C1567" s="4">
        <v>83</v>
      </c>
      <c r="D1567" s="4" t="s">
        <v>25</v>
      </c>
      <c r="E1567" s="5" t="s">
        <v>45</v>
      </c>
      <c r="F1567" s="3" t="s">
        <v>2748</v>
      </c>
      <c r="G1567" s="4" t="s">
        <v>86</v>
      </c>
      <c r="H1567" s="3" t="s">
        <v>153</v>
      </c>
      <c r="I1567" s="3" t="s">
        <v>153</v>
      </c>
      <c r="J1567" s="3" t="s">
        <v>89</v>
      </c>
      <c r="K1567" s="3" t="s">
        <v>89</v>
      </c>
      <c r="L1567" s="6" t="s">
        <v>153</v>
      </c>
      <c r="M1567" s="3" t="s">
        <v>154</v>
      </c>
      <c r="N1567" s="3" t="s">
        <v>2749</v>
      </c>
      <c r="O1567" s="3" t="s">
        <v>156</v>
      </c>
      <c r="P1567" s="3" t="s">
        <v>51</v>
      </c>
      <c r="Q1567" s="3" t="s">
        <v>31</v>
      </c>
      <c r="R1567" s="3">
        <v>7</v>
      </c>
      <c r="S1567" s="3">
        <v>12</v>
      </c>
      <c r="T1567" s="3">
        <v>-36.4</v>
      </c>
      <c r="U1567" s="3">
        <v>30</v>
      </c>
      <c r="V1567" s="3">
        <v>50</v>
      </c>
      <c r="W1567" s="3">
        <v>-40.5</v>
      </c>
      <c r="X1567" s="32">
        <v>129</v>
      </c>
      <c r="Y1567" s="33">
        <v>194</v>
      </c>
      <c r="Z1567" s="3">
        <v>-33.5</v>
      </c>
      <c r="AA1567" s="3">
        <v>16027.32</v>
      </c>
      <c r="AB1567" s="3">
        <v>24108.6</v>
      </c>
      <c r="AC1567" s="3">
        <v>16027.32</v>
      </c>
      <c r="AD1567" s="3">
        <v>24108.6</v>
      </c>
    </row>
    <row r="1568" spans="1:30" x14ac:dyDescent="0.3">
      <c r="A1568" s="3" t="s">
        <v>2593</v>
      </c>
      <c r="B1568" s="4">
        <v>43408</v>
      </c>
      <c r="C1568" s="4">
        <v>70</v>
      </c>
      <c r="D1568" s="4" t="s">
        <v>25</v>
      </c>
      <c r="E1568" s="5" t="s">
        <v>45</v>
      </c>
      <c r="F1568" s="3" t="s">
        <v>2594</v>
      </c>
      <c r="G1568" s="4" t="s">
        <v>86</v>
      </c>
      <c r="H1568" s="3" t="s">
        <v>299</v>
      </c>
      <c r="I1568" s="3" t="s">
        <v>299</v>
      </c>
      <c r="J1568" s="3" t="s">
        <v>89</v>
      </c>
      <c r="K1568" s="3" t="s">
        <v>89</v>
      </c>
      <c r="L1568" s="6" t="s">
        <v>299</v>
      </c>
      <c r="M1568" s="3" t="s">
        <v>184</v>
      </c>
      <c r="N1568" s="3" t="s">
        <v>2595</v>
      </c>
      <c r="O1568" s="3" t="s">
        <v>301</v>
      </c>
      <c r="P1568" s="3" t="s">
        <v>397</v>
      </c>
      <c r="Q1568" s="3" t="s">
        <v>31</v>
      </c>
      <c r="R1568" s="3">
        <v>12</v>
      </c>
      <c r="S1568" s="3">
        <v>18</v>
      </c>
      <c r="T1568" s="3">
        <v>-33.299999999999997</v>
      </c>
      <c r="U1568" s="3">
        <v>34</v>
      </c>
      <c r="V1568" s="3">
        <v>50</v>
      </c>
      <c r="W1568" s="3">
        <v>-32.6</v>
      </c>
      <c r="X1568" s="32">
        <v>141</v>
      </c>
      <c r="Y1568" s="33">
        <v>158</v>
      </c>
      <c r="Z1568" s="3">
        <v>-10.199999999999999</v>
      </c>
      <c r="AA1568" s="3">
        <v>16015.81</v>
      </c>
      <c r="AB1568" s="3">
        <v>17844.3</v>
      </c>
      <c r="AC1568" s="3">
        <v>16015.81</v>
      </c>
      <c r="AD1568" s="3">
        <v>17844.3</v>
      </c>
    </row>
    <row r="1569" spans="1:30" x14ac:dyDescent="0.3">
      <c r="A1569" s="3" t="s">
        <v>2750</v>
      </c>
      <c r="B1569" s="4">
        <v>87588</v>
      </c>
      <c r="C1569" s="4">
        <v>34</v>
      </c>
      <c r="D1569" s="4" t="s">
        <v>25</v>
      </c>
      <c r="E1569" s="5">
        <v>42604</v>
      </c>
      <c r="F1569" s="3" t="s">
        <v>2751</v>
      </c>
      <c r="G1569" s="4" t="s">
        <v>86</v>
      </c>
      <c r="H1569" s="3" t="s">
        <v>245</v>
      </c>
      <c r="I1569" s="3" t="s">
        <v>245</v>
      </c>
      <c r="J1569" s="3" t="s">
        <v>89</v>
      </c>
      <c r="K1569" s="3" t="s">
        <v>89</v>
      </c>
      <c r="L1569" s="6" t="s">
        <v>245</v>
      </c>
      <c r="M1569" s="3" t="s">
        <v>246</v>
      </c>
      <c r="N1569" s="3" t="s">
        <v>2752</v>
      </c>
      <c r="O1569" s="3" t="s">
        <v>248</v>
      </c>
      <c r="P1569" s="3" t="s">
        <v>49</v>
      </c>
      <c r="Q1569" s="3" t="s">
        <v>50</v>
      </c>
      <c r="R1569" s="3">
        <v>26</v>
      </c>
      <c r="S1569" s="3">
        <v>13</v>
      </c>
      <c r="T1569" s="3">
        <v>100</v>
      </c>
      <c r="U1569" s="3">
        <v>46</v>
      </c>
      <c r="V1569" s="3">
        <v>22</v>
      </c>
      <c r="W1569" s="3">
        <v>105.3</v>
      </c>
      <c r="X1569" s="32">
        <v>110</v>
      </c>
      <c r="Y1569" s="33">
        <v>63</v>
      </c>
      <c r="Z1569" s="3">
        <v>74.7</v>
      </c>
      <c r="AA1569" s="3">
        <v>15963.62</v>
      </c>
      <c r="AB1569" s="3">
        <v>9166.68</v>
      </c>
      <c r="AC1569" s="3">
        <v>17019.62</v>
      </c>
      <c r="AD1569" s="3">
        <v>9704.2800000000007</v>
      </c>
    </row>
    <row r="1570" spans="1:30" x14ac:dyDescent="0.3">
      <c r="A1570" s="3" t="s">
        <v>2753</v>
      </c>
      <c r="B1570" s="4">
        <v>40331</v>
      </c>
      <c r="C1570" s="4">
        <v>74</v>
      </c>
      <c r="D1570" s="4" t="s">
        <v>25</v>
      </c>
      <c r="E1570" s="5" t="s">
        <v>45</v>
      </c>
      <c r="F1570" s="3" t="s">
        <v>2754</v>
      </c>
      <c r="G1570" s="4" t="s">
        <v>86</v>
      </c>
      <c r="H1570" s="3" t="s">
        <v>252</v>
      </c>
      <c r="I1570" s="3" t="s">
        <v>252</v>
      </c>
      <c r="J1570" s="3" t="s">
        <v>132</v>
      </c>
      <c r="K1570" s="3" t="s">
        <v>132</v>
      </c>
      <c r="L1570" s="6" t="s">
        <v>252</v>
      </c>
      <c r="M1570" s="3" t="s">
        <v>184</v>
      </c>
      <c r="N1570" s="3" t="s">
        <v>2755</v>
      </c>
      <c r="O1570" s="3" t="s">
        <v>92</v>
      </c>
      <c r="P1570" s="3" t="s">
        <v>55</v>
      </c>
      <c r="Q1570" s="3" t="s">
        <v>60</v>
      </c>
      <c r="R1570" s="3">
        <v>12</v>
      </c>
      <c r="S1570" s="3">
        <v>22</v>
      </c>
      <c r="T1570" s="3">
        <v>-45.5</v>
      </c>
      <c r="U1570" s="3">
        <v>31</v>
      </c>
      <c r="V1570" s="3">
        <v>40</v>
      </c>
      <c r="W1570" s="3">
        <v>-22.3</v>
      </c>
      <c r="X1570" s="16">
        <v>112</v>
      </c>
      <c r="Y1570" s="7">
        <v>116</v>
      </c>
      <c r="Z1570" s="3">
        <v>-3.4</v>
      </c>
      <c r="AA1570" s="3">
        <v>15959.55</v>
      </c>
      <c r="AB1570" s="3">
        <v>15521.28</v>
      </c>
      <c r="AC1570" s="3">
        <v>18278.55</v>
      </c>
      <c r="AD1570" s="3">
        <v>18917.28</v>
      </c>
    </row>
    <row r="1571" spans="1:30" x14ac:dyDescent="0.3">
      <c r="A1571" s="3" t="s">
        <v>2756</v>
      </c>
      <c r="B1571" s="4">
        <v>48709</v>
      </c>
      <c r="C1571" s="4">
        <v>58</v>
      </c>
      <c r="D1571" s="4" t="s">
        <v>25</v>
      </c>
      <c r="E1571" s="5" t="s">
        <v>45</v>
      </c>
      <c r="F1571" s="3" t="s">
        <v>2757</v>
      </c>
      <c r="G1571" s="4" t="s">
        <v>86</v>
      </c>
      <c r="H1571" s="3" t="s">
        <v>131</v>
      </c>
      <c r="I1571" s="3" t="s">
        <v>88</v>
      </c>
      <c r="J1571" s="3" t="s">
        <v>146</v>
      </c>
      <c r="K1571" s="3" t="s">
        <v>146</v>
      </c>
      <c r="L1571" s="6" t="s">
        <v>88</v>
      </c>
      <c r="M1571" s="3" t="s">
        <v>133</v>
      </c>
      <c r="N1571" s="3" t="s">
        <v>2758</v>
      </c>
      <c r="O1571" s="3" t="s">
        <v>106</v>
      </c>
      <c r="P1571" s="3" t="s">
        <v>51</v>
      </c>
      <c r="Q1571" s="3" t="s">
        <v>31</v>
      </c>
      <c r="R1571" s="3">
        <v>4</v>
      </c>
      <c r="S1571" s="3">
        <v>2</v>
      </c>
      <c r="T1571" s="3">
        <v>77.8</v>
      </c>
      <c r="U1571" s="3">
        <v>9</v>
      </c>
      <c r="V1571" s="3">
        <v>6</v>
      </c>
      <c r="W1571" s="3">
        <v>68.2</v>
      </c>
      <c r="X1571" s="32">
        <v>38</v>
      </c>
      <c r="Y1571" s="33">
        <v>28</v>
      </c>
      <c r="Z1571" s="3">
        <v>37.799999999999997</v>
      </c>
      <c r="AA1571" s="3">
        <v>15885.99</v>
      </c>
      <c r="AB1571" s="3">
        <v>11525.13</v>
      </c>
      <c r="AC1571" s="3">
        <v>15885.99</v>
      </c>
      <c r="AD1571" s="3">
        <v>11525.13</v>
      </c>
    </row>
    <row r="1572" spans="1:30" x14ac:dyDescent="0.3">
      <c r="A1572" s="3" t="s">
        <v>2759</v>
      </c>
      <c r="B1572" s="4">
        <v>64761</v>
      </c>
      <c r="C1572" s="4">
        <v>85</v>
      </c>
      <c r="D1572" s="4" t="s">
        <v>25</v>
      </c>
      <c r="E1572" s="5" t="s">
        <v>45</v>
      </c>
      <c r="F1572" s="3" t="s">
        <v>2760</v>
      </c>
      <c r="G1572" s="4" t="s">
        <v>86</v>
      </c>
      <c r="H1572" s="3" t="s">
        <v>252</v>
      </c>
      <c r="I1572" s="3" t="s">
        <v>252</v>
      </c>
      <c r="J1572" s="3" t="s">
        <v>146</v>
      </c>
      <c r="K1572" s="3" t="s">
        <v>146</v>
      </c>
      <c r="L1572" s="6" t="s">
        <v>252</v>
      </c>
      <c r="M1572" s="3" t="s">
        <v>184</v>
      </c>
      <c r="N1572" s="3" t="s">
        <v>2761</v>
      </c>
      <c r="O1572" s="3" t="s">
        <v>92</v>
      </c>
      <c r="P1572" s="3" t="s">
        <v>397</v>
      </c>
      <c r="Q1572" s="3" t="s">
        <v>31</v>
      </c>
      <c r="R1572" s="3">
        <v>2</v>
      </c>
      <c r="S1572" s="3">
        <v>3</v>
      </c>
      <c r="T1572" s="3">
        <v>-40</v>
      </c>
      <c r="U1572" s="3">
        <v>8</v>
      </c>
      <c r="V1572" s="3">
        <v>11</v>
      </c>
      <c r="W1572" s="3">
        <v>-30.3</v>
      </c>
      <c r="X1572" s="16">
        <v>38</v>
      </c>
      <c r="Y1572" s="7">
        <v>42</v>
      </c>
      <c r="Z1572" s="3">
        <v>-10.199999999999999</v>
      </c>
      <c r="AA1572" s="3">
        <v>15883.92</v>
      </c>
      <c r="AB1572" s="3">
        <v>17690.400000000001</v>
      </c>
      <c r="AC1572" s="3">
        <v>15883.92</v>
      </c>
      <c r="AD1572" s="3">
        <v>17690.400000000001</v>
      </c>
    </row>
    <row r="1573" spans="1:30" x14ac:dyDescent="0.3">
      <c r="A1573" s="3" t="s">
        <v>2762</v>
      </c>
      <c r="B1573" s="4">
        <v>27884</v>
      </c>
      <c r="C1573" s="4">
        <v>40</v>
      </c>
      <c r="D1573" s="4" t="s">
        <v>25</v>
      </c>
      <c r="E1573" s="5">
        <v>42709</v>
      </c>
      <c r="F1573" s="3" t="s">
        <v>2763</v>
      </c>
      <c r="G1573" s="4" t="s">
        <v>86</v>
      </c>
      <c r="H1573" s="3" t="s">
        <v>831</v>
      </c>
      <c r="I1573" s="3" t="s">
        <v>175</v>
      </c>
      <c r="J1573" s="3" t="s">
        <v>89</v>
      </c>
      <c r="K1573" s="3" t="s">
        <v>89</v>
      </c>
      <c r="L1573" s="6" t="s">
        <v>175</v>
      </c>
      <c r="M1573" s="3" t="s">
        <v>176</v>
      </c>
      <c r="N1573" s="3" t="s">
        <v>2764</v>
      </c>
      <c r="O1573" s="3" t="s">
        <v>178</v>
      </c>
      <c r="P1573" s="3" t="s">
        <v>128</v>
      </c>
      <c r="Q1573" s="3" t="s">
        <v>60</v>
      </c>
      <c r="R1573" s="3">
        <v>2</v>
      </c>
      <c r="S1573" s="3">
        <v>5</v>
      </c>
      <c r="T1573" s="3">
        <v>-50</v>
      </c>
      <c r="U1573" s="3">
        <v>15</v>
      </c>
      <c r="V1573" s="3">
        <v>13</v>
      </c>
      <c r="W1573" s="3">
        <v>18.2</v>
      </c>
      <c r="X1573" s="32">
        <v>79</v>
      </c>
      <c r="Y1573" s="33">
        <v>91</v>
      </c>
      <c r="Z1573" s="3">
        <v>-12.6</v>
      </c>
      <c r="AA1573" s="3">
        <v>15876.72</v>
      </c>
      <c r="AB1573" s="3">
        <v>18551.28</v>
      </c>
      <c r="AC1573" s="3">
        <v>16254.72</v>
      </c>
      <c r="AD1573" s="3">
        <v>18605.28</v>
      </c>
    </row>
    <row r="1574" spans="1:30" x14ac:dyDescent="0.3">
      <c r="A1574" s="3" t="s">
        <v>2765</v>
      </c>
      <c r="B1574" s="4">
        <v>56024</v>
      </c>
      <c r="C1574" s="4">
        <v>64</v>
      </c>
      <c r="D1574" s="4" t="s">
        <v>25</v>
      </c>
      <c r="E1574" s="5" t="s">
        <v>45</v>
      </c>
      <c r="F1574" s="3" t="s">
        <v>2766</v>
      </c>
      <c r="G1574" s="4" t="s">
        <v>86</v>
      </c>
      <c r="H1574" s="3" t="s">
        <v>87</v>
      </c>
      <c r="I1574" s="3" t="s">
        <v>191</v>
      </c>
      <c r="J1574" s="3" t="s">
        <v>89</v>
      </c>
      <c r="K1574" s="3" t="s">
        <v>89</v>
      </c>
      <c r="L1574" s="6" t="s">
        <v>88</v>
      </c>
      <c r="M1574" s="3" t="s">
        <v>90</v>
      </c>
      <c r="N1574" s="3" t="s">
        <v>2767</v>
      </c>
      <c r="O1574" s="3" t="s">
        <v>92</v>
      </c>
      <c r="P1574" s="3" t="s">
        <v>57</v>
      </c>
      <c r="Q1574" s="3" t="s">
        <v>31</v>
      </c>
      <c r="R1574" s="3">
        <v>12</v>
      </c>
      <c r="S1574" s="3">
        <v>10</v>
      </c>
      <c r="T1574" s="3">
        <v>20</v>
      </c>
      <c r="U1574" s="3">
        <v>34</v>
      </c>
      <c r="V1574" s="3">
        <v>25</v>
      </c>
      <c r="W1574" s="3">
        <v>36</v>
      </c>
      <c r="X1574" s="32">
        <v>154</v>
      </c>
      <c r="Y1574" s="33">
        <v>155</v>
      </c>
      <c r="Z1574" s="3">
        <v>-0.6</v>
      </c>
      <c r="AA1574" s="3">
        <v>15831.72</v>
      </c>
      <c r="AB1574" s="3">
        <v>15921.6</v>
      </c>
      <c r="AC1574" s="3">
        <v>15831.72</v>
      </c>
      <c r="AD1574" s="3">
        <v>15921.6</v>
      </c>
    </row>
    <row r="1575" spans="1:30" x14ac:dyDescent="0.3">
      <c r="A1575" s="3" t="s">
        <v>2768</v>
      </c>
      <c r="B1575" s="4">
        <v>3526</v>
      </c>
      <c r="C1575" s="4">
        <v>47</v>
      </c>
      <c r="D1575" s="4" t="s">
        <v>25</v>
      </c>
      <c r="E1575" s="5" t="s">
        <v>45</v>
      </c>
      <c r="F1575" s="3" t="s">
        <v>2769</v>
      </c>
      <c r="G1575" s="4" t="s">
        <v>86</v>
      </c>
      <c r="H1575" s="3" t="s">
        <v>245</v>
      </c>
      <c r="I1575" s="3" t="s">
        <v>245</v>
      </c>
      <c r="J1575" s="3" t="s">
        <v>146</v>
      </c>
      <c r="K1575" s="3" t="s">
        <v>146</v>
      </c>
      <c r="L1575" s="6" t="s">
        <v>245</v>
      </c>
      <c r="M1575" s="3" t="s">
        <v>246</v>
      </c>
      <c r="N1575" s="3" t="s">
        <v>2770</v>
      </c>
      <c r="O1575" s="3" t="s">
        <v>248</v>
      </c>
      <c r="P1575" s="3" t="s">
        <v>249</v>
      </c>
      <c r="Q1575" s="3" t="s">
        <v>31</v>
      </c>
      <c r="R1575" s="3">
        <v>2</v>
      </c>
      <c r="S1575" s="3">
        <v>1</v>
      </c>
      <c r="T1575" s="3">
        <v>50</v>
      </c>
      <c r="U1575" s="3">
        <v>5</v>
      </c>
      <c r="V1575" s="3">
        <v>5</v>
      </c>
      <c r="W1575" s="3">
        <v>-6.3</v>
      </c>
      <c r="X1575" s="32">
        <v>19</v>
      </c>
      <c r="Y1575" s="33">
        <v>20</v>
      </c>
      <c r="Z1575" s="3">
        <v>-3.4</v>
      </c>
      <c r="AA1575" s="3">
        <v>15732</v>
      </c>
      <c r="AB1575" s="3">
        <v>16284</v>
      </c>
      <c r="AC1575" s="3">
        <v>15732</v>
      </c>
      <c r="AD1575" s="3">
        <v>16284</v>
      </c>
    </row>
    <row r="1576" spans="1:30" x14ac:dyDescent="0.3">
      <c r="A1576" s="3" t="s">
        <v>507</v>
      </c>
      <c r="B1576" s="4">
        <v>72706</v>
      </c>
      <c r="C1576" s="4">
        <v>117</v>
      </c>
      <c r="D1576" s="4" t="s">
        <v>25</v>
      </c>
      <c r="E1576" s="5">
        <v>43271</v>
      </c>
      <c r="F1576" s="3" t="s">
        <v>508</v>
      </c>
      <c r="G1576" s="4" t="s">
        <v>86</v>
      </c>
      <c r="H1576" s="3" t="s">
        <v>499</v>
      </c>
      <c r="I1576" s="3" t="s">
        <v>191</v>
      </c>
      <c r="J1576" s="3" t="s">
        <v>132</v>
      </c>
      <c r="K1576" s="3" t="s">
        <v>132</v>
      </c>
      <c r="L1576" s="6" t="s">
        <v>191</v>
      </c>
      <c r="M1576" s="3" t="s">
        <v>211</v>
      </c>
      <c r="N1576" s="3" t="s">
        <v>509</v>
      </c>
      <c r="O1576" s="3" t="s">
        <v>92</v>
      </c>
      <c r="P1576" s="3" t="s">
        <v>510</v>
      </c>
      <c r="Q1576" s="3" t="s">
        <v>31</v>
      </c>
      <c r="U1576" s="3">
        <v>87</v>
      </c>
      <c r="X1576" s="32">
        <v>87</v>
      </c>
      <c r="Y1576" s="33"/>
      <c r="AA1576" s="3">
        <v>15611.52</v>
      </c>
      <c r="AC1576" s="3">
        <v>15611.52</v>
      </c>
    </row>
    <row r="1577" spans="1:30" x14ac:dyDescent="0.3">
      <c r="A1577" s="3" t="s">
        <v>2771</v>
      </c>
      <c r="B1577" s="4">
        <v>41927</v>
      </c>
      <c r="C1577" s="4">
        <v>130</v>
      </c>
      <c r="D1577" s="4" t="s">
        <v>25</v>
      </c>
      <c r="E1577" s="5" t="s">
        <v>45</v>
      </c>
      <c r="F1577" s="3" t="s">
        <v>2772</v>
      </c>
      <c r="G1577" s="4" t="s">
        <v>86</v>
      </c>
      <c r="H1577" s="3" t="s">
        <v>252</v>
      </c>
      <c r="I1577" s="3" t="s">
        <v>252</v>
      </c>
      <c r="J1577" s="3" t="s">
        <v>104</v>
      </c>
      <c r="K1577" s="3" t="s">
        <v>104</v>
      </c>
      <c r="L1577" s="6" t="s">
        <v>252</v>
      </c>
      <c r="M1577" s="3" t="s">
        <v>184</v>
      </c>
      <c r="N1577" s="3" t="s">
        <v>2773</v>
      </c>
      <c r="O1577" s="3" t="s">
        <v>92</v>
      </c>
      <c r="P1577" s="3" t="s">
        <v>55</v>
      </c>
      <c r="Q1577" s="3" t="s">
        <v>31</v>
      </c>
      <c r="R1577" s="3">
        <v>28</v>
      </c>
      <c r="S1577" s="3">
        <v>14</v>
      </c>
      <c r="T1577" s="3">
        <v>100</v>
      </c>
      <c r="U1577" s="3">
        <v>57</v>
      </c>
      <c r="V1577" s="3">
        <v>65</v>
      </c>
      <c r="W1577" s="3">
        <v>-12.3</v>
      </c>
      <c r="X1577" s="16">
        <v>226</v>
      </c>
      <c r="Y1577" s="7">
        <v>266</v>
      </c>
      <c r="Z1577" s="3">
        <v>-15</v>
      </c>
      <c r="AA1577" s="3">
        <v>15607.32</v>
      </c>
      <c r="AB1577" s="3">
        <v>18774.599999999999</v>
      </c>
      <c r="AC1577" s="3">
        <v>16617.96</v>
      </c>
      <c r="AD1577" s="3">
        <v>19535.04</v>
      </c>
    </row>
    <row r="1578" spans="1:30" x14ac:dyDescent="0.3">
      <c r="A1578" s="3" t="s">
        <v>2774</v>
      </c>
      <c r="B1578" s="4">
        <v>21597</v>
      </c>
      <c r="C1578" s="4">
        <v>55</v>
      </c>
      <c r="D1578" s="4" t="s">
        <v>25</v>
      </c>
      <c r="E1578" s="5" t="s">
        <v>45</v>
      </c>
      <c r="F1578" s="3" t="s">
        <v>2775</v>
      </c>
      <c r="G1578" s="4" t="s">
        <v>86</v>
      </c>
      <c r="H1578" s="3" t="s">
        <v>758</v>
      </c>
      <c r="I1578" s="3" t="s">
        <v>175</v>
      </c>
      <c r="J1578" s="3" t="s">
        <v>104</v>
      </c>
      <c r="K1578" s="3" t="s">
        <v>104</v>
      </c>
      <c r="L1578" s="6" t="s">
        <v>175</v>
      </c>
      <c r="M1578" s="3" t="s">
        <v>176</v>
      </c>
      <c r="N1578" s="3" t="s">
        <v>2776</v>
      </c>
      <c r="O1578" s="3" t="s">
        <v>178</v>
      </c>
      <c r="P1578" s="3" t="s">
        <v>213</v>
      </c>
      <c r="Q1578" s="3" t="s">
        <v>31</v>
      </c>
      <c r="R1578" s="3">
        <v>28</v>
      </c>
      <c r="S1578" s="3">
        <v>13</v>
      </c>
      <c r="T1578" s="3">
        <v>110</v>
      </c>
      <c r="U1578" s="3">
        <v>59</v>
      </c>
      <c r="V1578" s="3">
        <v>63</v>
      </c>
      <c r="W1578" s="3">
        <v>-6.4</v>
      </c>
      <c r="X1578" s="32">
        <v>216</v>
      </c>
      <c r="Y1578" s="33">
        <v>268</v>
      </c>
      <c r="Z1578" s="3">
        <v>-19.600000000000001</v>
      </c>
      <c r="AA1578" s="3">
        <v>15524.57</v>
      </c>
      <c r="AB1578" s="3">
        <v>19303.84</v>
      </c>
      <c r="AC1578" s="3">
        <v>15524.57</v>
      </c>
      <c r="AD1578" s="3">
        <v>19303.84</v>
      </c>
    </row>
    <row r="1579" spans="1:30" x14ac:dyDescent="0.3">
      <c r="A1579" s="3" t="s">
        <v>2777</v>
      </c>
      <c r="B1579" s="4">
        <v>63638</v>
      </c>
      <c r="C1579" s="4">
        <v>123</v>
      </c>
      <c r="D1579" s="4" t="s">
        <v>25</v>
      </c>
      <c r="E1579" s="5" t="s">
        <v>45</v>
      </c>
      <c r="F1579" s="3" t="s">
        <v>2778</v>
      </c>
      <c r="G1579" s="4" t="s">
        <v>86</v>
      </c>
      <c r="H1579" s="3" t="s">
        <v>153</v>
      </c>
      <c r="I1579" s="3" t="s">
        <v>153</v>
      </c>
      <c r="J1579" s="3" t="s">
        <v>89</v>
      </c>
      <c r="K1579" s="3" t="s">
        <v>132</v>
      </c>
      <c r="L1579" s="6" t="s">
        <v>116</v>
      </c>
      <c r="M1579" s="3" t="s">
        <v>1930</v>
      </c>
      <c r="N1579" s="3" t="s">
        <v>2779</v>
      </c>
      <c r="O1579" s="3" t="s">
        <v>119</v>
      </c>
      <c r="P1579" s="3" t="s">
        <v>51</v>
      </c>
      <c r="Q1579" s="3" t="s">
        <v>31</v>
      </c>
      <c r="R1579" s="3">
        <v>13</v>
      </c>
      <c r="S1579" s="3">
        <v>17</v>
      </c>
      <c r="T1579" s="3">
        <v>-23.5</v>
      </c>
      <c r="U1579" s="3">
        <v>49</v>
      </c>
      <c r="V1579" s="3">
        <v>51</v>
      </c>
      <c r="W1579" s="3">
        <v>-3.9</v>
      </c>
      <c r="X1579" s="32">
        <v>240</v>
      </c>
      <c r="Y1579" s="33">
        <v>248</v>
      </c>
      <c r="Z1579" s="3">
        <v>-3.4</v>
      </c>
      <c r="AA1579" s="3">
        <v>15462.12</v>
      </c>
      <c r="AB1579" s="3">
        <v>16010.88</v>
      </c>
      <c r="AC1579" s="3">
        <v>15462.12</v>
      </c>
      <c r="AD1579" s="3">
        <v>16010.88</v>
      </c>
    </row>
    <row r="1580" spans="1:30" x14ac:dyDescent="0.3">
      <c r="A1580" s="3" t="s">
        <v>2780</v>
      </c>
      <c r="B1580" s="4">
        <v>33721</v>
      </c>
      <c r="C1580" s="4">
        <v>116</v>
      </c>
      <c r="D1580" s="4" t="s">
        <v>25</v>
      </c>
      <c r="E1580" s="5" t="s">
        <v>45</v>
      </c>
      <c r="F1580" s="3" t="s">
        <v>2781</v>
      </c>
      <c r="G1580" s="4" t="s">
        <v>86</v>
      </c>
      <c r="H1580" s="3" t="s">
        <v>252</v>
      </c>
      <c r="I1580" s="3" t="s">
        <v>252</v>
      </c>
      <c r="J1580" s="3" t="s">
        <v>104</v>
      </c>
      <c r="K1580" s="3" t="s">
        <v>104</v>
      </c>
      <c r="L1580" s="6" t="s">
        <v>252</v>
      </c>
      <c r="M1580" s="3" t="s">
        <v>184</v>
      </c>
      <c r="N1580" s="3" t="s">
        <v>2782</v>
      </c>
      <c r="O1580" s="3" t="s">
        <v>311</v>
      </c>
      <c r="P1580" s="3" t="s">
        <v>2615</v>
      </c>
      <c r="Q1580" s="3" t="s">
        <v>31</v>
      </c>
      <c r="R1580" s="3">
        <v>18</v>
      </c>
      <c r="S1580" s="3">
        <v>19</v>
      </c>
      <c r="T1580" s="3">
        <v>-5.3</v>
      </c>
      <c r="U1580" s="3">
        <v>50</v>
      </c>
      <c r="V1580" s="3">
        <v>60</v>
      </c>
      <c r="W1580" s="3">
        <v>-16.7</v>
      </c>
      <c r="X1580" s="32">
        <v>169</v>
      </c>
      <c r="Y1580" s="33">
        <v>283</v>
      </c>
      <c r="Z1580" s="3">
        <v>-40.299999999999997</v>
      </c>
      <c r="AA1580" s="3">
        <v>15433.08</v>
      </c>
      <c r="AB1580" s="3">
        <v>25429.56</v>
      </c>
      <c r="AC1580" s="3">
        <v>15433.08</v>
      </c>
      <c r="AD1580" s="3">
        <v>25843.56</v>
      </c>
    </row>
    <row r="1581" spans="1:30" x14ac:dyDescent="0.3">
      <c r="A1581" s="3" t="s">
        <v>2783</v>
      </c>
      <c r="B1581" s="4">
        <v>5034</v>
      </c>
      <c r="C1581" s="4">
        <v>49</v>
      </c>
      <c r="D1581" s="4" t="s">
        <v>25</v>
      </c>
      <c r="E1581" s="5" t="s">
        <v>45</v>
      </c>
      <c r="F1581" s="3" t="s">
        <v>2784</v>
      </c>
      <c r="G1581" s="4" t="s">
        <v>86</v>
      </c>
      <c r="H1581" s="3" t="s">
        <v>900</v>
      </c>
      <c r="I1581" s="3" t="s">
        <v>240</v>
      </c>
      <c r="J1581" s="3" t="s">
        <v>132</v>
      </c>
      <c r="K1581" s="3" t="s">
        <v>132</v>
      </c>
      <c r="L1581" s="6" t="s">
        <v>240</v>
      </c>
      <c r="M1581" s="3" t="s">
        <v>241</v>
      </c>
      <c r="N1581" s="3" t="s">
        <v>2785</v>
      </c>
      <c r="O1581" s="3" t="s">
        <v>178</v>
      </c>
      <c r="P1581" s="3" t="s">
        <v>51</v>
      </c>
      <c r="Q1581" s="3" t="s">
        <v>31</v>
      </c>
      <c r="R1581" s="3">
        <v>2</v>
      </c>
      <c r="S1581" s="3">
        <v>3</v>
      </c>
      <c r="T1581" s="3">
        <v>-33.299999999999997</v>
      </c>
      <c r="U1581" s="3">
        <v>7</v>
      </c>
      <c r="V1581" s="3">
        <v>11</v>
      </c>
      <c r="W1581" s="3">
        <v>-38.1</v>
      </c>
      <c r="X1581" s="32">
        <v>36</v>
      </c>
      <c r="Y1581" s="33">
        <v>45</v>
      </c>
      <c r="Z1581" s="3">
        <v>-20</v>
      </c>
      <c r="AA1581" s="3">
        <v>15422.4</v>
      </c>
      <c r="AB1581" s="3">
        <v>19278</v>
      </c>
      <c r="AC1581" s="3">
        <v>15422.4</v>
      </c>
      <c r="AD1581" s="3">
        <v>19278</v>
      </c>
    </row>
    <row r="1582" spans="1:30" x14ac:dyDescent="0.3">
      <c r="A1582" s="3" t="s">
        <v>2786</v>
      </c>
      <c r="B1582" s="4">
        <v>34690</v>
      </c>
      <c r="C1582" s="4">
        <v>53</v>
      </c>
      <c r="D1582" s="4" t="s">
        <v>25</v>
      </c>
      <c r="E1582" s="5" t="s">
        <v>45</v>
      </c>
      <c r="F1582" s="3" t="s">
        <v>2787</v>
      </c>
      <c r="G1582" s="4" t="s">
        <v>86</v>
      </c>
      <c r="H1582" s="3" t="s">
        <v>252</v>
      </c>
      <c r="I1582" s="3" t="s">
        <v>252</v>
      </c>
      <c r="J1582" s="3" t="s">
        <v>89</v>
      </c>
      <c r="K1582" s="3" t="s">
        <v>89</v>
      </c>
      <c r="L1582" s="6" t="s">
        <v>252</v>
      </c>
      <c r="M1582" s="3" t="s">
        <v>154</v>
      </c>
      <c r="N1582" s="3" t="s">
        <v>2788</v>
      </c>
      <c r="O1582" s="3" t="s">
        <v>311</v>
      </c>
      <c r="P1582" s="3" t="s">
        <v>1903</v>
      </c>
      <c r="Q1582" s="3" t="s">
        <v>60</v>
      </c>
      <c r="R1582" s="3">
        <v>10</v>
      </c>
      <c r="S1582" s="3">
        <v>12</v>
      </c>
      <c r="T1582" s="3">
        <v>-16.7</v>
      </c>
      <c r="U1582" s="3">
        <v>25</v>
      </c>
      <c r="V1582" s="3">
        <v>46</v>
      </c>
      <c r="W1582" s="3">
        <v>-45.7</v>
      </c>
      <c r="X1582" s="32">
        <v>128</v>
      </c>
      <c r="Y1582" s="33">
        <v>187</v>
      </c>
      <c r="Z1582" s="3">
        <v>-31.6</v>
      </c>
      <c r="AA1582" s="3">
        <v>15421.44</v>
      </c>
      <c r="AB1582" s="3">
        <v>22529.759999999998</v>
      </c>
      <c r="AC1582" s="3">
        <v>15421.44</v>
      </c>
      <c r="AD1582" s="3">
        <v>22529.759999999998</v>
      </c>
    </row>
    <row r="1583" spans="1:30" x14ac:dyDescent="0.3">
      <c r="A1583" s="3" t="s">
        <v>2789</v>
      </c>
      <c r="B1583" s="4">
        <v>18566</v>
      </c>
      <c r="C1583" s="4">
        <v>63</v>
      </c>
      <c r="D1583" s="4" t="s">
        <v>25</v>
      </c>
      <c r="E1583" s="5" t="s">
        <v>45</v>
      </c>
      <c r="F1583" s="3" t="s">
        <v>2790</v>
      </c>
      <c r="G1583" s="4" t="s">
        <v>86</v>
      </c>
      <c r="H1583" s="3" t="s">
        <v>758</v>
      </c>
      <c r="I1583" s="3" t="s">
        <v>175</v>
      </c>
      <c r="J1583" s="3" t="s">
        <v>146</v>
      </c>
      <c r="K1583" s="3" t="s">
        <v>146</v>
      </c>
      <c r="L1583" s="6" t="s">
        <v>175</v>
      </c>
      <c r="M1583" s="3" t="s">
        <v>176</v>
      </c>
      <c r="N1583" s="3" t="s">
        <v>2791</v>
      </c>
      <c r="O1583" s="3" t="s">
        <v>178</v>
      </c>
      <c r="P1583" s="3" t="s">
        <v>55</v>
      </c>
      <c r="Q1583" s="3" t="s">
        <v>31</v>
      </c>
      <c r="R1583" s="3">
        <v>10</v>
      </c>
      <c r="S1583" s="3">
        <v>4</v>
      </c>
      <c r="T1583" s="3">
        <v>150</v>
      </c>
      <c r="U1583" s="3">
        <v>37</v>
      </c>
      <c r="V1583" s="3">
        <v>32</v>
      </c>
      <c r="W1583" s="3">
        <v>15.6</v>
      </c>
      <c r="X1583" s="32">
        <v>164</v>
      </c>
      <c r="Y1583" s="33">
        <v>141</v>
      </c>
      <c r="Z1583" s="3">
        <v>16.399999999999999</v>
      </c>
      <c r="AA1583" s="3">
        <v>15373.08</v>
      </c>
      <c r="AB1583" s="3">
        <v>13270</v>
      </c>
      <c r="AC1583" s="3">
        <v>15775.08</v>
      </c>
      <c r="AD1583" s="3">
        <v>13528</v>
      </c>
    </row>
    <row r="1584" spans="1:30" x14ac:dyDescent="0.3">
      <c r="A1584" s="3" t="s">
        <v>2792</v>
      </c>
      <c r="B1584" s="4">
        <v>40492</v>
      </c>
      <c r="C1584" s="4">
        <v>92</v>
      </c>
      <c r="D1584" s="4" t="s">
        <v>25</v>
      </c>
      <c r="E1584" s="5" t="s">
        <v>45</v>
      </c>
      <c r="F1584" s="3" t="s">
        <v>2793</v>
      </c>
      <c r="G1584" s="4" t="s">
        <v>86</v>
      </c>
      <c r="H1584" s="3" t="s">
        <v>252</v>
      </c>
      <c r="I1584" s="3" t="s">
        <v>252</v>
      </c>
      <c r="J1584" s="3" t="s">
        <v>104</v>
      </c>
      <c r="K1584" s="3" t="s">
        <v>104</v>
      </c>
      <c r="L1584" s="6" t="s">
        <v>252</v>
      </c>
      <c r="M1584" s="3" t="s">
        <v>184</v>
      </c>
      <c r="N1584" s="3" t="s">
        <v>2794</v>
      </c>
      <c r="O1584" s="3" t="s">
        <v>92</v>
      </c>
      <c r="P1584" s="3" t="s">
        <v>194</v>
      </c>
      <c r="Q1584" s="3" t="s">
        <v>60</v>
      </c>
      <c r="R1584" s="3">
        <v>13</v>
      </c>
      <c r="S1584" s="3">
        <v>15</v>
      </c>
      <c r="T1584" s="3">
        <v>-13.3</v>
      </c>
      <c r="U1584" s="3">
        <v>59</v>
      </c>
      <c r="V1584" s="3">
        <v>72</v>
      </c>
      <c r="W1584" s="3">
        <v>-18</v>
      </c>
      <c r="X1584" s="16">
        <v>232</v>
      </c>
      <c r="Y1584" s="7">
        <v>263</v>
      </c>
      <c r="Z1584" s="3">
        <v>-11.8</v>
      </c>
      <c r="AA1584" s="3">
        <v>15343.52</v>
      </c>
      <c r="AB1584" s="3">
        <v>18567.66</v>
      </c>
      <c r="AC1584" s="3">
        <v>17035.02</v>
      </c>
      <c r="AD1584" s="3">
        <v>19311.66</v>
      </c>
    </row>
    <row r="1585" spans="1:30" x14ac:dyDescent="0.3">
      <c r="A1585" s="3" t="s">
        <v>2795</v>
      </c>
      <c r="B1585" s="4">
        <v>40926</v>
      </c>
      <c r="C1585" s="4">
        <v>66</v>
      </c>
      <c r="D1585" s="4" t="s">
        <v>25</v>
      </c>
      <c r="E1585" s="5" t="s">
        <v>45</v>
      </c>
      <c r="F1585" s="3" t="s">
        <v>2796</v>
      </c>
      <c r="G1585" s="4" t="s">
        <v>86</v>
      </c>
      <c r="H1585" s="3" t="s">
        <v>252</v>
      </c>
      <c r="I1585" s="3" t="s">
        <v>252</v>
      </c>
      <c r="J1585" s="3" t="s">
        <v>132</v>
      </c>
      <c r="K1585" s="3" t="s">
        <v>89</v>
      </c>
      <c r="L1585" s="6" t="s">
        <v>252</v>
      </c>
      <c r="M1585" s="3" t="s">
        <v>154</v>
      </c>
      <c r="N1585" s="3" t="s">
        <v>2797</v>
      </c>
      <c r="O1585" s="3" t="s">
        <v>311</v>
      </c>
      <c r="P1585" s="3" t="s">
        <v>397</v>
      </c>
      <c r="Q1585" s="3" t="s">
        <v>31</v>
      </c>
      <c r="R1585" s="3">
        <v>12</v>
      </c>
      <c r="S1585" s="3">
        <v>9</v>
      </c>
      <c r="T1585" s="3">
        <v>33.299999999999997</v>
      </c>
      <c r="U1585" s="3">
        <v>34</v>
      </c>
      <c r="V1585" s="3">
        <v>33</v>
      </c>
      <c r="W1585" s="3">
        <v>3</v>
      </c>
      <c r="X1585" s="16">
        <v>121</v>
      </c>
      <c r="Y1585" s="7">
        <v>126</v>
      </c>
      <c r="Z1585" s="3">
        <v>-3.8</v>
      </c>
      <c r="AA1585" s="3">
        <v>15310.62</v>
      </c>
      <c r="AB1585" s="3">
        <v>15921.36</v>
      </c>
      <c r="AC1585" s="3">
        <v>15310.62</v>
      </c>
      <c r="AD1585" s="3">
        <v>15921.36</v>
      </c>
    </row>
    <row r="1586" spans="1:30" x14ac:dyDescent="0.3">
      <c r="A1586" s="3" t="s">
        <v>2798</v>
      </c>
      <c r="B1586" s="4">
        <v>41006</v>
      </c>
      <c r="C1586" s="4">
        <v>84</v>
      </c>
      <c r="D1586" s="4" t="s">
        <v>25</v>
      </c>
      <c r="E1586" s="5" t="s">
        <v>45</v>
      </c>
      <c r="F1586" s="3" t="s">
        <v>2799</v>
      </c>
      <c r="G1586" s="4" t="s">
        <v>86</v>
      </c>
      <c r="H1586" s="3" t="s">
        <v>252</v>
      </c>
      <c r="I1586" s="3" t="s">
        <v>252</v>
      </c>
      <c r="J1586" s="3" t="s">
        <v>104</v>
      </c>
      <c r="K1586" s="3" t="s">
        <v>104</v>
      </c>
      <c r="L1586" s="6" t="s">
        <v>252</v>
      </c>
      <c r="M1586" s="3" t="s">
        <v>154</v>
      </c>
      <c r="N1586" s="3" t="s">
        <v>2800</v>
      </c>
      <c r="O1586" s="3" t="s">
        <v>311</v>
      </c>
      <c r="P1586" s="3" t="s">
        <v>194</v>
      </c>
      <c r="Q1586" s="3" t="s">
        <v>60</v>
      </c>
      <c r="R1586" s="3">
        <v>17</v>
      </c>
      <c r="S1586" s="3">
        <v>12</v>
      </c>
      <c r="T1586" s="3">
        <v>39.700000000000003</v>
      </c>
      <c r="U1586" s="3">
        <v>51</v>
      </c>
      <c r="V1586" s="3">
        <v>53</v>
      </c>
      <c r="W1586" s="3">
        <v>-4.0999999999999996</v>
      </c>
      <c r="X1586" s="16">
        <v>212</v>
      </c>
      <c r="Y1586" s="7">
        <v>222</v>
      </c>
      <c r="Z1586" s="3">
        <v>-4.4000000000000004</v>
      </c>
      <c r="AA1586" s="3">
        <v>15287.04</v>
      </c>
      <c r="AB1586" s="3">
        <v>16155.6</v>
      </c>
      <c r="AC1586" s="3">
        <v>16943.04</v>
      </c>
      <c r="AD1586" s="3">
        <v>17715.599999999999</v>
      </c>
    </row>
    <row r="1587" spans="1:30" x14ac:dyDescent="0.3">
      <c r="A1587" s="3" t="s">
        <v>348</v>
      </c>
      <c r="B1587" s="4">
        <v>4150</v>
      </c>
      <c r="C1587" s="4">
        <v>79</v>
      </c>
      <c r="D1587" s="4" t="s">
        <v>25</v>
      </c>
      <c r="E1587" s="5" t="s">
        <v>45</v>
      </c>
      <c r="F1587" s="3" t="s">
        <v>349</v>
      </c>
      <c r="G1587" s="4" t="s">
        <v>86</v>
      </c>
      <c r="H1587" s="3" t="s">
        <v>174</v>
      </c>
      <c r="I1587" s="3" t="s">
        <v>191</v>
      </c>
      <c r="J1587" s="3" t="s">
        <v>132</v>
      </c>
      <c r="K1587" s="3" t="s">
        <v>132</v>
      </c>
      <c r="L1587" s="6" t="s">
        <v>191</v>
      </c>
      <c r="M1587" s="3" t="s">
        <v>211</v>
      </c>
      <c r="N1587" s="3" t="s">
        <v>350</v>
      </c>
      <c r="O1587" s="3" t="s">
        <v>92</v>
      </c>
      <c r="P1587" s="3" t="s">
        <v>55</v>
      </c>
      <c r="Q1587" s="3" t="s">
        <v>31</v>
      </c>
      <c r="X1587" s="32">
        <v>75</v>
      </c>
      <c r="Y1587" s="33">
        <v>75</v>
      </c>
      <c r="Z1587" s="3">
        <v>0</v>
      </c>
      <c r="AA1587" s="3">
        <v>15273</v>
      </c>
      <c r="AB1587" s="3">
        <v>15273</v>
      </c>
      <c r="AC1587" s="3">
        <v>15273</v>
      </c>
      <c r="AD1587" s="3">
        <v>15273</v>
      </c>
    </row>
    <row r="1588" spans="1:30" x14ac:dyDescent="0.3">
      <c r="A1588" s="3" t="s">
        <v>2801</v>
      </c>
      <c r="B1588" s="4">
        <v>17081</v>
      </c>
      <c r="C1588" s="4">
        <v>52</v>
      </c>
      <c r="D1588" s="4" t="s">
        <v>25</v>
      </c>
      <c r="E1588" s="5" t="s">
        <v>45</v>
      </c>
      <c r="F1588" s="3" t="s">
        <v>2802</v>
      </c>
      <c r="G1588" s="4" t="s">
        <v>86</v>
      </c>
      <c r="H1588" s="3" t="s">
        <v>758</v>
      </c>
      <c r="I1588" s="3" t="s">
        <v>175</v>
      </c>
      <c r="J1588" s="3" t="s">
        <v>146</v>
      </c>
      <c r="K1588" s="3" t="s">
        <v>146</v>
      </c>
      <c r="L1588" s="6" t="s">
        <v>175</v>
      </c>
      <c r="M1588" s="3" t="s">
        <v>176</v>
      </c>
      <c r="N1588" s="3" t="s">
        <v>2803</v>
      </c>
      <c r="O1588" s="3" t="s">
        <v>178</v>
      </c>
      <c r="P1588" s="3" t="s">
        <v>397</v>
      </c>
      <c r="Q1588" s="3" t="s">
        <v>31</v>
      </c>
      <c r="R1588" s="3">
        <v>2</v>
      </c>
      <c r="S1588" s="3">
        <v>3</v>
      </c>
      <c r="T1588" s="3">
        <v>-40</v>
      </c>
      <c r="U1588" s="3">
        <v>9</v>
      </c>
      <c r="V1588" s="3">
        <v>9</v>
      </c>
      <c r="W1588" s="3">
        <v>-7.1</v>
      </c>
      <c r="X1588" s="32">
        <v>48</v>
      </c>
      <c r="Y1588" s="33">
        <v>52</v>
      </c>
      <c r="Z1588" s="3">
        <v>-7.7</v>
      </c>
      <c r="AA1588" s="3">
        <v>15206.4</v>
      </c>
      <c r="AB1588" s="3">
        <v>14616</v>
      </c>
      <c r="AC1588" s="3">
        <v>15206.4</v>
      </c>
      <c r="AD1588" s="3">
        <v>14616</v>
      </c>
    </row>
    <row r="1589" spans="1:30" x14ac:dyDescent="0.3">
      <c r="A1589" s="3" t="s">
        <v>2804</v>
      </c>
      <c r="B1589" s="4">
        <v>72818</v>
      </c>
      <c r="C1589" s="4">
        <v>36</v>
      </c>
      <c r="D1589" s="4" t="s">
        <v>25</v>
      </c>
      <c r="E1589" s="5" t="s">
        <v>45</v>
      </c>
      <c r="F1589" s="3" t="s">
        <v>2805</v>
      </c>
      <c r="G1589" s="4" t="s">
        <v>86</v>
      </c>
      <c r="H1589" s="3" t="s">
        <v>54</v>
      </c>
      <c r="I1589" s="3" t="s">
        <v>191</v>
      </c>
      <c r="J1589" s="3" t="s">
        <v>89</v>
      </c>
      <c r="K1589" s="3" t="s">
        <v>89</v>
      </c>
      <c r="L1589" s="6" t="s">
        <v>191</v>
      </c>
      <c r="M1589" s="3" t="s">
        <v>211</v>
      </c>
      <c r="N1589" s="3" t="s">
        <v>2806</v>
      </c>
      <c r="O1589" s="3" t="s">
        <v>92</v>
      </c>
      <c r="P1589" s="3" t="s">
        <v>64</v>
      </c>
      <c r="Q1589" s="3" t="s">
        <v>31</v>
      </c>
      <c r="R1589" s="3">
        <v>19</v>
      </c>
      <c r="S1589" s="3">
        <v>26</v>
      </c>
      <c r="T1589" s="3">
        <v>-25.8</v>
      </c>
      <c r="U1589" s="3">
        <v>80</v>
      </c>
      <c r="V1589" s="3">
        <v>78</v>
      </c>
      <c r="W1589" s="3">
        <v>3</v>
      </c>
      <c r="X1589" s="32">
        <v>296</v>
      </c>
      <c r="Y1589" s="33">
        <v>277</v>
      </c>
      <c r="Z1589" s="3">
        <v>6.7</v>
      </c>
      <c r="AA1589" s="3">
        <v>15193.44</v>
      </c>
      <c r="AB1589" s="3">
        <v>14335.35</v>
      </c>
      <c r="AC1589" s="3">
        <v>15778.19</v>
      </c>
      <c r="AD1589" s="3">
        <v>14577.75</v>
      </c>
    </row>
    <row r="1590" spans="1:30" x14ac:dyDescent="0.3">
      <c r="A1590" s="3" t="s">
        <v>6088</v>
      </c>
      <c r="B1590" s="4">
        <v>44280</v>
      </c>
      <c r="C1590" s="4">
        <v>51</v>
      </c>
      <c r="D1590" s="4" t="s">
        <v>25</v>
      </c>
      <c r="E1590" s="5" t="s">
        <v>45</v>
      </c>
      <c r="F1590" s="3" t="s">
        <v>6089</v>
      </c>
      <c r="G1590" s="4" t="s">
        <v>86</v>
      </c>
      <c r="H1590" s="3" t="s">
        <v>299</v>
      </c>
      <c r="I1590" s="3" t="s">
        <v>299</v>
      </c>
      <c r="J1590" s="3" t="s">
        <v>104</v>
      </c>
      <c r="K1590" s="3" t="s">
        <v>104</v>
      </c>
      <c r="L1590" s="6" t="s">
        <v>299</v>
      </c>
      <c r="M1590" s="3" t="s">
        <v>445</v>
      </c>
      <c r="N1590" s="3" t="s">
        <v>6090</v>
      </c>
      <c r="O1590" s="3" t="s">
        <v>301</v>
      </c>
      <c r="P1590" s="3" t="s">
        <v>55</v>
      </c>
      <c r="Q1590" s="3" t="s">
        <v>31</v>
      </c>
      <c r="R1590" s="3">
        <v>19</v>
      </c>
      <c r="S1590" s="3">
        <v>16</v>
      </c>
      <c r="T1590" s="3">
        <v>14.3</v>
      </c>
      <c r="U1590" s="3">
        <v>55</v>
      </c>
      <c r="V1590" s="3">
        <v>43</v>
      </c>
      <c r="W1590" s="3">
        <v>27</v>
      </c>
      <c r="X1590" s="32">
        <v>229</v>
      </c>
      <c r="Y1590" s="33">
        <v>265</v>
      </c>
      <c r="Z1590" s="3">
        <v>-13.5</v>
      </c>
      <c r="AA1590" s="3">
        <v>15176.62</v>
      </c>
      <c r="AB1590" s="3">
        <v>17541.36</v>
      </c>
      <c r="AC1590" s="3">
        <v>15584.62</v>
      </c>
      <c r="AD1590" s="3">
        <v>18087.36</v>
      </c>
    </row>
    <row r="1591" spans="1:30" x14ac:dyDescent="0.3">
      <c r="A1591" s="3" t="s">
        <v>2807</v>
      </c>
      <c r="B1591" s="4">
        <v>77880</v>
      </c>
      <c r="C1591" s="4">
        <v>74</v>
      </c>
      <c r="D1591" s="4" t="s">
        <v>25</v>
      </c>
      <c r="E1591" s="5" t="s">
        <v>45</v>
      </c>
      <c r="F1591" s="3" t="s">
        <v>2808</v>
      </c>
      <c r="G1591" s="4" t="s">
        <v>86</v>
      </c>
      <c r="H1591" s="3" t="s">
        <v>54</v>
      </c>
      <c r="I1591" s="3" t="s">
        <v>252</v>
      </c>
      <c r="J1591" s="3" t="s">
        <v>89</v>
      </c>
      <c r="K1591" s="3" t="s">
        <v>89</v>
      </c>
      <c r="L1591" s="6" t="s">
        <v>252</v>
      </c>
      <c r="M1591" s="3" t="s">
        <v>184</v>
      </c>
      <c r="N1591" s="3" t="s">
        <v>2809</v>
      </c>
      <c r="O1591" s="3" t="s">
        <v>92</v>
      </c>
      <c r="P1591" s="3" t="s">
        <v>397</v>
      </c>
      <c r="Q1591" s="3" t="s">
        <v>31</v>
      </c>
      <c r="R1591" s="3">
        <v>12</v>
      </c>
      <c r="S1591" s="3">
        <v>12</v>
      </c>
      <c r="T1591" s="3">
        <v>0</v>
      </c>
      <c r="U1591" s="3">
        <v>26</v>
      </c>
      <c r="V1591" s="3">
        <v>49</v>
      </c>
      <c r="W1591" s="3">
        <v>-46.9</v>
      </c>
      <c r="X1591" s="16">
        <v>132</v>
      </c>
      <c r="Y1591" s="7">
        <v>159</v>
      </c>
      <c r="Z1591" s="3">
        <v>-17.2</v>
      </c>
      <c r="AA1591" s="3">
        <v>15111.36</v>
      </c>
      <c r="AB1591" s="3">
        <v>17356.02</v>
      </c>
      <c r="AC1591" s="3">
        <v>15111.36</v>
      </c>
      <c r="AD1591" s="3">
        <v>18250.02</v>
      </c>
    </row>
    <row r="1592" spans="1:30" x14ac:dyDescent="0.3">
      <c r="A1592" s="3" t="s">
        <v>568</v>
      </c>
      <c r="B1592" s="4">
        <v>36606</v>
      </c>
      <c r="C1592" s="4">
        <v>60</v>
      </c>
      <c r="D1592" s="4" t="s">
        <v>25</v>
      </c>
      <c r="E1592" s="5">
        <v>42997</v>
      </c>
      <c r="F1592" s="3" t="s">
        <v>569</v>
      </c>
      <c r="G1592" s="4" t="s">
        <v>86</v>
      </c>
      <c r="H1592" s="3" t="s">
        <v>252</v>
      </c>
      <c r="I1592" s="3" t="s">
        <v>252</v>
      </c>
      <c r="J1592" s="3" t="s">
        <v>132</v>
      </c>
      <c r="K1592" s="3" t="s">
        <v>132</v>
      </c>
      <c r="L1592" s="6" t="s">
        <v>252</v>
      </c>
      <c r="M1592" s="3" t="s">
        <v>184</v>
      </c>
      <c r="N1592" s="3" t="s">
        <v>570</v>
      </c>
      <c r="O1592" s="3" t="s">
        <v>92</v>
      </c>
      <c r="P1592" s="3" t="s">
        <v>55</v>
      </c>
      <c r="Q1592" s="3" t="s">
        <v>60</v>
      </c>
      <c r="R1592" s="3">
        <v>7</v>
      </c>
      <c r="S1592" s="3">
        <v>2</v>
      </c>
      <c r="T1592" s="3">
        <v>250</v>
      </c>
      <c r="U1592" s="3">
        <v>40</v>
      </c>
      <c r="V1592" s="3">
        <v>63</v>
      </c>
      <c r="W1592" s="3">
        <v>-36.5</v>
      </c>
      <c r="X1592" s="32">
        <v>104</v>
      </c>
      <c r="Y1592" s="33">
        <v>63</v>
      </c>
      <c r="Z1592" s="3">
        <v>65.5</v>
      </c>
      <c r="AA1592" s="3">
        <v>15087.09</v>
      </c>
      <c r="AB1592" s="3">
        <v>10274.040000000001</v>
      </c>
      <c r="AC1592" s="3">
        <v>17001.09</v>
      </c>
      <c r="AD1592" s="3">
        <v>10274.040000000001</v>
      </c>
    </row>
    <row r="1593" spans="1:30" x14ac:dyDescent="0.3">
      <c r="A1593" s="3" t="s">
        <v>2810</v>
      </c>
      <c r="B1593" s="4">
        <v>35568</v>
      </c>
      <c r="C1593" s="4">
        <v>37</v>
      </c>
      <c r="D1593" s="4" t="s">
        <v>25</v>
      </c>
      <c r="E1593" s="5" t="s">
        <v>45</v>
      </c>
      <c r="F1593" s="3" t="s">
        <v>2811</v>
      </c>
      <c r="G1593" s="4" t="s">
        <v>86</v>
      </c>
      <c r="H1593" s="3" t="s">
        <v>252</v>
      </c>
      <c r="I1593" s="3" t="s">
        <v>252</v>
      </c>
      <c r="J1593" s="3" t="s">
        <v>89</v>
      </c>
      <c r="K1593" s="3" t="s">
        <v>89</v>
      </c>
      <c r="L1593" s="6" t="s">
        <v>252</v>
      </c>
      <c r="M1593" s="3" t="s">
        <v>154</v>
      </c>
      <c r="N1593" s="3" t="s">
        <v>2812</v>
      </c>
      <c r="O1593" s="3" t="s">
        <v>311</v>
      </c>
      <c r="P1593" s="3" t="s">
        <v>2631</v>
      </c>
      <c r="Q1593" s="3" t="s">
        <v>31</v>
      </c>
      <c r="R1593" s="3">
        <v>20</v>
      </c>
      <c r="S1593" s="3">
        <v>15</v>
      </c>
      <c r="T1593" s="3">
        <v>30.8</v>
      </c>
      <c r="U1593" s="3">
        <v>60</v>
      </c>
      <c r="V1593" s="3">
        <v>44</v>
      </c>
      <c r="W1593" s="3">
        <v>34.200000000000003</v>
      </c>
      <c r="X1593" s="32">
        <v>162</v>
      </c>
      <c r="Y1593" s="33">
        <v>145</v>
      </c>
      <c r="Z1593" s="3">
        <v>12.1</v>
      </c>
      <c r="AA1593" s="3">
        <v>15083.18</v>
      </c>
      <c r="AB1593" s="3">
        <v>13448.88</v>
      </c>
      <c r="AC1593" s="3">
        <v>16071.18</v>
      </c>
      <c r="AD1593" s="3">
        <v>14336.88</v>
      </c>
    </row>
    <row r="1594" spans="1:30" x14ac:dyDescent="0.3">
      <c r="A1594" s="3" t="s">
        <v>2813</v>
      </c>
      <c r="B1594" s="4">
        <v>41279</v>
      </c>
      <c r="C1594" s="4">
        <v>103</v>
      </c>
      <c r="D1594" s="4" t="s">
        <v>25</v>
      </c>
      <c r="E1594" s="5" t="s">
        <v>45</v>
      </c>
      <c r="F1594" s="3" t="s">
        <v>2814</v>
      </c>
      <c r="G1594" s="4" t="s">
        <v>86</v>
      </c>
      <c r="H1594" s="3" t="s">
        <v>252</v>
      </c>
      <c r="I1594" s="3" t="s">
        <v>252</v>
      </c>
      <c r="J1594" s="3" t="s">
        <v>104</v>
      </c>
      <c r="K1594" s="3" t="s">
        <v>104</v>
      </c>
      <c r="L1594" s="6" t="s">
        <v>252</v>
      </c>
      <c r="M1594" s="3" t="s">
        <v>184</v>
      </c>
      <c r="N1594" s="3" t="s">
        <v>2815</v>
      </c>
      <c r="O1594" s="3" t="s">
        <v>92</v>
      </c>
      <c r="P1594" s="3" t="s">
        <v>55</v>
      </c>
      <c r="Q1594" s="3" t="s">
        <v>31</v>
      </c>
      <c r="R1594" s="3">
        <v>22</v>
      </c>
      <c r="S1594" s="3">
        <v>17</v>
      </c>
      <c r="T1594" s="3">
        <v>29.4</v>
      </c>
      <c r="U1594" s="3">
        <v>49</v>
      </c>
      <c r="V1594" s="3">
        <v>61</v>
      </c>
      <c r="W1594" s="3">
        <v>-19.7</v>
      </c>
      <c r="X1594" s="16">
        <v>218</v>
      </c>
      <c r="Y1594" s="7">
        <v>232</v>
      </c>
      <c r="Z1594" s="3">
        <v>-6.1</v>
      </c>
      <c r="AA1594" s="3">
        <v>15083.04</v>
      </c>
      <c r="AB1594" s="3">
        <v>16370.34</v>
      </c>
      <c r="AC1594" s="3">
        <v>16027.56</v>
      </c>
      <c r="AD1594" s="3">
        <v>17050.32</v>
      </c>
    </row>
    <row r="1595" spans="1:30" x14ac:dyDescent="0.3">
      <c r="A1595" s="3" t="s">
        <v>2816</v>
      </c>
      <c r="B1595" s="4">
        <v>6316</v>
      </c>
      <c r="C1595" s="4">
        <v>44</v>
      </c>
      <c r="D1595" s="4" t="s">
        <v>25</v>
      </c>
      <c r="E1595" s="5" t="s">
        <v>45</v>
      </c>
      <c r="F1595" s="3" t="s">
        <v>2817</v>
      </c>
      <c r="G1595" s="4" t="s">
        <v>86</v>
      </c>
      <c r="H1595" s="3" t="s">
        <v>900</v>
      </c>
      <c r="I1595" s="3" t="s">
        <v>240</v>
      </c>
      <c r="J1595" s="3" t="s">
        <v>132</v>
      </c>
      <c r="K1595" s="3" t="s">
        <v>132</v>
      </c>
      <c r="L1595" s="6" t="s">
        <v>240</v>
      </c>
      <c r="M1595" s="3" t="s">
        <v>241</v>
      </c>
      <c r="N1595" s="3" t="s">
        <v>2818</v>
      </c>
      <c r="O1595" s="3" t="s">
        <v>178</v>
      </c>
      <c r="P1595" s="3" t="s">
        <v>938</v>
      </c>
      <c r="Q1595" s="3" t="s">
        <v>31</v>
      </c>
      <c r="R1595" s="3">
        <v>6</v>
      </c>
      <c r="S1595" s="3">
        <v>1</v>
      </c>
      <c r="T1595" s="3">
        <v>1100</v>
      </c>
      <c r="U1595" s="3">
        <v>12</v>
      </c>
      <c r="V1595" s="3">
        <v>7</v>
      </c>
      <c r="W1595" s="3">
        <v>64.3</v>
      </c>
      <c r="X1595" s="32">
        <v>47</v>
      </c>
      <c r="Y1595" s="33">
        <v>38</v>
      </c>
      <c r="Z1595" s="3">
        <v>25.3</v>
      </c>
      <c r="AA1595" s="3">
        <v>15061.08</v>
      </c>
      <c r="AB1595" s="3">
        <v>12025.5</v>
      </c>
      <c r="AC1595" s="3">
        <v>15493.08</v>
      </c>
      <c r="AD1595" s="3">
        <v>12361.5</v>
      </c>
    </row>
    <row r="1596" spans="1:30" x14ac:dyDescent="0.3">
      <c r="A1596" s="3" t="s">
        <v>870</v>
      </c>
      <c r="B1596" s="4">
        <v>15962</v>
      </c>
      <c r="C1596" s="4">
        <v>33</v>
      </c>
      <c r="D1596" s="4" t="s">
        <v>25</v>
      </c>
      <c r="E1596" s="5">
        <v>43165</v>
      </c>
      <c r="F1596" s="3" t="s">
        <v>871</v>
      </c>
      <c r="G1596" s="4" t="s">
        <v>86</v>
      </c>
      <c r="H1596" s="3" t="s">
        <v>831</v>
      </c>
      <c r="I1596" s="3" t="s">
        <v>807</v>
      </c>
      <c r="J1596" s="3" t="s">
        <v>807</v>
      </c>
      <c r="K1596" s="3" t="s">
        <v>146</v>
      </c>
      <c r="L1596" s="6" t="s">
        <v>808</v>
      </c>
      <c r="M1596" s="3" t="s">
        <v>808</v>
      </c>
      <c r="N1596" s="3" t="s">
        <v>872</v>
      </c>
      <c r="O1596" s="3" t="s">
        <v>178</v>
      </c>
      <c r="P1596" s="3" t="s">
        <v>401</v>
      </c>
      <c r="Q1596" s="3" t="s">
        <v>31</v>
      </c>
      <c r="R1596" s="3">
        <v>3</v>
      </c>
      <c r="U1596" s="3">
        <v>6</v>
      </c>
      <c r="V1596" s="3">
        <v>5</v>
      </c>
      <c r="W1596" s="3">
        <v>33.299999999999997</v>
      </c>
      <c r="X1596" s="32">
        <v>26</v>
      </c>
      <c r="Y1596" s="33">
        <v>10</v>
      </c>
      <c r="Z1596" s="3">
        <v>173.7</v>
      </c>
      <c r="AA1596" s="3">
        <v>15022.8</v>
      </c>
      <c r="AB1596" s="3">
        <v>5489.1</v>
      </c>
      <c r="AC1596" s="3">
        <v>15022.8</v>
      </c>
      <c r="AD1596" s="3">
        <v>5489.1</v>
      </c>
    </row>
    <row r="1597" spans="1:30" x14ac:dyDescent="0.3">
      <c r="A1597" s="3" t="s">
        <v>1136</v>
      </c>
      <c r="B1597" s="4">
        <v>56840</v>
      </c>
      <c r="C1597" s="4">
        <v>101</v>
      </c>
      <c r="D1597" s="4" t="s">
        <v>25</v>
      </c>
      <c r="E1597" s="5" t="s">
        <v>45</v>
      </c>
      <c r="F1597" s="3" t="s">
        <v>1137</v>
      </c>
      <c r="G1597" s="4" t="s">
        <v>86</v>
      </c>
      <c r="H1597" s="3" t="s">
        <v>116</v>
      </c>
      <c r="I1597" s="3" t="s">
        <v>116</v>
      </c>
      <c r="J1597" s="3" t="s">
        <v>116</v>
      </c>
      <c r="K1597" s="3" t="s">
        <v>132</v>
      </c>
      <c r="L1597" s="6" t="s">
        <v>116</v>
      </c>
      <c r="M1597" s="3" t="s">
        <v>1105</v>
      </c>
      <c r="N1597" s="3" t="s">
        <v>1138</v>
      </c>
      <c r="O1597" s="3" t="s">
        <v>119</v>
      </c>
      <c r="P1597" s="3" t="s">
        <v>63</v>
      </c>
      <c r="Q1597" s="3" t="s">
        <v>31</v>
      </c>
      <c r="R1597" s="3">
        <v>33</v>
      </c>
      <c r="S1597" s="3">
        <v>20</v>
      </c>
      <c r="T1597" s="3">
        <v>64.7</v>
      </c>
      <c r="U1597" s="3">
        <v>82</v>
      </c>
      <c r="V1597" s="3">
        <v>61</v>
      </c>
      <c r="W1597" s="3">
        <v>34.6</v>
      </c>
      <c r="X1597" s="32">
        <v>243</v>
      </c>
      <c r="Y1597" s="33">
        <v>261</v>
      </c>
      <c r="Z1597" s="3">
        <v>-6.9</v>
      </c>
      <c r="AA1597" s="3">
        <v>14963.52</v>
      </c>
      <c r="AB1597" s="3">
        <v>16078.59</v>
      </c>
      <c r="AC1597" s="3">
        <v>14963.52</v>
      </c>
      <c r="AD1597" s="3">
        <v>16078.59</v>
      </c>
    </row>
    <row r="1598" spans="1:30" x14ac:dyDescent="0.3">
      <c r="A1598" s="3" t="s">
        <v>611</v>
      </c>
      <c r="B1598" s="4">
        <v>33490</v>
      </c>
      <c r="C1598" s="4">
        <v>40</v>
      </c>
      <c r="D1598" s="4" t="s">
        <v>25</v>
      </c>
      <c r="E1598" s="5">
        <v>43136</v>
      </c>
      <c r="F1598" s="3" t="s">
        <v>612</v>
      </c>
      <c r="G1598" s="4" t="s">
        <v>86</v>
      </c>
      <c r="H1598" s="3" t="s">
        <v>252</v>
      </c>
      <c r="I1598" s="3" t="s">
        <v>252</v>
      </c>
      <c r="J1598" s="3" t="s">
        <v>132</v>
      </c>
      <c r="K1598" s="3" t="s">
        <v>132</v>
      </c>
      <c r="L1598" s="6" t="s">
        <v>252</v>
      </c>
      <c r="M1598" s="3" t="s">
        <v>154</v>
      </c>
      <c r="N1598" s="3" t="s">
        <v>613</v>
      </c>
      <c r="O1598" s="3" t="s">
        <v>311</v>
      </c>
      <c r="P1598" s="3" t="s">
        <v>614</v>
      </c>
      <c r="Q1598" s="3" t="s">
        <v>53</v>
      </c>
      <c r="R1598" s="3">
        <v>12</v>
      </c>
      <c r="U1598" s="3">
        <v>70</v>
      </c>
      <c r="X1598" s="32">
        <v>202</v>
      </c>
      <c r="Y1598" s="33"/>
      <c r="AA1598" s="3">
        <v>14916.72</v>
      </c>
      <c r="AC1598" s="3">
        <v>15165.18</v>
      </c>
    </row>
    <row r="1599" spans="1:30" x14ac:dyDescent="0.3">
      <c r="A1599" s="3" t="s">
        <v>2819</v>
      </c>
      <c r="B1599" s="4">
        <v>65119</v>
      </c>
      <c r="C1599" s="4">
        <v>76</v>
      </c>
      <c r="D1599" s="4" t="s">
        <v>25</v>
      </c>
      <c r="E1599" s="5">
        <v>42796</v>
      </c>
      <c r="F1599" s="3" t="s">
        <v>429</v>
      </c>
      <c r="G1599" s="4" t="s">
        <v>86</v>
      </c>
      <c r="H1599" s="3" t="s">
        <v>54</v>
      </c>
      <c r="I1599" s="3" t="s">
        <v>191</v>
      </c>
      <c r="J1599" s="3" t="s">
        <v>146</v>
      </c>
      <c r="K1599" s="3" t="s">
        <v>146</v>
      </c>
      <c r="L1599" s="6" t="s">
        <v>191</v>
      </c>
      <c r="M1599" s="3" t="s">
        <v>211</v>
      </c>
      <c r="N1599" s="3" t="s">
        <v>2820</v>
      </c>
      <c r="O1599" s="3" t="s">
        <v>92</v>
      </c>
      <c r="P1599" s="3" t="s">
        <v>161</v>
      </c>
      <c r="Q1599" s="3" t="s">
        <v>31</v>
      </c>
      <c r="R1599" s="3">
        <v>1</v>
      </c>
      <c r="S1599" s="3">
        <v>2</v>
      </c>
      <c r="T1599" s="3">
        <v>-71.400000000000006</v>
      </c>
      <c r="U1599" s="3">
        <v>3</v>
      </c>
      <c r="V1599" s="3">
        <v>8</v>
      </c>
      <c r="W1599" s="3">
        <v>-56.5</v>
      </c>
      <c r="X1599" s="32">
        <v>39</v>
      </c>
      <c r="Y1599" s="33">
        <v>9</v>
      </c>
      <c r="Z1599" s="3">
        <v>337.2</v>
      </c>
      <c r="AA1599" s="3">
        <v>14913.49</v>
      </c>
      <c r="AB1599" s="3">
        <v>3700.2</v>
      </c>
      <c r="AC1599" s="3">
        <v>16215.49</v>
      </c>
      <c r="AD1599" s="3">
        <v>3700.2</v>
      </c>
    </row>
    <row r="1600" spans="1:30" x14ac:dyDescent="0.3">
      <c r="A1600" s="3" t="s">
        <v>2821</v>
      </c>
      <c r="B1600" s="4">
        <v>88398</v>
      </c>
      <c r="C1600" s="4">
        <v>27</v>
      </c>
      <c r="D1600" s="4" t="s">
        <v>25</v>
      </c>
      <c r="E1600" s="5" t="s">
        <v>45</v>
      </c>
      <c r="F1600" s="3" t="s">
        <v>2822</v>
      </c>
      <c r="G1600" s="4" t="s">
        <v>86</v>
      </c>
      <c r="H1600" s="3" t="s">
        <v>245</v>
      </c>
      <c r="I1600" s="3" t="s">
        <v>245</v>
      </c>
      <c r="J1600" s="3" t="s">
        <v>104</v>
      </c>
      <c r="K1600" s="3" t="s">
        <v>104</v>
      </c>
      <c r="L1600" s="6" t="s">
        <v>245</v>
      </c>
      <c r="M1600" s="3" t="s">
        <v>529</v>
      </c>
      <c r="N1600" s="3" t="s">
        <v>2823</v>
      </c>
      <c r="O1600" s="3" t="s">
        <v>248</v>
      </c>
      <c r="P1600" s="3" t="s">
        <v>421</v>
      </c>
      <c r="Q1600" s="3" t="s">
        <v>27</v>
      </c>
      <c r="R1600" s="3">
        <v>18</v>
      </c>
      <c r="S1600" s="3">
        <v>20</v>
      </c>
      <c r="T1600" s="3">
        <v>-11.8</v>
      </c>
      <c r="U1600" s="3">
        <v>53</v>
      </c>
      <c r="V1600" s="3">
        <v>53</v>
      </c>
      <c r="W1600" s="3">
        <v>0</v>
      </c>
      <c r="X1600" s="32">
        <v>173</v>
      </c>
      <c r="Y1600" s="33">
        <v>205</v>
      </c>
      <c r="Z1600" s="3">
        <v>-15.6</v>
      </c>
      <c r="AA1600" s="3">
        <v>14851.19</v>
      </c>
      <c r="AB1600" s="3">
        <v>16506.990000000002</v>
      </c>
      <c r="AC1600" s="3">
        <v>14851.19</v>
      </c>
      <c r="AD1600" s="3">
        <v>16506.990000000002</v>
      </c>
    </row>
    <row r="1601" spans="1:30" x14ac:dyDescent="0.3">
      <c r="A1601" s="3" t="s">
        <v>663</v>
      </c>
      <c r="B1601" s="4">
        <v>100306</v>
      </c>
      <c r="C1601" s="4">
        <v>32</v>
      </c>
      <c r="D1601" s="4" t="s">
        <v>25</v>
      </c>
      <c r="E1601" s="5">
        <v>43222</v>
      </c>
      <c r="F1601" s="3" t="s">
        <v>664</v>
      </c>
      <c r="G1601" s="4" t="s">
        <v>86</v>
      </c>
      <c r="H1601" s="3" t="s">
        <v>252</v>
      </c>
      <c r="I1601" s="3" t="s">
        <v>245</v>
      </c>
      <c r="J1601" s="3" t="s">
        <v>146</v>
      </c>
      <c r="K1601" s="3" t="s">
        <v>146</v>
      </c>
      <c r="L1601" s="6" t="s">
        <v>245</v>
      </c>
      <c r="M1601" s="3" t="s">
        <v>246</v>
      </c>
      <c r="N1601" s="3" t="s">
        <v>665</v>
      </c>
      <c r="O1601" s="3" t="s">
        <v>248</v>
      </c>
      <c r="P1601" s="3" t="s">
        <v>249</v>
      </c>
      <c r="Q1601" s="3" t="s">
        <v>31</v>
      </c>
      <c r="X1601" s="32">
        <v>17</v>
      </c>
      <c r="Y1601" s="33"/>
      <c r="AA1601" s="3">
        <v>14832.84</v>
      </c>
      <c r="AC1601" s="3">
        <v>14832.84</v>
      </c>
    </row>
    <row r="1602" spans="1:30" x14ac:dyDescent="0.3">
      <c r="A1602" s="3" t="s">
        <v>2824</v>
      </c>
      <c r="B1602" s="4">
        <v>73533</v>
      </c>
      <c r="C1602" s="4">
        <v>30</v>
      </c>
      <c r="D1602" s="4" t="s">
        <v>25</v>
      </c>
      <c r="E1602" s="5" t="s">
        <v>45</v>
      </c>
      <c r="F1602" s="3" t="s">
        <v>2825</v>
      </c>
      <c r="G1602" s="4" t="s">
        <v>86</v>
      </c>
      <c r="H1602" s="3" t="s">
        <v>54</v>
      </c>
      <c r="I1602" s="3" t="s">
        <v>191</v>
      </c>
      <c r="J1602" s="3" t="s">
        <v>89</v>
      </c>
      <c r="K1602" s="3" t="s">
        <v>89</v>
      </c>
      <c r="L1602" s="6" t="s">
        <v>191</v>
      </c>
      <c r="M1602" s="3" t="s">
        <v>211</v>
      </c>
      <c r="N1602" s="3" t="s">
        <v>2826</v>
      </c>
      <c r="O1602" s="3" t="s">
        <v>92</v>
      </c>
      <c r="P1602" s="3" t="s">
        <v>57</v>
      </c>
      <c r="Q1602" s="3" t="s">
        <v>31</v>
      </c>
      <c r="R1602" s="3">
        <v>4</v>
      </c>
      <c r="S1602" s="3">
        <v>10</v>
      </c>
      <c r="T1602" s="3">
        <v>-60</v>
      </c>
      <c r="U1602" s="3">
        <v>18</v>
      </c>
      <c r="V1602" s="3">
        <v>26</v>
      </c>
      <c r="W1602" s="3">
        <v>-31</v>
      </c>
      <c r="X1602" s="32">
        <v>80</v>
      </c>
      <c r="Y1602" s="33">
        <v>99</v>
      </c>
      <c r="Z1602" s="3">
        <v>-19.100000000000001</v>
      </c>
      <c r="AA1602" s="3">
        <v>14795.56</v>
      </c>
      <c r="AB1602" s="3">
        <v>18286.82</v>
      </c>
      <c r="AC1602" s="3">
        <v>14795.56</v>
      </c>
      <c r="AD1602" s="3">
        <v>18286.82</v>
      </c>
    </row>
    <row r="1603" spans="1:30" x14ac:dyDescent="0.3">
      <c r="A1603" s="3" t="s">
        <v>773</v>
      </c>
      <c r="B1603" s="4">
        <v>18604</v>
      </c>
      <c r="C1603" s="4">
        <v>50</v>
      </c>
      <c r="D1603" s="4" t="s">
        <v>25</v>
      </c>
      <c r="E1603" s="5">
        <v>42996</v>
      </c>
      <c r="F1603" s="3" t="s">
        <v>774</v>
      </c>
      <c r="G1603" s="4" t="s">
        <v>86</v>
      </c>
      <c r="H1603" s="3" t="s">
        <v>758</v>
      </c>
      <c r="I1603" s="3" t="s">
        <v>175</v>
      </c>
      <c r="J1603" s="3" t="s">
        <v>146</v>
      </c>
      <c r="K1603" s="3" t="s">
        <v>146</v>
      </c>
      <c r="L1603" s="6" t="s">
        <v>175</v>
      </c>
      <c r="M1603" s="3" t="s">
        <v>712</v>
      </c>
      <c r="N1603" s="3" t="s">
        <v>775</v>
      </c>
      <c r="O1603" s="3" t="s">
        <v>178</v>
      </c>
      <c r="P1603" s="3" t="s">
        <v>32</v>
      </c>
      <c r="Q1603" s="3" t="s">
        <v>60</v>
      </c>
      <c r="R1603" s="3">
        <v>5</v>
      </c>
      <c r="U1603" s="3">
        <v>10</v>
      </c>
      <c r="V1603" s="3">
        <v>32</v>
      </c>
      <c r="W1603" s="3">
        <v>-70.3</v>
      </c>
      <c r="X1603" s="32">
        <v>45</v>
      </c>
      <c r="Y1603" s="33">
        <v>35</v>
      </c>
      <c r="Z1603" s="3">
        <v>28.6</v>
      </c>
      <c r="AA1603" s="3">
        <v>14785.2</v>
      </c>
      <c r="AB1603" s="3">
        <v>11553.24</v>
      </c>
      <c r="AC1603" s="3">
        <v>14785.2</v>
      </c>
      <c r="AD1603" s="3">
        <v>11553.24</v>
      </c>
    </row>
    <row r="1604" spans="1:30" x14ac:dyDescent="0.3">
      <c r="A1604" s="3" t="s">
        <v>882</v>
      </c>
      <c r="B1604" s="4">
        <v>86975</v>
      </c>
      <c r="C1604" s="4">
        <v>54</v>
      </c>
      <c r="D1604" s="4" t="s">
        <v>25</v>
      </c>
      <c r="E1604" s="5">
        <v>43237</v>
      </c>
      <c r="F1604" s="3" t="s">
        <v>883</v>
      </c>
      <c r="G1604" s="4" t="s">
        <v>86</v>
      </c>
      <c r="H1604" s="3" t="s">
        <v>831</v>
      </c>
      <c r="I1604" s="3" t="s">
        <v>175</v>
      </c>
      <c r="J1604" s="3" t="s">
        <v>132</v>
      </c>
      <c r="K1604" s="3" t="s">
        <v>132</v>
      </c>
      <c r="L1604" s="6" t="s">
        <v>175</v>
      </c>
      <c r="M1604" s="3" t="s">
        <v>184</v>
      </c>
      <c r="N1604" s="3" t="s">
        <v>884</v>
      </c>
      <c r="O1604" s="3" t="s">
        <v>92</v>
      </c>
      <c r="P1604" s="3" t="s">
        <v>44</v>
      </c>
      <c r="Q1604" s="3" t="s">
        <v>31</v>
      </c>
      <c r="U1604" s="3">
        <v>2</v>
      </c>
      <c r="X1604" s="32">
        <v>64</v>
      </c>
      <c r="Y1604" s="33"/>
      <c r="AA1604" s="3">
        <v>14760.96</v>
      </c>
      <c r="AC1604" s="3">
        <v>14760.96</v>
      </c>
    </row>
    <row r="1605" spans="1:30" x14ac:dyDescent="0.3">
      <c r="A1605" s="3" t="s">
        <v>2827</v>
      </c>
      <c r="B1605" s="4">
        <v>52585</v>
      </c>
      <c r="C1605" s="4">
        <v>63</v>
      </c>
      <c r="D1605" s="4" t="s">
        <v>25</v>
      </c>
      <c r="E1605" s="5" t="s">
        <v>45</v>
      </c>
      <c r="F1605" s="3" t="s">
        <v>2828</v>
      </c>
      <c r="G1605" s="4" t="s">
        <v>86</v>
      </c>
      <c r="H1605" s="3" t="s">
        <v>87</v>
      </c>
      <c r="I1605" s="3" t="s">
        <v>88</v>
      </c>
      <c r="J1605" s="3" t="s">
        <v>89</v>
      </c>
      <c r="K1605" s="3" t="s">
        <v>89</v>
      </c>
      <c r="L1605" s="6" t="s">
        <v>88</v>
      </c>
      <c r="M1605" s="3" t="s">
        <v>90</v>
      </c>
      <c r="N1605" s="3" t="s">
        <v>2829</v>
      </c>
      <c r="O1605" s="3" t="s">
        <v>106</v>
      </c>
      <c r="P1605" s="3" t="s">
        <v>26</v>
      </c>
      <c r="Q1605" s="3" t="s">
        <v>27</v>
      </c>
      <c r="R1605" s="3">
        <v>7</v>
      </c>
      <c r="S1605" s="3">
        <v>4</v>
      </c>
      <c r="T1605" s="3">
        <v>62.5</v>
      </c>
      <c r="U1605" s="3">
        <v>20</v>
      </c>
      <c r="V1605" s="3">
        <v>19</v>
      </c>
      <c r="W1605" s="3">
        <v>8.6</v>
      </c>
      <c r="X1605" s="32">
        <v>88</v>
      </c>
      <c r="Y1605" s="33">
        <v>86</v>
      </c>
      <c r="Z1605" s="3">
        <v>2.5</v>
      </c>
      <c r="AA1605" s="3">
        <v>14740.8</v>
      </c>
      <c r="AB1605" s="3">
        <v>14385.6</v>
      </c>
      <c r="AC1605" s="3">
        <v>14740.8</v>
      </c>
      <c r="AD1605" s="3">
        <v>14385.6</v>
      </c>
    </row>
    <row r="1606" spans="1:30" x14ac:dyDescent="0.3">
      <c r="A1606" s="3" t="s">
        <v>706</v>
      </c>
      <c r="B1606" s="4">
        <v>37588</v>
      </c>
      <c r="C1606" s="4">
        <v>49</v>
      </c>
      <c r="D1606" s="4" t="s">
        <v>25</v>
      </c>
      <c r="E1606" s="5">
        <v>43300</v>
      </c>
      <c r="F1606" s="3" t="s">
        <v>707</v>
      </c>
      <c r="G1606" s="4" t="s">
        <v>86</v>
      </c>
      <c r="H1606" s="3" t="s">
        <v>252</v>
      </c>
      <c r="I1606" s="3" t="s">
        <v>252</v>
      </c>
      <c r="J1606" s="3" t="s">
        <v>132</v>
      </c>
      <c r="K1606" s="3" t="s">
        <v>132</v>
      </c>
      <c r="L1606" s="6" t="s">
        <v>252</v>
      </c>
      <c r="M1606" s="3" t="s">
        <v>154</v>
      </c>
      <c r="N1606" s="3" t="s">
        <v>708</v>
      </c>
      <c r="O1606" s="3" t="s">
        <v>311</v>
      </c>
      <c r="P1606" s="3" t="s">
        <v>194</v>
      </c>
      <c r="Q1606" s="3" t="s">
        <v>60</v>
      </c>
      <c r="R1606" s="3">
        <v>17</v>
      </c>
      <c r="S1606" s="3">
        <v>1</v>
      </c>
      <c r="T1606" s="3">
        <v>1382.9</v>
      </c>
      <c r="U1606" s="3">
        <v>114</v>
      </c>
      <c r="V1606" s="3">
        <v>1</v>
      </c>
      <c r="W1606" s="3">
        <v>9648</v>
      </c>
      <c r="X1606" s="32">
        <v>186</v>
      </c>
      <c r="Y1606" s="33">
        <v>1</v>
      </c>
      <c r="Z1606" s="3">
        <v>15846.4</v>
      </c>
      <c r="AA1606" s="3">
        <v>14718.66</v>
      </c>
      <c r="AB1606" s="3">
        <v>92.28</v>
      </c>
      <c r="AC1606" s="3">
        <v>14718.66</v>
      </c>
      <c r="AD1606" s="3">
        <v>92.28</v>
      </c>
    </row>
    <row r="1607" spans="1:30" x14ac:dyDescent="0.3">
      <c r="A1607" s="3" t="s">
        <v>2830</v>
      </c>
      <c r="B1607" s="4">
        <v>34514</v>
      </c>
      <c r="C1607" s="4">
        <v>51</v>
      </c>
      <c r="D1607" s="4" t="s">
        <v>25</v>
      </c>
      <c r="E1607" s="5" t="s">
        <v>45</v>
      </c>
      <c r="F1607" s="3" t="s">
        <v>2831</v>
      </c>
      <c r="G1607" s="4" t="s">
        <v>86</v>
      </c>
      <c r="H1607" s="3" t="s">
        <v>252</v>
      </c>
      <c r="I1607" s="3" t="s">
        <v>252</v>
      </c>
      <c r="J1607" s="3" t="s">
        <v>89</v>
      </c>
      <c r="K1607" s="3" t="s">
        <v>89</v>
      </c>
      <c r="L1607" s="6" t="s">
        <v>252</v>
      </c>
      <c r="M1607" s="3" t="s">
        <v>154</v>
      </c>
      <c r="N1607" s="3" t="s">
        <v>2832</v>
      </c>
      <c r="O1607" s="3" t="s">
        <v>311</v>
      </c>
      <c r="P1607" s="3" t="s">
        <v>2113</v>
      </c>
      <c r="Q1607" s="3" t="s">
        <v>65</v>
      </c>
      <c r="R1607" s="3">
        <v>8</v>
      </c>
      <c r="S1607" s="3">
        <v>16</v>
      </c>
      <c r="T1607" s="3">
        <v>-50</v>
      </c>
      <c r="U1607" s="3">
        <v>26</v>
      </c>
      <c r="V1607" s="3">
        <v>29</v>
      </c>
      <c r="W1607" s="3">
        <v>-10.8</v>
      </c>
      <c r="X1607" s="32">
        <v>111</v>
      </c>
      <c r="Y1607" s="33">
        <v>86</v>
      </c>
      <c r="Z1607" s="3">
        <v>29.6</v>
      </c>
      <c r="AA1607" s="3">
        <v>14609.4</v>
      </c>
      <c r="AB1607" s="3">
        <v>11288.2</v>
      </c>
      <c r="AC1607" s="3">
        <v>15005.4</v>
      </c>
      <c r="AD1607" s="3">
        <v>11577.2</v>
      </c>
    </row>
    <row r="1608" spans="1:30" x14ac:dyDescent="0.3">
      <c r="A1608" s="3" t="s">
        <v>2833</v>
      </c>
      <c r="B1608" s="4">
        <v>82820</v>
      </c>
      <c r="C1608" s="4">
        <v>67</v>
      </c>
      <c r="D1608" s="4" t="s">
        <v>25</v>
      </c>
      <c r="E1608" s="5" t="s">
        <v>45</v>
      </c>
      <c r="F1608" s="3" t="s">
        <v>2834</v>
      </c>
      <c r="G1608" s="4" t="s">
        <v>86</v>
      </c>
      <c r="H1608" s="3" t="s">
        <v>54</v>
      </c>
      <c r="I1608" s="3" t="s">
        <v>191</v>
      </c>
      <c r="J1608" s="3" t="s">
        <v>89</v>
      </c>
      <c r="K1608" s="3" t="s">
        <v>89</v>
      </c>
      <c r="L1608" s="6" t="s">
        <v>191</v>
      </c>
      <c r="M1608" s="3" t="s">
        <v>272</v>
      </c>
      <c r="N1608" s="3" t="s">
        <v>2835</v>
      </c>
      <c r="O1608" s="3" t="s">
        <v>92</v>
      </c>
      <c r="P1608" s="3" t="s">
        <v>57</v>
      </c>
      <c r="Q1608" s="3" t="s">
        <v>31</v>
      </c>
      <c r="R1608" s="3">
        <v>12</v>
      </c>
      <c r="S1608" s="3">
        <v>11</v>
      </c>
      <c r="T1608" s="3">
        <v>9.1</v>
      </c>
      <c r="U1608" s="3">
        <v>46</v>
      </c>
      <c r="V1608" s="3">
        <v>36</v>
      </c>
      <c r="W1608" s="3">
        <v>26.6</v>
      </c>
      <c r="X1608" s="32">
        <v>144</v>
      </c>
      <c r="Y1608" s="33">
        <v>129</v>
      </c>
      <c r="Z1608" s="3">
        <v>11.3</v>
      </c>
      <c r="AA1608" s="3">
        <v>14601.6</v>
      </c>
      <c r="AB1608" s="3">
        <v>13114.4</v>
      </c>
      <c r="AC1608" s="3">
        <v>14601.6</v>
      </c>
      <c r="AD1608" s="3">
        <v>13114.4</v>
      </c>
    </row>
    <row r="1609" spans="1:30" x14ac:dyDescent="0.3">
      <c r="A1609" s="3" t="s">
        <v>2635</v>
      </c>
      <c r="B1609" s="4">
        <v>42162</v>
      </c>
      <c r="C1609" s="4">
        <v>72</v>
      </c>
      <c r="D1609" s="4" t="s">
        <v>25</v>
      </c>
      <c r="E1609" s="5" t="s">
        <v>45</v>
      </c>
      <c r="F1609" s="3" t="s">
        <v>2636</v>
      </c>
      <c r="G1609" s="4" t="s">
        <v>86</v>
      </c>
      <c r="H1609" s="3" t="s">
        <v>299</v>
      </c>
      <c r="I1609" s="3" t="s">
        <v>299</v>
      </c>
      <c r="J1609" s="3" t="s">
        <v>89</v>
      </c>
      <c r="K1609" s="3" t="s">
        <v>89</v>
      </c>
      <c r="L1609" s="6" t="s">
        <v>299</v>
      </c>
      <c r="M1609" s="3" t="s">
        <v>184</v>
      </c>
      <c r="N1609" s="3" t="s">
        <v>2637</v>
      </c>
      <c r="O1609" s="3" t="s">
        <v>301</v>
      </c>
      <c r="P1609" s="3" t="s">
        <v>41</v>
      </c>
      <c r="Q1609" s="3" t="s">
        <v>60</v>
      </c>
      <c r="R1609" s="3">
        <v>8</v>
      </c>
      <c r="S1609" s="3">
        <v>16</v>
      </c>
      <c r="T1609" s="3">
        <v>-50</v>
      </c>
      <c r="U1609" s="3">
        <v>29</v>
      </c>
      <c r="V1609" s="3">
        <v>49</v>
      </c>
      <c r="W1609" s="3">
        <v>-40.799999999999997</v>
      </c>
      <c r="X1609" s="32">
        <v>93</v>
      </c>
      <c r="Y1609" s="33">
        <v>117</v>
      </c>
      <c r="Z1609" s="3">
        <v>-20</v>
      </c>
      <c r="AA1609" s="3">
        <v>14586.33</v>
      </c>
      <c r="AB1609" s="3">
        <v>18485.46</v>
      </c>
      <c r="AC1609" s="3">
        <v>15744.33</v>
      </c>
      <c r="AD1609" s="3">
        <v>19669.86</v>
      </c>
    </row>
    <row r="1610" spans="1:30" x14ac:dyDescent="0.3">
      <c r="A1610" s="3" t="s">
        <v>2836</v>
      </c>
      <c r="B1610" s="4">
        <v>85516</v>
      </c>
      <c r="C1610" s="4">
        <v>135</v>
      </c>
      <c r="D1610" s="4" t="s">
        <v>25</v>
      </c>
      <c r="E1610" s="5" t="s">
        <v>45</v>
      </c>
      <c r="F1610" s="3" t="s">
        <v>2837</v>
      </c>
      <c r="G1610" s="4" t="s">
        <v>86</v>
      </c>
      <c r="H1610" s="3" t="s">
        <v>54</v>
      </c>
      <c r="I1610" s="3" t="s">
        <v>191</v>
      </c>
      <c r="J1610" s="3" t="s">
        <v>104</v>
      </c>
      <c r="K1610" s="3" t="s">
        <v>104</v>
      </c>
      <c r="L1610" s="6" t="s">
        <v>191</v>
      </c>
      <c r="M1610" s="3" t="s">
        <v>211</v>
      </c>
      <c r="N1610" s="3" t="s">
        <v>2838</v>
      </c>
      <c r="O1610" s="3" t="s">
        <v>92</v>
      </c>
      <c r="P1610" s="3" t="s">
        <v>41</v>
      </c>
      <c r="Q1610" s="3" t="s">
        <v>60</v>
      </c>
      <c r="R1610" s="3">
        <v>19</v>
      </c>
      <c r="S1610" s="3">
        <v>17</v>
      </c>
      <c r="T1610" s="3">
        <v>8.8000000000000007</v>
      </c>
      <c r="U1610" s="3">
        <v>43</v>
      </c>
      <c r="V1610" s="3">
        <v>44</v>
      </c>
      <c r="W1610" s="3">
        <v>-2.9</v>
      </c>
      <c r="X1610" s="32">
        <v>144</v>
      </c>
      <c r="Y1610" s="33">
        <v>135</v>
      </c>
      <c r="Z1610" s="3">
        <v>6.8</v>
      </c>
      <c r="AA1610" s="3">
        <v>14532</v>
      </c>
      <c r="AB1610" s="3">
        <v>13608</v>
      </c>
      <c r="AC1610" s="3">
        <v>14532</v>
      </c>
      <c r="AD1610" s="3">
        <v>13608</v>
      </c>
    </row>
    <row r="1611" spans="1:30" x14ac:dyDescent="0.3">
      <c r="A1611" s="3" t="s">
        <v>2839</v>
      </c>
      <c r="B1611" s="4">
        <v>35761</v>
      </c>
      <c r="C1611" s="4">
        <v>73</v>
      </c>
      <c r="D1611" s="4" t="s">
        <v>25</v>
      </c>
      <c r="E1611" s="5" t="s">
        <v>45</v>
      </c>
      <c r="F1611" s="3" t="s">
        <v>2840</v>
      </c>
      <c r="G1611" s="4" t="s">
        <v>86</v>
      </c>
      <c r="H1611" s="3" t="s">
        <v>252</v>
      </c>
      <c r="I1611" s="3" t="s">
        <v>252</v>
      </c>
      <c r="J1611" s="3" t="s">
        <v>132</v>
      </c>
      <c r="K1611" s="3" t="s">
        <v>132</v>
      </c>
      <c r="L1611" s="6" t="s">
        <v>252</v>
      </c>
      <c r="M1611" s="3" t="s">
        <v>154</v>
      </c>
      <c r="N1611" s="3" t="s">
        <v>2841</v>
      </c>
      <c r="O1611" s="3" t="s">
        <v>311</v>
      </c>
      <c r="P1611" s="3" t="s">
        <v>405</v>
      </c>
      <c r="Q1611" s="3" t="s">
        <v>31</v>
      </c>
      <c r="R1611" s="3">
        <v>4</v>
      </c>
      <c r="S1611" s="3">
        <v>2</v>
      </c>
      <c r="T1611" s="3">
        <v>75</v>
      </c>
      <c r="U1611" s="3">
        <v>20</v>
      </c>
      <c r="V1611" s="3">
        <v>19</v>
      </c>
      <c r="W1611" s="3">
        <v>2.6</v>
      </c>
      <c r="X1611" s="32">
        <v>85</v>
      </c>
      <c r="Y1611" s="33">
        <v>63</v>
      </c>
      <c r="Z1611" s="3">
        <v>35.200000000000003</v>
      </c>
      <c r="AA1611" s="3">
        <v>14512.44</v>
      </c>
      <c r="AB1611" s="3">
        <v>10622.11</v>
      </c>
      <c r="AC1611" s="3">
        <v>15676.44</v>
      </c>
      <c r="AD1611" s="3">
        <v>11595</v>
      </c>
    </row>
    <row r="1612" spans="1:30" x14ac:dyDescent="0.3">
      <c r="A1612" s="3" t="s">
        <v>2842</v>
      </c>
      <c r="B1612" s="4">
        <v>37601</v>
      </c>
      <c r="C1612" s="4">
        <v>36</v>
      </c>
      <c r="D1612" s="4" t="s">
        <v>25</v>
      </c>
      <c r="E1612" s="5" t="s">
        <v>45</v>
      </c>
      <c r="F1612" s="3" t="s">
        <v>2843</v>
      </c>
      <c r="G1612" s="4" t="s">
        <v>86</v>
      </c>
      <c r="H1612" s="3" t="s">
        <v>252</v>
      </c>
      <c r="I1612" s="3" t="s">
        <v>252</v>
      </c>
      <c r="J1612" s="3" t="s">
        <v>104</v>
      </c>
      <c r="K1612" s="3" t="s">
        <v>104</v>
      </c>
      <c r="L1612" s="6" t="s">
        <v>252</v>
      </c>
      <c r="M1612" s="3" t="s">
        <v>154</v>
      </c>
      <c r="N1612" s="3" t="s">
        <v>2844</v>
      </c>
      <c r="O1612" s="3" t="s">
        <v>92</v>
      </c>
      <c r="P1612" s="3" t="s">
        <v>397</v>
      </c>
      <c r="Q1612" s="3" t="s">
        <v>31</v>
      </c>
      <c r="R1612" s="3">
        <v>25</v>
      </c>
      <c r="S1612" s="3">
        <v>20</v>
      </c>
      <c r="T1612" s="3">
        <v>26.7</v>
      </c>
      <c r="U1612" s="3">
        <v>80</v>
      </c>
      <c r="V1612" s="3">
        <v>63</v>
      </c>
      <c r="W1612" s="3">
        <v>27.4</v>
      </c>
      <c r="X1612" s="16">
        <v>247</v>
      </c>
      <c r="Y1612" s="7">
        <v>310</v>
      </c>
      <c r="Z1612" s="3">
        <v>-20.6</v>
      </c>
      <c r="AA1612" s="3">
        <v>14512.26</v>
      </c>
      <c r="AB1612" s="3">
        <v>18266.22</v>
      </c>
      <c r="AC1612" s="3">
        <v>14512.26</v>
      </c>
      <c r="AD1612" s="3">
        <v>18266.22</v>
      </c>
    </row>
    <row r="1613" spans="1:30" x14ac:dyDescent="0.3">
      <c r="A1613" s="3" t="s">
        <v>2845</v>
      </c>
      <c r="B1613" s="4">
        <v>41177</v>
      </c>
      <c r="C1613" s="4">
        <v>101</v>
      </c>
      <c r="D1613" s="4" t="s">
        <v>25</v>
      </c>
      <c r="E1613" s="5" t="s">
        <v>45</v>
      </c>
      <c r="F1613" s="3" t="s">
        <v>2846</v>
      </c>
      <c r="G1613" s="4" t="s">
        <v>86</v>
      </c>
      <c r="H1613" s="3" t="s">
        <v>252</v>
      </c>
      <c r="I1613" s="3" t="s">
        <v>252</v>
      </c>
      <c r="J1613" s="3" t="s">
        <v>104</v>
      </c>
      <c r="K1613" s="3" t="s">
        <v>104</v>
      </c>
      <c r="L1613" s="6" t="s">
        <v>252</v>
      </c>
      <c r="M1613" s="3" t="s">
        <v>184</v>
      </c>
      <c r="N1613" s="3" t="s">
        <v>2847</v>
      </c>
      <c r="O1613" s="3" t="s">
        <v>92</v>
      </c>
      <c r="P1613" s="3" t="s">
        <v>55</v>
      </c>
      <c r="Q1613" s="3" t="s">
        <v>31</v>
      </c>
      <c r="R1613" s="3">
        <v>27</v>
      </c>
      <c r="S1613" s="3">
        <v>10</v>
      </c>
      <c r="T1613" s="3">
        <v>170</v>
      </c>
      <c r="U1613" s="3">
        <v>65</v>
      </c>
      <c r="V1613" s="3">
        <v>52</v>
      </c>
      <c r="W1613" s="3">
        <v>25</v>
      </c>
      <c r="X1613" s="16">
        <v>208</v>
      </c>
      <c r="Y1613" s="7">
        <v>217</v>
      </c>
      <c r="Z1613" s="3">
        <v>-4.0999999999999996</v>
      </c>
      <c r="AA1613" s="3">
        <v>14503.16</v>
      </c>
      <c r="AB1613" s="3">
        <v>15263.19</v>
      </c>
      <c r="AC1613" s="3">
        <v>15305.04</v>
      </c>
      <c r="AD1613" s="3">
        <v>15936.48</v>
      </c>
    </row>
    <row r="1614" spans="1:30" x14ac:dyDescent="0.3">
      <c r="A1614" s="3" t="s">
        <v>2848</v>
      </c>
      <c r="B1614" s="4">
        <v>41940</v>
      </c>
      <c r="C1614" s="4">
        <v>58</v>
      </c>
      <c r="D1614" s="4" t="s">
        <v>25</v>
      </c>
      <c r="E1614" s="5" t="s">
        <v>45</v>
      </c>
      <c r="F1614" s="3" t="s">
        <v>2849</v>
      </c>
      <c r="G1614" s="4" t="s">
        <v>86</v>
      </c>
      <c r="H1614" s="3" t="s">
        <v>252</v>
      </c>
      <c r="I1614" s="3" t="s">
        <v>252</v>
      </c>
      <c r="J1614" s="3" t="s">
        <v>89</v>
      </c>
      <c r="K1614" s="3" t="s">
        <v>89</v>
      </c>
      <c r="L1614" s="6" t="s">
        <v>252</v>
      </c>
      <c r="M1614" s="3" t="s">
        <v>184</v>
      </c>
      <c r="N1614" s="3" t="s">
        <v>2850</v>
      </c>
      <c r="O1614" s="3" t="s">
        <v>92</v>
      </c>
      <c r="P1614" s="3" t="s">
        <v>421</v>
      </c>
      <c r="Q1614" s="3" t="s">
        <v>27</v>
      </c>
      <c r="R1614" s="3">
        <v>10</v>
      </c>
      <c r="S1614" s="3">
        <v>10</v>
      </c>
      <c r="T1614" s="3">
        <v>0</v>
      </c>
      <c r="U1614" s="3">
        <v>32</v>
      </c>
      <c r="V1614" s="3">
        <v>39</v>
      </c>
      <c r="W1614" s="3">
        <v>-18.5</v>
      </c>
      <c r="X1614" s="16">
        <v>133</v>
      </c>
      <c r="Y1614" s="7">
        <v>145</v>
      </c>
      <c r="Z1614" s="3">
        <v>-8.4</v>
      </c>
      <c r="AA1614" s="3">
        <v>14500.08</v>
      </c>
      <c r="AB1614" s="3">
        <v>15702.12</v>
      </c>
      <c r="AC1614" s="3">
        <v>15960</v>
      </c>
      <c r="AD1614" s="3">
        <v>17430</v>
      </c>
    </row>
    <row r="1615" spans="1:30" x14ac:dyDescent="0.3">
      <c r="A1615" s="3" t="s">
        <v>2851</v>
      </c>
      <c r="B1615" s="4">
        <v>34702</v>
      </c>
      <c r="C1615" s="4">
        <v>66</v>
      </c>
      <c r="D1615" s="4" t="s">
        <v>25</v>
      </c>
      <c r="E1615" s="5" t="s">
        <v>45</v>
      </c>
      <c r="F1615" s="3" t="s">
        <v>2852</v>
      </c>
      <c r="G1615" s="4" t="s">
        <v>86</v>
      </c>
      <c r="H1615" s="3" t="s">
        <v>252</v>
      </c>
      <c r="I1615" s="3" t="s">
        <v>252</v>
      </c>
      <c r="J1615" s="3" t="s">
        <v>89</v>
      </c>
      <c r="K1615" s="3" t="s">
        <v>89</v>
      </c>
      <c r="L1615" s="6" t="s">
        <v>252</v>
      </c>
      <c r="M1615" s="3" t="s">
        <v>184</v>
      </c>
      <c r="N1615" s="3" t="s">
        <v>2853</v>
      </c>
      <c r="O1615" s="3" t="s">
        <v>92</v>
      </c>
      <c r="P1615" s="3" t="s">
        <v>64</v>
      </c>
      <c r="Q1615" s="3" t="s">
        <v>31</v>
      </c>
      <c r="R1615" s="3">
        <v>9</v>
      </c>
      <c r="S1615" s="3">
        <v>11</v>
      </c>
      <c r="T1615" s="3">
        <v>-17.399999999999999</v>
      </c>
      <c r="U1615" s="3">
        <v>39</v>
      </c>
      <c r="V1615" s="3">
        <v>36</v>
      </c>
      <c r="W1615" s="3">
        <v>9.1999999999999993</v>
      </c>
      <c r="X1615" s="32">
        <v>167</v>
      </c>
      <c r="Y1615" s="33">
        <v>157</v>
      </c>
      <c r="Z1615" s="3">
        <v>6.3</v>
      </c>
      <c r="AA1615" s="3">
        <v>14495.35</v>
      </c>
      <c r="AB1615" s="3">
        <v>13543.8</v>
      </c>
      <c r="AC1615" s="3">
        <v>16925.349999999999</v>
      </c>
      <c r="AD1615" s="3">
        <v>15919.8</v>
      </c>
    </row>
    <row r="1616" spans="1:30" x14ac:dyDescent="0.3">
      <c r="A1616" s="3" t="s">
        <v>2854</v>
      </c>
      <c r="B1616" s="4">
        <v>43095</v>
      </c>
      <c r="C1616" s="4">
        <v>97</v>
      </c>
      <c r="D1616" s="4" t="s">
        <v>25</v>
      </c>
      <c r="E1616" s="5" t="s">
        <v>45</v>
      </c>
      <c r="F1616" s="3" t="s">
        <v>2855</v>
      </c>
      <c r="G1616" s="4" t="s">
        <v>86</v>
      </c>
      <c r="H1616" s="3" t="s">
        <v>299</v>
      </c>
      <c r="I1616" s="3" t="s">
        <v>299</v>
      </c>
      <c r="J1616" s="3" t="s">
        <v>89</v>
      </c>
      <c r="K1616" s="3" t="s">
        <v>89</v>
      </c>
      <c r="L1616" s="6" t="s">
        <v>299</v>
      </c>
      <c r="M1616" s="3" t="s">
        <v>184</v>
      </c>
      <c r="N1616" s="3" t="s">
        <v>2856</v>
      </c>
      <c r="O1616" s="3" t="s">
        <v>301</v>
      </c>
      <c r="P1616" s="3" t="s">
        <v>63</v>
      </c>
      <c r="Q1616" s="3" t="s">
        <v>31</v>
      </c>
      <c r="R1616" s="3">
        <v>26</v>
      </c>
      <c r="S1616" s="3">
        <v>8</v>
      </c>
      <c r="T1616" s="3">
        <v>225</v>
      </c>
      <c r="U1616" s="3">
        <v>60</v>
      </c>
      <c r="V1616" s="3">
        <v>44</v>
      </c>
      <c r="W1616" s="3">
        <v>37.700000000000003</v>
      </c>
      <c r="X1616" s="32">
        <v>145</v>
      </c>
      <c r="Y1616" s="33">
        <v>149</v>
      </c>
      <c r="Z1616" s="3">
        <v>-2.2000000000000002</v>
      </c>
      <c r="AA1616" s="3">
        <v>14492.96</v>
      </c>
      <c r="AB1616" s="3">
        <v>15504.56</v>
      </c>
      <c r="AC1616" s="3">
        <v>16724.96</v>
      </c>
      <c r="AD1616" s="3">
        <v>17108.560000000001</v>
      </c>
    </row>
    <row r="1617" spans="1:30" x14ac:dyDescent="0.3">
      <c r="A1617" s="3" t="s">
        <v>670</v>
      </c>
      <c r="B1617" s="4">
        <v>39707</v>
      </c>
      <c r="C1617" s="4">
        <v>105</v>
      </c>
      <c r="D1617" s="4" t="s">
        <v>25</v>
      </c>
      <c r="E1617" s="5">
        <v>43222</v>
      </c>
      <c r="F1617" s="3" t="s">
        <v>671</v>
      </c>
      <c r="G1617" s="4" t="s">
        <v>86</v>
      </c>
      <c r="H1617" s="3" t="s">
        <v>252</v>
      </c>
      <c r="I1617" s="3" t="s">
        <v>252</v>
      </c>
      <c r="J1617" s="3" t="s">
        <v>89</v>
      </c>
      <c r="K1617" s="3" t="s">
        <v>89</v>
      </c>
      <c r="L1617" s="6" t="s">
        <v>252</v>
      </c>
      <c r="M1617" s="3" t="s">
        <v>184</v>
      </c>
      <c r="N1617" s="3" t="s">
        <v>672</v>
      </c>
      <c r="O1617" s="3" t="s">
        <v>92</v>
      </c>
      <c r="P1617" s="3" t="s">
        <v>669</v>
      </c>
      <c r="Q1617" s="3" t="s">
        <v>31</v>
      </c>
      <c r="R1617" s="3">
        <v>13</v>
      </c>
      <c r="U1617" s="3">
        <v>37</v>
      </c>
      <c r="X1617" s="32">
        <v>114</v>
      </c>
      <c r="Y1617" s="33"/>
      <c r="AA1617" s="3">
        <v>14487.12</v>
      </c>
      <c r="AC1617" s="3">
        <v>14487.12</v>
      </c>
    </row>
    <row r="1618" spans="1:30" x14ac:dyDescent="0.3">
      <c r="A1618" s="3" t="s">
        <v>2857</v>
      </c>
      <c r="B1618" s="4">
        <v>39915</v>
      </c>
      <c r="C1618" s="4">
        <v>90</v>
      </c>
      <c r="D1618" s="4" t="s">
        <v>25</v>
      </c>
      <c r="E1618" s="5">
        <v>42565</v>
      </c>
      <c r="F1618" s="3" t="s">
        <v>2858</v>
      </c>
      <c r="G1618" s="4" t="s">
        <v>86</v>
      </c>
      <c r="H1618" s="3" t="s">
        <v>252</v>
      </c>
      <c r="I1618" s="3" t="s">
        <v>252</v>
      </c>
      <c r="J1618" s="3" t="s">
        <v>89</v>
      </c>
      <c r="K1618" s="3" t="s">
        <v>89</v>
      </c>
      <c r="L1618" s="6" t="s">
        <v>252</v>
      </c>
      <c r="M1618" s="3" t="s">
        <v>184</v>
      </c>
      <c r="N1618" s="3" t="s">
        <v>2859</v>
      </c>
      <c r="O1618" s="3" t="s">
        <v>92</v>
      </c>
      <c r="P1618" s="3" t="s">
        <v>26</v>
      </c>
      <c r="Q1618" s="3" t="s">
        <v>27</v>
      </c>
      <c r="R1618" s="3">
        <v>7</v>
      </c>
      <c r="S1618" s="3">
        <v>9</v>
      </c>
      <c r="T1618" s="3">
        <v>-15.4</v>
      </c>
      <c r="U1618" s="3">
        <v>27</v>
      </c>
      <c r="V1618" s="3">
        <v>31</v>
      </c>
      <c r="W1618" s="3">
        <v>-10.9</v>
      </c>
      <c r="X1618" s="32">
        <v>112</v>
      </c>
      <c r="Y1618" s="33">
        <v>123</v>
      </c>
      <c r="Z1618" s="3">
        <v>-9.4</v>
      </c>
      <c r="AA1618" s="3">
        <v>14477.76</v>
      </c>
      <c r="AB1618" s="3">
        <v>15979.68</v>
      </c>
      <c r="AC1618" s="3">
        <v>14477.76</v>
      </c>
      <c r="AD1618" s="3">
        <v>15979.68</v>
      </c>
    </row>
    <row r="1619" spans="1:30" x14ac:dyDescent="0.3">
      <c r="A1619" s="3" t="s">
        <v>2860</v>
      </c>
      <c r="B1619" s="4">
        <v>67428</v>
      </c>
      <c r="C1619" s="4">
        <v>51</v>
      </c>
      <c r="D1619" s="4" t="s">
        <v>25</v>
      </c>
      <c r="E1619" s="5" t="s">
        <v>45</v>
      </c>
      <c r="F1619" s="3" t="s">
        <v>2861</v>
      </c>
      <c r="G1619" s="4" t="s">
        <v>86</v>
      </c>
      <c r="H1619" s="3" t="s">
        <v>54</v>
      </c>
      <c r="I1619" s="3" t="s">
        <v>191</v>
      </c>
      <c r="J1619" s="3" t="s">
        <v>89</v>
      </c>
      <c r="K1619" s="3" t="s">
        <v>89</v>
      </c>
      <c r="L1619" s="6" t="s">
        <v>191</v>
      </c>
      <c r="M1619" s="3" t="s">
        <v>211</v>
      </c>
      <c r="N1619" s="3" t="s">
        <v>2862</v>
      </c>
      <c r="O1619" s="3" t="s">
        <v>92</v>
      </c>
      <c r="P1619" s="3" t="s">
        <v>55</v>
      </c>
      <c r="Q1619" s="3" t="s">
        <v>31</v>
      </c>
      <c r="R1619" s="3">
        <v>26</v>
      </c>
      <c r="S1619" s="3">
        <v>28</v>
      </c>
      <c r="T1619" s="3">
        <v>-8.3000000000000007</v>
      </c>
      <c r="U1619" s="3">
        <v>72</v>
      </c>
      <c r="V1619" s="3">
        <v>67</v>
      </c>
      <c r="W1619" s="3">
        <v>8.8000000000000007</v>
      </c>
      <c r="X1619" s="32">
        <v>272</v>
      </c>
      <c r="Y1619" s="33">
        <v>229</v>
      </c>
      <c r="Z1619" s="3">
        <v>18.8</v>
      </c>
      <c r="AA1619" s="3">
        <v>14470.2</v>
      </c>
      <c r="AB1619" s="3">
        <v>12170.18</v>
      </c>
      <c r="AC1619" s="3">
        <v>14470.2</v>
      </c>
      <c r="AD1619" s="3">
        <v>12170.18</v>
      </c>
    </row>
    <row r="1620" spans="1:30" x14ac:dyDescent="0.3">
      <c r="A1620" s="3" t="s">
        <v>1139</v>
      </c>
      <c r="B1620" s="4">
        <v>57179</v>
      </c>
      <c r="C1620" s="4">
        <v>99</v>
      </c>
      <c r="D1620" s="4" t="s">
        <v>25</v>
      </c>
      <c r="E1620" s="5">
        <v>42538</v>
      </c>
      <c r="F1620" s="3" t="s">
        <v>1140</v>
      </c>
      <c r="G1620" s="4" t="s">
        <v>86</v>
      </c>
      <c r="H1620" s="3" t="s">
        <v>116</v>
      </c>
      <c r="I1620" s="3" t="s">
        <v>116</v>
      </c>
      <c r="J1620" s="3" t="s">
        <v>116</v>
      </c>
      <c r="K1620" s="3" t="s">
        <v>104</v>
      </c>
      <c r="L1620" s="6" t="s">
        <v>116</v>
      </c>
      <c r="M1620" s="3" t="s">
        <v>122</v>
      </c>
      <c r="N1620" s="3" t="s">
        <v>1141</v>
      </c>
      <c r="O1620" s="3" t="s">
        <v>119</v>
      </c>
      <c r="P1620" s="3" t="s">
        <v>213</v>
      </c>
      <c r="Q1620" s="3" t="s">
        <v>60</v>
      </c>
      <c r="R1620" s="3">
        <v>40</v>
      </c>
      <c r="S1620" s="3">
        <v>22</v>
      </c>
      <c r="T1620" s="3">
        <v>80.7</v>
      </c>
      <c r="U1620" s="3">
        <v>108</v>
      </c>
      <c r="V1620" s="3">
        <v>81</v>
      </c>
      <c r="W1620" s="3">
        <v>33.799999999999997</v>
      </c>
      <c r="X1620" s="32">
        <v>373</v>
      </c>
      <c r="Y1620" s="33">
        <v>326</v>
      </c>
      <c r="Z1620" s="3">
        <v>14.5</v>
      </c>
      <c r="AA1620" s="3">
        <v>14469.56</v>
      </c>
      <c r="AB1620" s="3">
        <v>12647.88</v>
      </c>
      <c r="AC1620" s="3">
        <v>16171.04</v>
      </c>
      <c r="AD1620" s="3">
        <v>14128.56</v>
      </c>
    </row>
    <row r="1621" spans="1:30" x14ac:dyDescent="0.3">
      <c r="A1621" s="3" t="s">
        <v>1142</v>
      </c>
      <c r="B1621" s="4">
        <v>63531</v>
      </c>
      <c r="C1621" s="4">
        <v>86</v>
      </c>
      <c r="D1621" s="4" t="s">
        <v>25</v>
      </c>
      <c r="E1621" s="5" t="s">
        <v>45</v>
      </c>
      <c r="F1621" s="3" t="s">
        <v>1143</v>
      </c>
      <c r="G1621" s="4" t="s">
        <v>86</v>
      </c>
      <c r="H1621" s="3" t="s">
        <v>116</v>
      </c>
      <c r="I1621" s="3" t="s">
        <v>116</v>
      </c>
      <c r="J1621" s="3" t="s">
        <v>116</v>
      </c>
      <c r="K1621" s="3" t="s">
        <v>104</v>
      </c>
      <c r="L1621" s="6" t="s">
        <v>116</v>
      </c>
      <c r="M1621" s="3" t="s">
        <v>122</v>
      </c>
      <c r="N1621" s="3" t="s">
        <v>1144</v>
      </c>
      <c r="O1621" s="3" t="s">
        <v>119</v>
      </c>
      <c r="P1621" s="3" t="s">
        <v>64</v>
      </c>
      <c r="Q1621" s="3" t="s">
        <v>31</v>
      </c>
      <c r="R1621" s="3">
        <v>17</v>
      </c>
      <c r="S1621" s="3">
        <v>22</v>
      </c>
      <c r="T1621" s="3">
        <v>-23.8</v>
      </c>
      <c r="U1621" s="3">
        <v>61</v>
      </c>
      <c r="V1621" s="3">
        <v>62</v>
      </c>
      <c r="W1621" s="3">
        <v>-2.6</v>
      </c>
      <c r="X1621" s="32">
        <v>210</v>
      </c>
      <c r="Y1621" s="33">
        <v>192</v>
      </c>
      <c r="Z1621" s="3">
        <v>8.9</v>
      </c>
      <c r="AA1621" s="3">
        <v>14430.96</v>
      </c>
      <c r="AB1621" s="3">
        <v>13255.92</v>
      </c>
      <c r="AC1621" s="3">
        <v>14430.96</v>
      </c>
      <c r="AD1621" s="3">
        <v>13255.92</v>
      </c>
    </row>
    <row r="1622" spans="1:30" x14ac:dyDescent="0.3">
      <c r="A1622" s="3" t="s">
        <v>1145</v>
      </c>
      <c r="B1622" s="4">
        <v>63354</v>
      </c>
      <c r="C1622" s="4">
        <v>48</v>
      </c>
      <c r="D1622" s="4" t="s">
        <v>25</v>
      </c>
      <c r="E1622" s="5" t="s">
        <v>45</v>
      </c>
      <c r="F1622" s="3" t="s">
        <v>1146</v>
      </c>
      <c r="G1622" s="4" t="s">
        <v>86</v>
      </c>
      <c r="H1622" s="3" t="s">
        <v>116</v>
      </c>
      <c r="I1622" s="3" t="s">
        <v>116</v>
      </c>
      <c r="J1622" s="3" t="s">
        <v>116</v>
      </c>
      <c r="K1622" s="3" t="s">
        <v>132</v>
      </c>
      <c r="L1622" s="6" t="s">
        <v>116</v>
      </c>
      <c r="M1622" s="3" t="s">
        <v>1147</v>
      </c>
      <c r="N1622" s="3" t="s">
        <v>1148</v>
      </c>
      <c r="O1622" s="3" t="s">
        <v>119</v>
      </c>
      <c r="P1622" s="3" t="s">
        <v>57</v>
      </c>
      <c r="Q1622" s="3" t="s">
        <v>31</v>
      </c>
      <c r="R1622" s="3">
        <v>7</v>
      </c>
      <c r="S1622" s="3">
        <v>11</v>
      </c>
      <c r="T1622" s="3">
        <v>-36.4</v>
      </c>
      <c r="U1622" s="3">
        <v>30</v>
      </c>
      <c r="V1622" s="3">
        <v>36</v>
      </c>
      <c r="W1622" s="3">
        <v>-16.7</v>
      </c>
      <c r="X1622" s="32">
        <v>120</v>
      </c>
      <c r="Y1622" s="33">
        <v>119</v>
      </c>
      <c r="Z1622" s="3">
        <v>0.9</v>
      </c>
      <c r="AA1622" s="3">
        <v>14395.59</v>
      </c>
      <c r="AB1622" s="3">
        <v>14265.72</v>
      </c>
      <c r="AC1622" s="3">
        <v>14395.59</v>
      </c>
      <c r="AD1622" s="3">
        <v>14265.72</v>
      </c>
    </row>
    <row r="1623" spans="1:30" x14ac:dyDescent="0.3">
      <c r="A1623" s="3" t="s">
        <v>2863</v>
      </c>
      <c r="B1623" s="4">
        <v>40186</v>
      </c>
      <c r="C1623" s="4">
        <v>80</v>
      </c>
      <c r="D1623" s="4" t="s">
        <v>25</v>
      </c>
      <c r="E1623" s="5" t="s">
        <v>45</v>
      </c>
      <c r="F1623" s="3" t="s">
        <v>2864</v>
      </c>
      <c r="G1623" s="4" t="s">
        <v>86</v>
      </c>
      <c r="H1623" s="3" t="s">
        <v>252</v>
      </c>
      <c r="I1623" s="3" t="s">
        <v>252</v>
      </c>
      <c r="J1623" s="3" t="s">
        <v>89</v>
      </c>
      <c r="K1623" s="3" t="s">
        <v>89</v>
      </c>
      <c r="L1623" s="6" t="s">
        <v>252</v>
      </c>
      <c r="M1623" s="3" t="s">
        <v>184</v>
      </c>
      <c r="N1623" s="3" t="s">
        <v>2865</v>
      </c>
      <c r="O1623" s="3" t="s">
        <v>92</v>
      </c>
      <c r="P1623" s="3" t="s">
        <v>26</v>
      </c>
      <c r="Q1623" s="3" t="s">
        <v>27</v>
      </c>
      <c r="R1623" s="3">
        <v>9</v>
      </c>
      <c r="S1623" s="3">
        <v>11</v>
      </c>
      <c r="T1623" s="3">
        <v>-18.2</v>
      </c>
      <c r="U1623" s="3">
        <v>30</v>
      </c>
      <c r="V1623" s="3">
        <v>40</v>
      </c>
      <c r="W1623" s="3">
        <v>-25.7</v>
      </c>
      <c r="X1623" s="16">
        <v>130</v>
      </c>
      <c r="Y1623" s="7">
        <v>173</v>
      </c>
      <c r="Z1623" s="3">
        <v>-24.7</v>
      </c>
      <c r="AA1623" s="3">
        <v>14383.2</v>
      </c>
      <c r="AB1623" s="3">
        <v>20000.91</v>
      </c>
      <c r="AC1623" s="3">
        <v>14383.2</v>
      </c>
      <c r="AD1623" s="3">
        <v>20317.38</v>
      </c>
    </row>
    <row r="1624" spans="1:30" x14ac:dyDescent="0.3">
      <c r="A1624" s="3" t="s">
        <v>4285</v>
      </c>
      <c r="B1624" s="4">
        <v>27021</v>
      </c>
      <c r="C1624" s="4">
        <v>62</v>
      </c>
      <c r="D1624" s="4" t="s">
        <v>25</v>
      </c>
      <c r="E1624" s="5" t="s">
        <v>45</v>
      </c>
      <c r="F1624" s="3" t="s">
        <v>4286</v>
      </c>
      <c r="G1624" s="4" t="s">
        <v>86</v>
      </c>
      <c r="H1624" s="3" t="s">
        <v>735</v>
      </c>
      <c r="I1624" s="3" t="s">
        <v>736</v>
      </c>
      <c r="J1624" s="3" t="s">
        <v>736</v>
      </c>
      <c r="K1624" s="3" t="s">
        <v>146</v>
      </c>
      <c r="L1624" s="6" t="s">
        <v>175</v>
      </c>
      <c r="M1624" s="3" t="s">
        <v>176</v>
      </c>
      <c r="N1624" s="3" t="s">
        <v>4287</v>
      </c>
      <c r="O1624" s="3" t="s">
        <v>178</v>
      </c>
      <c r="P1624" s="3" t="s">
        <v>397</v>
      </c>
      <c r="Q1624" s="3" t="s">
        <v>31</v>
      </c>
      <c r="R1624" s="3">
        <v>6</v>
      </c>
      <c r="S1624" s="3">
        <v>10</v>
      </c>
      <c r="T1624" s="3">
        <v>-36.799999999999997</v>
      </c>
      <c r="U1624" s="3">
        <v>11</v>
      </c>
      <c r="V1624" s="3">
        <v>21</v>
      </c>
      <c r="W1624" s="3">
        <v>-46.3</v>
      </c>
      <c r="X1624" s="32">
        <v>56</v>
      </c>
      <c r="Y1624" s="33">
        <v>67</v>
      </c>
      <c r="Z1624" s="3">
        <v>-16.7</v>
      </c>
      <c r="AA1624" s="3">
        <v>14345.2</v>
      </c>
      <c r="AB1624" s="3">
        <v>16595.490000000002</v>
      </c>
      <c r="AC1624" s="3">
        <v>15030.2</v>
      </c>
      <c r="AD1624" s="3">
        <v>17339.490000000002</v>
      </c>
    </row>
    <row r="1625" spans="1:30" x14ac:dyDescent="0.3">
      <c r="A1625" s="3" t="s">
        <v>2866</v>
      </c>
      <c r="B1625" s="4">
        <v>34189</v>
      </c>
      <c r="C1625" s="4">
        <v>72</v>
      </c>
      <c r="D1625" s="4" t="s">
        <v>25</v>
      </c>
      <c r="E1625" s="5">
        <v>42488</v>
      </c>
      <c r="F1625" s="3" t="s">
        <v>2867</v>
      </c>
      <c r="G1625" s="4" t="s">
        <v>86</v>
      </c>
      <c r="H1625" s="3" t="s">
        <v>252</v>
      </c>
      <c r="I1625" s="3" t="s">
        <v>252</v>
      </c>
      <c r="J1625" s="3" t="s">
        <v>132</v>
      </c>
      <c r="K1625" s="3" t="s">
        <v>132</v>
      </c>
      <c r="L1625" s="6" t="s">
        <v>252</v>
      </c>
      <c r="M1625" s="3" t="s">
        <v>184</v>
      </c>
      <c r="N1625" s="3" t="s">
        <v>2868</v>
      </c>
      <c r="O1625" s="3" t="s">
        <v>311</v>
      </c>
      <c r="P1625" s="3" t="s">
        <v>57</v>
      </c>
      <c r="Q1625" s="3" t="s">
        <v>31</v>
      </c>
      <c r="R1625" s="3">
        <v>15</v>
      </c>
      <c r="S1625" s="3">
        <v>3</v>
      </c>
      <c r="T1625" s="3">
        <v>383.3</v>
      </c>
      <c r="U1625" s="3">
        <v>17</v>
      </c>
      <c r="V1625" s="3">
        <v>16</v>
      </c>
      <c r="W1625" s="3">
        <v>6.5</v>
      </c>
      <c r="X1625" s="32">
        <v>69</v>
      </c>
      <c r="Y1625" s="33">
        <v>52</v>
      </c>
      <c r="Z1625" s="3">
        <v>33.1</v>
      </c>
      <c r="AA1625" s="3">
        <v>14324.4</v>
      </c>
      <c r="AB1625" s="3">
        <v>13297.72</v>
      </c>
      <c r="AC1625" s="3">
        <v>15914.16</v>
      </c>
      <c r="AD1625" s="3">
        <v>13297.72</v>
      </c>
    </row>
    <row r="1626" spans="1:30" x14ac:dyDescent="0.3">
      <c r="A1626" s="3" t="s">
        <v>1149</v>
      </c>
      <c r="B1626" s="4">
        <v>56851</v>
      </c>
      <c r="C1626" s="4">
        <v>114</v>
      </c>
      <c r="D1626" s="4" t="s">
        <v>25</v>
      </c>
      <c r="E1626" s="5" t="s">
        <v>45</v>
      </c>
      <c r="F1626" s="3" t="s">
        <v>1150</v>
      </c>
      <c r="G1626" s="4" t="s">
        <v>86</v>
      </c>
      <c r="H1626" s="3" t="s">
        <v>116</v>
      </c>
      <c r="I1626" s="3" t="s">
        <v>116</v>
      </c>
      <c r="J1626" s="3" t="s">
        <v>116</v>
      </c>
      <c r="K1626" s="3" t="s">
        <v>104</v>
      </c>
      <c r="L1626" s="6" t="s">
        <v>116</v>
      </c>
      <c r="M1626" s="3" t="s">
        <v>1128</v>
      </c>
      <c r="N1626" s="3" t="s">
        <v>1151</v>
      </c>
      <c r="O1626" s="3" t="s">
        <v>119</v>
      </c>
      <c r="P1626" s="3" t="s">
        <v>63</v>
      </c>
      <c r="Q1626" s="3" t="s">
        <v>31</v>
      </c>
      <c r="R1626" s="3">
        <v>24</v>
      </c>
      <c r="S1626" s="3">
        <v>19</v>
      </c>
      <c r="T1626" s="3">
        <v>26.3</v>
      </c>
      <c r="U1626" s="3">
        <v>54</v>
      </c>
      <c r="V1626" s="3">
        <v>67</v>
      </c>
      <c r="W1626" s="3">
        <v>-19.399999999999999</v>
      </c>
      <c r="X1626" s="32">
        <v>186</v>
      </c>
      <c r="Y1626" s="33">
        <v>206</v>
      </c>
      <c r="Z1626" s="3">
        <v>-9.5</v>
      </c>
      <c r="AA1626" s="3">
        <v>14294.43</v>
      </c>
      <c r="AB1626" s="3">
        <v>15789.69</v>
      </c>
      <c r="AC1626" s="3">
        <v>14294.43</v>
      </c>
      <c r="AD1626" s="3">
        <v>15789.69</v>
      </c>
    </row>
    <row r="1627" spans="1:30" x14ac:dyDescent="0.3">
      <c r="A1627" s="3" t="s">
        <v>2869</v>
      </c>
      <c r="B1627" s="4">
        <v>29576</v>
      </c>
      <c r="C1627" s="4">
        <v>83</v>
      </c>
      <c r="D1627" s="4" t="s">
        <v>25</v>
      </c>
      <c r="E1627" s="5" t="s">
        <v>45</v>
      </c>
      <c r="F1627" s="3" t="s">
        <v>2870</v>
      </c>
      <c r="G1627" s="4" t="s">
        <v>86</v>
      </c>
      <c r="H1627" s="3" t="s">
        <v>153</v>
      </c>
      <c r="I1627" s="3" t="s">
        <v>153</v>
      </c>
      <c r="J1627" s="3" t="s">
        <v>104</v>
      </c>
      <c r="K1627" s="3" t="s">
        <v>104</v>
      </c>
      <c r="L1627" s="6" t="s">
        <v>153</v>
      </c>
      <c r="M1627" s="3" t="s">
        <v>154</v>
      </c>
      <c r="N1627" s="3" t="s">
        <v>2871</v>
      </c>
      <c r="O1627" s="3" t="s">
        <v>156</v>
      </c>
      <c r="P1627" s="3" t="s">
        <v>55</v>
      </c>
      <c r="Q1627" s="3" t="s">
        <v>31</v>
      </c>
      <c r="R1627" s="3">
        <v>15</v>
      </c>
      <c r="S1627" s="3">
        <v>14</v>
      </c>
      <c r="T1627" s="3">
        <v>7.1</v>
      </c>
      <c r="U1627" s="3">
        <v>52</v>
      </c>
      <c r="V1627" s="3">
        <v>46</v>
      </c>
      <c r="W1627" s="3">
        <v>13.2</v>
      </c>
      <c r="X1627" s="32">
        <v>188</v>
      </c>
      <c r="Y1627" s="33">
        <v>200</v>
      </c>
      <c r="Z1627" s="3">
        <v>-5.9</v>
      </c>
      <c r="AA1627" s="3">
        <v>14273.74</v>
      </c>
      <c r="AB1627" s="3">
        <v>15137.42</v>
      </c>
      <c r="AC1627" s="3">
        <v>14754.24</v>
      </c>
      <c r="AD1627" s="3">
        <v>15682.92</v>
      </c>
    </row>
    <row r="1628" spans="1:30" x14ac:dyDescent="0.3">
      <c r="A1628" s="3" t="s">
        <v>2872</v>
      </c>
      <c r="B1628" s="4">
        <v>14484</v>
      </c>
      <c r="C1628" s="4">
        <v>55</v>
      </c>
      <c r="D1628" s="4" t="s">
        <v>25</v>
      </c>
      <c r="E1628" s="5">
        <v>42796</v>
      </c>
      <c r="F1628" s="3" t="s">
        <v>2873</v>
      </c>
      <c r="G1628" s="4" t="s">
        <v>86</v>
      </c>
      <c r="H1628" s="3" t="s">
        <v>831</v>
      </c>
      <c r="I1628" s="3" t="s">
        <v>175</v>
      </c>
      <c r="J1628" s="3" t="s">
        <v>89</v>
      </c>
      <c r="K1628" s="3" t="s">
        <v>89</v>
      </c>
      <c r="L1628" s="6" t="s">
        <v>175</v>
      </c>
      <c r="M1628" s="3" t="s">
        <v>184</v>
      </c>
      <c r="N1628" s="3" t="s">
        <v>2874</v>
      </c>
      <c r="O1628" s="3" t="s">
        <v>178</v>
      </c>
      <c r="P1628" s="3" t="s">
        <v>938</v>
      </c>
      <c r="Q1628" s="3" t="s">
        <v>31</v>
      </c>
      <c r="R1628" s="3">
        <v>8</v>
      </c>
      <c r="S1628" s="3">
        <v>8</v>
      </c>
      <c r="T1628" s="3">
        <v>0</v>
      </c>
      <c r="U1628" s="3">
        <v>33</v>
      </c>
      <c r="V1628" s="3">
        <v>26</v>
      </c>
      <c r="W1628" s="3">
        <v>26.9</v>
      </c>
      <c r="X1628" s="32">
        <v>121</v>
      </c>
      <c r="Y1628" s="33">
        <v>66</v>
      </c>
      <c r="Z1628" s="3">
        <v>83.7</v>
      </c>
      <c r="AA1628" s="3">
        <v>14263.2</v>
      </c>
      <c r="AB1628" s="3">
        <v>7534.08</v>
      </c>
      <c r="AC1628" s="3">
        <v>14899.2</v>
      </c>
      <c r="AD1628" s="3">
        <v>7750.08</v>
      </c>
    </row>
    <row r="1629" spans="1:30" x14ac:dyDescent="0.3">
      <c r="A1629" s="3" t="s">
        <v>2875</v>
      </c>
      <c r="B1629" s="4">
        <v>82844</v>
      </c>
      <c r="C1629" s="4">
        <v>106</v>
      </c>
      <c r="D1629" s="4" t="s">
        <v>25</v>
      </c>
      <c r="E1629" s="5" t="s">
        <v>45</v>
      </c>
      <c r="F1629" s="3" t="s">
        <v>2876</v>
      </c>
      <c r="G1629" s="4" t="s">
        <v>86</v>
      </c>
      <c r="H1629" s="3" t="s">
        <v>54</v>
      </c>
      <c r="I1629" s="3" t="s">
        <v>191</v>
      </c>
      <c r="J1629" s="3" t="s">
        <v>89</v>
      </c>
      <c r="K1629" s="3" t="s">
        <v>89</v>
      </c>
      <c r="L1629" s="6" t="s">
        <v>191</v>
      </c>
      <c r="M1629" s="3" t="s">
        <v>272</v>
      </c>
      <c r="N1629" s="3" t="s">
        <v>2877</v>
      </c>
      <c r="O1629" s="3" t="s">
        <v>92</v>
      </c>
      <c r="P1629" s="3" t="s">
        <v>57</v>
      </c>
      <c r="Q1629" s="3" t="s">
        <v>31</v>
      </c>
      <c r="R1629" s="3">
        <v>10</v>
      </c>
      <c r="S1629" s="3">
        <v>15</v>
      </c>
      <c r="T1629" s="3">
        <v>-33.299999999999997</v>
      </c>
      <c r="U1629" s="3">
        <v>30</v>
      </c>
      <c r="V1629" s="3">
        <v>46</v>
      </c>
      <c r="W1629" s="3">
        <v>-34.799999999999997</v>
      </c>
      <c r="X1629" s="32">
        <v>139</v>
      </c>
      <c r="Y1629" s="33">
        <v>164</v>
      </c>
      <c r="Z1629" s="3">
        <v>-15.5</v>
      </c>
      <c r="AA1629" s="3">
        <v>14260.96</v>
      </c>
      <c r="AB1629" s="3">
        <v>16867.48</v>
      </c>
      <c r="AC1629" s="3">
        <v>14260.96</v>
      </c>
      <c r="AD1629" s="3">
        <v>16867.48</v>
      </c>
    </row>
    <row r="1630" spans="1:30" x14ac:dyDescent="0.3">
      <c r="A1630" s="3" t="s">
        <v>679</v>
      </c>
      <c r="B1630" s="4">
        <v>34395</v>
      </c>
      <c r="C1630" s="4">
        <v>62</v>
      </c>
      <c r="D1630" s="4" t="s">
        <v>25</v>
      </c>
      <c r="E1630" s="5">
        <v>43223</v>
      </c>
      <c r="F1630" s="3" t="s">
        <v>680</v>
      </c>
      <c r="G1630" s="4" t="s">
        <v>86</v>
      </c>
      <c r="H1630" s="3" t="s">
        <v>252</v>
      </c>
      <c r="I1630" s="3" t="s">
        <v>252</v>
      </c>
      <c r="J1630" s="3" t="s">
        <v>132</v>
      </c>
      <c r="K1630" s="3" t="s">
        <v>132</v>
      </c>
      <c r="L1630" s="6" t="s">
        <v>252</v>
      </c>
      <c r="M1630" s="3" t="s">
        <v>184</v>
      </c>
      <c r="N1630" s="3" t="s">
        <v>681</v>
      </c>
      <c r="O1630" s="3" t="s">
        <v>311</v>
      </c>
      <c r="P1630" s="3" t="s">
        <v>57</v>
      </c>
      <c r="Q1630" s="3" t="s">
        <v>31</v>
      </c>
      <c r="R1630" s="3">
        <v>21</v>
      </c>
      <c r="S1630" s="3">
        <v>2</v>
      </c>
      <c r="T1630" s="3">
        <v>950</v>
      </c>
      <c r="U1630" s="3">
        <v>32</v>
      </c>
      <c r="V1630" s="3">
        <v>12</v>
      </c>
      <c r="W1630" s="3">
        <v>162.5</v>
      </c>
      <c r="X1630" s="32">
        <v>66</v>
      </c>
      <c r="Y1630" s="33">
        <v>26</v>
      </c>
      <c r="Z1630" s="3">
        <v>158.80000000000001</v>
      </c>
      <c r="AA1630" s="3">
        <v>14254.56</v>
      </c>
      <c r="AB1630" s="3">
        <v>6380.28</v>
      </c>
      <c r="AC1630" s="3">
        <v>15222.24</v>
      </c>
      <c r="AD1630" s="3">
        <v>6380.28</v>
      </c>
    </row>
    <row r="1631" spans="1:30" x14ac:dyDescent="0.3">
      <c r="A1631" s="3" t="s">
        <v>2947</v>
      </c>
      <c r="B1631" s="4">
        <v>46125</v>
      </c>
      <c r="C1631" s="4">
        <v>12</v>
      </c>
      <c r="D1631" s="4" t="s">
        <v>25</v>
      </c>
      <c r="E1631" s="5" t="s">
        <v>45</v>
      </c>
      <c r="F1631" s="3" t="s">
        <v>2948</v>
      </c>
      <c r="G1631" s="4" t="s">
        <v>86</v>
      </c>
      <c r="H1631" s="3" t="s">
        <v>299</v>
      </c>
      <c r="I1631" s="3" t="s">
        <v>299</v>
      </c>
      <c r="J1631" s="3" t="s">
        <v>146</v>
      </c>
      <c r="K1631" s="3" t="s">
        <v>146</v>
      </c>
      <c r="L1631" s="6" t="s">
        <v>299</v>
      </c>
      <c r="M1631" s="3" t="s">
        <v>317</v>
      </c>
      <c r="N1631" s="3" t="s">
        <v>2949</v>
      </c>
      <c r="O1631" s="3" t="s">
        <v>301</v>
      </c>
      <c r="P1631" s="3" t="s">
        <v>2256</v>
      </c>
      <c r="Q1631" s="3" t="s">
        <v>60</v>
      </c>
      <c r="R1631" s="3">
        <v>5</v>
      </c>
      <c r="S1631" s="3">
        <v>3</v>
      </c>
      <c r="T1631" s="3">
        <v>100</v>
      </c>
      <c r="U1631" s="3">
        <v>18</v>
      </c>
      <c r="V1631" s="3">
        <v>11</v>
      </c>
      <c r="W1631" s="3">
        <v>63.6</v>
      </c>
      <c r="X1631" s="32">
        <v>44</v>
      </c>
      <c r="Y1631" s="33">
        <v>43</v>
      </c>
      <c r="Z1631" s="3">
        <v>3.3</v>
      </c>
      <c r="AA1631" s="3">
        <v>14250.08</v>
      </c>
      <c r="AB1631" s="3">
        <v>13790.4</v>
      </c>
      <c r="AC1631" s="3">
        <v>14250.08</v>
      </c>
      <c r="AD1631" s="3">
        <v>13790.4</v>
      </c>
    </row>
    <row r="1632" spans="1:30" x14ac:dyDescent="0.3">
      <c r="A1632" s="3" t="s">
        <v>2950</v>
      </c>
      <c r="B1632" s="4">
        <v>86113</v>
      </c>
      <c r="C1632" s="4">
        <v>25</v>
      </c>
      <c r="D1632" s="4" t="s">
        <v>25</v>
      </c>
      <c r="E1632" s="5" t="s">
        <v>45</v>
      </c>
      <c r="F1632" s="3" t="s">
        <v>2951</v>
      </c>
      <c r="G1632" s="4" t="s">
        <v>86</v>
      </c>
      <c r="H1632" s="3" t="s">
        <v>54</v>
      </c>
      <c r="I1632" s="3" t="s">
        <v>191</v>
      </c>
      <c r="J1632" s="3" t="s">
        <v>104</v>
      </c>
      <c r="K1632" s="3" t="s">
        <v>104</v>
      </c>
      <c r="L1632" s="6" t="s">
        <v>191</v>
      </c>
      <c r="M1632" s="3" t="s">
        <v>211</v>
      </c>
      <c r="N1632" s="3" t="s">
        <v>2952</v>
      </c>
      <c r="O1632" s="3" t="s">
        <v>92</v>
      </c>
      <c r="P1632" s="3" t="s">
        <v>421</v>
      </c>
      <c r="Q1632" s="3" t="s">
        <v>27</v>
      </c>
      <c r="R1632" s="3">
        <v>39</v>
      </c>
      <c r="S1632" s="3">
        <v>34</v>
      </c>
      <c r="T1632" s="3">
        <v>13.8</v>
      </c>
      <c r="U1632" s="3">
        <v>112</v>
      </c>
      <c r="V1632" s="3">
        <v>130</v>
      </c>
      <c r="W1632" s="3">
        <v>-14</v>
      </c>
      <c r="X1632" s="32">
        <v>412</v>
      </c>
      <c r="Y1632" s="33">
        <v>502</v>
      </c>
      <c r="Z1632" s="3">
        <v>-18</v>
      </c>
      <c r="AA1632" s="3">
        <v>14247.41</v>
      </c>
      <c r="AB1632" s="3">
        <v>17383.59</v>
      </c>
      <c r="AC1632" s="3">
        <v>14247.41</v>
      </c>
      <c r="AD1632" s="3">
        <v>17383.59</v>
      </c>
    </row>
    <row r="1633" spans="1:30" x14ac:dyDescent="0.3">
      <c r="A1633" s="3" t="s">
        <v>2953</v>
      </c>
      <c r="B1633" s="4">
        <v>66186</v>
      </c>
      <c r="C1633" s="4">
        <v>81</v>
      </c>
      <c r="D1633" s="4" t="s">
        <v>25</v>
      </c>
      <c r="E1633" s="5" t="s">
        <v>45</v>
      </c>
      <c r="F1633" s="3" t="s">
        <v>2954</v>
      </c>
      <c r="G1633" s="4" t="s">
        <v>86</v>
      </c>
      <c r="H1633" s="3" t="s">
        <v>54</v>
      </c>
      <c r="I1633" s="3" t="s">
        <v>191</v>
      </c>
      <c r="J1633" s="3" t="s">
        <v>146</v>
      </c>
      <c r="K1633" s="3" t="s">
        <v>146</v>
      </c>
      <c r="L1633" s="6" t="s">
        <v>191</v>
      </c>
      <c r="M1633" s="3" t="s">
        <v>211</v>
      </c>
      <c r="N1633" s="3" t="s">
        <v>2955</v>
      </c>
      <c r="O1633" s="3" t="s">
        <v>92</v>
      </c>
      <c r="P1633" s="3" t="s">
        <v>51</v>
      </c>
      <c r="Q1633" s="3" t="s">
        <v>31</v>
      </c>
      <c r="R1633" s="3">
        <v>3</v>
      </c>
      <c r="S1633" s="3">
        <v>6</v>
      </c>
      <c r="T1633" s="3">
        <v>-43.5</v>
      </c>
      <c r="U1633" s="3">
        <v>14</v>
      </c>
      <c r="V1633" s="3">
        <v>15</v>
      </c>
      <c r="W1633" s="3">
        <v>-6.9</v>
      </c>
      <c r="X1633" s="32">
        <v>53</v>
      </c>
      <c r="Y1633" s="33">
        <v>58</v>
      </c>
      <c r="Z1633" s="3">
        <v>-7.5</v>
      </c>
      <c r="AA1633" s="3">
        <v>14227.4</v>
      </c>
      <c r="AB1633" s="3">
        <v>15387</v>
      </c>
      <c r="AC1633" s="3">
        <v>14227.4</v>
      </c>
      <c r="AD1633" s="3">
        <v>15387</v>
      </c>
    </row>
    <row r="1634" spans="1:30" x14ac:dyDescent="0.3">
      <c r="A1634" s="3" t="s">
        <v>3806</v>
      </c>
      <c r="B1634" s="4">
        <v>20364</v>
      </c>
      <c r="C1634" s="4">
        <v>51</v>
      </c>
      <c r="D1634" s="4" t="s">
        <v>25</v>
      </c>
      <c r="E1634" s="5" t="s">
        <v>45</v>
      </c>
      <c r="F1634" s="3" t="s">
        <v>3807</v>
      </c>
      <c r="G1634" s="4" t="s">
        <v>86</v>
      </c>
      <c r="H1634" s="3" t="s">
        <v>758</v>
      </c>
      <c r="I1634" s="3" t="s">
        <v>175</v>
      </c>
      <c r="J1634" s="3" t="s">
        <v>132</v>
      </c>
      <c r="K1634" s="3" t="s">
        <v>132</v>
      </c>
      <c r="L1634" s="6" t="s">
        <v>175</v>
      </c>
      <c r="M1634" s="3" t="s">
        <v>176</v>
      </c>
      <c r="N1634" s="3" t="s">
        <v>3808</v>
      </c>
      <c r="O1634" s="3" t="s">
        <v>178</v>
      </c>
      <c r="P1634" s="3" t="s">
        <v>49</v>
      </c>
      <c r="Q1634" s="3" t="s">
        <v>50</v>
      </c>
      <c r="R1634" s="3">
        <v>2</v>
      </c>
      <c r="U1634" s="3">
        <v>25</v>
      </c>
      <c r="V1634" s="3">
        <v>42</v>
      </c>
      <c r="W1634" s="3">
        <v>-40.5</v>
      </c>
      <c r="X1634" s="32">
        <v>86</v>
      </c>
      <c r="Y1634" s="33">
        <v>79</v>
      </c>
      <c r="Z1634" s="3">
        <v>8.9</v>
      </c>
      <c r="AA1634" s="3">
        <v>14208</v>
      </c>
      <c r="AB1634" s="3">
        <v>15732</v>
      </c>
      <c r="AC1634" s="3">
        <v>20640</v>
      </c>
      <c r="AD1634" s="3">
        <v>18960</v>
      </c>
    </row>
    <row r="1635" spans="1:30" x14ac:dyDescent="0.3">
      <c r="A1635" s="3" t="s">
        <v>3839</v>
      </c>
      <c r="B1635" s="4">
        <v>43299</v>
      </c>
      <c r="C1635" s="4">
        <v>73</v>
      </c>
      <c r="D1635" s="4" t="s">
        <v>25</v>
      </c>
      <c r="E1635" s="5" t="s">
        <v>45</v>
      </c>
      <c r="F1635" s="3" t="s">
        <v>3840</v>
      </c>
      <c r="G1635" s="4" t="s">
        <v>86</v>
      </c>
      <c r="H1635" s="3" t="s">
        <v>299</v>
      </c>
      <c r="I1635" s="3" t="s">
        <v>299</v>
      </c>
      <c r="J1635" s="3" t="s">
        <v>89</v>
      </c>
      <c r="K1635" s="3" t="s">
        <v>89</v>
      </c>
      <c r="L1635" s="6" t="s">
        <v>299</v>
      </c>
      <c r="M1635" s="3" t="s">
        <v>184</v>
      </c>
      <c r="N1635" s="3" t="s">
        <v>3841</v>
      </c>
      <c r="O1635" s="3" t="s">
        <v>301</v>
      </c>
      <c r="P1635" s="3" t="s">
        <v>397</v>
      </c>
      <c r="Q1635" s="3" t="s">
        <v>31</v>
      </c>
      <c r="R1635" s="3">
        <v>12</v>
      </c>
      <c r="S1635" s="3">
        <v>8</v>
      </c>
      <c r="T1635" s="3">
        <v>50</v>
      </c>
      <c r="U1635" s="3">
        <v>52</v>
      </c>
      <c r="V1635" s="3">
        <v>22</v>
      </c>
      <c r="W1635" s="3">
        <v>136.4</v>
      </c>
      <c r="X1635" s="32">
        <v>137</v>
      </c>
      <c r="Y1635" s="33">
        <v>63</v>
      </c>
      <c r="Z1635" s="3">
        <v>117.5</v>
      </c>
      <c r="AA1635" s="3">
        <v>14204.16</v>
      </c>
      <c r="AB1635" s="3">
        <v>9775.08</v>
      </c>
      <c r="AC1635" s="3">
        <v>14204.16</v>
      </c>
      <c r="AD1635" s="3">
        <v>9775.08</v>
      </c>
    </row>
    <row r="1636" spans="1:30" x14ac:dyDescent="0.3">
      <c r="A1636" s="3" t="s">
        <v>3842</v>
      </c>
      <c r="B1636" s="4">
        <v>57081</v>
      </c>
      <c r="C1636" s="4">
        <v>85</v>
      </c>
      <c r="D1636" s="4" t="s">
        <v>25</v>
      </c>
      <c r="E1636" s="5" t="s">
        <v>45</v>
      </c>
      <c r="F1636" s="3" t="s">
        <v>3843</v>
      </c>
      <c r="G1636" s="4" t="s">
        <v>86</v>
      </c>
      <c r="H1636" s="3" t="s">
        <v>116</v>
      </c>
      <c r="I1636" s="3" t="s">
        <v>116</v>
      </c>
      <c r="J1636" s="3" t="s">
        <v>116</v>
      </c>
      <c r="K1636" s="3" t="s">
        <v>132</v>
      </c>
      <c r="L1636" s="6" t="s">
        <v>116</v>
      </c>
      <c r="M1636" s="3" t="s">
        <v>989</v>
      </c>
      <c r="N1636" s="3" t="s">
        <v>3844</v>
      </c>
      <c r="O1636" s="3" t="s">
        <v>119</v>
      </c>
      <c r="P1636" s="3" t="s">
        <v>28</v>
      </c>
      <c r="Q1636" s="3" t="s">
        <v>31</v>
      </c>
      <c r="R1636" s="3">
        <v>9</v>
      </c>
      <c r="S1636" s="3">
        <v>7</v>
      </c>
      <c r="T1636" s="3">
        <v>14.3</v>
      </c>
      <c r="U1636" s="3">
        <v>28</v>
      </c>
      <c r="V1636" s="3">
        <v>26</v>
      </c>
      <c r="W1636" s="3">
        <v>10.6</v>
      </c>
      <c r="X1636" s="32">
        <v>122</v>
      </c>
      <c r="Y1636" s="33">
        <v>104</v>
      </c>
      <c r="Z1636" s="3">
        <v>17</v>
      </c>
      <c r="AA1636" s="3">
        <v>14178.32</v>
      </c>
      <c r="AB1636" s="3">
        <v>13536.24</v>
      </c>
      <c r="AC1636" s="3">
        <v>14670.32</v>
      </c>
      <c r="AD1636" s="3">
        <v>13536.24</v>
      </c>
    </row>
    <row r="1637" spans="1:30" x14ac:dyDescent="0.3">
      <c r="A1637" s="3" t="s">
        <v>3851</v>
      </c>
      <c r="B1637" s="4">
        <v>80022</v>
      </c>
      <c r="C1637" s="4">
        <v>62</v>
      </c>
      <c r="D1637" s="4" t="s">
        <v>25</v>
      </c>
      <c r="E1637" s="5" t="s">
        <v>45</v>
      </c>
      <c r="F1637" s="3" t="s">
        <v>3852</v>
      </c>
      <c r="G1637" s="4" t="s">
        <v>86</v>
      </c>
      <c r="H1637" s="3" t="s">
        <v>299</v>
      </c>
      <c r="I1637" s="3" t="s">
        <v>299</v>
      </c>
      <c r="J1637" s="3" t="s">
        <v>132</v>
      </c>
      <c r="K1637" s="3" t="s">
        <v>132</v>
      </c>
      <c r="L1637" s="6" t="s">
        <v>299</v>
      </c>
      <c r="M1637" s="3" t="s">
        <v>184</v>
      </c>
      <c r="N1637" s="3" t="s">
        <v>3853</v>
      </c>
      <c r="O1637" s="3" t="s">
        <v>92</v>
      </c>
      <c r="P1637" s="3" t="s">
        <v>41</v>
      </c>
      <c r="Q1637" s="3" t="s">
        <v>60</v>
      </c>
      <c r="R1637" s="3">
        <v>11</v>
      </c>
      <c r="S1637" s="3">
        <v>10</v>
      </c>
      <c r="T1637" s="3">
        <v>10</v>
      </c>
      <c r="U1637" s="3">
        <v>33</v>
      </c>
      <c r="V1637" s="3">
        <v>33</v>
      </c>
      <c r="W1637" s="3">
        <v>0</v>
      </c>
      <c r="X1637" s="32">
        <v>84</v>
      </c>
      <c r="Y1637" s="33">
        <v>89</v>
      </c>
      <c r="Z1637" s="3">
        <v>-5.6</v>
      </c>
      <c r="AA1637" s="3">
        <v>14123.52</v>
      </c>
      <c r="AB1637" s="3">
        <v>15595.68</v>
      </c>
      <c r="AC1637" s="3">
        <v>15482.88</v>
      </c>
      <c r="AD1637" s="3">
        <v>16404.48</v>
      </c>
    </row>
    <row r="1638" spans="1:30" x14ac:dyDescent="0.3">
      <c r="A1638" s="3" t="s">
        <v>894</v>
      </c>
      <c r="B1638" s="4">
        <v>12855</v>
      </c>
      <c r="C1638" s="4">
        <v>101</v>
      </c>
      <c r="D1638" s="4" t="s">
        <v>25</v>
      </c>
      <c r="E1638" s="5">
        <v>43286</v>
      </c>
      <c r="F1638" s="3" t="s">
        <v>895</v>
      </c>
      <c r="G1638" s="4" t="s">
        <v>86</v>
      </c>
      <c r="H1638" s="3" t="s">
        <v>896</v>
      </c>
      <c r="I1638" s="3" t="s">
        <v>257</v>
      </c>
      <c r="J1638" s="3" t="s">
        <v>89</v>
      </c>
      <c r="K1638" s="3" t="s">
        <v>89</v>
      </c>
      <c r="L1638" s="6" t="s">
        <v>257</v>
      </c>
      <c r="M1638" s="3" t="s">
        <v>258</v>
      </c>
      <c r="N1638" s="3" t="s">
        <v>897</v>
      </c>
      <c r="O1638" s="3" t="s">
        <v>178</v>
      </c>
      <c r="P1638" s="3" t="s">
        <v>194</v>
      </c>
      <c r="Q1638" s="3" t="s">
        <v>60</v>
      </c>
      <c r="R1638" s="3">
        <v>39</v>
      </c>
      <c r="S1638" s="3">
        <v>2</v>
      </c>
      <c r="T1638" s="3">
        <v>2500</v>
      </c>
      <c r="U1638" s="3">
        <v>138</v>
      </c>
      <c r="V1638" s="3">
        <v>8</v>
      </c>
      <c r="W1638" s="3">
        <v>1618.8</v>
      </c>
      <c r="X1638" s="32">
        <v>189</v>
      </c>
      <c r="Y1638" s="33">
        <v>68</v>
      </c>
      <c r="Z1638" s="3">
        <v>179.3</v>
      </c>
      <c r="AA1638" s="3">
        <v>14074.68</v>
      </c>
      <c r="AB1638" s="3">
        <v>6350.4</v>
      </c>
      <c r="AC1638" s="3">
        <v>14074.68</v>
      </c>
      <c r="AD1638" s="3">
        <v>6350.4</v>
      </c>
    </row>
    <row r="1639" spans="1:30" x14ac:dyDescent="0.3">
      <c r="A1639" s="3" t="s">
        <v>3854</v>
      </c>
      <c r="B1639" s="4">
        <v>27666</v>
      </c>
      <c r="C1639" s="4">
        <v>40</v>
      </c>
      <c r="D1639" s="4" t="s">
        <v>25</v>
      </c>
      <c r="E1639" s="5" t="s">
        <v>45</v>
      </c>
      <c r="F1639" s="3" t="s">
        <v>3855</v>
      </c>
      <c r="G1639" s="4" t="s">
        <v>86</v>
      </c>
      <c r="H1639" s="3" t="s">
        <v>831</v>
      </c>
      <c r="I1639" s="3" t="s">
        <v>175</v>
      </c>
      <c r="J1639" s="3" t="s">
        <v>146</v>
      </c>
      <c r="K1639" s="3" t="s">
        <v>146</v>
      </c>
      <c r="L1639" s="6" t="s">
        <v>175</v>
      </c>
      <c r="M1639" s="3" t="s">
        <v>176</v>
      </c>
      <c r="N1639" s="3" t="s">
        <v>3856</v>
      </c>
      <c r="O1639" s="3" t="s">
        <v>178</v>
      </c>
      <c r="P1639" s="3" t="s">
        <v>55</v>
      </c>
      <c r="Q1639" s="3" t="s">
        <v>31</v>
      </c>
      <c r="R1639" s="3">
        <v>5</v>
      </c>
      <c r="S1639" s="3">
        <v>3</v>
      </c>
      <c r="T1639" s="3">
        <v>66.7</v>
      </c>
      <c r="U1639" s="3">
        <v>15</v>
      </c>
      <c r="V1639" s="3">
        <v>7</v>
      </c>
      <c r="W1639" s="3">
        <v>102.3</v>
      </c>
      <c r="X1639" s="32">
        <v>51</v>
      </c>
      <c r="Y1639" s="33">
        <v>30</v>
      </c>
      <c r="Z1639" s="3">
        <v>66.900000000000006</v>
      </c>
      <c r="AA1639" s="3">
        <v>14036.58</v>
      </c>
      <c r="AB1639" s="3">
        <v>8415.6</v>
      </c>
      <c r="AC1639" s="3">
        <v>14036.58</v>
      </c>
      <c r="AD1639" s="3">
        <v>8421.6</v>
      </c>
    </row>
    <row r="1640" spans="1:30" x14ac:dyDescent="0.3">
      <c r="A1640" s="3" t="s">
        <v>673</v>
      </c>
      <c r="B1640" s="4">
        <v>39824</v>
      </c>
      <c r="C1640" s="4">
        <v>98</v>
      </c>
      <c r="D1640" s="4" t="s">
        <v>25</v>
      </c>
      <c r="E1640" s="5">
        <v>43222</v>
      </c>
      <c r="F1640" s="3" t="s">
        <v>674</v>
      </c>
      <c r="G1640" s="4" t="s">
        <v>86</v>
      </c>
      <c r="H1640" s="3" t="s">
        <v>252</v>
      </c>
      <c r="I1640" s="3" t="s">
        <v>252</v>
      </c>
      <c r="J1640" s="3" t="s">
        <v>132</v>
      </c>
      <c r="K1640" s="3" t="s">
        <v>132</v>
      </c>
      <c r="L1640" s="6" t="s">
        <v>252</v>
      </c>
      <c r="M1640" s="3" t="s">
        <v>184</v>
      </c>
      <c r="N1640" s="3" t="s">
        <v>675</v>
      </c>
      <c r="O1640" s="3" t="s">
        <v>92</v>
      </c>
      <c r="P1640" s="3" t="s">
        <v>669</v>
      </c>
      <c r="Q1640" s="3" t="s">
        <v>31</v>
      </c>
      <c r="R1640" s="3">
        <v>20</v>
      </c>
      <c r="U1640" s="3">
        <v>38</v>
      </c>
      <c r="X1640" s="32">
        <v>110</v>
      </c>
      <c r="Y1640" s="33"/>
      <c r="AA1640" s="3">
        <v>14031.75</v>
      </c>
      <c r="AC1640" s="3">
        <v>14031.75</v>
      </c>
    </row>
    <row r="1641" spans="1:30" x14ac:dyDescent="0.3">
      <c r="A1641" s="3" t="s">
        <v>3881</v>
      </c>
      <c r="B1641" s="4">
        <v>40673</v>
      </c>
      <c r="C1641" s="4">
        <v>111</v>
      </c>
      <c r="D1641" s="4" t="s">
        <v>25</v>
      </c>
      <c r="E1641" s="5" t="s">
        <v>45</v>
      </c>
      <c r="F1641" s="3" t="s">
        <v>3882</v>
      </c>
      <c r="G1641" s="4" t="s">
        <v>86</v>
      </c>
      <c r="H1641" s="3" t="s">
        <v>252</v>
      </c>
      <c r="I1641" s="3" t="s">
        <v>252</v>
      </c>
      <c r="J1641" s="3" t="s">
        <v>104</v>
      </c>
      <c r="K1641" s="3" t="s">
        <v>104</v>
      </c>
      <c r="L1641" s="6" t="s">
        <v>252</v>
      </c>
      <c r="M1641" s="3" t="s">
        <v>184</v>
      </c>
      <c r="N1641" s="3" t="s">
        <v>3883</v>
      </c>
      <c r="O1641" s="3" t="s">
        <v>92</v>
      </c>
      <c r="P1641" s="3" t="s">
        <v>194</v>
      </c>
      <c r="Q1641" s="3" t="s">
        <v>60</v>
      </c>
      <c r="R1641" s="3">
        <v>14</v>
      </c>
      <c r="S1641" s="3">
        <v>22</v>
      </c>
      <c r="T1641" s="3">
        <v>-36.4</v>
      </c>
      <c r="U1641" s="3">
        <v>39</v>
      </c>
      <c r="V1641" s="3">
        <v>44</v>
      </c>
      <c r="W1641" s="3">
        <v>-11.4</v>
      </c>
      <c r="X1641" s="16">
        <v>232</v>
      </c>
      <c r="Y1641" s="7">
        <v>246</v>
      </c>
      <c r="Z1641" s="3">
        <v>-5.7</v>
      </c>
      <c r="AA1641" s="3">
        <v>14028</v>
      </c>
      <c r="AB1641" s="3">
        <v>14687.04</v>
      </c>
      <c r="AC1641" s="3">
        <v>17038.080000000002</v>
      </c>
      <c r="AD1641" s="3">
        <v>18066.240000000002</v>
      </c>
    </row>
    <row r="1642" spans="1:30" x14ac:dyDescent="0.3">
      <c r="A1642" s="3" t="s">
        <v>481</v>
      </c>
      <c r="B1642" s="4">
        <v>43618</v>
      </c>
      <c r="C1642" s="4">
        <v>63</v>
      </c>
      <c r="D1642" s="4" t="s">
        <v>25</v>
      </c>
      <c r="E1642" s="5">
        <v>43263</v>
      </c>
      <c r="F1642" s="3" t="s">
        <v>482</v>
      </c>
      <c r="G1642" s="4" t="s">
        <v>86</v>
      </c>
      <c r="H1642" s="3" t="s">
        <v>299</v>
      </c>
      <c r="I1642" s="3" t="s">
        <v>299</v>
      </c>
      <c r="J1642" s="3" t="s">
        <v>89</v>
      </c>
      <c r="K1642" s="3" t="s">
        <v>89</v>
      </c>
      <c r="L1642" s="6" t="s">
        <v>299</v>
      </c>
      <c r="M1642" s="3" t="s">
        <v>317</v>
      </c>
      <c r="N1642" s="3" t="s">
        <v>483</v>
      </c>
      <c r="O1642" s="3" t="s">
        <v>301</v>
      </c>
      <c r="P1642" s="3" t="s">
        <v>63</v>
      </c>
      <c r="Q1642" s="3" t="s">
        <v>31</v>
      </c>
      <c r="U1642" s="3">
        <v>76</v>
      </c>
      <c r="X1642" s="32">
        <v>76</v>
      </c>
      <c r="Y1642" s="33"/>
      <c r="AA1642" s="3">
        <v>14026.56</v>
      </c>
      <c r="AC1642" s="3">
        <v>14026.56</v>
      </c>
    </row>
    <row r="1643" spans="1:30" x14ac:dyDescent="0.3">
      <c r="A1643" s="3" t="s">
        <v>3890</v>
      </c>
      <c r="B1643" s="4">
        <v>36542</v>
      </c>
      <c r="C1643" s="4">
        <v>67</v>
      </c>
      <c r="D1643" s="4" t="s">
        <v>25</v>
      </c>
      <c r="E1643" s="5" t="s">
        <v>45</v>
      </c>
      <c r="F1643" s="3" t="s">
        <v>3891</v>
      </c>
      <c r="G1643" s="4" t="s">
        <v>86</v>
      </c>
      <c r="H1643" s="3" t="s">
        <v>252</v>
      </c>
      <c r="I1643" s="3" t="s">
        <v>252</v>
      </c>
      <c r="J1643" s="3" t="s">
        <v>146</v>
      </c>
      <c r="K1643" s="3" t="s">
        <v>146</v>
      </c>
      <c r="L1643" s="6" t="s">
        <v>252</v>
      </c>
      <c r="M1643" s="3" t="s">
        <v>154</v>
      </c>
      <c r="N1643" s="3" t="s">
        <v>3892</v>
      </c>
      <c r="O1643" s="3" t="s">
        <v>311</v>
      </c>
      <c r="P1643" s="3" t="s">
        <v>3893</v>
      </c>
      <c r="Q1643" s="3" t="s">
        <v>31</v>
      </c>
      <c r="S1643" s="3">
        <v>1</v>
      </c>
      <c r="T1643" s="3">
        <v>-100</v>
      </c>
      <c r="U1643" s="3">
        <v>2</v>
      </c>
      <c r="V1643" s="3">
        <v>1</v>
      </c>
      <c r="W1643" s="3">
        <v>50</v>
      </c>
      <c r="X1643" s="16">
        <v>42</v>
      </c>
      <c r="Y1643" s="7">
        <v>23</v>
      </c>
      <c r="Z1643" s="3">
        <v>82.6</v>
      </c>
      <c r="AA1643" s="3">
        <v>13974.48</v>
      </c>
      <c r="AB1643" s="3">
        <v>9781.44</v>
      </c>
      <c r="AC1643" s="3">
        <v>17552.88</v>
      </c>
      <c r="AD1643" s="3">
        <v>9781.44</v>
      </c>
    </row>
    <row r="1644" spans="1:30" x14ac:dyDescent="0.3">
      <c r="A1644" s="3" t="s">
        <v>3900</v>
      </c>
      <c r="B1644" s="4">
        <v>36108</v>
      </c>
      <c r="C1644" s="4">
        <v>45</v>
      </c>
      <c r="D1644" s="4" t="s">
        <v>25</v>
      </c>
      <c r="E1644" s="5" t="s">
        <v>45</v>
      </c>
      <c r="F1644" s="3" t="s">
        <v>3901</v>
      </c>
      <c r="G1644" s="4" t="s">
        <v>86</v>
      </c>
      <c r="H1644" s="3" t="s">
        <v>252</v>
      </c>
      <c r="I1644" s="3" t="s">
        <v>252</v>
      </c>
      <c r="J1644" s="3" t="s">
        <v>104</v>
      </c>
      <c r="K1644" s="3" t="s">
        <v>104</v>
      </c>
      <c r="L1644" s="6" t="s">
        <v>252</v>
      </c>
      <c r="M1644" s="3" t="s">
        <v>154</v>
      </c>
      <c r="N1644" s="3" t="s">
        <v>3902</v>
      </c>
      <c r="O1644" s="3" t="s">
        <v>311</v>
      </c>
      <c r="P1644" s="3" t="s">
        <v>57</v>
      </c>
      <c r="Q1644" s="3" t="s">
        <v>31</v>
      </c>
      <c r="R1644" s="3">
        <v>13</v>
      </c>
      <c r="S1644" s="3">
        <v>18</v>
      </c>
      <c r="T1644" s="3">
        <v>-27.5</v>
      </c>
      <c r="U1644" s="3">
        <v>55</v>
      </c>
      <c r="V1644" s="3">
        <v>56</v>
      </c>
      <c r="W1644" s="3">
        <v>-1.7</v>
      </c>
      <c r="X1644" s="32">
        <v>235</v>
      </c>
      <c r="Y1644" s="33">
        <v>244</v>
      </c>
      <c r="Z1644" s="3">
        <v>-3.7</v>
      </c>
      <c r="AA1644" s="3">
        <v>13964.48</v>
      </c>
      <c r="AB1644" s="3">
        <v>14507.8</v>
      </c>
      <c r="AC1644" s="3">
        <v>13964.48</v>
      </c>
      <c r="AD1644" s="3">
        <v>14507.8</v>
      </c>
    </row>
    <row r="1645" spans="1:30" x14ac:dyDescent="0.3">
      <c r="A1645" s="3" t="s">
        <v>3909</v>
      </c>
      <c r="B1645" s="4">
        <v>50689</v>
      </c>
      <c r="C1645" s="4">
        <v>31</v>
      </c>
      <c r="D1645" s="4" t="s">
        <v>25</v>
      </c>
      <c r="E1645" s="5" t="s">
        <v>45</v>
      </c>
      <c r="F1645" s="3" t="s">
        <v>3910</v>
      </c>
      <c r="G1645" s="4" t="s">
        <v>86</v>
      </c>
      <c r="H1645" s="3" t="s">
        <v>87</v>
      </c>
      <c r="I1645" s="3" t="s">
        <v>88</v>
      </c>
      <c r="J1645" s="3" t="s">
        <v>89</v>
      </c>
      <c r="K1645" s="3" t="s">
        <v>89</v>
      </c>
      <c r="L1645" s="6" t="s">
        <v>88</v>
      </c>
      <c r="M1645" s="3" t="s">
        <v>1164</v>
      </c>
      <c r="N1645" s="3" t="s">
        <v>3911</v>
      </c>
      <c r="O1645" s="3" t="s">
        <v>106</v>
      </c>
      <c r="P1645" s="3" t="s">
        <v>59</v>
      </c>
      <c r="Q1645" s="3" t="s">
        <v>60</v>
      </c>
      <c r="R1645" s="3">
        <v>11</v>
      </c>
      <c r="S1645" s="3">
        <v>11</v>
      </c>
      <c r="T1645" s="3">
        <v>-8.5</v>
      </c>
      <c r="U1645" s="3">
        <v>32</v>
      </c>
      <c r="V1645" s="3">
        <v>24</v>
      </c>
      <c r="W1645" s="3">
        <v>29.6</v>
      </c>
      <c r="X1645" s="32">
        <v>121</v>
      </c>
      <c r="Y1645" s="33">
        <v>109</v>
      </c>
      <c r="Z1645" s="3">
        <v>10.8</v>
      </c>
      <c r="AA1645" s="3">
        <v>13956.96</v>
      </c>
      <c r="AB1645" s="3">
        <v>12335.33</v>
      </c>
      <c r="AC1645" s="3">
        <v>13956.96</v>
      </c>
      <c r="AD1645" s="3">
        <v>12335.33</v>
      </c>
    </row>
    <row r="1646" spans="1:30" x14ac:dyDescent="0.3">
      <c r="A1646" s="3" t="s">
        <v>3918</v>
      </c>
      <c r="B1646" s="4">
        <v>87641</v>
      </c>
      <c r="C1646" s="4">
        <v>58</v>
      </c>
      <c r="D1646" s="4" t="s">
        <v>25</v>
      </c>
      <c r="E1646" s="5" t="s">
        <v>45</v>
      </c>
      <c r="F1646" s="3" t="s">
        <v>3919</v>
      </c>
      <c r="G1646" s="4" t="s">
        <v>86</v>
      </c>
      <c r="H1646" s="3" t="s">
        <v>245</v>
      </c>
      <c r="I1646" s="3" t="s">
        <v>245</v>
      </c>
      <c r="J1646" s="3" t="s">
        <v>89</v>
      </c>
      <c r="K1646" s="3" t="s">
        <v>89</v>
      </c>
      <c r="L1646" s="6" t="s">
        <v>245</v>
      </c>
      <c r="M1646" s="3" t="s">
        <v>246</v>
      </c>
      <c r="N1646" s="3" t="s">
        <v>3920</v>
      </c>
      <c r="O1646" s="3" t="s">
        <v>248</v>
      </c>
      <c r="P1646" s="3" t="s">
        <v>26</v>
      </c>
      <c r="Q1646" s="3" t="s">
        <v>27</v>
      </c>
      <c r="R1646" s="3">
        <v>4</v>
      </c>
      <c r="S1646" s="3">
        <v>13</v>
      </c>
      <c r="T1646" s="3">
        <v>-66.7</v>
      </c>
      <c r="U1646" s="3">
        <v>18</v>
      </c>
      <c r="V1646" s="3">
        <v>26</v>
      </c>
      <c r="W1646" s="3">
        <v>-32.700000000000003</v>
      </c>
      <c r="X1646" s="32">
        <v>72</v>
      </c>
      <c r="Y1646" s="33">
        <v>100</v>
      </c>
      <c r="Z1646" s="3">
        <v>-27.8</v>
      </c>
      <c r="AA1646" s="3">
        <v>13867.2</v>
      </c>
      <c r="AB1646" s="3">
        <v>19208.64</v>
      </c>
      <c r="AC1646" s="3">
        <v>13867.2</v>
      </c>
      <c r="AD1646" s="3">
        <v>19208.64</v>
      </c>
    </row>
    <row r="1647" spans="1:30" x14ac:dyDescent="0.3">
      <c r="A1647" s="3" t="s">
        <v>3924</v>
      </c>
      <c r="B1647" s="4">
        <v>67266</v>
      </c>
      <c r="C1647" s="4">
        <v>84</v>
      </c>
      <c r="D1647" s="4" t="s">
        <v>25</v>
      </c>
      <c r="E1647" s="5" t="s">
        <v>45</v>
      </c>
      <c r="F1647" s="3" t="s">
        <v>3925</v>
      </c>
      <c r="G1647" s="4" t="s">
        <v>86</v>
      </c>
      <c r="H1647" s="3" t="s">
        <v>54</v>
      </c>
      <c r="I1647" s="3" t="s">
        <v>191</v>
      </c>
      <c r="J1647" s="3" t="s">
        <v>132</v>
      </c>
      <c r="K1647" s="3" t="s">
        <v>132</v>
      </c>
      <c r="L1647" s="6" t="s">
        <v>191</v>
      </c>
      <c r="M1647" s="3" t="s">
        <v>211</v>
      </c>
      <c r="N1647" s="3" t="s">
        <v>3926</v>
      </c>
      <c r="O1647" s="3" t="s">
        <v>92</v>
      </c>
      <c r="P1647" s="3" t="s">
        <v>397</v>
      </c>
      <c r="Q1647" s="3" t="s">
        <v>31</v>
      </c>
      <c r="R1647" s="3">
        <v>4</v>
      </c>
      <c r="S1647" s="3">
        <v>5</v>
      </c>
      <c r="T1647" s="3">
        <v>-10.5</v>
      </c>
      <c r="U1647" s="3">
        <v>18</v>
      </c>
      <c r="V1647" s="3">
        <v>20</v>
      </c>
      <c r="W1647" s="3">
        <v>-11.4</v>
      </c>
      <c r="X1647" s="32">
        <v>92</v>
      </c>
      <c r="Y1647" s="33">
        <v>112</v>
      </c>
      <c r="Z1647" s="3">
        <v>-18.3</v>
      </c>
      <c r="AA1647" s="3">
        <v>13861.59</v>
      </c>
      <c r="AB1647" s="3">
        <v>16958.73</v>
      </c>
      <c r="AC1647" s="3">
        <v>13861.59</v>
      </c>
      <c r="AD1647" s="3">
        <v>16958.73</v>
      </c>
    </row>
    <row r="1648" spans="1:30" x14ac:dyDescent="0.3">
      <c r="A1648" s="3" t="s">
        <v>3927</v>
      </c>
      <c r="B1648" s="4">
        <v>5291</v>
      </c>
      <c r="C1648" s="4">
        <v>70</v>
      </c>
      <c r="D1648" s="4" t="s">
        <v>25</v>
      </c>
      <c r="E1648" s="5" t="s">
        <v>45</v>
      </c>
      <c r="F1648" s="3" t="s">
        <v>3928</v>
      </c>
      <c r="G1648" s="4" t="s">
        <v>86</v>
      </c>
      <c r="H1648" s="3" t="s">
        <v>900</v>
      </c>
      <c r="I1648" s="3" t="s">
        <v>240</v>
      </c>
      <c r="J1648" s="3" t="s">
        <v>89</v>
      </c>
      <c r="K1648" s="3" t="s">
        <v>89</v>
      </c>
      <c r="L1648" s="6" t="s">
        <v>240</v>
      </c>
      <c r="M1648" s="3" t="s">
        <v>712</v>
      </c>
      <c r="N1648" s="3" t="s">
        <v>3929</v>
      </c>
      <c r="O1648" s="3" t="s">
        <v>178</v>
      </c>
      <c r="P1648" s="3" t="s">
        <v>397</v>
      </c>
      <c r="Q1648" s="3" t="s">
        <v>31</v>
      </c>
      <c r="R1648" s="3">
        <v>6</v>
      </c>
      <c r="S1648" s="3">
        <v>5</v>
      </c>
      <c r="T1648" s="3">
        <v>22.2</v>
      </c>
      <c r="U1648" s="3">
        <v>13</v>
      </c>
      <c r="V1648" s="3">
        <v>20</v>
      </c>
      <c r="W1648" s="3">
        <v>-34.9</v>
      </c>
      <c r="X1648" s="32">
        <v>60</v>
      </c>
      <c r="Y1648" s="33">
        <v>80</v>
      </c>
      <c r="Z1648" s="3">
        <v>-25.4</v>
      </c>
      <c r="AA1648" s="3">
        <v>13851.6</v>
      </c>
      <c r="AB1648" s="3">
        <v>18575.5</v>
      </c>
      <c r="AC1648" s="3">
        <v>13851.6</v>
      </c>
      <c r="AD1648" s="3">
        <v>18575.5</v>
      </c>
    </row>
    <row r="1649" spans="1:30" x14ac:dyDescent="0.3">
      <c r="A1649" s="3" t="s">
        <v>3933</v>
      </c>
      <c r="B1649" s="4">
        <v>77824</v>
      </c>
      <c r="C1649" s="4">
        <v>65</v>
      </c>
      <c r="D1649" s="4" t="s">
        <v>25</v>
      </c>
      <c r="E1649" s="5" t="s">
        <v>45</v>
      </c>
      <c r="F1649" s="3" t="s">
        <v>3934</v>
      </c>
      <c r="G1649" s="4" t="s">
        <v>86</v>
      </c>
      <c r="H1649" s="3" t="s">
        <v>54</v>
      </c>
      <c r="I1649" s="3" t="s">
        <v>191</v>
      </c>
      <c r="J1649" s="3" t="s">
        <v>132</v>
      </c>
      <c r="K1649" s="3" t="s">
        <v>132</v>
      </c>
      <c r="L1649" s="6" t="s">
        <v>191</v>
      </c>
      <c r="M1649" s="3" t="s">
        <v>211</v>
      </c>
      <c r="N1649" s="3" t="s">
        <v>3935</v>
      </c>
      <c r="O1649" s="3" t="s">
        <v>92</v>
      </c>
      <c r="P1649" s="3" t="s">
        <v>1122</v>
      </c>
      <c r="Q1649" s="3" t="s">
        <v>29</v>
      </c>
      <c r="R1649" s="3">
        <v>8</v>
      </c>
      <c r="S1649" s="3">
        <v>11</v>
      </c>
      <c r="T1649" s="3">
        <v>-27.3</v>
      </c>
      <c r="U1649" s="3">
        <v>22</v>
      </c>
      <c r="V1649" s="3">
        <v>27</v>
      </c>
      <c r="W1649" s="3">
        <v>-17</v>
      </c>
      <c r="X1649" s="32">
        <v>73</v>
      </c>
      <c r="Y1649" s="33">
        <v>80</v>
      </c>
      <c r="Z1649" s="3">
        <v>-9.9</v>
      </c>
      <c r="AA1649" s="3">
        <v>13815.6</v>
      </c>
      <c r="AB1649" s="3">
        <v>15332.14</v>
      </c>
      <c r="AC1649" s="3">
        <v>13815.6</v>
      </c>
      <c r="AD1649" s="3">
        <v>15332.14</v>
      </c>
    </row>
    <row r="1650" spans="1:30" x14ac:dyDescent="0.3">
      <c r="A1650" s="3" t="s">
        <v>3936</v>
      </c>
      <c r="B1650" s="4">
        <v>43386</v>
      </c>
      <c r="C1650" s="4">
        <v>91</v>
      </c>
      <c r="D1650" s="4" t="s">
        <v>25</v>
      </c>
      <c r="E1650" s="5" t="s">
        <v>45</v>
      </c>
      <c r="F1650" s="3" t="s">
        <v>3937</v>
      </c>
      <c r="G1650" s="4" t="s">
        <v>86</v>
      </c>
      <c r="H1650" s="3" t="s">
        <v>299</v>
      </c>
      <c r="I1650" s="3" t="s">
        <v>299</v>
      </c>
      <c r="J1650" s="3" t="s">
        <v>104</v>
      </c>
      <c r="K1650" s="3" t="s">
        <v>104</v>
      </c>
      <c r="L1650" s="6" t="s">
        <v>299</v>
      </c>
      <c r="M1650" s="3" t="s">
        <v>445</v>
      </c>
      <c r="N1650" s="3" t="s">
        <v>3938</v>
      </c>
      <c r="O1650" s="3" t="s">
        <v>301</v>
      </c>
      <c r="P1650" s="3" t="s">
        <v>63</v>
      </c>
      <c r="Q1650" s="3" t="s">
        <v>31</v>
      </c>
      <c r="R1650" s="3">
        <v>13</v>
      </c>
      <c r="S1650" s="3">
        <v>21</v>
      </c>
      <c r="T1650" s="3">
        <v>-38.1</v>
      </c>
      <c r="U1650" s="3">
        <v>53</v>
      </c>
      <c r="V1650" s="3">
        <v>67</v>
      </c>
      <c r="W1650" s="3">
        <v>-20.9</v>
      </c>
      <c r="X1650" s="32">
        <v>170</v>
      </c>
      <c r="Y1650" s="33">
        <v>217</v>
      </c>
      <c r="Z1650" s="3">
        <v>-21.8</v>
      </c>
      <c r="AA1650" s="3">
        <v>13770</v>
      </c>
      <c r="AB1650" s="3">
        <v>17604</v>
      </c>
      <c r="AC1650" s="3">
        <v>13770</v>
      </c>
      <c r="AD1650" s="3">
        <v>17604</v>
      </c>
    </row>
    <row r="1651" spans="1:30" x14ac:dyDescent="0.3">
      <c r="A1651" s="3" t="s">
        <v>543</v>
      </c>
      <c r="B1651" s="4">
        <v>88546</v>
      </c>
      <c r="C1651" s="4">
        <v>44</v>
      </c>
      <c r="D1651" s="4" t="s">
        <v>25</v>
      </c>
      <c r="E1651" s="5">
        <v>43280</v>
      </c>
      <c r="F1651" s="3" t="s">
        <v>544</v>
      </c>
      <c r="G1651" s="4" t="s">
        <v>86</v>
      </c>
      <c r="H1651" s="3" t="s">
        <v>245</v>
      </c>
      <c r="I1651" s="3" t="s">
        <v>245</v>
      </c>
      <c r="J1651" s="3" t="s">
        <v>132</v>
      </c>
      <c r="K1651" s="3" t="s">
        <v>132</v>
      </c>
      <c r="L1651" s="6" t="s">
        <v>245</v>
      </c>
      <c r="M1651" s="3" t="s">
        <v>246</v>
      </c>
      <c r="N1651" s="3" t="s">
        <v>545</v>
      </c>
      <c r="O1651" s="3" t="s">
        <v>248</v>
      </c>
      <c r="P1651" s="3" t="s">
        <v>57</v>
      </c>
      <c r="Q1651" s="3" t="s">
        <v>31</v>
      </c>
      <c r="R1651" s="3">
        <v>1</v>
      </c>
      <c r="U1651" s="3">
        <v>68</v>
      </c>
      <c r="V1651" s="3">
        <v>11</v>
      </c>
      <c r="W1651" s="3">
        <v>544.4</v>
      </c>
      <c r="X1651" s="32">
        <v>83</v>
      </c>
      <c r="Y1651" s="33">
        <v>44</v>
      </c>
      <c r="Z1651" s="3">
        <v>86.8</v>
      </c>
      <c r="AA1651" s="3">
        <v>13759.8</v>
      </c>
      <c r="AB1651" s="3">
        <v>7364.4</v>
      </c>
      <c r="AC1651" s="3">
        <v>13759.8</v>
      </c>
      <c r="AD1651" s="3">
        <v>7364.4</v>
      </c>
    </row>
    <row r="1652" spans="1:30" x14ac:dyDescent="0.3">
      <c r="A1652" s="3" t="s">
        <v>3939</v>
      </c>
      <c r="B1652" s="4">
        <v>16814</v>
      </c>
      <c r="C1652" s="4">
        <v>38</v>
      </c>
      <c r="D1652" s="4" t="s">
        <v>25</v>
      </c>
      <c r="E1652" s="5" t="s">
        <v>45</v>
      </c>
      <c r="F1652" s="3" t="s">
        <v>3940</v>
      </c>
      <c r="G1652" s="4" t="s">
        <v>86</v>
      </c>
      <c r="H1652" s="3" t="s">
        <v>758</v>
      </c>
      <c r="I1652" s="3" t="s">
        <v>175</v>
      </c>
      <c r="J1652" s="3" t="s">
        <v>146</v>
      </c>
      <c r="K1652" s="3" t="s">
        <v>146</v>
      </c>
      <c r="L1652" s="6" t="s">
        <v>175</v>
      </c>
      <c r="M1652" s="3" t="s">
        <v>176</v>
      </c>
      <c r="N1652" s="3" t="s">
        <v>3941</v>
      </c>
      <c r="O1652" s="3" t="s">
        <v>178</v>
      </c>
      <c r="P1652" s="3" t="s">
        <v>34</v>
      </c>
      <c r="Q1652" s="3" t="s">
        <v>31</v>
      </c>
      <c r="R1652" s="3">
        <v>8</v>
      </c>
      <c r="S1652" s="3">
        <v>3</v>
      </c>
      <c r="T1652" s="3">
        <v>220</v>
      </c>
      <c r="U1652" s="3">
        <v>12</v>
      </c>
      <c r="V1652" s="3">
        <v>9</v>
      </c>
      <c r="W1652" s="3">
        <v>33.299999999999997</v>
      </c>
      <c r="X1652" s="32">
        <v>31</v>
      </c>
      <c r="Y1652" s="33">
        <v>36</v>
      </c>
      <c r="Z1652" s="3">
        <v>-12.7</v>
      </c>
      <c r="AA1652" s="3">
        <v>13733.82</v>
      </c>
      <c r="AB1652" s="3">
        <v>19591.740000000002</v>
      </c>
      <c r="AC1652" s="3">
        <v>14633.82</v>
      </c>
      <c r="AD1652" s="3">
        <v>19591.740000000002</v>
      </c>
    </row>
    <row r="1653" spans="1:30" x14ac:dyDescent="0.3">
      <c r="A1653" s="3" t="s">
        <v>3942</v>
      </c>
      <c r="B1653" s="4">
        <v>24728</v>
      </c>
      <c r="C1653" s="4">
        <v>35</v>
      </c>
      <c r="D1653" s="4" t="s">
        <v>25</v>
      </c>
      <c r="E1653" s="5" t="s">
        <v>45</v>
      </c>
      <c r="F1653" s="3" t="s">
        <v>3943</v>
      </c>
      <c r="G1653" s="4" t="s">
        <v>86</v>
      </c>
      <c r="H1653" s="3" t="s">
        <v>711</v>
      </c>
      <c r="I1653" s="3" t="s">
        <v>175</v>
      </c>
      <c r="J1653" s="3" t="s">
        <v>104</v>
      </c>
      <c r="K1653" s="3" t="s">
        <v>104</v>
      </c>
      <c r="L1653" s="6" t="s">
        <v>175</v>
      </c>
      <c r="M1653" s="3" t="s">
        <v>712</v>
      </c>
      <c r="N1653" s="3" t="s">
        <v>3944</v>
      </c>
      <c r="O1653" s="3" t="s">
        <v>178</v>
      </c>
      <c r="P1653" s="3" t="s">
        <v>421</v>
      </c>
      <c r="Q1653" s="3" t="s">
        <v>27</v>
      </c>
      <c r="R1653" s="3">
        <v>12</v>
      </c>
      <c r="S1653" s="3">
        <v>18</v>
      </c>
      <c r="T1653" s="3">
        <v>-33.299999999999997</v>
      </c>
      <c r="U1653" s="3">
        <v>54</v>
      </c>
      <c r="V1653" s="3">
        <v>60</v>
      </c>
      <c r="W1653" s="3">
        <v>-9.5</v>
      </c>
      <c r="X1653" s="32">
        <v>212</v>
      </c>
      <c r="Y1653" s="33">
        <v>227</v>
      </c>
      <c r="Z1653" s="3">
        <v>-6.6</v>
      </c>
      <c r="AA1653" s="3">
        <v>13726.44</v>
      </c>
      <c r="AB1653" s="3">
        <v>14846.83</v>
      </c>
      <c r="AC1653" s="3">
        <v>14272.44</v>
      </c>
      <c r="AD1653" s="3">
        <v>15278.83</v>
      </c>
    </row>
    <row r="1654" spans="1:30" x14ac:dyDescent="0.3">
      <c r="A1654" s="3" t="s">
        <v>3945</v>
      </c>
      <c r="B1654" s="4">
        <v>75212</v>
      </c>
      <c r="C1654" s="4">
        <v>137</v>
      </c>
      <c r="D1654" s="4" t="s">
        <v>25</v>
      </c>
      <c r="E1654" s="5" t="s">
        <v>45</v>
      </c>
      <c r="F1654" s="3" t="s">
        <v>3946</v>
      </c>
      <c r="G1654" s="4" t="s">
        <v>86</v>
      </c>
      <c r="H1654" s="3" t="s">
        <v>54</v>
      </c>
      <c r="I1654" s="3" t="s">
        <v>191</v>
      </c>
      <c r="J1654" s="3" t="s">
        <v>132</v>
      </c>
      <c r="K1654" s="3" t="s">
        <v>132</v>
      </c>
      <c r="L1654" s="6" t="s">
        <v>252</v>
      </c>
      <c r="M1654" s="3" t="s">
        <v>184</v>
      </c>
      <c r="N1654" s="3" t="s">
        <v>3947</v>
      </c>
      <c r="O1654" s="3" t="s">
        <v>92</v>
      </c>
      <c r="P1654" s="3" t="s">
        <v>3659</v>
      </c>
      <c r="Q1654" s="3" t="s">
        <v>50</v>
      </c>
      <c r="R1654" s="3">
        <v>25</v>
      </c>
      <c r="S1654" s="3">
        <v>5</v>
      </c>
      <c r="T1654" s="3">
        <v>362.7</v>
      </c>
      <c r="U1654" s="3">
        <v>31</v>
      </c>
      <c r="V1654" s="3">
        <v>25</v>
      </c>
      <c r="W1654" s="3">
        <v>25.7</v>
      </c>
      <c r="X1654" s="32">
        <v>80</v>
      </c>
      <c r="Y1654" s="33">
        <v>118</v>
      </c>
      <c r="Z1654" s="3">
        <v>-32.1</v>
      </c>
      <c r="AA1654" s="3">
        <v>13674.6</v>
      </c>
      <c r="AB1654" s="3">
        <v>19915.8</v>
      </c>
      <c r="AC1654" s="3">
        <v>19231.8</v>
      </c>
      <c r="AD1654" s="3">
        <v>28329</v>
      </c>
    </row>
    <row r="1655" spans="1:30" x14ac:dyDescent="0.3">
      <c r="A1655" s="3" t="s">
        <v>431</v>
      </c>
      <c r="B1655" s="4">
        <v>64696</v>
      </c>
      <c r="C1655" s="4">
        <v>18</v>
      </c>
      <c r="D1655" s="4" t="s">
        <v>25</v>
      </c>
      <c r="E1655" s="5">
        <v>43264</v>
      </c>
      <c r="F1655" s="3" t="s">
        <v>432</v>
      </c>
      <c r="G1655" s="4" t="s">
        <v>86</v>
      </c>
      <c r="H1655" s="3" t="s">
        <v>54</v>
      </c>
      <c r="I1655" s="3" t="s">
        <v>191</v>
      </c>
      <c r="J1655" s="3" t="s">
        <v>146</v>
      </c>
      <c r="K1655" s="3" t="s">
        <v>146</v>
      </c>
      <c r="L1655" s="6" t="s">
        <v>191</v>
      </c>
      <c r="M1655" s="3" t="s">
        <v>211</v>
      </c>
      <c r="N1655" s="3" t="s">
        <v>433</v>
      </c>
      <c r="O1655" s="3" t="s">
        <v>92</v>
      </c>
      <c r="P1655" s="3" t="s">
        <v>48</v>
      </c>
      <c r="Q1655" s="3" t="s">
        <v>31</v>
      </c>
      <c r="R1655" s="3">
        <v>1</v>
      </c>
      <c r="U1655" s="3">
        <v>13</v>
      </c>
      <c r="V1655" s="3">
        <v>3</v>
      </c>
      <c r="W1655" s="3">
        <v>333.3</v>
      </c>
      <c r="X1655" s="32">
        <v>28</v>
      </c>
      <c r="Y1655" s="33">
        <v>9</v>
      </c>
      <c r="Z1655" s="3">
        <v>214</v>
      </c>
      <c r="AA1655" s="3">
        <v>13641.6</v>
      </c>
      <c r="AB1655" s="3">
        <v>4344.2</v>
      </c>
      <c r="AC1655" s="3">
        <v>13641.6</v>
      </c>
      <c r="AD1655" s="3">
        <v>4344.2</v>
      </c>
    </row>
    <row r="1656" spans="1:30" x14ac:dyDescent="0.3">
      <c r="A1656" s="3" t="s">
        <v>3948</v>
      </c>
      <c r="B1656" s="4">
        <v>40287</v>
      </c>
      <c r="C1656" s="4">
        <v>111</v>
      </c>
      <c r="D1656" s="4" t="s">
        <v>25</v>
      </c>
      <c r="E1656" s="5" t="s">
        <v>45</v>
      </c>
      <c r="F1656" s="3" t="s">
        <v>3949</v>
      </c>
      <c r="G1656" s="4" t="s">
        <v>86</v>
      </c>
      <c r="H1656" s="3" t="s">
        <v>252</v>
      </c>
      <c r="I1656" s="3" t="s">
        <v>252</v>
      </c>
      <c r="J1656" s="3" t="s">
        <v>89</v>
      </c>
      <c r="K1656" s="3" t="s">
        <v>89</v>
      </c>
      <c r="L1656" s="6" t="s">
        <v>252</v>
      </c>
      <c r="M1656" s="3" t="s">
        <v>184</v>
      </c>
      <c r="N1656" s="3" t="s">
        <v>3950</v>
      </c>
      <c r="O1656" s="3" t="s">
        <v>92</v>
      </c>
      <c r="P1656" s="3" t="s">
        <v>26</v>
      </c>
      <c r="Q1656" s="3" t="s">
        <v>27</v>
      </c>
      <c r="R1656" s="3">
        <v>6</v>
      </c>
      <c r="S1656" s="3">
        <v>6</v>
      </c>
      <c r="T1656" s="3">
        <v>-8.3000000000000007</v>
      </c>
      <c r="U1656" s="3">
        <v>31</v>
      </c>
      <c r="V1656" s="3">
        <v>29</v>
      </c>
      <c r="W1656" s="3">
        <v>7.4</v>
      </c>
      <c r="X1656" s="16">
        <v>114</v>
      </c>
      <c r="Y1656" s="7">
        <v>125</v>
      </c>
      <c r="Z1656" s="3">
        <v>-8.8000000000000007</v>
      </c>
      <c r="AA1656" s="3">
        <v>13628.95</v>
      </c>
      <c r="AB1656" s="3">
        <v>14946</v>
      </c>
      <c r="AC1656" s="3">
        <v>13628.95</v>
      </c>
      <c r="AD1656" s="3">
        <v>14946</v>
      </c>
    </row>
    <row r="1657" spans="1:30" x14ac:dyDescent="0.3">
      <c r="A1657" s="3" t="s">
        <v>3951</v>
      </c>
      <c r="B1657" s="4">
        <v>74674</v>
      </c>
      <c r="C1657" s="4">
        <v>66</v>
      </c>
      <c r="D1657" s="4" t="s">
        <v>25</v>
      </c>
      <c r="E1657" s="5" t="s">
        <v>45</v>
      </c>
      <c r="F1657" s="3" t="s">
        <v>3952</v>
      </c>
      <c r="G1657" s="4" t="s">
        <v>86</v>
      </c>
      <c r="H1657" s="3" t="s">
        <v>87</v>
      </c>
      <c r="I1657" s="3" t="s">
        <v>88</v>
      </c>
      <c r="J1657" s="3" t="s">
        <v>104</v>
      </c>
      <c r="K1657" s="3" t="s">
        <v>104</v>
      </c>
      <c r="L1657" s="6" t="s">
        <v>88</v>
      </c>
      <c r="M1657" s="3" t="s">
        <v>90</v>
      </c>
      <c r="N1657" s="3" t="s">
        <v>3953</v>
      </c>
      <c r="O1657" s="3" t="s">
        <v>92</v>
      </c>
      <c r="P1657" s="3" t="s">
        <v>107</v>
      </c>
      <c r="Q1657" s="3" t="s">
        <v>31</v>
      </c>
      <c r="R1657" s="3">
        <v>17</v>
      </c>
      <c r="S1657" s="3">
        <v>16</v>
      </c>
      <c r="T1657" s="3">
        <v>6.3</v>
      </c>
      <c r="U1657" s="3">
        <v>50</v>
      </c>
      <c r="V1657" s="3">
        <v>54</v>
      </c>
      <c r="W1657" s="3">
        <v>-7.6</v>
      </c>
      <c r="X1657" s="32">
        <v>182</v>
      </c>
      <c r="Y1657" s="33">
        <v>207</v>
      </c>
      <c r="Z1657" s="3">
        <v>-12.1</v>
      </c>
      <c r="AA1657" s="3">
        <v>13534.36</v>
      </c>
      <c r="AB1657" s="3">
        <v>15664.32</v>
      </c>
      <c r="AC1657" s="3">
        <v>15106.36</v>
      </c>
      <c r="AD1657" s="3">
        <v>17189.28</v>
      </c>
    </row>
    <row r="1658" spans="1:30" x14ac:dyDescent="0.3">
      <c r="A1658" s="3" t="s">
        <v>3957</v>
      </c>
      <c r="B1658" s="4">
        <v>44557</v>
      </c>
      <c r="C1658" s="4">
        <v>60</v>
      </c>
      <c r="D1658" s="4" t="s">
        <v>25</v>
      </c>
      <c r="E1658" s="5" t="s">
        <v>45</v>
      </c>
      <c r="F1658" s="3" t="s">
        <v>3958</v>
      </c>
      <c r="G1658" s="4" t="s">
        <v>86</v>
      </c>
      <c r="H1658" s="3" t="s">
        <v>299</v>
      </c>
      <c r="I1658" s="3" t="s">
        <v>299</v>
      </c>
      <c r="J1658" s="3" t="s">
        <v>89</v>
      </c>
      <c r="K1658" s="3" t="s">
        <v>89</v>
      </c>
      <c r="L1658" s="6" t="s">
        <v>299</v>
      </c>
      <c r="M1658" s="3" t="s">
        <v>184</v>
      </c>
      <c r="N1658" s="3" t="s">
        <v>3959</v>
      </c>
      <c r="O1658" s="3" t="s">
        <v>301</v>
      </c>
      <c r="P1658" s="3" t="s">
        <v>57</v>
      </c>
      <c r="Q1658" s="3" t="s">
        <v>31</v>
      </c>
      <c r="R1658" s="3">
        <v>11</v>
      </c>
      <c r="S1658" s="3">
        <v>7</v>
      </c>
      <c r="T1658" s="3">
        <v>57.1</v>
      </c>
      <c r="U1658" s="3">
        <v>41</v>
      </c>
      <c r="V1658" s="3">
        <v>33</v>
      </c>
      <c r="W1658" s="3">
        <v>24.2</v>
      </c>
      <c r="X1658" s="32">
        <v>122</v>
      </c>
      <c r="Y1658" s="33">
        <v>114</v>
      </c>
      <c r="Z1658" s="3">
        <v>7</v>
      </c>
      <c r="AA1658" s="3">
        <v>13498.08</v>
      </c>
      <c r="AB1658" s="3">
        <v>12612.96</v>
      </c>
      <c r="AC1658" s="3">
        <v>13498.08</v>
      </c>
      <c r="AD1658" s="3">
        <v>12612.96</v>
      </c>
    </row>
    <row r="1659" spans="1:30" x14ac:dyDescent="0.3">
      <c r="A1659" s="3" t="s">
        <v>3963</v>
      </c>
      <c r="B1659" s="4">
        <v>16839</v>
      </c>
      <c r="C1659" s="4">
        <v>36</v>
      </c>
      <c r="D1659" s="4" t="s">
        <v>25</v>
      </c>
      <c r="E1659" s="5">
        <v>42585</v>
      </c>
      <c r="F1659" s="3" t="s">
        <v>3964</v>
      </c>
      <c r="G1659" s="4" t="s">
        <v>86</v>
      </c>
      <c r="H1659" s="3" t="s">
        <v>758</v>
      </c>
      <c r="I1659" s="3" t="s">
        <v>175</v>
      </c>
      <c r="J1659" s="3" t="s">
        <v>146</v>
      </c>
      <c r="K1659" s="3" t="s">
        <v>146</v>
      </c>
      <c r="L1659" s="6" t="s">
        <v>175</v>
      </c>
      <c r="M1659" s="3" t="s">
        <v>176</v>
      </c>
      <c r="N1659" s="3" t="s">
        <v>3965</v>
      </c>
      <c r="O1659" s="3" t="s">
        <v>178</v>
      </c>
      <c r="P1659" s="3" t="s">
        <v>3966</v>
      </c>
      <c r="Q1659" s="3" t="s">
        <v>31</v>
      </c>
      <c r="R1659" s="3">
        <v>2</v>
      </c>
      <c r="S1659" s="3">
        <v>2</v>
      </c>
      <c r="T1659" s="3">
        <v>-25</v>
      </c>
      <c r="U1659" s="3">
        <v>7</v>
      </c>
      <c r="V1659" s="3">
        <v>5</v>
      </c>
      <c r="W1659" s="3">
        <v>55.6</v>
      </c>
      <c r="X1659" s="32">
        <v>34</v>
      </c>
      <c r="Y1659" s="33">
        <v>55</v>
      </c>
      <c r="Z1659" s="3">
        <v>-39.1</v>
      </c>
      <c r="AA1659" s="3">
        <v>13494.6</v>
      </c>
      <c r="AB1659" s="3">
        <v>22157.8</v>
      </c>
      <c r="AC1659" s="3">
        <v>13494.6</v>
      </c>
      <c r="AD1659" s="3">
        <v>22157.8</v>
      </c>
    </row>
    <row r="1660" spans="1:30" x14ac:dyDescent="0.3">
      <c r="A1660" s="3" t="s">
        <v>3967</v>
      </c>
      <c r="B1660" s="4">
        <v>66122</v>
      </c>
      <c r="C1660" s="4">
        <v>24</v>
      </c>
      <c r="D1660" s="4" t="s">
        <v>25</v>
      </c>
      <c r="E1660" s="5" t="s">
        <v>45</v>
      </c>
      <c r="F1660" s="3" t="s">
        <v>3968</v>
      </c>
      <c r="G1660" s="4" t="s">
        <v>86</v>
      </c>
      <c r="H1660" s="3" t="s">
        <v>54</v>
      </c>
      <c r="I1660" s="3" t="s">
        <v>191</v>
      </c>
      <c r="J1660" s="3" t="s">
        <v>146</v>
      </c>
      <c r="K1660" s="3" t="s">
        <v>146</v>
      </c>
      <c r="L1660" s="6" t="s">
        <v>191</v>
      </c>
      <c r="M1660" s="3" t="s">
        <v>211</v>
      </c>
      <c r="N1660" s="3" t="s">
        <v>3969</v>
      </c>
      <c r="O1660" s="3" t="s">
        <v>92</v>
      </c>
      <c r="P1660" s="3" t="s">
        <v>34</v>
      </c>
      <c r="Q1660" s="3" t="s">
        <v>31</v>
      </c>
      <c r="R1660" s="3">
        <v>6</v>
      </c>
      <c r="S1660" s="3">
        <v>4</v>
      </c>
      <c r="T1660" s="3">
        <v>76.2</v>
      </c>
      <c r="U1660" s="3">
        <v>14</v>
      </c>
      <c r="V1660" s="3">
        <v>14</v>
      </c>
      <c r="W1660" s="3">
        <v>1.2</v>
      </c>
      <c r="X1660" s="32">
        <v>48</v>
      </c>
      <c r="Y1660" s="33">
        <v>44</v>
      </c>
      <c r="Z1660" s="3">
        <v>11.1</v>
      </c>
      <c r="AA1660" s="3">
        <v>13469.64</v>
      </c>
      <c r="AB1660" s="3">
        <v>10585.52</v>
      </c>
      <c r="AC1660" s="3">
        <v>13469.64</v>
      </c>
      <c r="AD1660" s="3">
        <v>10585.52</v>
      </c>
    </row>
    <row r="1661" spans="1:30" x14ac:dyDescent="0.3">
      <c r="A1661" s="3" t="s">
        <v>744</v>
      </c>
      <c r="B1661" s="4">
        <v>74737</v>
      </c>
      <c r="C1661" s="4">
        <v>73</v>
      </c>
      <c r="D1661" s="4" t="s">
        <v>25</v>
      </c>
      <c r="E1661" s="5">
        <v>43136</v>
      </c>
      <c r="F1661" s="3" t="s">
        <v>745</v>
      </c>
      <c r="G1661" s="4" t="s">
        <v>86</v>
      </c>
      <c r="H1661" s="3" t="s">
        <v>735</v>
      </c>
      <c r="I1661" s="3" t="s">
        <v>736</v>
      </c>
      <c r="J1661" s="3" t="s">
        <v>736</v>
      </c>
      <c r="K1661" s="3" t="s">
        <v>146</v>
      </c>
      <c r="L1661" s="6" t="s">
        <v>175</v>
      </c>
      <c r="M1661" s="3" t="s">
        <v>184</v>
      </c>
      <c r="N1661" s="3" t="s">
        <v>746</v>
      </c>
      <c r="O1661" s="3" t="s">
        <v>92</v>
      </c>
      <c r="P1661" s="3" t="s">
        <v>747</v>
      </c>
      <c r="Q1661" s="3" t="s">
        <v>31</v>
      </c>
      <c r="R1661" s="3">
        <v>2</v>
      </c>
      <c r="U1661" s="3">
        <v>6</v>
      </c>
      <c r="X1661" s="32">
        <v>39</v>
      </c>
      <c r="Y1661" s="33"/>
      <c r="AA1661" s="3">
        <v>13455.36</v>
      </c>
      <c r="AC1661" s="3">
        <v>13455.36</v>
      </c>
    </row>
    <row r="1662" spans="1:30" x14ac:dyDescent="0.3">
      <c r="A1662" s="3" t="s">
        <v>3970</v>
      </c>
      <c r="B1662" s="4">
        <v>40714</v>
      </c>
      <c r="C1662" s="4">
        <v>108</v>
      </c>
      <c r="D1662" s="4" t="s">
        <v>25</v>
      </c>
      <c r="E1662" s="5" t="s">
        <v>45</v>
      </c>
      <c r="F1662" s="3" t="s">
        <v>3971</v>
      </c>
      <c r="G1662" s="4" t="s">
        <v>86</v>
      </c>
      <c r="H1662" s="3" t="s">
        <v>252</v>
      </c>
      <c r="I1662" s="3" t="s">
        <v>252</v>
      </c>
      <c r="J1662" s="3" t="s">
        <v>104</v>
      </c>
      <c r="K1662" s="3" t="s">
        <v>104</v>
      </c>
      <c r="L1662" s="6" t="s">
        <v>252</v>
      </c>
      <c r="M1662" s="3" t="s">
        <v>184</v>
      </c>
      <c r="N1662" s="3" t="s">
        <v>3972</v>
      </c>
      <c r="O1662" s="3" t="s">
        <v>92</v>
      </c>
      <c r="P1662" s="3" t="s">
        <v>194</v>
      </c>
      <c r="Q1662" s="3" t="s">
        <v>60</v>
      </c>
      <c r="R1662" s="3">
        <v>19</v>
      </c>
      <c r="S1662" s="3">
        <v>11</v>
      </c>
      <c r="T1662" s="3">
        <v>72.7</v>
      </c>
      <c r="U1662" s="3">
        <v>46</v>
      </c>
      <c r="V1662" s="3">
        <v>33</v>
      </c>
      <c r="W1662" s="3">
        <v>39.4</v>
      </c>
      <c r="X1662" s="16">
        <v>223</v>
      </c>
      <c r="Y1662" s="7">
        <v>198</v>
      </c>
      <c r="Z1662" s="3">
        <v>12.6</v>
      </c>
      <c r="AA1662" s="3">
        <v>13422.79</v>
      </c>
      <c r="AB1662" s="3">
        <v>12008.81</v>
      </c>
      <c r="AC1662" s="3">
        <v>16371</v>
      </c>
      <c r="AD1662" s="3">
        <v>14535</v>
      </c>
    </row>
    <row r="1663" spans="1:30" x14ac:dyDescent="0.3">
      <c r="A1663" s="3" t="s">
        <v>514</v>
      </c>
      <c r="B1663" s="4">
        <v>75199</v>
      </c>
      <c r="C1663" s="4">
        <v>41</v>
      </c>
      <c r="D1663" s="4" t="s">
        <v>25</v>
      </c>
      <c r="E1663" s="5">
        <v>43307</v>
      </c>
      <c r="F1663" s="3" t="s">
        <v>515</v>
      </c>
      <c r="G1663" s="4" t="s">
        <v>86</v>
      </c>
      <c r="H1663" s="3" t="s">
        <v>499</v>
      </c>
      <c r="I1663" s="3" t="s">
        <v>232</v>
      </c>
      <c r="J1663" s="3" t="s">
        <v>232</v>
      </c>
      <c r="L1663" s="6" t="s">
        <v>175</v>
      </c>
      <c r="M1663" s="3" t="s">
        <v>176</v>
      </c>
      <c r="N1663" s="3" t="s">
        <v>516</v>
      </c>
      <c r="O1663" s="3" t="s">
        <v>92</v>
      </c>
      <c r="P1663" s="3" t="s">
        <v>517</v>
      </c>
      <c r="Q1663" s="3" t="s">
        <v>60</v>
      </c>
      <c r="R1663" s="3">
        <v>66</v>
      </c>
      <c r="U1663" s="3">
        <v>66</v>
      </c>
      <c r="X1663" s="32">
        <v>66</v>
      </c>
      <c r="Y1663" s="33"/>
      <c r="AA1663" s="3">
        <v>13400.64</v>
      </c>
      <c r="AC1663" s="3">
        <v>13400.64</v>
      </c>
    </row>
    <row r="1664" spans="1:30" x14ac:dyDescent="0.3">
      <c r="A1664" s="3" t="s">
        <v>3976</v>
      </c>
      <c r="B1664" s="4">
        <v>3836</v>
      </c>
      <c r="C1664" s="4">
        <v>76</v>
      </c>
      <c r="D1664" s="4" t="s">
        <v>25</v>
      </c>
      <c r="E1664" s="5" t="s">
        <v>45</v>
      </c>
      <c r="F1664" s="3" t="s">
        <v>3977</v>
      </c>
      <c r="G1664" s="4" t="s">
        <v>86</v>
      </c>
      <c r="H1664" s="3" t="s">
        <v>116</v>
      </c>
      <c r="I1664" s="3" t="s">
        <v>116</v>
      </c>
      <c r="J1664" s="3" t="s">
        <v>116</v>
      </c>
      <c r="K1664" s="3" t="s">
        <v>132</v>
      </c>
      <c r="L1664" s="6" t="s">
        <v>191</v>
      </c>
      <c r="M1664" s="3" t="s">
        <v>211</v>
      </c>
      <c r="N1664" s="3" t="s">
        <v>3978</v>
      </c>
      <c r="O1664" s="3" t="s">
        <v>92</v>
      </c>
      <c r="P1664" s="3" t="s">
        <v>41</v>
      </c>
      <c r="Q1664" s="3" t="s">
        <v>31</v>
      </c>
      <c r="S1664" s="3">
        <v>5</v>
      </c>
      <c r="T1664" s="3">
        <v>-100</v>
      </c>
      <c r="U1664" s="3">
        <v>14</v>
      </c>
      <c r="V1664" s="3">
        <v>23</v>
      </c>
      <c r="W1664" s="3">
        <v>-38</v>
      </c>
      <c r="X1664" s="32">
        <v>43</v>
      </c>
      <c r="Y1664" s="33">
        <v>58</v>
      </c>
      <c r="Z1664" s="3">
        <v>-25.5</v>
      </c>
      <c r="AA1664" s="3">
        <v>13395.72</v>
      </c>
      <c r="AB1664" s="3">
        <v>17890.560000000001</v>
      </c>
      <c r="AC1664" s="3">
        <v>13890.72</v>
      </c>
      <c r="AD1664" s="3">
        <v>18655.560000000001</v>
      </c>
    </row>
    <row r="1665" spans="1:30" x14ac:dyDescent="0.3">
      <c r="A1665" s="3" t="s">
        <v>4003</v>
      </c>
      <c r="B1665" s="4">
        <v>33983</v>
      </c>
      <c r="C1665" s="4">
        <v>88</v>
      </c>
      <c r="D1665" s="4" t="s">
        <v>25</v>
      </c>
      <c r="E1665" s="5" t="s">
        <v>45</v>
      </c>
      <c r="F1665" s="3" t="s">
        <v>4004</v>
      </c>
      <c r="G1665" s="4" t="s">
        <v>86</v>
      </c>
      <c r="H1665" s="3" t="s">
        <v>252</v>
      </c>
      <c r="I1665" s="3" t="s">
        <v>252</v>
      </c>
      <c r="J1665" s="3" t="s">
        <v>132</v>
      </c>
      <c r="K1665" s="3" t="s">
        <v>132</v>
      </c>
      <c r="L1665" s="6" t="s">
        <v>252</v>
      </c>
      <c r="M1665" s="3" t="s">
        <v>184</v>
      </c>
      <c r="N1665" s="3" t="s">
        <v>4005</v>
      </c>
      <c r="O1665" s="3" t="s">
        <v>311</v>
      </c>
      <c r="P1665" s="3" t="s">
        <v>51</v>
      </c>
      <c r="Q1665" s="3" t="s">
        <v>31</v>
      </c>
      <c r="R1665" s="3">
        <v>5</v>
      </c>
      <c r="S1665" s="3">
        <v>5</v>
      </c>
      <c r="T1665" s="3">
        <v>-9.5</v>
      </c>
      <c r="U1665" s="3">
        <v>21</v>
      </c>
      <c r="V1665" s="3">
        <v>27</v>
      </c>
      <c r="W1665" s="3">
        <v>-21.3</v>
      </c>
      <c r="X1665" s="32">
        <v>73</v>
      </c>
      <c r="Y1665" s="33">
        <v>87</v>
      </c>
      <c r="Z1665" s="3">
        <v>-16</v>
      </c>
      <c r="AA1665" s="3">
        <v>13355.85</v>
      </c>
      <c r="AB1665" s="3">
        <v>16567.05</v>
      </c>
      <c r="AC1665" s="3">
        <v>14195.85</v>
      </c>
      <c r="AD1665" s="3">
        <v>16909.05</v>
      </c>
    </row>
    <row r="1666" spans="1:30" x14ac:dyDescent="0.3">
      <c r="A1666" s="3" t="s">
        <v>4012</v>
      </c>
      <c r="B1666" s="4">
        <v>31469</v>
      </c>
      <c r="C1666" s="4">
        <v>80</v>
      </c>
      <c r="D1666" s="4" t="s">
        <v>25</v>
      </c>
      <c r="E1666" s="5" t="s">
        <v>45</v>
      </c>
      <c r="F1666" s="3" t="s">
        <v>4013</v>
      </c>
      <c r="G1666" s="4" t="s">
        <v>86</v>
      </c>
      <c r="H1666" s="3" t="s">
        <v>153</v>
      </c>
      <c r="I1666" s="3" t="s">
        <v>153</v>
      </c>
      <c r="J1666" s="3" t="s">
        <v>89</v>
      </c>
      <c r="K1666" s="3" t="s">
        <v>89</v>
      </c>
      <c r="L1666" s="6" t="s">
        <v>153</v>
      </c>
      <c r="M1666" s="3" t="s">
        <v>154</v>
      </c>
      <c r="N1666" s="3" t="s">
        <v>4014</v>
      </c>
      <c r="O1666" s="3" t="s">
        <v>156</v>
      </c>
      <c r="P1666" s="3" t="s">
        <v>26</v>
      </c>
      <c r="Q1666" s="3" t="s">
        <v>27</v>
      </c>
      <c r="R1666" s="3">
        <v>8</v>
      </c>
      <c r="S1666" s="3">
        <v>7</v>
      </c>
      <c r="T1666" s="3">
        <v>7.1</v>
      </c>
      <c r="U1666" s="3">
        <v>25</v>
      </c>
      <c r="V1666" s="3">
        <v>33</v>
      </c>
      <c r="W1666" s="3">
        <v>-23</v>
      </c>
      <c r="X1666" s="32">
        <v>98</v>
      </c>
      <c r="Y1666" s="33">
        <v>141</v>
      </c>
      <c r="Z1666" s="3">
        <v>-30.7</v>
      </c>
      <c r="AA1666" s="3">
        <v>13351.68</v>
      </c>
      <c r="AB1666" s="3">
        <v>19261.439999999999</v>
      </c>
      <c r="AC1666" s="3">
        <v>13351.68</v>
      </c>
      <c r="AD1666" s="3">
        <v>19261.439999999999</v>
      </c>
    </row>
    <row r="1667" spans="1:30" x14ac:dyDescent="0.3">
      <c r="A1667" s="3" t="s">
        <v>4030</v>
      </c>
      <c r="B1667" s="4">
        <v>24418</v>
      </c>
      <c r="C1667" s="4">
        <v>32</v>
      </c>
      <c r="D1667" s="4" t="s">
        <v>25</v>
      </c>
      <c r="E1667" s="5" t="s">
        <v>45</v>
      </c>
      <c r="F1667" s="3" t="s">
        <v>4031</v>
      </c>
      <c r="G1667" s="4" t="s">
        <v>86</v>
      </c>
      <c r="H1667" s="3" t="s">
        <v>711</v>
      </c>
      <c r="I1667" s="3" t="s">
        <v>175</v>
      </c>
      <c r="J1667" s="3" t="s">
        <v>104</v>
      </c>
      <c r="K1667" s="3" t="s">
        <v>104</v>
      </c>
      <c r="L1667" s="6" t="s">
        <v>175</v>
      </c>
      <c r="M1667" s="3" t="s">
        <v>712</v>
      </c>
      <c r="N1667" s="3" t="s">
        <v>4032</v>
      </c>
      <c r="O1667" s="3" t="s">
        <v>178</v>
      </c>
      <c r="P1667" s="3" t="s">
        <v>194</v>
      </c>
      <c r="Q1667" s="3" t="s">
        <v>60</v>
      </c>
      <c r="R1667" s="3">
        <v>14</v>
      </c>
      <c r="S1667" s="3">
        <v>9</v>
      </c>
      <c r="T1667" s="3">
        <v>50</v>
      </c>
      <c r="U1667" s="3">
        <v>48</v>
      </c>
      <c r="V1667" s="3">
        <v>47</v>
      </c>
      <c r="W1667" s="3">
        <v>2.5</v>
      </c>
      <c r="X1667" s="32">
        <v>247</v>
      </c>
      <c r="Y1667" s="33">
        <v>221</v>
      </c>
      <c r="Z1667" s="3">
        <v>11.8</v>
      </c>
      <c r="AA1667" s="3">
        <v>13319.81</v>
      </c>
      <c r="AB1667" s="3">
        <v>12277.83</v>
      </c>
      <c r="AC1667" s="3">
        <v>14243.81</v>
      </c>
      <c r="AD1667" s="3">
        <v>13177.83</v>
      </c>
    </row>
    <row r="1668" spans="1:30" x14ac:dyDescent="0.3">
      <c r="A1668" s="3" t="s">
        <v>4033</v>
      </c>
      <c r="B1668" s="4">
        <v>63086</v>
      </c>
      <c r="C1668" s="4">
        <v>122</v>
      </c>
      <c r="D1668" s="4" t="s">
        <v>25</v>
      </c>
      <c r="E1668" s="5" t="s">
        <v>45</v>
      </c>
      <c r="F1668" s="3" t="s">
        <v>4034</v>
      </c>
      <c r="G1668" s="4" t="s">
        <v>86</v>
      </c>
      <c r="H1668" s="3" t="s">
        <v>116</v>
      </c>
      <c r="I1668" s="3" t="s">
        <v>116</v>
      </c>
      <c r="J1668" s="3" t="s">
        <v>116</v>
      </c>
      <c r="K1668" s="3" t="s">
        <v>89</v>
      </c>
      <c r="L1668" s="6" t="s">
        <v>116</v>
      </c>
      <c r="M1668" s="3" t="s">
        <v>4035</v>
      </c>
      <c r="N1668" s="3" t="s">
        <v>4036</v>
      </c>
      <c r="O1668" s="3" t="s">
        <v>119</v>
      </c>
      <c r="P1668" s="3" t="s">
        <v>213</v>
      </c>
      <c r="Q1668" s="3" t="s">
        <v>31</v>
      </c>
      <c r="R1668" s="3">
        <v>32</v>
      </c>
      <c r="S1668" s="3">
        <v>24</v>
      </c>
      <c r="T1668" s="3">
        <v>35.1</v>
      </c>
      <c r="U1668" s="3">
        <v>85</v>
      </c>
      <c r="V1668" s="3">
        <v>91</v>
      </c>
      <c r="W1668" s="3">
        <v>-6.1</v>
      </c>
      <c r="X1668" s="32">
        <v>293</v>
      </c>
      <c r="Y1668" s="33">
        <v>399</v>
      </c>
      <c r="Z1668" s="3">
        <v>-26.6</v>
      </c>
      <c r="AA1668" s="3">
        <v>13318.06</v>
      </c>
      <c r="AB1668" s="3">
        <v>18135.150000000001</v>
      </c>
      <c r="AC1668" s="3">
        <v>13318.06</v>
      </c>
      <c r="AD1668" s="3">
        <v>18135.150000000001</v>
      </c>
    </row>
    <row r="1669" spans="1:30" x14ac:dyDescent="0.3">
      <c r="A1669" s="3" t="s">
        <v>4037</v>
      </c>
      <c r="B1669" s="4">
        <v>24396</v>
      </c>
      <c r="C1669" s="4">
        <v>61</v>
      </c>
      <c r="D1669" s="4" t="s">
        <v>25</v>
      </c>
      <c r="E1669" s="5" t="s">
        <v>45</v>
      </c>
      <c r="F1669" s="3" t="s">
        <v>4038</v>
      </c>
      <c r="G1669" s="4" t="s">
        <v>86</v>
      </c>
      <c r="H1669" s="3" t="s">
        <v>711</v>
      </c>
      <c r="I1669" s="3" t="s">
        <v>175</v>
      </c>
      <c r="J1669" s="3" t="s">
        <v>104</v>
      </c>
      <c r="K1669" s="3" t="s">
        <v>104</v>
      </c>
      <c r="L1669" s="6" t="s">
        <v>175</v>
      </c>
      <c r="M1669" s="3" t="s">
        <v>176</v>
      </c>
      <c r="N1669" s="3" t="s">
        <v>4039</v>
      </c>
      <c r="O1669" s="3" t="s">
        <v>178</v>
      </c>
      <c r="P1669" s="3" t="s">
        <v>55</v>
      </c>
      <c r="Q1669" s="3" t="s">
        <v>31</v>
      </c>
      <c r="R1669" s="3">
        <v>19</v>
      </c>
      <c r="S1669" s="3">
        <v>16</v>
      </c>
      <c r="T1669" s="3">
        <v>22.6</v>
      </c>
      <c r="U1669" s="3">
        <v>52</v>
      </c>
      <c r="V1669" s="3">
        <v>50</v>
      </c>
      <c r="W1669" s="3">
        <v>5.2</v>
      </c>
      <c r="X1669" s="32">
        <v>213</v>
      </c>
      <c r="Y1669" s="33">
        <v>246</v>
      </c>
      <c r="Z1669" s="3">
        <v>-13.4</v>
      </c>
      <c r="AA1669" s="3">
        <v>13299.96</v>
      </c>
      <c r="AB1669" s="3">
        <v>15341.64</v>
      </c>
      <c r="AC1669" s="3">
        <v>13299.96</v>
      </c>
      <c r="AD1669" s="3">
        <v>15341.64</v>
      </c>
    </row>
    <row r="1670" spans="1:30" x14ac:dyDescent="0.3">
      <c r="A1670" s="3" t="s">
        <v>4040</v>
      </c>
      <c r="B1670" s="4">
        <v>38083</v>
      </c>
      <c r="C1670" s="4">
        <v>33</v>
      </c>
      <c r="D1670" s="4" t="s">
        <v>25</v>
      </c>
      <c r="E1670" s="5" t="s">
        <v>45</v>
      </c>
      <c r="F1670" s="3" t="s">
        <v>4041</v>
      </c>
      <c r="G1670" s="4" t="s">
        <v>86</v>
      </c>
      <c r="H1670" s="3" t="s">
        <v>252</v>
      </c>
      <c r="I1670" s="3" t="s">
        <v>252</v>
      </c>
      <c r="J1670" s="3" t="s">
        <v>104</v>
      </c>
      <c r="K1670" s="3" t="s">
        <v>104</v>
      </c>
      <c r="L1670" s="6" t="s">
        <v>252</v>
      </c>
      <c r="M1670" s="3" t="s">
        <v>154</v>
      </c>
      <c r="N1670" s="3" t="s">
        <v>4042</v>
      </c>
      <c r="O1670" s="3" t="s">
        <v>311</v>
      </c>
      <c r="P1670" s="3" t="s">
        <v>194</v>
      </c>
      <c r="Q1670" s="3" t="s">
        <v>31</v>
      </c>
      <c r="R1670" s="3">
        <v>12</v>
      </c>
      <c r="S1670" s="3">
        <v>2</v>
      </c>
      <c r="T1670" s="3">
        <v>444.5</v>
      </c>
      <c r="U1670" s="3">
        <v>36</v>
      </c>
      <c r="V1670" s="3">
        <v>19</v>
      </c>
      <c r="W1670" s="3">
        <v>88.7</v>
      </c>
      <c r="X1670" s="16">
        <v>159</v>
      </c>
      <c r="Y1670" s="7">
        <v>108</v>
      </c>
      <c r="Z1670" s="3">
        <v>47.9</v>
      </c>
      <c r="AA1670" s="3">
        <v>13266.35</v>
      </c>
      <c r="AB1670" s="3">
        <v>8970.65</v>
      </c>
      <c r="AC1670" s="3">
        <v>13266.35</v>
      </c>
      <c r="AD1670" s="3">
        <v>8970.65</v>
      </c>
    </row>
    <row r="1671" spans="1:30" x14ac:dyDescent="0.3">
      <c r="A1671" s="3" t="s">
        <v>4043</v>
      </c>
      <c r="B1671" s="4">
        <v>31356</v>
      </c>
      <c r="C1671" s="4">
        <v>75</v>
      </c>
      <c r="D1671" s="4" t="s">
        <v>25</v>
      </c>
      <c r="E1671" s="5" t="s">
        <v>45</v>
      </c>
      <c r="F1671" s="3" t="s">
        <v>4044</v>
      </c>
      <c r="G1671" s="4" t="s">
        <v>86</v>
      </c>
      <c r="H1671" s="3" t="s">
        <v>153</v>
      </c>
      <c r="I1671" s="3" t="s">
        <v>153</v>
      </c>
      <c r="J1671" s="3" t="s">
        <v>104</v>
      </c>
      <c r="K1671" s="3" t="s">
        <v>104</v>
      </c>
      <c r="L1671" s="6" t="s">
        <v>153</v>
      </c>
      <c r="M1671" s="3" t="s">
        <v>154</v>
      </c>
      <c r="N1671" s="3" t="s">
        <v>4045</v>
      </c>
      <c r="O1671" s="3" t="s">
        <v>156</v>
      </c>
      <c r="P1671" s="3" t="s">
        <v>194</v>
      </c>
      <c r="Q1671" s="3" t="s">
        <v>60</v>
      </c>
      <c r="R1671" s="3">
        <v>16</v>
      </c>
      <c r="S1671" s="3">
        <v>18</v>
      </c>
      <c r="T1671" s="3">
        <v>-11.1</v>
      </c>
      <c r="U1671" s="3">
        <v>43</v>
      </c>
      <c r="V1671" s="3">
        <v>53</v>
      </c>
      <c r="W1671" s="3">
        <v>-18.899999999999999</v>
      </c>
      <c r="X1671" s="32">
        <v>206</v>
      </c>
      <c r="Y1671" s="33">
        <v>254</v>
      </c>
      <c r="Z1671" s="3">
        <v>-18.8</v>
      </c>
      <c r="AA1671" s="3">
        <v>13251.95</v>
      </c>
      <c r="AB1671" s="3">
        <v>16328.2</v>
      </c>
      <c r="AC1671" s="3">
        <v>13251.95</v>
      </c>
      <c r="AD1671" s="3">
        <v>16328.2</v>
      </c>
    </row>
    <row r="1672" spans="1:30" x14ac:dyDescent="0.3">
      <c r="A1672" s="3" t="s">
        <v>4046</v>
      </c>
      <c r="B1672" s="4">
        <v>43565</v>
      </c>
      <c r="C1672" s="4">
        <v>64</v>
      </c>
      <c r="D1672" s="4" t="s">
        <v>25</v>
      </c>
      <c r="E1672" s="5">
        <v>42843</v>
      </c>
      <c r="F1672" s="3" t="s">
        <v>4047</v>
      </c>
      <c r="G1672" s="4" t="s">
        <v>86</v>
      </c>
      <c r="H1672" s="3" t="s">
        <v>299</v>
      </c>
      <c r="I1672" s="3" t="s">
        <v>299</v>
      </c>
      <c r="J1672" s="3" t="s">
        <v>89</v>
      </c>
      <c r="K1672" s="3" t="s">
        <v>89</v>
      </c>
      <c r="L1672" s="6" t="s">
        <v>299</v>
      </c>
      <c r="M1672" s="3" t="s">
        <v>445</v>
      </c>
      <c r="N1672" s="3" t="s">
        <v>4048</v>
      </c>
      <c r="O1672" s="3" t="s">
        <v>301</v>
      </c>
      <c r="P1672" s="3" t="s">
        <v>194</v>
      </c>
      <c r="Q1672" s="3" t="s">
        <v>60</v>
      </c>
      <c r="R1672" s="3">
        <v>11</v>
      </c>
      <c r="S1672" s="3">
        <v>15</v>
      </c>
      <c r="T1672" s="3">
        <v>-26.7</v>
      </c>
      <c r="U1672" s="3">
        <v>37</v>
      </c>
      <c r="V1672" s="3">
        <v>27</v>
      </c>
      <c r="W1672" s="3">
        <v>37</v>
      </c>
      <c r="X1672" s="32">
        <v>163</v>
      </c>
      <c r="Y1672" s="33">
        <v>245</v>
      </c>
      <c r="Z1672" s="3">
        <v>-33.5</v>
      </c>
      <c r="AA1672" s="3">
        <v>13241.52</v>
      </c>
      <c r="AB1672" s="3">
        <v>20344.8</v>
      </c>
      <c r="AC1672" s="3">
        <v>13535.52</v>
      </c>
      <c r="AD1672" s="3">
        <v>20344.8</v>
      </c>
    </row>
    <row r="1673" spans="1:30" x14ac:dyDescent="0.3">
      <c r="A1673" s="3" t="s">
        <v>4288</v>
      </c>
      <c r="B1673" s="4">
        <v>27114</v>
      </c>
      <c r="C1673" s="4">
        <v>28</v>
      </c>
      <c r="D1673" s="4" t="s">
        <v>25</v>
      </c>
      <c r="E1673" s="5" t="s">
        <v>45</v>
      </c>
      <c r="F1673" s="3" t="s">
        <v>4289</v>
      </c>
      <c r="G1673" s="4" t="s">
        <v>86</v>
      </c>
      <c r="H1673" s="3" t="s">
        <v>735</v>
      </c>
      <c r="I1673" s="3" t="s">
        <v>736</v>
      </c>
      <c r="J1673" s="3" t="s">
        <v>736</v>
      </c>
      <c r="K1673" s="3" t="s">
        <v>146</v>
      </c>
      <c r="L1673" s="6" t="s">
        <v>175</v>
      </c>
      <c r="M1673" s="3" t="s">
        <v>176</v>
      </c>
      <c r="N1673" s="3" t="s">
        <v>4290</v>
      </c>
      <c r="O1673" s="3" t="s">
        <v>178</v>
      </c>
      <c r="P1673" s="3" t="s">
        <v>55</v>
      </c>
      <c r="Q1673" s="3" t="s">
        <v>31</v>
      </c>
      <c r="R1673" s="3">
        <v>2</v>
      </c>
      <c r="S1673" s="3">
        <v>1</v>
      </c>
      <c r="T1673" s="3">
        <v>50</v>
      </c>
      <c r="U1673" s="3">
        <v>5</v>
      </c>
      <c r="V1673" s="3">
        <v>3</v>
      </c>
      <c r="W1673" s="3">
        <v>100</v>
      </c>
      <c r="X1673" s="32">
        <v>30</v>
      </c>
      <c r="Y1673" s="33">
        <v>13</v>
      </c>
      <c r="Z1673" s="3">
        <v>126.9</v>
      </c>
      <c r="AA1673" s="3">
        <v>13193.82</v>
      </c>
      <c r="AB1673" s="3">
        <v>5776.68</v>
      </c>
      <c r="AC1673" s="3">
        <v>13193.82</v>
      </c>
      <c r="AD1673" s="3">
        <v>5776.68</v>
      </c>
    </row>
    <row r="1674" spans="1:30" x14ac:dyDescent="0.3">
      <c r="A1674" s="3" t="s">
        <v>4052</v>
      </c>
      <c r="B1674" s="4">
        <v>56846</v>
      </c>
      <c r="C1674" s="4">
        <v>75</v>
      </c>
      <c r="D1674" s="4" t="s">
        <v>25</v>
      </c>
      <c r="E1674" s="5" t="s">
        <v>45</v>
      </c>
      <c r="F1674" s="3" t="s">
        <v>4053</v>
      </c>
      <c r="G1674" s="4" t="s">
        <v>86</v>
      </c>
      <c r="H1674" s="3" t="s">
        <v>299</v>
      </c>
      <c r="I1674" s="3" t="s">
        <v>116</v>
      </c>
      <c r="J1674" s="3" t="s">
        <v>116</v>
      </c>
      <c r="K1674" s="3" t="s">
        <v>132</v>
      </c>
      <c r="L1674" s="6" t="s">
        <v>116</v>
      </c>
      <c r="M1674" s="3" t="s">
        <v>947</v>
      </c>
      <c r="N1674" s="3" t="s">
        <v>4054</v>
      </c>
      <c r="O1674" s="3" t="s">
        <v>119</v>
      </c>
      <c r="P1674" s="3" t="s">
        <v>63</v>
      </c>
      <c r="Q1674" s="3" t="s">
        <v>31</v>
      </c>
      <c r="R1674" s="3">
        <v>19</v>
      </c>
      <c r="S1674" s="3">
        <v>20</v>
      </c>
      <c r="T1674" s="3">
        <v>-5.9</v>
      </c>
      <c r="U1674" s="3">
        <v>57</v>
      </c>
      <c r="V1674" s="3">
        <v>58</v>
      </c>
      <c r="W1674" s="3">
        <v>-2</v>
      </c>
      <c r="X1674" s="32">
        <v>214</v>
      </c>
      <c r="Y1674" s="33">
        <v>229</v>
      </c>
      <c r="Z1674" s="3">
        <v>-6.6</v>
      </c>
      <c r="AA1674" s="3">
        <v>13165.02</v>
      </c>
      <c r="AB1674" s="3">
        <v>14088.25</v>
      </c>
      <c r="AC1674" s="3">
        <v>13165.02</v>
      </c>
      <c r="AD1674" s="3">
        <v>14088.25</v>
      </c>
    </row>
    <row r="1675" spans="1:30" x14ac:dyDescent="0.3">
      <c r="A1675" s="3" t="s">
        <v>4055</v>
      </c>
      <c r="B1675" s="4">
        <v>39808</v>
      </c>
      <c r="C1675" s="4">
        <v>81</v>
      </c>
      <c r="D1675" s="4" t="s">
        <v>25</v>
      </c>
      <c r="E1675" s="5" t="s">
        <v>45</v>
      </c>
      <c r="F1675" s="3" t="s">
        <v>4056</v>
      </c>
      <c r="G1675" s="4" t="s">
        <v>86</v>
      </c>
      <c r="H1675" s="3" t="s">
        <v>252</v>
      </c>
      <c r="I1675" s="3" t="s">
        <v>252</v>
      </c>
      <c r="J1675" s="3" t="s">
        <v>104</v>
      </c>
      <c r="K1675" s="3" t="s">
        <v>104</v>
      </c>
      <c r="L1675" s="6" t="s">
        <v>252</v>
      </c>
      <c r="M1675" s="3" t="s">
        <v>184</v>
      </c>
      <c r="N1675" s="3" t="s">
        <v>4057</v>
      </c>
      <c r="O1675" s="3" t="s">
        <v>92</v>
      </c>
      <c r="P1675" s="3" t="s">
        <v>194</v>
      </c>
      <c r="Q1675" s="3" t="s">
        <v>60</v>
      </c>
      <c r="R1675" s="3">
        <v>16</v>
      </c>
      <c r="S1675" s="3">
        <v>9</v>
      </c>
      <c r="T1675" s="3">
        <v>71.400000000000006</v>
      </c>
      <c r="U1675" s="3">
        <v>46</v>
      </c>
      <c r="V1675" s="3">
        <v>43</v>
      </c>
      <c r="W1675" s="3">
        <v>6.1</v>
      </c>
      <c r="X1675" s="16">
        <v>159</v>
      </c>
      <c r="Y1675" s="7">
        <v>317</v>
      </c>
      <c r="Z1675" s="3">
        <v>-49.9</v>
      </c>
      <c r="AA1675" s="3">
        <v>13133.92</v>
      </c>
      <c r="AB1675" s="3">
        <v>16871.73</v>
      </c>
      <c r="AC1675" s="3">
        <v>13133.92</v>
      </c>
      <c r="AD1675" s="3">
        <v>16871.73</v>
      </c>
    </row>
    <row r="1676" spans="1:30" x14ac:dyDescent="0.3">
      <c r="A1676" s="3" t="s">
        <v>562</v>
      </c>
      <c r="B1676" s="4">
        <v>35870</v>
      </c>
      <c r="C1676" s="4">
        <v>71</v>
      </c>
      <c r="D1676" s="4" t="s">
        <v>25</v>
      </c>
      <c r="E1676" s="5">
        <v>42996</v>
      </c>
      <c r="F1676" s="3" t="s">
        <v>563</v>
      </c>
      <c r="G1676" s="4" t="s">
        <v>86</v>
      </c>
      <c r="H1676" s="3" t="s">
        <v>252</v>
      </c>
      <c r="I1676" s="3" t="s">
        <v>252</v>
      </c>
      <c r="J1676" s="3" t="s">
        <v>89</v>
      </c>
      <c r="K1676" s="3" t="s">
        <v>89</v>
      </c>
      <c r="L1676" s="6" t="s">
        <v>252</v>
      </c>
      <c r="M1676" s="3" t="s">
        <v>154</v>
      </c>
      <c r="N1676" s="3" t="s">
        <v>564</v>
      </c>
      <c r="O1676" s="3" t="s">
        <v>311</v>
      </c>
      <c r="P1676" s="3" t="s">
        <v>194</v>
      </c>
      <c r="Q1676" s="3" t="s">
        <v>60</v>
      </c>
      <c r="R1676" s="3">
        <v>8</v>
      </c>
      <c r="S1676" s="3">
        <v>100</v>
      </c>
      <c r="T1676" s="3">
        <v>-92</v>
      </c>
      <c r="U1676" s="3">
        <v>31</v>
      </c>
      <c r="V1676" s="3">
        <v>100</v>
      </c>
      <c r="W1676" s="3">
        <v>-69</v>
      </c>
      <c r="X1676" s="32">
        <v>167</v>
      </c>
      <c r="Y1676" s="33">
        <v>100</v>
      </c>
      <c r="Z1676" s="3">
        <v>66.900000000000006</v>
      </c>
      <c r="AA1676" s="3">
        <v>13103.08</v>
      </c>
      <c r="AB1676" s="3">
        <v>8304</v>
      </c>
      <c r="AC1676" s="3">
        <v>13860.76</v>
      </c>
      <c r="AD1676" s="3">
        <v>8304</v>
      </c>
    </row>
    <row r="1677" spans="1:30" x14ac:dyDescent="0.3">
      <c r="A1677" s="3" t="s">
        <v>4058</v>
      </c>
      <c r="B1677" s="4">
        <v>20116</v>
      </c>
      <c r="C1677" s="4">
        <v>31</v>
      </c>
      <c r="D1677" s="4" t="s">
        <v>25</v>
      </c>
      <c r="E1677" s="5">
        <v>42516</v>
      </c>
      <c r="F1677" s="3" t="s">
        <v>4059</v>
      </c>
      <c r="G1677" s="4" t="s">
        <v>86</v>
      </c>
      <c r="H1677" s="3" t="s">
        <v>758</v>
      </c>
      <c r="I1677" s="3" t="s">
        <v>175</v>
      </c>
      <c r="J1677" s="3" t="s">
        <v>146</v>
      </c>
      <c r="K1677" s="3" t="s">
        <v>146</v>
      </c>
      <c r="L1677" s="6" t="s">
        <v>175</v>
      </c>
      <c r="M1677" s="3" t="s">
        <v>176</v>
      </c>
      <c r="N1677" s="3" t="s">
        <v>4060</v>
      </c>
      <c r="O1677" s="3" t="s">
        <v>178</v>
      </c>
      <c r="P1677" s="3" t="s">
        <v>57</v>
      </c>
      <c r="Q1677" s="3" t="s">
        <v>31</v>
      </c>
      <c r="R1677" s="3">
        <v>1</v>
      </c>
      <c r="S1677" s="3">
        <v>5</v>
      </c>
      <c r="T1677" s="3">
        <v>-80</v>
      </c>
      <c r="U1677" s="3">
        <v>5</v>
      </c>
      <c r="V1677" s="3">
        <v>11</v>
      </c>
      <c r="W1677" s="3">
        <v>-54.5</v>
      </c>
      <c r="X1677" s="32">
        <v>43</v>
      </c>
      <c r="Y1677" s="33">
        <v>101</v>
      </c>
      <c r="Z1677" s="3">
        <v>-57.4</v>
      </c>
      <c r="AA1677" s="3">
        <v>13096.08</v>
      </c>
      <c r="AB1677" s="3">
        <v>25152.47</v>
      </c>
      <c r="AC1677" s="3">
        <v>13096.08</v>
      </c>
      <c r="AD1677" s="3">
        <v>25152.47</v>
      </c>
    </row>
    <row r="1678" spans="1:30" x14ac:dyDescent="0.3">
      <c r="A1678" s="3" t="s">
        <v>4061</v>
      </c>
      <c r="B1678" s="4">
        <v>89834</v>
      </c>
      <c r="C1678" s="4">
        <v>55</v>
      </c>
      <c r="D1678" s="4" t="s">
        <v>25</v>
      </c>
      <c r="E1678" s="5">
        <v>42923</v>
      </c>
      <c r="F1678" s="3" t="s">
        <v>4062</v>
      </c>
      <c r="G1678" s="4" t="s">
        <v>86</v>
      </c>
      <c r="H1678" s="3" t="s">
        <v>245</v>
      </c>
      <c r="I1678" s="3" t="s">
        <v>245</v>
      </c>
      <c r="J1678" s="3" t="s">
        <v>132</v>
      </c>
      <c r="K1678" s="3" t="s">
        <v>132</v>
      </c>
      <c r="L1678" s="6" t="s">
        <v>245</v>
      </c>
      <c r="M1678" s="3" t="s">
        <v>246</v>
      </c>
      <c r="N1678" s="3" t="s">
        <v>4063</v>
      </c>
      <c r="O1678" s="3" t="s">
        <v>248</v>
      </c>
      <c r="P1678" s="3" t="s">
        <v>57</v>
      </c>
      <c r="Q1678" s="3" t="s">
        <v>31</v>
      </c>
      <c r="R1678" s="3">
        <v>13</v>
      </c>
      <c r="S1678" s="3">
        <v>10</v>
      </c>
      <c r="T1678" s="3">
        <v>32.799999999999997</v>
      </c>
      <c r="U1678" s="3">
        <v>30</v>
      </c>
      <c r="V1678" s="3">
        <v>24</v>
      </c>
      <c r="W1678" s="3">
        <v>27.4</v>
      </c>
      <c r="X1678" s="32">
        <v>77</v>
      </c>
      <c r="Y1678" s="33">
        <v>93</v>
      </c>
      <c r="Z1678" s="3">
        <v>-17.600000000000001</v>
      </c>
      <c r="AA1678" s="3">
        <v>13090.68</v>
      </c>
      <c r="AB1678" s="3">
        <v>16150.77</v>
      </c>
      <c r="AC1678" s="3">
        <v>13090.68</v>
      </c>
      <c r="AD1678" s="3">
        <v>16150.77</v>
      </c>
    </row>
    <row r="1679" spans="1:30" x14ac:dyDescent="0.3">
      <c r="A1679" s="3" t="s">
        <v>4064</v>
      </c>
      <c r="B1679" s="4">
        <v>82840</v>
      </c>
      <c r="C1679" s="4">
        <v>59</v>
      </c>
      <c r="D1679" s="4" t="s">
        <v>25</v>
      </c>
      <c r="E1679" s="5" t="s">
        <v>45</v>
      </c>
      <c r="F1679" s="3" t="s">
        <v>4065</v>
      </c>
      <c r="G1679" s="4" t="s">
        <v>86</v>
      </c>
      <c r="H1679" s="3" t="s">
        <v>54</v>
      </c>
      <c r="I1679" s="3" t="s">
        <v>191</v>
      </c>
      <c r="J1679" s="3" t="s">
        <v>89</v>
      </c>
      <c r="K1679" s="3" t="s">
        <v>89</v>
      </c>
      <c r="L1679" s="6" t="s">
        <v>191</v>
      </c>
      <c r="M1679" s="3" t="s">
        <v>272</v>
      </c>
      <c r="N1679" s="3" t="s">
        <v>4066</v>
      </c>
      <c r="O1679" s="3" t="s">
        <v>92</v>
      </c>
      <c r="P1679" s="3" t="s">
        <v>57</v>
      </c>
      <c r="Q1679" s="3" t="s">
        <v>31</v>
      </c>
      <c r="R1679" s="3">
        <v>19</v>
      </c>
      <c r="S1679" s="3">
        <v>18</v>
      </c>
      <c r="T1679" s="3">
        <v>5.6</v>
      </c>
      <c r="U1679" s="3">
        <v>36</v>
      </c>
      <c r="V1679" s="3">
        <v>45</v>
      </c>
      <c r="W1679" s="3">
        <v>-20</v>
      </c>
      <c r="X1679" s="32">
        <v>130</v>
      </c>
      <c r="Y1679" s="33">
        <v>130</v>
      </c>
      <c r="Z1679" s="3">
        <v>0.1</v>
      </c>
      <c r="AA1679" s="3">
        <v>13070.33</v>
      </c>
      <c r="AB1679" s="3">
        <v>13182</v>
      </c>
      <c r="AC1679" s="3">
        <v>13190.45</v>
      </c>
      <c r="AD1679" s="3">
        <v>13182</v>
      </c>
    </row>
    <row r="1680" spans="1:30" x14ac:dyDescent="0.3">
      <c r="A1680" s="3" t="s">
        <v>4067</v>
      </c>
      <c r="B1680" s="4">
        <v>80058</v>
      </c>
      <c r="C1680" s="4">
        <v>122</v>
      </c>
      <c r="D1680" s="4" t="s">
        <v>25</v>
      </c>
      <c r="E1680" s="5" t="s">
        <v>45</v>
      </c>
      <c r="F1680" s="3" t="s">
        <v>4068</v>
      </c>
      <c r="G1680" s="4" t="s">
        <v>86</v>
      </c>
      <c r="H1680" s="3" t="s">
        <v>116</v>
      </c>
      <c r="I1680" s="3" t="s">
        <v>116</v>
      </c>
      <c r="J1680" s="3" t="s">
        <v>116</v>
      </c>
      <c r="K1680" s="3" t="s">
        <v>104</v>
      </c>
      <c r="L1680" s="6" t="s">
        <v>116</v>
      </c>
      <c r="M1680" s="3" t="s">
        <v>989</v>
      </c>
      <c r="N1680" s="3" t="s">
        <v>4069</v>
      </c>
      <c r="O1680" s="3" t="s">
        <v>119</v>
      </c>
      <c r="P1680" s="3" t="s">
        <v>213</v>
      </c>
      <c r="Q1680" s="3" t="s">
        <v>60</v>
      </c>
      <c r="R1680" s="3">
        <v>39</v>
      </c>
      <c r="S1680" s="3">
        <v>21</v>
      </c>
      <c r="T1680" s="3">
        <v>80.900000000000006</v>
      </c>
      <c r="U1680" s="3">
        <v>108</v>
      </c>
      <c r="V1680" s="3">
        <v>111</v>
      </c>
      <c r="W1680" s="3">
        <v>-3.5</v>
      </c>
      <c r="X1680" s="32">
        <v>334</v>
      </c>
      <c r="Y1680" s="33">
        <v>331</v>
      </c>
      <c r="Z1680" s="3">
        <v>0.9</v>
      </c>
      <c r="AA1680" s="3">
        <v>13066.76</v>
      </c>
      <c r="AB1680" s="3">
        <v>12871.78</v>
      </c>
      <c r="AC1680" s="3">
        <v>14499.92</v>
      </c>
      <c r="AD1680" s="3">
        <v>14364.88</v>
      </c>
    </row>
    <row r="1681" spans="1:30" x14ac:dyDescent="0.3">
      <c r="A1681" s="3" t="s">
        <v>4070</v>
      </c>
      <c r="B1681" s="4">
        <v>34327</v>
      </c>
      <c r="C1681" s="4">
        <v>31</v>
      </c>
      <c r="D1681" s="4" t="s">
        <v>25</v>
      </c>
      <c r="E1681" s="5" t="s">
        <v>45</v>
      </c>
      <c r="F1681" s="3" t="s">
        <v>4071</v>
      </c>
      <c r="G1681" s="4" t="s">
        <v>86</v>
      </c>
      <c r="H1681" s="3" t="s">
        <v>252</v>
      </c>
      <c r="I1681" s="3" t="s">
        <v>252</v>
      </c>
      <c r="J1681" s="3" t="s">
        <v>132</v>
      </c>
      <c r="K1681" s="3" t="s">
        <v>132</v>
      </c>
      <c r="L1681" s="6" t="s">
        <v>252</v>
      </c>
      <c r="M1681" s="3" t="s">
        <v>154</v>
      </c>
      <c r="N1681" s="3" t="s">
        <v>4072</v>
      </c>
      <c r="O1681" s="3" t="s">
        <v>311</v>
      </c>
      <c r="P1681" s="3" t="s">
        <v>49</v>
      </c>
      <c r="Q1681" s="3" t="s">
        <v>50</v>
      </c>
      <c r="R1681" s="3">
        <v>7</v>
      </c>
      <c r="S1681" s="3">
        <v>11</v>
      </c>
      <c r="T1681" s="3">
        <v>-37.5</v>
      </c>
      <c r="U1681" s="3">
        <v>12</v>
      </c>
      <c r="V1681" s="3">
        <v>35</v>
      </c>
      <c r="W1681" s="3">
        <v>-65.7</v>
      </c>
      <c r="X1681" s="32">
        <v>113</v>
      </c>
      <c r="Y1681" s="33">
        <v>123</v>
      </c>
      <c r="Z1681" s="3">
        <v>-7.9</v>
      </c>
      <c r="AA1681" s="3">
        <v>13058.59</v>
      </c>
      <c r="AB1681" s="3">
        <v>14184.11</v>
      </c>
      <c r="AC1681" s="3">
        <v>13058.59</v>
      </c>
      <c r="AD1681" s="3">
        <v>14184.11</v>
      </c>
    </row>
    <row r="1682" spans="1:30" x14ac:dyDescent="0.3">
      <c r="A1682" s="3" t="s">
        <v>4073</v>
      </c>
      <c r="B1682" s="4">
        <v>88763</v>
      </c>
      <c r="C1682" s="4">
        <v>29</v>
      </c>
      <c r="D1682" s="4" t="s">
        <v>25</v>
      </c>
      <c r="E1682" s="5" t="s">
        <v>45</v>
      </c>
      <c r="F1682" s="3" t="s">
        <v>4074</v>
      </c>
      <c r="G1682" s="4" t="s">
        <v>86</v>
      </c>
      <c r="H1682" s="3" t="s">
        <v>245</v>
      </c>
      <c r="I1682" s="3" t="s">
        <v>245</v>
      </c>
      <c r="J1682" s="3" t="s">
        <v>146</v>
      </c>
      <c r="K1682" s="3" t="s">
        <v>146</v>
      </c>
      <c r="L1682" s="6" t="s">
        <v>245</v>
      </c>
      <c r="M1682" s="3" t="s">
        <v>246</v>
      </c>
      <c r="N1682" s="3" t="s">
        <v>4075</v>
      </c>
      <c r="O1682" s="3" t="s">
        <v>248</v>
      </c>
      <c r="P1682" s="3" t="s">
        <v>44</v>
      </c>
      <c r="Q1682" s="3" t="s">
        <v>31</v>
      </c>
      <c r="R1682" s="3">
        <v>2</v>
      </c>
      <c r="S1682" s="3">
        <v>2</v>
      </c>
      <c r="T1682" s="3">
        <v>20.8</v>
      </c>
      <c r="U1682" s="3">
        <v>11</v>
      </c>
      <c r="V1682" s="3">
        <v>3</v>
      </c>
      <c r="W1682" s="3">
        <v>338.8</v>
      </c>
      <c r="X1682" s="32">
        <v>32</v>
      </c>
      <c r="Y1682" s="33">
        <v>20</v>
      </c>
      <c r="Z1682" s="3">
        <v>64.400000000000006</v>
      </c>
      <c r="AA1682" s="3">
        <v>13058.52</v>
      </c>
      <c r="AB1682" s="3">
        <v>8106.44</v>
      </c>
      <c r="AC1682" s="3">
        <v>13789.52</v>
      </c>
      <c r="AD1682" s="3">
        <v>8387.44</v>
      </c>
    </row>
    <row r="1683" spans="1:30" x14ac:dyDescent="0.3">
      <c r="A1683" s="3" t="s">
        <v>4076</v>
      </c>
      <c r="B1683" s="4">
        <v>16829</v>
      </c>
      <c r="C1683" s="4">
        <v>52</v>
      </c>
      <c r="D1683" s="4" t="s">
        <v>25</v>
      </c>
      <c r="E1683" s="5">
        <v>42636</v>
      </c>
      <c r="F1683" s="3" t="s">
        <v>4077</v>
      </c>
      <c r="G1683" s="4" t="s">
        <v>86</v>
      </c>
      <c r="H1683" s="3" t="s">
        <v>758</v>
      </c>
      <c r="I1683" s="3" t="s">
        <v>175</v>
      </c>
      <c r="J1683" s="3" t="s">
        <v>132</v>
      </c>
      <c r="K1683" s="3" t="s">
        <v>132</v>
      </c>
      <c r="L1683" s="6" t="s">
        <v>175</v>
      </c>
      <c r="M1683" s="3" t="s">
        <v>176</v>
      </c>
      <c r="N1683" s="3" t="s">
        <v>4078</v>
      </c>
      <c r="O1683" s="3" t="s">
        <v>178</v>
      </c>
      <c r="P1683" s="3" t="s">
        <v>254</v>
      </c>
      <c r="Q1683" s="3" t="s">
        <v>60</v>
      </c>
      <c r="R1683" s="3">
        <v>4</v>
      </c>
      <c r="S1683" s="3">
        <v>4</v>
      </c>
      <c r="T1683" s="3">
        <v>0</v>
      </c>
      <c r="U1683" s="3">
        <v>10</v>
      </c>
      <c r="V1683" s="3">
        <v>12</v>
      </c>
      <c r="W1683" s="3">
        <v>-20.8</v>
      </c>
      <c r="X1683" s="32">
        <v>52</v>
      </c>
      <c r="Y1683" s="33">
        <v>55</v>
      </c>
      <c r="Z1683" s="3">
        <v>-5.5</v>
      </c>
      <c r="AA1683" s="3">
        <v>13056.06</v>
      </c>
      <c r="AB1683" s="3">
        <v>14440.98</v>
      </c>
      <c r="AC1683" s="3">
        <v>14257.26</v>
      </c>
      <c r="AD1683" s="3">
        <v>15087.78</v>
      </c>
    </row>
    <row r="1684" spans="1:30" x14ac:dyDescent="0.3">
      <c r="A1684" s="3" t="s">
        <v>4079</v>
      </c>
      <c r="B1684" s="4">
        <v>2918</v>
      </c>
      <c r="C1684" s="4">
        <v>89</v>
      </c>
      <c r="D1684" s="4" t="s">
        <v>25</v>
      </c>
      <c r="E1684" s="5" t="s">
        <v>45</v>
      </c>
      <c r="F1684" s="3" t="s">
        <v>4080</v>
      </c>
      <c r="G1684" s="4" t="s">
        <v>86</v>
      </c>
      <c r="H1684" s="3" t="s">
        <v>54</v>
      </c>
      <c r="I1684" s="3" t="s">
        <v>191</v>
      </c>
      <c r="J1684" s="3" t="s">
        <v>132</v>
      </c>
      <c r="K1684" s="3" t="s">
        <v>132</v>
      </c>
      <c r="L1684" s="6" t="s">
        <v>191</v>
      </c>
      <c r="M1684" s="3" t="s">
        <v>211</v>
      </c>
      <c r="N1684" s="3" t="s">
        <v>4081</v>
      </c>
      <c r="O1684" s="3" t="s">
        <v>92</v>
      </c>
      <c r="P1684" s="3" t="s">
        <v>1122</v>
      </c>
      <c r="Q1684" s="3" t="s">
        <v>29</v>
      </c>
      <c r="R1684" s="3">
        <v>5</v>
      </c>
      <c r="S1684" s="3">
        <v>3</v>
      </c>
      <c r="T1684" s="3">
        <v>53.8</v>
      </c>
      <c r="U1684" s="3">
        <v>12</v>
      </c>
      <c r="V1684" s="3">
        <v>13</v>
      </c>
      <c r="W1684" s="3">
        <v>-5.9</v>
      </c>
      <c r="X1684" s="32">
        <v>51</v>
      </c>
      <c r="Y1684" s="33">
        <v>50</v>
      </c>
      <c r="Z1684" s="3">
        <v>1.5</v>
      </c>
      <c r="AA1684" s="3">
        <v>13035.6</v>
      </c>
      <c r="AB1684" s="3">
        <v>12843.9</v>
      </c>
      <c r="AC1684" s="3">
        <v>13035.6</v>
      </c>
      <c r="AD1684" s="3">
        <v>12843.9</v>
      </c>
    </row>
    <row r="1685" spans="1:30" x14ac:dyDescent="0.3">
      <c r="A1685" s="3" t="s">
        <v>478</v>
      </c>
      <c r="B1685" s="4">
        <v>72904</v>
      </c>
      <c r="C1685" s="4">
        <v>77</v>
      </c>
      <c r="D1685" s="4" t="s">
        <v>25</v>
      </c>
      <c r="E1685" s="5">
        <v>43251</v>
      </c>
      <c r="F1685" s="3" t="s">
        <v>479</v>
      </c>
      <c r="G1685" s="4" t="s">
        <v>86</v>
      </c>
      <c r="H1685" s="3" t="s">
        <v>299</v>
      </c>
      <c r="I1685" s="3" t="s">
        <v>299</v>
      </c>
      <c r="J1685" s="3" t="s">
        <v>89</v>
      </c>
      <c r="K1685" s="3" t="s">
        <v>89</v>
      </c>
      <c r="L1685" s="6" t="s">
        <v>299</v>
      </c>
      <c r="M1685" s="3" t="s">
        <v>184</v>
      </c>
      <c r="N1685" s="3" t="s">
        <v>480</v>
      </c>
      <c r="O1685" s="3" t="s">
        <v>92</v>
      </c>
      <c r="P1685" s="3" t="s">
        <v>397</v>
      </c>
      <c r="Q1685" s="3" t="s">
        <v>31</v>
      </c>
      <c r="R1685" s="3">
        <v>31</v>
      </c>
      <c r="U1685" s="3">
        <v>83</v>
      </c>
      <c r="X1685" s="32">
        <v>83</v>
      </c>
      <c r="Y1685" s="33"/>
      <c r="AA1685" s="3">
        <v>13017.72</v>
      </c>
      <c r="AC1685" s="3">
        <v>13017.72</v>
      </c>
    </row>
    <row r="1686" spans="1:30" x14ac:dyDescent="0.3">
      <c r="A1686" s="3" t="s">
        <v>4082</v>
      </c>
      <c r="B1686" s="4">
        <v>34972</v>
      </c>
      <c r="C1686" s="4">
        <v>43</v>
      </c>
      <c r="D1686" s="4" t="s">
        <v>25</v>
      </c>
      <c r="E1686" s="5" t="s">
        <v>45</v>
      </c>
      <c r="F1686" s="3" t="s">
        <v>4083</v>
      </c>
      <c r="G1686" s="4" t="s">
        <v>86</v>
      </c>
      <c r="H1686" s="3" t="s">
        <v>252</v>
      </c>
      <c r="I1686" s="3" t="s">
        <v>252</v>
      </c>
      <c r="J1686" s="3" t="s">
        <v>132</v>
      </c>
      <c r="K1686" s="3" t="s">
        <v>89</v>
      </c>
      <c r="L1686" s="6" t="s">
        <v>252</v>
      </c>
      <c r="M1686" s="3" t="s">
        <v>184</v>
      </c>
      <c r="N1686" s="3" t="s">
        <v>4084</v>
      </c>
      <c r="O1686" s="3" t="s">
        <v>311</v>
      </c>
      <c r="P1686" s="3" t="s">
        <v>128</v>
      </c>
      <c r="Q1686" s="3" t="s">
        <v>60</v>
      </c>
      <c r="R1686" s="3">
        <v>7</v>
      </c>
      <c r="S1686" s="3">
        <v>8</v>
      </c>
      <c r="T1686" s="3">
        <v>-14.3</v>
      </c>
      <c r="U1686" s="3">
        <v>24</v>
      </c>
      <c r="V1686" s="3">
        <v>26</v>
      </c>
      <c r="W1686" s="3">
        <v>-8.3000000000000007</v>
      </c>
      <c r="X1686" s="32">
        <v>100</v>
      </c>
      <c r="Y1686" s="33">
        <v>105</v>
      </c>
      <c r="Z1686" s="3">
        <v>-4.4000000000000004</v>
      </c>
      <c r="AA1686" s="3">
        <v>13010.67</v>
      </c>
      <c r="AB1686" s="3">
        <v>13766.04</v>
      </c>
      <c r="AC1686" s="3">
        <v>15278.76</v>
      </c>
      <c r="AD1686" s="3">
        <v>15976.71</v>
      </c>
    </row>
    <row r="1687" spans="1:30" x14ac:dyDescent="0.3">
      <c r="A1687" s="3" t="s">
        <v>283</v>
      </c>
      <c r="B1687" s="4">
        <v>4043</v>
      </c>
      <c r="C1687" s="4">
        <v>76</v>
      </c>
      <c r="D1687" s="4" t="s">
        <v>25</v>
      </c>
      <c r="E1687" s="5">
        <v>42993</v>
      </c>
      <c r="F1687" s="3" t="s">
        <v>284</v>
      </c>
      <c r="G1687" s="4" t="s">
        <v>86</v>
      </c>
      <c r="H1687" s="3" t="s">
        <v>174</v>
      </c>
      <c r="I1687" s="3" t="s">
        <v>245</v>
      </c>
      <c r="J1687" s="3" t="s">
        <v>132</v>
      </c>
      <c r="K1687" s="3" t="s">
        <v>132</v>
      </c>
      <c r="L1687" s="6" t="s">
        <v>245</v>
      </c>
      <c r="M1687" s="3" t="s">
        <v>246</v>
      </c>
      <c r="N1687" s="3" t="s">
        <v>285</v>
      </c>
      <c r="O1687" s="3" t="s">
        <v>248</v>
      </c>
      <c r="P1687" s="3" t="s">
        <v>57</v>
      </c>
      <c r="Q1687" s="3" t="s">
        <v>31</v>
      </c>
      <c r="X1687" s="32">
        <v>58</v>
      </c>
      <c r="Y1687" s="33">
        <v>5</v>
      </c>
      <c r="Z1687" s="3">
        <v>1177.8</v>
      </c>
      <c r="AA1687" s="3">
        <v>12986.4</v>
      </c>
      <c r="AB1687" s="3">
        <v>955.26</v>
      </c>
      <c r="AC1687" s="3">
        <v>13261.8</v>
      </c>
      <c r="AD1687" s="3">
        <v>955.26</v>
      </c>
    </row>
    <row r="1688" spans="1:30" x14ac:dyDescent="0.3">
      <c r="A1688" s="3" t="s">
        <v>4291</v>
      </c>
      <c r="B1688" s="4">
        <v>27102</v>
      </c>
      <c r="C1688" s="4">
        <v>51</v>
      </c>
      <c r="D1688" s="4" t="s">
        <v>25</v>
      </c>
      <c r="E1688" s="5" t="s">
        <v>45</v>
      </c>
      <c r="F1688" s="3" t="s">
        <v>4292</v>
      </c>
      <c r="G1688" s="4" t="s">
        <v>86</v>
      </c>
      <c r="H1688" s="3" t="s">
        <v>735</v>
      </c>
      <c r="I1688" s="3" t="s">
        <v>736</v>
      </c>
      <c r="J1688" s="3" t="s">
        <v>736</v>
      </c>
      <c r="K1688" s="3" t="s">
        <v>146</v>
      </c>
      <c r="L1688" s="6" t="s">
        <v>175</v>
      </c>
      <c r="M1688" s="3" t="s">
        <v>176</v>
      </c>
      <c r="N1688" s="3" t="s">
        <v>4293</v>
      </c>
      <c r="O1688" s="3" t="s">
        <v>178</v>
      </c>
      <c r="P1688" s="3" t="s">
        <v>66</v>
      </c>
      <c r="Q1688" s="3" t="s">
        <v>60</v>
      </c>
      <c r="R1688" s="3">
        <v>2</v>
      </c>
      <c r="S1688" s="3">
        <v>1</v>
      </c>
      <c r="T1688" s="3">
        <v>100</v>
      </c>
      <c r="U1688" s="3">
        <v>6</v>
      </c>
      <c r="V1688" s="3">
        <v>5</v>
      </c>
      <c r="W1688" s="3">
        <v>33.299999999999997</v>
      </c>
      <c r="X1688" s="32">
        <v>39</v>
      </c>
      <c r="Y1688" s="33">
        <v>34</v>
      </c>
      <c r="Z1688" s="3">
        <v>14.4</v>
      </c>
      <c r="AA1688" s="3">
        <v>12979.56</v>
      </c>
      <c r="AB1688" s="3">
        <v>11450.53</v>
      </c>
      <c r="AC1688" s="3">
        <v>13651.56</v>
      </c>
      <c r="AD1688" s="3">
        <v>11930.53</v>
      </c>
    </row>
    <row r="1689" spans="1:30" x14ac:dyDescent="0.3">
      <c r="A1689" s="3" t="s">
        <v>785</v>
      </c>
      <c r="B1689" s="4">
        <v>22244</v>
      </c>
      <c r="C1689" s="4">
        <v>54</v>
      </c>
      <c r="D1689" s="4" t="s">
        <v>25</v>
      </c>
      <c r="E1689" s="5">
        <v>43136</v>
      </c>
      <c r="F1689" s="3" t="s">
        <v>786</v>
      </c>
      <c r="G1689" s="4" t="s">
        <v>86</v>
      </c>
      <c r="H1689" s="3" t="s">
        <v>758</v>
      </c>
      <c r="I1689" s="3" t="s">
        <v>175</v>
      </c>
      <c r="J1689" s="3" t="s">
        <v>146</v>
      </c>
      <c r="K1689" s="3" t="s">
        <v>146</v>
      </c>
      <c r="L1689" s="6" t="s">
        <v>175</v>
      </c>
      <c r="M1689" s="3" t="s">
        <v>176</v>
      </c>
      <c r="N1689" s="3" t="s">
        <v>787</v>
      </c>
      <c r="O1689" s="3" t="s">
        <v>178</v>
      </c>
      <c r="P1689" s="3" t="s">
        <v>64</v>
      </c>
      <c r="Q1689" s="3" t="s">
        <v>31</v>
      </c>
      <c r="R1689" s="3">
        <v>2</v>
      </c>
      <c r="U1689" s="3">
        <v>5</v>
      </c>
      <c r="V1689" s="3">
        <v>17</v>
      </c>
      <c r="W1689" s="3">
        <v>-71.7</v>
      </c>
      <c r="X1689" s="32">
        <v>35</v>
      </c>
      <c r="Y1689" s="33">
        <v>52</v>
      </c>
      <c r="Z1689" s="3">
        <v>-32.200000000000003</v>
      </c>
      <c r="AA1689" s="3">
        <v>12961.48</v>
      </c>
      <c r="AB1689" s="3">
        <v>23237.759999999998</v>
      </c>
      <c r="AC1689" s="3">
        <v>13011.48</v>
      </c>
      <c r="AD1689" s="3">
        <v>23237.759999999998</v>
      </c>
    </row>
    <row r="1690" spans="1:30" x14ac:dyDescent="0.3">
      <c r="A1690" s="3" t="s">
        <v>4085</v>
      </c>
      <c r="B1690" s="4">
        <v>36435</v>
      </c>
      <c r="C1690" s="4">
        <v>61</v>
      </c>
      <c r="D1690" s="4" t="s">
        <v>25</v>
      </c>
      <c r="E1690" s="5">
        <v>42636</v>
      </c>
      <c r="F1690" s="3" t="s">
        <v>4086</v>
      </c>
      <c r="G1690" s="4" t="s">
        <v>86</v>
      </c>
      <c r="H1690" s="3" t="s">
        <v>252</v>
      </c>
      <c r="I1690" s="3" t="s">
        <v>252</v>
      </c>
      <c r="J1690" s="3" t="s">
        <v>89</v>
      </c>
      <c r="K1690" s="3" t="s">
        <v>89</v>
      </c>
      <c r="L1690" s="6" t="s">
        <v>252</v>
      </c>
      <c r="M1690" s="3" t="s">
        <v>184</v>
      </c>
      <c r="N1690" s="3" t="s">
        <v>4087</v>
      </c>
      <c r="O1690" s="3" t="s">
        <v>311</v>
      </c>
      <c r="P1690" s="3" t="s">
        <v>32</v>
      </c>
      <c r="Q1690" s="3" t="s">
        <v>60</v>
      </c>
      <c r="R1690" s="3">
        <v>10</v>
      </c>
      <c r="S1690" s="3">
        <v>12</v>
      </c>
      <c r="T1690" s="3">
        <v>-16.7</v>
      </c>
      <c r="U1690" s="3">
        <v>32</v>
      </c>
      <c r="V1690" s="3">
        <v>28</v>
      </c>
      <c r="W1690" s="3">
        <v>14.3</v>
      </c>
      <c r="X1690" s="32">
        <v>108</v>
      </c>
      <c r="Y1690" s="33">
        <v>79</v>
      </c>
      <c r="Z1690" s="3">
        <v>36.700000000000003</v>
      </c>
      <c r="AA1690" s="3">
        <v>12947.04</v>
      </c>
      <c r="AB1690" s="3">
        <v>9470.52</v>
      </c>
      <c r="AC1690" s="3">
        <v>12947.04</v>
      </c>
      <c r="AD1690" s="3">
        <v>9470.52</v>
      </c>
    </row>
    <row r="1691" spans="1:30" x14ac:dyDescent="0.3">
      <c r="A1691" s="3" t="s">
        <v>4088</v>
      </c>
      <c r="B1691" s="4">
        <v>56006</v>
      </c>
      <c r="C1691" s="4">
        <v>51</v>
      </c>
      <c r="D1691" s="4" t="s">
        <v>25</v>
      </c>
      <c r="E1691" s="5" t="s">
        <v>45</v>
      </c>
      <c r="F1691" s="3" t="s">
        <v>4089</v>
      </c>
      <c r="G1691" s="4" t="s">
        <v>86</v>
      </c>
      <c r="H1691" s="3" t="s">
        <v>87</v>
      </c>
      <c r="I1691" s="3" t="s">
        <v>88</v>
      </c>
      <c r="J1691" s="3" t="s">
        <v>104</v>
      </c>
      <c r="K1691" s="3" t="s">
        <v>104</v>
      </c>
      <c r="L1691" s="6" t="s">
        <v>88</v>
      </c>
      <c r="M1691" s="3" t="s">
        <v>90</v>
      </c>
      <c r="N1691" s="3" t="s">
        <v>4090</v>
      </c>
      <c r="O1691" s="3" t="s">
        <v>92</v>
      </c>
      <c r="P1691" s="3" t="s">
        <v>55</v>
      </c>
      <c r="Q1691" s="3" t="s">
        <v>31</v>
      </c>
      <c r="R1691" s="3">
        <v>5</v>
      </c>
      <c r="S1691" s="3">
        <v>5</v>
      </c>
      <c r="T1691" s="3">
        <v>0</v>
      </c>
      <c r="U1691" s="3">
        <v>26</v>
      </c>
      <c r="V1691" s="3">
        <v>30</v>
      </c>
      <c r="W1691" s="3">
        <v>-13.3</v>
      </c>
      <c r="X1691" s="32">
        <v>146</v>
      </c>
      <c r="Y1691" s="33">
        <v>164</v>
      </c>
      <c r="Z1691" s="3">
        <v>-11</v>
      </c>
      <c r="AA1691" s="3">
        <v>12894</v>
      </c>
      <c r="AB1691" s="3">
        <v>14143.92</v>
      </c>
      <c r="AC1691" s="3">
        <v>13710</v>
      </c>
      <c r="AD1691" s="3">
        <v>15133.92</v>
      </c>
    </row>
    <row r="1692" spans="1:30" x14ac:dyDescent="0.3">
      <c r="A1692" s="3" t="s">
        <v>4091</v>
      </c>
      <c r="B1692" s="4">
        <v>40653</v>
      </c>
      <c r="C1692" s="4">
        <v>92</v>
      </c>
      <c r="D1692" s="4" t="s">
        <v>25</v>
      </c>
      <c r="E1692" s="5" t="s">
        <v>45</v>
      </c>
      <c r="F1692" s="3" t="s">
        <v>4092</v>
      </c>
      <c r="G1692" s="4" t="s">
        <v>86</v>
      </c>
      <c r="H1692" s="3" t="s">
        <v>252</v>
      </c>
      <c r="I1692" s="3" t="s">
        <v>252</v>
      </c>
      <c r="J1692" s="3" t="s">
        <v>104</v>
      </c>
      <c r="K1692" s="3" t="s">
        <v>104</v>
      </c>
      <c r="L1692" s="6" t="s">
        <v>252</v>
      </c>
      <c r="M1692" s="3" t="s">
        <v>184</v>
      </c>
      <c r="N1692" s="3" t="s">
        <v>4093</v>
      </c>
      <c r="O1692" s="3" t="s">
        <v>92</v>
      </c>
      <c r="P1692" s="3" t="s">
        <v>194</v>
      </c>
      <c r="Q1692" s="3" t="s">
        <v>60</v>
      </c>
      <c r="R1692" s="3">
        <v>13</v>
      </c>
      <c r="S1692" s="3">
        <v>7</v>
      </c>
      <c r="T1692" s="3">
        <v>84.5</v>
      </c>
      <c r="U1692" s="3">
        <v>42</v>
      </c>
      <c r="V1692" s="3">
        <v>22</v>
      </c>
      <c r="W1692" s="3">
        <v>90.5</v>
      </c>
      <c r="X1692" s="16">
        <v>211</v>
      </c>
      <c r="Y1692" s="7">
        <v>158</v>
      </c>
      <c r="Z1692" s="3">
        <v>33.4</v>
      </c>
      <c r="AA1692" s="3">
        <v>12818.48</v>
      </c>
      <c r="AB1692" s="3">
        <v>9436.94</v>
      </c>
      <c r="AC1692" s="3">
        <v>15495.84</v>
      </c>
      <c r="AD1692" s="3">
        <v>11615.76</v>
      </c>
    </row>
    <row r="1693" spans="1:30" x14ac:dyDescent="0.3">
      <c r="A1693" s="3" t="s">
        <v>4094</v>
      </c>
      <c r="B1693" s="4">
        <v>41336</v>
      </c>
      <c r="C1693" s="4">
        <v>107</v>
      </c>
      <c r="D1693" s="4" t="s">
        <v>25</v>
      </c>
      <c r="E1693" s="5" t="s">
        <v>45</v>
      </c>
      <c r="F1693" s="3" t="s">
        <v>4095</v>
      </c>
      <c r="G1693" s="4" t="s">
        <v>86</v>
      </c>
      <c r="H1693" s="3" t="s">
        <v>252</v>
      </c>
      <c r="I1693" s="3" t="s">
        <v>252</v>
      </c>
      <c r="J1693" s="3" t="s">
        <v>104</v>
      </c>
      <c r="K1693" s="3" t="s">
        <v>104</v>
      </c>
      <c r="L1693" s="6" t="s">
        <v>252</v>
      </c>
      <c r="M1693" s="3" t="s">
        <v>184</v>
      </c>
      <c r="N1693" s="3" t="s">
        <v>4096</v>
      </c>
      <c r="O1693" s="3" t="s">
        <v>92</v>
      </c>
      <c r="P1693" s="3" t="s">
        <v>55</v>
      </c>
      <c r="Q1693" s="3" t="s">
        <v>31</v>
      </c>
      <c r="R1693" s="3">
        <v>24</v>
      </c>
      <c r="S1693" s="3">
        <v>13</v>
      </c>
      <c r="T1693" s="3">
        <v>84.6</v>
      </c>
      <c r="U1693" s="3">
        <v>55</v>
      </c>
      <c r="V1693" s="3">
        <v>55</v>
      </c>
      <c r="W1693" s="3">
        <v>0</v>
      </c>
      <c r="X1693" s="16">
        <v>182</v>
      </c>
      <c r="Y1693" s="7">
        <v>255</v>
      </c>
      <c r="Z1693" s="3">
        <v>-28.6</v>
      </c>
      <c r="AA1693" s="3">
        <v>12801.6</v>
      </c>
      <c r="AB1693" s="3">
        <v>17865.12</v>
      </c>
      <c r="AC1693" s="3">
        <v>13385.88</v>
      </c>
      <c r="AD1693" s="3">
        <v>18727.2</v>
      </c>
    </row>
    <row r="1694" spans="1:30" x14ac:dyDescent="0.3">
      <c r="A1694" s="3" t="s">
        <v>826</v>
      </c>
      <c r="B1694" s="4">
        <v>100417</v>
      </c>
      <c r="C1694" s="4">
        <v>60</v>
      </c>
      <c r="D1694" s="4" t="s">
        <v>25</v>
      </c>
      <c r="E1694" s="5">
        <v>43270</v>
      </c>
      <c r="F1694" s="3" t="s">
        <v>827</v>
      </c>
      <c r="G1694" s="4" t="s">
        <v>86</v>
      </c>
      <c r="H1694" s="3" t="s">
        <v>812</v>
      </c>
      <c r="I1694" s="3" t="s">
        <v>175</v>
      </c>
      <c r="J1694" s="3" t="s">
        <v>146</v>
      </c>
      <c r="K1694" s="3" t="s">
        <v>146</v>
      </c>
      <c r="L1694" s="6" t="s">
        <v>175</v>
      </c>
      <c r="M1694" s="3" t="s">
        <v>176</v>
      </c>
      <c r="N1694" s="3" t="s">
        <v>828</v>
      </c>
      <c r="O1694" s="3" t="s">
        <v>178</v>
      </c>
      <c r="P1694" s="3" t="s">
        <v>49</v>
      </c>
      <c r="Q1694" s="3" t="s">
        <v>50</v>
      </c>
      <c r="R1694" s="3">
        <v>40</v>
      </c>
      <c r="U1694" s="3">
        <v>48</v>
      </c>
      <c r="X1694" s="32">
        <v>48</v>
      </c>
      <c r="Y1694" s="33"/>
      <c r="AA1694" s="3">
        <v>12762.3</v>
      </c>
      <c r="AC1694" s="3">
        <v>12762.3</v>
      </c>
    </row>
    <row r="1695" spans="1:30" x14ac:dyDescent="0.3">
      <c r="A1695" s="3" t="s">
        <v>4097</v>
      </c>
      <c r="B1695" s="4">
        <v>7790</v>
      </c>
      <c r="C1695" s="4">
        <v>20</v>
      </c>
      <c r="D1695" s="4" t="s">
        <v>25</v>
      </c>
      <c r="E1695" s="5" t="s">
        <v>45</v>
      </c>
      <c r="F1695" s="3" t="s">
        <v>4098</v>
      </c>
      <c r="G1695" s="4" t="s">
        <v>86</v>
      </c>
      <c r="H1695" s="3" t="s">
        <v>900</v>
      </c>
      <c r="I1695" s="3" t="s">
        <v>240</v>
      </c>
      <c r="J1695" s="3" t="s">
        <v>104</v>
      </c>
      <c r="K1695" s="3" t="s">
        <v>104</v>
      </c>
      <c r="L1695" s="6" t="s">
        <v>240</v>
      </c>
      <c r="M1695" s="3" t="s">
        <v>712</v>
      </c>
      <c r="N1695" s="3" t="s">
        <v>4099</v>
      </c>
      <c r="O1695" s="3" t="s">
        <v>178</v>
      </c>
      <c r="P1695" s="3" t="s">
        <v>4100</v>
      </c>
      <c r="Q1695" s="3" t="s">
        <v>58</v>
      </c>
      <c r="R1695" s="3">
        <v>13</v>
      </c>
      <c r="S1695" s="3">
        <v>8</v>
      </c>
      <c r="T1695" s="3">
        <v>69.3</v>
      </c>
      <c r="U1695" s="3">
        <v>37</v>
      </c>
      <c r="V1695" s="3">
        <v>51</v>
      </c>
      <c r="W1695" s="3">
        <v>-27</v>
      </c>
      <c r="X1695" s="32">
        <v>160</v>
      </c>
      <c r="Y1695" s="33">
        <v>188</v>
      </c>
      <c r="Z1695" s="3">
        <v>-14.6</v>
      </c>
      <c r="AA1695" s="3">
        <v>12739.04</v>
      </c>
      <c r="AB1695" s="3">
        <v>14918.9</v>
      </c>
      <c r="AC1695" s="3">
        <v>12739.04</v>
      </c>
      <c r="AD1695" s="3">
        <v>14918.9</v>
      </c>
    </row>
    <row r="1696" spans="1:30" x14ac:dyDescent="0.3">
      <c r="A1696" s="3" t="s">
        <v>4101</v>
      </c>
      <c r="B1696" s="4">
        <v>77308</v>
      </c>
      <c r="C1696" s="4">
        <v>24</v>
      </c>
      <c r="D1696" s="4" t="s">
        <v>25</v>
      </c>
      <c r="E1696" s="5" t="s">
        <v>45</v>
      </c>
      <c r="F1696" s="3" t="s">
        <v>4102</v>
      </c>
      <c r="G1696" s="4" t="s">
        <v>86</v>
      </c>
      <c r="H1696" s="3" t="s">
        <v>54</v>
      </c>
      <c r="I1696" s="3" t="s">
        <v>191</v>
      </c>
      <c r="J1696" s="3" t="s">
        <v>104</v>
      </c>
      <c r="K1696" s="3" t="s">
        <v>104</v>
      </c>
      <c r="L1696" s="6" t="s">
        <v>191</v>
      </c>
      <c r="M1696" s="3" t="s">
        <v>211</v>
      </c>
      <c r="N1696" s="3" t="s">
        <v>4103</v>
      </c>
      <c r="O1696" s="3" t="s">
        <v>92</v>
      </c>
      <c r="P1696" s="3" t="s">
        <v>64</v>
      </c>
      <c r="Q1696" s="3" t="s">
        <v>31</v>
      </c>
      <c r="R1696" s="3">
        <v>26</v>
      </c>
      <c r="S1696" s="3">
        <v>16</v>
      </c>
      <c r="T1696" s="3">
        <v>57.2</v>
      </c>
      <c r="U1696" s="3">
        <v>63</v>
      </c>
      <c r="V1696" s="3">
        <v>58</v>
      </c>
      <c r="W1696" s="3">
        <v>8.3000000000000007</v>
      </c>
      <c r="X1696" s="32">
        <v>234</v>
      </c>
      <c r="Y1696" s="33">
        <v>249</v>
      </c>
      <c r="Z1696" s="3">
        <v>-6</v>
      </c>
      <c r="AA1696" s="3">
        <v>12700.13</v>
      </c>
      <c r="AB1696" s="3">
        <v>13412.07</v>
      </c>
      <c r="AC1696" s="3">
        <v>12700.13</v>
      </c>
      <c r="AD1696" s="3">
        <v>13412.07</v>
      </c>
    </row>
    <row r="1697" spans="1:30" x14ac:dyDescent="0.3">
      <c r="A1697" s="3" t="s">
        <v>255</v>
      </c>
      <c r="B1697" s="4">
        <v>789</v>
      </c>
      <c r="C1697" s="4">
        <v>123</v>
      </c>
      <c r="D1697" s="4" t="s">
        <v>25</v>
      </c>
      <c r="E1697" s="5">
        <v>42993</v>
      </c>
      <c r="F1697" s="3" t="s">
        <v>256</v>
      </c>
      <c r="G1697" s="4" t="s">
        <v>86</v>
      </c>
      <c r="H1697" s="3" t="s">
        <v>174</v>
      </c>
      <c r="I1697" s="3" t="s">
        <v>257</v>
      </c>
      <c r="J1697" s="3" t="s">
        <v>89</v>
      </c>
      <c r="K1697" s="3" t="s">
        <v>89</v>
      </c>
      <c r="L1697" s="6" t="s">
        <v>257</v>
      </c>
      <c r="M1697" s="3" t="s">
        <v>258</v>
      </c>
      <c r="N1697" s="3" t="s">
        <v>259</v>
      </c>
      <c r="O1697" s="3" t="s">
        <v>178</v>
      </c>
      <c r="P1697" s="3" t="s">
        <v>57</v>
      </c>
      <c r="Q1697" s="3" t="s">
        <v>31</v>
      </c>
      <c r="X1697" s="32">
        <v>125</v>
      </c>
      <c r="Y1697" s="33"/>
      <c r="AA1697" s="3">
        <v>12699</v>
      </c>
      <c r="AC1697" s="3">
        <v>12699</v>
      </c>
    </row>
    <row r="1698" spans="1:30" x14ac:dyDescent="0.3">
      <c r="A1698" s="3" t="s">
        <v>4104</v>
      </c>
      <c r="B1698" s="4">
        <v>89583</v>
      </c>
      <c r="C1698" s="4">
        <v>42</v>
      </c>
      <c r="D1698" s="4" t="s">
        <v>25</v>
      </c>
      <c r="E1698" s="5" t="s">
        <v>45</v>
      </c>
      <c r="F1698" s="3" t="s">
        <v>4105</v>
      </c>
      <c r="G1698" s="4" t="s">
        <v>86</v>
      </c>
      <c r="H1698" s="3" t="s">
        <v>245</v>
      </c>
      <c r="I1698" s="3" t="s">
        <v>245</v>
      </c>
      <c r="J1698" s="3" t="s">
        <v>146</v>
      </c>
      <c r="K1698" s="3" t="s">
        <v>146</v>
      </c>
      <c r="L1698" s="6" t="s">
        <v>245</v>
      </c>
      <c r="M1698" s="3" t="s">
        <v>246</v>
      </c>
      <c r="N1698" s="3" t="s">
        <v>4106</v>
      </c>
      <c r="O1698" s="3" t="s">
        <v>248</v>
      </c>
      <c r="P1698" s="3" t="s">
        <v>37</v>
      </c>
      <c r="Q1698" s="3" t="s">
        <v>60</v>
      </c>
      <c r="R1698" s="3">
        <v>2</v>
      </c>
      <c r="S1698" s="3">
        <v>2</v>
      </c>
      <c r="T1698" s="3">
        <v>0</v>
      </c>
      <c r="U1698" s="3">
        <v>14</v>
      </c>
      <c r="V1698" s="3">
        <v>9</v>
      </c>
      <c r="W1698" s="3">
        <v>58.8</v>
      </c>
      <c r="X1698" s="32">
        <v>44</v>
      </c>
      <c r="Y1698" s="33">
        <v>28</v>
      </c>
      <c r="Z1698" s="3">
        <v>54.8</v>
      </c>
      <c r="AA1698" s="3">
        <v>12693.12</v>
      </c>
      <c r="AB1698" s="3">
        <v>8197.64</v>
      </c>
      <c r="AC1698" s="3">
        <v>12693.12</v>
      </c>
      <c r="AD1698" s="3">
        <v>8197.64</v>
      </c>
    </row>
    <row r="1699" spans="1:30" x14ac:dyDescent="0.3">
      <c r="A1699" s="3" t="s">
        <v>2935</v>
      </c>
      <c r="B1699" s="4">
        <v>76036</v>
      </c>
      <c r="C1699" s="4">
        <v>63</v>
      </c>
      <c r="D1699" s="4" t="s">
        <v>25</v>
      </c>
      <c r="E1699" s="5" t="s">
        <v>45</v>
      </c>
      <c r="F1699" s="3" t="s">
        <v>2936</v>
      </c>
      <c r="G1699" s="4" t="s">
        <v>86</v>
      </c>
      <c r="H1699" s="3" t="s">
        <v>33</v>
      </c>
      <c r="I1699" s="3" t="s">
        <v>232</v>
      </c>
      <c r="J1699" s="3" t="s">
        <v>232</v>
      </c>
      <c r="K1699" s="3" t="s">
        <v>132</v>
      </c>
      <c r="L1699" s="6" t="s">
        <v>175</v>
      </c>
      <c r="M1699" s="3" t="s">
        <v>184</v>
      </c>
      <c r="N1699" s="3" t="s">
        <v>2937</v>
      </c>
      <c r="O1699" s="3" t="s">
        <v>92</v>
      </c>
      <c r="P1699" s="3" t="s">
        <v>296</v>
      </c>
      <c r="Q1699" s="3" t="s">
        <v>60</v>
      </c>
      <c r="R1699" s="3">
        <v>4</v>
      </c>
      <c r="S1699" s="3">
        <v>4</v>
      </c>
      <c r="T1699" s="3">
        <v>0</v>
      </c>
      <c r="U1699" s="3">
        <v>10</v>
      </c>
      <c r="V1699" s="3">
        <v>16</v>
      </c>
      <c r="W1699" s="3">
        <v>-37.5</v>
      </c>
      <c r="X1699" s="32">
        <v>60</v>
      </c>
      <c r="Y1699" s="33">
        <v>71</v>
      </c>
      <c r="Z1699" s="3">
        <v>-15.9</v>
      </c>
      <c r="AA1699" s="3">
        <v>12650.62</v>
      </c>
      <c r="AB1699" s="3">
        <v>15539.7</v>
      </c>
      <c r="AC1699" s="3">
        <v>12970.62</v>
      </c>
      <c r="AD1699" s="3">
        <v>15851.7</v>
      </c>
    </row>
    <row r="1700" spans="1:30" x14ac:dyDescent="0.3">
      <c r="A1700" s="3" t="s">
        <v>4107</v>
      </c>
      <c r="B1700" s="4">
        <v>40723</v>
      </c>
      <c r="C1700" s="4">
        <v>76</v>
      </c>
      <c r="D1700" s="4" t="s">
        <v>25</v>
      </c>
      <c r="E1700" s="5" t="s">
        <v>45</v>
      </c>
      <c r="F1700" s="3" t="s">
        <v>4108</v>
      </c>
      <c r="G1700" s="4" t="s">
        <v>86</v>
      </c>
      <c r="H1700" s="3" t="s">
        <v>252</v>
      </c>
      <c r="I1700" s="3" t="s">
        <v>252</v>
      </c>
      <c r="J1700" s="3" t="s">
        <v>104</v>
      </c>
      <c r="K1700" s="3" t="s">
        <v>104</v>
      </c>
      <c r="L1700" s="6" t="s">
        <v>252</v>
      </c>
      <c r="M1700" s="3" t="s">
        <v>184</v>
      </c>
      <c r="N1700" s="3" t="s">
        <v>4109</v>
      </c>
      <c r="O1700" s="3" t="s">
        <v>92</v>
      </c>
      <c r="P1700" s="3" t="s">
        <v>194</v>
      </c>
      <c r="Q1700" s="3" t="s">
        <v>60</v>
      </c>
      <c r="R1700" s="3">
        <v>10</v>
      </c>
      <c r="S1700" s="3">
        <v>11</v>
      </c>
      <c r="T1700" s="3">
        <v>-6.3</v>
      </c>
      <c r="U1700" s="3">
        <v>39</v>
      </c>
      <c r="V1700" s="3">
        <v>25</v>
      </c>
      <c r="W1700" s="3">
        <v>55.2</v>
      </c>
      <c r="X1700" s="16">
        <v>153</v>
      </c>
      <c r="Y1700" s="7">
        <v>147</v>
      </c>
      <c r="Z1700" s="3">
        <v>3.6</v>
      </c>
      <c r="AA1700" s="3">
        <v>12640.34</v>
      </c>
      <c r="AB1700" s="3">
        <v>10662</v>
      </c>
      <c r="AC1700" s="3">
        <v>12640.34</v>
      </c>
      <c r="AD1700" s="3">
        <v>10662</v>
      </c>
    </row>
    <row r="1701" spans="1:30" x14ac:dyDescent="0.3">
      <c r="A1701" s="3" t="s">
        <v>4110</v>
      </c>
      <c r="B1701" s="4">
        <v>33723</v>
      </c>
      <c r="C1701" s="4">
        <v>103</v>
      </c>
      <c r="D1701" s="4" t="s">
        <v>25</v>
      </c>
      <c r="E1701" s="5" t="s">
        <v>45</v>
      </c>
      <c r="F1701" s="3" t="s">
        <v>4111</v>
      </c>
      <c r="G1701" s="4" t="s">
        <v>86</v>
      </c>
      <c r="H1701" s="3" t="s">
        <v>252</v>
      </c>
      <c r="I1701" s="3" t="s">
        <v>252</v>
      </c>
      <c r="J1701" s="3" t="s">
        <v>104</v>
      </c>
      <c r="K1701" s="3" t="s">
        <v>104</v>
      </c>
      <c r="L1701" s="6" t="s">
        <v>252</v>
      </c>
      <c r="M1701" s="3" t="s">
        <v>184</v>
      </c>
      <c r="N1701" s="3" t="s">
        <v>4112</v>
      </c>
      <c r="O1701" s="3" t="s">
        <v>311</v>
      </c>
      <c r="P1701" s="3" t="s">
        <v>2615</v>
      </c>
      <c r="Q1701" s="3" t="s">
        <v>31</v>
      </c>
      <c r="R1701" s="3">
        <v>8</v>
      </c>
      <c r="S1701" s="3">
        <v>6</v>
      </c>
      <c r="T1701" s="3">
        <v>32.799999999999997</v>
      </c>
      <c r="U1701" s="3">
        <v>28</v>
      </c>
      <c r="V1701" s="3">
        <v>30</v>
      </c>
      <c r="W1701" s="3">
        <v>-5.9</v>
      </c>
      <c r="X1701" s="32">
        <v>105</v>
      </c>
      <c r="Y1701" s="33">
        <v>143</v>
      </c>
      <c r="Z1701" s="3">
        <v>-26.9</v>
      </c>
      <c r="AA1701" s="3">
        <v>12638.88</v>
      </c>
      <c r="AB1701" s="3">
        <v>17000.68</v>
      </c>
      <c r="AC1701" s="3">
        <v>12638.88</v>
      </c>
      <c r="AD1701" s="3">
        <v>17288.68</v>
      </c>
    </row>
    <row r="1702" spans="1:30" x14ac:dyDescent="0.3">
      <c r="A1702" s="3" t="s">
        <v>4113</v>
      </c>
      <c r="B1702" s="4">
        <v>51506</v>
      </c>
      <c r="C1702" s="4">
        <v>57</v>
      </c>
      <c r="D1702" s="4" t="s">
        <v>25</v>
      </c>
      <c r="E1702" s="5" t="s">
        <v>45</v>
      </c>
      <c r="F1702" s="3" t="s">
        <v>4114</v>
      </c>
      <c r="G1702" s="4" t="s">
        <v>86</v>
      </c>
      <c r="H1702" s="3" t="s">
        <v>87</v>
      </c>
      <c r="I1702" s="3" t="s">
        <v>88</v>
      </c>
      <c r="J1702" s="3" t="s">
        <v>89</v>
      </c>
      <c r="K1702" s="3" t="s">
        <v>89</v>
      </c>
      <c r="L1702" s="6" t="s">
        <v>88</v>
      </c>
      <c r="M1702" s="3" t="s">
        <v>1164</v>
      </c>
      <c r="N1702" s="3" t="s">
        <v>4115</v>
      </c>
      <c r="O1702" s="3" t="s">
        <v>106</v>
      </c>
      <c r="P1702" s="3" t="s">
        <v>4116</v>
      </c>
      <c r="Q1702" s="3" t="s">
        <v>31</v>
      </c>
      <c r="V1702" s="3">
        <v>18</v>
      </c>
      <c r="W1702" s="3">
        <v>-100</v>
      </c>
      <c r="X1702" s="32">
        <v>91</v>
      </c>
      <c r="Y1702" s="33">
        <v>210</v>
      </c>
      <c r="Z1702" s="3">
        <v>-56.5</v>
      </c>
      <c r="AA1702" s="3">
        <v>12613.82</v>
      </c>
      <c r="AB1702" s="3">
        <v>28986.42</v>
      </c>
      <c r="AC1702" s="3">
        <v>12613.82</v>
      </c>
      <c r="AD1702" s="3">
        <v>28986.42</v>
      </c>
    </row>
    <row r="1703" spans="1:30" x14ac:dyDescent="0.3">
      <c r="A1703" s="3" t="s">
        <v>845</v>
      </c>
      <c r="B1703" s="4">
        <v>86820</v>
      </c>
      <c r="C1703" s="4">
        <v>62</v>
      </c>
      <c r="D1703" s="4" t="s">
        <v>25</v>
      </c>
      <c r="E1703" s="5">
        <v>42997</v>
      </c>
      <c r="F1703" s="3" t="s">
        <v>846</v>
      </c>
      <c r="G1703" s="4" t="s">
        <v>86</v>
      </c>
      <c r="H1703" s="3" t="s">
        <v>831</v>
      </c>
      <c r="I1703" s="3" t="s">
        <v>175</v>
      </c>
      <c r="J1703" s="3" t="s">
        <v>132</v>
      </c>
      <c r="K1703" s="3" t="s">
        <v>132</v>
      </c>
      <c r="L1703" s="6" t="s">
        <v>175</v>
      </c>
      <c r="M1703" s="3" t="s">
        <v>184</v>
      </c>
      <c r="N1703" s="3" t="s">
        <v>847</v>
      </c>
      <c r="O1703" s="3" t="s">
        <v>92</v>
      </c>
      <c r="P1703" s="3" t="s">
        <v>128</v>
      </c>
      <c r="Q1703" s="3" t="s">
        <v>60</v>
      </c>
      <c r="R1703" s="3">
        <v>7</v>
      </c>
      <c r="S1703" s="3">
        <v>14</v>
      </c>
      <c r="T1703" s="3">
        <v>-46.2</v>
      </c>
      <c r="U1703" s="3">
        <v>26</v>
      </c>
      <c r="V1703" s="3">
        <v>32</v>
      </c>
      <c r="W1703" s="3">
        <v>-20</v>
      </c>
      <c r="X1703" s="32">
        <v>104</v>
      </c>
      <c r="Y1703" s="33">
        <v>89</v>
      </c>
      <c r="Z1703" s="3">
        <v>18.100000000000001</v>
      </c>
      <c r="AA1703" s="3">
        <v>12606.72</v>
      </c>
      <c r="AB1703" s="3">
        <v>10677.12</v>
      </c>
      <c r="AC1703" s="3">
        <v>12606.72</v>
      </c>
      <c r="AD1703" s="3">
        <v>10677.12</v>
      </c>
    </row>
    <row r="1704" spans="1:30" x14ac:dyDescent="0.3">
      <c r="A1704" s="3" t="s">
        <v>4117</v>
      </c>
      <c r="B1704" s="4">
        <v>89781</v>
      </c>
      <c r="C1704" s="4">
        <v>42</v>
      </c>
      <c r="D1704" s="4" t="s">
        <v>25</v>
      </c>
      <c r="E1704" s="5" t="s">
        <v>45</v>
      </c>
      <c r="F1704" s="3" t="s">
        <v>4118</v>
      </c>
      <c r="G1704" s="4" t="s">
        <v>86</v>
      </c>
      <c r="H1704" s="3" t="s">
        <v>245</v>
      </c>
      <c r="I1704" s="3" t="s">
        <v>245</v>
      </c>
      <c r="J1704" s="3" t="s">
        <v>104</v>
      </c>
      <c r="K1704" s="3" t="s">
        <v>104</v>
      </c>
      <c r="L1704" s="6" t="s">
        <v>245</v>
      </c>
      <c r="M1704" s="3" t="s">
        <v>529</v>
      </c>
      <c r="N1704" s="3" t="s">
        <v>4119</v>
      </c>
      <c r="O1704" s="3" t="s">
        <v>248</v>
      </c>
      <c r="P1704" s="3" t="s">
        <v>57</v>
      </c>
      <c r="Q1704" s="3" t="s">
        <v>31</v>
      </c>
      <c r="R1704" s="3">
        <v>7</v>
      </c>
      <c r="S1704" s="3">
        <v>9</v>
      </c>
      <c r="T1704" s="3">
        <v>-15.4</v>
      </c>
      <c r="U1704" s="3">
        <v>19</v>
      </c>
      <c r="V1704" s="3">
        <v>25</v>
      </c>
      <c r="W1704" s="3">
        <v>-26.3</v>
      </c>
      <c r="X1704" s="32">
        <v>92</v>
      </c>
      <c r="Y1704" s="33">
        <v>91</v>
      </c>
      <c r="Z1704" s="3">
        <v>1.4</v>
      </c>
      <c r="AA1704" s="3">
        <v>12580.28</v>
      </c>
      <c r="AB1704" s="3">
        <v>12403.2</v>
      </c>
      <c r="AC1704" s="3">
        <v>12580.28</v>
      </c>
      <c r="AD1704" s="3">
        <v>12403.2</v>
      </c>
    </row>
    <row r="1705" spans="1:30" x14ac:dyDescent="0.3">
      <c r="A1705" s="3" t="s">
        <v>654</v>
      </c>
      <c r="B1705" s="4">
        <v>67161</v>
      </c>
      <c r="C1705" s="4">
        <v>81</v>
      </c>
      <c r="D1705" s="4" t="s">
        <v>25</v>
      </c>
      <c r="E1705" s="5">
        <v>43209</v>
      </c>
      <c r="F1705" s="3" t="s">
        <v>655</v>
      </c>
      <c r="G1705" s="4" t="s">
        <v>86</v>
      </c>
      <c r="H1705" s="3" t="s">
        <v>252</v>
      </c>
      <c r="I1705" s="3" t="s">
        <v>252</v>
      </c>
      <c r="J1705" s="3" t="s">
        <v>132</v>
      </c>
      <c r="K1705" s="3" t="s">
        <v>132</v>
      </c>
      <c r="L1705" s="6" t="s">
        <v>252</v>
      </c>
      <c r="M1705" s="3" t="s">
        <v>184</v>
      </c>
      <c r="N1705" s="3" t="s">
        <v>656</v>
      </c>
      <c r="O1705" s="3" t="s">
        <v>92</v>
      </c>
      <c r="P1705" s="3" t="s">
        <v>128</v>
      </c>
      <c r="Q1705" s="3" t="s">
        <v>60</v>
      </c>
      <c r="R1705" s="3">
        <v>3</v>
      </c>
      <c r="U1705" s="3">
        <v>21</v>
      </c>
      <c r="X1705" s="32">
        <v>103</v>
      </c>
      <c r="Y1705" s="33"/>
      <c r="AA1705" s="3">
        <v>12545.88</v>
      </c>
      <c r="AC1705" s="3">
        <v>12545.88</v>
      </c>
    </row>
    <row r="1706" spans="1:30" x14ac:dyDescent="0.3">
      <c r="A1706" s="3" t="s">
        <v>4120</v>
      </c>
      <c r="B1706" s="4">
        <v>36472</v>
      </c>
      <c r="C1706" s="4">
        <v>68</v>
      </c>
      <c r="D1706" s="4" t="s">
        <v>25</v>
      </c>
      <c r="E1706" s="5" t="s">
        <v>45</v>
      </c>
      <c r="F1706" s="3" t="s">
        <v>4121</v>
      </c>
      <c r="G1706" s="4" t="s">
        <v>86</v>
      </c>
      <c r="H1706" s="3" t="s">
        <v>252</v>
      </c>
      <c r="I1706" s="3" t="s">
        <v>252</v>
      </c>
      <c r="J1706" s="3" t="s">
        <v>132</v>
      </c>
      <c r="K1706" s="3" t="s">
        <v>132</v>
      </c>
      <c r="L1706" s="6" t="s">
        <v>252</v>
      </c>
      <c r="M1706" s="3" t="s">
        <v>184</v>
      </c>
      <c r="N1706" s="3" t="s">
        <v>4122</v>
      </c>
      <c r="O1706" s="3" t="s">
        <v>311</v>
      </c>
      <c r="P1706" s="3" t="s">
        <v>57</v>
      </c>
      <c r="Q1706" s="3" t="s">
        <v>31</v>
      </c>
      <c r="R1706" s="3">
        <v>6</v>
      </c>
      <c r="U1706" s="3">
        <v>34</v>
      </c>
      <c r="V1706" s="3">
        <v>5</v>
      </c>
      <c r="W1706" s="3">
        <v>570</v>
      </c>
      <c r="X1706" s="32">
        <v>62</v>
      </c>
      <c r="Y1706" s="33">
        <v>6</v>
      </c>
      <c r="Z1706" s="3">
        <v>1027.3</v>
      </c>
      <c r="AA1706" s="3">
        <v>12524.64</v>
      </c>
      <c r="AB1706" s="3">
        <v>1224.96</v>
      </c>
      <c r="AC1706" s="3">
        <v>13808.64</v>
      </c>
      <c r="AD1706" s="3">
        <v>1224.96</v>
      </c>
    </row>
    <row r="1707" spans="1:30" x14ac:dyDescent="0.3">
      <c r="A1707" s="3" t="s">
        <v>4123</v>
      </c>
      <c r="B1707" s="4">
        <v>40275</v>
      </c>
      <c r="C1707" s="4">
        <v>76</v>
      </c>
      <c r="D1707" s="4" t="s">
        <v>25</v>
      </c>
      <c r="E1707" s="5" t="s">
        <v>45</v>
      </c>
      <c r="F1707" s="3" t="s">
        <v>4124</v>
      </c>
      <c r="G1707" s="4" t="s">
        <v>86</v>
      </c>
      <c r="H1707" s="3" t="s">
        <v>252</v>
      </c>
      <c r="I1707" s="3" t="s">
        <v>252</v>
      </c>
      <c r="J1707" s="3" t="s">
        <v>104</v>
      </c>
      <c r="K1707" s="3" t="s">
        <v>104</v>
      </c>
      <c r="L1707" s="6" t="s">
        <v>252</v>
      </c>
      <c r="M1707" s="3" t="s">
        <v>184</v>
      </c>
      <c r="N1707" s="3" t="s">
        <v>4125</v>
      </c>
      <c r="O1707" s="3" t="s">
        <v>92</v>
      </c>
      <c r="P1707" s="3" t="s">
        <v>55</v>
      </c>
      <c r="Q1707" s="3" t="s">
        <v>31</v>
      </c>
      <c r="R1707" s="3">
        <v>17</v>
      </c>
      <c r="S1707" s="3">
        <v>10</v>
      </c>
      <c r="T1707" s="3">
        <v>70.8</v>
      </c>
      <c r="U1707" s="3">
        <v>51</v>
      </c>
      <c r="V1707" s="3">
        <v>53</v>
      </c>
      <c r="W1707" s="3">
        <v>-3.8</v>
      </c>
      <c r="X1707" s="32">
        <v>174</v>
      </c>
      <c r="Y1707" s="33">
        <v>213</v>
      </c>
      <c r="Z1707" s="3">
        <v>-18.2</v>
      </c>
      <c r="AA1707" s="3">
        <v>12491.73</v>
      </c>
      <c r="AB1707" s="3">
        <v>15469.46</v>
      </c>
      <c r="AC1707" s="3">
        <v>12947.73</v>
      </c>
      <c r="AD1707" s="3">
        <v>15895.21</v>
      </c>
    </row>
    <row r="1708" spans="1:30" x14ac:dyDescent="0.3">
      <c r="A1708" s="3" t="s">
        <v>4126</v>
      </c>
      <c r="B1708" s="4">
        <v>24394</v>
      </c>
      <c r="C1708" s="4">
        <v>40</v>
      </c>
      <c r="D1708" s="4" t="s">
        <v>25</v>
      </c>
      <c r="E1708" s="5" t="s">
        <v>45</v>
      </c>
      <c r="F1708" s="3" t="s">
        <v>4127</v>
      </c>
      <c r="G1708" s="4" t="s">
        <v>86</v>
      </c>
      <c r="H1708" s="3" t="s">
        <v>711</v>
      </c>
      <c r="I1708" s="3" t="s">
        <v>175</v>
      </c>
      <c r="J1708" s="3" t="s">
        <v>104</v>
      </c>
      <c r="K1708" s="3" t="s">
        <v>104</v>
      </c>
      <c r="L1708" s="6" t="s">
        <v>175</v>
      </c>
      <c r="M1708" s="3" t="s">
        <v>176</v>
      </c>
      <c r="N1708" s="3" t="s">
        <v>4128</v>
      </c>
      <c r="O1708" s="3" t="s">
        <v>178</v>
      </c>
      <c r="P1708" s="3" t="s">
        <v>55</v>
      </c>
      <c r="Q1708" s="3" t="s">
        <v>31</v>
      </c>
      <c r="R1708" s="3">
        <v>15</v>
      </c>
      <c r="S1708" s="3">
        <v>15</v>
      </c>
      <c r="T1708" s="3">
        <v>0</v>
      </c>
      <c r="U1708" s="3">
        <v>42</v>
      </c>
      <c r="V1708" s="3">
        <v>49</v>
      </c>
      <c r="W1708" s="3">
        <v>-14.3</v>
      </c>
      <c r="X1708" s="32">
        <v>189</v>
      </c>
      <c r="Y1708" s="33">
        <v>173</v>
      </c>
      <c r="Z1708" s="3">
        <v>9.1999999999999993</v>
      </c>
      <c r="AA1708" s="3">
        <v>12451.54</v>
      </c>
      <c r="AB1708" s="3">
        <v>11379.22</v>
      </c>
      <c r="AC1708" s="3">
        <v>12451.54</v>
      </c>
      <c r="AD1708" s="3">
        <v>11379.22</v>
      </c>
    </row>
    <row r="1709" spans="1:30" x14ac:dyDescent="0.3">
      <c r="A1709" s="3" t="s">
        <v>603</v>
      </c>
      <c r="B1709" s="4">
        <v>36451</v>
      </c>
      <c r="C1709" s="4">
        <v>79</v>
      </c>
      <c r="D1709" s="4" t="s">
        <v>25</v>
      </c>
      <c r="E1709" s="5">
        <v>43111</v>
      </c>
      <c r="F1709" s="3" t="s">
        <v>604</v>
      </c>
      <c r="G1709" s="4" t="s">
        <v>86</v>
      </c>
      <c r="H1709" s="3" t="s">
        <v>252</v>
      </c>
      <c r="I1709" s="3" t="s">
        <v>252</v>
      </c>
      <c r="J1709" s="3" t="s">
        <v>132</v>
      </c>
      <c r="K1709" s="3" t="s">
        <v>132</v>
      </c>
      <c r="L1709" s="6" t="s">
        <v>252</v>
      </c>
      <c r="M1709" s="3" t="s">
        <v>154</v>
      </c>
      <c r="N1709" s="3" t="s">
        <v>605</v>
      </c>
      <c r="O1709" s="3" t="s">
        <v>311</v>
      </c>
      <c r="P1709" s="3" t="s">
        <v>606</v>
      </c>
      <c r="Q1709" s="3" t="s">
        <v>60</v>
      </c>
      <c r="R1709" s="3">
        <v>3</v>
      </c>
      <c r="U1709" s="3">
        <v>5</v>
      </c>
      <c r="X1709" s="32">
        <v>53</v>
      </c>
      <c r="Y1709" s="33"/>
      <c r="AA1709" s="3">
        <v>12446</v>
      </c>
      <c r="AC1709" s="3">
        <v>12446</v>
      </c>
    </row>
    <row r="1710" spans="1:30" x14ac:dyDescent="0.3">
      <c r="A1710" s="3" t="s">
        <v>4129</v>
      </c>
      <c r="B1710" s="4">
        <v>35643</v>
      </c>
      <c r="C1710" s="4">
        <v>32</v>
      </c>
      <c r="D1710" s="4" t="s">
        <v>25</v>
      </c>
      <c r="E1710" s="5" t="s">
        <v>45</v>
      </c>
      <c r="F1710" s="3" t="s">
        <v>4130</v>
      </c>
      <c r="G1710" s="4" t="s">
        <v>86</v>
      </c>
      <c r="H1710" s="3" t="s">
        <v>252</v>
      </c>
      <c r="I1710" s="3" t="s">
        <v>252</v>
      </c>
      <c r="J1710" s="3" t="s">
        <v>104</v>
      </c>
      <c r="K1710" s="3" t="s">
        <v>104</v>
      </c>
      <c r="L1710" s="6" t="s">
        <v>252</v>
      </c>
      <c r="M1710" s="3" t="s">
        <v>154</v>
      </c>
      <c r="N1710" s="3" t="s">
        <v>4131</v>
      </c>
      <c r="O1710" s="3" t="s">
        <v>311</v>
      </c>
      <c r="P1710" s="3" t="s">
        <v>194</v>
      </c>
      <c r="Q1710" s="3" t="s">
        <v>60</v>
      </c>
      <c r="R1710" s="3">
        <v>11</v>
      </c>
      <c r="S1710" s="3">
        <v>15</v>
      </c>
      <c r="T1710" s="3">
        <v>-28.8</v>
      </c>
      <c r="U1710" s="3">
        <v>45</v>
      </c>
      <c r="V1710" s="3">
        <v>35</v>
      </c>
      <c r="W1710" s="3">
        <v>29.3</v>
      </c>
      <c r="X1710" s="32">
        <v>194</v>
      </c>
      <c r="Y1710" s="33">
        <v>188</v>
      </c>
      <c r="Z1710" s="3">
        <v>3.2</v>
      </c>
      <c r="AA1710" s="3">
        <v>12406.54</v>
      </c>
      <c r="AB1710" s="3">
        <v>12027.4</v>
      </c>
      <c r="AC1710" s="3">
        <v>12406.54</v>
      </c>
      <c r="AD1710" s="3">
        <v>12027.4</v>
      </c>
    </row>
    <row r="1711" spans="1:30" x14ac:dyDescent="0.3">
      <c r="A1711" s="3" t="s">
        <v>4132</v>
      </c>
      <c r="B1711" s="4">
        <v>34726</v>
      </c>
      <c r="C1711" s="4">
        <v>40</v>
      </c>
      <c r="D1711" s="4" t="s">
        <v>25</v>
      </c>
      <c r="E1711" s="5" t="s">
        <v>45</v>
      </c>
      <c r="F1711" s="3" t="s">
        <v>4133</v>
      </c>
      <c r="G1711" s="4" t="s">
        <v>86</v>
      </c>
      <c r="H1711" s="3" t="s">
        <v>252</v>
      </c>
      <c r="I1711" s="3" t="s">
        <v>252</v>
      </c>
      <c r="J1711" s="3" t="s">
        <v>146</v>
      </c>
      <c r="K1711" s="3" t="s">
        <v>146</v>
      </c>
      <c r="L1711" s="6" t="s">
        <v>252</v>
      </c>
      <c r="M1711" s="3" t="s">
        <v>154</v>
      </c>
      <c r="N1711" s="3" t="s">
        <v>4134</v>
      </c>
      <c r="O1711" s="3" t="s">
        <v>311</v>
      </c>
      <c r="P1711" s="3" t="s">
        <v>390</v>
      </c>
      <c r="Q1711" s="3" t="s">
        <v>60</v>
      </c>
      <c r="R1711" s="3">
        <v>3</v>
      </c>
      <c r="S1711" s="3">
        <v>5</v>
      </c>
      <c r="T1711" s="3">
        <v>-36.799999999999997</v>
      </c>
      <c r="U1711" s="3">
        <v>16</v>
      </c>
      <c r="V1711" s="3">
        <v>8</v>
      </c>
      <c r="W1711" s="3">
        <v>100</v>
      </c>
      <c r="X1711" s="32">
        <v>56</v>
      </c>
      <c r="Y1711" s="33">
        <v>48</v>
      </c>
      <c r="Z1711" s="3">
        <v>16.5</v>
      </c>
      <c r="AA1711" s="3">
        <v>12402.37</v>
      </c>
      <c r="AB1711" s="3">
        <v>10832.81</v>
      </c>
      <c r="AC1711" s="3">
        <v>13252.6</v>
      </c>
      <c r="AD1711" s="3">
        <v>11373.5</v>
      </c>
    </row>
    <row r="1712" spans="1:30" x14ac:dyDescent="0.3">
      <c r="A1712" s="3" t="s">
        <v>4135</v>
      </c>
      <c r="B1712" s="4">
        <v>73984</v>
      </c>
      <c r="C1712" s="4">
        <v>74</v>
      </c>
      <c r="D1712" s="4" t="s">
        <v>25</v>
      </c>
      <c r="E1712" s="5" t="s">
        <v>45</v>
      </c>
      <c r="F1712" s="3" t="s">
        <v>4136</v>
      </c>
      <c r="G1712" s="4" t="s">
        <v>86</v>
      </c>
      <c r="H1712" s="3" t="s">
        <v>54</v>
      </c>
      <c r="I1712" s="3" t="s">
        <v>191</v>
      </c>
      <c r="J1712" s="3" t="s">
        <v>89</v>
      </c>
      <c r="K1712" s="3" t="s">
        <v>89</v>
      </c>
      <c r="L1712" s="6" t="s">
        <v>191</v>
      </c>
      <c r="M1712" s="3" t="s">
        <v>211</v>
      </c>
      <c r="N1712" s="3" t="s">
        <v>4137</v>
      </c>
      <c r="O1712" s="3" t="s">
        <v>92</v>
      </c>
      <c r="P1712" s="3" t="s">
        <v>213</v>
      </c>
      <c r="Q1712" s="3" t="s">
        <v>60</v>
      </c>
      <c r="R1712" s="3">
        <v>4</v>
      </c>
      <c r="S1712" s="3">
        <v>3</v>
      </c>
      <c r="T1712" s="3">
        <v>23.1</v>
      </c>
      <c r="U1712" s="3">
        <v>19</v>
      </c>
      <c r="V1712" s="3">
        <v>18</v>
      </c>
      <c r="W1712" s="3">
        <v>3.9</v>
      </c>
      <c r="X1712" s="32">
        <v>99</v>
      </c>
      <c r="Y1712" s="33">
        <v>115</v>
      </c>
      <c r="Z1712" s="3">
        <v>-14.1</v>
      </c>
      <c r="AA1712" s="3">
        <v>12334.56</v>
      </c>
      <c r="AB1712" s="3">
        <v>14453.22</v>
      </c>
      <c r="AC1712" s="3">
        <v>12687.84</v>
      </c>
      <c r="AD1712" s="3">
        <v>14775.78</v>
      </c>
    </row>
    <row r="1713" spans="1:30" x14ac:dyDescent="0.3">
      <c r="A1713" s="3" t="s">
        <v>4138</v>
      </c>
      <c r="B1713" s="4">
        <v>34126</v>
      </c>
      <c r="C1713" s="4">
        <v>39</v>
      </c>
      <c r="D1713" s="4" t="s">
        <v>25</v>
      </c>
      <c r="E1713" s="5" t="s">
        <v>45</v>
      </c>
      <c r="F1713" s="3" t="s">
        <v>4139</v>
      </c>
      <c r="G1713" s="4" t="s">
        <v>86</v>
      </c>
      <c r="H1713" s="3" t="s">
        <v>252</v>
      </c>
      <c r="I1713" s="3" t="s">
        <v>252</v>
      </c>
      <c r="J1713" s="3" t="s">
        <v>146</v>
      </c>
      <c r="K1713" s="3" t="s">
        <v>146</v>
      </c>
      <c r="L1713" s="6" t="s">
        <v>252</v>
      </c>
      <c r="M1713" s="3" t="s">
        <v>154</v>
      </c>
      <c r="N1713" s="3" t="s">
        <v>4140</v>
      </c>
      <c r="O1713" s="3" t="s">
        <v>311</v>
      </c>
      <c r="P1713" s="3" t="s">
        <v>66</v>
      </c>
      <c r="Q1713" s="3" t="s">
        <v>60</v>
      </c>
      <c r="S1713" s="3">
        <v>0</v>
      </c>
      <c r="T1713" s="3">
        <v>-100</v>
      </c>
      <c r="U1713" s="3">
        <v>1</v>
      </c>
      <c r="V1713" s="3">
        <v>1</v>
      </c>
      <c r="W1713" s="3">
        <v>100</v>
      </c>
      <c r="X1713" s="32">
        <v>11</v>
      </c>
      <c r="Y1713" s="33">
        <v>10</v>
      </c>
      <c r="Z1713" s="3">
        <v>19.3</v>
      </c>
      <c r="AA1713" s="3">
        <v>12330.76</v>
      </c>
      <c r="AB1713" s="3">
        <v>10333.44</v>
      </c>
      <c r="AC1713" s="3">
        <v>12330.76</v>
      </c>
      <c r="AD1713" s="3">
        <v>10333.44</v>
      </c>
    </row>
    <row r="1714" spans="1:30" x14ac:dyDescent="0.3">
      <c r="A1714" s="3" t="s">
        <v>4294</v>
      </c>
      <c r="B1714" s="4">
        <v>308</v>
      </c>
      <c r="C1714" s="4">
        <v>46</v>
      </c>
      <c r="D1714" s="4" t="s">
        <v>25</v>
      </c>
      <c r="E1714" s="5">
        <v>42604</v>
      </c>
      <c r="F1714" s="3" t="s">
        <v>4295</v>
      </c>
      <c r="G1714" s="4" t="s">
        <v>86</v>
      </c>
      <c r="H1714" s="3" t="s">
        <v>735</v>
      </c>
      <c r="I1714" s="3" t="s">
        <v>736</v>
      </c>
      <c r="J1714" s="3" t="s">
        <v>736</v>
      </c>
      <c r="K1714" s="3" t="s">
        <v>146</v>
      </c>
      <c r="L1714" s="6" t="s">
        <v>175</v>
      </c>
      <c r="M1714" s="3" t="s">
        <v>176</v>
      </c>
      <c r="N1714" s="3" t="s">
        <v>4296</v>
      </c>
      <c r="O1714" s="3" t="s">
        <v>178</v>
      </c>
      <c r="P1714" s="3" t="s">
        <v>49</v>
      </c>
      <c r="Q1714" s="3" t="s">
        <v>50</v>
      </c>
      <c r="R1714" s="3">
        <v>2</v>
      </c>
      <c r="S1714" s="3">
        <v>0</v>
      </c>
      <c r="T1714" s="3">
        <v>259.7</v>
      </c>
      <c r="U1714" s="3">
        <v>4</v>
      </c>
      <c r="V1714" s="3">
        <v>4</v>
      </c>
      <c r="W1714" s="3">
        <v>-20.8</v>
      </c>
      <c r="X1714" s="32">
        <v>27</v>
      </c>
      <c r="Y1714" s="33">
        <v>25</v>
      </c>
      <c r="Z1714" s="3">
        <v>5.9</v>
      </c>
      <c r="AA1714" s="3">
        <v>12315.29</v>
      </c>
      <c r="AB1714" s="3">
        <v>11613.19</v>
      </c>
      <c r="AC1714" s="3">
        <v>12627.29</v>
      </c>
      <c r="AD1714" s="3">
        <v>11628.31</v>
      </c>
    </row>
    <row r="1715" spans="1:30" x14ac:dyDescent="0.3">
      <c r="A1715" s="3" t="s">
        <v>4141</v>
      </c>
      <c r="B1715" s="4">
        <v>4000</v>
      </c>
      <c r="C1715" s="4">
        <v>29</v>
      </c>
      <c r="D1715" s="4" t="s">
        <v>25</v>
      </c>
      <c r="E1715" s="5" t="s">
        <v>45</v>
      </c>
      <c r="F1715" s="3" t="s">
        <v>4142</v>
      </c>
      <c r="G1715" s="4" t="s">
        <v>86</v>
      </c>
      <c r="H1715" s="3" t="s">
        <v>900</v>
      </c>
      <c r="I1715" s="3" t="s">
        <v>240</v>
      </c>
      <c r="J1715" s="3" t="s">
        <v>146</v>
      </c>
      <c r="K1715" s="3" t="s">
        <v>146</v>
      </c>
      <c r="L1715" s="6" t="s">
        <v>240</v>
      </c>
      <c r="M1715" s="3" t="s">
        <v>241</v>
      </c>
      <c r="N1715" s="3" t="s">
        <v>4143</v>
      </c>
      <c r="O1715" s="3" t="s">
        <v>178</v>
      </c>
      <c r="P1715" s="3" t="s">
        <v>63</v>
      </c>
      <c r="Q1715" s="3" t="s">
        <v>31</v>
      </c>
      <c r="R1715" s="3">
        <v>2</v>
      </c>
      <c r="S1715" s="3">
        <v>1</v>
      </c>
      <c r="T1715" s="3">
        <v>50</v>
      </c>
      <c r="U1715" s="3">
        <v>8</v>
      </c>
      <c r="V1715" s="3">
        <v>8</v>
      </c>
      <c r="W1715" s="3">
        <v>6.7</v>
      </c>
      <c r="X1715" s="32">
        <v>33</v>
      </c>
      <c r="Y1715" s="33">
        <v>33</v>
      </c>
      <c r="Z1715" s="3">
        <v>0.5</v>
      </c>
      <c r="AA1715" s="3">
        <v>12310.97</v>
      </c>
      <c r="AB1715" s="3">
        <v>12248.95</v>
      </c>
      <c r="AC1715" s="3">
        <v>12310.97</v>
      </c>
      <c r="AD1715" s="3">
        <v>12248.95</v>
      </c>
    </row>
    <row r="1716" spans="1:30" x14ac:dyDescent="0.3">
      <c r="A1716" s="3" t="s">
        <v>4144</v>
      </c>
      <c r="B1716" s="4">
        <v>40329</v>
      </c>
      <c r="C1716" s="4">
        <v>39</v>
      </c>
      <c r="D1716" s="4" t="s">
        <v>25</v>
      </c>
      <c r="E1716" s="5">
        <v>42851</v>
      </c>
      <c r="F1716" s="3" t="s">
        <v>4145</v>
      </c>
      <c r="G1716" s="4" t="s">
        <v>86</v>
      </c>
      <c r="H1716" s="3" t="s">
        <v>252</v>
      </c>
      <c r="I1716" s="3" t="s">
        <v>252</v>
      </c>
      <c r="J1716" s="3" t="s">
        <v>132</v>
      </c>
      <c r="K1716" s="3" t="s">
        <v>132</v>
      </c>
      <c r="L1716" s="6" t="s">
        <v>252</v>
      </c>
      <c r="M1716" s="3" t="s">
        <v>184</v>
      </c>
      <c r="N1716" s="3" t="s">
        <v>4146</v>
      </c>
      <c r="O1716" s="3" t="s">
        <v>92</v>
      </c>
      <c r="P1716" s="3" t="s">
        <v>55</v>
      </c>
      <c r="Q1716" s="3" t="s">
        <v>60</v>
      </c>
      <c r="R1716" s="3">
        <v>8</v>
      </c>
      <c r="S1716" s="3">
        <v>12</v>
      </c>
      <c r="T1716" s="3">
        <v>-30</v>
      </c>
      <c r="U1716" s="3">
        <v>29</v>
      </c>
      <c r="V1716" s="3">
        <v>35</v>
      </c>
      <c r="W1716" s="3">
        <v>-16.7</v>
      </c>
      <c r="X1716" s="32">
        <v>114</v>
      </c>
      <c r="Y1716" s="33">
        <v>88</v>
      </c>
      <c r="Z1716" s="3">
        <v>29.8</v>
      </c>
      <c r="AA1716" s="3">
        <v>12280.16</v>
      </c>
      <c r="AB1716" s="3">
        <v>10195.5</v>
      </c>
      <c r="AC1716" s="3">
        <v>14010.16</v>
      </c>
      <c r="AD1716" s="3">
        <v>10795.5</v>
      </c>
    </row>
    <row r="1717" spans="1:30" x14ac:dyDescent="0.3">
      <c r="A1717" s="3" t="s">
        <v>4147</v>
      </c>
      <c r="B1717" s="4">
        <v>9364</v>
      </c>
      <c r="C1717" s="4">
        <v>51</v>
      </c>
      <c r="D1717" s="4" t="s">
        <v>25</v>
      </c>
      <c r="E1717" s="5" t="s">
        <v>45</v>
      </c>
      <c r="F1717" s="3" t="s">
        <v>4148</v>
      </c>
      <c r="G1717" s="4" t="s">
        <v>86</v>
      </c>
      <c r="H1717" s="3" t="s">
        <v>900</v>
      </c>
      <c r="I1717" s="3" t="s">
        <v>240</v>
      </c>
      <c r="J1717" s="3" t="s">
        <v>104</v>
      </c>
      <c r="K1717" s="3" t="s">
        <v>104</v>
      </c>
      <c r="L1717" s="6" t="s">
        <v>240</v>
      </c>
      <c r="M1717" s="3" t="s">
        <v>712</v>
      </c>
      <c r="N1717" s="3" t="s">
        <v>4149</v>
      </c>
      <c r="O1717" s="3" t="s">
        <v>178</v>
      </c>
      <c r="P1717" s="3" t="s">
        <v>55</v>
      </c>
      <c r="Q1717" s="3" t="s">
        <v>31</v>
      </c>
      <c r="R1717" s="3">
        <v>8</v>
      </c>
      <c r="S1717" s="3">
        <v>7</v>
      </c>
      <c r="T1717" s="3">
        <v>11.6</v>
      </c>
      <c r="U1717" s="3">
        <v>21</v>
      </c>
      <c r="V1717" s="3">
        <v>23</v>
      </c>
      <c r="W1717" s="3">
        <v>-9.4</v>
      </c>
      <c r="X1717" s="32">
        <v>125</v>
      </c>
      <c r="Y1717" s="33">
        <v>121</v>
      </c>
      <c r="Z1717" s="3">
        <v>3.3</v>
      </c>
      <c r="AA1717" s="3">
        <v>12255.88</v>
      </c>
      <c r="AB1717" s="3">
        <v>12038.68</v>
      </c>
      <c r="AC1717" s="3">
        <v>12651.88</v>
      </c>
      <c r="AD1717" s="3">
        <v>12242.68</v>
      </c>
    </row>
    <row r="1718" spans="1:30" x14ac:dyDescent="0.3">
      <c r="A1718" s="3" t="s">
        <v>4150</v>
      </c>
      <c r="B1718" s="4">
        <v>74680</v>
      </c>
      <c r="C1718" s="4">
        <v>63</v>
      </c>
      <c r="D1718" s="4" t="s">
        <v>25</v>
      </c>
      <c r="E1718" s="5">
        <v>42586</v>
      </c>
      <c r="F1718" s="3" t="s">
        <v>4151</v>
      </c>
      <c r="G1718" s="4" t="s">
        <v>86</v>
      </c>
      <c r="H1718" s="3" t="s">
        <v>87</v>
      </c>
      <c r="I1718" s="3" t="s">
        <v>88</v>
      </c>
      <c r="J1718" s="3" t="s">
        <v>104</v>
      </c>
      <c r="K1718" s="3" t="s">
        <v>104</v>
      </c>
      <c r="L1718" s="6" t="s">
        <v>88</v>
      </c>
      <c r="M1718" s="3" t="s">
        <v>90</v>
      </c>
      <c r="N1718" s="3" t="s">
        <v>4152</v>
      </c>
      <c r="O1718" s="3" t="s">
        <v>92</v>
      </c>
      <c r="P1718" s="3" t="s">
        <v>107</v>
      </c>
      <c r="Q1718" s="3" t="s">
        <v>31</v>
      </c>
      <c r="R1718" s="3">
        <v>21</v>
      </c>
      <c r="S1718" s="3">
        <v>14</v>
      </c>
      <c r="T1718" s="3">
        <v>50</v>
      </c>
      <c r="U1718" s="3">
        <v>52</v>
      </c>
      <c r="V1718" s="3">
        <v>40</v>
      </c>
      <c r="W1718" s="3">
        <v>31</v>
      </c>
      <c r="X1718" s="32">
        <v>163</v>
      </c>
      <c r="Y1718" s="33">
        <v>189</v>
      </c>
      <c r="Z1718" s="3">
        <v>-13.5</v>
      </c>
      <c r="AA1718" s="3">
        <v>12245.12</v>
      </c>
      <c r="AB1718" s="3">
        <v>14321.88</v>
      </c>
      <c r="AC1718" s="3">
        <v>13570.12</v>
      </c>
      <c r="AD1718" s="3">
        <v>15694.56</v>
      </c>
    </row>
    <row r="1719" spans="1:30" x14ac:dyDescent="0.3">
      <c r="A1719" s="3" t="s">
        <v>4153</v>
      </c>
      <c r="B1719" s="4">
        <v>67143</v>
      </c>
      <c r="C1719" s="4">
        <v>120</v>
      </c>
      <c r="D1719" s="4" t="s">
        <v>25</v>
      </c>
      <c r="E1719" s="5" t="s">
        <v>45</v>
      </c>
      <c r="F1719" s="3" t="s">
        <v>4154</v>
      </c>
      <c r="G1719" s="4" t="s">
        <v>86</v>
      </c>
      <c r="H1719" s="3" t="s">
        <v>116</v>
      </c>
      <c r="I1719" s="3" t="s">
        <v>116</v>
      </c>
      <c r="J1719" s="3" t="s">
        <v>116</v>
      </c>
      <c r="K1719" s="3" t="s">
        <v>132</v>
      </c>
      <c r="L1719" s="6" t="s">
        <v>191</v>
      </c>
      <c r="M1719" s="3" t="s">
        <v>211</v>
      </c>
      <c r="N1719" s="3" t="s">
        <v>4155</v>
      </c>
      <c r="O1719" s="3" t="s">
        <v>92</v>
      </c>
      <c r="P1719" s="3" t="s">
        <v>41</v>
      </c>
      <c r="Q1719" s="3" t="s">
        <v>31</v>
      </c>
      <c r="R1719" s="3">
        <v>3</v>
      </c>
      <c r="S1719" s="3">
        <v>2</v>
      </c>
      <c r="T1719" s="3">
        <v>88.9</v>
      </c>
      <c r="U1719" s="3">
        <v>9</v>
      </c>
      <c r="V1719" s="3">
        <v>8</v>
      </c>
      <c r="W1719" s="3">
        <v>14.6</v>
      </c>
      <c r="X1719" s="32">
        <v>36</v>
      </c>
      <c r="Y1719" s="33">
        <v>28</v>
      </c>
      <c r="Z1719" s="3">
        <v>31.2</v>
      </c>
      <c r="AA1719" s="3">
        <v>12241.26</v>
      </c>
      <c r="AB1719" s="3">
        <v>9438.48</v>
      </c>
      <c r="AC1719" s="3">
        <v>12934.26</v>
      </c>
      <c r="AD1719" s="3">
        <v>9861.48</v>
      </c>
    </row>
    <row r="1720" spans="1:30" x14ac:dyDescent="0.3">
      <c r="A1720" s="3" t="s">
        <v>4156</v>
      </c>
      <c r="B1720" s="4">
        <v>40189</v>
      </c>
      <c r="C1720" s="4">
        <v>73</v>
      </c>
      <c r="D1720" s="4" t="s">
        <v>25</v>
      </c>
      <c r="E1720" s="5" t="s">
        <v>45</v>
      </c>
      <c r="F1720" s="3" t="s">
        <v>4157</v>
      </c>
      <c r="G1720" s="4" t="s">
        <v>86</v>
      </c>
      <c r="H1720" s="3" t="s">
        <v>252</v>
      </c>
      <c r="I1720" s="3" t="s">
        <v>252</v>
      </c>
      <c r="J1720" s="3" t="s">
        <v>89</v>
      </c>
      <c r="K1720" s="3" t="s">
        <v>89</v>
      </c>
      <c r="L1720" s="6" t="s">
        <v>252</v>
      </c>
      <c r="M1720" s="3" t="s">
        <v>184</v>
      </c>
      <c r="N1720" s="3" t="s">
        <v>4158</v>
      </c>
      <c r="O1720" s="3" t="s">
        <v>92</v>
      </c>
      <c r="P1720" s="3" t="s">
        <v>26</v>
      </c>
      <c r="Q1720" s="3" t="s">
        <v>27</v>
      </c>
      <c r="R1720" s="3">
        <v>6</v>
      </c>
      <c r="S1720" s="3">
        <v>5</v>
      </c>
      <c r="T1720" s="3">
        <v>12.7</v>
      </c>
      <c r="U1720" s="3">
        <v>20</v>
      </c>
      <c r="V1720" s="3">
        <v>27</v>
      </c>
      <c r="W1720" s="3">
        <v>-25</v>
      </c>
      <c r="X1720" s="16">
        <v>94</v>
      </c>
      <c r="Y1720" s="7">
        <v>87</v>
      </c>
      <c r="Z1720" s="3">
        <v>7.7</v>
      </c>
      <c r="AA1720" s="3">
        <v>12190.32</v>
      </c>
      <c r="AB1720" s="3">
        <v>11316.96</v>
      </c>
      <c r="AC1720" s="3">
        <v>12190.32</v>
      </c>
      <c r="AD1720" s="3">
        <v>11316.96</v>
      </c>
    </row>
    <row r="1721" spans="1:30" x14ac:dyDescent="0.3">
      <c r="A1721" s="3" t="s">
        <v>738</v>
      </c>
      <c r="B1721" s="4">
        <v>27040</v>
      </c>
      <c r="C1721" s="4">
        <v>44</v>
      </c>
      <c r="D1721" s="4" t="s">
        <v>25</v>
      </c>
      <c r="E1721" s="5">
        <v>43111</v>
      </c>
      <c r="F1721" s="3" t="s">
        <v>739</v>
      </c>
      <c r="G1721" s="4" t="s">
        <v>86</v>
      </c>
      <c r="H1721" s="3" t="s">
        <v>735</v>
      </c>
      <c r="I1721" s="3" t="s">
        <v>736</v>
      </c>
      <c r="J1721" s="3" t="s">
        <v>736</v>
      </c>
      <c r="K1721" s="3" t="s">
        <v>146</v>
      </c>
      <c r="L1721" s="6" t="s">
        <v>175</v>
      </c>
      <c r="M1721" s="3" t="s">
        <v>176</v>
      </c>
      <c r="N1721" s="3" t="s">
        <v>740</v>
      </c>
      <c r="O1721" s="3" t="s">
        <v>178</v>
      </c>
      <c r="P1721" s="3" t="s">
        <v>32</v>
      </c>
      <c r="Q1721" s="3" t="s">
        <v>60</v>
      </c>
      <c r="R1721" s="3">
        <v>12</v>
      </c>
      <c r="U1721" s="3">
        <v>15</v>
      </c>
      <c r="V1721" s="3">
        <v>14</v>
      </c>
      <c r="W1721" s="3">
        <v>11.1</v>
      </c>
      <c r="X1721" s="32">
        <v>37</v>
      </c>
      <c r="Y1721" s="33">
        <v>17</v>
      </c>
      <c r="Z1721" s="3">
        <v>124.2</v>
      </c>
      <c r="AA1721" s="3">
        <v>12156.72</v>
      </c>
      <c r="AB1721" s="3">
        <v>5474.88</v>
      </c>
      <c r="AC1721" s="3">
        <v>12156.72</v>
      </c>
      <c r="AD1721" s="3">
        <v>5474.88</v>
      </c>
    </row>
    <row r="1722" spans="1:30" x14ac:dyDescent="0.3">
      <c r="A1722" s="3" t="s">
        <v>898</v>
      </c>
      <c r="B1722" s="4">
        <v>6052</v>
      </c>
      <c r="C1722" s="4">
        <v>66</v>
      </c>
      <c r="D1722" s="4" t="s">
        <v>25</v>
      </c>
      <c r="E1722" s="5">
        <v>43146</v>
      </c>
      <c r="F1722" s="3" t="s">
        <v>899</v>
      </c>
      <c r="G1722" s="4" t="s">
        <v>86</v>
      </c>
      <c r="H1722" s="3" t="s">
        <v>900</v>
      </c>
      <c r="I1722" s="3" t="s">
        <v>240</v>
      </c>
      <c r="J1722" s="3" t="s">
        <v>132</v>
      </c>
      <c r="K1722" s="3" t="s">
        <v>132</v>
      </c>
      <c r="L1722" s="6" t="s">
        <v>240</v>
      </c>
      <c r="M1722" s="3" t="s">
        <v>241</v>
      </c>
      <c r="N1722" s="3" t="s">
        <v>901</v>
      </c>
      <c r="O1722" s="3" t="s">
        <v>178</v>
      </c>
      <c r="P1722" s="3" t="s">
        <v>26</v>
      </c>
      <c r="Q1722" s="3" t="s">
        <v>27</v>
      </c>
      <c r="R1722" s="3">
        <v>1</v>
      </c>
      <c r="U1722" s="3">
        <v>2</v>
      </c>
      <c r="X1722" s="32">
        <v>38</v>
      </c>
      <c r="Y1722" s="33"/>
      <c r="AA1722" s="3">
        <v>12114</v>
      </c>
      <c r="AC1722" s="3">
        <v>12114</v>
      </c>
    </row>
    <row r="1723" spans="1:30" x14ac:dyDescent="0.3">
      <c r="A1723" s="3" t="s">
        <v>4159</v>
      </c>
      <c r="B1723" s="4">
        <v>33710</v>
      </c>
      <c r="C1723" s="4">
        <v>88</v>
      </c>
      <c r="D1723" s="4" t="s">
        <v>25</v>
      </c>
      <c r="E1723" s="5" t="s">
        <v>45</v>
      </c>
      <c r="F1723" s="3" t="s">
        <v>4160</v>
      </c>
      <c r="G1723" s="4" t="s">
        <v>86</v>
      </c>
      <c r="H1723" s="3" t="s">
        <v>252</v>
      </c>
      <c r="I1723" s="3" t="s">
        <v>252</v>
      </c>
      <c r="J1723" s="3" t="s">
        <v>104</v>
      </c>
      <c r="K1723" s="3" t="s">
        <v>104</v>
      </c>
      <c r="L1723" s="6" t="s">
        <v>252</v>
      </c>
      <c r="M1723" s="3" t="s">
        <v>184</v>
      </c>
      <c r="N1723" s="3" t="s">
        <v>4161</v>
      </c>
      <c r="O1723" s="3" t="s">
        <v>311</v>
      </c>
      <c r="P1723" s="3" t="s">
        <v>2615</v>
      </c>
      <c r="Q1723" s="3" t="s">
        <v>31</v>
      </c>
      <c r="R1723" s="3">
        <v>7</v>
      </c>
      <c r="S1723" s="3">
        <v>9</v>
      </c>
      <c r="T1723" s="3">
        <v>-18.8</v>
      </c>
      <c r="U1723" s="3">
        <v>22</v>
      </c>
      <c r="V1723" s="3">
        <v>30</v>
      </c>
      <c r="W1723" s="3">
        <v>-26.8</v>
      </c>
      <c r="X1723" s="32">
        <v>100</v>
      </c>
      <c r="Y1723" s="33">
        <v>131</v>
      </c>
      <c r="Z1723" s="3">
        <v>-23.5</v>
      </c>
      <c r="AA1723" s="3">
        <v>12100.2</v>
      </c>
      <c r="AB1723" s="3">
        <v>15654.72</v>
      </c>
      <c r="AC1723" s="3">
        <v>12100.2</v>
      </c>
      <c r="AD1723" s="3">
        <v>15822.72</v>
      </c>
    </row>
    <row r="1724" spans="1:30" x14ac:dyDescent="0.3">
      <c r="A1724" s="3" t="s">
        <v>4162</v>
      </c>
      <c r="B1724" s="4">
        <v>5512</v>
      </c>
      <c r="C1724" s="4">
        <v>28</v>
      </c>
      <c r="D1724" s="4" t="s">
        <v>25</v>
      </c>
      <c r="E1724" s="5">
        <v>42586</v>
      </c>
      <c r="F1724" s="3" t="s">
        <v>4163</v>
      </c>
      <c r="G1724" s="4" t="s">
        <v>86</v>
      </c>
      <c r="H1724" s="3" t="s">
        <v>900</v>
      </c>
      <c r="I1724" s="3" t="s">
        <v>240</v>
      </c>
      <c r="J1724" s="3" t="s">
        <v>146</v>
      </c>
      <c r="K1724" s="3" t="s">
        <v>146</v>
      </c>
      <c r="L1724" s="6" t="s">
        <v>240</v>
      </c>
      <c r="M1724" s="3" t="s">
        <v>241</v>
      </c>
      <c r="N1724" s="3" t="s">
        <v>4164</v>
      </c>
      <c r="O1724" s="3" t="s">
        <v>178</v>
      </c>
      <c r="P1724" s="3" t="s">
        <v>1797</v>
      </c>
      <c r="Q1724" s="3" t="s">
        <v>60</v>
      </c>
      <c r="R1724" s="3">
        <v>0</v>
      </c>
      <c r="S1724" s="3">
        <v>0</v>
      </c>
      <c r="T1724" s="3">
        <v>32.799999999999997</v>
      </c>
      <c r="U1724" s="3">
        <v>1</v>
      </c>
      <c r="V1724" s="3">
        <v>1</v>
      </c>
      <c r="W1724" s="3">
        <v>-21.6</v>
      </c>
      <c r="X1724" s="32">
        <v>4</v>
      </c>
      <c r="Y1724" s="33">
        <v>4</v>
      </c>
      <c r="Z1724" s="3">
        <v>-0.1</v>
      </c>
      <c r="AA1724" s="3">
        <v>12100</v>
      </c>
      <c r="AB1724" s="3">
        <v>11941.9</v>
      </c>
      <c r="AC1724" s="3">
        <v>12480</v>
      </c>
      <c r="AD1724" s="3">
        <v>12381.9</v>
      </c>
    </row>
    <row r="1725" spans="1:30" x14ac:dyDescent="0.3">
      <c r="A1725" s="3" t="s">
        <v>4165</v>
      </c>
      <c r="B1725" s="4">
        <v>40595</v>
      </c>
      <c r="C1725" s="4">
        <v>76</v>
      </c>
      <c r="D1725" s="4" t="s">
        <v>25</v>
      </c>
      <c r="E1725" s="5" t="s">
        <v>45</v>
      </c>
      <c r="F1725" s="3" t="s">
        <v>4166</v>
      </c>
      <c r="G1725" s="4" t="s">
        <v>86</v>
      </c>
      <c r="H1725" s="3" t="s">
        <v>252</v>
      </c>
      <c r="I1725" s="3" t="s">
        <v>252</v>
      </c>
      <c r="J1725" s="3" t="s">
        <v>89</v>
      </c>
      <c r="K1725" s="3" t="s">
        <v>89</v>
      </c>
      <c r="L1725" s="6" t="s">
        <v>252</v>
      </c>
      <c r="M1725" s="3" t="s">
        <v>184</v>
      </c>
      <c r="N1725" s="3" t="s">
        <v>4167</v>
      </c>
      <c r="O1725" s="3" t="s">
        <v>92</v>
      </c>
      <c r="P1725" s="3" t="s">
        <v>26</v>
      </c>
      <c r="Q1725" s="3" t="s">
        <v>27</v>
      </c>
      <c r="R1725" s="3">
        <v>7</v>
      </c>
      <c r="S1725" s="3">
        <v>3</v>
      </c>
      <c r="T1725" s="3">
        <v>175</v>
      </c>
      <c r="U1725" s="3">
        <v>22</v>
      </c>
      <c r="V1725" s="3">
        <v>21</v>
      </c>
      <c r="W1725" s="3">
        <v>6.4</v>
      </c>
      <c r="X1725" s="16">
        <v>93</v>
      </c>
      <c r="Y1725" s="7">
        <v>84</v>
      </c>
      <c r="Z1725" s="3">
        <v>11.1</v>
      </c>
      <c r="AA1725" s="3">
        <v>12099.6</v>
      </c>
      <c r="AB1725" s="3">
        <v>10886.4</v>
      </c>
      <c r="AC1725" s="3">
        <v>12099.6</v>
      </c>
      <c r="AD1725" s="3">
        <v>10886.4</v>
      </c>
    </row>
    <row r="1726" spans="1:30" x14ac:dyDescent="0.3">
      <c r="A1726" s="3" t="s">
        <v>4168</v>
      </c>
      <c r="B1726" s="4">
        <v>89802</v>
      </c>
      <c r="C1726" s="4">
        <v>40</v>
      </c>
      <c r="D1726" s="4" t="s">
        <v>25</v>
      </c>
      <c r="E1726" s="5" t="s">
        <v>45</v>
      </c>
      <c r="F1726" s="3" t="s">
        <v>4169</v>
      </c>
      <c r="G1726" s="4" t="s">
        <v>86</v>
      </c>
      <c r="H1726" s="3" t="s">
        <v>245</v>
      </c>
      <c r="I1726" s="3" t="s">
        <v>245</v>
      </c>
      <c r="J1726" s="3" t="s">
        <v>89</v>
      </c>
      <c r="K1726" s="3" t="s">
        <v>89</v>
      </c>
      <c r="L1726" s="6" t="s">
        <v>245</v>
      </c>
      <c r="M1726" s="3" t="s">
        <v>246</v>
      </c>
      <c r="N1726" s="3" t="s">
        <v>4170</v>
      </c>
      <c r="O1726" s="3" t="s">
        <v>248</v>
      </c>
      <c r="P1726" s="3" t="s">
        <v>57</v>
      </c>
      <c r="Q1726" s="3" t="s">
        <v>31</v>
      </c>
      <c r="R1726" s="3">
        <v>5</v>
      </c>
      <c r="S1726" s="3">
        <v>14</v>
      </c>
      <c r="T1726" s="3">
        <v>-64.3</v>
      </c>
      <c r="U1726" s="3">
        <v>19</v>
      </c>
      <c r="V1726" s="3">
        <v>30</v>
      </c>
      <c r="W1726" s="3">
        <v>-36.700000000000003</v>
      </c>
      <c r="X1726" s="32">
        <v>66</v>
      </c>
      <c r="Y1726" s="33">
        <v>92</v>
      </c>
      <c r="Z1726" s="3">
        <v>-28</v>
      </c>
      <c r="AA1726" s="3">
        <v>12069.96</v>
      </c>
      <c r="AB1726" s="3">
        <v>16782.32</v>
      </c>
      <c r="AC1726" s="3">
        <v>12273.24</v>
      </c>
      <c r="AD1726" s="3">
        <v>17041.04</v>
      </c>
    </row>
    <row r="1727" spans="1:30" x14ac:dyDescent="0.3">
      <c r="A1727" s="3" t="s">
        <v>4171</v>
      </c>
      <c r="B1727" s="4">
        <v>44005</v>
      </c>
      <c r="C1727" s="4">
        <v>18</v>
      </c>
      <c r="D1727" s="4" t="s">
        <v>25</v>
      </c>
      <c r="E1727" s="5" t="s">
        <v>45</v>
      </c>
      <c r="F1727" s="3" t="s">
        <v>4172</v>
      </c>
      <c r="G1727" s="4" t="s">
        <v>86</v>
      </c>
      <c r="H1727" s="3" t="s">
        <v>299</v>
      </c>
      <c r="I1727" s="3" t="s">
        <v>299</v>
      </c>
      <c r="J1727" s="3" t="s">
        <v>104</v>
      </c>
      <c r="K1727" s="3" t="s">
        <v>104</v>
      </c>
      <c r="L1727" s="6" t="s">
        <v>299</v>
      </c>
      <c r="M1727" s="3" t="s">
        <v>445</v>
      </c>
      <c r="N1727" s="3" t="s">
        <v>4173</v>
      </c>
      <c r="O1727" s="3" t="s">
        <v>301</v>
      </c>
      <c r="P1727" s="3" t="s">
        <v>64</v>
      </c>
      <c r="Q1727" s="3" t="s">
        <v>31</v>
      </c>
      <c r="R1727" s="3">
        <v>22</v>
      </c>
      <c r="S1727" s="3">
        <v>15</v>
      </c>
      <c r="T1727" s="3">
        <v>46.2</v>
      </c>
      <c r="U1727" s="3">
        <v>55</v>
      </c>
      <c r="V1727" s="3">
        <v>96</v>
      </c>
      <c r="W1727" s="3">
        <v>-42.7</v>
      </c>
      <c r="X1727" s="32">
        <v>205</v>
      </c>
      <c r="Y1727" s="33">
        <v>327</v>
      </c>
      <c r="Z1727" s="3">
        <v>-37.4</v>
      </c>
      <c r="AA1727" s="3">
        <v>12067.96</v>
      </c>
      <c r="AB1727" s="3">
        <v>19236</v>
      </c>
      <c r="AC1727" s="3">
        <v>12067.96</v>
      </c>
      <c r="AD1727" s="3">
        <v>19236</v>
      </c>
    </row>
    <row r="1728" spans="1:30" x14ac:dyDescent="0.3">
      <c r="A1728" s="3" t="s">
        <v>4174</v>
      </c>
      <c r="B1728" s="4">
        <v>44272</v>
      </c>
      <c r="C1728" s="4">
        <v>79</v>
      </c>
      <c r="D1728" s="4" t="s">
        <v>25</v>
      </c>
      <c r="E1728" s="5" t="s">
        <v>45</v>
      </c>
      <c r="F1728" s="3" t="s">
        <v>4175</v>
      </c>
      <c r="G1728" s="4" t="s">
        <v>86</v>
      </c>
      <c r="H1728" s="3" t="s">
        <v>299</v>
      </c>
      <c r="I1728" s="3" t="s">
        <v>299</v>
      </c>
      <c r="J1728" s="3" t="s">
        <v>104</v>
      </c>
      <c r="K1728" s="3" t="s">
        <v>104</v>
      </c>
      <c r="L1728" s="6" t="s">
        <v>299</v>
      </c>
      <c r="M1728" s="3" t="s">
        <v>317</v>
      </c>
      <c r="N1728" s="3" t="s">
        <v>4176</v>
      </c>
      <c r="O1728" s="3" t="s">
        <v>301</v>
      </c>
      <c r="P1728" s="3" t="s">
        <v>55</v>
      </c>
      <c r="Q1728" s="3" t="s">
        <v>31</v>
      </c>
      <c r="R1728" s="3">
        <v>28</v>
      </c>
      <c r="S1728" s="3">
        <v>18</v>
      </c>
      <c r="T1728" s="3">
        <v>55.6</v>
      </c>
      <c r="U1728" s="3">
        <v>61</v>
      </c>
      <c r="V1728" s="3">
        <v>47</v>
      </c>
      <c r="W1728" s="3">
        <v>29.8</v>
      </c>
      <c r="X1728" s="32">
        <v>171</v>
      </c>
      <c r="Y1728" s="33">
        <v>148</v>
      </c>
      <c r="Z1728" s="3">
        <v>15.6</v>
      </c>
      <c r="AA1728" s="3">
        <v>12046.32</v>
      </c>
      <c r="AB1728" s="3">
        <v>10407.120000000001</v>
      </c>
      <c r="AC1728" s="3">
        <v>12586.32</v>
      </c>
      <c r="AD1728" s="3">
        <v>10869.12</v>
      </c>
    </row>
    <row r="1729" spans="1:30" x14ac:dyDescent="0.3">
      <c r="A1729" s="3" t="s">
        <v>4177</v>
      </c>
      <c r="B1729" s="4">
        <v>35934</v>
      </c>
      <c r="C1729" s="4">
        <v>59</v>
      </c>
      <c r="D1729" s="4" t="s">
        <v>25</v>
      </c>
      <c r="E1729" s="5" t="s">
        <v>45</v>
      </c>
      <c r="F1729" s="3" t="s">
        <v>4178</v>
      </c>
      <c r="G1729" s="4" t="s">
        <v>86</v>
      </c>
      <c r="H1729" s="3" t="s">
        <v>252</v>
      </c>
      <c r="I1729" s="3" t="s">
        <v>252</v>
      </c>
      <c r="J1729" s="3" t="s">
        <v>146</v>
      </c>
      <c r="K1729" s="3" t="s">
        <v>146</v>
      </c>
      <c r="L1729" s="6" t="s">
        <v>252</v>
      </c>
      <c r="M1729" s="3" t="s">
        <v>184</v>
      </c>
      <c r="N1729" s="3" t="s">
        <v>4179</v>
      </c>
      <c r="O1729" s="3" t="s">
        <v>311</v>
      </c>
      <c r="P1729" s="3" t="s">
        <v>63</v>
      </c>
      <c r="Q1729" s="3" t="s">
        <v>31</v>
      </c>
      <c r="R1729" s="3">
        <v>1</v>
      </c>
      <c r="S1729" s="3">
        <v>3</v>
      </c>
      <c r="T1729" s="3">
        <v>-60</v>
      </c>
      <c r="U1729" s="3">
        <v>11</v>
      </c>
      <c r="V1729" s="3">
        <v>14</v>
      </c>
      <c r="W1729" s="3">
        <v>-20.8</v>
      </c>
      <c r="X1729" s="32">
        <v>42</v>
      </c>
      <c r="Y1729" s="33">
        <v>63</v>
      </c>
      <c r="Z1729" s="3">
        <v>-32.700000000000003</v>
      </c>
      <c r="AA1729" s="3">
        <v>12026.05</v>
      </c>
      <c r="AB1729" s="3">
        <v>17593.5</v>
      </c>
      <c r="AC1729" s="3">
        <v>12731.05</v>
      </c>
      <c r="AD1729" s="3">
        <v>18907.5</v>
      </c>
    </row>
    <row r="1730" spans="1:30" x14ac:dyDescent="0.3">
      <c r="A1730" s="3" t="s">
        <v>4180</v>
      </c>
      <c r="B1730" s="4">
        <v>19436</v>
      </c>
      <c r="C1730" s="4">
        <v>51</v>
      </c>
      <c r="D1730" s="4" t="s">
        <v>25</v>
      </c>
      <c r="E1730" s="5" t="s">
        <v>45</v>
      </c>
      <c r="F1730" s="3" t="s">
        <v>4181</v>
      </c>
      <c r="G1730" s="4" t="s">
        <v>86</v>
      </c>
      <c r="H1730" s="3" t="s">
        <v>758</v>
      </c>
      <c r="I1730" s="3" t="s">
        <v>175</v>
      </c>
      <c r="J1730" s="3" t="s">
        <v>146</v>
      </c>
      <c r="K1730" s="3" t="s">
        <v>146</v>
      </c>
      <c r="L1730" s="6" t="s">
        <v>175</v>
      </c>
      <c r="M1730" s="3" t="s">
        <v>176</v>
      </c>
      <c r="N1730" s="3" t="s">
        <v>4182</v>
      </c>
      <c r="O1730" s="3" t="s">
        <v>178</v>
      </c>
      <c r="P1730" s="3" t="s">
        <v>254</v>
      </c>
      <c r="Q1730" s="3" t="s">
        <v>60</v>
      </c>
      <c r="R1730" s="3">
        <v>2</v>
      </c>
      <c r="S1730" s="3">
        <v>1</v>
      </c>
      <c r="T1730" s="3">
        <v>50</v>
      </c>
      <c r="U1730" s="3">
        <v>6</v>
      </c>
      <c r="V1730" s="3">
        <v>4</v>
      </c>
      <c r="W1730" s="3">
        <v>50</v>
      </c>
      <c r="X1730" s="32">
        <v>46</v>
      </c>
      <c r="Y1730" s="33">
        <v>37</v>
      </c>
      <c r="Z1730" s="3">
        <v>23</v>
      </c>
      <c r="AA1730" s="3">
        <v>12023.34</v>
      </c>
      <c r="AB1730" s="3">
        <v>9171.24</v>
      </c>
      <c r="AC1730" s="3">
        <v>12596.22</v>
      </c>
      <c r="AD1730" s="3">
        <v>10243.08</v>
      </c>
    </row>
    <row r="1731" spans="1:30" x14ac:dyDescent="0.3">
      <c r="A1731" s="3" t="s">
        <v>4183</v>
      </c>
      <c r="B1731" s="4">
        <v>36481</v>
      </c>
      <c r="C1731" s="4">
        <v>51</v>
      </c>
      <c r="D1731" s="4" t="s">
        <v>25</v>
      </c>
      <c r="E1731" s="5" t="s">
        <v>45</v>
      </c>
      <c r="F1731" s="3" t="s">
        <v>4184</v>
      </c>
      <c r="G1731" s="4" t="s">
        <v>86</v>
      </c>
      <c r="H1731" s="3" t="s">
        <v>252</v>
      </c>
      <c r="I1731" s="3" t="s">
        <v>252</v>
      </c>
      <c r="J1731" s="3" t="s">
        <v>89</v>
      </c>
      <c r="K1731" s="3" t="s">
        <v>89</v>
      </c>
      <c r="L1731" s="6" t="s">
        <v>252</v>
      </c>
      <c r="M1731" s="3" t="s">
        <v>154</v>
      </c>
      <c r="N1731" s="3" t="s">
        <v>4185</v>
      </c>
      <c r="O1731" s="3" t="s">
        <v>311</v>
      </c>
      <c r="P1731" s="3" t="s">
        <v>32</v>
      </c>
      <c r="Q1731" s="3" t="s">
        <v>60</v>
      </c>
      <c r="R1731" s="3">
        <v>12</v>
      </c>
      <c r="S1731" s="3">
        <v>16</v>
      </c>
      <c r="T1731" s="3">
        <v>-26.7</v>
      </c>
      <c r="U1731" s="3">
        <v>31</v>
      </c>
      <c r="V1731" s="3">
        <v>35</v>
      </c>
      <c r="W1731" s="3">
        <v>-12.1</v>
      </c>
      <c r="X1731" s="32">
        <v>108</v>
      </c>
      <c r="Y1731" s="33">
        <v>87</v>
      </c>
      <c r="Z1731" s="3">
        <v>23.3</v>
      </c>
      <c r="AA1731" s="3">
        <v>11999.58</v>
      </c>
      <c r="AB1731" s="3">
        <v>9566.8799999999992</v>
      </c>
      <c r="AC1731" s="3">
        <v>12515.58</v>
      </c>
      <c r="AD1731" s="3">
        <v>10154.879999999999</v>
      </c>
    </row>
    <row r="1732" spans="1:30" x14ac:dyDescent="0.3">
      <c r="A1732" s="3" t="s">
        <v>4186</v>
      </c>
      <c r="B1732" s="4">
        <v>12307</v>
      </c>
      <c r="C1732" s="4">
        <v>37</v>
      </c>
      <c r="D1732" s="4" t="s">
        <v>25</v>
      </c>
      <c r="E1732" s="5" t="s">
        <v>45</v>
      </c>
      <c r="F1732" s="3" t="s">
        <v>4187</v>
      </c>
      <c r="G1732" s="4" t="s">
        <v>86</v>
      </c>
      <c r="H1732" s="3" t="s">
        <v>896</v>
      </c>
      <c r="I1732" s="3" t="s">
        <v>257</v>
      </c>
      <c r="J1732" s="3" t="s">
        <v>104</v>
      </c>
      <c r="K1732" s="3" t="s">
        <v>104</v>
      </c>
      <c r="L1732" s="6" t="s">
        <v>257</v>
      </c>
      <c r="M1732" s="3" t="s">
        <v>258</v>
      </c>
      <c r="N1732" s="3" t="s">
        <v>4188</v>
      </c>
      <c r="O1732" s="3" t="s">
        <v>178</v>
      </c>
      <c r="P1732" s="3" t="s">
        <v>194</v>
      </c>
      <c r="Q1732" s="3" t="s">
        <v>31</v>
      </c>
      <c r="R1732" s="3">
        <v>13</v>
      </c>
      <c r="S1732" s="3">
        <v>12</v>
      </c>
      <c r="T1732" s="3">
        <v>12.1</v>
      </c>
      <c r="U1732" s="3">
        <v>32</v>
      </c>
      <c r="V1732" s="3">
        <v>51</v>
      </c>
      <c r="W1732" s="3">
        <v>-36.700000000000003</v>
      </c>
      <c r="X1732" s="32">
        <v>139</v>
      </c>
      <c r="Y1732" s="33">
        <v>183</v>
      </c>
      <c r="Z1732" s="3">
        <v>-23.9</v>
      </c>
      <c r="AA1732" s="3">
        <v>11962.5</v>
      </c>
      <c r="AB1732" s="3">
        <v>15723.51</v>
      </c>
      <c r="AC1732" s="3">
        <v>11962.5</v>
      </c>
      <c r="AD1732" s="3">
        <v>15723.51</v>
      </c>
    </row>
    <row r="1733" spans="1:30" x14ac:dyDescent="0.3">
      <c r="A1733" s="3" t="s">
        <v>4189</v>
      </c>
      <c r="B1733" s="4">
        <v>20533</v>
      </c>
      <c r="C1733" s="4">
        <v>49</v>
      </c>
      <c r="D1733" s="4" t="s">
        <v>25</v>
      </c>
      <c r="E1733" s="5" t="s">
        <v>45</v>
      </c>
      <c r="F1733" s="3" t="s">
        <v>4190</v>
      </c>
      <c r="G1733" s="4" t="s">
        <v>86</v>
      </c>
      <c r="H1733" s="3" t="s">
        <v>758</v>
      </c>
      <c r="I1733" s="3" t="s">
        <v>175</v>
      </c>
      <c r="J1733" s="3" t="s">
        <v>104</v>
      </c>
      <c r="K1733" s="3" t="s">
        <v>104</v>
      </c>
      <c r="L1733" s="6" t="s">
        <v>175</v>
      </c>
      <c r="M1733" s="3" t="s">
        <v>176</v>
      </c>
      <c r="N1733" s="3" t="s">
        <v>4191</v>
      </c>
      <c r="O1733" s="3" t="s">
        <v>178</v>
      </c>
      <c r="P1733" s="3" t="s">
        <v>213</v>
      </c>
      <c r="Q1733" s="3" t="s">
        <v>60</v>
      </c>
      <c r="R1733" s="3">
        <v>9</v>
      </c>
      <c r="S1733" s="3">
        <v>14</v>
      </c>
      <c r="T1733" s="3">
        <v>-38.5</v>
      </c>
      <c r="U1733" s="3">
        <v>27</v>
      </c>
      <c r="V1733" s="3">
        <v>34</v>
      </c>
      <c r="W1733" s="3">
        <v>-21.8</v>
      </c>
      <c r="X1733" s="32">
        <v>107</v>
      </c>
      <c r="Y1733" s="33">
        <v>119</v>
      </c>
      <c r="Z1733" s="3">
        <v>-10.7</v>
      </c>
      <c r="AA1733" s="3">
        <v>11956.98</v>
      </c>
      <c r="AB1733" s="3">
        <v>13383.75</v>
      </c>
      <c r="AC1733" s="3">
        <v>11956.98</v>
      </c>
      <c r="AD1733" s="3">
        <v>13383.75</v>
      </c>
    </row>
    <row r="1734" spans="1:30" x14ac:dyDescent="0.3">
      <c r="A1734" s="3" t="s">
        <v>4192</v>
      </c>
      <c r="B1734" s="4">
        <v>6996</v>
      </c>
      <c r="C1734" s="4">
        <v>69</v>
      </c>
      <c r="D1734" s="4" t="s">
        <v>25</v>
      </c>
      <c r="E1734" s="5" t="s">
        <v>45</v>
      </c>
      <c r="F1734" s="3" t="s">
        <v>4193</v>
      </c>
      <c r="G1734" s="4" t="s">
        <v>86</v>
      </c>
      <c r="H1734" s="3" t="s">
        <v>900</v>
      </c>
      <c r="I1734" s="3" t="s">
        <v>240</v>
      </c>
      <c r="J1734" s="3" t="s">
        <v>104</v>
      </c>
      <c r="K1734" s="3" t="s">
        <v>104</v>
      </c>
      <c r="L1734" s="6" t="s">
        <v>240</v>
      </c>
      <c r="M1734" s="3" t="s">
        <v>712</v>
      </c>
      <c r="N1734" s="3" t="s">
        <v>4194</v>
      </c>
      <c r="O1734" s="3" t="s">
        <v>178</v>
      </c>
      <c r="P1734" s="3" t="s">
        <v>37</v>
      </c>
      <c r="Q1734" s="3" t="s">
        <v>60</v>
      </c>
      <c r="R1734" s="3">
        <v>6</v>
      </c>
      <c r="S1734" s="3">
        <v>24</v>
      </c>
      <c r="T1734" s="3">
        <v>-75</v>
      </c>
      <c r="U1734" s="3">
        <v>24</v>
      </c>
      <c r="V1734" s="3">
        <v>24</v>
      </c>
      <c r="W1734" s="3">
        <v>0</v>
      </c>
      <c r="X1734" s="32">
        <v>118</v>
      </c>
      <c r="Y1734" s="33">
        <v>111</v>
      </c>
      <c r="Z1734" s="3">
        <v>6.1</v>
      </c>
      <c r="AA1734" s="3">
        <v>11936.88</v>
      </c>
      <c r="AB1734" s="3">
        <v>11245.62</v>
      </c>
      <c r="AC1734" s="3">
        <v>11936.88</v>
      </c>
      <c r="AD1734" s="3">
        <v>11245.62</v>
      </c>
    </row>
    <row r="1735" spans="1:30" x14ac:dyDescent="0.3">
      <c r="A1735" s="3" t="s">
        <v>823</v>
      </c>
      <c r="B1735" s="4">
        <v>26932</v>
      </c>
      <c r="C1735" s="4">
        <v>51</v>
      </c>
      <c r="D1735" s="4" t="s">
        <v>25</v>
      </c>
      <c r="E1735" s="5">
        <v>43230</v>
      </c>
      <c r="F1735" s="3" t="s">
        <v>824</v>
      </c>
      <c r="G1735" s="4" t="s">
        <v>86</v>
      </c>
      <c r="H1735" s="3" t="s">
        <v>812</v>
      </c>
      <c r="I1735" s="3" t="s">
        <v>232</v>
      </c>
      <c r="J1735" s="3" t="s">
        <v>232</v>
      </c>
      <c r="K1735" s="3" t="s">
        <v>146</v>
      </c>
      <c r="L1735" s="6" t="s">
        <v>175</v>
      </c>
      <c r="M1735" s="3" t="s">
        <v>176</v>
      </c>
      <c r="N1735" s="3" t="s">
        <v>825</v>
      </c>
      <c r="O1735" s="3" t="s">
        <v>178</v>
      </c>
      <c r="P1735" s="3" t="s">
        <v>234</v>
      </c>
      <c r="Q1735" s="3" t="s">
        <v>31</v>
      </c>
      <c r="X1735" s="32">
        <v>32</v>
      </c>
      <c r="Y1735" s="33"/>
      <c r="AA1735" s="3">
        <v>11934.72</v>
      </c>
      <c r="AC1735" s="3">
        <v>11934.72</v>
      </c>
    </row>
    <row r="1736" spans="1:30" x14ac:dyDescent="0.3">
      <c r="A1736" s="3" t="s">
        <v>891</v>
      </c>
      <c r="B1736" s="4">
        <v>86591</v>
      </c>
      <c r="C1736" s="4">
        <v>84</v>
      </c>
      <c r="D1736" s="4" t="s">
        <v>25</v>
      </c>
      <c r="E1736" s="5">
        <v>43279</v>
      </c>
      <c r="F1736" s="3" t="s">
        <v>892</v>
      </c>
      <c r="G1736" s="4" t="s">
        <v>86</v>
      </c>
      <c r="H1736" s="3" t="s">
        <v>831</v>
      </c>
      <c r="I1736" s="3" t="s">
        <v>175</v>
      </c>
      <c r="J1736" s="3" t="s">
        <v>132</v>
      </c>
      <c r="K1736" s="3" t="s">
        <v>132</v>
      </c>
      <c r="L1736" s="6" t="s">
        <v>175</v>
      </c>
      <c r="M1736" s="3" t="s">
        <v>184</v>
      </c>
      <c r="N1736" s="3" t="s">
        <v>893</v>
      </c>
      <c r="O1736" s="3" t="s">
        <v>92</v>
      </c>
      <c r="P1736" s="3" t="s">
        <v>755</v>
      </c>
      <c r="Q1736" s="3" t="s">
        <v>50</v>
      </c>
      <c r="U1736" s="3">
        <v>54</v>
      </c>
      <c r="X1736" s="32">
        <v>54</v>
      </c>
      <c r="Y1736" s="33"/>
      <c r="AA1736" s="3">
        <v>11916.72</v>
      </c>
      <c r="AC1736" s="3">
        <v>11916.72</v>
      </c>
    </row>
    <row r="1737" spans="1:30" x14ac:dyDescent="0.3">
      <c r="A1737" s="3" t="s">
        <v>4195</v>
      </c>
      <c r="B1737" s="4">
        <v>40244</v>
      </c>
      <c r="C1737" s="4">
        <v>59</v>
      </c>
      <c r="D1737" s="4" t="s">
        <v>25</v>
      </c>
      <c r="E1737" s="5" t="s">
        <v>45</v>
      </c>
      <c r="F1737" s="3" t="s">
        <v>4196</v>
      </c>
      <c r="G1737" s="4" t="s">
        <v>86</v>
      </c>
      <c r="H1737" s="3" t="s">
        <v>252</v>
      </c>
      <c r="I1737" s="3" t="s">
        <v>252</v>
      </c>
      <c r="J1737" s="3" t="s">
        <v>132</v>
      </c>
      <c r="K1737" s="3" t="s">
        <v>132</v>
      </c>
      <c r="L1737" s="6" t="s">
        <v>252</v>
      </c>
      <c r="M1737" s="3" t="s">
        <v>184</v>
      </c>
      <c r="N1737" s="3" t="s">
        <v>4197</v>
      </c>
      <c r="O1737" s="3" t="s">
        <v>92</v>
      </c>
      <c r="P1737" s="3" t="s">
        <v>938</v>
      </c>
      <c r="Q1737" s="3" t="s">
        <v>31</v>
      </c>
      <c r="R1737" s="3">
        <v>7</v>
      </c>
      <c r="S1737" s="3">
        <v>7</v>
      </c>
      <c r="T1737" s="3">
        <v>0</v>
      </c>
      <c r="U1737" s="3">
        <v>21</v>
      </c>
      <c r="V1737" s="3">
        <v>24</v>
      </c>
      <c r="W1737" s="3">
        <v>-11.6</v>
      </c>
      <c r="X1737" s="32">
        <v>68</v>
      </c>
      <c r="Y1737" s="33">
        <v>63</v>
      </c>
      <c r="Z1737" s="3">
        <v>7.9</v>
      </c>
      <c r="AA1737" s="3">
        <v>11856.96</v>
      </c>
      <c r="AB1737" s="3">
        <v>10929.36</v>
      </c>
      <c r="AC1737" s="3">
        <v>13104.96</v>
      </c>
      <c r="AD1737" s="3">
        <v>12141.36</v>
      </c>
    </row>
    <row r="1738" spans="1:30" x14ac:dyDescent="0.3">
      <c r="A1738" s="3" t="s">
        <v>4198</v>
      </c>
      <c r="B1738" s="4">
        <v>75226</v>
      </c>
      <c r="C1738" s="4">
        <v>52</v>
      </c>
      <c r="D1738" s="4" t="s">
        <v>25</v>
      </c>
      <c r="E1738" s="5">
        <v>42600</v>
      </c>
      <c r="F1738" s="3" t="s">
        <v>4199</v>
      </c>
      <c r="G1738" s="4" t="s">
        <v>86</v>
      </c>
      <c r="H1738" s="3" t="s">
        <v>54</v>
      </c>
      <c r="I1738" s="3" t="s">
        <v>191</v>
      </c>
      <c r="J1738" s="3" t="s">
        <v>132</v>
      </c>
      <c r="K1738" s="3" t="s">
        <v>132</v>
      </c>
      <c r="L1738" s="6" t="s">
        <v>252</v>
      </c>
      <c r="M1738" s="3" t="s">
        <v>184</v>
      </c>
      <c r="N1738" s="3" t="s">
        <v>4200</v>
      </c>
      <c r="O1738" s="3" t="s">
        <v>92</v>
      </c>
      <c r="P1738" s="3" t="s">
        <v>3659</v>
      </c>
      <c r="Q1738" s="3" t="s">
        <v>50</v>
      </c>
      <c r="R1738" s="3">
        <v>22</v>
      </c>
      <c r="S1738" s="3">
        <v>2</v>
      </c>
      <c r="T1738" s="3">
        <v>1000</v>
      </c>
      <c r="U1738" s="3">
        <v>25</v>
      </c>
      <c r="V1738" s="3">
        <v>17</v>
      </c>
      <c r="W1738" s="3">
        <v>47.1</v>
      </c>
      <c r="X1738" s="32">
        <v>68</v>
      </c>
      <c r="Y1738" s="33">
        <v>100</v>
      </c>
      <c r="Z1738" s="3">
        <v>-32</v>
      </c>
      <c r="AA1738" s="3">
        <v>11808.72</v>
      </c>
      <c r="AB1738" s="3">
        <v>17488.8</v>
      </c>
      <c r="AC1738" s="3">
        <v>12550.08</v>
      </c>
      <c r="AD1738" s="3">
        <v>18456</v>
      </c>
    </row>
    <row r="1739" spans="1:30" x14ac:dyDescent="0.3">
      <c r="A1739" s="3" t="s">
        <v>4201</v>
      </c>
      <c r="B1739" s="4">
        <v>77698</v>
      </c>
      <c r="C1739" s="4">
        <v>74</v>
      </c>
      <c r="D1739" s="4" t="s">
        <v>25</v>
      </c>
      <c r="E1739" s="5" t="s">
        <v>45</v>
      </c>
      <c r="F1739" s="3" t="s">
        <v>4202</v>
      </c>
      <c r="G1739" s="4" t="s">
        <v>86</v>
      </c>
      <c r="H1739" s="3" t="s">
        <v>252</v>
      </c>
      <c r="I1739" s="3" t="s">
        <v>252</v>
      </c>
      <c r="J1739" s="3" t="s">
        <v>89</v>
      </c>
      <c r="K1739" s="3" t="s">
        <v>89</v>
      </c>
      <c r="L1739" s="6" t="s">
        <v>252</v>
      </c>
      <c r="M1739" s="3" t="s">
        <v>184</v>
      </c>
      <c r="N1739" s="3" t="s">
        <v>4203</v>
      </c>
      <c r="O1739" s="3" t="s">
        <v>92</v>
      </c>
      <c r="P1739" s="3" t="s">
        <v>397</v>
      </c>
      <c r="Q1739" s="3" t="s">
        <v>31</v>
      </c>
      <c r="R1739" s="3">
        <v>11</v>
      </c>
      <c r="S1739" s="3">
        <v>7</v>
      </c>
      <c r="T1739" s="3">
        <v>57.1</v>
      </c>
      <c r="U1739" s="3">
        <v>29</v>
      </c>
      <c r="V1739" s="3">
        <v>31</v>
      </c>
      <c r="W1739" s="3">
        <v>-6.5</v>
      </c>
      <c r="X1739" s="16">
        <v>108</v>
      </c>
      <c r="Y1739" s="7">
        <v>116</v>
      </c>
      <c r="Z1739" s="3">
        <v>-6.9</v>
      </c>
      <c r="AA1739" s="3">
        <v>11775.84</v>
      </c>
      <c r="AB1739" s="3">
        <v>12703.68</v>
      </c>
      <c r="AC1739" s="3">
        <v>12363.84</v>
      </c>
      <c r="AD1739" s="3">
        <v>13279.68</v>
      </c>
    </row>
    <row r="1740" spans="1:30" x14ac:dyDescent="0.3">
      <c r="A1740" s="3" t="s">
        <v>4204</v>
      </c>
      <c r="B1740" s="4">
        <v>36467</v>
      </c>
      <c r="C1740" s="4">
        <v>66</v>
      </c>
      <c r="D1740" s="4" t="s">
        <v>25</v>
      </c>
      <c r="E1740" s="5" t="s">
        <v>45</v>
      </c>
      <c r="F1740" s="3" t="s">
        <v>4205</v>
      </c>
      <c r="G1740" s="4" t="s">
        <v>86</v>
      </c>
      <c r="H1740" s="3" t="s">
        <v>252</v>
      </c>
      <c r="I1740" s="3" t="s">
        <v>252</v>
      </c>
      <c r="J1740" s="3" t="s">
        <v>132</v>
      </c>
      <c r="K1740" s="3" t="s">
        <v>132</v>
      </c>
      <c r="L1740" s="6" t="s">
        <v>252</v>
      </c>
      <c r="M1740" s="3" t="s">
        <v>184</v>
      </c>
      <c r="N1740" s="3" t="s">
        <v>4206</v>
      </c>
      <c r="O1740" s="3" t="s">
        <v>311</v>
      </c>
      <c r="P1740" s="3" t="s">
        <v>57</v>
      </c>
      <c r="Q1740" s="3" t="s">
        <v>31</v>
      </c>
      <c r="R1740" s="3">
        <v>6</v>
      </c>
      <c r="U1740" s="3">
        <v>33</v>
      </c>
      <c r="V1740" s="3">
        <v>3</v>
      </c>
      <c r="W1740" s="3">
        <v>983.3</v>
      </c>
      <c r="X1740" s="32">
        <v>59</v>
      </c>
      <c r="Y1740" s="33">
        <v>3</v>
      </c>
      <c r="Z1740" s="3">
        <v>1850</v>
      </c>
      <c r="AA1740" s="3">
        <v>11770.8</v>
      </c>
      <c r="AB1740" s="3">
        <v>668.16</v>
      </c>
      <c r="AC1740" s="3">
        <v>13029.12</v>
      </c>
      <c r="AD1740" s="3">
        <v>668.16</v>
      </c>
    </row>
    <row r="1741" spans="1:30" x14ac:dyDescent="0.3">
      <c r="A1741" s="3" t="s">
        <v>4207</v>
      </c>
      <c r="B1741" s="4">
        <v>21226</v>
      </c>
      <c r="C1741" s="4">
        <v>52</v>
      </c>
      <c r="D1741" s="4" t="s">
        <v>25</v>
      </c>
      <c r="E1741" s="5">
        <v>42923</v>
      </c>
      <c r="F1741" s="3" t="s">
        <v>4208</v>
      </c>
      <c r="G1741" s="4" t="s">
        <v>86</v>
      </c>
      <c r="H1741" s="3" t="s">
        <v>758</v>
      </c>
      <c r="I1741" s="3" t="s">
        <v>175</v>
      </c>
      <c r="J1741" s="3" t="s">
        <v>146</v>
      </c>
      <c r="K1741" s="3" t="s">
        <v>146</v>
      </c>
      <c r="L1741" s="6" t="s">
        <v>175</v>
      </c>
      <c r="M1741" s="3" t="s">
        <v>176</v>
      </c>
      <c r="N1741" s="3" t="s">
        <v>4209</v>
      </c>
      <c r="O1741" s="3" t="s">
        <v>178</v>
      </c>
      <c r="P1741" s="3" t="s">
        <v>34</v>
      </c>
      <c r="Q1741" s="3" t="s">
        <v>31</v>
      </c>
      <c r="R1741" s="3">
        <v>16</v>
      </c>
      <c r="U1741" s="3">
        <v>23</v>
      </c>
      <c r="V1741" s="3">
        <v>2</v>
      </c>
      <c r="W1741" s="3">
        <v>1025</v>
      </c>
      <c r="X1741" s="32">
        <v>56</v>
      </c>
      <c r="Y1741" s="33">
        <v>47</v>
      </c>
      <c r="Z1741" s="3">
        <v>18.100000000000001</v>
      </c>
      <c r="AA1741" s="3">
        <v>11755.44</v>
      </c>
      <c r="AB1741" s="3">
        <v>10625.76</v>
      </c>
      <c r="AC1741" s="3">
        <v>12547.44</v>
      </c>
      <c r="AD1741" s="3">
        <v>10625.76</v>
      </c>
    </row>
    <row r="1742" spans="1:30" x14ac:dyDescent="0.3">
      <c r="A1742" s="3" t="s">
        <v>764</v>
      </c>
      <c r="B1742" s="4">
        <v>16835</v>
      </c>
      <c r="C1742" s="4">
        <v>48</v>
      </c>
      <c r="D1742" s="4" t="s">
        <v>25</v>
      </c>
      <c r="E1742" s="5">
        <v>42993</v>
      </c>
      <c r="F1742" s="3" t="s">
        <v>765</v>
      </c>
      <c r="G1742" s="4" t="s">
        <v>86</v>
      </c>
      <c r="H1742" s="3" t="s">
        <v>758</v>
      </c>
      <c r="I1742" s="3" t="s">
        <v>175</v>
      </c>
      <c r="J1742" s="3" t="s">
        <v>146</v>
      </c>
      <c r="K1742" s="3" t="s">
        <v>146</v>
      </c>
      <c r="L1742" s="6" t="s">
        <v>175</v>
      </c>
      <c r="M1742" s="3" t="s">
        <v>176</v>
      </c>
      <c r="N1742" s="3" t="s">
        <v>766</v>
      </c>
      <c r="O1742" s="3" t="s">
        <v>178</v>
      </c>
      <c r="P1742" s="3" t="s">
        <v>254</v>
      </c>
      <c r="Q1742" s="3" t="s">
        <v>60</v>
      </c>
      <c r="R1742" s="3">
        <v>3</v>
      </c>
      <c r="S1742" s="3">
        <v>3</v>
      </c>
      <c r="T1742" s="3">
        <v>20</v>
      </c>
      <c r="U1742" s="3">
        <v>8</v>
      </c>
      <c r="V1742" s="3">
        <v>20</v>
      </c>
      <c r="W1742" s="3">
        <v>-60.8</v>
      </c>
      <c r="X1742" s="32">
        <v>34</v>
      </c>
      <c r="Y1742" s="33">
        <v>25</v>
      </c>
      <c r="Z1742" s="3">
        <v>37.299999999999997</v>
      </c>
      <c r="AA1742" s="3">
        <v>11702.22</v>
      </c>
      <c r="AB1742" s="3">
        <v>9858</v>
      </c>
      <c r="AC1742" s="3">
        <v>12710.92</v>
      </c>
      <c r="AD1742" s="3">
        <v>9858</v>
      </c>
    </row>
    <row r="1743" spans="1:30" x14ac:dyDescent="0.3">
      <c r="A1743" s="3" t="s">
        <v>694</v>
      </c>
      <c r="B1743" s="4">
        <v>39842</v>
      </c>
      <c r="C1743" s="4">
        <v>101</v>
      </c>
      <c r="D1743" s="4" t="s">
        <v>25</v>
      </c>
      <c r="E1743" s="5">
        <v>43237</v>
      </c>
      <c r="F1743" s="3" t="s">
        <v>695</v>
      </c>
      <c r="G1743" s="4" t="s">
        <v>86</v>
      </c>
      <c r="H1743" s="3" t="s">
        <v>252</v>
      </c>
      <c r="I1743" s="3" t="s">
        <v>252</v>
      </c>
      <c r="J1743" s="3" t="s">
        <v>132</v>
      </c>
      <c r="K1743" s="3" t="s">
        <v>132</v>
      </c>
      <c r="L1743" s="6" t="s">
        <v>252</v>
      </c>
      <c r="M1743" s="3" t="s">
        <v>184</v>
      </c>
      <c r="N1743" s="3" t="s">
        <v>696</v>
      </c>
      <c r="O1743" s="3" t="s">
        <v>92</v>
      </c>
      <c r="P1743" s="3" t="s">
        <v>669</v>
      </c>
      <c r="Q1743" s="3" t="s">
        <v>31</v>
      </c>
      <c r="R1743" s="3">
        <v>5</v>
      </c>
      <c r="U1743" s="3">
        <v>16</v>
      </c>
      <c r="X1743" s="32">
        <v>92</v>
      </c>
      <c r="Y1743" s="33"/>
      <c r="AA1743" s="3">
        <v>11691.36</v>
      </c>
      <c r="AC1743" s="3">
        <v>11691.36</v>
      </c>
    </row>
    <row r="1744" spans="1:30" x14ac:dyDescent="0.3">
      <c r="A1744" s="3" t="s">
        <v>4210</v>
      </c>
      <c r="B1744" s="4">
        <v>52186</v>
      </c>
      <c r="C1744" s="4">
        <v>48</v>
      </c>
      <c r="D1744" s="4" t="s">
        <v>25</v>
      </c>
      <c r="E1744" s="5" t="s">
        <v>45</v>
      </c>
      <c r="F1744" s="3" t="s">
        <v>4211</v>
      </c>
      <c r="G1744" s="4" t="s">
        <v>86</v>
      </c>
      <c r="H1744" s="3" t="s">
        <v>87</v>
      </c>
      <c r="I1744" s="3" t="s">
        <v>88</v>
      </c>
      <c r="J1744" s="3" t="s">
        <v>104</v>
      </c>
      <c r="K1744" s="3" t="s">
        <v>104</v>
      </c>
      <c r="L1744" s="6" t="s">
        <v>88</v>
      </c>
      <c r="M1744" s="3" t="s">
        <v>90</v>
      </c>
      <c r="N1744" s="3" t="s">
        <v>4212</v>
      </c>
      <c r="O1744" s="3" t="s">
        <v>106</v>
      </c>
      <c r="P1744" s="3" t="s">
        <v>55</v>
      </c>
      <c r="Q1744" s="3" t="s">
        <v>31</v>
      </c>
      <c r="R1744" s="3">
        <v>23</v>
      </c>
      <c r="S1744" s="3">
        <v>19</v>
      </c>
      <c r="T1744" s="3">
        <v>21.1</v>
      </c>
      <c r="U1744" s="3">
        <v>37</v>
      </c>
      <c r="V1744" s="3">
        <v>27</v>
      </c>
      <c r="W1744" s="3">
        <v>37</v>
      </c>
      <c r="X1744" s="32">
        <v>115</v>
      </c>
      <c r="Y1744" s="33">
        <v>99</v>
      </c>
      <c r="Z1744" s="3">
        <v>16</v>
      </c>
      <c r="AA1744" s="3">
        <v>11672.53</v>
      </c>
      <c r="AB1744" s="3">
        <v>9838.82</v>
      </c>
      <c r="AC1744" s="3">
        <v>12611.53</v>
      </c>
      <c r="AD1744" s="3">
        <v>10831.79</v>
      </c>
    </row>
    <row r="1745" spans="1:30" x14ac:dyDescent="0.3">
      <c r="A1745" s="3" t="s">
        <v>4213</v>
      </c>
      <c r="B1745" s="4">
        <v>73751</v>
      </c>
      <c r="C1745" s="4">
        <v>75</v>
      </c>
      <c r="D1745" s="4" t="s">
        <v>25</v>
      </c>
      <c r="E1745" s="5" t="s">
        <v>45</v>
      </c>
      <c r="F1745" s="3" t="s">
        <v>4214</v>
      </c>
      <c r="G1745" s="4" t="s">
        <v>86</v>
      </c>
      <c r="H1745" s="3" t="s">
        <v>87</v>
      </c>
      <c r="I1745" s="3" t="s">
        <v>88</v>
      </c>
      <c r="J1745" s="3" t="s">
        <v>89</v>
      </c>
      <c r="K1745" s="3" t="s">
        <v>89</v>
      </c>
      <c r="L1745" s="6" t="s">
        <v>88</v>
      </c>
      <c r="M1745" s="3" t="s">
        <v>90</v>
      </c>
      <c r="N1745" s="3" t="s">
        <v>4215</v>
      </c>
      <c r="O1745" s="3" t="s">
        <v>92</v>
      </c>
      <c r="P1745" s="3" t="s">
        <v>26</v>
      </c>
      <c r="Q1745" s="3" t="s">
        <v>27</v>
      </c>
      <c r="R1745" s="3">
        <v>9</v>
      </c>
      <c r="S1745" s="3">
        <v>4</v>
      </c>
      <c r="T1745" s="3">
        <v>116.7</v>
      </c>
      <c r="U1745" s="3">
        <v>26</v>
      </c>
      <c r="V1745" s="3">
        <v>18</v>
      </c>
      <c r="W1745" s="3">
        <v>44.4</v>
      </c>
      <c r="X1745" s="32">
        <v>91</v>
      </c>
      <c r="Y1745" s="33">
        <v>83</v>
      </c>
      <c r="Z1745" s="3">
        <v>10.5</v>
      </c>
      <c r="AA1745" s="3">
        <v>11672.4</v>
      </c>
      <c r="AB1745" s="3">
        <v>10564.8</v>
      </c>
      <c r="AC1745" s="3">
        <v>11672.4</v>
      </c>
      <c r="AD1745" s="3">
        <v>10564.8</v>
      </c>
    </row>
    <row r="1746" spans="1:30" x14ac:dyDescent="0.3">
      <c r="A1746" s="3" t="s">
        <v>4216</v>
      </c>
      <c r="B1746" s="4">
        <v>45889</v>
      </c>
      <c r="C1746" s="4">
        <v>32</v>
      </c>
      <c r="D1746" s="4" t="s">
        <v>25</v>
      </c>
      <c r="E1746" s="5" t="s">
        <v>45</v>
      </c>
      <c r="F1746" s="3" t="s">
        <v>4217</v>
      </c>
      <c r="G1746" s="4" t="s">
        <v>86</v>
      </c>
      <c r="H1746" s="3" t="s">
        <v>299</v>
      </c>
      <c r="I1746" s="3" t="s">
        <v>299</v>
      </c>
      <c r="J1746" s="3" t="s">
        <v>132</v>
      </c>
      <c r="K1746" s="3" t="s">
        <v>132</v>
      </c>
      <c r="L1746" s="6" t="s">
        <v>299</v>
      </c>
      <c r="M1746" s="3" t="s">
        <v>184</v>
      </c>
      <c r="N1746" s="3" t="s">
        <v>4218</v>
      </c>
      <c r="O1746" s="3" t="s">
        <v>301</v>
      </c>
      <c r="P1746" s="3" t="s">
        <v>37</v>
      </c>
      <c r="Q1746" s="3" t="s">
        <v>60</v>
      </c>
      <c r="R1746" s="3">
        <v>5</v>
      </c>
      <c r="S1746" s="3">
        <v>2</v>
      </c>
      <c r="T1746" s="3">
        <v>150</v>
      </c>
      <c r="U1746" s="3">
        <v>18</v>
      </c>
      <c r="V1746" s="3">
        <v>17</v>
      </c>
      <c r="W1746" s="3">
        <v>5.9</v>
      </c>
      <c r="X1746" s="32">
        <v>64</v>
      </c>
      <c r="Y1746" s="33">
        <v>73</v>
      </c>
      <c r="Z1746" s="3">
        <v>-12.6</v>
      </c>
      <c r="AA1746" s="3">
        <v>11665.92</v>
      </c>
      <c r="AB1746" s="3">
        <v>13352.01</v>
      </c>
      <c r="AC1746" s="3">
        <v>11665.92</v>
      </c>
      <c r="AD1746" s="3">
        <v>13352.01</v>
      </c>
    </row>
    <row r="1747" spans="1:30" x14ac:dyDescent="0.3">
      <c r="A1747" s="3" t="s">
        <v>4219</v>
      </c>
      <c r="B1747" s="4">
        <v>77920</v>
      </c>
      <c r="C1747" s="4">
        <v>67</v>
      </c>
      <c r="D1747" s="4" t="s">
        <v>25</v>
      </c>
      <c r="E1747" s="5" t="s">
        <v>45</v>
      </c>
      <c r="F1747" s="3" t="s">
        <v>4220</v>
      </c>
      <c r="G1747" s="4" t="s">
        <v>86</v>
      </c>
      <c r="H1747" s="3" t="s">
        <v>54</v>
      </c>
      <c r="I1747" s="3" t="s">
        <v>88</v>
      </c>
      <c r="J1747" s="3" t="s">
        <v>132</v>
      </c>
      <c r="K1747" s="3" t="s">
        <v>132</v>
      </c>
      <c r="L1747" s="6" t="s">
        <v>191</v>
      </c>
      <c r="M1747" s="3" t="s">
        <v>211</v>
      </c>
      <c r="N1747" s="3" t="s">
        <v>4221</v>
      </c>
      <c r="O1747" s="3" t="s">
        <v>92</v>
      </c>
      <c r="P1747" s="3" t="s">
        <v>254</v>
      </c>
      <c r="Q1747" s="3" t="s">
        <v>60</v>
      </c>
      <c r="R1747" s="3">
        <v>4</v>
      </c>
      <c r="S1747" s="3">
        <v>2</v>
      </c>
      <c r="T1747" s="3">
        <v>133.30000000000001</v>
      </c>
      <c r="U1747" s="3">
        <v>10</v>
      </c>
      <c r="V1747" s="3">
        <v>9</v>
      </c>
      <c r="W1747" s="3">
        <v>16.5</v>
      </c>
      <c r="X1747" s="32">
        <v>46</v>
      </c>
      <c r="Y1747" s="33">
        <v>65</v>
      </c>
      <c r="Z1747" s="3">
        <v>-29.4</v>
      </c>
      <c r="AA1747" s="3">
        <v>11658.21</v>
      </c>
      <c r="AB1747" s="3">
        <v>16591.63</v>
      </c>
      <c r="AC1747" s="3">
        <v>12711.57</v>
      </c>
      <c r="AD1747" s="3">
        <v>18017.669999999998</v>
      </c>
    </row>
    <row r="1748" spans="1:30" x14ac:dyDescent="0.3">
      <c r="A1748" s="3" t="s">
        <v>4222</v>
      </c>
      <c r="B1748" s="4">
        <v>16196</v>
      </c>
      <c r="C1748" s="4">
        <v>43</v>
      </c>
      <c r="D1748" s="4" t="s">
        <v>25</v>
      </c>
      <c r="E1748" s="5" t="s">
        <v>45</v>
      </c>
      <c r="F1748" s="3" t="s">
        <v>4223</v>
      </c>
      <c r="G1748" s="4" t="s">
        <v>86</v>
      </c>
      <c r="H1748" s="3" t="s">
        <v>758</v>
      </c>
      <c r="I1748" s="3" t="s">
        <v>175</v>
      </c>
      <c r="J1748" s="3" t="s">
        <v>132</v>
      </c>
      <c r="K1748" s="3" t="s">
        <v>132</v>
      </c>
      <c r="L1748" s="6" t="s">
        <v>175</v>
      </c>
      <c r="M1748" s="3" t="s">
        <v>176</v>
      </c>
      <c r="N1748" s="3" t="s">
        <v>4224</v>
      </c>
      <c r="O1748" s="3" t="s">
        <v>178</v>
      </c>
      <c r="P1748" s="3" t="s">
        <v>57</v>
      </c>
      <c r="Q1748" s="3" t="s">
        <v>31</v>
      </c>
      <c r="R1748" s="3">
        <v>5</v>
      </c>
      <c r="S1748" s="3">
        <v>6</v>
      </c>
      <c r="T1748" s="3">
        <v>-16.7</v>
      </c>
      <c r="U1748" s="3">
        <v>13</v>
      </c>
      <c r="V1748" s="3">
        <v>12</v>
      </c>
      <c r="W1748" s="3">
        <v>5.4</v>
      </c>
      <c r="X1748" s="32">
        <v>54</v>
      </c>
      <c r="Y1748" s="33">
        <v>60</v>
      </c>
      <c r="Z1748" s="3">
        <v>-10.5</v>
      </c>
      <c r="AA1748" s="3">
        <v>11657.52</v>
      </c>
      <c r="AB1748" s="3">
        <v>12617.12</v>
      </c>
      <c r="AC1748" s="3">
        <v>11657.52</v>
      </c>
      <c r="AD1748" s="3">
        <v>12664.52</v>
      </c>
    </row>
    <row r="1749" spans="1:30" x14ac:dyDescent="0.3">
      <c r="A1749" s="3" t="s">
        <v>4225</v>
      </c>
      <c r="B1749" s="4">
        <v>42038</v>
      </c>
      <c r="C1749" s="4">
        <v>59</v>
      </c>
      <c r="D1749" s="4" t="s">
        <v>25</v>
      </c>
      <c r="E1749" s="5" t="s">
        <v>45</v>
      </c>
      <c r="F1749" s="3" t="s">
        <v>4226</v>
      </c>
      <c r="G1749" s="4" t="s">
        <v>86</v>
      </c>
      <c r="H1749" s="3" t="s">
        <v>252</v>
      </c>
      <c r="I1749" s="3" t="s">
        <v>252</v>
      </c>
      <c r="J1749" s="3" t="s">
        <v>104</v>
      </c>
      <c r="K1749" s="3" t="s">
        <v>104</v>
      </c>
      <c r="L1749" s="6" t="s">
        <v>252</v>
      </c>
      <c r="M1749" s="3" t="s">
        <v>184</v>
      </c>
      <c r="N1749" s="3" t="s">
        <v>4227</v>
      </c>
      <c r="O1749" s="3" t="s">
        <v>92</v>
      </c>
      <c r="P1749" s="3" t="s">
        <v>194</v>
      </c>
      <c r="Q1749" s="3" t="s">
        <v>60</v>
      </c>
      <c r="R1749" s="3">
        <v>13</v>
      </c>
      <c r="S1749" s="3">
        <v>13</v>
      </c>
      <c r="T1749" s="3">
        <v>0</v>
      </c>
      <c r="U1749" s="3">
        <v>49</v>
      </c>
      <c r="V1749" s="3">
        <v>58</v>
      </c>
      <c r="W1749" s="3">
        <v>-15.5</v>
      </c>
      <c r="X1749" s="16">
        <v>175</v>
      </c>
      <c r="Y1749" s="7">
        <v>185</v>
      </c>
      <c r="Z1749" s="3">
        <v>-5.4</v>
      </c>
      <c r="AA1749" s="3">
        <v>11652</v>
      </c>
      <c r="AB1749" s="3">
        <v>13034.4</v>
      </c>
      <c r="AC1749" s="3">
        <v>12852</v>
      </c>
      <c r="AD1749" s="3">
        <v>13586.4</v>
      </c>
    </row>
    <row r="1750" spans="1:30" x14ac:dyDescent="0.3">
      <c r="A1750" s="3" t="s">
        <v>4228</v>
      </c>
      <c r="B1750" s="4">
        <v>74486</v>
      </c>
      <c r="C1750" s="4">
        <v>64</v>
      </c>
      <c r="D1750" s="4" t="s">
        <v>25</v>
      </c>
      <c r="E1750" s="5" t="s">
        <v>45</v>
      </c>
      <c r="F1750" s="3" t="s">
        <v>4229</v>
      </c>
      <c r="G1750" s="4" t="s">
        <v>86</v>
      </c>
      <c r="H1750" s="3" t="s">
        <v>54</v>
      </c>
      <c r="I1750" s="3" t="s">
        <v>191</v>
      </c>
      <c r="J1750" s="3" t="s">
        <v>89</v>
      </c>
      <c r="K1750" s="3" t="s">
        <v>89</v>
      </c>
      <c r="L1750" s="6" t="s">
        <v>191</v>
      </c>
      <c r="M1750" s="3" t="s">
        <v>211</v>
      </c>
      <c r="N1750" s="3" t="s">
        <v>4230</v>
      </c>
      <c r="O1750" s="3" t="s">
        <v>92</v>
      </c>
      <c r="P1750" s="3" t="s">
        <v>194</v>
      </c>
      <c r="Q1750" s="3" t="s">
        <v>60</v>
      </c>
      <c r="R1750" s="3">
        <v>2</v>
      </c>
      <c r="S1750" s="3">
        <v>5</v>
      </c>
      <c r="T1750" s="3">
        <v>-60</v>
      </c>
      <c r="U1750" s="3">
        <v>13</v>
      </c>
      <c r="V1750" s="3">
        <v>14</v>
      </c>
      <c r="W1750" s="3">
        <v>-7.1</v>
      </c>
      <c r="X1750" s="32">
        <v>79</v>
      </c>
      <c r="Y1750" s="33">
        <v>85</v>
      </c>
      <c r="Z1750" s="3">
        <v>-7.5</v>
      </c>
      <c r="AA1750" s="3">
        <v>11611.2</v>
      </c>
      <c r="AB1750" s="3">
        <v>12546</v>
      </c>
      <c r="AC1750" s="3">
        <v>11611.2</v>
      </c>
      <c r="AD1750" s="3">
        <v>12546</v>
      </c>
    </row>
    <row r="1751" spans="1:30" x14ac:dyDescent="0.3">
      <c r="A1751" s="3" t="s">
        <v>4231</v>
      </c>
      <c r="B1751" s="4">
        <v>27453</v>
      </c>
      <c r="C1751" s="4">
        <v>40</v>
      </c>
      <c r="D1751" s="4" t="s">
        <v>25</v>
      </c>
      <c r="E1751" s="5" t="s">
        <v>45</v>
      </c>
      <c r="F1751" s="3" t="s">
        <v>4232</v>
      </c>
      <c r="G1751" s="4" t="s">
        <v>86</v>
      </c>
      <c r="H1751" s="3" t="s">
        <v>731</v>
      </c>
      <c r="I1751" s="3" t="s">
        <v>191</v>
      </c>
      <c r="J1751" s="3" t="s">
        <v>89</v>
      </c>
      <c r="K1751" s="3" t="s">
        <v>104</v>
      </c>
      <c r="L1751" s="6" t="s">
        <v>175</v>
      </c>
      <c r="M1751" s="3" t="s">
        <v>184</v>
      </c>
      <c r="N1751" s="3" t="s">
        <v>4233</v>
      </c>
      <c r="O1751" s="3" t="s">
        <v>178</v>
      </c>
      <c r="P1751" s="3" t="s">
        <v>55</v>
      </c>
      <c r="Q1751" s="3" t="s">
        <v>31</v>
      </c>
      <c r="R1751" s="3">
        <v>7</v>
      </c>
      <c r="S1751" s="3">
        <v>5</v>
      </c>
      <c r="T1751" s="3">
        <v>37.5</v>
      </c>
      <c r="U1751" s="3">
        <v>19</v>
      </c>
      <c r="V1751" s="3">
        <v>17</v>
      </c>
      <c r="W1751" s="3">
        <v>15.6</v>
      </c>
      <c r="X1751" s="32">
        <v>86</v>
      </c>
      <c r="Y1751" s="33">
        <v>83</v>
      </c>
      <c r="Z1751" s="3">
        <v>4</v>
      </c>
      <c r="AA1751" s="3">
        <v>11524.8</v>
      </c>
      <c r="AB1751" s="3">
        <v>11019.34</v>
      </c>
      <c r="AC1751" s="3">
        <v>11524.8</v>
      </c>
      <c r="AD1751" s="3">
        <v>11019.34</v>
      </c>
    </row>
    <row r="1752" spans="1:30" x14ac:dyDescent="0.3">
      <c r="A1752" s="3" t="s">
        <v>4234</v>
      </c>
      <c r="B1752" s="4">
        <v>44827</v>
      </c>
      <c r="C1752" s="4">
        <v>40</v>
      </c>
      <c r="D1752" s="4" t="s">
        <v>25</v>
      </c>
      <c r="E1752" s="5" t="s">
        <v>45</v>
      </c>
      <c r="F1752" s="3" t="s">
        <v>4235</v>
      </c>
      <c r="G1752" s="4" t="s">
        <v>86</v>
      </c>
      <c r="H1752" s="3" t="s">
        <v>299</v>
      </c>
      <c r="I1752" s="3" t="s">
        <v>299</v>
      </c>
      <c r="J1752" s="3" t="s">
        <v>104</v>
      </c>
      <c r="K1752" s="3" t="s">
        <v>104</v>
      </c>
      <c r="L1752" s="6" t="s">
        <v>299</v>
      </c>
      <c r="M1752" s="3" t="s">
        <v>445</v>
      </c>
      <c r="N1752" s="3" t="s">
        <v>4236</v>
      </c>
      <c r="O1752" s="3" t="s">
        <v>301</v>
      </c>
      <c r="P1752" s="3" t="s">
        <v>421</v>
      </c>
      <c r="Q1752" s="3" t="s">
        <v>27</v>
      </c>
      <c r="R1752" s="3">
        <v>21</v>
      </c>
      <c r="S1752" s="3">
        <v>18</v>
      </c>
      <c r="T1752" s="3">
        <v>19.3</v>
      </c>
      <c r="U1752" s="3">
        <v>56</v>
      </c>
      <c r="V1752" s="3">
        <v>47</v>
      </c>
      <c r="W1752" s="3">
        <v>20.3</v>
      </c>
      <c r="X1752" s="32">
        <v>189</v>
      </c>
      <c r="Y1752" s="33">
        <v>185</v>
      </c>
      <c r="Z1752" s="3">
        <v>2.5</v>
      </c>
      <c r="AA1752" s="3">
        <v>11519.04</v>
      </c>
      <c r="AB1752" s="3">
        <v>11241.88</v>
      </c>
      <c r="AC1752" s="3">
        <v>11519.04</v>
      </c>
      <c r="AD1752" s="3">
        <v>11241.88</v>
      </c>
    </row>
    <row r="1753" spans="1:30" x14ac:dyDescent="0.3">
      <c r="A1753" s="3" t="s">
        <v>4237</v>
      </c>
      <c r="B1753" s="4">
        <v>86691</v>
      </c>
      <c r="C1753" s="4">
        <v>41</v>
      </c>
      <c r="D1753" s="4" t="s">
        <v>25</v>
      </c>
      <c r="E1753" s="5" t="s">
        <v>45</v>
      </c>
      <c r="F1753" s="3" t="s">
        <v>4238</v>
      </c>
      <c r="G1753" s="4" t="s">
        <v>86</v>
      </c>
      <c r="H1753" s="3" t="s">
        <v>812</v>
      </c>
      <c r="I1753" s="3" t="s">
        <v>175</v>
      </c>
      <c r="J1753" s="3" t="s">
        <v>132</v>
      </c>
      <c r="K1753" s="3" t="s">
        <v>132</v>
      </c>
      <c r="L1753" s="6" t="s">
        <v>175</v>
      </c>
      <c r="M1753" s="3" t="s">
        <v>184</v>
      </c>
      <c r="N1753" s="3" t="s">
        <v>4239</v>
      </c>
      <c r="O1753" s="3" t="s">
        <v>92</v>
      </c>
      <c r="P1753" s="3" t="s">
        <v>49</v>
      </c>
      <c r="Q1753" s="3" t="s">
        <v>50</v>
      </c>
      <c r="R1753" s="3">
        <v>1</v>
      </c>
      <c r="S1753" s="3">
        <v>3</v>
      </c>
      <c r="T1753" s="3">
        <v>-80</v>
      </c>
      <c r="U1753" s="3">
        <v>5</v>
      </c>
      <c r="V1753" s="3">
        <v>13</v>
      </c>
      <c r="W1753" s="3">
        <v>-60</v>
      </c>
      <c r="X1753" s="32">
        <v>51</v>
      </c>
      <c r="Y1753" s="33">
        <v>69</v>
      </c>
      <c r="Z1753" s="3">
        <v>-26.9</v>
      </c>
      <c r="AA1753" s="3">
        <v>11489.94</v>
      </c>
      <c r="AB1753" s="3">
        <v>14851.2</v>
      </c>
      <c r="AC1753" s="3">
        <v>11489.94</v>
      </c>
      <c r="AD1753" s="3">
        <v>14851.2</v>
      </c>
    </row>
    <row r="1754" spans="1:30" x14ac:dyDescent="0.3">
      <c r="A1754" s="3" t="s">
        <v>381</v>
      </c>
      <c r="B1754" s="4">
        <v>725</v>
      </c>
      <c r="C1754" s="4">
        <v>85</v>
      </c>
      <c r="D1754" s="4" t="s">
        <v>25</v>
      </c>
      <c r="E1754" s="5" t="s">
        <v>45</v>
      </c>
      <c r="F1754" s="3" t="s">
        <v>382</v>
      </c>
      <c r="G1754" s="4" t="s">
        <v>86</v>
      </c>
      <c r="H1754" s="3" t="s">
        <v>174</v>
      </c>
      <c r="I1754" s="3" t="s">
        <v>252</v>
      </c>
      <c r="J1754" s="3" t="s">
        <v>89</v>
      </c>
      <c r="K1754" s="3" t="s">
        <v>89</v>
      </c>
      <c r="L1754" s="6" t="s">
        <v>252</v>
      </c>
      <c r="M1754" s="3" t="s">
        <v>184</v>
      </c>
      <c r="N1754" s="3" t="s">
        <v>383</v>
      </c>
      <c r="O1754" s="3" t="s">
        <v>92</v>
      </c>
      <c r="P1754" s="3" t="s">
        <v>57</v>
      </c>
      <c r="Q1754" s="3" t="s">
        <v>31</v>
      </c>
      <c r="S1754" s="3">
        <v>31</v>
      </c>
      <c r="T1754" s="3">
        <v>-100</v>
      </c>
      <c r="V1754" s="3">
        <v>36</v>
      </c>
      <c r="W1754" s="3">
        <v>-100</v>
      </c>
      <c r="X1754" s="32">
        <v>91</v>
      </c>
      <c r="Y1754" s="33">
        <v>111</v>
      </c>
      <c r="Z1754" s="3">
        <v>-17.600000000000001</v>
      </c>
      <c r="AA1754" s="3">
        <v>11458.8</v>
      </c>
      <c r="AB1754" s="3">
        <v>12984</v>
      </c>
      <c r="AC1754" s="3">
        <v>11478.96</v>
      </c>
      <c r="AD1754" s="3">
        <v>12984</v>
      </c>
    </row>
    <row r="1755" spans="1:30" x14ac:dyDescent="0.3">
      <c r="A1755" s="3" t="s">
        <v>4240</v>
      </c>
      <c r="B1755" s="4">
        <v>33647</v>
      </c>
      <c r="C1755" s="4">
        <v>56</v>
      </c>
      <c r="D1755" s="4" t="s">
        <v>25</v>
      </c>
      <c r="E1755" s="5" t="s">
        <v>45</v>
      </c>
      <c r="F1755" s="3" t="s">
        <v>4241</v>
      </c>
      <c r="G1755" s="4" t="s">
        <v>86</v>
      </c>
      <c r="H1755" s="3" t="s">
        <v>252</v>
      </c>
      <c r="I1755" s="3" t="s">
        <v>252</v>
      </c>
      <c r="J1755" s="3" t="s">
        <v>89</v>
      </c>
      <c r="K1755" s="3" t="s">
        <v>89</v>
      </c>
      <c r="L1755" s="6" t="s">
        <v>252</v>
      </c>
      <c r="M1755" s="3" t="s">
        <v>154</v>
      </c>
      <c r="N1755" s="3" t="s">
        <v>4242</v>
      </c>
      <c r="O1755" s="3" t="s">
        <v>311</v>
      </c>
      <c r="P1755" s="3" t="s">
        <v>57</v>
      </c>
      <c r="Q1755" s="3" t="s">
        <v>31</v>
      </c>
      <c r="R1755" s="3">
        <v>12</v>
      </c>
      <c r="S1755" s="3">
        <v>9</v>
      </c>
      <c r="T1755" s="3">
        <v>28.6</v>
      </c>
      <c r="U1755" s="3">
        <v>29</v>
      </c>
      <c r="V1755" s="3">
        <v>23</v>
      </c>
      <c r="W1755" s="3">
        <v>26.5</v>
      </c>
      <c r="X1755" s="32">
        <v>89</v>
      </c>
      <c r="Y1755" s="33">
        <v>118</v>
      </c>
      <c r="Z1755" s="3">
        <v>-24.3</v>
      </c>
      <c r="AA1755" s="3">
        <v>11416.8</v>
      </c>
      <c r="AB1755" s="3">
        <v>15080.4</v>
      </c>
      <c r="AC1755" s="3">
        <v>11416.8</v>
      </c>
      <c r="AD1755" s="3">
        <v>15080.4</v>
      </c>
    </row>
    <row r="1756" spans="1:30" x14ac:dyDescent="0.3">
      <c r="A1756" s="3" t="s">
        <v>4243</v>
      </c>
      <c r="B1756" s="4">
        <v>83257</v>
      </c>
      <c r="C1756" s="4">
        <v>31</v>
      </c>
      <c r="D1756" s="4" t="s">
        <v>25</v>
      </c>
      <c r="E1756" s="5" t="s">
        <v>45</v>
      </c>
      <c r="F1756" s="3" t="s">
        <v>4244</v>
      </c>
      <c r="G1756" s="4" t="s">
        <v>86</v>
      </c>
      <c r="H1756" s="3" t="s">
        <v>54</v>
      </c>
      <c r="I1756" s="3" t="s">
        <v>191</v>
      </c>
      <c r="J1756" s="3" t="s">
        <v>89</v>
      </c>
      <c r="K1756" s="3" t="s">
        <v>89</v>
      </c>
      <c r="L1756" s="6" t="s">
        <v>191</v>
      </c>
      <c r="M1756" s="3" t="s">
        <v>272</v>
      </c>
      <c r="N1756" s="3" t="s">
        <v>4245</v>
      </c>
      <c r="O1756" s="3" t="s">
        <v>92</v>
      </c>
      <c r="P1756" s="3" t="s">
        <v>51</v>
      </c>
      <c r="Q1756" s="3" t="s">
        <v>31</v>
      </c>
      <c r="R1756" s="3">
        <v>16</v>
      </c>
      <c r="S1756" s="3">
        <v>11</v>
      </c>
      <c r="T1756" s="3">
        <v>50</v>
      </c>
      <c r="U1756" s="3">
        <v>47</v>
      </c>
      <c r="V1756" s="3">
        <v>58</v>
      </c>
      <c r="W1756" s="3">
        <v>-19.100000000000001</v>
      </c>
      <c r="X1756" s="32">
        <v>164</v>
      </c>
      <c r="Y1756" s="33">
        <v>202</v>
      </c>
      <c r="Z1756" s="3">
        <v>-18.899999999999999</v>
      </c>
      <c r="AA1756" s="3">
        <v>11409.48</v>
      </c>
      <c r="AB1756" s="3">
        <v>14076.33</v>
      </c>
      <c r="AC1756" s="3">
        <v>11409.48</v>
      </c>
      <c r="AD1756" s="3">
        <v>14076.33</v>
      </c>
    </row>
    <row r="1757" spans="1:30" x14ac:dyDescent="0.3">
      <c r="A1757" s="3" t="s">
        <v>685</v>
      </c>
      <c r="B1757" s="4">
        <v>40047</v>
      </c>
      <c r="C1757" s="4">
        <v>114</v>
      </c>
      <c r="D1757" s="4" t="s">
        <v>25</v>
      </c>
      <c r="E1757" s="5">
        <v>43231</v>
      </c>
      <c r="F1757" s="3" t="s">
        <v>686</v>
      </c>
      <c r="G1757" s="4" t="s">
        <v>86</v>
      </c>
      <c r="H1757" s="3" t="s">
        <v>252</v>
      </c>
      <c r="I1757" s="3" t="s">
        <v>252</v>
      </c>
      <c r="J1757" s="3" t="s">
        <v>104</v>
      </c>
      <c r="K1757" s="3" t="s">
        <v>104</v>
      </c>
      <c r="L1757" s="6" t="s">
        <v>252</v>
      </c>
      <c r="M1757" s="3" t="s">
        <v>184</v>
      </c>
      <c r="N1757" s="3" t="s">
        <v>687</v>
      </c>
      <c r="O1757" s="3" t="s">
        <v>92</v>
      </c>
      <c r="P1757" s="3" t="s">
        <v>26</v>
      </c>
      <c r="Q1757" s="3" t="s">
        <v>27</v>
      </c>
      <c r="R1757" s="3">
        <v>4</v>
      </c>
      <c r="U1757" s="3">
        <v>18</v>
      </c>
      <c r="X1757" s="32">
        <v>94</v>
      </c>
      <c r="Y1757" s="33"/>
      <c r="AA1757" s="3">
        <v>11408.4</v>
      </c>
      <c r="AC1757" s="3">
        <v>11498.4</v>
      </c>
    </row>
    <row r="1758" spans="1:30" x14ac:dyDescent="0.3">
      <c r="A1758" s="3" t="s">
        <v>691</v>
      </c>
      <c r="B1758" s="4">
        <v>38508</v>
      </c>
      <c r="C1758" s="4">
        <v>22</v>
      </c>
      <c r="D1758" s="4" t="s">
        <v>25</v>
      </c>
      <c r="E1758" s="5">
        <v>43237</v>
      </c>
      <c r="F1758" s="3" t="s">
        <v>692</v>
      </c>
      <c r="G1758" s="4" t="s">
        <v>86</v>
      </c>
      <c r="H1758" s="3" t="s">
        <v>252</v>
      </c>
      <c r="I1758" s="3" t="s">
        <v>252</v>
      </c>
      <c r="J1758" s="3" t="s">
        <v>132</v>
      </c>
      <c r="K1758" s="3" t="s">
        <v>132</v>
      </c>
      <c r="L1758" s="6" t="s">
        <v>252</v>
      </c>
      <c r="M1758" s="3" t="s">
        <v>154</v>
      </c>
      <c r="N1758" s="3" t="s">
        <v>693</v>
      </c>
      <c r="O1758" s="3" t="s">
        <v>311</v>
      </c>
      <c r="P1758" s="3" t="s">
        <v>669</v>
      </c>
      <c r="Q1758" s="3" t="s">
        <v>31</v>
      </c>
      <c r="R1758" s="3">
        <v>14</v>
      </c>
      <c r="U1758" s="3">
        <v>43</v>
      </c>
      <c r="X1758" s="32">
        <v>111</v>
      </c>
      <c r="Y1758" s="33"/>
      <c r="AA1758" s="3">
        <v>11394.3</v>
      </c>
      <c r="AC1758" s="3">
        <v>11394.3</v>
      </c>
    </row>
    <row r="1759" spans="1:30" x14ac:dyDescent="0.3">
      <c r="A1759" s="3" t="s">
        <v>4246</v>
      </c>
      <c r="B1759" s="4">
        <v>82780</v>
      </c>
      <c r="C1759" s="4">
        <v>53</v>
      </c>
      <c r="D1759" s="4" t="s">
        <v>25</v>
      </c>
      <c r="E1759" s="5" t="s">
        <v>45</v>
      </c>
      <c r="F1759" s="3" t="s">
        <v>4247</v>
      </c>
      <c r="G1759" s="4" t="s">
        <v>86</v>
      </c>
      <c r="H1759" s="3" t="s">
        <v>54</v>
      </c>
      <c r="I1759" s="3" t="s">
        <v>191</v>
      </c>
      <c r="J1759" s="3" t="s">
        <v>89</v>
      </c>
      <c r="K1759" s="3" t="s">
        <v>89</v>
      </c>
      <c r="L1759" s="6" t="s">
        <v>191</v>
      </c>
      <c r="M1759" s="3" t="s">
        <v>272</v>
      </c>
      <c r="N1759" s="3" t="s">
        <v>4248</v>
      </c>
      <c r="O1759" s="3" t="s">
        <v>92</v>
      </c>
      <c r="P1759" s="3" t="s">
        <v>57</v>
      </c>
      <c r="Q1759" s="3" t="s">
        <v>31</v>
      </c>
      <c r="R1759" s="3">
        <v>5</v>
      </c>
      <c r="S1759" s="3">
        <v>2</v>
      </c>
      <c r="T1759" s="3">
        <v>106.9</v>
      </c>
      <c r="U1759" s="3">
        <v>24</v>
      </c>
      <c r="V1759" s="3">
        <v>26</v>
      </c>
      <c r="W1759" s="3">
        <v>-9.5</v>
      </c>
      <c r="X1759" s="32">
        <v>112</v>
      </c>
      <c r="Y1759" s="33">
        <v>125</v>
      </c>
      <c r="Z1759" s="3">
        <v>-10.5</v>
      </c>
      <c r="AA1759" s="3">
        <v>11382.15</v>
      </c>
      <c r="AB1759" s="3">
        <v>12717.25</v>
      </c>
      <c r="AC1759" s="3">
        <v>11382.15</v>
      </c>
      <c r="AD1759" s="3">
        <v>12717.25</v>
      </c>
    </row>
    <row r="1760" spans="1:30" x14ac:dyDescent="0.3">
      <c r="A1760" s="3" t="s">
        <v>4249</v>
      </c>
      <c r="B1760" s="4">
        <v>43208</v>
      </c>
      <c r="C1760" s="4">
        <v>37</v>
      </c>
      <c r="D1760" s="4" t="s">
        <v>25</v>
      </c>
      <c r="E1760" s="5" t="s">
        <v>45</v>
      </c>
      <c r="F1760" s="3" t="s">
        <v>4250</v>
      </c>
      <c r="G1760" s="4" t="s">
        <v>86</v>
      </c>
      <c r="H1760" s="3" t="s">
        <v>299</v>
      </c>
      <c r="I1760" s="3" t="s">
        <v>299</v>
      </c>
      <c r="J1760" s="3" t="s">
        <v>89</v>
      </c>
      <c r="K1760" s="3" t="s">
        <v>89</v>
      </c>
      <c r="L1760" s="6" t="s">
        <v>299</v>
      </c>
      <c r="M1760" s="3" t="s">
        <v>184</v>
      </c>
      <c r="N1760" s="3" t="s">
        <v>4251</v>
      </c>
      <c r="O1760" s="3" t="s">
        <v>301</v>
      </c>
      <c r="P1760" s="3" t="s">
        <v>63</v>
      </c>
      <c r="Q1760" s="3" t="s">
        <v>31</v>
      </c>
      <c r="R1760" s="3">
        <v>25</v>
      </c>
      <c r="S1760" s="3">
        <v>14</v>
      </c>
      <c r="T1760" s="3">
        <v>75</v>
      </c>
      <c r="U1760" s="3">
        <v>41</v>
      </c>
      <c r="V1760" s="3">
        <v>25</v>
      </c>
      <c r="W1760" s="3">
        <v>67.5</v>
      </c>
      <c r="X1760" s="32">
        <v>133</v>
      </c>
      <c r="Y1760" s="33">
        <v>105</v>
      </c>
      <c r="Z1760" s="3">
        <v>26.8</v>
      </c>
      <c r="AA1760" s="3">
        <v>11377.6</v>
      </c>
      <c r="AB1760" s="3">
        <v>9981.6</v>
      </c>
      <c r="AC1760" s="3">
        <v>12439.6</v>
      </c>
      <c r="AD1760" s="3">
        <v>10629.6</v>
      </c>
    </row>
    <row r="1761" spans="1:30" x14ac:dyDescent="0.3">
      <c r="A1761" s="3" t="s">
        <v>797</v>
      </c>
      <c r="B1761" s="4">
        <v>18353</v>
      </c>
      <c r="C1761" s="4">
        <v>30</v>
      </c>
      <c r="D1761" s="4" t="s">
        <v>25</v>
      </c>
      <c r="E1761" s="5">
        <v>43271</v>
      </c>
      <c r="F1761" s="3" t="s">
        <v>798</v>
      </c>
      <c r="G1761" s="4" t="s">
        <v>86</v>
      </c>
      <c r="H1761" s="3" t="s">
        <v>758</v>
      </c>
      <c r="I1761" s="3" t="s">
        <v>175</v>
      </c>
      <c r="J1761" s="3" t="s">
        <v>132</v>
      </c>
      <c r="K1761" s="3" t="s">
        <v>132</v>
      </c>
      <c r="L1761" s="6" t="s">
        <v>175</v>
      </c>
      <c r="M1761" s="3" t="s">
        <v>176</v>
      </c>
      <c r="N1761" s="3" t="s">
        <v>799</v>
      </c>
      <c r="O1761" s="3" t="s">
        <v>178</v>
      </c>
      <c r="P1761" s="3" t="s">
        <v>800</v>
      </c>
      <c r="Q1761" s="3" t="s">
        <v>31</v>
      </c>
      <c r="R1761" s="3">
        <v>20</v>
      </c>
      <c r="U1761" s="3">
        <v>73</v>
      </c>
      <c r="X1761" s="32">
        <v>73</v>
      </c>
      <c r="Y1761" s="33"/>
      <c r="AA1761" s="3">
        <v>11371.8</v>
      </c>
      <c r="AC1761" s="3">
        <v>11371.8</v>
      </c>
    </row>
    <row r="1762" spans="1:30" x14ac:dyDescent="0.3">
      <c r="A1762" s="3" t="s">
        <v>195</v>
      </c>
      <c r="B1762" s="4">
        <v>57070</v>
      </c>
      <c r="C1762" s="4">
        <v>66</v>
      </c>
      <c r="D1762" s="4" t="s">
        <v>25</v>
      </c>
      <c r="E1762" s="5">
        <v>42970</v>
      </c>
      <c r="F1762" s="3" t="s">
        <v>196</v>
      </c>
      <c r="G1762" s="4" t="s">
        <v>86</v>
      </c>
      <c r="H1762" s="3" t="s">
        <v>174</v>
      </c>
      <c r="I1762" s="3" t="s">
        <v>191</v>
      </c>
      <c r="J1762" s="3" t="s">
        <v>104</v>
      </c>
      <c r="K1762" s="3" t="s">
        <v>104</v>
      </c>
      <c r="L1762" s="6" t="s">
        <v>116</v>
      </c>
      <c r="M1762" s="3" t="s">
        <v>192</v>
      </c>
      <c r="N1762" s="3" t="s">
        <v>197</v>
      </c>
      <c r="O1762" s="3" t="s">
        <v>119</v>
      </c>
      <c r="P1762" s="3" t="s">
        <v>194</v>
      </c>
      <c r="Q1762" s="3" t="s">
        <v>60</v>
      </c>
      <c r="X1762" s="32">
        <v>158</v>
      </c>
      <c r="Y1762" s="33">
        <v>100</v>
      </c>
      <c r="Z1762" s="3">
        <v>58.2</v>
      </c>
      <c r="AA1762" s="3">
        <v>11369.02</v>
      </c>
      <c r="AB1762" s="3">
        <v>7188</v>
      </c>
      <c r="AC1762" s="3">
        <v>11369.02</v>
      </c>
      <c r="AD1762" s="3">
        <v>7188</v>
      </c>
    </row>
    <row r="1763" spans="1:30" x14ac:dyDescent="0.3">
      <c r="A1763" s="3" t="s">
        <v>657</v>
      </c>
      <c r="B1763" s="4">
        <v>36749</v>
      </c>
      <c r="C1763" s="4">
        <v>70</v>
      </c>
      <c r="D1763" s="4" t="s">
        <v>25</v>
      </c>
      <c r="E1763" s="5">
        <v>43215</v>
      </c>
      <c r="F1763" s="3" t="s">
        <v>658</v>
      </c>
      <c r="G1763" s="4" t="s">
        <v>86</v>
      </c>
      <c r="H1763" s="3" t="s">
        <v>252</v>
      </c>
      <c r="I1763" s="3" t="s">
        <v>252</v>
      </c>
      <c r="J1763" s="3" t="s">
        <v>89</v>
      </c>
      <c r="K1763" s="3" t="s">
        <v>89</v>
      </c>
      <c r="L1763" s="6" t="s">
        <v>252</v>
      </c>
      <c r="M1763" s="3" t="s">
        <v>184</v>
      </c>
      <c r="N1763" s="3" t="s">
        <v>659</v>
      </c>
      <c r="O1763" s="3" t="s">
        <v>92</v>
      </c>
      <c r="P1763" s="3" t="s">
        <v>161</v>
      </c>
      <c r="Q1763" s="3" t="s">
        <v>31</v>
      </c>
      <c r="R1763" s="3">
        <v>4</v>
      </c>
      <c r="U1763" s="3">
        <v>6</v>
      </c>
      <c r="X1763" s="32">
        <v>79</v>
      </c>
      <c r="Y1763" s="33"/>
      <c r="AA1763" s="3">
        <v>11356.48</v>
      </c>
      <c r="AC1763" s="3">
        <v>11378.48</v>
      </c>
    </row>
    <row r="1764" spans="1:30" x14ac:dyDescent="0.3">
      <c r="A1764" s="3" t="s">
        <v>4252</v>
      </c>
      <c r="B1764" s="4">
        <v>67192</v>
      </c>
      <c r="C1764" s="4">
        <v>62</v>
      </c>
      <c r="D1764" s="4" t="s">
        <v>25</v>
      </c>
      <c r="E1764" s="5" t="s">
        <v>45</v>
      </c>
      <c r="F1764" s="3" t="s">
        <v>4253</v>
      </c>
      <c r="G1764" s="4" t="s">
        <v>86</v>
      </c>
      <c r="H1764" s="3" t="s">
        <v>54</v>
      </c>
      <c r="I1764" s="3" t="s">
        <v>191</v>
      </c>
      <c r="J1764" s="3" t="s">
        <v>132</v>
      </c>
      <c r="K1764" s="3" t="s">
        <v>132</v>
      </c>
      <c r="L1764" s="6" t="s">
        <v>252</v>
      </c>
      <c r="M1764" s="3" t="s">
        <v>184</v>
      </c>
      <c r="N1764" s="3" t="s">
        <v>4254</v>
      </c>
      <c r="O1764" s="3" t="s">
        <v>92</v>
      </c>
      <c r="P1764" s="3" t="s">
        <v>161</v>
      </c>
      <c r="Q1764" s="3" t="s">
        <v>31</v>
      </c>
      <c r="R1764" s="3">
        <v>4</v>
      </c>
      <c r="S1764" s="3">
        <v>6</v>
      </c>
      <c r="T1764" s="3">
        <v>-27.3</v>
      </c>
      <c r="U1764" s="3">
        <v>17</v>
      </c>
      <c r="V1764" s="3">
        <v>14</v>
      </c>
      <c r="W1764" s="3">
        <v>21.4</v>
      </c>
      <c r="X1764" s="32">
        <v>62</v>
      </c>
      <c r="Y1764" s="33">
        <v>74</v>
      </c>
      <c r="Z1764" s="3">
        <v>-16.3</v>
      </c>
      <c r="AA1764" s="3">
        <v>11350.44</v>
      </c>
      <c r="AB1764" s="3">
        <v>13565.16</v>
      </c>
      <c r="AC1764" s="3">
        <v>11350.44</v>
      </c>
      <c r="AD1764" s="3">
        <v>13565.16</v>
      </c>
    </row>
    <row r="1765" spans="1:30" x14ac:dyDescent="0.3">
      <c r="A1765" s="3" t="s">
        <v>4255</v>
      </c>
      <c r="B1765" s="4">
        <v>7207</v>
      </c>
      <c r="C1765" s="4">
        <v>40</v>
      </c>
      <c r="D1765" s="4" t="s">
        <v>25</v>
      </c>
      <c r="E1765" s="5" t="s">
        <v>45</v>
      </c>
      <c r="F1765" s="3" t="s">
        <v>4256</v>
      </c>
      <c r="G1765" s="4" t="s">
        <v>86</v>
      </c>
      <c r="H1765" s="3" t="s">
        <v>900</v>
      </c>
      <c r="I1765" s="3" t="s">
        <v>240</v>
      </c>
      <c r="J1765" s="3" t="s">
        <v>104</v>
      </c>
      <c r="K1765" s="3" t="s">
        <v>104</v>
      </c>
      <c r="L1765" s="6" t="s">
        <v>240</v>
      </c>
      <c r="M1765" s="3" t="s">
        <v>712</v>
      </c>
      <c r="N1765" s="3" t="s">
        <v>4257</v>
      </c>
      <c r="O1765" s="3" t="s">
        <v>178</v>
      </c>
      <c r="P1765" s="3" t="s">
        <v>397</v>
      </c>
      <c r="Q1765" s="3" t="s">
        <v>31</v>
      </c>
      <c r="R1765" s="3">
        <v>5</v>
      </c>
      <c r="S1765" s="3">
        <v>8</v>
      </c>
      <c r="T1765" s="3">
        <v>-33.299999999999997</v>
      </c>
      <c r="U1765" s="3">
        <v>17</v>
      </c>
      <c r="V1765" s="3">
        <v>35</v>
      </c>
      <c r="W1765" s="3">
        <v>-50.9</v>
      </c>
      <c r="X1765" s="32">
        <v>103</v>
      </c>
      <c r="Y1765" s="33">
        <v>128</v>
      </c>
      <c r="Z1765" s="3">
        <v>-19.8</v>
      </c>
      <c r="AA1765" s="3">
        <v>11346.72</v>
      </c>
      <c r="AB1765" s="3">
        <v>14146.56</v>
      </c>
      <c r="AC1765" s="3">
        <v>11346.72</v>
      </c>
      <c r="AD1765" s="3">
        <v>14146.56</v>
      </c>
    </row>
    <row r="1766" spans="1:30" x14ac:dyDescent="0.3">
      <c r="A1766" s="3" t="s">
        <v>4258</v>
      </c>
      <c r="B1766" s="4">
        <v>37936</v>
      </c>
      <c r="C1766" s="4">
        <v>57</v>
      </c>
      <c r="D1766" s="4" t="s">
        <v>25</v>
      </c>
      <c r="E1766" s="5" t="s">
        <v>45</v>
      </c>
      <c r="F1766" s="3" t="s">
        <v>4259</v>
      </c>
      <c r="G1766" s="4" t="s">
        <v>86</v>
      </c>
      <c r="H1766" s="3" t="s">
        <v>252</v>
      </c>
      <c r="I1766" s="3" t="s">
        <v>252</v>
      </c>
      <c r="J1766" s="3" t="s">
        <v>104</v>
      </c>
      <c r="K1766" s="3" t="s">
        <v>104</v>
      </c>
      <c r="L1766" s="6" t="s">
        <v>252</v>
      </c>
      <c r="M1766" s="3" t="s">
        <v>154</v>
      </c>
      <c r="N1766" s="3" t="s">
        <v>4260</v>
      </c>
      <c r="O1766" s="3" t="s">
        <v>311</v>
      </c>
      <c r="P1766" s="3" t="s">
        <v>213</v>
      </c>
      <c r="Q1766" s="3" t="s">
        <v>60</v>
      </c>
      <c r="R1766" s="3">
        <v>17</v>
      </c>
      <c r="S1766" s="3">
        <v>20</v>
      </c>
      <c r="T1766" s="3">
        <v>-16</v>
      </c>
      <c r="U1766" s="3">
        <v>46</v>
      </c>
      <c r="V1766" s="3">
        <v>50</v>
      </c>
      <c r="W1766" s="3">
        <v>-8.5</v>
      </c>
      <c r="X1766" s="16">
        <v>177</v>
      </c>
      <c r="Y1766" s="7">
        <v>218</v>
      </c>
      <c r="Z1766" s="3">
        <v>-18.8</v>
      </c>
      <c r="AA1766" s="3">
        <v>11342.16</v>
      </c>
      <c r="AB1766" s="3">
        <v>13969.44</v>
      </c>
      <c r="AC1766" s="3">
        <v>11342.16</v>
      </c>
      <c r="AD1766" s="3">
        <v>13969.44</v>
      </c>
    </row>
    <row r="1767" spans="1:30" x14ac:dyDescent="0.3">
      <c r="A1767" s="3" t="s">
        <v>4300</v>
      </c>
      <c r="B1767" s="4">
        <v>77668</v>
      </c>
      <c r="C1767" s="4">
        <v>58</v>
      </c>
      <c r="D1767" s="4" t="s">
        <v>25</v>
      </c>
      <c r="E1767" s="5" t="s">
        <v>45</v>
      </c>
      <c r="F1767" s="3" t="s">
        <v>4301</v>
      </c>
      <c r="G1767" s="4" t="s">
        <v>86</v>
      </c>
      <c r="H1767" s="3" t="s">
        <v>252</v>
      </c>
      <c r="I1767" s="3" t="s">
        <v>252</v>
      </c>
      <c r="J1767" s="3" t="s">
        <v>89</v>
      </c>
      <c r="K1767" s="3" t="s">
        <v>89</v>
      </c>
      <c r="L1767" s="6" t="s">
        <v>252</v>
      </c>
      <c r="M1767" s="3" t="s">
        <v>184</v>
      </c>
      <c r="N1767" s="3" t="s">
        <v>4302</v>
      </c>
      <c r="O1767" s="3" t="s">
        <v>92</v>
      </c>
      <c r="P1767" s="3" t="s">
        <v>397</v>
      </c>
      <c r="Q1767" s="3" t="s">
        <v>31</v>
      </c>
      <c r="R1767" s="3">
        <v>11</v>
      </c>
      <c r="S1767" s="3">
        <v>6</v>
      </c>
      <c r="T1767" s="3">
        <v>83.3</v>
      </c>
      <c r="U1767" s="3">
        <v>20</v>
      </c>
      <c r="V1767" s="3">
        <v>18</v>
      </c>
      <c r="W1767" s="3">
        <v>9.1</v>
      </c>
      <c r="X1767" s="16">
        <v>103</v>
      </c>
      <c r="Y1767" s="7">
        <v>88</v>
      </c>
      <c r="Z1767" s="3">
        <v>17.100000000000001</v>
      </c>
      <c r="AA1767" s="3">
        <v>11335.14</v>
      </c>
      <c r="AB1767" s="3">
        <v>9512.4</v>
      </c>
      <c r="AC1767" s="3">
        <v>11839.14</v>
      </c>
      <c r="AD1767" s="3">
        <v>10112.4</v>
      </c>
    </row>
    <row r="1768" spans="1:30" x14ac:dyDescent="0.3">
      <c r="A1768" s="3" t="s">
        <v>4303</v>
      </c>
      <c r="B1768" s="4">
        <v>31204</v>
      </c>
      <c r="C1768" s="4">
        <v>28</v>
      </c>
      <c r="D1768" s="4" t="s">
        <v>25</v>
      </c>
      <c r="E1768" s="5" t="s">
        <v>45</v>
      </c>
      <c r="F1768" s="3" t="s">
        <v>4304</v>
      </c>
      <c r="G1768" s="4" t="s">
        <v>86</v>
      </c>
      <c r="H1768" s="3" t="s">
        <v>153</v>
      </c>
      <c r="I1768" s="3" t="s">
        <v>153</v>
      </c>
      <c r="J1768" s="3" t="s">
        <v>104</v>
      </c>
      <c r="K1768" s="3" t="s">
        <v>104</v>
      </c>
      <c r="L1768" s="6" t="s">
        <v>153</v>
      </c>
      <c r="M1768" s="3" t="s">
        <v>154</v>
      </c>
      <c r="N1768" s="3" t="s">
        <v>4305</v>
      </c>
      <c r="O1768" s="3" t="s">
        <v>156</v>
      </c>
      <c r="P1768" s="3" t="s">
        <v>421</v>
      </c>
      <c r="Q1768" s="3" t="s">
        <v>27</v>
      </c>
      <c r="R1768" s="3">
        <v>15</v>
      </c>
      <c r="S1768" s="3">
        <v>14</v>
      </c>
      <c r="T1768" s="3">
        <v>7.1</v>
      </c>
      <c r="U1768" s="3">
        <v>40</v>
      </c>
      <c r="V1768" s="3">
        <v>51</v>
      </c>
      <c r="W1768" s="3">
        <v>-21.6</v>
      </c>
      <c r="X1768" s="32">
        <v>153</v>
      </c>
      <c r="Y1768" s="33">
        <v>174</v>
      </c>
      <c r="Z1768" s="3">
        <v>-12.1</v>
      </c>
      <c r="AA1768" s="3">
        <v>11266.9</v>
      </c>
      <c r="AB1768" s="3">
        <v>12820.32</v>
      </c>
      <c r="AC1768" s="3">
        <v>11266.9</v>
      </c>
      <c r="AD1768" s="3">
        <v>12820.32</v>
      </c>
    </row>
    <row r="1769" spans="1:30" x14ac:dyDescent="0.3">
      <c r="A1769" s="3" t="s">
        <v>607</v>
      </c>
      <c r="B1769" s="4">
        <v>37041</v>
      </c>
      <c r="C1769" s="4">
        <v>113</v>
      </c>
      <c r="D1769" s="4" t="s">
        <v>25</v>
      </c>
      <c r="E1769" s="5">
        <v>43122</v>
      </c>
      <c r="F1769" s="3" t="s">
        <v>608</v>
      </c>
      <c r="G1769" s="4" t="s">
        <v>86</v>
      </c>
      <c r="H1769" s="3" t="s">
        <v>252</v>
      </c>
      <c r="I1769" s="3" t="s">
        <v>252</v>
      </c>
      <c r="J1769" s="3" t="s">
        <v>146</v>
      </c>
      <c r="K1769" s="3" t="s">
        <v>146</v>
      </c>
      <c r="L1769" s="6" t="s">
        <v>252</v>
      </c>
      <c r="M1769" s="3" t="s">
        <v>154</v>
      </c>
      <c r="N1769" s="3" t="s">
        <v>609</v>
      </c>
      <c r="O1769" s="3" t="s">
        <v>311</v>
      </c>
      <c r="P1769" s="3" t="s">
        <v>610</v>
      </c>
      <c r="Q1769" s="3" t="s">
        <v>31</v>
      </c>
      <c r="R1769" s="3">
        <v>1</v>
      </c>
      <c r="U1769" s="3">
        <v>3</v>
      </c>
      <c r="X1769" s="32">
        <v>31</v>
      </c>
      <c r="Y1769" s="33"/>
      <c r="AA1769" s="3">
        <v>11201.64</v>
      </c>
      <c r="AC1769" s="3">
        <v>11996.38</v>
      </c>
    </row>
    <row r="1770" spans="1:30" x14ac:dyDescent="0.3">
      <c r="A1770" s="3" t="s">
        <v>908</v>
      </c>
      <c r="B1770" s="4">
        <v>4184</v>
      </c>
      <c r="C1770" s="4">
        <v>28</v>
      </c>
      <c r="D1770" s="4" t="s">
        <v>25</v>
      </c>
      <c r="E1770" s="5">
        <v>43277</v>
      </c>
      <c r="F1770" s="3" t="s">
        <v>909</v>
      </c>
      <c r="G1770" s="4" t="s">
        <v>86</v>
      </c>
      <c r="H1770" s="3" t="s">
        <v>900</v>
      </c>
      <c r="I1770" s="3" t="s">
        <v>240</v>
      </c>
      <c r="J1770" s="3" t="s">
        <v>146</v>
      </c>
      <c r="K1770" s="3" t="s">
        <v>146</v>
      </c>
      <c r="L1770" s="6" t="s">
        <v>240</v>
      </c>
      <c r="M1770" s="3" t="s">
        <v>241</v>
      </c>
      <c r="N1770" s="3" t="s">
        <v>910</v>
      </c>
      <c r="O1770" s="3" t="s">
        <v>178</v>
      </c>
      <c r="P1770" s="3" t="s">
        <v>42</v>
      </c>
      <c r="Q1770" s="3" t="s">
        <v>31</v>
      </c>
      <c r="R1770" s="3">
        <v>1</v>
      </c>
      <c r="U1770" s="3">
        <v>9</v>
      </c>
      <c r="X1770" s="32">
        <v>21</v>
      </c>
      <c r="Y1770" s="33"/>
      <c r="AA1770" s="3">
        <v>11198.88</v>
      </c>
      <c r="AC1770" s="3">
        <v>11198.88</v>
      </c>
    </row>
    <row r="1771" spans="1:30" x14ac:dyDescent="0.3">
      <c r="A1771" s="3" t="s">
        <v>4906</v>
      </c>
      <c r="B1771" s="4">
        <v>56194</v>
      </c>
      <c r="C1771" s="4">
        <v>66</v>
      </c>
      <c r="D1771" s="4" t="s">
        <v>25</v>
      </c>
      <c r="E1771" s="5" t="s">
        <v>45</v>
      </c>
      <c r="F1771" s="3" t="s">
        <v>4907</v>
      </c>
      <c r="G1771" s="4" t="s">
        <v>86</v>
      </c>
      <c r="H1771" s="3" t="s">
        <v>87</v>
      </c>
      <c r="I1771" s="3" t="s">
        <v>88</v>
      </c>
      <c r="J1771" s="3" t="s">
        <v>89</v>
      </c>
      <c r="K1771" s="3" t="s">
        <v>89</v>
      </c>
      <c r="L1771" s="6" t="s">
        <v>88</v>
      </c>
      <c r="M1771" s="3" t="s">
        <v>90</v>
      </c>
      <c r="N1771" s="3" t="s">
        <v>4908</v>
      </c>
      <c r="O1771" s="3" t="s">
        <v>92</v>
      </c>
      <c r="P1771" s="3" t="s">
        <v>32</v>
      </c>
      <c r="Q1771" s="3" t="s">
        <v>60</v>
      </c>
      <c r="R1771" s="3">
        <v>9</v>
      </c>
      <c r="S1771" s="3">
        <v>7</v>
      </c>
      <c r="T1771" s="3">
        <v>18.2</v>
      </c>
      <c r="U1771" s="3">
        <v>21</v>
      </c>
      <c r="V1771" s="3">
        <v>25</v>
      </c>
      <c r="W1771" s="3">
        <v>-13.5</v>
      </c>
      <c r="X1771" s="32">
        <v>93</v>
      </c>
      <c r="Y1771" s="33">
        <v>86</v>
      </c>
      <c r="Z1771" s="3">
        <v>7.8</v>
      </c>
      <c r="AA1771" s="3">
        <v>11175.6</v>
      </c>
      <c r="AB1771" s="3">
        <v>10371.6</v>
      </c>
      <c r="AC1771" s="3">
        <v>11175.6</v>
      </c>
      <c r="AD1771" s="3">
        <v>10371.6</v>
      </c>
    </row>
    <row r="1772" spans="1:30" x14ac:dyDescent="0.3">
      <c r="A1772" s="3" t="s">
        <v>4909</v>
      </c>
      <c r="B1772" s="4">
        <v>16536</v>
      </c>
      <c r="C1772" s="4">
        <v>45</v>
      </c>
      <c r="D1772" s="4" t="s">
        <v>25</v>
      </c>
      <c r="E1772" s="5" t="s">
        <v>45</v>
      </c>
      <c r="F1772" s="3" t="s">
        <v>4910</v>
      </c>
      <c r="G1772" s="4" t="s">
        <v>86</v>
      </c>
      <c r="H1772" s="3" t="s">
        <v>758</v>
      </c>
      <c r="I1772" s="3" t="s">
        <v>175</v>
      </c>
      <c r="J1772" s="3" t="s">
        <v>132</v>
      </c>
      <c r="K1772" s="3" t="s">
        <v>132</v>
      </c>
      <c r="L1772" s="6" t="s">
        <v>175</v>
      </c>
      <c r="M1772" s="3" t="s">
        <v>176</v>
      </c>
      <c r="N1772" s="3" t="s">
        <v>4911</v>
      </c>
      <c r="O1772" s="3" t="s">
        <v>178</v>
      </c>
      <c r="P1772" s="3" t="s">
        <v>194</v>
      </c>
      <c r="Q1772" s="3" t="s">
        <v>60</v>
      </c>
      <c r="R1772" s="3">
        <v>10</v>
      </c>
      <c r="S1772" s="3">
        <v>8</v>
      </c>
      <c r="T1772" s="3">
        <v>25</v>
      </c>
      <c r="U1772" s="3">
        <v>29</v>
      </c>
      <c r="V1772" s="3">
        <v>22</v>
      </c>
      <c r="W1772" s="3">
        <v>31.8</v>
      </c>
      <c r="X1772" s="32">
        <v>87</v>
      </c>
      <c r="Y1772" s="33">
        <v>117</v>
      </c>
      <c r="Z1772" s="3">
        <v>-25.6</v>
      </c>
      <c r="AA1772" s="3">
        <v>11149.92</v>
      </c>
      <c r="AB1772" s="3">
        <v>14994.72</v>
      </c>
      <c r="AC1772" s="3">
        <v>11149.92</v>
      </c>
      <c r="AD1772" s="3">
        <v>14994.72</v>
      </c>
    </row>
    <row r="1773" spans="1:30" x14ac:dyDescent="0.3">
      <c r="A1773" s="3" t="s">
        <v>415</v>
      </c>
      <c r="B1773" s="4">
        <v>67158</v>
      </c>
      <c r="C1773" s="4">
        <v>106</v>
      </c>
      <c r="D1773" s="4" t="s">
        <v>25</v>
      </c>
      <c r="E1773" s="5">
        <v>43222</v>
      </c>
      <c r="F1773" s="3" t="s">
        <v>416</v>
      </c>
      <c r="G1773" s="4" t="s">
        <v>86</v>
      </c>
      <c r="H1773" s="3" t="s">
        <v>54</v>
      </c>
      <c r="I1773" s="3" t="s">
        <v>191</v>
      </c>
      <c r="J1773" s="3" t="s">
        <v>146</v>
      </c>
      <c r="K1773" s="3" t="s">
        <v>146</v>
      </c>
      <c r="L1773" s="6" t="s">
        <v>191</v>
      </c>
      <c r="M1773" s="3" t="s">
        <v>211</v>
      </c>
      <c r="N1773" s="3" t="s">
        <v>417</v>
      </c>
      <c r="O1773" s="3" t="s">
        <v>92</v>
      </c>
      <c r="P1773" s="3" t="s">
        <v>41</v>
      </c>
      <c r="Q1773" s="3" t="s">
        <v>31</v>
      </c>
      <c r="U1773" s="3">
        <v>1</v>
      </c>
      <c r="X1773" s="32">
        <v>36</v>
      </c>
      <c r="Y1773" s="33"/>
      <c r="AA1773" s="3">
        <v>11145.6</v>
      </c>
      <c r="AC1773" s="3">
        <v>11145.6</v>
      </c>
    </row>
    <row r="1774" spans="1:30" x14ac:dyDescent="0.3">
      <c r="A1774" s="3" t="s">
        <v>885</v>
      </c>
      <c r="B1774" s="4">
        <v>26949</v>
      </c>
      <c r="C1774" s="4">
        <v>85</v>
      </c>
      <c r="D1774" s="4" t="s">
        <v>25</v>
      </c>
      <c r="E1774" s="5">
        <v>43264</v>
      </c>
      <c r="F1774" s="3" t="s">
        <v>886</v>
      </c>
      <c r="G1774" s="4" t="s">
        <v>86</v>
      </c>
      <c r="H1774" s="3" t="s">
        <v>831</v>
      </c>
      <c r="I1774" s="3" t="s">
        <v>175</v>
      </c>
      <c r="J1774" s="3" t="s">
        <v>132</v>
      </c>
      <c r="K1774" s="3" t="s">
        <v>132</v>
      </c>
      <c r="L1774" s="6" t="s">
        <v>175</v>
      </c>
      <c r="M1774" s="3" t="s">
        <v>176</v>
      </c>
      <c r="N1774" s="3" t="s">
        <v>887</v>
      </c>
      <c r="O1774" s="3" t="s">
        <v>178</v>
      </c>
      <c r="P1774" s="3" t="s">
        <v>44</v>
      </c>
      <c r="Q1774" s="3" t="s">
        <v>60</v>
      </c>
      <c r="R1774" s="3">
        <v>1</v>
      </c>
      <c r="U1774" s="3">
        <v>45</v>
      </c>
      <c r="X1774" s="32">
        <v>50</v>
      </c>
      <c r="Y1774" s="33"/>
      <c r="AA1774" s="3">
        <v>11125.62</v>
      </c>
      <c r="AC1774" s="3">
        <v>11125.62</v>
      </c>
    </row>
    <row r="1775" spans="1:30" x14ac:dyDescent="0.3">
      <c r="A1775" s="3" t="s">
        <v>4915</v>
      </c>
      <c r="B1775" s="4">
        <v>43501</v>
      </c>
      <c r="C1775" s="4">
        <v>62</v>
      </c>
      <c r="D1775" s="4" t="s">
        <v>25</v>
      </c>
      <c r="E1775" s="5">
        <v>42709</v>
      </c>
      <c r="F1775" s="3" t="s">
        <v>4916</v>
      </c>
      <c r="G1775" s="4" t="s">
        <v>86</v>
      </c>
      <c r="H1775" s="3" t="s">
        <v>299</v>
      </c>
      <c r="I1775" s="3" t="s">
        <v>299</v>
      </c>
      <c r="J1775" s="3" t="s">
        <v>89</v>
      </c>
      <c r="K1775" s="3" t="s">
        <v>89</v>
      </c>
      <c r="L1775" s="6" t="s">
        <v>299</v>
      </c>
      <c r="M1775" s="3" t="s">
        <v>184</v>
      </c>
      <c r="N1775" s="3" t="s">
        <v>4917</v>
      </c>
      <c r="O1775" s="3" t="s">
        <v>301</v>
      </c>
      <c r="P1775" s="3" t="s">
        <v>63</v>
      </c>
      <c r="Q1775" s="3" t="s">
        <v>31</v>
      </c>
      <c r="R1775" s="3">
        <v>10</v>
      </c>
      <c r="S1775" s="3">
        <v>5</v>
      </c>
      <c r="T1775" s="3">
        <v>100</v>
      </c>
      <c r="U1775" s="3">
        <v>27</v>
      </c>
      <c r="V1775" s="3">
        <v>24</v>
      </c>
      <c r="W1775" s="3">
        <v>12.5</v>
      </c>
      <c r="X1775" s="32">
        <v>104</v>
      </c>
      <c r="Y1775" s="33">
        <v>119</v>
      </c>
      <c r="Z1775" s="3">
        <v>-12.7</v>
      </c>
      <c r="AA1775" s="3">
        <v>11113.96</v>
      </c>
      <c r="AB1775" s="3">
        <v>12945.75</v>
      </c>
      <c r="AC1775" s="3">
        <v>11929.96</v>
      </c>
      <c r="AD1775" s="3">
        <v>13665.75</v>
      </c>
    </row>
    <row r="1776" spans="1:30" x14ac:dyDescent="0.3">
      <c r="A1776" s="3" t="s">
        <v>848</v>
      </c>
      <c r="B1776" s="4">
        <v>86901</v>
      </c>
      <c r="C1776" s="4">
        <v>75</v>
      </c>
      <c r="D1776" s="4" t="s">
        <v>25</v>
      </c>
      <c r="E1776" s="5">
        <v>43081</v>
      </c>
      <c r="F1776" s="3" t="s">
        <v>849</v>
      </c>
      <c r="G1776" s="4" t="s">
        <v>86</v>
      </c>
      <c r="H1776" s="3" t="s">
        <v>831</v>
      </c>
      <c r="I1776" s="3" t="s">
        <v>175</v>
      </c>
      <c r="J1776" s="3" t="s">
        <v>132</v>
      </c>
      <c r="K1776" s="3" t="s">
        <v>132</v>
      </c>
      <c r="L1776" s="6" t="s">
        <v>175</v>
      </c>
      <c r="M1776" s="3" t="s">
        <v>184</v>
      </c>
      <c r="N1776" s="3" t="s">
        <v>850</v>
      </c>
      <c r="O1776" s="3" t="s">
        <v>92</v>
      </c>
      <c r="P1776" s="3" t="s">
        <v>44</v>
      </c>
      <c r="Q1776" s="3" t="s">
        <v>31</v>
      </c>
      <c r="R1776" s="3">
        <v>1</v>
      </c>
      <c r="U1776" s="3">
        <v>6</v>
      </c>
      <c r="X1776" s="32">
        <v>47</v>
      </c>
      <c r="Y1776" s="33"/>
      <c r="AA1776" s="3">
        <v>11074.68</v>
      </c>
      <c r="AC1776" s="3">
        <v>11268.72</v>
      </c>
    </row>
    <row r="1777" spans="1:30" x14ac:dyDescent="0.3">
      <c r="A1777" s="3" t="s">
        <v>4921</v>
      </c>
      <c r="B1777" s="4">
        <v>4085</v>
      </c>
      <c r="C1777" s="4">
        <v>24</v>
      </c>
      <c r="D1777" s="4" t="s">
        <v>25</v>
      </c>
      <c r="E1777" s="5">
        <v>42758</v>
      </c>
      <c r="F1777" s="3" t="s">
        <v>4922</v>
      </c>
      <c r="G1777" s="4" t="s">
        <v>86</v>
      </c>
      <c r="H1777" s="3" t="s">
        <v>900</v>
      </c>
      <c r="I1777" s="3" t="s">
        <v>240</v>
      </c>
      <c r="J1777" s="3" t="s">
        <v>146</v>
      </c>
      <c r="K1777" s="3" t="s">
        <v>146</v>
      </c>
      <c r="L1777" s="6" t="s">
        <v>240</v>
      </c>
      <c r="M1777" s="3" t="s">
        <v>241</v>
      </c>
      <c r="N1777" s="3" t="s">
        <v>4923</v>
      </c>
      <c r="O1777" s="3" t="s">
        <v>178</v>
      </c>
      <c r="P1777" s="3" t="s">
        <v>51</v>
      </c>
      <c r="Q1777" s="3" t="s">
        <v>31</v>
      </c>
      <c r="R1777" s="3">
        <v>1</v>
      </c>
      <c r="U1777" s="3">
        <v>2</v>
      </c>
      <c r="V1777" s="3">
        <v>5</v>
      </c>
      <c r="W1777" s="3">
        <v>-70</v>
      </c>
      <c r="X1777" s="32">
        <v>16</v>
      </c>
      <c r="Y1777" s="33">
        <v>17</v>
      </c>
      <c r="Z1777" s="3">
        <v>-3</v>
      </c>
      <c r="AA1777" s="3">
        <v>11074.56</v>
      </c>
      <c r="AB1777" s="3">
        <v>11420.64</v>
      </c>
      <c r="AC1777" s="3">
        <v>11074.56</v>
      </c>
      <c r="AD1777" s="3">
        <v>11420.64</v>
      </c>
    </row>
    <row r="1778" spans="1:30" x14ac:dyDescent="0.3">
      <c r="A1778" s="3" t="s">
        <v>4924</v>
      </c>
      <c r="B1778" s="4">
        <v>72417</v>
      </c>
      <c r="C1778" s="4">
        <v>40</v>
      </c>
      <c r="D1778" s="4" t="s">
        <v>25</v>
      </c>
      <c r="E1778" s="5" t="s">
        <v>45</v>
      </c>
      <c r="F1778" s="3" t="s">
        <v>4925</v>
      </c>
      <c r="G1778" s="4" t="s">
        <v>86</v>
      </c>
      <c r="H1778" s="3" t="s">
        <v>54</v>
      </c>
      <c r="I1778" s="3" t="s">
        <v>191</v>
      </c>
      <c r="J1778" s="3" t="s">
        <v>104</v>
      </c>
      <c r="K1778" s="3" t="s">
        <v>104</v>
      </c>
      <c r="L1778" s="6" t="s">
        <v>191</v>
      </c>
      <c r="M1778" s="3" t="s">
        <v>211</v>
      </c>
      <c r="N1778" s="3" t="s">
        <v>4926</v>
      </c>
      <c r="O1778" s="3" t="s">
        <v>92</v>
      </c>
      <c r="P1778" s="3" t="s">
        <v>390</v>
      </c>
      <c r="Q1778" s="3" t="s">
        <v>60</v>
      </c>
      <c r="R1778" s="3">
        <v>2</v>
      </c>
      <c r="S1778" s="3">
        <v>6</v>
      </c>
      <c r="T1778" s="3">
        <v>-66.7</v>
      </c>
      <c r="U1778" s="3">
        <v>15</v>
      </c>
      <c r="V1778" s="3">
        <v>15</v>
      </c>
      <c r="W1778" s="3">
        <v>0</v>
      </c>
      <c r="X1778" s="32">
        <v>60</v>
      </c>
      <c r="Y1778" s="33">
        <v>52</v>
      </c>
      <c r="Z1778" s="3">
        <v>15.4</v>
      </c>
      <c r="AA1778" s="3">
        <v>11073.6</v>
      </c>
      <c r="AB1778" s="3">
        <v>10328.16</v>
      </c>
      <c r="AC1778" s="3">
        <v>11073.6</v>
      </c>
      <c r="AD1778" s="3">
        <v>10328.16</v>
      </c>
    </row>
    <row r="1779" spans="1:30" x14ac:dyDescent="0.3">
      <c r="A1779" s="3" t="s">
        <v>4930</v>
      </c>
      <c r="B1779" s="4">
        <v>80807</v>
      </c>
      <c r="C1779" s="4">
        <v>44</v>
      </c>
      <c r="D1779" s="4" t="s">
        <v>25</v>
      </c>
      <c r="E1779" s="5" t="s">
        <v>45</v>
      </c>
      <c r="F1779" s="3" t="s">
        <v>4931</v>
      </c>
      <c r="G1779" s="4" t="s">
        <v>86</v>
      </c>
      <c r="H1779" s="3" t="s">
        <v>54</v>
      </c>
      <c r="I1779" s="3" t="s">
        <v>191</v>
      </c>
      <c r="J1779" s="3" t="s">
        <v>104</v>
      </c>
      <c r="K1779" s="3" t="s">
        <v>104</v>
      </c>
      <c r="L1779" s="6" t="s">
        <v>191</v>
      </c>
      <c r="M1779" s="3" t="s">
        <v>272</v>
      </c>
      <c r="N1779" s="3" t="s">
        <v>4932</v>
      </c>
      <c r="O1779" s="3" t="s">
        <v>92</v>
      </c>
      <c r="P1779" s="3" t="s">
        <v>51</v>
      </c>
      <c r="Q1779" s="3" t="s">
        <v>31</v>
      </c>
      <c r="R1779" s="3">
        <v>11</v>
      </c>
      <c r="S1779" s="3">
        <v>5</v>
      </c>
      <c r="T1779" s="3">
        <v>100</v>
      </c>
      <c r="U1779" s="3">
        <v>31</v>
      </c>
      <c r="V1779" s="3">
        <v>33</v>
      </c>
      <c r="W1779" s="3">
        <v>-6.7</v>
      </c>
      <c r="X1779" s="32">
        <v>159</v>
      </c>
      <c r="Y1779" s="33">
        <v>156</v>
      </c>
      <c r="Z1779" s="3">
        <v>2.1</v>
      </c>
      <c r="AA1779" s="3">
        <v>11053.9</v>
      </c>
      <c r="AB1779" s="3">
        <v>10829.73</v>
      </c>
      <c r="AC1779" s="3">
        <v>11053.9</v>
      </c>
      <c r="AD1779" s="3">
        <v>10829.73</v>
      </c>
    </row>
    <row r="1780" spans="1:30" x14ac:dyDescent="0.3">
      <c r="A1780" s="3" t="s">
        <v>4936</v>
      </c>
      <c r="B1780" s="4">
        <v>33672</v>
      </c>
      <c r="C1780" s="4">
        <v>56</v>
      </c>
      <c r="D1780" s="4" t="s">
        <v>25</v>
      </c>
      <c r="E1780" s="5" t="s">
        <v>45</v>
      </c>
      <c r="F1780" s="3" t="s">
        <v>4937</v>
      </c>
      <c r="G1780" s="4" t="s">
        <v>86</v>
      </c>
      <c r="H1780" s="3" t="s">
        <v>252</v>
      </c>
      <c r="I1780" s="3" t="s">
        <v>252</v>
      </c>
      <c r="J1780" s="3" t="s">
        <v>146</v>
      </c>
      <c r="K1780" s="3" t="s">
        <v>146</v>
      </c>
      <c r="L1780" s="6" t="s">
        <v>252</v>
      </c>
      <c r="M1780" s="3" t="s">
        <v>184</v>
      </c>
      <c r="N1780" s="3" t="s">
        <v>4938</v>
      </c>
      <c r="O1780" s="3" t="s">
        <v>311</v>
      </c>
      <c r="P1780" s="3" t="s">
        <v>63</v>
      </c>
      <c r="Q1780" s="3" t="s">
        <v>31</v>
      </c>
      <c r="R1780" s="3">
        <v>1</v>
      </c>
      <c r="S1780" s="3">
        <v>2</v>
      </c>
      <c r="T1780" s="3">
        <v>-50</v>
      </c>
      <c r="U1780" s="3">
        <v>10</v>
      </c>
      <c r="V1780" s="3">
        <v>12</v>
      </c>
      <c r="W1780" s="3">
        <v>-16.7</v>
      </c>
      <c r="X1780" s="32">
        <v>39</v>
      </c>
      <c r="Y1780" s="33">
        <v>55</v>
      </c>
      <c r="Z1780" s="3">
        <v>-29.4</v>
      </c>
      <c r="AA1780" s="3">
        <v>11053.02</v>
      </c>
      <c r="AB1780" s="3">
        <v>15407.34</v>
      </c>
      <c r="AC1780" s="3">
        <v>11647.02</v>
      </c>
      <c r="AD1780" s="3">
        <v>16487.34</v>
      </c>
    </row>
    <row r="1781" spans="1:30" x14ac:dyDescent="0.3">
      <c r="A1781" s="3" t="s">
        <v>4945</v>
      </c>
      <c r="B1781" s="4">
        <v>36904</v>
      </c>
      <c r="C1781" s="4">
        <v>38</v>
      </c>
      <c r="D1781" s="4" t="s">
        <v>25</v>
      </c>
      <c r="E1781" s="5" t="s">
        <v>45</v>
      </c>
      <c r="F1781" s="3" t="s">
        <v>4946</v>
      </c>
      <c r="G1781" s="4" t="s">
        <v>86</v>
      </c>
      <c r="H1781" s="3" t="s">
        <v>252</v>
      </c>
      <c r="I1781" s="3" t="s">
        <v>252</v>
      </c>
      <c r="J1781" s="3" t="s">
        <v>104</v>
      </c>
      <c r="K1781" s="3" t="s">
        <v>104</v>
      </c>
      <c r="L1781" s="6" t="s">
        <v>252</v>
      </c>
      <c r="M1781" s="3" t="s">
        <v>154</v>
      </c>
      <c r="N1781" s="3" t="s">
        <v>4947</v>
      </c>
      <c r="O1781" s="3" t="s">
        <v>311</v>
      </c>
      <c r="P1781" s="3" t="s">
        <v>421</v>
      </c>
      <c r="Q1781" s="3" t="s">
        <v>27</v>
      </c>
      <c r="R1781" s="3">
        <v>10</v>
      </c>
      <c r="S1781" s="3">
        <v>14</v>
      </c>
      <c r="T1781" s="3">
        <v>-28.6</v>
      </c>
      <c r="U1781" s="3">
        <v>36</v>
      </c>
      <c r="V1781" s="3">
        <v>45</v>
      </c>
      <c r="W1781" s="3">
        <v>-20</v>
      </c>
      <c r="X1781" s="16">
        <v>150</v>
      </c>
      <c r="Y1781" s="7">
        <v>165</v>
      </c>
      <c r="Z1781" s="3">
        <v>-9.1</v>
      </c>
      <c r="AA1781" s="3">
        <v>11048.93</v>
      </c>
      <c r="AB1781" s="3">
        <v>12157.2</v>
      </c>
      <c r="AC1781" s="3">
        <v>11048.93</v>
      </c>
      <c r="AD1781" s="3">
        <v>12157.2</v>
      </c>
    </row>
    <row r="1782" spans="1:30" x14ac:dyDescent="0.3">
      <c r="A1782" s="3" t="s">
        <v>2938</v>
      </c>
      <c r="B1782" s="4">
        <v>86684</v>
      </c>
      <c r="C1782" s="4">
        <v>44</v>
      </c>
      <c r="D1782" s="4" t="s">
        <v>25</v>
      </c>
      <c r="E1782" s="5" t="s">
        <v>45</v>
      </c>
      <c r="F1782" s="3" t="s">
        <v>2939</v>
      </c>
      <c r="G1782" s="4" t="s">
        <v>86</v>
      </c>
      <c r="H1782" s="3" t="s">
        <v>831</v>
      </c>
      <c r="I1782" s="3" t="s">
        <v>232</v>
      </c>
      <c r="J1782" s="3" t="s">
        <v>232</v>
      </c>
      <c r="K1782" s="3" t="s">
        <v>89</v>
      </c>
      <c r="L1782" s="6" t="s">
        <v>175</v>
      </c>
      <c r="M1782" s="3" t="s">
        <v>184</v>
      </c>
      <c r="N1782" s="3" t="s">
        <v>2940</v>
      </c>
      <c r="O1782" s="3" t="s">
        <v>92</v>
      </c>
      <c r="P1782" s="3" t="s">
        <v>194</v>
      </c>
      <c r="Q1782" s="3" t="s">
        <v>60</v>
      </c>
      <c r="R1782" s="3">
        <v>6</v>
      </c>
      <c r="S1782" s="3">
        <v>3</v>
      </c>
      <c r="T1782" s="3">
        <v>100</v>
      </c>
      <c r="U1782" s="3">
        <v>15</v>
      </c>
      <c r="V1782" s="3">
        <v>16</v>
      </c>
      <c r="W1782" s="3">
        <v>-6.3</v>
      </c>
      <c r="X1782" s="32">
        <v>60</v>
      </c>
      <c r="Y1782" s="33">
        <v>82</v>
      </c>
      <c r="Z1782" s="3">
        <v>-27.5</v>
      </c>
      <c r="AA1782" s="3">
        <v>11000.6</v>
      </c>
      <c r="AB1782" s="3">
        <v>14891.44</v>
      </c>
      <c r="AC1782" s="3">
        <v>11468.6</v>
      </c>
      <c r="AD1782" s="3">
        <v>15761.44</v>
      </c>
    </row>
    <row r="1783" spans="1:30" x14ac:dyDescent="0.3">
      <c r="A1783" s="3" t="s">
        <v>4951</v>
      </c>
      <c r="B1783" s="4">
        <v>15693</v>
      </c>
      <c r="C1783" s="4">
        <v>22</v>
      </c>
      <c r="D1783" s="4" t="s">
        <v>25</v>
      </c>
      <c r="E1783" s="5" t="s">
        <v>45</v>
      </c>
      <c r="F1783" s="3" t="s">
        <v>4952</v>
      </c>
      <c r="G1783" s="4" t="s">
        <v>86</v>
      </c>
      <c r="H1783" s="3" t="s">
        <v>721</v>
      </c>
      <c r="I1783" s="3" t="s">
        <v>228</v>
      </c>
      <c r="J1783" s="3" t="s">
        <v>228</v>
      </c>
      <c r="K1783" s="3" t="s">
        <v>146</v>
      </c>
      <c r="L1783" s="6" t="s">
        <v>228</v>
      </c>
      <c r="M1783" s="3" t="s">
        <v>228</v>
      </c>
      <c r="N1783" s="3" t="s">
        <v>4953</v>
      </c>
      <c r="O1783" s="3" t="s">
        <v>178</v>
      </c>
      <c r="P1783" s="3" t="s">
        <v>2007</v>
      </c>
      <c r="Q1783" s="3" t="s">
        <v>60</v>
      </c>
      <c r="R1783" s="3">
        <v>1</v>
      </c>
      <c r="S1783" s="3">
        <v>2</v>
      </c>
      <c r="T1783" s="3">
        <v>-50</v>
      </c>
      <c r="U1783" s="3">
        <v>6</v>
      </c>
      <c r="V1783" s="3">
        <v>7</v>
      </c>
      <c r="W1783" s="3">
        <v>-15.4</v>
      </c>
      <c r="X1783" s="32">
        <v>29</v>
      </c>
      <c r="Y1783" s="33">
        <v>26</v>
      </c>
      <c r="Z1783" s="3">
        <v>9.6</v>
      </c>
      <c r="AA1783" s="3">
        <v>10971.36</v>
      </c>
      <c r="AB1783" s="3">
        <v>10008.959999999999</v>
      </c>
      <c r="AC1783" s="3">
        <v>10971.36</v>
      </c>
      <c r="AD1783" s="3">
        <v>10008.959999999999</v>
      </c>
    </row>
    <row r="1784" spans="1:30" x14ac:dyDescent="0.3">
      <c r="A1784" s="3" t="s">
        <v>4954</v>
      </c>
      <c r="B1784" s="4">
        <v>40447</v>
      </c>
      <c r="C1784" s="4">
        <v>57</v>
      </c>
      <c r="D1784" s="4" t="s">
        <v>25</v>
      </c>
      <c r="E1784" s="5" t="s">
        <v>45</v>
      </c>
      <c r="F1784" s="3" t="s">
        <v>4955</v>
      </c>
      <c r="G1784" s="4" t="s">
        <v>86</v>
      </c>
      <c r="H1784" s="3" t="s">
        <v>252</v>
      </c>
      <c r="I1784" s="3" t="s">
        <v>252</v>
      </c>
      <c r="J1784" s="3" t="s">
        <v>89</v>
      </c>
      <c r="K1784" s="3" t="s">
        <v>89</v>
      </c>
      <c r="L1784" s="6" t="s">
        <v>252</v>
      </c>
      <c r="M1784" s="3" t="s">
        <v>184</v>
      </c>
      <c r="N1784" s="3" t="s">
        <v>4956</v>
      </c>
      <c r="O1784" s="3" t="s">
        <v>92</v>
      </c>
      <c r="P1784" s="3" t="s">
        <v>57</v>
      </c>
      <c r="Q1784" s="3" t="s">
        <v>31</v>
      </c>
      <c r="R1784" s="3">
        <v>10</v>
      </c>
      <c r="S1784" s="3">
        <v>11</v>
      </c>
      <c r="T1784" s="3">
        <v>-7</v>
      </c>
      <c r="U1784" s="3">
        <v>30</v>
      </c>
      <c r="V1784" s="3">
        <v>46</v>
      </c>
      <c r="W1784" s="3">
        <v>-34.9</v>
      </c>
      <c r="X1784" s="16">
        <v>119</v>
      </c>
      <c r="Y1784" s="7">
        <v>129</v>
      </c>
      <c r="Z1784" s="3">
        <v>-7.8</v>
      </c>
      <c r="AA1784" s="3">
        <v>10967.04</v>
      </c>
      <c r="AB1784" s="3">
        <v>11896.32</v>
      </c>
      <c r="AC1784" s="3">
        <v>10967.04</v>
      </c>
      <c r="AD1784" s="3">
        <v>11896.32</v>
      </c>
    </row>
    <row r="1785" spans="1:30" x14ac:dyDescent="0.3">
      <c r="A1785" s="3" t="s">
        <v>402</v>
      </c>
      <c r="B1785" s="4">
        <v>74751</v>
      </c>
      <c r="C1785" s="4">
        <v>36</v>
      </c>
      <c r="D1785" s="4" t="s">
        <v>25</v>
      </c>
      <c r="E1785" s="5">
        <v>43097</v>
      </c>
      <c r="F1785" s="3" t="s">
        <v>403</v>
      </c>
      <c r="G1785" s="4" t="s">
        <v>86</v>
      </c>
      <c r="H1785" s="3" t="s">
        <v>54</v>
      </c>
      <c r="I1785" s="3" t="s">
        <v>191</v>
      </c>
      <c r="J1785" s="3" t="s">
        <v>146</v>
      </c>
      <c r="K1785" s="3" t="s">
        <v>146</v>
      </c>
      <c r="L1785" s="6" t="s">
        <v>191</v>
      </c>
      <c r="M1785" s="3" t="s">
        <v>211</v>
      </c>
      <c r="N1785" s="3" t="s">
        <v>404</v>
      </c>
      <c r="O1785" s="3" t="s">
        <v>92</v>
      </c>
      <c r="P1785" s="3" t="s">
        <v>405</v>
      </c>
      <c r="Q1785" s="3" t="s">
        <v>31</v>
      </c>
      <c r="R1785" s="3">
        <v>3</v>
      </c>
      <c r="S1785" s="3">
        <v>5</v>
      </c>
      <c r="T1785" s="3">
        <v>-40</v>
      </c>
      <c r="U1785" s="3">
        <v>7</v>
      </c>
      <c r="V1785" s="3">
        <v>5</v>
      </c>
      <c r="W1785" s="3">
        <v>40</v>
      </c>
      <c r="X1785" s="32">
        <v>34</v>
      </c>
      <c r="Y1785" s="33">
        <v>19</v>
      </c>
      <c r="Z1785" s="3">
        <v>83.8</v>
      </c>
      <c r="AA1785" s="3">
        <v>10954.8</v>
      </c>
      <c r="AB1785" s="3">
        <v>5960.7</v>
      </c>
      <c r="AC1785" s="3">
        <v>10954.8</v>
      </c>
      <c r="AD1785" s="3">
        <v>5960.7</v>
      </c>
    </row>
    <row r="1786" spans="1:30" x14ac:dyDescent="0.3">
      <c r="A1786" s="3" t="s">
        <v>4957</v>
      </c>
      <c r="B1786" s="4">
        <v>79136</v>
      </c>
      <c r="C1786" s="4">
        <v>158</v>
      </c>
      <c r="D1786" s="4" t="s">
        <v>25</v>
      </c>
      <c r="E1786" s="5" t="s">
        <v>45</v>
      </c>
      <c r="F1786" s="3" t="s">
        <v>4958</v>
      </c>
      <c r="G1786" s="4" t="s">
        <v>86</v>
      </c>
      <c r="H1786" s="3" t="s">
        <v>54</v>
      </c>
      <c r="I1786" s="3" t="s">
        <v>191</v>
      </c>
      <c r="J1786" s="3" t="s">
        <v>89</v>
      </c>
      <c r="K1786" s="3" t="s">
        <v>89</v>
      </c>
      <c r="L1786" s="6" t="s">
        <v>191</v>
      </c>
      <c r="M1786" s="3" t="s">
        <v>211</v>
      </c>
      <c r="N1786" s="3" t="s">
        <v>4959</v>
      </c>
      <c r="O1786" s="3" t="s">
        <v>92</v>
      </c>
      <c r="P1786" s="3" t="s">
        <v>57</v>
      </c>
      <c r="Q1786" s="3" t="s">
        <v>31</v>
      </c>
      <c r="R1786" s="3">
        <v>11</v>
      </c>
      <c r="S1786" s="3">
        <v>11</v>
      </c>
      <c r="T1786" s="3">
        <v>0</v>
      </c>
      <c r="U1786" s="3">
        <v>28</v>
      </c>
      <c r="V1786" s="3">
        <v>27</v>
      </c>
      <c r="W1786" s="3">
        <v>5.3</v>
      </c>
      <c r="X1786" s="32">
        <v>108</v>
      </c>
      <c r="Y1786" s="33">
        <v>106</v>
      </c>
      <c r="Z1786" s="3">
        <v>1.4</v>
      </c>
      <c r="AA1786" s="3">
        <v>10934.3</v>
      </c>
      <c r="AB1786" s="3">
        <v>10782.2</v>
      </c>
      <c r="AC1786" s="3">
        <v>10934.3</v>
      </c>
      <c r="AD1786" s="3">
        <v>10782.2</v>
      </c>
    </row>
    <row r="1787" spans="1:30" x14ac:dyDescent="0.3">
      <c r="A1787" s="3" t="s">
        <v>162</v>
      </c>
      <c r="B1787" s="4">
        <v>28905</v>
      </c>
      <c r="C1787" s="4">
        <v>32</v>
      </c>
      <c r="D1787" s="4" t="s">
        <v>25</v>
      </c>
      <c r="E1787" s="5">
        <v>43230</v>
      </c>
      <c r="F1787" s="3" t="s">
        <v>163</v>
      </c>
      <c r="G1787" s="4" t="s">
        <v>86</v>
      </c>
      <c r="H1787" s="3" t="s">
        <v>153</v>
      </c>
      <c r="I1787" s="3" t="s">
        <v>153</v>
      </c>
      <c r="J1787" s="3" t="s">
        <v>146</v>
      </c>
      <c r="K1787" s="3" t="s">
        <v>146</v>
      </c>
      <c r="L1787" s="6" t="s">
        <v>153</v>
      </c>
      <c r="M1787" s="3" t="s">
        <v>154</v>
      </c>
      <c r="N1787" s="3" t="s">
        <v>164</v>
      </c>
      <c r="O1787" s="3" t="s">
        <v>156</v>
      </c>
      <c r="P1787" s="3" t="s">
        <v>59</v>
      </c>
      <c r="Q1787" s="3" t="s">
        <v>60</v>
      </c>
      <c r="R1787" s="3">
        <v>5</v>
      </c>
      <c r="U1787" s="3">
        <v>9</v>
      </c>
      <c r="V1787" s="3">
        <v>4</v>
      </c>
      <c r="W1787" s="3">
        <v>142.9</v>
      </c>
      <c r="X1787" s="32">
        <v>30</v>
      </c>
      <c r="Y1787" s="33">
        <v>18</v>
      </c>
      <c r="Z1787" s="3">
        <v>69</v>
      </c>
      <c r="AA1787" s="3">
        <v>10919.8</v>
      </c>
      <c r="AB1787" s="3">
        <v>6459.6</v>
      </c>
      <c r="AC1787" s="3">
        <v>10919.8</v>
      </c>
      <c r="AD1787" s="3">
        <v>6459.6</v>
      </c>
    </row>
    <row r="1788" spans="1:30" x14ac:dyDescent="0.3">
      <c r="A1788" s="3" t="s">
        <v>4963</v>
      </c>
      <c r="B1788" s="4">
        <v>44581</v>
      </c>
      <c r="C1788" s="4">
        <v>9</v>
      </c>
      <c r="D1788" s="4" t="s">
        <v>25</v>
      </c>
      <c r="E1788" s="5" t="s">
        <v>45</v>
      </c>
      <c r="F1788" s="3" t="s">
        <v>4964</v>
      </c>
      <c r="G1788" s="4" t="s">
        <v>86</v>
      </c>
      <c r="H1788" s="3" t="s">
        <v>299</v>
      </c>
      <c r="I1788" s="3" t="s">
        <v>299</v>
      </c>
      <c r="J1788" s="3" t="s">
        <v>104</v>
      </c>
      <c r="K1788" s="3" t="s">
        <v>104</v>
      </c>
      <c r="L1788" s="6" t="s">
        <v>299</v>
      </c>
      <c r="M1788" s="3" t="s">
        <v>445</v>
      </c>
      <c r="N1788" s="3" t="s">
        <v>4965</v>
      </c>
      <c r="O1788" s="3" t="s">
        <v>301</v>
      </c>
      <c r="P1788" s="3" t="s">
        <v>421</v>
      </c>
      <c r="Q1788" s="3" t="s">
        <v>27</v>
      </c>
      <c r="R1788" s="3">
        <v>19</v>
      </c>
      <c r="S1788" s="3">
        <v>23</v>
      </c>
      <c r="T1788" s="3">
        <v>-20</v>
      </c>
      <c r="U1788" s="3">
        <v>50</v>
      </c>
      <c r="V1788" s="3">
        <v>107</v>
      </c>
      <c r="W1788" s="3">
        <v>-53.3</v>
      </c>
      <c r="X1788" s="32">
        <v>197</v>
      </c>
      <c r="Y1788" s="33">
        <v>402</v>
      </c>
      <c r="Z1788" s="3">
        <v>-51</v>
      </c>
      <c r="AA1788" s="3">
        <v>10910.64</v>
      </c>
      <c r="AB1788" s="3">
        <v>22251.68</v>
      </c>
      <c r="AC1788" s="3">
        <v>10910.64</v>
      </c>
      <c r="AD1788" s="3">
        <v>22251.68</v>
      </c>
    </row>
    <row r="1789" spans="1:30" x14ac:dyDescent="0.3">
      <c r="A1789" s="3" t="s">
        <v>4966</v>
      </c>
      <c r="B1789" s="4">
        <v>34630</v>
      </c>
      <c r="C1789" s="4">
        <v>78</v>
      </c>
      <c r="D1789" s="4" t="s">
        <v>25</v>
      </c>
      <c r="E1789" s="5" t="s">
        <v>45</v>
      </c>
      <c r="F1789" s="3" t="s">
        <v>4967</v>
      </c>
      <c r="G1789" s="4" t="s">
        <v>86</v>
      </c>
      <c r="H1789" s="3" t="s">
        <v>252</v>
      </c>
      <c r="I1789" s="3" t="s">
        <v>252</v>
      </c>
      <c r="J1789" s="3" t="s">
        <v>89</v>
      </c>
      <c r="K1789" s="3" t="s">
        <v>89</v>
      </c>
      <c r="L1789" s="6" t="s">
        <v>252</v>
      </c>
      <c r="M1789" s="3" t="s">
        <v>184</v>
      </c>
      <c r="N1789" s="3" t="s">
        <v>4968</v>
      </c>
      <c r="O1789" s="3" t="s">
        <v>92</v>
      </c>
      <c r="P1789" s="3" t="s">
        <v>57</v>
      </c>
      <c r="Q1789" s="3" t="s">
        <v>31</v>
      </c>
      <c r="R1789" s="3">
        <v>10</v>
      </c>
      <c r="S1789" s="3">
        <v>18</v>
      </c>
      <c r="T1789" s="3">
        <v>-44.4</v>
      </c>
      <c r="U1789" s="3">
        <v>22</v>
      </c>
      <c r="V1789" s="3">
        <v>49</v>
      </c>
      <c r="W1789" s="3">
        <v>-54.9</v>
      </c>
      <c r="X1789" s="32">
        <v>100</v>
      </c>
      <c r="Y1789" s="33">
        <v>176</v>
      </c>
      <c r="Z1789" s="3">
        <v>-43.3</v>
      </c>
      <c r="AA1789" s="3">
        <v>10907</v>
      </c>
      <c r="AB1789" s="3">
        <v>18597.169999999998</v>
      </c>
      <c r="AC1789" s="3">
        <v>11027.12</v>
      </c>
      <c r="AD1789" s="3">
        <v>19463.419999999998</v>
      </c>
    </row>
    <row r="1790" spans="1:30" x14ac:dyDescent="0.3">
      <c r="A1790" s="3" t="s">
        <v>168</v>
      </c>
      <c r="B1790" s="4">
        <v>29119</v>
      </c>
      <c r="C1790" s="4">
        <v>67</v>
      </c>
      <c r="D1790" s="4" t="s">
        <v>25</v>
      </c>
      <c r="E1790" s="5">
        <v>43265</v>
      </c>
      <c r="F1790" s="3" t="s">
        <v>169</v>
      </c>
      <c r="G1790" s="4" t="s">
        <v>86</v>
      </c>
      <c r="H1790" s="3" t="s">
        <v>153</v>
      </c>
      <c r="I1790" s="3" t="s">
        <v>153</v>
      </c>
      <c r="J1790" s="3" t="s">
        <v>146</v>
      </c>
      <c r="K1790" s="3" t="s">
        <v>146</v>
      </c>
      <c r="L1790" s="6" t="s">
        <v>153</v>
      </c>
      <c r="M1790" s="3" t="s">
        <v>154</v>
      </c>
      <c r="N1790" s="3" t="s">
        <v>170</v>
      </c>
      <c r="O1790" s="3" t="s">
        <v>156</v>
      </c>
      <c r="P1790" s="3" t="s">
        <v>171</v>
      </c>
      <c r="Q1790" s="3" t="s">
        <v>31</v>
      </c>
      <c r="R1790" s="3">
        <v>4</v>
      </c>
      <c r="U1790" s="3">
        <v>33</v>
      </c>
      <c r="X1790" s="32">
        <v>43</v>
      </c>
      <c r="Y1790" s="33">
        <v>10</v>
      </c>
      <c r="Z1790" s="3">
        <v>308</v>
      </c>
      <c r="AA1790" s="3">
        <v>10903.26</v>
      </c>
      <c r="AB1790" s="3">
        <v>2656.25</v>
      </c>
      <c r="AC1790" s="3">
        <v>10952.58</v>
      </c>
      <c r="AD1790" s="3">
        <v>2656.25</v>
      </c>
    </row>
    <row r="1791" spans="1:30" x14ac:dyDescent="0.3">
      <c r="A1791" s="3" t="s">
        <v>4969</v>
      </c>
      <c r="B1791" s="4">
        <v>73136</v>
      </c>
      <c r="C1791" s="4">
        <v>67</v>
      </c>
      <c r="D1791" s="4" t="s">
        <v>25</v>
      </c>
      <c r="E1791" s="5" t="s">
        <v>45</v>
      </c>
      <c r="F1791" s="3" t="s">
        <v>4970</v>
      </c>
      <c r="G1791" s="4" t="s">
        <v>86</v>
      </c>
      <c r="H1791" s="3" t="s">
        <v>54</v>
      </c>
      <c r="I1791" s="3" t="s">
        <v>191</v>
      </c>
      <c r="J1791" s="3" t="s">
        <v>89</v>
      </c>
      <c r="K1791" s="3" t="s">
        <v>89</v>
      </c>
      <c r="L1791" s="6" t="s">
        <v>191</v>
      </c>
      <c r="M1791" s="3" t="s">
        <v>473</v>
      </c>
      <c r="N1791" s="3" t="s">
        <v>4971</v>
      </c>
      <c r="O1791" s="3" t="s">
        <v>92</v>
      </c>
      <c r="P1791" s="3" t="s">
        <v>194</v>
      </c>
      <c r="Q1791" s="3" t="s">
        <v>60</v>
      </c>
      <c r="R1791" s="3">
        <v>9</v>
      </c>
      <c r="S1791" s="3">
        <v>11</v>
      </c>
      <c r="T1791" s="3">
        <v>-18.2</v>
      </c>
      <c r="U1791" s="3">
        <v>34</v>
      </c>
      <c r="V1791" s="3">
        <v>32</v>
      </c>
      <c r="W1791" s="3">
        <v>6</v>
      </c>
      <c r="X1791" s="32">
        <v>137</v>
      </c>
      <c r="Y1791" s="33">
        <v>122</v>
      </c>
      <c r="Z1791" s="3">
        <v>12.3</v>
      </c>
      <c r="AA1791" s="3">
        <v>10892.92</v>
      </c>
      <c r="AB1791" s="3">
        <v>9827.32</v>
      </c>
      <c r="AC1791" s="3">
        <v>11515</v>
      </c>
      <c r="AD1791" s="3">
        <v>10255</v>
      </c>
    </row>
    <row r="1792" spans="1:30" x14ac:dyDescent="0.3">
      <c r="A1792" s="3" t="s">
        <v>4972</v>
      </c>
      <c r="B1792" s="4">
        <v>46502</v>
      </c>
      <c r="C1792" s="4">
        <v>86</v>
      </c>
      <c r="D1792" s="4" t="s">
        <v>25</v>
      </c>
      <c r="E1792" s="5" t="s">
        <v>45</v>
      </c>
      <c r="F1792" s="3" t="s">
        <v>4973</v>
      </c>
      <c r="G1792" s="4" t="s">
        <v>86</v>
      </c>
      <c r="H1792" s="3" t="s">
        <v>299</v>
      </c>
      <c r="I1792" s="3" t="s">
        <v>299</v>
      </c>
      <c r="J1792" s="3" t="s">
        <v>132</v>
      </c>
      <c r="K1792" s="3" t="s">
        <v>132</v>
      </c>
      <c r="L1792" s="6" t="s">
        <v>299</v>
      </c>
      <c r="M1792" s="3" t="s">
        <v>184</v>
      </c>
      <c r="N1792" s="3" t="s">
        <v>4974</v>
      </c>
      <c r="O1792" s="3" t="s">
        <v>301</v>
      </c>
      <c r="P1792" s="3" t="s">
        <v>128</v>
      </c>
      <c r="Q1792" s="3" t="s">
        <v>60</v>
      </c>
      <c r="R1792" s="3">
        <v>3</v>
      </c>
      <c r="S1792" s="3">
        <v>2</v>
      </c>
      <c r="T1792" s="3">
        <v>50</v>
      </c>
      <c r="U1792" s="3">
        <v>7</v>
      </c>
      <c r="V1792" s="3">
        <v>6</v>
      </c>
      <c r="W1792" s="3">
        <v>15.8</v>
      </c>
      <c r="X1792" s="32">
        <v>42</v>
      </c>
      <c r="Y1792" s="33">
        <v>32</v>
      </c>
      <c r="Z1792" s="3">
        <v>34.1</v>
      </c>
      <c r="AA1792" s="3">
        <v>10855.9</v>
      </c>
      <c r="AB1792" s="3">
        <v>8094</v>
      </c>
      <c r="AC1792" s="3">
        <v>10855.9</v>
      </c>
      <c r="AD1792" s="3">
        <v>8094</v>
      </c>
    </row>
    <row r="1793" spans="1:30" x14ac:dyDescent="0.3">
      <c r="A1793" s="3" t="s">
        <v>4984</v>
      </c>
      <c r="B1793" s="4">
        <v>15542</v>
      </c>
      <c r="C1793" s="4">
        <v>38</v>
      </c>
      <c r="D1793" s="4" t="s">
        <v>25</v>
      </c>
      <c r="E1793" s="5">
        <v>42900</v>
      </c>
      <c r="F1793" s="3" t="s">
        <v>4985</v>
      </c>
      <c r="G1793" s="4" t="s">
        <v>86</v>
      </c>
      <c r="H1793" s="3" t="s">
        <v>721</v>
      </c>
      <c r="I1793" s="3" t="s">
        <v>228</v>
      </c>
      <c r="J1793" s="3" t="s">
        <v>228</v>
      </c>
      <c r="K1793" s="3" t="s">
        <v>132</v>
      </c>
      <c r="L1793" s="6" t="s">
        <v>228</v>
      </c>
      <c r="M1793" s="3" t="s">
        <v>228</v>
      </c>
      <c r="N1793" s="3" t="s">
        <v>4986</v>
      </c>
      <c r="O1793" s="3" t="s">
        <v>178</v>
      </c>
      <c r="P1793" s="3" t="s">
        <v>128</v>
      </c>
      <c r="Q1793" s="3" t="s">
        <v>60</v>
      </c>
      <c r="R1793" s="3">
        <v>4</v>
      </c>
      <c r="S1793" s="3">
        <v>3</v>
      </c>
      <c r="T1793" s="3">
        <v>33.299999999999997</v>
      </c>
      <c r="U1793" s="3">
        <v>17</v>
      </c>
      <c r="V1793" s="3">
        <v>4</v>
      </c>
      <c r="W1793" s="3">
        <v>325</v>
      </c>
      <c r="X1793" s="32">
        <v>50</v>
      </c>
      <c r="Y1793" s="33">
        <v>66</v>
      </c>
      <c r="Z1793" s="3">
        <v>-24</v>
      </c>
      <c r="AA1793" s="3">
        <v>10827.96</v>
      </c>
      <c r="AB1793" s="3">
        <v>13620.96</v>
      </c>
      <c r="AC1793" s="3">
        <v>11241.84</v>
      </c>
      <c r="AD1793" s="3">
        <v>13620.96</v>
      </c>
    </row>
    <row r="1794" spans="1:30" x14ac:dyDescent="0.3">
      <c r="A1794" s="3" t="s">
        <v>4987</v>
      </c>
      <c r="B1794" s="4">
        <v>62113</v>
      </c>
      <c r="C1794" s="4">
        <v>41</v>
      </c>
      <c r="D1794" s="4" t="s">
        <v>25</v>
      </c>
      <c r="E1794" s="5" t="s">
        <v>45</v>
      </c>
      <c r="F1794" s="3" t="s">
        <v>4988</v>
      </c>
      <c r="G1794" s="4" t="s">
        <v>86</v>
      </c>
      <c r="H1794" s="3" t="s">
        <v>116</v>
      </c>
      <c r="I1794" s="3" t="s">
        <v>116</v>
      </c>
      <c r="J1794" s="3" t="s">
        <v>116</v>
      </c>
      <c r="K1794" s="3" t="s">
        <v>89</v>
      </c>
      <c r="L1794" s="6" t="s">
        <v>116</v>
      </c>
      <c r="M1794" s="3" t="s">
        <v>947</v>
      </c>
      <c r="N1794" s="3" t="s">
        <v>4989</v>
      </c>
      <c r="O1794" s="3" t="s">
        <v>119</v>
      </c>
      <c r="P1794" s="3" t="s">
        <v>1000</v>
      </c>
      <c r="Q1794" s="3" t="s">
        <v>60</v>
      </c>
      <c r="R1794" s="3">
        <v>9</v>
      </c>
      <c r="S1794" s="3">
        <v>15</v>
      </c>
      <c r="T1794" s="3">
        <v>-42.9</v>
      </c>
      <c r="U1794" s="3">
        <v>25</v>
      </c>
      <c r="V1794" s="3">
        <v>39</v>
      </c>
      <c r="W1794" s="3">
        <v>-37.9</v>
      </c>
      <c r="X1794" s="32">
        <v>127</v>
      </c>
      <c r="Y1794" s="33">
        <v>142</v>
      </c>
      <c r="Z1794" s="3">
        <v>-10.5</v>
      </c>
      <c r="AA1794" s="3">
        <v>10799.46</v>
      </c>
      <c r="AB1794" s="3">
        <v>11606.85</v>
      </c>
      <c r="AC1794" s="3">
        <v>10799.46</v>
      </c>
      <c r="AD1794" s="3">
        <v>11606.85</v>
      </c>
    </row>
    <row r="1795" spans="1:30" x14ac:dyDescent="0.3">
      <c r="A1795" s="3" t="s">
        <v>4990</v>
      </c>
      <c r="B1795" s="4">
        <v>27920</v>
      </c>
      <c r="C1795" s="4">
        <v>64</v>
      </c>
      <c r="D1795" s="4" t="s">
        <v>25</v>
      </c>
      <c r="E1795" s="5">
        <v>42843</v>
      </c>
      <c r="F1795" s="3" t="s">
        <v>4991</v>
      </c>
      <c r="G1795" s="4" t="s">
        <v>86</v>
      </c>
      <c r="H1795" s="3" t="s">
        <v>831</v>
      </c>
      <c r="I1795" s="3" t="s">
        <v>175</v>
      </c>
      <c r="J1795" s="3" t="s">
        <v>89</v>
      </c>
      <c r="K1795" s="3" t="s">
        <v>89</v>
      </c>
      <c r="L1795" s="6" t="s">
        <v>175</v>
      </c>
      <c r="M1795" s="3" t="s">
        <v>184</v>
      </c>
      <c r="N1795" s="3" t="s">
        <v>4992</v>
      </c>
      <c r="O1795" s="3" t="s">
        <v>178</v>
      </c>
      <c r="P1795" s="3" t="s">
        <v>254</v>
      </c>
      <c r="Q1795" s="3" t="s">
        <v>60</v>
      </c>
      <c r="R1795" s="3">
        <v>7</v>
      </c>
      <c r="S1795" s="3">
        <v>10</v>
      </c>
      <c r="T1795" s="3">
        <v>-30</v>
      </c>
      <c r="U1795" s="3">
        <v>15</v>
      </c>
      <c r="V1795" s="3">
        <v>24</v>
      </c>
      <c r="W1795" s="3">
        <v>-39.6</v>
      </c>
      <c r="X1795" s="32">
        <v>72</v>
      </c>
      <c r="Y1795" s="33">
        <v>55</v>
      </c>
      <c r="Z1795" s="3">
        <v>32.299999999999997</v>
      </c>
      <c r="AA1795" s="3">
        <v>10791.19</v>
      </c>
      <c r="AB1795" s="3">
        <v>8774.16</v>
      </c>
      <c r="AC1795" s="3">
        <v>11971.6</v>
      </c>
      <c r="AD1795" s="3">
        <v>9051.36</v>
      </c>
    </row>
    <row r="1796" spans="1:30" x14ac:dyDescent="0.3">
      <c r="A1796" s="3" t="s">
        <v>4993</v>
      </c>
      <c r="B1796" s="4">
        <v>5360</v>
      </c>
      <c r="C1796" s="4">
        <v>25</v>
      </c>
      <c r="D1796" s="4" t="s">
        <v>25</v>
      </c>
      <c r="E1796" s="5" t="s">
        <v>45</v>
      </c>
      <c r="F1796" s="3" t="s">
        <v>4994</v>
      </c>
      <c r="G1796" s="4" t="s">
        <v>86</v>
      </c>
      <c r="H1796" s="3" t="s">
        <v>900</v>
      </c>
      <c r="I1796" s="3" t="s">
        <v>240</v>
      </c>
      <c r="J1796" s="3" t="s">
        <v>104</v>
      </c>
      <c r="K1796" s="3" t="s">
        <v>104</v>
      </c>
      <c r="L1796" s="6" t="s">
        <v>240</v>
      </c>
      <c r="M1796" s="3" t="s">
        <v>712</v>
      </c>
      <c r="N1796" s="3" t="s">
        <v>4995</v>
      </c>
      <c r="O1796" s="3" t="s">
        <v>178</v>
      </c>
      <c r="P1796" s="3" t="s">
        <v>26</v>
      </c>
      <c r="Q1796" s="3" t="s">
        <v>27</v>
      </c>
      <c r="R1796" s="3">
        <v>1</v>
      </c>
      <c r="S1796" s="3">
        <v>42</v>
      </c>
      <c r="T1796" s="3">
        <v>-97.2</v>
      </c>
      <c r="U1796" s="3">
        <v>25</v>
      </c>
      <c r="V1796" s="3">
        <v>49</v>
      </c>
      <c r="W1796" s="3">
        <v>-49.8</v>
      </c>
      <c r="X1796" s="32">
        <v>58</v>
      </c>
      <c r="Y1796" s="33">
        <v>52</v>
      </c>
      <c r="Z1796" s="3">
        <v>10</v>
      </c>
      <c r="AA1796" s="3">
        <v>10785.62</v>
      </c>
      <c r="AB1796" s="3">
        <v>9558.7999999999993</v>
      </c>
      <c r="AC1796" s="3">
        <v>11098.76</v>
      </c>
      <c r="AD1796" s="3">
        <v>9558.7999999999993</v>
      </c>
    </row>
    <row r="1797" spans="1:30" x14ac:dyDescent="0.3">
      <c r="A1797" s="3" t="s">
        <v>4996</v>
      </c>
      <c r="B1797" s="4">
        <v>43567</v>
      </c>
      <c r="C1797" s="4">
        <v>42</v>
      </c>
      <c r="D1797" s="4" t="s">
        <v>25</v>
      </c>
      <c r="E1797" s="5">
        <v>42843</v>
      </c>
      <c r="F1797" s="3" t="s">
        <v>4997</v>
      </c>
      <c r="G1797" s="4" t="s">
        <v>86</v>
      </c>
      <c r="H1797" s="3" t="s">
        <v>299</v>
      </c>
      <c r="I1797" s="3" t="s">
        <v>299</v>
      </c>
      <c r="J1797" s="3" t="s">
        <v>89</v>
      </c>
      <c r="K1797" s="3" t="s">
        <v>89</v>
      </c>
      <c r="L1797" s="6" t="s">
        <v>299</v>
      </c>
      <c r="M1797" s="3" t="s">
        <v>445</v>
      </c>
      <c r="N1797" s="3" t="s">
        <v>4998</v>
      </c>
      <c r="O1797" s="3" t="s">
        <v>301</v>
      </c>
      <c r="P1797" s="3" t="s">
        <v>194</v>
      </c>
      <c r="Q1797" s="3" t="s">
        <v>60</v>
      </c>
      <c r="R1797" s="3">
        <v>7</v>
      </c>
      <c r="S1797" s="3">
        <v>11</v>
      </c>
      <c r="T1797" s="3">
        <v>-33.299999999999997</v>
      </c>
      <c r="U1797" s="3">
        <v>27</v>
      </c>
      <c r="V1797" s="3">
        <v>19</v>
      </c>
      <c r="W1797" s="3">
        <v>43.8</v>
      </c>
      <c r="X1797" s="32">
        <v>146</v>
      </c>
      <c r="Y1797" s="33">
        <v>198</v>
      </c>
      <c r="Z1797" s="3">
        <v>-26.5</v>
      </c>
      <c r="AA1797" s="3">
        <v>10769.58</v>
      </c>
      <c r="AB1797" s="3">
        <v>14902.2</v>
      </c>
      <c r="AC1797" s="3">
        <v>10957.5</v>
      </c>
      <c r="AD1797" s="3">
        <v>14902.2</v>
      </c>
    </row>
    <row r="1798" spans="1:30" x14ac:dyDescent="0.3">
      <c r="A1798" s="3" t="s">
        <v>4999</v>
      </c>
      <c r="B1798" s="4">
        <v>42511</v>
      </c>
      <c r="C1798" s="4">
        <v>36</v>
      </c>
      <c r="D1798" s="4" t="s">
        <v>25</v>
      </c>
      <c r="E1798" s="5">
        <v>42585</v>
      </c>
      <c r="F1798" s="3" t="s">
        <v>5000</v>
      </c>
      <c r="G1798" s="4" t="s">
        <v>86</v>
      </c>
      <c r="H1798" s="3" t="s">
        <v>299</v>
      </c>
      <c r="I1798" s="3" t="s">
        <v>299</v>
      </c>
      <c r="J1798" s="3" t="s">
        <v>146</v>
      </c>
      <c r="K1798" s="3" t="s">
        <v>146</v>
      </c>
      <c r="L1798" s="6" t="s">
        <v>299</v>
      </c>
      <c r="M1798" s="3" t="s">
        <v>492</v>
      </c>
      <c r="N1798" s="3" t="s">
        <v>5001</v>
      </c>
      <c r="O1798" s="3" t="s">
        <v>301</v>
      </c>
      <c r="P1798" s="3" t="s">
        <v>61</v>
      </c>
      <c r="Q1798" s="3" t="s">
        <v>60</v>
      </c>
      <c r="R1798" s="3">
        <v>6</v>
      </c>
      <c r="S1798" s="3">
        <v>2</v>
      </c>
      <c r="T1798" s="3">
        <v>300</v>
      </c>
      <c r="U1798" s="3">
        <v>10</v>
      </c>
      <c r="V1798" s="3">
        <v>10</v>
      </c>
      <c r="W1798" s="3">
        <v>5.3</v>
      </c>
      <c r="X1798" s="32">
        <v>35</v>
      </c>
      <c r="Y1798" s="33">
        <v>33</v>
      </c>
      <c r="Z1798" s="3">
        <v>6.1</v>
      </c>
      <c r="AA1798" s="3">
        <v>10690.26</v>
      </c>
      <c r="AB1798" s="3">
        <v>10989</v>
      </c>
      <c r="AC1798" s="3">
        <v>10941</v>
      </c>
      <c r="AD1798" s="3">
        <v>10989</v>
      </c>
    </row>
    <row r="1799" spans="1:30" x14ac:dyDescent="0.3">
      <c r="A1799" s="3" t="s">
        <v>5002</v>
      </c>
      <c r="B1799" s="4">
        <v>44266</v>
      </c>
      <c r="C1799" s="4">
        <v>38</v>
      </c>
      <c r="D1799" s="4" t="s">
        <v>25</v>
      </c>
      <c r="E1799" s="5" t="s">
        <v>45</v>
      </c>
      <c r="F1799" s="3" t="s">
        <v>5003</v>
      </c>
      <c r="G1799" s="4" t="s">
        <v>86</v>
      </c>
      <c r="H1799" s="3" t="s">
        <v>299</v>
      </c>
      <c r="I1799" s="3" t="s">
        <v>299</v>
      </c>
      <c r="J1799" s="3" t="s">
        <v>132</v>
      </c>
      <c r="K1799" s="3" t="s">
        <v>132</v>
      </c>
      <c r="L1799" s="6" t="s">
        <v>299</v>
      </c>
      <c r="M1799" s="3" t="s">
        <v>317</v>
      </c>
      <c r="N1799" s="3" t="s">
        <v>5004</v>
      </c>
      <c r="O1799" s="3" t="s">
        <v>301</v>
      </c>
      <c r="P1799" s="3" t="s">
        <v>47</v>
      </c>
      <c r="Q1799" s="3" t="s">
        <v>31</v>
      </c>
      <c r="R1799" s="3">
        <v>7</v>
      </c>
      <c r="S1799" s="3">
        <v>2</v>
      </c>
      <c r="T1799" s="3">
        <v>225</v>
      </c>
      <c r="U1799" s="3">
        <v>17</v>
      </c>
      <c r="V1799" s="3">
        <v>12</v>
      </c>
      <c r="W1799" s="3">
        <v>38.5</v>
      </c>
      <c r="X1799" s="32">
        <v>49</v>
      </c>
      <c r="Y1799" s="33">
        <v>45</v>
      </c>
      <c r="Z1799" s="3">
        <v>8.3000000000000007</v>
      </c>
      <c r="AA1799" s="3">
        <v>10638</v>
      </c>
      <c r="AB1799" s="3">
        <v>9081</v>
      </c>
      <c r="AC1799" s="3">
        <v>10738</v>
      </c>
      <c r="AD1799" s="3">
        <v>9919</v>
      </c>
    </row>
    <row r="1800" spans="1:30" x14ac:dyDescent="0.3">
      <c r="A1800" s="3" t="s">
        <v>5005</v>
      </c>
      <c r="B1800" s="4">
        <v>20454</v>
      </c>
      <c r="C1800" s="4">
        <v>37</v>
      </c>
      <c r="D1800" s="4" t="s">
        <v>25</v>
      </c>
      <c r="E1800" s="5" t="s">
        <v>45</v>
      </c>
      <c r="F1800" s="3" t="s">
        <v>5006</v>
      </c>
      <c r="G1800" s="4" t="s">
        <v>86</v>
      </c>
      <c r="H1800" s="3" t="s">
        <v>758</v>
      </c>
      <c r="I1800" s="3" t="s">
        <v>175</v>
      </c>
      <c r="J1800" s="3" t="s">
        <v>89</v>
      </c>
      <c r="K1800" s="3" t="s">
        <v>89</v>
      </c>
      <c r="L1800" s="6" t="s">
        <v>175</v>
      </c>
      <c r="M1800" s="3" t="s">
        <v>176</v>
      </c>
      <c r="N1800" s="3" t="s">
        <v>5007</v>
      </c>
      <c r="O1800" s="3" t="s">
        <v>178</v>
      </c>
      <c r="P1800" s="3" t="s">
        <v>57</v>
      </c>
      <c r="Q1800" s="3" t="s">
        <v>31</v>
      </c>
      <c r="R1800" s="3">
        <v>7</v>
      </c>
      <c r="S1800" s="3">
        <v>2</v>
      </c>
      <c r="T1800" s="3">
        <v>250</v>
      </c>
      <c r="U1800" s="3">
        <v>18</v>
      </c>
      <c r="V1800" s="3">
        <v>14</v>
      </c>
      <c r="W1800" s="3">
        <v>27.8</v>
      </c>
      <c r="X1800" s="32">
        <v>72</v>
      </c>
      <c r="Y1800" s="33">
        <v>69</v>
      </c>
      <c r="Z1800" s="3">
        <v>4.0999999999999996</v>
      </c>
      <c r="AA1800" s="3">
        <v>10627.2</v>
      </c>
      <c r="AB1800" s="3">
        <v>10209</v>
      </c>
      <c r="AC1800" s="3">
        <v>10627.2</v>
      </c>
      <c r="AD1800" s="3">
        <v>10209</v>
      </c>
    </row>
    <row r="1801" spans="1:30" x14ac:dyDescent="0.3">
      <c r="A1801" s="3" t="s">
        <v>4297</v>
      </c>
      <c r="B1801" s="4">
        <v>27079</v>
      </c>
      <c r="C1801" s="4">
        <v>45</v>
      </c>
      <c r="D1801" s="4" t="s">
        <v>25</v>
      </c>
      <c r="E1801" s="5">
        <v>42586</v>
      </c>
      <c r="F1801" s="3" t="s">
        <v>4298</v>
      </c>
      <c r="G1801" s="4" t="s">
        <v>86</v>
      </c>
      <c r="H1801" s="3" t="s">
        <v>735</v>
      </c>
      <c r="I1801" s="3" t="s">
        <v>736</v>
      </c>
      <c r="J1801" s="3" t="s">
        <v>736</v>
      </c>
      <c r="K1801" s="3" t="s">
        <v>146</v>
      </c>
      <c r="L1801" s="6" t="s">
        <v>175</v>
      </c>
      <c r="M1801" s="3" t="s">
        <v>176</v>
      </c>
      <c r="N1801" s="3" t="s">
        <v>4299</v>
      </c>
      <c r="O1801" s="3" t="s">
        <v>178</v>
      </c>
      <c r="P1801" s="3" t="s">
        <v>34</v>
      </c>
      <c r="Q1801" s="3" t="s">
        <v>31</v>
      </c>
      <c r="R1801" s="3">
        <v>11</v>
      </c>
      <c r="S1801" s="3">
        <v>11</v>
      </c>
      <c r="T1801" s="3">
        <v>2.2999999999999998</v>
      </c>
      <c r="U1801" s="3">
        <v>16</v>
      </c>
      <c r="V1801" s="3">
        <v>15</v>
      </c>
      <c r="W1801" s="3">
        <v>8.3000000000000007</v>
      </c>
      <c r="X1801" s="32">
        <v>50</v>
      </c>
      <c r="Y1801" s="33">
        <v>26</v>
      </c>
      <c r="Z1801" s="3">
        <v>90.4</v>
      </c>
      <c r="AA1801" s="3">
        <v>10560.96</v>
      </c>
      <c r="AB1801" s="3">
        <v>5518.08</v>
      </c>
      <c r="AC1801" s="3">
        <v>11190.96</v>
      </c>
      <c r="AD1801" s="3">
        <v>5878.08</v>
      </c>
    </row>
    <row r="1802" spans="1:30" x14ac:dyDescent="0.3">
      <c r="A1802" s="3" t="s">
        <v>293</v>
      </c>
      <c r="B1802" s="4">
        <v>100356</v>
      </c>
      <c r="C1802" s="4">
        <v>53</v>
      </c>
      <c r="D1802" s="4" t="s">
        <v>25</v>
      </c>
      <c r="E1802" s="5">
        <v>42996</v>
      </c>
      <c r="F1802" s="3" t="s">
        <v>294</v>
      </c>
      <c r="G1802" s="4" t="s">
        <v>86</v>
      </c>
      <c r="H1802" s="3" t="s">
        <v>174</v>
      </c>
      <c r="I1802" s="3" t="s">
        <v>232</v>
      </c>
      <c r="J1802" s="3" t="s">
        <v>232</v>
      </c>
      <c r="K1802" s="3" t="s">
        <v>132</v>
      </c>
      <c r="L1802" s="6" t="s">
        <v>175</v>
      </c>
      <c r="M1802" s="3" t="s">
        <v>184</v>
      </c>
      <c r="N1802" s="3" t="s">
        <v>295</v>
      </c>
      <c r="O1802" s="3" t="s">
        <v>92</v>
      </c>
      <c r="P1802" s="3" t="s">
        <v>296</v>
      </c>
      <c r="Q1802" s="3" t="s">
        <v>60</v>
      </c>
      <c r="X1802" s="32">
        <v>55</v>
      </c>
      <c r="Y1802" s="33"/>
      <c r="AA1802" s="3">
        <v>10560</v>
      </c>
      <c r="AC1802" s="3">
        <v>10560</v>
      </c>
    </row>
    <row r="1803" spans="1:30" x14ac:dyDescent="0.3">
      <c r="A1803" s="3" t="s">
        <v>5008</v>
      </c>
      <c r="B1803" s="4">
        <v>23876</v>
      </c>
      <c r="C1803" s="4">
        <v>73</v>
      </c>
      <c r="D1803" s="4" t="s">
        <v>25</v>
      </c>
      <c r="E1803" s="5" t="s">
        <v>45</v>
      </c>
      <c r="F1803" s="3" t="s">
        <v>5009</v>
      </c>
      <c r="G1803" s="4" t="s">
        <v>86</v>
      </c>
      <c r="H1803" s="3" t="s">
        <v>711</v>
      </c>
      <c r="I1803" s="3" t="s">
        <v>175</v>
      </c>
      <c r="J1803" s="3" t="s">
        <v>104</v>
      </c>
      <c r="K1803" s="3" t="s">
        <v>104</v>
      </c>
      <c r="L1803" s="6" t="s">
        <v>175</v>
      </c>
      <c r="M1803" s="3" t="s">
        <v>712</v>
      </c>
      <c r="N1803" s="3" t="s">
        <v>5010</v>
      </c>
      <c r="O1803" s="3" t="s">
        <v>178</v>
      </c>
      <c r="P1803" s="3" t="s">
        <v>1000</v>
      </c>
      <c r="Q1803" s="3" t="s">
        <v>60</v>
      </c>
      <c r="R1803" s="3">
        <v>13</v>
      </c>
      <c r="S1803" s="3">
        <v>7</v>
      </c>
      <c r="T1803" s="3">
        <v>85.7</v>
      </c>
      <c r="U1803" s="3">
        <v>39</v>
      </c>
      <c r="V1803" s="3">
        <v>40</v>
      </c>
      <c r="W1803" s="3">
        <v>-2.5</v>
      </c>
      <c r="X1803" s="32">
        <v>153</v>
      </c>
      <c r="Y1803" s="33">
        <v>187</v>
      </c>
      <c r="Z1803" s="3">
        <v>-18.2</v>
      </c>
      <c r="AA1803" s="3">
        <v>10538.64</v>
      </c>
      <c r="AB1803" s="3">
        <v>12439.56</v>
      </c>
      <c r="AC1803" s="3">
        <v>10538.64</v>
      </c>
      <c r="AD1803" s="3">
        <v>12439.56</v>
      </c>
    </row>
    <row r="1804" spans="1:30" x14ac:dyDescent="0.3">
      <c r="A1804" s="3" t="s">
        <v>425</v>
      </c>
      <c r="B1804" s="4">
        <v>68526</v>
      </c>
      <c r="C1804" s="4">
        <v>33</v>
      </c>
      <c r="D1804" s="4" t="s">
        <v>25</v>
      </c>
      <c r="E1804" s="5">
        <v>43231</v>
      </c>
      <c r="F1804" s="3" t="s">
        <v>426</v>
      </c>
      <c r="G1804" s="4" t="s">
        <v>86</v>
      </c>
      <c r="H1804" s="3" t="s">
        <v>54</v>
      </c>
      <c r="I1804" s="3" t="s">
        <v>191</v>
      </c>
      <c r="J1804" s="3" t="s">
        <v>89</v>
      </c>
      <c r="K1804" s="3" t="s">
        <v>89</v>
      </c>
      <c r="L1804" s="6" t="s">
        <v>191</v>
      </c>
      <c r="M1804" s="3" t="s">
        <v>206</v>
      </c>
      <c r="N1804" s="3" t="s">
        <v>427</v>
      </c>
      <c r="O1804" s="3" t="s">
        <v>92</v>
      </c>
      <c r="P1804" s="3" t="s">
        <v>289</v>
      </c>
      <c r="Q1804" s="3" t="s">
        <v>60</v>
      </c>
      <c r="U1804" s="3">
        <v>1</v>
      </c>
      <c r="X1804" s="32">
        <v>60</v>
      </c>
      <c r="Y1804" s="33"/>
      <c r="AA1804" s="3">
        <v>10519.2</v>
      </c>
      <c r="AC1804" s="3">
        <v>10519.2</v>
      </c>
    </row>
    <row r="1805" spans="1:30" x14ac:dyDescent="0.3">
      <c r="A1805" s="3" t="s">
        <v>586</v>
      </c>
      <c r="B1805" s="4">
        <v>35902</v>
      </c>
      <c r="C1805" s="4">
        <v>23</v>
      </c>
      <c r="D1805" s="4" t="s">
        <v>25</v>
      </c>
      <c r="E1805" s="5">
        <v>43076</v>
      </c>
      <c r="F1805" s="3" t="s">
        <v>587</v>
      </c>
      <c r="G1805" s="4" t="s">
        <v>86</v>
      </c>
      <c r="H1805" s="3" t="s">
        <v>252</v>
      </c>
      <c r="I1805" s="3" t="s">
        <v>252</v>
      </c>
      <c r="J1805" s="3" t="s">
        <v>89</v>
      </c>
      <c r="K1805" s="3" t="s">
        <v>89</v>
      </c>
      <c r="L1805" s="6" t="s">
        <v>252</v>
      </c>
      <c r="M1805" s="3" t="s">
        <v>154</v>
      </c>
      <c r="N1805" s="3" t="s">
        <v>588</v>
      </c>
      <c r="O1805" s="3" t="s">
        <v>311</v>
      </c>
      <c r="P1805" s="3" t="s">
        <v>44</v>
      </c>
      <c r="Q1805" s="3" t="s">
        <v>58</v>
      </c>
      <c r="R1805" s="3">
        <v>7</v>
      </c>
      <c r="U1805" s="3">
        <v>25</v>
      </c>
      <c r="V1805" s="3">
        <v>29</v>
      </c>
      <c r="W1805" s="3">
        <v>-13.6</v>
      </c>
      <c r="X1805" s="32">
        <v>108</v>
      </c>
      <c r="Y1805" s="33">
        <v>52</v>
      </c>
      <c r="Z1805" s="3">
        <v>107.9</v>
      </c>
      <c r="AA1805" s="3">
        <v>10518.13</v>
      </c>
      <c r="AB1805" s="3">
        <v>5059.08</v>
      </c>
      <c r="AC1805" s="3">
        <v>10518.13</v>
      </c>
      <c r="AD1805" s="3">
        <v>5059.08</v>
      </c>
    </row>
    <row r="1806" spans="1:30" x14ac:dyDescent="0.3">
      <c r="A1806" s="3" t="s">
        <v>5011</v>
      </c>
      <c r="B1806" s="4">
        <v>34744</v>
      </c>
      <c r="C1806" s="4">
        <v>60</v>
      </c>
      <c r="D1806" s="4" t="s">
        <v>25</v>
      </c>
      <c r="E1806" s="5" t="s">
        <v>45</v>
      </c>
      <c r="F1806" s="3" t="s">
        <v>5012</v>
      </c>
      <c r="G1806" s="4" t="s">
        <v>86</v>
      </c>
      <c r="H1806" s="3" t="s">
        <v>252</v>
      </c>
      <c r="I1806" s="3" t="s">
        <v>252</v>
      </c>
      <c r="J1806" s="3" t="s">
        <v>132</v>
      </c>
      <c r="K1806" s="3" t="s">
        <v>132</v>
      </c>
      <c r="L1806" s="6" t="s">
        <v>252</v>
      </c>
      <c r="M1806" s="3" t="s">
        <v>154</v>
      </c>
      <c r="N1806" s="3" t="s">
        <v>5013</v>
      </c>
      <c r="O1806" s="3" t="s">
        <v>311</v>
      </c>
      <c r="P1806" s="3" t="s">
        <v>390</v>
      </c>
      <c r="Q1806" s="3" t="s">
        <v>60</v>
      </c>
      <c r="R1806" s="3">
        <v>6</v>
      </c>
      <c r="S1806" s="3">
        <v>2</v>
      </c>
      <c r="T1806" s="3">
        <v>175</v>
      </c>
      <c r="U1806" s="3">
        <v>14</v>
      </c>
      <c r="V1806" s="3">
        <v>9</v>
      </c>
      <c r="W1806" s="3">
        <v>58.8</v>
      </c>
      <c r="X1806" s="32">
        <v>61</v>
      </c>
      <c r="Y1806" s="33">
        <v>42</v>
      </c>
      <c r="Z1806" s="3">
        <v>45.2</v>
      </c>
      <c r="AA1806" s="3">
        <v>10511.52</v>
      </c>
      <c r="AB1806" s="3">
        <v>7913.64</v>
      </c>
      <c r="AC1806" s="3">
        <v>10511.52</v>
      </c>
      <c r="AD1806" s="3">
        <v>8285.76</v>
      </c>
    </row>
    <row r="1807" spans="1:30" x14ac:dyDescent="0.3">
      <c r="A1807" s="3" t="s">
        <v>5014</v>
      </c>
      <c r="B1807" s="4">
        <v>17827</v>
      </c>
      <c r="C1807" s="4">
        <v>49</v>
      </c>
      <c r="D1807" s="4" t="s">
        <v>25</v>
      </c>
      <c r="E1807" s="5" t="s">
        <v>45</v>
      </c>
      <c r="F1807" s="3" t="s">
        <v>5015</v>
      </c>
      <c r="G1807" s="4" t="s">
        <v>86</v>
      </c>
      <c r="H1807" s="3" t="s">
        <v>731</v>
      </c>
      <c r="I1807" s="3" t="s">
        <v>175</v>
      </c>
      <c r="J1807" s="3" t="s">
        <v>89</v>
      </c>
      <c r="K1807" s="3" t="s">
        <v>89</v>
      </c>
      <c r="L1807" s="6" t="s">
        <v>175</v>
      </c>
      <c r="M1807" s="3" t="s">
        <v>176</v>
      </c>
      <c r="N1807" s="3" t="s">
        <v>5016</v>
      </c>
      <c r="O1807" s="3" t="s">
        <v>178</v>
      </c>
      <c r="P1807" s="3" t="s">
        <v>49</v>
      </c>
      <c r="Q1807" s="3" t="s">
        <v>50</v>
      </c>
      <c r="R1807" s="3">
        <v>9</v>
      </c>
      <c r="S1807" s="3">
        <v>7</v>
      </c>
      <c r="T1807" s="3">
        <v>40</v>
      </c>
      <c r="U1807" s="3">
        <v>20</v>
      </c>
      <c r="V1807" s="3">
        <v>19</v>
      </c>
      <c r="W1807" s="3">
        <v>5.3</v>
      </c>
      <c r="X1807" s="32">
        <v>117</v>
      </c>
      <c r="Y1807" s="33">
        <v>109</v>
      </c>
      <c r="Z1807" s="3">
        <v>7.1</v>
      </c>
      <c r="AA1807" s="3">
        <v>10509.02</v>
      </c>
      <c r="AB1807" s="3">
        <v>9967.92</v>
      </c>
      <c r="AC1807" s="3">
        <v>10677.02</v>
      </c>
      <c r="AD1807" s="3">
        <v>9967.92</v>
      </c>
    </row>
    <row r="1808" spans="1:30" x14ac:dyDescent="0.3">
      <c r="A1808" s="3" t="s">
        <v>715</v>
      </c>
      <c r="B1808" s="4">
        <v>16396</v>
      </c>
      <c r="C1808" s="4">
        <v>39</v>
      </c>
      <c r="D1808" s="4" t="s">
        <v>25</v>
      </c>
      <c r="E1808" s="5">
        <v>43265</v>
      </c>
      <c r="F1808" s="3" t="s">
        <v>716</v>
      </c>
      <c r="G1808" s="4" t="s">
        <v>86</v>
      </c>
      <c r="H1808" s="3" t="s">
        <v>717</v>
      </c>
      <c r="I1808" s="3" t="s">
        <v>175</v>
      </c>
      <c r="J1808" s="3" t="s">
        <v>132</v>
      </c>
      <c r="K1808" s="3" t="s">
        <v>132</v>
      </c>
      <c r="L1808" s="6" t="s">
        <v>175</v>
      </c>
      <c r="M1808" s="3" t="s">
        <v>176</v>
      </c>
      <c r="N1808" s="3" t="s">
        <v>718</v>
      </c>
      <c r="O1808" s="3" t="s">
        <v>178</v>
      </c>
      <c r="P1808" s="3" t="s">
        <v>49</v>
      </c>
      <c r="Q1808" s="3" t="s">
        <v>50</v>
      </c>
      <c r="R1808" s="3">
        <v>2</v>
      </c>
      <c r="S1808" s="3">
        <v>1</v>
      </c>
      <c r="T1808" s="3">
        <v>100</v>
      </c>
      <c r="U1808" s="3">
        <v>9</v>
      </c>
      <c r="V1808" s="3">
        <v>6</v>
      </c>
      <c r="W1808" s="3">
        <v>54.2</v>
      </c>
      <c r="X1808" s="32">
        <v>44</v>
      </c>
      <c r="Y1808" s="33">
        <v>27</v>
      </c>
      <c r="Z1808" s="3">
        <v>61.7</v>
      </c>
      <c r="AA1808" s="3">
        <v>10474.76</v>
      </c>
      <c r="AB1808" s="3">
        <v>6476.76</v>
      </c>
      <c r="AC1808" s="3">
        <v>10474.76</v>
      </c>
      <c r="AD1808" s="3">
        <v>6476.76</v>
      </c>
    </row>
    <row r="1809" spans="1:30" x14ac:dyDescent="0.3">
      <c r="A1809" s="3" t="s">
        <v>5017</v>
      </c>
      <c r="B1809" s="4">
        <v>35743</v>
      </c>
      <c r="C1809" s="4">
        <v>55</v>
      </c>
      <c r="D1809" s="4" t="s">
        <v>25</v>
      </c>
      <c r="E1809" s="5" t="s">
        <v>45</v>
      </c>
      <c r="F1809" s="3" t="s">
        <v>5018</v>
      </c>
      <c r="G1809" s="4" t="s">
        <v>86</v>
      </c>
      <c r="H1809" s="3" t="s">
        <v>252</v>
      </c>
      <c r="I1809" s="3" t="s">
        <v>252</v>
      </c>
      <c r="J1809" s="3" t="s">
        <v>89</v>
      </c>
      <c r="K1809" s="3" t="s">
        <v>89</v>
      </c>
      <c r="L1809" s="6" t="s">
        <v>252</v>
      </c>
      <c r="M1809" s="3" t="s">
        <v>184</v>
      </c>
      <c r="N1809" s="3" t="s">
        <v>5019</v>
      </c>
      <c r="O1809" s="3" t="s">
        <v>92</v>
      </c>
      <c r="P1809" s="3" t="s">
        <v>57</v>
      </c>
      <c r="Q1809" s="3" t="s">
        <v>31</v>
      </c>
      <c r="R1809" s="3">
        <v>15</v>
      </c>
      <c r="S1809" s="3">
        <v>8</v>
      </c>
      <c r="T1809" s="3">
        <v>87.5</v>
      </c>
      <c r="U1809" s="3">
        <v>28</v>
      </c>
      <c r="V1809" s="3">
        <v>27</v>
      </c>
      <c r="W1809" s="3">
        <v>4.7</v>
      </c>
      <c r="X1809" s="32">
        <v>95</v>
      </c>
      <c r="Y1809" s="33">
        <v>106</v>
      </c>
      <c r="Z1809" s="3">
        <v>-10.8</v>
      </c>
      <c r="AA1809" s="3">
        <v>10464.700000000001</v>
      </c>
      <c r="AB1809" s="3">
        <v>11536.11</v>
      </c>
      <c r="AC1809" s="3">
        <v>10464.700000000001</v>
      </c>
      <c r="AD1809" s="3">
        <v>11727.84</v>
      </c>
    </row>
    <row r="1810" spans="1:30" x14ac:dyDescent="0.3">
      <c r="A1810" s="3" t="s">
        <v>5020</v>
      </c>
      <c r="B1810" s="4">
        <v>67036</v>
      </c>
      <c r="C1810" s="4">
        <v>91</v>
      </c>
      <c r="D1810" s="4" t="s">
        <v>25</v>
      </c>
      <c r="E1810" s="5" t="s">
        <v>45</v>
      </c>
      <c r="F1810" s="3" t="s">
        <v>5021</v>
      </c>
      <c r="G1810" s="4" t="s">
        <v>86</v>
      </c>
      <c r="H1810" s="3" t="s">
        <v>116</v>
      </c>
      <c r="I1810" s="3" t="s">
        <v>116</v>
      </c>
      <c r="J1810" s="3" t="s">
        <v>116</v>
      </c>
      <c r="K1810" s="3" t="s">
        <v>132</v>
      </c>
      <c r="L1810" s="6" t="s">
        <v>191</v>
      </c>
      <c r="M1810" s="3" t="s">
        <v>211</v>
      </c>
      <c r="N1810" s="3" t="s">
        <v>5022</v>
      </c>
      <c r="O1810" s="3" t="s">
        <v>92</v>
      </c>
      <c r="P1810" s="3" t="s">
        <v>41</v>
      </c>
      <c r="Q1810" s="3" t="s">
        <v>31</v>
      </c>
      <c r="R1810" s="3">
        <v>1</v>
      </c>
      <c r="S1810" s="3">
        <v>2</v>
      </c>
      <c r="T1810" s="3">
        <v>-33.299999999999997</v>
      </c>
      <c r="U1810" s="3">
        <v>7</v>
      </c>
      <c r="V1810" s="3">
        <v>7</v>
      </c>
      <c r="W1810" s="3">
        <v>2.9</v>
      </c>
      <c r="X1810" s="32">
        <v>31</v>
      </c>
      <c r="Y1810" s="33">
        <v>28</v>
      </c>
      <c r="Z1810" s="3">
        <v>12.2</v>
      </c>
      <c r="AA1810" s="3">
        <v>10463.76</v>
      </c>
      <c r="AB1810" s="3">
        <v>9518.94</v>
      </c>
      <c r="AC1810" s="3">
        <v>11147.76</v>
      </c>
      <c r="AD1810" s="3">
        <v>9932.94</v>
      </c>
    </row>
    <row r="1811" spans="1:30" x14ac:dyDescent="0.3">
      <c r="A1811" s="3" t="s">
        <v>5023</v>
      </c>
      <c r="B1811" s="4">
        <v>64748</v>
      </c>
      <c r="C1811" s="4">
        <v>18</v>
      </c>
      <c r="D1811" s="4" t="s">
        <v>25</v>
      </c>
      <c r="E1811" s="5" t="s">
        <v>45</v>
      </c>
      <c r="F1811" s="3" t="s">
        <v>5024</v>
      </c>
      <c r="G1811" s="4" t="s">
        <v>86</v>
      </c>
      <c r="H1811" s="3" t="s">
        <v>252</v>
      </c>
      <c r="I1811" s="3" t="s">
        <v>252</v>
      </c>
      <c r="J1811" s="3" t="s">
        <v>146</v>
      </c>
      <c r="K1811" s="3" t="s">
        <v>146</v>
      </c>
      <c r="L1811" s="6" t="s">
        <v>252</v>
      </c>
      <c r="M1811" s="3" t="s">
        <v>184</v>
      </c>
      <c r="N1811" s="3" t="s">
        <v>5025</v>
      </c>
      <c r="O1811" s="3" t="s">
        <v>92</v>
      </c>
      <c r="P1811" s="3" t="s">
        <v>397</v>
      </c>
      <c r="Q1811" s="3" t="s">
        <v>31</v>
      </c>
      <c r="R1811" s="3">
        <v>1</v>
      </c>
      <c r="S1811" s="3">
        <v>7</v>
      </c>
      <c r="T1811" s="3">
        <v>-80</v>
      </c>
      <c r="U1811" s="3">
        <v>11</v>
      </c>
      <c r="V1811" s="3">
        <v>13</v>
      </c>
      <c r="W1811" s="3">
        <v>-20</v>
      </c>
      <c r="X1811" s="16">
        <v>37</v>
      </c>
      <c r="Y1811" s="7">
        <v>56</v>
      </c>
      <c r="Z1811" s="3">
        <v>-33.299999999999997</v>
      </c>
      <c r="AA1811" s="3">
        <v>10452.959999999999</v>
      </c>
      <c r="AB1811" s="3">
        <v>15679.44</v>
      </c>
      <c r="AC1811" s="3">
        <v>10452.959999999999</v>
      </c>
      <c r="AD1811" s="3">
        <v>15679.44</v>
      </c>
    </row>
    <row r="1812" spans="1:30" x14ac:dyDescent="0.3">
      <c r="A1812" s="3" t="s">
        <v>5026</v>
      </c>
      <c r="B1812" s="4">
        <v>14208</v>
      </c>
      <c r="C1812" s="4">
        <v>44</v>
      </c>
      <c r="D1812" s="4" t="s">
        <v>25</v>
      </c>
      <c r="E1812" s="5" t="s">
        <v>45</v>
      </c>
      <c r="F1812" s="3" t="s">
        <v>5027</v>
      </c>
      <c r="G1812" s="4" t="s">
        <v>86</v>
      </c>
      <c r="H1812" s="3" t="s">
        <v>896</v>
      </c>
      <c r="I1812" s="3" t="s">
        <v>257</v>
      </c>
      <c r="J1812" s="3" t="s">
        <v>146</v>
      </c>
      <c r="K1812" s="3" t="s">
        <v>146</v>
      </c>
      <c r="L1812" s="6" t="s">
        <v>257</v>
      </c>
      <c r="M1812" s="3" t="s">
        <v>258</v>
      </c>
      <c r="N1812" s="3" t="s">
        <v>5028</v>
      </c>
      <c r="O1812" s="3" t="s">
        <v>178</v>
      </c>
      <c r="P1812" s="3" t="s">
        <v>128</v>
      </c>
      <c r="Q1812" s="3" t="s">
        <v>60</v>
      </c>
      <c r="R1812" s="3">
        <v>2</v>
      </c>
      <c r="S1812" s="3">
        <v>2</v>
      </c>
      <c r="T1812" s="3">
        <v>-25</v>
      </c>
      <c r="U1812" s="3">
        <v>4</v>
      </c>
      <c r="V1812" s="3">
        <v>6</v>
      </c>
      <c r="W1812" s="3">
        <v>-27.3</v>
      </c>
      <c r="X1812" s="32">
        <v>30</v>
      </c>
      <c r="Y1812" s="33">
        <v>31</v>
      </c>
      <c r="Z1812" s="3">
        <v>-3.3</v>
      </c>
      <c r="AA1812" s="3">
        <v>10400.52</v>
      </c>
      <c r="AB1812" s="3">
        <v>10753.08</v>
      </c>
      <c r="AC1812" s="3">
        <v>10400.52</v>
      </c>
      <c r="AD1812" s="3">
        <v>10753.08</v>
      </c>
    </row>
    <row r="1813" spans="1:30" x14ac:dyDescent="0.3">
      <c r="A1813" s="3" t="s">
        <v>5029</v>
      </c>
      <c r="B1813" s="4">
        <v>34736</v>
      </c>
      <c r="C1813" s="4">
        <v>60</v>
      </c>
      <c r="D1813" s="4" t="s">
        <v>25</v>
      </c>
      <c r="E1813" s="5" t="s">
        <v>45</v>
      </c>
      <c r="F1813" s="3" t="s">
        <v>5030</v>
      </c>
      <c r="G1813" s="4" t="s">
        <v>86</v>
      </c>
      <c r="H1813" s="3" t="s">
        <v>252</v>
      </c>
      <c r="I1813" s="3" t="s">
        <v>252</v>
      </c>
      <c r="J1813" s="3" t="s">
        <v>132</v>
      </c>
      <c r="K1813" s="3" t="s">
        <v>132</v>
      </c>
      <c r="L1813" s="6" t="s">
        <v>252</v>
      </c>
      <c r="M1813" s="3" t="s">
        <v>184</v>
      </c>
      <c r="N1813" s="3" t="s">
        <v>5031</v>
      </c>
      <c r="O1813" s="3" t="s">
        <v>311</v>
      </c>
      <c r="P1813" s="3" t="s">
        <v>390</v>
      </c>
      <c r="Q1813" s="3" t="s">
        <v>60</v>
      </c>
      <c r="R1813" s="3">
        <v>13</v>
      </c>
      <c r="S1813" s="3">
        <v>4</v>
      </c>
      <c r="T1813" s="3">
        <v>200</v>
      </c>
      <c r="U1813" s="3">
        <v>21</v>
      </c>
      <c r="V1813" s="3">
        <v>15</v>
      </c>
      <c r="W1813" s="3">
        <v>41.4</v>
      </c>
      <c r="X1813" s="32">
        <v>57</v>
      </c>
      <c r="Y1813" s="33">
        <v>58</v>
      </c>
      <c r="Z1813" s="3">
        <v>-1</v>
      </c>
      <c r="AA1813" s="3">
        <v>10393.049999999999</v>
      </c>
      <c r="AB1813" s="3">
        <v>10296.1</v>
      </c>
      <c r="AC1813" s="3">
        <v>11095.05</v>
      </c>
      <c r="AD1813" s="3">
        <v>11208.1</v>
      </c>
    </row>
    <row r="1814" spans="1:30" x14ac:dyDescent="0.3">
      <c r="A1814" s="3" t="s">
        <v>5032</v>
      </c>
      <c r="B1814" s="4">
        <v>23874</v>
      </c>
      <c r="C1814" s="4">
        <v>37</v>
      </c>
      <c r="D1814" s="4" t="s">
        <v>25</v>
      </c>
      <c r="E1814" s="5" t="s">
        <v>45</v>
      </c>
      <c r="F1814" s="3" t="s">
        <v>5033</v>
      </c>
      <c r="G1814" s="4" t="s">
        <v>86</v>
      </c>
      <c r="H1814" s="3" t="s">
        <v>711</v>
      </c>
      <c r="I1814" s="3" t="s">
        <v>175</v>
      </c>
      <c r="J1814" s="3" t="s">
        <v>104</v>
      </c>
      <c r="K1814" s="3" t="s">
        <v>104</v>
      </c>
      <c r="L1814" s="6" t="s">
        <v>175</v>
      </c>
      <c r="M1814" s="3" t="s">
        <v>712</v>
      </c>
      <c r="N1814" s="3" t="s">
        <v>5034</v>
      </c>
      <c r="O1814" s="3" t="s">
        <v>178</v>
      </c>
      <c r="P1814" s="3" t="s">
        <v>1000</v>
      </c>
      <c r="Q1814" s="3" t="s">
        <v>60</v>
      </c>
      <c r="R1814" s="3">
        <v>13</v>
      </c>
      <c r="S1814" s="3">
        <v>9</v>
      </c>
      <c r="T1814" s="3">
        <v>44.4</v>
      </c>
      <c r="U1814" s="3">
        <v>38</v>
      </c>
      <c r="V1814" s="3">
        <v>36</v>
      </c>
      <c r="W1814" s="3">
        <v>5.6</v>
      </c>
      <c r="X1814" s="32">
        <v>145</v>
      </c>
      <c r="Y1814" s="33">
        <v>155</v>
      </c>
      <c r="Z1814" s="3">
        <v>-6.5</v>
      </c>
      <c r="AA1814" s="3">
        <v>10388.280000000001</v>
      </c>
      <c r="AB1814" s="3">
        <v>10851.68</v>
      </c>
      <c r="AC1814" s="3">
        <v>10388.280000000001</v>
      </c>
      <c r="AD1814" s="3">
        <v>10851.68</v>
      </c>
    </row>
    <row r="1815" spans="1:30" x14ac:dyDescent="0.3">
      <c r="A1815" s="3" t="s">
        <v>5035</v>
      </c>
      <c r="B1815" s="4">
        <v>27461</v>
      </c>
      <c r="C1815" s="4">
        <v>33</v>
      </c>
      <c r="D1815" s="4" t="s">
        <v>25</v>
      </c>
      <c r="E1815" s="5" t="s">
        <v>45</v>
      </c>
      <c r="F1815" s="3" t="s">
        <v>5036</v>
      </c>
      <c r="G1815" s="4" t="s">
        <v>86</v>
      </c>
      <c r="H1815" s="3" t="s">
        <v>758</v>
      </c>
      <c r="I1815" s="3" t="s">
        <v>175</v>
      </c>
      <c r="J1815" s="3" t="s">
        <v>146</v>
      </c>
      <c r="K1815" s="3" t="s">
        <v>146</v>
      </c>
      <c r="L1815" s="6" t="s">
        <v>175</v>
      </c>
      <c r="M1815" s="3" t="s">
        <v>176</v>
      </c>
      <c r="N1815" s="3" t="s">
        <v>5037</v>
      </c>
      <c r="O1815" s="3" t="s">
        <v>178</v>
      </c>
      <c r="P1815" s="3" t="s">
        <v>5038</v>
      </c>
      <c r="Q1815" s="3" t="s">
        <v>29</v>
      </c>
      <c r="S1815" s="3">
        <v>2</v>
      </c>
      <c r="T1815" s="3">
        <v>-100</v>
      </c>
      <c r="U1815" s="3">
        <v>6</v>
      </c>
      <c r="V1815" s="3">
        <v>8</v>
      </c>
      <c r="W1815" s="3">
        <v>-34.700000000000003</v>
      </c>
      <c r="X1815" s="32">
        <v>26</v>
      </c>
      <c r="Y1815" s="33">
        <v>41</v>
      </c>
      <c r="Z1815" s="3">
        <v>-36.5</v>
      </c>
      <c r="AA1815" s="3">
        <v>10374</v>
      </c>
      <c r="AB1815" s="3">
        <v>16325.75</v>
      </c>
      <c r="AC1815" s="3">
        <v>10374</v>
      </c>
      <c r="AD1815" s="3">
        <v>16325.75</v>
      </c>
    </row>
    <row r="1816" spans="1:30" x14ac:dyDescent="0.3">
      <c r="A1816" s="3" t="s">
        <v>5039</v>
      </c>
      <c r="B1816" s="4">
        <v>73760</v>
      </c>
      <c r="C1816" s="4">
        <v>92</v>
      </c>
      <c r="D1816" s="4" t="s">
        <v>25</v>
      </c>
      <c r="E1816" s="5">
        <v>42627</v>
      </c>
      <c r="F1816" s="3" t="s">
        <v>5040</v>
      </c>
      <c r="G1816" s="4" t="s">
        <v>86</v>
      </c>
      <c r="H1816" s="3" t="s">
        <v>87</v>
      </c>
      <c r="I1816" s="3" t="s">
        <v>88</v>
      </c>
      <c r="J1816" s="3" t="s">
        <v>89</v>
      </c>
      <c r="K1816" s="3" t="s">
        <v>89</v>
      </c>
      <c r="L1816" s="6" t="s">
        <v>88</v>
      </c>
      <c r="M1816" s="3" t="s">
        <v>90</v>
      </c>
      <c r="N1816" s="3" t="s">
        <v>5041</v>
      </c>
      <c r="O1816" s="3" t="s">
        <v>92</v>
      </c>
      <c r="P1816" s="3" t="s">
        <v>26</v>
      </c>
      <c r="Q1816" s="3" t="s">
        <v>27</v>
      </c>
      <c r="R1816" s="3">
        <v>5</v>
      </c>
      <c r="S1816" s="3">
        <v>4</v>
      </c>
      <c r="T1816" s="3">
        <v>18.8</v>
      </c>
      <c r="U1816" s="3">
        <v>17</v>
      </c>
      <c r="V1816" s="3">
        <v>12</v>
      </c>
      <c r="W1816" s="3">
        <v>32.4</v>
      </c>
      <c r="X1816" s="32">
        <v>81</v>
      </c>
      <c r="Y1816" s="33">
        <v>101</v>
      </c>
      <c r="Z1816" s="3">
        <v>-20.2</v>
      </c>
      <c r="AA1816" s="3">
        <v>10345.5</v>
      </c>
      <c r="AB1816" s="3">
        <v>12148.74</v>
      </c>
      <c r="AC1816" s="3">
        <v>10345.5</v>
      </c>
      <c r="AD1816" s="3">
        <v>12531.54</v>
      </c>
    </row>
    <row r="1817" spans="1:30" x14ac:dyDescent="0.3">
      <c r="A1817" s="3" t="s">
        <v>5042</v>
      </c>
      <c r="B1817" s="4">
        <v>13386</v>
      </c>
      <c r="C1817" s="4">
        <v>47</v>
      </c>
      <c r="D1817" s="4" t="s">
        <v>25</v>
      </c>
      <c r="E1817" s="5" t="s">
        <v>45</v>
      </c>
      <c r="F1817" s="3" t="s">
        <v>5043</v>
      </c>
      <c r="G1817" s="4" t="s">
        <v>86</v>
      </c>
      <c r="H1817" s="3" t="s">
        <v>896</v>
      </c>
      <c r="I1817" s="3" t="s">
        <v>257</v>
      </c>
      <c r="J1817" s="3" t="s">
        <v>104</v>
      </c>
      <c r="K1817" s="3" t="s">
        <v>104</v>
      </c>
      <c r="L1817" s="6" t="s">
        <v>257</v>
      </c>
      <c r="M1817" s="3" t="s">
        <v>258</v>
      </c>
      <c r="N1817" s="3" t="s">
        <v>5044</v>
      </c>
      <c r="O1817" s="3" t="s">
        <v>178</v>
      </c>
      <c r="P1817" s="3" t="s">
        <v>213</v>
      </c>
      <c r="Q1817" s="3" t="s">
        <v>31</v>
      </c>
      <c r="R1817" s="3">
        <v>13</v>
      </c>
      <c r="S1817" s="3">
        <v>8</v>
      </c>
      <c r="T1817" s="3">
        <v>62.5</v>
      </c>
      <c r="U1817" s="3">
        <v>41</v>
      </c>
      <c r="V1817" s="3">
        <v>33</v>
      </c>
      <c r="W1817" s="3">
        <v>24.2</v>
      </c>
      <c r="X1817" s="32">
        <v>155</v>
      </c>
      <c r="Y1817" s="33">
        <v>142</v>
      </c>
      <c r="Z1817" s="3">
        <v>9.1</v>
      </c>
      <c r="AA1817" s="3">
        <v>10315.48</v>
      </c>
      <c r="AB1817" s="3">
        <v>9456.7800000000007</v>
      </c>
      <c r="AC1817" s="3">
        <v>10315.48</v>
      </c>
      <c r="AD1817" s="3">
        <v>9456.7800000000007</v>
      </c>
    </row>
    <row r="1818" spans="1:30" x14ac:dyDescent="0.3">
      <c r="A1818" s="3" t="s">
        <v>5045</v>
      </c>
      <c r="B1818" s="4">
        <v>57083</v>
      </c>
      <c r="C1818" s="4">
        <v>101</v>
      </c>
      <c r="D1818" s="4" t="s">
        <v>25</v>
      </c>
      <c r="E1818" s="5" t="s">
        <v>45</v>
      </c>
      <c r="F1818" s="3" t="s">
        <v>5046</v>
      </c>
      <c r="G1818" s="4" t="s">
        <v>86</v>
      </c>
      <c r="H1818" s="3" t="s">
        <v>116</v>
      </c>
      <c r="I1818" s="3" t="s">
        <v>116</v>
      </c>
      <c r="J1818" s="3" t="s">
        <v>116</v>
      </c>
      <c r="K1818" s="3" t="s">
        <v>132</v>
      </c>
      <c r="L1818" s="6" t="s">
        <v>116</v>
      </c>
      <c r="M1818" s="3" t="s">
        <v>1056</v>
      </c>
      <c r="N1818" s="3" t="s">
        <v>5047</v>
      </c>
      <c r="O1818" s="3" t="s">
        <v>119</v>
      </c>
      <c r="P1818" s="3" t="s">
        <v>28</v>
      </c>
      <c r="Q1818" s="3" t="s">
        <v>31</v>
      </c>
      <c r="R1818" s="3">
        <v>5</v>
      </c>
      <c r="S1818" s="3">
        <v>7</v>
      </c>
      <c r="T1818" s="3">
        <v>-23.1</v>
      </c>
      <c r="U1818" s="3">
        <v>23</v>
      </c>
      <c r="V1818" s="3">
        <v>24</v>
      </c>
      <c r="W1818" s="3">
        <v>-2.2000000000000002</v>
      </c>
      <c r="X1818" s="32">
        <v>90</v>
      </c>
      <c r="Y1818" s="33">
        <v>106</v>
      </c>
      <c r="Z1818" s="3">
        <v>-14.6</v>
      </c>
      <c r="AA1818" s="3">
        <v>10306.08</v>
      </c>
      <c r="AB1818" s="3">
        <v>13807.92</v>
      </c>
      <c r="AC1818" s="3">
        <v>10870.08</v>
      </c>
      <c r="AD1818" s="3">
        <v>13807.92</v>
      </c>
    </row>
    <row r="1819" spans="1:30" x14ac:dyDescent="0.3">
      <c r="A1819" s="3" t="s">
        <v>5048</v>
      </c>
      <c r="B1819" s="4">
        <v>89029</v>
      </c>
      <c r="C1819" s="4">
        <v>32</v>
      </c>
      <c r="D1819" s="4" t="s">
        <v>25</v>
      </c>
      <c r="E1819" s="5">
        <v>42758</v>
      </c>
      <c r="F1819" s="3" t="s">
        <v>5049</v>
      </c>
      <c r="G1819" s="4" t="s">
        <v>86</v>
      </c>
      <c r="H1819" s="3" t="s">
        <v>245</v>
      </c>
      <c r="I1819" s="3" t="s">
        <v>245</v>
      </c>
      <c r="J1819" s="3" t="s">
        <v>146</v>
      </c>
      <c r="K1819" s="3" t="s">
        <v>146</v>
      </c>
      <c r="L1819" s="6" t="s">
        <v>245</v>
      </c>
      <c r="M1819" s="3" t="s">
        <v>246</v>
      </c>
      <c r="N1819" s="3" t="s">
        <v>5050</v>
      </c>
      <c r="O1819" s="3" t="s">
        <v>248</v>
      </c>
      <c r="P1819" s="3" t="s">
        <v>51</v>
      </c>
      <c r="Q1819" s="3" t="s">
        <v>31</v>
      </c>
      <c r="R1819" s="3">
        <v>2</v>
      </c>
      <c r="S1819" s="3">
        <v>3</v>
      </c>
      <c r="T1819" s="3">
        <v>-50</v>
      </c>
      <c r="U1819" s="3">
        <v>6</v>
      </c>
      <c r="V1819" s="3">
        <v>14</v>
      </c>
      <c r="W1819" s="3">
        <v>-57.1</v>
      </c>
      <c r="X1819" s="32">
        <v>23</v>
      </c>
      <c r="Y1819" s="33">
        <v>32</v>
      </c>
      <c r="Z1819" s="3">
        <v>-29.7</v>
      </c>
      <c r="AA1819" s="3">
        <v>10287.540000000001</v>
      </c>
      <c r="AB1819" s="3">
        <v>13338.24</v>
      </c>
      <c r="AC1819" s="3">
        <v>10589.4</v>
      </c>
      <c r="AD1819" s="3">
        <v>13893</v>
      </c>
    </row>
    <row r="1820" spans="1:30" x14ac:dyDescent="0.3">
      <c r="A1820" s="3" t="s">
        <v>5051</v>
      </c>
      <c r="B1820" s="4">
        <v>56844</v>
      </c>
      <c r="C1820" s="4">
        <v>75</v>
      </c>
      <c r="D1820" s="4" t="s">
        <v>25</v>
      </c>
      <c r="E1820" s="5" t="s">
        <v>45</v>
      </c>
      <c r="F1820" s="3" t="s">
        <v>5052</v>
      </c>
      <c r="G1820" s="4" t="s">
        <v>86</v>
      </c>
      <c r="H1820" s="3" t="s">
        <v>116</v>
      </c>
      <c r="I1820" s="3" t="s">
        <v>116</v>
      </c>
      <c r="J1820" s="3" t="s">
        <v>116</v>
      </c>
      <c r="K1820" s="3" t="s">
        <v>104</v>
      </c>
      <c r="L1820" s="6" t="s">
        <v>116</v>
      </c>
      <c r="M1820" s="3" t="s">
        <v>989</v>
      </c>
      <c r="N1820" s="3" t="s">
        <v>5053</v>
      </c>
      <c r="O1820" s="3" t="s">
        <v>119</v>
      </c>
      <c r="P1820" s="3" t="s">
        <v>63</v>
      </c>
      <c r="Q1820" s="3" t="s">
        <v>31</v>
      </c>
      <c r="R1820" s="3">
        <v>14</v>
      </c>
      <c r="S1820" s="3">
        <v>12</v>
      </c>
      <c r="T1820" s="3">
        <v>16.7</v>
      </c>
      <c r="U1820" s="3">
        <v>38</v>
      </c>
      <c r="V1820" s="3">
        <v>39</v>
      </c>
      <c r="W1820" s="3">
        <v>-2.6</v>
      </c>
      <c r="X1820" s="32">
        <v>134</v>
      </c>
      <c r="Y1820" s="33">
        <v>137</v>
      </c>
      <c r="Z1820" s="3">
        <v>-2.1</v>
      </c>
      <c r="AA1820" s="3">
        <v>10281.51</v>
      </c>
      <c r="AB1820" s="3">
        <v>10498.77</v>
      </c>
      <c r="AC1820" s="3">
        <v>10281.51</v>
      </c>
      <c r="AD1820" s="3">
        <v>10498.77</v>
      </c>
    </row>
    <row r="1821" spans="1:30" x14ac:dyDescent="0.3">
      <c r="A1821" s="3" t="s">
        <v>2941</v>
      </c>
      <c r="B1821" s="4">
        <v>27277</v>
      </c>
      <c r="C1821" s="4">
        <v>57</v>
      </c>
      <c r="D1821" s="4" t="s">
        <v>25</v>
      </c>
      <c r="E1821" s="5">
        <v>42796</v>
      </c>
      <c r="F1821" s="3" t="s">
        <v>2942</v>
      </c>
      <c r="G1821" s="4" t="s">
        <v>86</v>
      </c>
      <c r="H1821" s="3" t="s">
        <v>2880</v>
      </c>
      <c r="I1821" s="3" t="s">
        <v>232</v>
      </c>
      <c r="J1821" s="3" t="s">
        <v>232</v>
      </c>
      <c r="K1821" s="3" t="s">
        <v>132</v>
      </c>
      <c r="L1821" s="6" t="s">
        <v>175</v>
      </c>
      <c r="M1821" s="3" t="s">
        <v>176</v>
      </c>
      <c r="N1821" s="3" t="s">
        <v>2943</v>
      </c>
      <c r="O1821" s="3" t="s">
        <v>178</v>
      </c>
      <c r="P1821" s="3" t="s">
        <v>549</v>
      </c>
      <c r="Q1821" s="3" t="s">
        <v>60</v>
      </c>
      <c r="R1821" s="3">
        <v>2</v>
      </c>
      <c r="S1821" s="3">
        <v>4</v>
      </c>
      <c r="T1821" s="3">
        <v>-42.9</v>
      </c>
      <c r="U1821" s="3">
        <v>6</v>
      </c>
      <c r="V1821" s="3">
        <v>7</v>
      </c>
      <c r="W1821" s="3">
        <v>-14.3</v>
      </c>
      <c r="X1821" s="32">
        <v>45</v>
      </c>
      <c r="Y1821" s="33">
        <v>53</v>
      </c>
      <c r="Z1821" s="3">
        <v>-14.9</v>
      </c>
      <c r="AA1821" s="3">
        <v>10280.48</v>
      </c>
      <c r="AB1821" s="3">
        <v>12083.4</v>
      </c>
      <c r="AC1821" s="3">
        <v>10280.48</v>
      </c>
      <c r="AD1821" s="3">
        <v>12083.4</v>
      </c>
    </row>
    <row r="1822" spans="1:30" x14ac:dyDescent="0.3">
      <c r="A1822" s="3" t="s">
        <v>5054</v>
      </c>
      <c r="B1822" s="4">
        <v>12461</v>
      </c>
      <c r="C1822" s="4">
        <v>54</v>
      </c>
      <c r="D1822" s="4" t="s">
        <v>25</v>
      </c>
      <c r="E1822" s="5" t="s">
        <v>45</v>
      </c>
      <c r="F1822" s="3" t="s">
        <v>5055</v>
      </c>
      <c r="G1822" s="4" t="s">
        <v>86</v>
      </c>
      <c r="H1822" s="3" t="s">
        <v>896</v>
      </c>
      <c r="I1822" s="3" t="s">
        <v>257</v>
      </c>
      <c r="J1822" s="3" t="s">
        <v>89</v>
      </c>
      <c r="K1822" s="3" t="s">
        <v>89</v>
      </c>
      <c r="L1822" s="6" t="s">
        <v>257</v>
      </c>
      <c r="M1822" s="3" t="s">
        <v>258</v>
      </c>
      <c r="N1822" s="3" t="s">
        <v>5056</v>
      </c>
      <c r="O1822" s="3" t="s">
        <v>178</v>
      </c>
      <c r="P1822" s="3" t="s">
        <v>49</v>
      </c>
      <c r="Q1822" s="3" t="s">
        <v>50</v>
      </c>
      <c r="R1822" s="3">
        <v>5</v>
      </c>
      <c r="S1822" s="3">
        <v>3</v>
      </c>
      <c r="T1822" s="3">
        <v>60</v>
      </c>
      <c r="U1822" s="3">
        <v>15</v>
      </c>
      <c r="V1822" s="3">
        <v>13</v>
      </c>
      <c r="W1822" s="3">
        <v>21.1</v>
      </c>
      <c r="X1822" s="32">
        <v>71</v>
      </c>
      <c r="Y1822" s="33">
        <v>69</v>
      </c>
      <c r="Z1822" s="3">
        <v>2.9</v>
      </c>
      <c r="AA1822" s="3">
        <v>10272</v>
      </c>
      <c r="AB1822" s="3">
        <v>9984</v>
      </c>
      <c r="AC1822" s="3">
        <v>10272</v>
      </c>
      <c r="AD1822" s="3">
        <v>9984</v>
      </c>
    </row>
    <row r="1823" spans="1:30" x14ac:dyDescent="0.3">
      <c r="A1823" s="3" t="s">
        <v>5057</v>
      </c>
      <c r="B1823" s="4">
        <v>4982</v>
      </c>
      <c r="C1823" s="4">
        <v>13</v>
      </c>
      <c r="D1823" s="4" t="s">
        <v>25</v>
      </c>
      <c r="E1823" s="5" t="s">
        <v>45</v>
      </c>
      <c r="F1823" s="3" t="s">
        <v>5058</v>
      </c>
      <c r="G1823" s="4" t="s">
        <v>86</v>
      </c>
      <c r="H1823" s="3" t="s">
        <v>900</v>
      </c>
      <c r="I1823" s="3" t="s">
        <v>240</v>
      </c>
      <c r="J1823" s="3" t="s">
        <v>146</v>
      </c>
      <c r="K1823" s="3" t="s">
        <v>146</v>
      </c>
      <c r="L1823" s="6" t="s">
        <v>240</v>
      </c>
      <c r="M1823" s="3" t="s">
        <v>241</v>
      </c>
      <c r="N1823" s="3" t="s">
        <v>5059</v>
      </c>
      <c r="O1823" s="3" t="s">
        <v>178</v>
      </c>
      <c r="P1823" s="3" t="s">
        <v>397</v>
      </c>
      <c r="Q1823" s="3" t="s">
        <v>31</v>
      </c>
      <c r="R1823" s="3">
        <v>2</v>
      </c>
      <c r="S1823" s="3">
        <v>2</v>
      </c>
      <c r="T1823" s="3">
        <v>0</v>
      </c>
      <c r="U1823" s="3">
        <v>4</v>
      </c>
      <c r="V1823" s="3">
        <v>2</v>
      </c>
      <c r="W1823" s="3">
        <v>100</v>
      </c>
      <c r="X1823" s="32">
        <v>21</v>
      </c>
      <c r="Y1823" s="33">
        <v>19</v>
      </c>
      <c r="Z1823" s="3">
        <v>10.5</v>
      </c>
      <c r="AA1823" s="3">
        <v>10271.52</v>
      </c>
      <c r="AB1823" s="3">
        <v>9181.56</v>
      </c>
      <c r="AC1823" s="3">
        <v>10271.52</v>
      </c>
      <c r="AD1823" s="3">
        <v>9181.56</v>
      </c>
    </row>
    <row r="1824" spans="1:30" x14ac:dyDescent="0.3">
      <c r="A1824" s="3" t="s">
        <v>5060</v>
      </c>
      <c r="B1824" s="4">
        <v>88300</v>
      </c>
      <c r="C1824" s="4">
        <v>18</v>
      </c>
      <c r="D1824" s="4" t="s">
        <v>25</v>
      </c>
      <c r="E1824" s="5" t="s">
        <v>45</v>
      </c>
      <c r="F1824" s="3" t="s">
        <v>5061</v>
      </c>
      <c r="G1824" s="4" t="s">
        <v>86</v>
      </c>
      <c r="H1824" s="3" t="s">
        <v>245</v>
      </c>
      <c r="I1824" s="3" t="s">
        <v>245</v>
      </c>
      <c r="J1824" s="3" t="s">
        <v>146</v>
      </c>
      <c r="K1824" s="3" t="s">
        <v>146</v>
      </c>
      <c r="L1824" s="6" t="s">
        <v>245</v>
      </c>
      <c r="M1824" s="3" t="s">
        <v>246</v>
      </c>
      <c r="N1824" s="3" t="s">
        <v>5062</v>
      </c>
      <c r="O1824" s="3" t="s">
        <v>248</v>
      </c>
      <c r="P1824" s="3" t="s">
        <v>249</v>
      </c>
      <c r="Q1824" s="3" t="s">
        <v>31</v>
      </c>
      <c r="R1824" s="3">
        <v>1</v>
      </c>
      <c r="S1824" s="3">
        <v>1</v>
      </c>
      <c r="T1824" s="3">
        <v>50</v>
      </c>
      <c r="U1824" s="3">
        <v>2</v>
      </c>
      <c r="V1824" s="3">
        <v>2</v>
      </c>
      <c r="W1824" s="3">
        <v>12.5</v>
      </c>
      <c r="X1824" s="32">
        <v>6</v>
      </c>
      <c r="Y1824" s="33">
        <v>8</v>
      </c>
      <c r="Z1824" s="3">
        <v>-20.399999999999999</v>
      </c>
      <c r="AA1824" s="3">
        <v>10255.66</v>
      </c>
      <c r="AB1824" s="3">
        <v>12588.87</v>
      </c>
      <c r="AC1824" s="3">
        <v>10255.66</v>
      </c>
      <c r="AD1824" s="3">
        <v>12888.87</v>
      </c>
    </row>
    <row r="1825" spans="1:30" x14ac:dyDescent="0.3">
      <c r="A1825" s="3" t="s">
        <v>5063</v>
      </c>
      <c r="B1825" s="4">
        <v>21946</v>
      </c>
      <c r="C1825" s="4">
        <v>32</v>
      </c>
      <c r="D1825" s="4" t="s">
        <v>25</v>
      </c>
      <c r="E1825" s="5" t="s">
        <v>45</v>
      </c>
      <c r="F1825" s="3" t="s">
        <v>5064</v>
      </c>
      <c r="G1825" s="4" t="s">
        <v>86</v>
      </c>
      <c r="H1825" s="3" t="s">
        <v>758</v>
      </c>
      <c r="I1825" s="3" t="s">
        <v>175</v>
      </c>
      <c r="J1825" s="3" t="s">
        <v>146</v>
      </c>
      <c r="K1825" s="3" t="s">
        <v>146</v>
      </c>
      <c r="L1825" s="6" t="s">
        <v>175</v>
      </c>
      <c r="M1825" s="3" t="s">
        <v>176</v>
      </c>
      <c r="N1825" s="3" t="s">
        <v>5065</v>
      </c>
      <c r="O1825" s="3" t="s">
        <v>178</v>
      </c>
      <c r="P1825" s="3" t="s">
        <v>161</v>
      </c>
      <c r="Q1825" s="3" t="s">
        <v>31</v>
      </c>
      <c r="R1825" s="3">
        <v>2</v>
      </c>
      <c r="S1825" s="3">
        <v>2</v>
      </c>
      <c r="T1825" s="3">
        <v>14.3</v>
      </c>
      <c r="U1825" s="3">
        <v>3</v>
      </c>
      <c r="V1825" s="3">
        <v>6</v>
      </c>
      <c r="W1825" s="3">
        <v>-52.6</v>
      </c>
      <c r="X1825" s="32">
        <v>21</v>
      </c>
      <c r="Y1825" s="33">
        <v>18</v>
      </c>
      <c r="Z1825" s="3">
        <v>18.2</v>
      </c>
      <c r="AA1825" s="3">
        <v>10240.89</v>
      </c>
      <c r="AB1825" s="3">
        <v>8545.02</v>
      </c>
      <c r="AC1825" s="3">
        <v>10240.89</v>
      </c>
      <c r="AD1825" s="3">
        <v>8545.02</v>
      </c>
    </row>
    <row r="1826" spans="1:30" x14ac:dyDescent="0.3">
      <c r="A1826" s="3" t="s">
        <v>5066</v>
      </c>
      <c r="B1826" s="4">
        <v>73138</v>
      </c>
      <c r="C1826" s="4">
        <v>40</v>
      </c>
      <c r="D1826" s="4" t="s">
        <v>25</v>
      </c>
      <c r="E1826" s="5" t="s">
        <v>45</v>
      </c>
      <c r="F1826" s="3" t="s">
        <v>5067</v>
      </c>
      <c r="G1826" s="4" t="s">
        <v>86</v>
      </c>
      <c r="H1826" s="3" t="s">
        <v>54</v>
      </c>
      <c r="I1826" s="3" t="s">
        <v>191</v>
      </c>
      <c r="J1826" s="3" t="s">
        <v>89</v>
      </c>
      <c r="K1826" s="3" t="s">
        <v>89</v>
      </c>
      <c r="L1826" s="6" t="s">
        <v>191</v>
      </c>
      <c r="M1826" s="3" t="s">
        <v>473</v>
      </c>
      <c r="N1826" s="3" t="s">
        <v>5068</v>
      </c>
      <c r="O1826" s="3" t="s">
        <v>92</v>
      </c>
      <c r="P1826" s="3" t="s">
        <v>194</v>
      </c>
      <c r="Q1826" s="3" t="s">
        <v>60</v>
      </c>
      <c r="R1826" s="3">
        <v>8</v>
      </c>
      <c r="S1826" s="3">
        <v>8</v>
      </c>
      <c r="T1826" s="3">
        <v>0</v>
      </c>
      <c r="U1826" s="3">
        <v>32</v>
      </c>
      <c r="V1826" s="3">
        <v>32</v>
      </c>
      <c r="W1826" s="3">
        <v>1.2</v>
      </c>
      <c r="X1826" s="32">
        <v>151</v>
      </c>
      <c r="Y1826" s="33">
        <v>140</v>
      </c>
      <c r="Z1826" s="3">
        <v>7.5</v>
      </c>
      <c r="AA1826" s="3">
        <v>10232.280000000001</v>
      </c>
      <c r="AB1826" s="3">
        <v>9518.4</v>
      </c>
      <c r="AC1826" s="3">
        <v>10232.280000000001</v>
      </c>
      <c r="AD1826" s="3">
        <v>9518.4</v>
      </c>
    </row>
    <row r="1827" spans="1:30" x14ac:dyDescent="0.3">
      <c r="A1827" s="3" t="s">
        <v>5069</v>
      </c>
      <c r="B1827" s="4">
        <v>65896</v>
      </c>
      <c r="C1827" s="4">
        <v>76</v>
      </c>
      <c r="D1827" s="4" t="s">
        <v>25</v>
      </c>
      <c r="E1827" s="5" t="s">
        <v>45</v>
      </c>
      <c r="F1827" s="3" t="s">
        <v>5070</v>
      </c>
      <c r="G1827" s="4" t="s">
        <v>86</v>
      </c>
      <c r="H1827" s="3" t="s">
        <v>54</v>
      </c>
      <c r="I1827" s="3" t="s">
        <v>191</v>
      </c>
      <c r="J1827" s="3" t="s">
        <v>132</v>
      </c>
      <c r="K1827" s="3" t="s">
        <v>132</v>
      </c>
      <c r="L1827" s="6" t="s">
        <v>191</v>
      </c>
      <c r="M1827" s="3" t="s">
        <v>211</v>
      </c>
      <c r="N1827" s="3" t="s">
        <v>5071</v>
      </c>
      <c r="O1827" s="3" t="s">
        <v>92</v>
      </c>
      <c r="P1827" s="3" t="s">
        <v>59</v>
      </c>
      <c r="Q1827" s="3" t="s">
        <v>60</v>
      </c>
      <c r="R1827" s="3">
        <v>5</v>
      </c>
      <c r="S1827" s="3">
        <v>4</v>
      </c>
      <c r="T1827" s="3">
        <v>42.9</v>
      </c>
      <c r="U1827" s="3">
        <v>11</v>
      </c>
      <c r="V1827" s="3">
        <v>10</v>
      </c>
      <c r="W1827" s="3">
        <v>12.8</v>
      </c>
      <c r="X1827" s="32">
        <v>58</v>
      </c>
      <c r="Y1827" s="33">
        <v>58</v>
      </c>
      <c r="Z1827" s="3">
        <v>0.4</v>
      </c>
      <c r="AA1827" s="3">
        <v>10232.16</v>
      </c>
      <c r="AB1827" s="3">
        <v>9905.85</v>
      </c>
      <c r="AC1827" s="3">
        <v>10232.16</v>
      </c>
      <c r="AD1827" s="3">
        <v>9905.85</v>
      </c>
    </row>
    <row r="1828" spans="1:30" x14ac:dyDescent="0.3">
      <c r="A1828" s="3" t="s">
        <v>5072</v>
      </c>
      <c r="B1828" s="4">
        <v>36384</v>
      </c>
      <c r="C1828" s="4">
        <v>28</v>
      </c>
      <c r="D1828" s="4" t="s">
        <v>25</v>
      </c>
      <c r="E1828" s="5" t="s">
        <v>45</v>
      </c>
      <c r="F1828" s="3" t="s">
        <v>5073</v>
      </c>
      <c r="G1828" s="4" t="s">
        <v>86</v>
      </c>
      <c r="H1828" s="3" t="s">
        <v>252</v>
      </c>
      <c r="I1828" s="3" t="s">
        <v>252</v>
      </c>
      <c r="J1828" s="3" t="s">
        <v>132</v>
      </c>
      <c r="K1828" s="3" t="s">
        <v>89</v>
      </c>
      <c r="L1828" s="6" t="s">
        <v>252</v>
      </c>
      <c r="M1828" s="3" t="s">
        <v>184</v>
      </c>
      <c r="N1828" s="3" t="s">
        <v>5074</v>
      </c>
      <c r="O1828" s="3" t="s">
        <v>311</v>
      </c>
      <c r="P1828" s="3" t="s">
        <v>128</v>
      </c>
      <c r="Q1828" s="3" t="s">
        <v>60</v>
      </c>
      <c r="R1828" s="3">
        <v>6</v>
      </c>
      <c r="S1828" s="3">
        <v>4</v>
      </c>
      <c r="T1828" s="3">
        <v>50</v>
      </c>
      <c r="U1828" s="3">
        <v>20</v>
      </c>
      <c r="V1828" s="3">
        <v>19</v>
      </c>
      <c r="W1828" s="3">
        <v>5.3</v>
      </c>
      <c r="X1828" s="32">
        <v>80</v>
      </c>
      <c r="Y1828" s="33">
        <v>94</v>
      </c>
      <c r="Z1828" s="3">
        <v>-14.9</v>
      </c>
      <c r="AA1828" s="3">
        <v>10230.120000000001</v>
      </c>
      <c r="AB1828" s="3">
        <v>12476.88</v>
      </c>
      <c r="AC1828" s="3">
        <v>12182.4</v>
      </c>
      <c r="AD1828" s="3">
        <v>14314.32</v>
      </c>
    </row>
    <row r="1829" spans="1:30" x14ac:dyDescent="0.3">
      <c r="A1829" s="3" t="s">
        <v>851</v>
      </c>
      <c r="B1829" s="4">
        <v>86904</v>
      </c>
      <c r="C1829" s="4">
        <v>76</v>
      </c>
      <c r="D1829" s="4" t="s">
        <v>25</v>
      </c>
      <c r="E1829" s="5">
        <v>43081</v>
      </c>
      <c r="F1829" s="3" t="s">
        <v>852</v>
      </c>
      <c r="G1829" s="4" t="s">
        <v>86</v>
      </c>
      <c r="H1829" s="3" t="s">
        <v>831</v>
      </c>
      <c r="I1829" s="3" t="s">
        <v>175</v>
      </c>
      <c r="J1829" s="3" t="s">
        <v>132</v>
      </c>
      <c r="K1829" s="3" t="s">
        <v>132</v>
      </c>
      <c r="L1829" s="6" t="s">
        <v>175</v>
      </c>
      <c r="M1829" s="3" t="s">
        <v>184</v>
      </c>
      <c r="N1829" s="3" t="s">
        <v>853</v>
      </c>
      <c r="O1829" s="3" t="s">
        <v>92</v>
      </c>
      <c r="P1829" s="3" t="s">
        <v>44</v>
      </c>
      <c r="Q1829" s="3" t="s">
        <v>31</v>
      </c>
      <c r="R1829" s="3">
        <v>1</v>
      </c>
      <c r="U1829" s="3">
        <v>3</v>
      </c>
      <c r="X1829" s="32">
        <v>43</v>
      </c>
      <c r="Y1829" s="33"/>
      <c r="AA1829" s="3">
        <v>10198.799999999999</v>
      </c>
      <c r="AC1829" s="3">
        <v>10309.68</v>
      </c>
    </row>
    <row r="1830" spans="1:30" x14ac:dyDescent="0.3">
      <c r="A1830" s="3" t="s">
        <v>102</v>
      </c>
      <c r="B1830" s="4">
        <v>52654</v>
      </c>
      <c r="C1830" s="4">
        <v>53</v>
      </c>
      <c r="D1830" s="4" t="s">
        <v>25</v>
      </c>
      <c r="E1830" s="5">
        <v>43157</v>
      </c>
      <c r="F1830" s="3" t="s">
        <v>103</v>
      </c>
      <c r="G1830" s="4" t="s">
        <v>86</v>
      </c>
      <c r="H1830" s="3" t="s">
        <v>87</v>
      </c>
      <c r="I1830" s="3" t="s">
        <v>88</v>
      </c>
      <c r="J1830" s="3" t="s">
        <v>104</v>
      </c>
      <c r="K1830" s="3" t="s">
        <v>104</v>
      </c>
      <c r="L1830" s="6" t="s">
        <v>88</v>
      </c>
      <c r="M1830" s="3" t="s">
        <v>90</v>
      </c>
      <c r="N1830" s="3" t="s">
        <v>105</v>
      </c>
      <c r="O1830" s="3" t="s">
        <v>106</v>
      </c>
      <c r="P1830" s="3" t="s">
        <v>107</v>
      </c>
      <c r="Q1830" s="3" t="s">
        <v>31</v>
      </c>
      <c r="R1830" s="3">
        <v>19</v>
      </c>
      <c r="S1830" s="3">
        <v>4</v>
      </c>
      <c r="T1830" s="3">
        <v>375</v>
      </c>
      <c r="U1830" s="3">
        <v>36</v>
      </c>
      <c r="V1830" s="3">
        <v>15</v>
      </c>
      <c r="W1830" s="3">
        <v>140</v>
      </c>
      <c r="X1830" s="32">
        <v>125</v>
      </c>
      <c r="Y1830" s="33">
        <v>83</v>
      </c>
      <c r="Z1830" s="3">
        <v>50.6</v>
      </c>
      <c r="AA1830" s="3">
        <v>10193.76</v>
      </c>
      <c r="AB1830" s="3">
        <v>7350.48</v>
      </c>
      <c r="AC1830" s="3">
        <v>10355.76</v>
      </c>
      <c r="AD1830" s="3">
        <v>7350.48</v>
      </c>
    </row>
    <row r="1831" spans="1:30" x14ac:dyDescent="0.3">
      <c r="A1831" s="3" t="s">
        <v>2944</v>
      </c>
      <c r="B1831" s="4">
        <v>27371</v>
      </c>
      <c r="C1831" s="4">
        <v>47</v>
      </c>
      <c r="D1831" s="4" t="s">
        <v>25</v>
      </c>
      <c r="E1831" s="5" t="s">
        <v>45</v>
      </c>
      <c r="F1831" s="3" t="s">
        <v>2945</v>
      </c>
      <c r="G1831" s="4" t="s">
        <v>86</v>
      </c>
      <c r="H1831" s="3" t="s">
        <v>812</v>
      </c>
      <c r="I1831" s="3" t="s">
        <v>232</v>
      </c>
      <c r="J1831" s="3" t="s">
        <v>232</v>
      </c>
      <c r="K1831" s="3" t="s">
        <v>132</v>
      </c>
      <c r="L1831" s="6" t="s">
        <v>175</v>
      </c>
      <c r="M1831" s="3" t="s">
        <v>184</v>
      </c>
      <c r="N1831" s="3" t="s">
        <v>2946</v>
      </c>
      <c r="O1831" s="3" t="s">
        <v>92</v>
      </c>
      <c r="P1831" s="3" t="s">
        <v>2907</v>
      </c>
      <c r="Q1831" s="3" t="s">
        <v>31</v>
      </c>
      <c r="R1831" s="3">
        <v>5</v>
      </c>
      <c r="S1831" s="3">
        <v>1</v>
      </c>
      <c r="T1831" s="3">
        <v>400</v>
      </c>
      <c r="U1831" s="3">
        <v>11</v>
      </c>
      <c r="V1831" s="3">
        <v>7</v>
      </c>
      <c r="W1831" s="3">
        <v>53.5</v>
      </c>
      <c r="X1831" s="32">
        <v>47</v>
      </c>
      <c r="Y1831" s="33">
        <v>45</v>
      </c>
      <c r="Z1831" s="3">
        <v>4.4000000000000004</v>
      </c>
      <c r="AA1831" s="3">
        <v>10193.66</v>
      </c>
      <c r="AB1831" s="3">
        <v>9556.42</v>
      </c>
      <c r="AC1831" s="3">
        <v>10476.66</v>
      </c>
      <c r="AD1831" s="3">
        <v>10032.42</v>
      </c>
    </row>
    <row r="1832" spans="1:30" x14ac:dyDescent="0.3">
      <c r="A1832" s="3" t="s">
        <v>354</v>
      </c>
      <c r="B1832" s="4">
        <v>80145</v>
      </c>
      <c r="C1832" s="4">
        <v>59</v>
      </c>
      <c r="D1832" s="4" t="s">
        <v>25</v>
      </c>
      <c r="E1832" s="5" t="s">
        <v>45</v>
      </c>
      <c r="F1832" s="3" t="s">
        <v>355</v>
      </c>
      <c r="G1832" s="4" t="s">
        <v>86</v>
      </c>
      <c r="H1832" s="3" t="s">
        <v>174</v>
      </c>
      <c r="I1832" s="3" t="s">
        <v>191</v>
      </c>
      <c r="J1832" s="3" t="s">
        <v>104</v>
      </c>
      <c r="K1832" s="3" t="s">
        <v>104</v>
      </c>
      <c r="L1832" s="6" t="s">
        <v>191</v>
      </c>
      <c r="M1832" s="3" t="s">
        <v>206</v>
      </c>
      <c r="N1832" s="3" t="s">
        <v>356</v>
      </c>
      <c r="O1832" s="3" t="s">
        <v>92</v>
      </c>
      <c r="P1832" s="3" t="s">
        <v>55</v>
      </c>
      <c r="Q1832" s="3" t="s">
        <v>31</v>
      </c>
      <c r="S1832" s="3">
        <v>1</v>
      </c>
      <c r="T1832" s="3">
        <v>-100</v>
      </c>
      <c r="V1832" s="3">
        <v>1</v>
      </c>
      <c r="W1832" s="3">
        <v>-100</v>
      </c>
      <c r="X1832" s="32">
        <v>104</v>
      </c>
      <c r="Y1832" s="33">
        <v>111</v>
      </c>
      <c r="Z1832" s="3">
        <v>-6.3</v>
      </c>
      <c r="AA1832" s="3">
        <v>10158.719999999999</v>
      </c>
      <c r="AB1832" s="3">
        <v>10842.48</v>
      </c>
      <c r="AC1832" s="3">
        <v>10158.719999999999</v>
      </c>
      <c r="AD1832" s="3">
        <v>10842.48</v>
      </c>
    </row>
    <row r="1833" spans="1:30" x14ac:dyDescent="0.3">
      <c r="A1833" s="3" t="s">
        <v>5075</v>
      </c>
      <c r="B1833" s="4">
        <v>56843</v>
      </c>
      <c r="C1833" s="4">
        <v>79</v>
      </c>
      <c r="D1833" s="4" t="s">
        <v>25</v>
      </c>
      <c r="E1833" s="5" t="s">
        <v>45</v>
      </c>
      <c r="F1833" s="3" t="s">
        <v>5076</v>
      </c>
      <c r="G1833" s="4" t="s">
        <v>86</v>
      </c>
      <c r="H1833" s="3" t="s">
        <v>116</v>
      </c>
      <c r="I1833" s="3" t="s">
        <v>116</v>
      </c>
      <c r="J1833" s="3" t="s">
        <v>116</v>
      </c>
      <c r="K1833" s="3" t="s">
        <v>104</v>
      </c>
      <c r="L1833" s="6" t="s">
        <v>116</v>
      </c>
      <c r="M1833" s="3" t="s">
        <v>989</v>
      </c>
      <c r="N1833" s="3" t="s">
        <v>5077</v>
      </c>
      <c r="O1833" s="3" t="s">
        <v>119</v>
      </c>
      <c r="P1833" s="3" t="s">
        <v>63</v>
      </c>
      <c r="Q1833" s="3" t="s">
        <v>31</v>
      </c>
      <c r="R1833" s="3">
        <v>21</v>
      </c>
      <c r="S1833" s="3">
        <v>21</v>
      </c>
      <c r="T1833" s="3">
        <v>0</v>
      </c>
      <c r="U1833" s="3">
        <v>60</v>
      </c>
      <c r="V1833" s="3">
        <v>57</v>
      </c>
      <c r="W1833" s="3">
        <v>4.0999999999999996</v>
      </c>
      <c r="X1833" s="32">
        <v>165</v>
      </c>
      <c r="Y1833" s="33">
        <v>169</v>
      </c>
      <c r="Z1833" s="3">
        <v>-2.8</v>
      </c>
      <c r="AA1833" s="3">
        <v>10143.540000000001</v>
      </c>
      <c r="AB1833" s="3">
        <v>10431.299999999999</v>
      </c>
      <c r="AC1833" s="3">
        <v>10143.540000000001</v>
      </c>
      <c r="AD1833" s="3">
        <v>10431.299999999999</v>
      </c>
    </row>
    <row r="1834" spans="1:30" x14ac:dyDescent="0.3">
      <c r="A1834" s="3" t="s">
        <v>5078</v>
      </c>
      <c r="B1834" s="4">
        <v>37982</v>
      </c>
      <c r="C1834" s="4">
        <v>45</v>
      </c>
      <c r="D1834" s="4" t="s">
        <v>25</v>
      </c>
      <c r="E1834" s="5" t="s">
        <v>45</v>
      </c>
      <c r="F1834" s="3" t="s">
        <v>5079</v>
      </c>
      <c r="G1834" s="4" t="s">
        <v>86</v>
      </c>
      <c r="H1834" s="3" t="s">
        <v>252</v>
      </c>
      <c r="I1834" s="3" t="s">
        <v>252</v>
      </c>
      <c r="J1834" s="3" t="s">
        <v>89</v>
      </c>
      <c r="K1834" s="3" t="s">
        <v>132</v>
      </c>
      <c r="L1834" s="6" t="s">
        <v>252</v>
      </c>
      <c r="M1834" s="3" t="s">
        <v>154</v>
      </c>
      <c r="N1834" s="3" t="s">
        <v>5080</v>
      </c>
      <c r="O1834" s="3" t="s">
        <v>311</v>
      </c>
      <c r="P1834" s="3" t="s">
        <v>161</v>
      </c>
      <c r="Q1834" s="3" t="s">
        <v>31</v>
      </c>
      <c r="R1834" s="3">
        <v>9</v>
      </c>
      <c r="S1834" s="3">
        <v>4</v>
      </c>
      <c r="T1834" s="3">
        <v>133.30000000000001</v>
      </c>
      <c r="U1834" s="3">
        <v>15</v>
      </c>
      <c r="V1834" s="3">
        <v>9</v>
      </c>
      <c r="W1834" s="3">
        <v>57.1</v>
      </c>
      <c r="X1834" s="16">
        <v>59</v>
      </c>
      <c r="Y1834" s="7">
        <v>51</v>
      </c>
      <c r="Z1834" s="3">
        <v>15.8</v>
      </c>
      <c r="AA1834" s="3">
        <v>10137.6</v>
      </c>
      <c r="AB1834" s="3">
        <v>8755.2000000000007</v>
      </c>
      <c r="AC1834" s="3">
        <v>10137.6</v>
      </c>
      <c r="AD1834" s="3">
        <v>8755.2000000000007</v>
      </c>
    </row>
    <row r="1835" spans="1:30" x14ac:dyDescent="0.3">
      <c r="A1835" s="3" t="s">
        <v>93</v>
      </c>
      <c r="B1835" s="4">
        <v>73776</v>
      </c>
      <c r="C1835" s="4">
        <v>82</v>
      </c>
      <c r="D1835" s="4" t="s">
        <v>25</v>
      </c>
      <c r="E1835" s="5">
        <v>42993</v>
      </c>
      <c r="F1835" s="3" t="s">
        <v>94</v>
      </c>
      <c r="G1835" s="4" t="s">
        <v>86</v>
      </c>
      <c r="H1835" s="3" t="s">
        <v>87</v>
      </c>
      <c r="I1835" s="3" t="s">
        <v>88</v>
      </c>
      <c r="J1835" s="3" t="s">
        <v>89</v>
      </c>
      <c r="K1835" s="3" t="s">
        <v>89</v>
      </c>
      <c r="L1835" s="6" t="s">
        <v>88</v>
      </c>
      <c r="M1835" s="3" t="s">
        <v>90</v>
      </c>
      <c r="N1835" s="3" t="s">
        <v>95</v>
      </c>
      <c r="O1835" s="3" t="s">
        <v>92</v>
      </c>
      <c r="P1835" s="3" t="s">
        <v>26</v>
      </c>
      <c r="Q1835" s="3" t="s">
        <v>27</v>
      </c>
      <c r="R1835" s="3">
        <v>6</v>
      </c>
      <c r="S1835" s="3">
        <v>1</v>
      </c>
      <c r="T1835" s="3">
        <v>500</v>
      </c>
      <c r="U1835" s="3">
        <v>20</v>
      </c>
      <c r="V1835" s="3">
        <v>72</v>
      </c>
      <c r="W1835" s="3">
        <v>-71.900000000000006</v>
      </c>
      <c r="X1835" s="32">
        <v>79</v>
      </c>
      <c r="Y1835" s="33">
        <v>72</v>
      </c>
      <c r="Z1835" s="3">
        <v>9.6</v>
      </c>
      <c r="AA1835" s="3">
        <v>10120.35</v>
      </c>
      <c r="AB1835" s="3">
        <v>9234</v>
      </c>
      <c r="AC1835" s="3">
        <v>10120.35</v>
      </c>
      <c r="AD1835" s="3">
        <v>9234</v>
      </c>
    </row>
    <row r="1836" spans="1:30" x14ac:dyDescent="0.3">
      <c r="A1836" s="3" t="s">
        <v>5081</v>
      </c>
      <c r="B1836" s="4">
        <v>27120</v>
      </c>
      <c r="C1836" s="4">
        <v>33</v>
      </c>
      <c r="D1836" s="4" t="s">
        <v>25</v>
      </c>
      <c r="E1836" s="5" t="s">
        <v>45</v>
      </c>
      <c r="F1836" s="3" t="s">
        <v>5082</v>
      </c>
      <c r="G1836" s="4" t="s">
        <v>86</v>
      </c>
      <c r="H1836" s="3" t="s">
        <v>735</v>
      </c>
      <c r="I1836" s="3" t="s">
        <v>736</v>
      </c>
      <c r="J1836" s="3" t="s">
        <v>736</v>
      </c>
      <c r="K1836" s="3" t="s">
        <v>132</v>
      </c>
      <c r="L1836" s="6" t="s">
        <v>175</v>
      </c>
      <c r="M1836" s="3" t="s">
        <v>176</v>
      </c>
      <c r="N1836" s="3" t="s">
        <v>5083</v>
      </c>
      <c r="O1836" s="3" t="s">
        <v>178</v>
      </c>
      <c r="P1836" s="3" t="s">
        <v>161</v>
      </c>
      <c r="Q1836" s="3" t="s">
        <v>31</v>
      </c>
      <c r="R1836" s="3">
        <v>2</v>
      </c>
      <c r="S1836" s="3">
        <v>1</v>
      </c>
      <c r="T1836" s="3">
        <v>100</v>
      </c>
      <c r="U1836" s="3">
        <v>8</v>
      </c>
      <c r="V1836" s="3">
        <v>5</v>
      </c>
      <c r="W1836" s="3">
        <v>60</v>
      </c>
      <c r="X1836" s="32">
        <v>51</v>
      </c>
      <c r="Y1836" s="33">
        <v>41</v>
      </c>
      <c r="Z1836" s="3">
        <v>25</v>
      </c>
      <c r="AA1836" s="3">
        <v>10061.4</v>
      </c>
      <c r="AB1836" s="3">
        <v>8049.12</v>
      </c>
      <c r="AC1836" s="3">
        <v>10061.4</v>
      </c>
      <c r="AD1836" s="3">
        <v>8049.12</v>
      </c>
    </row>
    <row r="1837" spans="1:30" x14ac:dyDescent="0.3">
      <c r="A1837" s="3" t="s">
        <v>5084</v>
      </c>
      <c r="B1837" s="4">
        <v>73140</v>
      </c>
      <c r="C1837" s="4">
        <v>52</v>
      </c>
      <c r="D1837" s="4" t="s">
        <v>25</v>
      </c>
      <c r="E1837" s="5" t="s">
        <v>45</v>
      </c>
      <c r="F1837" s="3" t="s">
        <v>5085</v>
      </c>
      <c r="G1837" s="4" t="s">
        <v>86</v>
      </c>
      <c r="H1837" s="3" t="s">
        <v>54</v>
      </c>
      <c r="I1837" s="3" t="s">
        <v>191</v>
      </c>
      <c r="J1837" s="3" t="s">
        <v>89</v>
      </c>
      <c r="K1837" s="3" t="s">
        <v>89</v>
      </c>
      <c r="L1837" s="6" t="s">
        <v>191</v>
      </c>
      <c r="M1837" s="3" t="s">
        <v>211</v>
      </c>
      <c r="N1837" s="3" t="s">
        <v>5086</v>
      </c>
      <c r="O1837" s="3" t="s">
        <v>92</v>
      </c>
      <c r="P1837" s="3" t="s">
        <v>194</v>
      </c>
      <c r="Q1837" s="3" t="s">
        <v>60</v>
      </c>
      <c r="R1837" s="3">
        <v>2</v>
      </c>
      <c r="S1837" s="3">
        <v>6</v>
      </c>
      <c r="T1837" s="3">
        <v>-66.7</v>
      </c>
      <c r="U1837" s="3">
        <v>12</v>
      </c>
      <c r="V1837" s="3">
        <v>12</v>
      </c>
      <c r="W1837" s="3">
        <v>0</v>
      </c>
      <c r="X1837" s="32">
        <v>79</v>
      </c>
      <c r="Y1837" s="33">
        <v>94</v>
      </c>
      <c r="Z1837" s="3">
        <v>-16.399999999999999</v>
      </c>
      <c r="AA1837" s="3">
        <v>10054.85</v>
      </c>
      <c r="AB1837" s="3">
        <v>11811.6</v>
      </c>
      <c r="AC1837" s="3">
        <v>10325.85</v>
      </c>
      <c r="AD1837" s="3">
        <v>12351.6</v>
      </c>
    </row>
    <row r="1838" spans="1:30" x14ac:dyDescent="0.3">
      <c r="A1838" s="3" t="s">
        <v>189</v>
      </c>
      <c r="B1838" s="4">
        <v>57065</v>
      </c>
      <c r="C1838" s="4">
        <v>66</v>
      </c>
      <c r="D1838" s="4" t="s">
        <v>25</v>
      </c>
      <c r="E1838" s="5">
        <v>42970</v>
      </c>
      <c r="F1838" s="3" t="s">
        <v>190</v>
      </c>
      <c r="G1838" s="4" t="s">
        <v>86</v>
      </c>
      <c r="H1838" s="3" t="s">
        <v>174</v>
      </c>
      <c r="I1838" s="3" t="s">
        <v>191</v>
      </c>
      <c r="J1838" s="3" t="s">
        <v>104</v>
      </c>
      <c r="K1838" s="3" t="s">
        <v>104</v>
      </c>
      <c r="L1838" s="6" t="s">
        <v>116</v>
      </c>
      <c r="M1838" s="3" t="s">
        <v>192</v>
      </c>
      <c r="N1838" s="3" t="s">
        <v>193</v>
      </c>
      <c r="O1838" s="3" t="s">
        <v>119</v>
      </c>
      <c r="P1838" s="3" t="s">
        <v>194</v>
      </c>
      <c r="Q1838" s="3" t="s">
        <v>60</v>
      </c>
      <c r="X1838" s="32">
        <v>163</v>
      </c>
      <c r="Y1838" s="33">
        <v>117</v>
      </c>
      <c r="Z1838" s="3">
        <v>39.5</v>
      </c>
      <c r="AA1838" s="3">
        <v>10035.629999999999</v>
      </c>
      <c r="AB1838" s="3">
        <v>7194</v>
      </c>
      <c r="AC1838" s="3">
        <v>10035.629999999999</v>
      </c>
      <c r="AD1838" s="3">
        <v>7194</v>
      </c>
    </row>
    <row r="1839" spans="1:30" x14ac:dyDescent="0.3">
      <c r="A1839" s="3" t="s">
        <v>5087</v>
      </c>
      <c r="B1839" s="4">
        <v>45097</v>
      </c>
      <c r="C1839" s="4">
        <v>45</v>
      </c>
      <c r="D1839" s="4" t="s">
        <v>25</v>
      </c>
      <c r="E1839" s="5" t="s">
        <v>45</v>
      </c>
      <c r="F1839" s="3" t="s">
        <v>5088</v>
      </c>
      <c r="G1839" s="4" t="s">
        <v>86</v>
      </c>
      <c r="H1839" s="3" t="s">
        <v>299</v>
      </c>
      <c r="I1839" s="3" t="s">
        <v>299</v>
      </c>
      <c r="J1839" s="3" t="s">
        <v>104</v>
      </c>
      <c r="K1839" s="3" t="s">
        <v>104</v>
      </c>
      <c r="L1839" s="6" t="s">
        <v>299</v>
      </c>
      <c r="M1839" s="3" t="s">
        <v>445</v>
      </c>
      <c r="N1839" s="3" t="s">
        <v>5089</v>
      </c>
      <c r="O1839" s="3" t="s">
        <v>301</v>
      </c>
      <c r="P1839" s="3" t="s">
        <v>421</v>
      </c>
      <c r="Q1839" s="3" t="s">
        <v>27</v>
      </c>
      <c r="R1839" s="3">
        <v>13</v>
      </c>
      <c r="S1839" s="3">
        <v>15</v>
      </c>
      <c r="T1839" s="3">
        <v>-9.1</v>
      </c>
      <c r="U1839" s="3">
        <v>33</v>
      </c>
      <c r="V1839" s="3">
        <v>37</v>
      </c>
      <c r="W1839" s="3">
        <v>-10.7</v>
      </c>
      <c r="X1839" s="32">
        <v>150</v>
      </c>
      <c r="Y1839" s="33">
        <v>124</v>
      </c>
      <c r="Z1839" s="3">
        <v>21</v>
      </c>
      <c r="AA1839" s="3">
        <v>10001.280000000001</v>
      </c>
      <c r="AB1839" s="3">
        <v>8264.16</v>
      </c>
      <c r="AC1839" s="3">
        <v>10337.280000000001</v>
      </c>
      <c r="AD1839" s="3">
        <v>8540.16</v>
      </c>
    </row>
    <row r="1840" spans="1:30" x14ac:dyDescent="0.3">
      <c r="A1840" s="3" t="s">
        <v>776</v>
      </c>
      <c r="B1840" s="4">
        <v>22178</v>
      </c>
      <c r="C1840" s="4">
        <v>31</v>
      </c>
      <c r="D1840" s="4" t="s">
        <v>25</v>
      </c>
      <c r="E1840" s="5">
        <v>42997</v>
      </c>
      <c r="F1840" s="3" t="s">
        <v>777</v>
      </c>
      <c r="G1840" s="4" t="s">
        <v>86</v>
      </c>
      <c r="H1840" s="3" t="s">
        <v>758</v>
      </c>
      <c r="I1840" s="3" t="s">
        <v>175</v>
      </c>
      <c r="J1840" s="3" t="s">
        <v>146</v>
      </c>
      <c r="K1840" s="3" t="s">
        <v>146</v>
      </c>
      <c r="L1840" s="6" t="s">
        <v>175</v>
      </c>
      <c r="M1840" s="3" t="s">
        <v>176</v>
      </c>
      <c r="N1840" s="3" t="s">
        <v>778</v>
      </c>
      <c r="O1840" s="3" t="s">
        <v>178</v>
      </c>
      <c r="P1840" s="3" t="s">
        <v>161</v>
      </c>
      <c r="Q1840" s="3" t="s">
        <v>31</v>
      </c>
      <c r="R1840" s="3">
        <v>1</v>
      </c>
      <c r="S1840" s="3">
        <v>1</v>
      </c>
      <c r="T1840" s="3">
        <v>0</v>
      </c>
      <c r="U1840" s="3">
        <v>3</v>
      </c>
      <c r="V1840" s="3">
        <v>26</v>
      </c>
      <c r="W1840" s="3">
        <v>-88.2</v>
      </c>
      <c r="X1840" s="32">
        <v>21</v>
      </c>
      <c r="Y1840" s="33">
        <v>51</v>
      </c>
      <c r="Z1840" s="3">
        <v>-59.4</v>
      </c>
      <c r="AA1840" s="3">
        <v>9980.2199999999993</v>
      </c>
      <c r="AB1840" s="3">
        <v>24585.42</v>
      </c>
      <c r="AC1840" s="3">
        <v>9980.2199999999993</v>
      </c>
      <c r="AD1840" s="3">
        <v>24585.42</v>
      </c>
    </row>
    <row r="1841" spans="1:30" x14ac:dyDescent="0.3">
      <c r="A1841" s="3" t="s">
        <v>5090</v>
      </c>
      <c r="B1841" s="4">
        <v>19116</v>
      </c>
      <c r="C1841" s="4">
        <v>45</v>
      </c>
      <c r="D1841" s="4" t="s">
        <v>25</v>
      </c>
      <c r="E1841" s="5" t="s">
        <v>45</v>
      </c>
      <c r="F1841" s="3" t="s">
        <v>5091</v>
      </c>
      <c r="G1841" s="4" t="s">
        <v>86</v>
      </c>
      <c r="H1841" s="3" t="s">
        <v>758</v>
      </c>
      <c r="I1841" s="3" t="s">
        <v>175</v>
      </c>
      <c r="J1841" s="3" t="s">
        <v>146</v>
      </c>
      <c r="K1841" s="3" t="s">
        <v>146</v>
      </c>
      <c r="L1841" s="6" t="s">
        <v>175</v>
      </c>
      <c r="M1841" s="3" t="s">
        <v>176</v>
      </c>
      <c r="N1841" s="3" t="s">
        <v>5092</v>
      </c>
      <c r="O1841" s="3" t="s">
        <v>178</v>
      </c>
      <c r="P1841" s="3" t="s">
        <v>57</v>
      </c>
      <c r="Q1841" s="3" t="s">
        <v>31</v>
      </c>
      <c r="R1841" s="3">
        <v>1</v>
      </c>
      <c r="S1841" s="3">
        <v>2</v>
      </c>
      <c r="T1841" s="3">
        <v>-33.299999999999997</v>
      </c>
      <c r="U1841" s="3">
        <v>4</v>
      </c>
      <c r="V1841" s="3">
        <v>5</v>
      </c>
      <c r="W1841" s="3">
        <v>-11.1</v>
      </c>
      <c r="X1841" s="32">
        <v>27</v>
      </c>
      <c r="Y1841" s="33">
        <v>29</v>
      </c>
      <c r="Z1841" s="3">
        <v>-5.3</v>
      </c>
      <c r="AA1841" s="3">
        <v>9969.48</v>
      </c>
      <c r="AB1841" s="3">
        <v>10523.34</v>
      </c>
      <c r="AC1841" s="3">
        <v>9969.48</v>
      </c>
      <c r="AD1841" s="3">
        <v>10523.34</v>
      </c>
    </row>
    <row r="1842" spans="1:30" x14ac:dyDescent="0.3">
      <c r="A1842" s="3" t="s">
        <v>5093</v>
      </c>
      <c r="B1842" s="4">
        <v>33773</v>
      </c>
      <c r="C1842" s="4">
        <v>38</v>
      </c>
      <c r="D1842" s="4" t="s">
        <v>25</v>
      </c>
      <c r="E1842" s="5" t="s">
        <v>45</v>
      </c>
      <c r="F1842" s="3" t="s">
        <v>5094</v>
      </c>
      <c r="G1842" s="4" t="s">
        <v>86</v>
      </c>
      <c r="H1842" s="3" t="s">
        <v>252</v>
      </c>
      <c r="I1842" s="3" t="s">
        <v>252</v>
      </c>
      <c r="J1842" s="3" t="s">
        <v>132</v>
      </c>
      <c r="K1842" s="3" t="s">
        <v>89</v>
      </c>
      <c r="L1842" s="6" t="s">
        <v>252</v>
      </c>
      <c r="M1842" s="3" t="s">
        <v>184</v>
      </c>
      <c r="N1842" s="3" t="s">
        <v>5095</v>
      </c>
      <c r="O1842" s="3" t="s">
        <v>311</v>
      </c>
      <c r="P1842" s="3" t="s">
        <v>128</v>
      </c>
      <c r="Q1842" s="3" t="s">
        <v>60</v>
      </c>
      <c r="R1842" s="3">
        <v>3</v>
      </c>
      <c r="S1842" s="3">
        <v>3</v>
      </c>
      <c r="T1842" s="3">
        <v>0</v>
      </c>
      <c r="U1842" s="3">
        <v>22</v>
      </c>
      <c r="V1842" s="3">
        <v>21</v>
      </c>
      <c r="W1842" s="3">
        <v>6</v>
      </c>
      <c r="X1842" s="32">
        <v>82</v>
      </c>
      <c r="Y1842" s="33">
        <v>88</v>
      </c>
      <c r="Z1842" s="3">
        <v>-7</v>
      </c>
      <c r="AA1842" s="3">
        <v>9951.26</v>
      </c>
      <c r="AB1842" s="3">
        <v>11276.31</v>
      </c>
      <c r="AC1842" s="3">
        <v>12423.51</v>
      </c>
      <c r="AD1842" s="3">
        <v>13362.57</v>
      </c>
    </row>
    <row r="1843" spans="1:30" x14ac:dyDescent="0.3">
      <c r="A1843" s="3" t="s">
        <v>5096</v>
      </c>
      <c r="B1843" s="4">
        <v>22120</v>
      </c>
      <c r="C1843" s="4">
        <v>63</v>
      </c>
      <c r="D1843" s="4" t="s">
        <v>25</v>
      </c>
      <c r="E1843" s="5">
        <v>42796</v>
      </c>
      <c r="F1843" s="3" t="s">
        <v>5097</v>
      </c>
      <c r="G1843" s="4" t="s">
        <v>86</v>
      </c>
      <c r="H1843" s="3" t="s">
        <v>758</v>
      </c>
      <c r="I1843" s="3" t="s">
        <v>175</v>
      </c>
      <c r="J1843" s="3" t="s">
        <v>132</v>
      </c>
      <c r="K1843" s="3" t="s">
        <v>132</v>
      </c>
      <c r="L1843" s="6" t="s">
        <v>175</v>
      </c>
      <c r="M1843" s="3" t="s">
        <v>176</v>
      </c>
      <c r="N1843" s="3" t="s">
        <v>5098</v>
      </c>
      <c r="O1843" s="3" t="s">
        <v>178</v>
      </c>
      <c r="P1843" s="3" t="s">
        <v>161</v>
      </c>
      <c r="Q1843" s="3" t="s">
        <v>31</v>
      </c>
      <c r="R1843" s="3">
        <v>4</v>
      </c>
      <c r="S1843" s="3">
        <v>2</v>
      </c>
      <c r="T1843" s="3">
        <v>133.30000000000001</v>
      </c>
      <c r="U1843" s="3">
        <v>9</v>
      </c>
      <c r="V1843" s="3">
        <v>7</v>
      </c>
      <c r="W1843" s="3">
        <v>38.5</v>
      </c>
      <c r="X1843" s="32">
        <v>52</v>
      </c>
      <c r="Y1843" s="33">
        <v>52</v>
      </c>
      <c r="Z1843" s="3">
        <v>0.4</v>
      </c>
      <c r="AA1843" s="3">
        <v>9888.7099999999991</v>
      </c>
      <c r="AB1843" s="3">
        <v>9849.06</v>
      </c>
      <c r="AC1843" s="3">
        <v>9888.7099999999991</v>
      </c>
      <c r="AD1843" s="3">
        <v>9849.06</v>
      </c>
    </row>
    <row r="1844" spans="1:30" x14ac:dyDescent="0.3">
      <c r="A1844" s="3" t="s">
        <v>475</v>
      </c>
      <c r="B1844" s="4">
        <v>66521</v>
      </c>
      <c r="C1844" s="4">
        <v>38</v>
      </c>
      <c r="D1844" s="4" t="s">
        <v>25</v>
      </c>
      <c r="E1844" s="5">
        <v>43231</v>
      </c>
      <c r="F1844" s="3" t="s">
        <v>476</v>
      </c>
      <c r="G1844" s="4" t="s">
        <v>86</v>
      </c>
      <c r="H1844" s="3" t="s">
        <v>299</v>
      </c>
      <c r="I1844" s="3" t="s">
        <v>299</v>
      </c>
      <c r="J1844" s="3" t="s">
        <v>89</v>
      </c>
      <c r="K1844" s="3" t="s">
        <v>89</v>
      </c>
      <c r="L1844" s="6" t="s">
        <v>299</v>
      </c>
      <c r="M1844" s="3" t="s">
        <v>184</v>
      </c>
      <c r="N1844" s="3" t="s">
        <v>477</v>
      </c>
      <c r="O1844" s="3" t="s">
        <v>92</v>
      </c>
      <c r="P1844" s="3" t="s">
        <v>26</v>
      </c>
      <c r="Q1844" s="3" t="s">
        <v>27</v>
      </c>
      <c r="R1844" s="3">
        <v>19</v>
      </c>
      <c r="S1844" s="3">
        <v>7</v>
      </c>
      <c r="T1844" s="3">
        <v>168.7</v>
      </c>
      <c r="U1844" s="3">
        <v>32</v>
      </c>
      <c r="V1844" s="3">
        <v>34</v>
      </c>
      <c r="W1844" s="3">
        <v>-3.9</v>
      </c>
      <c r="X1844" s="32">
        <v>75</v>
      </c>
      <c r="Y1844" s="33">
        <v>34</v>
      </c>
      <c r="Z1844" s="3">
        <v>122.4</v>
      </c>
      <c r="AA1844" s="3">
        <v>9876.36</v>
      </c>
      <c r="AB1844" s="3">
        <v>4441.4399999999996</v>
      </c>
      <c r="AC1844" s="3">
        <v>9876.36</v>
      </c>
      <c r="AD1844" s="3">
        <v>4441.4399999999996</v>
      </c>
    </row>
    <row r="1845" spans="1:30" x14ac:dyDescent="0.3">
      <c r="A1845" s="3" t="s">
        <v>5099</v>
      </c>
      <c r="B1845" s="4">
        <v>43356</v>
      </c>
      <c r="C1845" s="4">
        <v>63</v>
      </c>
      <c r="D1845" s="4" t="s">
        <v>25</v>
      </c>
      <c r="E1845" s="5" t="s">
        <v>45</v>
      </c>
      <c r="F1845" s="3" t="s">
        <v>5100</v>
      </c>
      <c r="G1845" s="4" t="s">
        <v>86</v>
      </c>
      <c r="H1845" s="3" t="s">
        <v>299</v>
      </c>
      <c r="I1845" s="3" t="s">
        <v>299</v>
      </c>
      <c r="J1845" s="3" t="s">
        <v>104</v>
      </c>
      <c r="K1845" s="3" t="s">
        <v>104</v>
      </c>
      <c r="L1845" s="6" t="s">
        <v>299</v>
      </c>
      <c r="M1845" s="3" t="s">
        <v>317</v>
      </c>
      <c r="N1845" s="3" t="s">
        <v>5101</v>
      </c>
      <c r="O1845" s="3" t="s">
        <v>301</v>
      </c>
      <c r="P1845" s="3" t="s">
        <v>63</v>
      </c>
      <c r="Q1845" s="3" t="s">
        <v>31</v>
      </c>
      <c r="R1845" s="3">
        <v>12</v>
      </c>
      <c r="S1845" s="3">
        <v>9</v>
      </c>
      <c r="T1845" s="3">
        <v>33.299999999999997</v>
      </c>
      <c r="U1845" s="3">
        <v>34</v>
      </c>
      <c r="V1845" s="3">
        <v>32</v>
      </c>
      <c r="W1845" s="3">
        <v>6.3</v>
      </c>
      <c r="X1845" s="32">
        <v>122</v>
      </c>
      <c r="Y1845" s="33">
        <v>126</v>
      </c>
      <c r="Z1845" s="3">
        <v>-3.5</v>
      </c>
      <c r="AA1845" s="3">
        <v>9848.25</v>
      </c>
      <c r="AB1845" s="3">
        <v>10206</v>
      </c>
      <c r="AC1845" s="3">
        <v>9848.25</v>
      </c>
      <c r="AD1845" s="3">
        <v>10206</v>
      </c>
    </row>
    <row r="1846" spans="1:30" x14ac:dyDescent="0.3">
      <c r="A1846" s="3" t="s">
        <v>398</v>
      </c>
      <c r="B1846" s="4">
        <v>67610</v>
      </c>
      <c r="C1846" s="4">
        <v>25</v>
      </c>
      <c r="D1846" s="4" t="s">
        <v>25</v>
      </c>
      <c r="E1846" s="5">
        <v>42996</v>
      </c>
      <c r="F1846" s="3" t="s">
        <v>399</v>
      </c>
      <c r="G1846" s="4" t="s">
        <v>86</v>
      </c>
      <c r="H1846" s="3" t="s">
        <v>54</v>
      </c>
      <c r="I1846" s="3" t="s">
        <v>191</v>
      </c>
      <c r="J1846" s="3" t="s">
        <v>146</v>
      </c>
      <c r="K1846" s="3" t="s">
        <v>146</v>
      </c>
      <c r="L1846" s="6" t="s">
        <v>191</v>
      </c>
      <c r="M1846" s="3" t="s">
        <v>211</v>
      </c>
      <c r="N1846" s="3" t="s">
        <v>400</v>
      </c>
      <c r="O1846" s="3" t="s">
        <v>92</v>
      </c>
      <c r="P1846" s="3" t="s">
        <v>401</v>
      </c>
      <c r="Q1846" s="3" t="s">
        <v>31</v>
      </c>
      <c r="R1846" s="3">
        <v>2</v>
      </c>
      <c r="U1846" s="3">
        <v>9</v>
      </c>
      <c r="V1846" s="3">
        <v>2</v>
      </c>
      <c r="W1846" s="3">
        <v>350</v>
      </c>
      <c r="X1846" s="32">
        <v>34</v>
      </c>
      <c r="Y1846" s="33">
        <v>28</v>
      </c>
      <c r="Z1846" s="3">
        <v>21.4</v>
      </c>
      <c r="AA1846" s="3">
        <v>9839.76</v>
      </c>
      <c r="AB1846" s="3">
        <v>8221.92</v>
      </c>
      <c r="AC1846" s="3">
        <v>9983.76</v>
      </c>
      <c r="AD1846" s="3">
        <v>8221.92</v>
      </c>
    </row>
    <row r="1847" spans="1:30" x14ac:dyDescent="0.3">
      <c r="A1847" s="3" t="s">
        <v>5102</v>
      </c>
      <c r="B1847" s="4">
        <v>67149</v>
      </c>
      <c r="C1847" s="4">
        <v>98</v>
      </c>
      <c r="D1847" s="4" t="s">
        <v>25</v>
      </c>
      <c r="E1847" s="5" t="s">
        <v>45</v>
      </c>
      <c r="F1847" s="3" t="s">
        <v>5103</v>
      </c>
      <c r="G1847" s="4" t="s">
        <v>86</v>
      </c>
      <c r="H1847" s="3" t="s">
        <v>54</v>
      </c>
      <c r="I1847" s="3" t="s">
        <v>116</v>
      </c>
      <c r="J1847" s="3" t="s">
        <v>116</v>
      </c>
      <c r="K1847" s="3" t="s">
        <v>132</v>
      </c>
      <c r="L1847" s="6" t="s">
        <v>191</v>
      </c>
      <c r="M1847" s="3" t="s">
        <v>211</v>
      </c>
      <c r="N1847" s="3" t="s">
        <v>5104</v>
      </c>
      <c r="O1847" s="3" t="s">
        <v>92</v>
      </c>
      <c r="P1847" s="3" t="s">
        <v>41</v>
      </c>
      <c r="Q1847" s="3" t="s">
        <v>31</v>
      </c>
      <c r="R1847" s="3">
        <v>2</v>
      </c>
      <c r="S1847" s="3">
        <v>2</v>
      </c>
      <c r="T1847" s="3">
        <v>-20</v>
      </c>
      <c r="U1847" s="3">
        <v>7</v>
      </c>
      <c r="V1847" s="3">
        <v>10</v>
      </c>
      <c r="W1847" s="3">
        <v>-30.8</v>
      </c>
      <c r="X1847" s="32">
        <v>29</v>
      </c>
      <c r="Y1847" s="33">
        <v>63</v>
      </c>
      <c r="Z1847" s="3">
        <v>-53.7</v>
      </c>
      <c r="AA1847" s="3">
        <v>9836.25</v>
      </c>
      <c r="AB1847" s="3">
        <v>9367.2000000000007</v>
      </c>
      <c r="AC1847" s="3">
        <v>10421.25</v>
      </c>
      <c r="AD1847" s="3">
        <v>9845.2800000000007</v>
      </c>
    </row>
    <row r="1848" spans="1:30" x14ac:dyDescent="0.3">
      <c r="A1848" s="3" t="s">
        <v>5105</v>
      </c>
      <c r="B1848" s="4">
        <v>87640</v>
      </c>
      <c r="C1848" s="4">
        <v>61</v>
      </c>
      <c r="D1848" s="4" t="s">
        <v>25</v>
      </c>
      <c r="E1848" s="5" t="s">
        <v>45</v>
      </c>
      <c r="F1848" s="3" t="s">
        <v>5106</v>
      </c>
      <c r="G1848" s="4" t="s">
        <v>86</v>
      </c>
      <c r="H1848" s="3" t="s">
        <v>245</v>
      </c>
      <c r="I1848" s="3" t="s">
        <v>245</v>
      </c>
      <c r="J1848" s="3" t="s">
        <v>89</v>
      </c>
      <c r="K1848" s="3" t="s">
        <v>89</v>
      </c>
      <c r="L1848" s="6" t="s">
        <v>245</v>
      </c>
      <c r="M1848" s="3" t="s">
        <v>246</v>
      </c>
      <c r="N1848" s="3" t="s">
        <v>5107</v>
      </c>
      <c r="O1848" s="3" t="s">
        <v>248</v>
      </c>
      <c r="P1848" s="3" t="s">
        <v>26</v>
      </c>
      <c r="Q1848" s="3" t="s">
        <v>27</v>
      </c>
      <c r="R1848" s="3">
        <v>2</v>
      </c>
      <c r="S1848" s="3">
        <v>3</v>
      </c>
      <c r="T1848" s="3">
        <v>-22.2</v>
      </c>
      <c r="U1848" s="3">
        <v>10</v>
      </c>
      <c r="V1848" s="3">
        <v>14</v>
      </c>
      <c r="W1848" s="3">
        <v>-26.8</v>
      </c>
      <c r="X1848" s="32">
        <v>38</v>
      </c>
      <c r="Y1848" s="33">
        <v>51</v>
      </c>
      <c r="Z1848" s="3">
        <v>-24.3</v>
      </c>
      <c r="AA1848" s="3">
        <v>9798</v>
      </c>
      <c r="AB1848" s="3">
        <v>12950.4</v>
      </c>
      <c r="AC1848" s="3">
        <v>9798</v>
      </c>
      <c r="AD1848" s="3">
        <v>12950.4</v>
      </c>
    </row>
    <row r="1849" spans="1:30" x14ac:dyDescent="0.3">
      <c r="A1849" s="3" t="s">
        <v>5108</v>
      </c>
      <c r="B1849" s="4">
        <v>27126</v>
      </c>
      <c r="C1849" s="4">
        <v>30</v>
      </c>
      <c r="D1849" s="4" t="s">
        <v>25</v>
      </c>
      <c r="E1849" s="5" t="s">
        <v>45</v>
      </c>
      <c r="F1849" s="3" t="s">
        <v>5109</v>
      </c>
      <c r="G1849" s="4" t="s">
        <v>86</v>
      </c>
      <c r="H1849" s="3" t="s">
        <v>735</v>
      </c>
      <c r="I1849" s="3" t="s">
        <v>736</v>
      </c>
      <c r="J1849" s="3" t="s">
        <v>736</v>
      </c>
      <c r="K1849" s="3" t="s">
        <v>146</v>
      </c>
      <c r="L1849" s="6" t="s">
        <v>175</v>
      </c>
      <c r="M1849" s="3" t="s">
        <v>176</v>
      </c>
      <c r="N1849" s="3" t="s">
        <v>5110</v>
      </c>
      <c r="O1849" s="3" t="s">
        <v>178</v>
      </c>
      <c r="P1849" s="3" t="s">
        <v>161</v>
      </c>
      <c r="Q1849" s="3" t="s">
        <v>31</v>
      </c>
      <c r="R1849" s="3">
        <v>3</v>
      </c>
      <c r="S1849" s="3">
        <v>2</v>
      </c>
      <c r="T1849" s="3">
        <v>100</v>
      </c>
      <c r="U1849" s="3">
        <v>7</v>
      </c>
      <c r="V1849" s="3">
        <v>6</v>
      </c>
      <c r="W1849" s="3">
        <v>16.7</v>
      </c>
      <c r="X1849" s="32">
        <v>25</v>
      </c>
      <c r="Y1849" s="33">
        <v>19</v>
      </c>
      <c r="Z1849" s="3">
        <v>36.5</v>
      </c>
      <c r="AA1849" s="3">
        <v>9786.9</v>
      </c>
      <c r="AB1849" s="3">
        <v>7170.6</v>
      </c>
      <c r="AC1849" s="3">
        <v>9786.9</v>
      </c>
      <c r="AD1849" s="3">
        <v>7170.6</v>
      </c>
    </row>
    <row r="1850" spans="1:30" x14ac:dyDescent="0.3">
      <c r="A1850" s="3" t="s">
        <v>5111</v>
      </c>
      <c r="B1850" s="4">
        <v>42599</v>
      </c>
      <c r="C1850" s="4">
        <v>49</v>
      </c>
      <c r="D1850" s="4" t="s">
        <v>25</v>
      </c>
      <c r="E1850" s="5">
        <v>42488</v>
      </c>
      <c r="F1850" s="3" t="s">
        <v>5112</v>
      </c>
      <c r="G1850" s="4" t="s">
        <v>86</v>
      </c>
      <c r="H1850" s="3" t="s">
        <v>299</v>
      </c>
      <c r="I1850" s="3" t="s">
        <v>299</v>
      </c>
      <c r="J1850" s="3" t="s">
        <v>132</v>
      </c>
      <c r="K1850" s="3" t="s">
        <v>132</v>
      </c>
      <c r="L1850" s="6" t="s">
        <v>5113</v>
      </c>
      <c r="M1850" s="3" t="s">
        <v>5113</v>
      </c>
      <c r="N1850" s="3" t="s">
        <v>5114</v>
      </c>
      <c r="O1850" s="3" t="s">
        <v>301</v>
      </c>
      <c r="P1850" s="3" t="s">
        <v>63</v>
      </c>
      <c r="Q1850" s="3" t="s">
        <v>31</v>
      </c>
      <c r="R1850" s="3">
        <v>4</v>
      </c>
      <c r="S1850" s="3">
        <v>7</v>
      </c>
      <c r="T1850" s="3">
        <v>-38.5</v>
      </c>
      <c r="U1850" s="3">
        <v>13</v>
      </c>
      <c r="V1850" s="3">
        <v>17</v>
      </c>
      <c r="W1850" s="3">
        <v>-23.5</v>
      </c>
      <c r="X1850" s="32">
        <v>39</v>
      </c>
      <c r="Y1850" s="33">
        <v>50</v>
      </c>
      <c r="Z1850" s="3">
        <v>-22</v>
      </c>
      <c r="AA1850" s="3">
        <v>9771.84</v>
      </c>
      <c r="AB1850" s="3">
        <v>12528</v>
      </c>
      <c r="AC1850" s="3">
        <v>9771.84</v>
      </c>
      <c r="AD1850" s="3">
        <v>12528</v>
      </c>
    </row>
    <row r="1851" spans="1:30" x14ac:dyDescent="0.3">
      <c r="A1851" s="3" t="s">
        <v>5115</v>
      </c>
      <c r="B1851" s="4">
        <v>40036</v>
      </c>
      <c r="C1851" s="4">
        <v>71</v>
      </c>
      <c r="D1851" s="4" t="s">
        <v>25</v>
      </c>
      <c r="E1851" s="5" t="s">
        <v>45</v>
      </c>
      <c r="F1851" s="3" t="s">
        <v>5116</v>
      </c>
      <c r="G1851" s="4" t="s">
        <v>86</v>
      </c>
      <c r="H1851" s="3" t="s">
        <v>252</v>
      </c>
      <c r="I1851" s="3" t="s">
        <v>252</v>
      </c>
      <c r="J1851" s="3" t="s">
        <v>104</v>
      </c>
      <c r="K1851" s="3" t="s">
        <v>104</v>
      </c>
      <c r="L1851" s="6" t="s">
        <v>252</v>
      </c>
      <c r="M1851" s="3" t="s">
        <v>184</v>
      </c>
      <c r="N1851" s="3" t="s">
        <v>5117</v>
      </c>
      <c r="O1851" s="3" t="s">
        <v>92</v>
      </c>
      <c r="P1851" s="3" t="s">
        <v>194</v>
      </c>
      <c r="Q1851" s="3" t="s">
        <v>60</v>
      </c>
      <c r="R1851" s="3">
        <v>9</v>
      </c>
      <c r="S1851" s="3">
        <v>8</v>
      </c>
      <c r="T1851" s="3">
        <v>8.3000000000000007</v>
      </c>
      <c r="U1851" s="3">
        <v>26</v>
      </c>
      <c r="V1851" s="3">
        <v>29</v>
      </c>
      <c r="W1851" s="3">
        <v>-11.4</v>
      </c>
      <c r="X1851" s="16">
        <v>118</v>
      </c>
      <c r="Y1851" s="7">
        <v>142</v>
      </c>
      <c r="Z1851" s="3">
        <v>-16.899999999999999</v>
      </c>
      <c r="AA1851" s="3">
        <v>9770.86</v>
      </c>
      <c r="AB1851" s="3">
        <v>10338</v>
      </c>
      <c r="AC1851" s="3">
        <v>9770.86</v>
      </c>
      <c r="AD1851" s="3">
        <v>10338</v>
      </c>
    </row>
    <row r="1852" spans="1:30" x14ac:dyDescent="0.3">
      <c r="A1852" s="3" t="s">
        <v>5118</v>
      </c>
      <c r="B1852" s="4">
        <v>73721</v>
      </c>
      <c r="C1852" s="4">
        <v>41</v>
      </c>
      <c r="D1852" s="4" t="s">
        <v>25</v>
      </c>
      <c r="E1852" s="5" t="s">
        <v>45</v>
      </c>
      <c r="F1852" s="3" t="s">
        <v>5119</v>
      </c>
      <c r="G1852" s="4" t="s">
        <v>86</v>
      </c>
      <c r="H1852" s="3" t="s">
        <v>831</v>
      </c>
      <c r="I1852" s="3" t="s">
        <v>175</v>
      </c>
      <c r="J1852" s="3" t="s">
        <v>89</v>
      </c>
      <c r="K1852" s="3" t="s">
        <v>89</v>
      </c>
      <c r="L1852" s="6" t="s">
        <v>175</v>
      </c>
      <c r="M1852" s="3" t="s">
        <v>184</v>
      </c>
      <c r="N1852" s="3" t="s">
        <v>5120</v>
      </c>
      <c r="O1852" s="3" t="s">
        <v>92</v>
      </c>
      <c r="P1852" s="3" t="s">
        <v>55</v>
      </c>
      <c r="Q1852" s="3" t="s">
        <v>31</v>
      </c>
      <c r="R1852" s="3">
        <v>2</v>
      </c>
      <c r="S1852" s="3">
        <v>7</v>
      </c>
      <c r="T1852" s="3">
        <v>-71.400000000000006</v>
      </c>
      <c r="U1852" s="3">
        <v>15</v>
      </c>
      <c r="V1852" s="3">
        <v>13</v>
      </c>
      <c r="W1852" s="3">
        <v>15.4</v>
      </c>
      <c r="X1852" s="32">
        <v>86</v>
      </c>
      <c r="Y1852" s="33">
        <v>93</v>
      </c>
      <c r="Z1852" s="3">
        <v>-7.5</v>
      </c>
      <c r="AA1852" s="3">
        <v>9739.08</v>
      </c>
      <c r="AB1852" s="3">
        <v>10289.040000000001</v>
      </c>
      <c r="AC1852" s="3">
        <v>10267.08</v>
      </c>
      <c r="AD1852" s="3">
        <v>11093.04</v>
      </c>
    </row>
    <row r="1853" spans="1:30" x14ac:dyDescent="0.3">
      <c r="A1853" s="3" t="s">
        <v>633</v>
      </c>
      <c r="B1853" s="4">
        <v>33462</v>
      </c>
      <c r="C1853" s="4">
        <v>41</v>
      </c>
      <c r="D1853" s="4" t="s">
        <v>25</v>
      </c>
      <c r="E1853" s="5">
        <v>43174</v>
      </c>
      <c r="F1853" s="3" t="s">
        <v>634</v>
      </c>
      <c r="G1853" s="4" t="s">
        <v>86</v>
      </c>
      <c r="H1853" s="3" t="s">
        <v>252</v>
      </c>
      <c r="I1853" s="3" t="s">
        <v>252</v>
      </c>
      <c r="J1853" s="3" t="s">
        <v>132</v>
      </c>
      <c r="K1853" s="3" t="s">
        <v>132</v>
      </c>
      <c r="L1853" s="6" t="s">
        <v>252</v>
      </c>
      <c r="M1853" s="3" t="s">
        <v>154</v>
      </c>
      <c r="N1853" s="3" t="s">
        <v>635</v>
      </c>
      <c r="O1853" s="3" t="s">
        <v>311</v>
      </c>
      <c r="P1853" s="3" t="s">
        <v>614</v>
      </c>
      <c r="Q1853" s="3" t="s">
        <v>53</v>
      </c>
      <c r="R1853" s="3">
        <v>4</v>
      </c>
      <c r="U1853" s="3">
        <v>11</v>
      </c>
      <c r="X1853" s="32">
        <v>89</v>
      </c>
      <c r="Y1853" s="33"/>
      <c r="AA1853" s="3">
        <v>9728.4</v>
      </c>
      <c r="AC1853" s="3">
        <v>9728.4</v>
      </c>
    </row>
    <row r="1854" spans="1:30" x14ac:dyDescent="0.3">
      <c r="A1854" s="3" t="s">
        <v>5121</v>
      </c>
      <c r="B1854" s="4">
        <v>86883</v>
      </c>
      <c r="C1854" s="4">
        <v>57</v>
      </c>
      <c r="D1854" s="4" t="s">
        <v>25</v>
      </c>
      <c r="E1854" s="5" t="s">
        <v>45</v>
      </c>
      <c r="F1854" s="3" t="s">
        <v>5122</v>
      </c>
      <c r="G1854" s="4" t="s">
        <v>86</v>
      </c>
      <c r="H1854" s="3" t="s">
        <v>831</v>
      </c>
      <c r="I1854" s="3" t="s">
        <v>175</v>
      </c>
      <c r="J1854" s="3" t="s">
        <v>89</v>
      </c>
      <c r="K1854" s="3" t="s">
        <v>89</v>
      </c>
      <c r="L1854" s="6" t="s">
        <v>175</v>
      </c>
      <c r="M1854" s="3" t="s">
        <v>184</v>
      </c>
      <c r="N1854" s="3" t="s">
        <v>5123</v>
      </c>
      <c r="O1854" s="3" t="s">
        <v>178</v>
      </c>
      <c r="P1854" s="3" t="s">
        <v>194</v>
      </c>
      <c r="Q1854" s="3" t="s">
        <v>60</v>
      </c>
      <c r="R1854" s="3">
        <v>7</v>
      </c>
      <c r="S1854" s="3">
        <v>3</v>
      </c>
      <c r="T1854" s="3">
        <v>133.30000000000001</v>
      </c>
      <c r="U1854" s="3">
        <v>17</v>
      </c>
      <c r="V1854" s="3">
        <v>7</v>
      </c>
      <c r="W1854" s="3">
        <v>128.6</v>
      </c>
      <c r="X1854" s="32">
        <v>76</v>
      </c>
      <c r="Y1854" s="33">
        <v>66</v>
      </c>
      <c r="Z1854" s="3">
        <v>14.4</v>
      </c>
      <c r="AA1854" s="3">
        <v>9712.7999999999993</v>
      </c>
      <c r="AB1854" s="3">
        <v>8550.7199999999993</v>
      </c>
      <c r="AC1854" s="3">
        <v>9712.7999999999993</v>
      </c>
      <c r="AD1854" s="3">
        <v>8550.7199999999993</v>
      </c>
    </row>
    <row r="1855" spans="1:30" x14ac:dyDescent="0.3">
      <c r="A1855" s="3" t="s">
        <v>5124</v>
      </c>
      <c r="B1855" s="4">
        <v>40157</v>
      </c>
      <c r="C1855" s="4">
        <v>63</v>
      </c>
      <c r="D1855" s="4" t="s">
        <v>25</v>
      </c>
      <c r="E1855" s="5" t="s">
        <v>45</v>
      </c>
      <c r="F1855" s="3" t="s">
        <v>5125</v>
      </c>
      <c r="G1855" s="4" t="s">
        <v>86</v>
      </c>
      <c r="H1855" s="3" t="s">
        <v>252</v>
      </c>
      <c r="I1855" s="3" t="s">
        <v>252</v>
      </c>
      <c r="J1855" s="3" t="s">
        <v>89</v>
      </c>
      <c r="K1855" s="3" t="s">
        <v>104</v>
      </c>
      <c r="L1855" s="6" t="s">
        <v>252</v>
      </c>
      <c r="M1855" s="3" t="s">
        <v>184</v>
      </c>
      <c r="N1855" s="3" t="s">
        <v>5126</v>
      </c>
      <c r="O1855" s="3" t="s">
        <v>92</v>
      </c>
      <c r="P1855" s="3" t="s">
        <v>66</v>
      </c>
      <c r="Q1855" s="3" t="s">
        <v>60</v>
      </c>
      <c r="R1855" s="3">
        <v>1</v>
      </c>
      <c r="S1855" s="3">
        <v>6</v>
      </c>
      <c r="T1855" s="3">
        <v>-83.3</v>
      </c>
      <c r="U1855" s="3">
        <v>19</v>
      </c>
      <c r="V1855" s="3">
        <v>22</v>
      </c>
      <c r="W1855" s="3">
        <v>-14</v>
      </c>
      <c r="X1855" s="16">
        <v>106</v>
      </c>
      <c r="Y1855" s="7">
        <v>94</v>
      </c>
      <c r="Z1855" s="3">
        <v>12.9</v>
      </c>
      <c r="AA1855" s="3">
        <v>9705.36</v>
      </c>
      <c r="AB1855" s="3">
        <v>8599.01</v>
      </c>
      <c r="AC1855" s="3">
        <v>9705.36</v>
      </c>
      <c r="AD1855" s="3">
        <v>8599.01</v>
      </c>
    </row>
    <row r="1856" spans="1:30" x14ac:dyDescent="0.3">
      <c r="A1856" s="3" t="s">
        <v>5127</v>
      </c>
      <c r="B1856" s="4">
        <v>65065</v>
      </c>
      <c r="C1856" s="4">
        <v>63</v>
      </c>
      <c r="D1856" s="4" t="s">
        <v>25</v>
      </c>
      <c r="E1856" s="5" t="s">
        <v>45</v>
      </c>
      <c r="F1856" s="3" t="s">
        <v>5128</v>
      </c>
      <c r="G1856" s="4" t="s">
        <v>86</v>
      </c>
      <c r="H1856" s="3" t="s">
        <v>54</v>
      </c>
      <c r="I1856" s="3" t="s">
        <v>191</v>
      </c>
      <c r="J1856" s="3" t="s">
        <v>132</v>
      </c>
      <c r="K1856" s="3" t="s">
        <v>132</v>
      </c>
      <c r="L1856" s="6" t="s">
        <v>191</v>
      </c>
      <c r="M1856" s="3" t="s">
        <v>272</v>
      </c>
      <c r="N1856" s="3" t="s">
        <v>5129</v>
      </c>
      <c r="O1856" s="3" t="s">
        <v>92</v>
      </c>
      <c r="P1856" s="3" t="s">
        <v>397</v>
      </c>
      <c r="Q1856" s="3" t="s">
        <v>31</v>
      </c>
      <c r="R1856" s="3">
        <v>2</v>
      </c>
      <c r="S1856" s="3">
        <v>4</v>
      </c>
      <c r="T1856" s="3">
        <v>-42.9</v>
      </c>
      <c r="U1856" s="3">
        <v>8</v>
      </c>
      <c r="V1856" s="3">
        <v>8</v>
      </c>
      <c r="W1856" s="3">
        <v>0</v>
      </c>
      <c r="X1856" s="32">
        <v>42</v>
      </c>
      <c r="Y1856" s="33">
        <v>45</v>
      </c>
      <c r="Z1856" s="3">
        <v>-6.8</v>
      </c>
      <c r="AA1856" s="3">
        <v>9697.41</v>
      </c>
      <c r="AB1856" s="3">
        <v>10400.4</v>
      </c>
      <c r="AC1856" s="3">
        <v>9697.41</v>
      </c>
      <c r="AD1856" s="3">
        <v>10400.4</v>
      </c>
    </row>
    <row r="1857" spans="1:30" x14ac:dyDescent="0.3">
      <c r="A1857" s="3" t="s">
        <v>5130</v>
      </c>
      <c r="B1857" s="4">
        <v>89838</v>
      </c>
      <c r="C1857" s="4">
        <v>20</v>
      </c>
      <c r="D1857" s="4" t="s">
        <v>25</v>
      </c>
      <c r="E1857" s="5" t="s">
        <v>45</v>
      </c>
      <c r="F1857" s="3" t="s">
        <v>5131</v>
      </c>
      <c r="G1857" s="4" t="s">
        <v>86</v>
      </c>
      <c r="H1857" s="3" t="s">
        <v>245</v>
      </c>
      <c r="I1857" s="3" t="s">
        <v>245</v>
      </c>
      <c r="J1857" s="3" t="s">
        <v>132</v>
      </c>
      <c r="K1857" s="3" t="s">
        <v>132</v>
      </c>
      <c r="L1857" s="6" t="s">
        <v>245</v>
      </c>
      <c r="M1857" s="3" t="s">
        <v>246</v>
      </c>
      <c r="N1857" s="3" t="s">
        <v>5132</v>
      </c>
      <c r="O1857" s="3" t="s">
        <v>248</v>
      </c>
      <c r="P1857" s="3" t="s">
        <v>57</v>
      </c>
      <c r="Q1857" s="3" t="s">
        <v>31</v>
      </c>
      <c r="R1857" s="3">
        <v>32</v>
      </c>
      <c r="U1857" s="3">
        <v>33</v>
      </c>
      <c r="V1857" s="3">
        <v>48</v>
      </c>
      <c r="W1857" s="3">
        <v>-31.3</v>
      </c>
      <c r="X1857" s="32">
        <v>56</v>
      </c>
      <c r="Y1857" s="33">
        <v>56</v>
      </c>
      <c r="Z1857" s="3">
        <v>-0.7</v>
      </c>
      <c r="AA1857" s="3">
        <v>9678.24</v>
      </c>
      <c r="AB1857" s="3">
        <v>9745.92</v>
      </c>
      <c r="AC1857" s="3">
        <v>9678.24</v>
      </c>
      <c r="AD1857" s="3">
        <v>9745.92</v>
      </c>
    </row>
    <row r="1858" spans="1:30" x14ac:dyDescent="0.3">
      <c r="A1858" s="3" t="s">
        <v>5133</v>
      </c>
      <c r="B1858" s="4">
        <v>27560</v>
      </c>
      <c r="C1858" s="4">
        <v>32</v>
      </c>
      <c r="D1858" s="4" t="s">
        <v>25</v>
      </c>
      <c r="E1858" s="5">
        <v>42538</v>
      </c>
      <c r="F1858" s="3" t="s">
        <v>5134</v>
      </c>
      <c r="G1858" s="4" t="s">
        <v>86</v>
      </c>
      <c r="H1858" s="3" t="s">
        <v>831</v>
      </c>
      <c r="I1858" s="3" t="s">
        <v>175</v>
      </c>
      <c r="J1858" s="3" t="s">
        <v>146</v>
      </c>
      <c r="K1858" s="3" t="s">
        <v>146</v>
      </c>
      <c r="L1858" s="6" t="s">
        <v>175</v>
      </c>
      <c r="M1858" s="3" t="s">
        <v>712</v>
      </c>
      <c r="N1858" s="3" t="s">
        <v>5135</v>
      </c>
      <c r="O1858" s="3" t="s">
        <v>178</v>
      </c>
      <c r="P1858" s="3" t="s">
        <v>128</v>
      </c>
      <c r="Q1858" s="3" t="s">
        <v>60</v>
      </c>
      <c r="R1858" s="3">
        <v>1</v>
      </c>
      <c r="S1858" s="3">
        <v>1</v>
      </c>
      <c r="T1858" s="3">
        <v>100</v>
      </c>
      <c r="U1858" s="3">
        <v>3</v>
      </c>
      <c r="V1858" s="3">
        <v>3</v>
      </c>
      <c r="W1858" s="3">
        <v>0</v>
      </c>
      <c r="X1858" s="32">
        <v>20</v>
      </c>
      <c r="Y1858" s="33">
        <v>13</v>
      </c>
      <c r="Z1858" s="3">
        <v>56</v>
      </c>
      <c r="AA1858" s="3">
        <v>9675.9</v>
      </c>
      <c r="AB1858" s="3">
        <v>6202.5</v>
      </c>
      <c r="AC1858" s="3">
        <v>9675.9</v>
      </c>
      <c r="AD1858" s="3">
        <v>6202.5</v>
      </c>
    </row>
    <row r="1859" spans="1:30" x14ac:dyDescent="0.3">
      <c r="A1859" s="3" t="s">
        <v>5136</v>
      </c>
      <c r="B1859" s="4">
        <v>85987</v>
      </c>
      <c r="C1859" s="4">
        <v>64</v>
      </c>
      <c r="D1859" s="4" t="s">
        <v>25</v>
      </c>
      <c r="E1859" s="5" t="s">
        <v>45</v>
      </c>
      <c r="F1859" s="3" t="s">
        <v>5137</v>
      </c>
      <c r="G1859" s="4" t="s">
        <v>86</v>
      </c>
      <c r="H1859" s="3" t="s">
        <v>54</v>
      </c>
      <c r="I1859" s="3" t="s">
        <v>191</v>
      </c>
      <c r="J1859" s="3" t="s">
        <v>104</v>
      </c>
      <c r="K1859" s="3" t="s">
        <v>104</v>
      </c>
      <c r="L1859" s="6" t="s">
        <v>191</v>
      </c>
      <c r="M1859" s="3" t="s">
        <v>211</v>
      </c>
      <c r="N1859" s="3" t="s">
        <v>5138</v>
      </c>
      <c r="O1859" s="3" t="s">
        <v>92</v>
      </c>
      <c r="P1859" s="3" t="s">
        <v>41</v>
      </c>
      <c r="Q1859" s="3" t="s">
        <v>60</v>
      </c>
      <c r="R1859" s="3">
        <v>25</v>
      </c>
      <c r="S1859" s="3">
        <v>17</v>
      </c>
      <c r="T1859" s="3">
        <v>46.2</v>
      </c>
      <c r="U1859" s="3">
        <v>60</v>
      </c>
      <c r="V1859" s="3">
        <v>67</v>
      </c>
      <c r="W1859" s="3">
        <v>-10</v>
      </c>
      <c r="X1859" s="32">
        <v>177</v>
      </c>
      <c r="Y1859" s="33">
        <v>267</v>
      </c>
      <c r="Z1859" s="3">
        <v>-34</v>
      </c>
      <c r="AA1859" s="3">
        <v>9661.1200000000008</v>
      </c>
      <c r="AB1859" s="3">
        <v>14628.48</v>
      </c>
      <c r="AC1859" s="3">
        <v>9661.1200000000008</v>
      </c>
      <c r="AD1859" s="3">
        <v>14628.48</v>
      </c>
    </row>
    <row r="1860" spans="1:30" x14ac:dyDescent="0.3">
      <c r="A1860" s="3" t="s">
        <v>5139</v>
      </c>
      <c r="B1860" s="4">
        <v>35817</v>
      </c>
      <c r="C1860" s="4">
        <v>27</v>
      </c>
      <c r="D1860" s="4" t="s">
        <v>25</v>
      </c>
      <c r="E1860" s="5" t="s">
        <v>45</v>
      </c>
      <c r="F1860" s="3" t="s">
        <v>5140</v>
      </c>
      <c r="G1860" s="4" t="s">
        <v>86</v>
      </c>
      <c r="H1860" s="3" t="s">
        <v>252</v>
      </c>
      <c r="I1860" s="3" t="s">
        <v>252</v>
      </c>
      <c r="J1860" s="3" t="s">
        <v>104</v>
      </c>
      <c r="K1860" s="3" t="s">
        <v>104</v>
      </c>
      <c r="L1860" s="6" t="s">
        <v>252</v>
      </c>
      <c r="M1860" s="3" t="s">
        <v>154</v>
      </c>
      <c r="N1860" s="3" t="s">
        <v>5141</v>
      </c>
      <c r="O1860" s="3" t="s">
        <v>311</v>
      </c>
      <c r="P1860" s="3" t="s">
        <v>194</v>
      </c>
      <c r="Q1860" s="3" t="s">
        <v>31</v>
      </c>
      <c r="R1860" s="3">
        <v>32</v>
      </c>
      <c r="S1860" s="3">
        <v>12</v>
      </c>
      <c r="T1860" s="3">
        <v>166.7</v>
      </c>
      <c r="U1860" s="3">
        <v>48</v>
      </c>
      <c r="V1860" s="3">
        <v>44</v>
      </c>
      <c r="W1860" s="3">
        <v>9.1</v>
      </c>
      <c r="X1860" s="32">
        <v>160</v>
      </c>
      <c r="Y1860" s="33">
        <v>195</v>
      </c>
      <c r="Z1860" s="3">
        <v>-17.8</v>
      </c>
      <c r="AA1860" s="3">
        <v>9625.8799999999992</v>
      </c>
      <c r="AB1860" s="3">
        <v>11710.04</v>
      </c>
      <c r="AC1860" s="3">
        <v>9625.8799999999992</v>
      </c>
      <c r="AD1860" s="3">
        <v>11710.04</v>
      </c>
    </row>
    <row r="1861" spans="1:30" x14ac:dyDescent="0.3">
      <c r="A1861" s="3" t="s">
        <v>879</v>
      </c>
      <c r="B1861" s="4">
        <v>86909</v>
      </c>
      <c r="C1861" s="4">
        <v>46</v>
      </c>
      <c r="D1861" s="4" t="s">
        <v>25</v>
      </c>
      <c r="E1861" s="5">
        <v>43237</v>
      </c>
      <c r="F1861" s="3" t="s">
        <v>880</v>
      </c>
      <c r="G1861" s="4" t="s">
        <v>86</v>
      </c>
      <c r="H1861" s="3" t="s">
        <v>831</v>
      </c>
      <c r="I1861" s="3" t="s">
        <v>175</v>
      </c>
      <c r="J1861" s="3" t="s">
        <v>132</v>
      </c>
      <c r="K1861" s="3" t="s">
        <v>132</v>
      </c>
      <c r="L1861" s="6" t="s">
        <v>175</v>
      </c>
      <c r="M1861" s="3" t="s">
        <v>184</v>
      </c>
      <c r="N1861" s="3" t="s">
        <v>881</v>
      </c>
      <c r="O1861" s="3" t="s">
        <v>92</v>
      </c>
      <c r="P1861" s="3" t="s">
        <v>44</v>
      </c>
      <c r="Q1861" s="3" t="s">
        <v>31</v>
      </c>
      <c r="U1861" s="3">
        <v>1</v>
      </c>
      <c r="X1861" s="32">
        <v>52</v>
      </c>
      <c r="Y1861" s="33"/>
      <c r="AA1861" s="3">
        <v>9597.1200000000008</v>
      </c>
      <c r="AC1861" s="3">
        <v>9597.1200000000008</v>
      </c>
    </row>
    <row r="1862" spans="1:30" x14ac:dyDescent="0.3">
      <c r="A1862" s="3" t="s">
        <v>6010</v>
      </c>
      <c r="B1862" s="4">
        <v>64063</v>
      </c>
      <c r="C1862" s="4">
        <v>87</v>
      </c>
      <c r="D1862" s="4" t="s">
        <v>25</v>
      </c>
      <c r="E1862" s="5" t="s">
        <v>45</v>
      </c>
      <c r="F1862" s="3" t="s">
        <v>6011</v>
      </c>
      <c r="G1862" s="4" t="s">
        <v>86</v>
      </c>
      <c r="H1862" s="3" t="s">
        <v>54</v>
      </c>
      <c r="I1862" s="3" t="s">
        <v>252</v>
      </c>
      <c r="J1862" s="3" t="s">
        <v>132</v>
      </c>
      <c r="K1862" s="3" t="s">
        <v>132</v>
      </c>
      <c r="L1862" s="6" t="s">
        <v>252</v>
      </c>
      <c r="M1862" s="3" t="s">
        <v>184</v>
      </c>
      <c r="N1862" s="3" t="s">
        <v>6012</v>
      </c>
      <c r="O1862" s="3" t="s">
        <v>92</v>
      </c>
      <c r="P1862" s="3" t="s">
        <v>52</v>
      </c>
      <c r="Q1862" s="3" t="s">
        <v>29</v>
      </c>
      <c r="R1862" s="3">
        <v>5</v>
      </c>
      <c r="S1862" s="3">
        <v>7</v>
      </c>
      <c r="T1862" s="3">
        <v>-35.700000000000003</v>
      </c>
      <c r="U1862" s="3">
        <v>16</v>
      </c>
      <c r="V1862" s="3">
        <v>21</v>
      </c>
      <c r="W1862" s="3">
        <v>-23.8</v>
      </c>
      <c r="X1862" s="16">
        <v>65</v>
      </c>
      <c r="Y1862" s="7">
        <v>75</v>
      </c>
      <c r="Z1862" s="3">
        <v>-13.4</v>
      </c>
      <c r="AA1862" s="3">
        <v>9581.7000000000007</v>
      </c>
      <c r="AB1862" s="3">
        <v>11070</v>
      </c>
      <c r="AC1862" s="3">
        <v>9581.7000000000007</v>
      </c>
      <c r="AD1862" s="3">
        <v>11070</v>
      </c>
    </row>
    <row r="1863" spans="1:30" x14ac:dyDescent="0.3">
      <c r="A1863" s="3" t="s">
        <v>6013</v>
      </c>
      <c r="B1863" s="4">
        <v>27662</v>
      </c>
      <c r="C1863" s="4">
        <v>29</v>
      </c>
      <c r="D1863" s="4" t="s">
        <v>25</v>
      </c>
      <c r="E1863" s="5">
        <v>42856</v>
      </c>
      <c r="F1863" s="3" t="s">
        <v>6014</v>
      </c>
      <c r="G1863" s="4" t="s">
        <v>86</v>
      </c>
      <c r="H1863" s="3" t="s">
        <v>831</v>
      </c>
      <c r="I1863" s="3" t="s">
        <v>191</v>
      </c>
      <c r="J1863" s="3" t="s">
        <v>89</v>
      </c>
      <c r="K1863" s="3" t="s">
        <v>104</v>
      </c>
      <c r="L1863" s="6" t="s">
        <v>175</v>
      </c>
      <c r="M1863" s="3" t="s">
        <v>184</v>
      </c>
      <c r="N1863" s="3" t="s">
        <v>6015</v>
      </c>
      <c r="O1863" s="3" t="s">
        <v>178</v>
      </c>
      <c r="P1863" s="3" t="s">
        <v>55</v>
      </c>
      <c r="Q1863" s="3" t="s">
        <v>31</v>
      </c>
      <c r="R1863" s="3">
        <v>9</v>
      </c>
      <c r="S1863" s="3">
        <v>5</v>
      </c>
      <c r="T1863" s="3">
        <v>100</v>
      </c>
      <c r="U1863" s="3">
        <v>19</v>
      </c>
      <c r="V1863" s="3">
        <v>8</v>
      </c>
      <c r="W1863" s="3">
        <v>128.6</v>
      </c>
      <c r="X1863" s="32">
        <v>102</v>
      </c>
      <c r="Y1863" s="33">
        <v>76</v>
      </c>
      <c r="Z1863" s="3">
        <v>33.9</v>
      </c>
      <c r="AA1863" s="3">
        <v>9570.9</v>
      </c>
      <c r="AB1863" s="3">
        <v>7195.5</v>
      </c>
      <c r="AC1863" s="3">
        <v>9630.9</v>
      </c>
      <c r="AD1863" s="3">
        <v>7195.5</v>
      </c>
    </row>
    <row r="1864" spans="1:30" x14ac:dyDescent="0.3">
      <c r="A1864" s="3" t="s">
        <v>6022</v>
      </c>
      <c r="B1864" s="4">
        <v>68017</v>
      </c>
      <c r="C1864" s="4">
        <v>38</v>
      </c>
      <c r="D1864" s="4" t="s">
        <v>25</v>
      </c>
      <c r="E1864" s="5" t="s">
        <v>45</v>
      </c>
      <c r="F1864" s="3" t="s">
        <v>6023</v>
      </c>
      <c r="G1864" s="4" t="s">
        <v>86</v>
      </c>
      <c r="H1864" s="3" t="s">
        <v>54</v>
      </c>
      <c r="I1864" s="3" t="s">
        <v>191</v>
      </c>
      <c r="J1864" s="3" t="s">
        <v>132</v>
      </c>
      <c r="K1864" s="3" t="s">
        <v>132</v>
      </c>
      <c r="L1864" s="6" t="s">
        <v>191</v>
      </c>
      <c r="M1864" s="3" t="s">
        <v>206</v>
      </c>
      <c r="N1864" s="3" t="s">
        <v>6024</v>
      </c>
      <c r="O1864" s="3" t="s">
        <v>92</v>
      </c>
      <c r="P1864" s="3" t="s">
        <v>397</v>
      </c>
      <c r="Q1864" s="3" t="s">
        <v>31</v>
      </c>
      <c r="S1864" s="3">
        <v>3</v>
      </c>
      <c r="T1864" s="3">
        <v>-100</v>
      </c>
      <c r="U1864" s="3">
        <v>2</v>
      </c>
      <c r="V1864" s="3">
        <v>4</v>
      </c>
      <c r="W1864" s="3">
        <v>-51</v>
      </c>
      <c r="X1864" s="32">
        <v>44</v>
      </c>
      <c r="Y1864" s="33">
        <v>42</v>
      </c>
      <c r="Z1864" s="3">
        <v>4.9000000000000004</v>
      </c>
      <c r="AA1864" s="3">
        <v>9532.08</v>
      </c>
      <c r="AB1864" s="3">
        <v>9211.2000000000007</v>
      </c>
      <c r="AC1864" s="3">
        <v>9820.08</v>
      </c>
      <c r="AD1864" s="3">
        <v>9211.2000000000007</v>
      </c>
    </row>
    <row r="1865" spans="1:30" x14ac:dyDescent="0.3">
      <c r="A1865" s="3" t="s">
        <v>6025</v>
      </c>
      <c r="B1865" s="4">
        <v>19029</v>
      </c>
      <c r="C1865" s="4">
        <v>53</v>
      </c>
      <c r="D1865" s="4" t="s">
        <v>25</v>
      </c>
      <c r="E1865" s="5">
        <v>42926</v>
      </c>
      <c r="F1865" s="3" t="s">
        <v>6026</v>
      </c>
      <c r="G1865" s="4" t="s">
        <v>86</v>
      </c>
      <c r="H1865" s="3" t="s">
        <v>758</v>
      </c>
      <c r="I1865" s="3" t="s">
        <v>175</v>
      </c>
      <c r="J1865" s="3" t="s">
        <v>132</v>
      </c>
      <c r="K1865" s="3" t="s">
        <v>132</v>
      </c>
      <c r="L1865" s="6" t="s">
        <v>175</v>
      </c>
      <c r="M1865" s="3" t="s">
        <v>176</v>
      </c>
      <c r="N1865" s="3" t="s">
        <v>6027</v>
      </c>
      <c r="O1865" s="3" t="s">
        <v>178</v>
      </c>
      <c r="P1865" s="3" t="s">
        <v>57</v>
      </c>
      <c r="Q1865" s="3" t="s">
        <v>31</v>
      </c>
      <c r="R1865" s="3">
        <v>5</v>
      </c>
      <c r="U1865" s="3">
        <v>8</v>
      </c>
      <c r="V1865" s="3">
        <v>2</v>
      </c>
      <c r="W1865" s="3">
        <v>300</v>
      </c>
      <c r="X1865" s="32">
        <v>45</v>
      </c>
      <c r="Y1865" s="33">
        <v>2</v>
      </c>
      <c r="Z1865" s="3">
        <v>2150</v>
      </c>
      <c r="AA1865" s="3">
        <v>9504.7199999999993</v>
      </c>
      <c r="AB1865" s="3">
        <v>428.16</v>
      </c>
      <c r="AC1865" s="3">
        <v>9633.6</v>
      </c>
      <c r="AD1865" s="3">
        <v>428.16</v>
      </c>
    </row>
    <row r="1866" spans="1:30" x14ac:dyDescent="0.3">
      <c r="A1866" s="3" t="s">
        <v>494</v>
      </c>
      <c r="B1866" s="4">
        <v>44348</v>
      </c>
      <c r="C1866" s="4">
        <v>46</v>
      </c>
      <c r="D1866" s="4" t="s">
        <v>25</v>
      </c>
      <c r="E1866" s="5">
        <v>43293</v>
      </c>
      <c r="F1866" s="3" t="s">
        <v>495</v>
      </c>
      <c r="G1866" s="4" t="s">
        <v>86</v>
      </c>
      <c r="H1866" s="3" t="s">
        <v>299</v>
      </c>
      <c r="I1866" s="3" t="s">
        <v>299</v>
      </c>
      <c r="J1866" s="3" t="s">
        <v>104</v>
      </c>
      <c r="K1866" s="3" t="s">
        <v>104</v>
      </c>
      <c r="L1866" s="6" t="s">
        <v>299</v>
      </c>
      <c r="M1866" s="3" t="s">
        <v>445</v>
      </c>
      <c r="N1866" s="3" t="s">
        <v>496</v>
      </c>
      <c r="O1866" s="3" t="s">
        <v>301</v>
      </c>
      <c r="P1866" s="3" t="s">
        <v>213</v>
      </c>
      <c r="Q1866" s="3" t="s">
        <v>60</v>
      </c>
      <c r="R1866" s="3">
        <v>55</v>
      </c>
      <c r="U1866" s="3">
        <v>146</v>
      </c>
      <c r="X1866" s="32">
        <v>191</v>
      </c>
      <c r="Y1866" s="33">
        <v>15</v>
      </c>
      <c r="Z1866" s="3">
        <v>1157.5</v>
      </c>
      <c r="AA1866" s="3">
        <v>9449.25</v>
      </c>
      <c r="AB1866" s="3">
        <v>820.56</v>
      </c>
      <c r="AC1866" s="3">
        <v>9449.25</v>
      </c>
      <c r="AD1866" s="3">
        <v>820.56</v>
      </c>
    </row>
    <row r="1867" spans="1:30" x14ac:dyDescent="0.3">
      <c r="A1867" s="3" t="s">
        <v>6028</v>
      </c>
      <c r="B1867" s="4">
        <v>35543</v>
      </c>
      <c r="C1867" s="4">
        <v>52</v>
      </c>
      <c r="D1867" s="4" t="s">
        <v>25</v>
      </c>
      <c r="E1867" s="5" t="s">
        <v>45</v>
      </c>
      <c r="F1867" s="3" t="s">
        <v>6029</v>
      </c>
      <c r="G1867" s="4" t="s">
        <v>86</v>
      </c>
      <c r="H1867" s="3" t="s">
        <v>252</v>
      </c>
      <c r="I1867" s="3" t="s">
        <v>252</v>
      </c>
      <c r="J1867" s="3" t="s">
        <v>132</v>
      </c>
      <c r="K1867" s="3" t="s">
        <v>132</v>
      </c>
      <c r="L1867" s="6" t="s">
        <v>252</v>
      </c>
      <c r="M1867" s="3" t="s">
        <v>184</v>
      </c>
      <c r="N1867" s="3" t="s">
        <v>6030</v>
      </c>
      <c r="O1867" s="3" t="s">
        <v>311</v>
      </c>
      <c r="P1867" s="3" t="s">
        <v>397</v>
      </c>
      <c r="Q1867" s="3" t="s">
        <v>31</v>
      </c>
      <c r="R1867" s="3">
        <v>4</v>
      </c>
      <c r="S1867" s="3">
        <v>5</v>
      </c>
      <c r="T1867" s="3">
        <v>-25</v>
      </c>
      <c r="U1867" s="3">
        <v>14</v>
      </c>
      <c r="V1867" s="3">
        <v>13</v>
      </c>
      <c r="W1867" s="3">
        <v>10</v>
      </c>
      <c r="X1867" s="32">
        <v>42</v>
      </c>
      <c r="Y1867" s="33">
        <v>47</v>
      </c>
      <c r="Z1867" s="3">
        <v>-11.2</v>
      </c>
      <c r="AA1867" s="3">
        <v>9434.2199999999993</v>
      </c>
      <c r="AB1867" s="3">
        <v>12378.72</v>
      </c>
      <c r="AC1867" s="3">
        <v>9629.2199999999993</v>
      </c>
      <c r="AD1867" s="3">
        <v>12678.72</v>
      </c>
    </row>
    <row r="1868" spans="1:30" x14ac:dyDescent="0.3">
      <c r="A1868" s="3" t="s">
        <v>308</v>
      </c>
      <c r="B1868" s="4">
        <v>100159</v>
      </c>
      <c r="C1868" s="4">
        <v>56</v>
      </c>
      <c r="D1868" s="4" t="s">
        <v>25</v>
      </c>
      <c r="E1868" s="5">
        <v>42996</v>
      </c>
      <c r="F1868" s="3" t="s">
        <v>309</v>
      </c>
      <c r="G1868" s="4" t="s">
        <v>86</v>
      </c>
      <c r="H1868" s="3" t="s">
        <v>174</v>
      </c>
      <c r="I1868" s="3" t="s">
        <v>252</v>
      </c>
      <c r="J1868" s="3" t="s">
        <v>132</v>
      </c>
      <c r="K1868" s="3" t="s">
        <v>89</v>
      </c>
      <c r="L1868" s="6" t="s">
        <v>252</v>
      </c>
      <c r="M1868" s="3" t="s">
        <v>154</v>
      </c>
      <c r="N1868" s="3" t="s">
        <v>310</v>
      </c>
      <c r="O1868" s="3" t="s">
        <v>311</v>
      </c>
      <c r="P1868" s="3" t="s">
        <v>128</v>
      </c>
      <c r="Q1868" s="3" t="s">
        <v>60</v>
      </c>
      <c r="X1868" s="32">
        <v>62</v>
      </c>
      <c r="Y1868" s="33"/>
      <c r="AA1868" s="3">
        <v>9422.2199999999993</v>
      </c>
      <c r="AC1868" s="3">
        <v>9441.36</v>
      </c>
    </row>
    <row r="1869" spans="1:30" x14ac:dyDescent="0.3">
      <c r="A1869" s="3" t="s">
        <v>6031</v>
      </c>
      <c r="B1869" s="4">
        <v>77671</v>
      </c>
      <c r="C1869" s="4">
        <v>37</v>
      </c>
      <c r="D1869" s="4" t="s">
        <v>25</v>
      </c>
      <c r="E1869" s="5" t="s">
        <v>45</v>
      </c>
      <c r="F1869" s="3" t="s">
        <v>6032</v>
      </c>
      <c r="G1869" s="4" t="s">
        <v>86</v>
      </c>
      <c r="H1869" s="3" t="s">
        <v>54</v>
      </c>
      <c r="I1869" s="3" t="s">
        <v>252</v>
      </c>
      <c r="J1869" s="3" t="s">
        <v>89</v>
      </c>
      <c r="K1869" s="3" t="s">
        <v>89</v>
      </c>
      <c r="L1869" s="6" t="s">
        <v>252</v>
      </c>
      <c r="M1869" s="3" t="s">
        <v>184</v>
      </c>
      <c r="N1869" s="3" t="s">
        <v>6033</v>
      </c>
      <c r="O1869" s="3" t="s">
        <v>92</v>
      </c>
      <c r="P1869" s="3" t="s">
        <v>397</v>
      </c>
      <c r="Q1869" s="3" t="s">
        <v>31</v>
      </c>
      <c r="R1869" s="3">
        <v>6</v>
      </c>
      <c r="S1869" s="3">
        <v>8</v>
      </c>
      <c r="T1869" s="3">
        <v>-25</v>
      </c>
      <c r="U1869" s="3">
        <v>17</v>
      </c>
      <c r="V1869" s="3">
        <v>20</v>
      </c>
      <c r="W1869" s="3">
        <v>-13.3</v>
      </c>
      <c r="X1869" s="16">
        <v>69</v>
      </c>
      <c r="Y1869" s="7">
        <v>78</v>
      </c>
      <c r="Z1869" s="3">
        <v>-12</v>
      </c>
      <c r="AA1869" s="3">
        <v>9393.6</v>
      </c>
      <c r="AB1869" s="3">
        <v>10670.4</v>
      </c>
      <c r="AC1869" s="3">
        <v>9393.6</v>
      </c>
      <c r="AD1869" s="3">
        <v>10670.4</v>
      </c>
    </row>
    <row r="1870" spans="1:30" x14ac:dyDescent="0.3">
      <c r="A1870" s="3" t="s">
        <v>6034</v>
      </c>
      <c r="B1870" s="4">
        <v>37336</v>
      </c>
      <c r="C1870" s="4">
        <v>55</v>
      </c>
      <c r="D1870" s="4" t="s">
        <v>25</v>
      </c>
      <c r="E1870" s="5" t="s">
        <v>45</v>
      </c>
      <c r="F1870" s="3" t="s">
        <v>6035</v>
      </c>
      <c r="G1870" s="4" t="s">
        <v>86</v>
      </c>
      <c r="H1870" s="3" t="s">
        <v>252</v>
      </c>
      <c r="I1870" s="3" t="s">
        <v>252</v>
      </c>
      <c r="J1870" s="3" t="s">
        <v>89</v>
      </c>
      <c r="K1870" s="3" t="s">
        <v>89</v>
      </c>
      <c r="L1870" s="6" t="s">
        <v>252</v>
      </c>
      <c r="M1870" s="3" t="s">
        <v>154</v>
      </c>
      <c r="N1870" s="3" t="s">
        <v>6036</v>
      </c>
      <c r="O1870" s="3" t="s">
        <v>311</v>
      </c>
      <c r="P1870" s="3" t="s">
        <v>938</v>
      </c>
      <c r="Q1870" s="3" t="s">
        <v>31</v>
      </c>
      <c r="R1870" s="3">
        <v>17</v>
      </c>
      <c r="S1870" s="3">
        <v>12</v>
      </c>
      <c r="T1870" s="3">
        <v>41.7</v>
      </c>
      <c r="U1870" s="3">
        <v>30</v>
      </c>
      <c r="V1870" s="3">
        <v>32</v>
      </c>
      <c r="W1870" s="3">
        <v>-6.3</v>
      </c>
      <c r="X1870" s="16">
        <v>102</v>
      </c>
      <c r="Y1870" s="7">
        <v>85</v>
      </c>
      <c r="Z1870" s="3">
        <v>19.5</v>
      </c>
      <c r="AA1870" s="3">
        <v>9387.74</v>
      </c>
      <c r="AB1870" s="3">
        <v>7549.2</v>
      </c>
      <c r="AC1870" s="3">
        <v>10312.74</v>
      </c>
      <c r="AD1870" s="3">
        <v>8629.2000000000007</v>
      </c>
    </row>
    <row r="1871" spans="1:30" x14ac:dyDescent="0.3">
      <c r="A1871" s="3" t="s">
        <v>6037</v>
      </c>
      <c r="B1871" s="4">
        <v>31208</v>
      </c>
      <c r="C1871" s="4">
        <v>45</v>
      </c>
      <c r="D1871" s="4" t="s">
        <v>25</v>
      </c>
      <c r="E1871" s="5" t="s">
        <v>45</v>
      </c>
      <c r="F1871" s="3" t="s">
        <v>6038</v>
      </c>
      <c r="G1871" s="4" t="s">
        <v>86</v>
      </c>
      <c r="H1871" s="3" t="s">
        <v>153</v>
      </c>
      <c r="I1871" s="3" t="s">
        <v>153</v>
      </c>
      <c r="J1871" s="3" t="s">
        <v>104</v>
      </c>
      <c r="K1871" s="3" t="s">
        <v>104</v>
      </c>
      <c r="L1871" s="6" t="s">
        <v>153</v>
      </c>
      <c r="M1871" s="3" t="s">
        <v>154</v>
      </c>
      <c r="N1871" s="3" t="s">
        <v>6039</v>
      </c>
      <c r="O1871" s="3" t="s">
        <v>156</v>
      </c>
      <c r="P1871" s="3" t="s">
        <v>421</v>
      </c>
      <c r="Q1871" s="3" t="s">
        <v>27</v>
      </c>
      <c r="R1871" s="3">
        <v>13</v>
      </c>
      <c r="S1871" s="3">
        <v>7</v>
      </c>
      <c r="T1871" s="3">
        <v>83.3</v>
      </c>
      <c r="U1871" s="3">
        <v>40</v>
      </c>
      <c r="V1871" s="3">
        <v>41</v>
      </c>
      <c r="W1871" s="3">
        <v>-2.9</v>
      </c>
      <c r="X1871" s="32">
        <v>152</v>
      </c>
      <c r="Y1871" s="33">
        <v>183</v>
      </c>
      <c r="Z1871" s="3">
        <v>-17.100000000000001</v>
      </c>
      <c r="AA1871" s="3">
        <v>9384.6</v>
      </c>
      <c r="AB1871" s="3">
        <v>11374.87</v>
      </c>
      <c r="AC1871" s="3">
        <v>10194.6</v>
      </c>
      <c r="AD1871" s="3">
        <v>12298.87</v>
      </c>
    </row>
    <row r="1872" spans="1:30" x14ac:dyDescent="0.3">
      <c r="A1872" s="3" t="s">
        <v>165</v>
      </c>
      <c r="B1872" s="4">
        <v>28465</v>
      </c>
      <c r="C1872" s="4">
        <v>32</v>
      </c>
      <c r="D1872" s="4" t="s">
        <v>25</v>
      </c>
      <c r="E1872" s="5">
        <v>43237</v>
      </c>
      <c r="F1872" s="3" t="s">
        <v>166</v>
      </c>
      <c r="G1872" s="4" t="s">
        <v>86</v>
      </c>
      <c r="H1872" s="3" t="s">
        <v>153</v>
      </c>
      <c r="I1872" s="3" t="s">
        <v>153</v>
      </c>
      <c r="J1872" s="3" t="s">
        <v>146</v>
      </c>
      <c r="K1872" s="3" t="s">
        <v>146</v>
      </c>
      <c r="L1872" s="6" t="s">
        <v>153</v>
      </c>
      <c r="M1872" s="3" t="s">
        <v>154</v>
      </c>
      <c r="N1872" s="3" t="s">
        <v>167</v>
      </c>
      <c r="O1872" s="3" t="s">
        <v>156</v>
      </c>
      <c r="P1872" s="3" t="s">
        <v>38</v>
      </c>
      <c r="Q1872" s="3" t="s">
        <v>31</v>
      </c>
      <c r="R1872" s="3">
        <v>2</v>
      </c>
      <c r="U1872" s="3">
        <v>6</v>
      </c>
      <c r="X1872" s="32">
        <v>28</v>
      </c>
      <c r="Y1872" s="33"/>
      <c r="AA1872" s="3">
        <v>9378.6</v>
      </c>
      <c r="AC1872" s="3">
        <v>9378.6</v>
      </c>
    </row>
    <row r="1873" spans="1:30" x14ac:dyDescent="0.3">
      <c r="A1873" s="3" t="s">
        <v>158</v>
      </c>
      <c r="B1873" s="4">
        <v>28370</v>
      </c>
      <c r="C1873" s="4">
        <v>60</v>
      </c>
      <c r="D1873" s="4" t="s">
        <v>25</v>
      </c>
      <c r="E1873" s="5">
        <v>43105</v>
      </c>
      <c r="F1873" s="3" t="s">
        <v>159</v>
      </c>
      <c r="G1873" s="4" t="s">
        <v>86</v>
      </c>
      <c r="H1873" s="3" t="s">
        <v>153</v>
      </c>
      <c r="I1873" s="3" t="s">
        <v>153</v>
      </c>
      <c r="J1873" s="3" t="s">
        <v>132</v>
      </c>
      <c r="K1873" s="3" t="s">
        <v>132</v>
      </c>
      <c r="L1873" s="6" t="s">
        <v>153</v>
      </c>
      <c r="M1873" s="3" t="s">
        <v>154</v>
      </c>
      <c r="N1873" s="3" t="s">
        <v>160</v>
      </c>
      <c r="O1873" s="3" t="s">
        <v>156</v>
      </c>
      <c r="P1873" s="3" t="s">
        <v>161</v>
      </c>
      <c r="Q1873" s="3" t="s">
        <v>31</v>
      </c>
      <c r="R1873" s="3">
        <v>2</v>
      </c>
      <c r="U1873" s="3">
        <v>5</v>
      </c>
      <c r="V1873" s="3">
        <v>2</v>
      </c>
      <c r="W1873" s="3">
        <v>125</v>
      </c>
      <c r="X1873" s="32">
        <v>42</v>
      </c>
      <c r="Y1873" s="33">
        <v>5</v>
      </c>
      <c r="Z1873" s="3">
        <v>740</v>
      </c>
      <c r="AA1873" s="3">
        <v>9329.0400000000009</v>
      </c>
      <c r="AB1873" s="3">
        <v>1110.5999999999999</v>
      </c>
      <c r="AC1873" s="3">
        <v>9329.0400000000009</v>
      </c>
      <c r="AD1873" s="3">
        <v>1110.5999999999999</v>
      </c>
    </row>
    <row r="1874" spans="1:30" x14ac:dyDescent="0.3">
      <c r="A1874" s="3" t="s">
        <v>6040</v>
      </c>
      <c r="B1874" s="4">
        <v>41210</v>
      </c>
      <c r="C1874" s="4">
        <v>32</v>
      </c>
      <c r="D1874" s="4" t="s">
        <v>25</v>
      </c>
      <c r="E1874" s="5" t="s">
        <v>45</v>
      </c>
      <c r="F1874" s="3" t="s">
        <v>6041</v>
      </c>
      <c r="G1874" s="4" t="s">
        <v>86</v>
      </c>
      <c r="H1874" s="3" t="s">
        <v>252</v>
      </c>
      <c r="I1874" s="3" t="s">
        <v>252</v>
      </c>
      <c r="J1874" s="3" t="s">
        <v>132</v>
      </c>
      <c r="K1874" s="3" t="s">
        <v>132</v>
      </c>
      <c r="L1874" s="6" t="s">
        <v>252</v>
      </c>
      <c r="M1874" s="3" t="s">
        <v>184</v>
      </c>
      <c r="N1874" s="3" t="s">
        <v>6042</v>
      </c>
      <c r="O1874" s="3" t="s">
        <v>92</v>
      </c>
      <c r="P1874" s="3" t="s">
        <v>194</v>
      </c>
      <c r="Q1874" s="3" t="s">
        <v>60</v>
      </c>
      <c r="R1874" s="3">
        <v>5</v>
      </c>
      <c r="U1874" s="3">
        <v>13</v>
      </c>
      <c r="V1874" s="3">
        <v>5</v>
      </c>
      <c r="W1874" s="3">
        <v>150</v>
      </c>
      <c r="X1874" s="16">
        <v>57</v>
      </c>
      <c r="Y1874" s="7">
        <v>33</v>
      </c>
      <c r="Z1874" s="3">
        <v>72.3</v>
      </c>
      <c r="AA1874" s="3">
        <v>9266.35</v>
      </c>
      <c r="AB1874" s="3">
        <v>5373</v>
      </c>
      <c r="AC1874" s="3">
        <v>9590.35</v>
      </c>
      <c r="AD1874" s="3">
        <v>5565</v>
      </c>
    </row>
    <row r="1875" spans="1:30" x14ac:dyDescent="0.3">
      <c r="A1875" s="3" t="s">
        <v>6043</v>
      </c>
      <c r="B1875" s="4">
        <v>4712</v>
      </c>
      <c r="C1875" s="4">
        <v>24</v>
      </c>
      <c r="D1875" s="4" t="s">
        <v>25</v>
      </c>
      <c r="E1875" s="5" t="s">
        <v>45</v>
      </c>
      <c r="F1875" s="3" t="s">
        <v>6044</v>
      </c>
      <c r="G1875" s="4" t="s">
        <v>86</v>
      </c>
      <c r="H1875" s="3" t="s">
        <v>900</v>
      </c>
      <c r="I1875" s="3" t="s">
        <v>240</v>
      </c>
      <c r="J1875" s="3" t="s">
        <v>132</v>
      </c>
      <c r="K1875" s="3" t="s">
        <v>132</v>
      </c>
      <c r="L1875" s="6" t="s">
        <v>240</v>
      </c>
      <c r="M1875" s="3" t="s">
        <v>712</v>
      </c>
      <c r="N1875" s="3" t="s">
        <v>6045</v>
      </c>
      <c r="O1875" s="3" t="s">
        <v>178</v>
      </c>
      <c r="P1875" s="3" t="s">
        <v>51</v>
      </c>
      <c r="Q1875" s="3" t="s">
        <v>31</v>
      </c>
      <c r="R1875" s="3">
        <v>1</v>
      </c>
      <c r="S1875" s="3">
        <v>1</v>
      </c>
      <c r="T1875" s="3">
        <v>100</v>
      </c>
      <c r="U1875" s="3">
        <v>4</v>
      </c>
      <c r="V1875" s="3">
        <v>4</v>
      </c>
      <c r="W1875" s="3">
        <v>0</v>
      </c>
      <c r="X1875" s="32">
        <v>24</v>
      </c>
      <c r="Y1875" s="33">
        <v>27</v>
      </c>
      <c r="Z1875" s="3">
        <v>-11.7</v>
      </c>
      <c r="AA1875" s="3">
        <v>9261.92</v>
      </c>
      <c r="AB1875" s="3">
        <v>10486</v>
      </c>
      <c r="AC1875" s="3">
        <v>9261.92</v>
      </c>
      <c r="AD1875" s="3">
        <v>10486</v>
      </c>
    </row>
    <row r="1876" spans="1:30" x14ac:dyDescent="0.3">
      <c r="A1876" s="3" t="s">
        <v>6052</v>
      </c>
      <c r="B1876" s="4">
        <v>42175</v>
      </c>
      <c r="C1876" s="4">
        <v>52</v>
      </c>
      <c r="D1876" s="4" t="s">
        <v>25</v>
      </c>
      <c r="E1876" s="5" t="s">
        <v>45</v>
      </c>
      <c r="F1876" s="3" t="s">
        <v>6053</v>
      </c>
      <c r="G1876" s="4" t="s">
        <v>86</v>
      </c>
      <c r="H1876" s="3" t="s">
        <v>299</v>
      </c>
      <c r="I1876" s="3" t="s">
        <v>299</v>
      </c>
      <c r="J1876" s="3" t="s">
        <v>89</v>
      </c>
      <c r="K1876" s="3" t="s">
        <v>89</v>
      </c>
      <c r="L1876" s="6" t="s">
        <v>299</v>
      </c>
      <c r="M1876" s="3" t="s">
        <v>184</v>
      </c>
      <c r="N1876" s="3" t="s">
        <v>6054</v>
      </c>
      <c r="O1876" s="3" t="s">
        <v>301</v>
      </c>
      <c r="P1876" s="3" t="s">
        <v>51</v>
      </c>
      <c r="Q1876" s="3" t="s">
        <v>31</v>
      </c>
      <c r="S1876" s="3">
        <v>14</v>
      </c>
      <c r="T1876" s="3">
        <v>-100</v>
      </c>
      <c r="U1876" s="3">
        <v>5</v>
      </c>
      <c r="V1876" s="3">
        <v>26</v>
      </c>
      <c r="W1876" s="3">
        <v>-80.7</v>
      </c>
      <c r="X1876" s="32">
        <v>67</v>
      </c>
      <c r="Y1876" s="33">
        <v>70</v>
      </c>
      <c r="Z1876" s="3">
        <v>-4.3</v>
      </c>
      <c r="AA1876" s="3">
        <v>9258.59</v>
      </c>
      <c r="AB1876" s="3">
        <v>9673.67</v>
      </c>
      <c r="AC1876" s="3">
        <v>9258.59</v>
      </c>
      <c r="AD1876" s="3">
        <v>9673.67</v>
      </c>
    </row>
    <row r="1877" spans="1:30" x14ac:dyDescent="0.3">
      <c r="A1877" s="3" t="s">
        <v>6058</v>
      </c>
      <c r="B1877" s="4">
        <v>41991</v>
      </c>
      <c r="C1877" s="4">
        <v>33</v>
      </c>
      <c r="D1877" s="4" t="s">
        <v>25</v>
      </c>
      <c r="E1877" s="5" t="s">
        <v>45</v>
      </c>
      <c r="F1877" s="3" t="s">
        <v>6059</v>
      </c>
      <c r="G1877" s="4" t="s">
        <v>86</v>
      </c>
      <c r="H1877" s="3" t="s">
        <v>252</v>
      </c>
      <c r="I1877" s="3" t="s">
        <v>252</v>
      </c>
      <c r="J1877" s="3" t="s">
        <v>132</v>
      </c>
      <c r="K1877" s="3" t="s">
        <v>132</v>
      </c>
      <c r="L1877" s="6" t="s">
        <v>252</v>
      </c>
      <c r="M1877" s="3" t="s">
        <v>184</v>
      </c>
      <c r="N1877" s="3" t="s">
        <v>6060</v>
      </c>
      <c r="O1877" s="3" t="s">
        <v>92</v>
      </c>
      <c r="P1877" s="3" t="s">
        <v>194</v>
      </c>
      <c r="Q1877" s="3" t="s">
        <v>60</v>
      </c>
      <c r="R1877" s="3">
        <v>1</v>
      </c>
      <c r="S1877" s="3">
        <v>6</v>
      </c>
      <c r="T1877" s="3">
        <v>-83.3</v>
      </c>
      <c r="U1877" s="3">
        <v>16</v>
      </c>
      <c r="V1877" s="3">
        <v>17</v>
      </c>
      <c r="W1877" s="3">
        <v>-7.2</v>
      </c>
      <c r="X1877" s="16">
        <v>53</v>
      </c>
      <c r="Y1877" s="7">
        <v>46</v>
      </c>
      <c r="Z1877" s="3">
        <v>15.2</v>
      </c>
      <c r="AA1877" s="3">
        <v>9228.6</v>
      </c>
      <c r="AB1877" s="3">
        <v>7931.7</v>
      </c>
      <c r="AC1877" s="3">
        <v>9444.6</v>
      </c>
      <c r="AD1877" s="3">
        <v>8197.2000000000007</v>
      </c>
    </row>
    <row r="1878" spans="1:30" x14ac:dyDescent="0.3">
      <c r="A1878" s="3" t="s">
        <v>6061</v>
      </c>
      <c r="B1878" s="4">
        <v>40188</v>
      </c>
      <c r="C1878" s="4">
        <v>47</v>
      </c>
      <c r="D1878" s="4" t="s">
        <v>25</v>
      </c>
      <c r="E1878" s="5" t="s">
        <v>45</v>
      </c>
      <c r="F1878" s="3" t="s">
        <v>6062</v>
      </c>
      <c r="G1878" s="4" t="s">
        <v>86</v>
      </c>
      <c r="H1878" s="3" t="s">
        <v>252</v>
      </c>
      <c r="I1878" s="3" t="s">
        <v>252</v>
      </c>
      <c r="J1878" s="3" t="s">
        <v>89</v>
      </c>
      <c r="K1878" s="3" t="s">
        <v>89</v>
      </c>
      <c r="L1878" s="6" t="s">
        <v>252</v>
      </c>
      <c r="M1878" s="3" t="s">
        <v>184</v>
      </c>
      <c r="N1878" s="3" t="s">
        <v>6063</v>
      </c>
      <c r="O1878" s="3" t="s">
        <v>92</v>
      </c>
      <c r="P1878" s="3" t="s">
        <v>26</v>
      </c>
      <c r="Q1878" s="3" t="s">
        <v>27</v>
      </c>
      <c r="R1878" s="3">
        <v>4</v>
      </c>
      <c r="S1878" s="3">
        <v>7</v>
      </c>
      <c r="T1878" s="3">
        <v>-50</v>
      </c>
      <c r="U1878" s="3">
        <v>21</v>
      </c>
      <c r="V1878" s="3">
        <v>31</v>
      </c>
      <c r="W1878" s="3">
        <v>-32.9</v>
      </c>
      <c r="X1878" s="16">
        <v>109</v>
      </c>
      <c r="Y1878" s="7">
        <v>129</v>
      </c>
      <c r="Z1878" s="3">
        <v>-16.100000000000001</v>
      </c>
      <c r="AA1878" s="3">
        <v>9181.08</v>
      </c>
      <c r="AB1878" s="3">
        <v>11011.06</v>
      </c>
      <c r="AC1878" s="3">
        <v>10724.76</v>
      </c>
      <c r="AD1878" s="3">
        <v>12781.3</v>
      </c>
    </row>
    <row r="1879" spans="1:30" x14ac:dyDescent="0.3">
      <c r="A1879" s="3" t="s">
        <v>6064</v>
      </c>
      <c r="B1879" s="4">
        <v>27601</v>
      </c>
      <c r="C1879" s="4">
        <v>35</v>
      </c>
      <c r="D1879" s="4" t="s">
        <v>25</v>
      </c>
      <c r="E1879" s="5" t="s">
        <v>45</v>
      </c>
      <c r="F1879" s="3" t="s">
        <v>6065</v>
      </c>
      <c r="G1879" s="4" t="s">
        <v>86</v>
      </c>
      <c r="H1879" s="3" t="s">
        <v>831</v>
      </c>
      <c r="I1879" s="3" t="s">
        <v>175</v>
      </c>
      <c r="J1879" s="3" t="s">
        <v>146</v>
      </c>
      <c r="K1879" s="3" t="s">
        <v>146</v>
      </c>
      <c r="L1879" s="6" t="s">
        <v>175</v>
      </c>
      <c r="M1879" s="3" t="s">
        <v>176</v>
      </c>
      <c r="N1879" s="3" t="s">
        <v>6066</v>
      </c>
      <c r="O1879" s="3" t="s">
        <v>178</v>
      </c>
      <c r="P1879" s="3" t="s">
        <v>510</v>
      </c>
      <c r="Q1879" s="3" t="s">
        <v>31</v>
      </c>
      <c r="R1879" s="3">
        <v>2</v>
      </c>
      <c r="S1879" s="3">
        <v>3</v>
      </c>
      <c r="T1879" s="3">
        <v>-20</v>
      </c>
      <c r="U1879" s="3">
        <v>4</v>
      </c>
      <c r="V1879" s="3">
        <v>5</v>
      </c>
      <c r="W1879" s="3">
        <v>-30</v>
      </c>
      <c r="X1879" s="32">
        <v>26</v>
      </c>
      <c r="Y1879" s="33">
        <v>22</v>
      </c>
      <c r="Z1879" s="3">
        <v>13.8</v>
      </c>
      <c r="AA1879" s="3">
        <v>9128.82</v>
      </c>
      <c r="AB1879" s="3">
        <v>8094.58</v>
      </c>
      <c r="AC1879" s="3">
        <v>9476.82</v>
      </c>
      <c r="AD1879" s="3">
        <v>8508.58</v>
      </c>
    </row>
    <row r="1880" spans="1:30" x14ac:dyDescent="0.3">
      <c r="A1880" s="3" t="s">
        <v>6067</v>
      </c>
      <c r="B1880" s="4">
        <v>43352</v>
      </c>
      <c r="C1880" s="4">
        <v>60</v>
      </c>
      <c r="D1880" s="4" t="s">
        <v>25</v>
      </c>
      <c r="E1880" s="5" t="s">
        <v>45</v>
      </c>
      <c r="F1880" s="3" t="s">
        <v>6068</v>
      </c>
      <c r="G1880" s="4" t="s">
        <v>86</v>
      </c>
      <c r="H1880" s="3" t="s">
        <v>299</v>
      </c>
      <c r="I1880" s="3" t="s">
        <v>299</v>
      </c>
      <c r="J1880" s="3" t="s">
        <v>89</v>
      </c>
      <c r="K1880" s="3" t="s">
        <v>89</v>
      </c>
      <c r="L1880" s="6" t="s">
        <v>299</v>
      </c>
      <c r="M1880" s="3" t="s">
        <v>184</v>
      </c>
      <c r="N1880" s="3" t="s">
        <v>6069</v>
      </c>
      <c r="O1880" s="3" t="s">
        <v>301</v>
      </c>
      <c r="P1880" s="3" t="s">
        <v>397</v>
      </c>
      <c r="Q1880" s="3" t="s">
        <v>31</v>
      </c>
      <c r="R1880" s="3">
        <v>9</v>
      </c>
      <c r="S1880" s="3">
        <v>10</v>
      </c>
      <c r="T1880" s="3">
        <v>-10</v>
      </c>
      <c r="U1880" s="3">
        <v>37</v>
      </c>
      <c r="V1880" s="3">
        <v>16</v>
      </c>
      <c r="W1880" s="3">
        <v>131.30000000000001</v>
      </c>
      <c r="X1880" s="32">
        <v>88</v>
      </c>
      <c r="Y1880" s="33">
        <v>52</v>
      </c>
      <c r="Z1880" s="3">
        <v>68.7</v>
      </c>
      <c r="AA1880" s="3">
        <v>9123.84</v>
      </c>
      <c r="AB1880" s="3">
        <v>8094.18</v>
      </c>
      <c r="AC1880" s="3">
        <v>9123.84</v>
      </c>
      <c r="AD1880" s="3">
        <v>8094.18</v>
      </c>
    </row>
    <row r="1881" spans="1:30" x14ac:dyDescent="0.3">
      <c r="A1881" s="3" t="s">
        <v>6070</v>
      </c>
      <c r="B1881" s="4">
        <v>88406</v>
      </c>
      <c r="C1881" s="4">
        <v>22</v>
      </c>
      <c r="D1881" s="4" t="s">
        <v>25</v>
      </c>
      <c r="E1881" s="5" t="s">
        <v>45</v>
      </c>
      <c r="F1881" s="3" t="s">
        <v>6071</v>
      </c>
      <c r="G1881" s="4" t="s">
        <v>86</v>
      </c>
      <c r="H1881" s="3" t="s">
        <v>245</v>
      </c>
      <c r="I1881" s="3" t="s">
        <v>245</v>
      </c>
      <c r="J1881" s="3" t="s">
        <v>146</v>
      </c>
      <c r="K1881" s="3" t="s">
        <v>146</v>
      </c>
      <c r="L1881" s="6" t="s">
        <v>245</v>
      </c>
      <c r="M1881" s="3" t="s">
        <v>246</v>
      </c>
      <c r="N1881" s="3" t="s">
        <v>6072</v>
      </c>
      <c r="O1881" s="3" t="s">
        <v>248</v>
      </c>
      <c r="P1881" s="3" t="s">
        <v>249</v>
      </c>
      <c r="Q1881" s="3" t="s">
        <v>31</v>
      </c>
      <c r="R1881" s="3">
        <v>1</v>
      </c>
      <c r="S1881" s="3">
        <v>2</v>
      </c>
      <c r="T1881" s="3">
        <v>-33.299999999999997</v>
      </c>
      <c r="U1881" s="3">
        <v>5</v>
      </c>
      <c r="V1881" s="3">
        <v>7</v>
      </c>
      <c r="W1881" s="3">
        <v>-24</v>
      </c>
      <c r="X1881" s="32">
        <v>14</v>
      </c>
      <c r="Y1881" s="33">
        <v>19</v>
      </c>
      <c r="Z1881" s="3">
        <v>-23.8</v>
      </c>
      <c r="AA1881" s="3">
        <v>9089.9</v>
      </c>
      <c r="AB1881" s="3">
        <v>11923.81</v>
      </c>
      <c r="AC1881" s="3">
        <v>9089.9</v>
      </c>
      <c r="AD1881" s="3">
        <v>11923.81</v>
      </c>
    </row>
    <row r="1882" spans="1:30" x14ac:dyDescent="0.3">
      <c r="A1882" s="3" t="s">
        <v>6073</v>
      </c>
      <c r="B1882" s="4">
        <v>88538</v>
      </c>
      <c r="C1882" s="4">
        <v>28</v>
      </c>
      <c r="D1882" s="4" t="s">
        <v>25</v>
      </c>
      <c r="E1882" s="5">
        <v>42654</v>
      </c>
      <c r="F1882" s="3" t="s">
        <v>6074</v>
      </c>
      <c r="G1882" s="4" t="s">
        <v>86</v>
      </c>
      <c r="H1882" s="3" t="s">
        <v>245</v>
      </c>
      <c r="I1882" s="3" t="s">
        <v>245</v>
      </c>
      <c r="J1882" s="3" t="s">
        <v>89</v>
      </c>
      <c r="K1882" s="3" t="s">
        <v>89</v>
      </c>
      <c r="L1882" s="6" t="s">
        <v>245</v>
      </c>
      <c r="M1882" s="3" t="s">
        <v>246</v>
      </c>
      <c r="N1882" s="3" t="s">
        <v>6075</v>
      </c>
      <c r="O1882" s="3" t="s">
        <v>248</v>
      </c>
      <c r="P1882" s="3" t="s">
        <v>57</v>
      </c>
      <c r="Q1882" s="3" t="s">
        <v>31</v>
      </c>
      <c r="R1882" s="3">
        <v>1</v>
      </c>
      <c r="S1882" s="3">
        <v>1</v>
      </c>
      <c r="T1882" s="3">
        <v>0</v>
      </c>
      <c r="U1882" s="3">
        <v>12</v>
      </c>
      <c r="V1882" s="3">
        <v>14</v>
      </c>
      <c r="W1882" s="3">
        <v>-16.7</v>
      </c>
      <c r="X1882" s="32">
        <v>62</v>
      </c>
      <c r="Y1882" s="33">
        <v>20</v>
      </c>
      <c r="Z1882" s="3">
        <v>211.7</v>
      </c>
      <c r="AA1882" s="3">
        <v>9047.1</v>
      </c>
      <c r="AB1882" s="3">
        <v>2901.9</v>
      </c>
      <c r="AC1882" s="3">
        <v>9047.1</v>
      </c>
      <c r="AD1882" s="3">
        <v>2901.9</v>
      </c>
    </row>
    <row r="1883" spans="1:30" x14ac:dyDescent="0.3">
      <c r="A1883" s="3" t="s">
        <v>6076</v>
      </c>
      <c r="B1883" s="4">
        <v>44838</v>
      </c>
      <c r="C1883" s="4">
        <v>35</v>
      </c>
      <c r="D1883" s="4" t="s">
        <v>25</v>
      </c>
      <c r="E1883" s="5" t="s">
        <v>45</v>
      </c>
      <c r="F1883" s="3" t="s">
        <v>6077</v>
      </c>
      <c r="G1883" s="4" t="s">
        <v>86</v>
      </c>
      <c r="H1883" s="3" t="s">
        <v>299</v>
      </c>
      <c r="I1883" s="3" t="s">
        <v>299</v>
      </c>
      <c r="J1883" s="3" t="s">
        <v>104</v>
      </c>
      <c r="K1883" s="3" t="s">
        <v>104</v>
      </c>
      <c r="L1883" s="6" t="s">
        <v>299</v>
      </c>
      <c r="M1883" s="3" t="s">
        <v>445</v>
      </c>
      <c r="N1883" s="3" t="s">
        <v>6078</v>
      </c>
      <c r="O1883" s="3" t="s">
        <v>301</v>
      </c>
      <c r="P1883" s="3" t="s">
        <v>421</v>
      </c>
      <c r="Q1883" s="3" t="s">
        <v>27</v>
      </c>
      <c r="R1883" s="3">
        <v>12</v>
      </c>
      <c r="S1883" s="3">
        <v>12</v>
      </c>
      <c r="T1883" s="3">
        <v>0</v>
      </c>
      <c r="U1883" s="3">
        <v>35</v>
      </c>
      <c r="V1883" s="3">
        <v>51</v>
      </c>
      <c r="W1883" s="3">
        <v>-30.8</v>
      </c>
      <c r="X1883" s="32">
        <v>150</v>
      </c>
      <c r="Y1883" s="33">
        <v>176</v>
      </c>
      <c r="Z1883" s="3">
        <v>-15.2</v>
      </c>
      <c r="AA1883" s="3">
        <v>9043.44</v>
      </c>
      <c r="AB1883" s="3">
        <v>10666.32</v>
      </c>
      <c r="AC1883" s="3">
        <v>9043.44</v>
      </c>
      <c r="AD1883" s="3">
        <v>10666.32</v>
      </c>
    </row>
    <row r="1884" spans="1:30" x14ac:dyDescent="0.3">
      <c r="A1884" s="3" t="s">
        <v>748</v>
      </c>
      <c r="B1884" s="4">
        <v>27162</v>
      </c>
      <c r="C1884" s="4">
        <v>41</v>
      </c>
      <c r="D1884" s="4" t="s">
        <v>25</v>
      </c>
      <c r="E1884" s="5">
        <v>43194</v>
      </c>
      <c r="F1884" s="3" t="s">
        <v>749</v>
      </c>
      <c r="G1884" s="4" t="s">
        <v>86</v>
      </c>
      <c r="H1884" s="3" t="s">
        <v>735</v>
      </c>
      <c r="I1884" s="3" t="s">
        <v>736</v>
      </c>
      <c r="J1884" s="3" t="s">
        <v>736</v>
      </c>
      <c r="K1884" s="3" t="s">
        <v>146</v>
      </c>
      <c r="L1884" s="6" t="s">
        <v>175</v>
      </c>
      <c r="M1884" s="3" t="s">
        <v>176</v>
      </c>
      <c r="N1884" s="3" t="s">
        <v>750</v>
      </c>
      <c r="O1884" s="3" t="s">
        <v>178</v>
      </c>
      <c r="P1884" s="3" t="s">
        <v>751</v>
      </c>
      <c r="Q1884" s="3" t="s">
        <v>60</v>
      </c>
      <c r="R1884" s="3">
        <v>1</v>
      </c>
      <c r="U1884" s="3">
        <v>1</v>
      </c>
      <c r="X1884" s="32">
        <v>24</v>
      </c>
      <c r="Y1884" s="33"/>
      <c r="AA1884" s="3">
        <v>9018.36</v>
      </c>
      <c r="AC1884" s="3">
        <v>9018.36</v>
      </c>
    </row>
    <row r="1885" spans="1:30" x14ac:dyDescent="0.3">
      <c r="A1885" s="3" t="s">
        <v>6079</v>
      </c>
      <c r="B1885" s="4">
        <v>76040</v>
      </c>
      <c r="C1885" s="4">
        <v>42</v>
      </c>
      <c r="D1885" s="4" t="s">
        <v>25</v>
      </c>
      <c r="E1885" s="5">
        <v>42487</v>
      </c>
      <c r="F1885" s="3" t="s">
        <v>6080</v>
      </c>
      <c r="G1885" s="4" t="s">
        <v>86</v>
      </c>
      <c r="H1885" s="3" t="s">
        <v>499</v>
      </c>
      <c r="I1885" s="3" t="s">
        <v>232</v>
      </c>
      <c r="J1885" s="3" t="s">
        <v>232</v>
      </c>
      <c r="K1885" s="3" t="s">
        <v>132</v>
      </c>
      <c r="L1885" s="6" t="s">
        <v>175</v>
      </c>
      <c r="M1885" s="3" t="s">
        <v>184</v>
      </c>
      <c r="N1885" s="3" t="s">
        <v>6081</v>
      </c>
      <c r="O1885" s="3" t="s">
        <v>92</v>
      </c>
      <c r="P1885" s="3" t="s">
        <v>296</v>
      </c>
      <c r="Q1885" s="3" t="s">
        <v>60</v>
      </c>
      <c r="R1885" s="3">
        <v>4</v>
      </c>
      <c r="S1885" s="3">
        <v>3</v>
      </c>
      <c r="T1885" s="3">
        <v>60</v>
      </c>
      <c r="U1885" s="3">
        <v>9</v>
      </c>
      <c r="V1885" s="3">
        <v>12</v>
      </c>
      <c r="W1885" s="3">
        <v>-26.1</v>
      </c>
      <c r="X1885" s="32">
        <v>43</v>
      </c>
      <c r="Y1885" s="33">
        <v>40</v>
      </c>
      <c r="Z1885" s="3">
        <v>7.5</v>
      </c>
      <c r="AA1885" s="3">
        <v>9003.84</v>
      </c>
      <c r="AB1885" s="3">
        <v>8696.2800000000007</v>
      </c>
      <c r="AC1885" s="3">
        <v>9321.84</v>
      </c>
      <c r="AD1885" s="3">
        <v>8936.2800000000007</v>
      </c>
    </row>
    <row r="1886" spans="1:30" x14ac:dyDescent="0.3">
      <c r="A1886" s="3" t="s">
        <v>141</v>
      </c>
      <c r="B1886" s="4">
        <v>100405</v>
      </c>
      <c r="C1886" s="4">
        <v>15</v>
      </c>
      <c r="D1886" s="4" t="s">
        <v>25</v>
      </c>
      <c r="E1886" s="5">
        <v>43210</v>
      </c>
      <c r="F1886" s="3" t="s">
        <v>142</v>
      </c>
      <c r="G1886" s="4" t="s">
        <v>86</v>
      </c>
      <c r="H1886" s="3" t="s">
        <v>131</v>
      </c>
      <c r="I1886" s="3" t="s">
        <v>88</v>
      </c>
      <c r="J1886" s="3" t="s">
        <v>132</v>
      </c>
      <c r="K1886" s="3" t="s">
        <v>132</v>
      </c>
      <c r="L1886" s="6" t="s">
        <v>88</v>
      </c>
      <c r="M1886" s="3" t="s">
        <v>133</v>
      </c>
      <c r="N1886" s="3" t="s">
        <v>143</v>
      </c>
      <c r="O1886" s="3" t="s">
        <v>106</v>
      </c>
      <c r="P1886" s="3" t="s">
        <v>59</v>
      </c>
      <c r="Q1886" s="3" t="s">
        <v>60</v>
      </c>
      <c r="R1886" s="3">
        <v>6</v>
      </c>
      <c r="U1886" s="3">
        <v>22</v>
      </c>
      <c r="X1886" s="32">
        <v>22</v>
      </c>
      <c r="Y1886" s="33"/>
      <c r="AA1886" s="3">
        <v>8994.48</v>
      </c>
      <c r="AC1886" s="3">
        <v>8994.48</v>
      </c>
    </row>
    <row r="1887" spans="1:30" x14ac:dyDescent="0.3">
      <c r="A1887" s="3" t="s">
        <v>6082</v>
      </c>
      <c r="B1887" s="4">
        <v>72732</v>
      </c>
      <c r="C1887" s="4">
        <v>33</v>
      </c>
      <c r="D1887" s="4" t="s">
        <v>25</v>
      </c>
      <c r="E1887" s="5" t="s">
        <v>45</v>
      </c>
      <c r="F1887" s="3" t="s">
        <v>6083</v>
      </c>
      <c r="G1887" s="4" t="s">
        <v>86</v>
      </c>
      <c r="H1887" s="3" t="s">
        <v>87</v>
      </c>
      <c r="I1887" s="3" t="s">
        <v>88</v>
      </c>
      <c r="J1887" s="3" t="s">
        <v>104</v>
      </c>
      <c r="K1887" s="3" t="s">
        <v>104</v>
      </c>
      <c r="L1887" s="6" t="s">
        <v>88</v>
      </c>
      <c r="M1887" s="3" t="s">
        <v>90</v>
      </c>
      <c r="N1887" s="3" t="s">
        <v>6084</v>
      </c>
      <c r="O1887" s="3" t="s">
        <v>92</v>
      </c>
      <c r="P1887" s="3" t="s">
        <v>55</v>
      </c>
      <c r="Q1887" s="3" t="s">
        <v>31</v>
      </c>
      <c r="R1887" s="3">
        <v>3</v>
      </c>
      <c r="S1887" s="3">
        <v>1</v>
      </c>
      <c r="T1887" s="3">
        <v>200</v>
      </c>
      <c r="U1887" s="3">
        <v>11</v>
      </c>
      <c r="V1887" s="3">
        <v>6</v>
      </c>
      <c r="W1887" s="3">
        <v>83.3</v>
      </c>
      <c r="X1887" s="32">
        <v>99</v>
      </c>
      <c r="Y1887" s="33">
        <v>98</v>
      </c>
      <c r="Z1887" s="3">
        <v>1</v>
      </c>
      <c r="AA1887" s="3">
        <v>8972.0400000000009</v>
      </c>
      <c r="AB1887" s="3">
        <v>8953.44</v>
      </c>
      <c r="AC1887" s="3">
        <v>9236.0400000000009</v>
      </c>
      <c r="AD1887" s="3">
        <v>9043.44</v>
      </c>
    </row>
    <row r="1888" spans="1:30" x14ac:dyDescent="0.3">
      <c r="A1888" s="3" t="s">
        <v>636</v>
      </c>
      <c r="B1888" s="4">
        <v>33489</v>
      </c>
      <c r="C1888" s="4">
        <v>44</v>
      </c>
      <c r="D1888" s="4" t="s">
        <v>25</v>
      </c>
      <c r="E1888" s="5">
        <v>43174</v>
      </c>
      <c r="F1888" s="3" t="s">
        <v>637</v>
      </c>
      <c r="G1888" s="4" t="s">
        <v>86</v>
      </c>
      <c r="H1888" s="3" t="s">
        <v>252</v>
      </c>
      <c r="I1888" s="3" t="s">
        <v>252</v>
      </c>
      <c r="J1888" s="3" t="s">
        <v>132</v>
      </c>
      <c r="K1888" s="3" t="s">
        <v>132</v>
      </c>
      <c r="L1888" s="6" t="s">
        <v>252</v>
      </c>
      <c r="M1888" s="3" t="s">
        <v>154</v>
      </c>
      <c r="N1888" s="3" t="s">
        <v>638</v>
      </c>
      <c r="O1888" s="3" t="s">
        <v>311</v>
      </c>
      <c r="P1888" s="3" t="s">
        <v>614</v>
      </c>
      <c r="Q1888" s="3" t="s">
        <v>53</v>
      </c>
      <c r="R1888" s="3">
        <v>3</v>
      </c>
      <c r="U1888" s="3">
        <v>16</v>
      </c>
      <c r="X1888" s="32">
        <v>88</v>
      </c>
      <c r="Y1888" s="33"/>
      <c r="AA1888" s="3">
        <v>8923.2000000000007</v>
      </c>
      <c r="AC1888" s="3">
        <v>8923.2000000000007</v>
      </c>
    </row>
    <row r="1889" spans="1:30" x14ac:dyDescent="0.3">
      <c r="A1889" s="3" t="s">
        <v>6085</v>
      </c>
      <c r="B1889" s="4">
        <v>24414</v>
      </c>
      <c r="C1889" s="4">
        <v>39</v>
      </c>
      <c r="D1889" s="4" t="s">
        <v>25</v>
      </c>
      <c r="E1889" s="5">
        <v>42412</v>
      </c>
      <c r="F1889" s="3" t="s">
        <v>6086</v>
      </c>
      <c r="G1889" s="4" t="s">
        <v>86</v>
      </c>
      <c r="H1889" s="3" t="s">
        <v>711</v>
      </c>
      <c r="I1889" s="3" t="s">
        <v>175</v>
      </c>
      <c r="J1889" s="3" t="s">
        <v>104</v>
      </c>
      <c r="K1889" s="3" t="s">
        <v>104</v>
      </c>
      <c r="L1889" s="6" t="s">
        <v>175</v>
      </c>
      <c r="M1889" s="3" t="s">
        <v>712</v>
      </c>
      <c r="N1889" s="3" t="s">
        <v>6087</v>
      </c>
      <c r="O1889" s="3" t="s">
        <v>178</v>
      </c>
      <c r="P1889" s="3" t="s">
        <v>194</v>
      </c>
      <c r="Q1889" s="3" t="s">
        <v>60</v>
      </c>
      <c r="R1889" s="3">
        <v>4</v>
      </c>
      <c r="S1889" s="3">
        <v>6</v>
      </c>
      <c r="T1889" s="3">
        <v>-33.299999999999997</v>
      </c>
      <c r="U1889" s="3">
        <v>25</v>
      </c>
      <c r="V1889" s="3">
        <v>35</v>
      </c>
      <c r="W1889" s="3">
        <v>-28.6</v>
      </c>
      <c r="X1889" s="32">
        <v>162</v>
      </c>
      <c r="Y1889" s="33">
        <v>148</v>
      </c>
      <c r="Z1889" s="3">
        <v>9.5</v>
      </c>
      <c r="AA1889" s="3">
        <v>8794.73</v>
      </c>
      <c r="AB1889" s="3">
        <v>7844.64</v>
      </c>
      <c r="AC1889" s="3">
        <v>9994.73</v>
      </c>
      <c r="AD1889" s="3">
        <v>9128.64</v>
      </c>
    </row>
    <row r="1890" spans="1:30" x14ac:dyDescent="0.3">
      <c r="A1890" s="3" t="s">
        <v>6091</v>
      </c>
      <c r="B1890" s="4">
        <v>36592</v>
      </c>
      <c r="C1890" s="4">
        <v>41</v>
      </c>
      <c r="D1890" s="4" t="s">
        <v>25</v>
      </c>
      <c r="E1890" s="5" t="s">
        <v>45</v>
      </c>
      <c r="F1890" s="3" t="s">
        <v>6092</v>
      </c>
      <c r="G1890" s="4" t="s">
        <v>86</v>
      </c>
      <c r="H1890" s="3" t="s">
        <v>252</v>
      </c>
      <c r="I1890" s="3" t="s">
        <v>252</v>
      </c>
      <c r="J1890" s="3" t="s">
        <v>89</v>
      </c>
      <c r="K1890" s="3" t="s">
        <v>89</v>
      </c>
      <c r="L1890" s="6" t="s">
        <v>252</v>
      </c>
      <c r="M1890" s="3" t="s">
        <v>154</v>
      </c>
      <c r="N1890" s="3" t="s">
        <v>6093</v>
      </c>
      <c r="O1890" s="3" t="s">
        <v>311</v>
      </c>
      <c r="P1890" s="3" t="s">
        <v>3659</v>
      </c>
      <c r="Q1890" s="3" t="s">
        <v>50</v>
      </c>
      <c r="R1890" s="3">
        <v>10</v>
      </c>
      <c r="S1890" s="3">
        <v>9</v>
      </c>
      <c r="T1890" s="3">
        <v>11.1</v>
      </c>
      <c r="U1890" s="3">
        <v>16</v>
      </c>
      <c r="V1890" s="3">
        <v>29</v>
      </c>
      <c r="W1890" s="3">
        <v>-44.8</v>
      </c>
      <c r="X1890" s="16">
        <v>67</v>
      </c>
      <c r="Y1890" s="7">
        <v>121</v>
      </c>
      <c r="Z1890" s="3">
        <v>-44.6</v>
      </c>
      <c r="AA1890" s="3">
        <v>8786.52</v>
      </c>
      <c r="AB1890" s="3">
        <v>15920.25</v>
      </c>
      <c r="AC1890" s="3">
        <v>9270.1200000000008</v>
      </c>
      <c r="AD1890" s="3">
        <v>16718.5</v>
      </c>
    </row>
    <row r="1891" spans="1:30" x14ac:dyDescent="0.3">
      <c r="A1891" s="3" t="s">
        <v>6094</v>
      </c>
      <c r="B1891" s="4">
        <v>42233</v>
      </c>
      <c r="C1891" s="4">
        <v>36</v>
      </c>
      <c r="D1891" s="4" t="s">
        <v>25</v>
      </c>
      <c r="E1891" s="5" t="s">
        <v>45</v>
      </c>
      <c r="F1891" s="3" t="s">
        <v>6095</v>
      </c>
      <c r="G1891" s="4" t="s">
        <v>86</v>
      </c>
      <c r="H1891" s="3" t="s">
        <v>299</v>
      </c>
      <c r="I1891" s="3" t="s">
        <v>299</v>
      </c>
      <c r="J1891" s="3" t="s">
        <v>132</v>
      </c>
      <c r="K1891" s="3" t="s">
        <v>132</v>
      </c>
      <c r="L1891" s="6" t="s">
        <v>299</v>
      </c>
      <c r="M1891" s="3" t="s">
        <v>184</v>
      </c>
      <c r="N1891" s="3" t="s">
        <v>6096</v>
      </c>
      <c r="O1891" s="3" t="s">
        <v>301</v>
      </c>
      <c r="P1891" s="3" t="s">
        <v>35</v>
      </c>
      <c r="Q1891" s="3" t="s">
        <v>60</v>
      </c>
      <c r="R1891" s="3">
        <v>4</v>
      </c>
      <c r="S1891" s="3">
        <v>2</v>
      </c>
      <c r="T1891" s="3">
        <v>100</v>
      </c>
      <c r="U1891" s="3">
        <v>13</v>
      </c>
      <c r="V1891" s="3">
        <v>13</v>
      </c>
      <c r="W1891" s="3">
        <v>0</v>
      </c>
      <c r="X1891" s="32">
        <v>54</v>
      </c>
      <c r="Y1891" s="33">
        <v>56</v>
      </c>
      <c r="Z1891" s="3">
        <v>-3.4</v>
      </c>
      <c r="AA1891" s="3">
        <v>8665.89</v>
      </c>
      <c r="AB1891" s="3">
        <v>9241.92</v>
      </c>
      <c r="AC1891" s="3">
        <v>9481.89</v>
      </c>
      <c r="AD1891" s="3">
        <v>9817.92</v>
      </c>
    </row>
    <row r="1892" spans="1:30" x14ac:dyDescent="0.3">
      <c r="A1892" s="3" t="s">
        <v>6097</v>
      </c>
      <c r="B1892" s="4">
        <v>64098</v>
      </c>
      <c r="C1892" s="4">
        <v>39</v>
      </c>
      <c r="D1892" s="4" t="s">
        <v>25</v>
      </c>
      <c r="E1892" s="5" t="s">
        <v>45</v>
      </c>
      <c r="F1892" s="3" t="s">
        <v>6098</v>
      </c>
      <c r="G1892" s="4" t="s">
        <v>86</v>
      </c>
      <c r="H1892" s="3" t="s">
        <v>54</v>
      </c>
      <c r="I1892" s="3" t="s">
        <v>191</v>
      </c>
      <c r="J1892" s="3" t="s">
        <v>132</v>
      </c>
      <c r="K1892" s="3" t="s">
        <v>132</v>
      </c>
      <c r="L1892" s="6" t="s">
        <v>191</v>
      </c>
      <c r="M1892" s="3" t="s">
        <v>211</v>
      </c>
      <c r="N1892" s="3" t="s">
        <v>6099</v>
      </c>
      <c r="O1892" s="3" t="s">
        <v>92</v>
      </c>
      <c r="P1892" s="3" t="s">
        <v>128</v>
      </c>
      <c r="Q1892" s="3" t="s">
        <v>60</v>
      </c>
      <c r="R1892" s="3">
        <v>3</v>
      </c>
      <c r="S1892" s="3">
        <v>3</v>
      </c>
      <c r="T1892" s="3">
        <v>0</v>
      </c>
      <c r="U1892" s="3">
        <v>9</v>
      </c>
      <c r="V1892" s="3">
        <v>12</v>
      </c>
      <c r="W1892" s="3">
        <v>-24.6</v>
      </c>
      <c r="X1892" s="32">
        <v>45</v>
      </c>
      <c r="Y1892" s="33">
        <v>50</v>
      </c>
      <c r="Z1892" s="3">
        <v>-10.4</v>
      </c>
      <c r="AA1892" s="3">
        <v>8631.8799999999992</v>
      </c>
      <c r="AB1892" s="3">
        <v>9883.06</v>
      </c>
      <c r="AC1892" s="3">
        <v>9214</v>
      </c>
      <c r="AD1892" s="3">
        <v>10285</v>
      </c>
    </row>
    <row r="1893" spans="1:30" x14ac:dyDescent="0.3">
      <c r="A1893" s="3" t="s">
        <v>6100</v>
      </c>
      <c r="B1893" s="4">
        <v>28039</v>
      </c>
      <c r="C1893" s="4">
        <v>52</v>
      </c>
      <c r="D1893" s="4" t="s">
        <v>25</v>
      </c>
      <c r="E1893" s="5">
        <v>42898</v>
      </c>
      <c r="F1893" s="3" t="s">
        <v>6101</v>
      </c>
      <c r="G1893" s="4" t="s">
        <v>86</v>
      </c>
      <c r="H1893" s="3" t="s">
        <v>758</v>
      </c>
      <c r="I1893" s="3" t="s">
        <v>175</v>
      </c>
      <c r="J1893" s="3" t="s">
        <v>89</v>
      </c>
      <c r="K1893" s="3" t="s">
        <v>89</v>
      </c>
      <c r="L1893" s="6" t="s">
        <v>175</v>
      </c>
      <c r="M1893" s="3" t="s">
        <v>184</v>
      </c>
      <c r="N1893" s="3" t="s">
        <v>6102</v>
      </c>
      <c r="O1893" s="3" t="s">
        <v>178</v>
      </c>
      <c r="P1893" s="3" t="s">
        <v>57</v>
      </c>
      <c r="Q1893" s="3" t="s">
        <v>31</v>
      </c>
      <c r="R1893" s="3">
        <v>7</v>
      </c>
      <c r="S1893" s="3">
        <v>5</v>
      </c>
      <c r="T1893" s="3">
        <v>42.9</v>
      </c>
      <c r="U1893" s="3">
        <v>15</v>
      </c>
      <c r="V1893" s="3">
        <v>87</v>
      </c>
      <c r="W1893" s="3">
        <v>-83.1</v>
      </c>
      <c r="X1893" s="32">
        <v>67</v>
      </c>
      <c r="Y1893" s="33">
        <v>87</v>
      </c>
      <c r="Z1893" s="3">
        <v>-22.3</v>
      </c>
      <c r="AA1893" s="3">
        <v>8605.2000000000007</v>
      </c>
      <c r="AB1893" s="3">
        <v>11076</v>
      </c>
      <c r="AC1893" s="3">
        <v>8605.2000000000007</v>
      </c>
      <c r="AD1893" s="3">
        <v>11076</v>
      </c>
    </row>
    <row r="1894" spans="1:30" x14ac:dyDescent="0.3">
      <c r="A1894" s="3" t="s">
        <v>6103</v>
      </c>
      <c r="B1894" s="4">
        <v>37983</v>
      </c>
      <c r="C1894" s="4">
        <v>46</v>
      </c>
      <c r="D1894" s="4" t="s">
        <v>25</v>
      </c>
      <c r="E1894" s="5" t="s">
        <v>45</v>
      </c>
      <c r="F1894" s="3" t="s">
        <v>6104</v>
      </c>
      <c r="G1894" s="4" t="s">
        <v>86</v>
      </c>
      <c r="H1894" s="3" t="s">
        <v>252</v>
      </c>
      <c r="I1894" s="3" t="s">
        <v>252</v>
      </c>
      <c r="J1894" s="3" t="s">
        <v>89</v>
      </c>
      <c r="K1894" s="3" t="s">
        <v>132</v>
      </c>
      <c r="L1894" s="6" t="s">
        <v>252</v>
      </c>
      <c r="M1894" s="3" t="s">
        <v>154</v>
      </c>
      <c r="N1894" s="3" t="s">
        <v>6105</v>
      </c>
      <c r="O1894" s="3" t="s">
        <v>311</v>
      </c>
      <c r="P1894" s="3" t="s">
        <v>161</v>
      </c>
      <c r="Q1894" s="3" t="s">
        <v>31</v>
      </c>
      <c r="R1894" s="3">
        <v>4</v>
      </c>
      <c r="S1894" s="3">
        <v>5</v>
      </c>
      <c r="T1894" s="3">
        <v>-30</v>
      </c>
      <c r="U1894" s="3">
        <v>15</v>
      </c>
      <c r="V1894" s="3">
        <v>16</v>
      </c>
      <c r="W1894" s="3">
        <v>-6.7</v>
      </c>
      <c r="X1894" s="16">
        <v>53</v>
      </c>
      <c r="Y1894" s="7">
        <v>55</v>
      </c>
      <c r="Z1894" s="3">
        <v>-3.9</v>
      </c>
      <c r="AA1894" s="3">
        <v>8601.1200000000008</v>
      </c>
      <c r="AB1894" s="3">
        <v>8948.64</v>
      </c>
      <c r="AC1894" s="3">
        <v>8601.1200000000008</v>
      </c>
      <c r="AD1894" s="3">
        <v>8948.64</v>
      </c>
    </row>
    <row r="1895" spans="1:30" x14ac:dyDescent="0.3">
      <c r="A1895" s="3" t="s">
        <v>6106</v>
      </c>
      <c r="B1895" s="4">
        <v>43596</v>
      </c>
      <c r="C1895" s="4">
        <v>63</v>
      </c>
      <c r="D1895" s="4" t="s">
        <v>25</v>
      </c>
      <c r="E1895" s="5">
        <v>42923</v>
      </c>
      <c r="F1895" s="3" t="s">
        <v>6107</v>
      </c>
      <c r="G1895" s="4" t="s">
        <v>86</v>
      </c>
      <c r="H1895" s="3" t="s">
        <v>299</v>
      </c>
      <c r="I1895" s="3" t="s">
        <v>299</v>
      </c>
      <c r="J1895" s="3" t="s">
        <v>132</v>
      </c>
      <c r="K1895" s="3" t="s">
        <v>132</v>
      </c>
      <c r="L1895" s="6" t="s">
        <v>299</v>
      </c>
      <c r="M1895" s="3" t="s">
        <v>184</v>
      </c>
      <c r="N1895" s="3" t="s">
        <v>6108</v>
      </c>
      <c r="O1895" s="3" t="s">
        <v>301</v>
      </c>
      <c r="P1895" s="3" t="s">
        <v>63</v>
      </c>
      <c r="Q1895" s="3" t="s">
        <v>31</v>
      </c>
      <c r="R1895" s="3">
        <v>17</v>
      </c>
      <c r="S1895" s="3">
        <v>4</v>
      </c>
      <c r="T1895" s="3">
        <v>325</v>
      </c>
      <c r="U1895" s="3">
        <v>46</v>
      </c>
      <c r="V1895" s="3">
        <v>95</v>
      </c>
      <c r="W1895" s="3">
        <v>-51.6</v>
      </c>
      <c r="X1895" s="32">
        <v>86</v>
      </c>
      <c r="Y1895" s="33">
        <v>95</v>
      </c>
      <c r="Z1895" s="3">
        <v>-9.5</v>
      </c>
      <c r="AA1895" s="3">
        <v>8600.8799999999992</v>
      </c>
      <c r="AB1895" s="3">
        <v>10932.6</v>
      </c>
      <c r="AC1895" s="3">
        <v>9896.8799999999992</v>
      </c>
      <c r="AD1895" s="3">
        <v>10932.6</v>
      </c>
    </row>
    <row r="1896" spans="1:30" x14ac:dyDescent="0.3">
      <c r="A1896" s="3" t="s">
        <v>6109</v>
      </c>
      <c r="B1896" s="4">
        <v>40821</v>
      </c>
      <c r="C1896" s="4">
        <v>26</v>
      </c>
      <c r="D1896" s="4" t="s">
        <v>25</v>
      </c>
      <c r="E1896" s="5" t="s">
        <v>45</v>
      </c>
      <c r="F1896" s="3" t="s">
        <v>6110</v>
      </c>
      <c r="G1896" s="4" t="s">
        <v>86</v>
      </c>
      <c r="H1896" s="3" t="s">
        <v>252</v>
      </c>
      <c r="I1896" s="3" t="s">
        <v>252</v>
      </c>
      <c r="J1896" s="3" t="s">
        <v>89</v>
      </c>
      <c r="K1896" s="3" t="s">
        <v>89</v>
      </c>
      <c r="L1896" s="6" t="s">
        <v>252</v>
      </c>
      <c r="M1896" s="3" t="s">
        <v>184</v>
      </c>
      <c r="N1896" s="3" t="s">
        <v>6111</v>
      </c>
      <c r="O1896" s="3" t="s">
        <v>92</v>
      </c>
      <c r="P1896" s="3" t="s">
        <v>161</v>
      </c>
      <c r="Q1896" s="3" t="s">
        <v>31</v>
      </c>
      <c r="R1896" s="3">
        <v>6</v>
      </c>
      <c r="S1896" s="3">
        <v>4</v>
      </c>
      <c r="T1896" s="3">
        <v>50</v>
      </c>
      <c r="U1896" s="3">
        <v>16</v>
      </c>
      <c r="V1896" s="3">
        <v>23</v>
      </c>
      <c r="W1896" s="3">
        <v>-30.4</v>
      </c>
      <c r="X1896" s="16">
        <v>54</v>
      </c>
      <c r="Y1896" s="7">
        <v>76</v>
      </c>
      <c r="Z1896" s="3">
        <v>-29.2</v>
      </c>
      <c r="AA1896" s="3">
        <v>8596.32</v>
      </c>
      <c r="AB1896" s="3">
        <v>11718.6</v>
      </c>
      <c r="AC1896" s="3">
        <v>8968.32</v>
      </c>
      <c r="AD1896" s="3">
        <v>12663.6</v>
      </c>
    </row>
    <row r="1897" spans="1:30" x14ac:dyDescent="0.3">
      <c r="A1897" s="3" t="s">
        <v>6112</v>
      </c>
      <c r="B1897" s="4">
        <v>58865</v>
      </c>
      <c r="C1897" s="4">
        <v>65</v>
      </c>
      <c r="D1897" s="4" t="s">
        <v>25</v>
      </c>
      <c r="E1897" s="5">
        <v>42793</v>
      </c>
      <c r="F1897" s="3" t="s">
        <v>6113</v>
      </c>
      <c r="G1897" s="4" t="s">
        <v>86</v>
      </c>
      <c r="H1897" s="3" t="s">
        <v>116</v>
      </c>
      <c r="I1897" s="3" t="s">
        <v>116</v>
      </c>
      <c r="J1897" s="3" t="s">
        <v>116</v>
      </c>
      <c r="K1897" s="3" t="s">
        <v>104</v>
      </c>
      <c r="L1897" s="6" t="s">
        <v>116</v>
      </c>
      <c r="M1897" s="3" t="s">
        <v>122</v>
      </c>
      <c r="N1897" s="3" t="s">
        <v>6114</v>
      </c>
      <c r="O1897" s="3" t="s">
        <v>119</v>
      </c>
      <c r="P1897" s="3" t="s">
        <v>128</v>
      </c>
      <c r="Q1897" s="3" t="s">
        <v>60</v>
      </c>
      <c r="R1897" s="3">
        <v>11</v>
      </c>
      <c r="S1897" s="3">
        <v>11</v>
      </c>
      <c r="T1897" s="3">
        <v>0</v>
      </c>
      <c r="U1897" s="3">
        <v>34</v>
      </c>
      <c r="V1897" s="3">
        <v>50</v>
      </c>
      <c r="W1897" s="3">
        <v>-32.6</v>
      </c>
      <c r="X1897" s="32">
        <v>113</v>
      </c>
      <c r="Y1897" s="33">
        <v>62</v>
      </c>
      <c r="Z1897" s="3">
        <v>82.4</v>
      </c>
      <c r="AA1897" s="3">
        <v>8530.4</v>
      </c>
      <c r="AB1897" s="3">
        <v>4704.84</v>
      </c>
      <c r="AC1897" s="3">
        <v>8920.4</v>
      </c>
      <c r="AD1897" s="3">
        <v>4890.84</v>
      </c>
    </row>
    <row r="1898" spans="1:30" x14ac:dyDescent="0.3">
      <c r="A1898" s="3" t="s">
        <v>752</v>
      </c>
      <c r="B1898" s="4">
        <v>23331</v>
      </c>
      <c r="C1898" s="4">
        <v>64</v>
      </c>
      <c r="D1898" s="4" t="s">
        <v>25</v>
      </c>
      <c r="E1898" s="5">
        <v>43279</v>
      </c>
      <c r="F1898" s="3" t="s">
        <v>753</v>
      </c>
      <c r="G1898" s="4" t="s">
        <v>86</v>
      </c>
      <c r="H1898" s="3" t="s">
        <v>735</v>
      </c>
      <c r="I1898" s="3" t="s">
        <v>175</v>
      </c>
      <c r="J1898" s="3" t="s">
        <v>132</v>
      </c>
      <c r="K1898" s="3" t="s">
        <v>132</v>
      </c>
      <c r="L1898" s="6" t="s">
        <v>175</v>
      </c>
      <c r="M1898" s="3" t="s">
        <v>712</v>
      </c>
      <c r="N1898" s="3" t="s">
        <v>754</v>
      </c>
      <c r="O1898" s="3" t="s">
        <v>178</v>
      </c>
      <c r="P1898" s="3" t="s">
        <v>755</v>
      </c>
      <c r="Q1898" s="3" t="s">
        <v>50</v>
      </c>
      <c r="U1898" s="3">
        <v>39</v>
      </c>
      <c r="X1898" s="32">
        <v>39</v>
      </c>
      <c r="Y1898" s="33"/>
      <c r="AA1898" s="3">
        <v>8496.18</v>
      </c>
      <c r="AC1898" s="3">
        <v>8496.18</v>
      </c>
    </row>
    <row r="1899" spans="1:30" x14ac:dyDescent="0.3">
      <c r="A1899" s="3" t="s">
        <v>873</v>
      </c>
      <c r="B1899" s="4">
        <v>4810</v>
      </c>
      <c r="C1899" s="4">
        <v>27</v>
      </c>
      <c r="D1899" s="4" t="s">
        <v>25</v>
      </c>
      <c r="E1899" s="5">
        <v>43222</v>
      </c>
      <c r="F1899" s="3" t="s">
        <v>874</v>
      </c>
      <c r="G1899" s="4" t="s">
        <v>86</v>
      </c>
      <c r="H1899" s="3" t="s">
        <v>831</v>
      </c>
      <c r="I1899" s="3" t="s">
        <v>240</v>
      </c>
      <c r="J1899" s="3" t="s">
        <v>146</v>
      </c>
      <c r="K1899" s="3" t="s">
        <v>146</v>
      </c>
      <c r="L1899" s="6" t="s">
        <v>240</v>
      </c>
      <c r="M1899" s="3" t="s">
        <v>241</v>
      </c>
      <c r="N1899" s="3" t="s">
        <v>875</v>
      </c>
      <c r="O1899" s="3" t="s">
        <v>178</v>
      </c>
      <c r="P1899" s="3" t="s">
        <v>63</v>
      </c>
      <c r="Q1899" s="3" t="s">
        <v>31</v>
      </c>
      <c r="S1899" s="3">
        <v>1</v>
      </c>
      <c r="T1899" s="3">
        <v>-100</v>
      </c>
      <c r="V1899" s="3">
        <v>1</v>
      </c>
      <c r="W1899" s="3">
        <v>-100</v>
      </c>
      <c r="X1899" s="32">
        <v>16</v>
      </c>
      <c r="Y1899" s="33">
        <v>1</v>
      </c>
      <c r="Z1899" s="3">
        <v>3100</v>
      </c>
      <c r="AA1899" s="3">
        <v>8478.7199999999993</v>
      </c>
      <c r="AB1899" s="3">
        <v>264.95999999999998</v>
      </c>
      <c r="AC1899" s="3">
        <v>8478.7199999999993</v>
      </c>
      <c r="AD1899" s="3">
        <v>264.95999999999998</v>
      </c>
    </row>
    <row r="1900" spans="1:30" x14ac:dyDescent="0.3">
      <c r="A1900" s="3" t="s">
        <v>6115</v>
      </c>
      <c r="B1900" s="4">
        <v>23267</v>
      </c>
      <c r="C1900" s="4">
        <v>34</v>
      </c>
      <c r="D1900" s="4" t="s">
        <v>25</v>
      </c>
      <c r="E1900" s="5" t="s">
        <v>45</v>
      </c>
      <c r="F1900" s="3" t="s">
        <v>6116</v>
      </c>
      <c r="G1900" s="4" t="s">
        <v>86</v>
      </c>
      <c r="H1900" s="3" t="s">
        <v>711</v>
      </c>
      <c r="I1900" s="3" t="s">
        <v>175</v>
      </c>
      <c r="J1900" s="3" t="s">
        <v>89</v>
      </c>
      <c r="K1900" s="3" t="s">
        <v>89</v>
      </c>
      <c r="L1900" s="6" t="s">
        <v>175</v>
      </c>
      <c r="M1900" s="3" t="s">
        <v>712</v>
      </c>
      <c r="N1900" s="3" t="s">
        <v>6117</v>
      </c>
      <c r="O1900" s="3" t="s">
        <v>178</v>
      </c>
      <c r="P1900" s="3" t="s">
        <v>64</v>
      </c>
      <c r="Q1900" s="3" t="s">
        <v>31</v>
      </c>
      <c r="R1900" s="3">
        <v>4</v>
      </c>
      <c r="S1900" s="3">
        <v>7</v>
      </c>
      <c r="T1900" s="3">
        <v>-40</v>
      </c>
      <c r="U1900" s="3">
        <v>19</v>
      </c>
      <c r="V1900" s="3">
        <v>29</v>
      </c>
      <c r="W1900" s="3">
        <v>-36.4</v>
      </c>
      <c r="X1900" s="32">
        <v>97</v>
      </c>
      <c r="Y1900" s="33">
        <v>103</v>
      </c>
      <c r="Z1900" s="3">
        <v>-5.5</v>
      </c>
      <c r="AA1900" s="3">
        <v>8427.9699999999993</v>
      </c>
      <c r="AB1900" s="3">
        <v>8708.2900000000009</v>
      </c>
      <c r="AC1900" s="3">
        <v>8427.9699999999993</v>
      </c>
      <c r="AD1900" s="3">
        <v>8708.2900000000009</v>
      </c>
    </row>
    <row r="1901" spans="1:30" x14ac:dyDescent="0.3">
      <c r="A1901" s="3" t="s">
        <v>842</v>
      </c>
      <c r="B1901" s="4">
        <v>27523</v>
      </c>
      <c r="C1901" s="4">
        <v>24</v>
      </c>
      <c r="D1901" s="4" t="s">
        <v>25</v>
      </c>
      <c r="E1901" s="5">
        <v>42996</v>
      </c>
      <c r="F1901" s="3" t="s">
        <v>843</v>
      </c>
      <c r="G1901" s="4" t="s">
        <v>86</v>
      </c>
      <c r="H1901" s="3" t="s">
        <v>831</v>
      </c>
      <c r="I1901" s="3" t="s">
        <v>175</v>
      </c>
      <c r="J1901" s="3" t="s">
        <v>146</v>
      </c>
      <c r="K1901" s="3" t="s">
        <v>146</v>
      </c>
      <c r="L1901" s="6" t="s">
        <v>175</v>
      </c>
      <c r="M1901" s="3" t="s">
        <v>712</v>
      </c>
      <c r="N1901" s="3" t="s">
        <v>844</v>
      </c>
      <c r="O1901" s="3" t="s">
        <v>178</v>
      </c>
      <c r="P1901" s="3" t="s">
        <v>32</v>
      </c>
      <c r="Q1901" s="3" t="s">
        <v>60</v>
      </c>
      <c r="R1901" s="3">
        <v>3</v>
      </c>
      <c r="S1901" s="3">
        <v>1</v>
      </c>
      <c r="T1901" s="3">
        <v>500</v>
      </c>
      <c r="U1901" s="3">
        <v>4</v>
      </c>
      <c r="V1901" s="3">
        <v>19</v>
      </c>
      <c r="W1901" s="3">
        <v>-81.099999999999994</v>
      </c>
      <c r="X1901" s="32">
        <v>14</v>
      </c>
      <c r="Y1901" s="33">
        <v>20</v>
      </c>
      <c r="Z1901" s="3">
        <v>-30.4</v>
      </c>
      <c r="AA1901" s="3">
        <v>8371.7099999999991</v>
      </c>
      <c r="AB1901" s="3">
        <v>12058.02</v>
      </c>
      <c r="AC1901" s="3">
        <v>8371.7099999999991</v>
      </c>
      <c r="AD1901" s="3">
        <v>12058.02</v>
      </c>
    </row>
    <row r="1902" spans="1:30" x14ac:dyDescent="0.3">
      <c r="A1902" s="3" t="s">
        <v>6118</v>
      </c>
      <c r="B1902" s="4">
        <v>89274</v>
      </c>
      <c r="C1902" s="4">
        <v>38</v>
      </c>
      <c r="D1902" s="4" t="s">
        <v>25</v>
      </c>
      <c r="E1902" s="5">
        <v>42752</v>
      </c>
      <c r="F1902" s="3" t="s">
        <v>6119</v>
      </c>
      <c r="G1902" s="4" t="s">
        <v>86</v>
      </c>
      <c r="H1902" s="3" t="s">
        <v>245</v>
      </c>
      <c r="I1902" s="3" t="s">
        <v>245</v>
      </c>
      <c r="J1902" s="3" t="s">
        <v>132</v>
      </c>
      <c r="K1902" s="3" t="s">
        <v>132</v>
      </c>
      <c r="L1902" s="6" t="s">
        <v>245</v>
      </c>
      <c r="M1902" s="3" t="s">
        <v>246</v>
      </c>
      <c r="N1902" s="3" t="s">
        <v>6120</v>
      </c>
      <c r="O1902" s="3" t="s">
        <v>248</v>
      </c>
      <c r="P1902" s="3" t="s">
        <v>49</v>
      </c>
      <c r="Q1902" s="3" t="s">
        <v>50</v>
      </c>
      <c r="R1902" s="3">
        <v>3</v>
      </c>
      <c r="S1902" s="3">
        <v>3</v>
      </c>
      <c r="T1902" s="3">
        <v>-16.7</v>
      </c>
      <c r="U1902" s="3">
        <v>5</v>
      </c>
      <c r="V1902" s="3">
        <v>8</v>
      </c>
      <c r="W1902" s="3">
        <v>-40</v>
      </c>
      <c r="X1902" s="32">
        <v>35</v>
      </c>
      <c r="Y1902" s="33">
        <v>28</v>
      </c>
      <c r="Z1902" s="3">
        <v>25.6</v>
      </c>
      <c r="AA1902" s="3">
        <v>8363.7800000000007</v>
      </c>
      <c r="AB1902" s="3">
        <v>6524.64</v>
      </c>
      <c r="AC1902" s="3">
        <v>8435.7800000000007</v>
      </c>
      <c r="AD1902" s="3">
        <v>6716.64</v>
      </c>
    </row>
    <row r="1903" spans="1:30" x14ac:dyDescent="0.3">
      <c r="A1903" s="3" t="s">
        <v>250</v>
      </c>
      <c r="B1903" s="4">
        <v>100326</v>
      </c>
      <c r="C1903" s="4">
        <v>29</v>
      </c>
      <c r="D1903" s="4" t="s">
        <v>25</v>
      </c>
      <c r="E1903" s="5">
        <v>42990</v>
      </c>
      <c r="F1903" s="3" t="s">
        <v>251</v>
      </c>
      <c r="G1903" s="4" t="s">
        <v>86</v>
      </c>
      <c r="H1903" s="3" t="s">
        <v>174</v>
      </c>
      <c r="I1903" s="3" t="s">
        <v>88</v>
      </c>
      <c r="J1903" s="3" t="s">
        <v>132</v>
      </c>
      <c r="K1903" s="3" t="s">
        <v>132</v>
      </c>
      <c r="L1903" s="6" t="s">
        <v>252</v>
      </c>
      <c r="M1903" s="3" t="s">
        <v>184</v>
      </c>
      <c r="N1903" s="3" t="s">
        <v>253</v>
      </c>
      <c r="O1903" s="3" t="s">
        <v>92</v>
      </c>
      <c r="P1903" s="3" t="s">
        <v>254</v>
      </c>
      <c r="Q1903" s="3" t="s">
        <v>60</v>
      </c>
      <c r="X1903" s="32">
        <v>30</v>
      </c>
      <c r="Y1903" s="33"/>
      <c r="AA1903" s="3">
        <v>8326.7999999999993</v>
      </c>
      <c r="AC1903" s="3">
        <v>8326.7999999999993</v>
      </c>
    </row>
    <row r="1904" spans="1:30" x14ac:dyDescent="0.3">
      <c r="A1904" s="3" t="s">
        <v>6121</v>
      </c>
      <c r="B1904" s="4">
        <v>4046</v>
      </c>
      <c r="C1904" s="4">
        <v>15</v>
      </c>
      <c r="D1904" s="4" t="s">
        <v>25</v>
      </c>
      <c r="E1904" s="5">
        <v>42758</v>
      </c>
      <c r="F1904" s="3" t="s">
        <v>6122</v>
      </c>
      <c r="G1904" s="4" t="s">
        <v>86</v>
      </c>
      <c r="H1904" s="3" t="s">
        <v>831</v>
      </c>
      <c r="I1904" s="3" t="s">
        <v>240</v>
      </c>
      <c r="J1904" s="3" t="s">
        <v>146</v>
      </c>
      <c r="K1904" s="3" t="s">
        <v>146</v>
      </c>
      <c r="L1904" s="6" t="s">
        <v>240</v>
      </c>
      <c r="M1904" s="3" t="s">
        <v>241</v>
      </c>
      <c r="N1904" s="3" t="s">
        <v>6123</v>
      </c>
      <c r="O1904" s="3" t="s">
        <v>178</v>
      </c>
      <c r="P1904" s="3" t="s">
        <v>51</v>
      </c>
      <c r="Q1904" s="3" t="s">
        <v>31</v>
      </c>
      <c r="R1904" s="3">
        <v>1</v>
      </c>
      <c r="S1904" s="3">
        <v>3</v>
      </c>
      <c r="T1904" s="3">
        <v>-80</v>
      </c>
      <c r="U1904" s="3">
        <v>2</v>
      </c>
      <c r="V1904" s="3">
        <v>7</v>
      </c>
      <c r="W1904" s="3">
        <v>-78.599999999999994</v>
      </c>
      <c r="X1904" s="32">
        <v>10</v>
      </c>
      <c r="Y1904" s="33">
        <v>17</v>
      </c>
      <c r="Z1904" s="3">
        <v>-41.2</v>
      </c>
      <c r="AA1904" s="3">
        <v>8306.4</v>
      </c>
      <c r="AB1904" s="3">
        <v>13077.12</v>
      </c>
      <c r="AC1904" s="3">
        <v>8306.4</v>
      </c>
      <c r="AD1904" s="3">
        <v>13129.2</v>
      </c>
    </row>
    <row r="1905" spans="1:30" x14ac:dyDescent="0.3">
      <c r="A1905" s="3" t="s">
        <v>6124</v>
      </c>
      <c r="B1905" s="4">
        <v>87087</v>
      </c>
      <c r="C1905" s="4">
        <v>33</v>
      </c>
      <c r="D1905" s="4" t="s">
        <v>25</v>
      </c>
      <c r="E1905" s="5" t="s">
        <v>45</v>
      </c>
      <c r="F1905" s="3" t="s">
        <v>6125</v>
      </c>
      <c r="G1905" s="4" t="s">
        <v>86</v>
      </c>
      <c r="H1905" s="3" t="s">
        <v>245</v>
      </c>
      <c r="I1905" s="3" t="s">
        <v>245</v>
      </c>
      <c r="J1905" s="3" t="s">
        <v>146</v>
      </c>
      <c r="K1905" s="3" t="s">
        <v>132</v>
      </c>
      <c r="L1905" s="6" t="s">
        <v>245</v>
      </c>
      <c r="M1905" s="3" t="s">
        <v>246</v>
      </c>
      <c r="N1905" s="3" t="s">
        <v>6126</v>
      </c>
      <c r="O1905" s="3" t="s">
        <v>248</v>
      </c>
      <c r="P1905" s="3" t="s">
        <v>44</v>
      </c>
      <c r="Q1905" s="3" t="s">
        <v>31</v>
      </c>
      <c r="R1905" s="3">
        <v>1</v>
      </c>
      <c r="S1905" s="3">
        <v>2</v>
      </c>
      <c r="T1905" s="3">
        <v>-75</v>
      </c>
      <c r="U1905" s="3">
        <v>5</v>
      </c>
      <c r="V1905" s="3">
        <v>2</v>
      </c>
      <c r="W1905" s="3">
        <v>125</v>
      </c>
      <c r="X1905" s="32">
        <v>21</v>
      </c>
      <c r="Y1905" s="33">
        <v>21</v>
      </c>
      <c r="Z1905" s="3">
        <v>2.8</v>
      </c>
      <c r="AA1905" s="3">
        <v>8212.89</v>
      </c>
      <c r="AB1905" s="3">
        <v>7704.3</v>
      </c>
      <c r="AC1905" s="3">
        <v>8614.65</v>
      </c>
      <c r="AD1905" s="3">
        <v>8376.2999999999993</v>
      </c>
    </row>
    <row r="1906" spans="1:30" x14ac:dyDescent="0.3">
      <c r="A1906" s="3" t="s">
        <v>6127</v>
      </c>
      <c r="B1906" s="4">
        <v>76032</v>
      </c>
      <c r="C1906" s="4">
        <v>46</v>
      </c>
      <c r="D1906" s="4" t="s">
        <v>25</v>
      </c>
      <c r="E1906" s="5" t="s">
        <v>45</v>
      </c>
      <c r="F1906" s="3" t="s">
        <v>6128</v>
      </c>
      <c r="G1906" s="4" t="s">
        <v>86</v>
      </c>
      <c r="H1906" s="3" t="s">
        <v>33</v>
      </c>
      <c r="I1906" s="3" t="s">
        <v>232</v>
      </c>
      <c r="J1906" s="3" t="s">
        <v>232</v>
      </c>
      <c r="K1906" s="3" t="s">
        <v>132</v>
      </c>
      <c r="L1906" s="6" t="s">
        <v>175</v>
      </c>
      <c r="M1906" s="3" t="s">
        <v>176</v>
      </c>
      <c r="N1906" s="3" t="s">
        <v>6129</v>
      </c>
      <c r="O1906" s="3" t="s">
        <v>92</v>
      </c>
      <c r="P1906" s="3" t="s">
        <v>296</v>
      </c>
      <c r="Q1906" s="3" t="s">
        <v>60</v>
      </c>
      <c r="R1906" s="3">
        <v>4</v>
      </c>
      <c r="S1906" s="3">
        <v>3</v>
      </c>
      <c r="T1906" s="3">
        <v>73.3</v>
      </c>
      <c r="U1906" s="3">
        <v>9</v>
      </c>
      <c r="V1906" s="3">
        <v>8</v>
      </c>
      <c r="W1906" s="3">
        <v>17.8</v>
      </c>
      <c r="X1906" s="32">
        <v>39</v>
      </c>
      <c r="Y1906" s="33">
        <v>60</v>
      </c>
      <c r="Z1906" s="3">
        <v>-34.799999999999997</v>
      </c>
      <c r="AA1906" s="3">
        <v>8190.6</v>
      </c>
      <c r="AB1906" s="3">
        <v>12647.34</v>
      </c>
      <c r="AC1906" s="3">
        <v>8454.6</v>
      </c>
      <c r="AD1906" s="3">
        <v>13367.34</v>
      </c>
    </row>
    <row r="1907" spans="1:30" x14ac:dyDescent="0.3">
      <c r="A1907" s="3" t="s">
        <v>6130</v>
      </c>
      <c r="B1907" s="4">
        <v>5578</v>
      </c>
      <c r="C1907" s="4">
        <v>18</v>
      </c>
      <c r="D1907" s="4" t="s">
        <v>25</v>
      </c>
      <c r="E1907" s="5" t="s">
        <v>45</v>
      </c>
      <c r="F1907" s="3" t="s">
        <v>6131</v>
      </c>
      <c r="G1907" s="4" t="s">
        <v>86</v>
      </c>
      <c r="H1907" s="3" t="s">
        <v>900</v>
      </c>
      <c r="I1907" s="3" t="s">
        <v>240</v>
      </c>
      <c r="J1907" s="3" t="s">
        <v>104</v>
      </c>
      <c r="K1907" s="3" t="s">
        <v>104</v>
      </c>
      <c r="L1907" s="6" t="s">
        <v>240</v>
      </c>
      <c r="M1907" s="3" t="s">
        <v>712</v>
      </c>
      <c r="N1907" s="3" t="s">
        <v>6132</v>
      </c>
      <c r="O1907" s="3" t="s">
        <v>178</v>
      </c>
      <c r="P1907" s="3" t="s">
        <v>56</v>
      </c>
      <c r="Q1907" s="3" t="s">
        <v>29</v>
      </c>
      <c r="R1907" s="3">
        <v>2</v>
      </c>
      <c r="S1907" s="3">
        <v>8</v>
      </c>
      <c r="T1907" s="3">
        <v>-71.400000000000006</v>
      </c>
      <c r="U1907" s="3">
        <v>11</v>
      </c>
      <c r="V1907" s="3">
        <v>25</v>
      </c>
      <c r="W1907" s="3">
        <v>-57.1</v>
      </c>
      <c r="X1907" s="32">
        <v>65</v>
      </c>
      <c r="Y1907" s="33">
        <v>87</v>
      </c>
      <c r="Z1907" s="3">
        <v>-24.7</v>
      </c>
      <c r="AA1907" s="3">
        <v>8159.55</v>
      </c>
      <c r="AB1907" s="3">
        <v>10949.3</v>
      </c>
      <c r="AC1907" s="3">
        <v>8248.7999999999993</v>
      </c>
      <c r="AD1907" s="3">
        <v>10949.3</v>
      </c>
    </row>
    <row r="1908" spans="1:30" x14ac:dyDescent="0.3">
      <c r="A1908" s="3" t="s">
        <v>6133</v>
      </c>
      <c r="B1908" s="4">
        <v>64644</v>
      </c>
      <c r="C1908" s="4">
        <v>22</v>
      </c>
      <c r="D1908" s="4" t="s">
        <v>25</v>
      </c>
      <c r="E1908" s="5" t="s">
        <v>45</v>
      </c>
      <c r="F1908" s="3" t="s">
        <v>6134</v>
      </c>
      <c r="G1908" s="4" t="s">
        <v>86</v>
      </c>
      <c r="H1908" s="3" t="s">
        <v>54</v>
      </c>
      <c r="I1908" s="3" t="s">
        <v>191</v>
      </c>
      <c r="J1908" s="3" t="s">
        <v>146</v>
      </c>
      <c r="K1908" s="3" t="s">
        <v>146</v>
      </c>
      <c r="L1908" s="6" t="s">
        <v>191</v>
      </c>
      <c r="M1908" s="3" t="s">
        <v>211</v>
      </c>
      <c r="N1908" s="3" t="s">
        <v>6135</v>
      </c>
      <c r="O1908" s="3" t="s">
        <v>92</v>
      </c>
      <c r="P1908" s="3" t="s">
        <v>55</v>
      </c>
      <c r="Q1908" s="3" t="s">
        <v>31</v>
      </c>
      <c r="S1908" s="3">
        <v>1</v>
      </c>
      <c r="T1908" s="3">
        <v>-100</v>
      </c>
      <c r="U1908" s="3">
        <v>3</v>
      </c>
      <c r="V1908" s="3">
        <v>2</v>
      </c>
      <c r="W1908" s="3">
        <v>50</v>
      </c>
      <c r="X1908" s="32">
        <v>24</v>
      </c>
      <c r="Y1908" s="33">
        <v>28</v>
      </c>
      <c r="Z1908" s="3">
        <v>-12.6</v>
      </c>
      <c r="AA1908" s="3">
        <v>8094.32</v>
      </c>
      <c r="AB1908" s="3">
        <v>8812.7999999999993</v>
      </c>
      <c r="AC1908" s="3">
        <v>8263.32</v>
      </c>
      <c r="AD1908" s="3">
        <v>9424.7999999999993</v>
      </c>
    </row>
    <row r="1909" spans="1:30" x14ac:dyDescent="0.3">
      <c r="A1909" s="3" t="s">
        <v>726</v>
      </c>
      <c r="B1909" s="4">
        <v>15617</v>
      </c>
      <c r="C1909" s="4">
        <v>43</v>
      </c>
      <c r="D1909" s="4" t="s">
        <v>25</v>
      </c>
      <c r="E1909" s="5">
        <v>43231</v>
      </c>
      <c r="F1909" s="3" t="s">
        <v>727</v>
      </c>
      <c r="G1909" s="4" t="s">
        <v>86</v>
      </c>
      <c r="H1909" s="3" t="s">
        <v>721</v>
      </c>
      <c r="I1909" s="3" t="s">
        <v>228</v>
      </c>
      <c r="J1909" s="3" t="s">
        <v>228</v>
      </c>
      <c r="K1909" s="3" t="s">
        <v>132</v>
      </c>
      <c r="L1909" s="6" t="s">
        <v>228</v>
      </c>
      <c r="M1909" s="3" t="s">
        <v>228</v>
      </c>
      <c r="N1909" s="3" t="s">
        <v>728</v>
      </c>
      <c r="O1909" s="3" t="s">
        <v>178</v>
      </c>
      <c r="P1909" s="3" t="s">
        <v>289</v>
      </c>
      <c r="Q1909" s="3" t="s">
        <v>60</v>
      </c>
      <c r="X1909" s="32">
        <v>26</v>
      </c>
      <c r="Y1909" s="33">
        <v>1</v>
      </c>
      <c r="Z1909" s="3">
        <v>5000</v>
      </c>
      <c r="AA1909" s="3">
        <v>8047.8</v>
      </c>
      <c r="AB1909" s="3">
        <v>138.41999999999999</v>
      </c>
      <c r="AC1909" s="3">
        <v>8047.8</v>
      </c>
      <c r="AD1909" s="3">
        <v>138.41999999999999</v>
      </c>
    </row>
    <row r="1910" spans="1:30" x14ac:dyDescent="0.3">
      <c r="A1910" s="3" t="s">
        <v>6136</v>
      </c>
      <c r="B1910" s="4">
        <v>34858</v>
      </c>
      <c r="C1910" s="4">
        <v>23</v>
      </c>
      <c r="D1910" s="4" t="s">
        <v>25</v>
      </c>
      <c r="E1910" s="5" t="s">
        <v>45</v>
      </c>
      <c r="F1910" s="3" t="s">
        <v>6137</v>
      </c>
      <c r="G1910" s="4" t="s">
        <v>86</v>
      </c>
      <c r="H1910" s="3" t="s">
        <v>252</v>
      </c>
      <c r="I1910" s="3" t="s">
        <v>252</v>
      </c>
      <c r="J1910" s="3" t="s">
        <v>132</v>
      </c>
      <c r="K1910" s="3" t="s">
        <v>132</v>
      </c>
      <c r="L1910" s="6" t="s">
        <v>252</v>
      </c>
      <c r="M1910" s="3" t="s">
        <v>154</v>
      </c>
      <c r="N1910" s="3" t="s">
        <v>6138</v>
      </c>
      <c r="O1910" s="3" t="s">
        <v>311</v>
      </c>
      <c r="P1910" s="3" t="s">
        <v>397</v>
      </c>
      <c r="Q1910" s="3" t="s">
        <v>31</v>
      </c>
      <c r="R1910" s="3">
        <v>5</v>
      </c>
      <c r="S1910" s="3">
        <v>14</v>
      </c>
      <c r="T1910" s="3">
        <v>-66.7</v>
      </c>
      <c r="U1910" s="3">
        <v>15</v>
      </c>
      <c r="V1910" s="3">
        <v>29</v>
      </c>
      <c r="W1910" s="3">
        <v>-48</v>
      </c>
      <c r="X1910" s="32">
        <v>61</v>
      </c>
      <c r="Y1910" s="33">
        <v>87</v>
      </c>
      <c r="Z1910" s="3">
        <v>-29.9</v>
      </c>
      <c r="AA1910" s="3">
        <v>7968.48</v>
      </c>
      <c r="AB1910" s="3">
        <v>11365.3</v>
      </c>
      <c r="AC1910" s="3">
        <v>7968.48</v>
      </c>
      <c r="AD1910" s="3">
        <v>11365.3</v>
      </c>
    </row>
    <row r="1911" spans="1:30" x14ac:dyDescent="0.3">
      <c r="A1911" s="3" t="s">
        <v>235</v>
      </c>
      <c r="B1911" s="4">
        <v>86765</v>
      </c>
      <c r="C1911" s="4">
        <v>58</v>
      </c>
      <c r="D1911" s="4" t="s">
        <v>25</v>
      </c>
      <c r="E1911" s="5">
        <v>42971</v>
      </c>
      <c r="F1911" s="3" t="s">
        <v>236</v>
      </c>
      <c r="G1911" s="4" t="s">
        <v>86</v>
      </c>
      <c r="H1911" s="3" t="s">
        <v>174</v>
      </c>
      <c r="I1911" s="3" t="s">
        <v>232</v>
      </c>
      <c r="J1911" s="3" t="s">
        <v>232</v>
      </c>
      <c r="K1911" s="3" t="s">
        <v>104</v>
      </c>
      <c r="L1911" s="6" t="s">
        <v>175</v>
      </c>
      <c r="M1911" s="3" t="s">
        <v>184</v>
      </c>
      <c r="N1911" s="3" t="s">
        <v>237</v>
      </c>
      <c r="O1911" s="3" t="s">
        <v>92</v>
      </c>
      <c r="P1911" s="3" t="s">
        <v>234</v>
      </c>
      <c r="Q1911" s="3" t="s">
        <v>31</v>
      </c>
      <c r="X1911" s="32">
        <v>38</v>
      </c>
      <c r="Y1911" s="33"/>
      <c r="AA1911" s="3">
        <v>7909.66</v>
      </c>
      <c r="AC1911" s="3">
        <v>7909.66</v>
      </c>
    </row>
    <row r="1912" spans="1:30" x14ac:dyDescent="0.3">
      <c r="A1912" s="3" t="s">
        <v>6139</v>
      </c>
      <c r="B1912" s="4">
        <v>65015</v>
      </c>
      <c r="C1912" s="4">
        <v>54</v>
      </c>
      <c r="D1912" s="4" t="s">
        <v>25</v>
      </c>
      <c r="E1912" s="5" t="s">
        <v>45</v>
      </c>
      <c r="F1912" s="3" t="s">
        <v>6140</v>
      </c>
      <c r="G1912" s="4" t="s">
        <v>86</v>
      </c>
      <c r="H1912" s="3" t="s">
        <v>54</v>
      </c>
      <c r="I1912" s="3" t="s">
        <v>191</v>
      </c>
      <c r="J1912" s="3" t="s">
        <v>146</v>
      </c>
      <c r="K1912" s="3" t="s">
        <v>146</v>
      </c>
      <c r="L1912" s="6" t="s">
        <v>191</v>
      </c>
      <c r="M1912" s="3" t="s">
        <v>211</v>
      </c>
      <c r="N1912" s="3" t="s">
        <v>6141</v>
      </c>
      <c r="O1912" s="3" t="s">
        <v>92</v>
      </c>
      <c r="P1912" s="3" t="s">
        <v>41</v>
      </c>
      <c r="Q1912" s="3" t="s">
        <v>60</v>
      </c>
      <c r="R1912" s="3">
        <v>1</v>
      </c>
      <c r="S1912" s="3">
        <v>2</v>
      </c>
      <c r="T1912" s="3">
        <v>-50</v>
      </c>
      <c r="U1912" s="3">
        <v>2</v>
      </c>
      <c r="V1912" s="3">
        <v>3</v>
      </c>
      <c r="W1912" s="3">
        <v>-27.3</v>
      </c>
      <c r="X1912" s="32">
        <v>23</v>
      </c>
      <c r="Y1912" s="33">
        <v>24</v>
      </c>
      <c r="Z1912" s="3">
        <v>-3.1</v>
      </c>
      <c r="AA1912" s="3">
        <v>7820.37</v>
      </c>
      <c r="AB1912" s="3">
        <v>8072.64</v>
      </c>
      <c r="AC1912" s="3">
        <v>7820.37</v>
      </c>
      <c r="AD1912" s="3">
        <v>8072.64</v>
      </c>
    </row>
    <row r="1913" spans="1:30" x14ac:dyDescent="0.3">
      <c r="A1913" s="3" t="s">
        <v>6142</v>
      </c>
      <c r="B1913" s="4">
        <v>41062</v>
      </c>
      <c r="C1913" s="4">
        <v>38</v>
      </c>
      <c r="D1913" s="4" t="s">
        <v>25</v>
      </c>
      <c r="E1913" s="5" t="s">
        <v>45</v>
      </c>
      <c r="F1913" s="3" t="s">
        <v>6143</v>
      </c>
      <c r="G1913" s="4" t="s">
        <v>86</v>
      </c>
      <c r="H1913" s="3" t="s">
        <v>252</v>
      </c>
      <c r="I1913" s="3" t="s">
        <v>252</v>
      </c>
      <c r="J1913" s="3" t="s">
        <v>104</v>
      </c>
      <c r="K1913" s="3" t="s">
        <v>104</v>
      </c>
      <c r="L1913" s="6" t="s">
        <v>252</v>
      </c>
      <c r="M1913" s="3" t="s">
        <v>184</v>
      </c>
      <c r="N1913" s="3" t="s">
        <v>6144</v>
      </c>
      <c r="O1913" s="3" t="s">
        <v>92</v>
      </c>
      <c r="P1913" s="3" t="s">
        <v>55</v>
      </c>
      <c r="Q1913" s="3" t="s">
        <v>31</v>
      </c>
      <c r="R1913" s="3">
        <v>4</v>
      </c>
      <c r="S1913" s="3">
        <v>7</v>
      </c>
      <c r="T1913" s="3">
        <v>-50</v>
      </c>
      <c r="U1913" s="3">
        <v>20</v>
      </c>
      <c r="V1913" s="3">
        <v>33</v>
      </c>
      <c r="W1913" s="3">
        <v>-40.700000000000003</v>
      </c>
      <c r="X1913" s="16">
        <v>122</v>
      </c>
      <c r="Y1913" s="7">
        <v>193</v>
      </c>
      <c r="Z1913" s="3">
        <v>-36.9</v>
      </c>
      <c r="AA1913" s="3">
        <v>7811.18</v>
      </c>
      <c r="AB1913" s="3">
        <v>12253.32</v>
      </c>
      <c r="AC1913" s="3">
        <v>8124.18</v>
      </c>
      <c r="AD1913" s="3">
        <v>12856.32</v>
      </c>
    </row>
    <row r="1914" spans="1:30" x14ac:dyDescent="0.3">
      <c r="A1914" s="3" t="s">
        <v>6145</v>
      </c>
      <c r="B1914" s="4">
        <v>472</v>
      </c>
      <c r="C1914" s="4">
        <v>53</v>
      </c>
      <c r="D1914" s="4" t="s">
        <v>25</v>
      </c>
      <c r="E1914" s="5" t="s">
        <v>45</v>
      </c>
      <c r="F1914" s="3" t="s">
        <v>6146</v>
      </c>
      <c r="G1914" s="4" t="s">
        <v>86</v>
      </c>
      <c r="H1914" s="3" t="s">
        <v>54</v>
      </c>
      <c r="I1914" s="3" t="s">
        <v>175</v>
      </c>
      <c r="J1914" s="3" t="s">
        <v>132</v>
      </c>
      <c r="K1914" s="3" t="s">
        <v>132</v>
      </c>
      <c r="L1914" s="6" t="s">
        <v>175</v>
      </c>
      <c r="M1914" s="3" t="s">
        <v>184</v>
      </c>
      <c r="N1914" s="3" t="s">
        <v>6147</v>
      </c>
      <c r="O1914" s="3" t="s">
        <v>92</v>
      </c>
      <c r="P1914" s="3" t="s">
        <v>49</v>
      </c>
      <c r="Q1914" s="3" t="s">
        <v>50</v>
      </c>
      <c r="S1914" s="3">
        <v>8</v>
      </c>
      <c r="T1914" s="3">
        <v>-100</v>
      </c>
      <c r="V1914" s="3">
        <v>47</v>
      </c>
      <c r="W1914" s="3">
        <v>-100</v>
      </c>
      <c r="X1914" s="32">
        <v>36</v>
      </c>
      <c r="Y1914" s="33">
        <v>359</v>
      </c>
      <c r="Z1914" s="3">
        <v>-90</v>
      </c>
      <c r="AA1914" s="3">
        <v>7771.68</v>
      </c>
      <c r="AB1914" s="3">
        <v>77410.97</v>
      </c>
      <c r="AC1914" s="3">
        <v>7771.68</v>
      </c>
      <c r="AD1914" s="3">
        <v>77410.97</v>
      </c>
    </row>
    <row r="1915" spans="1:30" x14ac:dyDescent="0.3">
      <c r="A1915" s="3" t="s">
        <v>6148</v>
      </c>
      <c r="B1915" s="4">
        <v>40804</v>
      </c>
      <c r="C1915" s="4">
        <v>32</v>
      </c>
      <c r="D1915" s="4" t="s">
        <v>25</v>
      </c>
      <c r="E1915" s="5" t="s">
        <v>45</v>
      </c>
      <c r="F1915" s="3" t="s">
        <v>6149</v>
      </c>
      <c r="G1915" s="4" t="s">
        <v>86</v>
      </c>
      <c r="H1915" s="3" t="s">
        <v>252</v>
      </c>
      <c r="I1915" s="3" t="s">
        <v>252</v>
      </c>
      <c r="J1915" s="3" t="s">
        <v>89</v>
      </c>
      <c r="K1915" s="3" t="s">
        <v>89</v>
      </c>
      <c r="L1915" s="6" t="s">
        <v>252</v>
      </c>
      <c r="M1915" s="3" t="s">
        <v>184</v>
      </c>
      <c r="N1915" s="3" t="s">
        <v>6150</v>
      </c>
      <c r="O1915" s="3" t="s">
        <v>92</v>
      </c>
      <c r="P1915" s="3" t="s">
        <v>161</v>
      </c>
      <c r="Q1915" s="3" t="s">
        <v>31</v>
      </c>
      <c r="R1915" s="3">
        <v>3</v>
      </c>
      <c r="S1915" s="3">
        <v>1</v>
      </c>
      <c r="T1915" s="3">
        <v>200</v>
      </c>
      <c r="U1915" s="3">
        <v>4</v>
      </c>
      <c r="V1915" s="3">
        <v>12</v>
      </c>
      <c r="W1915" s="3">
        <v>-66.7</v>
      </c>
      <c r="X1915" s="16">
        <v>48</v>
      </c>
      <c r="Y1915" s="7">
        <v>35</v>
      </c>
      <c r="Z1915" s="3">
        <v>36.200000000000003</v>
      </c>
      <c r="AA1915" s="3">
        <v>7767.84</v>
      </c>
      <c r="AB1915" s="3">
        <v>5377.32</v>
      </c>
      <c r="AC1915" s="3">
        <v>7971.84</v>
      </c>
      <c r="AD1915" s="3">
        <v>5854.32</v>
      </c>
    </row>
    <row r="1916" spans="1:30" x14ac:dyDescent="0.3">
      <c r="A1916" s="3" t="s">
        <v>453</v>
      </c>
      <c r="B1916" s="4">
        <v>44259</v>
      </c>
      <c r="C1916" s="4">
        <v>31</v>
      </c>
      <c r="D1916" s="4" t="s">
        <v>25</v>
      </c>
      <c r="E1916" s="5">
        <v>43131</v>
      </c>
      <c r="F1916" s="3" t="s">
        <v>454</v>
      </c>
      <c r="G1916" s="4" t="s">
        <v>86</v>
      </c>
      <c r="H1916" s="3" t="s">
        <v>299</v>
      </c>
      <c r="I1916" s="3" t="s">
        <v>299</v>
      </c>
      <c r="J1916" s="3" t="s">
        <v>89</v>
      </c>
      <c r="K1916" s="3" t="s">
        <v>89</v>
      </c>
      <c r="L1916" s="6" t="s">
        <v>299</v>
      </c>
      <c r="M1916" s="3" t="s">
        <v>184</v>
      </c>
      <c r="N1916" s="3" t="s">
        <v>455</v>
      </c>
      <c r="O1916" s="3" t="s">
        <v>301</v>
      </c>
      <c r="P1916" s="3" t="s">
        <v>55</v>
      </c>
      <c r="Q1916" s="3" t="s">
        <v>31</v>
      </c>
      <c r="R1916" s="3">
        <v>13</v>
      </c>
      <c r="S1916" s="3">
        <v>1</v>
      </c>
      <c r="T1916" s="3">
        <v>999.8</v>
      </c>
      <c r="U1916" s="3">
        <v>36</v>
      </c>
      <c r="V1916" s="3">
        <v>79</v>
      </c>
      <c r="W1916" s="3">
        <v>-54.4</v>
      </c>
      <c r="X1916" s="32">
        <v>92</v>
      </c>
      <c r="Y1916" s="33">
        <v>79</v>
      </c>
      <c r="Z1916" s="3">
        <v>16.2</v>
      </c>
      <c r="AA1916" s="3">
        <v>7756.08</v>
      </c>
      <c r="AB1916" s="3">
        <v>6903.36</v>
      </c>
      <c r="AC1916" s="3">
        <v>8020.08</v>
      </c>
      <c r="AD1916" s="3">
        <v>6903.36</v>
      </c>
    </row>
    <row r="1917" spans="1:30" x14ac:dyDescent="0.3">
      <c r="A1917" s="3" t="s">
        <v>6151</v>
      </c>
      <c r="B1917" s="4">
        <v>40465</v>
      </c>
      <c r="C1917" s="4">
        <v>31</v>
      </c>
      <c r="D1917" s="4" t="s">
        <v>25</v>
      </c>
      <c r="E1917" s="5" t="s">
        <v>45</v>
      </c>
      <c r="F1917" s="3" t="s">
        <v>6152</v>
      </c>
      <c r="G1917" s="4" t="s">
        <v>86</v>
      </c>
      <c r="H1917" s="3" t="s">
        <v>252</v>
      </c>
      <c r="I1917" s="3" t="s">
        <v>252</v>
      </c>
      <c r="J1917" s="3" t="s">
        <v>89</v>
      </c>
      <c r="K1917" s="3" t="s">
        <v>89</v>
      </c>
      <c r="L1917" s="6" t="s">
        <v>252</v>
      </c>
      <c r="M1917" s="3" t="s">
        <v>184</v>
      </c>
      <c r="N1917" s="3" t="s">
        <v>6153</v>
      </c>
      <c r="O1917" s="3" t="s">
        <v>92</v>
      </c>
      <c r="P1917" s="3" t="s">
        <v>161</v>
      </c>
      <c r="Q1917" s="3" t="s">
        <v>31</v>
      </c>
      <c r="R1917" s="3">
        <v>6</v>
      </c>
      <c r="S1917" s="3">
        <v>7</v>
      </c>
      <c r="T1917" s="3">
        <v>-14.3</v>
      </c>
      <c r="U1917" s="3">
        <v>11</v>
      </c>
      <c r="V1917" s="3">
        <v>23</v>
      </c>
      <c r="W1917" s="3">
        <v>-52.2</v>
      </c>
      <c r="X1917" s="16">
        <v>48</v>
      </c>
      <c r="Y1917" s="7">
        <v>58</v>
      </c>
      <c r="Z1917" s="3">
        <v>-18.100000000000001</v>
      </c>
      <c r="AA1917" s="3">
        <v>7636.8</v>
      </c>
      <c r="AB1917" s="3">
        <v>8867.64</v>
      </c>
      <c r="AC1917" s="3">
        <v>7888.8</v>
      </c>
      <c r="AD1917" s="3">
        <v>9632.64</v>
      </c>
    </row>
    <row r="1918" spans="1:30" x14ac:dyDescent="0.3">
      <c r="A1918" s="3" t="s">
        <v>6154</v>
      </c>
      <c r="B1918" s="4">
        <v>56005</v>
      </c>
      <c r="C1918" s="4">
        <v>54</v>
      </c>
      <c r="D1918" s="4" t="s">
        <v>25</v>
      </c>
      <c r="E1918" s="5" t="s">
        <v>45</v>
      </c>
      <c r="F1918" s="3" t="s">
        <v>6155</v>
      </c>
      <c r="G1918" s="4" t="s">
        <v>86</v>
      </c>
      <c r="H1918" s="3" t="s">
        <v>87</v>
      </c>
      <c r="I1918" s="3" t="s">
        <v>88</v>
      </c>
      <c r="J1918" s="3" t="s">
        <v>104</v>
      </c>
      <c r="K1918" s="3" t="s">
        <v>104</v>
      </c>
      <c r="L1918" s="6" t="s">
        <v>88</v>
      </c>
      <c r="M1918" s="3" t="s">
        <v>90</v>
      </c>
      <c r="N1918" s="3" t="s">
        <v>6156</v>
      </c>
      <c r="O1918" s="3" t="s">
        <v>92</v>
      </c>
      <c r="P1918" s="3" t="s">
        <v>55</v>
      </c>
      <c r="Q1918" s="3" t="s">
        <v>31</v>
      </c>
      <c r="R1918" s="3">
        <v>3</v>
      </c>
      <c r="S1918" s="3">
        <v>6</v>
      </c>
      <c r="T1918" s="3">
        <v>-55.2</v>
      </c>
      <c r="U1918" s="3">
        <v>11</v>
      </c>
      <c r="V1918" s="3">
        <v>26</v>
      </c>
      <c r="W1918" s="3">
        <v>-57.8</v>
      </c>
      <c r="X1918" s="32">
        <v>83</v>
      </c>
      <c r="Y1918" s="33">
        <v>164</v>
      </c>
      <c r="Z1918" s="3">
        <v>-49.3</v>
      </c>
      <c r="AA1918" s="3">
        <v>7611.07</v>
      </c>
      <c r="AB1918" s="3">
        <v>11138.14</v>
      </c>
      <c r="AC1918" s="3">
        <v>7935.07</v>
      </c>
      <c r="AD1918" s="3">
        <v>15272.14</v>
      </c>
    </row>
    <row r="1919" spans="1:30" x14ac:dyDescent="0.3">
      <c r="A1919" s="3" t="s">
        <v>804</v>
      </c>
      <c r="B1919" s="4">
        <v>15967</v>
      </c>
      <c r="C1919" s="4">
        <v>19</v>
      </c>
      <c r="D1919" s="4" t="s">
        <v>25</v>
      </c>
      <c r="E1919" s="5">
        <v>42996</v>
      </c>
      <c r="F1919" s="3" t="s">
        <v>805</v>
      </c>
      <c r="G1919" s="4" t="s">
        <v>86</v>
      </c>
      <c r="H1919" s="3" t="s">
        <v>806</v>
      </c>
      <c r="I1919" s="3" t="s">
        <v>807</v>
      </c>
      <c r="J1919" s="3" t="s">
        <v>807</v>
      </c>
      <c r="K1919" s="3" t="s">
        <v>146</v>
      </c>
      <c r="L1919" s="6" t="s">
        <v>808</v>
      </c>
      <c r="M1919" s="3" t="s">
        <v>808</v>
      </c>
      <c r="N1919" s="3" t="s">
        <v>809</v>
      </c>
      <c r="O1919" s="3" t="s">
        <v>178</v>
      </c>
      <c r="P1919" s="3" t="s">
        <v>401</v>
      </c>
      <c r="Q1919" s="3" t="s">
        <v>31</v>
      </c>
      <c r="R1919" s="3">
        <v>1</v>
      </c>
      <c r="U1919" s="3">
        <v>3</v>
      </c>
      <c r="V1919" s="3">
        <v>26</v>
      </c>
      <c r="W1919" s="3">
        <v>-88.5</v>
      </c>
      <c r="X1919" s="32">
        <v>13</v>
      </c>
      <c r="Y1919" s="33">
        <v>29</v>
      </c>
      <c r="Z1919" s="3">
        <v>-55.2</v>
      </c>
      <c r="AA1919" s="3">
        <v>7575.72</v>
      </c>
      <c r="AB1919" s="3">
        <v>17006.759999999998</v>
      </c>
      <c r="AC1919" s="3">
        <v>7623.72</v>
      </c>
      <c r="AD1919" s="3">
        <v>17006.759999999998</v>
      </c>
    </row>
    <row r="1920" spans="1:30" x14ac:dyDescent="0.3">
      <c r="A1920" s="3" t="s">
        <v>6157</v>
      </c>
      <c r="B1920" s="4">
        <v>87325</v>
      </c>
      <c r="C1920" s="4">
        <v>11</v>
      </c>
      <c r="D1920" s="4" t="s">
        <v>25</v>
      </c>
      <c r="E1920" s="5">
        <v>42764</v>
      </c>
      <c r="F1920" s="3" t="s">
        <v>6158</v>
      </c>
      <c r="G1920" s="4" t="s">
        <v>86</v>
      </c>
      <c r="H1920" s="3" t="s">
        <v>245</v>
      </c>
      <c r="I1920" s="3" t="s">
        <v>245</v>
      </c>
      <c r="J1920" s="3" t="s">
        <v>89</v>
      </c>
      <c r="K1920" s="3" t="s">
        <v>89</v>
      </c>
      <c r="L1920" s="6" t="s">
        <v>245</v>
      </c>
      <c r="M1920" s="3" t="s">
        <v>246</v>
      </c>
      <c r="N1920" s="3" t="s">
        <v>6159</v>
      </c>
      <c r="O1920" s="3" t="s">
        <v>248</v>
      </c>
      <c r="P1920" s="3" t="s">
        <v>38</v>
      </c>
      <c r="Q1920" s="3" t="s">
        <v>31</v>
      </c>
      <c r="R1920" s="3">
        <v>4</v>
      </c>
      <c r="U1920" s="3">
        <v>6</v>
      </c>
      <c r="X1920" s="32">
        <v>41</v>
      </c>
      <c r="Y1920" s="33"/>
      <c r="AA1920" s="3">
        <v>7571.88</v>
      </c>
      <c r="AC1920" s="3">
        <v>7571.88</v>
      </c>
    </row>
    <row r="1921" spans="1:30" x14ac:dyDescent="0.3">
      <c r="A1921" s="3" t="s">
        <v>6160</v>
      </c>
      <c r="B1921" s="4">
        <v>40064</v>
      </c>
      <c r="C1921" s="4">
        <v>23</v>
      </c>
      <c r="D1921" s="4" t="s">
        <v>25</v>
      </c>
      <c r="E1921" s="5" t="s">
        <v>45</v>
      </c>
      <c r="F1921" s="3" t="s">
        <v>6161</v>
      </c>
      <c r="G1921" s="4" t="s">
        <v>86</v>
      </c>
      <c r="H1921" s="3" t="s">
        <v>252</v>
      </c>
      <c r="I1921" s="3" t="s">
        <v>252</v>
      </c>
      <c r="J1921" s="3" t="s">
        <v>89</v>
      </c>
      <c r="K1921" s="3" t="s">
        <v>89</v>
      </c>
      <c r="L1921" s="6" t="s">
        <v>252</v>
      </c>
      <c r="M1921" s="3" t="s">
        <v>184</v>
      </c>
      <c r="N1921" s="3" t="s">
        <v>6162</v>
      </c>
      <c r="O1921" s="3" t="s">
        <v>92</v>
      </c>
      <c r="P1921" s="3" t="s">
        <v>161</v>
      </c>
      <c r="Q1921" s="3" t="s">
        <v>31</v>
      </c>
      <c r="R1921" s="3">
        <v>6</v>
      </c>
      <c r="S1921" s="3">
        <v>6</v>
      </c>
      <c r="T1921" s="3">
        <v>0</v>
      </c>
      <c r="U1921" s="3">
        <v>9</v>
      </c>
      <c r="V1921" s="3">
        <v>19</v>
      </c>
      <c r="W1921" s="3">
        <v>-51.4</v>
      </c>
      <c r="X1921" s="16">
        <v>47</v>
      </c>
      <c r="Y1921" s="7">
        <v>53</v>
      </c>
      <c r="Z1921" s="3">
        <v>-11.2</v>
      </c>
      <c r="AA1921" s="3">
        <v>7507.6</v>
      </c>
      <c r="AB1921" s="3">
        <v>8253.24</v>
      </c>
      <c r="AC1921" s="3">
        <v>7819.6</v>
      </c>
      <c r="AD1921" s="3">
        <v>8802.24</v>
      </c>
    </row>
    <row r="1922" spans="1:30" x14ac:dyDescent="0.3">
      <c r="A1922" s="3" t="s">
        <v>6163</v>
      </c>
      <c r="B1922" s="4">
        <v>5242</v>
      </c>
      <c r="C1922" s="4">
        <v>11</v>
      </c>
      <c r="D1922" s="4" t="s">
        <v>25</v>
      </c>
      <c r="E1922" s="5" t="s">
        <v>45</v>
      </c>
      <c r="F1922" s="3" t="s">
        <v>6164</v>
      </c>
      <c r="G1922" s="4" t="s">
        <v>86</v>
      </c>
      <c r="H1922" s="3" t="s">
        <v>900</v>
      </c>
      <c r="I1922" s="3" t="s">
        <v>240</v>
      </c>
      <c r="J1922" s="3" t="s">
        <v>146</v>
      </c>
      <c r="K1922" s="3" t="s">
        <v>146</v>
      </c>
      <c r="L1922" s="6" t="s">
        <v>240</v>
      </c>
      <c r="M1922" s="3" t="s">
        <v>712</v>
      </c>
      <c r="N1922" s="3" t="s">
        <v>6165</v>
      </c>
      <c r="O1922" s="3" t="s">
        <v>178</v>
      </c>
      <c r="P1922" s="3" t="s">
        <v>397</v>
      </c>
      <c r="Q1922" s="3" t="s">
        <v>31</v>
      </c>
      <c r="R1922" s="3">
        <v>1</v>
      </c>
      <c r="U1922" s="3">
        <v>2</v>
      </c>
      <c r="X1922" s="32">
        <v>10</v>
      </c>
      <c r="Y1922" s="33"/>
      <c r="AA1922" s="3">
        <v>7453.32</v>
      </c>
      <c r="AC1922" s="3">
        <v>7453.32</v>
      </c>
    </row>
    <row r="1923" spans="1:30" x14ac:dyDescent="0.3">
      <c r="A1923" s="3" t="s">
        <v>375</v>
      </c>
      <c r="B1923" s="4">
        <v>4044</v>
      </c>
      <c r="C1923" s="4">
        <v>40</v>
      </c>
      <c r="D1923" s="4" t="s">
        <v>25</v>
      </c>
      <c r="E1923" s="5" t="s">
        <v>45</v>
      </c>
      <c r="F1923" s="3" t="s">
        <v>376</v>
      </c>
      <c r="G1923" s="4" t="s">
        <v>86</v>
      </c>
      <c r="H1923" s="3" t="s">
        <v>174</v>
      </c>
      <c r="I1923" s="3" t="s">
        <v>245</v>
      </c>
      <c r="J1923" s="3" t="s">
        <v>132</v>
      </c>
      <c r="K1923" s="3" t="s">
        <v>132</v>
      </c>
      <c r="L1923" s="6" t="s">
        <v>245</v>
      </c>
      <c r="M1923" s="3" t="s">
        <v>246</v>
      </c>
      <c r="N1923" s="3" t="s">
        <v>377</v>
      </c>
      <c r="O1923" s="3" t="s">
        <v>248</v>
      </c>
      <c r="P1923" s="3" t="s">
        <v>57</v>
      </c>
      <c r="Q1923" s="3" t="s">
        <v>31</v>
      </c>
      <c r="X1923" s="32">
        <v>31</v>
      </c>
      <c r="Y1923" s="33">
        <v>6</v>
      </c>
      <c r="Z1923" s="3">
        <v>408.3</v>
      </c>
      <c r="AA1923" s="3">
        <v>7323.66</v>
      </c>
      <c r="AB1923" s="3">
        <v>1440.72</v>
      </c>
      <c r="AC1923" s="3">
        <v>7323.66</v>
      </c>
      <c r="AD1923" s="3">
        <v>1440.72</v>
      </c>
    </row>
    <row r="1924" spans="1:30" x14ac:dyDescent="0.3">
      <c r="A1924" s="3" t="s">
        <v>6166</v>
      </c>
      <c r="B1924" s="4">
        <v>33236</v>
      </c>
      <c r="C1924" s="4">
        <v>47</v>
      </c>
      <c r="D1924" s="4" t="s">
        <v>25</v>
      </c>
      <c r="E1924" s="5" t="s">
        <v>45</v>
      </c>
      <c r="F1924" s="3" t="s">
        <v>6167</v>
      </c>
      <c r="G1924" s="4" t="s">
        <v>86</v>
      </c>
      <c r="H1924" s="3" t="s">
        <v>153</v>
      </c>
      <c r="I1924" s="3" t="s">
        <v>153</v>
      </c>
      <c r="J1924" s="3" t="s">
        <v>89</v>
      </c>
      <c r="K1924" s="3" t="s">
        <v>89</v>
      </c>
      <c r="L1924" s="6" t="s">
        <v>153</v>
      </c>
      <c r="M1924" s="3" t="s">
        <v>184</v>
      </c>
      <c r="N1924" s="3" t="s">
        <v>6168</v>
      </c>
      <c r="O1924" s="3" t="s">
        <v>92</v>
      </c>
      <c r="P1924" s="3" t="s">
        <v>51</v>
      </c>
      <c r="Q1924" s="3" t="s">
        <v>31</v>
      </c>
      <c r="R1924" s="3">
        <v>1</v>
      </c>
      <c r="S1924" s="3">
        <v>8</v>
      </c>
      <c r="T1924" s="3">
        <v>-87.5</v>
      </c>
      <c r="U1924" s="3">
        <v>5</v>
      </c>
      <c r="V1924" s="3">
        <v>20</v>
      </c>
      <c r="W1924" s="3">
        <v>-75.2</v>
      </c>
      <c r="X1924" s="32">
        <v>78</v>
      </c>
      <c r="Y1924" s="33">
        <v>98</v>
      </c>
      <c r="Z1924" s="3">
        <v>-20.3</v>
      </c>
      <c r="AA1924" s="3">
        <v>7241.36</v>
      </c>
      <c r="AB1924" s="3">
        <v>9086.44</v>
      </c>
      <c r="AC1924" s="3">
        <v>7241.36</v>
      </c>
      <c r="AD1924" s="3">
        <v>9086.44</v>
      </c>
    </row>
    <row r="1925" spans="1:30" x14ac:dyDescent="0.3">
      <c r="A1925" s="3" t="s">
        <v>6169</v>
      </c>
      <c r="B1925" s="4">
        <v>100242</v>
      </c>
      <c r="C1925" s="4">
        <v>55</v>
      </c>
      <c r="D1925" s="4" t="s">
        <v>25</v>
      </c>
      <c r="E1925" s="5">
        <v>42900</v>
      </c>
      <c r="F1925" s="3" t="s">
        <v>6170</v>
      </c>
      <c r="G1925" s="4" t="s">
        <v>86</v>
      </c>
      <c r="H1925" s="3" t="s">
        <v>299</v>
      </c>
      <c r="I1925" s="3" t="s">
        <v>299</v>
      </c>
      <c r="J1925" s="3" t="s">
        <v>132</v>
      </c>
      <c r="K1925" s="3" t="s">
        <v>132</v>
      </c>
      <c r="L1925" s="6" t="s">
        <v>299</v>
      </c>
      <c r="M1925" s="3" t="s">
        <v>184</v>
      </c>
      <c r="N1925" s="3" t="s">
        <v>6171</v>
      </c>
      <c r="O1925" s="3" t="s">
        <v>301</v>
      </c>
      <c r="P1925" s="3" t="s">
        <v>37</v>
      </c>
      <c r="Q1925" s="3" t="s">
        <v>60</v>
      </c>
      <c r="X1925" s="32">
        <v>41</v>
      </c>
      <c r="Y1925" s="33"/>
      <c r="AA1925" s="3">
        <v>7232.4</v>
      </c>
      <c r="AC1925" s="3">
        <v>7232.4</v>
      </c>
    </row>
    <row r="1926" spans="1:30" x14ac:dyDescent="0.3">
      <c r="A1926" s="3" t="s">
        <v>6172</v>
      </c>
      <c r="B1926" s="4">
        <v>36615</v>
      </c>
      <c r="C1926" s="4">
        <v>56</v>
      </c>
      <c r="D1926" s="4" t="s">
        <v>25</v>
      </c>
      <c r="E1926" s="5">
        <v>42914</v>
      </c>
      <c r="F1926" s="3" t="s">
        <v>6173</v>
      </c>
      <c r="G1926" s="4" t="s">
        <v>86</v>
      </c>
      <c r="H1926" s="3" t="s">
        <v>252</v>
      </c>
      <c r="I1926" s="3" t="s">
        <v>252</v>
      </c>
      <c r="J1926" s="3" t="s">
        <v>89</v>
      </c>
      <c r="K1926" s="3" t="s">
        <v>89</v>
      </c>
      <c r="L1926" s="6" t="s">
        <v>252</v>
      </c>
      <c r="M1926" s="3" t="s">
        <v>184</v>
      </c>
      <c r="N1926" s="3" t="s">
        <v>6174</v>
      </c>
      <c r="O1926" s="3" t="s">
        <v>92</v>
      </c>
      <c r="P1926" s="3" t="s">
        <v>26</v>
      </c>
      <c r="Q1926" s="3" t="s">
        <v>27</v>
      </c>
      <c r="R1926" s="3">
        <v>3</v>
      </c>
      <c r="S1926" s="3">
        <v>15</v>
      </c>
      <c r="T1926" s="3">
        <v>-77.3</v>
      </c>
      <c r="U1926" s="3">
        <v>11</v>
      </c>
      <c r="V1926" s="3">
        <v>102</v>
      </c>
      <c r="W1926" s="3">
        <v>-88.9</v>
      </c>
      <c r="X1926" s="32">
        <v>55</v>
      </c>
      <c r="Y1926" s="33">
        <v>102</v>
      </c>
      <c r="Z1926" s="3">
        <v>-45.7</v>
      </c>
      <c r="AA1926" s="3">
        <v>7171.2</v>
      </c>
      <c r="AB1926" s="3">
        <v>12433.2</v>
      </c>
      <c r="AC1926" s="3">
        <v>7171.2</v>
      </c>
      <c r="AD1926" s="3">
        <v>12853.2</v>
      </c>
    </row>
    <row r="1927" spans="1:30" x14ac:dyDescent="0.3">
      <c r="A1927" s="3" t="s">
        <v>6175</v>
      </c>
      <c r="B1927" s="4">
        <v>36567</v>
      </c>
      <c r="C1927" s="4">
        <v>66</v>
      </c>
      <c r="D1927" s="4" t="s">
        <v>25</v>
      </c>
      <c r="E1927" s="5">
        <v>42767</v>
      </c>
      <c r="F1927" s="3" t="s">
        <v>6176</v>
      </c>
      <c r="G1927" s="4" t="s">
        <v>86</v>
      </c>
      <c r="H1927" s="3" t="s">
        <v>252</v>
      </c>
      <c r="I1927" s="3" t="s">
        <v>252</v>
      </c>
      <c r="J1927" s="3" t="s">
        <v>104</v>
      </c>
      <c r="K1927" s="3" t="s">
        <v>104</v>
      </c>
      <c r="L1927" s="6" t="s">
        <v>252</v>
      </c>
      <c r="M1927" s="3" t="s">
        <v>184</v>
      </c>
      <c r="N1927" s="3" t="s">
        <v>6177</v>
      </c>
      <c r="O1927" s="3" t="s">
        <v>311</v>
      </c>
      <c r="P1927" s="3" t="s">
        <v>2615</v>
      </c>
      <c r="Q1927" s="3" t="s">
        <v>31</v>
      </c>
      <c r="R1927" s="3">
        <v>6</v>
      </c>
      <c r="S1927" s="3">
        <v>6</v>
      </c>
      <c r="T1927" s="3">
        <v>-8.3000000000000007</v>
      </c>
      <c r="U1927" s="3">
        <v>13</v>
      </c>
      <c r="V1927" s="3">
        <v>37</v>
      </c>
      <c r="W1927" s="3">
        <v>-65.2</v>
      </c>
      <c r="X1927" s="32">
        <v>59</v>
      </c>
      <c r="Y1927" s="33">
        <v>157</v>
      </c>
      <c r="Z1927" s="3">
        <v>-62.4</v>
      </c>
      <c r="AA1927" s="3">
        <v>7139.52</v>
      </c>
      <c r="AB1927" s="3">
        <v>18971.72</v>
      </c>
      <c r="AC1927" s="3">
        <v>7139.52</v>
      </c>
      <c r="AD1927" s="3">
        <v>18971.72</v>
      </c>
    </row>
    <row r="1928" spans="1:30" x14ac:dyDescent="0.3">
      <c r="A1928" s="3" t="s">
        <v>6178</v>
      </c>
      <c r="B1928" s="4">
        <v>30314</v>
      </c>
      <c r="C1928" s="4">
        <v>32</v>
      </c>
      <c r="D1928" s="4" t="s">
        <v>25</v>
      </c>
      <c r="E1928" s="5" t="s">
        <v>45</v>
      </c>
      <c r="F1928" s="3" t="s">
        <v>6179</v>
      </c>
      <c r="G1928" s="4" t="s">
        <v>86</v>
      </c>
      <c r="H1928" s="3" t="s">
        <v>153</v>
      </c>
      <c r="I1928" s="3" t="s">
        <v>153</v>
      </c>
      <c r="J1928" s="3" t="s">
        <v>89</v>
      </c>
      <c r="K1928" s="3" t="s">
        <v>89</v>
      </c>
      <c r="L1928" s="6" t="s">
        <v>153</v>
      </c>
      <c r="M1928" s="3" t="s">
        <v>154</v>
      </c>
      <c r="N1928" s="3" t="s">
        <v>6180</v>
      </c>
      <c r="O1928" s="3" t="s">
        <v>156</v>
      </c>
      <c r="P1928" s="3" t="s">
        <v>397</v>
      </c>
      <c r="Q1928" s="3" t="s">
        <v>31</v>
      </c>
      <c r="S1928" s="3">
        <v>6</v>
      </c>
      <c r="T1928" s="3">
        <v>-100</v>
      </c>
      <c r="U1928" s="3">
        <v>6</v>
      </c>
      <c r="V1928" s="3">
        <v>22</v>
      </c>
      <c r="W1928" s="3">
        <v>-72.599999999999994</v>
      </c>
      <c r="X1928" s="32">
        <v>77</v>
      </c>
      <c r="Y1928" s="33">
        <v>97</v>
      </c>
      <c r="Z1928" s="3">
        <v>-20.6</v>
      </c>
      <c r="AA1928" s="3">
        <v>7104</v>
      </c>
      <c r="AB1928" s="3">
        <v>8947.2000000000007</v>
      </c>
      <c r="AC1928" s="3">
        <v>7104</v>
      </c>
      <c r="AD1928" s="3">
        <v>8947.2000000000007</v>
      </c>
    </row>
    <row r="1929" spans="1:30" x14ac:dyDescent="0.3">
      <c r="A1929" s="3" t="s">
        <v>836</v>
      </c>
      <c r="B1929" s="4">
        <v>100320</v>
      </c>
      <c r="C1929" s="4">
        <v>55</v>
      </c>
      <c r="D1929" s="4" t="s">
        <v>25</v>
      </c>
      <c r="E1929" s="5">
        <v>42990</v>
      </c>
      <c r="F1929" s="3" t="s">
        <v>837</v>
      </c>
      <c r="G1929" s="4" t="s">
        <v>86</v>
      </c>
      <c r="H1929" s="3" t="s">
        <v>831</v>
      </c>
      <c r="I1929" s="3" t="s">
        <v>175</v>
      </c>
      <c r="J1929" s="3" t="s">
        <v>132</v>
      </c>
      <c r="K1929" s="3" t="s">
        <v>132</v>
      </c>
      <c r="L1929" s="6" t="s">
        <v>175</v>
      </c>
      <c r="M1929" s="3" t="s">
        <v>184</v>
      </c>
      <c r="N1929" s="3" t="s">
        <v>838</v>
      </c>
      <c r="O1929" s="3" t="s">
        <v>178</v>
      </c>
      <c r="P1929" s="3" t="s">
        <v>254</v>
      </c>
      <c r="Q1929" s="3" t="s">
        <v>60</v>
      </c>
      <c r="X1929" s="32">
        <v>45</v>
      </c>
      <c r="Y1929" s="33"/>
      <c r="AA1929" s="3">
        <v>7095.3</v>
      </c>
      <c r="AC1929" s="3">
        <v>7427.94</v>
      </c>
    </row>
    <row r="1930" spans="1:30" x14ac:dyDescent="0.3">
      <c r="A1930" s="3" t="s">
        <v>220</v>
      </c>
      <c r="B1930" s="4">
        <v>100229</v>
      </c>
      <c r="C1930" s="4">
        <v>63</v>
      </c>
      <c r="D1930" s="4" t="s">
        <v>25</v>
      </c>
      <c r="E1930" s="5">
        <v>42971</v>
      </c>
      <c r="F1930" s="3" t="s">
        <v>221</v>
      </c>
      <c r="G1930" s="4" t="s">
        <v>86</v>
      </c>
      <c r="H1930" s="3" t="s">
        <v>174</v>
      </c>
      <c r="I1930" s="3" t="s">
        <v>175</v>
      </c>
      <c r="J1930" s="3" t="s">
        <v>89</v>
      </c>
      <c r="K1930" s="3" t="s">
        <v>89</v>
      </c>
      <c r="L1930" s="6" t="s">
        <v>175</v>
      </c>
      <c r="M1930" s="3" t="s">
        <v>184</v>
      </c>
      <c r="N1930" s="3" t="s">
        <v>222</v>
      </c>
      <c r="O1930" s="3" t="s">
        <v>178</v>
      </c>
      <c r="P1930" s="3" t="s">
        <v>194</v>
      </c>
      <c r="Q1930" s="3" t="s">
        <v>60</v>
      </c>
      <c r="X1930" s="32">
        <v>50</v>
      </c>
      <c r="Y1930" s="33"/>
      <c r="AA1930" s="3">
        <v>7086</v>
      </c>
      <c r="AC1930" s="3">
        <v>7086</v>
      </c>
    </row>
    <row r="1931" spans="1:30" x14ac:dyDescent="0.3">
      <c r="A1931" s="3" t="s">
        <v>6181</v>
      </c>
      <c r="B1931" s="4">
        <v>20363</v>
      </c>
      <c r="C1931" s="4">
        <v>18</v>
      </c>
      <c r="D1931" s="4" t="s">
        <v>25</v>
      </c>
      <c r="E1931" s="5" t="s">
        <v>45</v>
      </c>
      <c r="F1931" s="3" t="s">
        <v>6182</v>
      </c>
      <c r="G1931" s="4" t="s">
        <v>86</v>
      </c>
      <c r="H1931" s="3" t="s">
        <v>758</v>
      </c>
      <c r="I1931" s="3" t="s">
        <v>175</v>
      </c>
      <c r="J1931" s="3" t="s">
        <v>132</v>
      </c>
      <c r="K1931" s="3" t="s">
        <v>132</v>
      </c>
      <c r="L1931" s="6" t="s">
        <v>175</v>
      </c>
      <c r="M1931" s="3" t="s">
        <v>176</v>
      </c>
      <c r="N1931" s="3" t="s">
        <v>6183</v>
      </c>
      <c r="O1931" s="3" t="s">
        <v>178</v>
      </c>
      <c r="P1931" s="3" t="s">
        <v>49</v>
      </c>
      <c r="Q1931" s="3" t="s">
        <v>50</v>
      </c>
      <c r="R1931" s="3">
        <v>2</v>
      </c>
      <c r="S1931" s="3">
        <v>2</v>
      </c>
      <c r="T1931" s="3">
        <v>-8.6</v>
      </c>
      <c r="U1931" s="3">
        <v>4</v>
      </c>
      <c r="V1931" s="3">
        <v>10</v>
      </c>
      <c r="W1931" s="3">
        <v>-56.6</v>
      </c>
      <c r="X1931" s="32">
        <v>27</v>
      </c>
      <c r="Y1931" s="33">
        <v>47</v>
      </c>
      <c r="Z1931" s="3">
        <v>-42</v>
      </c>
      <c r="AA1931" s="3">
        <v>7029.01</v>
      </c>
      <c r="AB1931" s="3">
        <v>12116.62</v>
      </c>
      <c r="AC1931" s="3">
        <v>7029.01</v>
      </c>
      <c r="AD1931" s="3">
        <v>12116.62</v>
      </c>
    </row>
    <row r="1932" spans="1:30" x14ac:dyDescent="0.3">
      <c r="A1932" s="3" t="s">
        <v>6184</v>
      </c>
      <c r="B1932" s="4">
        <v>74337</v>
      </c>
      <c r="C1932" s="4">
        <v>24</v>
      </c>
      <c r="D1932" s="4" t="s">
        <v>25</v>
      </c>
      <c r="E1932" s="5" t="s">
        <v>45</v>
      </c>
      <c r="F1932" s="3" t="s">
        <v>6185</v>
      </c>
      <c r="G1932" s="4" t="s">
        <v>86</v>
      </c>
      <c r="H1932" s="3" t="s">
        <v>54</v>
      </c>
      <c r="I1932" s="3" t="s">
        <v>191</v>
      </c>
      <c r="J1932" s="3" t="s">
        <v>89</v>
      </c>
      <c r="K1932" s="3" t="s">
        <v>89</v>
      </c>
      <c r="L1932" s="6" t="s">
        <v>191</v>
      </c>
      <c r="M1932" s="3" t="s">
        <v>211</v>
      </c>
      <c r="N1932" s="3" t="s">
        <v>6186</v>
      </c>
      <c r="O1932" s="3" t="s">
        <v>92</v>
      </c>
      <c r="P1932" s="3" t="s">
        <v>51</v>
      </c>
      <c r="Q1932" s="3" t="s">
        <v>31</v>
      </c>
      <c r="R1932" s="3">
        <v>8</v>
      </c>
      <c r="S1932" s="3">
        <v>9</v>
      </c>
      <c r="T1932" s="3">
        <v>-14.3</v>
      </c>
      <c r="U1932" s="3">
        <v>24</v>
      </c>
      <c r="V1932" s="3">
        <v>44</v>
      </c>
      <c r="W1932" s="3">
        <v>-45.9</v>
      </c>
      <c r="X1932" s="32">
        <v>100</v>
      </c>
      <c r="Y1932" s="33">
        <v>147</v>
      </c>
      <c r="Z1932" s="3">
        <v>-31.7</v>
      </c>
      <c r="AA1932" s="3">
        <v>6972.46</v>
      </c>
      <c r="AB1932" s="3">
        <v>10211.33</v>
      </c>
      <c r="AC1932" s="3">
        <v>6972.46</v>
      </c>
      <c r="AD1932" s="3">
        <v>10211.33</v>
      </c>
    </row>
    <row r="1933" spans="1:30" x14ac:dyDescent="0.3">
      <c r="A1933" s="3" t="s">
        <v>6187</v>
      </c>
      <c r="B1933" s="4">
        <v>16798</v>
      </c>
      <c r="C1933" s="4">
        <v>18</v>
      </c>
      <c r="D1933" s="4" t="s">
        <v>25</v>
      </c>
      <c r="E1933" s="5">
        <v>42767</v>
      </c>
      <c r="F1933" s="3" t="s">
        <v>6188</v>
      </c>
      <c r="G1933" s="4" t="s">
        <v>86</v>
      </c>
      <c r="H1933" s="3" t="s">
        <v>758</v>
      </c>
      <c r="I1933" s="3" t="s">
        <v>175</v>
      </c>
      <c r="J1933" s="3" t="s">
        <v>146</v>
      </c>
      <c r="K1933" s="3" t="s">
        <v>146</v>
      </c>
      <c r="L1933" s="6" t="s">
        <v>175</v>
      </c>
      <c r="M1933" s="3" t="s">
        <v>176</v>
      </c>
      <c r="N1933" s="3" t="s">
        <v>6189</v>
      </c>
      <c r="O1933" s="3" t="s">
        <v>178</v>
      </c>
      <c r="P1933" s="3" t="s">
        <v>4859</v>
      </c>
      <c r="Q1933" s="3" t="s">
        <v>31</v>
      </c>
      <c r="R1933" s="3">
        <v>1</v>
      </c>
      <c r="S1933" s="3">
        <v>1</v>
      </c>
      <c r="T1933" s="3">
        <v>0</v>
      </c>
      <c r="U1933" s="3">
        <v>2</v>
      </c>
      <c r="V1933" s="3">
        <v>6</v>
      </c>
      <c r="W1933" s="3">
        <v>-63.6</v>
      </c>
      <c r="X1933" s="32">
        <v>10</v>
      </c>
      <c r="Y1933" s="33">
        <v>36</v>
      </c>
      <c r="Z1933" s="3">
        <v>-72.7</v>
      </c>
      <c r="AA1933" s="3">
        <v>6966.32</v>
      </c>
      <c r="AB1933" s="3">
        <v>25543.68</v>
      </c>
      <c r="AC1933" s="3">
        <v>6990.32</v>
      </c>
      <c r="AD1933" s="3">
        <v>25591.68</v>
      </c>
    </row>
    <row r="1934" spans="1:30" x14ac:dyDescent="0.3">
      <c r="A1934" s="3" t="s">
        <v>911</v>
      </c>
      <c r="B1934" s="4">
        <v>4096</v>
      </c>
      <c r="C1934" s="4">
        <v>27</v>
      </c>
      <c r="D1934" s="4" t="s">
        <v>25</v>
      </c>
      <c r="E1934" s="5">
        <v>43278</v>
      </c>
      <c r="F1934" s="3" t="s">
        <v>912</v>
      </c>
      <c r="G1934" s="4" t="s">
        <v>86</v>
      </c>
      <c r="H1934" s="3" t="s">
        <v>900</v>
      </c>
      <c r="I1934" s="3" t="s">
        <v>240</v>
      </c>
      <c r="J1934" s="3" t="s">
        <v>146</v>
      </c>
      <c r="K1934" s="3" t="s">
        <v>146</v>
      </c>
      <c r="L1934" s="6" t="s">
        <v>240</v>
      </c>
      <c r="M1934" s="3" t="s">
        <v>241</v>
      </c>
      <c r="N1934" s="3" t="s">
        <v>913</v>
      </c>
      <c r="O1934" s="3" t="s">
        <v>178</v>
      </c>
      <c r="P1934" s="3" t="s">
        <v>42</v>
      </c>
      <c r="Q1934" s="3" t="s">
        <v>31</v>
      </c>
      <c r="R1934" s="3">
        <v>4</v>
      </c>
      <c r="U1934" s="3">
        <v>9</v>
      </c>
      <c r="V1934" s="3">
        <v>1</v>
      </c>
      <c r="W1934" s="3">
        <v>1600</v>
      </c>
      <c r="X1934" s="32">
        <v>15</v>
      </c>
      <c r="Y1934" s="33">
        <v>9</v>
      </c>
      <c r="Z1934" s="3">
        <v>76.5</v>
      </c>
      <c r="AA1934" s="3">
        <v>6962.88</v>
      </c>
      <c r="AB1934" s="3">
        <v>3928.02</v>
      </c>
      <c r="AC1934" s="3">
        <v>6962.88</v>
      </c>
      <c r="AD1934" s="3">
        <v>3928.02</v>
      </c>
    </row>
    <row r="1935" spans="1:30" x14ac:dyDescent="0.3">
      <c r="A1935" s="3" t="s">
        <v>741</v>
      </c>
      <c r="B1935" s="4">
        <v>27094</v>
      </c>
      <c r="C1935" s="4">
        <v>16</v>
      </c>
      <c r="D1935" s="4" t="s">
        <v>25</v>
      </c>
      <c r="E1935" s="5">
        <v>43111</v>
      </c>
      <c r="F1935" s="3" t="s">
        <v>742</v>
      </c>
      <c r="G1935" s="4" t="s">
        <v>86</v>
      </c>
      <c r="H1935" s="3" t="s">
        <v>735</v>
      </c>
      <c r="I1935" s="3" t="s">
        <v>736</v>
      </c>
      <c r="J1935" s="3" t="s">
        <v>736</v>
      </c>
      <c r="K1935" s="3" t="s">
        <v>146</v>
      </c>
      <c r="L1935" s="6" t="s">
        <v>175</v>
      </c>
      <c r="M1935" s="3" t="s">
        <v>176</v>
      </c>
      <c r="N1935" s="3" t="s">
        <v>743</v>
      </c>
      <c r="O1935" s="3" t="s">
        <v>178</v>
      </c>
      <c r="P1935" s="3" t="s">
        <v>32</v>
      </c>
      <c r="Q1935" s="3" t="s">
        <v>60</v>
      </c>
      <c r="R1935" s="3">
        <v>2</v>
      </c>
      <c r="S1935" s="3">
        <v>1</v>
      </c>
      <c r="T1935" s="3">
        <v>200</v>
      </c>
      <c r="U1935" s="3">
        <v>3</v>
      </c>
      <c r="V1935" s="3">
        <v>9</v>
      </c>
      <c r="W1935" s="3">
        <v>-70.599999999999994</v>
      </c>
      <c r="X1935" s="32">
        <v>12</v>
      </c>
      <c r="Y1935" s="33">
        <v>11</v>
      </c>
      <c r="Z1935" s="3">
        <v>9.5</v>
      </c>
      <c r="AA1935" s="3">
        <v>6917.94</v>
      </c>
      <c r="AB1935" s="3">
        <v>6351.9</v>
      </c>
      <c r="AC1935" s="3">
        <v>6917.94</v>
      </c>
      <c r="AD1935" s="3">
        <v>6351.9</v>
      </c>
    </row>
    <row r="1936" spans="1:30" x14ac:dyDescent="0.3">
      <c r="A1936" s="3" t="s">
        <v>6190</v>
      </c>
      <c r="B1936" s="4">
        <v>100276</v>
      </c>
      <c r="C1936" s="4">
        <v>53</v>
      </c>
      <c r="D1936" s="4" t="s">
        <v>25</v>
      </c>
      <c r="E1936" s="5">
        <v>42900</v>
      </c>
      <c r="F1936" s="3" t="s">
        <v>6191</v>
      </c>
      <c r="G1936" s="4" t="s">
        <v>86</v>
      </c>
      <c r="H1936" s="3" t="s">
        <v>831</v>
      </c>
      <c r="I1936" s="3" t="s">
        <v>175</v>
      </c>
      <c r="J1936" s="3" t="s">
        <v>132</v>
      </c>
      <c r="K1936" s="3" t="s">
        <v>132</v>
      </c>
      <c r="L1936" s="6" t="s">
        <v>175</v>
      </c>
      <c r="M1936" s="3" t="s">
        <v>184</v>
      </c>
      <c r="N1936" s="3" t="s">
        <v>6192</v>
      </c>
      <c r="O1936" s="3" t="s">
        <v>178</v>
      </c>
      <c r="P1936" s="3" t="s">
        <v>254</v>
      </c>
      <c r="Q1936" s="3" t="s">
        <v>60</v>
      </c>
      <c r="S1936" s="3">
        <v>11</v>
      </c>
      <c r="T1936" s="3">
        <v>-100</v>
      </c>
      <c r="V1936" s="3">
        <v>11</v>
      </c>
      <c r="W1936" s="3">
        <v>-100</v>
      </c>
      <c r="X1936" s="32">
        <v>42</v>
      </c>
      <c r="Y1936" s="33">
        <v>11</v>
      </c>
      <c r="Z1936" s="3">
        <v>295.2</v>
      </c>
      <c r="AA1936" s="3">
        <v>6892.32</v>
      </c>
      <c r="AB1936" s="3">
        <v>1743.84</v>
      </c>
      <c r="AC1936" s="3">
        <v>6892.32</v>
      </c>
      <c r="AD1936" s="3">
        <v>1743.84</v>
      </c>
    </row>
    <row r="1937" spans="1:30" x14ac:dyDescent="0.3">
      <c r="A1937" s="3" t="s">
        <v>6193</v>
      </c>
      <c r="B1937" s="4">
        <v>29256</v>
      </c>
      <c r="C1937" s="4">
        <v>19</v>
      </c>
      <c r="D1937" s="4" t="s">
        <v>25</v>
      </c>
      <c r="E1937" s="5">
        <v>42908</v>
      </c>
      <c r="F1937" s="3" t="s">
        <v>6194</v>
      </c>
      <c r="G1937" s="4" t="s">
        <v>86</v>
      </c>
      <c r="H1937" s="3" t="s">
        <v>153</v>
      </c>
      <c r="I1937" s="3" t="s">
        <v>153</v>
      </c>
      <c r="J1937" s="3" t="s">
        <v>146</v>
      </c>
      <c r="K1937" s="3" t="s">
        <v>146</v>
      </c>
      <c r="L1937" s="6" t="s">
        <v>153</v>
      </c>
      <c r="M1937" s="3" t="s">
        <v>154</v>
      </c>
      <c r="N1937" s="3" t="s">
        <v>6195</v>
      </c>
      <c r="O1937" s="3" t="s">
        <v>156</v>
      </c>
      <c r="P1937" s="3" t="s">
        <v>6196</v>
      </c>
      <c r="Q1937" s="3" t="s">
        <v>58</v>
      </c>
      <c r="S1937" s="3">
        <v>3</v>
      </c>
      <c r="T1937" s="3">
        <v>-100</v>
      </c>
      <c r="U1937" s="3">
        <v>4</v>
      </c>
      <c r="V1937" s="3">
        <v>4</v>
      </c>
      <c r="W1937" s="3">
        <v>0</v>
      </c>
      <c r="X1937" s="32">
        <v>17</v>
      </c>
      <c r="Y1937" s="33">
        <v>23</v>
      </c>
      <c r="Z1937" s="3">
        <v>-26.4</v>
      </c>
      <c r="AA1937" s="3">
        <v>6874.66</v>
      </c>
      <c r="AB1937" s="3">
        <v>9444.7199999999993</v>
      </c>
      <c r="AC1937" s="3">
        <v>6946.66</v>
      </c>
      <c r="AD1937" s="3">
        <v>9444.7199999999993</v>
      </c>
    </row>
    <row r="1938" spans="1:30" x14ac:dyDescent="0.3">
      <c r="A1938" s="3" t="s">
        <v>854</v>
      </c>
      <c r="B1938" s="4">
        <v>27272</v>
      </c>
      <c r="C1938" s="4">
        <v>51</v>
      </c>
      <c r="D1938" s="4" t="s">
        <v>25</v>
      </c>
      <c r="E1938" s="5">
        <v>43081</v>
      </c>
      <c r="F1938" s="3" t="s">
        <v>855</v>
      </c>
      <c r="G1938" s="4" t="s">
        <v>86</v>
      </c>
      <c r="H1938" s="3" t="s">
        <v>831</v>
      </c>
      <c r="I1938" s="3" t="s">
        <v>232</v>
      </c>
      <c r="J1938" s="3" t="s">
        <v>232</v>
      </c>
      <c r="K1938" s="3" t="s">
        <v>132</v>
      </c>
      <c r="L1938" s="6" t="s">
        <v>175</v>
      </c>
      <c r="M1938" s="3" t="s">
        <v>176</v>
      </c>
      <c r="N1938" s="3" t="s">
        <v>856</v>
      </c>
      <c r="O1938" s="3" t="s">
        <v>178</v>
      </c>
      <c r="P1938" s="3" t="s">
        <v>44</v>
      </c>
      <c r="Q1938" s="3" t="s">
        <v>31</v>
      </c>
      <c r="R1938" s="3">
        <v>2</v>
      </c>
      <c r="U1938" s="3">
        <v>4</v>
      </c>
      <c r="X1938" s="32">
        <v>29</v>
      </c>
      <c r="Y1938" s="33"/>
      <c r="AA1938" s="3">
        <v>6842.16</v>
      </c>
      <c r="AC1938" s="3">
        <v>6953.04</v>
      </c>
    </row>
    <row r="1939" spans="1:30" x14ac:dyDescent="0.3">
      <c r="A1939" s="3" t="s">
        <v>6197</v>
      </c>
      <c r="B1939" s="4">
        <v>76044</v>
      </c>
      <c r="C1939" s="4">
        <v>42</v>
      </c>
      <c r="D1939" s="4" t="s">
        <v>25</v>
      </c>
      <c r="E1939" s="5" t="s">
        <v>45</v>
      </c>
      <c r="F1939" s="3" t="s">
        <v>6198</v>
      </c>
      <c r="G1939" s="4" t="s">
        <v>86</v>
      </c>
      <c r="H1939" s="3" t="s">
        <v>499</v>
      </c>
      <c r="I1939" s="3" t="s">
        <v>232</v>
      </c>
      <c r="J1939" s="3" t="s">
        <v>232</v>
      </c>
      <c r="K1939" s="3" t="s">
        <v>132</v>
      </c>
      <c r="L1939" s="6" t="s">
        <v>175</v>
      </c>
      <c r="M1939" s="3" t="s">
        <v>184</v>
      </c>
      <c r="N1939" s="3" t="s">
        <v>6199</v>
      </c>
      <c r="O1939" s="3" t="s">
        <v>92</v>
      </c>
      <c r="P1939" s="3" t="s">
        <v>296</v>
      </c>
      <c r="Q1939" s="3" t="s">
        <v>60</v>
      </c>
      <c r="R1939" s="3">
        <v>2</v>
      </c>
      <c r="S1939" s="3">
        <v>2</v>
      </c>
      <c r="T1939" s="3">
        <v>4.3</v>
      </c>
      <c r="U1939" s="3">
        <v>6</v>
      </c>
      <c r="V1939" s="3">
        <v>11</v>
      </c>
      <c r="W1939" s="3">
        <v>-49.6</v>
      </c>
      <c r="X1939" s="32">
        <v>32</v>
      </c>
      <c r="Y1939" s="33">
        <v>30</v>
      </c>
      <c r="Z1939" s="3">
        <v>7.8</v>
      </c>
      <c r="AA1939" s="3">
        <v>6835.1</v>
      </c>
      <c r="AB1939" s="3">
        <v>6464.94</v>
      </c>
      <c r="AC1939" s="3">
        <v>7037.1</v>
      </c>
      <c r="AD1939" s="3">
        <v>6692.94</v>
      </c>
    </row>
    <row r="1940" spans="1:30" x14ac:dyDescent="0.3">
      <c r="A1940" s="3" t="s">
        <v>6200</v>
      </c>
      <c r="B1940" s="4">
        <v>40853</v>
      </c>
      <c r="C1940" s="4">
        <v>41</v>
      </c>
      <c r="D1940" s="4" t="s">
        <v>25</v>
      </c>
      <c r="E1940" s="5" t="s">
        <v>45</v>
      </c>
      <c r="F1940" s="3" t="s">
        <v>6201</v>
      </c>
      <c r="G1940" s="4" t="s">
        <v>86</v>
      </c>
      <c r="H1940" s="3" t="s">
        <v>252</v>
      </c>
      <c r="I1940" s="3" t="s">
        <v>252</v>
      </c>
      <c r="J1940" s="3" t="s">
        <v>89</v>
      </c>
      <c r="K1940" s="3" t="s">
        <v>89</v>
      </c>
      <c r="L1940" s="6" t="s">
        <v>252</v>
      </c>
      <c r="M1940" s="3" t="s">
        <v>184</v>
      </c>
      <c r="N1940" s="3" t="s">
        <v>6202</v>
      </c>
      <c r="O1940" s="3" t="s">
        <v>92</v>
      </c>
      <c r="P1940" s="3" t="s">
        <v>57</v>
      </c>
      <c r="Q1940" s="3" t="s">
        <v>31</v>
      </c>
      <c r="S1940" s="3">
        <v>14</v>
      </c>
      <c r="T1940" s="3">
        <v>-100</v>
      </c>
      <c r="V1940" s="3">
        <v>40</v>
      </c>
      <c r="W1940" s="3">
        <v>-100</v>
      </c>
      <c r="X1940" s="16">
        <v>74</v>
      </c>
      <c r="Y1940" s="7">
        <v>155</v>
      </c>
      <c r="Z1940" s="3">
        <v>-52.3</v>
      </c>
      <c r="AA1940" s="3">
        <v>6819.84</v>
      </c>
      <c r="AB1940" s="3">
        <v>14284.8</v>
      </c>
      <c r="AC1940" s="3">
        <v>6819.84</v>
      </c>
      <c r="AD1940" s="3">
        <v>14284.8</v>
      </c>
    </row>
    <row r="1941" spans="1:30" x14ac:dyDescent="0.3">
      <c r="A1941" s="3" t="s">
        <v>297</v>
      </c>
      <c r="B1941" s="4">
        <v>100077</v>
      </c>
      <c r="C1941" s="4">
        <v>43</v>
      </c>
      <c r="D1941" s="4" t="s">
        <v>25</v>
      </c>
      <c r="E1941" s="5">
        <v>42996</v>
      </c>
      <c r="F1941" s="3" t="s">
        <v>298</v>
      </c>
      <c r="G1941" s="4" t="s">
        <v>86</v>
      </c>
      <c r="H1941" s="3" t="s">
        <v>174</v>
      </c>
      <c r="I1941" s="3" t="s">
        <v>299</v>
      </c>
      <c r="J1941" s="3" t="s">
        <v>132</v>
      </c>
      <c r="K1941" s="3" t="s">
        <v>132</v>
      </c>
      <c r="L1941" s="6" t="s">
        <v>299</v>
      </c>
      <c r="M1941" s="3" t="s">
        <v>184</v>
      </c>
      <c r="N1941" s="3" t="s">
        <v>300</v>
      </c>
      <c r="O1941" s="3" t="s">
        <v>301</v>
      </c>
      <c r="P1941" s="3" t="s">
        <v>128</v>
      </c>
      <c r="Q1941" s="3" t="s">
        <v>60</v>
      </c>
      <c r="X1941" s="32">
        <v>35</v>
      </c>
      <c r="Y1941" s="33">
        <v>58</v>
      </c>
      <c r="Z1941" s="3">
        <v>-39.700000000000003</v>
      </c>
      <c r="AA1941" s="3">
        <v>6783</v>
      </c>
      <c r="AB1941" s="3">
        <v>11194.2</v>
      </c>
      <c r="AC1941" s="3">
        <v>6783</v>
      </c>
      <c r="AD1941" s="3">
        <v>11240.4</v>
      </c>
    </row>
    <row r="1942" spans="1:30" x14ac:dyDescent="0.3">
      <c r="A1942" s="3" t="s">
        <v>6203</v>
      </c>
      <c r="B1942" s="4">
        <v>43056</v>
      </c>
      <c r="C1942" s="4">
        <v>36</v>
      </c>
      <c r="D1942" s="4" t="s">
        <v>25</v>
      </c>
      <c r="E1942" s="5" t="s">
        <v>45</v>
      </c>
      <c r="F1942" s="3" t="s">
        <v>6204</v>
      </c>
      <c r="G1942" s="4" t="s">
        <v>86</v>
      </c>
      <c r="H1942" s="3" t="s">
        <v>299</v>
      </c>
      <c r="I1942" s="3" t="s">
        <v>299</v>
      </c>
      <c r="J1942" s="3" t="s">
        <v>132</v>
      </c>
      <c r="K1942" s="3" t="s">
        <v>132</v>
      </c>
      <c r="L1942" s="6" t="s">
        <v>299</v>
      </c>
      <c r="M1942" s="3" t="s">
        <v>317</v>
      </c>
      <c r="N1942" s="3" t="s">
        <v>6205</v>
      </c>
      <c r="O1942" s="3" t="s">
        <v>301</v>
      </c>
      <c r="P1942" s="3" t="s">
        <v>63</v>
      </c>
      <c r="Q1942" s="3" t="s">
        <v>31</v>
      </c>
      <c r="S1942" s="3">
        <v>9</v>
      </c>
      <c r="T1942" s="3">
        <v>-100</v>
      </c>
      <c r="U1942" s="3">
        <v>3</v>
      </c>
      <c r="V1942" s="3">
        <v>26</v>
      </c>
      <c r="W1942" s="3">
        <v>-88.5</v>
      </c>
      <c r="X1942" s="32">
        <v>43</v>
      </c>
      <c r="Y1942" s="33">
        <v>77</v>
      </c>
      <c r="Z1942" s="3">
        <v>-44.3</v>
      </c>
      <c r="AA1942" s="3">
        <v>6638.28</v>
      </c>
      <c r="AB1942" s="3">
        <v>11928.36</v>
      </c>
      <c r="AC1942" s="3">
        <v>6638.28</v>
      </c>
      <c r="AD1942" s="3">
        <v>11928.36</v>
      </c>
    </row>
    <row r="1943" spans="1:30" x14ac:dyDescent="0.3">
      <c r="A1943" s="3" t="s">
        <v>833</v>
      </c>
      <c r="B1943" s="4">
        <v>100318</v>
      </c>
      <c r="C1943" s="4">
        <v>52</v>
      </c>
      <c r="D1943" s="4" t="s">
        <v>25</v>
      </c>
      <c r="E1943" s="5">
        <v>42990</v>
      </c>
      <c r="F1943" s="3" t="s">
        <v>834</v>
      </c>
      <c r="G1943" s="4" t="s">
        <v>86</v>
      </c>
      <c r="H1943" s="3" t="s">
        <v>831</v>
      </c>
      <c r="I1943" s="3" t="s">
        <v>175</v>
      </c>
      <c r="J1943" s="3" t="s">
        <v>132</v>
      </c>
      <c r="K1943" s="3" t="s">
        <v>132</v>
      </c>
      <c r="L1943" s="6" t="s">
        <v>175</v>
      </c>
      <c r="M1943" s="3" t="s">
        <v>184</v>
      </c>
      <c r="N1943" s="3" t="s">
        <v>835</v>
      </c>
      <c r="O1943" s="3" t="s">
        <v>178</v>
      </c>
      <c r="P1943" s="3" t="s">
        <v>254</v>
      </c>
      <c r="Q1943" s="3" t="s">
        <v>60</v>
      </c>
      <c r="X1943" s="32">
        <v>43</v>
      </c>
      <c r="Y1943" s="33"/>
      <c r="AA1943" s="3">
        <v>6581.58</v>
      </c>
      <c r="AC1943" s="3">
        <v>7177.56</v>
      </c>
    </row>
    <row r="1944" spans="1:30" x14ac:dyDescent="0.3">
      <c r="A1944" s="3" t="s">
        <v>366</v>
      </c>
      <c r="B1944" s="4">
        <v>73729</v>
      </c>
      <c r="C1944" s="4">
        <v>50</v>
      </c>
      <c r="D1944" s="4" t="s">
        <v>25</v>
      </c>
      <c r="E1944" s="5" t="s">
        <v>45</v>
      </c>
      <c r="F1944" s="3" t="s">
        <v>367</v>
      </c>
      <c r="G1944" s="4" t="s">
        <v>86</v>
      </c>
      <c r="H1944" s="3" t="s">
        <v>174</v>
      </c>
      <c r="I1944" s="3" t="s">
        <v>175</v>
      </c>
      <c r="J1944" s="3" t="s">
        <v>104</v>
      </c>
      <c r="K1944" s="3" t="s">
        <v>104</v>
      </c>
      <c r="L1944" s="6" t="s">
        <v>175</v>
      </c>
      <c r="M1944" s="3" t="s">
        <v>184</v>
      </c>
      <c r="N1944" s="3" t="s">
        <v>368</v>
      </c>
      <c r="O1944" s="3" t="s">
        <v>92</v>
      </c>
      <c r="P1944" s="3" t="s">
        <v>55</v>
      </c>
      <c r="Q1944" s="3" t="s">
        <v>31</v>
      </c>
      <c r="X1944" s="32">
        <v>73</v>
      </c>
      <c r="Y1944" s="33">
        <v>92</v>
      </c>
      <c r="Z1944" s="3">
        <v>-20.9</v>
      </c>
      <c r="AA1944" s="3">
        <v>6482.4</v>
      </c>
      <c r="AB1944" s="3">
        <v>8199.2000000000007</v>
      </c>
      <c r="AC1944" s="3">
        <v>6482.4</v>
      </c>
      <c r="AD1944" s="3">
        <v>8199.2000000000007</v>
      </c>
    </row>
    <row r="1945" spans="1:30" x14ac:dyDescent="0.3">
      <c r="A1945" s="3" t="s">
        <v>270</v>
      </c>
      <c r="B1945" s="4">
        <v>3354</v>
      </c>
      <c r="C1945" s="4">
        <v>58</v>
      </c>
      <c r="D1945" s="4" t="s">
        <v>25</v>
      </c>
      <c r="E1945" s="5">
        <v>42993</v>
      </c>
      <c r="F1945" s="3" t="s">
        <v>271</v>
      </c>
      <c r="G1945" s="4" t="s">
        <v>86</v>
      </c>
      <c r="H1945" s="3" t="s">
        <v>174</v>
      </c>
      <c r="I1945" s="3" t="s">
        <v>191</v>
      </c>
      <c r="J1945" s="3" t="s">
        <v>89</v>
      </c>
      <c r="K1945" s="3" t="s">
        <v>89</v>
      </c>
      <c r="L1945" s="6" t="s">
        <v>191</v>
      </c>
      <c r="M1945" s="3" t="s">
        <v>272</v>
      </c>
      <c r="N1945" s="3" t="s">
        <v>273</v>
      </c>
      <c r="O1945" s="3" t="s">
        <v>92</v>
      </c>
      <c r="P1945" s="3" t="s">
        <v>57</v>
      </c>
      <c r="Q1945" s="3" t="s">
        <v>31</v>
      </c>
      <c r="X1945" s="32">
        <v>67</v>
      </c>
      <c r="Y1945" s="33">
        <v>67</v>
      </c>
      <c r="Z1945" s="3">
        <v>-1</v>
      </c>
      <c r="AA1945" s="3">
        <v>6480</v>
      </c>
      <c r="AB1945" s="3">
        <v>6544.8</v>
      </c>
      <c r="AC1945" s="3">
        <v>6480</v>
      </c>
      <c r="AD1945" s="3">
        <v>6544.8</v>
      </c>
    </row>
    <row r="1946" spans="1:30" x14ac:dyDescent="0.3">
      <c r="A1946" s="3" t="s">
        <v>6206</v>
      </c>
      <c r="B1946" s="4">
        <v>75216</v>
      </c>
      <c r="C1946" s="4">
        <v>29</v>
      </c>
      <c r="D1946" s="4" t="s">
        <v>25</v>
      </c>
      <c r="E1946" s="5" t="s">
        <v>45</v>
      </c>
      <c r="F1946" s="3" t="s">
        <v>6207</v>
      </c>
      <c r="G1946" s="4" t="s">
        <v>86</v>
      </c>
      <c r="H1946" s="3" t="s">
        <v>54</v>
      </c>
      <c r="I1946" s="3" t="s">
        <v>191</v>
      </c>
      <c r="J1946" s="3" t="s">
        <v>132</v>
      </c>
      <c r="K1946" s="3" t="s">
        <v>132</v>
      </c>
      <c r="L1946" s="6" t="s">
        <v>252</v>
      </c>
      <c r="M1946" s="3" t="s">
        <v>184</v>
      </c>
      <c r="N1946" s="3" t="s">
        <v>6208</v>
      </c>
      <c r="O1946" s="3" t="s">
        <v>92</v>
      </c>
      <c r="P1946" s="3" t="s">
        <v>3659</v>
      </c>
      <c r="Q1946" s="3" t="s">
        <v>50</v>
      </c>
      <c r="R1946" s="3">
        <v>9</v>
      </c>
      <c r="S1946" s="3">
        <v>1</v>
      </c>
      <c r="T1946" s="3">
        <v>800</v>
      </c>
      <c r="U1946" s="3">
        <v>11</v>
      </c>
      <c r="V1946" s="3">
        <v>14</v>
      </c>
      <c r="W1946" s="3">
        <v>-21.4</v>
      </c>
      <c r="X1946" s="32">
        <v>37</v>
      </c>
      <c r="Y1946" s="33">
        <v>71</v>
      </c>
      <c r="Z1946" s="3">
        <v>-47.8</v>
      </c>
      <c r="AA1946" s="3">
        <v>6439.2</v>
      </c>
      <c r="AB1946" s="3">
        <v>12121.18</v>
      </c>
      <c r="AC1946" s="3">
        <v>6828.72</v>
      </c>
      <c r="AD1946" s="3">
        <v>13088.38</v>
      </c>
    </row>
    <row r="1947" spans="1:30" x14ac:dyDescent="0.3">
      <c r="A1947" s="3" t="s">
        <v>6209</v>
      </c>
      <c r="B1947" s="4">
        <v>36186</v>
      </c>
      <c r="C1947" s="4">
        <v>36</v>
      </c>
      <c r="D1947" s="4" t="s">
        <v>25</v>
      </c>
      <c r="E1947" s="5" t="s">
        <v>45</v>
      </c>
      <c r="F1947" s="3" t="s">
        <v>6210</v>
      </c>
      <c r="G1947" s="4" t="s">
        <v>86</v>
      </c>
      <c r="H1947" s="3" t="s">
        <v>252</v>
      </c>
      <c r="I1947" s="3" t="s">
        <v>252</v>
      </c>
      <c r="J1947" s="3" t="s">
        <v>104</v>
      </c>
      <c r="K1947" s="3" t="s">
        <v>104</v>
      </c>
      <c r="L1947" s="6" t="s">
        <v>252</v>
      </c>
      <c r="M1947" s="3" t="s">
        <v>154</v>
      </c>
      <c r="N1947" s="3" t="s">
        <v>6211</v>
      </c>
      <c r="O1947" s="3" t="s">
        <v>92</v>
      </c>
      <c r="P1947" s="3" t="s">
        <v>397</v>
      </c>
      <c r="Q1947" s="3" t="s">
        <v>31</v>
      </c>
      <c r="S1947" s="3">
        <v>9</v>
      </c>
      <c r="T1947" s="3">
        <v>-100</v>
      </c>
      <c r="U1947" s="3">
        <v>6</v>
      </c>
      <c r="V1947" s="3">
        <v>28</v>
      </c>
      <c r="W1947" s="3">
        <v>-78.8</v>
      </c>
      <c r="X1947" s="32">
        <v>89</v>
      </c>
      <c r="Y1947" s="33">
        <v>134</v>
      </c>
      <c r="Z1947" s="3">
        <v>-33.6</v>
      </c>
      <c r="AA1947" s="3">
        <v>6387.9</v>
      </c>
      <c r="AB1947" s="3">
        <v>9623.64</v>
      </c>
      <c r="AC1947" s="3">
        <v>6387.9</v>
      </c>
      <c r="AD1947" s="3">
        <v>9623.64</v>
      </c>
    </row>
    <row r="1948" spans="1:30" x14ac:dyDescent="0.3">
      <c r="A1948" s="3" t="s">
        <v>6212</v>
      </c>
      <c r="B1948" s="4">
        <v>43343</v>
      </c>
      <c r="C1948" s="4">
        <v>51</v>
      </c>
      <c r="D1948" s="4" t="s">
        <v>25</v>
      </c>
      <c r="E1948" s="5" t="s">
        <v>45</v>
      </c>
      <c r="F1948" s="3" t="s">
        <v>6213</v>
      </c>
      <c r="G1948" s="4" t="s">
        <v>86</v>
      </c>
      <c r="H1948" s="3" t="s">
        <v>299</v>
      </c>
      <c r="I1948" s="3" t="s">
        <v>299</v>
      </c>
      <c r="J1948" s="3" t="s">
        <v>89</v>
      </c>
      <c r="K1948" s="3" t="s">
        <v>89</v>
      </c>
      <c r="L1948" s="6" t="s">
        <v>299</v>
      </c>
      <c r="M1948" s="3" t="s">
        <v>184</v>
      </c>
      <c r="N1948" s="3" t="s">
        <v>6214</v>
      </c>
      <c r="O1948" s="3" t="s">
        <v>301</v>
      </c>
      <c r="P1948" s="3" t="s">
        <v>63</v>
      </c>
      <c r="Q1948" s="3" t="s">
        <v>31</v>
      </c>
      <c r="R1948" s="3">
        <v>10</v>
      </c>
      <c r="S1948" s="3">
        <v>2</v>
      </c>
      <c r="T1948" s="3">
        <v>344.4</v>
      </c>
      <c r="U1948" s="3">
        <v>20</v>
      </c>
      <c r="V1948" s="3">
        <v>8</v>
      </c>
      <c r="W1948" s="3">
        <v>166.7</v>
      </c>
      <c r="X1948" s="32">
        <v>62</v>
      </c>
      <c r="Y1948" s="33">
        <v>65</v>
      </c>
      <c r="Z1948" s="3">
        <v>-4.7</v>
      </c>
      <c r="AA1948" s="3">
        <v>6011.73</v>
      </c>
      <c r="AB1948" s="3">
        <v>7116.56</v>
      </c>
      <c r="AC1948" s="3">
        <v>7163.73</v>
      </c>
      <c r="AD1948" s="3">
        <v>7518.56</v>
      </c>
    </row>
    <row r="1949" spans="1:30" x14ac:dyDescent="0.3">
      <c r="A1949" s="3" t="s">
        <v>465</v>
      </c>
      <c r="B1949" s="4">
        <v>43647</v>
      </c>
      <c r="C1949" s="4">
        <v>40</v>
      </c>
      <c r="D1949" s="4" t="s">
        <v>25</v>
      </c>
      <c r="E1949" s="5">
        <v>43209</v>
      </c>
      <c r="F1949" s="3" t="s">
        <v>466</v>
      </c>
      <c r="G1949" s="4" t="s">
        <v>86</v>
      </c>
      <c r="H1949" s="3" t="s">
        <v>299</v>
      </c>
      <c r="I1949" s="3" t="s">
        <v>299</v>
      </c>
      <c r="J1949" s="3" t="s">
        <v>89</v>
      </c>
      <c r="K1949" s="3" t="s">
        <v>89</v>
      </c>
      <c r="L1949" s="6" t="s">
        <v>299</v>
      </c>
      <c r="M1949" s="3" t="s">
        <v>184</v>
      </c>
      <c r="N1949" s="3" t="s">
        <v>467</v>
      </c>
      <c r="O1949" s="3" t="s">
        <v>301</v>
      </c>
      <c r="P1949" s="3" t="s">
        <v>397</v>
      </c>
      <c r="Q1949" s="3" t="s">
        <v>31</v>
      </c>
      <c r="R1949" s="3">
        <v>11</v>
      </c>
      <c r="U1949" s="3">
        <v>45</v>
      </c>
      <c r="X1949" s="32">
        <v>45</v>
      </c>
      <c r="Y1949" s="33"/>
      <c r="AA1949" s="3">
        <v>5967</v>
      </c>
      <c r="AC1949" s="3">
        <v>5967</v>
      </c>
    </row>
    <row r="1950" spans="1:30" x14ac:dyDescent="0.3">
      <c r="A1950" s="3" t="s">
        <v>521</v>
      </c>
      <c r="B1950" s="4">
        <v>87304</v>
      </c>
      <c r="C1950" s="4">
        <v>22</v>
      </c>
      <c r="D1950" s="4" t="s">
        <v>25</v>
      </c>
      <c r="E1950" s="5">
        <v>43136</v>
      </c>
      <c r="F1950" s="3" t="s">
        <v>522</v>
      </c>
      <c r="G1950" s="4" t="s">
        <v>86</v>
      </c>
      <c r="H1950" s="3" t="s">
        <v>245</v>
      </c>
      <c r="I1950" s="3" t="s">
        <v>245</v>
      </c>
      <c r="J1950" s="3" t="s">
        <v>132</v>
      </c>
      <c r="K1950" s="3" t="s">
        <v>132</v>
      </c>
      <c r="L1950" s="6" t="s">
        <v>245</v>
      </c>
      <c r="M1950" s="3" t="s">
        <v>246</v>
      </c>
      <c r="N1950" s="3" t="s">
        <v>523</v>
      </c>
      <c r="O1950" s="3" t="s">
        <v>248</v>
      </c>
      <c r="P1950" s="3" t="s">
        <v>63</v>
      </c>
      <c r="Q1950" s="3" t="s">
        <v>31</v>
      </c>
      <c r="S1950" s="3">
        <v>17</v>
      </c>
      <c r="T1950" s="3">
        <v>-100</v>
      </c>
      <c r="V1950" s="3">
        <v>17</v>
      </c>
      <c r="W1950" s="3">
        <v>-100</v>
      </c>
      <c r="X1950" s="32">
        <v>32</v>
      </c>
      <c r="Y1950" s="33">
        <v>17</v>
      </c>
      <c r="Z1950" s="3">
        <v>88.2</v>
      </c>
      <c r="AA1950" s="3">
        <v>5898.24</v>
      </c>
      <c r="AB1950" s="3">
        <v>3133.44</v>
      </c>
      <c r="AC1950" s="3">
        <v>5898.24</v>
      </c>
      <c r="AD1950" s="3">
        <v>3133.44</v>
      </c>
    </row>
    <row r="1951" spans="1:30" x14ac:dyDescent="0.3">
      <c r="A1951" s="3" t="s">
        <v>6215</v>
      </c>
      <c r="B1951" s="4">
        <v>77693</v>
      </c>
      <c r="C1951" s="4">
        <v>49</v>
      </c>
      <c r="D1951" s="4" t="s">
        <v>25</v>
      </c>
      <c r="E1951" s="5" t="s">
        <v>45</v>
      </c>
      <c r="F1951" s="3" t="s">
        <v>6216</v>
      </c>
      <c r="G1951" s="4" t="s">
        <v>86</v>
      </c>
      <c r="H1951" s="3" t="s">
        <v>54</v>
      </c>
      <c r="I1951" s="3" t="s">
        <v>252</v>
      </c>
      <c r="J1951" s="3" t="s">
        <v>89</v>
      </c>
      <c r="K1951" s="3" t="s">
        <v>89</v>
      </c>
      <c r="L1951" s="6" t="s">
        <v>252</v>
      </c>
      <c r="M1951" s="3" t="s">
        <v>184</v>
      </c>
      <c r="N1951" s="3" t="s">
        <v>6217</v>
      </c>
      <c r="O1951" s="3" t="s">
        <v>92</v>
      </c>
      <c r="P1951" s="3" t="s">
        <v>397</v>
      </c>
      <c r="Q1951" s="3" t="s">
        <v>31</v>
      </c>
      <c r="S1951" s="3">
        <v>1</v>
      </c>
      <c r="T1951" s="3">
        <v>-100</v>
      </c>
      <c r="V1951" s="3">
        <v>7</v>
      </c>
      <c r="W1951" s="3">
        <v>-100</v>
      </c>
      <c r="X1951" s="16">
        <v>54</v>
      </c>
      <c r="Y1951" s="7">
        <v>75</v>
      </c>
      <c r="Z1951" s="3">
        <v>-28</v>
      </c>
      <c r="AA1951" s="3">
        <v>5785.92</v>
      </c>
      <c r="AB1951" s="3">
        <v>7626</v>
      </c>
      <c r="AC1951" s="3">
        <v>6181.92</v>
      </c>
      <c r="AD1951" s="3">
        <v>8586</v>
      </c>
    </row>
    <row r="1952" spans="1:30" x14ac:dyDescent="0.3">
      <c r="A1952" s="3" t="s">
        <v>863</v>
      </c>
      <c r="B1952" s="4">
        <v>15995</v>
      </c>
      <c r="C1952" s="4">
        <v>14</v>
      </c>
      <c r="D1952" s="4" t="s">
        <v>25</v>
      </c>
      <c r="E1952" s="5">
        <v>43096</v>
      </c>
      <c r="F1952" s="3" t="s">
        <v>864</v>
      </c>
      <c r="G1952" s="4" t="s">
        <v>86</v>
      </c>
      <c r="H1952" s="3" t="s">
        <v>831</v>
      </c>
      <c r="I1952" s="3" t="s">
        <v>807</v>
      </c>
      <c r="J1952" s="3" t="s">
        <v>807</v>
      </c>
      <c r="K1952" s="3" t="s">
        <v>146</v>
      </c>
      <c r="L1952" s="6" t="s">
        <v>808</v>
      </c>
      <c r="M1952" s="3" t="s">
        <v>808</v>
      </c>
      <c r="N1952" s="3" t="s">
        <v>865</v>
      </c>
      <c r="O1952" s="3" t="s">
        <v>178</v>
      </c>
      <c r="P1952" s="3" t="s">
        <v>866</v>
      </c>
      <c r="Q1952" s="3" t="s">
        <v>53</v>
      </c>
      <c r="S1952" s="3">
        <v>21</v>
      </c>
      <c r="T1952" s="3">
        <v>-100</v>
      </c>
      <c r="V1952" s="3">
        <v>21</v>
      </c>
      <c r="W1952" s="3">
        <v>-100</v>
      </c>
      <c r="X1952" s="32">
        <v>14</v>
      </c>
      <c r="Y1952" s="33">
        <v>21</v>
      </c>
      <c r="Z1952" s="3">
        <v>-34.1</v>
      </c>
      <c r="AA1952" s="3">
        <v>5745.26</v>
      </c>
      <c r="AB1952" s="3">
        <v>8721.7199999999993</v>
      </c>
      <c r="AC1952" s="3">
        <v>5745.26</v>
      </c>
      <c r="AD1952" s="3">
        <v>8721.7199999999993</v>
      </c>
    </row>
    <row r="1953" spans="1:30" x14ac:dyDescent="0.3">
      <c r="A1953" s="3" t="s">
        <v>443</v>
      </c>
      <c r="B1953" s="4">
        <v>43330</v>
      </c>
      <c r="C1953" s="4">
        <v>26</v>
      </c>
      <c r="D1953" s="4" t="s">
        <v>25</v>
      </c>
      <c r="E1953" s="5">
        <v>43075</v>
      </c>
      <c r="F1953" s="3" t="s">
        <v>444</v>
      </c>
      <c r="G1953" s="4" t="s">
        <v>86</v>
      </c>
      <c r="H1953" s="3" t="s">
        <v>299</v>
      </c>
      <c r="I1953" s="3" t="s">
        <v>299</v>
      </c>
      <c r="J1953" s="3" t="s">
        <v>89</v>
      </c>
      <c r="K1953" s="3" t="s">
        <v>89</v>
      </c>
      <c r="L1953" s="6" t="s">
        <v>299</v>
      </c>
      <c r="M1953" s="3" t="s">
        <v>445</v>
      </c>
      <c r="N1953" s="3" t="s">
        <v>446</v>
      </c>
      <c r="O1953" s="3" t="s">
        <v>301</v>
      </c>
      <c r="P1953" s="3" t="s">
        <v>397</v>
      </c>
      <c r="Q1953" s="3" t="s">
        <v>31</v>
      </c>
      <c r="R1953" s="3">
        <v>15</v>
      </c>
      <c r="U1953" s="3">
        <v>35</v>
      </c>
      <c r="X1953" s="32">
        <v>67</v>
      </c>
      <c r="Y1953" s="33"/>
      <c r="AA1953" s="3">
        <v>5726.16</v>
      </c>
      <c r="AC1953" s="3">
        <v>5726.16</v>
      </c>
    </row>
    <row r="1954" spans="1:30" x14ac:dyDescent="0.3">
      <c r="A1954" s="3" t="s">
        <v>387</v>
      </c>
      <c r="B1954" s="4">
        <v>101</v>
      </c>
      <c r="C1954" s="4">
        <v>44</v>
      </c>
      <c r="D1954" s="4" t="s">
        <v>25</v>
      </c>
      <c r="E1954" s="5" t="s">
        <v>45</v>
      </c>
      <c r="F1954" s="3" t="s">
        <v>388</v>
      </c>
      <c r="G1954" s="4" t="s">
        <v>86</v>
      </c>
      <c r="H1954" s="3" t="s">
        <v>174</v>
      </c>
      <c r="I1954" s="3" t="s">
        <v>252</v>
      </c>
      <c r="J1954" s="3" t="s">
        <v>132</v>
      </c>
      <c r="K1954" s="3" t="s">
        <v>132</v>
      </c>
      <c r="L1954" s="6" t="s">
        <v>252</v>
      </c>
      <c r="M1954" s="3" t="s">
        <v>154</v>
      </c>
      <c r="N1954" s="3" t="s">
        <v>389</v>
      </c>
      <c r="O1954" s="3" t="s">
        <v>311</v>
      </c>
      <c r="P1954" s="3" t="s">
        <v>390</v>
      </c>
      <c r="Q1954" s="3" t="s">
        <v>60</v>
      </c>
      <c r="X1954" s="32">
        <v>30</v>
      </c>
      <c r="Y1954" s="33">
        <v>30</v>
      </c>
      <c r="Z1954" s="3">
        <v>0</v>
      </c>
      <c r="AA1954" s="3">
        <v>5717.1</v>
      </c>
      <c r="AB1954" s="3">
        <v>5717.1</v>
      </c>
      <c r="AC1954" s="3">
        <v>5717.1</v>
      </c>
      <c r="AD1954" s="3">
        <v>5717.1</v>
      </c>
    </row>
    <row r="1955" spans="1:30" x14ac:dyDescent="0.3">
      <c r="A1955" s="3" t="s">
        <v>867</v>
      </c>
      <c r="B1955" s="4">
        <v>86873</v>
      </c>
      <c r="C1955" s="4">
        <v>33</v>
      </c>
      <c r="D1955" s="4" t="s">
        <v>25</v>
      </c>
      <c r="E1955" s="5">
        <v>43139</v>
      </c>
      <c r="F1955" s="3" t="s">
        <v>868</v>
      </c>
      <c r="G1955" s="4" t="s">
        <v>86</v>
      </c>
      <c r="H1955" s="3" t="s">
        <v>831</v>
      </c>
      <c r="I1955" s="3" t="s">
        <v>175</v>
      </c>
      <c r="J1955" s="3" t="s">
        <v>132</v>
      </c>
      <c r="K1955" s="3" t="s">
        <v>132</v>
      </c>
      <c r="L1955" s="6" t="s">
        <v>175</v>
      </c>
      <c r="M1955" s="3" t="s">
        <v>184</v>
      </c>
      <c r="N1955" s="3" t="s">
        <v>869</v>
      </c>
      <c r="O1955" s="3" t="s">
        <v>178</v>
      </c>
      <c r="P1955" s="3" t="s">
        <v>194</v>
      </c>
      <c r="Q1955" s="3" t="s">
        <v>60</v>
      </c>
      <c r="R1955" s="3">
        <v>2</v>
      </c>
      <c r="U1955" s="3">
        <v>12</v>
      </c>
      <c r="X1955" s="32">
        <v>38</v>
      </c>
      <c r="Y1955" s="33"/>
      <c r="AA1955" s="3">
        <v>5628.24</v>
      </c>
      <c r="AC1955" s="3">
        <v>5763.84</v>
      </c>
    </row>
    <row r="1956" spans="1:30" x14ac:dyDescent="0.3">
      <c r="A1956" s="3" t="s">
        <v>6218</v>
      </c>
      <c r="B1956" s="4">
        <v>33234</v>
      </c>
      <c r="C1956" s="4">
        <v>40</v>
      </c>
      <c r="D1956" s="4" t="s">
        <v>25</v>
      </c>
      <c r="E1956" s="5" t="s">
        <v>45</v>
      </c>
      <c r="F1956" s="3" t="s">
        <v>6219</v>
      </c>
      <c r="G1956" s="4" t="s">
        <v>86</v>
      </c>
      <c r="H1956" s="3" t="s">
        <v>153</v>
      </c>
      <c r="I1956" s="3" t="s">
        <v>153</v>
      </c>
      <c r="J1956" s="3" t="s">
        <v>89</v>
      </c>
      <c r="K1956" s="3" t="s">
        <v>89</v>
      </c>
      <c r="L1956" s="6" t="s">
        <v>153</v>
      </c>
      <c r="M1956" s="3" t="s">
        <v>184</v>
      </c>
      <c r="N1956" s="3" t="s">
        <v>6220</v>
      </c>
      <c r="O1956" s="3" t="s">
        <v>92</v>
      </c>
      <c r="P1956" s="3" t="s">
        <v>51</v>
      </c>
      <c r="Q1956" s="3" t="s">
        <v>31</v>
      </c>
      <c r="S1956" s="3">
        <v>3</v>
      </c>
      <c r="T1956" s="3">
        <v>-100</v>
      </c>
      <c r="U1956" s="3">
        <v>4</v>
      </c>
      <c r="V1956" s="3">
        <v>11</v>
      </c>
      <c r="W1956" s="3">
        <v>-64</v>
      </c>
      <c r="X1956" s="32">
        <v>55</v>
      </c>
      <c r="Y1956" s="33">
        <v>78</v>
      </c>
      <c r="Z1956" s="3">
        <v>-29.7</v>
      </c>
      <c r="AA1956" s="3">
        <v>5579.84</v>
      </c>
      <c r="AB1956" s="3">
        <v>7933.04</v>
      </c>
      <c r="AC1956" s="3">
        <v>5579.84</v>
      </c>
      <c r="AD1956" s="3">
        <v>7933.04</v>
      </c>
    </row>
    <row r="1957" spans="1:30" x14ac:dyDescent="0.3">
      <c r="A1957" s="3" t="s">
        <v>6221</v>
      </c>
      <c r="B1957" s="4">
        <v>2646</v>
      </c>
      <c r="C1957" s="4">
        <v>40</v>
      </c>
      <c r="D1957" s="4" t="s">
        <v>25</v>
      </c>
      <c r="E1957" s="5">
        <v>42971</v>
      </c>
      <c r="F1957" s="3" t="s">
        <v>6222</v>
      </c>
      <c r="G1957" s="4" t="s">
        <v>86</v>
      </c>
      <c r="H1957" s="3" t="s">
        <v>299</v>
      </c>
      <c r="I1957" s="3" t="s">
        <v>299</v>
      </c>
      <c r="J1957" s="3" t="s">
        <v>146</v>
      </c>
      <c r="K1957" s="3" t="s">
        <v>146</v>
      </c>
      <c r="L1957" s="6" t="s">
        <v>299</v>
      </c>
      <c r="M1957" s="3" t="s">
        <v>317</v>
      </c>
      <c r="N1957" s="3" t="s">
        <v>6223</v>
      </c>
      <c r="O1957" s="3" t="s">
        <v>301</v>
      </c>
      <c r="P1957" s="3" t="s">
        <v>249</v>
      </c>
      <c r="Q1957" s="3" t="s">
        <v>31</v>
      </c>
      <c r="X1957" s="32">
        <v>25</v>
      </c>
      <c r="Y1957" s="33"/>
      <c r="AA1957" s="3">
        <v>5499</v>
      </c>
      <c r="AC1957" s="3">
        <v>5499</v>
      </c>
    </row>
    <row r="1958" spans="1:30" x14ac:dyDescent="0.3">
      <c r="A1958" s="3" t="s">
        <v>204</v>
      </c>
      <c r="B1958" s="4">
        <v>238</v>
      </c>
      <c r="C1958" s="4">
        <v>31</v>
      </c>
      <c r="D1958" s="4" t="s">
        <v>25</v>
      </c>
      <c r="E1958" s="5">
        <v>42971</v>
      </c>
      <c r="F1958" s="3" t="s">
        <v>205</v>
      </c>
      <c r="G1958" s="4" t="s">
        <v>86</v>
      </c>
      <c r="H1958" s="3" t="s">
        <v>174</v>
      </c>
      <c r="I1958" s="3" t="s">
        <v>191</v>
      </c>
      <c r="J1958" s="3" t="s">
        <v>132</v>
      </c>
      <c r="K1958" s="3" t="s">
        <v>132</v>
      </c>
      <c r="L1958" s="6" t="s">
        <v>191</v>
      </c>
      <c r="M1958" s="3" t="s">
        <v>206</v>
      </c>
      <c r="N1958" s="3" t="s">
        <v>207</v>
      </c>
      <c r="O1958" s="3" t="s">
        <v>92</v>
      </c>
      <c r="P1958" s="3" t="s">
        <v>208</v>
      </c>
      <c r="Q1958" s="3" t="s">
        <v>39</v>
      </c>
      <c r="X1958" s="32">
        <v>30</v>
      </c>
      <c r="Y1958" s="33"/>
      <c r="AA1958" s="3">
        <v>5444.52</v>
      </c>
      <c r="AC1958" s="3">
        <v>5444.52</v>
      </c>
    </row>
    <row r="1959" spans="1:30" x14ac:dyDescent="0.3">
      <c r="A1959" s="3" t="s">
        <v>6224</v>
      </c>
      <c r="B1959" s="4">
        <v>100236</v>
      </c>
      <c r="C1959" s="4">
        <v>34</v>
      </c>
      <c r="D1959" s="4" t="s">
        <v>25</v>
      </c>
      <c r="E1959" s="5" t="s">
        <v>45</v>
      </c>
      <c r="F1959" s="3" t="s">
        <v>6225</v>
      </c>
      <c r="G1959" s="4" t="s">
        <v>86</v>
      </c>
      <c r="H1959" s="3" t="s">
        <v>153</v>
      </c>
      <c r="I1959" s="3" t="s">
        <v>153</v>
      </c>
      <c r="J1959" s="3" t="s">
        <v>146</v>
      </c>
      <c r="K1959" s="3" t="s">
        <v>146</v>
      </c>
      <c r="L1959" s="6" t="s">
        <v>153</v>
      </c>
      <c r="M1959" s="3" t="s">
        <v>154</v>
      </c>
      <c r="N1959" s="3" t="s">
        <v>6226</v>
      </c>
      <c r="O1959" s="3" t="s">
        <v>156</v>
      </c>
      <c r="P1959" s="3" t="s">
        <v>62</v>
      </c>
      <c r="Q1959" s="3" t="s">
        <v>53</v>
      </c>
      <c r="R1959" s="3">
        <v>1</v>
      </c>
      <c r="S1959" s="3">
        <v>15</v>
      </c>
      <c r="T1959" s="3">
        <v>-93.1</v>
      </c>
      <c r="U1959" s="3">
        <v>3</v>
      </c>
      <c r="V1959" s="3">
        <v>15</v>
      </c>
      <c r="W1959" s="3">
        <v>-82.8</v>
      </c>
      <c r="X1959" s="32">
        <v>21</v>
      </c>
      <c r="Y1959" s="33">
        <v>15</v>
      </c>
      <c r="Z1959" s="3">
        <v>44.8</v>
      </c>
      <c r="AA1959" s="3">
        <v>5425.56</v>
      </c>
      <c r="AB1959" s="3">
        <v>3746.22</v>
      </c>
      <c r="AC1959" s="3">
        <v>5425.56</v>
      </c>
      <c r="AD1959" s="3">
        <v>3746.22</v>
      </c>
    </row>
    <row r="1960" spans="1:30" x14ac:dyDescent="0.3">
      <c r="A1960" s="3" t="s">
        <v>450</v>
      </c>
      <c r="B1960" s="4">
        <v>43078</v>
      </c>
      <c r="C1960" s="4">
        <v>35</v>
      </c>
      <c r="D1960" s="4" t="s">
        <v>25</v>
      </c>
      <c r="E1960" s="5">
        <v>43131</v>
      </c>
      <c r="F1960" s="3" t="s">
        <v>451</v>
      </c>
      <c r="G1960" s="4" t="s">
        <v>86</v>
      </c>
      <c r="H1960" s="3" t="s">
        <v>299</v>
      </c>
      <c r="I1960" s="3" t="s">
        <v>299</v>
      </c>
      <c r="J1960" s="3" t="s">
        <v>104</v>
      </c>
      <c r="K1960" s="3" t="s">
        <v>104</v>
      </c>
      <c r="L1960" s="6" t="s">
        <v>299</v>
      </c>
      <c r="M1960" s="3" t="s">
        <v>184</v>
      </c>
      <c r="N1960" s="3" t="s">
        <v>452</v>
      </c>
      <c r="O1960" s="3" t="s">
        <v>301</v>
      </c>
      <c r="P1960" s="3" t="s">
        <v>55</v>
      </c>
      <c r="Q1960" s="3" t="s">
        <v>31</v>
      </c>
      <c r="R1960" s="3">
        <v>8</v>
      </c>
      <c r="S1960" s="3">
        <v>4</v>
      </c>
      <c r="T1960" s="3">
        <v>133.4</v>
      </c>
      <c r="U1960" s="3">
        <v>33</v>
      </c>
      <c r="V1960" s="3">
        <v>82</v>
      </c>
      <c r="W1960" s="3">
        <v>-60</v>
      </c>
      <c r="X1960" s="32">
        <v>90</v>
      </c>
      <c r="Y1960" s="33">
        <v>82</v>
      </c>
      <c r="Z1960" s="3">
        <v>10</v>
      </c>
      <c r="AA1960" s="3">
        <v>5330.22</v>
      </c>
      <c r="AB1960" s="3">
        <v>5405.4</v>
      </c>
      <c r="AC1960" s="3">
        <v>5979.54</v>
      </c>
      <c r="AD1960" s="3">
        <v>5405.4</v>
      </c>
    </row>
    <row r="1961" spans="1:30" x14ac:dyDescent="0.3">
      <c r="A1961" s="3" t="s">
        <v>290</v>
      </c>
      <c r="B1961" s="4">
        <v>100155</v>
      </c>
      <c r="C1961" s="4">
        <v>36</v>
      </c>
      <c r="D1961" s="4" t="s">
        <v>25</v>
      </c>
      <c r="E1961" s="5">
        <v>42996</v>
      </c>
      <c r="F1961" s="3" t="s">
        <v>291</v>
      </c>
      <c r="G1961" s="4" t="s">
        <v>86</v>
      </c>
      <c r="H1961" s="3" t="s">
        <v>174</v>
      </c>
      <c r="I1961" s="3" t="s">
        <v>228</v>
      </c>
      <c r="J1961" s="3" t="s">
        <v>228</v>
      </c>
      <c r="K1961" s="3" t="s">
        <v>132</v>
      </c>
      <c r="L1961" s="6" t="s">
        <v>228</v>
      </c>
      <c r="M1961" s="3" t="s">
        <v>228</v>
      </c>
      <c r="N1961" s="3" t="s">
        <v>292</v>
      </c>
      <c r="O1961" s="3" t="s">
        <v>178</v>
      </c>
      <c r="P1961" s="3" t="s">
        <v>128</v>
      </c>
      <c r="Q1961" s="3" t="s">
        <v>60</v>
      </c>
      <c r="X1961" s="32">
        <v>25</v>
      </c>
      <c r="Y1961" s="33"/>
      <c r="AA1961" s="3">
        <v>5318.64</v>
      </c>
      <c r="AC1961" s="3">
        <v>5526</v>
      </c>
    </row>
    <row r="1962" spans="1:30" x14ac:dyDescent="0.3">
      <c r="A1962" s="3" t="s">
        <v>770</v>
      </c>
      <c r="B1962" s="4">
        <v>17083</v>
      </c>
      <c r="C1962" s="4">
        <v>16</v>
      </c>
      <c r="D1962" s="4" t="s">
        <v>25</v>
      </c>
      <c r="E1962" s="5">
        <v>42996</v>
      </c>
      <c r="F1962" s="3" t="s">
        <v>771</v>
      </c>
      <c r="G1962" s="4" t="s">
        <v>86</v>
      </c>
      <c r="H1962" s="3" t="s">
        <v>758</v>
      </c>
      <c r="I1962" s="3" t="s">
        <v>175</v>
      </c>
      <c r="J1962" s="3" t="s">
        <v>146</v>
      </c>
      <c r="K1962" s="3" t="s">
        <v>146</v>
      </c>
      <c r="L1962" s="6" t="s">
        <v>175</v>
      </c>
      <c r="M1962" s="3" t="s">
        <v>176</v>
      </c>
      <c r="N1962" s="3" t="s">
        <v>772</v>
      </c>
      <c r="O1962" s="3" t="s">
        <v>178</v>
      </c>
      <c r="P1962" s="3" t="s">
        <v>397</v>
      </c>
      <c r="Q1962" s="3" t="s">
        <v>31</v>
      </c>
      <c r="U1962" s="3">
        <v>1</v>
      </c>
      <c r="X1962" s="32">
        <v>18</v>
      </c>
      <c r="Y1962" s="33"/>
      <c r="AA1962" s="3">
        <v>5245.14</v>
      </c>
      <c r="AC1962" s="3">
        <v>5245.14</v>
      </c>
    </row>
    <row r="1963" spans="1:30" x14ac:dyDescent="0.3">
      <c r="A1963" s="3" t="s">
        <v>286</v>
      </c>
      <c r="B1963" s="4">
        <v>100310</v>
      </c>
      <c r="C1963" s="4">
        <v>31</v>
      </c>
      <c r="D1963" s="4" t="s">
        <v>25</v>
      </c>
      <c r="E1963" s="5">
        <v>42996</v>
      </c>
      <c r="F1963" s="3" t="s">
        <v>287</v>
      </c>
      <c r="G1963" s="4" t="s">
        <v>86</v>
      </c>
      <c r="H1963" s="3" t="s">
        <v>174</v>
      </c>
      <c r="I1963" s="3" t="s">
        <v>191</v>
      </c>
      <c r="J1963" s="3" t="s">
        <v>132</v>
      </c>
      <c r="K1963" s="3" t="s">
        <v>132</v>
      </c>
      <c r="L1963" s="6" t="s">
        <v>191</v>
      </c>
      <c r="M1963" s="3" t="s">
        <v>211</v>
      </c>
      <c r="N1963" s="3" t="s">
        <v>288</v>
      </c>
      <c r="O1963" s="3" t="s">
        <v>92</v>
      </c>
      <c r="P1963" s="3" t="s">
        <v>289</v>
      </c>
      <c r="Q1963" s="3" t="s">
        <v>60</v>
      </c>
      <c r="X1963" s="32">
        <v>14</v>
      </c>
      <c r="Y1963" s="33"/>
      <c r="AA1963" s="3">
        <v>5040</v>
      </c>
      <c r="AC1963" s="3">
        <v>5040</v>
      </c>
    </row>
    <row r="1964" spans="1:30" x14ac:dyDescent="0.3">
      <c r="A1964" s="3" t="s">
        <v>428</v>
      </c>
      <c r="B1964" s="4">
        <v>65121</v>
      </c>
      <c r="C1964" s="4">
        <v>21</v>
      </c>
      <c r="D1964" s="4" t="s">
        <v>25</v>
      </c>
      <c r="E1964" s="5">
        <v>43235</v>
      </c>
      <c r="F1964" s="3" t="s">
        <v>429</v>
      </c>
      <c r="G1964" s="4" t="s">
        <v>86</v>
      </c>
      <c r="H1964" s="3" t="s">
        <v>54</v>
      </c>
      <c r="I1964" s="3" t="s">
        <v>191</v>
      </c>
      <c r="J1964" s="3" t="s">
        <v>146</v>
      </c>
      <c r="K1964" s="3" t="s">
        <v>146</v>
      </c>
      <c r="L1964" s="6" t="s">
        <v>191</v>
      </c>
      <c r="M1964" s="3" t="s">
        <v>211</v>
      </c>
      <c r="N1964" s="3" t="s">
        <v>430</v>
      </c>
      <c r="O1964" s="3" t="s">
        <v>92</v>
      </c>
      <c r="P1964" s="3" t="s">
        <v>161</v>
      </c>
      <c r="Q1964" s="3" t="s">
        <v>31</v>
      </c>
      <c r="R1964" s="3">
        <v>16</v>
      </c>
      <c r="U1964" s="3">
        <v>16</v>
      </c>
      <c r="X1964" s="32">
        <v>16</v>
      </c>
      <c r="Y1964" s="33">
        <v>15</v>
      </c>
      <c r="Z1964" s="3">
        <v>4.5</v>
      </c>
      <c r="AA1964" s="3">
        <v>5040</v>
      </c>
      <c r="AB1964" s="3">
        <v>6229.35</v>
      </c>
      <c r="AC1964" s="3">
        <v>6480</v>
      </c>
      <c r="AD1964" s="3">
        <v>6234.15</v>
      </c>
    </row>
    <row r="1965" spans="1:30" x14ac:dyDescent="0.3">
      <c r="A1965" s="3" t="s">
        <v>6227</v>
      </c>
      <c r="B1965" s="4">
        <v>75215</v>
      </c>
      <c r="C1965" s="4">
        <v>62</v>
      </c>
      <c r="D1965" s="4" t="s">
        <v>25</v>
      </c>
      <c r="E1965" s="5" t="s">
        <v>45</v>
      </c>
      <c r="F1965" s="3" t="s">
        <v>6228</v>
      </c>
      <c r="G1965" s="4" t="s">
        <v>86</v>
      </c>
      <c r="H1965" s="3" t="s">
        <v>54</v>
      </c>
      <c r="I1965" s="3" t="s">
        <v>191</v>
      </c>
      <c r="J1965" s="3" t="s">
        <v>132</v>
      </c>
      <c r="K1965" s="3" t="s">
        <v>132</v>
      </c>
      <c r="L1965" s="6" t="s">
        <v>252</v>
      </c>
      <c r="M1965" s="3" t="s">
        <v>184</v>
      </c>
      <c r="N1965" s="3" t="s">
        <v>6229</v>
      </c>
      <c r="O1965" s="3" t="s">
        <v>92</v>
      </c>
      <c r="P1965" s="3" t="s">
        <v>3659</v>
      </c>
      <c r="Q1965" s="3" t="s">
        <v>50</v>
      </c>
      <c r="R1965" s="3">
        <v>4</v>
      </c>
      <c r="S1965" s="3">
        <v>2</v>
      </c>
      <c r="T1965" s="3">
        <v>116.7</v>
      </c>
      <c r="U1965" s="3">
        <v>6</v>
      </c>
      <c r="V1965" s="3">
        <v>9</v>
      </c>
      <c r="W1965" s="3">
        <v>-33.299999999999997</v>
      </c>
      <c r="X1965" s="32">
        <v>29</v>
      </c>
      <c r="Y1965" s="33">
        <v>45</v>
      </c>
      <c r="Z1965" s="3">
        <v>-35.299999999999997</v>
      </c>
      <c r="AA1965" s="3">
        <v>4954.2</v>
      </c>
      <c r="AB1965" s="3">
        <v>7802.92</v>
      </c>
      <c r="AC1965" s="3">
        <v>6942.6</v>
      </c>
      <c r="AD1965" s="3">
        <v>10722.46</v>
      </c>
    </row>
    <row r="1966" spans="1:30" x14ac:dyDescent="0.3">
      <c r="A1966" s="3" t="s">
        <v>6230</v>
      </c>
      <c r="B1966" s="4">
        <v>36644</v>
      </c>
      <c r="C1966" s="4">
        <v>31</v>
      </c>
      <c r="D1966" s="4" t="s">
        <v>25</v>
      </c>
      <c r="E1966" s="5">
        <v>42900</v>
      </c>
      <c r="F1966" s="3" t="s">
        <v>6231</v>
      </c>
      <c r="G1966" s="4" t="s">
        <v>86</v>
      </c>
      <c r="H1966" s="3" t="s">
        <v>252</v>
      </c>
      <c r="I1966" s="3" t="s">
        <v>252</v>
      </c>
      <c r="J1966" s="3" t="s">
        <v>132</v>
      </c>
      <c r="K1966" s="3" t="s">
        <v>89</v>
      </c>
      <c r="L1966" s="6" t="s">
        <v>252</v>
      </c>
      <c r="M1966" s="3" t="s">
        <v>184</v>
      </c>
      <c r="N1966" s="3" t="s">
        <v>6232</v>
      </c>
      <c r="O1966" s="3" t="s">
        <v>311</v>
      </c>
      <c r="P1966" s="3" t="s">
        <v>128</v>
      </c>
      <c r="Q1966" s="3" t="s">
        <v>60</v>
      </c>
      <c r="R1966" s="3">
        <v>2</v>
      </c>
      <c r="S1966" s="3">
        <v>3</v>
      </c>
      <c r="T1966" s="3">
        <v>-33.299999999999997</v>
      </c>
      <c r="U1966" s="3">
        <v>10</v>
      </c>
      <c r="V1966" s="3">
        <v>4</v>
      </c>
      <c r="W1966" s="3">
        <v>144.9</v>
      </c>
      <c r="X1966" s="32">
        <v>41</v>
      </c>
      <c r="Y1966" s="33">
        <v>67</v>
      </c>
      <c r="Z1966" s="3">
        <v>-39</v>
      </c>
      <c r="AA1966" s="3">
        <v>4930.78</v>
      </c>
      <c r="AB1966" s="3">
        <v>7762.34</v>
      </c>
      <c r="AC1966" s="3">
        <v>6228.87</v>
      </c>
      <c r="AD1966" s="3">
        <v>7803.81</v>
      </c>
    </row>
    <row r="1967" spans="1:30" x14ac:dyDescent="0.3">
      <c r="A1967" s="3" t="s">
        <v>267</v>
      </c>
      <c r="B1967" s="4">
        <v>2789</v>
      </c>
      <c r="C1967" s="4">
        <v>77</v>
      </c>
      <c r="D1967" s="4" t="s">
        <v>25</v>
      </c>
      <c r="E1967" s="5">
        <v>42993</v>
      </c>
      <c r="F1967" s="3" t="s">
        <v>268</v>
      </c>
      <c r="G1967" s="4" t="s">
        <v>86</v>
      </c>
      <c r="H1967" s="3" t="s">
        <v>174</v>
      </c>
      <c r="I1967" s="3" t="s">
        <v>191</v>
      </c>
      <c r="J1967" s="3" t="s">
        <v>89</v>
      </c>
      <c r="K1967" s="3" t="s">
        <v>89</v>
      </c>
      <c r="L1967" s="6" t="s">
        <v>191</v>
      </c>
      <c r="M1967" s="3" t="s">
        <v>211</v>
      </c>
      <c r="N1967" s="3" t="s">
        <v>269</v>
      </c>
      <c r="O1967" s="3" t="s">
        <v>92</v>
      </c>
      <c r="P1967" s="3" t="s">
        <v>57</v>
      </c>
      <c r="Q1967" s="3" t="s">
        <v>31</v>
      </c>
      <c r="X1967" s="32">
        <v>75</v>
      </c>
      <c r="Y1967" s="33">
        <v>50</v>
      </c>
      <c r="Z1967" s="3">
        <v>51.5</v>
      </c>
      <c r="AA1967" s="3">
        <v>4833</v>
      </c>
      <c r="AB1967" s="3">
        <v>3136.32</v>
      </c>
      <c r="AC1967" s="3">
        <v>4833</v>
      </c>
      <c r="AD1967" s="3">
        <v>3136.32</v>
      </c>
    </row>
    <row r="1968" spans="1:30" x14ac:dyDescent="0.3">
      <c r="A1968" s="3" t="s">
        <v>6233</v>
      </c>
      <c r="B1968" s="4">
        <v>77520</v>
      </c>
      <c r="C1968" s="4">
        <v>56</v>
      </c>
      <c r="D1968" s="4" t="s">
        <v>25</v>
      </c>
      <c r="E1968" s="5" t="s">
        <v>45</v>
      </c>
      <c r="F1968" s="3" t="s">
        <v>6234</v>
      </c>
      <c r="G1968" s="4" t="s">
        <v>86</v>
      </c>
      <c r="H1968" s="3" t="s">
        <v>54</v>
      </c>
      <c r="I1968" s="3" t="s">
        <v>116</v>
      </c>
      <c r="J1968" s="3" t="s">
        <v>116</v>
      </c>
      <c r="K1968" s="3" t="s">
        <v>104</v>
      </c>
      <c r="L1968" s="6" t="s">
        <v>116</v>
      </c>
      <c r="M1968" s="3" t="s">
        <v>122</v>
      </c>
      <c r="N1968" s="3" t="s">
        <v>6235</v>
      </c>
      <c r="O1968" s="3" t="s">
        <v>92</v>
      </c>
      <c r="P1968" s="3" t="s">
        <v>421</v>
      </c>
      <c r="Q1968" s="3" t="s">
        <v>27</v>
      </c>
      <c r="S1968" s="3">
        <v>16</v>
      </c>
      <c r="T1968" s="3">
        <v>-100</v>
      </c>
      <c r="V1968" s="3">
        <v>127</v>
      </c>
      <c r="W1968" s="3">
        <v>-100</v>
      </c>
      <c r="X1968" s="32">
        <v>99</v>
      </c>
      <c r="Y1968" s="33">
        <v>319</v>
      </c>
      <c r="Z1968" s="3">
        <v>-68.900000000000006</v>
      </c>
      <c r="AA1968" s="3">
        <v>4818.8999999999996</v>
      </c>
      <c r="AB1968" s="3">
        <v>15119.61</v>
      </c>
      <c r="AC1968" s="3">
        <v>5094.8999999999996</v>
      </c>
      <c r="AD1968" s="3">
        <v>16373.61</v>
      </c>
    </row>
    <row r="1969" spans="1:30" x14ac:dyDescent="0.3">
      <c r="A1969" s="3" t="s">
        <v>6236</v>
      </c>
      <c r="B1969" s="4">
        <v>11773</v>
      </c>
      <c r="C1969" s="4">
        <v>31</v>
      </c>
      <c r="D1969" s="4" t="s">
        <v>25</v>
      </c>
      <c r="E1969" s="5" t="s">
        <v>45</v>
      </c>
      <c r="F1969" s="3" t="s">
        <v>6237</v>
      </c>
      <c r="G1969" s="4" t="s">
        <v>86</v>
      </c>
      <c r="H1969" s="3" t="s">
        <v>896</v>
      </c>
      <c r="I1969" s="3" t="s">
        <v>257</v>
      </c>
      <c r="J1969" s="3" t="s">
        <v>104</v>
      </c>
      <c r="K1969" s="3" t="s">
        <v>104</v>
      </c>
      <c r="L1969" s="6" t="s">
        <v>257</v>
      </c>
      <c r="M1969" s="3" t="s">
        <v>258</v>
      </c>
      <c r="N1969" s="3" t="s">
        <v>6238</v>
      </c>
      <c r="O1969" s="3" t="s">
        <v>178</v>
      </c>
      <c r="P1969" s="3" t="s">
        <v>32</v>
      </c>
      <c r="Q1969" s="3" t="s">
        <v>60</v>
      </c>
      <c r="S1969" s="3">
        <v>3</v>
      </c>
      <c r="T1969" s="3">
        <v>-100</v>
      </c>
      <c r="U1969" s="3">
        <v>7</v>
      </c>
      <c r="V1969" s="3">
        <v>14</v>
      </c>
      <c r="W1969" s="3">
        <v>-46.2</v>
      </c>
      <c r="X1969" s="32">
        <v>53</v>
      </c>
      <c r="Y1969" s="33">
        <v>91</v>
      </c>
      <c r="Z1969" s="3">
        <v>-41.2</v>
      </c>
      <c r="AA1969" s="3">
        <v>4800</v>
      </c>
      <c r="AB1969" s="3">
        <v>8162</v>
      </c>
      <c r="AC1969" s="3">
        <v>4800</v>
      </c>
      <c r="AD1969" s="3">
        <v>8162</v>
      </c>
    </row>
    <row r="1970" spans="1:30" x14ac:dyDescent="0.3">
      <c r="A1970" s="3" t="s">
        <v>779</v>
      </c>
      <c r="B1970" s="4">
        <v>27124</v>
      </c>
      <c r="C1970" s="4">
        <v>16</v>
      </c>
      <c r="D1970" s="4" t="s">
        <v>25</v>
      </c>
      <c r="E1970" s="5">
        <v>43105</v>
      </c>
      <c r="F1970" s="3" t="s">
        <v>780</v>
      </c>
      <c r="G1970" s="4" t="s">
        <v>86</v>
      </c>
      <c r="H1970" s="3" t="s">
        <v>758</v>
      </c>
      <c r="I1970" s="3" t="s">
        <v>175</v>
      </c>
      <c r="J1970" s="3" t="s">
        <v>146</v>
      </c>
      <c r="K1970" s="3" t="s">
        <v>146</v>
      </c>
      <c r="L1970" s="6" t="s">
        <v>175</v>
      </c>
      <c r="M1970" s="3" t="s">
        <v>176</v>
      </c>
      <c r="N1970" s="3" t="s">
        <v>781</v>
      </c>
      <c r="O1970" s="3" t="s">
        <v>178</v>
      </c>
      <c r="P1970" s="3" t="s">
        <v>161</v>
      </c>
      <c r="Q1970" s="3" t="s">
        <v>31</v>
      </c>
      <c r="S1970" s="3">
        <v>1</v>
      </c>
      <c r="T1970" s="3">
        <v>-100</v>
      </c>
      <c r="U1970" s="3">
        <v>1</v>
      </c>
      <c r="V1970" s="3">
        <v>11</v>
      </c>
      <c r="W1970" s="3">
        <v>-90.9</v>
      </c>
      <c r="X1970" s="32">
        <v>8</v>
      </c>
      <c r="Y1970" s="33">
        <v>21</v>
      </c>
      <c r="Z1970" s="3">
        <v>-61</v>
      </c>
      <c r="AA1970" s="3">
        <v>4799.04</v>
      </c>
      <c r="AB1970" s="3">
        <v>12297.54</v>
      </c>
      <c r="AC1970" s="3">
        <v>4799.04</v>
      </c>
      <c r="AD1970" s="3">
        <v>12297.54</v>
      </c>
    </row>
    <row r="1971" spans="1:30" x14ac:dyDescent="0.3">
      <c r="A1971" s="3" t="s">
        <v>114</v>
      </c>
      <c r="B1971" s="4">
        <v>57201</v>
      </c>
      <c r="C1971" s="4">
        <v>24</v>
      </c>
      <c r="D1971" s="4" t="s">
        <v>25</v>
      </c>
      <c r="E1971" s="5">
        <v>43081</v>
      </c>
      <c r="F1971" s="3" t="s">
        <v>115</v>
      </c>
      <c r="G1971" s="4" t="s">
        <v>86</v>
      </c>
      <c r="H1971" s="3" t="s">
        <v>116</v>
      </c>
      <c r="I1971" s="3" t="s">
        <v>116</v>
      </c>
      <c r="J1971" s="3" t="s">
        <v>116</v>
      </c>
      <c r="K1971" s="3" t="s">
        <v>89</v>
      </c>
      <c r="L1971" s="6" t="s">
        <v>116</v>
      </c>
      <c r="M1971" s="3" t="s">
        <v>117</v>
      </c>
      <c r="N1971" s="3" t="s">
        <v>118</v>
      </c>
      <c r="O1971" s="3" t="s">
        <v>119</v>
      </c>
      <c r="P1971" s="3" t="s">
        <v>63</v>
      </c>
      <c r="Q1971" s="3" t="s">
        <v>31</v>
      </c>
      <c r="R1971" s="3">
        <v>9</v>
      </c>
      <c r="S1971" s="3">
        <v>61</v>
      </c>
      <c r="T1971" s="3">
        <v>-84.6</v>
      </c>
      <c r="U1971" s="3">
        <v>26</v>
      </c>
      <c r="V1971" s="3">
        <v>61</v>
      </c>
      <c r="W1971" s="3">
        <v>-57.7</v>
      </c>
      <c r="X1971" s="32">
        <v>76</v>
      </c>
      <c r="Y1971" s="33">
        <v>61</v>
      </c>
      <c r="Z1971" s="3">
        <v>25</v>
      </c>
      <c r="AA1971" s="3">
        <v>4797</v>
      </c>
      <c r="AB1971" s="3">
        <v>3837.6</v>
      </c>
      <c r="AC1971" s="3">
        <v>4797</v>
      </c>
      <c r="AD1971" s="3">
        <v>3837.6</v>
      </c>
    </row>
    <row r="1972" spans="1:30" x14ac:dyDescent="0.3">
      <c r="A1972" s="3" t="s">
        <v>456</v>
      </c>
      <c r="B1972" s="4">
        <v>43586</v>
      </c>
      <c r="C1972" s="4">
        <v>19</v>
      </c>
      <c r="D1972" s="4" t="s">
        <v>25</v>
      </c>
      <c r="E1972" s="5">
        <v>43132</v>
      </c>
      <c r="F1972" s="3" t="s">
        <v>457</v>
      </c>
      <c r="G1972" s="4" t="s">
        <v>86</v>
      </c>
      <c r="H1972" s="3" t="s">
        <v>299</v>
      </c>
      <c r="I1972" s="3" t="s">
        <v>299</v>
      </c>
      <c r="J1972" s="3" t="s">
        <v>89</v>
      </c>
      <c r="K1972" s="3" t="s">
        <v>89</v>
      </c>
      <c r="L1972" s="6" t="s">
        <v>299</v>
      </c>
      <c r="M1972" s="3" t="s">
        <v>317</v>
      </c>
      <c r="N1972" s="3" t="s">
        <v>458</v>
      </c>
      <c r="O1972" s="3" t="s">
        <v>301</v>
      </c>
      <c r="P1972" s="3" t="s">
        <v>161</v>
      </c>
      <c r="Q1972" s="3" t="s">
        <v>31</v>
      </c>
      <c r="R1972" s="3">
        <v>6</v>
      </c>
      <c r="U1972" s="3">
        <v>14</v>
      </c>
      <c r="V1972" s="3">
        <v>31</v>
      </c>
      <c r="W1972" s="3">
        <v>-54.8</v>
      </c>
      <c r="X1972" s="32">
        <v>33</v>
      </c>
      <c r="Y1972" s="33">
        <v>55</v>
      </c>
      <c r="Z1972" s="3">
        <v>-40</v>
      </c>
      <c r="AA1972" s="3">
        <v>4633.2</v>
      </c>
      <c r="AB1972" s="3">
        <v>7722</v>
      </c>
      <c r="AC1972" s="3">
        <v>4633.2</v>
      </c>
      <c r="AD1972" s="3">
        <v>7722</v>
      </c>
    </row>
    <row r="1973" spans="1:30" x14ac:dyDescent="0.3">
      <c r="A1973" s="3" t="s">
        <v>624</v>
      </c>
      <c r="B1973" s="4">
        <v>36368</v>
      </c>
      <c r="C1973" s="4">
        <v>3</v>
      </c>
      <c r="D1973" s="4" t="s">
        <v>25</v>
      </c>
      <c r="E1973" s="5">
        <v>43139</v>
      </c>
      <c r="F1973" s="3" t="s">
        <v>625</v>
      </c>
      <c r="G1973" s="4" t="s">
        <v>86</v>
      </c>
      <c r="H1973" s="3" t="s">
        <v>252</v>
      </c>
      <c r="I1973" s="3" t="s">
        <v>252</v>
      </c>
      <c r="J1973" s="3" t="s">
        <v>104</v>
      </c>
      <c r="K1973" s="3" t="s">
        <v>104</v>
      </c>
      <c r="L1973" s="6" t="s">
        <v>252</v>
      </c>
      <c r="M1973" s="3" t="s">
        <v>154</v>
      </c>
      <c r="N1973" s="3" t="s">
        <v>626</v>
      </c>
      <c r="O1973" s="3" t="s">
        <v>311</v>
      </c>
      <c r="P1973" s="3" t="s">
        <v>213</v>
      </c>
      <c r="Q1973" s="3" t="s">
        <v>60</v>
      </c>
      <c r="R1973" s="3">
        <v>35</v>
      </c>
      <c r="U1973" s="3">
        <v>84</v>
      </c>
      <c r="X1973" s="32">
        <v>97</v>
      </c>
      <c r="Y1973" s="33"/>
      <c r="AA1973" s="3">
        <v>4591.5600000000004</v>
      </c>
      <c r="AC1973" s="3">
        <v>4591.5600000000004</v>
      </c>
    </row>
    <row r="1974" spans="1:30" x14ac:dyDescent="0.3">
      <c r="A1974" s="3" t="s">
        <v>345</v>
      </c>
      <c r="B1974" s="4">
        <v>4055</v>
      </c>
      <c r="C1974" s="4">
        <v>40</v>
      </c>
      <c r="D1974" s="4" t="s">
        <v>25</v>
      </c>
      <c r="E1974" s="5" t="s">
        <v>45</v>
      </c>
      <c r="F1974" s="3" t="s">
        <v>346</v>
      </c>
      <c r="G1974" s="4" t="s">
        <v>86</v>
      </c>
      <c r="H1974" s="3" t="s">
        <v>174</v>
      </c>
      <c r="I1974" s="3" t="s">
        <v>191</v>
      </c>
      <c r="J1974" s="3" t="s">
        <v>132</v>
      </c>
      <c r="K1974" s="3" t="s">
        <v>132</v>
      </c>
      <c r="L1974" s="6" t="s">
        <v>191</v>
      </c>
      <c r="M1974" s="3" t="s">
        <v>211</v>
      </c>
      <c r="N1974" s="3" t="s">
        <v>347</v>
      </c>
      <c r="O1974" s="3" t="s">
        <v>92</v>
      </c>
      <c r="P1974" s="3" t="s">
        <v>213</v>
      </c>
      <c r="Q1974" s="3" t="s">
        <v>60</v>
      </c>
      <c r="V1974" s="3">
        <v>0</v>
      </c>
      <c r="W1974" s="3">
        <v>-100</v>
      </c>
      <c r="X1974" s="32">
        <v>25</v>
      </c>
      <c r="Y1974" s="33">
        <v>2</v>
      </c>
      <c r="Z1974" s="3">
        <v>1479.3</v>
      </c>
      <c r="AA1974" s="3">
        <v>4464</v>
      </c>
      <c r="AB1974" s="3">
        <v>305.14</v>
      </c>
      <c r="AC1974" s="3">
        <v>4464</v>
      </c>
      <c r="AD1974" s="3">
        <v>305.14</v>
      </c>
    </row>
    <row r="1975" spans="1:30" x14ac:dyDescent="0.3">
      <c r="A1975" s="3" t="s">
        <v>6239</v>
      </c>
      <c r="B1975" s="4">
        <v>26578</v>
      </c>
      <c r="C1975" s="4">
        <v>8</v>
      </c>
      <c r="D1975" s="4" t="s">
        <v>25</v>
      </c>
      <c r="E1975" s="5" t="s">
        <v>45</v>
      </c>
      <c r="F1975" s="3" t="s">
        <v>6240</v>
      </c>
      <c r="G1975" s="4" t="s">
        <v>86</v>
      </c>
      <c r="H1975" s="3" t="s">
        <v>812</v>
      </c>
      <c r="I1975" s="3" t="s">
        <v>175</v>
      </c>
      <c r="J1975" s="3" t="s">
        <v>132</v>
      </c>
      <c r="K1975" s="3" t="s">
        <v>132</v>
      </c>
      <c r="L1975" s="6" t="s">
        <v>175</v>
      </c>
      <c r="M1975" s="3" t="s">
        <v>176</v>
      </c>
      <c r="N1975" s="3" t="s">
        <v>6241</v>
      </c>
      <c r="O1975" s="3" t="s">
        <v>178</v>
      </c>
      <c r="P1975" s="3" t="s">
        <v>49</v>
      </c>
      <c r="Q1975" s="3" t="s">
        <v>50</v>
      </c>
      <c r="X1975" s="32">
        <v>17</v>
      </c>
      <c r="Y1975" s="33"/>
      <c r="AA1975" s="3">
        <v>4438.5</v>
      </c>
      <c r="AC1975" s="3">
        <v>4438.5</v>
      </c>
    </row>
    <row r="1976" spans="1:30" x14ac:dyDescent="0.3">
      <c r="A1976" s="3" t="s">
        <v>597</v>
      </c>
      <c r="B1976" s="4">
        <v>35760</v>
      </c>
      <c r="C1976" s="4">
        <v>24</v>
      </c>
      <c r="D1976" s="4" t="s">
        <v>25</v>
      </c>
      <c r="E1976" s="5">
        <v>43097</v>
      </c>
      <c r="F1976" s="3" t="s">
        <v>598</v>
      </c>
      <c r="G1976" s="4" t="s">
        <v>86</v>
      </c>
      <c r="H1976" s="3" t="s">
        <v>252</v>
      </c>
      <c r="I1976" s="3" t="s">
        <v>252</v>
      </c>
      <c r="J1976" s="3" t="s">
        <v>132</v>
      </c>
      <c r="K1976" s="3" t="s">
        <v>132</v>
      </c>
      <c r="L1976" s="6" t="s">
        <v>252</v>
      </c>
      <c r="M1976" s="3" t="s">
        <v>154</v>
      </c>
      <c r="N1976" s="3" t="s">
        <v>599</v>
      </c>
      <c r="O1976" s="3" t="s">
        <v>311</v>
      </c>
      <c r="P1976" s="3" t="s">
        <v>405</v>
      </c>
      <c r="Q1976" s="3" t="s">
        <v>31</v>
      </c>
      <c r="R1976" s="3">
        <v>2</v>
      </c>
      <c r="S1976" s="3">
        <v>3</v>
      </c>
      <c r="T1976" s="3">
        <v>-50</v>
      </c>
      <c r="U1976" s="3">
        <v>6</v>
      </c>
      <c r="V1976" s="3">
        <v>3</v>
      </c>
      <c r="W1976" s="3">
        <v>99.9</v>
      </c>
      <c r="X1976" s="32">
        <v>26</v>
      </c>
      <c r="Y1976" s="33">
        <v>37</v>
      </c>
      <c r="Z1976" s="3">
        <v>-30.2</v>
      </c>
      <c r="AA1976" s="3">
        <v>4377.6000000000004</v>
      </c>
      <c r="AB1976" s="3">
        <v>5961.6</v>
      </c>
      <c r="AC1976" s="3">
        <v>4857.6000000000004</v>
      </c>
      <c r="AD1976" s="3">
        <v>5961.6</v>
      </c>
    </row>
    <row r="1977" spans="1:30" x14ac:dyDescent="0.3">
      <c r="A1977" s="3" t="s">
        <v>817</v>
      </c>
      <c r="B1977" s="4">
        <v>100414</v>
      </c>
      <c r="C1977" s="4">
        <v>30</v>
      </c>
      <c r="D1977" s="4" t="s">
        <v>25</v>
      </c>
      <c r="E1977" s="5">
        <v>43217</v>
      </c>
      <c r="F1977" s="3" t="s">
        <v>818</v>
      </c>
      <c r="G1977" s="4" t="s">
        <v>86</v>
      </c>
      <c r="H1977" s="3" t="s">
        <v>812</v>
      </c>
      <c r="I1977" s="3" t="s">
        <v>175</v>
      </c>
      <c r="J1977" s="3" t="s">
        <v>132</v>
      </c>
      <c r="K1977" s="3" t="s">
        <v>132</v>
      </c>
      <c r="L1977" s="6" t="s">
        <v>175</v>
      </c>
      <c r="M1977" s="3" t="s">
        <v>184</v>
      </c>
      <c r="N1977" s="3" t="s">
        <v>819</v>
      </c>
      <c r="O1977" s="3" t="s">
        <v>92</v>
      </c>
      <c r="P1977" s="3" t="s">
        <v>49</v>
      </c>
      <c r="Q1977" s="3" t="s">
        <v>50</v>
      </c>
      <c r="R1977" s="3">
        <v>15</v>
      </c>
      <c r="U1977" s="3">
        <v>20</v>
      </c>
      <c r="X1977" s="32">
        <v>20</v>
      </c>
      <c r="Y1977" s="33"/>
      <c r="AA1977" s="3">
        <v>4209.66</v>
      </c>
      <c r="AC1977" s="3">
        <v>4209.66</v>
      </c>
    </row>
    <row r="1978" spans="1:30" x14ac:dyDescent="0.3">
      <c r="A1978" s="3" t="s">
        <v>615</v>
      </c>
      <c r="B1978" s="4">
        <v>100458</v>
      </c>
      <c r="C1978" s="4">
        <v>34</v>
      </c>
      <c r="D1978" s="4" t="s">
        <v>25</v>
      </c>
      <c r="E1978" s="5">
        <v>43137</v>
      </c>
      <c r="F1978" s="3" t="s">
        <v>616</v>
      </c>
      <c r="G1978" s="4" t="s">
        <v>86</v>
      </c>
      <c r="H1978" s="3" t="s">
        <v>252</v>
      </c>
      <c r="I1978" s="3" t="s">
        <v>252</v>
      </c>
      <c r="J1978" s="3" t="s">
        <v>132</v>
      </c>
      <c r="K1978" s="3" t="s">
        <v>132</v>
      </c>
      <c r="L1978" s="6" t="s">
        <v>252</v>
      </c>
      <c r="M1978" s="3" t="s">
        <v>184</v>
      </c>
      <c r="N1978" s="3" t="s">
        <v>617</v>
      </c>
      <c r="O1978" s="3" t="s">
        <v>92</v>
      </c>
      <c r="P1978" s="3" t="s">
        <v>55</v>
      </c>
      <c r="Q1978" s="3" t="s">
        <v>60</v>
      </c>
      <c r="R1978" s="3">
        <v>9</v>
      </c>
      <c r="U1978" s="3">
        <v>21</v>
      </c>
      <c r="X1978" s="32">
        <v>25</v>
      </c>
      <c r="Y1978" s="33"/>
      <c r="AA1978" s="3">
        <v>4203</v>
      </c>
      <c r="AC1978" s="3">
        <v>4203</v>
      </c>
    </row>
    <row r="1979" spans="1:30" x14ac:dyDescent="0.3">
      <c r="A1979" s="3" t="s">
        <v>829</v>
      </c>
      <c r="B1979" s="4">
        <v>100316</v>
      </c>
      <c r="C1979" s="4">
        <v>40</v>
      </c>
      <c r="D1979" s="4" t="s">
        <v>25</v>
      </c>
      <c r="E1979" s="5">
        <v>42990</v>
      </c>
      <c r="F1979" s="3" t="s">
        <v>830</v>
      </c>
      <c r="G1979" s="4" t="s">
        <v>86</v>
      </c>
      <c r="H1979" s="3" t="s">
        <v>831</v>
      </c>
      <c r="I1979" s="3" t="s">
        <v>175</v>
      </c>
      <c r="J1979" s="3" t="s">
        <v>89</v>
      </c>
      <c r="K1979" s="3" t="s">
        <v>89</v>
      </c>
      <c r="L1979" s="6" t="s">
        <v>175</v>
      </c>
      <c r="M1979" s="3" t="s">
        <v>184</v>
      </c>
      <c r="N1979" s="3" t="s">
        <v>832</v>
      </c>
      <c r="O1979" s="3" t="s">
        <v>178</v>
      </c>
      <c r="P1979" s="3" t="s">
        <v>254</v>
      </c>
      <c r="Q1979" s="3" t="s">
        <v>60</v>
      </c>
      <c r="X1979" s="32">
        <v>27</v>
      </c>
      <c r="Y1979" s="33"/>
      <c r="AA1979" s="3">
        <v>4173.8999999999996</v>
      </c>
      <c r="AC1979" s="3">
        <v>4423.38</v>
      </c>
    </row>
    <row r="1980" spans="1:30" x14ac:dyDescent="0.3">
      <c r="A1980" s="3" t="s">
        <v>6242</v>
      </c>
      <c r="B1980" s="4">
        <v>41076</v>
      </c>
      <c r="C1980" s="4">
        <v>32</v>
      </c>
      <c r="D1980" s="4" t="s">
        <v>25</v>
      </c>
      <c r="E1980" s="5" t="s">
        <v>45</v>
      </c>
      <c r="F1980" s="3" t="s">
        <v>6243</v>
      </c>
      <c r="G1980" s="4" t="s">
        <v>86</v>
      </c>
      <c r="H1980" s="3" t="s">
        <v>252</v>
      </c>
      <c r="I1980" s="3" t="s">
        <v>252</v>
      </c>
      <c r="J1980" s="3" t="s">
        <v>132</v>
      </c>
      <c r="K1980" s="3" t="s">
        <v>132</v>
      </c>
      <c r="L1980" s="6" t="s">
        <v>252</v>
      </c>
      <c r="M1980" s="3" t="s">
        <v>184</v>
      </c>
      <c r="N1980" s="3" t="s">
        <v>6244</v>
      </c>
      <c r="O1980" s="3" t="s">
        <v>92</v>
      </c>
      <c r="P1980" s="3" t="s">
        <v>397</v>
      </c>
      <c r="Q1980" s="3" t="s">
        <v>31</v>
      </c>
      <c r="S1980" s="3">
        <v>5</v>
      </c>
      <c r="T1980" s="3">
        <v>-100</v>
      </c>
      <c r="U1980" s="3">
        <v>4</v>
      </c>
      <c r="V1980" s="3">
        <v>18</v>
      </c>
      <c r="W1980" s="3">
        <v>-77.099999999999994</v>
      </c>
      <c r="X1980" s="16">
        <v>33</v>
      </c>
      <c r="Y1980" s="7">
        <v>67</v>
      </c>
      <c r="Z1980" s="3">
        <v>-50.4</v>
      </c>
      <c r="AA1980" s="3">
        <v>4114.4399999999996</v>
      </c>
      <c r="AB1980" s="3">
        <v>8291.2199999999993</v>
      </c>
      <c r="AC1980" s="3">
        <v>4114.4399999999996</v>
      </c>
      <c r="AD1980" s="3">
        <v>8291.2199999999993</v>
      </c>
    </row>
    <row r="1981" spans="1:30" x14ac:dyDescent="0.3">
      <c r="A1981" s="3" t="s">
        <v>589</v>
      </c>
      <c r="B1981" s="4">
        <v>74771</v>
      </c>
      <c r="C1981" s="4">
        <v>13</v>
      </c>
      <c r="D1981" s="4" t="s">
        <v>25</v>
      </c>
      <c r="E1981" s="5">
        <v>43083</v>
      </c>
      <c r="F1981" s="3" t="s">
        <v>590</v>
      </c>
      <c r="G1981" s="4" t="s">
        <v>86</v>
      </c>
      <c r="H1981" s="3" t="s">
        <v>252</v>
      </c>
      <c r="I1981" s="3" t="s">
        <v>252</v>
      </c>
      <c r="J1981" s="3" t="s">
        <v>132</v>
      </c>
      <c r="K1981" s="3" t="s">
        <v>132</v>
      </c>
      <c r="L1981" s="6" t="s">
        <v>252</v>
      </c>
      <c r="M1981" s="3" t="s">
        <v>154</v>
      </c>
      <c r="N1981" s="3" t="s">
        <v>591</v>
      </c>
      <c r="O1981" s="3" t="s">
        <v>92</v>
      </c>
      <c r="P1981" s="3" t="s">
        <v>592</v>
      </c>
      <c r="Q1981" s="3" t="s">
        <v>593</v>
      </c>
      <c r="R1981" s="3">
        <v>1</v>
      </c>
      <c r="S1981" s="3">
        <v>1</v>
      </c>
      <c r="T1981" s="3">
        <v>0</v>
      </c>
      <c r="U1981" s="3">
        <v>7</v>
      </c>
      <c r="V1981" s="3">
        <v>2</v>
      </c>
      <c r="W1981" s="3">
        <v>250</v>
      </c>
      <c r="X1981" s="32">
        <v>15</v>
      </c>
      <c r="Y1981" s="33">
        <v>29</v>
      </c>
      <c r="Z1981" s="3">
        <v>-48.3</v>
      </c>
      <c r="AA1981" s="3">
        <v>4048.2</v>
      </c>
      <c r="AB1981" s="3">
        <v>7826.52</v>
      </c>
      <c r="AC1981" s="3">
        <v>4048.2</v>
      </c>
      <c r="AD1981" s="3">
        <v>7826.52</v>
      </c>
    </row>
    <row r="1982" spans="1:30" x14ac:dyDescent="0.3">
      <c r="A1982" s="3" t="s">
        <v>6245</v>
      </c>
      <c r="B1982" s="4">
        <v>34065</v>
      </c>
      <c r="C1982" s="4">
        <v>13</v>
      </c>
      <c r="D1982" s="4" t="s">
        <v>25</v>
      </c>
      <c r="E1982" s="5" t="s">
        <v>45</v>
      </c>
      <c r="F1982" s="3" t="s">
        <v>6246</v>
      </c>
      <c r="G1982" s="4" t="s">
        <v>86</v>
      </c>
      <c r="H1982" s="3" t="s">
        <v>252</v>
      </c>
      <c r="I1982" s="3" t="s">
        <v>252</v>
      </c>
      <c r="J1982" s="3" t="s">
        <v>146</v>
      </c>
      <c r="K1982" s="3" t="s">
        <v>146</v>
      </c>
      <c r="L1982" s="6" t="s">
        <v>252</v>
      </c>
      <c r="M1982" s="3" t="s">
        <v>154</v>
      </c>
      <c r="N1982" s="3" t="s">
        <v>6247</v>
      </c>
      <c r="O1982" s="3" t="s">
        <v>311</v>
      </c>
      <c r="P1982" s="3" t="s">
        <v>41</v>
      </c>
      <c r="Q1982" s="3" t="s">
        <v>31</v>
      </c>
      <c r="S1982" s="3">
        <v>2</v>
      </c>
      <c r="T1982" s="3">
        <v>-100</v>
      </c>
      <c r="U1982" s="3">
        <v>1</v>
      </c>
      <c r="V1982" s="3">
        <v>5</v>
      </c>
      <c r="W1982" s="3">
        <v>-80</v>
      </c>
      <c r="X1982" s="32">
        <v>13</v>
      </c>
      <c r="Y1982" s="33">
        <v>29</v>
      </c>
      <c r="Z1982" s="3">
        <v>-56.1</v>
      </c>
      <c r="AA1982" s="3">
        <v>4038</v>
      </c>
      <c r="AB1982" s="3">
        <v>8652.24</v>
      </c>
      <c r="AC1982" s="3">
        <v>4038</v>
      </c>
      <c r="AD1982" s="3">
        <v>9206.64</v>
      </c>
    </row>
    <row r="1983" spans="1:30" x14ac:dyDescent="0.3">
      <c r="A1983" s="3" t="s">
        <v>6248</v>
      </c>
      <c r="B1983" s="4">
        <v>5201</v>
      </c>
      <c r="C1983" s="4">
        <v>15</v>
      </c>
      <c r="D1983" s="4" t="s">
        <v>25</v>
      </c>
      <c r="E1983" s="5">
        <v>42923</v>
      </c>
      <c r="F1983" s="3" t="s">
        <v>6249</v>
      </c>
      <c r="G1983" s="4" t="s">
        <v>86</v>
      </c>
      <c r="H1983" s="3" t="s">
        <v>900</v>
      </c>
      <c r="I1983" s="3" t="s">
        <v>240</v>
      </c>
      <c r="J1983" s="3" t="s">
        <v>146</v>
      </c>
      <c r="K1983" s="3" t="s">
        <v>146</v>
      </c>
      <c r="L1983" s="6" t="s">
        <v>240</v>
      </c>
      <c r="M1983" s="3" t="s">
        <v>241</v>
      </c>
      <c r="N1983" s="3" t="s">
        <v>6250</v>
      </c>
      <c r="O1983" s="3" t="s">
        <v>178</v>
      </c>
      <c r="P1983" s="3" t="s">
        <v>161</v>
      </c>
      <c r="Q1983" s="3" t="s">
        <v>31</v>
      </c>
      <c r="R1983" s="3">
        <v>1</v>
      </c>
      <c r="S1983" s="3">
        <v>1</v>
      </c>
      <c r="T1983" s="3">
        <v>100</v>
      </c>
      <c r="U1983" s="3">
        <v>4</v>
      </c>
      <c r="V1983" s="3">
        <v>25</v>
      </c>
      <c r="W1983" s="3">
        <v>-84</v>
      </c>
      <c r="X1983" s="32">
        <v>10</v>
      </c>
      <c r="Y1983" s="33">
        <v>25</v>
      </c>
      <c r="Z1983" s="3">
        <v>-62</v>
      </c>
      <c r="AA1983" s="3">
        <v>3987.72</v>
      </c>
      <c r="AB1983" s="3">
        <v>10494</v>
      </c>
      <c r="AC1983" s="3">
        <v>3987.72</v>
      </c>
      <c r="AD1983" s="3">
        <v>10494</v>
      </c>
    </row>
    <row r="1984" spans="1:30" x14ac:dyDescent="0.3">
      <c r="A1984" s="3" t="s">
        <v>6251</v>
      </c>
      <c r="B1984" s="4">
        <v>33522</v>
      </c>
      <c r="C1984" s="4">
        <v>47</v>
      </c>
      <c r="D1984" s="4" t="s">
        <v>25</v>
      </c>
      <c r="E1984" s="5" t="s">
        <v>45</v>
      </c>
      <c r="F1984" s="3" t="s">
        <v>6252</v>
      </c>
      <c r="G1984" s="4" t="s">
        <v>86</v>
      </c>
      <c r="H1984" s="3" t="s">
        <v>252</v>
      </c>
      <c r="I1984" s="3" t="s">
        <v>252</v>
      </c>
      <c r="J1984" s="3" t="s">
        <v>104</v>
      </c>
      <c r="K1984" s="3" t="s">
        <v>104</v>
      </c>
      <c r="L1984" s="6" t="s">
        <v>252</v>
      </c>
      <c r="M1984" s="3" t="s">
        <v>184</v>
      </c>
      <c r="N1984" s="3" t="s">
        <v>6253</v>
      </c>
      <c r="O1984" s="3" t="s">
        <v>311</v>
      </c>
      <c r="P1984" s="3" t="s">
        <v>2615</v>
      </c>
      <c r="Q1984" s="3" t="s">
        <v>31</v>
      </c>
      <c r="S1984" s="3">
        <v>13</v>
      </c>
      <c r="T1984" s="3">
        <v>-100</v>
      </c>
      <c r="U1984" s="3">
        <v>3</v>
      </c>
      <c r="V1984" s="3">
        <v>33</v>
      </c>
      <c r="W1984" s="3">
        <v>-90.2</v>
      </c>
      <c r="X1984" s="32">
        <v>31</v>
      </c>
      <c r="Y1984" s="33">
        <v>88</v>
      </c>
      <c r="Z1984" s="3">
        <v>-64.5</v>
      </c>
      <c r="AA1984" s="3">
        <v>3794.88</v>
      </c>
      <c r="AB1984" s="3">
        <v>10677.12</v>
      </c>
      <c r="AC1984" s="3">
        <v>3794.88</v>
      </c>
      <c r="AD1984" s="3">
        <v>10677.12</v>
      </c>
    </row>
    <row r="1985" spans="1:30" x14ac:dyDescent="0.3">
      <c r="A1985" s="3" t="s">
        <v>209</v>
      </c>
      <c r="B1985" s="4">
        <v>2511</v>
      </c>
      <c r="C1985" s="4">
        <v>38</v>
      </c>
      <c r="D1985" s="4" t="s">
        <v>25</v>
      </c>
      <c r="E1985" s="5">
        <v>42971</v>
      </c>
      <c r="F1985" s="3" t="s">
        <v>210</v>
      </c>
      <c r="G1985" s="4" t="s">
        <v>86</v>
      </c>
      <c r="H1985" s="3" t="s">
        <v>174</v>
      </c>
      <c r="I1985" s="3" t="s">
        <v>191</v>
      </c>
      <c r="J1985" s="3" t="s">
        <v>89</v>
      </c>
      <c r="K1985" s="3" t="s">
        <v>89</v>
      </c>
      <c r="L1985" s="6" t="s">
        <v>191</v>
      </c>
      <c r="M1985" s="3" t="s">
        <v>211</v>
      </c>
      <c r="N1985" s="3" t="s">
        <v>212</v>
      </c>
      <c r="O1985" s="3" t="s">
        <v>92</v>
      </c>
      <c r="P1985" s="3" t="s">
        <v>213</v>
      </c>
      <c r="Q1985" s="3" t="s">
        <v>60</v>
      </c>
      <c r="X1985" s="32">
        <v>30</v>
      </c>
      <c r="Y1985" s="33">
        <v>25</v>
      </c>
      <c r="Z1985" s="3">
        <v>20</v>
      </c>
      <c r="AA1985" s="3">
        <v>3772.8</v>
      </c>
      <c r="AB1985" s="3">
        <v>3144</v>
      </c>
      <c r="AC1985" s="3">
        <v>3772.8</v>
      </c>
      <c r="AD1985" s="3">
        <v>3144</v>
      </c>
    </row>
    <row r="1986" spans="1:30" x14ac:dyDescent="0.3">
      <c r="A1986" s="3" t="s">
        <v>384</v>
      </c>
      <c r="B1986" s="4">
        <v>100294</v>
      </c>
      <c r="C1986" s="4">
        <v>32</v>
      </c>
      <c r="D1986" s="4" t="s">
        <v>25</v>
      </c>
      <c r="E1986" s="5" t="s">
        <v>45</v>
      </c>
      <c r="F1986" s="3" t="s">
        <v>385</v>
      </c>
      <c r="G1986" s="4" t="s">
        <v>86</v>
      </c>
      <c r="H1986" s="3" t="s">
        <v>174</v>
      </c>
      <c r="I1986" s="3" t="s">
        <v>252</v>
      </c>
      <c r="J1986" s="3" t="s">
        <v>132</v>
      </c>
      <c r="K1986" s="3" t="s">
        <v>132</v>
      </c>
      <c r="L1986" s="6" t="s">
        <v>252</v>
      </c>
      <c r="M1986" s="3" t="s">
        <v>154</v>
      </c>
      <c r="N1986" s="3" t="s">
        <v>386</v>
      </c>
      <c r="O1986" s="3" t="s">
        <v>311</v>
      </c>
      <c r="P1986" s="3" t="s">
        <v>55</v>
      </c>
      <c r="Q1986" s="3" t="s">
        <v>60</v>
      </c>
      <c r="X1986" s="32">
        <v>22</v>
      </c>
      <c r="Y1986" s="33"/>
      <c r="AA1986" s="3">
        <v>3698.64</v>
      </c>
      <c r="AC1986" s="3">
        <v>3698.64</v>
      </c>
    </row>
    <row r="1987" spans="1:30" x14ac:dyDescent="0.3">
      <c r="A1987" s="3" t="s">
        <v>518</v>
      </c>
      <c r="B1987" s="4">
        <v>89235</v>
      </c>
      <c r="C1987" s="4">
        <v>26</v>
      </c>
      <c r="D1987" s="4" t="s">
        <v>25</v>
      </c>
      <c r="E1987" s="5">
        <v>43132</v>
      </c>
      <c r="F1987" s="3" t="s">
        <v>519</v>
      </c>
      <c r="G1987" s="4" t="s">
        <v>86</v>
      </c>
      <c r="H1987" s="3" t="s">
        <v>245</v>
      </c>
      <c r="I1987" s="3" t="s">
        <v>245</v>
      </c>
      <c r="J1987" s="3" t="s">
        <v>146</v>
      </c>
      <c r="K1987" s="3" t="s">
        <v>146</v>
      </c>
      <c r="L1987" s="6" t="s">
        <v>245</v>
      </c>
      <c r="M1987" s="3" t="s">
        <v>246</v>
      </c>
      <c r="N1987" s="3" t="s">
        <v>520</v>
      </c>
      <c r="O1987" s="3" t="s">
        <v>248</v>
      </c>
      <c r="P1987" s="3" t="s">
        <v>107</v>
      </c>
      <c r="Q1987" s="3" t="s">
        <v>31</v>
      </c>
      <c r="S1987" s="3">
        <v>2</v>
      </c>
      <c r="T1987" s="3">
        <v>-100</v>
      </c>
      <c r="V1987" s="3">
        <v>3</v>
      </c>
      <c r="W1987" s="3">
        <v>-100</v>
      </c>
      <c r="X1987" s="32">
        <v>18</v>
      </c>
      <c r="Y1987" s="33">
        <v>27</v>
      </c>
      <c r="Z1987" s="3">
        <v>-32.1</v>
      </c>
      <c r="AA1987" s="3">
        <v>3654.72</v>
      </c>
      <c r="AB1987" s="3">
        <v>5380.56</v>
      </c>
      <c r="AC1987" s="3">
        <v>3654.72</v>
      </c>
      <c r="AD1987" s="3">
        <v>5380.56</v>
      </c>
    </row>
    <row r="1988" spans="1:30" x14ac:dyDescent="0.3">
      <c r="A1988" s="3" t="s">
        <v>534</v>
      </c>
      <c r="B1988" s="4">
        <v>500</v>
      </c>
      <c r="C1988" s="4">
        <v>24</v>
      </c>
      <c r="D1988" s="4" t="s">
        <v>25</v>
      </c>
      <c r="E1988" s="5">
        <v>43270</v>
      </c>
      <c r="F1988" s="3" t="s">
        <v>535</v>
      </c>
      <c r="G1988" s="4" t="s">
        <v>86</v>
      </c>
      <c r="H1988" s="3" t="s">
        <v>245</v>
      </c>
      <c r="I1988" s="3" t="s">
        <v>245</v>
      </c>
      <c r="J1988" s="3" t="s">
        <v>89</v>
      </c>
      <c r="K1988" s="3" t="s">
        <v>89</v>
      </c>
      <c r="L1988" s="6" t="s">
        <v>245</v>
      </c>
      <c r="M1988" s="3" t="s">
        <v>246</v>
      </c>
      <c r="N1988" s="3" t="s">
        <v>536</v>
      </c>
      <c r="O1988" s="3" t="s">
        <v>248</v>
      </c>
      <c r="P1988" s="3" t="s">
        <v>49</v>
      </c>
      <c r="Q1988" s="3" t="s">
        <v>50</v>
      </c>
      <c r="R1988" s="3">
        <v>4</v>
      </c>
      <c r="U1988" s="3">
        <v>6</v>
      </c>
      <c r="X1988" s="32">
        <v>18</v>
      </c>
      <c r="Y1988" s="33"/>
      <c r="AA1988" s="3">
        <v>3453.84</v>
      </c>
      <c r="AC1988" s="3">
        <v>3453.84</v>
      </c>
    </row>
    <row r="1989" spans="1:30" x14ac:dyDescent="0.3">
      <c r="A1989" s="3" t="s">
        <v>319</v>
      </c>
      <c r="B1989" s="4">
        <v>100262</v>
      </c>
      <c r="C1989" s="4">
        <v>19</v>
      </c>
      <c r="D1989" s="4" t="s">
        <v>25</v>
      </c>
      <c r="E1989" s="5">
        <v>43019</v>
      </c>
      <c r="F1989" s="3" t="s">
        <v>320</v>
      </c>
      <c r="G1989" s="4" t="s">
        <v>86</v>
      </c>
      <c r="H1989" s="3" t="s">
        <v>174</v>
      </c>
      <c r="I1989" s="3" t="s">
        <v>245</v>
      </c>
      <c r="J1989" s="3" t="s">
        <v>132</v>
      </c>
      <c r="K1989" s="3" t="s">
        <v>132</v>
      </c>
      <c r="L1989" s="6" t="s">
        <v>245</v>
      </c>
      <c r="M1989" s="3" t="s">
        <v>246</v>
      </c>
      <c r="N1989" s="3" t="s">
        <v>321</v>
      </c>
      <c r="O1989" s="3" t="s">
        <v>248</v>
      </c>
      <c r="P1989" s="3" t="s">
        <v>63</v>
      </c>
      <c r="Q1989" s="3" t="s">
        <v>31</v>
      </c>
      <c r="X1989" s="32">
        <v>12</v>
      </c>
      <c r="Y1989" s="33"/>
      <c r="AA1989" s="3">
        <v>3322.08</v>
      </c>
      <c r="AC1989" s="3">
        <v>3322.08</v>
      </c>
    </row>
    <row r="1990" spans="1:30" x14ac:dyDescent="0.3">
      <c r="A1990" s="3" t="s">
        <v>700</v>
      </c>
      <c r="B1990" s="4">
        <v>100287</v>
      </c>
      <c r="C1990" s="4">
        <v>28</v>
      </c>
      <c r="D1990" s="4" t="s">
        <v>25</v>
      </c>
      <c r="E1990" s="5">
        <v>43269</v>
      </c>
      <c r="F1990" s="3" t="s">
        <v>701</v>
      </c>
      <c r="G1990" s="4" t="s">
        <v>86</v>
      </c>
      <c r="H1990" s="3" t="s">
        <v>252</v>
      </c>
      <c r="I1990" s="3" t="s">
        <v>252</v>
      </c>
      <c r="J1990" s="3" t="s">
        <v>132</v>
      </c>
      <c r="K1990" s="3" t="s">
        <v>132</v>
      </c>
      <c r="L1990" s="6" t="s">
        <v>252</v>
      </c>
      <c r="M1990" s="3" t="s">
        <v>184</v>
      </c>
      <c r="N1990" s="3" t="s">
        <v>702</v>
      </c>
      <c r="O1990" s="3" t="s">
        <v>311</v>
      </c>
      <c r="P1990" s="3" t="s">
        <v>51</v>
      </c>
      <c r="Q1990" s="3" t="s">
        <v>31</v>
      </c>
      <c r="R1990" s="3">
        <v>23</v>
      </c>
      <c r="U1990" s="3">
        <v>23</v>
      </c>
      <c r="X1990" s="32">
        <v>23</v>
      </c>
      <c r="Y1990" s="33"/>
      <c r="AA1990" s="3">
        <v>3223.2</v>
      </c>
      <c r="AC1990" s="3">
        <v>3223.2</v>
      </c>
    </row>
    <row r="1991" spans="1:30" x14ac:dyDescent="0.3">
      <c r="A1991" s="3" t="s">
        <v>905</v>
      </c>
      <c r="B1991" s="4">
        <v>5347</v>
      </c>
      <c r="C1991" s="4">
        <v>6</v>
      </c>
      <c r="D1991" s="4" t="s">
        <v>25</v>
      </c>
      <c r="E1991" s="5">
        <v>43154</v>
      </c>
      <c r="F1991" s="3" t="s">
        <v>906</v>
      </c>
      <c r="G1991" s="4" t="s">
        <v>86</v>
      </c>
      <c r="H1991" s="3" t="s">
        <v>900</v>
      </c>
      <c r="I1991" s="3" t="s">
        <v>240</v>
      </c>
      <c r="J1991" s="3" t="s">
        <v>89</v>
      </c>
      <c r="K1991" s="3" t="s">
        <v>89</v>
      </c>
      <c r="L1991" s="6" t="s">
        <v>240</v>
      </c>
      <c r="M1991" s="3" t="s">
        <v>712</v>
      </c>
      <c r="N1991" s="3" t="s">
        <v>907</v>
      </c>
      <c r="O1991" s="3" t="s">
        <v>178</v>
      </c>
      <c r="P1991" s="3" t="s">
        <v>397</v>
      </c>
      <c r="Q1991" s="3" t="s">
        <v>31</v>
      </c>
      <c r="R1991" s="3">
        <v>1</v>
      </c>
      <c r="U1991" s="3">
        <v>4</v>
      </c>
      <c r="X1991" s="32">
        <v>15</v>
      </c>
      <c r="Y1991" s="33">
        <v>4</v>
      </c>
      <c r="Z1991" s="3">
        <v>266.60000000000002</v>
      </c>
      <c r="AA1991" s="3">
        <v>3197.4</v>
      </c>
      <c r="AB1991" s="3">
        <v>780.12</v>
      </c>
      <c r="AC1991" s="3">
        <v>3197.4</v>
      </c>
      <c r="AD1991" s="3">
        <v>780.12</v>
      </c>
    </row>
    <row r="1992" spans="1:30" x14ac:dyDescent="0.3">
      <c r="A1992" s="3" t="s">
        <v>6254</v>
      </c>
      <c r="B1992" s="4">
        <v>5247</v>
      </c>
      <c r="C1992" s="4">
        <v>11</v>
      </c>
      <c r="D1992" s="4" t="s">
        <v>25</v>
      </c>
      <c r="E1992" s="5" t="s">
        <v>45</v>
      </c>
      <c r="F1992" s="3" t="s">
        <v>6255</v>
      </c>
      <c r="G1992" s="4" t="s">
        <v>86</v>
      </c>
      <c r="H1992" s="3" t="s">
        <v>900</v>
      </c>
      <c r="I1992" s="3" t="s">
        <v>240</v>
      </c>
      <c r="J1992" s="3" t="s">
        <v>146</v>
      </c>
      <c r="K1992" s="3" t="s">
        <v>146</v>
      </c>
      <c r="L1992" s="6" t="s">
        <v>240</v>
      </c>
      <c r="M1992" s="3" t="s">
        <v>241</v>
      </c>
      <c r="N1992" s="3" t="s">
        <v>6256</v>
      </c>
      <c r="O1992" s="3" t="s">
        <v>178</v>
      </c>
      <c r="P1992" s="3" t="s">
        <v>1797</v>
      </c>
      <c r="Q1992" s="3" t="s">
        <v>60</v>
      </c>
      <c r="R1992" s="3">
        <v>1</v>
      </c>
      <c r="U1992" s="3">
        <v>7</v>
      </c>
      <c r="X1992" s="32">
        <v>7</v>
      </c>
      <c r="Y1992" s="33"/>
      <c r="AA1992" s="3">
        <v>3128.82</v>
      </c>
      <c r="AC1992" s="3">
        <v>3431.22</v>
      </c>
    </row>
    <row r="1993" spans="1:30" x14ac:dyDescent="0.3">
      <c r="A1993" s="3" t="s">
        <v>6257</v>
      </c>
      <c r="B1993" s="4">
        <v>88100</v>
      </c>
      <c r="C1993" s="4">
        <v>15</v>
      </c>
      <c r="D1993" s="4" t="s">
        <v>25</v>
      </c>
      <c r="E1993" s="5">
        <v>42923</v>
      </c>
      <c r="F1993" s="3" t="s">
        <v>6258</v>
      </c>
      <c r="G1993" s="4" t="s">
        <v>86</v>
      </c>
      <c r="H1993" s="3" t="s">
        <v>245</v>
      </c>
      <c r="I1993" s="3" t="s">
        <v>245</v>
      </c>
      <c r="J1993" s="3" t="s">
        <v>132</v>
      </c>
      <c r="K1993" s="3" t="s">
        <v>132</v>
      </c>
      <c r="L1993" s="6" t="s">
        <v>245</v>
      </c>
      <c r="M1993" s="3" t="s">
        <v>246</v>
      </c>
      <c r="N1993" s="3" t="s">
        <v>6259</v>
      </c>
      <c r="O1993" s="3" t="s">
        <v>248</v>
      </c>
      <c r="P1993" s="3" t="s">
        <v>213</v>
      </c>
      <c r="Q1993" s="3" t="s">
        <v>31</v>
      </c>
      <c r="R1993" s="3">
        <v>4</v>
      </c>
      <c r="U1993" s="3">
        <v>11</v>
      </c>
      <c r="X1993" s="32">
        <v>20</v>
      </c>
      <c r="Y1993" s="33">
        <v>55</v>
      </c>
      <c r="Z1993" s="3">
        <v>-63.6</v>
      </c>
      <c r="AA1993" s="3">
        <v>3084</v>
      </c>
      <c r="AB1993" s="3">
        <v>8481</v>
      </c>
      <c r="AC1993" s="3">
        <v>3084</v>
      </c>
      <c r="AD1993" s="3">
        <v>8481</v>
      </c>
    </row>
    <row r="1994" spans="1:30" x14ac:dyDescent="0.3">
      <c r="A1994" s="3" t="s">
        <v>6260</v>
      </c>
      <c r="B1994" s="4">
        <v>46766</v>
      </c>
      <c r="C1994" s="4">
        <v>11</v>
      </c>
      <c r="D1994" s="4" t="s">
        <v>25</v>
      </c>
      <c r="E1994" s="5">
        <v>42874</v>
      </c>
      <c r="F1994" s="3" t="s">
        <v>6261</v>
      </c>
      <c r="G1994" s="4" t="s">
        <v>86</v>
      </c>
      <c r="H1994" s="3" t="s">
        <v>299</v>
      </c>
      <c r="I1994" s="3" t="s">
        <v>299</v>
      </c>
      <c r="J1994" s="3" t="s">
        <v>132</v>
      </c>
      <c r="K1994" s="3" t="s">
        <v>132</v>
      </c>
      <c r="L1994" s="6" t="s">
        <v>299</v>
      </c>
      <c r="M1994" s="3" t="s">
        <v>445</v>
      </c>
      <c r="N1994" s="3" t="s">
        <v>6262</v>
      </c>
      <c r="O1994" s="3" t="s">
        <v>301</v>
      </c>
      <c r="P1994" s="3" t="s">
        <v>6263</v>
      </c>
      <c r="Q1994" s="3" t="s">
        <v>60</v>
      </c>
      <c r="R1994" s="3">
        <v>3</v>
      </c>
      <c r="S1994" s="3">
        <v>1</v>
      </c>
      <c r="T1994" s="3">
        <v>200</v>
      </c>
      <c r="U1994" s="3">
        <v>5</v>
      </c>
      <c r="V1994" s="3">
        <v>29</v>
      </c>
      <c r="W1994" s="3">
        <v>-82.8</v>
      </c>
      <c r="X1994" s="32">
        <v>15</v>
      </c>
      <c r="Y1994" s="33">
        <v>40</v>
      </c>
      <c r="Z1994" s="3">
        <v>-62.5</v>
      </c>
      <c r="AA1994" s="3">
        <v>3078</v>
      </c>
      <c r="AB1994" s="3">
        <v>8208</v>
      </c>
      <c r="AC1994" s="3">
        <v>3078</v>
      </c>
      <c r="AD1994" s="3">
        <v>8208</v>
      </c>
    </row>
    <row r="1995" spans="1:30" x14ac:dyDescent="0.3">
      <c r="A1995" s="3" t="s">
        <v>84</v>
      </c>
      <c r="B1995" s="4">
        <v>73775</v>
      </c>
      <c r="C1995" s="4">
        <v>26</v>
      </c>
      <c r="D1995" s="4" t="s">
        <v>25</v>
      </c>
      <c r="E1995" s="5">
        <v>42993</v>
      </c>
      <c r="F1995" s="3" t="s">
        <v>85</v>
      </c>
      <c r="G1995" s="4" t="s">
        <v>86</v>
      </c>
      <c r="H1995" s="3" t="s">
        <v>87</v>
      </c>
      <c r="I1995" s="3" t="s">
        <v>88</v>
      </c>
      <c r="J1995" s="3" t="s">
        <v>89</v>
      </c>
      <c r="K1995" s="3" t="s">
        <v>89</v>
      </c>
      <c r="L1995" s="6" t="s">
        <v>88</v>
      </c>
      <c r="M1995" s="3" t="s">
        <v>90</v>
      </c>
      <c r="N1995" s="3" t="s">
        <v>91</v>
      </c>
      <c r="O1995" s="3" t="s">
        <v>92</v>
      </c>
      <c r="P1995" s="3" t="s">
        <v>26</v>
      </c>
      <c r="Q1995" s="3" t="s">
        <v>27</v>
      </c>
      <c r="R1995" s="3">
        <v>1</v>
      </c>
      <c r="S1995" s="3">
        <v>1</v>
      </c>
      <c r="T1995" s="3">
        <v>100</v>
      </c>
      <c r="U1995" s="3">
        <v>5</v>
      </c>
      <c r="V1995" s="3">
        <v>89</v>
      </c>
      <c r="W1995" s="3">
        <v>-94</v>
      </c>
      <c r="X1995" s="32">
        <v>24</v>
      </c>
      <c r="Y1995" s="33">
        <v>89</v>
      </c>
      <c r="Z1995" s="3">
        <v>-72.900000000000006</v>
      </c>
      <c r="AA1995" s="3">
        <v>3065.78</v>
      </c>
      <c r="AB1995" s="3">
        <v>11331.6</v>
      </c>
      <c r="AC1995" s="3">
        <v>3065.78</v>
      </c>
      <c r="AD1995" s="3">
        <v>11331.6</v>
      </c>
    </row>
    <row r="1996" spans="1:30" x14ac:dyDescent="0.3">
      <c r="A1996" s="3" t="s">
        <v>648</v>
      </c>
      <c r="B1996" s="4">
        <v>36764</v>
      </c>
      <c r="C1996" s="4">
        <v>16</v>
      </c>
      <c r="D1996" s="4" t="s">
        <v>25</v>
      </c>
      <c r="E1996" s="5">
        <v>43200</v>
      </c>
      <c r="F1996" s="3" t="s">
        <v>649</v>
      </c>
      <c r="G1996" s="4" t="s">
        <v>86</v>
      </c>
      <c r="H1996" s="3" t="s">
        <v>252</v>
      </c>
      <c r="I1996" s="3" t="s">
        <v>252</v>
      </c>
      <c r="J1996" s="3" t="s">
        <v>89</v>
      </c>
      <c r="K1996" s="3" t="s">
        <v>89</v>
      </c>
      <c r="L1996" s="6" t="s">
        <v>252</v>
      </c>
      <c r="M1996" s="3" t="s">
        <v>154</v>
      </c>
      <c r="N1996" s="3" t="s">
        <v>650</v>
      </c>
      <c r="O1996" s="3" t="s">
        <v>311</v>
      </c>
      <c r="P1996" s="3" t="s">
        <v>397</v>
      </c>
      <c r="Q1996" s="3" t="s">
        <v>31</v>
      </c>
      <c r="R1996" s="3">
        <v>1</v>
      </c>
      <c r="U1996" s="3">
        <v>15</v>
      </c>
      <c r="X1996" s="32">
        <v>23</v>
      </c>
      <c r="Y1996" s="33"/>
      <c r="AA1996" s="3">
        <v>2969.76</v>
      </c>
      <c r="AC1996" s="3">
        <v>2969.76</v>
      </c>
    </row>
    <row r="1997" spans="1:30" x14ac:dyDescent="0.3">
      <c r="A1997" s="3" t="s">
        <v>6264</v>
      </c>
      <c r="B1997" s="4">
        <v>35538</v>
      </c>
      <c r="C1997" s="4">
        <v>24</v>
      </c>
      <c r="D1997" s="4" t="s">
        <v>25</v>
      </c>
      <c r="E1997" s="5" t="s">
        <v>45</v>
      </c>
      <c r="F1997" s="3" t="s">
        <v>6265</v>
      </c>
      <c r="G1997" s="4" t="s">
        <v>86</v>
      </c>
      <c r="H1997" s="3" t="s">
        <v>252</v>
      </c>
      <c r="I1997" s="3" t="s">
        <v>252</v>
      </c>
      <c r="J1997" s="3" t="s">
        <v>89</v>
      </c>
      <c r="K1997" s="3" t="s">
        <v>89</v>
      </c>
      <c r="L1997" s="6" t="s">
        <v>252</v>
      </c>
      <c r="M1997" s="3" t="s">
        <v>184</v>
      </c>
      <c r="N1997" s="3" t="s">
        <v>6266</v>
      </c>
      <c r="O1997" s="3" t="s">
        <v>92</v>
      </c>
      <c r="P1997" s="3" t="s">
        <v>57</v>
      </c>
      <c r="Q1997" s="3" t="s">
        <v>31</v>
      </c>
      <c r="S1997" s="3">
        <v>20</v>
      </c>
      <c r="T1997" s="3">
        <v>-100</v>
      </c>
      <c r="V1997" s="3">
        <v>57</v>
      </c>
      <c r="W1997" s="3">
        <v>-100</v>
      </c>
      <c r="X1997" s="32">
        <v>27</v>
      </c>
      <c r="Y1997" s="33">
        <v>223</v>
      </c>
      <c r="Z1997" s="3">
        <v>-88.1</v>
      </c>
      <c r="AA1997" s="3">
        <v>2941.18</v>
      </c>
      <c r="AB1997" s="3">
        <v>24169.22</v>
      </c>
      <c r="AC1997" s="3">
        <v>2941.18</v>
      </c>
      <c r="AD1997" s="3">
        <v>24635.84</v>
      </c>
    </row>
    <row r="1998" spans="1:30" x14ac:dyDescent="0.3">
      <c r="A1998" s="3" t="s">
        <v>302</v>
      </c>
      <c r="B1998" s="4">
        <v>100160</v>
      </c>
      <c r="C1998" s="4">
        <v>17</v>
      </c>
      <c r="D1998" s="4" t="s">
        <v>25</v>
      </c>
      <c r="E1998" s="5">
        <v>42996</v>
      </c>
      <c r="F1998" s="3" t="s">
        <v>303</v>
      </c>
      <c r="G1998" s="4" t="s">
        <v>86</v>
      </c>
      <c r="H1998" s="3" t="s">
        <v>174</v>
      </c>
      <c r="I1998" s="3" t="s">
        <v>245</v>
      </c>
      <c r="J1998" s="3" t="s">
        <v>89</v>
      </c>
      <c r="K1998" s="3" t="s">
        <v>89</v>
      </c>
      <c r="L1998" s="6" t="s">
        <v>245</v>
      </c>
      <c r="M1998" s="3" t="s">
        <v>246</v>
      </c>
      <c r="N1998" s="3" t="s">
        <v>304</v>
      </c>
      <c r="O1998" s="3" t="s">
        <v>248</v>
      </c>
      <c r="P1998" s="3" t="s">
        <v>128</v>
      </c>
      <c r="Q1998" s="3" t="s">
        <v>60</v>
      </c>
      <c r="X1998" s="32">
        <v>12</v>
      </c>
      <c r="Y1998" s="33"/>
      <c r="AA1998" s="3">
        <v>2724.48</v>
      </c>
      <c r="AC1998" s="3">
        <v>2724.48</v>
      </c>
    </row>
    <row r="1999" spans="1:30" x14ac:dyDescent="0.3">
      <c r="A1999" s="3" t="s">
        <v>369</v>
      </c>
      <c r="B1999" s="4">
        <v>100156</v>
      </c>
      <c r="C1999" s="4">
        <v>16</v>
      </c>
      <c r="D1999" s="4" t="s">
        <v>25</v>
      </c>
      <c r="E1999" s="5" t="s">
        <v>45</v>
      </c>
      <c r="F1999" s="3" t="s">
        <v>370</v>
      </c>
      <c r="G1999" s="4" t="s">
        <v>86</v>
      </c>
      <c r="H1999" s="3" t="s">
        <v>174</v>
      </c>
      <c r="I1999" s="3" t="s">
        <v>245</v>
      </c>
      <c r="J1999" s="3" t="s">
        <v>132</v>
      </c>
      <c r="K1999" s="3" t="s">
        <v>132</v>
      </c>
      <c r="L1999" s="6" t="s">
        <v>245</v>
      </c>
      <c r="M1999" s="3" t="s">
        <v>246</v>
      </c>
      <c r="N1999" s="3" t="s">
        <v>371</v>
      </c>
      <c r="O1999" s="3" t="s">
        <v>248</v>
      </c>
      <c r="P1999" s="3" t="s">
        <v>128</v>
      </c>
      <c r="Q1999" s="3" t="s">
        <v>60</v>
      </c>
      <c r="X1999" s="32">
        <v>12</v>
      </c>
      <c r="Y1999" s="33"/>
      <c r="AA1999" s="3">
        <v>2705.76</v>
      </c>
      <c r="AC1999" s="3">
        <v>2705.76</v>
      </c>
    </row>
    <row r="2000" spans="1:30" x14ac:dyDescent="0.3">
      <c r="A2000" s="3" t="s">
        <v>6267</v>
      </c>
      <c r="B2000" s="4">
        <v>43482</v>
      </c>
      <c r="C2000" s="4">
        <v>22</v>
      </c>
      <c r="D2000" s="4" t="s">
        <v>25</v>
      </c>
      <c r="E2000" s="5">
        <v>42709</v>
      </c>
      <c r="F2000" s="3" t="s">
        <v>6268</v>
      </c>
      <c r="G2000" s="4" t="s">
        <v>86</v>
      </c>
      <c r="H2000" s="3" t="s">
        <v>299</v>
      </c>
      <c r="I2000" s="3" t="s">
        <v>299</v>
      </c>
      <c r="J2000" s="3" t="s">
        <v>89</v>
      </c>
      <c r="K2000" s="3" t="s">
        <v>89</v>
      </c>
      <c r="L2000" s="6" t="s">
        <v>299</v>
      </c>
      <c r="M2000" s="3" t="s">
        <v>184</v>
      </c>
      <c r="N2000" s="3" t="s">
        <v>6269</v>
      </c>
      <c r="O2000" s="3" t="s">
        <v>301</v>
      </c>
      <c r="P2000" s="3" t="s">
        <v>63</v>
      </c>
      <c r="Q2000" s="3" t="s">
        <v>31</v>
      </c>
      <c r="R2000" s="3">
        <v>1</v>
      </c>
      <c r="S2000" s="3">
        <v>1</v>
      </c>
      <c r="T2000" s="3">
        <v>0</v>
      </c>
      <c r="U2000" s="3">
        <v>5</v>
      </c>
      <c r="V2000" s="3">
        <v>3</v>
      </c>
      <c r="W2000" s="3">
        <v>66.7</v>
      </c>
      <c r="X2000" s="32">
        <v>26</v>
      </c>
      <c r="Y2000" s="33">
        <v>64</v>
      </c>
      <c r="Z2000" s="3">
        <v>-59.4</v>
      </c>
      <c r="AA2000" s="3">
        <v>2680.08</v>
      </c>
      <c r="AB2000" s="3">
        <v>7245.12</v>
      </c>
      <c r="AC2000" s="3">
        <v>2992.08</v>
      </c>
      <c r="AD2000" s="3">
        <v>7365.12</v>
      </c>
    </row>
    <row r="2001" spans="1:30" x14ac:dyDescent="0.3">
      <c r="A2001" s="3" t="s">
        <v>6270</v>
      </c>
      <c r="B2001" s="4">
        <v>100243</v>
      </c>
      <c r="C2001" s="4">
        <v>21</v>
      </c>
      <c r="D2001" s="4" t="s">
        <v>25</v>
      </c>
      <c r="E2001" s="5">
        <v>42900</v>
      </c>
      <c r="F2001" s="3" t="s">
        <v>6271</v>
      </c>
      <c r="G2001" s="4" t="s">
        <v>86</v>
      </c>
      <c r="H2001" s="3" t="s">
        <v>299</v>
      </c>
      <c r="I2001" s="3" t="s">
        <v>299</v>
      </c>
      <c r="J2001" s="3" t="s">
        <v>132</v>
      </c>
      <c r="K2001" s="3" t="s">
        <v>132</v>
      </c>
      <c r="L2001" s="6" t="s">
        <v>299</v>
      </c>
      <c r="M2001" s="3" t="s">
        <v>184</v>
      </c>
      <c r="N2001" s="3" t="s">
        <v>6272</v>
      </c>
      <c r="O2001" s="3" t="s">
        <v>301</v>
      </c>
      <c r="P2001" s="3" t="s">
        <v>37</v>
      </c>
      <c r="Q2001" s="3" t="s">
        <v>60</v>
      </c>
      <c r="S2001" s="3">
        <v>12</v>
      </c>
      <c r="T2001" s="3">
        <v>-100</v>
      </c>
      <c r="V2001" s="3">
        <v>12</v>
      </c>
      <c r="W2001" s="3">
        <v>-100</v>
      </c>
      <c r="X2001" s="32">
        <v>15</v>
      </c>
      <c r="Y2001" s="33">
        <v>12</v>
      </c>
      <c r="Z2001" s="3">
        <v>25</v>
      </c>
      <c r="AA2001" s="3">
        <v>2646</v>
      </c>
      <c r="AB2001" s="3">
        <v>2116.8000000000002</v>
      </c>
      <c r="AC2001" s="3">
        <v>2646</v>
      </c>
      <c r="AD2001" s="3">
        <v>2116.8000000000002</v>
      </c>
    </row>
    <row r="2002" spans="1:30" x14ac:dyDescent="0.3">
      <c r="A2002" s="3" t="s">
        <v>6273</v>
      </c>
      <c r="B2002" s="4">
        <v>100056</v>
      </c>
      <c r="C2002" s="4">
        <v>19</v>
      </c>
      <c r="D2002" s="4" t="s">
        <v>25</v>
      </c>
      <c r="E2002" s="5">
        <v>42831</v>
      </c>
      <c r="F2002" s="3" t="s">
        <v>6274</v>
      </c>
      <c r="G2002" s="4" t="s">
        <v>86</v>
      </c>
      <c r="H2002" s="3" t="s">
        <v>54</v>
      </c>
      <c r="I2002" s="3" t="s">
        <v>191</v>
      </c>
      <c r="J2002" s="3" t="s">
        <v>132</v>
      </c>
      <c r="K2002" s="3" t="s">
        <v>132</v>
      </c>
      <c r="L2002" s="6" t="s">
        <v>191</v>
      </c>
      <c r="M2002" s="3" t="s">
        <v>211</v>
      </c>
      <c r="N2002" s="3" t="s">
        <v>6275</v>
      </c>
      <c r="O2002" s="3" t="s">
        <v>92</v>
      </c>
      <c r="P2002" s="3" t="s">
        <v>289</v>
      </c>
      <c r="Q2002" s="3" t="s">
        <v>60</v>
      </c>
      <c r="S2002" s="3">
        <v>11</v>
      </c>
      <c r="T2002" s="3">
        <v>-100</v>
      </c>
      <c r="V2002" s="3">
        <v>36</v>
      </c>
      <c r="W2002" s="3">
        <v>-100</v>
      </c>
      <c r="X2002" s="32">
        <v>11</v>
      </c>
      <c r="Y2002" s="33">
        <v>36</v>
      </c>
      <c r="Z2002" s="3">
        <v>-69.400000000000006</v>
      </c>
      <c r="AA2002" s="3">
        <v>2566.6799999999998</v>
      </c>
      <c r="AB2002" s="3">
        <v>8635.68</v>
      </c>
      <c r="AC2002" s="3">
        <v>2638.68</v>
      </c>
      <c r="AD2002" s="3">
        <v>8635.68</v>
      </c>
    </row>
    <row r="2003" spans="1:30" x14ac:dyDescent="0.3">
      <c r="A2003" s="3" t="s">
        <v>6276</v>
      </c>
      <c r="B2003" s="4">
        <v>100274</v>
      </c>
      <c r="C2003" s="4">
        <v>19</v>
      </c>
      <c r="D2003" s="4" t="s">
        <v>25</v>
      </c>
      <c r="E2003" s="5">
        <v>42900</v>
      </c>
      <c r="F2003" s="3" t="s">
        <v>6277</v>
      </c>
      <c r="G2003" s="4" t="s">
        <v>86</v>
      </c>
      <c r="H2003" s="3" t="s">
        <v>831</v>
      </c>
      <c r="I2003" s="3" t="s">
        <v>175</v>
      </c>
      <c r="J2003" s="3" t="s">
        <v>89</v>
      </c>
      <c r="K2003" s="3" t="s">
        <v>89</v>
      </c>
      <c r="L2003" s="6" t="s">
        <v>175</v>
      </c>
      <c r="M2003" s="3" t="s">
        <v>184</v>
      </c>
      <c r="N2003" s="3" t="s">
        <v>6278</v>
      </c>
      <c r="O2003" s="3" t="s">
        <v>178</v>
      </c>
      <c r="P2003" s="3" t="s">
        <v>254</v>
      </c>
      <c r="Q2003" s="3" t="s">
        <v>60</v>
      </c>
      <c r="S2003" s="3">
        <v>6</v>
      </c>
      <c r="T2003" s="3">
        <v>-100</v>
      </c>
      <c r="V2003" s="3">
        <v>6</v>
      </c>
      <c r="W2003" s="3">
        <v>-100</v>
      </c>
      <c r="X2003" s="32">
        <v>15</v>
      </c>
      <c r="Y2003" s="33">
        <v>6</v>
      </c>
      <c r="Z2003" s="3">
        <v>150</v>
      </c>
      <c r="AA2003" s="3">
        <v>2491.1999999999998</v>
      </c>
      <c r="AB2003" s="3">
        <v>996.48</v>
      </c>
      <c r="AC2003" s="3">
        <v>2491.1999999999998</v>
      </c>
      <c r="AD2003" s="3">
        <v>996.48</v>
      </c>
    </row>
    <row r="2004" spans="1:30" x14ac:dyDescent="0.3">
      <c r="A2004" s="3" t="s">
        <v>418</v>
      </c>
      <c r="B2004" s="4">
        <v>63762</v>
      </c>
      <c r="C2004" s="4">
        <v>26</v>
      </c>
      <c r="D2004" s="4" t="s">
        <v>25</v>
      </c>
      <c r="E2004" s="5">
        <v>43228</v>
      </c>
      <c r="F2004" s="3" t="s">
        <v>419</v>
      </c>
      <c r="G2004" s="4" t="s">
        <v>86</v>
      </c>
      <c r="H2004" s="3" t="s">
        <v>54</v>
      </c>
      <c r="I2004" s="3" t="s">
        <v>116</v>
      </c>
      <c r="J2004" s="3" t="s">
        <v>116</v>
      </c>
      <c r="K2004" s="3" t="s">
        <v>104</v>
      </c>
      <c r="L2004" s="6" t="s">
        <v>116</v>
      </c>
      <c r="M2004" s="3" t="s">
        <v>122</v>
      </c>
      <c r="N2004" s="3" t="s">
        <v>420</v>
      </c>
      <c r="O2004" s="3" t="s">
        <v>119</v>
      </c>
      <c r="P2004" s="3" t="s">
        <v>421</v>
      </c>
      <c r="Q2004" s="3" t="s">
        <v>27</v>
      </c>
      <c r="U2004" s="3">
        <v>33</v>
      </c>
      <c r="X2004" s="32">
        <v>33</v>
      </c>
      <c r="Y2004" s="33"/>
      <c r="AA2004" s="3">
        <v>2454.48</v>
      </c>
      <c r="AC2004" s="3">
        <v>2454.48</v>
      </c>
    </row>
    <row r="2005" spans="1:30" x14ac:dyDescent="0.3">
      <c r="A2005" s="3" t="s">
        <v>422</v>
      </c>
      <c r="B2005" s="4">
        <v>63767</v>
      </c>
      <c r="C2005" s="4">
        <v>24</v>
      </c>
      <c r="D2005" s="4" t="s">
        <v>25</v>
      </c>
      <c r="E2005" s="5">
        <v>43228</v>
      </c>
      <c r="F2005" s="3" t="s">
        <v>423</v>
      </c>
      <c r="G2005" s="4" t="s">
        <v>86</v>
      </c>
      <c r="H2005" s="3" t="s">
        <v>54</v>
      </c>
      <c r="I2005" s="3" t="s">
        <v>116</v>
      </c>
      <c r="J2005" s="3" t="s">
        <v>116</v>
      </c>
      <c r="K2005" s="3" t="s">
        <v>104</v>
      </c>
      <c r="L2005" s="6" t="s">
        <v>116</v>
      </c>
      <c r="M2005" s="3" t="s">
        <v>122</v>
      </c>
      <c r="N2005" s="3" t="s">
        <v>424</v>
      </c>
      <c r="O2005" s="3" t="s">
        <v>119</v>
      </c>
      <c r="P2005" s="3" t="s">
        <v>421</v>
      </c>
      <c r="Q2005" s="3" t="s">
        <v>27</v>
      </c>
      <c r="U2005" s="3">
        <v>33</v>
      </c>
      <c r="X2005" s="32">
        <v>33</v>
      </c>
      <c r="Y2005" s="33"/>
      <c r="AA2005" s="3">
        <v>2454.48</v>
      </c>
      <c r="AC2005" s="3">
        <v>2454.48</v>
      </c>
    </row>
    <row r="2006" spans="1:30" x14ac:dyDescent="0.3">
      <c r="A2006" s="3" t="s">
        <v>618</v>
      </c>
      <c r="B2006" s="4">
        <v>100459</v>
      </c>
      <c r="C2006" s="4">
        <v>21</v>
      </c>
      <c r="D2006" s="4" t="s">
        <v>25</v>
      </c>
      <c r="E2006" s="5">
        <v>43137</v>
      </c>
      <c r="F2006" s="3" t="s">
        <v>619</v>
      </c>
      <c r="G2006" s="4" t="s">
        <v>86</v>
      </c>
      <c r="H2006" s="3" t="s">
        <v>252</v>
      </c>
      <c r="I2006" s="3" t="s">
        <v>252</v>
      </c>
      <c r="J2006" s="3" t="s">
        <v>132</v>
      </c>
      <c r="K2006" s="3" t="s">
        <v>132</v>
      </c>
      <c r="L2006" s="6" t="s">
        <v>252</v>
      </c>
      <c r="M2006" s="3" t="s">
        <v>184</v>
      </c>
      <c r="N2006" s="3" t="s">
        <v>620</v>
      </c>
      <c r="O2006" s="3" t="s">
        <v>92</v>
      </c>
      <c r="P2006" s="3" t="s">
        <v>55</v>
      </c>
      <c r="Q2006" s="3" t="s">
        <v>60</v>
      </c>
      <c r="R2006" s="3">
        <v>4</v>
      </c>
      <c r="U2006" s="3">
        <v>14</v>
      </c>
      <c r="X2006" s="32">
        <v>14</v>
      </c>
      <c r="Y2006" s="33"/>
      <c r="AA2006" s="3">
        <v>2269.62</v>
      </c>
      <c r="AC2006" s="3">
        <v>2269.62</v>
      </c>
    </row>
    <row r="2007" spans="1:30" x14ac:dyDescent="0.3">
      <c r="A2007" s="3" t="s">
        <v>328</v>
      </c>
      <c r="B2007" s="4">
        <v>100022</v>
      </c>
      <c r="C2007" s="4">
        <v>15</v>
      </c>
      <c r="D2007" s="4" t="s">
        <v>25</v>
      </c>
      <c r="E2007" s="5">
        <v>43209</v>
      </c>
      <c r="F2007" s="3" t="s">
        <v>329</v>
      </c>
      <c r="G2007" s="4" t="s">
        <v>86</v>
      </c>
      <c r="H2007" s="3" t="s">
        <v>174</v>
      </c>
      <c r="I2007" s="3" t="s">
        <v>257</v>
      </c>
      <c r="J2007" s="3" t="s">
        <v>146</v>
      </c>
      <c r="K2007" s="3" t="s">
        <v>146</v>
      </c>
      <c r="L2007" s="6" t="s">
        <v>257</v>
      </c>
      <c r="M2007" s="3" t="s">
        <v>330</v>
      </c>
      <c r="N2007" s="3" t="s">
        <v>331</v>
      </c>
      <c r="O2007" s="3" t="s">
        <v>178</v>
      </c>
      <c r="P2007" s="3" t="s">
        <v>161</v>
      </c>
      <c r="Q2007" s="3" t="s">
        <v>31</v>
      </c>
      <c r="R2007" s="3">
        <v>2</v>
      </c>
      <c r="U2007" s="3">
        <v>11</v>
      </c>
      <c r="X2007" s="32">
        <v>11</v>
      </c>
      <c r="Y2007" s="33">
        <v>20</v>
      </c>
      <c r="Z2007" s="3">
        <v>-45</v>
      </c>
      <c r="AA2007" s="3">
        <v>2049.96</v>
      </c>
      <c r="AB2007" s="3">
        <v>3722.4</v>
      </c>
      <c r="AC2007" s="3">
        <v>2049.96</v>
      </c>
      <c r="AD2007" s="3">
        <v>3722.4</v>
      </c>
    </row>
    <row r="2008" spans="1:30" x14ac:dyDescent="0.3">
      <c r="A2008" s="3" t="s">
        <v>487</v>
      </c>
      <c r="B2008" s="4">
        <v>43648</v>
      </c>
      <c r="C2008" s="4">
        <v>13</v>
      </c>
      <c r="D2008" s="4" t="s">
        <v>25</v>
      </c>
      <c r="E2008" s="5">
        <v>43270</v>
      </c>
      <c r="F2008" s="3" t="s">
        <v>488</v>
      </c>
      <c r="G2008" s="4" t="s">
        <v>86</v>
      </c>
      <c r="H2008" s="3" t="s">
        <v>299</v>
      </c>
      <c r="I2008" s="3" t="s">
        <v>299</v>
      </c>
      <c r="J2008" s="3" t="s">
        <v>89</v>
      </c>
      <c r="K2008" s="3" t="s">
        <v>89</v>
      </c>
      <c r="L2008" s="6" t="s">
        <v>299</v>
      </c>
      <c r="M2008" s="3" t="s">
        <v>184</v>
      </c>
      <c r="N2008" s="3" t="s">
        <v>489</v>
      </c>
      <c r="O2008" s="3" t="s">
        <v>301</v>
      </c>
      <c r="P2008" s="3" t="s">
        <v>397</v>
      </c>
      <c r="Q2008" s="3" t="s">
        <v>31</v>
      </c>
      <c r="R2008" s="3">
        <v>15</v>
      </c>
      <c r="U2008" s="3">
        <v>15</v>
      </c>
      <c r="X2008" s="32">
        <v>15</v>
      </c>
      <c r="Y2008" s="33"/>
      <c r="AA2008" s="3">
        <v>1989</v>
      </c>
      <c r="AC2008" s="3">
        <v>1989</v>
      </c>
    </row>
    <row r="2009" spans="1:30" x14ac:dyDescent="0.3">
      <c r="A2009" s="3" t="s">
        <v>820</v>
      </c>
      <c r="B2009" s="4">
        <v>159</v>
      </c>
      <c r="C2009" s="4">
        <v>14</v>
      </c>
      <c r="D2009" s="4" t="s">
        <v>25</v>
      </c>
      <c r="E2009" s="5">
        <v>43217</v>
      </c>
      <c r="F2009" s="3" t="s">
        <v>821</v>
      </c>
      <c r="G2009" s="4" t="s">
        <v>86</v>
      </c>
      <c r="H2009" s="3" t="s">
        <v>812</v>
      </c>
      <c r="I2009" s="3" t="s">
        <v>175</v>
      </c>
      <c r="J2009" s="3" t="s">
        <v>132</v>
      </c>
      <c r="K2009" s="3" t="s">
        <v>132</v>
      </c>
      <c r="L2009" s="6" t="s">
        <v>175</v>
      </c>
      <c r="M2009" s="3" t="s">
        <v>184</v>
      </c>
      <c r="N2009" s="3" t="s">
        <v>822</v>
      </c>
      <c r="O2009" s="3" t="s">
        <v>92</v>
      </c>
      <c r="P2009" s="3" t="s">
        <v>49</v>
      </c>
      <c r="Q2009" s="3" t="s">
        <v>50</v>
      </c>
      <c r="R2009" s="3">
        <v>6</v>
      </c>
      <c r="U2009" s="3">
        <v>7</v>
      </c>
      <c r="V2009" s="3">
        <v>13</v>
      </c>
      <c r="W2009" s="3">
        <v>-44</v>
      </c>
      <c r="X2009" s="32">
        <v>8</v>
      </c>
      <c r="Y2009" s="33">
        <v>102</v>
      </c>
      <c r="Z2009" s="3">
        <v>-92.1</v>
      </c>
      <c r="AA2009" s="3">
        <v>1727.04</v>
      </c>
      <c r="AB2009" s="3">
        <v>21965.79</v>
      </c>
      <c r="AC2009" s="3">
        <v>1727.04</v>
      </c>
      <c r="AD2009" s="3">
        <v>21965.79</v>
      </c>
    </row>
    <row r="2010" spans="1:30" x14ac:dyDescent="0.3">
      <c r="A2010" s="3" t="s">
        <v>315</v>
      </c>
      <c r="B2010" s="4">
        <v>100329</v>
      </c>
      <c r="C2010" s="4">
        <v>6</v>
      </c>
      <c r="D2010" s="4" t="s">
        <v>25</v>
      </c>
      <c r="E2010" s="5">
        <v>43019</v>
      </c>
      <c r="F2010" s="3" t="s">
        <v>316</v>
      </c>
      <c r="G2010" s="4" t="s">
        <v>86</v>
      </c>
      <c r="H2010" s="3" t="s">
        <v>174</v>
      </c>
      <c r="I2010" s="3" t="s">
        <v>299</v>
      </c>
      <c r="J2010" s="3" t="s">
        <v>132</v>
      </c>
      <c r="K2010" s="3" t="s">
        <v>132</v>
      </c>
      <c r="L2010" s="6" t="s">
        <v>299</v>
      </c>
      <c r="M2010" s="3" t="s">
        <v>317</v>
      </c>
      <c r="N2010" s="3" t="s">
        <v>318</v>
      </c>
      <c r="O2010" s="3" t="s">
        <v>301</v>
      </c>
      <c r="P2010" s="3" t="s">
        <v>63</v>
      </c>
      <c r="Q2010" s="3" t="s">
        <v>31</v>
      </c>
      <c r="X2010" s="32">
        <v>7</v>
      </c>
      <c r="Y2010" s="33"/>
      <c r="AA2010" s="3">
        <v>1679.16</v>
      </c>
      <c r="AC2010" s="3">
        <v>1679.16</v>
      </c>
    </row>
    <row r="2011" spans="1:30" x14ac:dyDescent="0.3">
      <c r="A2011" s="3" t="s">
        <v>6279</v>
      </c>
      <c r="B2011" s="4">
        <v>327</v>
      </c>
      <c r="C2011" s="4">
        <v>7</v>
      </c>
      <c r="D2011" s="4" t="s">
        <v>25</v>
      </c>
      <c r="E2011" s="5" t="s">
        <v>45</v>
      </c>
      <c r="F2011" s="3" t="s">
        <v>6280</v>
      </c>
      <c r="G2011" s="4" t="s">
        <v>86</v>
      </c>
      <c r="H2011" s="3" t="s">
        <v>131</v>
      </c>
      <c r="I2011" s="3" t="s">
        <v>88</v>
      </c>
      <c r="J2011" s="3" t="s">
        <v>132</v>
      </c>
      <c r="K2011" s="3" t="s">
        <v>132</v>
      </c>
      <c r="L2011" s="6" t="s">
        <v>88</v>
      </c>
      <c r="M2011" s="3" t="s">
        <v>133</v>
      </c>
      <c r="N2011" s="3" t="s">
        <v>6281</v>
      </c>
      <c r="O2011" s="3" t="s">
        <v>92</v>
      </c>
      <c r="P2011" s="3" t="s">
        <v>59</v>
      </c>
      <c r="Q2011" s="3" t="s">
        <v>60</v>
      </c>
      <c r="S2011" s="3">
        <v>3</v>
      </c>
      <c r="T2011" s="3">
        <v>-100</v>
      </c>
      <c r="V2011" s="3">
        <v>17</v>
      </c>
      <c r="W2011" s="3">
        <v>-100</v>
      </c>
      <c r="X2011" s="32">
        <v>4</v>
      </c>
      <c r="Y2011" s="33">
        <v>115</v>
      </c>
      <c r="Z2011" s="3">
        <v>-96.5</v>
      </c>
      <c r="AA2011" s="3">
        <v>1550.4</v>
      </c>
      <c r="AB2011" s="3">
        <v>41884.9</v>
      </c>
      <c r="AC2011" s="3">
        <v>1550.4</v>
      </c>
      <c r="AD2011" s="3">
        <v>44541.7</v>
      </c>
    </row>
    <row r="2012" spans="1:30" x14ac:dyDescent="0.3">
      <c r="A2012" s="3" t="s">
        <v>6282</v>
      </c>
      <c r="B2012" s="4">
        <v>36382</v>
      </c>
      <c r="C2012" s="4">
        <v>6</v>
      </c>
      <c r="D2012" s="4" t="s">
        <v>25</v>
      </c>
      <c r="E2012" s="5" t="s">
        <v>45</v>
      </c>
      <c r="F2012" s="3" t="s">
        <v>6283</v>
      </c>
      <c r="G2012" s="4" t="s">
        <v>86</v>
      </c>
      <c r="H2012" s="3" t="s">
        <v>252</v>
      </c>
      <c r="I2012" s="3" t="s">
        <v>252</v>
      </c>
      <c r="J2012" s="3" t="s">
        <v>132</v>
      </c>
      <c r="K2012" s="3" t="s">
        <v>132</v>
      </c>
      <c r="L2012" s="6" t="s">
        <v>252</v>
      </c>
      <c r="M2012" s="3" t="s">
        <v>154</v>
      </c>
      <c r="N2012" s="3" t="s">
        <v>6284</v>
      </c>
      <c r="O2012" s="3" t="s">
        <v>311</v>
      </c>
      <c r="P2012" s="3" t="s">
        <v>6285</v>
      </c>
      <c r="Q2012" s="3" t="s">
        <v>53</v>
      </c>
      <c r="S2012" s="3">
        <v>1</v>
      </c>
      <c r="T2012" s="3">
        <v>-100</v>
      </c>
      <c r="V2012" s="3">
        <v>5</v>
      </c>
      <c r="W2012" s="3">
        <v>-100</v>
      </c>
      <c r="X2012" s="32">
        <v>7</v>
      </c>
      <c r="Y2012" s="33">
        <v>37</v>
      </c>
      <c r="Z2012" s="3">
        <v>-81.099999999999994</v>
      </c>
      <c r="AA2012" s="3">
        <v>1227.24</v>
      </c>
      <c r="AB2012" s="3">
        <v>5926.68</v>
      </c>
      <c r="AC2012" s="3">
        <v>1227.24</v>
      </c>
      <c r="AD2012" s="3">
        <v>7373.88</v>
      </c>
    </row>
    <row r="2013" spans="1:30" x14ac:dyDescent="0.3">
      <c r="A2013" s="3" t="s">
        <v>697</v>
      </c>
      <c r="B2013" s="4">
        <v>100479</v>
      </c>
      <c r="C2013" s="4">
        <v>8</v>
      </c>
      <c r="D2013" s="4" t="s">
        <v>25</v>
      </c>
      <c r="E2013" s="5">
        <v>43265</v>
      </c>
      <c r="F2013" s="3" t="s">
        <v>698</v>
      </c>
      <c r="G2013" s="4" t="s">
        <v>86</v>
      </c>
      <c r="H2013" s="3" t="s">
        <v>252</v>
      </c>
      <c r="I2013" s="3" t="s">
        <v>252</v>
      </c>
      <c r="J2013" s="3" t="s">
        <v>132</v>
      </c>
      <c r="K2013" s="3" t="s">
        <v>132</v>
      </c>
      <c r="L2013" s="6" t="s">
        <v>252</v>
      </c>
      <c r="M2013" s="3" t="s">
        <v>154</v>
      </c>
      <c r="N2013" s="3" t="s">
        <v>699</v>
      </c>
      <c r="O2013" s="3" t="s">
        <v>311</v>
      </c>
      <c r="P2013" s="3" t="s">
        <v>397</v>
      </c>
      <c r="Q2013" s="3" t="s">
        <v>31</v>
      </c>
      <c r="R2013" s="3">
        <v>5</v>
      </c>
      <c r="U2013" s="3">
        <v>5</v>
      </c>
      <c r="X2013" s="32">
        <v>5</v>
      </c>
      <c r="Y2013" s="33"/>
      <c r="AA2013" s="3">
        <v>1153.2</v>
      </c>
      <c r="AC2013" s="3">
        <v>1153.2</v>
      </c>
    </row>
    <row r="2014" spans="1:30" x14ac:dyDescent="0.3">
      <c r="A2014" s="3" t="s">
        <v>651</v>
      </c>
      <c r="B2014" s="4">
        <v>36765</v>
      </c>
      <c r="C2014" s="4">
        <v>3</v>
      </c>
      <c r="D2014" s="4" t="s">
        <v>25</v>
      </c>
      <c r="E2014" s="5">
        <v>43200</v>
      </c>
      <c r="F2014" s="3" t="s">
        <v>652</v>
      </c>
      <c r="G2014" s="4" t="s">
        <v>86</v>
      </c>
      <c r="H2014" s="3" t="s">
        <v>252</v>
      </c>
      <c r="I2014" s="3" t="s">
        <v>252</v>
      </c>
      <c r="J2014" s="3" t="s">
        <v>89</v>
      </c>
      <c r="K2014" s="3" t="s">
        <v>89</v>
      </c>
      <c r="L2014" s="6" t="s">
        <v>252</v>
      </c>
      <c r="M2014" s="3" t="s">
        <v>154</v>
      </c>
      <c r="N2014" s="3" t="s">
        <v>653</v>
      </c>
      <c r="O2014" s="3" t="s">
        <v>311</v>
      </c>
      <c r="P2014" s="3" t="s">
        <v>397</v>
      </c>
      <c r="Q2014" s="3" t="s">
        <v>31</v>
      </c>
      <c r="R2014" s="3">
        <v>8</v>
      </c>
      <c r="U2014" s="3">
        <v>11</v>
      </c>
      <c r="X2014" s="32">
        <v>11</v>
      </c>
      <c r="Y2014" s="33"/>
      <c r="AA2014" s="3">
        <v>1121.04</v>
      </c>
      <c r="AC2014" s="3">
        <v>1121.04</v>
      </c>
    </row>
    <row r="2015" spans="1:30" x14ac:dyDescent="0.3">
      <c r="A2015" s="3" t="s">
        <v>621</v>
      </c>
      <c r="B2015" s="4">
        <v>36367</v>
      </c>
      <c r="C2015" s="4">
        <v>2</v>
      </c>
      <c r="D2015" s="4" t="s">
        <v>25</v>
      </c>
      <c r="E2015" s="5">
        <v>43139</v>
      </c>
      <c r="F2015" s="3" t="s">
        <v>622</v>
      </c>
      <c r="G2015" s="4" t="s">
        <v>86</v>
      </c>
      <c r="H2015" s="3" t="s">
        <v>252</v>
      </c>
      <c r="I2015" s="3" t="s">
        <v>252</v>
      </c>
      <c r="J2015" s="3" t="s">
        <v>104</v>
      </c>
      <c r="K2015" s="3" t="s">
        <v>104</v>
      </c>
      <c r="L2015" s="6" t="s">
        <v>252</v>
      </c>
      <c r="M2015" s="3" t="s">
        <v>154</v>
      </c>
      <c r="N2015" s="3" t="s">
        <v>623</v>
      </c>
      <c r="O2015" s="3" t="s">
        <v>311</v>
      </c>
      <c r="P2015" s="3" t="s">
        <v>213</v>
      </c>
      <c r="Q2015" s="3" t="s">
        <v>60</v>
      </c>
      <c r="R2015" s="3">
        <v>15</v>
      </c>
      <c r="U2015" s="3">
        <v>21</v>
      </c>
      <c r="X2015" s="32">
        <v>21</v>
      </c>
      <c r="Y2015" s="33"/>
      <c r="AA2015" s="3">
        <v>1073.28</v>
      </c>
      <c r="AC2015" s="3">
        <v>1073.28</v>
      </c>
    </row>
    <row r="2016" spans="1:30" x14ac:dyDescent="0.3">
      <c r="A2016" s="3" t="s">
        <v>484</v>
      </c>
      <c r="B2016" s="4">
        <v>43645</v>
      </c>
      <c r="C2016" s="4">
        <v>7</v>
      </c>
      <c r="D2016" s="4" t="s">
        <v>25</v>
      </c>
      <c r="E2016" s="5">
        <v>43270</v>
      </c>
      <c r="F2016" s="3" t="s">
        <v>485</v>
      </c>
      <c r="G2016" s="4" t="s">
        <v>86</v>
      </c>
      <c r="H2016" s="3" t="s">
        <v>299</v>
      </c>
      <c r="I2016" s="3" t="s">
        <v>299</v>
      </c>
      <c r="J2016" s="3" t="s">
        <v>89</v>
      </c>
      <c r="K2016" s="3" t="s">
        <v>89</v>
      </c>
      <c r="L2016" s="6" t="s">
        <v>299</v>
      </c>
      <c r="M2016" s="3" t="s">
        <v>184</v>
      </c>
      <c r="N2016" s="3" t="s">
        <v>486</v>
      </c>
      <c r="O2016" s="3" t="s">
        <v>301</v>
      </c>
      <c r="P2016" s="3" t="s">
        <v>397</v>
      </c>
      <c r="Q2016" s="3" t="s">
        <v>31</v>
      </c>
      <c r="R2016" s="3">
        <v>7</v>
      </c>
      <c r="U2016" s="3">
        <v>7</v>
      </c>
      <c r="X2016" s="32">
        <v>7</v>
      </c>
      <c r="Y2016" s="33"/>
      <c r="AA2016" s="3">
        <v>928.2</v>
      </c>
      <c r="AC2016" s="3">
        <v>928.2</v>
      </c>
    </row>
    <row r="2017" spans="1:30" x14ac:dyDescent="0.3">
      <c r="A2017" s="3" t="s">
        <v>6286</v>
      </c>
      <c r="B2017" s="4">
        <v>26888</v>
      </c>
      <c r="C2017" s="4">
        <v>4</v>
      </c>
      <c r="D2017" s="4" t="s">
        <v>25</v>
      </c>
      <c r="E2017" s="5">
        <v>42853</v>
      </c>
      <c r="F2017" s="3" t="s">
        <v>6287</v>
      </c>
      <c r="G2017" s="4" t="s">
        <v>86</v>
      </c>
      <c r="H2017" s="3" t="s">
        <v>812</v>
      </c>
      <c r="I2017" s="3" t="s">
        <v>175</v>
      </c>
      <c r="J2017" s="3" t="s">
        <v>132</v>
      </c>
      <c r="K2017" s="3" t="s">
        <v>132</v>
      </c>
      <c r="L2017" s="6" t="s">
        <v>175</v>
      </c>
      <c r="M2017" s="3" t="s">
        <v>176</v>
      </c>
      <c r="N2017" s="3" t="s">
        <v>6288</v>
      </c>
      <c r="O2017" s="3" t="s">
        <v>178</v>
      </c>
      <c r="P2017" s="3" t="s">
        <v>49</v>
      </c>
      <c r="Q2017" s="3" t="s">
        <v>50</v>
      </c>
      <c r="S2017" s="3">
        <v>45</v>
      </c>
      <c r="T2017" s="3">
        <v>-100</v>
      </c>
      <c r="V2017" s="3">
        <v>46</v>
      </c>
      <c r="W2017" s="3">
        <v>-100</v>
      </c>
      <c r="X2017" s="32">
        <v>3</v>
      </c>
      <c r="Y2017" s="33">
        <v>46</v>
      </c>
      <c r="Z2017" s="3">
        <v>-93.3</v>
      </c>
      <c r="AA2017" s="3">
        <v>754.43</v>
      </c>
      <c r="AB2017" s="3">
        <v>11255.28</v>
      </c>
      <c r="AC2017" s="3">
        <v>754.43</v>
      </c>
      <c r="AD2017" s="3">
        <v>11255.28</v>
      </c>
    </row>
    <row r="2018" spans="1:30" x14ac:dyDescent="0.3">
      <c r="A2018" s="3" t="s">
        <v>459</v>
      </c>
      <c r="B2018" s="4">
        <v>72360</v>
      </c>
      <c r="C2018" s="4">
        <v>6</v>
      </c>
      <c r="D2018" s="4" t="s">
        <v>25</v>
      </c>
      <c r="E2018" s="5">
        <v>43136</v>
      </c>
      <c r="F2018" s="3" t="s">
        <v>460</v>
      </c>
      <c r="G2018" s="4" t="s">
        <v>86</v>
      </c>
      <c r="H2018" s="3" t="s">
        <v>299</v>
      </c>
      <c r="I2018" s="3" t="s">
        <v>299</v>
      </c>
      <c r="J2018" s="3" t="s">
        <v>104</v>
      </c>
      <c r="K2018" s="3" t="s">
        <v>104</v>
      </c>
      <c r="L2018" s="6" t="s">
        <v>299</v>
      </c>
      <c r="M2018" s="3" t="s">
        <v>184</v>
      </c>
      <c r="N2018" s="3" t="s">
        <v>461</v>
      </c>
      <c r="O2018" s="3" t="s">
        <v>92</v>
      </c>
      <c r="P2018" s="3" t="s">
        <v>194</v>
      </c>
      <c r="Q2018" s="3" t="s">
        <v>31</v>
      </c>
      <c r="R2018" s="3">
        <v>2</v>
      </c>
      <c r="S2018" s="3">
        <v>117</v>
      </c>
      <c r="T2018" s="3">
        <v>-98</v>
      </c>
      <c r="U2018" s="3">
        <v>8</v>
      </c>
      <c r="V2018" s="3">
        <v>117</v>
      </c>
      <c r="W2018" s="3">
        <v>-93.3</v>
      </c>
      <c r="X2018" s="32">
        <v>11</v>
      </c>
      <c r="Y2018" s="33">
        <v>117</v>
      </c>
      <c r="Z2018" s="3">
        <v>-90.3</v>
      </c>
      <c r="AA2018" s="3">
        <v>646.62</v>
      </c>
      <c r="AB2018" s="3">
        <v>7434</v>
      </c>
      <c r="AC2018" s="3">
        <v>718.62</v>
      </c>
      <c r="AD2018" s="3">
        <v>7434</v>
      </c>
    </row>
    <row r="2019" spans="1:30" x14ac:dyDescent="0.3">
      <c r="A2019" s="3" t="s">
        <v>729</v>
      </c>
      <c r="B2019" s="4">
        <v>100499</v>
      </c>
      <c r="C2019" s="4">
        <v>3</v>
      </c>
      <c r="D2019" s="4" t="s">
        <v>25</v>
      </c>
      <c r="E2019" s="5">
        <v>43266</v>
      </c>
      <c r="F2019" s="3" t="s">
        <v>730</v>
      </c>
      <c r="G2019" s="4" t="s">
        <v>86</v>
      </c>
      <c r="H2019" s="3" t="s">
        <v>731</v>
      </c>
      <c r="I2019" s="3" t="s">
        <v>175</v>
      </c>
      <c r="J2019" s="3" t="s">
        <v>146</v>
      </c>
      <c r="K2019" s="3" t="s">
        <v>146</v>
      </c>
      <c r="L2019" s="6" t="s">
        <v>175</v>
      </c>
      <c r="M2019" s="3" t="s">
        <v>176</v>
      </c>
      <c r="N2019" s="3" t="s">
        <v>732</v>
      </c>
      <c r="O2019" s="3" t="s">
        <v>178</v>
      </c>
      <c r="P2019" s="3" t="s">
        <v>397</v>
      </c>
      <c r="Q2019" s="3" t="s">
        <v>31</v>
      </c>
      <c r="R2019" s="3">
        <v>2</v>
      </c>
      <c r="U2019" s="3">
        <v>2</v>
      </c>
      <c r="X2019" s="32">
        <v>2</v>
      </c>
      <c r="Y2019" s="33"/>
      <c r="AA2019" s="3">
        <v>388.8</v>
      </c>
      <c r="AC2019" s="3">
        <v>388.8</v>
      </c>
    </row>
    <row r="2020" spans="1:30" x14ac:dyDescent="0.3">
      <c r="A2020" s="3" t="s">
        <v>6289</v>
      </c>
      <c r="B2020" s="4">
        <v>63766</v>
      </c>
      <c r="C2020" s="4">
        <v>3</v>
      </c>
      <c r="D2020" s="4" t="s">
        <v>25</v>
      </c>
      <c r="E2020" s="5" t="s">
        <v>45</v>
      </c>
      <c r="F2020" s="3" t="s">
        <v>6290</v>
      </c>
      <c r="G2020" s="4" t="s">
        <v>86</v>
      </c>
      <c r="H2020" s="3" t="s">
        <v>54</v>
      </c>
      <c r="I2020" s="3" t="s">
        <v>116</v>
      </c>
      <c r="J2020" s="3" t="s">
        <v>116</v>
      </c>
      <c r="K2020" s="3" t="s">
        <v>104</v>
      </c>
      <c r="L2020" s="6" t="s">
        <v>116</v>
      </c>
      <c r="M2020" s="3" t="s">
        <v>122</v>
      </c>
      <c r="N2020" s="3" t="s">
        <v>6291</v>
      </c>
      <c r="O2020" s="3" t="s">
        <v>119</v>
      </c>
      <c r="P2020" s="3" t="s">
        <v>421</v>
      </c>
      <c r="Q2020" s="3" t="s">
        <v>27</v>
      </c>
      <c r="U2020" s="3">
        <v>2</v>
      </c>
      <c r="X2020" s="32">
        <v>2</v>
      </c>
      <c r="Y2020" s="33"/>
      <c r="AA2020" s="3">
        <v>205.44</v>
      </c>
      <c r="AC2020" s="3">
        <v>205.44</v>
      </c>
    </row>
    <row r="2021" spans="1:30" x14ac:dyDescent="0.3">
      <c r="A2021" s="3" t="s">
        <v>434</v>
      </c>
      <c r="B2021" s="4">
        <v>67708</v>
      </c>
      <c r="C2021" s="4">
        <v>3</v>
      </c>
      <c r="D2021" s="4" t="s">
        <v>25</v>
      </c>
      <c r="E2021" s="5">
        <v>43265</v>
      </c>
      <c r="F2021" s="3" t="s">
        <v>435</v>
      </c>
      <c r="G2021" s="4" t="s">
        <v>86</v>
      </c>
      <c r="H2021" s="3" t="s">
        <v>54</v>
      </c>
      <c r="I2021" s="3" t="s">
        <v>191</v>
      </c>
      <c r="J2021" s="3" t="s">
        <v>89</v>
      </c>
      <c r="K2021" s="3" t="s">
        <v>89</v>
      </c>
      <c r="L2021" s="6" t="s">
        <v>191</v>
      </c>
      <c r="M2021" s="3" t="s">
        <v>211</v>
      </c>
      <c r="N2021" s="3" t="s">
        <v>436</v>
      </c>
      <c r="O2021" s="3" t="s">
        <v>92</v>
      </c>
      <c r="P2021" s="3" t="s">
        <v>213</v>
      </c>
      <c r="Q2021" s="3" t="s">
        <v>60</v>
      </c>
      <c r="S2021" s="3">
        <v>1</v>
      </c>
      <c r="T2021" s="3">
        <v>-100</v>
      </c>
      <c r="V2021" s="3">
        <v>2</v>
      </c>
      <c r="W2021" s="3">
        <v>-100</v>
      </c>
      <c r="X2021" s="32">
        <v>4</v>
      </c>
      <c r="Y2021" s="33">
        <v>2</v>
      </c>
      <c r="Z2021" s="3">
        <v>58.3</v>
      </c>
      <c r="AA2021" s="3">
        <v>167.01</v>
      </c>
      <c r="AB2021" s="3">
        <v>105.48</v>
      </c>
      <c r="AC2021" s="3">
        <v>167.01</v>
      </c>
      <c r="AD2021" s="3">
        <v>105.48</v>
      </c>
    </row>
    <row r="2022" spans="1:30" x14ac:dyDescent="0.3">
      <c r="A2022" s="3" t="s">
        <v>6292</v>
      </c>
      <c r="B2022" s="4">
        <v>40925</v>
      </c>
      <c r="C2022" s="4">
        <v>1</v>
      </c>
      <c r="D2022" s="4" t="s">
        <v>25</v>
      </c>
      <c r="E2022" s="5">
        <v>42767</v>
      </c>
      <c r="F2022" s="3" t="s">
        <v>6293</v>
      </c>
      <c r="G2022" s="4" t="s">
        <v>86</v>
      </c>
      <c r="H2022" s="3" t="s">
        <v>252</v>
      </c>
      <c r="I2022" s="3" t="s">
        <v>252</v>
      </c>
      <c r="J2022" s="3" t="s">
        <v>132</v>
      </c>
      <c r="K2022" s="3" t="s">
        <v>132</v>
      </c>
      <c r="L2022" s="6" t="s">
        <v>252</v>
      </c>
      <c r="M2022" s="3" t="s">
        <v>184</v>
      </c>
      <c r="N2022" s="3" t="s">
        <v>6294</v>
      </c>
      <c r="O2022" s="3" t="s">
        <v>92</v>
      </c>
      <c r="P2022" s="3" t="s">
        <v>44</v>
      </c>
      <c r="Q2022" s="3" t="s">
        <v>31</v>
      </c>
      <c r="V2022" s="3">
        <v>23</v>
      </c>
      <c r="W2022" s="3">
        <v>-100</v>
      </c>
      <c r="X2022" s="32">
        <v>1</v>
      </c>
      <c r="Y2022" s="33">
        <v>175</v>
      </c>
      <c r="Z2022" s="3">
        <v>-99.7</v>
      </c>
      <c r="AA2022" s="3">
        <v>153.66</v>
      </c>
      <c r="AB2022" s="3">
        <v>53781</v>
      </c>
      <c r="AC2022" s="3">
        <v>153.66</v>
      </c>
      <c r="AD2022" s="3">
        <v>53781</v>
      </c>
    </row>
    <row r="2023" spans="1:30" x14ac:dyDescent="0.3">
      <c r="A2023" s="3" t="s">
        <v>703</v>
      </c>
      <c r="B2023" s="4">
        <v>167</v>
      </c>
      <c r="C2023" s="4">
        <v>0</v>
      </c>
      <c r="D2023" s="4" t="s">
        <v>25</v>
      </c>
      <c r="E2023" s="5">
        <v>43272</v>
      </c>
      <c r="F2023" s="3" t="s">
        <v>704</v>
      </c>
      <c r="G2023" s="4" t="s">
        <v>86</v>
      </c>
      <c r="H2023" s="3" t="s">
        <v>252</v>
      </c>
      <c r="I2023" s="3" t="s">
        <v>252</v>
      </c>
      <c r="J2023" s="3" t="s">
        <v>104</v>
      </c>
      <c r="K2023" s="3" t="s">
        <v>104</v>
      </c>
      <c r="L2023" s="6" t="s">
        <v>252</v>
      </c>
      <c r="M2023" s="3" t="s">
        <v>154</v>
      </c>
      <c r="N2023" s="3" t="s">
        <v>705</v>
      </c>
      <c r="O2023" s="3" t="s">
        <v>311</v>
      </c>
      <c r="P2023" s="3" t="s">
        <v>194</v>
      </c>
      <c r="Q2023" s="3" t="s">
        <v>60</v>
      </c>
      <c r="V2023" s="3">
        <v>258</v>
      </c>
      <c r="W2023" s="3">
        <v>-100</v>
      </c>
      <c r="X2023" s="32"/>
      <c r="Y2023" s="33">
        <v>1111</v>
      </c>
      <c r="Z2023" s="3">
        <v>-100</v>
      </c>
      <c r="AB2023" s="3">
        <v>71264.460000000006</v>
      </c>
      <c r="AD2023" s="3">
        <v>71264.460000000006</v>
      </c>
    </row>
  </sheetData>
  <autoFilter ref="A1:AD1" xr:uid="{00000000-0009-0000-0000-000000000000}">
    <sortState xmlns:xlrd2="http://schemas.microsoft.com/office/spreadsheetml/2017/richdata2" ref="A2:AD2023">
      <sortCondition descending="1" ref="AA1"/>
    </sortState>
  </autoFilter>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0" tint="-0.499984740745262"/>
  </sheetPr>
  <dimension ref="A1:AE2142"/>
  <sheetViews>
    <sheetView showGridLines="0" zoomScale="80" zoomScaleNormal="80" workbookViewId="0">
      <pane ySplit="1" topLeftCell="A2" activePane="bottomLeft" state="frozen"/>
      <selection pane="bottomLeft" activeCell="A2" sqref="A2:AE2142"/>
    </sheetView>
  </sheetViews>
  <sheetFormatPr defaultColWidth="9.109375" defaultRowHeight="13.8" x14ac:dyDescent="0.3"/>
  <cols>
    <col min="1" max="1" width="9.109375" style="3"/>
    <col min="2" max="2" width="13.5546875" style="4" bestFit="1" customWidth="1"/>
    <col min="3" max="3" width="11.44140625" style="4" customWidth="1"/>
    <col min="4" max="4" width="10.6640625" style="4" customWidth="1"/>
    <col min="5" max="5" width="11.6640625" style="5" bestFit="1" customWidth="1"/>
    <col min="6" max="6" width="36.109375" style="3" customWidth="1"/>
    <col min="7" max="7" width="9.5546875" style="4" customWidth="1"/>
    <col min="8" max="8" width="15.5546875" style="3" customWidth="1"/>
    <col min="9" max="9" width="28.109375" style="3" customWidth="1"/>
    <col min="10" max="10" width="16.5546875" style="3" customWidth="1"/>
    <col min="11" max="11" width="21" style="3" bestFit="1" customWidth="1"/>
    <col min="12" max="12" width="18.33203125" style="6" customWidth="1"/>
    <col min="13" max="13" width="14.33203125" style="3" customWidth="1"/>
    <col min="14" max="14" width="30.44140625" style="3" customWidth="1"/>
    <col min="15" max="23" width="9.109375" style="3"/>
    <col min="24" max="24" width="17.44140625" style="16" customWidth="1"/>
    <col min="25" max="25" width="17.44140625" style="7" customWidth="1"/>
    <col min="26" max="26" width="9.109375" style="3"/>
    <col min="27" max="27" width="11.109375" style="3" customWidth="1"/>
    <col min="28" max="28" width="9.109375" style="3"/>
    <col min="29" max="29" width="11.109375" style="3" customWidth="1"/>
    <col min="30" max="16384" width="9.109375" style="3"/>
  </cols>
  <sheetData>
    <row r="1" spans="1:31" s="2" customFormat="1" ht="63.75" customHeight="1" x14ac:dyDescent="0.25">
      <c r="A1" s="41" t="s">
        <v>3</v>
      </c>
      <c r="B1" s="41" t="s">
        <v>4</v>
      </c>
      <c r="C1" s="42" t="s">
        <v>80</v>
      </c>
      <c r="D1" s="41" t="s">
        <v>5</v>
      </c>
      <c r="E1" s="43" t="s">
        <v>6</v>
      </c>
      <c r="F1" s="41" t="s">
        <v>9</v>
      </c>
      <c r="G1" s="44" t="s">
        <v>8</v>
      </c>
      <c r="H1" s="44" t="s">
        <v>10</v>
      </c>
      <c r="I1" s="41" t="s">
        <v>0</v>
      </c>
      <c r="J1" s="60" t="s">
        <v>11</v>
      </c>
      <c r="K1" s="60" t="s">
        <v>6295</v>
      </c>
      <c r="L1" s="60" t="s">
        <v>6296</v>
      </c>
      <c r="M1" s="60" t="s">
        <v>6297</v>
      </c>
      <c r="N1" s="60" t="s">
        <v>7</v>
      </c>
      <c r="O1" s="61" t="s">
        <v>83</v>
      </c>
      <c r="P1" s="41" t="s">
        <v>12</v>
      </c>
      <c r="Q1" s="41" t="s">
        <v>13</v>
      </c>
      <c r="R1" s="41" t="s">
        <v>14</v>
      </c>
      <c r="S1" s="41" t="s">
        <v>15</v>
      </c>
      <c r="T1" s="41" t="s">
        <v>16</v>
      </c>
      <c r="U1" s="41" t="s">
        <v>17</v>
      </c>
      <c r="V1" s="41" t="s">
        <v>18</v>
      </c>
      <c r="W1" s="41" t="s">
        <v>19</v>
      </c>
      <c r="X1" s="46" t="s">
        <v>20</v>
      </c>
      <c r="Y1" s="41" t="s">
        <v>21</v>
      </c>
      <c r="Z1" s="41" t="s">
        <v>22</v>
      </c>
      <c r="AA1" s="47" t="s">
        <v>23</v>
      </c>
      <c r="AB1" s="47" t="s">
        <v>24</v>
      </c>
      <c r="AC1" s="62" t="s">
        <v>81</v>
      </c>
      <c r="AD1" s="62" t="s">
        <v>82</v>
      </c>
    </row>
    <row r="2" spans="1:31" x14ac:dyDescent="0.3">
      <c r="A2" s="3" t="s">
        <v>2455</v>
      </c>
      <c r="B2" s="4">
        <v>43428</v>
      </c>
      <c r="C2" s="4">
        <v>133</v>
      </c>
      <c r="D2" s="4" t="s">
        <v>25</v>
      </c>
      <c r="E2" s="5" t="s">
        <v>6313</v>
      </c>
      <c r="G2" s="4" t="s">
        <v>6314</v>
      </c>
      <c r="H2" s="3" t="s">
        <v>6315</v>
      </c>
      <c r="I2" s="3" t="s">
        <v>299</v>
      </c>
      <c r="J2" s="3" t="s">
        <v>299</v>
      </c>
      <c r="K2" s="3" t="s">
        <v>89</v>
      </c>
      <c r="L2" s="6" t="s">
        <v>89</v>
      </c>
      <c r="M2" s="3" t="s">
        <v>299</v>
      </c>
      <c r="N2" s="3" t="s">
        <v>445</v>
      </c>
      <c r="O2" s="3" t="s">
        <v>6316</v>
      </c>
      <c r="P2" s="3" t="s">
        <v>299</v>
      </c>
      <c r="Q2" s="3" t="s">
        <v>2213</v>
      </c>
      <c r="R2" s="3" t="s">
        <v>60</v>
      </c>
      <c r="S2" s="3">
        <v>15</v>
      </c>
      <c r="T2" s="3">
        <v>35</v>
      </c>
      <c r="U2" s="3">
        <v>-1.31</v>
      </c>
      <c r="V2" s="3">
        <v>44.73</v>
      </c>
      <c r="W2" s="3">
        <v>64.75</v>
      </c>
      <c r="X2" s="32">
        <v>-0.45</v>
      </c>
      <c r="Y2" s="33">
        <v>198.16</v>
      </c>
      <c r="Z2" s="3">
        <v>333.89</v>
      </c>
      <c r="AA2" s="3">
        <v>-0.68</v>
      </c>
      <c r="AB2" s="3">
        <v>18620.96</v>
      </c>
      <c r="AC2" s="3">
        <v>26537.31</v>
      </c>
      <c r="AD2" s="3">
        <v>18620.96</v>
      </c>
      <c r="AE2" s="3">
        <v>29927.31</v>
      </c>
    </row>
    <row r="3" spans="1:31" x14ac:dyDescent="0.3">
      <c r="A3" s="3" t="s">
        <v>2386</v>
      </c>
      <c r="B3" s="4">
        <v>43451</v>
      </c>
      <c r="C3" s="4">
        <v>188</v>
      </c>
      <c r="D3" s="4" t="s">
        <v>25</v>
      </c>
      <c r="E3" s="5" t="s">
        <v>6313</v>
      </c>
      <c r="G3" s="4" t="s">
        <v>6317</v>
      </c>
      <c r="H3" s="3" t="s">
        <v>6315</v>
      </c>
      <c r="I3" s="3" t="s">
        <v>299</v>
      </c>
      <c r="J3" s="3" t="s">
        <v>299</v>
      </c>
      <c r="K3" s="3" t="s">
        <v>89</v>
      </c>
      <c r="L3" s="6" t="s">
        <v>89</v>
      </c>
      <c r="M3" s="3" t="s">
        <v>299</v>
      </c>
      <c r="N3" s="3" t="s">
        <v>184</v>
      </c>
      <c r="O3" s="3" t="s">
        <v>6318</v>
      </c>
      <c r="P3" s="3" t="s">
        <v>299</v>
      </c>
      <c r="Q3" s="3" t="s">
        <v>2213</v>
      </c>
      <c r="R3" s="3" t="s">
        <v>60</v>
      </c>
      <c r="S3" s="3">
        <v>22</v>
      </c>
      <c r="T3" s="3">
        <v>58.5</v>
      </c>
      <c r="U3" s="3">
        <v>-1.66</v>
      </c>
      <c r="V3" s="3">
        <v>43.25</v>
      </c>
      <c r="W3" s="3">
        <v>100.5</v>
      </c>
      <c r="X3" s="32">
        <v>-1.32</v>
      </c>
      <c r="Y3" s="33">
        <v>204.5</v>
      </c>
      <c r="Z3" s="3">
        <v>278.58</v>
      </c>
      <c r="AA3" s="3">
        <v>-0.36</v>
      </c>
      <c r="AB3" s="3">
        <v>26165.759999999998</v>
      </c>
      <c r="AC3" s="3">
        <v>34800.629999999997</v>
      </c>
      <c r="AD3" s="3">
        <v>26165.759999999998</v>
      </c>
      <c r="AE3" s="3">
        <v>34800.629999999997</v>
      </c>
    </row>
    <row r="4" spans="1:31" x14ac:dyDescent="0.3">
      <c r="A4" s="3" t="s">
        <v>2971</v>
      </c>
      <c r="B4" s="4">
        <v>48099</v>
      </c>
      <c r="C4" s="4">
        <v>938</v>
      </c>
      <c r="D4" s="4" t="s">
        <v>25</v>
      </c>
      <c r="E4" s="5" t="s">
        <v>6313</v>
      </c>
      <c r="G4" s="4" t="s">
        <v>6319</v>
      </c>
      <c r="H4" s="3" t="s">
        <v>6315</v>
      </c>
      <c r="I4" s="3" t="s">
        <v>131</v>
      </c>
      <c r="J4" s="3" t="s">
        <v>88</v>
      </c>
      <c r="K4" s="3" t="s">
        <v>132</v>
      </c>
      <c r="L4" s="6" t="s">
        <v>6320</v>
      </c>
      <c r="M4" s="3" t="s">
        <v>88</v>
      </c>
      <c r="N4" s="3" t="s">
        <v>133</v>
      </c>
      <c r="O4" s="3" t="s">
        <v>6321</v>
      </c>
      <c r="P4" s="3" t="s">
        <v>87</v>
      </c>
      <c r="Q4" s="3" t="s">
        <v>42</v>
      </c>
      <c r="R4" s="3" t="s">
        <v>31</v>
      </c>
      <c r="S4" s="3">
        <v>244</v>
      </c>
      <c r="T4" s="3">
        <v>53.33</v>
      </c>
      <c r="U4" s="3">
        <v>0.78</v>
      </c>
      <c r="V4" s="3">
        <v>729.53</v>
      </c>
      <c r="W4" s="3">
        <v>697.03</v>
      </c>
      <c r="X4" s="32">
        <v>0.04</v>
      </c>
      <c r="Y4" s="33">
        <v>3431.05</v>
      </c>
      <c r="Z4" s="3">
        <v>4556.79</v>
      </c>
      <c r="AA4" s="3">
        <v>-0.33</v>
      </c>
      <c r="AB4" s="3">
        <v>1713884.4</v>
      </c>
      <c r="AC4" s="3">
        <v>2275016.2799999998</v>
      </c>
      <c r="AD4" s="3">
        <v>1713884.4</v>
      </c>
      <c r="AE4" s="3">
        <v>2275016.2799999998</v>
      </c>
    </row>
    <row r="5" spans="1:31" x14ac:dyDescent="0.3">
      <c r="A5" s="3" t="s">
        <v>3379</v>
      </c>
      <c r="B5" s="4">
        <v>48101</v>
      </c>
      <c r="C5" s="4">
        <v>523</v>
      </c>
      <c r="D5" s="4" t="s">
        <v>25</v>
      </c>
      <c r="E5" s="5" t="s">
        <v>6313</v>
      </c>
      <c r="G5" s="4" t="s">
        <v>6322</v>
      </c>
      <c r="H5" s="3" t="s">
        <v>6315</v>
      </c>
      <c r="I5" s="3" t="s">
        <v>131</v>
      </c>
      <c r="J5" s="3" t="s">
        <v>88</v>
      </c>
      <c r="K5" s="3" t="s">
        <v>132</v>
      </c>
      <c r="L5" s="6" t="s">
        <v>6320</v>
      </c>
      <c r="M5" s="3" t="s">
        <v>88</v>
      </c>
      <c r="N5" s="3" t="s">
        <v>133</v>
      </c>
      <c r="O5" s="3" t="s">
        <v>6323</v>
      </c>
      <c r="P5" s="3" t="s">
        <v>87</v>
      </c>
      <c r="Q5" s="3" t="s">
        <v>42</v>
      </c>
      <c r="R5" s="3" t="s">
        <v>31</v>
      </c>
      <c r="S5" s="3">
        <v>21</v>
      </c>
      <c r="T5" s="3">
        <v>23.34</v>
      </c>
      <c r="U5" s="3">
        <v>-0.13</v>
      </c>
      <c r="V5" s="3">
        <v>79.37</v>
      </c>
      <c r="W5" s="3">
        <v>68.7</v>
      </c>
      <c r="X5" s="32">
        <v>0.13</v>
      </c>
      <c r="Y5" s="33">
        <v>288.10000000000002</v>
      </c>
      <c r="Z5" s="3">
        <v>370.8</v>
      </c>
      <c r="AA5" s="3">
        <v>-0.28999999999999998</v>
      </c>
      <c r="AB5" s="3">
        <v>191808</v>
      </c>
      <c r="AC5" s="3">
        <v>247488.8</v>
      </c>
      <c r="AD5" s="3">
        <v>191808</v>
      </c>
      <c r="AE5" s="3">
        <v>247488.8</v>
      </c>
    </row>
    <row r="6" spans="1:31" x14ac:dyDescent="0.3">
      <c r="A6" s="3" t="s">
        <v>3204</v>
      </c>
      <c r="B6" s="4">
        <v>48102</v>
      </c>
      <c r="C6" s="4">
        <v>511</v>
      </c>
      <c r="D6" s="4" t="s">
        <v>25</v>
      </c>
      <c r="E6" s="5" t="s">
        <v>6313</v>
      </c>
      <c r="G6" s="4" t="s">
        <v>6324</v>
      </c>
      <c r="H6" s="3" t="s">
        <v>6315</v>
      </c>
      <c r="I6" s="3" t="s">
        <v>131</v>
      </c>
      <c r="J6" s="3" t="s">
        <v>88</v>
      </c>
      <c r="K6" s="3" t="s">
        <v>132</v>
      </c>
      <c r="L6" s="6" t="s">
        <v>6320</v>
      </c>
      <c r="M6" s="3" t="s">
        <v>88</v>
      </c>
      <c r="N6" s="3" t="s">
        <v>133</v>
      </c>
      <c r="O6" s="3" t="s">
        <v>6325</v>
      </c>
      <c r="P6" s="3" t="s">
        <v>87</v>
      </c>
      <c r="Q6" s="3" t="s">
        <v>42</v>
      </c>
      <c r="R6" s="3" t="s">
        <v>31</v>
      </c>
      <c r="S6" s="3">
        <v>35</v>
      </c>
      <c r="T6" s="3">
        <v>33.07</v>
      </c>
      <c r="U6" s="3">
        <v>0.06</v>
      </c>
      <c r="V6" s="3">
        <v>94.95</v>
      </c>
      <c r="W6" s="3">
        <v>109.88</v>
      </c>
      <c r="X6" s="32">
        <v>-0.16</v>
      </c>
      <c r="Y6" s="33">
        <v>495.03</v>
      </c>
      <c r="Z6" s="3">
        <v>747.09</v>
      </c>
      <c r="AA6" s="3">
        <v>-0.51</v>
      </c>
      <c r="AB6" s="3">
        <v>280188.05</v>
      </c>
      <c r="AC6" s="3">
        <v>422196.36</v>
      </c>
      <c r="AD6" s="3">
        <v>280188.05</v>
      </c>
      <c r="AE6" s="3">
        <v>422196.36</v>
      </c>
    </row>
    <row r="7" spans="1:31" x14ac:dyDescent="0.3">
      <c r="A7" s="3" t="s">
        <v>2956</v>
      </c>
      <c r="B7" s="4">
        <v>48105</v>
      </c>
      <c r="C7" s="4">
        <v>1036</v>
      </c>
      <c r="D7" s="4" t="s">
        <v>25</v>
      </c>
      <c r="E7" s="5" t="s">
        <v>6313</v>
      </c>
      <c r="G7" s="4" t="s">
        <v>6326</v>
      </c>
      <c r="H7" s="3" t="s">
        <v>6315</v>
      </c>
      <c r="I7" s="3" t="s">
        <v>131</v>
      </c>
      <c r="J7" s="3" t="s">
        <v>88</v>
      </c>
      <c r="K7" s="3" t="s">
        <v>132</v>
      </c>
      <c r="L7" s="6" t="s">
        <v>6320</v>
      </c>
      <c r="M7" s="3" t="s">
        <v>88</v>
      </c>
      <c r="N7" s="3" t="s">
        <v>133</v>
      </c>
      <c r="O7" s="3" t="s">
        <v>6327</v>
      </c>
      <c r="P7" s="3" t="s">
        <v>87</v>
      </c>
      <c r="Q7" s="3" t="s">
        <v>42</v>
      </c>
      <c r="R7" s="3" t="s">
        <v>31</v>
      </c>
      <c r="S7" s="3">
        <v>519</v>
      </c>
      <c r="T7" s="3">
        <v>364.46</v>
      </c>
      <c r="U7" s="3">
        <v>0.3</v>
      </c>
      <c r="V7" s="3">
        <v>1322.67</v>
      </c>
      <c r="W7" s="3">
        <v>5332.75</v>
      </c>
      <c r="X7" s="32">
        <v>-3.03</v>
      </c>
      <c r="Y7" s="33">
        <v>11978.25</v>
      </c>
      <c r="Z7" s="3">
        <v>15629.54</v>
      </c>
      <c r="AA7" s="3">
        <v>-0.3</v>
      </c>
      <c r="AB7" s="3">
        <v>4399185.6100000003</v>
      </c>
      <c r="AC7" s="3">
        <v>6462987.1299999999</v>
      </c>
      <c r="AD7" s="3">
        <v>4700969.0199999996</v>
      </c>
      <c r="AE7" s="3">
        <v>6647866.9299999997</v>
      </c>
    </row>
    <row r="8" spans="1:31" x14ac:dyDescent="0.3">
      <c r="A8" s="3" t="s">
        <v>2959</v>
      </c>
      <c r="B8" s="4">
        <v>48106</v>
      </c>
      <c r="C8" s="4">
        <v>1182</v>
      </c>
      <c r="D8" s="4" t="s">
        <v>25</v>
      </c>
      <c r="E8" s="5" t="s">
        <v>6313</v>
      </c>
      <c r="G8" s="4" t="s">
        <v>6328</v>
      </c>
      <c r="H8" s="3" t="s">
        <v>6315</v>
      </c>
      <c r="I8" s="3" t="s">
        <v>131</v>
      </c>
      <c r="J8" s="3" t="s">
        <v>88</v>
      </c>
      <c r="K8" s="3" t="s">
        <v>132</v>
      </c>
      <c r="L8" s="6" t="s">
        <v>6320</v>
      </c>
      <c r="M8" s="3" t="s">
        <v>88</v>
      </c>
      <c r="N8" s="3" t="s">
        <v>133</v>
      </c>
      <c r="O8" s="3" t="s">
        <v>6329</v>
      </c>
      <c r="P8" s="3" t="s">
        <v>87</v>
      </c>
      <c r="Q8" s="3" t="s">
        <v>42</v>
      </c>
      <c r="R8" s="3" t="s">
        <v>31</v>
      </c>
      <c r="S8" s="3">
        <v>808</v>
      </c>
      <c r="T8" s="3">
        <v>1005.58</v>
      </c>
      <c r="U8" s="3">
        <v>-0.24</v>
      </c>
      <c r="V8" s="3">
        <v>6731.5</v>
      </c>
      <c r="W8" s="3">
        <v>6539</v>
      </c>
      <c r="X8" s="32">
        <v>0.03</v>
      </c>
      <c r="Y8" s="33">
        <v>21287.59</v>
      </c>
      <c r="Z8" s="3">
        <v>20187.419999999998</v>
      </c>
      <c r="AA8" s="3">
        <v>0.05</v>
      </c>
      <c r="AB8" s="3">
        <v>7459009.5</v>
      </c>
      <c r="AC8" s="3">
        <v>7877195.21</v>
      </c>
      <c r="AD8" s="3">
        <v>7596407.5199999996</v>
      </c>
      <c r="AE8" s="3">
        <v>8053683.5499999998</v>
      </c>
    </row>
    <row r="9" spans="1:31" x14ac:dyDescent="0.3">
      <c r="A9" s="3" t="s">
        <v>2990</v>
      </c>
      <c r="B9" s="4">
        <v>48107</v>
      </c>
      <c r="C9" s="4">
        <v>889</v>
      </c>
      <c r="D9" s="4" t="s">
        <v>25</v>
      </c>
      <c r="E9" s="5" t="s">
        <v>6313</v>
      </c>
      <c r="G9" s="4" t="s">
        <v>6330</v>
      </c>
      <c r="H9" s="3" t="s">
        <v>6315</v>
      </c>
      <c r="I9" s="3" t="s">
        <v>131</v>
      </c>
      <c r="J9" s="3" t="s">
        <v>88</v>
      </c>
      <c r="K9" s="3" t="s">
        <v>132</v>
      </c>
      <c r="L9" s="6" t="s">
        <v>6320</v>
      </c>
      <c r="M9" s="3" t="s">
        <v>88</v>
      </c>
      <c r="N9" s="3" t="s">
        <v>133</v>
      </c>
      <c r="O9" s="3" t="s">
        <v>6331</v>
      </c>
      <c r="P9" s="3" t="s">
        <v>87</v>
      </c>
      <c r="Q9" s="3" t="s">
        <v>42</v>
      </c>
      <c r="R9" s="3" t="s">
        <v>31</v>
      </c>
      <c r="S9" s="3">
        <v>391</v>
      </c>
      <c r="T9" s="3">
        <v>334.77</v>
      </c>
      <c r="U9" s="3">
        <v>0.14000000000000001</v>
      </c>
      <c r="V9" s="3">
        <v>1120.81</v>
      </c>
      <c r="W9" s="3">
        <v>929.62</v>
      </c>
      <c r="X9" s="32">
        <v>0.17</v>
      </c>
      <c r="Y9" s="33">
        <v>5276.85</v>
      </c>
      <c r="Z9" s="3">
        <v>6284.86</v>
      </c>
      <c r="AA9" s="3">
        <v>-0.19</v>
      </c>
      <c r="AB9" s="3">
        <v>2004721.74</v>
      </c>
      <c r="AC9" s="3">
        <v>2381650.38</v>
      </c>
      <c r="AD9" s="3">
        <v>2004721.74</v>
      </c>
      <c r="AE9" s="3">
        <v>2381650.38</v>
      </c>
    </row>
    <row r="10" spans="1:31" x14ac:dyDescent="0.3">
      <c r="A10" s="3" t="s">
        <v>3029</v>
      </c>
      <c r="B10" s="4">
        <v>48108</v>
      </c>
      <c r="C10" s="4">
        <v>675</v>
      </c>
      <c r="D10" s="4" t="s">
        <v>25</v>
      </c>
      <c r="E10" s="5" t="s">
        <v>6313</v>
      </c>
      <c r="G10" s="4" t="s">
        <v>6332</v>
      </c>
      <c r="H10" s="3" t="s">
        <v>6315</v>
      </c>
      <c r="I10" s="3" t="s">
        <v>131</v>
      </c>
      <c r="J10" s="3" t="s">
        <v>88</v>
      </c>
      <c r="K10" s="3" t="s">
        <v>132</v>
      </c>
      <c r="L10" s="6" t="s">
        <v>6320</v>
      </c>
      <c r="M10" s="3" t="s">
        <v>88</v>
      </c>
      <c r="N10" s="3" t="s">
        <v>133</v>
      </c>
      <c r="O10" s="3" t="s">
        <v>6333</v>
      </c>
      <c r="P10" s="3" t="s">
        <v>87</v>
      </c>
      <c r="Q10" s="3" t="s">
        <v>42</v>
      </c>
      <c r="R10" s="3" t="s">
        <v>31</v>
      </c>
      <c r="S10" s="3">
        <v>257</v>
      </c>
      <c r="T10" s="3">
        <v>143.51</v>
      </c>
      <c r="U10" s="3">
        <v>0.44</v>
      </c>
      <c r="V10" s="3">
        <v>758.4</v>
      </c>
      <c r="W10" s="3">
        <v>675.73</v>
      </c>
      <c r="X10" s="32">
        <v>0.11</v>
      </c>
      <c r="Y10" s="33">
        <v>3298.18</v>
      </c>
      <c r="Z10" s="3">
        <v>4003.98</v>
      </c>
      <c r="AA10" s="3">
        <v>-0.21</v>
      </c>
      <c r="AB10" s="3">
        <v>1231029.3799999999</v>
      </c>
      <c r="AC10" s="3">
        <v>1489968.38</v>
      </c>
      <c r="AD10" s="3">
        <v>1231029.3799999999</v>
      </c>
      <c r="AE10" s="3">
        <v>1489968.38</v>
      </c>
    </row>
    <row r="11" spans="1:31" x14ac:dyDescent="0.3">
      <c r="A11" s="3" t="s">
        <v>4477</v>
      </c>
      <c r="B11" s="4">
        <v>48142</v>
      </c>
      <c r="C11" s="4">
        <v>531</v>
      </c>
      <c r="D11" s="4" t="s">
        <v>25</v>
      </c>
      <c r="E11" s="5" t="s">
        <v>6313</v>
      </c>
      <c r="G11" s="4" t="s">
        <v>6334</v>
      </c>
      <c r="H11" s="3" t="s">
        <v>6315</v>
      </c>
      <c r="I11" s="3" t="s">
        <v>131</v>
      </c>
      <c r="J11" s="3" t="s">
        <v>88</v>
      </c>
      <c r="K11" s="3" t="s">
        <v>146</v>
      </c>
      <c r="L11" s="6" t="s">
        <v>146</v>
      </c>
      <c r="M11" s="3" t="s">
        <v>88</v>
      </c>
      <c r="N11" s="3" t="s">
        <v>133</v>
      </c>
      <c r="O11" s="3" t="s">
        <v>6335</v>
      </c>
      <c r="P11" s="3" t="s">
        <v>87</v>
      </c>
      <c r="Q11" s="3" t="s">
        <v>42</v>
      </c>
      <c r="R11" s="3" t="s">
        <v>31</v>
      </c>
      <c r="S11" s="3">
        <v>22</v>
      </c>
      <c r="T11" s="3">
        <v>29.38</v>
      </c>
      <c r="U11" s="3">
        <v>-0.34</v>
      </c>
      <c r="V11" s="3">
        <v>42.13</v>
      </c>
      <c r="W11" s="3">
        <v>61.25</v>
      </c>
      <c r="X11" s="32">
        <v>-0.45</v>
      </c>
      <c r="Y11" s="33">
        <v>248.33</v>
      </c>
      <c r="Z11" s="3">
        <v>466.08</v>
      </c>
      <c r="AA11" s="3">
        <v>-0.88</v>
      </c>
      <c r="AB11" s="3">
        <v>152531.03</v>
      </c>
      <c r="AC11" s="3">
        <v>276715.78000000003</v>
      </c>
      <c r="AD11" s="3">
        <v>163304</v>
      </c>
      <c r="AE11" s="3">
        <v>295307.59999999998</v>
      </c>
    </row>
    <row r="12" spans="1:31" x14ac:dyDescent="0.3">
      <c r="A12" s="3" t="s">
        <v>4492</v>
      </c>
      <c r="B12" s="4">
        <v>48151</v>
      </c>
      <c r="C12" s="4">
        <v>543</v>
      </c>
      <c r="D12" s="4" t="s">
        <v>25</v>
      </c>
      <c r="E12" s="5" t="s">
        <v>6313</v>
      </c>
      <c r="G12" s="4" t="s">
        <v>6336</v>
      </c>
      <c r="H12" s="3" t="s">
        <v>6315</v>
      </c>
      <c r="I12" s="3" t="s">
        <v>131</v>
      </c>
      <c r="J12" s="3" t="s">
        <v>88</v>
      </c>
      <c r="K12" s="3" t="s">
        <v>146</v>
      </c>
      <c r="L12" s="6" t="s">
        <v>146</v>
      </c>
      <c r="M12" s="3" t="s">
        <v>88</v>
      </c>
      <c r="N12" s="3" t="s">
        <v>133</v>
      </c>
      <c r="O12" s="3" t="s">
        <v>6337</v>
      </c>
      <c r="P12" s="3" t="s">
        <v>87</v>
      </c>
      <c r="Q12" s="3" t="s">
        <v>42</v>
      </c>
      <c r="R12" s="3" t="s">
        <v>31</v>
      </c>
      <c r="S12" s="3">
        <v>5</v>
      </c>
      <c r="T12" s="3">
        <v>1.87</v>
      </c>
      <c r="U12" s="3">
        <v>0.63</v>
      </c>
      <c r="V12" s="3">
        <v>29.39</v>
      </c>
      <c r="W12" s="3">
        <v>45.32</v>
      </c>
      <c r="X12" s="32">
        <v>-0.54</v>
      </c>
      <c r="Y12" s="33">
        <v>136.46</v>
      </c>
      <c r="Z12" s="3">
        <v>468.31</v>
      </c>
      <c r="AA12" s="3">
        <v>-2.4300000000000002</v>
      </c>
      <c r="AB12" s="3">
        <v>83689.820000000007</v>
      </c>
      <c r="AC12" s="3">
        <v>293352.28000000003</v>
      </c>
      <c r="AD12" s="3">
        <v>95461.45</v>
      </c>
      <c r="AE12" s="3">
        <v>302475.89</v>
      </c>
    </row>
    <row r="13" spans="1:31" x14ac:dyDescent="0.3">
      <c r="A13" s="3" t="s">
        <v>4339</v>
      </c>
      <c r="B13" s="4">
        <v>49084</v>
      </c>
      <c r="C13" s="4">
        <v>728</v>
      </c>
      <c r="D13" s="4" t="s">
        <v>25</v>
      </c>
      <c r="E13" s="5" t="s">
        <v>6313</v>
      </c>
      <c r="G13" s="4" t="s">
        <v>6338</v>
      </c>
      <c r="H13" s="3" t="s">
        <v>6315</v>
      </c>
      <c r="I13" s="3" t="s">
        <v>131</v>
      </c>
      <c r="J13" s="3" t="s">
        <v>88</v>
      </c>
      <c r="K13" s="3" t="s">
        <v>146</v>
      </c>
      <c r="L13" s="6" t="s">
        <v>6320</v>
      </c>
      <c r="M13" s="3" t="s">
        <v>88</v>
      </c>
      <c r="N13" s="3" t="s">
        <v>133</v>
      </c>
      <c r="O13" s="3" t="s">
        <v>6339</v>
      </c>
      <c r="P13" s="3" t="s">
        <v>87</v>
      </c>
      <c r="Q13" s="3" t="s">
        <v>59</v>
      </c>
      <c r="R13" s="3" t="s">
        <v>60</v>
      </c>
      <c r="S13" s="3">
        <v>59</v>
      </c>
      <c r="T13" s="3">
        <v>174.04</v>
      </c>
      <c r="U13" s="3">
        <v>-1.94</v>
      </c>
      <c r="V13" s="3">
        <v>207.5</v>
      </c>
      <c r="W13" s="3">
        <v>251.5</v>
      </c>
      <c r="X13" s="32">
        <v>-0.21</v>
      </c>
      <c r="Y13" s="33">
        <v>713.29</v>
      </c>
      <c r="Z13" s="3">
        <v>1935.46</v>
      </c>
      <c r="AA13" s="3">
        <v>-1.71</v>
      </c>
      <c r="AB13" s="3">
        <v>467249.7</v>
      </c>
      <c r="AC13" s="3">
        <v>1232102.01</v>
      </c>
      <c r="AD13" s="3">
        <v>473511.54</v>
      </c>
      <c r="AE13" s="3">
        <v>1258535.98</v>
      </c>
    </row>
    <row r="14" spans="1:31" x14ac:dyDescent="0.3">
      <c r="A14" s="3" t="s">
        <v>3005</v>
      </c>
      <c r="B14" s="4">
        <v>49185</v>
      </c>
      <c r="C14" s="4">
        <v>859</v>
      </c>
      <c r="D14" s="4" t="s">
        <v>25</v>
      </c>
      <c r="E14" s="5" t="s">
        <v>6313</v>
      </c>
      <c r="G14" s="4" t="s">
        <v>6340</v>
      </c>
      <c r="H14" s="3" t="s">
        <v>6315</v>
      </c>
      <c r="I14" s="3" t="s">
        <v>131</v>
      </c>
      <c r="J14" s="3" t="s">
        <v>88</v>
      </c>
      <c r="K14" s="3" t="s">
        <v>132</v>
      </c>
      <c r="L14" s="6" t="s">
        <v>6320</v>
      </c>
      <c r="M14" s="3" t="s">
        <v>88</v>
      </c>
      <c r="N14" s="3" t="s">
        <v>133</v>
      </c>
      <c r="O14" s="3" t="s">
        <v>6341</v>
      </c>
      <c r="P14" s="3" t="s">
        <v>87</v>
      </c>
      <c r="Q14" s="3" t="s">
        <v>59</v>
      </c>
      <c r="R14" s="3" t="s">
        <v>60</v>
      </c>
      <c r="S14" s="3">
        <v>62</v>
      </c>
      <c r="T14" s="3">
        <v>93.5</v>
      </c>
      <c r="U14" s="3">
        <v>-0.52</v>
      </c>
      <c r="V14" s="3">
        <v>169.5</v>
      </c>
      <c r="W14" s="3">
        <v>308.20999999999998</v>
      </c>
      <c r="X14" s="32">
        <v>-0.82</v>
      </c>
      <c r="Y14" s="33">
        <v>2351.5</v>
      </c>
      <c r="Z14" s="3">
        <v>2947.29</v>
      </c>
      <c r="AA14" s="3">
        <v>-0.25</v>
      </c>
      <c r="AB14" s="3">
        <v>1109730.2</v>
      </c>
      <c r="AC14" s="3">
        <v>1496602.29</v>
      </c>
      <c r="AD14" s="3">
        <v>1260888.24</v>
      </c>
      <c r="AE14" s="3">
        <v>1509936.29</v>
      </c>
    </row>
    <row r="15" spans="1:31" x14ac:dyDescent="0.3">
      <c r="A15" s="3" t="s">
        <v>1388</v>
      </c>
      <c r="B15" s="4">
        <v>49376</v>
      </c>
      <c r="C15" s="4">
        <v>588</v>
      </c>
      <c r="D15" s="4" t="s">
        <v>25</v>
      </c>
      <c r="E15" s="5" t="s">
        <v>6313</v>
      </c>
      <c r="G15" s="4" t="s">
        <v>6342</v>
      </c>
      <c r="H15" s="3" t="s">
        <v>6315</v>
      </c>
      <c r="I15" s="3" t="s">
        <v>131</v>
      </c>
      <c r="J15" s="3" t="s">
        <v>88</v>
      </c>
      <c r="K15" s="3" t="s">
        <v>89</v>
      </c>
      <c r="L15" s="6" t="s">
        <v>132</v>
      </c>
      <c r="M15" s="3" t="s">
        <v>88</v>
      </c>
      <c r="N15" s="3" t="s">
        <v>133</v>
      </c>
      <c r="O15" s="3" t="s">
        <v>6343</v>
      </c>
      <c r="P15" s="3" t="s">
        <v>87</v>
      </c>
      <c r="Q15" s="3" t="s">
        <v>161</v>
      </c>
      <c r="R15" s="3" t="s">
        <v>31</v>
      </c>
      <c r="S15" s="3">
        <v>31</v>
      </c>
      <c r="T15" s="3">
        <v>43</v>
      </c>
      <c r="U15" s="3">
        <v>-0.39</v>
      </c>
      <c r="V15" s="3">
        <v>190</v>
      </c>
      <c r="W15" s="3">
        <v>270</v>
      </c>
      <c r="X15" s="32">
        <v>-0.42</v>
      </c>
      <c r="Y15" s="33">
        <v>948</v>
      </c>
      <c r="Z15" s="3">
        <v>1211.5</v>
      </c>
      <c r="AA15" s="3">
        <v>-0.28000000000000003</v>
      </c>
      <c r="AB15" s="3">
        <v>239861.76000000001</v>
      </c>
      <c r="AC15" s="3">
        <v>315583.02</v>
      </c>
      <c r="AD15" s="3">
        <v>262444.32</v>
      </c>
      <c r="AE15" s="3">
        <v>334480.14</v>
      </c>
    </row>
    <row r="16" spans="1:31" x14ac:dyDescent="0.3">
      <c r="A16" s="3" t="s">
        <v>5440</v>
      </c>
      <c r="B16" s="4">
        <v>52316</v>
      </c>
      <c r="C16" s="4">
        <v>618</v>
      </c>
      <c r="D16" s="4" t="s">
        <v>25</v>
      </c>
      <c r="E16" s="5" t="s">
        <v>6313</v>
      </c>
      <c r="G16" s="4" t="s">
        <v>6344</v>
      </c>
      <c r="H16" s="3" t="s">
        <v>6315</v>
      </c>
      <c r="I16" s="3" t="s">
        <v>87</v>
      </c>
      <c r="J16" s="3" t="s">
        <v>88</v>
      </c>
      <c r="K16" s="3" t="s">
        <v>104</v>
      </c>
      <c r="L16" s="6" t="s">
        <v>89</v>
      </c>
      <c r="M16" s="3" t="s">
        <v>88</v>
      </c>
      <c r="N16" s="3" t="s">
        <v>90</v>
      </c>
      <c r="O16" s="3" t="s">
        <v>6345</v>
      </c>
      <c r="P16" s="3" t="s">
        <v>87</v>
      </c>
      <c r="Q16" s="3" t="s">
        <v>55</v>
      </c>
      <c r="R16" s="3" t="s">
        <v>31</v>
      </c>
      <c r="S16" s="3">
        <v>60</v>
      </c>
      <c r="T16" s="3">
        <v>49.17</v>
      </c>
      <c r="U16" s="3">
        <v>0.19</v>
      </c>
      <c r="V16" s="3">
        <v>215.08</v>
      </c>
      <c r="W16" s="3">
        <v>197.5</v>
      </c>
      <c r="X16" s="32">
        <v>0.08</v>
      </c>
      <c r="Y16" s="33">
        <v>931.17</v>
      </c>
      <c r="Z16" s="3">
        <v>868.67</v>
      </c>
      <c r="AA16" s="3">
        <v>7.0000000000000007E-2</v>
      </c>
      <c r="AB16" s="3">
        <v>90618.9</v>
      </c>
      <c r="AC16" s="3">
        <v>84341.96</v>
      </c>
      <c r="AD16" s="3">
        <v>94532.04</v>
      </c>
      <c r="AE16" s="3">
        <v>88051.44</v>
      </c>
    </row>
    <row r="17" spans="1:31" x14ac:dyDescent="0.3">
      <c r="A17" s="3" t="s">
        <v>5872</v>
      </c>
      <c r="B17" s="4">
        <v>52317</v>
      </c>
      <c r="C17" s="4">
        <v>222</v>
      </c>
      <c r="D17" s="4" t="s">
        <v>25</v>
      </c>
      <c r="E17" s="5" t="s">
        <v>6313</v>
      </c>
      <c r="G17" s="4" t="s">
        <v>6346</v>
      </c>
      <c r="H17" s="3" t="s">
        <v>6315</v>
      </c>
      <c r="I17" s="3" t="s">
        <v>87</v>
      </c>
      <c r="J17" s="3" t="s">
        <v>88</v>
      </c>
      <c r="K17" s="3" t="s">
        <v>104</v>
      </c>
      <c r="L17" s="6" t="s">
        <v>89</v>
      </c>
      <c r="M17" s="3" t="s">
        <v>88</v>
      </c>
      <c r="N17" s="3" t="s">
        <v>90</v>
      </c>
      <c r="O17" s="3" t="s">
        <v>6347</v>
      </c>
      <c r="P17" s="3" t="s">
        <v>87</v>
      </c>
      <c r="Q17" s="3" t="s">
        <v>55</v>
      </c>
      <c r="R17" s="3" t="s">
        <v>31</v>
      </c>
      <c r="S17" s="3">
        <v>30</v>
      </c>
      <c r="T17" s="3">
        <v>44.22</v>
      </c>
      <c r="U17" s="3">
        <v>-0.49</v>
      </c>
      <c r="V17" s="3">
        <v>78.77</v>
      </c>
      <c r="W17" s="3">
        <v>108.21</v>
      </c>
      <c r="X17" s="32">
        <v>-0.37</v>
      </c>
      <c r="Y17" s="33">
        <v>328.85</v>
      </c>
      <c r="Z17" s="3">
        <v>387.08</v>
      </c>
      <c r="AA17" s="3">
        <v>-0.18</v>
      </c>
      <c r="AB17" s="3">
        <v>30840.32</v>
      </c>
      <c r="AC17" s="3">
        <v>36014.949999999997</v>
      </c>
      <c r="AD17" s="3">
        <v>31849.599999999999</v>
      </c>
      <c r="AE17" s="3">
        <v>37418.400000000001</v>
      </c>
    </row>
    <row r="18" spans="1:31" x14ac:dyDescent="0.3">
      <c r="A18" s="3" t="s">
        <v>5452</v>
      </c>
      <c r="B18" s="4">
        <v>52318</v>
      </c>
      <c r="C18" s="4">
        <v>354</v>
      </c>
      <c r="D18" s="4" t="s">
        <v>25</v>
      </c>
      <c r="E18" s="5" t="s">
        <v>6313</v>
      </c>
      <c r="G18" s="4" t="s">
        <v>6348</v>
      </c>
      <c r="H18" s="3" t="s">
        <v>6315</v>
      </c>
      <c r="I18" s="3" t="s">
        <v>87</v>
      </c>
      <c r="J18" s="3" t="s">
        <v>88</v>
      </c>
      <c r="K18" s="3" t="s">
        <v>104</v>
      </c>
      <c r="L18" s="6" t="s">
        <v>89</v>
      </c>
      <c r="M18" s="3" t="s">
        <v>88</v>
      </c>
      <c r="N18" s="3" t="s">
        <v>90</v>
      </c>
      <c r="O18" s="3" t="s">
        <v>6349</v>
      </c>
      <c r="P18" s="3" t="s">
        <v>87</v>
      </c>
      <c r="Q18" s="3" t="s">
        <v>55</v>
      </c>
      <c r="R18" s="3" t="s">
        <v>31</v>
      </c>
      <c r="S18" s="3">
        <v>94</v>
      </c>
      <c r="T18" s="3">
        <v>74.67</v>
      </c>
      <c r="U18" s="3">
        <v>0.21</v>
      </c>
      <c r="V18" s="3">
        <v>270.49</v>
      </c>
      <c r="W18" s="3">
        <v>245.02</v>
      </c>
      <c r="X18" s="32">
        <v>0.09</v>
      </c>
      <c r="Y18" s="33">
        <v>1111.73</v>
      </c>
      <c r="Z18" s="3">
        <v>993.7</v>
      </c>
      <c r="AA18" s="3">
        <v>0.11</v>
      </c>
      <c r="AB18" s="3">
        <v>99747.73</v>
      </c>
      <c r="AC18" s="3">
        <v>89127.8</v>
      </c>
      <c r="AD18" s="3">
        <v>101133.73</v>
      </c>
      <c r="AE18" s="3">
        <v>90242.21</v>
      </c>
    </row>
    <row r="19" spans="1:31" x14ac:dyDescent="0.3">
      <c r="A19" s="3" t="s">
        <v>1358</v>
      </c>
      <c r="B19" s="4">
        <v>52596</v>
      </c>
      <c r="C19" s="4">
        <v>970</v>
      </c>
      <c r="D19" s="4" t="s">
        <v>25</v>
      </c>
      <c r="E19" s="5" t="s">
        <v>6313</v>
      </c>
      <c r="G19" s="4" t="s">
        <v>6350</v>
      </c>
      <c r="H19" s="3" t="s">
        <v>6315</v>
      </c>
      <c r="I19" s="3" t="s">
        <v>87</v>
      </c>
      <c r="J19" s="3" t="s">
        <v>88</v>
      </c>
      <c r="K19" s="3" t="s">
        <v>89</v>
      </c>
      <c r="L19" s="6" t="s">
        <v>89</v>
      </c>
      <c r="M19" s="3" t="s">
        <v>88</v>
      </c>
      <c r="N19" s="3" t="s">
        <v>90</v>
      </c>
      <c r="O19" s="3" t="s">
        <v>6351</v>
      </c>
      <c r="P19" s="3" t="s">
        <v>87</v>
      </c>
      <c r="Q19" s="3" t="s">
        <v>26</v>
      </c>
      <c r="R19" s="3" t="s">
        <v>27</v>
      </c>
      <c r="S19" s="3">
        <v>136</v>
      </c>
      <c r="T19" s="3">
        <v>225</v>
      </c>
      <c r="U19" s="3">
        <v>-0.65</v>
      </c>
      <c r="V19" s="3">
        <v>538.75</v>
      </c>
      <c r="W19" s="3">
        <v>739.33</v>
      </c>
      <c r="X19" s="32">
        <v>-0.37</v>
      </c>
      <c r="Y19" s="33">
        <v>2481.5</v>
      </c>
      <c r="Z19" s="3">
        <v>3145.83</v>
      </c>
      <c r="AA19" s="3">
        <v>-0.27</v>
      </c>
      <c r="AB19" s="3">
        <v>286608.28000000003</v>
      </c>
      <c r="AC19" s="3">
        <v>345135.02</v>
      </c>
      <c r="AD19" s="3">
        <v>297482.21999999997</v>
      </c>
      <c r="AE19" s="3">
        <v>358720.13</v>
      </c>
    </row>
    <row r="20" spans="1:31" x14ac:dyDescent="0.3">
      <c r="A20" s="3" t="s">
        <v>1959</v>
      </c>
      <c r="B20" s="4">
        <v>73762</v>
      </c>
      <c r="C20" s="4">
        <v>505</v>
      </c>
      <c r="D20" s="4" t="s">
        <v>25</v>
      </c>
      <c r="E20" s="5" t="s">
        <v>6313</v>
      </c>
      <c r="G20" s="4" t="s">
        <v>6352</v>
      </c>
      <c r="H20" s="3" t="s">
        <v>6315</v>
      </c>
      <c r="I20" s="3" t="s">
        <v>54</v>
      </c>
      <c r="J20" s="3" t="s">
        <v>88</v>
      </c>
      <c r="K20" s="3" t="s">
        <v>89</v>
      </c>
      <c r="L20" s="6" t="s">
        <v>89</v>
      </c>
      <c r="M20" s="3" t="s">
        <v>88</v>
      </c>
      <c r="N20" s="3" t="s">
        <v>90</v>
      </c>
      <c r="O20" s="3" t="s">
        <v>6353</v>
      </c>
      <c r="P20" s="3" t="s">
        <v>191</v>
      </c>
      <c r="Q20" s="3" t="s">
        <v>26</v>
      </c>
      <c r="R20" s="3" t="s">
        <v>27</v>
      </c>
      <c r="S20" s="3">
        <v>28</v>
      </c>
      <c r="T20" s="3">
        <v>31</v>
      </c>
      <c r="U20" s="3">
        <v>-0.11</v>
      </c>
      <c r="V20" s="3">
        <v>100.08</v>
      </c>
      <c r="W20" s="3">
        <v>126</v>
      </c>
      <c r="X20" s="32">
        <v>-0.26</v>
      </c>
      <c r="Y20" s="33">
        <v>451.92</v>
      </c>
      <c r="Z20" s="3">
        <v>535</v>
      </c>
      <c r="AA20" s="3">
        <v>-0.18</v>
      </c>
      <c r="AB20" s="3">
        <v>52492.55</v>
      </c>
      <c r="AC20" s="3">
        <v>58789.2</v>
      </c>
      <c r="AD20" s="3">
        <v>54175.77</v>
      </c>
      <c r="AE20" s="3">
        <v>61025.279999999999</v>
      </c>
    </row>
    <row r="21" spans="1:31" x14ac:dyDescent="0.3">
      <c r="A21" s="3" t="s">
        <v>1159</v>
      </c>
      <c r="B21" s="4">
        <v>11345</v>
      </c>
      <c r="C21" s="4">
        <v>336</v>
      </c>
      <c r="D21" s="4" t="s">
        <v>25</v>
      </c>
      <c r="E21" s="5" t="s">
        <v>6313</v>
      </c>
      <c r="G21" s="4" t="s">
        <v>6354</v>
      </c>
      <c r="H21" s="3" t="s">
        <v>6315</v>
      </c>
      <c r="I21" s="3" t="s">
        <v>6355</v>
      </c>
      <c r="J21" s="3" t="s">
        <v>257</v>
      </c>
      <c r="K21" s="3" t="s">
        <v>132</v>
      </c>
      <c r="L21" s="6" t="s">
        <v>89</v>
      </c>
      <c r="M21" s="3" t="s">
        <v>257</v>
      </c>
      <c r="N21" s="3" t="s">
        <v>330</v>
      </c>
      <c r="O21" s="3" t="s">
        <v>6356</v>
      </c>
      <c r="P21" s="3" t="s">
        <v>6357</v>
      </c>
      <c r="Q21" s="3" t="s">
        <v>194</v>
      </c>
      <c r="R21" s="3" t="s">
        <v>31</v>
      </c>
      <c r="S21" s="3">
        <v>12</v>
      </c>
      <c r="T21" s="3">
        <v>13</v>
      </c>
      <c r="U21" s="3">
        <v>-0.06</v>
      </c>
      <c r="V21" s="3">
        <v>46.25</v>
      </c>
      <c r="W21" s="3">
        <v>64</v>
      </c>
      <c r="X21" s="32">
        <v>-0.38</v>
      </c>
      <c r="Y21" s="33">
        <v>203.25</v>
      </c>
      <c r="Z21" s="3">
        <v>318.33</v>
      </c>
      <c r="AA21" s="3">
        <v>-0.56999999999999995</v>
      </c>
      <c r="AB21" s="3">
        <v>25337.67</v>
      </c>
      <c r="AC21" s="3">
        <v>40087.72</v>
      </c>
      <c r="AD21" s="3">
        <v>28121.67</v>
      </c>
      <c r="AE21" s="3">
        <v>43843</v>
      </c>
    </row>
    <row r="22" spans="1:31" x14ac:dyDescent="0.3">
      <c r="A22" s="3" t="s">
        <v>3415</v>
      </c>
      <c r="B22" s="4">
        <v>11346</v>
      </c>
      <c r="C22" s="4">
        <v>571</v>
      </c>
      <c r="D22" s="4" t="s">
        <v>25</v>
      </c>
      <c r="E22" s="5" t="s">
        <v>6313</v>
      </c>
      <c r="G22" s="4" t="s">
        <v>6358</v>
      </c>
      <c r="H22" s="3" t="s">
        <v>6315</v>
      </c>
      <c r="I22" s="3" t="s">
        <v>6355</v>
      </c>
      <c r="J22" s="3" t="s">
        <v>257</v>
      </c>
      <c r="K22" s="3" t="s">
        <v>132</v>
      </c>
      <c r="L22" s="6" t="s">
        <v>89</v>
      </c>
      <c r="M22" s="3" t="s">
        <v>257</v>
      </c>
      <c r="N22" s="3" t="s">
        <v>330</v>
      </c>
      <c r="O22" s="3" t="s">
        <v>6359</v>
      </c>
      <c r="P22" s="3" t="s">
        <v>6357</v>
      </c>
      <c r="Q22" s="3" t="s">
        <v>194</v>
      </c>
      <c r="R22" s="3" t="s">
        <v>31</v>
      </c>
      <c r="S22" s="3">
        <v>23</v>
      </c>
      <c r="T22" s="3">
        <v>25</v>
      </c>
      <c r="U22" s="3">
        <v>-7.0000000000000007E-2</v>
      </c>
      <c r="V22" s="3">
        <v>95.42</v>
      </c>
      <c r="W22" s="3">
        <v>112</v>
      </c>
      <c r="X22" s="32">
        <v>-0.17</v>
      </c>
      <c r="Y22" s="33">
        <v>448</v>
      </c>
      <c r="Z22" s="3">
        <v>586.41999999999996</v>
      </c>
      <c r="AA22" s="3">
        <v>-0.31</v>
      </c>
      <c r="AB22" s="3">
        <v>56729.279999999999</v>
      </c>
      <c r="AC22" s="3">
        <v>74760.850000000006</v>
      </c>
      <c r="AD22" s="3">
        <v>61985.279999999999</v>
      </c>
      <c r="AE22" s="3">
        <v>80553.41</v>
      </c>
    </row>
    <row r="23" spans="1:31" x14ac:dyDescent="0.3">
      <c r="A23" s="3" t="s">
        <v>6360</v>
      </c>
      <c r="B23" s="4">
        <v>64352</v>
      </c>
      <c r="C23" s="4">
        <v>271</v>
      </c>
      <c r="D23" s="4" t="s">
        <v>25</v>
      </c>
      <c r="E23" s="5" t="s">
        <v>6313</v>
      </c>
      <c r="G23" s="4" t="s">
        <v>6361</v>
      </c>
      <c r="H23" s="3" t="s">
        <v>6315</v>
      </c>
      <c r="I23" s="3" t="s">
        <v>54</v>
      </c>
      <c r="J23" s="3" t="s">
        <v>191</v>
      </c>
      <c r="K23" s="3" t="s">
        <v>146</v>
      </c>
      <c r="L23" s="6" t="s">
        <v>132</v>
      </c>
      <c r="M23" s="3" t="s">
        <v>191</v>
      </c>
      <c r="N23" s="3" t="s">
        <v>211</v>
      </c>
      <c r="O23" s="3" t="s">
        <v>6362</v>
      </c>
      <c r="P23" s="3" t="s">
        <v>191</v>
      </c>
      <c r="Q23" s="3" t="s">
        <v>63</v>
      </c>
      <c r="R23" s="3" t="s">
        <v>31</v>
      </c>
      <c r="S23" s="3">
        <v>28</v>
      </c>
      <c r="T23" s="3">
        <v>39</v>
      </c>
      <c r="U23" s="3">
        <v>-0.39</v>
      </c>
      <c r="V23" s="3">
        <v>98</v>
      </c>
      <c r="W23" s="3">
        <v>116.92</v>
      </c>
      <c r="X23" s="32">
        <v>-0.19</v>
      </c>
      <c r="Y23" s="33">
        <v>372.33</v>
      </c>
      <c r="Z23" s="3">
        <v>501.5</v>
      </c>
      <c r="AA23" s="3">
        <v>-0.35</v>
      </c>
      <c r="AB23" s="3">
        <v>93737.68</v>
      </c>
      <c r="AC23" s="3">
        <v>124356</v>
      </c>
      <c r="AD23" s="3">
        <v>93737.68</v>
      </c>
      <c r="AE23" s="3">
        <v>124356</v>
      </c>
    </row>
    <row r="24" spans="1:31" x14ac:dyDescent="0.3">
      <c r="A24" s="3" t="s">
        <v>3755</v>
      </c>
      <c r="B24" s="4">
        <v>67536</v>
      </c>
      <c r="C24" s="4">
        <v>276</v>
      </c>
      <c r="D24" s="4" t="s">
        <v>25</v>
      </c>
      <c r="E24" s="5" t="s">
        <v>6313</v>
      </c>
      <c r="G24" s="4" t="s">
        <v>6363</v>
      </c>
      <c r="H24" s="3" t="s">
        <v>6315</v>
      </c>
      <c r="I24" s="3" t="s">
        <v>54</v>
      </c>
      <c r="J24" s="3" t="s">
        <v>191</v>
      </c>
      <c r="K24" s="3" t="s">
        <v>132</v>
      </c>
      <c r="L24" s="6" t="s">
        <v>132</v>
      </c>
      <c r="M24" s="3" t="s">
        <v>191</v>
      </c>
      <c r="N24" s="3" t="s">
        <v>473</v>
      </c>
      <c r="O24" s="3" t="s">
        <v>6364</v>
      </c>
      <c r="P24" s="3" t="s">
        <v>191</v>
      </c>
      <c r="Q24" s="3" t="s">
        <v>51</v>
      </c>
      <c r="R24" s="3" t="s">
        <v>31</v>
      </c>
      <c r="S24" s="3">
        <v>12</v>
      </c>
      <c r="T24" s="3">
        <v>19</v>
      </c>
      <c r="U24" s="3">
        <v>-0.54</v>
      </c>
      <c r="V24" s="3">
        <v>34.42</v>
      </c>
      <c r="W24" s="3">
        <v>63.92</v>
      </c>
      <c r="X24" s="32">
        <v>-0.86</v>
      </c>
      <c r="Y24" s="33">
        <v>131.58000000000001</v>
      </c>
      <c r="Z24" s="3">
        <v>190.25</v>
      </c>
      <c r="AA24" s="3">
        <v>-0.45</v>
      </c>
      <c r="AB24" s="3">
        <v>36443.32</v>
      </c>
      <c r="AC24" s="3">
        <v>47075.26</v>
      </c>
      <c r="AD24" s="3">
        <v>36443.32</v>
      </c>
      <c r="AE24" s="3">
        <v>47075.26</v>
      </c>
    </row>
    <row r="25" spans="1:31" x14ac:dyDescent="0.3">
      <c r="A25" s="3" t="s">
        <v>3960</v>
      </c>
      <c r="B25" s="4">
        <v>67866</v>
      </c>
      <c r="C25" s="4">
        <v>258</v>
      </c>
      <c r="D25" s="4" t="s">
        <v>25</v>
      </c>
      <c r="E25" s="5" t="s">
        <v>6313</v>
      </c>
      <c r="G25" s="4" t="s">
        <v>6365</v>
      </c>
      <c r="H25" s="3" t="s">
        <v>6315</v>
      </c>
      <c r="I25" s="3" t="s">
        <v>54</v>
      </c>
      <c r="J25" s="3" t="s">
        <v>191</v>
      </c>
      <c r="K25" s="3" t="s">
        <v>132</v>
      </c>
      <c r="L25" s="6" t="s">
        <v>132</v>
      </c>
      <c r="M25" s="3" t="s">
        <v>191</v>
      </c>
      <c r="N25" s="3" t="s">
        <v>206</v>
      </c>
      <c r="O25" s="3" t="s">
        <v>6366</v>
      </c>
      <c r="P25" s="3" t="s">
        <v>191</v>
      </c>
      <c r="Q25" s="3" t="s">
        <v>40</v>
      </c>
      <c r="R25" s="3" t="s">
        <v>31</v>
      </c>
      <c r="S25" s="3">
        <v>7</v>
      </c>
      <c r="T25" s="3">
        <v>3</v>
      </c>
      <c r="U25" s="3">
        <v>0.56999999999999995</v>
      </c>
      <c r="V25" s="3">
        <v>18</v>
      </c>
      <c r="W25" s="3">
        <v>12</v>
      </c>
      <c r="X25" s="32">
        <v>0.33</v>
      </c>
      <c r="Y25" s="33">
        <v>67</v>
      </c>
      <c r="Z25" s="3">
        <v>110.17</v>
      </c>
      <c r="AA25" s="3">
        <v>-0.64</v>
      </c>
      <c r="AB25" s="3">
        <v>16782.36</v>
      </c>
      <c r="AC25" s="3">
        <v>25102.41</v>
      </c>
      <c r="AD25" s="3">
        <v>17273.16</v>
      </c>
      <c r="AE25" s="3">
        <v>26779.17</v>
      </c>
    </row>
    <row r="26" spans="1:31" x14ac:dyDescent="0.3">
      <c r="A26" s="3" t="s">
        <v>4702</v>
      </c>
      <c r="B26" s="4">
        <v>76478</v>
      </c>
      <c r="C26" s="4">
        <v>395</v>
      </c>
      <c r="D26" s="4" t="s">
        <v>25</v>
      </c>
      <c r="E26" s="5" t="s">
        <v>6313</v>
      </c>
      <c r="G26" s="4" t="s">
        <v>6367</v>
      </c>
      <c r="H26" s="3" t="s">
        <v>6315</v>
      </c>
      <c r="I26" s="3" t="s">
        <v>54</v>
      </c>
      <c r="J26" s="3" t="s">
        <v>191</v>
      </c>
      <c r="K26" s="3" t="s">
        <v>146</v>
      </c>
      <c r="L26" s="6" t="s">
        <v>132</v>
      </c>
      <c r="M26" s="3" t="s">
        <v>191</v>
      </c>
      <c r="N26" s="3" t="s">
        <v>211</v>
      </c>
      <c r="O26" s="3" t="s">
        <v>6368</v>
      </c>
      <c r="P26" s="3" t="s">
        <v>191</v>
      </c>
      <c r="Q26" s="3" t="s">
        <v>55</v>
      </c>
      <c r="R26" s="3" t="s">
        <v>31</v>
      </c>
      <c r="S26" s="3">
        <v>31</v>
      </c>
      <c r="T26" s="3">
        <v>30</v>
      </c>
      <c r="U26" s="3">
        <v>0.02</v>
      </c>
      <c r="V26" s="3">
        <v>123.17</v>
      </c>
      <c r="W26" s="3">
        <v>98</v>
      </c>
      <c r="X26" s="32">
        <v>0.2</v>
      </c>
      <c r="Y26" s="33">
        <v>458.33</v>
      </c>
      <c r="Z26" s="3">
        <v>453.5</v>
      </c>
      <c r="AA26" s="3">
        <v>0.01</v>
      </c>
      <c r="AB26" s="3">
        <v>97495.2</v>
      </c>
      <c r="AC26" s="3">
        <v>88274.58</v>
      </c>
      <c r="AD26" s="3">
        <v>100855.48</v>
      </c>
      <c r="AE26" s="3">
        <v>91961.34</v>
      </c>
    </row>
    <row r="27" spans="1:31" x14ac:dyDescent="0.3">
      <c r="A27" s="3" t="s">
        <v>5716</v>
      </c>
      <c r="B27" s="4">
        <v>86249</v>
      </c>
      <c r="C27" s="4">
        <v>244</v>
      </c>
      <c r="D27" s="4" t="s">
        <v>25</v>
      </c>
      <c r="E27" s="5" t="s">
        <v>6313</v>
      </c>
      <c r="G27" s="4" t="s">
        <v>6369</v>
      </c>
      <c r="H27" s="3" t="s">
        <v>6315</v>
      </c>
      <c r="I27" s="3" t="s">
        <v>54</v>
      </c>
      <c r="J27" s="3" t="s">
        <v>191</v>
      </c>
      <c r="K27" s="3" t="s">
        <v>104</v>
      </c>
      <c r="L27" s="6" t="s">
        <v>104</v>
      </c>
      <c r="M27" s="3" t="s">
        <v>191</v>
      </c>
      <c r="N27" s="3" t="s">
        <v>211</v>
      </c>
      <c r="O27" s="3" t="s">
        <v>6370</v>
      </c>
      <c r="P27" s="3" t="s">
        <v>191</v>
      </c>
      <c r="Q27" s="3" t="s">
        <v>64</v>
      </c>
      <c r="R27" s="3" t="s">
        <v>60</v>
      </c>
      <c r="S27" s="3">
        <v>86</v>
      </c>
      <c r="T27" s="3">
        <v>107.34</v>
      </c>
      <c r="U27" s="3">
        <v>-0.24</v>
      </c>
      <c r="V27" s="3">
        <v>360.52</v>
      </c>
      <c r="W27" s="3">
        <v>388.51</v>
      </c>
      <c r="X27" s="32">
        <v>-0.08</v>
      </c>
      <c r="Y27" s="33">
        <v>1360.4</v>
      </c>
      <c r="Z27" s="3">
        <v>1365.06</v>
      </c>
      <c r="AA27" s="3">
        <v>0</v>
      </c>
      <c r="AB27" s="3">
        <v>50021.4</v>
      </c>
      <c r="AC27" s="3">
        <v>49954.92</v>
      </c>
      <c r="AD27" s="3">
        <v>50021.4</v>
      </c>
      <c r="AE27" s="3">
        <v>49954.92</v>
      </c>
    </row>
    <row r="28" spans="1:31" x14ac:dyDescent="0.3">
      <c r="A28" s="3" t="s">
        <v>1716</v>
      </c>
      <c r="B28" s="4">
        <v>16096</v>
      </c>
      <c r="C28" s="4">
        <v>555</v>
      </c>
      <c r="D28" s="4" t="s">
        <v>25</v>
      </c>
      <c r="E28" s="5" t="s">
        <v>6313</v>
      </c>
      <c r="G28" s="4" t="s">
        <v>6371</v>
      </c>
      <c r="H28" s="3" t="s">
        <v>6315</v>
      </c>
      <c r="I28" s="3" t="s">
        <v>717</v>
      </c>
      <c r="J28" s="3" t="s">
        <v>175</v>
      </c>
      <c r="K28" s="3" t="s">
        <v>89</v>
      </c>
      <c r="L28" s="6" t="s">
        <v>132</v>
      </c>
      <c r="M28" s="3" t="s">
        <v>175</v>
      </c>
      <c r="N28" s="3" t="s">
        <v>176</v>
      </c>
      <c r="O28" s="3" t="s">
        <v>6372</v>
      </c>
      <c r="P28" s="3" t="s">
        <v>6357</v>
      </c>
      <c r="Q28" s="3" t="s">
        <v>55</v>
      </c>
      <c r="R28" s="3" t="s">
        <v>31</v>
      </c>
      <c r="S28" s="3">
        <v>47</v>
      </c>
      <c r="T28" s="3">
        <v>61</v>
      </c>
      <c r="U28" s="3">
        <v>-0.28999999999999998</v>
      </c>
      <c r="V28" s="3">
        <v>252.58</v>
      </c>
      <c r="W28" s="3">
        <v>259.58</v>
      </c>
      <c r="X28" s="32">
        <v>-0.03</v>
      </c>
      <c r="Y28" s="33">
        <v>987.42</v>
      </c>
      <c r="Z28" s="3">
        <v>1070.67</v>
      </c>
      <c r="AA28" s="3">
        <v>-0.08</v>
      </c>
      <c r="AB28" s="3">
        <v>174675.25</v>
      </c>
      <c r="AC28" s="3">
        <v>187095.67999999999</v>
      </c>
      <c r="AD28" s="3">
        <v>186336.33</v>
      </c>
      <c r="AE28" s="3">
        <v>197467.58</v>
      </c>
    </row>
    <row r="29" spans="1:31" x14ac:dyDescent="0.3">
      <c r="A29" s="3" t="s">
        <v>1873</v>
      </c>
      <c r="B29" s="4">
        <v>17953</v>
      </c>
      <c r="C29" s="4">
        <v>526</v>
      </c>
      <c r="D29" s="4" t="s">
        <v>25</v>
      </c>
      <c r="E29" s="5" t="s">
        <v>6313</v>
      </c>
      <c r="G29" s="4" t="s">
        <v>6373</v>
      </c>
      <c r="H29" s="3" t="s">
        <v>6315</v>
      </c>
      <c r="I29" s="3" t="s">
        <v>758</v>
      </c>
      <c r="J29" s="3" t="s">
        <v>175</v>
      </c>
      <c r="K29" s="3" t="s">
        <v>89</v>
      </c>
      <c r="L29" s="6" t="s">
        <v>89</v>
      </c>
      <c r="M29" s="3" t="s">
        <v>175</v>
      </c>
      <c r="N29" s="3" t="s">
        <v>176</v>
      </c>
      <c r="O29" s="3" t="s">
        <v>6374</v>
      </c>
      <c r="P29" s="3" t="s">
        <v>6357</v>
      </c>
      <c r="Q29" s="3" t="s">
        <v>55</v>
      </c>
      <c r="R29" s="3" t="s">
        <v>31</v>
      </c>
      <c r="S29" s="3">
        <v>25</v>
      </c>
      <c r="T29" s="3">
        <v>51.21</v>
      </c>
      <c r="U29" s="3">
        <v>-1.0900000000000001</v>
      </c>
      <c r="V29" s="3">
        <v>124.93</v>
      </c>
      <c r="W29" s="3">
        <v>137.6</v>
      </c>
      <c r="X29" s="32">
        <v>-0.1</v>
      </c>
      <c r="Y29" s="33">
        <v>538.91</v>
      </c>
      <c r="Z29" s="3">
        <v>698.74</v>
      </c>
      <c r="AA29" s="3">
        <v>-0.3</v>
      </c>
      <c r="AB29" s="3">
        <v>87251.77</v>
      </c>
      <c r="AC29" s="3">
        <v>111656.16</v>
      </c>
      <c r="AD29" s="3">
        <v>93557.53</v>
      </c>
      <c r="AE29" s="3">
        <v>119545.92</v>
      </c>
    </row>
    <row r="30" spans="1:31" x14ac:dyDescent="0.3">
      <c r="A30" s="3" t="s">
        <v>1415</v>
      </c>
      <c r="B30" s="4">
        <v>17954</v>
      </c>
      <c r="C30" s="4">
        <v>846</v>
      </c>
      <c r="D30" s="4" t="s">
        <v>25</v>
      </c>
      <c r="E30" s="5" t="s">
        <v>6313</v>
      </c>
      <c r="G30" s="4" t="s">
        <v>6375</v>
      </c>
      <c r="H30" s="3" t="s">
        <v>6315</v>
      </c>
      <c r="I30" s="3" t="s">
        <v>758</v>
      </c>
      <c r="J30" s="3" t="s">
        <v>175</v>
      </c>
      <c r="K30" s="3" t="s">
        <v>89</v>
      </c>
      <c r="L30" s="6" t="s">
        <v>89</v>
      </c>
      <c r="M30" s="3" t="s">
        <v>175</v>
      </c>
      <c r="N30" s="3" t="s">
        <v>176</v>
      </c>
      <c r="O30" s="3" t="s">
        <v>6376</v>
      </c>
      <c r="P30" s="3" t="s">
        <v>6357</v>
      </c>
      <c r="Q30" s="3" t="s">
        <v>55</v>
      </c>
      <c r="R30" s="3" t="s">
        <v>31</v>
      </c>
      <c r="S30" s="3">
        <v>94</v>
      </c>
      <c r="T30" s="3">
        <v>136</v>
      </c>
      <c r="U30" s="3">
        <v>-0.45</v>
      </c>
      <c r="V30" s="3">
        <v>446</v>
      </c>
      <c r="W30" s="3">
        <v>499</v>
      </c>
      <c r="X30" s="32">
        <v>-0.12</v>
      </c>
      <c r="Y30" s="33">
        <v>2190.83</v>
      </c>
      <c r="Z30" s="3">
        <v>2444.08</v>
      </c>
      <c r="AA30" s="3">
        <v>-0.12</v>
      </c>
      <c r="AB30" s="3">
        <v>321215.53000000003</v>
      </c>
      <c r="AC30" s="3">
        <v>352690.58</v>
      </c>
      <c r="AD30" s="3">
        <v>350769.49</v>
      </c>
      <c r="AE30" s="3">
        <v>380900.26</v>
      </c>
    </row>
    <row r="31" spans="1:31" x14ac:dyDescent="0.3">
      <c r="A31" s="3" t="s">
        <v>1394</v>
      </c>
      <c r="B31" s="4">
        <v>17956</v>
      </c>
      <c r="C31" s="4">
        <v>916</v>
      </c>
      <c r="D31" s="4" t="s">
        <v>25</v>
      </c>
      <c r="E31" s="5" t="s">
        <v>6313</v>
      </c>
      <c r="G31" s="4" t="s">
        <v>6377</v>
      </c>
      <c r="H31" s="3" t="s">
        <v>6315</v>
      </c>
      <c r="I31" s="3" t="s">
        <v>758</v>
      </c>
      <c r="J31" s="3" t="s">
        <v>175</v>
      </c>
      <c r="K31" s="3" t="s">
        <v>89</v>
      </c>
      <c r="L31" s="6" t="s">
        <v>89</v>
      </c>
      <c r="M31" s="3" t="s">
        <v>175</v>
      </c>
      <c r="N31" s="3" t="s">
        <v>176</v>
      </c>
      <c r="O31" s="3" t="s">
        <v>6378</v>
      </c>
      <c r="P31" s="3" t="s">
        <v>6357</v>
      </c>
      <c r="Q31" s="3" t="s">
        <v>55</v>
      </c>
      <c r="R31" s="3" t="s">
        <v>31</v>
      </c>
      <c r="S31" s="3">
        <v>116</v>
      </c>
      <c r="T31" s="3">
        <v>141</v>
      </c>
      <c r="U31" s="3">
        <v>-0.21</v>
      </c>
      <c r="V31" s="3">
        <v>509</v>
      </c>
      <c r="W31" s="3">
        <v>657.08</v>
      </c>
      <c r="X31" s="32">
        <v>-0.28999999999999998</v>
      </c>
      <c r="Y31" s="33">
        <v>2528.25</v>
      </c>
      <c r="Z31" s="3">
        <v>3182.58</v>
      </c>
      <c r="AA31" s="3">
        <v>-0.26</v>
      </c>
      <c r="AB31" s="3">
        <v>374462.67</v>
      </c>
      <c r="AC31" s="3">
        <v>450653.32</v>
      </c>
      <c r="AD31" s="3">
        <v>396530.73</v>
      </c>
      <c r="AE31" s="3">
        <v>479897.38</v>
      </c>
    </row>
    <row r="32" spans="1:31" x14ac:dyDescent="0.3">
      <c r="A32" s="3" t="s">
        <v>1424</v>
      </c>
      <c r="B32" s="4">
        <v>17957</v>
      </c>
      <c r="C32" s="4">
        <v>625</v>
      </c>
      <c r="D32" s="4" t="s">
        <v>25</v>
      </c>
      <c r="E32" s="5" t="s">
        <v>6313</v>
      </c>
      <c r="G32" s="4" t="s">
        <v>6379</v>
      </c>
      <c r="H32" s="3" t="s">
        <v>6315</v>
      </c>
      <c r="I32" s="3" t="s">
        <v>758</v>
      </c>
      <c r="J32" s="3" t="s">
        <v>175</v>
      </c>
      <c r="K32" s="3" t="s">
        <v>89</v>
      </c>
      <c r="L32" s="6" t="s">
        <v>89</v>
      </c>
      <c r="M32" s="3" t="s">
        <v>175</v>
      </c>
      <c r="N32" s="3" t="s">
        <v>176</v>
      </c>
      <c r="O32" s="3" t="s">
        <v>6380</v>
      </c>
      <c r="P32" s="3" t="s">
        <v>6357</v>
      </c>
      <c r="Q32" s="3" t="s">
        <v>55</v>
      </c>
      <c r="R32" s="3" t="s">
        <v>31</v>
      </c>
      <c r="S32" s="3">
        <v>255</v>
      </c>
      <c r="T32" s="3">
        <v>273.32</v>
      </c>
      <c r="U32" s="3">
        <v>-7.0000000000000007E-2</v>
      </c>
      <c r="V32" s="3">
        <v>691.5</v>
      </c>
      <c r="W32" s="3">
        <v>686.3</v>
      </c>
      <c r="X32" s="32">
        <v>0.01</v>
      </c>
      <c r="Y32" s="33">
        <v>2562.04</v>
      </c>
      <c r="Z32" s="3">
        <v>3070.59</v>
      </c>
      <c r="AA32" s="3">
        <v>-0.2</v>
      </c>
      <c r="AB32" s="3">
        <v>332656.33</v>
      </c>
      <c r="AC32" s="3">
        <v>378067.58</v>
      </c>
      <c r="AD32" s="3">
        <v>344839.91</v>
      </c>
      <c r="AE32" s="3">
        <v>389363.48</v>
      </c>
    </row>
    <row r="33" spans="1:31" x14ac:dyDescent="0.3">
      <c r="A33" s="3" t="s">
        <v>1277</v>
      </c>
      <c r="B33" s="4">
        <v>17958</v>
      </c>
      <c r="C33" s="4">
        <v>837</v>
      </c>
      <c r="D33" s="4" t="s">
        <v>25</v>
      </c>
      <c r="E33" s="5" t="s">
        <v>6313</v>
      </c>
      <c r="G33" s="4" t="s">
        <v>6381</v>
      </c>
      <c r="H33" s="3" t="s">
        <v>6315</v>
      </c>
      <c r="I33" s="3" t="s">
        <v>758</v>
      </c>
      <c r="J33" s="3" t="s">
        <v>175</v>
      </c>
      <c r="K33" s="3" t="s">
        <v>89</v>
      </c>
      <c r="L33" s="6" t="s">
        <v>89</v>
      </c>
      <c r="M33" s="3" t="s">
        <v>175</v>
      </c>
      <c r="N33" s="3" t="s">
        <v>176</v>
      </c>
      <c r="O33" s="3" t="s">
        <v>6382</v>
      </c>
      <c r="P33" s="3" t="s">
        <v>6357</v>
      </c>
      <c r="Q33" s="3" t="s">
        <v>55</v>
      </c>
      <c r="R33" s="3" t="s">
        <v>31</v>
      </c>
      <c r="S33" s="3">
        <v>458</v>
      </c>
      <c r="T33" s="3">
        <v>517.63</v>
      </c>
      <c r="U33" s="3">
        <v>-0.13</v>
      </c>
      <c r="V33" s="3">
        <v>2364.5500000000002</v>
      </c>
      <c r="W33" s="3">
        <v>2500.44</v>
      </c>
      <c r="X33" s="32">
        <v>-0.06</v>
      </c>
      <c r="Y33" s="33">
        <v>10767.73</v>
      </c>
      <c r="Z33" s="3">
        <v>11074.74</v>
      </c>
      <c r="AA33" s="3">
        <v>-0.03</v>
      </c>
      <c r="AB33" s="3">
        <v>1206503.3999999999</v>
      </c>
      <c r="AC33" s="3">
        <v>1224595.79</v>
      </c>
      <c r="AD33" s="3">
        <v>1277501.25</v>
      </c>
      <c r="AE33" s="3">
        <v>1309568.72</v>
      </c>
    </row>
    <row r="34" spans="1:31" x14ac:dyDescent="0.3">
      <c r="A34" s="3" t="s">
        <v>1596</v>
      </c>
      <c r="B34" s="4">
        <v>18116</v>
      </c>
      <c r="C34" s="4">
        <v>382</v>
      </c>
      <c r="D34" s="4" t="s">
        <v>25</v>
      </c>
      <c r="E34" s="5" t="s">
        <v>6313</v>
      </c>
      <c r="G34" s="4" t="s">
        <v>6383</v>
      </c>
      <c r="H34" s="3" t="s">
        <v>6315</v>
      </c>
      <c r="I34" s="3" t="s">
        <v>758</v>
      </c>
      <c r="J34" s="3" t="s">
        <v>175</v>
      </c>
      <c r="K34" s="3" t="s">
        <v>89</v>
      </c>
      <c r="L34" s="6" t="s">
        <v>89</v>
      </c>
      <c r="M34" s="3" t="s">
        <v>175</v>
      </c>
      <c r="N34" s="3" t="s">
        <v>176</v>
      </c>
      <c r="O34" s="3" t="s">
        <v>6384</v>
      </c>
      <c r="P34" s="3" t="s">
        <v>6357</v>
      </c>
      <c r="Q34" s="3" t="s">
        <v>55</v>
      </c>
      <c r="R34" s="3" t="s">
        <v>31</v>
      </c>
      <c r="S34" s="3">
        <v>35</v>
      </c>
      <c r="T34" s="3">
        <v>42.08</v>
      </c>
      <c r="U34" s="3">
        <v>-0.21</v>
      </c>
      <c r="V34" s="3">
        <v>189.17</v>
      </c>
      <c r="W34" s="3">
        <v>224.08</v>
      </c>
      <c r="X34" s="32">
        <v>-0.18</v>
      </c>
      <c r="Y34" s="33">
        <v>758</v>
      </c>
      <c r="Z34" s="3">
        <v>925.5</v>
      </c>
      <c r="AA34" s="3">
        <v>-0.22</v>
      </c>
      <c r="AB34" s="3">
        <v>109847.88</v>
      </c>
      <c r="AC34" s="3">
        <v>129994.38</v>
      </c>
      <c r="AD34" s="3">
        <v>118884.72</v>
      </c>
      <c r="AE34" s="3">
        <v>140036.85999999999</v>
      </c>
    </row>
    <row r="35" spans="1:31" x14ac:dyDescent="0.3">
      <c r="A35" s="3" t="s">
        <v>4801</v>
      </c>
      <c r="B35" s="4">
        <v>19473</v>
      </c>
      <c r="C35" s="4">
        <v>422</v>
      </c>
      <c r="D35" s="4" t="s">
        <v>25</v>
      </c>
      <c r="E35" s="5" t="s">
        <v>6313</v>
      </c>
      <c r="G35" s="4" t="s">
        <v>6385</v>
      </c>
      <c r="H35" s="3" t="s">
        <v>6315</v>
      </c>
      <c r="I35" s="3" t="s">
        <v>758</v>
      </c>
      <c r="J35" s="3" t="s">
        <v>175</v>
      </c>
      <c r="K35" s="3" t="s">
        <v>146</v>
      </c>
      <c r="L35" s="6" t="s">
        <v>6320</v>
      </c>
      <c r="M35" s="3" t="s">
        <v>175</v>
      </c>
      <c r="N35" s="3" t="s">
        <v>176</v>
      </c>
      <c r="O35" s="3" t="s">
        <v>6386</v>
      </c>
      <c r="P35" s="3" t="s">
        <v>6357</v>
      </c>
      <c r="Q35" s="3" t="s">
        <v>6387</v>
      </c>
      <c r="R35" s="3" t="s">
        <v>31</v>
      </c>
      <c r="S35" s="3">
        <v>166</v>
      </c>
      <c r="T35" s="3">
        <v>5.86</v>
      </c>
      <c r="U35" s="3">
        <v>0.96</v>
      </c>
      <c r="V35" s="3">
        <v>191.97</v>
      </c>
      <c r="W35" s="3">
        <v>36.79</v>
      </c>
      <c r="X35" s="32">
        <v>0.81</v>
      </c>
      <c r="Y35" s="33">
        <v>334.83</v>
      </c>
      <c r="Z35" s="3">
        <v>154.61000000000001</v>
      </c>
      <c r="AA35" s="3">
        <v>0.54</v>
      </c>
      <c r="AB35" s="3">
        <v>86198.399999999994</v>
      </c>
      <c r="AC35" s="3">
        <v>49248</v>
      </c>
      <c r="AD35" s="3">
        <v>107614.08</v>
      </c>
      <c r="AE35" s="3">
        <v>49248</v>
      </c>
    </row>
    <row r="36" spans="1:31" x14ac:dyDescent="0.3">
      <c r="A36" s="3" t="s">
        <v>4420</v>
      </c>
      <c r="B36" s="4">
        <v>19475</v>
      </c>
      <c r="C36" s="4">
        <v>821</v>
      </c>
      <c r="D36" s="4" t="s">
        <v>25</v>
      </c>
      <c r="E36" s="5" t="s">
        <v>6313</v>
      </c>
      <c r="G36" s="4" t="s">
        <v>6388</v>
      </c>
      <c r="H36" s="3" t="s">
        <v>6315</v>
      </c>
      <c r="I36" s="3" t="s">
        <v>758</v>
      </c>
      <c r="J36" s="3" t="s">
        <v>175</v>
      </c>
      <c r="K36" s="3" t="s">
        <v>146</v>
      </c>
      <c r="L36" s="6" t="s">
        <v>6320</v>
      </c>
      <c r="M36" s="3" t="s">
        <v>175</v>
      </c>
      <c r="N36" s="3" t="s">
        <v>176</v>
      </c>
      <c r="O36" s="3" t="s">
        <v>6389</v>
      </c>
      <c r="P36" s="3" t="s">
        <v>6357</v>
      </c>
      <c r="Q36" s="3" t="s">
        <v>6387</v>
      </c>
      <c r="R36" s="3" t="s">
        <v>31</v>
      </c>
      <c r="S36" s="3">
        <v>111</v>
      </c>
      <c r="T36" s="3">
        <v>97</v>
      </c>
      <c r="U36" s="3">
        <v>0.12</v>
      </c>
      <c r="V36" s="3">
        <v>229.92</v>
      </c>
      <c r="W36" s="3">
        <v>209</v>
      </c>
      <c r="X36" s="32">
        <v>0.09</v>
      </c>
      <c r="Y36" s="33">
        <v>825.5</v>
      </c>
      <c r="Z36" s="3">
        <v>884.5</v>
      </c>
      <c r="AA36" s="3">
        <v>-7.0000000000000007E-2</v>
      </c>
      <c r="AB36" s="3">
        <v>235611.48</v>
      </c>
      <c r="AC36" s="3">
        <v>248529</v>
      </c>
      <c r="AD36" s="3">
        <v>247451.88</v>
      </c>
      <c r="AE36" s="3">
        <v>260918.52</v>
      </c>
    </row>
    <row r="37" spans="1:31" x14ac:dyDescent="0.3">
      <c r="A37" s="3" t="s">
        <v>4888</v>
      </c>
      <c r="B37" s="4">
        <v>19485</v>
      </c>
      <c r="C37" s="4">
        <v>395</v>
      </c>
      <c r="D37" s="4" t="s">
        <v>25</v>
      </c>
      <c r="E37" s="5" t="s">
        <v>6313</v>
      </c>
      <c r="G37" s="4" t="s">
        <v>6390</v>
      </c>
      <c r="H37" s="3" t="s">
        <v>6315</v>
      </c>
      <c r="I37" s="3" t="s">
        <v>758</v>
      </c>
      <c r="J37" s="3" t="s">
        <v>175</v>
      </c>
      <c r="K37" s="3" t="s">
        <v>146</v>
      </c>
      <c r="L37" s="6" t="s">
        <v>6320</v>
      </c>
      <c r="M37" s="3" t="s">
        <v>175</v>
      </c>
      <c r="N37" s="3" t="s">
        <v>176</v>
      </c>
      <c r="O37" s="3" t="s">
        <v>6391</v>
      </c>
      <c r="P37" s="3" t="s">
        <v>191</v>
      </c>
      <c r="Q37" s="3" t="s">
        <v>6387</v>
      </c>
      <c r="R37" s="3" t="s">
        <v>31</v>
      </c>
      <c r="S37" s="3">
        <v>15</v>
      </c>
      <c r="T37" s="3">
        <v>16.5</v>
      </c>
      <c r="U37" s="3">
        <v>-0.1</v>
      </c>
      <c r="V37" s="3">
        <v>29</v>
      </c>
      <c r="W37" s="3">
        <v>30.5</v>
      </c>
      <c r="X37" s="32">
        <v>-0.05</v>
      </c>
      <c r="Y37" s="33">
        <v>121</v>
      </c>
      <c r="Z37" s="3">
        <v>132</v>
      </c>
      <c r="AA37" s="3">
        <v>-0.09</v>
      </c>
      <c r="AB37" s="3">
        <v>45881.88</v>
      </c>
      <c r="AC37" s="3">
        <v>49916.88</v>
      </c>
      <c r="AD37" s="3">
        <v>47683.68</v>
      </c>
      <c r="AE37" s="3">
        <v>51873.120000000003</v>
      </c>
    </row>
    <row r="38" spans="1:31" x14ac:dyDescent="0.3">
      <c r="A38" s="3" t="s">
        <v>2023</v>
      </c>
      <c r="B38" s="4">
        <v>21206</v>
      </c>
      <c r="C38" s="4">
        <v>346</v>
      </c>
      <c r="D38" s="4" t="s">
        <v>25</v>
      </c>
      <c r="E38" s="5" t="s">
        <v>6313</v>
      </c>
      <c r="G38" s="4" t="s">
        <v>6392</v>
      </c>
      <c r="H38" s="3" t="s">
        <v>6315</v>
      </c>
      <c r="I38" s="3" t="s">
        <v>758</v>
      </c>
      <c r="J38" s="3" t="s">
        <v>175</v>
      </c>
      <c r="K38" s="3" t="s">
        <v>89</v>
      </c>
      <c r="L38" s="6" t="s">
        <v>132</v>
      </c>
      <c r="M38" s="3" t="s">
        <v>175</v>
      </c>
      <c r="N38" s="3" t="s">
        <v>176</v>
      </c>
      <c r="O38" s="3" t="s">
        <v>6393</v>
      </c>
      <c r="P38" s="3" t="s">
        <v>6357</v>
      </c>
      <c r="Q38" s="3" t="s">
        <v>64</v>
      </c>
      <c r="R38" s="3" t="s">
        <v>60</v>
      </c>
      <c r="T38" s="3">
        <v>18</v>
      </c>
      <c r="V38" s="3">
        <v>1</v>
      </c>
      <c r="W38" s="3">
        <v>89.92</v>
      </c>
      <c r="X38" s="32">
        <v>-88.92</v>
      </c>
      <c r="Y38" s="33">
        <v>235.17</v>
      </c>
      <c r="Z38" s="3">
        <v>381.25</v>
      </c>
      <c r="AA38" s="3">
        <v>-0.62</v>
      </c>
      <c r="AB38" s="3">
        <v>39056.480000000003</v>
      </c>
      <c r="AC38" s="3">
        <v>63409.2</v>
      </c>
      <c r="AD38" s="3">
        <v>39056.480000000003</v>
      </c>
      <c r="AE38" s="3">
        <v>63409.2</v>
      </c>
    </row>
    <row r="39" spans="1:31" x14ac:dyDescent="0.3">
      <c r="A39" s="3" t="s">
        <v>5229</v>
      </c>
      <c r="B39" s="4">
        <v>24176</v>
      </c>
      <c r="C39" s="4">
        <v>814</v>
      </c>
      <c r="D39" s="4" t="s">
        <v>25</v>
      </c>
      <c r="E39" s="5" t="s">
        <v>6313</v>
      </c>
      <c r="G39" s="4" t="s">
        <v>6394</v>
      </c>
      <c r="H39" s="3" t="s">
        <v>6315</v>
      </c>
      <c r="I39" s="3" t="s">
        <v>711</v>
      </c>
      <c r="J39" s="3" t="s">
        <v>175</v>
      </c>
      <c r="K39" s="3" t="s">
        <v>104</v>
      </c>
      <c r="L39" s="6" t="s">
        <v>104</v>
      </c>
      <c r="M39" s="3" t="s">
        <v>175</v>
      </c>
      <c r="N39" s="3" t="s">
        <v>712</v>
      </c>
      <c r="O39" s="3" t="s">
        <v>6395</v>
      </c>
      <c r="P39" s="3" t="s">
        <v>6357</v>
      </c>
      <c r="Q39" s="3" t="s">
        <v>55</v>
      </c>
      <c r="R39" s="3" t="s">
        <v>31</v>
      </c>
      <c r="S39" s="3">
        <v>174</v>
      </c>
      <c r="T39" s="3">
        <v>188</v>
      </c>
      <c r="U39" s="3">
        <v>-0.08</v>
      </c>
      <c r="V39" s="3">
        <v>550.25</v>
      </c>
      <c r="W39" s="3">
        <v>667.58</v>
      </c>
      <c r="X39" s="32">
        <v>-0.21</v>
      </c>
      <c r="Y39" s="33">
        <v>2261.25</v>
      </c>
      <c r="Z39" s="3">
        <v>2569.17</v>
      </c>
      <c r="AA39" s="3">
        <v>-0.14000000000000001</v>
      </c>
      <c r="AB39" s="3">
        <v>156568.95000000001</v>
      </c>
      <c r="AC39" s="3">
        <v>177485.66</v>
      </c>
      <c r="AD39" s="3">
        <v>156568.95000000001</v>
      </c>
      <c r="AE39" s="3">
        <v>177485.66</v>
      </c>
    </row>
    <row r="40" spans="1:31" x14ac:dyDescent="0.3">
      <c r="A40" s="3" t="s">
        <v>1590</v>
      </c>
      <c r="B40" s="4">
        <v>73702</v>
      </c>
      <c r="C40" s="4">
        <v>591</v>
      </c>
      <c r="D40" s="4" t="s">
        <v>25</v>
      </c>
      <c r="E40" s="5" t="s">
        <v>6313</v>
      </c>
      <c r="G40" s="4" t="s">
        <v>6396</v>
      </c>
      <c r="H40" s="3" t="s">
        <v>6315</v>
      </c>
      <c r="I40" s="3" t="s">
        <v>831</v>
      </c>
      <c r="J40" s="3" t="s">
        <v>175</v>
      </c>
      <c r="K40" s="3" t="s">
        <v>89</v>
      </c>
      <c r="L40" s="6" t="s">
        <v>89</v>
      </c>
      <c r="M40" s="3" t="s">
        <v>175</v>
      </c>
      <c r="N40" s="3" t="s">
        <v>184</v>
      </c>
      <c r="O40" s="3" t="s">
        <v>6397</v>
      </c>
      <c r="P40" s="3" t="s">
        <v>191</v>
      </c>
      <c r="Q40" s="3" t="s">
        <v>55</v>
      </c>
      <c r="R40" s="3" t="s">
        <v>31</v>
      </c>
      <c r="S40" s="3">
        <v>42</v>
      </c>
      <c r="T40" s="3">
        <v>53</v>
      </c>
      <c r="U40" s="3">
        <v>-0.26</v>
      </c>
      <c r="V40" s="3">
        <v>170.83</v>
      </c>
      <c r="W40" s="3">
        <v>213.92</v>
      </c>
      <c r="X40" s="32">
        <v>-0.25</v>
      </c>
      <c r="Y40" s="33">
        <v>811.83</v>
      </c>
      <c r="Z40" s="3">
        <v>1112.75</v>
      </c>
      <c r="AA40" s="3">
        <v>-0.37</v>
      </c>
      <c r="AB40" s="3">
        <v>119074.42</v>
      </c>
      <c r="AC40" s="3">
        <v>157403.95000000001</v>
      </c>
      <c r="AD40" s="3">
        <v>127327.94</v>
      </c>
      <c r="AE40" s="3">
        <v>167770.99</v>
      </c>
    </row>
    <row r="41" spans="1:31" x14ac:dyDescent="0.3">
      <c r="A41" s="3" t="s">
        <v>2416</v>
      </c>
      <c r="B41" s="4">
        <v>73715</v>
      </c>
      <c r="C41" s="4">
        <v>243</v>
      </c>
      <c r="D41" s="4" t="s">
        <v>25</v>
      </c>
      <c r="E41" s="5" t="s">
        <v>6313</v>
      </c>
      <c r="G41" s="4" t="s">
        <v>6398</v>
      </c>
      <c r="H41" s="3" t="s">
        <v>6315</v>
      </c>
      <c r="I41" s="3" t="s">
        <v>831</v>
      </c>
      <c r="J41" s="3" t="s">
        <v>175</v>
      </c>
      <c r="K41" s="3" t="s">
        <v>89</v>
      </c>
      <c r="L41" s="6" t="s">
        <v>89</v>
      </c>
      <c r="M41" s="3" t="s">
        <v>175</v>
      </c>
      <c r="N41" s="3" t="s">
        <v>184</v>
      </c>
      <c r="O41" s="3" t="s">
        <v>6399</v>
      </c>
      <c r="P41" s="3" t="s">
        <v>191</v>
      </c>
      <c r="Q41" s="3" t="s">
        <v>55</v>
      </c>
      <c r="R41" s="3" t="s">
        <v>31</v>
      </c>
      <c r="S41" s="3">
        <v>18</v>
      </c>
      <c r="T41" s="3">
        <v>9</v>
      </c>
      <c r="U41" s="3">
        <v>0.5</v>
      </c>
      <c r="V41" s="3">
        <v>65</v>
      </c>
      <c r="W41" s="3">
        <v>49</v>
      </c>
      <c r="X41" s="32">
        <v>0.25</v>
      </c>
      <c r="Y41" s="33">
        <v>234.58</v>
      </c>
      <c r="Z41" s="3">
        <v>247.83</v>
      </c>
      <c r="AA41" s="3">
        <v>-0.06</v>
      </c>
      <c r="AB41" s="3">
        <v>34188.07</v>
      </c>
      <c r="AC41" s="3">
        <v>34688.43</v>
      </c>
      <c r="AD41" s="3">
        <v>36792.050000000003</v>
      </c>
      <c r="AE41" s="3">
        <v>37364.43</v>
      </c>
    </row>
    <row r="42" spans="1:31" x14ac:dyDescent="0.3">
      <c r="A42" s="3" t="s">
        <v>5809</v>
      </c>
      <c r="B42" s="4">
        <v>31294</v>
      </c>
      <c r="C42" s="4">
        <v>240</v>
      </c>
      <c r="D42" s="4" t="s">
        <v>25</v>
      </c>
      <c r="E42" s="5" t="s">
        <v>6313</v>
      </c>
      <c r="G42" s="4" t="s">
        <v>6400</v>
      </c>
      <c r="H42" s="3" t="s">
        <v>6315</v>
      </c>
      <c r="I42" s="3" t="s">
        <v>153</v>
      </c>
      <c r="J42" s="3" t="s">
        <v>153</v>
      </c>
      <c r="K42" s="3" t="s">
        <v>104</v>
      </c>
      <c r="L42" s="6" t="s">
        <v>104</v>
      </c>
      <c r="M42" s="3" t="s">
        <v>153</v>
      </c>
      <c r="N42" s="3" t="s">
        <v>154</v>
      </c>
      <c r="O42" s="3" t="s">
        <v>6401</v>
      </c>
      <c r="P42" s="3" t="s">
        <v>153</v>
      </c>
      <c r="Q42" s="3" t="s">
        <v>194</v>
      </c>
      <c r="R42" s="3" t="s">
        <v>6402</v>
      </c>
      <c r="S42" s="3">
        <v>132</v>
      </c>
      <c r="T42" s="3">
        <v>97.17</v>
      </c>
      <c r="U42" s="3">
        <v>0.27</v>
      </c>
      <c r="V42" s="3">
        <v>446.54</v>
      </c>
      <c r="W42" s="3">
        <v>273.17</v>
      </c>
      <c r="X42" s="32">
        <v>0.39</v>
      </c>
      <c r="Y42" s="33">
        <v>1431.13</v>
      </c>
      <c r="Z42" s="3">
        <v>1020.13</v>
      </c>
      <c r="AA42" s="3">
        <v>0.28999999999999998</v>
      </c>
      <c r="AB42" s="3">
        <v>73502.58</v>
      </c>
      <c r="AC42" s="3">
        <v>51862.26</v>
      </c>
      <c r="AD42" s="3">
        <v>73502.58</v>
      </c>
      <c r="AE42" s="3">
        <v>51862.26</v>
      </c>
    </row>
    <row r="43" spans="1:31" x14ac:dyDescent="0.3">
      <c r="A43" s="3" t="s">
        <v>1638</v>
      </c>
      <c r="B43" s="4">
        <v>31472</v>
      </c>
      <c r="C43" s="4">
        <v>536</v>
      </c>
      <c r="D43" s="4" t="s">
        <v>25</v>
      </c>
      <c r="E43" s="5" t="s">
        <v>6313</v>
      </c>
      <c r="G43" s="4" t="s">
        <v>6403</v>
      </c>
      <c r="H43" s="3" t="s">
        <v>6315</v>
      </c>
      <c r="I43" s="3" t="s">
        <v>153</v>
      </c>
      <c r="J43" s="3" t="s">
        <v>153</v>
      </c>
      <c r="K43" s="3" t="s">
        <v>89</v>
      </c>
      <c r="L43" s="6" t="s">
        <v>89</v>
      </c>
      <c r="M43" s="3" t="s">
        <v>153</v>
      </c>
      <c r="N43" s="3" t="s">
        <v>154</v>
      </c>
      <c r="O43" s="3" t="s">
        <v>6404</v>
      </c>
      <c r="P43" s="3" t="s">
        <v>153</v>
      </c>
      <c r="Q43" s="3" t="s">
        <v>26</v>
      </c>
      <c r="R43" s="3" t="s">
        <v>27</v>
      </c>
      <c r="S43" s="3">
        <v>33</v>
      </c>
      <c r="T43" s="3">
        <v>46.93</v>
      </c>
      <c r="U43" s="3">
        <v>-0.44</v>
      </c>
      <c r="V43" s="3">
        <v>117.84</v>
      </c>
      <c r="W43" s="3">
        <v>151.44</v>
      </c>
      <c r="X43" s="32">
        <v>-0.28999999999999998</v>
      </c>
      <c r="Y43" s="33">
        <v>505.66</v>
      </c>
      <c r="Z43" s="3">
        <v>645.22</v>
      </c>
      <c r="AA43" s="3">
        <v>-0.28000000000000003</v>
      </c>
      <c r="AB43" s="3">
        <v>64863.15</v>
      </c>
      <c r="AC43" s="3">
        <v>79463.520000000004</v>
      </c>
      <c r="AD43" s="3">
        <v>64863.15</v>
      </c>
      <c r="AE43" s="3">
        <v>79463.520000000004</v>
      </c>
    </row>
    <row r="44" spans="1:31" x14ac:dyDescent="0.3">
      <c r="A44" s="3" t="s">
        <v>2244</v>
      </c>
      <c r="B44" s="4">
        <v>33286</v>
      </c>
      <c r="C44" s="4">
        <v>378</v>
      </c>
      <c r="D44" s="4" t="s">
        <v>25</v>
      </c>
      <c r="E44" s="5" t="s">
        <v>6313</v>
      </c>
      <c r="G44" s="4" t="s">
        <v>6405</v>
      </c>
      <c r="H44" s="3" t="s">
        <v>6315</v>
      </c>
      <c r="I44" s="3" t="s">
        <v>153</v>
      </c>
      <c r="J44" s="3" t="s">
        <v>153</v>
      </c>
      <c r="K44" s="3" t="s">
        <v>89</v>
      </c>
      <c r="L44" s="6" t="s">
        <v>89</v>
      </c>
      <c r="M44" s="3" t="s">
        <v>153</v>
      </c>
      <c r="N44" s="3" t="s">
        <v>184</v>
      </c>
      <c r="O44" s="3" t="s">
        <v>6406</v>
      </c>
      <c r="P44" s="3" t="s">
        <v>191</v>
      </c>
      <c r="Q44" s="3" t="s">
        <v>51</v>
      </c>
      <c r="R44" s="3" t="s">
        <v>31</v>
      </c>
      <c r="S44" s="3">
        <v>18</v>
      </c>
      <c r="T44" s="3">
        <v>16</v>
      </c>
      <c r="U44" s="3">
        <v>0.11</v>
      </c>
      <c r="V44" s="3">
        <v>93</v>
      </c>
      <c r="W44" s="3">
        <v>30</v>
      </c>
      <c r="X44" s="32">
        <v>0.68</v>
      </c>
      <c r="Y44" s="33">
        <v>384</v>
      </c>
      <c r="Z44" s="3">
        <v>386.92</v>
      </c>
      <c r="AA44" s="3">
        <v>-0.01</v>
      </c>
      <c r="AB44" s="3">
        <v>41685.839999999997</v>
      </c>
      <c r="AC44" s="3">
        <v>41566.33</v>
      </c>
      <c r="AD44" s="3">
        <v>42531.839999999997</v>
      </c>
      <c r="AE44" s="3">
        <v>41566.33</v>
      </c>
    </row>
    <row r="45" spans="1:31" x14ac:dyDescent="0.3">
      <c r="A45" s="3" t="s">
        <v>2635</v>
      </c>
      <c r="B45" s="4">
        <v>42162</v>
      </c>
      <c r="C45" s="4">
        <v>268</v>
      </c>
      <c r="D45" s="4" t="s">
        <v>25</v>
      </c>
      <c r="E45" s="5" t="s">
        <v>6313</v>
      </c>
      <c r="G45" s="4" t="s">
        <v>6407</v>
      </c>
      <c r="H45" s="3" t="s">
        <v>6315</v>
      </c>
      <c r="I45" s="3" t="s">
        <v>299</v>
      </c>
      <c r="J45" s="3" t="s">
        <v>299</v>
      </c>
      <c r="K45" s="3" t="s">
        <v>89</v>
      </c>
      <c r="L45" s="6" t="s">
        <v>132</v>
      </c>
      <c r="M45" s="3" t="s">
        <v>299</v>
      </c>
      <c r="N45" s="3" t="s">
        <v>184</v>
      </c>
      <c r="O45" s="3" t="s">
        <v>6408</v>
      </c>
      <c r="P45" s="3" t="s">
        <v>299</v>
      </c>
      <c r="Q45" s="3" t="s">
        <v>41</v>
      </c>
      <c r="R45" s="3" t="s">
        <v>60</v>
      </c>
      <c r="S45" s="3">
        <v>10</v>
      </c>
      <c r="T45" s="3">
        <v>3</v>
      </c>
      <c r="U45" s="3">
        <v>0.7</v>
      </c>
      <c r="V45" s="3">
        <v>28</v>
      </c>
      <c r="W45" s="3">
        <v>28</v>
      </c>
      <c r="X45" s="32">
        <v>0</v>
      </c>
      <c r="Y45" s="33">
        <v>128.75</v>
      </c>
      <c r="Z45" s="3">
        <v>159</v>
      </c>
      <c r="AA45" s="3">
        <v>-0.23</v>
      </c>
      <c r="AB45" s="3">
        <v>21347.4</v>
      </c>
      <c r="AC45" s="3">
        <v>27292.560000000001</v>
      </c>
      <c r="AD45" s="3">
        <v>23329.5</v>
      </c>
      <c r="AE45" s="3">
        <v>28858.32</v>
      </c>
    </row>
    <row r="46" spans="1:31" x14ac:dyDescent="0.3">
      <c r="A46" s="3" t="s">
        <v>4000</v>
      </c>
      <c r="B46" s="4">
        <v>42204</v>
      </c>
      <c r="C46" s="4">
        <v>374</v>
      </c>
      <c r="D46" s="4" t="s">
        <v>25</v>
      </c>
      <c r="E46" s="5" t="s">
        <v>6313</v>
      </c>
      <c r="G46" s="4" t="s">
        <v>6409</v>
      </c>
      <c r="H46" s="3" t="s">
        <v>6315</v>
      </c>
      <c r="I46" s="3" t="s">
        <v>299</v>
      </c>
      <c r="J46" s="3" t="s">
        <v>299</v>
      </c>
      <c r="K46" s="3" t="s">
        <v>132</v>
      </c>
      <c r="L46" s="6" t="s">
        <v>132</v>
      </c>
      <c r="M46" s="3" t="s">
        <v>299</v>
      </c>
      <c r="N46" s="3" t="s">
        <v>184</v>
      </c>
      <c r="O46" s="3" t="s">
        <v>6410</v>
      </c>
      <c r="P46" s="3" t="s">
        <v>299</v>
      </c>
      <c r="Q46" s="3" t="s">
        <v>41</v>
      </c>
      <c r="R46" s="3" t="s">
        <v>60</v>
      </c>
      <c r="S46" s="3">
        <v>11</v>
      </c>
      <c r="T46" s="3">
        <v>10</v>
      </c>
      <c r="U46" s="3">
        <v>0.09</v>
      </c>
      <c r="V46" s="3">
        <v>50</v>
      </c>
      <c r="W46" s="3">
        <v>35</v>
      </c>
      <c r="X46" s="32">
        <v>0.3</v>
      </c>
      <c r="Y46" s="33">
        <v>145.5</v>
      </c>
      <c r="Z46" s="3">
        <v>158.58000000000001</v>
      </c>
      <c r="AA46" s="3">
        <v>-0.09</v>
      </c>
      <c r="AB46" s="3">
        <v>24346.9</v>
      </c>
      <c r="AC46" s="3">
        <v>26841.599999999999</v>
      </c>
      <c r="AD46" s="3">
        <v>26364.6</v>
      </c>
      <c r="AE46" s="3">
        <v>28787.5</v>
      </c>
    </row>
    <row r="47" spans="1:31" x14ac:dyDescent="0.3">
      <c r="A47" s="3" t="s">
        <v>3921</v>
      </c>
      <c r="B47" s="4">
        <v>42240</v>
      </c>
      <c r="C47" s="4">
        <v>303</v>
      </c>
      <c r="D47" s="4" t="s">
        <v>25</v>
      </c>
      <c r="E47" s="5" t="s">
        <v>6313</v>
      </c>
      <c r="G47" s="4" t="s">
        <v>6411</v>
      </c>
      <c r="H47" s="3" t="s">
        <v>6315</v>
      </c>
      <c r="I47" s="3" t="s">
        <v>299</v>
      </c>
      <c r="J47" s="3" t="s">
        <v>299</v>
      </c>
      <c r="K47" s="3" t="s">
        <v>132</v>
      </c>
      <c r="L47" s="6" t="s">
        <v>132</v>
      </c>
      <c r="M47" s="3" t="s">
        <v>299</v>
      </c>
      <c r="N47" s="3" t="s">
        <v>445</v>
      </c>
      <c r="O47" s="3" t="s">
        <v>6412</v>
      </c>
      <c r="P47" s="3" t="s">
        <v>299</v>
      </c>
      <c r="Q47" s="3" t="s">
        <v>41</v>
      </c>
      <c r="R47" s="3" t="s">
        <v>60</v>
      </c>
      <c r="S47" s="3">
        <v>10</v>
      </c>
      <c r="T47" s="3">
        <v>11</v>
      </c>
      <c r="U47" s="3">
        <v>-0.06</v>
      </c>
      <c r="V47" s="3">
        <v>48.33</v>
      </c>
      <c r="W47" s="3">
        <v>58</v>
      </c>
      <c r="X47" s="32">
        <v>-0.2</v>
      </c>
      <c r="Y47" s="33">
        <v>157.5</v>
      </c>
      <c r="Z47" s="3">
        <v>231</v>
      </c>
      <c r="AA47" s="3">
        <v>-0.47</v>
      </c>
      <c r="AB47" s="3">
        <v>26227.8</v>
      </c>
      <c r="AC47" s="3">
        <v>38621.040000000001</v>
      </c>
      <c r="AD47" s="3">
        <v>28539</v>
      </c>
      <c r="AE47" s="3">
        <v>41982.48</v>
      </c>
    </row>
    <row r="48" spans="1:31" x14ac:dyDescent="0.3">
      <c r="A48" s="3" t="s">
        <v>2053</v>
      </c>
      <c r="B48" s="4">
        <v>42676</v>
      </c>
      <c r="C48" s="4">
        <v>573</v>
      </c>
      <c r="D48" s="4" t="s">
        <v>25</v>
      </c>
      <c r="E48" s="5" t="s">
        <v>6313</v>
      </c>
      <c r="G48" s="4" t="s">
        <v>6413</v>
      </c>
      <c r="H48" s="3" t="s">
        <v>6315</v>
      </c>
      <c r="I48" s="3" t="s">
        <v>299</v>
      </c>
      <c r="J48" s="3" t="s">
        <v>299</v>
      </c>
      <c r="K48" s="3" t="s">
        <v>89</v>
      </c>
      <c r="L48" s="6" t="s">
        <v>89</v>
      </c>
      <c r="M48" s="3" t="s">
        <v>299</v>
      </c>
      <c r="N48" s="3" t="s">
        <v>184</v>
      </c>
      <c r="O48" s="3" t="s">
        <v>6414</v>
      </c>
      <c r="P48" s="3" t="s">
        <v>299</v>
      </c>
      <c r="Q48" s="3" t="s">
        <v>51</v>
      </c>
      <c r="R48" s="3" t="s">
        <v>31</v>
      </c>
      <c r="S48" s="3">
        <v>27</v>
      </c>
      <c r="T48" s="3">
        <v>33</v>
      </c>
      <c r="U48" s="3">
        <v>-0.22</v>
      </c>
      <c r="V48" s="3">
        <v>57.42</v>
      </c>
      <c r="W48" s="3">
        <v>127</v>
      </c>
      <c r="X48" s="32">
        <v>-1.21</v>
      </c>
      <c r="Y48" s="33">
        <v>421.42</v>
      </c>
      <c r="Z48" s="3">
        <v>445.67</v>
      </c>
      <c r="AA48" s="3">
        <v>-0.06</v>
      </c>
      <c r="AB48" s="3">
        <v>60681.49</v>
      </c>
      <c r="AC48" s="3">
        <v>68539.58</v>
      </c>
      <c r="AD48" s="3">
        <v>70039.45</v>
      </c>
      <c r="AE48" s="3">
        <v>72780.02</v>
      </c>
    </row>
    <row r="49" spans="1:31" x14ac:dyDescent="0.3">
      <c r="A49" s="3" t="s">
        <v>1925</v>
      </c>
      <c r="B49" s="4">
        <v>42687</v>
      </c>
      <c r="C49" s="4">
        <v>561</v>
      </c>
      <c r="D49" s="4" t="s">
        <v>25</v>
      </c>
      <c r="E49" s="5" t="s">
        <v>6313</v>
      </c>
      <c r="G49" s="4" t="s">
        <v>6415</v>
      </c>
      <c r="H49" s="3" t="s">
        <v>6315</v>
      </c>
      <c r="I49" s="3" t="s">
        <v>299</v>
      </c>
      <c r="J49" s="3" t="s">
        <v>299</v>
      </c>
      <c r="K49" s="3" t="s">
        <v>89</v>
      </c>
      <c r="L49" s="6" t="s">
        <v>89</v>
      </c>
      <c r="M49" s="3" t="s">
        <v>299</v>
      </c>
      <c r="N49" s="3" t="s">
        <v>184</v>
      </c>
      <c r="O49" s="3" t="s">
        <v>6416</v>
      </c>
      <c r="P49" s="3" t="s">
        <v>299</v>
      </c>
      <c r="Q49" s="3" t="s">
        <v>51</v>
      </c>
      <c r="R49" s="3" t="s">
        <v>31</v>
      </c>
      <c r="S49" s="3">
        <v>35</v>
      </c>
      <c r="T49" s="3">
        <v>45</v>
      </c>
      <c r="U49" s="3">
        <v>-0.28999999999999998</v>
      </c>
      <c r="V49" s="3">
        <v>89</v>
      </c>
      <c r="W49" s="3">
        <v>188.33</v>
      </c>
      <c r="X49" s="32">
        <v>-1.1200000000000001</v>
      </c>
      <c r="Y49" s="33">
        <v>553.08000000000004</v>
      </c>
      <c r="Z49" s="3">
        <v>617.5</v>
      </c>
      <c r="AA49" s="3">
        <v>-0.12</v>
      </c>
      <c r="AB49" s="3">
        <v>86658.45</v>
      </c>
      <c r="AC49" s="3">
        <v>96345.78</v>
      </c>
      <c r="AD49" s="3">
        <v>91922.45</v>
      </c>
      <c r="AE49" s="3">
        <v>101058.3</v>
      </c>
    </row>
    <row r="50" spans="1:31" x14ac:dyDescent="0.3">
      <c r="A50" s="3" t="s">
        <v>2035</v>
      </c>
      <c r="B50" s="4">
        <v>42699</v>
      </c>
      <c r="C50" s="4">
        <v>574</v>
      </c>
      <c r="D50" s="4" t="s">
        <v>25</v>
      </c>
      <c r="E50" s="5" t="s">
        <v>6313</v>
      </c>
      <c r="G50" s="4" t="s">
        <v>6417</v>
      </c>
      <c r="H50" s="3" t="s">
        <v>6315</v>
      </c>
      <c r="I50" s="3" t="s">
        <v>299</v>
      </c>
      <c r="J50" s="3" t="s">
        <v>299</v>
      </c>
      <c r="K50" s="3" t="s">
        <v>89</v>
      </c>
      <c r="L50" s="6" t="s">
        <v>89</v>
      </c>
      <c r="M50" s="3" t="s">
        <v>299</v>
      </c>
      <c r="N50" s="3" t="s">
        <v>184</v>
      </c>
      <c r="O50" s="3" t="s">
        <v>6418</v>
      </c>
      <c r="P50" s="3" t="s">
        <v>299</v>
      </c>
      <c r="Q50" s="3" t="s">
        <v>51</v>
      </c>
      <c r="R50" s="3" t="s">
        <v>31</v>
      </c>
      <c r="S50" s="3">
        <v>18</v>
      </c>
      <c r="T50" s="3">
        <v>32.75</v>
      </c>
      <c r="U50" s="3">
        <v>-0.82</v>
      </c>
      <c r="V50" s="3">
        <v>57.17</v>
      </c>
      <c r="W50" s="3">
        <v>192.17</v>
      </c>
      <c r="X50" s="32">
        <v>-2.36</v>
      </c>
      <c r="Y50" s="33">
        <v>334.25</v>
      </c>
      <c r="Z50" s="3">
        <v>511.5</v>
      </c>
      <c r="AA50" s="3">
        <v>-0.53</v>
      </c>
      <c r="AB50" s="3">
        <v>50975.31</v>
      </c>
      <c r="AC50" s="3">
        <v>79245.84</v>
      </c>
      <c r="AD50" s="3">
        <v>55552.35</v>
      </c>
      <c r="AE50" s="3">
        <v>83893.62</v>
      </c>
    </row>
    <row r="51" spans="1:31" x14ac:dyDescent="0.3">
      <c r="A51" s="3" t="s">
        <v>1713</v>
      </c>
      <c r="B51" s="4">
        <v>42703</v>
      </c>
      <c r="C51" s="4">
        <v>736</v>
      </c>
      <c r="D51" s="4" t="s">
        <v>25</v>
      </c>
      <c r="E51" s="5" t="s">
        <v>6313</v>
      </c>
      <c r="G51" s="4" t="s">
        <v>6419</v>
      </c>
      <c r="H51" s="3" t="s">
        <v>6315</v>
      </c>
      <c r="I51" s="3" t="s">
        <v>299</v>
      </c>
      <c r="J51" s="3" t="s">
        <v>299</v>
      </c>
      <c r="K51" s="3" t="s">
        <v>89</v>
      </c>
      <c r="L51" s="6" t="s">
        <v>89</v>
      </c>
      <c r="M51" s="3" t="s">
        <v>299</v>
      </c>
      <c r="N51" s="3" t="s">
        <v>184</v>
      </c>
      <c r="O51" s="3" t="s">
        <v>6420</v>
      </c>
      <c r="P51" s="3" t="s">
        <v>299</v>
      </c>
      <c r="Q51" s="3" t="s">
        <v>51</v>
      </c>
      <c r="R51" s="3" t="s">
        <v>31</v>
      </c>
      <c r="S51" s="3">
        <v>90</v>
      </c>
      <c r="T51" s="3">
        <v>110</v>
      </c>
      <c r="U51" s="3">
        <v>-0.22</v>
      </c>
      <c r="V51" s="3">
        <v>255</v>
      </c>
      <c r="W51" s="3">
        <v>496.08</v>
      </c>
      <c r="X51" s="32">
        <v>-0.95</v>
      </c>
      <c r="Y51" s="33">
        <v>1203</v>
      </c>
      <c r="Z51" s="3">
        <v>1284.92</v>
      </c>
      <c r="AA51" s="3">
        <v>-7.0000000000000007E-2</v>
      </c>
      <c r="AB51" s="3">
        <v>179716.32</v>
      </c>
      <c r="AC51" s="3">
        <v>198915.65</v>
      </c>
      <c r="AD51" s="3">
        <v>199938.6</v>
      </c>
      <c r="AE51" s="3">
        <v>210711.08</v>
      </c>
    </row>
    <row r="52" spans="1:31" x14ac:dyDescent="0.3">
      <c r="A52" s="3" t="s">
        <v>1662</v>
      </c>
      <c r="B52" s="4">
        <v>42715</v>
      </c>
      <c r="C52" s="4">
        <v>525</v>
      </c>
      <c r="D52" s="4" t="s">
        <v>25</v>
      </c>
      <c r="E52" s="5" t="s">
        <v>6313</v>
      </c>
      <c r="G52" s="4" t="s">
        <v>6421</v>
      </c>
      <c r="H52" s="3" t="s">
        <v>6315</v>
      </c>
      <c r="I52" s="3" t="s">
        <v>299</v>
      </c>
      <c r="J52" s="3" t="s">
        <v>299</v>
      </c>
      <c r="K52" s="3" t="s">
        <v>89</v>
      </c>
      <c r="L52" s="6" t="s">
        <v>89</v>
      </c>
      <c r="M52" s="3" t="s">
        <v>299</v>
      </c>
      <c r="N52" s="3" t="s">
        <v>184</v>
      </c>
      <c r="O52" s="3" t="s">
        <v>6422</v>
      </c>
      <c r="P52" s="3" t="s">
        <v>299</v>
      </c>
      <c r="Q52" s="3" t="s">
        <v>51</v>
      </c>
      <c r="R52" s="3" t="s">
        <v>31</v>
      </c>
      <c r="S52" s="3">
        <v>70</v>
      </c>
      <c r="T52" s="3">
        <v>66</v>
      </c>
      <c r="U52" s="3">
        <v>0.06</v>
      </c>
      <c r="V52" s="3">
        <v>184.75</v>
      </c>
      <c r="W52" s="3">
        <v>276.17</v>
      </c>
      <c r="X52" s="32">
        <v>-0.49</v>
      </c>
      <c r="Y52" s="33">
        <v>1241.92</v>
      </c>
      <c r="Z52" s="3">
        <v>1052.83</v>
      </c>
      <c r="AA52" s="3">
        <v>0.15</v>
      </c>
      <c r="AB52" s="3">
        <v>174216.35</v>
      </c>
      <c r="AC52" s="3">
        <v>162830.15</v>
      </c>
      <c r="AD52" s="3">
        <v>206406.55</v>
      </c>
      <c r="AE52" s="3">
        <v>171978.89</v>
      </c>
    </row>
    <row r="53" spans="1:31" x14ac:dyDescent="0.3">
      <c r="A53" s="3" t="s">
        <v>1316</v>
      </c>
      <c r="B53" s="4">
        <v>42716</v>
      </c>
      <c r="C53" s="4">
        <v>1321</v>
      </c>
      <c r="D53" s="4" t="s">
        <v>25</v>
      </c>
      <c r="E53" s="5" t="s">
        <v>6313</v>
      </c>
      <c r="G53" s="4" t="s">
        <v>6423</v>
      </c>
      <c r="H53" s="3" t="s">
        <v>6315</v>
      </c>
      <c r="I53" s="3" t="s">
        <v>299</v>
      </c>
      <c r="J53" s="3" t="s">
        <v>299</v>
      </c>
      <c r="K53" s="3" t="s">
        <v>89</v>
      </c>
      <c r="L53" s="6" t="s">
        <v>89</v>
      </c>
      <c r="M53" s="3" t="s">
        <v>299</v>
      </c>
      <c r="N53" s="3" t="s">
        <v>184</v>
      </c>
      <c r="O53" s="3" t="s">
        <v>6424</v>
      </c>
      <c r="P53" s="3" t="s">
        <v>299</v>
      </c>
      <c r="Q53" s="3" t="s">
        <v>51</v>
      </c>
      <c r="R53" s="3" t="s">
        <v>31</v>
      </c>
      <c r="S53" s="3">
        <v>320</v>
      </c>
      <c r="T53" s="3">
        <v>307.92</v>
      </c>
      <c r="U53" s="3">
        <v>0.04</v>
      </c>
      <c r="V53" s="3">
        <v>826.17</v>
      </c>
      <c r="W53" s="3">
        <v>1741.92</v>
      </c>
      <c r="X53" s="32">
        <v>-1.1100000000000001</v>
      </c>
      <c r="Y53" s="33">
        <v>4126</v>
      </c>
      <c r="Z53" s="3">
        <v>5136.83</v>
      </c>
      <c r="AA53" s="3">
        <v>-0.24</v>
      </c>
      <c r="AB53" s="3">
        <v>620136.6</v>
      </c>
      <c r="AC53" s="3">
        <v>783430.52</v>
      </c>
      <c r="AD53" s="3">
        <v>685741.2</v>
      </c>
      <c r="AE53" s="3">
        <v>840779.24</v>
      </c>
    </row>
    <row r="54" spans="1:31" x14ac:dyDescent="0.3">
      <c r="A54" s="3" t="s">
        <v>3851</v>
      </c>
      <c r="B54" s="4">
        <v>80022</v>
      </c>
      <c r="C54" s="4">
        <v>283</v>
      </c>
      <c r="D54" s="4" t="s">
        <v>25</v>
      </c>
      <c r="E54" s="5" t="s">
        <v>6313</v>
      </c>
      <c r="G54" s="4" t="s">
        <v>6425</v>
      </c>
      <c r="H54" s="3" t="s">
        <v>6315</v>
      </c>
      <c r="I54" s="3" t="s">
        <v>299</v>
      </c>
      <c r="J54" s="3" t="s">
        <v>299</v>
      </c>
      <c r="K54" s="3" t="s">
        <v>132</v>
      </c>
      <c r="L54" s="6" t="s">
        <v>132</v>
      </c>
      <c r="M54" s="3" t="s">
        <v>299</v>
      </c>
      <c r="N54" s="3" t="s">
        <v>184</v>
      </c>
      <c r="O54" s="3" t="s">
        <v>6426</v>
      </c>
      <c r="P54" s="3" t="s">
        <v>191</v>
      </c>
      <c r="Q54" s="3" t="s">
        <v>41</v>
      </c>
      <c r="R54" s="3" t="s">
        <v>60</v>
      </c>
      <c r="S54" s="3">
        <v>7</v>
      </c>
      <c r="T54" s="3">
        <v>7</v>
      </c>
      <c r="U54" s="3">
        <v>0</v>
      </c>
      <c r="V54" s="3">
        <v>33.75</v>
      </c>
      <c r="W54" s="3">
        <v>18</v>
      </c>
      <c r="X54" s="32">
        <v>0.47</v>
      </c>
      <c r="Y54" s="33">
        <v>111.75</v>
      </c>
      <c r="Z54" s="3">
        <v>129.66999999999999</v>
      </c>
      <c r="AA54" s="3">
        <v>-0.16</v>
      </c>
      <c r="AB54" s="3">
        <v>19291.14</v>
      </c>
      <c r="AC54" s="3">
        <v>23065.68</v>
      </c>
      <c r="AD54" s="3">
        <v>21241.439999999999</v>
      </c>
      <c r="AE54" s="3">
        <v>24750</v>
      </c>
    </row>
    <row r="55" spans="1:31" x14ac:dyDescent="0.3">
      <c r="A55" s="3" t="s">
        <v>3478</v>
      </c>
      <c r="B55" s="4">
        <v>80024</v>
      </c>
      <c r="C55" s="4">
        <v>455</v>
      </c>
      <c r="D55" s="4" t="s">
        <v>25</v>
      </c>
      <c r="E55" s="5" t="s">
        <v>6313</v>
      </c>
      <c r="G55" s="4" t="s">
        <v>6427</v>
      </c>
      <c r="H55" s="3" t="s">
        <v>6315</v>
      </c>
      <c r="I55" s="3" t="s">
        <v>299</v>
      </c>
      <c r="J55" s="3" t="s">
        <v>299</v>
      </c>
      <c r="K55" s="3" t="s">
        <v>132</v>
      </c>
      <c r="L55" s="6" t="s">
        <v>132</v>
      </c>
      <c r="M55" s="3" t="s">
        <v>299</v>
      </c>
      <c r="N55" s="3" t="s">
        <v>184</v>
      </c>
      <c r="O55" s="3" t="s">
        <v>6428</v>
      </c>
      <c r="P55" s="3" t="s">
        <v>191</v>
      </c>
      <c r="Q55" s="3" t="s">
        <v>41</v>
      </c>
      <c r="R55" s="3" t="s">
        <v>60</v>
      </c>
      <c r="S55" s="3">
        <v>16</v>
      </c>
      <c r="T55" s="3">
        <v>20</v>
      </c>
      <c r="U55" s="3">
        <v>-0.23</v>
      </c>
      <c r="V55" s="3">
        <v>69.42</v>
      </c>
      <c r="W55" s="3">
        <v>95.08</v>
      </c>
      <c r="X55" s="32">
        <v>-0.37</v>
      </c>
      <c r="Y55" s="33">
        <v>291.42</v>
      </c>
      <c r="Z55" s="3">
        <v>374.25</v>
      </c>
      <c r="AA55" s="3">
        <v>-0.28000000000000003</v>
      </c>
      <c r="AB55" s="3">
        <v>50503.08</v>
      </c>
      <c r="AC55" s="3">
        <v>65824.13</v>
      </c>
      <c r="AD55" s="3">
        <v>55392.480000000003</v>
      </c>
      <c r="AE55" s="3">
        <v>71367.149999999994</v>
      </c>
    </row>
    <row r="56" spans="1:31" x14ac:dyDescent="0.3">
      <c r="A56" s="3" t="s">
        <v>4279</v>
      </c>
      <c r="B56" s="4">
        <v>27016</v>
      </c>
      <c r="C56" s="4">
        <v>148</v>
      </c>
      <c r="D56" s="4" t="s">
        <v>25</v>
      </c>
      <c r="E56" s="5" t="s">
        <v>6313</v>
      </c>
      <c r="G56" s="4" t="s">
        <v>6429</v>
      </c>
      <c r="H56" s="3" t="s">
        <v>6315</v>
      </c>
      <c r="I56" s="3" t="s">
        <v>735</v>
      </c>
      <c r="J56" s="3" t="s">
        <v>736</v>
      </c>
      <c r="K56" s="3" t="s">
        <v>736</v>
      </c>
      <c r="L56" s="6" t="s">
        <v>6320</v>
      </c>
      <c r="M56" s="3" t="s">
        <v>175</v>
      </c>
      <c r="N56" s="3" t="s">
        <v>176</v>
      </c>
      <c r="O56" s="3" t="s">
        <v>6430</v>
      </c>
      <c r="P56" s="3" t="s">
        <v>6357</v>
      </c>
      <c r="Q56" s="3" t="s">
        <v>55</v>
      </c>
      <c r="R56" s="3" t="s">
        <v>31</v>
      </c>
      <c r="S56" s="3">
        <v>14</v>
      </c>
      <c r="T56" s="3">
        <v>23</v>
      </c>
      <c r="U56" s="3">
        <v>-0.64</v>
      </c>
      <c r="V56" s="3">
        <v>30</v>
      </c>
      <c r="W56" s="3">
        <v>47</v>
      </c>
      <c r="X56" s="32">
        <v>-0.56999999999999995</v>
      </c>
      <c r="Y56" s="33">
        <v>128.08000000000001</v>
      </c>
      <c r="Z56" s="3">
        <v>152.33000000000001</v>
      </c>
      <c r="AA56" s="3">
        <v>-0.19</v>
      </c>
      <c r="AB56" s="3">
        <v>32265.13</v>
      </c>
      <c r="AC56" s="3">
        <v>37945.54</v>
      </c>
      <c r="AD56" s="3">
        <v>32443.33</v>
      </c>
      <c r="AE56" s="3">
        <v>37945.54</v>
      </c>
    </row>
    <row r="57" spans="1:31" x14ac:dyDescent="0.3">
      <c r="A57" s="3" t="s">
        <v>4594</v>
      </c>
      <c r="B57" s="4">
        <v>4367</v>
      </c>
      <c r="C57" s="4">
        <v>234</v>
      </c>
      <c r="D57" s="4" t="s">
        <v>25</v>
      </c>
      <c r="E57" s="5" t="s">
        <v>6313</v>
      </c>
      <c r="G57" s="4" t="s">
        <v>6431</v>
      </c>
      <c r="H57" s="3" t="s">
        <v>6315</v>
      </c>
      <c r="I57" s="3" t="s">
        <v>900</v>
      </c>
      <c r="J57" s="3" t="s">
        <v>240</v>
      </c>
      <c r="K57" s="3" t="s">
        <v>146</v>
      </c>
      <c r="L57" s="6" t="s">
        <v>146</v>
      </c>
      <c r="M57" s="3" t="s">
        <v>240</v>
      </c>
      <c r="N57" s="3" t="s">
        <v>241</v>
      </c>
      <c r="O57" s="3" t="s">
        <v>6432</v>
      </c>
      <c r="P57" s="3" t="s">
        <v>6357</v>
      </c>
      <c r="Q57" s="3" t="s">
        <v>37</v>
      </c>
      <c r="R57" s="3" t="s">
        <v>60</v>
      </c>
      <c r="S57" s="3">
        <v>5</v>
      </c>
      <c r="T57" s="3">
        <v>8.5</v>
      </c>
      <c r="U57" s="3">
        <v>-0.85</v>
      </c>
      <c r="V57" s="3">
        <v>16.579999999999998</v>
      </c>
      <c r="W57" s="3">
        <v>22</v>
      </c>
      <c r="X57" s="32">
        <v>-0.33</v>
      </c>
      <c r="Y57" s="33">
        <v>106.58</v>
      </c>
      <c r="Z57" s="3">
        <v>126.25</v>
      </c>
      <c r="AA57" s="3">
        <v>-0.18</v>
      </c>
      <c r="AB57" s="3">
        <v>106446.19</v>
      </c>
      <c r="AC57" s="3">
        <v>119243.94</v>
      </c>
      <c r="AD57" s="3">
        <v>108216.19</v>
      </c>
      <c r="AE57" s="3">
        <v>119243.94</v>
      </c>
    </row>
    <row r="58" spans="1:31" x14ac:dyDescent="0.3">
      <c r="A58" s="3" t="s">
        <v>4603</v>
      </c>
      <c r="B58" s="4">
        <v>4616</v>
      </c>
      <c r="C58" s="4">
        <v>281</v>
      </c>
      <c r="D58" s="4" t="s">
        <v>25</v>
      </c>
      <c r="E58" s="5" t="s">
        <v>6313</v>
      </c>
      <c r="G58" s="4" t="s">
        <v>6433</v>
      </c>
      <c r="H58" s="3" t="s">
        <v>6315</v>
      </c>
      <c r="I58" s="3" t="s">
        <v>900</v>
      </c>
      <c r="J58" s="3" t="s">
        <v>240</v>
      </c>
      <c r="K58" s="3" t="s">
        <v>146</v>
      </c>
      <c r="L58" s="6" t="s">
        <v>146</v>
      </c>
      <c r="M58" s="3" t="s">
        <v>240</v>
      </c>
      <c r="N58" s="3" t="s">
        <v>712</v>
      </c>
      <c r="O58" s="3" t="s">
        <v>6434</v>
      </c>
      <c r="P58" s="3" t="s">
        <v>6357</v>
      </c>
      <c r="Q58" s="3" t="s">
        <v>397</v>
      </c>
      <c r="R58" s="3" t="s">
        <v>31</v>
      </c>
      <c r="S58" s="3">
        <v>9</v>
      </c>
      <c r="T58" s="3">
        <v>7</v>
      </c>
      <c r="U58" s="3">
        <v>0.23</v>
      </c>
      <c r="V58" s="3">
        <v>23.58</v>
      </c>
      <c r="W58" s="3">
        <v>76</v>
      </c>
      <c r="X58" s="32">
        <v>-2.2200000000000002</v>
      </c>
      <c r="Y58" s="33">
        <v>117.67</v>
      </c>
      <c r="Z58" s="3">
        <v>118.5</v>
      </c>
      <c r="AA58" s="3">
        <v>-0.01</v>
      </c>
      <c r="AB58" s="3">
        <v>87713.44</v>
      </c>
      <c r="AC58" s="3">
        <v>88332</v>
      </c>
      <c r="AD58" s="3">
        <v>87713.44</v>
      </c>
      <c r="AE58" s="3">
        <v>88332</v>
      </c>
    </row>
    <row r="59" spans="1:31" x14ac:dyDescent="0.3">
      <c r="A59" s="3" t="s">
        <v>4897</v>
      </c>
      <c r="B59" s="4">
        <v>5104</v>
      </c>
      <c r="C59" s="4">
        <v>152</v>
      </c>
      <c r="D59" s="4" t="s">
        <v>25</v>
      </c>
      <c r="E59" s="5" t="s">
        <v>6313</v>
      </c>
      <c r="G59" s="4" t="s">
        <v>6435</v>
      </c>
      <c r="H59" s="3" t="s">
        <v>6315</v>
      </c>
      <c r="I59" s="3" t="s">
        <v>900</v>
      </c>
      <c r="J59" s="3" t="s">
        <v>240</v>
      </c>
      <c r="K59" s="3" t="s">
        <v>146</v>
      </c>
      <c r="L59" s="6" t="s">
        <v>146</v>
      </c>
      <c r="M59" s="3" t="s">
        <v>240</v>
      </c>
      <c r="N59" s="3" t="s">
        <v>241</v>
      </c>
      <c r="O59" s="3" t="s">
        <v>6436</v>
      </c>
      <c r="P59" s="3" t="s">
        <v>6357</v>
      </c>
      <c r="Q59" s="3" t="s">
        <v>42</v>
      </c>
      <c r="R59" s="3" t="s">
        <v>31</v>
      </c>
      <c r="S59" s="3">
        <v>1</v>
      </c>
      <c r="T59" s="3">
        <v>1</v>
      </c>
      <c r="U59" s="3">
        <v>0</v>
      </c>
      <c r="V59" s="3">
        <v>2.5</v>
      </c>
      <c r="W59" s="3">
        <v>6.5</v>
      </c>
      <c r="X59" s="32">
        <v>-1.6</v>
      </c>
      <c r="Y59" s="33">
        <v>19.5</v>
      </c>
      <c r="Z59" s="3">
        <v>35.42</v>
      </c>
      <c r="AA59" s="3">
        <v>-0.82</v>
      </c>
      <c r="AB59" s="3">
        <v>14116.44</v>
      </c>
      <c r="AC59" s="3">
        <v>23443.11</v>
      </c>
      <c r="AD59" s="3">
        <v>14905.8</v>
      </c>
      <c r="AE59" s="3">
        <v>25127.13</v>
      </c>
    </row>
    <row r="60" spans="1:31" x14ac:dyDescent="0.3">
      <c r="A60" s="3" t="s">
        <v>4453</v>
      </c>
      <c r="B60" s="4">
        <v>87485</v>
      </c>
      <c r="C60" s="4">
        <v>932</v>
      </c>
      <c r="D60" s="4" t="s">
        <v>25</v>
      </c>
      <c r="E60" s="5" t="s">
        <v>6313</v>
      </c>
      <c r="G60" s="4" t="s">
        <v>6437</v>
      </c>
      <c r="H60" s="3" t="s">
        <v>6315</v>
      </c>
      <c r="I60" s="3" t="s">
        <v>245</v>
      </c>
      <c r="J60" s="3" t="s">
        <v>245</v>
      </c>
      <c r="K60" s="3" t="s">
        <v>146</v>
      </c>
      <c r="L60" s="6" t="s">
        <v>6320</v>
      </c>
      <c r="M60" s="3" t="s">
        <v>245</v>
      </c>
      <c r="N60" s="3" t="s">
        <v>246</v>
      </c>
      <c r="O60" s="3" t="s">
        <v>6438</v>
      </c>
      <c r="P60" s="3" t="s">
        <v>245</v>
      </c>
      <c r="Q60" s="3" t="s">
        <v>397</v>
      </c>
      <c r="R60" s="3" t="s">
        <v>31</v>
      </c>
      <c r="S60" s="3">
        <v>436</v>
      </c>
      <c r="T60" s="3">
        <v>398.5</v>
      </c>
      <c r="U60" s="3">
        <v>0.09</v>
      </c>
      <c r="V60" s="3">
        <v>1127.92</v>
      </c>
      <c r="W60" s="3">
        <v>1014.92</v>
      </c>
      <c r="X60" s="32">
        <v>0.1</v>
      </c>
      <c r="Y60" s="33">
        <v>3042.25</v>
      </c>
      <c r="Z60" s="3">
        <v>2978.58</v>
      </c>
      <c r="AA60" s="3">
        <v>0.02</v>
      </c>
      <c r="AB60" s="3">
        <v>1463144.59</v>
      </c>
      <c r="AC60" s="3">
        <v>1464003.49</v>
      </c>
      <c r="AD60" s="3">
        <v>1531468.65</v>
      </c>
      <c r="AE60" s="3">
        <v>1495354.81</v>
      </c>
    </row>
    <row r="61" spans="1:31" x14ac:dyDescent="0.3">
      <c r="A61" s="3" t="s">
        <v>1471</v>
      </c>
      <c r="B61" s="4">
        <v>87643</v>
      </c>
      <c r="C61" s="4">
        <v>751</v>
      </c>
      <c r="D61" s="4" t="s">
        <v>25</v>
      </c>
      <c r="E61" s="5" t="s">
        <v>6313</v>
      </c>
      <c r="G61" s="4" t="s">
        <v>6439</v>
      </c>
      <c r="H61" s="3" t="s">
        <v>6315</v>
      </c>
      <c r="I61" s="3" t="s">
        <v>245</v>
      </c>
      <c r="J61" s="3" t="s">
        <v>245</v>
      </c>
      <c r="K61" s="3" t="s">
        <v>89</v>
      </c>
      <c r="L61" s="6" t="s">
        <v>132</v>
      </c>
      <c r="M61" s="3" t="s">
        <v>245</v>
      </c>
      <c r="N61" s="3" t="s">
        <v>246</v>
      </c>
      <c r="O61" s="3" t="s">
        <v>6440</v>
      </c>
      <c r="P61" s="3" t="s">
        <v>245</v>
      </c>
      <c r="Q61" s="3" t="s">
        <v>26</v>
      </c>
      <c r="R61" s="3" t="s">
        <v>27</v>
      </c>
      <c r="S61" s="3">
        <v>142</v>
      </c>
      <c r="T61" s="3">
        <v>203.33</v>
      </c>
      <c r="U61" s="3">
        <v>-0.43</v>
      </c>
      <c r="V61" s="3">
        <v>383.83</v>
      </c>
      <c r="W61" s="3">
        <v>458.92</v>
      </c>
      <c r="X61" s="32">
        <v>-0.2</v>
      </c>
      <c r="Y61" s="33">
        <v>1377.67</v>
      </c>
      <c r="Z61" s="3">
        <v>1739.75</v>
      </c>
      <c r="AA61" s="3">
        <v>-0.26</v>
      </c>
      <c r="AB61" s="3">
        <v>337239.9</v>
      </c>
      <c r="AC61" s="3">
        <v>415278.14</v>
      </c>
      <c r="AD61" s="3">
        <v>355933.96</v>
      </c>
      <c r="AE61" s="3">
        <v>438311.92</v>
      </c>
    </row>
    <row r="62" spans="1:31" x14ac:dyDescent="0.3">
      <c r="A62" s="3" t="s">
        <v>4618</v>
      </c>
      <c r="B62" s="4">
        <v>89154</v>
      </c>
      <c r="C62" s="4">
        <v>694</v>
      </c>
      <c r="D62" s="4" t="s">
        <v>25</v>
      </c>
      <c r="E62" s="5" t="s">
        <v>6313</v>
      </c>
      <c r="G62" s="4" t="s">
        <v>6441</v>
      </c>
      <c r="H62" s="3" t="s">
        <v>6315</v>
      </c>
      <c r="I62" s="3" t="s">
        <v>245</v>
      </c>
      <c r="J62" s="3" t="s">
        <v>245</v>
      </c>
      <c r="K62" s="3" t="s">
        <v>146</v>
      </c>
      <c r="L62" s="6" t="s">
        <v>146</v>
      </c>
      <c r="M62" s="3" t="s">
        <v>245</v>
      </c>
      <c r="N62" s="3" t="s">
        <v>246</v>
      </c>
      <c r="O62" s="3" t="s">
        <v>6442</v>
      </c>
      <c r="P62" s="3" t="s">
        <v>245</v>
      </c>
      <c r="Q62" s="3" t="s">
        <v>397</v>
      </c>
      <c r="R62" s="3" t="s">
        <v>31</v>
      </c>
      <c r="S62" s="3">
        <v>543</v>
      </c>
      <c r="T62" s="3">
        <v>146.08000000000001</v>
      </c>
      <c r="U62" s="3">
        <v>0.73</v>
      </c>
      <c r="V62" s="3">
        <v>1399.75</v>
      </c>
      <c r="W62" s="3">
        <v>487</v>
      </c>
      <c r="X62" s="32">
        <v>0.65</v>
      </c>
      <c r="Y62" s="33">
        <v>3123.67</v>
      </c>
      <c r="Z62" s="3">
        <v>1464.17</v>
      </c>
      <c r="AA62" s="3">
        <v>0.53</v>
      </c>
      <c r="AB62" s="3">
        <v>1671003.82</v>
      </c>
      <c r="AC62" s="3">
        <v>803577.1</v>
      </c>
      <c r="AD62" s="3">
        <v>1716767.2</v>
      </c>
      <c r="AE62" s="3">
        <v>803577.1</v>
      </c>
    </row>
    <row r="63" spans="1:31" x14ac:dyDescent="0.3">
      <c r="A63" s="3" t="s">
        <v>1644</v>
      </c>
      <c r="B63" s="4">
        <v>89533</v>
      </c>
      <c r="C63" s="4">
        <v>627</v>
      </c>
      <c r="D63" s="4" t="s">
        <v>25</v>
      </c>
      <c r="E63" s="5" t="s">
        <v>6313</v>
      </c>
      <c r="G63" s="4" t="s">
        <v>6443</v>
      </c>
      <c r="H63" s="3" t="s">
        <v>6315</v>
      </c>
      <c r="I63" s="3" t="s">
        <v>245</v>
      </c>
      <c r="J63" s="3" t="s">
        <v>245</v>
      </c>
      <c r="K63" s="3" t="s">
        <v>89</v>
      </c>
      <c r="L63" s="6" t="s">
        <v>132</v>
      </c>
      <c r="M63" s="3" t="s">
        <v>245</v>
      </c>
      <c r="N63" s="3" t="s">
        <v>246</v>
      </c>
      <c r="O63" s="3" t="s">
        <v>6444</v>
      </c>
      <c r="P63" s="3" t="s">
        <v>245</v>
      </c>
      <c r="Q63" s="3" t="s">
        <v>26</v>
      </c>
      <c r="R63" s="3" t="s">
        <v>27</v>
      </c>
      <c r="S63" s="3">
        <v>71</v>
      </c>
      <c r="T63" s="3">
        <v>96</v>
      </c>
      <c r="U63" s="3">
        <v>-0.35</v>
      </c>
      <c r="V63" s="3">
        <v>209.17</v>
      </c>
      <c r="W63" s="3">
        <v>256.92</v>
      </c>
      <c r="X63" s="32">
        <v>-0.23</v>
      </c>
      <c r="Y63" s="33">
        <v>677.67</v>
      </c>
      <c r="Z63" s="3">
        <v>763.33</v>
      </c>
      <c r="AA63" s="3">
        <v>-0.13</v>
      </c>
      <c r="AB63" s="3">
        <v>166921.5</v>
      </c>
      <c r="AC63" s="3">
        <v>182857.46</v>
      </c>
      <c r="AD63" s="3">
        <v>176109.14</v>
      </c>
      <c r="AE63" s="3">
        <v>193243.22</v>
      </c>
    </row>
    <row r="64" spans="1:31" x14ac:dyDescent="0.3">
      <c r="A64" s="3" t="s">
        <v>6445</v>
      </c>
      <c r="B64" s="4">
        <v>33419</v>
      </c>
      <c r="C64" s="4">
        <v>204</v>
      </c>
      <c r="D64" s="4" t="s">
        <v>25</v>
      </c>
      <c r="E64" s="5" t="s">
        <v>6313</v>
      </c>
      <c r="G64" s="4" t="s">
        <v>6446</v>
      </c>
      <c r="H64" s="3" t="s">
        <v>6315</v>
      </c>
      <c r="I64" s="3" t="s">
        <v>252</v>
      </c>
      <c r="J64" s="3" t="s">
        <v>252</v>
      </c>
      <c r="K64" s="3" t="s">
        <v>6320</v>
      </c>
      <c r="L64" s="6" t="s">
        <v>6320</v>
      </c>
      <c r="M64" s="3" t="s">
        <v>252</v>
      </c>
      <c r="N64" s="3" t="s">
        <v>154</v>
      </c>
      <c r="O64" s="3" t="s">
        <v>6447</v>
      </c>
      <c r="P64" s="3" t="s">
        <v>252</v>
      </c>
      <c r="Q64" s="3" t="s">
        <v>42</v>
      </c>
      <c r="R64" s="3" t="s">
        <v>31</v>
      </c>
      <c r="S64" s="3">
        <v>4</v>
      </c>
      <c r="U64" s="3">
        <v>1</v>
      </c>
      <c r="V64" s="3">
        <v>120.69</v>
      </c>
      <c r="X64" s="32">
        <v>1</v>
      </c>
      <c r="Y64" s="33">
        <v>510.61</v>
      </c>
      <c r="AA64" s="3">
        <v>1</v>
      </c>
      <c r="AB64" s="3">
        <v>120169.12</v>
      </c>
      <c r="AD64" s="3">
        <v>132703.6</v>
      </c>
    </row>
    <row r="65" spans="1:31" x14ac:dyDescent="0.3">
      <c r="A65" s="3" t="s">
        <v>6448</v>
      </c>
      <c r="B65" s="4">
        <v>33420</v>
      </c>
      <c r="C65" s="4">
        <v>339</v>
      </c>
      <c r="D65" s="4" t="s">
        <v>25</v>
      </c>
      <c r="E65" s="5" t="s">
        <v>6313</v>
      </c>
      <c r="G65" s="4" t="s">
        <v>6449</v>
      </c>
      <c r="H65" s="3" t="s">
        <v>6315</v>
      </c>
      <c r="I65" s="3" t="s">
        <v>252</v>
      </c>
      <c r="J65" s="3" t="s">
        <v>252</v>
      </c>
      <c r="K65" s="3" t="s">
        <v>6320</v>
      </c>
      <c r="L65" s="6" t="s">
        <v>6320</v>
      </c>
      <c r="M65" s="3" t="s">
        <v>252</v>
      </c>
      <c r="N65" s="3" t="s">
        <v>154</v>
      </c>
      <c r="O65" s="3" t="s">
        <v>6450</v>
      </c>
      <c r="P65" s="3" t="s">
        <v>252</v>
      </c>
      <c r="Q65" s="3" t="s">
        <v>42</v>
      </c>
      <c r="R65" s="3" t="s">
        <v>31</v>
      </c>
      <c r="S65" s="3">
        <v>37</v>
      </c>
      <c r="U65" s="3">
        <v>1</v>
      </c>
      <c r="V65" s="3">
        <v>107.17</v>
      </c>
      <c r="X65" s="32">
        <v>1</v>
      </c>
      <c r="Y65" s="33">
        <v>576.83000000000004</v>
      </c>
      <c r="AA65" s="3">
        <v>1</v>
      </c>
      <c r="AB65" s="3">
        <v>151262.32</v>
      </c>
      <c r="AD65" s="3">
        <v>169173.68</v>
      </c>
    </row>
    <row r="66" spans="1:31" x14ac:dyDescent="0.3">
      <c r="A66" s="3" t="s">
        <v>6451</v>
      </c>
      <c r="B66" s="4">
        <v>33421</v>
      </c>
      <c r="C66" s="4">
        <v>104</v>
      </c>
      <c r="D66" s="4" t="s">
        <v>25</v>
      </c>
      <c r="E66" s="5" t="s">
        <v>6313</v>
      </c>
      <c r="G66" s="4" t="s">
        <v>6452</v>
      </c>
      <c r="H66" s="3" t="s">
        <v>6315</v>
      </c>
      <c r="I66" s="3" t="s">
        <v>252</v>
      </c>
      <c r="J66" s="3" t="s">
        <v>252</v>
      </c>
      <c r="K66" s="3" t="s">
        <v>6320</v>
      </c>
      <c r="L66" s="6" t="s">
        <v>6320</v>
      </c>
      <c r="M66" s="3" t="s">
        <v>252</v>
      </c>
      <c r="N66" s="3" t="s">
        <v>154</v>
      </c>
      <c r="O66" s="3" t="s">
        <v>6453</v>
      </c>
      <c r="P66" s="3" t="s">
        <v>252</v>
      </c>
      <c r="Q66" s="3" t="s">
        <v>42</v>
      </c>
      <c r="R66" s="3" t="s">
        <v>31</v>
      </c>
      <c r="S66" s="3">
        <v>25</v>
      </c>
      <c r="U66" s="3">
        <v>1</v>
      </c>
      <c r="V66" s="3">
        <v>77.87</v>
      </c>
      <c r="X66" s="32">
        <v>1</v>
      </c>
      <c r="Y66" s="33">
        <v>126.15</v>
      </c>
      <c r="AA66" s="3">
        <v>1</v>
      </c>
      <c r="AB66" s="3">
        <v>31491.84</v>
      </c>
      <c r="AD66" s="3">
        <v>46202.64</v>
      </c>
    </row>
    <row r="67" spans="1:31" x14ac:dyDescent="0.3">
      <c r="A67" s="3" t="s">
        <v>1247</v>
      </c>
      <c r="B67" s="4">
        <v>34578</v>
      </c>
      <c r="C67" s="4">
        <v>866</v>
      </c>
      <c r="D67" s="4" t="s">
        <v>25</v>
      </c>
      <c r="E67" s="5" t="s">
        <v>6313</v>
      </c>
      <c r="G67" s="4" t="s">
        <v>6454</v>
      </c>
      <c r="H67" s="3" t="s">
        <v>6315</v>
      </c>
      <c r="I67" s="3" t="s">
        <v>252</v>
      </c>
      <c r="J67" s="3" t="s">
        <v>252</v>
      </c>
      <c r="K67" s="3" t="s">
        <v>89</v>
      </c>
      <c r="L67" s="6" t="s">
        <v>89</v>
      </c>
      <c r="M67" s="3" t="s">
        <v>252</v>
      </c>
      <c r="N67" s="3" t="s">
        <v>154</v>
      </c>
      <c r="O67" s="3" t="s">
        <v>6455</v>
      </c>
      <c r="P67" s="3" t="s">
        <v>252</v>
      </c>
      <c r="Q67" s="3" t="s">
        <v>6387</v>
      </c>
      <c r="R67" s="3" t="s">
        <v>31</v>
      </c>
      <c r="S67" s="3">
        <v>2974</v>
      </c>
      <c r="T67" s="3">
        <v>2698.58</v>
      </c>
      <c r="U67" s="3">
        <v>0.09</v>
      </c>
      <c r="V67" s="3">
        <v>4762.3</v>
      </c>
      <c r="W67" s="3">
        <v>4328.49</v>
      </c>
      <c r="X67" s="32">
        <v>0.09</v>
      </c>
      <c r="Y67" s="33">
        <v>18297.099999999999</v>
      </c>
      <c r="Z67" s="3">
        <v>17825.13</v>
      </c>
      <c r="AA67" s="3">
        <v>0.03</v>
      </c>
      <c r="AB67" s="3">
        <v>1381498.54</v>
      </c>
      <c r="AC67" s="3">
        <v>1359105.82</v>
      </c>
      <c r="AD67" s="3">
        <v>1519650.4</v>
      </c>
      <c r="AE67" s="3">
        <v>1491518.09</v>
      </c>
    </row>
    <row r="68" spans="1:31" x14ac:dyDescent="0.3">
      <c r="A68" s="3" t="s">
        <v>1445</v>
      </c>
      <c r="B68" s="4">
        <v>34821</v>
      </c>
      <c r="C68" s="4">
        <v>554</v>
      </c>
      <c r="D68" s="4" t="s">
        <v>25</v>
      </c>
      <c r="E68" s="5" t="s">
        <v>6313</v>
      </c>
      <c r="G68" s="4" t="s">
        <v>6456</v>
      </c>
      <c r="H68" s="3" t="s">
        <v>6315</v>
      </c>
      <c r="I68" s="3" t="s">
        <v>252</v>
      </c>
      <c r="J68" s="3" t="s">
        <v>252</v>
      </c>
      <c r="K68" s="3" t="s">
        <v>89</v>
      </c>
      <c r="L68" s="6" t="s">
        <v>89</v>
      </c>
      <c r="M68" s="3" t="s">
        <v>252</v>
      </c>
      <c r="N68" s="3" t="s">
        <v>154</v>
      </c>
      <c r="O68" s="3" t="s">
        <v>6457</v>
      </c>
      <c r="P68" s="3" t="s">
        <v>252</v>
      </c>
      <c r="Q68" s="3" t="s">
        <v>32</v>
      </c>
      <c r="R68" s="3" t="s">
        <v>31</v>
      </c>
      <c r="S68" s="3">
        <v>381</v>
      </c>
      <c r="T68" s="3">
        <v>436.35</v>
      </c>
      <c r="U68" s="3">
        <v>-0.14000000000000001</v>
      </c>
      <c r="V68" s="3">
        <v>573.66</v>
      </c>
      <c r="W68" s="3">
        <v>683.12</v>
      </c>
      <c r="X68" s="32">
        <v>-0.19</v>
      </c>
      <c r="Y68" s="33">
        <v>2254.5300000000002</v>
      </c>
      <c r="Z68" s="3">
        <v>2565.09</v>
      </c>
      <c r="AA68" s="3">
        <v>-0.14000000000000001</v>
      </c>
      <c r="AB68" s="3">
        <v>194756.84</v>
      </c>
      <c r="AC68" s="3">
        <v>228788.34</v>
      </c>
      <c r="AD68" s="3">
        <v>216978.52</v>
      </c>
      <c r="AE68" s="3">
        <v>253745.34</v>
      </c>
    </row>
    <row r="69" spans="1:31" x14ac:dyDescent="0.3">
      <c r="A69" s="3" t="s">
        <v>1635</v>
      </c>
      <c r="B69" s="4">
        <v>35628</v>
      </c>
      <c r="C69" s="4">
        <v>484</v>
      </c>
      <c r="D69" s="4" t="s">
        <v>25</v>
      </c>
      <c r="E69" s="5" t="s">
        <v>6313</v>
      </c>
      <c r="G69" s="4" t="s">
        <v>6458</v>
      </c>
      <c r="H69" s="3" t="s">
        <v>6315</v>
      </c>
      <c r="I69" s="3" t="s">
        <v>252</v>
      </c>
      <c r="J69" s="3" t="s">
        <v>252</v>
      </c>
      <c r="K69" s="3" t="s">
        <v>89</v>
      </c>
      <c r="L69" s="6" t="s">
        <v>89</v>
      </c>
      <c r="M69" s="3" t="s">
        <v>252</v>
      </c>
      <c r="N69" s="3" t="s">
        <v>184</v>
      </c>
      <c r="O69" s="3" t="s">
        <v>6459</v>
      </c>
      <c r="P69" s="3" t="s">
        <v>191</v>
      </c>
      <c r="Q69" s="3" t="s">
        <v>6387</v>
      </c>
      <c r="R69" s="3" t="s">
        <v>31</v>
      </c>
      <c r="S69" s="3">
        <v>348</v>
      </c>
      <c r="T69" s="3">
        <v>488.46</v>
      </c>
      <c r="U69" s="3">
        <v>-0.4</v>
      </c>
      <c r="V69" s="3">
        <v>575.59</v>
      </c>
      <c r="W69" s="3">
        <v>982.56</v>
      </c>
      <c r="X69" s="32">
        <v>-0.71</v>
      </c>
      <c r="Y69" s="33">
        <v>2185.87</v>
      </c>
      <c r="Z69" s="3">
        <v>2686.94</v>
      </c>
      <c r="AA69" s="3">
        <v>-0.23</v>
      </c>
      <c r="AB69" s="3">
        <v>175614.19</v>
      </c>
      <c r="AC69" s="3">
        <v>215827.57</v>
      </c>
      <c r="AD69" s="3">
        <v>190085.31</v>
      </c>
      <c r="AE69" s="3">
        <v>232646.3</v>
      </c>
    </row>
    <row r="70" spans="1:31" x14ac:dyDescent="0.3">
      <c r="A70" s="3" t="s">
        <v>1322</v>
      </c>
      <c r="B70" s="4">
        <v>36969</v>
      </c>
      <c r="C70" s="4">
        <v>960</v>
      </c>
      <c r="D70" s="4" t="s">
        <v>25</v>
      </c>
      <c r="E70" s="5" t="s">
        <v>6313</v>
      </c>
      <c r="G70" s="4" t="s">
        <v>6460</v>
      </c>
      <c r="H70" s="3" t="s">
        <v>6315</v>
      </c>
      <c r="I70" s="3" t="s">
        <v>252</v>
      </c>
      <c r="J70" s="3" t="s">
        <v>252</v>
      </c>
      <c r="K70" s="3" t="s">
        <v>89</v>
      </c>
      <c r="L70" s="6" t="s">
        <v>89</v>
      </c>
      <c r="M70" s="3" t="s">
        <v>252</v>
      </c>
      <c r="N70" s="3" t="s">
        <v>154</v>
      </c>
      <c r="O70" s="3" t="s">
        <v>6461</v>
      </c>
      <c r="P70" s="3" t="s">
        <v>252</v>
      </c>
      <c r="Q70" s="3" t="s">
        <v>26</v>
      </c>
      <c r="R70" s="3" t="s">
        <v>27</v>
      </c>
      <c r="S70" s="3">
        <v>233</v>
      </c>
      <c r="T70" s="3">
        <v>254</v>
      </c>
      <c r="U70" s="3">
        <v>-0.09</v>
      </c>
      <c r="V70" s="3">
        <v>777</v>
      </c>
      <c r="W70" s="3">
        <v>803</v>
      </c>
      <c r="X70" s="32">
        <v>-0.03</v>
      </c>
      <c r="Y70" s="33">
        <v>3323.42</v>
      </c>
      <c r="Z70" s="3">
        <v>3528.08</v>
      </c>
      <c r="AA70" s="3">
        <v>-0.06</v>
      </c>
      <c r="AB70" s="3">
        <v>405394.8</v>
      </c>
      <c r="AC70" s="3">
        <v>420994.98</v>
      </c>
      <c r="AD70" s="3">
        <v>418349.28</v>
      </c>
      <c r="AE70" s="3">
        <v>438124.86</v>
      </c>
    </row>
    <row r="71" spans="1:31" x14ac:dyDescent="0.3">
      <c r="A71" s="3" t="s">
        <v>2050</v>
      </c>
      <c r="B71" s="4">
        <v>40071</v>
      </c>
      <c r="C71" s="4">
        <v>371</v>
      </c>
      <c r="D71" s="4" t="s">
        <v>25</v>
      </c>
      <c r="E71" s="5" t="s">
        <v>6313</v>
      </c>
      <c r="G71" s="4" t="s">
        <v>6462</v>
      </c>
      <c r="H71" s="3" t="s">
        <v>6315</v>
      </c>
      <c r="I71" s="3" t="s">
        <v>252</v>
      </c>
      <c r="J71" s="3" t="s">
        <v>252</v>
      </c>
      <c r="K71" s="3" t="s">
        <v>89</v>
      </c>
      <c r="L71" s="6" t="s">
        <v>89</v>
      </c>
      <c r="M71" s="3" t="s">
        <v>252</v>
      </c>
      <c r="N71" s="3" t="s">
        <v>184</v>
      </c>
      <c r="O71" s="3" t="s">
        <v>6463</v>
      </c>
      <c r="P71" s="3" t="s">
        <v>191</v>
      </c>
      <c r="Q71" s="3" t="s">
        <v>26</v>
      </c>
      <c r="R71" s="3" t="s">
        <v>27</v>
      </c>
      <c r="S71" s="3">
        <v>13</v>
      </c>
      <c r="T71" s="3">
        <v>24</v>
      </c>
      <c r="U71" s="3">
        <v>-0.85</v>
      </c>
      <c r="V71" s="3">
        <v>52</v>
      </c>
      <c r="W71" s="3">
        <v>62</v>
      </c>
      <c r="X71" s="32">
        <v>-0.19</v>
      </c>
      <c r="Y71" s="33">
        <v>261.83</v>
      </c>
      <c r="Z71" s="3">
        <v>230</v>
      </c>
      <c r="AA71" s="3">
        <v>0.12</v>
      </c>
      <c r="AB71" s="3">
        <v>32558.720000000001</v>
      </c>
      <c r="AC71" s="3">
        <v>27338.28</v>
      </c>
      <c r="AD71" s="3">
        <v>32999.160000000003</v>
      </c>
      <c r="AE71" s="3">
        <v>28559.040000000001</v>
      </c>
    </row>
    <row r="72" spans="1:31" x14ac:dyDescent="0.3">
      <c r="A72" s="3" t="s">
        <v>1581</v>
      </c>
      <c r="B72" s="4">
        <v>40193</v>
      </c>
      <c r="C72" s="4">
        <v>681</v>
      </c>
      <c r="D72" s="4" t="s">
        <v>25</v>
      </c>
      <c r="E72" s="5" t="s">
        <v>6313</v>
      </c>
      <c r="G72" s="4" t="s">
        <v>6464</v>
      </c>
      <c r="H72" s="3" t="s">
        <v>6315</v>
      </c>
      <c r="I72" s="3" t="s">
        <v>252</v>
      </c>
      <c r="J72" s="3" t="s">
        <v>252</v>
      </c>
      <c r="K72" s="3" t="s">
        <v>89</v>
      </c>
      <c r="L72" s="6" t="s">
        <v>89</v>
      </c>
      <c r="M72" s="3" t="s">
        <v>252</v>
      </c>
      <c r="N72" s="3" t="s">
        <v>184</v>
      </c>
      <c r="O72" s="3" t="s">
        <v>6465</v>
      </c>
      <c r="P72" s="3" t="s">
        <v>191</v>
      </c>
      <c r="Q72" s="3" t="s">
        <v>26</v>
      </c>
      <c r="R72" s="3" t="s">
        <v>27</v>
      </c>
      <c r="S72" s="3">
        <v>66</v>
      </c>
      <c r="T72" s="3">
        <v>115</v>
      </c>
      <c r="U72" s="3">
        <v>-0.74</v>
      </c>
      <c r="V72" s="3">
        <v>235</v>
      </c>
      <c r="W72" s="3">
        <v>209</v>
      </c>
      <c r="X72" s="32">
        <v>0.11</v>
      </c>
      <c r="Y72" s="33">
        <v>925.5</v>
      </c>
      <c r="Z72" s="3">
        <v>929.92</v>
      </c>
      <c r="AA72" s="3">
        <v>0</v>
      </c>
      <c r="AB72" s="3">
        <v>113011.08</v>
      </c>
      <c r="AC72" s="3">
        <v>110305.92</v>
      </c>
      <c r="AD72" s="3">
        <v>116522.28</v>
      </c>
      <c r="AE72" s="3">
        <v>115402.96</v>
      </c>
    </row>
    <row r="73" spans="1:31" x14ac:dyDescent="0.3">
      <c r="A73" s="3" t="s">
        <v>2077</v>
      </c>
      <c r="B73" s="4">
        <v>40289</v>
      </c>
      <c r="C73" s="4">
        <v>440</v>
      </c>
      <c r="D73" s="4" t="s">
        <v>25</v>
      </c>
      <c r="E73" s="5" t="s">
        <v>6313</v>
      </c>
      <c r="G73" s="4" t="s">
        <v>6466</v>
      </c>
      <c r="H73" s="3" t="s">
        <v>6315</v>
      </c>
      <c r="I73" s="3" t="s">
        <v>252</v>
      </c>
      <c r="J73" s="3" t="s">
        <v>252</v>
      </c>
      <c r="K73" s="3" t="s">
        <v>89</v>
      </c>
      <c r="L73" s="6" t="s">
        <v>89</v>
      </c>
      <c r="M73" s="3" t="s">
        <v>252</v>
      </c>
      <c r="N73" s="3" t="s">
        <v>184</v>
      </c>
      <c r="O73" s="3" t="s">
        <v>6467</v>
      </c>
      <c r="P73" s="3" t="s">
        <v>191</v>
      </c>
      <c r="Q73" s="3" t="s">
        <v>26</v>
      </c>
      <c r="R73" s="3" t="s">
        <v>27</v>
      </c>
      <c r="S73" s="3">
        <v>24</v>
      </c>
      <c r="T73" s="3">
        <v>28</v>
      </c>
      <c r="U73" s="3">
        <v>-0.17</v>
      </c>
      <c r="V73" s="3">
        <v>68.08</v>
      </c>
      <c r="W73" s="3">
        <v>95</v>
      </c>
      <c r="X73" s="32">
        <v>-0.4</v>
      </c>
      <c r="Y73" s="33">
        <v>346.33</v>
      </c>
      <c r="Z73" s="3">
        <v>348</v>
      </c>
      <c r="AA73" s="3">
        <v>0</v>
      </c>
      <c r="AB73" s="3">
        <v>42061.34</v>
      </c>
      <c r="AC73" s="3">
        <v>41781.360000000001</v>
      </c>
      <c r="AD73" s="3">
        <v>43564.38</v>
      </c>
      <c r="AE73" s="3">
        <v>43230.720000000001</v>
      </c>
    </row>
    <row r="74" spans="1:31" x14ac:dyDescent="0.3">
      <c r="A74" s="3" t="s">
        <v>1485</v>
      </c>
      <c r="B74" s="4">
        <v>40594</v>
      </c>
      <c r="C74" s="4">
        <v>758</v>
      </c>
      <c r="D74" s="4" t="s">
        <v>25</v>
      </c>
      <c r="E74" s="5" t="s">
        <v>6313</v>
      </c>
      <c r="G74" s="4" t="s">
        <v>6468</v>
      </c>
      <c r="H74" s="3" t="s">
        <v>6315</v>
      </c>
      <c r="I74" s="3" t="s">
        <v>252</v>
      </c>
      <c r="J74" s="3" t="s">
        <v>252</v>
      </c>
      <c r="K74" s="3" t="s">
        <v>89</v>
      </c>
      <c r="L74" s="6" t="s">
        <v>89</v>
      </c>
      <c r="M74" s="3" t="s">
        <v>252</v>
      </c>
      <c r="N74" s="3" t="s">
        <v>184</v>
      </c>
      <c r="O74" s="3" t="s">
        <v>6469</v>
      </c>
      <c r="P74" s="3" t="s">
        <v>191</v>
      </c>
      <c r="Q74" s="3" t="s">
        <v>26</v>
      </c>
      <c r="R74" s="3" t="s">
        <v>27</v>
      </c>
      <c r="S74" s="3">
        <v>68</v>
      </c>
      <c r="T74" s="3">
        <v>110</v>
      </c>
      <c r="U74" s="3">
        <v>-0.62</v>
      </c>
      <c r="V74" s="3">
        <v>241</v>
      </c>
      <c r="W74" s="3">
        <v>302.5</v>
      </c>
      <c r="X74" s="32">
        <v>-0.26</v>
      </c>
      <c r="Y74" s="33">
        <v>1084</v>
      </c>
      <c r="Z74" s="3">
        <v>1254.5</v>
      </c>
      <c r="AA74" s="3">
        <v>-0.16</v>
      </c>
      <c r="AB74" s="3">
        <v>132610.07999999999</v>
      </c>
      <c r="AC74" s="3">
        <v>149590.39000000001</v>
      </c>
      <c r="AD74" s="3">
        <v>136527.84</v>
      </c>
      <c r="AE74" s="3">
        <v>155774.76</v>
      </c>
    </row>
    <row r="75" spans="1:31" x14ac:dyDescent="0.3">
      <c r="A75" s="3" t="s">
        <v>1647</v>
      </c>
      <c r="B75" s="4">
        <v>40599</v>
      </c>
      <c r="C75" s="4">
        <v>641</v>
      </c>
      <c r="D75" s="4" t="s">
        <v>25</v>
      </c>
      <c r="E75" s="5" t="s">
        <v>6313</v>
      </c>
      <c r="G75" s="4" t="s">
        <v>6470</v>
      </c>
      <c r="H75" s="3" t="s">
        <v>6315</v>
      </c>
      <c r="I75" s="3" t="s">
        <v>252</v>
      </c>
      <c r="J75" s="3" t="s">
        <v>252</v>
      </c>
      <c r="K75" s="3" t="s">
        <v>89</v>
      </c>
      <c r="L75" s="6" t="s">
        <v>89</v>
      </c>
      <c r="M75" s="3" t="s">
        <v>252</v>
      </c>
      <c r="N75" s="3" t="s">
        <v>184</v>
      </c>
      <c r="O75" s="3" t="s">
        <v>6471</v>
      </c>
      <c r="P75" s="3" t="s">
        <v>191</v>
      </c>
      <c r="Q75" s="3" t="s">
        <v>26</v>
      </c>
      <c r="R75" s="3" t="s">
        <v>27</v>
      </c>
      <c r="S75" s="3">
        <v>33</v>
      </c>
      <c r="T75" s="3">
        <v>51</v>
      </c>
      <c r="U75" s="3">
        <v>-0.55000000000000004</v>
      </c>
      <c r="V75" s="3">
        <v>121.25</v>
      </c>
      <c r="W75" s="3">
        <v>154.08000000000001</v>
      </c>
      <c r="X75" s="32">
        <v>-0.27</v>
      </c>
      <c r="Y75" s="33">
        <v>587.25</v>
      </c>
      <c r="Z75" s="3">
        <v>685.08</v>
      </c>
      <c r="AA75" s="3">
        <v>-0.17</v>
      </c>
      <c r="AB75" s="3">
        <v>71905.320000000007</v>
      </c>
      <c r="AC75" s="3">
        <v>81554.34</v>
      </c>
      <c r="AD75" s="3">
        <v>73901.16</v>
      </c>
      <c r="AE75" s="3">
        <v>85048.86</v>
      </c>
    </row>
    <row r="76" spans="1:31" x14ac:dyDescent="0.3">
      <c r="A76" s="3" t="s">
        <v>2062</v>
      </c>
      <c r="B76" s="4">
        <v>47782</v>
      </c>
      <c r="C76" s="4">
        <v>502</v>
      </c>
      <c r="D76" s="4" t="s">
        <v>25</v>
      </c>
      <c r="E76" s="5" t="s">
        <v>6313</v>
      </c>
      <c r="G76" s="4" t="s">
        <v>6472</v>
      </c>
      <c r="H76" s="3" t="s">
        <v>6315</v>
      </c>
      <c r="I76" s="3" t="s">
        <v>87</v>
      </c>
      <c r="J76" s="3" t="s">
        <v>88</v>
      </c>
      <c r="K76" s="3" t="s">
        <v>89</v>
      </c>
      <c r="L76" s="6" t="s">
        <v>132</v>
      </c>
      <c r="M76" s="3" t="s">
        <v>88</v>
      </c>
      <c r="N76" s="3" t="s">
        <v>133</v>
      </c>
      <c r="O76" s="3" t="s">
        <v>6473</v>
      </c>
      <c r="P76" s="3" t="s">
        <v>87</v>
      </c>
      <c r="Q76" s="3" t="s">
        <v>161</v>
      </c>
      <c r="R76" s="3" t="s">
        <v>31</v>
      </c>
      <c r="S76" s="3">
        <v>98</v>
      </c>
      <c r="T76" s="3">
        <v>84.53</v>
      </c>
      <c r="U76" s="3">
        <v>0.14000000000000001</v>
      </c>
      <c r="V76" s="3">
        <v>182.42</v>
      </c>
      <c r="W76" s="3">
        <v>156.53</v>
      </c>
      <c r="X76" s="32">
        <v>0.14000000000000001</v>
      </c>
      <c r="Y76" s="33">
        <v>713.65</v>
      </c>
      <c r="Z76" s="3">
        <v>631.45000000000005</v>
      </c>
      <c r="AA76" s="3">
        <v>0.12</v>
      </c>
      <c r="AB76" s="3">
        <v>216920.99</v>
      </c>
      <c r="AC76" s="3">
        <v>196300.32</v>
      </c>
      <c r="AD76" s="3">
        <v>228641</v>
      </c>
      <c r="AE76" s="3">
        <v>202851.84</v>
      </c>
    </row>
    <row r="77" spans="1:31" x14ac:dyDescent="0.3">
      <c r="A77" s="3" t="s">
        <v>3115</v>
      </c>
      <c r="B77" s="4">
        <v>48690</v>
      </c>
      <c r="C77" s="4">
        <v>521</v>
      </c>
      <c r="D77" s="4" t="s">
        <v>25</v>
      </c>
      <c r="E77" s="5" t="s">
        <v>6313</v>
      </c>
      <c r="G77" s="4" t="s">
        <v>6474</v>
      </c>
      <c r="H77" s="3" t="s">
        <v>6315</v>
      </c>
      <c r="I77" s="3" t="s">
        <v>131</v>
      </c>
      <c r="J77" s="3" t="s">
        <v>88</v>
      </c>
      <c r="K77" s="3" t="s">
        <v>132</v>
      </c>
      <c r="L77" s="6" t="s">
        <v>132</v>
      </c>
      <c r="M77" s="3" t="s">
        <v>88</v>
      </c>
      <c r="N77" s="3" t="s">
        <v>133</v>
      </c>
      <c r="O77" s="3" t="s">
        <v>6475</v>
      </c>
      <c r="P77" s="3" t="s">
        <v>87</v>
      </c>
      <c r="Q77" s="3" t="s">
        <v>51</v>
      </c>
      <c r="R77" s="3" t="s">
        <v>31</v>
      </c>
      <c r="S77" s="3">
        <v>15</v>
      </c>
      <c r="T77" s="3">
        <v>20.260000000000002</v>
      </c>
      <c r="U77" s="3">
        <v>-0.31</v>
      </c>
      <c r="V77" s="3">
        <v>94.42</v>
      </c>
      <c r="W77" s="3">
        <v>123.71</v>
      </c>
      <c r="X77" s="32">
        <v>-0.31</v>
      </c>
      <c r="Y77" s="33">
        <v>358.81</v>
      </c>
      <c r="Z77" s="3">
        <v>786.08</v>
      </c>
      <c r="AA77" s="3">
        <v>-1.19</v>
      </c>
      <c r="AB77" s="3">
        <v>130053.5</v>
      </c>
      <c r="AC77" s="3">
        <v>239501.15</v>
      </c>
      <c r="AD77" s="3">
        <v>138405.5</v>
      </c>
      <c r="AE77" s="3">
        <v>282255.3</v>
      </c>
    </row>
    <row r="78" spans="1:31" x14ac:dyDescent="0.3">
      <c r="A78" s="3" t="s">
        <v>4585</v>
      </c>
      <c r="B78" s="4">
        <v>48725</v>
      </c>
      <c r="C78" s="4">
        <v>72</v>
      </c>
      <c r="D78" s="4" t="s">
        <v>25</v>
      </c>
      <c r="E78" s="5" t="s">
        <v>6313</v>
      </c>
      <c r="G78" s="4" t="s">
        <v>6476</v>
      </c>
      <c r="H78" s="3" t="s">
        <v>6315</v>
      </c>
      <c r="I78" s="3" t="s">
        <v>131</v>
      </c>
      <c r="J78" s="3" t="s">
        <v>88</v>
      </c>
      <c r="K78" s="3" t="s">
        <v>146</v>
      </c>
      <c r="L78" s="6" t="s">
        <v>146</v>
      </c>
      <c r="M78" s="3" t="s">
        <v>88</v>
      </c>
      <c r="N78" s="3" t="s">
        <v>133</v>
      </c>
      <c r="O78" s="3" t="s">
        <v>6477</v>
      </c>
      <c r="P78" s="3" t="s">
        <v>87</v>
      </c>
      <c r="Q78" s="3" t="s">
        <v>59</v>
      </c>
      <c r="R78" s="3" t="s">
        <v>60</v>
      </c>
      <c r="S78" s="3">
        <v>0</v>
      </c>
      <c r="U78" s="3">
        <v>1</v>
      </c>
      <c r="V78" s="3">
        <v>0.25</v>
      </c>
      <c r="W78" s="3">
        <v>0.42</v>
      </c>
      <c r="X78" s="32">
        <v>-0.67</v>
      </c>
      <c r="Y78" s="33">
        <v>2.91</v>
      </c>
      <c r="Z78" s="3">
        <v>4.49</v>
      </c>
      <c r="AA78" s="3">
        <v>-0.54</v>
      </c>
      <c r="AB78" s="3">
        <v>112965.55</v>
      </c>
      <c r="AC78" s="3">
        <v>175935.35999999999</v>
      </c>
      <c r="AD78" s="3">
        <v>123811.45</v>
      </c>
      <c r="AE78" s="3">
        <v>189935.4</v>
      </c>
    </row>
    <row r="79" spans="1:31" x14ac:dyDescent="0.3">
      <c r="A79" s="3" t="s">
        <v>4423</v>
      </c>
      <c r="B79" s="4">
        <v>49083</v>
      </c>
      <c r="C79" s="4">
        <v>427</v>
      </c>
      <c r="D79" s="4" t="s">
        <v>25</v>
      </c>
      <c r="E79" s="5" t="s">
        <v>6313</v>
      </c>
      <c r="G79" s="4" t="s">
        <v>6478</v>
      </c>
      <c r="H79" s="3" t="s">
        <v>6315</v>
      </c>
      <c r="I79" s="3" t="s">
        <v>131</v>
      </c>
      <c r="J79" s="3" t="s">
        <v>88</v>
      </c>
      <c r="K79" s="3" t="s">
        <v>146</v>
      </c>
      <c r="L79" s="6" t="s">
        <v>6320</v>
      </c>
      <c r="M79" s="3" t="s">
        <v>88</v>
      </c>
      <c r="N79" s="3" t="s">
        <v>133</v>
      </c>
      <c r="O79" s="3" t="s">
        <v>6479</v>
      </c>
      <c r="P79" s="3" t="s">
        <v>87</v>
      </c>
      <c r="Q79" s="3" t="s">
        <v>59</v>
      </c>
      <c r="R79" s="3" t="s">
        <v>60</v>
      </c>
      <c r="S79" s="3">
        <v>21</v>
      </c>
      <c r="T79" s="3">
        <v>22.4</v>
      </c>
      <c r="U79" s="3">
        <v>-0.08</v>
      </c>
      <c r="V79" s="3">
        <v>56.22</v>
      </c>
      <c r="W79" s="3">
        <v>67.180000000000007</v>
      </c>
      <c r="X79" s="32">
        <v>-0.19</v>
      </c>
      <c r="Y79" s="33">
        <v>358.56</v>
      </c>
      <c r="Z79" s="3">
        <v>398.9</v>
      </c>
      <c r="AA79" s="3">
        <v>-0.11</v>
      </c>
      <c r="AB79" s="3">
        <v>237328.92</v>
      </c>
      <c r="AC79" s="3">
        <v>274236.48</v>
      </c>
      <c r="AD79" s="3">
        <v>245958.36</v>
      </c>
      <c r="AE79" s="3">
        <v>274236.48</v>
      </c>
    </row>
    <row r="80" spans="1:31" x14ac:dyDescent="0.3">
      <c r="A80" s="3" t="s">
        <v>4324</v>
      </c>
      <c r="B80" s="4">
        <v>49086</v>
      </c>
      <c r="C80" s="4">
        <v>789</v>
      </c>
      <c r="D80" s="4" t="s">
        <v>25</v>
      </c>
      <c r="E80" s="5" t="s">
        <v>6313</v>
      </c>
      <c r="G80" s="4" t="s">
        <v>6480</v>
      </c>
      <c r="H80" s="3" t="s">
        <v>6315</v>
      </c>
      <c r="I80" s="3" t="s">
        <v>131</v>
      </c>
      <c r="J80" s="3" t="s">
        <v>88</v>
      </c>
      <c r="K80" s="3" t="s">
        <v>146</v>
      </c>
      <c r="L80" s="6" t="s">
        <v>6320</v>
      </c>
      <c r="M80" s="3" t="s">
        <v>88</v>
      </c>
      <c r="N80" s="3" t="s">
        <v>133</v>
      </c>
      <c r="O80" s="3" t="s">
        <v>6481</v>
      </c>
      <c r="P80" s="3" t="s">
        <v>87</v>
      </c>
      <c r="Q80" s="3" t="s">
        <v>59</v>
      </c>
      <c r="R80" s="3" t="s">
        <v>60</v>
      </c>
      <c r="S80" s="3">
        <v>184</v>
      </c>
      <c r="T80" s="3">
        <v>112</v>
      </c>
      <c r="U80" s="3">
        <v>0.39</v>
      </c>
      <c r="V80" s="3">
        <v>533</v>
      </c>
      <c r="W80" s="3">
        <v>346.42</v>
      </c>
      <c r="X80" s="32">
        <v>0.35</v>
      </c>
      <c r="Y80" s="33">
        <v>2102.42</v>
      </c>
      <c r="Z80" s="3">
        <v>3157.33</v>
      </c>
      <c r="AA80" s="3">
        <v>-0.5</v>
      </c>
      <c r="AB80" s="3">
        <v>1221817.8899999999</v>
      </c>
      <c r="AC80" s="3">
        <v>1760757.46</v>
      </c>
      <c r="AD80" s="3">
        <v>1244057.25</v>
      </c>
      <c r="AE80" s="3">
        <v>1795337.98</v>
      </c>
    </row>
    <row r="81" spans="1:31" x14ac:dyDescent="0.3">
      <c r="A81" s="3" t="s">
        <v>2542</v>
      </c>
      <c r="B81" s="4">
        <v>50526</v>
      </c>
      <c r="C81" s="4">
        <v>198</v>
      </c>
      <c r="D81" s="4" t="s">
        <v>25</v>
      </c>
      <c r="E81" s="5" t="s">
        <v>6313</v>
      </c>
      <c r="G81" s="4" t="s">
        <v>6482</v>
      </c>
      <c r="H81" s="3" t="s">
        <v>6315</v>
      </c>
      <c r="I81" s="3" t="s">
        <v>87</v>
      </c>
      <c r="J81" s="3" t="s">
        <v>88</v>
      </c>
      <c r="K81" s="3" t="s">
        <v>104</v>
      </c>
      <c r="L81" s="6" t="s">
        <v>132</v>
      </c>
      <c r="M81" s="3" t="s">
        <v>88</v>
      </c>
      <c r="N81" s="3" t="s">
        <v>1164</v>
      </c>
      <c r="O81" s="3" t="s">
        <v>6483</v>
      </c>
      <c r="P81" s="3" t="s">
        <v>87</v>
      </c>
      <c r="Q81" s="3" t="s">
        <v>37</v>
      </c>
      <c r="R81" s="3" t="s">
        <v>60</v>
      </c>
      <c r="S81" s="3">
        <v>7</v>
      </c>
      <c r="T81" s="3">
        <v>5.5</v>
      </c>
      <c r="U81" s="3">
        <v>0.21</v>
      </c>
      <c r="V81" s="3">
        <v>27</v>
      </c>
      <c r="W81" s="3">
        <v>20.5</v>
      </c>
      <c r="X81" s="32">
        <v>0.24</v>
      </c>
      <c r="Y81" s="33">
        <v>106.25</v>
      </c>
      <c r="Z81" s="3">
        <v>100.67</v>
      </c>
      <c r="AA81" s="3">
        <v>0.05</v>
      </c>
      <c r="AB81" s="3">
        <v>17646</v>
      </c>
      <c r="AC81" s="3">
        <v>16686.560000000001</v>
      </c>
      <c r="AD81" s="3">
        <v>17646</v>
      </c>
      <c r="AE81" s="3">
        <v>16686.560000000001</v>
      </c>
    </row>
    <row r="82" spans="1:31" x14ac:dyDescent="0.3">
      <c r="A82" s="3" t="s">
        <v>2332</v>
      </c>
      <c r="B82" s="4">
        <v>50686</v>
      </c>
      <c r="C82" s="4">
        <v>330</v>
      </c>
      <c r="D82" s="4" t="s">
        <v>25</v>
      </c>
      <c r="E82" s="5" t="s">
        <v>6313</v>
      </c>
      <c r="G82" s="4" t="s">
        <v>6484</v>
      </c>
      <c r="H82" s="3" t="s">
        <v>6315</v>
      </c>
      <c r="I82" s="3" t="s">
        <v>87</v>
      </c>
      <c r="J82" s="3" t="s">
        <v>88</v>
      </c>
      <c r="K82" s="3" t="s">
        <v>89</v>
      </c>
      <c r="L82" s="6" t="s">
        <v>89</v>
      </c>
      <c r="M82" s="3" t="s">
        <v>88</v>
      </c>
      <c r="N82" s="3" t="s">
        <v>1164</v>
      </c>
      <c r="O82" s="3" t="s">
        <v>6485</v>
      </c>
      <c r="P82" s="3" t="s">
        <v>87</v>
      </c>
      <c r="Q82" s="3" t="s">
        <v>59</v>
      </c>
      <c r="R82" s="3" t="s">
        <v>60</v>
      </c>
      <c r="S82" s="3">
        <v>28</v>
      </c>
      <c r="T82" s="3">
        <v>43</v>
      </c>
      <c r="U82" s="3">
        <v>-0.54</v>
      </c>
      <c r="V82" s="3">
        <v>88</v>
      </c>
      <c r="W82" s="3">
        <v>98</v>
      </c>
      <c r="X82" s="32">
        <v>-0.11</v>
      </c>
      <c r="Y82" s="33">
        <v>347</v>
      </c>
      <c r="Z82" s="3">
        <v>386</v>
      </c>
      <c r="AA82" s="3">
        <v>-0.11</v>
      </c>
      <c r="AB82" s="3">
        <v>51217.32</v>
      </c>
      <c r="AC82" s="3">
        <v>54010.68</v>
      </c>
      <c r="AD82" s="3">
        <v>51217.32</v>
      </c>
      <c r="AE82" s="3">
        <v>54010.68</v>
      </c>
    </row>
    <row r="83" spans="1:31" x14ac:dyDescent="0.3">
      <c r="A83" s="3" t="s">
        <v>3909</v>
      </c>
      <c r="B83" s="4">
        <v>50689</v>
      </c>
      <c r="C83" s="4">
        <v>186</v>
      </c>
      <c r="D83" s="4" t="s">
        <v>25</v>
      </c>
      <c r="E83" s="5" t="s">
        <v>6313</v>
      </c>
      <c r="G83" s="4" t="s">
        <v>6486</v>
      </c>
      <c r="H83" s="3" t="s">
        <v>6315</v>
      </c>
      <c r="I83" s="3" t="s">
        <v>87</v>
      </c>
      <c r="J83" s="3" t="s">
        <v>88</v>
      </c>
      <c r="K83" s="3" t="s">
        <v>89</v>
      </c>
      <c r="L83" s="6" t="s">
        <v>89</v>
      </c>
      <c r="M83" s="3" t="s">
        <v>88</v>
      </c>
      <c r="N83" s="3" t="s">
        <v>1164</v>
      </c>
      <c r="O83" s="3" t="s">
        <v>6487</v>
      </c>
      <c r="P83" s="3" t="s">
        <v>87</v>
      </c>
      <c r="Q83" s="3" t="s">
        <v>59</v>
      </c>
      <c r="R83" s="3" t="s">
        <v>60</v>
      </c>
      <c r="T83" s="3">
        <v>10.5</v>
      </c>
      <c r="V83" s="3">
        <v>5.83</v>
      </c>
      <c r="W83" s="3">
        <v>45.31</v>
      </c>
      <c r="X83" s="32">
        <v>-6.77</v>
      </c>
      <c r="Y83" s="33">
        <v>136.71</v>
      </c>
      <c r="Z83" s="3">
        <v>166.85</v>
      </c>
      <c r="AA83" s="3">
        <v>-0.22</v>
      </c>
      <c r="AB83" s="3">
        <v>18306.12</v>
      </c>
      <c r="AC83" s="3">
        <v>21558.6</v>
      </c>
      <c r="AD83" s="3">
        <v>18306.12</v>
      </c>
      <c r="AE83" s="3">
        <v>21558.6</v>
      </c>
    </row>
    <row r="84" spans="1:31" x14ac:dyDescent="0.3">
      <c r="A84" s="3" t="s">
        <v>5881</v>
      </c>
      <c r="B84" s="4">
        <v>52312</v>
      </c>
      <c r="C84" s="4">
        <v>317</v>
      </c>
      <c r="D84" s="4" t="s">
        <v>25</v>
      </c>
      <c r="E84" s="5" t="s">
        <v>6313</v>
      </c>
      <c r="G84" s="4" t="s">
        <v>6488</v>
      </c>
      <c r="H84" s="3" t="s">
        <v>6315</v>
      </c>
      <c r="I84" s="3" t="s">
        <v>87</v>
      </c>
      <c r="J84" s="3" t="s">
        <v>88</v>
      </c>
      <c r="K84" s="3" t="s">
        <v>104</v>
      </c>
      <c r="L84" s="6" t="s">
        <v>89</v>
      </c>
      <c r="M84" s="3" t="s">
        <v>88</v>
      </c>
      <c r="N84" s="3" t="s">
        <v>90</v>
      </c>
      <c r="O84" s="3" t="s">
        <v>6489</v>
      </c>
      <c r="P84" s="3" t="s">
        <v>87</v>
      </c>
      <c r="Q84" s="3" t="s">
        <v>55</v>
      </c>
      <c r="R84" s="3" t="s">
        <v>31</v>
      </c>
      <c r="S84" s="3">
        <v>21</v>
      </c>
      <c r="T84" s="3">
        <v>32</v>
      </c>
      <c r="U84" s="3">
        <v>-0.54</v>
      </c>
      <c r="V84" s="3">
        <v>79.98</v>
      </c>
      <c r="W84" s="3">
        <v>78.39</v>
      </c>
      <c r="X84" s="32">
        <v>0.02</v>
      </c>
      <c r="Y84" s="33">
        <v>289.55</v>
      </c>
      <c r="Z84" s="3">
        <v>273.02999999999997</v>
      </c>
      <c r="AA84" s="3">
        <v>0.06</v>
      </c>
      <c r="AB84" s="3">
        <v>35056.080000000002</v>
      </c>
      <c r="AC84" s="3">
        <v>32972.400000000001</v>
      </c>
      <c r="AD84" s="3">
        <v>35056.080000000002</v>
      </c>
      <c r="AE84" s="3">
        <v>32972.400000000001</v>
      </c>
    </row>
    <row r="85" spans="1:31" x14ac:dyDescent="0.3">
      <c r="A85" s="3" t="s">
        <v>5560</v>
      </c>
      <c r="B85" s="4">
        <v>52315</v>
      </c>
      <c r="C85" s="4">
        <v>491</v>
      </c>
      <c r="D85" s="4" t="s">
        <v>25</v>
      </c>
      <c r="E85" s="5" t="s">
        <v>6313</v>
      </c>
      <c r="G85" s="4" t="s">
        <v>6490</v>
      </c>
      <c r="H85" s="3" t="s">
        <v>6315</v>
      </c>
      <c r="I85" s="3" t="s">
        <v>87</v>
      </c>
      <c r="J85" s="3" t="s">
        <v>88</v>
      </c>
      <c r="K85" s="3" t="s">
        <v>104</v>
      </c>
      <c r="L85" s="6" t="s">
        <v>89</v>
      </c>
      <c r="M85" s="3" t="s">
        <v>88</v>
      </c>
      <c r="N85" s="3" t="s">
        <v>90</v>
      </c>
      <c r="O85" s="3" t="s">
        <v>6491</v>
      </c>
      <c r="P85" s="3" t="s">
        <v>87</v>
      </c>
      <c r="Q85" s="3" t="s">
        <v>55</v>
      </c>
      <c r="R85" s="3" t="s">
        <v>31</v>
      </c>
      <c r="S85" s="3">
        <v>40</v>
      </c>
      <c r="T85" s="3">
        <v>33.380000000000003</v>
      </c>
      <c r="U85" s="3">
        <v>0.16</v>
      </c>
      <c r="V85" s="3">
        <v>119.5</v>
      </c>
      <c r="W85" s="3">
        <v>107.38</v>
      </c>
      <c r="X85" s="32">
        <v>0.1</v>
      </c>
      <c r="Y85" s="33">
        <v>481.42</v>
      </c>
      <c r="Z85" s="3">
        <v>535.13</v>
      </c>
      <c r="AA85" s="3">
        <v>-0.11</v>
      </c>
      <c r="AB85" s="3">
        <v>52310.39</v>
      </c>
      <c r="AC85" s="3">
        <v>58607.4</v>
      </c>
      <c r="AD85" s="3">
        <v>53263.94</v>
      </c>
      <c r="AE85" s="3">
        <v>59636.22</v>
      </c>
    </row>
    <row r="86" spans="1:31" x14ac:dyDescent="0.3">
      <c r="A86" s="3" t="s">
        <v>1840</v>
      </c>
      <c r="B86" s="4">
        <v>52562</v>
      </c>
      <c r="C86" s="4">
        <v>494</v>
      </c>
      <c r="D86" s="4" t="s">
        <v>25</v>
      </c>
      <c r="E86" s="5" t="s">
        <v>6313</v>
      </c>
      <c r="G86" s="4" t="s">
        <v>6492</v>
      </c>
      <c r="H86" s="3" t="s">
        <v>6315</v>
      </c>
      <c r="I86" s="3" t="s">
        <v>87</v>
      </c>
      <c r="J86" s="3" t="s">
        <v>88</v>
      </c>
      <c r="K86" s="3" t="s">
        <v>89</v>
      </c>
      <c r="L86" s="6" t="s">
        <v>89</v>
      </c>
      <c r="M86" s="3" t="s">
        <v>88</v>
      </c>
      <c r="N86" s="3" t="s">
        <v>90</v>
      </c>
      <c r="O86" s="3" t="s">
        <v>6493</v>
      </c>
      <c r="P86" s="3" t="s">
        <v>87</v>
      </c>
      <c r="Q86" s="3" t="s">
        <v>26</v>
      </c>
      <c r="R86" s="3" t="s">
        <v>27</v>
      </c>
      <c r="S86" s="3">
        <v>53</v>
      </c>
      <c r="T86" s="3">
        <v>40</v>
      </c>
      <c r="U86" s="3">
        <v>0.25</v>
      </c>
      <c r="V86" s="3">
        <v>135</v>
      </c>
      <c r="W86" s="3">
        <v>166.33</v>
      </c>
      <c r="X86" s="32">
        <v>-0.23</v>
      </c>
      <c r="Y86" s="33">
        <v>653.58000000000004</v>
      </c>
      <c r="Z86" s="3">
        <v>755.29</v>
      </c>
      <c r="AA86" s="3">
        <v>-0.16</v>
      </c>
      <c r="AB86" s="3">
        <v>89567.06</v>
      </c>
      <c r="AC86" s="3">
        <v>101658.37</v>
      </c>
      <c r="AD86" s="3">
        <v>89567.06</v>
      </c>
      <c r="AE86" s="3">
        <v>101658.37</v>
      </c>
    </row>
    <row r="87" spans="1:31" x14ac:dyDescent="0.3">
      <c r="A87" s="3" t="s">
        <v>1752</v>
      </c>
      <c r="B87" s="4">
        <v>52563</v>
      </c>
      <c r="C87" s="4">
        <v>543</v>
      </c>
      <c r="D87" s="4" t="s">
        <v>25</v>
      </c>
      <c r="E87" s="5" t="s">
        <v>6313</v>
      </c>
      <c r="G87" s="4" t="s">
        <v>6494</v>
      </c>
      <c r="H87" s="3" t="s">
        <v>6315</v>
      </c>
      <c r="I87" s="3" t="s">
        <v>87</v>
      </c>
      <c r="J87" s="3" t="s">
        <v>88</v>
      </c>
      <c r="K87" s="3" t="s">
        <v>89</v>
      </c>
      <c r="L87" s="6" t="s">
        <v>89</v>
      </c>
      <c r="M87" s="3" t="s">
        <v>88</v>
      </c>
      <c r="N87" s="3" t="s">
        <v>90</v>
      </c>
      <c r="O87" s="3" t="s">
        <v>6495</v>
      </c>
      <c r="P87" s="3" t="s">
        <v>87</v>
      </c>
      <c r="Q87" s="3" t="s">
        <v>26</v>
      </c>
      <c r="R87" s="3" t="s">
        <v>27</v>
      </c>
      <c r="S87" s="3">
        <v>40</v>
      </c>
      <c r="T87" s="3">
        <v>12</v>
      </c>
      <c r="U87" s="3">
        <v>0.7</v>
      </c>
      <c r="V87" s="3">
        <v>114.58</v>
      </c>
      <c r="W87" s="3">
        <v>85.67</v>
      </c>
      <c r="X87" s="32">
        <v>0.25</v>
      </c>
      <c r="Y87" s="33">
        <v>557.16999999999996</v>
      </c>
      <c r="Z87" s="3">
        <v>666.25</v>
      </c>
      <c r="AA87" s="3">
        <v>-0.2</v>
      </c>
      <c r="AB87" s="3">
        <v>78994.559999999998</v>
      </c>
      <c r="AC87" s="3">
        <v>87704.26</v>
      </c>
      <c r="AD87" s="3">
        <v>78994.559999999998</v>
      </c>
      <c r="AE87" s="3">
        <v>87704.26</v>
      </c>
    </row>
    <row r="88" spans="1:31" x14ac:dyDescent="0.3">
      <c r="A88" s="3" t="s">
        <v>1479</v>
      </c>
      <c r="B88" s="4">
        <v>52580</v>
      </c>
      <c r="C88" s="4">
        <v>705</v>
      </c>
      <c r="D88" s="4" t="s">
        <v>25</v>
      </c>
      <c r="E88" s="5" t="s">
        <v>6313</v>
      </c>
      <c r="G88" s="4" t="s">
        <v>6496</v>
      </c>
      <c r="H88" s="3" t="s">
        <v>6315</v>
      </c>
      <c r="I88" s="3" t="s">
        <v>87</v>
      </c>
      <c r="J88" s="3" t="s">
        <v>88</v>
      </c>
      <c r="K88" s="3" t="s">
        <v>89</v>
      </c>
      <c r="L88" s="6" t="s">
        <v>89</v>
      </c>
      <c r="M88" s="3" t="s">
        <v>88</v>
      </c>
      <c r="N88" s="3" t="s">
        <v>90</v>
      </c>
      <c r="O88" s="3" t="s">
        <v>6497</v>
      </c>
      <c r="P88" s="3" t="s">
        <v>87</v>
      </c>
      <c r="Q88" s="3" t="s">
        <v>26</v>
      </c>
      <c r="R88" s="3" t="s">
        <v>27</v>
      </c>
      <c r="S88" s="3">
        <v>64</v>
      </c>
      <c r="T88" s="3">
        <v>118.66</v>
      </c>
      <c r="U88" s="3">
        <v>-0.85</v>
      </c>
      <c r="V88" s="3">
        <v>216.57</v>
      </c>
      <c r="W88" s="3">
        <v>286.11</v>
      </c>
      <c r="X88" s="32">
        <v>-0.32</v>
      </c>
      <c r="Y88" s="33">
        <v>933.05</v>
      </c>
      <c r="Z88" s="3">
        <v>1125.51</v>
      </c>
      <c r="AA88" s="3">
        <v>-0.21</v>
      </c>
      <c r="AB88" s="3">
        <v>140683.25</v>
      </c>
      <c r="AC88" s="3">
        <v>169350.94</v>
      </c>
      <c r="AD88" s="3">
        <v>140683.25</v>
      </c>
      <c r="AE88" s="3">
        <v>169350.94</v>
      </c>
    </row>
    <row r="89" spans="1:31" x14ac:dyDescent="0.3">
      <c r="A89" s="3" t="s">
        <v>1442</v>
      </c>
      <c r="B89" s="4">
        <v>52582</v>
      </c>
      <c r="C89" s="4">
        <v>769</v>
      </c>
      <c r="D89" s="4" t="s">
        <v>25</v>
      </c>
      <c r="E89" s="5" t="s">
        <v>6313</v>
      </c>
      <c r="G89" s="4" t="s">
        <v>6498</v>
      </c>
      <c r="H89" s="3" t="s">
        <v>6315</v>
      </c>
      <c r="I89" s="3" t="s">
        <v>87</v>
      </c>
      <c r="J89" s="3" t="s">
        <v>88</v>
      </c>
      <c r="K89" s="3" t="s">
        <v>89</v>
      </c>
      <c r="L89" s="6" t="s">
        <v>89</v>
      </c>
      <c r="M89" s="3" t="s">
        <v>88</v>
      </c>
      <c r="N89" s="3" t="s">
        <v>90</v>
      </c>
      <c r="O89" s="3" t="s">
        <v>6499</v>
      </c>
      <c r="P89" s="3" t="s">
        <v>87</v>
      </c>
      <c r="Q89" s="3" t="s">
        <v>26</v>
      </c>
      <c r="R89" s="3" t="s">
        <v>27</v>
      </c>
      <c r="S89" s="3">
        <v>103</v>
      </c>
      <c r="T89" s="3">
        <v>67</v>
      </c>
      <c r="U89" s="3">
        <v>0.35</v>
      </c>
      <c r="V89" s="3">
        <v>305.08</v>
      </c>
      <c r="W89" s="3">
        <v>335</v>
      </c>
      <c r="X89" s="32">
        <v>-0.1</v>
      </c>
      <c r="Y89" s="33">
        <v>1324</v>
      </c>
      <c r="Z89" s="3">
        <v>1619.75</v>
      </c>
      <c r="AA89" s="3">
        <v>-0.22</v>
      </c>
      <c r="AB89" s="3">
        <v>170954.88</v>
      </c>
      <c r="AC89" s="3">
        <v>198006.3</v>
      </c>
      <c r="AD89" s="3">
        <v>170954.88</v>
      </c>
      <c r="AE89" s="3">
        <v>198006.3</v>
      </c>
    </row>
    <row r="90" spans="1:31" x14ac:dyDescent="0.3">
      <c r="A90" s="3" t="s">
        <v>1536</v>
      </c>
      <c r="B90" s="4">
        <v>52584</v>
      </c>
      <c r="C90" s="4">
        <v>503</v>
      </c>
      <c r="D90" s="4" t="s">
        <v>25</v>
      </c>
      <c r="E90" s="5" t="s">
        <v>6313</v>
      </c>
      <c r="G90" s="4" t="s">
        <v>6500</v>
      </c>
      <c r="H90" s="3" t="s">
        <v>6315</v>
      </c>
      <c r="I90" s="3" t="s">
        <v>87</v>
      </c>
      <c r="J90" s="3" t="s">
        <v>88</v>
      </c>
      <c r="K90" s="3" t="s">
        <v>89</v>
      </c>
      <c r="L90" s="6" t="s">
        <v>89</v>
      </c>
      <c r="M90" s="3" t="s">
        <v>88</v>
      </c>
      <c r="N90" s="3" t="s">
        <v>90</v>
      </c>
      <c r="O90" s="3" t="s">
        <v>6501</v>
      </c>
      <c r="P90" s="3" t="s">
        <v>87</v>
      </c>
      <c r="Q90" s="3" t="s">
        <v>26</v>
      </c>
      <c r="R90" s="3" t="s">
        <v>27</v>
      </c>
      <c r="S90" s="3">
        <v>93</v>
      </c>
      <c r="T90" s="3">
        <v>131.84</v>
      </c>
      <c r="U90" s="3">
        <v>-0.41</v>
      </c>
      <c r="V90" s="3">
        <v>275.76</v>
      </c>
      <c r="W90" s="3">
        <v>335.25</v>
      </c>
      <c r="X90" s="32">
        <v>-0.22</v>
      </c>
      <c r="Y90" s="33">
        <v>1126.93</v>
      </c>
      <c r="Z90" s="3">
        <v>1328.96</v>
      </c>
      <c r="AA90" s="3">
        <v>-0.18</v>
      </c>
      <c r="AB90" s="3">
        <v>120304.2</v>
      </c>
      <c r="AC90" s="3">
        <v>138263.48000000001</v>
      </c>
      <c r="AD90" s="3">
        <v>120304.2</v>
      </c>
      <c r="AE90" s="3">
        <v>138263.48000000001</v>
      </c>
    </row>
    <row r="91" spans="1:31" x14ac:dyDescent="0.3">
      <c r="A91" s="3" t="s">
        <v>1295</v>
      </c>
      <c r="B91" s="4">
        <v>52594</v>
      </c>
      <c r="C91" s="4">
        <v>937</v>
      </c>
      <c r="D91" s="4" t="s">
        <v>25</v>
      </c>
      <c r="E91" s="5" t="s">
        <v>6313</v>
      </c>
      <c r="G91" s="4" t="s">
        <v>6502</v>
      </c>
      <c r="H91" s="3" t="s">
        <v>6315</v>
      </c>
      <c r="I91" s="3" t="s">
        <v>87</v>
      </c>
      <c r="J91" s="3" t="s">
        <v>88</v>
      </c>
      <c r="K91" s="3" t="s">
        <v>89</v>
      </c>
      <c r="L91" s="6" t="s">
        <v>89</v>
      </c>
      <c r="M91" s="3" t="s">
        <v>88</v>
      </c>
      <c r="N91" s="3" t="s">
        <v>90</v>
      </c>
      <c r="O91" s="3" t="s">
        <v>6503</v>
      </c>
      <c r="P91" s="3" t="s">
        <v>87</v>
      </c>
      <c r="Q91" s="3" t="s">
        <v>26</v>
      </c>
      <c r="R91" s="3" t="s">
        <v>27</v>
      </c>
      <c r="S91" s="3">
        <v>286</v>
      </c>
      <c r="T91" s="3">
        <v>303.04000000000002</v>
      </c>
      <c r="U91" s="3">
        <v>-0.06</v>
      </c>
      <c r="V91" s="3">
        <v>942.62</v>
      </c>
      <c r="W91" s="3">
        <v>1006.04</v>
      </c>
      <c r="X91" s="32">
        <v>-7.0000000000000007E-2</v>
      </c>
      <c r="Y91" s="33">
        <v>3804.29</v>
      </c>
      <c r="Z91" s="3">
        <v>4373.88</v>
      </c>
      <c r="AA91" s="3">
        <v>-0.15</v>
      </c>
      <c r="AB91" s="3">
        <v>442819.55</v>
      </c>
      <c r="AC91" s="3">
        <v>508139.85</v>
      </c>
      <c r="AD91" s="3">
        <v>442819.55</v>
      </c>
      <c r="AE91" s="3">
        <v>508139.85</v>
      </c>
    </row>
    <row r="92" spans="1:31" x14ac:dyDescent="0.3">
      <c r="A92" s="3" t="s">
        <v>2238</v>
      </c>
      <c r="B92" s="4">
        <v>52595</v>
      </c>
      <c r="C92" s="4">
        <v>452</v>
      </c>
      <c r="D92" s="4" t="s">
        <v>25</v>
      </c>
      <c r="E92" s="5" t="s">
        <v>6313</v>
      </c>
      <c r="G92" s="4" t="s">
        <v>6504</v>
      </c>
      <c r="H92" s="3" t="s">
        <v>6315</v>
      </c>
      <c r="I92" s="3" t="s">
        <v>87</v>
      </c>
      <c r="J92" s="3" t="s">
        <v>88</v>
      </c>
      <c r="K92" s="3" t="s">
        <v>89</v>
      </c>
      <c r="L92" s="6" t="s">
        <v>89</v>
      </c>
      <c r="M92" s="3" t="s">
        <v>88</v>
      </c>
      <c r="N92" s="3" t="s">
        <v>90</v>
      </c>
      <c r="O92" s="3" t="s">
        <v>6505</v>
      </c>
      <c r="P92" s="3" t="s">
        <v>87</v>
      </c>
      <c r="Q92" s="3" t="s">
        <v>26</v>
      </c>
      <c r="R92" s="3" t="s">
        <v>27</v>
      </c>
      <c r="S92" s="3">
        <v>13</v>
      </c>
      <c r="T92" s="3">
        <v>16</v>
      </c>
      <c r="U92" s="3">
        <v>-0.21</v>
      </c>
      <c r="V92" s="3">
        <v>57.58</v>
      </c>
      <c r="W92" s="3">
        <v>108.42</v>
      </c>
      <c r="X92" s="32">
        <v>-0.88</v>
      </c>
      <c r="Y92" s="33">
        <v>289.75</v>
      </c>
      <c r="Z92" s="3">
        <v>428.92</v>
      </c>
      <c r="AA92" s="3">
        <v>-0.48</v>
      </c>
      <c r="AB92" s="3">
        <v>33567.910000000003</v>
      </c>
      <c r="AC92" s="3">
        <v>47131.73</v>
      </c>
      <c r="AD92" s="3">
        <v>34735.230000000003</v>
      </c>
      <c r="AE92" s="3">
        <v>49281.57</v>
      </c>
    </row>
    <row r="93" spans="1:31" x14ac:dyDescent="0.3">
      <c r="A93" s="3" t="s">
        <v>1259</v>
      </c>
      <c r="B93" s="4">
        <v>53213</v>
      </c>
      <c r="C93" s="4">
        <v>922</v>
      </c>
      <c r="D93" s="4" t="s">
        <v>25</v>
      </c>
      <c r="E93" s="5" t="s">
        <v>6313</v>
      </c>
      <c r="G93" s="4" t="s">
        <v>6506</v>
      </c>
      <c r="H93" s="3" t="s">
        <v>6315</v>
      </c>
      <c r="I93" s="3" t="s">
        <v>87</v>
      </c>
      <c r="J93" s="3" t="s">
        <v>88</v>
      </c>
      <c r="K93" s="3" t="s">
        <v>89</v>
      </c>
      <c r="L93" s="6" t="s">
        <v>89</v>
      </c>
      <c r="M93" s="3" t="s">
        <v>88</v>
      </c>
      <c r="N93" s="3" t="s">
        <v>90</v>
      </c>
      <c r="O93" s="3" t="s">
        <v>6507</v>
      </c>
      <c r="P93" s="3" t="s">
        <v>87</v>
      </c>
      <c r="Q93" s="3" t="s">
        <v>194</v>
      </c>
      <c r="R93" s="3" t="s">
        <v>6402</v>
      </c>
      <c r="S93" s="3">
        <v>851</v>
      </c>
      <c r="T93" s="3">
        <v>914.13</v>
      </c>
      <c r="U93" s="3">
        <v>-7.0000000000000007E-2</v>
      </c>
      <c r="V93" s="3">
        <v>2821.33</v>
      </c>
      <c r="W93" s="3">
        <v>2948.79</v>
      </c>
      <c r="X93" s="32">
        <v>-0.05</v>
      </c>
      <c r="Y93" s="33">
        <v>11236.22</v>
      </c>
      <c r="Z93" s="3">
        <v>11237.94</v>
      </c>
      <c r="AA93" s="3">
        <v>0</v>
      </c>
      <c r="AB93" s="3">
        <v>1425882.24</v>
      </c>
      <c r="AC93" s="3">
        <v>1424338.92</v>
      </c>
      <c r="AD93" s="3">
        <v>1425882.24</v>
      </c>
      <c r="AE93" s="3">
        <v>1424338.92</v>
      </c>
    </row>
    <row r="94" spans="1:31" x14ac:dyDescent="0.3">
      <c r="A94" s="3" t="s">
        <v>1343</v>
      </c>
      <c r="B94" s="4">
        <v>53217</v>
      </c>
      <c r="C94" s="4">
        <v>714</v>
      </c>
      <c r="D94" s="4" t="s">
        <v>25</v>
      </c>
      <c r="E94" s="5" t="s">
        <v>6313</v>
      </c>
      <c r="G94" s="4" t="s">
        <v>6508</v>
      </c>
      <c r="H94" s="3" t="s">
        <v>6315</v>
      </c>
      <c r="I94" s="3" t="s">
        <v>87</v>
      </c>
      <c r="J94" s="3" t="s">
        <v>88</v>
      </c>
      <c r="K94" s="3" t="s">
        <v>89</v>
      </c>
      <c r="L94" s="6" t="s">
        <v>89</v>
      </c>
      <c r="M94" s="3" t="s">
        <v>88</v>
      </c>
      <c r="N94" s="3" t="s">
        <v>90</v>
      </c>
      <c r="O94" s="3" t="s">
        <v>6509</v>
      </c>
      <c r="P94" s="3" t="s">
        <v>87</v>
      </c>
      <c r="Q94" s="3" t="s">
        <v>194</v>
      </c>
      <c r="R94" s="3" t="s">
        <v>6402</v>
      </c>
      <c r="S94" s="3">
        <v>418</v>
      </c>
      <c r="T94" s="3">
        <v>494.64</v>
      </c>
      <c r="U94" s="3">
        <v>-0.18</v>
      </c>
      <c r="V94" s="3">
        <v>1246.27</v>
      </c>
      <c r="W94" s="3">
        <v>1308.49</v>
      </c>
      <c r="X94" s="32">
        <v>-0.05</v>
      </c>
      <c r="Y94" s="33">
        <v>5036.99</v>
      </c>
      <c r="Z94" s="3">
        <v>5700.2</v>
      </c>
      <c r="AA94" s="3">
        <v>-0.13</v>
      </c>
      <c r="AB94" s="3">
        <v>478284.25</v>
      </c>
      <c r="AC94" s="3">
        <v>540376.53</v>
      </c>
      <c r="AD94" s="3">
        <v>478284.25</v>
      </c>
      <c r="AE94" s="3">
        <v>540376.53</v>
      </c>
    </row>
    <row r="95" spans="1:31" x14ac:dyDescent="0.3">
      <c r="A95" s="3" t="s">
        <v>4366</v>
      </c>
      <c r="B95" s="4">
        <v>11366</v>
      </c>
      <c r="C95" s="4">
        <v>696</v>
      </c>
      <c r="D95" s="4" t="s">
        <v>25</v>
      </c>
      <c r="E95" s="5" t="s">
        <v>6313</v>
      </c>
      <c r="G95" s="4" t="s">
        <v>6510</v>
      </c>
      <c r="H95" s="3" t="s">
        <v>6315</v>
      </c>
      <c r="I95" s="3" t="s">
        <v>6355</v>
      </c>
      <c r="J95" s="3" t="s">
        <v>257</v>
      </c>
      <c r="K95" s="3" t="s">
        <v>146</v>
      </c>
      <c r="L95" s="6" t="s">
        <v>146</v>
      </c>
      <c r="M95" s="3" t="s">
        <v>257</v>
      </c>
      <c r="N95" s="3" t="s">
        <v>330</v>
      </c>
      <c r="O95" s="3" t="s">
        <v>6511</v>
      </c>
      <c r="P95" s="3" t="s">
        <v>6357</v>
      </c>
      <c r="Q95" s="3" t="s">
        <v>397</v>
      </c>
      <c r="R95" s="3" t="s">
        <v>31</v>
      </c>
      <c r="S95" s="3">
        <v>27</v>
      </c>
      <c r="T95" s="3">
        <v>46</v>
      </c>
      <c r="U95" s="3">
        <v>-0.7</v>
      </c>
      <c r="V95" s="3">
        <v>127</v>
      </c>
      <c r="W95" s="3">
        <v>147</v>
      </c>
      <c r="X95" s="32">
        <v>-0.16</v>
      </c>
      <c r="Y95" s="33">
        <v>644.75</v>
      </c>
      <c r="Z95" s="3">
        <v>883</v>
      </c>
      <c r="AA95" s="3">
        <v>-0.37</v>
      </c>
      <c r="AB95" s="3">
        <v>299112.42</v>
      </c>
      <c r="AC95" s="3">
        <v>403775.76</v>
      </c>
      <c r="AD95" s="3">
        <v>299112.42</v>
      </c>
      <c r="AE95" s="3">
        <v>403775.76</v>
      </c>
    </row>
    <row r="96" spans="1:31" x14ac:dyDescent="0.3">
      <c r="A96" s="3" t="s">
        <v>5026</v>
      </c>
      <c r="B96" s="4">
        <v>14208</v>
      </c>
      <c r="C96" s="4">
        <v>186</v>
      </c>
      <c r="D96" s="4" t="s">
        <v>25</v>
      </c>
      <c r="E96" s="5" t="s">
        <v>6313</v>
      </c>
      <c r="G96" s="4" t="s">
        <v>6512</v>
      </c>
      <c r="H96" s="3" t="s">
        <v>6315</v>
      </c>
      <c r="I96" s="3" t="s">
        <v>6355</v>
      </c>
      <c r="J96" s="3" t="s">
        <v>257</v>
      </c>
      <c r="K96" s="3" t="s">
        <v>146</v>
      </c>
      <c r="L96" s="6" t="s">
        <v>6320</v>
      </c>
      <c r="M96" s="3" t="s">
        <v>257</v>
      </c>
      <c r="N96" s="3" t="s">
        <v>258</v>
      </c>
      <c r="O96" s="3" t="s">
        <v>6513</v>
      </c>
      <c r="P96" s="3" t="s">
        <v>6357</v>
      </c>
      <c r="Q96" s="3" t="s">
        <v>128</v>
      </c>
      <c r="R96" s="3" t="s">
        <v>60</v>
      </c>
      <c r="S96" s="3">
        <v>4</v>
      </c>
      <c r="T96" s="3">
        <v>9.5</v>
      </c>
      <c r="U96" s="3">
        <v>-1.71</v>
      </c>
      <c r="V96" s="3">
        <v>8.5</v>
      </c>
      <c r="W96" s="3">
        <v>9.5</v>
      </c>
      <c r="X96" s="32">
        <v>-0.12</v>
      </c>
      <c r="Y96" s="33">
        <v>46</v>
      </c>
      <c r="Z96" s="3">
        <v>53</v>
      </c>
      <c r="AA96" s="3">
        <v>-0.15</v>
      </c>
      <c r="AB96" s="3">
        <v>17122.919999999998</v>
      </c>
      <c r="AC96" s="3">
        <v>18797.82</v>
      </c>
      <c r="AD96" s="3">
        <v>19508.88</v>
      </c>
      <c r="AE96" s="3">
        <v>21511.32</v>
      </c>
    </row>
    <row r="97" spans="1:31" x14ac:dyDescent="0.3">
      <c r="A97" s="3" t="s">
        <v>968</v>
      </c>
      <c r="B97" s="4">
        <v>63530</v>
      </c>
      <c r="C97" s="4">
        <v>397</v>
      </c>
      <c r="D97" s="4" t="s">
        <v>25</v>
      </c>
      <c r="E97" s="5" t="s">
        <v>6313</v>
      </c>
      <c r="G97" s="4" t="s">
        <v>6514</v>
      </c>
      <c r="H97" s="3" t="s">
        <v>6315</v>
      </c>
      <c r="I97" s="3" t="s">
        <v>116</v>
      </c>
      <c r="J97" s="3" t="s">
        <v>116</v>
      </c>
      <c r="K97" s="3" t="s">
        <v>116</v>
      </c>
      <c r="L97" s="6" t="s">
        <v>104</v>
      </c>
      <c r="M97" s="3" t="s">
        <v>116</v>
      </c>
      <c r="N97" s="3" t="s">
        <v>122</v>
      </c>
      <c r="O97" s="3" t="s">
        <v>6515</v>
      </c>
      <c r="P97" s="3" t="s">
        <v>116</v>
      </c>
      <c r="Q97" s="3" t="s">
        <v>64</v>
      </c>
      <c r="R97" s="3" t="s">
        <v>60</v>
      </c>
      <c r="S97" s="3">
        <v>52</v>
      </c>
      <c r="T97" s="3">
        <v>88.68</v>
      </c>
      <c r="U97" s="3">
        <v>-0.72</v>
      </c>
      <c r="V97" s="3">
        <v>252.21</v>
      </c>
      <c r="W97" s="3">
        <v>266.02</v>
      </c>
      <c r="X97" s="32">
        <v>-0.05</v>
      </c>
      <c r="Y97" s="33">
        <v>903.26</v>
      </c>
      <c r="Z97" s="3">
        <v>1101.02</v>
      </c>
      <c r="AA97" s="3">
        <v>-0.22</v>
      </c>
      <c r="AB97" s="3">
        <v>44623.4</v>
      </c>
      <c r="AC97" s="3">
        <v>54400.46</v>
      </c>
      <c r="AD97" s="3">
        <v>49980.2</v>
      </c>
      <c r="AE97" s="3">
        <v>60771.02</v>
      </c>
    </row>
    <row r="98" spans="1:31" x14ac:dyDescent="0.3">
      <c r="A98" s="3" t="s">
        <v>1004</v>
      </c>
      <c r="B98" s="4">
        <v>66580</v>
      </c>
      <c r="C98" s="4">
        <v>329</v>
      </c>
      <c r="D98" s="4" t="s">
        <v>25</v>
      </c>
      <c r="E98" s="5" t="s">
        <v>6313</v>
      </c>
      <c r="G98" s="4" t="s">
        <v>6516</v>
      </c>
      <c r="H98" s="3" t="s">
        <v>6315</v>
      </c>
      <c r="I98" s="3" t="s">
        <v>116</v>
      </c>
      <c r="J98" s="3" t="s">
        <v>116</v>
      </c>
      <c r="K98" s="3" t="s">
        <v>116</v>
      </c>
      <c r="L98" s="6" t="s">
        <v>104</v>
      </c>
      <c r="M98" s="3" t="s">
        <v>116</v>
      </c>
      <c r="N98" s="3" t="s">
        <v>122</v>
      </c>
      <c r="O98" s="3" t="s">
        <v>6517</v>
      </c>
      <c r="P98" s="3" t="s">
        <v>191</v>
      </c>
      <c r="Q98" s="3" t="s">
        <v>64</v>
      </c>
      <c r="R98" s="3" t="s">
        <v>60</v>
      </c>
      <c r="S98" s="3">
        <v>43</v>
      </c>
      <c r="T98" s="3">
        <v>58.34</v>
      </c>
      <c r="U98" s="3">
        <v>-0.37</v>
      </c>
      <c r="V98" s="3">
        <v>225.77</v>
      </c>
      <c r="W98" s="3">
        <v>262.52</v>
      </c>
      <c r="X98" s="32">
        <v>-0.16</v>
      </c>
      <c r="Y98" s="33">
        <v>876.04</v>
      </c>
      <c r="Z98" s="3">
        <v>913.96</v>
      </c>
      <c r="AA98" s="3">
        <v>-0.04</v>
      </c>
      <c r="AB98" s="3">
        <v>61537.62</v>
      </c>
      <c r="AC98" s="3">
        <v>63763.66</v>
      </c>
      <c r="AD98" s="3">
        <v>69286.899999999994</v>
      </c>
      <c r="AE98" s="3">
        <v>72282.94</v>
      </c>
    </row>
    <row r="99" spans="1:31" x14ac:dyDescent="0.3">
      <c r="A99" s="3" t="s">
        <v>4354</v>
      </c>
      <c r="B99" s="4">
        <v>65126</v>
      </c>
      <c r="C99" s="4">
        <v>1025</v>
      </c>
      <c r="D99" s="4" t="s">
        <v>25</v>
      </c>
      <c r="E99" s="5" t="s">
        <v>6313</v>
      </c>
      <c r="G99" s="4" t="s">
        <v>6518</v>
      </c>
      <c r="H99" s="3" t="s">
        <v>6315</v>
      </c>
      <c r="I99" s="3" t="s">
        <v>54</v>
      </c>
      <c r="J99" s="3" t="s">
        <v>191</v>
      </c>
      <c r="K99" s="3" t="s">
        <v>146</v>
      </c>
      <c r="L99" s="6" t="s">
        <v>146</v>
      </c>
      <c r="M99" s="3" t="s">
        <v>191</v>
      </c>
      <c r="N99" s="3" t="s">
        <v>211</v>
      </c>
      <c r="O99" s="3" t="s">
        <v>6519</v>
      </c>
      <c r="P99" s="3" t="s">
        <v>191</v>
      </c>
      <c r="Q99" s="3" t="s">
        <v>161</v>
      </c>
      <c r="R99" s="3" t="s">
        <v>31</v>
      </c>
      <c r="S99" s="3">
        <v>247</v>
      </c>
      <c r="T99" s="3">
        <v>264.5</v>
      </c>
      <c r="U99" s="3">
        <v>-7.0000000000000007E-2</v>
      </c>
      <c r="V99" s="3">
        <v>475</v>
      </c>
      <c r="W99" s="3">
        <v>685.42</v>
      </c>
      <c r="X99" s="32">
        <v>-0.44</v>
      </c>
      <c r="Y99" s="33">
        <v>1740.67</v>
      </c>
      <c r="Z99" s="3">
        <v>1942.25</v>
      </c>
      <c r="AA99" s="3">
        <v>-0.12</v>
      </c>
      <c r="AB99" s="3">
        <v>654098.31999999995</v>
      </c>
      <c r="AC99" s="3">
        <v>729623.73</v>
      </c>
      <c r="AD99" s="3">
        <v>676562.32</v>
      </c>
      <c r="AE99" s="3">
        <v>754913.73</v>
      </c>
    </row>
    <row r="100" spans="1:31" x14ac:dyDescent="0.3">
      <c r="A100" s="3" t="s">
        <v>3997</v>
      </c>
      <c r="B100" s="4">
        <v>65191</v>
      </c>
      <c r="C100" s="4">
        <v>457</v>
      </c>
      <c r="D100" s="4" t="s">
        <v>25</v>
      </c>
      <c r="E100" s="5" t="s">
        <v>6313</v>
      </c>
      <c r="G100" s="4" t="s">
        <v>6520</v>
      </c>
      <c r="H100" s="3" t="s">
        <v>6315</v>
      </c>
      <c r="I100" s="3" t="s">
        <v>54</v>
      </c>
      <c r="J100" s="3" t="s">
        <v>191</v>
      </c>
      <c r="K100" s="3" t="s">
        <v>132</v>
      </c>
      <c r="L100" s="6" t="s">
        <v>132</v>
      </c>
      <c r="M100" s="3" t="s">
        <v>191</v>
      </c>
      <c r="N100" s="3" t="s">
        <v>211</v>
      </c>
      <c r="O100" s="3" t="s">
        <v>6521</v>
      </c>
      <c r="P100" s="3" t="s">
        <v>191</v>
      </c>
      <c r="Q100" s="3" t="s">
        <v>55</v>
      </c>
      <c r="R100" s="3" t="s">
        <v>31</v>
      </c>
      <c r="S100" s="3">
        <v>12</v>
      </c>
      <c r="T100" s="3">
        <v>18.12</v>
      </c>
      <c r="U100" s="3">
        <v>-0.55000000000000004</v>
      </c>
      <c r="V100" s="3">
        <v>49.04</v>
      </c>
      <c r="W100" s="3">
        <v>54.37</v>
      </c>
      <c r="X100" s="32">
        <v>-0.11</v>
      </c>
      <c r="Y100" s="33">
        <v>184.43</v>
      </c>
      <c r="Z100" s="3">
        <v>222.83</v>
      </c>
      <c r="AA100" s="3">
        <v>-0.21</v>
      </c>
      <c r="AB100" s="3">
        <v>76728.960000000006</v>
      </c>
      <c r="AC100" s="3">
        <v>92601.21</v>
      </c>
      <c r="AD100" s="3">
        <v>76728.960000000006</v>
      </c>
      <c r="AE100" s="3">
        <v>92601.21</v>
      </c>
    </row>
    <row r="101" spans="1:31" x14ac:dyDescent="0.3">
      <c r="A101" s="3" t="s">
        <v>1689</v>
      </c>
      <c r="B101" s="4">
        <v>67550</v>
      </c>
      <c r="C101" s="4">
        <v>374</v>
      </c>
      <c r="D101" s="4" t="s">
        <v>25</v>
      </c>
      <c r="E101" s="5" t="s">
        <v>6313</v>
      </c>
      <c r="G101" s="4" t="s">
        <v>6522</v>
      </c>
      <c r="H101" s="3" t="s">
        <v>6315</v>
      </c>
      <c r="I101" s="3" t="s">
        <v>54</v>
      </c>
      <c r="J101" s="3" t="s">
        <v>191</v>
      </c>
      <c r="K101" s="3" t="s">
        <v>89</v>
      </c>
      <c r="L101" s="6" t="s">
        <v>89</v>
      </c>
      <c r="M101" s="3" t="s">
        <v>191</v>
      </c>
      <c r="N101" s="3" t="s">
        <v>473</v>
      </c>
      <c r="O101" s="3" t="s">
        <v>6523</v>
      </c>
      <c r="P101" s="3" t="s">
        <v>191</v>
      </c>
      <c r="Q101" s="3" t="s">
        <v>938</v>
      </c>
      <c r="R101" s="3" t="s">
        <v>31</v>
      </c>
      <c r="S101" s="3">
        <v>228</v>
      </c>
      <c r="T101" s="3">
        <v>51.34</v>
      </c>
      <c r="U101" s="3">
        <v>0.77</v>
      </c>
      <c r="V101" s="3">
        <v>556.33000000000004</v>
      </c>
      <c r="W101" s="3">
        <v>558.86</v>
      </c>
      <c r="X101" s="32">
        <v>0</v>
      </c>
      <c r="Y101" s="33">
        <v>1978.96</v>
      </c>
      <c r="Z101" s="3">
        <v>2115.25</v>
      </c>
      <c r="AA101" s="3">
        <v>-7.0000000000000007E-2</v>
      </c>
      <c r="AB101" s="3">
        <v>157080.32000000001</v>
      </c>
      <c r="AC101" s="3">
        <v>126956.64</v>
      </c>
      <c r="AD101" s="3">
        <v>164460.32</v>
      </c>
      <c r="AE101" s="3">
        <v>129776.64</v>
      </c>
    </row>
    <row r="102" spans="1:31" x14ac:dyDescent="0.3">
      <c r="A102" s="3" t="s">
        <v>3095</v>
      </c>
      <c r="B102" s="4">
        <v>68036</v>
      </c>
      <c r="C102" s="4">
        <v>903</v>
      </c>
      <c r="D102" s="4" t="s">
        <v>25</v>
      </c>
      <c r="E102" s="5" t="s">
        <v>6313</v>
      </c>
      <c r="G102" s="4" t="s">
        <v>6524</v>
      </c>
      <c r="H102" s="3" t="s">
        <v>6315</v>
      </c>
      <c r="I102" s="3" t="s">
        <v>54</v>
      </c>
      <c r="J102" s="3" t="s">
        <v>191</v>
      </c>
      <c r="K102" s="3" t="s">
        <v>132</v>
      </c>
      <c r="L102" s="6" t="s">
        <v>6320</v>
      </c>
      <c r="M102" s="3" t="s">
        <v>191</v>
      </c>
      <c r="N102" s="3" t="s">
        <v>206</v>
      </c>
      <c r="O102" s="3" t="s">
        <v>6525</v>
      </c>
      <c r="P102" s="3" t="s">
        <v>191</v>
      </c>
      <c r="Q102" s="3" t="s">
        <v>397</v>
      </c>
      <c r="R102" s="3" t="s">
        <v>31</v>
      </c>
      <c r="S102" s="3">
        <v>89</v>
      </c>
      <c r="T102" s="3">
        <v>121</v>
      </c>
      <c r="U102" s="3">
        <v>-0.36</v>
      </c>
      <c r="V102" s="3">
        <v>270.33</v>
      </c>
      <c r="W102" s="3">
        <v>370.92</v>
      </c>
      <c r="X102" s="32">
        <v>-0.37</v>
      </c>
      <c r="Y102" s="33">
        <v>1943.08</v>
      </c>
      <c r="Z102" s="3">
        <v>1876.75</v>
      </c>
      <c r="AA102" s="3">
        <v>0.03</v>
      </c>
      <c r="AB102" s="3">
        <v>501141.51</v>
      </c>
      <c r="AC102" s="3">
        <v>493890.71</v>
      </c>
      <c r="AD102" s="3">
        <v>544685.12</v>
      </c>
      <c r="AE102" s="3">
        <v>526087.56000000006</v>
      </c>
    </row>
    <row r="103" spans="1:31" x14ac:dyDescent="0.3">
      <c r="A103" s="3" t="s">
        <v>5899</v>
      </c>
      <c r="B103" s="4">
        <v>71828</v>
      </c>
      <c r="C103" s="4">
        <v>243</v>
      </c>
      <c r="D103" s="4" t="s">
        <v>25</v>
      </c>
      <c r="E103" s="5" t="s">
        <v>6313</v>
      </c>
      <c r="G103" s="4" t="s">
        <v>6526</v>
      </c>
      <c r="H103" s="3" t="s">
        <v>6315</v>
      </c>
      <c r="I103" s="3" t="s">
        <v>54</v>
      </c>
      <c r="J103" s="3" t="s">
        <v>191</v>
      </c>
      <c r="K103" s="3" t="s">
        <v>104</v>
      </c>
      <c r="L103" s="6" t="s">
        <v>104</v>
      </c>
      <c r="M103" s="3" t="s">
        <v>191</v>
      </c>
      <c r="N103" s="3" t="s">
        <v>211</v>
      </c>
      <c r="O103" s="3" t="s">
        <v>6527</v>
      </c>
      <c r="P103" s="3" t="s">
        <v>191</v>
      </c>
      <c r="Q103" s="3" t="s">
        <v>55</v>
      </c>
      <c r="R103" s="3" t="s">
        <v>31</v>
      </c>
      <c r="S103" s="3">
        <v>52</v>
      </c>
      <c r="T103" s="3">
        <v>65.34</v>
      </c>
      <c r="U103" s="3">
        <v>-0.25</v>
      </c>
      <c r="V103" s="3">
        <v>143.52000000000001</v>
      </c>
      <c r="W103" s="3">
        <v>194.07</v>
      </c>
      <c r="X103" s="32">
        <v>-0.35</v>
      </c>
      <c r="Y103" s="33">
        <v>644.44000000000005</v>
      </c>
      <c r="Z103" s="3">
        <v>820.22</v>
      </c>
      <c r="AA103" s="3">
        <v>-0.27</v>
      </c>
      <c r="AB103" s="3">
        <v>38210.42</v>
      </c>
      <c r="AC103" s="3">
        <v>48502.35</v>
      </c>
      <c r="AD103" s="3">
        <v>38210.42</v>
      </c>
      <c r="AE103" s="3">
        <v>48502.35</v>
      </c>
    </row>
    <row r="104" spans="1:31" x14ac:dyDescent="0.3">
      <c r="A104" s="3" t="s">
        <v>1876</v>
      </c>
      <c r="B104" s="4">
        <v>74166</v>
      </c>
      <c r="C104" s="4">
        <v>216</v>
      </c>
      <c r="D104" s="4" t="s">
        <v>25</v>
      </c>
      <c r="E104" s="5" t="s">
        <v>6313</v>
      </c>
      <c r="G104" s="4" t="s">
        <v>6528</v>
      </c>
      <c r="H104" s="3" t="s">
        <v>6315</v>
      </c>
      <c r="I104" s="3" t="s">
        <v>54</v>
      </c>
      <c r="J104" s="3" t="s">
        <v>191</v>
      </c>
      <c r="K104" s="3" t="s">
        <v>89</v>
      </c>
      <c r="L104" s="6" t="s">
        <v>132</v>
      </c>
      <c r="M104" s="3" t="s">
        <v>191</v>
      </c>
      <c r="N104" s="3" t="s">
        <v>211</v>
      </c>
      <c r="O104" s="3" t="s">
        <v>6529</v>
      </c>
      <c r="P104" s="3" t="s">
        <v>191</v>
      </c>
      <c r="Q104" s="3" t="s">
        <v>64</v>
      </c>
      <c r="R104" s="3" t="s">
        <v>60</v>
      </c>
      <c r="S104" s="3">
        <v>103</v>
      </c>
      <c r="T104" s="3">
        <v>100.33</v>
      </c>
      <c r="U104" s="3">
        <v>0.02</v>
      </c>
      <c r="V104" s="3">
        <v>398.58</v>
      </c>
      <c r="W104" s="3">
        <v>445.92</v>
      </c>
      <c r="X104" s="32">
        <v>-0.12</v>
      </c>
      <c r="Y104" s="33">
        <v>1537.17</v>
      </c>
      <c r="Z104" s="3">
        <v>1496.42</v>
      </c>
      <c r="AA104" s="3">
        <v>0.03</v>
      </c>
      <c r="AB104" s="3">
        <v>170072.12</v>
      </c>
      <c r="AC104" s="3">
        <v>162433.12</v>
      </c>
      <c r="AD104" s="3">
        <v>170072.12</v>
      </c>
      <c r="AE104" s="3">
        <v>162433.12</v>
      </c>
    </row>
    <row r="105" spans="1:31" x14ac:dyDescent="0.3">
      <c r="A105" s="3" t="s">
        <v>2250</v>
      </c>
      <c r="B105" s="4">
        <v>80456</v>
      </c>
      <c r="C105" s="4">
        <v>256</v>
      </c>
      <c r="D105" s="4" t="s">
        <v>25</v>
      </c>
      <c r="E105" s="5" t="s">
        <v>6313</v>
      </c>
      <c r="G105" s="4" t="s">
        <v>6530</v>
      </c>
      <c r="H105" s="3" t="s">
        <v>6315</v>
      </c>
      <c r="I105" s="3" t="s">
        <v>54</v>
      </c>
      <c r="J105" s="3" t="s">
        <v>191</v>
      </c>
      <c r="K105" s="3" t="s">
        <v>89</v>
      </c>
      <c r="L105" s="6" t="s">
        <v>89</v>
      </c>
      <c r="M105" s="3" t="s">
        <v>191</v>
      </c>
      <c r="N105" s="3" t="s">
        <v>206</v>
      </c>
      <c r="O105" s="3" t="s">
        <v>6531</v>
      </c>
      <c r="P105" s="3" t="s">
        <v>191</v>
      </c>
      <c r="Q105" s="3" t="s">
        <v>107</v>
      </c>
      <c r="R105" s="3" t="s">
        <v>31</v>
      </c>
      <c r="S105" s="3">
        <v>30</v>
      </c>
      <c r="T105" s="3">
        <v>29</v>
      </c>
      <c r="U105" s="3">
        <v>0.03</v>
      </c>
      <c r="V105" s="3">
        <v>113</v>
      </c>
      <c r="W105" s="3">
        <v>123</v>
      </c>
      <c r="X105" s="32">
        <v>-0.09</v>
      </c>
      <c r="Y105" s="33">
        <v>507</v>
      </c>
      <c r="Z105" s="3">
        <v>413.08</v>
      </c>
      <c r="AA105" s="3">
        <v>0.19</v>
      </c>
      <c r="AB105" s="3">
        <v>40990.68</v>
      </c>
      <c r="AC105" s="3">
        <v>33650.589999999997</v>
      </c>
      <c r="AD105" s="3">
        <v>43500.6</v>
      </c>
      <c r="AE105" s="3">
        <v>35434.75</v>
      </c>
    </row>
    <row r="106" spans="1:31" x14ac:dyDescent="0.3">
      <c r="A106" s="3" t="s">
        <v>1935</v>
      </c>
      <c r="B106" s="4">
        <v>80458</v>
      </c>
      <c r="C106" s="4">
        <v>188</v>
      </c>
      <c r="D106" s="4" t="s">
        <v>25</v>
      </c>
      <c r="E106" s="5" t="s">
        <v>6313</v>
      </c>
      <c r="G106" s="4" t="s">
        <v>6532</v>
      </c>
      <c r="H106" s="3" t="s">
        <v>6315</v>
      </c>
      <c r="I106" s="3" t="s">
        <v>54</v>
      </c>
      <c r="J106" s="3" t="s">
        <v>191</v>
      </c>
      <c r="K106" s="3" t="s">
        <v>89</v>
      </c>
      <c r="L106" s="6" t="s">
        <v>89</v>
      </c>
      <c r="M106" s="3" t="s">
        <v>191</v>
      </c>
      <c r="N106" s="3" t="s">
        <v>206</v>
      </c>
      <c r="O106" s="3" t="s">
        <v>6533</v>
      </c>
      <c r="P106" s="3" t="s">
        <v>191</v>
      </c>
      <c r="Q106" s="3" t="s">
        <v>107</v>
      </c>
      <c r="R106" s="3" t="s">
        <v>31</v>
      </c>
      <c r="S106" s="3">
        <v>104</v>
      </c>
      <c r="T106" s="3">
        <v>82.84</v>
      </c>
      <c r="U106" s="3">
        <v>0.2</v>
      </c>
      <c r="V106" s="3">
        <v>220.52</v>
      </c>
      <c r="W106" s="3">
        <v>203.01</v>
      </c>
      <c r="X106" s="32">
        <v>0.08</v>
      </c>
      <c r="Y106" s="33">
        <v>868.26</v>
      </c>
      <c r="Z106" s="3">
        <v>821.77</v>
      </c>
      <c r="AA106" s="3">
        <v>0.05</v>
      </c>
      <c r="AB106" s="3">
        <v>64148.73</v>
      </c>
      <c r="AC106" s="3">
        <v>61102.18</v>
      </c>
      <c r="AD106" s="3">
        <v>67644.75</v>
      </c>
      <c r="AE106" s="3">
        <v>64006.62</v>
      </c>
    </row>
    <row r="107" spans="1:31" x14ac:dyDescent="0.3">
      <c r="A107" s="3" t="s">
        <v>2186</v>
      </c>
      <c r="B107" s="4">
        <v>16098</v>
      </c>
      <c r="C107" s="4">
        <v>390</v>
      </c>
      <c r="D107" s="4" t="s">
        <v>25</v>
      </c>
      <c r="E107" s="5" t="s">
        <v>6313</v>
      </c>
      <c r="G107" s="4" t="s">
        <v>6534</v>
      </c>
      <c r="H107" s="3" t="s">
        <v>6315</v>
      </c>
      <c r="I107" s="3" t="s">
        <v>758</v>
      </c>
      <c r="J107" s="3" t="s">
        <v>175</v>
      </c>
      <c r="K107" s="3" t="s">
        <v>89</v>
      </c>
      <c r="L107" s="6" t="s">
        <v>132</v>
      </c>
      <c r="M107" s="3" t="s">
        <v>175</v>
      </c>
      <c r="N107" s="3" t="s">
        <v>176</v>
      </c>
      <c r="O107" s="3" t="s">
        <v>6535</v>
      </c>
      <c r="P107" s="3" t="s">
        <v>6357</v>
      </c>
      <c r="Q107" s="3" t="s">
        <v>55</v>
      </c>
      <c r="R107" s="3" t="s">
        <v>31</v>
      </c>
      <c r="S107" s="3">
        <v>266</v>
      </c>
      <c r="T107" s="3">
        <v>257.07</v>
      </c>
      <c r="U107" s="3">
        <v>0.03</v>
      </c>
      <c r="V107" s="3">
        <v>509.28</v>
      </c>
      <c r="W107" s="3">
        <v>463.97</v>
      </c>
      <c r="X107" s="32">
        <v>0.09</v>
      </c>
      <c r="Y107" s="33">
        <v>2035.76</v>
      </c>
      <c r="Z107" s="3">
        <v>1828.48</v>
      </c>
      <c r="AA107" s="3">
        <v>0.1</v>
      </c>
      <c r="AB107" s="3">
        <v>267423.38</v>
      </c>
      <c r="AC107" s="3">
        <v>237374.58</v>
      </c>
      <c r="AD107" s="3">
        <v>285385.96000000002</v>
      </c>
      <c r="AE107" s="3">
        <v>252236.35</v>
      </c>
    </row>
    <row r="108" spans="1:31" x14ac:dyDescent="0.3">
      <c r="A108" s="3" t="s">
        <v>4444</v>
      </c>
      <c r="B108" s="4">
        <v>17088</v>
      </c>
      <c r="C108" s="4">
        <v>402</v>
      </c>
      <c r="D108" s="4" t="s">
        <v>25</v>
      </c>
      <c r="E108" s="5" t="s">
        <v>6313</v>
      </c>
      <c r="G108" s="4" t="s">
        <v>6536</v>
      </c>
      <c r="H108" s="3" t="s">
        <v>6315</v>
      </c>
      <c r="I108" s="3" t="s">
        <v>758</v>
      </c>
      <c r="J108" s="3" t="s">
        <v>175</v>
      </c>
      <c r="K108" s="3" t="s">
        <v>146</v>
      </c>
      <c r="L108" s="6" t="s">
        <v>6320</v>
      </c>
      <c r="M108" s="3" t="s">
        <v>175</v>
      </c>
      <c r="N108" s="3" t="s">
        <v>176</v>
      </c>
      <c r="O108" s="3" t="s">
        <v>6537</v>
      </c>
      <c r="P108" s="3" t="s">
        <v>6357</v>
      </c>
      <c r="Q108" s="3" t="s">
        <v>397</v>
      </c>
      <c r="R108" s="3" t="s">
        <v>31</v>
      </c>
      <c r="S108" s="3">
        <v>84</v>
      </c>
      <c r="T108" s="3">
        <v>71.17</v>
      </c>
      <c r="U108" s="3">
        <v>0.15</v>
      </c>
      <c r="V108" s="3">
        <v>345.37</v>
      </c>
      <c r="W108" s="3">
        <v>395.52</v>
      </c>
      <c r="X108" s="32">
        <v>-0.15</v>
      </c>
      <c r="Y108" s="33">
        <v>1761.81</v>
      </c>
      <c r="Z108" s="3">
        <v>1627.4</v>
      </c>
      <c r="AA108" s="3">
        <v>0.08</v>
      </c>
      <c r="AB108" s="3">
        <v>367449.17</v>
      </c>
      <c r="AC108" s="3">
        <v>329084.95</v>
      </c>
      <c r="AD108" s="3">
        <v>380067</v>
      </c>
      <c r="AE108" s="3">
        <v>336325.69</v>
      </c>
    </row>
    <row r="109" spans="1:31" x14ac:dyDescent="0.3">
      <c r="A109" s="3" t="s">
        <v>3348</v>
      </c>
      <c r="B109" s="4">
        <v>19028</v>
      </c>
      <c r="C109" s="4">
        <v>350</v>
      </c>
      <c r="D109" s="4" t="s">
        <v>25</v>
      </c>
      <c r="E109" s="5" t="s">
        <v>6313</v>
      </c>
      <c r="G109" s="4" t="s">
        <v>6538</v>
      </c>
      <c r="H109" s="3" t="s">
        <v>6315</v>
      </c>
      <c r="I109" s="3" t="s">
        <v>758</v>
      </c>
      <c r="J109" s="3" t="s">
        <v>175</v>
      </c>
      <c r="K109" s="3" t="s">
        <v>132</v>
      </c>
      <c r="L109" s="6" t="s">
        <v>132</v>
      </c>
      <c r="M109" s="3" t="s">
        <v>175</v>
      </c>
      <c r="N109" s="3" t="s">
        <v>176</v>
      </c>
      <c r="O109" s="3" t="s">
        <v>6539</v>
      </c>
      <c r="P109" s="3" t="s">
        <v>6357</v>
      </c>
      <c r="Q109" s="3" t="s">
        <v>6387</v>
      </c>
      <c r="R109" s="3" t="s">
        <v>31</v>
      </c>
      <c r="S109" s="3">
        <v>55</v>
      </c>
      <c r="T109" s="3">
        <v>56.01</v>
      </c>
      <c r="U109" s="3">
        <v>-0.02</v>
      </c>
      <c r="V109" s="3">
        <v>250.47</v>
      </c>
      <c r="W109" s="3">
        <v>178.71</v>
      </c>
      <c r="X109" s="32">
        <v>0.28999999999999998</v>
      </c>
      <c r="Y109" s="33">
        <v>877.79</v>
      </c>
      <c r="Z109" s="3">
        <v>967.81</v>
      </c>
      <c r="AA109" s="3">
        <v>-0.1</v>
      </c>
      <c r="AB109" s="3">
        <v>154508.59</v>
      </c>
      <c r="AC109" s="3">
        <v>167177.49</v>
      </c>
      <c r="AD109" s="3">
        <v>163181.1</v>
      </c>
      <c r="AE109" s="3">
        <v>178563.02</v>
      </c>
    </row>
    <row r="110" spans="1:31" x14ac:dyDescent="0.3">
      <c r="A110" s="3" t="s">
        <v>2569</v>
      </c>
      <c r="B110" s="4">
        <v>19114</v>
      </c>
      <c r="C110" s="4">
        <v>127</v>
      </c>
      <c r="D110" s="4" t="s">
        <v>25</v>
      </c>
      <c r="E110" s="5" t="s">
        <v>6313</v>
      </c>
      <c r="G110" s="4" t="s">
        <v>6540</v>
      </c>
      <c r="H110" s="3" t="s">
        <v>6315</v>
      </c>
      <c r="I110" s="3" t="s">
        <v>758</v>
      </c>
      <c r="J110" s="3" t="s">
        <v>175</v>
      </c>
      <c r="K110" s="3" t="s">
        <v>132</v>
      </c>
      <c r="L110" s="6" t="s">
        <v>132</v>
      </c>
      <c r="M110" s="3" t="s">
        <v>175</v>
      </c>
      <c r="N110" s="3" t="s">
        <v>176</v>
      </c>
      <c r="O110" s="3" t="s">
        <v>6541</v>
      </c>
      <c r="P110" s="3" t="s">
        <v>6357</v>
      </c>
      <c r="Q110" s="3" t="s">
        <v>6387</v>
      </c>
      <c r="R110" s="3" t="s">
        <v>31</v>
      </c>
      <c r="S110" s="3">
        <v>13</v>
      </c>
      <c r="T110" s="3">
        <v>9.33</v>
      </c>
      <c r="U110" s="3">
        <v>0.27</v>
      </c>
      <c r="V110" s="3">
        <v>53.68</v>
      </c>
      <c r="W110" s="3">
        <v>50.17</v>
      </c>
      <c r="X110" s="32">
        <v>7.0000000000000007E-2</v>
      </c>
      <c r="Y110" s="33">
        <v>194.08</v>
      </c>
      <c r="Z110" s="3">
        <v>159.66</v>
      </c>
      <c r="AA110" s="3">
        <v>0.18</v>
      </c>
      <c r="AB110" s="3">
        <v>34318.25</v>
      </c>
      <c r="AC110" s="3">
        <v>29100.67</v>
      </c>
      <c r="AD110" s="3">
        <v>36077.699999999997</v>
      </c>
      <c r="AE110" s="3">
        <v>29655.07</v>
      </c>
    </row>
    <row r="111" spans="1:31" x14ac:dyDescent="0.3">
      <c r="A111" s="3" t="s">
        <v>4264</v>
      </c>
      <c r="B111" s="4">
        <v>22175</v>
      </c>
      <c r="C111" s="4">
        <v>427</v>
      </c>
      <c r="D111" s="4" t="s">
        <v>25</v>
      </c>
      <c r="E111" s="5" t="s">
        <v>6313</v>
      </c>
      <c r="G111" s="4" t="s">
        <v>6542</v>
      </c>
      <c r="H111" s="3" t="s">
        <v>6315</v>
      </c>
      <c r="I111" s="3" t="s">
        <v>758</v>
      </c>
      <c r="J111" s="3" t="s">
        <v>175</v>
      </c>
      <c r="K111" s="3" t="s">
        <v>146</v>
      </c>
      <c r="L111" s="6" t="s">
        <v>6320</v>
      </c>
      <c r="M111" s="3" t="s">
        <v>175</v>
      </c>
      <c r="N111" s="3" t="s">
        <v>176</v>
      </c>
      <c r="O111" s="3" t="s">
        <v>6543</v>
      </c>
      <c r="P111" s="3" t="s">
        <v>6357</v>
      </c>
      <c r="Q111" s="3" t="s">
        <v>161</v>
      </c>
      <c r="R111" s="3" t="s">
        <v>31</v>
      </c>
      <c r="S111" s="3">
        <v>24</v>
      </c>
      <c r="T111" s="3">
        <v>36</v>
      </c>
      <c r="U111" s="3">
        <v>-0.49</v>
      </c>
      <c r="V111" s="3">
        <v>97.08</v>
      </c>
      <c r="W111" s="3">
        <v>142.91999999999999</v>
      </c>
      <c r="X111" s="32">
        <v>-0.47</v>
      </c>
      <c r="Y111" s="33">
        <v>335.25</v>
      </c>
      <c r="Z111" s="3">
        <v>442.92</v>
      </c>
      <c r="AA111" s="3">
        <v>-0.32</v>
      </c>
      <c r="AB111" s="3">
        <v>137076.03</v>
      </c>
      <c r="AC111" s="3">
        <v>166667.63</v>
      </c>
      <c r="AD111" s="3">
        <v>139236.03</v>
      </c>
      <c r="AE111" s="3">
        <v>168962.63</v>
      </c>
    </row>
    <row r="112" spans="1:31" x14ac:dyDescent="0.3">
      <c r="A112" s="3" t="s">
        <v>5407</v>
      </c>
      <c r="B112" s="4">
        <v>25974</v>
      </c>
      <c r="C112" s="4">
        <v>230</v>
      </c>
      <c r="D112" s="4" t="s">
        <v>25</v>
      </c>
      <c r="E112" s="5" t="s">
        <v>6313</v>
      </c>
      <c r="G112" s="4" t="s">
        <v>6544</v>
      </c>
      <c r="H112" s="3" t="s">
        <v>6315</v>
      </c>
      <c r="I112" s="3" t="s">
        <v>5381</v>
      </c>
      <c r="J112" s="3" t="s">
        <v>175</v>
      </c>
      <c r="K112" s="3" t="s">
        <v>104</v>
      </c>
      <c r="L112" s="6" t="s">
        <v>104</v>
      </c>
      <c r="M112" s="3" t="s">
        <v>175</v>
      </c>
      <c r="N112" s="3" t="s">
        <v>712</v>
      </c>
      <c r="O112" s="3" t="s">
        <v>6545</v>
      </c>
      <c r="P112" s="3" t="s">
        <v>6357</v>
      </c>
      <c r="Q112" s="3" t="s">
        <v>55</v>
      </c>
      <c r="R112" s="3" t="s">
        <v>31</v>
      </c>
      <c r="S112" s="3">
        <v>55</v>
      </c>
      <c r="T112" s="3">
        <v>76</v>
      </c>
      <c r="U112" s="3">
        <v>-0.38</v>
      </c>
      <c r="V112" s="3">
        <v>216.5</v>
      </c>
      <c r="W112" s="3">
        <v>249</v>
      </c>
      <c r="X112" s="32">
        <v>-0.15</v>
      </c>
      <c r="Y112" s="33">
        <v>874.58</v>
      </c>
      <c r="Z112" s="3">
        <v>1084.1300000000001</v>
      </c>
      <c r="AA112" s="3">
        <v>-0.24</v>
      </c>
      <c r="AB112" s="3">
        <v>64439.3</v>
      </c>
      <c r="AC112" s="3">
        <v>78956.97</v>
      </c>
      <c r="AD112" s="3">
        <v>64439.3</v>
      </c>
      <c r="AE112" s="3">
        <v>78956.97</v>
      </c>
    </row>
    <row r="113" spans="1:31" x14ac:dyDescent="0.3">
      <c r="A113" s="3" t="s">
        <v>4369</v>
      </c>
      <c r="B113" s="4">
        <v>28625</v>
      </c>
      <c r="C113" s="4">
        <v>847</v>
      </c>
      <c r="D113" s="4" t="s">
        <v>25</v>
      </c>
      <c r="E113" s="5" t="s">
        <v>6313</v>
      </c>
      <c r="G113" s="4" t="s">
        <v>6546</v>
      </c>
      <c r="H113" s="3" t="s">
        <v>6315</v>
      </c>
      <c r="I113" s="3" t="s">
        <v>153</v>
      </c>
      <c r="J113" s="3" t="s">
        <v>153</v>
      </c>
      <c r="K113" s="3" t="s">
        <v>146</v>
      </c>
      <c r="L113" s="6" t="s">
        <v>6320</v>
      </c>
      <c r="M113" s="3" t="s">
        <v>153</v>
      </c>
      <c r="N113" s="3" t="s">
        <v>154</v>
      </c>
      <c r="O113" s="3" t="s">
        <v>6547</v>
      </c>
      <c r="P113" s="3" t="s">
        <v>153</v>
      </c>
      <c r="Q113" s="3" t="s">
        <v>37</v>
      </c>
      <c r="R113" s="3" t="s">
        <v>60</v>
      </c>
      <c r="S113" s="3">
        <v>65</v>
      </c>
      <c r="T113" s="3">
        <v>88.83</v>
      </c>
      <c r="U113" s="3">
        <v>-0.38</v>
      </c>
      <c r="V113" s="3">
        <v>296.42</v>
      </c>
      <c r="W113" s="3">
        <v>393.5</v>
      </c>
      <c r="X113" s="32">
        <v>-0.33</v>
      </c>
      <c r="Y113" s="33">
        <v>1007.33</v>
      </c>
      <c r="Z113" s="3">
        <v>1284.75</v>
      </c>
      <c r="AA113" s="3">
        <v>-0.28000000000000003</v>
      </c>
      <c r="AB113" s="3">
        <v>372346.64</v>
      </c>
      <c r="AC113" s="3">
        <v>475868.09</v>
      </c>
      <c r="AD113" s="3">
        <v>381134.64</v>
      </c>
      <c r="AE113" s="3">
        <v>483000.09</v>
      </c>
    </row>
    <row r="114" spans="1:31" x14ac:dyDescent="0.3">
      <c r="A114" s="3" t="s">
        <v>4780</v>
      </c>
      <c r="B114" s="4">
        <v>28886</v>
      </c>
      <c r="C114" s="4">
        <v>316</v>
      </c>
      <c r="D114" s="4" t="s">
        <v>25</v>
      </c>
      <c r="E114" s="5" t="s">
        <v>6313</v>
      </c>
      <c r="G114" s="4" t="s">
        <v>6548</v>
      </c>
      <c r="H114" s="3" t="s">
        <v>6315</v>
      </c>
      <c r="I114" s="3" t="s">
        <v>153</v>
      </c>
      <c r="J114" s="3" t="s">
        <v>153</v>
      </c>
      <c r="K114" s="3" t="s">
        <v>146</v>
      </c>
      <c r="L114" s="6" t="s">
        <v>6320</v>
      </c>
      <c r="M114" s="3" t="s">
        <v>153</v>
      </c>
      <c r="N114" s="3" t="s">
        <v>154</v>
      </c>
      <c r="O114" s="3" t="s">
        <v>6549</v>
      </c>
      <c r="P114" s="3" t="s">
        <v>153</v>
      </c>
      <c r="Q114" s="3" t="s">
        <v>397</v>
      </c>
      <c r="R114" s="3" t="s">
        <v>31</v>
      </c>
      <c r="S114" s="3">
        <v>10</v>
      </c>
      <c r="T114" s="3">
        <v>10</v>
      </c>
      <c r="U114" s="3">
        <v>0.03</v>
      </c>
      <c r="V114" s="3">
        <v>34.33</v>
      </c>
      <c r="W114" s="3">
        <v>34.92</v>
      </c>
      <c r="X114" s="32">
        <v>-0.02</v>
      </c>
      <c r="Y114" s="33">
        <v>132.33000000000001</v>
      </c>
      <c r="Z114" s="3">
        <v>179.5</v>
      </c>
      <c r="AA114" s="3">
        <v>-0.36</v>
      </c>
      <c r="AB114" s="3">
        <v>47449.4</v>
      </c>
      <c r="AC114" s="3">
        <v>54989.82</v>
      </c>
      <c r="AD114" s="3">
        <v>47449.4</v>
      </c>
      <c r="AE114" s="3">
        <v>54989.82</v>
      </c>
    </row>
    <row r="115" spans="1:31" x14ac:dyDescent="0.3">
      <c r="A115" s="3" t="s">
        <v>5857</v>
      </c>
      <c r="B115" s="4">
        <v>31297</v>
      </c>
      <c r="C115" s="4">
        <v>172</v>
      </c>
      <c r="D115" s="4" t="s">
        <v>25</v>
      </c>
      <c r="E115" s="5" t="s">
        <v>6313</v>
      </c>
      <c r="G115" s="4" t="s">
        <v>6550</v>
      </c>
      <c r="H115" s="3" t="s">
        <v>6315</v>
      </c>
      <c r="I115" s="3" t="s">
        <v>153</v>
      </c>
      <c r="J115" s="3" t="s">
        <v>153</v>
      </c>
      <c r="K115" s="3" t="s">
        <v>104</v>
      </c>
      <c r="L115" s="6" t="s">
        <v>104</v>
      </c>
      <c r="M115" s="3" t="s">
        <v>153</v>
      </c>
      <c r="N115" s="3" t="s">
        <v>154</v>
      </c>
      <c r="O115" s="3" t="s">
        <v>6551</v>
      </c>
      <c r="P115" s="3" t="s">
        <v>153</v>
      </c>
      <c r="Q115" s="3" t="s">
        <v>194</v>
      </c>
      <c r="R115" s="3" t="s">
        <v>6402</v>
      </c>
      <c r="S115" s="3">
        <v>49</v>
      </c>
      <c r="T115" s="3">
        <v>16.670000000000002</v>
      </c>
      <c r="U115" s="3">
        <v>0.66</v>
      </c>
      <c r="V115" s="3">
        <v>135.32</v>
      </c>
      <c r="W115" s="3">
        <v>72.66</v>
      </c>
      <c r="X115" s="32">
        <v>0.46</v>
      </c>
      <c r="Y115" s="33">
        <v>469.84</v>
      </c>
      <c r="Z115" s="3">
        <v>369.97</v>
      </c>
      <c r="AA115" s="3">
        <v>0.21</v>
      </c>
      <c r="AB115" s="3">
        <v>28080.560000000001</v>
      </c>
      <c r="AC115" s="3">
        <v>22044.240000000002</v>
      </c>
      <c r="AD115" s="3">
        <v>28080.560000000001</v>
      </c>
      <c r="AE115" s="3">
        <v>22044.240000000002</v>
      </c>
    </row>
    <row r="116" spans="1:31" x14ac:dyDescent="0.3">
      <c r="A116" s="3" t="s">
        <v>4660</v>
      </c>
      <c r="B116" s="4">
        <v>32650</v>
      </c>
      <c r="C116" s="4">
        <v>239</v>
      </c>
      <c r="D116" s="4" t="s">
        <v>25</v>
      </c>
      <c r="E116" s="5" t="s">
        <v>6313</v>
      </c>
      <c r="G116" s="4" t="s">
        <v>6552</v>
      </c>
      <c r="H116" s="3" t="s">
        <v>6315</v>
      </c>
      <c r="I116" s="3" t="s">
        <v>153</v>
      </c>
      <c r="J116" s="3" t="s">
        <v>153</v>
      </c>
      <c r="K116" s="3" t="s">
        <v>146</v>
      </c>
      <c r="L116" s="6" t="s">
        <v>6320</v>
      </c>
      <c r="M116" s="3" t="s">
        <v>153</v>
      </c>
      <c r="N116" s="3" t="s">
        <v>154</v>
      </c>
      <c r="O116" s="3" t="s">
        <v>6553</v>
      </c>
      <c r="P116" s="3" t="s">
        <v>153</v>
      </c>
      <c r="Q116" s="3" t="s">
        <v>61</v>
      </c>
      <c r="R116" s="3" t="s">
        <v>60</v>
      </c>
      <c r="S116" s="3">
        <v>3</v>
      </c>
      <c r="T116" s="3">
        <v>22</v>
      </c>
      <c r="U116" s="3">
        <v>-7.8</v>
      </c>
      <c r="V116" s="3">
        <v>35.42</v>
      </c>
      <c r="W116" s="3">
        <v>46.5</v>
      </c>
      <c r="X116" s="32">
        <v>-0.31</v>
      </c>
      <c r="Y116" s="33">
        <v>170.92</v>
      </c>
      <c r="Z116" s="3">
        <v>182.83</v>
      </c>
      <c r="AA116" s="3">
        <v>-7.0000000000000007E-2</v>
      </c>
      <c r="AB116" s="3">
        <v>52813.25</v>
      </c>
      <c r="AC116" s="3">
        <v>56495.5</v>
      </c>
      <c r="AD116" s="3">
        <v>52813.25</v>
      </c>
      <c r="AE116" s="3">
        <v>56495.5</v>
      </c>
    </row>
    <row r="117" spans="1:31" x14ac:dyDescent="0.3">
      <c r="A117" s="3" t="s">
        <v>1214</v>
      </c>
      <c r="B117" s="4">
        <v>15776</v>
      </c>
      <c r="C117" s="4">
        <v>509</v>
      </c>
      <c r="D117" s="4" t="s">
        <v>25</v>
      </c>
      <c r="E117" s="5" t="s">
        <v>6313</v>
      </c>
      <c r="G117" s="4" t="s">
        <v>1215</v>
      </c>
      <c r="H117" s="3" t="s">
        <v>6315</v>
      </c>
      <c r="I117" s="3" t="s">
        <v>721</v>
      </c>
      <c r="J117" s="3" t="s">
        <v>228</v>
      </c>
      <c r="K117" s="3" t="s">
        <v>228</v>
      </c>
      <c r="L117" s="6" t="s">
        <v>132</v>
      </c>
      <c r="M117" s="3" t="s">
        <v>228</v>
      </c>
      <c r="N117" s="3" t="s">
        <v>228</v>
      </c>
      <c r="O117" s="3" t="s">
        <v>6554</v>
      </c>
      <c r="P117" s="3" t="s">
        <v>6357</v>
      </c>
      <c r="Q117" s="3" t="s">
        <v>128</v>
      </c>
      <c r="R117" s="3" t="s">
        <v>60</v>
      </c>
      <c r="S117" s="3">
        <v>37</v>
      </c>
      <c r="T117" s="3">
        <v>37</v>
      </c>
      <c r="U117" s="3">
        <v>-0.01</v>
      </c>
      <c r="V117" s="3">
        <v>63.67</v>
      </c>
      <c r="W117" s="3">
        <v>78.5</v>
      </c>
      <c r="X117" s="32">
        <v>-0.23</v>
      </c>
      <c r="Y117" s="33">
        <v>328.42</v>
      </c>
      <c r="Z117" s="3">
        <v>400.17</v>
      </c>
      <c r="AA117" s="3">
        <v>-0.22</v>
      </c>
      <c r="AB117" s="3">
        <v>71315.289999999994</v>
      </c>
      <c r="AC117" s="3">
        <v>87847.18</v>
      </c>
      <c r="AD117" s="3">
        <v>80002.3</v>
      </c>
      <c r="AE117" s="3">
        <v>97391.679999999993</v>
      </c>
    </row>
    <row r="118" spans="1:31" x14ac:dyDescent="0.3">
      <c r="A118" s="3" t="s">
        <v>2935</v>
      </c>
      <c r="B118" s="4">
        <v>76036</v>
      </c>
      <c r="C118" s="4">
        <v>181</v>
      </c>
      <c r="D118" s="4" t="s">
        <v>25</v>
      </c>
      <c r="E118" s="5" t="s">
        <v>6313</v>
      </c>
      <c r="G118" s="4" t="s">
        <v>6555</v>
      </c>
      <c r="H118" s="3" t="s">
        <v>6315</v>
      </c>
      <c r="I118" s="3" t="s">
        <v>831</v>
      </c>
      <c r="J118" s="3" t="s">
        <v>232</v>
      </c>
      <c r="K118" s="3" t="s">
        <v>232</v>
      </c>
      <c r="L118" s="6" t="s">
        <v>132</v>
      </c>
      <c r="M118" s="3" t="s">
        <v>175</v>
      </c>
      <c r="N118" s="3" t="s">
        <v>184</v>
      </c>
      <c r="O118" s="3" t="s">
        <v>6556</v>
      </c>
      <c r="P118" s="3" t="s">
        <v>191</v>
      </c>
      <c r="Q118" s="3" t="s">
        <v>296</v>
      </c>
      <c r="R118" s="3" t="s">
        <v>60</v>
      </c>
      <c r="S118" s="3">
        <v>2</v>
      </c>
      <c r="T118" s="3">
        <v>24.5</v>
      </c>
      <c r="U118" s="3">
        <v>-11.25</v>
      </c>
      <c r="V118" s="3">
        <v>3.5</v>
      </c>
      <c r="W118" s="3">
        <v>30</v>
      </c>
      <c r="X118" s="32">
        <v>-7.57</v>
      </c>
      <c r="Y118" s="33">
        <v>50.5</v>
      </c>
      <c r="Z118" s="3">
        <v>30.08</v>
      </c>
      <c r="AA118" s="3">
        <v>0.4</v>
      </c>
      <c r="AB118" s="3">
        <v>9751.74</v>
      </c>
      <c r="AC118" s="3">
        <v>5879.69</v>
      </c>
      <c r="AD118" s="3">
        <v>9871.74</v>
      </c>
      <c r="AE118" s="3">
        <v>5881.69</v>
      </c>
    </row>
    <row r="119" spans="1:31" x14ac:dyDescent="0.3">
      <c r="A119" s="3" t="s">
        <v>2491</v>
      </c>
      <c r="B119" s="4">
        <v>42396</v>
      </c>
      <c r="C119" s="4">
        <v>223</v>
      </c>
      <c r="D119" s="4" t="s">
        <v>25</v>
      </c>
      <c r="E119" s="5" t="s">
        <v>6313</v>
      </c>
      <c r="G119" s="4" t="s">
        <v>6557</v>
      </c>
      <c r="H119" s="3" t="s">
        <v>6315</v>
      </c>
      <c r="I119" s="3" t="s">
        <v>299</v>
      </c>
      <c r="J119" s="3" t="s">
        <v>299</v>
      </c>
      <c r="K119" s="3" t="s">
        <v>89</v>
      </c>
      <c r="L119" s="6" t="s">
        <v>132</v>
      </c>
      <c r="M119" s="3" t="s">
        <v>299</v>
      </c>
      <c r="N119" s="3" t="s">
        <v>445</v>
      </c>
      <c r="O119" s="3" t="s">
        <v>6558</v>
      </c>
      <c r="P119" s="3" t="s">
        <v>299</v>
      </c>
      <c r="Q119" s="3" t="s">
        <v>6559</v>
      </c>
      <c r="R119" s="3" t="s">
        <v>6560</v>
      </c>
      <c r="S119" s="3">
        <v>14</v>
      </c>
      <c r="T119" s="3">
        <v>22.33</v>
      </c>
      <c r="U119" s="3">
        <v>-0.62</v>
      </c>
      <c r="V119" s="3">
        <v>78.25</v>
      </c>
      <c r="W119" s="3">
        <v>66.67</v>
      </c>
      <c r="X119" s="32">
        <v>0.15</v>
      </c>
      <c r="Y119" s="33">
        <v>210.17</v>
      </c>
      <c r="Z119" s="3">
        <v>268.5</v>
      </c>
      <c r="AA119" s="3">
        <v>-0.28000000000000003</v>
      </c>
      <c r="AB119" s="3">
        <v>46964.32</v>
      </c>
      <c r="AC119" s="3">
        <v>59031.4</v>
      </c>
      <c r="AD119" s="3">
        <v>48775.48</v>
      </c>
      <c r="AE119" s="3">
        <v>59909.08</v>
      </c>
    </row>
    <row r="120" spans="1:31" x14ac:dyDescent="0.3">
      <c r="A120" s="3" t="s">
        <v>5488</v>
      </c>
      <c r="B120" s="4">
        <v>43028</v>
      </c>
      <c r="C120" s="4">
        <v>342</v>
      </c>
      <c r="D120" s="4" t="s">
        <v>25</v>
      </c>
      <c r="E120" s="5" t="s">
        <v>6313</v>
      </c>
      <c r="G120" s="4" t="s">
        <v>6561</v>
      </c>
      <c r="H120" s="3" t="s">
        <v>6315</v>
      </c>
      <c r="I120" s="3" t="s">
        <v>299</v>
      </c>
      <c r="J120" s="3" t="s">
        <v>299</v>
      </c>
      <c r="K120" s="3" t="s">
        <v>104</v>
      </c>
      <c r="L120" s="6" t="s">
        <v>89</v>
      </c>
      <c r="M120" s="3" t="s">
        <v>299</v>
      </c>
      <c r="N120" s="3" t="s">
        <v>184</v>
      </c>
      <c r="O120" s="3" t="s">
        <v>6562</v>
      </c>
      <c r="P120" s="3" t="s">
        <v>299</v>
      </c>
      <c r="Q120" s="3" t="s">
        <v>55</v>
      </c>
      <c r="R120" s="3" t="s">
        <v>31</v>
      </c>
      <c r="S120" s="3">
        <v>67</v>
      </c>
      <c r="T120" s="3">
        <v>56.78</v>
      </c>
      <c r="U120" s="3">
        <v>0.16</v>
      </c>
      <c r="V120" s="3">
        <v>404.27</v>
      </c>
      <c r="W120" s="3">
        <v>399.8</v>
      </c>
      <c r="X120" s="32">
        <v>0.01</v>
      </c>
      <c r="Y120" s="33">
        <v>1371.11</v>
      </c>
      <c r="Z120" s="3">
        <v>1610.28</v>
      </c>
      <c r="AA120" s="3">
        <v>-0.17</v>
      </c>
      <c r="AB120" s="3">
        <v>92434.54</v>
      </c>
      <c r="AC120" s="3">
        <v>101610.47</v>
      </c>
      <c r="AD120" s="3">
        <v>103015.11</v>
      </c>
      <c r="AE120" s="3">
        <v>117024.2</v>
      </c>
    </row>
    <row r="121" spans="1:31" x14ac:dyDescent="0.3">
      <c r="A121" s="3" t="s">
        <v>5911</v>
      </c>
      <c r="B121" s="4">
        <v>43788</v>
      </c>
      <c r="C121" s="4">
        <v>185</v>
      </c>
      <c r="D121" s="4" t="s">
        <v>25</v>
      </c>
      <c r="E121" s="5" t="s">
        <v>6313</v>
      </c>
      <c r="G121" s="4" t="s">
        <v>6563</v>
      </c>
      <c r="H121" s="3" t="s">
        <v>6315</v>
      </c>
      <c r="I121" s="3" t="s">
        <v>299</v>
      </c>
      <c r="J121" s="3" t="s">
        <v>299</v>
      </c>
      <c r="K121" s="3" t="s">
        <v>104</v>
      </c>
      <c r="L121" s="6" t="s">
        <v>89</v>
      </c>
      <c r="M121" s="3" t="s">
        <v>299</v>
      </c>
      <c r="N121" s="3" t="s">
        <v>317</v>
      </c>
      <c r="O121" s="3" t="s">
        <v>6564</v>
      </c>
      <c r="P121" s="3" t="s">
        <v>299</v>
      </c>
      <c r="Q121" s="3" t="s">
        <v>6387</v>
      </c>
      <c r="R121" s="3" t="s">
        <v>31</v>
      </c>
      <c r="S121" s="3">
        <v>48</v>
      </c>
      <c r="T121" s="3">
        <v>91.01</v>
      </c>
      <c r="U121" s="3">
        <v>-0.9</v>
      </c>
      <c r="V121" s="3">
        <v>142.34</v>
      </c>
      <c r="W121" s="3">
        <v>196.79</v>
      </c>
      <c r="X121" s="32">
        <v>-0.38</v>
      </c>
      <c r="Y121" s="33">
        <v>599.91</v>
      </c>
      <c r="Z121" s="3">
        <v>682.15</v>
      </c>
      <c r="AA121" s="3">
        <v>-0.14000000000000001</v>
      </c>
      <c r="AB121" s="3">
        <v>30819.15</v>
      </c>
      <c r="AC121" s="3">
        <v>35258.910000000003</v>
      </c>
      <c r="AD121" s="3">
        <v>30819.15</v>
      </c>
      <c r="AE121" s="3">
        <v>35258.910000000003</v>
      </c>
    </row>
    <row r="122" spans="1:31" x14ac:dyDescent="0.3">
      <c r="A122" s="3" t="s">
        <v>2192</v>
      </c>
      <c r="B122" s="4">
        <v>44258</v>
      </c>
      <c r="C122" s="4">
        <v>243</v>
      </c>
      <c r="D122" s="4" t="s">
        <v>25</v>
      </c>
      <c r="E122" s="5" t="s">
        <v>6313</v>
      </c>
      <c r="G122" s="4" t="s">
        <v>6565</v>
      </c>
      <c r="H122" s="3" t="s">
        <v>6315</v>
      </c>
      <c r="I122" s="3" t="s">
        <v>299</v>
      </c>
      <c r="J122" s="3" t="s">
        <v>299</v>
      </c>
      <c r="K122" s="3" t="s">
        <v>89</v>
      </c>
      <c r="L122" s="6" t="s">
        <v>89</v>
      </c>
      <c r="M122" s="3" t="s">
        <v>299</v>
      </c>
      <c r="N122" s="3" t="s">
        <v>184</v>
      </c>
      <c r="O122" s="3" t="s">
        <v>6566</v>
      </c>
      <c r="P122" s="3" t="s">
        <v>299</v>
      </c>
      <c r="Q122" s="3" t="s">
        <v>55</v>
      </c>
      <c r="R122" s="3" t="s">
        <v>31</v>
      </c>
      <c r="S122" s="3">
        <v>20</v>
      </c>
      <c r="T122" s="3">
        <v>13</v>
      </c>
      <c r="U122" s="3">
        <v>0.35</v>
      </c>
      <c r="V122" s="3">
        <v>48</v>
      </c>
      <c r="W122" s="3">
        <v>54.08</v>
      </c>
      <c r="X122" s="32">
        <v>-0.13</v>
      </c>
      <c r="Y122" s="33">
        <v>246</v>
      </c>
      <c r="Z122" s="3">
        <v>255.67</v>
      </c>
      <c r="AA122" s="3">
        <v>-0.04</v>
      </c>
      <c r="AB122" s="3">
        <v>31502.880000000001</v>
      </c>
      <c r="AC122" s="3">
        <v>32576.45</v>
      </c>
      <c r="AD122" s="3">
        <v>34036.559999999998</v>
      </c>
      <c r="AE122" s="3">
        <v>35335.94</v>
      </c>
    </row>
    <row r="123" spans="1:31" x14ac:dyDescent="0.3">
      <c r="A123" s="3" t="s">
        <v>6019</v>
      </c>
      <c r="B123" s="4">
        <v>44275</v>
      </c>
      <c r="C123" s="4">
        <v>162</v>
      </c>
      <c r="D123" s="4" t="s">
        <v>25</v>
      </c>
      <c r="E123" s="5" t="s">
        <v>6313</v>
      </c>
      <c r="G123" s="4" t="s">
        <v>6567</v>
      </c>
      <c r="H123" s="3" t="s">
        <v>6315</v>
      </c>
      <c r="I123" s="3" t="s">
        <v>299</v>
      </c>
      <c r="J123" s="3" t="s">
        <v>299</v>
      </c>
      <c r="K123" s="3" t="s">
        <v>104</v>
      </c>
      <c r="L123" s="6" t="s">
        <v>104</v>
      </c>
      <c r="M123" s="3" t="s">
        <v>299</v>
      </c>
      <c r="N123" s="3" t="s">
        <v>184</v>
      </c>
      <c r="O123" s="3" t="s">
        <v>6568</v>
      </c>
      <c r="P123" s="3" t="s">
        <v>299</v>
      </c>
      <c r="Q123" s="3" t="s">
        <v>55</v>
      </c>
      <c r="R123" s="3" t="s">
        <v>31</v>
      </c>
      <c r="S123" s="3">
        <v>21</v>
      </c>
      <c r="T123" s="3">
        <v>47.84</v>
      </c>
      <c r="U123" s="3">
        <v>-1.26</v>
      </c>
      <c r="V123" s="3">
        <v>59.9</v>
      </c>
      <c r="W123" s="3">
        <v>87.51</v>
      </c>
      <c r="X123" s="32">
        <v>-0.46</v>
      </c>
      <c r="Y123" s="33">
        <v>219.74</v>
      </c>
      <c r="Z123" s="3">
        <v>275.55</v>
      </c>
      <c r="AA123" s="3">
        <v>-0.25</v>
      </c>
      <c r="AB123" s="3">
        <v>14386.41</v>
      </c>
      <c r="AC123" s="3">
        <v>18053.490000000002</v>
      </c>
      <c r="AD123" s="3">
        <v>14769.1</v>
      </c>
      <c r="AE123" s="3">
        <v>18493.34</v>
      </c>
    </row>
    <row r="124" spans="1:31" x14ac:dyDescent="0.3">
      <c r="A124" s="3" t="s">
        <v>5794</v>
      </c>
      <c r="B124" s="4">
        <v>4796</v>
      </c>
      <c r="C124" s="4">
        <v>278</v>
      </c>
      <c r="D124" s="4" t="s">
        <v>25</v>
      </c>
      <c r="E124" s="5" t="s">
        <v>6313</v>
      </c>
      <c r="G124" s="4" t="s">
        <v>6569</v>
      </c>
      <c r="H124" s="3" t="s">
        <v>6315</v>
      </c>
      <c r="I124" s="3" t="s">
        <v>900</v>
      </c>
      <c r="J124" s="3" t="s">
        <v>240</v>
      </c>
      <c r="K124" s="3" t="s">
        <v>104</v>
      </c>
      <c r="L124" s="6" t="s">
        <v>89</v>
      </c>
      <c r="M124" s="3" t="s">
        <v>240</v>
      </c>
      <c r="N124" s="3" t="s">
        <v>712</v>
      </c>
      <c r="O124" s="3" t="s">
        <v>6570</v>
      </c>
      <c r="P124" s="3" t="s">
        <v>6357</v>
      </c>
      <c r="Q124" s="3" t="s">
        <v>3690</v>
      </c>
      <c r="R124" s="3" t="s">
        <v>31</v>
      </c>
      <c r="S124" s="3">
        <v>7</v>
      </c>
      <c r="T124" s="3">
        <v>4</v>
      </c>
      <c r="U124" s="3">
        <v>0.41</v>
      </c>
      <c r="V124" s="3">
        <v>20.75</v>
      </c>
      <c r="W124" s="3">
        <v>33.58</v>
      </c>
      <c r="X124" s="32">
        <v>-0.62</v>
      </c>
      <c r="Y124" s="33">
        <v>90.08</v>
      </c>
      <c r="Z124" s="3">
        <v>95.42</v>
      </c>
      <c r="AA124" s="3">
        <v>-0.06</v>
      </c>
      <c r="AB124" s="3">
        <v>15499.61</v>
      </c>
      <c r="AC124" s="3">
        <v>15735.62</v>
      </c>
      <c r="AD124" s="3">
        <v>16009.61</v>
      </c>
      <c r="AE124" s="3">
        <v>16950.13</v>
      </c>
    </row>
    <row r="125" spans="1:31" x14ac:dyDescent="0.3">
      <c r="A125" s="3" t="s">
        <v>3240</v>
      </c>
      <c r="B125" s="4">
        <v>5038</v>
      </c>
      <c r="C125" s="4">
        <v>200</v>
      </c>
      <c r="D125" s="4" t="s">
        <v>25</v>
      </c>
      <c r="E125" s="5" t="s">
        <v>6313</v>
      </c>
      <c r="G125" s="4" t="s">
        <v>6571</v>
      </c>
      <c r="H125" s="3" t="s">
        <v>6315</v>
      </c>
      <c r="I125" s="3" t="s">
        <v>900</v>
      </c>
      <c r="J125" s="3" t="s">
        <v>240</v>
      </c>
      <c r="K125" s="3" t="s">
        <v>132</v>
      </c>
      <c r="L125" s="6" t="s">
        <v>132</v>
      </c>
      <c r="M125" s="3" t="s">
        <v>240</v>
      </c>
      <c r="N125" s="3" t="s">
        <v>241</v>
      </c>
      <c r="O125" s="3" t="s">
        <v>6572</v>
      </c>
      <c r="P125" s="3" t="s">
        <v>6357</v>
      </c>
      <c r="Q125" s="3" t="s">
        <v>51</v>
      </c>
      <c r="R125" s="3" t="s">
        <v>31</v>
      </c>
      <c r="S125" s="3">
        <v>25</v>
      </c>
      <c r="T125" s="3">
        <v>20.03</v>
      </c>
      <c r="U125" s="3">
        <v>0.18</v>
      </c>
      <c r="V125" s="3">
        <v>85.38</v>
      </c>
      <c r="W125" s="3">
        <v>89.65</v>
      </c>
      <c r="X125" s="32">
        <v>-0.05</v>
      </c>
      <c r="Y125" s="33">
        <v>305.92</v>
      </c>
      <c r="Z125" s="3">
        <v>272.45999999999998</v>
      </c>
      <c r="AA125" s="3">
        <v>0.11</v>
      </c>
      <c r="AB125" s="3">
        <v>138184.45000000001</v>
      </c>
      <c r="AC125" s="3">
        <v>112139.57</v>
      </c>
      <c r="AD125" s="3">
        <v>138184.45000000001</v>
      </c>
      <c r="AE125" s="3">
        <v>112139.57</v>
      </c>
    </row>
    <row r="126" spans="1:31" x14ac:dyDescent="0.3">
      <c r="A126" s="3" t="s">
        <v>1740</v>
      </c>
      <c r="B126" s="4">
        <v>5288</v>
      </c>
      <c r="C126" s="4">
        <v>252</v>
      </c>
      <c r="D126" s="4" t="s">
        <v>25</v>
      </c>
      <c r="E126" s="5" t="s">
        <v>6313</v>
      </c>
      <c r="G126" s="4" t="s">
        <v>6573</v>
      </c>
      <c r="H126" s="3" t="s">
        <v>6315</v>
      </c>
      <c r="I126" s="3" t="s">
        <v>900</v>
      </c>
      <c r="J126" s="3" t="s">
        <v>240</v>
      </c>
      <c r="K126" s="3" t="s">
        <v>89</v>
      </c>
      <c r="L126" s="6" t="s">
        <v>89</v>
      </c>
      <c r="M126" s="3" t="s">
        <v>240</v>
      </c>
      <c r="N126" s="3" t="s">
        <v>712</v>
      </c>
      <c r="O126" s="3" t="s">
        <v>6574</v>
      </c>
      <c r="P126" s="3" t="s">
        <v>6357</v>
      </c>
      <c r="Q126" s="3" t="s">
        <v>397</v>
      </c>
      <c r="R126" s="3" t="s">
        <v>31</v>
      </c>
      <c r="S126" s="3">
        <v>24</v>
      </c>
      <c r="T126" s="3">
        <v>33.840000000000003</v>
      </c>
      <c r="U126" s="3">
        <v>-0.44</v>
      </c>
      <c r="V126" s="3">
        <v>69.62</v>
      </c>
      <c r="W126" s="3">
        <v>103.26</v>
      </c>
      <c r="X126" s="32">
        <v>-0.48</v>
      </c>
      <c r="Y126" s="33">
        <v>365.01</v>
      </c>
      <c r="Z126" s="3">
        <v>389.31</v>
      </c>
      <c r="AA126" s="3">
        <v>-7.0000000000000007E-2</v>
      </c>
      <c r="AB126" s="3">
        <v>65751.31</v>
      </c>
      <c r="AC126" s="3">
        <v>70026.38</v>
      </c>
      <c r="AD126" s="3">
        <v>65751.31</v>
      </c>
      <c r="AE126" s="3">
        <v>70026.38</v>
      </c>
    </row>
    <row r="127" spans="1:31" x14ac:dyDescent="0.3">
      <c r="A127" s="3" t="s">
        <v>1022</v>
      </c>
      <c r="B127" s="4">
        <v>57037</v>
      </c>
      <c r="C127" s="4">
        <v>501</v>
      </c>
      <c r="D127" s="4" t="s">
        <v>25</v>
      </c>
      <c r="E127" s="5" t="s">
        <v>6313</v>
      </c>
      <c r="G127" s="4" t="s">
        <v>6575</v>
      </c>
      <c r="H127" s="3" t="s">
        <v>6315</v>
      </c>
      <c r="I127" s="3" t="s">
        <v>116</v>
      </c>
      <c r="J127" s="3" t="s">
        <v>6576</v>
      </c>
      <c r="K127" s="3" t="s">
        <v>6577</v>
      </c>
      <c r="L127" s="6" t="s">
        <v>132</v>
      </c>
      <c r="M127" s="3" t="s">
        <v>116</v>
      </c>
      <c r="N127" s="3" t="s">
        <v>989</v>
      </c>
      <c r="O127" s="3" t="s">
        <v>6578</v>
      </c>
      <c r="P127" s="3" t="s">
        <v>116</v>
      </c>
      <c r="Q127" s="3" t="s">
        <v>28</v>
      </c>
      <c r="R127" s="3" t="s">
        <v>31</v>
      </c>
      <c r="S127" s="3">
        <v>4</v>
      </c>
      <c r="T127" s="3">
        <v>50.13</v>
      </c>
      <c r="U127" s="3">
        <v>-12.43</v>
      </c>
      <c r="V127" s="3">
        <v>219.16</v>
      </c>
      <c r="W127" s="3">
        <v>165.84</v>
      </c>
      <c r="X127" s="32">
        <v>0.24</v>
      </c>
      <c r="Y127" s="33">
        <v>792.41</v>
      </c>
      <c r="Z127" s="3">
        <v>653.78</v>
      </c>
      <c r="AA127" s="3">
        <v>0.17</v>
      </c>
      <c r="AB127" s="3">
        <v>98789.28</v>
      </c>
      <c r="AC127" s="3">
        <v>81504.479999999996</v>
      </c>
      <c r="AD127" s="3">
        <v>98789.28</v>
      </c>
      <c r="AE127" s="3">
        <v>81504.479999999996</v>
      </c>
    </row>
    <row r="128" spans="1:31" x14ac:dyDescent="0.3">
      <c r="A128" s="3" t="s">
        <v>5605</v>
      </c>
      <c r="B128" s="4">
        <v>75087</v>
      </c>
      <c r="C128" s="4">
        <v>105</v>
      </c>
      <c r="D128" s="4" t="s">
        <v>25</v>
      </c>
      <c r="E128" s="5" t="s">
        <v>6313</v>
      </c>
      <c r="G128" s="4" t="s">
        <v>6579</v>
      </c>
      <c r="H128" s="3" t="s">
        <v>6315</v>
      </c>
      <c r="I128" s="3" t="s">
        <v>245</v>
      </c>
      <c r="J128" s="3" t="s">
        <v>245</v>
      </c>
      <c r="K128" s="3" t="s">
        <v>104</v>
      </c>
      <c r="L128" s="6" t="s">
        <v>104</v>
      </c>
      <c r="M128" s="3" t="s">
        <v>245</v>
      </c>
      <c r="N128" s="3" t="s">
        <v>529</v>
      </c>
      <c r="O128" s="3" t="s">
        <v>6580</v>
      </c>
      <c r="P128" s="3" t="s">
        <v>191</v>
      </c>
      <c r="Q128" s="3" t="s">
        <v>64</v>
      </c>
      <c r="R128" s="3" t="s">
        <v>60</v>
      </c>
      <c r="S128" s="3">
        <v>40</v>
      </c>
      <c r="T128" s="3">
        <v>8</v>
      </c>
      <c r="U128" s="3">
        <v>0.8</v>
      </c>
      <c r="V128" s="3">
        <v>117.55</v>
      </c>
      <c r="W128" s="3">
        <v>69.66</v>
      </c>
      <c r="X128" s="32">
        <v>0.41</v>
      </c>
      <c r="Y128" s="33">
        <v>380.2</v>
      </c>
      <c r="Z128" s="3">
        <v>499.43</v>
      </c>
      <c r="AA128" s="3">
        <v>-0.31</v>
      </c>
      <c r="AB128" s="3">
        <v>25357.02</v>
      </c>
      <c r="AC128" s="3">
        <v>32284.03</v>
      </c>
      <c r="AD128" s="3">
        <v>25357.02</v>
      </c>
      <c r="AE128" s="3">
        <v>32284.03</v>
      </c>
    </row>
    <row r="129" spans="1:31" x14ac:dyDescent="0.3">
      <c r="A129" s="3" t="s">
        <v>5470</v>
      </c>
      <c r="B129" s="4">
        <v>87168</v>
      </c>
      <c r="C129" s="4">
        <v>67</v>
      </c>
      <c r="D129" s="4" t="s">
        <v>25</v>
      </c>
      <c r="E129" s="5" t="s">
        <v>6313</v>
      </c>
      <c r="G129" s="4" t="s">
        <v>6581</v>
      </c>
      <c r="H129" s="3" t="s">
        <v>6315</v>
      </c>
      <c r="I129" s="3" t="s">
        <v>245</v>
      </c>
      <c r="J129" s="3" t="s">
        <v>245</v>
      </c>
      <c r="K129" s="3" t="s">
        <v>104</v>
      </c>
      <c r="L129" s="6" t="s">
        <v>104</v>
      </c>
      <c r="M129" s="3" t="s">
        <v>245</v>
      </c>
      <c r="N129" s="3" t="s">
        <v>529</v>
      </c>
      <c r="O129" s="3" t="s">
        <v>6582</v>
      </c>
      <c r="P129" s="3" t="s">
        <v>245</v>
      </c>
      <c r="Q129" s="3" t="s">
        <v>64</v>
      </c>
      <c r="R129" s="3" t="s">
        <v>60</v>
      </c>
      <c r="S129" s="3">
        <v>42</v>
      </c>
      <c r="T129" s="3">
        <v>59.5</v>
      </c>
      <c r="U129" s="3">
        <v>-0.42</v>
      </c>
      <c r="V129" s="3">
        <v>133.59</v>
      </c>
      <c r="W129" s="3">
        <v>140.19999999999999</v>
      </c>
      <c r="X129" s="32">
        <v>-0.05</v>
      </c>
      <c r="Y129" s="33">
        <v>627.11</v>
      </c>
      <c r="Z129" s="3">
        <v>535.32000000000005</v>
      </c>
      <c r="AA129" s="3">
        <v>0.15</v>
      </c>
      <c r="AB129" s="3">
        <v>63044.7</v>
      </c>
      <c r="AC129" s="3">
        <v>51181.68</v>
      </c>
      <c r="AD129" s="3">
        <v>63044.7</v>
      </c>
      <c r="AE129" s="3">
        <v>51181.68</v>
      </c>
    </row>
    <row r="130" spans="1:31" x14ac:dyDescent="0.3">
      <c r="A130" s="3" t="s">
        <v>4711</v>
      </c>
      <c r="B130" s="4">
        <v>87596</v>
      </c>
      <c r="C130" s="4">
        <v>411</v>
      </c>
      <c r="D130" s="4" t="s">
        <v>25</v>
      </c>
      <c r="E130" s="5" t="s">
        <v>6313</v>
      </c>
      <c r="G130" s="4" t="s">
        <v>6583</v>
      </c>
      <c r="H130" s="3" t="s">
        <v>6315</v>
      </c>
      <c r="I130" s="3" t="s">
        <v>245</v>
      </c>
      <c r="J130" s="3" t="s">
        <v>245</v>
      </c>
      <c r="K130" s="3" t="s">
        <v>146</v>
      </c>
      <c r="L130" s="6" t="s">
        <v>132</v>
      </c>
      <c r="M130" s="3" t="s">
        <v>245</v>
      </c>
      <c r="N130" s="3" t="s">
        <v>246</v>
      </c>
      <c r="O130" s="3" t="s">
        <v>6584</v>
      </c>
      <c r="P130" s="3" t="s">
        <v>245</v>
      </c>
      <c r="Q130" s="3" t="s">
        <v>64</v>
      </c>
      <c r="R130" s="3" t="s">
        <v>60</v>
      </c>
      <c r="S130" s="3">
        <v>34</v>
      </c>
      <c r="T130" s="3">
        <v>43.5</v>
      </c>
      <c r="U130" s="3">
        <v>-0.28000000000000003</v>
      </c>
      <c r="V130" s="3">
        <v>145.75</v>
      </c>
      <c r="W130" s="3">
        <v>164.5</v>
      </c>
      <c r="X130" s="32">
        <v>-0.13</v>
      </c>
      <c r="Y130" s="33">
        <v>636.5</v>
      </c>
      <c r="Z130" s="3">
        <v>632.5</v>
      </c>
      <c r="AA130" s="3">
        <v>0.01</v>
      </c>
      <c r="AB130" s="3">
        <v>171704.5</v>
      </c>
      <c r="AC130" s="3">
        <v>164569.32</v>
      </c>
      <c r="AD130" s="3">
        <v>180814.8</v>
      </c>
      <c r="AE130" s="3">
        <v>173057.04</v>
      </c>
    </row>
    <row r="131" spans="1:31" x14ac:dyDescent="0.3">
      <c r="A131" s="3" t="s">
        <v>1743</v>
      </c>
      <c r="B131" s="4">
        <v>87644</v>
      </c>
      <c r="C131" s="4">
        <v>319</v>
      </c>
      <c r="D131" s="4" t="s">
        <v>25</v>
      </c>
      <c r="E131" s="5" t="s">
        <v>6313</v>
      </c>
      <c r="G131" s="4" t="s">
        <v>6585</v>
      </c>
      <c r="H131" s="3" t="s">
        <v>6315</v>
      </c>
      <c r="I131" s="3" t="s">
        <v>245</v>
      </c>
      <c r="J131" s="3" t="s">
        <v>245</v>
      </c>
      <c r="K131" s="3" t="s">
        <v>89</v>
      </c>
      <c r="L131" s="6" t="s">
        <v>132</v>
      </c>
      <c r="M131" s="3" t="s">
        <v>245</v>
      </c>
      <c r="N131" s="3" t="s">
        <v>246</v>
      </c>
      <c r="O131" s="3" t="s">
        <v>6586</v>
      </c>
      <c r="P131" s="3" t="s">
        <v>245</v>
      </c>
      <c r="Q131" s="3" t="s">
        <v>26</v>
      </c>
      <c r="R131" s="3" t="s">
        <v>27</v>
      </c>
      <c r="S131" s="3">
        <v>39</v>
      </c>
      <c r="T131" s="3">
        <v>58.73</v>
      </c>
      <c r="U131" s="3">
        <v>-0.53</v>
      </c>
      <c r="V131" s="3">
        <v>154.03</v>
      </c>
      <c r="W131" s="3">
        <v>225.58</v>
      </c>
      <c r="X131" s="32">
        <v>-0.46</v>
      </c>
      <c r="Y131" s="33">
        <v>682</v>
      </c>
      <c r="Z131" s="3">
        <v>963.16</v>
      </c>
      <c r="AA131" s="3">
        <v>-0.41</v>
      </c>
      <c r="AB131" s="3">
        <v>131027.68</v>
      </c>
      <c r="AC131" s="3">
        <v>173559.17</v>
      </c>
      <c r="AD131" s="3">
        <v>134879.22</v>
      </c>
      <c r="AE131" s="3">
        <v>188912.34</v>
      </c>
    </row>
    <row r="132" spans="1:31" x14ac:dyDescent="0.3">
      <c r="A132" s="3" t="s">
        <v>5542</v>
      </c>
      <c r="B132" s="4">
        <v>87937</v>
      </c>
      <c r="C132" s="4">
        <v>120</v>
      </c>
      <c r="D132" s="4" t="s">
        <v>25</v>
      </c>
      <c r="E132" s="5" t="s">
        <v>6313</v>
      </c>
      <c r="G132" s="4" t="s">
        <v>6587</v>
      </c>
      <c r="H132" s="3" t="s">
        <v>6315</v>
      </c>
      <c r="I132" s="3" t="s">
        <v>245</v>
      </c>
      <c r="J132" s="3" t="s">
        <v>245</v>
      </c>
      <c r="K132" s="3" t="s">
        <v>104</v>
      </c>
      <c r="L132" s="6" t="s">
        <v>89</v>
      </c>
      <c r="M132" s="3" t="s">
        <v>245</v>
      </c>
      <c r="N132" s="3" t="s">
        <v>529</v>
      </c>
      <c r="O132" s="3" t="s">
        <v>6588</v>
      </c>
      <c r="P132" s="3" t="s">
        <v>245</v>
      </c>
      <c r="Q132" s="3" t="s">
        <v>64</v>
      </c>
      <c r="R132" s="3" t="s">
        <v>60</v>
      </c>
      <c r="S132" s="3">
        <v>8</v>
      </c>
      <c r="T132" s="3">
        <v>33.33</v>
      </c>
      <c r="U132" s="3">
        <v>-3.17</v>
      </c>
      <c r="V132" s="3">
        <v>46.66</v>
      </c>
      <c r="W132" s="3">
        <v>99.88</v>
      </c>
      <c r="X132" s="32">
        <v>-1.1399999999999999</v>
      </c>
      <c r="Y132" s="33">
        <v>187.21</v>
      </c>
      <c r="Z132" s="3">
        <v>451.75</v>
      </c>
      <c r="AA132" s="3">
        <v>-1.41</v>
      </c>
      <c r="AB132" s="3">
        <v>21196.74</v>
      </c>
      <c r="AC132" s="3">
        <v>48118.080000000002</v>
      </c>
      <c r="AD132" s="3">
        <v>21196.74</v>
      </c>
      <c r="AE132" s="3">
        <v>48118.080000000002</v>
      </c>
    </row>
    <row r="133" spans="1:31" x14ac:dyDescent="0.3">
      <c r="A133" s="3" t="s">
        <v>5731</v>
      </c>
      <c r="B133" s="4">
        <v>88037</v>
      </c>
      <c r="C133" s="4">
        <v>197</v>
      </c>
      <c r="D133" s="4" t="s">
        <v>25</v>
      </c>
      <c r="E133" s="5" t="s">
        <v>6313</v>
      </c>
      <c r="G133" s="4" t="s">
        <v>6589</v>
      </c>
      <c r="H133" s="3" t="s">
        <v>6315</v>
      </c>
      <c r="I133" s="3" t="s">
        <v>245</v>
      </c>
      <c r="J133" s="3" t="s">
        <v>245</v>
      </c>
      <c r="K133" s="3" t="s">
        <v>104</v>
      </c>
      <c r="L133" s="6" t="s">
        <v>89</v>
      </c>
      <c r="M133" s="3" t="s">
        <v>245</v>
      </c>
      <c r="N133" s="3" t="s">
        <v>529</v>
      </c>
      <c r="O133" s="3" t="s">
        <v>6590</v>
      </c>
      <c r="P133" s="3" t="s">
        <v>245</v>
      </c>
      <c r="Q133" s="3" t="s">
        <v>107</v>
      </c>
      <c r="R133" s="3" t="s">
        <v>31</v>
      </c>
      <c r="S133" s="3">
        <v>63</v>
      </c>
      <c r="T133" s="3">
        <v>47.99</v>
      </c>
      <c r="U133" s="3">
        <v>0.23</v>
      </c>
      <c r="V133" s="3">
        <v>162.65</v>
      </c>
      <c r="W133" s="3">
        <v>123.98</v>
      </c>
      <c r="X133" s="32">
        <v>0.24</v>
      </c>
      <c r="Y133" s="33">
        <v>553.04</v>
      </c>
      <c r="Z133" s="3">
        <v>367.95</v>
      </c>
      <c r="AA133" s="3">
        <v>0.33</v>
      </c>
      <c r="AB133" s="3">
        <v>67863.86</v>
      </c>
      <c r="AC133" s="3">
        <v>45487.56</v>
      </c>
      <c r="AD133" s="3">
        <v>72728.58</v>
      </c>
      <c r="AE133" s="3">
        <v>47681.16</v>
      </c>
    </row>
    <row r="134" spans="1:31" x14ac:dyDescent="0.3">
      <c r="A134" s="3" t="s">
        <v>5455</v>
      </c>
      <c r="B134" s="4">
        <v>88147</v>
      </c>
      <c r="C134" s="4">
        <v>344</v>
      </c>
      <c r="D134" s="4" t="s">
        <v>25</v>
      </c>
      <c r="E134" s="5" t="s">
        <v>6313</v>
      </c>
      <c r="G134" s="4" t="s">
        <v>6591</v>
      </c>
      <c r="H134" s="3" t="s">
        <v>6315</v>
      </c>
      <c r="I134" s="3" t="s">
        <v>245</v>
      </c>
      <c r="J134" s="3" t="s">
        <v>245</v>
      </c>
      <c r="K134" s="3" t="s">
        <v>104</v>
      </c>
      <c r="L134" s="6" t="s">
        <v>104</v>
      </c>
      <c r="M134" s="3" t="s">
        <v>245</v>
      </c>
      <c r="N134" s="3" t="s">
        <v>529</v>
      </c>
      <c r="O134" s="3" t="s">
        <v>6592</v>
      </c>
      <c r="P134" s="3" t="s">
        <v>245</v>
      </c>
      <c r="Q134" s="3" t="s">
        <v>213</v>
      </c>
      <c r="R134" s="3" t="s">
        <v>6402</v>
      </c>
      <c r="S134" s="3">
        <v>233</v>
      </c>
      <c r="T134" s="3">
        <v>318.64999999999998</v>
      </c>
      <c r="U134" s="3">
        <v>-0.37</v>
      </c>
      <c r="V134" s="3">
        <v>776.86</v>
      </c>
      <c r="W134" s="3">
        <v>953.3</v>
      </c>
      <c r="X134" s="32">
        <v>-0.23</v>
      </c>
      <c r="Y134" s="33">
        <v>2787.31</v>
      </c>
      <c r="Z134" s="3">
        <v>2568.67</v>
      </c>
      <c r="AA134" s="3">
        <v>0.08</v>
      </c>
      <c r="AB134" s="3">
        <v>222270.82</v>
      </c>
      <c r="AC134" s="3">
        <v>211576.68</v>
      </c>
      <c r="AD134" s="3">
        <v>222270.82</v>
      </c>
      <c r="AE134" s="3">
        <v>217249.32</v>
      </c>
    </row>
    <row r="135" spans="1:31" x14ac:dyDescent="0.3">
      <c r="A135" s="3" t="s">
        <v>3638</v>
      </c>
      <c r="B135" s="4">
        <v>89068</v>
      </c>
      <c r="C135" s="4">
        <v>280</v>
      </c>
      <c r="D135" s="4" t="s">
        <v>25</v>
      </c>
      <c r="E135" s="5" t="s">
        <v>6313</v>
      </c>
      <c r="G135" s="4" t="s">
        <v>6593</v>
      </c>
      <c r="H135" s="3" t="s">
        <v>6315</v>
      </c>
      <c r="I135" s="3" t="s">
        <v>245</v>
      </c>
      <c r="J135" s="3" t="s">
        <v>245</v>
      </c>
      <c r="K135" s="3" t="s">
        <v>132</v>
      </c>
      <c r="L135" s="6" t="s">
        <v>132</v>
      </c>
      <c r="M135" s="3" t="s">
        <v>245</v>
      </c>
      <c r="N135" s="3" t="s">
        <v>529</v>
      </c>
      <c r="O135" s="3" t="s">
        <v>6594</v>
      </c>
      <c r="P135" s="3" t="s">
        <v>245</v>
      </c>
      <c r="Q135" s="3" t="s">
        <v>55</v>
      </c>
      <c r="R135" s="3" t="s">
        <v>31</v>
      </c>
      <c r="S135" s="3">
        <v>47</v>
      </c>
      <c r="T135" s="3">
        <v>53.67</v>
      </c>
      <c r="U135" s="3">
        <v>-0.14000000000000001</v>
      </c>
      <c r="V135" s="3">
        <v>190.76</v>
      </c>
      <c r="W135" s="3">
        <v>158.87</v>
      </c>
      <c r="X135" s="32">
        <v>0.17</v>
      </c>
      <c r="Y135" s="33">
        <v>644.62</v>
      </c>
      <c r="Z135" s="3">
        <v>617.4</v>
      </c>
      <c r="AA135" s="3">
        <v>0.04</v>
      </c>
      <c r="AB135" s="3">
        <v>63747.45</v>
      </c>
      <c r="AC135" s="3">
        <v>60374.51</v>
      </c>
      <c r="AD135" s="3">
        <v>63747.45</v>
      </c>
      <c r="AE135" s="3">
        <v>60374.51</v>
      </c>
    </row>
    <row r="136" spans="1:31" x14ac:dyDescent="0.3">
      <c r="A136" s="3" t="s">
        <v>5554</v>
      </c>
      <c r="B136" s="4">
        <v>89387</v>
      </c>
      <c r="C136" s="4">
        <v>128</v>
      </c>
      <c r="D136" s="4" t="s">
        <v>25</v>
      </c>
      <c r="E136" s="5" t="s">
        <v>6313</v>
      </c>
      <c r="G136" s="4" t="s">
        <v>6595</v>
      </c>
      <c r="H136" s="3" t="s">
        <v>6315</v>
      </c>
      <c r="I136" s="3" t="s">
        <v>245</v>
      </c>
      <c r="J136" s="3" t="s">
        <v>245</v>
      </c>
      <c r="K136" s="3" t="s">
        <v>104</v>
      </c>
      <c r="L136" s="6" t="s">
        <v>104</v>
      </c>
      <c r="M136" s="3" t="s">
        <v>245</v>
      </c>
      <c r="N136" s="3" t="s">
        <v>529</v>
      </c>
      <c r="O136" s="3" t="s">
        <v>6596</v>
      </c>
      <c r="P136" s="3" t="s">
        <v>245</v>
      </c>
      <c r="Q136" s="3" t="s">
        <v>64</v>
      </c>
      <c r="R136" s="3" t="s">
        <v>60</v>
      </c>
      <c r="S136" s="3">
        <v>10</v>
      </c>
      <c r="T136" s="3">
        <v>53.33</v>
      </c>
      <c r="U136" s="3">
        <v>-4.58</v>
      </c>
      <c r="V136" s="3">
        <v>59.66</v>
      </c>
      <c r="W136" s="3">
        <v>100</v>
      </c>
      <c r="X136" s="32">
        <v>-0.68</v>
      </c>
      <c r="Y136" s="33">
        <v>322.32</v>
      </c>
      <c r="Z136" s="3">
        <v>312.54000000000002</v>
      </c>
      <c r="AA136" s="3">
        <v>0.03</v>
      </c>
      <c r="AB136" s="3">
        <v>36714.870000000003</v>
      </c>
      <c r="AC136" s="3">
        <v>33494.660000000003</v>
      </c>
      <c r="AD136" s="3">
        <v>36714.870000000003</v>
      </c>
      <c r="AE136" s="3">
        <v>33494.660000000003</v>
      </c>
    </row>
    <row r="137" spans="1:31" x14ac:dyDescent="0.3">
      <c r="A137" s="3" t="s">
        <v>5352</v>
      </c>
      <c r="B137" s="4">
        <v>89388</v>
      </c>
      <c r="C137" s="4">
        <v>178</v>
      </c>
      <c r="D137" s="4" t="s">
        <v>25</v>
      </c>
      <c r="E137" s="5" t="s">
        <v>6313</v>
      </c>
      <c r="G137" s="4" t="s">
        <v>6597</v>
      </c>
      <c r="H137" s="3" t="s">
        <v>6315</v>
      </c>
      <c r="I137" s="3" t="s">
        <v>245</v>
      </c>
      <c r="J137" s="3" t="s">
        <v>245</v>
      </c>
      <c r="K137" s="3" t="s">
        <v>104</v>
      </c>
      <c r="L137" s="6" t="s">
        <v>104</v>
      </c>
      <c r="M137" s="3" t="s">
        <v>245</v>
      </c>
      <c r="N137" s="3" t="s">
        <v>529</v>
      </c>
      <c r="O137" s="3" t="s">
        <v>6598</v>
      </c>
      <c r="P137" s="3" t="s">
        <v>245</v>
      </c>
      <c r="Q137" s="3" t="s">
        <v>64</v>
      </c>
      <c r="R137" s="3" t="s">
        <v>60</v>
      </c>
      <c r="S137" s="3">
        <v>156</v>
      </c>
      <c r="T137" s="3">
        <v>72.34</v>
      </c>
      <c r="U137" s="3">
        <v>0.54</v>
      </c>
      <c r="V137" s="3">
        <v>530.46</v>
      </c>
      <c r="W137" s="3">
        <v>335.82</v>
      </c>
      <c r="X137" s="32">
        <v>0.37</v>
      </c>
      <c r="Y137" s="33">
        <v>1784.68</v>
      </c>
      <c r="Z137" s="3">
        <v>1344.06</v>
      </c>
      <c r="AA137" s="3">
        <v>0.25</v>
      </c>
      <c r="AB137" s="3">
        <v>179794.7</v>
      </c>
      <c r="AC137" s="3">
        <v>128173.8</v>
      </c>
      <c r="AD137" s="3">
        <v>179794.7</v>
      </c>
      <c r="AE137" s="3">
        <v>128173.8</v>
      </c>
    </row>
    <row r="138" spans="1:31" x14ac:dyDescent="0.3">
      <c r="A138" s="3" t="s">
        <v>2326</v>
      </c>
      <c r="B138" s="4">
        <v>89449</v>
      </c>
      <c r="C138" s="4">
        <v>78</v>
      </c>
      <c r="D138" s="4" t="s">
        <v>25</v>
      </c>
      <c r="E138" s="5" t="s">
        <v>6313</v>
      </c>
      <c r="G138" s="4" t="s">
        <v>6599</v>
      </c>
      <c r="H138" s="3" t="s">
        <v>6315</v>
      </c>
      <c r="I138" s="3" t="s">
        <v>245</v>
      </c>
      <c r="J138" s="3" t="s">
        <v>245</v>
      </c>
      <c r="K138" s="3" t="s">
        <v>89</v>
      </c>
      <c r="L138" s="6" t="s">
        <v>89</v>
      </c>
      <c r="M138" s="3" t="s">
        <v>245</v>
      </c>
      <c r="N138" s="3" t="s">
        <v>246</v>
      </c>
      <c r="O138" s="3" t="s">
        <v>6600</v>
      </c>
      <c r="P138" s="3" t="s">
        <v>245</v>
      </c>
      <c r="Q138" s="3" t="s">
        <v>64</v>
      </c>
      <c r="R138" s="3" t="s">
        <v>60</v>
      </c>
      <c r="S138" s="3">
        <v>5</v>
      </c>
      <c r="T138" s="3">
        <v>9.33</v>
      </c>
      <c r="U138" s="3">
        <v>-0.85</v>
      </c>
      <c r="V138" s="3">
        <v>16.72</v>
      </c>
      <c r="W138" s="3">
        <v>16.329999999999998</v>
      </c>
      <c r="X138" s="32">
        <v>0.02</v>
      </c>
      <c r="Y138" s="33">
        <v>79.73</v>
      </c>
      <c r="Z138" s="3">
        <v>85.18</v>
      </c>
      <c r="AA138" s="3">
        <v>-7.0000000000000007E-2</v>
      </c>
      <c r="AB138" s="3">
        <v>14190.1</v>
      </c>
      <c r="AC138" s="3">
        <v>14318.1</v>
      </c>
      <c r="AD138" s="3">
        <v>14190.1</v>
      </c>
      <c r="AE138" s="3">
        <v>14318.1</v>
      </c>
    </row>
    <row r="139" spans="1:31" x14ac:dyDescent="0.3">
      <c r="A139" s="3" t="s">
        <v>2032</v>
      </c>
      <c r="B139" s="4">
        <v>89534</v>
      </c>
      <c r="C139" s="4">
        <v>215</v>
      </c>
      <c r="D139" s="4" t="s">
        <v>25</v>
      </c>
      <c r="E139" s="5" t="s">
        <v>6313</v>
      </c>
      <c r="G139" s="4" t="s">
        <v>6601</v>
      </c>
      <c r="H139" s="3" t="s">
        <v>6315</v>
      </c>
      <c r="I139" s="3" t="s">
        <v>245</v>
      </c>
      <c r="J139" s="3" t="s">
        <v>245</v>
      </c>
      <c r="K139" s="3" t="s">
        <v>89</v>
      </c>
      <c r="L139" s="6" t="s">
        <v>132</v>
      </c>
      <c r="M139" s="3" t="s">
        <v>245</v>
      </c>
      <c r="N139" s="3" t="s">
        <v>246</v>
      </c>
      <c r="O139" s="3" t="s">
        <v>6602</v>
      </c>
      <c r="P139" s="3" t="s">
        <v>245</v>
      </c>
      <c r="Q139" s="3" t="s">
        <v>26</v>
      </c>
      <c r="R139" s="3" t="s">
        <v>27</v>
      </c>
      <c r="S139" s="3">
        <v>19</v>
      </c>
      <c r="T139" s="3">
        <v>17.5</v>
      </c>
      <c r="U139" s="3">
        <v>0.06</v>
      </c>
      <c r="V139" s="3">
        <v>63.01</v>
      </c>
      <c r="W139" s="3">
        <v>82.65</v>
      </c>
      <c r="X139" s="32">
        <v>-0.31</v>
      </c>
      <c r="Y139" s="33">
        <v>291.7</v>
      </c>
      <c r="Z139" s="3">
        <v>388.73</v>
      </c>
      <c r="AA139" s="3">
        <v>-0.33</v>
      </c>
      <c r="AB139" s="3">
        <v>56320.62</v>
      </c>
      <c r="AC139" s="3">
        <v>70123.289999999994</v>
      </c>
      <c r="AD139" s="3">
        <v>57974.58</v>
      </c>
      <c r="AE139" s="3">
        <v>76287.539999999994</v>
      </c>
    </row>
    <row r="140" spans="1:31" x14ac:dyDescent="0.3">
      <c r="A140" s="3" t="s">
        <v>4537</v>
      </c>
      <c r="B140" s="4">
        <v>89626</v>
      </c>
      <c r="C140" s="4">
        <v>831</v>
      </c>
      <c r="D140" s="4" t="s">
        <v>25</v>
      </c>
      <c r="E140" s="5" t="s">
        <v>6313</v>
      </c>
      <c r="G140" s="4" t="s">
        <v>6603</v>
      </c>
      <c r="H140" s="3" t="s">
        <v>6315</v>
      </c>
      <c r="I140" s="3" t="s">
        <v>245</v>
      </c>
      <c r="J140" s="3" t="s">
        <v>245</v>
      </c>
      <c r="K140" s="3" t="s">
        <v>146</v>
      </c>
      <c r="L140" s="6" t="s">
        <v>146</v>
      </c>
      <c r="M140" s="3" t="s">
        <v>245</v>
      </c>
      <c r="N140" s="3" t="s">
        <v>246</v>
      </c>
      <c r="O140" s="3" t="s">
        <v>6604</v>
      </c>
      <c r="P140" s="3" t="s">
        <v>245</v>
      </c>
      <c r="Q140" s="3" t="s">
        <v>63</v>
      </c>
      <c r="R140" s="3" t="s">
        <v>31</v>
      </c>
      <c r="S140" s="3">
        <v>105</v>
      </c>
      <c r="T140" s="3">
        <v>110</v>
      </c>
      <c r="U140" s="3">
        <v>-0.05</v>
      </c>
      <c r="V140" s="3">
        <v>378.08</v>
      </c>
      <c r="W140" s="3">
        <v>294.92</v>
      </c>
      <c r="X140" s="32">
        <v>0.22</v>
      </c>
      <c r="Y140" s="33">
        <v>1358</v>
      </c>
      <c r="Z140" s="3">
        <v>994.92</v>
      </c>
      <c r="AA140" s="3">
        <v>0.27</v>
      </c>
      <c r="AB140" s="3">
        <v>653280.96</v>
      </c>
      <c r="AC140" s="3">
        <v>474129.88</v>
      </c>
      <c r="AD140" s="3">
        <v>664224.96</v>
      </c>
      <c r="AE140" s="3">
        <v>486369.16</v>
      </c>
    </row>
    <row r="141" spans="1:31" x14ac:dyDescent="0.3">
      <c r="A141" s="3" t="s">
        <v>4525</v>
      </c>
      <c r="B141" s="4">
        <v>89646</v>
      </c>
      <c r="C141" s="4">
        <v>666</v>
      </c>
      <c r="D141" s="4" t="s">
        <v>25</v>
      </c>
      <c r="E141" s="5" t="s">
        <v>6313</v>
      </c>
      <c r="G141" s="4" t="s">
        <v>6605</v>
      </c>
      <c r="H141" s="3" t="s">
        <v>6315</v>
      </c>
      <c r="I141" s="3" t="s">
        <v>245</v>
      </c>
      <c r="J141" s="3" t="s">
        <v>245</v>
      </c>
      <c r="K141" s="3" t="s">
        <v>146</v>
      </c>
      <c r="L141" s="6" t="s">
        <v>146</v>
      </c>
      <c r="M141" s="3" t="s">
        <v>245</v>
      </c>
      <c r="N141" s="3" t="s">
        <v>246</v>
      </c>
      <c r="O141" s="3" t="s">
        <v>6606</v>
      </c>
      <c r="P141" s="3" t="s">
        <v>245</v>
      </c>
      <c r="Q141" s="3" t="s">
        <v>63</v>
      </c>
      <c r="R141" s="3" t="s">
        <v>31</v>
      </c>
      <c r="S141" s="3">
        <v>49</v>
      </c>
      <c r="T141" s="3">
        <v>68</v>
      </c>
      <c r="U141" s="3">
        <v>-0.39</v>
      </c>
      <c r="V141" s="3">
        <v>157</v>
      </c>
      <c r="W141" s="3">
        <v>171</v>
      </c>
      <c r="X141" s="32">
        <v>-0.09</v>
      </c>
      <c r="Y141" s="33">
        <v>750.83</v>
      </c>
      <c r="Z141" s="3">
        <v>732</v>
      </c>
      <c r="AA141" s="3">
        <v>0.03</v>
      </c>
      <c r="AB141" s="3">
        <v>395528.1</v>
      </c>
      <c r="AC141" s="3">
        <v>382512.24</v>
      </c>
      <c r="AD141" s="3">
        <v>401936.1</v>
      </c>
      <c r="AE141" s="3">
        <v>391680.24</v>
      </c>
    </row>
    <row r="142" spans="1:31" x14ac:dyDescent="0.3">
      <c r="A142" s="3" t="s">
        <v>5283</v>
      </c>
      <c r="B142" s="4">
        <v>89778</v>
      </c>
      <c r="C142" s="4">
        <v>125</v>
      </c>
      <c r="D142" s="4" t="s">
        <v>25</v>
      </c>
      <c r="E142" s="5" t="s">
        <v>6313</v>
      </c>
      <c r="G142" s="4" t="s">
        <v>6607</v>
      </c>
      <c r="H142" s="3" t="s">
        <v>6315</v>
      </c>
      <c r="I142" s="3" t="s">
        <v>245</v>
      </c>
      <c r="J142" s="3" t="s">
        <v>245</v>
      </c>
      <c r="K142" s="3" t="s">
        <v>104</v>
      </c>
      <c r="L142" s="6" t="s">
        <v>104</v>
      </c>
      <c r="M142" s="3" t="s">
        <v>245</v>
      </c>
      <c r="N142" s="3" t="s">
        <v>529</v>
      </c>
      <c r="O142" s="3" t="s">
        <v>6608</v>
      </c>
      <c r="P142" s="3" t="s">
        <v>245</v>
      </c>
      <c r="Q142" s="3" t="s">
        <v>421</v>
      </c>
      <c r="R142" s="3" t="s">
        <v>60</v>
      </c>
      <c r="S142" s="3">
        <v>10</v>
      </c>
      <c r="T142" s="3">
        <v>31.5</v>
      </c>
      <c r="U142" s="3">
        <v>-2.31</v>
      </c>
      <c r="V142" s="3">
        <v>45.7</v>
      </c>
      <c r="W142" s="3">
        <v>144.09</v>
      </c>
      <c r="X142" s="32">
        <v>-2.15</v>
      </c>
      <c r="Y142" s="33">
        <v>208.84</v>
      </c>
      <c r="Z142" s="3">
        <v>445.11</v>
      </c>
      <c r="AA142" s="3">
        <v>-1.1299999999999999</v>
      </c>
      <c r="AB142" s="3">
        <v>21984.78</v>
      </c>
      <c r="AC142" s="3">
        <v>46547.13</v>
      </c>
      <c r="AD142" s="3">
        <v>21984.78</v>
      </c>
      <c r="AE142" s="3">
        <v>46547.13</v>
      </c>
    </row>
    <row r="143" spans="1:31" x14ac:dyDescent="0.3">
      <c r="A143" s="3" t="s">
        <v>5425</v>
      </c>
      <c r="B143" s="4">
        <v>89887</v>
      </c>
      <c r="C143" s="4">
        <v>306</v>
      </c>
      <c r="D143" s="4" t="s">
        <v>25</v>
      </c>
      <c r="E143" s="5" t="s">
        <v>6313</v>
      </c>
      <c r="G143" s="4" t="s">
        <v>6609</v>
      </c>
      <c r="H143" s="3" t="s">
        <v>6315</v>
      </c>
      <c r="I143" s="3" t="s">
        <v>245</v>
      </c>
      <c r="J143" s="3" t="s">
        <v>245</v>
      </c>
      <c r="K143" s="3" t="s">
        <v>104</v>
      </c>
      <c r="L143" s="6" t="s">
        <v>104</v>
      </c>
      <c r="M143" s="3" t="s">
        <v>245</v>
      </c>
      <c r="N143" s="3" t="s">
        <v>246</v>
      </c>
      <c r="O143" s="3" t="s">
        <v>6610</v>
      </c>
      <c r="P143" s="3" t="s">
        <v>245</v>
      </c>
      <c r="Q143" s="3" t="s">
        <v>194</v>
      </c>
      <c r="R143" s="3" t="s">
        <v>31</v>
      </c>
      <c r="S143" s="3">
        <v>113</v>
      </c>
      <c r="T143" s="3">
        <v>184.1</v>
      </c>
      <c r="U143" s="3">
        <v>-0.62</v>
      </c>
      <c r="V143" s="3">
        <v>370.76</v>
      </c>
      <c r="W143" s="3">
        <v>638.75</v>
      </c>
      <c r="X143" s="32">
        <v>-0.72</v>
      </c>
      <c r="Y143" s="33">
        <v>1427.26</v>
      </c>
      <c r="Z143" s="3">
        <v>1831.25</v>
      </c>
      <c r="AA143" s="3">
        <v>-0.28000000000000003</v>
      </c>
      <c r="AB143" s="3">
        <v>133341.48000000001</v>
      </c>
      <c r="AC143" s="3">
        <v>160848.04999999999</v>
      </c>
      <c r="AD143" s="3">
        <v>133341.48000000001</v>
      </c>
      <c r="AE143" s="3">
        <v>160848.04999999999</v>
      </c>
    </row>
    <row r="144" spans="1:31" x14ac:dyDescent="0.3">
      <c r="A144" s="3" t="s">
        <v>5301</v>
      </c>
      <c r="B144" s="4">
        <v>35086</v>
      </c>
      <c r="C144" s="4">
        <v>769</v>
      </c>
      <c r="D144" s="4" t="s">
        <v>25</v>
      </c>
      <c r="E144" s="5" t="s">
        <v>6313</v>
      </c>
      <c r="G144" s="4" t="s">
        <v>6611</v>
      </c>
      <c r="H144" s="3" t="s">
        <v>6315</v>
      </c>
      <c r="I144" s="3" t="s">
        <v>252</v>
      </c>
      <c r="J144" s="3" t="s">
        <v>252</v>
      </c>
      <c r="K144" s="3" t="s">
        <v>104</v>
      </c>
      <c r="L144" s="6" t="s">
        <v>104</v>
      </c>
      <c r="M144" s="3" t="s">
        <v>252</v>
      </c>
      <c r="N144" s="3" t="s">
        <v>154</v>
      </c>
      <c r="O144" s="3" t="s">
        <v>6612</v>
      </c>
      <c r="P144" s="3" t="s">
        <v>252</v>
      </c>
      <c r="Q144" s="3" t="s">
        <v>55</v>
      </c>
      <c r="R144" s="3" t="s">
        <v>31</v>
      </c>
      <c r="S144" s="3">
        <v>81</v>
      </c>
      <c r="T144" s="3">
        <v>126</v>
      </c>
      <c r="U144" s="3">
        <v>-0.55000000000000004</v>
      </c>
      <c r="V144" s="3">
        <v>265.33</v>
      </c>
      <c r="W144" s="3">
        <v>332.75</v>
      </c>
      <c r="X144" s="32">
        <v>-0.25</v>
      </c>
      <c r="Y144" s="33">
        <v>1147.08</v>
      </c>
      <c r="Z144" s="3">
        <v>1406.42</v>
      </c>
      <c r="AA144" s="3">
        <v>-0.23</v>
      </c>
      <c r="AB144" s="3">
        <v>76057.570000000007</v>
      </c>
      <c r="AC144" s="3">
        <v>90577.4</v>
      </c>
      <c r="AD144" s="3">
        <v>76057.570000000007</v>
      </c>
      <c r="AE144" s="3">
        <v>90577.4</v>
      </c>
    </row>
    <row r="145" spans="1:31" x14ac:dyDescent="0.3">
      <c r="A145" s="3" t="s">
        <v>5142</v>
      </c>
      <c r="B145" s="4">
        <v>35414</v>
      </c>
      <c r="C145" s="4">
        <v>1022</v>
      </c>
      <c r="D145" s="4" t="s">
        <v>25</v>
      </c>
      <c r="E145" s="5" t="s">
        <v>6313</v>
      </c>
      <c r="G145" s="4" t="s">
        <v>6613</v>
      </c>
      <c r="H145" s="3" t="s">
        <v>6315</v>
      </c>
      <c r="I145" s="3" t="s">
        <v>252</v>
      </c>
      <c r="J145" s="3" t="s">
        <v>252</v>
      </c>
      <c r="K145" s="3" t="s">
        <v>104</v>
      </c>
      <c r="L145" s="6" t="s">
        <v>104</v>
      </c>
      <c r="M145" s="3" t="s">
        <v>252</v>
      </c>
      <c r="N145" s="3" t="s">
        <v>154</v>
      </c>
      <c r="O145" s="3" t="s">
        <v>6614</v>
      </c>
      <c r="P145" s="3" t="s">
        <v>252</v>
      </c>
      <c r="Q145" s="3" t="s">
        <v>55</v>
      </c>
      <c r="R145" s="3" t="s">
        <v>31</v>
      </c>
      <c r="S145" s="3">
        <v>3213</v>
      </c>
      <c r="T145" s="3">
        <v>3429.58</v>
      </c>
      <c r="U145" s="3">
        <v>-7.0000000000000007E-2</v>
      </c>
      <c r="V145" s="3">
        <v>6880.38</v>
      </c>
      <c r="W145" s="3">
        <v>6916.67</v>
      </c>
      <c r="X145" s="32">
        <v>-0.01</v>
      </c>
      <c r="Y145" s="33">
        <v>26415.96</v>
      </c>
      <c r="Z145" s="3">
        <v>25989.58</v>
      </c>
      <c r="AA145" s="3">
        <v>0.02</v>
      </c>
      <c r="AB145" s="3">
        <v>1826048.69</v>
      </c>
      <c r="AC145" s="3">
        <v>1795110.86</v>
      </c>
      <c r="AD145" s="3">
        <v>1946327.81</v>
      </c>
      <c r="AE145" s="3">
        <v>1910780.96</v>
      </c>
    </row>
    <row r="146" spans="1:31" x14ac:dyDescent="0.3">
      <c r="A146" s="3" t="s">
        <v>5148</v>
      </c>
      <c r="B146" s="4">
        <v>35418</v>
      </c>
      <c r="C146" s="4">
        <v>987</v>
      </c>
      <c r="D146" s="4" t="s">
        <v>25</v>
      </c>
      <c r="E146" s="5" t="s">
        <v>6313</v>
      </c>
      <c r="G146" s="4" t="s">
        <v>6615</v>
      </c>
      <c r="H146" s="3" t="s">
        <v>6315</v>
      </c>
      <c r="I146" s="3" t="s">
        <v>252</v>
      </c>
      <c r="J146" s="3" t="s">
        <v>252</v>
      </c>
      <c r="K146" s="3" t="s">
        <v>104</v>
      </c>
      <c r="L146" s="6" t="s">
        <v>104</v>
      </c>
      <c r="M146" s="3" t="s">
        <v>252</v>
      </c>
      <c r="N146" s="3" t="s">
        <v>154</v>
      </c>
      <c r="O146" s="3" t="s">
        <v>6616</v>
      </c>
      <c r="P146" s="3" t="s">
        <v>252</v>
      </c>
      <c r="Q146" s="3" t="s">
        <v>55</v>
      </c>
      <c r="R146" s="3" t="s">
        <v>31</v>
      </c>
      <c r="S146" s="3">
        <v>1300</v>
      </c>
      <c r="T146" s="3">
        <v>744.94</v>
      </c>
      <c r="U146" s="3">
        <v>0.43</v>
      </c>
      <c r="V146" s="3">
        <v>6153.22</v>
      </c>
      <c r="W146" s="3">
        <v>6073.06</v>
      </c>
      <c r="X146" s="32">
        <v>0.01</v>
      </c>
      <c r="Y146" s="33">
        <v>25757.16</v>
      </c>
      <c r="Z146" s="3">
        <v>25593.57</v>
      </c>
      <c r="AA146" s="3">
        <v>0.01</v>
      </c>
      <c r="AB146" s="3">
        <v>1623220.41</v>
      </c>
      <c r="AC146" s="3">
        <v>1601850.52</v>
      </c>
      <c r="AD146" s="3">
        <v>1731265.27</v>
      </c>
      <c r="AE146" s="3">
        <v>1716077.29</v>
      </c>
    </row>
    <row r="147" spans="1:31" x14ac:dyDescent="0.3">
      <c r="A147" s="3" t="s">
        <v>1391</v>
      </c>
      <c r="B147" s="4">
        <v>38006</v>
      </c>
      <c r="C147" s="4">
        <v>762</v>
      </c>
      <c r="D147" s="4" t="s">
        <v>25</v>
      </c>
      <c r="E147" s="5" t="s">
        <v>6313</v>
      </c>
      <c r="G147" s="4" t="s">
        <v>6617</v>
      </c>
      <c r="H147" s="3" t="s">
        <v>6315</v>
      </c>
      <c r="I147" s="3" t="s">
        <v>252</v>
      </c>
      <c r="J147" s="3" t="s">
        <v>252</v>
      </c>
      <c r="K147" s="3" t="s">
        <v>89</v>
      </c>
      <c r="L147" s="6" t="s">
        <v>89</v>
      </c>
      <c r="M147" s="3" t="s">
        <v>252</v>
      </c>
      <c r="N147" s="3" t="s">
        <v>154</v>
      </c>
      <c r="O147" s="3" t="s">
        <v>6618</v>
      </c>
      <c r="P147" s="3" t="s">
        <v>252</v>
      </c>
      <c r="Q147" s="3" t="s">
        <v>397</v>
      </c>
      <c r="R147" s="3" t="s">
        <v>31</v>
      </c>
      <c r="S147" s="3">
        <v>118</v>
      </c>
      <c r="T147" s="3">
        <v>380</v>
      </c>
      <c r="U147" s="3">
        <v>-2.2200000000000002</v>
      </c>
      <c r="V147" s="3">
        <v>351</v>
      </c>
      <c r="W147" s="3">
        <v>595</v>
      </c>
      <c r="X147" s="32">
        <v>-0.7</v>
      </c>
      <c r="Y147" s="33">
        <v>1870</v>
      </c>
      <c r="Z147" s="3">
        <v>2306</v>
      </c>
      <c r="AA147" s="3">
        <v>-0.23</v>
      </c>
      <c r="AB147" s="3">
        <v>231052.68</v>
      </c>
      <c r="AC147" s="3">
        <v>282481.44</v>
      </c>
      <c r="AD147" s="3">
        <v>239434.8</v>
      </c>
      <c r="AE147" s="3">
        <v>295087.44</v>
      </c>
    </row>
    <row r="148" spans="1:31" x14ac:dyDescent="0.3">
      <c r="A148" s="3" t="s">
        <v>1265</v>
      </c>
      <c r="B148" s="4">
        <v>38008</v>
      </c>
      <c r="C148" s="4">
        <v>788</v>
      </c>
      <c r="D148" s="4" t="s">
        <v>25</v>
      </c>
      <c r="E148" s="5" t="s">
        <v>6313</v>
      </c>
      <c r="G148" s="4" t="s">
        <v>6619</v>
      </c>
      <c r="H148" s="3" t="s">
        <v>6315</v>
      </c>
      <c r="I148" s="3" t="s">
        <v>252</v>
      </c>
      <c r="J148" s="3" t="s">
        <v>252</v>
      </c>
      <c r="K148" s="3" t="s">
        <v>89</v>
      </c>
      <c r="L148" s="6" t="s">
        <v>89</v>
      </c>
      <c r="M148" s="3" t="s">
        <v>252</v>
      </c>
      <c r="N148" s="3" t="s">
        <v>154</v>
      </c>
      <c r="O148" s="3" t="s">
        <v>6620</v>
      </c>
      <c r="P148" s="3" t="s">
        <v>252</v>
      </c>
      <c r="Q148" s="3" t="s">
        <v>397</v>
      </c>
      <c r="R148" s="3" t="s">
        <v>31</v>
      </c>
      <c r="S148" s="3">
        <v>342</v>
      </c>
      <c r="T148" s="3">
        <v>460.84</v>
      </c>
      <c r="U148" s="3">
        <v>-0.35</v>
      </c>
      <c r="V148" s="3">
        <v>2608.75</v>
      </c>
      <c r="W148" s="3">
        <v>1904.65</v>
      </c>
      <c r="X148" s="32">
        <v>0.27</v>
      </c>
      <c r="Y148" s="33">
        <v>10753.94</v>
      </c>
      <c r="Z148" s="3">
        <v>9551.6299999999992</v>
      </c>
      <c r="AA148" s="3">
        <v>0.11</v>
      </c>
      <c r="AB148" s="3">
        <v>982449.81</v>
      </c>
      <c r="AC148" s="3">
        <v>870380.01</v>
      </c>
      <c r="AD148" s="3">
        <v>1086170.56</v>
      </c>
      <c r="AE148" s="3">
        <v>956407.36</v>
      </c>
    </row>
    <row r="149" spans="1:31" x14ac:dyDescent="0.3">
      <c r="A149" s="3" t="s">
        <v>5151</v>
      </c>
      <c r="B149" s="4">
        <v>38064</v>
      </c>
      <c r="C149" s="4">
        <v>1007</v>
      </c>
      <c r="D149" s="4" t="s">
        <v>25</v>
      </c>
      <c r="E149" s="5" t="s">
        <v>6313</v>
      </c>
      <c r="G149" s="4" t="s">
        <v>6621</v>
      </c>
      <c r="H149" s="3" t="s">
        <v>6315</v>
      </c>
      <c r="I149" s="3" t="s">
        <v>252</v>
      </c>
      <c r="J149" s="3" t="s">
        <v>252</v>
      </c>
      <c r="K149" s="3" t="s">
        <v>104</v>
      </c>
      <c r="L149" s="6" t="s">
        <v>104</v>
      </c>
      <c r="M149" s="3" t="s">
        <v>252</v>
      </c>
      <c r="N149" s="3" t="s">
        <v>154</v>
      </c>
      <c r="O149" s="3" t="s">
        <v>6622</v>
      </c>
      <c r="P149" s="3" t="s">
        <v>252</v>
      </c>
      <c r="Q149" s="3" t="s">
        <v>194</v>
      </c>
      <c r="R149" s="3" t="s">
        <v>6402</v>
      </c>
      <c r="S149" s="3">
        <v>2288</v>
      </c>
      <c r="T149" s="3">
        <v>2175</v>
      </c>
      <c r="U149" s="3">
        <v>0.05</v>
      </c>
      <c r="V149" s="3">
        <v>5279.5</v>
      </c>
      <c r="W149" s="3">
        <v>5042</v>
      </c>
      <c r="X149" s="32">
        <v>0.04</v>
      </c>
      <c r="Y149" s="33">
        <v>19818.46</v>
      </c>
      <c r="Z149" s="3">
        <v>19431.88</v>
      </c>
      <c r="AA149" s="3">
        <v>0.02</v>
      </c>
      <c r="AB149" s="3">
        <v>1194581.9099999999</v>
      </c>
      <c r="AC149" s="3">
        <v>1188929.6599999999</v>
      </c>
      <c r="AD149" s="3">
        <v>1441198.29</v>
      </c>
      <c r="AE149" s="3">
        <v>1420218.41</v>
      </c>
    </row>
    <row r="150" spans="1:31" x14ac:dyDescent="0.3">
      <c r="A150" s="3" t="s">
        <v>5620</v>
      </c>
      <c r="B150" s="4">
        <v>39176</v>
      </c>
      <c r="C150" s="4">
        <v>347</v>
      </c>
      <c r="D150" s="4" t="s">
        <v>25</v>
      </c>
      <c r="E150" s="5" t="s">
        <v>6313</v>
      </c>
      <c r="G150" s="4" t="s">
        <v>6623</v>
      </c>
      <c r="H150" s="3" t="s">
        <v>6315</v>
      </c>
      <c r="I150" s="3" t="s">
        <v>252</v>
      </c>
      <c r="J150" s="3" t="s">
        <v>252</v>
      </c>
      <c r="K150" s="3" t="s">
        <v>104</v>
      </c>
      <c r="L150" s="6" t="s">
        <v>89</v>
      </c>
      <c r="M150" s="3" t="s">
        <v>252</v>
      </c>
      <c r="N150" s="3" t="s">
        <v>154</v>
      </c>
      <c r="O150" s="3" t="s">
        <v>6624</v>
      </c>
      <c r="P150" s="3" t="s">
        <v>252</v>
      </c>
      <c r="Q150" s="3" t="s">
        <v>55</v>
      </c>
      <c r="R150" s="3" t="s">
        <v>31</v>
      </c>
      <c r="S150" s="3">
        <v>65</v>
      </c>
      <c r="T150" s="3">
        <v>53</v>
      </c>
      <c r="U150" s="3">
        <v>0.19</v>
      </c>
      <c r="V150" s="3">
        <v>129.16999999999999</v>
      </c>
      <c r="W150" s="3">
        <v>136.75</v>
      </c>
      <c r="X150" s="32">
        <v>-0.06</v>
      </c>
      <c r="Y150" s="33">
        <v>501.17</v>
      </c>
      <c r="Z150" s="3">
        <v>555</v>
      </c>
      <c r="AA150" s="3">
        <v>-0.11</v>
      </c>
      <c r="AB150" s="3">
        <v>44102.44</v>
      </c>
      <c r="AC150" s="3">
        <v>48684.6</v>
      </c>
      <c r="AD150" s="3">
        <v>46247.66</v>
      </c>
      <c r="AE150" s="3">
        <v>51123.96</v>
      </c>
    </row>
    <row r="151" spans="1:31" x14ac:dyDescent="0.3">
      <c r="A151" s="3" t="s">
        <v>5238</v>
      </c>
      <c r="B151" s="4">
        <v>39888</v>
      </c>
      <c r="C151" s="4">
        <v>593</v>
      </c>
      <c r="D151" s="4" t="s">
        <v>25</v>
      </c>
      <c r="E151" s="5" t="s">
        <v>6313</v>
      </c>
      <c r="G151" s="4" t="s">
        <v>6625</v>
      </c>
      <c r="H151" s="3" t="s">
        <v>6315</v>
      </c>
      <c r="I151" s="3" t="s">
        <v>252</v>
      </c>
      <c r="J151" s="3" t="s">
        <v>252</v>
      </c>
      <c r="K151" s="3" t="s">
        <v>104</v>
      </c>
      <c r="L151" s="6" t="s">
        <v>104</v>
      </c>
      <c r="M151" s="3" t="s">
        <v>252</v>
      </c>
      <c r="N151" s="3" t="s">
        <v>154</v>
      </c>
      <c r="O151" s="3" t="s">
        <v>6626</v>
      </c>
      <c r="P151" s="3" t="s">
        <v>252</v>
      </c>
      <c r="Q151" s="3" t="s">
        <v>194</v>
      </c>
      <c r="R151" s="3" t="s">
        <v>6402</v>
      </c>
      <c r="S151" s="3">
        <v>320</v>
      </c>
      <c r="T151" s="3">
        <v>322.01</v>
      </c>
      <c r="U151" s="3">
        <v>-0.01</v>
      </c>
      <c r="V151" s="3">
        <v>1040.9100000000001</v>
      </c>
      <c r="W151" s="3">
        <v>955.73</v>
      </c>
      <c r="X151" s="32">
        <v>0.08</v>
      </c>
      <c r="Y151" s="33">
        <v>3960.84</v>
      </c>
      <c r="Z151" s="3">
        <v>4242.55</v>
      </c>
      <c r="AA151" s="3">
        <v>-7.0000000000000007E-2</v>
      </c>
      <c r="AB151" s="3">
        <v>289647.18</v>
      </c>
      <c r="AC151" s="3">
        <v>290860.59999999998</v>
      </c>
      <c r="AD151" s="3">
        <v>289647.18</v>
      </c>
      <c r="AE151" s="3">
        <v>290860.59999999998</v>
      </c>
    </row>
    <row r="152" spans="1:31" x14ac:dyDescent="0.3">
      <c r="A152" s="3" t="s">
        <v>5509</v>
      </c>
      <c r="B152" s="4">
        <v>41060</v>
      </c>
      <c r="C152" s="4">
        <v>554</v>
      </c>
      <c r="D152" s="4" t="s">
        <v>25</v>
      </c>
      <c r="E152" s="5" t="s">
        <v>6313</v>
      </c>
      <c r="G152" s="4" t="s">
        <v>6627</v>
      </c>
      <c r="H152" s="3" t="s">
        <v>6315</v>
      </c>
      <c r="I152" s="3" t="s">
        <v>252</v>
      </c>
      <c r="J152" s="3" t="s">
        <v>252</v>
      </c>
      <c r="K152" s="3" t="s">
        <v>104</v>
      </c>
      <c r="L152" s="6" t="s">
        <v>104</v>
      </c>
      <c r="M152" s="3" t="s">
        <v>252</v>
      </c>
      <c r="N152" s="3" t="s">
        <v>184</v>
      </c>
      <c r="O152" s="3" t="s">
        <v>6628</v>
      </c>
      <c r="P152" s="3" t="s">
        <v>191</v>
      </c>
      <c r="Q152" s="3" t="s">
        <v>55</v>
      </c>
      <c r="R152" s="3" t="s">
        <v>31</v>
      </c>
      <c r="S152" s="3">
        <v>16</v>
      </c>
      <c r="T152" s="3">
        <v>19</v>
      </c>
      <c r="U152" s="3">
        <v>-0.19</v>
      </c>
      <c r="V152" s="3">
        <v>84.42</v>
      </c>
      <c r="W152" s="3">
        <v>92</v>
      </c>
      <c r="X152" s="32">
        <v>-0.09</v>
      </c>
      <c r="Y152" s="33">
        <v>420.08</v>
      </c>
      <c r="Z152" s="3">
        <v>463.5</v>
      </c>
      <c r="AA152" s="3">
        <v>-0.1</v>
      </c>
      <c r="AB152" s="3">
        <v>28411.1</v>
      </c>
      <c r="AC152" s="3">
        <v>31542.639999999999</v>
      </c>
      <c r="AD152" s="3">
        <v>31002.15</v>
      </c>
      <c r="AE152" s="3">
        <v>34139.980000000003</v>
      </c>
    </row>
    <row r="153" spans="1:31" x14ac:dyDescent="0.3">
      <c r="A153" s="3" t="s">
        <v>5785</v>
      </c>
      <c r="B153" s="4">
        <v>41299</v>
      </c>
      <c r="C153" s="4">
        <v>357</v>
      </c>
      <c r="D153" s="4" t="s">
        <v>25</v>
      </c>
      <c r="E153" s="5" t="s">
        <v>6313</v>
      </c>
      <c r="G153" s="4" t="s">
        <v>6629</v>
      </c>
      <c r="H153" s="3" t="s">
        <v>6315</v>
      </c>
      <c r="I153" s="3" t="s">
        <v>252</v>
      </c>
      <c r="J153" s="3" t="s">
        <v>252</v>
      </c>
      <c r="K153" s="3" t="s">
        <v>104</v>
      </c>
      <c r="L153" s="6" t="s">
        <v>104</v>
      </c>
      <c r="M153" s="3" t="s">
        <v>252</v>
      </c>
      <c r="N153" s="3" t="s">
        <v>184</v>
      </c>
      <c r="O153" s="3" t="s">
        <v>6630</v>
      </c>
      <c r="P153" s="3" t="s">
        <v>191</v>
      </c>
      <c r="Q153" s="3" t="s">
        <v>55</v>
      </c>
      <c r="R153" s="3" t="s">
        <v>31</v>
      </c>
      <c r="S153" s="3">
        <v>13</v>
      </c>
      <c r="T153" s="3">
        <v>21</v>
      </c>
      <c r="U153" s="3">
        <v>-0.6</v>
      </c>
      <c r="V153" s="3">
        <v>70</v>
      </c>
      <c r="W153" s="3">
        <v>78</v>
      </c>
      <c r="X153" s="32">
        <v>-0.11</v>
      </c>
      <c r="Y153" s="33">
        <v>304.25</v>
      </c>
      <c r="Z153" s="3">
        <v>312.42</v>
      </c>
      <c r="AA153" s="3">
        <v>-0.03</v>
      </c>
      <c r="AB153" s="3">
        <v>20624.900000000001</v>
      </c>
      <c r="AC153" s="3">
        <v>21109.200000000001</v>
      </c>
      <c r="AD153" s="3">
        <v>22453.65</v>
      </c>
      <c r="AE153" s="3">
        <v>23017.07</v>
      </c>
    </row>
    <row r="154" spans="1:31" x14ac:dyDescent="0.3">
      <c r="A154" s="3" t="s">
        <v>5572</v>
      </c>
      <c r="B154" s="4">
        <v>41306</v>
      </c>
      <c r="C154" s="4">
        <v>507</v>
      </c>
      <c r="D154" s="4" t="s">
        <v>25</v>
      </c>
      <c r="E154" s="5" t="s">
        <v>6313</v>
      </c>
      <c r="G154" s="4" t="s">
        <v>6631</v>
      </c>
      <c r="H154" s="3" t="s">
        <v>6315</v>
      </c>
      <c r="I154" s="3" t="s">
        <v>252</v>
      </c>
      <c r="J154" s="3" t="s">
        <v>252</v>
      </c>
      <c r="K154" s="3" t="s">
        <v>104</v>
      </c>
      <c r="L154" s="6" t="s">
        <v>104</v>
      </c>
      <c r="M154" s="3" t="s">
        <v>252</v>
      </c>
      <c r="N154" s="3" t="s">
        <v>184</v>
      </c>
      <c r="O154" s="3" t="s">
        <v>6632</v>
      </c>
      <c r="P154" s="3" t="s">
        <v>191</v>
      </c>
      <c r="Q154" s="3" t="s">
        <v>55</v>
      </c>
      <c r="R154" s="3" t="s">
        <v>31</v>
      </c>
      <c r="S154" s="3">
        <v>1</v>
      </c>
      <c r="T154" s="3">
        <v>22</v>
      </c>
      <c r="U154" s="3">
        <v>-28.33</v>
      </c>
      <c r="V154" s="3">
        <v>10.08</v>
      </c>
      <c r="W154" s="3">
        <v>105</v>
      </c>
      <c r="X154" s="32">
        <v>-9.41</v>
      </c>
      <c r="Y154" s="33">
        <v>331.08</v>
      </c>
      <c r="Z154" s="3">
        <v>369.75</v>
      </c>
      <c r="AA154" s="3">
        <v>-0.12</v>
      </c>
      <c r="AB154" s="3">
        <v>22491.24</v>
      </c>
      <c r="AC154" s="3">
        <v>25181.18</v>
      </c>
      <c r="AD154" s="3">
        <v>24433.95</v>
      </c>
      <c r="AE154" s="3">
        <v>27211.39</v>
      </c>
    </row>
    <row r="155" spans="1:31" x14ac:dyDescent="0.3">
      <c r="A155" s="3" t="s">
        <v>5611</v>
      </c>
      <c r="B155" s="4">
        <v>41310</v>
      </c>
      <c r="C155" s="4">
        <v>459</v>
      </c>
      <c r="D155" s="4" t="s">
        <v>25</v>
      </c>
      <c r="E155" s="5" t="s">
        <v>6313</v>
      </c>
      <c r="G155" s="4" t="s">
        <v>6633</v>
      </c>
      <c r="H155" s="3" t="s">
        <v>6315</v>
      </c>
      <c r="I155" s="3" t="s">
        <v>252</v>
      </c>
      <c r="J155" s="3" t="s">
        <v>252</v>
      </c>
      <c r="K155" s="3" t="s">
        <v>104</v>
      </c>
      <c r="L155" s="6" t="s">
        <v>104</v>
      </c>
      <c r="M155" s="3" t="s">
        <v>252</v>
      </c>
      <c r="N155" s="3" t="s">
        <v>184</v>
      </c>
      <c r="O155" s="3" t="s">
        <v>6634</v>
      </c>
      <c r="P155" s="3" t="s">
        <v>191</v>
      </c>
      <c r="Q155" s="3" t="s">
        <v>55</v>
      </c>
      <c r="R155" s="3" t="s">
        <v>31</v>
      </c>
      <c r="S155" s="3">
        <v>0</v>
      </c>
      <c r="T155" s="3">
        <v>31</v>
      </c>
      <c r="U155" s="3">
        <v>-372.49</v>
      </c>
      <c r="V155" s="3">
        <v>54.83</v>
      </c>
      <c r="W155" s="3">
        <v>108</v>
      </c>
      <c r="X155" s="32">
        <v>-0.97</v>
      </c>
      <c r="Y155" s="33">
        <v>373.92</v>
      </c>
      <c r="Z155" s="3">
        <v>455.42</v>
      </c>
      <c r="AA155" s="3">
        <v>-0.22</v>
      </c>
      <c r="AB155" s="3">
        <v>25170.32</v>
      </c>
      <c r="AC155" s="3">
        <v>30938.17</v>
      </c>
      <c r="AD155" s="3">
        <v>27595.05</v>
      </c>
      <c r="AE155" s="3">
        <v>33559.67</v>
      </c>
    </row>
    <row r="156" spans="1:31" x14ac:dyDescent="0.3">
      <c r="A156" s="3" t="s">
        <v>5776</v>
      </c>
      <c r="B156" s="4">
        <v>41326</v>
      </c>
      <c r="C156" s="4">
        <v>347</v>
      </c>
      <c r="D156" s="4" t="s">
        <v>25</v>
      </c>
      <c r="E156" s="5" t="s">
        <v>6313</v>
      </c>
      <c r="G156" s="4" t="s">
        <v>6635</v>
      </c>
      <c r="H156" s="3" t="s">
        <v>6315</v>
      </c>
      <c r="I156" s="3" t="s">
        <v>252</v>
      </c>
      <c r="J156" s="3" t="s">
        <v>252</v>
      </c>
      <c r="K156" s="3" t="s">
        <v>104</v>
      </c>
      <c r="L156" s="6" t="s">
        <v>104</v>
      </c>
      <c r="M156" s="3" t="s">
        <v>252</v>
      </c>
      <c r="N156" s="3" t="s">
        <v>184</v>
      </c>
      <c r="O156" s="3" t="s">
        <v>6636</v>
      </c>
      <c r="P156" s="3" t="s">
        <v>191</v>
      </c>
      <c r="Q156" s="3" t="s">
        <v>55</v>
      </c>
      <c r="R156" s="3" t="s">
        <v>31</v>
      </c>
      <c r="S156" s="3">
        <v>28</v>
      </c>
      <c r="T156" s="3">
        <v>16.579999999999998</v>
      </c>
      <c r="U156" s="3">
        <v>0.41</v>
      </c>
      <c r="V156" s="3">
        <v>82.08</v>
      </c>
      <c r="W156" s="3">
        <v>73.58</v>
      </c>
      <c r="X156" s="32">
        <v>0.1</v>
      </c>
      <c r="Y156" s="33">
        <v>312.67</v>
      </c>
      <c r="Z156" s="3">
        <v>279.17</v>
      </c>
      <c r="AA156" s="3">
        <v>0.11</v>
      </c>
      <c r="AB156" s="3">
        <v>21493.99</v>
      </c>
      <c r="AC156" s="3">
        <v>19030.2</v>
      </c>
      <c r="AD156" s="3">
        <v>23074.799999999999</v>
      </c>
      <c r="AE156" s="3">
        <v>20552.02</v>
      </c>
    </row>
    <row r="157" spans="1:31" x14ac:dyDescent="0.3">
      <c r="A157" s="3" t="s">
        <v>5713</v>
      </c>
      <c r="B157" s="4">
        <v>41340</v>
      </c>
      <c r="C157" s="4">
        <v>490</v>
      </c>
      <c r="D157" s="4" t="s">
        <v>25</v>
      </c>
      <c r="E157" s="5" t="s">
        <v>6313</v>
      </c>
      <c r="G157" s="4" t="s">
        <v>6637</v>
      </c>
      <c r="H157" s="3" t="s">
        <v>6315</v>
      </c>
      <c r="I157" s="3" t="s">
        <v>252</v>
      </c>
      <c r="J157" s="3" t="s">
        <v>252</v>
      </c>
      <c r="K157" s="3" t="s">
        <v>104</v>
      </c>
      <c r="L157" s="6" t="s">
        <v>104</v>
      </c>
      <c r="M157" s="3" t="s">
        <v>252</v>
      </c>
      <c r="N157" s="3" t="s">
        <v>184</v>
      </c>
      <c r="O157" s="3" t="s">
        <v>6638</v>
      </c>
      <c r="P157" s="3" t="s">
        <v>191</v>
      </c>
      <c r="Q157" s="3" t="s">
        <v>55</v>
      </c>
      <c r="R157" s="3" t="s">
        <v>31</v>
      </c>
      <c r="S157" s="3">
        <v>25</v>
      </c>
      <c r="T157" s="3">
        <v>41.25</v>
      </c>
      <c r="U157" s="3">
        <v>-0.65</v>
      </c>
      <c r="V157" s="3">
        <v>134.25</v>
      </c>
      <c r="W157" s="3">
        <v>123.33</v>
      </c>
      <c r="X157" s="32">
        <v>0.08</v>
      </c>
      <c r="Y157" s="33">
        <v>541.58000000000004</v>
      </c>
      <c r="Z157" s="3">
        <v>551.08000000000004</v>
      </c>
      <c r="AA157" s="3">
        <v>-0.02</v>
      </c>
      <c r="AB157" s="3">
        <v>36731</v>
      </c>
      <c r="AC157" s="3">
        <v>37485.279999999999</v>
      </c>
      <c r="AD157" s="3">
        <v>39968.85</v>
      </c>
      <c r="AE157" s="3">
        <v>40603.79</v>
      </c>
    </row>
    <row r="158" spans="1:31" x14ac:dyDescent="0.3">
      <c r="A158" s="3" t="s">
        <v>5623</v>
      </c>
      <c r="B158" s="4">
        <v>41827</v>
      </c>
      <c r="C158" s="4">
        <v>94</v>
      </c>
      <c r="D158" s="4" t="s">
        <v>25</v>
      </c>
      <c r="E158" s="5" t="s">
        <v>6313</v>
      </c>
      <c r="G158" s="4" t="s">
        <v>6639</v>
      </c>
      <c r="H158" s="3" t="s">
        <v>6315</v>
      </c>
      <c r="I158" s="3" t="s">
        <v>252</v>
      </c>
      <c r="J158" s="3" t="s">
        <v>252</v>
      </c>
      <c r="K158" s="3" t="s">
        <v>104</v>
      </c>
      <c r="L158" s="6" t="s">
        <v>89</v>
      </c>
      <c r="M158" s="3" t="s">
        <v>2733</v>
      </c>
      <c r="N158" s="3" t="s">
        <v>2733</v>
      </c>
      <c r="O158" s="3" t="s">
        <v>6640</v>
      </c>
      <c r="P158" s="3" t="s">
        <v>191</v>
      </c>
      <c r="Q158" s="3" t="s">
        <v>194</v>
      </c>
      <c r="R158" s="3" t="s">
        <v>6402</v>
      </c>
      <c r="S158" s="3">
        <v>41</v>
      </c>
      <c r="T158" s="3">
        <v>61.33</v>
      </c>
      <c r="U158" s="3">
        <v>-0.48</v>
      </c>
      <c r="V158" s="3">
        <v>144.43</v>
      </c>
      <c r="W158" s="3">
        <v>168.88</v>
      </c>
      <c r="X158" s="32">
        <v>-0.17</v>
      </c>
      <c r="Y158" s="33">
        <v>483.42</v>
      </c>
      <c r="Z158" s="3">
        <v>604.29999999999995</v>
      </c>
      <c r="AA158" s="3">
        <v>-0.25</v>
      </c>
      <c r="AB158" s="3">
        <v>56258.43</v>
      </c>
      <c r="AC158" s="3">
        <v>70326.27</v>
      </c>
      <c r="AD158" s="3">
        <v>56258.43</v>
      </c>
      <c r="AE158" s="3">
        <v>70326.27</v>
      </c>
    </row>
    <row r="159" spans="1:31" x14ac:dyDescent="0.3">
      <c r="A159" s="3" t="s">
        <v>5998</v>
      </c>
      <c r="B159" s="4">
        <v>41834</v>
      </c>
      <c r="C159" s="4">
        <v>404</v>
      </c>
      <c r="D159" s="4" t="s">
        <v>25</v>
      </c>
      <c r="E159" s="5" t="s">
        <v>6313</v>
      </c>
      <c r="G159" s="4" t="s">
        <v>6641</v>
      </c>
      <c r="H159" s="3" t="s">
        <v>6315</v>
      </c>
      <c r="I159" s="3" t="s">
        <v>252</v>
      </c>
      <c r="J159" s="3" t="s">
        <v>252</v>
      </c>
      <c r="K159" s="3" t="s">
        <v>104</v>
      </c>
      <c r="L159" s="6" t="s">
        <v>132</v>
      </c>
      <c r="M159" s="3" t="s">
        <v>2733</v>
      </c>
      <c r="N159" s="3" t="s">
        <v>2733</v>
      </c>
      <c r="O159" s="3" t="s">
        <v>6642</v>
      </c>
      <c r="P159" s="3" t="s">
        <v>191</v>
      </c>
      <c r="Q159" s="3" t="s">
        <v>64</v>
      </c>
      <c r="R159" s="3" t="s">
        <v>60</v>
      </c>
      <c r="S159" s="3">
        <v>21</v>
      </c>
      <c r="T159" s="3">
        <v>21</v>
      </c>
      <c r="U159" s="3">
        <v>0</v>
      </c>
      <c r="V159" s="3">
        <v>51</v>
      </c>
      <c r="W159" s="3">
        <v>48</v>
      </c>
      <c r="X159" s="32">
        <v>0.06</v>
      </c>
      <c r="Y159" s="33">
        <v>213.08</v>
      </c>
      <c r="Z159" s="3">
        <v>226</v>
      </c>
      <c r="AA159" s="3">
        <v>-0.06</v>
      </c>
      <c r="AB159" s="3">
        <v>35388.879999999997</v>
      </c>
      <c r="AC159" s="3">
        <v>37394.879999999997</v>
      </c>
      <c r="AD159" s="3">
        <v>35388.879999999997</v>
      </c>
      <c r="AE159" s="3">
        <v>37394.879999999997</v>
      </c>
    </row>
    <row r="160" spans="1:31" x14ac:dyDescent="0.3">
      <c r="A160" s="3" t="s">
        <v>5247</v>
      </c>
      <c r="B160" s="4">
        <v>41836</v>
      </c>
      <c r="C160" s="4">
        <v>838</v>
      </c>
      <c r="D160" s="4" t="s">
        <v>25</v>
      </c>
      <c r="E160" s="5" t="s">
        <v>6313</v>
      </c>
      <c r="G160" s="4" t="s">
        <v>6643</v>
      </c>
      <c r="H160" s="3" t="s">
        <v>6315</v>
      </c>
      <c r="I160" s="3" t="s">
        <v>252</v>
      </c>
      <c r="J160" s="3" t="s">
        <v>252</v>
      </c>
      <c r="K160" s="3" t="s">
        <v>104</v>
      </c>
      <c r="L160" s="6" t="s">
        <v>132</v>
      </c>
      <c r="M160" s="3" t="s">
        <v>2733</v>
      </c>
      <c r="N160" s="3" t="s">
        <v>2733</v>
      </c>
      <c r="O160" s="3" t="s">
        <v>6644</v>
      </c>
      <c r="P160" s="3" t="s">
        <v>191</v>
      </c>
      <c r="Q160" s="3" t="s">
        <v>64</v>
      </c>
      <c r="R160" s="3" t="s">
        <v>60</v>
      </c>
      <c r="S160" s="3">
        <v>153</v>
      </c>
      <c r="T160" s="3">
        <v>131</v>
      </c>
      <c r="U160" s="3">
        <v>0.14000000000000001</v>
      </c>
      <c r="V160" s="3">
        <v>315.08</v>
      </c>
      <c r="W160" s="3">
        <v>307.42</v>
      </c>
      <c r="X160" s="32">
        <v>0.02</v>
      </c>
      <c r="Y160" s="33">
        <v>1200.58</v>
      </c>
      <c r="Z160" s="3">
        <v>1239.08</v>
      </c>
      <c r="AA160" s="3">
        <v>-0.03</v>
      </c>
      <c r="AB160" s="3">
        <v>188977.86</v>
      </c>
      <c r="AC160" s="3">
        <v>193587.63</v>
      </c>
      <c r="AD160" s="3">
        <v>199392.88</v>
      </c>
      <c r="AE160" s="3">
        <v>202099.71</v>
      </c>
    </row>
    <row r="161" spans="1:31" x14ac:dyDescent="0.3">
      <c r="A161" s="3" t="s">
        <v>5322</v>
      </c>
      <c r="B161" s="4">
        <v>41838</v>
      </c>
      <c r="C161" s="4">
        <v>518</v>
      </c>
      <c r="D161" s="4" t="s">
        <v>25</v>
      </c>
      <c r="E161" s="5" t="s">
        <v>6313</v>
      </c>
      <c r="G161" s="4" t="s">
        <v>6645</v>
      </c>
      <c r="H161" s="3" t="s">
        <v>6315</v>
      </c>
      <c r="I161" s="3" t="s">
        <v>252</v>
      </c>
      <c r="J161" s="3" t="s">
        <v>252</v>
      </c>
      <c r="K161" s="3" t="s">
        <v>104</v>
      </c>
      <c r="L161" s="6" t="s">
        <v>132</v>
      </c>
      <c r="M161" s="3" t="s">
        <v>2733</v>
      </c>
      <c r="N161" s="3" t="s">
        <v>2733</v>
      </c>
      <c r="O161" s="3" t="s">
        <v>6646</v>
      </c>
      <c r="P161" s="3" t="s">
        <v>191</v>
      </c>
      <c r="Q161" s="3" t="s">
        <v>64</v>
      </c>
      <c r="R161" s="3" t="s">
        <v>60</v>
      </c>
      <c r="S161" s="3">
        <v>112</v>
      </c>
      <c r="T161" s="3">
        <v>88.67</v>
      </c>
      <c r="U161" s="3">
        <v>0.21</v>
      </c>
      <c r="V161" s="3">
        <v>375.7</v>
      </c>
      <c r="W161" s="3">
        <v>418.46</v>
      </c>
      <c r="X161" s="32">
        <v>-0.11</v>
      </c>
      <c r="Y161" s="33">
        <v>1427.14</v>
      </c>
      <c r="Z161" s="3">
        <v>1650.75</v>
      </c>
      <c r="AA161" s="3">
        <v>-0.16</v>
      </c>
      <c r="AB161" s="3">
        <v>202101.43</v>
      </c>
      <c r="AC161" s="3">
        <v>228889.63</v>
      </c>
      <c r="AD161" s="3">
        <v>208794.55</v>
      </c>
      <c r="AE161" s="3">
        <v>237241.63</v>
      </c>
    </row>
    <row r="162" spans="1:31" x14ac:dyDescent="0.3">
      <c r="A162" s="3" t="s">
        <v>4474</v>
      </c>
      <c r="B162" s="4">
        <v>64510</v>
      </c>
      <c r="C162" s="4">
        <v>487</v>
      </c>
      <c r="D162" s="4" t="s">
        <v>25</v>
      </c>
      <c r="E162" s="5" t="s">
        <v>6313</v>
      </c>
      <c r="G162" s="4" t="s">
        <v>6647</v>
      </c>
      <c r="H162" s="3" t="s">
        <v>6315</v>
      </c>
      <c r="I162" s="3" t="s">
        <v>252</v>
      </c>
      <c r="J162" s="3" t="s">
        <v>252</v>
      </c>
      <c r="K162" s="3" t="s">
        <v>146</v>
      </c>
      <c r="L162" s="6" t="s">
        <v>6320</v>
      </c>
      <c r="M162" s="3" t="s">
        <v>252</v>
      </c>
      <c r="N162" s="3" t="s">
        <v>184</v>
      </c>
      <c r="O162" s="3" t="s">
        <v>6648</v>
      </c>
      <c r="P162" s="3" t="s">
        <v>191</v>
      </c>
      <c r="Q162" s="3" t="s">
        <v>397</v>
      </c>
      <c r="R162" s="3" t="s">
        <v>31</v>
      </c>
      <c r="S162" s="3">
        <v>19</v>
      </c>
      <c r="T162" s="3">
        <v>22.39</v>
      </c>
      <c r="U162" s="3">
        <v>-0.17</v>
      </c>
      <c r="V162" s="3">
        <v>54.91</v>
      </c>
      <c r="W162" s="3">
        <v>71.44</v>
      </c>
      <c r="X162" s="32">
        <v>-0.3</v>
      </c>
      <c r="Y162" s="33">
        <v>226.04</v>
      </c>
      <c r="Z162" s="3">
        <v>311.36</v>
      </c>
      <c r="AA162" s="3">
        <v>-0.38</v>
      </c>
      <c r="AB162" s="3">
        <v>74590.080000000002</v>
      </c>
      <c r="AC162" s="3">
        <v>102646.56</v>
      </c>
      <c r="AD162" s="3">
        <v>74590.080000000002</v>
      </c>
      <c r="AE162" s="3">
        <v>102646.56</v>
      </c>
    </row>
    <row r="163" spans="1:31" x14ac:dyDescent="0.3">
      <c r="A163" s="3" t="s">
        <v>3574</v>
      </c>
      <c r="B163" s="4">
        <v>77599</v>
      </c>
      <c r="C163" s="4">
        <v>405</v>
      </c>
      <c r="D163" s="4" t="s">
        <v>25</v>
      </c>
      <c r="E163" s="5" t="s">
        <v>6313</v>
      </c>
      <c r="G163" s="4" t="s">
        <v>6649</v>
      </c>
      <c r="H163" s="3" t="s">
        <v>6315</v>
      </c>
      <c r="I163" s="3" t="s">
        <v>252</v>
      </c>
      <c r="J163" s="3" t="s">
        <v>252</v>
      </c>
      <c r="K163" s="3" t="s">
        <v>132</v>
      </c>
      <c r="L163" s="6" t="s">
        <v>6320</v>
      </c>
      <c r="M163" s="3" t="s">
        <v>191</v>
      </c>
      <c r="N163" s="3" t="s">
        <v>211</v>
      </c>
      <c r="O163" s="3" t="s">
        <v>6650</v>
      </c>
      <c r="P163" s="3" t="s">
        <v>191</v>
      </c>
      <c r="Q163" s="3" t="s">
        <v>44</v>
      </c>
      <c r="R163" s="3" t="s">
        <v>39</v>
      </c>
      <c r="S163" s="3">
        <v>31</v>
      </c>
      <c r="T163" s="3">
        <v>48</v>
      </c>
      <c r="U163" s="3">
        <v>-0.56999999999999995</v>
      </c>
      <c r="V163" s="3">
        <v>97.25</v>
      </c>
      <c r="W163" s="3">
        <v>136.5</v>
      </c>
      <c r="X163" s="32">
        <v>-0.4</v>
      </c>
      <c r="Y163" s="33">
        <v>446.25</v>
      </c>
      <c r="Z163" s="3">
        <v>397</v>
      </c>
      <c r="AA163" s="3">
        <v>0.11</v>
      </c>
      <c r="AB163" s="3">
        <v>99445.26</v>
      </c>
      <c r="AC163" s="3">
        <v>84036.96</v>
      </c>
      <c r="AD163" s="3">
        <v>99445.26</v>
      </c>
      <c r="AE163" s="3">
        <v>84036.96</v>
      </c>
    </row>
    <row r="164" spans="1:31" x14ac:dyDescent="0.3">
      <c r="A164" s="3" t="s">
        <v>1947</v>
      </c>
      <c r="B164" s="4">
        <v>77632</v>
      </c>
      <c r="C164" s="4">
        <v>423</v>
      </c>
      <c r="D164" s="4" t="s">
        <v>25</v>
      </c>
      <c r="E164" s="5" t="s">
        <v>6313</v>
      </c>
      <c r="G164" s="4" t="s">
        <v>6651</v>
      </c>
      <c r="H164" s="3" t="s">
        <v>6315</v>
      </c>
      <c r="I164" s="3" t="s">
        <v>252</v>
      </c>
      <c r="J164" s="3" t="s">
        <v>252</v>
      </c>
      <c r="K164" s="3" t="s">
        <v>89</v>
      </c>
      <c r="L164" s="6" t="s">
        <v>89</v>
      </c>
      <c r="M164" s="3" t="s">
        <v>252</v>
      </c>
      <c r="N164" s="3" t="s">
        <v>184</v>
      </c>
      <c r="O164" s="3" t="s">
        <v>6652</v>
      </c>
      <c r="P164" s="3" t="s">
        <v>191</v>
      </c>
      <c r="Q164" s="3" t="s">
        <v>397</v>
      </c>
      <c r="R164" s="3" t="s">
        <v>31</v>
      </c>
      <c r="S164" s="3">
        <v>49</v>
      </c>
      <c r="T164" s="3">
        <v>118</v>
      </c>
      <c r="U164" s="3">
        <v>-1.41</v>
      </c>
      <c r="V164" s="3">
        <v>90.83</v>
      </c>
      <c r="W164" s="3">
        <v>175</v>
      </c>
      <c r="X164" s="32">
        <v>-0.93</v>
      </c>
      <c r="Y164" s="33">
        <v>517</v>
      </c>
      <c r="Z164" s="3">
        <v>500.83</v>
      </c>
      <c r="AA164" s="3">
        <v>0.03</v>
      </c>
      <c r="AB164" s="3">
        <v>63707.519999999997</v>
      </c>
      <c r="AC164" s="3">
        <v>61969.37</v>
      </c>
      <c r="AD164" s="3">
        <v>66196.679999999993</v>
      </c>
      <c r="AE164" s="3">
        <v>64109.9</v>
      </c>
    </row>
    <row r="165" spans="1:31" x14ac:dyDescent="0.3">
      <c r="A165" s="3" t="s">
        <v>2377</v>
      </c>
      <c r="B165" s="4">
        <v>77709</v>
      </c>
      <c r="C165" s="4">
        <v>344</v>
      </c>
      <c r="D165" s="4" t="s">
        <v>25</v>
      </c>
      <c r="E165" s="5" t="s">
        <v>6313</v>
      </c>
      <c r="G165" s="4" t="s">
        <v>6653</v>
      </c>
      <c r="H165" s="3" t="s">
        <v>6315</v>
      </c>
      <c r="I165" s="3" t="s">
        <v>252</v>
      </c>
      <c r="J165" s="3" t="s">
        <v>252</v>
      </c>
      <c r="K165" s="3" t="s">
        <v>89</v>
      </c>
      <c r="L165" s="6" t="s">
        <v>89</v>
      </c>
      <c r="M165" s="3" t="s">
        <v>252</v>
      </c>
      <c r="N165" s="3" t="s">
        <v>184</v>
      </c>
      <c r="O165" s="3" t="s">
        <v>6654</v>
      </c>
      <c r="P165" s="3" t="s">
        <v>191</v>
      </c>
      <c r="Q165" s="3" t="s">
        <v>397</v>
      </c>
      <c r="R165" s="3" t="s">
        <v>31</v>
      </c>
      <c r="S165" s="3">
        <v>28</v>
      </c>
      <c r="T165" s="3">
        <v>39</v>
      </c>
      <c r="U165" s="3">
        <v>-0.39</v>
      </c>
      <c r="V165" s="3">
        <v>63</v>
      </c>
      <c r="W165" s="3">
        <v>70.83</v>
      </c>
      <c r="X165" s="32">
        <v>-0.12</v>
      </c>
      <c r="Y165" s="33">
        <v>257.42</v>
      </c>
      <c r="Z165" s="3">
        <v>250.33</v>
      </c>
      <c r="AA165" s="3">
        <v>0.03</v>
      </c>
      <c r="AB165" s="3">
        <v>31797.79</v>
      </c>
      <c r="AC165" s="3">
        <v>30828.15</v>
      </c>
      <c r="AD165" s="3">
        <v>32959.629999999997</v>
      </c>
      <c r="AE165" s="3">
        <v>32045.48</v>
      </c>
    </row>
    <row r="166" spans="1:31" x14ac:dyDescent="0.3">
      <c r="A166" s="3" t="s">
        <v>2138</v>
      </c>
      <c r="B166" s="4">
        <v>77740</v>
      </c>
      <c r="C166" s="4">
        <v>318</v>
      </c>
      <c r="D166" s="4" t="s">
        <v>25</v>
      </c>
      <c r="E166" s="5" t="s">
        <v>6313</v>
      </c>
      <c r="G166" s="4" t="s">
        <v>6655</v>
      </c>
      <c r="H166" s="3" t="s">
        <v>6315</v>
      </c>
      <c r="I166" s="3" t="s">
        <v>252</v>
      </c>
      <c r="J166" s="3" t="s">
        <v>252</v>
      </c>
      <c r="K166" s="3" t="s">
        <v>89</v>
      </c>
      <c r="L166" s="6" t="s">
        <v>89</v>
      </c>
      <c r="M166" s="3" t="s">
        <v>252</v>
      </c>
      <c r="N166" s="3" t="s">
        <v>184</v>
      </c>
      <c r="O166" s="3" t="s">
        <v>6656</v>
      </c>
      <c r="P166" s="3" t="s">
        <v>191</v>
      </c>
      <c r="Q166" s="3" t="s">
        <v>397</v>
      </c>
      <c r="R166" s="3" t="s">
        <v>31</v>
      </c>
      <c r="S166" s="3">
        <v>32</v>
      </c>
      <c r="T166" s="3">
        <v>26</v>
      </c>
      <c r="U166" s="3">
        <v>0.19</v>
      </c>
      <c r="V166" s="3">
        <v>77</v>
      </c>
      <c r="W166" s="3">
        <v>73.08</v>
      </c>
      <c r="X166" s="32">
        <v>0.05</v>
      </c>
      <c r="Y166" s="33">
        <v>302.25</v>
      </c>
      <c r="Z166" s="3">
        <v>289.08</v>
      </c>
      <c r="AA166" s="3">
        <v>0.04</v>
      </c>
      <c r="AB166" s="3">
        <v>37380.44</v>
      </c>
      <c r="AC166" s="3">
        <v>35923.519999999997</v>
      </c>
      <c r="AD166" s="3">
        <v>38700.089999999997</v>
      </c>
      <c r="AE166" s="3">
        <v>36991.43</v>
      </c>
    </row>
    <row r="167" spans="1:31" x14ac:dyDescent="0.3">
      <c r="A167" s="3" t="s">
        <v>1913</v>
      </c>
      <c r="B167" s="4">
        <v>77852</v>
      </c>
      <c r="C167" s="4">
        <v>418</v>
      </c>
      <c r="D167" s="4" t="s">
        <v>25</v>
      </c>
      <c r="E167" s="5" t="s">
        <v>6313</v>
      </c>
      <c r="G167" s="4" t="s">
        <v>6657</v>
      </c>
      <c r="H167" s="3" t="s">
        <v>6315</v>
      </c>
      <c r="I167" s="3" t="s">
        <v>252</v>
      </c>
      <c r="J167" s="3" t="s">
        <v>252</v>
      </c>
      <c r="K167" s="3" t="s">
        <v>89</v>
      </c>
      <c r="L167" s="6" t="s">
        <v>89</v>
      </c>
      <c r="M167" s="3" t="s">
        <v>252</v>
      </c>
      <c r="N167" s="3" t="s">
        <v>184</v>
      </c>
      <c r="O167" s="3" t="s">
        <v>6658</v>
      </c>
      <c r="P167" s="3" t="s">
        <v>191</v>
      </c>
      <c r="Q167" s="3" t="s">
        <v>397</v>
      </c>
      <c r="R167" s="3" t="s">
        <v>31</v>
      </c>
      <c r="S167" s="3">
        <v>33</v>
      </c>
      <c r="T167" s="3">
        <v>58</v>
      </c>
      <c r="U167" s="3">
        <v>-0.76</v>
      </c>
      <c r="V167" s="3">
        <v>68</v>
      </c>
      <c r="W167" s="3">
        <v>91</v>
      </c>
      <c r="X167" s="32">
        <v>-0.34</v>
      </c>
      <c r="Y167" s="33">
        <v>277.67</v>
      </c>
      <c r="Z167" s="3">
        <v>333.67</v>
      </c>
      <c r="AA167" s="3">
        <v>-0.2</v>
      </c>
      <c r="AB167" s="3">
        <v>33983.800000000003</v>
      </c>
      <c r="AC167" s="3">
        <v>40902.879999999997</v>
      </c>
      <c r="AD167" s="3">
        <v>35552.44</v>
      </c>
      <c r="AE167" s="3">
        <v>42696.480000000003</v>
      </c>
    </row>
    <row r="168" spans="1:31" x14ac:dyDescent="0.3">
      <c r="A168" s="3" t="s">
        <v>3967</v>
      </c>
      <c r="B168" s="4">
        <v>66122</v>
      </c>
      <c r="C168" s="4">
        <v>105</v>
      </c>
      <c r="D168" s="4" t="s">
        <v>25</v>
      </c>
      <c r="E168" s="5" t="s">
        <v>6313</v>
      </c>
      <c r="G168" s="4" t="s">
        <v>6659</v>
      </c>
      <c r="H168" s="3" t="s">
        <v>6315</v>
      </c>
      <c r="I168" s="3" t="s">
        <v>54</v>
      </c>
      <c r="J168" s="3" t="s">
        <v>191</v>
      </c>
      <c r="K168" s="3" t="s">
        <v>146</v>
      </c>
      <c r="L168" s="6" t="s">
        <v>6320</v>
      </c>
      <c r="M168" s="3" t="s">
        <v>191</v>
      </c>
      <c r="N168" s="3" t="s">
        <v>211</v>
      </c>
      <c r="O168" s="3" t="s">
        <v>6660</v>
      </c>
      <c r="P168" s="3" t="s">
        <v>191</v>
      </c>
      <c r="Q168" s="3" t="s">
        <v>6559</v>
      </c>
      <c r="R168" s="3" t="s">
        <v>6560</v>
      </c>
      <c r="S168" s="3">
        <v>8</v>
      </c>
      <c r="T168" s="3">
        <v>6.5</v>
      </c>
      <c r="U168" s="3">
        <v>0.19</v>
      </c>
      <c r="V168" s="3">
        <v>35.33</v>
      </c>
      <c r="W168" s="3">
        <v>18</v>
      </c>
      <c r="X168" s="32">
        <v>0.49</v>
      </c>
      <c r="Y168" s="33">
        <v>110.42</v>
      </c>
      <c r="Z168" s="3">
        <v>92.67</v>
      </c>
      <c r="AA168" s="3">
        <v>0.16</v>
      </c>
      <c r="AB168" s="3">
        <v>36470.89</v>
      </c>
      <c r="AC168" s="3">
        <v>29564.48</v>
      </c>
      <c r="AD168" s="3">
        <v>37166.25</v>
      </c>
      <c r="AE168" s="3">
        <v>29564.48</v>
      </c>
    </row>
    <row r="169" spans="1:31" x14ac:dyDescent="0.3">
      <c r="A169" s="3" t="s">
        <v>2984</v>
      </c>
      <c r="B169" s="4">
        <v>26828</v>
      </c>
      <c r="C169" s="4">
        <v>1019</v>
      </c>
      <c r="D169" s="4" t="s">
        <v>25</v>
      </c>
      <c r="E169" s="5" t="s">
        <v>6313</v>
      </c>
      <c r="G169" s="4" t="s">
        <v>6661</v>
      </c>
      <c r="H169" s="3" t="s">
        <v>6315</v>
      </c>
      <c r="I169" s="3" t="s">
        <v>812</v>
      </c>
      <c r="J169" s="3" t="s">
        <v>175</v>
      </c>
      <c r="K169" s="3" t="s">
        <v>132</v>
      </c>
      <c r="L169" s="6" t="s">
        <v>132</v>
      </c>
      <c r="M169" s="3" t="s">
        <v>175</v>
      </c>
      <c r="N169" s="3" t="s">
        <v>176</v>
      </c>
      <c r="O169" s="3" t="s">
        <v>6662</v>
      </c>
      <c r="P169" s="3" t="s">
        <v>6357</v>
      </c>
      <c r="Q169" s="3" t="s">
        <v>49</v>
      </c>
      <c r="R169" s="3" t="s">
        <v>6402</v>
      </c>
      <c r="S169" s="3">
        <v>849</v>
      </c>
      <c r="T169" s="3">
        <v>894.86</v>
      </c>
      <c r="U169" s="3">
        <v>-0.05</v>
      </c>
      <c r="V169" s="3">
        <v>2308.36</v>
      </c>
      <c r="W169" s="3">
        <v>2305.42</v>
      </c>
      <c r="X169" s="32">
        <v>0</v>
      </c>
      <c r="Y169" s="33">
        <v>13883.46</v>
      </c>
      <c r="Z169" s="3">
        <v>14620.79</v>
      </c>
      <c r="AA169" s="3">
        <v>-0.05</v>
      </c>
      <c r="AB169" s="3">
        <v>2691169.46</v>
      </c>
      <c r="AC169" s="3">
        <v>2822121.3</v>
      </c>
      <c r="AD169" s="3">
        <v>2768100.46</v>
      </c>
      <c r="AE169" s="3">
        <v>2914579.38</v>
      </c>
    </row>
    <row r="170" spans="1:31" x14ac:dyDescent="0.3">
      <c r="A170" s="3" t="s">
        <v>3728</v>
      </c>
      <c r="B170" s="4">
        <v>73052</v>
      </c>
      <c r="C170" s="4">
        <v>523</v>
      </c>
      <c r="D170" s="4" t="s">
        <v>25</v>
      </c>
      <c r="E170" s="5" t="s">
        <v>6313</v>
      </c>
      <c r="G170" s="4" t="s">
        <v>6663</v>
      </c>
      <c r="H170" s="3" t="s">
        <v>6315</v>
      </c>
      <c r="I170" s="3" t="s">
        <v>299</v>
      </c>
      <c r="J170" s="3" t="s">
        <v>191</v>
      </c>
      <c r="K170" s="3" t="s">
        <v>132</v>
      </c>
      <c r="L170" s="6" t="s">
        <v>132</v>
      </c>
      <c r="M170" s="3" t="s">
        <v>191</v>
      </c>
      <c r="N170" s="3" t="s">
        <v>211</v>
      </c>
      <c r="O170" s="3" t="s">
        <v>6664</v>
      </c>
      <c r="P170" s="3" t="s">
        <v>191</v>
      </c>
      <c r="Q170" s="3" t="s">
        <v>26</v>
      </c>
      <c r="R170" s="3" t="s">
        <v>27</v>
      </c>
      <c r="S170" s="3">
        <v>18</v>
      </c>
      <c r="T170" s="3">
        <v>8</v>
      </c>
      <c r="U170" s="3">
        <v>0.56000000000000005</v>
      </c>
      <c r="V170" s="3">
        <v>46.5</v>
      </c>
      <c r="W170" s="3">
        <v>37.5</v>
      </c>
      <c r="X170" s="32">
        <v>0.19</v>
      </c>
      <c r="Y170" s="33">
        <v>218</v>
      </c>
      <c r="Z170" s="3">
        <v>242.29</v>
      </c>
      <c r="AA170" s="3">
        <v>-0.11</v>
      </c>
      <c r="AB170" s="3">
        <v>57865.919999999998</v>
      </c>
      <c r="AC170" s="3">
        <v>64239.02</v>
      </c>
      <c r="AD170" s="3">
        <v>57865.919999999998</v>
      </c>
      <c r="AE170" s="3">
        <v>64239.02</v>
      </c>
    </row>
    <row r="171" spans="1:31" x14ac:dyDescent="0.3">
      <c r="A171" s="3" t="s">
        <v>1813</v>
      </c>
      <c r="B171" s="4">
        <v>47543</v>
      </c>
      <c r="C171" s="4">
        <v>423</v>
      </c>
      <c r="D171" s="4" t="s">
        <v>25</v>
      </c>
      <c r="E171" s="5" t="s">
        <v>6313</v>
      </c>
      <c r="G171" s="4" t="s">
        <v>6665</v>
      </c>
      <c r="H171" s="3" t="s">
        <v>6315</v>
      </c>
      <c r="I171" s="3" t="s">
        <v>131</v>
      </c>
      <c r="J171" s="3" t="s">
        <v>88</v>
      </c>
      <c r="K171" s="3" t="s">
        <v>89</v>
      </c>
      <c r="L171" s="6" t="s">
        <v>89</v>
      </c>
      <c r="M171" s="3" t="s">
        <v>88</v>
      </c>
      <c r="N171" s="3" t="s">
        <v>133</v>
      </c>
      <c r="O171" s="3" t="s">
        <v>6666</v>
      </c>
      <c r="P171" s="3" t="s">
        <v>87</v>
      </c>
      <c r="Q171" s="3" t="s">
        <v>55</v>
      </c>
      <c r="R171" s="3" t="s">
        <v>31</v>
      </c>
      <c r="S171" s="3">
        <v>21</v>
      </c>
      <c r="T171" s="3">
        <v>32</v>
      </c>
      <c r="U171" s="3">
        <v>-0.5</v>
      </c>
      <c r="V171" s="3">
        <v>63.98</v>
      </c>
      <c r="W171" s="3">
        <v>89.05</v>
      </c>
      <c r="X171" s="32">
        <v>-0.39</v>
      </c>
      <c r="Y171" s="33">
        <v>280.47000000000003</v>
      </c>
      <c r="Z171" s="3">
        <v>351.43</v>
      </c>
      <c r="AA171" s="3">
        <v>-0.25</v>
      </c>
      <c r="AB171" s="3">
        <v>78175.44</v>
      </c>
      <c r="AC171" s="3">
        <v>93547.5</v>
      </c>
      <c r="AD171" s="3">
        <v>78175.44</v>
      </c>
      <c r="AE171" s="3">
        <v>93547.5</v>
      </c>
    </row>
    <row r="172" spans="1:31" x14ac:dyDescent="0.3">
      <c r="A172" s="3" t="s">
        <v>1578</v>
      </c>
      <c r="B172" s="4">
        <v>47544</v>
      </c>
      <c r="C172" s="4">
        <v>575</v>
      </c>
      <c r="D172" s="4" t="s">
        <v>25</v>
      </c>
      <c r="E172" s="5" t="s">
        <v>6313</v>
      </c>
      <c r="G172" s="4" t="s">
        <v>6667</v>
      </c>
      <c r="H172" s="3" t="s">
        <v>6315</v>
      </c>
      <c r="I172" s="3" t="s">
        <v>131</v>
      </c>
      <c r="J172" s="3" t="s">
        <v>88</v>
      </c>
      <c r="K172" s="3" t="s">
        <v>89</v>
      </c>
      <c r="L172" s="6" t="s">
        <v>89</v>
      </c>
      <c r="M172" s="3" t="s">
        <v>88</v>
      </c>
      <c r="N172" s="3" t="s">
        <v>133</v>
      </c>
      <c r="O172" s="3" t="s">
        <v>6668</v>
      </c>
      <c r="P172" s="3" t="s">
        <v>87</v>
      </c>
      <c r="Q172" s="3" t="s">
        <v>55</v>
      </c>
      <c r="R172" s="3" t="s">
        <v>31</v>
      </c>
      <c r="S172" s="3">
        <v>29</v>
      </c>
      <c r="T172" s="3">
        <v>48.25</v>
      </c>
      <c r="U172" s="3">
        <v>-0.67</v>
      </c>
      <c r="V172" s="3">
        <v>105.21</v>
      </c>
      <c r="W172" s="3">
        <v>160.38</v>
      </c>
      <c r="X172" s="32">
        <v>-0.52</v>
      </c>
      <c r="Y172" s="33">
        <v>480.46</v>
      </c>
      <c r="Z172" s="3">
        <v>649.29</v>
      </c>
      <c r="AA172" s="3">
        <v>-0.35</v>
      </c>
      <c r="AB172" s="3">
        <v>125288.43</v>
      </c>
      <c r="AC172" s="3">
        <v>164547.92000000001</v>
      </c>
      <c r="AD172" s="3">
        <v>125288.43</v>
      </c>
      <c r="AE172" s="3">
        <v>164547.92000000001</v>
      </c>
    </row>
    <row r="173" spans="1:31" x14ac:dyDescent="0.3">
      <c r="A173" s="3" t="s">
        <v>1462</v>
      </c>
      <c r="B173" s="4">
        <v>47546</v>
      </c>
      <c r="C173" s="4">
        <v>586</v>
      </c>
      <c r="D173" s="4" t="s">
        <v>25</v>
      </c>
      <c r="E173" s="5" t="s">
        <v>6313</v>
      </c>
      <c r="G173" s="4" t="s">
        <v>6669</v>
      </c>
      <c r="H173" s="3" t="s">
        <v>6315</v>
      </c>
      <c r="I173" s="3" t="s">
        <v>131</v>
      </c>
      <c r="J173" s="3" t="s">
        <v>88</v>
      </c>
      <c r="K173" s="3" t="s">
        <v>89</v>
      </c>
      <c r="L173" s="6" t="s">
        <v>89</v>
      </c>
      <c r="M173" s="3" t="s">
        <v>88</v>
      </c>
      <c r="N173" s="3" t="s">
        <v>133</v>
      </c>
      <c r="O173" s="3" t="s">
        <v>6670</v>
      </c>
      <c r="P173" s="3" t="s">
        <v>87</v>
      </c>
      <c r="Q173" s="3" t="s">
        <v>55</v>
      </c>
      <c r="R173" s="3" t="s">
        <v>31</v>
      </c>
      <c r="S173" s="3">
        <v>20</v>
      </c>
      <c r="T173" s="3">
        <v>38</v>
      </c>
      <c r="U173" s="3">
        <v>-0.89</v>
      </c>
      <c r="V173" s="3">
        <v>70</v>
      </c>
      <c r="W173" s="3">
        <v>116</v>
      </c>
      <c r="X173" s="32">
        <v>-0.66</v>
      </c>
      <c r="Y173" s="33">
        <v>562</v>
      </c>
      <c r="Z173" s="3">
        <v>744.58</v>
      </c>
      <c r="AA173" s="3">
        <v>-0.32</v>
      </c>
      <c r="AB173" s="3">
        <v>141479.62</v>
      </c>
      <c r="AC173" s="3">
        <v>186195.13</v>
      </c>
      <c r="AD173" s="3">
        <v>150780.82</v>
      </c>
      <c r="AE173" s="3">
        <v>198312.01</v>
      </c>
    </row>
    <row r="174" spans="1:31" x14ac:dyDescent="0.3">
      <c r="A174" s="3" t="s">
        <v>1770</v>
      </c>
      <c r="B174" s="4">
        <v>47547</v>
      </c>
      <c r="C174" s="4">
        <v>352</v>
      </c>
      <c r="D174" s="4" t="s">
        <v>25</v>
      </c>
      <c r="E174" s="5" t="s">
        <v>6313</v>
      </c>
      <c r="G174" s="4" t="s">
        <v>6671</v>
      </c>
      <c r="H174" s="3" t="s">
        <v>6315</v>
      </c>
      <c r="I174" s="3" t="s">
        <v>131</v>
      </c>
      <c r="J174" s="3" t="s">
        <v>88</v>
      </c>
      <c r="K174" s="3" t="s">
        <v>89</v>
      </c>
      <c r="L174" s="6" t="s">
        <v>89</v>
      </c>
      <c r="M174" s="3" t="s">
        <v>88</v>
      </c>
      <c r="N174" s="3" t="s">
        <v>133</v>
      </c>
      <c r="O174" s="3" t="s">
        <v>6672</v>
      </c>
      <c r="P174" s="3" t="s">
        <v>87</v>
      </c>
      <c r="Q174" s="3" t="s">
        <v>55</v>
      </c>
      <c r="R174" s="3" t="s">
        <v>31</v>
      </c>
      <c r="S174" s="3">
        <v>16</v>
      </c>
      <c r="T174" s="3">
        <v>23.99</v>
      </c>
      <c r="U174" s="3">
        <v>-0.5</v>
      </c>
      <c r="V174" s="3">
        <v>74.650000000000006</v>
      </c>
      <c r="W174" s="3">
        <v>78.540000000000006</v>
      </c>
      <c r="X174" s="32">
        <v>-0.05</v>
      </c>
      <c r="Y174" s="33">
        <v>306.95999999999998</v>
      </c>
      <c r="Z174" s="3">
        <v>407.39</v>
      </c>
      <c r="AA174" s="3">
        <v>-0.33</v>
      </c>
      <c r="AB174" s="3">
        <v>66827.67</v>
      </c>
      <c r="AC174" s="3">
        <v>87718.720000000001</v>
      </c>
      <c r="AD174" s="3">
        <v>68718.149999999994</v>
      </c>
      <c r="AE174" s="3">
        <v>89659.12</v>
      </c>
    </row>
    <row r="175" spans="1:31" x14ac:dyDescent="0.3">
      <c r="A175" s="3" t="s">
        <v>2195</v>
      </c>
      <c r="B175" s="4">
        <v>47548</v>
      </c>
      <c r="C175" s="4">
        <v>205</v>
      </c>
      <c r="D175" s="4" t="s">
        <v>25</v>
      </c>
      <c r="E175" s="5" t="s">
        <v>6313</v>
      </c>
      <c r="G175" s="4" t="s">
        <v>6673</v>
      </c>
      <c r="H175" s="3" t="s">
        <v>6315</v>
      </c>
      <c r="I175" s="3" t="s">
        <v>131</v>
      </c>
      <c r="J175" s="3" t="s">
        <v>88</v>
      </c>
      <c r="K175" s="3" t="s">
        <v>89</v>
      </c>
      <c r="L175" s="6" t="s">
        <v>89</v>
      </c>
      <c r="M175" s="3" t="s">
        <v>88</v>
      </c>
      <c r="N175" s="3" t="s">
        <v>133</v>
      </c>
      <c r="O175" s="3" t="s">
        <v>6674</v>
      </c>
      <c r="P175" s="3" t="s">
        <v>87</v>
      </c>
      <c r="Q175" s="3" t="s">
        <v>55</v>
      </c>
      <c r="R175" s="3" t="s">
        <v>31</v>
      </c>
      <c r="S175" s="3">
        <v>28</v>
      </c>
      <c r="T175" s="3">
        <v>28.39</v>
      </c>
      <c r="U175" s="3">
        <v>-0.01</v>
      </c>
      <c r="V175" s="3">
        <v>80.510000000000005</v>
      </c>
      <c r="W175" s="3">
        <v>98.79</v>
      </c>
      <c r="X175" s="32">
        <v>-0.23</v>
      </c>
      <c r="Y175" s="33">
        <v>328.84</v>
      </c>
      <c r="Z175" s="3">
        <v>385.43</v>
      </c>
      <c r="AA175" s="3">
        <v>-0.17</v>
      </c>
      <c r="AB175" s="3">
        <v>72208.44</v>
      </c>
      <c r="AC175" s="3">
        <v>83552.59</v>
      </c>
      <c r="AD175" s="3">
        <v>72208.44</v>
      </c>
      <c r="AE175" s="3">
        <v>83552.59</v>
      </c>
    </row>
    <row r="176" spans="1:31" x14ac:dyDescent="0.3">
      <c r="A176" s="3" t="s">
        <v>4438</v>
      </c>
      <c r="B176" s="4">
        <v>47863</v>
      </c>
      <c r="C176" s="4">
        <v>797</v>
      </c>
      <c r="D176" s="4" t="s">
        <v>25</v>
      </c>
      <c r="E176" s="5" t="s">
        <v>6313</v>
      </c>
      <c r="G176" s="4" t="s">
        <v>6675</v>
      </c>
      <c r="H176" s="3" t="s">
        <v>6315</v>
      </c>
      <c r="I176" s="3" t="s">
        <v>131</v>
      </c>
      <c r="J176" s="3" t="s">
        <v>88</v>
      </c>
      <c r="K176" s="3" t="s">
        <v>146</v>
      </c>
      <c r="L176" s="6" t="s">
        <v>6320</v>
      </c>
      <c r="M176" s="3" t="s">
        <v>88</v>
      </c>
      <c r="N176" s="3" t="s">
        <v>133</v>
      </c>
      <c r="O176" s="3" t="s">
        <v>6676</v>
      </c>
      <c r="P176" s="3" t="s">
        <v>87</v>
      </c>
      <c r="Q176" s="3" t="s">
        <v>63</v>
      </c>
      <c r="R176" s="3" t="s">
        <v>31</v>
      </c>
      <c r="S176" s="3">
        <v>127</v>
      </c>
      <c r="T176" s="3">
        <v>215.5</v>
      </c>
      <c r="U176" s="3">
        <v>-0.7</v>
      </c>
      <c r="V176" s="3">
        <v>411.58</v>
      </c>
      <c r="W176" s="3">
        <v>693.21</v>
      </c>
      <c r="X176" s="32">
        <v>-0.68</v>
      </c>
      <c r="Y176" s="33">
        <v>2745.04</v>
      </c>
      <c r="Z176" s="3">
        <v>2755.38</v>
      </c>
      <c r="AA176" s="3">
        <v>0</v>
      </c>
      <c r="AB176" s="3">
        <v>1490332.67</v>
      </c>
      <c r="AC176" s="3">
        <v>1511619.16</v>
      </c>
      <c r="AD176" s="3">
        <v>1519874.67</v>
      </c>
      <c r="AE176" s="3">
        <v>1511619.16</v>
      </c>
    </row>
    <row r="177" spans="1:31" x14ac:dyDescent="0.3">
      <c r="A177" s="3" t="s">
        <v>4414</v>
      </c>
      <c r="B177" s="4">
        <v>47865</v>
      </c>
      <c r="C177" s="4">
        <v>810</v>
      </c>
      <c r="D177" s="4" t="s">
        <v>25</v>
      </c>
      <c r="E177" s="5" t="s">
        <v>6313</v>
      </c>
      <c r="G177" s="4" t="s">
        <v>6677</v>
      </c>
      <c r="H177" s="3" t="s">
        <v>6315</v>
      </c>
      <c r="I177" s="3" t="s">
        <v>131</v>
      </c>
      <c r="J177" s="3" t="s">
        <v>88</v>
      </c>
      <c r="K177" s="3" t="s">
        <v>146</v>
      </c>
      <c r="L177" s="6" t="s">
        <v>6320</v>
      </c>
      <c r="M177" s="3" t="s">
        <v>88</v>
      </c>
      <c r="N177" s="3" t="s">
        <v>133</v>
      </c>
      <c r="O177" s="3" t="s">
        <v>6678</v>
      </c>
      <c r="P177" s="3" t="s">
        <v>87</v>
      </c>
      <c r="Q177" s="3" t="s">
        <v>63</v>
      </c>
      <c r="R177" s="3" t="s">
        <v>31</v>
      </c>
      <c r="S177" s="3">
        <v>148</v>
      </c>
      <c r="T177" s="3">
        <v>176</v>
      </c>
      <c r="U177" s="3">
        <v>-0.19</v>
      </c>
      <c r="V177" s="3">
        <v>507.17</v>
      </c>
      <c r="W177" s="3">
        <v>599.75</v>
      </c>
      <c r="X177" s="32">
        <v>-0.18</v>
      </c>
      <c r="Y177" s="33">
        <v>2143.08</v>
      </c>
      <c r="Z177" s="3">
        <v>2562.75</v>
      </c>
      <c r="AA177" s="3">
        <v>-0.2</v>
      </c>
      <c r="AB177" s="3">
        <v>1245988.6499999999</v>
      </c>
      <c r="AC177" s="3">
        <v>1489111.25</v>
      </c>
      <c r="AD177" s="3">
        <v>1245988.6499999999</v>
      </c>
      <c r="AE177" s="3">
        <v>1489111.25</v>
      </c>
    </row>
    <row r="178" spans="1:31" x14ac:dyDescent="0.3">
      <c r="A178" s="3" t="s">
        <v>4399</v>
      </c>
      <c r="B178" s="4">
        <v>48164</v>
      </c>
      <c r="C178" s="4">
        <v>528</v>
      </c>
      <c r="D178" s="4" t="s">
        <v>25</v>
      </c>
      <c r="E178" s="5" t="s">
        <v>6313</v>
      </c>
      <c r="G178" s="4" t="s">
        <v>6679</v>
      </c>
      <c r="H178" s="3" t="s">
        <v>6315</v>
      </c>
      <c r="I178" s="3" t="s">
        <v>131</v>
      </c>
      <c r="J178" s="3" t="s">
        <v>88</v>
      </c>
      <c r="K178" s="3" t="s">
        <v>146</v>
      </c>
      <c r="L178" s="6" t="s">
        <v>146</v>
      </c>
      <c r="M178" s="3" t="s">
        <v>88</v>
      </c>
      <c r="N178" s="3" t="s">
        <v>133</v>
      </c>
      <c r="O178" s="3" t="s">
        <v>6680</v>
      </c>
      <c r="P178" s="3" t="s">
        <v>87</v>
      </c>
      <c r="Q178" s="3" t="s">
        <v>42</v>
      </c>
      <c r="R178" s="3" t="s">
        <v>31</v>
      </c>
      <c r="S178" s="3">
        <v>34</v>
      </c>
      <c r="T178" s="3">
        <v>19</v>
      </c>
      <c r="U178" s="3">
        <v>0.44</v>
      </c>
      <c r="V178" s="3">
        <v>236</v>
      </c>
      <c r="W178" s="3">
        <v>205</v>
      </c>
      <c r="X178" s="32">
        <v>0.13</v>
      </c>
      <c r="Y178" s="33">
        <v>729</v>
      </c>
      <c r="Z178" s="3">
        <v>836</v>
      </c>
      <c r="AA178" s="3">
        <v>-0.15</v>
      </c>
      <c r="AB178" s="3">
        <v>420209.28</v>
      </c>
      <c r="AC178" s="3">
        <v>469245.03</v>
      </c>
      <c r="AD178" s="3">
        <v>447022.8</v>
      </c>
      <c r="AE178" s="3">
        <v>491921.16</v>
      </c>
    </row>
    <row r="179" spans="1:31" x14ac:dyDescent="0.3">
      <c r="A179" s="3" t="s">
        <v>4516</v>
      </c>
      <c r="B179" s="4">
        <v>48658</v>
      </c>
      <c r="C179" s="4">
        <v>183</v>
      </c>
      <c r="D179" s="4" t="s">
        <v>25</v>
      </c>
      <c r="E179" s="5" t="s">
        <v>6313</v>
      </c>
      <c r="G179" s="4" t="s">
        <v>6681</v>
      </c>
      <c r="H179" s="3" t="s">
        <v>6315</v>
      </c>
      <c r="I179" s="3" t="s">
        <v>131</v>
      </c>
      <c r="J179" s="3" t="s">
        <v>88</v>
      </c>
      <c r="K179" s="3" t="s">
        <v>146</v>
      </c>
      <c r="L179" s="6" t="s">
        <v>146</v>
      </c>
      <c r="M179" s="3" t="s">
        <v>88</v>
      </c>
      <c r="N179" s="3" t="s">
        <v>133</v>
      </c>
      <c r="O179" s="3" t="s">
        <v>6682</v>
      </c>
      <c r="P179" s="3" t="s">
        <v>87</v>
      </c>
      <c r="Q179" s="3" t="s">
        <v>51</v>
      </c>
      <c r="R179" s="3" t="s">
        <v>31</v>
      </c>
      <c r="S179" s="3">
        <v>1</v>
      </c>
      <c r="T179" s="3">
        <v>2.67</v>
      </c>
      <c r="U179" s="3">
        <v>-4.33</v>
      </c>
      <c r="V179" s="3">
        <v>2.67</v>
      </c>
      <c r="W179" s="3">
        <v>13.09</v>
      </c>
      <c r="X179" s="32">
        <v>-3.9</v>
      </c>
      <c r="Y179" s="33">
        <v>44.35</v>
      </c>
      <c r="Z179" s="3">
        <v>19.59</v>
      </c>
      <c r="AA179" s="3">
        <v>0.56000000000000005</v>
      </c>
      <c r="AB179" s="3">
        <v>82727.199999999997</v>
      </c>
      <c r="AC179" s="3">
        <v>42298.35</v>
      </c>
      <c r="AD179" s="3">
        <v>96233.48</v>
      </c>
      <c r="AE179" s="3">
        <v>42298.35</v>
      </c>
    </row>
    <row r="180" spans="1:31" x14ac:dyDescent="0.3">
      <c r="A180" s="3" t="s">
        <v>3300</v>
      </c>
      <c r="B180" s="4">
        <v>48696</v>
      </c>
      <c r="C180" s="4">
        <v>680</v>
      </c>
      <c r="D180" s="4" t="s">
        <v>25</v>
      </c>
      <c r="E180" s="5" t="s">
        <v>6313</v>
      </c>
      <c r="G180" s="4" t="s">
        <v>6683</v>
      </c>
      <c r="H180" s="3" t="s">
        <v>6315</v>
      </c>
      <c r="I180" s="3" t="s">
        <v>131</v>
      </c>
      <c r="J180" s="3" t="s">
        <v>88</v>
      </c>
      <c r="K180" s="3" t="s">
        <v>132</v>
      </c>
      <c r="L180" s="6" t="s">
        <v>132</v>
      </c>
      <c r="M180" s="3" t="s">
        <v>88</v>
      </c>
      <c r="N180" s="3" t="s">
        <v>133</v>
      </c>
      <c r="O180" s="3" t="s">
        <v>6684</v>
      </c>
      <c r="P180" s="3" t="s">
        <v>87</v>
      </c>
      <c r="Q180" s="3" t="s">
        <v>51</v>
      </c>
      <c r="R180" s="3" t="s">
        <v>31</v>
      </c>
      <c r="S180" s="3">
        <v>32</v>
      </c>
      <c r="T180" s="3">
        <v>40.75</v>
      </c>
      <c r="U180" s="3">
        <v>-0.27</v>
      </c>
      <c r="V180" s="3">
        <v>96.42</v>
      </c>
      <c r="W180" s="3">
        <v>170.75</v>
      </c>
      <c r="X180" s="32">
        <v>-0.77</v>
      </c>
      <c r="Y180" s="33">
        <v>815</v>
      </c>
      <c r="Z180" s="3">
        <v>1144.42</v>
      </c>
      <c r="AA180" s="3">
        <v>-0.4</v>
      </c>
      <c r="AB180" s="3">
        <v>264491.40000000002</v>
      </c>
      <c r="AC180" s="3">
        <v>367535.11</v>
      </c>
      <c r="AD180" s="3">
        <v>301028.40000000002</v>
      </c>
      <c r="AE180" s="3">
        <v>406008.87</v>
      </c>
    </row>
    <row r="181" spans="1:31" x14ac:dyDescent="0.3">
      <c r="A181" s="3" t="s">
        <v>3502</v>
      </c>
      <c r="B181" s="4">
        <v>48764</v>
      </c>
      <c r="C181" s="4">
        <v>508</v>
      </c>
      <c r="D181" s="4" t="s">
        <v>25</v>
      </c>
      <c r="E181" s="5" t="s">
        <v>6313</v>
      </c>
      <c r="G181" s="4" t="s">
        <v>6685</v>
      </c>
      <c r="H181" s="3" t="s">
        <v>6315</v>
      </c>
      <c r="I181" s="3" t="s">
        <v>131</v>
      </c>
      <c r="J181" s="3" t="s">
        <v>88</v>
      </c>
      <c r="K181" s="3" t="s">
        <v>132</v>
      </c>
      <c r="L181" s="6" t="s">
        <v>89</v>
      </c>
      <c r="M181" s="3" t="s">
        <v>88</v>
      </c>
      <c r="N181" s="3" t="s">
        <v>133</v>
      </c>
      <c r="O181" s="3" t="s">
        <v>6686</v>
      </c>
      <c r="P181" s="3" t="s">
        <v>87</v>
      </c>
      <c r="Q181" s="3" t="s">
        <v>213</v>
      </c>
      <c r="R181" s="3" t="s">
        <v>6402</v>
      </c>
      <c r="S181" s="3">
        <v>37</v>
      </c>
      <c r="T181" s="3">
        <v>11.42</v>
      </c>
      <c r="U181" s="3">
        <v>0.69</v>
      </c>
      <c r="V181" s="3">
        <v>83.04</v>
      </c>
      <c r="W181" s="3">
        <v>55.96</v>
      </c>
      <c r="X181" s="32">
        <v>0.33</v>
      </c>
      <c r="Y181" s="33">
        <v>298.29000000000002</v>
      </c>
      <c r="Z181" s="3">
        <v>376.08</v>
      </c>
      <c r="AA181" s="3">
        <v>-0.26</v>
      </c>
      <c r="AB181" s="3">
        <v>95243.44</v>
      </c>
      <c r="AC181" s="3">
        <v>120743.82</v>
      </c>
      <c r="AD181" s="3">
        <v>99080.56</v>
      </c>
      <c r="AE181" s="3">
        <v>121630.22</v>
      </c>
    </row>
    <row r="182" spans="1:31" x14ac:dyDescent="0.3">
      <c r="A182" s="3" t="s">
        <v>4576</v>
      </c>
      <c r="B182" s="4">
        <v>49156</v>
      </c>
      <c r="C182" s="4">
        <v>157</v>
      </c>
      <c r="D182" s="4" t="s">
        <v>25</v>
      </c>
      <c r="E182" s="5" t="s">
        <v>6313</v>
      </c>
      <c r="G182" s="4" t="s">
        <v>6687</v>
      </c>
      <c r="H182" s="3" t="s">
        <v>6315</v>
      </c>
      <c r="I182" s="3" t="s">
        <v>131</v>
      </c>
      <c r="J182" s="3" t="s">
        <v>88</v>
      </c>
      <c r="K182" s="3" t="s">
        <v>146</v>
      </c>
      <c r="L182" s="6" t="s">
        <v>146</v>
      </c>
      <c r="M182" s="3" t="s">
        <v>88</v>
      </c>
      <c r="N182" s="3" t="s">
        <v>133</v>
      </c>
      <c r="O182" s="3" t="s">
        <v>6688</v>
      </c>
      <c r="P182" s="3" t="s">
        <v>87</v>
      </c>
      <c r="Q182" s="3" t="s">
        <v>59</v>
      </c>
      <c r="R182" s="3" t="s">
        <v>60</v>
      </c>
      <c r="T182" s="3">
        <v>3</v>
      </c>
      <c r="V182" s="3">
        <v>4</v>
      </c>
      <c r="W182" s="3">
        <v>15</v>
      </c>
      <c r="X182" s="32">
        <v>-2.75</v>
      </c>
      <c r="Y182" s="33">
        <v>56</v>
      </c>
      <c r="Z182" s="3">
        <v>104</v>
      </c>
      <c r="AA182" s="3">
        <v>-0.86</v>
      </c>
      <c r="AB182" s="3">
        <v>118082.4</v>
      </c>
      <c r="AC182" s="3">
        <v>202882.2</v>
      </c>
      <c r="AD182" s="3">
        <v>118982.39999999999</v>
      </c>
      <c r="AE182" s="3">
        <v>202882.2</v>
      </c>
    </row>
    <row r="183" spans="1:31" x14ac:dyDescent="0.3">
      <c r="A183" s="3" t="s">
        <v>3430</v>
      </c>
      <c r="B183" s="4">
        <v>49182</v>
      </c>
      <c r="C183" s="4">
        <v>301</v>
      </c>
      <c r="D183" s="4" t="s">
        <v>25</v>
      </c>
      <c r="E183" s="5" t="s">
        <v>6313</v>
      </c>
      <c r="G183" s="4" t="s">
        <v>6689</v>
      </c>
      <c r="H183" s="3" t="s">
        <v>6315</v>
      </c>
      <c r="I183" s="3" t="s">
        <v>131</v>
      </c>
      <c r="J183" s="3" t="s">
        <v>88</v>
      </c>
      <c r="K183" s="3" t="s">
        <v>132</v>
      </c>
      <c r="L183" s="6" t="s">
        <v>6320</v>
      </c>
      <c r="M183" s="3" t="s">
        <v>88</v>
      </c>
      <c r="N183" s="3" t="s">
        <v>133</v>
      </c>
      <c r="O183" s="3" t="s">
        <v>6690</v>
      </c>
      <c r="P183" s="3" t="s">
        <v>87</v>
      </c>
      <c r="Q183" s="3" t="s">
        <v>59</v>
      </c>
      <c r="R183" s="3" t="s">
        <v>60</v>
      </c>
      <c r="X183" s="32"/>
      <c r="Y183" s="33"/>
    </row>
    <row r="184" spans="1:31" x14ac:dyDescent="0.3">
      <c r="A184" s="3" t="s">
        <v>3008</v>
      </c>
      <c r="B184" s="4">
        <v>49186</v>
      </c>
      <c r="C184" s="4">
        <v>819</v>
      </c>
      <c r="D184" s="4" t="s">
        <v>25</v>
      </c>
      <c r="E184" s="5" t="s">
        <v>6313</v>
      </c>
      <c r="G184" s="4" t="s">
        <v>6691</v>
      </c>
      <c r="H184" s="3" t="s">
        <v>6315</v>
      </c>
      <c r="I184" s="3" t="s">
        <v>131</v>
      </c>
      <c r="J184" s="3" t="s">
        <v>88</v>
      </c>
      <c r="K184" s="3" t="s">
        <v>132</v>
      </c>
      <c r="L184" s="6" t="s">
        <v>6320</v>
      </c>
      <c r="M184" s="3" t="s">
        <v>88</v>
      </c>
      <c r="N184" s="3" t="s">
        <v>133</v>
      </c>
      <c r="O184" s="3" t="s">
        <v>6692</v>
      </c>
      <c r="P184" s="3" t="s">
        <v>87</v>
      </c>
      <c r="Q184" s="3" t="s">
        <v>59</v>
      </c>
      <c r="R184" s="3" t="s">
        <v>60</v>
      </c>
      <c r="S184" s="3">
        <v>134</v>
      </c>
      <c r="T184" s="3">
        <v>191</v>
      </c>
      <c r="U184" s="3">
        <v>-0.43</v>
      </c>
      <c r="V184" s="3">
        <v>444.67</v>
      </c>
      <c r="W184" s="3">
        <v>459.92</v>
      </c>
      <c r="X184" s="32">
        <v>-0.03</v>
      </c>
      <c r="Y184" s="33">
        <v>2564.67</v>
      </c>
      <c r="Z184" s="3">
        <v>4107.33</v>
      </c>
      <c r="AA184" s="3">
        <v>-0.6</v>
      </c>
      <c r="AB184" s="3">
        <v>1231151.19</v>
      </c>
      <c r="AC184" s="3">
        <v>1873171.78</v>
      </c>
      <c r="AD184" s="3">
        <v>1257197.9099999999</v>
      </c>
      <c r="AE184" s="3">
        <v>1969651.78</v>
      </c>
    </row>
    <row r="185" spans="1:31" x14ac:dyDescent="0.3">
      <c r="A185" s="3" t="s">
        <v>3162</v>
      </c>
      <c r="B185" s="4">
        <v>49188</v>
      </c>
      <c r="C185" s="4">
        <v>411</v>
      </c>
      <c r="D185" s="4" t="s">
        <v>25</v>
      </c>
      <c r="E185" s="5" t="s">
        <v>6313</v>
      </c>
      <c r="G185" s="4" t="s">
        <v>6693</v>
      </c>
      <c r="H185" s="3" t="s">
        <v>6315</v>
      </c>
      <c r="I185" s="3" t="s">
        <v>131</v>
      </c>
      <c r="J185" s="3" t="s">
        <v>88</v>
      </c>
      <c r="K185" s="3" t="s">
        <v>132</v>
      </c>
      <c r="L185" s="6" t="s">
        <v>6320</v>
      </c>
      <c r="M185" s="3" t="s">
        <v>88</v>
      </c>
      <c r="N185" s="3" t="s">
        <v>133</v>
      </c>
      <c r="O185" s="3" t="s">
        <v>6694</v>
      </c>
      <c r="P185" s="3" t="s">
        <v>87</v>
      </c>
      <c r="Q185" s="3" t="s">
        <v>59</v>
      </c>
      <c r="R185" s="3" t="s">
        <v>60</v>
      </c>
      <c r="S185" s="3">
        <v>19</v>
      </c>
      <c r="T185" s="3">
        <v>24.5</v>
      </c>
      <c r="U185" s="3">
        <v>-0.31</v>
      </c>
      <c r="V185" s="3">
        <v>57.18</v>
      </c>
      <c r="W185" s="3">
        <v>95.68</v>
      </c>
      <c r="X185" s="32">
        <v>-0.67</v>
      </c>
      <c r="Y185" s="33">
        <v>326.7</v>
      </c>
      <c r="Z185" s="3">
        <v>683.71</v>
      </c>
      <c r="AA185" s="3">
        <v>-1.0900000000000001</v>
      </c>
      <c r="AB185" s="3">
        <v>156310.32</v>
      </c>
      <c r="AC185" s="3">
        <v>313550.52</v>
      </c>
      <c r="AD185" s="3">
        <v>159201.84</v>
      </c>
      <c r="AE185" s="3">
        <v>323484.84000000003</v>
      </c>
    </row>
    <row r="186" spans="1:31" x14ac:dyDescent="0.3">
      <c r="A186" s="3" t="s">
        <v>3020</v>
      </c>
      <c r="B186" s="4">
        <v>49189</v>
      </c>
      <c r="C186" s="4">
        <v>741</v>
      </c>
      <c r="D186" s="4" t="s">
        <v>25</v>
      </c>
      <c r="E186" s="5" t="s">
        <v>6313</v>
      </c>
      <c r="G186" s="4" t="s">
        <v>6695</v>
      </c>
      <c r="H186" s="3" t="s">
        <v>6315</v>
      </c>
      <c r="I186" s="3" t="s">
        <v>131</v>
      </c>
      <c r="J186" s="3" t="s">
        <v>88</v>
      </c>
      <c r="K186" s="3" t="s">
        <v>132</v>
      </c>
      <c r="L186" s="6" t="s">
        <v>6320</v>
      </c>
      <c r="M186" s="3" t="s">
        <v>88</v>
      </c>
      <c r="N186" s="3" t="s">
        <v>133</v>
      </c>
      <c r="O186" s="3" t="s">
        <v>6696</v>
      </c>
      <c r="P186" s="3" t="s">
        <v>87</v>
      </c>
      <c r="Q186" s="3" t="s">
        <v>59</v>
      </c>
      <c r="R186" s="3" t="s">
        <v>60</v>
      </c>
      <c r="S186" s="3">
        <v>63</v>
      </c>
      <c r="T186" s="3">
        <v>163.19999999999999</v>
      </c>
      <c r="U186" s="3">
        <v>-1.59</v>
      </c>
      <c r="V186" s="3">
        <v>192.92</v>
      </c>
      <c r="W186" s="3">
        <v>390.36</v>
      </c>
      <c r="X186" s="32">
        <v>-1.02</v>
      </c>
      <c r="Y186" s="33">
        <v>845.08</v>
      </c>
      <c r="Z186" s="3">
        <v>1727.42</v>
      </c>
      <c r="AA186" s="3">
        <v>-1.04</v>
      </c>
      <c r="AB186" s="3">
        <v>436175.2</v>
      </c>
      <c r="AC186" s="3">
        <v>869883.6</v>
      </c>
      <c r="AD186" s="3">
        <v>448052.3</v>
      </c>
      <c r="AE186" s="3">
        <v>888864.24</v>
      </c>
    </row>
    <row r="187" spans="1:31" x14ac:dyDescent="0.3">
      <c r="A187" s="3" t="s">
        <v>1773</v>
      </c>
      <c r="B187" s="4">
        <v>49373</v>
      </c>
      <c r="C187" s="4">
        <v>303</v>
      </c>
      <c r="D187" s="4" t="s">
        <v>25</v>
      </c>
      <c r="E187" s="5" t="s">
        <v>6313</v>
      </c>
      <c r="G187" s="4" t="s">
        <v>6697</v>
      </c>
      <c r="H187" s="3" t="s">
        <v>6315</v>
      </c>
      <c r="I187" s="3" t="s">
        <v>131</v>
      </c>
      <c r="J187" s="3" t="s">
        <v>88</v>
      </c>
      <c r="K187" s="3" t="s">
        <v>89</v>
      </c>
      <c r="L187" s="6" t="s">
        <v>132</v>
      </c>
      <c r="M187" s="3" t="s">
        <v>88</v>
      </c>
      <c r="N187" s="3" t="s">
        <v>133</v>
      </c>
      <c r="O187" s="3" t="s">
        <v>6698</v>
      </c>
      <c r="P187" s="3" t="s">
        <v>87</v>
      </c>
      <c r="Q187" s="3" t="s">
        <v>161</v>
      </c>
      <c r="R187" s="3" t="s">
        <v>31</v>
      </c>
      <c r="T187" s="3">
        <v>20.8</v>
      </c>
      <c r="W187" s="3">
        <v>54.93</v>
      </c>
      <c r="X187" s="32"/>
      <c r="Y187" s="33">
        <v>11.2</v>
      </c>
      <c r="Z187" s="3">
        <v>211.7</v>
      </c>
      <c r="AA187" s="3">
        <v>-17.91</v>
      </c>
      <c r="AB187" s="3">
        <v>3598.56</v>
      </c>
      <c r="AC187" s="3">
        <v>68544.72</v>
      </c>
      <c r="AD187" s="3">
        <v>3598.56</v>
      </c>
      <c r="AE187" s="3">
        <v>68544.72</v>
      </c>
    </row>
    <row r="188" spans="1:31" x14ac:dyDescent="0.3">
      <c r="A188" s="3" t="s">
        <v>1482</v>
      </c>
      <c r="B188" s="4">
        <v>49374</v>
      </c>
      <c r="C188" s="4">
        <v>527</v>
      </c>
      <c r="D188" s="4" t="s">
        <v>25</v>
      </c>
      <c r="E188" s="5" t="s">
        <v>6313</v>
      </c>
      <c r="G188" s="4" t="s">
        <v>6699</v>
      </c>
      <c r="H188" s="3" t="s">
        <v>6315</v>
      </c>
      <c r="I188" s="3" t="s">
        <v>131</v>
      </c>
      <c r="J188" s="3" t="s">
        <v>88</v>
      </c>
      <c r="K188" s="3" t="s">
        <v>89</v>
      </c>
      <c r="L188" s="6" t="s">
        <v>132</v>
      </c>
      <c r="M188" s="3" t="s">
        <v>88</v>
      </c>
      <c r="N188" s="3" t="s">
        <v>133</v>
      </c>
      <c r="O188" s="3" t="s">
        <v>6700</v>
      </c>
      <c r="P188" s="3" t="s">
        <v>87</v>
      </c>
      <c r="Q188" s="3" t="s">
        <v>161</v>
      </c>
      <c r="R188" s="3" t="s">
        <v>31</v>
      </c>
      <c r="S188" s="3">
        <v>32</v>
      </c>
      <c r="T188" s="3">
        <v>119</v>
      </c>
      <c r="U188" s="3">
        <v>-2.7</v>
      </c>
      <c r="V188" s="3">
        <v>84.96</v>
      </c>
      <c r="W188" s="3">
        <v>165.75</v>
      </c>
      <c r="X188" s="32">
        <v>-0.95</v>
      </c>
      <c r="Y188" s="33">
        <v>625</v>
      </c>
      <c r="Z188" s="3">
        <v>763.04</v>
      </c>
      <c r="AA188" s="3">
        <v>-0.22</v>
      </c>
      <c r="AB188" s="3">
        <v>155443.20000000001</v>
      </c>
      <c r="AC188" s="3">
        <v>199660.15</v>
      </c>
      <c r="AD188" s="3">
        <v>182100</v>
      </c>
      <c r="AE188" s="3">
        <v>221871.29</v>
      </c>
    </row>
    <row r="189" spans="1:31" x14ac:dyDescent="0.3">
      <c r="A189" s="3" t="s">
        <v>2335</v>
      </c>
      <c r="B189" s="4">
        <v>52559</v>
      </c>
      <c r="C189" s="4">
        <v>262</v>
      </c>
      <c r="D189" s="4" t="s">
        <v>25</v>
      </c>
      <c r="E189" s="5" t="s">
        <v>6313</v>
      </c>
      <c r="G189" s="4" t="s">
        <v>6701</v>
      </c>
      <c r="H189" s="3" t="s">
        <v>6315</v>
      </c>
      <c r="I189" s="3" t="s">
        <v>87</v>
      </c>
      <c r="J189" s="3" t="s">
        <v>88</v>
      </c>
      <c r="K189" s="3" t="s">
        <v>89</v>
      </c>
      <c r="L189" s="6" t="s">
        <v>89</v>
      </c>
      <c r="M189" s="3" t="s">
        <v>88</v>
      </c>
      <c r="N189" s="3" t="s">
        <v>90</v>
      </c>
      <c r="O189" s="3" t="s">
        <v>6702</v>
      </c>
      <c r="P189" s="3" t="s">
        <v>87</v>
      </c>
      <c r="Q189" s="3" t="s">
        <v>26</v>
      </c>
      <c r="R189" s="3" t="s">
        <v>27</v>
      </c>
      <c r="S189" s="3">
        <v>23</v>
      </c>
      <c r="T189" s="3">
        <v>39.67</v>
      </c>
      <c r="U189" s="3">
        <v>-0.7</v>
      </c>
      <c r="V189" s="3">
        <v>67.680000000000007</v>
      </c>
      <c r="W189" s="3">
        <v>92.76</v>
      </c>
      <c r="X189" s="32">
        <v>-0.37</v>
      </c>
      <c r="Y189" s="33">
        <v>330.02</v>
      </c>
      <c r="Z189" s="3">
        <v>382.91</v>
      </c>
      <c r="AA189" s="3">
        <v>-0.16</v>
      </c>
      <c r="AB189" s="3">
        <v>38678.550000000003</v>
      </c>
      <c r="AC189" s="3">
        <v>44517.07</v>
      </c>
      <c r="AD189" s="3">
        <v>38678.550000000003</v>
      </c>
      <c r="AE189" s="3">
        <v>44517.07</v>
      </c>
    </row>
    <row r="190" spans="1:31" x14ac:dyDescent="0.3">
      <c r="A190" s="3" t="s">
        <v>1364</v>
      </c>
      <c r="B190" s="4">
        <v>52581</v>
      </c>
      <c r="C190" s="4">
        <v>820</v>
      </c>
      <c r="D190" s="4" t="s">
        <v>25</v>
      </c>
      <c r="E190" s="5" t="s">
        <v>6313</v>
      </c>
      <c r="G190" s="4" t="s">
        <v>6703</v>
      </c>
      <c r="H190" s="3" t="s">
        <v>6315</v>
      </c>
      <c r="I190" s="3" t="s">
        <v>87</v>
      </c>
      <c r="J190" s="3" t="s">
        <v>88</v>
      </c>
      <c r="K190" s="3" t="s">
        <v>89</v>
      </c>
      <c r="L190" s="6" t="s">
        <v>89</v>
      </c>
      <c r="M190" s="3" t="s">
        <v>88</v>
      </c>
      <c r="N190" s="3" t="s">
        <v>90</v>
      </c>
      <c r="O190" s="3" t="s">
        <v>6704</v>
      </c>
      <c r="P190" s="3" t="s">
        <v>87</v>
      </c>
      <c r="Q190" s="3" t="s">
        <v>26</v>
      </c>
      <c r="R190" s="3" t="s">
        <v>27</v>
      </c>
      <c r="S190" s="3">
        <v>159</v>
      </c>
      <c r="T190" s="3">
        <v>230</v>
      </c>
      <c r="U190" s="3">
        <v>-0.44</v>
      </c>
      <c r="V190" s="3">
        <v>516.62</v>
      </c>
      <c r="W190" s="3">
        <v>717</v>
      </c>
      <c r="X190" s="32">
        <v>-0.39</v>
      </c>
      <c r="Y190" s="33">
        <v>2353.92</v>
      </c>
      <c r="Z190" s="3">
        <v>2907.04</v>
      </c>
      <c r="AA190" s="3">
        <v>-0.23</v>
      </c>
      <c r="AB190" s="3">
        <v>302242.90000000002</v>
      </c>
      <c r="AC190" s="3">
        <v>366714.89</v>
      </c>
      <c r="AD190" s="3">
        <v>302242.90000000002</v>
      </c>
      <c r="AE190" s="3">
        <v>366714.89</v>
      </c>
    </row>
    <row r="191" spans="1:31" x14ac:dyDescent="0.3">
      <c r="A191" s="3" t="s">
        <v>1725</v>
      </c>
      <c r="B191" s="4">
        <v>52583</v>
      </c>
      <c r="C191" s="4">
        <v>375</v>
      </c>
      <c r="D191" s="4" t="s">
        <v>25</v>
      </c>
      <c r="E191" s="5" t="s">
        <v>6313</v>
      </c>
      <c r="G191" s="4" t="s">
        <v>6705</v>
      </c>
      <c r="H191" s="3" t="s">
        <v>6315</v>
      </c>
      <c r="I191" s="3" t="s">
        <v>87</v>
      </c>
      <c r="J191" s="3" t="s">
        <v>88</v>
      </c>
      <c r="K191" s="3" t="s">
        <v>89</v>
      </c>
      <c r="L191" s="6" t="s">
        <v>89</v>
      </c>
      <c r="M191" s="3" t="s">
        <v>88</v>
      </c>
      <c r="N191" s="3" t="s">
        <v>90</v>
      </c>
      <c r="O191" s="3" t="s">
        <v>6706</v>
      </c>
      <c r="P191" s="3" t="s">
        <v>87</v>
      </c>
      <c r="Q191" s="3" t="s">
        <v>26</v>
      </c>
      <c r="R191" s="3" t="s">
        <v>27</v>
      </c>
      <c r="S191" s="3">
        <v>28</v>
      </c>
      <c r="T191" s="3">
        <v>52.44</v>
      </c>
      <c r="U191" s="3">
        <v>-0.87</v>
      </c>
      <c r="V191" s="3">
        <v>101.76</v>
      </c>
      <c r="W191" s="3">
        <v>128.1</v>
      </c>
      <c r="X191" s="32">
        <v>-0.26</v>
      </c>
      <c r="Y191" s="33">
        <v>543.15</v>
      </c>
      <c r="Z191" s="3">
        <v>648.80999999999995</v>
      </c>
      <c r="AA191" s="3">
        <v>-0.19</v>
      </c>
      <c r="AB191" s="3">
        <v>60134.7</v>
      </c>
      <c r="AC191" s="3">
        <v>70332.02</v>
      </c>
      <c r="AD191" s="3">
        <v>60134.7</v>
      </c>
      <c r="AE191" s="3">
        <v>70332.02</v>
      </c>
    </row>
    <row r="192" spans="1:31" x14ac:dyDescent="0.3">
      <c r="A192" s="3" t="s">
        <v>2827</v>
      </c>
      <c r="B192" s="4">
        <v>52585</v>
      </c>
      <c r="C192" s="4">
        <v>227</v>
      </c>
      <c r="D192" s="4" t="s">
        <v>25</v>
      </c>
      <c r="E192" s="5" t="s">
        <v>6313</v>
      </c>
      <c r="G192" s="4" t="s">
        <v>6707</v>
      </c>
      <c r="H192" s="3" t="s">
        <v>6315</v>
      </c>
      <c r="I192" s="3" t="s">
        <v>87</v>
      </c>
      <c r="J192" s="3" t="s">
        <v>88</v>
      </c>
      <c r="K192" s="3" t="s">
        <v>89</v>
      </c>
      <c r="L192" s="6" t="s">
        <v>89</v>
      </c>
      <c r="M192" s="3" t="s">
        <v>88</v>
      </c>
      <c r="N192" s="3" t="s">
        <v>90</v>
      </c>
      <c r="O192" s="3" t="s">
        <v>6708</v>
      </c>
      <c r="P192" s="3" t="s">
        <v>87</v>
      </c>
      <c r="Q192" s="3" t="s">
        <v>26</v>
      </c>
      <c r="R192" s="3" t="s">
        <v>27</v>
      </c>
      <c r="S192" s="3">
        <v>4</v>
      </c>
      <c r="T192" s="3">
        <v>5.33</v>
      </c>
      <c r="U192" s="3">
        <v>-0.25</v>
      </c>
      <c r="V192" s="3">
        <v>14.93</v>
      </c>
      <c r="W192" s="3">
        <v>17.600000000000001</v>
      </c>
      <c r="X192" s="32">
        <v>-0.18</v>
      </c>
      <c r="Y192" s="33">
        <v>78.38</v>
      </c>
      <c r="Z192" s="3">
        <v>91.18</v>
      </c>
      <c r="AA192" s="3">
        <v>-0.16</v>
      </c>
      <c r="AB192" s="3">
        <v>14041.44</v>
      </c>
      <c r="AC192" s="3">
        <v>16286.4</v>
      </c>
      <c r="AD192" s="3">
        <v>14041.44</v>
      </c>
      <c r="AE192" s="3">
        <v>16286.4</v>
      </c>
    </row>
    <row r="193" spans="1:31" x14ac:dyDescent="0.3">
      <c r="A193" s="3" t="s">
        <v>2659</v>
      </c>
      <c r="B193" s="4">
        <v>52588</v>
      </c>
      <c r="C193" s="4">
        <v>410</v>
      </c>
      <c r="D193" s="4" t="s">
        <v>25</v>
      </c>
      <c r="E193" s="5" t="s">
        <v>6313</v>
      </c>
      <c r="G193" s="4" t="s">
        <v>6709</v>
      </c>
      <c r="H193" s="3" t="s">
        <v>6315</v>
      </c>
      <c r="I193" s="3" t="s">
        <v>87</v>
      </c>
      <c r="J193" s="3" t="s">
        <v>88</v>
      </c>
      <c r="K193" s="3" t="s">
        <v>89</v>
      </c>
      <c r="L193" s="6" t="s">
        <v>89</v>
      </c>
      <c r="M193" s="3" t="s">
        <v>88</v>
      </c>
      <c r="N193" s="3" t="s">
        <v>90</v>
      </c>
      <c r="O193" s="3" t="s">
        <v>6710</v>
      </c>
      <c r="P193" s="3" t="s">
        <v>87</v>
      </c>
      <c r="Q193" s="3" t="s">
        <v>26</v>
      </c>
      <c r="R193" s="3" t="s">
        <v>27</v>
      </c>
      <c r="S193" s="3">
        <v>16</v>
      </c>
      <c r="T193" s="3">
        <v>25</v>
      </c>
      <c r="U193" s="3">
        <v>-0.56000000000000005</v>
      </c>
      <c r="V193" s="3">
        <v>42</v>
      </c>
      <c r="W193" s="3">
        <v>57</v>
      </c>
      <c r="X193" s="32">
        <v>-0.36</v>
      </c>
      <c r="Y193" s="33">
        <v>188</v>
      </c>
      <c r="Z193" s="3">
        <v>297.58</v>
      </c>
      <c r="AA193" s="3">
        <v>-0.57999999999999996</v>
      </c>
      <c r="AB193" s="3">
        <v>24274.560000000001</v>
      </c>
      <c r="AC193" s="3">
        <v>36311.29</v>
      </c>
      <c r="AD193" s="3">
        <v>24274.560000000001</v>
      </c>
      <c r="AE193" s="3">
        <v>36311.29</v>
      </c>
    </row>
    <row r="194" spans="1:31" x14ac:dyDescent="0.3">
      <c r="A194" s="3" t="s">
        <v>1376</v>
      </c>
      <c r="B194" s="4">
        <v>52593</v>
      </c>
      <c r="C194" s="4">
        <v>823</v>
      </c>
      <c r="D194" s="4" t="s">
        <v>25</v>
      </c>
      <c r="E194" s="5" t="s">
        <v>6313</v>
      </c>
      <c r="G194" s="4" t="s">
        <v>6711</v>
      </c>
      <c r="H194" s="3" t="s">
        <v>6315</v>
      </c>
      <c r="I194" s="3" t="s">
        <v>87</v>
      </c>
      <c r="J194" s="3" t="s">
        <v>88</v>
      </c>
      <c r="K194" s="3" t="s">
        <v>89</v>
      </c>
      <c r="L194" s="6" t="s">
        <v>89</v>
      </c>
      <c r="M194" s="3" t="s">
        <v>88</v>
      </c>
      <c r="N194" s="3" t="s">
        <v>90</v>
      </c>
      <c r="O194" s="3" t="s">
        <v>6712</v>
      </c>
      <c r="P194" s="3" t="s">
        <v>87</v>
      </c>
      <c r="Q194" s="3" t="s">
        <v>26</v>
      </c>
      <c r="R194" s="3" t="s">
        <v>27</v>
      </c>
      <c r="S194" s="3">
        <v>110</v>
      </c>
      <c r="T194" s="3">
        <v>169.59</v>
      </c>
      <c r="U194" s="3">
        <v>-0.54</v>
      </c>
      <c r="V194" s="3">
        <v>363.36</v>
      </c>
      <c r="W194" s="3">
        <v>493.84</v>
      </c>
      <c r="X194" s="32">
        <v>-0.36</v>
      </c>
      <c r="Y194" s="33">
        <v>1589.89</v>
      </c>
      <c r="Z194" s="3">
        <v>2142.79</v>
      </c>
      <c r="AA194" s="3">
        <v>-0.35</v>
      </c>
      <c r="AB194" s="3">
        <v>229688.34</v>
      </c>
      <c r="AC194" s="3">
        <v>299819.52000000002</v>
      </c>
      <c r="AD194" s="3">
        <v>229688.34</v>
      </c>
      <c r="AE194" s="3">
        <v>299819.52000000002</v>
      </c>
    </row>
    <row r="195" spans="1:31" x14ac:dyDescent="0.3">
      <c r="A195" s="3" t="s">
        <v>1515</v>
      </c>
      <c r="B195" s="4">
        <v>52597</v>
      </c>
      <c r="C195" s="4">
        <v>528</v>
      </c>
      <c r="D195" s="4" t="s">
        <v>25</v>
      </c>
      <c r="E195" s="5" t="s">
        <v>6313</v>
      </c>
      <c r="G195" s="4" t="s">
        <v>6713</v>
      </c>
      <c r="H195" s="3" t="s">
        <v>6315</v>
      </c>
      <c r="I195" s="3" t="s">
        <v>87</v>
      </c>
      <c r="J195" s="3" t="s">
        <v>88</v>
      </c>
      <c r="K195" s="3" t="s">
        <v>89</v>
      </c>
      <c r="L195" s="6" t="s">
        <v>89</v>
      </c>
      <c r="M195" s="3" t="s">
        <v>88</v>
      </c>
      <c r="N195" s="3" t="s">
        <v>90</v>
      </c>
      <c r="O195" s="3" t="s">
        <v>6714</v>
      </c>
      <c r="P195" s="3" t="s">
        <v>87</v>
      </c>
      <c r="Q195" s="3" t="s">
        <v>26</v>
      </c>
      <c r="R195" s="3" t="s">
        <v>27</v>
      </c>
      <c r="S195" s="3">
        <v>68</v>
      </c>
      <c r="T195" s="3">
        <v>105.43</v>
      </c>
      <c r="U195" s="3">
        <v>-0.54</v>
      </c>
      <c r="V195" s="3">
        <v>243.96</v>
      </c>
      <c r="W195" s="3">
        <v>169.43</v>
      </c>
      <c r="X195" s="32">
        <v>0.31</v>
      </c>
      <c r="Y195" s="33">
        <v>906</v>
      </c>
      <c r="Z195" s="3">
        <v>1208.1199999999999</v>
      </c>
      <c r="AA195" s="3">
        <v>-0.33</v>
      </c>
      <c r="AB195" s="3">
        <v>95902.8</v>
      </c>
      <c r="AC195" s="3">
        <v>121329.78</v>
      </c>
      <c r="AD195" s="3">
        <v>95902.8</v>
      </c>
      <c r="AE195" s="3">
        <v>121329.78</v>
      </c>
    </row>
    <row r="196" spans="1:31" x14ac:dyDescent="0.3">
      <c r="A196" s="3" t="s">
        <v>1427</v>
      </c>
      <c r="B196" s="4">
        <v>52598</v>
      </c>
      <c r="C196" s="4">
        <v>720</v>
      </c>
      <c r="D196" s="4" t="s">
        <v>25</v>
      </c>
      <c r="E196" s="5" t="s">
        <v>6313</v>
      </c>
      <c r="G196" s="4" t="s">
        <v>6715</v>
      </c>
      <c r="H196" s="3" t="s">
        <v>6315</v>
      </c>
      <c r="I196" s="3" t="s">
        <v>87</v>
      </c>
      <c r="J196" s="3" t="s">
        <v>88</v>
      </c>
      <c r="K196" s="3" t="s">
        <v>89</v>
      </c>
      <c r="L196" s="6" t="s">
        <v>89</v>
      </c>
      <c r="M196" s="3" t="s">
        <v>88</v>
      </c>
      <c r="N196" s="3" t="s">
        <v>90</v>
      </c>
      <c r="O196" s="3" t="s">
        <v>6716</v>
      </c>
      <c r="P196" s="3" t="s">
        <v>87</v>
      </c>
      <c r="Q196" s="3" t="s">
        <v>26</v>
      </c>
      <c r="R196" s="3" t="s">
        <v>27</v>
      </c>
      <c r="S196" s="3">
        <v>165</v>
      </c>
      <c r="T196" s="3">
        <v>200.1</v>
      </c>
      <c r="U196" s="3">
        <v>-0.21</v>
      </c>
      <c r="V196" s="3">
        <v>536.91999999999996</v>
      </c>
      <c r="W196" s="3">
        <v>585.13</v>
      </c>
      <c r="X196" s="32">
        <v>-0.09</v>
      </c>
      <c r="Y196" s="33">
        <v>2256.91</v>
      </c>
      <c r="Z196" s="3">
        <v>2710.94</v>
      </c>
      <c r="AA196" s="3">
        <v>-0.2</v>
      </c>
      <c r="AB196" s="3">
        <v>232003.94</v>
      </c>
      <c r="AC196" s="3">
        <v>271618.5</v>
      </c>
      <c r="AD196" s="3">
        <v>232003.94</v>
      </c>
      <c r="AE196" s="3">
        <v>271618.5</v>
      </c>
    </row>
    <row r="197" spans="1:31" x14ac:dyDescent="0.3">
      <c r="A197" s="3" t="s">
        <v>2338</v>
      </c>
      <c r="B197" s="4">
        <v>52806</v>
      </c>
      <c r="C197" s="4">
        <v>271</v>
      </c>
      <c r="D197" s="4" t="s">
        <v>25</v>
      </c>
      <c r="E197" s="5" t="s">
        <v>6313</v>
      </c>
      <c r="G197" s="4" t="s">
        <v>6717</v>
      </c>
      <c r="H197" s="3" t="s">
        <v>6315</v>
      </c>
      <c r="I197" s="3" t="s">
        <v>87</v>
      </c>
      <c r="J197" s="3" t="s">
        <v>88</v>
      </c>
      <c r="K197" s="3" t="s">
        <v>89</v>
      </c>
      <c r="L197" s="6" t="s">
        <v>89</v>
      </c>
      <c r="M197" s="3" t="s">
        <v>88</v>
      </c>
      <c r="N197" s="3" t="s">
        <v>90</v>
      </c>
      <c r="O197" s="3" t="s">
        <v>6718</v>
      </c>
      <c r="P197" s="3" t="s">
        <v>87</v>
      </c>
      <c r="Q197" s="3" t="s">
        <v>49</v>
      </c>
      <c r="R197" s="3" t="s">
        <v>6402</v>
      </c>
      <c r="S197" s="3">
        <v>22</v>
      </c>
      <c r="T197" s="3">
        <v>20</v>
      </c>
      <c r="U197" s="3">
        <v>0.09</v>
      </c>
      <c r="V197" s="3">
        <v>52</v>
      </c>
      <c r="W197" s="3">
        <v>46</v>
      </c>
      <c r="X197" s="32">
        <v>0.12</v>
      </c>
      <c r="Y197" s="33">
        <v>274</v>
      </c>
      <c r="Z197" s="3">
        <v>254.42</v>
      </c>
      <c r="AA197" s="3">
        <v>7.0000000000000007E-2</v>
      </c>
      <c r="AB197" s="3">
        <v>27862.32</v>
      </c>
      <c r="AC197" s="3">
        <v>25919.17</v>
      </c>
      <c r="AD197" s="3">
        <v>29230.32</v>
      </c>
      <c r="AE197" s="3">
        <v>27136.85</v>
      </c>
    </row>
    <row r="198" spans="1:31" x14ac:dyDescent="0.3">
      <c r="A198" s="3" t="s">
        <v>1659</v>
      </c>
      <c r="B198" s="4">
        <v>53203</v>
      </c>
      <c r="C198" s="4">
        <v>630</v>
      </c>
      <c r="D198" s="4" t="s">
        <v>25</v>
      </c>
      <c r="E198" s="5" t="s">
        <v>6313</v>
      </c>
      <c r="G198" s="4" t="s">
        <v>6719</v>
      </c>
      <c r="H198" s="3" t="s">
        <v>6315</v>
      </c>
      <c r="I198" s="3" t="s">
        <v>87</v>
      </c>
      <c r="J198" s="3" t="s">
        <v>88</v>
      </c>
      <c r="K198" s="3" t="s">
        <v>89</v>
      </c>
      <c r="L198" s="6" t="s">
        <v>89</v>
      </c>
      <c r="M198" s="3" t="s">
        <v>88</v>
      </c>
      <c r="N198" s="3" t="s">
        <v>90</v>
      </c>
      <c r="O198" s="3" t="s">
        <v>6720</v>
      </c>
      <c r="P198" s="3" t="s">
        <v>87</v>
      </c>
      <c r="Q198" s="3" t="s">
        <v>194</v>
      </c>
      <c r="R198" s="3" t="s">
        <v>6402</v>
      </c>
      <c r="S198" s="3">
        <v>47</v>
      </c>
      <c r="T198" s="3">
        <v>63.99</v>
      </c>
      <c r="U198" s="3">
        <v>-0.36</v>
      </c>
      <c r="V198" s="3">
        <v>162.62</v>
      </c>
      <c r="W198" s="3">
        <v>201.04</v>
      </c>
      <c r="X198" s="32">
        <v>-0.24</v>
      </c>
      <c r="Y198" s="33">
        <v>682.54</v>
      </c>
      <c r="Z198" s="3">
        <v>856.45</v>
      </c>
      <c r="AA198" s="3">
        <v>-0.25</v>
      </c>
      <c r="AB198" s="3">
        <v>86630.399999999994</v>
      </c>
      <c r="AC198" s="3">
        <v>108558.48</v>
      </c>
      <c r="AD198" s="3">
        <v>86630.399999999994</v>
      </c>
      <c r="AE198" s="3">
        <v>108558.48</v>
      </c>
    </row>
    <row r="199" spans="1:31" x14ac:dyDescent="0.3">
      <c r="A199" s="3" t="s">
        <v>1533</v>
      </c>
      <c r="B199" s="4">
        <v>53204</v>
      </c>
      <c r="C199" s="4">
        <v>742</v>
      </c>
      <c r="D199" s="4" t="s">
        <v>25</v>
      </c>
      <c r="E199" s="5" t="s">
        <v>6313</v>
      </c>
      <c r="G199" s="4" t="s">
        <v>6721</v>
      </c>
      <c r="H199" s="3" t="s">
        <v>6315</v>
      </c>
      <c r="I199" s="3" t="s">
        <v>87</v>
      </c>
      <c r="J199" s="3" t="s">
        <v>88</v>
      </c>
      <c r="K199" s="3" t="s">
        <v>89</v>
      </c>
      <c r="L199" s="6" t="s">
        <v>89</v>
      </c>
      <c r="M199" s="3" t="s">
        <v>88</v>
      </c>
      <c r="N199" s="3" t="s">
        <v>90</v>
      </c>
      <c r="O199" s="3" t="s">
        <v>6722</v>
      </c>
      <c r="P199" s="3" t="s">
        <v>87</v>
      </c>
      <c r="Q199" s="3" t="s">
        <v>194</v>
      </c>
      <c r="R199" s="3" t="s">
        <v>6402</v>
      </c>
      <c r="S199" s="3">
        <v>89</v>
      </c>
      <c r="T199" s="3">
        <v>56</v>
      </c>
      <c r="U199" s="3">
        <v>0.37</v>
      </c>
      <c r="V199" s="3">
        <v>398.25</v>
      </c>
      <c r="W199" s="3">
        <v>404.17</v>
      </c>
      <c r="X199" s="32">
        <v>-0.01</v>
      </c>
      <c r="Y199" s="33">
        <v>1783.46</v>
      </c>
      <c r="Z199" s="3">
        <v>1687.17</v>
      </c>
      <c r="AA199" s="3">
        <v>0.05</v>
      </c>
      <c r="AB199" s="3">
        <v>202884.47</v>
      </c>
      <c r="AC199" s="3">
        <v>194305.48</v>
      </c>
      <c r="AD199" s="3">
        <v>213586.97</v>
      </c>
      <c r="AE199" s="3">
        <v>202261.48</v>
      </c>
    </row>
    <row r="200" spans="1:31" x14ac:dyDescent="0.3">
      <c r="A200" s="3" t="s">
        <v>1539</v>
      </c>
      <c r="B200" s="4">
        <v>53206</v>
      </c>
      <c r="C200" s="4">
        <v>785</v>
      </c>
      <c r="D200" s="4" t="s">
        <v>25</v>
      </c>
      <c r="E200" s="5" t="s">
        <v>6313</v>
      </c>
      <c r="G200" s="4" t="s">
        <v>6723</v>
      </c>
      <c r="H200" s="3" t="s">
        <v>6315</v>
      </c>
      <c r="I200" s="3" t="s">
        <v>87</v>
      </c>
      <c r="J200" s="3" t="s">
        <v>88</v>
      </c>
      <c r="K200" s="3" t="s">
        <v>89</v>
      </c>
      <c r="L200" s="6" t="s">
        <v>89</v>
      </c>
      <c r="M200" s="3" t="s">
        <v>88</v>
      </c>
      <c r="N200" s="3" t="s">
        <v>90</v>
      </c>
      <c r="O200" s="3" t="s">
        <v>6724</v>
      </c>
      <c r="P200" s="3" t="s">
        <v>87</v>
      </c>
      <c r="Q200" s="3" t="s">
        <v>194</v>
      </c>
      <c r="R200" s="3" t="s">
        <v>6402</v>
      </c>
      <c r="S200" s="3">
        <v>268</v>
      </c>
      <c r="T200" s="3">
        <v>324</v>
      </c>
      <c r="U200" s="3">
        <v>-0.21</v>
      </c>
      <c r="V200" s="3">
        <v>522.91999999999996</v>
      </c>
      <c r="W200" s="3">
        <v>582</v>
      </c>
      <c r="X200" s="32">
        <v>-0.11</v>
      </c>
      <c r="Y200" s="33">
        <v>2171.75</v>
      </c>
      <c r="Z200" s="3">
        <v>2224.08</v>
      </c>
      <c r="AA200" s="3">
        <v>-0.02</v>
      </c>
      <c r="AB200" s="3">
        <v>211683.65</v>
      </c>
      <c r="AC200" s="3">
        <v>217765.85</v>
      </c>
      <c r="AD200" s="3">
        <v>225427.65</v>
      </c>
      <c r="AE200" s="3">
        <v>230787.85</v>
      </c>
    </row>
    <row r="201" spans="1:31" x14ac:dyDescent="0.3">
      <c r="A201" s="3" t="s">
        <v>1995</v>
      </c>
      <c r="B201" s="4">
        <v>53208</v>
      </c>
      <c r="C201" s="4">
        <v>468</v>
      </c>
      <c r="D201" s="4" t="s">
        <v>25</v>
      </c>
      <c r="E201" s="5" t="s">
        <v>6313</v>
      </c>
      <c r="G201" s="4" t="s">
        <v>6725</v>
      </c>
      <c r="H201" s="3" t="s">
        <v>6315</v>
      </c>
      <c r="I201" s="3" t="s">
        <v>87</v>
      </c>
      <c r="J201" s="3" t="s">
        <v>88</v>
      </c>
      <c r="K201" s="3" t="s">
        <v>89</v>
      </c>
      <c r="L201" s="6" t="s">
        <v>89</v>
      </c>
      <c r="M201" s="3" t="s">
        <v>88</v>
      </c>
      <c r="N201" s="3" t="s">
        <v>90</v>
      </c>
      <c r="O201" s="3" t="s">
        <v>6726</v>
      </c>
      <c r="P201" s="3" t="s">
        <v>87</v>
      </c>
      <c r="Q201" s="3" t="s">
        <v>194</v>
      </c>
      <c r="R201" s="3" t="s">
        <v>6402</v>
      </c>
      <c r="S201" s="3">
        <v>95</v>
      </c>
      <c r="T201" s="3">
        <v>62.23</v>
      </c>
      <c r="U201" s="3">
        <v>0.35</v>
      </c>
      <c r="V201" s="3">
        <v>324.56</v>
      </c>
      <c r="W201" s="3">
        <v>249.69</v>
      </c>
      <c r="X201" s="32">
        <v>0.23</v>
      </c>
      <c r="Y201" s="33">
        <v>1309.8900000000001</v>
      </c>
      <c r="Z201" s="3">
        <v>1149.45</v>
      </c>
      <c r="AA201" s="3">
        <v>0.12</v>
      </c>
      <c r="AB201" s="3">
        <v>124468.64</v>
      </c>
      <c r="AC201" s="3">
        <v>109519.93</v>
      </c>
      <c r="AD201" s="3">
        <v>127916.64</v>
      </c>
      <c r="AE201" s="3">
        <v>112143.69</v>
      </c>
    </row>
    <row r="202" spans="1:31" x14ac:dyDescent="0.3">
      <c r="A202" s="3" t="s">
        <v>1253</v>
      </c>
      <c r="B202" s="4">
        <v>53214</v>
      </c>
      <c r="C202" s="4">
        <v>983</v>
      </c>
      <c r="D202" s="4" t="s">
        <v>25</v>
      </c>
      <c r="E202" s="5" t="s">
        <v>6313</v>
      </c>
      <c r="G202" s="4" t="s">
        <v>6727</v>
      </c>
      <c r="H202" s="3" t="s">
        <v>6315</v>
      </c>
      <c r="I202" s="3" t="s">
        <v>87</v>
      </c>
      <c r="J202" s="3" t="s">
        <v>88</v>
      </c>
      <c r="K202" s="3" t="s">
        <v>89</v>
      </c>
      <c r="L202" s="6" t="s">
        <v>89</v>
      </c>
      <c r="M202" s="3" t="s">
        <v>88</v>
      </c>
      <c r="N202" s="3" t="s">
        <v>90</v>
      </c>
      <c r="O202" s="3" t="s">
        <v>6728</v>
      </c>
      <c r="P202" s="3" t="s">
        <v>87</v>
      </c>
      <c r="Q202" s="3" t="s">
        <v>194</v>
      </c>
      <c r="R202" s="3" t="s">
        <v>6402</v>
      </c>
      <c r="S202" s="3">
        <v>1038</v>
      </c>
      <c r="T202" s="3">
        <v>1078</v>
      </c>
      <c r="U202" s="3">
        <v>-0.04</v>
      </c>
      <c r="V202" s="3">
        <v>5602.96</v>
      </c>
      <c r="W202" s="3">
        <v>5563.33</v>
      </c>
      <c r="X202" s="32">
        <v>0.01</v>
      </c>
      <c r="Y202" s="33">
        <v>21465.87</v>
      </c>
      <c r="Z202" s="3">
        <v>21048.17</v>
      </c>
      <c r="AA202" s="3">
        <v>0.02</v>
      </c>
      <c r="AB202" s="3">
        <v>2177323.19</v>
      </c>
      <c r="AC202" s="3">
        <v>2143053.04</v>
      </c>
      <c r="AD202" s="3">
        <v>2313162.69</v>
      </c>
      <c r="AE202" s="3">
        <v>2265184.04</v>
      </c>
    </row>
    <row r="203" spans="1:31" x14ac:dyDescent="0.3">
      <c r="A203" s="3" t="s">
        <v>1274</v>
      </c>
      <c r="B203" s="4">
        <v>53216</v>
      </c>
      <c r="C203" s="4">
        <v>971</v>
      </c>
      <c r="D203" s="4" t="s">
        <v>25</v>
      </c>
      <c r="E203" s="5" t="s">
        <v>6313</v>
      </c>
      <c r="G203" s="4" t="s">
        <v>6729</v>
      </c>
      <c r="H203" s="3" t="s">
        <v>6315</v>
      </c>
      <c r="I203" s="3" t="s">
        <v>87</v>
      </c>
      <c r="J203" s="3" t="s">
        <v>88</v>
      </c>
      <c r="K203" s="3" t="s">
        <v>89</v>
      </c>
      <c r="L203" s="6" t="s">
        <v>89</v>
      </c>
      <c r="M203" s="3" t="s">
        <v>88</v>
      </c>
      <c r="N203" s="3" t="s">
        <v>90</v>
      </c>
      <c r="O203" s="3" t="s">
        <v>6730</v>
      </c>
      <c r="P203" s="3" t="s">
        <v>87</v>
      </c>
      <c r="Q203" s="3" t="s">
        <v>194</v>
      </c>
      <c r="R203" s="3" t="s">
        <v>6402</v>
      </c>
      <c r="S203" s="3">
        <v>1477</v>
      </c>
      <c r="T203" s="3">
        <v>1617</v>
      </c>
      <c r="U203" s="3">
        <v>-0.09</v>
      </c>
      <c r="V203" s="3">
        <v>2719.42</v>
      </c>
      <c r="W203" s="3">
        <v>2893.33</v>
      </c>
      <c r="X203" s="32">
        <v>-0.06</v>
      </c>
      <c r="Y203" s="33">
        <v>11076.67</v>
      </c>
      <c r="Z203" s="3">
        <v>11558.5</v>
      </c>
      <c r="AA203" s="3">
        <v>-0.04</v>
      </c>
      <c r="AB203" s="3">
        <v>1047222</v>
      </c>
      <c r="AC203" s="3">
        <v>1103992.5</v>
      </c>
      <c r="AD203" s="3">
        <v>1123174</v>
      </c>
      <c r="AE203" s="3">
        <v>1170367.5</v>
      </c>
    </row>
    <row r="204" spans="1:31" x14ac:dyDescent="0.3">
      <c r="A204" s="3" t="s">
        <v>1325</v>
      </c>
      <c r="B204" s="4">
        <v>53218</v>
      </c>
      <c r="C204" s="4">
        <v>793</v>
      </c>
      <c r="D204" s="4" t="s">
        <v>25</v>
      </c>
      <c r="E204" s="5" t="s">
        <v>6313</v>
      </c>
      <c r="G204" s="4" t="s">
        <v>6731</v>
      </c>
      <c r="H204" s="3" t="s">
        <v>6315</v>
      </c>
      <c r="I204" s="3" t="s">
        <v>87</v>
      </c>
      <c r="J204" s="3" t="s">
        <v>88</v>
      </c>
      <c r="K204" s="3" t="s">
        <v>89</v>
      </c>
      <c r="L204" s="6" t="s">
        <v>89</v>
      </c>
      <c r="M204" s="3" t="s">
        <v>88</v>
      </c>
      <c r="N204" s="3" t="s">
        <v>90</v>
      </c>
      <c r="O204" s="3" t="s">
        <v>6732</v>
      </c>
      <c r="P204" s="3" t="s">
        <v>87</v>
      </c>
      <c r="Q204" s="3" t="s">
        <v>194</v>
      </c>
      <c r="R204" s="3" t="s">
        <v>6402</v>
      </c>
      <c r="S204" s="3">
        <v>394</v>
      </c>
      <c r="T204" s="3">
        <v>465.52</v>
      </c>
      <c r="U204" s="3">
        <v>-0.18</v>
      </c>
      <c r="V204" s="3">
        <v>1557</v>
      </c>
      <c r="W204" s="3">
        <v>1561.45</v>
      </c>
      <c r="X204" s="32">
        <v>0</v>
      </c>
      <c r="Y204" s="33">
        <v>6338.98</v>
      </c>
      <c r="Z204" s="3">
        <v>6244.28</v>
      </c>
      <c r="AA204" s="3">
        <v>0.01</v>
      </c>
      <c r="AB204" s="3">
        <v>577600.78</v>
      </c>
      <c r="AC204" s="3">
        <v>572785.84</v>
      </c>
      <c r="AD204" s="3">
        <v>593953.78</v>
      </c>
      <c r="AE204" s="3">
        <v>584759.84</v>
      </c>
    </row>
    <row r="205" spans="1:31" x14ac:dyDescent="0.3">
      <c r="A205" s="3" t="s">
        <v>6733</v>
      </c>
      <c r="B205" s="4">
        <v>53221</v>
      </c>
      <c r="C205" s="4">
        <v>389</v>
      </c>
      <c r="D205" s="4" t="s">
        <v>25</v>
      </c>
      <c r="E205" s="5" t="s">
        <v>6313</v>
      </c>
      <c r="G205" s="4" t="s">
        <v>6734</v>
      </c>
      <c r="H205" s="3" t="s">
        <v>6315</v>
      </c>
      <c r="I205" s="3" t="s">
        <v>87</v>
      </c>
      <c r="J205" s="3" t="s">
        <v>88</v>
      </c>
      <c r="K205" s="3" t="s">
        <v>89</v>
      </c>
      <c r="L205" s="6" t="s">
        <v>89</v>
      </c>
      <c r="M205" s="3" t="s">
        <v>88</v>
      </c>
      <c r="N205" s="3" t="s">
        <v>90</v>
      </c>
      <c r="O205" s="3" t="s">
        <v>6735</v>
      </c>
      <c r="P205" s="3" t="s">
        <v>87</v>
      </c>
      <c r="Q205" s="3" t="s">
        <v>194</v>
      </c>
      <c r="R205" s="3" t="s">
        <v>6402</v>
      </c>
      <c r="S205" s="3">
        <v>55</v>
      </c>
      <c r="T205" s="3">
        <v>32.67</v>
      </c>
      <c r="U205" s="3">
        <v>0.4</v>
      </c>
      <c r="V205" s="3">
        <v>196.71</v>
      </c>
      <c r="W205" s="3">
        <v>172.03</v>
      </c>
      <c r="X205" s="32">
        <v>0.13</v>
      </c>
      <c r="Y205" s="33">
        <v>720.79</v>
      </c>
      <c r="Z205" s="3">
        <v>608.08000000000004</v>
      </c>
      <c r="AA205" s="3">
        <v>0.16</v>
      </c>
      <c r="AB205" s="3">
        <v>86912.4</v>
      </c>
      <c r="AC205" s="3">
        <v>73387.199999999997</v>
      </c>
      <c r="AD205" s="3">
        <v>86912.4</v>
      </c>
      <c r="AE205" s="3">
        <v>73387.199999999997</v>
      </c>
    </row>
    <row r="206" spans="1:31" x14ac:dyDescent="0.3">
      <c r="A206" s="3" t="s">
        <v>4906</v>
      </c>
      <c r="B206" s="4">
        <v>56194</v>
      </c>
      <c r="C206" s="4">
        <v>331</v>
      </c>
      <c r="D206" s="4" t="s">
        <v>25</v>
      </c>
      <c r="E206" s="5" t="s">
        <v>6313</v>
      </c>
      <c r="G206" s="4" t="s">
        <v>6736</v>
      </c>
      <c r="H206" s="3" t="s">
        <v>6315</v>
      </c>
      <c r="I206" s="3" t="s">
        <v>87</v>
      </c>
      <c r="J206" s="3" t="s">
        <v>88</v>
      </c>
      <c r="K206" s="3" t="s">
        <v>89</v>
      </c>
      <c r="L206" s="6" t="s">
        <v>89</v>
      </c>
      <c r="M206" s="3" t="s">
        <v>88</v>
      </c>
      <c r="N206" s="3" t="s">
        <v>90</v>
      </c>
      <c r="O206" s="3" t="s">
        <v>6737</v>
      </c>
      <c r="P206" s="3" t="s">
        <v>191</v>
      </c>
      <c r="Q206" s="3" t="s">
        <v>194</v>
      </c>
      <c r="R206" s="3" t="s">
        <v>6402</v>
      </c>
      <c r="S206" s="3">
        <v>5</v>
      </c>
      <c r="T206" s="3">
        <v>15.34</v>
      </c>
      <c r="U206" s="3">
        <v>-2.29</v>
      </c>
      <c r="V206" s="3">
        <v>34.01</v>
      </c>
      <c r="W206" s="3">
        <v>44.67</v>
      </c>
      <c r="X206" s="32">
        <v>-0.31</v>
      </c>
      <c r="Y206" s="33">
        <v>164.71</v>
      </c>
      <c r="Z206" s="3">
        <v>182.03</v>
      </c>
      <c r="AA206" s="3">
        <v>-0.11</v>
      </c>
      <c r="AB206" s="3">
        <v>19858.8</v>
      </c>
      <c r="AC206" s="3">
        <v>21969.599999999999</v>
      </c>
      <c r="AD206" s="3">
        <v>19858.8</v>
      </c>
      <c r="AE206" s="3">
        <v>21969.599999999999</v>
      </c>
    </row>
    <row r="207" spans="1:31" x14ac:dyDescent="0.3">
      <c r="A207" s="3" t="s">
        <v>1451</v>
      </c>
      <c r="B207" s="4">
        <v>56195</v>
      </c>
      <c r="C207" s="4">
        <v>803</v>
      </c>
      <c r="D207" s="4" t="s">
        <v>25</v>
      </c>
      <c r="E207" s="5" t="s">
        <v>6313</v>
      </c>
      <c r="G207" s="4" t="s">
        <v>6738</v>
      </c>
      <c r="H207" s="3" t="s">
        <v>6315</v>
      </c>
      <c r="I207" s="3" t="s">
        <v>87</v>
      </c>
      <c r="J207" s="3" t="s">
        <v>88</v>
      </c>
      <c r="K207" s="3" t="s">
        <v>89</v>
      </c>
      <c r="L207" s="6" t="s">
        <v>89</v>
      </c>
      <c r="M207" s="3" t="s">
        <v>88</v>
      </c>
      <c r="N207" s="3" t="s">
        <v>90</v>
      </c>
      <c r="O207" s="3" t="s">
        <v>6739</v>
      </c>
      <c r="P207" s="3" t="s">
        <v>191</v>
      </c>
      <c r="Q207" s="3" t="s">
        <v>194</v>
      </c>
      <c r="R207" s="3" t="s">
        <v>6402</v>
      </c>
      <c r="S207" s="3">
        <v>92</v>
      </c>
      <c r="T207" s="3">
        <v>111</v>
      </c>
      <c r="U207" s="3">
        <v>-0.2</v>
      </c>
      <c r="V207" s="3">
        <v>406.46</v>
      </c>
      <c r="W207" s="3">
        <v>453</v>
      </c>
      <c r="X207" s="32">
        <v>-0.11</v>
      </c>
      <c r="Y207" s="33">
        <v>1742.04</v>
      </c>
      <c r="Z207" s="3">
        <v>1910</v>
      </c>
      <c r="AA207" s="3">
        <v>-0.1</v>
      </c>
      <c r="AB207" s="3">
        <v>177567.91</v>
      </c>
      <c r="AC207" s="3">
        <v>195294.24</v>
      </c>
      <c r="AD207" s="3">
        <v>187722.41</v>
      </c>
      <c r="AE207" s="3">
        <v>205614.24</v>
      </c>
    </row>
    <row r="208" spans="1:31" x14ac:dyDescent="0.3">
      <c r="A208" s="3" t="s">
        <v>1418</v>
      </c>
      <c r="B208" s="4">
        <v>56196</v>
      </c>
      <c r="C208" s="4">
        <v>814</v>
      </c>
      <c r="D208" s="4" t="s">
        <v>25</v>
      </c>
      <c r="E208" s="5" t="s">
        <v>6313</v>
      </c>
      <c r="G208" s="4" t="s">
        <v>6740</v>
      </c>
      <c r="H208" s="3" t="s">
        <v>6315</v>
      </c>
      <c r="I208" s="3" t="s">
        <v>87</v>
      </c>
      <c r="J208" s="3" t="s">
        <v>88</v>
      </c>
      <c r="K208" s="3" t="s">
        <v>89</v>
      </c>
      <c r="L208" s="6" t="s">
        <v>89</v>
      </c>
      <c r="M208" s="3" t="s">
        <v>88</v>
      </c>
      <c r="N208" s="3" t="s">
        <v>90</v>
      </c>
      <c r="O208" s="3" t="s">
        <v>6741</v>
      </c>
      <c r="P208" s="3" t="s">
        <v>191</v>
      </c>
      <c r="Q208" s="3" t="s">
        <v>194</v>
      </c>
      <c r="R208" s="3" t="s">
        <v>6402</v>
      </c>
      <c r="S208" s="3">
        <v>275</v>
      </c>
      <c r="T208" s="3">
        <v>340</v>
      </c>
      <c r="U208" s="3">
        <v>-0.24</v>
      </c>
      <c r="V208" s="3">
        <v>591</v>
      </c>
      <c r="W208" s="3">
        <v>652.33000000000004</v>
      </c>
      <c r="X208" s="32">
        <v>-0.1</v>
      </c>
      <c r="Y208" s="33">
        <v>2438</v>
      </c>
      <c r="Z208" s="3">
        <v>2614.5</v>
      </c>
      <c r="AA208" s="3">
        <v>-7.0000000000000007E-2</v>
      </c>
      <c r="AB208" s="3">
        <v>232501.2</v>
      </c>
      <c r="AC208" s="3">
        <v>251961.17</v>
      </c>
      <c r="AD208" s="3">
        <v>247213.2</v>
      </c>
      <c r="AE208" s="3">
        <v>264801.17</v>
      </c>
    </row>
    <row r="209" spans="1:31" x14ac:dyDescent="0.3">
      <c r="A209" s="3" t="s">
        <v>2168</v>
      </c>
      <c r="B209" s="4">
        <v>56797</v>
      </c>
      <c r="C209" s="4">
        <v>443</v>
      </c>
      <c r="D209" s="4" t="s">
        <v>25</v>
      </c>
      <c r="E209" s="5" t="s">
        <v>6313</v>
      </c>
      <c r="G209" s="4" t="s">
        <v>6742</v>
      </c>
      <c r="H209" s="3" t="s">
        <v>6315</v>
      </c>
      <c r="I209" s="3" t="s">
        <v>87</v>
      </c>
      <c r="J209" s="3" t="s">
        <v>88</v>
      </c>
      <c r="K209" s="3" t="s">
        <v>89</v>
      </c>
      <c r="L209" s="6" t="s">
        <v>89</v>
      </c>
      <c r="M209" s="3" t="s">
        <v>88</v>
      </c>
      <c r="N209" s="3" t="s">
        <v>90</v>
      </c>
      <c r="O209" s="3" t="s">
        <v>6743</v>
      </c>
      <c r="P209" s="3" t="s">
        <v>191</v>
      </c>
      <c r="Q209" s="3" t="s">
        <v>194</v>
      </c>
      <c r="R209" s="3" t="s">
        <v>6402</v>
      </c>
      <c r="S209" s="3">
        <v>25</v>
      </c>
      <c r="T209" s="3">
        <v>8</v>
      </c>
      <c r="U209" s="3">
        <v>0.68</v>
      </c>
      <c r="V209" s="3">
        <v>94</v>
      </c>
      <c r="W209" s="3">
        <v>90</v>
      </c>
      <c r="X209" s="32">
        <v>0.04</v>
      </c>
      <c r="Y209" s="33">
        <v>371</v>
      </c>
      <c r="Z209" s="3">
        <v>413</v>
      </c>
      <c r="AA209" s="3">
        <v>-0.11</v>
      </c>
      <c r="AB209" s="3">
        <v>37998.959999999999</v>
      </c>
      <c r="AC209" s="3">
        <v>41643.599999999999</v>
      </c>
      <c r="AD209" s="3">
        <v>39978.959999999999</v>
      </c>
      <c r="AE209" s="3">
        <v>44415.6</v>
      </c>
    </row>
    <row r="210" spans="1:31" x14ac:dyDescent="0.3">
      <c r="A210" s="3" t="s">
        <v>2383</v>
      </c>
      <c r="B210" s="4">
        <v>56805</v>
      </c>
      <c r="C210" s="4">
        <v>338</v>
      </c>
      <c r="D210" s="4" t="s">
        <v>25</v>
      </c>
      <c r="E210" s="5" t="s">
        <v>6313</v>
      </c>
      <c r="G210" s="4" t="s">
        <v>6744</v>
      </c>
      <c r="H210" s="3" t="s">
        <v>6315</v>
      </c>
      <c r="I210" s="3" t="s">
        <v>87</v>
      </c>
      <c r="J210" s="3" t="s">
        <v>88</v>
      </c>
      <c r="K210" s="3" t="s">
        <v>89</v>
      </c>
      <c r="L210" s="6" t="s">
        <v>89</v>
      </c>
      <c r="M210" s="3" t="s">
        <v>88</v>
      </c>
      <c r="N210" s="3" t="s">
        <v>90</v>
      </c>
      <c r="O210" s="3" t="s">
        <v>6745</v>
      </c>
      <c r="P210" s="3" t="s">
        <v>191</v>
      </c>
      <c r="Q210" s="3" t="s">
        <v>194</v>
      </c>
      <c r="R210" s="3" t="s">
        <v>6402</v>
      </c>
      <c r="S210" s="3">
        <v>28</v>
      </c>
      <c r="T210" s="3">
        <v>42</v>
      </c>
      <c r="U210" s="3">
        <v>-0.5</v>
      </c>
      <c r="V210" s="3">
        <v>67</v>
      </c>
      <c r="W210" s="3">
        <v>96</v>
      </c>
      <c r="X210" s="32">
        <v>-0.43</v>
      </c>
      <c r="Y210" s="33">
        <v>322</v>
      </c>
      <c r="Z210" s="3">
        <v>370.08</v>
      </c>
      <c r="AA210" s="3">
        <v>-0.15</v>
      </c>
      <c r="AB210" s="3">
        <v>30838.799999999999</v>
      </c>
      <c r="AC210" s="3">
        <v>35356.25</v>
      </c>
      <c r="AD210" s="3">
        <v>32650.799999999999</v>
      </c>
      <c r="AE210" s="3">
        <v>37492.25</v>
      </c>
    </row>
    <row r="211" spans="1:31" x14ac:dyDescent="0.3">
      <c r="A211" s="3" t="s">
        <v>3409</v>
      </c>
      <c r="B211" s="4">
        <v>66293</v>
      </c>
      <c r="C211" s="4">
        <v>384</v>
      </c>
      <c r="D211" s="4" t="s">
        <v>25</v>
      </c>
      <c r="E211" s="5" t="s">
        <v>6313</v>
      </c>
      <c r="G211" s="4" t="s">
        <v>6746</v>
      </c>
      <c r="H211" s="3" t="s">
        <v>6315</v>
      </c>
      <c r="I211" s="3" t="s">
        <v>87</v>
      </c>
      <c r="J211" s="3" t="s">
        <v>88</v>
      </c>
      <c r="K211" s="3" t="s">
        <v>132</v>
      </c>
      <c r="L211" s="6" t="s">
        <v>6320</v>
      </c>
      <c r="M211" s="3" t="s">
        <v>88</v>
      </c>
      <c r="N211" s="3" t="s">
        <v>133</v>
      </c>
      <c r="O211" s="3" t="s">
        <v>6747</v>
      </c>
      <c r="P211" s="3" t="s">
        <v>191</v>
      </c>
      <c r="Q211" s="3" t="s">
        <v>59</v>
      </c>
      <c r="R211" s="3" t="s">
        <v>60</v>
      </c>
      <c r="S211" s="3">
        <v>8</v>
      </c>
      <c r="T211" s="3">
        <v>22</v>
      </c>
      <c r="U211" s="3">
        <v>-1.75</v>
      </c>
      <c r="V211" s="3">
        <v>40.5</v>
      </c>
      <c r="W211" s="3">
        <v>68.08</v>
      </c>
      <c r="X211" s="32">
        <v>-0.68</v>
      </c>
      <c r="Y211" s="33">
        <v>134.71</v>
      </c>
      <c r="Z211" s="3">
        <v>227.63</v>
      </c>
      <c r="AA211" s="3">
        <v>-0.69</v>
      </c>
      <c r="AB211" s="3">
        <v>56871.46</v>
      </c>
      <c r="AC211" s="3">
        <v>104701.4</v>
      </c>
      <c r="AD211" s="3">
        <v>56871.46</v>
      </c>
      <c r="AE211" s="3">
        <v>104701.4</v>
      </c>
    </row>
    <row r="212" spans="1:31" x14ac:dyDescent="0.3">
      <c r="A212" s="3" t="s">
        <v>3463</v>
      </c>
      <c r="B212" s="4">
        <v>66296</v>
      </c>
      <c r="C212" s="4">
        <v>350</v>
      </c>
      <c r="D212" s="4" t="s">
        <v>25</v>
      </c>
      <c r="E212" s="5" t="s">
        <v>6313</v>
      </c>
      <c r="G212" s="4" t="s">
        <v>6748</v>
      </c>
      <c r="H212" s="3" t="s">
        <v>6315</v>
      </c>
      <c r="I212" s="3" t="s">
        <v>87</v>
      </c>
      <c r="J212" s="3" t="s">
        <v>88</v>
      </c>
      <c r="K212" s="3" t="s">
        <v>132</v>
      </c>
      <c r="L212" s="6" t="s">
        <v>6320</v>
      </c>
      <c r="M212" s="3" t="s">
        <v>88</v>
      </c>
      <c r="N212" s="3" t="s">
        <v>133</v>
      </c>
      <c r="O212" s="3" t="s">
        <v>6749</v>
      </c>
      <c r="P212" s="3" t="s">
        <v>191</v>
      </c>
      <c r="Q212" s="3" t="s">
        <v>59</v>
      </c>
      <c r="R212" s="3" t="s">
        <v>60</v>
      </c>
      <c r="S212" s="3">
        <v>10</v>
      </c>
      <c r="T212" s="3">
        <v>18.5</v>
      </c>
      <c r="U212" s="3">
        <v>-0.93</v>
      </c>
      <c r="V212" s="3">
        <v>36.17</v>
      </c>
      <c r="W212" s="3">
        <v>66</v>
      </c>
      <c r="X212" s="32">
        <v>-0.82</v>
      </c>
      <c r="Y212" s="33">
        <v>162.5</v>
      </c>
      <c r="Z212" s="3">
        <v>217.5</v>
      </c>
      <c r="AA212" s="3">
        <v>-0.34</v>
      </c>
      <c r="AB212" s="3">
        <v>67694.320000000007</v>
      </c>
      <c r="AC212" s="3">
        <v>96505.5</v>
      </c>
      <c r="AD212" s="3">
        <v>67694.320000000007</v>
      </c>
      <c r="AE212" s="3">
        <v>96505.5</v>
      </c>
    </row>
    <row r="213" spans="1:31" x14ac:dyDescent="0.3">
      <c r="A213" s="3" t="s">
        <v>1491</v>
      </c>
      <c r="B213" s="4">
        <v>73754</v>
      </c>
      <c r="C213" s="4">
        <v>680</v>
      </c>
      <c r="D213" s="4" t="s">
        <v>25</v>
      </c>
      <c r="E213" s="5" t="s">
        <v>6313</v>
      </c>
      <c r="G213" s="4" t="s">
        <v>6750</v>
      </c>
      <c r="H213" s="3" t="s">
        <v>6315</v>
      </c>
      <c r="I213" s="3" t="s">
        <v>87</v>
      </c>
      <c r="J213" s="3" t="s">
        <v>88</v>
      </c>
      <c r="K213" s="3" t="s">
        <v>89</v>
      </c>
      <c r="L213" s="6" t="s">
        <v>89</v>
      </c>
      <c r="M213" s="3" t="s">
        <v>88</v>
      </c>
      <c r="N213" s="3" t="s">
        <v>90</v>
      </c>
      <c r="O213" s="3" t="s">
        <v>6751</v>
      </c>
      <c r="P213" s="3" t="s">
        <v>191</v>
      </c>
      <c r="Q213" s="3" t="s">
        <v>26</v>
      </c>
      <c r="R213" s="3" t="s">
        <v>27</v>
      </c>
      <c r="S213" s="3">
        <v>67</v>
      </c>
      <c r="T213" s="3">
        <v>76</v>
      </c>
      <c r="U213" s="3">
        <v>-0.13</v>
      </c>
      <c r="V213" s="3">
        <v>213.33</v>
      </c>
      <c r="W213" s="3">
        <v>275</v>
      </c>
      <c r="X213" s="32">
        <v>-0.28999999999999998</v>
      </c>
      <c r="Y213" s="33">
        <v>880.33</v>
      </c>
      <c r="Z213" s="3">
        <v>1077.04</v>
      </c>
      <c r="AA213" s="3">
        <v>-0.22</v>
      </c>
      <c r="AB213" s="3">
        <v>102470.8</v>
      </c>
      <c r="AC213" s="3">
        <v>125220.77</v>
      </c>
      <c r="AD213" s="3">
        <v>102470.8</v>
      </c>
      <c r="AE213" s="3">
        <v>125220.77</v>
      </c>
    </row>
    <row r="214" spans="1:31" x14ac:dyDescent="0.3">
      <c r="A214" s="3" t="s">
        <v>1457</v>
      </c>
      <c r="B214" s="4">
        <v>73755</v>
      </c>
      <c r="C214" s="4">
        <v>710</v>
      </c>
      <c r="D214" s="4" t="s">
        <v>25</v>
      </c>
      <c r="E214" s="5" t="s">
        <v>6313</v>
      </c>
      <c r="G214" s="4" t="s">
        <v>6752</v>
      </c>
      <c r="H214" s="3" t="s">
        <v>6315</v>
      </c>
      <c r="I214" s="3" t="s">
        <v>87</v>
      </c>
      <c r="J214" s="3" t="s">
        <v>88</v>
      </c>
      <c r="K214" s="3" t="s">
        <v>89</v>
      </c>
      <c r="L214" s="6" t="s">
        <v>89</v>
      </c>
      <c r="M214" s="3" t="s">
        <v>88</v>
      </c>
      <c r="N214" s="3" t="s">
        <v>90</v>
      </c>
      <c r="O214" s="3" t="s">
        <v>6753</v>
      </c>
      <c r="P214" s="3" t="s">
        <v>191</v>
      </c>
      <c r="Q214" s="3" t="s">
        <v>26</v>
      </c>
      <c r="R214" s="3" t="s">
        <v>27</v>
      </c>
      <c r="S214" s="3">
        <v>59</v>
      </c>
      <c r="T214" s="3">
        <v>88</v>
      </c>
      <c r="U214" s="3">
        <v>-0.49</v>
      </c>
      <c r="V214" s="3">
        <v>209.25</v>
      </c>
      <c r="W214" s="3">
        <v>263.08</v>
      </c>
      <c r="X214" s="32">
        <v>-0.26</v>
      </c>
      <c r="Y214" s="33">
        <v>898.33</v>
      </c>
      <c r="Z214" s="3">
        <v>1113.08</v>
      </c>
      <c r="AA214" s="3">
        <v>-0.24</v>
      </c>
      <c r="AB214" s="3">
        <v>103986.96</v>
      </c>
      <c r="AC214" s="3">
        <v>122273.32</v>
      </c>
      <c r="AD214" s="3">
        <v>107692.2</v>
      </c>
      <c r="AE214" s="3">
        <v>126894.86</v>
      </c>
    </row>
    <row r="215" spans="1:31" x14ac:dyDescent="0.3">
      <c r="A215" s="3" t="s">
        <v>3472</v>
      </c>
      <c r="B215" s="4">
        <v>77577</v>
      </c>
      <c r="C215" s="4">
        <v>513</v>
      </c>
      <c r="D215" s="4" t="s">
        <v>25</v>
      </c>
      <c r="E215" s="5" t="s">
        <v>6313</v>
      </c>
      <c r="G215" s="4" t="s">
        <v>6754</v>
      </c>
      <c r="H215" s="3" t="s">
        <v>6315</v>
      </c>
      <c r="I215" s="3" t="s">
        <v>54</v>
      </c>
      <c r="J215" s="3" t="s">
        <v>88</v>
      </c>
      <c r="K215" s="3" t="s">
        <v>132</v>
      </c>
      <c r="L215" s="6" t="s">
        <v>132</v>
      </c>
      <c r="M215" s="3" t="s">
        <v>252</v>
      </c>
      <c r="N215" s="3" t="s">
        <v>184</v>
      </c>
      <c r="O215" s="3" t="s">
        <v>6755</v>
      </c>
      <c r="P215" s="3" t="s">
        <v>191</v>
      </c>
      <c r="Q215" s="3" t="s">
        <v>254</v>
      </c>
      <c r="R215" s="3" t="s">
        <v>60</v>
      </c>
      <c r="S215" s="3">
        <v>10</v>
      </c>
      <c r="T215" s="3">
        <v>11.5</v>
      </c>
      <c r="U215" s="3">
        <v>-0.15</v>
      </c>
      <c r="V215" s="3">
        <v>53.58</v>
      </c>
      <c r="W215" s="3">
        <v>50.5</v>
      </c>
      <c r="X215" s="32">
        <v>0.06</v>
      </c>
      <c r="Y215" s="33">
        <v>289.25</v>
      </c>
      <c r="Z215" s="3">
        <v>245.67</v>
      </c>
      <c r="AA215" s="3">
        <v>0.15</v>
      </c>
      <c r="AB215" s="3">
        <v>55955.35</v>
      </c>
      <c r="AC215" s="3">
        <v>49540.6</v>
      </c>
      <c r="AD215" s="3">
        <v>61753.95</v>
      </c>
      <c r="AE215" s="3">
        <v>53211.4</v>
      </c>
    </row>
    <row r="216" spans="1:31" x14ac:dyDescent="0.3">
      <c r="A216" s="3" t="s">
        <v>2464</v>
      </c>
      <c r="B216" s="4">
        <v>77897</v>
      </c>
      <c r="C216" s="4">
        <v>374</v>
      </c>
      <c r="D216" s="4" t="s">
        <v>25</v>
      </c>
      <c r="E216" s="5" t="s">
        <v>6313</v>
      </c>
      <c r="G216" s="4" t="s">
        <v>6756</v>
      </c>
      <c r="H216" s="3" t="s">
        <v>6315</v>
      </c>
      <c r="I216" s="3" t="s">
        <v>54</v>
      </c>
      <c r="J216" s="3" t="s">
        <v>88</v>
      </c>
      <c r="K216" s="3" t="s">
        <v>132</v>
      </c>
      <c r="L216" s="6" t="s">
        <v>132</v>
      </c>
      <c r="M216" s="3" t="s">
        <v>191</v>
      </c>
      <c r="N216" s="3" t="s">
        <v>211</v>
      </c>
      <c r="O216" s="3" t="s">
        <v>6757</v>
      </c>
      <c r="P216" s="3" t="s">
        <v>191</v>
      </c>
      <c r="Q216" s="3" t="s">
        <v>254</v>
      </c>
      <c r="R216" s="3" t="s">
        <v>60</v>
      </c>
      <c r="S216" s="3">
        <v>7</v>
      </c>
      <c r="T216" s="3">
        <v>6</v>
      </c>
      <c r="U216" s="3">
        <v>0.14000000000000001</v>
      </c>
      <c r="V216" s="3">
        <v>24</v>
      </c>
      <c r="W216" s="3">
        <v>37</v>
      </c>
      <c r="X216" s="32">
        <v>-0.54</v>
      </c>
      <c r="Y216" s="33">
        <v>131.91999999999999</v>
      </c>
      <c r="Z216" s="3">
        <v>168.83</v>
      </c>
      <c r="AA216" s="3">
        <v>-0.28000000000000003</v>
      </c>
      <c r="AB216" s="3">
        <v>25768.27</v>
      </c>
      <c r="AC216" s="3">
        <v>33698.9</v>
      </c>
      <c r="AD216" s="3">
        <v>28224.67</v>
      </c>
      <c r="AE216" s="3">
        <v>36569.300000000003</v>
      </c>
    </row>
    <row r="217" spans="1:31" x14ac:dyDescent="0.3">
      <c r="A217" s="3" t="s">
        <v>2056</v>
      </c>
      <c r="B217" s="4">
        <v>10623</v>
      </c>
      <c r="C217" s="4">
        <v>289</v>
      </c>
      <c r="D217" s="4" t="s">
        <v>25</v>
      </c>
      <c r="E217" s="5" t="s">
        <v>6313</v>
      </c>
      <c r="G217" s="4" t="s">
        <v>6758</v>
      </c>
      <c r="H217" s="3" t="s">
        <v>6315</v>
      </c>
      <c r="I217" s="3" t="s">
        <v>6355</v>
      </c>
      <c r="J217" s="3" t="s">
        <v>257</v>
      </c>
      <c r="K217" s="3" t="s">
        <v>89</v>
      </c>
      <c r="L217" s="6" t="s">
        <v>89</v>
      </c>
      <c r="M217" s="3" t="s">
        <v>257</v>
      </c>
      <c r="N217" s="3" t="s">
        <v>258</v>
      </c>
      <c r="O217" s="3" t="s">
        <v>6759</v>
      </c>
      <c r="P217" s="3" t="s">
        <v>6357</v>
      </c>
      <c r="Q217" s="3" t="s">
        <v>6387</v>
      </c>
      <c r="R217" s="3" t="s">
        <v>31</v>
      </c>
      <c r="S217" s="3">
        <v>16</v>
      </c>
      <c r="T217" s="3">
        <v>28.8</v>
      </c>
      <c r="U217" s="3">
        <v>-0.8</v>
      </c>
      <c r="V217" s="3">
        <v>57.61</v>
      </c>
      <c r="W217" s="3">
        <v>70.39</v>
      </c>
      <c r="X217" s="32">
        <v>-0.22</v>
      </c>
      <c r="Y217" s="33">
        <v>218.71</v>
      </c>
      <c r="Z217" s="3">
        <v>289.07</v>
      </c>
      <c r="AA217" s="3">
        <v>-0.32</v>
      </c>
      <c r="AB217" s="3">
        <v>30110.400000000001</v>
      </c>
      <c r="AC217" s="3">
        <v>39585.24</v>
      </c>
      <c r="AD217" s="3">
        <v>30110.400000000001</v>
      </c>
      <c r="AE217" s="3">
        <v>39585.24</v>
      </c>
    </row>
    <row r="218" spans="1:31" x14ac:dyDescent="0.3">
      <c r="A218" s="3" t="s">
        <v>1782</v>
      </c>
      <c r="B218" s="4">
        <v>10624</v>
      </c>
      <c r="C218" s="4">
        <v>508</v>
      </c>
      <c r="D218" s="4" t="s">
        <v>25</v>
      </c>
      <c r="E218" s="5" t="s">
        <v>6313</v>
      </c>
      <c r="G218" s="4" t="s">
        <v>6760</v>
      </c>
      <c r="H218" s="3" t="s">
        <v>6315</v>
      </c>
      <c r="I218" s="3" t="s">
        <v>6355</v>
      </c>
      <c r="J218" s="3" t="s">
        <v>257</v>
      </c>
      <c r="K218" s="3" t="s">
        <v>89</v>
      </c>
      <c r="L218" s="6" t="s">
        <v>89</v>
      </c>
      <c r="M218" s="3" t="s">
        <v>257</v>
      </c>
      <c r="N218" s="3" t="s">
        <v>258</v>
      </c>
      <c r="O218" s="3" t="s">
        <v>6761</v>
      </c>
      <c r="P218" s="3" t="s">
        <v>6357</v>
      </c>
      <c r="Q218" s="3" t="s">
        <v>6387</v>
      </c>
      <c r="R218" s="3" t="s">
        <v>31</v>
      </c>
      <c r="S218" s="3">
        <v>33</v>
      </c>
      <c r="T218" s="3">
        <v>54</v>
      </c>
      <c r="U218" s="3">
        <v>-0.64</v>
      </c>
      <c r="V218" s="3">
        <v>125</v>
      </c>
      <c r="W218" s="3">
        <v>160</v>
      </c>
      <c r="X218" s="32">
        <v>-0.28000000000000003</v>
      </c>
      <c r="Y218" s="33">
        <v>485</v>
      </c>
      <c r="Z218" s="3">
        <v>578</v>
      </c>
      <c r="AA218" s="3">
        <v>-0.19</v>
      </c>
      <c r="AB218" s="3">
        <v>60644.4</v>
      </c>
      <c r="AC218" s="3">
        <v>71990.880000000005</v>
      </c>
      <c r="AD218" s="3">
        <v>60644.4</v>
      </c>
      <c r="AE218" s="3">
        <v>71990.880000000005</v>
      </c>
    </row>
    <row r="219" spans="1:31" x14ac:dyDescent="0.3">
      <c r="A219" s="3" t="s">
        <v>2198</v>
      </c>
      <c r="B219" s="4">
        <v>10625</v>
      </c>
      <c r="C219" s="4">
        <v>337</v>
      </c>
      <c r="D219" s="4" t="s">
        <v>25</v>
      </c>
      <c r="E219" s="5" t="s">
        <v>6313</v>
      </c>
      <c r="G219" s="4" t="s">
        <v>6762</v>
      </c>
      <c r="H219" s="3" t="s">
        <v>6315</v>
      </c>
      <c r="I219" s="3" t="s">
        <v>6355</v>
      </c>
      <c r="J219" s="3" t="s">
        <v>257</v>
      </c>
      <c r="K219" s="3" t="s">
        <v>89</v>
      </c>
      <c r="L219" s="6" t="s">
        <v>89</v>
      </c>
      <c r="M219" s="3" t="s">
        <v>257</v>
      </c>
      <c r="N219" s="3" t="s">
        <v>258</v>
      </c>
      <c r="O219" s="3" t="s">
        <v>6763</v>
      </c>
      <c r="P219" s="3" t="s">
        <v>6357</v>
      </c>
      <c r="Q219" s="3" t="s">
        <v>6387</v>
      </c>
      <c r="R219" s="3" t="s">
        <v>31</v>
      </c>
      <c r="S219" s="3">
        <v>16</v>
      </c>
      <c r="T219" s="3">
        <v>17</v>
      </c>
      <c r="U219" s="3">
        <v>-0.06</v>
      </c>
      <c r="V219" s="3">
        <v>60.08</v>
      </c>
      <c r="W219" s="3">
        <v>116</v>
      </c>
      <c r="X219" s="32">
        <v>-0.93</v>
      </c>
      <c r="Y219" s="33">
        <v>192.08</v>
      </c>
      <c r="Z219" s="3">
        <v>366.25</v>
      </c>
      <c r="AA219" s="3">
        <v>-0.91</v>
      </c>
      <c r="AB219" s="3">
        <v>22269.27</v>
      </c>
      <c r="AC219" s="3">
        <v>39846.93</v>
      </c>
      <c r="AD219" s="3">
        <v>23026.95</v>
      </c>
      <c r="AE219" s="3">
        <v>43569.81</v>
      </c>
    </row>
    <row r="220" spans="1:31" x14ac:dyDescent="0.3">
      <c r="A220" s="3" t="s">
        <v>1749</v>
      </c>
      <c r="B220" s="4">
        <v>10626</v>
      </c>
      <c r="C220" s="4">
        <v>603</v>
      </c>
      <c r="D220" s="4" t="s">
        <v>25</v>
      </c>
      <c r="E220" s="5" t="s">
        <v>6313</v>
      </c>
      <c r="G220" s="4" t="s">
        <v>6764</v>
      </c>
      <c r="H220" s="3" t="s">
        <v>6315</v>
      </c>
      <c r="I220" s="3" t="s">
        <v>6355</v>
      </c>
      <c r="J220" s="3" t="s">
        <v>257</v>
      </c>
      <c r="K220" s="3" t="s">
        <v>89</v>
      </c>
      <c r="L220" s="6" t="s">
        <v>89</v>
      </c>
      <c r="M220" s="3" t="s">
        <v>257</v>
      </c>
      <c r="N220" s="3" t="s">
        <v>258</v>
      </c>
      <c r="O220" s="3" t="s">
        <v>6765</v>
      </c>
      <c r="P220" s="3" t="s">
        <v>6357</v>
      </c>
      <c r="Q220" s="3" t="s">
        <v>6387</v>
      </c>
      <c r="R220" s="3" t="s">
        <v>31</v>
      </c>
      <c r="S220" s="3">
        <v>24</v>
      </c>
      <c r="T220" s="3">
        <v>29</v>
      </c>
      <c r="U220" s="3">
        <v>-0.21</v>
      </c>
      <c r="V220" s="3">
        <v>107</v>
      </c>
      <c r="W220" s="3">
        <v>54</v>
      </c>
      <c r="X220" s="32">
        <v>0.5</v>
      </c>
      <c r="Y220" s="33">
        <v>495.75</v>
      </c>
      <c r="Z220" s="3">
        <v>507.08</v>
      </c>
      <c r="AA220" s="3">
        <v>-0.02</v>
      </c>
      <c r="AB220" s="3">
        <v>57138.99</v>
      </c>
      <c r="AC220" s="3">
        <v>57698.91</v>
      </c>
      <c r="AD220" s="3">
        <v>59430.51</v>
      </c>
      <c r="AE220" s="3">
        <v>60613.47</v>
      </c>
    </row>
    <row r="221" spans="1:31" x14ac:dyDescent="0.3">
      <c r="A221" s="3" t="s">
        <v>1861</v>
      </c>
      <c r="B221" s="4">
        <v>10627</v>
      </c>
      <c r="C221" s="4">
        <v>281</v>
      </c>
      <c r="D221" s="4" t="s">
        <v>25</v>
      </c>
      <c r="E221" s="5" t="s">
        <v>6313</v>
      </c>
      <c r="G221" s="4" t="s">
        <v>6766</v>
      </c>
      <c r="H221" s="3" t="s">
        <v>6315</v>
      </c>
      <c r="I221" s="3" t="s">
        <v>6355</v>
      </c>
      <c r="J221" s="3" t="s">
        <v>257</v>
      </c>
      <c r="K221" s="3" t="s">
        <v>89</v>
      </c>
      <c r="L221" s="6" t="s">
        <v>89</v>
      </c>
      <c r="M221" s="3" t="s">
        <v>257</v>
      </c>
      <c r="N221" s="3" t="s">
        <v>258</v>
      </c>
      <c r="O221" s="3" t="s">
        <v>6767</v>
      </c>
      <c r="P221" s="3" t="s">
        <v>6357</v>
      </c>
      <c r="Q221" s="3" t="s">
        <v>6387</v>
      </c>
      <c r="R221" s="3" t="s">
        <v>31</v>
      </c>
      <c r="S221" s="3">
        <v>48</v>
      </c>
      <c r="T221" s="3">
        <v>74.77</v>
      </c>
      <c r="U221" s="3">
        <v>-0.54</v>
      </c>
      <c r="V221" s="3">
        <v>146.87</v>
      </c>
      <c r="W221" s="3">
        <v>184.98</v>
      </c>
      <c r="X221" s="32">
        <v>-0.26</v>
      </c>
      <c r="Y221" s="33">
        <v>621.27</v>
      </c>
      <c r="Z221" s="3">
        <v>728.48</v>
      </c>
      <c r="AA221" s="3">
        <v>-0.17</v>
      </c>
      <c r="AB221" s="3">
        <v>60169.919999999998</v>
      </c>
      <c r="AC221" s="3">
        <v>70091.02</v>
      </c>
      <c r="AD221" s="3">
        <v>60169.919999999998</v>
      </c>
      <c r="AE221" s="3">
        <v>70091.02</v>
      </c>
    </row>
    <row r="222" spans="1:31" x14ac:dyDescent="0.3">
      <c r="A222" s="3" t="s">
        <v>3032</v>
      </c>
      <c r="B222" s="4">
        <v>10791</v>
      </c>
      <c r="C222" s="4">
        <v>922</v>
      </c>
      <c r="D222" s="4" t="s">
        <v>25</v>
      </c>
      <c r="E222" s="5" t="s">
        <v>6313</v>
      </c>
      <c r="G222" s="4" t="s">
        <v>6768</v>
      </c>
      <c r="H222" s="3" t="s">
        <v>6315</v>
      </c>
      <c r="I222" s="3" t="s">
        <v>6355</v>
      </c>
      <c r="J222" s="3" t="s">
        <v>257</v>
      </c>
      <c r="K222" s="3" t="s">
        <v>132</v>
      </c>
      <c r="L222" s="6" t="s">
        <v>6320</v>
      </c>
      <c r="M222" s="3" t="s">
        <v>257</v>
      </c>
      <c r="N222" s="3" t="s">
        <v>184</v>
      </c>
      <c r="O222" s="3" t="s">
        <v>6769</v>
      </c>
      <c r="P222" s="3" t="s">
        <v>6357</v>
      </c>
      <c r="Q222" s="3" t="s">
        <v>397</v>
      </c>
      <c r="R222" s="3" t="s">
        <v>31</v>
      </c>
      <c r="S222" s="3">
        <v>115</v>
      </c>
      <c r="T222" s="3">
        <v>143</v>
      </c>
      <c r="U222" s="3">
        <v>-0.24</v>
      </c>
      <c r="V222" s="3">
        <v>551.08000000000004</v>
      </c>
      <c r="W222" s="3">
        <v>814.92</v>
      </c>
      <c r="X222" s="32">
        <v>-0.48</v>
      </c>
      <c r="Y222" s="33">
        <v>2660.08</v>
      </c>
      <c r="Z222" s="3">
        <v>3204.92</v>
      </c>
      <c r="AA222" s="3">
        <v>-0.2</v>
      </c>
      <c r="AB222" s="3">
        <v>726325.21</v>
      </c>
      <c r="AC222" s="3">
        <v>883013.7</v>
      </c>
      <c r="AD222" s="3">
        <v>763171.47</v>
      </c>
      <c r="AE222" s="3">
        <v>923118.79</v>
      </c>
    </row>
    <row r="223" spans="1:31" x14ac:dyDescent="0.3">
      <c r="A223" s="3" t="s">
        <v>3306</v>
      </c>
      <c r="B223" s="4">
        <v>10803</v>
      </c>
      <c r="C223" s="4">
        <v>777</v>
      </c>
      <c r="D223" s="4" t="s">
        <v>25</v>
      </c>
      <c r="E223" s="5" t="s">
        <v>6313</v>
      </c>
      <c r="G223" s="4" t="s">
        <v>6770</v>
      </c>
      <c r="H223" s="3" t="s">
        <v>6315</v>
      </c>
      <c r="I223" s="3" t="s">
        <v>6355</v>
      </c>
      <c r="J223" s="3" t="s">
        <v>257</v>
      </c>
      <c r="K223" s="3" t="s">
        <v>132</v>
      </c>
      <c r="L223" s="6" t="s">
        <v>6320</v>
      </c>
      <c r="M223" s="3" t="s">
        <v>257</v>
      </c>
      <c r="N223" s="3" t="s">
        <v>184</v>
      </c>
      <c r="O223" s="3" t="s">
        <v>6771</v>
      </c>
      <c r="P223" s="3" t="s">
        <v>6357</v>
      </c>
      <c r="Q223" s="3" t="s">
        <v>397</v>
      </c>
      <c r="R223" s="3" t="s">
        <v>31</v>
      </c>
      <c r="S223" s="3">
        <v>36</v>
      </c>
      <c r="T223" s="3">
        <v>41.32</v>
      </c>
      <c r="U223" s="3">
        <v>-0.16</v>
      </c>
      <c r="V223" s="3">
        <v>108.27</v>
      </c>
      <c r="W223" s="3">
        <v>102.64</v>
      </c>
      <c r="X223" s="32">
        <v>0.05</v>
      </c>
      <c r="Y223" s="33">
        <v>517.44000000000005</v>
      </c>
      <c r="Z223" s="3">
        <v>560.51</v>
      </c>
      <c r="AA223" s="3">
        <v>-0.08</v>
      </c>
      <c r="AB223" s="3">
        <v>176724.6</v>
      </c>
      <c r="AC223" s="3">
        <v>195776.24</v>
      </c>
      <c r="AD223" s="3">
        <v>176724.6</v>
      </c>
      <c r="AE223" s="3">
        <v>195776.24</v>
      </c>
    </row>
    <row r="224" spans="1:31" x14ac:dyDescent="0.3">
      <c r="A224" s="3" t="s">
        <v>3077</v>
      </c>
      <c r="B224" s="4">
        <v>10804</v>
      </c>
      <c r="C224" s="4">
        <v>836</v>
      </c>
      <c r="D224" s="4" t="s">
        <v>25</v>
      </c>
      <c r="E224" s="5" t="s">
        <v>6313</v>
      </c>
      <c r="G224" s="4" t="s">
        <v>6772</v>
      </c>
      <c r="H224" s="3" t="s">
        <v>6315</v>
      </c>
      <c r="I224" s="3" t="s">
        <v>6355</v>
      </c>
      <c r="J224" s="3" t="s">
        <v>257</v>
      </c>
      <c r="K224" s="3" t="s">
        <v>132</v>
      </c>
      <c r="L224" s="6" t="s">
        <v>6320</v>
      </c>
      <c r="M224" s="3" t="s">
        <v>257</v>
      </c>
      <c r="N224" s="3" t="s">
        <v>184</v>
      </c>
      <c r="O224" s="3" t="s">
        <v>6773</v>
      </c>
      <c r="P224" s="3" t="s">
        <v>6357</v>
      </c>
      <c r="Q224" s="3" t="s">
        <v>397</v>
      </c>
      <c r="R224" s="3" t="s">
        <v>31</v>
      </c>
      <c r="S224" s="3">
        <v>157</v>
      </c>
      <c r="T224" s="3">
        <v>169.18</v>
      </c>
      <c r="U224" s="3">
        <v>-7.0000000000000007E-2</v>
      </c>
      <c r="V224" s="3">
        <v>531.04</v>
      </c>
      <c r="W224" s="3">
        <v>582.82000000000005</v>
      </c>
      <c r="X224" s="32">
        <v>-0.1</v>
      </c>
      <c r="Y224" s="33">
        <v>2163.2800000000002</v>
      </c>
      <c r="Z224" s="3">
        <v>2593.39</v>
      </c>
      <c r="AA224" s="3">
        <v>-0.2</v>
      </c>
      <c r="AB224" s="3">
        <v>604419.30000000005</v>
      </c>
      <c r="AC224" s="3">
        <v>705656.21</v>
      </c>
      <c r="AD224" s="3">
        <v>604419.30000000005</v>
      </c>
      <c r="AE224" s="3">
        <v>705656.21</v>
      </c>
    </row>
    <row r="225" spans="1:31" x14ac:dyDescent="0.3">
      <c r="A225" s="3" t="s">
        <v>2999</v>
      </c>
      <c r="B225" s="4">
        <v>10805</v>
      </c>
      <c r="C225" s="4">
        <v>994</v>
      </c>
      <c r="D225" s="4" t="s">
        <v>25</v>
      </c>
      <c r="E225" s="5" t="s">
        <v>6313</v>
      </c>
      <c r="G225" s="4" t="s">
        <v>6774</v>
      </c>
      <c r="H225" s="3" t="s">
        <v>6315</v>
      </c>
      <c r="I225" s="3" t="s">
        <v>6355</v>
      </c>
      <c r="J225" s="3" t="s">
        <v>257</v>
      </c>
      <c r="K225" s="3" t="s">
        <v>132</v>
      </c>
      <c r="L225" s="6" t="s">
        <v>6320</v>
      </c>
      <c r="M225" s="3" t="s">
        <v>257</v>
      </c>
      <c r="N225" s="3" t="s">
        <v>184</v>
      </c>
      <c r="O225" s="3" t="s">
        <v>6775</v>
      </c>
      <c r="P225" s="3" t="s">
        <v>6357</v>
      </c>
      <c r="Q225" s="3" t="s">
        <v>397</v>
      </c>
      <c r="R225" s="3" t="s">
        <v>31</v>
      </c>
      <c r="S225" s="3">
        <v>387</v>
      </c>
      <c r="T225" s="3">
        <v>323</v>
      </c>
      <c r="U225" s="3">
        <v>0.17</v>
      </c>
      <c r="V225" s="3">
        <v>1851.38</v>
      </c>
      <c r="W225" s="3">
        <v>2333.92</v>
      </c>
      <c r="X225" s="32">
        <v>-0.26</v>
      </c>
      <c r="Y225" s="33">
        <v>6623.88</v>
      </c>
      <c r="Z225" s="3">
        <v>7313.58</v>
      </c>
      <c r="AA225" s="3">
        <v>-0.1</v>
      </c>
      <c r="AB225" s="3">
        <v>1666199.73</v>
      </c>
      <c r="AC225" s="3">
        <v>1871032.6</v>
      </c>
      <c r="AD225" s="3">
        <v>1734395.43</v>
      </c>
      <c r="AE225" s="3">
        <v>1914702.1</v>
      </c>
    </row>
    <row r="226" spans="1:31" x14ac:dyDescent="0.3">
      <c r="A226" s="3" t="s">
        <v>2996</v>
      </c>
      <c r="B226" s="4">
        <v>10807</v>
      </c>
      <c r="C226" s="4">
        <v>1230</v>
      </c>
      <c r="D226" s="4" t="s">
        <v>25</v>
      </c>
      <c r="E226" s="5" t="s">
        <v>6313</v>
      </c>
      <c r="G226" s="4" t="s">
        <v>6776</v>
      </c>
      <c r="H226" s="3" t="s">
        <v>6315</v>
      </c>
      <c r="I226" s="3" t="s">
        <v>6355</v>
      </c>
      <c r="J226" s="3" t="s">
        <v>257</v>
      </c>
      <c r="K226" s="3" t="s">
        <v>132</v>
      </c>
      <c r="L226" s="6" t="s">
        <v>6320</v>
      </c>
      <c r="M226" s="3" t="s">
        <v>257</v>
      </c>
      <c r="N226" s="3" t="s">
        <v>184</v>
      </c>
      <c r="O226" s="3" t="s">
        <v>6777</v>
      </c>
      <c r="P226" s="3" t="s">
        <v>6357</v>
      </c>
      <c r="Q226" s="3" t="s">
        <v>397</v>
      </c>
      <c r="R226" s="3" t="s">
        <v>31</v>
      </c>
      <c r="S226" s="3">
        <v>319</v>
      </c>
      <c r="T226" s="3">
        <v>283</v>
      </c>
      <c r="U226" s="3">
        <v>0.11</v>
      </c>
      <c r="V226" s="3">
        <v>1680.17</v>
      </c>
      <c r="W226" s="3">
        <v>1971.83</v>
      </c>
      <c r="X226" s="32">
        <v>-0.17</v>
      </c>
      <c r="Y226" s="33">
        <v>7316.67</v>
      </c>
      <c r="Z226" s="3">
        <v>8613.83</v>
      </c>
      <c r="AA226" s="3">
        <v>-0.18</v>
      </c>
      <c r="AB226" s="3">
        <v>1996561.28</v>
      </c>
      <c r="AC226" s="3">
        <v>2371119.61</v>
      </c>
      <c r="AD226" s="3">
        <v>2097912.14</v>
      </c>
      <c r="AE226" s="3">
        <v>2481060.62</v>
      </c>
    </row>
    <row r="227" spans="1:31" x14ac:dyDescent="0.3">
      <c r="A227" s="3" t="s">
        <v>3035</v>
      </c>
      <c r="B227" s="4">
        <v>10808</v>
      </c>
      <c r="C227" s="4">
        <v>1102</v>
      </c>
      <c r="D227" s="4" t="s">
        <v>25</v>
      </c>
      <c r="E227" s="5" t="s">
        <v>6313</v>
      </c>
      <c r="G227" s="4" t="s">
        <v>6778</v>
      </c>
      <c r="H227" s="3" t="s">
        <v>6315</v>
      </c>
      <c r="I227" s="3" t="s">
        <v>6355</v>
      </c>
      <c r="J227" s="3" t="s">
        <v>257</v>
      </c>
      <c r="K227" s="3" t="s">
        <v>132</v>
      </c>
      <c r="L227" s="6" t="s">
        <v>6320</v>
      </c>
      <c r="M227" s="3" t="s">
        <v>257</v>
      </c>
      <c r="N227" s="3" t="s">
        <v>184</v>
      </c>
      <c r="O227" s="3" t="s">
        <v>6779</v>
      </c>
      <c r="P227" s="3" t="s">
        <v>6357</v>
      </c>
      <c r="Q227" s="3" t="s">
        <v>397</v>
      </c>
      <c r="R227" s="3" t="s">
        <v>31</v>
      </c>
      <c r="S227" s="3">
        <v>236</v>
      </c>
      <c r="T227" s="3">
        <v>386.65</v>
      </c>
      <c r="U227" s="3">
        <v>-0.64</v>
      </c>
      <c r="V227" s="3">
        <v>845.26</v>
      </c>
      <c r="W227" s="3">
        <v>1112.5999999999999</v>
      </c>
      <c r="X227" s="32">
        <v>-0.32</v>
      </c>
      <c r="Y227" s="33">
        <v>3966.3</v>
      </c>
      <c r="Z227" s="3">
        <v>4351.21</v>
      </c>
      <c r="AA227" s="3">
        <v>-0.1</v>
      </c>
      <c r="AB227" s="3">
        <v>981724.42</v>
      </c>
      <c r="AC227" s="3">
        <v>1095132.31</v>
      </c>
      <c r="AD227" s="3">
        <v>993536.63</v>
      </c>
      <c r="AE227" s="3">
        <v>1095132.31</v>
      </c>
    </row>
    <row r="228" spans="1:31" x14ac:dyDescent="0.3">
      <c r="A228" s="3" t="s">
        <v>3071</v>
      </c>
      <c r="B228" s="4">
        <v>10809</v>
      </c>
      <c r="C228" s="4">
        <v>886</v>
      </c>
      <c r="D228" s="4" t="s">
        <v>25</v>
      </c>
      <c r="E228" s="5" t="s">
        <v>6313</v>
      </c>
      <c r="G228" s="4" t="s">
        <v>6780</v>
      </c>
      <c r="H228" s="3" t="s">
        <v>6315</v>
      </c>
      <c r="I228" s="3" t="s">
        <v>6355</v>
      </c>
      <c r="J228" s="3" t="s">
        <v>257</v>
      </c>
      <c r="K228" s="3" t="s">
        <v>132</v>
      </c>
      <c r="L228" s="6" t="s">
        <v>6320</v>
      </c>
      <c r="M228" s="3" t="s">
        <v>257</v>
      </c>
      <c r="N228" s="3" t="s">
        <v>184</v>
      </c>
      <c r="O228" s="3" t="s">
        <v>6781</v>
      </c>
      <c r="P228" s="3" t="s">
        <v>6357</v>
      </c>
      <c r="Q228" s="3" t="s">
        <v>397</v>
      </c>
      <c r="R228" s="3" t="s">
        <v>31</v>
      </c>
      <c r="S228" s="3">
        <v>452</v>
      </c>
      <c r="T228" s="3">
        <v>527.36</v>
      </c>
      <c r="U228" s="3">
        <v>-0.17</v>
      </c>
      <c r="V228" s="3">
        <v>926.59</v>
      </c>
      <c r="W228" s="3">
        <v>904.4</v>
      </c>
      <c r="X228" s="32">
        <v>0.02</v>
      </c>
      <c r="Y228" s="33">
        <v>3828.24</v>
      </c>
      <c r="Z228" s="3">
        <v>4462.51</v>
      </c>
      <c r="AA228" s="3">
        <v>-0.17</v>
      </c>
      <c r="AB228" s="3">
        <v>889698.93</v>
      </c>
      <c r="AC228" s="3">
        <v>1037259.65</v>
      </c>
      <c r="AD228" s="3">
        <v>915293.22</v>
      </c>
      <c r="AE228" s="3">
        <v>1067623.01</v>
      </c>
    </row>
    <row r="229" spans="1:31" x14ac:dyDescent="0.3">
      <c r="A229" s="3" t="s">
        <v>4522</v>
      </c>
      <c r="B229" s="4">
        <v>10826</v>
      </c>
      <c r="C229" s="4">
        <v>423</v>
      </c>
      <c r="D229" s="4" t="s">
        <v>25</v>
      </c>
      <c r="E229" s="5" t="s">
        <v>6313</v>
      </c>
      <c r="G229" s="4" t="s">
        <v>6782</v>
      </c>
      <c r="H229" s="3" t="s">
        <v>6315</v>
      </c>
      <c r="I229" s="3" t="s">
        <v>6355</v>
      </c>
      <c r="J229" s="3" t="s">
        <v>257</v>
      </c>
      <c r="K229" s="3" t="s">
        <v>146</v>
      </c>
      <c r="L229" s="6" t="s">
        <v>146</v>
      </c>
      <c r="M229" s="3" t="s">
        <v>257</v>
      </c>
      <c r="N229" s="3" t="s">
        <v>330</v>
      </c>
      <c r="O229" s="3" t="s">
        <v>6783</v>
      </c>
      <c r="P229" s="3" t="s">
        <v>6357</v>
      </c>
      <c r="Q229" s="3" t="s">
        <v>397</v>
      </c>
      <c r="R229" s="3" t="s">
        <v>31</v>
      </c>
      <c r="S229" s="3">
        <v>13</v>
      </c>
      <c r="T229" s="3">
        <v>1</v>
      </c>
      <c r="U229" s="3">
        <v>0.92</v>
      </c>
      <c r="V229" s="3">
        <v>42.17</v>
      </c>
      <c r="W229" s="3">
        <v>54</v>
      </c>
      <c r="X229" s="32">
        <v>-0.28000000000000003</v>
      </c>
      <c r="Y229" s="33">
        <v>412.17</v>
      </c>
      <c r="Z229" s="3">
        <v>176</v>
      </c>
      <c r="AA229" s="3">
        <v>0.56999999999999995</v>
      </c>
      <c r="AB229" s="3">
        <v>199719.48</v>
      </c>
      <c r="AC229" s="3">
        <v>85282.559999999998</v>
      </c>
      <c r="AD229" s="3">
        <v>199719.48</v>
      </c>
      <c r="AE229" s="3">
        <v>85282.559999999998</v>
      </c>
    </row>
    <row r="230" spans="1:31" x14ac:dyDescent="0.3">
      <c r="A230" s="3" t="s">
        <v>3722</v>
      </c>
      <c r="B230" s="4">
        <v>10828</v>
      </c>
      <c r="C230" s="4">
        <v>261</v>
      </c>
      <c r="D230" s="4" t="s">
        <v>25</v>
      </c>
      <c r="E230" s="5" t="s">
        <v>6313</v>
      </c>
      <c r="G230" s="4" t="s">
        <v>6784</v>
      </c>
      <c r="H230" s="3" t="s">
        <v>6315</v>
      </c>
      <c r="I230" s="3" t="s">
        <v>6355</v>
      </c>
      <c r="J230" s="3" t="s">
        <v>257</v>
      </c>
      <c r="K230" s="3" t="s">
        <v>132</v>
      </c>
      <c r="L230" s="6" t="s">
        <v>6320</v>
      </c>
      <c r="M230" s="3" t="s">
        <v>257</v>
      </c>
      <c r="N230" s="3" t="s">
        <v>330</v>
      </c>
      <c r="O230" s="3" t="s">
        <v>6785</v>
      </c>
      <c r="P230" s="3" t="s">
        <v>6357</v>
      </c>
      <c r="Q230" s="3" t="s">
        <v>397</v>
      </c>
      <c r="R230" s="3" t="s">
        <v>31</v>
      </c>
      <c r="S230" s="3">
        <v>1</v>
      </c>
      <c r="T230" s="3">
        <v>5</v>
      </c>
      <c r="U230" s="3">
        <v>-4</v>
      </c>
      <c r="V230" s="3">
        <v>8</v>
      </c>
      <c r="W230" s="3">
        <v>11</v>
      </c>
      <c r="X230" s="32">
        <v>-0.38</v>
      </c>
      <c r="Y230" s="33">
        <v>55.92</v>
      </c>
      <c r="Z230" s="3">
        <v>124</v>
      </c>
      <c r="AA230" s="3">
        <v>-1.22</v>
      </c>
      <c r="AB230" s="3">
        <v>16137.55</v>
      </c>
      <c r="AC230" s="3">
        <v>35502</v>
      </c>
      <c r="AD230" s="3">
        <v>16137.55</v>
      </c>
      <c r="AE230" s="3">
        <v>35502</v>
      </c>
    </row>
    <row r="231" spans="1:31" x14ac:dyDescent="0.3">
      <c r="A231" s="3" t="s">
        <v>4615</v>
      </c>
      <c r="B231" s="4">
        <v>10832</v>
      </c>
      <c r="C231" s="4">
        <v>474</v>
      </c>
      <c r="D231" s="4" t="s">
        <v>25</v>
      </c>
      <c r="E231" s="5" t="s">
        <v>6313</v>
      </c>
      <c r="G231" s="4" t="s">
        <v>6786</v>
      </c>
      <c r="H231" s="3" t="s">
        <v>6315</v>
      </c>
      <c r="I231" s="3" t="s">
        <v>6355</v>
      </c>
      <c r="J231" s="3" t="s">
        <v>257</v>
      </c>
      <c r="K231" s="3" t="s">
        <v>146</v>
      </c>
      <c r="L231" s="6" t="s">
        <v>6320</v>
      </c>
      <c r="M231" s="3" t="s">
        <v>257</v>
      </c>
      <c r="N231" s="3" t="s">
        <v>330</v>
      </c>
      <c r="O231" s="3" t="s">
        <v>6787</v>
      </c>
      <c r="P231" s="3" t="s">
        <v>6357</v>
      </c>
      <c r="Q231" s="3" t="s">
        <v>397</v>
      </c>
      <c r="R231" s="3" t="s">
        <v>31</v>
      </c>
      <c r="S231" s="3">
        <v>19</v>
      </c>
      <c r="T231" s="3">
        <v>17.600000000000001</v>
      </c>
      <c r="U231" s="3">
        <v>0.05</v>
      </c>
      <c r="V231" s="3">
        <v>62.59</v>
      </c>
      <c r="W231" s="3">
        <v>61.59</v>
      </c>
      <c r="X231" s="32">
        <v>0.02</v>
      </c>
      <c r="Y231" s="33">
        <v>266.94</v>
      </c>
      <c r="Z231" s="3">
        <v>597.44000000000005</v>
      </c>
      <c r="AA231" s="3">
        <v>-1.24</v>
      </c>
      <c r="AB231" s="3">
        <v>83829.8</v>
      </c>
      <c r="AC231" s="3">
        <v>184865.24</v>
      </c>
      <c r="AD231" s="3">
        <v>83829.8</v>
      </c>
      <c r="AE231" s="3">
        <v>184865.24</v>
      </c>
    </row>
    <row r="232" spans="1:31" x14ac:dyDescent="0.3">
      <c r="A232" s="3" t="s">
        <v>4357</v>
      </c>
      <c r="B232" s="4">
        <v>10834</v>
      </c>
      <c r="C232" s="4">
        <v>710</v>
      </c>
      <c r="D232" s="4" t="s">
        <v>25</v>
      </c>
      <c r="E232" s="5" t="s">
        <v>6313</v>
      </c>
      <c r="G232" s="4" t="s">
        <v>6788</v>
      </c>
      <c r="H232" s="3" t="s">
        <v>6315</v>
      </c>
      <c r="I232" s="3" t="s">
        <v>6355</v>
      </c>
      <c r="J232" s="3" t="s">
        <v>257</v>
      </c>
      <c r="K232" s="3" t="s">
        <v>146</v>
      </c>
      <c r="L232" s="6" t="s">
        <v>6320</v>
      </c>
      <c r="M232" s="3" t="s">
        <v>257</v>
      </c>
      <c r="N232" s="3" t="s">
        <v>330</v>
      </c>
      <c r="O232" s="3" t="s">
        <v>6789</v>
      </c>
      <c r="P232" s="3" t="s">
        <v>6357</v>
      </c>
      <c r="Q232" s="3" t="s">
        <v>397</v>
      </c>
      <c r="R232" s="3" t="s">
        <v>31</v>
      </c>
      <c r="S232" s="3">
        <v>95</v>
      </c>
      <c r="T232" s="3">
        <v>54</v>
      </c>
      <c r="U232" s="3">
        <v>0.43</v>
      </c>
      <c r="V232" s="3">
        <v>292.38</v>
      </c>
      <c r="W232" s="3">
        <v>199.96</v>
      </c>
      <c r="X232" s="32">
        <v>0.32</v>
      </c>
      <c r="Y232" s="33">
        <v>1013.33</v>
      </c>
      <c r="Z232" s="3">
        <v>1103.96</v>
      </c>
      <c r="AA232" s="3">
        <v>-0.09</v>
      </c>
      <c r="AB232" s="3">
        <v>282841.59999999998</v>
      </c>
      <c r="AC232" s="3">
        <v>308136.84999999998</v>
      </c>
      <c r="AD232" s="3">
        <v>282841.59999999998</v>
      </c>
      <c r="AE232" s="3">
        <v>308136.84999999998</v>
      </c>
    </row>
    <row r="233" spans="1:31" x14ac:dyDescent="0.3">
      <c r="A233" s="3" t="s">
        <v>4342</v>
      </c>
      <c r="B233" s="4">
        <v>10836</v>
      </c>
      <c r="C233" s="4">
        <v>870</v>
      </c>
      <c r="D233" s="4" t="s">
        <v>25</v>
      </c>
      <c r="E233" s="5" t="s">
        <v>6313</v>
      </c>
      <c r="G233" s="4" t="s">
        <v>6790</v>
      </c>
      <c r="H233" s="3" t="s">
        <v>6315</v>
      </c>
      <c r="I233" s="3" t="s">
        <v>6355</v>
      </c>
      <c r="J233" s="3" t="s">
        <v>257</v>
      </c>
      <c r="K233" s="3" t="s">
        <v>146</v>
      </c>
      <c r="L233" s="6" t="s">
        <v>6320</v>
      </c>
      <c r="M233" s="3" t="s">
        <v>257</v>
      </c>
      <c r="N233" s="3" t="s">
        <v>330</v>
      </c>
      <c r="O233" s="3" t="s">
        <v>6791</v>
      </c>
      <c r="P233" s="3" t="s">
        <v>6357</v>
      </c>
      <c r="Q233" s="3" t="s">
        <v>397</v>
      </c>
      <c r="R233" s="3" t="s">
        <v>31</v>
      </c>
      <c r="S233" s="3">
        <v>95</v>
      </c>
      <c r="T233" s="3">
        <v>99</v>
      </c>
      <c r="U233" s="3">
        <v>-0.04</v>
      </c>
      <c r="V233" s="3">
        <v>329.42</v>
      </c>
      <c r="W233" s="3">
        <v>307.92</v>
      </c>
      <c r="X233" s="32">
        <v>7.0000000000000007E-2</v>
      </c>
      <c r="Y233" s="33">
        <v>1404.42</v>
      </c>
      <c r="Z233" s="3">
        <v>2062.92</v>
      </c>
      <c r="AA233" s="3">
        <v>-0.47</v>
      </c>
      <c r="AB233" s="3">
        <v>430140.99</v>
      </c>
      <c r="AC233" s="3">
        <v>611500.69999999995</v>
      </c>
      <c r="AD233" s="3">
        <v>430140.99</v>
      </c>
      <c r="AE233" s="3">
        <v>611500.69999999995</v>
      </c>
    </row>
    <row r="234" spans="1:31" x14ac:dyDescent="0.3">
      <c r="A234" s="3" t="s">
        <v>4375</v>
      </c>
      <c r="B234" s="4">
        <v>10838</v>
      </c>
      <c r="C234" s="4">
        <v>534</v>
      </c>
      <c r="D234" s="4" t="s">
        <v>25</v>
      </c>
      <c r="E234" s="5" t="s">
        <v>6313</v>
      </c>
      <c r="G234" s="4" t="s">
        <v>6792</v>
      </c>
      <c r="H234" s="3" t="s">
        <v>6315</v>
      </c>
      <c r="I234" s="3" t="s">
        <v>6355</v>
      </c>
      <c r="J234" s="3" t="s">
        <v>257</v>
      </c>
      <c r="K234" s="3" t="s">
        <v>146</v>
      </c>
      <c r="L234" s="6" t="s">
        <v>6320</v>
      </c>
      <c r="M234" s="3" t="s">
        <v>257</v>
      </c>
      <c r="N234" s="3" t="s">
        <v>330</v>
      </c>
      <c r="O234" s="3" t="s">
        <v>6793</v>
      </c>
      <c r="P234" s="3" t="s">
        <v>6357</v>
      </c>
      <c r="Q234" s="3" t="s">
        <v>397</v>
      </c>
      <c r="R234" s="3" t="s">
        <v>31</v>
      </c>
      <c r="S234" s="3">
        <v>110</v>
      </c>
      <c r="T234" s="3">
        <v>77.010000000000005</v>
      </c>
      <c r="U234" s="3">
        <v>0.3</v>
      </c>
      <c r="V234" s="3">
        <v>349.45</v>
      </c>
      <c r="W234" s="3">
        <v>280.99</v>
      </c>
      <c r="X234" s="32">
        <v>0.2</v>
      </c>
      <c r="Y234" s="33">
        <v>1397.6</v>
      </c>
      <c r="Z234" s="3">
        <v>1503.73</v>
      </c>
      <c r="AA234" s="3">
        <v>-0.08</v>
      </c>
      <c r="AB234" s="3">
        <v>351228.69</v>
      </c>
      <c r="AC234" s="3">
        <v>377845.35</v>
      </c>
      <c r="AD234" s="3">
        <v>351228.69</v>
      </c>
      <c r="AE234" s="3">
        <v>377845.35</v>
      </c>
    </row>
    <row r="235" spans="1:31" x14ac:dyDescent="0.3">
      <c r="A235" s="3" t="s">
        <v>1152</v>
      </c>
      <c r="B235" s="4">
        <v>10846</v>
      </c>
      <c r="C235" s="4">
        <v>123</v>
      </c>
      <c r="D235" s="4" t="s">
        <v>25</v>
      </c>
      <c r="E235" s="5" t="s">
        <v>6313</v>
      </c>
      <c r="G235" s="4" t="s">
        <v>6794</v>
      </c>
      <c r="H235" s="3" t="s">
        <v>6315</v>
      </c>
      <c r="I235" s="3" t="s">
        <v>6355</v>
      </c>
      <c r="J235" s="3" t="s">
        <v>257</v>
      </c>
      <c r="K235" s="3" t="s">
        <v>132</v>
      </c>
      <c r="L235" s="6" t="s">
        <v>132</v>
      </c>
      <c r="M235" s="3" t="s">
        <v>257</v>
      </c>
      <c r="N235" s="3" t="s">
        <v>258</v>
      </c>
      <c r="O235" s="3" t="s">
        <v>6795</v>
      </c>
      <c r="P235" s="3" t="s">
        <v>6357</v>
      </c>
      <c r="Q235" s="3" t="s">
        <v>6387</v>
      </c>
      <c r="R235" s="3" t="s">
        <v>31</v>
      </c>
      <c r="S235" s="3">
        <v>3</v>
      </c>
      <c r="T235" s="3">
        <v>5</v>
      </c>
      <c r="U235" s="3">
        <v>-0.67</v>
      </c>
      <c r="V235" s="3">
        <v>19</v>
      </c>
      <c r="W235" s="3">
        <v>14</v>
      </c>
      <c r="X235" s="32">
        <v>0.26</v>
      </c>
      <c r="Y235" s="33">
        <v>79</v>
      </c>
      <c r="Z235" s="3">
        <v>90</v>
      </c>
      <c r="AA235" s="3">
        <v>-0.14000000000000001</v>
      </c>
      <c r="AB235" s="3">
        <v>19680.48</v>
      </c>
      <c r="AC235" s="3">
        <v>22372.32</v>
      </c>
      <c r="AD235" s="3">
        <v>19680.48</v>
      </c>
      <c r="AE235" s="3">
        <v>22372.32</v>
      </c>
    </row>
    <row r="236" spans="1:31" x14ac:dyDescent="0.3">
      <c r="A236" s="3" t="s">
        <v>4850</v>
      </c>
      <c r="B236" s="4">
        <v>10890</v>
      </c>
      <c r="C236" s="4">
        <v>239</v>
      </c>
      <c r="D236" s="4" t="s">
        <v>25</v>
      </c>
      <c r="E236" s="5" t="s">
        <v>6313</v>
      </c>
      <c r="G236" s="4" t="s">
        <v>6796</v>
      </c>
      <c r="H236" s="3" t="s">
        <v>6315</v>
      </c>
      <c r="I236" s="3" t="s">
        <v>6355</v>
      </c>
      <c r="J236" s="3" t="s">
        <v>257</v>
      </c>
      <c r="K236" s="3" t="s">
        <v>146</v>
      </c>
      <c r="L236" s="6" t="s">
        <v>132</v>
      </c>
      <c r="M236" s="3" t="s">
        <v>257</v>
      </c>
      <c r="N236" s="3" t="s">
        <v>330</v>
      </c>
      <c r="O236" s="3" t="s">
        <v>6797</v>
      </c>
      <c r="P236" s="3" t="s">
        <v>6357</v>
      </c>
      <c r="Q236" s="3" t="s">
        <v>161</v>
      </c>
      <c r="R236" s="3" t="s">
        <v>31</v>
      </c>
      <c r="S236" s="3">
        <v>8</v>
      </c>
      <c r="T236" s="3">
        <v>6</v>
      </c>
      <c r="U236" s="3">
        <v>0.25</v>
      </c>
      <c r="V236" s="3">
        <v>15</v>
      </c>
      <c r="W236" s="3">
        <v>14</v>
      </c>
      <c r="X236" s="32">
        <v>7.0000000000000007E-2</v>
      </c>
      <c r="Y236" s="33">
        <v>91</v>
      </c>
      <c r="Z236" s="3">
        <v>106.08</v>
      </c>
      <c r="AA236" s="3">
        <v>-0.17</v>
      </c>
      <c r="AB236" s="3">
        <v>18132.240000000002</v>
      </c>
      <c r="AC236" s="3">
        <v>20730.16</v>
      </c>
      <c r="AD236" s="3">
        <v>18804.240000000002</v>
      </c>
      <c r="AE236" s="3">
        <v>21618.16</v>
      </c>
    </row>
    <row r="237" spans="1:31" x14ac:dyDescent="0.3">
      <c r="A237" s="3" t="s">
        <v>3180</v>
      </c>
      <c r="B237" s="4">
        <v>11290</v>
      </c>
      <c r="C237" s="4">
        <v>904</v>
      </c>
      <c r="D237" s="4" t="s">
        <v>25</v>
      </c>
      <c r="E237" s="5" t="s">
        <v>6313</v>
      </c>
      <c r="G237" s="4" t="s">
        <v>6798</v>
      </c>
      <c r="H237" s="3" t="s">
        <v>6315</v>
      </c>
      <c r="I237" s="3" t="s">
        <v>6355</v>
      </c>
      <c r="J237" s="3" t="s">
        <v>257</v>
      </c>
      <c r="K237" s="3" t="s">
        <v>132</v>
      </c>
      <c r="L237" s="6" t="s">
        <v>6320</v>
      </c>
      <c r="M237" s="3" t="s">
        <v>257</v>
      </c>
      <c r="N237" s="3" t="s">
        <v>330</v>
      </c>
      <c r="O237" s="3" t="s">
        <v>6799</v>
      </c>
      <c r="P237" s="3" t="s">
        <v>6357</v>
      </c>
      <c r="Q237" s="3" t="s">
        <v>397</v>
      </c>
      <c r="R237" s="3" t="s">
        <v>31</v>
      </c>
      <c r="S237" s="3">
        <v>47</v>
      </c>
      <c r="T237" s="3">
        <v>53.32</v>
      </c>
      <c r="U237" s="3">
        <v>-0.13</v>
      </c>
      <c r="V237" s="3">
        <v>166.26</v>
      </c>
      <c r="W237" s="3">
        <v>170.61</v>
      </c>
      <c r="X237" s="32">
        <v>-0.03</v>
      </c>
      <c r="Y237" s="33">
        <v>674.75</v>
      </c>
      <c r="Z237" s="3">
        <v>786.54</v>
      </c>
      <c r="AA237" s="3">
        <v>-0.17</v>
      </c>
      <c r="AB237" s="3">
        <v>229884</v>
      </c>
      <c r="AC237" s="3">
        <v>276340.8</v>
      </c>
      <c r="AD237" s="3">
        <v>229884</v>
      </c>
      <c r="AE237" s="3">
        <v>276340.8</v>
      </c>
    </row>
    <row r="238" spans="1:31" x14ac:dyDescent="0.3">
      <c r="A238" s="3" t="s">
        <v>2974</v>
      </c>
      <c r="B238" s="4">
        <v>11294</v>
      </c>
      <c r="C238" s="4">
        <v>1034</v>
      </c>
      <c r="D238" s="4" t="s">
        <v>25</v>
      </c>
      <c r="E238" s="5" t="s">
        <v>6313</v>
      </c>
      <c r="G238" s="4" t="s">
        <v>6800</v>
      </c>
      <c r="H238" s="3" t="s">
        <v>6315</v>
      </c>
      <c r="I238" s="3" t="s">
        <v>6355</v>
      </c>
      <c r="J238" s="3" t="s">
        <v>257</v>
      </c>
      <c r="K238" s="3" t="s">
        <v>132</v>
      </c>
      <c r="L238" s="6" t="s">
        <v>6320</v>
      </c>
      <c r="M238" s="3" t="s">
        <v>257</v>
      </c>
      <c r="N238" s="3" t="s">
        <v>330</v>
      </c>
      <c r="O238" s="3" t="s">
        <v>6801</v>
      </c>
      <c r="P238" s="3" t="s">
        <v>6357</v>
      </c>
      <c r="Q238" s="3" t="s">
        <v>397</v>
      </c>
      <c r="R238" s="3" t="s">
        <v>31</v>
      </c>
      <c r="S238" s="3">
        <v>566</v>
      </c>
      <c r="T238" s="3">
        <v>582.71</v>
      </c>
      <c r="U238" s="3">
        <v>-0.03</v>
      </c>
      <c r="V238" s="3">
        <v>2889.5</v>
      </c>
      <c r="W238" s="3">
        <v>3710.71</v>
      </c>
      <c r="X238" s="32">
        <v>-0.28000000000000003</v>
      </c>
      <c r="Y238" s="33">
        <v>10291.879999999999</v>
      </c>
      <c r="Z238" s="3">
        <v>11663.08</v>
      </c>
      <c r="AA238" s="3">
        <v>-0.13</v>
      </c>
      <c r="AB238" s="3">
        <v>2589647.5499999998</v>
      </c>
      <c r="AC238" s="3">
        <v>2984266.78</v>
      </c>
      <c r="AD238" s="3">
        <v>2694824.55</v>
      </c>
      <c r="AE238" s="3">
        <v>3052987.18</v>
      </c>
    </row>
    <row r="239" spans="1:31" x14ac:dyDescent="0.3">
      <c r="A239" s="3" t="s">
        <v>3151</v>
      </c>
      <c r="B239" s="4">
        <v>11295</v>
      </c>
      <c r="C239" s="4">
        <v>281</v>
      </c>
      <c r="D239" s="4" t="s">
        <v>25</v>
      </c>
      <c r="E239" s="5" t="s">
        <v>6313</v>
      </c>
      <c r="G239" s="4" t="s">
        <v>6802</v>
      </c>
      <c r="H239" s="3" t="s">
        <v>6315</v>
      </c>
      <c r="I239" s="3" t="s">
        <v>6355</v>
      </c>
      <c r="J239" s="3" t="s">
        <v>257</v>
      </c>
      <c r="K239" s="3" t="s">
        <v>132</v>
      </c>
      <c r="L239" s="6" t="s">
        <v>132</v>
      </c>
      <c r="M239" s="3" t="s">
        <v>257</v>
      </c>
      <c r="N239" s="3" t="s">
        <v>330</v>
      </c>
      <c r="O239" s="3" t="s">
        <v>6803</v>
      </c>
      <c r="P239" s="3" t="s">
        <v>6357</v>
      </c>
      <c r="Q239" s="3" t="s">
        <v>397</v>
      </c>
      <c r="R239" s="3" t="s">
        <v>31</v>
      </c>
      <c r="S239" s="3">
        <v>41</v>
      </c>
      <c r="T239" s="3">
        <v>23</v>
      </c>
      <c r="U239" s="3">
        <v>0.44</v>
      </c>
      <c r="V239" s="3">
        <v>260</v>
      </c>
      <c r="W239" s="3">
        <v>855.04</v>
      </c>
      <c r="X239" s="32">
        <v>-2.29</v>
      </c>
      <c r="Y239" s="33">
        <v>919.17</v>
      </c>
      <c r="Z239" s="3">
        <v>1120.04</v>
      </c>
      <c r="AA239" s="3">
        <v>-0.22</v>
      </c>
      <c r="AB239" s="3">
        <v>228792.2</v>
      </c>
      <c r="AC239" s="3">
        <v>273564.26</v>
      </c>
      <c r="AD239" s="3">
        <v>240674.6</v>
      </c>
      <c r="AE239" s="3">
        <v>293271.71000000002</v>
      </c>
    </row>
    <row r="240" spans="1:31" x14ac:dyDescent="0.3">
      <c r="A240" s="3" t="s">
        <v>2965</v>
      </c>
      <c r="B240" s="4">
        <v>11296</v>
      </c>
      <c r="C240" s="4">
        <v>1610</v>
      </c>
      <c r="D240" s="4" t="s">
        <v>25</v>
      </c>
      <c r="E240" s="5" t="s">
        <v>6313</v>
      </c>
      <c r="G240" s="4" t="s">
        <v>6804</v>
      </c>
      <c r="H240" s="3" t="s">
        <v>6315</v>
      </c>
      <c r="I240" s="3" t="s">
        <v>6355</v>
      </c>
      <c r="J240" s="3" t="s">
        <v>257</v>
      </c>
      <c r="K240" s="3" t="s">
        <v>132</v>
      </c>
      <c r="L240" s="6" t="s">
        <v>6320</v>
      </c>
      <c r="M240" s="3" t="s">
        <v>257</v>
      </c>
      <c r="N240" s="3" t="s">
        <v>330</v>
      </c>
      <c r="O240" s="3" t="s">
        <v>6805</v>
      </c>
      <c r="P240" s="3" t="s">
        <v>6357</v>
      </c>
      <c r="Q240" s="3" t="s">
        <v>397</v>
      </c>
      <c r="R240" s="3" t="s">
        <v>31</v>
      </c>
      <c r="S240" s="3">
        <v>424</v>
      </c>
      <c r="T240" s="3">
        <v>507</v>
      </c>
      <c r="U240" s="3">
        <v>-0.2</v>
      </c>
      <c r="V240" s="3">
        <v>2272.08</v>
      </c>
      <c r="W240" s="3">
        <v>3607.83</v>
      </c>
      <c r="X240" s="32">
        <v>-0.59</v>
      </c>
      <c r="Y240" s="33">
        <v>10738.08</v>
      </c>
      <c r="Z240" s="3">
        <v>15112.58</v>
      </c>
      <c r="AA240" s="3">
        <v>-0.41</v>
      </c>
      <c r="AB240" s="3">
        <v>2928260.94</v>
      </c>
      <c r="AC240" s="3">
        <v>4163554.06</v>
      </c>
      <c r="AD240" s="3">
        <v>3080875.95</v>
      </c>
      <c r="AE240" s="3">
        <v>4353613.67</v>
      </c>
    </row>
    <row r="241" spans="1:31" x14ac:dyDescent="0.3">
      <c r="A241" s="3" t="s">
        <v>2968</v>
      </c>
      <c r="B241" s="4">
        <v>11297</v>
      </c>
      <c r="C241" s="4">
        <v>1546</v>
      </c>
      <c r="D241" s="4" t="s">
        <v>25</v>
      </c>
      <c r="E241" s="5" t="s">
        <v>6313</v>
      </c>
      <c r="G241" s="4" t="s">
        <v>6806</v>
      </c>
      <c r="H241" s="3" t="s">
        <v>6315</v>
      </c>
      <c r="I241" s="3" t="s">
        <v>6355</v>
      </c>
      <c r="J241" s="3" t="s">
        <v>257</v>
      </c>
      <c r="K241" s="3" t="s">
        <v>132</v>
      </c>
      <c r="L241" s="6" t="s">
        <v>6320</v>
      </c>
      <c r="M241" s="3" t="s">
        <v>257</v>
      </c>
      <c r="N241" s="3" t="s">
        <v>330</v>
      </c>
      <c r="O241" s="3" t="s">
        <v>6807</v>
      </c>
      <c r="P241" s="3" t="s">
        <v>6357</v>
      </c>
      <c r="Q241" s="3" t="s">
        <v>397</v>
      </c>
      <c r="R241" s="3" t="s">
        <v>31</v>
      </c>
      <c r="S241" s="3">
        <v>699</v>
      </c>
      <c r="T241" s="3">
        <v>895.96</v>
      </c>
      <c r="U241" s="3">
        <v>-0.28000000000000003</v>
      </c>
      <c r="V241" s="3">
        <v>2221.1999999999998</v>
      </c>
      <c r="W241" s="3">
        <v>2763.78</v>
      </c>
      <c r="X241" s="32">
        <v>-0.24</v>
      </c>
      <c r="Y241" s="33">
        <v>10335.18</v>
      </c>
      <c r="Z241" s="3">
        <v>9707.52</v>
      </c>
      <c r="AA241" s="3">
        <v>0.06</v>
      </c>
      <c r="AB241" s="3">
        <v>2561333.37</v>
      </c>
      <c r="AC241" s="3">
        <v>2443038.4700000002</v>
      </c>
      <c r="AD241" s="3">
        <v>2587660.17</v>
      </c>
      <c r="AE241" s="3">
        <v>2443038.4700000002</v>
      </c>
    </row>
    <row r="242" spans="1:31" x14ac:dyDescent="0.3">
      <c r="A242" s="3" t="s">
        <v>2962</v>
      </c>
      <c r="B242" s="4">
        <v>11298</v>
      </c>
      <c r="C242" s="4">
        <v>1144</v>
      </c>
      <c r="D242" s="4" t="s">
        <v>25</v>
      </c>
      <c r="E242" s="5" t="s">
        <v>6313</v>
      </c>
      <c r="G242" s="4" t="s">
        <v>6808</v>
      </c>
      <c r="H242" s="3" t="s">
        <v>6315</v>
      </c>
      <c r="I242" s="3" t="s">
        <v>6355</v>
      </c>
      <c r="J242" s="3" t="s">
        <v>257</v>
      </c>
      <c r="K242" s="3" t="s">
        <v>132</v>
      </c>
      <c r="L242" s="6" t="s">
        <v>6320</v>
      </c>
      <c r="M242" s="3" t="s">
        <v>257</v>
      </c>
      <c r="N242" s="3" t="s">
        <v>330</v>
      </c>
      <c r="O242" s="3" t="s">
        <v>6809</v>
      </c>
      <c r="P242" s="3" t="s">
        <v>6357</v>
      </c>
      <c r="Q242" s="3" t="s">
        <v>397</v>
      </c>
      <c r="R242" s="3" t="s">
        <v>31</v>
      </c>
      <c r="S242" s="3">
        <v>1652</v>
      </c>
      <c r="T242" s="3">
        <v>1863.23</v>
      </c>
      <c r="U242" s="3">
        <v>-0.13</v>
      </c>
      <c r="V242" s="3">
        <v>3289.95</v>
      </c>
      <c r="W242" s="3">
        <v>3454.44</v>
      </c>
      <c r="X242" s="32">
        <v>-0.05</v>
      </c>
      <c r="Y242" s="33">
        <v>14500.85</v>
      </c>
      <c r="Z242" s="3">
        <v>16762.11</v>
      </c>
      <c r="AA242" s="3">
        <v>-0.16</v>
      </c>
      <c r="AB242" s="3">
        <v>3371418.49</v>
      </c>
      <c r="AC242" s="3">
        <v>3904003.14</v>
      </c>
      <c r="AD242" s="3">
        <v>3467212.26</v>
      </c>
      <c r="AE242" s="3">
        <v>4009965.52</v>
      </c>
    </row>
    <row r="243" spans="1:31" x14ac:dyDescent="0.3">
      <c r="A243" s="3" t="s">
        <v>3011</v>
      </c>
      <c r="B243" s="4">
        <v>11299</v>
      </c>
      <c r="C243" s="4">
        <v>928</v>
      </c>
      <c r="D243" s="4" t="s">
        <v>25</v>
      </c>
      <c r="E243" s="5" t="s">
        <v>6313</v>
      </c>
      <c r="G243" s="4" t="s">
        <v>6810</v>
      </c>
      <c r="H243" s="3" t="s">
        <v>6315</v>
      </c>
      <c r="I243" s="3" t="s">
        <v>6355</v>
      </c>
      <c r="J243" s="3" t="s">
        <v>257</v>
      </c>
      <c r="K243" s="3" t="s">
        <v>132</v>
      </c>
      <c r="L243" s="6" t="s">
        <v>6320</v>
      </c>
      <c r="M243" s="3" t="s">
        <v>257</v>
      </c>
      <c r="N243" s="3" t="s">
        <v>330</v>
      </c>
      <c r="O243" s="3" t="s">
        <v>6811</v>
      </c>
      <c r="P243" s="3" t="s">
        <v>6357</v>
      </c>
      <c r="Q243" s="3" t="s">
        <v>397</v>
      </c>
      <c r="R243" s="3" t="s">
        <v>31</v>
      </c>
      <c r="S243" s="3">
        <v>353</v>
      </c>
      <c r="T243" s="3">
        <v>353.99</v>
      </c>
      <c r="U243" s="3">
        <v>0</v>
      </c>
      <c r="V243" s="3">
        <v>1070.03</v>
      </c>
      <c r="W243" s="3">
        <v>1024.82</v>
      </c>
      <c r="X243" s="32">
        <v>0.04</v>
      </c>
      <c r="Y243" s="33">
        <v>4228.63</v>
      </c>
      <c r="Z243" s="3">
        <v>5285.34</v>
      </c>
      <c r="AA243" s="3">
        <v>-0.25</v>
      </c>
      <c r="AB243" s="3">
        <v>1181533.23</v>
      </c>
      <c r="AC243" s="3">
        <v>1434757.64</v>
      </c>
      <c r="AD243" s="3">
        <v>1181533.23</v>
      </c>
      <c r="AE243" s="3">
        <v>1434757.64</v>
      </c>
    </row>
    <row r="244" spans="1:31" x14ac:dyDescent="0.3">
      <c r="A244" s="3" t="s">
        <v>3571</v>
      </c>
      <c r="B244" s="4">
        <v>11326</v>
      </c>
      <c r="C244" s="4">
        <v>303</v>
      </c>
      <c r="D244" s="4" t="s">
        <v>25</v>
      </c>
      <c r="E244" s="5" t="s">
        <v>6313</v>
      </c>
      <c r="G244" s="4" t="s">
        <v>6812</v>
      </c>
      <c r="H244" s="3" t="s">
        <v>6315</v>
      </c>
      <c r="I244" s="3" t="s">
        <v>6355</v>
      </c>
      <c r="J244" s="3" t="s">
        <v>257</v>
      </c>
      <c r="K244" s="3" t="s">
        <v>132</v>
      </c>
      <c r="L244" s="6" t="s">
        <v>132</v>
      </c>
      <c r="M244" s="3" t="s">
        <v>257</v>
      </c>
      <c r="N244" s="3" t="s">
        <v>330</v>
      </c>
      <c r="O244" s="3" t="s">
        <v>6813</v>
      </c>
      <c r="P244" s="3" t="s">
        <v>6357</v>
      </c>
      <c r="Q244" s="3" t="s">
        <v>194</v>
      </c>
      <c r="R244" s="3" t="s">
        <v>31</v>
      </c>
      <c r="S244" s="3">
        <v>28</v>
      </c>
      <c r="T244" s="3">
        <v>22.33</v>
      </c>
      <c r="U244" s="3">
        <v>0.2</v>
      </c>
      <c r="V244" s="3">
        <v>53</v>
      </c>
      <c r="W244" s="3">
        <v>52.33</v>
      </c>
      <c r="X244" s="32">
        <v>0.01</v>
      </c>
      <c r="Y244" s="33">
        <v>226.08</v>
      </c>
      <c r="Z244" s="3">
        <v>258.75</v>
      </c>
      <c r="AA244" s="3">
        <v>-0.14000000000000001</v>
      </c>
      <c r="AB244" s="3">
        <v>38795.870000000003</v>
      </c>
      <c r="AC244" s="3">
        <v>44367.03</v>
      </c>
      <c r="AD244" s="3">
        <v>40667.870000000003</v>
      </c>
      <c r="AE244" s="3">
        <v>46371.03</v>
      </c>
    </row>
    <row r="245" spans="1:31" x14ac:dyDescent="0.3">
      <c r="A245" s="3" t="s">
        <v>3562</v>
      </c>
      <c r="B245" s="4">
        <v>11328</v>
      </c>
      <c r="C245" s="4">
        <v>332</v>
      </c>
      <c r="D245" s="4" t="s">
        <v>25</v>
      </c>
      <c r="E245" s="5" t="s">
        <v>6313</v>
      </c>
      <c r="G245" s="4" t="s">
        <v>6814</v>
      </c>
      <c r="H245" s="3" t="s">
        <v>6315</v>
      </c>
      <c r="I245" s="3" t="s">
        <v>6355</v>
      </c>
      <c r="J245" s="3" t="s">
        <v>257</v>
      </c>
      <c r="K245" s="3" t="s">
        <v>132</v>
      </c>
      <c r="L245" s="6" t="s">
        <v>132</v>
      </c>
      <c r="M245" s="3" t="s">
        <v>257</v>
      </c>
      <c r="N245" s="3" t="s">
        <v>330</v>
      </c>
      <c r="O245" s="3" t="s">
        <v>6815</v>
      </c>
      <c r="P245" s="3" t="s">
        <v>6357</v>
      </c>
      <c r="Q245" s="3" t="s">
        <v>194</v>
      </c>
      <c r="R245" s="3" t="s">
        <v>31</v>
      </c>
      <c r="S245" s="3">
        <v>42</v>
      </c>
      <c r="T245" s="3">
        <v>38.51</v>
      </c>
      <c r="U245" s="3">
        <v>0.08</v>
      </c>
      <c r="V245" s="3">
        <v>145.85</v>
      </c>
      <c r="W245" s="3">
        <v>196.99</v>
      </c>
      <c r="X245" s="32">
        <v>-0.35</v>
      </c>
      <c r="Y245" s="33">
        <v>652.22</v>
      </c>
      <c r="Z245" s="3">
        <v>748.48</v>
      </c>
      <c r="AA245" s="3">
        <v>-0.15</v>
      </c>
      <c r="AB245" s="3">
        <v>93233.88</v>
      </c>
      <c r="AC245" s="3">
        <v>106490.39</v>
      </c>
      <c r="AD245" s="3">
        <v>98003.88</v>
      </c>
      <c r="AE245" s="3">
        <v>112234.35</v>
      </c>
    </row>
    <row r="246" spans="1:31" x14ac:dyDescent="0.3">
      <c r="A246" s="3" t="s">
        <v>3709</v>
      </c>
      <c r="B246" s="4">
        <v>11343</v>
      </c>
      <c r="C246" s="4">
        <v>256</v>
      </c>
      <c r="D246" s="4" t="s">
        <v>25</v>
      </c>
      <c r="E246" s="5" t="s">
        <v>6313</v>
      </c>
      <c r="G246" s="4" t="s">
        <v>6816</v>
      </c>
      <c r="H246" s="3" t="s">
        <v>6315</v>
      </c>
      <c r="I246" s="3" t="s">
        <v>6355</v>
      </c>
      <c r="J246" s="3" t="s">
        <v>257</v>
      </c>
      <c r="K246" s="3" t="s">
        <v>132</v>
      </c>
      <c r="L246" s="6" t="s">
        <v>89</v>
      </c>
      <c r="M246" s="3" t="s">
        <v>257</v>
      </c>
      <c r="N246" s="3" t="s">
        <v>330</v>
      </c>
      <c r="O246" s="3" t="s">
        <v>6817</v>
      </c>
      <c r="P246" s="3" t="s">
        <v>6357</v>
      </c>
      <c r="Q246" s="3" t="s">
        <v>194</v>
      </c>
      <c r="R246" s="3" t="s">
        <v>31</v>
      </c>
      <c r="S246" s="3">
        <v>7</v>
      </c>
      <c r="T246" s="3">
        <v>9.6</v>
      </c>
      <c r="U246" s="3">
        <v>-0.28999999999999998</v>
      </c>
      <c r="V246" s="3">
        <v>33.07</v>
      </c>
      <c r="W246" s="3">
        <v>40.520000000000003</v>
      </c>
      <c r="X246" s="32">
        <v>-0.23</v>
      </c>
      <c r="Y246" s="33">
        <v>92.79</v>
      </c>
      <c r="Z246" s="3">
        <v>178.14</v>
      </c>
      <c r="AA246" s="3">
        <v>-0.92</v>
      </c>
      <c r="AB246" s="3">
        <v>15781.5</v>
      </c>
      <c r="AC246" s="3">
        <v>30181.5</v>
      </c>
      <c r="AD246" s="3">
        <v>15781.5</v>
      </c>
      <c r="AE246" s="3">
        <v>30181.5</v>
      </c>
    </row>
    <row r="247" spans="1:31" x14ac:dyDescent="0.3">
      <c r="A247" s="3" t="s">
        <v>3406</v>
      </c>
      <c r="B247" s="4">
        <v>11344</v>
      </c>
      <c r="C247" s="4">
        <v>506</v>
      </c>
      <c r="D247" s="4" t="s">
        <v>25</v>
      </c>
      <c r="E247" s="5" t="s">
        <v>6313</v>
      </c>
      <c r="G247" s="4" t="s">
        <v>6818</v>
      </c>
      <c r="H247" s="3" t="s">
        <v>6315</v>
      </c>
      <c r="I247" s="3" t="s">
        <v>6355</v>
      </c>
      <c r="J247" s="3" t="s">
        <v>257</v>
      </c>
      <c r="K247" s="3" t="s">
        <v>132</v>
      </c>
      <c r="L247" s="6" t="s">
        <v>89</v>
      </c>
      <c r="M247" s="3" t="s">
        <v>257</v>
      </c>
      <c r="N247" s="3" t="s">
        <v>330</v>
      </c>
      <c r="O247" s="3" t="s">
        <v>6819</v>
      </c>
      <c r="P247" s="3" t="s">
        <v>6357</v>
      </c>
      <c r="Q247" s="3" t="s">
        <v>194</v>
      </c>
      <c r="R247" s="3" t="s">
        <v>31</v>
      </c>
      <c r="S247" s="3">
        <v>31</v>
      </c>
      <c r="T247" s="3">
        <v>41</v>
      </c>
      <c r="U247" s="3">
        <v>-0.32</v>
      </c>
      <c r="V247" s="3">
        <v>95</v>
      </c>
      <c r="W247" s="3">
        <v>123</v>
      </c>
      <c r="X247" s="32">
        <v>-0.28999999999999998</v>
      </c>
      <c r="Y247" s="33">
        <v>482</v>
      </c>
      <c r="Z247" s="3">
        <v>525</v>
      </c>
      <c r="AA247" s="3">
        <v>-0.09</v>
      </c>
      <c r="AB247" s="3">
        <v>63647.519999999997</v>
      </c>
      <c r="AC247" s="3">
        <v>69270</v>
      </c>
      <c r="AD247" s="3">
        <v>67660.320000000007</v>
      </c>
      <c r="AE247" s="3">
        <v>71910</v>
      </c>
    </row>
    <row r="248" spans="1:31" x14ac:dyDescent="0.3">
      <c r="A248" s="3" t="s">
        <v>3391</v>
      </c>
      <c r="B248" s="4">
        <v>11347</v>
      </c>
      <c r="C248" s="4">
        <v>329</v>
      </c>
      <c r="D248" s="4" t="s">
        <v>25</v>
      </c>
      <c r="E248" s="5" t="s">
        <v>6313</v>
      </c>
      <c r="G248" s="4" t="s">
        <v>6820</v>
      </c>
      <c r="H248" s="3" t="s">
        <v>6315</v>
      </c>
      <c r="I248" s="3" t="s">
        <v>6355</v>
      </c>
      <c r="J248" s="3" t="s">
        <v>257</v>
      </c>
      <c r="K248" s="3" t="s">
        <v>132</v>
      </c>
      <c r="L248" s="6" t="s">
        <v>89</v>
      </c>
      <c r="M248" s="3" t="s">
        <v>257</v>
      </c>
      <c r="N248" s="3" t="s">
        <v>330</v>
      </c>
      <c r="O248" s="3" t="s">
        <v>6821</v>
      </c>
      <c r="P248" s="3" t="s">
        <v>6357</v>
      </c>
      <c r="Q248" s="3" t="s">
        <v>194</v>
      </c>
      <c r="R248" s="3" t="s">
        <v>31</v>
      </c>
      <c r="S248" s="3">
        <v>36</v>
      </c>
      <c r="T248" s="3">
        <v>63.99</v>
      </c>
      <c r="U248" s="3">
        <v>-0.78</v>
      </c>
      <c r="V248" s="3">
        <v>83.98</v>
      </c>
      <c r="W248" s="3">
        <v>115.98</v>
      </c>
      <c r="X248" s="32">
        <v>-0.38</v>
      </c>
      <c r="Y248" s="33">
        <v>355.06</v>
      </c>
      <c r="Z248" s="3">
        <v>503.72</v>
      </c>
      <c r="AA248" s="3">
        <v>-0.42</v>
      </c>
      <c r="AB248" s="3">
        <v>47070.44</v>
      </c>
      <c r="AC248" s="3">
        <v>65776.41</v>
      </c>
      <c r="AD248" s="3">
        <v>49186.44</v>
      </c>
      <c r="AE248" s="3">
        <v>69616.41</v>
      </c>
    </row>
    <row r="249" spans="1:31" x14ac:dyDescent="0.3">
      <c r="A249" s="3" t="s">
        <v>3106</v>
      </c>
      <c r="B249" s="4">
        <v>11348</v>
      </c>
      <c r="C249" s="4">
        <v>613</v>
      </c>
      <c r="D249" s="4" t="s">
        <v>25</v>
      </c>
      <c r="E249" s="5" t="s">
        <v>6313</v>
      </c>
      <c r="G249" s="4" t="s">
        <v>6822</v>
      </c>
      <c r="H249" s="3" t="s">
        <v>6315</v>
      </c>
      <c r="I249" s="3" t="s">
        <v>6355</v>
      </c>
      <c r="J249" s="3" t="s">
        <v>257</v>
      </c>
      <c r="K249" s="3" t="s">
        <v>132</v>
      </c>
      <c r="L249" s="6" t="s">
        <v>89</v>
      </c>
      <c r="M249" s="3" t="s">
        <v>257</v>
      </c>
      <c r="N249" s="3" t="s">
        <v>330</v>
      </c>
      <c r="O249" s="3" t="s">
        <v>6823</v>
      </c>
      <c r="P249" s="3" t="s">
        <v>6357</v>
      </c>
      <c r="Q249" s="3" t="s">
        <v>194</v>
      </c>
      <c r="R249" s="3" t="s">
        <v>31</v>
      </c>
      <c r="S249" s="3">
        <v>337</v>
      </c>
      <c r="T249" s="3">
        <v>343.01</v>
      </c>
      <c r="U249" s="3">
        <v>-0.02</v>
      </c>
      <c r="V249" s="3">
        <v>617.01</v>
      </c>
      <c r="W249" s="3">
        <v>718.7</v>
      </c>
      <c r="X249" s="32">
        <v>-0.16</v>
      </c>
      <c r="Y249" s="33">
        <v>2506.7199999999998</v>
      </c>
      <c r="Z249" s="3">
        <v>3082.08</v>
      </c>
      <c r="AA249" s="3">
        <v>-0.23</v>
      </c>
      <c r="AB249" s="3">
        <v>276392.37</v>
      </c>
      <c r="AC249" s="3">
        <v>348984.9</v>
      </c>
      <c r="AD249" s="3">
        <v>297395.37</v>
      </c>
      <c r="AE249" s="3">
        <v>364284.9</v>
      </c>
    </row>
    <row r="250" spans="1:31" x14ac:dyDescent="0.3">
      <c r="A250" s="3" t="s">
        <v>4768</v>
      </c>
      <c r="B250" s="4">
        <v>11364</v>
      </c>
      <c r="C250" s="4">
        <v>359</v>
      </c>
      <c r="D250" s="4" t="s">
        <v>25</v>
      </c>
      <c r="E250" s="5" t="s">
        <v>6313</v>
      </c>
      <c r="G250" s="4" t="s">
        <v>6824</v>
      </c>
      <c r="H250" s="3" t="s">
        <v>6315</v>
      </c>
      <c r="I250" s="3" t="s">
        <v>6355</v>
      </c>
      <c r="J250" s="3" t="s">
        <v>257</v>
      </c>
      <c r="K250" s="3" t="s">
        <v>146</v>
      </c>
      <c r="L250" s="6" t="s">
        <v>146</v>
      </c>
      <c r="M250" s="3" t="s">
        <v>257</v>
      </c>
      <c r="N250" s="3" t="s">
        <v>330</v>
      </c>
      <c r="O250" s="3" t="s">
        <v>6825</v>
      </c>
      <c r="P250" s="3" t="s">
        <v>6357</v>
      </c>
      <c r="Q250" s="3" t="s">
        <v>397</v>
      </c>
      <c r="R250" s="3" t="s">
        <v>31</v>
      </c>
      <c r="S250" s="3">
        <v>4</v>
      </c>
      <c r="T250" s="3">
        <v>6</v>
      </c>
      <c r="U250" s="3">
        <v>-0.71</v>
      </c>
      <c r="V250" s="3">
        <v>13.5</v>
      </c>
      <c r="W250" s="3">
        <v>23.5</v>
      </c>
      <c r="X250" s="32">
        <v>-0.74</v>
      </c>
      <c r="Y250" s="33">
        <v>88.5</v>
      </c>
      <c r="Z250" s="3">
        <v>168.5</v>
      </c>
      <c r="AA250" s="3">
        <v>-0.9</v>
      </c>
      <c r="AB250" s="3">
        <v>41269.32</v>
      </c>
      <c r="AC250" s="3">
        <v>78574.92</v>
      </c>
      <c r="AD250" s="3">
        <v>41269.32</v>
      </c>
      <c r="AE250" s="3">
        <v>78574.92</v>
      </c>
    </row>
    <row r="251" spans="1:31" x14ac:dyDescent="0.3">
      <c r="A251" s="3" t="s">
        <v>4555</v>
      </c>
      <c r="B251" s="4">
        <v>11368</v>
      </c>
      <c r="C251" s="4">
        <v>215</v>
      </c>
      <c r="D251" s="4" t="s">
        <v>25</v>
      </c>
      <c r="E251" s="5" t="s">
        <v>6313</v>
      </c>
      <c r="G251" s="4" t="s">
        <v>6826</v>
      </c>
      <c r="H251" s="3" t="s">
        <v>6315</v>
      </c>
      <c r="I251" s="3" t="s">
        <v>6355</v>
      </c>
      <c r="J251" s="3" t="s">
        <v>257</v>
      </c>
      <c r="K251" s="3" t="s">
        <v>146</v>
      </c>
      <c r="L251" s="6" t="s">
        <v>146</v>
      </c>
      <c r="M251" s="3" t="s">
        <v>257</v>
      </c>
      <c r="N251" s="3" t="s">
        <v>330</v>
      </c>
      <c r="O251" s="3" t="s">
        <v>6827</v>
      </c>
      <c r="P251" s="3" t="s">
        <v>6357</v>
      </c>
      <c r="Q251" s="3" t="s">
        <v>397</v>
      </c>
      <c r="R251" s="3" t="s">
        <v>31</v>
      </c>
      <c r="S251" s="3">
        <v>14</v>
      </c>
      <c r="T251" s="3">
        <v>4.67</v>
      </c>
      <c r="U251" s="3">
        <v>0.67</v>
      </c>
      <c r="V251" s="3">
        <v>66.510000000000005</v>
      </c>
      <c r="W251" s="3">
        <v>52.51</v>
      </c>
      <c r="X251" s="32">
        <v>0.21</v>
      </c>
      <c r="Y251" s="33">
        <v>274.2</v>
      </c>
      <c r="Z251" s="3">
        <v>305.5</v>
      </c>
      <c r="AA251" s="3">
        <v>-0.11</v>
      </c>
      <c r="AB251" s="3">
        <v>104706.6</v>
      </c>
      <c r="AC251" s="3">
        <v>116595.26</v>
      </c>
      <c r="AD251" s="3">
        <v>104706.6</v>
      </c>
      <c r="AE251" s="3">
        <v>116595.26</v>
      </c>
    </row>
    <row r="252" spans="1:31" x14ac:dyDescent="0.3">
      <c r="A252" s="3" t="s">
        <v>5641</v>
      </c>
      <c r="B252" s="4">
        <v>11786</v>
      </c>
      <c r="C252" s="4">
        <v>282</v>
      </c>
      <c r="D252" s="4" t="s">
        <v>25</v>
      </c>
      <c r="E252" s="5" t="s">
        <v>6313</v>
      </c>
      <c r="G252" s="4" t="s">
        <v>6828</v>
      </c>
      <c r="H252" s="3" t="s">
        <v>6315</v>
      </c>
      <c r="I252" s="3" t="s">
        <v>6355</v>
      </c>
      <c r="J252" s="3" t="s">
        <v>257</v>
      </c>
      <c r="K252" s="3" t="s">
        <v>104</v>
      </c>
      <c r="L252" s="6" t="s">
        <v>89</v>
      </c>
      <c r="M252" s="3" t="s">
        <v>257</v>
      </c>
      <c r="N252" s="3" t="s">
        <v>258</v>
      </c>
      <c r="O252" s="3" t="s">
        <v>6829</v>
      </c>
      <c r="P252" s="3" t="s">
        <v>6357</v>
      </c>
      <c r="Q252" s="3" t="s">
        <v>55</v>
      </c>
      <c r="R252" s="3" t="s">
        <v>31</v>
      </c>
      <c r="S252" s="3">
        <v>21</v>
      </c>
      <c r="T252" s="3">
        <v>28</v>
      </c>
      <c r="U252" s="3">
        <v>-0.33</v>
      </c>
      <c r="V252" s="3">
        <v>57.08</v>
      </c>
      <c r="W252" s="3">
        <v>51</v>
      </c>
      <c r="X252" s="32">
        <v>0.11</v>
      </c>
      <c r="Y252" s="33">
        <v>195.25</v>
      </c>
      <c r="Z252" s="3">
        <v>271.17</v>
      </c>
      <c r="AA252" s="3">
        <v>-0.39</v>
      </c>
      <c r="AB252" s="3">
        <v>17452.48</v>
      </c>
      <c r="AC252" s="3">
        <v>21941.1</v>
      </c>
      <c r="AD252" s="3">
        <v>18905.48</v>
      </c>
      <c r="AE252" s="3">
        <v>23525.06</v>
      </c>
    </row>
    <row r="253" spans="1:31" x14ac:dyDescent="0.3">
      <c r="A253" s="3" t="s">
        <v>5944</v>
      </c>
      <c r="B253" s="4">
        <v>12304</v>
      </c>
      <c r="C253" s="4">
        <v>214</v>
      </c>
      <c r="D253" s="4" t="s">
        <v>25</v>
      </c>
      <c r="E253" s="5" t="s">
        <v>6313</v>
      </c>
      <c r="G253" s="4" t="s">
        <v>6830</v>
      </c>
      <c r="H253" s="3" t="s">
        <v>6315</v>
      </c>
      <c r="I253" s="3" t="s">
        <v>6355</v>
      </c>
      <c r="J253" s="3" t="s">
        <v>257</v>
      </c>
      <c r="K253" s="3" t="s">
        <v>104</v>
      </c>
      <c r="L253" s="6" t="s">
        <v>104</v>
      </c>
      <c r="M253" s="3" t="s">
        <v>257</v>
      </c>
      <c r="N253" s="3" t="s">
        <v>258</v>
      </c>
      <c r="O253" s="3" t="s">
        <v>6831</v>
      </c>
      <c r="P253" s="3" t="s">
        <v>6357</v>
      </c>
      <c r="Q253" s="3" t="s">
        <v>194</v>
      </c>
      <c r="R253" s="3" t="s">
        <v>31</v>
      </c>
      <c r="S253" s="3">
        <v>10</v>
      </c>
      <c r="T253" s="3">
        <v>15</v>
      </c>
      <c r="U253" s="3">
        <v>-0.5</v>
      </c>
      <c r="V253" s="3">
        <v>35</v>
      </c>
      <c r="W253" s="3">
        <v>39</v>
      </c>
      <c r="X253" s="32">
        <v>-0.11</v>
      </c>
      <c r="Y253" s="33">
        <v>168.58</v>
      </c>
      <c r="Z253" s="3">
        <v>176</v>
      </c>
      <c r="AA253" s="3">
        <v>-0.04</v>
      </c>
      <c r="AB253" s="3">
        <v>17316.88</v>
      </c>
      <c r="AC253" s="3">
        <v>17548.32</v>
      </c>
      <c r="AD253" s="3">
        <v>17316.88</v>
      </c>
      <c r="AE253" s="3">
        <v>18016.32</v>
      </c>
    </row>
    <row r="254" spans="1:31" x14ac:dyDescent="0.3">
      <c r="A254" s="3" t="s">
        <v>5662</v>
      </c>
      <c r="B254" s="4">
        <v>12306</v>
      </c>
      <c r="C254" s="4">
        <v>386</v>
      </c>
      <c r="D254" s="4" t="s">
        <v>25</v>
      </c>
      <c r="E254" s="5" t="s">
        <v>6313</v>
      </c>
      <c r="G254" s="4" t="s">
        <v>6832</v>
      </c>
      <c r="H254" s="3" t="s">
        <v>6315</v>
      </c>
      <c r="I254" s="3" t="s">
        <v>6355</v>
      </c>
      <c r="J254" s="3" t="s">
        <v>257</v>
      </c>
      <c r="K254" s="3" t="s">
        <v>104</v>
      </c>
      <c r="L254" s="6" t="s">
        <v>104</v>
      </c>
      <c r="M254" s="3" t="s">
        <v>257</v>
      </c>
      <c r="N254" s="3" t="s">
        <v>258</v>
      </c>
      <c r="O254" s="3" t="s">
        <v>6833</v>
      </c>
      <c r="P254" s="3" t="s">
        <v>6357</v>
      </c>
      <c r="Q254" s="3" t="s">
        <v>194</v>
      </c>
      <c r="R254" s="3" t="s">
        <v>31</v>
      </c>
      <c r="S254" s="3">
        <v>21</v>
      </c>
      <c r="T254" s="3">
        <v>26</v>
      </c>
      <c r="U254" s="3">
        <v>-0.24</v>
      </c>
      <c r="V254" s="3">
        <v>46.42</v>
      </c>
      <c r="W254" s="3">
        <v>64.17</v>
      </c>
      <c r="X254" s="32">
        <v>-0.38</v>
      </c>
      <c r="Y254" s="33">
        <v>221.5</v>
      </c>
      <c r="Z254" s="3">
        <v>287.17</v>
      </c>
      <c r="AA254" s="3">
        <v>-0.3</v>
      </c>
      <c r="AB254" s="3">
        <v>19924.02</v>
      </c>
      <c r="AC254" s="3">
        <v>26092.94</v>
      </c>
      <c r="AD254" s="3">
        <v>20440.02</v>
      </c>
      <c r="AE254" s="3">
        <v>26416.94</v>
      </c>
    </row>
    <row r="255" spans="1:31" x14ac:dyDescent="0.3">
      <c r="A255" s="3" t="s">
        <v>5220</v>
      </c>
      <c r="B255" s="4">
        <v>12308</v>
      </c>
      <c r="C255" s="4">
        <v>557</v>
      </c>
      <c r="D255" s="4" t="s">
        <v>25</v>
      </c>
      <c r="E255" s="5" t="s">
        <v>6313</v>
      </c>
      <c r="G255" s="4" t="s">
        <v>6834</v>
      </c>
      <c r="H255" s="3" t="s">
        <v>6315</v>
      </c>
      <c r="I255" s="3" t="s">
        <v>6355</v>
      </c>
      <c r="J255" s="3" t="s">
        <v>257</v>
      </c>
      <c r="K255" s="3" t="s">
        <v>104</v>
      </c>
      <c r="L255" s="6" t="s">
        <v>104</v>
      </c>
      <c r="M255" s="3" t="s">
        <v>257</v>
      </c>
      <c r="N255" s="3" t="s">
        <v>258</v>
      </c>
      <c r="O255" s="3" t="s">
        <v>6835</v>
      </c>
      <c r="P255" s="3" t="s">
        <v>6357</v>
      </c>
      <c r="Q255" s="3" t="s">
        <v>194</v>
      </c>
      <c r="R255" s="3" t="s">
        <v>31</v>
      </c>
      <c r="S255" s="3">
        <v>106</v>
      </c>
      <c r="T255" s="3">
        <v>140.01</v>
      </c>
      <c r="U255" s="3">
        <v>-0.32</v>
      </c>
      <c r="V255" s="3">
        <v>547.19000000000005</v>
      </c>
      <c r="W255" s="3">
        <v>829.73</v>
      </c>
      <c r="X255" s="32">
        <v>-0.52</v>
      </c>
      <c r="Y255" s="33">
        <v>2868.75</v>
      </c>
      <c r="Z255" s="3">
        <v>3342.06</v>
      </c>
      <c r="AA255" s="3">
        <v>-0.16</v>
      </c>
      <c r="AB255" s="3">
        <v>203557.28</v>
      </c>
      <c r="AC255" s="3">
        <v>238372.5</v>
      </c>
      <c r="AD255" s="3">
        <v>232507.28</v>
      </c>
      <c r="AE255" s="3">
        <v>270880.5</v>
      </c>
    </row>
    <row r="256" spans="1:31" x14ac:dyDescent="0.3">
      <c r="A256" s="3" t="s">
        <v>5728</v>
      </c>
      <c r="B256" s="4">
        <v>12316</v>
      </c>
      <c r="C256" s="4">
        <v>285</v>
      </c>
      <c r="D256" s="4" t="s">
        <v>25</v>
      </c>
      <c r="E256" s="5" t="s">
        <v>6313</v>
      </c>
      <c r="G256" s="4" t="s">
        <v>6836</v>
      </c>
      <c r="H256" s="3" t="s">
        <v>6315</v>
      </c>
      <c r="I256" s="3" t="s">
        <v>6355</v>
      </c>
      <c r="J256" s="3" t="s">
        <v>257</v>
      </c>
      <c r="K256" s="3" t="s">
        <v>104</v>
      </c>
      <c r="L256" s="6" t="s">
        <v>104</v>
      </c>
      <c r="M256" s="3" t="s">
        <v>257</v>
      </c>
      <c r="N256" s="3" t="s">
        <v>258</v>
      </c>
      <c r="O256" s="3" t="s">
        <v>6837</v>
      </c>
      <c r="P256" s="3" t="s">
        <v>6357</v>
      </c>
      <c r="Q256" s="3" t="s">
        <v>194</v>
      </c>
      <c r="R256" s="3" t="s">
        <v>31</v>
      </c>
      <c r="S256" s="3">
        <v>18</v>
      </c>
      <c r="T256" s="3">
        <v>26</v>
      </c>
      <c r="U256" s="3">
        <v>-0.44</v>
      </c>
      <c r="V256" s="3">
        <v>65.42</v>
      </c>
      <c r="W256" s="3">
        <v>99</v>
      </c>
      <c r="X256" s="32">
        <v>-0.51</v>
      </c>
      <c r="Y256" s="33">
        <v>272.42</v>
      </c>
      <c r="Z256" s="3">
        <v>379.17</v>
      </c>
      <c r="AA256" s="3">
        <v>-0.39</v>
      </c>
      <c r="AB256" s="3">
        <v>25138.61</v>
      </c>
      <c r="AC256" s="3">
        <v>34096.699999999997</v>
      </c>
      <c r="AD256" s="3">
        <v>25138.61</v>
      </c>
      <c r="AE256" s="3">
        <v>34852.699999999997</v>
      </c>
    </row>
    <row r="257" spans="1:31" x14ac:dyDescent="0.3">
      <c r="A257" s="3" t="s">
        <v>5548</v>
      </c>
      <c r="B257" s="4">
        <v>12408</v>
      </c>
      <c r="C257" s="4">
        <v>186</v>
      </c>
      <c r="D257" s="4" t="s">
        <v>25</v>
      </c>
      <c r="E257" s="5" t="s">
        <v>6313</v>
      </c>
      <c r="G257" s="4" t="s">
        <v>6838</v>
      </c>
      <c r="H257" s="3" t="s">
        <v>6315</v>
      </c>
      <c r="I257" s="3" t="s">
        <v>6355</v>
      </c>
      <c r="J257" s="3" t="s">
        <v>257</v>
      </c>
      <c r="K257" s="3" t="s">
        <v>104</v>
      </c>
      <c r="L257" s="6" t="s">
        <v>104</v>
      </c>
      <c r="M257" s="3" t="s">
        <v>257</v>
      </c>
      <c r="N257" s="3" t="s">
        <v>258</v>
      </c>
      <c r="O257" s="3" t="s">
        <v>6839</v>
      </c>
      <c r="P257" s="3" t="s">
        <v>6357</v>
      </c>
      <c r="Q257" s="3" t="s">
        <v>213</v>
      </c>
      <c r="R257" s="3" t="s">
        <v>6402</v>
      </c>
      <c r="S257" s="3">
        <v>35</v>
      </c>
      <c r="T257" s="3">
        <v>44.34</v>
      </c>
      <c r="U257" s="3">
        <v>-0.27</v>
      </c>
      <c r="V257" s="3">
        <v>102.68</v>
      </c>
      <c r="W257" s="3">
        <v>125.62</v>
      </c>
      <c r="X257" s="32">
        <v>-0.22</v>
      </c>
      <c r="Y257" s="33">
        <v>420.03</v>
      </c>
      <c r="Z257" s="3">
        <v>560.80999999999995</v>
      </c>
      <c r="AA257" s="3">
        <v>-0.34</v>
      </c>
      <c r="AB257" s="3">
        <v>30715.200000000001</v>
      </c>
      <c r="AC257" s="3">
        <v>40752.18</v>
      </c>
      <c r="AD257" s="3">
        <v>30715.200000000001</v>
      </c>
      <c r="AE257" s="3">
        <v>40752.18</v>
      </c>
    </row>
    <row r="258" spans="1:31" x14ac:dyDescent="0.3">
      <c r="A258" s="3" t="s">
        <v>1701</v>
      </c>
      <c r="B258" s="4">
        <v>12463</v>
      </c>
      <c r="C258" s="4">
        <v>535</v>
      </c>
      <c r="D258" s="4" t="s">
        <v>25</v>
      </c>
      <c r="E258" s="5" t="s">
        <v>6313</v>
      </c>
      <c r="G258" s="4" t="s">
        <v>6840</v>
      </c>
      <c r="H258" s="3" t="s">
        <v>6315</v>
      </c>
      <c r="I258" s="3" t="s">
        <v>6355</v>
      </c>
      <c r="J258" s="3" t="s">
        <v>257</v>
      </c>
      <c r="K258" s="3" t="s">
        <v>89</v>
      </c>
      <c r="L258" s="6" t="s">
        <v>89</v>
      </c>
      <c r="M258" s="3" t="s">
        <v>257</v>
      </c>
      <c r="N258" s="3" t="s">
        <v>258</v>
      </c>
      <c r="O258" s="3" t="s">
        <v>6841</v>
      </c>
      <c r="P258" s="3" t="s">
        <v>6357</v>
      </c>
      <c r="Q258" s="3" t="s">
        <v>194</v>
      </c>
      <c r="R258" s="3" t="s">
        <v>6402</v>
      </c>
      <c r="S258" s="3">
        <v>32</v>
      </c>
      <c r="T258" s="3">
        <v>46.94</v>
      </c>
      <c r="U258" s="3">
        <v>-0.47</v>
      </c>
      <c r="V258" s="3">
        <v>74.680000000000007</v>
      </c>
      <c r="W258" s="3">
        <v>132.29</v>
      </c>
      <c r="X258" s="32">
        <v>-0.77</v>
      </c>
      <c r="Y258" s="33">
        <v>387.27</v>
      </c>
      <c r="Z258" s="3">
        <v>681.71</v>
      </c>
      <c r="AA258" s="3">
        <v>-0.76</v>
      </c>
      <c r="AB258" s="3">
        <v>49658.400000000001</v>
      </c>
      <c r="AC258" s="3">
        <v>84180.479999999996</v>
      </c>
      <c r="AD258" s="3">
        <v>49658.400000000001</v>
      </c>
      <c r="AE258" s="3">
        <v>85080.48</v>
      </c>
    </row>
    <row r="259" spans="1:31" x14ac:dyDescent="0.3">
      <c r="A259" s="3" t="s">
        <v>1379</v>
      </c>
      <c r="B259" s="4">
        <v>12464</v>
      </c>
      <c r="C259" s="4">
        <v>795</v>
      </c>
      <c r="D259" s="4" t="s">
        <v>25</v>
      </c>
      <c r="E259" s="5" t="s">
        <v>6313</v>
      </c>
      <c r="G259" s="4" t="s">
        <v>6842</v>
      </c>
      <c r="H259" s="3" t="s">
        <v>6315</v>
      </c>
      <c r="I259" s="3" t="s">
        <v>6355</v>
      </c>
      <c r="J259" s="3" t="s">
        <v>257</v>
      </c>
      <c r="K259" s="3" t="s">
        <v>89</v>
      </c>
      <c r="L259" s="6" t="s">
        <v>89</v>
      </c>
      <c r="M259" s="3" t="s">
        <v>257</v>
      </c>
      <c r="N259" s="3" t="s">
        <v>258</v>
      </c>
      <c r="O259" s="3" t="s">
        <v>6843</v>
      </c>
      <c r="P259" s="3" t="s">
        <v>6357</v>
      </c>
      <c r="Q259" s="3" t="s">
        <v>194</v>
      </c>
      <c r="R259" s="3" t="s">
        <v>6402</v>
      </c>
      <c r="S259" s="3">
        <v>129</v>
      </c>
      <c r="T259" s="3">
        <v>163</v>
      </c>
      <c r="U259" s="3">
        <v>-0.26</v>
      </c>
      <c r="V259" s="3">
        <v>569</v>
      </c>
      <c r="W259" s="3">
        <v>605</v>
      </c>
      <c r="X259" s="32">
        <v>-0.06</v>
      </c>
      <c r="Y259" s="33">
        <v>2038.5</v>
      </c>
      <c r="Z259" s="3">
        <v>2547</v>
      </c>
      <c r="AA259" s="3">
        <v>-0.25</v>
      </c>
      <c r="AB259" s="3">
        <v>181882.08</v>
      </c>
      <c r="AC259" s="3">
        <v>227345.76</v>
      </c>
      <c r="AD259" s="3">
        <v>191782.08</v>
      </c>
      <c r="AE259" s="3">
        <v>238757.76000000001</v>
      </c>
    </row>
    <row r="260" spans="1:31" x14ac:dyDescent="0.3">
      <c r="A260" s="3" t="s">
        <v>1755</v>
      </c>
      <c r="B260" s="4">
        <v>12466</v>
      </c>
      <c r="C260" s="4">
        <v>667</v>
      </c>
      <c r="D260" s="4" t="s">
        <v>25</v>
      </c>
      <c r="E260" s="5" t="s">
        <v>6313</v>
      </c>
      <c r="G260" s="4" t="s">
        <v>6844</v>
      </c>
      <c r="H260" s="3" t="s">
        <v>6315</v>
      </c>
      <c r="I260" s="3" t="s">
        <v>6355</v>
      </c>
      <c r="J260" s="3" t="s">
        <v>257</v>
      </c>
      <c r="K260" s="3" t="s">
        <v>89</v>
      </c>
      <c r="L260" s="6" t="s">
        <v>89</v>
      </c>
      <c r="M260" s="3" t="s">
        <v>257</v>
      </c>
      <c r="N260" s="3" t="s">
        <v>258</v>
      </c>
      <c r="O260" s="3" t="s">
        <v>6845</v>
      </c>
      <c r="P260" s="3" t="s">
        <v>6357</v>
      </c>
      <c r="Q260" s="3" t="s">
        <v>194</v>
      </c>
      <c r="R260" s="3" t="s">
        <v>6402</v>
      </c>
      <c r="S260" s="3">
        <v>37</v>
      </c>
      <c r="T260" s="3">
        <v>73</v>
      </c>
      <c r="U260" s="3">
        <v>-0.97</v>
      </c>
      <c r="V260" s="3">
        <v>104.33</v>
      </c>
      <c r="W260" s="3">
        <v>170.58</v>
      </c>
      <c r="X260" s="32">
        <v>-0.63</v>
      </c>
      <c r="Y260" s="33">
        <v>556.66999999999996</v>
      </c>
      <c r="Z260" s="3">
        <v>782.83</v>
      </c>
      <c r="AA260" s="3">
        <v>-0.41</v>
      </c>
      <c r="AB260" s="3">
        <v>53383</v>
      </c>
      <c r="AC260" s="3">
        <v>74430.78</v>
      </c>
      <c r="AD260" s="3">
        <v>56446</v>
      </c>
      <c r="AE260" s="3">
        <v>78626.66</v>
      </c>
    </row>
    <row r="261" spans="1:31" x14ac:dyDescent="0.3">
      <c r="A261" s="3" t="s">
        <v>1855</v>
      </c>
      <c r="B261" s="4">
        <v>12467</v>
      </c>
      <c r="C261" s="4">
        <v>387</v>
      </c>
      <c r="D261" s="4" t="s">
        <v>25</v>
      </c>
      <c r="E261" s="5" t="s">
        <v>6313</v>
      </c>
      <c r="G261" s="4" t="s">
        <v>6846</v>
      </c>
      <c r="H261" s="3" t="s">
        <v>6315</v>
      </c>
      <c r="I261" s="3" t="s">
        <v>6355</v>
      </c>
      <c r="J261" s="3" t="s">
        <v>257</v>
      </c>
      <c r="K261" s="3" t="s">
        <v>89</v>
      </c>
      <c r="L261" s="6" t="s">
        <v>89</v>
      </c>
      <c r="M261" s="3" t="s">
        <v>257</v>
      </c>
      <c r="N261" s="3" t="s">
        <v>258</v>
      </c>
      <c r="O261" s="3" t="s">
        <v>6847</v>
      </c>
      <c r="P261" s="3" t="s">
        <v>6357</v>
      </c>
      <c r="Q261" s="3" t="s">
        <v>194</v>
      </c>
      <c r="R261" s="3" t="s">
        <v>6402</v>
      </c>
      <c r="S261" s="3">
        <v>30</v>
      </c>
      <c r="T261" s="3">
        <v>43.99</v>
      </c>
      <c r="U261" s="3">
        <v>-0.47</v>
      </c>
      <c r="V261" s="3">
        <v>84.54</v>
      </c>
      <c r="W261" s="3">
        <v>126.76</v>
      </c>
      <c r="X261" s="32">
        <v>-0.5</v>
      </c>
      <c r="Y261" s="33">
        <v>443.16</v>
      </c>
      <c r="Z261" s="3">
        <v>569.26</v>
      </c>
      <c r="AA261" s="3">
        <v>-0.28000000000000003</v>
      </c>
      <c r="AB261" s="3">
        <v>44456.61</v>
      </c>
      <c r="AC261" s="3">
        <v>56818.8</v>
      </c>
      <c r="AD261" s="3">
        <v>45833.61</v>
      </c>
      <c r="AE261" s="3">
        <v>58606.8</v>
      </c>
    </row>
    <row r="262" spans="1:31" x14ac:dyDescent="0.3">
      <c r="A262" s="3" t="s">
        <v>1503</v>
      </c>
      <c r="B262" s="4">
        <v>12476</v>
      </c>
      <c r="C262" s="4">
        <v>657</v>
      </c>
      <c r="D262" s="4" t="s">
        <v>25</v>
      </c>
      <c r="E262" s="5" t="s">
        <v>6313</v>
      </c>
      <c r="G262" s="4" t="s">
        <v>6848</v>
      </c>
      <c r="H262" s="3" t="s">
        <v>6315</v>
      </c>
      <c r="I262" s="3" t="s">
        <v>6355</v>
      </c>
      <c r="J262" s="3" t="s">
        <v>257</v>
      </c>
      <c r="K262" s="3" t="s">
        <v>89</v>
      </c>
      <c r="L262" s="6" t="s">
        <v>89</v>
      </c>
      <c r="M262" s="3" t="s">
        <v>257</v>
      </c>
      <c r="N262" s="3" t="s">
        <v>258</v>
      </c>
      <c r="O262" s="3" t="s">
        <v>6849</v>
      </c>
      <c r="P262" s="3" t="s">
        <v>6357</v>
      </c>
      <c r="Q262" s="3" t="s">
        <v>194</v>
      </c>
      <c r="R262" s="3" t="s">
        <v>6402</v>
      </c>
      <c r="S262" s="3">
        <v>142</v>
      </c>
      <c r="T262" s="3">
        <v>175.08</v>
      </c>
      <c r="U262" s="3">
        <v>-0.23</v>
      </c>
      <c r="V262" s="3">
        <v>315</v>
      </c>
      <c r="W262" s="3">
        <v>362.33</v>
      </c>
      <c r="X262" s="32">
        <v>-0.15</v>
      </c>
      <c r="Y262" s="33">
        <v>1349.58</v>
      </c>
      <c r="Z262" s="3">
        <v>1610.58</v>
      </c>
      <c r="AA262" s="3">
        <v>-0.19</v>
      </c>
      <c r="AB262" s="3">
        <v>128859.79</v>
      </c>
      <c r="AC262" s="3">
        <v>150308.25</v>
      </c>
      <c r="AD262" s="3">
        <v>136847.75</v>
      </c>
      <c r="AE262" s="3">
        <v>161780.99</v>
      </c>
    </row>
    <row r="263" spans="1:31" x14ac:dyDescent="0.3">
      <c r="A263" s="3" t="s">
        <v>1436</v>
      </c>
      <c r="B263" s="4">
        <v>12858</v>
      </c>
      <c r="C263" s="4">
        <v>661</v>
      </c>
      <c r="D263" s="4" t="s">
        <v>25</v>
      </c>
      <c r="E263" s="5" t="s">
        <v>6313</v>
      </c>
      <c r="G263" s="4" t="s">
        <v>6850</v>
      </c>
      <c r="H263" s="3" t="s">
        <v>6315</v>
      </c>
      <c r="I263" s="3" t="s">
        <v>6355</v>
      </c>
      <c r="J263" s="3" t="s">
        <v>257</v>
      </c>
      <c r="K263" s="3" t="s">
        <v>89</v>
      </c>
      <c r="L263" s="6" t="s">
        <v>89</v>
      </c>
      <c r="M263" s="3" t="s">
        <v>257</v>
      </c>
      <c r="N263" s="3" t="s">
        <v>258</v>
      </c>
      <c r="O263" s="3" t="s">
        <v>6851</v>
      </c>
      <c r="P263" s="3" t="s">
        <v>6357</v>
      </c>
      <c r="Q263" s="3" t="s">
        <v>194</v>
      </c>
      <c r="R263" s="3" t="s">
        <v>6402</v>
      </c>
      <c r="S263" s="3">
        <v>756</v>
      </c>
      <c r="T263" s="3">
        <v>943.87</v>
      </c>
      <c r="U263" s="3">
        <v>-0.25</v>
      </c>
      <c r="V263" s="3">
        <v>1185.58</v>
      </c>
      <c r="W263" s="3">
        <v>1319.16</v>
      </c>
      <c r="X263" s="32">
        <v>-0.11</v>
      </c>
      <c r="Y263" s="33">
        <v>5002.4799999999996</v>
      </c>
      <c r="Z263" s="3">
        <v>5574.18</v>
      </c>
      <c r="AA263" s="3">
        <v>-0.11</v>
      </c>
      <c r="AB263" s="3">
        <v>399339.12</v>
      </c>
      <c r="AC263" s="3">
        <v>446976.58</v>
      </c>
      <c r="AD263" s="3">
        <v>464868.82</v>
      </c>
      <c r="AE263" s="3">
        <v>516120.58</v>
      </c>
    </row>
    <row r="264" spans="1:31" x14ac:dyDescent="0.3">
      <c r="A264" s="3" t="s">
        <v>5370</v>
      </c>
      <c r="B264" s="4">
        <v>12880</v>
      </c>
      <c r="C264" s="4">
        <v>633</v>
      </c>
      <c r="D264" s="4" t="s">
        <v>25</v>
      </c>
      <c r="E264" s="5" t="s">
        <v>6313</v>
      </c>
      <c r="G264" s="4" t="s">
        <v>6852</v>
      </c>
      <c r="H264" s="3" t="s">
        <v>6315</v>
      </c>
      <c r="I264" s="3" t="s">
        <v>6355</v>
      </c>
      <c r="J264" s="3" t="s">
        <v>257</v>
      </c>
      <c r="K264" s="3" t="s">
        <v>104</v>
      </c>
      <c r="L264" s="6" t="s">
        <v>104</v>
      </c>
      <c r="M264" s="3" t="s">
        <v>257</v>
      </c>
      <c r="N264" s="3" t="s">
        <v>258</v>
      </c>
      <c r="O264" s="3" t="s">
        <v>6853</v>
      </c>
      <c r="P264" s="3" t="s">
        <v>6357</v>
      </c>
      <c r="Q264" s="3" t="s">
        <v>194</v>
      </c>
      <c r="R264" s="3" t="s">
        <v>6402</v>
      </c>
      <c r="S264" s="3">
        <v>57</v>
      </c>
      <c r="T264" s="3">
        <v>66</v>
      </c>
      <c r="U264" s="3">
        <v>-0.16</v>
      </c>
      <c r="V264" s="3">
        <v>298</v>
      </c>
      <c r="W264" s="3">
        <v>279</v>
      </c>
      <c r="X264" s="32">
        <v>0.06</v>
      </c>
      <c r="Y264" s="33">
        <v>1286</v>
      </c>
      <c r="Z264" s="3">
        <v>1166</v>
      </c>
      <c r="AA264" s="3">
        <v>0.09</v>
      </c>
      <c r="AB264" s="3">
        <v>90012.72</v>
      </c>
      <c r="AC264" s="3">
        <v>82023.360000000001</v>
      </c>
      <c r="AD264" s="3">
        <v>109395.12</v>
      </c>
      <c r="AE264" s="3">
        <v>97965.119999999995</v>
      </c>
    </row>
    <row r="265" spans="1:31" x14ac:dyDescent="0.3">
      <c r="A265" s="3" t="s">
        <v>5635</v>
      </c>
      <c r="B265" s="4">
        <v>12882</v>
      </c>
      <c r="C265" s="4">
        <v>285</v>
      </c>
      <c r="D265" s="4" t="s">
        <v>25</v>
      </c>
      <c r="E265" s="5" t="s">
        <v>6313</v>
      </c>
      <c r="G265" s="4" t="s">
        <v>6854</v>
      </c>
      <c r="H265" s="3" t="s">
        <v>6315</v>
      </c>
      <c r="I265" s="3" t="s">
        <v>6355</v>
      </c>
      <c r="J265" s="3" t="s">
        <v>257</v>
      </c>
      <c r="K265" s="3" t="s">
        <v>104</v>
      </c>
      <c r="L265" s="6" t="s">
        <v>104</v>
      </c>
      <c r="M265" s="3" t="s">
        <v>257</v>
      </c>
      <c r="N265" s="3" t="s">
        <v>258</v>
      </c>
      <c r="O265" s="3" t="s">
        <v>6855</v>
      </c>
      <c r="P265" s="3" t="s">
        <v>6357</v>
      </c>
      <c r="Q265" s="3" t="s">
        <v>194</v>
      </c>
      <c r="R265" s="3" t="s">
        <v>6402</v>
      </c>
      <c r="T265" s="3">
        <v>25.6</v>
      </c>
      <c r="V265" s="3">
        <v>27.74</v>
      </c>
      <c r="W265" s="3">
        <v>84.28</v>
      </c>
      <c r="X265" s="32">
        <v>-2.04</v>
      </c>
      <c r="Y265" s="33">
        <v>144.02000000000001</v>
      </c>
      <c r="Z265" s="3">
        <v>278.44</v>
      </c>
      <c r="AA265" s="3">
        <v>-0.93</v>
      </c>
      <c r="AB265" s="3">
        <v>18468</v>
      </c>
      <c r="AC265" s="3">
        <v>33972</v>
      </c>
      <c r="AD265" s="3">
        <v>18468</v>
      </c>
      <c r="AE265" s="3">
        <v>34668</v>
      </c>
    </row>
    <row r="266" spans="1:31" x14ac:dyDescent="0.3">
      <c r="A266" s="3" t="s">
        <v>5416</v>
      </c>
      <c r="B266" s="4">
        <v>12885</v>
      </c>
      <c r="C266" s="4">
        <v>549</v>
      </c>
      <c r="D266" s="4" t="s">
        <v>25</v>
      </c>
      <c r="E266" s="5" t="s">
        <v>6313</v>
      </c>
      <c r="G266" s="4" t="s">
        <v>6856</v>
      </c>
      <c r="H266" s="3" t="s">
        <v>6315</v>
      </c>
      <c r="I266" s="3" t="s">
        <v>6355</v>
      </c>
      <c r="J266" s="3" t="s">
        <v>257</v>
      </c>
      <c r="K266" s="3" t="s">
        <v>104</v>
      </c>
      <c r="L266" s="6" t="s">
        <v>104</v>
      </c>
      <c r="M266" s="3" t="s">
        <v>257</v>
      </c>
      <c r="N266" s="3" t="s">
        <v>258</v>
      </c>
      <c r="O266" s="3" t="s">
        <v>6857</v>
      </c>
      <c r="P266" s="3" t="s">
        <v>6357</v>
      </c>
      <c r="Q266" s="3" t="s">
        <v>194</v>
      </c>
      <c r="R266" s="3" t="s">
        <v>6402</v>
      </c>
      <c r="S266" s="3">
        <v>137</v>
      </c>
      <c r="T266" s="3">
        <v>116</v>
      </c>
      <c r="U266" s="3">
        <v>0.15</v>
      </c>
      <c r="V266" s="3">
        <v>330.33</v>
      </c>
      <c r="W266" s="3">
        <v>252.92</v>
      </c>
      <c r="X266" s="32">
        <v>0.23</v>
      </c>
      <c r="Y266" s="33">
        <v>1066.5899999999999</v>
      </c>
      <c r="Z266" s="3">
        <v>1089.75</v>
      </c>
      <c r="AA266" s="3">
        <v>-0.02</v>
      </c>
      <c r="AB266" s="3">
        <v>83066.080000000002</v>
      </c>
      <c r="AC266" s="3">
        <v>84965.36</v>
      </c>
      <c r="AD266" s="3">
        <v>88569.08</v>
      </c>
      <c r="AE266" s="3">
        <v>90224.88</v>
      </c>
    </row>
    <row r="267" spans="1:31" x14ac:dyDescent="0.3">
      <c r="A267" s="3" t="s">
        <v>5280</v>
      </c>
      <c r="B267" s="4">
        <v>12886</v>
      </c>
      <c r="C267" s="4">
        <v>663</v>
      </c>
      <c r="D267" s="4" t="s">
        <v>25</v>
      </c>
      <c r="E267" s="5" t="s">
        <v>6313</v>
      </c>
      <c r="G267" s="4" t="s">
        <v>6858</v>
      </c>
      <c r="H267" s="3" t="s">
        <v>6315</v>
      </c>
      <c r="I267" s="3" t="s">
        <v>6355</v>
      </c>
      <c r="J267" s="3" t="s">
        <v>257</v>
      </c>
      <c r="K267" s="3" t="s">
        <v>104</v>
      </c>
      <c r="L267" s="6" t="s">
        <v>104</v>
      </c>
      <c r="M267" s="3" t="s">
        <v>257</v>
      </c>
      <c r="N267" s="3" t="s">
        <v>258</v>
      </c>
      <c r="O267" s="3" t="s">
        <v>6859</v>
      </c>
      <c r="P267" s="3" t="s">
        <v>6357</v>
      </c>
      <c r="Q267" s="3" t="s">
        <v>194</v>
      </c>
      <c r="R267" s="3" t="s">
        <v>6402</v>
      </c>
      <c r="S267" s="3">
        <v>73</v>
      </c>
      <c r="T267" s="3">
        <v>60</v>
      </c>
      <c r="U267" s="3">
        <v>0.18</v>
      </c>
      <c r="V267" s="3">
        <v>185.83</v>
      </c>
      <c r="W267" s="3">
        <v>158.25</v>
      </c>
      <c r="X267" s="32">
        <v>0.15</v>
      </c>
      <c r="Y267" s="33">
        <v>876.92</v>
      </c>
      <c r="Z267" s="3">
        <v>966.5</v>
      </c>
      <c r="AA267" s="3">
        <v>-0.1</v>
      </c>
      <c r="AB267" s="3">
        <v>69125.66</v>
      </c>
      <c r="AC267" s="3">
        <v>76160.66</v>
      </c>
      <c r="AD267" s="3">
        <v>72819.16</v>
      </c>
      <c r="AE267" s="3">
        <v>79910.16</v>
      </c>
    </row>
    <row r="268" spans="1:31" x14ac:dyDescent="0.3">
      <c r="A268" s="3" t="s">
        <v>5815</v>
      </c>
      <c r="B268" s="4">
        <v>12887</v>
      </c>
      <c r="C268" s="4">
        <v>206</v>
      </c>
      <c r="D268" s="4" t="s">
        <v>25</v>
      </c>
      <c r="E268" s="5" t="s">
        <v>6313</v>
      </c>
      <c r="G268" s="4" t="s">
        <v>6860</v>
      </c>
      <c r="H268" s="3" t="s">
        <v>6315</v>
      </c>
      <c r="I268" s="3" t="s">
        <v>6355</v>
      </c>
      <c r="J268" s="3" t="s">
        <v>257</v>
      </c>
      <c r="K268" s="3" t="s">
        <v>104</v>
      </c>
      <c r="L268" s="6" t="s">
        <v>104</v>
      </c>
      <c r="M268" s="3" t="s">
        <v>257</v>
      </c>
      <c r="N268" s="3" t="s">
        <v>258</v>
      </c>
      <c r="O268" s="3" t="s">
        <v>6861</v>
      </c>
      <c r="P268" s="3" t="s">
        <v>6357</v>
      </c>
      <c r="Q268" s="3" t="s">
        <v>194</v>
      </c>
      <c r="R268" s="3" t="s">
        <v>6402</v>
      </c>
      <c r="S268" s="3">
        <v>17</v>
      </c>
      <c r="T268" s="3">
        <v>20</v>
      </c>
      <c r="U268" s="3">
        <v>-0.18</v>
      </c>
      <c r="V268" s="3">
        <v>50.32</v>
      </c>
      <c r="W268" s="3">
        <v>71.989999999999995</v>
      </c>
      <c r="X268" s="32">
        <v>-0.43</v>
      </c>
      <c r="Y268" s="33">
        <v>256.97000000000003</v>
      </c>
      <c r="Z268" s="3">
        <v>342.96</v>
      </c>
      <c r="AA268" s="3">
        <v>-0.33</v>
      </c>
      <c r="AB268" s="3">
        <v>23590.5</v>
      </c>
      <c r="AC268" s="3">
        <v>31029.57</v>
      </c>
      <c r="AD268" s="3">
        <v>23590.5</v>
      </c>
      <c r="AE268" s="3">
        <v>31029.57</v>
      </c>
    </row>
    <row r="269" spans="1:31" x14ac:dyDescent="0.3">
      <c r="A269" s="3" t="s">
        <v>5205</v>
      </c>
      <c r="B269" s="4">
        <v>12888</v>
      </c>
      <c r="C269" s="4">
        <v>717</v>
      </c>
      <c r="D269" s="4" t="s">
        <v>25</v>
      </c>
      <c r="E269" s="5" t="s">
        <v>6313</v>
      </c>
      <c r="G269" s="4" t="s">
        <v>6862</v>
      </c>
      <c r="H269" s="3" t="s">
        <v>6315</v>
      </c>
      <c r="I269" s="3" t="s">
        <v>6355</v>
      </c>
      <c r="J269" s="3" t="s">
        <v>257</v>
      </c>
      <c r="K269" s="3" t="s">
        <v>104</v>
      </c>
      <c r="L269" s="6" t="s">
        <v>104</v>
      </c>
      <c r="M269" s="3" t="s">
        <v>257</v>
      </c>
      <c r="N269" s="3" t="s">
        <v>258</v>
      </c>
      <c r="O269" s="3" t="s">
        <v>6863</v>
      </c>
      <c r="P269" s="3" t="s">
        <v>6357</v>
      </c>
      <c r="Q269" s="3" t="s">
        <v>194</v>
      </c>
      <c r="R269" s="3" t="s">
        <v>6402</v>
      </c>
      <c r="S269" s="3">
        <v>510</v>
      </c>
      <c r="T269" s="3">
        <v>509.85</v>
      </c>
      <c r="U269" s="3">
        <v>0</v>
      </c>
      <c r="V269" s="3">
        <v>1190.06</v>
      </c>
      <c r="W269" s="3">
        <v>1333.55</v>
      </c>
      <c r="X269" s="32">
        <v>-0.12</v>
      </c>
      <c r="Y269" s="33">
        <v>4228.1899999999996</v>
      </c>
      <c r="Z269" s="3">
        <v>4979.74</v>
      </c>
      <c r="AA269" s="3">
        <v>-0.18</v>
      </c>
      <c r="AB269" s="3">
        <v>303738.71999999997</v>
      </c>
      <c r="AC269" s="3">
        <v>358549.52</v>
      </c>
      <c r="AD269" s="3">
        <v>334422.71999999997</v>
      </c>
      <c r="AE269" s="3">
        <v>392591.52</v>
      </c>
    </row>
    <row r="270" spans="1:31" x14ac:dyDescent="0.3">
      <c r="A270" s="3" t="s">
        <v>5695</v>
      </c>
      <c r="B270" s="4">
        <v>13388</v>
      </c>
      <c r="C270" s="4">
        <v>134</v>
      </c>
      <c r="D270" s="4" t="s">
        <v>25</v>
      </c>
      <c r="E270" s="5" t="s">
        <v>6313</v>
      </c>
      <c r="G270" s="4" t="s">
        <v>6864</v>
      </c>
      <c r="H270" s="3" t="s">
        <v>6315</v>
      </c>
      <c r="I270" s="3" t="s">
        <v>6355</v>
      </c>
      <c r="J270" s="3" t="s">
        <v>257</v>
      </c>
      <c r="K270" s="3" t="s">
        <v>104</v>
      </c>
      <c r="L270" s="6" t="s">
        <v>104</v>
      </c>
      <c r="M270" s="3" t="s">
        <v>257</v>
      </c>
      <c r="N270" s="3" t="s">
        <v>258</v>
      </c>
      <c r="O270" s="3" t="s">
        <v>6865</v>
      </c>
      <c r="P270" s="3" t="s">
        <v>6357</v>
      </c>
      <c r="Q270" s="3" t="s">
        <v>213</v>
      </c>
      <c r="R270" s="3" t="s">
        <v>31</v>
      </c>
      <c r="S270" s="3">
        <v>29</v>
      </c>
      <c r="T270" s="3">
        <v>28.2</v>
      </c>
      <c r="U270" s="3">
        <v>0.03</v>
      </c>
      <c r="V270" s="3">
        <v>87.7</v>
      </c>
      <c r="W270" s="3">
        <v>122.7</v>
      </c>
      <c r="X270" s="32">
        <v>-0.4</v>
      </c>
      <c r="Y270" s="33">
        <v>350.8</v>
      </c>
      <c r="Z270" s="3">
        <v>448.6</v>
      </c>
      <c r="AA270" s="3">
        <v>-0.28000000000000003</v>
      </c>
      <c r="AB270" s="3">
        <v>25652.880000000001</v>
      </c>
      <c r="AC270" s="3">
        <v>32553.54</v>
      </c>
      <c r="AD270" s="3">
        <v>25652.880000000001</v>
      </c>
      <c r="AE270" s="3">
        <v>32553.54</v>
      </c>
    </row>
    <row r="271" spans="1:31" x14ac:dyDescent="0.3">
      <c r="A271" s="3" t="s">
        <v>5331</v>
      </c>
      <c r="B271" s="4">
        <v>13638</v>
      </c>
      <c r="C271" s="4">
        <v>344</v>
      </c>
      <c r="D271" s="4" t="s">
        <v>25</v>
      </c>
      <c r="E271" s="5" t="s">
        <v>6313</v>
      </c>
      <c r="G271" s="4" t="s">
        <v>6866</v>
      </c>
      <c r="H271" s="3" t="s">
        <v>6315</v>
      </c>
      <c r="I271" s="3" t="s">
        <v>6355</v>
      </c>
      <c r="J271" s="3" t="s">
        <v>257</v>
      </c>
      <c r="K271" s="3" t="s">
        <v>104</v>
      </c>
      <c r="L271" s="6" t="s">
        <v>89</v>
      </c>
      <c r="M271" s="3" t="s">
        <v>257</v>
      </c>
      <c r="N271" s="3" t="s">
        <v>258</v>
      </c>
      <c r="O271" s="3" t="s">
        <v>6867</v>
      </c>
      <c r="P271" s="3" t="s">
        <v>6357</v>
      </c>
      <c r="Q271" s="3" t="s">
        <v>64</v>
      </c>
      <c r="R271" s="3" t="s">
        <v>60</v>
      </c>
      <c r="S271" s="3">
        <v>68</v>
      </c>
      <c r="T271" s="3">
        <v>116.67</v>
      </c>
      <c r="U271" s="3">
        <v>-0.72</v>
      </c>
      <c r="V271" s="3">
        <v>281.18</v>
      </c>
      <c r="W271" s="3">
        <v>256.69</v>
      </c>
      <c r="X271" s="32">
        <v>0.09</v>
      </c>
      <c r="Y271" s="33">
        <v>1001.05</v>
      </c>
      <c r="Z271" s="3">
        <v>1203.29</v>
      </c>
      <c r="AA271" s="3">
        <v>-0.2</v>
      </c>
      <c r="AB271" s="3">
        <v>74418.48</v>
      </c>
      <c r="AC271" s="3">
        <v>89788.96</v>
      </c>
      <c r="AD271" s="3">
        <v>79176.240000000005</v>
      </c>
      <c r="AE271" s="3">
        <v>95322.4</v>
      </c>
    </row>
    <row r="272" spans="1:31" x14ac:dyDescent="0.3">
      <c r="A272" s="3" t="s">
        <v>5692</v>
      </c>
      <c r="B272" s="4">
        <v>13647</v>
      </c>
      <c r="C272" s="4">
        <v>219</v>
      </c>
      <c r="D272" s="4" t="s">
        <v>25</v>
      </c>
      <c r="E272" s="5" t="s">
        <v>6313</v>
      </c>
      <c r="G272" s="4" t="s">
        <v>6868</v>
      </c>
      <c r="H272" s="3" t="s">
        <v>6315</v>
      </c>
      <c r="I272" s="3" t="s">
        <v>6355</v>
      </c>
      <c r="J272" s="3" t="s">
        <v>257</v>
      </c>
      <c r="K272" s="3" t="s">
        <v>104</v>
      </c>
      <c r="L272" s="6" t="s">
        <v>89</v>
      </c>
      <c r="M272" s="3" t="s">
        <v>257</v>
      </c>
      <c r="N272" s="3" t="s">
        <v>258</v>
      </c>
      <c r="O272" s="3" t="s">
        <v>6869</v>
      </c>
      <c r="P272" s="3" t="s">
        <v>6357</v>
      </c>
      <c r="Q272" s="3" t="s">
        <v>64</v>
      </c>
      <c r="R272" s="3" t="s">
        <v>60</v>
      </c>
      <c r="S272" s="3">
        <v>16</v>
      </c>
      <c r="T272" s="3">
        <v>8.5</v>
      </c>
      <c r="U272" s="3">
        <v>0.47</v>
      </c>
      <c r="V272" s="3">
        <v>53</v>
      </c>
      <c r="W272" s="3">
        <v>54.5</v>
      </c>
      <c r="X272" s="32">
        <v>-0.03</v>
      </c>
      <c r="Y272" s="33">
        <v>182.75</v>
      </c>
      <c r="Z272" s="3">
        <v>222.67</v>
      </c>
      <c r="AA272" s="3">
        <v>-0.22</v>
      </c>
      <c r="AB272" s="3">
        <v>15175.56</v>
      </c>
      <c r="AC272" s="3">
        <v>18377.560000000001</v>
      </c>
      <c r="AD272" s="3">
        <v>15175.56</v>
      </c>
      <c r="AE272" s="3">
        <v>18678.400000000001</v>
      </c>
    </row>
    <row r="273" spans="1:31" x14ac:dyDescent="0.3">
      <c r="A273" s="3" t="s">
        <v>3620</v>
      </c>
      <c r="B273" s="4">
        <v>14192</v>
      </c>
      <c r="C273" s="4">
        <v>400</v>
      </c>
      <c r="D273" s="4" t="s">
        <v>25</v>
      </c>
      <c r="E273" s="5" t="s">
        <v>6313</v>
      </c>
      <c r="G273" s="4" t="s">
        <v>6870</v>
      </c>
      <c r="H273" s="3" t="s">
        <v>6315</v>
      </c>
      <c r="I273" s="3" t="s">
        <v>6355</v>
      </c>
      <c r="J273" s="3" t="s">
        <v>257</v>
      </c>
      <c r="K273" s="3" t="s">
        <v>132</v>
      </c>
      <c r="L273" s="6" t="s">
        <v>132</v>
      </c>
      <c r="M273" s="3" t="s">
        <v>257</v>
      </c>
      <c r="N273" s="3" t="s">
        <v>258</v>
      </c>
      <c r="O273" s="3" t="s">
        <v>6871</v>
      </c>
      <c r="P273" s="3" t="s">
        <v>6357</v>
      </c>
      <c r="Q273" s="3" t="s">
        <v>128</v>
      </c>
      <c r="R273" s="3" t="s">
        <v>60</v>
      </c>
      <c r="S273" s="3">
        <v>56</v>
      </c>
      <c r="T273" s="3">
        <v>37</v>
      </c>
      <c r="U273" s="3">
        <v>0.34</v>
      </c>
      <c r="V273" s="3">
        <v>101</v>
      </c>
      <c r="W273" s="3">
        <v>91.08</v>
      </c>
      <c r="X273" s="32">
        <v>0.1</v>
      </c>
      <c r="Y273" s="33">
        <v>523</v>
      </c>
      <c r="Z273" s="3">
        <v>505.5</v>
      </c>
      <c r="AA273" s="3">
        <v>0.03</v>
      </c>
      <c r="AB273" s="3">
        <v>110429.04</v>
      </c>
      <c r="AC273" s="3">
        <v>105323.16</v>
      </c>
      <c r="AD273" s="3">
        <v>122633.04</v>
      </c>
      <c r="AE273" s="3">
        <v>118544.16</v>
      </c>
    </row>
    <row r="274" spans="1:31" x14ac:dyDescent="0.3">
      <c r="A274" s="3" t="s">
        <v>1950</v>
      </c>
      <c r="B274" s="4">
        <v>14474</v>
      </c>
      <c r="C274" s="4">
        <v>392</v>
      </c>
      <c r="D274" s="4" t="s">
        <v>25</v>
      </c>
      <c r="E274" s="5" t="s">
        <v>6313</v>
      </c>
      <c r="G274" s="4" t="s">
        <v>6872</v>
      </c>
      <c r="H274" s="3" t="s">
        <v>6315</v>
      </c>
      <c r="I274" s="3" t="s">
        <v>6355</v>
      </c>
      <c r="J274" s="3" t="s">
        <v>257</v>
      </c>
      <c r="K274" s="3" t="s">
        <v>89</v>
      </c>
      <c r="L274" s="6" t="s">
        <v>132</v>
      </c>
      <c r="M274" s="3" t="s">
        <v>257</v>
      </c>
      <c r="N274" s="3" t="s">
        <v>184</v>
      </c>
      <c r="O274" s="3" t="s">
        <v>6873</v>
      </c>
      <c r="P274" s="3" t="s">
        <v>6357</v>
      </c>
      <c r="Q274" s="3" t="s">
        <v>938</v>
      </c>
      <c r="R274" s="3" t="s">
        <v>31</v>
      </c>
      <c r="S274" s="3">
        <v>20</v>
      </c>
      <c r="T274" s="3">
        <v>15</v>
      </c>
      <c r="U274" s="3">
        <v>0.25</v>
      </c>
      <c r="V274" s="3">
        <v>96</v>
      </c>
      <c r="W274" s="3">
        <v>127</v>
      </c>
      <c r="X274" s="32">
        <v>-0.32</v>
      </c>
      <c r="Y274" s="33">
        <v>405</v>
      </c>
      <c r="Z274" s="3">
        <v>578</v>
      </c>
      <c r="AA274" s="3">
        <v>-0.43</v>
      </c>
      <c r="AB274" s="3">
        <v>50793</v>
      </c>
      <c r="AC274" s="3">
        <v>69051.08</v>
      </c>
      <c r="AD274" s="3">
        <v>53217</v>
      </c>
      <c r="AE274" s="3">
        <v>72854.16</v>
      </c>
    </row>
    <row r="275" spans="1:31" x14ac:dyDescent="0.3">
      <c r="A275" s="3" t="s">
        <v>5701</v>
      </c>
      <c r="B275" s="4">
        <v>15246</v>
      </c>
      <c r="C275" s="4">
        <v>155</v>
      </c>
      <c r="D275" s="4" t="s">
        <v>25</v>
      </c>
      <c r="E275" s="5" t="s">
        <v>6313</v>
      </c>
      <c r="G275" s="4" t="s">
        <v>6874</v>
      </c>
      <c r="H275" s="3" t="s">
        <v>6315</v>
      </c>
      <c r="I275" s="3" t="s">
        <v>6355</v>
      </c>
      <c r="J275" s="3" t="s">
        <v>257</v>
      </c>
      <c r="K275" s="3" t="s">
        <v>104</v>
      </c>
      <c r="L275" s="6" t="s">
        <v>89</v>
      </c>
      <c r="M275" s="3" t="s">
        <v>257</v>
      </c>
      <c r="N275" s="3" t="s">
        <v>258</v>
      </c>
      <c r="O275" s="3" t="s">
        <v>6875</v>
      </c>
      <c r="P275" s="3" t="s">
        <v>6357</v>
      </c>
      <c r="Q275" s="3" t="s">
        <v>6876</v>
      </c>
      <c r="R275" s="3" t="s">
        <v>6402</v>
      </c>
      <c r="S275" s="3">
        <v>27</v>
      </c>
      <c r="T275" s="3">
        <v>28</v>
      </c>
      <c r="U275" s="3">
        <v>-0.04</v>
      </c>
      <c r="V275" s="3">
        <v>76.67</v>
      </c>
      <c r="W275" s="3">
        <v>65</v>
      </c>
      <c r="X275" s="32">
        <v>0.15</v>
      </c>
      <c r="Y275" s="33">
        <v>245.5</v>
      </c>
      <c r="Z275" s="3">
        <v>243.42</v>
      </c>
      <c r="AA275" s="3">
        <v>0.01</v>
      </c>
      <c r="AB275" s="3">
        <v>20890.48</v>
      </c>
      <c r="AC275" s="3">
        <v>20275.98</v>
      </c>
      <c r="AD275" s="3">
        <v>21741.48</v>
      </c>
      <c r="AE275" s="3">
        <v>21556.98</v>
      </c>
    </row>
    <row r="276" spans="1:31" x14ac:dyDescent="0.3">
      <c r="A276" s="3" t="s">
        <v>5373</v>
      </c>
      <c r="B276" s="4">
        <v>15248</v>
      </c>
      <c r="C276" s="4">
        <v>190</v>
      </c>
      <c r="D276" s="4" t="s">
        <v>25</v>
      </c>
      <c r="E276" s="5" t="s">
        <v>6313</v>
      </c>
      <c r="G276" s="4" t="s">
        <v>6877</v>
      </c>
      <c r="H276" s="3" t="s">
        <v>6315</v>
      </c>
      <c r="I276" s="3" t="s">
        <v>6355</v>
      </c>
      <c r="J276" s="3" t="s">
        <v>257</v>
      </c>
      <c r="K276" s="3" t="s">
        <v>104</v>
      </c>
      <c r="L276" s="6" t="s">
        <v>89</v>
      </c>
      <c r="M276" s="3" t="s">
        <v>257</v>
      </c>
      <c r="N276" s="3" t="s">
        <v>258</v>
      </c>
      <c r="O276" s="3" t="s">
        <v>6878</v>
      </c>
      <c r="P276" s="3" t="s">
        <v>6357</v>
      </c>
      <c r="Q276" s="3" t="s">
        <v>6876</v>
      </c>
      <c r="R276" s="3" t="s">
        <v>6402</v>
      </c>
      <c r="T276" s="3">
        <v>53.67</v>
      </c>
      <c r="V276" s="3">
        <v>84</v>
      </c>
      <c r="W276" s="3">
        <v>157.51</v>
      </c>
      <c r="X276" s="32">
        <v>-0.87</v>
      </c>
      <c r="Y276" s="33">
        <v>530.27</v>
      </c>
      <c r="Z276" s="3">
        <v>695.75</v>
      </c>
      <c r="AA276" s="3">
        <v>-0.31</v>
      </c>
      <c r="AB276" s="3">
        <v>38792.080000000002</v>
      </c>
      <c r="AC276" s="3">
        <v>51375.49</v>
      </c>
      <c r="AD276" s="3">
        <v>40277.79</v>
      </c>
      <c r="AE276" s="3">
        <v>52847.06</v>
      </c>
    </row>
    <row r="277" spans="1:31" x14ac:dyDescent="0.3">
      <c r="A277" s="3" t="s">
        <v>1136</v>
      </c>
      <c r="B277" s="4">
        <v>56840</v>
      </c>
      <c r="C277" s="4">
        <v>284</v>
      </c>
      <c r="D277" s="4" t="s">
        <v>25</v>
      </c>
      <c r="E277" s="5" t="s">
        <v>6313</v>
      </c>
      <c r="G277" s="4" t="s">
        <v>6879</v>
      </c>
      <c r="H277" s="3" t="s">
        <v>6315</v>
      </c>
      <c r="I277" s="3" t="s">
        <v>116</v>
      </c>
      <c r="J277" s="3" t="s">
        <v>116</v>
      </c>
      <c r="K277" s="3" t="s">
        <v>116</v>
      </c>
      <c r="L277" s="6" t="s">
        <v>104</v>
      </c>
      <c r="M277" s="3" t="s">
        <v>116</v>
      </c>
      <c r="N277" s="3" t="s">
        <v>1105</v>
      </c>
      <c r="O277" s="3" t="s">
        <v>6880</v>
      </c>
      <c r="P277" s="3" t="s">
        <v>116</v>
      </c>
      <c r="Q277" s="3" t="s">
        <v>63</v>
      </c>
      <c r="R277" s="3" t="s">
        <v>31</v>
      </c>
      <c r="S277" s="3">
        <v>27</v>
      </c>
      <c r="T277" s="3">
        <v>33.840000000000003</v>
      </c>
      <c r="U277" s="3">
        <v>-0.26</v>
      </c>
      <c r="V277" s="3">
        <v>94.51</v>
      </c>
      <c r="W277" s="3">
        <v>129.52000000000001</v>
      </c>
      <c r="X277" s="32">
        <v>-0.37</v>
      </c>
      <c r="Y277" s="33">
        <v>290.55</v>
      </c>
      <c r="Z277" s="3">
        <v>298.70999999999998</v>
      </c>
      <c r="AA277" s="3">
        <v>-0.03</v>
      </c>
      <c r="AB277" s="3">
        <v>21279.599999999999</v>
      </c>
      <c r="AC277" s="3">
        <v>19000.32</v>
      </c>
      <c r="AD277" s="3">
        <v>21279.599999999999</v>
      </c>
      <c r="AE277" s="3">
        <v>19000.32</v>
      </c>
    </row>
    <row r="278" spans="1:31" x14ac:dyDescent="0.3">
      <c r="A278" s="3" t="s">
        <v>5075</v>
      </c>
      <c r="B278" s="4">
        <v>56843</v>
      </c>
      <c r="C278" s="4">
        <v>268</v>
      </c>
      <c r="D278" s="4" t="s">
        <v>25</v>
      </c>
      <c r="E278" s="5" t="s">
        <v>6313</v>
      </c>
      <c r="G278" s="4" t="s">
        <v>6881</v>
      </c>
      <c r="H278" s="3" t="s">
        <v>6315</v>
      </c>
      <c r="I278" s="3" t="s">
        <v>116</v>
      </c>
      <c r="J278" s="3" t="s">
        <v>116</v>
      </c>
      <c r="K278" s="3" t="s">
        <v>116</v>
      </c>
      <c r="L278" s="6" t="s">
        <v>104</v>
      </c>
      <c r="M278" s="3" t="s">
        <v>116</v>
      </c>
      <c r="N278" s="3" t="s">
        <v>989</v>
      </c>
      <c r="O278" s="3" t="s">
        <v>6882</v>
      </c>
      <c r="P278" s="3" t="s">
        <v>116</v>
      </c>
      <c r="Q278" s="3" t="s">
        <v>63</v>
      </c>
      <c r="R278" s="3" t="s">
        <v>31</v>
      </c>
      <c r="S278" s="3">
        <v>23</v>
      </c>
      <c r="T278" s="3">
        <v>37.340000000000003</v>
      </c>
      <c r="U278" s="3">
        <v>-0.6</v>
      </c>
      <c r="V278" s="3">
        <v>93.73</v>
      </c>
      <c r="W278" s="3">
        <v>94.7</v>
      </c>
      <c r="X278" s="32">
        <v>-0.01</v>
      </c>
      <c r="Y278" s="33">
        <v>258.45</v>
      </c>
      <c r="Z278" s="3">
        <v>373.37</v>
      </c>
      <c r="AA278" s="3">
        <v>-0.44</v>
      </c>
      <c r="AB278" s="3">
        <v>19057.5</v>
      </c>
      <c r="AC278" s="3">
        <v>23750.400000000001</v>
      </c>
      <c r="AD278" s="3">
        <v>19057.5</v>
      </c>
      <c r="AE278" s="3">
        <v>23750.400000000001</v>
      </c>
    </row>
    <row r="279" spans="1:31" x14ac:dyDescent="0.3">
      <c r="A279" s="3" t="s">
        <v>1126</v>
      </c>
      <c r="B279" s="4">
        <v>56850</v>
      </c>
      <c r="C279" s="4">
        <v>281</v>
      </c>
      <c r="D279" s="4" t="s">
        <v>25</v>
      </c>
      <c r="E279" s="5" t="s">
        <v>6313</v>
      </c>
      <c r="G279" s="4" t="s">
        <v>6883</v>
      </c>
      <c r="H279" s="3" t="s">
        <v>6315</v>
      </c>
      <c r="I279" s="3" t="s">
        <v>116</v>
      </c>
      <c r="J279" s="3" t="s">
        <v>116</v>
      </c>
      <c r="K279" s="3" t="s">
        <v>116</v>
      </c>
      <c r="L279" s="6" t="s">
        <v>104</v>
      </c>
      <c r="M279" s="3" t="s">
        <v>116</v>
      </c>
      <c r="N279" s="3" t="s">
        <v>1128</v>
      </c>
      <c r="O279" s="3" t="s">
        <v>6884</v>
      </c>
      <c r="P279" s="3" t="s">
        <v>116</v>
      </c>
      <c r="Q279" s="3" t="s">
        <v>63</v>
      </c>
      <c r="R279" s="3" t="s">
        <v>31</v>
      </c>
      <c r="S279" s="3">
        <v>29</v>
      </c>
      <c r="T279" s="3">
        <v>38.700000000000003</v>
      </c>
      <c r="U279" s="3">
        <v>-0.33</v>
      </c>
      <c r="V279" s="3">
        <v>109.69</v>
      </c>
      <c r="W279" s="3">
        <v>108.12</v>
      </c>
      <c r="X279" s="32">
        <v>0.01</v>
      </c>
      <c r="Y279" s="33">
        <v>275.76</v>
      </c>
      <c r="Z279" s="3">
        <v>385.24</v>
      </c>
      <c r="AA279" s="3">
        <v>-0.4</v>
      </c>
      <c r="AB279" s="3">
        <v>20086.009999999998</v>
      </c>
      <c r="AC279" s="3">
        <v>24504.97</v>
      </c>
      <c r="AD279" s="3">
        <v>20086.009999999998</v>
      </c>
      <c r="AE279" s="3">
        <v>24504.97</v>
      </c>
    </row>
    <row r="280" spans="1:31" x14ac:dyDescent="0.3">
      <c r="A280" s="3" t="s">
        <v>1149</v>
      </c>
      <c r="B280" s="4">
        <v>56851</v>
      </c>
      <c r="C280" s="4">
        <v>319</v>
      </c>
      <c r="D280" s="4" t="s">
        <v>25</v>
      </c>
      <c r="E280" s="5" t="s">
        <v>6313</v>
      </c>
      <c r="G280" s="4" t="s">
        <v>6885</v>
      </c>
      <c r="H280" s="3" t="s">
        <v>6315</v>
      </c>
      <c r="I280" s="3" t="s">
        <v>116</v>
      </c>
      <c r="J280" s="3" t="s">
        <v>116</v>
      </c>
      <c r="K280" s="3" t="s">
        <v>116</v>
      </c>
      <c r="L280" s="6" t="s">
        <v>104</v>
      </c>
      <c r="M280" s="3" t="s">
        <v>116</v>
      </c>
      <c r="N280" s="3" t="s">
        <v>1128</v>
      </c>
      <c r="O280" s="3" t="s">
        <v>6886</v>
      </c>
      <c r="P280" s="3" t="s">
        <v>116</v>
      </c>
      <c r="Q280" s="3" t="s">
        <v>63</v>
      </c>
      <c r="R280" s="3" t="s">
        <v>31</v>
      </c>
      <c r="S280" s="3">
        <v>10</v>
      </c>
      <c r="T280" s="3">
        <v>18.079999999999998</v>
      </c>
      <c r="U280" s="3">
        <v>-0.81</v>
      </c>
      <c r="V280" s="3">
        <v>47.58</v>
      </c>
      <c r="W280" s="3">
        <v>67.08</v>
      </c>
      <c r="X280" s="32">
        <v>-0.41</v>
      </c>
      <c r="Y280" s="33">
        <v>162.83000000000001</v>
      </c>
      <c r="Z280" s="3">
        <v>243.25</v>
      </c>
      <c r="AA280" s="3">
        <v>-0.49</v>
      </c>
      <c r="AB280" s="3">
        <v>19740.16</v>
      </c>
      <c r="AC280" s="3">
        <v>25605.279999999999</v>
      </c>
      <c r="AD280" s="3">
        <v>19740.16</v>
      </c>
      <c r="AE280" s="3">
        <v>25605.279999999999</v>
      </c>
    </row>
    <row r="281" spans="1:31" x14ac:dyDescent="0.3">
      <c r="A281" s="3" t="s">
        <v>984</v>
      </c>
      <c r="B281" s="4">
        <v>57049</v>
      </c>
      <c r="C281" s="4">
        <v>312</v>
      </c>
      <c r="D281" s="4" t="s">
        <v>25</v>
      </c>
      <c r="E281" s="5" t="s">
        <v>6313</v>
      </c>
      <c r="G281" s="4" t="s">
        <v>6887</v>
      </c>
      <c r="H281" s="3" t="s">
        <v>6315</v>
      </c>
      <c r="I281" s="3" t="s">
        <v>116</v>
      </c>
      <c r="J281" s="3" t="s">
        <v>116</v>
      </c>
      <c r="K281" s="3" t="s">
        <v>116</v>
      </c>
      <c r="L281" s="6" t="s">
        <v>104</v>
      </c>
      <c r="M281" s="3" t="s">
        <v>116</v>
      </c>
      <c r="N281" s="3" t="s">
        <v>947</v>
      </c>
      <c r="O281" s="3" t="s">
        <v>6888</v>
      </c>
      <c r="P281" s="3" t="s">
        <v>116</v>
      </c>
      <c r="Q281" s="3" t="s">
        <v>213</v>
      </c>
      <c r="R281" s="3" t="s">
        <v>31</v>
      </c>
      <c r="S281" s="3">
        <v>81</v>
      </c>
      <c r="T281" s="3">
        <v>68.06</v>
      </c>
      <c r="U281" s="3">
        <v>0.16</v>
      </c>
      <c r="V281" s="3">
        <v>265.05</v>
      </c>
      <c r="W281" s="3">
        <v>262.13</v>
      </c>
      <c r="X281" s="32">
        <v>0.01</v>
      </c>
      <c r="Y281" s="33">
        <v>1029.8399999999999</v>
      </c>
      <c r="Z281" s="3">
        <v>1036.44</v>
      </c>
      <c r="AA281" s="3">
        <v>-0.01</v>
      </c>
      <c r="AB281" s="3">
        <v>70436.800000000003</v>
      </c>
      <c r="AC281" s="3">
        <v>67525.240000000005</v>
      </c>
      <c r="AD281" s="3">
        <v>70436.800000000003</v>
      </c>
      <c r="AE281" s="3">
        <v>67525.240000000005</v>
      </c>
    </row>
    <row r="282" spans="1:31" x14ac:dyDescent="0.3">
      <c r="A282" s="3" t="s">
        <v>945</v>
      </c>
      <c r="B282" s="4">
        <v>57051</v>
      </c>
      <c r="C282" s="4">
        <v>404</v>
      </c>
      <c r="D282" s="4" t="s">
        <v>25</v>
      </c>
      <c r="E282" s="5" t="s">
        <v>6313</v>
      </c>
      <c r="G282" s="4" t="s">
        <v>6889</v>
      </c>
      <c r="H282" s="3" t="s">
        <v>6315</v>
      </c>
      <c r="I282" s="3" t="s">
        <v>116</v>
      </c>
      <c r="J282" s="3" t="s">
        <v>116</v>
      </c>
      <c r="K282" s="3" t="s">
        <v>116</v>
      </c>
      <c r="L282" s="6" t="s">
        <v>104</v>
      </c>
      <c r="M282" s="3" t="s">
        <v>116</v>
      </c>
      <c r="N282" s="3" t="s">
        <v>947</v>
      </c>
      <c r="O282" s="3" t="s">
        <v>6890</v>
      </c>
      <c r="P282" s="3" t="s">
        <v>116</v>
      </c>
      <c r="Q282" s="3" t="s">
        <v>213</v>
      </c>
      <c r="R282" s="3" t="s">
        <v>31</v>
      </c>
      <c r="S282" s="3">
        <v>105</v>
      </c>
      <c r="T282" s="3">
        <v>160.1</v>
      </c>
      <c r="U282" s="3">
        <v>-0.53</v>
      </c>
      <c r="V282" s="3">
        <v>344.76</v>
      </c>
      <c r="W282" s="3">
        <v>385.42</v>
      </c>
      <c r="X282" s="32">
        <v>-0.12</v>
      </c>
      <c r="Y282" s="33">
        <v>1450.23</v>
      </c>
      <c r="Z282" s="3">
        <v>1515.67</v>
      </c>
      <c r="AA282" s="3">
        <v>-0.05</v>
      </c>
      <c r="AB282" s="3">
        <v>98158.56</v>
      </c>
      <c r="AC282" s="3">
        <v>96817.34</v>
      </c>
      <c r="AD282" s="3">
        <v>98158.56</v>
      </c>
      <c r="AE282" s="3">
        <v>96817.34</v>
      </c>
    </row>
    <row r="283" spans="1:31" x14ac:dyDescent="0.3">
      <c r="A283" s="3" t="s">
        <v>1007</v>
      </c>
      <c r="B283" s="4">
        <v>57120</v>
      </c>
      <c r="C283" s="4">
        <v>472</v>
      </c>
      <c r="D283" s="4" t="s">
        <v>25</v>
      </c>
      <c r="E283" s="5" t="s">
        <v>6313</v>
      </c>
      <c r="G283" s="4" t="s">
        <v>6891</v>
      </c>
      <c r="H283" s="3" t="s">
        <v>6315</v>
      </c>
      <c r="I283" s="3" t="s">
        <v>116</v>
      </c>
      <c r="J283" s="3" t="s">
        <v>116</v>
      </c>
      <c r="K283" s="3" t="s">
        <v>116</v>
      </c>
      <c r="L283" s="6" t="s">
        <v>104</v>
      </c>
      <c r="M283" s="3" t="s">
        <v>116</v>
      </c>
      <c r="N283" s="3" t="s">
        <v>947</v>
      </c>
      <c r="O283" s="3" t="s">
        <v>6892</v>
      </c>
      <c r="P283" s="3" t="s">
        <v>116</v>
      </c>
      <c r="Q283" s="3" t="s">
        <v>213</v>
      </c>
      <c r="R283" s="3" t="s">
        <v>6402</v>
      </c>
      <c r="S283" s="3">
        <v>117</v>
      </c>
      <c r="T283" s="3">
        <v>115.51</v>
      </c>
      <c r="U283" s="3">
        <v>0.01</v>
      </c>
      <c r="V283" s="3">
        <v>254.55</v>
      </c>
      <c r="W283" s="3">
        <v>264.08</v>
      </c>
      <c r="X283" s="32">
        <v>-0.04</v>
      </c>
      <c r="Y283" s="33">
        <v>939.24</v>
      </c>
      <c r="Z283" s="3">
        <v>1052.6099999999999</v>
      </c>
      <c r="AA283" s="3">
        <v>-0.12</v>
      </c>
      <c r="AB283" s="3">
        <v>43841.9</v>
      </c>
      <c r="AC283" s="3">
        <v>50088.21</v>
      </c>
      <c r="AD283" s="3">
        <v>48251.7</v>
      </c>
      <c r="AE283" s="3">
        <v>53727.77</v>
      </c>
    </row>
    <row r="284" spans="1:31" x14ac:dyDescent="0.3">
      <c r="A284" s="3" t="s">
        <v>1076</v>
      </c>
      <c r="B284" s="4">
        <v>57125</v>
      </c>
      <c r="C284" s="4">
        <v>465</v>
      </c>
      <c r="D284" s="4" t="s">
        <v>25</v>
      </c>
      <c r="E284" s="5" t="s">
        <v>6313</v>
      </c>
      <c r="G284" s="4" t="s">
        <v>6893</v>
      </c>
      <c r="H284" s="3" t="s">
        <v>6315</v>
      </c>
      <c r="I284" s="3" t="s">
        <v>116</v>
      </c>
      <c r="J284" s="3" t="s">
        <v>116</v>
      </c>
      <c r="K284" s="3" t="s">
        <v>116</v>
      </c>
      <c r="L284" s="6" t="s">
        <v>104</v>
      </c>
      <c r="M284" s="3" t="s">
        <v>116</v>
      </c>
      <c r="N284" s="3" t="s">
        <v>122</v>
      </c>
      <c r="O284" s="3" t="s">
        <v>6894</v>
      </c>
      <c r="P284" s="3" t="s">
        <v>116</v>
      </c>
      <c r="Q284" s="3" t="s">
        <v>213</v>
      </c>
      <c r="R284" s="3" t="s">
        <v>6402</v>
      </c>
      <c r="S284" s="3">
        <v>63</v>
      </c>
      <c r="T284" s="3">
        <v>58.34</v>
      </c>
      <c r="U284" s="3">
        <v>0.08</v>
      </c>
      <c r="V284" s="3">
        <v>169.38</v>
      </c>
      <c r="W284" s="3">
        <v>131.84</v>
      </c>
      <c r="X284" s="32">
        <v>0.22</v>
      </c>
      <c r="Y284" s="33">
        <v>669.91</v>
      </c>
      <c r="Z284" s="3">
        <v>574.42999999999995</v>
      </c>
      <c r="AA284" s="3">
        <v>0.14000000000000001</v>
      </c>
      <c r="AB284" s="3">
        <v>31435.45</v>
      </c>
      <c r="AC284" s="3">
        <v>27128.1</v>
      </c>
      <c r="AD284" s="3">
        <v>34415.550000000003</v>
      </c>
      <c r="AE284" s="3">
        <v>28844.94</v>
      </c>
    </row>
    <row r="285" spans="1:31" x14ac:dyDescent="0.3">
      <c r="A285" s="3" t="s">
        <v>1042</v>
      </c>
      <c r="B285" s="4">
        <v>57129</v>
      </c>
      <c r="C285" s="4">
        <v>518</v>
      </c>
      <c r="D285" s="4" t="s">
        <v>25</v>
      </c>
      <c r="E285" s="5" t="s">
        <v>6313</v>
      </c>
      <c r="G285" s="4" t="s">
        <v>6895</v>
      </c>
      <c r="H285" s="3" t="s">
        <v>6315</v>
      </c>
      <c r="I285" s="3" t="s">
        <v>116</v>
      </c>
      <c r="J285" s="3" t="s">
        <v>116</v>
      </c>
      <c r="K285" s="3" t="s">
        <v>116</v>
      </c>
      <c r="L285" s="6" t="s">
        <v>104</v>
      </c>
      <c r="M285" s="3" t="s">
        <v>116</v>
      </c>
      <c r="N285" s="3" t="s">
        <v>979</v>
      </c>
      <c r="O285" s="3" t="s">
        <v>6896</v>
      </c>
      <c r="P285" s="3" t="s">
        <v>116</v>
      </c>
      <c r="Q285" s="3" t="s">
        <v>213</v>
      </c>
      <c r="R285" s="3" t="s">
        <v>6402</v>
      </c>
      <c r="S285" s="3">
        <v>147</v>
      </c>
      <c r="T285" s="3">
        <v>151.68</v>
      </c>
      <c r="U285" s="3">
        <v>-0.03</v>
      </c>
      <c r="V285" s="3">
        <v>322.04000000000002</v>
      </c>
      <c r="W285" s="3">
        <v>299.27999999999997</v>
      </c>
      <c r="X285" s="32">
        <v>7.0000000000000007E-2</v>
      </c>
      <c r="Y285" s="33">
        <v>1125.3699999999999</v>
      </c>
      <c r="Z285" s="3">
        <v>1225.31</v>
      </c>
      <c r="AA285" s="3">
        <v>-0.09</v>
      </c>
      <c r="AB285" s="3">
        <v>52515.31</v>
      </c>
      <c r="AC285" s="3">
        <v>58494.39</v>
      </c>
      <c r="AD285" s="3">
        <v>57812.13</v>
      </c>
      <c r="AE285" s="3">
        <v>62946.99</v>
      </c>
    </row>
    <row r="286" spans="1:31" x14ac:dyDescent="0.3">
      <c r="A286" s="3" t="s">
        <v>1067</v>
      </c>
      <c r="B286" s="4">
        <v>57144</v>
      </c>
      <c r="C286" s="4">
        <v>457</v>
      </c>
      <c r="D286" s="4" t="s">
        <v>25</v>
      </c>
      <c r="E286" s="5" t="s">
        <v>6313</v>
      </c>
      <c r="G286" s="4" t="s">
        <v>6897</v>
      </c>
      <c r="H286" s="3" t="s">
        <v>6315</v>
      </c>
      <c r="I286" s="3" t="s">
        <v>116</v>
      </c>
      <c r="J286" s="3" t="s">
        <v>116</v>
      </c>
      <c r="K286" s="3" t="s">
        <v>116</v>
      </c>
      <c r="L286" s="6" t="s">
        <v>104</v>
      </c>
      <c r="M286" s="3" t="s">
        <v>116</v>
      </c>
      <c r="N286" s="3" t="s">
        <v>966</v>
      </c>
      <c r="O286" s="3" t="s">
        <v>6898</v>
      </c>
      <c r="P286" s="3" t="s">
        <v>116</v>
      </c>
      <c r="Q286" s="3" t="s">
        <v>213</v>
      </c>
      <c r="R286" s="3" t="s">
        <v>6402</v>
      </c>
      <c r="S286" s="3">
        <v>113</v>
      </c>
      <c r="T286" s="3">
        <v>117.85</v>
      </c>
      <c r="U286" s="3">
        <v>-0.04</v>
      </c>
      <c r="V286" s="3">
        <v>138.85</v>
      </c>
      <c r="W286" s="3">
        <v>261.75</v>
      </c>
      <c r="X286" s="32">
        <v>-0.89</v>
      </c>
      <c r="Y286" s="33">
        <v>633.16999999999996</v>
      </c>
      <c r="Z286" s="3">
        <v>824.52</v>
      </c>
      <c r="AA286" s="3">
        <v>-0.3</v>
      </c>
      <c r="AB286" s="3">
        <v>29409.58</v>
      </c>
      <c r="AC286" s="3">
        <v>39256.379999999997</v>
      </c>
      <c r="AD286" s="3">
        <v>32527.439999999999</v>
      </c>
      <c r="AE286" s="3">
        <v>42343.44</v>
      </c>
    </row>
    <row r="287" spans="1:31" x14ac:dyDescent="0.3">
      <c r="A287" s="3" t="s">
        <v>1001</v>
      </c>
      <c r="B287" s="4">
        <v>57148</v>
      </c>
      <c r="C287" s="4">
        <v>538</v>
      </c>
      <c r="D287" s="4" t="s">
        <v>25</v>
      </c>
      <c r="E287" s="5" t="s">
        <v>6313</v>
      </c>
      <c r="G287" s="4" t="s">
        <v>6899</v>
      </c>
      <c r="H287" s="3" t="s">
        <v>6315</v>
      </c>
      <c r="I287" s="3" t="s">
        <v>116</v>
      </c>
      <c r="J287" s="3" t="s">
        <v>116</v>
      </c>
      <c r="K287" s="3" t="s">
        <v>116</v>
      </c>
      <c r="L287" s="6" t="s">
        <v>104</v>
      </c>
      <c r="M287" s="3" t="s">
        <v>116</v>
      </c>
      <c r="N287" s="3" t="s">
        <v>122</v>
      </c>
      <c r="O287" s="3" t="s">
        <v>6900</v>
      </c>
      <c r="P287" s="3" t="s">
        <v>116</v>
      </c>
      <c r="Q287" s="3" t="s">
        <v>213</v>
      </c>
      <c r="R287" s="3" t="s">
        <v>6402</v>
      </c>
      <c r="S287" s="3">
        <v>223</v>
      </c>
      <c r="T287" s="3">
        <v>180.85</v>
      </c>
      <c r="U287" s="3">
        <v>0.19</v>
      </c>
      <c r="V287" s="3">
        <v>417.88</v>
      </c>
      <c r="W287" s="3">
        <v>394.75</v>
      </c>
      <c r="X287" s="32">
        <v>0.06</v>
      </c>
      <c r="Y287" s="33">
        <v>1295.08</v>
      </c>
      <c r="Z287" s="3">
        <v>1325.63</v>
      </c>
      <c r="AA287" s="3">
        <v>-0.02</v>
      </c>
      <c r="AB287" s="3">
        <v>52288.18</v>
      </c>
      <c r="AC287" s="3">
        <v>54485.33</v>
      </c>
      <c r="AD287" s="3">
        <v>58674.6</v>
      </c>
      <c r="AE287" s="3">
        <v>60057.77</v>
      </c>
    </row>
    <row r="288" spans="1:31" x14ac:dyDescent="0.3">
      <c r="A288" s="3" t="s">
        <v>1054</v>
      </c>
      <c r="B288" s="4">
        <v>57157</v>
      </c>
      <c r="C288" s="4">
        <v>500</v>
      </c>
      <c r="D288" s="4" t="s">
        <v>25</v>
      </c>
      <c r="E288" s="5" t="s">
        <v>6313</v>
      </c>
      <c r="G288" s="4" t="s">
        <v>6901</v>
      </c>
      <c r="H288" s="3" t="s">
        <v>6315</v>
      </c>
      <c r="I288" s="3" t="s">
        <v>116</v>
      </c>
      <c r="J288" s="3" t="s">
        <v>116</v>
      </c>
      <c r="K288" s="3" t="s">
        <v>116</v>
      </c>
      <c r="L288" s="6" t="s">
        <v>104</v>
      </c>
      <c r="M288" s="3" t="s">
        <v>116</v>
      </c>
      <c r="N288" s="3" t="s">
        <v>1056</v>
      </c>
      <c r="O288" s="3" t="s">
        <v>6902</v>
      </c>
      <c r="P288" s="3" t="s">
        <v>116</v>
      </c>
      <c r="Q288" s="3" t="s">
        <v>213</v>
      </c>
      <c r="R288" s="3" t="s">
        <v>6402</v>
      </c>
      <c r="S288" s="3">
        <v>149</v>
      </c>
      <c r="T288" s="3">
        <v>37.340000000000003</v>
      </c>
      <c r="U288" s="3">
        <v>0.75</v>
      </c>
      <c r="V288" s="3">
        <v>273.42</v>
      </c>
      <c r="W288" s="3">
        <v>201.07</v>
      </c>
      <c r="X288" s="32">
        <v>0.26</v>
      </c>
      <c r="Y288" s="33">
        <v>930.91</v>
      </c>
      <c r="Z288" s="3">
        <v>869.24</v>
      </c>
      <c r="AA288" s="3">
        <v>7.0000000000000007E-2</v>
      </c>
      <c r="AB288" s="3">
        <v>43360.61</v>
      </c>
      <c r="AC288" s="3">
        <v>41369.46</v>
      </c>
      <c r="AD288" s="3">
        <v>47822.13</v>
      </c>
      <c r="AE288" s="3">
        <v>44629.34</v>
      </c>
    </row>
    <row r="289" spans="1:31" x14ac:dyDescent="0.3">
      <c r="A289" s="3" t="s">
        <v>1079</v>
      </c>
      <c r="B289" s="4">
        <v>57181</v>
      </c>
      <c r="C289" s="4">
        <v>496</v>
      </c>
      <c r="D289" s="4" t="s">
        <v>25</v>
      </c>
      <c r="E289" s="5" t="s">
        <v>6313</v>
      </c>
      <c r="G289" s="4" t="s">
        <v>6903</v>
      </c>
      <c r="H289" s="3" t="s">
        <v>6315</v>
      </c>
      <c r="I289" s="3" t="s">
        <v>116</v>
      </c>
      <c r="J289" s="3" t="s">
        <v>116</v>
      </c>
      <c r="K289" s="3" t="s">
        <v>116</v>
      </c>
      <c r="L289" s="6" t="s">
        <v>104</v>
      </c>
      <c r="M289" s="3" t="s">
        <v>116</v>
      </c>
      <c r="N289" s="3" t="s">
        <v>122</v>
      </c>
      <c r="O289" s="3" t="s">
        <v>6904</v>
      </c>
      <c r="P289" s="3" t="s">
        <v>116</v>
      </c>
      <c r="Q289" s="3" t="s">
        <v>213</v>
      </c>
      <c r="R289" s="3" t="s">
        <v>6402</v>
      </c>
      <c r="S289" s="3">
        <v>83</v>
      </c>
      <c r="T289" s="3">
        <v>88.28</v>
      </c>
      <c r="U289" s="3">
        <v>-0.06</v>
      </c>
      <c r="V289" s="3">
        <v>168.21</v>
      </c>
      <c r="W289" s="3">
        <v>186.1</v>
      </c>
      <c r="X289" s="32">
        <v>-0.11</v>
      </c>
      <c r="Y289" s="33">
        <v>619.95000000000005</v>
      </c>
      <c r="Z289" s="3">
        <v>723.6</v>
      </c>
      <c r="AA289" s="3">
        <v>-0.17</v>
      </c>
      <c r="AB289" s="3">
        <v>28824.720000000001</v>
      </c>
      <c r="AC289" s="3">
        <v>34019.370000000003</v>
      </c>
      <c r="AD289" s="3">
        <v>31848.12</v>
      </c>
      <c r="AE289" s="3">
        <v>36770.410000000003</v>
      </c>
    </row>
    <row r="290" spans="1:31" x14ac:dyDescent="0.3">
      <c r="A290" s="3" t="s">
        <v>1048</v>
      </c>
      <c r="B290" s="4">
        <v>58801</v>
      </c>
      <c r="C290" s="4">
        <v>304</v>
      </c>
      <c r="D290" s="4" t="s">
        <v>25</v>
      </c>
      <c r="E290" s="5" t="s">
        <v>6313</v>
      </c>
      <c r="G290" s="4" t="s">
        <v>6905</v>
      </c>
      <c r="H290" s="3" t="s">
        <v>6315</v>
      </c>
      <c r="I290" s="3" t="s">
        <v>116</v>
      </c>
      <c r="J290" s="3" t="s">
        <v>116</v>
      </c>
      <c r="K290" s="3" t="s">
        <v>116</v>
      </c>
      <c r="L290" s="6" t="s">
        <v>104</v>
      </c>
      <c r="M290" s="3" t="s">
        <v>116</v>
      </c>
      <c r="N290" s="3" t="s">
        <v>947</v>
      </c>
      <c r="O290" s="3" t="s">
        <v>6906</v>
      </c>
      <c r="P290" s="3" t="s">
        <v>116</v>
      </c>
      <c r="Q290" s="3" t="s">
        <v>397</v>
      </c>
      <c r="R290" s="3" t="s">
        <v>31</v>
      </c>
      <c r="S290" s="3">
        <v>50</v>
      </c>
      <c r="T290" s="3">
        <v>51.34</v>
      </c>
      <c r="U290" s="3">
        <v>-0.02</v>
      </c>
      <c r="V290" s="3">
        <v>161.03</v>
      </c>
      <c r="W290" s="3">
        <v>147.01</v>
      </c>
      <c r="X290" s="32">
        <v>0.09</v>
      </c>
      <c r="Y290" s="33">
        <v>525.47</v>
      </c>
      <c r="Z290" s="3">
        <v>501.14</v>
      </c>
      <c r="AA290" s="3">
        <v>0.05</v>
      </c>
      <c r="AB290" s="3">
        <v>51716.28</v>
      </c>
      <c r="AC290" s="3">
        <v>49263.06</v>
      </c>
      <c r="AD290" s="3">
        <v>51716.28</v>
      </c>
      <c r="AE290" s="3">
        <v>49263.06</v>
      </c>
    </row>
    <row r="291" spans="1:31" x14ac:dyDescent="0.3">
      <c r="A291" s="3" t="s">
        <v>942</v>
      </c>
      <c r="B291" s="4">
        <v>58835</v>
      </c>
      <c r="C291" s="4">
        <v>588</v>
      </c>
      <c r="D291" s="4" t="s">
        <v>25</v>
      </c>
      <c r="E291" s="5" t="s">
        <v>6313</v>
      </c>
      <c r="G291" s="4" t="s">
        <v>6907</v>
      </c>
      <c r="H291" s="3" t="s">
        <v>6315</v>
      </c>
      <c r="I291" s="3" t="s">
        <v>116</v>
      </c>
      <c r="J291" s="3" t="s">
        <v>116</v>
      </c>
      <c r="K291" s="3" t="s">
        <v>116</v>
      </c>
      <c r="L291" s="6" t="s">
        <v>104</v>
      </c>
      <c r="M291" s="3" t="s">
        <v>116</v>
      </c>
      <c r="N291" s="3" t="s">
        <v>122</v>
      </c>
      <c r="O291" s="3" t="s">
        <v>6908</v>
      </c>
      <c r="P291" s="3" t="s">
        <v>116</v>
      </c>
      <c r="Q291" s="3" t="s">
        <v>128</v>
      </c>
      <c r="R291" s="3" t="s">
        <v>60</v>
      </c>
      <c r="S291" s="3">
        <v>129</v>
      </c>
      <c r="T291" s="3">
        <v>133.33000000000001</v>
      </c>
      <c r="U291" s="3">
        <v>-0.04</v>
      </c>
      <c r="V291" s="3">
        <v>324.77</v>
      </c>
      <c r="W291" s="3">
        <v>321.05</v>
      </c>
      <c r="X291" s="32">
        <v>0.01</v>
      </c>
      <c r="Y291" s="33">
        <v>940.18</v>
      </c>
      <c r="Z291" s="3">
        <v>958.88</v>
      </c>
      <c r="AA291" s="3">
        <v>-0.02</v>
      </c>
      <c r="AB291" s="3">
        <v>84103.679999999993</v>
      </c>
      <c r="AC291" s="3">
        <v>86888.88</v>
      </c>
      <c r="AD291" s="3">
        <v>90547.68</v>
      </c>
      <c r="AE291" s="3">
        <v>92468.88</v>
      </c>
    </row>
    <row r="292" spans="1:31" x14ac:dyDescent="0.3">
      <c r="A292" s="3" t="s">
        <v>929</v>
      </c>
      <c r="B292" s="4">
        <v>58836</v>
      </c>
      <c r="C292" s="4">
        <v>543</v>
      </c>
      <c r="D292" s="4" t="s">
        <v>25</v>
      </c>
      <c r="E292" s="5" t="s">
        <v>6313</v>
      </c>
      <c r="G292" s="4" t="s">
        <v>6909</v>
      </c>
      <c r="H292" s="3" t="s">
        <v>6315</v>
      </c>
      <c r="I292" s="3" t="s">
        <v>116</v>
      </c>
      <c r="J292" s="3" t="s">
        <v>116</v>
      </c>
      <c r="K292" s="3" t="s">
        <v>116</v>
      </c>
      <c r="L292" s="6" t="s">
        <v>104</v>
      </c>
      <c r="M292" s="3" t="s">
        <v>116</v>
      </c>
      <c r="N292" s="3" t="s">
        <v>122</v>
      </c>
      <c r="O292" s="3" t="s">
        <v>6910</v>
      </c>
      <c r="P292" s="3" t="s">
        <v>116</v>
      </c>
      <c r="Q292" s="3" t="s">
        <v>128</v>
      </c>
      <c r="R292" s="3" t="s">
        <v>60</v>
      </c>
      <c r="S292" s="3">
        <v>79</v>
      </c>
      <c r="T292" s="3">
        <v>69</v>
      </c>
      <c r="U292" s="3">
        <v>0.13</v>
      </c>
      <c r="V292" s="3">
        <v>180.58</v>
      </c>
      <c r="W292" s="3">
        <v>194</v>
      </c>
      <c r="X292" s="32">
        <v>-7.0000000000000007E-2</v>
      </c>
      <c r="Y292" s="33">
        <v>602.58000000000004</v>
      </c>
      <c r="Z292" s="3">
        <v>677.17</v>
      </c>
      <c r="AA292" s="3">
        <v>-0.12</v>
      </c>
      <c r="AB292" s="3">
        <v>63608.23</v>
      </c>
      <c r="AC292" s="3">
        <v>71631.48</v>
      </c>
      <c r="AD292" s="3">
        <v>66742.13</v>
      </c>
      <c r="AE292" s="3">
        <v>75098.02</v>
      </c>
    </row>
    <row r="293" spans="1:31" x14ac:dyDescent="0.3">
      <c r="A293" s="3" t="s">
        <v>1070</v>
      </c>
      <c r="B293" s="4">
        <v>58837</v>
      </c>
      <c r="C293" s="4">
        <v>343</v>
      </c>
      <c r="D293" s="4" t="s">
        <v>25</v>
      </c>
      <c r="E293" s="5" t="s">
        <v>6313</v>
      </c>
      <c r="G293" s="4" t="s">
        <v>6911</v>
      </c>
      <c r="H293" s="3" t="s">
        <v>6315</v>
      </c>
      <c r="I293" s="3" t="s">
        <v>116</v>
      </c>
      <c r="J293" s="3" t="s">
        <v>116</v>
      </c>
      <c r="K293" s="3" t="s">
        <v>116</v>
      </c>
      <c r="L293" s="6" t="s">
        <v>104</v>
      </c>
      <c r="M293" s="3" t="s">
        <v>116</v>
      </c>
      <c r="N293" s="3" t="s">
        <v>122</v>
      </c>
      <c r="O293" s="3" t="s">
        <v>6912</v>
      </c>
      <c r="P293" s="3" t="s">
        <v>116</v>
      </c>
      <c r="Q293" s="3" t="s">
        <v>128</v>
      </c>
      <c r="R293" s="3" t="s">
        <v>60</v>
      </c>
      <c r="S293" s="3">
        <v>25</v>
      </c>
      <c r="T293" s="3">
        <v>31.5</v>
      </c>
      <c r="U293" s="3">
        <v>-0.26</v>
      </c>
      <c r="V293" s="3">
        <v>75.08</v>
      </c>
      <c r="W293" s="3">
        <v>66.5</v>
      </c>
      <c r="X293" s="32">
        <v>0.11</v>
      </c>
      <c r="Y293" s="33">
        <v>278.08</v>
      </c>
      <c r="Z293" s="3">
        <v>296</v>
      </c>
      <c r="AA293" s="3">
        <v>-0.06</v>
      </c>
      <c r="AB293" s="3">
        <v>28564.720000000001</v>
      </c>
      <c r="AC293" s="3">
        <v>30442.92</v>
      </c>
      <c r="AD293" s="3">
        <v>28564.720000000001</v>
      </c>
      <c r="AE293" s="3">
        <v>30442.92</v>
      </c>
    </row>
    <row r="294" spans="1:31" x14ac:dyDescent="0.3">
      <c r="A294" s="3" t="s">
        <v>920</v>
      </c>
      <c r="B294" s="4">
        <v>58838</v>
      </c>
      <c r="C294" s="4">
        <v>727</v>
      </c>
      <c r="D294" s="4" t="s">
        <v>25</v>
      </c>
      <c r="E294" s="5" t="s">
        <v>6313</v>
      </c>
      <c r="G294" s="4" t="s">
        <v>6913</v>
      </c>
      <c r="H294" s="3" t="s">
        <v>6315</v>
      </c>
      <c r="I294" s="3" t="s">
        <v>116</v>
      </c>
      <c r="J294" s="3" t="s">
        <v>116</v>
      </c>
      <c r="K294" s="3" t="s">
        <v>116</v>
      </c>
      <c r="L294" s="6" t="s">
        <v>104</v>
      </c>
      <c r="M294" s="3" t="s">
        <v>116</v>
      </c>
      <c r="N294" s="3" t="s">
        <v>122</v>
      </c>
      <c r="O294" s="3" t="s">
        <v>6914</v>
      </c>
      <c r="P294" s="3" t="s">
        <v>116</v>
      </c>
      <c r="Q294" s="3" t="s">
        <v>128</v>
      </c>
      <c r="R294" s="3" t="s">
        <v>60</v>
      </c>
      <c r="S294" s="3">
        <v>253</v>
      </c>
      <c r="T294" s="3">
        <v>230.04</v>
      </c>
      <c r="U294" s="3">
        <v>0.09</v>
      </c>
      <c r="V294" s="3">
        <v>1072.43</v>
      </c>
      <c r="W294" s="3">
        <v>1043.82</v>
      </c>
      <c r="X294" s="32">
        <v>0.03</v>
      </c>
      <c r="Y294" s="33">
        <v>3962.6</v>
      </c>
      <c r="Z294" s="3">
        <v>4125.7</v>
      </c>
      <c r="AA294" s="3">
        <v>-0.04</v>
      </c>
      <c r="AB294" s="3">
        <v>310653.2</v>
      </c>
      <c r="AC294" s="3">
        <v>325857.39</v>
      </c>
      <c r="AD294" s="3">
        <v>329104.7</v>
      </c>
      <c r="AE294" s="3">
        <v>341567.75</v>
      </c>
    </row>
    <row r="295" spans="1:31" x14ac:dyDescent="0.3">
      <c r="A295" s="3" t="s">
        <v>1051</v>
      </c>
      <c r="B295" s="4">
        <v>58840</v>
      </c>
      <c r="C295" s="4">
        <v>337</v>
      </c>
      <c r="D295" s="4" t="s">
        <v>25</v>
      </c>
      <c r="E295" s="5" t="s">
        <v>6313</v>
      </c>
      <c r="G295" s="4" t="s">
        <v>6915</v>
      </c>
      <c r="H295" s="3" t="s">
        <v>6315</v>
      </c>
      <c r="I295" s="3" t="s">
        <v>116</v>
      </c>
      <c r="J295" s="3" t="s">
        <v>116</v>
      </c>
      <c r="K295" s="3" t="s">
        <v>116</v>
      </c>
      <c r="L295" s="6" t="s">
        <v>104</v>
      </c>
      <c r="M295" s="3" t="s">
        <v>116</v>
      </c>
      <c r="N295" s="3" t="s">
        <v>122</v>
      </c>
      <c r="O295" s="3" t="s">
        <v>6916</v>
      </c>
      <c r="P295" s="3" t="s">
        <v>116</v>
      </c>
      <c r="Q295" s="3" t="s">
        <v>128</v>
      </c>
      <c r="R295" s="3" t="s">
        <v>60</v>
      </c>
      <c r="S295" s="3">
        <v>15</v>
      </c>
      <c r="T295" s="3">
        <v>14</v>
      </c>
      <c r="U295" s="3">
        <v>0.08</v>
      </c>
      <c r="V295" s="3">
        <v>52.51</v>
      </c>
      <c r="W295" s="3">
        <v>73.709999999999994</v>
      </c>
      <c r="X295" s="32">
        <v>-0.4</v>
      </c>
      <c r="Y295" s="33">
        <v>217.81</v>
      </c>
      <c r="Z295" s="3">
        <v>249.9</v>
      </c>
      <c r="AA295" s="3">
        <v>-0.15</v>
      </c>
      <c r="AB295" s="3">
        <v>17083</v>
      </c>
      <c r="AC295" s="3">
        <v>19740.84</v>
      </c>
      <c r="AD295" s="3">
        <v>18088</v>
      </c>
      <c r="AE295" s="3">
        <v>20692.03</v>
      </c>
    </row>
    <row r="296" spans="1:31" x14ac:dyDescent="0.3">
      <c r="A296" s="3" t="s">
        <v>1039</v>
      </c>
      <c r="B296" s="4">
        <v>58842</v>
      </c>
      <c r="C296" s="4">
        <v>467</v>
      </c>
      <c r="D296" s="4" t="s">
        <v>25</v>
      </c>
      <c r="E296" s="5" t="s">
        <v>6313</v>
      </c>
      <c r="G296" s="4" t="s">
        <v>6917</v>
      </c>
      <c r="H296" s="3" t="s">
        <v>6315</v>
      </c>
      <c r="I296" s="3" t="s">
        <v>116</v>
      </c>
      <c r="J296" s="3" t="s">
        <v>116</v>
      </c>
      <c r="K296" s="3" t="s">
        <v>116</v>
      </c>
      <c r="L296" s="6" t="s">
        <v>104</v>
      </c>
      <c r="M296" s="3" t="s">
        <v>116</v>
      </c>
      <c r="N296" s="3" t="s">
        <v>122</v>
      </c>
      <c r="O296" s="3" t="s">
        <v>6918</v>
      </c>
      <c r="P296" s="3" t="s">
        <v>116</v>
      </c>
      <c r="Q296" s="3" t="s">
        <v>128</v>
      </c>
      <c r="R296" s="3" t="s">
        <v>60</v>
      </c>
      <c r="S296" s="3">
        <v>28</v>
      </c>
      <c r="T296" s="3">
        <v>55.03</v>
      </c>
      <c r="U296" s="3">
        <v>-0.95</v>
      </c>
      <c r="V296" s="3">
        <v>126.8</v>
      </c>
      <c r="W296" s="3">
        <v>165.88</v>
      </c>
      <c r="X296" s="32">
        <v>-0.31</v>
      </c>
      <c r="Y296" s="33">
        <v>519.62</v>
      </c>
      <c r="Z296" s="3">
        <v>615.67999999999995</v>
      </c>
      <c r="AA296" s="3">
        <v>-0.18</v>
      </c>
      <c r="AB296" s="3">
        <v>40454.300000000003</v>
      </c>
      <c r="AC296" s="3">
        <v>48698.8</v>
      </c>
      <c r="AD296" s="3">
        <v>43152.800000000003</v>
      </c>
      <c r="AE296" s="3">
        <v>50943.46</v>
      </c>
    </row>
    <row r="297" spans="1:31" x14ac:dyDescent="0.3">
      <c r="A297" s="3" t="s">
        <v>1013</v>
      </c>
      <c r="B297" s="4">
        <v>58860</v>
      </c>
      <c r="C297" s="4">
        <v>493</v>
      </c>
      <c r="D297" s="4" t="s">
        <v>25</v>
      </c>
      <c r="E297" s="5" t="s">
        <v>6313</v>
      </c>
      <c r="G297" s="4" t="s">
        <v>6919</v>
      </c>
      <c r="H297" s="3" t="s">
        <v>6315</v>
      </c>
      <c r="I297" s="3" t="s">
        <v>116</v>
      </c>
      <c r="J297" s="3" t="s">
        <v>116</v>
      </c>
      <c r="K297" s="3" t="s">
        <v>116</v>
      </c>
      <c r="L297" s="6" t="s">
        <v>104</v>
      </c>
      <c r="M297" s="3" t="s">
        <v>116</v>
      </c>
      <c r="N297" s="3" t="s">
        <v>122</v>
      </c>
      <c r="O297" s="3" t="s">
        <v>6920</v>
      </c>
      <c r="P297" s="3" t="s">
        <v>116</v>
      </c>
      <c r="Q297" s="3" t="s">
        <v>128</v>
      </c>
      <c r="R297" s="3" t="s">
        <v>60</v>
      </c>
      <c r="S297" s="3">
        <v>40</v>
      </c>
      <c r="T297" s="3">
        <v>42.01</v>
      </c>
      <c r="U297" s="3">
        <v>-0.06</v>
      </c>
      <c r="V297" s="3">
        <v>161.61000000000001</v>
      </c>
      <c r="W297" s="3">
        <v>177.94</v>
      </c>
      <c r="X297" s="32">
        <v>-0.1</v>
      </c>
      <c r="Y297" s="33">
        <v>628.33000000000004</v>
      </c>
      <c r="Z297" s="3">
        <v>723.6</v>
      </c>
      <c r="AA297" s="3">
        <v>-0.15</v>
      </c>
      <c r="AB297" s="3">
        <v>49252.65</v>
      </c>
      <c r="AC297" s="3">
        <v>56839.41</v>
      </c>
      <c r="AD297" s="3">
        <v>52180.65</v>
      </c>
      <c r="AE297" s="3">
        <v>59853.91</v>
      </c>
    </row>
    <row r="298" spans="1:31" x14ac:dyDescent="0.3">
      <c r="A298" s="3" t="s">
        <v>974</v>
      </c>
      <c r="B298" s="4">
        <v>58866</v>
      </c>
      <c r="C298" s="4">
        <v>435</v>
      </c>
      <c r="D298" s="4" t="s">
        <v>25</v>
      </c>
      <c r="E298" s="5" t="s">
        <v>6313</v>
      </c>
      <c r="G298" s="4" t="s">
        <v>6921</v>
      </c>
      <c r="H298" s="3" t="s">
        <v>6315</v>
      </c>
      <c r="I298" s="3" t="s">
        <v>116</v>
      </c>
      <c r="J298" s="3" t="s">
        <v>116</v>
      </c>
      <c r="K298" s="3" t="s">
        <v>116</v>
      </c>
      <c r="L298" s="6" t="s">
        <v>104</v>
      </c>
      <c r="M298" s="3" t="s">
        <v>116</v>
      </c>
      <c r="N298" s="3" t="s">
        <v>122</v>
      </c>
      <c r="O298" s="3" t="s">
        <v>6922</v>
      </c>
      <c r="P298" s="3" t="s">
        <v>116</v>
      </c>
      <c r="Q298" s="3" t="s">
        <v>128</v>
      </c>
      <c r="R298" s="3" t="s">
        <v>60</v>
      </c>
      <c r="S298" s="3">
        <v>42</v>
      </c>
      <c r="T298" s="3">
        <v>39</v>
      </c>
      <c r="U298" s="3">
        <v>7.0000000000000007E-2</v>
      </c>
      <c r="V298" s="3">
        <v>115.33</v>
      </c>
      <c r="W298" s="3">
        <v>82</v>
      </c>
      <c r="X298" s="32">
        <v>0.28999999999999998</v>
      </c>
      <c r="Y298" s="33">
        <v>463.33</v>
      </c>
      <c r="Z298" s="3">
        <v>349</v>
      </c>
      <c r="AA298" s="3">
        <v>0.25</v>
      </c>
      <c r="AB298" s="3">
        <v>48924.1</v>
      </c>
      <c r="AC298" s="3">
        <v>36855.360000000001</v>
      </c>
      <c r="AD298" s="3">
        <v>51318.8</v>
      </c>
      <c r="AE298" s="3">
        <v>38694.120000000003</v>
      </c>
    </row>
    <row r="299" spans="1:31" x14ac:dyDescent="0.3">
      <c r="A299" s="3" t="s">
        <v>932</v>
      </c>
      <c r="B299" s="4">
        <v>58868</v>
      </c>
      <c r="C299" s="4">
        <v>638</v>
      </c>
      <c r="D299" s="4" t="s">
        <v>25</v>
      </c>
      <c r="E299" s="5" t="s">
        <v>6313</v>
      </c>
      <c r="G299" s="4" t="s">
        <v>6923</v>
      </c>
      <c r="H299" s="3" t="s">
        <v>6315</v>
      </c>
      <c r="I299" s="3" t="s">
        <v>116</v>
      </c>
      <c r="J299" s="3" t="s">
        <v>116</v>
      </c>
      <c r="K299" s="3" t="s">
        <v>116</v>
      </c>
      <c r="L299" s="6" t="s">
        <v>104</v>
      </c>
      <c r="M299" s="3" t="s">
        <v>116</v>
      </c>
      <c r="N299" s="3" t="s">
        <v>122</v>
      </c>
      <c r="O299" s="3" t="s">
        <v>6924</v>
      </c>
      <c r="P299" s="3" t="s">
        <v>116</v>
      </c>
      <c r="Q299" s="3" t="s">
        <v>128</v>
      </c>
      <c r="R299" s="3" t="s">
        <v>60</v>
      </c>
      <c r="S299" s="3">
        <v>91</v>
      </c>
      <c r="T299" s="3">
        <v>95.68</v>
      </c>
      <c r="U299" s="3">
        <v>-0.05</v>
      </c>
      <c r="V299" s="3">
        <v>401.76</v>
      </c>
      <c r="W299" s="3">
        <v>391.06</v>
      </c>
      <c r="X299" s="32">
        <v>0.03</v>
      </c>
      <c r="Y299" s="33">
        <v>1477.72</v>
      </c>
      <c r="Z299" s="3">
        <v>1565.01</v>
      </c>
      <c r="AA299" s="3">
        <v>-0.06</v>
      </c>
      <c r="AB299" s="3">
        <v>115747.35</v>
      </c>
      <c r="AC299" s="3">
        <v>123558.41</v>
      </c>
      <c r="AD299" s="3">
        <v>122723.85</v>
      </c>
      <c r="AE299" s="3">
        <v>129437.08</v>
      </c>
    </row>
    <row r="300" spans="1:31" x14ac:dyDescent="0.3">
      <c r="A300" s="3" t="s">
        <v>958</v>
      </c>
      <c r="B300" s="4">
        <v>58872</v>
      </c>
      <c r="C300" s="4">
        <v>468</v>
      </c>
      <c r="D300" s="4" t="s">
        <v>25</v>
      </c>
      <c r="E300" s="5" t="s">
        <v>6313</v>
      </c>
      <c r="G300" s="4" t="s">
        <v>6925</v>
      </c>
      <c r="H300" s="3" t="s">
        <v>6315</v>
      </c>
      <c r="I300" s="3" t="s">
        <v>116</v>
      </c>
      <c r="J300" s="3" t="s">
        <v>116</v>
      </c>
      <c r="K300" s="3" t="s">
        <v>116</v>
      </c>
      <c r="L300" s="6" t="s">
        <v>104</v>
      </c>
      <c r="M300" s="3" t="s">
        <v>116</v>
      </c>
      <c r="N300" s="3" t="s">
        <v>122</v>
      </c>
      <c r="O300" s="3" t="s">
        <v>6926</v>
      </c>
      <c r="P300" s="3" t="s">
        <v>116</v>
      </c>
      <c r="Q300" s="3" t="s">
        <v>128</v>
      </c>
      <c r="R300" s="3" t="s">
        <v>60</v>
      </c>
      <c r="S300" s="3">
        <v>71</v>
      </c>
      <c r="T300" s="3">
        <v>120.17</v>
      </c>
      <c r="U300" s="3">
        <v>-0.69</v>
      </c>
      <c r="V300" s="3">
        <v>385.42</v>
      </c>
      <c r="W300" s="3">
        <v>366.54</v>
      </c>
      <c r="X300" s="32">
        <v>0.05</v>
      </c>
      <c r="Y300" s="33">
        <v>1417.6</v>
      </c>
      <c r="Z300" s="3">
        <v>1450.05</v>
      </c>
      <c r="AA300" s="3">
        <v>-0.02</v>
      </c>
      <c r="AB300" s="3">
        <v>111211.5</v>
      </c>
      <c r="AC300" s="3">
        <v>114896.28</v>
      </c>
      <c r="AD300" s="3">
        <v>117733.5</v>
      </c>
      <c r="AE300" s="3">
        <v>120005.51</v>
      </c>
    </row>
    <row r="301" spans="1:31" x14ac:dyDescent="0.3">
      <c r="A301" s="3" t="s">
        <v>955</v>
      </c>
      <c r="B301" s="4">
        <v>58873</v>
      </c>
      <c r="C301" s="4">
        <v>482</v>
      </c>
      <c r="D301" s="4" t="s">
        <v>25</v>
      </c>
      <c r="E301" s="5" t="s">
        <v>6313</v>
      </c>
      <c r="G301" s="4" t="s">
        <v>6927</v>
      </c>
      <c r="H301" s="3" t="s">
        <v>6315</v>
      </c>
      <c r="I301" s="3" t="s">
        <v>116</v>
      </c>
      <c r="J301" s="3" t="s">
        <v>116</v>
      </c>
      <c r="K301" s="3" t="s">
        <v>116</v>
      </c>
      <c r="L301" s="6" t="s">
        <v>104</v>
      </c>
      <c r="M301" s="3" t="s">
        <v>116</v>
      </c>
      <c r="N301" s="3" t="s">
        <v>122</v>
      </c>
      <c r="O301" s="3" t="s">
        <v>6928</v>
      </c>
      <c r="P301" s="3" t="s">
        <v>116</v>
      </c>
      <c r="Q301" s="3" t="s">
        <v>128</v>
      </c>
      <c r="R301" s="3" t="s">
        <v>60</v>
      </c>
      <c r="S301" s="3">
        <v>52</v>
      </c>
      <c r="T301" s="3">
        <v>54.84</v>
      </c>
      <c r="U301" s="3">
        <v>-0.06</v>
      </c>
      <c r="V301" s="3">
        <v>237.64</v>
      </c>
      <c r="W301" s="3">
        <v>210.61</v>
      </c>
      <c r="X301" s="32">
        <v>0.11</v>
      </c>
      <c r="Y301" s="33">
        <v>812.1</v>
      </c>
      <c r="Z301" s="3">
        <v>722.25</v>
      </c>
      <c r="AA301" s="3">
        <v>0.11</v>
      </c>
      <c r="AB301" s="3">
        <v>63342.9</v>
      </c>
      <c r="AC301" s="3">
        <v>56933.74</v>
      </c>
      <c r="AD301" s="3">
        <v>67442.399999999994</v>
      </c>
      <c r="AE301" s="3">
        <v>59752.3</v>
      </c>
    </row>
    <row r="302" spans="1:31" x14ac:dyDescent="0.3">
      <c r="A302" s="3" t="s">
        <v>926</v>
      </c>
      <c r="B302" s="4">
        <v>58875</v>
      </c>
      <c r="C302" s="4">
        <v>620</v>
      </c>
      <c r="D302" s="4" t="s">
        <v>25</v>
      </c>
      <c r="E302" s="5" t="s">
        <v>6313</v>
      </c>
      <c r="G302" s="4" t="s">
        <v>6929</v>
      </c>
      <c r="H302" s="3" t="s">
        <v>6315</v>
      </c>
      <c r="I302" s="3" t="s">
        <v>116</v>
      </c>
      <c r="J302" s="3" t="s">
        <v>116</v>
      </c>
      <c r="K302" s="3" t="s">
        <v>116</v>
      </c>
      <c r="L302" s="6" t="s">
        <v>104</v>
      </c>
      <c r="M302" s="3" t="s">
        <v>116</v>
      </c>
      <c r="N302" s="3" t="s">
        <v>122</v>
      </c>
      <c r="O302" s="3" t="s">
        <v>6930</v>
      </c>
      <c r="P302" s="3" t="s">
        <v>116</v>
      </c>
      <c r="Q302" s="3" t="s">
        <v>128</v>
      </c>
      <c r="R302" s="3" t="s">
        <v>60</v>
      </c>
      <c r="S302" s="3">
        <v>249</v>
      </c>
      <c r="T302" s="3">
        <v>325.52</v>
      </c>
      <c r="U302" s="3">
        <v>-0.31</v>
      </c>
      <c r="V302" s="3">
        <v>759.94</v>
      </c>
      <c r="W302" s="3">
        <v>794.93</v>
      </c>
      <c r="X302" s="32">
        <v>-0.05</v>
      </c>
      <c r="Y302" s="33">
        <v>2269.35</v>
      </c>
      <c r="Z302" s="3">
        <v>2477.7800000000002</v>
      </c>
      <c r="AA302" s="3">
        <v>-0.09</v>
      </c>
      <c r="AB302" s="3">
        <v>204971.76</v>
      </c>
      <c r="AC302" s="3">
        <v>223520.04</v>
      </c>
      <c r="AD302" s="3">
        <v>215311.5</v>
      </c>
      <c r="AE302" s="3">
        <v>235089.9</v>
      </c>
    </row>
    <row r="303" spans="1:31" x14ac:dyDescent="0.3">
      <c r="A303" s="3" t="s">
        <v>961</v>
      </c>
      <c r="B303" s="4">
        <v>58876</v>
      </c>
      <c r="C303" s="4">
        <v>439</v>
      </c>
      <c r="D303" s="4" t="s">
        <v>25</v>
      </c>
      <c r="E303" s="5" t="s">
        <v>6313</v>
      </c>
      <c r="G303" s="4" t="s">
        <v>6931</v>
      </c>
      <c r="H303" s="3" t="s">
        <v>6315</v>
      </c>
      <c r="I303" s="3" t="s">
        <v>116</v>
      </c>
      <c r="J303" s="3" t="s">
        <v>116</v>
      </c>
      <c r="K303" s="3" t="s">
        <v>116</v>
      </c>
      <c r="L303" s="6" t="s">
        <v>104</v>
      </c>
      <c r="M303" s="3" t="s">
        <v>116</v>
      </c>
      <c r="N303" s="3" t="s">
        <v>122</v>
      </c>
      <c r="O303" s="3" t="s">
        <v>6932</v>
      </c>
      <c r="P303" s="3" t="s">
        <v>116</v>
      </c>
      <c r="Q303" s="3" t="s">
        <v>128</v>
      </c>
      <c r="R303" s="3" t="s">
        <v>60</v>
      </c>
      <c r="S303" s="3">
        <v>17</v>
      </c>
      <c r="T303" s="3">
        <v>17</v>
      </c>
      <c r="U303" s="3">
        <v>0</v>
      </c>
      <c r="V303" s="3">
        <v>59</v>
      </c>
      <c r="W303" s="3">
        <v>93.42</v>
      </c>
      <c r="X303" s="32">
        <v>-0.57999999999999996</v>
      </c>
      <c r="Y303" s="33">
        <v>342.83</v>
      </c>
      <c r="Z303" s="3">
        <v>379.58</v>
      </c>
      <c r="AA303" s="3">
        <v>-0.11</v>
      </c>
      <c r="AB303" s="3">
        <v>43993.4</v>
      </c>
      <c r="AC303" s="3">
        <v>49007.78</v>
      </c>
      <c r="AD303" s="3">
        <v>46200.22</v>
      </c>
      <c r="AE303" s="3">
        <v>51241.13</v>
      </c>
    </row>
    <row r="304" spans="1:31" x14ac:dyDescent="0.3">
      <c r="A304" s="3" t="s">
        <v>1082</v>
      </c>
      <c r="B304" s="4">
        <v>58877</v>
      </c>
      <c r="C304" s="4">
        <v>478</v>
      </c>
      <c r="D304" s="4" t="s">
        <v>25</v>
      </c>
      <c r="E304" s="5" t="s">
        <v>6313</v>
      </c>
      <c r="G304" s="4" t="s">
        <v>6933</v>
      </c>
      <c r="H304" s="3" t="s">
        <v>6315</v>
      </c>
      <c r="I304" s="3" t="s">
        <v>116</v>
      </c>
      <c r="J304" s="3" t="s">
        <v>116</v>
      </c>
      <c r="K304" s="3" t="s">
        <v>116</v>
      </c>
      <c r="L304" s="6" t="s">
        <v>104</v>
      </c>
      <c r="M304" s="3" t="s">
        <v>116</v>
      </c>
      <c r="N304" s="3" t="s">
        <v>122</v>
      </c>
      <c r="O304" s="3" t="s">
        <v>6934</v>
      </c>
      <c r="P304" s="3" t="s">
        <v>116</v>
      </c>
      <c r="Q304" s="3" t="s">
        <v>128</v>
      </c>
      <c r="R304" s="3" t="s">
        <v>60</v>
      </c>
      <c r="S304" s="3">
        <v>65</v>
      </c>
      <c r="T304" s="3">
        <v>70.400000000000006</v>
      </c>
      <c r="U304" s="3">
        <v>-0.08</v>
      </c>
      <c r="V304" s="3">
        <v>159.86000000000001</v>
      </c>
      <c r="W304" s="3">
        <v>178.52</v>
      </c>
      <c r="X304" s="32">
        <v>-0.12</v>
      </c>
      <c r="Y304" s="33">
        <v>510.69</v>
      </c>
      <c r="Z304" s="3">
        <v>577.96</v>
      </c>
      <c r="AA304" s="3">
        <v>-0.13</v>
      </c>
      <c r="AB304" s="3">
        <v>46228.14</v>
      </c>
      <c r="AC304" s="3">
        <v>51661.71</v>
      </c>
      <c r="AD304" s="3">
        <v>48449.7</v>
      </c>
      <c r="AE304" s="3">
        <v>54833.4</v>
      </c>
    </row>
    <row r="305" spans="1:31" x14ac:dyDescent="0.3">
      <c r="A305" s="3" t="s">
        <v>991</v>
      </c>
      <c r="B305" s="4">
        <v>58886</v>
      </c>
      <c r="C305" s="4">
        <v>414</v>
      </c>
      <c r="D305" s="4" t="s">
        <v>25</v>
      </c>
      <c r="E305" s="5" t="s">
        <v>6313</v>
      </c>
      <c r="G305" s="4" t="s">
        <v>6935</v>
      </c>
      <c r="H305" s="3" t="s">
        <v>6315</v>
      </c>
      <c r="I305" s="3" t="s">
        <v>116</v>
      </c>
      <c r="J305" s="3" t="s">
        <v>116</v>
      </c>
      <c r="K305" s="3" t="s">
        <v>116</v>
      </c>
      <c r="L305" s="6" t="s">
        <v>104</v>
      </c>
      <c r="M305" s="3" t="s">
        <v>116</v>
      </c>
      <c r="N305" s="3" t="s">
        <v>122</v>
      </c>
      <c r="O305" s="3" t="s">
        <v>6936</v>
      </c>
      <c r="P305" s="3" t="s">
        <v>116</v>
      </c>
      <c r="Q305" s="3" t="s">
        <v>128</v>
      </c>
      <c r="R305" s="3" t="s">
        <v>60</v>
      </c>
      <c r="S305" s="3">
        <v>48</v>
      </c>
      <c r="T305" s="3">
        <v>59.51</v>
      </c>
      <c r="U305" s="3">
        <v>-0.24</v>
      </c>
      <c r="V305" s="3">
        <v>229.86</v>
      </c>
      <c r="W305" s="3">
        <v>230.24</v>
      </c>
      <c r="X305" s="32">
        <v>0</v>
      </c>
      <c r="Y305" s="33">
        <v>952.27</v>
      </c>
      <c r="Z305" s="3">
        <v>960.63</v>
      </c>
      <c r="AA305" s="3">
        <v>-0.01</v>
      </c>
      <c r="AB305" s="3">
        <v>74462.05</v>
      </c>
      <c r="AC305" s="3">
        <v>75911.31</v>
      </c>
      <c r="AD305" s="3">
        <v>79086.55</v>
      </c>
      <c r="AE305" s="3">
        <v>79490.16</v>
      </c>
    </row>
    <row r="306" spans="1:31" x14ac:dyDescent="0.3">
      <c r="A306" s="3" t="s">
        <v>6937</v>
      </c>
      <c r="B306" s="4">
        <v>58918</v>
      </c>
      <c r="C306" s="4">
        <v>409</v>
      </c>
      <c r="D306" s="4" t="s">
        <v>25</v>
      </c>
      <c r="E306" s="5" t="s">
        <v>6313</v>
      </c>
      <c r="G306" s="4" t="s">
        <v>6938</v>
      </c>
      <c r="H306" s="3" t="s">
        <v>6315</v>
      </c>
      <c r="I306" s="3" t="s">
        <v>116</v>
      </c>
      <c r="J306" s="3" t="s">
        <v>116</v>
      </c>
      <c r="K306" s="3" t="s">
        <v>116</v>
      </c>
      <c r="L306" s="6" t="s">
        <v>132</v>
      </c>
      <c r="M306" s="3" t="s">
        <v>116</v>
      </c>
      <c r="N306" s="3" t="s">
        <v>122</v>
      </c>
      <c r="O306" s="3" t="s">
        <v>6939</v>
      </c>
      <c r="P306" s="3" t="s">
        <v>116</v>
      </c>
      <c r="Q306" s="3" t="s">
        <v>128</v>
      </c>
      <c r="R306" s="3" t="s">
        <v>60</v>
      </c>
      <c r="S306" s="3">
        <v>50</v>
      </c>
      <c r="T306" s="3">
        <v>56.82</v>
      </c>
      <c r="U306" s="3">
        <v>-0.13</v>
      </c>
      <c r="V306" s="3">
        <v>127.85</v>
      </c>
      <c r="W306" s="3">
        <v>142.05000000000001</v>
      </c>
      <c r="X306" s="32">
        <v>-0.11</v>
      </c>
      <c r="Y306" s="33">
        <v>361.75</v>
      </c>
      <c r="Z306" s="3">
        <v>393.01</v>
      </c>
      <c r="AA306" s="3">
        <v>-0.09</v>
      </c>
      <c r="AB306" s="3">
        <v>21345.360000000001</v>
      </c>
      <c r="AC306" s="3">
        <v>23461.439999999999</v>
      </c>
      <c r="AD306" s="3">
        <v>22920</v>
      </c>
      <c r="AE306" s="3">
        <v>24815.759999999998</v>
      </c>
    </row>
    <row r="307" spans="1:31" x14ac:dyDescent="0.3">
      <c r="A307" s="3" t="s">
        <v>923</v>
      </c>
      <c r="B307" s="4">
        <v>59154</v>
      </c>
      <c r="C307" s="4">
        <v>862</v>
      </c>
      <c r="D307" s="4" t="s">
        <v>25</v>
      </c>
      <c r="E307" s="5" t="s">
        <v>6313</v>
      </c>
      <c r="G307" s="4" t="s">
        <v>6940</v>
      </c>
      <c r="H307" s="3" t="s">
        <v>6315</v>
      </c>
      <c r="I307" s="3" t="s">
        <v>116</v>
      </c>
      <c r="J307" s="3" t="s">
        <v>116</v>
      </c>
      <c r="K307" s="3" t="s">
        <v>116</v>
      </c>
      <c r="L307" s="6" t="s">
        <v>104</v>
      </c>
      <c r="M307" s="3" t="s">
        <v>116</v>
      </c>
      <c r="N307" s="3" t="s">
        <v>122</v>
      </c>
      <c r="O307" s="3" t="s">
        <v>6941</v>
      </c>
      <c r="P307" s="3" t="s">
        <v>116</v>
      </c>
      <c r="Q307" s="3" t="s">
        <v>128</v>
      </c>
      <c r="R307" s="3" t="s">
        <v>60</v>
      </c>
      <c r="S307" s="3">
        <v>118</v>
      </c>
      <c r="T307" s="3">
        <v>466.69</v>
      </c>
      <c r="U307" s="3">
        <v>-2.95</v>
      </c>
      <c r="V307" s="3">
        <v>689.95</v>
      </c>
      <c r="W307" s="3">
        <v>1274.07</v>
      </c>
      <c r="X307" s="32">
        <v>-0.85</v>
      </c>
      <c r="Y307" s="33">
        <v>2658.07</v>
      </c>
      <c r="Z307" s="3">
        <v>3702.04</v>
      </c>
      <c r="AA307" s="3">
        <v>-0.39</v>
      </c>
      <c r="AB307" s="3">
        <v>233700.72</v>
      </c>
      <c r="AC307" s="3">
        <v>323659.86</v>
      </c>
      <c r="AD307" s="3">
        <v>241667.92</v>
      </c>
      <c r="AE307" s="3">
        <v>336659.46</v>
      </c>
    </row>
    <row r="308" spans="1:31" x14ac:dyDescent="0.3">
      <c r="A308" s="3" t="s">
        <v>914</v>
      </c>
      <c r="B308" s="4">
        <v>59161</v>
      </c>
      <c r="C308" s="4">
        <v>870</v>
      </c>
      <c r="D308" s="4" t="s">
        <v>25</v>
      </c>
      <c r="E308" s="5" t="s">
        <v>6313</v>
      </c>
      <c r="G308" s="4" t="s">
        <v>6942</v>
      </c>
      <c r="H308" s="3" t="s">
        <v>6315</v>
      </c>
      <c r="I308" s="3" t="s">
        <v>116</v>
      </c>
      <c r="J308" s="3" t="s">
        <v>116</v>
      </c>
      <c r="K308" s="3" t="s">
        <v>116</v>
      </c>
      <c r="L308" s="6" t="s">
        <v>104</v>
      </c>
      <c r="M308" s="3" t="s">
        <v>116</v>
      </c>
      <c r="N308" s="3" t="s">
        <v>122</v>
      </c>
      <c r="O308" s="3" t="s">
        <v>6943</v>
      </c>
      <c r="P308" s="3" t="s">
        <v>116</v>
      </c>
      <c r="Q308" s="3" t="s">
        <v>128</v>
      </c>
      <c r="R308" s="3" t="s">
        <v>60</v>
      </c>
      <c r="S308" s="3">
        <v>299</v>
      </c>
      <c r="T308" s="3">
        <v>420.02</v>
      </c>
      <c r="U308" s="3">
        <v>-0.41</v>
      </c>
      <c r="V308" s="3">
        <v>828.42</v>
      </c>
      <c r="W308" s="3">
        <v>1181.9000000000001</v>
      </c>
      <c r="X308" s="32">
        <v>-0.43</v>
      </c>
      <c r="Y308" s="33">
        <v>2689.81</v>
      </c>
      <c r="Z308" s="3">
        <v>3600.36</v>
      </c>
      <c r="AA308" s="3">
        <v>-0.34</v>
      </c>
      <c r="AB308" s="3">
        <v>234796.61</v>
      </c>
      <c r="AC308" s="3">
        <v>314566.37</v>
      </c>
      <c r="AD308" s="3">
        <v>244549.76000000001</v>
      </c>
      <c r="AE308" s="3">
        <v>327410.71999999997</v>
      </c>
    </row>
    <row r="309" spans="1:31" x14ac:dyDescent="0.3">
      <c r="A309" s="3" t="s">
        <v>917</v>
      </c>
      <c r="B309" s="4">
        <v>59162</v>
      </c>
      <c r="C309" s="4">
        <v>878</v>
      </c>
      <c r="D309" s="4" t="s">
        <v>25</v>
      </c>
      <c r="E309" s="5" t="s">
        <v>6313</v>
      </c>
      <c r="G309" s="4" t="s">
        <v>6944</v>
      </c>
      <c r="H309" s="3" t="s">
        <v>6315</v>
      </c>
      <c r="I309" s="3" t="s">
        <v>116</v>
      </c>
      <c r="J309" s="3" t="s">
        <v>116</v>
      </c>
      <c r="K309" s="3" t="s">
        <v>116</v>
      </c>
      <c r="L309" s="6" t="s">
        <v>104</v>
      </c>
      <c r="M309" s="3" t="s">
        <v>116</v>
      </c>
      <c r="N309" s="3" t="s">
        <v>122</v>
      </c>
      <c r="O309" s="3" t="s">
        <v>6945</v>
      </c>
      <c r="P309" s="3" t="s">
        <v>116</v>
      </c>
      <c r="Q309" s="3" t="s">
        <v>128</v>
      </c>
      <c r="R309" s="3" t="s">
        <v>60</v>
      </c>
      <c r="S309" s="3">
        <v>242</v>
      </c>
      <c r="T309" s="3">
        <v>555.35</v>
      </c>
      <c r="U309" s="3">
        <v>-1.3</v>
      </c>
      <c r="V309" s="3">
        <v>933.43</v>
      </c>
      <c r="W309" s="3">
        <v>1495.74</v>
      </c>
      <c r="X309" s="32">
        <v>-0.6</v>
      </c>
      <c r="Y309" s="33">
        <v>3275.11</v>
      </c>
      <c r="Z309" s="3">
        <v>4471.5</v>
      </c>
      <c r="AA309" s="3">
        <v>-0.37</v>
      </c>
      <c r="AB309" s="3">
        <v>287471.76</v>
      </c>
      <c r="AC309" s="3">
        <v>390535.92</v>
      </c>
      <c r="AD309" s="3">
        <v>297766.56</v>
      </c>
      <c r="AE309" s="3">
        <v>406629.02</v>
      </c>
    </row>
    <row r="310" spans="1:31" x14ac:dyDescent="0.3">
      <c r="A310" s="3" t="s">
        <v>1029</v>
      </c>
      <c r="B310" s="4">
        <v>62061</v>
      </c>
      <c r="C310" s="4">
        <v>503</v>
      </c>
      <c r="D310" s="4" t="s">
        <v>25</v>
      </c>
      <c r="E310" s="5" t="s">
        <v>6313</v>
      </c>
      <c r="G310" s="4" t="s">
        <v>6946</v>
      </c>
      <c r="H310" s="3" t="s">
        <v>6315</v>
      </c>
      <c r="I310" s="3" t="s">
        <v>116</v>
      </c>
      <c r="J310" s="3" t="s">
        <v>116</v>
      </c>
      <c r="K310" s="3" t="s">
        <v>116</v>
      </c>
      <c r="L310" s="6" t="s">
        <v>104</v>
      </c>
      <c r="M310" s="3" t="s">
        <v>116</v>
      </c>
      <c r="N310" s="3" t="s">
        <v>979</v>
      </c>
      <c r="O310" s="3" t="s">
        <v>6947</v>
      </c>
      <c r="P310" s="3" t="s">
        <v>116</v>
      </c>
      <c r="Q310" s="3" t="s">
        <v>51</v>
      </c>
      <c r="R310" s="3" t="s">
        <v>31</v>
      </c>
      <c r="S310" s="3">
        <v>20</v>
      </c>
      <c r="T310" s="3">
        <v>39.68</v>
      </c>
      <c r="U310" s="3">
        <v>-1</v>
      </c>
      <c r="V310" s="3">
        <v>96.85</v>
      </c>
      <c r="W310" s="3">
        <v>148.19</v>
      </c>
      <c r="X310" s="32">
        <v>-0.53</v>
      </c>
      <c r="Y310" s="33">
        <v>444.78</v>
      </c>
      <c r="Z310" s="3">
        <v>543.94000000000005</v>
      </c>
      <c r="AA310" s="3">
        <v>-0.22</v>
      </c>
      <c r="AB310" s="3">
        <v>35540.370000000003</v>
      </c>
      <c r="AC310" s="3">
        <v>43132.71</v>
      </c>
      <c r="AD310" s="3">
        <v>36020.25</v>
      </c>
      <c r="AE310" s="3">
        <v>44052.75</v>
      </c>
    </row>
    <row r="311" spans="1:31" x14ac:dyDescent="0.3">
      <c r="A311" s="3" t="s">
        <v>994</v>
      </c>
      <c r="B311" s="4">
        <v>62089</v>
      </c>
      <c r="C311" s="4">
        <v>523</v>
      </c>
      <c r="D311" s="4" t="s">
        <v>25</v>
      </c>
      <c r="E311" s="5" t="s">
        <v>6313</v>
      </c>
      <c r="G311" s="4" t="s">
        <v>6948</v>
      </c>
      <c r="H311" s="3" t="s">
        <v>6315</v>
      </c>
      <c r="I311" s="3" t="s">
        <v>116</v>
      </c>
      <c r="J311" s="3" t="s">
        <v>116</v>
      </c>
      <c r="K311" s="3" t="s">
        <v>116</v>
      </c>
      <c r="L311" s="6" t="s">
        <v>104</v>
      </c>
      <c r="M311" s="3" t="s">
        <v>116</v>
      </c>
      <c r="N311" s="3" t="s">
        <v>966</v>
      </c>
      <c r="O311" s="3" t="s">
        <v>6949</v>
      </c>
      <c r="P311" s="3" t="s">
        <v>116</v>
      </c>
      <c r="Q311" s="3" t="s">
        <v>51</v>
      </c>
      <c r="R311" s="3" t="s">
        <v>31</v>
      </c>
      <c r="S311" s="3">
        <v>37</v>
      </c>
      <c r="T311" s="3">
        <v>32.67</v>
      </c>
      <c r="U311" s="3">
        <v>0.13</v>
      </c>
      <c r="V311" s="3">
        <v>124.86</v>
      </c>
      <c r="W311" s="3">
        <v>270.7</v>
      </c>
      <c r="X311" s="32">
        <v>-1.17</v>
      </c>
      <c r="Y311" s="33">
        <v>546.1</v>
      </c>
      <c r="Z311" s="3">
        <v>836.02</v>
      </c>
      <c r="AA311" s="3">
        <v>-0.53</v>
      </c>
      <c r="AB311" s="3">
        <v>43614.54</v>
      </c>
      <c r="AC311" s="3">
        <v>65105.49</v>
      </c>
      <c r="AD311" s="3">
        <v>44226</v>
      </c>
      <c r="AE311" s="3">
        <v>67709.25</v>
      </c>
    </row>
    <row r="312" spans="1:31" x14ac:dyDescent="0.3">
      <c r="A312" s="3" t="s">
        <v>997</v>
      </c>
      <c r="B312" s="4">
        <v>62116</v>
      </c>
      <c r="C312" s="4">
        <v>357</v>
      </c>
      <c r="D312" s="4" t="s">
        <v>25</v>
      </c>
      <c r="E312" s="5" t="s">
        <v>6313</v>
      </c>
      <c r="G312" s="4" t="s">
        <v>6950</v>
      </c>
      <c r="H312" s="3" t="s">
        <v>6315</v>
      </c>
      <c r="I312" s="3" t="s">
        <v>116</v>
      </c>
      <c r="J312" s="3" t="s">
        <v>116</v>
      </c>
      <c r="K312" s="3" t="s">
        <v>116</v>
      </c>
      <c r="L312" s="6" t="s">
        <v>104</v>
      </c>
      <c r="M312" s="3" t="s">
        <v>116</v>
      </c>
      <c r="N312" s="3" t="s">
        <v>947</v>
      </c>
      <c r="O312" s="3" t="s">
        <v>6951</v>
      </c>
      <c r="P312" s="3" t="s">
        <v>116</v>
      </c>
      <c r="Q312" s="3" t="s">
        <v>1000</v>
      </c>
      <c r="R312" s="3" t="s">
        <v>60</v>
      </c>
      <c r="S312" s="3">
        <v>19</v>
      </c>
      <c r="T312" s="3">
        <v>46</v>
      </c>
      <c r="U312" s="3">
        <v>-1.42</v>
      </c>
      <c r="V312" s="3">
        <v>85</v>
      </c>
      <c r="W312" s="3">
        <v>119.08</v>
      </c>
      <c r="X312" s="32">
        <v>-0.4</v>
      </c>
      <c r="Y312" s="33">
        <v>381</v>
      </c>
      <c r="Z312" s="3">
        <v>602.66999999999996</v>
      </c>
      <c r="AA312" s="3">
        <v>-0.57999999999999996</v>
      </c>
      <c r="AB312" s="3">
        <v>32095.439999999999</v>
      </c>
      <c r="AC312" s="3">
        <v>50768.639999999999</v>
      </c>
      <c r="AD312" s="3">
        <v>32095.439999999999</v>
      </c>
      <c r="AE312" s="3">
        <v>50768.639999999999</v>
      </c>
    </row>
    <row r="313" spans="1:31" x14ac:dyDescent="0.3">
      <c r="A313" s="3" t="s">
        <v>1061</v>
      </c>
      <c r="B313" s="4">
        <v>62457</v>
      </c>
      <c r="C313" s="4">
        <v>153</v>
      </c>
      <c r="D313" s="4" t="s">
        <v>25</v>
      </c>
      <c r="E313" s="5" t="s">
        <v>6313</v>
      </c>
      <c r="G313" s="4" t="s">
        <v>6952</v>
      </c>
      <c r="H313" s="3" t="s">
        <v>6315</v>
      </c>
      <c r="I313" s="3" t="s">
        <v>116</v>
      </c>
      <c r="J313" s="3" t="s">
        <v>116</v>
      </c>
      <c r="K313" s="3" t="s">
        <v>116</v>
      </c>
      <c r="L313" s="6" t="s">
        <v>104</v>
      </c>
      <c r="M313" s="3" t="s">
        <v>116</v>
      </c>
      <c r="N313" s="3" t="s">
        <v>947</v>
      </c>
      <c r="O313" s="3" t="s">
        <v>6953</v>
      </c>
      <c r="P313" s="3" t="s">
        <v>116</v>
      </c>
      <c r="Q313" s="3" t="s">
        <v>421</v>
      </c>
      <c r="R313" s="3" t="s">
        <v>60</v>
      </c>
      <c r="S313" s="3">
        <v>15</v>
      </c>
      <c r="T313" s="3">
        <v>12</v>
      </c>
      <c r="U313" s="3">
        <v>0.18</v>
      </c>
      <c r="V313" s="3">
        <v>72</v>
      </c>
      <c r="W313" s="3">
        <v>90.66</v>
      </c>
      <c r="X313" s="32">
        <v>-0.26</v>
      </c>
      <c r="Y313" s="33">
        <v>301.32</v>
      </c>
      <c r="Z313" s="3">
        <v>334.64</v>
      </c>
      <c r="AA313" s="3">
        <v>-0.11</v>
      </c>
      <c r="AB313" s="3">
        <v>21842.880000000001</v>
      </c>
      <c r="AC313" s="3">
        <v>24044.76</v>
      </c>
      <c r="AD313" s="3">
        <v>22346.880000000001</v>
      </c>
      <c r="AE313" s="3">
        <v>24584.76</v>
      </c>
    </row>
    <row r="314" spans="1:31" x14ac:dyDescent="0.3">
      <c r="A314" s="3" t="s">
        <v>981</v>
      </c>
      <c r="B314" s="4">
        <v>63355</v>
      </c>
      <c r="C314" s="4">
        <v>316</v>
      </c>
      <c r="D314" s="4" t="s">
        <v>25</v>
      </c>
      <c r="E314" s="5" t="s">
        <v>6313</v>
      </c>
      <c r="G314" s="4" t="s">
        <v>6954</v>
      </c>
      <c r="H314" s="3" t="s">
        <v>6315</v>
      </c>
      <c r="I314" s="3" t="s">
        <v>116</v>
      </c>
      <c r="J314" s="3" t="s">
        <v>116</v>
      </c>
      <c r="K314" s="3" t="s">
        <v>116</v>
      </c>
      <c r="L314" s="6" t="s">
        <v>89</v>
      </c>
      <c r="M314" s="3" t="s">
        <v>116</v>
      </c>
      <c r="N314" s="3" t="s">
        <v>122</v>
      </c>
      <c r="O314" s="3" t="s">
        <v>6955</v>
      </c>
      <c r="P314" s="3" t="s">
        <v>116</v>
      </c>
      <c r="Q314" s="3" t="s">
        <v>6387</v>
      </c>
      <c r="R314" s="3" t="s">
        <v>31</v>
      </c>
      <c r="S314" s="3">
        <v>41</v>
      </c>
      <c r="T314" s="3">
        <v>2</v>
      </c>
      <c r="U314" s="3">
        <v>0.95</v>
      </c>
      <c r="V314" s="3">
        <v>113</v>
      </c>
      <c r="W314" s="3">
        <v>10</v>
      </c>
      <c r="X314" s="32">
        <v>0.91</v>
      </c>
      <c r="Y314" s="33">
        <v>456</v>
      </c>
      <c r="Z314" s="3">
        <v>15</v>
      </c>
      <c r="AA314" s="3">
        <v>0.97</v>
      </c>
      <c r="AB314" s="3">
        <v>58878.720000000001</v>
      </c>
      <c r="AC314" s="3">
        <v>1902</v>
      </c>
      <c r="AD314" s="3">
        <v>58878.720000000001</v>
      </c>
      <c r="AE314" s="3">
        <v>1902</v>
      </c>
    </row>
    <row r="315" spans="1:31" x14ac:dyDescent="0.3">
      <c r="A315" s="3" t="s">
        <v>5020</v>
      </c>
      <c r="B315" s="4">
        <v>67036</v>
      </c>
      <c r="C315" s="4">
        <v>378</v>
      </c>
      <c r="D315" s="4" t="s">
        <v>25</v>
      </c>
      <c r="E315" s="5" t="s">
        <v>6313</v>
      </c>
      <c r="G315" s="4" t="s">
        <v>6956</v>
      </c>
      <c r="H315" s="3" t="s">
        <v>6315</v>
      </c>
      <c r="I315" s="3" t="s">
        <v>116</v>
      </c>
      <c r="J315" s="3" t="s">
        <v>116</v>
      </c>
      <c r="K315" s="3" t="s">
        <v>116</v>
      </c>
      <c r="L315" s="6" t="s">
        <v>104</v>
      </c>
      <c r="M315" s="3" t="s">
        <v>191</v>
      </c>
      <c r="N315" s="3" t="s">
        <v>211</v>
      </c>
      <c r="O315" s="3" t="s">
        <v>6957</v>
      </c>
      <c r="P315" s="3" t="s">
        <v>191</v>
      </c>
      <c r="Q315" s="3" t="s">
        <v>41</v>
      </c>
      <c r="R315" s="3" t="s">
        <v>31</v>
      </c>
      <c r="S315" s="3">
        <v>6</v>
      </c>
      <c r="T315" s="3">
        <v>3.2</v>
      </c>
      <c r="U315" s="3">
        <v>0.48</v>
      </c>
      <c r="V315" s="3">
        <v>11</v>
      </c>
      <c r="W315" s="3">
        <v>10.4</v>
      </c>
      <c r="X315" s="32">
        <v>0.05</v>
      </c>
      <c r="Y315" s="33">
        <v>47.8</v>
      </c>
      <c r="Z315" s="3">
        <v>68.400000000000006</v>
      </c>
      <c r="AA315" s="3">
        <v>-0.43</v>
      </c>
      <c r="AB315" s="3">
        <v>19800.900000000001</v>
      </c>
      <c r="AC315" s="3">
        <v>28284.48</v>
      </c>
      <c r="AD315" s="3">
        <v>20795.580000000002</v>
      </c>
      <c r="AE315" s="3">
        <v>29252.52</v>
      </c>
    </row>
    <row r="316" spans="1:31" x14ac:dyDescent="0.3">
      <c r="A316" s="3" t="s">
        <v>949</v>
      </c>
      <c r="B316" s="4">
        <v>67037</v>
      </c>
      <c r="C316" s="4">
        <v>617</v>
      </c>
      <c r="D316" s="4" t="s">
        <v>25</v>
      </c>
      <c r="E316" s="5" t="s">
        <v>6313</v>
      </c>
      <c r="G316" s="4" t="s">
        <v>6958</v>
      </c>
      <c r="H316" s="3" t="s">
        <v>6315</v>
      </c>
      <c r="I316" s="3" t="s">
        <v>116</v>
      </c>
      <c r="J316" s="3" t="s">
        <v>116</v>
      </c>
      <c r="K316" s="3" t="s">
        <v>116</v>
      </c>
      <c r="L316" s="6" t="s">
        <v>104</v>
      </c>
      <c r="M316" s="3" t="s">
        <v>191</v>
      </c>
      <c r="N316" s="3" t="s">
        <v>211</v>
      </c>
      <c r="O316" s="3" t="s">
        <v>6959</v>
      </c>
      <c r="P316" s="3" t="s">
        <v>191</v>
      </c>
      <c r="Q316" s="3" t="s">
        <v>41</v>
      </c>
      <c r="R316" s="3" t="s">
        <v>31</v>
      </c>
      <c r="S316" s="3">
        <v>36</v>
      </c>
      <c r="T316" s="3">
        <v>18.600000000000001</v>
      </c>
      <c r="U316" s="3">
        <v>0.48</v>
      </c>
      <c r="V316" s="3">
        <v>69.599999999999994</v>
      </c>
      <c r="W316" s="3">
        <v>57.6</v>
      </c>
      <c r="X316" s="32">
        <v>0.17</v>
      </c>
      <c r="Y316" s="33">
        <v>279</v>
      </c>
      <c r="Z316" s="3">
        <v>262.2</v>
      </c>
      <c r="AA316" s="3">
        <v>0.06</v>
      </c>
      <c r="AB316" s="3">
        <v>115718.22</v>
      </c>
      <c r="AC316" s="3">
        <v>110998.62</v>
      </c>
      <c r="AD316" s="3">
        <v>121406.22</v>
      </c>
      <c r="AE316" s="3">
        <v>113506.38</v>
      </c>
    </row>
    <row r="317" spans="1:31" x14ac:dyDescent="0.3">
      <c r="A317" s="3" t="s">
        <v>1073</v>
      </c>
      <c r="B317" s="4">
        <v>67042</v>
      </c>
      <c r="C317" s="4">
        <v>493</v>
      </c>
      <c r="D317" s="4" t="s">
        <v>25</v>
      </c>
      <c r="E317" s="5" t="s">
        <v>6313</v>
      </c>
      <c r="G317" s="4" t="s">
        <v>6960</v>
      </c>
      <c r="H317" s="3" t="s">
        <v>6315</v>
      </c>
      <c r="I317" s="3" t="s">
        <v>116</v>
      </c>
      <c r="J317" s="3" t="s">
        <v>116</v>
      </c>
      <c r="K317" s="3" t="s">
        <v>116</v>
      </c>
      <c r="L317" s="6" t="s">
        <v>104</v>
      </c>
      <c r="M317" s="3" t="s">
        <v>191</v>
      </c>
      <c r="N317" s="3" t="s">
        <v>211</v>
      </c>
      <c r="O317" s="3" t="s">
        <v>6961</v>
      </c>
      <c r="P317" s="3" t="s">
        <v>191</v>
      </c>
      <c r="Q317" s="3" t="s">
        <v>41</v>
      </c>
      <c r="R317" s="3" t="s">
        <v>31</v>
      </c>
      <c r="S317" s="3">
        <v>14</v>
      </c>
      <c r="T317" s="3">
        <v>6</v>
      </c>
      <c r="U317" s="3">
        <v>0.56999999999999995</v>
      </c>
      <c r="V317" s="3">
        <v>25</v>
      </c>
      <c r="W317" s="3">
        <v>22.8</v>
      </c>
      <c r="X317" s="32">
        <v>0.09</v>
      </c>
      <c r="Y317" s="33">
        <v>90.4</v>
      </c>
      <c r="Z317" s="3">
        <v>114.6</v>
      </c>
      <c r="AA317" s="3">
        <v>-0.27</v>
      </c>
      <c r="AB317" s="3">
        <v>37383.839999999997</v>
      </c>
      <c r="AC317" s="3">
        <v>48823.02</v>
      </c>
      <c r="AD317" s="3">
        <v>39368.160000000003</v>
      </c>
      <c r="AE317" s="3">
        <v>49610.34</v>
      </c>
    </row>
    <row r="318" spans="1:31" x14ac:dyDescent="0.3">
      <c r="A318" s="3" t="s">
        <v>1019</v>
      </c>
      <c r="B318" s="4">
        <v>67043</v>
      </c>
      <c r="C318" s="4">
        <v>502</v>
      </c>
      <c r="D318" s="4" t="s">
        <v>25</v>
      </c>
      <c r="E318" s="5" t="s">
        <v>6313</v>
      </c>
      <c r="G318" s="4" t="s">
        <v>6962</v>
      </c>
      <c r="H318" s="3" t="s">
        <v>6315</v>
      </c>
      <c r="I318" s="3" t="s">
        <v>116</v>
      </c>
      <c r="J318" s="3" t="s">
        <v>116</v>
      </c>
      <c r="K318" s="3" t="s">
        <v>116</v>
      </c>
      <c r="L318" s="6" t="s">
        <v>104</v>
      </c>
      <c r="M318" s="3" t="s">
        <v>191</v>
      </c>
      <c r="N318" s="3" t="s">
        <v>211</v>
      </c>
      <c r="O318" s="3" t="s">
        <v>6963</v>
      </c>
      <c r="P318" s="3" t="s">
        <v>191</v>
      </c>
      <c r="Q318" s="3" t="s">
        <v>41</v>
      </c>
      <c r="R318" s="3" t="s">
        <v>31</v>
      </c>
      <c r="S318" s="3">
        <v>16</v>
      </c>
      <c r="T318" s="3">
        <v>0.6</v>
      </c>
      <c r="U318" s="3">
        <v>0.96</v>
      </c>
      <c r="V318" s="3">
        <v>28.4</v>
      </c>
      <c r="W318" s="3">
        <v>28.6</v>
      </c>
      <c r="X318" s="32">
        <v>-0.01</v>
      </c>
      <c r="Y318" s="33">
        <v>147.80000000000001</v>
      </c>
      <c r="Z318" s="3">
        <v>172.6</v>
      </c>
      <c r="AA318" s="3">
        <v>-0.17</v>
      </c>
      <c r="AB318" s="3">
        <v>61316.46</v>
      </c>
      <c r="AC318" s="3">
        <v>72681.3</v>
      </c>
      <c r="AD318" s="3">
        <v>64174.5</v>
      </c>
      <c r="AE318" s="3">
        <v>74718.539999999994</v>
      </c>
    </row>
    <row r="319" spans="1:31" x14ac:dyDescent="0.3">
      <c r="A319" s="3" t="s">
        <v>1032</v>
      </c>
      <c r="B319" s="4">
        <v>67075</v>
      </c>
      <c r="C319" s="4">
        <v>590</v>
      </c>
      <c r="D319" s="4" t="s">
        <v>25</v>
      </c>
      <c r="E319" s="5" t="s">
        <v>6313</v>
      </c>
      <c r="G319" s="4" t="s">
        <v>6964</v>
      </c>
      <c r="H319" s="3" t="s">
        <v>6315</v>
      </c>
      <c r="I319" s="3" t="s">
        <v>116</v>
      </c>
      <c r="J319" s="3" t="s">
        <v>116</v>
      </c>
      <c r="K319" s="3" t="s">
        <v>116</v>
      </c>
      <c r="L319" s="6" t="s">
        <v>104</v>
      </c>
      <c r="M319" s="3" t="s">
        <v>191</v>
      </c>
      <c r="N319" s="3" t="s">
        <v>211</v>
      </c>
      <c r="O319" s="3" t="s">
        <v>6965</v>
      </c>
      <c r="P319" s="3" t="s">
        <v>191</v>
      </c>
      <c r="Q319" s="3" t="s">
        <v>41</v>
      </c>
      <c r="R319" s="3" t="s">
        <v>31</v>
      </c>
      <c r="S319" s="3">
        <v>12</v>
      </c>
      <c r="T319" s="3">
        <v>9.4</v>
      </c>
      <c r="U319" s="3">
        <v>0.2</v>
      </c>
      <c r="V319" s="3">
        <v>24.8</v>
      </c>
      <c r="W319" s="3">
        <v>29.4</v>
      </c>
      <c r="X319" s="32">
        <v>-0.19</v>
      </c>
      <c r="Y319" s="33">
        <v>123.2</v>
      </c>
      <c r="Z319" s="3">
        <v>169.6</v>
      </c>
      <c r="AA319" s="3">
        <v>-0.38</v>
      </c>
      <c r="AB319" s="3">
        <v>51082.92</v>
      </c>
      <c r="AC319" s="3">
        <v>71031.42</v>
      </c>
      <c r="AD319" s="3">
        <v>53548.56</v>
      </c>
      <c r="AE319" s="3">
        <v>73319.22</v>
      </c>
    </row>
    <row r="320" spans="1:31" x14ac:dyDescent="0.3">
      <c r="A320" s="3" t="s">
        <v>1091</v>
      </c>
      <c r="B320" s="4">
        <v>67081</v>
      </c>
      <c r="C320" s="4">
        <v>449</v>
      </c>
      <c r="D320" s="4" t="s">
        <v>25</v>
      </c>
      <c r="E320" s="5" t="s">
        <v>6313</v>
      </c>
      <c r="G320" s="4" t="s">
        <v>6966</v>
      </c>
      <c r="H320" s="3" t="s">
        <v>6315</v>
      </c>
      <c r="I320" s="3" t="s">
        <v>116</v>
      </c>
      <c r="J320" s="3" t="s">
        <v>116</v>
      </c>
      <c r="K320" s="3" t="s">
        <v>116</v>
      </c>
      <c r="L320" s="6" t="s">
        <v>104</v>
      </c>
      <c r="M320" s="3" t="s">
        <v>191</v>
      </c>
      <c r="N320" s="3" t="s">
        <v>211</v>
      </c>
      <c r="O320" s="3" t="s">
        <v>6967</v>
      </c>
      <c r="P320" s="3" t="s">
        <v>191</v>
      </c>
      <c r="Q320" s="3" t="s">
        <v>41</v>
      </c>
      <c r="R320" s="3" t="s">
        <v>31</v>
      </c>
      <c r="S320" s="3">
        <v>19</v>
      </c>
      <c r="T320" s="3">
        <v>9</v>
      </c>
      <c r="U320" s="3">
        <v>0.52</v>
      </c>
      <c r="V320" s="3">
        <v>31.4</v>
      </c>
      <c r="W320" s="3">
        <v>20</v>
      </c>
      <c r="X320" s="32">
        <v>0.36</v>
      </c>
      <c r="Y320" s="33">
        <v>108.8</v>
      </c>
      <c r="Z320" s="3">
        <v>95.6</v>
      </c>
      <c r="AA320" s="3">
        <v>0.12</v>
      </c>
      <c r="AB320" s="3">
        <v>45249.48</v>
      </c>
      <c r="AC320" s="3">
        <v>39612.959999999999</v>
      </c>
      <c r="AD320" s="3">
        <v>47403.72</v>
      </c>
      <c r="AE320" s="3">
        <v>40592.879999999997</v>
      </c>
    </row>
    <row r="321" spans="1:31" x14ac:dyDescent="0.3">
      <c r="A321" s="3" t="s">
        <v>1107</v>
      </c>
      <c r="B321" s="4">
        <v>67118</v>
      </c>
      <c r="C321" s="4">
        <v>407</v>
      </c>
      <c r="D321" s="4" t="s">
        <v>25</v>
      </c>
      <c r="E321" s="5" t="s">
        <v>6313</v>
      </c>
      <c r="G321" s="4" t="s">
        <v>6968</v>
      </c>
      <c r="H321" s="3" t="s">
        <v>6315</v>
      </c>
      <c r="I321" s="3" t="s">
        <v>116</v>
      </c>
      <c r="J321" s="3" t="s">
        <v>116</v>
      </c>
      <c r="K321" s="3" t="s">
        <v>116</v>
      </c>
      <c r="L321" s="6" t="s">
        <v>104</v>
      </c>
      <c r="M321" s="3" t="s">
        <v>191</v>
      </c>
      <c r="N321" s="3" t="s">
        <v>211</v>
      </c>
      <c r="O321" s="3" t="s">
        <v>6969</v>
      </c>
      <c r="P321" s="3" t="s">
        <v>191</v>
      </c>
      <c r="Q321" s="3" t="s">
        <v>41</v>
      </c>
      <c r="R321" s="3" t="s">
        <v>31</v>
      </c>
      <c r="S321" s="3">
        <v>9</v>
      </c>
      <c r="T321" s="3">
        <v>6</v>
      </c>
      <c r="U321" s="3">
        <v>0.36</v>
      </c>
      <c r="V321" s="3">
        <v>17.8</v>
      </c>
      <c r="W321" s="3">
        <v>15.4</v>
      </c>
      <c r="X321" s="32">
        <v>0.13</v>
      </c>
      <c r="Y321" s="33">
        <v>71.2</v>
      </c>
      <c r="Z321" s="3">
        <v>106</v>
      </c>
      <c r="AA321" s="3">
        <v>-0.49</v>
      </c>
      <c r="AB321" s="3">
        <v>29631.24</v>
      </c>
      <c r="AC321" s="3">
        <v>44388.36</v>
      </c>
      <c r="AD321" s="3">
        <v>30972.240000000002</v>
      </c>
      <c r="AE321" s="3">
        <v>45887.4</v>
      </c>
    </row>
    <row r="322" spans="1:31" x14ac:dyDescent="0.3">
      <c r="A322" s="3" t="s">
        <v>1119</v>
      </c>
      <c r="B322" s="4">
        <v>72448</v>
      </c>
      <c r="C322" s="4">
        <v>259</v>
      </c>
      <c r="D322" s="4" t="s">
        <v>25</v>
      </c>
      <c r="E322" s="5" t="s">
        <v>6313</v>
      </c>
      <c r="G322" s="4" t="s">
        <v>6970</v>
      </c>
      <c r="H322" s="3" t="s">
        <v>6315</v>
      </c>
      <c r="I322" s="3" t="s">
        <v>54</v>
      </c>
      <c r="J322" s="3" t="s">
        <v>116</v>
      </c>
      <c r="K322" s="3" t="s">
        <v>116</v>
      </c>
      <c r="L322" s="6" t="s">
        <v>104</v>
      </c>
      <c r="M322" s="3" t="s">
        <v>116</v>
      </c>
      <c r="N322" s="3" t="s">
        <v>989</v>
      </c>
      <c r="O322" s="3" t="s">
        <v>6971</v>
      </c>
      <c r="P322" s="3" t="s">
        <v>191</v>
      </c>
      <c r="Q322" s="3" t="s">
        <v>1122</v>
      </c>
      <c r="R322" s="3" t="s">
        <v>29</v>
      </c>
      <c r="S322" s="3">
        <v>9</v>
      </c>
      <c r="T322" s="3">
        <v>7.5</v>
      </c>
      <c r="U322" s="3">
        <v>0.17</v>
      </c>
      <c r="V322" s="3">
        <v>28.5</v>
      </c>
      <c r="W322" s="3">
        <v>24.5</v>
      </c>
      <c r="X322" s="32">
        <v>0.14000000000000001</v>
      </c>
      <c r="Y322" s="33">
        <v>103</v>
      </c>
      <c r="Z322" s="3">
        <v>101.5</v>
      </c>
      <c r="AA322" s="3">
        <v>0.01</v>
      </c>
      <c r="AB322" s="3">
        <v>21803.040000000001</v>
      </c>
      <c r="AC322" s="3">
        <v>20344.919999999998</v>
      </c>
      <c r="AD322" s="3">
        <v>21803.040000000001</v>
      </c>
      <c r="AE322" s="3">
        <v>20344.919999999998</v>
      </c>
    </row>
    <row r="323" spans="1:31" x14ac:dyDescent="0.3">
      <c r="A323" s="3" t="s">
        <v>935</v>
      </c>
      <c r="B323" s="4">
        <v>77420</v>
      </c>
      <c r="C323" s="4">
        <v>453</v>
      </c>
      <c r="D323" s="4" t="s">
        <v>25</v>
      </c>
      <c r="E323" s="5" t="s">
        <v>6313</v>
      </c>
      <c r="G323" s="4" t="s">
        <v>6972</v>
      </c>
      <c r="H323" s="3" t="s">
        <v>6315</v>
      </c>
      <c r="I323" s="3" t="s">
        <v>116</v>
      </c>
      <c r="J323" s="3" t="s">
        <v>116</v>
      </c>
      <c r="K323" s="3" t="s">
        <v>116</v>
      </c>
      <c r="L323" s="6" t="s">
        <v>104</v>
      </c>
      <c r="M323" s="3" t="s">
        <v>116</v>
      </c>
      <c r="N323" s="3" t="s">
        <v>122</v>
      </c>
      <c r="O323" s="3" t="s">
        <v>6973</v>
      </c>
      <c r="P323" s="3" t="s">
        <v>191</v>
      </c>
      <c r="Q323" s="3" t="s">
        <v>938</v>
      </c>
      <c r="R323" s="3" t="s">
        <v>31</v>
      </c>
      <c r="S323" s="3">
        <v>62</v>
      </c>
      <c r="T323" s="3">
        <v>80.7</v>
      </c>
      <c r="U323" s="3">
        <v>-0.3</v>
      </c>
      <c r="V323" s="3">
        <v>143.52000000000001</v>
      </c>
      <c r="W323" s="3">
        <v>186.48</v>
      </c>
      <c r="X323" s="32">
        <v>-0.3</v>
      </c>
      <c r="Y323" s="33">
        <v>588.24</v>
      </c>
      <c r="Z323" s="3">
        <v>952.45</v>
      </c>
      <c r="AA323" s="3">
        <v>-0.62</v>
      </c>
      <c r="AB323" s="3">
        <v>44489.5</v>
      </c>
      <c r="AC323" s="3">
        <v>72389.88</v>
      </c>
      <c r="AD323" s="3">
        <v>47129.5</v>
      </c>
      <c r="AE323" s="3">
        <v>76231.88</v>
      </c>
    </row>
    <row r="324" spans="1:31" x14ac:dyDescent="0.3">
      <c r="A324" s="3" t="s">
        <v>2092</v>
      </c>
      <c r="B324" s="4">
        <v>2447</v>
      </c>
      <c r="C324" s="4">
        <v>304</v>
      </c>
      <c r="D324" s="4" t="s">
        <v>25</v>
      </c>
      <c r="E324" s="5" t="s">
        <v>6313</v>
      </c>
      <c r="G324" s="4" t="s">
        <v>6974</v>
      </c>
      <c r="H324" s="3" t="s">
        <v>6315</v>
      </c>
      <c r="I324" s="3" t="s">
        <v>54</v>
      </c>
      <c r="J324" s="3" t="s">
        <v>191</v>
      </c>
      <c r="K324" s="3" t="s">
        <v>89</v>
      </c>
      <c r="L324" s="6" t="s">
        <v>132</v>
      </c>
      <c r="M324" s="3" t="s">
        <v>191</v>
      </c>
      <c r="N324" s="3" t="s">
        <v>211</v>
      </c>
      <c r="O324" s="3" t="s">
        <v>6975</v>
      </c>
      <c r="P324" s="3" t="s">
        <v>191</v>
      </c>
      <c r="Q324" s="3" t="s">
        <v>1122</v>
      </c>
      <c r="R324" s="3" t="s">
        <v>29</v>
      </c>
      <c r="S324" s="3">
        <v>18</v>
      </c>
      <c r="T324" s="3">
        <v>15</v>
      </c>
      <c r="U324" s="3">
        <v>0.17</v>
      </c>
      <c r="V324" s="3">
        <v>44</v>
      </c>
      <c r="W324" s="3">
        <v>43</v>
      </c>
      <c r="X324" s="32">
        <v>0.02</v>
      </c>
      <c r="Y324" s="33">
        <v>193.46</v>
      </c>
      <c r="Z324" s="3">
        <v>168</v>
      </c>
      <c r="AA324" s="3">
        <v>0.13</v>
      </c>
      <c r="AB324" s="3">
        <v>40951.26</v>
      </c>
      <c r="AC324" s="3">
        <v>33686.879999999997</v>
      </c>
      <c r="AD324" s="3">
        <v>40951.26</v>
      </c>
      <c r="AE324" s="3">
        <v>33686.879999999997</v>
      </c>
    </row>
    <row r="325" spans="1:31" x14ac:dyDescent="0.3">
      <c r="A325" s="3" t="s">
        <v>4079</v>
      </c>
      <c r="B325" s="4">
        <v>2918</v>
      </c>
      <c r="C325" s="4">
        <v>348</v>
      </c>
      <c r="D325" s="4" t="s">
        <v>25</v>
      </c>
      <c r="E325" s="5" t="s">
        <v>6313</v>
      </c>
      <c r="G325" s="4" t="s">
        <v>6976</v>
      </c>
      <c r="H325" s="3" t="s">
        <v>6315</v>
      </c>
      <c r="I325" s="3" t="s">
        <v>54</v>
      </c>
      <c r="J325" s="3" t="s">
        <v>191</v>
      </c>
      <c r="K325" s="3" t="s">
        <v>132</v>
      </c>
      <c r="L325" s="6" t="s">
        <v>104</v>
      </c>
      <c r="M325" s="3" t="s">
        <v>191</v>
      </c>
      <c r="N325" s="3" t="s">
        <v>211</v>
      </c>
      <c r="O325" s="3" t="s">
        <v>6977</v>
      </c>
      <c r="P325" s="3" t="s">
        <v>191</v>
      </c>
      <c r="Q325" s="3" t="s">
        <v>1122</v>
      </c>
      <c r="R325" s="3" t="s">
        <v>29</v>
      </c>
      <c r="S325" s="3">
        <v>6</v>
      </c>
      <c r="T325" s="3">
        <v>7.75</v>
      </c>
      <c r="U325" s="3">
        <v>-0.41</v>
      </c>
      <c r="V325" s="3">
        <v>21</v>
      </c>
      <c r="W325" s="3">
        <v>22.5</v>
      </c>
      <c r="X325" s="32">
        <v>-7.0000000000000007E-2</v>
      </c>
      <c r="Y325" s="33">
        <v>74.25</v>
      </c>
      <c r="Z325" s="3">
        <v>80.75</v>
      </c>
      <c r="AA325" s="3">
        <v>-0.09</v>
      </c>
      <c r="AB325" s="3">
        <v>19646.55</v>
      </c>
      <c r="AC325" s="3">
        <v>21366.45</v>
      </c>
      <c r="AD325" s="3">
        <v>19646.55</v>
      </c>
      <c r="AE325" s="3">
        <v>21366.45</v>
      </c>
    </row>
    <row r="326" spans="1:31" x14ac:dyDescent="0.3">
      <c r="A326" s="3" t="s">
        <v>2080</v>
      </c>
      <c r="B326" s="4">
        <v>27454</v>
      </c>
      <c r="C326" s="4">
        <v>223</v>
      </c>
      <c r="D326" s="4" t="s">
        <v>25</v>
      </c>
      <c r="E326" s="5" t="s">
        <v>6313</v>
      </c>
      <c r="G326" s="4" t="s">
        <v>6978</v>
      </c>
      <c r="H326" s="3" t="s">
        <v>6315</v>
      </c>
      <c r="I326" s="3" t="s">
        <v>54</v>
      </c>
      <c r="J326" s="3" t="s">
        <v>191</v>
      </c>
      <c r="K326" s="3" t="s">
        <v>89</v>
      </c>
      <c r="L326" s="6" t="s">
        <v>89</v>
      </c>
      <c r="M326" s="3" t="s">
        <v>175</v>
      </c>
      <c r="N326" s="3" t="s">
        <v>184</v>
      </c>
      <c r="O326" s="3" t="s">
        <v>6979</v>
      </c>
      <c r="P326" s="3" t="s">
        <v>6357</v>
      </c>
      <c r="Q326" s="3" t="s">
        <v>55</v>
      </c>
      <c r="R326" s="3" t="s">
        <v>31</v>
      </c>
      <c r="S326" s="3">
        <v>14</v>
      </c>
      <c r="T326" s="3">
        <v>14</v>
      </c>
      <c r="U326" s="3">
        <v>0</v>
      </c>
      <c r="V326" s="3">
        <v>50</v>
      </c>
      <c r="W326" s="3">
        <v>57</v>
      </c>
      <c r="X326" s="32">
        <v>-0.14000000000000001</v>
      </c>
      <c r="Y326" s="33">
        <v>262.08</v>
      </c>
      <c r="Z326" s="3">
        <v>309</v>
      </c>
      <c r="AA326" s="3">
        <v>-0.18</v>
      </c>
      <c r="AB326" s="3">
        <v>32975.410000000003</v>
      </c>
      <c r="AC326" s="3">
        <v>38878.44</v>
      </c>
      <c r="AD326" s="3">
        <v>36261.85</v>
      </c>
      <c r="AE326" s="3">
        <v>42749.760000000002</v>
      </c>
    </row>
    <row r="327" spans="1:31" x14ac:dyDescent="0.3">
      <c r="A327" s="3" t="s">
        <v>2389</v>
      </c>
      <c r="B327" s="4">
        <v>54706</v>
      </c>
      <c r="C327" s="4">
        <v>434</v>
      </c>
      <c r="D327" s="4" t="s">
        <v>25</v>
      </c>
      <c r="E327" s="5" t="s">
        <v>6313</v>
      </c>
      <c r="G327" s="4" t="s">
        <v>6980</v>
      </c>
      <c r="H327" s="3" t="s">
        <v>6315</v>
      </c>
      <c r="I327" s="3" t="s">
        <v>54</v>
      </c>
      <c r="J327" s="3" t="s">
        <v>191</v>
      </c>
      <c r="K327" s="3" t="s">
        <v>89</v>
      </c>
      <c r="L327" s="6" t="s">
        <v>89</v>
      </c>
      <c r="M327" s="3" t="s">
        <v>88</v>
      </c>
      <c r="N327" s="3" t="s">
        <v>90</v>
      </c>
      <c r="O327" s="3" t="s">
        <v>6981</v>
      </c>
      <c r="P327" s="3" t="s">
        <v>191</v>
      </c>
      <c r="Q327" s="3" t="s">
        <v>6387</v>
      </c>
      <c r="R327" s="3" t="s">
        <v>31</v>
      </c>
      <c r="S327" s="3">
        <v>17</v>
      </c>
      <c r="T327" s="3">
        <v>19</v>
      </c>
      <c r="U327" s="3">
        <v>-0.12</v>
      </c>
      <c r="V327" s="3">
        <v>70</v>
      </c>
      <c r="W327" s="3">
        <v>60</v>
      </c>
      <c r="X327" s="32">
        <v>0.14000000000000001</v>
      </c>
      <c r="Y327" s="33">
        <v>237.17</v>
      </c>
      <c r="Z327" s="3">
        <v>280.83</v>
      </c>
      <c r="AA327" s="3">
        <v>-0.18</v>
      </c>
      <c r="AB327" s="3">
        <v>26240.12</v>
      </c>
      <c r="AC327" s="3">
        <v>30887.62</v>
      </c>
      <c r="AD327" s="3">
        <v>26240.12</v>
      </c>
      <c r="AE327" s="3">
        <v>30887.62</v>
      </c>
    </row>
    <row r="328" spans="1:31" x14ac:dyDescent="0.3">
      <c r="A328" s="3" t="s">
        <v>4846</v>
      </c>
      <c r="B328" s="4">
        <v>64000</v>
      </c>
      <c r="C328" s="4">
        <v>206</v>
      </c>
      <c r="D328" s="4" t="s">
        <v>25</v>
      </c>
      <c r="E328" s="5" t="s">
        <v>6313</v>
      </c>
      <c r="G328" s="4" t="s">
        <v>6982</v>
      </c>
      <c r="H328" s="3" t="s">
        <v>6315</v>
      </c>
      <c r="I328" s="3" t="s">
        <v>54</v>
      </c>
      <c r="J328" s="3" t="s">
        <v>191</v>
      </c>
      <c r="K328" s="3" t="s">
        <v>146</v>
      </c>
      <c r="L328" s="6" t="s">
        <v>146</v>
      </c>
      <c r="M328" s="3" t="s">
        <v>191</v>
      </c>
      <c r="N328" s="3" t="s">
        <v>211</v>
      </c>
      <c r="O328" s="3" t="s">
        <v>6983</v>
      </c>
      <c r="P328" s="3" t="s">
        <v>191</v>
      </c>
      <c r="Q328" s="3" t="s">
        <v>4849</v>
      </c>
      <c r="R328" s="3" t="s">
        <v>31</v>
      </c>
      <c r="S328" s="3">
        <v>6</v>
      </c>
      <c r="T328" s="3">
        <v>10</v>
      </c>
      <c r="U328" s="3">
        <v>-0.67</v>
      </c>
      <c r="V328" s="3">
        <v>19</v>
      </c>
      <c r="W328" s="3">
        <v>22</v>
      </c>
      <c r="X328" s="32">
        <v>-0.16</v>
      </c>
      <c r="Y328" s="33">
        <v>74</v>
      </c>
      <c r="Z328" s="3">
        <v>92</v>
      </c>
      <c r="AA328" s="3">
        <v>-0.24</v>
      </c>
      <c r="AB328" s="3">
        <v>27073.68</v>
      </c>
      <c r="AC328" s="3">
        <v>32215.200000000001</v>
      </c>
      <c r="AD328" s="3">
        <v>28513.68</v>
      </c>
      <c r="AE328" s="3">
        <v>33835.199999999997</v>
      </c>
    </row>
    <row r="329" spans="1:31" x14ac:dyDescent="0.3">
      <c r="A329" s="3" t="s">
        <v>3773</v>
      </c>
      <c r="B329" s="4">
        <v>64083</v>
      </c>
      <c r="C329" s="4">
        <v>385</v>
      </c>
      <c r="D329" s="4" t="s">
        <v>25</v>
      </c>
      <c r="E329" s="5" t="s">
        <v>6313</v>
      </c>
      <c r="G329" s="4" t="s">
        <v>6984</v>
      </c>
      <c r="H329" s="3" t="s">
        <v>6315</v>
      </c>
      <c r="I329" s="3" t="s">
        <v>54</v>
      </c>
      <c r="J329" s="3" t="s">
        <v>191</v>
      </c>
      <c r="K329" s="3" t="s">
        <v>132</v>
      </c>
      <c r="L329" s="6" t="s">
        <v>132</v>
      </c>
      <c r="M329" s="3" t="s">
        <v>191</v>
      </c>
      <c r="N329" s="3" t="s">
        <v>211</v>
      </c>
      <c r="O329" s="3" t="s">
        <v>6985</v>
      </c>
      <c r="P329" s="3" t="s">
        <v>191</v>
      </c>
      <c r="Q329" s="3" t="s">
        <v>52</v>
      </c>
      <c r="R329" s="3" t="s">
        <v>29</v>
      </c>
      <c r="S329" s="3">
        <v>20</v>
      </c>
      <c r="T329" s="3">
        <v>23.5</v>
      </c>
      <c r="U329" s="3">
        <v>-0.17</v>
      </c>
      <c r="V329" s="3">
        <v>60.92</v>
      </c>
      <c r="W329" s="3">
        <v>62.17</v>
      </c>
      <c r="X329" s="32">
        <v>-0.02</v>
      </c>
      <c r="Y329" s="33">
        <v>237.17</v>
      </c>
      <c r="Z329" s="3">
        <v>197.67</v>
      </c>
      <c r="AA329" s="3">
        <v>0.17</v>
      </c>
      <c r="AB329" s="3">
        <v>39537.97</v>
      </c>
      <c r="AC329" s="3">
        <v>30643.759999999998</v>
      </c>
      <c r="AD329" s="3">
        <v>41553.519999999997</v>
      </c>
      <c r="AE329" s="3">
        <v>30643.759999999998</v>
      </c>
    </row>
    <row r="330" spans="1:31" x14ac:dyDescent="0.3">
      <c r="A330" s="3" t="s">
        <v>3580</v>
      </c>
      <c r="B330" s="4">
        <v>64085</v>
      </c>
      <c r="C330" s="4">
        <v>443</v>
      </c>
      <c r="D330" s="4" t="s">
        <v>25</v>
      </c>
      <c r="E330" s="5" t="s">
        <v>6313</v>
      </c>
      <c r="G330" s="4" t="s">
        <v>6986</v>
      </c>
      <c r="H330" s="3" t="s">
        <v>6315</v>
      </c>
      <c r="I330" s="3" t="s">
        <v>54</v>
      </c>
      <c r="J330" s="3" t="s">
        <v>191</v>
      </c>
      <c r="K330" s="3" t="s">
        <v>132</v>
      </c>
      <c r="L330" s="6" t="s">
        <v>132</v>
      </c>
      <c r="M330" s="3" t="s">
        <v>191</v>
      </c>
      <c r="N330" s="3" t="s">
        <v>211</v>
      </c>
      <c r="O330" s="3" t="s">
        <v>6987</v>
      </c>
      <c r="P330" s="3" t="s">
        <v>191</v>
      </c>
      <c r="Q330" s="3" t="s">
        <v>52</v>
      </c>
      <c r="R330" s="3" t="s">
        <v>29</v>
      </c>
      <c r="S330" s="3">
        <v>38</v>
      </c>
      <c r="T330" s="3">
        <v>28</v>
      </c>
      <c r="U330" s="3">
        <v>0.26</v>
      </c>
      <c r="V330" s="3">
        <v>87</v>
      </c>
      <c r="W330" s="3">
        <v>110.58</v>
      </c>
      <c r="X330" s="32">
        <v>-0.27</v>
      </c>
      <c r="Y330" s="33">
        <v>416.83</v>
      </c>
      <c r="Z330" s="3">
        <v>367.58</v>
      </c>
      <c r="AA330" s="3">
        <v>0.12</v>
      </c>
      <c r="AB330" s="3">
        <v>69281.36</v>
      </c>
      <c r="AC330" s="3">
        <v>56980.06</v>
      </c>
      <c r="AD330" s="3">
        <v>72245.960000000006</v>
      </c>
      <c r="AE330" s="3">
        <v>56980.06</v>
      </c>
    </row>
    <row r="331" spans="1:31" x14ac:dyDescent="0.3">
      <c r="A331" s="3" t="s">
        <v>3666</v>
      </c>
      <c r="B331" s="4">
        <v>64135</v>
      </c>
      <c r="C331" s="4">
        <v>455</v>
      </c>
      <c r="D331" s="4" t="s">
        <v>25</v>
      </c>
      <c r="E331" s="5" t="s">
        <v>6313</v>
      </c>
      <c r="G331" s="4" t="s">
        <v>6988</v>
      </c>
      <c r="H331" s="3" t="s">
        <v>6315</v>
      </c>
      <c r="I331" s="3" t="s">
        <v>54</v>
      </c>
      <c r="J331" s="3" t="s">
        <v>191</v>
      </c>
      <c r="K331" s="3" t="s">
        <v>132</v>
      </c>
      <c r="L331" s="6" t="s">
        <v>6320</v>
      </c>
      <c r="M331" s="3" t="s">
        <v>191</v>
      </c>
      <c r="N331" s="3" t="s">
        <v>211</v>
      </c>
      <c r="O331" s="3" t="s">
        <v>6989</v>
      </c>
      <c r="P331" s="3" t="s">
        <v>191</v>
      </c>
      <c r="Q331" s="3" t="s">
        <v>289</v>
      </c>
      <c r="R331" s="3" t="s">
        <v>60</v>
      </c>
      <c r="S331" s="3">
        <v>9</v>
      </c>
      <c r="T331" s="3">
        <v>15.08</v>
      </c>
      <c r="U331" s="3">
        <v>-0.68</v>
      </c>
      <c r="V331" s="3">
        <v>45.5</v>
      </c>
      <c r="W331" s="3">
        <v>66.08</v>
      </c>
      <c r="X331" s="32">
        <v>-0.45</v>
      </c>
      <c r="Y331" s="33">
        <v>175.83</v>
      </c>
      <c r="Z331" s="3">
        <v>255.38</v>
      </c>
      <c r="AA331" s="3">
        <v>-0.45</v>
      </c>
      <c r="AB331" s="3">
        <v>56674.6</v>
      </c>
      <c r="AC331" s="3">
        <v>82356.28</v>
      </c>
      <c r="AD331" s="3">
        <v>56674.6</v>
      </c>
      <c r="AE331" s="3">
        <v>82356.28</v>
      </c>
    </row>
    <row r="332" spans="1:31" x14ac:dyDescent="0.3">
      <c r="A332" s="3" t="s">
        <v>3127</v>
      </c>
      <c r="B332" s="4">
        <v>64136</v>
      </c>
      <c r="C332" s="4">
        <v>970</v>
      </c>
      <c r="D332" s="4" t="s">
        <v>25</v>
      </c>
      <c r="E332" s="5" t="s">
        <v>6313</v>
      </c>
      <c r="G332" s="4" t="s">
        <v>6990</v>
      </c>
      <c r="H332" s="3" t="s">
        <v>6315</v>
      </c>
      <c r="I332" s="3" t="s">
        <v>54</v>
      </c>
      <c r="J332" s="3" t="s">
        <v>191</v>
      </c>
      <c r="K332" s="3" t="s">
        <v>132</v>
      </c>
      <c r="L332" s="6" t="s">
        <v>6320</v>
      </c>
      <c r="M332" s="3" t="s">
        <v>191</v>
      </c>
      <c r="N332" s="3" t="s">
        <v>211</v>
      </c>
      <c r="O332" s="3" t="s">
        <v>6991</v>
      </c>
      <c r="P332" s="3" t="s">
        <v>191</v>
      </c>
      <c r="Q332" s="3" t="s">
        <v>289</v>
      </c>
      <c r="R332" s="3" t="s">
        <v>60</v>
      </c>
      <c r="S332" s="3">
        <v>151</v>
      </c>
      <c r="T332" s="3">
        <v>182.33</v>
      </c>
      <c r="U332" s="3">
        <v>-0.2</v>
      </c>
      <c r="V332" s="3">
        <v>380.5</v>
      </c>
      <c r="W332" s="3">
        <v>371.75</v>
      </c>
      <c r="X332" s="32">
        <v>0.02</v>
      </c>
      <c r="Y332" s="33">
        <v>1458.42</v>
      </c>
      <c r="Z332" s="3">
        <v>1602</v>
      </c>
      <c r="AA332" s="3">
        <v>-0.1</v>
      </c>
      <c r="AB332" s="3">
        <v>403168.81</v>
      </c>
      <c r="AC332" s="3">
        <v>442248.22</v>
      </c>
      <c r="AD332" s="3">
        <v>416698.81</v>
      </c>
      <c r="AE332" s="3">
        <v>457880.22</v>
      </c>
    </row>
    <row r="333" spans="1:31" x14ac:dyDescent="0.3">
      <c r="A333" s="3" t="s">
        <v>3650</v>
      </c>
      <c r="B333" s="4">
        <v>64138</v>
      </c>
      <c r="C333" s="4">
        <v>188</v>
      </c>
      <c r="D333" s="4" t="s">
        <v>25</v>
      </c>
      <c r="E333" s="5" t="s">
        <v>6313</v>
      </c>
      <c r="G333" s="4" t="s">
        <v>6992</v>
      </c>
      <c r="H333" s="3" t="s">
        <v>6315</v>
      </c>
      <c r="I333" s="3" t="s">
        <v>54</v>
      </c>
      <c r="J333" s="3" t="s">
        <v>191</v>
      </c>
      <c r="K333" s="3" t="s">
        <v>132</v>
      </c>
      <c r="L333" s="6" t="s">
        <v>6320</v>
      </c>
      <c r="M333" s="3" t="s">
        <v>191</v>
      </c>
      <c r="N333" s="3" t="s">
        <v>211</v>
      </c>
      <c r="O333" s="3" t="s">
        <v>6993</v>
      </c>
      <c r="P333" s="3" t="s">
        <v>191</v>
      </c>
      <c r="Q333" s="3" t="s">
        <v>289</v>
      </c>
      <c r="R333" s="3" t="s">
        <v>60</v>
      </c>
      <c r="S333" s="3">
        <v>18</v>
      </c>
      <c r="T333" s="3">
        <v>23.34</v>
      </c>
      <c r="U333" s="3">
        <v>-0.33</v>
      </c>
      <c r="V333" s="3">
        <v>84.4</v>
      </c>
      <c r="W333" s="3">
        <v>65.34</v>
      </c>
      <c r="X333" s="32">
        <v>0.23</v>
      </c>
      <c r="Y333" s="33">
        <v>274.98</v>
      </c>
      <c r="Z333" s="3">
        <v>302.58999999999997</v>
      </c>
      <c r="AA333" s="3">
        <v>-0.1</v>
      </c>
      <c r="AB333" s="3">
        <v>60331.6</v>
      </c>
      <c r="AC333" s="3">
        <v>66679.06</v>
      </c>
      <c r="AD333" s="3">
        <v>61367.6</v>
      </c>
      <c r="AE333" s="3">
        <v>67566.28</v>
      </c>
    </row>
    <row r="334" spans="1:31" x14ac:dyDescent="0.3">
      <c r="A334" s="3" t="s">
        <v>4822</v>
      </c>
      <c r="B334" s="4">
        <v>64147</v>
      </c>
      <c r="C334" s="4">
        <v>444</v>
      </c>
      <c r="D334" s="4" t="s">
        <v>25</v>
      </c>
      <c r="E334" s="5" t="s">
        <v>6313</v>
      </c>
      <c r="G334" s="4" t="s">
        <v>6994</v>
      </c>
      <c r="H334" s="3" t="s">
        <v>6315</v>
      </c>
      <c r="I334" s="3" t="s">
        <v>54</v>
      </c>
      <c r="J334" s="3" t="s">
        <v>191</v>
      </c>
      <c r="K334" s="3" t="s">
        <v>146</v>
      </c>
      <c r="L334" s="6" t="s">
        <v>132</v>
      </c>
      <c r="M334" s="3" t="s">
        <v>191</v>
      </c>
      <c r="N334" s="3" t="s">
        <v>211</v>
      </c>
      <c r="O334" s="3" t="s">
        <v>6995</v>
      </c>
      <c r="P334" s="3" t="s">
        <v>191</v>
      </c>
      <c r="Q334" s="3" t="s">
        <v>161</v>
      </c>
      <c r="R334" s="3" t="s">
        <v>31</v>
      </c>
      <c r="S334" s="3">
        <v>105</v>
      </c>
      <c r="T334" s="3">
        <v>131.91999999999999</v>
      </c>
      <c r="U334" s="3">
        <v>-0.25</v>
      </c>
      <c r="V334" s="3">
        <v>210.17</v>
      </c>
      <c r="W334" s="3">
        <v>214.92</v>
      </c>
      <c r="X334" s="32">
        <v>-0.02</v>
      </c>
      <c r="Y334" s="33">
        <v>656.25</v>
      </c>
      <c r="Z334" s="3">
        <v>591.41999999999996</v>
      </c>
      <c r="AA334" s="3">
        <v>0.1</v>
      </c>
      <c r="AB334" s="3">
        <v>162434.93</v>
      </c>
      <c r="AC334" s="3">
        <v>137808.69</v>
      </c>
      <c r="AD334" s="3">
        <v>172654.93</v>
      </c>
      <c r="AE334" s="3">
        <v>149626.09</v>
      </c>
    </row>
    <row r="335" spans="1:31" x14ac:dyDescent="0.3">
      <c r="A335" s="3" t="s">
        <v>6996</v>
      </c>
      <c r="B335" s="4">
        <v>64193</v>
      </c>
      <c r="C335" s="4">
        <v>99</v>
      </c>
      <c r="D335" s="4" t="s">
        <v>25</v>
      </c>
      <c r="E335" s="5" t="s">
        <v>6313</v>
      </c>
      <c r="G335" s="4" t="s">
        <v>6997</v>
      </c>
      <c r="H335" s="3" t="s">
        <v>6315</v>
      </c>
      <c r="I335" s="3" t="s">
        <v>54</v>
      </c>
      <c r="J335" s="3" t="s">
        <v>191</v>
      </c>
      <c r="K335" s="3" t="s">
        <v>6320</v>
      </c>
      <c r="L335" s="6" t="s">
        <v>6320</v>
      </c>
      <c r="M335" s="3" t="s">
        <v>191</v>
      </c>
      <c r="N335" s="3" t="s">
        <v>211</v>
      </c>
      <c r="O335" s="3" t="s">
        <v>6998</v>
      </c>
      <c r="P335" s="3" t="s">
        <v>191</v>
      </c>
      <c r="Q335" s="3" t="s">
        <v>49</v>
      </c>
      <c r="R335" s="3" t="s">
        <v>6402</v>
      </c>
      <c r="S335" s="3">
        <v>33</v>
      </c>
      <c r="U335" s="3">
        <v>1</v>
      </c>
      <c r="V335" s="3">
        <v>87.7</v>
      </c>
      <c r="X335" s="32">
        <v>1</v>
      </c>
      <c r="Y335" s="33">
        <v>137.62</v>
      </c>
      <c r="AA335" s="3">
        <v>1</v>
      </c>
      <c r="AB335" s="3">
        <v>45648.24</v>
      </c>
      <c r="AD335" s="3">
        <v>45648.24</v>
      </c>
    </row>
    <row r="336" spans="1:31" x14ac:dyDescent="0.3">
      <c r="A336" s="3" t="s">
        <v>4663</v>
      </c>
      <c r="B336" s="4">
        <v>64336</v>
      </c>
      <c r="C336" s="4">
        <v>252</v>
      </c>
      <c r="D336" s="4" t="s">
        <v>25</v>
      </c>
      <c r="E336" s="5" t="s">
        <v>6313</v>
      </c>
      <c r="G336" s="4" t="s">
        <v>6999</v>
      </c>
      <c r="H336" s="3" t="s">
        <v>6315</v>
      </c>
      <c r="I336" s="3" t="s">
        <v>54</v>
      </c>
      <c r="J336" s="3" t="s">
        <v>191</v>
      </c>
      <c r="K336" s="3" t="s">
        <v>146</v>
      </c>
      <c r="L336" s="6" t="s">
        <v>6320</v>
      </c>
      <c r="M336" s="3" t="s">
        <v>191</v>
      </c>
      <c r="N336" s="3" t="s">
        <v>211</v>
      </c>
      <c r="O336" s="3" t="s">
        <v>7000</v>
      </c>
      <c r="P336" s="3" t="s">
        <v>191</v>
      </c>
      <c r="Q336" s="3" t="s">
        <v>63</v>
      </c>
      <c r="R336" s="3" t="s">
        <v>31</v>
      </c>
      <c r="S336" s="3">
        <v>7</v>
      </c>
      <c r="T336" s="3">
        <v>7</v>
      </c>
      <c r="U336" s="3">
        <v>0</v>
      </c>
      <c r="V336" s="3">
        <v>26</v>
      </c>
      <c r="W336" s="3">
        <v>30</v>
      </c>
      <c r="X336" s="32">
        <v>-0.15</v>
      </c>
      <c r="Y336" s="33">
        <v>119.75</v>
      </c>
      <c r="Z336" s="3">
        <v>145.41999999999999</v>
      </c>
      <c r="AA336" s="3">
        <v>-0.21</v>
      </c>
      <c r="AB336" s="3">
        <v>41019.9</v>
      </c>
      <c r="AC336" s="3">
        <v>46853.25</v>
      </c>
      <c r="AD336" s="3">
        <v>41019.9</v>
      </c>
      <c r="AE336" s="3">
        <v>46853.25</v>
      </c>
    </row>
    <row r="337" spans="1:31" x14ac:dyDescent="0.3">
      <c r="A337" s="3" t="s">
        <v>3568</v>
      </c>
      <c r="B337" s="4">
        <v>64601</v>
      </c>
      <c r="C337" s="4">
        <v>467</v>
      </c>
      <c r="D337" s="4" t="s">
        <v>25</v>
      </c>
      <c r="E337" s="5" t="s">
        <v>6313</v>
      </c>
      <c r="G337" s="4" t="s">
        <v>7001</v>
      </c>
      <c r="H337" s="3" t="s">
        <v>6315</v>
      </c>
      <c r="I337" s="3" t="s">
        <v>54</v>
      </c>
      <c r="J337" s="3" t="s">
        <v>191</v>
      </c>
      <c r="K337" s="3" t="s">
        <v>132</v>
      </c>
      <c r="L337" s="6" t="s">
        <v>132</v>
      </c>
      <c r="M337" s="3" t="s">
        <v>191</v>
      </c>
      <c r="N337" s="3" t="s">
        <v>211</v>
      </c>
      <c r="O337" s="3" t="s">
        <v>7002</v>
      </c>
      <c r="P337" s="3" t="s">
        <v>191</v>
      </c>
      <c r="Q337" s="3" t="s">
        <v>213</v>
      </c>
      <c r="R337" s="3" t="s">
        <v>6402</v>
      </c>
      <c r="S337" s="3">
        <v>62</v>
      </c>
      <c r="T337" s="3">
        <v>43.83</v>
      </c>
      <c r="U337" s="3">
        <v>0.28999999999999998</v>
      </c>
      <c r="V337" s="3">
        <v>185.5</v>
      </c>
      <c r="W337" s="3">
        <v>101.75</v>
      </c>
      <c r="X337" s="32">
        <v>0.45</v>
      </c>
      <c r="Y337" s="33">
        <v>647.5</v>
      </c>
      <c r="Z337" s="3">
        <v>528.16999999999996</v>
      </c>
      <c r="AA337" s="3">
        <v>0.18</v>
      </c>
      <c r="AB337" s="3">
        <v>127816.5</v>
      </c>
      <c r="AC337" s="3">
        <v>104250.44</v>
      </c>
      <c r="AD337" s="3">
        <v>127816.5</v>
      </c>
      <c r="AE337" s="3">
        <v>104250.44</v>
      </c>
    </row>
    <row r="338" spans="1:31" x14ac:dyDescent="0.3">
      <c r="A338" s="3" t="s">
        <v>4771</v>
      </c>
      <c r="B338" s="4">
        <v>64636</v>
      </c>
      <c r="C338" s="4">
        <v>389</v>
      </c>
      <c r="D338" s="4" t="s">
        <v>25</v>
      </c>
      <c r="E338" s="5" t="s">
        <v>6313</v>
      </c>
      <c r="G338" s="4" t="s">
        <v>7003</v>
      </c>
      <c r="H338" s="3" t="s">
        <v>6315</v>
      </c>
      <c r="I338" s="3" t="s">
        <v>54</v>
      </c>
      <c r="J338" s="3" t="s">
        <v>191</v>
      </c>
      <c r="K338" s="3" t="s">
        <v>146</v>
      </c>
      <c r="L338" s="6" t="s">
        <v>6320</v>
      </c>
      <c r="M338" s="3" t="s">
        <v>191</v>
      </c>
      <c r="N338" s="3" t="s">
        <v>211</v>
      </c>
      <c r="O338" s="3" t="s">
        <v>7004</v>
      </c>
      <c r="P338" s="3" t="s">
        <v>191</v>
      </c>
      <c r="Q338" s="3" t="s">
        <v>161</v>
      </c>
      <c r="R338" s="3" t="s">
        <v>31</v>
      </c>
      <c r="S338" s="3">
        <v>17</v>
      </c>
      <c r="T338" s="3">
        <v>18</v>
      </c>
      <c r="U338" s="3">
        <v>-0.09</v>
      </c>
      <c r="V338" s="3">
        <v>55.75</v>
      </c>
      <c r="W338" s="3">
        <v>74.08</v>
      </c>
      <c r="X338" s="32">
        <v>-0.33</v>
      </c>
      <c r="Y338" s="33">
        <v>261.25</v>
      </c>
      <c r="Z338" s="3">
        <v>289.92</v>
      </c>
      <c r="AA338" s="3">
        <v>-0.11</v>
      </c>
      <c r="AB338" s="3">
        <v>79439.8</v>
      </c>
      <c r="AC338" s="3">
        <v>86891.13</v>
      </c>
      <c r="AD338" s="3">
        <v>82338.3</v>
      </c>
      <c r="AE338" s="3">
        <v>88851.13</v>
      </c>
    </row>
    <row r="339" spans="1:31" x14ac:dyDescent="0.3">
      <c r="A339" s="3" t="s">
        <v>4866</v>
      </c>
      <c r="B339" s="4">
        <v>64645</v>
      </c>
      <c r="C339" s="4">
        <v>187</v>
      </c>
      <c r="D339" s="4" t="s">
        <v>25</v>
      </c>
      <c r="E339" s="5" t="s">
        <v>6313</v>
      </c>
      <c r="G339" s="4" t="s">
        <v>7005</v>
      </c>
      <c r="H339" s="3" t="s">
        <v>6315</v>
      </c>
      <c r="I339" s="3" t="s">
        <v>54</v>
      </c>
      <c r="J339" s="3" t="s">
        <v>191</v>
      </c>
      <c r="K339" s="3" t="s">
        <v>146</v>
      </c>
      <c r="L339" s="6" t="s">
        <v>6320</v>
      </c>
      <c r="M339" s="3" t="s">
        <v>191</v>
      </c>
      <c r="N339" s="3" t="s">
        <v>211</v>
      </c>
      <c r="O339" s="3" t="s">
        <v>7006</v>
      </c>
      <c r="P339" s="3" t="s">
        <v>191</v>
      </c>
      <c r="Q339" s="3" t="s">
        <v>55</v>
      </c>
      <c r="R339" s="3" t="s">
        <v>31</v>
      </c>
      <c r="S339" s="3">
        <v>7</v>
      </c>
      <c r="T339" s="3">
        <v>4</v>
      </c>
      <c r="U339" s="3">
        <v>0.44</v>
      </c>
      <c r="V339" s="3">
        <v>21.08</v>
      </c>
      <c r="W339" s="3">
        <v>22.42</v>
      </c>
      <c r="X339" s="32">
        <v>-0.06</v>
      </c>
      <c r="Y339" s="33">
        <v>84.75</v>
      </c>
      <c r="Z339" s="3">
        <v>86</v>
      </c>
      <c r="AA339" s="3">
        <v>-0.01</v>
      </c>
      <c r="AB339" s="3">
        <v>24838.95</v>
      </c>
      <c r="AC339" s="3">
        <v>25100.54</v>
      </c>
      <c r="AD339" s="3">
        <v>25811.46</v>
      </c>
      <c r="AE339" s="3">
        <v>26130.799999999999</v>
      </c>
    </row>
    <row r="340" spans="1:31" x14ac:dyDescent="0.3">
      <c r="A340" s="3" t="s">
        <v>4384</v>
      </c>
      <c r="B340" s="4">
        <v>64776</v>
      </c>
      <c r="C340" s="4">
        <v>751</v>
      </c>
      <c r="D340" s="4" t="s">
        <v>25</v>
      </c>
      <c r="E340" s="5" t="s">
        <v>6313</v>
      </c>
      <c r="G340" s="4" t="s">
        <v>7007</v>
      </c>
      <c r="H340" s="3" t="s">
        <v>6315</v>
      </c>
      <c r="I340" s="3" t="s">
        <v>54</v>
      </c>
      <c r="J340" s="3" t="s">
        <v>191</v>
      </c>
      <c r="K340" s="3" t="s">
        <v>146</v>
      </c>
      <c r="L340" s="6" t="s">
        <v>146</v>
      </c>
      <c r="M340" s="3" t="s">
        <v>191</v>
      </c>
      <c r="N340" s="3" t="s">
        <v>211</v>
      </c>
      <c r="O340" s="3" t="s">
        <v>7008</v>
      </c>
      <c r="P340" s="3" t="s">
        <v>191</v>
      </c>
      <c r="Q340" s="3" t="s">
        <v>59</v>
      </c>
      <c r="R340" s="3" t="s">
        <v>60</v>
      </c>
      <c r="S340" s="3">
        <v>141</v>
      </c>
      <c r="T340" s="3">
        <v>151.5</v>
      </c>
      <c r="U340" s="3">
        <v>-7.0000000000000007E-2</v>
      </c>
      <c r="V340" s="3">
        <v>457.08</v>
      </c>
      <c r="W340" s="3">
        <v>385.42</v>
      </c>
      <c r="X340" s="32">
        <v>0.16</v>
      </c>
      <c r="Y340" s="33">
        <v>1519.25</v>
      </c>
      <c r="Z340" s="3">
        <v>1221.58</v>
      </c>
      <c r="AA340" s="3">
        <v>0.2</v>
      </c>
      <c r="AB340" s="3">
        <v>546796.62</v>
      </c>
      <c r="AC340" s="3">
        <v>447085.24</v>
      </c>
      <c r="AD340" s="3">
        <v>560785.56000000006</v>
      </c>
      <c r="AE340" s="3">
        <v>451179.88</v>
      </c>
    </row>
    <row r="341" spans="1:31" x14ac:dyDescent="0.3">
      <c r="A341" s="3" t="s">
        <v>3171</v>
      </c>
      <c r="B341" s="4">
        <v>64863</v>
      </c>
      <c r="C341" s="4">
        <v>834</v>
      </c>
      <c r="D341" s="4" t="s">
        <v>25</v>
      </c>
      <c r="E341" s="5" t="s">
        <v>6313</v>
      </c>
      <c r="G341" s="4" t="s">
        <v>7009</v>
      </c>
      <c r="H341" s="3" t="s">
        <v>6315</v>
      </c>
      <c r="I341" s="3" t="s">
        <v>54</v>
      </c>
      <c r="J341" s="3" t="s">
        <v>191</v>
      </c>
      <c r="K341" s="3" t="s">
        <v>132</v>
      </c>
      <c r="L341" s="6" t="s">
        <v>132</v>
      </c>
      <c r="M341" s="3" t="s">
        <v>257</v>
      </c>
      <c r="N341" s="3" t="s">
        <v>184</v>
      </c>
      <c r="O341" s="3" t="s">
        <v>7010</v>
      </c>
      <c r="P341" s="3" t="s">
        <v>191</v>
      </c>
      <c r="Q341" s="3" t="s">
        <v>194</v>
      </c>
      <c r="R341" s="3" t="s">
        <v>31</v>
      </c>
      <c r="S341" s="3">
        <v>175</v>
      </c>
      <c r="T341" s="3">
        <v>151.47999999999999</v>
      </c>
      <c r="U341" s="3">
        <v>0.13</v>
      </c>
      <c r="V341" s="3">
        <v>948.4</v>
      </c>
      <c r="W341" s="3">
        <v>898.17</v>
      </c>
      <c r="X341" s="32">
        <v>0.05</v>
      </c>
      <c r="Y341" s="33">
        <v>3758.29</v>
      </c>
      <c r="Z341" s="3">
        <v>4102.54</v>
      </c>
      <c r="AA341" s="3">
        <v>-0.09</v>
      </c>
      <c r="AB341" s="3">
        <v>435410.05</v>
      </c>
      <c r="AC341" s="3">
        <v>465512.67</v>
      </c>
      <c r="AD341" s="3">
        <v>481972.05</v>
      </c>
      <c r="AE341" s="3">
        <v>516833.79</v>
      </c>
    </row>
    <row r="342" spans="1:31" x14ac:dyDescent="0.3">
      <c r="A342" s="3" t="s">
        <v>3038</v>
      </c>
      <c r="B342" s="4">
        <v>64864</v>
      </c>
      <c r="C342" s="4">
        <v>979</v>
      </c>
      <c r="D342" s="4" t="s">
        <v>25</v>
      </c>
      <c r="E342" s="5" t="s">
        <v>6313</v>
      </c>
      <c r="G342" s="4" t="s">
        <v>7011</v>
      </c>
      <c r="H342" s="3" t="s">
        <v>6315</v>
      </c>
      <c r="I342" s="3" t="s">
        <v>54</v>
      </c>
      <c r="J342" s="3" t="s">
        <v>191</v>
      </c>
      <c r="K342" s="3" t="s">
        <v>132</v>
      </c>
      <c r="L342" s="6" t="s">
        <v>132</v>
      </c>
      <c r="M342" s="3" t="s">
        <v>257</v>
      </c>
      <c r="N342" s="3" t="s">
        <v>184</v>
      </c>
      <c r="O342" s="3" t="s">
        <v>7012</v>
      </c>
      <c r="P342" s="3" t="s">
        <v>191</v>
      </c>
      <c r="Q342" s="3" t="s">
        <v>194</v>
      </c>
      <c r="R342" s="3" t="s">
        <v>31</v>
      </c>
      <c r="S342" s="3">
        <v>426</v>
      </c>
      <c r="T342" s="3">
        <v>412</v>
      </c>
      <c r="U342" s="3">
        <v>0.03</v>
      </c>
      <c r="V342" s="3">
        <v>2131.25</v>
      </c>
      <c r="W342" s="3">
        <v>2078.25</v>
      </c>
      <c r="X342" s="32">
        <v>0.02</v>
      </c>
      <c r="Y342" s="33">
        <v>8215.5</v>
      </c>
      <c r="Z342" s="3">
        <v>8664.08</v>
      </c>
      <c r="AA342" s="3">
        <v>-0.05</v>
      </c>
      <c r="AB342" s="3">
        <v>1054170.78</v>
      </c>
      <c r="AC342" s="3">
        <v>1099431.72</v>
      </c>
      <c r="AD342" s="3">
        <v>1082474.28</v>
      </c>
      <c r="AE342" s="3">
        <v>1127835.06</v>
      </c>
    </row>
    <row r="343" spans="1:31" x14ac:dyDescent="0.3">
      <c r="A343" s="3" t="s">
        <v>3056</v>
      </c>
      <c r="B343" s="4">
        <v>64865</v>
      </c>
      <c r="C343" s="4">
        <v>1081</v>
      </c>
      <c r="D343" s="4" t="s">
        <v>25</v>
      </c>
      <c r="E343" s="5" t="s">
        <v>6313</v>
      </c>
      <c r="G343" s="4" t="s">
        <v>7013</v>
      </c>
      <c r="H343" s="3" t="s">
        <v>6315</v>
      </c>
      <c r="I343" s="3" t="s">
        <v>54</v>
      </c>
      <c r="J343" s="3" t="s">
        <v>191</v>
      </c>
      <c r="K343" s="3" t="s">
        <v>132</v>
      </c>
      <c r="L343" s="6" t="s">
        <v>132</v>
      </c>
      <c r="M343" s="3" t="s">
        <v>257</v>
      </c>
      <c r="N343" s="3" t="s">
        <v>184</v>
      </c>
      <c r="O343" s="3" t="s">
        <v>7014</v>
      </c>
      <c r="P343" s="3" t="s">
        <v>191</v>
      </c>
      <c r="Q343" s="3" t="s">
        <v>194</v>
      </c>
      <c r="R343" s="3" t="s">
        <v>31</v>
      </c>
      <c r="S343" s="3">
        <v>209</v>
      </c>
      <c r="T343" s="3">
        <v>510.33</v>
      </c>
      <c r="U343" s="3">
        <v>-1.45</v>
      </c>
      <c r="V343" s="3">
        <v>1119.5</v>
      </c>
      <c r="W343" s="3">
        <v>1596.67</v>
      </c>
      <c r="X343" s="32">
        <v>-0.43</v>
      </c>
      <c r="Y343" s="33">
        <v>5800.75</v>
      </c>
      <c r="Z343" s="3">
        <v>7114.58</v>
      </c>
      <c r="AA343" s="3">
        <v>-0.23</v>
      </c>
      <c r="AB343" s="3">
        <v>718465.35</v>
      </c>
      <c r="AC343" s="3">
        <v>875220.86</v>
      </c>
      <c r="AD343" s="3">
        <v>776140.35</v>
      </c>
      <c r="AE343" s="3">
        <v>945962.16</v>
      </c>
    </row>
    <row r="344" spans="1:31" x14ac:dyDescent="0.3">
      <c r="A344" s="3" t="s">
        <v>3059</v>
      </c>
      <c r="B344" s="4">
        <v>64866</v>
      </c>
      <c r="C344" s="4">
        <v>1053</v>
      </c>
      <c r="D344" s="4" t="s">
        <v>25</v>
      </c>
      <c r="E344" s="5" t="s">
        <v>6313</v>
      </c>
      <c r="G344" s="4" t="s">
        <v>7015</v>
      </c>
      <c r="H344" s="3" t="s">
        <v>6315</v>
      </c>
      <c r="I344" s="3" t="s">
        <v>54</v>
      </c>
      <c r="J344" s="3" t="s">
        <v>191</v>
      </c>
      <c r="K344" s="3" t="s">
        <v>132</v>
      </c>
      <c r="L344" s="6" t="s">
        <v>132</v>
      </c>
      <c r="M344" s="3" t="s">
        <v>257</v>
      </c>
      <c r="N344" s="3" t="s">
        <v>184</v>
      </c>
      <c r="O344" s="3" t="s">
        <v>7016</v>
      </c>
      <c r="P344" s="3" t="s">
        <v>191</v>
      </c>
      <c r="Q344" s="3" t="s">
        <v>194</v>
      </c>
      <c r="R344" s="3" t="s">
        <v>31</v>
      </c>
      <c r="S344" s="3">
        <v>258</v>
      </c>
      <c r="T344" s="3">
        <v>214.17</v>
      </c>
      <c r="U344" s="3">
        <v>0.17</v>
      </c>
      <c r="V344" s="3">
        <v>738.17</v>
      </c>
      <c r="W344" s="3">
        <v>579.75</v>
      </c>
      <c r="X344" s="32">
        <v>0.21</v>
      </c>
      <c r="Y344" s="33">
        <v>2746.42</v>
      </c>
      <c r="Z344" s="3">
        <v>3119.08</v>
      </c>
      <c r="AA344" s="3">
        <v>-0.14000000000000001</v>
      </c>
      <c r="AB344" s="3">
        <v>344346.55</v>
      </c>
      <c r="AC344" s="3">
        <v>390119.3</v>
      </c>
      <c r="AD344" s="3">
        <v>367470.55</v>
      </c>
      <c r="AE344" s="3">
        <v>414266.3</v>
      </c>
    </row>
    <row r="345" spans="1:31" x14ac:dyDescent="0.3">
      <c r="A345" s="3" t="s">
        <v>3044</v>
      </c>
      <c r="B345" s="4">
        <v>64867</v>
      </c>
      <c r="C345" s="4">
        <v>964</v>
      </c>
      <c r="D345" s="4" t="s">
        <v>25</v>
      </c>
      <c r="E345" s="5" t="s">
        <v>6313</v>
      </c>
      <c r="G345" s="4" t="s">
        <v>7017</v>
      </c>
      <c r="H345" s="3" t="s">
        <v>6315</v>
      </c>
      <c r="I345" s="3" t="s">
        <v>54</v>
      </c>
      <c r="J345" s="3" t="s">
        <v>191</v>
      </c>
      <c r="K345" s="3" t="s">
        <v>132</v>
      </c>
      <c r="L345" s="6" t="s">
        <v>132</v>
      </c>
      <c r="M345" s="3" t="s">
        <v>257</v>
      </c>
      <c r="N345" s="3" t="s">
        <v>184</v>
      </c>
      <c r="O345" s="3" t="s">
        <v>7018</v>
      </c>
      <c r="P345" s="3" t="s">
        <v>191</v>
      </c>
      <c r="Q345" s="3" t="s">
        <v>194</v>
      </c>
      <c r="R345" s="3" t="s">
        <v>31</v>
      </c>
      <c r="S345" s="3">
        <v>223</v>
      </c>
      <c r="T345" s="3">
        <v>273.32</v>
      </c>
      <c r="U345" s="3">
        <v>-0.23</v>
      </c>
      <c r="V345" s="3">
        <v>1118.5999999999999</v>
      </c>
      <c r="W345" s="3">
        <v>1213.6099999999999</v>
      </c>
      <c r="X345" s="32">
        <v>-0.08</v>
      </c>
      <c r="Y345" s="33">
        <v>5387.07</v>
      </c>
      <c r="Z345" s="3">
        <v>6309.73</v>
      </c>
      <c r="AA345" s="3">
        <v>-0.17</v>
      </c>
      <c r="AB345" s="3">
        <v>673926.56</v>
      </c>
      <c r="AC345" s="3">
        <v>771941.12</v>
      </c>
      <c r="AD345" s="3">
        <v>701107.56</v>
      </c>
      <c r="AE345" s="3">
        <v>801940.12</v>
      </c>
    </row>
    <row r="346" spans="1:31" x14ac:dyDescent="0.3">
      <c r="A346" s="3" t="s">
        <v>3112</v>
      </c>
      <c r="B346" s="4">
        <v>64868</v>
      </c>
      <c r="C346" s="4">
        <v>773</v>
      </c>
      <c r="D346" s="4" t="s">
        <v>25</v>
      </c>
      <c r="E346" s="5" t="s">
        <v>6313</v>
      </c>
      <c r="G346" s="4" t="s">
        <v>7019</v>
      </c>
      <c r="H346" s="3" t="s">
        <v>6315</v>
      </c>
      <c r="I346" s="3" t="s">
        <v>54</v>
      </c>
      <c r="J346" s="3" t="s">
        <v>191</v>
      </c>
      <c r="K346" s="3" t="s">
        <v>132</v>
      </c>
      <c r="L346" s="6" t="s">
        <v>132</v>
      </c>
      <c r="M346" s="3" t="s">
        <v>257</v>
      </c>
      <c r="N346" s="3" t="s">
        <v>184</v>
      </c>
      <c r="O346" s="3" t="s">
        <v>7020</v>
      </c>
      <c r="P346" s="3" t="s">
        <v>191</v>
      </c>
      <c r="Q346" s="3" t="s">
        <v>194</v>
      </c>
      <c r="R346" s="3" t="s">
        <v>31</v>
      </c>
      <c r="S346" s="3">
        <v>369</v>
      </c>
      <c r="T346" s="3">
        <v>348.84</v>
      </c>
      <c r="U346" s="3">
        <v>0.05</v>
      </c>
      <c r="V346" s="3">
        <v>769.26</v>
      </c>
      <c r="W346" s="3">
        <v>666.39</v>
      </c>
      <c r="X346" s="32">
        <v>0.13</v>
      </c>
      <c r="Y346" s="33">
        <v>3269.74</v>
      </c>
      <c r="Z346" s="3">
        <v>3397.86</v>
      </c>
      <c r="AA346" s="3">
        <v>-0.04</v>
      </c>
      <c r="AB346" s="3">
        <v>344362.95</v>
      </c>
      <c r="AC346" s="3">
        <v>357757.94</v>
      </c>
      <c r="AD346" s="3">
        <v>362026.95</v>
      </c>
      <c r="AE346" s="3">
        <v>372303.94</v>
      </c>
    </row>
    <row r="347" spans="1:31" x14ac:dyDescent="0.3">
      <c r="A347" s="3" t="s">
        <v>3593</v>
      </c>
      <c r="B347" s="4">
        <v>64870</v>
      </c>
      <c r="C347" s="4">
        <v>633</v>
      </c>
      <c r="D347" s="4" t="s">
        <v>25</v>
      </c>
      <c r="E347" s="5" t="s">
        <v>6313</v>
      </c>
      <c r="G347" s="4" t="s">
        <v>7021</v>
      </c>
      <c r="H347" s="3" t="s">
        <v>6315</v>
      </c>
      <c r="I347" s="3" t="s">
        <v>54</v>
      </c>
      <c r="J347" s="3" t="s">
        <v>191</v>
      </c>
      <c r="K347" s="3" t="s">
        <v>132</v>
      </c>
      <c r="L347" s="6" t="s">
        <v>132</v>
      </c>
      <c r="M347" s="3" t="s">
        <v>257</v>
      </c>
      <c r="N347" s="3" t="s">
        <v>184</v>
      </c>
      <c r="O347" s="3" t="s">
        <v>7022</v>
      </c>
      <c r="P347" s="3" t="s">
        <v>191</v>
      </c>
      <c r="Q347" s="3" t="s">
        <v>194</v>
      </c>
      <c r="R347" s="3" t="s">
        <v>31</v>
      </c>
      <c r="S347" s="3">
        <v>74</v>
      </c>
      <c r="T347" s="3">
        <v>76.790000000000006</v>
      </c>
      <c r="U347" s="3">
        <v>-0.04</v>
      </c>
      <c r="V347" s="3">
        <v>225.54</v>
      </c>
      <c r="W347" s="3">
        <v>250.62</v>
      </c>
      <c r="X347" s="32">
        <v>-0.11</v>
      </c>
      <c r="Y347" s="33">
        <v>1088.3699999999999</v>
      </c>
      <c r="Z347" s="3">
        <v>1193.43</v>
      </c>
      <c r="AA347" s="3">
        <v>-0.1</v>
      </c>
      <c r="AB347" s="3">
        <v>129715.2</v>
      </c>
      <c r="AC347" s="3">
        <v>145266.79999999999</v>
      </c>
      <c r="AD347" s="3">
        <v>137155.20000000001</v>
      </c>
      <c r="AE347" s="3">
        <v>150390.79999999999</v>
      </c>
    </row>
    <row r="348" spans="1:31" x14ac:dyDescent="0.3">
      <c r="A348" s="3" t="s">
        <v>4627</v>
      </c>
      <c r="B348" s="4">
        <v>64876</v>
      </c>
      <c r="C348" s="4">
        <v>353</v>
      </c>
      <c r="D348" s="4" t="s">
        <v>25</v>
      </c>
      <c r="E348" s="5" t="s">
        <v>6313</v>
      </c>
      <c r="G348" s="4" t="s">
        <v>7023</v>
      </c>
      <c r="H348" s="3" t="s">
        <v>6315</v>
      </c>
      <c r="I348" s="3" t="s">
        <v>54</v>
      </c>
      <c r="J348" s="3" t="s">
        <v>191</v>
      </c>
      <c r="K348" s="3" t="s">
        <v>146</v>
      </c>
      <c r="L348" s="6" t="s">
        <v>146</v>
      </c>
      <c r="M348" s="3" t="s">
        <v>191</v>
      </c>
      <c r="N348" s="3" t="s">
        <v>211</v>
      </c>
      <c r="O348" s="3" t="s">
        <v>7024</v>
      </c>
      <c r="P348" s="3" t="s">
        <v>191</v>
      </c>
      <c r="Q348" s="3" t="s">
        <v>37</v>
      </c>
      <c r="R348" s="3" t="s">
        <v>60</v>
      </c>
      <c r="S348" s="3">
        <v>11</v>
      </c>
      <c r="T348" s="3">
        <v>14</v>
      </c>
      <c r="U348" s="3">
        <v>-0.27</v>
      </c>
      <c r="V348" s="3">
        <v>29</v>
      </c>
      <c r="W348" s="3">
        <v>33</v>
      </c>
      <c r="X348" s="32">
        <v>-0.14000000000000001</v>
      </c>
      <c r="Y348" s="33">
        <v>154</v>
      </c>
      <c r="Z348" s="3">
        <v>183.25</v>
      </c>
      <c r="AA348" s="3">
        <v>-0.19</v>
      </c>
      <c r="AB348" s="3">
        <v>58267.44</v>
      </c>
      <c r="AC348" s="3">
        <v>68051.100000000006</v>
      </c>
      <c r="AD348" s="3">
        <v>58267.44</v>
      </c>
      <c r="AE348" s="3">
        <v>68051.100000000006</v>
      </c>
    </row>
    <row r="349" spans="1:31" x14ac:dyDescent="0.3">
      <c r="A349" s="3" t="s">
        <v>4570</v>
      </c>
      <c r="B349" s="4">
        <v>64996</v>
      </c>
      <c r="C349" s="4">
        <v>560</v>
      </c>
      <c r="D349" s="4" t="s">
        <v>25</v>
      </c>
      <c r="E349" s="5" t="s">
        <v>6313</v>
      </c>
      <c r="G349" s="4" t="s">
        <v>7025</v>
      </c>
      <c r="H349" s="3" t="s">
        <v>6315</v>
      </c>
      <c r="I349" s="3" t="s">
        <v>54</v>
      </c>
      <c r="J349" s="3" t="s">
        <v>191</v>
      </c>
      <c r="K349" s="3" t="s">
        <v>146</v>
      </c>
      <c r="L349" s="6" t="s">
        <v>6320</v>
      </c>
      <c r="M349" s="3" t="s">
        <v>191</v>
      </c>
      <c r="N349" s="3" t="s">
        <v>211</v>
      </c>
      <c r="O349" s="3" t="s">
        <v>7026</v>
      </c>
      <c r="P349" s="3" t="s">
        <v>191</v>
      </c>
      <c r="Q349" s="3" t="s">
        <v>161</v>
      </c>
      <c r="R349" s="3" t="s">
        <v>31</v>
      </c>
      <c r="S349" s="3">
        <v>16</v>
      </c>
      <c r="T349" s="3">
        <v>28</v>
      </c>
      <c r="U349" s="3">
        <v>-0.75</v>
      </c>
      <c r="V349" s="3">
        <v>81</v>
      </c>
      <c r="W349" s="3">
        <v>82.75</v>
      </c>
      <c r="X349" s="32">
        <v>-0.02</v>
      </c>
      <c r="Y349" s="33">
        <v>363.92</v>
      </c>
      <c r="Z349" s="3">
        <v>388.67</v>
      </c>
      <c r="AA349" s="3">
        <v>-7.0000000000000007E-2</v>
      </c>
      <c r="AB349" s="3">
        <v>110834.46</v>
      </c>
      <c r="AC349" s="3">
        <v>115659.24</v>
      </c>
      <c r="AD349" s="3">
        <v>110834.46</v>
      </c>
      <c r="AE349" s="3">
        <v>115659.24</v>
      </c>
    </row>
    <row r="350" spans="1:31" x14ac:dyDescent="0.3">
      <c r="A350" s="3" t="s">
        <v>3991</v>
      </c>
      <c r="B350" s="4">
        <v>65061</v>
      </c>
      <c r="C350" s="4">
        <v>173</v>
      </c>
      <c r="D350" s="4" t="s">
        <v>25</v>
      </c>
      <c r="E350" s="5" t="s">
        <v>6313</v>
      </c>
      <c r="G350" s="4" t="s">
        <v>7027</v>
      </c>
      <c r="H350" s="3" t="s">
        <v>6315</v>
      </c>
      <c r="I350" s="3" t="s">
        <v>54</v>
      </c>
      <c r="J350" s="3" t="s">
        <v>191</v>
      </c>
      <c r="K350" s="3" t="s">
        <v>132</v>
      </c>
      <c r="L350" s="6" t="s">
        <v>132</v>
      </c>
      <c r="M350" s="3" t="s">
        <v>191</v>
      </c>
      <c r="N350" s="3" t="s">
        <v>272</v>
      </c>
      <c r="O350" s="3" t="s">
        <v>7028</v>
      </c>
      <c r="P350" s="3" t="s">
        <v>191</v>
      </c>
      <c r="Q350" s="3" t="s">
        <v>194</v>
      </c>
      <c r="R350" s="3" t="s">
        <v>31</v>
      </c>
      <c r="S350" s="3">
        <v>7</v>
      </c>
      <c r="T350" s="3">
        <v>2</v>
      </c>
      <c r="U350" s="3">
        <v>0.73</v>
      </c>
      <c r="V350" s="3">
        <v>16</v>
      </c>
      <c r="W350" s="3">
        <v>17.329999999999998</v>
      </c>
      <c r="X350" s="32">
        <v>-0.08</v>
      </c>
      <c r="Y350" s="33">
        <v>67.349999999999994</v>
      </c>
      <c r="Z350" s="3">
        <v>73.349999999999994</v>
      </c>
      <c r="AA350" s="3">
        <v>-0.09</v>
      </c>
      <c r="AB350" s="3">
        <v>19270.8</v>
      </c>
      <c r="AC350" s="3">
        <v>20986.41</v>
      </c>
      <c r="AD350" s="3">
        <v>19270.8</v>
      </c>
      <c r="AE350" s="3">
        <v>20986.41</v>
      </c>
    </row>
    <row r="351" spans="1:31" x14ac:dyDescent="0.3">
      <c r="A351" s="3" t="s">
        <v>3556</v>
      </c>
      <c r="B351" s="4">
        <v>65066</v>
      </c>
      <c r="C351" s="4">
        <v>497</v>
      </c>
      <c r="D351" s="4" t="s">
        <v>25</v>
      </c>
      <c r="E351" s="5" t="s">
        <v>6313</v>
      </c>
      <c r="G351" s="4" t="s">
        <v>7029</v>
      </c>
      <c r="H351" s="3" t="s">
        <v>6315</v>
      </c>
      <c r="I351" s="3" t="s">
        <v>54</v>
      </c>
      <c r="J351" s="3" t="s">
        <v>191</v>
      </c>
      <c r="K351" s="3" t="s">
        <v>132</v>
      </c>
      <c r="L351" s="6" t="s">
        <v>132</v>
      </c>
      <c r="M351" s="3" t="s">
        <v>191</v>
      </c>
      <c r="N351" s="3" t="s">
        <v>272</v>
      </c>
      <c r="O351" s="3" t="s">
        <v>7030</v>
      </c>
      <c r="P351" s="3" t="s">
        <v>191</v>
      </c>
      <c r="Q351" s="3" t="s">
        <v>194</v>
      </c>
      <c r="R351" s="3" t="s">
        <v>31</v>
      </c>
      <c r="S351" s="3">
        <v>15</v>
      </c>
      <c r="T351" s="3">
        <v>24</v>
      </c>
      <c r="U351" s="3">
        <v>-0.6</v>
      </c>
      <c r="V351" s="3">
        <v>32</v>
      </c>
      <c r="W351" s="3">
        <v>39.17</v>
      </c>
      <c r="X351" s="32">
        <v>-0.22</v>
      </c>
      <c r="Y351" s="33">
        <v>176.17</v>
      </c>
      <c r="Z351" s="3">
        <v>240.17</v>
      </c>
      <c r="AA351" s="3">
        <v>-0.36</v>
      </c>
      <c r="AB351" s="3">
        <v>37992.120000000003</v>
      </c>
      <c r="AC351" s="3">
        <v>50562.14</v>
      </c>
      <c r="AD351" s="3">
        <v>40631.08</v>
      </c>
      <c r="AE351" s="3">
        <v>53593.34</v>
      </c>
    </row>
    <row r="352" spans="1:31" x14ac:dyDescent="0.3">
      <c r="A352" s="3" t="s">
        <v>4933</v>
      </c>
      <c r="B352" s="4">
        <v>65120</v>
      </c>
      <c r="C352" s="4">
        <v>232</v>
      </c>
      <c r="D352" s="4" t="s">
        <v>25</v>
      </c>
      <c r="E352" s="5" t="s">
        <v>6313</v>
      </c>
      <c r="G352" s="4" t="s">
        <v>7031</v>
      </c>
      <c r="H352" s="3" t="s">
        <v>6315</v>
      </c>
      <c r="I352" s="3" t="s">
        <v>54</v>
      </c>
      <c r="J352" s="3" t="s">
        <v>191</v>
      </c>
      <c r="K352" s="3" t="s">
        <v>146</v>
      </c>
      <c r="L352" s="6" t="s">
        <v>146</v>
      </c>
      <c r="M352" s="3" t="s">
        <v>191</v>
      </c>
      <c r="N352" s="3" t="s">
        <v>211</v>
      </c>
      <c r="O352" s="3" t="s">
        <v>7032</v>
      </c>
      <c r="P352" s="3" t="s">
        <v>191</v>
      </c>
      <c r="Q352" s="3" t="s">
        <v>161</v>
      </c>
      <c r="R352" s="3" t="s">
        <v>31</v>
      </c>
      <c r="S352" s="3">
        <v>3</v>
      </c>
      <c r="T352" s="3">
        <v>3.73</v>
      </c>
      <c r="U352" s="3">
        <v>-0.17</v>
      </c>
      <c r="V352" s="3">
        <v>34.68</v>
      </c>
      <c r="W352" s="3">
        <v>30.92</v>
      </c>
      <c r="X352" s="32">
        <v>0.11</v>
      </c>
      <c r="Y352" s="33">
        <v>89.58</v>
      </c>
      <c r="Z352" s="3">
        <v>100.76</v>
      </c>
      <c r="AA352" s="3">
        <v>-0.12</v>
      </c>
      <c r="AB352" s="3">
        <v>33599.339999999997</v>
      </c>
      <c r="AC352" s="3">
        <v>37961.279999999999</v>
      </c>
      <c r="AD352" s="3">
        <v>34199.839999999997</v>
      </c>
      <c r="AE352" s="3">
        <v>38465.279999999999</v>
      </c>
    </row>
    <row r="353" spans="1:31" x14ac:dyDescent="0.3">
      <c r="A353" s="3" t="s">
        <v>4639</v>
      </c>
      <c r="B353" s="4">
        <v>65125</v>
      </c>
      <c r="C353" s="4">
        <v>515</v>
      </c>
      <c r="D353" s="4" t="s">
        <v>25</v>
      </c>
      <c r="E353" s="5" t="s">
        <v>6313</v>
      </c>
      <c r="G353" s="4" t="s">
        <v>7033</v>
      </c>
      <c r="H353" s="3" t="s">
        <v>6315</v>
      </c>
      <c r="I353" s="3" t="s">
        <v>54</v>
      </c>
      <c r="J353" s="3" t="s">
        <v>191</v>
      </c>
      <c r="K353" s="3" t="s">
        <v>146</v>
      </c>
      <c r="L353" s="6" t="s">
        <v>146</v>
      </c>
      <c r="M353" s="3" t="s">
        <v>191</v>
      </c>
      <c r="N353" s="3" t="s">
        <v>211</v>
      </c>
      <c r="O353" s="3" t="s">
        <v>7034</v>
      </c>
      <c r="P353" s="3" t="s">
        <v>191</v>
      </c>
      <c r="Q353" s="3" t="s">
        <v>161</v>
      </c>
      <c r="R353" s="3" t="s">
        <v>31</v>
      </c>
      <c r="S353" s="3">
        <v>17</v>
      </c>
      <c r="T353" s="3">
        <v>13.5</v>
      </c>
      <c r="U353" s="3">
        <v>0.18</v>
      </c>
      <c r="V353" s="3">
        <v>64.5</v>
      </c>
      <c r="W353" s="3">
        <v>93.96</v>
      </c>
      <c r="X353" s="32">
        <v>-0.46</v>
      </c>
      <c r="Y353" s="33">
        <v>243.25</v>
      </c>
      <c r="Z353" s="3">
        <v>230.33</v>
      </c>
      <c r="AA353" s="3">
        <v>0.05</v>
      </c>
      <c r="AB353" s="3">
        <v>106144.62</v>
      </c>
      <c r="AC353" s="3">
        <v>99116.72</v>
      </c>
      <c r="AD353" s="3">
        <v>107944.62</v>
      </c>
      <c r="AE353" s="3">
        <v>102212.72</v>
      </c>
    </row>
    <row r="354" spans="1:31" x14ac:dyDescent="0.3">
      <c r="A354" s="3" t="s">
        <v>4831</v>
      </c>
      <c r="B354" s="4">
        <v>65128</v>
      </c>
      <c r="C354" s="4">
        <v>152</v>
      </c>
      <c r="D354" s="4" t="s">
        <v>25</v>
      </c>
      <c r="E354" s="5" t="s">
        <v>6313</v>
      </c>
      <c r="G354" s="4" t="s">
        <v>7035</v>
      </c>
      <c r="H354" s="3" t="s">
        <v>6315</v>
      </c>
      <c r="I354" s="3" t="s">
        <v>54</v>
      </c>
      <c r="J354" s="3" t="s">
        <v>191</v>
      </c>
      <c r="K354" s="3" t="s">
        <v>146</v>
      </c>
      <c r="L354" s="6" t="s">
        <v>146</v>
      </c>
      <c r="M354" s="3" t="s">
        <v>191</v>
      </c>
      <c r="N354" s="3" t="s">
        <v>211</v>
      </c>
      <c r="O354" s="3" t="s">
        <v>7036</v>
      </c>
      <c r="P354" s="3" t="s">
        <v>191</v>
      </c>
      <c r="Q354" s="3" t="s">
        <v>161</v>
      </c>
      <c r="R354" s="3" t="s">
        <v>31</v>
      </c>
      <c r="S354" s="3">
        <v>8</v>
      </c>
      <c r="T354" s="3">
        <v>16.34</v>
      </c>
      <c r="U354" s="3">
        <v>-1</v>
      </c>
      <c r="V354" s="3">
        <v>43.37</v>
      </c>
      <c r="W354" s="3">
        <v>44.15</v>
      </c>
      <c r="X354" s="32">
        <v>-0.02</v>
      </c>
      <c r="Y354" s="33">
        <v>224.02</v>
      </c>
      <c r="Z354" s="3">
        <v>251.84</v>
      </c>
      <c r="AA354" s="3">
        <v>-0.12</v>
      </c>
      <c r="AB354" s="3">
        <v>70440</v>
      </c>
      <c r="AC354" s="3">
        <v>80108.75</v>
      </c>
      <c r="AD354" s="3">
        <v>72864</v>
      </c>
      <c r="AE354" s="3">
        <v>81908.75</v>
      </c>
    </row>
    <row r="355" spans="1:31" x14ac:dyDescent="0.3">
      <c r="A355" s="3" t="s">
        <v>3982</v>
      </c>
      <c r="B355" s="4">
        <v>65188</v>
      </c>
      <c r="C355" s="4">
        <v>365</v>
      </c>
      <c r="D355" s="4" t="s">
        <v>25</v>
      </c>
      <c r="E355" s="5" t="s">
        <v>6313</v>
      </c>
      <c r="G355" s="4" t="s">
        <v>7037</v>
      </c>
      <c r="H355" s="3" t="s">
        <v>6315</v>
      </c>
      <c r="I355" s="3" t="s">
        <v>54</v>
      </c>
      <c r="J355" s="3" t="s">
        <v>191</v>
      </c>
      <c r="K355" s="3" t="s">
        <v>132</v>
      </c>
      <c r="L355" s="6" t="s">
        <v>132</v>
      </c>
      <c r="M355" s="3" t="s">
        <v>191</v>
      </c>
      <c r="N355" s="3" t="s">
        <v>211</v>
      </c>
      <c r="O355" s="3" t="s">
        <v>7038</v>
      </c>
      <c r="P355" s="3" t="s">
        <v>191</v>
      </c>
      <c r="Q355" s="3" t="s">
        <v>55</v>
      </c>
      <c r="R355" s="3" t="s">
        <v>31</v>
      </c>
      <c r="S355" s="3">
        <v>8</v>
      </c>
      <c r="T355" s="3">
        <v>14.58</v>
      </c>
      <c r="U355" s="3">
        <v>-0.92</v>
      </c>
      <c r="V355" s="3">
        <v>62.4</v>
      </c>
      <c r="W355" s="3">
        <v>85.16</v>
      </c>
      <c r="X355" s="32">
        <v>-0.36</v>
      </c>
      <c r="Y355" s="33">
        <v>280.52999999999997</v>
      </c>
      <c r="Z355" s="3">
        <v>354.04</v>
      </c>
      <c r="AA355" s="3">
        <v>-0.26</v>
      </c>
      <c r="AB355" s="3">
        <v>49322.31</v>
      </c>
      <c r="AC355" s="3">
        <v>58446.06</v>
      </c>
      <c r="AD355" s="3">
        <v>53275.56</v>
      </c>
      <c r="AE355" s="3">
        <v>62613.42</v>
      </c>
    </row>
    <row r="356" spans="1:31" x14ac:dyDescent="0.3">
      <c r="A356" s="3" t="s">
        <v>3872</v>
      </c>
      <c r="B356" s="4">
        <v>65189</v>
      </c>
      <c r="C356" s="4">
        <v>365</v>
      </c>
      <c r="D356" s="4" t="s">
        <v>25</v>
      </c>
      <c r="E356" s="5" t="s">
        <v>6313</v>
      </c>
      <c r="G356" s="4" t="s">
        <v>7039</v>
      </c>
      <c r="H356" s="3" t="s">
        <v>6315</v>
      </c>
      <c r="I356" s="3" t="s">
        <v>54</v>
      </c>
      <c r="J356" s="3" t="s">
        <v>191</v>
      </c>
      <c r="K356" s="3" t="s">
        <v>132</v>
      </c>
      <c r="L356" s="6" t="s">
        <v>132</v>
      </c>
      <c r="M356" s="3" t="s">
        <v>191</v>
      </c>
      <c r="N356" s="3" t="s">
        <v>211</v>
      </c>
      <c r="O356" s="3" t="s">
        <v>7040</v>
      </c>
      <c r="P356" s="3" t="s">
        <v>191</v>
      </c>
      <c r="Q356" s="3" t="s">
        <v>55</v>
      </c>
      <c r="R356" s="3" t="s">
        <v>31</v>
      </c>
      <c r="S356" s="3">
        <v>10</v>
      </c>
      <c r="T356" s="3">
        <v>26.01</v>
      </c>
      <c r="U356" s="3">
        <v>-1.6</v>
      </c>
      <c r="V356" s="3">
        <v>68.459999999999994</v>
      </c>
      <c r="W356" s="3">
        <v>105.02</v>
      </c>
      <c r="X356" s="32">
        <v>-0.53</v>
      </c>
      <c r="Y356" s="33">
        <v>309.82</v>
      </c>
      <c r="Z356" s="3">
        <v>441.93</v>
      </c>
      <c r="AA356" s="3">
        <v>-0.43</v>
      </c>
      <c r="AB356" s="3">
        <v>61482.48</v>
      </c>
      <c r="AC356" s="3">
        <v>83885.38</v>
      </c>
      <c r="AD356" s="3">
        <v>68612.679999999993</v>
      </c>
      <c r="AE356" s="3">
        <v>91195.9</v>
      </c>
    </row>
    <row r="357" spans="1:31" x14ac:dyDescent="0.3">
      <c r="A357" s="3" t="s">
        <v>3632</v>
      </c>
      <c r="B357" s="4">
        <v>65193</v>
      </c>
      <c r="C357" s="4">
        <v>471</v>
      </c>
      <c r="D357" s="4" t="s">
        <v>25</v>
      </c>
      <c r="E357" s="5" t="s">
        <v>6313</v>
      </c>
      <c r="G357" s="4" t="s">
        <v>7041</v>
      </c>
      <c r="H357" s="3" t="s">
        <v>6315</v>
      </c>
      <c r="I357" s="3" t="s">
        <v>54</v>
      </c>
      <c r="J357" s="3" t="s">
        <v>191</v>
      </c>
      <c r="K357" s="3" t="s">
        <v>132</v>
      </c>
      <c r="L357" s="6" t="s">
        <v>132</v>
      </c>
      <c r="M357" s="3" t="s">
        <v>191</v>
      </c>
      <c r="N357" s="3" t="s">
        <v>211</v>
      </c>
      <c r="O357" s="3" t="s">
        <v>7042</v>
      </c>
      <c r="P357" s="3" t="s">
        <v>191</v>
      </c>
      <c r="Q357" s="3" t="s">
        <v>55</v>
      </c>
      <c r="R357" s="3" t="s">
        <v>31</v>
      </c>
      <c r="S357" s="3">
        <v>14</v>
      </c>
      <c r="T357" s="3">
        <v>20.260000000000002</v>
      </c>
      <c r="U357" s="3">
        <v>-0.46</v>
      </c>
      <c r="V357" s="3">
        <v>83.64</v>
      </c>
      <c r="W357" s="3">
        <v>107.32</v>
      </c>
      <c r="X357" s="32">
        <v>-0.28000000000000003</v>
      </c>
      <c r="Y357" s="33">
        <v>334.48</v>
      </c>
      <c r="Z357" s="3">
        <v>500.7</v>
      </c>
      <c r="AA357" s="3">
        <v>-0.5</v>
      </c>
      <c r="AB357" s="3">
        <v>86058.64</v>
      </c>
      <c r="AC357" s="3">
        <v>114648.21</v>
      </c>
      <c r="AD357" s="3">
        <v>92594.4</v>
      </c>
      <c r="AE357" s="3">
        <v>123889.75</v>
      </c>
    </row>
    <row r="358" spans="1:31" x14ac:dyDescent="0.3">
      <c r="A358" s="3" t="s">
        <v>3255</v>
      </c>
      <c r="B358" s="4">
        <v>65194</v>
      </c>
      <c r="C358" s="4">
        <v>813</v>
      </c>
      <c r="D358" s="4" t="s">
        <v>25</v>
      </c>
      <c r="E358" s="5" t="s">
        <v>6313</v>
      </c>
      <c r="G358" s="4" t="s">
        <v>7043</v>
      </c>
      <c r="H358" s="3" t="s">
        <v>6315</v>
      </c>
      <c r="I358" s="3" t="s">
        <v>54</v>
      </c>
      <c r="J358" s="3" t="s">
        <v>191</v>
      </c>
      <c r="K358" s="3" t="s">
        <v>132</v>
      </c>
      <c r="L358" s="6" t="s">
        <v>132</v>
      </c>
      <c r="M358" s="3" t="s">
        <v>191</v>
      </c>
      <c r="N358" s="3" t="s">
        <v>211</v>
      </c>
      <c r="O358" s="3" t="s">
        <v>7044</v>
      </c>
      <c r="P358" s="3" t="s">
        <v>191</v>
      </c>
      <c r="Q358" s="3" t="s">
        <v>55</v>
      </c>
      <c r="R358" s="3" t="s">
        <v>31</v>
      </c>
      <c r="S358" s="3">
        <v>45</v>
      </c>
      <c r="T358" s="3">
        <v>53.54</v>
      </c>
      <c r="U358" s="3">
        <v>-0.2</v>
      </c>
      <c r="V358" s="3">
        <v>203.08</v>
      </c>
      <c r="W358" s="3">
        <v>299.04000000000002</v>
      </c>
      <c r="X358" s="32">
        <v>-0.47</v>
      </c>
      <c r="Y358" s="33">
        <v>1010.04</v>
      </c>
      <c r="Z358" s="3">
        <v>1357.04</v>
      </c>
      <c r="AA358" s="3">
        <v>-0.34</v>
      </c>
      <c r="AB358" s="3">
        <v>220291.44</v>
      </c>
      <c r="AC358" s="3">
        <v>278417.98</v>
      </c>
      <c r="AD358" s="3">
        <v>242410</v>
      </c>
      <c r="AE358" s="3">
        <v>304175.02</v>
      </c>
    </row>
    <row r="359" spans="1:31" x14ac:dyDescent="0.3">
      <c r="A359" s="3" t="s">
        <v>3258</v>
      </c>
      <c r="B359" s="4">
        <v>65195</v>
      </c>
      <c r="C359" s="4">
        <v>848</v>
      </c>
      <c r="D359" s="4" t="s">
        <v>25</v>
      </c>
      <c r="E359" s="5" t="s">
        <v>6313</v>
      </c>
      <c r="G359" s="4" t="s">
        <v>7045</v>
      </c>
      <c r="H359" s="3" t="s">
        <v>6315</v>
      </c>
      <c r="I359" s="3" t="s">
        <v>54</v>
      </c>
      <c r="J359" s="3" t="s">
        <v>191</v>
      </c>
      <c r="K359" s="3" t="s">
        <v>132</v>
      </c>
      <c r="L359" s="6" t="s">
        <v>132</v>
      </c>
      <c r="M359" s="3" t="s">
        <v>191</v>
      </c>
      <c r="N359" s="3" t="s">
        <v>211</v>
      </c>
      <c r="O359" s="3" t="s">
        <v>7046</v>
      </c>
      <c r="P359" s="3" t="s">
        <v>191</v>
      </c>
      <c r="Q359" s="3" t="s">
        <v>55</v>
      </c>
      <c r="R359" s="3" t="s">
        <v>31</v>
      </c>
      <c r="S359" s="3">
        <v>135</v>
      </c>
      <c r="T359" s="3">
        <v>218.83</v>
      </c>
      <c r="U359" s="3">
        <v>-0.62</v>
      </c>
      <c r="V359" s="3">
        <v>264.25</v>
      </c>
      <c r="W359" s="3">
        <v>370.17</v>
      </c>
      <c r="X359" s="32">
        <v>-0.4</v>
      </c>
      <c r="Y359" s="33">
        <v>1104.25</v>
      </c>
      <c r="Z359" s="3">
        <v>1556.83</v>
      </c>
      <c r="AA359" s="3">
        <v>-0.41</v>
      </c>
      <c r="AB359" s="3">
        <v>228203.51</v>
      </c>
      <c r="AC359" s="3">
        <v>311939.48</v>
      </c>
      <c r="AD359" s="3">
        <v>254816.73</v>
      </c>
      <c r="AE359" s="3">
        <v>346147.34</v>
      </c>
    </row>
    <row r="360" spans="1:31" x14ac:dyDescent="0.3">
      <c r="A360" s="3" t="s">
        <v>1746</v>
      </c>
      <c r="B360" s="4">
        <v>65200</v>
      </c>
      <c r="C360" s="4">
        <v>693</v>
      </c>
      <c r="D360" s="4" t="s">
        <v>25</v>
      </c>
      <c r="E360" s="5" t="s">
        <v>6313</v>
      </c>
      <c r="G360" s="4" t="s">
        <v>7047</v>
      </c>
      <c r="H360" s="3" t="s">
        <v>6315</v>
      </c>
      <c r="I360" s="3" t="s">
        <v>54</v>
      </c>
      <c r="J360" s="3" t="s">
        <v>191</v>
      </c>
      <c r="K360" s="3" t="s">
        <v>89</v>
      </c>
      <c r="L360" s="6" t="s">
        <v>132</v>
      </c>
      <c r="M360" s="3" t="s">
        <v>191</v>
      </c>
      <c r="N360" s="3" t="s">
        <v>206</v>
      </c>
      <c r="O360" s="3" t="s">
        <v>7048</v>
      </c>
      <c r="P360" s="3" t="s">
        <v>191</v>
      </c>
      <c r="Q360" s="3" t="s">
        <v>421</v>
      </c>
      <c r="R360" s="3" t="s">
        <v>60</v>
      </c>
      <c r="S360" s="3">
        <v>51</v>
      </c>
      <c r="T360" s="3">
        <v>63</v>
      </c>
      <c r="U360" s="3">
        <v>-0.23</v>
      </c>
      <c r="V360" s="3">
        <v>125.5</v>
      </c>
      <c r="W360" s="3">
        <v>157</v>
      </c>
      <c r="X360" s="32">
        <v>-0.25</v>
      </c>
      <c r="Y360" s="33">
        <v>593.5</v>
      </c>
      <c r="Z360" s="3">
        <v>586.16999999999996</v>
      </c>
      <c r="AA360" s="3">
        <v>0.01</v>
      </c>
      <c r="AB360" s="3">
        <v>138648</v>
      </c>
      <c r="AC360" s="3">
        <v>135263.59</v>
      </c>
      <c r="AD360" s="3">
        <v>149562</v>
      </c>
      <c r="AE360" s="3">
        <v>144593.59</v>
      </c>
    </row>
    <row r="361" spans="1:31" x14ac:dyDescent="0.3">
      <c r="A361" s="3" t="s">
        <v>2587</v>
      </c>
      <c r="B361" s="4">
        <v>65204</v>
      </c>
      <c r="C361" s="4">
        <v>355</v>
      </c>
      <c r="D361" s="4" t="s">
        <v>25</v>
      </c>
      <c r="E361" s="5" t="s">
        <v>6313</v>
      </c>
      <c r="G361" s="4" t="s">
        <v>7049</v>
      </c>
      <c r="H361" s="3" t="s">
        <v>6315</v>
      </c>
      <c r="I361" s="3" t="s">
        <v>54</v>
      </c>
      <c r="J361" s="3" t="s">
        <v>191</v>
      </c>
      <c r="K361" s="3" t="s">
        <v>89</v>
      </c>
      <c r="L361" s="6" t="s">
        <v>132</v>
      </c>
      <c r="M361" s="3" t="s">
        <v>191</v>
      </c>
      <c r="N361" s="3" t="s">
        <v>206</v>
      </c>
      <c r="O361" s="3" t="s">
        <v>7050</v>
      </c>
      <c r="P361" s="3" t="s">
        <v>191</v>
      </c>
      <c r="Q361" s="3" t="s">
        <v>421</v>
      </c>
      <c r="R361" s="3" t="s">
        <v>60</v>
      </c>
      <c r="S361" s="3">
        <v>13</v>
      </c>
      <c r="T361" s="3">
        <v>12.33</v>
      </c>
      <c r="U361" s="3">
        <v>7.0000000000000007E-2</v>
      </c>
      <c r="V361" s="3">
        <v>40.31</v>
      </c>
      <c r="W361" s="3">
        <v>23.65</v>
      </c>
      <c r="X361" s="32">
        <v>0.41</v>
      </c>
      <c r="Y361" s="33">
        <v>169.58</v>
      </c>
      <c r="Z361" s="3">
        <v>135.94</v>
      </c>
      <c r="AA361" s="3">
        <v>0.2</v>
      </c>
      <c r="AB361" s="3">
        <v>31456.2</v>
      </c>
      <c r="AC361" s="3">
        <v>23392.799999999999</v>
      </c>
      <c r="AD361" s="3">
        <v>31456.2</v>
      </c>
      <c r="AE361" s="3">
        <v>25214.400000000001</v>
      </c>
    </row>
    <row r="362" spans="1:31" x14ac:dyDescent="0.3">
      <c r="A362" s="3" t="s">
        <v>2317</v>
      </c>
      <c r="B362" s="4">
        <v>65209</v>
      </c>
      <c r="C362" s="4">
        <v>424</v>
      </c>
      <c r="D362" s="4" t="s">
        <v>25</v>
      </c>
      <c r="E362" s="5" t="s">
        <v>6313</v>
      </c>
      <c r="G362" s="4" t="s">
        <v>7051</v>
      </c>
      <c r="H362" s="3" t="s">
        <v>6315</v>
      </c>
      <c r="I362" s="3" t="s">
        <v>54</v>
      </c>
      <c r="J362" s="3" t="s">
        <v>191</v>
      </c>
      <c r="K362" s="3" t="s">
        <v>89</v>
      </c>
      <c r="L362" s="6" t="s">
        <v>132</v>
      </c>
      <c r="M362" s="3" t="s">
        <v>191</v>
      </c>
      <c r="N362" s="3" t="s">
        <v>206</v>
      </c>
      <c r="O362" s="3" t="s">
        <v>7052</v>
      </c>
      <c r="P362" s="3" t="s">
        <v>191</v>
      </c>
      <c r="Q362" s="3" t="s">
        <v>421</v>
      </c>
      <c r="R362" s="3" t="s">
        <v>60</v>
      </c>
      <c r="S362" s="3">
        <v>7</v>
      </c>
      <c r="U362" s="3">
        <v>1</v>
      </c>
      <c r="V362" s="3">
        <v>33.5</v>
      </c>
      <c r="W362" s="3">
        <v>35.5</v>
      </c>
      <c r="X362" s="32">
        <v>-0.06</v>
      </c>
      <c r="Y362" s="33">
        <v>185</v>
      </c>
      <c r="Z362" s="3">
        <v>155.83000000000001</v>
      </c>
      <c r="AA362" s="3">
        <v>0.16</v>
      </c>
      <c r="AB362" s="3">
        <v>46125.599999999999</v>
      </c>
      <c r="AC362" s="3">
        <v>37865.440000000002</v>
      </c>
      <c r="AD362" s="3">
        <v>49905.599999999999</v>
      </c>
      <c r="AE362" s="3">
        <v>40815.040000000001</v>
      </c>
    </row>
    <row r="363" spans="1:31" x14ac:dyDescent="0.3">
      <c r="A363" s="3" t="s">
        <v>3647</v>
      </c>
      <c r="B363" s="4">
        <v>65251</v>
      </c>
      <c r="C363" s="4">
        <v>432</v>
      </c>
      <c r="D363" s="4" t="s">
        <v>25</v>
      </c>
      <c r="E363" s="5" t="s">
        <v>6313</v>
      </c>
      <c r="G363" s="4" t="s">
        <v>7053</v>
      </c>
      <c r="H363" s="3" t="s">
        <v>6315</v>
      </c>
      <c r="I363" s="3" t="s">
        <v>54</v>
      </c>
      <c r="J363" s="3" t="s">
        <v>191</v>
      </c>
      <c r="K363" s="3" t="s">
        <v>132</v>
      </c>
      <c r="L363" s="6" t="s">
        <v>132</v>
      </c>
      <c r="M363" s="3" t="s">
        <v>191</v>
      </c>
      <c r="N363" s="3" t="s">
        <v>211</v>
      </c>
      <c r="O363" s="3" t="s">
        <v>7054</v>
      </c>
      <c r="P363" s="3" t="s">
        <v>191</v>
      </c>
      <c r="Q363" s="3" t="s">
        <v>341</v>
      </c>
      <c r="R363" s="3" t="s">
        <v>31</v>
      </c>
      <c r="S363" s="3">
        <v>10</v>
      </c>
      <c r="T363" s="3">
        <v>8</v>
      </c>
      <c r="U363" s="3">
        <v>0.2</v>
      </c>
      <c r="V363" s="3">
        <v>60.02</v>
      </c>
      <c r="W363" s="3">
        <v>42.68</v>
      </c>
      <c r="X363" s="32">
        <v>0.28999999999999998</v>
      </c>
      <c r="Y363" s="33">
        <v>162.05000000000001</v>
      </c>
      <c r="Z363" s="3">
        <v>169.4</v>
      </c>
      <c r="AA363" s="3">
        <v>-0.05</v>
      </c>
      <c r="AB363" s="3">
        <v>46904.4</v>
      </c>
      <c r="AC363" s="3">
        <v>53762.23</v>
      </c>
      <c r="AD363" s="3">
        <v>58496.4</v>
      </c>
      <c r="AE363" s="3">
        <v>53762.23</v>
      </c>
    </row>
    <row r="364" spans="1:31" x14ac:dyDescent="0.3">
      <c r="A364" s="3" t="s">
        <v>4024</v>
      </c>
      <c r="B364" s="4">
        <v>65252</v>
      </c>
      <c r="C364" s="4">
        <v>240</v>
      </c>
      <c r="D364" s="4" t="s">
        <v>25</v>
      </c>
      <c r="E364" s="5" t="s">
        <v>6313</v>
      </c>
      <c r="G364" s="4" t="s">
        <v>7055</v>
      </c>
      <c r="H364" s="3" t="s">
        <v>6315</v>
      </c>
      <c r="I364" s="3" t="s">
        <v>54</v>
      </c>
      <c r="J364" s="3" t="s">
        <v>191</v>
      </c>
      <c r="K364" s="3" t="s">
        <v>132</v>
      </c>
      <c r="L364" s="6" t="s">
        <v>132</v>
      </c>
      <c r="M364" s="3" t="s">
        <v>191</v>
      </c>
      <c r="N364" s="3" t="s">
        <v>211</v>
      </c>
      <c r="O364" s="3" t="s">
        <v>7056</v>
      </c>
      <c r="P364" s="3" t="s">
        <v>191</v>
      </c>
      <c r="Q364" s="3" t="s">
        <v>341</v>
      </c>
      <c r="R364" s="3" t="s">
        <v>31</v>
      </c>
      <c r="S364" s="3">
        <v>3</v>
      </c>
      <c r="T364" s="3">
        <v>4.8</v>
      </c>
      <c r="U364" s="3">
        <v>-0.8</v>
      </c>
      <c r="V364" s="3">
        <v>15.99</v>
      </c>
      <c r="W364" s="3">
        <v>25.58</v>
      </c>
      <c r="X364" s="32">
        <v>-0.6</v>
      </c>
      <c r="Y364" s="33">
        <v>130.11000000000001</v>
      </c>
      <c r="Z364" s="3">
        <v>90.62</v>
      </c>
      <c r="AA364" s="3">
        <v>0.3</v>
      </c>
      <c r="AB364" s="3">
        <v>27686.400000000001</v>
      </c>
      <c r="AC364" s="3">
        <v>29290.66</v>
      </c>
      <c r="AD364" s="3">
        <v>43802.879999999997</v>
      </c>
      <c r="AE364" s="3">
        <v>30514.66</v>
      </c>
    </row>
    <row r="365" spans="1:31" x14ac:dyDescent="0.3">
      <c r="A365" s="3" t="s">
        <v>3315</v>
      </c>
      <c r="B365" s="4">
        <v>65253</v>
      </c>
      <c r="C365" s="4">
        <v>411</v>
      </c>
      <c r="D365" s="4" t="s">
        <v>25</v>
      </c>
      <c r="E365" s="5" t="s">
        <v>6313</v>
      </c>
      <c r="G365" s="4" t="s">
        <v>7057</v>
      </c>
      <c r="H365" s="3" t="s">
        <v>6315</v>
      </c>
      <c r="I365" s="3" t="s">
        <v>54</v>
      </c>
      <c r="J365" s="3" t="s">
        <v>191</v>
      </c>
      <c r="K365" s="3" t="s">
        <v>132</v>
      </c>
      <c r="L365" s="6" t="s">
        <v>132</v>
      </c>
      <c r="M365" s="3" t="s">
        <v>191</v>
      </c>
      <c r="N365" s="3" t="s">
        <v>211</v>
      </c>
      <c r="O365" s="3" t="s">
        <v>7058</v>
      </c>
      <c r="P365" s="3" t="s">
        <v>191</v>
      </c>
      <c r="Q365" s="3" t="s">
        <v>341</v>
      </c>
      <c r="R365" s="3" t="s">
        <v>31</v>
      </c>
      <c r="S365" s="3">
        <v>20</v>
      </c>
      <c r="T365" s="3">
        <v>28.81</v>
      </c>
      <c r="U365" s="3">
        <v>-0.47</v>
      </c>
      <c r="V365" s="3">
        <v>83.02</v>
      </c>
      <c r="W365" s="3">
        <v>149.34</v>
      </c>
      <c r="X365" s="32">
        <v>-0.8</v>
      </c>
      <c r="Y365" s="33">
        <v>282.83999999999997</v>
      </c>
      <c r="Z365" s="3">
        <v>475.8</v>
      </c>
      <c r="AA365" s="3">
        <v>-0.68</v>
      </c>
      <c r="AB365" s="3">
        <v>71957.75</v>
      </c>
      <c r="AC365" s="3">
        <v>119154.75</v>
      </c>
      <c r="AD365" s="3">
        <v>73168.75</v>
      </c>
      <c r="AE365" s="3">
        <v>123090.25</v>
      </c>
    </row>
    <row r="366" spans="1:31" x14ac:dyDescent="0.3">
      <c r="A366" s="3" t="s">
        <v>3092</v>
      </c>
      <c r="B366" s="4">
        <v>65254</v>
      </c>
      <c r="C366" s="4">
        <v>740</v>
      </c>
      <c r="D366" s="4" t="s">
        <v>25</v>
      </c>
      <c r="E366" s="5" t="s">
        <v>6313</v>
      </c>
      <c r="G366" s="4" t="s">
        <v>7059</v>
      </c>
      <c r="H366" s="3" t="s">
        <v>6315</v>
      </c>
      <c r="I366" s="3" t="s">
        <v>54</v>
      </c>
      <c r="J366" s="3" t="s">
        <v>191</v>
      </c>
      <c r="K366" s="3" t="s">
        <v>132</v>
      </c>
      <c r="L366" s="6" t="s">
        <v>132</v>
      </c>
      <c r="M366" s="3" t="s">
        <v>191</v>
      </c>
      <c r="N366" s="3" t="s">
        <v>211</v>
      </c>
      <c r="O366" s="3" t="s">
        <v>7060</v>
      </c>
      <c r="P366" s="3" t="s">
        <v>191</v>
      </c>
      <c r="Q366" s="3" t="s">
        <v>341</v>
      </c>
      <c r="R366" s="3" t="s">
        <v>31</v>
      </c>
      <c r="S366" s="3">
        <v>69</v>
      </c>
      <c r="T366" s="3">
        <v>49</v>
      </c>
      <c r="U366" s="3">
        <v>0.28999999999999998</v>
      </c>
      <c r="V366" s="3">
        <v>305.29000000000002</v>
      </c>
      <c r="W366" s="3">
        <v>307.88</v>
      </c>
      <c r="X366" s="32">
        <v>-0.01</v>
      </c>
      <c r="Y366" s="33">
        <v>1308.04</v>
      </c>
      <c r="Z366" s="3">
        <v>1360.25</v>
      </c>
      <c r="AA366" s="3">
        <v>-0.04</v>
      </c>
      <c r="AB366" s="3">
        <v>299631.37</v>
      </c>
      <c r="AC366" s="3">
        <v>316294.14</v>
      </c>
      <c r="AD366" s="3">
        <v>316755.37</v>
      </c>
      <c r="AE366" s="3">
        <v>329398.14</v>
      </c>
    </row>
    <row r="367" spans="1:31" x14ac:dyDescent="0.3">
      <c r="A367" s="3" t="s">
        <v>3047</v>
      </c>
      <c r="B367" s="4">
        <v>65256</v>
      </c>
      <c r="C367" s="4">
        <v>1081</v>
      </c>
      <c r="D367" s="4" t="s">
        <v>25</v>
      </c>
      <c r="E367" s="5" t="s">
        <v>6313</v>
      </c>
      <c r="G367" s="4" t="s">
        <v>7061</v>
      </c>
      <c r="H367" s="3" t="s">
        <v>6315</v>
      </c>
      <c r="I367" s="3" t="s">
        <v>54</v>
      </c>
      <c r="J367" s="3" t="s">
        <v>191</v>
      </c>
      <c r="K367" s="3" t="s">
        <v>132</v>
      </c>
      <c r="L367" s="6" t="s">
        <v>132</v>
      </c>
      <c r="M367" s="3" t="s">
        <v>191</v>
      </c>
      <c r="N367" s="3" t="s">
        <v>211</v>
      </c>
      <c r="O367" s="3" t="s">
        <v>7062</v>
      </c>
      <c r="P367" s="3" t="s">
        <v>191</v>
      </c>
      <c r="Q367" s="3" t="s">
        <v>341</v>
      </c>
      <c r="R367" s="3" t="s">
        <v>31</v>
      </c>
      <c r="S367" s="3">
        <v>283</v>
      </c>
      <c r="T367" s="3">
        <v>390.67</v>
      </c>
      <c r="U367" s="3">
        <v>-0.38</v>
      </c>
      <c r="V367" s="3">
        <v>524.66999999999996</v>
      </c>
      <c r="W367" s="3">
        <v>630.58000000000004</v>
      </c>
      <c r="X367" s="32">
        <v>-0.2</v>
      </c>
      <c r="Y367" s="33">
        <v>1902.58</v>
      </c>
      <c r="Z367" s="3">
        <v>2293.92</v>
      </c>
      <c r="AA367" s="3">
        <v>-0.21</v>
      </c>
      <c r="AB367" s="3">
        <v>414570.54</v>
      </c>
      <c r="AC367" s="3">
        <v>499688.9</v>
      </c>
      <c r="AD367" s="3">
        <v>443378.02</v>
      </c>
      <c r="AE367" s="3">
        <v>534574.34</v>
      </c>
    </row>
    <row r="368" spans="1:31" x14ac:dyDescent="0.3">
      <c r="A368" s="3" t="s">
        <v>3062</v>
      </c>
      <c r="B368" s="4">
        <v>65257</v>
      </c>
      <c r="C368" s="4">
        <v>651</v>
      </c>
      <c r="D368" s="4" t="s">
        <v>25</v>
      </c>
      <c r="E368" s="5" t="s">
        <v>6313</v>
      </c>
      <c r="G368" s="4" t="s">
        <v>7063</v>
      </c>
      <c r="H368" s="3" t="s">
        <v>6315</v>
      </c>
      <c r="I368" s="3" t="s">
        <v>54</v>
      </c>
      <c r="J368" s="3" t="s">
        <v>191</v>
      </c>
      <c r="K368" s="3" t="s">
        <v>132</v>
      </c>
      <c r="L368" s="6" t="s">
        <v>132</v>
      </c>
      <c r="M368" s="3" t="s">
        <v>191</v>
      </c>
      <c r="N368" s="3" t="s">
        <v>211</v>
      </c>
      <c r="O368" s="3" t="s">
        <v>7064</v>
      </c>
      <c r="P368" s="3" t="s">
        <v>191</v>
      </c>
      <c r="Q368" s="3" t="s">
        <v>341</v>
      </c>
      <c r="R368" s="3" t="s">
        <v>31</v>
      </c>
      <c r="S368" s="3">
        <v>125</v>
      </c>
      <c r="T368" s="3">
        <v>153.32</v>
      </c>
      <c r="U368" s="3">
        <v>-0.23</v>
      </c>
      <c r="V368" s="3">
        <v>572.07000000000005</v>
      </c>
      <c r="W368" s="3">
        <v>634.51</v>
      </c>
      <c r="X368" s="32">
        <v>-0.11</v>
      </c>
      <c r="Y368" s="33">
        <v>2193.9499999999998</v>
      </c>
      <c r="Z368" s="3">
        <v>2428.38</v>
      </c>
      <c r="AA368" s="3">
        <v>-0.11</v>
      </c>
      <c r="AB368" s="3">
        <v>442939.22</v>
      </c>
      <c r="AC368" s="3">
        <v>492715.82</v>
      </c>
      <c r="AD368" s="3">
        <v>459315.22</v>
      </c>
      <c r="AE368" s="3">
        <v>508347.34</v>
      </c>
    </row>
    <row r="369" spans="1:31" x14ac:dyDescent="0.3">
      <c r="A369" s="3" t="s">
        <v>3291</v>
      </c>
      <c r="B369" s="4">
        <v>65258</v>
      </c>
      <c r="C369" s="4">
        <v>420</v>
      </c>
      <c r="D369" s="4" t="s">
        <v>25</v>
      </c>
      <c r="E369" s="5" t="s">
        <v>6313</v>
      </c>
      <c r="G369" s="4" t="s">
        <v>7065</v>
      </c>
      <c r="H369" s="3" t="s">
        <v>6315</v>
      </c>
      <c r="I369" s="3" t="s">
        <v>54</v>
      </c>
      <c r="J369" s="3" t="s">
        <v>191</v>
      </c>
      <c r="K369" s="3" t="s">
        <v>132</v>
      </c>
      <c r="L369" s="6" t="s">
        <v>132</v>
      </c>
      <c r="M369" s="3" t="s">
        <v>191</v>
      </c>
      <c r="N369" s="3" t="s">
        <v>211</v>
      </c>
      <c r="O369" s="3" t="s">
        <v>7066</v>
      </c>
      <c r="P369" s="3" t="s">
        <v>191</v>
      </c>
      <c r="Q369" s="3" t="s">
        <v>341</v>
      </c>
      <c r="R369" s="3" t="s">
        <v>31</v>
      </c>
      <c r="S369" s="3">
        <v>65</v>
      </c>
      <c r="T369" s="3">
        <v>77.2</v>
      </c>
      <c r="U369" s="3">
        <v>-0.19</v>
      </c>
      <c r="V369" s="3">
        <v>284.3</v>
      </c>
      <c r="W369" s="3">
        <v>275.16000000000003</v>
      </c>
      <c r="X369" s="32">
        <v>0.03</v>
      </c>
      <c r="Y369" s="33">
        <v>1015.67</v>
      </c>
      <c r="Z369" s="3">
        <v>1291.4000000000001</v>
      </c>
      <c r="AA369" s="3">
        <v>-0.27</v>
      </c>
      <c r="AB369" s="3">
        <v>182871.31</v>
      </c>
      <c r="AC369" s="3">
        <v>231808.77</v>
      </c>
      <c r="AD369" s="3">
        <v>187871.31</v>
      </c>
      <c r="AE369" s="3">
        <v>238876.77</v>
      </c>
    </row>
    <row r="370" spans="1:31" x14ac:dyDescent="0.3">
      <c r="A370" s="3" t="s">
        <v>3988</v>
      </c>
      <c r="B370" s="4">
        <v>65426</v>
      </c>
      <c r="C370" s="4">
        <v>306</v>
      </c>
      <c r="D370" s="4" t="s">
        <v>25</v>
      </c>
      <c r="E370" s="5" t="s">
        <v>6313</v>
      </c>
      <c r="G370" s="4" t="s">
        <v>7067</v>
      </c>
      <c r="H370" s="3" t="s">
        <v>6315</v>
      </c>
      <c r="I370" s="3" t="s">
        <v>54</v>
      </c>
      <c r="J370" s="3" t="s">
        <v>191</v>
      </c>
      <c r="K370" s="3" t="s">
        <v>132</v>
      </c>
      <c r="L370" s="6" t="s">
        <v>6320</v>
      </c>
      <c r="M370" s="3" t="s">
        <v>191</v>
      </c>
      <c r="N370" s="3" t="s">
        <v>211</v>
      </c>
      <c r="O370" s="3" t="s">
        <v>7068</v>
      </c>
      <c r="P370" s="3" t="s">
        <v>191</v>
      </c>
      <c r="Q370" s="3" t="s">
        <v>44</v>
      </c>
      <c r="R370" s="3" t="s">
        <v>31</v>
      </c>
      <c r="S370" s="3">
        <v>11</v>
      </c>
      <c r="T370" s="3">
        <v>10</v>
      </c>
      <c r="U370" s="3">
        <v>0.05</v>
      </c>
      <c r="V370" s="3">
        <v>57.67</v>
      </c>
      <c r="W370" s="3">
        <v>38.75</v>
      </c>
      <c r="X370" s="32">
        <v>0.33</v>
      </c>
      <c r="Y370" s="33">
        <v>278.42</v>
      </c>
      <c r="Z370" s="3">
        <v>220.92</v>
      </c>
      <c r="AA370" s="3">
        <v>0.21</v>
      </c>
      <c r="AB370" s="3">
        <v>66786.59</v>
      </c>
      <c r="AC370" s="3">
        <v>51551.31</v>
      </c>
      <c r="AD370" s="3">
        <v>66786.59</v>
      </c>
      <c r="AE370" s="3">
        <v>51551.31</v>
      </c>
    </row>
    <row r="371" spans="1:31" x14ac:dyDescent="0.3">
      <c r="A371" s="3" t="s">
        <v>2953</v>
      </c>
      <c r="B371" s="4">
        <v>66186</v>
      </c>
      <c r="C371" s="4">
        <v>150</v>
      </c>
      <c r="D371" s="4" t="s">
        <v>25</v>
      </c>
      <c r="E371" s="5" t="s">
        <v>6313</v>
      </c>
      <c r="G371" s="4" t="s">
        <v>7069</v>
      </c>
      <c r="H371" s="3" t="s">
        <v>6315</v>
      </c>
      <c r="I371" s="3" t="s">
        <v>54</v>
      </c>
      <c r="J371" s="3" t="s">
        <v>191</v>
      </c>
      <c r="K371" s="3" t="s">
        <v>146</v>
      </c>
      <c r="L371" s="6" t="s">
        <v>6320</v>
      </c>
      <c r="M371" s="3" t="s">
        <v>191</v>
      </c>
      <c r="N371" s="3" t="s">
        <v>211</v>
      </c>
      <c r="O371" s="3" t="s">
        <v>7070</v>
      </c>
      <c r="P371" s="3" t="s">
        <v>191</v>
      </c>
      <c r="Q371" s="3" t="s">
        <v>51</v>
      </c>
      <c r="R371" s="3" t="s">
        <v>31</v>
      </c>
      <c r="S371" s="3">
        <v>6</v>
      </c>
      <c r="T371" s="3">
        <v>7</v>
      </c>
      <c r="U371" s="3">
        <v>-0.17</v>
      </c>
      <c r="V371" s="3">
        <v>14</v>
      </c>
      <c r="W371" s="3">
        <v>21</v>
      </c>
      <c r="X371" s="32">
        <v>-0.5</v>
      </c>
      <c r="Y371" s="33">
        <v>49</v>
      </c>
      <c r="Z371" s="3">
        <v>66.5</v>
      </c>
      <c r="AA371" s="3">
        <v>-0.36</v>
      </c>
      <c r="AB371" s="3">
        <v>15387.96</v>
      </c>
      <c r="AC371" s="3">
        <v>19691.34</v>
      </c>
      <c r="AD371" s="3">
        <v>15387.96</v>
      </c>
      <c r="AE371" s="3">
        <v>19691.34</v>
      </c>
    </row>
    <row r="372" spans="1:31" x14ac:dyDescent="0.3">
      <c r="A372" s="3" t="s">
        <v>3857</v>
      </c>
      <c r="B372" s="4">
        <v>66226</v>
      </c>
      <c r="C372" s="4">
        <v>265</v>
      </c>
      <c r="D372" s="4" t="s">
        <v>25</v>
      </c>
      <c r="E372" s="5" t="s">
        <v>6313</v>
      </c>
      <c r="G372" s="4" t="s">
        <v>7071</v>
      </c>
      <c r="H372" s="3" t="s">
        <v>6315</v>
      </c>
      <c r="I372" s="3" t="s">
        <v>54</v>
      </c>
      <c r="J372" s="3" t="s">
        <v>191</v>
      </c>
      <c r="K372" s="3" t="s">
        <v>132</v>
      </c>
      <c r="L372" s="6" t="s">
        <v>6320</v>
      </c>
      <c r="M372" s="3" t="s">
        <v>191</v>
      </c>
      <c r="N372" s="3" t="s">
        <v>211</v>
      </c>
      <c r="O372" s="3" t="s">
        <v>7072</v>
      </c>
      <c r="P372" s="3" t="s">
        <v>191</v>
      </c>
      <c r="Q372" s="3" t="s">
        <v>397</v>
      </c>
      <c r="R372" s="3" t="s">
        <v>31</v>
      </c>
      <c r="S372" s="3">
        <v>11</v>
      </c>
      <c r="T372" s="3">
        <v>18</v>
      </c>
      <c r="U372" s="3">
        <v>-0.64</v>
      </c>
      <c r="V372" s="3">
        <v>31</v>
      </c>
      <c r="W372" s="3">
        <v>38.83</v>
      </c>
      <c r="X372" s="32">
        <v>-0.25</v>
      </c>
      <c r="Y372" s="33">
        <v>97.08</v>
      </c>
      <c r="Z372" s="3">
        <v>132.91999999999999</v>
      </c>
      <c r="AA372" s="3">
        <v>-0.37</v>
      </c>
      <c r="AB372" s="3">
        <v>20841.849999999999</v>
      </c>
      <c r="AC372" s="3">
        <v>27681.15</v>
      </c>
      <c r="AD372" s="3">
        <v>20841.849999999999</v>
      </c>
      <c r="AE372" s="3">
        <v>27681.15</v>
      </c>
    </row>
    <row r="373" spans="1:31" x14ac:dyDescent="0.3">
      <c r="A373" s="3" t="s">
        <v>3930</v>
      </c>
      <c r="B373" s="4">
        <v>66636</v>
      </c>
      <c r="C373" s="4">
        <v>248</v>
      </c>
      <c r="D373" s="4" t="s">
        <v>25</v>
      </c>
      <c r="E373" s="5" t="s">
        <v>6313</v>
      </c>
      <c r="G373" s="4" t="s">
        <v>7073</v>
      </c>
      <c r="H373" s="3" t="s">
        <v>6315</v>
      </c>
      <c r="I373" s="3" t="s">
        <v>54</v>
      </c>
      <c r="J373" s="3" t="s">
        <v>191</v>
      </c>
      <c r="K373" s="3" t="s">
        <v>132</v>
      </c>
      <c r="L373" s="6" t="s">
        <v>6320</v>
      </c>
      <c r="M373" s="3" t="s">
        <v>191</v>
      </c>
      <c r="N373" s="3" t="s">
        <v>211</v>
      </c>
      <c r="O373" s="3" t="s">
        <v>7074</v>
      </c>
      <c r="P373" s="3" t="s">
        <v>191</v>
      </c>
      <c r="Q373" s="3" t="s">
        <v>194</v>
      </c>
      <c r="R373" s="3" t="s">
        <v>31</v>
      </c>
      <c r="S373" s="3">
        <v>11</v>
      </c>
      <c r="T373" s="3">
        <v>14.5</v>
      </c>
      <c r="U373" s="3">
        <v>-0.3</v>
      </c>
      <c r="V373" s="3">
        <v>23.33</v>
      </c>
      <c r="W373" s="3">
        <v>29.92</v>
      </c>
      <c r="X373" s="32">
        <v>-0.28000000000000003</v>
      </c>
      <c r="Y373" s="33">
        <v>113.5</v>
      </c>
      <c r="Z373" s="3">
        <v>130.66999999999999</v>
      </c>
      <c r="AA373" s="3">
        <v>-0.15</v>
      </c>
      <c r="AB373" s="3">
        <v>23111.040000000001</v>
      </c>
      <c r="AC373" s="3">
        <v>25866.32</v>
      </c>
      <c r="AD373" s="3">
        <v>24407.040000000001</v>
      </c>
      <c r="AE373" s="3">
        <v>27123.22</v>
      </c>
    </row>
    <row r="374" spans="1:31" x14ac:dyDescent="0.3">
      <c r="A374" s="3" t="s">
        <v>4528</v>
      </c>
      <c r="B374" s="4">
        <v>66836</v>
      </c>
      <c r="C374" s="4">
        <v>522</v>
      </c>
      <c r="D374" s="4" t="s">
        <v>25</v>
      </c>
      <c r="E374" s="5" t="s">
        <v>6313</v>
      </c>
      <c r="G374" s="4" t="s">
        <v>7075</v>
      </c>
      <c r="H374" s="3" t="s">
        <v>6315</v>
      </c>
      <c r="I374" s="3" t="s">
        <v>54</v>
      </c>
      <c r="J374" s="3" t="s">
        <v>191</v>
      </c>
      <c r="K374" s="3" t="s">
        <v>146</v>
      </c>
      <c r="L374" s="6" t="s">
        <v>6320</v>
      </c>
      <c r="M374" s="3" t="s">
        <v>191</v>
      </c>
      <c r="N374" s="3" t="s">
        <v>211</v>
      </c>
      <c r="O374" s="3" t="s">
        <v>7076</v>
      </c>
      <c r="P374" s="3" t="s">
        <v>191</v>
      </c>
      <c r="Q374" s="3" t="s">
        <v>63</v>
      </c>
      <c r="R374" s="3" t="s">
        <v>31</v>
      </c>
      <c r="S374" s="3">
        <v>61</v>
      </c>
      <c r="T374" s="3">
        <v>57.83</v>
      </c>
      <c r="U374" s="3">
        <v>0.05</v>
      </c>
      <c r="V374" s="3">
        <v>222.67</v>
      </c>
      <c r="W374" s="3">
        <v>186.92</v>
      </c>
      <c r="X374" s="32">
        <v>0.16</v>
      </c>
      <c r="Y374" s="33">
        <v>683.17</v>
      </c>
      <c r="Z374" s="3">
        <v>595.5</v>
      </c>
      <c r="AA374" s="3">
        <v>0.13</v>
      </c>
      <c r="AB374" s="3">
        <v>224899.1</v>
      </c>
      <c r="AC374" s="3">
        <v>198412.53</v>
      </c>
      <c r="AD374" s="3">
        <v>233233.1</v>
      </c>
      <c r="AE374" s="3">
        <v>202444.53</v>
      </c>
    </row>
    <row r="375" spans="1:31" x14ac:dyDescent="0.3">
      <c r="A375" s="3" t="s">
        <v>3156</v>
      </c>
      <c r="B375" s="4">
        <v>66936</v>
      </c>
      <c r="C375" s="4">
        <v>625</v>
      </c>
      <c r="D375" s="4" t="s">
        <v>25</v>
      </c>
      <c r="E375" s="5" t="s">
        <v>6313</v>
      </c>
      <c r="G375" s="4" t="s">
        <v>7077</v>
      </c>
      <c r="H375" s="3" t="s">
        <v>6315</v>
      </c>
      <c r="I375" s="3" t="s">
        <v>54</v>
      </c>
      <c r="J375" s="3" t="s">
        <v>191</v>
      </c>
      <c r="K375" s="3" t="s">
        <v>132</v>
      </c>
      <c r="L375" s="6" t="s">
        <v>132</v>
      </c>
      <c r="M375" s="3" t="s">
        <v>191</v>
      </c>
      <c r="N375" s="3" t="s">
        <v>211</v>
      </c>
      <c r="O375" s="3" t="s">
        <v>7078</v>
      </c>
      <c r="P375" s="3" t="s">
        <v>191</v>
      </c>
      <c r="Q375" s="3" t="s">
        <v>107</v>
      </c>
      <c r="R375" s="3" t="s">
        <v>31</v>
      </c>
      <c r="S375" s="3">
        <v>118</v>
      </c>
      <c r="T375" s="3">
        <v>127.83</v>
      </c>
      <c r="U375" s="3">
        <v>-0.08</v>
      </c>
      <c r="V375" s="3">
        <v>547.33000000000004</v>
      </c>
      <c r="W375" s="3">
        <v>707.92</v>
      </c>
      <c r="X375" s="32">
        <v>-0.28999999999999998</v>
      </c>
      <c r="Y375" s="33">
        <v>1976.83</v>
      </c>
      <c r="Z375" s="3">
        <v>2155.42</v>
      </c>
      <c r="AA375" s="3">
        <v>-0.09</v>
      </c>
      <c r="AB375" s="3">
        <v>352954</v>
      </c>
      <c r="AC375" s="3">
        <v>378431.59</v>
      </c>
      <c r="AD375" s="3">
        <v>364844.36</v>
      </c>
      <c r="AE375" s="3">
        <v>390994.91</v>
      </c>
    </row>
    <row r="376" spans="1:31" x14ac:dyDescent="0.3">
      <c r="A376" s="3" t="s">
        <v>3439</v>
      </c>
      <c r="B376" s="4">
        <v>67006</v>
      </c>
      <c r="C376" s="4">
        <v>484</v>
      </c>
      <c r="D376" s="4" t="s">
        <v>25</v>
      </c>
      <c r="E376" s="5" t="s">
        <v>6313</v>
      </c>
      <c r="G376" s="4" t="s">
        <v>7079</v>
      </c>
      <c r="H376" s="3" t="s">
        <v>6315</v>
      </c>
      <c r="I376" s="3" t="s">
        <v>54</v>
      </c>
      <c r="J376" s="3" t="s">
        <v>191</v>
      </c>
      <c r="K376" s="3" t="s">
        <v>132</v>
      </c>
      <c r="L376" s="6" t="s">
        <v>132</v>
      </c>
      <c r="M376" s="3" t="s">
        <v>191</v>
      </c>
      <c r="N376" s="3" t="s">
        <v>211</v>
      </c>
      <c r="O376" s="3" t="s">
        <v>7080</v>
      </c>
      <c r="P376" s="3" t="s">
        <v>191</v>
      </c>
      <c r="Q376" s="3" t="s">
        <v>6387</v>
      </c>
      <c r="R376" s="3" t="s">
        <v>31</v>
      </c>
      <c r="S376" s="3">
        <v>20</v>
      </c>
      <c r="T376" s="3">
        <v>52</v>
      </c>
      <c r="U376" s="3">
        <v>-1.6</v>
      </c>
      <c r="V376" s="3">
        <v>70</v>
      </c>
      <c r="W376" s="3">
        <v>93</v>
      </c>
      <c r="X376" s="32">
        <v>-0.33</v>
      </c>
      <c r="Y376" s="33">
        <v>329</v>
      </c>
      <c r="Z376" s="3">
        <v>358</v>
      </c>
      <c r="AA376" s="3">
        <v>-0.09</v>
      </c>
      <c r="AB376" s="3">
        <v>69800.639999999999</v>
      </c>
      <c r="AC376" s="3">
        <v>75895.679999999993</v>
      </c>
      <c r="AD376" s="3">
        <v>69800.639999999999</v>
      </c>
      <c r="AE376" s="3">
        <v>75895.679999999993</v>
      </c>
    </row>
    <row r="377" spans="1:31" x14ac:dyDescent="0.3">
      <c r="A377" s="3" t="s">
        <v>3924</v>
      </c>
      <c r="B377" s="4">
        <v>67266</v>
      </c>
      <c r="C377" s="4">
        <v>164</v>
      </c>
      <c r="D377" s="4" t="s">
        <v>25</v>
      </c>
      <c r="E377" s="5" t="s">
        <v>6313</v>
      </c>
      <c r="G377" s="4" t="s">
        <v>7081</v>
      </c>
      <c r="H377" s="3" t="s">
        <v>6315</v>
      </c>
      <c r="I377" s="3" t="s">
        <v>54</v>
      </c>
      <c r="J377" s="3" t="s">
        <v>191</v>
      </c>
      <c r="K377" s="3" t="s">
        <v>132</v>
      </c>
      <c r="L377" s="6" t="s">
        <v>132</v>
      </c>
      <c r="M377" s="3" t="s">
        <v>191</v>
      </c>
      <c r="N377" s="3" t="s">
        <v>211</v>
      </c>
      <c r="O377" s="3" t="s">
        <v>7082</v>
      </c>
      <c r="P377" s="3" t="s">
        <v>191</v>
      </c>
      <c r="Q377" s="3" t="s">
        <v>194</v>
      </c>
      <c r="R377" s="3" t="s">
        <v>31</v>
      </c>
      <c r="S377" s="3">
        <v>9</v>
      </c>
      <c r="T377" s="3">
        <v>7</v>
      </c>
      <c r="U377" s="3">
        <v>0.22</v>
      </c>
      <c r="V377" s="3">
        <v>20.079999999999998</v>
      </c>
      <c r="W377" s="3">
        <v>18</v>
      </c>
      <c r="X377" s="32">
        <v>0.1</v>
      </c>
      <c r="Y377" s="33">
        <v>98.08</v>
      </c>
      <c r="Z377" s="3">
        <v>104.17</v>
      </c>
      <c r="AA377" s="3">
        <v>-0.06</v>
      </c>
      <c r="AB377" s="3">
        <v>15042.06</v>
      </c>
      <c r="AC377" s="3">
        <v>15975</v>
      </c>
      <c r="AD377" s="3">
        <v>15042.06</v>
      </c>
      <c r="AE377" s="3">
        <v>15975</v>
      </c>
    </row>
    <row r="378" spans="1:31" x14ac:dyDescent="0.3">
      <c r="A378" s="3" t="s">
        <v>2860</v>
      </c>
      <c r="B378" s="4">
        <v>67428</v>
      </c>
      <c r="C378" s="4">
        <v>142</v>
      </c>
      <c r="D378" s="4" t="s">
        <v>25</v>
      </c>
      <c r="E378" s="5" t="s">
        <v>6313</v>
      </c>
      <c r="G378" s="4" t="s">
        <v>7083</v>
      </c>
      <c r="H378" s="3" t="s">
        <v>6315</v>
      </c>
      <c r="I378" s="3" t="s">
        <v>54</v>
      </c>
      <c r="J378" s="3" t="s">
        <v>191</v>
      </c>
      <c r="K378" s="3" t="s">
        <v>89</v>
      </c>
      <c r="L378" s="6" t="s">
        <v>104</v>
      </c>
      <c r="M378" s="3" t="s">
        <v>191</v>
      </c>
      <c r="N378" s="3" t="s">
        <v>211</v>
      </c>
      <c r="O378" s="3" t="s">
        <v>7084</v>
      </c>
      <c r="P378" s="3" t="s">
        <v>191</v>
      </c>
      <c r="Q378" s="3" t="s">
        <v>55</v>
      </c>
      <c r="R378" s="3" t="s">
        <v>31</v>
      </c>
      <c r="S378" s="3">
        <v>34</v>
      </c>
      <c r="T378" s="3">
        <v>30.92</v>
      </c>
      <c r="U378" s="3">
        <v>0.1</v>
      </c>
      <c r="V378" s="3">
        <v>108.51</v>
      </c>
      <c r="W378" s="3">
        <v>111.04</v>
      </c>
      <c r="X378" s="32">
        <v>-0.02</v>
      </c>
      <c r="Y378" s="33">
        <v>392.23</v>
      </c>
      <c r="Z378" s="3">
        <v>432.28</v>
      </c>
      <c r="AA378" s="3">
        <v>-0.1</v>
      </c>
      <c r="AB378" s="3">
        <v>21702.92</v>
      </c>
      <c r="AC378" s="3">
        <v>24092.31</v>
      </c>
      <c r="AD378" s="3">
        <v>21702.92</v>
      </c>
      <c r="AE378" s="3">
        <v>24092.31</v>
      </c>
    </row>
    <row r="379" spans="1:31" x14ac:dyDescent="0.3">
      <c r="A379" s="3" t="s">
        <v>3587</v>
      </c>
      <c r="B379" s="4">
        <v>67524</v>
      </c>
      <c r="C379" s="4">
        <v>406</v>
      </c>
      <c r="D379" s="4" t="s">
        <v>25</v>
      </c>
      <c r="E379" s="5" t="s">
        <v>6313</v>
      </c>
      <c r="G379" s="4" t="s">
        <v>7085</v>
      </c>
      <c r="H379" s="3" t="s">
        <v>6315</v>
      </c>
      <c r="I379" s="3" t="s">
        <v>54</v>
      </c>
      <c r="J379" s="3" t="s">
        <v>191</v>
      </c>
      <c r="K379" s="3" t="s">
        <v>132</v>
      </c>
      <c r="L379" s="6" t="s">
        <v>132</v>
      </c>
      <c r="M379" s="3" t="s">
        <v>191</v>
      </c>
      <c r="N379" s="3" t="s">
        <v>473</v>
      </c>
      <c r="O379" s="3" t="s">
        <v>7086</v>
      </c>
      <c r="P379" s="3" t="s">
        <v>191</v>
      </c>
      <c r="Q379" s="3" t="s">
        <v>51</v>
      </c>
      <c r="R379" s="3" t="s">
        <v>31</v>
      </c>
      <c r="S379" s="3">
        <v>9</v>
      </c>
      <c r="T379" s="3">
        <v>7</v>
      </c>
      <c r="U379" s="3">
        <v>0.22</v>
      </c>
      <c r="V379" s="3">
        <v>38</v>
      </c>
      <c r="W379" s="3">
        <v>75.959999999999994</v>
      </c>
      <c r="X379" s="32">
        <v>-1</v>
      </c>
      <c r="Y379" s="33">
        <v>235.92</v>
      </c>
      <c r="Z379" s="3">
        <v>276.95999999999998</v>
      </c>
      <c r="AA379" s="3">
        <v>-0.17</v>
      </c>
      <c r="AB379" s="3">
        <v>60696.639999999999</v>
      </c>
      <c r="AC379" s="3">
        <v>70685.600000000006</v>
      </c>
      <c r="AD379" s="3">
        <v>60696.639999999999</v>
      </c>
      <c r="AE379" s="3">
        <v>70685.600000000006</v>
      </c>
    </row>
    <row r="380" spans="1:31" x14ac:dyDescent="0.3">
      <c r="A380" s="3" t="s">
        <v>3136</v>
      </c>
      <c r="B380" s="4">
        <v>67526</v>
      </c>
      <c r="C380" s="4">
        <v>1061</v>
      </c>
      <c r="D380" s="4" t="s">
        <v>25</v>
      </c>
      <c r="E380" s="5" t="s">
        <v>6313</v>
      </c>
      <c r="G380" s="4" t="s">
        <v>7087</v>
      </c>
      <c r="H380" s="3" t="s">
        <v>6315</v>
      </c>
      <c r="I380" s="3" t="s">
        <v>54</v>
      </c>
      <c r="J380" s="3" t="s">
        <v>191</v>
      </c>
      <c r="K380" s="3" t="s">
        <v>132</v>
      </c>
      <c r="L380" s="6" t="s">
        <v>132</v>
      </c>
      <c r="M380" s="3" t="s">
        <v>191</v>
      </c>
      <c r="N380" s="3" t="s">
        <v>473</v>
      </c>
      <c r="O380" s="3" t="s">
        <v>7088</v>
      </c>
      <c r="P380" s="3" t="s">
        <v>191</v>
      </c>
      <c r="Q380" s="3" t="s">
        <v>51</v>
      </c>
      <c r="R380" s="3" t="s">
        <v>31</v>
      </c>
      <c r="S380" s="3">
        <v>64</v>
      </c>
      <c r="T380" s="3">
        <v>83</v>
      </c>
      <c r="U380" s="3">
        <v>-0.28999999999999998</v>
      </c>
      <c r="V380" s="3">
        <v>209.42</v>
      </c>
      <c r="W380" s="3">
        <v>275</v>
      </c>
      <c r="X380" s="32">
        <v>-0.31</v>
      </c>
      <c r="Y380" s="33">
        <v>1408.42</v>
      </c>
      <c r="Z380" s="3">
        <v>1446.33</v>
      </c>
      <c r="AA380" s="3">
        <v>-0.03</v>
      </c>
      <c r="AB380" s="3">
        <v>346930.61</v>
      </c>
      <c r="AC380" s="3">
        <v>356359.19</v>
      </c>
      <c r="AD380" s="3">
        <v>390075.08</v>
      </c>
      <c r="AE380" s="3">
        <v>377897.67</v>
      </c>
    </row>
    <row r="381" spans="1:31" x14ac:dyDescent="0.3">
      <c r="A381" s="3" t="s">
        <v>3312</v>
      </c>
      <c r="B381" s="4">
        <v>67527</v>
      </c>
      <c r="C381" s="4">
        <v>320</v>
      </c>
      <c r="D381" s="4" t="s">
        <v>25</v>
      </c>
      <c r="E381" s="5" t="s">
        <v>6313</v>
      </c>
      <c r="G381" s="4" t="s">
        <v>7089</v>
      </c>
      <c r="H381" s="3" t="s">
        <v>6315</v>
      </c>
      <c r="I381" s="3" t="s">
        <v>54</v>
      </c>
      <c r="J381" s="3" t="s">
        <v>191</v>
      </c>
      <c r="K381" s="3" t="s">
        <v>132</v>
      </c>
      <c r="L381" s="6" t="s">
        <v>132</v>
      </c>
      <c r="M381" s="3" t="s">
        <v>191</v>
      </c>
      <c r="N381" s="3" t="s">
        <v>473</v>
      </c>
      <c r="O381" s="3" t="s">
        <v>7090</v>
      </c>
      <c r="P381" s="3" t="s">
        <v>191</v>
      </c>
      <c r="Q381" s="3" t="s">
        <v>51</v>
      </c>
      <c r="R381" s="3" t="s">
        <v>31</v>
      </c>
      <c r="S381" s="3">
        <v>78</v>
      </c>
      <c r="T381" s="3">
        <v>90.66</v>
      </c>
      <c r="U381" s="3">
        <v>-0.16</v>
      </c>
      <c r="V381" s="3">
        <v>242.32</v>
      </c>
      <c r="W381" s="3">
        <v>275.08999999999997</v>
      </c>
      <c r="X381" s="32">
        <v>-0.14000000000000001</v>
      </c>
      <c r="Y381" s="33">
        <v>878.7</v>
      </c>
      <c r="Z381" s="3">
        <v>1001.35</v>
      </c>
      <c r="AA381" s="3">
        <v>-0.14000000000000001</v>
      </c>
      <c r="AB381" s="3">
        <v>225169.23</v>
      </c>
      <c r="AC381" s="3">
        <v>229966.51</v>
      </c>
      <c r="AD381" s="3">
        <v>225169.23</v>
      </c>
      <c r="AE381" s="3">
        <v>229966.51</v>
      </c>
    </row>
    <row r="382" spans="1:31" x14ac:dyDescent="0.3">
      <c r="A382" s="3" t="s">
        <v>3403</v>
      </c>
      <c r="B382" s="4">
        <v>67528</v>
      </c>
      <c r="C382" s="4">
        <v>386</v>
      </c>
      <c r="D382" s="4" t="s">
        <v>25</v>
      </c>
      <c r="E382" s="5" t="s">
        <v>6313</v>
      </c>
      <c r="G382" s="4" t="s">
        <v>7091</v>
      </c>
      <c r="H382" s="3" t="s">
        <v>6315</v>
      </c>
      <c r="I382" s="3" t="s">
        <v>54</v>
      </c>
      <c r="J382" s="3" t="s">
        <v>191</v>
      </c>
      <c r="K382" s="3" t="s">
        <v>132</v>
      </c>
      <c r="L382" s="6" t="s">
        <v>132</v>
      </c>
      <c r="M382" s="3" t="s">
        <v>191</v>
      </c>
      <c r="N382" s="3" t="s">
        <v>473</v>
      </c>
      <c r="O382" s="3" t="s">
        <v>7092</v>
      </c>
      <c r="P382" s="3" t="s">
        <v>191</v>
      </c>
      <c r="Q382" s="3" t="s">
        <v>51</v>
      </c>
      <c r="R382" s="3" t="s">
        <v>31</v>
      </c>
      <c r="S382" s="3">
        <v>26</v>
      </c>
      <c r="T382" s="3">
        <v>53.67</v>
      </c>
      <c r="U382" s="3">
        <v>-1.0900000000000001</v>
      </c>
      <c r="V382" s="3">
        <v>73.52</v>
      </c>
      <c r="W382" s="3">
        <v>114.16</v>
      </c>
      <c r="X382" s="32">
        <v>-0.55000000000000004</v>
      </c>
      <c r="Y382" s="33">
        <v>571.94000000000005</v>
      </c>
      <c r="Z382" s="3">
        <v>763.08</v>
      </c>
      <c r="AA382" s="3">
        <v>-0.33</v>
      </c>
      <c r="AB382" s="3">
        <v>125825.16</v>
      </c>
      <c r="AC382" s="3">
        <v>159751.47</v>
      </c>
      <c r="AD382" s="3">
        <v>131286.24</v>
      </c>
      <c r="AE382" s="3">
        <v>164101.47</v>
      </c>
    </row>
    <row r="383" spans="1:31" x14ac:dyDescent="0.3">
      <c r="A383" s="3" t="s">
        <v>2047</v>
      </c>
      <c r="B383" s="4">
        <v>67556</v>
      </c>
      <c r="C383" s="4">
        <v>502</v>
      </c>
      <c r="D383" s="4" t="s">
        <v>25</v>
      </c>
      <c r="E383" s="5" t="s">
        <v>6313</v>
      </c>
      <c r="G383" s="4" t="s">
        <v>7093</v>
      </c>
      <c r="H383" s="3" t="s">
        <v>6315</v>
      </c>
      <c r="I383" s="3" t="s">
        <v>54</v>
      </c>
      <c r="J383" s="3" t="s">
        <v>191</v>
      </c>
      <c r="K383" s="3" t="s">
        <v>89</v>
      </c>
      <c r="L383" s="6" t="s">
        <v>89</v>
      </c>
      <c r="M383" s="3" t="s">
        <v>191</v>
      </c>
      <c r="N383" s="3" t="s">
        <v>473</v>
      </c>
      <c r="O383" s="3" t="s">
        <v>7094</v>
      </c>
      <c r="P383" s="3" t="s">
        <v>191</v>
      </c>
      <c r="Q383" s="3" t="s">
        <v>938</v>
      </c>
      <c r="R383" s="3" t="s">
        <v>31</v>
      </c>
      <c r="S383" s="3">
        <v>32</v>
      </c>
      <c r="T383" s="3">
        <v>49.75</v>
      </c>
      <c r="U383" s="3">
        <v>-0.55000000000000004</v>
      </c>
      <c r="V383" s="3">
        <v>102</v>
      </c>
      <c r="W383" s="3">
        <v>130.5</v>
      </c>
      <c r="X383" s="32">
        <v>-0.28000000000000003</v>
      </c>
      <c r="Y383" s="33">
        <v>452.83</v>
      </c>
      <c r="Z383" s="3">
        <v>783.17</v>
      </c>
      <c r="AA383" s="3">
        <v>-0.73</v>
      </c>
      <c r="AB383" s="3">
        <v>43973.3</v>
      </c>
      <c r="AC383" s="3">
        <v>61439.66</v>
      </c>
      <c r="AD383" s="3">
        <v>45917.3</v>
      </c>
      <c r="AE383" s="3">
        <v>62951.66</v>
      </c>
    </row>
    <row r="384" spans="1:31" x14ac:dyDescent="0.3">
      <c r="A384" s="3" t="s">
        <v>1858</v>
      </c>
      <c r="B384" s="4">
        <v>67557</v>
      </c>
      <c r="C384" s="4">
        <v>338</v>
      </c>
      <c r="D384" s="4" t="s">
        <v>25</v>
      </c>
      <c r="E384" s="5" t="s">
        <v>6313</v>
      </c>
      <c r="G384" s="4" t="s">
        <v>7095</v>
      </c>
      <c r="H384" s="3" t="s">
        <v>6315</v>
      </c>
      <c r="I384" s="3" t="s">
        <v>54</v>
      </c>
      <c r="J384" s="3" t="s">
        <v>191</v>
      </c>
      <c r="K384" s="3" t="s">
        <v>89</v>
      </c>
      <c r="L384" s="6" t="s">
        <v>89</v>
      </c>
      <c r="M384" s="3" t="s">
        <v>191</v>
      </c>
      <c r="N384" s="3" t="s">
        <v>473</v>
      </c>
      <c r="O384" s="3" t="s">
        <v>7096</v>
      </c>
      <c r="P384" s="3" t="s">
        <v>191</v>
      </c>
      <c r="Q384" s="3" t="s">
        <v>938</v>
      </c>
      <c r="R384" s="3" t="s">
        <v>31</v>
      </c>
      <c r="S384" s="3">
        <v>74</v>
      </c>
      <c r="T384" s="3">
        <v>132.99</v>
      </c>
      <c r="U384" s="3">
        <v>-0.79</v>
      </c>
      <c r="V384" s="3">
        <v>268.75</v>
      </c>
      <c r="W384" s="3">
        <v>380.09</v>
      </c>
      <c r="X384" s="32">
        <v>-0.41</v>
      </c>
      <c r="Y384" s="33">
        <v>1126.3599999999999</v>
      </c>
      <c r="Z384" s="3">
        <v>1101.5899999999999</v>
      </c>
      <c r="AA384" s="3">
        <v>0.02</v>
      </c>
      <c r="AB384" s="3">
        <v>95463.56</v>
      </c>
      <c r="AC384" s="3">
        <v>81462.27</v>
      </c>
      <c r="AD384" s="3">
        <v>97527.56</v>
      </c>
      <c r="AE384" s="3">
        <v>82417.27</v>
      </c>
    </row>
    <row r="385" spans="1:31" x14ac:dyDescent="0.3">
      <c r="A385" s="3" t="s">
        <v>3487</v>
      </c>
      <c r="B385" s="4">
        <v>68022</v>
      </c>
      <c r="C385" s="4">
        <v>456</v>
      </c>
      <c r="D385" s="4" t="s">
        <v>25</v>
      </c>
      <c r="E385" s="5" t="s">
        <v>6313</v>
      </c>
      <c r="G385" s="4" t="s">
        <v>7097</v>
      </c>
      <c r="H385" s="3" t="s">
        <v>6315</v>
      </c>
      <c r="I385" s="3" t="s">
        <v>54</v>
      </c>
      <c r="J385" s="3" t="s">
        <v>191</v>
      </c>
      <c r="K385" s="3" t="s">
        <v>132</v>
      </c>
      <c r="L385" s="6" t="s">
        <v>6320</v>
      </c>
      <c r="M385" s="3" t="s">
        <v>191</v>
      </c>
      <c r="N385" s="3" t="s">
        <v>206</v>
      </c>
      <c r="O385" s="3" t="s">
        <v>7098</v>
      </c>
      <c r="P385" s="3" t="s">
        <v>191</v>
      </c>
      <c r="Q385" s="3" t="s">
        <v>397</v>
      </c>
      <c r="R385" s="3" t="s">
        <v>31</v>
      </c>
      <c r="S385" s="3">
        <v>10</v>
      </c>
      <c r="T385" s="3">
        <v>5</v>
      </c>
      <c r="U385" s="3">
        <v>0.47</v>
      </c>
      <c r="V385" s="3">
        <v>20</v>
      </c>
      <c r="W385" s="3">
        <v>17.329999999999998</v>
      </c>
      <c r="X385" s="32">
        <v>0.13</v>
      </c>
      <c r="Y385" s="33">
        <v>341.58</v>
      </c>
      <c r="Z385" s="3">
        <v>306.33</v>
      </c>
      <c r="AA385" s="3">
        <v>0.1</v>
      </c>
      <c r="AB385" s="3">
        <v>87365.24</v>
      </c>
      <c r="AC385" s="3">
        <v>81605.37</v>
      </c>
      <c r="AD385" s="3">
        <v>95752.639999999999</v>
      </c>
      <c r="AE385" s="3">
        <v>85862.96</v>
      </c>
    </row>
    <row r="386" spans="1:31" x14ac:dyDescent="0.3">
      <c r="A386" s="3" t="s">
        <v>3460</v>
      </c>
      <c r="B386" s="4">
        <v>68034</v>
      </c>
      <c r="C386" s="4">
        <v>593</v>
      </c>
      <c r="D386" s="4" t="s">
        <v>25</v>
      </c>
      <c r="E386" s="5" t="s">
        <v>6313</v>
      </c>
      <c r="G386" s="4" t="s">
        <v>7099</v>
      </c>
      <c r="H386" s="3" t="s">
        <v>6315</v>
      </c>
      <c r="I386" s="3" t="s">
        <v>54</v>
      </c>
      <c r="J386" s="3" t="s">
        <v>191</v>
      </c>
      <c r="K386" s="3" t="s">
        <v>132</v>
      </c>
      <c r="L386" s="6" t="s">
        <v>6320</v>
      </c>
      <c r="M386" s="3" t="s">
        <v>191</v>
      </c>
      <c r="N386" s="3" t="s">
        <v>206</v>
      </c>
      <c r="O386" s="3" t="s">
        <v>7100</v>
      </c>
      <c r="P386" s="3" t="s">
        <v>191</v>
      </c>
      <c r="Q386" s="3" t="s">
        <v>397</v>
      </c>
      <c r="R386" s="3" t="s">
        <v>31</v>
      </c>
      <c r="S386" s="3">
        <v>10</v>
      </c>
      <c r="T386" s="3">
        <v>17.5</v>
      </c>
      <c r="U386" s="3">
        <v>-0.84</v>
      </c>
      <c r="V386" s="3">
        <v>35.5</v>
      </c>
      <c r="W386" s="3">
        <v>42.83</v>
      </c>
      <c r="X386" s="32">
        <v>-0.21</v>
      </c>
      <c r="Y386" s="33">
        <v>216.96</v>
      </c>
      <c r="Z386" s="3">
        <v>290.88</v>
      </c>
      <c r="AA386" s="3">
        <v>-0.34</v>
      </c>
      <c r="AB386" s="3">
        <v>73158.350000000006</v>
      </c>
      <c r="AC386" s="3">
        <v>97559.13</v>
      </c>
      <c r="AD386" s="3">
        <v>73158.350000000006</v>
      </c>
      <c r="AE386" s="3">
        <v>97559.13</v>
      </c>
    </row>
    <row r="387" spans="1:31" x14ac:dyDescent="0.3">
      <c r="A387" s="3" t="s">
        <v>3124</v>
      </c>
      <c r="B387" s="4">
        <v>68037</v>
      </c>
      <c r="C387" s="4">
        <v>653</v>
      </c>
      <c r="D387" s="4" t="s">
        <v>25</v>
      </c>
      <c r="E387" s="5" t="s">
        <v>6313</v>
      </c>
      <c r="G387" s="4" t="s">
        <v>7101</v>
      </c>
      <c r="H387" s="3" t="s">
        <v>6315</v>
      </c>
      <c r="I387" s="3" t="s">
        <v>54</v>
      </c>
      <c r="J387" s="3" t="s">
        <v>191</v>
      </c>
      <c r="K387" s="3" t="s">
        <v>132</v>
      </c>
      <c r="L387" s="6" t="s">
        <v>6320</v>
      </c>
      <c r="M387" s="3" t="s">
        <v>191</v>
      </c>
      <c r="N387" s="3" t="s">
        <v>206</v>
      </c>
      <c r="O387" s="3" t="s">
        <v>7102</v>
      </c>
      <c r="P387" s="3" t="s">
        <v>191</v>
      </c>
      <c r="Q387" s="3" t="s">
        <v>397</v>
      </c>
      <c r="R387" s="3" t="s">
        <v>31</v>
      </c>
      <c r="S387" s="3">
        <v>38</v>
      </c>
      <c r="T387" s="3">
        <v>75.989999999999995</v>
      </c>
      <c r="U387" s="3">
        <v>-1</v>
      </c>
      <c r="V387" s="3">
        <v>161.41999999999999</v>
      </c>
      <c r="W387" s="3">
        <v>250.53</v>
      </c>
      <c r="X387" s="32">
        <v>-0.55000000000000004</v>
      </c>
      <c r="Y387" s="33">
        <v>785.57</v>
      </c>
      <c r="Z387" s="3">
        <v>1038.01</v>
      </c>
      <c r="AA387" s="3">
        <v>-0.32</v>
      </c>
      <c r="AB387" s="3">
        <v>218988.87</v>
      </c>
      <c r="AC387" s="3">
        <v>288950.59999999998</v>
      </c>
      <c r="AD387" s="3">
        <v>218988.87</v>
      </c>
      <c r="AE387" s="3">
        <v>288950.59999999998</v>
      </c>
    </row>
    <row r="388" spans="1:31" x14ac:dyDescent="0.3">
      <c r="A388" s="3" t="s">
        <v>3345</v>
      </c>
      <c r="B388" s="4">
        <v>68038</v>
      </c>
      <c r="C388" s="4">
        <v>384</v>
      </c>
      <c r="D388" s="4" t="s">
        <v>25</v>
      </c>
      <c r="E388" s="5" t="s">
        <v>6313</v>
      </c>
      <c r="G388" s="4" t="s">
        <v>7103</v>
      </c>
      <c r="H388" s="3" t="s">
        <v>6315</v>
      </c>
      <c r="I388" s="3" t="s">
        <v>54</v>
      </c>
      <c r="J388" s="3" t="s">
        <v>191</v>
      </c>
      <c r="K388" s="3" t="s">
        <v>132</v>
      </c>
      <c r="L388" s="6" t="s">
        <v>6320</v>
      </c>
      <c r="M388" s="3" t="s">
        <v>191</v>
      </c>
      <c r="N388" s="3" t="s">
        <v>206</v>
      </c>
      <c r="O388" s="3" t="s">
        <v>7104</v>
      </c>
      <c r="P388" s="3" t="s">
        <v>191</v>
      </c>
      <c r="Q388" s="3" t="s">
        <v>397</v>
      </c>
      <c r="R388" s="3" t="s">
        <v>31</v>
      </c>
      <c r="S388" s="3">
        <v>36</v>
      </c>
      <c r="T388" s="3">
        <v>38.700000000000003</v>
      </c>
      <c r="U388" s="3">
        <v>-7.0000000000000007E-2</v>
      </c>
      <c r="V388" s="3">
        <v>103.08</v>
      </c>
      <c r="W388" s="3">
        <v>108.13</v>
      </c>
      <c r="X388" s="32">
        <v>-0.05</v>
      </c>
      <c r="Y388" s="33">
        <v>509.52</v>
      </c>
      <c r="Z388" s="3">
        <v>641.36</v>
      </c>
      <c r="AA388" s="3">
        <v>-0.26</v>
      </c>
      <c r="AB388" s="3">
        <v>122013.4</v>
      </c>
      <c r="AC388" s="3">
        <v>153236.47</v>
      </c>
      <c r="AD388" s="3">
        <v>122013.4</v>
      </c>
      <c r="AE388" s="3">
        <v>153236.47</v>
      </c>
    </row>
    <row r="389" spans="1:31" x14ac:dyDescent="0.3">
      <c r="A389" s="3" t="s">
        <v>3827</v>
      </c>
      <c r="B389" s="4">
        <v>68039</v>
      </c>
      <c r="C389" s="4">
        <v>244</v>
      </c>
      <c r="D389" s="4" t="s">
        <v>25</v>
      </c>
      <c r="E389" s="5" t="s">
        <v>6313</v>
      </c>
      <c r="G389" s="4" t="s">
        <v>7105</v>
      </c>
      <c r="H389" s="3" t="s">
        <v>6315</v>
      </c>
      <c r="I389" s="3" t="s">
        <v>54</v>
      </c>
      <c r="J389" s="3" t="s">
        <v>191</v>
      </c>
      <c r="K389" s="3" t="s">
        <v>132</v>
      </c>
      <c r="L389" s="6" t="s">
        <v>6320</v>
      </c>
      <c r="M389" s="3" t="s">
        <v>191</v>
      </c>
      <c r="N389" s="3" t="s">
        <v>206</v>
      </c>
      <c r="O389" s="3" t="s">
        <v>7106</v>
      </c>
      <c r="P389" s="3" t="s">
        <v>191</v>
      </c>
      <c r="Q389" s="3" t="s">
        <v>397</v>
      </c>
      <c r="R389" s="3" t="s">
        <v>31</v>
      </c>
      <c r="S389" s="3">
        <v>3</v>
      </c>
      <c r="T389" s="3">
        <v>3.2</v>
      </c>
      <c r="U389" s="3">
        <v>0</v>
      </c>
      <c r="V389" s="3">
        <v>19.21</v>
      </c>
      <c r="W389" s="3">
        <v>19.21</v>
      </c>
      <c r="X389" s="32">
        <v>0</v>
      </c>
      <c r="Y389" s="33">
        <v>105.63</v>
      </c>
      <c r="Z389" s="3">
        <v>160.03</v>
      </c>
      <c r="AA389" s="3">
        <v>-0.52</v>
      </c>
      <c r="AB389" s="3">
        <v>30317.759999999998</v>
      </c>
      <c r="AC389" s="3">
        <v>45928.32</v>
      </c>
      <c r="AD389" s="3">
        <v>30317.759999999998</v>
      </c>
      <c r="AE389" s="3">
        <v>45928.32</v>
      </c>
    </row>
    <row r="390" spans="1:31" x14ac:dyDescent="0.3">
      <c r="A390" s="3" t="s">
        <v>2004</v>
      </c>
      <c r="B390" s="4">
        <v>68058</v>
      </c>
      <c r="C390" s="4">
        <v>168</v>
      </c>
      <c r="D390" s="4" t="s">
        <v>25</v>
      </c>
      <c r="E390" s="5" t="s">
        <v>6313</v>
      </c>
      <c r="G390" s="4" t="s">
        <v>7107</v>
      </c>
      <c r="H390" s="3" t="s">
        <v>6315</v>
      </c>
      <c r="I390" s="3" t="s">
        <v>54</v>
      </c>
      <c r="J390" s="3" t="s">
        <v>191</v>
      </c>
      <c r="K390" s="3" t="s">
        <v>89</v>
      </c>
      <c r="L390" s="6" t="s">
        <v>89</v>
      </c>
      <c r="M390" s="3" t="s">
        <v>191</v>
      </c>
      <c r="N390" s="3" t="s">
        <v>206</v>
      </c>
      <c r="O390" s="3" t="s">
        <v>7108</v>
      </c>
      <c r="P390" s="3" t="s">
        <v>191</v>
      </c>
      <c r="Q390" s="3" t="s">
        <v>64</v>
      </c>
      <c r="R390" s="3" t="s">
        <v>60</v>
      </c>
      <c r="S390" s="3">
        <v>101</v>
      </c>
      <c r="T390" s="3">
        <v>88.33</v>
      </c>
      <c r="U390" s="3">
        <v>0.12</v>
      </c>
      <c r="V390" s="3">
        <v>308.64999999999998</v>
      </c>
      <c r="W390" s="3">
        <v>357.54</v>
      </c>
      <c r="X390" s="32">
        <v>-0.16</v>
      </c>
      <c r="Y390" s="33">
        <v>1219.1400000000001</v>
      </c>
      <c r="Z390" s="3">
        <v>1278.3800000000001</v>
      </c>
      <c r="AA390" s="3">
        <v>-0.05</v>
      </c>
      <c r="AB390" s="3">
        <v>112253.79</v>
      </c>
      <c r="AC390" s="3">
        <v>111217.61</v>
      </c>
      <c r="AD390" s="3">
        <v>112253.79</v>
      </c>
      <c r="AE390" s="3">
        <v>111217.61</v>
      </c>
    </row>
    <row r="391" spans="1:31" x14ac:dyDescent="0.3">
      <c r="A391" s="3" t="s">
        <v>1677</v>
      </c>
      <c r="B391" s="4">
        <v>68126</v>
      </c>
      <c r="C391" s="4">
        <v>585</v>
      </c>
      <c r="D391" s="4" t="s">
        <v>25</v>
      </c>
      <c r="E391" s="5" t="s">
        <v>6313</v>
      </c>
      <c r="G391" s="4" t="s">
        <v>7109</v>
      </c>
      <c r="H391" s="3" t="s">
        <v>6315</v>
      </c>
      <c r="I391" s="3" t="s">
        <v>54</v>
      </c>
      <c r="J391" s="3" t="s">
        <v>191</v>
      </c>
      <c r="K391" s="3" t="s">
        <v>89</v>
      </c>
      <c r="L391" s="6" t="s">
        <v>89</v>
      </c>
      <c r="M391" s="3" t="s">
        <v>191</v>
      </c>
      <c r="N391" s="3" t="s">
        <v>206</v>
      </c>
      <c r="O391" s="3" t="s">
        <v>7110</v>
      </c>
      <c r="P391" s="3" t="s">
        <v>191</v>
      </c>
      <c r="Q391" s="3" t="s">
        <v>55</v>
      </c>
      <c r="R391" s="3" t="s">
        <v>31</v>
      </c>
      <c r="S391" s="3">
        <v>37</v>
      </c>
      <c r="T391" s="3">
        <v>91.92</v>
      </c>
      <c r="U391" s="3">
        <v>-1.48</v>
      </c>
      <c r="V391" s="3">
        <v>175</v>
      </c>
      <c r="W391" s="3">
        <v>210.25</v>
      </c>
      <c r="X391" s="32">
        <v>-0.2</v>
      </c>
      <c r="Y391" s="33">
        <v>913.17</v>
      </c>
      <c r="Z391" s="3">
        <v>1147.58</v>
      </c>
      <c r="AA391" s="3">
        <v>-0.26</v>
      </c>
      <c r="AB391" s="3">
        <v>134925.07999999999</v>
      </c>
      <c r="AC391" s="3">
        <v>168831.31</v>
      </c>
      <c r="AD391" s="3">
        <v>144422.26</v>
      </c>
      <c r="AE391" s="3">
        <v>179843.61</v>
      </c>
    </row>
    <row r="392" spans="1:31" x14ac:dyDescent="0.3">
      <c r="A392" s="3" t="s">
        <v>1882</v>
      </c>
      <c r="B392" s="4">
        <v>68128</v>
      </c>
      <c r="C392" s="4">
        <v>282</v>
      </c>
      <c r="D392" s="4" t="s">
        <v>25</v>
      </c>
      <c r="E392" s="5" t="s">
        <v>6313</v>
      </c>
      <c r="G392" s="4" t="s">
        <v>7111</v>
      </c>
      <c r="H392" s="3" t="s">
        <v>6315</v>
      </c>
      <c r="I392" s="3" t="s">
        <v>54</v>
      </c>
      <c r="J392" s="3" t="s">
        <v>191</v>
      </c>
      <c r="K392" s="3" t="s">
        <v>89</v>
      </c>
      <c r="L392" s="6" t="s">
        <v>89</v>
      </c>
      <c r="M392" s="3" t="s">
        <v>191</v>
      </c>
      <c r="N392" s="3" t="s">
        <v>206</v>
      </c>
      <c r="O392" s="3" t="s">
        <v>7112</v>
      </c>
      <c r="P392" s="3" t="s">
        <v>191</v>
      </c>
      <c r="Q392" s="3" t="s">
        <v>55</v>
      </c>
      <c r="R392" s="3" t="s">
        <v>31</v>
      </c>
      <c r="S392" s="3">
        <v>37</v>
      </c>
      <c r="T392" s="3">
        <v>59.7</v>
      </c>
      <c r="U392" s="3">
        <v>-0.6</v>
      </c>
      <c r="V392" s="3">
        <v>195.83</v>
      </c>
      <c r="W392" s="3">
        <v>178.72</v>
      </c>
      <c r="X392" s="32">
        <v>0.09</v>
      </c>
      <c r="Y392" s="33">
        <v>956.94</v>
      </c>
      <c r="Z392" s="3">
        <v>1102.5999999999999</v>
      </c>
      <c r="AA392" s="3">
        <v>-0.15</v>
      </c>
      <c r="AB392" s="3">
        <v>116796.8</v>
      </c>
      <c r="AC392" s="3">
        <v>135276.54999999999</v>
      </c>
      <c r="AD392" s="3">
        <v>125974.52</v>
      </c>
      <c r="AE392" s="3">
        <v>143708.82</v>
      </c>
    </row>
    <row r="393" spans="1:31" x14ac:dyDescent="0.3">
      <c r="A393" s="3" t="s">
        <v>1710</v>
      </c>
      <c r="B393" s="4">
        <v>68306</v>
      </c>
      <c r="C393" s="4">
        <v>326</v>
      </c>
      <c r="D393" s="4" t="s">
        <v>25</v>
      </c>
      <c r="E393" s="5" t="s">
        <v>6313</v>
      </c>
      <c r="G393" s="4" t="s">
        <v>7113</v>
      </c>
      <c r="H393" s="3" t="s">
        <v>6315</v>
      </c>
      <c r="I393" s="3" t="s">
        <v>54</v>
      </c>
      <c r="J393" s="3" t="s">
        <v>191</v>
      </c>
      <c r="K393" s="3" t="s">
        <v>89</v>
      </c>
      <c r="L393" s="6" t="s">
        <v>132</v>
      </c>
      <c r="M393" s="3" t="s">
        <v>191</v>
      </c>
      <c r="N393" s="3" t="s">
        <v>206</v>
      </c>
      <c r="O393" s="3" t="s">
        <v>7114</v>
      </c>
      <c r="P393" s="3" t="s">
        <v>191</v>
      </c>
      <c r="Q393" s="3" t="s">
        <v>397</v>
      </c>
      <c r="R393" s="3" t="s">
        <v>31</v>
      </c>
      <c r="S393" s="3">
        <v>17</v>
      </c>
      <c r="T393" s="3">
        <v>38</v>
      </c>
      <c r="U393" s="3">
        <v>-1.22</v>
      </c>
      <c r="V393" s="3">
        <v>66.58</v>
      </c>
      <c r="W393" s="3">
        <v>68.75</v>
      </c>
      <c r="X393" s="32">
        <v>-0.03</v>
      </c>
      <c r="Y393" s="33">
        <v>302.75</v>
      </c>
      <c r="Z393" s="3">
        <v>392.5</v>
      </c>
      <c r="AA393" s="3">
        <v>-0.3</v>
      </c>
      <c r="AB393" s="3">
        <v>37710.959999999999</v>
      </c>
      <c r="AC393" s="3">
        <v>47865.04</v>
      </c>
      <c r="AD393" s="3">
        <v>37710.959999999999</v>
      </c>
      <c r="AE393" s="3">
        <v>47865.04</v>
      </c>
    </row>
    <row r="394" spans="1:31" x14ac:dyDescent="0.3">
      <c r="A394" s="3" t="s">
        <v>2235</v>
      </c>
      <c r="B394" s="4">
        <v>68307</v>
      </c>
      <c r="C394" s="4">
        <v>159</v>
      </c>
      <c r="D394" s="4" t="s">
        <v>25</v>
      </c>
      <c r="E394" s="5" t="s">
        <v>6313</v>
      </c>
      <c r="G394" s="4" t="s">
        <v>7115</v>
      </c>
      <c r="H394" s="3" t="s">
        <v>6315</v>
      </c>
      <c r="I394" s="3" t="s">
        <v>54</v>
      </c>
      <c r="J394" s="3" t="s">
        <v>191</v>
      </c>
      <c r="K394" s="3" t="s">
        <v>89</v>
      </c>
      <c r="L394" s="6" t="s">
        <v>132</v>
      </c>
      <c r="M394" s="3" t="s">
        <v>191</v>
      </c>
      <c r="N394" s="3" t="s">
        <v>206</v>
      </c>
      <c r="O394" s="3" t="s">
        <v>7116</v>
      </c>
      <c r="P394" s="3" t="s">
        <v>191</v>
      </c>
      <c r="Q394" s="3" t="s">
        <v>397</v>
      </c>
      <c r="R394" s="3" t="s">
        <v>31</v>
      </c>
      <c r="S394" s="3">
        <v>23</v>
      </c>
      <c r="T394" s="3">
        <v>22.67</v>
      </c>
      <c r="U394" s="3">
        <v>0.02</v>
      </c>
      <c r="V394" s="3">
        <v>88.66</v>
      </c>
      <c r="W394" s="3">
        <v>43.11</v>
      </c>
      <c r="X394" s="32">
        <v>0.51</v>
      </c>
      <c r="Y394" s="33">
        <v>297.41000000000003</v>
      </c>
      <c r="Z394" s="3">
        <v>220.64</v>
      </c>
      <c r="AA394" s="3">
        <v>0.26</v>
      </c>
      <c r="AB394" s="3">
        <v>35456.620000000003</v>
      </c>
      <c r="AC394" s="3">
        <v>24746.58</v>
      </c>
      <c r="AD394" s="3">
        <v>35456.620000000003</v>
      </c>
      <c r="AE394" s="3">
        <v>24746.58</v>
      </c>
    </row>
    <row r="395" spans="1:31" x14ac:dyDescent="0.3">
      <c r="A395" s="3" t="s">
        <v>1734</v>
      </c>
      <c r="B395" s="4">
        <v>68846</v>
      </c>
      <c r="C395" s="4">
        <v>476</v>
      </c>
      <c r="D395" s="4" t="s">
        <v>25</v>
      </c>
      <c r="E395" s="5" t="s">
        <v>6313</v>
      </c>
      <c r="G395" s="4" t="s">
        <v>7117</v>
      </c>
      <c r="H395" s="3" t="s">
        <v>6315</v>
      </c>
      <c r="I395" s="3" t="s">
        <v>54</v>
      </c>
      <c r="J395" s="3" t="s">
        <v>191</v>
      </c>
      <c r="K395" s="3" t="s">
        <v>89</v>
      </c>
      <c r="L395" s="6" t="s">
        <v>89</v>
      </c>
      <c r="M395" s="3" t="s">
        <v>191</v>
      </c>
      <c r="N395" s="3" t="s">
        <v>206</v>
      </c>
      <c r="O395" s="3" t="s">
        <v>7118</v>
      </c>
      <c r="P395" s="3" t="s">
        <v>191</v>
      </c>
      <c r="Q395" s="3" t="s">
        <v>64</v>
      </c>
      <c r="R395" s="3" t="s">
        <v>60</v>
      </c>
      <c r="S395" s="3">
        <v>52</v>
      </c>
      <c r="T395" s="3">
        <v>28.92</v>
      </c>
      <c r="U395" s="3">
        <v>0.44</v>
      </c>
      <c r="V395" s="3">
        <v>102</v>
      </c>
      <c r="W395" s="3">
        <v>134.91999999999999</v>
      </c>
      <c r="X395" s="32">
        <v>-0.32</v>
      </c>
      <c r="Y395" s="33">
        <v>548.91999999999996</v>
      </c>
      <c r="Z395" s="3">
        <v>682.67</v>
      </c>
      <c r="AA395" s="3">
        <v>-0.24</v>
      </c>
      <c r="AB395" s="3">
        <v>79594.81</v>
      </c>
      <c r="AC395" s="3">
        <v>99282.31</v>
      </c>
      <c r="AD395" s="3">
        <v>86092.09</v>
      </c>
      <c r="AE395" s="3">
        <v>106595.59</v>
      </c>
    </row>
    <row r="396" spans="1:31" x14ac:dyDescent="0.3">
      <c r="A396" s="3" t="s">
        <v>2341</v>
      </c>
      <c r="B396" s="4">
        <v>68848</v>
      </c>
      <c r="C396" s="4">
        <v>190</v>
      </c>
      <c r="D396" s="4" t="s">
        <v>25</v>
      </c>
      <c r="E396" s="5" t="s">
        <v>6313</v>
      </c>
      <c r="G396" s="4" t="s">
        <v>7119</v>
      </c>
      <c r="H396" s="3" t="s">
        <v>6315</v>
      </c>
      <c r="I396" s="3" t="s">
        <v>54</v>
      </c>
      <c r="J396" s="3" t="s">
        <v>191</v>
      </c>
      <c r="K396" s="3" t="s">
        <v>89</v>
      </c>
      <c r="L396" s="6" t="s">
        <v>89</v>
      </c>
      <c r="M396" s="3" t="s">
        <v>191</v>
      </c>
      <c r="N396" s="3" t="s">
        <v>206</v>
      </c>
      <c r="O396" s="3" t="s">
        <v>7120</v>
      </c>
      <c r="P396" s="3" t="s">
        <v>191</v>
      </c>
      <c r="Q396" s="3" t="s">
        <v>64</v>
      </c>
      <c r="R396" s="3" t="s">
        <v>60</v>
      </c>
      <c r="S396" s="3">
        <v>18</v>
      </c>
      <c r="T396" s="3">
        <v>21.2</v>
      </c>
      <c r="U396" s="3">
        <v>-0.21</v>
      </c>
      <c r="V396" s="3">
        <v>69.23</v>
      </c>
      <c r="W396" s="3">
        <v>58.54</v>
      </c>
      <c r="X396" s="32">
        <v>0.15</v>
      </c>
      <c r="Y396" s="33">
        <v>356.85</v>
      </c>
      <c r="Z396" s="3">
        <v>362.48</v>
      </c>
      <c r="AA396" s="3">
        <v>-0.02</v>
      </c>
      <c r="AB396" s="3">
        <v>41507.96</v>
      </c>
      <c r="AC396" s="3">
        <v>43960.12</v>
      </c>
      <c r="AD396" s="3">
        <v>45456.86</v>
      </c>
      <c r="AE396" s="3">
        <v>47215.68</v>
      </c>
    </row>
    <row r="397" spans="1:31" x14ac:dyDescent="0.3">
      <c r="A397" s="3" t="s">
        <v>7121</v>
      </c>
      <c r="B397" s="4">
        <v>69939</v>
      </c>
      <c r="C397" s="4">
        <v>87</v>
      </c>
      <c r="D397" s="4" t="s">
        <v>25</v>
      </c>
      <c r="E397" s="5" t="s">
        <v>6313</v>
      </c>
      <c r="G397" s="4" t="s">
        <v>7122</v>
      </c>
      <c r="H397" s="3" t="s">
        <v>6315</v>
      </c>
      <c r="I397" s="3" t="s">
        <v>54</v>
      </c>
      <c r="J397" s="3" t="s">
        <v>191</v>
      </c>
      <c r="K397" s="3" t="s">
        <v>6320</v>
      </c>
      <c r="L397" s="6" t="s">
        <v>6320</v>
      </c>
      <c r="M397" s="3" t="s">
        <v>191</v>
      </c>
      <c r="N397" s="3" t="s">
        <v>272</v>
      </c>
      <c r="O397" s="3" t="s">
        <v>7123</v>
      </c>
      <c r="P397" s="3" t="s">
        <v>191</v>
      </c>
      <c r="Q397" s="3" t="s">
        <v>397</v>
      </c>
      <c r="R397" s="3" t="s">
        <v>31</v>
      </c>
      <c r="S397" s="3">
        <v>6</v>
      </c>
      <c r="U397" s="3">
        <v>1</v>
      </c>
      <c r="V397" s="3">
        <v>29</v>
      </c>
      <c r="X397" s="32">
        <v>1</v>
      </c>
      <c r="Y397" s="33">
        <v>93</v>
      </c>
      <c r="AA397" s="3">
        <v>1</v>
      </c>
      <c r="AB397" s="3">
        <v>22364.639999999999</v>
      </c>
      <c r="AD397" s="3">
        <v>22364.639999999999</v>
      </c>
    </row>
    <row r="398" spans="1:31" x14ac:dyDescent="0.3">
      <c r="A398" s="3" t="s">
        <v>3213</v>
      </c>
      <c r="B398" s="4">
        <v>69946</v>
      </c>
      <c r="C398" s="4">
        <v>600</v>
      </c>
      <c r="D398" s="4" t="s">
        <v>25</v>
      </c>
      <c r="E398" s="5" t="s">
        <v>6313</v>
      </c>
      <c r="G398" s="4" t="s">
        <v>7124</v>
      </c>
      <c r="H398" s="3" t="s">
        <v>6315</v>
      </c>
      <c r="I398" s="3" t="s">
        <v>54</v>
      </c>
      <c r="J398" s="3" t="s">
        <v>191</v>
      </c>
      <c r="K398" s="3" t="s">
        <v>132</v>
      </c>
      <c r="L398" s="6" t="s">
        <v>6320</v>
      </c>
      <c r="M398" s="3" t="s">
        <v>191</v>
      </c>
      <c r="N398" s="3" t="s">
        <v>272</v>
      </c>
      <c r="O398" s="3" t="s">
        <v>7125</v>
      </c>
      <c r="P398" s="3" t="s">
        <v>191</v>
      </c>
      <c r="Q398" s="3" t="s">
        <v>397</v>
      </c>
      <c r="R398" s="3" t="s">
        <v>31</v>
      </c>
      <c r="S398" s="3">
        <v>81</v>
      </c>
      <c r="T398" s="3">
        <v>81</v>
      </c>
      <c r="U398" s="3">
        <v>0</v>
      </c>
      <c r="V398" s="3">
        <v>249.08</v>
      </c>
      <c r="W398" s="3">
        <v>222.17</v>
      </c>
      <c r="X398" s="32">
        <v>0.11</v>
      </c>
      <c r="Y398" s="33">
        <v>946.08</v>
      </c>
      <c r="Z398" s="3">
        <v>945.92</v>
      </c>
      <c r="AA398" s="3">
        <v>0</v>
      </c>
      <c r="AB398" s="3">
        <v>211846.98</v>
      </c>
      <c r="AC398" s="3">
        <v>211324.62</v>
      </c>
      <c r="AD398" s="3">
        <v>211846.98</v>
      </c>
      <c r="AE398" s="3">
        <v>211324.62</v>
      </c>
    </row>
    <row r="399" spans="1:31" x14ac:dyDescent="0.3">
      <c r="A399" s="3" t="s">
        <v>2371</v>
      </c>
      <c r="B399" s="4">
        <v>71529</v>
      </c>
      <c r="C399" s="4">
        <v>291</v>
      </c>
      <c r="D399" s="4" t="s">
        <v>25</v>
      </c>
      <c r="E399" s="5" t="s">
        <v>6313</v>
      </c>
      <c r="G399" s="4" t="s">
        <v>7126</v>
      </c>
      <c r="H399" s="3" t="s">
        <v>6315</v>
      </c>
      <c r="I399" s="3" t="s">
        <v>54</v>
      </c>
      <c r="J399" s="3" t="s">
        <v>191</v>
      </c>
      <c r="K399" s="3" t="s">
        <v>89</v>
      </c>
      <c r="L399" s="6" t="s">
        <v>104</v>
      </c>
      <c r="M399" s="3" t="s">
        <v>191</v>
      </c>
      <c r="N399" s="3" t="s">
        <v>211</v>
      </c>
      <c r="O399" s="3" t="s">
        <v>7127</v>
      </c>
      <c r="P399" s="3" t="s">
        <v>191</v>
      </c>
      <c r="Q399" s="3" t="s">
        <v>1122</v>
      </c>
      <c r="R399" s="3" t="s">
        <v>29</v>
      </c>
      <c r="S399" s="3">
        <v>7</v>
      </c>
      <c r="T399" s="3">
        <v>11</v>
      </c>
      <c r="U399" s="3">
        <v>-0.56999999999999995</v>
      </c>
      <c r="V399" s="3">
        <v>25</v>
      </c>
      <c r="W399" s="3">
        <v>30.5</v>
      </c>
      <c r="X399" s="32">
        <v>-0.22</v>
      </c>
      <c r="Y399" s="33">
        <v>122.5</v>
      </c>
      <c r="Z399" s="3">
        <v>95</v>
      </c>
      <c r="AA399" s="3">
        <v>0.22</v>
      </c>
      <c r="AB399" s="3">
        <v>25930.799999999999</v>
      </c>
      <c r="AC399" s="3">
        <v>19070.759999999998</v>
      </c>
      <c r="AD399" s="3">
        <v>25930.799999999999</v>
      </c>
      <c r="AE399" s="3">
        <v>19070.759999999998</v>
      </c>
    </row>
    <row r="400" spans="1:31" x14ac:dyDescent="0.3">
      <c r="A400" s="3" t="s">
        <v>5593</v>
      </c>
      <c r="B400" s="4">
        <v>71826</v>
      </c>
      <c r="C400" s="4">
        <v>606</v>
      </c>
      <c r="D400" s="4" t="s">
        <v>25</v>
      </c>
      <c r="E400" s="5" t="s">
        <v>6313</v>
      </c>
      <c r="G400" s="4" t="s">
        <v>7128</v>
      </c>
      <c r="H400" s="3" t="s">
        <v>6315</v>
      </c>
      <c r="I400" s="3" t="s">
        <v>54</v>
      </c>
      <c r="J400" s="3" t="s">
        <v>191</v>
      </c>
      <c r="K400" s="3" t="s">
        <v>104</v>
      </c>
      <c r="L400" s="6" t="s">
        <v>104</v>
      </c>
      <c r="M400" s="3" t="s">
        <v>191</v>
      </c>
      <c r="N400" s="3" t="s">
        <v>211</v>
      </c>
      <c r="O400" s="3" t="s">
        <v>7129</v>
      </c>
      <c r="P400" s="3" t="s">
        <v>191</v>
      </c>
      <c r="Q400" s="3" t="s">
        <v>55</v>
      </c>
      <c r="R400" s="3" t="s">
        <v>31</v>
      </c>
      <c r="S400" s="3">
        <v>61</v>
      </c>
      <c r="T400" s="3">
        <v>57.17</v>
      </c>
      <c r="U400" s="3">
        <v>0.06</v>
      </c>
      <c r="V400" s="3">
        <v>176.33</v>
      </c>
      <c r="W400" s="3">
        <v>229.42</v>
      </c>
      <c r="X400" s="32">
        <v>-0.3</v>
      </c>
      <c r="Y400" s="33">
        <v>714.67</v>
      </c>
      <c r="Z400" s="3">
        <v>869.25</v>
      </c>
      <c r="AA400" s="3">
        <v>-0.22</v>
      </c>
      <c r="AB400" s="3">
        <v>52742.400000000001</v>
      </c>
      <c r="AC400" s="3">
        <v>64082.57</v>
      </c>
      <c r="AD400" s="3">
        <v>52742.400000000001</v>
      </c>
      <c r="AE400" s="3">
        <v>64082.57</v>
      </c>
    </row>
    <row r="401" spans="1:31" x14ac:dyDescent="0.3">
      <c r="A401" s="3" t="s">
        <v>5608</v>
      </c>
      <c r="B401" s="4">
        <v>71827</v>
      </c>
      <c r="C401" s="4">
        <v>441</v>
      </c>
      <c r="D401" s="4" t="s">
        <v>25</v>
      </c>
      <c r="E401" s="5" t="s">
        <v>6313</v>
      </c>
      <c r="G401" s="4" t="s">
        <v>7130</v>
      </c>
      <c r="H401" s="3" t="s">
        <v>6315</v>
      </c>
      <c r="I401" s="3" t="s">
        <v>54</v>
      </c>
      <c r="J401" s="3" t="s">
        <v>191</v>
      </c>
      <c r="K401" s="3" t="s">
        <v>104</v>
      </c>
      <c r="L401" s="6" t="s">
        <v>104</v>
      </c>
      <c r="M401" s="3" t="s">
        <v>191</v>
      </c>
      <c r="N401" s="3" t="s">
        <v>211</v>
      </c>
      <c r="O401" s="3" t="s">
        <v>7131</v>
      </c>
      <c r="P401" s="3" t="s">
        <v>191</v>
      </c>
      <c r="Q401" s="3" t="s">
        <v>55</v>
      </c>
      <c r="R401" s="3" t="s">
        <v>31</v>
      </c>
      <c r="S401" s="3">
        <v>33</v>
      </c>
      <c r="T401" s="3">
        <v>59.99</v>
      </c>
      <c r="U401" s="3">
        <v>-0.79</v>
      </c>
      <c r="V401" s="3">
        <v>155.97999999999999</v>
      </c>
      <c r="W401" s="3">
        <v>206.64</v>
      </c>
      <c r="X401" s="32">
        <v>-0.32</v>
      </c>
      <c r="Y401" s="33">
        <v>744.9</v>
      </c>
      <c r="Z401" s="3">
        <v>949.68</v>
      </c>
      <c r="AA401" s="3">
        <v>-0.27</v>
      </c>
      <c r="AB401" s="3">
        <v>46398.6</v>
      </c>
      <c r="AC401" s="3">
        <v>59011.6</v>
      </c>
      <c r="AD401" s="3">
        <v>46398.6</v>
      </c>
      <c r="AE401" s="3">
        <v>59011.6</v>
      </c>
    </row>
    <row r="402" spans="1:31" x14ac:dyDescent="0.3">
      <c r="A402" s="3" t="s">
        <v>3897</v>
      </c>
      <c r="B402" s="4">
        <v>73054</v>
      </c>
      <c r="C402" s="4">
        <v>251</v>
      </c>
      <c r="D402" s="4" t="s">
        <v>25</v>
      </c>
      <c r="E402" s="5" t="s">
        <v>6313</v>
      </c>
      <c r="G402" s="4" t="s">
        <v>7132</v>
      </c>
      <c r="H402" s="3" t="s">
        <v>6315</v>
      </c>
      <c r="I402" s="3" t="s">
        <v>299</v>
      </c>
      <c r="J402" s="3" t="s">
        <v>191</v>
      </c>
      <c r="K402" s="3" t="s">
        <v>132</v>
      </c>
      <c r="L402" s="6" t="s">
        <v>132</v>
      </c>
      <c r="M402" s="3" t="s">
        <v>191</v>
      </c>
      <c r="N402" s="3" t="s">
        <v>211</v>
      </c>
      <c r="O402" s="3" t="s">
        <v>7133</v>
      </c>
      <c r="P402" s="3" t="s">
        <v>191</v>
      </c>
      <c r="Q402" s="3" t="s">
        <v>26</v>
      </c>
      <c r="R402" s="3" t="s">
        <v>27</v>
      </c>
      <c r="S402" s="3">
        <v>14</v>
      </c>
      <c r="T402" s="3">
        <v>11.67</v>
      </c>
      <c r="U402" s="3">
        <v>0.17</v>
      </c>
      <c r="V402" s="3">
        <v>28.01</v>
      </c>
      <c r="W402" s="3">
        <v>40.65</v>
      </c>
      <c r="X402" s="32">
        <v>-0.45</v>
      </c>
      <c r="Y402" s="33">
        <v>177.37</v>
      </c>
      <c r="Z402" s="3">
        <v>249.52</v>
      </c>
      <c r="AA402" s="3">
        <v>-0.41</v>
      </c>
      <c r="AB402" s="3">
        <v>35591.4</v>
      </c>
      <c r="AC402" s="3">
        <v>50730.34</v>
      </c>
      <c r="AD402" s="3">
        <v>37173.120000000003</v>
      </c>
      <c r="AE402" s="3">
        <v>52279.78</v>
      </c>
    </row>
    <row r="403" spans="1:31" x14ac:dyDescent="0.3">
      <c r="A403" s="3" t="s">
        <v>4969</v>
      </c>
      <c r="B403" s="4">
        <v>73136</v>
      </c>
      <c r="C403" s="4">
        <v>168</v>
      </c>
      <c r="D403" s="4" t="s">
        <v>25</v>
      </c>
      <c r="E403" s="5" t="s">
        <v>6313</v>
      </c>
      <c r="G403" s="4" t="s">
        <v>7134</v>
      </c>
      <c r="H403" s="3" t="s">
        <v>6315</v>
      </c>
      <c r="I403" s="3" t="s">
        <v>54</v>
      </c>
      <c r="J403" s="3" t="s">
        <v>191</v>
      </c>
      <c r="K403" s="3" t="s">
        <v>89</v>
      </c>
      <c r="L403" s="6" t="s">
        <v>104</v>
      </c>
      <c r="M403" s="3" t="s">
        <v>191</v>
      </c>
      <c r="N403" s="3" t="s">
        <v>473</v>
      </c>
      <c r="O403" s="3" t="s">
        <v>7135</v>
      </c>
      <c r="P403" s="3" t="s">
        <v>191</v>
      </c>
      <c r="Q403" s="3" t="s">
        <v>194</v>
      </c>
      <c r="R403" s="3" t="s">
        <v>6402</v>
      </c>
      <c r="S403" s="3">
        <v>9</v>
      </c>
      <c r="T403" s="3">
        <v>26</v>
      </c>
      <c r="U403" s="3">
        <v>-1.89</v>
      </c>
      <c r="V403" s="3">
        <v>55</v>
      </c>
      <c r="W403" s="3">
        <v>49.08</v>
      </c>
      <c r="X403" s="32">
        <v>0.11</v>
      </c>
      <c r="Y403" s="33">
        <v>197.92</v>
      </c>
      <c r="Z403" s="3">
        <v>213.17</v>
      </c>
      <c r="AA403" s="3">
        <v>-0.08</v>
      </c>
      <c r="AB403" s="3">
        <v>17423.39</v>
      </c>
      <c r="AC403" s="3">
        <v>17969.240000000002</v>
      </c>
      <c r="AD403" s="3">
        <v>18263.75</v>
      </c>
      <c r="AE403" s="3">
        <v>18844.04</v>
      </c>
    </row>
    <row r="404" spans="1:31" x14ac:dyDescent="0.3">
      <c r="A404" s="3" t="s">
        <v>2183</v>
      </c>
      <c r="B404" s="4">
        <v>73456</v>
      </c>
      <c r="C404" s="4">
        <v>556</v>
      </c>
      <c r="D404" s="4" t="s">
        <v>25</v>
      </c>
      <c r="E404" s="5" t="s">
        <v>6313</v>
      </c>
      <c r="G404" s="4" t="s">
        <v>7136</v>
      </c>
      <c r="H404" s="3" t="s">
        <v>6315</v>
      </c>
      <c r="I404" s="3" t="s">
        <v>54</v>
      </c>
      <c r="J404" s="3" t="s">
        <v>191</v>
      </c>
      <c r="K404" s="3" t="s">
        <v>89</v>
      </c>
      <c r="L404" s="6" t="s">
        <v>89</v>
      </c>
      <c r="M404" s="3" t="s">
        <v>191</v>
      </c>
      <c r="N404" s="3" t="s">
        <v>211</v>
      </c>
      <c r="O404" s="3" t="s">
        <v>7137</v>
      </c>
      <c r="P404" s="3" t="s">
        <v>191</v>
      </c>
      <c r="Q404" s="3" t="s">
        <v>6387</v>
      </c>
      <c r="R404" s="3" t="s">
        <v>31</v>
      </c>
      <c r="S404" s="3">
        <v>37</v>
      </c>
      <c r="T404" s="3">
        <v>13</v>
      </c>
      <c r="U404" s="3">
        <v>0.65</v>
      </c>
      <c r="V404" s="3">
        <v>117.92</v>
      </c>
      <c r="W404" s="3">
        <v>84</v>
      </c>
      <c r="X404" s="32">
        <v>0.28999999999999998</v>
      </c>
      <c r="Y404" s="33">
        <v>485.42</v>
      </c>
      <c r="Z404" s="3">
        <v>479.08</v>
      </c>
      <c r="AA404" s="3">
        <v>0.01</v>
      </c>
      <c r="AB404" s="3">
        <v>53706.5</v>
      </c>
      <c r="AC404" s="3">
        <v>52076.55</v>
      </c>
      <c r="AD404" s="3">
        <v>53706.5</v>
      </c>
      <c r="AE404" s="3">
        <v>52076.55</v>
      </c>
    </row>
    <row r="405" spans="1:31" x14ac:dyDescent="0.3">
      <c r="A405" s="3" t="s">
        <v>5764</v>
      </c>
      <c r="B405" s="4">
        <v>73496</v>
      </c>
      <c r="C405" s="4">
        <v>470</v>
      </c>
      <c r="D405" s="4" t="s">
        <v>25</v>
      </c>
      <c r="E405" s="5" t="s">
        <v>6313</v>
      </c>
      <c r="G405" s="4" t="s">
        <v>7138</v>
      </c>
      <c r="H405" s="3" t="s">
        <v>6315</v>
      </c>
      <c r="I405" s="3" t="s">
        <v>54</v>
      </c>
      <c r="J405" s="3" t="s">
        <v>191</v>
      </c>
      <c r="K405" s="3" t="s">
        <v>104</v>
      </c>
      <c r="L405" s="6" t="s">
        <v>89</v>
      </c>
      <c r="M405" s="3" t="s">
        <v>191</v>
      </c>
      <c r="N405" s="3" t="s">
        <v>211</v>
      </c>
      <c r="O405" s="3" t="s">
        <v>7139</v>
      </c>
      <c r="P405" s="3" t="s">
        <v>191</v>
      </c>
      <c r="Q405" s="3" t="s">
        <v>6387</v>
      </c>
      <c r="R405" s="3" t="s">
        <v>31</v>
      </c>
      <c r="S405" s="3">
        <v>16</v>
      </c>
      <c r="T405" s="3">
        <v>33</v>
      </c>
      <c r="U405" s="3">
        <v>-1.06</v>
      </c>
      <c r="V405" s="3">
        <v>57.33</v>
      </c>
      <c r="W405" s="3">
        <v>69.42</v>
      </c>
      <c r="X405" s="32">
        <v>-0.21</v>
      </c>
      <c r="Y405" s="33">
        <v>212.83</v>
      </c>
      <c r="Z405" s="3">
        <v>237.67</v>
      </c>
      <c r="AA405" s="3">
        <v>-0.12</v>
      </c>
      <c r="AB405" s="3">
        <v>23547.88</v>
      </c>
      <c r="AC405" s="3">
        <v>25919.19</v>
      </c>
      <c r="AD405" s="3">
        <v>23547.88</v>
      </c>
      <c r="AE405" s="3">
        <v>25919.19</v>
      </c>
    </row>
    <row r="406" spans="1:31" x14ac:dyDescent="0.3">
      <c r="A406" s="3" t="s">
        <v>2001</v>
      </c>
      <c r="B406" s="4">
        <v>73526</v>
      </c>
      <c r="C406" s="4">
        <v>662</v>
      </c>
      <c r="D406" s="4" t="s">
        <v>25</v>
      </c>
      <c r="E406" s="5" t="s">
        <v>6313</v>
      </c>
      <c r="G406" s="4" t="s">
        <v>7140</v>
      </c>
      <c r="H406" s="3" t="s">
        <v>6315</v>
      </c>
      <c r="I406" s="3" t="s">
        <v>54</v>
      </c>
      <c r="J406" s="3" t="s">
        <v>191</v>
      </c>
      <c r="K406" s="3" t="s">
        <v>89</v>
      </c>
      <c r="L406" s="6" t="s">
        <v>89</v>
      </c>
      <c r="M406" s="3" t="s">
        <v>191</v>
      </c>
      <c r="N406" s="3" t="s">
        <v>211</v>
      </c>
      <c r="O406" s="3" t="s">
        <v>7141</v>
      </c>
      <c r="P406" s="3" t="s">
        <v>191</v>
      </c>
      <c r="Q406" s="3" t="s">
        <v>6387</v>
      </c>
      <c r="R406" s="3" t="s">
        <v>31</v>
      </c>
      <c r="S406" s="3">
        <v>40</v>
      </c>
      <c r="T406" s="3">
        <v>54</v>
      </c>
      <c r="U406" s="3">
        <v>-0.36</v>
      </c>
      <c r="V406" s="3">
        <v>121.83</v>
      </c>
      <c r="W406" s="3">
        <v>146.08000000000001</v>
      </c>
      <c r="X406" s="32">
        <v>-0.2</v>
      </c>
      <c r="Y406" s="33">
        <v>535.83000000000004</v>
      </c>
      <c r="Z406" s="3">
        <v>758.08</v>
      </c>
      <c r="AA406" s="3">
        <v>-0.41</v>
      </c>
      <c r="AB406" s="3">
        <v>59284.6</v>
      </c>
      <c r="AC406" s="3">
        <v>82384.820000000007</v>
      </c>
      <c r="AD406" s="3">
        <v>59284.6</v>
      </c>
      <c r="AE406" s="3">
        <v>82384.820000000007</v>
      </c>
    </row>
    <row r="407" spans="1:31" x14ac:dyDescent="0.3">
      <c r="A407" s="3" t="s">
        <v>1719</v>
      </c>
      <c r="B407" s="4">
        <v>73986</v>
      </c>
      <c r="C407" s="4">
        <v>798</v>
      </c>
      <c r="D407" s="4" t="s">
        <v>25</v>
      </c>
      <c r="E407" s="5" t="s">
        <v>6313</v>
      </c>
      <c r="G407" s="4" t="s">
        <v>7142</v>
      </c>
      <c r="H407" s="3" t="s">
        <v>6315</v>
      </c>
      <c r="I407" s="3" t="s">
        <v>54</v>
      </c>
      <c r="J407" s="3" t="s">
        <v>191</v>
      </c>
      <c r="K407" s="3" t="s">
        <v>89</v>
      </c>
      <c r="L407" s="6" t="s">
        <v>89</v>
      </c>
      <c r="M407" s="3" t="s">
        <v>191</v>
      </c>
      <c r="N407" s="3" t="s">
        <v>211</v>
      </c>
      <c r="O407" s="3" t="s">
        <v>7143</v>
      </c>
      <c r="P407" s="3" t="s">
        <v>191</v>
      </c>
      <c r="Q407" s="3" t="s">
        <v>213</v>
      </c>
      <c r="R407" s="3" t="s">
        <v>6402</v>
      </c>
      <c r="S407" s="3">
        <v>115</v>
      </c>
      <c r="T407" s="3">
        <v>184</v>
      </c>
      <c r="U407" s="3">
        <v>-0.6</v>
      </c>
      <c r="V407" s="3">
        <v>298.08</v>
      </c>
      <c r="W407" s="3">
        <v>376</v>
      </c>
      <c r="X407" s="32">
        <v>-0.26</v>
      </c>
      <c r="Y407" s="33">
        <v>1213</v>
      </c>
      <c r="Z407" s="3">
        <v>1454</v>
      </c>
      <c r="AA407" s="3">
        <v>-0.2</v>
      </c>
      <c r="AB407" s="3">
        <v>152769.56</v>
      </c>
      <c r="AC407" s="3">
        <v>177240</v>
      </c>
      <c r="AD407" s="3">
        <v>156622.56</v>
      </c>
      <c r="AE407" s="3">
        <v>182232</v>
      </c>
    </row>
    <row r="408" spans="1:31" x14ac:dyDescent="0.3">
      <c r="A408" s="3" t="s">
        <v>2171</v>
      </c>
      <c r="B408" s="4">
        <v>73988</v>
      </c>
      <c r="C408" s="4">
        <v>313</v>
      </c>
      <c r="D408" s="4" t="s">
        <v>25</v>
      </c>
      <c r="E408" s="5" t="s">
        <v>6313</v>
      </c>
      <c r="G408" s="4" t="s">
        <v>7144</v>
      </c>
      <c r="H408" s="3" t="s">
        <v>6315</v>
      </c>
      <c r="I408" s="3" t="s">
        <v>54</v>
      </c>
      <c r="J408" s="3" t="s">
        <v>191</v>
      </c>
      <c r="K408" s="3" t="s">
        <v>89</v>
      </c>
      <c r="L408" s="6" t="s">
        <v>89</v>
      </c>
      <c r="M408" s="3" t="s">
        <v>191</v>
      </c>
      <c r="N408" s="3" t="s">
        <v>211</v>
      </c>
      <c r="O408" s="3" t="s">
        <v>7145</v>
      </c>
      <c r="P408" s="3" t="s">
        <v>191</v>
      </c>
      <c r="Q408" s="3" t="s">
        <v>213</v>
      </c>
      <c r="R408" s="3" t="s">
        <v>6402</v>
      </c>
      <c r="S408" s="3">
        <v>81</v>
      </c>
      <c r="T408" s="3">
        <v>77.2</v>
      </c>
      <c r="U408" s="3">
        <v>0.04</v>
      </c>
      <c r="V408" s="3">
        <v>283.52</v>
      </c>
      <c r="W408" s="3">
        <v>285.66000000000003</v>
      </c>
      <c r="X408" s="32">
        <v>-0.01</v>
      </c>
      <c r="Y408" s="33">
        <v>1127.67</v>
      </c>
      <c r="Z408" s="3">
        <v>1225.07</v>
      </c>
      <c r="AA408" s="3">
        <v>-0.09</v>
      </c>
      <c r="AB408" s="3">
        <v>71327.7</v>
      </c>
      <c r="AC408" s="3">
        <v>73363.53</v>
      </c>
      <c r="AD408" s="3">
        <v>71327.7</v>
      </c>
      <c r="AE408" s="3">
        <v>73363.53</v>
      </c>
    </row>
    <row r="409" spans="1:31" x14ac:dyDescent="0.3">
      <c r="A409" s="3" t="s">
        <v>2458</v>
      </c>
      <c r="B409" s="4">
        <v>74106</v>
      </c>
      <c r="C409" s="4">
        <v>98</v>
      </c>
      <c r="D409" s="4" t="s">
        <v>25</v>
      </c>
      <c r="E409" s="5" t="s">
        <v>6313</v>
      </c>
      <c r="G409" s="4" t="s">
        <v>7146</v>
      </c>
      <c r="H409" s="3" t="s">
        <v>6315</v>
      </c>
      <c r="I409" s="3" t="s">
        <v>54</v>
      </c>
      <c r="J409" s="3" t="s">
        <v>191</v>
      </c>
      <c r="K409" s="3" t="s">
        <v>89</v>
      </c>
      <c r="L409" s="6" t="s">
        <v>89</v>
      </c>
      <c r="M409" s="3" t="s">
        <v>191</v>
      </c>
      <c r="N409" s="3" t="s">
        <v>211</v>
      </c>
      <c r="O409" s="3" t="s">
        <v>7147</v>
      </c>
      <c r="P409" s="3" t="s">
        <v>191</v>
      </c>
      <c r="Q409" s="3" t="s">
        <v>194</v>
      </c>
      <c r="R409" s="3" t="s">
        <v>6402</v>
      </c>
      <c r="S409" s="3">
        <v>11</v>
      </c>
      <c r="T409" s="3">
        <v>3</v>
      </c>
      <c r="U409" s="3">
        <v>0.73</v>
      </c>
      <c r="V409" s="3">
        <v>29.08</v>
      </c>
      <c r="W409" s="3">
        <v>31</v>
      </c>
      <c r="X409" s="32">
        <v>-7.0000000000000007E-2</v>
      </c>
      <c r="Y409" s="33">
        <v>106.08</v>
      </c>
      <c r="Z409" s="3">
        <v>155</v>
      </c>
      <c r="AA409" s="3">
        <v>-0.46</v>
      </c>
      <c r="AB409" s="3">
        <v>12480.1</v>
      </c>
      <c r="AC409" s="3">
        <v>18178.2</v>
      </c>
      <c r="AD409" s="3">
        <v>12717.27</v>
      </c>
      <c r="AE409" s="3">
        <v>18576</v>
      </c>
    </row>
    <row r="410" spans="1:31" x14ac:dyDescent="0.3">
      <c r="A410" s="3" t="s">
        <v>4228</v>
      </c>
      <c r="B410" s="4">
        <v>74486</v>
      </c>
      <c r="C410" s="4">
        <v>251</v>
      </c>
      <c r="D410" s="4" t="s">
        <v>25</v>
      </c>
      <c r="E410" s="5" t="s">
        <v>6313</v>
      </c>
      <c r="G410" s="4" t="s">
        <v>7148</v>
      </c>
      <c r="H410" s="3" t="s">
        <v>6315</v>
      </c>
      <c r="I410" s="3" t="s">
        <v>54</v>
      </c>
      <c r="J410" s="3" t="s">
        <v>191</v>
      </c>
      <c r="K410" s="3" t="s">
        <v>89</v>
      </c>
      <c r="L410" s="6" t="s">
        <v>132</v>
      </c>
      <c r="M410" s="3" t="s">
        <v>191</v>
      </c>
      <c r="N410" s="3" t="s">
        <v>211</v>
      </c>
      <c r="O410" s="3" t="s">
        <v>7149</v>
      </c>
      <c r="P410" s="3" t="s">
        <v>191</v>
      </c>
      <c r="Q410" s="3" t="s">
        <v>194</v>
      </c>
      <c r="R410" s="3" t="s">
        <v>6402</v>
      </c>
      <c r="S410" s="3">
        <v>8</v>
      </c>
      <c r="T410" s="3">
        <v>13</v>
      </c>
      <c r="U410" s="3">
        <v>-0.57999999999999996</v>
      </c>
      <c r="V410" s="3">
        <v>43.5</v>
      </c>
      <c r="W410" s="3">
        <v>49</v>
      </c>
      <c r="X410" s="32">
        <v>-0.13</v>
      </c>
      <c r="Y410" s="33">
        <v>236</v>
      </c>
      <c r="Z410" s="3">
        <v>273.92</v>
      </c>
      <c r="AA410" s="3">
        <v>-0.16</v>
      </c>
      <c r="AB410" s="3">
        <v>37665.599999999999</v>
      </c>
      <c r="AC410" s="3">
        <v>41427.72</v>
      </c>
      <c r="AD410" s="3">
        <v>37665.599999999999</v>
      </c>
      <c r="AE410" s="3">
        <v>41427.72</v>
      </c>
    </row>
    <row r="411" spans="1:31" x14ac:dyDescent="0.3">
      <c r="A411" s="3" t="s">
        <v>3915</v>
      </c>
      <c r="B411" s="4">
        <v>75213</v>
      </c>
      <c r="C411" s="4">
        <v>347</v>
      </c>
      <c r="D411" s="4" t="s">
        <v>25</v>
      </c>
      <c r="E411" s="5" t="s">
        <v>6313</v>
      </c>
      <c r="G411" s="4" t="s">
        <v>7150</v>
      </c>
      <c r="H411" s="3" t="s">
        <v>6315</v>
      </c>
      <c r="I411" s="3" t="s">
        <v>54</v>
      </c>
      <c r="J411" s="3" t="s">
        <v>191</v>
      </c>
      <c r="K411" s="3" t="s">
        <v>132</v>
      </c>
      <c r="L411" s="6" t="s">
        <v>132</v>
      </c>
      <c r="M411" s="3" t="s">
        <v>252</v>
      </c>
      <c r="N411" s="3" t="s">
        <v>184</v>
      </c>
      <c r="O411" s="3" t="s">
        <v>7151</v>
      </c>
      <c r="P411" s="3" t="s">
        <v>191</v>
      </c>
      <c r="Q411" s="3" t="s">
        <v>6876</v>
      </c>
      <c r="R411" s="3" t="s">
        <v>6402</v>
      </c>
      <c r="S411" s="3">
        <v>6</v>
      </c>
      <c r="T411" s="3">
        <v>2</v>
      </c>
      <c r="U411" s="3">
        <v>0.64</v>
      </c>
      <c r="V411" s="3">
        <v>11.96</v>
      </c>
      <c r="W411" s="3">
        <v>13</v>
      </c>
      <c r="X411" s="32">
        <v>-0.09</v>
      </c>
      <c r="Y411" s="33">
        <v>64.959999999999994</v>
      </c>
      <c r="Z411" s="3">
        <v>84</v>
      </c>
      <c r="AA411" s="3">
        <v>-0.28999999999999998</v>
      </c>
      <c r="AB411" s="3">
        <v>10571.88</v>
      </c>
      <c r="AC411" s="3">
        <v>13797.12</v>
      </c>
      <c r="AD411" s="3">
        <v>11411.88</v>
      </c>
      <c r="AE411" s="3">
        <v>14757.12</v>
      </c>
    </row>
    <row r="412" spans="1:31" x14ac:dyDescent="0.3">
      <c r="A412" s="3" t="s">
        <v>5214</v>
      </c>
      <c r="B412" s="4">
        <v>76227</v>
      </c>
      <c r="C412" s="4">
        <v>212</v>
      </c>
      <c r="D412" s="4" t="s">
        <v>25</v>
      </c>
      <c r="E412" s="5" t="s">
        <v>6313</v>
      </c>
      <c r="G412" s="4" t="s">
        <v>7152</v>
      </c>
      <c r="H412" s="3" t="s">
        <v>6315</v>
      </c>
      <c r="I412" s="3" t="s">
        <v>54</v>
      </c>
      <c r="J412" s="3" t="s">
        <v>191</v>
      </c>
      <c r="K412" s="3" t="s">
        <v>104</v>
      </c>
      <c r="L412" s="6" t="s">
        <v>104</v>
      </c>
      <c r="M412" s="3" t="s">
        <v>191</v>
      </c>
      <c r="N412" s="3" t="s">
        <v>211</v>
      </c>
      <c r="O412" s="3" t="s">
        <v>7153</v>
      </c>
      <c r="P412" s="3" t="s">
        <v>191</v>
      </c>
      <c r="Q412" s="3" t="s">
        <v>213</v>
      </c>
      <c r="R412" s="3" t="s">
        <v>6402</v>
      </c>
      <c r="S412" s="3">
        <v>691</v>
      </c>
      <c r="T412" s="3">
        <v>829.31</v>
      </c>
      <c r="U412" s="3">
        <v>-0.2</v>
      </c>
      <c r="V412" s="3">
        <v>2775.71</v>
      </c>
      <c r="W412" s="3">
        <v>3213.91</v>
      </c>
      <c r="X412" s="32">
        <v>-0.16</v>
      </c>
      <c r="Y412" s="33">
        <v>10571.59</v>
      </c>
      <c r="Z412" s="3">
        <v>11812.44</v>
      </c>
      <c r="AA412" s="3">
        <v>-0.12</v>
      </c>
      <c r="AB412" s="3">
        <v>665077.53</v>
      </c>
      <c r="AC412" s="3">
        <v>730264.81</v>
      </c>
      <c r="AD412" s="3">
        <v>665077.53</v>
      </c>
      <c r="AE412" s="3">
        <v>730264.81</v>
      </c>
    </row>
    <row r="413" spans="1:31" x14ac:dyDescent="0.3">
      <c r="A413" s="3" t="s">
        <v>5539</v>
      </c>
      <c r="B413" s="4">
        <v>76467</v>
      </c>
      <c r="C413" s="4">
        <v>555</v>
      </c>
      <c r="D413" s="4" t="s">
        <v>25</v>
      </c>
      <c r="E413" s="5" t="s">
        <v>6313</v>
      </c>
      <c r="G413" s="4" t="s">
        <v>7154</v>
      </c>
      <c r="H413" s="3" t="s">
        <v>6315</v>
      </c>
      <c r="I413" s="3" t="s">
        <v>54</v>
      </c>
      <c r="J413" s="3" t="s">
        <v>191</v>
      </c>
      <c r="K413" s="3" t="s">
        <v>104</v>
      </c>
      <c r="L413" s="6" t="s">
        <v>104</v>
      </c>
      <c r="M413" s="3" t="s">
        <v>191</v>
      </c>
      <c r="N413" s="3" t="s">
        <v>211</v>
      </c>
      <c r="O413" s="3" t="s">
        <v>7155</v>
      </c>
      <c r="P413" s="3" t="s">
        <v>191</v>
      </c>
      <c r="Q413" s="3" t="s">
        <v>213</v>
      </c>
      <c r="R413" s="3" t="s">
        <v>31</v>
      </c>
      <c r="S413" s="3">
        <v>198</v>
      </c>
      <c r="T413" s="3">
        <v>266.87</v>
      </c>
      <c r="U413" s="3">
        <v>-0.35</v>
      </c>
      <c r="V413" s="3">
        <v>630.62</v>
      </c>
      <c r="W413" s="3">
        <v>737.52</v>
      </c>
      <c r="X413" s="32">
        <v>-0.17</v>
      </c>
      <c r="Y413" s="33">
        <v>2415.7399999999998</v>
      </c>
      <c r="Z413" s="3">
        <v>2768.85</v>
      </c>
      <c r="AA413" s="3">
        <v>-0.15</v>
      </c>
      <c r="AB413" s="3">
        <v>119369.07</v>
      </c>
      <c r="AC413" s="3">
        <v>135618.32999999999</v>
      </c>
      <c r="AD413" s="3">
        <v>119369.07</v>
      </c>
      <c r="AE413" s="3">
        <v>135618.32999999999</v>
      </c>
    </row>
    <row r="414" spans="1:31" x14ac:dyDescent="0.3">
      <c r="A414" s="3" t="s">
        <v>5707</v>
      </c>
      <c r="B414" s="4">
        <v>76477</v>
      </c>
      <c r="C414" s="4">
        <v>492</v>
      </c>
      <c r="D414" s="4" t="s">
        <v>25</v>
      </c>
      <c r="E414" s="5" t="s">
        <v>6313</v>
      </c>
      <c r="G414" s="4" t="s">
        <v>7156</v>
      </c>
      <c r="H414" s="3" t="s">
        <v>6315</v>
      </c>
      <c r="I414" s="3" t="s">
        <v>54</v>
      </c>
      <c r="J414" s="3" t="s">
        <v>191</v>
      </c>
      <c r="K414" s="3" t="s">
        <v>104</v>
      </c>
      <c r="L414" s="6" t="s">
        <v>104</v>
      </c>
      <c r="M414" s="3" t="s">
        <v>191</v>
      </c>
      <c r="N414" s="3" t="s">
        <v>211</v>
      </c>
      <c r="O414" s="3" t="s">
        <v>7157</v>
      </c>
      <c r="P414" s="3" t="s">
        <v>191</v>
      </c>
      <c r="Q414" s="3" t="s">
        <v>213</v>
      </c>
      <c r="R414" s="3" t="s">
        <v>31</v>
      </c>
      <c r="S414" s="3">
        <v>101</v>
      </c>
      <c r="T414" s="3">
        <v>129.33000000000001</v>
      </c>
      <c r="U414" s="3">
        <v>-0.28000000000000003</v>
      </c>
      <c r="V414" s="3">
        <v>300.74</v>
      </c>
      <c r="W414" s="3">
        <v>534.97</v>
      </c>
      <c r="X414" s="32">
        <v>-0.78</v>
      </c>
      <c r="Y414" s="33">
        <v>1213.55</v>
      </c>
      <c r="Z414" s="3">
        <v>1491.68</v>
      </c>
      <c r="AA414" s="3">
        <v>-0.23</v>
      </c>
      <c r="AB414" s="3">
        <v>52648.86</v>
      </c>
      <c r="AC414" s="3">
        <v>64713.32</v>
      </c>
      <c r="AD414" s="3">
        <v>52648.86</v>
      </c>
      <c r="AE414" s="3">
        <v>64713.32</v>
      </c>
    </row>
    <row r="415" spans="1:31" x14ac:dyDescent="0.3">
      <c r="A415" s="3" t="s">
        <v>5217</v>
      </c>
      <c r="B415" s="4">
        <v>76485</v>
      </c>
      <c r="C415" s="4">
        <v>149</v>
      </c>
      <c r="D415" s="4" t="s">
        <v>25</v>
      </c>
      <c r="E415" s="5" t="s">
        <v>6313</v>
      </c>
      <c r="G415" s="4" t="s">
        <v>7158</v>
      </c>
      <c r="H415" s="3" t="s">
        <v>6315</v>
      </c>
      <c r="I415" s="3" t="s">
        <v>54</v>
      </c>
      <c r="J415" s="3" t="s">
        <v>191</v>
      </c>
      <c r="K415" s="3" t="s">
        <v>104</v>
      </c>
      <c r="L415" s="6" t="s">
        <v>104</v>
      </c>
      <c r="M415" s="3" t="s">
        <v>191</v>
      </c>
      <c r="N415" s="3" t="s">
        <v>211</v>
      </c>
      <c r="O415" s="3" t="s">
        <v>7159</v>
      </c>
      <c r="P415" s="3" t="s">
        <v>191</v>
      </c>
      <c r="Q415" s="3" t="s">
        <v>421</v>
      </c>
      <c r="R415" s="3" t="s">
        <v>60</v>
      </c>
      <c r="S415" s="3">
        <v>125</v>
      </c>
      <c r="T415" s="3">
        <v>88.22</v>
      </c>
      <c r="U415" s="3">
        <v>0.3</v>
      </c>
      <c r="V415" s="3">
        <v>515.98</v>
      </c>
      <c r="W415" s="3">
        <v>545.54</v>
      </c>
      <c r="X415" s="32">
        <v>-0.06</v>
      </c>
      <c r="Y415" s="33">
        <v>1812.27</v>
      </c>
      <c r="Z415" s="3">
        <v>2042.82</v>
      </c>
      <c r="AA415" s="3">
        <v>-0.13</v>
      </c>
      <c r="AB415" s="3">
        <v>134402.64000000001</v>
      </c>
      <c r="AC415" s="3">
        <v>147961.24</v>
      </c>
      <c r="AD415" s="3">
        <v>134402.64000000001</v>
      </c>
      <c r="AE415" s="3">
        <v>147961.24</v>
      </c>
    </row>
    <row r="416" spans="1:31" x14ac:dyDescent="0.3">
      <c r="A416" s="3" t="s">
        <v>3894</v>
      </c>
      <c r="B416" s="4">
        <v>77264</v>
      </c>
      <c r="C416" s="4">
        <v>260</v>
      </c>
      <c r="D416" s="4" t="s">
        <v>25</v>
      </c>
      <c r="E416" s="5" t="s">
        <v>6313</v>
      </c>
      <c r="G416" s="4" t="s">
        <v>7160</v>
      </c>
      <c r="H416" s="3" t="s">
        <v>6315</v>
      </c>
      <c r="I416" s="3" t="s">
        <v>54</v>
      </c>
      <c r="J416" s="3" t="s">
        <v>191</v>
      </c>
      <c r="K416" s="3" t="s">
        <v>132</v>
      </c>
      <c r="L416" s="6" t="s">
        <v>104</v>
      </c>
      <c r="M416" s="3" t="s">
        <v>191</v>
      </c>
      <c r="N416" s="3" t="s">
        <v>211</v>
      </c>
      <c r="O416" s="3" t="s">
        <v>7161</v>
      </c>
      <c r="P416" s="3" t="s">
        <v>191</v>
      </c>
      <c r="Q416" s="3" t="s">
        <v>1122</v>
      </c>
      <c r="R416" s="3" t="s">
        <v>29</v>
      </c>
      <c r="S416" s="3">
        <v>9</v>
      </c>
      <c r="T416" s="3">
        <v>9.5</v>
      </c>
      <c r="U416" s="3">
        <v>-0.06</v>
      </c>
      <c r="V416" s="3">
        <v>29.5</v>
      </c>
      <c r="W416" s="3">
        <v>26</v>
      </c>
      <c r="X416" s="32">
        <v>0.12</v>
      </c>
      <c r="Y416" s="33">
        <v>126</v>
      </c>
      <c r="Z416" s="3">
        <v>117.5</v>
      </c>
      <c r="AA416" s="3">
        <v>7.0000000000000007E-2</v>
      </c>
      <c r="AB416" s="3">
        <v>26671.68</v>
      </c>
      <c r="AC416" s="3">
        <v>23482.44</v>
      </c>
      <c r="AD416" s="3">
        <v>26671.68</v>
      </c>
      <c r="AE416" s="3">
        <v>23482.44</v>
      </c>
    </row>
    <row r="417" spans="1:31" x14ac:dyDescent="0.3">
      <c r="A417" s="3" t="s">
        <v>5722</v>
      </c>
      <c r="B417" s="4">
        <v>77482</v>
      </c>
      <c r="C417" s="4">
        <v>258</v>
      </c>
      <c r="D417" s="4" t="s">
        <v>25</v>
      </c>
      <c r="E417" s="5" t="s">
        <v>6313</v>
      </c>
      <c r="G417" s="4" t="s">
        <v>7162</v>
      </c>
      <c r="H417" s="3" t="s">
        <v>6315</v>
      </c>
      <c r="I417" s="3" t="s">
        <v>54</v>
      </c>
      <c r="J417" s="3" t="s">
        <v>191</v>
      </c>
      <c r="K417" s="3" t="s">
        <v>104</v>
      </c>
      <c r="L417" s="6" t="s">
        <v>89</v>
      </c>
      <c r="M417" s="3" t="s">
        <v>191</v>
      </c>
      <c r="N417" s="3" t="s">
        <v>211</v>
      </c>
      <c r="O417" s="3" t="s">
        <v>7163</v>
      </c>
      <c r="P417" s="3" t="s">
        <v>191</v>
      </c>
      <c r="Q417" s="3" t="s">
        <v>421</v>
      </c>
      <c r="R417" s="3" t="s">
        <v>60</v>
      </c>
      <c r="S417" s="3">
        <v>46</v>
      </c>
      <c r="T417" s="3">
        <v>45</v>
      </c>
      <c r="U417" s="3">
        <v>0.02</v>
      </c>
      <c r="V417" s="3">
        <v>108</v>
      </c>
      <c r="W417" s="3">
        <v>105</v>
      </c>
      <c r="X417" s="32">
        <v>0.03</v>
      </c>
      <c r="Y417" s="33">
        <v>354</v>
      </c>
      <c r="Z417" s="3">
        <v>396.42</v>
      </c>
      <c r="AA417" s="3">
        <v>-0.12</v>
      </c>
      <c r="AB417" s="3">
        <v>68830.320000000007</v>
      </c>
      <c r="AC417" s="3">
        <v>75808.05</v>
      </c>
      <c r="AD417" s="3">
        <v>73278</v>
      </c>
      <c r="AE417" s="3">
        <v>80463.45</v>
      </c>
    </row>
    <row r="418" spans="1:31" x14ac:dyDescent="0.3">
      <c r="A418" s="3" t="s">
        <v>3985</v>
      </c>
      <c r="B418" s="4">
        <v>77545</v>
      </c>
      <c r="C418" s="4">
        <v>279</v>
      </c>
      <c r="D418" s="4" t="s">
        <v>25</v>
      </c>
      <c r="E418" s="5" t="s">
        <v>6313</v>
      </c>
      <c r="G418" s="4" t="s">
        <v>7164</v>
      </c>
      <c r="H418" s="3" t="s">
        <v>6315</v>
      </c>
      <c r="I418" s="3" t="s">
        <v>54</v>
      </c>
      <c r="J418" s="3" t="s">
        <v>191</v>
      </c>
      <c r="K418" s="3" t="s">
        <v>132</v>
      </c>
      <c r="L418" s="6" t="s">
        <v>104</v>
      </c>
      <c r="M418" s="3" t="s">
        <v>191</v>
      </c>
      <c r="N418" s="3" t="s">
        <v>211</v>
      </c>
      <c r="O418" s="3" t="s">
        <v>7165</v>
      </c>
      <c r="P418" s="3" t="s">
        <v>191</v>
      </c>
      <c r="Q418" s="3" t="s">
        <v>1122</v>
      </c>
      <c r="R418" s="3" t="s">
        <v>29</v>
      </c>
      <c r="S418" s="3">
        <v>6</v>
      </c>
      <c r="T418" s="3">
        <v>9</v>
      </c>
      <c r="U418" s="3">
        <v>-0.5</v>
      </c>
      <c r="V418" s="3">
        <v>21</v>
      </c>
      <c r="W418" s="3">
        <v>27</v>
      </c>
      <c r="X418" s="32">
        <v>-0.28999999999999998</v>
      </c>
      <c r="Y418" s="33">
        <v>93.5</v>
      </c>
      <c r="Z418" s="3">
        <v>99.5</v>
      </c>
      <c r="AA418" s="3">
        <v>-0.06</v>
      </c>
      <c r="AB418" s="3">
        <v>19792.080000000002</v>
      </c>
      <c r="AC418" s="3">
        <v>19994.759999999998</v>
      </c>
      <c r="AD418" s="3">
        <v>19792.080000000002</v>
      </c>
      <c r="AE418" s="3">
        <v>19994.759999999998</v>
      </c>
    </row>
    <row r="419" spans="1:31" x14ac:dyDescent="0.3">
      <c r="A419" s="3" t="s">
        <v>3933</v>
      </c>
      <c r="B419" s="4">
        <v>77824</v>
      </c>
      <c r="C419" s="4">
        <v>238</v>
      </c>
      <c r="D419" s="4" t="s">
        <v>25</v>
      </c>
      <c r="E419" s="5" t="s">
        <v>6313</v>
      </c>
      <c r="G419" s="4" t="s">
        <v>7166</v>
      </c>
      <c r="H419" s="3" t="s">
        <v>6315</v>
      </c>
      <c r="I419" s="3" t="s">
        <v>54</v>
      </c>
      <c r="J419" s="3" t="s">
        <v>191</v>
      </c>
      <c r="K419" s="3" t="s">
        <v>132</v>
      </c>
      <c r="L419" s="6" t="s">
        <v>104</v>
      </c>
      <c r="M419" s="3" t="s">
        <v>191</v>
      </c>
      <c r="N419" s="3" t="s">
        <v>211</v>
      </c>
      <c r="O419" s="3" t="s">
        <v>7167</v>
      </c>
      <c r="P419" s="3" t="s">
        <v>191</v>
      </c>
      <c r="Q419" s="3" t="s">
        <v>1122</v>
      </c>
      <c r="R419" s="3" t="s">
        <v>29</v>
      </c>
      <c r="S419" s="3">
        <v>10</v>
      </c>
      <c r="T419" s="3">
        <v>10</v>
      </c>
      <c r="U419" s="3">
        <v>0</v>
      </c>
      <c r="V419" s="3">
        <v>27</v>
      </c>
      <c r="W419" s="3">
        <v>21</v>
      </c>
      <c r="X419" s="32">
        <v>0.22</v>
      </c>
      <c r="Y419" s="33">
        <v>97</v>
      </c>
      <c r="Z419" s="3">
        <v>79.5</v>
      </c>
      <c r="AA419" s="3">
        <v>0.18</v>
      </c>
      <c r="AB419" s="3">
        <v>20532.96</v>
      </c>
      <c r="AC419" s="3">
        <v>15939.24</v>
      </c>
      <c r="AD419" s="3">
        <v>20532.96</v>
      </c>
      <c r="AE419" s="3">
        <v>15939.24</v>
      </c>
    </row>
    <row r="420" spans="1:31" x14ac:dyDescent="0.3">
      <c r="A420" s="3" t="s">
        <v>2117</v>
      </c>
      <c r="B420" s="4">
        <v>78166</v>
      </c>
      <c r="C420" s="4">
        <v>527</v>
      </c>
      <c r="D420" s="4" t="s">
        <v>25</v>
      </c>
      <c r="E420" s="5" t="s">
        <v>6313</v>
      </c>
      <c r="G420" s="4" t="s">
        <v>7168</v>
      </c>
      <c r="H420" s="3" t="s">
        <v>6315</v>
      </c>
      <c r="I420" s="3" t="s">
        <v>54</v>
      </c>
      <c r="J420" s="3" t="s">
        <v>191</v>
      </c>
      <c r="K420" s="3" t="s">
        <v>89</v>
      </c>
      <c r="L420" s="6" t="s">
        <v>89</v>
      </c>
      <c r="M420" s="3" t="s">
        <v>191</v>
      </c>
      <c r="N420" s="3" t="s">
        <v>211</v>
      </c>
      <c r="O420" s="3" t="s">
        <v>7169</v>
      </c>
      <c r="P420" s="3" t="s">
        <v>191</v>
      </c>
      <c r="Q420" s="3" t="s">
        <v>6387</v>
      </c>
      <c r="R420" s="3" t="s">
        <v>31</v>
      </c>
      <c r="S420" s="3">
        <v>64</v>
      </c>
      <c r="T420" s="3">
        <v>0.42</v>
      </c>
      <c r="U420" s="3">
        <v>0.99</v>
      </c>
      <c r="V420" s="3">
        <v>166.83</v>
      </c>
      <c r="W420" s="3">
        <v>48.92</v>
      </c>
      <c r="X420" s="32">
        <v>0.71</v>
      </c>
      <c r="Y420" s="33">
        <v>674.75</v>
      </c>
      <c r="Z420" s="3">
        <v>546.66999999999996</v>
      </c>
      <c r="AA420" s="3">
        <v>0.19</v>
      </c>
      <c r="AB420" s="3">
        <v>74654.34</v>
      </c>
      <c r="AC420" s="3">
        <v>59293.39</v>
      </c>
      <c r="AD420" s="3">
        <v>74654.34</v>
      </c>
      <c r="AE420" s="3">
        <v>59293.39</v>
      </c>
    </row>
    <row r="421" spans="1:31" x14ac:dyDescent="0.3">
      <c r="A421" s="3" t="s">
        <v>2380</v>
      </c>
      <c r="B421" s="4">
        <v>78706</v>
      </c>
      <c r="C421" s="4">
        <v>504</v>
      </c>
      <c r="D421" s="4" t="s">
        <v>25</v>
      </c>
      <c r="E421" s="5" t="s">
        <v>6313</v>
      </c>
      <c r="G421" s="4" t="s">
        <v>7170</v>
      </c>
      <c r="H421" s="3" t="s">
        <v>6315</v>
      </c>
      <c r="I421" s="3" t="s">
        <v>54</v>
      </c>
      <c r="J421" s="3" t="s">
        <v>191</v>
      </c>
      <c r="K421" s="3" t="s">
        <v>89</v>
      </c>
      <c r="L421" s="6" t="s">
        <v>89</v>
      </c>
      <c r="M421" s="3" t="s">
        <v>191</v>
      </c>
      <c r="N421" s="3" t="s">
        <v>211</v>
      </c>
      <c r="O421" s="3" t="s">
        <v>7171</v>
      </c>
      <c r="P421" s="3" t="s">
        <v>191</v>
      </c>
      <c r="Q421" s="3" t="s">
        <v>6387</v>
      </c>
      <c r="R421" s="3" t="s">
        <v>31</v>
      </c>
      <c r="S421" s="3">
        <v>18</v>
      </c>
      <c r="T421" s="3">
        <v>39</v>
      </c>
      <c r="U421" s="3">
        <v>-1.17</v>
      </c>
      <c r="V421" s="3">
        <v>70</v>
      </c>
      <c r="W421" s="3">
        <v>107</v>
      </c>
      <c r="X421" s="32">
        <v>-0.53</v>
      </c>
      <c r="Y421" s="33">
        <v>270.75</v>
      </c>
      <c r="Z421" s="3">
        <v>344.08</v>
      </c>
      <c r="AA421" s="3">
        <v>-0.27</v>
      </c>
      <c r="AB421" s="3">
        <v>29955.78</v>
      </c>
      <c r="AC421" s="3">
        <v>37460.5</v>
      </c>
      <c r="AD421" s="3">
        <v>29955.78</v>
      </c>
      <c r="AE421" s="3">
        <v>37460.5</v>
      </c>
    </row>
    <row r="422" spans="1:31" x14ac:dyDescent="0.3">
      <c r="A422" s="3" t="s">
        <v>1989</v>
      </c>
      <c r="B422" s="4">
        <v>80096</v>
      </c>
      <c r="C422" s="4">
        <v>586</v>
      </c>
      <c r="D422" s="4" t="s">
        <v>25</v>
      </c>
      <c r="E422" s="5" t="s">
        <v>6313</v>
      </c>
      <c r="G422" s="4" t="s">
        <v>7172</v>
      </c>
      <c r="H422" s="3" t="s">
        <v>6315</v>
      </c>
      <c r="I422" s="3" t="s">
        <v>54</v>
      </c>
      <c r="J422" s="3" t="s">
        <v>191</v>
      </c>
      <c r="K422" s="3" t="s">
        <v>89</v>
      </c>
      <c r="L422" s="6" t="s">
        <v>89</v>
      </c>
      <c r="M422" s="3" t="s">
        <v>191</v>
      </c>
      <c r="N422" s="3" t="s">
        <v>211</v>
      </c>
      <c r="O422" s="3" t="s">
        <v>7173</v>
      </c>
      <c r="P422" s="3" t="s">
        <v>191</v>
      </c>
      <c r="Q422" s="3" t="s">
        <v>6387</v>
      </c>
      <c r="R422" s="3" t="s">
        <v>31</v>
      </c>
      <c r="S422" s="3">
        <v>38</v>
      </c>
      <c r="T422" s="3">
        <v>62</v>
      </c>
      <c r="U422" s="3">
        <v>-0.65</v>
      </c>
      <c r="V422" s="3">
        <v>136.25</v>
      </c>
      <c r="W422" s="3">
        <v>178</v>
      </c>
      <c r="X422" s="32">
        <v>-0.31</v>
      </c>
      <c r="Y422" s="33">
        <v>497.5</v>
      </c>
      <c r="Z422" s="3">
        <v>503.5</v>
      </c>
      <c r="AA422" s="3">
        <v>-0.01</v>
      </c>
      <c r="AB422" s="3">
        <v>55043.4</v>
      </c>
      <c r="AC422" s="3">
        <v>54738.45</v>
      </c>
      <c r="AD422" s="3">
        <v>55043.4</v>
      </c>
      <c r="AE422" s="3">
        <v>54738.45</v>
      </c>
    </row>
    <row r="423" spans="1:31" x14ac:dyDescent="0.3">
      <c r="A423" s="3" t="s">
        <v>2068</v>
      </c>
      <c r="B423" s="4">
        <v>80457</v>
      </c>
      <c r="C423" s="4">
        <v>172</v>
      </c>
      <c r="D423" s="4" t="s">
        <v>25</v>
      </c>
      <c r="E423" s="5" t="s">
        <v>6313</v>
      </c>
      <c r="G423" s="4" t="s">
        <v>7174</v>
      </c>
      <c r="H423" s="3" t="s">
        <v>6315</v>
      </c>
      <c r="I423" s="3" t="s">
        <v>54</v>
      </c>
      <c r="J423" s="3" t="s">
        <v>191</v>
      </c>
      <c r="K423" s="3" t="s">
        <v>89</v>
      </c>
      <c r="L423" s="6" t="s">
        <v>89</v>
      </c>
      <c r="M423" s="3" t="s">
        <v>191</v>
      </c>
      <c r="N423" s="3" t="s">
        <v>206</v>
      </c>
      <c r="O423" s="3" t="s">
        <v>7175</v>
      </c>
      <c r="P423" s="3" t="s">
        <v>191</v>
      </c>
      <c r="Q423" s="3" t="s">
        <v>107</v>
      </c>
      <c r="R423" s="3" t="s">
        <v>31</v>
      </c>
      <c r="S423" s="3">
        <v>55</v>
      </c>
      <c r="T423" s="3">
        <v>52.11</v>
      </c>
      <c r="U423" s="3">
        <v>0.05</v>
      </c>
      <c r="V423" s="3">
        <v>180.32</v>
      </c>
      <c r="W423" s="3">
        <v>154.21</v>
      </c>
      <c r="X423" s="32">
        <v>0.14000000000000001</v>
      </c>
      <c r="Y423" s="33">
        <v>652.94000000000005</v>
      </c>
      <c r="Z423" s="3">
        <v>643.39</v>
      </c>
      <c r="AA423" s="3">
        <v>0.01</v>
      </c>
      <c r="AB423" s="3">
        <v>44841.51</v>
      </c>
      <c r="AC423" s="3">
        <v>44185.33</v>
      </c>
      <c r="AD423" s="3">
        <v>44841.51</v>
      </c>
      <c r="AE423" s="3">
        <v>44185.33</v>
      </c>
    </row>
    <row r="424" spans="1:31" x14ac:dyDescent="0.3">
      <c r="A424" s="3" t="s">
        <v>2446</v>
      </c>
      <c r="B424" s="4">
        <v>80683</v>
      </c>
      <c r="C424" s="4">
        <v>171</v>
      </c>
      <c r="D424" s="4" t="s">
        <v>25</v>
      </c>
      <c r="E424" s="5" t="s">
        <v>6313</v>
      </c>
      <c r="G424" s="4" t="s">
        <v>7176</v>
      </c>
      <c r="H424" s="3" t="s">
        <v>6315</v>
      </c>
      <c r="I424" s="3" t="s">
        <v>54</v>
      </c>
      <c r="J424" s="3" t="s">
        <v>191</v>
      </c>
      <c r="K424" s="3" t="s">
        <v>89</v>
      </c>
      <c r="L424" s="6" t="s">
        <v>89</v>
      </c>
      <c r="M424" s="3" t="s">
        <v>191</v>
      </c>
      <c r="N424" s="3" t="s">
        <v>272</v>
      </c>
      <c r="O424" s="3" t="s">
        <v>7177</v>
      </c>
      <c r="P424" s="3" t="s">
        <v>191</v>
      </c>
      <c r="Q424" s="3" t="s">
        <v>6387</v>
      </c>
      <c r="R424" s="3" t="s">
        <v>31</v>
      </c>
      <c r="S424" s="3">
        <v>7</v>
      </c>
      <c r="T424" s="3">
        <v>3.2</v>
      </c>
      <c r="U424" s="3">
        <v>0.56999999999999995</v>
      </c>
      <c r="V424" s="3">
        <v>12.8</v>
      </c>
      <c r="W424" s="3">
        <v>3.2</v>
      </c>
      <c r="X424" s="32">
        <v>0.75</v>
      </c>
      <c r="Y424" s="33">
        <v>93.89</v>
      </c>
      <c r="Z424" s="3">
        <v>64.010000000000005</v>
      </c>
      <c r="AA424" s="3">
        <v>0.32</v>
      </c>
      <c r="AB424" s="3">
        <v>13559.04</v>
      </c>
      <c r="AC424" s="3">
        <v>9298.08</v>
      </c>
      <c r="AD424" s="3">
        <v>13559.04</v>
      </c>
      <c r="AE424" s="3">
        <v>9298.08</v>
      </c>
    </row>
    <row r="425" spans="1:31" x14ac:dyDescent="0.3">
      <c r="A425" s="3" t="s">
        <v>1665</v>
      </c>
      <c r="B425" s="4">
        <v>80684</v>
      </c>
      <c r="C425" s="4">
        <v>493</v>
      </c>
      <c r="D425" s="4" t="s">
        <v>25</v>
      </c>
      <c r="E425" s="5" t="s">
        <v>6313</v>
      </c>
      <c r="G425" s="4" t="s">
        <v>7178</v>
      </c>
      <c r="H425" s="3" t="s">
        <v>6315</v>
      </c>
      <c r="I425" s="3" t="s">
        <v>54</v>
      </c>
      <c r="J425" s="3" t="s">
        <v>191</v>
      </c>
      <c r="K425" s="3" t="s">
        <v>89</v>
      </c>
      <c r="L425" s="6" t="s">
        <v>89</v>
      </c>
      <c r="M425" s="3" t="s">
        <v>191</v>
      </c>
      <c r="N425" s="3" t="s">
        <v>272</v>
      </c>
      <c r="O425" s="3" t="s">
        <v>7179</v>
      </c>
      <c r="P425" s="3" t="s">
        <v>191</v>
      </c>
      <c r="Q425" s="3" t="s">
        <v>6387</v>
      </c>
      <c r="R425" s="3" t="s">
        <v>31</v>
      </c>
      <c r="S425" s="3">
        <v>58</v>
      </c>
      <c r="T425" s="3">
        <v>71</v>
      </c>
      <c r="U425" s="3">
        <v>-0.22</v>
      </c>
      <c r="V425" s="3">
        <v>182.58</v>
      </c>
      <c r="W425" s="3">
        <v>199.04</v>
      </c>
      <c r="X425" s="32">
        <v>-0.09</v>
      </c>
      <c r="Y425" s="33">
        <v>858.58</v>
      </c>
      <c r="Z425" s="3">
        <v>1018.04</v>
      </c>
      <c r="AA425" s="3">
        <v>-0.19</v>
      </c>
      <c r="AB425" s="3">
        <v>92520.94</v>
      </c>
      <c r="AC425" s="3">
        <v>110111.69</v>
      </c>
      <c r="AD425" s="3">
        <v>92520.94</v>
      </c>
      <c r="AE425" s="3">
        <v>110111.69</v>
      </c>
    </row>
    <row r="426" spans="1:31" x14ac:dyDescent="0.3">
      <c r="A426" s="3" t="s">
        <v>1807</v>
      </c>
      <c r="B426" s="4">
        <v>80686</v>
      </c>
      <c r="C426" s="4">
        <v>660</v>
      </c>
      <c r="D426" s="4" t="s">
        <v>25</v>
      </c>
      <c r="E426" s="5" t="s">
        <v>6313</v>
      </c>
      <c r="G426" s="4" t="s">
        <v>7180</v>
      </c>
      <c r="H426" s="3" t="s">
        <v>6315</v>
      </c>
      <c r="I426" s="3" t="s">
        <v>54</v>
      </c>
      <c r="J426" s="3" t="s">
        <v>191</v>
      </c>
      <c r="K426" s="3" t="s">
        <v>89</v>
      </c>
      <c r="L426" s="6" t="s">
        <v>89</v>
      </c>
      <c r="M426" s="3" t="s">
        <v>191</v>
      </c>
      <c r="N426" s="3" t="s">
        <v>272</v>
      </c>
      <c r="O426" s="3" t="s">
        <v>7181</v>
      </c>
      <c r="P426" s="3" t="s">
        <v>191</v>
      </c>
      <c r="Q426" s="3" t="s">
        <v>6387</v>
      </c>
      <c r="R426" s="3" t="s">
        <v>31</v>
      </c>
      <c r="S426" s="3">
        <v>33</v>
      </c>
      <c r="T426" s="3">
        <v>36</v>
      </c>
      <c r="U426" s="3">
        <v>-0.08</v>
      </c>
      <c r="V426" s="3">
        <v>107.5</v>
      </c>
      <c r="W426" s="3">
        <v>116.25</v>
      </c>
      <c r="X426" s="32">
        <v>-0.08</v>
      </c>
      <c r="Y426" s="33">
        <v>564.5</v>
      </c>
      <c r="Z426" s="3">
        <v>646.25</v>
      </c>
      <c r="AA426" s="3">
        <v>-0.14000000000000001</v>
      </c>
      <c r="AB426" s="3">
        <v>62456.28</v>
      </c>
      <c r="AC426" s="3">
        <v>70597.67</v>
      </c>
      <c r="AD426" s="3">
        <v>62456.28</v>
      </c>
      <c r="AE426" s="3">
        <v>70597.67</v>
      </c>
    </row>
    <row r="427" spans="1:31" x14ac:dyDescent="0.3">
      <c r="A427" s="3" t="s">
        <v>2503</v>
      </c>
      <c r="B427" s="4">
        <v>80696</v>
      </c>
      <c r="C427" s="4">
        <v>232</v>
      </c>
      <c r="D427" s="4" t="s">
        <v>25</v>
      </c>
      <c r="E427" s="5" t="s">
        <v>6313</v>
      </c>
      <c r="G427" s="4" t="s">
        <v>7182</v>
      </c>
      <c r="H427" s="3" t="s">
        <v>6315</v>
      </c>
      <c r="I427" s="3" t="s">
        <v>54</v>
      </c>
      <c r="J427" s="3" t="s">
        <v>191</v>
      </c>
      <c r="K427" s="3" t="s">
        <v>89</v>
      </c>
      <c r="L427" s="6" t="s">
        <v>89</v>
      </c>
      <c r="M427" s="3" t="s">
        <v>191</v>
      </c>
      <c r="N427" s="3" t="s">
        <v>272</v>
      </c>
      <c r="O427" s="3" t="s">
        <v>7183</v>
      </c>
      <c r="P427" s="3" t="s">
        <v>191</v>
      </c>
      <c r="Q427" s="3" t="s">
        <v>6387</v>
      </c>
      <c r="R427" s="3" t="s">
        <v>31</v>
      </c>
      <c r="S427" s="3">
        <v>12</v>
      </c>
      <c r="T427" s="3">
        <v>19</v>
      </c>
      <c r="U427" s="3">
        <v>-0.59</v>
      </c>
      <c r="V427" s="3">
        <v>45.33</v>
      </c>
      <c r="W427" s="3">
        <v>51.67</v>
      </c>
      <c r="X427" s="32">
        <v>-0.14000000000000001</v>
      </c>
      <c r="Y427" s="33">
        <v>242.33</v>
      </c>
      <c r="Z427" s="3">
        <v>261.5</v>
      </c>
      <c r="AA427" s="3">
        <v>-0.08</v>
      </c>
      <c r="AB427" s="3">
        <v>31290.080000000002</v>
      </c>
      <c r="AC427" s="3">
        <v>33430.769999999997</v>
      </c>
      <c r="AD427" s="3">
        <v>31290.080000000002</v>
      </c>
      <c r="AE427" s="3">
        <v>33430.769999999997</v>
      </c>
    </row>
    <row r="428" spans="1:31" x14ac:dyDescent="0.3">
      <c r="A428" s="3" t="s">
        <v>2311</v>
      </c>
      <c r="B428" s="4">
        <v>80706</v>
      </c>
      <c r="C428" s="4">
        <v>253</v>
      </c>
      <c r="D428" s="4" t="s">
        <v>25</v>
      </c>
      <c r="E428" s="5" t="s">
        <v>6313</v>
      </c>
      <c r="G428" s="4" t="s">
        <v>7184</v>
      </c>
      <c r="H428" s="3" t="s">
        <v>6315</v>
      </c>
      <c r="I428" s="3" t="s">
        <v>54</v>
      </c>
      <c r="J428" s="3" t="s">
        <v>191</v>
      </c>
      <c r="K428" s="3" t="s">
        <v>89</v>
      </c>
      <c r="L428" s="6" t="s">
        <v>89</v>
      </c>
      <c r="M428" s="3" t="s">
        <v>191</v>
      </c>
      <c r="N428" s="3" t="s">
        <v>272</v>
      </c>
      <c r="O428" s="3" t="s">
        <v>7185</v>
      </c>
      <c r="P428" s="3" t="s">
        <v>191</v>
      </c>
      <c r="Q428" s="3" t="s">
        <v>6387</v>
      </c>
      <c r="R428" s="3" t="s">
        <v>31</v>
      </c>
      <c r="S428" s="3">
        <v>30</v>
      </c>
      <c r="T428" s="3">
        <v>10</v>
      </c>
      <c r="U428" s="3">
        <v>0.67</v>
      </c>
      <c r="V428" s="3">
        <v>96</v>
      </c>
      <c r="W428" s="3">
        <v>74</v>
      </c>
      <c r="X428" s="32">
        <v>0.23</v>
      </c>
      <c r="Y428" s="33">
        <v>393</v>
      </c>
      <c r="Z428" s="3">
        <v>431</v>
      </c>
      <c r="AA428" s="3">
        <v>-0.1</v>
      </c>
      <c r="AB428" s="3">
        <v>43481.52</v>
      </c>
      <c r="AC428" s="3">
        <v>46896.36</v>
      </c>
      <c r="AD428" s="3">
        <v>43481.52</v>
      </c>
      <c r="AE428" s="3">
        <v>46896.36</v>
      </c>
    </row>
    <row r="429" spans="1:31" x14ac:dyDescent="0.3">
      <c r="A429" s="3" t="s">
        <v>5965</v>
      </c>
      <c r="B429" s="4">
        <v>82211</v>
      </c>
      <c r="C429" s="4">
        <v>331</v>
      </c>
      <c r="D429" s="4" t="s">
        <v>25</v>
      </c>
      <c r="E429" s="5" t="s">
        <v>6313</v>
      </c>
      <c r="G429" s="4" t="s">
        <v>7186</v>
      </c>
      <c r="H429" s="3" t="s">
        <v>6315</v>
      </c>
      <c r="I429" s="3" t="s">
        <v>54</v>
      </c>
      <c r="J429" s="3" t="s">
        <v>191</v>
      </c>
      <c r="K429" s="3" t="s">
        <v>104</v>
      </c>
      <c r="L429" s="6" t="s">
        <v>104</v>
      </c>
      <c r="M429" s="3" t="s">
        <v>191</v>
      </c>
      <c r="N429" s="3" t="s">
        <v>272</v>
      </c>
      <c r="O429" s="3" t="s">
        <v>7187</v>
      </c>
      <c r="P429" s="3" t="s">
        <v>191</v>
      </c>
      <c r="Q429" s="3" t="s">
        <v>55</v>
      </c>
      <c r="R429" s="3" t="s">
        <v>31</v>
      </c>
      <c r="S429" s="3">
        <v>35</v>
      </c>
      <c r="T429" s="3">
        <v>69.33</v>
      </c>
      <c r="U429" s="3">
        <v>-1</v>
      </c>
      <c r="V429" s="3">
        <v>112.65</v>
      </c>
      <c r="W429" s="3">
        <v>203.98</v>
      </c>
      <c r="X429" s="32">
        <v>-0.81</v>
      </c>
      <c r="Y429" s="33">
        <v>501.96</v>
      </c>
      <c r="Z429" s="3">
        <v>879.72</v>
      </c>
      <c r="AA429" s="3">
        <v>-0.75</v>
      </c>
      <c r="AB429" s="3">
        <v>22960.98</v>
      </c>
      <c r="AC429" s="3">
        <v>39377.26</v>
      </c>
      <c r="AD429" s="3">
        <v>22960.98</v>
      </c>
      <c r="AE429" s="3">
        <v>39377.26</v>
      </c>
    </row>
    <row r="430" spans="1:31" x14ac:dyDescent="0.3">
      <c r="A430" s="3" t="s">
        <v>6001</v>
      </c>
      <c r="B430" s="4">
        <v>82212</v>
      </c>
      <c r="C430" s="4">
        <v>164</v>
      </c>
      <c r="D430" s="4" t="s">
        <v>25</v>
      </c>
      <c r="E430" s="5" t="s">
        <v>6313</v>
      </c>
      <c r="G430" s="4" t="s">
        <v>7188</v>
      </c>
      <c r="H430" s="3" t="s">
        <v>6315</v>
      </c>
      <c r="I430" s="3" t="s">
        <v>54</v>
      </c>
      <c r="J430" s="3" t="s">
        <v>191</v>
      </c>
      <c r="K430" s="3" t="s">
        <v>104</v>
      </c>
      <c r="L430" s="6" t="s">
        <v>104</v>
      </c>
      <c r="M430" s="3" t="s">
        <v>191</v>
      </c>
      <c r="N430" s="3" t="s">
        <v>272</v>
      </c>
      <c r="O430" s="3" t="s">
        <v>7189</v>
      </c>
      <c r="P430" s="3" t="s">
        <v>191</v>
      </c>
      <c r="Q430" s="3" t="s">
        <v>55</v>
      </c>
      <c r="R430" s="3" t="s">
        <v>31</v>
      </c>
      <c r="S430" s="3">
        <v>15</v>
      </c>
      <c r="T430" s="3">
        <v>31.7</v>
      </c>
      <c r="U430" s="3">
        <v>-1.06</v>
      </c>
      <c r="V430" s="3">
        <v>57.37</v>
      </c>
      <c r="W430" s="3">
        <v>73.7</v>
      </c>
      <c r="X430" s="32">
        <v>-0.28000000000000003</v>
      </c>
      <c r="Y430" s="33">
        <v>276.51</v>
      </c>
      <c r="Z430" s="3">
        <v>381.52</v>
      </c>
      <c r="AA430" s="3">
        <v>-0.38</v>
      </c>
      <c r="AB430" s="3">
        <v>13535.25</v>
      </c>
      <c r="AC430" s="3">
        <v>18057.88</v>
      </c>
      <c r="AD430" s="3">
        <v>13535.25</v>
      </c>
      <c r="AE430" s="3">
        <v>18057.88</v>
      </c>
    </row>
    <row r="431" spans="1:31" x14ac:dyDescent="0.3">
      <c r="A431" s="3" t="s">
        <v>5917</v>
      </c>
      <c r="B431" s="4">
        <v>82358</v>
      </c>
      <c r="C431" s="4">
        <v>157</v>
      </c>
      <c r="D431" s="4" t="s">
        <v>25</v>
      </c>
      <c r="E431" s="5" t="s">
        <v>6313</v>
      </c>
      <c r="G431" s="4" t="s">
        <v>7190</v>
      </c>
      <c r="H431" s="3" t="s">
        <v>6315</v>
      </c>
      <c r="I431" s="3" t="s">
        <v>54</v>
      </c>
      <c r="J431" s="3" t="s">
        <v>191</v>
      </c>
      <c r="K431" s="3" t="s">
        <v>104</v>
      </c>
      <c r="L431" s="6" t="s">
        <v>104</v>
      </c>
      <c r="M431" s="3" t="s">
        <v>191</v>
      </c>
      <c r="N431" s="3" t="s">
        <v>272</v>
      </c>
      <c r="O431" s="3" t="s">
        <v>7191</v>
      </c>
      <c r="P431" s="3" t="s">
        <v>191</v>
      </c>
      <c r="Q431" s="3" t="s">
        <v>213</v>
      </c>
      <c r="R431" s="3" t="s">
        <v>31</v>
      </c>
      <c r="S431" s="3">
        <v>46</v>
      </c>
      <c r="T431" s="3">
        <v>79.34</v>
      </c>
      <c r="U431" s="3">
        <v>-0.74</v>
      </c>
      <c r="V431" s="3">
        <v>149.15</v>
      </c>
      <c r="W431" s="3">
        <v>164.51</v>
      </c>
      <c r="X431" s="32">
        <v>-0.1</v>
      </c>
      <c r="Y431" s="33">
        <v>518.21</v>
      </c>
      <c r="Z431" s="3">
        <v>719.47</v>
      </c>
      <c r="AA431" s="3">
        <v>-0.39</v>
      </c>
      <c r="AB431" s="3">
        <v>25726.57</v>
      </c>
      <c r="AC431" s="3">
        <v>34449.699999999997</v>
      </c>
      <c r="AD431" s="3">
        <v>25726.57</v>
      </c>
      <c r="AE431" s="3">
        <v>34449.699999999997</v>
      </c>
    </row>
    <row r="432" spans="1:31" x14ac:dyDescent="0.3">
      <c r="A432" s="3" t="s">
        <v>2026</v>
      </c>
      <c r="B432" s="4">
        <v>82606</v>
      </c>
      <c r="C432" s="4">
        <v>563</v>
      </c>
      <c r="D432" s="4" t="s">
        <v>25</v>
      </c>
      <c r="E432" s="5" t="s">
        <v>6313</v>
      </c>
      <c r="G432" s="4" t="s">
        <v>7192</v>
      </c>
      <c r="H432" s="3" t="s">
        <v>6315</v>
      </c>
      <c r="I432" s="3" t="s">
        <v>54</v>
      </c>
      <c r="J432" s="3" t="s">
        <v>191</v>
      </c>
      <c r="K432" s="3" t="s">
        <v>89</v>
      </c>
      <c r="L432" s="6" t="s">
        <v>89</v>
      </c>
      <c r="M432" s="3" t="s">
        <v>191</v>
      </c>
      <c r="N432" s="3" t="s">
        <v>272</v>
      </c>
      <c r="O432" s="3" t="s">
        <v>7193</v>
      </c>
      <c r="P432" s="3" t="s">
        <v>191</v>
      </c>
      <c r="Q432" s="3" t="s">
        <v>6387</v>
      </c>
      <c r="R432" s="3" t="s">
        <v>31</v>
      </c>
      <c r="S432" s="3">
        <v>41</v>
      </c>
      <c r="T432" s="3">
        <v>65.08</v>
      </c>
      <c r="U432" s="3">
        <v>-0.57999999999999996</v>
      </c>
      <c r="V432" s="3">
        <v>116.08</v>
      </c>
      <c r="W432" s="3">
        <v>138.08000000000001</v>
      </c>
      <c r="X432" s="32">
        <v>-0.19</v>
      </c>
      <c r="Y432" s="33">
        <v>448.5</v>
      </c>
      <c r="Z432" s="3">
        <v>489.5</v>
      </c>
      <c r="AA432" s="3">
        <v>-0.09</v>
      </c>
      <c r="AB432" s="3">
        <v>49622.04</v>
      </c>
      <c r="AC432" s="3">
        <v>53320.21</v>
      </c>
      <c r="AD432" s="3">
        <v>49622.04</v>
      </c>
      <c r="AE432" s="3">
        <v>53320.21</v>
      </c>
    </row>
    <row r="433" spans="1:31" x14ac:dyDescent="0.3">
      <c r="A433" s="3" t="s">
        <v>2083</v>
      </c>
      <c r="B433" s="4">
        <v>82607</v>
      </c>
      <c r="C433" s="4">
        <v>499</v>
      </c>
      <c r="D433" s="4" t="s">
        <v>25</v>
      </c>
      <c r="E433" s="5" t="s">
        <v>6313</v>
      </c>
      <c r="G433" s="4" t="s">
        <v>7194</v>
      </c>
      <c r="H433" s="3" t="s">
        <v>6315</v>
      </c>
      <c r="I433" s="3" t="s">
        <v>54</v>
      </c>
      <c r="J433" s="3" t="s">
        <v>191</v>
      </c>
      <c r="K433" s="3" t="s">
        <v>89</v>
      </c>
      <c r="L433" s="6" t="s">
        <v>89</v>
      </c>
      <c r="M433" s="3" t="s">
        <v>191</v>
      </c>
      <c r="N433" s="3" t="s">
        <v>272</v>
      </c>
      <c r="O433" s="3" t="s">
        <v>7195</v>
      </c>
      <c r="P433" s="3" t="s">
        <v>191</v>
      </c>
      <c r="Q433" s="3" t="s">
        <v>6387</v>
      </c>
      <c r="R433" s="3" t="s">
        <v>31</v>
      </c>
      <c r="S433" s="3">
        <v>8</v>
      </c>
      <c r="T433" s="3">
        <v>22.55</v>
      </c>
      <c r="U433" s="3">
        <v>-1.82</v>
      </c>
      <c r="V433" s="3">
        <v>49.32</v>
      </c>
      <c r="W433" s="3">
        <v>59.88</v>
      </c>
      <c r="X433" s="32">
        <v>-0.21</v>
      </c>
      <c r="Y433" s="33">
        <v>217.07</v>
      </c>
      <c r="Z433" s="3">
        <v>266.73</v>
      </c>
      <c r="AA433" s="3">
        <v>-0.23</v>
      </c>
      <c r="AB433" s="3">
        <v>21025.040000000001</v>
      </c>
      <c r="AC433" s="3">
        <v>25983.15</v>
      </c>
      <c r="AD433" s="3">
        <v>21025.040000000001</v>
      </c>
      <c r="AE433" s="3">
        <v>25983.15</v>
      </c>
    </row>
    <row r="434" spans="1:31" x14ac:dyDescent="0.3">
      <c r="A434" s="3" t="s">
        <v>2428</v>
      </c>
      <c r="B434" s="4">
        <v>82611</v>
      </c>
      <c r="C434" s="4">
        <v>405</v>
      </c>
      <c r="D434" s="4" t="s">
        <v>25</v>
      </c>
      <c r="E434" s="5" t="s">
        <v>6313</v>
      </c>
      <c r="G434" s="4" t="s">
        <v>7196</v>
      </c>
      <c r="H434" s="3" t="s">
        <v>6315</v>
      </c>
      <c r="I434" s="3" t="s">
        <v>54</v>
      </c>
      <c r="J434" s="3" t="s">
        <v>191</v>
      </c>
      <c r="K434" s="3" t="s">
        <v>89</v>
      </c>
      <c r="L434" s="6" t="s">
        <v>89</v>
      </c>
      <c r="M434" s="3" t="s">
        <v>191</v>
      </c>
      <c r="N434" s="3" t="s">
        <v>272</v>
      </c>
      <c r="O434" s="3" t="s">
        <v>7197</v>
      </c>
      <c r="P434" s="3" t="s">
        <v>191</v>
      </c>
      <c r="Q434" s="3" t="s">
        <v>6387</v>
      </c>
      <c r="R434" s="3" t="s">
        <v>31</v>
      </c>
      <c r="S434" s="3">
        <v>9</v>
      </c>
      <c r="T434" s="3">
        <v>6</v>
      </c>
      <c r="U434" s="3">
        <v>0.33</v>
      </c>
      <c r="V434" s="3">
        <v>31.5</v>
      </c>
      <c r="W434" s="3">
        <v>24</v>
      </c>
      <c r="X434" s="32">
        <v>0.24</v>
      </c>
      <c r="Y434" s="33">
        <v>118.5</v>
      </c>
      <c r="Z434" s="3">
        <v>158.5</v>
      </c>
      <c r="AA434" s="3">
        <v>-0.34</v>
      </c>
      <c r="AB434" s="3">
        <v>13110.84</v>
      </c>
      <c r="AC434" s="3">
        <v>17278.439999999999</v>
      </c>
      <c r="AD434" s="3">
        <v>13110.84</v>
      </c>
      <c r="AE434" s="3">
        <v>17278.439999999999</v>
      </c>
    </row>
    <row r="435" spans="1:31" x14ac:dyDescent="0.3">
      <c r="A435" s="3" t="s">
        <v>1992</v>
      </c>
      <c r="B435" s="4">
        <v>82786</v>
      </c>
      <c r="C435" s="4">
        <v>518</v>
      </c>
      <c r="D435" s="4" t="s">
        <v>25</v>
      </c>
      <c r="E435" s="5" t="s">
        <v>6313</v>
      </c>
      <c r="G435" s="4" t="s">
        <v>7198</v>
      </c>
      <c r="H435" s="3" t="s">
        <v>6315</v>
      </c>
      <c r="I435" s="3" t="s">
        <v>54</v>
      </c>
      <c r="J435" s="3" t="s">
        <v>191</v>
      </c>
      <c r="K435" s="3" t="s">
        <v>89</v>
      </c>
      <c r="L435" s="6" t="s">
        <v>89</v>
      </c>
      <c r="M435" s="3" t="s">
        <v>191</v>
      </c>
      <c r="N435" s="3" t="s">
        <v>272</v>
      </c>
      <c r="O435" s="3" t="s">
        <v>7199</v>
      </c>
      <c r="P435" s="3" t="s">
        <v>191</v>
      </c>
      <c r="Q435" s="3" t="s">
        <v>6387</v>
      </c>
      <c r="R435" s="3" t="s">
        <v>31</v>
      </c>
      <c r="S435" s="3">
        <v>23</v>
      </c>
      <c r="T435" s="3">
        <v>51</v>
      </c>
      <c r="U435" s="3">
        <v>-1.25</v>
      </c>
      <c r="V435" s="3">
        <v>90.83</v>
      </c>
      <c r="W435" s="3">
        <v>134</v>
      </c>
      <c r="X435" s="32">
        <v>-0.48</v>
      </c>
      <c r="Y435" s="33">
        <v>473.83</v>
      </c>
      <c r="Z435" s="3">
        <v>549.5</v>
      </c>
      <c r="AA435" s="3">
        <v>-0.16</v>
      </c>
      <c r="AB435" s="3">
        <v>52424.92</v>
      </c>
      <c r="AC435" s="3">
        <v>60024.4</v>
      </c>
      <c r="AD435" s="3">
        <v>52424.92</v>
      </c>
      <c r="AE435" s="3">
        <v>60024.4</v>
      </c>
    </row>
    <row r="436" spans="1:31" x14ac:dyDescent="0.3">
      <c r="A436" s="3" t="s">
        <v>2204</v>
      </c>
      <c r="B436" s="4">
        <v>82787</v>
      </c>
      <c r="C436" s="4">
        <v>427</v>
      </c>
      <c r="D436" s="4" t="s">
        <v>25</v>
      </c>
      <c r="E436" s="5" t="s">
        <v>6313</v>
      </c>
      <c r="G436" s="4" t="s">
        <v>7200</v>
      </c>
      <c r="H436" s="3" t="s">
        <v>6315</v>
      </c>
      <c r="I436" s="3" t="s">
        <v>54</v>
      </c>
      <c r="J436" s="3" t="s">
        <v>191</v>
      </c>
      <c r="K436" s="3" t="s">
        <v>89</v>
      </c>
      <c r="L436" s="6" t="s">
        <v>89</v>
      </c>
      <c r="M436" s="3" t="s">
        <v>191</v>
      </c>
      <c r="N436" s="3" t="s">
        <v>272</v>
      </c>
      <c r="O436" s="3" t="s">
        <v>7201</v>
      </c>
      <c r="P436" s="3" t="s">
        <v>191</v>
      </c>
      <c r="Q436" s="3" t="s">
        <v>6387</v>
      </c>
      <c r="R436" s="3" t="s">
        <v>31</v>
      </c>
      <c r="S436" s="3">
        <v>18</v>
      </c>
      <c r="T436" s="3">
        <v>10.66</v>
      </c>
      <c r="U436" s="3">
        <v>0.4</v>
      </c>
      <c r="V436" s="3">
        <v>56.88</v>
      </c>
      <c r="W436" s="3">
        <v>43.66</v>
      </c>
      <c r="X436" s="32">
        <v>0.23</v>
      </c>
      <c r="Y436" s="33">
        <v>259.83999999999997</v>
      </c>
      <c r="Z436" s="3">
        <v>411.17</v>
      </c>
      <c r="AA436" s="3">
        <v>-0.57999999999999996</v>
      </c>
      <c r="AB436" s="3">
        <v>25167.64</v>
      </c>
      <c r="AC436" s="3">
        <v>40240.959999999999</v>
      </c>
      <c r="AD436" s="3">
        <v>25167.64</v>
      </c>
      <c r="AE436" s="3">
        <v>40240.959999999999</v>
      </c>
    </row>
    <row r="437" spans="1:31" x14ac:dyDescent="0.3">
      <c r="A437" s="3" t="s">
        <v>2833</v>
      </c>
      <c r="B437" s="4">
        <v>82820</v>
      </c>
      <c r="C437" s="4">
        <v>309</v>
      </c>
      <c r="D437" s="4" t="s">
        <v>25</v>
      </c>
      <c r="E437" s="5" t="s">
        <v>6313</v>
      </c>
      <c r="G437" s="4" t="s">
        <v>7202</v>
      </c>
      <c r="H437" s="3" t="s">
        <v>6315</v>
      </c>
      <c r="I437" s="3" t="s">
        <v>54</v>
      </c>
      <c r="J437" s="3" t="s">
        <v>191</v>
      </c>
      <c r="K437" s="3" t="s">
        <v>89</v>
      </c>
      <c r="L437" s="6" t="s">
        <v>89</v>
      </c>
      <c r="M437" s="3" t="s">
        <v>191</v>
      </c>
      <c r="N437" s="3" t="s">
        <v>272</v>
      </c>
      <c r="O437" s="3" t="s">
        <v>7203</v>
      </c>
      <c r="P437" s="3" t="s">
        <v>191</v>
      </c>
      <c r="Q437" s="3" t="s">
        <v>6387</v>
      </c>
      <c r="R437" s="3" t="s">
        <v>31</v>
      </c>
      <c r="S437" s="3">
        <v>26</v>
      </c>
      <c r="T437" s="3">
        <v>18</v>
      </c>
      <c r="U437" s="3">
        <v>0.31</v>
      </c>
      <c r="V437" s="3">
        <v>92.25</v>
      </c>
      <c r="W437" s="3">
        <v>91</v>
      </c>
      <c r="X437" s="32">
        <v>0.01</v>
      </c>
      <c r="Y437" s="33">
        <v>376.83</v>
      </c>
      <c r="Z437" s="3">
        <v>281.83</v>
      </c>
      <c r="AA437" s="3">
        <v>0.25</v>
      </c>
      <c r="AB437" s="3">
        <v>41692.839999999997</v>
      </c>
      <c r="AC437" s="3">
        <v>30717.21</v>
      </c>
      <c r="AD437" s="3">
        <v>41692.839999999997</v>
      </c>
      <c r="AE437" s="3">
        <v>30717.21</v>
      </c>
    </row>
    <row r="438" spans="1:31" x14ac:dyDescent="0.3">
      <c r="A438" s="3" t="s">
        <v>4064</v>
      </c>
      <c r="B438" s="4">
        <v>82840</v>
      </c>
      <c r="C438" s="4">
        <v>360</v>
      </c>
      <c r="D438" s="4" t="s">
        <v>25</v>
      </c>
      <c r="E438" s="5" t="s">
        <v>6313</v>
      </c>
      <c r="G438" s="4" t="s">
        <v>7204</v>
      </c>
      <c r="H438" s="3" t="s">
        <v>6315</v>
      </c>
      <c r="I438" s="3" t="s">
        <v>54</v>
      </c>
      <c r="J438" s="3" t="s">
        <v>191</v>
      </c>
      <c r="K438" s="3" t="s">
        <v>89</v>
      </c>
      <c r="L438" s="6" t="s">
        <v>89</v>
      </c>
      <c r="M438" s="3" t="s">
        <v>191</v>
      </c>
      <c r="N438" s="3" t="s">
        <v>272</v>
      </c>
      <c r="O438" s="3" t="s">
        <v>7205</v>
      </c>
      <c r="P438" s="3" t="s">
        <v>191</v>
      </c>
      <c r="Q438" s="3" t="s">
        <v>6387</v>
      </c>
      <c r="R438" s="3" t="s">
        <v>31</v>
      </c>
      <c r="S438" s="3">
        <v>28</v>
      </c>
      <c r="T438" s="3">
        <v>36</v>
      </c>
      <c r="U438" s="3">
        <v>-0.28000000000000003</v>
      </c>
      <c r="V438" s="3">
        <v>81.08</v>
      </c>
      <c r="W438" s="3">
        <v>131</v>
      </c>
      <c r="X438" s="32">
        <v>-0.62</v>
      </c>
      <c r="Y438" s="33">
        <v>328.08</v>
      </c>
      <c r="Z438" s="3">
        <v>450.33</v>
      </c>
      <c r="AA438" s="3">
        <v>-0.37</v>
      </c>
      <c r="AB438" s="3">
        <v>36299.14</v>
      </c>
      <c r="AC438" s="3">
        <v>49004.44</v>
      </c>
      <c r="AD438" s="3">
        <v>36299.14</v>
      </c>
      <c r="AE438" s="3">
        <v>49004.44</v>
      </c>
    </row>
    <row r="439" spans="1:31" x14ac:dyDescent="0.3">
      <c r="A439" s="3" t="s">
        <v>2875</v>
      </c>
      <c r="B439" s="4">
        <v>82844</v>
      </c>
      <c r="C439" s="4">
        <v>306</v>
      </c>
      <c r="D439" s="4" t="s">
        <v>25</v>
      </c>
      <c r="E439" s="5" t="s">
        <v>6313</v>
      </c>
      <c r="G439" s="4" t="s">
        <v>7206</v>
      </c>
      <c r="H439" s="3" t="s">
        <v>6315</v>
      </c>
      <c r="I439" s="3" t="s">
        <v>54</v>
      </c>
      <c r="J439" s="3" t="s">
        <v>191</v>
      </c>
      <c r="K439" s="3" t="s">
        <v>89</v>
      </c>
      <c r="L439" s="6" t="s">
        <v>89</v>
      </c>
      <c r="M439" s="3" t="s">
        <v>191</v>
      </c>
      <c r="N439" s="3" t="s">
        <v>272</v>
      </c>
      <c r="O439" s="3" t="s">
        <v>7207</v>
      </c>
      <c r="P439" s="3" t="s">
        <v>191</v>
      </c>
      <c r="Q439" s="3" t="s">
        <v>6387</v>
      </c>
      <c r="R439" s="3" t="s">
        <v>31</v>
      </c>
      <c r="S439" s="3">
        <v>9</v>
      </c>
      <c r="T439" s="3">
        <v>15</v>
      </c>
      <c r="U439" s="3">
        <v>-0.67</v>
      </c>
      <c r="V439" s="3">
        <v>37</v>
      </c>
      <c r="W439" s="3">
        <v>39</v>
      </c>
      <c r="X439" s="32">
        <v>-0.05</v>
      </c>
      <c r="Y439" s="33">
        <v>173</v>
      </c>
      <c r="Z439" s="3">
        <v>204</v>
      </c>
      <c r="AA439" s="3">
        <v>-0.18</v>
      </c>
      <c r="AB439" s="3">
        <v>18642.48</v>
      </c>
      <c r="AC439" s="3">
        <v>22106.880000000001</v>
      </c>
      <c r="AD439" s="3">
        <v>18642.48</v>
      </c>
      <c r="AE439" s="3">
        <v>22106.880000000001</v>
      </c>
    </row>
    <row r="440" spans="1:31" x14ac:dyDescent="0.3">
      <c r="A440" s="3" t="s">
        <v>1801</v>
      </c>
      <c r="B440" s="4">
        <v>82846</v>
      </c>
      <c r="C440" s="4">
        <v>554</v>
      </c>
      <c r="D440" s="4" t="s">
        <v>25</v>
      </c>
      <c r="E440" s="5" t="s">
        <v>6313</v>
      </c>
      <c r="G440" s="4" t="s">
        <v>7208</v>
      </c>
      <c r="H440" s="3" t="s">
        <v>6315</v>
      </c>
      <c r="I440" s="3" t="s">
        <v>54</v>
      </c>
      <c r="J440" s="3" t="s">
        <v>191</v>
      </c>
      <c r="K440" s="3" t="s">
        <v>89</v>
      </c>
      <c r="L440" s="6" t="s">
        <v>89</v>
      </c>
      <c r="M440" s="3" t="s">
        <v>191</v>
      </c>
      <c r="N440" s="3" t="s">
        <v>272</v>
      </c>
      <c r="O440" s="3" t="s">
        <v>7209</v>
      </c>
      <c r="P440" s="3" t="s">
        <v>191</v>
      </c>
      <c r="Q440" s="3" t="s">
        <v>6387</v>
      </c>
      <c r="R440" s="3" t="s">
        <v>31</v>
      </c>
      <c r="S440" s="3">
        <v>77</v>
      </c>
      <c r="T440" s="3">
        <v>89.83</v>
      </c>
      <c r="U440" s="3">
        <v>-0.17</v>
      </c>
      <c r="V440" s="3">
        <v>235.83</v>
      </c>
      <c r="W440" s="3">
        <v>256.08</v>
      </c>
      <c r="X440" s="32">
        <v>-0.09</v>
      </c>
      <c r="Y440" s="33">
        <v>875.67</v>
      </c>
      <c r="Z440" s="3">
        <v>930.25</v>
      </c>
      <c r="AA440" s="3">
        <v>-0.06</v>
      </c>
      <c r="AB440" s="3">
        <v>96883.76</v>
      </c>
      <c r="AC440" s="3">
        <v>101455.27</v>
      </c>
      <c r="AD440" s="3">
        <v>96883.76</v>
      </c>
      <c r="AE440" s="3">
        <v>101455.27</v>
      </c>
    </row>
    <row r="441" spans="1:31" x14ac:dyDescent="0.3">
      <c r="A441" s="3" t="s">
        <v>1798</v>
      </c>
      <c r="B441" s="4">
        <v>82847</v>
      </c>
      <c r="C441" s="4">
        <v>508</v>
      </c>
      <c r="D441" s="4" t="s">
        <v>25</v>
      </c>
      <c r="E441" s="5" t="s">
        <v>6313</v>
      </c>
      <c r="G441" s="4" t="s">
        <v>7210</v>
      </c>
      <c r="H441" s="3" t="s">
        <v>6315</v>
      </c>
      <c r="I441" s="3" t="s">
        <v>54</v>
      </c>
      <c r="J441" s="3" t="s">
        <v>191</v>
      </c>
      <c r="K441" s="3" t="s">
        <v>89</v>
      </c>
      <c r="L441" s="6" t="s">
        <v>89</v>
      </c>
      <c r="M441" s="3" t="s">
        <v>191</v>
      </c>
      <c r="N441" s="3" t="s">
        <v>272</v>
      </c>
      <c r="O441" s="3" t="s">
        <v>7211</v>
      </c>
      <c r="P441" s="3" t="s">
        <v>191</v>
      </c>
      <c r="Q441" s="3" t="s">
        <v>6387</v>
      </c>
      <c r="R441" s="3" t="s">
        <v>31</v>
      </c>
      <c r="S441" s="3">
        <v>73</v>
      </c>
      <c r="T441" s="3">
        <v>101.33</v>
      </c>
      <c r="U441" s="3">
        <v>-0.39</v>
      </c>
      <c r="V441" s="3">
        <v>282.41000000000003</v>
      </c>
      <c r="W441" s="3">
        <v>274.64999999999998</v>
      </c>
      <c r="X441" s="32">
        <v>0.03</v>
      </c>
      <c r="Y441" s="33">
        <v>1035.46</v>
      </c>
      <c r="Z441" s="3">
        <v>1110.58</v>
      </c>
      <c r="AA441" s="3">
        <v>-7.0000000000000007E-2</v>
      </c>
      <c r="AB441" s="3">
        <v>100283.2</v>
      </c>
      <c r="AC441" s="3">
        <v>108766</v>
      </c>
      <c r="AD441" s="3">
        <v>100283.2</v>
      </c>
      <c r="AE441" s="3">
        <v>108766</v>
      </c>
    </row>
    <row r="442" spans="1:31" x14ac:dyDescent="0.3">
      <c r="A442" s="3" t="s">
        <v>2533</v>
      </c>
      <c r="B442" s="4">
        <v>82849</v>
      </c>
      <c r="C442" s="4">
        <v>136</v>
      </c>
      <c r="D442" s="4" t="s">
        <v>25</v>
      </c>
      <c r="E442" s="5" t="s">
        <v>6313</v>
      </c>
      <c r="G442" s="4" t="s">
        <v>7212</v>
      </c>
      <c r="H442" s="3" t="s">
        <v>6315</v>
      </c>
      <c r="I442" s="3" t="s">
        <v>54</v>
      </c>
      <c r="J442" s="3" t="s">
        <v>191</v>
      </c>
      <c r="K442" s="3" t="s">
        <v>89</v>
      </c>
      <c r="L442" s="6" t="s">
        <v>89</v>
      </c>
      <c r="M442" s="3" t="s">
        <v>191</v>
      </c>
      <c r="N442" s="3" t="s">
        <v>272</v>
      </c>
      <c r="O442" s="3" t="s">
        <v>7213</v>
      </c>
      <c r="P442" s="3" t="s">
        <v>191</v>
      </c>
      <c r="Q442" s="3" t="s">
        <v>6387</v>
      </c>
      <c r="R442" s="3" t="s">
        <v>31</v>
      </c>
      <c r="S442" s="3">
        <v>32</v>
      </c>
      <c r="T442" s="3">
        <v>33.840000000000003</v>
      </c>
      <c r="U442" s="3">
        <v>-7.0000000000000007E-2</v>
      </c>
      <c r="V442" s="3">
        <v>94.51</v>
      </c>
      <c r="W442" s="3">
        <v>101.9</v>
      </c>
      <c r="X442" s="32">
        <v>-0.08</v>
      </c>
      <c r="Y442" s="33">
        <v>346.54</v>
      </c>
      <c r="Z442" s="3">
        <v>422.56</v>
      </c>
      <c r="AA442" s="3">
        <v>-0.22</v>
      </c>
      <c r="AB442" s="3">
        <v>28779.3</v>
      </c>
      <c r="AC442" s="3">
        <v>34958.769999999997</v>
      </c>
      <c r="AD442" s="3">
        <v>28779.3</v>
      </c>
      <c r="AE442" s="3">
        <v>34958.769999999997</v>
      </c>
    </row>
    <row r="443" spans="1:31" x14ac:dyDescent="0.3">
      <c r="A443" s="3" t="s">
        <v>1953</v>
      </c>
      <c r="B443" s="4">
        <v>82866</v>
      </c>
      <c r="C443" s="4">
        <v>748</v>
      </c>
      <c r="D443" s="4" t="s">
        <v>25</v>
      </c>
      <c r="E443" s="5" t="s">
        <v>6313</v>
      </c>
      <c r="G443" s="4" t="s">
        <v>7214</v>
      </c>
      <c r="H443" s="3" t="s">
        <v>6315</v>
      </c>
      <c r="I443" s="3" t="s">
        <v>54</v>
      </c>
      <c r="J443" s="3" t="s">
        <v>191</v>
      </c>
      <c r="K443" s="3" t="s">
        <v>89</v>
      </c>
      <c r="L443" s="6" t="s">
        <v>89</v>
      </c>
      <c r="M443" s="3" t="s">
        <v>191</v>
      </c>
      <c r="N443" s="3" t="s">
        <v>272</v>
      </c>
      <c r="O443" s="3" t="s">
        <v>7215</v>
      </c>
      <c r="P443" s="3" t="s">
        <v>191</v>
      </c>
      <c r="Q443" s="3" t="s">
        <v>6387</v>
      </c>
      <c r="R443" s="3" t="s">
        <v>31</v>
      </c>
      <c r="S443" s="3">
        <v>92</v>
      </c>
      <c r="T443" s="3">
        <v>60</v>
      </c>
      <c r="U443" s="3">
        <v>0.35</v>
      </c>
      <c r="V443" s="3">
        <v>268.08</v>
      </c>
      <c r="W443" s="3">
        <v>250</v>
      </c>
      <c r="X443" s="32">
        <v>7.0000000000000007E-2</v>
      </c>
      <c r="Y443" s="33">
        <v>916.58</v>
      </c>
      <c r="Z443" s="3">
        <v>918.58</v>
      </c>
      <c r="AA443" s="3">
        <v>0</v>
      </c>
      <c r="AB443" s="3">
        <v>101410.78</v>
      </c>
      <c r="AC443" s="3">
        <v>100584.15</v>
      </c>
      <c r="AD443" s="3">
        <v>101410.78</v>
      </c>
      <c r="AE443" s="3">
        <v>100584.15</v>
      </c>
    </row>
    <row r="444" spans="1:31" x14ac:dyDescent="0.3">
      <c r="A444" s="3" t="s">
        <v>2260</v>
      </c>
      <c r="B444" s="4">
        <v>82881</v>
      </c>
      <c r="C444" s="4">
        <v>314</v>
      </c>
      <c r="D444" s="4" t="s">
        <v>25</v>
      </c>
      <c r="E444" s="5" t="s">
        <v>6313</v>
      </c>
      <c r="G444" s="4" t="s">
        <v>7216</v>
      </c>
      <c r="H444" s="3" t="s">
        <v>6315</v>
      </c>
      <c r="I444" s="3" t="s">
        <v>54</v>
      </c>
      <c r="J444" s="3" t="s">
        <v>191</v>
      </c>
      <c r="K444" s="3" t="s">
        <v>89</v>
      </c>
      <c r="L444" s="6" t="s">
        <v>89</v>
      </c>
      <c r="M444" s="3" t="s">
        <v>191</v>
      </c>
      <c r="N444" s="3" t="s">
        <v>272</v>
      </c>
      <c r="O444" s="3" t="s">
        <v>7217</v>
      </c>
      <c r="P444" s="3" t="s">
        <v>191</v>
      </c>
      <c r="Q444" s="3" t="s">
        <v>6387</v>
      </c>
      <c r="R444" s="3" t="s">
        <v>31</v>
      </c>
      <c r="S444" s="3">
        <v>4</v>
      </c>
      <c r="T444" s="3">
        <v>21</v>
      </c>
      <c r="U444" s="3">
        <v>-4.1399999999999997</v>
      </c>
      <c r="V444" s="3">
        <v>28.08</v>
      </c>
      <c r="W444" s="3">
        <v>26</v>
      </c>
      <c r="X444" s="32">
        <v>7.0000000000000007E-2</v>
      </c>
      <c r="Y444" s="33">
        <v>143.08000000000001</v>
      </c>
      <c r="Z444" s="3">
        <v>154.58000000000001</v>
      </c>
      <c r="AA444" s="3">
        <v>-0.08</v>
      </c>
      <c r="AB444" s="3">
        <v>18474.919999999998</v>
      </c>
      <c r="AC444" s="3">
        <v>19768.88</v>
      </c>
      <c r="AD444" s="3">
        <v>18474.919999999998</v>
      </c>
      <c r="AE444" s="3">
        <v>19768.88</v>
      </c>
    </row>
    <row r="445" spans="1:31" x14ac:dyDescent="0.3">
      <c r="A445" s="3" t="s">
        <v>5923</v>
      </c>
      <c r="B445" s="4">
        <v>84142</v>
      </c>
      <c r="C445" s="4">
        <v>453</v>
      </c>
      <c r="D445" s="4" t="s">
        <v>25</v>
      </c>
      <c r="E445" s="5" t="s">
        <v>6313</v>
      </c>
      <c r="G445" s="4" t="s">
        <v>7218</v>
      </c>
      <c r="H445" s="3" t="s">
        <v>6315</v>
      </c>
      <c r="I445" s="3" t="s">
        <v>54</v>
      </c>
      <c r="J445" s="3" t="s">
        <v>191</v>
      </c>
      <c r="K445" s="3" t="s">
        <v>104</v>
      </c>
      <c r="L445" s="6" t="s">
        <v>89</v>
      </c>
      <c r="M445" s="3" t="s">
        <v>191</v>
      </c>
      <c r="N445" s="3" t="s">
        <v>272</v>
      </c>
      <c r="O445" s="3" t="s">
        <v>7219</v>
      </c>
      <c r="P445" s="3" t="s">
        <v>191</v>
      </c>
      <c r="Q445" s="3" t="s">
        <v>213</v>
      </c>
      <c r="R445" s="3" t="s">
        <v>6402</v>
      </c>
      <c r="S445" s="3">
        <v>43</v>
      </c>
      <c r="T445" s="3">
        <v>63.35</v>
      </c>
      <c r="U445" s="3">
        <v>-0.46</v>
      </c>
      <c r="V445" s="3">
        <v>131.38</v>
      </c>
      <c r="W445" s="3">
        <v>110.69</v>
      </c>
      <c r="X445" s="32">
        <v>0.16</v>
      </c>
      <c r="Y445" s="33">
        <v>519.49</v>
      </c>
      <c r="Z445" s="3">
        <v>513.45000000000005</v>
      </c>
      <c r="AA445" s="3">
        <v>0.01</v>
      </c>
      <c r="AB445" s="3">
        <v>62631.6</v>
      </c>
      <c r="AC445" s="3">
        <v>61976.4</v>
      </c>
      <c r="AD445" s="3">
        <v>62631.6</v>
      </c>
      <c r="AE445" s="3">
        <v>61976.4</v>
      </c>
    </row>
    <row r="446" spans="1:31" x14ac:dyDescent="0.3">
      <c r="A446" s="3" t="s">
        <v>3644</v>
      </c>
      <c r="B446" s="4">
        <v>84170</v>
      </c>
      <c r="C446" s="4">
        <v>445</v>
      </c>
      <c r="D446" s="4" t="s">
        <v>25</v>
      </c>
      <c r="E446" s="5" t="s">
        <v>6313</v>
      </c>
      <c r="G446" s="4" t="s">
        <v>7220</v>
      </c>
      <c r="H446" s="3" t="s">
        <v>6315</v>
      </c>
      <c r="I446" s="3" t="s">
        <v>54</v>
      </c>
      <c r="J446" s="3" t="s">
        <v>191</v>
      </c>
      <c r="K446" s="3" t="s">
        <v>132</v>
      </c>
      <c r="L446" s="6" t="s">
        <v>132</v>
      </c>
      <c r="M446" s="3" t="s">
        <v>191</v>
      </c>
      <c r="N446" s="3" t="s">
        <v>272</v>
      </c>
      <c r="O446" s="3" t="s">
        <v>7221</v>
      </c>
      <c r="P446" s="3" t="s">
        <v>191</v>
      </c>
      <c r="Q446" s="3" t="s">
        <v>213</v>
      </c>
      <c r="R446" s="3" t="s">
        <v>6402</v>
      </c>
      <c r="S446" s="3">
        <v>17</v>
      </c>
      <c r="T446" s="3">
        <v>24</v>
      </c>
      <c r="U446" s="3">
        <v>-0.41</v>
      </c>
      <c r="V446" s="3">
        <v>84</v>
      </c>
      <c r="W446" s="3">
        <v>43.08</v>
      </c>
      <c r="X446" s="32">
        <v>0.49</v>
      </c>
      <c r="Y446" s="33">
        <v>336</v>
      </c>
      <c r="Z446" s="3">
        <v>270.67</v>
      </c>
      <c r="AA446" s="3">
        <v>0.19</v>
      </c>
      <c r="AB446" s="3">
        <v>48768.12</v>
      </c>
      <c r="AC446" s="3">
        <v>40587.480000000003</v>
      </c>
      <c r="AD446" s="3">
        <v>50520.959999999999</v>
      </c>
      <c r="AE446" s="3">
        <v>40684.480000000003</v>
      </c>
    </row>
    <row r="447" spans="1:31" x14ac:dyDescent="0.3">
      <c r="A447" s="3" t="s">
        <v>5896</v>
      </c>
      <c r="B447" s="4">
        <v>84257</v>
      </c>
      <c r="C447" s="4">
        <v>351</v>
      </c>
      <c r="D447" s="4" t="s">
        <v>25</v>
      </c>
      <c r="E447" s="5" t="s">
        <v>6313</v>
      </c>
      <c r="G447" s="4" t="s">
        <v>7222</v>
      </c>
      <c r="H447" s="3" t="s">
        <v>6315</v>
      </c>
      <c r="I447" s="3" t="s">
        <v>54</v>
      </c>
      <c r="J447" s="3" t="s">
        <v>191</v>
      </c>
      <c r="K447" s="3" t="s">
        <v>104</v>
      </c>
      <c r="L447" s="6" t="s">
        <v>104</v>
      </c>
      <c r="M447" s="3" t="s">
        <v>191</v>
      </c>
      <c r="N447" s="3" t="s">
        <v>272</v>
      </c>
      <c r="O447" s="3" t="s">
        <v>7223</v>
      </c>
      <c r="P447" s="3" t="s">
        <v>191</v>
      </c>
      <c r="Q447" s="3" t="s">
        <v>213</v>
      </c>
      <c r="R447" s="3" t="s">
        <v>31</v>
      </c>
      <c r="S447" s="3">
        <v>40</v>
      </c>
      <c r="T447" s="3">
        <v>41.33</v>
      </c>
      <c r="U447" s="3">
        <v>-0.02</v>
      </c>
      <c r="V447" s="3">
        <v>139.76</v>
      </c>
      <c r="W447" s="3">
        <v>113.43</v>
      </c>
      <c r="X447" s="32">
        <v>0.19</v>
      </c>
      <c r="Y447" s="33">
        <v>602.26</v>
      </c>
      <c r="Z447" s="3">
        <v>582.94000000000005</v>
      </c>
      <c r="AA447" s="3">
        <v>0.03</v>
      </c>
      <c r="AB447" s="3">
        <v>28622.880000000001</v>
      </c>
      <c r="AC447" s="3">
        <v>27704.16</v>
      </c>
      <c r="AD447" s="3">
        <v>28622.880000000001</v>
      </c>
      <c r="AE447" s="3">
        <v>27704.16</v>
      </c>
    </row>
    <row r="448" spans="1:31" x14ac:dyDescent="0.3">
      <c r="A448" s="3" t="s">
        <v>5334</v>
      </c>
      <c r="B448" s="4">
        <v>84307</v>
      </c>
      <c r="C448" s="4">
        <v>804</v>
      </c>
      <c r="D448" s="4" t="s">
        <v>25</v>
      </c>
      <c r="E448" s="5" t="s">
        <v>6313</v>
      </c>
      <c r="G448" s="4" t="s">
        <v>7224</v>
      </c>
      <c r="H448" s="3" t="s">
        <v>6315</v>
      </c>
      <c r="I448" s="3" t="s">
        <v>54</v>
      </c>
      <c r="J448" s="3" t="s">
        <v>191</v>
      </c>
      <c r="K448" s="3" t="s">
        <v>104</v>
      </c>
      <c r="L448" s="6" t="s">
        <v>104</v>
      </c>
      <c r="M448" s="3" t="s">
        <v>191</v>
      </c>
      <c r="N448" s="3" t="s">
        <v>272</v>
      </c>
      <c r="O448" s="3" t="s">
        <v>7225</v>
      </c>
      <c r="P448" s="3" t="s">
        <v>191</v>
      </c>
      <c r="Q448" s="3" t="s">
        <v>213</v>
      </c>
      <c r="R448" s="3" t="s">
        <v>31</v>
      </c>
      <c r="S448" s="3">
        <v>454</v>
      </c>
      <c r="T448" s="3">
        <v>482.31</v>
      </c>
      <c r="U448" s="3">
        <v>-0.06</v>
      </c>
      <c r="V448" s="3">
        <v>1457.91</v>
      </c>
      <c r="W448" s="3">
        <v>1537.69</v>
      </c>
      <c r="X448" s="32">
        <v>-0.05</v>
      </c>
      <c r="Y448" s="33">
        <v>5209.93</v>
      </c>
      <c r="Z448" s="3">
        <v>5301.16</v>
      </c>
      <c r="AA448" s="3">
        <v>-0.02</v>
      </c>
      <c r="AB448" s="3">
        <v>180984.06</v>
      </c>
      <c r="AC448" s="3">
        <v>199292.82</v>
      </c>
      <c r="AD448" s="3">
        <v>180984.06</v>
      </c>
      <c r="AE448" s="3">
        <v>199292.82</v>
      </c>
    </row>
    <row r="449" spans="1:31" x14ac:dyDescent="0.3">
      <c r="A449" s="3" t="s">
        <v>5902</v>
      </c>
      <c r="B449" s="4">
        <v>84367</v>
      </c>
      <c r="C449" s="4">
        <v>370</v>
      </c>
      <c r="D449" s="4" t="s">
        <v>25</v>
      </c>
      <c r="E449" s="5" t="s">
        <v>6313</v>
      </c>
      <c r="G449" s="4" t="s">
        <v>7226</v>
      </c>
      <c r="H449" s="3" t="s">
        <v>6315</v>
      </c>
      <c r="I449" s="3" t="s">
        <v>54</v>
      </c>
      <c r="J449" s="3" t="s">
        <v>191</v>
      </c>
      <c r="K449" s="3" t="s">
        <v>104</v>
      </c>
      <c r="L449" s="6" t="s">
        <v>104</v>
      </c>
      <c r="M449" s="3" t="s">
        <v>191</v>
      </c>
      <c r="N449" s="3" t="s">
        <v>272</v>
      </c>
      <c r="O449" s="3" t="s">
        <v>7227</v>
      </c>
      <c r="P449" s="3" t="s">
        <v>191</v>
      </c>
      <c r="Q449" s="3" t="s">
        <v>213</v>
      </c>
      <c r="R449" s="3" t="s">
        <v>31</v>
      </c>
      <c r="S449" s="3">
        <v>90</v>
      </c>
      <c r="T449" s="3">
        <v>34.659999999999997</v>
      </c>
      <c r="U449" s="3">
        <v>0.61</v>
      </c>
      <c r="V449" s="3">
        <v>210.98</v>
      </c>
      <c r="W449" s="3">
        <v>148.97999999999999</v>
      </c>
      <c r="X449" s="32">
        <v>0.28999999999999998</v>
      </c>
      <c r="Y449" s="33">
        <v>675.93</v>
      </c>
      <c r="Z449" s="3">
        <v>710.93</v>
      </c>
      <c r="AA449" s="3">
        <v>-0.05</v>
      </c>
      <c r="AB449" s="3">
        <v>32123.52</v>
      </c>
      <c r="AC449" s="3">
        <v>33786.720000000001</v>
      </c>
      <c r="AD449" s="3">
        <v>32123.52</v>
      </c>
      <c r="AE449" s="3">
        <v>33786.720000000001</v>
      </c>
    </row>
    <row r="450" spans="1:31" x14ac:dyDescent="0.3">
      <c r="A450" s="3" t="s">
        <v>3800</v>
      </c>
      <c r="B450" s="4">
        <v>84393</v>
      </c>
      <c r="C450" s="4">
        <v>501</v>
      </c>
      <c r="D450" s="4" t="s">
        <v>25</v>
      </c>
      <c r="E450" s="5" t="s">
        <v>6313</v>
      </c>
      <c r="G450" s="4" t="s">
        <v>7228</v>
      </c>
      <c r="H450" s="3" t="s">
        <v>6315</v>
      </c>
      <c r="I450" s="3" t="s">
        <v>54</v>
      </c>
      <c r="J450" s="3" t="s">
        <v>191</v>
      </c>
      <c r="K450" s="3" t="s">
        <v>132</v>
      </c>
      <c r="L450" s="6" t="s">
        <v>89</v>
      </c>
      <c r="M450" s="3" t="s">
        <v>191</v>
      </c>
      <c r="N450" s="3" t="s">
        <v>272</v>
      </c>
      <c r="O450" s="3" t="s">
        <v>7229</v>
      </c>
      <c r="P450" s="3" t="s">
        <v>191</v>
      </c>
      <c r="Q450" s="3" t="s">
        <v>213</v>
      </c>
      <c r="R450" s="3" t="s">
        <v>6402</v>
      </c>
      <c r="S450" s="3">
        <v>60</v>
      </c>
      <c r="T450" s="3">
        <v>50.68</v>
      </c>
      <c r="U450" s="3">
        <v>0.16</v>
      </c>
      <c r="V450" s="3">
        <v>166.72</v>
      </c>
      <c r="W450" s="3">
        <v>158.04</v>
      </c>
      <c r="X450" s="32">
        <v>0.05</v>
      </c>
      <c r="Y450" s="33">
        <v>646.16999999999996</v>
      </c>
      <c r="Z450" s="3">
        <v>580.80999999999995</v>
      </c>
      <c r="AA450" s="3">
        <v>0.1</v>
      </c>
      <c r="AB450" s="3">
        <v>77907.600000000006</v>
      </c>
      <c r="AC450" s="3">
        <v>70083.600000000006</v>
      </c>
      <c r="AD450" s="3">
        <v>77907.600000000006</v>
      </c>
      <c r="AE450" s="3">
        <v>70083.600000000006</v>
      </c>
    </row>
    <row r="451" spans="1:31" x14ac:dyDescent="0.3">
      <c r="A451" s="3" t="s">
        <v>3973</v>
      </c>
      <c r="B451" s="4">
        <v>84399</v>
      </c>
      <c r="C451" s="4">
        <v>243</v>
      </c>
      <c r="D451" s="4" t="s">
        <v>25</v>
      </c>
      <c r="E451" s="5" t="s">
        <v>6313</v>
      </c>
      <c r="G451" s="4" t="s">
        <v>7230</v>
      </c>
      <c r="H451" s="3" t="s">
        <v>6315</v>
      </c>
      <c r="I451" s="3" t="s">
        <v>54</v>
      </c>
      <c r="J451" s="3" t="s">
        <v>191</v>
      </c>
      <c r="K451" s="3" t="s">
        <v>132</v>
      </c>
      <c r="L451" s="6" t="s">
        <v>132</v>
      </c>
      <c r="M451" s="3" t="s">
        <v>191</v>
      </c>
      <c r="N451" s="3" t="s">
        <v>272</v>
      </c>
      <c r="O451" s="3" t="s">
        <v>7231</v>
      </c>
      <c r="P451" s="3" t="s">
        <v>191</v>
      </c>
      <c r="Q451" s="3" t="s">
        <v>213</v>
      </c>
      <c r="R451" s="3" t="s">
        <v>6402</v>
      </c>
      <c r="S451" s="3">
        <v>21</v>
      </c>
      <c r="T451" s="3">
        <v>17</v>
      </c>
      <c r="U451" s="3">
        <v>0.19</v>
      </c>
      <c r="V451" s="3">
        <v>56.08</v>
      </c>
      <c r="W451" s="3">
        <v>63</v>
      </c>
      <c r="X451" s="32">
        <v>-0.12</v>
      </c>
      <c r="Y451" s="33">
        <v>237.17</v>
      </c>
      <c r="Z451" s="3">
        <v>222</v>
      </c>
      <c r="AA451" s="3">
        <v>0.06</v>
      </c>
      <c r="AB451" s="3">
        <v>34559.379999999997</v>
      </c>
      <c r="AC451" s="3">
        <v>33033.839999999997</v>
      </c>
      <c r="AD451" s="3">
        <v>35660.379999999997</v>
      </c>
      <c r="AE451" s="3">
        <v>33369.839999999997</v>
      </c>
    </row>
    <row r="452" spans="1:31" x14ac:dyDescent="0.3">
      <c r="A452" s="3" t="s">
        <v>5358</v>
      </c>
      <c r="B452" s="4">
        <v>85437</v>
      </c>
      <c r="C452" s="4">
        <v>796</v>
      </c>
      <c r="D452" s="4" t="s">
        <v>25</v>
      </c>
      <c r="E452" s="5" t="s">
        <v>6313</v>
      </c>
      <c r="G452" s="4" t="s">
        <v>7232</v>
      </c>
      <c r="H452" s="3" t="s">
        <v>6315</v>
      </c>
      <c r="I452" s="3" t="s">
        <v>54</v>
      </c>
      <c r="J452" s="3" t="s">
        <v>191</v>
      </c>
      <c r="K452" s="3" t="s">
        <v>104</v>
      </c>
      <c r="L452" s="6" t="s">
        <v>104</v>
      </c>
      <c r="M452" s="3" t="s">
        <v>191</v>
      </c>
      <c r="N452" s="3" t="s">
        <v>211</v>
      </c>
      <c r="O452" s="3" t="s">
        <v>7233</v>
      </c>
      <c r="P452" s="3" t="s">
        <v>191</v>
      </c>
      <c r="Q452" s="3" t="s">
        <v>213</v>
      </c>
      <c r="R452" s="3" t="s">
        <v>31</v>
      </c>
      <c r="S452" s="3">
        <v>297</v>
      </c>
      <c r="T452" s="3">
        <v>284.32</v>
      </c>
      <c r="U452" s="3">
        <v>0.04</v>
      </c>
      <c r="V452" s="3">
        <v>977.27</v>
      </c>
      <c r="W452" s="3">
        <v>893.06</v>
      </c>
      <c r="X452" s="32">
        <v>0.09</v>
      </c>
      <c r="Y452" s="33">
        <v>3556.11</v>
      </c>
      <c r="Z452" s="3">
        <v>3507.68</v>
      </c>
      <c r="AA452" s="3">
        <v>0.01</v>
      </c>
      <c r="AB452" s="3">
        <v>175718.43</v>
      </c>
      <c r="AC452" s="3">
        <v>172091.99</v>
      </c>
      <c r="AD452" s="3">
        <v>175718.43</v>
      </c>
      <c r="AE452" s="3">
        <v>172091.99</v>
      </c>
    </row>
    <row r="453" spans="1:31" x14ac:dyDescent="0.3">
      <c r="A453" s="3" t="s">
        <v>1632</v>
      </c>
      <c r="B453" s="4">
        <v>85526</v>
      </c>
      <c r="C453" s="4">
        <v>873</v>
      </c>
      <c r="D453" s="4" t="s">
        <v>25</v>
      </c>
      <c r="E453" s="5" t="s">
        <v>6313</v>
      </c>
      <c r="G453" s="4" t="s">
        <v>7234</v>
      </c>
      <c r="H453" s="3" t="s">
        <v>6315</v>
      </c>
      <c r="I453" s="3" t="s">
        <v>54</v>
      </c>
      <c r="J453" s="3" t="s">
        <v>191</v>
      </c>
      <c r="K453" s="3" t="s">
        <v>89</v>
      </c>
      <c r="L453" s="6" t="s">
        <v>89</v>
      </c>
      <c r="M453" s="3" t="s">
        <v>191</v>
      </c>
      <c r="N453" s="3" t="s">
        <v>211</v>
      </c>
      <c r="O453" s="3" t="s">
        <v>7235</v>
      </c>
      <c r="P453" s="3" t="s">
        <v>191</v>
      </c>
      <c r="Q453" s="3" t="s">
        <v>6387</v>
      </c>
      <c r="R453" s="3" t="s">
        <v>31</v>
      </c>
      <c r="S453" s="3">
        <v>98</v>
      </c>
      <c r="T453" s="3">
        <v>130</v>
      </c>
      <c r="U453" s="3">
        <v>-0.33</v>
      </c>
      <c r="V453" s="3">
        <v>322.83</v>
      </c>
      <c r="W453" s="3">
        <v>344.08</v>
      </c>
      <c r="X453" s="32">
        <v>-7.0000000000000007E-2</v>
      </c>
      <c r="Y453" s="33">
        <v>1185</v>
      </c>
      <c r="Z453" s="3">
        <v>1251.67</v>
      </c>
      <c r="AA453" s="3">
        <v>-0.06</v>
      </c>
      <c r="AB453" s="3">
        <v>131108.4</v>
      </c>
      <c r="AC453" s="3">
        <v>136566.6</v>
      </c>
      <c r="AD453" s="3">
        <v>131108.4</v>
      </c>
      <c r="AE453" s="3">
        <v>136566.6</v>
      </c>
    </row>
    <row r="454" spans="1:31" x14ac:dyDescent="0.3">
      <c r="A454" s="3" t="s">
        <v>1983</v>
      </c>
      <c r="B454" s="4">
        <v>85536</v>
      </c>
      <c r="C454" s="4">
        <v>368</v>
      </c>
      <c r="D454" s="4" t="s">
        <v>25</v>
      </c>
      <c r="E454" s="5" t="s">
        <v>6313</v>
      </c>
      <c r="G454" s="4" t="s">
        <v>7236</v>
      </c>
      <c r="H454" s="3" t="s">
        <v>6315</v>
      </c>
      <c r="I454" s="3" t="s">
        <v>54</v>
      </c>
      <c r="J454" s="3" t="s">
        <v>191</v>
      </c>
      <c r="K454" s="3" t="s">
        <v>89</v>
      </c>
      <c r="L454" s="6" t="s">
        <v>89</v>
      </c>
      <c r="M454" s="3" t="s">
        <v>191</v>
      </c>
      <c r="N454" s="3" t="s">
        <v>211</v>
      </c>
      <c r="O454" s="3" t="s">
        <v>7237</v>
      </c>
      <c r="P454" s="3" t="s">
        <v>191</v>
      </c>
      <c r="Q454" s="3" t="s">
        <v>6387</v>
      </c>
      <c r="R454" s="3" t="s">
        <v>31</v>
      </c>
      <c r="S454" s="3">
        <v>37</v>
      </c>
      <c r="T454" s="3">
        <v>23.08</v>
      </c>
      <c r="U454" s="3">
        <v>0.37</v>
      </c>
      <c r="V454" s="3">
        <v>176.17</v>
      </c>
      <c r="W454" s="3">
        <v>168.08</v>
      </c>
      <c r="X454" s="32">
        <v>0.05</v>
      </c>
      <c r="Y454" s="33">
        <v>592.25</v>
      </c>
      <c r="Z454" s="3">
        <v>545.66999999999996</v>
      </c>
      <c r="AA454" s="3">
        <v>0.08</v>
      </c>
      <c r="AB454" s="3">
        <v>65526.54</v>
      </c>
      <c r="AC454" s="3">
        <v>59425.27</v>
      </c>
      <c r="AD454" s="3">
        <v>65526.54</v>
      </c>
      <c r="AE454" s="3">
        <v>59425.27</v>
      </c>
    </row>
    <row r="455" spans="1:31" x14ac:dyDescent="0.3">
      <c r="A455" s="3" t="s">
        <v>5277</v>
      </c>
      <c r="B455" s="4">
        <v>86110</v>
      </c>
      <c r="C455" s="4">
        <v>926</v>
      </c>
      <c r="D455" s="4" t="s">
        <v>25</v>
      </c>
      <c r="E455" s="5" t="s">
        <v>6313</v>
      </c>
      <c r="G455" s="4" t="s">
        <v>7238</v>
      </c>
      <c r="H455" s="3" t="s">
        <v>6315</v>
      </c>
      <c r="I455" s="3" t="s">
        <v>54</v>
      </c>
      <c r="J455" s="3" t="s">
        <v>191</v>
      </c>
      <c r="K455" s="3" t="s">
        <v>104</v>
      </c>
      <c r="L455" s="6" t="s">
        <v>104</v>
      </c>
      <c r="M455" s="3" t="s">
        <v>191</v>
      </c>
      <c r="N455" s="3" t="s">
        <v>211</v>
      </c>
      <c r="O455" s="3" t="s">
        <v>7239</v>
      </c>
      <c r="P455" s="3" t="s">
        <v>191</v>
      </c>
      <c r="Q455" s="3" t="s">
        <v>6387</v>
      </c>
      <c r="R455" s="3" t="s">
        <v>31</v>
      </c>
      <c r="S455" s="3">
        <v>196</v>
      </c>
      <c r="T455" s="3">
        <v>9.58</v>
      </c>
      <c r="U455" s="3">
        <v>0.95</v>
      </c>
      <c r="V455" s="3">
        <v>526.66999999999996</v>
      </c>
      <c r="W455" s="3">
        <v>250.42</v>
      </c>
      <c r="X455" s="32">
        <v>0.52</v>
      </c>
      <c r="Y455" s="33">
        <v>1905.58</v>
      </c>
      <c r="Z455" s="3">
        <v>1659.75</v>
      </c>
      <c r="AA455" s="3">
        <v>0.13</v>
      </c>
      <c r="AB455" s="3">
        <v>195741.52</v>
      </c>
      <c r="AC455" s="3">
        <v>159529.15</v>
      </c>
      <c r="AD455" s="3">
        <v>195741.52</v>
      </c>
      <c r="AE455" s="3">
        <v>161544.07</v>
      </c>
    </row>
    <row r="456" spans="1:31" x14ac:dyDescent="0.3">
      <c r="A456" s="3" t="s">
        <v>5367</v>
      </c>
      <c r="B456" s="4">
        <v>86251</v>
      </c>
      <c r="C456" s="4">
        <v>443</v>
      </c>
      <c r="D456" s="4" t="s">
        <v>25</v>
      </c>
      <c r="E456" s="5" t="s">
        <v>6313</v>
      </c>
      <c r="G456" s="4" t="s">
        <v>7240</v>
      </c>
      <c r="H456" s="3" t="s">
        <v>6315</v>
      </c>
      <c r="I456" s="3" t="s">
        <v>54</v>
      </c>
      <c r="J456" s="3" t="s">
        <v>191</v>
      </c>
      <c r="K456" s="3" t="s">
        <v>104</v>
      </c>
      <c r="L456" s="6" t="s">
        <v>104</v>
      </c>
      <c r="M456" s="3" t="s">
        <v>191</v>
      </c>
      <c r="N456" s="3" t="s">
        <v>211</v>
      </c>
      <c r="O456" s="3" t="s">
        <v>7241</v>
      </c>
      <c r="P456" s="3" t="s">
        <v>191</v>
      </c>
      <c r="Q456" s="3" t="s">
        <v>64</v>
      </c>
      <c r="R456" s="3" t="s">
        <v>60</v>
      </c>
      <c r="S456" s="3">
        <v>120</v>
      </c>
      <c r="T456" s="3">
        <v>218.1</v>
      </c>
      <c r="U456" s="3">
        <v>-0.81</v>
      </c>
      <c r="V456" s="3">
        <v>437.53</v>
      </c>
      <c r="W456" s="3">
        <v>542.87</v>
      </c>
      <c r="X456" s="32">
        <v>-0.24</v>
      </c>
      <c r="Y456" s="33">
        <v>1573.9</v>
      </c>
      <c r="Z456" s="3">
        <v>2613.2199999999998</v>
      </c>
      <c r="AA456" s="3">
        <v>-0.66</v>
      </c>
      <c r="AB456" s="3">
        <v>58788.9</v>
      </c>
      <c r="AC456" s="3">
        <v>96007.4</v>
      </c>
      <c r="AD456" s="3">
        <v>58788.9</v>
      </c>
      <c r="AE456" s="3">
        <v>96007.4</v>
      </c>
    </row>
    <row r="457" spans="1:31" x14ac:dyDescent="0.3">
      <c r="A457" s="3" t="s">
        <v>5956</v>
      </c>
      <c r="B457" s="4">
        <v>86321</v>
      </c>
      <c r="C457" s="4">
        <v>254</v>
      </c>
      <c r="D457" s="4" t="s">
        <v>25</v>
      </c>
      <c r="E457" s="5" t="s">
        <v>6313</v>
      </c>
      <c r="G457" s="4" t="s">
        <v>7242</v>
      </c>
      <c r="H457" s="3" t="s">
        <v>6315</v>
      </c>
      <c r="I457" s="3" t="s">
        <v>54</v>
      </c>
      <c r="J457" s="3" t="s">
        <v>191</v>
      </c>
      <c r="K457" s="3" t="s">
        <v>104</v>
      </c>
      <c r="L457" s="6" t="s">
        <v>104</v>
      </c>
      <c r="M457" s="3" t="s">
        <v>191</v>
      </c>
      <c r="N457" s="3" t="s">
        <v>211</v>
      </c>
      <c r="O457" s="3" t="s">
        <v>7243</v>
      </c>
      <c r="P457" s="3" t="s">
        <v>191</v>
      </c>
      <c r="Q457" s="3" t="s">
        <v>421</v>
      </c>
      <c r="R457" s="3" t="s">
        <v>60</v>
      </c>
      <c r="S457" s="3">
        <v>47</v>
      </c>
      <c r="T457" s="3">
        <v>72</v>
      </c>
      <c r="U457" s="3">
        <v>-0.54</v>
      </c>
      <c r="V457" s="3">
        <v>143.99</v>
      </c>
      <c r="W457" s="3">
        <v>162.66</v>
      </c>
      <c r="X457" s="32">
        <v>-0.13</v>
      </c>
      <c r="Y457" s="33">
        <v>499.19</v>
      </c>
      <c r="Z457" s="3">
        <v>593.4</v>
      </c>
      <c r="AA457" s="3">
        <v>-0.19</v>
      </c>
      <c r="AB457" s="3">
        <v>20173.57</v>
      </c>
      <c r="AC457" s="3">
        <v>23678.14</v>
      </c>
      <c r="AD457" s="3">
        <v>20173.57</v>
      </c>
      <c r="AE457" s="3">
        <v>23678.14</v>
      </c>
    </row>
    <row r="458" spans="1:31" x14ac:dyDescent="0.3">
      <c r="A458" s="3" t="s">
        <v>5491</v>
      </c>
      <c r="B458" s="4">
        <v>86389</v>
      </c>
      <c r="C458" s="4">
        <v>407</v>
      </c>
      <c r="D458" s="4" t="s">
        <v>25</v>
      </c>
      <c r="E458" s="5" t="s">
        <v>6313</v>
      </c>
      <c r="G458" s="4" t="s">
        <v>7244</v>
      </c>
      <c r="H458" s="3" t="s">
        <v>6315</v>
      </c>
      <c r="I458" s="3" t="s">
        <v>54</v>
      </c>
      <c r="J458" s="3" t="s">
        <v>191</v>
      </c>
      <c r="K458" s="3" t="s">
        <v>104</v>
      </c>
      <c r="L458" s="6" t="s">
        <v>104</v>
      </c>
      <c r="M458" s="3" t="s">
        <v>191</v>
      </c>
      <c r="N458" s="3" t="s">
        <v>211</v>
      </c>
      <c r="O458" s="3" t="s">
        <v>7245</v>
      </c>
      <c r="P458" s="3" t="s">
        <v>191</v>
      </c>
      <c r="Q458" s="3" t="s">
        <v>213</v>
      </c>
      <c r="R458" s="3" t="s">
        <v>6402</v>
      </c>
      <c r="S458" s="3">
        <v>252</v>
      </c>
      <c r="T458" s="3">
        <v>261.92</v>
      </c>
      <c r="U458" s="3">
        <v>-0.04</v>
      </c>
      <c r="V458" s="3">
        <v>909.07</v>
      </c>
      <c r="W458" s="3">
        <v>901.09</v>
      </c>
      <c r="X458" s="32">
        <v>0.01</v>
      </c>
      <c r="Y458" s="33">
        <v>3354.3</v>
      </c>
      <c r="Z458" s="3">
        <v>3264.65</v>
      </c>
      <c r="AA458" s="3">
        <v>0.03</v>
      </c>
      <c r="AB458" s="3">
        <v>115230</v>
      </c>
      <c r="AC458" s="3">
        <v>112042.52</v>
      </c>
      <c r="AD458" s="3">
        <v>115230</v>
      </c>
      <c r="AE458" s="3">
        <v>112042.52</v>
      </c>
    </row>
    <row r="459" spans="1:31" x14ac:dyDescent="0.3">
      <c r="A459" s="3" t="s">
        <v>5524</v>
      </c>
      <c r="B459" s="4">
        <v>86390</v>
      </c>
      <c r="C459" s="4">
        <v>624</v>
      </c>
      <c r="D459" s="4" t="s">
        <v>25</v>
      </c>
      <c r="E459" s="5" t="s">
        <v>6313</v>
      </c>
      <c r="G459" s="4" t="s">
        <v>7246</v>
      </c>
      <c r="H459" s="3" t="s">
        <v>6315</v>
      </c>
      <c r="I459" s="3" t="s">
        <v>54</v>
      </c>
      <c r="J459" s="3" t="s">
        <v>191</v>
      </c>
      <c r="K459" s="3" t="s">
        <v>104</v>
      </c>
      <c r="L459" s="6" t="s">
        <v>104</v>
      </c>
      <c r="M459" s="3" t="s">
        <v>191</v>
      </c>
      <c r="N459" s="3" t="s">
        <v>211</v>
      </c>
      <c r="O459" s="3" t="s">
        <v>7247</v>
      </c>
      <c r="P459" s="3" t="s">
        <v>191</v>
      </c>
      <c r="Q459" s="3" t="s">
        <v>213</v>
      </c>
      <c r="R459" s="3" t="s">
        <v>6402</v>
      </c>
      <c r="S459" s="3">
        <v>432</v>
      </c>
      <c r="T459" s="3">
        <v>457.43</v>
      </c>
      <c r="U459" s="3">
        <v>-0.06</v>
      </c>
      <c r="V459" s="3">
        <v>1551.05</v>
      </c>
      <c r="W459" s="3">
        <v>1419.17</v>
      </c>
      <c r="X459" s="32">
        <v>0.09</v>
      </c>
      <c r="Y459" s="33">
        <v>5072.2299999999996</v>
      </c>
      <c r="Z459" s="3">
        <v>4500.83</v>
      </c>
      <c r="AA459" s="3">
        <v>0.11</v>
      </c>
      <c r="AB459" s="3">
        <v>165716.76</v>
      </c>
      <c r="AC459" s="3">
        <v>147047.67000000001</v>
      </c>
      <c r="AD459" s="3">
        <v>165716.76</v>
      </c>
      <c r="AE459" s="3">
        <v>147047.67000000001</v>
      </c>
    </row>
    <row r="460" spans="1:31" x14ac:dyDescent="0.3">
      <c r="A460" s="3" t="s">
        <v>5683</v>
      </c>
      <c r="B460" s="4">
        <v>86630</v>
      </c>
      <c r="C460" s="4">
        <v>439</v>
      </c>
      <c r="D460" s="4" t="s">
        <v>25</v>
      </c>
      <c r="E460" s="5" t="s">
        <v>6313</v>
      </c>
      <c r="G460" s="4" t="s">
        <v>7248</v>
      </c>
      <c r="H460" s="3" t="s">
        <v>6315</v>
      </c>
      <c r="I460" s="3" t="s">
        <v>54</v>
      </c>
      <c r="J460" s="3" t="s">
        <v>191</v>
      </c>
      <c r="K460" s="3" t="s">
        <v>104</v>
      </c>
      <c r="L460" s="6" t="s">
        <v>104</v>
      </c>
      <c r="M460" s="3" t="s">
        <v>191</v>
      </c>
      <c r="N460" s="3" t="s">
        <v>211</v>
      </c>
      <c r="O460" s="3" t="s">
        <v>7249</v>
      </c>
      <c r="P460" s="3" t="s">
        <v>191</v>
      </c>
      <c r="Q460" s="3" t="s">
        <v>194</v>
      </c>
      <c r="R460" s="3" t="s">
        <v>31</v>
      </c>
      <c r="S460" s="3">
        <v>128</v>
      </c>
      <c r="T460" s="3">
        <v>73.44</v>
      </c>
      <c r="U460" s="3">
        <v>0.43</v>
      </c>
      <c r="V460" s="3">
        <v>545.97</v>
      </c>
      <c r="W460" s="3">
        <v>515.53</v>
      </c>
      <c r="X460" s="32">
        <v>0.06</v>
      </c>
      <c r="Y460" s="33">
        <v>2055.56</v>
      </c>
      <c r="Z460" s="3">
        <v>1953.78</v>
      </c>
      <c r="AA460" s="3">
        <v>0.05</v>
      </c>
      <c r="AB460" s="3">
        <v>84919.59</v>
      </c>
      <c r="AC460" s="3">
        <v>80715.149999999994</v>
      </c>
      <c r="AD460" s="3">
        <v>84919.59</v>
      </c>
      <c r="AE460" s="3">
        <v>80715.149999999994</v>
      </c>
    </row>
    <row r="461" spans="1:31" x14ac:dyDescent="0.3">
      <c r="A461" s="3" t="s">
        <v>3469</v>
      </c>
      <c r="B461" s="4">
        <v>16416</v>
      </c>
      <c r="C461" s="4">
        <v>498</v>
      </c>
      <c r="D461" s="4" t="s">
        <v>25</v>
      </c>
      <c r="E461" s="5" t="s">
        <v>6313</v>
      </c>
      <c r="G461" s="4" t="s">
        <v>7250</v>
      </c>
      <c r="H461" s="3" t="s">
        <v>6315</v>
      </c>
      <c r="I461" s="3" t="s">
        <v>717</v>
      </c>
      <c r="J461" s="3" t="s">
        <v>175</v>
      </c>
      <c r="K461" s="3" t="s">
        <v>132</v>
      </c>
      <c r="L461" s="6" t="s">
        <v>132</v>
      </c>
      <c r="M461" s="3" t="s">
        <v>175</v>
      </c>
      <c r="N461" s="3" t="s">
        <v>176</v>
      </c>
      <c r="O461" s="3" t="s">
        <v>7251</v>
      </c>
      <c r="P461" s="3" t="s">
        <v>6357</v>
      </c>
      <c r="Q461" s="3" t="s">
        <v>6387</v>
      </c>
      <c r="R461" s="3" t="s">
        <v>31</v>
      </c>
      <c r="S461" s="3">
        <v>54</v>
      </c>
      <c r="T461" s="3">
        <v>30.67</v>
      </c>
      <c r="U461" s="3">
        <v>0.43</v>
      </c>
      <c r="V461" s="3">
        <v>145.58000000000001</v>
      </c>
      <c r="W461" s="3">
        <v>109.67</v>
      </c>
      <c r="X461" s="32">
        <v>0.25</v>
      </c>
      <c r="Y461" s="33">
        <v>556.5</v>
      </c>
      <c r="Z461" s="3">
        <v>479.58</v>
      </c>
      <c r="AA461" s="3">
        <v>0.14000000000000001</v>
      </c>
      <c r="AB461" s="3">
        <v>118067.04</v>
      </c>
      <c r="AC461" s="3">
        <v>101693.68</v>
      </c>
      <c r="AD461" s="3">
        <v>118067.04</v>
      </c>
      <c r="AE461" s="3">
        <v>101693.68</v>
      </c>
    </row>
    <row r="462" spans="1:31" x14ac:dyDescent="0.3">
      <c r="A462" s="3" t="s">
        <v>2086</v>
      </c>
      <c r="B462" s="4">
        <v>16516</v>
      </c>
      <c r="C462" s="4">
        <v>276</v>
      </c>
      <c r="D462" s="4" t="s">
        <v>25</v>
      </c>
      <c r="E462" s="5" t="s">
        <v>6313</v>
      </c>
      <c r="G462" s="4" t="s">
        <v>7252</v>
      </c>
      <c r="H462" s="3" t="s">
        <v>6315</v>
      </c>
      <c r="I462" s="3" t="s">
        <v>758</v>
      </c>
      <c r="J462" s="3" t="s">
        <v>175</v>
      </c>
      <c r="K462" s="3" t="s">
        <v>89</v>
      </c>
      <c r="L462" s="6" t="s">
        <v>89</v>
      </c>
      <c r="M462" s="3" t="s">
        <v>175</v>
      </c>
      <c r="N462" s="3" t="s">
        <v>176</v>
      </c>
      <c r="O462" s="3" t="s">
        <v>7253</v>
      </c>
      <c r="P462" s="3" t="s">
        <v>6357</v>
      </c>
      <c r="Q462" s="3" t="s">
        <v>194</v>
      </c>
      <c r="R462" s="3" t="s">
        <v>6402</v>
      </c>
      <c r="S462" s="3">
        <v>28</v>
      </c>
      <c r="T462" s="3">
        <v>5</v>
      </c>
      <c r="U462" s="3">
        <v>0.82</v>
      </c>
      <c r="V462" s="3">
        <v>82</v>
      </c>
      <c r="W462" s="3">
        <v>56</v>
      </c>
      <c r="X462" s="32">
        <v>0.32</v>
      </c>
      <c r="Y462" s="33">
        <v>360.08</v>
      </c>
      <c r="Z462" s="3">
        <v>418.92</v>
      </c>
      <c r="AA462" s="3">
        <v>-0.16</v>
      </c>
      <c r="AB462" s="3">
        <v>34870.47</v>
      </c>
      <c r="AC462" s="3">
        <v>40567.89</v>
      </c>
      <c r="AD462" s="3">
        <v>34870.47</v>
      </c>
      <c r="AE462" s="3">
        <v>40567.89</v>
      </c>
    </row>
    <row r="463" spans="1:31" x14ac:dyDescent="0.3">
      <c r="A463" s="3" t="s">
        <v>2059</v>
      </c>
      <c r="B463" s="4">
        <v>16517</v>
      </c>
      <c r="C463" s="4">
        <v>205</v>
      </c>
      <c r="D463" s="4" t="s">
        <v>25</v>
      </c>
      <c r="E463" s="5" t="s">
        <v>6313</v>
      </c>
      <c r="G463" s="4" t="s">
        <v>7254</v>
      </c>
      <c r="H463" s="3" t="s">
        <v>6315</v>
      </c>
      <c r="I463" s="3" t="s">
        <v>758</v>
      </c>
      <c r="J463" s="3" t="s">
        <v>175</v>
      </c>
      <c r="K463" s="3" t="s">
        <v>89</v>
      </c>
      <c r="L463" s="6" t="s">
        <v>89</v>
      </c>
      <c r="M463" s="3" t="s">
        <v>175</v>
      </c>
      <c r="N463" s="3" t="s">
        <v>176</v>
      </c>
      <c r="O463" s="3" t="s">
        <v>7255</v>
      </c>
      <c r="P463" s="3" t="s">
        <v>6357</v>
      </c>
      <c r="Q463" s="3" t="s">
        <v>194</v>
      </c>
      <c r="R463" s="3" t="s">
        <v>6402</v>
      </c>
      <c r="S463" s="3">
        <v>44</v>
      </c>
      <c r="T463" s="3">
        <v>44</v>
      </c>
      <c r="U463" s="3">
        <v>0</v>
      </c>
      <c r="V463" s="3">
        <v>101.33</v>
      </c>
      <c r="W463" s="3">
        <v>119.66</v>
      </c>
      <c r="X463" s="32">
        <v>-0.18</v>
      </c>
      <c r="Y463" s="33">
        <v>371.76</v>
      </c>
      <c r="Z463" s="3">
        <v>460.2</v>
      </c>
      <c r="AA463" s="3">
        <v>-0.24</v>
      </c>
      <c r="AB463" s="3">
        <v>31753.54</v>
      </c>
      <c r="AC463" s="3">
        <v>39089.18</v>
      </c>
      <c r="AD463" s="3">
        <v>31753.54</v>
      </c>
      <c r="AE463" s="3">
        <v>39089.18</v>
      </c>
    </row>
    <row r="464" spans="1:31" x14ac:dyDescent="0.3">
      <c r="A464" s="3" t="s">
        <v>1671</v>
      </c>
      <c r="B464" s="4">
        <v>16518</v>
      </c>
      <c r="C464" s="4">
        <v>178</v>
      </c>
      <c r="D464" s="4" t="s">
        <v>25</v>
      </c>
      <c r="E464" s="5" t="s">
        <v>6313</v>
      </c>
      <c r="G464" s="4" t="s">
        <v>7256</v>
      </c>
      <c r="H464" s="3" t="s">
        <v>6315</v>
      </c>
      <c r="I464" s="3" t="s">
        <v>758</v>
      </c>
      <c r="J464" s="3" t="s">
        <v>175</v>
      </c>
      <c r="K464" s="3" t="s">
        <v>89</v>
      </c>
      <c r="L464" s="6" t="s">
        <v>89</v>
      </c>
      <c r="M464" s="3" t="s">
        <v>175</v>
      </c>
      <c r="N464" s="3" t="s">
        <v>176</v>
      </c>
      <c r="O464" s="3" t="s">
        <v>7257</v>
      </c>
      <c r="P464" s="3" t="s">
        <v>6357</v>
      </c>
      <c r="Q464" s="3" t="s">
        <v>194</v>
      </c>
      <c r="R464" s="3" t="s">
        <v>6402</v>
      </c>
      <c r="S464" s="3">
        <v>70</v>
      </c>
      <c r="T464" s="3">
        <v>70</v>
      </c>
      <c r="U464" s="3">
        <v>0</v>
      </c>
      <c r="V464" s="3">
        <v>175.01</v>
      </c>
      <c r="W464" s="3">
        <v>179.67</v>
      </c>
      <c r="X464" s="32">
        <v>-0.03</v>
      </c>
      <c r="Y464" s="33">
        <v>613.30999999999995</v>
      </c>
      <c r="Z464" s="3">
        <v>767.7</v>
      </c>
      <c r="AA464" s="3">
        <v>-0.25</v>
      </c>
      <c r="AB464" s="3">
        <v>52135.62</v>
      </c>
      <c r="AC464" s="3">
        <v>64842.84</v>
      </c>
      <c r="AD464" s="3">
        <v>52135.62</v>
      </c>
      <c r="AE464" s="3">
        <v>64842.84</v>
      </c>
    </row>
    <row r="465" spans="1:31" x14ac:dyDescent="0.3">
      <c r="A465" s="3" t="s">
        <v>3939</v>
      </c>
      <c r="B465" s="4">
        <v>16814</v>
      </c>
      <c r="C465" s="4">
        <v>228</v>
      </c>
      <c r="D465" s="4" t="s">
        <v>25</v>
      </c>
      <c r="E465" s="5" t="s">
        <v>6313</v>
      </c>
      <c r="G465" s="4" t="s">
        <v>7258</v>
      </c>
      <c r="H465" s="3" t="s">
        <v>6315</v>
      </c>
      <c r="I465" s="3" t="s">
        <v>758</v>
      </c>
      <c r="J465" s="3" t="s">
        <v>175</v>
      </c>
      <c r="K465" s="3" t="s">
        <v>146</v>
      </c>
      <c r="L465" s="6" t="s">
        <v>146</v>
      </c>
      <c r="M465" s="3" t="s">
        <v>175</v>
      </c>
      <c r="N465" s="3" t="s">
        <v>176</v>
      </c>
      <c r="O465" s="3" t="s">
        <v>7259</v>
      </c>
      <c r="P465" s="3" t="s">
        <v>6357</v>
      </c>
      <c r="Q465" s="3" t="s">
        <v>34</v>
      </c>
      <c r="R465" s="3" t="s">
        <v>31</v>
      </c>
      <c r="S465" s="3">
        <v>3</v>
      </c>
      <c r="T465" s="3">
        <v>7</v>
      </c>
      <c r="U465" s="3">
        <v>-1.8</v>
      </c>
      <c r="V465" s="3">
        <v>11.5</v>
      </c>
      <c r="W465" s="3">
        <v>28</v>
      </c>
      <c r="X465" s="32">
        <v>-1.43</v>
      </c>
      <c r="Y465" s="33">
        <v>58</v>
      </c>
      <c r="Z465" s="3">
        <v>65</v>
      </c>
      <c r="AA465" s="3">
        <v>-0.12</v>
      </c>
      <c r="AB465" s="3">
        <v>30533.52</v>
      </c>
      <c r="AC465" s="3">
        <v>30731.22</v>
      </c>
      <c r="AD465" s="3">
        <v>32273.52</v>
      </c>
      <c r="AE465" s="3">
        <v>32771.22</v>
      </c>
    </row>
    <row r="466" spans="1:31" x14ac:dyDescent="0.3">
      <c r="A466" s="3" t="s">
        <v>4678</v>
      </c>
      <c r="B466" s="4">
        <v>17085</v>
      </c>
      <c r="C466" s="4">
        <v>544</v>
      </c>
      <c r="D466" s="4" t="s">
        <v>25</v>
      </c>
      <c r="E466" s="5" t="s">
        <v>6313</v>
      </c>
      <c r="G466" s="4" t="s">
        <v>7260</v>
      </c>
      <c r="H466" s="3" t="s">
        <v>6315</v>
      </c>
      <c r="I466" s="3" t="s">
        <v>758</v>
      </c>
      <c r="J466" s="3" t="s">
        <v>175</v>
      </c>
      <c r="K466" s="3" t="s">
        <v>146</v>
      </c>
      <c r="L466" s="6" t="s">
        <v>6320</v>
      </c>
      <c r="M466" s="3" t="s">
        <v>175</v>
      </c>
      <c r="N466" s="3" t="s">
        <v>176</v>
      </c>
      <c r="O466" s="3" t="s">
        <v>7261</v>
      </c>
      <c r="P466" s="3" t="s">
        <v>6357</v>
      </c>
      <c r="Q466" s="3" t="s">
        <v>397</v>
      </c>
      <c r="R466" s="3" t="s">
        <v>31</v>
      </c>
      <c r="S466" s="3">
        <v>22</v>
      </c>
      <c r="T466" s="3">
        <v>20</v>
      </c>
      <c r="U466" s="3">
        <v>0.1</v>
      </c>
      <c r="V466" s="3">
        <v>74.25</v>
      </c>
      <c r="W466" s="3">
        <v>87.46</v>
      </c>
      <c r="X466" s="32">
        <v>-0.18</v>
      </c>
      <c r="Y466" s="33">
        <v>328.75</v>
      </c>
      <c r="Z466" s="3">
        <v>350.04</v>
      </c>
      <c r="AA466" s="3">
        <v>-0.06</v>
      </c>
      <c r="AB466" s="3">
        <v>99335.1</v>
      </c>
      <c r="AC466" s="3">
        <v>105742.19</v>
      </c>
      <c r="AD466" s="3">
        <v>99335.1</v>
      </c>
      <c r="AE466" s="3">
        <v>105742.19</v>
      </c>
    </row>
    <row r="467" spans="1:31" x14ac:dyDescent="0.3">
      <c r="A467" s="3" t="s">
        <v>4348</v>
      </c>
      <c r="B467" s="4">
        <v>17086</v>
      </c>
      <c r="C467" s="4">
        <v>1071</v>
      </c>
      <c r="D467" s="4" t="s">
        <v>25</v>
      </c>
      <c r="E467" s="5" t="s">
        <v>6313</v>
      </c>
      <c r="G467" s="4" t="s">
        <v>7262</v>
      </c>
      <c r="H467" s="3" t="s">
        <v>6315</v>
      </c>
      <c r="I467" s="3" t="s">
        <v>758</v>
      </c>
      <c r="J467" s="3" t="s">
        <v>175</v>
      </c>
      <c r="K467" s="3" t="s">
        <v>146</v>
      </c>
      <c r="L467" s="6" t="s">
        <v>6320</v>
      </c>
      <c r="M467" s="3" t="s">
        <v>175</v>
      </c>
      <c r="N467" s="3" t="s">
        <v>176</v>
      </c>
      <c r="O467" s="3" t="s">
        <v>7263</v>
      </c>
      <c r="P467" s="3" t="s">
        <v>6357</v>
      </c>
      <c r="Q467" s="3" t="s">
        <v>397</v>
      </c>
      <c r="R467" s="3" t="s">
        <v>31</v>
      </c>
      <c r="S467" s="3">
        <v>297</v>
      </c>
      <c r="T467" s="3">
        <v>154.16999999999999</v>
      </c>
      <c r="U467" s="3">
        <v>0.48</v>
      </c>
      <c r="V467" s="3">
        <v>643.16999999999996</v>
      </c>
      <c r="W467" s="3">
        <v>567.08000000000004</v>
      </c>
      <c r="X467" s="32">
        <v>0.12</v>
      </c>
      <c r="Y467" s="33">
        <v>3187.67</v>
      </c>
      <c r="Z467" s="3">
        <v>2744.42</v>
      </c>
      <c r="AA467" s="3">
        <v>0.14000000000000001</v>
      </c>
      <c r="AB467" s="3">
        <v>860002.5</v>
      </c>
      <c r="AC467" s="3">
        <v>741007.13</v>
      </c>
      <c r="AD467" s="3">
        <v>890506.56</v>
      </c>
      <c r="AE467" s="3">
        <v>754190.33</v>
      </c>
    </row>
    <row r="468" spans="1:31" x14ac:dyDescent="0.3">
      <c r="A468" s="3" t="s">
        <v>4759</v>
      </c>
      <c r="B468" s="4">
        <v>17090</v>
      </c>
      <c r="C468" s="4">
        <v>428</v>
      </c>
      <c r="D468" s="4" t="s">
        <v>25</v>
      </c>
      <c r="E468" s="5" t="s">
        <v>6313</v>
      </c>
      <c r="G468" s="4" t="s">
        <v>7264</v>
      </c>
      <c r="H468" s="3" t="s">
        <v>6315</v>
      </c>
      <c r="I468" s="3" t="s">
        <v>758</v>
      </c>
      <c r="J468" s="3" t="s">
        <v>175</v>
      </c>
      <c r="K468" s="3" t="s">
        <v>146</v>
      </c>
      <c r="L468" s="6" t="s">
        <v>146</v>
      </c>
      <c r="M468" s="3" t="s">
        <v>175</v>
      </c>
      <c r="N468" s="3" t="s">
        <v>176</v>
      </c>
      <c r="O468" s="3" t="s">
        <v>7265</v>
      </c>
      <c r="P468" s="3" t="s">
        <v>6357</v>
      </c>
      <c r="Q468" s="3" t="s">
        <v>397</v>
      </c>
      <c r="R468" s="3" t="s">
        <v>31</v>
      </c>
      <c r="S468" s="3">
        <v>9</v>
      </c>
      <c r="T468" s="3">
        <v>10.25</v>
      </c>
      <c r="U468" s="3">
        <v>-0.14000000000000001</v>
      </c>
      <c r="V468" s="3">
        <v>26.33</v>
      </c>
      <c r="W468" s="3">
        <v>18.25</v>
      </c>
      <c r="X468" s="32">
        <v>0.31</v>
      </c>
      <c r="Y468" s="33">
        <v>162.33000000000001</v>
      </c>
      <c r="Z468" s="3">
        <v>243.83</v>
      </c>
      <c r="AA468" s="3">
        <v>-0.5</v>
      </c>
      <c r="AB468" s="3">
        <v>81152.44</v>
      </c>
      <c r="AC468" s="3">
        <v>119715.86</v>
      </c>
      <c r="AD468" s="3">
        <v>81152.44</v>
      </c>
      <c r="AE468" s="3">
        <v>119715.86</v>
      </c>
    </row>
    <row r="469" spans="1:31" x14ac:dyDescent="0.3">
      <c r="A469" s="3" t="s">
        <v>4762</v>
      </c>
      <c r="B469" s="4">
        <v>17510</v>
      </c>
      <c r="C469" s="4">
        <v>298</v>
      </c>
      <c r="D469" s="4" t="s">
        <v>25</v>
      </c>
      <c r="E469" s="5" t="s">
        <v>6313</v>
      </c>
      <c r="G469" s="4" t="s">
        <v>7266</v>
      </c>
      <c r="H469" s="3" t="s">
        <v>6315</v>
      </c>
      <c r="I469" s="3" t="s">
        <v>758</v>
      </c>
      <c r="J469" s="3" t="s">
        <v>175</v>
      </c>
      <c r="K469" s="3" t="s">
        <v>146</v>
      </c>
      <c r="L469" s="6" t="s">
        <v>6320</v>
      </c>
      <c r="M469" s="3" t="s">
        <v>175</v>
      </c>
      <c r="N469" s="3" t="s">
        <v>176</v>
      </c>
      <c r="O469" s="3" t="s">
        <v>7267</v>
      </c>
      <c r="P469" s="3" t="s">
        <v>6357</v>
      </c>
      <c r="Q469" s="3" t="s">
        <v>41</v>
      </c>
      <c r="R469" s="3" t="s">
        <v>60</v>
      </c>
      <c r="S469" s="3">
        <v>7</v>
      </c>
      <c r="T469" s="3">
        <v>8.42</v>
      </c>
      <c r="U469" s="3">
        <v>-0.26</v>
      </c>
      <c r="V469" s="3">
        <v>24.67</v>
      </c>
      <c r="W469" s="3">
        <v>27</v>
      </c>
      <c r="X469" s="32">
        <v>-0.09</v>
      </c>
      <c r="Y469" s="33">
        <v>124.25</v>
      </c>
      <c r="Z469" s="3">
        <v>165</v>
      </c>
      <c r="AA469" s="3">
        <v>-0.33</v>
      </c>
      <c r="AB469" s="3">
        <v>37740.300000000003</v>
      </c>
      <c r="AC469" s="3">
        <v>47193.599999999999</v>
      </c>
      <c r="AD469" s="3">
        <v>40137.72</v>
      </c>
      <c r="AE469" s="3">
        <v>52941.599999999999</v>
      </c>
    </row>
    <row r="470" spans="1:31" x14ac:dyDescent="0.3">
      <c r="A470" s="3" t="s">
        <v>2616</v>
      </c>
      <c r="B470" s="4">
        <v>17826</v>
      </c>
      <c r="C470" s="4">
        <v>337</v>
      </c>
      <c r="D470" s="4" t="s">
        <v>25</v>
      </c>
      <c r="E470" s="5" t="s">
        <v>6313</v>
      </c>
      <c r="G470" s="4" t="s">
        <v>7268</v>
      </c>
      <c r="H470" s="3" t="s">
        <v>6315</v>
      </c>
      <c r="I470" s="3" t="s">
        <v>758</v>
      </c>
      <c r="J470" s="3" t="s">
        <v>175</v>
      </c>
      <c r="K470" s="3" t="s">
        <v>89</v>
      </c>
      <c r="L470" s="6" t="s">
        <v>89</v>
      </c>
      <c r="M470" s="3" t="s">
        <v>175</v>
      </c>
      <c r="N470" s="3" t="s">
        <v>176</v>
      </c>
      <c r="O470" s="3" t="s">
        <v>7269</v>
      </c>
      <c r="P470" s="3" t="s">
        <v>6357</v>
      </c>
      <c r="Q470" s="3" t="s">
        <v>194</v>
      </c>
      <c r="R470" s="3" t="s">
        <v>6402</v>
      </c>
      <c r="S470" s="3">
        <v>19</v>
      </c>
      <c r="T470" s="3">
        <v>9</v>
      </c>
      <c r="U470" s="3">
        <v>0.53</v>
      </c>
      <c r="V470" s="3">
        <v>45.25</v>
      </c>
      <c r="W470" s="3">
        <v>84</v>
      </c>
      <c r="X470" s="32">
        <v>-0.86</v>
      </c>
      <c r="Y470" s="33">
        <v>155.08000000000001</v>
      </c>
      <c r="Z470" s="3">
        <v>238.17</v>
      </c>
      <c r="AA470" s="3">
        <v>-0.54</v>
      </c>
      <c r="AB470" s="3">
        <v>15536.12</v>
      </c>
      <c r="AC470" s="3">
        <v>22815.22</v>
      </c>
      <c r="AD470" s="3">
        <v>16097.12</v>
      </c>
      <c r="AE470" s="3">
        <v>23724.22</v>
      </c>
    </row>
    <row r="471" spans="1:31" x14ac:dyDescent="0.3">
      <c r="A471" s="3" t="s">
        <v>1722</v>
      </c>
      <c r="B471" s="4">
        <v>17830</v>
      </c>
      <c r="C471" s="4">
        <v>374</v>
      </c>
      <c r="D471" s="4" t="s">
        <v>25</v>
      </c>
      <c r="E471" s="5" t="s">
        <v>6313</v>
      </c>
      <c r="G471" s="4" t="s">
        <v>7270</v>
      </c>
      <c r="H471" s="3" t="s">
        <v>6315</v>
      </c>
      <c r="I471" s="3" t="s">
        <v>758</v>
      </c>
      <c r="J471" s="3" t="s">
        <v>175</v>
      </c>
      <c r="K471" s="3" t="s">
        <v>89</v>
      </c>
      <c r="L471" s="6" t="s">
        <v>89</v>
      </c>
      <c r="M471" s="3" t="s">
        <v>175</v>
      </c>
      <c r="N471" s="3" t="s">
        <v>176</v>
      </c>
      <c r="O471" s="3" t="s">
        <v>7271</v>
      </c>
      <c r="P471" s="3" t="s">
        <v>6357</v>
      </c>
      <c r="Q471" s="3" t="s">
        <v>194</v>
      </c>
      <c r="R471" s="3" t="s">
        <v>6402</v>
      </c>
      <c r="S471" s="3">
        <v>134</v>
      </c>
      <c r="T471" s="3">
        <v>164.51</v>
      </c>
      <c r="U471" s="3">
        <v>-0.23</v>
      </c>
      <c r="V471" s="3">
        <v>246.19</v>
      </c>
      <c r="W471" s="3">
        <v>328.04</v>
      </c>
      <c r="X471" s="32">
        <v>-0.33</v>
      </c>
      <c r="Y471" s="33">
        <v>966.27</v>
      </c>
      <c r="Z471" s="3">
        <v>1244.32</v>
      </c>
      <c r="AA471" s="3">
        <v>-0.28999999999999998</v>
      </c>
      <c r="AB471" s="3">
        <v>85360.05</v>
      </c>
      <c r="AC471" s="3">
        <v>107320.98</v>
      </c>
      <c r="AD471" s="3">
        <v>91678.05</v>
      </c>
      <c r="AE471" s="3">
        <v>114170.76</v>
      </c>
    </row>
    <row r="472" spans="1:31" x14ac:dyDescent="0.3">
      <c r="A472" s="3" t="s">
        <v>4417</v>
      </c>
      <c r="B472" s="4">
        <v>17916</v>
      </c>
      <c r="C472" s="4">
        <v>870</v>
      </c>
      <c r="D472" s="4" t="s">
        <v>25</v>
      </c>
      <c r="E472" s="5" t="s">
        <v>6313</v>
      </c>
      <c r="G472" s="4" t="s">
        <v>7272</v>
      </c>
      <c r="H472" s="3" t="s">
        <v>6315</v>
      </c>
      <c r="I472" s="3" t="s">
        <v>758</v>
      </c>
      <c r="J472" s="3" t="s">
        <v>175</v>
      </c>
      <c r="K472" s="3" t="s">
        <v>146</v>
      </c>
      <c r="L472" s="6" t="s">
        <v>6320</v>
      </c>
      <c r="M472" s="3" t="s">
        <v>175</v>
      </c>
      <c r="N472" s="3" t="s">
        <v>176</v>
      </c>
      <c r="O472" s="3" t="s">
        <v>7273</v>
      </c>
      <c r="P472" s="3" t="s">
        <v>6357</v>
      </c>
      <c r="Q472" s="3" t="s">
        <v>55</v>
      </c>
      <c r="R472" s="3" t="s">
        <v>31</v>
      </c>
      <c r="S472" s="3">
        <v>87</v>
      </c>
      <c r="T472" s="3">
        <v>83.25</v>
      </c>
      <c r="U472" s="3">
        <v>0.04</v>
      </c>
      <c r="V472" s="3">
        <v>439.67</v>
      </c>
      <c r="W472" s="3">
        <v>522.33000000000004</v>
      </c>
      <c r="X472" s="32">
        <v>-0.19</v>
      </c>
      <c r="Y472" s="33">
        <v>2163.42</v>
      </c>
      <c r="Z472" s="3">
        <v>2400.92</v>
      </c>
      <c r="AA472" s="3">
        <v>-0.11</v>
      </c>
      <c r="AB472" s="3">
        <v>629808.05000000005</v>
      </c>
      <c r="AC472" s="3">
        <v>692826.7</v>
      </c>
      <c r="AD472" s="3">
        <v>677991.57</v>
      </c>
      <c r="AE472" s="3">
        <v>730798.48</v>
      </c>
    </row>
    <row r="473" spans="1:31" x14ac:dyDescent="0.3">
      <c r="A473" s="3" t="s">
        <v>4561</v>
      </c>
      <c r="B473" s="4">
        <v>17919</v>
      </c>
      <c r="C473" s="4">
        <v>375</v>
      </c>
      <c r="D473" s="4" t="s">
        <v>25</v>
      </c>
      <c r="E473" s="5" t="s">
        <v>6313</v>
      </c>
      <c r="G473" s="4" t="s">
        <v>7274</v>
      </c>
      <c r="H473" s="3" t="s">
        <v>6315</v>
      </c>
      <c r="I473" s="3" t="s">
        <v>758</v>
      </c>
      <c r="J473" s="3" t="s">
        <v>175</v>
      </c>
      <c r="K473" s="3" t="s">
        <v>146</v>
      </c>
      <c r="L473" s="6" t="s">
        <v>6320</v>
      </c>
      <c r="M473" s="3" t="s">
        <v>175</v>
      </c>
      <c r="N473" s="3" t="s">
        <v>176</v>
      </c>
      <c r="O473" s="3" t="s">
        <v>7275</v>
      </c>
      <c r="P473" s="3" t="s">
        <v>6357</v>
      </c>
      <c r="Q473" s="3" t="s">
        <v>55</v>
      </c>
      <c r="R473" s="3" t="s">
        <v>31</v>
      </c>
      <c r="S473" s="3">
        <v>148</v>
      </c>
      <c r="T473" s="3">
        <v>142.34</v>
      </c>
      <c r="U473" s="3">
        <v>0.04</v>
      </c>
      <c r="V473" s="3">
        <v>235.7</v>
      </c>
      <c r="W473" s="3">
        <v>249.88</v>
      </c>
      <c r="X473" s="32">
        <v>-0.06</v>
      </c>
      <c r="Y473" s="33">
        <v>998.17</v>
      </c>
      <c r="Z473" s="3">
        <v>1082.75</v>
      </c>
      <c r="AA473" s="3">
        <v>-0.08</v>
      </c>
      <c r="AB473" s="3">
        <v>244148.28</v>
      </c>
      <c r="AC473" s="3">
        <v>256671.14</v>
      </c>
      <c r="AD473" s="3">
        <v>256529.88</v>
      </c>
      <c r="AE473" s="3">
        <v>269098.94</v>
      </c>
    </row>
    <row r="474" spans="1:31" x14ac:dyDescent="0.3">
      <c r="A474" s="3" t="s">
        <v>2665</v>
      </c>
      <c r="B474" s="4">
        <v>18276</v>
      </c>
      <c r="C474" s="4">
        <v>217</v>
      </c>
      <c r="D474" s="4" t="s">
        <v>25</v>
      </c>
      <c r="E474" s="5" t="s">
        <v>6313</v>
      </c>
      <c r="G474" s="4" t="s">
        <v>7276</v>
      </c>
      <c r="H474" s="3" t="s">
        <v>6315</v>
      </c>
      <c r="I474" s="3" t="s">
        <v>758</v>
      </c>
      <c r="J474" s="3" t="s">
        <v>175</v>
      </c>
      <c r="K474" s="3" t="s">
        <v>132</v>
      </c>
      <c r="L474" s="6" t="s">
        <v>132</v>
      </c>
      <c r="M474" s="3" t="s">
        <v>175</v>
      </c>
      <c r="N474" s="3" t="s">
        <v>176</v>
      </c>
      <c r="O474" s="3" t="s">
        <v>7277</v>
      </c>
      <c r="P474" s="3" t="s">
        <v>6357</v>
      </c>
      <c r="Q474" s="3" t="s">
        <v>55</v>
      </c>
      <c r="R474" s="3" t="s">
        <v>31</v>
      </c>
      <c r="S474" s="3">
        <v>9</v>
      </c>
      <c r="T474" s="3">
        <v>9</v>
      </c>
      <c r="U474" s="3">
        <v>0.01</v>
      </c>
      <c r="V474" s="3">
        <v>30.08</v>
      </c>
      <c r="W474" s="3">
        <v>26</v>
      </c>
      <c r="X474" s="32">
        <v>0.14000000000000001</v>
      </c>
      <c r="Y474" s="33">
        <v>111.08</v>
      </c>
      <c r="Z474" s="3">
        <v>129.16999999999999</v>
      </c>
      <c r="AA474" s="3">
        <v>-0.16</v>
      </c>
      <c r="AB474" s="3">
        <v>18929.97</v>
      </c>
      <c r="AC474" s="3">
        <v>20323.05</v>
      </c>
      <c r="AD474" s="3">
        <v>18929.97</v>
      </c>
      <c r="AE474" s="3">
        <v>21434.16</v>
      </c>
    </row>
    <row r="475" spans="1:31" x14ac:dyDescent="0.3">
      <c r="A475" s="3" t="s">
        <v>4426</v>
      </c>
      <c r="B475" s="4">
        <v>18348</v>
      </c>
      <c r="C475" s="4">
        <v>783</v>
      </c>
      <c r="D475" s="4" t="s">
        <v>25</v>
      </c>
      <c r="E475" s="5" t="s">
        <v>6313</v>
      </c>
      <c r="G475" s="4" t="s">
        <v>7278</v>
      </c>
      <c r="H475" s="3" t="s">
        <v>6315</v>
      </c>
      <c r="I475" s="3" t="s">
        <v>758</v>
      </c>
      <c r="J475" s="3" t="s">
        <v>175</v>
      </c>
      <c r="K475" s="3" t="s">
        <v>146</v>
      </c>
      <c r="L475" s="6" t="s">
        <v>6320</v>
      </c>
      <c r="M475" s="3" t="s">
        <v>175</v>
      </c>
      <c r="N475" s="3" t="s">
        <v>176</v>
      </c>
      <c r="O475" s="3" t="s">
        <v>7279</v>
      </c>
      <c r="P475" s="3" t="s">
        <v>6357</v>
      </c>
      <c r="Q475" s="3" t="s">
        <v>800</v>
      </c>
      <c r="R475" s="3" t="s">
        <v>60</v>
      </c>
      <c r="S475" s="3">
        <v>94</v>
      </c>
      <c r="T475" s="3">
        <v>116.5</v>
      </c>
      <c r="U475" s="3">
        <v>-0.24</v>
      </c>
      <c r="V475" s="3">
        <v>292</v>
      </c>
      <c r="W475" s="3">
        <v>242.92</v>
      </c>
      <c r="X475" s="32">
        <v>0.17</v>
      </c>
      <c r="Y475" s="33">
        <v>1323</v>
      </c>
      <c r="Z475" s="3">
        <v>1141.58</v>
      </c>
      <c r="AA475" s="3">
        <v>0.14000000000000001</v>
      </c>
      <c r="AB475" s="3">
        <v>421031.52</v>
      </c>
      <c r="AC475" s="3">
        <v>363297.48</v>
      </c>
      <c r="AD475" s="3">
        <v>421031.52</v>
      </c>
      <c r="AE475" s="3">
        <v>363297.48</v>
      </c>
    </row>
    <row r="476" spans="1:31" x14ac:dyDescent="0.3">
      <c r="A476" s="3" t="s">
        <v>3285</v>
      </c>
      <c r="B476" s="4">
        <v>18351</v>
      </c>
      <c r="C476" s="4">
        <v>486</v>
      </c>
      <c r="D476" s="4" t="s">
        <v>25</v>
      </c>
      <c r="E476" s="5" t="s">
        <v>6313</v>
      </c>
      <c r="G476" s="4" t="s">
        <v>7280</v>
      </c>
      <c r="H476" s="3" t="s">
        <v>6315</v>
      </c>
      <c r="I476" s="3" t="s">
        <v>758</v>
      </c>
      <c r="J476" s="3" t="s">
        <v>175</v>
      </c>
      <c r="K476" s="3" t="s">
        <v>132</v>
      </c>
      <c r="L476" s="6" t="s">
        <v>132</v>
      </c>
      <c r="M476" s="3" t="s">
        <v>175</v>
      </c>
      <c r="N476" s="3" t="s">
        <v>176</v>
      </c>
      <c r="O476" s="3" t="s">
        <v>7281</v>
      </c>
      <c r="P476" s="3" t="s">
        <v>6357</v>
      </c>
      <c r="Q476" s="3" t="s">
        <v>800</v>
      </c>
      <c r="R476" s="3" t="s">
        <v>60</v>
      </c>
      <c r="S476" s="3">
        <v>270</v>
      </c>
      <c r="T476" s="3">
        <v>355.08</v>
      </c>
      <c r="U476" s="3">
        <v>-0.31</v>
      </c>
      <c r="V476" s="3">
        <v>838.31</v>
      </c>
      <c r="W476" s="3">
        <v>782.3</v>
      </c>
      <c r="X476" s="32">
        <v>7.0000000000000007E-2</v>
      </c>
      <c r="Y476" s="33">
        <v>3308.26</v>
      </c>
      <c r="Z476" s="3">
        <v>3025.9</v>
      </c>
      <c r="AA476" s="3">
        <v>0.09</v>
      </c>
      <c r="AB476" s="3">
        <v>542714.69999999995</v>
      </c>
      <c r="AC476" s="3">
        <v>496395.9</v>
      </c>
      <c r="AD476" s="3">
        <v>542714.69999999995</v>
      </c>
      <c r="AE476" s="3">
        <v>496395.9</v>
      </c>
    </row>
    <row r="477" spans="1:31" x14ac:dyDescent="0.3">
      <c r="A477" s="3" t="s">
        <v>3139</v>
      </c>
      <c r="B477" s="4">
        <v>18352</v>
      </c>
      <c r="C477" s="4">
        <v>806</v>
      </c>
      <c r="D477" s="4" t="s">
        <v>25</v>
      </c>
      <c r="E477" s="5" t="s">
        <v>6313</v>
      </c>
      <c r="G477" s="4" t="s">
        <v>7282</v>
      </c>
      <c r="H477" s="3" t="s">
        <v>6315</v>
      </c>
      <c r="I477" s="3" t="s">
        <v>758</v>
      </c>
      <c r="J477" s="3" t="s">
        <v>175</v>
      </c>
      <c r="K477" s="3" t="s">
        <v>132</v>
      </c>
      <c r="L477" s="6" t="s">
        <v>132</v>
      </c>
      <c r="M477" s="3" t="s">
        <v>175</v>
      </c>
      <c r="N477" s="3" t="s">
        <v>176</v>
      </c>
      <c r="O477" s="3" t="s">
        <v>7283</v>
      </c>
      <c r="P477" s="3" t="s">
        <v>6357</v>
      </c>
      <c r="Q477" s="3" t="s">
        <v>800</v>
      </c>
      <c r="R477" s="3" t="s">
        <v>60</v>
      </c>
      <c r="S477" s="3">
        <v>143</v>
      </c>
      <c r="T477" s="3">
        <v>130</v>
      </c>
      <c r="U477" s="3">
        <v>0.09</v>
      </c>
      <c r="V477" s="3">
        <v>449.58</v>
      </c>
      <c r="W477" s="3">
        <v>479.08</v>
      </c>
      <c r="X477" s="32">
        <v>-7.0000000000000007E-2</v>
      </c>
      <c r="Y477" s="33">
        <v>2168.58</v>
      </c>
      <c r="Z477" s="3">
        <v>2275.42</v>
      </c>
      <c r="AA477" s="3">
        <v>-0.05</v>
      </c>
      <c r="AB477" s="3">
        <v>465031.01</v>
      </c>
      <c r="AC477" s="3">
        <v>487940.35</v>
      </c>
      <c r="AD477" s="3">
        <v>465031.01</v>
      </c>
      <c r="AE477" s="3">
        <v>487940.35</v>
      </c>
    </row>
    <row r="478" spans="1:31" x14ac:dyDescent="0.3">
      <c r="A478" s="3" t="s">
        <v>2789</v>
      </c>
      <c r="B478" s="4">
        <v>18566</v>
      </c>
      <c r="C478" s="4">
        <v>294</v>
      </c>
      <c r="D478" s="4" t="s">
        <v>25</v>
      </c>
      <c r="E478" s="5" t="s">
        <v>6313</v>
      </c>
      <c r="G478" s="4" t="s">
        <v>7284</v>
      </c>
      <c r="H478" s="3" t="s">
        <v>6315</v>
      </c>
      <c r="I478" s="3" t="s">
        <v>758</v>
      </c>
      <c r="J478" s="3" t="s">
        <v>175</v>
      </c>
      <c r="K478" s="3" t="s">
        <v>146</v>
      </c>
      <c r="L478" s="6" t="s">
        <v>146</v>
      </c>
      <c r="M478" s="3" t="s">
        <v>175</v>
      </c>
      <c r="N478" s="3" t="s">
        <v>176</v>
      </c>
      <c r="O478" s="3" t="s">
        <v>7285</v>
      </c>
      <c r="P478" s="3" t="s">
        <v>6357</v>
      </c>
      <c r="Q478" s="3" t="s">
        <v>55</v>
      </c>
      <c r="R478" s="3" t="s">
        <v>31</v>
      </c>
      <c r="S478" s="3">
        <v>17</v>
      </c>
      <c r="T478" s="3">
        <v>30</v>
      </c>
      <c r="U478" s="3">
        <v>-0.76</v>
      </c>
      <c r="V478" s="3">
        <v>57</v>
      </c>
      <c r="W478" s="3">
        <v>74.33</v>
      </c>
      <c r="X478" s="32">
        <v>-0.3</v>
      </c>
      <c r="Y478" s="33">
        <v>247</v>
      </c>
      <c r="Z478" s="3">
        <v>300.08</v>
      </c>
      <c r="AA478" s="3">
        <v>-0.21</v>
      </c>
      <c r="AB478" s="3">
        <v>30619.439999999999</v>
      </c>
      <c r="AC478" s="3">
        <v>35219.68</v>
      </c>
      <c r="AD478" s="3">
        <v>30619.439999999999</v>
      </c>
      <c r="AE478" s="3">
        <v>35935.96</v>
      </c>
    </row>
    <row r="479" spans="1:31" x14ac:dyDescent="0.3">
      <c r="A479" s="3" t="s">
        <v>4798</v>
      </c>
      <c r="B479" s="4">
        <v>18568</v>
      </c>
      <c r="C479" s="4">
        <v>203</v>
      </c>
      <c r="D479" s="4" t="s">
        <v>25</v>
      </c>
      <c r="E479" s="5" t="s">
        <v>6313</v>
      </c>
      <c r="G479" s="4" t="s">
        <v>7286</v>
      </c>
      <c r="H479" s="3" t="s">
        <v>6315</v>
      </c>
      <c r="I479" s="3" t="s">
        <v>758</v>
      </c>
      <c r="J479" s="3" t="s">
        <v>175</v>
      </c>
      <c r="K479" s="3" t="s">
        <v>146</v>
      </c>
      <c r="L479" s="6" t="s">
        <v>146</v>
      </c>
      <c r="M479" s="3" t="s">
        <v>175</v>
      </c>
      <c r="N479" s="3" t="s">
        <v>176</v>
      </c>
      <c r="O479" s="3" t="s">
        <v>7287</v>
      </c>
      <c r="P479" s="3" t="s">
        <v>6357</v>
      </c>
      <c r="Q479" s="3" t="s">
        <v>55</v>
      </c>
      <c r="R479" s="3" t="s">
        <v>31</v>
      </c>
      <c r="S479" s="3">
        <v>50</v>
      </c>
      <c r="T479" s="3">
        <v>28</v>
      </c>
      <c r="U479" s="3">
        <v>0.44</v>
      </c>
      <c r="V479" s="3">
        <v>156.54</v>
      </c>
      <c r="W479" s="3">
        <v>99.17</v>
      </c>
      <c r="X479" s="32">
        <v>0.37</v>
      </c>
      <c r="Y479" s="33">
        <v>711.13</v>
      </c>
      <c r="Z479" s="3">
        <v>576.57000000000005</v>
      </c>
      <c r="AA479" s="3">
        <v>0.19</v>
      </c>
      <c r="AB479" s="3">
        <v>71299.7</v>
      </c>
      <c r="AC479" s="3">
        <v>55747.78</v>
      </c>
      <c r="AD479" s="3">
        <v>71299.7</v>
      </c>
      <c r="AE479" s="3">
        <v>56917.84</v>
      </c>
    </row>
    <row r="480" spans="1:31" x14ac:dyDescent="0.3">
      <c r="A480" s="3" t="s">
        <v>5836</v>
      </c>
      <c r="B480" s="4">
        <v>18977</v>
      </c>
      <c r="C480" s="4">
        <v>196</v>
      </c>
      <c r="D480" s="4" t="s">
        <v>25</v>
      </c>
      <c r="E480" s="5" t="s">
        <v>6313</v>
      </c>
      <c r="G480" s="4" t="s">
        <v>7288</v>
      </c>
      <c r="H480" s="3" t="s">
        <v>6315</v>
      </c>
      <c r="I480" s="3" t="s">
        <v>758</v>
      </c>
      <c r="J480" s="3" t="s">
        <v>175</v>
      </c>
      <c r="K480" s="3" t="s">
        <v>104</v>
      </c>
      <c r="L480" s="6" t="s">
        <v>104</v>
      </c>
      <c r="M480" s="3" t="s">
        <v>175</v>
      </c>
      <c r="N480" s="3" t="s">
        <v>176</v>
      </c>
      <c r="O480" s="3" t="s">
        <v>7289</v>
      </c>
      <c r="P480" s="3" t="s">
        <v>6357</v>
      </c>
      <c r="Q480" s="3" t="s">
        <v>55</v>
      </c>
      <c r="R480" s="3" t="s">
        <v>31</v>
      </c>
      <c r="S480" s="3">
        <v>18</v>
      </c>
      <c r="T480" s="3">
        <v>40.33</v>
      </c>
      <c r="U480" s="3">
        <v>-1.28</v>
      </c>
      <c r="V480" s="3">
        <v>77.650000000000006</v>
      </c>
      <c r="W480" s="3">
        <v>136.32</v>
      </c>
      <c r="X480" s="32">
        <v>-0.76</v>
      </c>
      <c r="Y480" s="33">
        <v>408.84</v>
      </c>
      <c r="Z480" s="3">
        <v>554.84</v>
      </c>
      <c r="AA480" s="3">
        <v>-0.36</v>
      </c>
      <c r="AB480" s="3">
        <v>29697.599999999999</v>
      </c>
      <c r="AC480" s="3">
        <v>40201.730000000003</v>
      </c>
      <c r="AD480" s="3">
        <v>29697.599999999999</v>
      </c>
      <c r="AE480" s="3">
        <v>40201.730000000003</v>
      </c>
    </row>
    <row r="481" spans="1:31" x14ac:dyDescent="0.3">
      <c r="A481" s="3" t="s">
        <v>5292</v>
      </c>
      <c r="B481" s="4">
        <v>18978</v>
      </c>
      <c r="C481" s="4">
        <v>296</v>
      </c>
      <c r="D481" s="4" t="s">
        <v>25</v>
      </c>
      <c r="E481" s="5" t="s">
        <v>6313</v>
      </c>
      <c r="G481" s="4" t="s">
        <v>7290</v>
      </c>
      <c r="H481" s="3" t="s">
        <v>6315</v>
      </c>
      <c r="I481" s="3" t="s">
        <v>758</v>
      </c>
      <c r="J481" s="3" t="s">
        <v>175</v>
      </c>
      <c r="K481" s="3" t="s">
        <v>104</v>
      </c>
      <c r="L481" s="6" t="s">
        <v>104</v>
      </c>
      <c r="M481" s="3" t="s">
        <v>175</v>
      </c>
      <c r="N481" s="3" t="s">
        <v>176</v>
      </c>
      <c r="O481" s="3" t="s">
        <v>7291</v>
      </c>
      <c r="P481" s="3" t="s">
        <v>6357</v>
      </c>
      <c r="Q481" s="3" t="s">
        <v>55</v>
      </c>
      <c r="R481" s="3" t="s">
        <v>31</v>
      </c>
      <c r="S481" s="3">
        <v>79</v>
      </c>
      <c r="T481" s="3">
        <v>67.28</v>
      </c>
      <c r="U481" s="3">
        <v>0.15</v>
      </c>
      <c r="V481" s="3">
        <v>298.88</v>
      </c>
      <c r="W481" s="3">
        <v>291.3</v>
      </c>
      <c r="X481" s="32">
        <v>0.03</v>
      </c>
      <c r="Y481" s="33">
        <v>1226.06</v>
      </c>
      <c r="Z481" s="3">
        <v>1318.6</v>
      </c>
      <c r="AA481" s="3">
        <v>-0.08</v>
      </c>
      <c r="AB481" s="3">
        <v>96970.9</v>
      </c>
      <c r="AC481" s="3">
        <v>104090.12</v>
      </c>
      <c r="AD481" s="3">
        <v>96970.9</v>
      </c>
      <c r="AE481" s="3">
        <v>104090.12</v>
      </c>
    </row>
    <row r="482" spans="1:31" x14ac:dyDescent="0.3">
      <c r="A482" s="3" t="s">
        <v>4606</v>
      </c>
      <c r="B482" s="4">
        <v>19006</v>
      </c>
      <c r="C482" s="4">
        <v>385</v>
      </c>
      <c r="D482" s="4" t="s">
        <v>25</v>
      </c>
      <c r="E482" s="5" t="s">
        <v>6313</v>
      </c>
      <c r="G482" s="4" t="s">
        <v>7292</v>
      </c>
      <c r="H482" s="3" t="s">
        <v>6315</v>
      </c>
      <c r="I482" s="3" t="s">
        <v>758</v>
      </c>
      <c r="J482" s="3" t="s">
        <v>175</v>
      </c>
      <c r="K482" s="3" t="s">
        <v>146</v>
      </c>
      <c r="L482" s="6" t="s">
        <v>146</v>
      </c>
      <c r="M482" s="3" t="s">
        <v>175</v>
      </c>
      <c r="N482" s="3" t="s">
        <v>176</v>
      </c>
      <c r="O482" s="3" t="s">
        <v>7293</v>
      </c>
      <c r="P482" s="3" t="s">
        <v>6357</v>
      </c>
      <c r="Q482" s="3" t="s">
        <v>51</v>
      </c>
      <c r="R482" s="3" t="s">
        <v>31</v>
      </c>
      <c r="S482" s="3">
        <v>7</v>
      </c>
      <c r="T482" s="3">
        <v>10</v>
      </c>
      <c r="U482" s="3">
        <v>-0.43</v>
      </c>
      <c r="V482" s="3">
        <v>21.08</v>
      </c>
      <c r="W482" s="3">
        <v>26.5</v>
      </c>
      <c r="X482" s="32">
        <v>-0.26</v>
      </c>
      <c r="Y482" s="33">
        <v>164.67</v>
      </c>
      <c r="Z482" s="3">
        <v>197.58</v>
      </c>
      <c r="AA482" s="3">
        <v>-0.2</v>
      </c>
      <c r="AB482" s="3">
        <v>88529.3</v>
      </c>
      <c r="AC482" s="3">
        <v>105159.59</v>
      </c>
      <c r="AD482" s="3">
        <v>91251.68</v>
      </c>
      <c r="AE482" s="3">
        <v>107658.71</v>
      </c>
    </row>
    <row r="483" spans="1:31" x14ac:dyDescent="0.3">
      <c r="A483" s="3" t="s">
        <v>4741</v>
      </c>
      <c r="B483" s="4">
        <v>19009</v>
      </c>
      <c r="C483" s="4">
        <v>403</v>
      </c>
      <c r="D483" s="4" t="s">
        <v>25</v>
      </c>
      <c r="E483" s="5" t="s">
        <v>6313</v>
      </c>
      <c r="G483" s="4" t="s">
        <v>7294</v>
      </c>
      <c r="H483" s="3" t="s">
        <v>6315</v>
      </c>
      <c r="I483" s="3" t="s">
        <v>758</v>
      </c>
      <c r="J483" s="3" t="s">
        <v>175</v>
      </c>
      <c r="K483" s="3" t="s">
        <v>146</v>
      </c>
      <c r="L483" s="6" t="s">
        <v>6320</v>
      </c>
      <c r="M483" s="3" t="s">
        <v>175</v>
      </c>
      <c r="N483" s="3" t="s">
        <v>176</v>
      </c>
      <c r="O483" s="3" t="s">
        <v>7295</v>
      </c>
      <c r="P483" s="3" t="s">
        <v>6357</v>
      </c>
      <c r="Q483" s="3" t="s">
        <v>51</v>
      </c>
      <c r="R483" s="3" t="s">
        <v>31</v>
      </c>
      <c r="S483" s="3">
        <v>6</v>
      </c>
      <c r="T483" s="3">
        <v>12.5</v>
      </c>
      <c r="U483" s="3">
        <v>-1.08</v>
      </c>
      <c r="V483" s="3">
        <v>34.75</v>
      </c>
      <c r="W483" s="3">
        <v>45.5</v>
      </c>
      <c r="X483" s="32">
        <v>-0.31</v>
      </c>
      <c r="Y483" s="33">
        <v>226.25</v>
      </c>
      <c r="Z483" s="3">
        <v>298</v>
      </c>
      <c r="AA483" s="3">
        <v>-0.32</v>
      </c>
      <c r="AB483" s="3">
        <v>78865.2</v>
      </c>
      <c r="AC483" s="3">
        <v>100604.76</v>
      </c>
      <c r="AD483" s="3">
        <v>81504.3</v>
      </c>
      <c r="AE483" s="3">
        <v>104435.04</v>
      </c>
    </row>
    <row r="484" spans="1:31" x14ac:dyDescent="0.3">
      <c r="A484" s="3" t="s">
        <v>4597</v>
      </c>
      <c r="B484" s="4">
        <v>19017</v>
      </c>
      <c r="C484" s="4">
        <v>400</v>
      </c>
      <c r="D484" s="4" t="s">
        <v>25</v>
      </c>
      <c r="E484" s="5" t="s">
        <v>6313</v>
      </c>
      <c r="G484" s="4" t="s">
        <v>7296</v>
      </c>
      <c r="H484" s="3" t="s">
        <v>6315</v>
      </c>
      <c r="I484" s="3" t="s">
        <v>758</v>
      </c>
      <c r="J484" s="3" t="s">
        <v>175</v>
      </c>
      <c r="K484" s="3" t="s">
        <v>146</v>
      </c>
      <c r="L484" s="6" t="s">
        <v>146</v>
      </c>
      <c r="M484" s="3" t="s">
        <v>175</v>
      </c>
      <c r="N484" s="3" t="s">
        <v>176</v>
      </c>
      <c r="O484" s="3" t="s">
        <v>7297</v>
      </c>
      <c r="P484" s="3" t="s">
        <v>6357</v>
      </c>
      <c r="Q484" s="3" t="s">
        <v>51</v>
      </c>
      <c r="R484" s="3" t="s">
        <v>31</v>
      </c>
      <c r="S484" s="3">
        <v>9</v>
      </c>
      <c r="T484" s="3">
        <v>14</v>
      </c>
      <c r="U484" s="3">
        <v>-0.65</v>
      </c>
      <c r="V484" s="3">
        <v>26</v>
      </c>
      <c r="W484" s="3">
        <v>66.08</v>
      </c>
      <c r="X484" s="32">
        <v>-1.54</v>
      </c>
      <c r="Y484" s="33">
        <v>193.33</v>
      </c>
      <c r="Z484" s="3">
        <v>283.08</v>
      </c>
      <c r="AA484" s="3">
        <v>-0.46</v>
      </c>
      <c r="AB484" s="3">
        <v>149930.12</v>
      </c>
      <c r="AC484" s="3">
        <v>222315.95</v>
      </c>
      <c r="AD484" s="3">
        <v>152540</v>
      </c>
      <c r="AE484" s="3">
        <v>223352.75</v>
      </c>
    </row>
    <row r="485" spans="1:31" x14ac:dyDescent="0.3">
      <c r="A485" s="3" t="s">
        <v>3367</v>
      </c>
      <c r="B485" s="4">
        <v>19026</v>
      </c>
      <c r="C485" s="4">
        <v>616</v>
      </c>
      <c r="D485" s="4" t="s">
        <v>25</v>
      </c>
      <c r="E485" s="5" t="s">
        <v>6313</v>
      </c>
      <c r="G485" s="4" t="s">
        <v>7298</v>
      </c>
      <c r="H485" s="3" t="s">
        <v>6315</v>
      </c>
      <c r="I485" s="3" t="s">
        <v>758</v>
      </c>
      <c r="J485" s="3" t="s">
        <v>175</v>
      </c>
      <c r="K485" s="3" t="s">
        <v>132</v>
      </c>
      <c r="L485" s="6" t="s">
        <v>132</v>
      </c>
      <c r="M485" s="3" t="s">
        <v>175</v>
      </c>
      <c r="N485" s="3" t="s">
        <v>176</v>
      </c>
      <c r="O485" s="3" t="s">
        <v>7299</v>
      </c>
      <c r="P485" s="3" t="s">
        <v>6357</v>
      </c>
      <c r="Q485" s="3" t="s">
        <v>6387</v>
      </c>
      <c r="R485" s="3" t="s">
        <v>31</v>
      </c>
      <c r="S485" s="3">
        <v>63</v>
      </c>
      <c r="T485" s="3">
        <v>67</v>
      </c>
      <c r="U485" s="3">
        <v>-0.06</v>
      </c>
      <c r="V485" s="3">
        <v>126.92</v>
      </c>
      <c r="W485" s="3">
        <v>147</v>
      </c>
      <c r="X485" s="32">
        <v>-0.16</v>
      </c>
      <c r="Y485" s="33">
        <v>610.83000000000004</v>
      </c>
      <c r="Z485" s="3">
        <v>697.17</v>
      </c>
      <c r="AA485" s="3">
        <v>-0.14000000000000001</v>
      </c>
      <c r="AB485" s="3">
        <v>128940.3</v>
      </c>
      <c r="AC485" s="3">
        <v>149607.87</v>
      </c>
      <c r="AD485" s="3">
        <v>140882.6</v>
      </c>
      <c r="AE485" s="3">
        <v>160360.10999999999</v>
      </c>
    </row>
    <row r="486" spans="1:31" x14ac:dyDescent="0.3">
      <c r="A486" s="3" t="s">
        <v>3484</v>
      </c>
      <c r="B486" s="4">
        <v>19027</v>
      </c>
      <c r="C486" s="4">
        <v>427</v>
      </c>
      <c r="D486" s="4" t="s">
        <v>25</v>
      </c>
      <c r="E486" s="5" t="s">
        <v>6313</v>
      </c>
      <c r="G486" s="4" t="s">
        <v>7300</v>
      </c>
      <c r="H486" s="3" t="s">
        <v>6315</v>
      </c>
      <c r="I486" s="3" t="s">
        <v>758</v>
      </c>
      <c r="J486" s="3" t="s">
        <v>175</v>
      </c>
      <c r="K486" s="3" t="s">
        <v>132</v>
      </c>
      <c r="L486" s="6" t="s">
        <v>132</v>
      </c>
      <c r="M486" s="3" t="s">
        <v>175</v>
      </c>
      <c r="N486" s="3" t="s">
        <v>176</v>
      </c>
      <c r="O486" s="3" t="s">
        <v>7301</v>
      </c>
      <c r="P486" s="3" t="s">
        <v>6357</v>
      </c>
      <c r="Q486" s="3" t="s">
        <v>6387</v>
      </c>
      <c r="R486" s="3" t="s">
        <v>31</v>
      </c>
      <c r="S486" s="3">
        <v>12</v>
      </c>
      <c r="T486" s="3">
        <v>25.33</v>
      </c>
      <c r="U486" s="3">
        <v>-1.1100000000000001</v>
      </c>
      <c r="V486" s="3">
        <v>67.989999999999995</v>
      </c>
      <c r="W486" s="3">
        <v>59.88</v>
      </c>
      <c r="X486" s="32">
        <v>0.12</v>
      </c>
      <c r="Y486" s="33">
        <v>231.29</v>
      </c>
      <c r="Z486" s="3">
        <v>293.18</v>
      </c>
      <c r="AA486" s="3">
        <v>-0.27</v>
      </c>
      <c r="AB486" s="3">
        <v>43411.74</v>
      </c>
      <c r="AC486" s="3">
        <v>56585.83</v>
      </c>
      <c r="AD486" s="3">
        <v>44825.46</v>
      </c>
      <c r="AE486" s="3">
        <v>56585.83</v>
      </c>
    </row>
    <row r="487" spans="1:31" x14ac:dyDescent="0.3">
      <c r="A487" s="3" t="s">
        <v>2104</v>
      </c>
      <c r="B487" s="4">
        <v>19061</v>
      </c>
      <c r="C487" s="4">
        <v>570</v>
      </c>
      <c r="D487" s="4" t="s">
        <v>25</v>
      </c>
      <c r="E487" s="5" t="s">
        <v>6313</v>
      </c>
      <c r="G487" s="4" t="s">
        <v>7302</v>
      </c>
      <c r="H487" s="3" t="s">
        <v>6315</v>
      </c>
      <c r="I487" s="3" t="s">
        <v>758</v>
      </c>
      <c r="J487" s="3" t="s">
        <v>175</v>
      </c>
      <c r="K487" s="3" t="s">
        <v>89</v>
      </c>
      <c r="L487" s="6" t="s">
        <v>89</v>
      </c>
      <c r="M487" s="3" t="s">
        <v>175</v>
      </c>
      <c r="N487" s="3" t="s">
        <v>176</v>
      </c>
      <c r="O487" s="3" t="s">
        <v>7303</v>
      </c>
      <c r="P487" s="3" t="s">
        <v>6357</v>
      </c>
      <c r="Q487" s="3" t="s">
        <v>6387</v>
      </c>
      <c r="R487" s="3" t="s">
        <v>31</v>
      </c>
      <c r="S487" s="3">
        <v>43</v>
      </c>
      <c r="T487" s="3">
        <v>37.340000000000003</v>
      </c>
      <c r="U487" s="3">
        <v>0.13</v>
      </c>
      <c r="V487" s="3">
        <v>152.04</v>
      </c>
      <c r="W487" s="3">
        <v>112.03</v>
      </c>
      <c r="X487" s="32">
        <v>0.26</v>
      </c>
      <c r="Y487" s="33">
        <v>552.15</v>
      </c>
      <c r="Z487" s="3">
        <v>441.42</v>
      </c>
      <c r="AA487" s="3">
        <v>0.2</v>
      </c>
      <c r="AB487" s="3">
        <v>70545.600000000006</v>
      </c>
      <c r="AC487" s="3">
        <v>59022</v>
      </c>
      <c r="AD487" s="3">
        <v>70545.600000000006</v>
      </c>
      <c r="AE487" s="3">
        <v>59022</v>
      </c>
    </row>
    <row r="488" spans="1:31" x14ac:dyDescent="0.3">
      <c r="A488" s="3" t="s">
        <v>1313</v>
      </c>
      <c r="B488" s="4">
        <v>19066</v>
      </c>
      <c r="C488" s="4">
        <v>1117</v>
      </c>
      <c r="D488" s="4" t="s">
        <v>25</v>
      </c>
      <c r="E488" s="5" t="s">
        <v>6313</v>
      </c>
      <c r="G488" s="4" t="s">
        <v>7304</v>
      </c>
      <c r="H488" s="3" t="s">
        <v>6315</v>
      </c>
      <c r="I488" s="3" t="s">
        <v>758</v>
      </c>
      <c r="J488" s="3" t="s">
        <v>175</v>
      </c>
      <c r="K488" s="3" t="s">
        <v>89</v>
      </c>
      <c r="L488" s="6" t="s">
        <v>89</v>
      </c>
      <c r="M488" s="3" t="s">
        <v>175</v>
      </c>
      <c r="N488" s="3" t="s">
        <v>176</v>
      </c>
      <c r="O488" s="3" t="s">
        <v>7305</v>
      </c>
      <c r="P488" s="3" t="s">
        <v>6357</v>
      </c>
      <c r="Q488" s="3" t="s">
        <v>6387</v>
      </c>
      <c r="R488" s="3" t="s">
        <v>31</v>
      </c>
      <c r="S488" s="3">
        <v>189</v>
      </c>
      <c r="T488" s="3">
        <v>179</v>
      </c>
      <c r="U488" s="3">
        <v>0.05</v>
      </c>
      <c r="V488" s="3">
        <v>752</v>
      </c>
      <c r="W488" s="3">
        <v>827.5</v>
      </c>
      <c r="X488" s="32">
        <v>-0.1</v>
      </c>
      <c r="Y488" s="33">
        <v>3143.75</v>
      </c>
      <c r="Z488" s="3">
        <v>3380.67</v>
      </c>
      <c r="AA488" s="3">
        <v>-0.08</v>
      </c>
      <c r="AB488" s="3">
        <v>517573.31</v>
      </c>
      <c r="AC488" s="3">
        <v>552345.09</v>
      </c>
      <c r="AD488" s="3">
        <v>551162.25</v>
      </c>
      <c r="AE488" s="3">
        <v>588901.35</v>
      </c>
    </row>
    <row r="489" spans="1:31" x14ac:dyDescent="0.3">
      <c r="A489" s="3" t="s">
        <v>1385</v>
      </c>
      <c r="B489" s="4">
        <v>19096</v>
      </c>
      <c r="C489" s="4">
        <v>630</v>
      </c>
      <c r="D489" s="4" t="s">
        <v>25</v>
      </c>
      <c r="E489" s="5" t="s">
        <v>6313</v>
      </c>
      <c r="G489" s="4" t="s">
        <v>7306</v>
      </c>
      <c r="H489" s="3" t="s">
        <v>6315</v>
      </c>
      <c r="I489" s="3" t="s">
        <v>758</v>
      </c>
      <c r="J489" s="3" t="s">
        <v>175</v>
      </c>
      <c r="K489" s="3" t="s">
        <v>89</v>
      </c>
      <c r="L489" s="6" t="s">
        <v>89</v>
      </c>
      <c r="M489" s="3" t="s">
        <v>175</v>
      </c>
      <c r="N489" s="3" t="s">
        <v>176</v>
      </c>
      <c r="O489" s="3" t="s">
        <v>7307</v>
      </c>
      <c r="P489" s="3" t="s">
        <v>6357</v>
      </c>
      <c r="Q489" s="3" t="s">
        <v>6387</v>
      </c>
      <c r="R489" s="3" t="s">
        <v>31</v>
      </c>
      <c r="S489" s="3">
        <v>86</v>
      </c>
      <c r="T489" s="3">
        <v>112</v>
      </c>
      <c r="U489" s="3">
        <v>-0.31</v>
      </c>
      <c r="V489" s="3">
        <v>384.5</v>
      </c>
      <c r="W489" s="3">
        <v>511.17</v>
      </c>
      <c r="X489" s="32">
        <v>-0.33</v>
      </c>
      <c r="Y489" s="33">
        <v>1823.5</v>
      </c>
      <c r="Z489" s="3">
        <v>2195.83</v>
      </c>
      <c r="AA489" s="3">
        <v>-0.2</v>
      </c>
      <c r="AB489" s="3">
        <v>296300.34000000003</v>
      </c>
      <c r="AC489" s="3">
        <v>357984.61</v>
      </c>
      <c r="AD489" s="3">
        <v>319696.02</v>
      </c>
      <c r="AE489" s="3">
        <v>382412.01</v>
      </c>
    </row>
    <row r="490" spans="1:31" x14ac:dyDescent="0.3">
      <c r="A490" s="3" t="s">
        <v>3318</v>
      </c>
      <c r="B490" s="4">
        <v>19112</v>
      </c>
      <c r="C490" s="4">
        <v>615</v>
      </c>
      <c r="D490" s="4" t="s">
        <v>25</v>
      </c>
      <c r="E490" s="5" t="s">
        <v>6313</v>
      </c>
      <c r="G490" s="4" t="s">
        <v>7308</v>
      </c>
      <c r="H490" s="3" t="s">
        <v>6315</v>
      </c>
      <c r="I490" s="3" t="s">
        <v>758</v>
      </c>
      <c r="J490" s="3" t="s">
        <v>175</v>
      </c>
      <c r="K490" s="3" t="s">
        <v>132</v>
      </c>
      <c r="L490" s="6" t="s">
        <v>132</v>
      </c>
      <c r="M490" s="3" t="s">
        <v>175</v>
      </c>
      <c r="N490" s="3" t="s">
        <v>176</v>
      </c>
      <c r="O490" s="3" t="s">
        <v>7309</v>
      </c>
      <c r="P490" s="3" t="s">
        <v>6357</v>
      </c>
      <c r="Q490" s="3" t="s">
        <v>6387</v>
      </c>
      <c r="R490" s="3" t="s">
        <v>31</v>
      </c>
      <c r="S490" s="3">
        <v>46</v>
      </c>
      <c r="T490" s="3">
        <v>61</v>
      </c>
      <c r="U490" s="3">
        <v>-0.33</v>
      </c>
      <c r="V490" s="3">
        <v>87</v>
      </c>
      <c r="W490" s="3">
        <v>112.5</v>
      </c>
      <c r="X490" s="32">
        <v>-0.28999999999999998</v>
      </c>
      <c r="Y490" s="33">
        <v>472</v>
      </c>
      <c r="Z490" s="3">
        <v>596.5</v>
      </c>
      <c r="AA490" s="3">
        <v>-0.26</v>
      </c>
      <c r="AB490" s="3">
        <v>100204.68</v>
      </c>
      <c r="AC490" s="3">
        <v>128342.27</v>
      </c>
      <c r="AD490" s="3">
        <v>108862.08</v>
      </c>
      <c r="AE490" s="3">
        <v>137230.6</v>
      </c>
    </row>
    <row r="491" spans="1:31" x14ac:dyDescent="0.3">
      <c r="A491" s="3" t="s">
        <v>4696</v>
      </c>
      <c r="B491" s="4">
        <v>19235</v>
      </c>
      <c r="C491" s="4">
        <v>323</v>
      </c>
      <c r="D491" s="4" t="s">
        <v>25</v>
      </c>
      <c r="E491" s="5" t="s">
        <v>6313</v>
      </c>
      <c r="G491" s="4" t="s">
        <v>7310</v>
      </c>
      <c r="H491" s="3" t="s">
        <v>6315</v>
      </c>
      <c r="I491" s="3" t="s">
        <v>758</v>
      </c>
      <c r="J491" s="3" t="s">
        <v>175</v>
      </c>
      <c r="K491" s="3" t="s">
        <v>146</v>
      </c>
      <c r="L491" s="6" t="s">
        <v>146</v>
      </c>
      <c r="M491" s="3" t="s">
        <v>175</v>
      </c>
      <c r="N491" s="3" t="s">
        <v>176</v>
      </c>
      <c r="O491" s="3" t="s">
        <v>7311</v>
      </c>
      <c r="P491" s="3" t="s">
        <v>6357</v>
      </c>
      <c r="Q491" s="3" t="s">
        <v>6387</v>
      </c>
      <c r="R491" s="3" t="s">
        <v>31</v>
      </c>
      <c r="S491" s="3">
        <v>12</v>
      </c>
      <c r="U491" s="3">
        <v>1</v>
      </c>
      <c r="V491" s="3">
        <v>27</v>
      </c>
      <c r="W491" s="3">
        <v>15.5</v>
      </c>
      <c r="X491" s="32">
        <v>0.43</v>
      </c>
      <c r="Y491" s="33">
        <v>147.41999999999999</v>
      </c>
      <c r="Z491" s="3">
        <v>143.5</v>
      </c>
      <c r="AA491" s="3">
        <v>0.03</v>
      </c>
      <c r="AB491" s="3">
        <v>81639.350000000006</v>
      </c>
      <c r="AC491" s="3">
        <v>79607.64</v>
      </c>
      <c r="AD491" s="3">
        <v>81639.350000000006</v>
      </c>
      <c r="AE491" s="3">
        <v>79607.64</v>
      </c>
    </row>
    <row r="492" spans="1:31" x14ac:dyDescent="0.3">
      <c r="A492" s="3" t="s">
        <v>5536</v>
      </c>
      <c r="B492" s="4">
        <v>19308</v>
      </c>
      <c r="C492" s="4">
        <v>239</v>
      </c>
      <c r="D492" s="4" t="s">
        <v>25</v>
      </c>
      <c r="E492" s="5" t="s">
        <v>6313</v>
      </c>
      <c r="G492" s="4" t="s">
        <v>7312</v>
      </c>
      <c r="H492" s="3" t="s">
        <v>6315</v>
      </c>
      <c r="I492" s="3" t="s">
        <v>5381</v>
      </c>
      <c r="J492" s="3" t="s">
        <v>175</v>
      </c>
      <c r="K492" s="3" t="s">
        <v>104</v>
      </c>
      <c r="L492" s="6" t="s">
        <v>104</v>
      </c>
      <c r="M492" s="3" t="s">
        <v>175</v>
      </c>
      <c r="N492" s="3" t="s">
        <v>712</v>
      </c>
      <c r="O492" s="3" t="s">
        <v>7313</v>
      </c>
      <c r="P492" s="3" t="s">
        <v>6357</v>
      </c>
      <c r="Q492" s="3" t="s">
        <v>213</v>
      </c>
      <c r="R492" s="3" t="s">
        <v>6402</v>
      </c>
      <c r="S492" s="3">
        <v>104</v>
      </c>
      <c r="T492" s="3">
        <v>85.17</v>
      </c>
      <c r="U492" s="3">
        <v>0.18</v>
      </c>
      <c r="V492" s="3">
        <v>294.02</v>
      </c>
      <c r="W492" s="3">
        <v>342.42</v>
      </c>
      <c r="X492" s="32">
        <v>-0.16</v>
      </c>
      <c r="Y492" s="33">
        <v>1029.04</v>
      </c>
      <c r="Z492" s="3">
        <v>1377.3</v>
      </c>
      <c r="AA492" s="3">
        <v>-0.34</v>
      </c>
      <c r="AB492" s="3">
        <v>67525.919999999998</v>
      </c>
      <c r="AC492" s="3">
        <v>90386.28</v>
      </c>
      <c r="AD492" s="3">
        <v>67525.919999999998</v>
      </c>
      <c r="AE492" s="3">
        <v>90386.28</v>
      </c>
    </row>
    <row r="493" spans="1:31" x14ac:dyDescent="0.3">
      <c r="A493" s="3" t="s">
        <v>5413</v>
      </c>
      <c r="B493" s="4">
        <v>19366</v>
      </c>
      <c r="C493" s="4">
        <v>361</v>
      </c>
      <c r="D493" s="4" t="s">
        <v>25</v>
      </c>
      <c r="E493" s="5" t="s">
        <v>6313</v>
      </c>
      <c r="G493" s="4" t="s">
        <v>7314</v>
      </c>
      <c r="H493" s="3" t="s">
        <v>6315</v>
      </c>
      <c r="I493" s="3" t="s">
        <v>758</v>
      </c>
      <c r="J493" s="3" t="s">
        <v>175</v>
      </c>
      <c r="K493" s="3" t="s">
        <v>104</v>
      </c>
      <c r="L493" s="6" t="s">
        <v>89</v>
      </c>
      <c r="M493" s="3" t="s">
        <v>175</v>
      </c>
      <c r="N493" s="3" t="s">
        <v>176</v>
      </c>
      <c r="O493" s="3" t="s">
        <v>7315</v>
      </c>
      <c r="P493" s="3" t="s">
        <v>6357</v>
      </c>
      <c r="Q493" s="3" t="s">
        <v>213</v>
      </c>
      <c r="R493" s="3" t="s">
        <v>6402</v>
      </c>
      <c r="S493" s="3">
        <v>40</v>
      </c>
      <c r="T493" s="3">
        <v>21</v>
      </c>
      <c r="U493" s="3">
        <v>0.48</v>
      </c>
      <c r="V493" s="3">
        <v>113</v>
      </c>
      <c r="W493" s="3">
        <v>81</v>
      </c>
      <c r="X493" s="32">
        <v>0.28000000000000003</v>
      </c>
      <c r="Y493" s="33">
        <v>424</v>
      </c>
      <c r="Z493" s="3">
        <v>444</v>
      </c>
      <c r="AA493" s="3">
        <v>-0.05</v>
      </c>
      <c r="AB493" s="3">
        <v>39126.720000000001</v>
      </c>
      <c r="AC493" s="3">
        <v>39540.120000000003</v>
      </c>
      <c r="AD493" s="3">
        <v>39126.720000000001</v>
      </c>
      <c r="AE493" s="3">
        <v>39540.120000000003</v>
      </c>
    </row>
    <row r="494" spans="1:31" x14ac:dyDescent="0.3">
      <c r="A494" s="3" t="s">
        <v>4465</v>
      </c>
      <c r="B494" s="4">
        <v>19486</v>
      </c>
      <c r="C494" s="4">
        <v>685</v>
      </c>
      <c r="D494" s="4" t="s">
        <v>25</v>
      </c>
      <c r="E494" s="5" t="s">
        <v>6313</v>
      </c>
      <c r="G494" s="4" t="s">
        <v>7316</v>
      </c>
      <c r="H494" s="3" t="s">
        <v>6315</v>
      </c>
      <c r="I494" s="3" t="s">
        <v>758</v>
      </c>
      <c r="J494" s="3" t="s">
        <v>175</v>
      </c>
      <c r="K494" s="3" t="s">
        <v>146</v>
      </c>
      <c r="L494" s="6" t="s">
        <v>6320</v>
      </c>
      <c r="M494" s="3" t="s">
        <v>175</v>
      </c>
      <c r="N494" s="3" t="s">
        <v>176</v>
      </c>
      <c r="O494" s="3" t="s">
        <v>7317</v>
      </c>
      <c r="P494" s="3" t="s">
        <v>191</v>
      </c>
      <c r="Q494" s="3" t="s">
        <v>6387</v>
      </c>
      <c r="R494" s="3" t="s">
        <v>31</v>
      </c>
      <c r="S494" s="3">
        <v>22</v>
      </c>
      <c r="T494" s="3">
        <v>25.5</v>
      </c>
      <c r="U494" s="3">
        <v>-0.14000000000000001</v>
      </c>
      <c r="V494" s="3">
        <v>104.08</v>
      </c>
      <c r="W494" s="3">
        <v>167.17</v>
      </c>
      <c r="X494" s="32">
        <v>-0.61</v>
      </c>
      <c r="Y494" s="33">
        <v>626.08000000000004</v>
      </c>
      <c r="Z494" s="3">
        <v>749.42</v>
      </c>
      <c r="AA494" s="3">
        <v>-0.2</v>
      </c>
      <c r="AB494" s="3">
        <v>212007.76</v>
      </c>
      <c r="AC494" s="3">
        <v>264011.48</v>
      </c>
      <c r="AD494" s="3">
        <v>231099.88</v>
      </c>
      <c r="AE494" s="3">
        <v>276014</v>
      </c>
    </row>
    <row r="495" spans="1:31" x14ac:dyDescent="0.3">
      <c r="A495" s="3" t="s">
        <v>4714</v>
      </c>
      <c r="B495" s="4">
        <v>19880</v>
      </c>
      <c r="C495" s="4">
        <v>381</v>
      </c>
      <c r="D495" s="4" t="s">
        <v>25</v>
      </c>
      <c r="E495" s="5" t="s">
        <v>6313</v>
      </c>
      <c r="G495" s="4" t="s">
        <v>7318</v>
      </c>
      <c r="H495" s="3" t="s">
        <v>6315</v>
      </c>
      <c r="I495" s="3" t="s">
        <v>758</v>
      </c>
      <c r="J495" s="3" t="s">
        <v>175</v>
      </c>
      <c r="K495" s="3" t="s">
        <v>146</v>
      </c>
      <c r="L495" s="6" t="s">
        <v>146</v>
      </c>
      <c r="M495" s="3" t="s">
        <v>175</v>
      </c>
      <c r="N495" s="3" t="s">
        <v>176</v>
      </c>
      <c r="O495" s="3" t="s">
        <v>7319</v>
      </c>
      <c r="P495" s="3" t="s">
        <v>6357</v>
      </c>
      <c r="Q495" s="3" t="s">
        <v>510</v>
      </c>
      <c r="R495" s="3" t="s">
        <v>31</v>
      </c>
      <c r="S495" s="3">
        <v>21</v>
      </c>
      <c r="T495" s="3">
        <v>26.5</v>
      </c>
      <c r="U495" s="3">
        <v>-0.28999999999999998</v>
      </c>
      <c r="V495" s="3">
        <v>93</v>
      </c>
      <c r="W495" s="3">
        <v>71</v>
      </c>
      <c r="X495" s="32">
        <v>0.24</v>
      </c>
      <c r="Y495" s="33">
        <v>387</v>
      </c>
      <c r="Z495" s="3">
        <v>366.17</v>
      </c>
      <c r="AA495" s="3">
        <v>0.05</v>
      </c>
      <c r="AB495" s="3">
        <v>161629.07999999999</v>
      </c>
      <c r="AC495" s="3">
        <v>150480.6</v>
      </c>
      <c r="AD495" s="3">
        <v>162865.07999999999</v>
      </c>
      <c r="AE495" s="3">
        <v>154050.6</v>
      </c>
    </row>
    <row r="496" spans="1:31" x14ac:dyDescent="0.3">
      <c r="A496" s="3" t="s">
        <v>5914</v>
      </c>
      <c r="B496" s="4">
        <v>20246</v>
      </c>
      <c r="C496" s="4">
        <v>289</v>
      </c>
      <c r="D496" s="4" t="s">
        <v>25</v>
      </c>
      <c r="E496" s="5" t="s">
        <v>6313</v>
      </c>
      <c r="G496" s="4" t="s">
        <v>7320</v>
      </c>
      <c r="H496" s="3" t="s">
        <v>6315</v>
      </c>
      <c r="I496" s="3" t="s">
        <v>758</v>
      </c>
      <c r="J496" s="3" t="s">
        <v>175</v>
      </c>
      <c r="K496" s="3" t="s">
        <v>104</v>
      </c>
      <c r="L496" s="6" t="s">
        <v>89</v>
      </c>
      <c r="M496" s="3" t="s">
        <v>175</v>
      </c>
      <c r="N496" s="3" t="s">
        <v>176</v>
      </c>
      <c r="O496" s="3" t="s">
        <v>7321</v>
      </c>
      <c r="P496" s="3" t="s">
        <v>6357</v>
      </c>
      <c r="Q496" s="3" t="s">
        <v>6387</v>
      </c>
      <c r="R496" s="3" t="s">
        <v>31</v>
      </c>
      <c r="S496" s="3">
        <v>15</v>
      </c>
      <c r="T496" s="3">
        <v>20</v>
      </c>
      <c r="U496" s="3">
        <v>-0.33</v>
      </c>
      <c r="V496" s="3">
        <v>69</v>
      </c>
      <c r="W496" s="3">
        <v>57</v>
      </c>
      <c r="X496" s="32">
        <v>0.17</v>
      </c>
      <c r="Y496" s="33">
        <v>257.08</v>
      </c>
      <c r="Z496" s="3">
        <v>294.17</v>
      </c>
      <c r="AA496" s="3">
        <v>-0.14000000000000001</v>
      </c>
      <c r="AB496" s="3">
        <v>23723.65</v>
      </c>
      <c r="AC496" s="3">
        <v>26951.39</v>
      </c>
      <c r="AD496" s="3">
        <v>23723.65</v>
      </c>
      <c r="AE496" s="3">
        <v>26951.39</v>
      </c>
    </row>
    <row r="497" spans="1:31" x14ac:dyDescent="0.3">
      <c r="A497" s="3" t="s">
        <v>5749</v>
      </c>
      <c r="B497" s="4">
        <v>20247</v>
      </c>
      <c r="C497" s="4">
        <v>224</v>
      </c>
      <c r="D497" s="4" t="s">
        <v>25</v>
      </c>
      <c r="E497" s="5" t="s">
        <v>6313</v>
      </c>
      <c r="G497" s="4" t="s">
        <v>7322</v>
      </c>
      <c r="H497" s="3" t="s">
        <v>6315</v>
      </c>
      <c r="I497" s="3" t="s">
        <v>758</v>
      </c>
      <c r="J497" s="3" t="s">
        <v>175</v>
      </c>
      <c r="K497" s="3" t="s">
        <v>104</v>
      </c>
      <c r="L497" s="6" t="s">
        <v>89</v>
      </c>
      <c r="M497" s="3" t="s">
        <v>175</v>
      </c>
      <c r="N497" s="3" t="s">
        <v>176</v>
      </c>
      <c r="O497" s="3" t="s">
        <v>7323</v>
      </c>
      <c r="P497" s="3" t="s">
        <v>6357</v>
      </c>
      <c r="Q497" s="3" t="s">
        <v>6387</v>
      </c>
      <c r="R497" s="3" t="s">
        <v>31</v>
      </c>
      <c r="S497" s="3">
        <v>31</v>
      </c>
      <c r="T497" s="3">
        <v>39</v>
      </c>
      <c r="U497" s="3">
        <v>-0.27</v>
      </c>
      <c r="V497" s="3">
        <v>149.43</v>
      </c>
      <c r="W497" s="3">
        <v>108.77</v>
      </c>
      <c r="X497" s="32">
        <v>0.27</v>
      </c>
      <c r="Y497" s="33">
        <v>557.71</v>
      </c>
      <c r="Z497" s="3">
        <v>597.16999999999996</v>
      </c>
      <c r="AA497" s="3">
        <v>-7.0000000000000007E-2</v>
      </c>
      <c r="AB497" s="3">
        <v>42419</v>
      </c>
      <c r="AC497" s="3">
        <v>45223.55</v>
      </c>
      <c r="AD497" s="3">
        <v>42419</v>
      </c>
      <c r="AE497" s="3">
        <v>45223.55</v>
      </c>
    </row>
    <row r="498" spans="1:31" x14ac:dyDescent="0.3">
      <c r="A498" s="3" t="s">
        <v>5328</v>
      </c>
      <c r="B498" s="4">
        <v>20248</v>
      </c>
      <c r="C498" s="4">
        <v>318</v>
      </c>
      <c r="D498" s="4" t="s">
        <v>25</v>
      </c>
      <c r="E498" s="5" t="s">
        <v>6313</v>
      </c>
      <c r="G498" s="4" t="s">
        <v>7324</v>
      </c>
      <c r="H498" s="3" t="s">
        <v>6315</v>
      </c>
      <c r="I498" s="3" t="s">
        <v>758</v>
      </c>
      <c r="J498" s="3" t="s">
        <v>175</v>
      </c>
      <c r="K498" s="3" t="s">
        <v>104</v>
      </c>
      <c r="L498" s="6" t="s">
        <v>89</v>
      </c>
      <c r="M498" s="3" t="s">
        <v>175</v>
      </c>
      <c r="N498" s="3" t="s">
        <v>176</v>
      </c>
      <c r="O498" s="3" t="s">
        <v>7325</v>
      </c>
      <c r="P498" s="3" t="s">
        <v>6357</v>
      </c>
      <c r="Q498" s="3" t="s">
        <v>6387</v>
      </c>
      <c r="R498" s="3" t="s">
        <v>31</v>
      </c>
      <c r="S498" s="3">
        <v>98</v>
      </c>
      <c r="T498" s="3">
        <v>114.35</v>
      </c>
      <c r="U498" s="3">
        <v>-0.17</v>
      </c>
      <c r="V498" s="3">
        <v>321.44</v>
      </c>
      <c r="W498" s="3">
        <v>316.58</v>
      </c>
      <c r="X498" s="32">
        <v>0.02</v>
      </c>
      <c r="Y498" s="33">
        <v>1224.32</v>
      </c>
      <c r="Z498" s="3">
        <v>1391.52</v>
      </c>
      <c r="AA498" s="3">
        <v>-0.14000000000000001</v>
      </c>
      <c r="AB498" s="3">
        <v>101680.4</v>
      </c>
      <c r="AC498" s="3">
        <v>115112.27</v>
      </c>
      <c r="AD498" s="3">
        <v>101680.4</v>
      </c>
      <c r="AE498" s="3">
        <v>115112.27</v>
      </c>
    </row>
    <row r="499" spans="1:31" x14ac:dyDescent="0.3">
      <c r="A499" s="3" t="s">
        <v>3806</v>
      </c>
      <c r="B499" s="4">
        <v>20364</v>
      </c>
      <c r="C499" s="4">
        <v>205</v>
      </c>
      <c r="D499" s="4" t="s">
        <v>25</v>
      </c>
      <c r="E499" s="5" t="s">
        <v>6313</v>
      </c>
      <c r="G499" s="4" t="s">
        <v>7326</v>
      </c>
      <c r="H499" s="3" t="s">
        <v>6315</v>
      </c>
      <c r="I499" s="3" t="s">
        <v>758</v>
      </c>
      <c r="J499" s="3" t="s">
        <v>175</v>
      </c>
      <c r="K499" s="3" t="s">
        <v>132</v>
      </c>
      <c r="L499" s="6" t="s">
        <v>132</v>
      </c>
      <c r="M499" s="3" t="s">
        <v>175</v>
      </c>
      <c r="N499" s="3" t="s">
        <v>176</v>
      </c>
      <c r="O499" s="3" t="s">
        <v>7327</v>
      </c>
      <c r="P499" s="3" t="s">
        <v>6357</v>
      </c>
      <c r="Q499" s="3" t="s">
        <v>49</v>
      </c>
      <c r="R499" s="3" t="s">
        <v>6402</v>
      </c>
      <c r="S499" s="3">
        <v>5</v>
      </c>
      <c r="T499" s="3">
        <v>2</v>
      </c>
      <c r="U499" s="3">
        <v>0.6</v>
      </c>
      <c r="V499" s="3">
        <v>22</v>
      </c>
      <c r="W499" s="3">
        <v>28</v>
      </c>
      <c r="X499" s="32">
        <v>-0.27</v>
      </c>
      <c r="Y499" s="33">
        <v>74.42</v>
      </c>
      <c r="Z499" s="3">
        <v>44</v>
      </c>
      <c r="AA499" s="3">
        <v>0.41</v>
      </c>
      <c r="AB499" s="3">
        <v>16110.82</v>
      </c>
      <c r="AC499" s="3">
        <v>9503.0400000000009</v>
      </c>
      <c r="AD499" s="3">
        <v>18126.82</v>
      </c>
      <c r="AE499" s="3">
        <v>10655.04</v>
      </c>
    </row>
    <row r="500" spans="1:31" x14ac:dyDescent="0.3">
      <c r="A500" s="3" t="s">
        <v>3678</v>
      </c>
      <c r="B500" s="4">
        <v>20366</v>
      </c>
      <c r="C500" s="4">
        <v>434</v>
      </c>
      <c r="D500" s="4" t="s">
        <v>25</v>
      </c>
      <c r="E500" s="5" t="s">
        <v>6313</v>
      </c>
      <c r="G500" s="4" t="s">
        <v>7328</v>
      </c>
      <c r="H500" s="3" t="s">
        <v>6315</v>
      </c>
      <c r="I500" s="3" t="s">
        <v>758</v>
      </c>
      <c r="J500" s="3" t="s">
        <v>175</v>
      </c>
      <c r="K500" s="3" t="s">
        <v>132</v>
      </c>
      <c r="L500" s="6" t="s">
        <v>132</v>
      </c>
      <c r="M500" s="3" t="s">
        <v>175</v>
      </c>
      <c r="N500" s="3" t="s">
        <v>176</v>
      </c>
      <c r="O500" s="3" t="s">
        <v>7329</v>
      </c>
      <c r="P500" s="3" t="s">
        <v>6357</v>
      </c>
      <c r="Q500" s="3" t="s">
        <v>49</v>
      </c>
      <c r="R500" s="3" t="s">
        <v>6402</v>
      </c>
      <c r="S500" s="3">
        <v>51</v>
      </c>
      <c r="T500" s="3">
        <v>61</v>
      </c>
      <c r="U500" s="3">
        <v>-0.19</v>
      </c>
      <c r="V500" s="3">
        <v>112.17</v>
      </c>
      <c r="W500" s="3">
        <v>108.92</v>
      </c>
      <c r="X500" s="32">
        <v>0.03</v>
      </c>
      <c r="Y500" s="33">
        <v>487.25</v>
      </c>
      <c r="Z500" s="3">
        <v>483.92</v>
      </c>
      <c r="AA500" s="3">
        <v>0.01</v>
      </c>
      <c r="AB500" s="3">
        <v>109050</v>
      </c>
      <c r="AC500" s="3">
        <v>104120.3</v>
      </c>
      <c r="AD500" s="3">
        <v>116940</v>
      </c>
      <c r="AE500" s="3">
        <v>112688.3</v>
      </c>
    </row>
    <row r="501" spans="1:31" x14ac:dyDescent="0.3">
      <c r="A501" s="3" t="s">
        <v>2467</v>
      </c>
      <c r="B501" s="4">
        <v>20367</v>
      </c>
      <c r="C501" s="4">
        <v>173</v>
      </c>
      <c r="D501" s="4" t="s">
        <v>25</v>
      </c>
      <c r="E501" s="5" t="s">
        <v>6313</v>
      </c>
      <c r="G501" s="4" t="s">
        <v>7330</v>
      </c>
      <c r="H501" s="3" t="s">
        <v>6315</v>
      </c>
      <c r="I501" s="3" t="s">
        <v>758</v>
      </c>
      <c r="J501" s="3" t="s">
        <v>175</v>
      </c>
      <c r="K501" s="3" t="s">
        <v>132</v>
      </c>
      <c r="L501" s="6" t="s">
        <v>132</v>
      </c>
      <c r="M501" s="3" t="s">
        <v>175</v>
      </c>
      <c r="N501" s="3" t="s">
        <v>176</v>
      </c>
      <c r="O501" s="3" t="s">
        <v>7331</v>
      </c>
      <c r="P501" s="3" t="s">
        <v>6357</v>
      </c>
      <c r="Q501" s="3" t="s">
        <v>49</v>
      </c>
      <c r="R501" s="3" t="s">
        <v>6402</v>
      </c>
      <c r="S501" s="3">
        <v>13</v>
      </c>
      <c r="T501" s="3">
        <v>10.67</v>
      </c>
      <c r="U501" s="3">
        <v>0.2</v>
      </c>
      <c r="V501" s="3">
        <v>50.11</v>
      </c>
      <c r="W501" s="3">
        <v>44.11</v>
      </c>
      <c r="X501" s="32">
        <v>0.12</v>
      </c>
      <c r="Y501" s="33">
        <v>165.1</v>
      </c>
      <c r="Z501" s="3">
        <v>160.75</v>
      </c>
      <c r="AA501" s="3">
        <v>0.03</v>
      </c>
      <c r="AB501" s="3">
        <v>35693.4</v>
      </c>
      <c r="AC501" s="3">
        <v>35164.300000000003</v>
      </c>
      <c r="AD501" s="3">
        <v>37001.4</v>
      </c>
      <c r="AE501" s="3">
        <v>36030.300000000003</v>
      </c>
    </row>
    <row r="502" spans="1:31" x14ac:dyDescent="0.3">
      <c r="A502" s="3" t="s">
        <v>3451</v>
      </c>
      <c r="B502" s="4">
        <v>20368</v>
      </c>
      <c r="C502" s="4">
        <v>235</v>
      </c>
      <c r="D502" s="4" t="s">
        <v>25</v>
      </c>
      <c r="E502" s="5" t="s">
        <v>6313</v>
      </c>
      <c r="G502" s="4" t="s">
        <v>7332</v>
      </c>
      <c r="H502" s="3" t="s">
        <v>6315</v>
      </c>
      <c r="I502" s="3" t="s">
        <v>758</v>
      </c>
      <c r="J502" s="3" t="s">
        <v>175</v>
      </c>
      <c r="K502" s="3" t="s">
        <v>132</v>
      </c>
      <c r="L502" s="6" t="s">
        <v>132</v>
      </c>
      <c r="M502" s="3" t="s">
        <v>175</v>
      </c>
      <c r="N502" s="3" t="s">
        <v>176</v>
      </c>
      <c r="O502" s="3" t="s">
        <v>7333</v>
      </c>
      <c r="P502" s="3" t="s">
        <v>6357</v>
      </c>
      <c r="Q502" s="3" t="s">
        <v>49</v>
      </c>
      <c r="R502" s="3" t="s">
        <v>6402</v>
      </c>
      <c r="S502" s="3">
        <v>21</v>
      </c>
      <c r="T502" s="3">
        <v>35</v>
      </c>
      <c r="U502" s="3">
        <v>-0.67</v>
      </c>
      <c r="V502" s="3">
        <v>71.180000000000007</v>
      </c>
      <c r="W502" s="3">
        <v>65.34</v>
      </c>
      <c r="X502" s="32">
        <v>0.08</v>
      </c>
      <c r="Y502" s="33">
        <v>518.04999999999995</v>
      </c>
      <c r="Z502" s="3">
        <v>452.12</v>
      </c>
      <c r="AA502" s="3">
        <v>0.13</v>
      </c>
      <c r="AB502" s="3">
        <v>96203.76</v>
      </c>
      <c r="AC502" s="3">
        <v>80816.039999999994</v>
      </c>
      <c r="AD502" s="3">
        <v>100139.76</v>
      </c>
      <c r="AE502" s="3">
        <v>84613.32</v>
      </c>
    </row>
    <row r="503" spans="1:31" x14ac:dyDescent="0.3">
      <c r="A503" s="3" t="s">
        <v>5404</v>
      </c>
      <c r="B503" s="4">
        <v>20536</v>
      </c>
      <c r="C503" s="4">
        <v>465</v>
      </c>
      <c r="D503" s="4" t="s">
        <v>25</v>
      </c>
      <c r="E503" s="5" t="s">
        <v>6313</v>
      </c>
      <c r="G503" s="4" t="s">
        <v>7334</v>
      </c>
      <c r="H503" s="3" t="s">
        <v>6315</v>
      </c>
      <c r="I503" s="3" t="s">
        <v>758</v>
      </c>
      <c r="J503" s="3" t="s">
        <v>175</v>
      </c>
      <c r="K503" s="3" t="s">
        <v>104</v>
      </c>
      <c r="L503" s="6" t="s">
        <v>89</v>
      </c>
      <c r="M503" s="3" t="s">
        <v>175</v>
      </c>
      <c r="N503" s="3" t="s">
        <v>176</v>
      </c>
      <c r="O503" s="3" t="s">
        <v>7335</v>
      </c>
      <c r="P503" s="3" t="s">
        <v>6357</v>
      </c>
      <c r="Q503" s="3" t="s">
        <v>213</v>
      </c>
      <c r="R503" s="3" t="s">
        <v>6402</v>
      </c>
      <c r="S503" s="3">
        <v>31</v>
      </c>
      <c r="T503" s="3">
        <v>32</v>
      </c>
      <c r="U503" s="3">
        <v>-0.03</v>
      </c>
      <c r="V503" s="3">
        <v>101</v>
      </c>
      <c r="W503" s="3">
        <v>103</v>
      </c>
      <c r="X503" s="32">
        <v>-0.02</v>
      </c>
      <c r="Y503" s="33">
        <v>415.5</v>
      </c>
      <c r="Z503" s="3">
        <v>522</v>
      </c>
      <c r="AA503" s="3">
        <v>-0.26</v>
      </c>
      <c r="AB503" s="3">
        <v>41234.22</v>
      </c>
      <c r="AC503" s="3">
        <v>49571.28</v>
      </c>
      <c r="AD503" s="3">
        <v>41234.22</v>
      </c>
      <c r="AE503" s="3">
        <v>49571.28</v>
      </c>
    </row>
    <row r="504" spans="1:31" x14ac:dyDescent="0.3">
      <c r="A504" s="3" t="s">
        <v>5401</v>
      </c>
      <c r="B504" s="4">
        <v>20537</v>
      </c>
      <c r="C504" s="4">
        <v>382</v>
      </c>
      <c r="D504" s="4" t="s">
        <v>25</v>
      </c>
      <c r="E504" s="5" t="s">
        <v>6313</v>
      </c>
      <c r="G504" s="4" t="s">
        <v>7336</v>
      </c>
      <c r="H504" s="3" t="s">
        <v>6315</v>
      </c>
      <c r="I504" s="3" t="s">
        <v>758</v>
      </c>
      <c r="J504" s="3" t="s">
        <v>175</v>
      </c>
      <c r="K504" s="3" t="s">
        <v>104</v>
      </c>
      <c r="L504" s="6" t="s">
        <v>89</v>
      </c>
      <c r="M504" s="3" t="s">
        <v>175</v>
      </c>
      <c r="N504" s="3" t="s">
        <v>176</v>
      </c>
      <c r="O504" s="3" t="s">
        <v>7337</v>
      </c>
      <c r="P504" s="3" t="s">
        <v>6357</v>
      </c>
      <c r="Q504" s="3" t="s">
        <v>213</v>
      </c>
      <c r="R504" s="3" t="s">
        <v>6402</v>
      </c>
      <c r="S504" s="3">
        <v>45</v>
      </c>
      <c r="T504" s="3">
        <v>46.78</v>
      </c>
      <c r="U504" s="3">
        <v>-0.03</v>
      </c>
      <c r="V504" s="3">
        <v>151.97999999999999</v>
      </c>
      <c r="W504" s="3">
        <v>134.99</v>
      </c>
      <c r="X504" s="32">
        <v>0.11</v>
      </c>
      <c r="Y504" s="33">
        <v>648.83000000000004</v>
      </c>
      <c r="Z504" s="3">
        <v>1018.16</v>
      </c>
      <c r="AA504" s="3">
        <v>-0.56999999999999995</v>
      </c>
      <c r="AB504" s="3">
        <v>54451.199999999997</v>
      </c>
      <c r="AC504" s="3">
        <v>82743.22</v>
      </c>
      <c r="AD504" s="3">
        <v>55363.199999999997</v>
      </c>
      <c r="AE504" s="3">
        <v>82743.22</v>
      </c>
    </row>
    <row r="505" spans="1:31" x14ac:dyDescent="0.3">
      <c r="A505" s="3" t="s">
        <v>5178</v>
      </c>
      <c r="B505" s="4">
        <v>20538</v>
      </c>
      <c r="C505" s="4">
        <v>618</v>
      </c>
      <c r="D505" s="4" t="s">
        <v>25</v>
      </c>
      <c r="E505" s="5" t="s">
        <v>6313</v>
      </c>
      <c r="G505" s="4" t="s">
        <v>7338</v>
      </c>
      <c r="H505" s="3" t="s">
        <v>6315</v>
      </c>
      <c r="I505" s="3" t="s">
        <v>758</v>
      </c>
      <c r="J505" s="3" t="s">
        <v>175</v>
      </c>
      <c r="K505" s="3" t="s">
        <v>104</v>
      </c>
      <c r="L505" s="6" t="s">
        <v>89</v>
      </c>
      <c r="M505" s="3" t="s">
        <v>175</v>
      </c>
      <c r="N505" s="3" t="s">
        <v>176</v>
      </c>
      <c r="O505" s="3" t="s">
        <v>7339</v>
      </c>
      <c r="P505" s="3" t="s">
        <v>6357</v>
      </c>
      <c r="Q505" s="3" t="s">
        <v>213</v>
      </c>
      <c r="R505" s="3" t="s">
        <v>6402</v>
      </c>
      <c r="S505" s="3">
        <v>333</v>
      </c>
      <c r="T505" s="3">
        <v>434.02</v>
      </c>
      <c r="U505" s="3">
        <v>-0.31</v>
      </c>
      <c r="V505" s="3">
        <v>1085.04</v>
      </c>
      <c r="W505" s="3">
        <v>1179.55</v>
      </c>
      <c r="X505" s="32">
        <v>-0.09</v>
      </c>
      <c r="Y505" s="33">
        <v>4425.7299999999996</v>
      </c>
      <c r="Z505" s="3">
        <v>4636.8900000000003</v>
      </c>
      <c r="AA505" s="3">
        <v>-0.05</v>
      </c>
      <c r="AB505" s="3">
        <v>372808.8</v>
      </c>
      <c r="AC505" s="3">
        <v>371506.28</v>
      </c>
      <c r="AD505" s="3">
        <v>372808.8</v>
      </c>
      <c r="AE505" s="3">
        <v>374907.08</v>
      </c>
    </row>
    <row r="506" spans="1:31" x14ac:dyDescent="0.3">
      <c r="A506" s="3" t="s">
        <v>4558</v>
      </c>
      <c r="B506" s="4">
        <v>21236</v>
      </c>
      <c r="C506" s="4">
        <v>522</v>
      </c>
      <c r="D506" s="4" t="s">
        <v>25</v>
      </c>
      <c r="E506" s="5" t="s">
        <v>6313</v>
      </c>
      <c r="G506" s="4" t="s">
        <v>7340</v>
      </c>
      <c r="H506" s="3" t="s">
        <v>6315</v>
      </c>
      <c r="I506" s="3" t="s">
        <v>758</v>
      </c>
      <c r="J506" s="3" t="s">
        <v>175</v>
      </c>
      <c r="K506" s="3" t="s">
        <v>146</v>
      </c>
      <c r="L506" s="6" t="s">
        <v>6320</v>
      </c>
      <c r="M506" s="3" t="s">
        <v>175</v>
      </c>
      <c r="N506" s="3" t="s">
        <v>176</v>
      </c>
      <c r="O506" s="3" t="s">
        <v>7341</v>
      </c>
      <c r="P506" s="3" t="s">
        <v>6357</v>
      </c>
      <c r="Q506" s="3" t="s">
        <v>213</v>
      </c>
      <c r="R506" s="3" t="s">
        <v>31</v>
      </c>
      <c r="S506" s="3">
        <v>50</v>
      </c>
      <c r="T506" s="3">
        <v>28</v>
      </c>
      <c r="U506" s="3">
        <v>0.44</v>
      </c>
      <c r="V506" s="3">
        <v>148.5</v>
      </c>
      <c r="W506" s="3">
        <v>74.5</v>
      </c>
      <c r="X506" s="32">
        <v>0.5</v>
      </c>
      <c r="Y506" s="33">
        <v>670.58</v>
      </c>
      <c r="Z506" s="3">
        <v>303.17</v>
      </c>
      <c r="AA506" s="3">
        <v>0.55000000000000004</v>
      </c>
      <c r="AB506" s="3">
        <v>197319.8</v>
      </c>
      <c r="AC506" s="3">
        <v>86610.58</v>
      </c>
      <c r="AD506" s="3">
        <v>197319.8</v>
      </c>
      <c r="AE506" s="3">
        <v>86610.58</v>
      </c>
    </row>
    <row r="507" spans="1:31" x14ac:dyDescent="0.3">
      <c r="A507" s="3" t="s">
        <v>5419</v>
      </c>
      <c r="B507" s="4">
        <v>21480</v>
      </c>
      <c r="C507" s="4">
        <v>439</v>
      </c>
      <c r="D507" s="4" t="s">
        <v>25</v>
      </c>
      <c r="E507" s="5" t="s">
        <v>6313</v>
      </c>
      <c r="G507" s="4" t="s">
        <v>7342</v>
      </c>
      <c r="H507" s="3" t="s">
        <v>6315</v>
      </c>
      <c r="I507" s="3" t="s">
        <v>758</v>
      </c>
      <c r="J507" s="3" t="s">
        <v>175</v>
      </c>
      <c r="K507" s="3" t="s">
        <v>104</v>
      </c>
      <c r="L507" s="6" t="s">
        <v>89</v>
      </c>
      <c r="M507" s="3" t="s">
        <v>175</v>
      </c>
      <c r="N507" s="3" t="s">
        <v>176</v>
      </c>
      <c r="O507" s="3" t="s">
        <v>7343</v>
      </c>
      <c r="P507" s="3" t="s">
        <v>6357</v>
      </c>
      <c r="Q507" s="3" t="s">
        <v>194</v>
      </c>
      <c r="R507" s="3" t="s">
        <v>6402</v>
      </c>
      <c r="S507" s="3">
        <v>98</v>
      </c>
      <c r="T507" s="3">
        <v>111</v>
      </c>
      <c r="U507" s="3">
        <v>-0.13</v>
      </c>
      <c r="V507" s="3">
        <v>271.25</v>
      </c>
      <c r="W507" s="3">
        <v>281.83</v>
      </c>
      <c r="X507" s="32">
        <v>-0.04</v>
      </c>
      <c r="Y507" s="33">
        <v>1034.92</v>
      </c>
      <c r="Z507" s="3">
        <v>968.58</v>
      </c>
      <c r="AA507" s="3">
        <v>0.06</v>
      </c>
      <c r="AB507" s="3">
        <v>124065.81</v>
      </c>
      <c r="AC507" s="3">
        <v>114146.41</v>
      </c>
      <c r="AD507" s="3">
        <v>124065.81</v>
      </c>
      <c r="AE507" s="3">
        <v>114146.41</v>
      </c>
    </row>
    <row r="508" spans="1:31" x14ac:dyDescent="0.3">
      <c r="A508" s="3" t="s">
        <v>5253</v>
      </c>
      <c r="B508" s="4">
        <v>21482</v>
      </c>
      <c r="C508" s="4">
        <v>390</v>
      </c>
      <c r="D508" s="4" t="s">
        <v>25</v>
      </c>
      <c r="E508" s="5" t="s">
        <v>6313</v>
      </c>
      <c r="G508" s="4" t="s">
        <v>7344</v>
      </c>
      <c r="H508" s="3" t="s">
        <v>6315</v>
      </c>
      <c r="I508" s="3" t="s">
        <v>758</v>
      </c>
      <c r="J508" s="3" t="s">
        <v>175</v>
      </c>
      <c r="K508" s="3" t="s">
        <v>104</v>
      </c>
      <c r="L508" s="6" t="s">
        <v>89</v>
      </c>
      <c r="M508" s="3" t="s">
        <v>175</v>
      </c>
      <c r="N508" s="3" t="s">
        <v>176</v>
      </c>
      <c r="O508" s="3" t="s">
        <v>7345</v>
      </c>
      <c r="P508" s="3" t="s">
        <v>6357</v>
      </c>
      <c r="Q508" s="3" t="s">
        <v>194</v>
      </c>
      <c r="R508" s="3" t="s">
        <v>6402</v>
      </c>
      <c r="S508" s="3">
        <v>210</v>
      </c>
      <c r="T508" s="3">
        <v>197.17</v>
      </c>
      <c r="U508" s="3">
        <v>0.06</v>
      </c>
      <c r="V508" s="3">
        <v>603.19000000000005</v>
      </c>
      <c r="W508" s="3">
        <v>608.82000000000005</v>
      </c>
      <c r="X508" s="32">
        <v>-0.01</v>
      </c>
      <c r="Y508" s="33">
        <v>2409.06</v>
      </c>
      <c r="Z508" s="3">
        <v>2684.21</v>
      </c>
      <c r="AA508" s="3">
        <v>-0.11</v>
      </c>
      <c r="AB508" s="3">
        <v>238116.58</v>
      </c>
      <c r="AC508" s="3">
        <v>260954.56</v>
      </c>
      <c r="AD508" s="3">
        <v>238116.58</v>
      </c>
      <c r="AE508" s="3">
        <v>260954.56</v>
      </c>
    </row>
    <row r="509" spans="1:31" x14ac:dyDescent="0.3">
      <c r="A509" s="3" t="s">
        <v>2774</v>
      </c>
      <c r="B509" s="4">
        <v>21597</v>
      </c>
      <c r="C509" s="4">
        <v>181</v>
      </c>
      <c r="D509" s="4" t="s">
        <v>25</v>
      </c>
      <c r="E509" s="5" t="s">
        <v>6313</v>
      </c>
      <c r="G509" s="4" t="s">
        <v>7346</v>
      </c>
      <c r="H509" s="3" t="s">
        <v>6315</v>
      </c>
      <c r="I509" s="3" t="s">
        <v>758</v>
      </c>
      <c r="J509" s="3" t="s">
        <v>175</v>
      </c>
      <c r="K509" s="3" t="s">
        <v>104</v>
      </c>
      <c r="L509" s="6" t="s">
        <v>104</v>
      </c>
      <c r="M509" s="3" t="s">
        <v>175</v>
      </c>
      <c r="N509" s="3" t="s">
        <v>176</v>
      </c>
      <c r="O509" s="3" t="s">
        <v>7347</v>
      </c>
      <c r="P509" s="3" t="s">
        <v>6357</v>
      </c>
      <c r="Q509" s="3" t="s">
        <v>213</v>
      </c>
      <c r="R509" s="3" t="s">
        <v>31</v>
      </c>
      <c r="S509" s="3">
        <v>23</v>
      </c>
      <c r="T509" s="3">
        <v>41.33</v>
      </c>
      <c r="U509" s="3">
        <v>-0.81</v>
      </c>
      <c r="V509" s="3">
        <v>57.88</v>
      </c>
      <c r="W509" s="3">
        <v>119.99</v>
      </c>
      <c r="X509" s="32">
        <v>-1.07</v>
      </c>
      <c r="Y509" s="33">
        <v>367.63</v>
      </c>
      <c r="Z509" s="3">
        <v>415.4</v>
      </c>
      <c r="AA509" s="3">
        <v>-0.13</v>
      </c>
      <c r="AB509" s="3">
        <v>26703.63</v>
      </c>
      <c r="AC509" s="3">
        <v>30509.78</v>
      </c>
      <c r="AD509" s="3">
        <v>26703.63</v>
      </c>
      <c r="AE509" s="3">
        <v>30509.78</v>
      </c>
    </row>
    <row r="510" spans="1:31" x14ac:dyDescent="0.3">
      <c r="A510" s="3" t="s">
        <v>5665</v>
      </c>
      <c r="B510" s="4">
        <v>21598</v>
      </c>
      <c r="C510" s="4">
        <v>166</v>
      </c>
      <c r="D510" s="4" t="s">
        <v>25</v>
      </c>
      <c r="E510" s="5" t="s">
        <v>6313</v>
      </c>
      <c r="G510" s="4" t="s">
        <v>7348</v>
      </c>
      <c r="H510" s="3" t="s">
        <v>6315</v>
      </c>
      <c r="I510" s="3" t="s">
        <v>758</v>
      </c>
      <c r="J510" s="3" t="s">
        <v>175</v>
      </c>
      <c r="K510" s="3" t="s">
        <v>104</v>
      </c>
      <c r="L510" s="6" t="s">
        <v>104</v>
      </c>
      <c r="M510" s="3" t="s">
        <v>175</v>
      </c>
      <c r="N510" s="3" t="s">
        <v>176</v>
      </c>
      <c r="O510" s="3" t="s">
        <v>7349</v>
      </c>
      <c r="P510" s="3" t="s">
        <v>6357</v>
      </c>
      <c r="Q510" s="3" t="s">
        <v>213</v>
      </c>
      <c r="R510" s="3" t="s">
        <v>31</v>
      </c>
      <c r="S510" s="3">
        <v>57</v>
      </c>
      <c r="T510" s="3">
        <v>50.36</v>
      </c>
      <c r="U510" s="3">
        <v>0.12</v>
      </c>
      <c r="V510" s="3">
        <v>136.51</v>
      </c>
      <c r="W510" s="3">
        <v>165.87</v>
      </c>
      <c r="X510" s="32">
        <v>-0.22</v>
      </c>
      <c r="Y510" s="33">
        <v>509.09</v>
      </c>
      <c r="Z510" s="3">
        <v>589.4</v>
      </c>
      <c r="AA510" s="3">
        <v>-0.16</v>
      </c>
      <c r="AB510" s="3">
        <v>38517.82</v>
      </c>
      <c r="AC510" s="3">
        <v>44607.77</v>
      </c>
      <c r="AD510" s="3">
        <v>39243.82</v>
      </c>
      <c r="AE510" s="3">
        <v>45384.47</v>
      </c>
    </row>
    <row r="511" spans="1:31" x14ac:dyDescent="0.3">
      <c r="A511" s="3" t="s">
        <v>2671</v>
      </c>
      <c r="B511" s="4">
        <v>21876</v>
      </c>
      <c r="C511" s="4">
        <v>233</v>
      </c>
      <c r="D511" s="4" t="s">
        <v>25</v>
      </c>
      <c r="E511" s="5" t="s">
        <v>6313</v>
      </c>
      <c r="G511" s="4" t="s">
        <v>7350</v>
      </c>
      <c r="H511" s="3" t="s">
        <v>6315</v>
      </c>
      <c r="I511" s="3" t="s">
        <v>758</v>
      </c>
      <c r="J511" s="3" t="s">
        <v>175</v>
      </c>
      <c r="K511" s="3" t="s">
        <v>104</v>
      </c>
      <c r="L511" s="6" t="s">
        <v>89</v>
      </c>
      <c r="M511" s="3" t="s">
        <v>175</v>
      </c>
      <c r="N511" s="3" t="s">
        <v>176</v>
      </c>
      <c r="O511" s="3" t="s">
        <v>7351</v>
      </c>
      <c r="P511" s="3" t="s">
        <v>6357</v>
      </c>
      <c r="Q511" s="3" t="s">
        <v>213</v>
      </c>
      <c r="R511" s="3" t="s">
        <v>6402</v>
      </c>
      <c r="S511" s="3">
        <v>45</v>
      </c>
      <c r="T511" s="3">
        <v>32</v>
      </c>
      <c r="U511" s="3">
        <v>0.28000000000000003</v>
      </c>
      <c r="V511" s="3">
        <v>228.08</v>
      </c>
      <c r="W511" s="3">
        <v>119</v>
      </c>
      <c r="X511" s="32">
        <v>0.48</v>
      </c>
      <c r="Y511" s="33">
        <v>627.66999999999996</v>
      </c>
      <c r="Z511" s="3">
        <v>485.25</v>
      </c>
      <c r="AA511" s="3">
        <v>0.23</v>
      </c>
      <c r="AB511" s="3">
        <v>72905.679999999993</v>
      </c>
      <c r="AC511" s="3">
        <v>48604.26</v>
      </c>
      <c r="AD511" s="3">
        <v>72905.679999999993</v>
      </c>
      <c r="AE511" s="3">
        <v>48604.26</v>
      </c>
    </row>
    <row r="512" spans="1:31" x14ac:dyDescent="0.3">
      <c r="A512" s="3" t="s">
        <v>5557</v>
      </c>
      <c r="B512" s="4">
        <v>21878</v>
      </c>
      <c r="C512" s="4">
        <v>179</v>
      </c>
      <c r="D512" s="4" t="s">
        <v>25</v>
      </c>
      <c r="E512" s="5" t="s">
        <v>6313</v>
      </c>
      <c r="G512" s="4" t="s">
        <v>7352</v>
      </c>
      <c r="H512" s="3" t="s">
        <v>6315</v>
      </c>
      <c r="I512" s="3" t="s">
        <v>758</v>
      </c>
      <c r="J512" s="3" t="s">
        <v>175</v>
      </c>
      <c r="K512" s="3" t="s">
        <v>104</v>
      </c>
      <c r="L512" s="6" t="s">
        <v>89</v>
      </c>
      <c r="M512" s="3" t="s">
        <v>175</v>
      </c>
      <c r="N512" s="3" t="s">
        <v>176</v>
      </c>
      <c r="O512" s="3" t="s">
        <v>7353</v>
      </c>
      <c r="P512" s="3" t="s">
        <v>6357</v>
      </c>
      <c r="Q512" s="3" t="s">
        <v>213</v>
      </c>
      <c r="R512" s="3" t="s">
        <v>6402</v>
      </c>
      <c r="S512" s="3">
        <v>82</v>
      </c>
      <c r="T512" s="3">
        <v>82.84</v>
      </c>
      <c r="U512" s="3">
        <v>-0.01</v>
      </c>
      <c r="V512" s="3">
        <v>262.52</v>
      </c>
      <c r="W512" s="3">
        <v>248.51</v>
      </c>
      <c r="X512" s="32">
        <v>0.05</v>
      </c>
      <c r="Y512" s="33">
        <v>986.07</v>
      </c>
      <c r="Z512" s="3">
        <v>1032.93</v>
      </c>
      <c r="AA512" s="3">
        <v>-0.05</v>
      </c>
      <c r="AB512" s="3">
        <v>99395.89</v>
      </c>
      <c r="AC512" s="3">
        <v>92414.56</v>
      </c>
      <c r="AD512" s="3">
        <v>99395.89</v>
      </c>
      <c r="AE512" s="3">
        <v>92414.56</v>
      </c>
    </row>
    <row r="513" spans="1:31" x14ac:dyDescent="0.3">
      <c r="A513" s="3" t="s">
        <v>3246</v>
      </c>
      <c r="B513" s="4">
        <v>22121</v>
      </c>
      <c r="C513" s="4">
        <v>588</v>
      </c>
      <c r="D513" s="4" t="s">
        <v>25</v>
      </c>
      <c r="E513" s="5" t="s">
        <v>6313</v>
      </c>
      <c r="G513" s="4" t="s">
        <v>7354</v>
      </c>
      <c r="H513" s="3" t="s">
        <v>6315</v>
      </c>
      <c r="I513" s="3" t="s">
        <v>758</v>
      </c>
      <c r="J513" s="3" t="s">
        <v>175</v>
      </c>
      <c r="K513" s="3" t="s">
        <v>132</v>
      </c>
      <c r="L513" s="6" t="s">
        <v>132</v>
      </c>
      <c r="M513" s="3" t="s">
        <v>175</v>
      </c>
      <c r="N513" s="3" t="s">
        <v>176</v>
      </c>
      <c r="O513" s="3" t="s">
        <v>7355</v>
      </c>
      <c r="P513" s="3" t="s">
        <v>6357</v>
      </c>
      <c r="Q513" s="3" t="s">
        <v>161</v>
      </c>
      <c r="R513" s="3" t="s">
        <v>31</v>
      </c>
      <c r="S513" s="3">
        <v>46</v>
      </c>
      <c r="T513" s="3">
        <v>46</v>
      </c>
      <c r="U513" s="3">
        <v>-0.01</v>
      </c>
      <c r="V513" s="3">
        <v>176.92</v>
      </c>
      <c r="W513" s="3">
        <v>220.42</v>
      </c>
      <c r="X513" s="32">
        <v>-0.25</v>
      </c>
      <c r="Y513" s="33">
        <v>814.17</v>
      </c>
      <c r="Z513" s="3">
        <v>1061.75</v>
      </c>
      <c r="AA513" s="3">
        <v>-0.3</v>
      </c>
      <c r="AB513" s="3">
        <v>165959.79999999999</v>
      </c>
      <c r="AC513" s="3">
        <v>210066.77</v>
      </c>
      <c r="AD513" s="3">
        <v>169834.2</v>
      </c>
      <c r="AE513" s="3">
        <v>217739.88</v>
      </c>
    </row>
    <row r="514" spans="1:31" x14ac:dyDescent="0.3">
      <c r="A514" s="3" t="s">
        <v>3442</v>
      </c>
      <c r="B514" s="4">
        <v>22123</v>
      </c>
      <c r="C514" s="4">
        <v>310</v>
      </c>
      <c r="D514" s="4" t="s">
        <v>25</v>
      </c>
      <c r="E514" s="5" t="s">
        <v>6313</v>
      </c>
      <c r="G514" s="4" t="s">
        <v>7356</v>
      </c>
      <c r="H514" s="3" t="s">
        <v>6315</v>
      </c>
      <c r="I514" s="3" t="s">
        <v>758</v>
      </c>
      <c r="J514" s="3" t="s">
        <v>175</v>
      </c>
      <c r="K514" s="3" t="s">
        <v>132</v>
      </c>
      <c r="L514" s="6" t="s">
        <v>132</v>
      </c>
      <c r="M514" s="3" t="s">
        <v>175</v>
      </c>
      <c r="N514" s="3" t="s">
        <v>176</v>
      </c>
      <c r="O514" s="3" t="s">
        <v>7357</v>
      </c>
      <c r="P514" s="3" t="s">
        <v>6357</v>
      </c>
      <c r="Q514" s="3" t="s">
        <v>161</v>
      </c>
      <c r="R514" s="3" t="s">
        <v>31</v>
      </c>
      <c r="S514" s="3">
        <v>71</v>
      </c>
      <c r="T514" s="3">
        <v>57.37</v>
      </c>
      <c r="U514" s="3">
        <v>0.19</v>
      </c>
      <c r="V514" s="3">
        <v>144.68</v>
      </c>
      <c r="W514" s="3">
        <v>191.55</v>
      </c>
      <c r="X514" s="32">
        <v>-0.32</v>
      </c>
      <c r="Y514" s="33">
        <v>643.88</v>
      </c>
      <c r="Z514" s="3">
        <v>723.6</v>
      </c>
      <c r="AA514" s="3">
        <v>-0.12</v>
      </c>
      <c r="AB514" s="3">
        <v>111758.77</v>
      </c>
      <c r="AC514" s="3">
        <v>123458.77</v>
      </c>
      <c r="AD514" s="3">
        <v>113498.77</v>
      </c>
      <c r="AE514" s="3">
        <v>124494.77</v>
      </c>
    </row>
    <row r="515" spans="1:31" x14ac:dyDescent="0.3">
      <c r="A515" s="3" t="s">
        <v>3466</v>
      </c>
      <c r="B515" s="4">
        <v>22153</v>
      </c>
      <c r="C515" s="4">
        <v>363</v>
      </c>
      <c r="D515" s="4" t="s">
        <v>25</v>
      </c>
      <c r="E515" s="5" t="s">
        <v>6313</v>
      </c>
      <c r="G515" s="4" t="s">
        <v>7358</v>
      </c>
      <c r="H515" s="3" t="s">
        <v>6315</v>
      </c>
      <c r="I515" s="3" t="s">
        <v>758</v>
      </c>
      <c r="J515" s="3" t="s">
        <v>175</v>
      </c>
      <c r="K515" s="3" t="s">
        <v>132</v>
      </c>
      <c r="L515" s="6" t="s">
        <v>132</v>
      </c>
      <c r="M515" s="3" t="s">
        <v>175</v>
      </c>
      <c r="N515" s="3" t="s">
        <v>176</v>
      </c>
      <c r="O515" s="3" t="s">
        <v>7359</v>
      </c>
      <c r="P515" s="3" t="s">
        <v>6357</v>
      </c>
      <c r="Q515" s="3" t="s">
        <v>161</v>
      </c>
      <c r="R515" s="3" t="s">
        <v>31</v>
      </c>
      <c r="S515" s="3">
        <v>10</v>
      </c>
      <c r="T515" s="3">
        <v>5.33</v>
      </c>
      <c r="U515" s="3">
        <v>0.44</v>
      </c>
      <c r="V515" s="3">
        <v>29.32</v>
      </c>
      <c r="W515" s="3">
        <v>30.92</v>
      </c>
      <c r="X515" s="32">
        <v>-0.05</v>
      </c>
      <c r="Y515" s="33">
        <v>146.62</v>
      </c>
      <c r="Z515" s="3">
        <v>156.72999999999999</v>
      </c>
      <c r="AA515" s="3">
        <v>-7.0000000000000007E-2</v>
      </c>
      <c r="AB515" s="3">
        <v>37305.589999999997</v>
      </c>
      <c r="AC515" s="3">
        <v>41425.440000000002</v>
      </c>
      <c r="AD515" s="3">
        <v>37305.589999999997</v>
      </c>
      <c r="AE515" s="3">
        <v>41425.440000000002</v>
      </c>
    </row>
    <row r="516" spans="1:31" x14ac:dyDescent="0.3">
      <c r="A516" s="3" t="s">
        <v>3186</v>
      </c>
      <c r="B516" s="4">
        <v>22154</v>
      </c>
      <c r="C516" s="4">
        <v>747</v>
      </c>
      <c r="D516" s="4" t="s">
        <v>25</v>
      </c>
      <c r="E516" s="5" t="s">
        <v>6313</v>
      </c>
      <c r="G516" s="4" t="s">
        <v>7360</v>
      </c>
      <c r="H516" s="3" t="s">
        <v>6315</v>
      </c>
      <c r="I516" s="3" t="s">
        <v>758</v>
      </c>
      <c r="J516" s="3" t="s">
        <v>175</v>
      </c>
      <c r="K516" s="3" t="s">
        <v>132</v>
      </c>
      <c r="L516" s="6" t="s">
        <v>132</v>
      </c>
      <c r="M516" s="3" t="s">
        <v>175</v>
      </c>
      <c r="N516" s="3" t="s">
        <v>176</v>
      </c>
      <c r="O516" s="3" t="s">
        <v>7361</v>
      </c>
      <c r="P516" s="3" t="s">
        <v>6357</v>
      </c>
      <c r="Q516" s="3" t="s">
        <v>161</v>
      </c>
      <c r="R516" s="3" t="s">
        <v>31</v>
      </c>
      <c r="S516" s="3">
        <v>67</v>
      </c>
      <c r="T516" s="3">
        <v>65</v>
      </c>
      <c r="U516" s="3">
        <v>0.03</v>
      </c>
      <c r="V516" s="3">
        <v>224.96</v>
      </c>
      <c r="W516" s="3">
        <v>223</v>
      </c>
      <c r="X516" s="32">
        <v>0.01</v>
      </c>
      <c r="Y516" s="33">
        <v>924.17</v>
      </c>
      <c r="Z516" s="3">
        <v>966.75</v>
      </c>
      <c r="AA516" s="3">
        <v>-0.05</v>
      </c>
      <c r="AB516" s="3">
        <v>221578.2</v>
      </c>
      <c r="AC516" s="3">
        <v>220370.1</v>
      </c>
      <c r="AD516" s="3">
        <v>221578.2</v>
      </c>
      <c r="AE516" s="3">
        <v>220370.1</v>
      </c>
    </row>
    <row r="517" spans="1:31" x14ac:dyDescent="0.3">
      <c r="A517" s="3" t="s">
        <v>3086</v>
      </c>
      <c r="B517" s="4">
        <v>22156</v>
      </c>
      <c r="C517" s="4">
        <v>885</v>
      </c>
      <c r="D517" s="4" t="s">
        <v>25</v>
      </c>
      <c r="E517" s="5" t="s">
        <v>6313</v>
      </c>
      <c r="G517" s="4" t="s">
        <v>7362</v>
      </c>
      <c r="H517" s="3" t="s">
        <v>6315</v>
      </c>
      <c r="I517" s="3" t="s">
        <v>758</v>
      </c>
      <c r="J517" s="3" t="s">
        <v>175</v>
      </c>
      <c r="K517" s="3" t="s">
        <v>132</v>
      </c>
      <c r="L517" s="6" t="s">
        <v>132</v>
      </c>
      <c r="M517" s="3" t="s">
        <v>175</v>
      </c>
      <c r="N517" s="3" t="s">
        <v>176</v>
      </c>
      <c r="O517" s="3" t="s">
        <v>7363</v>
      </c>
      <c r="P517" s="3" t="s">
        <v>6357</v>
      </c>
      <c r="Q517" s="3" t="s">
        <v>161</v>
      </c>
      <c r="R517" s="3" t="s">
        <v>31</v>
      </c>
      <c r="S517" s="3">
        <v>255</v>
      </c>
      <c r="T517" s="3">
        <v>265</v>
      </c>
      <c r="U517" s="3">
        <v>-0.04</v>
      </c>
      <c r="V517" s="3">
        <v>501.17</v>
      </c>
      <c r="W517" s="3">
        <v>549.08000000000004</v>
      </c>
      <c r="X517" s="32">
        <v>-0.1</v>
      </c>
      <c r="Y517" s="33">
        <v>2029.33</v>
      </c>
      <c r="Z517" s="3">
        <v>2257.67</v>
      </c>
      <c r="AA517" s="3">
        <v>-0.11</v>
      </c>
      <c r="AB517" s="3">
        <v>472756.47999999998</v>
      </c>
      <c r="AC517" s="3">
        <v>510167.28</v>
      </c>
      <c r="AD517" s="3">
        <v>486796.48</v>
      </c>
      <c r="AE517" s="3">
        <v>526601.28</v>
      </c>
    </row>
    <row r="518" spans="1:31" x14ac:dyDescent="0.3">
      <c r="A518" s="3" t="s">
        <v>3174</v>
      </c>
      <c r="B518" s="4">
        <v>22157</v>
      </c>
      <c r="C518" s="4">
        <v>624</v>
      </c>
      <c r="D518" s="4" t="s">
        <v>25</v>
      </c>
      <c r="E518" s="5" t="s">
        <v>6313</v>
      </c>
      <c r="G518" s="4" t="s">
        <v>7364</v>
      </c>
      <c r="H518" s="3" t="s">
        <v>6315</v>
      </c>
      <c r="I518" s="3" t="s">
        <v>758</v>
      </c>
      <c r="J518" s="3" t="s">
        <v>175</v>
      </c>
      <c r="K518" s="3" t="s">
        <v>132</v>
      </c>
      <c r="L518" s="6" t="s">
        <v>132</v>
      </c>
      <c r="M518" s="3" t="s">
        <v>175</v>
      </c>
      <c r="N518" s="3" t="s">
        <v>176</v>
      </c>
      <c r="O518" s="3" t="s">
        <v>7365</v>
      </c>
      <c r="P518" s="3" t="s">
        <v>6357</v>
      </c>
      <c r="Q518" s="3" t="s">
        <v>161</v>
      </c>
      <c r="R518" s="3" t="s">
        <v>31</v>
      </c>
      <c r="S518" s="3">
        <v>67</v>
      </c>
      <c r="T518" s="3">
        <v>9.5500000000000007</v>
      </c>
      <c r="U518" s="3">
        <v>0.86</v>
      </c>
      <c r="V518" s="3">
        <v>269.63</v>
      </c>
      <c r="W518" s="3">
        <v>236.54</v>
      </c>
      <c r="X518" s="32">
        <v>0.12</v>
      </c>
      <c r="Y518" s="33">
        <v>1045.74</v>
      </c>
      <c r="Z518" s="3">
        <v>1007.56</v>
      </c>
      <c r="AA518" s="3">
        <v>0.04</v>
      </c>
      <c r="AB518" s="3">
        <v>224519.34</v>
      </c>
      <c r="AC518" s="3">
        <v>218160.1</v>
      </c>
      <c r="AD518" s="3">
        <v>228704.34</v>
      </c>
      <c r="AE518" s="3">
        <v>225354.1</v>
      </c>
    </row>
    <row r="519" spans="1:31" x14ac:dyDescent="0.3">
      <c r="A519" s="3" t="s">
        <v>3098</v>
      </c>
      <c r="B519" s="4">
        <v>22158</v>
      </c>
      <c r="C519" s="4">
        <v>642</v>
      </c>
      <c r="D519" s="4" t="s">
        <v>25</v>
      </c>
      <c r="E519" s="5" t="s">
        <v>6313</v>
      </c>
      <c r="G519" s="4" t="s">
        <v>7366</v>
      </c>
      <c r="H519" s="3" t="s">
        <v>6315</v>
      </c>
      <c r="I519" s="3" t="s">
        <v>758</v>
      </c>
      <c r="J519" s="3" t="s">
        <v>175</v>
      </c>
      <c r="K519" s="3" t="s">
        <v>132</v>
      </c>
      <c r="L519" s="6" t="s">
        <v>132</v>
      </c>
      <c r="M519" s="3" t="s">
        <v>175</v>
      </c>
      <c r="N519" s="3" t="s">
        <v>176</v>
      </c>
      <c r="O519" s="3" t="s">
        <v>7367</v>
      </c>
      <c r="P519" s="3" t="s">
        <v>6357</v>
      </c>
      <c r="Q519" s="3" t="s">
        <v>161</v>
      </c>
      <c r="R519" s="3" t="s">
        <v>31</v>
      </c>
      <c r="S519" s="3">
        <v>160</v>
      </c>
      <c r="T519" s="3">
        <v>240.54</v>
      </c>
      <c r="U519" s="3">
        <v>-0.5</v>
      </c>
      <c r="V519" s="3">
        <v>841.23</v>
      </c>
      <c r="W519" s="3">
        <v>834.99</v>
      </c>
      <c r="X519" s="32">
        <v>0.01</v>
      </c>
      <c r="Y519" s="33">
        <v>3560.3</v>
      </c>
      <c r="Z519" s="3">
        <v>3660.04</v>
      </c>
      <c r="AA519" s="3">
        <v>-0.03</v>
      </c>
      <c r="AB519" s="3">
        <v>691160.36</v>
      </c>
      <c r="AC519" s="3">
        <v>697216.94</v>
      </c>
      <c r="AD519" s="3">
        <v>714707.18</v>
      </c>
      <c r="AE519" s="3">
        <v>717984.94</v>
      </c>
    </row>
    <row r="520" spans="1:31" x14ac:dyDescent="0.3">
      <c r="A520" s="3" t="s">
        <v>3614</v>
      </c>
      <c r="B520" s="4">
        <v>22166</v>
      </c>
      <c r="C520" s="4">
        <v>309</v>
      </c>
      <c r="D520" s="4" t="s">
        <v>25</v>
      </c>
      <c r="E520" s="5" t="s">
        <v>6313</v>
      </c>
      <c r="G520" s="4" t="s">
        <v>7368</v>
      </c>
      <c r="H520" s="3" t="s">
        <v>6315</v>
      </c>
      <c r="I520" s="3" t="s">
        <v>758</v>
      </c>
      <c r="J520" s="3" t="s">
        <v>175</v>
      </c>
      <c r="K520" s="3" t="s">
        <v>132</v>
      </c>
      <c r="L520" s="6" t="s">
        <v>132</v>
      </c>
      <c r="M520" s="3" t="s">
        <v>175</v>
      </c>
      <c r="N520" s="3" t="s">
        <v>176</v>
      </c>
      <c r="O520" s="3" t="s">
        <v>7369</v>
      </c>
      <c r="P520" s="3" t="s">
        <v>6357</v>
      </c>
      <c r="Q520" s="3" t="s">
        <v>161</v>
      </c>
      <c r="R520" s="3" t="s">
        <v>31</v>
      </c>
      <c r="S520" s="3">
        <v>32</v>
      </c>
      <c r="T520" s="3">
        <v>37.08</v>
      </c>
      <c r="U520" s="3">
        <v>-0.16</v>
      </c>
      <c r="V520" s="3">
        <v>64.42</v>
      </c>
      <c r="W520" s="3">
        <v>76.25</v>
      </c>
      <c r="X520" s="32">
        <v>-0.18</v>
      </c>
      <c r="Y520" s="33">
        <v>328.5</v>
      </c>
      <c r="Z520" s="3">
        <v>291.42</v>
      </c>
      <c r="AA520" s="3">
        <v>0.11</v>
      </c>
      <c r="AB520" s="3">
        <v>76253.58</v>
      </c>
      <c r="AC520" s="3">
        <v>65817.960000000006</v>
      </c>
      <c r="AD520" s="3">
        <v>78800.58</v>
      </c>
      <c r="AE520" s="3">
        <v>68014.960000000006</v>
      </c>
    </row>
    <row r="521" spans="1:31" x14ac:dyDescent="0.3">
      <c r="A521" s="3" t="s">
        <v>4612</v>
      </c>
      <c r="B521" s="4">
        <v>22199</v>
      </c>
      <c r="C521" s="4">
        <v>401</v>
      </c>
      <c r="D521" s="4" t="s">
        <v>25</v>
      </c>
      <c r="E521" s="5" t="s">
        <v>6313</v>
      </c>
      <c r="G521" s="4" t="s">
        <v>7370</v>
      </c>
      <c r="H521" s="3" t="s">
        <v>6315</v>
      </c>
      <c r="I521" s="3" t="s">
        <v>758</v>
      </c>
      <c r="J521" s="3" t="s">
        <v>175</v>
      </c>
      <c r="K521" s="3" t="s">
        <v>146</v>
      </c>
      <c r="L521" s="6" t="s">
        <v>146</v>
      </c>
      <c r="M521" s="3" t="s">
        <v>175</v>
      </c>
      <c r="N521" s="3" t="s">
        <v>176</v>
      </c>
      <c r="O521" s="3" t="s">
        <v>7371</v>
      </c>
      <c r="P521" s="3" t="s">
        <v>6357</v>
      </c>
      <c r="Q521" s="3" t="s">
        <v>161</v>
      </c>
      <c r="R521" s="3" t="s">
        <v>31</v>
      </c>
      <c r="S521" s="3">
        <v>29</v>
      </c>
      <c r="T521" s="3">
        <v>32.5</v>
      </c>
      <c r="U521" s="3">
        <v>-0.14000000000000001</v>
      </c>
      <c r="V521" s="3">
        <v>95</v>
      </c>
      <c r="W521" s="3">
        <v>80.42</v>
      </c>
      <c r="X521" s="32">
        <v>0.15</v>
      </c>
      <c r="Y521" s="33">
        <v>335.83</v>
      </c>
      <c r="Z521" s="3">
        <v>368.08</v>
      </c>
      <c r="AA521" s="3">
        <v>-0.1</v>
      </c>
      <c r="AB521" s="3">
        <v>149553.29999999999</v>
      </c>
      <c r="AC521" s="3">
        <v>163914.87</v>
      </c>
      <c r="AD521" s="3">
        <v>149553.29999999999</v>
      </c>
      <c r="AE521" s="3">
        <v>163914.87</v>
      </c>
    </row>
    <row r="522" spans="1:31" x14ac:dyDescent="0.3">
      <c r="A522" s="3" t="s">
        <v>4510</v>
      </c>
      <c r="B522" s="4">
        <v>22214</v>
      </c>
      <c r="C522" s="4">
        <v>623</v>
      </c>
      <c r="D522" s="4" t="s">
        <v>25</v>
      </c>
      <c r="E522" s="5" t="s">
        <v>6313</v>
      </c>
      <c r="G522" s="4" t="s">
        <v>7372</v>
      </c>
      <c r="H522" s="3" t="s">
        <v>6315</v>
      </c>
      <c r="I522" s="3" t="s">
        <v>758</v>
      </c>
      <c r="J522" s="3" t="s">
        <v>175</v>
      </c>
      <c r="K522" s="3" t="s">
        <v>146</v>
      </c>
      <c r="L522" s="6" t="s">
        <v>6320</v>
      </c>
      <c r="M522" s="3" t="s">
        <v>175</v>
      </c>
      <c r="N522" s="3" t="s">
        <v>176</v>
      </c>
      <c r="O522" s="3" t="s">
        <v>7373</v>
      </c>
      <c r="P522" s="3" t="s">
        <v>6357</v>
      </c>
      <c r="Q522" s="3" t="s">
        <v>49</v>
      </c>
      <c r="R522" s="3" t="s">
        <v>6402</v>
      </c>
      <c r="S522" s="3">
        <v>46</v>
      </c>
      <c r="T522" s="3">
        <v>33</v>
      </c>
      <c r="U522" s="3">
        <v>0.28000000000000003</v>
      </c>
      <c r="V522" s="3">
        <v>150.54</v>
      </c>
      <c r="W522" s="3">
        <v>122.54</v>
      </c>
      <c r="X522" s="32">
        <v>0.19</v>
      </c>
      <c r="Y522" s="33">
        <v>639</v>
      </c>
      <c r="Z522" s="3">
        <v>561.54</v>
      </c>
      <c r="AA522" s="3">
        <v>0.12</v>
      </c>
      <c r="AB522" s="3">
        <v>214679.08</v>
      </c>
      <c r="AC522" s="3">
        <v>183534.68</v>
      </c>
      <c r="AD522" s="3">
        <v>218998.08</v>
      </c>
      <c r="AE522" s="3">
        <v>185431.67999999999</v>
      </c>
    </row>
    <row r="523" spans="1:31" x14ac:dyDescent="0.3">
      <c r="A523" s="3" t="s">
        <v>4330</v>
      </c>
      <c r="B523" s="4">
        <v>22215</v>
      </c>
      <c r="C523" s="4">
        <v>1114</v>
      </c>
      <c r="D523" s="4" t="s">
        <v>25</v>
      </c>
      <c r="E523" s="5" t="s">
        <v>6313</v>
      </c>
      <c r="G523" s="4" t="s">
        <v>7374</v>
      </c>
      <c r="H523" s="3" t="s">
        <v>6315</v>
      </c>
      <c r="I523" s="3" t="s">
        <v>758</v>
      </c>
      <c r="J523" s="3" t="s">
        <v>175</v>
      </c>
      <c r="K523" s="3" t="s">
        <v>146</v>
      </c>
      <c r="L523" s="6" t="s">
        <v>6320</v>
      </c>
      <c r="M523" s="3" t="s">
        <v>175</v>
      </c>
      <c r="N523" s="3" t="s">
        <v>176</v>
      </c>
      <c r="O523" s="3" t="s">
        <v>7375</v>
      </c>
      <c r="P523" s="3" t="s">
        <v>6357</v>
      </c>
      <c r="Q523" s="3" t="s">
        <v>49</v>
      </c>
      <c r="R523" s="3" t="s">
        <v>6402</v>
      </c>
      <c r="S523" s="3">
        <v>462</v>
      </c>
      <c r="T523" s="3">
        <v>396.33</v>
      </c>
      <c r="U523" s="3">
        <v>0.14000000000000001</v>
      </c>
      <c r="V523" s="3">
        <v>850</v>
      </c>
      <c r="W523" s="3">
        <v>841.83</v>
      </c>
      <c r="X523" s="32">
        <v>0.01</v>
      </c>
      <c r="Y523" s="33">
        <v>3571.33</v>
      </c>
      <c r="Z523" s="3">
        <v>3785.25</v>
      </c>
      <c r="AA523" s="3">
        <v>-0.06</v>
      </c>
      <c r="AB523" s="3">
        <v>1278579.8400000001</v>
      </c>
      <c r="AC523" s="3">
        <v>1336461.51</v>
      </c>
      <c r="AD523" s="3">
        <v>1302393.8400000001</v>
      </c>
      <c r="AE523" s="3">
        <v>1354299.51</v>
      </c>
    </row>
    <row r="524" spans="1:31" x14ac:dyDescent="0.3">
      <c r="A524" s="3" t="s">
        <v>4429</v>
      </c>
      <c r="B524" s="4">
        <v>22217</v>
      </c>
      <c r="C524" s="4">
        <v>521</v>
      </c>
      <c r="D524" s="4" t="s">
        <v>25</v>
      </c>
      <c r="E524" s="5" t="s">
        <v>6313</v>
      </c>
      <c r="G524" s="4" t="s">
        <v>7376</v>
      </c>
      <c r="H524" s="3" t="s">
        <v>6315</v>
      </c>
      <c r="I524" s="3" t="s">
        <v>758</v>
      </c>
      <c r="J524" s="3" t="s">
        <v>175</v>
      </c>
      <c r="K524" s="3" t="s">
        <v>146</v>
      </c>
      <c r="L524" s="6" t="s">
        <v>6320</v>
      </c>
      <c r="M524" s="3" t="s">
        <v>175</v>
      </c>
      <c r="N524" s="3" t="s">
        <v>176</v>
      </c>
      <c r="O524" s="3" t="s">
        <v>7377</v>
      </c>
      <c r="P524" s="3" t="s">
        <v>6357</v>
      </c>
      <c r="Q524" s="3" t="s">
        <v>49</v>
      </c>
      <c r="R524" s="3" t="s">
        <v>6402</v>
      </c>
      <c r="S524" s="3">
        <v>103</v>
      </c>
      <c r="T524" s="3">
        <v>92.01</v>
      </c>
      <c r="U524" s="3">
        <v>0.1</v>
      </c>
      <c r="V524" s="3">
        <v>355.59</v>
      </c>
      <c r="W524" s="3">
        <v>305.25</v>
      </c>
      <c r="X524" s="32">
        <v>0.14000000000000001</v>
      </c>
      <c r="Y524" s="33">
        <v>1284.8900000000001</v>
      </c>
      <c r="Z524" s="3">
        <v>1159.6199999999999</v>
      </c>
      <c r="AA524" s="3">
        <v>0.1</v>
      </c>
      <c r="AB524" s="3">
        <v>416152.37</v>
      </c>
      <c r="AC524" s="3">
        <v>370514.1</v>
      </c>
      <c r="AD524" s="3">
        <v>416152.37</v>
      </c>
      <c r="AE524" s="3">
        <v>370514.1</v>
      </c>
    </row>
    <row r="525" spans="1:31" x14ac:dyDescent="0.3">
      <c r="A525" s="3" t="s">
        <v>4540</v>
      </c>
      <c r="B525" s="4">
        <v>22228</v>
      </c>
      <c r="C525" s="4">
        <v>527</v>
      </c>
      <c r="D525" s="4" t="s">
        <v>25</v>
      </c>
      <c r="E525" s="5" t="s">
        <v>6313</v>
      </c>
      <c r="G525" s="4" t="s">
        <v>7378</v>
      </c>
      <c r="H525" s="3" t="s">
        <v>6315</v>
      </c>
      <c r="I525" s="3" t="s">
        <v>758</v>
      </c>
      <c r="J525" s="3" t="s">
        <v>175</v>
      </c>
      <c r="K525" s="3" t="s">
        <v>146</v>
      </c>
      <c r="L525" s="6" t="s">
        <v>146</v>
      </c>
      <c r="M525" s="3" t="s">
        <v>175</v>
      </c>
      <c r="N525" s="3" t="s">
        <v>176</v>
      </c>
      <c r="O525" s="3" t="s">
        <v>7379</v>
      </c>
      <c r="P525" s="3" t="s">
        <v>6357</v>
      </c>
      <c r="Q525" s="3" t="s">
        <v>49</v>
      </c>
      <c r="R525" s="3" t="s">
        <v>6402</v>
      </c>
      <c r="S525" s="3">
        <v>34</v>
      </c>
      <c r="T525" s="3">
        <v>37</v>
      </c>
      <c r="U525" s="3">
        <v>-0.09</v>
      </c>
      <c r="V525" s="3">
        <v>167.92</v>
      </c>
      <c r="W525" s="3">
        <v>165.67</v>
      </c>
      <c r="X525" s="32">
        <v>0.01</v>
      </c>
      <c r="Y525" s="33">
        <v>693.67</v>
      </c>
      <c r="Z525" s="3">
        <v>652.75</v>
      </c>
      <c r="AA525" s="3">
        <v>0.06</v>
      </c>
      <c r="AB525" s="3">
        <v>402506.16</v>
      </c>
      <c r="AC525" s="3">
        <v>364470.15</v>
      </c>
      <c r="AD525" s="3">
        <v>412787.16</v>
      </c>
      <c r="AE525" s="3">
        <v>373485.15</v>
      </c>
    </row>
    <row r="526" spans="1:31" x14ac:dyDescent="0.3">
      <c r="A526" s="3" t="s">
        <v>5235</v>
      </c>
      <c r="B526" s="4">
        <v>22784</v>
      </c>
      <c r="C526" s="4">
        <v>555</v>
      </c>
      <c r="D526" s="4" t="s">
        <v>25</v>
      </c>
      <c r="E526" s="5" t="s">
        <v>6313</v>
      </c>
      <c r="G526" s="4" t="s">
        <v>7380</v>
      </c>
      <c r="H526" s="3" t="s">
        <v>6315</v>
      </c>
      <c r="I526" s="3" t="s">
        <v>711</v>
      </c>
      <c r="J526" s="3" t="s">
        <v>175</v>
      </c>
      <c r="K526" s="3" t="s">
        <v>104</v>
      </c>
      <c r="L526" s="6" t="s">
        <v>104</v>
      </c>
      <c r="M526" s="3" t="s">
        <v>175</v>
      </c>
      <c r="N526" s="3" t="s">
        <v>712</v>
      </c>
      <c r="O526" s="3" t="s">
        <v>7381</v>
      </c>
      <c r="P526" s="3" t="s">
        <v>6357</v>
      </c>
      <c r="Q526" s="3" t="s">
        <v>6387</v>
      </c>
      <c r="R526" s="3" t="s">
        <v>31</v>
      </c>
      <c r="S526" s="3">
        <v>74</v>
      </c>
      <c r="T526" s="3">
        <v>66</v>
      </c>
      <c r="U526" s="3">
        <v>0.11</v>
      </c>
      <c r="V526" s="3">
        <v>217</v>
      </c>
      <c r="W526" s="3">
        <v>261</v>
      </c>
      <c r="X526" s="32">
        <v>-0.2</v>
      </c>
      <c r="Y526" s="33">
        <v>859</v>
      </c>
      <c r="Z526" s="3">
        <v>1033</v>
      </c>
      <c r="AA526" s="3">
        <v>-0.2</v>
      </c>
      <c r="AB526" s="3">
        <v>73392.960000000006</v>
      </c>
      <c r="AC526" s="3">
        <v>88792.320000000007</v>
      </c>
      <c r="AD526" s="3">
        <v>73392.960000000006</v>
      </c>
      <c r="AE526" s="3">
        <v>88792.320000000007</v>
      </c>
    </row>
    <row r="527" spans="1:31" x14ac:dyDescent="0.3">
      <c r="A527" s="3" t="s">
        <v>5437</v>
      </c>
      <c r="B527" s="4">
        <v>22786</v>
      </c>
      <c r="C527" s="4">
        <v>495</v>
      </c>
      <c r="D527" s="4" t="s">
        <v>25</v>
      </c>
      <c r="E527" s="5" t="s">
        <v>6313</v>
      </c>
      <c r="G527" s="4" t="s">
        <v>7382</v>
      </c>
      <c r="H527" s="3" t="s">
        <v>6315</v>
      </c>
      <c r="I527" s="3" t="s">
        <v>711</v>
      </c>
      <c r="J527" s="3" t="s">
        <v>175</v>
      </c>
      <c r="K527" s="3" t="s">
        <v>104</v>
      </c>
      <c r="L527" s="6" t="s">
        <v>104</v>
      </c>
      <c r="M527" s="3" t="s">
        <v>175</v>
      </c>
      <c r="N527" s="3" t="s">
        <v>712</v>
      </c>
      <c r="O527" s="3" t="s">
        <v>7383</v>
      </c>
      <c r="P527" s="3" t="s">
        <v>6357</v>
      </c>
      <c r="Q527" s="3" t="s">
        <v>6387</v>
      </c>
      <c r="R527" s="3" t="s">
        <v>31</v>
      </c>
      <c r="S527" s="3">
        <v>25</v>
      </c>
      <c r="T527" s="3">
        <v>8</v>
      </c>
      <c r="U527" s="3">
        <v>0.67</v>
      </c>
      <c r="V527" s="3">
        <v>82.75</v>
      </c>
      <c r="W527" s="3">
        <v>23.42</v>
      </c>
      <c r="X527" s="32">
        <v>0.72</v>
      </c>
      <c r="Y527" s="33">
        <v>483.17</v>
      </c>
      <c r="Z527" s="3">
        <v>471</v>
      </c>
      <c r="AA527" s="3">
        <v>0.03</v>
      </c>
      <c r="AB527" s="3">
        <v>40064.18</v>
      </c>
      <c r="AC527" s="3">
        <v>38216.699999999997</v>
      </c>
      <c r="AD527" s="3">
        <v>40064.18</v>
      </c>
      <c r="AE527" s="3">
        <v>38216.699999999997</v>
      </c>
    </row>
    <row r="528" spans="1:31" x14ac:dyDescent="0.3">
      <c r="A528" s="3" t="s">
        <v>5398</v>
      </c>
      <c r="B528" s="4">
        <v>22787</v>
      </c>
      <c r="C528" s="4">
        <v>346</v>
      </c>
      <c r="D528" s="4" t="s">
        <v>25</v>
      </c>
      <c r="E528" s="5" t="s">
        <v>6313</v>
      </c>
      <c r="G528" s="4" t="s">
        <v>7384</v>
      </c>
      <c r="H528" s="3" t="s">
        <v>6315</v>
      </c>
      <c r="I528" s="3" t="s">
        <v>711</v>
      </c>
      <c r="J528" s="3" t="s">
        <v>175</v>
      </c>
      <c r="K528" s="3" t="s">
        <v>104</v>
      </c>
      <c r="L528" s="6" t="s">
        <v>104</v>
      </c>
      <c r="M528" s="3" t="s">
        <v>175</v>
      </c>
      <c r="N528" s="3" t="s">
        <v>712</v>
      </c>
      <c r="O528" s="3" t="s">
        <v>7385</v>
      </c>
      <c r="P528" s="3" t="s">
        <v>6357</v>
      </c>
      <c r="Q528" s="3" t="s">
        <v>6387</v>
      </c>
      <c r="R528" s="3" t="s">
        <v>31</v>
      </c>
      <c r="S528" s="3">
        <v>60</v>
      </c>
      <c r="T528" s="3">
        <v>89.33</v>
      </c>
      <c r="U528" s="3">
        <v>-0.5</v>
      </c>
      <c r="V528" s="3">
        <v>138.87</v>
      </c>
      <c r="W528" s="3">
        <v>247.09</v>
      </c>
      <c r="X528" s="32">
        <v>-0.78</v>
      </c>
      <c r="Y528" s="33">
        <v>607.6</v>
      </c>
      <c r="Z528" s="3">
        <v>832.15</v>
      </c>
      <c r="AA528" s="3">
        <v>-0.37</v>
      </c>
      <c r="AB528" s="3">
        <v>42001.919999999998</v>
      </c>
      <c r="AC528" s="3">
        <v>57036.93</v>
      </c>
      <c r="AD528" s="3">
        <v>42001.919999999998</v>
      </c>
      <c r="AE528" s="3">
        <v>57036.93</v>
      </c>
    </row>
    <row r="529" spans="1:31" x14ac:dyDescent="0.3">
      <c r="A529" s="3" t="s">
        <v>5241</v>
      </c>
      <c r="B529" s="4">
        <v>22788</v>
      </c>
      <c r="C529" s="4">
        <v>528</v>
      </c>
      <c r="D529" s="4" t="s">
        <v>25</v>
      </c>
      <c r="E529" s="5" t="s">
        <v>6313</v>
      </c>
      <c r="G529" s="4" t="s">
        <v>7386</v>
      </c>
      <c r="H529" s="3" t="s">
        <v>6315</v>
      </c>
      <c r="I529" s="3" t="s">
        <v>711</v>
      </c>
      <c r="J529" s="3" t="s">
        <v>175</v>
      </c>
      <c r="K529" s="3" t="s">
        <v>104</v>
      </c>
      <c r="L529" s="6" t="s">
        <v>104</v>
      </c>
      <c r="M529" s="3" t="s">
        <v>175</v>
      </c>
      <c r="N529" s="3" t="s">
        <v>712</v>
      </c>
      <c r="O529" s="3" t="s">
        <v>7387</v>
      </c>
      <c r="P529" s="3" t="s">
        <v>6357</v>
      </c>
      <c r="Q529" s="3" t="s">
        <v>6387</v>
      </c>
      <c r="R529" s="3" t="s">
        <v>31</v>
      </c>
      <c r="S529" s="3">
        <v>227</v>
      </c>
      <c r="T529" s="3">
        <v>327.06</v>
      </c>
      <c r="U529" s="3">
        <v>-0.44</v>
      </c>
      <c r="V529" s="3">
        <v>700.04</v>
      </c>
      <c r="W529" s="3">
        <v>701.77</v>
      </c>
      <c r="X529" s="32">
        <v>0</v>
      </c>
      <c r="Y529" s="33">
        <v>2530.4299999999998</v>
      </c>
      <c r="Z529" s="3">
        <v>2794.28</v>
      </c>
      <c r="AA529" s="3">
        <v>-0.1</v>
      </c>
      <c r="AB529" s="3">
        <v>160059.9</v>
      </c>
      <c r="AC529" s="3">
        <v>177703.56</v>
      </c>
      <c r="AD529" s="3">
        <v>160059.9</v>
      </c>
      <c r="AE529" s="3">
        <v>177703.56</v>
      </c>
    </row>
    <row r="530" spans="1:31" x14ac:dyDescent="0.3">
      <c r="A530" s="3" t="s">
        <v>5698</v>
      </c>
      <c r="B530" s="4">
        <v>23878</v>
      </c>
      <c r="C530" s="4">
        <v>176</v>
      </c>
      <c r="D530" s="4" t="s">
        <v>25</v>
      </c>
      <c r="E530" s="5" t="s">
        <v>6313</v>
      </c>
      <c r="G530" s="4" t="s">
        <v>7388</v>
      </c>
      <c r="H530" s="3" t="s">
        <v>6315</v>
      </c>
      <c r="I530" s="3" t="s">
        <v>711</v>
      </c>
      <c r="J530" s="3" t="s">
        <v>175</v>
      </c>
      <c r="K530" s="3" t="s">
        <v>104</v>
      </c>
      <c r="L530" s="6" t="s">
        <v>104</v>
      </c>
      <c r="M530" s="3" t="s">
        <v>175</v>
      </c>
      <c r="N530" s="3" t="s">
        <v>712</v>
      </c>
      <c r="O530" s="3" t="s">
        <v>7389</v>
      </c>
      <c r="P530" s="3" t="s">
        <v>6357</v>
      </c>
      <c r="Q530" s="3" t="s">
        <v>1000</v>
      </c>
      <c r="R530" s="3" t="s">
        <v>60</v>
      </c>
      <c r="S530" s="3">
        <v>26</v>
      </c>
      <c r="T530" s="3">
        <v>38.5</v>
      </c>
      <c r="U530" s="3">
        <v>-0.5</v>
      </c>
      <c r="V530" s="3">
        <v>75.84</v>
      </c>
      <c r="W530" s="3">
        <v>113.95</v>
      </c>
      <c r="X530" s="32">
        <v>-0.5</v>
      </c>
      <c r="Y530" s="33">
        <v>347.88</v>
      </c>
      <c r="Z530" s="3">
        <v>419.44</v>
      </c>
      <c r="AA530" s="3">
        <v>-0.21</v>
      </c>
      <c r="AB530" s="3">
        <v>24026.27</v>
      </c>
      <c r="AC530" s="3">
        <v>28968.51</v>
      </c>
      <c r="AD530" s="3">
        <v>24026.27</v>
      </c>
      <c r="AE530" s="3">
        <v>28968.51</v>
      </c>
    </row>
    <row r="531" spans="1:31" x14ac:dyDescent="0.3">
      <c r="A531" s="3" t="s">
        <v>5232</v>
      </c>
      <c r="B531" s="4">
        <v>24173</v>
      </c>
      <c r="C531" s="4">
        <v>695</v>
      </c>
      <c r="D531" s="4" t="s">
        <v>25</v>
      </c>
      <c r="E531" s="5" t="s">
        <v>6313</v>
      </c>
      <c r="G531" s="4" t="s">
        <v>7390</v>
      </c>
      <c r="H531" s="3" t="s">
        <v>6315</v>
      </c>
      <c r="I531" s="3" t="s">
        <v>711</v>
      </c>
      <c r="J531" s="3" t="s">
        <v>175</v>
      </c>
      <c r="K531" s="3" t="s">
        <v>104</v>
      </c>
      <c r="L531" s="6" t="s">
        <v>104</v>
      </c>
      <c r="M531" s="3" t="s">
        <v>175</v>
      </c>
      <c r="N531" s="3" t="s">
        <v>712</v>
      </c>
      <c r="O531" s="3" t="s">
        <v>7391</v>
      </c>
      <c r="P531" s="3" t="s">
        <v>6357</v>
      </c>
      <c r="Q531" s="3" t="s">
        <v>55</v>
      </c>
      <c r="R531" s="3" t="s">
        <v>31</v>
      </c>
      <c r="S531" s="3">
        <v>154</v>
      </c>
      <c r="T531" s="3">
        <v>151.47999999999999</v>
      </c>
      <c r="U531" s="3">
        <v>0.01</v>
      </c>
      <c r="V531" s="3">
        <v>481.12</v>
      </c>
      <c r="W531" s="3">
        <v>584.58000000000004</v>
      </c>
      <c r="X531" s="32">
        <v>-0.22</v>
      </c>
      <c r="Y531" s="33">
        <v>1983.1</v>
      </c>
      <c r="Z531" s="3">
        <v>2143.09</v>
      </c>
      <c r="AA531" s="3">
        <v>-0.08</v>
      </c>
      <c r="AB531" s="3">
        <v>136523.43</v>
      </c>
      <c r="AC531" s="3">
        <v>147235.20000000001</v>
      </c>
      <c r="AD531" s="3">
        <v>136523.43</v>
      </c>
      <c r="AE531" s="3">
        <v>147235.20000000001</v>
      </c>
    </row>
    <row r="532" spans="1:31" x14ac:dyDescent="0.3">
      <c r="A532" s="3" t="s">
        <v>5202</v>
      </c>
      <c r="B532" s="4">
        <v>24174</v>
      </c>
      <c r="C532" s="4">
        <v>836</v>
      </c>
      <c r="D532" s="4" t="s">
        <v>25</v>
      </c>
      <c r="E532" s="5" t="s">
        <v>6313</v>
      </c>
      <c r="G532" s="4" t="s">
        <v>7392</v>
      </c>
      <c r="H532" s="3" t="s">
        <v>6315</v>
      </c>
      <c r="I532" s="3" t="s">
        <v>711</v>
      </c>
      <c r="J532" s="3" t="s">
        <v>175</v>
      </c>
      <c r="K532" s="3" t="s">
        <v>104</v>
      </c>
      <c r="L532" s="6" t="s">
        <v>104</v>
      </c>
      <c r="M532" s="3" t="s">
        <v>175</v>
      </c>
      <c r="N532" s="3" t="s">
        <v>712</v>
      </c>
      <c r="O532" s="3" t="s">
        <v>7393</v>
      </c>
      <c r="P532" s="3" t="s">
        <v>6357</v>
      </c>
      <c r="Q532" s="3" t="s">
        <v>55</v>
      </c>
      <c r="R532" s="3" t="s">
        <v>31</v>
      </c>
      <c r="S532" s="3">
        <v>398</v>
      </c>
      <c r="T532" s="3">
        <v>330</v>
      </c>
      <c r="U532" s="3">
        <v>0.17</v>
      </c>
      <c r="V532" s="3">
        <v>1330.63</v>
      </c>
      <c r="W532" s="3">
        <v>1080</v>
      </c>
      <c r="X532" s="32">
        <v>0.19</v>
      </c>
      <c r="Y532" s="33">
        <v>4759.63</v>
      </c>
      <c r="Z532" s="3">
        <v>4349.71</v>
      </c>
      <c r="AA532" s="3">
        <v>0.09</v>
      </c>
      <c r="AB532" s="3">
        <v>307281.39</v>
      </c>
      <c r="AC532" s="3">
        <v>280141.86</v>
      </c>
      <c r="AD532" s="3">
        <v>307281.39</v>
      </c>
      <c r="AE532" s="3">
        <v>280141.86</v>
      </c>
    </row>
    <row r="533" spans="1:31" x14ac:dyDescent="0.3">
      <c r="A533" s="3" t="s">
        <v>5304</v>
      </c>
      <c r="B533" s="4">
        <v>24177</v>
      </c>
      <c r="C533" s="4">
        <v>521</v>
      </c>
      <c r="D533" s="4" t="s">
        <v>25</v>
      </c>
      <c r="E533" s="5" t="s">
        <v>6313</v>
      </c>
      <c r="G533" s="4" t="s">
        <v>7394</v>
      </c>
      <c r="H533" s="3" t="s">
        <v>6315</v>
      </c>
      <c r="I533" s="3" t="s">
        <v>711</v>
      </c>
      <c r="J533" s="3" t="s">
        <v>175</v>
      </c>
      <c r="K533" s="3" t="s">
        <v>104</v>
      </c>
      <c r="L533" s="6" t="s">
        <v>104</v>
      </c>
      <c r="M533" s="3" t="s">
        <v>175</v>
      </c>
      <c r="N533" s="3" t="s">
        <v>712</v>
      </c>
      <c r="O533" s="3" t="s">
        <v>7395</v>
      </c>
      <c r="P533" s="3" t="s">
        <v>6357</v>
      </c>
      <c r="Q533" s="3" t="s">
        <v>55</v>
      </c>
      <c r="R533" s="3" t="s">
        <v>31</v>
      </c>
      <c r="S533" s="3">
        <v>112</v>
      </c>
      <c r="T533" s="3">
        <v>130.1</v>
      </c>
      <c r="U533" s="3">
        <v>-0.17</v>
      </c>
      <c r="V533" s="3">
        <v>373.3</v>
      </c>
      <c r="W533" s="3">
        <v>494.41</v>
      </c>
      <c r="X533" s="32">
        <v>-0.32</v>
      </c>
      <c r="Y533" s="33">
        <v>1433.98</v>
      </c>
      <c r="Z533" s="3">
        <v>1831.97</v>
      </c>
      <c r="AA533" s="3">
        <v>-0.28000000000000003</v>
      </c>
      <c r="AB533" s="3">
        <v>89316.44</v>
      </c>
      <c r="AC533" s="3">
        <v>113913.58</v>
      </c>
      <c r="AD533" s="3">
        <v>89316.44</v>
      </c>
      <c r="AE533" s="3">
        <v>113913.58</v>
      </c>
    </row>
    <row r="534" spans="1:31" x14ac:dyDescent="0.3">
      <c r="A534" s="3" t="s">
        <v>5190</v>
      </c>
      <c r="B534" s="4">
        <v>24178</v>
      </c>
      <c r="C534" s="4">
        <v>795</v>
      </c>
      <c r="D534" s="4" t="s">
        <v>25</v>
      </c>
      <c r="E534" s="5" t="s">
        <v>6313</v>
      </c>
      <c r="G534" s="4" t="s">
        <v>7396</v>
      </c>
      <c r="H534" s="3" t="s">
        <v>6315</v>
      </c>
      <c r="I534" s="3" t="s">
        <v>711</v>
      </c>
      <c r="J534" s="3" t="s">
        <v>175</v>
      </c>
      <c r="K534" s="3" t="s">
        <v>104</v>
      </c>
      <c r="L534" s="6" t="s">
        <v>104</v>
      </c>
      <c r="M534" s="3" t="s">
        <v>175</v>
      </c>
      <c r="N534" s="3" t="s">
        <v>712</v>
      </c>
      <c r="O534" s="3" t="s">
        <v>7397</v>
      </c>
      <c r="P534" s="3" t="s">
        <v>6357</v>
      </c>
      <c r="Q534" s="3" t="s">
        <v>55</v>
      </c>
      <c r="R534" s="3" t="s">
        <v>31</v>
      </c>
      <c r="S534" s="3">
        <v>626</v>
      </c>
      <c r="T534" s="3">
        <v>575.38</v>
      </c>
      <c r="U534" s="3">
        <v>0.08</v>
      </c>
      <c r="V534" s="3">
        <v>1883.07</v>
      </c>
      <c r="W534" s="3">
        <v>1967.65</v>
      </c>
      <c r="X534" s="32">
        <v>-0.04</v>
      </c>
      <c r="Y534" s="33">
        <v>7075.3</v>
      </c>
      <c r="Z534" s="3">
        <v>6819.4</v>
      </c>
      <c r="AA534" s="3">
        <v>0.04</v>
      </c>
      <c r="AB534" s="3">
        <v>419530.58</v>
      </c>
      <c r="AC534" s="3">
        <v>403311.6</v>
      </c>
      <c r="AD534" s="3">
        <v>419530.58</v>
      </c>
      <c r="AE534" s="3">
        <v>403311.6</v>
      </c>
    </row>
    <row r="535" spans="1:31" x14ac:dyDescent="0.3">
      <c r="A535" s="3" t="s">
        <v>5590</v>
      </c>
      <c r="B535" s="4">
        <v>24417</v>
      </c>
      <c r="C535" s="4">
        <v>211</v>
      </c>
      <c r="D535" s="4" t="s">
        <v>25</v>
      </c>
      <c r="E535" s="5" t="s">
        <v>6313</v>
      </c>
      <c r="G535" s="4" t="s">
        <v>7398</v>
      </c>
      <c r="H535" s="3" t="s">
        <v>6315</v>
      </c>
      <c r="I535" s="3" t="s">
        <v>711</v>
      </c>
      <c r="J535" s="3" t="s">
        <v>175</v>
      </c>
      <c r="K535" s="3" t="s">
        <v>104</v>
      </c>
      <c r="L535" s="6" t="s">
        <v>104</v>
      </c>
      <c r="M535" s="3" t="s">
        <v>175</v>
      </c>
      <c r="N535" s="3" t="s">
        <v>712</v>
      </c>
      <c r="O535" s="3" t="s">
        <v>7399</v>
      </c>
      <c r="P535" s="3" t="s">
        <v>6357</v>
      </c>
      <c r="Q535" s="3" t="s">
        <v>194</v>
      </c>
      <c r="R535" s="3" t="s">
        <v>6402</v>
      </c>
      <c r="S535" s="3">
        <v>37</v>
      </c>
      <c r="T535" s="3">
        <v>32.44</v>
      </c>
      <c r="U535" s="3">
        <v>0.12</v>
      </c>
      <c r="V535" s="3">
        <v>307.54000000000002</v>
      </c>
      <c r="W535" s="3">
        <v>479.1</v>
      </c>
      <c r="X535" s="32">
        <v>-0.56000000000000005</v>
      </c>
      <c r="Y535" s="33">
        <v>1735.04</v>
      </c>
      <c r="Z535" s="3">
        <v>1901.49</v>
      </c>
      <c r="AA535" s="3">
        <v>-0.1</v>
      </c>
      <c r="AB535" s="3">
        <v>91263.24</v>
      </c>
      <c r="AC535" s="3">
        <v>104234.12</v>
      </c>
      <c r="AD535" s="3">
        <v>99317.759999999995</v>
      </c>
      <c r="AE535" s="3">
        <v>111119.48</v>
      </c>
    </row>
    <row r="536" spans="1:31" x14ac:dyDescent="0.3">
      <c r="A536" s="3" t="s">
        <v>4030</v>
      </c>
      <c r="B536" s="4">
        <v>24418</v>
      </c>
      <c r="C536" s="4">
        <v>212</v>
      </c>
      <c r="D536" s="4" t="s">
        <v>25</v>
      </c>
      <c r="E536" s="5" t="s">
        <v>6313</v>
      </c>
      <c r="G536" s="4" t="s">
        <v>7400</v>
      </c>
      <c r="H536" s="3" t="s">
        <v>6315</v>
      </c>
      <c r="I536" s="3" t="s">
        <v>711</v>
      </c>
      <c r="J536" s="3" t="s">
        <v>175</v>
      </c>
      <c r="K536" s="3" t="s">
        <v>104</v>
      </c>
      <c r="L536" s="6" t="s">
        <v>104</v>
      </c>
      <c r="M536" s="3" t="s">
        <v>175</v>
      </c>
      <c r="N536" s="3" t="s">
        <v>712</v>
      </c>
      <c r="O536" s="3" t="s">
        <v>7401</v>
      </c>
      <c r="P536" s="3" t="s">
        <v>6357</v>
      </c>
      <c r="Q536" s="3" t="s">
        <v>194</v>
      </c>
      <c r="R536" s="3" t="s">
        <v>6402</v>
      </c>
      <c r="S536" s="3">
        <v>272</v>
      </c>
      <c r="T536" s="3">
        <v>212.34</v>
      </c>
      <c r="U536" s="3">
        <v>0.22</v>
      </c>
      <c r="V536" s="3">
        <v>596</v>
      </c>
      <c r="W536" s="3">
        <v>548.35</v>
      </c>
      <c r="X536" s="32">
        <v>0.08</v>
      </c>
      <c r="Y536" s="33">
        <v>2361.23</v>
      </c>
      <c r="Z536" s="3">
        <v>2316.69</v>
      </c>
      <c r="AA536" s="3">
        <v>0.02</v>
      </c>
      <c r="AB536" s="3">
        <v>110520.57</v>
      </c>
      <c r="AC536" s="3">
        <v>111212.26</v>
      </c>
      <c r="AD536" s="3">
        <v>121308.57</v>
      </c>
      <c r="AE536" s="3">
        <v>119014.26</v>
      </c>
    </row>
    <row r="537" spans="1:31" x14ac:dyDescent="0.3">
      <c r="A537" s="3" t="s">
        <v>5719</v>
      </c>
      <c r="B537" s="4">
        <v>24458</v>
      </c>
      <c r="C537" s="4">
        <v>145</v>
      </c>
      <c r="D537" s="4" t="s">
        <v>25</v>
      </c>
      <c r="E537" s="5" t="s">
        <v>6313</v>
      </c>
      <c r="G537" s="4" t="s">
        <v>7402</v>
      </c>
      <c r="H537" s="3" t="s">
        <v>6315</v>
      </c>
      <c r="I537" s="3" t="s">
        <v>711</v>
      </c>
      <c r="J537" s="3" t="s">
        <v>175</v>
      </c>
      <c r="K537" s="3" t="s">
        <v>104</v>
      </c>
      <c r="L537" s="6" t="s">
        <v>89</v>
      </c>
      <c r="M537" s="3" t="s">
        <v>175</v>
      </c>
      <c r="N537" s="3" t="s">
        <v>712</v>
      </c>
      <c r="O537" s="3" t="s">
        <v>7403</v>
      </c>
      <c r="P537" s="3" t="s">
        <v>6357</v>
      </c>
      <c r="Q537" s="3" t="s">
        <v>6387</v>
      </c>
      <c r="R537" s="3" t="s">
        <v>31</v>
      </c>
      <c r="S537" s="3">
        <v>18</v>
      </c>
      <c r="T537" s="3">
        <v>23.33</v>
      </c>
      <c r="U537" s="3">
        <v>-0.33</v>
      </c>
      <c r="V537" s="3">
        <v>52.5</v>
      </c>
      <c r="W537" s="3">
        <v>70.2</v>
      </c>
      <c r="X537" s="32">
        <v>-0.34</v>
      </c>
      <c r="Y537" s="33">
        <v>301.02</v>
      </c>
      <c r="Z537" s="3">
        <v>370.44</v>
      </c>
      <c r="AA537" s="3">
        <v>-0.23</v>
      </c>
      <c r="AB537" s="3">
        <v>25000.2</v>
      </c>
      <c r="AC537" s="3">
        <v>30651.99</v>
      </c>
      <c r="AD537" s="3">
        <v>25000.2</v>
      </c>
      <c r="AE537" s="3">
        <v>30651.99</v>
      </c>
    </row>
    <row r="538" spans="1:31" x14ac:dyDescent="0.3">
      <c r="A538" s="3" t="s">
        <v>2548</v>
      </c>
      <c r="B538" s="4">
        <v>25601</v>
      </c>
      <c r="C538" s="4">
        <v>322</v>
      </c>
      <c r="D538" s="4" t="s">
        <v>25</v>
      </c>
      <c r="E538" s="5" t="s">
        <v>6313</v>
      </c>
      <c r="G538" s="4" t="s">
        <v>7404</v>
      </c>
      <c r="H538" s="3" t="s">
        <v>6315</v>
      </c>
      <c r="I538" s="3" t="s">
        <v>711</v>
      </c>
      <c r="J538" s="3" t="s">
        <v>175</v>
      </c>
      <c r="K538" s="3" t="s">
        <v>132</v>
      </c>
      <c r="L538" s="6" t="s">
        <v>89</v>
      </c>
      <c r="M538" s="3" t="s">
        <v>175</v>
      </c>
      <c r="N538" s="3" t="s">
        <v>712</v>
      </c>
      <c r="O538" s="3" t="s">
        <v>7405</v>
      </c>
      <c r="P538" s="3" t="s">
        <v>6357</v>
      </c>
      <c r="Q538" s="3" t="s">
        <v>397</v>
      </c>
      <c r="R538" s="3" t="s">
        <v>31</v>
      </c>
      <c r="S538" s="3">
        <v>7</v>
      </c>
      <c r="T538" s="3">
        <v>14</v>
      </c>
      <c r="U538" s="3">
        <v>-1.1000000000000001</v>
      </c>
      <c r="V538" s="3">
        <v>23.34</v>
      </c>
      <c r="W538" s="3">
        <v>34.01</v>
      </c>
      <c r="X538" s="32">
        <v>-0.46</v>
      </c>
      <c r="Y538" s="33">
        <v>124.03</v>
      </c>
      <c r="Z538" s="3">
        <v>168.05</v>
      </c>
      <c r="AA538" s="3">
        <v>-0.35</v>
      </c>
      <c r="AB538" s="3">
        <v>17632.009999999998</v>
      </c>
      <c r="AC538" s="3">
        <v>23859.599999999999</v>
      </c>
      <c r="AD538" s="3">
        <v>17632.009999999998</v>
      </c>
      <c r="AE538" s="3">
        <v>23859.599999999999</v>
      </c>
    </row>
    <row r="539" spans="1:31" x14ac:dyDescent="0.3">
      <c r="A539" s="3" t="s">
        <v>3252</v>
      </c>
      <c r="B539" s="4">
        <v>25603</v>
      </c>
      <c r="C539" s="4">
        <v>651</v>
      </c>
      <c r="D539" s="4" t="s">
        <v>25</v>
      </c>
      <c r="E539" s="5" t="s">
        <v>6313</v>
      </c>
      <c r="G539" s="4" t="s">
        <v>7406</v>
      </c>
      <c r="H539" s="3" t="s">
        <v>6315</v>
      </c>
      <c r="I539" s="3" t="s">
        <v>711</v>
      </c>
      <c r="J539" s="3" t="s">
        <v>175</v>
      </c>
      <c r="K539" s="3" t="s">
        <v>132</v>
      </c>
      <c r="L539" s="6" t="s">
        <v>89</v>
      </c>
      <c r="M539" s="3" t="s">
        <v>175</v>
      </c>
      <c r="N539" s="3" t="s">
        <v>712</v>
      </c>
      <c r="O539" s="3" t="s">
        <v>7407</v>
      </c>
      <c r="P539" s="3" t="s">
        <v>6357</v>
      </c>
      <c r="Q539" s="3" t="s">
        <v>397</v>
      </c>
      <c r="R539" s="3" t="s">
        <v>31</v>
      </c>
      <c r="S539" s="3">
        <v>47</v>
      </c>
      <c r="T539" s="3">
        <v>62.39</v>
      </c>
      <c r="U539" s="3">
        <v>-0.31</v>
      </c>
      <c r="V539" s="3">
        <v>138.1</v>
      </c>
      <c r="W539" s="3">
        <v>266.11</v>
      </c>
      <c r="X539" s="32">
        <v>-0.93</v>
      </c>
      <c r="Y539" s="33">
        <v>586.64</v>
      </c>
      <c r="Z539" s="3">
        <v>795.11</v>
      </c>
      <c r="AA539" s="3">
        <v>-0.36</v>
      </c>
      <c r="AB539" s="3">
        <v>82380.479999999996</v>
      </c>
      <c r="AC539" s="3">
        <v>111522.24000000001</v>
      </c>
      <c r="AD539" s="3">
        <v>82380.479999999996</v>
      </c>
      <c r="AE539" s="3">
        <v>111522.24000000001</v>
      </c>
    </row>
    <row r="540" spans="1:31" x14ac:dyDescent="0.3">
      <c r="A540" s="3" t="s">
        <v>3065</v>
      </c>
      <c r="B540" s="4">
        <v>25604</v>
      </c>
      <c r="C540" s="4">
        <v>876</v>
      </c>
      <c r="D540" s="4" t="s">
        <v>25</v>
      </c>
      <c r="E540" s="5" t="s">
        <v>6313</v>
      </c>
      <c r="G540" s="4" t="s">
        <v>7408</v>
      </c>
      <c r="H540" s="3" t="s">
        <v>6315</v>
      </c>
      <c r="I540" s="3" t="s">
        <v>711</v>
      </c>
      <c r="J540" s="3" t="s">
        <v>175</v>
      </c>
      <c r="K540" s="3" t="s">
        <v>132</v>
      </c>
      <c r="L540" s="6" t="s">
        <v>89</v>
      </c>
      <c r="M540" s="3" t="s">
        <v>175</v>
      </c>
      <c r="N540" s="3" t="s">
        <v>712</v>
      </c>
      <c r="O540" s="3" t="s">
        <v>7409</v>
      </c>
      <c r="P540" s="3" t="s">
        <v>6357</v>
      </c>
      <c r="Q540" s="3" t="s">
        <v>397</v>
      </c>
      <c r="R540" s="3" t="s">
        <v>31</v>
      </c>
      <c r="S540" s="3">
        <v>139</v>
      </c>
      <c r="T540" s="3">
        <v>192.5</v>
      </c>
      <c r="U540" s="3">
        <v>-0.39</v>
      </c>
      <c r="V540" s="3">
        <v>519.29</v>
      </c>
      <c r="W540" s="3">
        <v>618.33000000000004</v>
      </c>
      <c r="X540" s="32">
        <v>-0.19</v>
      </c>
      <c r="Y540" s="33">
        <v>1723.92</v>
      </c>
      <c r="Z540" s="3">
        <v>1914.92</v>
      </c>
      <c r="AA540" s="3">
        <v>-0.11</v>
      </c>
      <c r="AB540" s="3">
        <v>231280.66</v>
      </c>
      <c r="AC540" s="3">
        <v>252215.62</v>
      </c>
      <c r="AD540" s="3">
        <v>231280.66</v>
      </c>
      <c r="AE540" s="3">
        <v>252215.62</v>
      </c>
    </row>
    <row r="541" spans="1:31" x14ac:dyDescent="0.3">
      <c r="A541" s="3" t="s">
        <v>3228</v>
      </c>
      <c r="B541" s="4">
        <v>25606</v>
      </c>
      <c r="C541" s="4">
        <v>831</v>
      </c>
      <c r="D541" s="4" t="s">
        <v>25</v>
      </c>
      <c r="E541" s="5" t="s">
        <v>6313</v>
      </c>
      <c r="G541" s="4" t="s">
        <v>7410</v>
      </c>
      <c r="H541" s="3" t="s">
        <v>6315</v>
      </c>
      <c r="I541" s="3" t="s">
        <v>711</v>
      </c>
      <c r="J541" s="3" t="s">
        <v>175</v>
      </c>
      <c r="K541" s="3" t="s">
        <v>132</v>
      </c>
      <c r="L541" s="6" t="s">
        <v>89</v>
      </c>
      <c r="M541" s="3" t="s">
        <v>175</v>
      </c>
      <c r="N541" s="3" t="s">
        <v>712</v>
      </c>
      <c r="O541" s="3" t="s">
        <v>7411</v>
      </c>
      <c r="P541" s="3" t="s">
        <v>6357</v>
      </c>
      <c r="Q541" s="3" t="s">
        <v>397</v>
      </c>
      <c r="R541" s="3" t="s">
        <v>31</v>
      </c>
      <c r="S541" s="3">
        <v>64</v>
      </c>
      <c r="T541" s="3">
        <v>85</v>
      </c>
      <c r="U541" s="3">
        <v>-0.33</v>
      </c>
      <c r="V541" s="3">
        <v>208</v>
      </c>
      <c r="W541" s="3">
        <v>399.17</v>
      </c>
      <c r="X541" s="32">
        <v>-0.92</v>
      </c>
      <c r="Y541" s="33">
        <v>869.08</v>
      </c>
      <c r="Z541" s="3">
        <v>1138.58</v>
      </c>
      <c r="AA541" s="3">
        <v>-0.31</v>
      </c>
      <c r="AB541" s="3">
        <v>110234.53</v>
      </c>
      <c r="AC541" s="3">
        <v>144364.81</v>
      </c>
      <c r="AD541" s="3">
        <v>110234.53</v>
      </c>
      <c r="AE541" s="3">
        <v>144364.81</v>
      </c>
    </row>
    <row r="542" spans="1:31" x14ac:dyDescent="0.3">
      <c r="A542" s="3" t="s">
        <v>3207</v>
      </c>
      <c r="B542" s="4">
        <v>25607</v>
      </c>
      <c r="C542" s="4">
        <v>645</v>
      </c>
      <c r="D542" s="4" t="s">
        <v>25</v>
      </c>
      <c r="E542" s="5" t="s">
        <v>6313</v>
      </c>
      <c r="G542" s="4" t="s">
        <v>7412</v>
      </c>
      <c r="H542" s="3" t="s">
        <v>6315</v>
      </c>
      <c r="I542" s="3" t="s">
        <v>711</v>
      </c>
      <c r="J542" s="3" t="s">
        <v>175</v>
      </c>
      <c r="K542" s="3" t="s">
        <v>132</v>
      </c>
      <c r="L542" s="6" t="s">
        <v>89</v>
      </c>
      <c r="M542" s="3" t="s">
        <v>175</v>
      </c>
      <c r="N542" s="3" t="s">
        <v>712</v>
      </c>
      <c r="O542" s="3" t="s">
        <v>7413</v>
      </c>
      <c r="P542" s="3" t="s">
        <v>6357</v>
      </c>
      <c r="Q542" s="3" t="s">
        <v>397</v>
      </c>
      <c r="R542" s="3" t="s">
        <v>31</v>
      </c>
      <c r="S542" s="3">
        <v>61</v>
      </c>
      <c r="T542" s="3">
        <v>126.65</v>
      </c>
      <c r="U542" s="3">
        <v>-1.06</v>
      </c>
      <c r="V542" s="3">
        <v>217.51</v>
      </c>
      <c r="W542" s="3">
        <v>444.19</v>
      </c>
      <c r="X542" s="32">
        <v>-1.04</v>
      </c>
      <c r="Y542" s="33">
        <v>1054.5999999999999</v>
      </c>
      <c r="Z542" s="3">
        <v>1681.27</v>
      </c>
      <c r="AA542" s="3">
        <v>-0.59</v>
      </c>
      <c r="AB542" s="3">
        <v>122079.98</v>
      </c>
      <c r="AC542" s="3">
        <v>194492.28</v>
      </c>
      <c r="AD542" s="3">
        <v>122079.98</v>
      </c>
      <c r="AE542" s="3">
        <v>194492.28</v>
      </c>
    </row>
    <row r="543" spans="1:31" x14ac:dyDescent="0.3">
      <c r="A543" s="3" t="s">
        <v>3017</v>
      </c>
      <c r="B543" s="4">
        <v>25608</v>
      </c>
      <c r="C543" s="4">
        <v>867</v>
      </c>
      <c r="D543" s="4" t="s">
        <v>25</v>
      </c>
      <c r="E543" s="5" t="s">
        <v>6313</v>
      </c>
      <c r="G543" s="4" t="s">
        <v>7414</v>
      </c>
      <c r="H543" s="3" t="s">
        <v>6315</v>
      </c>
      <c r="I543" s="3" t="s">
        <v>711</v>
      </c>
      <c r="J543" s="3" t="s">
        <v>175</v>
      </c>
      <c r="K543" s="3" t="s">
        <v>132</v>
      </c>
      <c r="L543" s="6" t="s">
        <v>89</v>
      </c>
      <c r="M543" s="3" t="s">
        <v>175</v>
      </c>
      <c r="N543" s="3" t="s">
        <v>712</v>
      </c>
      <c r="O543" s="3" t="s">
        <v>7415</v>
      </c>
      <c r="P543" s="3" t="s">
        <v>6357</v>
      </c>
      <c r="Q543" s="3" t="s">
        <v>397</v>
      </c>
      <c r="R543" s="3" t="s">
        <v>31</v>
      </c>
      <c r="S543" s="3">
        <v>592</v>
      </c>
      <c r="T543" s="3">
        <v>579.85</v>
      </c>
      <c r="U543" s="3">
        <v>0.02</v>
      </c>
      <c r="V543" s="3">
        <v>1628.35</v>
      </c>
      <c r="W543" s="3">
        <v>1864.39</v>
      </c>
      <c r="X543" s="32">
        <v>-0.14000000000000001</v>
      </c>
      <c r="Y543" s="33">
        <v>8188.38</v>
      </c>
      <c r="Z543" s="3">
        <v>8027.91</v>
      </c>
      <c r="AA543" s="3">
        <v>0.02</v>
      </c>
      <c r="AB543" s="3">
        <v>840965.51</v>
      </c>
      <c r="AC543" s="3">
        <v>829869.37</v>
      </c>
      <c r="AD543" s="3">
        <v>859465.1</v>
      </c>
      <c r="AE543" s="3">
        <v>841302.25</v>
      </c>
    </row>
    <row r="544" spans="1:31" x14ac:dyDescent="0.3">
      <c r="A544" s="3" t="s">
        <v>3297</v>
      </c>
      <c r="B544" s="4">
        <v>25616</v>
      </c>
      <c r="C544" s="4">
        <v>727</v>
      </c>
      <c r="D544" s="4" t="s">
        <v>25</v>
      </c>
      <c r="E544" s="5" t="s">
        <v>6313</v>
      </c>
      <c r="G544" s="4" t="s">
        <v>7416</v>
      </c>
      <c r="H544" s="3" t="s">
        <v>6315</v>
      </c>
      <c r="I544" s="3" t="s">
        <v>711</v>
      </c>
      <c r="J544" s="3" t="s">
        <v>175</v>
      </c>
      <c r="K544" s="3" t="s">
        <v>132</v>
      </c>
      <c r="L544" s="6" t="s">
        <v>89</v>
      </c>
      <c r="M544" s="3" t="s">
        <v>175</v>
      </c>
      <c r="N544" s="3" t="s">
        <v>712</v>
      </c>
      <c r="O544" s="3" t="s">
        <v>7417</v>
      </c>
      <c r="P544" s="3" t="s">
        <v>6357</v>
      </c>
      <c r="Q544" s="3" t="s">
        <v>397</v>
      </c>
      <c r="R544" s="3" t="s">
        <v>31</v>
      </c>
      <c r="S544" s="3">
        <v>63</v>
      </c>
      <c r="T544" s="3">
        <v>119</v>
      </c>
      <c r="U544" s="3">
        <v>-0.89</v>
      </c>
      <c r="V544" s="3">
        <v>224</v>
      </c>
      <c r="W544" s="3">
        <v>402.5</v>
      </c>
      <c r="X544" s="32">
        <v>-0.8</v>
      </c>
      <c r="Y544" s="33">
        <v>990.5</v>
      </c>
      <c r="Z544" s="3">
        <v>1317.08</v>
      </c>
      <c r="AA544" s="3">
        <v>-0.33</v>
      </c>
      <c r="AB544" s="3">
        <v>125635.02</v>
      </c>
      <c r="AC544" s="3">
        <v>166964.04999999999</v>
      </c>
      <c r="AD544" s="3">
        <v>125635.02</v>
      </c>
      <c r="AE544" s="3">
        <v>166964.04999999999</v>
      </c>
    </row>
    <row r="545" spans="1:31" x14ac:dyDescent="0.3">
      <c r="A545" s="3" t="s">
        <v>5379</v>
      </c>
      <c r="B545" s="4">
        <v>25973</v>
      </c>
      <c r="C545" s="4">
        <v>180</v>
      </c>
      <c r="D545" s="4" t="s">
        <v>25</v>
      </c>
      <c r="E545" s="5" t="s">
        <v>6313</v>
      </c>
      <c r="G545" s="4" t="s">
        <v>7418</v>
      </c>
      <c r="H545" s="3" t="s">
        <v>6315</v>
      </c>
      <c r="I545" s="3" t="s">
        <v>5381</v>
      </c>
      <c r="J545" s="3" t="s">
        <v>175</v>
      </c>
      <c r="K545" s="3" t="s">
        <v>104</v>
      </c>
      <c r="L545" s="6" t="s">
        <v>104</v>
      </c>
      <c r="M545" s="3" t="s">
        <v>175</v>
      </c>
      <c r="N545" s="3" t="s">
        <v>712</v>
      </c>
      <c r="O545" s="3" t="s">
        <v>7419</v>
      </c>
      <c r="P545" s="3" t="s">
        <v>6357</v>
      </c>
      <c r="Q545" s="3" t="s">
        <v>55</v>
      </c>
      <c r="R545" s="3" t="s">
        <v>31</v>
      </c>
      <c r="S545" s="3">
        <v>52</v>
      </c>
      <c r="T545" s="3">
        <v>72.540000000000006</v>
      </c>
      <c r="U545" s="3">
        <v>-0.39</v>
      </c>
      <c r="V545" s="3">
        <v>193.08</v>
      </c>
      <c r="W545" s="3">
        <v>203.74</v>
      </c>
      <c r="X545" s="32">
        <v>-0.06</v>
      </c>
      <c r="Y545" s="33">
        <v>749.9</v>
      </c>
      <c r="Z545" s="3">
        <v>805.41</v>
      </c>
      <c r="AA545" s="3">
        <v>-7.0000000000000007E-2</v>
      </c>
      <c r="AB545" s="3">
        <v>52303.199999999997</v>
      </c>
      <c r="AC545" s="3">
        <v>55829.02</v>
      </c>
      <c r="AD545" s="3">
        <v>52303.199999999997</v>
      </c>
      <c r="AE545" s="3">
        <v>55829.02</v>
      </c>
    </row>
    <row r="546" spans="1:31" x14ac:dyDescent="0.3">
      <c r="A546" s="3" t="s">
        <v>5521</v>
      </c>
      <c r="B546" s="4">
        <v>25976</v>
      </c>
      <c r="C546" s="4">
        <v>241</v>
      </c>
      <c r="D546" s="4" t="s">
        <v>25</v>
      </c>
      <c r="E546" s="5" t="s">
        <v>6313</v>
      </c>
      <c r="G546" s="4" t="s">
        <v>7420</v>
      </c>
      <c r="H546" s="3" t="s">
        <v>6315</v>
      </c>
      <c r="I546" s="3" t="s">
        <v>5381</v>
      </c>
      <c r="J546" s="3" t="s">
        <v>175</v>
      </c>
      <c r="K546" s="3" t="s">
        <v>104</v>
      </c>
      <c r="L546" s="6" t="s">
        <v>104</v>
      </c>
      <c r="M546" s="3" t="s">
        <v>175</v>
      </c>
      <c r="N546" s="3" t="s">
        <v>712</v>
      </c>
      <c r="O546" s="3" t="s">
        <v>7421</v>
      </c>
      <c r="P546" s="3" t="s">
        <v>6357</v>
      </c>
      <c r="Q546" s="3" t="s">
        <v>55</v>
      </c>
      <c r="R546" s="3" t="s">
        <v>31</v>
      </c>
      <c r="S546" s="3">
        <v>41</v>
      </c>
      <c r="T546" s="3">
        <v>80</v>
      </c>
      <c r="U546" s="3">
        <v>-0.95</v>
      </c>
      <c r="V546" s="3">
        <v>157.16999999999999</v>
      </c>
      <c r="W546" s="3">
        <v>197</v>
      </c>
      <c r="X546" s="32">
        <v>-0.25</v>
      </c>
      <c r="Y546" s="33">
        <v>690.67</v>
      </c>
      <c r="Z546" s="3">
        <v>857.83</v>
      </c>
      <c r="AA546" s="3">
        <v>-0.24</v>
      </c>
      <c r="AB546" s="3">
        <v>50971.199999999997</v>
      </c>
      <c r="AC546" s="3">
        <v>62332.46</v>
      </c>
      <c r="AD546" s="3">
        <v>50971.199999999997</v>
      </c>
      <c r="AE546" s="3">
        <v>62332.46</v>
      </c>
    </row>
    <row r="547" spans="1:31" x14ac:dyDescent="0.3">
      <c r="A547" s="3" t="s">
        <v>4480</v>
      </c>
      <c r="B547" s="4">
        <v>26582</v>
      </c>
      <c r="C547" s="4">
        <v>598</v>
      </c>
      <c r="D547" s="4" t="s">
        <v>25</v>
      </c>
      <c r="E547" s="5" t="s">
        <v>6313</v>
      </c>
      <c r="G547" s="4" t="s">
        <v>7422</v>
      </c>
      <c r="H547" s="3" t="s">
        <v>6315</v>
      </c>
      <c r="I547" s="3" t="s">
        <v>812</v>
      </c>
      <c r="J547" s="3" t="s">
        <v>175</v>
      </c>
      <c r="K547" s="3" t="s">
        <v>146</v>
      </c>
      <c r="L547" s="6" t="s">
        <v>6320</v>
      </c>
      <c r="M547" s="3" t="s">
        <v>175</v>
      </c>
      <c r="N547" s="3" t="s">
        <v>176</v>
      </c>
      <c r="O547" s="3" t="s">
        <v>7423</v>
      </c>
      <c r="P547" s="3" t="s">
        <v>6357</v>
      </c>
      <c r="Q547" s="3" t="s">
        <v>49</v>
      </c>
      <c r="R547" s="3" t="s">
        <v>6402</v>
      </c>
      <c r="S547" s="3">
        <v>73</v>
      </c>
      <c r="T547" s="3">
        <v>74.680000000000007</v>
      </c>
      <c r="U547" s="3">
        <v>-0.02</v>
      </c>
      <c r="V547" s="3">
        <v>208.82</v>
      </c>
      <c r="W547" s="3">
        <v>216.92</v>
      </c>
      <c r="X547" s="32">
        <v>-0.04</v>
      </c>
      <c r="Y547" s="33">
        <v>1049.9100000000001</v>
      </c>
      <c r="Z547" s="3">
        <v>1170.31</v>
      </c>
      <c r="AA547" s="3">
        <v>-0.11</v>
      </c>
      <c r="AB547" s="3">
        <v>259705.76</v>
      </c>
      <c r="AC547" s="3">
        <v>295264.84000000003</v>
      </c>
      <c r="AD547" s="3">
        <v>268039.76</v>
      </c>
      <c r="AE547" s="3">
        <v>298792.84000000003</v>
      </c>
    </row>
    <row r="548" spans="1:31" x14ac:dyDescent="0.3">
      <c r="A548" s="3" t="s">
        <v>4387</v>
      </c>
      <c r="B548" s="4">
        <v>26585</v>
      </c>
      <c r="C548" s="4">
        <v>830</v>
      </c>
      <c r="D548" s="4" t="s">
        <v>25</v>
      </c>
      <c r="E548" s="5" t="s">
        <v>6313</v>
      </c>
      <c r="G548" s="4" t="s">
        <v>7424</v>
      </c>
      <c r="H548" s="3" t="s">
        <v>6315</v>
      </c>
      <c r="I548" s="3" t="s">
        <v>812</v>
      </c>
      <c r="J548" s="3" t="s">
        <v>175</v>
      </c>
      <c r="K548" s="3" t="s">
        <v>146</v>
      </c>
      <c r="L548" s="6" t="s">
        <v>6320</v>
      </c>
      <c r="M548" s="3" t="s">
        <v>175</v>
      </c>
      <c r="N548" s="3" t="s">
        <v>176</v>
      </c>
      <c r="O548" s="3" t="s">
        <v>7425</v>
      </c>
      <c r="P548" s="3" t="s">
        <v>6357</v>
      </c>
      <c r="Q548" s="3" t="s">
        <v>49</v>
      </c>
      <c r="R548" s="3" t="s">
        <v>6402</v>
      </c>
      <c r="S548" s="3">
        <v>93</v>
      </c>
      <c r="T548" s="3">
        <v>101</v>
      </c>
      <c r="U548" s="3">
        <v>-0.09</v>
      </c>
      <c r="V548" s="3">
        <v>296.54000000000002</v>
      </c>
      <c r="W548" s="3">
        <v>308</v>
      </c>
      <c r="X548" s="32">
        <v>-0.04</v>
      </c>
      <c r="Y548" s="33">
        <v>1415.21</v>
      </c>
      <c r="Z548" s="3">
        <v>1069.92</v>
      </c>
      <c r="AA548" s="3">
        <v>0.24</v>
      </c>
      <c r="AB548" s="3">
        <v>360389.18</v>
      </c>
      <c r="AC548" s="3">
        <v>275514.88</v>
      </c>
      <c r="AD548" s="3">
        <v>370218.5</v>
      </c>
      <c r="AE548" s="3">
        <v>279890.2</v>
      </c>
    </row>
    <row r="549" spans="1:31" x14ac:dyDescent="0.3">
      <c r="A549" s="3" t="s">
        <v>1229</v>
      </c>
      <c r="B549" s="4">
        <v>26596</v>
      </c>
      <c r="C549" s="4">
        <v>164</v>
      </c>
      <c r="D549" s="4" t="s">
        <v>25</v>
      </c>
      <c r="E549" s="5" t="s">
        <v>6313</v>
      </c>
      <c r="G549" s="4" t="s">
        <v>7426</v>
      </c>
      <c r="H549" s="3" t="s">
        <v>6315</v>
      </c>
      <c r="I549" s="3" t="s">
        <v>812</v>
      </c>
      <c r="J549" s="3" t="s">
        <v>175</v>
      </c>
      <c r="K549" s="3" t="s">
        <v>132</v>
      </c>
      <c r="L549" s="6" t="s">
        <v>146</v>
      </c>
      <c r="M549" s="3" t="s">
        <v>175</v>
      </c>
      <c r="N549" s="3" t="s">
        <v>176</v>
      </c>
      <c r="O549" s="3" t="s">
        <v>7427</v>
      </c>
      <c r="P549" s="3" t="s">
        <v>6357</v>
      </c>
      <c r="Q549" s="3" t="s">
        <v>397</v>
      </c>
      <c r="R549" s="3" t="s">
        <v>31</v>
      </c>
      <c r="S549" s="3">
        <v>5</v>
      </c>
      <c r="T549" s="3">
        <v>12</v>
      </c>
      <c r="U549" s="3">
        <v>-1.4</v>
      </c>
      <c r="V549" s="3">
        <v>19.25</v>
      </c>
      <c r="W549" s="3">
        <v>30.25</v>
      </c>
      <c r="X549" s="32">
        <v>-0.56999999999999995</v>
      </c>
      <c r="Y549" s="33">
        <v>103.67</v>
      </c>
      <c r="Z549" s="3">
        <v>119.25</v>
      </c>
      <c r="AA549" s="3">
        <v>-0.15</v>
      </c>
      <c r="AB549" s="3">
        <v>30229.200000000001</v>
      </c>
      <c r="AC549" s="3">
        <v>34764.9</v>
      </c>
      <c r="AD549" s="3">
        <v>30229.200000000001</v>
      </c>
      <c r="AE549" s="3">
        <v>34764.9</v>
      </c>
    </row>
    <row r="550" spans="1:31" x14ac:dyDescent="0.3">
      <c r="A550" s="3" t="s">
        <v>5461</v>
      </c>
      <c r="B550" s="4">
        <v>26606</v>
      </c>
      <c r="C550" s="4">
        <v>530</v>
      </c>
      <c r="D550" s="4" t="s">
        <v>25</v>
      </c>
      <c r="E550" s="5" t="s">
        <v>6313</v>
      </c>
      <c r="G550" s="4" t="s">
        <v>7428</v>
      </c>
      <c r="H550" s="3" t="s">
        <v>6315</v>
      </c>
      <c r="I550" s="3" t="s">
        <v>812</v>
      </c>
      <c r="J550" s="3" t="s">
        <v>175</v>
      </c>
      <c r="K550" s="3" t="s">
        <v>104</v>
      </c>
      <c r="L550" s="6" t="s">
        <v>132</v>
      </c>
      <c r="M550" s="3" t="s">
        <v>175</v>
      </c>
      <c r="N550" s="3" t="s">
        <v>176</v>
      </c>
      <c r="O550" s="3" t="s">
        <v>7429</v>
      </c>
      <c r="P550" s="3" t="s">
        <v>6357</v>
      </c>
      <c r="Q550" s="3" t="s">
        <v>397</v>
      </c>
      <c r="R550" s="3" t="s">
        <v>31</v>
      </c>
      <c r="S550" s="3">
        <v>17</v>
      </c>
      <c r="T550" s="3">
        <v>31</v>
      </c>
      <c r="U550" s="3">
        <v>-0.82</v>
      </c>
      <c r="V550" s="3">
        <v>94.17</v>
      </c>
      <c r="W550" s="3">
        <v>69.92</v>
      </c>
      <c r="X550" s="32">
        <v>0.26</v>
      </c>
      <c r="Y550" s="33">
        <v>319.67</v>
      </c>
      <c r="Z550" s="3">
        <v>344.92</v>
      </c>
      <c r="AA550" s="3">
        <v>-0.08</v>
      </c>
      <c r="AB550" s="3">
        <v>64335.56</v>
      </c>
      <c r="AC550" s="3">
        <v>65272.03</v>
      </c>
      <c r="AD550" s="3">
        <v>65347.56</v>
      </c>
      <c r="AE550" s="3">
        <v>65272.03</v>
      </c>
    </row>
    <row r="551" spans="1:31" x14ac:dyDescent="0.3">
      <c r="A551" s="3" t="s">
        <v>5310</v>
      </c>
      <c r="B551" s="4">
        <v>26608</v>
      </c>
      <c r="C551" s="4">
        <v>327</v>
      </c>
      <c r="D551" s="4" t="s">
        <v>25</v>
      </c>
      <c r="E551" s="5" t="s">
        <v>6313</v>
      </c>
      <c r="G551" s="4" t="s">
        <v>7430</v>
      </c>
      <c r="H551" s="3" t="s">
        <v>6315</v>
      </c>
      <c r="I551" s="3" t="s">
        <v>812</v>
      </c>
      <c r="J551" s="3" t="s">
        <v>175</v>
      </c>
      <c r="K551" s="3" t="s">
        <v>104</v>
      </c>
      <c r="L551" s="6" t="s">
        <v>132</v>
      </c>
      <c r="M551" s="3" t="s">
        <v>175</v>
      </c>
      <c r="N551" s="3" t="s">
        <v>176</v>
      </c>
      <c r="O551" s="3" t="s">
        <v>7431</v>
      </c>
      <c r="P551" s="3" t="s">
        <v>6357</v>
      </c>
      <c r="Q551" s="3" t="s">
        <v>397</v>
      </c>
      <c r="R551" s="3" t="s">
        <v>31</v>
      </c>
      <c r="S551" s="3">
        <v>102</v>
      </c>
      <c r="T551" s="3">
        <v>58.34</v>
      </c>
      <c r="U551" s="3">
        <v>0.43</v>
      </c>
      <c r="V551" s="3">
        <v>232.77</v>
      </c>
      <c r="W551" s="3">
        <v>156.35</v>
      </c>
      <c r="X551" s="32">
        <v>0.33</v>
      </c>
      <c r="Y551" s="33">
        <v>879.75</v>
      </c>
      <c r="Z551" s="3">
        <v>882.64</v>
      </c>
      <c r="AA551" s="3">
        <v>0</v>
      </c>
      <c r="AB551" s="3">
        <v>134233.72</v>
      </c>
      <c r="AC551" s="3">
        <v>124961.38</v>
      </c>
      <c r="AD551" s="3">
        <v>136856.22</v>
      </c>
      <c r="AE551" s="3">
        <v>128695.38</v>
      </c>
    </row>
    <row r="552" spans="1:31" x14ac:dyDescent="0.3">
      <c r="A552" s="3" t="s">
        <v>3234</v>
      </c>
      <c r="B552" s="4">
        <v>26656</v>
      </c>
      <c r="C552" s="4">
        <v>658</v>
      </c>
      <c r="D552" s="4" t="s">
        <v>25</v>
      </c>
      <c r="E552" s="5" t="s">
        <v>6313</v>
      </c>
      <c r="G552" s="4" t="s">
        <v>7432</v>
      </c>
      <c r="H552" s="3" t="s">
        <v>6315</v>
      </c>
      <c r="I552" s="3" t="s">
        <v>812</v>
      </c>
      <c r="J552" s="3" t="s">
        <v>175</v>
      </c>
      <c r="K552" s="3" t="s">
        <v>132</v>
      </c>
      <c r="L552" s="6" t="s">
        <v>132</v>
      </c>
      <c r="M552" s="3" t="s">
        <v>175</v>
      </c>
      <c r="N552" s="3" t="s">
        <v>176</v>
      </c>
      <c r="O552" s="3" t="s">
        <v>7433</v>
      </c>
      <c r="P552" s="3" t="s">
        <v>6357</v>
      </c>
      <c r="Q552" s="3" t="s">
        <v>397</v>
      </c>
      <c r="R552" s="3" t="s">
        <v>31</v>
      </c>
      <c r="S552" s="3">
        <v>30</v>
      </c>
      <c r="T552" s="3">
        <v>42.08</v>
      </c>
      <c r="U552" s="3">
        <v>-0.4</v>
      </c>
      <c r="V552" s="3">
        <v>155</v>
      </c>
      <c r="W552" s="3">
        <v>243</v>
      </c>
      <c r="X552" s="32">
        <v>-0.56999999999999995</v>
      </c>
      <c r="Y552" s="33">
        <v>682</v>
      </c>
      <c r="Z552" s="3">
        <v>779.83</v>
      </c>
      <c r="AA552" s="3">
        <v>-0.14000000000000001</v>
      </c>
      <c r="AB552" s="3">
        <v>148794.6</v>
      </c>
      <c r="AC552" s="3">
        <v>157194.43</v>
      </c>
      <c r="AD552" s="3">
        <v>152297.64000000001</v>
      </c>
      <c r="AE552" s="3">
        <v>166644.67000000001</v>
      </c>
    </row>
    <row r="553" spans="1:31" x14ac:dyDescent="0.3">
      <c r="A553" s="3" t="s">
        <v>3192</v>
      </c>
      <c r="B553" s="4">
        <v>26658</v>
      </c>
      <c r="C553" s="4">
        <v>390</v>
      </c>
      <c r="D553" s="4" t="s">
        <v>25</v>
      </c>
      <c r="E553" s="5" t="s">
        <v>6313</v>
      </c>
      <c r="G553" s="4" t="s">
        <v>7434</v>
      </c>
      <c r="H553" s="3" t="s">
        <v>6315</v>
      </c>
      <c r="I553" s="3" t="s">
        <v>812</v>
      </c>
      <c r="J553" s="3" t="s">
        <v>175</v>
      </c>
      <c r="K553" s="3" t="s">
        <v>132</v>
      </c>
      <c r="L553" s="6" t="s">
        <v>132</v>
      </c>
      <c r="M553" s="3" t="s">
        <v>175</v>
      </c>
      <c r="N553" s="3" t="s">
        <v>176</v>
      </c>
      <c r="O553" s="3" t="s">
        <v>7435</v>
      </c>
      <c r="P553" s="3" t="s">
        <v>6357</v>
      </c>
      <c r="Q553" s="3" t="s">
        <v>397</v>
      </c>
      <c r="R553" s="3" t="s">
        <v>31</v>
      </c>
      <c r="S553" s="3">
        <v>148</v>
      </c>
      <c r="T553" s="3">
        <v>106.56</v>
      </c>
      <c r="U553" s="3">
        <v>0.28000000000000003</v>
      </c>
      <c r="V553" s="3">
        <v>374.53</v>
      </c>
      <c r="W553" s="3">
        <v>408.94</v>
      </c>
      <c r="X553" s="32">
        <v>-0.09</v>
      </c>
      <c r="Y553" s="33">
        <v>1272.76</v>
      </c>
      <c r="Z553" s="3">
        <v>1529.2</v>
      </c>
      <c r="AA553" s="3">
        <v>-0.2</v>
      </c>
      <c r="AB553" s="3">
        <v>225894.49</v>
      </c>
      <c r="AC553" s="3">
        <v>260130.24</v>
      </c>
      <c r="AD553" s="3">
        <v>228569.11</v>
      </c>
      <c r="AE553" s="3">
        <v>262638.24</v>
      </c>
    </row>
    <row r="554" spans="1:31" x14ac:dyDescent="0.3">
      <c r="A554" s="3" t="s">
        <v>3041</v>
      </c>
      <c r="B554" s="4">
        <v>26820</v>
      </c>
      <c r="C554" s="4">
        <v>912</v>
      </c>
      <c r="D554" s="4" t="s">
        <v>25</v>
      </c>
      <c r="E554" s="5" t="s">
        <v>6313</v>
      </c>
      <c r="G554" s="4" t="s">
        <v>7436</v>
      </c>
      <c r="H554" s="3" t="s">
        <v>6315</v>
      </c>
      <c r="I554" s="3" t="s">
        <v>812</v>
      </c>
      <c r="J554" s="3" t="s">
        <v>175</v>
      </c>
      <c r="K554" s="3" t="s">
        <v>132</v>
      </c>
      <c r="L554" s="6" t="s">
        <v>132</v>
      </c>
      <c r="M554" s="3" t="s">
        <v>175</v>
      </c>
      <c r="N554" s="3" t="s">
        <v>176</v>
      </c>
      <c r="O554" s="3" t="s">
        <v>7437</v>
      </c>
      <c r="P554" s="3" t="s">
        <v>6357</v>
      </c>
      <c r="Q554" s="3" t="s">
        <v>49</v>
      </c>
      <c r="R554" s="3" t="s">
        <v>6402</v>
      </c>
      <c r="S554" s="3">
        <v>140</v>
      </c>
      <c r="T554" s="3">
        <v>145</v>
      </c>
      <c r="U554" s="3">
        <v>-0.04</v>
      </c>
      <c r="V554" s="3">
        <v>834</v>
      </c>
      <c r="W554" s="3">
        <v>798.96</v>
      </c>
      <c r="X554" s="32">
        <v>0.04</v>
      </c>
      <c r="Y554" s="33">
        <v>3025</v>
      </c>
      <c r="Z554" s="3">
        <v>3301.96</v>
      </c>
      <c r="AA554" s="3">
        <v>-0.09</v>
      </c>
      <c r="AB554" s="3">
        <v>655728</v>
      </c>
      <c r="AC554" s="3">
        <v>720400.64</v>
      </c>
      <c r="AD554" s="3">
        <v>673728</v>
      </c>
      <c r="AE554" s="3">
        <v>734176.64</v>
      </c>
    </row>
    <row r="555" spans="1:31" x14ac:dyDescent="0.3">
      <c r="A555" s="3" t="s">
        <v>3309</v>
      </c>
      <c r="B555" s="4">
        <v>26821</v>
      </c>
      <c r="C555" s="4">
        <v>699</v>
      </c>
      <c r="D555" s="4" t="s">
        <v>25</v>
      </c>
      <c r="E555" s="5" t="s">
        <v>6313</v>
      </c>
      <c r="G555" s="4" t="s">
        <v>7438</v>
      </c>
      <c r="H555" s="3" t="s">
        <v>6315</v>
      </c>
      <c r="I555" s="3" t="s">
        <v>812</v>
      </c>
      <c r="J555" s="3" t="s">
        <v>175</v>
      </c>
      <c r="K555" s="3" t="s">
        <v>132</v>
      </c>
      <c r="L555" s="6" t="s">
        <v>132</v>
      </c>
      <c r="M555" s="3" t="s">
        <v>175</v>
      </c>
      <c r="N555" s="3" t="s">
        <v>176</v>
      </c>
      <c r="O555" s="3" t="s">
        <v>7439</v>
      </c>
      <c r="P555" s="3" t="s">
        <v>6357</v>
      </c>
      <c r="Q555" s="3" t="s">
        <v>49</v>
      </c>
      <c r="R555" s="3" t="s">
        <v>6402</v>
      </c>
      <c r="S555" s="3">
        <v>42</v>
      </c>
      <c r="T555" s="3">
        <v>50.02</v>
      </c>
      <c r="U555" s="3">
        <v>-0.19</v>
      </c>
      <c r="V555" s="3">
        <v>156.06</v>
      </c>
      <c r="W555" s="3">
        <v>142.04</v>
      </c>
      <c r="X555" s="32">
        <v>0.09</v>
      </c>
      <c r="Y555" s="33">
        <v>621.54</v>
      </c>
      <c r="Z555" s="3">
        <v>537.42999999999995</v>
      </c>
      <c r="AA555" s="3">
        <v>0.14000000000000001</v>
      </c>
      <c r="AB555" s="3">
        <v>143155.20000000001</v>
      </c>
      <c r="AC555" s="3">
        <v>123801.60000000001</v>
      </c>
      <c r="AD555" s="3">
        <v>143155.20000000001</v>
      </c>
      <c r="AE555" s="3">
        <v>123801.60000000001</v>
      </c>
    </row>
    <row r="556" spans="1:31" x14ac:dyDescent="0.3">
      <c r="A556" s="3" t="s">
        <v>3219</v>
      </c>
      <c r="B556" s="4">
        <v>26822</v>
      </c>
      <c r="C556" s="4">
        <v>468</v>
      </c>
      <c r="D556" s="4" t="s">
        <v>25</v>
      </c>
      <c r="E556" s="5" t="s">
        <v>6313</v>
      </c>
      <c r="G556" s="4" t="s">
        <v>7440</v>
      </c>
      <c r="H556" s="3" t="s">
        <v>6315</v>
      </c>
      <c r="I556" s="3" t="s">
        <v>812</v>
      </c>
      <c r="J556" s="3" t="s">
        <v>175</v>
      </c>
      <c r="K556" s="3" t="s">
        <v>132</v>
      </c>
      <c r="L556" s="6" t="s">
        <v>132</v>
      </c>
      <c r="M556" s="3" t="s">
        <v>175</v>
      </c>
      <c r="N556" s="3" t="s">
        <v>176</v>
      </c>
      <c r="O556" s="3" t="s">
        <v>7441</v>
      </c>
      <c r="P556" s="3" t="s">
        <v>6357</v>
      </c>
      <c r="Q556" s="3" t="s">
        <v>49</v>
      </c>
      <c r="R556" s="3" t="s">
        <v>6402</v>
      </c>
      <c r="S556" s="3">
        <v>73</v>
      </c>
      <c r="T556" s="3">
        <v>54.39</v>
      </c>
      <c r="U556" s="3">
        <v>0.26</v>
      </c>
      <c r="V556" s="3">
        <v>216.79</v>
      </c>
      <c r="W556" s="3">
        <v>178.61</v>
      </c>
      <c r="X556" s="32">
        <v>0.18</v>
      </c>
      <c r="Y556" s="33">
        <v>2274.7399999999998</v>
      </c>
      <c r="Z556" s="3">
        <v>1468.1</v>
      </c>
      <c r="AA556" s="3">
        <v>0.35</v>
      </c>
      <c r="AB556" s="3">
        <v>464222.73</v>
      </c>
      <c r="AC556" s="3">
        <v>308045.19</v>
      </c>
      <c r="AD556" s="3">
        <v>530294.73</v>
      </c>
      <c r="AE556" s="3">
        <v>342245.19</v>
      </c>
    </row>
    <row r="557" spans="1:31" x14ac:dyDescent="0.3">
      <c r="A557" s="3" t="s">
        <v>3104</v>
      </c>
      <c r="B557" s="4">
        <v>26824</v>
      </c>
      <c r="C557" s="4">
        <v>853</v>
      </c>
      <c r="D557" s="4" t="s">
        <v>25</v>
      </c>
      <c r="E557" s="5" t="s">
        <v>6313</v>
      </c>
      <c r="G557" s="4" t="s">
        <v>7436</v>
      </c>
      <c r="H557" s="3" t="s">
        <v>6315</v>
      </c>
      <c r="I557" s="3" t="s">
        <v>812</v>
      </c>
      <c r="J557" s="3" t="s">
        <v>175</v>
      </c>
      <c r="K557" s="3" t="s">
        <v>132</v>
      </c>
      <c r="L557" s="6" t="s">
        <v>132</v>
      </c>
      <c r="M557" s="3" t="s">
        <v>175</v>
      </c>
      <c r="N557" s="3" t="s">
        <v>176</v>
      </c>
      <c r="O557" s="3" t="s">
        <v>7442</v>
      </c>
      <c r="P557" s="3" t="s">
        <v>6357</v>
      </c>
      <c r="Q557" s="3" t="s">
        <v>49</v>
      </c>
      <c r="R557" s="3" t="s">
        <v>6402</v>
      </c>
      <c r="S557" s="3">
        <v>173</v>
      </c>
      <c r="T557" s="3">
        <v>214</v>
      </c>
      <c r="U557" s="3">
        <v>-0.24</v>
      </c>
      <c r="V557" s="3">
        <v>1050</v>
      </c>
      <c r="W557" s="3">
        <v>986.92</v>
      </c>
      <c r="X557" s="32">
        <v>0.06</v>
      </c>
      <c r="Y557" s="33">
        <v>3553.21</v>
      </c>
      <c r="Z557" s="3">
        <v>3053.79</v>
      </c>
      <c r="AA557" s="3">
        <v>0.14000000000000001</v>
      </c>
      <c r="AB557" s="3">
        <v>773766.56</v>
      </c>
      <c r="AC557" s="3">
        <v>665001.76</v>
      </c>
      <c r="AD557" s="3">
        <v>791370.56</v>
      </c>
      <c r="AE557" s="3">
        <v>679809.76</v>
      </c>
    </row>
    <row r="558" spans="1:31" x14ac:dyDescent="0.3">
      <c r="A558" s="3" t="s">
        <v>2987</v>
      </c>
      <c r="B558" s="4">
        <v>26827</v>
      </c>
      <c r="C558" s="4">
        <v>1529</v>
      </c>
      <c r="D558" s="4" t="s">
        <v>25</v>
      </c>
      <c r="E558" s="5" t="s">
        <v>6313</v>
      </c>
      <c r="G558" s="4" t="s">
        <v>7443</v>
      </c>
      <c r="H558" s="3" t="s">
        <v>6315</v>
      </c>
      <c r="I558" s="3" t="s">
        <v>812</v>
      </c>
      <c r="J558" s="3" t="s">
        <v>175</v>
      </c>
      <c r="K558" s="3" t="s">
        <v>132</v>
      </c>
      <c r="L558" s="6" t="s">
        <v>132</v>
      </c>
      <c r="M558" s="3" t="s">
        <v>175</v>
      </c>
      <c r="N558" s="3" t="s">
        <v>176</v>
      </c>
      <c r="O558" s="3" t="s">
        <v>7444</v>
      </c>
      <c r="P558" s="3" t="s">
        <v>6357</v>
      </c>
      <c r="Q558" s="3" t="s">
        <v>49</v>
      </c>
      <c r="R558" s="3" t="s">
        <v>6402</v>
      </c>
      <c r="S558" s="3">
        <v>492</v>
      </c>
      <c r="T558" s="3">
        <v>534.75</v>
      </c>
      <c r="U558" s="3">
        <v>-0.09</v>
      </c>
      <c r="V558" s="3">
        <v>2694.74</v>
      </c>
      <c r="W558" s="3">
        <v>2754.54</v>
      </c>
      <c r="X558" s="32">
        <v>-0.02</v>
      </c>
      <c r="Y558" s="33">
        <v>10604.78</v>
      </c>
      <c r="Z558" s="3">
        <v>11733.93</v>
      </c>
      <c r="AA558" s="3">
        <v>-0.11</v>
      </c>
      <c r="AB558" s="3">
        <v>2113663.84</v>
      </c>
      <c r="AC558" s="3">
        <v>2339109.7999999998</v>
      </c>
      <c r="AD558" s="3">
        <v>2155215.84</v>
      </c>
      <c r="AE558" s="3">
        <v>2384673.7999999998</v>
      </c>
    </row>
    <row r="559" spans="1:31" x14ac:dyDescent="0.3">
      <c r="A559" s="3" t="s">
        <v>4483</v>
      </c>
      <c r="B559" s="4">
        <v>26906</v>
      </c>
      <c r="C559" s="4">
        <v>575</v>
      </c>
      <c r="D559" s="4" t="s">
        <v>25</v>
      </c>
      <c r="E559" s="5" t="s">
        <v>6313</v>
      </c>
      <c r="G559" s="4" t="s">
        <v>7445</v>
      </c>
      <c r="H559" s="3" t="s">
        <v>6315</v>
      </c>
      <c r="I559" s="3" t="s">
        <v>812</v>
      </c>
      <c r="J559" s="3" t="s">
        <v>175</v>
      </c>
      <c r="K559" s="3" t="s">
        <v>146</v>
      </c>
      <c r="L559" s="6" t="s">
        <v>146</v>
      </c>
      <c r="M559" s="3" t="s">
        <v>175</v>
      </c>
      <c r="N559" s="3" t="s">
        <v>176</v>
      </c>
      <c r="O559" s="3" t="s">
        <v>7446</v>
      </c>
      <c r="P559" s="3" t="s">
        <v>6357</v>
      </c>
      <c r="Q559" s="3" t="s">
        <v>49</v>
      </c>
      <c r="R559" s="3" t="s">
        <v>6402</v>
      </c>
      <c r="S559" s="3">
        <v>13</v>
      </c>
      <c r="T559" s="3">
        <v>21.5</v>
      </c>
      <c r="U559" s="3">
        <v>-0.65</v>
      </c>
      <c r="V559" s="3">
        <v>48.5</v>
      </c>
      <c r="W559" s="3">
        <v>77.42</v>
      </c>
      <c r="X559" s="32">
        <v>-0.6</v>
      </c>
      <c r="Y559" s="33">
        <v>318.33</v>
      </c>
      <c r="Z559" s="3">
        <v>439.42</v>
      </c>
      <c r="AA559" s="3">
        <v>-0.38</v>
      </c>
      <c r="AB559" s="3">
        <v>149521.79999999999</v>
      </c>
      <c r="AC559" s="3">
        <v>202973.87</v>
      </c>
      <c r="AD559" s="3">
        <v>152761.79999999999</v>
      </c>
      <c r="AE559" s="3">
        <v>205397.87</v>
      </c>
    </row>
    <row r="560" spans="1:31" x14ac:dyDescent="0.3">
      <c r="A560" s="3" t="s">
        <v>2668</v>
      </c>
      <c r="B560" s="4">
        <v>27408</v>
      </c>
      <c r="C560" s="4">
        <v>321</v>
      </c>
      <c r="D560" s="4" t="s">
        <v>25</v>
      </c>
      <c r="E560" s="5" t="s">
        <v>6313</v>
      </c>
      <c r="G560" s="4" t="s">
        <v>7447</v>
      </c>
      <c r="H560" s="3" t="s">
        <v>6315</v>
      </c>
      <c r="I560" s="3" t="s">
        <v>711</v>
      </c>
      <c r="J560" s="3" t="s">
        <v>175</v>
      </c>
      <c r="K560" s="3" t="s">
        <v>89</v>
      </c>
      <c r="L560" s="6" t="s">
        <v>89</v>
      </c>
      <c r="M560" s="3" t="s">
        <v>175</v>
      </c>
      <c r="N560" s="3" t="s">
        <v>184</v>
      </c>
      <c r="O560" s="3" t="s">
        <v>7448</v>
      </c>
      <c r="P560" s="3" t="s">
        <v>6357</v>
      </c>
      <c r="Q560" s="3" t="s">
        <v>6387</v>
      </c>
      <c r="R560" s="3" t="s">
        <v>31</v>
      </c>
      <c r="S560" s="3">
        <v>27</v>
      </c>
      <c r="T560" s="3">
        <v>18.010000000000002</v>
      </c>
      <c r="U560" s="3">
        <v>0.32</v>
      </c>
      <c r="V560" s="3">
        <v>75.349999999999994</v>
      </c>
      <c r="W560" s="3">
        <v>72.02</v>
      </c>
      <c r="X560" s="32">
        <v>0.04</v>
      </c>
      <c r="Y560" s="33">
        <v>311.39</v>
      </c>
      <c r="Z560" s="3">
        <v>283.39999999999998</v>
      </c>
      <c r="AA560" s="3">
        <v>0.09</v>
      </c>
      <c r="AB560" s="3">
        <v>39788.400000000001</v>
      </c>
      <c r="AC560" s="3">
        <v>37778.400000000001</v>
      </c>
      <c r="AD560" s="3">
        <v>39788.400000000001</v>
      </c>
      <c r="AE560" s="3">
        <v>37778.400000000001</v>
      </c>
    </row>
    <row r="561" spans="1:31" x14ac:dyDescent="0.3">
      <c r="A561" s="3" t="s">
        <v>3782</v>
      </c>
      <c r="B561" s="4">
        <v>27433</v>
      </c>
      <c r="C561" s="4">
        <v>552</v>
      </c>
      <c r="D561" s="4" t="s">
        <v>25</v>
      </c>
      <c r="E561" s="5" t="s">
        <v>6313</v>
      </c>
      <c r="G561" s="4" t="s">
        <v>7449</v>
      </c>
      <c r="H561" s="3" t="s">
        <v>6315</v>
      </c>
      <c r="I561" s="3" t="s">
        <v>831</v>
      </c>
      <c r="J561" s="3" t="s">
        <v>175</v>
      </c>
      <c r="K561" s="3" t="s">
        <v>132</v>
      </c>
      <c r="L561" s="6" t="s">
        <v>132</v>
      </c>
      <c r="M561" s="3" t="s">
        <v>175</v>
      </c>
      <c r="N561" s="3" t="s">
        <v>184</v>
      </c>
      <c r="O561" s="3" t="s">
        <v>7450</v>
      </c>
      <c r="P561" s="3" t="s">
        <v>6357</v>
      </c>
      <c r="Q561" s="3" t="s">
        <v>254</v>
      </c>
      <c r="R561" s="3" t="s">
        <v>60</v>
      </c>
      <c r="S561" s="3">
        <v>22</v>
      </c>
      <c r="T561" s="3">
        <v>43.58</v>
      </c>
      <c r="U561" s="3">
        <v>-1</v>
      </c>
      <c r="V561" s="3">
        <v>94.33</v>
      </c>
      <c r="W561" s="3">
        <v>108.08</v>
      </c>
      <c r="X561" s="32">
        <v>-0.15</v>
      </c>
      <c r="Y561" s="33">
        <v>379.75</v>
      </c>
      <c r="Z561" s="3">
        <v>482.25</v>
      </c>
      <c r="AA561" s="3">
        <v>-0.27</v>
      </c>
      <c r="AB561" s="3">
        <v>64442.74</v>
      </c>
      <c r="AC561" s="3">
        <v>82724.34</v>
      </c>
      <c r="AD561" s="3">
        <v>67534.740000000005</v>
      </c>
      <c r="AE561" s="3">
        <v>85763.34</v>
      </c>
    </row>
    <row r="562" spans="1:31" x14ac:dyDescent="0.3">
      <c r="A562" s="3" t="s">
        <v>5035</v>
      </c>
      <c r="B562" s="4">
        <v>27461</v>
      </c>
      <c r="C562" s="4">
        <v>177</v>
      </c>
      <c r="D562" s="4" t="s">
        <v>25</v>
      </c>
      <c r="E562" s="5" t="s">
        <v>6313</v>
      </c>
      <c r="G562" s="4" t="s">
        <v>7451</v>
      </c>
      <c r="H562" s="3" t="s">
        <v>6315</v>
      </c>
      <c r="I562" s="3" t="s">
        <v>758</v>
      </c>
      <c r="J562" s="3" t="s">
        <v>175</v>
      </c>
      <c r="K562" s="3" t="s">
        <v>146</v>
      </c>
      <c r="L562" s="6" t="s">
        <v>146</v>
      </c>
      <c r="M562" s="3" t="s">
        <v>175</v>
      </c>
      <c r="N562" s="3" t="s">
        <v>176</v>
      </c>
      <c r="O562" s="3" t="s">
        <v>7452</v>
      </c>
      <c r="P562" s="3" t="s">
        <v>6357</v>
      </c>
      <c r="Q562" s="3" t="s">
        <v>5038</v>
      </c>
      <c r="R562" s="3" t="s">
        <v>60</v>
      </c>
      <c r="S562" s="3">
        <v>3</v>
      </c>
      <c r="T562" s="3">
        <v>2</v>
      </c>
      <c r="U562" s="3">
        <v>0.33</v>
      </c>
      <c r="V562" s="3">
        <v>8</v>
      </c>
      <c r="W562" s="3">
        <v>14</v>
      </c>
      <c r="X562" s="32">
        <v>-0.75</v>
      </c>
      <c r="Y562" s="33">
        <v>41.5</v>
      </c>
      <c r="Z562" s="3">
        <v>58.58</v>
      </c>
      <c r="AA562" s="3">
        <v>-0.41</v>
      </c>
      <c r="AB562" s="3">
        <v>16610.04</v>
      </c>
      <c r="AC562" s="3">
        <v>23641.89</v>
      </c>
      <c r="AD562" s="3">
        <v>16747.740000000002</v>
      </c>
      <c r="AE562" s="3">
        <v>23641.89</v>
      </c>
    </row>
    <row r="563" spans="1:31" x14ac:dyDescent="0.3">
      <c r="A563" s="3" t="s">
        <v>3517</v>
      </c>
      <c r="B563" s="4">
        <v>27474</v>
      </c>
      <c r="C563" s="4">
        <v>549</v>
      </c>
      <c r="D563" s="4" t="s">
        <v>25</v>
      </c>
      <c r="E563" s="5" t="s">
        <v>6313</v>
      </c>
      <c r="G563" s="4" t="s">
        <v>7453</v>
      </c>
      <c r="H563" s="3" t="s">
        <v>6315</v>
      </c>
      <c r="I563" s="3" t="s">
        <v>831</v>
      </c>
      <c r="J563" s="3" t="s">
        <v>175</v>
      </c>
      <c r="K563" s="3" t="s">
        <v>132</v>
      </c>
      <c r="L563" s="6" t="s">
        <v>132</v>
      </c>
      <c r="M563" s="3" t="s">
        <v>175</v>
      </c>
      <c r="N563" s="3" t="s">
        <v>184</v>
      </c>
      <c r="O563" s="3" t="s">
        <v>7454</v>
      </c>
      <c r="P563" s="3" t="s">
        <v>6357</v>
      </c>
      <c r="Q563" s="3" t="s">
        <v>254</v>
      </c>
      <c r="R563" s="3" t="s">
        <v>60</v>
      </c>
      <c r="S563" s="3">
        <v>59</v>
      </c>
      <c r="T563" s="3">
        <v>27.58</v>
      </c>
      <c r="U563" s="3">
        <v>0.53</v>
      </c>
      <c r="V563" s="3">
        <v>374.5</v>
      </c>
      <c r="W563" s="3">
        <v>104.33</v>
      </c>
      <c r="X563" s="32">
        <v>0.72</v>
      </c>
      <c r="Y563" s="33">
        <v>688.25</v>
      </c>
      <c r="Z563" s="3">
        <v>390.58</v>
      </c>
      <c r="AA563" s="3">
        <v>0.43</v>
      </c>
      <c r="AB563" s="3">
        <v>115627.38</v>
      </c>
      <c r="AC563" s="3">
        <v>66764.34</v>
      </c>
      <c r="AD563" s="3">
        <v>122398.38</v>
      </c>
      <c r="AE563" s="3">
        <v>69461.34</v>
      </c>
    </row>
    <row r="564" spans="1:31" x14ac:dyDescent="0.3">
      <c r="A564" s="3" t="s">
        <v>2512</v>
      </c>
      <c r="B564" s="4">
        <v>27516</v>
      </c>
      <c r="C564" s="4">
        <v>206</v>
      </c>
      <c r="D564" s="4" t="s">
        <v>25</v>
      </c>
      <c r="E564" s="5" t="s">
        <v>6313</v>
      </c>
      <c r="G564" s="4" t="s">
        <v>7455</v>
      </c>
      <c r="H564" s="3" t="s">
        <v>6315</v>
      </c>
      <c r="I564" s="3" t="s">
        <v>831</v>
      </c>
      <c r="J564" s="3" t="s">
        <v>175</v>
      </c>
      <c r="K564" s="3" t="s">
        <v>146</v>
      </c>
      <c r="L564" s="6" t="s">
        <v>146</v>
      </c>
      <c r="M564" s="3" t="s">
        <v>175</v>
      </c>
      <c r="N564" s="3" t="s">
        <v>176</v>
      </c>
      <c r="O564" s="3" t="s">
        <v>7456</v>
      </c>
      <c r="P564" s="3" t="s">
        <v>6357</v>
      </c>
      <c r="Q564" s="3" t="s">
        <v>510</v>
      </c>
      <c r="R564" s="3" t="s">
        <v>31</v>
      </c>
      <c r="S564" s="3">
        <v>12</v>
      </c>
      <c r="T564" s="3">
        <v>3</v>
      </c>
      <c r="U564" s="3">
        <v>0.74</v>
      </c>
      <c r="V564" s="3">
        <v>22</v>
      </c>
      <c r="W564" s="3">
        <v>18.5</v>
      </c>
      <c r="X564" s="32">
        <v>0.16</v>
      </c>
      <c r="Y564" s="33">
        <v>106.5</v>
      </c>
      <c r="Z564" s="3">
        <v>79.25</v>
      </c>
      <c r="AA564" s="3">
        <v>0.26</v>
      </c>
      <c r="AB564" s="3">
        <v>44231.46</v>
      </c>
      <c r="AC564" s="3">
        <v>32978.129999999997</v>
      </c>
      <c r="AD564" s="3">
        <v>44819.46</v>
      </c>
      <c r="AE564" s="3">
        <v>33332.129999999997</v>
      </c>
    </row>
    <row r="565" spans="1:31" x14ac:dyDescent="0.3">
      <c r="A565" s="3" t="s">
        <v>3499</v>
      </c>
      <c r="B565" s="4">
        <v>27544</v>
      </c>
      <c r="C565" s="4">
        <v>468</v>
      </c>
      <c r="D565" s="4" t="s">
        <v>25</v>
      </c>
      <c r="E565" s="5" t="s">
        <v>6313</v>
      </c>
      <c r="G565" s="4" t="s">
        <v>7457</v>
      </c>
      <c r="H565" s="3" t="s">
        <v>6315</v>
      </c>
      <c r="I565" s="3" t="s">
        <v>831</v>
      </c>
      <c r="J565" s="3" t="s">
        <v>175</v>
      </c>
      <c r="K565" s="3" t="s">
        <v>132</v>
      </c>
      <c r="L565" s="6" t="s">
        <v>89</v>
      </c>
      <c r="M565" s="3" t="s">
        <v>175</v>
      </c>
      <c r="N565" s="3" t="s">
        <v>184</v>
      </c>
      <c r="O565" s="3" t="s">
        <v>7458</v>
      </c>
      <c r="P565" s="3" t="s">
        <v>6357</v>
      </c>
      <c r="Q565" s="3" t="s">
        <v>6387</v>
      </c>
      <c r="R565" s="3" t="s">
        <v>31</v>
      </c>
      <c r="S565" s="3">
        <v>29</v>
      </c>
      <c r="T565" s="3">
        <v>16</v>
      </c>
      <c r="U565" s="3">
        <v>0.45</v>
      </c>
      <c r="V565" s="3">
        <v>122.08</v>
      </c>
      <c r="W565" s="3">
        <v>112.83</v>
      </c>
      <c r="X565" s="32">
        <v>0.08</v>
      </c>
      <c r="Y565" s="33">
        <v>498.58</v>
      </c>
      <c r="Z565" s="3">
        <v>594.25</v>
      </c>
      <c r="AA565" s="3">
        <v>-0.19</v>
      </c>
      <c r="AB565" s="3">
        <v>81488.789999999994</v>
      </c>
      <c r="AC565" s="3">
        <v>97474.77</v>
      </c>
      <c r="AD565" s="3">
        <v>87411.63</v>
      </c>
      <c r="AE565" s="3">
        <v>103450.99</v>
      </c>
    </row>
    <row r="566" spans="1:31" x14ac:dyDescent="0.3">
      <c r="A566" s="3" t="s">
        <v>2689</v>
      </c>
      <c r="B566" s="4">
        <v>27604</v>
      </c>
      <c r="C566" s="4">
        <v>217</v>
      </c>
      <c r="D566" s="4" t="s">
        <v>25</v>
      </c>
      <c r="E566" s="5" t="s">
        <v>6313</v>
      </c>
      <c r="G566" s="4" t="s">
        <v>7459</v>
      </c>
      <c r="H566" s="3" t="s">
        <v>6315</v>
      </c>
      <c r="I566" s="3" t="s">
        <v>758</v>
      </c>
      <c r="J566" s="3" t="s">
        <v>175</v>
      </c>
      <c r="K566" s="3" t="s">
        <v>146</v>
      </c>
      <c r="L566" s="6" t="s">
        <v>6320</v>
      </c>
      <c r="M566" s="3" t="s">
        <v>175</v>
      </c>
      <c r="N566" s="3" t="s">
        <v>184</v>
      </c>
      <c r="O566" s="3" t="s">
        <v>7460</v>
      </c>
      <c r="P566" s="3" t="s">
        <v>6357</v>
      </c>
      <c r="Q566" s="3" t="s">
        <v>6387</v>
      </c>
      <c r="R566" s="3" t="s">
        <v>31</v>
      </c>
      <c r="S566" s="3">
        <v>12</v>
      </c>
      <c r="T566" s="3">
        <v>15</v>
      </c>
      <c r="U566" s="3">
        <v>-0.25</v>
      </c>
      <c r="V566" s="3">
        <v>37.5</v>
      </c>
      <c r="W566" s="3">
        <v>46.5</v>
      </c>
      <c r="X566" s="32">
        <v>-0.24</v>
      </c>
      <c r="Y566" s="33">
        <v>169</v>
      </c>
      <c r="Z566" s="3">
        <v>95.5</v>
      </c>
      <c r="AA566" s="3">
        <v>0.43</v>
      </c>
      <c r="AB566" s="3">
        <v>57696.6</v>
      </c>
      <c r="AC566" s="3">
        <v>32511.54</v>
      </c>
      <c r="AD566" s="3">
        <v>57696.6</v>
      </c>
      <c r="AE566" s="3">
        <v>32511.54</v>
      </c>
    </row>
    <row r="567" spans="1:31" x14ac:dyDescent="0.3">
      <c r="A567" s="3" t="s">
        <v>1587</v>
      </c>
      <c r="B567" s="4">
        <v>27605</v>
      </c>
      <c r="C567" s="4">
        <v>447</v>
      </c>
      <c r="D567" s="4" t="s">
        <v>25</v>
      </c>
      <c r="E567" s="5" t="s">
        <v>6313</v>
      </c>
      <c r="G567" s="4" t="s">
        <v>7461</v>
      </c>
      <c r="H567" s="3" t="s">
        <v>6315</v>
      </c>
      <c r="I567" s="3" t="s">
        <v>831</v>
      </c>
      <c r="J567" s="3" t="s">
        <v>175</v>
      </c>
      <c r="K567" s="3" t="s">
        <v>89</v>
      </c>
      <c r="L567" s="6" t="s">
        <v>6320</v>
      </c>
      <c r="M567" s="3" t="s">
        <v>175</v>
      </c>
      <c r="N567" s="3" t="s">
        <v>176</v>
      </c>
      <c r="O567" s="3" t="s">
        <v>7462</v>
      </c>
      <c r="P567" s="3" t="s">
        <v>6357</v>
      </c>
      <c r="Q567" s="3" t="s">
        <v>128</v>
      </c>
      <c r="R567" s="3" t="s">
        <v>60</v>
      </c>
      <c r="S567" s="3">
        <v>19</v>
      </c>
      <c r="T567" s="3">
        <v>23</v>
      </c>
      <c r="U567" s="3">
        <v>-0.21</v>
      </c>
      <c r="V567" s="3">
        <v>91.67</v>
      </c>
      <c r="W567" s="3">
        <v>73.33</v>
      </c>
      <c r="X567" s="32">
        <v>0.2</v>
      </c>
      <c r="Y567" s="33">
        <v>413.75</v>
      </c>
      <c r="Z567" s="3">
        <v>413.92</v>
      </c>
      <c r="AA567" s="3">
        <v>0</v>
      </c>
      <c r="AB567" s="3">
        <v>101282.98</v>
      </c>
      <c r="AC567" s="3">
        <v>101248.02</v>
      </c>
      <c r="AD567" s="3">
        <v>108237</v>
      </c>
      <c r="AE567" s="3">
        <v>108342.16</v>
      </c>
    </row>
    <row r="568" spans="1:31" x14ac:dyDescent="0.3">
      <c r="A568" s="3" t="s">
        <v>2404</v>
      </c>
      <c r="B568" s="4">
        <v>27697</v>
      </c>
      <c r="C568" s="4">
        <v>405</v>
      </c>
      <c r="D568" s="4" t="s">
        <v>25</v>
      </c>
      <c r="E568" s="5" t="s">
        <v>6313</v>
      </c>
      <c r="G568" s="4" t="s">
        <v>7463</v>
      </c>
      <c r="H568" s="3" t="s">
        <v>6315</v>
      </c>
      <c r="I568" s="3" t="s">
        <v>831</v>
      </c>
      <c r="J568" s="3" t="s">
        <v>175</v>
      </c>
      <c r="K568" s="3" t="s">
        <v>89</v>
      </c>
      <c r="L568" s="6" t="s">
        <v>132</v>
      </c>
      <c r="M568" s="3" t="s">
        <v>175</v>
      </c>
      <c r="N568" s="3" t="s">
        <v>184</v>
      </c>
      <c r="O568" s="3" t="s">
        <v>7464</v>
      </c>
      <c r="P568" s="3" t="s">
        <v>6357</v>
      </c>
      <c r="Q568" s="3" t="s">
        <v>254</v>
      </c>
      <c r="R568" s="3" t="s">
        <v>60</v>
      </c>
      <c r="S568" s="3">
        <v>15</v>
      </c>
      <c r="T568" s="3">
        <v>11</v>
      </c>
      <c r="U568" s="3">
        <v>0.25</v>
      </c>
      <c r="V568" s="3">
        <v>50.67</v>
      </c>
      <c r="W568" s="3">
        <v>45.5</v>
      </c>
      <c r="X568" s="32">
        <v>0.1</v>
      </c>
      <c r="Y568" s="33">
        <v>197.33</v>
      </c>
      <c r="Z568" s="3">
        <v>198.33</v>
      </c>
      <c r="AA568" s="3">
        <v>-0.01</v>
      </c>
      <c r="AB568" s="3">
        <v>33449.760000000002</v>
      </c>
      <c r="AC568" s="3">
        <v>34024.6</v>
      </c>
      <c r="AD568" s="3">
        <v>35093.760000000002</v>
      </c>
      <c r="AE568" s="3">
        <v>35271.599999999999</v>
      </c>
    </row>
    <row r="569" spans="1:31" x14ac:dyDescent="0.3">
      <c r="A569" s="3" t="s">
        <v>2602</v>
      </c>
      <c r="B569" s="4">
        <v>27780</v>
      </c>
      <c r="C569" s="4">
        <v>254</v>
      </c>
      <c r="D569" s="4" t="s">
        <v>25</v>
      </c>
      <c r="E569" s="5" t="s">
        <v>6313</v>
      </c>
      <c r="G569" s="4" t="s">
        <v>7465</v>
      </c>
      <c r="H569" s="3" t="s">
        <v>6315</v>
      </c>
      <c r="I569" s="3" t="s">
        <v>831</v>
      </c>
      <c r="J569" s="3" t="s">
        <v>175</v>
      </c>
      <c r="K569" s="3" t="s">
        <v>89</v>
      </c>
      <c r="L569" s="6" t="s">
        <v>89</v>
      </c>
      <c r="M569" s="3" t="s">
        <v>175</v>
      </c>
      <c r="N569" s="3" t="s">
        <v>184</v>
      </c>
      <c r="O569" s="3" t="s">
        <v>7466</v>
      </c>
      <c r="P569" s="3" t="s">
        <v>6357</v>
      </c>
      <c r="Q569" s="3" t="s">
        <v>6387</v>
      </c>
      <c r="R569" s="3" t="s">
        <v>31</v>
      </c>
      <c r="S569" s="3">
        <v>16</v>
      </c>
      <c r="T569" s="3">
        <v>20.67</v>
      </c>
      <c r="U569" s="3">
        <v>-0.28999999999999998</v>
      </c>
      <c r="V569" s="3">
        <v>44.68</v>
      </c>
      <c r="W569" s="3">
        <v>40.67</v>
      </c>
      <c r="X569" s="32">
        <v>0.09</v>
      </c>
      <c r="Y569" s="33">
        <v>169.38</v>
      </c>
      <c r="Z569" s="3">
        <v>211.38</v>
      </c>
      <c r="AA569" s="3">
        <v>-0.25</v>
      </c>
      <c r="AB569" s="3">
        <v>21640.799999999999</v>
      </c>
      <c r="AC569" s="3">
        <v>28401.599999999999</v>
      </c>
      <c r="AD569" s="3">
        <v>21640.799999999999</v>
      </c>
      <c r="AE569" s="3">
        <v>28401.599999999999</v>
      </c>
    </row>
    <row r="570" spans="1:31" x14ac:dyDescent="0.3">
      <c r="A570" s="3" t="s">
        <v>4738</v>
      </c>
      <c r="B570" s="4">
        <v>74740</v>
      </c>
      <c r="C570" s="4">
        <v>335</v>
      </c>
      <c r="D570" s="4" t="s">
        <v>25</v>
      </c>
      <c r="E570" s="5" t="s">
        <v>6313</v>
      </c>
      <c r="G570" s="4" t="s">
        <v>7467</v>
      </c>
      <c r="H570" s="3" t="s">
        <v>6315</v>
      </c>
      <c r="I570" s="3" t="s">
        <v>711</v>
      </c>
      <c r="J570" s="3" t="s">
        <v>175</v>
      </c>
      <c r="K570" s="3" t="s">
        <v>146</v>
      </c>
      <c r="L570" s="6" t="s">
        <v>132</v>
      </c>
      <c r="M570" s="3" t="s">
        <v>175</v>
      </c>
      <c r="N570" s="3" t="s">
        <v>184</v>
      </c>
      <c r="O570" s="3" t="s">
        <v>7468</v>
      </c>
      <c r="P570" s="3" t="s">
        <v>191</v>
      </c>
      <c r="Q570" s="3" t="s">
        <v>747</v>
      </c>
      <c r="R570" s="3" t="s">
        <v>31</v>
      </c>
      <c r="S570" s="3">
        <v>15</v>
      </c>
      <c r="T570" s="3">
        <v>14.17</v>
      </c>
      <c r="U570" s="3">
        <v>0.02</v>
      </c>
      <c r="V570" s="3">
        <v>59.67</v>
      </c>
      <c r="W570" s="3">
        <v>63.17</v>
      </c>
      <c r="X570" s="32">
        <v>-0.06</v>
      </c>
      <c r="Y570" s="33">
        <v>208.58</v>
      </c>
      <c r="Z570" s="3">
        <v>261.33</v>
      </c>
      <c r="AA570" s="3">
        <v>-0.25</v>
      </c>
      <c r="AB570" s="3">
        <v>48076.25</v>
      </c>
      <c r="AC570" s="3">
        <v>58964.160000000003</v>
      </c>
      <c r="AD570" s="3">
        <v>51937.25</v>
      </c>
      <c r="AE570" s="3">
        <v>64658.16</v>
      </c>
    </row>
    <row r="571" spans="1:31" x14ac:dyDescent="0.3">
      <c r="A571" s="3" t="s">
        <v>7469</v>
      </c>
      <c r="B571" s="4">
        <v>74805</v>
      </c>
      <c r="C571" s="4">
        <v>471</v>
      </c>
      <c r="D571" s="4" t="s">
        <v>25</v>
      </c>
      <c r="E571" s="5" t="s">
        <v>6313</v>
      </c>
      <c r="G571" s="4" t="s">
        <v>7470</v>
      </c>
      <c r="H571" s="3" t="s">
        <v>6315</v>
      </c>
      <c r="I571" s="3" t="s">
        <v>831</v>
      </c>
      <c r="J571" s="3" t="s">
        <v>175</v>
      </c>
      <c r="K571" s="3" t="s">
        <v>89</v>
      </c>
      <c r="L571" s="6" t="s">
        <v>132</v>
      </c>
      <c r="M571" s="3" t="s">
        <v>175</v>
      </c>
      <c r="N571" s="3" t="s">
        <v>184</v>
      </c>
      <c r="O571" s="3" t="s">
        <v>7471</v>
      </c>
      <c r="P571" s="3" t="s">
        <v>191</v>
      </c>
      <c r="Q571" s="3" t="s">
        <v>49</v>
      </c>
      <c r="R571" s="3" t="s">
        <v>6402</v>
      </c>
      <c r="S571" s="3">
        <v>13</v>
      </c>
      <c r="T571" s="3">
        <v>15</v>
      </c>
      <c r="U571" s="3">
        <v>-0.15</v>
      </c>
      <c r="V571" s="3">
        <v>76.040000000000006</v>
      </c>
      <c r="W571" s="3">
        <v>114</v>
      </c>
      <c r="X571" s="32">
        <v>-0.5</v>
      </c>
      <c r="Y571" s="33">
        <v>295.04000000000002</v>
      </c>
      <c r="Z571" s="3">
        <v>434</v>
      </c>
      <c r="AA571" s="3">
        <v>-0.47</v>
      </c>
      <c r="AB571" s="3">
        <v>62350.68</v>
      </c>
      <c r="AC571" s="3">
        <v>92388</v>
      </c>
      <c r="AD571" s="3">
        <v>65711.679999999993</v>
      </c>
      <c r="AE571" s="3">
        <v>96492</v>
      </c>
    </row>
    <row r="572" spans="1:31" x14ac:dyDescent="0.3">
      <c r="A572" s="3" t="s">
        <v>3803</v>
      </c>
      <c r="B572" s="4">
        <v>77768</v>
      </c>
      <c r="C572" s="4">
        <v>384</v>
      </c>
      <c r="D572" s="4" t="s">
        <v>25</v>
      </c>
      <c r="E572" s="5" t="s">
        <v>6313</v>
      </c>
      <c r="G572" s="4" t="s">
        <v>7472</v>
      </c>
      <c r="H572" s="3" t="s">
        <v>6315</v>
      </c>
      <c r="I572" s="3" t="s">
        <v>54</v>
      </c>
      <c r="J572" s="3" t="s">
        <v>175</v>
      </c>
      <c r="K572" s="3" t="s">
        <v>132</v>
      </c>
      <c r="L572" s="6" t="s">
        <v>132</v>
      </c>
      <c r="M572" s="3" t="s">
        <v>175</v>
      </c>
      <c r="N572" s="3" t="s">
        <v>184</v>
      </c>
      <c r="O572" s="3" t="s">
        <v>7473</v>
      </c>
      <c r="P572" s="3" t="s">
        <v>191</v>
      </c>
      <c r="Q572" s="3" t="s">
        <v>161</v>
      </c>
      <c r="R572" s="3" t="s">
        <v>31</v>
      </c>
      <c r="S572" s="3">
        <v>25</v>
      </c>
      <c r="T572" s="3">
        <v>28</v>
      </c>
      <c r="U572" s="3">
        <v>-0.12</v>
      </c>
      <c r="V572" s="3">
        <v>62</v>
      </c>
      <c r="W572" s="3">
        <v>64</v>
      </c>
      <c r="X572" s="32">
        <v>-0.03</v>
      </c>
      <c r="Y572" s="33">
        <v>300</v>
      </c>
      <c r="Z572" s="3">
        <v>297.33</v>
      </c>
      <c r="AA572" s="3">
        <v>0.01</v>
      </c>
      <c r="AB572" s="3">
        <v>63817.08</v>
      </c>
      <c r="AC572" s="3">
        <v>61516.28</v>
      </c>
      <c r="AD572" s="3">
        <v>66420</v>
      </c>
      <c r="AE572" s="3">
        <v>63816.92</v>
      </c>
    </row>
    <row r="573" spans="1:31" x14ac:dyDescent="0.3">
      <c r="A573" s="3" t="s">
        <v>3812</v>
      </c>
      <c r="B573" s="4">
        <v>77771</v>
      </c>
      <c r="C573" s="4">
        <v>357</v>
      </c>
      <c r="D573" s="4" t="s">
        <v>25</v>
      </c>
      <c r="E573" s="5" t="s">
        <v>6313</v>
      </c>
      <c r="G573" s="4" t="s">
        <v>7474</v>
      </c>
      <c r="H573" s="3" t="s">
        <v>6315</v>
      </c>
      <c r="I573" s="3" t="s">
        <v>54</v>
      </c>
      <c r="J573" s="3" t="s">
        <v>175</v>
      </c>
      <c r="K573" s="3" t="s">
        <v>132</v>
      </c>
      <c r="L573" s="6" t="s">
        <v>132</v>
      </c>
      <c r="M573" s="3" t="s">
        <v>175</v>
      </c>
      <c r="N573" s="3" t="s">
        <v>184</v>
      </c>
      <c r="O573" s="3" t="s">
        <v>7475</v>
      </c>
      <c r="P573" s="3" t="s">
        <v>191</v>
      </c>
      <c r="Q573" s="3" t="s">
        <v>161</v>
      </c>
      <c r="R573" s="3" t="s">
        <v>31</v>
      </c>
      <c r="S573" s="3">
        <v>54</v>
      </c>
      <c r="T573" s="3">
        <v>42.01</v>
      </c>
      <c r="U573" s="3">
        <v>0.22</v>
      </c>
      <c r="V573" s="3">
        <v>148.69</v>
      </c>
      <c r="W573" s="3">
        <v>118.02</v>
      </c>
      <c r="X573" s="32">
        <v>0.21</v>
      </c>
      <c r="Y573" s="33">
        <v>630.76</v>
      </c>
      <c r="Z573" s="3">
        <v>534.74</v>
      </c>
      <c r="AA573" s="3">
        <v>0.15</v>
      </c>
      <c r="AB573" s="3">
        <v>77193.600000000006</v>
      </c>
      <c r="AC573" s="3">
        <v>65443.199999999997</v>
      </c>
      <c r="AD573" s="3">
        <v>77193.600000000006</v>
      </c>
      <c r="AE573" s="3">
        <v>65443.199999999997</v>
      </c>
    </row>
    <row r="574" spans="1:31" x14ac:dyDescent="0.3">
      <c r="A574" s="3" t="s">
        <v>1166</v>
      </c>
      <c r="B574" s="4">
        <v>77774</v>
      </c>
      <c r="C574" s="4">
        <v>163</v>
      </c>
      <c r="D574" s="4" t="s">
        <v>25</v>
      </c>
      <c r="E574" s="5" t="s">
        <v>6313</v>
      </c>
      <c r="G574" s="4" t="s">
        <v>7476</v>
      </c>
      <c r="H574" s="3" t="s">
        <v>6315</v>
      </c>
      <c r="I574" s="3" t="s">
        <v>54</v>
      </c>
      <c r="J574" s="3" t="s">
        <v>175</v>
      </c>
      <c r="K574" s="3" t="s">
        <v>132</v>
      </c>
      <c r="L574" s="6" t="s">
        <v>132</v>
      </c>
      <c r="M574" s="3" t="s">
        <v>175</v>
      </c>
      <c r="N574" s="3" t="s">
        <v>184</v>
      </c>
      <c r="O574" s="3" t="s">
        <v>7477</v>
      </c>
      <c r="P574" s="3" t="s">
        <v>191</v>
      </c>
      <c r="Q574" s="3" t="s">
        <v>161</v>
      </c>
      <c r="R574" s="3" t="s">
        <v>31</v>
      </c>
      <c r="S574" s="3">
        <v>9</v>
      </c>
      <c r="T574" s="3">
        <v>12.11</v>
      </c>
      <c r="U574" s="3">
        <v>-0.3</v>
      </c>
      <c r="V574" s="3">
        <v>44.44</v>
      </c>
      <c r="W574" s="3">
        <v>50.21</v>
      </c>
      <c r="X574" s="32">
        <v>-0.13</v>
      </c>
      <c r="Y574" s="33">
        <v>216.41</v>
      </c>
      <c r="Z574" s="3">
        <v>271.85000000000002</v>
      </c>
      <c r="AA574" s="3">
        <v>-0.26</v>
      </c>
      <c r="AB574" s="3">
        <v>43461.96</v>
      </c>
      <c r="AC574" s="3">
        <v>54919.11</v>
      </c>
      <c r="AD574" s="3">
        <v>43461.96</v>
      </c>
      <c r="AE574" s="3">
        <v>54919.11</v>
      </c>
    </row>
    <row r="575" spans="1:31" x14ac:dyDescent="0.3">
      <c r="A575" s="3" t="s">
        <v>3130</v>
      </c>
      <c r="B575" s="4">
        <v>77776</v>
      </c>
      <c r="C575" s="4">
        <v>755</v>
      </c>
      <c r="D575" s="4" t="s">
        <v>25</v>
      </c>
      <c r="E575" s="5" t="s">
        <v>6313</v>
      </c>
      <c r="G575" s="4" t="s">
        <v>7478</v>
      </c>
      <c r="H575" s="3" t="s">
        <v>6315</v>
      </c>
      <c r="I575" s="3" t="s">
        <v>54</v>
      </c>
      <c r="J575" s="3" t="s">
        <v>175</v>
      </c>
      <c r="K575" s="3" t="s">
        <v>132</v>
      </c>
      <c r="L575" s="6" t="s">
        <v>132</v>
      </c>
      <c r="M575" s="3" t="s">
        <v>175</v>
      </c>
      <c r="N575" s="3" t="s">
        <v>184</v>
      </c>
      <c r="O575" s="3" t="s">
        <v>7479</v>
      </c>
      <c r="P575" s="3" t="s">
        <v>191</v>
      </c>
      <c r="Q575" s="3" t="s">
        <v>161</v>
      </c>
      <c r="R575" s="3" t="s">
        <v>31</v>
      </c>
      <c r="S575" s="3">
        <v>123</v>
      </c>
      <c r="T575" s="3">
        <v>164</v>
      </c>
      <c r="U575" s="3">
        <v>-0.33</v>
      </c>
      <c r="V575" s="3">
        <v>372.42</v>
      </c>
      <c r="W575" s="3">
        <v>467.83</v>
      </c>
      <c r="X575" s="32">
        <v>-0.26</v>
      </c>
      <c r="Y575" s="33">
        <v>1455.25</v>
      </c>
      <c r="Z575" s="3">
        <v>1889.67</v>
      </c>
      <c r="AA575" s="3">
        <v>-0.3</v>
      </c>
      <c r="AB575" s="3">
        <v>300587.26</v>
      </c>
      <c r="AC575" s="3">
        <v>382732.88</v>
      </c>
      <c r="AD575" s="3">
        <v>316913.23</v>
      </c>
      <c r="AE575" s="3">
        <v>405173.2</v>
      </c>
    </row>
    <row r="576" spans="1:31" x14ac:dyDescent="0.3">
      <c r="A576" s="3" t="s">
        <v>3303</v>
      </c>
      <c r="B576" s="4">
        <v>77777</v>
      </c>
      <c r="C576" s="4">
        <v>614</v>
      </c>
      <c r="D576" s="4" t="s">
        <v>25</v>
      </c>
      <c r="E576" s="5" t="s">
        <v>6313</v>
      </c>
      <c r="G576" s="4" t="s">
        <v>7480</v>
      </c>
      <c r="H576" s="3" t="s">
        <v>6315</v>
      </c>
      <c r="I576" s="3" t="s">
        <v>54</v>
      </c>
      <c r="J576" s="3" t="s">
        <v>175</v>
      </c>
      <c r="K576" s="3" t="s">
        <v>132</v>
      </c>
      <c r="L576" s="6" t="s">
        <v>132</v>
      </c>
      <c r="M576" s="3" t="s">
        <v>175</v>
      </c>
      <c r="N576" s="3" t="s">
        <v>184</v>
      </c>
      <c r="O576" s="3" t="s">
        <v>7481</v>
      </c>
      <c r="P576" s="3" t="s">
        <v>191</v>
      </c>
      <c r="Q576" s="3" t="s">
        <v>161</v>
      </c>
      <c r="R576" s="3" t="s">
        <v>31</v>
      </c>
      <c r="S576" s="3">
        <v>37</v>
      </c>
      <c r="T576" s="3">
        <v>48.5</v>
      </c>
      <c r="U576" s="3">
        <v>-0.33</v>
      </c>
      <c r="V576" s="3">
        <v>118</v>
      </c>
      <c r="W576" s="3">
        <v>156</v>
      </c>
      <c r="X576" s="32">
        <v>-0.32</v>
      </c>
      <c r="Y576" s="33">
        <v>513</v>
      </c>
      <c r="Z576" s="3">
        <v>762.87</v>
      </c>
      <c r="AA576" s="3">
        <v>-0.49</v>
      </c>
      <c r="AB576" s="3">
        <v>119282.4</v>
      </c>
      <c r="AC576" s="3">
        <v>148739.57999999999</v>
      </c>
      <c r="AD576" s="3">
        <v>119282.4</v>
      </c>
      <c r="AE576" s="3">
        <v>148739.57999999999</v>
      </c>
    </row>
    <row r="577" spans="1:31" x14ac:dyDescent="0.3">
      <c r="A577" s="3" t="s">
        <v>3626</v>
      </c>
      <c r="B577" s="4">
        <v>77779</v>
      </c>
      <c r="C577" s="4">
        <v>247</v>
      </c>
      <c r="D577" s="4" t="s">
        <v>25</v>
      </c>
      <c r="E577" s="5" t="s">
        <v>6313</v>
      </c>
      <c r="G577" s="4" t="s">
        <v>7482</v>
      </c>
      <c r="H577" s="3" t="s">
        <v>6315</v>
      </c>
      <c r="I577" s="3" t="s">
        <v>54</v>
      </c>
      <c r="J577" s="3" t="s">
        <v>175</v>
      </c>
      <c r="K577" s="3" t="s">
        <v>132</v>
      </c>
      <c r="L577" s="6" t="s">
        <v>132</v>
      </c>
      <c r="M577" s="3" t="s">
        <v>175</v>
      </c>
      <c r="N577" s="3" t="s">
        <v>184</v>
      </c>
      <c r="O577" s="3" t="s">
        <v>7483</v>
      </c>
      <c r="P577" s="3" t="s">
        <v>191</v>
      </c>
      <c r="Q577" s="3" t="s">
        <v>161</v>
      </c>
      <c r="R577" s="3" t="s">
        <v>31</v>
      </c>
      <c r="S577" s="3">
        <v>19</v>
      </c>
      <c r="T577" s="3">
        <v>32.67</v>
      </c>
      <c r="U577" s="3">
        <v>-0.73</v>
      </c>
      <c r="V577" s="3">
        <v>62.04</v>
      </c>
      <c r="W577" s="3">
        <v>104.24</v>
      </c>
      <c r="X577" s="32">
        <v>-0.68</v>
      </c>
      <c r="Y577" s="33">
        <v>422.39</v>
      </c>
      <c r="Z577" s="3">
        <v>517.27</v>
      </c>
      <c r="AA577" s="3">
        <v>-0.22</v>
      </c>
      <c r="AB577" s="3">
        <v>80073.38</v>
      </c>
      <c r="AC577" s="3">
        <v>97447.84</v>
      </c>
      <c r="AD577" s="3">
        <v>82107.38</v>
      </c>
      <c r="AE577" s="3">
        <v>99229.84</v>
      </c>
    </row>
    <row r="578" spans="1:31" x14ac:dyDescent="0.3">
      <c r="A578" s="3" t="s">
        <v>1232</v>
      </c>
      <c r="B578" s="4">
        <v>86668</v>
      </c>
      <c r="C578" s="4">
        <v>317</v>
      </c>
      <c r="D578" s="4" t="s">
        <v>25</v>
      </c>
      <c r="E578" s="5" t="s">
        <v>6313</v>
      </c>
      <c r="G578" s="4" t="s">
        <v>7484</v>
      </c>
      <c r="H578" s="3" t="s">
        <v>6315</v>
      </c>
      <c r="I578" s="3" t="s">
        <v>831</v>
      </c>
      <c r="J578" s="3" t="s">
        <v>175</v>
      </c>
      <c r="K578" s="3" t="s">
        <v>146</v>
      </c>
      <c r="L578" s="6" t="s">
        <v>132</v>
      </c>
      <c r="M578" s="3" t="s">
        <v>175</v>
      </c>
      <c r="N578" s="3" t="s">
        <v>184</v>
      </c>
      <c r="O578" s="3" t="s">
        <v>7485</v>
      </c>
      <c r="P578" s="3" t="s">
        <v>191</v>
      </c>
      <c r="Q578" s="3" t="s">
        <v>49</v>
      </c>
      <c r="R578" s="3" t="s">
        <v>6402</v>
      </c>
      <c r="S578" s="3">
        <v>10</v>
      </c>
      <c r="T578" s="3">
        <v>15.34</v>
      </c>
      <c r="U578" s="3">
        <v>-0.53</v>
      </c>
      <c r="V578" s="3">
        <v>29.35</v>
      </c>
      <c r="W578" s="3">
        <v>39.35</v>
      </c>
      <c r="X578" s="32">
        <v>-0.34</v>
      </c>
      <c r="Y578" s="33">
        <v>131.38999999999999</v>
      </c>
      <c r="Z578" s="3">
        <v>148.05000000000001</v>
      </c>
      <c r="AA578" s="3">
        <v>-0.13</v>
      </c>
      <c r="AB578" s="3">
        <v>29786.400000000001</v>
      </c>
      <c r="AC578" s="3">
        <v>33566.400000000001</v>
      </c>
      <c r="AD578" s="3">
        <v>29786.400000000001</v>
      </c>
      <c r="AE578" s="3">
        <v>33566.400000000001</v>
      </c>
    </row>
    <row r="579" spans="1:31" x14ac:dyDescent="0.3">
      <c r="A579" s="3" t="s">
        <v>3198</v>
      </c>
      <c r="B579" s="4">
        <v>86669</v>
      </c>
      <c r="C579" s="4">
        <v>799</v>
      </c>
      <c r="D579" s="4" t="s">
        <v>25</v>
      </c>
      <c r="E579" s="5" t="s">
        <v>6313</v>
      </c>
      <c r="G579" s="4" t="s">
        <v>7486</v>
      </c>
      <c r="H579" s="3" t="s">
        <v>6315</v>
      </c>
      <c r="I579" s="3" t="s">
        <v>831</v>
      </c>
      <c r="J579" s="3" t="s">
        <v>175</v>
      </c>
      <c r="K579" s="3" t="s">
        <v>132</v>
      </c>
      <c r="L579" s="6" t="s">
        <v>132</v>
      </c>
      <c r="M579" s="3" t="s">
        <v>175</v>
      </c>
      <c r="N579" s="3" t="s">
        <v>184</v>
      </c>
      <c r="O579" s="3" t="s">
        <v>7487</v>
      </c>
      <c r="P579" s="3" t="s">
        <v>191</v>
      </c>
      <c r="Q579" s="3" t="s">
        <v>49</v>
      </c>
      <c r="R579" s="3" t="s">
        <v>6402</v>
      </c>
      <c r="S579" s="3">
        <v>68</v>
      </c>
      <c r="T579" s="3">
        <v>57</v>
      </c>
      <c r="U579" s="3">
        <v>0.16</v>
      </c>
      <c r="V579" s="3">
        <v>350</v>
      </c>
      <c r="W579" s="3">
        <v>341.96</v>
      </c>
      <c r="X579" s="32">
        <v>0.02</v>
      </c>
      <c r="Y579" s="33">
        <v>1344.13</v>
      </c>
      <c r="Z579" s="3">
        <v>1506.08</v>
      </c>
      <c r="AA579" s="3">
        <v>-0.12</v>
      </c>
      <c r="AB579" s="3">
        <v>285275.52000000002</v>
      </c>
      <c r="AC579" s="3">
        <v>318091.52000000002</v>
      </c>
      <c r="AD579" s="3">
        <v>299363.52</v>
      </c>
      <c r="AE579" s="3">
        <v>335035.52000000002</v>
      </c>
    </row>
    <row r="580" spans="1:31" x14ac:dyDescent="0.3">
      <c r="A580" s="3" t="s">
        <v>3083</v>
      </c>
      <c r="B580" s="4">
        <v>86670</v>
      </c>
      <c r="C580" s="4">
        <v>830</v>
      </c>
      <c r="D580" s="4" t="s">
        <v>25</v>
      </c>
      <c r="E580" s="5" t="s">
        <v>6313</v>
      </c>
      <c r="G580" s="4" t="s">
        <v>7488</v>
      </c>
      <c r="H580" s="3" t="s">
        <v>6315</v>
      </c>
      <c r="I580" s="3" t="s">
        <v>831</v>
      </c>
      <c r="J580" s="3" t="s">
        <v>175</v>
      </c>
      <c r="K580" s="3" t="s">
        <v>132</v>
      </c>
      <c r="L580" s="6" t="s">
        <v>132</v>
      </c>
      <c r="M580" s="3" t="s">
        <v>175</v>
      </c>
      <c r="N580" s="3" t="s">
        <v>184</v>
      </c>
      <c r="O580" s="3" t="s">
        <v>7489</v>
      </c>
      <c r="P580" s="3" t="s">
        <v>191</v>
      </c>
      <c r="Q580" s="3" t="s">
        <v>49</v>
      </c>
      <c r="R580" s="3" t="s">
        <v>6402</v>
      </c>
      <c r="S580" s="3">
        <v>237</v>
      </c>
      <c r="T580" s="3">
        <v>284</v>
      </c>
      <c r="U580" s="3">
        <v>-0.2</v>
      </c>
      <c r="V580" s="3">
        <v>457.33</v>
      </c>
      <c r="W580" s="3">
        <v>464.92</v>
      </c>
      <c r="X580" s="32">
        <v>-0.02</v>
      </c>
      <c r="Y580" s="33">
        <v>1826.92</v>
      </c>
      <c r="Z580" s="3">
        <v>1973.17</v>
      </c>
      <c r="AA580" s="3">
        <v>-0.08</v>
      </c>
      <c r="AB580" s="3">
        <v>422880</v>
      </c>
      <c r="AC580" s="3">
        <v>437102.12</v>
      </c>
      <c r="AD580" s="3">
        <v>438460</v>
      </c>
      <c r="AE580" s="3">
        <v>454084.12</v>
      </c>
    </row>
    <row r="581" spans="1:31" x14ac:dyDescent="0.3">
      <c r="A581" s="3" t="s">
        <v>3279</v>
      </c>
      <c r="B581" s="4">
        <v>86672</v>
      </c>
      <c r="C581" s="4">
        <v>573</v>
      </c>
      <c r="D581" s="4" t="s">
        <v>25</v>
      </c>
      <c r="E581" s="5" t="s">
        <v>6313</v>
      </c>
      <c r="G581" s="4" t="s">
        <v>7490</v>
      </c>
      <c r="H581" s="3" t="s">
        <v>6315</v>
      </c>
      <c r="I581" s="3" t="s">
        <v>831</v>
      </c>
      <c r="J581" s="3" t="s">
        <v>175</v>
      </c>
      <c r="K581" s="3" t="s">
        <v>132</v>
      </c>
      <c r="L581" s="6" t="s">
        <v>132</v>
      </c>
      <c r="M581" s="3" t="s">
        <v>175</v>
      </c>
      <c r="N581" s="3" t="s">
        <v>184</v>
      </c>
      <c r="O581" s="3" t="s">
        <v>7491</v>
      </c>
      <c r="P581" s="3" t="s">
        <v>191</v>
      </c>
      <c r="Q581" s="3" t="s">
        <v>49</v>
      </c>
      <c r="R581" s="3" t="s">
        <v>6402</v>
      </c>
      <c r="S581" s="3">
        <v>16</v>
      </c>
      <c r="T581" s="3">
        <v>47.99</v>
      </c>
      <c r="U581" s="3">
        <v>-1.96</v>
      </c>
      <c r="V581" s="3">
        <v>72.209999999999994</v>
      </c>
      <c r="W581" s="3">
        <v>126.54</v>
      </c>
      <c r="X581" s="32">
        <v>-0.75</v>
      </c>
      <c r="Y581" s="33">
        <v>563.04</v>
      </c>
      <c r="Z581" s="3">
        <v>567.94000000000005</v>
      </c>
      <c r="AA581" s="3">
        <v>-0.01</v>
      </c>
      <c r="AB581" s="3">
        <v>111867.44</v>
      </c>
      <c r="AC581" s="3">
        <v>113963.96</v>
      </c>
      <c r="AD581" s="3">
        <v>114435.44</v>
      </c>
      <c r="AE581" s="3">
        <v>115428.96</v>
      </c>
    </row>
    <row r="582" spans="1:31" x14ac:dyDescent="0.3">
      <c r="A582" s="3" t="s">
        <v>3333</v>
      </c>
      <c r="B582" s="4">
        <v>86692</v>
      </c>
      <c r="C582" s="4">
        <v>484</v>
      </c>
      <c r="D582" s="4" t="s">
        <v>25</v>
      </c>
      <c r="E582" s="5" t="s">
        <v>6313</v>
      </c>
      <c r="G582" s="4" t="s">
        <v>7492</v>
      </c>
      <c r="H582" s="3" t="s">
        <v>6315</v>
      </c>
      <c r="I582" s="3" t="s">
        <v>812</v>
      </c>
      <c r="J582" s="3" t="s">
        <v>175</v>
      </c>
      <c r="K582" s="3" t="s">
        <v>132</v>
      </c>
      <c r="L582" s="6" t="s">
        <v>132</v>
      </c>
      <c r="M582" s="3" t="s">
        <v>175</v>
      </c>
      <c r="N582" s="3" t="s">
        <v>184</v>
      </c>
      <c r="O582" s="3" t="s">
        <v>7493</v>
      </c>
      <c r="P582" s="3" t="s">
        <v>191</v>
      </c>
      <c r="Q582" s="3" t="s">
        <v>49</v>
      </c>
      <c r="R582" s="3" t="s">
        <v>6402</v>
      </c>
      <c r="S582" s="3">
        <v>38</v>
      </c>
      <c r="T582" s="3">
        <v>63</v>
      </c>
      <c r="U582" s="3">
        <v>-0.65</v>
      </c>
      <c r="V582" s="3">
        <v>82.25</v>
      </c>
      <c r="W582" s="3">
        <v>108.92</v>
      </c>
      <c r="X582" s="32">
        <v>-0.32</v>
      </c>
      <c r="Y582" s="33">
        <v>387.25</v>
      </c>
      <c r="Z582" s="3">
        <v>420.75</v>
      </c>
      <c r="AA582" s="3">
        <v>-0.09</v>
      </c>
      <c r="AB582" s="3">
        <v>89266</v>
      </c>
      <c r="AC582" s="3">
        <v>94350.66</v>
      </c>
      <c r="AD582" s="3">
        <v>92940</v>
      </c>
      <c r="AE582" s="3">
        <v>96882.66</v>
      </c>
    </row>
    <row r="583" spans="1:31" x14ac:dyDescent="0.3">
      <c r="A583" s="3" t="s">
        <v>3660</v>
      </c>
      <c r="B583" s="4">
        <v>86693</v>
      </c>
      <c r="C583" s="4">
        <v>348</v>
      </c>
      <c r="D583" s="4" t="s">
        <v>25</v>
      </c>
      <c r="E583" s="5" t="s">
        <v>6313</v>
      </c>
      <c r="G583" s="4" t="s">
        <v>7494</v>
      </c>
      <c r="H583" s="3" t="s">
        <v>6315</v>
      </c>
      <c r="I583" s="3" t="s">
        <v>812</v>
      </c>
      <c r="J583" s="3" t="s">
        <v>175</v>
      </c>
      <c r="K583" s="3" t="s">
        <v>132</v>
      </c>
      <c r="L583" s="6" t="s">
        <v>132</v>
      </c>
      <c r="M583" s="3" t="s">
        <v>175</v>
      </c>
      <c r="N583" s="3" t="s">
        <v>184</v>
      </c>
      <c r="O583" s="3" t="s">
        <v>7495</v>
      </c>
      <c r="P583" s="3" t="s">
        <v>191</v>
      </c>
      <c r="Q583" s="3" t="s">
        <v>49</v>
      </c>
      <c r="R583" s="3" t="s">
        <v>6402</v>
      </c>
      <c r="S583" s="3">
        <v>9</v>
      </c>
      <c r="T583" s="3">
        <v>13.33</v>
      </c>
      <c r="U583" s="3">
        <v>-0.43</v>
      </c>
      <c r="V583" s="3">
        <v>29.33</v>
      </c>
      <c r="W583" s="3">
        <v>24.33</v>
      </c>
      <c r="X583" s="32">
        <v>0.17</v>
      </c>
      <c r="Y583" s="33">
        <v>165.75</v>
      </c>
      <c r="Z583" s="3">
        <v>251.41</v>
      </c>
      <c r="AA583" s="3">
        <v>-0.52</v>
      </c>
      <c r="AB583" s="3">
        <v>33125.360000000001</v>
      </c>
      <c r="AC583" s="3">
        <v>50090.54</v>
      </c>
      <c r="AD583" s="3">
        <v>33689.360000000001</v>
      </c>
      <c r="AE583" s="3">
        <v>51098.54</v>
      </c>
    </row>
    <row r="584" spans="1:31" x14ac:dyDescent="0.3">
      <c r="A584" s="3" t="s">
        <v>3653</v>
      </c>
      <c r="B584" s="4">
        <v>86698</v>
      </c>
      <c r="C584" s="4">
        <v>337</v>
      </c>
      <c r="D584" s="4" t="s">
        <v>25</v>
      </c>
      <c r="E584" s="5" t="s">
        <v>6313</v>
      </c>
      <c r="G584" s="4" t="s">
        <v>7496</v>
      </c>
      <c r="H584" s="3" t="s">
        <v>6315</v>
      </c>
      <c r="I584" s="3" t="s">
        <v>812</v>
      </c>
      <c r="J584" s="3" t="s">
        <v>175</v>
      </c>
      <c r="K584" s="3" t="s">
        <v>132</v>
      </c>
      <c r="L584" s="6" t="s">
        <v>132</v>
      </c>
      <c r="M584" s="3" t="s">
        <v>175</v>
      </c>
      <c r="N584" s="3" t="s">
        <v>184</v>
      </c>
      <c r="O584" s="3" t="s">
        <v>7497</v>
      </c>
      <c r="P584" s="3" t="s">
        <v>191</v>
      </c>
      <c r="Q584" s="3" t="s">
        <v>49</v>
      </c>
      <c r="R584" s="3" t="s">
        <v>6402</v>
      </c>
      <c r="S584" s="3">
        <v>10</v>
      </c>
      <c r="T584" s="3">
        <v>18</v>
      </c>
      <c r="U584" s="3">
        <v>-0.8</v>
      </c>
      <c r="V584" s="3">
        <v>48</v>
      </c>
      <c r="W584" s="3">
        <v>58.96</v>
      </c>
      <c r="X584" s="32">
        <v>-0.23</v>
      </c>
      <c r="Y584" s="33">
        <v>226</v>
      </c>
      <c r="Z584" s="3">
        <v>232.96</v>
      </c>
      <c r="AA584" s="3">
        <v>-0.03</v>
      </c>
      <c r="AB584" s="3">
        <v>47982.720000000001</v>
      </c>
      <c r="AC584" s="3">
        <v>49851.199999999997</v>
      </c>
      <c r="AD584" s="3">
        <v>50334.720000000001</v>
      </c>
      <c r="AE584" s="3">
        <v>51747.199999999997</v>
      </c>
    </row>
    <row r="585" spans="1:31" x14ac:dyDescent="0.3">
      <c r="A585" s="3" t="s">
        <v>1731</v>
      </c>
      <c r="B585" s="4">
        <v>86884</v>
      </c>
      <c r="C585" s="4">
        <v>531</v>
      </c>
      <c r="D585" s="4" t="s">
        <v>25</v>
      </c>
      <c r="E585" s="5" t="s">
        <v>6313</v>
      </c>
      <c r="G585" s="4" t="s">
        <v>7498</v>
      </c>
      <c r="H585" s="3" t="s">
        <v>6315</v>
      </c>
      <c r="I585" s="3" t="s">
        <v>831</v>
      </c>
      <c r="J585" s="3" t="s">
        <v>175</v>
      </c>
      <c r="K585" s="3" t="s">
        <v>89</v>
      </c>
      <c r="L585" s="6" t="s">
        <v>89</v>
      </c>
      <c r="M585" s="3" t="s">
        <v>175</v>
      </c>
      <c r="N585" s="3" t="s">
        <v>184</v>
      </c>
      <c r="O585" s="3" t="s">
        <v>7499</v>
      </c>
      <c r="P585" s="3" t="s">
        <v>6357</v>
      </c>
      <c r="Q585" s="3" t="s">
        <v>194</v>
      </c>
      <c r="R585" s="3" t="s">
        <v>6402</v>
      </c>
      <c r="S585" s="3">
        <v>58</v>
      </c>
      <c r="T585" s="3">
        <v>62</v>
      </c>
      <c r="U585" s="3">
        <v>-7.0000000000000007E-2</v>
      </c>
      <c r="V585" s="3">
        <v>174</v>
      </c>
      <c r="W585" s="3">
        <v>161</v>
      </c>
      <c r="X585" s="32">
        <v>7.0000000000000007E-2</v>
      </c>
      <c r="Y585" s="33">
        <v>661.04</v>
      </c>
      <c r="Z585" s="3">
        <v>744</v>
      </c>
      <c r="AA585" s="3">
        <v>-0.13</v>
      </c>
      <c r="AB585" s="3">
        <v>80752.850000000006</v>
      </c>
      <c r="AC585" s="3">
        <v>90887.039999999994</v>
      </c>
      <c r="AD585" s="3">
        <v>80752.850000000006</v>
      </c>
      <c r="AE585" s="3">
        <v>90887.039999999994</v>
      </c>
    </row>
    <row r="586" spans="1:31" x14ac:dyDescent="0.3">
      <c r="A586" s="3" t="s">
        <v>2308</v>
      </c>
      <c r="B586" s="4">
        <v>86885</v>
      </c>
      <c r="C586" s="4">
        <v>310</v>
      </c>
      <c r="D586" s="4" t="s">
        <v>25</v>
      </c>
      <c r="E586" s="5" t="s">
        <v>6313</v>
      </c>
      <c r="G586" s="4" t="s">
        <v>7500</v>
      </c>
      <c r="H586" s="3" t="s">
        <v>6315</v>
      </c>
      <c r="I586" s="3" t="s">
        <v>831</v>
      </c>
      <c r="J586" s="3" t="s">
        <v>175</v>
      </c>
      <c r="K586" s="3" t="s">
        <v>89</v>
      </c>
      <c r="L586" s="6" t="s">
        <v>89</v>
      </c>
      <c r="M586" s="3" t="s">
        <v>175</v>
      </c>
      <c r="N586" s="3" t="s">
        <v>184</v>
      </c>
      <c r="O586" s="3" t="s">
        <v>7501</v>
      </c>
      <c r="P586" s="3" t="s">
        <v>6357</v>
      </c>
      <c r="Q586" s="3" t="s">
        <v>194</v>
      </c>
      <c r="R586" s="3" t="s">
        <v>6402</v>
      </c>
      <c r="S586" s="3">
        <v>25</v>
      </c>
      <c r="T586" s="3">
        <v>30</v>
      </c>
      <c r="U586" s="3">
        <v>-0.2</v>
      </c>
      <c r="V586" s="3">
        <v>62.17</v>
      </c>
      <c r="W586" s="3">
        <v>78.08</v>
      </c>
      <c r="X586" s="32">
        <v>-0.26</v>
      </c>
      <c r="Y586" s="33">
        <v>237.17</v>
      </c>
      <c r="Z586" s="3">
        <v>289.17</v>
      </c>
      <c r="AA586" s="3">
        <v>-0.22</v>
      </c>
      <c r="AB586" s="3">
        <v>30758.02</v>
      </c>
      <c r="AC586" s="3">
        <v>37548.74</v>
      </c>
      <c r="AD586" s="3">
        <v>33355.120000000003</v>
      </c>
      <c r="AE586" s="3">
        <v>40668.400000000001</v>
      </c>
    </row>
    <row r="587" spans="1:31" x14ac:dyDescent="0.3">
      <c r="A587" s="3" t="s">
        <v>1737</v>
      </c>
      <c r="B587" s="4">
        <v>86886</v>
      </c>
      <c r="C587" s="4">
        <v>648</v>
      </c>
      <c r="D587" s="4" t="s">
        <v>25</v>
      </c>
      <c r="E587" s="5" t="s">
        <v>6313</v>
      </c>
      <c r="G587" s="4" t="s">
        <v>7502</v>
      </c>
      <c r="H587" s="3" t="s">
        <v>6315</v>
      </c>
      <c r="I587" s="3" t="s">
        <v>831</v>
      </c>
      <c r="J587" s="3" t="s">
        <v>175</v>
      </c>
      <c r="K587" s="3" t="s">
        <v>89</v>
      </c>
      <c r="L587" s="6" t="s">
        <v>89</v>
      </c>
      <c r="M587" s="3" t="s">
        <v>175</v>
      </c>
      <c r="N587" s="3" t="s">
        <v>184</v>
      </c>
      <c r="O587" s="3" t="s">
        <v>7503</v>
      </c>
      <c r="P587" s="3" t="s">
        <v>6357</v>
      </c>
      <c r="Q587" s="3" t="s">
        <v>194</v>
      </c>
      <c r="R587" s="3" t="s">
        <v>6402</v>
      </c>
      <c r="S587" s="3">
        <v>60</v>
      </c>
      <c r="T587" s="3">
        <v>55</v>
      </c>
      <c r="U587" s="3">
        <v>0.08</v>
      </c>
      <c r="V587" s="3">
        <v>148.25</v>
      </c>
      <c r="W587" s="3">
        <v>167.67</v>
      </c>
      <c r="X587" s="32">
        <v>-0.13</v>
      </c>
      <c r="Y587" s="33">
        <v>679.33</v>
      </c>
      <c r="Z587" s="3">
        <v>713.67</v>
      </c>
      <c r="AA587" s="3">
        <v>-0.05</v>
      </c>
      <c r="AB587" s="3">
        <v>88430.28</v>
      </c>
      <c r="AC587" s="3">
        <v>93137.88</v>
      </c>
      <c r="AD587" s="3">
        <v>95867.520000000004</v>
      </c>
      <c r="AE587" s="3">
        <v>100693.92</v>
      </c>
    </row>
    <row r="588" spans="1:31" x14ac:dyDescent="0.3">
      <c r="A588" s="3" t="s">
        <v>1779</v>
      </c>
      <c r="B588" s="4">
        <v>86887</v>
      </c>
      <c r="C588" s="4">
        <v>455</v>
      </c>
      <c r="D588" s="4" t="s">
        <v>25</v>
      </c>
      <c r="E588" s="5" t="s">
        <v>6313</v>
      </c>
      <c r="G588" s="4" t="s">
        <v>7504</v>
      </c>
      <c r="H588" s="3" t="s">
        <v>6315</v>
      </c>
      <c r="I588" s="3" t="s">
        <v>831</v>
      </c>
      <c r="J588" s="3" t="s">
        <v>175</v>
      </c>
      <c r="K588" s="3" t="s">
        <v>89</v>
      </c>
      <c r="L588" s="6" t="s">
        <v>89</v>
      </c>
      <c r="M588" s="3" t="s">
        <v>175</v>
      </c>
      <c r="N588" s="3" t="s">
        <v>184</v>
      </c>
      <c r="O588" s="3" t="s">
        <v>7505</v>
      </c>
      <c r="P588" s="3" t="s">
        <v>6357</v>
      </c>
      <c r="Q588" s="3" t="s">
        <v>194</v>
      </c>
      <c r="R588" s="3" t="s">
        <v>6402</v>
      </c>
      <c r="S588" s="3">
        <v>20</v>
      </c>
      <c r="T588" s="3">
        <v>24</v>
      </c>
      <c r="U588" s="3">
        <v>-0.2</v>
      </c>
      <c r="V588" s="3">
        <v>69.319999999999993</v>
      </c>
      <c r="W588" s="3">
        <v>79.989999999999995</v>
      </c>
      <c r="X588" s="32">
        <v>-0.15</v>
      </c>
      <c r="Y588" s="33">
        <v>318.62</v>
      </c>
      <c r="Z588" s="3">
        <v>398.72</v>
      </c>
      <c r="AA588" s="3">
        <v>-0.25</v>
      </c>
      <c r="AB588" s="3">
        <v>40209.360000000001</v>
      </c>
      <c r="AC588" s="3">
        <v>50317.78</v>
      </c>
      <c r="AD588" s="3">
        <v>40209.360000000001</v>
      </c>
      <c r="AE588" s="3">
        <v>50317.78</v>
      </c>
    </row>
    <row r="589" spans="1:31" x14ac:dyDescent="0.3">
      <c r="A589" s="3" t="s">
        <v>1704</v>
      </c>
      <c r="B589" s="4">
        <v>86888</v>
      </c>
      <c r="C589" s="4">
        <v>353</v>
      </c>
      <c r="D589" s="4" t="s">
        <v>25</v>
      </c>
      <c r="E589" s="5" t="s">
        <v>6313</v>
      </c>
      <c r="G589" s="4" t="s">
        <v>7506</v>
      </c>
      <c r="H589" s="3" t="s">
        <v>6315</v>
      </c>
      <c r="I589" s="3" t="s">
        <v>831</v>
      </c>
      <c r="J589" s="3" t="s">
        <v>175</v>
      </c>
      <c r="K589" s="3" t="s">
        <v>89</v>
      </c>
      <c r="L589" s="6" t="s">
        <v>89</v>
      </c>
      <c r="M589" s="3" t="s">
        <v>175</v>
      </c>
      <c r="N589" s="3" t="s">
        <v>184</v>
      </c>
      <c r="O589" s="3" t="s">
        <v>7507</v>
      </c>
      <c r="P589" s="3" t="s">
        <v>6357</v>
      </c>
      <c r="Q589" s="3" t="s">
        <v>194</v>
      </c>
      <c r="R589" s="3" t="s">
        <v>6402</v>
      </c>
      <c r="S589" s="3">
        <v>121</v>
      </c>
      <c r="T589" s="3">
        <v>107.34</v>
      </c>
      <c r="U589" s="3">
        <v>0.12</v>
      </c>
      <c r="V589" s="3">
        <v>311.52999999999997</v>
      </c>
      <c r="W589" s="3">
        <v>282.55</v>
      </c>
      <c r="X589" s="32">
        <v>0.09</v>
      </c>
      <c r="Y589" s="33">
        <v>1169.8800000000001</v>
      </c>
      <c r="Z589" s="3">
        <v>1085.46</v>
      </c>
      <c r="AA589" s="3">
        <v>7.0000000000000007E-2</v>
      </c>
      <c r="AB589" s="3">
        <v>128142.88</v>
      </c>
      <c r="AC589" s="3">
        <v>118990.36</v>
      </c>
      <c r="AD589" s="3">
        <v>136442.88</v>
      </c>
      <c r="AE589" s="3">
        <v>126599.76</v>
      </c>
    </row>
    <row r="590" spans="1:31" x14ac:dyDescent="0.3">
      <c r="A590" s="3" t="s">
        <v>3436</v>
      </c>
      <c r="B590" s="4">
        <v>86916</v>
      </c>
      <c r="C590" s="4">
        <v>454</v>
      </c>
      <c r="D590" s="4" t="s">
        <v>25</v>
      </c>
      <c r="E590" s="5" t="s">
        <v>6313</v>
      </c>
      <c r="G590" s="4" t="s">
        <v>7508</v>
      </c>
      <c r="H590" s="3" t="s">
        <v>6315</v>
      </c>
      <c r="I590" s="3" t="s">
        <v>831</v>
      </c>
      <c r="J590" s="3" t="s">
        <v>175</v>
      </c>
      <c r="K590" s="3" t="s">
        <v>132</v>
      </c>
      <c r="L590" s="6" t="s">
        <v>132</v>
      </c>
      <c r="M590" s="3" t="s">
        <v>175</v>
      </c>
      <c r="N590" s="3" t="s">
        <v>184</v>
      </c>
      <c r="O590" s="3" t="s">
        <v>7509</v>
      </c>
      <c r="P590" s="3" t="s">
        <v>6357</v>
      </c>
      <c r="Q590" s="3" t="s">
        <v>194</v>
      </c>
      <c r="R590" s="3" t="s">
        <v>6402</v>
      </c>
      <c r="S590" s="3">
        <v>41</v>
      </c>
      <c r="T590" s="3">
        <v>40</v>
      </c>
      <c r="U590" s="3">
        <v>0.02</v>
      </c>
      <c r="V590" s="3">
        <v>106</v>
      </c>
      <c r="W590" s="3">
        <v>114.92</v>
      </c>
      <c r="X590" s="32">
        <v>-0.08</v>
      </c>
      <c r="Y590" s="33">
        <v>379.92</v>
      </c>
      <c r="Z590" s="3">
        <v>461.42</v>
      </c>
      <c r="AA590" s="3">
        <v>-0.21</v>
      </c>
      <c r="AB590" s="3">
        <v>58556.09</v>
      </c>
      <c r="AC590" s="3">
        <v>70502.63</v>
      </c>
      <c r="AD590" s="3">
        <v>64145.13</v>
      </c>
      <c r="AE590" s="3">
        <v>77902.63</v>
      </c>
    </row>
    <row r="591" spans="1:31" x14ac:dyDescent="0.3">
      <c r="A591" s="3" t="s">
        <v>3836</v>
      </c>
      <c r="B591" s="4">
        <v>86918</v>
      </c>
      <c r="C591" s="4">
        <v>130</v>
      </c>
      <c r="D591" s="4" t="s">
        <v>25</v>
      </c>
      <c r="E591" s="5" t="s">
        <v>6313</v>
      </c>
      <c r="G591" s="4" t="s">
        <v>7510</v>
      </c>
      <c r="H591" s="3" t="s">
        <v>6315</v>
      </c>
      <c r="I591" s="3" t="s">
        <v>831</v>
      </c>
      <c r="J591" s="3" t="s">
        <v>175</v>
      </c>
      <c r="K591" s="3" t="s">
        <v>132</v>
      </c>
      <c r="L591" s="6" t="s">
        <v>132</v>
      </c>
      <c r="M591" s="3" t="s">
        <v>175</v>
      </c>
      <c r="N591" s="3" t="s">
        <v>184</v>
      </c>
      <c r="O591" s="3" t="s">
        <v>7511</v>
      </c>
      <c r="P591" s="3" t="s">
        <v>6357</v>
      </c>
      <c r="Q591" s="3" t="s">
        <v>194</v>
      </c>
      <c r="R591" s="3" t="s">
        <v>6402</v>
      </c>
      <c r="S591" s="3">
        <v>9</v>
      </c>
      <c r="T591" s="3">
        <v>23.34</v>
      </c>
      <c r="U591" s="3">
        <v>-1.5</v>
      </c>
      <c r="V591" s="3">
        <v>58.34</v>
      </c>
      <c r="W591" s="3">
        <v>65.150000000000006</v>
      </c>
      <c r="X591" s="32">
        <v>-0.12</v>
      </c>
      <c r="Y591" s="33">
        <v>263.7</v>
      </c>
      <c r="Z591" s="3">
        <v>272.64</v>
      </c>
      <c r="AA591" s="3">
        <v>-0.03</v>
      </c>
      <c r="AB591" s="3">
        <v>34917</v>
      </c>
      <c r="AC591" s="3">
        <v>36101.5</v>
      </c>
      <c r="AD591" s="3">
        <v>34917</v>
      </c>
      <c r="AE591" s="3">
        <v>36101.5</v>
      </c>
    </row>
    <row r="592" spans="1:31" x14ac:dyDescent="0.3">
      <c r="A592" s="3" t="s">
        <v>3532</v>
      </c>
      <c r="B592" s="4">
        <v>28086</v>
      </c>
      <c r="C592" s="4">
        <v>533</v>
      </c>
      <c r="D592" s="4" t="s">
        <v>25</v>
      </c>
      <c r="E592" s="5" t="s">
        <v>6313</v>
      </c>
      <c r="G592" s="4" t="s">
        <v>7512</v>
      </c>
      <c r="H592" s="3" t="s">
        <v>6315</v>
      </c>
      <c r="I592" s="3" t="s">
        <v>153</v>
      </c>
      <c r="J592" s="3" t="s">
        <v>153</v>
      </c>
      <c r="K592" s="3" t="s">
        <v>132</v>
      </c>
      <c r="L592" s="6" t="s">
        <v>132</v>
      </c>
      <c r="M592" s="3" t="s">
        <v>153</v>
      </c>
      <c r="N592" s="3" t="s">
        <v>154</v>
      </c>
      <c r="O592" s="3" t="s">
        <v>7513</v>
      </c>
      <c r="P592" s="3" t="s">
        <v>153</v>
      </c>
      <c r="Q592" s="3" t="s">
        <v>51</v>
      </c>
      <c r="R592" s="3" t="s">
        <v>31</v>
      </c>
      <c r="S592" s="3">
        <v>34</v>
      </c>
      <c r="T592" s="3">
        <v>50</v>
      </c>
      <c r="U592" s="3">
        <v>-0.47</v>
      </c>
      <c r="V592" s="3">
        <v>134</v>
      </c>
      <c r="W592" s="3">
        <v>157.66999999999999</v>
      </c>
      <c r="X592" s="32">
        <v>-0.18</v>
      </c>
      <c r="Y592" s="33">
        <v>496.92</v>
      </c>
      <c r="Z592" s="3">
        <v>484.83</v>
      </c>
      <c r="AA592" s="3">
        <v>0.02</v>
      </c>
      <c r="AB592" s="3">
        <v>96362.08</v>
      </c>
      <c r="AC592" s="3">
        <v>92800.88</v>
      </c>
      <c r="AD592" s="3">
        <v>96362.08</v>
      </c>
      <c r="AE592" s="3">
        <v>92800.88</v>
      </c>
    </row>
    <row r="593" spans="1:31" x14ac:dyDescent="0.3">
      <c r="A593" s="3" t="s">
        <v>3267</v>
      </c>
      <c r="B593" s="4">
        <v>28087</v>
      </c>
      <c r="C593" s="4">
        <v>544</v>
      </c>
      <c r="D593" s="4" t="s">
        <v>25</v>
      </c>
      <c r="E593" s="5" t="s">
        <v>6313</v>
      </c>
      <c r="G593" s="4" t="s">
        <v>7514</v>
      </c>
      <c r="H593" s="3" t="s">
        <v>6315</v>
      </c>
      <c r="I593" s="3" t="s">
        <v>153</v>
      </c>
      <c r="J593" s="3" t="s">
        <v>153</v>
      </c>
      <c r="K593" s="3" t="s">
        <v>132</v>
      </c>
      <c r="L593" s="6" t="s">
        <v>132</v>
      </c>
      <c r="M593" s="3" t="s">
        <v>153</v>
      </c>
      <c r="N593" s="3" t="s">
        <v>154</v>
      </c>
      <c r="O593" s="3" t="s">
        <v>7515</v>
      </c>
      <c r="P593" s="3" t="s">
        <v>153</v>
      </c>
      <c r="Q593" s="3" t="s">
        <v>51</v>
      </c>
      <c r="R593" s="3" t="s">
        <v>31</v>
      </c>
      <c r="S593" s="3">
        <v>73</v>
      </c>
      <c r="T593" s="3">
        <v>74.66</v>
      </c>
      <c r="U593" s="3">
        <v>-0.02</v>
      </c>
      <c r="V593" s="3">
        <v>163.09</v>
      </c>
      <c r="W593" s="3">
        <v>215.97</v>
      </c>
      <c r="X593" s="32">
        <v>-0.32</v>
      </c>
      <c r="Y593" s="33">
        <v>683.03</v>
      </c>
      <c r="Z593" s="3">
        <v>752.81</v>
      </c>
      <c r="AA593" s="3">
        <v>-0.1</v>
      </c>
      <c r="AB593" s="3">
        <v>123021.48</v>
      </c>
      <c r="AC593" s="3">
        <v>134835.12</v>
      </c>
      <c r="AD593" s="3">
        <v>123021.48</v>
      </c>
      <c r="AE593" s="3">
        <v>134835.12</v>
      </c>
    </row>
    <row r="594" spans="1:31" x14ac:dyDescent="0.3">
      <c r="A594" s="3" t="s">
        <v>3385</v>
      </c>
      <c r="B594" s="4">
        <v>28088</v>
      </c>
      <c r="C594" s="4">
        <v>316</v>
      </c>
      <c r="D594" s="4" t="s">
        <v>25</v>
      </c>
      <c r="E594" s="5" t="s">
        <v>6313</v>
      </c>
      <c r="G594" s="4" t="s">
        <v>7516</v>
      </c>
      <c r="H594" s="3" t="s">
        <v>6315</v>
      </c>
      <c r="I594" s="3" t="s">
        <v>153</v>
      </c>
      <c r="J594" s="3" t="s">
        <v>153</v>
      </c>
      <c r="K594" s="3" t="s">
        <v>132</v>
      </c>
      <c r="L594" s="6" t="s">
        <v>132</v>
      </c>
      <c r="M594" s="3" t="s">
        <v>153</v>
      </c>
      <c r="N594" s="3" t="s">
        <v>154</v>
      </c>
      <c r="O594" s="3" t="s">
        <v>7517</v>
      </c>
      <c r="P594" s="3" t="s">
        <v>153</v>
      </c>
      <c r="Q594" s="3" t="s">
        <v>51</v>
      </c>
      <c r="R594" s="3" t="s">
        <v>31</v>
      </c>
      <c r="S594" s="3">
        <v>33</v>
      </c>
      <c r="T594" s="3">
        <v>63.01</v>
      </c>
      <c r="U594" s="3">
        <v>-0.88</v>
      </c>
      <c r="V594" s="3">
        <v>195.83</v>
      </c>
      <c r="W594" s="3">
        <v>199.33</v>
      </c>
      <c r="X594" s="32">
        <v>-0.02</v>
      </c>
      <c r="Y594" s="33">
        <v>724.57</v>
      </c>
      <c r="Z594" s="3">
        <v>751.98</v>
      </c>
      <c r="AA594" s="3">
        <v>-0.04</v>
      </c>
      <c r="AB594" s="3">
        <v>116751.6</v>
      </c>
      <c r="AC594" s="3">
        <v>118336.98</v>
      </c>
      <c r="AD594" s="3">
        <v>120498.84</v>
      </c>
      <c r="AE594" s="3">
        <v>123837.98</v>
      </c>
    </row>
    <row r="595" spans="1:31" x14ac:dyDescent="0.3">
      <c r="A595" s="3" t="s">
        <v>3833</v>
      </c>
      <c r="B595" s="4">
        <v>28206</v>
      </c>
      <c r="C595" s="4">
        <v>447</v>
      </c>
      <c r="D595" s="4" t="s">
        <v>25</v>
      </c>
      <c r="E595" s="5" t="s">
        <v>6313</v>
      </c>
      <c r="G595" s="4" t="s">
        <v>7518</v>
      </c>
      <c r="H595" s="3" t="s">
        <v>6315</v>
      </c>
      <c r="I595" s="3" t="s">
        <v>153</v>
      </c>
      <c r="J595" s="3" t="s">
        <v>153</v>
      </c>
      <c r="K595" s="3" t="s">
        <v>132</v>
      </c>
      <c r="L595" s="6" t="s">
        <v>132</v>
      </c>
      <c r="M595" s="3" t="s">
        <v>153</v>
      </c>
      <c r="N595" s="3" t="s">
        <v>154</v>
      </c>
      <c r="O595" s="3" t="s">
        <v>7519</v>
      </c>
      <c r="P595" s="3" t="s">
        <v>153</v>
      </c>
      <c r="Q595" s="3" t="s">
        <v>63</v>
      </c>
      <c r="R595" s="3" t="s">
        <v>31</v>
      </c>
      <c r="S595" s="3">
        <v>19</v>
      </c>
      <c r="T595" s="3">
        <v>29</v>
      </c>
      <c r="U595" s="3">
        <v>-0.52</v>
      </c>
      <c r="V595" s="3">
        <v>55.17</v>
      </c>
      <c r="W595" s="3">
        <v>79.42</v>
      </c>
      <c r="X595" s="32">
        <v>-0.44</v>
      </c>
      <c r="Y595" s="33">
        <v>280.33</v>
      </c>
      <c r="Z595" s="3">
        <v>375.25</v>
      </c>
      <c r="AA595" s="3">
        <v>-0.34</v>
      </c>
      <c r="AB595" s="3">
        <v>53731.24</v>
      </c>
      <c r="AC595" s="3">
        <v>68976</v>
      </c>
      <c r="AD595" s="3">
        <v>55081.24</v>
      </c>
      <c r="AE595" s="3">
        <v>72137.009999999995</v>
      </c>
    </row>
    <row r="596" spans="1:31" x14ac:dyDescent="0.3">
      <c r="A596" s="3" t="s">
        <v>3514</v>
      </c>
      <c r="B596" s="4">
        <v>28207</v>
      </c>
      <c r="C596" s="4">
        <v>332</v>
      </c>
      <c r="D596" s="4" t="s">
        <v>25</v>
      </c>
      <c r="E596" s="5" t="s">
        <v>6313</v>
      </c>
      <c r="G596" s="4" t="s">
        <v>7520</v>
      </c>
      <c r="H596" s="3" t="s">
        <v>6315</v>
      </c>
      <c r="I596" s="3" t="s">
        <v>153</v>
      </c>
      <c r="J596" s="3" t="s">
        <v>153</v>
      </c>
      <c r="K596" s="3" t="s">
        <v>132</v>
      </c>
      <c r="L596" s="6" t="s">
        <v>132</v>
      </c>
      <c r="M596" s="3" t="s">
        <v>153</v>
      </c>
      <c r="N596" s="3" t="s">
        <v>154</v>
      </c>
      <c r="O596" s="3" t="s">
        <v>7521</v>
      </c>
      <c r="P596" s="3" t="s">
        <v>153</v>
      </c>
      <c r="Q596" s="3" t="s">
        <v>63</v>
      </c>
      <c r="R596" s="3" t="s">
        <v>31</v>
      </c>
      <c r="S596" s="3">
        <v>20</v>
      </c>
      <c r="T596" s="3">
        <v>35.99</v>
      </c>
      <c r="U596" s="3">
        <v>-0.76</v>
      </c>
      <c r="V596" s="3">
        <v>63.1</v>
      </c>
      <c r="W596" s="3">
        <v>70.66</v>
      </c>
      <c r="X596" s="32">
        <v>-0.12</v>
      </c>
      <c r="Y596" s="33">
        <v>256.3</v>
      </c>
      <c r="Z596" s="3">
        <v>298.74</v>
      </c>
      <c r="AA596" s="3">
        <v>-0.17</v>
      </c>
      <c r="AB596" s="3">
        <v>43663.14</v>
      </c>
      <c r="AC596" s="3">
        <v>50793.78</v>
      </c>
      <c r="AD596" s="3">
        <v>43879.14</v>
      </c>
      <c r="AE596" s="3">
        <v>51144.78</v>
      </c>
    </row>
    <row r="597" spans="1:31" x14ac:dyDescent="0.3">
      <c r="A597" s="3" t="s">
        <v>3776</v>
      </c>
      <c r="B597" s="4">
        <v>28208</v>
      </c>
      <c r="C597" s="4">
        <v>202</v>
      </c>
      <c r="D597" s="4" t="s">
        <v>25</v>
      </c>
      <c r="E597" s="5" t="s">
        <v>6313</v>
      </c>
      <c r="G597" s="4" t="s">
        <v>7522</v>
      </c>
      <c r="H597" s="3" t="s">
        <v>6315</v>
      </c>
      <c r="I597" s="3" t="s">
        <v>153</v>
      </c>
      <c r="J597" s="3" t="s">
        <v>153</v>
      </c>
      <c r="K597" s="3" t="s">
        <v>132</v>
      </c>
      <c r="L597" s="6" t="s">
        <v>132</v>
      </c>
      <c r="M597" s="3" t="s">
        <v>153</v>
      </c>
      <c r="N597" s="3" t="s">
        <v>154</v>
      </c>
      <c r="O597" s="3" t="s">
        <v>7523</v>
      </c>
      <c r="P597" s="3" t="s">
        <v>153</v>
      </c>
      <c r="Q597" s="3" t="s">
        <v>63</v>
      </c>
      <c r="R597" s="3" t="s">
        <v>31</v>
      </c>
      <c r="S597" s="3">
        <v>32</v>
      </c>
      <c r="T597" s="3">
        <v>36.56</v>
      </c>
      <c r="U597" s="3">
        <v>-0.16</v>
      </c>
      <c r="V597" s="3">
        <v>91.01</v>
      </c>
      <c r="W597" s="3">
        <v>81.87</v>
      </c>
      <c r="X597" s="32">
        <v>0.1</v>
      </c>
      <c r="Y597" s="33">
        <v>269.93</v>
      </c>
      <c r="Z597" s="3">
        <v>296.57</v>
      </c>
      <c r="AA597" s="3">
        <v>-0.1</v>
      </c>
      <c r="AB597" s="3">
        <v>42125.18</v>
      </c>
      <c r="AC597" s="3">
        <v>45976.5</v>
      </c>
      <c r="AD597" s="3">
        <v>45539.18</v>
      </c>
      <c r="AE597" s="3">
        <v>47488.5</v>
      </c>
    </row>
    <row r="598" spans="1:31" x14ac:dyDescent="0.3">
      <c r="A598" s="3" t="s">
        <v>3770</v>
      </c>
      <c r="B598" s="4">
        <v>28224</v>
      </c>
      <c r="C598" s="4">
        <v>417</v>
      </c>
      <c r="D598" s="4" t="s">
        <v>25</v>
      </c>
      <c r="E598" s="5" t="s">
        <v>6313</v>
      </c>
      <c r="G598" s="4" t="s">
        <v>7524</v>
      </c>
      <c r="H598" s="3" t="s">
        <v>6315</v>
      </c>
      <c r="I598" s="3" t="s">
        <v>153</v>
      </c>
      <c r="J598" s="3" t="s">
        <v>153</v>
      </c>
      <c r="K598" s="3" t="s">
        <v>132</v>
      </c>
      <c r="L598" s="6" t="s">
        <v>132</v>
      </c>
      <c r="M598" s="3" t="s">
        <v>153</v>
      </c>
      <c r="N598" s="3" t="s">
        <v>154</v>
      </c>
      <c r="O598" s="3" t="s">
        <v>7525</v>
      </c>
      <c r="P598" s="3" t="s">
        <v>153</v>
      </c>
      <c r="Q598" s="3" t="s">
        <v>63</v>
      </c>
      <c r="R598" s="3" t="s">
        <v>31</v>
      </c>
      <c r="S598" s="3">
        <v>14</v>
      </c>
      <c r="T598" s="3">
        <v>15.75</v>
      </c>
      <c r="U598" s="3">
        <v>-0.13</v>
      </c>
      <c r="V598" s="3">
        <v>41</v>
      </c>
      <c r="W598" s="3">
        <v>38.25</v>
      </c>
      <c r="X598" s="32">
        <v>7.0000000000000007E-2</v>
      </c>
      <c r="Y598" s="33">
        <v>155.46</v>
      </c>
      <c r="Z598" s="3">
        <v>179</v>
      </c>
      <c r="AA598" s="3">
        <v>-0.15</v>
      </c>
      <c r="AB598" s="3">
        <v>35166.51</v>
      </c>
      <c r="AC598" s="3">
        <v>40920.959999999999</v>
      </c>
      <c r="AD598" s="3">
        <v>35166.51</v>
      </c>
      <c r="AE598" s="3">
        <v>40920.959999999999</v>
      </c>
    </row>
    <row r="599" spans="1:31" x14ac:dyDescent="0.3">
      <c r="A599" s="3" t="s">
        <v>3168</v>
      </c>
      <c r="B599" s="4">
        <v>28233</v>
      </c>
      <c r="C599" s="4">
        <v>739</v>
      </c>
      <c r="D599" s="4" t="s">
        <v>25</v>
      </c>
      <c r="E599" s="5" t="s">
        <v>6313</v>
      </c>
      <c r="G599" s="4" t="s">
        <v>7526</v>
      </c>
      <c r="H599" s="3" t="s">
        <v>6315</v>
      </c>
      <c r="I599" s="3" t="s">
        <v>153</v>
      </c>
      <c r="J599" s="3" t="s">
        <v>153</v>
      </c>
      <c r="K599" s="3" t="s">
        <v>132</v>
      </c>
      <c r="L599" s="6" t="s">
        <v>132</v>
      </c>
      <c r="M599" s="3" t="s">
        <v>153</v>
      </c>
      <c r="N599" s="3" t="s">
        <v>154</v>
      </c>
      <c r="O599" s="3" t="s">
        <v>7527</v>
      </c>
      <c r="P599" s="3" t="s">
        <v>153</v>
      </c>
      <c r="Q599" s="3" t="s">
        <v>63</v>
      </c>
      <c r="R599" s="3" t="s">
        <v>31</v>
      </c>
      <c r="S599" s="3">
        <v>69</v>
      </c>
      <c r="T599" s="3">
        <v>93.32</v>
      </c>
      <c r="U599" s="3">
        <v>-0.34</v>
      </c>
      <c r="V599" s="3">
        <v>236.41</v>
      </c>
      <c r="W599" s="3">
        <v>251.97</v>
      </c>
      <c r="X599" s="32">
        <v>-7.0000000000000007E-2</v>
      </c>
      <c r="Y599" s="33">
        <v>865.21</v>
      </c>
      <c r="Z599" s="3">
        <v>947.56</v>
      </c>
      <c r="AA599" s="3">
        <v>-0.1</v>
      </c>
      <c r="AB599" s="3">
        <v>176631.84</v>
      </c>
      <c r="AC599" s="3">
        <v>192917.88</v>
      </c>
      <c r="AD599" s="3">
        <v>176631.84</v>
      </c>
      <c r="AE599" s="3">
        <v>192917.88</v>
      </c>
    </row>
    <row r="600" spans="1:31" x14ac:dyDescent="0.3">
      <c r="A600" s="3" t="s">
        <v>3264</v>
      </c>
      <c r="B600" s="4">
        <v>28238</v>
      </c>
      <c r="C600" s="4">
        <v>305</v>
      </c>
      <c r="D600" s="4" t="s">
        <v>25</v>
      </c>
      <c r="E600" s="5" t="s">
        <v>6313</v>
      </c>
      <c r="G600" s="4" t="s">
        <v>7528</v>
      </c>
      <c r="H600" s="3" t="s">
        <v>6315</v>
      </c>
      <c r="I600" s="3" t="s">
        <v>153</v>
      </c>
      <c r="J600" s="3" t="s">
        <v>153</v>
      </c>
      <c r="K600" s="3" t="s">
        <v>132</v>
      </c>
      <c r="L600" s="6" t="s">
        <v>132</v>
      </c>
      <c r="M600" s="3" t="s">
        <v>153</v>
      </c>
      <c r="N600" s="3" t="s">
        <v>154</v>
      </c>
      <c r="O600" s="3" t="s">
        <v>7529</v>
      </c>
      <c r="P600" s="3" t="s">
        <v>153</v>
      </c>
      <c r="Q600" s="3" t="s">
        <v>63</v>
      </c>
      <c r="R600" s="3" t="s">
        <v>31</v>
      </c>
      <c r="S600" s="3">
        <v>40</v>
      </c>
      <c r="T600" s="3">
        <v>72.34</v>
      </c>
      <c r="U600" s="3">
        <v>-0.82</v>
      </c>
      <c r="V600" s="3">
        <v>285.86</v>
      </c>
      <c r="W600" s="3">
        <v>320.45999999999998</v>
      </c>
      <c r="X600" s="32">
        <v>-0.12</v>
      </c>
      <c r="Y600" s="33">
        <v>1132.1400000000001</v>
      </c>
      <c r="Z600" s="3">
        <v>1195.9000000000001</v>
      </c>
      <c r="AA600" s="3">
        <v>-0.06</v>
      </c>
      <c r="AB600" s="3">
        <v>201532.98</v>
      </c>
      <c r="AC600" s="3">
        <v>215794.9</v>
      </c>
      <c r="AD600" s="3">
        <v>214068.9</v>
      </c>
      <c r="AE600" s="3">
        <v>221584.9</v>
      </c>
    </row>
    <row r="601" spans="1:31" x14ac:dyDescent="0.3">
      <c r="A601" s="3" t="s">
        <v>1178</v>
      </c>
      <c r="B601" s="4">
        <v>28246</v>
      </c>
      <c r="C601" s="4">
        <v>146</v>
      </c>
      <c r="D601" s="4" t="s">
        <v>25</v>
      </c>
      <c r="E601" s="5" t="s">
        <v>6313</v>
      </c>
      <c r="G601" s="4" t="s">
        <v>7530</v>
      </c>
      <c r="H601" s="3" t="s">
        <v>6315</v>
      </c>
      <c r="I601" s="3" t="s">
        <v>153</v>
      </c>
      <c r="J601" s="3" t="s">
        <v>153</v>
      </c>
      <c r="K601" s="3" t="s">
        <v>132</v>
      </c>
      <c r="L601" s="6" t="s">
        <v>132</v>
      </c>
      <c r="M601" s="3" t="s">
        <v>153</v>
      </c>
      <c r="N601" s="3" t="s">
        <v>154</v>
      </c>
      <c r="O601" s="3" t="s">
        <v>7531</v>
      </c>
      <c r="P601" s="3" t="s">
        <v>153</v>
      </c>
      <c r="Q601" s="3" t="s">
        <v>128</v>
      </c>
      <c r="R601" s="3" t="s">
        <v>60</v>
      </c>
      <c r="S601" s="3">
        <v>7</v>
      </c>
      <c r="T601" s="3">
        <v>8</v>
      </c>
      <c r="U601" s="3">
        <v>-0.13</v>
      </c>
      <c r="V601" s="3">
        <v>21.17</v>
      </c>
      <c r="W601" s="3">
        <v>13.5</v>
      </c>
      <c r="X601" s="32">
        <v>0.36</v>
      </c>
      <c r="Y601" s="33">
        <v>120.25</v>
      </c>
      <c r="Z601" s="3">
        <v>98.58</v>
      </c>
      <c r="AA601" s="3">
        <v>0.18</v>
      </c>
      <c r="AB601" s="3">
        <v>25612.05</v>
      </c>
      <c r="AC601" s="3">
        <v>19344.47</v>
      </c>
      <c r="AD601" s="3">
        <v>27851.97</v>
      </c>
      <c r="AE601" s="3">
        <v>20803.07</v>
      </c>
    </row>
    <row r="602" spans="1:31" x14ac:dyDescent="0.3">
      <c r="A602" s="3" t="s">
        <v>4753</v>
      </c>
      <c r="B602" s="4">
        <v>28628</v>
      </c>
      <c r="C602" s="4">
        <v>198</v>
      </c>
      <c r="D602" s="4" t="s">
        <v>25</v>
      </c>
      <c r="E602" s="5" t="s">
        <v>6313</v>
      </c>
      <c r="G602" s="4" t="s">
        <v>7532</v>
      </c>
      <c r="H602" s="3" t="s">
        <v>6315</v>
      </c>
      <c r="I602" s="3" t="s">
        <v>153</v>
      </c>
      <c r="J602" s="3" t="s">
        <v>153</v>
      </c>
      <c r="K602" s="3" t="s">
        <v>146</v>
      </c>
      <c r="L602" s="6" t="s">
        <v>6320</v>
      </c>
      <c r="M602" s="3" t="s">
        <v>153</v>
      </c>
      <c r="N602" s="3" t="s">
        <v>154</v>
      </c>
      <c r="O602" s="3" t="s">
        <v>7533</v>
      </c>
      <c r="P602" s="3" t="s">
        <v>153</v>
      </c>
      <c r="Q602" s="3" t="s">
        <v>37</v>
      </c>
      <c r="R602" s="3" t="s">
        <v>60</v>
      </c>
      <c r="S602" s="3">
        <v>13</v>
      </c>
      <c r="T602" s="3">
        <v>10.5</v>
      </c>
      <c r="U602" s="3">
        <v>0.19</v>
      </c>
      <c r="V602" s="3">
        <v>35.4</v>
      </c>
      <c r="W602" s="3">
        <v>52.9</v>
      </c>
      <c r="X602" s="32">
        <v>-0.49</v>
      </c>
      <c r="Y602" s="33">
        <v>251.66</v>
      </c>
      <c r="Z602" s="3">
        <v>262.93</v>
      </c>
      <c r="AA602" s="3">
        <v>-0.04</v>
      </c>
      <c r="AB602" s="3">
        <v>74255.679999999993</v>
      </c>
      <c r="AC602" s="3">
        <v>77681.58</v>
      </c>
      <c r="AD602" s="3">
        <v>76630.679999999993</v>
      </c>
      <c r="AE602" s="3">
        <v>79199.34</v>
      </c>
    </row>
    <row r="603" spans="1:31" x14ac:dyDescent="0.3">
      <c r="A603" s="3" t="s">
        <v>4789</v>
      </c>
      <c r="B603" s="4">
        <v>28795</v>
      </c>
      <c r="C603" s="4">
        <v>188</v>
      </c>
      <c r="D603" s="4" t="s">
        <v>25</v>
      </c>
      <c r="E603" s="5" t="s">
        <v>6313</v>
      </c>
      <c r="G603" s="4" t="s">
        <v>7534</v>
      </c>
      <c r="H603" s="3" t="s">
        <v>6315</v>
      </c>
      <c r="I603" s="3" t="s">
        <v>153</v>
      </c>
      <c r="J603" s="3" t="s">
        <v>153</v>
      </c>
      <c r="K603" s="3" t="s">
        <v>146</v>
      </c>
      <c r="L603" s="6" t="s">
        <v>6320</v>
      </c>
      <c r="M603" s="3" t="s">
        <v>153</v>
      </c>
      <c r="N603" s="3" t="s">
        <v>154</v>
      </c>
      <c r="O603" s="3" t="s">
        <v>7535</v>
      </c>
      <c r="P603" s="3" t="s">
        <v>153</v>
      </c>
      <c r="Q603" s="3" t="s">
        <v>44</v>
      </c>
      <c r="R603" s="3" t="s">
        <v>60</v>
      </c>
      <c r="S603" s="3">
        <v>0</v>
      </c>
      <c r="T603" s="3">
        <v>12.5</v>
      </c>
      <c r="U603" s="3">
        <v>-149.6</v>
      </c>
      <c r="V603" s="3">
        <v>4.25</v>
      </c>
      <c r="W603" s="3">
        <v>26.5</v>
      </c>
      <c r="X603" s="32">
        <v>-5.24</v>
      </c>
      <c r="Y603" s="33">
        <v>67.92</v>
      </c>
      <c r="Z603" s="3">
        <v>89.58</v>
      </c>
      <c r="AA603" s="3">
        <v>-0.32</v>
      </c>
      <c r="AB603" s="3">
        <v>22241.35</v>
      </c>
      <c r="AC603" s="3">
        <v>29336.75</v>
      </c>
      <c r="AD603" s="3">
        <v>22241.35</v>
      </c>
      <c r="AE603" s="3">
        <v>29336.75</v>
      </c>
    </row>
    <row r="604" spans="1:31" x14ac:dyDescent="0.3">
      <c r="A604" s="3" t="s">
        <v>3376</v>
      </c>
      <c r="B604" s="4">
        <v>28863</v>
      </c>
      <c r="C604" s="4">
        <v>470</v>
      </c>
      <c r="D604" s="4" t="s">
        <v>25</v>
      </c>
      <c r="E604" s="5" t="s">
        <v>6313</v>
      </c>
      <c r="G604" s="4" t="s">
        <v>7536</v>
      </c>
      <c r="H604" s="3" t="s">
        <v>6315</v>
      </c>
      <c r="I604" s="3" t="s">
        <v>153</v>
      </c>
      <c r="J604" s="3" t="s">
        <v>153</v>
      </c>
      <c r="K604" s="3" t="s">
        <v>132</v>
      </c>
      <c r="L604" s="6" t="s">
        <v>132</v>
      </c>
      <c r="M604" s="3" t="s">
        <v>153</v>
      </c>
      <c r="N604" s="3" t="s">
        <v>154</v>
      </c>
      <c r="O604" s="3" t="s">
        <v>7537</v>
      </c>
      <c r="P604" s="3" t="s">
        <v>153</v>
      </c>
      <c r="Q604" s="3" t="s">
        <v>397</v>
      </c>
      <c r="R604" s="3" t="s">
        <v>31</v>
      </c>
      <c r="S604" s="3">
        <v>35</v>
      </c>
      <c r="T604" s="3">
        <v>37.340000000000003</v>
      </c>
      <c r="U604" s="3">
        <v>-0.06</v>
      </c>
      <c r="V604" s="3">
        <v>121.71</v>
      </c>
      <c r="W604" s="3">
        <v>117.33</v>
      </c>
      <c r="X604" s="32">
        <v>0.04</v>
      </c>
      <c r="Y604" s="33">
        <v>411.26</v>
      </c>
      <c r="Z604" s="3">
        <v>597.65</v>
      </c>
      <c r="AA604" s="3">
        <v>-0.45</v>
      </c>
      <c r="AB604" s="3">
        <v>71976.67</v>
      </c>
      <c r="AC604" s="3">
        <v>104588.18</v>
      </c>
      <c r="AD604" s="3">
        <v>71976.67</v>
      </c>
      <c r="AE604" s="3">
        <v>104588.18</v>
      </c>
    </row>
    <row r="605" spans="1:31" x14ac:dyDescent="0.3">
      <c r="A605" s="3" t="s">
        <v>3177</v>
      </c>
      <c r="B605" s="4">
        <v>28864</v>
      </c>
      <c r="C605" s="4">
        <v>681</v>
      </c>
      <c r="D605" s="4" t="s">
        <v>25</v>
      </c>
      <c r="E605" s="5" t="s">
        <v>6313</v>
      </c>
      <c r="G605" s="4" t="s">
        <v>7538</v>
      </c>
      <c r="H605" s="3" t="s">
        <v>6315</v>
      </c>
      <c r="I605" s="3" t="s">
        <v>153</v>
      </c>
      <c r="J605" s="3" t="s">
        <v>153</v>
      </c>
      <c r="K605" s="3" t="s">
        <v>132</v>
      </c>
      <c r="L605" s="6" t="s">
        <v>132</v>
      </c>
      <c r="M605" s="3" t="s">
        <v>153</v>
      </c>
      <c r="N605" s="3" t="s">
        <v>154</v>
      </c>
      <c r="O605" s="3" t="s">
        <v>7539</v>
      </c>
      <c r="P605" s="3" t="s">
        <v>153</v>
      </c>
      <c r="Q605" s="3" t="s">
        <v>397</v>
      </c>
      <c r="R605" s="3" t="s">
        <v>31</v>
      </c>
      <c r="S605" s="3">
        <v>44</v>
      </c>
      <c r="T605" s="3">
        <v>49</v>
      </c>
      <c r="U605" s="3">
        <v>-0.11</v>
      </c>
      <c r="V605" s="3">
        <v>148.41999999999999</v>
      </c>
      <c r="W605" s="3">
        <v>212.04</v>
      </c>
      <c r="X605" s="32">
        <v>-0.43</v>
      </c>
      <c r="Y605" s="33">
        <v>746.33</v>
      </c>
      <c r="Z605" s="3">
        <v>801.04</v>
      </c>
      <c r="AA605" s="3">
        <v>-7.0000000000000007E-2</v>
      </c>
      <c r="AB605" s="3">
        <v>147038.94</v>
      </c>
      <c r="AC605" s="3">
        <v>147413.39000000001</v>
      </c>
      <c r="AD605" s="3">
        <v>150276.24</v>
      </c>
      <c r="AE605" s="3">
        <v>149667.71</v>
      </c>
    </row>
    <row r="606" spans="1:31" x14ac:dyDescent="0.3">
      <c r="A606" s="3" t="s">
        <v>3148</v>
      </c>
      <c r="B606" s="4">
        <v>28866</v>
      </c>
      <c r="C606" s="4">
        <v>879</v>
      </c>
      <c r="D606" s="4" t="s">
        <v>25</v>
      </c>
      <c r="E606" s="5" t="s">
        <v>6313</v>
      </c>
      <c r="G606" s="4" t="s">
        <v>7540</v>
      </c>
      <c r="H606" s="3" t="s">
        <v>6315</v>
      </c>
      <c r="I606" s="3" t="s">
        <v>153</v>
      </c>
      <c r="J606" s="3" t="s">
        <v>153</v>
      </c>
      <c r="K606" s="3" t="s">
        <v>132</v>
      </c>
      <c r="L606" s="6" t="s">
        <v>132</v>
      </c>
      <c r="M606" s="3" t="s">
        <v>153</v>
      </c>
      <c r="N606" s="3" t="s">
        <v>154</v>
      </c>
      <c r="O606" s="3" t="s">
        <v>7541</v>
      </c>
      <c r="P606" s="3" t="s">
        <v>153</v>
      </c>
      <c r="Q606" s="3" t="s">
        <v>397</v>
      </c>
      <c r="R606" s="3" t="s">
        <v>31</v>
      </c>
      <c r="S606" s="3">
        <v>115</v>
      </c>
      <c r="T606" s="3">
        <v>87.33</v>
      </c>
      <c r="U606" s="3">
        <v>0.24</v>
      </c>
      <c r="V606" s="3">
        <v>420.83</v>
      </c>
      <c r="W606" s="3">
        <v>385.75</v>
      </c>
      <c r="X606" s="32">
        <v>0.08</v>
      </c>
      <c r="Y606" s="33">
        <v>1428.08</v>
      </c>
      <c r="Z606" s="3">
        <v>1195.67</v>
      </c>
      <c r="AA606" s="3">
        <v>0.16</v>
      </c>
      <c r="AB606" s="3">
        <v>313839.12</v>
      </c>
      <c r="AC606" s="3">
        <v>257880.53</v>
      </c>
      <c r="AD606" s="3">
        <v>319776.42</v>
      </c>
      <c r="AE606" s="3">
        <v>263549.40000000002</v>
      </c>
    </row>
    <row r="607" spans="1:31" x14ac:dyDescent="0.3">
      <c r="A607" s="3" t="s">
        <v>3109</v>
      </c>
      <c r="B607" s="4">
        <v>28867</v>
      </c>
      <c r="C607" s="4">
        <v>871</v>
      </c>
      <c r="D607" s="4" t="s">
        <v>25</v>
      </c>
      <c r="E607" s="5" t="s">
        <v>6313</v>
      </c>
      <c r="G607" s="4" t="s">
        <v>7542</v>
      </c>
      <c r="H607" s="3" t="s">
        <v>6315</v>
      </c>
      <c r="I607" s="3" t="s">
        <v>153</v>
      </c>
      <c r="J607" s="3" t="s">
        <v>153</v>
      </c>
      <c r="K607" s="3" t="s">
        <v>132</v>
      </c>
      <c r="L607" s="6" t="s">
        <v>132</v>
      </c>
      <c r="M607" s="3" t="s">
        <v>153</v>
      </c>
      <c r="N607" s="3" t="s">
        <v>154</v>
      </c>
      <c r="O607" s="3" t="s">
        <v>7543</v>
      </c>
      <c r="P607" s="3" t="s">
        <v>153</v>
      </c>
      <c r="Q607" s="3" t="s">
        <v>397</v>
      </c>
      <c r="R607" s="3" t="s">
        <v>31</v>
      </c>
      <c r="S607" s="3">
        <v>62</v>
      </c>
      <c r="T607" s="3">
        <v>155.65</v>
      </c>
      <c r="U607" s="3">
        <v>-1.5</v>
      </c>
      <c r="V607" s="3">
        <v>312.39999999999998</v>
      </c>
      <c r="W607" s="3">
        <v>346.3</v>
      </c>
      <c r="X607" s="32">
        <v>-0.11</v>
      </c>
      <c r="Y607" s="33">
        <v>1120.52</v>
      </c>
      <c r="Z607" s="3">
        <v>1652.09</v>
      </c>
      <c r="AA607" s="3">
        <v>-0.47</v>
      </c>
      <c r="AB607" s="3">
        <v>234802.08</v>
      </c>
      <c r="AC607" s="3">
        <v>343492.68</v>
      </c>
      <c r="AD607" s="3">
        <v>234802.08</v>
      </c>
      <c r="AE607" s="3">
        <v>343492.68</v>
      </c>
    </row>
    <row r="608" spans="1:31" x14ac:dyDescent="0.3">
      <c r="A608" s="3" t="s">
        <v>3142</v>
      </c>
      <c r="B608" s="4">
        <v>28868</v>
      </c>
      <c r="C608" s="4">
        <v>509</v>
      </c>
      <c r="D608" s="4" t="s">
        <v>25</v>
      </c>
      <c r="E608" s="5" t="s">
        <v>6313</v>
      </c>
      <c r="G608" s="4" t="s">
        <v>7544</v>
      </c>
      <c r="H608" s="3" t="s">
        <v>6315</v>
      </c>
      <c r="I608" s="3" t="s">
        <v>153</v>
      </c>
      <c r="J608" s="3" t="s">
        <v>153</v>
      </c>
      <c r="K608" s="3" t="s">
        <v>132</v>
      </c>
      <c r="L608" s="6" t="s">
        <v>132</v>
      </c>
      <c r="M608" s="3" t="s">
        <v>153</v>
      </c>
      <c r="N608" s="3" t="s">
        <v>154</v>
      </c>
      <c r="O608" s="3" t="s">
        <v>7545</v>
      </c>
      <c r="P608" s="3" t="s">
        <v>153</v>
      </c>
      <c r="Q608" s="3" t="s">
        <v>397</v>
      </c>
      <c r="R608" s="3" t="s">
        <v>31</v>
      </c>
      <c r="S608" s="3">
        <v>140</v>
      </c>
      <c r="T608" s="3">
        <v>169.18</v>
      </c>
      <c r="U608" s="3">
        <v>-0.21</v>
      </c>
      <c r="V608" s="3">
        <v>430.73</v>
      </c>
      <c r="W608" s="3">
        <v>440.07</v>
      </c>
      <c r="X608" s="32">
        <v>-0.02</v>
      </c>
      <c r="Y608" s="33">
        <v>1781.64</v>
      </c>
      <c r="Z608" s="3">
        <v>2204.7600000000002</v>
      </c>
      <c r="AA608" s="3">
        <v>-0.24</v>
      </c>
      <c r="AB608" s="3">
        <v>324303.59999999998</v>
      </c>
      <c r="AC608" s="3">
        <v>399296.05</v>
      </c>
      <c r="AD608" s="3">
        <v>327999.59999999998</v>
      </c>
      <c r="AE608" s="3">
        <v>400692.85</v>
      </c>
    </row>
    <row r="609" spans="1:31" x14ac:dyDescent="0.3">
      <c r="A609" s="3" t="s">
        <v>3706</v>
      </c>
      <c r="B609" s="4">
        <v>28890</v>
      </c>
      <c r="C609" s="4">
        <v>276</v>
      </c>
      <c r="D609" s="4" t="s">
        <v>25</v>
      </c>
      <c r="E609" s="5" t="s">
        <v>6313</v>
      </c>
      <c r="G609" s="4" t="s">
        <v>7546</v>
      </c>
      <c r="H609" s="3" t="s">
        <v>6315</v>
      </c>
      <c r="I609" s="3" t="s">
        <v>153</v>
      </c>
      <c r="J609" s="3" t="s">
        <v>153</v>
      </c>
      <c r="K609" s="3" t="s">
        <v>132</v>
      </c>
      <c r="L609" s="6" t="s">
        <v>132</v>
      </c>
      <c r="M609" s="3" t="s">
        <v>153</v>
      </c>
      <c r="N609" s="3" t="s">
        <v>184</v>
      </c>
      <c r="O609" s="3" t="s">
        <v>7547</v>
      </c>
      <c r="P609" s="3" t="s">
        <v>153</v>
      </c>
      <c r="Q609" s="3" t="s">
        <v>397</v>
      </c>
      <c r="R609" s="3" t="s">
        <v>31</v>
      </c>
      <c r="S609" s="3">
        <v>11</v>
      </c>
      <c r="T609" s="3">
        <v>6.42</v>
      </c>
      <c r="U609" s="3">
        <v>0.42</v>
      </c>
      <c r="V609" s="3">
        <v>47</v>
      </c>
      <c r="W609" s="3">
        <v>48.5</v>
      </c>
      <c r="X609" s="32">
        <v>-0.03</v>
      </c>
      <c r="Y609" s="33">
        <v>185.92</v>
      </c>
      <c r="Z609" s="3">
        <v>159.41999999999999</v>
      </c>
      <c r="AA609" s="3">
        <v>0.14000000000000001</v>
      </c>
      <c r="AB609" s="3">
        <v>40800.300000000003</v>
      </c>
      <c r="AC609" s="3">
        <v>35014.93</v>
      </c>
      <c r="AD609" s="3">
        <v>41630.46</v>
      </c>
      <c r="AE609" s="3">
        <v>35460.18</v>
      </c>
    </row>
    <row r="610" spans="1:31" x14ac:dyDescent="0.3">
      <c r="A610" s="3" t="s">
        <v>5458</v>
      </c>
      <c r="B610" s="4">
        <v>29097</v>
      </c>
      <c r="C610" s="4">
        <v>488</v>
      </c>
      <c r="D610" s="4" t="s">
        <v>25</v>
      </c>
      <c r="E610" s="5" t="s">
        <v>6313</v>
      </c>
      <c r="G610" s="4" t="s">
        <v>7548</v>
      </c>
      <c r="H610" s="3" t="s">
        <v>6315</v>
      </c>
      <c r="I610" s="3" t="s">
        <v>153</v>
      </c>
      <c r="J610" s="3" t="s">
        <v>153</v>
      </c>
      <c r="K610" s="3" t="s">
        <v>104</v>
      </c>
      <c r="L610" s="6" t="s">
        <v>104</v>
      </c>
      <c r="M610" s="3" t="s">
        <v>153</v>
      </c>
      <c r="N610" s="3" t="s">
        <v>154</v>
      </c>
      <c r="O610" s="3" t="s">
        <v>7549</v>
      </c>
      <c r="P610" s="3" t="s">
        <v>153</v>
      </c>
      <c r="Q610" s="3" t="s">
        <v>55</v>
      </c>
      <c r="R610" s="3" t="s">
        <v>31</v>
      </c>
      <c r="S610" s="3">
        <v>75</v>
      </c>
      <c r="T610" s="3">
        <v>62.43</v>
      </c>
      <c r="U610" s="3">
        <v>0.16</v>
      </c>
      <c r="V610" s="3">
        <v>203.42</v>
      </c>
      <c r="W610" s="3">
        <v>250.64</v>
      </c>
      <c r="X610" s="32">
        <v>-0.23</v>
      </c>
      <c r="Y610" s="33">
        <v>866.89</v>
      </c>
      <c r="Z610" s="3">
        <v>1103</v>
      </c>
      <c r="AA610" s="3">
        <v>-0.27</v>
      </c>
      <c r="AB610" s="3">
        <v>53996.76</v>
      </c>
      <c r="AC610" s="3">
        <v>68274.080000000002</v>
      </c>
      <c r="AD610" s="3">
        <v>53996.76</v>
      </c>
      <c r="AE610" s="3">
        <v>68274.080000000002</v>
      </c>
    </row>
    <row r="611" spans="1:31" x14ac:dyDescent="0.3">
      <c r="A611" s="3" t="s">
        <v>5434</v>
      </c>
      <c r="B611" s="4">
        <v>29098</v>
      </c>
      <c r="C611" s="4">
        <v>358</v>
      </c>
      <c r="D611" s="4" t="s">
        <v>25</v>
      </c>
      <c r="E611" s="5" t="s">
        <v>6313</v>
      </c>
      <c r="G611" s="4" t="s">
        <v>7550</v>
      </c>
      <c r="H611" s="3" t="s">
        <v>6315</v>
      </c>
      <c r="I611" s="3" t="s">
        <v>153</v>
      </c>
      <c r="J611" s="3" t="s">
        <v>153</v>
      </c>
      <c r="K611" s="3" t="s">
        <v>104</v>
      </c>
      <c r="L611" s="6" t="s">
        <v>104</v>
      </c>
      <c r="M611" s="3" t="s">
        <v>153</v>
      </c>
      <c r="N611" s="3" t="s">
        <v>154</v>
      </c>
      <c r="O611" s="3" t="s">
        <v>7551</v>
      </c>
      <c r="P611" s="3" t="s">
        <v>153</v>
      </c>
      <c r="Q611" s="3" t="s">
        <v>55</v>
      </c>
      <c r="R611" s="3" t="s">
        <v>31</v>
      </c>
      <c r="S611" s="3">
        <v>72</v>
      </c>
      <c r="T611" s="3">
        <v>91.79</v>
      </c>
      <c r="U611" s="3">
        <v>-0.28000000000000003</v>
      </c>
      <c r="V611" s="3">
        <v>214.68</v>
      </c>
      <c r="W611" s="3">
        <v>255.91</v>
      </c>
      <c r="X611" s="32">
        <v>-0.19</v>
      </c>
      <c r="Y611" s="33">
        <v>840.06</v>
      </c>
      <c r="Z611" s="3">
        <v>894.12</v>
      </c>
      <c r="AA611" s="3">
        <v>-0.06</v>
      </c>
      <c r="AB611" s="3">
        <v>49809.599999999999</v>
      </c>
      <c r="AC611" s="3">
        <v>52917.9</v>
      </c>
      <c r="AD611" s="3">
        <v>49809.599999999999</v>
      </c>
      <c r="AE611" s="3">
        <v>52917.9</v>
      </c>
    </row>
    <row r="612" spans="1:31" x14ac:dyDescent="0.3">
      <c r="A612" s="3" t="s">
        <v>5929</v>
      </c>
      <c r="B612" s="4">
        <v>29287</v>
      </c>
      <c r="C612" s="4">
        <v>219</v>
      </c>
      <c r="D612" s="4" t="s">
        <v>25</v>
      </c>
      <c r="E612" s="5" t="s">
        <v>6313</v>
      </c>
      <c r="G612" s="4" t="s">
        <v>7552</v>
      </c>
      <c r="H612" s="3" t="s">
        <v>6315</v>
      </c>
      <c r="I612" s="3" t="s">
        <v>153</v>
      </c>
      <c r="J612" s="3" t="s">
        <v>153</v>
      </c>
      <c r="K612" s="3" t="s">
        <v>104</v>
      </c>
      <c r="L612" s="6" t="s">
        <v>104</v>
      </c>
      <c r="M612" s="3" t="s">
        <v>153</v>
      </c>
      <c r="N612" s="3" t="s">
        <v>154</v>
      </c>
      <c r="O612" s="3" t="s">
        <v>7553</v>
      </c>
      <c r="P612" s="3" t="s">
        <v>153</v>
      </c>
      <c r="Q612" s="3" t="s">
        <v>213</v>
      </c>
      <c r="R612" s="3" t="s">
        <v>31</v>
      </c>
      <c r="S612" s="3">
        <v>26</v>
      </c>
      <c r="T612" s="3">
        <v>26.66</v>
      </c>
      <c r="U612" s="3">
        <v>-0.02</v>
      </c>
      <c r="V612" s="3">
        <v>88.43</v>
      </c>
      <c r="W612" s="3">
        <v>92.22</v>
      </c>
      <c r="X612" s="32">
        <v>-0.04</v>
      </c>
      <c r="Y612" s="33">
        <v>272.86</v>
      </c>
      <c r="Z612" s="3">
        <v>296.97000000000003</v>
      </c>
      <c r="AA612" s="3">
        <v>-0.09</v>
      </c>
      <c r="AB612" s="3">
        <v>16872.72</v>
      </c>
      <c r="AC612" s="3">
        <v>18267.509999999998</v>
      </c>
      <c r="AD612" s="3">
        <v>16872.72</v>
      </c>
      <c r="AE612" s="3">
        <v>18267.509999999998</v>
      </c>
    </row>
    <row r="613" spans="1:31" x14ac:dyDescent="0.3">
      <c r="A613" s="3" t="s">
        <v>5659</v>
      </c>
      <c r="B613" s="4">
        <v>29288</v>
      </c>
      <c r="C613" s="4">
        <v>168</v>
      </c>
      <c r="D613" s="4" t="s">
        <v>25</v>
      </c>
      <c r="E613" s="5" t="s">
        <v>6313</v>
      </c>
      <c r="G613" s="4" t="s">
        <v>7554</v>
      </c>
      <c r="H613" s="3" t="s">
        <v>6315</v>
      </c>
      <c r="I613" s="3" t="s">
        <v>153</v>
      </c>
      <c r="J613" s="3" t="s">
        <v>153</v>
      </c>
      <c r="K613" s="3" t="s">
        <v>104</v>
      </c>
      <c r="L613" s="6" t="s">
        <v>104</v>
      </c>
      <c r="M613" s="3" t="s">
        <v>153</v>
      </c>
      <c r="N613" s="3" t="s">
        <v>154</v>
      </c>
      <c r="O613" s="3" t="s">
        <v>7555</v>
      </c>
      <c r="P613" s="3" t="s">
        <v>153</v>
      </c>
      <c r="Q613" s="3" t="s">
        <v>213</v>
      </c>
      <c r="R613" s="3" t="s">
        <v>31</v>
      </c>
      <c r="S613" s="3">
        <v>32</v>
      </c>
      <c r="T613" s="3">
        <v>57.17</v>
      </c>
      <c r="U613" s="3">
        <v>-0.79</v>
      </c>
      <c r="V613" s="3">
        <v>119.4</v>
      </c>
      <c r="W613" s="3">
        <v>129.69999999999999</v>
      </c>
      <c r="X613" s="32">
        <v>-0.09</v>
      </c>
      <c r="Y613" s="33">
        <v>491</v>
      </c>
      <c r="Z613" s="3">
        <v>530.08000000000004</v>
      </c>
      <c r="AA613" s="3">
        <v>-0.08</v>
      </c>
      <c r="AB613" s="3">
        <v>29618.25</v>
      </c>
      <c r="AC613" s="3">
        <v>31781.64</v>
      </c>
      <c r="AD613" s="3">
        <v>29618.25</v>
      </c>
      <c r="AE613" s="3">
        <v>31781.64</v>
      </c>
    </row>
    <row r="614" spans="1:31" x14ac:dyDescent="0.3">
      <c r="A614" s="3" t="s">
        <v>7556</v>
      </c>
      <c r="B614" s="4">
        <v>29543</v>
      </c>
      <c r="C614" s="4">
        <v>57</v>
      </c>
      <c r="D614" s="4" t="s">
        <v>25</v>
      </c>
      <c r="E614" s="5" t="s">
        <v>6313</v>
      </c>
      <c r="G614" s="4" t="s">
        <v>7557</v>
      </c>
      <c r="H614" s="3" t="s">
        <v>6315</v>
      </c>
      <c r="I614" s="3" t="s">
        <v>153</v>
      </c>
      <c r="J614" s="3" t="s">
        <v>153</v>
      </c>
      <c r="K614" s="3" t="s">
        <v>6320</v>
      </c>
      <c r="L614" s="6" t="s">
        <v>6320</v>
      </c>
      <c r="M614" s="3" t="s">
        <v>153</v>
      </c>
      <c r="N614" s="3" t="s">
        <v>154</v>
      </c>
      <c r="O614" s="3" t="s">
        <v>7558</v>
      </c>
      <c r="P614" s="3" t="s">
        <v>153</v>
      </c>
      <c r="Q614" s="3" t="s">
        <v>405</v>
      </c>
      <c r="R614" s="3" t="s">
        <v>31</v>
      </c>
      <c r="S614" s="3">
        <v>16</v>
      </c>
      <c r="U614" s="3">
        <v>1</v>
      </c>
      <c r="V614" s="3">
        <v>49.01</v>
      </c>
      <c r="X614" s="32">
        <v>1</v>
      </c>
      <c r="Y614" s="33">
        <v>74.209999999999994</v>
      </c>
      <c r="AA614" s="3">
        <v>1</v>
      </c>
      <c r="AB614" s="3">
        <v>25543.26</v>
      </c>
      <c r="AD614" s="3">
        <v>25939.26</v>
      </c>
    </row>
    <row r="615" spans="1:31" x14ac:dyDescent="0.3">
      <c r="A615" s="3" t="s">
        <v>5518</v>
      </c>
      <c r="B615" s="4">
        <v>29568</v>
      </c>
      <c r="C615" s="4">
        <v>274</v>
      </c>
      <c r="D615" s="4" t="s">
        <v>25</v>
      </c>
      <c r="E615" s="5" t="s">
        <v>6313</v>
      </c>
      <c r="G615" s="4" t="s">
        <v>7559</v>
      </c>
      <c r="H615" s="3" t="s">
        <v>6315</v>
      </c>
      <c r="I615" s="3" t="s">
        <v>153</v>
      </c>
      <c r="J615" s="3" t="s">
        <v>153</v>
      </c>
      <c r="K615" s="3" t="s">
        <v>104</v>
      </c>
      <c r="L615" s="6" t="s">
        <v>104</v>
      </c>
      <c r="M615" s="3" t="s">
        <v>153</v>
      </c>
      <c r="N615" s="3" t="s">
        <v>154</v>
      </c>
      <c r="O615" s="3" t="s">
        <v>7560</v>
      </c>
      <c r="P615" s="3" t="s">
        <v>153</v>
      </c>
      <c r="Q615" s="3" t="s">
        <v>55</v>
      </c>
      <c r="R615" s="3" t="s">
        <v>31</v>
      </c>
      <c r="S615" s="3">
        <v>31</v>
      </c>
      <c r="T615" s="3">
        <v>41.42</v>
      </c>
      <c r="U615" s="3">
        <v>-0.33</v>
      </c>
      <c r="V615" s="3">
        <v>116.87</v>
      </c>
      <c r="W615" s="3">
        <v>82.64</v>
      </c>
      <c r="X615" s="32">
        <v>0.28999999999999998</v>
      </c>
      <c r="Y615" s="33">
        <v>575.21</v>
      </c>
      <c r="Z615" s="3">
        <v>522.51</v>
      </c>
      <c r="AA615" s="3">
        <v>0.09</v>
      </c>
      <c r="AB615" s="3">
        <v>41925.86</v>
      </c>
      <c r="AC615" s="3">
        <v>38191.22</v>
      </c>
      <c r="AD615" s="3">
        <v>43216.38</v>
      </c>
      <c r="AE615" s="3">
        <v>39220.519999999997</v>
      </c>
    </row>
    <row r="616" spans="1:31" x14ac:dyDescent="0.3">
      <c r="A616" s="3" t="s">
        <v>2869</v>
      </c>
      <c r="B616" s="4">
        <v>29576</v>
      </c>
      <c r="C616" s="4">
        <v>299</v>
      </c>
      <c r="D616" s="4" t="s">
        <v>25</v>
      </c>
      <c r="E616" s="5" t="s">
        <v>6313</v>
      </c>
      <c r="G616" s="4" t="s">
        <v>7561</v>
      </c>
      <c r="H616" s="3" t="s">
        <v>6315</v>
      </c>
      <c r="I616" s="3" t="s">
        <v>153</v>
      </c>
      <c r="J616" s="3" t="s">
        <v>153</v>
      </c>
      <c r="K616" s="3" t="s">
        <v>104</v>
      </c>
      <c r="L616" s="6" t="s">
        <v>104</v>
      </c>
      <c r="M616" s="3" t="s">
        <v>153</v>
      </c>
      <c r="N616" s="3" t="s">
        <v>154</v>
      </c>
      <c r="O616" s="3" t="s">
        <v>7562</v>
      </c>
      <c r="P616" s="3" t="s">
        <v>153</v>
      </c>
      <c r="Q616" s="3" t="s">
        <v>55</v>
      </c>
      <c r="R616" s="3" t="s">
        <v>31</v>
      </c>
      <c r="S616" s="3">
        <v>26</v>
      </c>
      <c r="T616" s="3">
        <v>52</v>
      </c>
      <c r="U616" s="3">
        <v>-1</v>
      </c>
      <c r="V616" s="3">
        <v>62</v>
      </c>
      <c r="W616" s="3">
        <v>87</v>
      </c>
      <c r="X616" s="32">
        <v>-0.4</v>
      </c>
      <c r="Y616" s="33">
        <v>221</v>
      </c>
      <c r="Z616" s="3">
        <v>243.17</v>
      </c>
      <c r="AA616" s="3">
        <v>-0.1</v>
      </c>
      <c r="AB616" s="3">
        <v>17196.84</v>
      </c>
      <c r="AC616" s="3">
        <v>19014.25</v>
      </c>
      <c r="AD616" s="3">
        <v>18351.84</v>
      </c>
      <c r="AE616" s="3">
        <v>20151.54</v>
      </c>
    </row>
    <row r="617" spans="1:31" x14ac:dyDescent="0.3">
      <c r="A617" s="3" t="s">
        <v>5569</v>
      </c>
      <c r="B617" s="4">
        <v>29867</v>
      </c>
      <c r="C617" s="4">
        <v>296</v>
      </c>
      <c r="D617" s="4" t="s">
        <v>25</v>
      </c>
      <c r="E617" s="5" t="s">
        <v>6313</v>
      </c>
      <c r="G617" s="4" t="s">
        <v>7563</v>
      </c>
      <c r="H617" s="3" t="s">
        <v>6315</v>
      </c>
      <c r="I617" s="3" t="s">
        <v>153</v>
      </c>
      <c r="J617" s="3" t="s">
        <v>153</v>
      </c>
      <c r="K617" s="3" t="s">
        <v>104</v>
      </c>
      <c r="L617" s="6" t="s">
        <v>104</v>
      </c>
      <c r="M617" s="3" t="s">
        <v>153</v>
      </c>
      <c r="N617" s="3" t="s">
        <v>154</v>
      </c>
      <c r="O617" s="3" t="s">
        <v>7564</v>
      </c>
      <c r="P617" s="3" t="s">
        <v>153</v>
      </c>
      <c r="Q617" s="3" t="s">
        <v>194</v>
      </c>
      <c r="R617" s="3" t="s">
        <v>6402</v>
      </c>
      <c r="S617" s="3">
        <v>68</v>
      </c>
      <c r="T617" s="3">
        <v>104.1</v>
      </c>
      <c r="U617" s="3">
        <v>-0.53</v>
      </c>
      <c r="V617" s="3">
        <v>248.2</v>
      </c>
      <c r="W617" s="3">
        <v>305.43</v>
      </c>
      <c r="X617" s="32">
        <v>-0.23</v>
      </c>
      <c r="Y617" s="33">
        <v>939.27</v>
      </c>
      <c r="Z617" s="3">
        <v>901.5</v>
      </c>
      <c r="AA617" s="3">
        <v>0.04</v>
      </c>
      <c r="AB617" s="3">
        <v>47765.1</v>
      </c>
      <c r="AC617" s="3">
        <v>45759.86</v>
      </c>
      <c r="AD617" s="3">
        <v>47765.1</v>
      </c>
      <c r="AE617" s="3">
        <v>45759.86</v>
      </c>
    </row>
    <row r="618" spans="1:31" x14ac:dyDescent="0.3">
      <c r="A618" s="3" t="s">
        <v>5503</v>
      </c>
      <c r="B618" s="4">
        <v>29868</v>
      </c>
      <c r="C618" s="4">
        <v>241</v>
      </c>
      <c r="D618" s="4" t="s">
        <v>25</v>
      </c>
      <c r="E618" s="5" t="s">
        <v>6313</v>
      </c>
      <c r="G618" s="4" t="s">
        <v>7565</v>
      </c>
      <c r="H618" s="3" t="s">
        <v>6315</v>
      </c>
      <c r="I618" s="3" t="s">
        <v>153</v>
      </c>
      <c r="J618" s="3" t="s">
        <v>153</v>
      </c>
      <c r="K618" s="3" t="s">
        <v>104</v>
      </c>
      <c r="L618" s="6" t="s">
        <v>104</v>
      </c>
      <c r="M618" s="3" t="s">
        <v>153</v>
      </c>
      <c r="N618" s="3" t="s">
        <v>154</v>
      </c>
      <c r="O618" s="3" t="s">
        <v>7566</v>
      </c>
      <c r="P618" s="3" t="s">
        <v>153</v>
      </c>
      <c r="Q618" s="3" t="s">
        <v>194</v>
      </c>
      <c r="R618" s="3" t="s">
        <v>6402</v>
      </c>
      <c r="S618" s="3">
        <v>44</v>
      </c>
      <c r="T618" s="3">
        <v>129.51</v>
      </c>
      <c r="U618" s="3">
        <v>-1.92</v>
      </c>
      <c r="V618" s="3">
        <v>206.51</v>
      </c>
      <c r="W618" s="3">
        <v>334.85</v>
      </c>
      <c r="X618" s="32">
        <v>-0.62</v>
      </c>
      <c r="Y618" s="33">
        <v>865.71</v>
      </c>
      <c r="Z618" s="3">
        <v>1099.43</v>
      </c>
      <c r="AA618" s="3">
        <v>-0.27</v>
      </c>
      <c r="AB618" s="3">
        <v>48793.919999999998</v>
      </c>
      <c r="AC618" s="3">
        <v>61644.88</v>
      </c>
      <c r="AD618" s="3">
        <v>48793.919999999998</v>
      </c>
      <c r="AE618" s="3">
        <v>61644.88</v>
      </c>
    </row>
    <row r="619" spans="1:31" x14ac:dyDescent="0.3">
      <c r="A619" s="3" t="s">
        <v>5800</v>
      </c>
      <c r="B619" s="4">
        <v>30236</v>
      </c>
      <c r="C619" s="4">
        <v>297</v>
      </c>
      <c r="D619" s="4" t="s">
        <v>25</v>
      </c>
      <c r="E619" s="5" t="s">
        <v>6313</v>
      </c>
      <c r="G619" s="4" t="s">
        <v>7567</v>
      </c>
      <c r="H619" s="3" t="s">
        <v>6315</v>
      </c>
      <c r="I619" s="3" t="s">
        <v>153</v>
      </c>
      <c r="J619" s="3" t="s">
        <v>153</v>
      </c>
      <c r="K619" s="3" t="s">
        <v>104</v>
      </c>
      <c r="L619" s="6" t="s">
        <v>89</v>
      </c>
      <c r="M619" s="3" t="s">
        <v>153</v>
      </c>
      <c r="N619" s="3" t="s">
        <v>154</v>
      </c>
      <c r="O619" s="3" t="s">
        <v>7568</v>
      </c>
      <c r="P619" s="3" t="s">
        <v>153</v>
      </c>
      <c r="Q619" s="3" t="s">
        <v>6387</v>
      </c>
      <c r="R619" s="3" t="s">
        <v>31</v>
      </c>
      <c r="S619" s="3">
        <v>17</v>
      </c>
      <c r="T619" s="3">
        <v>15</v>
      </c>
      <c r="U619" s="3">
        <v>0.12</v>
      </c>
      <c r="V619" s="3">
        <v>46</v>
      </c>
      <c r="W619" s="3">
        <v>77</v>
      </c>
      <c r="X619" s="32">
        <v>-0.67</v>
      </c>
      <c r="Y619" s="33">
        <v>195</v>
      </c>
      <c r="Z619" s="3">
        <v>313</v>
      </c>
      <c r="AA619" s="3">
        <v>-0.61</v>
      </c>
      <c r="AB619" s="3">
        <v>16169.4</v>
      </c>
      <c r="AC619" s="3">
        <v>26298.6</v>
      </c>
      <c r="AD619" s="3">
        <v>16169.4</v>
      </c>
      <c r="AE619" s="3">
        <v>26298.6</v>
      </c>
    </row>
    <row r="620" spans="1:31" x14ac:dyDescent="0.3">
      <c r="A620" s="3" t="s">
        <v>5395</v>
      </c>
      <c r="B620" s="4">
        <v>30238</v>
      </c>
      <c r="C620" s="4">
        <v>277</v>
      </c>
      <c r="D620" s="4" t="s">
        <v>25</v>
      </c>
      <c r="E620" s="5" t="s">
        <v>6313</v>
      </c>
      <c r="G620" s="4" t="s">
        <v>7569</v>
      </c>
      <c r="H620" s="3" t="s">
        <v>6315</v>
      </c>
      <c r="I620" s="3" t="s">
        <v>153</v>
      </c>
      <c r="J620" s="3" t="s">
        <v>153</v>
      </c>
      <c r="K620" s="3" t="s">
        <v>104</v>
      </c>
      <c r="L620" s="6" t="s">
        <v>89</v>
      </c>
      <c r="M620" s="3" t="s">
        <v>153</v>
      </c>
      <c r="N620" s="3" t="s">
        <v>154</v>
      </c>
      <c r="O620" s="3" t="s">
        <v>7570</v>
      </c>
      <c r="P620" s="3" t="s">
        <v>153</v>
      </c>
      <c r="Q620" s="3" t="s">
        <v>6387</v>
      </c>
      <c r="R620" s="3" t="s">
        <v>31</v>
      </c>
      <c r="S620" s="3">
        <v>55</v>
      </c>
      <c r="T620" s="3">
        <v>70.2</v>
      </c>
      <c r="U620" s="3">
        <v>-0.28000000000000003</v>
      </c>
      <c r="V620" s="3">
        <v>180.85</v>
      </c>
      <c r="W620" s="3">
        <v>327.27</v>
      </c>
      <c r="X620" s="32">
        <v>-0.81</v>
      </c>
      <c r="Y620" s="33">
        <v>728.07</v>
      </c>
      <c r="Z620" s="3">
        <v>739.14</v>
      </c>
      <c r="AA620" s="3">
        <v>-0.02</v>
      </c>
      <c r="AB620" s="3">
        <v>51816.959999999999</v>
      </c>
      <c r="AC620" s="3">
        <v>52875.96</v>
      </c>
      <c r="AD620" s="3">
        <v>51816.959999999999</v>
      </c>
      <c r="AE620" s="3">
        <v>52875.96</v>
      </c>
    </row>
    <row r="621" spans="1:31" x14ac:dyDescent="0.3">
      <c r="A621" s="3" t="s">
        <v>2201</v>
      </c>
      <c r="B621" s="4">
        <v>30316</v>
      </c>
      <c r="C621" s="4">
        <v>365</v>
      </c>
      <c r="D621" s="4" t="s">
        <v>25</v>
      </c>
      <c r="E621" s="5" t="s">
        <v>6313</v>
      </c>
      <c r="G621" s="4" t="s">
        <v>7571</v>
      </c>
      <c r="H621" s="3" t="s">
        <v>6315</v>
      </c>
      <c r="I621" s="3" t="s">
        <v>153</v>
      </c>
      <c r="J621" s="3" t="s">
        <v>153</v>
      </c>
      <c r="K621" s="3" t="s">
        <v>89</v>
      </c>
      <c r="L621" s="6" t="s">
        <v>89</v>
      </c>
      <c r="M621" s="3" t="s">
        <v>153</v>
      </c>
      <c r="N621" s="3" t="s">
        <v>154</v>
      </c>
      <c r="O621" s="3" t="s">
        <v>7572</v>
      </c>
      <c r="P621" s="3" t="s">
        <v>153</v>
      </c>
      <c r="Q621" s="3" t="s">
        <v>397</v>
      </c>
      <c r="R621" s="3" t="s">
        <v>31</v>
      </c>
      <c r="S621" s="3">
        <v>18</v>
      </c>
      <c r="T621" s="3">
        <v>28.42</v>
      </c>
      <c r="U621" s="3">
        <v>-0.57999999999999996</v>
      </c>
      <c r="V621" s="3">
        <v>57</v>
      </c>
      <c r="W621" s="3">
        <v>62.42</v>
      </c>
      <c r="X621" s="32">
        <v>-0.1</v>
      </c>
      <c r="Y621" s="33">
        <v>215</v>
      </c>
      <c r="Z621" s="3">
        <v>268.92</v>
      </c>
      <c r="AA621" s="3">
        <v>-0.25</v>
      </c>
      <c r="AB621" s="3">
        <v>24329.4</v>
      </c>
      <c r="AC621" s="3">
        <v>27334.13</v>
      </c>
      <c r="AD621" s="3">
        <v>24329.4</v>
      </c>
      <c r="AE621" s="3">
        <v>27334.13</v>
      </c>
    </row>
    <row r="622" spans="1:31" x14ac:dyDescent="0.3">
      <c r="A622" s="3" t="s">
        <v>2434</v>
      </c>
      <c r="B622" s="4">
        <v>30317</v>
      </c>
      <c r="C622" s="4">
        <v>163</v>
      </c>
      <c r="D622" s="4" t="s">
        <v>25</v>
      </c>
      <c r="E622" s="5" t="s">
        <v>6313</v>
      </c>
      <c r="G622" s="4" t="s">
        <v>7573</v>
      </c>
      <c r="H622" s="3" t="s">
        <v>6315</v>
      </c>
      <c r="I622" s="3" t="s">
        <v>153</v>
      </c>
      <c r="J622" s="3" t="s">
        <v>153</v>
      </c>
      <c r="K622" s="3" t="s">
        <v>89</v>
      </c>
      <c r="L622" s="6" t="s">
        <v>89</v>
      </c>
      <c r="M622" s="3" t="s">
        <v>153</v>
      </c>
      <c r="N622" s="3" t="s">
        <v>154</v>
      </c>
      <c r="O622" s="3" t="s">
        <v>7574</v>
      </c>
      <c r="P622" s="3" t="s">
        <v>153</v>
      </c>
      <c r="Q622" s="3" t="s">
        <v>397</v>
      </c>
      <c r="R622" s="3" t="s">
        <v>31</v>
      </c>
      <c r="S622" s="3">
        <v>16</v>
      </c>
      <c r="T622" s="3">
        <v>24</v>
      </c>
      <c r="U622" s="3">
        <v>-0.5</v>
      </c>
      <c r="V622" s="3">
        <v>47.99</v>
      </c>
      <c r="W622" s="3">
        <v>67.989999999999995</v>
      </c>
      <c r="X622" s="32">
        <v>-0.42</v>
      </c>
      <c r="Y622" s="33">
        <v>221.3</v>
      </c>
      <c r="Z622" s="3">
        <v>317.27999999999997</v>
      </c>
      <c r="AA622" s="3">
        <v>-0.43</v>
      </c>
      <c r="AB622" s="3">
        <v>20318.400000000001</v>
      </c>
      <c r="AC622" s="3">
        <v>25652.04</v>
      </c>
      <c r="AD622" s="3">
        <v>20318.400000000001</v>
      </c>
      <c r="AE622" s="3">
        <v>25652.04</v>
      </c>
    </row>
    <row r="623" spans="1:31" x14ac:dyDescent="0.3">
      <c r="A623" s="3" t="s">
        <v>1825</v>
      </c>
      <c r="B623" s="4">
        <v>30318</v>
      </c>
      <c r="C623" s="4">
        <v>265</v>
      </c>
      <c r="D623" s="4" t="s">
        <v>25</v>
      </c>
      <c r="E623" s="5" t="s">
        <v>6313</v>
      </c>
      <c r="G623" s="4" t="s">
        <v>7575</v>
      </c>
      <c r="H623" s="3" t="s">
        <v>6315</v>
      </c>
      <c r="I623" s="3" t="s">
        <v>153</v>
      </c>
      <c r="J623" s="3" t="s">
        <v>153</v>
      </c>
      <c r="K623" s="3" t="s">
        <v>89</v>
      </c>
      <c r="L623" s="6" t="s">
        <v>89</v>
      </c>
      <c r="M623" s="3" t="s">
        <v>153</v>
      </c>
      <c r="N623" s="3" t="s">
        <v>154</v>
      </c>
      <c r="O623" s="3" t="s">
        <v>7576</v>
      </c>
      <c r="P623" s="3" t="s">
        <v>153</v>
      </c>
      <c r="Q623" s="3" t="s">
        <v>397</v>
      </c>
      <c r="R623" s="3" t="s">
        <v>31</v>
      </c>
      <c r="S623" s="3">
        <v>55</v>
      </c>
      <c r="T623" s="3">
        <v>35.01</v>
      </c>
      <c r="U623" s="3">
        <v>0.36</v>
      </c>
      <c r="V623" s="3">
        <v>147.02000000000001</v>
      </c>
      <c r="W623" s="3">
        <v>156.35</v>
      </c>
      <c r="X623" s="32">
        <v>-0.06</v>
      </c>
      <c r="Y623" s="33">
        <v>596.83000000000004</v>
      </c>
      <c r="Z623" s="3">
        <v>721.06</v>
      </c>
      <c r="AA623" s="3">
        <v>-0.21</v>
      </c>
      <c r="AB623" s="3">
        <v>60275.16</v>
      </c>
      <c r="AC623" s="3">
        <v>66866.52</v>
      </c>
      <c r="AD623" s="3">
        <v>60275.16</v>
      </c>
      <c r="AE623" s="3">
        <v>66866.52</v>
      </c>
    </row>
    <row r="624" spans="1:31" x14ac:dyDescent="0.3">
      <c r="A624" s="3" t="s">
        <v>5725</v>
      </c>
      <c r="B624" s="4">
        <v>31293</v>
      </c>
      <c r="C624" s="4">
        <v>171</v>
      </c>
      <c r="D624" s="4" t="s">
        <v>25</v>
      </c>
      <c r="E624" s="5" t="s">
        <v>6313</v>
      </c>
      <c r="G624" s="4" t="s">
        <v>7577</v>
      </c>
      <c r="H624" s="3" t="s">
        <v>6315</v>
      </c>
      <c r="I624" s="3" t="s">
        <v>153</v>
      </c>
      <c r="J624" s="3" t="s">
        <v>153</v>
      </c>
      <c r="K624" s="3" t="s">
        <v>104</v>
      </c>
      <c r="L624" s="6" t="s">
        <v>104</v>
      </c>
      <c r="M624" s="3" t="s">
        <v>153</v>
      </c>
      <c r="N624" s="3" t="s">
        <v>154</v>
      </c>
      <c r="O624" s="3" t="s">
        <v>7578</v>
      </c>
      <c r="P624" s="3" t="s">
        <v>153</v>
      </c>
      <c r="Q624" s="3" t="s">
        <v>194</v>
      </c>
      <c r="R624" s="3" t="s">
        <v>6402</v>
      </c>
      <c r="S624" s="3">
        <v>21</v>
      </c>
      <c r="T624" s="3">
        <v>29.33</v>
      </c>
      <c r="U624" s="3">
        <v>-0.41</v>
      </c>
      <c r="V624" s="3">
        <v>79.33</v>
      </c>
      <c r="W624" s="3">
        <v>44.8</v>
      </c>
      <c r="X624" s="32">
        <v>0.44</v>
      </c>
      <c r="Y624" s="33">
        <v>300.12</v>
      </c>
      <c r="Z624" s="3">
        <v>339.72</v>
      </c>
      <c r="AA624" s="3">
        <v>-0.13</v>
      </c>
      <c r="AB624" s="3">
        <v>24986.1</v>
      </c>
      <c r="AC624" s="3">
        <v>28134.959999999999</v>
      </c>
      <c r="AD624" s="3">
        <v>24986.1</v>
      </c>
      <c r="AE624" s="3">
        <v>28134.959999999999</v>
      </c>
    </row>
    <row r="625" spans="1:31" x14ac:dyDescent="0.3">
      <c r="A625" s="3" t="s">
        <v>5575</v>
      </c>
      <c r="B625" s="4">
        <v>31358</v>
      </c>
      <c r="C625" s="4">
        <v>147</v>
      </c>
      <c r="D625" s="4" t="s">
        <v>25</v>
      </c>
      <c r="E625" s="5" t="s">
        <v>6313</v>
      </c>
      <c r="G625" s="4" t="s">
        <v>7579</v>
      </c>
      <c r="H625" s="3" t="s">
        <v>6315</v>
      </c>
      <c r="I625" s="3" t="s">
        <v>153</v>
      </c>
      <c r="J625" s="3" t="s">
        <v>153</v>
      </c>
      <c r="K625" s="3" t="s">
        <v>104</v>
      </c>
      <c r="L625" s="6" t="s">
        <v>104</v>
      </c>
      <c r="M625" s="3" t="s">
        <v>153</v>
      </c>
      <c r="N625" s="3" t="s">
        <v>154</v>
      </c>
      <c r="O625" s="3" t="s">
        <v>7580</v>
      </c>
      <c r="P625" s="3" t="s">
        <v>153</v>
      </c>
      <c r="Q625" s="3" t="s">
        <v>194</v>
      </c>
      <c r="R625" s="3" t="s">
        <v>6402</v>
      </c>
      <c r="S625" s="3">
        <v>32</v>
      </c>
      <c r="T625" s="3">
        <v>51.72</v>
      </c>
      <c r="U625" s="3">
        <v>-0.64</v>
      </c>
      <c r="V625" s="3">
        <v>89.85</v>
      </c>
      <c r="W625" s="3">
        <v>125.42</v>
      </c>
      <c r="X625" s="32">
        <v>-0.4</v>
      </c>
      <c r="Y625" s="33">
        <v>390.29</v>
      </c>
      <c r="Z625" s="3">
        <v>550.12</v>
      </c>
      <c r="AA625" s="3">
        <v>-0.41</v>
      </c>
      <c r="AB625" s="3">
        <v>25850.16</v>
      </c>
      <c r="AC625" s="3">
        <v>35842.559999999998</v>
      </c>
      <c r="AD625" s="3">
        <v>25850.16</v>
      </c>
      <c r="AE625" s="3">
        <v>35842.559999999998</v>
      </c>
    </row>
    <row r="626" spans="1:31" x14ac:dyDescent="0.3">
      <c r="A626" s="3" t="s">
        <v>2071</v>
      </c>
      <c r="B626" s="4">
        <v>31470</v>
      </c>
      <c r="C626" s="4">
        <v>280</v>
      </c>
      <c r="D626" s="4" t="s">
        <v>25</v>
      </c>
      <c r="E626" s="5" t="s">
        <v>6313</v>
      </c>
      <c r="G626" s="4" t="s">
        <v>7581</v>
      </c>
      <c r="H626" s="3" t="s">
        <v>6315</v>
      </c>
      <c r="I626" s="3" t="s">
        <v>153</v>
      </c>
      <c r="J626" s="3" t="s">
        <v>153</v>
      </c>
      <c r="K626" s="3" t="s">
        <v>89</v>
      </c>
      <c r="L626" s="6" t="s">
        <v>89</v>
      </c>
      <c r="M626" s="3" t="s">
        <v>153</v>
      </c>
      <c r="N626" s="3" t="s">
        <v>154</v>
      </c>
      <c r="O626" s="3" t="s">
        <v>7582</v>
      </c>
      <c r="P626" s="3" t="s">
        <v>153</v>
      </c>
      <c r="Q626" s="3" t="s">
        <v>26</v>
      </c>
      <c r="R626" s="3" t="s">
        <v>27</v>
      </c>
      <c r="S626" s="3">
        <v>24</v>
      </c>
      <c r="T626" s="3">
        <v>30.66</v>
      </c>
      <c r="U626" s="3">
        <v>-0.28000000000000003</v>
      </c>
      <c r="V626" s="3">
        <v>94.65</v>
      </c>
      <c r="W626" s="3">
        <v>114.66</v>
      </c>
      <c r="X626" s="32">
        <v>-0.21</v>
      </c>
      <c r="Y626" s="33">
        <v>442.61</v>
      </c>
      <c r="Z626" s="3">
        <v>507.17</v>
      </c>
      <c r="AA626" s="3">
        <v>-0.15</v>
      </c>
      <c r="AB626" s="3">
        <v>56054.879999999997</v>
      </c>
      <c r="AC626" s="3">
        <v>64187.43</v>
      </c>
      <c r="AD626" s="3">
        <v>56054.879999999997</v>
      </c>
      <c r="AE626" s="3">
        <v>64187.43</v>
      </c>
    </row>
    <row r="627" spans="1:31" x14ac:dyDescent="0.3">
      <c r="A627" s="3" t="s">
        <v>1518</v>
      </c>
      <c r="B627" s="4">
        <v>31473</v>
      </c>
      <c r="C627" s="4">
        <v>620</v>
      </c>
      <c r="D627" s="4" t="s">
        <v>25</v>
      </c>
      <c r="E627" s="5" t="s">
        <v>6313</v>
      </c>
      <c r="G627" s="4" t="s">
        <v>7583</v>
      </c>
      <c r="H627" s="3" t="s">
        <v>6315</v>
      </c>
      <c r="I627" s="3" t="s">
        <v>153</v>
      </c>
      <c r="J627" s="3" t="s">
        <v>153</v>
      </c>
      <c r="K627" s="3" t="s">
        <v>89</v>
      </c>
      <c r="L627" s="6" t="s">
        <v>89</v>
      </c>
      <c r="M627" s="3" t="s">
        <v>153</v>
      </c>
      <c r="N627" s="3" t="s">
        <v>154</v>
      </c>
      <c r="O627" s="3" t="s">
        <v>7584</v>
      </c>
      <c r="P627" s="3" t="s">
        <v>153</v>
      </c>
      <c r="Q627" s="3" t="s">
        <v>26</v>
      </c>
      <c r="R627" s="3" t="s">
        <v>27</v>
      </c>
      <c r="S627" s="3">
        <v>176</v>
      </c>
      <c r="T627" s="3">
        <v>234.52</v>
      </c>
      <c r="U627" s="3">
        <v>-0.33</v>
      </c>
      <c r="V627" s="3">
        <v>419.07</v>
      </c>
      <c r="W627" s="3">
        <v>482.06</v>
      </c>
      <c r="X627" s="32">
        <v>-0.15</v>
      </c>
      <c r="Y627" s="33">
        <v>1436.48</v>
      </c>
      <c r="Z627" s="3">
        <v>1671.76</v>
      </c>
      <c r="AA627" s="3">
        <v>-0.16</v>
      </c>
      <c r="AB627" s="3">
        <v>149924.54</v>
      </c>
      <c r="AC627" s="3">
        <v>173724.92</v>
      </c>
      <c r="AD627" s="3">
        <v>170418.09</v>
      </c>
      <c r="AE627" s="3">
        <v>198191.67</v>
      </c>
    </row>
    <row r="628" spans="1:31" x14ac:dyDescent="0.3">
      <c r="A628" s="3" t="s">
        <v>1433</v>
      </c>
      <c r="B628" s="4">
        <v>31474</v>
      </c>
      <c r="C628" s="4">
        <v>749</v>
      </c>
      <c r="D628" s="4" t="s">
        <v>25</v>
      </c>
      <c r="E628" s="5" t="s">
        <v>6313</v>
      </c>
      <c r="G628" s="4" t="s">
        <v>7585</v>
      </c>
      <c r="H628" s="3" t="s">
        <v>6315</v>
      </c>
      <c r="I628" s="3" t="s">
        <v>153</v>
      </c>
      <c r="J628" s="3" t="s">
        <v>153</v>
      </c>
      <c r="K628" s="3" t="s">
        <v>89</v>
      </c>
      <c r="L628" s="6" t="s">
        <v>89</v>
      </c>
      <c r="M628" s="3" t="s">
        <v>153</v>
      </c>
      <c r="N628" s="3" t="s">
        <v>154</v>
      </c>
      <c r="O628" s="3" t="s">
        <v>7586</v>
      </c>
      <c r="P628" s="3" t="s">
        <v>153</v>
      </c>
      <c r="Q628" s="3" t="s">
        <v>26</v>
      </c>
      <c r="R628" s="3" t="s">
        <v>27</v>
      </c>
      <c r="S628" s="3">
        <v>198</v>
      </c>
      <c r="T628" s="3">
        <v>257</v>
      </c>
      <c r="U628" s="3">
        <v>-0.3</v>
      </c>
      <c r="V628" s="3">
        <v>330.42</v>
      </c>
      <c r="W628" s="3">
        <v>437</v>
      </c>
      <c r="X628" s="32">
        <v>-0.32</v>
      </c>
      <c r="Y628" s="33">
        <v>1460.67</v>
      </c>
      <c r="Z628" s="3">
        <v>1733.96</v>
      </c>
      <c r="AA628" s="3">
        <v>-0.19</v>
      </c>
      <c r="AB628" s="3">
        <v>180414.64</v>
      </c>
      <c r="AC628" s="3">
        <v>202114.03</v>
      </c>
      <c r="AD628" s="3">
        <v>192944.56</v>
      </c>
      <c r="AE628" s="3">
        <v>214497.53</v>
      </c>
    </row>
    <row r="629" spans="1:31" x14ac:dyDescent="0.3">
      <c r="A629" s="3" t="s">
        <v>1605</v>
      </c>
      <c r="B629" s="4">
        <v>31475</v>
      </c>
      <c r="C629" s="4">
        <v>815</v>
      </c>
      <c r="D629" s="4" t="s">
        <v>25</v>
      </c>
      <c r="E629" s="5" t="s">
        <v>6313</v>
      </c>
      <c r="G629" s="4" t="s">
        <v>7587</v>
      </c>
      <c r="H629" s="3" t="s">
        <v>6315</v>
      </c>
      <c r="I629" s="3" t="s">
        <v>153</v>
      </c>
      <c r="J629" s="3" t="s">
        <v>153</v>
      </c>
      <c r="K629" s="3" t="s">
        <v>89</v>
      </c>
      <c r="L629" s="6" t="s">
        <v>89</v>
      </c>
      <c r="M629" s="3" t="s">
        <v>153</v>
      </c>
      <c r="N629" s="3" t="s">
        <v>154</v>
      </c>
      <c r="O629" s="3" t="s">
        <v>7588</v>
      </c>
      <c r="P629" s="3" t="s">
        <v>153</v>
      </c>
      <c r="Q629" s="3" t="s">
        <v>26</v>
      </c>
      <c r="R629" s="3" t="s">
        <v>27</v>
      </c>
      <c r="S629" s="3">
        <v>112</v>
      </c>
      <c r="T629" s="3">
        <v>136</v>
      </c>
      <c r="U629" s="3">
        <v>-0.21</v>
      </c>
      <c r="V629" s="3">
        <v>227</v>
      </c>
      <c r="W629" s="3">
        <v>281.17</v>
      </c>
      <c r="X629" s="32">
        <v>-0.24</v>
      </c>
      <c r="Y629" s="33">
        <v>1075.83</v>
      </c>
      <c r="Z629" s="3">
        <v>1151</v>
      </c>
      <c r="AA629" s="3">
        <v>-7.0000000000000007E-2</v>
      </c>
      <c r="AB629" s="3">
        <v>134152.1</v>
      </c>
      <c r="AC629" s="3">
        <v>143300.38</v>
      </c>
      <c r="AD629" s="3">
        <v>143946.5</v>
      </c>
      <c r="AE629" s="3">
        <v>153832.44</v>
      </c>
    </row>
    <row r="630" spans="1:31" x14ac:dyDescent="0.3">
      <c r="A630" s="3" t="s">
        <v>2247</v>
      </c>
      <c r="B630" s="4">
        <v>32214</v>
      </c>
      <c r="C630" s="4">
        <v>352</v>
      </c>
      <c r="D630" s="4" t="s">
        <v>25</v>
      </c>
      <c r="E630" s="5" t="s">
        <v>6313</v>
      </c>
      <c r="G630" s="4" t="s">
        <v>7589</v>
      </c>
      <c r="H630" s="3" t="s">
        <v>6315</v>
      </c>
      <c r="I630" s="3" t="s">
        <v>153</v>
      </c>
      <c r="J630" s="3" t="s">
        <v>153</v>
      </c>
      <c r="K630" s="3" t="s">
        <v>89</v>
      </c>
      <c r="L630" s="6" t="s">
        <v>89</v>
      </c>
      <c r="M630" s="3" t="s">
        <v>153</v>
      </c>
      <c r="N630" s="3" t="s">
        <v>154</v>
      </c>
      <c r="O630" s="3" t="s">
        <v>7590</v>
      </c>
      <c r="P630" s="3" t="s">
        <v>153</v>
      </c>
      <c r="Q630" s="3" t="s">
        <v>51</v>
      </c>
      <c r="R630" s="3" t="s">
        <v>31</v>
      </c>
      <c r="S630" s="3">
        <v>25</v>
      </c>
      <c r="T630" s="3">
        <v>21</v>
      </c>
      <c r="U630" s="3">
        <v>0.16</v>
      </c>
      <c r="V630" s="3">
        <v>72</v>
      </c>
      <c r="W630" s="3">
        <v>69</v>
      </c>
      <c r="X630" s="32">
        <v>0.04</v>
      </c>
      <c r="Y630" s="33">
        <v>303.79000000000002</v>
      </c>
      <c r="Z630" s="3">
        <v>359</v>
      </c>
      <c r="AA630" s="3">
        <v>-0.18</v>
      </c>
      <c r="AB630" s="3">
        <v>44256.37</v>
      </c>
      <c r="AC630" s="3">
        <v>49131.12</v>
      </c>
      <c r="AD630" s="3">
        <v>44256.37</v>
      </c>
      <c r="AE630" s="3">
        <v>49131.12</v>
      </c>
    </row>
    <row r="631" spans="1:31" x14ac:dyDescent="0.3">
      <c r="A631" s="3" t="s">
        <v>2095</v>
      </c>
      <c r="B631" s="4">
        <v>32216</v>
      </c>
      <c r="C631" s="4">
        <v>350</v>
      </c>
      <c r="D631" s="4" t="s">
        <v>25</v>
      </c>
      <c r="E631" s="5" t="s">
        <v>6313</v>
      </c>
      <c r="G631" s="4" t="s">
        <v>7591</v>
      </c>
      <c r="H631" s="3" t="s">
        <v>6315</v>
      </c>
      <c r="I631" s="3" t="s">
        <v>153</v>
      </c>
      <c r="J631" s="3" t="s">
        <v>153</v>
      </c>
      <c r="K631" s="3" t="s">
        <v>89</v>
      </c>
      <c r="L631" s="6" t="s">
        <v>89</v>
      </c>
      <c r="M631" s="3" t="s">
        <v>153</v>
      </c>
      <c r="N631" s="3" t="s">
        <v>154</v>
      </c>
      <c r="O631" s="3" t="s">
        <v>7592</v>
      </c>
      <c r="P631" s="3" t="s">
        <v>153</v>
      </c>
      <c r="Q631" s="3" t="s">
        <v>51</v>
      </c>
      <c r="R631" s="3" t="s">
        <v>31</v>
      </c>
      <c r="S631" s="3">
        <v>24</v>
      </c>
      <c r="T631" s="3">
        <v>6</v>
      </c>
      <c r="U631" s="3">
        <v>0.75</v>
      </c>
      <c r="V631" s="3">
        <v>79.92</v>
      </c>
      <c r="W631" s="3">
        <v>42</v>
      </c>
      <c r="X631" s="32">
        <v>0.47</v>
      </c>
      <c r="Y631" s="33">
        <v>344.5</v>
      </c>
      <c r="Z631" s="3">
        <v>264.08</v>
      </c>
      <c r="AA631" s="3">
        <v>0.23</v>
      </c>
      <c r="AB631" s="3">
        <v>44564.52</v>
      </c>
      <c r="AC631" s="3">
        <v>33275.620000000003</v>
      </c>
      <c r="AD631" s="3">
        <v>44564.52</v>
      </c>
      <c r="AE631" s="3">
        <v>33275.620000000003</v>
      </c>
    </row>
    <row r="632" spans="1:31" x14ac:dyDescent="0.3">
      <c r="A632" s="3" t="s">
        <v>1524</v>
      </c>
      <c r="B632" s="4">
        <v>32232</v>
      </c>
      <c r="C632" s="4">
        <v>554</v>
      </c>
      <c r="D632" s="4" t="s">
        <v>25</v>
      </c>
      <c r="E632" s="5" t="s">
        <v>6313</v>
      </c>
      <c r="G632" s="4" t="s">
        <v>7593</v>
      </c>
      <c r="H632" s="3" t="s">
        <v>6315</v>
      </c>
      <c r="I632" s="3" t="s">
        <v>153</v>
      </c>
      <c r="J632" s="3" t="s">
        <v>153</v>
      </c>
      <c r="K632" s="3" t="s">
        <v>89</v>
      </c>
      <c r="L632" s="6" t="s">
        <v>89</v>
      </c>
      <c r="M632" s="3" t="s">
        <v>153</v>
      </c>
      <c r="N632" s="3" t="s">
        <v>154</v>
      </c>
      <c r="O632" s="3" t="s">
        <v>7594</v>
      </c>
      <c r="P632" s="3" t="s">
        <v>153</v>
      </c>
      <c r="Q632" s="3" t="s">
        <v>51</v>
      </c>
      <c r="R632" s="3" t="s">
        <v>31</v>
      </c>
      <c r="S632" s="3">
        <v>64</v>
      </c>
      <c r="T632" s="3">
        <v>70.39</v>
      </c>
      <c r="U632" s="3">
        <v>-0.1</v>
      </c>
      <c r="V632" s="3">
        <v>236.27</v>
      </c>
      <c r="W632" s="3">
        <v>249.57</v>
      </c>
      <c r="X632" s="32">
        <v>-0.06</v>
      </c>
      <c r="Y632" s="33">
        <v>897.5</v>
      </c>
      <c r="Z632" s="3">
        <v>940.11</v>
      </c>
      <c r="AA632" s="3">
        <v>-0.05</v>
      </c>
      <c r="AB632" s="3">
        <v>131684.44</v>
      </c>
      <c r="AC632" s="3">
        <v>137928.97</v>
      </c>
      <c r="AD632" s="3">
        <v>131684.44</v>
      </c>
      <c r="AE632" s="3">
        <v>137928.97</v>
      </c>
    </row>
    <row r="633" spans="1:31" x14ac:dyDescent="0.3">
      <c r="A633" s="3" t="s">
        <v>1244</v>
      </c>
      <c r="B633" s="4">
        <v>32234</v>
      </c>
      <c r="C633" s="4">
        <v>1003</v>
      </c>
      <c r="D633" s="4" t="s">
        <v>25</v>
      </c>
      <c r="E633" s="5" t="s">
        <v>6313</v>
      </c>
      <c r="G633" s="4" t="s">
        <v>7595</v>
      </c>
      <c r="H633" s="3" t="s">
        <v>6315</v>
      </c>
      <c r="I633" s="3" t="s">
        <v>153</v>
      </c>
      <c r="J633" s="3" t="s">
        <v>153</v>
      </c>
      <c r="K633" s="3" t="s">
        <v>89</v>
      </c>
      <c r="L633" s="6" t="s">
        <v>89</v>
      </c>
      <c r="M633" s="3" t="s">
        <v>153</v>
      </c>
      <c r="N633" s="3" t="s">
        <v>154</v>
      </c>
      <c r="O633" s="3" t="s">
        <v>7596</v>
      </c>
      <c r="P633" s="3" t="s">
        <v>153</v>
      </c>
      <c r="Q633" s="3" t="s">
        <v>51</v>
      </c>
      <c r="R633" s="3" t="s">
        <v>31</v>
      </c>
      <c r="S633" s="3">
        <v>1587</v>
      </c>
      <c r="T633" s="3">
        <v>1079</v>
      </c>
      <c r="U633" s="3">
        <v>0.32</v>
      </c>
      <c r="V633" s="3">
        <v>3090.13</v>
      </c>
      <c r="W633" s="3">
        <v>3111.04</v>
      </c>
      <c r="X633" s="32">
        <v>-0.01</v>
      </c>
      <c r="Y633" s="33">
        <v>14068.79</v>
      </c>
      <c r="Z633" s="3">
        <v>15541</v>
      </c>
      <c r="AA633" s="3">
        <v>-0.1</v>
      </c>
      <c r="AB633" s="3">
        <v>1712484.36</v>
      </c>
      <c r="AC633" s="3">
        <v>1874443.14</v>
      </c>
      <c r="AD633" s="3">
        <v>1809809.36</v>
      </c>
      <c r="AE633" s="3">
        <v>1874443.14</v>
      </c>
    </row>
    <row r="634" spans="1:31" x14ac:dyDescent="0.3">
      <c r="A634" s="3" t="s">
        <v>1448</v>
      </c>
      <c r="B634" s="4">
        <v>32235</v>
      </c>
      <c r="C634" s="4">
        <v>766</v>
      </c>
      <c r="D634" s="4" t="s">
        <v>25</v>
      </c>
      <c r="E634" s="5" t="s">
        <v>6313</v>
      </c>
      <c r="G634" s="4" t="s">
        <v>7597</v>
      </c>
      <c r="H634" s="3" t="s">
        <v>6315</v>
      </c>
      <c r="I634" s="3" t="s">
        <v>153</v>
      </c>
      <c r="J634" s="3" t="s">
        <v>153</v>
      </c>
      <c r="K634" s="3" t="s">
        <v>89</v>
      </c>
      <c r="L634" s="6" t="s">
        <v>89</v>
      </c>
      <c r="M634" s="3" t="s">
        <v>153</v>
      </c>
      <c r="N634" s="3" t="s">
        <v>154</v>
      </c>
      <c r="O634" s="3" t="s">
        <v>7598</v>
      </c>
      <c r="P634" s="3" t="s">
        <v>153</v>
      </c>
      <c r="Q634" s="3" t="s">
        <v>51</v>
      </c>
      <c r="R634" s="3" t="s">
        <v>31</v>
      </c>
      <c r="S634" s="3">
        <v>110</v>
      </c>
      <c r="T634" s="3">
        <v>191</v>
      </c>
      <c r="U634" s="3">
        <v>-0.73</v>
      </c>
      <c r="V634" s="3">
        <v>486.75</v>
      </c>
      <c r="W634" s="3">
        <v>504.25</v>
      </c>
      <c r="X634" s="32">
        <v>-0.04</v>
      </c>
      <c r="Y634" s="33">
        <v>2411.58</v>
      </c>
      <c r="Z634" s="3">
        <v>2843.92</v>
      </c>
      <c r="AA634" s="3">
        <v>-0.18</v>
      </c>
      <c r="AB634" s="3">
        <v>252111.88</v>
      </c>
      <c r="AC634" s="3">
        <v>308850.90000000002</v>
      </c>
      <c r="AD634" s="3">
        <v>267106.96999999997</v>
      </c>
      <c r="AE634" s="3">
        <v>308850.90000000002</v>
      </c>
    </row>
    <row r="635" spans="1:31" x14ac:dyDescent="0.3">
      <c r="A635" s="3" t="s">
        <v>1268</v>
      </c>
      <c r="B635" s="4">
        <v>32236</v>
      </c>
      <c r="C635" s="4">
        <v>1013</v>
      </c>
      <c r="D635" s="4" t="s">
        <v>25</v>
      </c>
      <c r="E635" s="5" t="s">
        <v>6313</v>
      </c>
      <c r="G635" s="4" t="s">
        <v>7599</v>
      </c>
      <c r="H635" s="3" t="s">
        <v>6315</v>
      </c>
      <c r="I635" s="3" t="s">
        <v>153</v>
      </c>
      <c r="J635" s="3" t="s">
        <v>153</v>
      </c>
      <c r="K635" s="3" t="s">
        <v>89</v>
      </c>
      <c r="L635" s="6" t="s">
        <v>89</v>
      </c>
      <c r="M635" s="3" t="s">
        <v>153</v>
      </c>
      <c r="N635" s="3" t="s">
        <v>154</v>
      </c>
      <c r="O635" s="3" t="s">
        <v>7600</v>
      </c>
      <c r="P635" s="3" t="s">
        <v>153</v>
      </c>
      <c r="Q635" s="3" t="s">
        <v>51</v>
      </c>
      <c r="R635" s="3" t="s">
        <v>31</v>
      </c>
      <c r="S635" s="3">
        <v>352</v>
      </c>
      <c r="T635" s="3">
        <v>571.08000000000004</v>
      </c>
      <c r="U635" s="3">
        <v>-0.62</v>
      </c>
      <c r="V635" s="3">
        <v>1764.42</v>
      </c>
      <c r="W635" s="3">
        <v>1587.25</v>
      </c>
      <c r="X635" s="32">
        <v>0.1</v>
      </c>
      <c r="Y635" s="33">
        <v>7453.92</v>
      </c>
      <c r="Z635" s="3">
        <v>7831.92</v>
      </c>
      <c r="AA635" s="3">
        <v>-0.05</v>
      </c>
      <c r="AB635" s="3">
        <v>774580.08</v>
      </c>
      <c r="AC635" s="3">
        <v>849612.64</v>
      </c>
      <c r="AD635" s="3">
        <v>825595.81</v>
      </c>
      <c r="AE635" s="3">
        <v>849612.64</v>
      </c>
    </row>
    <row r="636" spans="1:31" x14ac:dyDescent="0.3">
      <c r="A636" s="3" t="s">
        <v>1397</v>
      </c>
      <c r="B636" s="4">
        <v>32237</v>
      </c>
      <c r="C636" s="4">
        <v>745</v>
      </c>
      <c r="D636" s="4" t="s">
        <v>25</v>
      </c>
      <c r="E636" s="5" t="s">
        <v>6313</v>
      </c>
      <c r="G636" s="4" t="s">
        <v>7601</v>
      </c>
      <c r="H636" s="3" t="s">
        <v>6315</v>
      </c>
      <c r="I636" s="3" t="s">
        <v>153</v>
      </c>
      <c r="J636" s="3" t="s">
        <v>153</v>
      </c>
      <c r="K636" s="3" t="s">
        <v>89</v>
      </c>
      <c r="L636" s="6" t="s">
        <v>89</v>
      </c>
      <c r="M636" s="3" t="s">
        <v>153</v>
      </c>
      <c r="N636" s="3" t="s">
        <v>154</v>
      </c>
      <c r="O636" s="3" t="s">
        <v>7602</v>
      </c>
      <c r="P636" s="3" t="s">
        <v>153</v>
      </c>
      <c r="Q636" s="3" t="s">
        <v>51</v>
      </c>
      <c r="R636" s="3" t="s">
        <v>31</v>
      </c>
      <c r="S636" s="3">
        <v>166</v>
      </c>
      <c r="T636" s="3">
        <v>178.43</v>
      </c>
      <c r="U636" s="3">
        <v>-0.08</v>
      </c>
      <c r="V636" s="3">
        <v>587.49</v>
      </c>
      <c r="W636" s="3">
        <v>576.97</v>
      </c>
      <c r="X636" s="32">
        <v>0.02</v>
      </c>
      <c r="Y636" s="33">
        <v>2306.48</v>
      </c>
      <c r="Z636" s="3">
        <v>2680.21</v>
      </c>
      <c r="AA636" s="3">
        <v>-0.16</v>
      </c>
      <c r="AB636" s="3">
        <v>271540.8</v>
      </c>
      <c r="AC636" s="3">
        <v>304927.92</v>
      </c>
      <c r="AD636" s="3">
        <v>271540.8</v>
      </c>
      <c r="AE636" s="3">
        <v>304927.92</v>
      </c>
    </row>
    <row r="637" spans="1:31" x14ac:dyDescent="0.3">
      <c r="A637" s="3" t="s">
        <v>1256</v>
      </c>
      <c r="B637" s="4">
        <v>32238</v>
      </c>
      <c r="C637" s="4">
        <v>983</v>
      </c>
      <c r="D637" s="4" t="s">
        <v>25</v>
      </c>
      <c r="E637" s="5" t="s">
        <v>6313</v>
      </c>
      <c r="G637" s="4" t="s">
        <v>7603</v>
      </c>
      <c r="H637" s="3" t="s">
        <v>6315</v>
      </c>
      <c r="I637" s="3" t="s">
        <v>153</v>
      </c>
      <c r="J637" s="3" t="s">
        <v>153</v>
      </c>
      <c r="K637" s="3" t="s">
        <v>89</v>
      </c>
      <c r="L637" s="6" t="s">
        <v>89</v>
      </c>
      <c r="M637" s="3" t="s">
        <v>153</v>
      </c>
      <c r="N637" s="3" t="s">
        <v>154</v>
      </c>
      <c r="O637" s="3" t="s">
        <v>7604</v>
      </c>
      <c r="P637" s="3" t="s">
        <v>153</v>
      </c>
      <c r="Q637" s="3" t="s">
        <v>51</v>
      </c>
      <c r="R637" s="3" t="s">
        <v>31</v>
      </c>
      <c r="S637" s="3">
        <v>651</v>
      </c>
      <c r="T637" s="3">
        <v>954.37</v>
      </c>
      <c r="U637" s="3">
        <v>-0.47</v>
      </c>
      <c r="V637" s="3">
        <v>2886.84</v>
      </c>
      <c r="W637" s="3">
        <v>2802.64</v>
      </c>
      <c r="X637" s="32">
        <v>0.03</v>
      </c>
      <c r="Y637" s="33">
        <v>12085.93</v>
      </c>
      <c r="Z637" s="3">
        <v>13479.98</v>
      </c>
      <c r="AA637" s="3">
        <v>-0.12</v>
      </c>
      <c r="AB637" s="3">
        <v>1081340.22</v>
      </c>
      <c r="AC637" s="3">
        <v>1248306.55</v>
      </c>
      <c r="AD637" s="3">
        <v>1149227.46</v>
      </c>
      <c r="AE637" s="3">
        <v>1248306.55</v>
      </c>
    </row>
    <row r="638" spans="1:31" x14ac:dyDescent="0.3">
      <c r="A638" s="3" t="s">
        <v>5842</v>
      </c>
      <c r="B638" s="4">
        <v>32413</v>
      </c>
      <c r="C638" s="4">
        <v>264</v>
      </c>
      <c r="D638" s="4" t="s">
        <v>25</v>
      </c>
      <c r="E638" s="5" t="s">
        <v>6313</v>
      </c>
      <c r="G638" s="4" t="s">
        <v>7605</v>
      </c>
      <c r="H638" s="3" t="s">
        <v>6315</v>
      </c>
      <c r="I638" s="3" t="s">
        <v>153</v>
      </c>
      <c r="J638" s="3" t="s">
        <v>153</v>
      </c>
      <c r="K638" s="3" t="s">
        <v>104</v>
      </c>
      <c r="L638" s="6" t="s">
        <v>104</v>
      </c>
      <c r="M638" s="3" t="s">
        <v>153</v>
      </c>
      <c r="N638" s="3" t="s">
        <v>154</v>
      </c>
      <c r="O638" s="3" t="s">
        <v>7606</v>
      </c>
      <c r="P638" s="3" t="s">
        <v>153</v>
      </c>
      <c r="Q638" s="3" t="s">
        <v>194</v>
      </c>
      <c r="R638" s="3" t="s">
        <v>6402</v>
      </c>
      <c r="S638" s="3">
        <v>36</v>
      </c>
      <c r="T638" s="3">
        <v>43.74</v>
      </c>
      <c r="U638" s="3">
        <v>-0.21</v>
      </c>
      <c r="V638" s="3">
        <v>69</v>
      </c>
      <c r="W638" s="3">
        <v>76.81</v>
      </c>
      <c r="X638" s="32">
        <v>-0.11</v>
      </c>
      <c r="Y638" s="33">
        <v>255.62</v>
      </c>
      <c r="Z638" s="3">
        <v>380.68</v>
      </c>
      <c r="AA638" s="3">
        <v>-0.49</v>
      </c>
      <c r="AB638" s="3">
        <v>19911.45</v>
      </c>
      <c r="AC638" s="3">
        <v>29417.119999999999</v>
      </c>
      <c r="AD638" s="3">
        <v>21278.7</v>
      </c>
      <c r="AE638" s="3">
        <v>31527.37</v>
      </c>
    </row>
    <row r="639" spans="1:31" x14ac:dyDescent="0.3">
      <c r="A639" s="3" t="s">
        <v>5689</v>
      </c>
      <c r="B639" s="4">
        <v>32414</v>
      </c>
      <c r="C639" s="4">
        <v>321</v>
      </c>
      <c r="D639" s="4" t="s">
        <v>25</v>
      </c>
      <c r="E639" s="5" t="s">
        <v>6313</v>
      </c>
      <c r="G639" s="4" t="s">
        <v>7607</v>
      </c>
      <c r="H639" s="3" t="s">
        <v>6315</v>
      </c>
      <c r="I639" s="3" t="s">
        <v>153</v>
      </c>
      <c r="J639" s="3" t="s">
        <v>153</v>
      </c>
      <c r="K639" s="3" t="s">
        <v>104</v>
      </c>
      <c r="L639" s="6" t="s">
        <v>104</v>
      </c>
      <c r="M639" s="3" t="s">
        <v>153</v>
      </c>
      <c r="N639" s="3" t="s">
        <v>154</v>
      </c>
      <c r="O639" s="3" t="s">
        <v>7608</v>
      </c>
      <c r="P639" s="3" t="s">
        <v>153</v>
      </c>
      <c r="Q639" s="3" t="s">
        <v>194</v>
      </c>
      <c r="R639" s="3" t="s">
        <v>6402</v>
      </c>
      <c r="S639" s="3">
        <v>19</v>
      </c>
      <c r="T639" s="3">
        <v>37</v>
      </c>
      <c r="U639" s="3">
        <v>-0.95</v>
      </c>
      <c r="V639" s="3">
        <v>84.04</v>
      </c>
      <c r="W639" s="3">
        <v>128.04</v>
      </c>
      <c r="X639" s="32">
        <v>-0.52</v>
      </c>
      <c r="Y639" s="33">
        <v>415.5</v>
      </c>
      <c r="Z639" s="3">
        <v>500.04</v>
      </c>
      <c r="AA639" s="3">
        <v>-0.2</v>
      </c>
      <c r="AB639" s="3">
        <v>29183.87</v>
      </c>
      <c r="AC639" s="3">
        <v>35712.33</v>
      </c>
      <c r="AD639" s="3">
        <v>32010.12</v>
      </c>
      <c r="AE639" s="3">
        <v>38412.33</v>
      </c>
    </row>
    <row r="640" spans="1:31" x14ac:dyDescent="0.3">
      <c r="A640" s="3" t="s">
        <v>5962</v>
      </c>
      <c r="B640" s="4">
        <v>32417</v>
      </c>
      <c r="C640" s="4">
        <v>246</v>
      </c>
      <c r="D640" s="4" t="s">
        <v>25</v>
      </c>
      <c r="E640" s="5" t="s">
        <v>6313</v>
      </c>
      <c r="G640" s="4" t="s">
        <v>7609</v>
      </c>
      <c r="H640" s="3" t="s">
        <v>6315</v>
      </c>
      <c r="I640" s="3" t="s">
        <v>153</v>
      </c>
      <c r="J640" s="3" t="s">
        <v>153</v>
      </c>
      <c r="K640" s="3" t="s">
        <v>104</v>
      </c>
      <c r="L640" s="6" t="s">
        <v>104</v>
      </c>
      <c r="M640" s="3" t="s">
        <v>153</v>
      </c>
      <c r="N640" s="3" t="s">
        <v>154</v>
      </c>
      <c r="O640" s="3" t="s">
        <v>7610</v>
      </c>
      <c r="P640" s="3" t="s">
        <v>153</v>
      </c>
      <c r="Q640" s="3" t="s">
        <v>194</v>
      </c>
      <c r="R640" s="3" t="s">
        <v>6402</v>
      </c>
      <c r="S640" s="3">
        <v>32</v>
      </c>
      <c r="T640" s="3">
        <v>37.33</v>
      </c>
      <c r="U640" s="3">
        <v>-0.15</v>
      </c>
      <c r="V640" s="3">
        <v>71.77</v>
      </c>
      <c r="W640" s="3">
        <v>66.989999999999995</v>
      </c>
      <c r="X640" s="32">
        <v>7.0000000000000007E-2</v>
      </c>
      <c r="Y640" s="33">
        <v>312.63</v>
      </c>
      <c r="Z640" s="3">
        <v>391.18</v>
      </c>
      <c r="AA640" s="3">
        <v>-0.25</v>
      </c>
      <c r="AB640" s="3">
        <v>18736.96</v>
      </c>
      <c r="AC640" s="3">
        <v>23378.34</v>
      </c>
      <c r="AD640" s="3">
        <v>20091.96</v>
      </c>
      <c r="AE640" s="3">
        <v>25046.34</v>
      </c>
    </row>
    <row r="641" spans="1:31" x14ac:dyDescent="0.3">
      <c r="A641" s="3" t="s">
        <v>5830</v>
      </c>
      <c r="B641" s="4">
        <v>32418</v>
      </c>
      <c r="C641" s="4">
        <v>337</v>
      </c>
      <c r="D641" s="4" t="s">
        <v>25</v>
      </c>
      <c r="E641" s="5" t="s">
        <v>6313</v>
      </c>
      <c r="G641" s="4" t="s">
        <v>7611</v>
      </c>
      <c r="H641" s="3" t="s">
        <v>6315</v>
      </c>
      <c r="I641" s="3" t="s">
        <v>153</v>
      </c>
      <c r="J641" s="3" t="s">
        <v>153</v>
      </c>
      <c r="K641" s="3" t="s">
        <v>104</v>
      </c>
      <c r="L641" s="6" t="s">
        <v>104</v>
      </c>
      <c r="M641" s="3" t="s">
        <v>153</v>
      </c>
      <c r="N641" s="3" t="s">
        <v>154</v>
      </c>
      <c r="O641" s="3" t="s">
        <v>7612</v>
      </c>
      <c r="P641" s="3" t="s">
        <v>153</v>
      </c>
      <c r="Q641" s="3" t="s">
        <v>194</v>
      </c>
      <c r="R641" s="3" t="s">
        <v>6402</v>
      </c>
      <c r="S641" s="3">
        <v>26</v>
      </c>
      <c r="T641" s="3">
        <v>27.42</v>
      </c>
      <c r="U641" s="3">
        <v>-7.0000000000000007E-2</v>
      </c>
      <c r="V641" s="3">
        <v>80.510000000000005</v>
      </c>
      <c r="W641" s="3">
        <v>140.97999999999999</v>
      </c>
      <c r="X641" s="32">
        <v>-0.75</v>
      </c>
      <c r="Y641" s="33">
        <v>379.77</v>
      </c>
      <c r="Z641" s="3">
        <v>519.01</v>
      </c>
      <c r="AA641" s="3">
        <v>-0.37</v>
      </c>
      <c r="AB641" s="3">
        <v>26608.04</v>
      </c>
      <c r="AC641" s="3">
        <v>36171.519999999997</v>
      </c>
      <c r="AD641" s="3">
        <v>28670.04</v>
      </c>
      <c r="AE641" s="3">
        <v>38979.519999999997</v>
      </c>
    </row>
    <row r="642" spans="1:31" x14ac:dyDescent="0.3">
      <c r="A642" s="3" t="s">
        <v>2461</v>
      </c>
      <c r="B642" s="4">
        <v>33205</v>
      </c>
      <c r="C642" s="4">
        <v>260</v>
      </c>
      <c r="D642" s="4" t="s">
        <v>25</v>
      </c>
      <c r="E642" s="5" t="s">
        <v>6313</v>
      </c>
      <c r="G642" s="4" t="s">
        <v>7613</v>
      </c>
      <c r="H642" s="3" t="s">
        <v>6315</v>
      </c>
      <c r="I642" s="3" t="s">
        <v>153</v>
      </c>
      <c r="J642" s="3" t="s">
        <v>153</v>
      </c>
      <c r="K642" s="3" t="s">
        <v>89</v>
      </c>
      <c r="L642" s="6" t="s">
        <v>89</v>
      </c>
      <c r="M642" s="3" t="s">
        <v>153</v>
      </c>
      <c r="N642" s="3" t="s">
        <v>184</v>
      </c>
      <c r="O642" s="3" t="s">
        <v>7614</v>
      </c>
      <c r="P642" s="3" t="s">
        <v>191</v>
      </c>
      <c r="Q642" s="3" t="s">
        <v>51</v>
      </c>
      <c r="R642" s="3" t="s">
        <v>31</v>
      </c>
      <c r="S642" s="3">
        <v>13</v>
      </c>
      <c r="T642" s="3">
        <v>18</v>
      </c>
      <c r="U642" s="3">
        <v>-0.38</v>
      </c>
      <c r="V642" s="3">
        <v>34</v>
      </c>
      <c r="W642" s="3">
        <v>53</v>
      </c>
      <c r="X642" s="32">
        <v>-0.56000000000000005</v>
      </c>
      <c r="Y642" s="33">
        <v>144</v>
      </c>
      <c r="Z642" s="3">
        <v>203</v>
      </c>
      <c r="AA642" s="3">
        <v>-0.41</v>
      </c>
      <c r="AB642" s="3">
        <v>18524.16</v>
      </c>
      <c r="AC642" s="3">
        <v>25564.799999999999</v>
      </c>
      <c r="AD642" s="3">
        <v>18524.16</v>
      </c>
      <c r="AE642" s="3">
        <v>25564.799999999999</v>
      </c>
    </row>
    <row r="643" spans="1:31" x14ac:dyDescent="0.3">
      <c r="A643" s="3" t="s">
        <v>1843</v>
      </c>
      <c r="B643" s="4">
        <v>33254</v>
      </c>
      <c r="C643" s="4">
        <v>461</v>
      </c>
      <c r="D643" s="4" t="s">
        <v>25</v>
      </c>
      <c r="E643" s="5" t="s">
        <v>6313</v>
      </c>
      <c r="G643" s="4" t="s">
        <v>7615</v>
      </c>
      <c r="H643" s="3" t="s">
        <v>6315</v>
      </c>
      <c r="I643" s="3" t="s">
        <v>153</v>
      </c>
      <c r="J643" s="3" t="s">
        <v>153</v>
      </c>
      <c r="K643" s="3" t="s">
        <v>89</v>
      </c>
      <c r="L643" s="6" t="s">
        <v>89</v>
      </c>
      <c r="M643" s="3" t="s">
        <v>153</v>
      </c>
      <c r="N643" s="3" t="s">
        <v>184</v>
      </c>
      <c r="O643" s="3" t="s">
        <v>7616</v>
      </c>
      <c r="P643" s="3" t="s">
        <v>191</v>
      </c>
      <c r="Q643" s="3" t="s">
        <v>51</v>
      </c>
      <c r="R643" s="3" t="s">
        <v>31</v>
      </c>
      <c r="S643" s="3">
        <v>39</v>
      </c>
      <c r="T643" s="3">
        <v>32.25</v>
      </c>
      <c r="U643" s="3">
        <v>0.17</v>
      </c>
      <c r="V643" s="3">
        <v>104</v>
      </c>
      <c r="W643" s="3">
        <v>133.25</v>
      </c>
      <c r="X643" s="32">
        <v>-0.28000000000000003</v>
      </c>
      <c r="Y643" s="33">
        <v>431.96</v>
      </c>
      <c r="Z643" s="3">
        <v>491.25</v>
      </c>
      <c r="AA643" s="3">
        <v>-0.14000000000000001</v>
      </c>
      <c r="AB643" s="3">
        <v>55567.12</v>
      </c>
      <c r="AC643" s="3">
        <v>60721.919999999998</v>
      </c>
      <c r="AD643" s="3">
        <v>55567.12</v>
      </c>
      <c r="AE643" s="3">
        <v>60721.919999999998</v>
      </c>
    </row>
    <row r="644" spans="1:31" x14ac:dyDescent="0.3">
      <c r="A644" s="3" t="s">
        <v>1810</v>
      </c>
      <c r="B644" s="4">
        <v>33256</v>
      </c>
      <c r="C644" s="4">
        <v>520</v>
      </c>
      <c r="D644" s="4" t="s">
        <v>25</v>
      </c>
      <c r="E644" s="5" t="s">
        <v>6313</v>
      </c>
      <c r="G644" s="4" t="s">
        <v>7617</v>
      </c>
      <c r="H644" s="3" t="s">
        <v>6315</v>
      </c>
      <c r="I644" s="3" t="s">
        <v>153</v>
      </c>
      <c r="J644" s="3" t="s">
        <v>153</v>
      </c>
      <c r="K644" s="3" t="s">
        <v>89</v>
      </c>
      <c r="L644" s="6" t="s">
        <v>89</v>
      </c>
      <c r="M644" s="3" t="s">
        <v>153</v>
      </c>
      <c r="N644" s="3" t="s">
        <v>184</v>
      </c>
      <c r="O644" s="3" t="s">
        <v>7618</v>
      </c>
      <c r="P644" s="3" t="s">
        <v>191</v>
      </c>
      <c r="Q644" s="3" t="s">
        <v>51</v>
      </c>
      <c r="R644" s="3" t="s">
        <v>31</v>
      </c>
      <c r="S644" s="3">
        <v>43</v>
      </c>
      <c r="T644" s="3">
        <v>56</v>
      </c>
      <c r="U644" s="3">
        <v>-0.3</v>
      </c>
      <c r="V644" s="3">
        <v>235.17</v>
      </c>
      <c r="W644" s="3">
        <v>190.5</v>
      </c>
      <c r="X644" s="32">
        <v>0.19</v>
      </c>
      <c r="Y644" s="33">
        <v>767.83</v>
      </c>
      <c r="Z644" s="3">
        <v>883.5</v>
      </c>
      <c r="AA644" s="3">
        <v>-0.15</v>
      </c>
      <c r="AB644" s="3">
        <v>82730.720000000001</v>
      </c>
      <c r="AC644" s="3">
        <v>95442.18</v>
      </c>
      <c r="AD644" s="3">
        <v>85045.22</v>
      </c>
      <c r="AE644" s="3">
        <v>95442.18</v>
      </c>
    </row>
    <row r="645" spans="1:31" x14ac:dyDescent="0.3">
      <c r="A645" s="3" t="s">
        <v>1834</v>
      </c>
      <c r="B645" s="4">
        <v>33258</v>
      </c>
      <c r="C645" s="4">
        <v>322</v>
      </c>
      <c r="D645" s="4" t="s">
        <v>25</v>
      </c>
      <c r="E645" s="5" t="s">
        <v>6313</v>
      </c>
      <c r="G645" s="4" t="s">
        <v>7619</v>
      </c>
      <c r="H645" s="3" t="s">
        <v>6315</v>
      </c>
      <c r="I645" s="3" t="s">
        <v>153</v>
      </c>
      <c r="J645" s="3" t="s">
        <v>153</v>
      </c>
      <c r="K645" s="3" t="s">
        <v>89</v>
      </c>
      <c r="L645" s="6" t="s">
        <v>89</v>
      </c>
      <c r="M645" s="3" t="s">
        <v>153</v>
      </c>
      <c r="N645" s="3" t="s">
        <v>184</v>
      </c>
      <c r="O645" s="3" t="s">
        <v>7620</v>
      </c>
      <c r="P645" s="3" t="s">
        <v>191</v>
      </c>
      <c r="Q645" s="3" t="s">
        <v>51</v>
      </c>
      <c r="R645" s="3" t="s">
        <v>31</v>
      </c>
      <c r="S645" s="3">
        <v>58</v>
      </c>
      <c r="T645" s="3">
        <v>73.31</v>
      </c>
      <c r="U645" s="3">
        <v>-0.26</v>
      </c>
      <c r="V645" s="3">
        <v>265.63</v>
      </c>
      <c r="W645" s="3">
        <v>250.08</v>
      </c>
      <c r="X645" s="32">
        <v>0.06</v>
      </c>
      <c r="Y645" s="33">
        <v>881.11</v>
      </c>
      <c r="Z645" s="3">
        <v>881.68</v>
      </c>
      <c r="AA645" s="3">
        <v>0</v>
      </c>
      <c r="AB645" s="3">
        <v>81513.19</v>
      </c>
      <c r="AC645" s="3">
        <v>78763.7</v>
      </c>
      <c r="AD645" s="3">
        <v>83778.19</v>
      </c>
      <c r="AE645" s="3">
        <v>78763.7</v>
      </c>
    </row>
    <row r="646" spans="1:31" x14ac:dyDescent="0.3">
      <c r="A646" s="3" t="s">
        <v>2165</v>
      </c>
      <c r="B646" s="4">
        <v>33282</v>
      </c>
      <c r="C646" s="4">
        <v>369</v>
      </c>
      <c r="D646" s="4" t="s">
        <v>25</v>
      </c>
      <c r="E646" s="5" t="s">
        <v>6313</v>
      </c>
      <c r="G646" s="4" t="s">
        <v>7621</v>
      </c>
      <c r="H646" s="3" t="s">
        <v>6315</v>
      </c>
      <c r="I646" s="3" t="s">
        <v>153</v>
      </c>
      <c r="J646" s="3" t="s">
        <v>153</v>
      </c>
      <c r="K646" s="3" t="s">
        <v>89</v>
      </c>
      <c r="L646" s="6" t="s">
        <v>89</v>
      </c>
      <c r="M646" s="3" t="s">
        <v>153</v>
      </c>
      <c r="N646" s="3" t="s">
        <v>184</v>
      </c>
      <c r="O646" s="3" t="s">
        <v>7622</v>
      </c>
      <c r="P646" s="3" t="s">
        <v>191</v>
      </c>
      <c r="Q646" s="3" t="s">
        <v>51</v>
      </c>
      <c r="R646" s="3" t="s">
        <v>31</v>
      </c>
      <c r="S646" s="3">
        <v>26</v>
      </c>
      <c r="T646" s="3">
        <v>30</v>
      </c>
      <c r="U646" s="3">
        <v>-0.15</v>
      </c>
      <c r="V646" s="3">
        <v>90</v>
      </c>
      <c r="W646" s="3">
        <v>93</v>
      </c>
      <c r="X646" s="32">
        <v>-0.03</v>
      </c>
      <c r="Y646" s="33">
        <v>292.33</v>
      </c>
      <c r="Z646" s="3">
        <v>276</v>
      </c>
      <c r="AA646" s="3">
        <v>0.06</v>
      </c>
      <c r="AB646" s="3">
        <v>31613.84</v>
      </c>
      <c r="AC646" s="3">
        <v>29826.36</v>
      </c>
      <c r="AD646" s="3">
        <v>32378.84</v>
      </c>
      <c r="AE646" s="3">
        <v>29826.36</v>
      </c>
    </row>
    <row r="647" spans="1:31" x14ac:dyDescent="0.3">
      <c r="A647" s="3" t="s">
        <v>1641</v>
      </c>
      <c r="B647" s="4">
        <v>33284</v>
      </c>
      <c r="C647" s="4">
        <v>360</v>
      </c>
      <c r="D647" s="4" t="s">
        <v>25</v>
      </c>
      <c r="E647" s="5" t="s">
        <v>6313</v>
      </c>
      <c r="G647" s="4" t="s">
        <v>7623</v>
      </c>
      <c r="H647" s="3" t="s">
        <v>6315</v>
      </c>
      <c r="I647" s="3" t="s">
        <v>153</v>
      </c>
      <c r="J647" s="3" t="s">
        <v>153</v>
      </c>
      <c r="K647" s="3" t="s">
        <v>89</v>
      </c>
      <c r="L647" s="6" t="s">
        <v>89</v>
      </c>
      <c r="M647" s="3" t="s">
        <v>153</v>
      </c>
      <c r="N647" s="3" t="s">
        <v>184</v>
      </c>
      <c r="O647" s="3" t="s">
        <v>7624</v>
      </c>
      <c r="P647" s="3" t="s">
        <v>191</v>
      </c>
      <c r="Q647" s="3" t="s">
        <v>51</v>
      </c>
      <c r="R647" s="3" t="s">
        <v>31</v>
      </c>
      <c r="S647" s="3">
        <v>49</v>
      </c>
      <c r="T647" s="3">
        <v>34.14</v>
      </c>
      <c r="U647" s="3">
        <v>0.3</v>
      </c>
      <c r="V647" s="3">
        <v>138.75</v>
      </c>
      <c r="W647" s="3">
        <v>141.88</v>
      </c>
      <c r="X647" s="32">
        <v>-0.02</v>
      </c>
      <c r="Y647" s="33">
        <v>569.01</v>
      </c>
      <c r="Z647" s="3">
        <v>615.49</v>
      </c>
      <c r="AA647" s="3">
        <v>-0.08</v>
      </c>
      <c r="AB647" s="3">
        <v>43781.13</v>
      </c>
      <c r="AC647" s="3">
        <v>47360.160000000003</v>
      </c>
      <c r="AD647" s="3">
        <v>43781.13</v>
      </c>
      <c r="AE647" s="3">
        <v>47360.160000000003</v>
      </c>
    </row>
    <row r="648" spans="1:31" x14ac:dyDescent="0.3">
      <c r="A648" s="3" t="s">
        <v>1169</v>
      </c>
      <c r="B648" s="4">
        <v>15526</v>
      </c>
      <c r="C648" s="4">
        <v>266</v>
      </c>
      <c r="D648" s="4" t="s">
        <v>25</v>
      </c>
      <c r="E648" s="5" t="s">
        <v>6313</v>
      </c>
      <c r="G648" s="4" t="s">
        <v>1170</v>
      </c>
      <c r="H648" s="3" t="s">
        <v>6315</v>
      </c>
      <c r="I648" s="3" t="s">
        <v>721</v>
      </c>
      <c r="J648" s="3" t="s">
        <v>228</v>
      </c>
      <c r="K648" s="3" t="s">
        <v>228</v>
      </c>
      <c r="L648" s="6" t="s">
        <v>6320</v>
      </c>
      <c r="M648" s="3" t="s">
        <v>228</v>
      </c>
      <c r="N648" s="3" t="s">
        <v>228</v>
      </c>
      <c r="O648" s="3" t="s">
        <v>7625</v>
      </c>
      <c r="P648" s="3" t="s">
        <v>6357</v>
      </c>
      <c r="Q648" s="3" t="s">
        <v>128</v>
      </c>
      <c r="R648" s="3" t="s">
        <v>60</v>
      </c>
      <c r="S648" s="3">
        <v>9</v>
      </c>
      <c r="T648" s="3">
        <v>12</v>
      </c>
      <c r="U648" s="3">
        <v>-0.33</v>
      </c>
      <c r="V648" s="3">
        <v>17</v>
      </c>
      <c r="W648" s="3">
        <v>18</v>
      </c>
      <c r="X648" s="32">
        <v>-0.06</v>
      </c>
      <c r="Y648" s="33">
        <v>69</v>
      </c>
      <c r="Z648" s="3">
        <v>93.42</v>
      </c>
      <c r="AA648" s="3">
        <v>-0.35</v>
      </c>
      <c r="AB648" s="3">
        <v>19966.68</v>
      </c>
      <c r="AC648" s="3">
        <v>26863.08</v>
      </c>
      <c r="AD648" s="3">
        <v>21784.68</v>
      </c>
      <c r="AE648" s="3">
        <v>29496.15</v>
      </c>
    </row>
    <row r="649" spans="1:31" x14ac:dyDescent="0.3">
      <c r="A649" s="3" t="s">
        <v>1220</v>
      </c>
      <c r="B649" s="4">
        <v>15621</v>
      </c>
      <c r="C649" s="4">
        <v>529</v>
      </c>
      <c r="D649" s="4" t="s">
        <v>25</v>
      </c>
      <c r="E649" s="5" t="s">
        <v>6313</v>
      </c>
      <c r="G649" s="4" t="s">
        <v>7626</v>
      </c>
      <c r="H649" s="3" t="s">
        <v>6315</v>
      </c>
      <c r="I649" s="3" t="s">
        <v>721</v>
      </c>
      <c r="J649" s="3" t="s">
        <v>228</v>
      </c>
      <c r="K649" s="3" t="s">
        <v>228</v>
      </c>
      <c r="L649" s="6" t="s">
        <v>132</v>
      </c>
      <c r="M649" s="3" t="s">
        <v>228</v>
      </c>
      <c r="N649" s="3" t="s">
        <v>712</v>
      </c>
      <c r="O649" s="3" t="s">
        <v>7627</v>
      </c>
      <c r="P649" s="3" t="s">
        <v>6357</v>
      </c>
      <c r="Q649" s="3" t="s">
        <v>51</v>
      </c>
      <c r="R649" s="3" t="s">
        <v>31</v>
      </c>
      <c r="S649" s="3">
        <v>18</v>
      </c>
      <c r="T649" s="3">
        <v>12.67</v>
      </c>
      <c r="U649" s="3">
        <v>0.3</v>
      </c>
      <c r="V649" s="3">
        <v>56.69</v>
      </c>
      <c r="W649" s="3">
        <v>42.01</v>
      </c>
      <c r="X649" s="32">
        <v>0.26</v>
      </c>
      <c r="Y649" s="33">
        <v>292.76</v>
      </c>
      <c r="Z649" s="3">
        <v>463.43</v>
      </c>
      <c r="AA649" s="3">
        <v>-0.57999999999999996</v>
      </c>
      <c r="AB649" s="3">
        <v>100368</v>
      </c>
      <c r="AC649" s="3">
        <v>128254.26</v>
      </c>
      <c r="AD649" s="3">
        <v>107023.2</v>
      </c>
      <c r="AE649" s="3">
        <v>145114.26</v>
      </c>
    </row>
    <row r="650" spans="1:31" x14ac:dyDescent="0.3">
      <c r="A650" s="3" t="s">
        <v>1199</v>
      </c>
      <c r="B650" s="4">
        <v>15626</v>
      </c>
      <c r="C650" s="4">
        <v>1412</v>
      </c>
      <c r="D650" s="4" t="s">
        <v>25</v>
      </c>
      <c r="E650" s="5" t="s">
        <v>6313</v>
      </c>
      <c r="G650" s="4" t="s">
        <v>7628</v>
      </c>
      <c r="H650" s="3" t="s">
        <v>6315</v>
      </c>
      <c r="I650" s="3" t="s">
        <v>721</v>
      </c>
      <c r="J650" s="3" t="s">
        <v>228</v>
      </c>
      <c r="K650" s="3" t="s">
        <v>228</v>
      </c>
      <c r="L650" s="6" t="s">
        <v>132</v>
      </c>
      <c r="M650" s="3" t="s">
        <v>228</v>
      </c>
      <c r="N650" s="3" t="s">
        <v>712</v>
      </c>
      <c r="O650" s="3" t="s">
        <v>7629</v>
      </c>
      <c r="P650" s="3" t="s">
        <v>6357</v>
      </c>
      <c r="Q650" s="3" t="s">
        <v>51</v>
      </c>
      <c r="R650" s="3" t="s">
        <v>31</v>
      </c>
      <c r="S650" s="3">
        <v>211</v>
      </c>
      <c r="T650" s="3">
        <v>293</v>
      </c>
      <c r="U650" s="3">
        <v>-0.39</v>
      </c>
      <c r="V650" s="3">
        <v>598.75</v>
      </c>
      <c r="W650" s="3">
        <v>723</v>
      </c>
      <c r="X650" s="32">
        <v>-0.21</v>
      </c>
      <c r="Y650" s="33">
        <v>5439.92</v>
      </c>
      <c r="Z650" s="3">
        <v>5398.42</v>
      </c>
      <c r="AA650" s="3">
        <v>0.01</v>
      </c>
      <c r="AB650" s="3">
        <v>1331783.42</v>
      </c>
      <c r="AC650" s="3">
        <v>1442614.25</v>
      </c>
      <c r="AD650" s="3">
        <v>1557556.94</v>
      </c>
      <c r="AE650" s="3">
        <v>1526733.29</v>
      </c>
    </row>
    <row r="651" spans="1:31" x14ac:dyDescent="0.3">
      <c r="A651" s="3" t="s">
        <v>1202</v>
      </c>
      <c r="B651" s="4">
        <v>15627</v>
      </c>
      <c r="C651" s="4">
        <v>531</v>
      </c>
      <c r="D651" s="4" t="s">
        <v>25</v>
      </c>
      <c r="E651" s="5" t="s">
        <v>6313</v>
      </c>
      <c r="G651" s="4" t="s">
        <v>7630</v>
      </c>
      <c r="H651" s="3" t="s">
        <v>6315</v>
      </c>
      <c r="I651" s="3" t="s">
        <v>721</v>
      </c>
      <c r="J651" s="3" t="s">
        <v>228</v>
      </c>
      <c r="K651" s="3" t="s">
        <v>228</v>
      </c>
      <c r="L651" s="6" t="s">
        <v>132</v>
      </c>
      <c r="M651" s="3" t="s">
        <v>228</v>
      </c>
      <c r="N651" s="3" t="s">
        <v>712</v>
      </c>
      <c r="O651" s="3" t="s">
        <v>7631</v>
      </c>
      <c r="P651" s="3" t="s">
        <v>6357</v>
      </c>
      <c r="Q651" s="3" t="s">
        <v>51</v>
      </c>
      <c r="R651" s="3" t="s">
        <v>31</v>
      </c>
      <c r="S651" s="3">
        <v>286</v>
      </c>
      <c r="T651" s="3">
        <v>303.76</v>
      </c>
      <c r="U651" s="3">
        <v>-0.06</v>
      </c>
      <c r="V651" s="3">
        <v>884.05</v>
      </c>
      <c r="W651" s="3">
        <v>930.51</v>
      </c>
      <c r="X651" s="32">
        <v>-0.05</v>
      </c>
      <c r="Y651" s="33">
        <v>3411.03</v>
      </c>
      <c r="Z651" s="3">
        <v>3795.96</v>
      </c>
      <c r="AA651" s="3">
        <v>-0.11</v>
      </c>
      <c r="AB651" s="3">
        <v>897697.24</v>
      </c>
      <c r="AC651" s="3">
        <v>977828.56</v>
      </c>
      <c r="AD651" s="3">
        <v>897697.24</v>
      </c>
      <c r="AE651" s="3">
        <v>977828.56</v>
      </c>
    </row>
    <row r="652" spans="1:31" x14ac:dyDescent="0.3">
      <c r="A652" s="3" t="s">
        <v>1205</v>
      </c>
      <c r="B652" s="4">
        <v>15628</v>
      </c>
      <c r="C652" s="4">
        <v>555</v>
      </c>
      <c r="D652" s="4" t="s">
        <v>25</v>
      </c>
      <c r="E652" s="5" t="s">
        <v>6313</v>
      </c>
      <c r="G652" s="4" t="s">
        <v>7632</v>
      </c>
      <c r="H652" s="3" t="s">
        <v>6315</v>
      </c>
      <c r="I652" s="3" t="s">
        <v>721</v>
      </c>
      <c r="J652" s="3" t="s">
        <v>228</v>
      </c>
      <c r="K652" s="3" t="s">
        <v>228</v>
      </c>
      <c r="L652" s="6" t="s">
        <v>132</v>
      </c>
      <c r="M652" s="3" t="s">
        <v>228</v>
      </c>
      <c r="N652" s="3" t="s">
        <v>712</v>
      </c>
      <c r="O652" s="3" t="s">
        <v>7633</v>
      </c>
      <c r="P652" s="3" t="s">
        <v>6357</v>
      </c>
      <c r="Q652" s="3" t="s">
        <v>51</v>
      </c>
      <c r="R652" s="3" t="s">
        <v>31</v>
      </c>
      <c r="S652" s="3">
        <v>61</v>
      </c>
      <c r="T652" s="3">
        <v>91.79</v>
      </c>
      <c r="U652" s="3">
        <v>-0.51</v>
      </c>
      <c r="V652" s="3">
        <v>492.76</v>
      </c>
      <c r="W652" s="3">
        <v>582.79</v>
      </c>
      <c r="X652" s="32">
        <v>-0.18</v>
      </c>
      <c r="Y652" s="33">
        <v>2090.44</v>
      </c>
      <c r="Z652" s="3">
        <v>1935.44</v>
      </c>
      <c r="AA652" s="3">
        <v>7.0000000000000007E-2</v>
      </c>
      <c r="AB652" s="3">
        <v>509622.26</v>
      </c>
      <c r="AC652" s="3">
        <v>460568.02</v>
      </c>
      <c r="AD652" s="3">
        <v>536662.88</v>
      </c>
      <c r="AE652" s="3">
        <v>475335.74</v>
      </c>
    </row>
    <row r="653" spans="1:31" x14ac:dyDescent="0.3">
      <c r="A653" s="3" t="s">
        <v>1208</v>
      </c>
      <c r="B653" s="4">
        <v>15644</v>
      </c>
      <c r="C653" s="4">
        <v>636</v>
      </c>
      <c r="D653" s="4" t="s">
        <v>25</v>
      </c>
      <c r="E653" s="5" t="s">
        <v>6313</v>
      </c>
      <c r="G653" s="4" t="s">
        <v>7634</v>
      </c>
      <c r="H653" s="3" t="s">
        <v>6315</v>
      </c>
      <c r="I653" s="3" t="s">
        <v>721</v>
      </c>
      <c r="J653" s="3" t="s">
        <v>228</v>
      </c>
      <c r="K653" s="3" t="s">
        <v>228</v>
      </c>
      <c r="L653" s="6" t="s">
        <v>132</v>
      </c>
      <c r="M653" s="3" t="s">
        <v>228</v>
      </c>
      <c r="N653" s="3" t="s">
        <v>712</v>
      </c>
      <c r="O653" s="3" t="s">
        <v>7635</v>
      </c>
      <c r="P653" s="3" t="s">
        <v>6357</v>
      </c>
      <c r="Q653" s="3" t="s">
        <v>51</v>
      </c>
      <c r="R653" s="3" t="s">
        <v>31</v>
      </c>
      <c r="S653" s="3">
        <v>46</v>
      </c>
      <c r="T653" s="3">
        <v>49</v>
      </c>
      <c r="U653" s="3">
        <v>-0.06</v>
      </c>
      <c r="V653" s="3">
        <v>140.08000000000001</v>
      </c>
      <c r="W653" s="3">
        <v>185.5</v>
      </c>
      <c r="X653" s="32">
        <v>-0.32</v>
      </c>
      <c r="Y653" s="33">
        <v>888.13</v>
      </c>
      <c r="Z653" s="3">
        <v>849.17</v>
      </c>
      <c r="AA653" s="3">
        <v>0.04</v>
      </c>
      <c r="AB653" s="3">
        <v>274568.58</v>
      </c>
      <c r="AC653" s="3">
        <v>240365.56</v>
      </c>
      <c r="AD653" s="3">
        <v>288178.74</v>
      </c>
      <c r="AE653" s="3">
        <v>250002.76</v>
      </c>
    </row>
    <row r="654" spans="1:31" x14ac:dyDescent="0.3">
      <c r="A654" s="3" t="s">
        <v>1211</v>
      </c>
      <c r="B654" s="4">
        <v>15667</v>
      </c>
      <c r="C654" s="4">
        <v>517</v>
      </c>
      <c r="D654" s="4" t="s">
        <v>25</v>
      </c>
      <c r="E654" s="5" t="s">
        <v>6313</v>
      </c>
      <c r="G654" s="4" t="s">
        <v>7636</v>
      </c>
      <c r="H654" s="3" t="s">
        <v>6315</v>
      </c>
      <c r="I654" s="3" t="s">
        <v>721</v>
      </c>
      <c r="J654" s="3" t="s">
        <v>228</v>
      </c>
      <c r="K654" s="3" t="s">
        <v>228</v>
      </c>
      <c r="L654" s="6" t="s">
        <v>6320</v>
      </c>
      <c r="M654" s="3" t="s">
        <v>228</v>
      </c>
      <c r="N654" s="3" t="s">
        <v>712</v>
      </c>
      <c r="O654" s="3" t="s">
        <v>7637</v>
      </c>
      <c r="P654" s="3" t="s">
        <v>6357</v>
      </c>
      <c r="Q654" s="3" t="s">
        <v>51</v>
      </c>
      <c r="R654" s="3" t="s">
        <v>31</v>
      </c>
      <c r="S654" s="3">
        <v>13</v>
      </c>
      <c r="T654" s="3">
        <v>17</v>
      </c>
      <c r="U654" s="3">
        <v>-0.28999999999999998</v>
      </c>
      <c r="V654" s="3">
        <v>41.92</v>
      </c>
      <c r="W654" s="3">
        <v>61</v>
      </c>
      <c r="X654" s="32">
        <v>-0.46</v>
      </c>
      <c r="Y654" s="33">
        <v>299.33</v>
      </c>
      <c r="Z654" s="3">
        <v>331.75</v>
      </c>
      <c r="AA654" s="3">
        <v>-0.11</v>
      </c>
      <c r="AB654" s="3">
        <v>122795.45</v>
      </c>
      <c r="AC654" s="3">
        <v>131900.73000000001</v>
      </c>
      <c r="AD654" s="3">
        <v>129728.6</v>
      </c>
      <c r="AE654" s="3">
        <v>139159.76999999999</v>
      </c>
    </row>
    <row r="655" spans="1:31" x14ac:dyDescent="0.3">
      <c r="A655" s="3" t="s">
        <v>1226</v>
      </c>
      <c r="B655" s="4">
        <v>15778</v>
      </c>
      <c r="C655" s="4">
        <v>149</v>
      </c>
      <c r="D655" s="4" t="s">
        <v>25</v>
      </c>
      <c r="E655" s="5" t="s">
        <v>6313</v>
      </c>
      <c r="G655" s="4" t="s">
        <v>1227</v>
      </c>
      <c r="H655" s="3" t="s">
        <v>6315</v>
      </c>
      <c r="I655" s="3" t="s">
        <v>721</v>
      </c>
      <c r="J655" s="3" t="s">
        <v>228</v>
      </c>
      <c r="K655" s="3" t="s">
        <v>228</v>
      </c>
      <c r="L655" s="6" t="s">
        <v>132</v>
      </c>
      <c r="M655" s="3" t="s">
        <v>228</v>
      </c>
      <c r="N655" s="3" t="s">
        <v>228</v>
      </c>
      <c r="O655" s="3" t="s">
        <v>7638</v>
      </c>
      <c r="P655" s="3" t="s">
        <v>6357</v>
      </c>
      <c r="Q655" s="3" t="s">
        <v>128</v>
      </c>
      <c r="R655" s="3" t="s">
        <v>60</v>
      </c>
      <c r="S655" s="3">
        <v>37</v>
      </c>
      <c r="T655" s="3">
        <v>16.34</v>
      </c>
      <c r="U655" s="3">
        <v>0.56000000000000005</v>
      </c>
      <c r="V655" s="3">
        <v>63.4</v>
      </c>
      <c r="W655" s="3">
        <v>35.590000000000003</v>
      </c>
      <c r="X655" s="32">
        <v>0.44</v>
      </c>
      <c r="Y655" s="33">
        <v>323.97000000000003</v>
      </c>
      <c r="Z655" s="3">
        <v>252.99</v>
      </c>
      <c r="AA655" s="3">
        <v>0.22</v>
      </c>
      <c r="AB655" s="3">
        <v>49627.98</v>
      </c>
      <c r="AC655" s="3">
        <v>38147.61</v>
      </c>
      <c r="AD655" s="3">
        <v>54880.98</v>
      </c>
      <c r="AE655" s="3">
        <v>42028.71</v>
      </c>
    </row>
    <row r="656" spans="1:31" x14ac:dyDescent="0.3">
      <c r="A656" s="3" t="s">
        <v>7639</v>
      </c>
      <c r="B656" s="4">
        <v>15830</v>
      </c>
      <c r="C656" s="4">
        <v>531</v>
      </c>
      <c r="D656" s="4" t="s">
        <v>25</v>
      </c>
      <c r="E656" s="5" t="s">
        <v>6313</v>
      </c>
      <c r="G656" s="4" t="s">
        <v>7640</v>
      </c>
      <c r="H656" s="3" t="s">
        <v>6315</v>
      </c>
      <c r="I656" s="3" t="s">
        <v>721</v>
      </c>
      <c r="J656" s="3" t="s">
        <v>228</v>
      </c>
      <c r="K656" s="3" t="s">
        <v>228</v>
      </c>
      <c r="L656" s="6" t="s">
        <v>132</v>
      </c>
      <c r="M656" s="3" t="s">
        <v>228</v>
      </c>
      <c r="N656" s="3" t="s">
        <v>228</v>
      </c>
      <c r="O656" s="3" t="s">
        <v>7641</v>
      </c>
      <c r="P656" s="3" t="s">
        <v>6357</v>
      </c>
      <c r="Q656" s="3" t="s">
        <v>128</v>
      </c>
      <c r="R656" s="3" t="s">
        <v>60</v>
      </c>
      <c r="S656" s="3">
        <v>24</v>
      </c>
      <c r="T656" s="3">
        <v>43</v>
      </c>
      <c r="U656" s="3">
        <v>-0.79</v>
      </c>
      <c r="V656" s="3">
        <v>95</v>
      </c>
      <c r="W656" s="3">
        <v>148.5</v>
      </c>
      <c r="X656" s="32">
        <v>-0.56000000000000005</v>
      </c>
      <c r="Y656" s="33">
        <v>542.33000000000004</v>
      </c>
      <c r="Z656" s="3">
        <v>728.25</v>
      </c>
      <c r="AA656" s="3">
        <v>-0.34</v>
      </c>
      <c r="AB656" s="3">
        <v>132442.07999999999</v>
      </c>
      <c r="AC656" s="3">
        <v>177601.06</v>
      </c>
      <c r="AD656" s="3">
        <v>140632.4</v>
      </c>
      <c r="AE656" s="3">
        <v>190580.88</v>
      </c>
    </row>
    <row r="657" spans="1:31" x14ac:dyDescent="0.3">
      <c r="A657" s="3" t="s">
        <v>1172</v>
      </c>
      <c r="B657" s="4">
        <v>15856</v>
      </c>
      <c r="C657" s="4">
        <v>185</v>
      </c>
      <c r="D657" s="4" t="s">
        <v>25</v>
      </c>
      <c r="E657" s="5" t="s">
        <v>6313</v>
      </c>
      <c r="G657" s="4" t="s">
        <v>1173</v>
      </c>
      <c r="H657" s="3" t="s">
        <v>6315</v>
      </c>
      <c r="I657" s="3" t="s">
        <v>721</v>
      </c>
      <c r="J657" s="3" t="s">
        <v>228</v>
      </c>
      <c r="K657" s="3" t="s">
        <v>228</v>
      </c>
      <c r="L657" s="6" t="s">
        <v>146</v>
      </c>
      <c r="M657" s="3" t="s">
        <v>228</v>
      </c>
      <c r="N657" s="3" t="s">
        <v>228</v>
      </c>
      <c r="O657" s="3" t="s">
        <v>7642</v>
      </c>
      <c r="P657" s="3" t="s">
        <v>6357</v>
      </c>
      <c r="Q657" s="3" t="s">
        <v>51</v>
      </c>
      <c r="R657" s="3" t="s">
        <v>31</v>
      </c>
      <c r="S657" s="3">
        <v>3</v>
      </c>
      <c r="T657" s="3">
        <v>2</v>
      </c>
      <c r="U657" s="3">
        <v>0.2</v>
      </c>
      <c r="V657" s="3">
        <v>12</v>
      </c>
      <c r="W657" s="3">
        <v>15</v>
      </c>
      <c r="X657" s="32">
        <v>-0.25</v>
      </c>
      <c r="Y657" s="33">
        <v>61.42</v>
      </c>
      <c r="Z657" s="3">
        <v>67.83</v>
      </c>
      <c r="AA657" s="3">
        <v>-0.1</v>
      </c>
      <c r="AB657" s="3">
        <v>45627.67</v>
      </c>
      <c r="AC657" s="3">
        <v>50394.74</v>
      </c>
      <c r="AD657" s="3">
        <v>45627.67</v>
      </c>
      <c r="AE657" s="3">
        <v>50394.74</v>
      </c>
    </row>
    <row r="658" spans="1:31" x14ac:dyDescent="0.3">
      <c r="A658" s="3" t="s">
        <v>7643</v>
      </c>
      <c r="B658" s="4">
        <v>15865</v>
      </c>
      <c r="C658" s="4">
        <v>175</v>
      </c>
      <c r="D658" s="4" t="s">
        <v>25</v>
      </c>
      <c r="E658" s="5" t="s">
        <v>6313</v>
      </c>
      <c r="G658" s="4" t="s">
        <v>724</v>
      </c>
      <c r="H658" s="3" t="s">
        <v>6315</v>
      </c>
      <c r="I658" s="3" t="s">
        <v>721</v>
      </c>
      <c r="J658" s="3" t="s">
        <v>228</v>
      </c>
      <c r="K658" s="3" t="s">
        <v>228</v>
      </c>
      <c r="L658" s="6" t="s">
        <v>132</v>
      </c>
      <c r="M658" s="3" t="s">
        <v>228</v>
      </c>
      <c r="N658" s="3" t="s">
        <v>228</v>
      </c>
      <c r="O658" s="3" t="s">
        <v>7644</v>
      </c>
      <c r="P658" s="3" t="s">
        <v>6357</v>
      </c>
      <c r="Q658" s="3" t="s">
        <v>128</v>
      </c>
      <c r="R658" s="3" t="s">
        <v>60</v>
      </c>
      <c r="S658" s="3">
        <v>4</v>
      </c>
      <c r="T658" s="3">
        <v>14</v>
      </c>
      <c r="U658" s="3">
        <v>-3</v>
      </c>
      <c r="V658" s="3">
        <v>9.5</v>
      </c>
      <c r="W658" s="3">
        <v>21</v>
      </c>
      <c r="X658" s="32">
        <v>-1.21</v>
      </c>
      <c r="Y658" s="33">
        <v>62.5</v>
      </c>
      <c r="Z658" s="3">
        <v>103.5</v>
      </c>
      <c r="AA658" s="3">
        <v>-0.66</v>
      </c>
      <c r="AB658" s="3">
        <v>19403.46</v>
      </c>
      <c r="AC658" s="3">
        <v>28593.48</v>
      </c>
      <c r="AD658" s="3">
        <v>20741.939999999999</v>
      </c>
      <c r="AE658" s="3">
        <v>31495.08</v>
      </c>
    </row>
    <row r="659" spans="1:31" x14ac:dyDescent="0.3">
      <c r="A659" s="3" t="s">
        <v>1223</v>
      </c>
      <c r="B659" s="4">
        <v>15940</v>
      </c>
      <c r="C659" s="4">
        <v>492</v>
      </c>
      <c r="D659" s="4" t="s">
        <v>25</v>
      </c>
      <c r="E659" s="5" t="s">
        <v>6313</v>
      </c>
      <c r="G659" s="4" t="s">
        <v>7645</v>
      </c>
      <c r="H659" s="3" t="s">
        <v>6315</v>
      </c>
      <c r="I659" s="3" t="s">
        <v>721</v>
      </c>
      <c r="J659" s="3" t="s">
        <v>228</v>
      </c>
      <c r="K659" s="3" t="s">
        <v>228</v>
      </c>
      <c r="L659" s="6" t="s">
        <v>132</v>
      </c>
      <c r="M659" s="3" t="s">
        <v>228</v>
      </c>
      <c r="N659" s="3" t="s">
        <v>712</v>
      </c>
      <c r="O659" s="3" t="s">
        <v>7646</v>
      </c>
      <c r="P659" s="3" t="s">
        <v>6357</v>
      </c>
      <c r="Q659" s="3" t="s">
        <v>37</v>
      </c>
      <c r="R659" s="3" t="s">
        <v>60</v>
      </c>
      <c r="S659" s="3">
        <v>25</v>
      </c>
      <c r="T659" s="3">
        <v>21</v>
      </c>
      <c r="U659" s="3">
        <v>0.15</v>
      </c>
      <c r="V659" s="3">
        <v>64.75</v>
      </c>
      <c r="W659" s="3">
        <v>72</v>
      </c>
      <c r="X659" s="32">
        <v>-0.11</v>
      </c>
      <c r="Y659" s="33">
        <v>292.75</v>
      </c>
      <c r="Z659" s="3">
        <v>367.75</v>
      </c>
      <c r="AA659" s="3">
        <v>-0.26</v>
      </c>
      <c r="AB659" s="3">
        <v>79844.91</v>
      </c>
      <c r="AC659" s="3">
        <v>99969.11</v>
      </c>
      <c r="AD659" s="3">
        <v>81044.91</v>
      </c>
      <c r="AE659" s="3">
        <v>101841.11</v>
      </c>
    </row>
    <row r="660" spans="1:31" x14ac:dyDescent="0.3">
      <c r="A660" s="3" t="s">
        <v>7647</v>
      </c>
      <c r="B660" s="4">
        <v>16013</v>
      </c>
      <c r="C660" s="4">
        <v>46</v>
      </c>
      <c r="D660" s="4" t="s">
        <v>25</v>
      </c>
      <c r="E660" s="5" t="s">
        <v>6313</v>
      </c>
      <c r="G660" s="4" t="s">
        <v>7648</v>
      </c>
      <c r="H660" s="3" t="s">
        <v>6315</v>
      </c>
      <c r="I660" s="3" t="s">
        <v>831</v>
      </c>
      <c r="J660" s="3" t="s">
        <v>807</v>
      </c>
      <c r="K660" s="3" t="s">
        <v>807</v>
      </c>
      <c r="L660" s="6" t="s">
        <v>132</v>
      </c>
      <c r="M660" s="3" t="s">
        <v>808</v>
      </c>
      <c r="N660" s="3" t="s">
        <v>808</v>
      </c>
      <c r="O660" s="3" t="s">
        <v>7649</v>
      </c>
      <c r="P660" s="3" t="s">
        <v>6357</v>
      </c>
      <c r="Q660" s="3" t="s">
        <v>866</v>
      </c>
      <c r="R660" s="3" t="s">
        <v>29</v>
      </c>
      <c r="S660" s="3">
        <v>4</v>
      </c>
      <c r="U660" s="3">
        <v>1</v>
      </c>
      <c r="V660" s="3">
        <v>4</v>
      </c>
      <c r="X660" s="32">
        <v>1</v>
      </c>
      <c r="Y660" s="33">
        <v>14.92</v>
      </c>
      <c r="Z660" s="3">
        <v>10</v>
      </c>
      <c r="AA660" s="3">
        <v>0.33</v>
      </c>
      <c r="AB660" s="3">
        <v>6229.2</v>
      </c>
      <c r="AC660" s="3">
        <v>4176</v>
      </c>
      <c r="AD660" s="3">
        <v>6229.2</v>
      </c>
      <c r="AE660" s="3">
        <v>4176</v>
      </c>
    </row>
    <row r="661" spans="1:31" x14ac:dyDescent="0.3">
      <c r="A661" s="3" t="s">
        <v>3712</v>
      </c>
      <c r="B661" s="4">
        <v>89566</v>
      </c>
      <c r="C661" s="4">
        <v>394</v>
      </c>
      <c r="D661" s="4" t="s">
        <v>25</v>
      </c>
      <c r="E661" s="5" t="s">
        <v>6313</v>
      </c>
      <c r="G661" s="4" t="s">
        <v>7650</v>
      </c>
      <c r="H661" s="3" t="s">
        <v>6315</v>
      </c>
      <c r="I661" s="3" t="s">
        <v>245</v>
      </c>
      <c r="J661" s="3" t="s">
        <v>3714</v>
      </c>
      <c r="K661" s="3" t="s">
        <v>3714</v>
      </c>
      <c r="L661" s="6" t="s">
        <v>89</v>
      </c>
      <c r="M661" s="3" t="s">
        <v>245</v>
      </c>
      <c r="N661" s="3" t="s">
        <v>3714</v>
      </c>
      <c r="O661" s="3" t="s">
        <v>7651</v>
      </c>
      <c r="P661" s="3" t="s">
        <v>245</v>
      </c>
      <c r="Q661" s="3" t="s">
        <v>213</v>
      </c>
      <c r="R661" s="3" t="s">
        <v>31</v>
      </c>
      <c r="S661" s="3">
        <v>19</v>
      </c>
      <c r="T661" s="3">
        <v>20</v>
      </c>
      <c r="U661" s="3">
        <v>-0.05</v>
      </c>
      <c r="V661" s="3">
        <v>47</v>
      </c>
      <c r="W661" s="3">
        <v>65</v>
      </c>
      <c r="X661" s="32">
        <v>-0.38</v>
      </c>
      <c r="Y661" s="33">
        <v>237.25</v>
      </c>
      <c r="Z661" s="3">
        <v>241</v>
      </c>
      <c r="AA661" s="3">
        <v>-0.02</v>
      </c>
      <c r="AB661" s="3">
        <v>53011.14</v>
      </c>
      <c r="AC661" s="3">
        <v>53849.04</v>
      </c>
      <c r="AD661" s="3">
        <v>53011.14</v>
      </c>
      <c r="AE661" s="3">
        <v>53849.04</v>
      </c>
    </row>
    <row r="662" spans="1:31" x14ac:dyDescent="0.3">
      <c r="A662" s="3" t="s">
        <v>2923</v>
      </c>
      <c r="B662" s="4">
        <v>27236</v>
      </c>
      <c r="C662" s="4">
        <v>240</v>
      </c>
      <c r="D662" s="4" t="s">
        <v>25</v>
      </c>
      <c r="E662" s="5" t="s">
        <v>6313</v>
      </c>
      <c r="G662" s="4" t="s">
        <v>7652</v>
      </c>
      <c r="H662" s="3" t="s">
        <v>6315</v>
      </c>
      <c r="I662" s="3" t="s">
        <v>2880</v>
      </c>
      <c r="J662" s="3" t="s">
        <v>232</v>
      </c>
      <c r="K662" s="3" t="s">
        <v>232</v>
      </c>
      <c r="L662" s="6" t="s">
        <v>132</v>
      </c>
      <c r="M662" s="3" t="s">
        <v>175</v>
      </c>
      <c r="N662" s="3" t="s">
        <v>176</v>
      </c>
      <c r="O662" s="3" t="s">
        <v>7653</v>
      </c>
      <c r="P662" s="3" t="s">
        <v>6357</v>
      </c>
      <c r="Q662" s="3" t="s">
        <v>55</v>
      </c>
      <c r="R662" s="3" t="s">
        <v>31</v>
      </c>
      <c r="S662" s="3">
        <v>5</v>
      </c>
      <c r="T662" s="3">
        <v>11</v>
      </c>
      <c r="U662" s="3">
        <v>-1.2</v>
      </c>
      <c r="V662" s="3">
        <v>23</v>
      </c>
      <c r="W662" s="3">
        <v>24</v>
      </c>
      <c r="X662" s="32">
        <v>-0.04</v>
      </c>
      <c r="Y662" s="33">
        <v>115</v>
      </c>
      <c r="Z662" s="3">
        <v>137.08000000000001</v>
      </c>
      <c r="AA662" s="3">
        <v>-0.19</v>
      </c>
      <c r="AB662" s="3">
        <v>21114</v>
      </c>
      <c r="AC662" s="3">
        <v>23506.92</v>
      </c>
      <c r="AD662" s="3">
        <v>21114</v>
      </c>
      <c r="AE662" s="3">
        <v>23506.92</v>
      </c>
    </row>
    <row r="663" spans="1:31" x14ac:dyDescent="0.3">
      <c r="A663" s="3" t="s">
        <v>2901</v>
      </c>
      <c r="B663" s="4">
        <v>27326</v>
      </c>
      <c r="C663" s="4">
        <v>204</v>
      </c>
      <c r="D663" s="4" t="s">
        <v>25</v>
      </c>
      <c r="E663" s="5" t="s">
        <v>6313</v>
      </c>
      <c r="G663" s="4" t="s">
        <v>7654</v>
      </c>
      <c r="H663" s="3" t="s">
        <v>6315</v>
      </c>
      <c r="I663" s="3" t="s">
        <v>2880</v>
      </c>
      <c r="J663" s="3" t="s">
        <v>232</v>
      </c>
      <c r="K663" s="3" t="s">
        <v>232</v>
      </c>
      <c r="L663" s="6" t="s">
        <v>89</v>
      </c>
      <c r="M663" s="3" t="s">
        <v>175</v>
      </c>
      <c r="N663" s="3" t="s">
        <v>176</v>
      </c>
      <c r="O663" s="3" t="s">
        <v>7655</v>
      </c>
      <c r="P663" s="3" t="s">
        <v>6357</v>
      </c>
      <c r="Q663" s="3" t="s">
        <v>55</v>
      </c>
      <c r="R663" s="3" t="s">
        <v>31</v>
      </c>
      <c r="S663" s="3">
        <v>12</v>
      </c>
      <c r="T663" s="3">
        <v>9</v>
      </c>
      <c r="U663" s="3">
        <v>0.25</v>
      </c>
      <c r="V663" s="3">
        <v>41.5</v>
      </c>
      <c r="W663" s="3">
        <v>22</v>
      </c>
      <c r="X663" s="32">
        <v>0.47</v>
      </c>
      <c r="Y663" s="33">
        <v>173.5</v>
      </c>
      <c r="Z663" s="3">
        <v>183</v>
      </c>
      <c r="AA663" s="3">
        <v>-0.05</v>
      </c>
      <c r="AB663" s="3">
        <v>20820</v>
      </c>
      <c r="AC663" s="3">
        <v>21971.52</v>
      </c>
      <c r="AD663" s="3">
        <v>20820</v>
      </c>
      <c r="AE663" s="3">
        <v>22027.68</v>
      </c>
    </row>
    <row r="664" spans="1:31" x14ac:dyDescent="0.3">
      <c r="A664" s="3" t="s">
        <v>2904</v>
      </c>
      <c r="B664" s="4">
        <v>27370</v>
      </c>
      <c r="C664" s="4">
        <v>184</v>
      </c>
      <c r="D664" s="4" t="s">
        <v>25</v>
      </c>
      <c r="E664" s="5" t="s">
        <v>6313</v>
      </c>
      <c r="G664" s="4" t="s">
        <v>7656</v>
      </c>
      <c r="H664" s="3" t="s">
        <v>6315</v>
      </c>
      <c r="I664" s="3" t="s">
        <v>812</v>
      </c>
      <c r="J664" s="3" t="s">
        <v>232</v>
      </c>
      <c r="K664" s="3" t="s">
        <v>232</v>
      </c>
      <c r="L664" s="6" t="s">
        <v>132</v>
      </c>
      <c r="M664" s="3" t="s">
        <v>175</v>
      </c>
      <c r="N664" s="3" t="s">
        <v>184</v>
      </c>
      <c r="O664" s="3" t="s">
        <v>7657</v>
      </c>
      <c r="P664" s="3" t="s">
        <v>191</v>
      </c>
      <c r="Q664" s="3" t="s">
        <v>2907</v>
      </c>
      <c r="R664" s="3" t="s">
        <v>60</v>
      </c>
      <c r="S664" s="3">
        <v>4</v>
      </c>
      <c r="T664" s="3">
        <v>3.5</v>
      </c>
      <c r="U664" s="3">
        <v>0.19</v>
      </c>
      <c r="V664" s="3">
        <v>19.75</v>
      </c>
      <c r="W664" s="3">
        <v>20</v>
      </c>
      <c r="X664" s="32">
        <v>-0.01</v>
      </c>
      <c r="Y664" s="33">
        <v>73</v>
      </c>
      <c r="Z664" s="3">
        <v>114.92</v>
      </c>
      <c r="AA664" s="3">
        <v>-0.56999999999999995</v>
      </c>
      <c r="AB664" s="3">
        <v>13808.88</v>
      </c>
      <c r="AC664" s="3">
        <v>20912.43</v>
      </c>
      <c r="AD664" s="3">
        <v>15005.88</v>
      </c>
      <c r="AE664" s="3">
        <v>23637.39</v>
      </c>
    </row>
    <row r="665" spans="1:31" x14ac:dyDescent="0.3">
      <c r="A665" s="3" t="s">
        <v>2917</v>
      </c>
      <c r="B665" s="4">
        <v>27503</v>
      </c>
      <c r="C665" s="4">
        <v>182</v>
      </c>
      <c r="D665" s="4" t="s">
        <v>25</v>
      </c>
      <c r="E665" s="5" t="s">
        <v>6313</v>
      </c>
      <c r="G665" s="4" t="s">
        <v>7658</v>
      </c>
      <c r="H665" s="3" t="s">
        <v>6315</v>
      </c>
      <c r="I665" s="3" t="s">
        <v>2880</v>
      </c>
      <c r="J665" s="3" t="s">
        <v>232</v>
      </c>
      <c r="K665" s="3" t="s">
        <v>232</v>
      </c>
      <c r="L665" s="6" t="s">
        <v>132</v>
      </c>
      <c r="M665" s="3" t="s">
        <v>175</v>
      </c>
      <c r="N665" s="3" t="s">
        <v>184</v>
      </c>
      <c r="O665" s="3" t="s">
        <v>7659</v>
      </c>
      <c r="P665" s="3" t="s">
        <v>6357</v>
      </c>
      <c r="Q665" s="3" t="s">
        <v>55</v>
      </c>
      <c r="R665" s="3" t="s">
        <v>31</v>
      </c>
      <c r="S665" s="3">
        <v>8</v>
      </c>
      <c r="T665" s="3">
        <v>7</v>
      </c>
      <c r="U665" s="3">
        <v>0.13</v>
      </c>
      <c r="V665" s="3">
        <v>31.5</v>
      </c>
      <c r="W665" s="3">
        <v>29</v>
      </c>
      <c r="X665" s="32">
        <v>0.08</v>
      </c>
      <c r="Y665" s="33">
        <v>136.5</v>
      </c>
      <c r="Z665" s="3">
        <v>149.91999999999999</v>
      </c>
      <c r="AA665" s="3">
        <v>-0.1</v>
      </c>
      <c r="AB665" s="3">
        <v>16380</v>
      </c>
      <c r="AC665" s="3">
        <v>17948.36</v>
      </c>
      <c r="AD665" s="3">
        <v>16380</v>
      </c>
      <c r="AE665" s="3">
        <v>18056</v>
      </c>
    </row>
    <row r="666" spans="1:31" x14ac:dyDescent="0.3">
      <c r="A666" s="3" t="s">
        <v>7660</v>
      </c>
      <c r="B666" s="4">
        <v>80374</v>
      </c>
      <c r="C666" s="4">
        <v>433</v>
      </c>
      <c r="D666" s="4" t="s">
        <v>25</v>
      </c>
      <c r="E666" s="5" t="s">
        <v>6313</v>
      </c>
      <c r="G666" s="4" t="s">
        <v>7661</v>
      </c>
      <c r="H666" s="3" t="s">
        <v>6315</v>
      </c>
      <c r="I666" s="3" t="s">
        <v>831</v>
      </c>
      <c r="J666" s="3" t="s">
        <v>232</v>
      </c>
      <c r="K666" s="3" t="s">
        <v>232</v>
      </c>
      <c r="L666" s="6" t="s">
        <v>132</v>
      </c>
      <c r="M666" s="3" t="s">
        <v>191</v>
      </c>
      <c r="N666" s="3" t="s">
        <v>473</v>
      </c>
      <c r="O666" s="3" t="s">
        <v>7662</v>
      </c>
      <c r="P666" s="3" t="s">
        <v>191</v>
      </c>
      <c r="Q666" s="3" t="s">
        <v>234</v>
      </c>
      <c r="R666" s="3" t="s">
        <v>31</v>
      </c>
      <c r="S666" s="3">
        <v>17</v>
      </c>
      <c r="T666" s="3">
        <v>23.5</v>
      </c>
      <c r="U666" s="3">
        <v>-0.42</v>
      </c>
      <c r="V666" s="3">
        <v>49.08</v>
      </c>
      <c r="W666" s="3">
        <v>68</v>
      </c>
      <c r="X666" s="32">
        <v>-0.39</v>
      </c>
      <c r="Y666" s="33">
        <v>294.5</v>
      </c>
      <c r="Z666" s="3">
        <v>307.5</v>
      </c>
      <c r="AA666" s="3">
        <v>-0.04</v>
      </c>
      <c r="AB666" s="3">
        <v>67605.42</v>
      </c>
      <c r="AC666" s="3">
        <v>70019.47</v>
      </c>
      <c r="AD666" s="3">
        <v>67605.42</v>
      </c>
      <c r="AE666" s="3">
        <v>70395.39</v>
      </c>
    </row>
    <row r="667" spans="1:31" x14ac:dyDescent="0.3">
      <c r="A667" s="3" t="s">
        <v>2891</v>
      </c>
      <c r="B667" s="4">
        <v>86748</v>
      </c>
      <c r="C667" s="4">
        <v>518</v>
      </c>
      <c r="D667" s="4" t="s">
        <v>25</v>
      </c>
      <c r="E667" s="5" t="s">
        <v>6313</v>
      </c>
      <c r="G667" s="4" t="s">
        <v>7663</v>
      </c>
      <c r="H667" s="3" t="s">
        <v>6315</v>
      </c>
      <c r="I667" s="3" t="s">
        <v>831</v>
      </c>
      <c r="J667" s="3" t="s">
        <v>232</v>
      </c>
      <c r="K667" s="3" t="s">
        <v>232</v>
      </c>
      <c r="L667" s="6" t="s">
        <v>132</v>
      </c>
      <c r="M667" s="3" t="s">
        <v>175</v>
      </c>
      <c r="N667" s="3" t="s">
        <v>184</v>
      </c>
      <c r="O667" s="3" t="s">
        <v>7664</v>
      </c>
      <c r="P667" s="3" t="s">
        <v>191</v>
      </c>
      <c r="Q667" s="3" t="s">
        <v>234</v>
      </c>
      <c r="R667" s="3" t="s">
        <v>31</v>
      </c>
      <c r="S667" s="3">
        <v>34</v>
      </c>
      <c r="T667" s="3">
        <v>29</v>
      </c>
      <c r="U667" s="3">
        <v>0.13</v>
      </c>
      <c r="V667" s="3">
        <v>118.33</v>
      </c>
      <c r="W667" s="3">
        <v>100.67</v>
      </c>
      <c r="X667" s="32">
        <v>0.15</v>
      </c>
      <c r="Y667" s="33">
        <v>350.67</v>
      </c>
      <c r="Z667" s="3">
        <v>480.67</v>
      </c>
      <c r="AA667" s="3">
        <v>-0.37</v>
      </c>
      <c r="AB667" s="3">
        <v>80499.039999999994</v>
      </c>
      <c r="AC667" s="3">
        <v>107782.69</v>
      </c>
      <c r="AD667" s="3">
        <v>80499.039999999994</v>
      </c>
      <c r="AE667" s="3">
        <v>109862.44</v>
      </c>
    </row>
    <row r="668" spans="1:31" x14ac:dyDescent="0.3">
      <c r="A668" s="3" t="s">
        <v>2914</v>
      </c>
      <c r="B668" s="4">
        <v>86753</v>
      </c>
      <c r="C668" s="4">
        <v>517</v>
      </c>
      <c r="D668" s="4" t="s">
        <v>25</v>
      </c>
      <c r="E668" s="5" t="s">
        <v>6313</v>
      </c>
      <c r="G668" s="4" t="s">
        <v>7665</v>
      </c>
      <c r="H668" s="3" t="s">
        <v>6315</v>
      </c>
      <c r="I668" s="3" t="s">
        <v>831</v>
      </c>
      <c r="J668" s="3" t="s">
        <v>232</v>
      </c>
      <c r="K668" s="3" t="s">
        <v>232</v>
      </c>
      <c r="L668" s="6" t="s">
        <v>132</v>
      </c>
      <c r="M668" s="3" t="s">
        <v>175</v>
      </c>
      <c r="N668" s="3" t="s">
        <v>184</v>
      </c>
      <c r="O668" s="3" t="s">
        <v>7666</v>
      </c>
      <c r="P668" s="3" t="s">
        <v>191</v>
      </c>
      <c r="Q668" s="3" t="s">
        <v>234</v>
      </c>
      <c r="R668" s="3" t="s">
        <v>31</v>
      </c>
      <c r="S668" s="3">
        <v>18</v>
      </c>
      <c r="T668" s="3">
        <v>15.5</v>
      </c>
      <c r="U668" s="3">
        <v>0.14000000000000001</v>
      </c>
      <c r="V668" s="3">
        <v>52.58</v>
      </c>
      <c r="W668" s="3">
        <v>80</v>
      </c>
      <c r="X668" s="32">
        <v>-0.52</v>
      </c>
      <c r="Y668" s="33">
        <v>249.5</v>
      </c>
      <c r="Z668" s="3">
        <v>342.17</v>
      </c>
      <c r="AA668" s="3">
        <v>-0.37</v>
      </c>
      <c r="AB668" s="3">
        <v>57275.22</v>
      </c>
      <c r="AC668" s="3">
        <v>76271.350000000006</v>
      </c>
      <c r="AD668" s="3">
        <v>57275.22</v>
      </c>
      <c r="AE668" s="3">
        <v>77772.070000000007</v>
      </c>
    </row>
    <row r="669" spans="1:31" x14ac:dyDescent="0.3">
      <c r="A669" s="3" t="s">
        <v>2908</v>
      </c>
      <c r="B669" s="4">
        <v>86771</v>
      </c>
      <c r="C669" s="4">
        <v>434</v>
      </c>
      <c r="D669" s="4" t="s">
        <v>25</v>
      </c>
      <c r="E669" s="5" t="s">
        <v>6313</v>
      </c>
      <c r="G669" s="4" t="s">
        <v>7667</v>
      </c>
      <c r="H669" s="3" t="s">
        <v>6315</v>
      </c>
      <c r="I669" s="3" t="s">
        <v>831</v>
      </c>
      <c r="J669" s="3" t="s">
        <v>232</v>
      </c>
      <c r="K669" s="3" t="s">
        <v>232</v>
      </c>
      <c r="L669" s="6" t="s">
        <v>132</v>
      </c>
      <c r="M669" s="3" t="s">
        <v>175</v>
      </c>
      <c r="N669" s="3" t="s">
        <v>176</v>
      </c>
      <c r="O669" s="3" t="s">
        <v>7668</v>
      </c>
      <c r="P669" s="3" t="s">
        <v>191</v>
      </c>
      <c r="Q669" s="3" t="s">
        <v>234</v>
      </c>
      <c r="R669" s="3" t="s">
        <v>31</v>
      </c>
      <c r="S669" s="3">
        <v>13</v>
      </c>
      <c r="T669" s="3">
        <v>18</v>
      </c>
      <c r="U669" s="3">
        <v>-0.34</v>
      </c>
      <c r="V669" s="3">
        <v>53.83</v>
      </c>
      <c r="W669" s="3">
        <v>66.33</v>
      </c>
      <c r="X669" s="32">
        <v>-0.23</v>
      </c>
      <c r="Y669" s="33">
        <v>256.08</v>
      </c>
      <c r="Z669" s="3">
        <v>321.08</v>
      </c>
      <c r="AA669" s="3">
        <v>-0.25</v>
      </c>
      <c r="AB669" s="3">
        <v>58786.49</v>
      </c>
      <c r="AC669" s="3">
        <v>71290.31</v>
      </c>
      <c r="AD669" s="3">
        <v>58786.49</v>
      </c>
      <c r="AE669" s="3">
        <v>73255.009999999995</v>
      </c>
    </row>
    <row r="670" spans="1:31" x14ac:dyDescent="0.3">
      <c r="A670" s="3" t="s">
        <v>2882</v>
      </c>
      <c r="B670" s="4">
        <v>86785</v>
      </c>
      <c r="C670" s="4">
        <v>576</v>
      </c>
      <c r="D670" s="4" t="s">
        <v>25</v>
      </c>
      <c r="E670" s="5" t="s">
        <v>6313</v>
      </c>
      <c r="G670" s="4" t="s">
        <v>7669</v>
      </c>
      <c r="H670" s="3" t="s">
        <v>6315</v>
      </c>
      <c r="I670" s="3" t="s">
        <v>831</v>
      </c>
      <c r="J670" s="3" t="s">
        <v>232</v>
      </c>
      <c r="K670" s="3" t="s">
        <v>232</v>
      </c>
      <c r="L670" s="6" t="s">
        <v>132</v>
      </c>
      <c r="M670" s="3" t="s">
        <v>175</v>
      </c>
      <c r="N670" s="3" t="s">
        <v>184</v>
      </c>
      <c r="O670" s="3" t="s">
        <v>7670</v>
      </c>
      <c r="P670" s="3" t="s">
        <v>191</v>
      </c>
      <c r="Q670" s="3" t="s">
        <v>234</v>
      </c>
      <c r="R670" s="3" t="s">
        <v>31</v>
      </c>
      <c r="S670" s="3">
        <v>35</v>
      </c>
      <c r="T670" s="3">
        <v>35.25</v>
      </c>
      <c r="U670" s="3">
        <v>0</v>
      </c>
      <c r="V670" s="3">
        <v>111.08</v>
      </c>
      <c r="W670" s="3">
        <v>132.33000000000001</v>
      </c>
      <c r="X670" s="32">
        <v>-0.19</v>
      </c>
      <c r="Y670" s="33">
        <v>473.5</v>
      </c>
      <c r="Z670" s="3">
        <v>630.83000000000004</v>
      </c>
      <c r="AA670" s="3">
        <v>-0.33</v>
      </c>
      <c r="AB670" s="3">
        <v>108696.66</v>
      </c>
      <c r="AC670" s="3">
        <v>141463.60999999999</v>
      </c>
      <c r="AD670" s="3">
        <v>108696.66</v>
      </c>
      <c r="AE670" s="3">
        <v>144186.46</v>
      </c>
    </row>
    <row r="671" spans="1:31" x14ac:dyDescent="0.3">
      <c r="A671" s="3" t="s">
        <v>7671</v>
      </c>
      <c r="B671" s="4">
        <v>1799</v>
      </c>
      <c r="C671" s="4">
        <v>463</v>
      </c>
      <c r="D671" s="4" t="s">
        <v>25</v>
      </c>
      <c r="E671" s="5" t="s">
        <v>6313</v>
      </c>
      <c r="G671" s="4" t="s">
        <v>7672</v>
      </c>
      <c r="H671" s="3" t="s">
        <v>6315</v>
      </c>
      <c r="I671" s="3" t="s">
        <v>299</v>
      </c>
      <c r="J671" s="3" t="s">
        <v>299</v>
      </c>
      <c r="K671" s="3" t="s">
        <v>89</v>
      </c>
      <c r="L671" s="6" t="s">
        <v>89</v>
      </c>
      <c r="M671" s="3" t="s">
        <v>299</v>
      </c>
      <c r="N671" s="3" t="s">
        <v>184</v>
      </c>
      <c r="O671" s="3" t="s">
        <v>7673</v>
      </c>
      <c r="P671" s="3" t="s">
        <v>299</v>
      </c>
      <c r="Q671" s="3" t="s">
        <v>397</v>
      </c>
      <c r="R671" s="3" t="s">
        <v>31</v>
      </c>
      <c r="S671" s="3">
        <v>555</v>
      </c>
      <c r="T671" s="3">
        <v>301.01</v>
      </c>
      <c r="U671" s="3">
        <v>0.46</v>
      </c>
      <c r="V671" s="3">
        <v>1189.29</v>
      </c>
      <c r="W671" s="3">
        <v>512.19000000000005</v>
      </c>
      <c r="X671" s="32">
        <v>0.56999999999999995</v>
      </c>
      <c r="Y671" s="33">
        <v>4536.8</v>
      </c>
      <c r="Z671" s="3">
        <v>512.19000000000005</v>
      </c>
      <c r="AA671" s="3">
        <v>0.89</v>
      </c>
      <c r="AB671" s="3">
        <v>551143.02</v>
      </c>
      <c r="AC671" s="3">
        <v>63351.48</v>
      </c>
      <c r="AD671" s="3">
        <v>582808.38</v>
      </c>
      <c r="AE671" s="3">
        <v>63351.48</v>
      </c>
    </row>
    <row r="672" spans="1:31" x14ac:dyDescent="0.3">
      <c r="A672" s="3" t="s">
        <v>3884</v>
      </c>
      <c r="B672" s="4">
        <v>42168</v>
      </c>
      <c r="C672" s="4">
        <v>211</v>
      </c>
      <c r="D672" s="4" t="s">
        <v>25</v>
      </c>
      <c r="E672" s="5" t="s">
        <v>6313</v>
      </c>
      <c r="G672" s="4" t="s">
        <v>7674</v>
      </c>
      <c r="H672" s="3" t="s">
        <v>6315</v>
      </c>
      <c r="I672" s="3" t="s">
        <v>299</v>
      </c>
      <c r="J672" s="3" t="s">
        <v>299</v>
      </c>
      <c r="K672" s="3" t="s">
        <v>132</v>
      </c>
      <c r="L672" s="6" t="s">
        <v>132</v>
      </c>
      <c r="M672" s="3" t="s">
        <v>299</v>
      </c>
      <c r="N672" s="3" t="s">
        <v>317</v>
      </c>
      <c r="O672" s="3" t="s">
        <v>7675</v>
      </c>
      <c r="P672" s="3" t="s">
        <v>299</v>
      </c>
      <c r="Q672" s="3" t="s">
        <v>194</v>
      </c>
      <c r="R672" s="3" t="s">
        <v>31</v>
      </c>
      <c r="S672" s="3">
        <v>16</v>
      </c>
      <c r="T672" s="3">
        <v>38.5</v>
      </c>
      <c r="U672" s="3">
        <v>-1.36</v>
      </c>
      <c r="V672" s="3">
        <v>43.17</v>
      </c>
      <c r="W672" s="3">
        <v>73.7</v>
      </c>
      <c r="X672" s="32">
        <v>-0.71</v>
      </c>
      <c r="Y672" s="33">
        <v>151.11000000000001</v>
      </c>
      <c r="Z672" s="3">
        <v>253.97</v>
      </c>
      <c r="AA672" s="3">
        <v>-0.68</v>
      </c>
      <c r="AB672" s="3">
        <v>23006.97</v>
      </c>
      <c r="AC672" s="3">
        <v>37887.660000000003</v>
      </c>
      <c r="AD672" s="3">
        <v>23006.97</v>
      </c>
      <c r="AE672" s="3">
        <v>37887.660000000003</v>
      </c>
    </row>
    <row r="673" spans="1:31" x14ac:dyDescent="0.3">
      <c r="A673" s="3" t="s">
        <v>3526</v>
      </c>
      <c r="B673" s="4">
        <v>42242</v>
      </c>
      <c r="C673" s="4">
        <v>360</v>
      </c>
      <c r="D673" s="4" t="s">
        <v>25</v>
      </c>
      <c r="E673" s="5" t="s">
        <v>6313</v>
      </c>
      <c r="G673" s="4" t="s">
        <v>7676</v>
      </c>
      <c r="H673" s="3" t="s">
        <v>6315</v>
      </c>
      <c r="I673" s="3" t="s">
        <v>299</v>
      </c>
      <c r="J673" s="3" t="s">
        <v>299</v>
      </c>
      <c r="K673" s="3" t="s">
        <v>132</v>
      </c>
      <c r="L673" s="6" t="s">
        <v>132</v>
      </c>
      <c r="M673" s="3" t="s">
        <v>299</v>
      </c>
      <c r="N673" s="3" t="s">
        <v>184</v>
      </c>
      <c r="O673" s="3" t="s">
        <v>7677</v>
      </c>
      <c r="P673" s="3" t="s">
        <v>299</v>
      </c>
      <c r="Q673" s="3" t="s">
        <v>41</v>
      </c>
      <c r="R673" s="3" t="s">
        <v>60</v>
      </c>
      <c r="S673" s="3">
        <v>28</v>
      </c>
      <c r="T673" s="3">
        <v>31.08</v>
      </c>
      <c r="U673" s="3">
        <v>-0.11</v>
      </c>
      <c r="V673" s="3">
        <v>118</v>
      </c>
      <c r="W673" s="3">
        <v>131.16999999999999</v>
      </c>
      <c r="X673" s="32">
        <v>-0.11</v>
      </c>
      <c r="Y673" s="33">
        <v>387</v>
      </c>
      <c r="Z673" s="3">
        <v>427.92</v>
      </c>
      <c r="AA673" s="3">
        <v>-0.11</v>
      </c>
      <c r="AB673" s="3">
        <v>64890.2</v>
      </c>
      <c r="AC673" s="3">
        <v>72976.320000000007</v>
      </c>
      <c r="AD673" s="3">
        <v>70124.399999999994</v>
      </c>
      <c r="AE673" s="3">
        <v>77664.14</v>
      </c>
    </row>
    <row r="674" spans="1:31" x14ac:dyDescent="0.3">
      <c r="A674" s="3" t="s">
        <v>3994</v>
      </c>
      <c r="B674" s="4">
        <v>42370</v>
      </c>
      <c r="C674" s="4">
        <v>282</v>
      </c>
      <c r="D674" s="4" t="s">
        <v>25</v>
      </c>
      <c r="E674" s="5" t="s">
        <v>6313</v>
      </c>
      <c r="G674" s="4" t="s">
        <v>7678</v>
      </c>
      <c r="H674" s="3" t="s">
        <v>6315</v>
      </c>
      <c r="I674" s="3" t="s">
        <v>299</v>
      </c>
      <c r="J674" s="3" t="s">
        <v>299</v>
      </c>
      <c r="K674" s="3" t="s">
        <v>132</v>
      </c>
      <c r="L674" s="6" t="s">
        <v>6320</v>
      </c>
      <c r="M674" s="3" t="s">
        <v>299</v>
      </c>
      <c r="N674" s="3" t="s">
        <v>317</v>
      </c>
      <c r="O674" s="3" t="s">
        <v>7679</v>
      </c>
      <c r="P674" s="3" t="s">
        <v>299</v>
      </c>
      <c r="Q674" s="3" t="s">
        <v>63</v>
      </c>
      <c r="R674" s="3" t="s">
        <v>31</v>
      </c>
      <c r="S674" s="3">
        <v>13</v>
      </c>
      <c r="T674" s="3">
        <v>8</v>
      </c>
      <c r="U674" s="3">
        <v>0.4</v>
      </c>
      <c r="V674" s="3">
        <v>28.83</v>
      </c>
      <c r="W674" s="3">
        <v>29.92</v>
      </c>
      <c r="X674" s="32">
        <v>-0.04</v>
      </c>
      <c r="Y674" s="33">
        <v>112.42</v>
      </c>
      <c r="Z674" s="3">
        <v>125</v>
      </c>
      <c r="AA674" s="3">
        <v>-0.11</v>
      </c>
      <c r="AB674" s="3">
        <v>29934.31</v>
      </c>
      <c r="AC674" s="3">
        <v>33224.519999999997</v>
      </c>
      <c r="AD674" s="3">
        <v>29934.31</v>
      </c>
      <c r="AE674" s="3">
        <v>33224.519999999997</v>
      </c>
    </row>
    <row r="675" spans="1:31" x14ac:dyDescent="0.3">
      <c r="A675" s="3" t="s">
        <v>4875</v>
      </c>
      <c r="B675" s="4">
        <v>42395</v>
      </c>
      <c r="C675" s="4">
        <v>252</v>
      </c>
      <c r="D675" s="4" t="s">
        <v>25</v>
      </c>
      <c r="E675" s="5" t="s">
        <v>6313</v>
      </c>
      <c r="G675" s="4" t="s">
        <v>7680</v>
      </c>
      <c r="H675" s="3" t="s">
        <v>6315</v>
      </c>
      <c r="I675" s="3" t="s">
        <v>299</v>
      </c>
      <c r="J675" s="3" t="s">
        <v>299</v>
      </c>
      <c r="K675" s="3" t="s">
        <v>146</v>
      </c>
      <c r="L675" s="6" t="s">
        <v>132</v>
      </c>
      <c r="M675" s="3" t="s">
        <v>299</v>
      </c>
      <c r="N675" s="3" t="s">
        <v>492</v>
      </c>
      <c r="O675" s="3" t="s">
        <v>7681</v>
      </c>
      <c r="P675" s="3" t="s">
        <v>299</v>
      </c>
      <c r="Q675" s="3" t="s">
        <v>6559</v>
      </c>
      <c r="R675" s="3" t="s">
        <v>6560</v>
      </c>
      <c r="S675" s="3">
        <v>11</v>
      </c>
      <c r="T675" s="3">
        <v>23.5</v>
      </c>
      <c r="U675" s="3">
        <v>-1.1200000000000001</v>
      </c>
      <c r="V675" s="3">
        <v>55.67</v>
      </c>
      <c r="W675" s="3">
        <v>59.5</v>
      </c>
      <c r="X675" s="32">
        <v>-7.0000000000000007E-2</v>
      </c>
      <c r="Y675" s="33">
        <v>209.58</v>
      </c>
      <c r="Z675" s="3">
        <v>292.33</v>
      </c>
      <c r="AA675" s="3">
        <v>-0.39</v>
      </c>
      <c r="AB675" s="3">
        <v>47388.2</v>
      </c>
      <c r="AC675" s="3">
        <v>64257.760000000002</v>
      </c>
      <c r="AD675" s="3">
        <v>48640.1</v>
      </c>
      <c r="AE675" s="3">
        <v>65450.080000000002</v>
      </c>
    </row>
    <row r="676" spans="1:31" x14ac:dyDescent="0.3">
      <c r="A676" s="3" t="s">
        <v>3785</v>
      </c>
      <c r="B676" s="4">
        <v>42566</v>
      </c>
      <c r="C676" s="4">
        <v>189</v>
      </c>
      <c r="D676" s="4" t="s">
        <v>25</v>
      </c>
      <c r="E676" s="5" t="s">
        <v>6313</v>
      </c>
      <c r="G676" s="4" t="s">
        <v>7682</v>
      </c>
      <c r="H676" s="3" t="s">
        <v>6315</v>
      </c>
      <c r="I676" s="3" t="s">
        <v>299</v>
      </c>
      <c r="J676" s="3" t="s">
        <v>299</v>
      </c>
      <c r="K676" s="3" t="s">
        <v>132</v>
      </c>
      <c r="L676" s="6" t="s">
        <v>132</v>
      </c>
      <c r="M676" s="3" t="s">
        <v>299</v>
      </c>
      <c r="N676" s="3" t="s">
        <v>317</v>
      </c>
      <c r="O676" s="3" t="s">
        <v>7683</v>
      </c>
      <c r="P676" s="3" t="s">
        <v>299</v>
      </c>
      <c r="Q676" s="3" t="s">
        <v>2007</v>
      </c>
      <c r="R676" s="3" t="s">
        <v>60</v>
      </c>
      <c r="S676" s="3">
        <v>11</v>
      </c>
      <c r="T676" s="3">
        <v>11</v>
      </c>
      <c r="U676" s="3">
        <v>0</v>
      </c>
      <c r="V676" s="3">
        <v>40</v>
      </c>
      <c r="W676" s="3">
        <v>16</v>
      </c>
      <c r="X676" s="32">
        <v>0.6</v>
      </c>
      <c r="Y676" s="33">
        <v>167</v>
      </c>
      <c r="Z676" s="3">
        <v>178.5</v>
      </c>
      <c r="AA676" s="3">
        <v>-7.0000000000000007E-2</v>
      </c>
      <c r="AB676" s="3">
        <v>25350.6</v>
      </c>
      <c r="AC676" s="3">
        <v>27096.3</v>
      </c>
      <c r="AD676" s="3">
        <v>25350.6</v>
      </c>
      <c r="AE676" s="3">
        <v>27096.3</v>
      </c>
    </row>
    <row r="677" spans="1:31" x14ac:dyDescent="0.3">
      <c r="A677" s="3" t="s">
        <v>2392</v>
      </c>
      <c r="B677" s="4">
        <v>42656</v>
      </c>
      <c r="C677" s="4">
        <v>143</v>
      </c>
      <c r="D677" s="4" t="s">
        <v>25</v>
      </c>
      <c r="E677" s="5" t="s">
        <v>6313</v>
      </c>
      <c r="G677" s="4" t="s">
        <v>7684</v>
      </c>
      <c r="H677" s="3" t="s">
        <v>6315</v>
      </c>
      <c r="I677" s="3" t="s">
        <v>299</v>
      </c>
      <c r="J677" s="3" t="s">
        <v>299</v>
      </c>
      <c r="K677" s="3" t="s">
        <v>89</v>
      </c>
      <c r="L677" s="6" t="s">
        <v>132</v>
      </c>
      <c r="M677" s="3" t="s">
        <v>299</v>
      </c>
      <c r="N677" s="3" t="s">
        <v>492</v>
      </c>
      <c r="O677" s="3" t="s">
        <v>7685</v>
      </c>
      <c r="P677" s="3" t="s">
        <v>299</v>
      </c>
      <c r="Q677" s="3" t="s">
        <v>7686</v>
      </c>
      <c r="R677" s="3" t="s">
        <v>60</v>
      </c>
      <c r="S677" s="3">
        <v>11</v>
      </c>
      <c r="U677" s="3">
        <v>1</v>
      </c>
      <c r="V677" s="3">
        <v>27</v>
      </c>
      <c r="W677" s="3">
        <v>1</v>
      </c>
      <c r="X677" s="32">
        <v>0.96</v>
      </c>
      <c r="Y677" s="33">
        <v>58</v>
      </c>
      <c r="Z677" s="3">
        <v>98.25</v>
      </c>
      <c r="AA677" s="3">
        <v>-0.69</v>
      </c>
      <c r="AB677" s="3">
        <v>14448.96</v>
      </c>
      <c r="AC677" s="3">
        <v>24424.560000000001</v>
      </c>
      <c r="AD677" s="3">
        <v>14448.96</v>
      </c>
      <c r="AE677" s="3">
        <v>24424.560000000001</v>
      </c>
    </row>
    <row r="678" spans="1:31" x14ac:dyDescent="0.3">
      <c r="A678" s="3" t="s">
        <v>3550</v>
      </c>
      <c r="B678" s="4">
        <v>42666</v>
      </c>
      <c r="C678" s="4">
        <v>308</v>
      </c>
      <c r="D678" s="4" t="s">
        <v>25</v>
      </c>
      <c r="E678" s="5" t="s">
        <v>6313</v>
      </c>
      <c r="G678" s="4" t="s">
        <v>7687</v>
      </c>
      <c r="H678" s="3" t="s">
        <v>6315</v>
      </c>
      <c r="I678" s="3" t="s">
        <v>299</v>
      </c>
      <c r="J678" s="3" t="s">
        <v>299</v>
      </c>
      <c r="K678" s="3" t="s">
        <v>132</v>
      </c>
      <c r="L678" s="6" t="s">
        <v>132</v>
      </c>
      <c r="M678" s="3" t="s">
        <v>299</v>
      </c>
      <c r="N678" s="3" t="s">
        <v>317</v>
      </c>
      <c r="O678" s="3" t="s">
        <v>7688</v>
      </c>
      <c r="P678" s="3" t="s">
        <v>299</v>
      </c>
      <c r="Q678" s="3" t="s">
        <v>59</v>
      </c>
      <c r="R678" s="3" t="s">
        <v>60</v>
      </c>
      <c r="S678" s="3">
        <v>16</v>
      </c>
      <c r="T678" s="3">
        <v>19</v>
      </c>
      <c r="U678" s="3">
        <v>-0.19</v>
      </c>
      <c r="V678" s="3">
        <v>62</v>
      </c>
      <c r="W678" s="3">
        <v>52</v>
      </c>
      <c r="X678" s="32">
        <v>0.16</v>
      </c>
      <c r="Y678" s="33">
        <v>201</v>
      </c>
      <c r="Z678" s="3">
        <v>226.17</v>
      </c>
      <c r="AA678" s="3">
        <v>-0.13</v>
      </c>
      <c r="AB678" s="3">
        <v>41065.440000000002</v>
      </c>
      <c r="AC678" s="3">
        <v>48063.32</v>
      </c>
      <c r="AD678" s="3">
        <v>42644.160000000003</v>
      </c>
      <c r="AE678" s="3">
        <v>48063.32</v>
      </c>
    </row>
    <row r="679" spans="1:31" x14ac:dyDescent="0.3">
      <c r="A679" s="3" t="s">
        <v>4018</v>
      </c>
      <c r="B679" s="4">
        <v>42668</v>
      </c>
      <c r="C679" s="4">
        <v>103</v>
      </c>
      <c r="D679" s="4" t="s">
        <v>25</v>
      </c>
      <c r="E679" s="5" t="s">
        <v>6313</v>
      </c>
      <c r="G679" s="4" t="s">
        <v>7689</v>
      </c>
      <c r="H679" s="3" t="s">
        <v>6315</v>
      </c>
      <c r="I679" s="3" t="s">
        <v>299</v>
      </c>
      <c r="J679" s="3" t="s">
        <v>299</v>
      </c>
      <c r="K679" s="3" t="s">
        <v>132</v>
      </c>
      <c r="L679" s="6" t="s">
        <v>132</v>
      </c>
      <c r="M679" s="3" t="s">
        <v>299</v>
      </c>
      <c r="N679" s="3" t="s">
        <v>317</v>
      </c>
      <c r="O679" s="3" t="s">
        <v>7690</v>
      </c>
      <c r="P679" s="3" t="s">
        <v>299</v>
      </c>
      <c r="Q679" s="3" t="s">
        <v>59</v>
      </c>
      <c r="R679" s="3" t="s">
        <v>60</v>
      </c>
      <c r="S679" s="3">
        <v>16</v>
      </c>
      <c r="T679" s="3">
        <v>21.97</v>
      </c>
      <c r="U679" s="3">
        <v>-0.41</v>
      </c>
      <c r="V679" s="3">
        <v>40.25</v>
      </c>
      <c r="W679" s="3">
        <v>49.78</v>
      </c>
      <c r="X679" s="32">
        <v>-0.24</v>
      </c>
      <c r="Y679" s="33">
        <v>128.54</v>
      </c>
      <c r="Z679" s="3">
        <v>163.16</v>
      </c>
      <c r="AA679" s="3">
        <v>-0.27</v>
      </c>
      <c r="AB679" s="3">
        <v>21001.63</v>
      </c>
      <c r="AC679" s="3">
        <v>26120.46</v>
      </c>
      <c r="AD679" s="3">
        <v>22091.61</v>
      </c>
      <c r="AE679" s="3">
        <v>27265.919999999998</v>
      </c>
    </row>
    <row r="680" spans="1:31" x14ac:dyDescent="0.3">
      <c r="A680" s="3" t="s">
        <v>1611</v>
      </c>
      <c r="B680" s="4">
        <v>42714</v>
      </c>
      <c r="C680" s="4">
        <v>744</v>
      </c>
      <c r="D680" s="4" t="s">
        <v>25</v>
      </c>
      <c r="E680" s="5" t="s">
        <v>6313</v>
      </c>
      <c r="G680" s="4" t="s">
        <v>7691</v>
      </c>
      <c r="H680" s="3" t="s">
        <v>6315</v>
      </c>
      <c r="I680" s="3" t="s">
        <v>299</v>
      </c>
      <c r="J680" s="3" t="s">
        <v>299</v>
      </c>
      <c r="K680" s="3" t="s">
        <v>89</v>
      </c>
      <c r="L680" s="6" t="s">
        <v>89</v>
      </c>
      <c r="M680" s="3" t="s">
        <v>299</v>
      </c>
      <c r="N680" s="3" t="s">
        <v>184</v>
      </c>
      <c r="O680" s="3" t="s">
        <v>7692</v>
      </c>
      <c r="P680" s="3" t="s">
        <v>299</v>
      </c>
      <c r="Q680" s="3" t="s">
        <v>51</v>
      </c>
      <c r="R680" s="3" t="s">
        <v>31</v>
      </c>
      <c r="S680" s="3">
        <v>89</v>
      </c>
      <c r="T680" s="3">
        <v>85</v>
      </c>
      <c r="U680" s="3">
        <v>0.04</v>
      </c>
      <c r="V680" s="3">
        <v>270.04000000000002</v>
      </c>
      <c r="W680" s="3">
        <v>279.95999999999998</v>
      </c>
      <c r="X680" s="32">
        <v>-0.04</v>
      </c>
      <c r="Y680" s="33">
        <v>1030.54</v>
      </c>
      <c r="Z680" s="3">
        <v>1101.42</v>
      </c>
      <c r="AA680" s="3">
        <v>-7.0000000000000007E-2</v>
      </c>
      <c r="AB680" s="3">
        <v>176593.62</v>
      </c>
      <c r="AC680" s="3">
        <v>183266.76</v>
      </c>
      <c r="AD680" s="3">
        <v>176593.62</v>
      </c>
      <c r="AE680" s="3">
        <v>183266.76</v>
      </c>
    </row>
    <row r="681" spans="1:31" x14ac:dyDescent="0.3">
      <c r="A681" s="3" t="s">
        <v>1307</v>
      </c>
      <c r="B681" s="4">
        <v>42717</v>
      </c>
      <c r="C681" s="4">
        <v>824</v>
      </c>
      <c r="D681" s="4" t="s">
        <v>25</v>
      </c>
      <c r="E681" s="5" t="s">
        <v>6313</v>
      </c>
      <c r="G681" s="4" t="s">
        <v>7693</v>
      </c>
      <c r="H681" s="3" t="s">
        <v>6315</v>
      </c>
      <c r="I681" s="3" t="s">
        <v>299</v>
      </c>
      <c r="J681" s="3" t="s">
        <v>299</v>
      </c>
      <c r="K681" s="3" t="s">
        <v>89</v>
      </c>
      <c r="L681" s="6" t="s">
        <v>89</v>
      </c>
      <c r="M681" s="3" t="s">
        <v>299</v>
      </c>
      <c r="N681" s="3" t="s">
        <v>184</v>
      </c>
      <c r="O681" s="3" t="s">
        <v>7694</v>
      </c>
      <c r="P681" s="3" t="s">
        <v>299</v>
      </c>
      <c r="Q681" s="3" t="s">
        <v>51</v>
      </c>
      <c r="R681" s="3" t="s">
        <v>31</v>
      </c>
      <c r="S681" s="3">
        <v>407</v>
      </c>
      <c r="T681" s="3">
        <v>410.53</v>
      </c>
      <c r="U681" s="3">
        <v>-0.01</v>
      </c>
      <c r="V681" s="3">
        <v>1228.02</v>
      </c>
      <c r="W681" s="3">
        <v>1283.7</v>
      </c>
      <c r="X681" s="32">
        <v>-0.05</v>
      </c>
      <c r="Y681" s="33">
        <v>4549.46</v>
      </c>
      <c r="Z681" s="3">
        <v>5251.69</v>
      </c>
      <c r="AA681" s="3">
        <v>-0.15</v>
      </c>
      <c r="AB681" s="3">
        <v>709219.36</v>
      </c>
      <c r="AC681" s="3">
        <v>794839.65</v>
      </c>
      <c r="AD681" s="3">
        <v>709219.36</v>
      </c>
      <c r="AE681" s="3">
        <v>794839.65</v>
      </c>
    </row>
    <row r="682" spans="1:31" x14ac:dyDescent="0.3">
      <c r="A682" s="3" t="s">
        <v>1355</v>
      </c>
      <c r="B682" s="4">
        <v>42718</v>
      </c>
      <c r="C682" s="4">
        <v>879</v>
      </c>
      <c r="D682" s="4" t="s">
        <v>25</v>
      </c>
      <c r="E682" s="5" t="s">
        <v>6313</v>
      </c>
      <c r="G682" s="4" t="s">
        <v>7695</v>
      </c>
      <c r="H682" s="3" t="s">
        <v>6315</v>
      </c>
      <c r="I682" s="3" t="s">
        <v>299</v>
      </c>
      <c r="J682" s="3" t="s">
        <v>299</v>
      </c>
      <c r="K682" s="3" t="s">
        <v>89</v>
      </c>
      <c r="L682" s="6" t="s">
        <v>89</v>
      </c>
      <c r="M682" s="3" t="s">
        <v>299</v>
      </c>
      <c r="N682" s="3" t="s">
        <v>184</v>
      </c>
      <c r="O682" s="3" t="s">
        <v>7696</v>
      </c>
      <c r="P682" s="3" t="s">
        <v>299</v>
      </c>
      <c r="Q682" s="3" t="s">
        <v>51</v>
      </c>
      <c r="R682" s="3" t="s">
        <v>31</v>
      </c>
      <c r="S682" s="3">
        <v>540</v>
      </c>
      <c r="T682" s="3">
        <v>354.88</v>
      </c>
      <c r="U682" s="3">
        <v>0.34</v>
      </c>
      <c r="V682" s="3">
        <v>2284.44</v>
      </c>
      <c r="W682" s="3">
        <v>3178.12</v>
      </c>
      <c r="X682" s="32">
        <v>-0.39</v>
      </c>
      <c r="Y682" s="33">
        <v>6619.97</v>
      </c>
      <c r="Z682" s="3">
        <v>8187.63</v>
      </c>
      <c r="AA682" s="3">
        <v>-0.24</v>
      </c>
      <c r="AB682" s="3">
        <v>814394.64</v>
      </c>
      <c r="AC682" s="3">
        <v>982173.66</v>
      </c>
      <c r="AD682" s="3">
        <v>891271.92</v>
      </c>
      <c r="AE682" s="3">
        <v>1072472.19</v>
      </c>
    </row>
    <row r="683" spans="1:31" x14ac:dyDescent="0.3">
      <c r="A683" s="3" t="s">
        <v>4786</v>
      </c>
      <c r="B683" s="4">
        <v>42777</v>
      </c>
      <c r="C683" s="4">
        <v>224</v>
      </c>
      <c r="D683" s="4" t="s">
        <v>25</v>
      </c>
      <c r="E683" s="5" t="s">
        <v>6313</v>
      </c>
      <c r="G683" s="4" t="s">
        <v>7697</v>
      </c>
      <c r="H683" s="3" t="s">
        <v>6315</v>
      </c>
      <c r="I683" s="3" t="s">
        <v>299</v>
      </c>
      <c r="J683" s="3" t="s">
        <v>299</v>
      </c>
      <c r="K683" s="3" t="s">
        <v>146</v>
      </c>
      <c r="L683" s="6" t="s">
        <v>146</v>
      </c>
      <c r="M683" s="3" t="s">
        <v>299</v>
      </c>
      <c r="N683" s="3" t="s">
        <v>492</v>
      </c>
      <c r="O683" s="3" t="s">
        <v>7698</v>
      </c>
      <c r="P683" s="3" t="s">
        <v>299</v>
      </c>
      <c r="Q683" s="3" t="s">
        <v>397</v>
      </c>
      <c r="R683" s="3" t="s">
        <v>31</v>
      </c>
      <c r="S683" s="3">
        <v>10</v>
      </c>
      <c r="T683" s="3">
        <v>7.5</v>
      </c>
      <c r="U683" s="3">
        <v>0.25</v>
      </c>
      <c r="V683" s="3">
        <v>24.17</v>
      </c>
      <c r="W683" s="3">
        <v>23</v>
      </c>
      <c r="X683" s="32">
        <v>0.05</v>
      </c>
      <c r="Y683" s="33">
        <v>111.67</v>
      </c>
      <c r="Z683" s="3">
        <v>95.5</v>
      </c>
      <c r="AA683" s="3">
        <v>0.14000000000000001</v>
      </c>
      <c r="AB683" s="3">
        <v>54940</v>
      </c>
      <c r="AC683" s="3">
        <v>46967.519999999997</v>
      </c>
      <c r="AD683" s="3">
        <v>54940</v>
      </c>
      <c r="AE683" s="3">
        <v>46967.519999999997</v>
      </c>
    </row>
    <row r="684" spans="1:31" x14ac:dyDescent="0.3">
      <c r="A684" s="3" t="s">
        <v>4948</v>
      </c>
      <c r="B684" s="4">
        <v>42849</v>
      </c>
      <c r="C684" s="4">
        <v>150</v>
      </c>
      <c r="D684" s="4" t="s">
        <v>25</v>
      </c>
      <c r="E684" s="5" t="s">
        <v>6313</v>
      </c>
      <c r="G684" s="4" t="s">
        <v>7699</v>
      </c>
      <c r="H684" s="3" t="s">
        <v>6315</v>
      </c>
      <c r="I684" s="3" t="s">
        <v>299</v>
      </c>
      <c r="J684" s="3" t="s">
        <v>299</v>
      </c>
      <c r="K684" s="3" t="s">
        <v>146</v>
      </c>
      <c r="L684" s="6" t="s">
        <v>6320</v>
      </c>
      <c r="M684" s="3" t="s">
        <v>299</v>
      </c>
      <c r="N684" s="3" t="s">
        <v>317</v>
      </c>
      <c r="O684" s="3" t="s">
        <v>7700</v>
      </c>
      <c r="P684" s="3" t="s">
        <v>299</v>
      </c>
      <c r="Q684" s="3" t="s">
        <v>6559</v>
      </c>
      <c r="R684" s="3" t="s">
        <v>6560</v>
      </c>
      <c r="S684" s="3">
        <v>5</v>
      </c>
      <c r="T684" s="3">
        <v>1</v>
      </c>
      <c r="U684" s="3">
        <v>0.78</v>
      </c>
      <c r="V684" s="3">
        <v>20.5</v>
      </c>
      <c r="W684" s="3">
        <v>23.08</v>
      </c>
      <c r="X684" s="32">
        <v>-0.13</v>
      </c>
      <c r="Y684" s="33">
        <v>70.67</v>
      </c>
      <c r="Z684" s="3">
        <v>85.17</v>
      </c>
      <c r="AA684" s="3">
        <v>-0.21</v>
      </c>
      <c r="AB684" s="3">
        <v>21441.919999999998</v>
      </c>
      <c r="AC684" s="3">
        <v>24241.78</v>
      </c>
      <c r="AD684" s="3">
        <v>21810.560000000001</v>
      </c>
      <c r="AE684" s="3">
        <v>24853.56</v>
      </c>
    </row>
    <row r="685" spans="1:31" x14ac:dyDescent="0.3">
      <c r="A685" s="3" t="s">
        <v>5893</v>
      </c>
      <c r="B685" s="4">
        <v>43026</v>
      </c>
      <c r="C685" s="4">
        <v>273</v>
      </c>
      <c r="D685" s="4" t="s">
        <v>25</v>
      </c>
      <c r="E685" s="5" t="s">
        <v>6313</v>
      </c>
      <c r="G685" s="4" t="s">
        <v>7701</v>
      </c>
      <c r="H685" s="3" t="s">
        <v>6315</v>
      </c>
      <c r="I685" s="3" t="s">
        <v>299</v>
      </c>
      <c r="J685" s="3" t="s">
        <v>299</v>
      </c>
      <c r="K685" s="3" t="s">
        <v>104</v>
      </c>
      <c r="L685" s="6" t="s">
        <v>89</v>
      </c>
      <c r="M685" s="3" t="s">
        <v>299</v>
      </c>
      <c r="N685" s="3" t="s">
        <v>184</v>
      </c>
      <c r="O685" s="3" t="s">
        <v>7702</v>
      </c>
      <c r="P685" s="3" t="s">
        <v>299</v>
      </c>
      <c r="Q685" s="3" t="s">
        <v>55</v>
      </c>
      <c r="R685" s="3" t="s">
        <v>31</v>
      </c>
      <c r="S685" s="3">
        <v>28</v>
      </c>
      <c r="T685" s="3">
        <v>44</v>
      </c>
      <c r="U685" s="3">
        <v>-0.56999999999999995</v>
      </c>
      <c r="V685" s="3">
        <v>52</v>
      </c>
      <c r="W685" s="3">
        <v>83</v>
      </c>
      <c r="X685" s="32">
        <v>-0.6</v>
      </c>
      <c r="Y685" s="33">
        <v>222.08</v>
      </c>
      <c r="Z685" s="3">
        <v>300</v>
      </c>
      <c r="AA685" s="3">
        <v>-0.35</v>
      </c>
      <c r="AB685" s="3">
        <v>20437.64</v>
      </c>
      <c r="AC685" s="3">
        <v>26132.16</v>
      </c>
      <c r="AD685" s="3">
        <v>22545.9</v>
      </c>
      <c r="AE685" s="3">
        <v>28867.200000000001</v>
      </c>
    </row>
    <row r="686" spans="1:31" x14ac:dyDescent="0.3">
      <c r="A686" s="3" t="s">
        <v>1656</v>
      </c>
      <c r="B686" s="4">
        <v>43034</v>
      </c>
      <c r="C686" s="4">
        <v>815</v>
      </c>
      <c r="D686" s="4" t="s">
        <v>25</v>
      </c>
      <c r="E686" s="5" t="s">
        <v>6313</v>
      </c>
      <c r="G686" s="4" t="s">
        <v>7703</v>
      </c>
      <c r="H686" s="3" t="s">
        <v>6315</v>
      </c>
      <c r="I686" s="3" t="s">
        <v>299</v>
      </c>
      <c r="J686" s="3" t="s">
        <v>299</v>
      </c>
      <c r="K686" s="3" t="s">
        <v>89</v>
      </c>
      <c r="L686" s="6" t="s">
        <v>89</v>
      </c>
      <c r="M686" s="3" t="s">
        <v>299</v>
      </c>
      <c r="N686" s="3" t="s">
        <v>317</v>
      </c>
      <c r="O686" s="3" t="s">
        <v>7704</v>
      </c>
      <c r="P686" s="3" t="s">
        <v>299</v>
      </c>
      <c r="Q686" s="3" t="s">
        <v>63</v>
      </c>
      <c r="R686" s="3" t="s">
        <v>31</v>
      </c>
      <c r="S686" s="3">
        <v>100</v>
      </c>
      <c r="T686" s="3">
        <v>143</v>
      </c>
      <c r="U686" s="3">
        <v>-0.43</v>
      </c>
      <c r="V686" s="3">
        <v>346</v>
      </c>
      <c r="W686" s="3">
        <v>362.33</v>
      </c>
      <c r="X686" s="32">
        <v>-0.05</v>
      </c>
      <c r="Y686" s="33">
        <v>1454.25</v>
      </c>
      <c r="Z686" s="3">
        <v>1338.58</v>
      </c>
      <c r="AA686" s="3">
        <v>0.08</v>
      </c>
      <c r="AB686" s="3">
        <v>145541.34</v>
      </c>
      <c r="AC686" s="3">
        <v>134296.62</v>
      </c>
      <c r="AD686" s="3">
        <v>145541.34</v>
      </c>
      <c r="AE686" s="3">
        <v>134296.62</v>
      </c>
    </row>
    <row r="687" spans="1:31" x14ac:dyDescent="0.3">
      <c r="A687" s="3" t="s">
        <v>1986</v>
      </c>
      <c r="B687" s="4">
        <v>43035</v>
      </c>
      <c r="C687" s="4">
        <v>408</v>
      </c>
      <c r="D687" s="4" t="s">
        <v>25</v>
      </c>
      <c r="E687" s="5" t="s">
        <v>6313</v>
      </c>
      <c r="G687" s="4" t="s">
        <v>7705</v>
      </c>
      <c r="H687" s="3" t="s">
        <v>6315</v>
      </c>
      <c r="I687" s="3" t="s">
        <v>299</v>
      </c>
      <c r="J687" s="3" t="s">
        <v>299</v>
      </c>
      <c r="K687" s="3" t="s">
        <v>89</v>
      </c>
      <c r="L687" s="6" t="s">
        <v>89</v>
      </c>
      <c r="M687" s="3" t="s">
        <v>299</v>
      </c>
      <c r="N687" s="3" t="s">
        <v>317</v>
      </c>
      <c r="O687" s="3" t="s">
        <v>7706</v>
      </c>
      <c r="P687" s="3" t="s">
        <v>299</v>
      </c>
      <c r="Q687" s="3" t="s">
        <v>63</v>
      </c>
      <c r="R687" s="3" t="s">
        <v>31</v>
      </c>
      <c r="S687" s="3">
        <v>15</v>
      </c>
      <c r="T687" s="3">
        <v>28</v>
      </c>
      <c r="U687" s="3">
        <v>-0.87</v>
      </c>
      <c r="V687" s="3">
        <v>87.08</v>
      </c>
      <c r="W687" s="3">
        <v>129</v>
      </c>
      <c r="X687" s="32">
        <v>-0.48</v>
      </c>
      <c r="Y687" s="33">
        <v>405.08</v>
      </c>
      <c r="Z687" s="3">
        <v>453.08</v>
      </c>
      <c r="AA687" s="3">
        <v>-0.12</v>
      </c>
      <c r="AB687" s="3">
        <v>47015.65</v>
      </c>
      <c r="AC687" s="3">
        <v>52680.69</v>
      </c>
      <c r="AD687" s="3">
        <v>51769.65</v>
      </c>
      <c r="AE687" s="3">
        <v>57512.37</v>
      </c>
    </row>
    <row r="688" spans="1:31" x14ac:dyDescent="0.3">
      <c r="A688" s="3" t="s">
        <v>1608</v>
      </c>
      <c r="B688" s="4">
        <v>43036</v>
      </c>
      <c r="C688" s="4">
        <v>810</v>
      </c>
      <c r="D688" s="4" t="s">
        <v>25</v>
      </c>
      <c r="E688" s="5" t="s">
        <v>6313</v>
      </c>
      <c r="G688" s="4" t="s">
        <v>7707</v>
      </c>
      <c r="H688" s="3" t="s">
        <v>6315</v>
      </c>
      <c r="I688" s="3" t="s">
        <v>299</v>
      </c>
      <c r="J688" s="3" t="s">
        <v>299</v>
      </c>
      <c r="K688" s="3" t="s">
        <v>89</v>
      </c>
      <c r="L688" s="6" t="s">
        <v>89</v>
      </c>
      <c r="M688" s="3" t="s">
        <v>299</v>
      </c>
      <c r="N688" s="3" t="s">
        <v>317</v>
      </c>
      <c r="O688" s="3" t="s">
        <v>7708</v>
      </c>
      <c r="P688" s="3" t="s">
        <v>299</v>
      </c>
      <c r="Q688" s="3" t="s">
        <v>63</v>
      </c>
      <c r="R688" s="3" t="s">
        <v>31</v>
      </c>
      <c r="S688" s="3">
        <v>60</v>
      </c>
      <c r="T688" s="3">
        <v>72</v>
      </c>
      <c r="U688" s="3">
        <v>-0.21</v>
      </c>
      <c r="V688" s="3">
        <v>303.17</v>
      </c>
      <c r="W688" s="3">
        <v>329.42</v>
      </c>
      <c r="X688" s="32">
        <v>-0.09</v>
      </c>
      <c r="Y688" s="33">
        <v>1130.75</v>
      </c>
      <c r="Z688" s="3">
        <v>1303.33</v>
      </c>
      <c r="AA688" s="3">
        <v>-0.15</v>
      </c>
      <c r="AB688" s="3">
        <v>132155.85</v>
      </c>
      <c r="AC688" s="3">
        <v>150641.66</v>
      </c>
      <c r="AD688" s="3">
        <v>144509.85</v>
      </c>
      <c r="AE688" s="3">
        <v>165424.07999999999</v>
      </c>
    </row>
    <row r="689" spans="1:31" x14ac:dyDescent="0.3">
      <c r="A689" s="3" t="s">
        <v>1998</v>
      </c>
      <c r="B689" s="4">
        <v>43037</v>
      </c>
      <c r="C689" s="4">
        <v>349</v>
      </c>
      <c r="D689" s="4" t="s">
        <v>25</v>
      </c>
      <c r="E689" s="5" t="s">
        <v>6313</v>
      </c>
      <c r="G689" s="4" t="s">
        <v>7709</v>
      </c>
      <c r="H689" s="3" t="s">
        <v>6315</v>
      </c>
      <c r="I689" s="3" t="s">
        <v>299</v>
      </c>
      <c r="J689" s="3" t="s">
        <v>299</v>
      </c>
      <c r="K689" s="3" t="s">
        <v>89</v>
      </c>
      <c r="L689" s="6" t="s">
        <v>89</v>
      </c>
      <c r="M689" s="3" t="s">
        <v>299</v>
      </c>
      <c r="N689" s="3" t="s">
        <v>317</v>
      </c>
      <c r="O689" s="3" t="s">
        <v>7710</v>
      </c>
      <c r="P689" s="3" t="s">
        <v>299</v>
      </c>
      <c r="Q689" s="3" t="s">
        <v>63</v>
      </c>
      <c r="R689" s="3" t="s">
        <v>31</v>
      </c>
      <c r="S689" s="3">
        <v>36</v>
      </c>
      <c r="T689" s="3">
        <v>44.44</v>
      </c>
      <c r="U689" s="3">
        <v>-0.22</v>
      </c>
      <c r="V689" s="3">
        <v>102.2</v>
      </c>
      <c r="W689" s="3">
        <v>103.54</v>
      </c>
      <c r="X689" s="32">
        <v>-0.01</v>
      </c>
      <c r="Y689" s="33">
        <v>373.71</v>
      </c>
      <c r="Z689" s="3">
        <v>341.72</v>
      </c>
      <c r="AA689" s="3">
        <v>0.09</v>
      </c>
      <c r="AB689" s="3">
        <v>44909.4</v>
      </c>
      <c r="AC689" s="3">
        <v>41040.120000000003</v>
      </c>
      <c r="AD689" s="3">
        <v>44909.4</v>
      </c>
      <c r="AE689" s="3">
        <v>41040.120000000003</v>
      </c>
    </row>
    <row r="690" spans="1:31" x14ac:dyDescent="0.3">
      <c r="A690" s="3" t="s">
        <v>1614</v>
      </c>
      <c r="B690" s="4">
        <v>43038</v>
      </c>
      <c r="C690" s="4">
        <v>652</v>
      </c>
      <c r="D690" s="4" t="s">
        <v>25</v>
      </c>
      <c r="E690" s="5" t="s">
        <v>6313</v>
      </c>
      <c r="G690" s="4" t="s">
        <v>7711</v>
      </c>
      <c r="H690" s="3" t="s">
        <v>6315</v>
      </c>
      <c r="I690" s="3" t="s">
        <v>299</v>
      </c>
      <c r="J690" s="3" t="s">
        <v>299</v>
      </c>
      <c r="K690" s="3" t="s">
        <v>89</v>
      </c>
      <c r="L690" s="6" t="s">
        <v>89</v>
      </c>
      <c r="M690" s="3" t="s">
        <v>299</v>
      </c>
      <c r="N690" s="3" t="s">
        <v>317</v>
      </c>
      <c r="O690" s="3" t="s">
        <v>7712</v>
      </c>
      <c r="P690" s="3" t="s">
        <v>299</v>
      </c>
      <c r="Q690" s="3" t="s">
        <v>63</v>
      </c>
      <c r="R690" s="3" t="s">
        <v>31</v>
      </c>
      <c r="S690" s="3">
        <v>217</v>
      </c>
      <c r="T690" s="3">
        <v>210.6</v>
      </c>
      <c r="U690" s="3">
        <v>0.03</v>
      </c>
      <c r="V690" s="3">
        <v>390.48</v>
      </c>
      <c r="W690" s="3">
        <v>332.53</v>
      </c>
      <c r="X690" s="32">
        <v>0.15</v>
      </c>
      <c r="Y690" s="33">
        <v>1454.37</v>
      </c>
      <c r="Z690" s="3">
        <v>1648.03</v>
      </c>
      <c r="AA690" s="3">
        <v>-0.13</v>
      </c>
      <c r="AB690" s="3">
        <v>128984.79</v>
      </c>
      <c r="AC690" s="3">
        <v>144848.73000000001</v>
      </c>
      <c r="AD690" s="3">
        <v>142175.79</v>
      </c>
      <c r="AE690" s="3">
        <v>160994.73000000001</v>
      </c>
    </row>
    <row r="691" spans="1:31" x14ac:dyDescent="0.3">
      <c r="A691" s="3" t="s">
        <v>1602</v>
      </c>
      <c r="B691" s="4">
        <v>43040</v>
      </c>
      <c r="C691" s="4">
        <v>482</v>
      </c>
      <c r="D691" s="4" t="s">
        <v>25</v>
      </c>
      <c r="E691" s="5" t="s">
        <v>6313</v>
      </c>
      <c r="G691" s="4" t="s">
        <v>7713</v>
      </c>
      <c r="H691" s="3" t="s">
        <v>6315</v>
      </c>
      <c r="I691" s="3" t="s">
        <v>299</v>
      </c>
      <c r="J691" s="3" t="s">
        <v>299</v>
      </c>
      <c r="K691" s="3" t="s">
        <v>89</v>
      </c>
      <c r="L691" s="6" t="s">
        <v>89</v>
      </c>
      <c r="M691" s="3" t="s">
        <v>299</v>
      </c>
      <c r="N691" s="3" t="s">
        <v>317</v>
      </c>
      <c r="O691" s="3" t="s">
        <v>7714</v>
      </c>
      <c r="P691" s="3" t="s">
        <v>299</v>
      </c>
      <c r="Q691" s="3" t="s">
        <v>63</v>
      </c>
      <c r="R691" s="3" t="s">
        <v>31</v>
      </c>
      <c r="S691" s="3">
        <v>281</v>
      </c>
      <c r="T691" s="3">
        <v>306.45</v>
      </c>
      <c r="U691" s="3">
        <v>-0.09</v>
      </c>
      <c r="V691" s="3">
        <v>433.25</v>
      </c>
      <c r="W691" s="3">
        <v>455.6</v>
      </c>
      <c r="X691" s="32">
        <v>-0.05</v>
      </c>
      <c r="Y691" s="33">
        <v>1564.4</v>
      </c>
      <c r="Z691" s="3">
        <v>1740.75</v>
      </c>
      <c r="AA691" s="3">
        <v>-0.11</v>
      </c>
      <c r="AB691" s="3">
        <v>139906.45000000001</v>
      </c>
      <c r="AC691" s="3">
        <v>151969.5</v>
      </c>
      <c r="AD691" s="3">
        <v>152935.45000000001</v>
      </c>
      <c r="AE691" s="3">
        <v>170089.5</v>
      </c>
    </row>
    <row r="692" spans="1:31" x14ac:dyDescent="0.3">
      <c r="A692" s="3" t="s">
        <v>2359</v>
      </c>
      <c r="B692" s="4">
        <v>43051</v>
      </c>
      <c r="C692" s="4">
        <v>366</v>
      </c>
      <c r="D692" s="4" t="s">
        <v>25</v>
      </c>
      <c r="E692" s="5" t="s">
        <v>6313</v>
      </c>
      <c r="G692" s="4" t="s">
        <v>7715</v>
      </c>
      <c r="H692" s="3" t="s">
        <v>6315</v>
      </c>
      <c r="I692" s="3" t="s">
        <v>299</v>
      </c>
      <c r="J692" s="3" t="s">
        <v>299</v>
      </c>
      <c r="K692" s="3" t="s">
        <v>89</v>
      </c>
      <c r="L692" s="6" t="s">
        <v>89</v>
      </c>
      <c r="M692" s="3" t="s">
        <v>299</v>
      </c>
      <c r="N692" s="3" t="s">
        <v>184</v>
      </c>
      <c r="O692" s="3" t="s">
        <v>7716</v>
      </c>
      <c r="P692" s="3" t="s">
        <v>299</v>
      </c>
      <c r="Q692" s="3" t="s">
        <v>63</v>
      </c>
      <c r="R692" s="3" t="s">
        <v>31</v>
      </c>
      <c r="S692" s="3">
        <v>14</v>
      </c>
      <c r="T692" s="3">
        <v>31</v>
      </c>
      <c r="U692" s="3">
        <v>-1.21</v>
      </c>
      <c r="V692" s="3">
        <v>85.17</v>
      </c>
      <c r="W692" s="3">
        <v>130</v>
      </c>
      <c r="X692" s="32">
        <v>-0.53</v>
      </c>
      <c r="Y692" s="33">
        <v>336.17</v>
      </c>
      <c r="Z692" s="3">
        <v>369.17</v>
      </c>
      <c r="AA692" s="3">
        <v>-0.1</v>
      </c>
      <c r="AB692" s="3">
        <v>39290.1</v>
      </c>
      <c r="AC692" s="3">
        <v>42347.15</v>
      </c>
      <c r="AD692" s="3">
        <v>42962.1</v>
      </c>
      <c r="AE692" s="3">
        <v>46641.05</v>
      </c>
    </row>
    <row r="693" spans="1:31" x14ac:dyDescent="0.3">
      <c r="A693" s="3" t="s">
        <v>2177</v>
      </c>
      <c r="B693" s="4">
        <v>43086</v>
      </c>
      <c r="C693" s="4">
        <v>357</v>
      </c>
      <c r="D693" s="4" t="s">
        <v>25</v>
      </c>
      <c r="E693" s="5" t="s">
        <v>6313</v>
      </c>
      <c r="G693" s="4" t="s">
        <v>7717</v>
      </c>
      <c r="H693" s="3" t="s">
        <v>6315</v>
      </c>
      <c r="I693" s="3" t="s">
        <v>299</v>
      </c>
      <c r="J693" s="3" t="s">
        <v>299</v>
      </c>
      <c r="K693" s="3" t="s">
        <v>89</v>
      </c>
      <c r="L693" s="6" t="s">
        <v>89</v>
      </c>
      <c r="M693" s="3" t="s">
        <v>299</v>
      </c>
      <c r="N693" s="3" t="s">
        <v>184</v>
      </c>
      <c r="O693" s="3" t="s">
        <v>7718</v>
      </c>
      <c r="P693" s="3" t="s">
        <v>299</v>
      </c>
      <c r="Q693" s="3" t="s">
        <v>63</v>
      </c>
      <c r="R693" s="3" t="s">
        <v>31</v>
      </c>
      <c r="S693" s="3">
        <v>43</v>
      </c>
      <c r="T693" s="3">
        <v>30</v>
      </c>
      <c r="U693" s="3">
        <v>0.3</v>
      </c>
      <c r="V693" s="3">
        <v>122.08</v>
      </c>
      <c r="W693" s="3">
        <v>125</v>
      </c>
      <c r="X693" s="32">
        <v>-0.02</v>
      </c>
      <c r="Y693" s="33">
        <v>418.17</v>
      </c>
      <c r="Z693" s="3">
        <v>437.58</v>
      </c>
      <c r="AA693" s="3">
        <v>-0.05</v>
      </c>
      <c r="AB693" s="3">
        <v>49337.7</v>
      </c>
      <c r="AC693" s="3">
        <v>51151.31</v>
      </c>
      <c r="AD693" s="3">
        <v>53441.7</v>
      </c>
      <c r="AE693" s="3">
        <v>55538.67</v>
      </c>
    </row>
    <row r="694" spans="1:31" x14ac:dyDescent="0.3">
      <c r="A694" s="3" t="s">
        <v>2506</v>
      </c>
      <c r="B694" s="4">
        <v>43088</v>
      </c>
      <c r="C694" s="4">
        <v>136</v>
      </c>
      <c r="D694" s="4" t="s">
        <v>25</v>
      </c>
      <c r="E694" s="5" t="s">
        <v>6313</v>
      </c>
      <c r="G694" s="4" t="s">
        <v>7719</v>
      </c>
      <c r="H694" s="3" t="s">
        <v>6315</v>
      </c>
      <c r="I694" s="3" t="s">
        <v>299</v>
      </c>
      <c r="J694" s="3" t="s">
        <v>299</v>
      </c>
      <c r="K694" s="3" t="s">
        <v>89</v>
      </c>
      <c r="L694" s="6" t="s">
        <v>89</v>
      </c>
      <c r="M694" s="3" t="s">
        <v>299</v>
      </c>
      <c r="N694" s="3" t="s">
        <v>184</v>
      </c>
      <c r="O694" s="3" t="s">
        <v>7720</v>
      </c>
      <c r="P694" s="3" t="s">
        <v>299</v>
      </c>
      <c r="Q694" s="3" t="s">
        <v>63</v>
      </c>
      <c r="R694" s="3" t="s">
        <v>31</v>
      </c>
      <c r="S694" s="3">
        <v>39</v>
      </c>
      <c r="T694" s="3">
        <v>38.5</v>
      </c>
      <c r="U694" s="3">
        <v>0</v>
      </c>
      <c r="V694" s="3">
        <v>71.17</v>
      </c>
      <c r="W694" s="3">
        <v>64.17</v>
      </c>
      <c r="X694" s="32">
        <v>0.1</v>
      </c>
      <c r="Y694" s="33">
        <v>226.35</v>
      </c>
      <c r="Z694" s="3">
        <v>235.3</v>
      </c>
      <c r="AA694" s="3">
        <v>-0.04</v>
      </c>
      <c r="AB694" s="3">
        <v>20561.64</v>
      </c>
      <c r="AC694" s="3">
        <v>20802.060000000001</v>
      </c>
      <c r="AD694" s="3">
        <v>22127.64</v>
      </c>
      <c r="AE694" s="3">
        <v>22947.06</v>
      </c>
    </row>
    <row r="695" spans="1:31" x14ac:dyDescent="0.3">
      <c r="A695" s="3" t="s">
        <v>2302</v>
      </c>
      <c r="B695" s="4">
        <v>43109</v>
      </c>
      <c r="C695" s="4">
        <v>331</v>
      </c>
      <c r="D695" s="4" t="s">
        <v>25</v>
      </c>
      <c r="E695" s="5" t="s">
        <v>6313</v>
      </c>
      <c r="G695" s="4" t="s">
        <v>7721</v>
      </c>
      <c r="H695" s="3" t="s">
        <v>6315</v>
      </c>
      <c r="I695" s="3" t="s">
        <v>299</v>
      </c>
      <c r="J695" s="3" t="s">
        <v>299</v>
      </c>
      <c r="K695" s="3" t="s">
        <v>89</v>
      </c>
      <c r="L695" s="6" t="s">
        <v>89</v>
      </c>
      <c r="M695" s="3" t="s">
        <v>299</v>
      </c>
      <c r="N695" s="3" t="s">
        <v>317</v>
      </c>
      <c r="O695" s="3" t="s">
        <v>7722</v>
      </c>
      <c r="P695" s="3" t="s">
        <v>299</v>
      </c>
      <c r="Q695" s="3" t="s">
        <v>63</v>
      </c>
      <c r="R695" s="3" t="s">
        <v>31</v>
      </c>
      <c r="S695" s="3">
        <v>19</v>
      </c>
      <c r="T695" s="3">
        <v>17</v>
      </c>
      <c r="U695" s="3">
        <v>0.11</v>
      </c>
      <c r="V695" s="3">
        <v>73.5</v>
      </c>
      <c r="W695" s="3">
        <v>51</v>
      </c>
      <c r="X695" s="32">
        <v>0.31</v>
      </c>
      <c r="Y695" s="33">
        <v>324</v>
      </c>
      <c r="Z695" s="3">
        <v>269</v>
      </c>
      <c r="AA695" s="3">
        <v>0.17</v>
      </c>
      <c r="AB695" s="3">
        <v>38035.199999999997</v>
      </c>
      <c r="AC695" s="3">
        <v>30336.46</v>
      </c>
      <c r="AD695" s="3">
        <v>41407.199999999997</v>
      </c>
      <c r="AE695" s="3">
        <v>34009.08</v>
      </c>
    </row>
    <row r="696" spans="1:31" x14ac:dyDescent="0.3">
      <c r="A696" s="3" t="s">
        <v>2323</v>
      </c>
      <c r="B696" s="4">
        <v>43112</v>
      </c>
      <c r="C696" s="4">
        <v>173</v>
      </c>
      <c r="D696" s="4" t="s">
        <v>25</v>
      </c>
      <c r="E696" s="5" t="s">
        <v>6313</v>
      </c>
      <c r="G696" s="4" t="s">
        <v>7723</v>
      </c>
      <c r="H696" s="3" t="s">
        <v>6315</v>
      </c>
      <c r="I696" s="3" t="s">
        <v>299</v>
      </c>
      <c r="J696" s="3" t="s">
        <v>299</v>
      </c>
      <c r="K696" s="3" t="s">
        <v>89</v>
      </c>
      <c r="L696" s="6" t="s">
        <v>89</v>
      </c>
      <c r="M696" s="3" t="s">
        <v>299</v>
      </c>
      <c r="N696" s="3" t="s">
        <v>317</v>
      </c>
      <c r="O696" s="3" t="s">
        <v>7724</v>
      </c>
      <c r="P696" s="3" t="s">
        <v>299</v>
      </c>
      <c r="Q696" s="3" t="s">
        <v>63</v>
      </c>
      <c r="R696" s="3" t="s">
        <v>31</v>
      </c>
      <c r="S696" s="3">
        <v>57</v>
      </c>
      <c r="T696" s="3">
        <v>74.67</v>
      </c>
      <c r="U696" s="3">
        <v>-0.3</v>
      </c>
      <c r="V696" s="3">
        <v>94.71</v>
      </c>
      <c r="W696" s="3">
        <v>117.65</v>
      </c>
      <c r="X696" s="32">
        <v>-0.24</v>
      </c>
      <c r="Y696" s="33">
        <v>352.56</v>
      </c>
      <c r="Z696" s="3">
        <v>402.92</v>
      </c>
      <c r="AA696" s="3">
        <v>-0.14000000000000001</v>
      </c>
      <c r="AB696" s="3">
        <v>31489.13</v>
      </c>
      <c r="AC696" s="3">
        <v>35346.58</v>
      </c>
      <c r="AD696" s="3">
        <v>34465.129999999997</v>
      </c>
      <c r="AE696" s="3">
        <v>39375.58</v>
      </c>
    </row>
    <row r="697" spans="1:31" x14ac:dyDescent="0.3">
      <c r="A697" s="3" t="s">
        <v>1310</v>
      </c>
      <c r="B697" s="4">
        <v>43120</v>
      </c>
      <c r="C697" s="4">
        <v>702</v>
      </c>
      <c r="D697" s="4" t="s">
        <v>25</v>
      </c>
      <c r="E697" s="5" t="s">
        <v>6313</v>
      </c>
      <c r="G697" s="4" t="s">
        <v>7725</v>
      </c>
      <c r="H697" s="3" t="s">
        <v>6315</v>
      </c>
      <c r="I697" s="3" t="s">
        <v>299</v>
      </c>
      <c r="J697" s="3" t="s">
        <v>299</v>
      </c>
      <c r="K697" s="3" t="s">
        <v>89</v>
      </c>
      <c r="L697" s="6" t="s">
        <v>89</v>
      </c>
      <c r="M697" s="3" t="s">
        <v>299</v>
      </c>
      <c r="N697" s="3" t="s">
        <v>445</v>
      </c>
      <c r="O697" s="3" t="s">
        <v>7726</v>
      </c>
      <c r="P697" s="3" t="s">
        <v>299</v>
      </c>
      <c r="Q697" s="3" t="s">
        <v>63</v>
      </c>
      <c r="R697" s="3" t="s">
        <v>31</v>
      </c>
      <c r="S697" s="3">
        <v>1322</v>
      </c>
      <c r="T697" s="3">
        <v>1145.71</v>
      </c>
      <c r="U697" s="3">
        <v>0.13</v>
      </c>
      <c r="V697" s="3">
        <v>1978.16</v>
      </c>
      <c r="W697" s="3">
        <v>1682.78</v>
      </c>
      <c r="X697" s="32">
        <v>0.15</v>
      </c>
      <c r="Y697" s="33">
        <v>6508.32</v>
      </c>
      <c r="Z697" s="3">
        <v>7080.94</v>
      </c>
      <c r="AA697" s="3">
        <v>-0.09</v>
      </c>
      <c r="AB697" s="3">
        <v>566736.69999999995</v>
      </c>
      <c r="AC697" s="3">
        <v>617830.79</v>
      </c>
      <c r="AD697" s="3">
        <v>636264.69999999995</v>
      </c>
      <c r="AE697" s="3">
        <v>691744.79</v>
      </c>
    </row>
    <row r="698" spans="1:31" x14ac:dyDescent="0.3">
      <c r="A698" s="3" t="s">
        <v>2356</v>
      </c>
      <c r="B698" s="4">
        <v>43121</v>
      </c>
      <c r="C698" s="4">
        <v>473</v>
      </c>
      <c r="D698" s="4" t="s">
        <v>25</v>
      </c>
      <c r="E698" s="5" t="s">
        <v>6313</v>
      </c>
      <c r="G698" s="4" t="s">
        <v>7727</v>
      </c>
      <c r="H698" s="3" t="s">
        <v>6315</v>
      </c>
      <c r="I698" s="3" t="s">
        <v>299</v>
      </c>
      <c r="J698" s="3" t="s">
        <v>299</v>
      </c>
      <c r="K698" s="3" t="s">
        <v>89</v>
      </c>
      <c r="L698" s="6" t="s">
        <v>89</v>
      </c>
      <c r="M698" s="3" t="s">
        <v>299</v>
      </c>
      <c r="N698" s="3" t="s">
        <v>445</v>
      </c>
      <c r="O698" s="3" t="s">
        <v>7728</v>
      </c>
      <c r="P698" s="3" t="s">
        <v>299</v>
      </c>
      <c r="Q698" s="3" t="s">
        <v>63</v>
      </c>
      <c r="R698" s="3" t="s">
        <v>31</v>
      </c>
      <c r="S698" s="3">
        <v>15</v>
      </c>
      <c r="T698" s="3">
        <v>30.01</v>
      </c>
      <c r="U698" s="3">
        <v>-1.05</v>
      </c>
      <c r="V698" s="3">
        <v>49.36</v>
      </c>
      <c r="W698" s="3">
        <v>84.02</v>
      </c>
      <c r="X698" s="32">
        <v>-0.7</v>
      </c>
      <c r="Y698" s="33">
        <v>210.75</v>
      </c>
      <c r="Z698" s="3">
        <v>287.41000000000003</v>
      </c>
      <c r="AA698" s="3">
        <v>-0.36</v>
      </c>
      <c r="AB698" s="3">
        <v>37161.599999999999</v>
      </c>
      <c r="AC698" s="3">
        <v>49749.599999999999</v>
      </c>
      <c r="AD698" s="3">
        <v>37161.599999999999</v>
      </c>
      <c r="AE698" s="3">
        <v>49749.599999999999</v>
      </c>
    </row>
    <row r="699" spans="1:31" x14ac:dyDescent="0.3">
      <c r="A699" s="3" t="s">
        <v>1488</v>
      </c>
      <c r="B699" s="4">
        <v>43124</v>
      </c>
      <c r="C699" s="4">
        <v>912</v>
      </c>
      <c r="D699" s="4" t="s">
        <v>25</v>
      </c>
      <c r="E699" s="5" t="s">
        <v>6313</v>
      </c>
      <c r="G699" s="4" t="s">
        <v>7729</v>
      </c>
      <c r="H699" s="3" t="s">
        <v>6315</v>
      </c>
      <c r="I699" s="3" t="s">
        <v>299</v>
      </c>
      <c r="J699" s="3" t="s">
        <v>299</v>
      </c>
      <c r="K699" s="3" t="s">
        <v>89</v>
      </c>
      <c r="L699" s="6" t="s">
        <v>89</v>
      </c>
      <c r="M699" s="3" t="s">
        <v>299</v>
      </c>
      <c r="N699" s="3" t="s">
        <v>445</v>
      </c>
      <c r="O699" s="3" t="s">
        <v>7730</v>
      </c>
      <c r="P699" s="3" t="s">
        <v>299</v>
      </c>
      <c r="Q699" s="3" t="s">
        <v>63</v>
      </c>
      <c r="R699" s="3" t="s">
        <v>31</v>
      </c>
      <c r="S699" s="3">
        <v>195</v>
      </c>
      <c r="T699" s="3">
        <v>205</v>
      </c>
      <c r="U699" s="3">
        <v>-0.05</v>
      </c>
      <c r="V699" s="3">
        <v>593.46</v>
      </c>
      <c r="W699" s="3">
        <v>560.13</v>
      </c>
      <c r="X699" s="32">
        <v>0.06</v>
      </c>
      <c r="Y699" s="33">
        <v>2273.54</v>
      </c>
      <c r="Z699" s="3">
        <v>2245.92</v>
      </c>
      <c r="AA699" s="3">
        <v>0.01</v>
      </c>
      <c r="AB699" s="3">
        <v>227536.05</v>
      </c>
      <c r="AC699" s="3">
        <v>225242.94</v>
      </c>
      <c r="AD699" s="3">
        <v>227536.05</v>
      </c>
      <c r="AE699" s="3">
        <v>225242.94</v>
      </c>
    </row>
    <row r="700" spans="1:31" x14ac:dyDescent="0.3">
      <c r="A700" s="3" t="s">
        <v>1497</v>
      </c>
      <c r="B700" s="4">
        <v>43125</v>
      </c>
      <c r="C700" s="4">
        <v>729</v>
      </c>
      <c r="D700" s="4" t="s">
        <v>25</v>
      </c>
      <c r="E700" s="5" t="s">
        <v>6313</v>
      </c>
      <c r="G700" s="4" t="s">
        <v>7731</v>
      </c>
      <c r="H700" s="3" t="s">
        <v>6315</v>
      </c>
      <c r="I700" s="3" t="s">
        <v>299</v>
      </c>
      <c r="J700" s="3" t="s">
        <v>299</v>
      </c>
      <c r="K700" s="3" t="s">
        <v>89</v>
      </c>
      <c r="L700" s="6" t="s">
        <v>89</v>
      </c>
      <c r="M700" s="3" t="s">
        <v>299</v>
      </c>
      <c r="N700" s="3" t="s">
        <v>445</v>
      </c>
      <c r="O700" s="3" t="s">
        <v>7732</v>
      </c>
      <c r="P700" s="3" t="s">
        <v>299</v>
      </c>
      <c r="Q700" s="3" t="s">
        <v>63</v>
      </c>
      <c r="R700" s="3" t="s">
        <v>31</v>
      </c>
      <c r="S700" s="3">
        <v>73</v>
      </c>
      <c r="T700" s="3">
        <v>114</v>
      </c>
      <c r="U700" s="3">
        <v>-0.55000000000000004</v>
      </c>
      <c r="V700" s="3">
        <v>380</v>
      </c>
      <c r="W700" s="3">
        <v>497</v>
      </c>
      <c r="X700" s="32">
        <v>-0.31</v>
      </c>
      <c r="Y700" s="33">
        <v>1661</v>
      </c>
      <c r="Z700" s="3">
        <v>1653.08</v>
      </c>
      <c r="AA700" s="3">
        <v>0</v>
      </c>
      <c r="AB700" s="3">
        <v>192159.8</v>
      </c>
      <c r="AC700" s="3">
        <v>194497.75</v>
      </c>
      <c r="AD700" s="3">
        <v>212275.8</v>
      </c>
      <c r="AE700" s="3">
        <v>210445.65</v>
      </c>
    </row>
    <row r="701" spans="1:31" x14ac:dyDescent="0.3">
      <c r="A701" s="3" t="s">
        <v>1430</v>
      </c>
      <c r="B701" s="4">
        <v>43126</v>
      </c>
      <c r="C701" s="4">
        <v>1171</v>
      </c>
      <c r="D701" s="4" t="s">
        <v>25</v>
      </c>
      <c r="E701" s="5" t="s">
        <v>6313</v>
      </c>
      <c r="G701" s="4" t="s">
        <v>7733</v>
      </c>
      <c r="H701" s="3" t="s">
        <v>6315</v>
      </c>
      <c r="I701" s="3" t="s">
        <v>299</v>
      </c>
      <c r="J701" s="3" t="s">
        <v>299</v>
      </c>
      <c r="K701" s="3" t="s">
        <v>89</v>
      </c>
      <c r="L701" s="6" t="s">
        <v>89</v>
      </c>
      <c r="M701" s="3" t="s">
        <v>299</v>
      </c>
      <c r="N701" s="3" t="s">
        <v>445</v>
      </c>
      <c r="O701" s="3" t="s">
        <v>7734</v>
      </c>
      <c r="P701" s="3" t="s">
        <v>299</v>
      </c>
      <c r="Q701" s="3" t="s">
        <v>63</v>
      </c>
      <c r="R701" s="3" t="s">
        <v>31</v>
      </c>
      <c r="S701" s="3">
        <v>158</v>
      </c>
      <c r="T701" s="3">
        <v>168.17</v>
      </c>
      <c r="U701" s="3">
        <v>-0.06</v>
      </c>
      <c r="V701" s="3">
        <v>697</v>
      </c>
      <c r="W701" s="3">
        <v>786.25</v>
      </c>
      <c r="X701" s="32">
        <v>-0.13</v>
      </c>
      <c r="Y701" s="33">
        <v>2691.42</v>
      </c>
      <c r="Z701" s="3">
        <v>3275.17</v>
      </c>
      <c r="AA701" s="3">
        <v>-0.22</v>
      </c>
      <c r="AB701" s="3">
        <v>316289.05</v>
      </c>
      <c r="AC701" s="3">
        <v>380276.9</v>
      </c>
      <c r="AD701" s="3">
        <v>343963.05</v>
      </c>
      <c r="AE701" s="3">
        <v>416027.1</v>
      </c>
    </row>
    <row r="702" spans="1:31" x14ac:dyDescent="0.3">
      <c r="A702" s="3" t="s">
        <v>1334</v>
      </c>
      <c r="B702" s="4">
        <v>43127</v>
      </c>
      <c r="C702" s="4">
        <v>901</v>
      </c>
      <c r="D702" s="4" t="s">
        <v>25</v>
      </c>
      <c r="E702" s="5" t="s">
        <v>6313</v>
      </c>
      <c r="G702" s="4" t="s">
        <v>7735</v>
      </c>
      <c r="H702" s="3" t="s">
        <v>6315</v>
      </c>
      <c r="I702" s="3" t="s">
        <v>299</v>
      </c>
      <c r="J702" s="3" t="s">
        <v>299</v>
      </c>
      <c r="K702" s="3" t="s">
        <v>89</v>
      </c>
      <c r="L702" s="6" t="s">
        <v>89</v>
      </c>
      <c r="M702" s="3" t="s">
        <v>299</v>
      </c>
      <c r="N702" s="3" t="s">
        <v>445</v>
      </c>
      <c r="O702" s="3" t="s">
        <v>7736</v>
      </c>
      <c r="P702" s="3" t="s">
        <v>299</v>
      </c>
      <c r="Q702" s="3" t="s">
        <v>63</v>
      </c>
      <c r="R702" s="3" t="s">
        <v>31</v>
      </c>
      <c r="S702" s="3">
        <v>336</v>
      </c>
      <c r="T702" s="3">
        <v>309.86</v>
      </c>
      <c r="U702" s="3">
        <v>0.08</v>
      </c>
      <c r="V702" s="3">
        <v>1017.36</v>
      </c>
      <c r="W702" s="3">
        <v>916.04</v>
      </c>
      <c r="X702" s="32">
        <v>0.1</v>
      </c>
      <c r="Y702" s="33">
        <v>3521.4</v>
      </c>
      <c r="Z702" s="3">
        <v>3576.2</v>
      </c>
      <c r="AA702" s="3">
        <v>-0.02</v>
      </c>
      <c r="AB702" s="3">
        <v>423128.25</v>
      </c>
      <c r="AC702" s="3">
        <v>429431.52</v>
      </c>
      <c r="AD702" s="3">
        <v>423128.25</v>
      </c>
      <c r="AE702" s="3">
        <v>429431.52</v>
      </c>
    </row>
    <row r="703" spans="1:31" x14ac:dyDescent="0.3">
      <c r="A703" s="3" t="s">
        <v>1373</v>
      </c>
      <c r="B703" s="4">
        <v>43128</v>
      </c>
      <c r="C703" s="4">
        <v>871</v>
      </c>
      <c r="D703" s="4" t="s">
        <v>25</v>
      </c>
      <c r="E703" s="5" t="s">
        <v>6313</v>
      </c>
      <c r="G703" s="4" t="s">
        <v>7737</v>
      </c>
      <c r="H703" s="3" t="s">
        <v>6315</v>
      </c>
      <c r="I703" s="3" t="s">
        <v>299</v>
      </c>
      <c r="J703" s="3" t="s">
        <v>299</v>
      </c>
      <c r="K703" s="3" t="s">
        <v>89</v>
      </c>
      <c r="L703" s="6" t="s">
        <v>89</v>
      </c>
      <c r="M703" s="3" t="s">
        <v>299</v>
      </c>
      <c r="N703" s="3" t="s">
        <v>445</v>
      </c>
      <c r="O703" s="3" t="s">
        <v>7738</v>
      </c>
      <c r="P703" s="3" t="s">
        <v>299</v>
      </c>
      <c r="Q703" s="3" t="s">
        <v>63</v>
      </c>
      <c r="R703" s="3" t="s">
        <v>31</v>
      </c>
      <c r="S703" s="3">
        <v>646</v>
      </c>
      <c r="T703" s="3">
        <v>685.63</v>
      </c>
      <c r="U703" s="3">
        <v>-0.06</v>
      </c>
      <c r="V703" s="3">
        <v>1317.62</v>
      </c>
      <c r="W703" s="3">
        <v>1225.6300000000001</v>
      </c>
      <c r="X703" s="32">
        <v>7.0000000000000007E-2</v>
      </c>
      <c r="Y703" s="33">
        <v>4320.75</v>
      </c>
      <c r="Z703" s="3">
        <v>4929.3599999999997</v>
      </c>
      <c r="AA703" s="3">
        <v>-0.14000000000000001</v>
      </c>
      <c r="AB703" s="3">
        <v>387188.2</v>
      </c>
      <c r="AC703" s="3">
        <v>434292.24</v>
      </c>
      <c r="AD703" s="3">
        <v>422402.2</v>
      </c>
      <c r="AE703" s="3">
        <v>481740.24</v>
      </c>
    </row>
    <row r="704" spans="1:31" x14ac:dyDescent="0.3">
      <c r="A704" s="3" t="s">
        <v>2065</v>
      </c>
      <c r="B704" s="4">
        <v>43136</v>
      </c>
      <c r="C704" s="4">
        <v>471</v>
      </c>
      <c r="D704" s="4" t="s">
        <v>25</v>
      </c>
      <c r="E704" s="5" t="s">
        <v>6313</v>
      </c>
      <c r="G704" s="4" t="s">
        <v>7739</v>
      </c>
      <c r="H704" s="3" t="s">
        <v>6315</v>
      </c>
      <c r="I704" s="3" t="s">
        <v>299</v>
      </c>
      <c r="J704" s="3" t="s">
        <v>299</v>
      </c>
      <c r="K704" s="3" t="s">
        <v>89</v>
      </c>
      <c r="L704" s="6" t="s">
        <v>89</v>
      </c>
      <c r="M704" s="3" t="s">
        <v>299</v>
      </c>
      <c r="N704" s="3" t="s">
        <v>184</v>
      </c>
      <c r="O704" s="3" t="s">
        <v>7740</v>
      </c>
      <c r="P704" s="3" t="s">
        <v>299</v>
      </c>
      <c r="Q704" s="3" t="s">
        <v>63</v>
      </c>
      <c r="R704" s="3" t="s">
        <v>31</v>
      </c>
      <c r="S704" s="3">
        <v>15</v>
      </c>
      <c r="T704" s="3">
        <v>26</v>
      </c>
      <c r="U704" s="3">
        <v>-0.73</v>
      </c>
      <c r="V704" s="3">
        <v>76</v>
      </c>
      <c r="W704" s="3">
        <v>102</v>
      </c>
      <c r="X704" s="32">
        <v>-0.34</v>
      </c>
      <c r="Y704" s="33">
        <v>318</v>
      </c>
      <c r="Z704" s="3">
        <v>377.5</v>
      </c>
      <c r="AA704" s="3">
        <v>-0.19</v>
      </c>
      <c r="AB704" s="3">
        <v>37208.400000000001</v>
      </c>
      <c r="AC704" s="3">
        <v>43088.7</v>
      </c>
      <c r="AD704" s="3">
        <v>40640.400000000001</v>
      </c>
      <c r="AE704" s="3">
        <v>47763.9</v>
      </c>
    </row>
    <row r="705" spans="1:31" x14ac:dyDescent="0.3">
      <c r="A705" s="3" t="s">
        <v>2120</v>
      </c>
      <c r="B705" s="4">
        <v>43138</v>
      </c>
      <c r="C705" s="4">
        <v>198</v>
      </c>
      <c r="D705" s="4" t="s">
        <v>25</v>
      </c>
      <c r="E705" s="5" t="s">
        <v>6313</v>
      </c>
      <c r="G705" s="4" t="s">
        <v>7741</v>
      </c>
      <c r="H705" s="3" t="s">
        <v>6315</v>
      </c>
      <c r="I705" s="3" t="s">
        <v>299</v>
      </c>
      <c r="J705" s="3" t="s">
        <v>299</v>
      </c>
      <c r="K705" s="3" t="s">
        <v>89</v>
      </c>
      <c r="L705" s="6" t="s">
        <v>89</v>
      </c>
      <c r="M705" s="3" t="s">
        <v>299</v>
      </c>
      <c r="N705" s="3" t="s">
        <v>184</v>
      </c>
      <c r="O705" s="3" t="s">
        <v>7742</v>
      </c>
      <c r="P705" s="3" t="s">
        <v>299</v>
      </c>
      <c r="Q705" s="3" t="s">
        <v>63</v>
      </c>
      <c r="R705" s="3" t="s">
        <v>31</v>
      </c>
      <c r="S705" s="3">
        <v>35</v>
      </c>
      <c r="T705" s="3">
        <v>52.51</v>
      </c>
      <c r="U705" s="3">
        <v>-0.5</v>
      </c>
      <c r="V705" s="3">
        <v>72.53</v>
      </c>
      <c r="W705" s="3">
        <v>100.15</v>
      </c>
      <c r="X705" s="32">
        <v>-0.38</v>
      </c>
      <c r="Y705" s="33">
        <v>343.03</v>
      </c>
      <c r="Z705" s="3">
        <v>415.56</v>
      </c>
      <c r="AA705" s="3">
        <v>-0.21</v>
      </c>
      <c r="AB705" s="3">
        <v>30509.64</v>
      </c>
      <c r="AC705" s="3">
        <v>37697.53</v>
      </c>
      <c r="AD705" s="3">
        <v>33533.64</v>
      </c>
      <c r="AE705" s="3">
        <v>40508.53</v>
      </c>
    </row>
    <row r="706" spans="1:31" x14ac:dyDescent="0.3">
      <c r="A706" s="3" t="s">
        <v>2272</v>
      </c>
      <c r="B706" s="4">
        <v>43145</v>
      </c>
      <c r="C706" s="4">
        <v>396</v>
      </c>
      <c r="D706" s="4" t="s">
        <v>25</v>
      </c>
      <c r="E706" s="5" t="s">
        <v>6313</v>
      </c>
      <c r="G706" s="4" t="s">
        <v>7743</v>
      </c>
      <c r="H706" s="3" t="s">
        <v>6315</v>
      </c>
      <c r="I706" s="3" t="s">
        <v>299</v>
      </c>
      <c r="J706" s="3" t="s">
        <v>299</v>
      </c>
      <c r="K706" s="3" t="s">
        <v>89</v>
      </c>
      <c r="L706" s="6" t="s">
        <v>89</v>
      </c>
      <c r="M706" s="3" t="s">
        <v>299</v>
      </c>
      <c r="N706" s="3" t="s">
        <v>184</v>
      </c>
      <c r="O706" s="3" t="s">
        <v>7744</v>
      </c>
      <c r="P706" s="3" t="s">
        <v>299</v>
      </c>
      <c r="Q706" s="3" t="s">
        <v>63</v>
      </c>
      <c r="R706" s="3" t="s">
        <v>31</v>
      </c>
      <c r="S706" s="3">
        <v>17</v>
      </c>
      <c r="T706" s="3">
        <v>25</v>
      </c>
      <c r="U706" s="3">
        <v>-0.47</v>
      </c>
      <c r="V706" s="3">
        <v>85.67</v>
      </c>
      <c r="W706" s="3">
        <v>86</v>
      </c>
      <c r="X706" s="32">
        <v>0</v>
      </c>
      <c r="Y706" s="33">
        <v>296.33</v>
      </c>
      <c r="Z706" s="3">
        <v>275.25</v>
      </c>
      <c r="AA706" s="3">
        <v>7.0000000000000007E-2</v>
      </c>
      <c r="AB706" s="3">
        <v>35739.4</v>
      </c>
      <c r="AC706" s="3">
        <v>32648.43</v>
      </c>
      <c r="AD706" s="3">
        <v>37871.4</v>
      </c>
      <c r="AE706" s="3">
        <v>34824.51</v>
      </c>
    </row>
    <row r="707" spans="1:31" x14ac:dyDescent="0.3">
      <c r="A707" s="3" t="s">
        <v>2431</v>
      </c>
      <c r="B707" s="4">
        <v>43205</v>
      </c>
      <c r="C707" s="4">
        <v>308</v>
      </c>
      <c r="D707" s="4" t="s">
        <v>25</v>
      </c>
      <c r="E707" s="5" t="s">
        <v>6313</v>
      </c>
      <c r="G707" s="4" t="s">
        <v>7745</v>
      </c>
      <c r="H707" s="3" t="s">
        <v>6315</v>
      </c>
      <c r="I707" s="3" t="s">
        <v>299</v>
      </c>
      <c r="J707" s="3" t="s">
        <v>299</v>
      </c>
      <c r="K707" s="3" t="s">
        <v>89</v>
      </c>
      <c r="L707" s="6" t="s">
        <v>89</v>
      </c>
      <c r="M707" s="3" t="s">
        <v>299</v>
      </c>
      <c r="N707" s="3" t="s">
        <v>184</v>
      </c>
      <c r="O707" s="3" t="s">
        <v>7746</v>
      </c>
      <c r="P707" s="3" t="s">
        <v>299</v>
      </c>
      <c r="Q707" s="3" t="s">
        <v>63</v>
      </c>
      <c r="R707" s="3" t="s">
        <v>31</v>
      </c>
      <c r="S707" s="3">
        <v>19</v>
      </c>
      <c r="T707" s="3">
        <v>21</v>
      </c>
      <c r="U707" s="3">
        <v>-0.09</v>
      </c>
      <c r="V707" s="3">
        <v>69.42</v>
      </c>
      <c r="W707" s="3">
        <v>64</v>
      </c>
      <c r="X707" s="32">
        <v>0.08</v>
      </c>
      <c r="Y707" s="33">
        <v>204.42</v>
      </c>
      <c r="Z707" s="3">
        <v>213.33</v>
      </c>
      <c r="AA707" s="3">
        <v>-0.04</v>
      </c>
      <c r="AB707" s="3">
        <v>24444.45</v>
      </c>
      <c r="AC707" s="3">
        <v>23976.799999999999</v>
      </c>
      <c r="AD707" s="3">
        <v>26124.45</v>
      </c>
      <c r="AE707" s="3">
        <v>27064.799999999999</v>
      </c>
    </row>
    <row r="708" spans="1:31" x14ac:dyDescent="0.3">
      <c r="A708" s="3" t="s">
        <v>3448</v>
      </c>
      <c r="B708" s="4">
        <v>43244</v>
      </c>
      <c r="C708" s="4">
        <v>341</v>
      </c>
      <c r="D708" s="4" t="s">
        <v>25</v>
      </c>
      <c r="E708" s="5" t="s">
        <v>6313</v>
      </c>
      <c r="G708" s="4" t="s">
        <v>7747</v>
      </c>
      <c r="H708" s="3" t="s">
        <v>6315</v>
      </c>
      <c r="I708" s="3" t="s">
        <v>299</v>
      </c>
      <c r="J708" s="3" t="s">
        <v>299</v>
      </c>
      <c r="K708" s="3" t="s">
        <v>132</v>
      </c>
      <c r="L708" s="6" t="s">
        <v>132</v>
      </c>
      <c r="M708" s="3" t="s">
        <v>299</v>
      </c>
      <c r="N708" s="3" t="s">
        <v>184</v>
      </c>
      <c r="O708" s="3" t="s">
        <v>7748</v>
      </c>
      <c r="P708" s="3" t="s">
        <v>299</v>
      </c>
      <c r="Q708" s="3" t="s">
        <v>397</v>
      </c>
      <c r="R708" s="3" t="s">
        <v>31</v>
      </c>
      <c r="S708" s="3">
        <v>28</v>
      </c>
      <c r="T708" s="3">
        <v>35</v>
      </c>
      <c r="U708" s="3">
        <v>-0.25</v>
      </c>
      <c r="V708" s="3">
        <v>91</v>
      </c>
      <c r="W708" s="3">
        <v>79.17</v>
      </c>
      <c r="X708" s="32">
        <v>0.13</v>
      </c>
      <c r="Y708" s="33">
        <v>401.75</v>
      </c>
      <c r="Z708" s="3">
        <v>338.17</v>
      </c>
      <c r="AA708" s="3">
        <v>0.16</v>
      </c>
      <c r="AB708" s="3">
        <v>82251.09</v>
      </c>
      <c r="AC708" s="3">
        <v>66132.2</v>
      </c>
      <c r="AD708" s="3">
        <v>82251.09</v>
      </c>
      <c r="AE708" s="3">
        <v>66132.2</v>
      </c>
    </row>
    <row r="709" spans="1:31" x14ac:dyDescent="0.3">
      <c r="A709" s="3" t="s">
        <v>1545</v>
      </c>
      <c r="B709" s="4">
        <v>43285</v>
      </c>
      <c r="C709" s="4">
        <v>783</v>
      </c>
      <c r="D709" s="4" t="s">
        <v>25</v>
      </c>
      <c r="E709" s="5" t="s">
        <v>6313</v>
      </c>
      <c r="G709" s="4" t="s">
        <v>7749</v>
      </c>
      <c r="H709" s="3" t="s">
        <v>6315</v>
      </c>
      <c r="I709" s="3" t="s">
        <v>299</v>
      </c>
      <c r="J709" s="3" t="s">
        <v>299</v>
      </c>
      <c r="K709" s="3" t="s">
        <v>89</v>
      </c>
      <c r="L709" s="6" t="s">
        <v>89</v>
      </c>
      <c r="M709" s="3" t="s">
        <v>299</v>
      </c>
      <c r="N709" s="3" t="s">
        <v>184</v>
      </c>
      <c r="O709" s="3" t="s">
        <v>7750</v>
      </c>
      <c r="P709" s="3" t="s">
        <v>299</v>
      </c>
      <c r="Q709" s="3" t="s">
        <v>397</v>
      </c>
      <c r="R709" s="3" t="s">
        <v>31</v>
      </c>
      <c r="S709" s="3">
        <v>47</v>
      </c>
      <c r="T709" s="3">
        <v>70</v>
      </c>
      <c r="U709" s="3">
        <v>-0.48</v>
      </c>
      <c r="V709" s="3">
        <v>252.33</v>
      </c>
      <c r="W709" s="3">
        <v>392</v>
      </c>
      <c r="X709" s="32">
        <v>-0.55000000000000004</v>
      </c>
      <c r="Y709" s="33">
        <v>978.08</v>
      </c>
      <c r="Z709" s="3">
        <v>1415.67</v>
      </c>
      <c r="AA709" s="3">
        <v>-0.45</v>
      </c>
      <c r="AB709" s="3">
        <v>160682.43</v>
      </c>
      <c r="AC709" s="3">
        <v>222402.28</v>
      </c>
      <c r="AD709" s="3">
        <v>173385.63</v>
      </c>
      <c r="AE709" s="3">
        <v>238234.28</v>
      </c>
    </row>
    <row r="710" spans="1:31" x14ac:dyDescent="0.3">
      <c r="A710" s="3" t="s">
        <v>2275</v>
      </c>
      <c r="B710" s="4">
        <v>43296</v>
      </c>
      <c r="C710" s="4">
        <v>295</v>
      </c>
      <c r="D710" s="4" t="s">
        <v>25</v>
      </c>
      <c r="E710" s="5" t="s">
        <v>6313</v>
      </c>
      <c r="G710" s="4" t="s">
        <v>7751</v>
      </c>
      <c r="H710" s="3" t="s">
        <v>6315</v>
      </c>
      <c r="I710" s="3" t="s">
        <v>299</v>
      </c>
      <c r="J710" s="3" t="s">
        <v>299</v>
      </c>
      <c r="K710" s="3" t="s">
        <v>89</v>
      </c>
      <c r="L710" s="6" t="s">
        <v>89</v>
      </c>
      <c r="M710" s="3" t="s">
        <v>299</v>
      </c>
      <c r="N710" s="3" t="s">
        <v>184</v>
      </c>
      <c r="O710" s="3" t="s">
        <v>7752</v>
      </c>
      <c r="P710" s="3" t="s">
        <v>299</v>
      </c>
      <c r="Q710" s="3" t="s">
        <v>397</v>
      </c>
      <c r="R710" s="3" t="s">
        <v>31</v>
      </c>
      <c r="S710" s="3">
        <v>11</v>
      </c>
      <c r="T710" s="3">
        <v>21</v>
      </c>
      <c r="U710" s="3">
        <v>-0.91</v>
      </c>
      <c r="V710" s="3">
        <v>33.75</v>
      </c>
      <c r="W710" s="3">
        <v>74</v>
      </c>
      <c r="X710" s="32">
        <v>-1.19</v>
      </c>
      <c r="Y710" s="33">
        <v>169.75</v>
      </c>
      <c r="Z710" s="3">
        <v>202.08</v>
      </c>
      <c r="AA710" s="3">
        <v>-0.19</v>
      </c>
      <c r="AB710" s="3">
        <v>28619.85</v>
      </c>
      <c r="AC710" s="3">
        <v>34003.21</v>
      </c>
      <c r="AD710" s="3">
        <v>28619.85</v>
      </c>
      <c r="AE710" s="3">
        <v>34003.21</v>
      </c>
    </row>
    <row r="711" spans="1:31" x14ac:dyDescent="0.3">
      <c r="A711" s="3" t="s">
        <v>3839</v>
      </c>
      <c r="B711" s="4">
        <v>43299</v>
      </c>
      <c r="C711" s="4">
        <v>265</v>
      </c>
      <c r="D711" s="4" t="s">
        <v>25</v>
      </c>
      <c r="E711" s="5" t="s">
        <v>6313</v>
      </c>
      <c r="G711" s="4" t="s">
        <v>7753</v>
      </c>
      <c r="H711" s="3" t="s">
        <v>6315</v>
      </c>
      <c r="I711" s="3" t="s">
        <v>299</v>
      </c>
      <c r="J711" s="3" t="s">
        <v>299</v>
      </c>
      <c r="K711" s="3" t="s">
        <v>89</v>
      </c>
      <c r="L711" s="6" t="s">
        <v>89</v>
      </c>
      <c r="M711" s="3" t="s">
        <v>299</v>
      </c>
      <c r="N711" s="3" t="s">
        <v>184</v>
      </c>
      <c r="O711" s="3" t="s">
        <v>7754</v>
      </c>
      <c r="P711" s="3" t="s">
        <v>299</v>
      </c>
      <c r="Q711" s="3" t="s">
        <v>397</v>
      </c>
      <c r="R711" s="3" t="s">
        <v>31</v>
      </c>
      <c r="S711" s="3">
        <v>36</v>
      </c>
      <c r="T711" s="3">
        <v>38</v>
      </c>
      <c r="U711" s="3">
        <v>-0.05</v>
      </c>
      <c r="V711" s="3">
        <v>87.92</v>
      </c>
      <c r="W711" s="3">
        <v>102</v>
      </c>
      <c r="X711" s="32">
        <v>-0.16</v>
      </c>
      <c r="Y711" s="33">
        <v>342.92</v>
      </c>
      <c r="Z711" s="3">
        <v>275.08</v>
      </c>
      <c r="AA711" s="3">
        <v>0.2</v>
      </c>
      <c r="AB711" s="3">
        <v>41538.720000000001</v>
      </c>
      <c r="AC711" s="3">
        <v>30868.63</v>
      </c>
      <c r="AD711" s="3">
        <v>41538.720000000001</v>
      </c>
      <c r="AE711" s="3">
        <v>30868.63</v>
      </c>
    </row>
    <row r="712" spans="1:31" x14ac:dyDescent="0.3">
      <c r="A712" s="3" t="s">
        <v>3457</v>
      </c>
      <c r="B712" s="4">
        <v>43316</v>
      </c>
      <c r="C712" s="4">
        <v>514</v>
      </c>
      <c r="D712" s="4" t="s">
        <v>25</v>
      </c>
      <c r="E712" s="5" t="s">
        <v>6313</v>
      </c>
      <c r="G712" s="4" t="s">
        <v>7755</v>
      </c>
      <c r="H712" s="3" t="s">
        <v>6315</v>
      </c>
      <c r="I712" s="3" t="s">
        <v>299</v>
      </c>
      <c r="J712" s="3" t="s">
        <v>299</v>
      </c>
      <c r="K712" s="3" t="s">
        <v>132</v>
      </c>
      <c r="L712" s="6" t="s">
        <v>6320</v>
      </c>
      <c r="M712" s="3" t="s">
        <v>299</v>
      </c>
      <c r="N712" s="3" t="s">
        <v>184</v>
      </c>
      <c r="O712" s="3" t="s">
        <v>7756</v>
      </c>
      <c r="P712" s="3" t="s">
        <v>299</v>
      </c>
      <c r="Q712" s="3" t="s">
        <v>397</v>
      </c>
      <c r="R712" s="3" t="s">
        <v>31</v>
      </c>
      <c r="S712" s="3">
        <v>20</v>
      </c>
      <c r="T712" s="3">
        <v>27</v>
      </c>
      <c r="U712" s="3">
        <v>-0.33</v>
      </c>
      <c r="V712" s="3">
        <v>85.33</v>
      </c>
      <c r="W712" s="3">
        <v>78.25</v>
      </c>
      <c r="X712" s="32">
        <v>0.08</v>
      </c>
      <c r="Y712" s="33">
        <v>403.5</v>
      </c>
      <c r="Z712" s="3">
        <v>392.33</v>
      </c>
      <c r="AA712" s="3">
        <v>0.03</v>
      </c>
      <c r="AB712" s="3">
        <v>98922.06</v>
      </c>
      <c r="AC712" s="3">
        <v>96149.54</v>
      </c>
      <c r="AD712" s="3">
        <v>98922.06</v>
      </c>
      <c r="AE712" s="3">
        <v>96149.54</v>
      </c>
    </row>
    <row r="713" spans="1:31" x14ac:dyDescent="0.3">
      <c r="A713" s="3" t="s">
        <v>3740</v>
      </c>
      <c r="B713" s="4">
        <v>43318</v>
      </c>
      <c r="C713" s="4">
        <v>149</v>
      </c>
      <c r="D713" s="4" t="s">
        <v>25</v>
      </c>
      <c r="E713" s="5" t="s">
        <v>6313</v>
      </c>
      <c r="G713" s="4" t="s">
        <v>7757</v>
      </c>
      <c r="H713" s="3" t="s">
        <v>6315</v>
      </c>
      <c r="I713" s="3" t="s">
        <v>299</v>
      </c>
      <c r="J713" s="3" t="s">
        <v>299</v>
      </c>
      <c r="K713" s="3" t="s">
        <v>132</v>
      </c>
      <c r="L713" s="6" t="s">
        <v>6320</v>
      </c>
      <c r="M713" s="3" t="s">
        <v>299</v>
      </c>
      <c r="N713" s="3" t="s">
        <v>184</v>
      </c>
      <c r="O713" s="3" t="s">
        <v>7758</v>
      </c>
      <c r="P713" s="3" t="s">
        <v>299</v>
      </c>
      <c r="Q713" s="3" t="s">
        <v>397</v>
      </c>
      <c r="R713" s="3" t="s">
        <v>31</v>
      </c>
      <c r="S713" s="3">
        <v>22</v>
      </c>
      <c r="T713" s="3">
        <v>21</v>
      </c>
      <c r="U713" s="3">
        <v>0.05</v>
      </c>
      <c r="V713" s="3">
        <v>71.180000000000007</v>
      </c>
      <c r="W713" s="3">
        <v>64.180000000000007</v>
      </c>
      <c r="X713" s="32">
        <v>0.1</v>
      </c>
      <c r="Y713" s="33">
        <v>301.63</v>
      </c>
      <c r="Z713" s="3">
        <v>326.12</v>
      </c>
      <c r="AA713" s="3">
        <v>-0.08</v>
      </c>
      <c r="AB713" s="3">
        <v>51444.03</v>
      </c>
      <c r="AC713" s="3">
        <v>50577.21</v>
      </c>
      <c r="AD713" s="3">
        <v>51444.03</v>
      </c>
      <c r="AE713" s="3">
        <v>50577.21</v>
      </c>
    </row>
    <row r="714" spans="1:31" x14ac:dyDescent="0.3">
      <c r="A714" s="3" t="s">
        <v>1965</v>
      </c>
      <c r="B714" s="4">
        <v>43328</v>
      </c>
      <c r="C714" s="4">
        <v>440</v>
      </c>
      <c r="D714" s="4" t="s">
        <v>25</v>
      </c>
      <c r="E714" s="5" t="s">
        <v>6313</v>
      </c>
      <c r="G714" s="4" t="s">
        <v>7759</v>
      </c>
      <c r="H714" s="3" t="s">
        <v>6315</v>
      </c>
      <c r="I714" s="3" t="s">
        <v>299</v>
      </c>
      <c r="J714" s="3" t="s">
        <v>299</v>
      </c>
      <c r="K714" s="3" t="s">
        <v>89</v>
      </c>
      <c r="L714" s="6" t="s">
        <v>89</v>
      </c>
      <c r="M714" s="3" t="s">
        <v>299</v>
      </c>
      <c r="N714" s="3" t="s">
        <v>445</v>
      </c>
      <c r="O714" s="3" t="s">
        <v>7760</v>
      </c>
      <c r="P714" s="3" t="s">
        <v>299</v>
      </c>
      <c r="Q714" s="3" t="s">
        <v>397</v>
      </c>
      <c r="R714" s="3" t="s">
        <v>31</v>
      </c>
      <c r="S714" s="3">
        <v>65</v>
      </c>
      <c r="T714" s="3">
        <v>74.83</v>
      </c>
      <c r="U714" s="3">
        <v>-0.15</v>
      </c>
      <c r="V714" s="3">
        <v>171.67</v>
      </c>
      <c r="W714" s="3">
        <v>267.08</v>
      </c>
      <c r="X714" s="32">
        <v>-0.56000000000000005</v>
      </c>
      <c r="Y714" s="33">
        <v>638</v>
      </c>
      <c r="Z714" s="3">
        <v>717.75</v>
      </c>
      <c r="AA714" s="3">
        <v>-0.13</v>
      </c>
      <c r="AB714" s="3">
        <v>77579.92</v>
      </c>
      <c r="AC714" s="3">
        <v>80930.19</v>
      </c>
      <c r="AD714" s="3">
        <v>77579.92</v>
      </c>
      <c r="AE714" s="3">
        <v>80930.19</v>
      </c>
    </row>
    <row r="715" spans="1:31" x14ac:dyDescent="0.3">
      <c r="A715" s="3" t="s">
        <v>1563</v>
      </c>
      <c r="B715" s="4">
        <v>43334</v>
      </c>
      <c r="C715" s="4">
        <v>675</v>
      </c>
      <c r="D715" s="4" t="s">
        <v>25</v>
      </c>
      <c r="E715" s="5" t="s">
        <v>6313</v>
      </c>
      <c r="G715" s="4" t="s">
        <v>7761</v>
      </c>
      <c r="H715" s="3" t="s">
        <v>6315</v>
      </c>
      <c r="I715" s="3" t="s">
        <v>299</v>
      </c>
      <c r="J715" s="3" t="s">
        <v>299</v>
      </c>
      <c r="K715" s="3" t="s">
        <v>89</v>
      </c>
      <c r="L715" s="6" t="s">
        <v>89</v>
      </c>
      <c r="M715" s="3" t="s">
        <v>299</v>
      </c>
      <c r="N715" s="3" t="s">
        <v>184</v>
      </c>
      <c r="O715" s="3" t="s">
        <v>7762</v>
      </c>
      <c r="P715" s="3" t="s">
        <v>299</v>
      </c>
      <c r="Q715" s="3" t="s">
        <v>397</v>
      </c>
      <c r="R715" s="3" t="s">
        <v>31</v>
      </c>
      <c r="S715" s="3">
        <v>35</v>
      </c>
      <c r="T715" s="3">
        <v>66.5</v>
      </c>
      <c r="U715" s="3">
        <v>-0.89</v>
      </c>
      <c r="V715" s="3">
        <v>198.17</v>
      </c>
      <c r="W715" s="3">
        <v>207.5</v>
      </c>
      <c r="X715" s="32">
        <v>-0.05</v>
      </c>
      <c r="Y715" s="33">
        <v>672.17</v>
      </c>
      <c r="Z715" s="3">
        <v>707.54</v>
      </c>
      <c r="AA715" s="3">
        <v>-0.05</v>
      </c>
      <c r="AB715" s="3">
        <v>126752.2</v>
      </c>
      <c r="AC715" s="3">
        <v>131595.10999999999</v>
      </c>
      <c r="AD715" s="3">
        <v>129488.2</v>
      </c>
      <c r="AE715" s="3">
        <v>131595.10999999999</v>
      </c>
    </row>
    <row r="716" spans="1:31" x14ac:dyDescent="0.3">
      <c r="A716" s="3" t="s">
        <v>1406</v>
      </c>
      <c r="B716" s="4">
        <v>43336</v>
      </c>
      <c r="C716" s="4">
        <v>1049</v>
      </c>
      <c r="D716" s="4" t="s">
        <v>25</v>
      </c>
      <c r="E716" s="5" t="s">
        <v>6313</v>
      </c>
      <c r="G716" s="4" t="s">
        <v>7763</v>
      </c>
      <c r="H716" s="3" t="s">
        <v>6315</v>
      </c>
      <c r="I716" s="3" t="s">
        <v>299</v>
      </c>
      <c r="J716" s="3" t="s">
        <v>299</v>
      </c>
      <c r="K716" s="3" t="s">
        <v>89</v>
      </c>
      <c r="L716" s="6" t="s">
        <v>89</v>
      </c>
      <c r="M716" s="3" t="s">
        <v>299</v>
      </c>
      <c r="N716" s="3" t="s">
        <v>184</v>
      </c>
      <c r="O716" s="3" t="s">
        <v>7764</v>
      </c>
      <c r="P716" s="3" t="s">
        <v>299</v>
      </c>
      <c r="Q716" s="3" t="s">
        <v>397</v>
      </c>
      <c r="R716" s="3" t="s">
        <v>31</v>
      </c>
      <c r="S716" s="3">
        <v>112</v>
      </c>
      <c r="T716" s="3">
        <v>122.08</v>
      </c>
      <c r="U716" s="3">
        <v>-0.09</v>
      </c>
      <c r="V716" s="3">
        <v>334.08</v>
      </c>
      <c r="W716" s="3">
        <v>555.41999999999996</v>
      </c>
      <c r="X716" s="32">
        <v>-0.66</v>
      </c>
      <c r="Y716" s="33">
        <v>1637.42</v>
      </c>
      <c r="Z716" s="3">
        <v>2331.25</v>
      </c>
      <c r="AA716" s="3">
        <v>-0.42</v>
      </c>
      <c r="AB716" s="3">
        <v>275126.71999999997</v>
      </c>
      <c r="AC716" s="3">
        <v>369049.9</v>
      </c>
      <c r="AD716" s="3">
        <v>289890.71999999997</v>
      </c>
      <c r="AE716" s="3">
        <v>391707.39</v>
      </c>
    </row>
    <row r="717" spans="1:31" x14ac:dyDescent="0.3">
      <c r="A717" s="3" t="s">
        <v>1319</v>
      </c>
      <c r="B717" s="4">
        <v>43337</v>
      </c>
      <c r="C717" s="4">
        <v>750</v>
      </c>
      <c r="D717" s="4" t="s">
        <v>25</v>
      </c>
      <c r="E717" s="5" t="s">
        <v>6313</v>
      </c>
      <c r="G717" s="4" t="s">
        <v>7765</v>
      </c>
      <c r="H717" s="3" t="s">
        <v>6315</v>
      </c>
      <c r="I717" s="3" t="s">
        <v>299</v>
      </c>
      <c r="J717" s="3" t="s">
        <v>299</v>
      </c>
      <c r="K717" s="3" t="s">
        <v>89</v>
      </c>
      <c r="L717" s="6" t="s">
        <v>89</v>
      </c>
      <c r="M717" s="3" t="s">
        <v>299</v>
      </c>
      <c r="N717" s="3" t="s">
        <v>184</v>
      </c>
      <c r="O717" s="3" t="s">
        <v>7766</v>
      </c>
      <c r="P717" s="3" t="s">
        <v>299</v>
      </c>
      <c r="Q717" s="3" t="s">
        <v>397</v>
      </c>
      <c r="R717" s="3" t="s">
        <v>31</v>
      </c>
      <c r="S717" s="3">
        <v>185</v>
      </c>
      <c r="T717" s="3">
        <v>265.54000000000002</v>
      </c>
      <c r="U717" s="3">
        <v>-0.43</v>
      </c>
      <c r="V717" s="3">
        <v>579.94000000000005</v>
      </c>
      <c r="W717" s="3">
        <v>845.49</v>
      </c>
      <c r="X717" s="32">
        <v>-0.46</v>
      </c>
      <c r="Y717" s="33">
        <v>2629.78</v>
      </c>
      <c r="Z717" s="3">
        <v>3070.92</v>
      </c>
      <c r="AA717" s="3">
        <v>-0.17</v>
      </c>
      <c r="AB717" s="3">
        <v>397029.67</v>
      </c>
      <c r="AC717" s="3">
        <v>451301.16</v>
      </c>
      <c r="AD717" s="3">
        <v>403776.18</v>
      </c>
      <c r="AE717" s="3">
        <v>451301.16</v>
      </c>
    </row>
    <row r="718" spans="1:31" x14ac:dyDescent="0.3">
      <c r="A718" s="3" t="s">
        <v>5710</v>
      </c>
      <c r="B718" s="4">
        <v>43358</v>
      </c>
      <c r="C718" s="4">
        <v>190</v>
      </c>
      <c r="D718" s="4" t="s">
        <v>25</v>
      </c>
      <c r="E718" s="5" t="s">
        <v>6313</v>
      </c>
      <c r="G718" s="4" t="s">
        <v>7767</v>
      </c>
      <c r="H718" s="3" t="s">
        <v>6315</v>
      </c>
      <c r="I718" s="3" t="s">
        <v>299</v>
      </c>
      <c r="J718" s="3" t="s">
        <v>299</v>
      </c>
      <c r="K718" s="3" t="s">
        <v>104</v>
      </c>
      <c r="L718" s="6" t="s">
        <v>104</v>
      </c>
      <c r="M718" s="3" t="s">
        <v>299</v>
      </c>
      <c r="N718" s="3" t="s">
        <v>317</v>
      </c>
      <c r="O718" s="3" t="s">
        <v>7768</v>
      </c>
      <c r="P718" s="3" t="s">
        <v>299</v>
      </c>
      <c r="Q718" s="3" t="s">
        <v>63</v>
      </c>
      <c r="R718" s="3" t="s">
        <v>31</v>
      </c>
      <c r="S718" s="3">
        <v>10</v>
      </c>
      <c r="T718" s="3">
        <v>14</v>
      </c>
      <c r="U718" s="3">
        <v>-0.41</v>
      </c>
      <c r="V718" s="3">
        <v>52.12</v>
      </c>
      <c r="W718" s="3">
        <v>61.45</v>
      </c>
      <c r="X718" s="32">
        <v>-0.18</v>
      </c>
      <c r="Y718" s="33">
        <v>310.75</v>
      </c>
      <c r="Z718" s="3">
        <v>330.59</v>
      </c>
      <c r="AA718" s="3">
        <v>-0.06</v>
      </c>
      <c r="AB718" s="3">
        <v>23689.38</v>
      </c>
      <c r="AC718" s="3">
        <v>24453.65</v>
      </c>
      <c r="AD718" s="3">
        <v>24211.38</v>
      </c>
      <c r="AE718" s="3">
        <v>24453.65</v>
      </c>
    </row>
    <row r="719" spans="1:31" x14ac:dyDescent="0.3">
      <c r="A719" s="3" t="s">
        <v>5647</v>
      </c>
      <c r="B719" s="4">
        <v>43387</v>
      </c>
      <c r="C719" s="4">
        <v>235</v>
      </c>
      <c r="D719" s="4" t="s">
        <v>25</v>
      </c>
      <c r="E719" s="5" t="s">
        <v>6313</v>
      </c>
      <c r="G719" s="4" t="s">
        <v>7769</v>
      </c>
      <c r="H719" s="3" t="s">
        <v>6315</v>
      </c>
      <c r="I719" s="3" t="s">
        <v>299</v>
      </c>
      <c r="J719" s="3" t="s">
        <v>299</v>
      </c>
      <c r="K719" s="3" t="s">
        <v>104</v>
      </c>
      <c r="L719" s="6" t="s">
        <v>104</v>
      </c>
      <c r="M719" s="3" t="s">
        <v>299</v>
      </c>
      <c r="N719" s="3" t="s">
        <v>445</v>
      </c>
      <c r="O719" s="3" t="s">
        <v>7770</v>
      </c>
      <c r="P719" s="3" t="s">
        <v>299</v>
      </c>
      <c r="Q719" s="3" t="s">
        <v>63</v>
      </c>
      <c r="R719" s="3" t="s">
        <v>31</v>
      </c>
      <c r="S719" s="3">
        <v>24</v>
      </c>
      <c r="T719" s="3">
        <v>54.66</v>
      </c>
      <c r="U719" s="3">
        <v>-1.28</v>
      </c>
      <c r="V719" s="3">
        <v>110.65</v>
      </c>
      <c r="W719" s="3">
        <v>174.66</v>
      </c>
      <c r="X719" s="32">
        <v>-0.57999999999999996</v>
      </c>
      <c r="Y719" s="33">
        <v>495.94</v>
      </c>
      <c r="Z719" s="3">
        <v>710.72</v>
      </c>
      <c r="AA719" s="3">
        <v>-0.43</v>
      </c>
      <c r="AB719" s="3">
        <v>37720.800000000003</v>
      </c>
      <c r="AC719" s="3">
        <v>53472.29</v>
      </c>
      <c r="AD719" s="3">
        <v>37720.800000000003</v>
      </c>
      <c r="AE719" s="3">
        <v>53472.29</v>
      </c>
    </row>
    <row r="720" spans="1:31" x14ac:dyDescent="0.3">
      <c r="A720" s="3" t="s">
        <v>5410</v>
      </c>
      <c r="B720" s="4">
        <v>43388</v>
      </c>
      <c r="C720" s="4">
        <v>263</v>
      </c>
      <c r="D720" s="4" t="s">
        <v>25</v>
      </c>
      <c r="E720" s="5" t="s">
        <v>6313</v>
      </c>
      <c r="G720" s="4" t="s">
        <v>7771</v>
      </c>
      <c r="H720" s="3" t="s">
        <v>6315</v>
      </c>
      <c r="I720" s="3" t="s">
        <v>299</v>
      </c>
      <c r="J720" s="3" t="s">
        <v>299</v>
      </c>
      <c r="K720" s="3" t="s">
        <v>104</v>
      </c>
      <c r="L720" s="6" t="s">
        <v>104</v>
      </c>
      <c r="M720" s="3" t="s">
        <v>299</v>
      </c>
      <c r="N720" s="3" t="s">
        <v>445</v>
      </c>
      <c r="O720" s="3" t="s">
        <v>7772</v>
      </c>
      <c r="P720" s="3" t="s">
        <v>299</v>
      </c>
      <c r="Q720" s="3" t="s">
        <v>63</v>
      </c>
      <c r="R720" s="3" t="s">
        <v>31</v>
      </c>
      <c r="S720" s="3">
        <v>49</v>
      </c>
      <c r="T720" s="3">
        <v>77.59</v>
      </c>
      <c r="U720" s="3">
        <v>-0.56999999999999995</v>
      </c>
      <c r="V720" s="3">
        <v>150.52000000000001</v>
      </c>
      <c r="W720" s="3">
        <v>207.1</v>
      </c>
      <c r="X720" s="32">
        <v>-0.38</v>
      </c>
      <c r="Y720" s="33">
        <v>655.14</v>
      </c>
      <c r="Z720" s="3">
        <v>836.56</v>
      </c>
      <c r="AA720" s="3">
        <v>-0.28000000000000003</v>
      </c>
      <c r="AB720" s="3">
        <v>51222.87</v>
      </c>
      <c r="AC720" s="3">
        <v>62040.42</v>
      </c>
      <c r="AD720" s="3">
        <v>51222.87</v>
      </c>
      <c r="AE720" s="3">
        <v>62040.42</v>
      </c>
    </row>
    <row r="721" spans="1:31" x14ac:dyDescent="0.3">
      <c r="A721" s="3" t="s">
        <v>2593</v>
      </c>
      <c r="B721" s="4">
        <v>43408</v>
      </c>
      <c r="C721" s="4">
        <v>214</v>
      </c>
      <c r="D721" s="4" t="s">
        <v>25</v>
      </c>
      <c r="E721" s="5" t="s">
        <v>6313</v>
      </c>
      <c r="G721" s="4" t="s">
        <v>7773</v>
      </c>
      <c r="H721" s="3" t="s">
        <v>6315</v>
      </c>
      <c r="I721" s="3" t="s">
        <v>299</v>
      </c>
      <c r="J721" s="3" t="s">
        <v>299</v>
      </c>
      <c r="K721" s="3" t="s">
        <v>89</v>
      </c>
      <c r="L721" s="6" t="s">
        <v>89</v>
      </c>
      <c r="M721" s="3" t="s">
        <v>299</v>
      </c>
      <c r="N721" s="3" t="s">
        <v>184</v>
      </c>
      <c r="O721" s="3" t="s">
        <v>7774</v>
      </c>
      <c r="P721" s="3" t="s">
        <v>299</v>
      </c>
      <c r="Q721" s="3" t="s">
        <v>194</v>
      </c>
      <c r="R721" s="3" t="s">
        <v>31</v>
      </c>
      <c r="S721" s="3">
        <v>14</v>
      </c>
      <c r="T721" s="3">
        <v>11.67</v>
      </c>
      <c r="U721" s="3">
        <v>0.17</v>
      </c>
      <c r="V721" s="3">
        <v>39.68</v>
      </c>
      <c r="W721" s="3">
        <v>53.67</v>
      </c>
      <c r="X721" s="32">
        <v>-0.35</v>
      </c>
      <c r="Y721" s="33">
        <v>164.52</v>
      </c>
      <c r="Z721" s="3">
        <v>229.86</v>
      </c>
      <c r="AA721" s="3">
        <v>-0.4</v>
      </c>
      <c r="AB721" s="3">
        <v>17270.400000000001</v>
      </c>
      <c r="AC721" s="3">
        <v>23884.799999999999</v>
      </c>
      <c r="AD721" s="3">
        <v>18950.400000000001</v>
      </c>
      <c r="AE721" s="3">
        <v>26476.799999999999</v>
      </c>
    </row>
    <row r="722" spans="1:31" x14ac:dyDescent="0.3">
      <c r="A722" s="3" t="s">
        <v>7775</v>
      </c>
      <c r="B722" s="4">
        <v>43410</v>
      </c>
      <c r="C722" s="4">
        <v>237</v>
      </c>
      <c r="D722" s="4" t="s">
        <v>25</v>
      </c>
      <c r="E722" s="5" t="s">
        <v>6313</v>
      </c>
      <c r="G722" s="4" t="s">
        <v>7776</v>
      </c>
      <c r="H722" s="3" t="s">
        <v>6315</v>
      </c>
      <c r="I722" s="3" t="s">
        <v>299</v>
      </c>
      <c r="J722" s="3" t="s">
        <v>299</v>
      </c>
      <c r="K722" s="3" t="s">
        <v>89</v>
      </c>
      <c r="L722" s="6" t="s">
        <v>89</v>
      </c>
      <c r="M722" s="3" t="s">
        <v>299</v>
      </c>
      <c r="N722" s="3" t="s">
        <v>184</v>
      </c>
      <c r="O722" s="3" t="s">
        <v>7777</v>
      </c>
      <c r="P722" s="3" t="s">
        <v>299</v>
      </c>
      <c r="Q722" s="3" t="s">
        <v>194</v>
      </c>
      <c r="R722" s="3" t="s">
        <v>31</v>
      </c>
      <c r="S722" s="3">
        <v>22</v>
      </c>
      <c r="T722" s="3">
        <v>23</v>
      </c>
      <c r="U722" s="3">
        <v>-0.05</v>
      </c>
      <c r="V722" s="3">
        <v>73</v>
      </c>
      <c r="W722" s="3">
        <v>95</v>
      </c>
      <c r="X722" s="32">
        <v>-0.3</v>
      </c>
      <c r="Y722" s="33">
        <v>327</v>
      </c>
      <c r="Z722" s="3">
        <v>237</v>
      </c>
      <c r="AA722" s="3">
        <v>0.28000000000000003</v>
      </c>
      <c r="AB722" s="3">
        <v>39833.760000000002</v>
      </c>
      <c r="AC722" s="3">
        <v>29422.560000000001</v>
      </c>
      <c r="AD722" s="3">
        <v>44105.760000000002</v>
      </c>
      <c r="AE722" s="3">
        <v>31966.560000000001</v>
      </c>
    </row>
    <row r="723" spans="1:31" x14ac:dyDescent="0.3">
      <c r="A723" s="3" t="s">
        <v>7778</v>
      </c>
      <c r="B723" s="4">
        <v>43641</v>
      </c>
      <c r="C723" s="4">
        <v>229</v>
      </c>
      <c r="D723" s="4" t="s">
        <v>25</v>
      </c>
      <c r="E723" s="5" t="s">
        <v>6313</v>
      </c>
      <c r="G723" s="4" t="s">
        <v>7779</v>
      </c>
      <c r="H723" s="3" t="s">
        <v>6315</v>
      </c>
      <c r="I723" s="3" t="s">
        <v>299</v>
      </c>
      <c r="J723" s="3" t="s">
        <v>299</v>
      </c>
      <c r="K723" s="3" t="s">
        <v>146</v>
      </c>
      <c r="L723" s="6" t="s">
        <v>146</v>
      </c>
      <c r="M723" s="3" t="s">
        <v>299</v>
      </c>
      <c r="N723" s="3" t="s">
        <v>492</v>
      </c>
      <c r="O723" s="3" t="s">
        <v>7780</v>
      </c>
      <c r="P723" s="3" t="s">
        <v>299</v>
      </c>
      <c r="Q723" s="3" t="s">
        <v>49</v>
      </c>
      <c r="R723" s="3" t="s">
        <v>6402</v>
      </c>
      <c r="S723" s="3">
        <v>7</v>
      </c>
      <c r="T723" s="3">
        <v>6.5</v>
      </c>
      <c r="U723" s="3">
        <v>7.0000000000000007E-2</v>
      </c>
      <c r="V723" s="3">
        <v>26.5</v>
      </c>
      <c r="W723" s="3">
        <v>33.5</v>
      </c>
      <c r="X723" s="32">
        <v>-0.26</v>
      </c>
      <c r="Y723" s="33">
        <v>108</v>
      </c>
      <c r="Z723" s="3">
        <v>79</v>
      </c>
      <c r="AA723" s="3">
        <v>0.27</v>
      </c>
      <c r="AB723" s="3">
        <v>40022.879999999997</v>
      </c>
      <c r="AC723" s="3">
        <v>29838.959999999999</v>
      </c>
      <c r="AD723" s="3">
        <v>40862.879999999997</v>
      </c>
      <c r="AE723" s="3">
        <v>29838.959999999999</v>
      </c>
    </row>
    <row r="724" spans="1:31" x14ac:dyDescent="0.3">
      <c r="A724" s="3" t="s">
        <v>7781</v>
      </c>
      <c r="B724" s="4">
        <v>43831</v>
      </c>
      <c r="C724" s="4">
        <v>527</v>
      </c>
      <c r="D724" s="4" t="s">
        <v>25</v>
      </c>
      <c r="E724" s="5" t="s">
        <v>6313</v>
      </c>
      <c r="G724" s="4" t="s">
        <v>7782</v>
      </c>
      <c r="H724" s="3" t="s">
        <v>6315</v>
      </c>
      <c r="I724" s="3" t="s">
        <v>299</v>
      </c>
      <c r="J724" s="3" t="s">
        <v>299</v>
      </c>
      <c r="K724" s="3" t="s">
        <v>89</v>
      </c>
      <c r="L724" s="6" t="s">
        <v>89</v>
      </c>
      <c r="M724" s="3" t="s">
        <v>299</v>
      </c>
      <c r="N724" s="3" t="s">
        <v>445</v>
      </c>
      <c r="O724" s="3" t="s">
        <v>7783</v>
      </c>
      <c r="P724" s="3" t="s">
        <v>299</v>
      </c>
      <c r="Q724" s="3" t="s">
        <v>63</v>
      </c>
      <c r="R724" s="3" t="s">
        <v>31</v>
      </c>
      <c r="S724" s="3">
        <v>26</v>
      </c>
      <c r="T724" s="3">
        <v>30.39</v>
      </c>
      <c r="U724" s="3">
        <v>-0.16</v>
      </c>
      <c r="V724" s="3">
        <v>89.56</v>
      </c>
      <c r="W724" s="3">
        <v>63.98</v>
      </c>
      <c r="X724" s="32">
        <v>0.28999999999999998</v>
      </c>
      <c r="Y724" s="33">
        <v>371.58</v>
      </c>
      <c r="Z724" s="3">
        <v>311.36</v>
      </c>
      <c r="AA724" s="3">
        <v>0.16</v>
      </c>
      <c r="AB724" s="3">
        <v>49177.38</v>
      </c>
      <c r="AC724" s="3">
        <v>41207.040000000001</v>
      </c>
      <c r="AD724" s="3">
        <v>49177.38</v>
      </c>
      <c r="AE724" s="3">
        <v>41207.040000000001</v>
      </c>
    </row>
    <row r="725" spans="1:31" x14ac:dyDescent="0.3">
      <c r="A725" s="3" t="s">
        <v>5494</v>
      </c>
      <c r="B725" s="4">
        <v>43848</v>
      </c>
      <c r="C725" s="4">
        <v>244</v>
      </c>
      <c r="D725" s="4" t="s">
        <v>25</v>
      </c>
      <c r="E725" s="5" t="s">
        <v>6313</v>
      </c>
      <c r="G725" s="4" t="s">
        <v>7784</v>
      </c>
      <c r="H725" s="3" t="s">
        <v>6315</v>
      </c>
      <c r="I725" s="3" t="s">
        <v>299</v>
      </c>
      <c r="J725" s="3" t="s">
        <v>299</v>
      </c>
      <c r="K725" s="3" t="s">
        <v>104</v>
      </c>
      <c r="L725" s="6" t="s">
        <v>89</v>
      </c>
      <c r="M725" s="3" t="s">
        <v>299</v>
      </c>
      <c r="N725" s="3" t="s">
        <v>445</v>
      </c>
      <c r="O725" s="3" t="s">
        <v>7785</v>
      </c>
      <c r="P725" s="3" t="s">
        <v>299</v>
      </c>
      <c r="Q725" s="3" t="s">
        <v>6387</v>
      </c>
      <c r="R725" s="3" t="s">
        <v>31</v>
      </c>
      <c r="S725" s="3">
        <v>97</v>
      </c>
      <c r="T725" s="3">
        <v>109.67</v>
      </c>
      <c r="U725" s="3">
        <v>-0.13</v>
      </c>
      <c r="V725" s="3">
        <v>282.14999999999998</v>
      </c>
      <c r="W725" s="3">
        <v>294.02</v>
      </c>
      <c r="X725" s="32">
        <v>-0.04</v>
      </c>
      <c r="Y725" s="33">
        <v>1035.46</v>
      </c>
      <c r="Z725" s="3">
        <v>858.51</v>
      </c>
      <c r="AA725" s="3">
        <v>0.17</v>
      </c>
      <c r="AB725" s="3">
        <v>53196.75</v>
      </c>
      <c r="AC725" s="3">
        <v>44431.98</v>
      </c>
      <c r="AD725" s="3">
        <v>53196.75</v>
      </c>
      <c r="AE725" s="3">
        <v>44431.98</v>
      </c>
    </row>
    <row r="726" spans="1:31" x14ac:dyDescent="0.3">
      <c r="A726" s="3" t="s">
        <v>7786</v>
      </c>
      <c r="B726" s="4">
        <v>43909</v>
      </c>
      <c r="C726" s="4">
        <v>404</v>
      </c>
      <c r="D726" s="4" t="s">
        <v>25</v>
      </c>
      <c r="E726" s="5" t="s">
        <v>6313</v>
      </c>
      <c r="G726" s="4" t="s">
        <v>7787</v>
      </c>
      <c r="H726" s="3" t="s">
        <v>6315</v>
      </c>
      <c r="I726" s="3" t="s">
        <v>299</v>
      </c>
      <c r="J726" s="3" t="s">
        <v>299</v>
      </c>
      <c r="K726" s="3" t="s">
        <v>89</v>
      </c>
      <c r="L726" s="6" t="s">
        <v>89</v>
      </c>
      <c r="M726" s="3" t="s">
        <v>299</v>
      </c>
      <c r="N726" s="3" t="s">
        <v>317</v>
      </c>
      <c r="O726" s="3" t="s">
        <v>7788</v>
      </c>
      <c r="P726" s="3" t="s">
        <v>299</v>
      </c>
      <c r="Q726" s="3" t="s">
        <v>63</v>
      </c>
      <c r="R726" s="3" t="s">
        <v>31</v>
      </c>
      <c r="S726" s="3">
        <v>17</v>
      </c>
      <c r="T726" s="3">
        <v>18.66</v>
      </c>
      <c r="U726" s="3">
        <v>-0.13</v>
      </c>
      <c r="V726" s="3">
        <v>59.18</v>
      </c>
      <c r="W726" s="3">
        <v>72.510000000000005</v>
      </c>
      <c r="X726" s="32">
        <v>-0.23</v>
      </c>
      <c r="Y726" s="33">
        <v>194.04</v>
      </c>
      <c r="Z726" s="3">
        <v>191.89</v>
      </c>
      <c r="AA726" s="3">
        <v>0.01</v>
      </c>
      <c r="AB726" s="3">
        <v>25680.9</v>
      </c>
      <c r="AC726" s="3">
        <v>25395.72</v>
      </c>
      <c r="AD726" s="3">
        <v>25680.9</v>
      </c>
      <c r="AE726" s="3">
        <v>25395.72</v>
      </c>
    </row>
    <row r="727" spans="1:31" x14ac:dyDescent="0.3">
      <c r="A727" s="3" t="s">
        <v>5905</v>
      </c>
      <c r="B727" s="4">
        <v>44046</v>
      </c>
      <c r="C727" s="4">
        <v>482</v>
      </c>
      <c r="D727" s="4" t="s">
        <v>25</v>
      </c>
      <c r="E727" s="5" t="s">
        <v>6313</v>
      </c>
      <c r="G727" s="4" t="s">
        <v>7789</v>
      </c>
      <c r="H727" s="3" t="s">
        <v>6315</v>
      </c>
      <c r="I727" s="3" t="s">
        <v>299</v>
      </c>
      <c r="J727" s="3" t="s">
        <v>299</v>
      </c>
      <c r="K727" s="3" t="s">
        <v>104</v>
      </c>
      <c r="L727" s="6" t="s">
        <v>104</v>
      </c>
      <c r="M727" s="3" t="s">
        <v>299</v>
      </c>
      <c r="N727" s="3" t="s">
        <v>445</v>
      </c>
      <c r="O727" s="3" t="s">
        <v>7790</v>
      </c>
      <c r="P727" s="3" t="s">
        <v>299</v>
      </c>
      <c r="Q727" s="3" t="s">
        <v>55</v>
      </c>
      <c r="R727" s="3" t="s">
        <v>31</v>
      </c>
      <c r="S727" s="3">
        <v>55</v>
      </c>
      <c r="T727" s="3">
        <v>58</v>
      </c>
      <c r="U727" s="3">
        <v>-0.05</v>
      </c>
      <c r="V727" s="3">
        <v>160</v>
      </c>
      <c r="W727" s="3">
        <v>195.42</v>
      </c>
      <c r="X727" s="32">
        <v>-0.22</v>
      </c>
      <c r="Y727" s="33">
        <v>546.25</v>
      </c>
      <c r="Z727" s="3">
        <v>801.92</v>
      </c>
      <c r="AA727" s="3">
        <v>-0.47</v>
      </c>
      <c r="AB727" s="3">
        <v>41435.01</v>
      </c>
      <c r="AC727" s="3">
        <v>59090.89</v>
      </c>
      <c r="AD727" s="3">
        <v>41435.01</v>
      </c>
      <c r="AE727" s="3">
        <v>59090.89</v>
      </c>
    </row>
    <row r="728" spans="1:31" x14ac:dyDescent="0.3">
      <c r="A728" s="3" t="s">
        <v>5265</v>
      </c>
      <c r="B728" s="4">
        <v>44047</v>
      </c>
      <c r="C728" s="4">
        <v>483</v>
      </c>
      <c r="D728" s="4" t="s">
        <v>25</v>
      </c>
      <c r="E728" s="5" t="s">
        <v>6313</v>
      </c>
      <c r="G728" s="4" t="s">
        <v>7791</v>
      </c>
      <c r="H728" s="3" t="s">
        <v>6315</v>
      </c>
      <c r="I728" s="3" t="s">
        <v>299</v>
      </c>
      <c r="J728" s="3" t="s">
        <v>299</v>
      </c>
      <c r="K728" s="3" t="s">
        <v>104</v>
      </c>
      <c r="L728" s="6" t="s">
        <v>104</v>
      </c>
      <c r="M728" s="3" t="s">
        <v>299</v>
      </c>
      <c r="N728" s="3" t="s">
        <v>445</v>
      </c>
      <c r="O728" s="3" t="s">
        <v>7792</v>
      </c>
      <c r="P728" s="3" t="s">
        <v>299</v>
      </c>
      <c r="Q728" s="3" t="s">
        <v>55</v>
      </c>
      <c r="R728" s="3" t="s">
        <v>31</v>
      </c>
      <c r="S728" s="3">
        <v>86</v>
      </c>
      <c r="T728" s="3">
        <v>130.66</v>
      </c>
      <c r="U728" s="3">
        <v>-0.53</v>
      </c>
      <c r="V728" s="3">
        <v>326.98</v>
      </c>
      <c r="W728" s="3">
        <v>348.09</v>
      </c>
      <c r="X728" s="32">
        <v>-0.06</v>
      </c>
      <c r="Y728" s="33">
        <v>1382.37</v>
      </c>
      <c r="Z728" s="3">
        <v>1855.56</v>
      </c>
      <c r="AA728" s="3">
        <v>-0.34</v>
      </c>
      <c r="AB728" s="3">
        <v>82257.11</v>
      </c>
      <c r="AC728" s="3">
        <v>108778.5</v>
      </c>
      <c r="AD728" s="3">
        <v>82257.11</v>
      </c>
      <c r="AE728" s="3">
        <v>108778.5</v>
      </c>
    </row>
    <row r="729" spans="1:31" x14ac:dyDescent="0.3">
      <c r="A729" s="3" t="s">
        <v>5268</v>
      </c>
      <c r="B729" s="4">
        <v>44048</v>
      </c>
      <c r="C729" s="4">
        <v>470</v>
      </c>
      <c r="D729" s="4" t="s">
        <v>25</v>
      </c>
      <c r="E729" s="5" t="s">
        <v>6313</v>
      </c>
      <c r="G729" s="4" t="s">
        <v>7793</v>
      </c>
      <c r="H729" s="3" t="s">
        <v>6315</v>
      </c>
      <c r="I729" s="3" t="s">
        <v>299</v>
      </c>
      <c r="J729" s="3" t="s">
        <v>299</v>
      </c>
      <c r="K729" s="3" t="s">
        <v>104</v>
      </c>
      <c r="L729" s="6" t="s">
        <v>104</v>
      </c>
      <c r="M729" s="3" t="s">
        <v>299</v>
      </c>
      <c r="N729" s="3" t="s">
        <v>445</v>
      </c>
      <c r="O729" s="3" t="s">
        <v>7794</v>
      </c>
      <c r="P729" s="3" t="s">
        <v>299</v>
      </c>
      <c r="Q729" s="3" t="s">
        <v>55</v>
      </c>
      <c r="R729" s="3" t="s">
        <v>31</v>
      </c>
      <c r="S729" s="3">
        <v>167</v>
      </c>
      <c r="T729" s="3">
        <v>192.31</v>
      </c>
      <c r="U729" s="3">
        <v>-0.15</v>
      </c>
      <c r="V729" s="3">
        <v>518.21</v>
      </c>
      <c r="W729" s="3">
        <v>631</v>
      </c>
      <c r="X729" s="32">
        <v>-0.22</v>
      </c>
      <c r="Y729" s="33">
        <v>2076.36</v>
      </c>
      <c r="Z729" s="3">
        <v>2712.8</v>
      </c>
      <c r="AA729" s="3">
        <v>-0.31</v>
      </c>
      <c r="AB729" s="3">
        <v>126403.7</v>
      </c>
      <c r="AC729" s="3">
        <v>160475.23000000001</v>
      </c>
      <c r="AD729" s="3">
        <v>126403.7</v>
      </c>
      <c r="AE729" s="3">
        <v>160475.23000000001</v>
      </c>
    </row>
    <row r="730" spans="1:31" x14ac:dyDescent="0.3">
      <c r="A730" s="3" t="s">
        <v>5497</v>
      </c>
      <c r="B730" s="4">
        <v>44217</v>
      </c>
      <c r="C730" s="4">
        <v>246</v>
      </c>
      <c r="D730" s="4" t="s">
        <v>25</v>
      </c>
      <c r="E730" s="5" t="s">
        <v>6313</v>
      </c>
      <c r="G730" s="4" t="s">
        <v>7795</v>
      </c>
      <c r="H730" s="3" t="s">
        <v>6315</v>
      </c>
      <c r="I730" s="3" t="s">
        <v>299</v>
      </c>
      <c r="J730" s="3" t="s">
        <v>299</v>
      </c>
      <c r="K730" s="3" t="s">
        <v>104</v>
      </c>
      <c r="L730" s="6" t="s">
        <v>104</v>
      </c>
      <c r="M730" s="3" t="s">
        <v>299</v>
      </c>
      <c r="N730" s="3" t="s">
        <v>445</v>
      </c>
      <c r="O730" s="3" t="s">
        <v>7796</v>
      </c>
      <c r="P730" s="3" t="s">
        <v>299</v>
      </c>
      <c r="Q730" s="3" t="s">
        <v>213</v>
      </c>
      <c r="R730" s="3" t="s">
        <v>31</v>
      </c>
      <c r="S730" s="3">
        <v>61</v>
      </c>
      <c r="T730" s="3">
        <v>61.33</v>
      </c>
      <c r="U730" s="3">
        <v>-0.01</v>
      </c>
      <c r="V730" s="3">
        <v>210.11</v>
      </c>
      <c r="W730" s="3">
        <v>192.88</v>
      </c>
      <c r="X730" s="32">
        <v>0.08</v>
      </c>
      <c r="Y730" s="33">
        <v>738.08</v>
      </c>
      <c r="Z730" s="3">
        <v>768.96</v>
      </c>
      <c r="AA730" s="3">
        <v>-0.04</v>
      </c>
      <c r="AB730" s="3">
        <v>45969.56</v>
      </c>
      <c r="AC730" s="3">
        <v>46949.4</v>
      </c>
      <c r="AD730" s="3">
        <v>45969.56</v>
      </c>
      <c r="AE730" s="3">
        <v>46949.4</v>
      </c>
    </row>
    <row r="731" spans="1:31" x14ac:dyDescent="0.3">
      <c r="A731" s="3" t="s">
        <v>5307</v>
      </c>
      <c r="B731" s="4">
        <v>44218</v>
      </c>
      <c r="C731" s="4">
        <v>281</v>
      </c>
      <c r="D731" s="4" t="s">
        <v>25</v>
      </c>
      <c r="E731" s="5" t="s">
        <v>6313</v>
      </c>
      <c r="G731" s="4" t="s">
        <v>7797</v>
      </c>
      <c r="H731" s="3" t="s">
        <v>6315</v>
      </c>
      <c r="I731" s="3" t="s">
        <v>299</v>
      </c>
      <c r="J731" s="3" t="s">
        <v>299</v>
      </c>
      <c r="K731" s="3" t="s">
        <v>104</v>
      </c>
      <c r="L731" s="6" t="s">
        <v>104</v>
      </c>
      <c r="M731" s="3" t="s">
        <v>299</v>
      </c>
      <c r="N731" s="3" t="s">
        <v>445</v>
      </c>
      <c r="O731" s="3" t="s">
        <v>7798</v>
      </c>
      <c r="P731" s="3" t="s">
        <v>299</v>
      </c>
      <c r="Q731" s="3" t="s">
        <v>213</v>
      </c>
      <c r="R731" s="3" t="s">
        <v>31</v>
      </c>
      <c r="S731" s="3">
        <v>126</v>
      </c>
      <c r="T731" s="3">
        <v>104.61</v>
      </c>
      <c r="U731" s="3">
        <v>0.17</v>
      </c>
      <c r="V731" s="3">
        <v>403.3</v>
      </c>
      <c r="W731" s="3">
        <v>342.42</v>
      </c>
      <c r="X731" s="32">
        <v>0.15</v>
      </c>
      <c r="Y731" s="33">
        <v>1420.47</v>
      </c>
      <c r="Z731" s="3">
        <v>1542</v>
      </c>
      <c r="AA731" s="3">
        <v>-0.09</v>
      </c>
      <c r="AB731" s="3">
        <v>83865.3</v>
      </c>
      <c r="AC731" s="3">
        <v>90056.5</v>
      </c>
      <c r="AD731" s="3">
        <v>83865.3</v>
      </c>
      <c r="AE731" s="3">
        <v>90056.5</v>
      </c>
    </row>
    <row r="732" spans="1:31" x14ac:dyDescent="0.3">
      <c r="A732" s="3" t="s">
        <v>5878</v>
      </c>
      <c r="B732" s="4">
        <v>44277</v>
      </c>
      <c r="C732" s="4">
        <v>247</v>
      </c>
      <c r="D732" s="4" t="s">
        <v>25</v>
      </c>
      <c r="E732" s="5" t="s">
        <v>6313</v>
      </c>
      <c r="G732" s="4" t="s">
        <v>7799</v>
      </c>
      <c r="H732" s="3" t="s">
        <v>6315</v>
      </c>
      <c r="I732" s="3" t="s">
        <v>299</v>
      </c>
      <c r="J732" s="3" t="s">
        <v>299</v>
      </c>
      <c r="K732" s="3" t="s">
        <v>104</v>
      </c>
      <c r="L732" s="6" t="s">
        <v>104</v>
      </c>
      <c r="M732" s="3" t="s">
        <v>299</v>
      </c>
      <c r="N732" s="3" t="s">
        <v>184</v>
      </c>
      <c r="O732" s="3" t="s">
        <v>7800</v>
      </c>
      <c r="P732" s="3" t="s">
        <v>299</v>
      </c>
      <c r="Q732" s="3" t="s">
        <v>55</v>
      </c>
      <c r="R732" s="3" t="s">
        <v>31</v>
      </c>
      <c r="S732" s="3">
        <v>15</v>
      </c>
      <c r="T732" s="3">
        <v>22</v>
      </c>
      <c r="U732" s="3">
        <v>-0.47</v>
      </c>
      <c r="V732" s="3">
        <v>39</v>
      </c>
      <c r="W732" s="3">
        <v>100</v>
      </c>
      <c r="X732" s="32">
        <v>-1.56</v>
      </c>
      <c r="Y732" s="33">
        <v>200</v>
      </c>
      <c r="Z732" s="3">
        <v>338.17</v>
      </c>
      <c r="AA732" s="3">
        <v>-0.69</v>
      </c>
      <c r="AB732" s="3">
        <v>15619.32</v>
      </c>
      <c r="AC732" s="3">
        <v>26204.92</v>
      </c>
      <c r="AD732" s="3">
        <v>16608</v>
      </c>
      <c r="AE732" s="3">
        <v>28035.279999999999</v>
      </c>
    </row>
    <row r="733" spans="1:31" x14ac:dyDescent="0.3">
      <c r="A733" s="3" t="s">
        <v>6088</v>
      </c>
      <c r="B733" s="4">
        <v>44280</v>
      </c>
      <c r="C733" s="4">
        <v>150</v>
      </c>
      <c r="D733" s="4" t="s">
        <v>25</v>
      </c>
      <c r="E733" s="5" t="s">
        <v>6313</v>
      </c>
      <c r="G733" s="4" t="s">
        <v>7801</v>
      </c>
      <c r="H733" s="3" t="s">
        <v>6315</v>
      </c>
      <c r="I733" s="3" t="s">
        <v>299</v>
      </c>
      <c r="J733" s="3" t="s">
        <v>299</v>
      </c>
      <c r="K733" s="3" t="s">
        <v>104</v>
      </c>
      <c r="L733" s="6" t="s">
        <v>104</v>
      </c>
      <c r="M733" s="3" t="s">
        <v>299</v>
      </c>
      <c r="N733" s="3" t="s">
        <v>445</v>
      </c>
      <c r="O733" s="3" t="s">
        <v>7802</v>
      </c>
      <c r="P733" s="3" t="s">
        <v>299</v>
      </c>
      <c r="Q733" s="3" t="s">
        <v>55</v>
      </c>
      <c r="R733" s="3" t="s">
        <v>31</v>
      </c>
      <c r="S733" s="3">
        <v>0</v>
      </c>
      <c r="T733" s="3">
        <v>23.92</v>
      </c>
      <c r="U733" s="3">
        <v>-60.48</v>
      </c>
      <c r="V733" s="3">
        <v>1.36</v>
      </c>
      <c r="W733" s="3">
        <v>65.34</v>
      </c>
      <c r="X733" s="32">
        <v>-47.01</v>
      </c>
      <c r="Y733" s="33">
        <v>149.91999999999999</v>
      </c>
      <c r="Z733" s="3">
        <v>293.23</v>
      </c>
      <c r="AA733" s="3">
        <v>-0.96</v>
      </c>
      <c r="AB733" s="3">
        <v>9925.2800000000007</v>
      </c>
      <c r="AC733" s="3">
        <v>19268.939999999999</v>
      </c>
      <c r="AD733" s="3">
        <v>10076.969999999999</v>
      </c>
      <c r="AE733" s="3">
        <v>19670.84</v>
      </c>
    </row>
    <row r="734" spans="1:31" x14ac:dyDescent="0.3">
      <c r="A734" s="3" t="s">
        <v>6055</v>
      </c>
      <c r="B734" s="4">
        <v>44282</v>
      </c>
      <c r="C734" s="4">
        <v>253</v>
      </c>
      <c r="D734" s="4" t="s">
        <v>25</v>
      </c>
      <c r="E734" s="5" t="s">
        <v>6313</v>
      </c>
      <c r="G734" s="4" t="s">
        <v>7803</v>
      </c>
      <c r="H734" s="3" t="s">
        <v>6315</v>
      </c>
      <c r="I734" s="3" t="s">
        <v>299</v>
      </c>
      <c r="J734" s="3" t="s">
        <v>299</v>
      </c>
      <c r="K734" s="3" t="s">
        <v>104</v>
      </c>
      <c r="L734" s="6" t="s">
        <v>104</v>
      </c>
      <c r="M734" s="3" t="s">
        <v>299</v>
      </c>
      <c r="N734" s="3" t="s">
        <v>445</v>
      </c>
      <c r="O734" s="3" t="s">
        <v>7804</v>
      </c>
      <c r="P734" s="3" t="s">
        <v>299</v>
      </c>
      <c r="Q734" s="3" t="s">
        <v>55</v>
      </c>
      <c r="R734" s="3" t="s">
        <v>31</v>
      </c>
      <c r="T734" s="3">
        <v>12</v>
      </c>
      <c r="V734" s="3">
        <v>54</v>
      </c>
      <c r="W734" s="3">
        <v>67</v>
      </c>
      <c r="X734" s="32">
        <v>-0.24</v>
      </c>
      <c r="Y734" s="33">
        <v>213</v>
      </c>
      <c r="Z734" s="3">
        <v>280</v>
      </c>
      <c r="AA734" s="3">
        <v>-0.31</v>
      </c>
      <c r="AB734" s="3">
        <v>16467.84</v>
      </c>
      <c r="AC734" s="3">
        <v>21918.959999999999</v>
      </c>
      <c r="AD734" s="3">
        <v>17687.52</v>
      </c>
      <c r="AE734" s="3">
        <v>23222.400000000001</v>
      </c>
    </row>
    <row r="735" spans="1:31" x14ac:dyDescent="0.3">
      <c r="A735" s="3" t="s">
        <v>5650</v>
      </c>
      <c r="B735" s="4">
        <v>44331</v>
      </c>
      <c r="C735" s="4">
        <v>351</v>
      </c>
      <c r="D735" s="4" t="s">
        <v>25</v>
      </c>
      <c r="E735" s="5" t="s">
        <v>6313</v>
      </c>
      <c r="G735" s="4" t="s">
        <v>7805</v>
      </c>
      <c r="H735" s="3" t="s">
        <v>6315</v>
      </c>
      <c r="I735" s="3" t="s">
        <v>299</v>
      </c>
      <c r="J735" s="3" t="s">
        <v>299</v>
      </c>
      <c r="K735" s="3" t="s">
        <v>104</v>
      </c>
      <c r="L735" s="6" t="s">
        <v>104</v>
      </c>
      <c r="M735" s="3" t="s">
        <v>299</v>
      </c>
      <c r="N735" s="3" t="s">
        <v>184</v>
      </c>
      <c r="O735" s="3" t="s">
        <v>7806</v>
      </c>
      <c r="P735" s="3" t="s">
        <v>299</v>
      </c>
      <c r="Q735" s="3" t="s">
        <v>213</v>
      </c>
      <c r="R735" s="3" t="s">
        <v>6402</v>
      </c>
      <c r="S735" s="3">
        <v>112</v>
      </c>
      <c r="T735" s="3">
        <v>23.75</v>
      </c>
      <c r="U735" s="3">
        <v>0.79</v>
      </c>
      <c r="V735" s="3">
        <v>315.33</v>
      </c>
      <c r="W735" s="3">
        <v>205.17</v>
      </c>
      <c r="X735" s="32">
        <v>0.35</v>
      </c>
      <c r="Y735" s="33">
        <v>1123</v>
      </c>
      <c r="Z735" s="3">
        <v>771.83</v>
      </c>
      <c r="AA735" s="3">
        <v>0.31</v>
      </c>
      <c r="AB735" s="3">
        <v>71519.350000000006</v>
      </c>
      <c r="AC735" s="3">
        <v>47862.239999999998</v>
      </c>
      <c r="AD735" s="3">
        <v>81155.8</v>
      </c>
      <c r="AE735" s="3">
        <v>55087.6</v>
      </c>
    </row>
    <row r="736" spans="1:31" x14ac:dyDescent="0.3">
      <c r="A736" s="3" t="s">
        <v>5629</v>
      </c>
      <c r="B736" s="4">
        <v>44333</v>
      </c>
      <c r="C736" s="4">
        <v>279</v>
      </c>
      <c r="D736" s="4" t="s">
        <v>25</v>
      </c>
      <c r="E736" s="5" t="s">
        <v>6313</v>
      </c>
      <c r="G736" s="4" t="s">
        <v>7807</v>
      </c>
      <c r="H736" s="3" t="s">
        <v>6315</v>
      </c>
      <c r="I736" s="3" t="s">
        <v>299</v>
      </c>
      <c r="J736" s="3" t="s">
        <v>299</v>
      </c>
      <c r="K736" s="3" t="s">
        <v>104</v>
      </c>
      <c r="L736" s="6" t="s">
        <v>104</v>
      </c>
      <c r="M736" s="3" t="s">
        <v>299</v>
      </c>
      <c r="N736" s="3" t="s">
        <v>184</v>
      </c>
      <c r="O736" s="3" t="s">
        <v>7808</v>
      </c>
      <c r="P736" s="3" t="s">
        <v>299</v>
      </c>
      <c r="Q736" s="3" t="s">
        <v>213</v>
      </c>
      <c r="R736" s="3" t="s">
        <v>6402</v>
      </c>
      <c r="S736" s="3">
        <v>152</v>
      </c>
      <c r="T736" s="3">
        <v>158.66999999999999</v>
      </c>
      <c r="U736" s="3">
        <v>-0.04</v>
      </c>
      <c r="V736" s="3">
        <v>554.78</v>
      </c>
      <c r="W736" s="3">
        <v>593.27</v>
      </c>
      <c r="X736" s="32">
        <v>-7.0000000000000007E-2</v>
      </c>
      <c r="Y736" s="33">
        <v>1843.23</v>
      </c>
      <c r="Z736" s="3">
        <v>2010.83</v>
      </c>
      <c r="AA736" s="3">
        <v>-0.09</v>
      </c>
      <c r="AB736" s="3">
        <v>107848.32000000001</v>
      </c>
      <c r="AC736" s="3">
        <v>116825.95</v>
      </c>
      <c r="AD736" s="3">
        <v>115169.85</v>
      </c>
      <c r="AE736" s="3">
        <v>127729.95</v>
      </c>
    </row>
    <row r="737" spans="1:31" x14ac:dyDescent="0.3">
      <c r="A737" s="3" t="s">
        <v>5512</v>
      </c>
      <c r="B737" s="4">
        <v>44340</v>
      </c>
      <c r="C737" s="4">
        <v>304</v>
      </c>
      <c r="D737" s="4" t="s">
        <v>25</v>
      </c>
      <c r="E737" s="5" t="s">
        <v>6313</v>
      </c>
      <c r="G737" s="4" t="s">
        <v>7809</v>
      </c>
      <c r="H737" s="3" t="s">
        <v>6315</v>
      </c>
      <c r="I737" s="3" t="s">
        <v>299</v>
      </c>
      <c r="J737" s="3" t="s">
        <v>299</v>
      </c>
      <c r="K737" s="3" t="s">
        <v>104</v>
      </c>
      <c r="L737" s="6" t="s">
        <v>104</v>
      </c>
      <c r="M737" s="3" t="s">
        <v>299</v>
      </c>
      <c r="N737" s="3" t="s">
        <v>184</v>
      </c>
      <c r="O737" s="3" t="s">
        <v>7810</v>
      </c>
      <c r="P737" s="3" t="s">
        <v>299</v>
      </c>
      <c r="Q737" s="3" t="s">
        <v>213</v>
      </c>
      <c r="R737" s="3" t="s">
        <v>6402</v>
      </c>
      <c r="S737" s="3">
        <v>82</v>
      </c>
      <c r="T737" s="3">
        <v>72.73</v>
      </c>
      <c r="U737" s="3">
        <v>0.11</v>
      </c>
      <c r="V737" s="3">
        <v>430.72</v>
      </c>
      <c r="W737" s="3">
        <v>417.88</v>
      </c>
      <c r="X737" s="32">
        <v>0.03</v>
      </c>
      <c r="Y737" s="33">
        <v>1459.77</v>
      </c>
      <c r="Z737" s="3">
        <v>1548.62</v>
      </c>
      <c r="AA737" s="3">
        <v>-0.06</v>
      </c>
      <c r="AB737" s="3">
        <v>78403.679999999993</v>
      </c>
      <c r="AC737" s="3">
        <v>82392.09</v>
      </c>
      <c r="AD737" s="3">
        <v>91210.05</v>
      </c>
      <c r="AE737" s="3">
        <v>97410.39</v>
      </c>
    </row>
    <row r="738" spans="1:31" x14ac:dyDescent="0.3">
      <c r="A738" s="3" t="s">
        <v>5947</v>
      </c>
      <c r="B738" s="4">
        <v>44342</v>
      </c>
      <c r="C738" s="4">
        <v>290</v>
      </c>
      <c r="D738" s="4" t="s">
        <v>25</v>
      </c>
      <c r="E738" s="5" t="s">
        <v>6313</v>
      </c>
      <c r="G738" s="4" t="s">
        <v>7811</v>
      </c>
      <c r="H738" s="3" t="s">
        <v>6315</v>
      </c>
      <c r="I738" s="3" t="s">
        <v>299</v>
      </c>
      <c r="J738" s="3" t="s">
        <v>299</v>
      </c>
      <c r="K738" s="3" t="s">
        <v>104</v>
      </c>
      <c r="L738" s="6" t="s">
        <v>104</v>
      </c>
      <c r="M738" s="3" t="s">
        <v>299</v>
      </c>
      <c r="N738" s="3" t="s">
        <v>184</v>
      </c>
      <c r="O738" s="3" t="s">
        <v>7812</v>
      </c>
      <c r="P738" s="3" t="s">
        <v>299</v>
      </c>
      <c r="Q738" s="3" t="s">
        <v>213</v>
      </c>
      <c r="R738" s="3" t="s">
        <v>6402</v>
      </c>
      <c r="S738" s="3">
        <v>32</v>
      </c>
      <c r="T738" s="3">
        <v>72</v>
      </c>
      <c r="U738" s="3">
        <v>-1.25</v>
      </c>
      <c r="V738" s="3">
        <v>133.41999999999999</v>
      </c>
      <c r="W738" s="3">
        <v>151</v>
      </c>
      <c r="X738" s="32">
        <v>-0.13</v>
      </c>
      <c r="Y738" s="33">
        <v>515.58000000000004</v>
      </c>
      <c r="Z738" s="3">
        <v>536.25</v>
      </c>
      <c r="AA738" s="3">
        <v>-0.04</v>
      </c>
      <c r="AB738" s="3">
        <v>28844.02</v>
      </c>
      <c r="AC738" s="3">
        <v>34150.6</v>
      </c>
      <c r="AD738" s="3">
        <v>33611.620000000003</v>
      </c>
      <c r="AE738" s="3">
        <v>37426.519999999997</v>
      </c>
    </row>
    <row r="739" spans="1:31" x14ac:dyDescent="0.3">
      <c r="A739" s="3" t="s">
        <v>5758</v>
      </c>
      <c r="B739" s="4">
        <v>44410</v>
      </c>
      <c r="C739" s="4">
        <v>216</v>
      </c>
      <c r="D739" s="4" t="s">
        <v>25</v>
      </c>
      <c r="E739" s="5" t="s">
        <v>6313</v>
      </c>
      <c r="G739" s="4" t="s">
        <v>7813</v>
      </c>
      <c r="H739" s="3" t="s">
        <v>6315</v>
      </c>
      <c r="I739" s="3" t="s">
        <v>299</v>
      </c>
      <c r="J739" s="3" t="s">
        <v>299</v>
      </c>
      <c r="K739" s="3" t="s">
        <v>104</v>
      </c>
      <c r="L739" s="6" t="s">
        <v>89</v>
      </c>
      <c r="M739" s="3" t="s">
        <v>299</v>
      </c>
      <c r="N739" s="3" t="s">
        <v>184</v>
      </c>
      <c r="O739" s="3" t="s">
        <v>7814</v>
      </c>
      <c r="P739" s="3" t="s">
        <v>299</v>
      </c>
      <c r="Q739" s="3" t="s">
        <v>6387</v>
      </c>
      <c r="R739" s="3" t="s">
        <v>31</v>
      </c>
      <c r="S739" s="3">
        <v>16</v>
      </c>
      <c r="T739" s="3">
        <v>23</v>
      </c>
      <c r="U739" s="3">
        <v>-0.44</v>
      </c>
      <c r="V739" s="3">
        <v>43</v>
      </c>
      <c r="W739" s="3">
        <v>33</v>
      </c>
      <c r="X739" s="32">
        <v>0.23</v>
      </c>
      <c r="Y739" s="33">
        <v>195</v>
      </c>
      <c r="Z739" s="3">
        <v>203</v>
      </c>
      <c r="AA739" s="3">
        <v>-0.04</v>
      </c>
      <c r="AB739" s="3">
        <v>16169.4</v>
      </c>
      <c r="AC739" s="3">
        <v>16930.439999999999</v>
      </c>
      <c r="AD739" s="3">
        <v>16169.4</v>
      </c>
      <c r="AE739" s="3">
        <v>16930.439999999999</v>
      </c>
    </row>
    <row r="740" spans="1:31" x14ac:dyDescent="0.3">
      <c r="A740" s="3" t="s">
        <v>5644</v>
      </c>
      <c r="B740" s="4">
        <v>44412</v>
      </c>
      <c r="C740" s="4">
        <v>224</v>
      </c>
      <c r="D740" s="4" t="s">
        <v>25</v>
      </c>
      <c r="E740" s="5" t="s">
        <v>6313</v>
      </c>
      <c r="G740" s="4" t="s">
        <v>7815</v>
      </c>
      <c r="H740" s="3" t="s">
        <v>6315</v>
      </c>
      <c r="I740" s="3" t="s">
        <v>299</v>
      </c>
      <c r="J740" s="3" t="s">
        <v>299</v>
      </c>
      <c r="K740" s="3" t="s">
        <v>104</v>
      </c>
      <c r="L740" s="6" t="s">
        <v>89</v>
      </c>
      <c r="M740" s="3" t="s">
        <v>299</v>
      </c>
      <c r="N740" s="3" t="s">
        <v>184</v>
      </c>
      <c r="O740" s="3" t="s">
        <v>7816</v>
      </c>
      <c r="P740" s="3" t="s">
        <v>299</v>
      </c>
      <c r="Q740" s="3" t="s">
        <v>6387</v>
      </c>
      <c r="R740" s="3" t="s">
        <v>31</v>
      </c>
      <c r="S740" s="3">
        <v>46</v>
      </c>
      <c r="T740" s="3">
        <v>53.67</v>
      </c>
      <c r="U740" s="3">
        <v>-0.18</v>
      </c>
      <c r="V740" s="3">
        <v>120.18</v>
      </c>
      <c r="W740" s="3">
        <v>124.84</v>
      </c>
      <c r="X740" s="32">
        <v>-0.04</v>
      </c>
      <c r="Y740" s="33">
        <v>501.31</v>
      </c>
      <c r="Z740" s="3">
        <v>633.54999999999995</v>
      </c>
      <c r="AA740" s="3">
        <v>-0.26</v>
      </c>
      <c r="AB740" s="3">
        <v>31709.4</v>
      </c>
      <c r="AC740" s="3">
        <v>40370.129999999997</v>
      </c>
      <c r="AD740" s="3">
        <v>31709.4</v>
      </c>
      <c r="AE740" s="3">
        <v>40370.129999999997</v>
      </c>
    </row>
    <row r="741" spans="1:31" x14ac:dyDescent="0.3">
      <c r="A741" s="3" t="s">
        <v>2425</v>
      </c>
      <c r="B741" s="4">
        <v>44436</v>
      </c>
      <c r="C741" s="4">
        <v>287</v>
      </c>
      <c r="D741" s="4" t="s">
        <v>25</v>
      </c>
      <c r="E741" s="5" t="s">
        <v>6313</v>
      </c>
      <c r="G741" s="4" t="s">
        <v>7817</v>
      </c>
      <c r="H741" s="3" t="s">
        <v>6315</v>
      </c>
      <c r="I741" s="3" t="s">
        <v>299</v>
      </c>
      <c r="J741" s="3" t="s">
        <v>299</v>
      </c>
      <c r="K741" s="3" t="s">
        <v>89</v>
      </c>
      <c r="L741" s="6" t="s">
        <v>89</v>
      </c>
      <c r="M741" s="3" t="s">
        <v>299</v>
      </c>
      <c r="N741" s="3" t="s">
        <v>184</v>
      </c>
      <c r="O741" s="3" t="s">
        <v>7818</v>
      </c>
      <c r="P741" s="3" t="s">
        <v>299</v>
      </c>
      <c r="Q741" s="3" t="s">
        <v>6387</v>
      </c>
      <c r="R741" s="3" t="s">
        <v>31</v>
      </c>
      <c r="S741" s="3">
        <v>7</v>
      </c>
      <c r="T741" s="3">
        <v>26</v>
      </c>
      <c r="U741" s="3">
        <v>-2.67</v>
      </c>
      <c r="V741" s="3">
        <v>49.08</v>
      </c>
      <c r="W741" s="3">
        <v>92.5</v>
      </c>
      <c r="X741" s="32">
        <v>-0.88</v>
      </c>
      <c r="Y741" s="33">
        <v>184.67</v>
      </c>
      <c r="Z741" s="3">
        <v>244.5</v>
      </c>
      <c r="AA741" s="3">
        <v>-0.32</v>
      </c>
      <c r="AB741" s="3">
        <v>19563.27</v>
      </c>
      <c r="AC741" s="3">
        <v>26495.88</v>
      </c>
      <c r="AD741" s="3">
        <v>20431.52</v>
      </c>
      <c r="AE741" s="3">
        <v>27130.68</v>
      </c>
    </row>
    <row r="742" spans="1:31" x14ac:dyDescent="0.3">
      <c r="A742" s="3" t="s">
        <v>1791</v>
      </c>
      <c r="B742" s="4">
        <v>44476</v>
      </c>
      <c r="C742" s="4">
        <v>526</v>
      </c>
      <c r="D742" s="4" t="s">
        <v>25</v>
      </c>
      <c r="E742" s="5" t="s">
        <v>6313</v>
      </c>
      <c r="G742" s="4" t="s">
        <v>7819</v>
      </c>
      <c r="H742" s="3" t="s">
        <v>6315</v>
      </c>
      <c r="I742" s="3" t="s">
        <v>299</v>
      </c>
      <c r="J742" s="3" t="s">
        <v>299</v>
      </c>
      <c r="K742" s="3" t="s">
        <v>89</v>
      </c>
      <c r="L742" s="6" t="s">
        <v>89</v>
      </c>
      <c r="M742" s="3" t="s">
        <v>299</v>
      </c>
      <c r="N742" s="3" t="s">
        <v>184</v>
      </c>
      <c r="O742" s="3" t="s">
        <v>7820</v>
      </c>
      <c r="P742" s="3" t="s">
        <v>299</v>
      </c>
      <c r="Q742" s="3" t="s">
        <v>6387</v>
      </c>
      <c r="R742" s="3" t="s">
        <v>31</v>
      </c>
      <c r="S742" s="3">
        <v>51</v>
      </c>
      <c r="T742" s="3">
        <v>101.25</v>
      </c>
      <c r="U742" s="3">
        <v>-0.98</v>
      </c>
      <c r="V742" s="3">
        <v>181.17</v>
      </c>
      <c r="W742" s="3">
        <v>206.42</v>
      </c>
      <c r="X742" s="32">
        <v>-0.14000000000000001</v>
      </c>
      <c r="Y742" s="33">
        <v>640.33000000000004</v>
      </c>
      <c r="Z742" s="3">
        <v>791.92</v>
      </c>
      <c r="AA742" s="3">
        <v>-0.24</v>
      </c>
      <c r="AB742" s="3">
        <v>67036.53</v>
      </c>
      <c r="AC742" s="3">
        <v>81893.87</v>
      </c>
      <c r="AD742" s="3">
        <v>70846.48</v>
      </c>
      <c r="AE742" s="3">
        <v>88100</v>
      </c>
    </row>
    <row r="743" spans="1:31" x14ac:dyDescent="0.3">
      <c r="A743" s="3" t="s">
        <v>2220</v>
      </c>
      <c r="B743" s="4">
        <v>44477</v>
      </c>
      <c r="C743" s="4">
        <v>164</v>
      </c>
      <c r="D743" s="4" t="s">
        <v>25</v>
      </c>
      <c r="E743" s="5" t="s">
        <v>6313</v>
      </c>
      <c r="G743" s="4" t="s">
        <v>7821</v>
      </c>
      <c r="H743" s="3" t="s">
        <v>6315</v>
      </c>
      <c r="I743" s="3" t="s">
        <v>299</v>
      </c>
      <c r="J743" s="3" t="s">
        <v>299</v>
      </c>
      <c r="K743" s="3" t="s">
        <v>89</v>
      </c>
      <c r="L743" s="6" t="s">
        <v>89</v>
      </c>
      <c r="M743" s="3" t="s">
        <v>299</v>
      </c>
      <c r="N743" s="3" t="s">
        <v>184</v>
      </c>
      <c r="O743" s="3" t="s">
        <v>7822</v>
      </c>
      <c r="P743" s="3" t="s">
        <v>299</v>
      </c>
      <c r="Q743" s="3" t="s">
        <v>6387</v>
      </c>
      <c r="R743" s="3" t="s">
        <v>31</v>
      </c>
      <c r="S743" s="3">
        <v>28</v>
      </c>
      <c r="T743" s="3">
        <v>54.67</v>
      </c>
      <c r="U743" s="3">
        <v>-0.95</v>
      </c>
      <c r="V743" s="3">
        <v>75.11</v>
      </c>
      <c r="W743" s="3">
        <v>105.99</v>
      </c>
      <c r="X743" s="32">
        <v>-0.41</v>
      </c>
      <c r="Y743" s="33">
        <v>314.31</v>
      </c>
      <c r="Z743" s="3">
        <v>399.75</v>
      </c>
      <c r="AA743" s="3">
        <v>-0.27</v>
      </c>
      <c r="AB743" s="3">
        <v>32618.37</v>
      </c>
      <c r="AC743" s="3">
        <v>41939.519999999997</v>
      </c>
      <c r="AD743" s="3">
        <v>32618.37</v>
      </c>
      <c r="AE743" s="3">
        <v>41939.519999999997</v>
      </c>
    </row>
    <row r="744" spans="1:31" x14ac:dyDescent="0.3">
      <c r="A744" s="3" t="s">
        <v>1938</v>
      </c>
      <c r="B744" s="4">
        <v>44478</v>
      </c>
      <c r="C744" s="4">
        <v>221</v>
      </c>
      <c r="D744" s="4" t="s">
        <v>25</v>
      </c>
      <c r="E744" s="5" t="s">
        <v>6313</v>
      </c>
      <c r="G744" s="4" t="s">
        <v>7823</v>
      </c>
      <c r="H744" s="3" t="s">
        <v>6315</v>
      </c>
      <c r="I744" s="3" t="s">
        <v>299</v>
      </c>
      <c r="J744" s="3" t="s">
        <v>299</v>
      </c>
      <c r="K744" s="3" t="s">
        <v>89</v>
      </c>
      <c r="L744" s="6" t="s">
        <v>89</v>
      </c>
      <c r="M744" s="3" t="s">
        <v>299</v>
      </c>
      <c r="N744" s="3" t="s">
        <v>184</v>
      </c>
      <c r="O744" s="3" t="s">
        <v>7824</v>
      </c>
      <c r="P744" s="3" t="s">
        <v>299</v>
      </c>
      <c r="Q744" s="3" t="s">
        <v>6387</v>
      </c>
      <c r="R744" s="3" t="s">
        <v>31</v>
      </c>
      <c r="S744" s="3">
        <v>64</v>
      </c>
      <c r="T744" s="3">
        <v>74.67</v>
      </c>
      <c r="U744" s="3">
        <v>-0.16</v>
      </c>
      <c r="V744" s="3">
        <v>150.52000000000001</v>
      </c>
      <c r="W744" s="3">
        <v>166.85</v>
      </c>
      <c r="X744" s="32">
        <v>-0.11</v>
      </c>
      <c r="Y744" s="33">
        <v>512.21</v>
      </c>
      <c r="Z744" s="3">
        <v>465.93</v>
      </c>
      <c r="AA744" s="3">
        <v>0.09</v>
      </c>
      <c r="AB744" s="3">
        <v>38764.559999999998</v>
      </c>
      <c r="AC744" s="3">
        <v>35569.339999999997</v>
      </c>
      <c r="AD744" s="3">
        <v>40510.92</v>
      </c>
      <c r="AE744" s="3">
        <v>36934.06</v>
      </c>
    </row>
    <row r="745" spans="1:31" x14ac:dyDescent="0.3">
      <c r="A745" s="3" t="s">
        <v>2347</v>
      </c>
      <c r="B745" s="4">
        <v>44486</v>
      </c>
      <c r="C745" s="4">
        <v>409</v>
      </c>
      <c r="D745" s="4" t="s">
        <v>25</v>
      </c>
      <c r="E745" s="5" t="s">
        <v>6313</v>
      </c>
      <c r="G745" s="4" t="s">
        <v>7825</v>
      </c>
      <c r="H745" s="3" t="s">
        <v>6315</v>
      </c>
      <c r="I745" s="3" t="s">
        <v>299</v>
      </c>
      <c r="J745" s="3" t="s">
        <v>299</v>
      </c>
      <c r="K745" s="3" t="s">
        <v>89</v>
      </c>
      <c r="L745" s="6" t="s">
        <v>89</v>
      </c>
      <c r="M745" s="3" t="s">
        <v>299</v>
      </c>
      <c r="N745" s="3" t="s">
        <v>492</v>
      </c>
      <c r="O745" s="3" t="s">
        <v>7826</v>
      </c>
      <c r="P745" s="3" t="s">
        <v>299</v>
      </c>
      <c r="Q745" s="3" t="s">
        <v>6387</v>
      </c>
      <c r="R745" s="3" t="s">
        <v>31</v>
      </c>
      <c r="S745" s="3">
        <v>29</v>
      </c>
      <c r="T745" s="3">
        <v>64.25</v>
      </c>
      <c r="U745" s="3">
        <v>-1.19</v>
      </c>
      <c r="V745" s="3">
        <v>121.33</v>
      </c>
      <c r="W745" s="3">
        <v>168.25</v>
      </c>
      <c r="X745" s="32">
        <v>-0.39</v>
      </c>
      <c r="Y745" s="33">
        <v>453.25</v>
      </c>
      <c r="Z745" s="3">
        <v>497.42</v>
      </c>
      <c r="AA745" s="3">
        <v>-0.1</v>
      </c>
      <c r="AB745" s="3">
        <v>47415.18</v>
      </c>
      <c r="AC745" s="3">
        <v>52319.75</v>
      </c>
      <c r="AD745" s="3">
        <v>50147.58</v>
      </c>
      <c r="AE745" s="3">
        <v>55245.95</v>
      </c>
    </row>
    <row r="746" spans="1:31" x14ac:dyDescent="0.3">
      <c r="A746" s="3" t="s">
        <v>2452</v>
      </c>
      <c r="B746" s="4">
        <v>44488</v>
      </c>
      <c r="C746" s="4">
        <v>183</v>
      </c>
      <c r="D746" s="4" t="s">
        <v>25</v>
      </c>
      <c r="E746" s="5" t="s">
        <v>6313</v>
      </c>
      <c r="G746" s="4" t="s">
        <v>7827</v>
      </c>
      <c r="H746" s="3" t="s">
        <v>6315</v>
      </c>
      <c r="I746" s="3" t="s">
        <v>299</v>
      </c>
      <c r="J746" s="3" t="s">
        <v>299</v>
      </c>
      <c r="K746" s="3" t="s">
        <v>89</v>
      </c>
      <c r="L746" s="6" t="s">
        <v>89</v>
      </c>
      <c r="M746" s="3" t="s">
        <v>299</v>
      </c>
      <c r="N746" s="3" t="s">
        <v>492</v>
      </c>
      <c r="O746" s="3" t="s">
        <v>7828</v>
      </c>
      <c r="P746" s="3" t="s">
        <v>299</v>
      </c>
      <c r="Q746" s="3" t="s">
        <v>6387</v>
      </c>
      <c r="R746" s="3" t="s">
        <v>31</v>
      </c>
      <c r="S746" s="3">
        <v>78</v>
      </c>
      <c r="T746" s="3">
        <v>1.75</v>
      </c>
      <c r="U746" s="3">
        <v>0.98</v>
      </c>
      <c r="V746" s="3">
        <v>134.76</v>
      </c>
      <c r="W746" s="3">
        <v>51.92</v>
      </c>
      <c r="X746" s="32">
        <v>0.61</v>
      </c>
      <c r="Y746" s="33">
        <v>461.65</v>
      </c>
      <c r="Z746" s="3">
        <v>268.55</v>
      </c>
      <c r="AA746" s="3">
        <v>0.42</v>
      </c>
      <c r="AB746" s="3">
        <v>35240.080000000002</v>
      </c>
      <c r="AC746" s="3">
        <v>20731.3</v>
      </c>
      <c r="AD746" s="3">
        <v>36512.120000000003</v>
      </c>
      <c r="AE746" s="3">
        <v>21241.040000000001</v>
      </c>
    </row>
    <row r="747" spans="1:31" x14ac:dyDescent="0.3">
      <c r="A747" s="3" t="s">
        <v>2290</v>
      </c>
      <c r="B747" s="4">
        <v>44499</v>
      </c>
      <c r="C747" s="4">
        <v>300</v>
      </c>
      <c r="D747" s="4" t="s">
        <v>25</v>
      </c>
      <c r="E747" s="5" t="s">
        <v>6313</v>
      </c>
      <c r="G747" s="4" t="s">
        <v>7829</v>
      </c>
      <c r="H747" s="3" t="s">
        <v>6315</v>
      </c>
      <c r="I747" s="3" t="s">
        <v>299</v>
      </c>
      <c r="J747" s="3" t="s">
        <v>299</v>
      </c>
      <c r="K747" s="3" t="s">
        <v>89</v>
      </c>
      <c r="L747" s="6" t="s">
        <v>89</v>
      </c>
      <c r="M747" s="3" t="s">
        <v>299</v>
      </c>
      <c r="N747" s="3" t="s">
        <v>184</v>
      </c>
      <c r="O747" s="3" t="s">
        <v>7830</v>
      </c>
      <c r="P747" s="3" t="s">
        <v>299</v>
      </c>
      <c r="Q747" s="3" t="s">
        <v>6387</v>
      </c>
      <c r="R747" s="3" t="s">
        <v>31</v>
      </c>
      <c r="S747" s="3">
        <v>20</v>
      </c>
      <c r="T747" s="3">
        <v>32</v>
      </c>
      <c r="U747" s="3">
        <v>-0.59</v>
      </c>
      <c r="V747" s="3">
        <v>69.17</v>
      </c>
      <c r="W747" s="3">
        <v>82</v>
      </c>
      <c r="X747" s="32">
        <v>-0.19</v>
      </c>
      <c r="Y747" s="33">
        <v>249.25</v>
      </c>
      <c r="Z747" s="3">
        <v>258.33</v>
      </c>
      <c r="AA747" s="3">
        <v>-0.04</v>
      </c>
      <c r="AB747" s="3">
        <v>26726.02</v>
      </c>
      <c r="AC747" s="3">
        <v>28267.72</v>
      </c>
      <c r="AD747" s="3">
        <v>27577.02</v>
      </c>
      <c r="AE747" s="3">
        <v>28695.52</v>
      </c>
    </row>
    <row r="748" spans="1:31" x14ac:dyDescent="0.3">
      <c r="A748" s="3" t="s">
        <v>2129</v>
      </c>
      <c r="B748" s="4">
        <v>44506</v>
      </c>
      <c r="C748" s="4">
        <v>372</v>
      </c>
      <c r="D748" s="4" t="s">
        <v>25</v>
      </c>
      <c r="E748" s="5" t="s">
        <v>6313</v>
      </c>
      <c r="G748" s="4" t="s">
        <v>7831</v>
      </c>
      <c r="H748" s="3" t="s">
        <v>6315</v>
      </c>
      <c r="I748" s="3" t="s">
        <v>299</v>
      </c>
      <c r="J748" s="3" t="s">
        <v>299</v>
      </c>
      <c r="K748" s="3" t="s">
        <v>89</v>
      </c>
      <c r="L748" s="6" t="s">
        <v>89</v>
      </c>
      <c r="M748" s="3" t="s">
        <v>299</v>
      </c>
      <c r="N748" s="3" t="s">
        <v>184</v>
      </c>
      <c r="O748" s="3" t="s">
        <v>7832</v>
      </c>
      <c r="P748" s="3" t="s">
        <v>299</v>
      </c>
      <c r="Q748" s="3" t="s">
        <v>6387</v>
      </c>
      <c r="R748" s="3" t="s">
        <v>31</v>
      </c>
      <c r="S748" s="3">
        <v>15</v>
      </c>
      <c r="T748" s="3">
        <v>33</v>
      </c>
      <c r="U748" s="3">
        <v>-1.2</v>
      </c>
      <c r="V748" s="3">
        <v>90</v>
      </c>
      <c r="W748" s="3">
        <v>117</v>
      </c>
      <c r="X748" s="32">
        <v>-0.3</v>
      </c>
      <c r="Y748" s="33">
        <v>356</v>
      </c>
      <c r="Z748" s="3">
        <v>401.08</v>
      </c>
      <c r="AA748" s="3">
        <v>-0.13</v>
      </c>
      <c r="AB748" s="3">
        <v>37635.24</v>
      </c>
      <c r="AC748" s="3">
        <v>43826.79</v>
      </c>
      <c r="AD748" s="3">
        <v>39387.839999999997</v>
      </c>
      <c r="AE748" s="3">
        <v>44571.99</v>
      </c>
    </row>
    <row r="749" spans="1:31" x14ac:dyDescent="0.3">
      <c r="A749" s="3" t="s">
        <v>2299</v>
      </c>
      <c r="B749" s="4">
        <v>44516</v>
      </c>
      <c r="C749" s="4">
        <v>456</v>
      </c>
      <c r="D749" s="4" t="s">
        <v>25</v>
      </c>
      <c r="E749" s="5" t="s">
        <v>6313</v>
      </c>
      <c r="G749" s="4" t="s">
        <v>7833</v>
      </c>
      <c r="H749" s="3" t="s">
        <v>6315</v>
      </c>
      <c r="I749" s="3" t="s">
        <v>299</v>
      </c>
      <c r="J749" s="3" t="s">
        <v>299</v>
      </c>
      <c r="K749" s="3" t="s">
        <v>89</v>
      </c>
      <c r="L749" s="6" t="s">
        <v>89</v>
      </c>
      <c r="M749" s="3" t="s">
        <v>299</v>
      </c>
      <c r="N749" s="3" t="s">
        <v>445</v>
      </c>
      <c r="O749" s="3" t="s">
        <v>7834</v>
      </c>
      <c r="P749" s="3" t="s">
        <v>299</v>
      </c>
      <c r="Q749" s="3" t="s">
        <v>6387</v>
      </c>
      <c r="R749" s="3" t="s">
        <v>31</v>
      </c>
      <c r="S749" s="3">
        <v>45</v>
      </c>
      <c r="T749" s="3">
        <v>65</v>
      </c>
      <c r="U749" s="3">
        <v>-0.44</v>
      </c>
      <c r="V749" s="3">
        <v>128.91999999999999</v>
      </c>
      <c r="W749" s="3">
        <v>146.66999999999999</v>
      </c>
      <c r="X749" s="32">
        <v>-0.14000000000000001</v>
      </c>
      <c r="Y749" s="33">
        <v>457.25</v>
      </c>
      <c r="Z749" s="3">
        <v>551.75</v>
      </c>
      <c r="AA749" s="3">
        <v>-0.21</v>
      </c>
      <c r="AB749" s="3">
        <v>48033.69</v>
      </c>
      <c r="AC749" s="3">
        <v>58906.5</v>
      </c>
      <c r="AD749" s="3">
        <v>50590.14</v>
      </c>
      <c r="AE749" s="3">
        <v>61269.8</v>
      </c>
    </row>
    <row r="750" spans="1:31" x14ac:dyDescent="0.3">
      <c r="A750" s="3" t="s">
        <v>2437</v>
      </c>
      <c r="B750" s="4">
        <v>44518</v>
      </c>
      <c r="C750" s="4">
        <v>211</v>
      </c>
      <c r="D750" s="4" t="s">
        <v>25</v>
      </c>
      <c r="E750" s="5" t="s">
        <v>6313</v>
      </c>
      <c r="G750" s="4" t="s">
        <v>7835</v>
      </c>
      <c r="H750" s="3" t="s">
        <v>6315</v>
      </c>
      <c r="I750" s="3" t="s">
        <v>299</v>
      </c>
      <c r="J750" s="3" t="s">
        <v>299</v>
      </c>
      <c r="K750" s="3" t="s">
        <v>89</v>
      </c>
      <c r="L750" s="6" t="s">
        <v>89</v>
      </c>
      <c r="M750" s="3" t="s">
        <v>299</v>
      </c>
      <c r="N750" s="3" t="s">
        <v>445</v>
      </c>
      <c r="O750" s="3" t="s">
        <v>7836</v>
      </c>
      <c r="P750" s="3" t="s">
        <v>299</v>
      </c>
      <c r="Q750" s="3" t="s">
        <v>6387</v>
      </c>
      <c r="R750" s="3" t="s">
        <v>31</v>
      </c>
      <c r="S750" s="3">
        <v>136</v>
      </c>
      <c r="T750" s="3">
        <v>101.51</v>
      </c>
      <c r="U750" s="3">
        <v>0.25</v>
      </c>
      <c r="V750" s="3">
        <v>311.91000000000003</v>
      </c>
      <c r="W750" s="3">
        <v>276.89999999999998</v>
      </c>
      <c r="X750" s="32">
        <v>0.11</v>
      </c>
      <c r="Y750" s="33">
        <v>1003.01</v>
      </c>
      <c r="Z750" s="3">
        <v>1006.5</v>
      </c>
      <c r="AA750" s="3">
        <v>0</v>
      </c>
      <c r="AB750" s="3">
        <v>76598.080000000002</v>
      </c>
      <c r="AC750" s="3">
        <v>78083.259999999995</v>
      </c>
      <c r="AD750" s="3">
        <v>79330.039999999994</v>
      </c>
      <c r="AE750" s="3">
        <v>80019.740000000005</v>
      </c>
    </row>
    <row r="751" spans="1:31" x14ac:dyDescent="0.3">
      <c r="A751" s="3" t="s">
        <v>2479</v>
      </c>
      <c r="B751" s="4">
        <v>44520</v>
      </c>
      <c r="C751" s="4">
        <v>255</v>
      </c>
      <c r="D751" s="4" t="s">
        <v>25</v>
      </c>
      <c r="E751" s="5" t="s">
        <v>6313</v>
      </c>
      <c r="G751" s="4" t="s">
        <v>7837</v>
      </c>
      <c r="H751" s="3" t="s">
        <v>6315</v>
      </c>
      <c r="I751" s="3" t="s">
        <v>299</v>
      </c>
      <c r="J751" s="3" t="s">
        <v>299</v>
      </c>
      <c r="K751" s="3" t="s">
        <v>89</v>
      </c>
      <c r="L751" s="6" t="s">
        <v>89</v>
      </c>
      <c r="M751" s="3" t="s">
        <v>299</v>
      </c>
      <c r="N751" s="3" t="s">
        <v>184</v>
      </c>
      <c r="O751" s="3" t="s">
        <v>7838</v>
      </c>
      <c r="P751" s="3" t="s">
        <v>299</v>
      </c>
      <c r="Q751" s="3" t="s">
        <v>6387</v>
      </c>
      <c r="R751" s="3" t="s">
        <v>31</v>
      </c>
      <c r="S751" s="3">
        <v>18</v>
      </c>
      <c r="T751" s="3">
        <v>13</v>
      </c>
      <c r="U751" s="3">
        <v>0.28000000000000003</v>
      </c>
      <c r="V751" s="3">
        <v>60</v>
      </c>
      <c r="W751" s="3">
        <v>54</v>
      </c>
      <c r="X751" s="32">
        <v>0.1</v>
      </c>
      <c r="Y751" s="33">
        <v>213</v>
      </c>
      <c r="Z751" s="3">
        <v>172.67</v>
      </c>
      <c r="AA751" s="3">
        <v>0.19</v>
      </c>
      <c r="AB751" s="3">
        <v>22586.52</v>
      </c>
      <c r="AC751" s="3">
        <v>19180.400000000001</v>
      </c>
      <c r="AD751" s="3">
        <v>23566.32</v>
      </c>
      <c r="AE751" s="3">
        <v>19180.400000000001</v>
      </c>
    </row>
    <row r="752" spans="1:31" x14ac:dyDescent="0.3">
      <c r="A752" s="3" t="s">
        <v>3957</v>
      </c>
      <c r="B752" s="4">
        <v>44557</v>
      </c>
      <c r="C752" s="4">
        <v>213</v>
      </c>
      <c r="D752" s="4" t="s">
        <v>25</v>
      </c>
      <c r="E752" s="5" t="s">
        <v>6313</v>
      </c>
      <c r="G752" s="4" t="s">
        <v>7839</v>
      </c>
      <c r="H752" s="3" t="s">
        <v>6315</v>
      </c>
      <c r="I752" s="3" t="s">
        <v>299</v>
      </c>
      <c r="J752" s="3" t="s">
        <v>299</v>
      </c>
      <c r="K752" s="3" t="s">
        <v>89</v>
      </c>
      <c r="L752" s="6" t="s">
        <v>89</v>
      </c>
      <c r="M752" s="3" t="s">
        <v>299</v>
      </c>
      <c r="N752" s="3" t="s">
        <v>184</v>
      </c>
      <c r="O752" s="3" t="s">
        <v>7840</v>
      </c>
      <c r="P752" s="3" t="s">
        <v>299</v>
      </c>
      <c r="Q752" s="3" t="s">
        <v>6387</v>
      </c>
      <c r="R752" s="3" t="s">
        <v>31</v>
      </c>
      <c r="S752" s="3">
        <v>10</v>
      </c>
      <c r="T752" s="3">
        <v>24</v>
      </c>
      <c r="U752" s="3">
        <v>-1.4</v>
      </c>
      <c r="V752" s="3">
        <v>56.25</v>
      </c>
      <c r="W752" s="3">
        <v>79.08</v>
      </c>
      <c r="X752" s="32">
        <v>-0.41</v>
      </c>
      <c r="Y752" s="33">
        <v>214.25</v>
      </c>
      <c r="Z752" s="3">
        <v>234.42</v>
      </c>
      <c r="AA752" s="3">
        <v>-0.09</v>
      </c>
      <c r="AB752" s="3">
        <v>22544.27</v>
      </c>
      <c r="AC752" s="3">
        <v>25470.98</v>
      </c>
      <c r="AD752" s="3">
        <v>23704.62</v>
      </c>
      <c r="AE752" s="3">
        <v>26022.98</v>
      </c>
    </row>
    <row r="753" spans="1:31" x14ac:dyDescent="0.3">
      <c r="A753" s="3" t="s">
        <v>2530</v>
      </c>
      <c r="B753" s="4">
        <v>44568</v>
      </c>
      <c r="C753" s="4">
        <v>285</v>
      </c>
      <c r="D753" s="4" t="s">
        <v>25</v>
      </c>
      <c r="E753" s="5" t="s">
        <v>6313</v>
      </c>
      <c r="G753" s="4" t="s">
        <v>7841</v>
      </c>
      <c r="H753" s="3" t="s">
        <v>6315</v>
      </c>
      <c r="I753" s="3" t="s">
        <v>299</v>
      </c>
      <c r="J753" s="3" t="s">
        <v>299</v>
      </c>
      <c r="K753" s="3" t="s">
        <v>89</v>
      </c>
      <c r="L753" s="6" t="s">
        <v>89</v>
      </c>
      <c r="M753" s="3" t="s">
        <v>299</v>
      </c>
      <c r="N753" s="3" t="s">
        <v>184</v>
      </c>
      <c r="O753" s="3" t="s">
        <v>7842</v>
      </c>
      <c r="P753" s="3" t="s">
        <v>299</v>
      </c>
      <c r="Q753" s="3" t="s">
        <v>6387</v>
      </c>
      <c r="R753" s="3" t="s">
        <v>31</v>
      </c>
      <c r="S753" s="3">
        <v>8</v>
      </c>
      <c r="T753" s="3">
        <v>23</v>
      </c>
      <c r="U753" s="3">
        <v>-1.88</v>
      </c>
      <c r="V753" s="3">
        <v>57.75</v>
      </c>
      <c r="W753" s="3">
        <v>92</v>
      </c>
      <c r="X753" s="32">
        <v>-0.59</v>
      </c>
      <c r="Y753" s="33">
        <v>200.25</v>
      </c>
      <c r="Z753" s="3">
        <v>203.92</v>
      </c>
      <c r="AA753" s="3">
        <v>-0.02</v>
      </c>
      <c r="AB753" s="3">
        <v>20990.71</v>
      </c>
      <c r="AC753" s="3">
        <v>22005.14</v>
      </c>
      <c r="AD753" s="3">
        <v>22155.66</v>
      </c>
      <c r="AE753" s="3">
        <v>22653.74</v>
      </c>
    </row>
    <row r="754" spans="1:31" x14ac:dyDescent="0.3">
      <c r="A754" s="3" t="s">
        <v>5596</v>
      </c>
      <c r="B754" s="4">
        <v>45068</v>
      </c>
      <c r="C754" s="4">
        <v>234</v>
      </c>
      <c r="D754" s="4" t="s">
        <v>25</v>
      </c>
      <c r="E754" s="5" t="s">
        <v>6313</v>
      </c>
      <c r="G754" s="4" t="s">
        <v>7843</v>
      </c>
      <c r="H754" s="3" t="s">
        <v>6315</v>
      </c>
      <c r="I754" s="3" t="s">
        <v>299</v>
      </c>
      <c r="J754" s="3" t="s">
        <v>299</v>
      </c>
      <c r="K754" s="3" t="s">
        <v>104</v>
      </c>
      <c r="L754" s="6" t="s">
        <v>104</v>
      </c>
      <c r="M754" s="3" t="s">
        <v>299</v>
      </c>
      <c r="N754" s="3" t="s">
        <v>317</v>
      </c>
      <c r="O754" s="3" t="s">
        <v>7844</v>
      </c>
      <c r="P754" s="3" t="s">
        <v>299</v>
      </c>
      <c r="Q754" s="3" t="s">
        <v>421</v>
      </c>
      <c r="R754" s="3" t="s">
        <v>60</v>
      </c>
      <c r="S754" s="3">
        <v>32</v>
      </c>
      <c r="T754" s="3">
        <v>28</v>
      </c>
      <c r="U754" s="3">
        <v>0.11</v>
      </c>
      <c r="V754" s="3">
        <v>103.85</v>
      </c>
      <c r="W754" s="3">
        <v>141.18</v>
      </c>
      <c r="X754" s="32">
        <v>-0.36</v>
      </c>
      <c r="Y754" s="33">
        <v>396.9</v>
      </c>
      <c r="Z754" s="3">
        <v>628.69000000000005</v>
      </c>
      <c r="AA754" s="3">
        <v>-0.57999999999999996</v>
      </c>
      <c r="AB754" s="3">
        <v>30145.57</v>
      </c>
      <c r="AC754" s="3">
        <v>46058.03</v>
      </c>
      <c r="AD754" s="3">
        <v>30145.57</v>
      </c>
      <c r="AE754" s="3">
        <v>46904.03</v>
      </c>
    </row>
    <row r="755" spans="1:31" x14ac:dyDescent="0.3">
      <c r="A755" s="3" t="s">
        <v>5995</v>
      </c>
      <c r="B755" s="4">
        <v>45096</v>
      </c>
      <c r="C755" s="4">
        <v>249</v>
      </c>
      <c r="D755" s="4" t="s">
        <v>25</v>
      </c>
      <c r="E755" s="5" t="s">
        <v>6313</v>
      </c>
      <c r="G755" s="4" t="s">
        <v>7845</v>
      </c>
      <c r="H755" s="3" t="s">
        <v>6315</v>
      </c>
      <c r="I755" s="3" t="s">
        <v>299</v>
      </c>
      <c r="J755" s="3" t="s">
        <v>299</v>
      </c>
      <c r="K755" s="3" t="s">
        <v>104</v>
      </c>
      <c r="L755" s="6" t="s">
        <v>104</v>
      </c>
      <c r="M755" s="3" t="s">
        <v>299</v>
      </c>
      <c r="N755" s="3" t="s">
        <v>445</v>
      </c>
      <c r="O755" s="3" t="s">
        <v>7846</v>
      </c>
      <c r="P755" s="3" t="s">
        <v>299</v>
      </c>
      <c r="Q755" s="3" t="s">
        <v>421</v>
      </c>
      <c r="R755" s="3" t="s">
        <v>60</v>
      </c>
      <c r="S755" s="3">
        <v>10</v>
      </c>
      <c r="T755" s="3">
        <v>9.75</v>
      </c>
      <c r="U755" s="3">
        <v>0.03</v>
      </c>
      <c r="V755" s="3">
        <v>36.83</v>
      </c>
      <c r="W755" s="3">
        <v>39.83</v>
      </c>
      <c r="X755" s="32">
        <v>-0.08</v>
      </c>
      <c r="Y755" s="33">
        <v>173.33</v>
      </c>
      <c r="Z755" s="3">
        <v>280.91000000000003</v>
      </c>
      <c r="AA755" s="3">
        <v>-0.62</v>
      </c>
      <c r="AB755" s="3">
        <v>14019.2</v>
      </c>
      <c r="AC755" s="3">
        <v>21815.8</v>
      </c>
      <c r="AD755" s="3">
        <v>14019.2</v>
      </c>
      <c r="AE755" s="3">
        <v>22223.05</v>
      </c>
    </row>
    <row r="756" spans="1:31" x14ac:dyDescent="0.3">
      <c r="A756" s="3" t="s">
        <v>5614</v>
      </c>
      <c r="B756" s="4">
        <v>45098</v>
      </c>
      <c r="C756" s="4">
        <v>249</v>
      </c>
      <c r="D756" s="4" t="s">
        <v>25</v>
      </c>
      <c r="E756" s="5" t="s">
        <v>6313</v>
      </c>
      <c r="G756" s="4" t="s">
        <v>7847</v>
      </c>
      <c r="H756" s="3" t="s">
        <v>6315</v>
      </c>
      <c r="I756" s="3" t="s">
        <v>299</v>
      </c>
      <c r="J756" s="3" t="s">
        <v>299</v>
      </c>
      <c r="K756" s="3" t="s">
        <v>104</v>
      </c>
      <c r="L756" s="6" t="s">
        <v>104</v>
      </c>
      <c r="M756" s="3" t="s">
        <v>299</v>
      </c>
      <c r="N756" s="3" t="s">
        <v>445</v>
      </c>
      <c r="O756" s="3" t="s">
        <v>7848</v>
      </c>
      <c r="P756" s="3" t="s">
        <v>299</v>
      </c>
      <c r="Q756" s="3" t="s">
        <v>421</v>
      </c>
      <c r="R756" s="3" t="s">
        <v>60</v>
      </c>
      <c r="S756" s="3">
        <v>39</v>
      </c>
      <c r="T756" s="3">
        <v>47.84</v>
      </c>
      <c r="U756" s="3">
        <v>-0.24</v>
      </c>
      <c r="V756" s="3">
        <v>123.68</v>
      </c>
      <c r="W756" s="3">
        <v>157.71</v>
      </c>
      <c r="X756" s="32">
        <v>-0.28000000000000003</v>
      </c>
      <c r="Y756" s="33">
        <v>501.12</v>
      </c>
      <c r="Z756" s="3">
        <v>707.05</v>
      </c>
      <c r="AA756" s="3">
        <v>-0.41</v>
      </c>
      <c r="AB756" s="3">
        <v>38062.29</v>
      </c>
      <c r="AC756" s="3">
        <v>51881.1</v>
      </c>
      <c r="AD756" s="3">
        <v>38062.29</v>
      </c>
      <c r="AE756" s="3">
        <v>52772.1</v>
      </c>
    </row>
    <row r="757" spans="1:31" x14ac:dyDescent="0.3">
      <c r="A757" s="3" t="s">
        <v>5506</v>
      </c>
      <c r="B757" s="4">
        <v>45217</v>
      </c>
      <c r="C757" s="4">
        <v>234</v>
      </c>
      <c r="D757" s="4" t="s">
        <v>25</v>
      </c>
      <c r="E757" s="5" t="s">
        <v>6313</v>
      </c>
      <c r="G757" s="4" t="s">
        <v>7849</v>
      </c>
      <c r="H757" s="3" t="s">
        <v>6315</v>
      </c>
      <c r="I757" s="3" t="s">
        <v>299</v>
      </c>
      <c r="J757" s="3" t="s">
        <v>299</v>
      </c>
      <c r="K757" s="3" t="s">
        <v>104</v>
      </c>
      <c r="L757" s="6" t="s">
        <v>104</v>
      </c>
      <c r="M757" s="3" t="s">
        <v>299</v>
      </c>
      <c r="N757" s="3" t="s">
        <v>445</v>
      </c>
      <c r="O757" s="3" t="s">
        <v>7850</v>
      </c>
      <c r="P757" s="3" t="s">
        <v>299</v>
      </c>
      <c r="Q757" s="3" t="s">
        <v>213</v>
      </c>
      <c r="R757" s="3" t="s">
        <v>31</v>
      </c>
      <c r="S757" s="3">
        <v>88</v>
      </c>
      <c r="T757" s="3">
        <v>30.66</v>
      </c>
      <c r="U757" s="3">
        <v>0.65</v>
      </c>
      <c r="V757" s="3">
        <v>212.1</v>
      </c>
      <c r="W757" s="3">
        <v>159.99</v>
      </c>
      <c r="X757" s="32">
        <v>0.25</v>
      </c>
      <c r="Y757" s="33">
        <v>769.29</v>
      </c>
      <c r="Z757" s="3">
        <v>744.51</v>
      </c>
      <c r="AA757" s="3">
        <v>0.03</v>
      </c>
      <c r="AB757" s="3">
        <v>44036.639999999999</v>
      </c>
      <c r="AC757" s="3">
        <v>42003.94</v>
      </c>
      <c r="AD757" s="3">
        <v>44036.639999999999</v>
      </c>
      <c r="AE757" s="3">
        <v>42003.94</v>
      </c>
    </row>
    <row r="758" spans="1:31" x14ac:dyDescent="0.3">
      <c r="A758" s="3" t="s">
        <v>3394</v>
      </c>
      <c r="B758" s="4">
        <v>45888</v>
      </c>
      <c r="C758" s="4">
        <v>334</v>
      </c>
      <c r="D758" s="4" t="s">
        <v>25</v>
      </c>
      <c r="E758" s="5" t="s">
        <v>6313</v>
      </c>
      <c r="G758" s="4" t="s">
        <v>7851</v>
      </c>
      <c r="H758" s="3" t="s">
        <v>6315</v>
      </c>
      <c r="I758" s="3" t="s">
        <v>299</v>
      </c>
      <c r="J758" s="3" t="s">
        <v>299</v>
      </c>
      <c r="K758" s="3" t="s">
        <v>132</v>
      </c>
      <c r="L758" s="6" t="s">
        <v>132</v>
      </c>
      <c r="M758" s="3" t="s">
        <v>299</v>
      </c>
      <c r="N758" s="3" t="s">
        <v>184</v>
      </c>
      <c r="O758" s="3" t="s">
        <v>7852</v>
      </c>
      <c r="P758" s="3" t="s">
        <v>299</v>
      </c>
      <c r="Q758" s="3" t="s">
        <v>37</v>
      </c>
      <c r="R758" s="3" t="s">
        <v>60</v>
      </c>
      <c r="S758" s="3">
        <v>35</v>
      </c>
      <c r="T758" s="3">
        <v>47.84</v>
      </c>
      <c r="U758" s="3">
        <v>-0.37</v>
      </c>
      <c r="V758" s="3">
        <v>180.27</v>
      </c>
      <c r="W758" s="3">
        <v>240.36</v>
      </c>
      <c r="X758" s="32">
        <v>-0.33</v>
      </c>
      <c r="Y758" s="33">
        <v>599.54999999999995</v>
      </c>
      <c r="Z758" s="3">
        <v>873.93</v>
      </c>
      <c r="AA758" s="3">
        <v>-0.46</v>
      </c>
      <c r="AB758" s="3">
        <v>77563.53</v>
      </c>
      <c r="AC758" s="3">
        <v>111802.92</v>
      </c>
      <c r="AD758" s="3">
        <v>82963.53</v>
      </c>
      <c r="AE758" s="3">
        <v>121012.92</v>
      </c>
    </row>
    <row r="759" spans="1:31" x14ac:dyDescent="0.3">
      <c r="A759" s="3" t="s">
        <v>7853</v>
      </c>
      <c r="B759" s="4">
        <v>45894</v>
      </c>
      <c r="C759" s="4">
        <v>87</v>
      </c>
      <c r="D759" s="4" t="s">
        <v>25</v>
      </c>
      <c r="E759" s="5" t="s">
        <v>6313</v>
      </c>
      <c r="G759" s="4" t="s">
        <v>7854</v>
      </c>
      <c r="H759" s="3" t="s">
        <v>6315</v>
      </c>
      <c r="I759" s="3" t="s">
        <v>299</v>
      </c>
      <c r="J759" s="3" t="s">
        <v>299</v>
      </c>
      <c r="K759" s="3" t="s">
        <v>132</v>
      </c>
      <c r="L759" s="6" t="s">
        <v>132</v>
      </c>
      <c r="M759" s="3" t="s">
        <v>299</v>
      </c>
      <c r="N759" s="3" t="s">
        <v>184</v>
      </c>
      <c r="O759" s="3" t="s">
        <v>7855</v>
      </c>
      <c r="P759" s="3" t="s">
        <v>299</v>
      </c>
      <c r="Q759" s="3" t="s">
        <v>37</v>
      </c>
      <c r="R759" s="3" t="s">
        <v>60</v>
      </c>
      <c r="S759" s="3">
        <v>14</v>
      </c>
      <c r="T759" s="3">
        <v>20</v>
      </c>
      <c r="U759" s="3">
        <v>-0.43</v>
      </c>
      <c r="V759" s="3">
        <v>32</v>
      </c>
      <c r="W759" s="3">
        <v>20</v>
      </c>
      <c r="X759" s="32">
        <v>0.38</v>
      </c>
      <c r="Y759" s="33">
        <v>138</v>
      </c>
      <c r="Z759" s="3">
        <v>20</v>
      </c>
      <c r="AA759" s="3">
        <v>0.86</v>
      </c>
      <c r="AB759" s="3">
        <v>25634.880000000001</v>
      </c>
      <c r="AC759" s="3">
        <v>3715.2</v>
      </c>
      <c r="AD759" s="3">
        <v>25634.880000000001</v>
      </c>
      <c r="AE759" s="3">
        <v>3715.2</v>
      </c>
    </row>
    <row r="760" spans="1:31" x14ac:dyDescent="0.3">
      <c r="A760" s="3" t="s">
        <v>4015</v>
      </c>
      <c r="B760" s="4">
        <v>46503</v>
      </c>
      <c r="C760" s="4">
        <v>290</v>
      </c>
      <c r="D760" s="4" t="s">
        <v>25</v>
      </c>
      <c r="E760" s="5" t="s">
        <v>6313</v>
      </c>
      <c r="G760" s="4" t="s">
        <v>7856</v>
      </c>
      <c r="H760" s="3" t="s">
        <v>6315</v>
      </c>
      <c r="I760" s="3" t="s">
        <v>299</v>
      </c>
      <c r="J760" s="3" t="s">
        <v>299</v>
      </c>
      <c r="K760" s="3" t="s">
        <v>132</v>
      </c>
      <c r="L760" s="6" t="s">
        <v>132</v>
      </c>
      <c r="M760" s="3" t="s">
        <v>299</v>
      </c>
      <c r="N760" s="3" t="s">
        <v>184</v>
      </c>
      <c r="O760" s="3" t="s">
        <v>7857</v>
      </c>
      <c r="P760" s="3" t="s">
        <v>299</v>
      </c>
      <c r="Q760" s="3" t="s">
        <v>128</v>
      </c>
      <c r="R760" s="3" t="s">
        <v>60</v>
      </c>
      <c r="S760" s="3">
        <v>9</v>
      </c>
      <c r="T760" s="3">
        <v>8</v>
      </c>
      <c r="U760" s="3">
        <v>0.11</v>
      </c>
      <c r="V760" s="3">
        <v>42.5</v>
      </c>
      <c r="W760" s="3">
        <v>30</v>
      </c>
      <c r="X760" s="32">
        <v>0.28999999999999998</v>
      </c>
      <c r="Y760" s="33">
        <v>139.5</v>
      </c>
      <c r="Z760" s="3">
        <v>152.5</v>
      </c>
      <c r="AA760" s="3">
        <v>-0.09</v>
      </c>
      <c r="AB760" s="3">
        <v>25296.12</v>
      </c>
      <c r="AC760" s="3">
        <v>27984.720000000001</v>
      </c>
      <c r="AD760" s="3">
        <v>26281.8</v>
      </c>
      <c r="AE760" s="3">
        <v>28794.240000000002</v>
      </c>
    </row>
    <row r="761" spans="1:31" x14ac:dyDescent="0.3">
      <c r="A761" s="3" t="s">
        <v>3351</v>
      </c>
      <c r="B761" s="4">
        <v>46504</v>
      </c>
      <c r="C761" s="4">
        <v>524</v>
      </c>
      <c r="D761" s="4" t="s">
        <v>25</v>
      </c>
      <c r="E761" s="5" t="s">
        <v>6313</v>
      </c>
      <c r="G761" s="4" t="s">
        <v>7858</v>
      </c>
      <c r="H761" s="3" t="s">
        <v>6315</v>
      </c>
      <c r="I761" s="3" t="s">
        <v>299</v>
      </c>
      <c r="J761" s="3" t="s">
        <v>299</v>
      </c>
      <c r="K761" s="3" t="s">
        <v>132</v>
      </c>
      <c r="L761" s="6" t="s">
        <v>132</v>
      </c>
      <c r="M761" s="3" t="s">
        <v>299</v>
      </c>
      <c r="N761" s="3" t="s">
        <v>184</v>
      </c>
      <c r="O761" s="3" t="s">
        <v>7859</v>
      </c>
      <c r="P761" s="3" t="s">
        <v>299</v>
      </c>
      <c r="Q761" s="3" t="s">
        <v>128</v>
      </c>
      <c r="R761" s="3" t="s">
        <v>60</v>
      </c>
      <c r="S761" s="3">
        <v>57</v>
      </c>
      <c r="T761" s="3">
        <v>86.5</v>
      </c>
      <c r="U761" s="3">
        <v>-0.53</v>
      </c>
      <c r="V761" s="3">
        <v>178.67</v>
      </c>
      <c r="W761" s="3">
        <v>271.58</v>
      </c>
      <c r="X761" s="32">
        <v>-0.52</v>
      </c>
      <c r="Y761" s="33">
        <v>704.5</v>
      </c>
      <c r="Z761" s="3">
        <v>739.17</v>
      </c>
      <c r="AA761" s="3">
        <v>-0.05</v>
      </c>
      <c r="AB761" s="3">
        <v>134758.32999999999</v>
      </c>
      <c r="AC761" s="3">
        <v>137513.56</v>
      </c>
      <c r="AD761" s="3">
        <v>145475.65</v>
      </c>
      <c r="AE761" s="3">
        <v>149793.88</v>
      </c>
    </row>
    <row r="762" spans="1:31" x14ac:dyDescent="0.3">
      <c r="A762" s="3" t="s">
        <v>3538</v>
      </c>
      <c r="B762" s="4">
        <v>46506</v>
      </c>
      <c r="C762" s="4">
        <v>286</v>
      </c>
      <c r="D762" s="4" t="s">
        <v>25</v>
      </c>
      <c r="E762" s="5" t="s">
        <v>6313</v>
      </c>
      <c r="G762" s="4" t="s">
        <v>7860</v>
      </c>
      <c r="H762" s="3" t="s">
        <v>6315</v>
      </c>
      <c r="I762" s="3" t="s">
        <v>299</v>
      </c>
      <c r="J762" s="3" t="s">
        <v>299</v>
      </c>
      <c r="K762" s="3" t="s">
        <v>132</v>
      </c>
      <c r="L762" s="6" t="s">
        <v>132</v>
      </c>
      <c r="M762" s="3" t="s">
        <v>299</v>
      </c>
      <c r="N762" s="3" t="s">
        <v>184</v>
      </c>
      <c r="O762" s="3" t="s">
        <v>7861</v>
      </c>
      <c r="P762" s="3" t="s">
        <v>299</v>
      </c>
      <c r="Q762" s="3" t="s">
        <v>128</v>
      </c>
      <c r="R762" s="3" t="s">
        <v>60</v>
      </c>
      <c r="S762" s="3">
        <v>32</v>
      </c>
      <c r="T762" s="3">
        <v>35.979999999999997</v>
      </c>
      <c r="U762" s="3">
        <v>-0.14000000000000001</v>
      </c>
      <c r="V762" s="3">
        <v>145.46</v>
      </c>
      <c r="W762" s="3">
        <v>172.29</v>
      </c>
      <c r="X762" s="32">
        <v>-0.18</v>
      </c>
      <c r="Y762" s="33">
        <v>755.68</v>
      </c>
      <c r="Z762" s="3">
        <v>866.91</v>
      </c>
      <c r="AA762" s="3">
        <v>-0.15</v>
      </c>
      <c r="AB762" s="3">
        <v>93540.06</v>
      </c>
      <c r="AC762" s="3">
        <v>107695.78</v>
      </c>
      <c r="AD762" s="3">
        <v>101618.9</v>
      </c>
      <c r="AE762" s="3">
        <v>116392.34</v>
      </c>
    </row>
    <row r="763" spans="1:31" x14ac:dyDescent="0.3">
      <c r="A763" s="3" t="s">
        <v>4810</v>
      </c>
      <c r="B763" s="4">
        <v>76892</v>
      </c>
      <c r="C763" s="4">
        <v>194</v>
      </c>
      <c r="D763" s="4" t="s">
        <v>25</v>
      </c>
      <c r="E763" s="5" t="s">
        <v>6313</v>
      </c>
      <c r="G763" s="4" t="s">
        <v>7862</v>
      </c>
      <c r="H763" s="3" t="s">
        <v>6315</v>
      </c>
      <c r="I763" s="3" t="s">
        <v>299</v>
      </c>
      <c r="J763" s="3" t="s">
        <v>299</v>
      </c>
      <c r="K763" s="3" t="s">
        <v>146</v>
      </c>
      <c r="L763" s="6" t="s">
        <v>146</v>
      </c>
      <c r="M763" s="3" t="s">
        <v>299</v>
      </c>
      <c r="N763" s="3" t="s">
        <v>184</v>
      </c>
      <c r="O763" s="3" t="s">
        <v>7863</v>
      </c>
      <c r="P763" s="3" t="s">
        <v>191</v>
      </c>
      <c r="Q763" s="3" t="s">
        <v>6559</v>
      </c>
      <c r="R763" s="3" t="s">
        <v>6560</v>
      </c>
      <c r="S763" s="3">
        <v>8</v>
      </c>
      <c r="T763" s="3">
        <v>13.5</v>
      </c>
      <c r="U763" s="3">
        <v>-0.69</v>
      </c>
      <c r="V763" s="3">
        <v>47.67</v>
      </c>
      <c r="W763" s="3">
        <v>41</v>
      </c>
      <c r="X763" s="32">
        <v>0.14000000000000001</v>
      </c>
      <c r="Y763" s="33">
        <v>152.08000000000001</v>
      </c>
      <c r="Z763" s="3">
        <v>174.08</v>
      </c>
      <c r="AA763" s="3">
        <v>-0.14000000000000001</v>
      </c>
      <c r="AB763" s="3">
        <v>44273.91</v>
      </c>
      <c r="AC763" s="3">
        <v>49720.14</v>
      </c>
      <c r="AD763" s="3">
        <v>45387.75</v>
      </c>
      <c r="AE763" s="3">
        <v>50485.74</v>
      </c>
    </row>
    <row r="764" spans="1:31" x14ac:dyDescent="0.3">
      <c r="A764" s="3" t="s">
        <v>4285</v>
      </c>
      <c r="B764" s="4">
        <v>27021</v>
      </c>
      <c r="C764" s="4">
        <v>263</v>
      </c>
      <c r="D764" s="4" t="s">
        <v>25</v>
      </c>
      <c r="E764" s="5" t="s">
        <v>6313</v>
      </c>
      <c r="G764" s="4" t="s">
        <v>7864</v>
      </c>
      <c r="H764" s="3" t="s">
        <v>6315</v>
      </c>
      <c r="I764" s="3" t="s">
        <v>735</v>
      </c>
      <c r="J764" s="3" t="s">
        <v>736</v>
      </c>
      <c r="K764" s="3" t="s">
        <v>736</v>
      </c>
      <c r="L764" s="6" t="s">
        <v>6320</v>
      </c>
      <c r="M764" s="3" t="s">
        <v>175</v>
      </c>
      <c r="N764" s="3" t="s">
        <v>176</v>
      </c>
      <c r="O764" s="3" t="s">
        <v>7865</v>
      </c>
      <c r="P764" s="3" t="s">
        <v>6357</v>
      </c>
      <c r="Q764" s="3" t="s">
        <v>397</v>
      </c>
      <c r="R764" s="3" t="s">
        <v>31</v>
      </c>
      <c r="S764" s="3">
        <v>3</v>
      </c>
      <c r="T764" s="3">
        <v>4</v>
      </c>
      <c r="U764" s="3">
        <v>-0.31</v>
      </c>
      <c r="V764" s="3">
        <v>8.5399999999999991</v>
      </c>
      <c r="W764" s="3">
        <v>16.5</v>
      </c>
      <c r="X764" s="32">
        <v>-0.93</v>
      </c>
      <c r="Y764" s="33">
        <v>47.54</v>
      </c>
      <c r="Z764" s="3">
        <v>76.5</v>
      </c>
      <c r="AA764" s="3">
        <v>-0.61</v>
      </c>
      <c r="AB764" s="3">
        <v>14365.19</v>
      </c>
      <c r="AC764" s="3">
        <v>23114.04</v>
      </c>
      <c r="AD764" s="3">
        <v>14365.19</v>
      </c>
      <c r="AE764" s="3">
        <v>23114.04</v>
      </c>
    </row>
    <row r="765" spans="1:31" x14ac:dyDescent="0.3">
      <c r="A765" s="3" t="s">
        <v>4270</v>
      </c>
      <c r="B765" s="4">
        <v>27022</v>
      </c>
      <c r="C765" s="4">
        <v>208</v>
      </c>
      <c r="D765" s="4" t="s">
        <v>25</v>
      </c>
      <c r="E765" s="5" t="s">
        <v>6313</v>
      </c>
      <c r="G765" s="4" t="s">
        <v>7866</v>
      </c>
      <c r="H765" s="3" t="s">
        <v>6315</v>
      </c>
      <c r="I765" s="3" t="s">
        <v>735</v>
      </c>
      <c r="J765" s="3" t="s">
        <v>736</v>
      </c>
      <c r="K765" s="3" t="s">
        <v>736</v>
      </c>
      <c r="L765" s="6" t="s">
        <v>6320</v>
      </c>
      <c r="M765" s="3" t="s">
        <v>175</v>
      </c>
      <c r="N765" s="3" t="s">
        <v>176</v>
      </c>
      <c r="O765" s="3" t="s">
        <v>7867</v>
      </c>
      <c r="P765" s="3" t="s">
        <v>6357</v>
      </c>
      <c r="Q765" s="3" t="s">
        <v>397</v>
      </c>
      <c r="R765" s="3" t="s">
        <v>31</v>
      </c>
      <c r="S765" s="3">
        <v>21</v>
      </c>
      <c r="T765" s="3">
        <v>18.09</v>
      </c>
      <c r="U765" s="3">
        <v>0.14000000000000001</v>
      </c>
      <c r="V765" s="3">
        <v>97.82</v>
      </c>
      <c r="W765" s="3">
        <v>111.43</v>
      </c>
      <c r="X765" s="32">
        <v>-0.14000000000000001</v>
      </c>
      <c r="Y765" s="33">
        <v>413.24</v>
      </c>
      <c r="Z765" s="3">
        <v>450.38</v>
      </c>
      <c r="AA765" s="3">
        <v>-0.09</v>
      </c>
      <c r="AB765" s="3">
        <v>86027.19</v>
      </c>
      <c r="AC765" s="3">
        <v>90393.89</v>
      </c>
      <c r="AD765" s="3">
        <v>89143.75</v>
      </c>
      <c r="AE765" s="3">
        <v>92808.23</v>
      </c>
    </row>
    <row r="766" spans="1:31" x14ac:dyDescent="0.3">
      <c r="A766" s="3" t="s">
        <v>4261</v>
      </c>
      <c r="B766" s="4">
        <v>27025</v>
      </c>
      <c r="C766" s="4">
        <v>724</v>
      </c>
      <c r="D766" s="4" t="s">
        <v>25</v>
      </c>
      <c r="E766" s="5" t="s">
        <v>6313</v>
      </c>
      <c r="G766" s="4" t="s">
        <v>7868</v>
      </c>
      <c r="H766" s="3" t="s">
        <v>6315</v>
      </c>
      <c r="I766" s="3" t="s">
        <v>735</v>
      </c>
      <c r="J766" s="3" t="s">
        <v>736</v>
      </c>
      <c r="K766" s="3" t="s">
        <v>736</v>
      </c>
      <c r="L766" s="6" t="s">
        <v>6320</v>
      </c>
      <c r="M766" s="3" t="s">
        <v>175</v>
      </c>
      <c r="N766" s="3" t="s">
        <v>176</v>
      </c>
      <c r="O766" s="3" t="s">
        <v>7869</v>
      </c>
      <c r="P766" s="3" t="s">
        <v>6357</v>
      </c>
      <c r="Q766" s="3" t="s">
        <v>397</v>
      </c>
      <c r="R766" s="3" t="s">
        <v>31</v>
      </c>
      <c r="S766" s="3">
        <v>130</v>
      </c>
      <c r="T766" s="3">
        <v>94</v>
      </c>
      <c r="U766" s="3">
        <v>0.28000000000000003</v>
      </c>
      <c r="V766" s="3">
        <v>289.75</v>
      </c>
      <c r="W766" s="3">
        <v>274</v>
      </c>
      <c r="X766" s="32">
        <v>0.05</v>
      </c>
      <c r="Y766" s="33">
        <v>1344.17</v>
      </c>
      <c r="Z766" s="3">
        <v>1325.67</v>
      </c>
      <c r="AA766" s="3">
        <v>0.01</v>
      </c>
      <c r="AB766" s="3">
        <v>363092.19</v>
      </c>
      <c r="AC766" s="3">
        <v>357838.68</v>
      </c>
      <c r="AD766" s="3">
        <v>375506.4</v>
      </c>
      <c r="AE766" s="3">
        <v>363319.2</v>
      </c>
    </row>
    <row r="767" spans="1:31" x14ac:dyDescent="0.3">
      <c r="A767" s="3" t="s">
        <v>4273</v>
      </c>
      <c r="B767" s="4">
        <v>27056</v>
      </c>
      <c r="C767" s="4">
        <v>320</v>
      </c>
      <c r="D767" s="4" t="s">
        <v>25</v>
      </c>
      <c r="E767" s="5" t="s">
        <v>6313</v>
      </c>
      <c r="G767" s="4" t="s">
        <v>7870</v>
      </c>
      <c r="H767" s="3" t="s">
        <v>6315</v>
      </c>
      <c r="I767" s="3" t="s">
        <v>735</v>
      </c>
      <c r="J767" s="3" t="s">
        <v>736</v>
      </c>
      <c r="K767" s="3" t="s">
        <v>736</v>
      </c>
      <c r="L767" s="6" t="s">
        <v>132</v>
      </c>
      <c r="M767" s="3" t="s">
        <v>175</v>
      </c>
      <c r="N767" s="3" t="s">
        <v>176</v>
      </c>
      <c r="O767" s="3" t="s">
        <v>7871</v>
      </c>
      <c r="P767" s="3" t="s">
        <v>6357</v>
      </c>
      <c r="Q767" s="3" t="s">
        <v>6387</v>
      </c>
      <c r="R767" s="3" t="s">
        <v>31</v>
      </c>
      <c r="S767" s="3">
        <v>7</v>
      </c>
      <c r="T767" s="3">
        <v>10</v>
      </c>
      <c r="U767" s="3">
        <v>-0.43</v>
      </c>
      <c r="V767" s="3">
        <v>16</v>
      </c>
      <c r="W767" s="3">
        <v>21.92</v>
      </c>
      <c r="X767" s="32">
        <v>-0.37</v>
      </c>
      <c r="Y767" s="33">
        <v>73</v>
      </c>
      <c r="Z767" s="3">
        <v>91.08</v>
      </c>
      <c r="AA767" s="3">
        <v>-0.25</v>
      </c>
      <c r="AB767" s="3">
        <v>15139.92</v>
      </c>
      <c r="AC767" s="3">
        <v>19356.82</v>
      </c>
      <c r="AD767" s="3">
        <v>16171.44</v>
      </c>
      <c r="AE767" s="3">
        <v>20959.78</v>
      </c>
    </row>
    <row r="768" spans="1:31" x14ac:dyDescent="0.3">
      <c r="A768" s="3" t="s">
        <v>4282</v>
      </c>
      <c r="B768" s="4">
        <v>27060</v>
      </c>
      <c r="C768" s="4">
        <v>260</v>
      </c>
      <c r="D768" s="4" t="s">
        <v>25</v>
      </c>
      <c r="E768" s="5" t="s">
        <v>6313</v>
      </c>
      <c r="G768" s="4" t="s">
        <v>7872</v>
      </c>
      <c r="H768" s="3" t="s">
        <v>6315</v>
      </c>
      <c r="I768" s="3" t="s">
        <v>735</v>
      </c>
      <c r="J768" s="3" t="s">
        <v>736</v>
      </c>
      <c r="K768" s="3" t="s">
        <v>736</v>
      </c>
      <c r="L768" s="6" t="s">
        <v>6320</v>
      </c>
      <c r="M768" s="3" t="s">
        <v>175</v>
      </c>
      <c r="N768" s="3" t="s">
        <v>176</v>
      </c>
      <c r="O768" s="3" t="s">
        <v>7873</v>
      </c>
      <c r="P768" s="3" t="s">
        <v>6357</v>
      </c>
      <c r="Q768" s="3" t="s">
        <v>510</v>
      </c>
      <c r="R768" s="3" t="s">
        <v>31</v>
      </c>
      <c r="S768" s="3">
        <v>7</v>
      </c>
      <c r="T768" s="3">
        <v>4</v>
      </c>
      <c r="U768" s="3">
        <v>0.38</v>
      </c>
      <c r="V768" s="3">
        <v>39</v>
      </c>
      <c r="W768" s="3">
        <v>16</v>
      </c>
      <c r="X768" s="32">
        <v>0.59</v>
      </c>
      <c r="Y768" s="33">
        <v>139.41999999999999</v>
      </c>
      <c r="Z768" s="3">
        <v>132.16999999999999</v>
      </c>
      <c r="AA768" s="3">
        <v>0.05</v>
      </c>
      <c r="AB768" s="3">
        <v>57226.11</v>
      </c>
      <c r="AC768" s="3">
        <v>54521.04</v>
      </c>
      <c r="AD768" s="3">
        <v>58672.11</v>
      </c>
      <c r="AE768" s="3">
        <v>55574.04</v>
      </c>
    </row>
    <row r="769" spans="1:31" x14ac:dyDescent="0.3">
      <c r="A769" s="3" t="s">
        <v>4276</v>
      </c>
      <c r="B769" s="4">
        <v>27066</v>
      </c>
      <c r="C769" s="4">
        <v>134</v>
      </c>
      <c r="D769" s="4" t="s">
        <v>25</v>
      </c>
      <c r="E769" s="5" t="s">
        <v>6313</v>
      </c>
      <c r="G769" s="4" t="s">
        <v>7874</v>
      </c>
      <c r="H769" s="3" t="s">
        <v>6315</v>
      </c>
      <c r="I769" s="3" t="s">
        <v>735</v>
      </c>
      <c r="J769" s="3" t="s">
        <v>736</v>
      </c>
      <c r="K769" s="3" t="s">
        <v>736</v>
      </c>
      <c r="L769" s="6" t="s">
        <v>132</v>
      </c>
      <c r="M769" s="3" t="s">
        <v>175</v>
      </c>
      <c r="N769" s="3" t="s">
        <v>176</v>
      </c>
      <c r="O769" s="3" t="s">
        <v>7875</v>
      </c>
      <c r="P769" s="3" t="s">
        <v>6357</v>
      </c>
      <c r="Q769" s="3" t="s">
        <v>6387</v>
      </c>
      <c r="R769" s="3" t="s">
        <v>31</v>
      </c>
      <c r="S769" s="3">
        <v>8</v>
      </c>
      <c r="T769" s="3">
        <v>13</v>
      </c>
      <c r="U769" s="3">
        <v>-0.63</v>
      </c>
      <c r="V769" s="3">
        <v>37.25</v>
      </c>
      <c r="W769" s="3">
        <v>49.92</v>
      </c>
      <c r="X769" s="32">
        <v>-0.34</v>
      </c>
      <c r="Y769" s="33">
        <v>177.25</v>
      </c>
      <c r="Z769" s="3">
        <v>187</v>
      </c>
      <c r="AA769" s="3">
        <v>-0.06</v>
      </c>
      <c r="AB769" s="3">
        <v>32713.26</v>
      </c>
      <c r="AC769" s="3">
        <v>34966.400000000001</v>
      </c>
      <c r="AD769" s="3">
        <v>32713.26</v>
      </c>
      <c r="AE769" s="3">
        <v>34966.400000000001</v>
      </c>
    </row>
    <row r="770" spans="1:31" x14ac:dyDescent="0.3">
      <c r="A770" s="3" t="s">
        <v>5108</v>
      </c>
      <c r="B770" s="4">
        <v>27126</v>
      </c>
      <c r="C770" s="4">
        <v>201</v>
      </c>
      <c r="D770" s="4" t="s">
        <v>25</v>
      </c>
      <c r="E770" s="5" t="s">
        <v>6313</v>
      </c>
      <c r="G770" s="4" t="s">
        <v>7876</v>
      </c>
      <c r="H770" s="3" t="s">
        <v>6315</v>
      </c>
      <c r="I770" s="3" t="s">
        <v>735</v>
      </c>
      <c r="J770" s="3" t="s">
        <v>736</v>
      </c>
      <c r="K770" s="3" t="s">
        <v>736</v>
      </c>
      <c r="L770" s="6" t="s">
        <v>6320</v>
      </c>
      <c r="M770" s="3" t="s">
        <v>175</v>
      </c>
      <c r="N770" s="3" t="s">
        <v>176</v>
      </c>
      <c r="O770" s="3" t="s">
        <v>7877</v>
      </c>
      <c r="P770" s="3" t="s">
        <v>6357</v>
      </c>
      <c r="Q770" s="3" t="s">
        <v>161</v>
      </c>
      <c r="R770" s="3" t="s">
        <v>31</v>
      </c>
      <c r="S770" s="3">
        <v>2</v>
      </c>
      <c r="T770" s="3">
        <v>4.5</v>
      </c>
      <c r="U770" s="3">
        <v>-2</v>
      </c>
      <c r="V770" s="3">
        <v>8</v>
      </c>
      <c r="W770" s="3">
        <v>20.329999999999998</v>
      </c>
      <c r="X770" s="32">
        <v>-1.54</v>
      </c>
      <c r="Y770" s="33">
        <v>43</v>
      </c>
      <c r="Z770" s="3">
        <v>60.92</v>
      </c>
      <c r="AA770" s="3">
        <v>-0.42</v>
      </c>
      <c r="AB770" s="3">
        <v>17678.759999999998</v>
      </c>
      <c r="AC770" s="3">
        <v>22900.91</v>
      </c>
      <c r="AD770" s="3">
        <v>17858.759999999998</v>
      </c>
      <c r="AE770" s="3">
        <v>23206.91</v>
      </c>
    </row>
    <row r="771" spans="1:31" x14ac:dyDescent="0.3">
      <c r="A771" s="3" t="s">
        <v>4141</v>
      </c>
      <c r="B771" s="4">
        <v>4000</v>
      </c>
      <c r="C771" s="4">
        <v>109</v>
      </c>
      <c r="D771" s="4" t="s">
        <v>25</v>
      </c>
      <c r="E771" s="5" t="s">
        <v>6313</v>
      </c>
      <c r="G771" s="4" t="s">
        <v>7878</v>
      </c>
      <c r="H771" s="3" t="s">
        <v>6315</v>
      </c>
      <c r="I771" s="3" t="s">
        <v>900</v>
      </c>
      <c r="J771" s="3" t="s">
        <v>240</v>
      </c>
      <c r="K771" s="3" t="s">
        <v>146</v>
      </c>
      <c r="L771" s="6" t="s">
        <v>132</v>
      </c>
      <c r="M771" s="3" t="s">
        <v>240</v>
      </c>
      <c r="N771" s="3" t="s">
        <v>241</v>
      </c>
      <c r="O771" s="3" t="s">
        <v>7879</v>
      </c>
      <c r="P771" s="3" t="s">
        <v>6357</v>
      </c>
      <c r="Q771" s="3" t="s">
        <v>63</v>
      </c>
      <c r="R771" s="3" t="s">
        <v>31</v>
      </c>
      <c r="S771" s="3">
        <v>2</v>
      </c>
      <c r="T771" s="3">
        <v>4</v>
      </c>
      <c r="U771" s="3">
        <v>-1</v>
      </c>
      <c r="V771" s="3">
        <v>6.5</v>
      </c>
      <c r="W771" s="3">
        <v>13</v>
      </c>
      <c r="X771" s="32">
        <v>-1</v>
      </c>
      <c r="Y771" s="33">
        <v>43</v>
      </c>
      <c r="Z771" s="3">
        <v>53.5</v>
      </c>
      <c r="AA771" s="3">
        <v>-0.24</v>
      </c>
      <c r="AB771" s="3">
        <v>18391.02</v>
      </c>
      <c r="AC771" s="3">
        <v>22643.88</v>
      </c>
      <c r="AD771" s="3">
        <v>19795.02</v>
      </c>
      <c r="AE771" s="3">
        <v>22643.88</v>
      </c>
    </row>
    <row r="772" spans="1:31" x14ac:dyDescent="0.3">
      <c r="A772" s="3" t="s">
        <v>4843</v>
      </c>
      <c r="B772" s="4">
        <v>4084</v>
      </c>
      <c r="C772" s="4">
        <v>228</v>
      </c>
      <c r="D772" s="4" t="s">
        <v>25</v>
      </c>
      <c r="E772" s="5" t="s">
        <v>6313</v>
      </c>
      <c r="G772" s="4" t="s">
        <v>7880</v>
      </c>
      <c r="H772" s="3" t="s">
        <v>6315</v>
      </c>
      <c r="I772" s="3" t="s">
        <v>900</v>
      </c>
      <c r="J772" s="3" t="s">
        <v>240</v>
      </c>
      <c r="K772" s="3" t="s">
        <v>146</v>
      </c>
      <c r="L772" s="6" t="s">
        <v>6320</v>
      </c>
      <c r="M772" s="3" t="s">
        <v>240</v>
      </c>
      <c r="N772" s="3" t="s">
        <v>241</v>
      </c>
      <c r="O772" s="3" t="s">
        <v>7881</v>
      </c>
      <c r="P772" s="3" t="s">
        <v>6357</v>
      </c>
      <c r="Q772" s="3" t="s">
        <v>51</v>
      </c>
      <c r="R772" s="3" t="s">
        <v>31</v>
      </c>
      <c r="S772" s="3">
        <v>7</v>
      </c>
      <c r="T772" s="3">
        <v>4</v>
      </c>
      <c r="U772" s="3">
        <v>0.43</v>
      </c>
      <c r="V772" s="3">
        <v>21</v>
      </c>
      <c r="W772" s="3">
        <v>20.5</v>
      </c>
      <c r="X772" s="32">
        <v>0.02</v>
      </c>
      <c r="Y772" s="33">
        <v>106.58</v>
      </c>
      <c r="Z772" s="3">
        <v>80</v>
      </c>
      <c r="AA772" s="3">
        <v>0.25</v>
      </c>
      <c r="AB772" s="3">
        <v>61926.65</v>
      </c>
      <c r="AC772" s="3">
        <v>45449.52</v>
      </c>
      <c r="AD772" s="3">
        <v>63988.37</v>
      </c>
      <c r="AE772" s="3">
        <v>46527.72</v>
      </c>
    </row>
    <row r="773" spans="1:31" x14ac:dyDescent="0.3">
      <c r="A773" s="3" t="s">
        <v>4513</v>
      </c>
      <c r="B773" s="4">
        <v>4356</v>
      </c>
      <c r="C773" s="4">
        <v>301</v>
      </c>
      <c r="D773" s="4" t="s">
        <v>25</v>
      </c>
      <c r="E773" s="5" t="s">
        <v>6313</v>
      </c>
      <c r="G773" s="4" t="s">
        <v>7882</v>
      </c>
      <c r="H773" s="3" t="s">
        <v>6315</v>
      </c>
      <c r="I773" s="3" t="s">
        <v>900</v>
      </c>
      <c r="J773" s="3" t="s">
        <v>240</v>
      </c>
      <c r="K773" s="3" t="s">
        <v>146</v>
      </c>
      <c r="L773" s="6" t="s">
        <v>6320</v>
      </c>
      <c r="M773" s="3" t="s">
        <v>240</v>
      </c>
      <c r="N773" s="3" t="s">
        <v>241</v>
      </c>
      <c r="O773" s="3" t="s">
        <v>7883</v>
      </c>
      <c r="P773" s="3" t="s">
        <v>6357</v>
      </c>
      <c r="Q773" s="3" t="s">
        <v>37</v>
      </c>
      <c r="R773" s="3" t="s">
        <v>60</v>
      </c>
      <c r="S773" s="3">
        <v>12</v>
      </c>
      <c r="T773" s="3">
        <v>10</v>
      </c>
      <c r="U773" s="3">
        <v>0.17</v>
      </c>
      <c r="V773" s="3">
        <v>37.17</v>
      </c>
      <c r="W773" s="3">
        <v>34</v>
      </c>
      <c r="X773" s="32">
        <v>0.09</v>
      </c>
      <c r="Y773" s="33">
        <v>213.75</v>
      </c>
      <c r="Z773" s="3">
        <v>191.17</v>
      </c>
      <c r="AA773" s="3">
        <v>0.11</v>
      </c>
      <c r="AB773" s="3">
        <v>154476.57</v>
      </c>
      <c r="AC773" s="3">
        <v>135713.4</v>
      </c>
      <c r="AD773" s="3">
        <v>156096.57</v>
      </c>
      <c r="AE773" s="3">
        <v>135713.4</v>
      </c>
    </row>
    <row r="774" spans="1:31" x14ac:dyDescent="0.3">
      <c r="A774" s="3" t="s">
        <v>3237</v>
      </c>
      <c r="B774" s="4">
        <v>4626</v>
      </c>
      <c r="C774" s="4">
        <v>500</v>
      </c>
      <c r="D774" s="4" t="s">
        <v>25</v>
      </c>
      <c r="E774" s="5" t="s">
        <v>6313</v>
      </c>
      <c r="G774" s="4" t="s">
        <v>7884</v>
      </c>
      <c r="H774" s="3" t="s">
        <v>6315</v>
      </c>
      <c r="I774" s="3" t="s">
        <v>900</v>
      </c>
      <c r="J774" s="3" t="s">
        <v>240</v>
      </c>
      <c r="K774" s="3" t="s">
        <v>132</v>
      </c>
      <c r="L774" s="6" t="s">
        <v>132</v>
      </c>
      <c r="M774" s="3" t="s">
        <v>240</v>
      </c>
      <c r="N774" s="3" t="s">
        <v>712</v>
      </c>
      <c r="O774" s="3" t="s">
        <v>7885</v>
      </c>
      <c r="P774" s="3" t="s">
        <v>6357</v>
      </c>
      <c r="Q774" s="3" t="s">
        <v>397</v>
      </c>
      <c r="R774" s="3" t="s">
        <v>31</v>
      </c>
      <c r="S774" s="3">
        <v>31</v>
      </c>
      <c r="T774" s="3">
        <v>47</v>
      </c>
      <c r="U774" s="3">
        <v>-0.54</v>
      </c>
      <c r="V774" s="3">
        <v>117.08</v>
      </c>
      <c r="W774" s="3">
        <v>100</v>
      </c>
      <c r="X774" s="32">
        <v>0.15</v>
      </c>
      <c r="Y774" s="33">
        <v>581.91999999999996</v>
      </c>
      <c r="Z774" s="3">
        <v>561</v>
      </c>
      <c r="AA774" s="3">
        <v>0.04</v>
      </c>
      <c r="AB774" s="3">
        <v>210191.08</v>
      </c>
      <c r="AC774" s="3">
        <v>197091.36</v>
      </c>
      <c r="AD774" s="3">
        <v>210191.08</v>
      </c>
      <c r="AE774" s="3">
        <v>197091.36</v>
      </c>
    </row>
    <row r="775" spans="1:31" x14ac:dyDescent="0.3">
      <c r="A775" s="3" t="s">
        <v>3294</v>
      </c>
      <c r="B775" s="4">
        <v>4716</v>
      </c>
      <c r="C775" s="4">
        <v>570</v>
      </c>
      <c r="D775" s="4" t="s">
        <v>25</v>
      </c>
      <c r="E775" s="5" t="s">
        <v>6313</v>
      </c>
      <c r="G775" s="4" t="s">
        <v>7886</v>
      </c>
      <c r="H775" s="3" t="s">
        <v>6315</v>
      </c>
      <c r="I775" s="3" t="s">
        <v>900</v>
      </c>
      <c r="J775" s="3" t="s">
        <v>240</v>
      </c>
      <c r="K775" s="3" t="s">
        <v>132</v>
      </c>
      <c r="L775" s="6" t="s">
        <v>132</v>
      </c>
      <c r="M775" s="3" t="s">
        <v>240</v>
      </c>
      <c r="N775" s="3" t="s">
        <v>712</v>
      </c>
      <c r="O775" s="3" t="s">
        <v>7887</v>
      </c>
      <c r="P775" s="3" t="s">
        <v>6357</v>
      </c>
      <c r="Q775" s="3" t="s">
        <v>51</v>
      </c>
      <c r="R775" s="3" t="s">
        <v>31</v>
      </c>
      <c r="S775" s="3">
        <v>21</v>
      </c>
      <c r="T775" s="3">
        <v>25</v>
      </c>
      <c r="U775" s="3">
        <v>-0.18</v>
      </c>
      <c r="V775" s="3">
        <v>61.5</v>
      </c>
      <c r="W775" s="3">
        <v>60.83</v>
      </c>
      <c r="X775" s="32">
        <v>0.01</v>
      </c>
      <c r="Y775" s="33">
        <v>453.42</v>
      </c>
      <c r="Z775" s="3">
        <v>496.25</v>
      </c>
      <c r="AA775" s="3">
        <v>-0.09</v>
      </c>
      <c r="AB775" s="3">
        <v>149312.07</v>
      </c>
      <c r="AC775" s="3">
        <v>157712.13</v>
      </c>
      <c r="AD775" s="3">
        <v>154905.26999999999</v>
      </c>
      <c r="AE775" s="3">
        <v>166448.13</v>
      </c>
    </row>
    <row r="776" spans="1:31" x14ac:dyDescent="0.3">
      <c r="A776" s="3" t="s">
        <v>3270</v>
      </c>
      <c r="B776" s="4">
        <v>4717</v>
      </c>
      <c r="C776" s="4">
        <v>445</v>
      </c>
      <c r="D776" s="4" t="s">
        <v>25</v>
      </c>
      <c r="E776" s="5" t="s">
        <v>6313</v>
      </c>
      <c r="G776" s="4" t="s">
        <v>7888</v>
      </c>
      <c r="H776" s="3" t="s">
        <v>6315</v>
      </c>
      <c r="I776" s="3" t="s">
        <v>900</v>
      </c>
      <c r="J776" s="3" t="s">
        <v>240</v>
      </c>
      <c r="K776" s="3" t="s">
        <v>132</v>
      </c>
      <c r="L776" s="6" t="s">
        <v>132</v>
      </c>
      <c r="M776" s="3" t="s">
        <v>240</v>
      </c>
      <c r="N776" s="3" t="s">
        <v>712</v>
      </c>
      <c r="O776" s="3" t="s">
        <v>7889</v>
      </c>
      <c r="P776" s="3" t="s">
        <v>6357</v>
      </c>
      <c r="Q776" s="3" t="s">
        <v>51</v>
      </c>
      <c r="R776" s="3" t="s">
        <v>31</v>
      </c>
      <c r="S776" s="3">
        <v>17</v>
      </c>
      <c r="T776" s="3">
        <v>21.33</v>
      </c>
      <c r="U776" s="3">
        <v>-0.28000000000000003</v>
      </c>
      <c r="V776" s="3">
        <v>38.44</v>
      </c>
      <c r="W776" s="3">
        <v>63.99</v>
      </c>
      <c r="X776" s="32">
        <v>-0.66</v>
      </c>
      <c r="Y776" s="33">
        <v>155.86000000000001</v>
      </c>
      <c r="Z776" s="3">
        <v>309.63</v>
      </c>
      <c r="AA776" s="3">
        <v>-0.99</v>
      </c>
      <c r="AB776" s="3">
        <v>46425.27</v>
      </c>
      <c r="AC776" s="3">
        <v>90832.97</v>
      </c>
      <c r="AD776" s="3">
        <v>46425.27</v>
      </c>
      <c r="AE776" s="3">
        <v>90832.97</v>
      </c>
    </row>
    <row r="777" spans="1:31" x14ac:dyDescent="0.3">
      <c r="A777" s="3" t="s">
        <v>3373</v>
      </c>
      <c r="B777" s="4">
        <v>4718</v>
      </c>
      <c r="C777" s="4">
        <v>242</v>
      </c>
      <c r="D777" s="4" t="s">
        <v>25</v>
      </c>
      <c r="E777" s="5" t="s">
        <v>6313</v>
      </c>
      <c r="G777" s="4" t="s">
        <v>7890</v>
      </c>
      <c r="H777" s="3" t="s">
        <v>6315</v>
      </c>
      <c r="I777" s="3" t="s">
        <v>900</v>
      </c>
      <c r="J777" s="3" t="s">
        <v>240</v>
      </c>
      <c r="K777" s="3" t="s">
        <v>132</v>
      </c>
      <c r="L777" s="6" t="s">
        <v>132</v>
      </c>
      <c r="M777" s="3" t="s">
        <v>240</v>
      </c>
      <c r="N777" s="3" t="s">
        <v>712</v>
      </c>
      <c r="O777" s="3" t="s">
        <v>7891</v>
      </c>
      <c r="P777" s="3" t="s">
        <v>6357</v>
      </c>
      <c r="Q777" s="3" t="s">
        <v>51</v>
      </c>
      <c r="R777" s="3" t="s">
        <v>31</v>
      </c>
      <c r="S777" s="3">
        <v>74</v>
      </c>
      <c r="T777" s="3">
        <v>96.84</v>
      </c>
      <c r="U777" s="3">
        <v>-0.32</v>
      </c>
      <c r="V777" s="3">
        <v>113.18</v>
      </c>
      <c r="W777" s="3">
        <v>149.35</v>
      </c>
      <c r="X777" s="32">
        <v>-0.32</v>
      </c>
      <c r="Y777" s="33">
        <v>404.11</v>
      </c>
      <c r="Z777" s="3">
        <v>394.19</v>
      </c>
      <c r="AA777" s="3">
        <v>0.02</v>
      </c>
      <c r="AB777" s="3">
        <v>121082.74</v>
      </c>
      <c r="AC777" s="3">
        <v>117942.8</v>
      </c>
      <c r="AD777" s="3">
        <v>126342.39999999999</v>
      </c>
      <c r="AE777" s="3">
        <v>121551.02</v>
      </c>
    </row>
    <row r="778" spans="1:31" x14ac:dyDescent="0.3">
      <c r="A778" s="3" t="s">
        <v>3635</v>
      </c>
      <c r="B778" s="4">
        <v>4725</v>
      </c>
      <c r="C778" s="4">
        <v>362</v>
      </c>
      <c r="D778" s="4" t="s">
        <v>25</v>
      </c>
      <c r="E778" s="5" t="s">
        <v>6313</v>
      </c>
      <c r="G778" s="4" t="s">
        <v>7892</v>
      </c>
      <c r="H778" s="3" t="s">
        <v>6315</v>
      </c>
      <c r="I778" s="3" t="s">
        <v>900</v>
      </c>
      <c r="J778" s="3" t="s">
        <v>240</v>
      </c>
      <c r="K778" s="3" t="s">
        <v>132</v>
      </c>
      <c r="L778" s="6" t="s">
        <v>132</v>
      </c>
      <c r="M778" s="3" t="s">
        <v>240</v>
      </c>
      <c r="N778" s="3" t="s">
        <v>712</v>
      </c>
      <c r="O778" s="3" t="s">
        <v>7893</v>
      </c>
      <c r="P778" s="3" t="s">
        <v>6357</v>
      </c>
      <c r="Q778" s="3" t="s">
        <v>51</v>
      </c>
      <c r="R778" s="3" t="s">
        <v>31</v>
      </c>
      <c r="S778" s="3">
        <v>4</v>
      </c>
      <c r="T778" s="3">
        <v>6</v>
      </c>
      <c r="U778" s="3">
        <v>-0.71</v>
      </c>
      <c r="V778" s="3">
        <v>11.5</v>
      </c>
      <c r="W778" s="3">
        <v>17.5</v>
      </c>
      <c r="X778" s="32">
        <v>-0.52</v>
      </c>
      <c r="Y778" s="33">
        <v>89</v>
      </c>
      <c r="Z778" s="3">
        <v>139.88</v>
      </c>
      <c r="AA778" s="3">
        <v>-0.56999999999999995</v>
      </c>
      <c r="AB778" s="3">
        <v>31058.76</v>
      </c>
      <c r="AC778" s="3">
        <v>39738.120000000003</v>
      </c>
      <c r="AD778" s="3">
        <v>33494.519999999997</v>
      </c>
      <c r="AE778" s="3">
        <v>48442.86</v>
      </c>
    </row>
    <row r="779" spans="1:31" x14ac:dyDescent="0.3">
      <c r="A779" s="3" t="s">
        <v>5863</v>
      </c>
      <c r="B779" s="4">
        <v>4798</v>
      </c>
      <c r="C779" s="4">
        <v>138</v>
      </c>
      <c r="D779" s="4" t="s">
        <v>25</v>
      </c>
      <c r="E779" s="5" t="s">
        <v>6313</v>
      </c>
      <c r="G779" s="4" t="s">
        <v>7894</v>
      </c>
      <c r="H779" s="3" t="s">
        <v>6315</v>
      </c>
      <c r="I779" s="3" t="s">
        <v>900</v>
      </c>
      <c r="J779" s="3" t="s">
        <v>240</v>
      </c>
      <c r="K779" s="3" t="s">
        <v>104</v>
      </c>
      <c r="L779" s="6" t="s">
        <v>89</v>
      </c>
      <c r="M779" s="3" t="s">
        <v>240</v>
      </c>
      <c r="N779" s="3" t="s">
        <v>712</v>
      </c>
      <c r="O779" s="3" t="s">
        <v>7895</v>
      </c>
      <c r="P779" s="3" t="s">
        <v>6357</v>
      </c>
      <c r="Q779" s="3" t="s">
        <v>3690</v>
      </c>
      <c r="R779" s="3" t="s">
        <v>31</v>
      </c>
      <c r="S779" s="3">
        <v>12</v>
      </c>
      <c r="T779" s="3">
        <v>23.34</v>
      </c>
      <c r="U779" s="3">
        <v>-1</v>
      </c>
      <c r="V779" s="3">
        <v>33.840000000000003</v>
      </c>
      <c r="W779" s="3">
        <v>60.48</v>
      </c>
      <c r="X779" s="32">
        <v>-0.79</v>
      </c>
      <c r="Y779" s="33">
        <v>185.53</v>
      </c>
      <c r="Z779" s="3">
        <v>231.41</v>
      </c>
      <c r="AA779" s="3">
        <v>-0.25</v>
      </c>
      <c r="AB779" s="3">
        <v>21136.080000000002</v>
      </c>
      <c r="AC779" s="3">
        <v>25655.75</v>
      </c>
      <c r="AD779" s="3">
        <v>21827.52</v>
      </c>
      <c r="AE779" s="3">
        <v>27267.52</v>
      </c>
    </row>
    <row r="780" spans="1:31" x14ac:dyDescent="0.3">
      <c r="A780" s="3" t="s">
        <v>4960</v>
      </c>
      <c r="B780" s="4">
        <v>4825</v>
      </c>
      <c r="C780" s="4">
        <v>261</v>
      </c>
      <c r="D780" s="4" t="s">
        <v>25</v>
      </c>
      <c r="E780" s="5" t="s">
        <v>6313</v>
      </c>
      <c r="G780" s="4" t="s">
        <v>7896</v>
      </c>
      <c r="H780" s="3" t="s">
        <v>6315</v>
      </c>
      <c r="I780" s="3" t="s">
        <v>900</v>
      </c>
      <c r="J780" s="3" t="s">
        <v>240</v>
      </c>
      <c r="K780" s="3" t="s">
        <v>146</v>
      </c>
      <c r="L780" s="6" t="s">
        <v>6320</v>
      </c>
      <c r="M780" s="3" t="s">
        <v>240</v>
      </c>
      <c r="N780" s="3" t="s">
        <v>241</v>
      </c>
      <c r="O780" s="3" t="s">
        <v>7897</v>
      </c>
      <c r="P780" s="3" t="s">
        <v>6357</v>
      </c>
      <c r="Q780" s="3" t="s">
        <v>26</v>
      </c>
      <c r="R780" s="3" t="s">
        <v>27</v>
      </c>
      <c r="S780" s="3">
        <v>7</v>
      </c>
      <c r="T780" s="3">
        <v>4.5</v>
      </c>
      <c r="U780" s="3">
        <v>0.31</v>
      </c>
      <c r="V780" s="3">
        <v>12.5</v>
      </c>
      <c r="W780" s="3">
        <v>15.92</v>
      </c>
      <c r="X780" s="32">
        <v>-0.27</v>
      </c>
      <c r="Y780" s="33">
        <v>51.5</v>
      </c>
      <c r="Z780" s="3">
        <v>66.83</v>
      </c>
      <c r="AA780" s="3">
        <v>-0.3</v>
      </c>
      <c r="AB780" s="3">
        <v>36389.699999999997</v>
      </c>
      <c r="AC780" s="3">
        <v>44647.62</v>
      </c>
      <c r="AD780" s="3">
        <v>36389.699999999997</v>
      </c>
      <c r="AE780" s="3">
        <v>44647.62</v>
      </c>
    </row>
    <row r="781" spans="1:31" x14ac:dyDescent="0.3">
      <c r="A781" s="3" t="s">
        <v>4828</v>
      </c>
      <c r="B781" s="4">
        <v>4846</v>
      </c>
      <c r="C781" s="4">
        <v>174</v>
      </c>
      <c r="D781" s="4" t="s">
        <v>25</v>
      </c>
      <c r="E781" s="5" t="s">
        <v>6313</v>
      </c>
      <c r="G781" s="4" t="s">
        <v>7898</v>
      </c>
      <c r="H781" s="3" t="s">
        <v>6315</v>
      </c>
      <c r="I781" s="3" t="s">
        <v>900</v>
      </c>
      <c r="J781" s="3" t="s">
        <v>240</v>
      </c>
      <c r="K781" s="3" t="s">
        <v>146</v>
      </c>
      <c r="L781" s="6" t="s">
        <v>146</v>
      </c>
      <c r="M781" s="3" t="s">
        <v>240</v>
      </c>
      <c r="N781" s="3" t="s">
        <v>241</v>
      </c>
      <c r="O781" s="3" t="s">
        <v>7899</v>
      </c>
      <c r="P781" s="3" t="s">
        <v>6357</v>
      </c>
      <c r="Q781" s="3" t="s">
        <v>397</v>
      </c>
      <c r="R781" s="3" t="s">
        <v>31</v>
      </c>
      <c r="S781" s="3">
        <v>1</v>
      </c>
      <c r="T781" s="3">
        <v>4</v>
      </c>
      <c r="U781" s="3">
        <v>-2.2000000000000002</v>
      </c>
      <c r="V781" s="3">
        <v>8.42</v>
      </c>
      <c r="W781" s="3">
        <v>8.17</v>
      </c>
      <c r="X781" s="32">
        <v>0.03</v>
      </c>
      <c r="Y781" s="33">
        <v>50.83</v>
      </c>
      <c r="Z781" s="3">
        <v>81.33</v>
      </c>
      <c r="AA781" s="3">
        <v>-0.6</v>
      </c>
      <c r="AB781" s="3">
        <v>34574.660000000003</v>
      </c>
      <c r="AC781" s="3">
        <v>48754</v>
      </c>
      <c r="AD781" s="3">
        <v>34574.660000000003</v>
      </c>
      <c r="AE781" s="3">
        <v>48754</v>
      </c>
    </row>
    <row r="782" spans="1:31" x14ac:dyDescent="0.3">
      <c r="A782" s="3" t="s">
        <v>1521</v>
      </c>
      <c r="B782" s="4">
        <v>4866</v>
      </c>
      <c r="C782" s="4">
        <v>695</v>
      </c>
      <c r="D782" s="4" t="s">
        <v>25</v>
      </c>
      <c r="E782" s="5" t="s">
        <v>6313</v>
      </c>
      <c r="G782" s="4" t="s">
        <v>7900</v>
      </c>
      <c r="H782" s="3" t="s">
        <v>6315</v>
      </c>
      <c r="I782" s="3" t="s">
        <v>900</v>
      </c>
      <c r="J782" s="3" t="s">
        <v>240</v>
      </c>
      <c r="K782" s="3" t="s">
        <v>89</v>
      </c>
      <c r="L782" s="6" t="s">
        <v>89</v>
      </c>
      <c r="M782" s="3" t="s">
        <v>240</v>
      </c>
      <c r="N782" s="3" t="s">
        <v>712</v>
      </c>
      <c r="O782" s="3" t="s">
        <v>7901</v>
      </c>
      <c r="P782" s="3" t="s">
        <v>6357</v>
      </c>
      <c r="Q782" s="3" t="s">
        <v>63</v>
      </c>
      <c r="R782" s="3" t="s">
        <v>31</v>
      </c>
      <c r="S782" s="3">
        <v>33</v>
      </c>
      <c r="T782" s="3">
        <v>34.08</v>
      </c>
      <c r="U782" s="3">
        <v>-0.03</v>
      </c>
      <c r="V782" s="3">
        <v>180</v>
      </c>
      <c r="W782" s="3">
        <v>188.75</v>
      </c>
      <c r="X782" s="32">
        <v>-0.05</v>
      </c>
      <c r="Y782" s="33">
        <v>692.5</v>
      </c>
      <c r="Z782" s="3">
        <v>789.75</v>
      </c>
      <c r="AA782" s="3">
        <v>-0.14000000000000001</v>
      </c>
      <c r="AB782" s="3">
        <v>156731.54</v>
      </c>
      <c r="AC782" s="3">
        <v>176656.26</v>
      </c>
      <c r="AD782" s="3">
        <v>161739.54</v>
      </c>
      <c r="AE782" s="3">
        <v>183664.26</v>
      </c>
    </row>
    <row r="783" spans="1:31" x14ac:dyDescent="0.3">
      <c r="A783" s="3" t="s">
        <v>1400</v>
      </c>
      <c r="B783" s="4">
        <v>4867</v>
      </c>
      <c r="C783" s="4">
        <v>717</v>
      </c>
      <c r="D783" s="4" t="s">
        <v>25</v>
      </c>
      <c r="E783" s="5" t="s">
        <v>6313</v>
      </c>
      <c r="G783" s="4" t="s">
        <v>7902</v>
      </c>
      <c r="H783" s="3" t="s">
        <v>6315</v>
      </c>
      <c r="I783" s="3" t="s">
        <v>900</v>
      </c>
      <c r="J783" s="3" t="s">
        <v>240</v>
      </c>
      <c r="K783" s="3" t="s">
        <v>89</v>
      </c>
      <c r="L783" s="6" t="s">
        <v>89</v>
      </c>
      <c r="M783" s="3" t="s">
        <v>240</v>
      </c>
      <c r="N783" s="3" t="s">
        <v>712</v>
      </c>
      <c r="O783" s="3" t="s">
        <v>7903</v>
      </c>
      <c r="P783" s="3" t="s">
        <v>6357</v>
      </c>
      <c r="Q783" s="3" t="s">
        <v>63</v>
      </c>
      <c r="R783" s="3" t="s">
        <v>31</v>
      </c>
      <c r="S783" s="3">
        <v>34</v>
      </c>
      <c r="T783" s="3">
        <v>71.989999999999995</v>
      </c>
      <c r="U783" s="3">
        <v>-1.1000000000000001</v>
      </c>
      <c r="V783" s="3">
        <v>153.19999999999999</v>
      </c>
      <c r="W783" s="3">
        <v>189.53</v>
      </c>
      <c r="X783" s="32">
        <v>-0.24</v>
      </c>
      <c r="Y783" s="33">
        <v>662.57</v>
      </c>
      <c r="Z783" s="3">
        <v>753.24</v>
      </c>
      <c r="AA783" s="3">
        <v>-0.14000000000000001</v>
      </c>
      <c r="AB783" s="3">
        <v>152439.84</v>
      </c>
      <c r="AC783" s="3">
        <v>173296.8</v>
      </c>
      <c r="AD783" s="3">
        <v>152439.84</v>
      </c>
      <c r="AE783" s="3">
        <v>173296.8</v>
      </c>
    </row>
    <row r="784" spans="1:31" x14ac:dyDescent="0.3">
      <c r="A784" s="3" t="s">
        <v>1349</v>
      </c>
      <c r="B784" s="4">
        <v>4868</v>
      </c>
      <c r="C784" s="4">
        <v>458</v>
      </c>
      <c r="D784" s="4" t="s">
        <v>25</v>
      </c>
      <c r="E784" s="5" t="s">
        <v>6313</v>
      </c>
      <c r="G784" s="4" t="s">
        <v>7904</v>
      </c>
      <c r="H784" s="3" t="s">
        <v>6315</v>
      </c>
      <c r="I784" s="3" t="s">
        <v>900</v>
      </c>
      <c r="J784" s="3" t="s">
        <v>240</v>
      </c>
      <c r="K784" s="3" t="s">
        <v>89</v>
      </c>
      <c r="L784" s="6" t="s">
        <v>89</v>
      </c>
      <c r="M784" s="3" t="s">
        <v>240</v>
      </c>
      <c r="N784" s="3" t="s">
        <v>712</v>
      </c>
      <c r="O784" s="3" t="s">
        <v>7905</v>
      </c>
      <c r="P784" s="3" t="s">
        <v>6357</v>
      </c>
      <c r="Q784" s="3" t="s">
        <v>63</v>
      </c>
      <c r="R784" s="3" t="s">
        <v>31</v>
      </c>
      <c r="S784" s="3">
        <v>241</v>
      </c>
      <c r="T784" s="3">
        <v>278.85000000000002</v>
      </c>
      <c r="U784" s="3">
        <v>-0.16</v>
      </c>
      <c r="V784" s="3">
        <v>434.81</v>
      </c>
      <c r="W784" s="3">
        <v>475.26</v>
      </c>
      <c r="X784" s="32">
        <v>-0.09</v>
      </c>
      <c r="Y784" s="33">
        <v>1624.14</v>
      </c>
      <c r="Z784" s="3">
        <v>1831.21</v>
      </c>
      <c r="AA784" s="3">
        <v>-0.13</v>
      </c>
      <c r="AB784" s="3">
        <v>301071.82</v>
      </c>
      <c r="AC784" s="3">
        <v>332755.21999999997</v>
      </c>
      <c r="AD784" s="3">
        <v>319783.82</v>
      </c>
      <c r="AE784" s="3">
        <v>348178.22</v>
      </c>
    </row>
    <row r="785" spans="1:31" x14ac:dyDescent="0.3">
      <c r="A785" s="3" t="s">
        <v>3602</v>
      </c>
      <c r="B785" s="4">
        <v>4876</v>
      </c>
      <c r="C785" s="4">
        <v>299</v>
      </c>
      <c r="D785" s="4" t="s">
        <v>25</v>
      </c>
      <c r="E785" s="5" t="s">
        <v>6313</v>
      </c>
      <c r="G785" s="4" t="s">
        <v>7906</v>
      </c>
      <c r="H785" s="3" t="s">
        <v>6315</v>
      </c>
      <c r="I785" s="3" t="s">
        <v>900</v>
      </c>
      <c r="J785" s="3" t="s">
        <v>240</v>
      </c>
      <c r="K785" s="3" t="s">
        <v>132</v>
      </c>
      <c r="L785" s="6" t="s">
        <v>132</v>
      </c>
      <c r="M785" s="3" t="s">
        <v>240</v>
      </c>
      <c r="N785" s="3" t="s">
        <v>712</v>
      </c>
      <c r="O785" s="3" t="s">
        <v>7907</v>
      </c>
      <c r="P785" s="3" t="s">
        <v>6357</v>
      </c>
      <c r="Q785" s="3" t="s">
        <v>63</v>
      </c>
      <c r="R785" s="3" t="s">
        <v>31</v>
      </c>
      <c r="S785" s="3">
        <v>5</v>
      </c>
      <c r="T785" s="3">
        <v>33</v>
      </c>
      <c r="U785" s="3">
        <v>-5.6</v>
      </c>
      <c r="V785" s="3">
        <v>34</v>
      </c>
      <c r="W785" s="3">
        <v>55.92</v>
      </c>
      <c r="X785" s="32">
        <v>-0.64</v>
      </c>
      <c r="Y785" s="33">
        <v>202</v>
      </c>
      <c r="Z785" s="3">
        <v>190.92</v>
      </c>
      <c r="AA785" s="3">
        <v>0.05</v>
      </c>
      <c r="AB785" s="3">
        <v>60336.480000000003</v>
      </c>
      <c r="AC785" s="3">
        <v>53121.62</v>
      </c>
      <c r="AD785" s="3">
        <v>61968.480000000003</v>
      </c>
      <c r="AE785" s="3">
        <v>53913.62</v>
      </c>
    </row>
    <row r="786" spans="1:31" x14ac:dyDescent="0.3">
      <c r="A786" s="3" t="s">
        <v>3821</v>
      </c>
      <c r="B786" s="4">
        <v>4878</v>
      </c>
      <c r="C786" s="4">
        <v>140</v>
      </c>
      <c r="D786" s="4" t="s">
        <v>25</v>
      </c>
      <c r="E786" s="5" t="s">
        <v>6313</v>
      </c>
      <c r="G786" s="4" t="s">
        <v>7908</v>
      </c>
      <c r="H786" s="3" t="s">
        <v>6315</v>
      </c>
      <c r="I786" s="3" t="s">
        <v>900</v>
      </c>
      <c r="J786" s="3" t="s">
        <v>240</v>
      </c>
      <c r="K786" s="3" t="s">
        <v>132</v>
      </c>
      <c r="L786" s="6" t="s">
        <v>132</v>
      </c>
      <c r="M786" s="3" t="s">
        <v>240</v>
      </c>
      <c r="N786" s="3" t="s">
        <v>712</v>
      </c>
      <c r="O786" s="3" t="s">
        <v>7909</v>
      </c>
      <c r="P786" s="3" t="s">
        <v>6357</v>
      </c>
      <c r="Q786" s="3" t="s">
        <v>63</v>
      </c>
      <c r="R786" s="3" t="s">
        <v>31</v>
      </c>
      <c r="S786" s="3">
        <v>15</v>
      </c>
      <c r="T786" s="3">
        <v>17.5</v>
      </c>
      <c r="U786" s="3">
        <v>-0.15</v>
      </c>
      <c r="V786" s="3">
        <v>54.84</v>
      </c>
      <c r="W786" s="3">
        <v>51.92</v>
      </c>
      <c r="X786" s="32">
        <v>0.05</v>
      </c>
      <c r="Y786" s="33">
        <v>245.04</v>
      </c>
      <c r="Z786" s="3">
        <v>172.49</v>
      </c>
      <c r="AA786" s="3">
        <v>0.3</v>
      </c>
      <c r="AB786" s="3">
        <v>56912.28</v>
      </c>
      <c r="AC786" s="3">
        <v>37875.919999999998</v>
      </c>
      <c r="AD786" s="3">
        <v>56912.28</v>
      </c>
      <c r="AE786" s="3">
        <v>37875.919999999998</v>
      </c>
    </row>
    <row r="787" spans="1:31" x14ac:dyDescent="0.3">
      <c r="A787" s="3" t="s">
        <v>1837</v>
      </c>
      <c r="B787" s="4">
        <v>4936</v>
      </c>
      <c r="C787" s="4">
        <v>435</v>
      </c>
      <c r="D787" s="4" t="s">
        <v>25</v>
      </c>
      <c r="E787" s="5" t="s">
        <v>6313</v>
      </c>
      <c r="G787" s="4" t="s">
        <v>7910</v>
      </c>
      <c r="H787" s="3" t="s">
        <v>6315</v>
      </c>
      <c r="I787" s="3" t="s">
        <v>900</v>
      </c>
      <c r="J787" s="3" t="s">
        <v>240</v>
      </c>
      <c r="K787" s="3" t="s">
        <v>89</v>
      </c>
      <c r="L787" s="6" t="s">
        <v>89</v>
      </c>
      <c r="M787" s="3" t="s">
        <v>240</v>
      </c>
      <c r="N787" s="3" t="s">
        <v>712</v>
      </c>
      <c r="O787" s="3" t="s">
        <v>7911</v>
      </c>
      <c r="P787" s="3" t="s">
        <v>6357</v>
      </c>
      <c r="Q787" s="3" t="s">
        <v>1797</v>
      </c>
      <c r="R787" s="3" t="s">
        <v>60</v>
      </c>
      <c r="S787" s="3">
        <v>38</v>
      </c>
      <c r="T787" s="3">
        <v>14.33</v>
      </c>
      <c r="U787" s="3">
        <v>0.62</v>
      </c>
      <c r="V787" s="3">
        <v>79.17</v>
      </c>
      <c r="W787" s="3">
        <v>39.58</v>
      </c>
      <c r="X787" s="32">
        <v>0.5</v>
      </c>
      <c r="Y787" s="33">
        <v>220</v>
      </c>
      <c r="Z787" s="3">
        <v>308.58</v>
      </c>
      <c r="AA787" s="3">
        <v>-0.4</v>
      </c>
      <c r="AB787" s="3">
        <v>42248.800000000003</v>
      </c>
      <c r="AC787" s="3">
        <v>66420.22</v>
      </c>
      <c r="AD787" s="3">
        <v>46912.800000000003</v>
      </c>
      <c r="AE787" s="3">
        <v>70814.22</v>
      </c>
    </row>
    <row r="788" spans="1:31" x14ac:dyDescent="0.3">
      <c r="A788" s="3" t="s">
        <v>1794</v>
      </c>
      <c r="B788" s="4">
        <v>4938</v>
      </c>
      <c r="C788" s="4">
        <v>215</v>
      </c>
      <c r="D788" s="4" t="s">
        <v>25</v>
      </c>
      <c r="E788" s="5" t="s">
        <v>6313</v>
      </c>
      <c r="G788" s="4" t="s">
        <v>7912</v>
      </c>
      <c r="H788" s="3" t="s">
        <v>6315</v>
      </c>
      <c r="I788" s="3" t="s">
        <v>900</v>
      </c>
      <c r="J788" s="3" t="s">
        <v>240</v>
      </c>
      <c r="K788" s="3" t="s">
        <v>89</v>
      </c>
      <c r="L788" s="6" t="s">
        <v>89</v>
      </c>
      <c r="M788" s="3" t="s">
        <v>240</v>
      </c>
      <c r="N788" s="3" t="s">
        <v>712</v>
      </c>
      <c r="O788" s="3" t="s">
        <v>7913</v>
      </c>
      <c r="P788" s="3" t="s">
        <v>6357</v>
      </c>
      <c r="Q788" s="3" t="s">
        <v>1797</v>
      </c>
      <c r="R788" s="3" t="s">
        <v>60</v>
      </c>
      <c r="S788" s="3">
        <v>79</v>
      </c>
      <c r="T788" s="3">
        <v>43.17</v>
      </c>
      <c r="U788" s="3">
        <v>0.46</v>
      </c>
      <c r="V788" s="3">
        <v>124.85</v>
      </c>
      <c r="W788" s="3">
        <v>85.76</v>
      </c>
      <c r="X788" s="32">
        <v>0.31</v>
      </c>
      <c r="Y788" s="33">
        <v>443.2</v>
      </c>
      <c r="Z788" s="3">
        <v>388.93</v>
      </c>
      <c r="AA788" s="3">
        <v>0.12</v>
      </c>
      <c r="AB788" s="3">
        <v>70589.070000000007</v>
      </c>
      <c r="AC788" s="3">
        <v>66749.59</v>
      </c>
      <c r="AD788" s="3">
        <v>75959.070000000007</v>
      </c>
      <c r="AE788" s="3">
        <v>69647.59</v>
      </c>
    </row>
    <row r="789" spans="1:31" x14ac:dyDescent="0.3">
      <c r="A789" s="3" t="s">
        <v>3288</v>
      </c>
      <c r="B789" s="4">
        <v>5006</v>
      </c>
      <c r="C789" s="4">
        <v>614</v>
      </c>
      <c r="D789" s="4" t="s">
        <v>25</v>
      </c>
      <c r="E789" s="5" t="s">
        <v>6313</v>
      </c>
      <c r="G789" s="4" t="s">
        <v>7914</v>
      </c>
      <c r="H789" s="3" t="s">
        <v>6315</v>
      </c>
      <c r="I789" s="3" t="s">
        <v>900</v>
      </c>
      <c r="J789" s="3" t="s">
        <v>240</v>
      </c>
      <c r="K789" s="3" t="s">
        <v>132</v>
      </c>
      <c r="L789" s="6" t="s">
        <v>6320</v>
      </c>
      <c r="M789" s="3" t="s">
        <v>240</v>
      </c>
      <c r="N789" s="3" t="s">
        <v>241</v>
      </c>
      <c r="O789" s="3" t="s">
        <v>7915</v>
      </c>
      <c r="P789" s="3" t="s">
        <v>6357</v>
      </c>
      <c r="Q789" s="3" t="s">
        <v>37</v>
      </c>
      <c r="R789" s="3" t="s">
        <v>60</v>
      </c>
      <c r="S789" s="3">
        <v>22</v>
      </c>
      <c r="T789" s="3">
        <v>19</v>
      </c>
      <c r="U789" s="3">
        <v>0.12</v>
      </c>
      <c r="V789" s="3">
        <v>61.5</v>
      </c>
      <c r="W789" s="3">
        <v>63</v>
      </c>
      <c r="X789" s="32">
        <v>-0.02</v>
      </c>
      <c r="Y789" s="33">
        <v>248.67</v>
      </c>
      <c r="Z789" s="3">
        <v>279.67</v>
      </c>
      <c r="AA789" s="3">
        <v>-0.12</v>
      </c>
      <c r="AB789" s="3">
        <v>137711.6</v>
      </c>
      <c r="AC789" s="3">
        <v>154654.76</v>
      </c>
      <c r="AD789" s="3">
        <v>137711.6</v>
      </c>
      <c r="AE789" s="3">
        <v>154654.76</v>
      </c>
    </row>
    <row r="790" spans="1:31" x14ac:dyDescent="0.3">
      <c r="A790" s="3" t="s">
        <v>3719</v>
      </c>
      <c r="B790" s="4">
        <v>5008</v>
      </c>
      <c r="C790" s="4">
        <v>132</v>
      </c>
      <c r="D790" s="4" t="s">
        <v>25</v>
      </c>
      <c r="E790" s="5" t="s">
        <v>6313</v>
      </c>
      <c r="G790" s="4" t="s">
        <v>7916</v>
      </c>
      <c r="H790" s="3" t="s">
        <v>6315</v>
      </c>
      <c r="I790" s="3" t="s">
        <v>900</v>
      </c>
      <c r="J790" s="3" t="s">
        <v>240</v>
      </c>
      <c r="K790" s="3" t="s">
        <v>132</v>
      </c>
      <c r="L790" s="6" t="s">
        <v>6320</v>
      </c>
      <c r="M790" s="3" t="s">
        <v>240</v>
      </c>
      <c r="N790" s="3" t="s">
        <v>241</v>
      </c>
      <c r="O790" s="3" t="s">
        <v>7917</v>
      </c>
      <c r="P790" s="3" t="s">
        <v>6357</v>
      </c>
      <c r="Q790" s="3" t="s">
        <v>37</v>
      </c>
      <c r="R790" s="3" t="s">
        <v>60</v>
      </c>
      <c r="S790" s="3">
        <v>6</v>
      </c>
      <c r="T790" s="3">
        <v>5.83</v>
      </c>
      <c r="U790" s="3">
        <v>0</v>
      </c>
      <c r="V790" s="3">
        <v>18.670000000000002</v>
      </c>
      <c r="W790" s="3">
        <v>13.23</v>
      </c>
      <c r="X790" s="32">
        <v>0.28999999999999998</v>
      </c>
      <c r="Y790" s="33">
        <v>57.18</v>
      </c>
      <c r="Z790" s="3">
        <v>99.96</v>
      </c>
      <c r="AA790" s="3">
        <v>-0.75</v>
      </c>
      <c r="AB790" s="3">
        <v>26004.3</v>
      </c>
      <c r="AC790" s="3">
        <v>45266.74</v>
      </c>
      <c r="AD790" s="3">
        <v>26004.3</v>
      </c>
      <c r="AE790" s="3">
        <v>45266.74</v>
      </c>
    </row>
    <row r="791" spans="1:31" x14ac:dyDescent="0.3">
      <c r="A791" s="3" t="s">
        <v>4774</v>
      </c>
      <c r="B791" s="4">
        <v>5014</v>
      </c>
      <c r="C791" s="4">
        <v>225</v>
      </c>
      <c r="D791" s="4" t="s">
        <v>25</v>
      </c>
      <c r="E791" s="5" t="s">
        <v>6313</v>
      </c>
      <c r="G791" s="4" t="s">
        <v>7918</v>
      </c>
      <c r="H791" s="3" t="s">
        <v>6315</v>
      </c>
      <c r="I791" s="3" t="s">
        <v>900</v>
      </c>
      <c r="J791" s="3" t="s">
        <v>240</v>
      </c>
      <c r="K791" s="3" t="s">
        <v>146</v>
      </c>
      <c r="L791" s="6" t="s">
        <v>146</v>
      </c>
      <c r="M791" s="3" t="s">
        <v>240</v>
      </c>
      <c r="N791" s="3" t="s">
        <v>241</v>
      </c>
      <c r="O791" s="3" t="s">
        <v>7919</v>
      </c>
      <c r="P791" s="3" t="s">
        <v>6357</v>
      </c>
      <c r="Q791" s="3" t="s">
        <v>37</v>
      </c>
      <c r="R791" s="3" t="s">
        <v>60</v>
      </c>
      <c r="S791" s="3">
        <v>2</v>
      </c>
      <c r="T791" s="3">
        <v>4</v>
      </c>
      <c r="U791" s="3">
        <v>-1</v>
      </c>
      <c r="V791" s="3">
        <v>4</v>
      </c>
      <c r="W791" s="3">
        <v>11</v>
      </c>
      <c r="X791" s="32">
        <v>-1.75</v>
      </c>
      <c r="Y791" s="33">
        <v>39</v>
      </c>
      <c r="Z791" s="3">
        <v>51.42</v>
      </c>
      <c r="AA791" s="3">
        <v>-0.32</v>
      </c>
      <c r="AB791" s="3">
        <v>35098.559999999998</v>
      </c>
      <c r="AC791" s="3">
        <v>43766.52</v>
      </c>
      <c r="AD791" s="3">
        <v>35998.559999999998</v>
      </c>
      <c r="AE791" s="3">
        <v>43766.52</v>
      </c>
    </row>
    <row r="792" spans="1:31" x14ac:dyDescent="0.3">
      <c r="A792" s="3" t="s">
        <v>2783</v>
      </c>
      <c r="B792" s="4">
        <v>5034</v>
      </c>
      <c r="C792" s="4">
        <v>161</v>
      </c>
      <c r="D792" s="4" t="s">
        <v>25</v>
      </c>
      <c r="E792" s="5" t="s">
        <v>6313</v>
      </c>
      <c r="G792" s="4" t="s">
        <v>7920</v>
      </c>
      <c r="H792" s="3" t="s">
        <v>6315</v>
      </c>
      <c r="I792" s="3" t="s">
        <v>900</v>
      </c>
      <c r="J792" s="3" t="s">
        <v>240</v>
      </c>
      <c r="K792" s="3" t="s">
        <v>132</v>
      </c>
      <c r="L792" s="6" t="s">
        <v>132</v>
      </c>
      <c r="M792" s="3" t="s">
        <v>240</v>
      </c>
      <c r="N792" s="3" t="s">
        <v>241</v>
      </c>
      <c r="O792" s="3" t="s">
        <v>7921</v>
      </c>
      <c r="P792" s="3" t="s">
        <v>6357</v>
      </c>
      <c r="Q792" s="3" t="s">
        <v>51</v>
      </c>
      <c r="R792" s="3" t="s">
        <v>31</v>
      </c>
      <c r="S792" s="3">
        <v>4</v>
      </c>
      <c r="T792" s="3">
        <v>0.5</v>
      </c>
      <c r="U792" s="3">
        <v>0.86</v>
      </c>
      <c r="V792" s="3">
        <v>7.5</v>
      </c>
      <c r="W792" s="3">
        <v>8</v>
      </c>
      <c r="X792" s="32">
        <v>-7.0000000000000007E-2</v>
      </c>
      <c r="Y792" s="33">
        <v>47</v>
      </c>
      <c r="Z792" s="3">
        <v>44.17</v>
      </c>
      <c r="AA792" s="3">
        <v>0.06</v>
      </c>
      <c r="AB792" s="3">
        <v>26523.360000000001</v>
      </c>
      <c r="AC792" s="3">
        <v>20330.599999999999</v>
      </c>
      <c r="AD792" s="3">
        <v>26523.360000000001</v>
      </c>
      <c r="AE792" s="3">
        <v>20330.599999999999</v>
      </c>
    </row>
    <row r="793" spans="1:31" x14ac:dyDescent="0.3">
      <c r="A793" s="3" t="s">
        <v>3089</v>
      </c>
      <c r="B793" s="4">
        <v>5036</v>
      </c>
      <c r="C793" s="4">
        <v>867</v>
      </c>
      <c r="D793" s="4" t="s">
        <v>25</v>
      </c>
      <c r="E793" s="5" t="s">
        <v>6313</v>
      </c>
      <c r="G793" s="4" t="s">
        <v>7922</v>
      </c>
      <c r="H793" s="3" t="s">
        <v>6315</v>
      </c>
      <c r="I793" s="3" t="s">
        <v>900</v>
      </c>
      <c r="J793" s="3" t="s">
        <v>240</v>
      </c>
      <c r="K793" s="3" t="s">
        <v>132</v>
      </c>
      <c r="L793" s="6" t="s">
        <v>132</v>
      </c>
      <c r="M793" s="3" t="s">
        <v>240</v>
      </c>
      <c r="N793" s="3" t="s">
        <v>241</v>
      </c>
      <c r="O793" s="3" t="s">
        <v>7923</v>
      </c>
      <c r="P793" s="3" t="s">
        <v>6357</v>
      </c>
      <c r="Q793" s="3" t="s">
        <v>51</v>
      </c>
      <c r="R793" s="3" t="s">
        <v>31</v>
      </c>
      <c r="S793" s="3">
        <v>108</v>
      </c>
      <c r="T793" s="3">
        <v>47</v>
      </c>
      <c r="U793" s="3">
        <v>0.56000000000000005</v>
      </c>
      <c r="V793" s="3">
        <v>181</v>
      </c>
      <c r="W793" s="3">
        <v>159</v>
      </c>
      <c r="X793" s="32">
        <v>0.12</v>
      </c>
      <c r="Y793" s="33">
        <v>883.92</v>
      </c>
      <c r="Z793" s="3">
        <v>721</v>
      </c>
      <c r="AA793" s="3">
        <v>0.18</v>
      </c>
      <c r="AB793" s="3">
        <v>441299.29</v>
      </c>
      <c r="AC793" s="3">
        <v>380078.28</v>
      </c>
      <c r="AD793" s="3">
        <v>473390.41</v>
      </c>
      <c r="AE793" s="3">
        <v>380078.28</v>
      </c>
    </row>
    <row r="794" spans="1:31" x14ac:dyDescent="0.3">
      <c r="A794" s="3" t="s">
        <v>3629</v>
      </c>
      <c r="B794" s="4">
        <v>5037</v>
      </c>
      <c r="C794" s="4">
        <v>116</v>
      </c>
      <c r="D794" s="4" t="s">
        <v>25</v>
      </c>
      <c r="E794" s="5" t="s">
        <v>6313</v>
      </c>
      <c r="G794" s="4" t="s">
        <v>7924</v>
      </c>
      <c r="H794" s="3" t="s">
        <v>6315</v>
      </c>
      <c r="I794" s="3" t="s">
        <v>900</v>
      </c>
      <c r="J794" s="3" t="s">
        <v>240</v>
      </c>
      <c r="K794" s="3" t="s">
        <v>132</v>
      </c>
      <c r="L794" s="6" t="s">
        <v>132</v>
      </c>
      <c r="M794" s="3" t="s">
        <v>240</v>
      </c>
      <c r="N794" s="3" t="s">
        <v>241</v>
      </c>
      <c r="O794" s="3" t="s">
        <v>7925</v>
      </c>
      <c r="P794" s="3" t="s">
        <v>6357</v>
      </c>
      <c r="Q794" s="3" t="s">
        <v>51</v>
      </c>
      <c r="R794" s="3" t="s">
        <v>31</v>
      </c>
      <c r="S794" s="3">
        <v>4</v>
      </c>
      <c r="T794" s="3">
        <v>10.67</v>
      </c>
      <c r="U794" s="3">
        <v>-1.67</v>
      </c>
      <c r="V794" s="3">
        <v>14.66</v>
      </c>
      <c r="W794" s="3">
        <v>38.659999999999997</v>
      </c>
      <c r="X794" s="32">
        <v>-1.64</v>
      </c>
      <c r="Y794" s="33">
        <v>134.63999999999999</v>
      </c>
      <c r="Z794" s="3">
        <v>161.31</v>
      </c>
      <c r="AA794" s="3">
        <v>-0.2</v>
      </c>
      <c r="AB794" s="3">
        <v>64702.32</v>
      </c>
      <c r="AC794" s="3">
        <v>73848.72</v>
      </c>
      <c r="AD794" s="3">
        <v>64702.32</v>
      </c>
      <c r="AE794" s="3">
        <v>73848.72</v>
      </c>
    </row>
    <row r="795" spans="1:31" x14ac:dyDescent="0.3">
      <c r="A795" s="3" t="s">
        <v>4669</v>
      </c>
      <c r="B795" s="4">
        <v>5061</v>
      </c>
      <c r="C795" s="4">
        <v>271</v>
      </c>
      <c r="D795" s="4" t="s">
        <v>25</v>
      </c>
      <c r="E795" s="5" t="s">
        <v>6313</v>
      </c>
      <c r="G795" s="4" t="s">
        <v>7926</v>
      </c>
      <c r="H795" s="3" t="s">
        <v>6315</v>
      </c>
      <c r="I795" s="3" t="s">
        <v>900</v>
      </c>
      <c r="J795" s="3" t="s">
        <v>240</v>
      </c>
      <c r="K795" s="3" t="s">
        <v>146</v>
      </c>
      <c r="L795" s="6" t="s">
        <v>146</v>
      </c>
      <c r="M795" s="3" t="s">
        <v>240</v>
      </c>
      <c r="N795" s="3" t="s">
        <v>241</v>
      </c>
      <c r="O795" s="3" t="s">
        <v>7927</v>
      </c>
      <c r="P795" s="3" t="s">
        <v>6357</v>
      </c>
      <c r="Q795" s="3" t="s">
        <v>51</v>
      </c>
      <c r="R795" s="3" t="s">
        <v>31</v>
      </c>
      <c r="S795" s="3">
        <v>5</v>
      </c>
      <c r="U795" s="3">
        <v>1</v>
      </c>
      <c r="V795" s="3">
        <v>23.42</v>
      </c>
      <c r="W795" s="3">
        <v>11</v>
      </c>
      <c r="X795" s="32">
        <v>0.53</v>
      </c>
      <c r="Y795" s="33">
        <v>63.83</v>
      </c>
      <c r="Z795" s="3">
        <v>93.5</v>
      </c>
      <c r="AA795" s="3">
        <v>-0.46</v>
      </c>
      <c r="AB795" s="3">
        <v>51417.96</v>
      </c>
      <c r="AC795" s="3">
        <v>64363.02</v>
      </c>
      <c r="AD795" s="3">
        <v>52964.959999999999</v>
      </c>
      <c r="AE795" s="3">
        <v>69463.02</v>
      </c>
    </row>
    <row r="796" spans="1:31" x14ac:dyDescent="0.3">
      <c r="A796" s="3" t="s">
        <v>4918</v>
      </c>
      <c r="B796" s="4">
        <v>5103</v>
      </c>
      <c r="C796" s="4">
        <v>180</v>
      </c>
      <c r="D796" s="4" t="s">
        <v>25</v>
      </c>
      <c r="E796" s="5" t="s">
        <v>6313</v>
      </c>
      <c r="G796" s="4" t="s">
        <v>7928</v>
      </c>
      <c r="H796" s="3" t="s">
        <v>6315</v>
      </c>
      <c r="I796" s="3" t="s">
        <v>900</v>
      </c>
      <c r="J796" s="3" t="s">
        <v>240</v>
      </c>
      <c r="K796" s="3" t="s">
        <v>146</v>
      </c>
      <c r="L796" s="6" t="s">
        <v>6320</v>
      </c>
      <c r="M796" s="3" t="s">
        <v>240</v>
      </c>
      <c r="N796" s="3" t="s">
        <v>241</v>
      </c>
      <c r="O796" s="3" t="s">
        <v>7929</v>
      </c>
      <c r="P796" s="3" t="s">
        <v>6357</v>
      </c>
      <c r="Q796" s="3" t="s">
        <v>42</v>
      </c>
      <c r="R796" s="3" t="s">
        <v>31</v>
      </c>
      <c r="S796" s="3">
        <v>3</v>
      </c>
      <c r="T796" s="3">
        <v>2.5</v>
      </c>
      <c r="U796" s="3">
        <v>0</v>
      </c>
      <c r="V796" s="3">
        <v>10</v>
      </c>
      <c r="W796" s="3">
        <v>10.5</v>
      </c>
      <c r="X796" s="32">
        <v>-0.05</v>
      </c>
      <c r="Y796" s="33">
        <v>42.5</v>
      </c>
      <c r="Z796" s="3">
        <v>66</v>
      </c>
      <c r="AA796" s="3">
        <v>-0.55000000000000004</v>
      </c>
      <c r="AB796" s="3">
        <v>24090.42</v>
      </c>
      <c r="AC796" s="3">
        <v>33970.980000000003</v>
      </c>
      <c r="AD796" s="3">
        <v>25683.599999999999</v>
      </c>
      <c r="AE796" s="3">
        <v>36590.639999999999</v>
      </c>
    </row>
    <row r="797" spans="1:31" x14ac:dyDescent="0.3">
      <c r="A797" s="3" t="s">
        <v>4813</v>
      </c>
      <c r="B797" s="4">
        <v>5105</v>
      </c>
      <c r="C797" s="4">
        <v>157</v>
      </c>
      <c r="D797" s="4" t="s">
        <v>25</v>
      </c>
      <c r="E797" s="5" t="s">
        <v>6313</v>
      </c>
      <c r="G797" s="4" t="s">
        <v>7930</v>
      </c>
      <c r="H797" s="3" t="s">
        <v>6315</v>
      </c>
      <c r="I797" s="3" t="s">
        <v>900</v>
      </c>
      <c r="J797" s="3" t="s">
        <v>240</v>
      </c>
      <c r="K797" s="3" t="s">
        <v>146</v>
      </c>
      <c r="L797" s="6" t="s">
        <v>6320</v>
      </c>
      <c r="M797" s="3" t="s">
        <v>240</v>
      </c>
      <c r="N797" s="3" t="s">
        <v>241</v>
      </c>
      <c r="O797" s="3" t="s">
        <v>7931</v>
      </c>
      <c r="P797" s="3" t="s">
        <v>6357</v>
      </c>
      <c r="Q797" s="3" t="s">
        <v>42</v>
      </c>
      <c r="R797" s="3" t="s">
        <v>31</v>
      </c>
      <c r="S797" s="3">
        <v>3</v>
      </c>
      <c r="T797" s="3">
        <v>0.5</v>
      </c>
      <c r="U797" s="3">
        <v>0.83</v>
      </c>
      <c r="V797" s="3">
        <v>8.5</v>
      </c>
      <c r="W797" s="3">
        <v>9.5</v>
      </c>
      <c r="X797" s="32">
        <v>-0.12</v>
      </c>
      <c r="Y797" s="33">
        <v>37.67</v>
      </c>
      <c r="Z797" s="3">
        <v>47.5</v>
      </c>
      <c r="AA797" s="3">
        <v>-0.26</v>
      </c>
      <c r="AB797" s="3">
        <v>25762.78</v>
      </c>
      <c r="AC797" s="3">
        <v>29363.88</v>
      </c>
      <c r="AD797" s="3">
        <v>27115.48</v>
      </c>
      <c r="AE797" s="3">
        <v>31047.24</v>
      </c>
    </row>
    <row r="798" spans="1:31" x14ac:dyDescent="0.3">
      <c r="A798" s="3" t="s">
        <v>3424</v>
      </c>
      <c r="B798" s="4">
        <v>5133</v>
      </c>
      <c r="C798" s="4">
        <v>391</v>
      </c>
      <c r="D798" s="4" t="s">
        <v>25</v>
      </c>
      <c r="E798" s="5" t="s">
        <v>6313</v>
      </c>
      <c r="G798" s="4" t="s">
        <v>7932</v>
      </c>
      <c r="H798" s="3" t="s">
        <v>6315</v>
      </c>
      <c r="I798" s="3" t="s">
        <v>900</v>
      </c>
      <c r="J798" s="3" t="s">
        <v>240</v>
      </c>
      <c r="K798" s="3" t="s">
        <v>132</v>
      </c>
      <c r="L798" s="6" t="s">
        <v>132</v>
      </c>
      <c r="M798" s="3" t="s">
        <v>240</v>
      </c>
      <c r="N798" s="3" t="s">
        <v>241</v>
      </c>
      <c r="O798" s="3" t="s">
        <v>7933</v>
      </c>
      <c r="P798" s="3" t="s">
        <v>6357</v>
      </c>
      <c r="Q798" s="3" t="s">
        <v>42</v>
      </c>
      <c r="R798" s="3" t="s">
        <v>31</v>
      </c>
      <c r="S798" s="3">
        <v>14</v>
      </c>
      <c r="T798" s="3">
        <v>17.5</v>
      </c>
      <c r="U798" s="3">
        <v>-0.24</v>
      </c>
      <c r="V798" s="3">
        <v>32.58</v>
      </c>
      <c r="W798" s="3">
        <v>38</v>
      </c>
      <c r="X798" s="32">
        <v>-0.17</v>
      </c>
      <c r="Y798" s="33">
        <v>180.5</v>
      </c>
      <c r="Z798" s="3">
        <v>202.75</v>
      </c>
      <c r="AA798" s="3">
        <v>-0.12</v>
      </c>
      <c r="AB798" s="3">
        <v>73709.009999999995</v>
      </c>
      <c r="AC798" s="3">
        <v>80260.08</v>
      </c>
      <c r="AD798" s="3">
        <v>80206.98</v>
      </c>
      <c r="AE798" s="3">
        <v>86766.21</v>
      </c>
    </row>
    <row r="799" spans="1:31" x14ac:dyDescent="0.3">
      <c r="A799" s="3" t="s">
        <v>4927</v>
      </c>
      <c r="B799" s="4">
        <v>5157</v>
      </c>
      <c r="C799" s="4">
        <v>123</v>
      </c>
      <c r="D799" s="4" t="s">
        <v>25</v>
      </c>
      <c r="E799" s="5" t="s">
        <v>6313</v>
      </c>
      <c r="G799" s="4" t="s">
        <v>7934</v>
      </c>
      <c r="H799" s="3" t="s">
        <v>6315</v>
      </c>
      <c r="I799" s="3" t="s">
        <v>900</v>
      </c>
      <c r="J799" s="3" t="s">
        <v>240</v>
      </c>
      <c r="K799" s="3" t="s">
        <v>146</v>
      </c>
      <c r="L799" s="6" t="s">
        <v>146</v>
      </c>
      <c r="M799" s="3" t="s">
        <v>240</v>
      </c>
      <c r="N799" s="3" t="s">
        <v>241</v>
      </c>
      <c r="O799" s="3" t="s">
        <v>7935</v>
      </c>
      <c r="P799" s="3" t="s">
        <v>6357</v>
      </c>
      <c r="Q799" s="3" t="s">
        <v>37</v>
      </c>
      <c r="R799" s="3" t="s">
        <v>60</v>
      </c>
      <c r="S799" s="3">
        <v>1</v>
      </c>
      <c r="U799" s="3">
        <v>1</v>
      </c>
      <c r="V799" s="3">
        <v>1</v>
      </c>
      <c r="W799" s="3">
        <v>2</v>
      </c>
      <c r="X799" s="32">
        <v>-1</v>
      </c>
      <c r="Y799" s="33">
        <v>27.5</v>
      </c>
      <c r="Z799" s="3">
        <v>25.5</v>
      </c>
      <c r="AA799" s="3">
        <v>7.0000000000000007E-2</v>
      </c>
      <c r="AB799" s="3">
        <v>44470.38</v>
      </c>
      <c r="AC799" s="3">
        <v>37498.5</v>
      </c>
      <c r="AD799" s="3">
        <v>44470.38</v>
      </c>
      <c r="AE799" s="3">
        <v>37498.5</v>
      </c>
    </row>
    <row r="800" spans="1:31" x14ac:dyDescent="0.3">
      <c r="A800" s="3" t="s">
        <v>6254</v>
      </c>
      <c r="B800" s="4">
        <v>5247</v>
      </c>
      <c r="C800" s="4">
        <v>155</v>
      </c>
      <c r="D800" s="4" t="s">
        <v>25</v>
      </c>
      <c r="E800" s="5" t="s">
        <v>6313</v>
      </c>
      <c r="G800" s="4" t="s">
        <v>7936</v>
      </c>
      <c r="H800" s="3" t="s">
        <v>6315</v>
      </c>
      <c r="I800" s="3" t="s">
        <v>900</v>
      </c>
      <c r="J800" s="3" t="s">
        <v>240</v>
      </c>
      <c r="K800" s="3" t="s">
        <v>146</v>
      </c>
      <c r="L800" s="6" t="s">
        <v>6320</v>
      </c>
      <c r="M800" s="3" t="s">
        <v>240</v>
      </c>
      <c r="N800" s="3" t="s">
        <v>241</v>
      </c>
      <c r="O800" s="3" t="s">
        <v>7937</v>
      </c>
      <c r="P800" s="3" t="s">
        <v>6357</v>
      </c>
      <c r="Q800" s="3" t="s">
        <v>1797</v>
      </c>
      <c r="R800" s="3" t="s">
        <v>60</v>
      </c>
      <c r="S800" s="3">
        <v>4</v>
      </c>
      <c r="T800" s="3">
        <v>4</v>
      </c>
      <c r="U800" s="3">
        <v>-7.0000000000000007E-2</v>
      </c>
      <c r="V800" s="3">
        <v>10.5</v>
      </c>
      <c r="W800" s="3">
        <v>6.92</v>
      </c>
      <c r="X800" s="32">
        <v>0.34</v>
      </c>
      <c r="Y800" s="33">
        <v>40.83</v>
      </c>
      <c r="Z800" s="3">
        <v>35.33</v>
      </c>
      <c r="AA800" s="3">
        <v>0.13</v>
      </c>
      <c r="AB800" s="3">
        <v>22353.599999999999</v>
      </c>
      <c r="AC800" s="3">
        <v>20521.240000000002</v>
      </c>
      <c r="AD800" s="3">
        <v>23588.6</v>
      </c>
      <c r="AE800" s="3">
        <v>21493.24</v>
      </c>
    </row>
    <row r="801" spans="1:31" x14ac:dyDescent="0.3">
      <c r="A801" s="3" t="s">
        <v>1867</v>
      </c>
      <c r="B801" s="4">
        <v>5289</v>
      </c>
      <c r="C801" s="4">
        <v>342</v>
      </c>
      <c r="D801" s="4" t="s">
        <v>25</v>
      </c>
      <c r="E801" s="5" t="s">
        <v>6313</v>
      </c>
      <c r="G801" s="4" t="s">
        <v>7938</v>
      </c>
      <c r="H801" s="3" t="s">
        <v>6315</v>
      </c>
      <c r="I801" s="3" t="s">
        <v>900</v>
      </c>
      <c r="J801" s="3" t="s">
        <v>240</v>
      </c>
      <c r="K801" s="3" t="s">
        <v>89</v>
      </c>
      <c r="L801" s="6" t="s">
        <v>89</v>
      </c>
      <c r="M801" s="3" t="s">
        <v>240</v>
      </c>
      <c r="N801" s="3" t="s">
        <v>712</v>
      </c>
      <c r="O801" s="3" t="s">
        <v>7939</v>
      </c>
      <c r="P801" s="3" t="s">
        <v>6357</v>
      </c>
      <c r="Q801" s="3" t="s">
        <v>397</v>
      </c>
      <c r="R801" s="3" t="s">
        <v>31</v>
      </c>
      <c r="S801" s="3">
        <v>14</v>
      </c>
      <c r="U801" s="3">
        <v>1</v>
      </c>
      <c r="V801" s="3">
        <v>46.88</v>
      </c>
      <c r="W801" s="3">
        <v>1</v>
      </c>
      <c r="X801" s="32">
        <v>0.98</v>
      </c>
      <c r="Y801" s="33">
        <v>109.09</v>
      </c>
      <c r="Z801" s="3">
        <v>140.53</v>
      </c>
      <c r="AA801" s="3">
        <v>-0.28999999999999998</v>
      </c>
      <c r="AB801" s="3">
        <v>21986.98</v>
      </c>
      <c r="AC801" s="3">
        <v>28319.65</v>
      </c>
      <c r="AD801" s="3">
        <v>21986.98</v>
      </c>
      <c r="AE801" s="3">
        <v>28319.65</v>
      </c>
    </row>
    <row r="802" spans="1:31" x14ac:dyDescent="0.3">
      <c r="A802" s="3" t="s">
        <v>1919</v>
      </c>
      <c r="B802" s="4">
        <v>5290</v>
      </c>
      <c r="C802" s="4">
        <v>381</v>
      </c>
      <c r="D802" s="4" t="s">
        <v>25</v>
      </c>
      <c r="E802" s="5" t="s">
        <v>6313</v>
      </c>
      <c r="G802" s="4" t="s">
        <v>7940</v>
      </c>
      <c r="H802" s="3" t="s">
        <v>6315</v>
      </c>
      <c r="I802" s="3" t="s">
        <v>900</v>
      </c>
      <c r="J802" s="3" t="s">
        <v>240</v>
      </c>
      <c r="K802" s="3" t="s">
        <v>89</v>
      </c>
      <c r="L802" s="6" t="s">
        <v>89</v>
      </c>
      <c r="M802" s="3" t="s">
        <v>240</v>
      </c>
      <c r="N802" s="3" t="s">
        <v>712</v>
      </c>
      <c r="O802" s="3" t="s">
        <v>7941</v>
      </c>
      <c r="P802" s="3" t="s">
        <v>6357</v>
      </c>
      <c r="Q802" s="3" t="s">
        <v>397</v>
      </c>
      <c r="R802" s="3" t="s">
        <v>31</v>
      </c>
      <c r="S802" s="3">
        <v>11</v>
      </c>
      <c r="T802" s="3">
        <v>18</v>
      </c>
      <c r="U802" s="3">
        <v>-0.64</v>
      </c>
      <c r="V802" s="3">
        <v>38.67</v>
      </c>
      <c r="W802" s="3">
        <v>56.08</v>
      </c>
      <c r="X802" s="32">
        <v>-0.45</v>
      </c>
      <c r="Y802" s="33">
        <v>199.42</v>
      </c>
      <c r="Z802" s="3">
        <v>267.92</v>
      </c>
      <c r="AA802" s="3">
        <v>-0.34</v>
      </c>
      <c r="AB802" s="3">
        <v>42810.77</v>
      </c>
      <c r="AC802" s="3">
        <v>55853.75</v>
      </c>
      <c r="AD802" s="3">
        <v>42810.77</v>
      </c>
      <c r="AE802" s="3">
        <v>55853.75</v>
      </c>
    </row>
    <row r="803" spans="1:31" x14ac:dyDescent="0.3">
      <c r="A803" s="3" t="s">
        <v>3758</v>
      </c>
      <c r="B803" s="4">
        <v>5318</v>
      </c>
      <c r="C803" s="4">
        <v>292</v>
      </c>
      <c r="D803" s="4" t="s">
        <v>25</v>
      </c>
      <c r="E803" s="5" t="s">
        <v>6313</v>
      </c>
      <c r="G803" s="4" t="s">
        <v>7942</v>
      </c>
      <c r="H803" s="3" t="s">
        <v>6315</v>
      </c>
      <c r="I803" s="3" t="s">
        <v>900</v>
      </c>
      <c r="J803" s="3" t="s">
        <v>240</v>
      </c>
      <c r="K803" s="3" t="s">
        <v>132</v>
      </c>
      <c r="L803" s="6" t="s">
        <v>132</v>
      </c>
      <c r="M803" s="3" t="s">
        <v>240</v>
      </c>
      <c r="N803" s="3" t="s">
        <v>712</v>
      </c>
      <c r="O803" s="3" t="s">
        <v>7943</v>
      </c>
      <c r="P803" s="3" t="s">
        <v>6357</v>
      </c>
      <c r="Q803" s="3" t="s">
        <v>397</v>
      </c>
      <c r="R803" s="3" t="s">
        <v>31</v>
      </c>
      <c r="S803" s="3">
        <v>6</v>
      </c>
      <c r="T803" s="3">
        <v>7</v>
      </c>
      <c r="U803" s="3">
        <v>-0.25</v>
      </c>
      <c r="V803" s="3">
        <v>29.25</v>
      </c>
      <c r="W803" s="3">
        <v>33</v>
      </c>
      <c r="X803" s="32">
        <v>-0.13</v>
      </c>
      <c r="Y803" s="33">
        <v>115.83</v>
      </c>
      <c r="Z803" s="3">
        <v>121.92</v>
      </c>
      <c r="AA803" s="3">
        <v>-0.05</v>
      </c>
      <c r="AB803" s="3">
        <v>51902.6</v>
      </c>
      <c r="AC803" s="3">
        <v>54621.4</v>
      </c>
      <c r="AD803" s="3">
        <v>51902.6</v>
      </c>
      <c r="AE803" s="3">
        <v>54621.4</v>
      </c>
    </row>
    <row r="804" spans="1:31" x14ac:dyDescent="0.3">
      <c r="A804" s="3" t="s">
        <v>3118</v>
      </c>
      <c r="B804" s="4">
        <v>5326</v>
      </c>
      <c r="C804" s="4">
        <v>702</v>
      </c>
      <c r="D804" s="4" t="s">
        <v>25</v>
      </c>
      <c r="E804" s="5" t="s">
        <v>6313</v>
      </c>
      <c r="G804" s="4" t="s">
        <v>7944</v>
      </c>
      <c r="H804" s="3" t="s">
        <v>6315</v>
      </c>
      <c r="I804" s="3" t="s">
        <v>900</v>
      </c>
      <c r="J804" s="3" t="s">
        <v>240</v>
      </c>
      <c r="K804" s="3" t="s">
        <v>132</v>
      </c>
      <c r="L804" s="6" t="s">
        <v>132</v>
      </c>
      <c r="M804" s="3" t="s">
        <v>240</v>
      </c>
      <c r="N804" s="3" t="s">
        <v>712</v>
      </c>
      <c r="O804" s="3" t="s">
        <v>7945</v>
      </c>
      <c r="P804" s="3" t="s">
        <v>6357</v>
      </c>
      <c r="Q804" s="3" t="s">
        <v>397</v>
      </c>
      <c r="R804" s="3" t="s">
        <v>31</v>
      </c>
      <c r="S804" s="3">
        <v>45</v>
      </c>
      <c r="T804" s="3">
        <v>38</v>
      </c>
      <c r="U804" s="3">
        <v>0.16</v>
      </c>
      <c r="V804" s="3">
        <v>141.58000000000001</v>
      </c>
      <c r="W804" s="3">
        <v>162.16999999999999</v>
      </c>
      <c r="X804" s="32">
        <v>-0.15</v>
      </c>
      <c r="Y804" s="33">
        <v>759.33</v>
      </c>
      <c r="Z804" s="3">
        <v>752.42</v>
      </c>
      <c r="AA804" s="3">
        <v>0.01</v>
      </c>
      <c r="AB804" s="3">
        <v>276491.92</v>
      </c>
      <c r="AC804" s="3">
        <v>275136.45</v>
      </c>
      <c r="AD804" s="3">
        <v>283838.8</v>
      </c>
      <c r="AE804" s="3">
        <v>281183.25</v>
      </c>
    </row>
    <row r="805" spans="1:31" x14ac:dyDescent="0.3">
      <c r="A805" s="3" t="s">
        <v>3505</v>
      </c>
      <c r="B805" s="4">
        <v>5327</v>
      </c>
      <c r="C805" s="4">
        <v>270</v>
      </c>
      <c r="D805" s="4" t="s">
        <v>25</v>
      </c>
      <c r="E805" s="5" t="s">
        <v>6313</v>
      </c>
      <c r="G805" s="4" t="s">
        <v>7946</v>
      </c>
      <c r="H805" s="3" t="s">
        <v>6315</v>
      </c>
      <c r="I805" s="3" t="s">
        <v>900</v>
      </c>
      <c r="J805" s="3" t="s">
        <v>240</v>
      </c>
      <c r="K805" s="3" t="s">
        <v>132</v>
      </c>
      <c r="L805" s="6" t="s">
        <v>132</v>
      </c>
      <c r="M805" s="3" t="s">
        <v>240</v>
      </c>
      <c r="N805" s="3" t="s">
        <v>712</v>
      </c>
      <c r="O805" s="3" t="s">
        <v>7947</v>
      </c>
      <c r="P805" s="3" t="s">
        <v>6357</v>
      </c>
      <c r="Q805" s="3" t="s">
        <v>397</v>
      </c>
      <c r="R805" s="3" t="s">
        <v>31</v>
      </c>
      <c r="S805" s="3">
        <v>39</v>
      </c>
      <c r="T805" s="3">
        <v>22.89</v>
      </c>
      <c r="U805" s="3">
        <v>0.41</v>
      </c>
      <c r="V805" s="3">
        <v>98.65</v>
      </c>
      <c r="W805" s="3">
        <v>98.1</v>
      </c>
      <c r="X805" s="32">
        <v>0.01</v>
      </c>
      <c r="Y805" s="33">
        <v>401.39</v>
      </c>
      <c r="Z805" s="3">
        <v>457.27</v>
      </c>
      <c r="AA805" s="3">
        <v>-0.14000000000000001</v>
      </c>
      <c r="AB805" s="3">
        <v>125804.66</v>
      </c>
      <c r="AC805" s="3">
        <v>140871.5</v>
      </c>
      <c r="AD805" s="3">
        <v>125804.66</v>
      </c>
      <c r="AE805" s="3">
        <v>140871.5</v>
      </c>
    </row>
    <row r="806" spans="1:31" x14ac:dyDescent="0.3">
      <c r="A806" s="3" t="s">
        <v>4504</v>
      </c>
      <c r="B806" s="4">
        <v>5329</v>
      </c>
      <c r="C806" s="4">
        <v>326</v>
      </c>
      <c r="D806" s="4" t="s">
        <v>25</v>
      </c>
      <c r="E806" s="5" t="s">
        <v>6313</v>
      </c>
      <c r="G806" s="4" t="s">
        <v>7948</v>
      </c>
      <c r="H806" s="3" t="s">
        <v>6315</v>
      </c>
      <c r="I806" s="3" t="s">
        <v>900</v>
      </c>
      <c r="J806" s="3" t="s">
        <v>240</v>
      </c>
      <c r="K806" s="3" t="s">
        <v>146</v>
      </c>
      <c r="L806" s="6" t="s">
        <v>146</v>
      </c>
      <c r="M806" s="3" t="s">
        <v>240</v>
      </c>
      <c r="N806" s="3" t="s">
        <v>712</v>
      </c>
      <c r="O806" s="3" t="s">
        <v>7949</v>
      </c>
      <c r="P806" s="3" t="s">
        <v>6357</v>
      </c>
      <c r="Q806" s="3" t="s">
        <v>397</v>
      </c>
      <c r="R806" s="3" t="s">
        <v>31</v>
      </c>
      <c r="S806" s="3">
        <v>2</v>
      </c>
      <c r="T806" s="3">
        <v>3</v>
      </c>
      <c r="U806" s="3">
        <v>-1</v>
      </c>
      <c r="V806" s="3">
        <v>19.75</v>
      </c>
      <c r="W806" s="3">
        <v>29</v>
      </c>
      <c r="X806" s="32">
        <v>-0.47</v>
      </c>
      <c r="Y806" s="33">
        <v>80.83</v>
      </c>
      <c r="Z806" s="3">
        <v>140.5</v>
      </c>
      <c r="AA806" s="3">
        <v>-0.74</v>
      </c>
      <c r="AB806" s="3">
        <v>177442.29</v>
      </c>
      <c r="AC806" s="3">
        <v>311856.42</v>
      </c>
      <c r="AD806" s="3">
        <v>186938.4</v>
      </c>
      <c r="AE806" s="3">
        <v>323256.42</v>
      </c>
    </row>
    <row r="807" spans="1:31" x14ac:dyDescent="0.3">
      <c r="A807" s="3" t="s">
        <v>3210</v>
      </c>
      <c r="B807" s="4">
        <v>5339</v>
      </c>
      <c r="C807" s="4">
        <v>360</v>
      </c>
      <c r="D807" s="4" t="s">
        <v>25</v>
      </c>
      <c r="E807" s="5" t="s">
        <v>6313</v>
      </c>
      <c r="G807" s="4" t="s">
        <v>7950</v>
      </c>
      <c r="H807" s="3" t="s">
        <v>6315</v>
      </c>
      <c r="I807" s="3" t="s">
        <v>900</v>
      </c>
      <c r="J807" s="3" t="s">
        <v>240</v>
      </c>
      <c r="K807" s="3" t="s">
        <v>132</v>
      </c>
      <c r="L807" s="6" t="s">
        <v>132</v>
      </c>
      <c r="M807" s="3" t="s">
        <v>240</v>
      </c>
      <c r="N807" s="3" t="s">
        <v>712</v>
      </c>
      <c r="O807" s="3" t="s">
        <v>7951</v>
      </c>
      <c r="P807" s="3" t="s">
        <v>6357</v>
      </c>
      <c r="Q807" s="3" t="s">
        <v>397</v>
      </c>
      <c r="R807" s="3" t="s">
        <v>31</v>
      </c>
      <c r="S807" s="3">
        <v>31</v>
      </c>
      <c r="T807" s="3">
        <v>56.01</v>
      </c>
      <c r="U807" s="3">
        <v>-0.82</v>
      </c>
      <c r="V807" s="3">
        <v>194.66</v>
      </c>
      <c r="W807" s="3">
        <v>199.72</v>
      </c>
      <c r="X807" s="32">
        <v>-0.03</v>
      </c>
      <c r="Y807" s="33">
        <v>703.97</v>
      </c>
      <c r="Z807" s="3">
        <v>795.94</v>
      </c>
      <c r="AA807" s="3">
        <v>-0.13</v>
      </c>
      <c r="AB807" s="3">
        <v>219676.72</v>
      </c>
      <c r="AC807" s="3">
        <v>248872.95</v>
      </c>
      <c r="AD807" s="3">
        <v>224259</v>
      </c>
      <c r="AE807" s="3">
        <v>253354.95</v>
      </c>
    </row>
    <row r="808" spans="1:31" x14ac:dyDescent="0.3">
      <c r="A808" s="3" t="s">
        <v>2488</v>
      </c>
      <c r="B808" s="4">
        <v>5345</v>
      </c>
      <c r="C808" s="4">
        <v>284</v>
      </c>
      <c r="D808" s="4" t="s">
        <v>25</v>
      </c>
      <c r="E808" s="5" t="s">
        <v>6313</v>
      </c>
      <c r="G808" s="4" t="s">
        <v>7952</v>
      </c>
      <c r="H808" s="3" t="s">
        <v>6315</v>
      </c>
      <c r="I808" s="3" t="s">
        <v>900</v>
      </c>
      <c r="J808" s="3" t="s">
        <v>240</v>
      </c>
      <c r="K808" s="3" t="s">
        <v>89</v>
      </c>
      <c r="L808" s="6" t="s">
        <v>89</v>
      </c>
      <c r="M808" s="3" t="s">
        <v>240</v>
      </c>
      <c r="N808" s="3" t="s">
        <v>712</v>
      </c>
      <c r="O808" s="3" t="s">
        <v>7953</v>
      </c>
      <c r="P808" s="3" t="s">
        <v>6357</v>
      </c>
      <c r="Q808" s="3" t="s">
        <v>397</v>
      </c>
      <c r="R808" s="3" t="s">
        <v>31</v>
      </c>
      <c r="S808" s="3">
        <v>11</v>
      </c>
      <c r="T808" s="3">
        <v>10</v>
      </c>
      <c r="U808" s="3">
        <v>0.09</v>
      </c>
      <c r="V808" s="3">
        <v>28.08</v>
      </c>
      <c r="W808" s="3">
        <v>34</v>
      </c>
      <c r="X808" s="32">
        <v>-0.21</v>
      </c>
      <c r="Y808" s="33">
        <v>123.83</v>
      </c>
      <c r="Z808" s="3">
        <v>148.08000000000001</v>
      </c>
      <c r="AA808" s="3">
        <v>-0.2</v>
      </c>
      <c r="AB808" s="3">
        <v>29452.52</v>
      </c>
      <c r="AC808" s="3">
        <v>35210.06</v>
      </c>
      <c r="AD808" s="3">
        <v>29452.52</v>
      </c>
      <c r="AE808" s="3">
        <v>35210.06</v>
      </c>
    </row>
    <row r="809" spans="1:31" x14ac:dyDescent="0.3">
      <c r="A809" s="3" t="s">
        <v>1530</v>
      </c>
      <c r="B809" s="4">
        <v>5346</v>
      </c>
      <c r="C809" s="4">
        <v>860</v>
      </c>
      <c r="D809" s="4" t="s">
        <v>25</v>
      </c>
      <c r="E809" s="5" t="s">
        <v>6313</v>
      </c>
      <c r="G809" s="4" t="s">
        <v>7954</v>
      </c>
      <c r="H809" s="3" t="s">
        <v>6315</v>
      </c>
      <c r="I809" s="3" t="s">
        <v>900</v>
      </c>
      <c r="J809" s="3" t="s">
        <v>240</v>
      </c>
      <c r="K809" s="3" t="s">
        <v>89</v>
      </c>
      <c r="L809" s="6" t="s">
        <v>89</v>
      </c>
      <c r="M809" s="3" t="s">
        <v>240</v>
      </c>
      <c r="N809" s="3" t="s">
        <v>712</v>
      </c>
      <c r="O809" s="3" t="s">
        <v>7955</v>
      </c>
      <c r="P809" s="3" t="s">
        <v>6357</v>
      </c>
      <c r="Q809" s="3" t="s">
        <v>397</v>
      </c>
      <c r="R809" s="3" t="s">
        <v>31</v>
      </c>
      <c r="S809" s="3">
        <v>58</v>
      </c>
      <c r="T809" s="3">
        <v>41</v>
      </c>
      <c r="U809" s="3">
        <v>0.28999999999999998</v>
      </c>
      <c r="V809" s="3">
        <v>176</v>
      </c>
      <c r="W809" s="3">
        <v>164.25</v>
      </c>
      <c r="X809" s="32">
        <v>7.0000000000000007E-2</v>
      </c>
      <c r="Y809" s="33">
        <v>824</v>
      </c>
      <c r="Z809" s="3">
        <v>863.5</v>
      </c>
      <c r="AA809" s="3">
        <v>-0.05</v>
      </c>
      <c r="AB809" s="3">
        <v>188195.87</v>
      </c>
      <c r="AC809" s="3">
        <v>197472.89</v>
      </c>
      <c r="AD809" s="3">
        <v>193607.04000000001</v>
      </c>
      <c r="AE809" s="3">
        <v>202801.56</v>
      </c>
    </row>
    <row r="810" spans="1:31" x14ac:dyDescent="0.3">
      <c r="A810" s="3" t="s">
        <v>4993</v>
      </c>
      <c r="B810" s="4">
        <v>5360</v>
      </c>
      <c r="C810" s="4">
        <v>107</v>
      </c>
      <c r="D810" s="4" t="s">
        <v>25</v>
      </c>
      <c r="E810" s="5" t="s">
        <v>6313</v>
      </c>
      <c r="G810" s="4" t="s">
        <v>7956</v>
      </c>
      <c r="H810" s="3" t="s">
        <v>6315</v>
      </c>
      <c r="I810" s="3" t="s">
        <v>900</v>
      </c>
      <c r="J810" s="3" t="s">
        <v>240</v>
      </c>
      <c r="K810" s="3" t="s">
        <v>104</v>
      </c>
      <c r="L810" s="6" t="s">
        <v>89</v>
      </c>
      <c r="M810" s="3" t="s">
        <v>240</v>
      </c>
      <c r="N810" s="3" t="s">
        <v>712</v>
      </c>
      <c r="O810" s="3" t="s">
        <v>7957</v>
      </c>
      <c r="P810" s="3" t="s">
        <v>6357</v>
      </c>
      <c r="Q810" s="3" t="s">
        <v>26</v>
      </c>
      <c r="R810" s="3" t="s">
        <v>27</v>
      </c>
      <c r="S810" s="3">
        <v>14</v>
      </c>
      <c r="T810" s="3">
        <v>8.36</v>
      </c>
      <c r="U810" s="3">
        <v>0.4</v>
      </c>
      <c r="V810" s="3">
        <v>76.040000000000006</v>
      </c>
      <c r="W810" s="3">
        <v>48.42</v>
      </c>
      <c r="X810" s="32">
        <v>0.36</v>
      </c>
      <c r="Y810" s="33">
        <v>287.42</v>
      </c>
      <c r="Z810" s="3">
        <v>252.02</v>
      </c>
      <c r="AA810" s="3">
        <v>0.12</v>
      </c>
      <c r="AB810" s="3">
        <v>36092.53</v>
      </c>
      <c r="AC810" s="3">
        <v>31577.119999999999</v>
      </c>
      <c r="AD810" s="3">
        <v>38649.699999999997</v>
      </c>
      <c r="AE810" s="3">
        <v>33805.480000000003</v>
      </c>
    </row>
    <row r="811" spans="1:31" x14ac:dyDescent="0.3">
      <c r="A811" s="3" t="s">
        <v>6016</v>
      </c>
      <c r="B811" s="4">
        <v>5362</v>
      </c>
      <c r="C811" s="4">
        <v>136</v>
      </c>
      <c r="D811" s="4" t="s">
        <v>25</v>
      </c>
      <c r="E811" s="5" t="s">
        <v>6313</v>
      </c>
      <c r="G811" s="4" t="s">
        <v>7958</v>
      </c>
      <c r="H811" s="3" t="s">
        <v>6315</v>
      </c>
      <c r="I811" s="3" t="s">
        <v>900</v>
      </c>
      <c r="J811" s="3" t="s">
        <v>240</v>
      </c>
      <c r="K811" s="3" t="s">
        <v>104</v>
      </c>
      <c r="L811" s="6" t="s">
        <v>89</v>
      </c>
      <c r="M811" s="3" t="s">
        <v>240</v>
      </c>
      <c r="N811" s="3" t="s">
        <v>712</v>
      </c>
      <c r="O811" s="3" t="s">
        <v>7959</v>
      </c>
      <c r="P811" s="3" t="s">
        <v>6357</v>
      </c>
      <c r="Q811" s="3" t="s">
        <v>26</v>
      </c>
      <c r="R811" s="3" t="s">
        <v>27</v>
      </c>
      <c r="S811" s="3">
        <v>10</v>
      </c>
      <c r="T811" s="3">
        <v>7</v>
      </c>
      <c r="U811" s="3">
        <v>0.3</v>
      </c>
      <c r="V811" s="3">
        <v>16.25</v>
      </c>
      <c r="W811" s="3">
        <v>16.579999999999998</v>
      </c>
      <c r="X811" s="32">
        <v>-0.02</v>
      </c>
      <c r="Y811" s="33">
        <v>78.25</v>
      </c>
      <c r="Z811" s="3">
        <v>83.67</v>
      </c>
      <c r="AA811" s="3">
        <v>-7.0000000000000007E-2</v>
      </c>
      <c r="AB811" s="3">
        <v>14798.64</v>
      </c>
      <c r="AC811" s="3">
        <v>15803.84</v>
      </c>
      <c r="AD811" s="3">
        <v>14798.64</v>
      </c>
      <c r="AE811" s="3">
        <v>15803.84</v>
      </c>
    </row>
    <row r="812" spans="1:31" x14ac:dyDescent="0.3">
      <c r="A812" s="3" t="s">
        <v>4633</v>
      </c>
      <c r="B812" s="4">
        <v>5430</v>
      </c>
      <c r="C812" s="4">
        <v>208</v>
      </c>
      <c r="D812" s="4" t="s">
        <v>25</v>
      </c>
      <c r="E812" s="5" t="s">
        <v>6313</v>
      </c>
      <c r="G812" s="4" t="s">
        <v>7960</v>
      </c>
      <c r="H812" s="3" t="s">
        <v>6315</v>
      </c>
      <c r="I812" s="3" t="s">
        <v>900</v>
      </c>
      <c r="J812" s="3" t="s">
        <v>240</v>
      </c>
      <c r="K812" s="3" t="s">
        <v>146</v>
      </c>
      <c r="L812" s="6" t="s">
        <v>146</v>
      </c>
      <c r="M812" s="3" t="s">
        <v>240</v>
      </c>
      <c r="N812" s="3" t="s">
        <v>241</v>
      </c>
      <c r="O812" s="3" t="s">
        <v>7961</v>
      </c>
      <c r="P812" s="3" t="s">
        <v>6357</v>
      </c>
      <c r="Q812" s="3" t="s">
        <v>397</v>
      </c>
      <c r="R812" s="3" t="s">
        <v>31</v>
      </c>
      <c r="S812" s="3">
        <v>3</v>
      </c>
      <c r="T812" s="3">
        <v>10</v>
      </c>
      <c r="U812" s="3">
        <v>-2.33</v>
      </c>
      <c r="V812" s="3">
        <v>5</v>
      </c>
      <c r="W812" s="3">
        <v>37</v>
      </c>
      <c r="X812" s="32">
        <v>-6.4</v>
      </c>
      <c r="Y812" s="33">
        <v>46</v>
      </c>
      <c r="Z812" s="3">
        <v>79</v>
      </c>
      <c r="AA812" s="3">
        <v>-0.72</v>
      </c>
      <c r="AB812" s="3">
        <v>45681.84</v>
      </c>
      <c r="AC812" s="3">
        <v>72170.759999999995</v>
      </c>
      <c r="AD812" s="3">
        <v>45681.84</v>
      </c>
      <c r="AE812" s="3">
        <v>72170.759999999995</v>
      </c>
    </row>
    <row r="813" spans="1:31" x14ac:dyDescent="0.3">
      <c r="A813" s="3" t="s">
        <v>2287</v>
      </c>
      <c r="B813" s="4">
        <v>5596</v>
      </c>
      <c r="C813" s="4">
        <v>199</v>
      </c>
      <c r="D813" s="4" t="s">
        <v>25</v>
      </c>
      <c r="E813" s="5" t="s">
        <v>6313</v>
      </c>
      <c r="G813" s="4" t="s">
        <v>7962</v>
      </c>
      <c r="H813" s="3" t="s">
        <v>6315</v>
      </c>
      <c r="I813" s="3" t="s">
        <v>900</v>
      </c>
      <c r="J813" s="3" t="s">
        <v>240</v>
      </c>
      <c r="K813" s="3" t="s">
        <v>89</v>
      </c>
      <c r="L813" s="6" t="s">
        <v>132</v>
      </c>
      <c r="M813" s="3" t="s">
        <v>240</v>
      </c>
      <c r="N813" s="3" t="s">
        <v>241</v>
      </c>
      <c r="O813" s="3" t="s">
        <v>7963</v>
      </c>
      <c r="P813" s="3" t="s">
        <v>6357</v>
      </c>
      <c r="Q813" s="3" t="s">
        <v>6387</v>
      </c>
      <c r="R813" s="3" t="s">
        <v>31</v>
      </c>
      <c r="S813" s="3">
        <v>3</v>
      </c>
      <c r="T813" s="3">
        <v>9</v>
      </c>
      <c r="U813" s="3">
        <v>-2</v>
      </c>
      <c r="V813" s="3">
        <v>9</v>
      </c>
      <c r="W813" s="3">
        <v>16</v>
      </c>
      <c r="X813" s="32">
        <v>-0.78</v>
      </c>
      <c r="Y813" s="33">
        <v>55</v>
      </c>
      <c r="Z813" s="3">
        <v>74.67</v>
      </c>
      <c r="AA813" s="3">
        <v>-0.36</v>
      </c>
      <c r="AB813" s="3">
        <v>16242.6</v>
      </c>
      <c r="AC813" s="3">
        <v>22007.56</v>
      </c>
      <c r="AD813" s="3">
        <v>16242.6</v>
      </c>
      <c r="AE813" s="3">
        <v>22007.56</v>
      </c>
    </row>
    <row r="814" spans="1:31" x14ac:dyDescent="0.3">
      <c r="A814" s="3" t="s">
        <v>3535</v>
      </c>
      <c r="B814" s="4">
        <v>5635</v>
      </c>
      <c r="C814" s="4">
        <v>449</v>
      </c>
      <c r="D814" s="4" t="s">
        <v>25</v>
      </c>
      <c r="E814" s="5" t="s">
        <v>6313</v>
      </c>
      <c r="G814" s="4" t="s">
        <v>7964</v>
      </c>
      <c r="H814" s="3" t="s">
        <v>6315</v>
      </c>
      <c r="I814" s="3" t="s">
        <v>900</v>
      </c>
      <c r="J814" s="3" t="s">
        <v>240</v>
      </c>
      <c r="K814" s="3" t="s">
        <v>132</v>
      </c>
      <c r="L814" s="6" t="s">
        <v>132</v>
      </c>
      <c r="M814" s="3" t="s">
        <v>240</v>
      </c>
      <c r="N814" s="3" t="s">
        <v>712</v>
      </c>
      <c r="O814" s="3" t="s">
        <v>7965</v>
      </c>
      <c r="P814" s="3" t="s">
        <v>6357</v>
      </c>
      <c r="Q814" s="3" t="s">
        <v>37</v>
      </c>
      <c r="R814" s="3" t="s">
        <v>60</v>
      </c>
      <c r="S814" s="3">
        <v>22</v>
      </c>
      <c r="T814" s="3">
        <v>8.83</v>
      </c>
      <c r="U814" s="3">
        <v>0.6</v>
      </c>
      <c r="V814" s="3">
        <v>74.67</v>
      </c>
      <c r="W814" s="3">
        <v>55.17</v>
      </c>
      <c r="X814" s="32">
        <v>0.26</v>
      </c>
      <c r="Y814" s="33">
        <v>342.5</v>
      </c>
      <c r="Z814" s="3">
        <v>313.41000000000003</v>
      </c>
      <c r="AA814" s="3">
        <v>0.08</v>
      </c>
      <c r="AB814" s="3">
        <v>124371.6</v>
      </c>
      <c r="AC814" s="3">
        <v>115775.51</v>
      </c>
      <c r="AD814" s="3">
        <v>126423.6</v>
      </c>
      <c r="AE814" s="3">
        <v>115775.51</v>
      </c>
    </row>
    <row r="815" spans="1:31" x14ac:dyDescent="0.3">
      <c r="A815" s="3" t="s">
        <v>4666</v>
      </c>
      <c r="B815" s="4">
        <v>5696</v>
      </c>
      <c r="C815" s="4">
        <v>259</v>
      </c>
      <c r="D815" s="4" t="s">
        <v>25</v>
      </c>
      <c r="E815" s="5" t="s">
        <v>6313</v>
      </c>
      <c r="G815" s="4" t="s">
        <v>7966</v>
      </c>
      <c r="H815" s="3" t="s">
        <v>6315</v>
      </c>
      <c r="I815" s="3" t="s">
        <v>900</v>
      </c>
      <c r="J815" s="3" t="s">
        <v>240</v>
      </c>
      <c r="K815" s="3" t="s">
        <v>146</v>
      </c>
      <c r="L815" s="6" t="s">
        <v>146</v>
      </c>
      <c r="M815" s="3" t="s">
        <v>240</v>
      </c>
      <c r="N815" s="3" t="s">
        <v>241</v>
      </c>
      <c r="O815" s="3" t="s">
        <v>7967</v>
      </c>
      <c r="P815" s="3" t="s">
        <v>6357</v>
      </c>
      <c r="Q815" s="3" t="s">
        <v>397</v>
      </c>
      <c r="R815" s="3" t="s">
        <v>31</v>
      </c>
      <c r="S815" s="3">
        <v>2</v>
      </c>
      <c r="T815" s="3">
        <v>5</v>
      </c>
      <c r="U815" s="3">
        <v>-1.5</v>
      </c>
      <c r="V815" s="3">
        <v>12</v>
      </c>
      <c r="W815" s="3">
        <v>25</v>
      </c>
      <c r="X815" s="32">
        <v>-1.08</v>
      </c>
      <c r="Y815" s="33">
        <v>68</v>
      </c>
      <c r="Z815" s="3">
        <v>102.42</v>
      </c>
      <c r="AA815" s="3">
        <v>-0.51</v>
      </c>
      <c r="AB815" s="3">
        <v>61320.480000000003</v>
      </c>
      <c r="AC815" s="3">
        <v>84996.83</v>
      </c>
      <c r="AD815" s="3">
        <v>61320.480000000003</v>
      </c>
      <c r="AE815" s="3">
        <v>84996.83</v>
      </c>
    </row>
    <row r="816" spans="1:31" x14ac:dyDescent="0.3">
      <c r="A816" s="3" t="s">
        <v>3687</v>
      </c>
      <c r="B816" s="4">
        <v>6105</v>
      </c>
      <c r="C816" s="4">
        <v>183</v>
      </c>
      <c r="D816" s="4" t="s">
        <v>25</v>
      </c>
      <c r="E816" s="5" t="s">
        <v>6313</v>
      </c>
      <c r="G816" s="4" t="s">
        <v>7968</v>
      </c>
      <c r="H816" s="3" t="s">
        <v>6315</v>
      </c>
      <c r="I816" s="3" t="s">
        <v>900</v>
      </c>
      <c r="J816" s="3" t="s">
        <v>240</v>
      </c>
      <c r="K816" s="3" t="s">
        <v>132</v>
      </c>
      <c r="L816" s="6" t="s">
        <v>132</v>
      </c>
      <c r="M816" s="3" t="s">
        <v>240</v>
      </c>
      <c r="N816" s="3" t="s">
        <v>241</v>
      </c>
      <c r="O816" s="3" t="s">
        <v>7969</v>
      </c>
      <c r="P816" s="3" t="s">
        <v>6357</v>
      </c>
      <c r="Q816" s="3" t="s">
        <v>401</v>
      </c>
      <c r="R816" s="3" t="s">
        <v>31</v>
      </c>
      <c r="S816" s="3">
        <v>9</v>
      </c>
      <c r="T816" s="3">
        <v>4.5</v>
      </c>
      <c r="U816" s="3">
        <v>0.5</v>
      </c>
      <c r="V816" s="3">
        <v>15.5</v>
      </c>
      <c r="W816" s="3">
        <v>15</v>
      </c>
      <c r="X816" s="32">
        <v>0.03</v>
      </c>
      <c r="Y816" s="33">
        <v>70</v>
      </c>
      <c r="Z816" s="3">
        <v>64.83</v>
      </c>
      <c r="AA816" s="3">
        <v>7.0000000000000007E-2</v>
      </c>
      <c r="AB816" s="3">
        <v>22011.24</v>
      </c>
      <c r="AC816" s="3">
        <v>25839.279999999999</v>
      </c>
      <c r="AD816" s="3">
        <v>22612.799999999999</v>
      </c>
      <c r="AE816" s="3">
        <v>25839.279999999999</v>
      </c>
    </row>
    <row r="817" spans="1:31" x14ac:dyDescent="0.3">
      <c r="A817" s="3" t="s">
        <v>7970</v>
      </c>
      <c r="B817" s="4">
        <v>6107</v>
      </c>
      <c r="C817" s="4">
        <v>121</v>
      </c>
      <c r="D817" s="4" t="s">
        <v>25</v>
      </c>
      <c r="E817" s="5" t="s">
        <v>6313</v>
      </c>
      <c r="G817" s="4" t="s">
        <v>7971</v>
      </c>
      <c r="H817" s="3" t="s">
        <v>6315</v>
      </c>
      <c r="I817" s="3" t="s">
        <v>900</v>
      </c>
      <c r="J817" s="3" t="s">
        <v>240</v>
      </c>
      <c r="K817" s="3" t="s">
        <v>89</v>
      </c>
      <c r="L817" s="6" t="s">
        <v>89</v>
      </c>
      <c r="M817" s="3" t="s">
        <v>240</v>
      </c>
      <c r="N817" s="3" t="s">
        <v>712</v>
      </c>
      <c r="O817" s="3" t="s">
        <v>7972</v>
      </c>
      <c r="P817" s="3" t="s">
        <v>6357</v>
      </c>
      <c r="Q817" s="3" t="s">
        <v>397</v>
      </c>
      <c r="R817" s="3" t="s">
        <v>31</v>
      </c>
      <c r="S817" s="3">
        <v>28</v>
      </c>
      <c r="U817" s="3">
        <v>1</v>
      </c>
      <c r="V817" s="3">
        <v>171.71</v>
      </c>
      <c r="X817" s="32">
        <v>1</v>
      </c>
      <c r="Y817" s="33">
        <v>430.74</v>
      </c>
      <c r="AA817" s="3">
        <v>1</v>
      </c>
      <c r="AB817" s="3">
        <v>81083.679999999993</v>
      </c>
      <c r="AD817" s="3">
        <v>83018.2</v>
      </c>
    </row>
    <row r="818" spans="1:31" x14ac:dyDescent="0.3">
      <c r="A818" s="3" t="s">
        <v>2816</v>
      </c>
      <c r="B818" s="4">
        <v>6316</v>
      </c>
      <c r="C818" s="4">
        <v>120</v>
      </c>
      <c r="D818" s="4" t="s">
        <v>25</v>
      </c>
      <c r="E818" s="5" t="s">
        <v>6313</v>
      </c>
      <c r="G818" s="4" t="s">
        <v>7973</v>
      </c>
      <c r="H818" s="3" t="s">
        <v>6315</v>
      </c>
      <c r="I818" s="3" t="s">
        <v>900</v>
      </c>
      <c r="J818" s="3" t="s">
        <v>240</v>
      </c>
      <c r="K818" s="3" t="s">
        <v>132</v>
      </c>
      <c r="L818" s="6" t="s">
        <v>132</v>
      </c>
      <c r="M818" s="3" t="s">
        <v>240</v>
      </c>
      <c r="N818" s="3" t="s">
        <v>241</v>
      </c>
      <c r="O818" s="3" t="s">
        <v>7974</v>
      </c>
      <c r="P818" s="3" t="s">
        <v>6357</v>
      </c>
      <c r="Q818" s="3" t="s">
        <v>938</v>
      </c>
      <c r="R818" s="3" t="s">
        <v>31</v>
      </c>
      <c r="S818" s="3">
        <v>3</v>
      </c>
      <c r="T818" s="3">
        <v>4.5</v>
      </c>
      <c r="U818" s="3">
        <v>-0.5</v>
      </c>
      <c r="V818" s="3">
        <v>8</v>
      </c>
      <c r="W818" s="3">
        <v>9.5</v>
      </c>
      <c r="X818" s="32">
        <v>-0.19</v>
      </c>
      <c r="Y818" s="33">
        <v>43</v>
      </c>
      <c r="Z818" s="3">
        <v>50.5</v>
      </c>
      <c r="AA818" s="3">
        <v>-0.17</v>
      </c>
      <c r="AB818" s="3">
        <v>15012</v>
      </c>
      <c r="AC818" s="3">
        <v>17676</v>
      </c>
      <c r="AD818" s="3">
        <v>15480</v>
      </c>
      <c r="AE818" s="3">
        <v>18180</v>
      </c>
    </row>
    <row r="819" spans="1:31" x14ac:dyDescent="0.3">
      <c r="A819" s="3" t="s">
        <v>5337</v>
      </c>
      <c r="B819" s="4">
        <v>6998</v>
      </c>
      <c r="C819" s="4">
        <v>243</v>
      </c>
      <c r="D819" s="4" t="s">
        <v>25</v>
      </c>
      <c r="E819" s="5" t="s">
        <v>6313</v>
      </c>
      <c r="G819" s="4" t="s">
        <v>7975</v>
      </c>
      <c r="H819" s="3" t="s">
        <v>6315</v>
      </c>
      <c r="I819" s="3" t="s">
        <v>900</v>
      </c>
      <c r="J819" s="3" t="s">
        <v>240</v>
      </c>
      <c r="K819" s="3" t="s">
        <v>104</v>
      </c>
      <c r="L819" s="6" t="s">
        <v>104</v>
      </c>
      <c r="M819" s="3" t="s">
        <v>240</v>
      </c>
      <c r="N819" s="3" t="s">
        <v>712</v>
      </c>
      <c r="O819" s="3" t="s">
        <v>7976</v>
      </c>
      <c r="P819" s="3" t="s">
        <v>6357</v>
      </c>
      <c r="Q819" s="3" t="s">
        <v>37</v>
      </c>
      <c r="R819" s="3" t="s">
        <v>60</v>
      </c>
      <c r="S819" s="3">
        <v>63</v>
      </c>
      <c r="T819" s="3">
        <v>46.87</v>
      </c>
      <c r="U819" s="3">
        <v>0.26</v>
      </c>
      <c r="V819" s="3">
        <v>193.88</v>
      </c>
      <c r="W819" s="3">
        <v>141.38</v>
      </c>
      <c r="X819" s="32">
        <v>0.27</v>
      </c>
      <c r="Y819" s="33">
        <v>697.52</v>
      </c>
      <c r="Z819" s="3">
        <v>725.91</v>
      </c>
      <c r="AA819" s="3">
        <v>-0.04</v>
      </c>
      <c r="AB819" s="3">
        <v>72206.31</v>
      </c>
      <c r="AC819" s="3">
        <v>74492.61</v>
      </c>
      <c r="AD819" s="3">
        <v>72206.31</v>
      </c>
      <c r="AE819" s="3">
        <v>74492.61</v>
      </c>
    </row>
    <row r="820" spans="1:31" x14ac:dyDescent="0.3">
      <c r="A820" s="3" t="s">
        <v>5376</v>
      </c>
      <c r="B820" s="4">
        <v>7208</v>
      </c>
      <c r="C820" s="4">
        <v>187</v>
      </c>
      <c r="D820" s="4" t="s">
        <v>25</v>
      </c>
      <c r="E820" s="5" t="s">
        <v>6313</v>
      </c>
      <c r="G820" s="4" t="s">
        <v>7977</v>
      </c>
      <c r="H820" s="3" t="s">
        <v>6315</v>
      </c>
      <c r="I820" s="3" t="s">
        <v>900</v>
      </c>
      <c r="J820" s="3" t="s">
        <v>240</v>
      </c>
      <c r="K820" s="3" t="s">
        <v>104</v>
      </c>
      <c r="L820" s="6" t="s">
        <v>104</v>
      </c>
      <c r="M820" s="3" t="s">
        <v>240</v>
      </c>
      <c r="N820" s="3" t="s">
        <v>712</v>
      </c>
      <c r="O820" s="3" t="s">
        <v>7978</v>
      </c>
      <c r="P820" s="3" t="s">
        <v>6357</v>
      </c>
      <c r="Q820" s="3" t="s">
        <v>397</v>
      </c>
      <c r="R820" s="3" t="s">
        <v>31</v>
      </c>
      <c r="S820" s="3">
        <v>56</v>
      </c>
      <c r="T820" s="3">
        <v>80.12</v>
      </c>
      <c r="U820" s="3">
        <v>-0.43</v>
      </c>
      <c r="V820" s="3">
        <v>183.38</v>
      </c>
      <c r="W820" s="3">
        <v>213.31</v>
      </c>
      <c r="X820" s="32">
        <v>-0.16</v>
      </c>
      <c r="Y820" s="33">
        <v>711.14</v>
      </c>
      <c r="Z820" s="3">
        <v>780.54</v>
      </c>
      <c r="AA820" s="3">
        <v>-0.1</v>
      </c>
      <c r="AB820" s="3">
        <v>62863.83</v>
      </c>
      <c r="AC820" s="3">
        <v>68901.66</v>
      </c>
      <c r="AD820" s="3">
        <v>62863.83</v>
      </c>
      <c r="AE820" s="3">
        <v>68901.66</v>
      </c>
    </row>
    <row r="821" spans="1:31" x14ac:dyDescent="0.3">
      <c r="A821" s="3" t="s">
        <v>5941</v>
      </c>
      <c r="B821" s="4">
        <v>8047</v>
      </c>
      <c r="C821" s="4">
        <v>141</v>
      </c>
      <c r="D821" s="4" t="s">
        <v>25</v>
      </c>
      <c r="E821" s="5" t="s">
        <v>6313</v>
      </c>
      <c r="G821" s="4" t="s">
        <v>7979</v>
      </c>
      <c r="H821" s="3" t="s">
        <v>6315</v>
      </c>
      <c r="I821" s="3" t="s">
        <v>900</v>
      </c>
      <c r="J821" s="3" t="s">
        <v>240</v>
      </c>
      <c r="K821" s="3" t="s">
        <v>104</v>
      </c>
      <c r="L821" s="6" t="s">
        <v>104</v>
      </c>
      <c r="M821" s="3" t="s">
        <v>240</v>
      </c>
      <c r="N821" s="3" t="s">
        <v>712</v>
      </c>
      <c r="O821" s="3" t="s">
        <v>7980</v>
      </c>
      <c r="P821" s="3" t="s">
        <v>6357</v>
      </c>
      <c r="Q821" s="3" t="s">
        <v>213</v>
      </c>
      <c r="R821" s="3" t="s">
        <v>6402</v>
      </c>
      <c r="S821" s="3">
        <v>16</v>
      </c>
      <c r="T821" s="3">
        <v>8</v>
      </c>
      <c r="U821" s="3">
        <v>0.49</v>
      </c>
      <c r="V821" s="3">
        <v>34.99</v>
      </c>
      <c r="W821" s="3">
        <v>41.44</v>
      </c>
      <c r="X821" s="32">
        <v>-0.18</v>
      </c>
      <c r="Y821" s="33">
        <v>143.09</v>
      </c>
      <c r="Z821" s="3">
        <v>157.41999999999999</v>
      </c>
      <c r="AA821" s="3">
        <v>-0.1</v>
      </c>
      <c r="AB821" s="3">
        <v>12442.08</v>
      </c>
      <c r="AC821" s="3">
        <v>13756.81</v>
      </c>
      <c r="AD821" s="3">
        <v>12442.08</v>
      </c>
      <c r="AE821" s="3">
        <v>13865.31</v>
      </c>
    </row>
    <row r="822" spans="1:31" x14ac:dyDescent="0.3">
      <c r="A822" s="3" t="s">
        <v>5599</v>
      </c>
      <c r="B822" s="4">
        <v>8048</v>
      </c>
      <c r="C822" s="4">
        <v>147</v>
      </c>
      <c r="D822" s="4" t="s">
        <v>25</v>
      </c>
      <c r="E822" s="5" t="s">
        <v>6313</v>
      </c>
      <c r="G822" s="4" t="s">
        <v>7981</v>
      </c>
      <c r="H822" s="3" t="s">
        <v>6315</v>
      </c>
      <c r="I822" s="3" t="s">
        <v>900</v>
      </c>
      <c r="J822" s="3" t="s">
        <v>240</v>
      </c>
      <c r="K822" s="3" t="s">
        <v>104</v>
      </c>
      <c r="L822" s="6" t="s">
        <v>104</v>
      </c>
      <c r="M822" s="3" t="s">
        <v>240</v>
      </c>
      <c r="N822" s="3" t="s">
        <v>712</v>
      </c>
      <c r="O822" s="3" t="s">
        <v>7982</v>
      </c>
      <c r="P822" s="3" t="s">
        <v>6357</v>
      </c>
      <c r="Q822" s="3" t="s">
        <v>213</v>
      </c>
      <c r="R822" s="3" t="s">
        <v>6402</v>
      </c>
      <c r="S822" s="3">
        <v>29</v>
      </c>
      <c r="T822" s="3">
        <v>33.840000000000003</v>
      </c>
      <c r="U822" s="3">
        <v>-0.16</v>
      </c>
      <c r="V822" s="3">
        <v>93.34</v>
      </c>
      <c r="W822" s="3">
        <v>96.65</v>
      </c>
      <c r="X822" s="32">
        <v>-0.04</v>
      </c>
      <c r="Y822" s="33">
        <v>391.44</v>
      </c>
      <c r="Z822" s="3">
        <v>391.45</v>
      </c>
      <c r="AA822" s="3">
        <v>0</v>
      </c>
      <c r="AB822" s="3">
        <v>35589.839999999997</v>
      </c>
      <c r="AC822" s="3">
        <v>35497.14</v>
      </c>
      <c r="AD822" s="3">
        <v>35589.839999999997</v>
      </c>
      <c r="AE822" s="3">
        <v>35497.14</v>
      </c>
    </row>
    <row r="823" spans="1:31" x14ac:dyDescent="0.3">
      <c r="A823" s="3" t="s">
        <v>5626</v>
      </c>
      <c r="B823" s="4">
        <v>8208</v>
      </c>
      <c r="C823" s="4">
        <v>109</v>
      </c>
      <c r="D823" s="4" t="s">
        <v>25</v>
      </c>
      <c r="E823" s="5" t="s">
        <v>6313</v>
      </c>
      <c r="G823" s="4" t="s">
        <v>7983</v>
      </c>
      <c r="H823" s="3" t="s">
        <v>6315</v>
      </c>
      <c r="I823" s="3" t="s">
        <v>900</v>
      </c>
      <c r="J823" s="3" t="s">
        <v>240</v>
      </c>
      <c r="K823" s="3" t="s">
        <v>104</v>
      </c>
      <c r="L823" s="6" t="s">
        <v>104</v>
      </c>
      <c r="M823" s="3" t="s">
        <v>240</v>
      </c>
      <c r="N823" s="3" t="s">
        <v>712</v>
      </c>
      <c r="O823" s="3" t="s">
        <v>7984</v>
      </c>
      <c r="P823" s="3" t="s">
        <v>6357</v>
      </c>
      <c r="Q823" s="3" t="s">
        <v>213</v>
      </c>
      <c r="R823" s="3" t="s">
        <v>6402</v>
      </c>
      <c r="S823" s="3">
        <v>35</v>
      </c>
      <c r="T823" s="3">
        <v>29.17</v>
      </c>
      <c r="U823" s="3">
        <v>0.18</v>
      </c>
      <c r="V823" s="3">
        <v>99.56</v>
      </c>
      <c r="W823" s="3">
        <v>93.34</v>
      </c>
      <c r="X823" s="32">
        <v>0.06</v>
      </c>
      <c r="Y823" s="33">
        <v>344.58</v>
      </c>
      <c r="Z823" s="3">
        <v>331.15</v>
      </c>
      <c r="AA823" s="3">
        <v>0.04</v>
      </c>
      <c r="AB823" s="3">
        <v>27253.360000000001</v>
      </c>
      <c r="AC823" s="3">
        <v>26167.34</v>
      </c>
      <c r="AD823" s="3">
        <v>27253.360000000001</v>
      </c>
      <c r="AE823" s="3">
        <v>26167.34</v>
      </c>
    </row>
    <row r="824" spans="1:31" x14ac:dyDescent="0.3">
      <c r="A824" s="3" t="s">
        <v>5581</v>
      </c>
      <c r="B824" s="4">
        <v>9278</v>
      </c>
      <c r="C824" s="4">
        <v>135</v>
      </c>
      <c r="D824" s="4" t="s">
        <v>25</v>
      </c>
      <c r="E824" s="5" t="s">
        <v>6313</v>
      </c>
      <c r="G824" s="4" t="s">
        <v>7985</v>
      </c>
      <c r="H824" s="3" t="s">
        <v>6315</v>
      </c>
      <c r="I824" s="3" t="s">
        <v>900</v>
      </c>
      <c r="J824" s="3" t="s">
        <v>240</v>
      </c>
      <c r="K824" s="3" t="s">
        <v>104</v>
      </c>
      <c r="L824" s="6" t="s">
        <v>104</v>
      </c>
      <c r="M824" s="3" t="s">
        <v>240</v>
      </c>
      <c r="N824" s="3" t="s">
        <v>712</v>
      </c>
      <c r="O824" s="3" t="s">
        <v>7986</v>
      </c>
      <c r="P824" s="3" t="s">
        <v>6357</v>
      </c>
      <c r="Q824" s="3" t="s">
        <v>47</v>
      </c>
      <c r="R824" s="3" t="s">
        <v>31</v>
      </c>
      <c r="S824" s="3">
        <v>18</v>
      </c>
      <c r="T824" s="3">
        <v>36.36</v>
      </c>
      <c r="U824" s="3">
        <v>-1.01</v>
      </c>
      <c r="V824" s="3">
        <v>35.97</v>
      </c>
      <c r="W824" s="3">
        <v>152.65</v>
      </c>
      <c r="X824" s="32">
        <v>-3.24</v>
      </c>
      <c r="Y824" s="33">
        <v>175.01</v>
      </c>
      <c r="Z824" s="3">
        <v>495.48</v>
      </c>
      <c r="AA824" s="3">
        <v>-1.83</v>
      </c>
      <c r="AB824" s="3">
        <v>16436</v>
      </c>
      <c r="AC824" s="3">
        <v>46551.96</v>
      </c>
      <c r="AD824" s="3">
        <v>16443</v>
      </c>
      <c r="AE824" s="3">
        <v>46551.96</v>
      </c>
    </row>
    <row r="825" spans="1:31" x14ac:dyDescent="0.3">
      <c r="A825" s="3" t="s">
        <v>5827</v>
      </c>
      <c r="B825" s="4">
        <v>9366</v>
      </c>
      <c r="C825" s="4">
        <v>254</v>
      </c>
      <c r="D825" s="4" t="s">
        <v>25</v>
      </c>
      <c r="E825" s="5" t="s">
        <v>6313</v>
      </c>
      <c r="G825" s="4" t="s">
        <v>7987</v>
      </c>
      <c r="H825" s="3" t="s">
        <v>6315</v>
      </c>
      <c r="I825" s="3" t="s">
        <v>900</v>
      </c>
      <c r="J825" s="3" t="s">
        <v>240</v>
      </c>
      <c r="K825" s="3" t="s">
        <v>104</v>
      </c>
      <c r="L825" s="6" t="s">
        <v>104</v>
      </c>
      <c r="M825" s="3" t="s">
        <v>240</v>
      </c>
      <c r="N825" s="3" t="s">
        <v>712</v>
      </c>
      <c r="O825" s="3" t="s">
        <v>7988</v>
      </c>
      <c r="P825" s="3" t="s">
        <v>6357</v>
      </c>
      <c r="Q825" s="3" t="s">
        <v>55</v>
      </c>
      <c r="R825" s="3" t="s">
        <v>31</v>
      </c>
      <c r="T825" s="3">
        <v>13</v>
      </c>
      <c r="V825" s="3">
        <v>1</v>
      </c>
      <c r="W825" s="3">
        <v>52.5</v>
      </c>
      <c r="X825" s="32">
        <v>-51.5</v>
      </c>
      <c r="Y825" s="33">
        <v>60</v>
      </c>
      <c r="Z825" s="3">
        <v>262</v>
      </c>
      <c r="AA825" s="3">
        <v>-3.37</v>
      </c>
      <c r="AB825" s="3">
        <v>6645.6</v>
      </c>
      <c r="AC825" s="3">
        <v>28869.54</v>
      </c>
      <c r="AD825" s="3">
        <v>6645.6</v>
      </c>
      <c r="AE825" s="3">
        <v>28869.54</v>
      </c>
    </row>
    <row r="826" spans="1:31" x14ac:dyDescent="0.3">
      <c r="A826" s="3" t="s">
        <v>5566</v>
      </c>
      <c r="B826" s="4">
        <v>9368</v>
      </c>
      <c r="C826" s="4">
        <v>192</v>
      </c>
      <c r="D826" s="4" t="s">
        <v>25</v>
      </c>
      <c r="E826" s="5" t="s">
        <v>6313</v>
      </c>
      <c r="G826" s="4" t="s">
        <v>7989</v>
      </c>
      <c r="H826" s="3" t="s">
        <v>6315</v>
      </c>
      <c r="I826" s="3" t="s">
        <v>900</v>
      </c>
      <c r="J826" s="3" t="s">
        <v>240</v>
      </c>
      <c r="K826" s="3" t="s">
        <v>104</v>
      </c>
      <c r="L826" s="6" t="s">
        <v>104</v>
      </c>
      <c r="M826" s="3" t="s">
        <v>240</v>
      </c>
      <c r="N826" s="3" t="s">
        <v>712</v>
      </c>
      <c r="O826" s="3" t="s">
        <v>7990</v>
      </c>
      <c r="P826" s="3" t="s">
        <v>6357</v>
      </c>
      <c r="Q826" s="3" t="s">
        <v>55</v>
      </c>
      <c r="R826" s="3" t="s">
        <v>31</v>
      </c>
      <c r="S826" s="3">
        <v>0</v>
      </c>
      <c r="T826" s="3">
        <v>39.28</v>
      </c>
      <c r="U826" s="3">
        <v>-99.98</v>
      </c>
      <c r="V826" s="3">
        <v>0.39</v>
      </c>
      <c r="W826" s="3">
        <v>98.59</v>
      </c>
      <c r="X826" s="32">
        <v>-252.46</v>
      </c>
      <c r="Y826" s="33">
        <v>78.17</v>
      </c>
      <c r="Z826" s="3">
        <v>436.96</v>
      </c>
      <c r="AA826" s="3">
        <v>-4.59</v>
      </c>
      <c r="AB826" s="3">
        <v>7073.13</v>
      </c>
      <c r="AC826" s="3">
        <v>39489.54</v>
      </c>
      <c r="AD826" s="3">
        <v>7073.13</v>
      </c>
      <c r="AE826" s="3">
        <v>39489.54</v>
      </c>
    </row>
    <row r="827" spans="1:31" x14ac:dyDescent="0.3">
      <c r="A827" s="3" t="s">
        <v>5274</v>
      </c>
      <c r="B827" s="4">
        <v>10008</v>
      </c>
      <c r="C827" s="4">
        <v>306</v>
      </c>
      <c r="D827" s="4" t="s">
        <v>25</v>
      </c>
      <c r="E827" s="5" t="s">
        <v>6313</v>
      </c>
      <c r="G827" s="4" t="s">
        <v>7991</v>
      </c>
      <c r="H827" s="3" t="s">
        <v>6315</v>
      </c>
      <c r="I827" s="3" t="s">
        <v>900</v>
      </c>
      <c r="J827" s="3" t="s">
        <v>240</v>
      </c>
      <c r="K827" s="3" t="s">
        <v>104</v>
      </c>
      <c r="L827" s="6" t="s">
        <v>104</v>
      </c>
      <c r="M827" s="3" t="s">
        <v>240</v>
      </c>
      <c r="N827" s="3" t="s">
        <v>712</v>
      </c>
      <c r="O827" s="3" t="s">
        <v>7992</v>
      </c>
      <c r="P827" s="3" t="s">
        <v>6357</v>
      </c>
      <c r="Q827" s="3" t="s">
        <v>194</v>
      </c>
      <c r="R827" s="3" t="s">
        <v>31</v>
      </c>
      <c r="S827" s="3">
        <v>99</v>
      </c>
      <c r="T827" s="3">
        <v>85.17</v>
      </c>
      <c r="U827" s="3">
        <v>0.14000000000000001</v>
      </c>
      <c r="V827" s="3">
        <v>289.35000000000002</v>
      </c>
      <c r="W827" s="3">
        <v>242.69</v>
      </c>
      <c r="X827" s="32">
        <v>0.16</v>
      </c>
      <c r="Y827" s="33">
        <v>1007.86</v>
      </c>
      <c r="Z827" s="3">
        <v>938.45</v>
      </c>
      <c r="AA827" s="3">
        <v>7.0000000000000007E-2</v>
      </c>
      <c r="AB827" s="3">
        <v>96791.54</v>
      </c>
      <c r="AC827" s="3">
        <v>89995.88</v>
      </c>
      <c r="AD827" s="3">
        <v>105629.54</v>
      </c>
      <c r="AE827" s="3">
        <v>98353.88</v>
      </c>
    </row>
    <row r="828" spans="1:31" x14ac:dyDescent="0.3">
      <c r="A828" s="3" t="s">
        <v>5890</v>
      </c>
      <c r="B828" s="4">
        <v>10098</v>
      </c>
      <c r="C828" s="4">
        <v>95</v>
      </c>
      <c r="D828" s="4" t="s">
        <v>25</v>
      </c>
      <c r="E828" s="5" t="s">
        <v>6313</v>
      </c>
      <c r="G828" s="4" t="s">
        <v>7993</v>
      </c>
      <c r="H828" s="3" t="s">
        <v>6315</v>
      </c>
      <c r="I828" s="3" t="s">
        <v>900</v>
      </c>
      <c r="J828" s="3" t="s">
        <v>240</v>
      </c>
      <c r="K828" s="3" t="s">
        <v>104</v>
      </c>
      <c r="L828" s="6" t="s">
        <v>104</v>
      </c>
      <c r="M828" s="3" t="s">
        <v>240</v>
      </c>
      <c r="N828" s="3" t="s">
        <v>712</v>
      </c>
      <c r="O828" s="3" t="s">
        <v>7994</v>
      </c>
      <c r="P828" s="3" t="s">
        <v>6357</v>
      </c>
      <c r="Q828" s="3" t="s">
        <v>194</v>
      </c>
      <c r="R828" s="3" t="s">
        <v>6402</v>
      </c>
      <c r="S828" s="3">
        <v>11</v>
      </c>
      <c r="T828" s="3">
        <v>27.03</v>
      </c>
      <c r="U828" s="3">
        <v>-1.57</v>
      </c>
      <c r="V828" s="3">
        <v>51.34</v>
      </c>
      <c r="W828" s="3">
        <v>60.09</v>
      </c>
      <c r="X828" s="32">
        <v>-0.17</v>
      </c>
      <c r="Y828" s="33">
        <v>255.91</v>
      </c>
      <c r="Z828" s="3">
        <v>288.58</v>
      </c>
      <c r="AA828" s="3">
        <v>-0.13</v>
      </c>
      <c r="AB828" s="3">
        <v>22253.56</v>
      </c>
      <c r="AC828" s="3">
        <v>24647.32</v>
      </c>
      <c r="AD828" s="3">
        <v>22253.56</v>
      </c>
      <c r="AE828" s="3">
        <v>24647.32</v>
      </c>
    </row>
    <row r="829" spans="1:31" x14ac:dyDescent="0.3">
      <c r="A829" s="3" t="s">
        <v>3842</v>
      </c>
      <c r="B829" s="4">
        <v>57081</v>
      </c>
      <c r="C829" s="4">
        <v>408</v>
      </c>
      <c r="D829" s="4" t="s">
        <v>25</v>
      </c>
      <c r="E829" s="5" t="s">
        <v>6313</v>
      </c>
      <c r="G829" s="4" t="s">
        <v>7995</v>
      </c>
      <c r="H829" s="3" t="s">
        <v>6315</v>
      </c>
      <c r="I829" s="3" t="s">
        <v>116</v>
      </c>
      <c r="J829" s="3" t="s">
        <v>6576</v>
      </c>
      <c r="K829" s="3" t="s">
        <v>6577</v>
      </c>
      <c r="L829" s="6" t="s">
        <v>132</v>
      </c>
      <c r="M829" s="3" t="s">
        <v>116</v>
      </c>
      <c r="N829" s="3" t="s">
        <v>989</v>
      </c>
      <c r="O829" s="3" t="s">
        <v>7996</v>
      </c>
      <c r="P829" s="3" t="s">
        <v>116</v>
      </c>
      <c r="Q829" s="3" t="s">
        <v>28</v>
      </c>
      <c r="R829" s="3" t="s">
        <v>31</v>
      </c>
      <c r="T829" s="3">
        <v>6.4</v>
      </c>
      <c r="V829" s="3">
        <v>86.38</v>
      </c>
      <c r="W829" s="3">
        <v>39.99</v>
      </c>
      <c r="X829" s="32">
        <v>0.54</v>
      </c>
      <c r="Y829" s="33">
        <v>270.33999999999997</v>
      </c>
      <c r="Z829" s="3">
        <v>275.69</v>
      </c>
      <c r="AA829" s="3">
        <v>-0.02</v>
      </c>
      <c r="AB829" s="3">
        <v>33705.360000000001</v>
      </c>
      <c r="AC829" s="3">
        <v>34370.160000000003</v>
      </c>
      <c r="AD829" s="3">
        <v>33705.360000000001</v>
      </c>
      <c r="AE829" s="3">
        <v>34370.160000000003</v>
      </c>
    </row>
    <row r="830" spans="1:31" x14ac:dyDescent="0.3">
      <c r="A830" s="3" t="s">
        <v>1100</v>
      </c>
      <c r="B830" s="4">
        <v>57082</v>
      </c>
      <c r="C830" s="4">
        <v>553</v>
      </c>
      <c r="D830" s="4" t="s">
        <v>25</v>
      </c>
      <c r="E830" s="5" t="s">
        <v>6313</v>
      </c>
      <c r="G830" s="4" t="s">
        <v>7997</v>
      </c>
      <c r="H830" s="3" t="s">
        <v>6315</v>
      </c>
      <c r="I830" s="3" t="s">
        <v>116</v>
      </c>
      <c r="J830" s="3" t="s">
        <v>6576</v>
      </c>
      <c r="K830" s="3" t="s">
        <v>6577</v>
      </c>
      <c r="L830" s="6" t="s">
        <v>132</v>
      </c>
      <c r="M830" s="3" t="s">
        <v>116</v>
      </c>
      <c r="N830" s="3" t="s">
        <v>989</v>
      </c>
      <c r="O830" s="3" t="s">
        <v>7998</v>
      </c>
      <c r="P830" s="3" t="s">
        <v>116</v>
      </c>
      <c r="Q830" s="3" t="s">
        <v>28</v>
      </c>
      <c r="R830" s="3" t="s">
        <v>31</v>
      </c>
      <c r="S830" s="3">
        <v>47</v>
      </c>
      <c r="T830" s="3">
        <v>1.07</v>
      </c>
      <c r="U830" s="3">
        <v>0.98</v>
      </c>
      <c r="V830" s="3">
        <v>154.07</v>
      </c>
      <c r="W830" s="3">
        <v>58.12</v>
      </c>
      <c r="X830" s="32">
        <v>0.62</v>
      </c>
      <c r="Y830" s="33">
        <v>537.42999999999995</v>
      </c>
      <c r="Z830" s="3">
        <v>391.37</v>
      </c>
      <c r="AA830" s="3">
        <v>0.27</v>
      </c>
      <c r="AB830" s="3">
        <v>67011.839999999997</v>
      </c>
      <c r="AC830" s="3">
        <v>48793.55</v>
      </c>
      <c r="AD830" s="3">
        <v>67011.839999999997</v>
      </c>
      <c r="AE830" s="3">
        <v>48793.55</v>
      </c>
    </row>
    <row r="831" spans="1:31" x14ac:dyDescent="0.3">
      <c r="A831" s="3" t="s">
        <v>5045</v>
      </c>
      <c r="B831" s="4">
        <v>57083</v>
      </c>
      <c r="C831" s="4">
        <v>491</v>
      </c>
      <c r="D831" s="4" t="s">
        <v>25</v>
      </c>
      <c r="E831" s="5" t="s">
        <v>6313</v>
      </c>
      <c r="G831" s="4" t="s">
        <v>7999</v>
      </c>
      <c r="H831" s="3" t="s">
        <v>6315</v>
      </c>
      <c r="I831" s="3" t="s">
        <v>116</v>
      </c>
      <c r="J831" s="3" t="s">
        <v>6576</v>
      </c>
      <c r="K831" s="3" t="s">
        <v>6577</v>
      </c>
      <c r="L831" s="6" t="s">
        <v>132</v>
      </c>
      <c r="M831" s="3" t="s">
        <v>116</v>
      </c>
      <c r="N831" s="3" t="s">
        <v>1056</v>
      </c>
      <c r="O831" s="3" t="s">
        <v>8000</v>
      </c>
      <c r="P831" s="3" t="s">
        <v>116</v>
      </c>
      <c r="Q831" s="3" t="s">
        <v>28</v>
      </c>
      <c r="R831" s="3" t="s">
        <v>31</v>
      </c>
      <c r="S831" s="3">
        <v>28</v>
      </c>
      <c r="U831" s="3">
        <v>1</v>
      </c>
      <c r="V831" s="3">
        <v>96.5</v>
      </c>
      <c r="W831" s="3">
        <v>47.45</v>
      </c>
      <c r="X831" s="32">
        <v>0.51</v>
      </c>
      <c r="Y831" s="33">
        <v>306.56</v>
      </c>
      <c r="Z831" s="3">
        <v>215.95</v>
      </c>
      <c r="AA831" s="3">
        <v>0.3</v>
      </c>
      <c r="AB831" s="3">
        <v>38226</v>
      </c>
      <c r="AC831" s="3">
        <v>26924.400000000001</v>
      </c>
      <c r="AD831" s="3">
        <v>38226</v>
      </c>
      <c r="AE831" s="3">
        <v>26924.400000000001</v>
      </c>
    </row>
    <row r="832" spans="1:31" x14ac:dyDescent="0.3">
      <c r="A832" s="3" t="s">
        <v>1085</v>
      </c>
      <c r="B832" s="4">
        <v>57095</v>
      </c>
      <c r="C832" s="4">
        <v>579</v>
      </c>
      <c r="D832" s="4" t="s">
        <v>25</v>
      </c>
      <c r="E832" s="5" t="s">
        <v>6313</v>
      </c>
      <c r="G832" s="4" t="s">
        <v>8001</v>
      </c>
      <c r="H832" s="3" t="s">
        <v>6315</v>
      </c>
      <c r="I832" s="3" t="s">
        <v>116</v>
      </c>
      <c r="J832" s="3" t="s">
        <v>6576</v>
      </c>
      <c r="K832" s="3" t="s">
        <v>6577</v>
      </c>
      <c r="L832" s="6" t="s">
        <v>132</v>
      </c>
      <c r="M832" s="3" t="s">
        <v>116</v>
      </c>
      <c r="N832" s="3" t="s">
        <v>989</v>
      </c>
      <c r="O832" s="3" t="s">
        <v>8002</v>
      </c>
      <c r="P832" s="3" t="s">
        <v>116</v>
      </c>
      <c r="Q832" s="3" t="s">
        <v>28</v>
      </c>
      <c r="R832" s="3" t="s">
        <v>31</v>
      </c>
      <c r="S832" s="3">
        <v>5</v>
      </c>
      <c r="T832" s="3">
        <v>27.19</v>
      </c>
      <c r="U832" s="3">
        <v>-4.67</v>
      </c>
      <c r="V832" s="3">
        <v>172.74</v>
      </c>
      <c r="W832" s="3">
        <v>116.77</v>
      </c>
      <c r="X832" s="32">
        <v>0.32</v>
      </c>
      <c r="Y832" s="33">
        <v>693.14</v>
      </c>
      <c r="Z832" s="3">
        <v>496.97</v>
      </c>
      <c r="AA832" s="3">
        <v>0.28000000000000003</v>
      </c>
      <c r="AB832" s="3">
        <v>86424</v>
      </c>
      <c r="AC832" s="3">
        <v>61959.360000000001</v>
      </c>
      <c r="AD832" s="3">
        <v>86424</v>
      </c>
      <c r="AE832" s="3">
        <v>61959.360000000001</v>
      </c>
    </row>
    <row r="833" spans="1:31" x14ac:dyDescent="0.3">
      <c r="A833" s="3" t="s">
        <v>1010</v>
      </c>
      <c r="B833" s="4">
        <v>57098</v>
      </c>
      <c r="C833" s="4">
        <v>599</v>
      </c>
      <c r="D833" s="4" t="s">
        <v>25</v>
      </c>
      <c r="E833" s="5" t="s">
        <v>6313</v>
      </c>
      <c r="G833" s="4" t="s">
        <v>8003</v>
      </c>
      <c r="H833" s="3" t="s">
        <v>6315</v>
      </c>
      <c r="I833" s="3" t="s">
        <v>116</v>
      </c>
      <c r="J833" s="3" t="s">
        <v>6576</v>
      </c>
      <c r="K833" s="3" t="s">
        <v>6577</v>
      </c>
      <c r="L833" s="6" t="s">
        <v>132</v>
      </c>
      <c r="M833" s="3" t="s">
        <v>116</v>
      </c>
      <c r="N833" s="3" t="s">
        <v>122</v>
      </c>
      <c r="O833" s="3" t="s">
        <v>8004</v>
      </c>
      <c r="P833" s="3" t="s">
        <v>116</v>
      </c>
      <c r="Q833" s="3" t="s">
        <v>28</v>
      </c>
      <c r="R833" s="3" t="s">
        <v>31</v>
      </c>
      <c r="S833" s="3">
        <v>78</v>
      </c>
      <c r="T833" s="3">
        <v>11.73</v>
      </c>
      <c r="U833" s="3">
        <v>0.85</v>
      </c>
      <c r="V833" s="3">
        <v>300.74</v>
      </c>
      <c r="W833" s="3">
        <v>149.30000000000001</v>
      </c>
      <c r="X833" s="32">
        <v>0.5</v>
      </c>
      <c r="Y833" s="33">
        <v>872.91</v>
      </c>
      <c r="Z833" s="3">
        <v>634.58000000000004</v>
      </c>
      <c r="AA833" s="3">
        <v>0.27</v>
      </c>
      <c r="AB833" s="3">
        <v>108827.76</v>
      </c>
      <c r="AC833" s="3">
        <v>79111.199999999997</v>
      </c>
      <c r="AD833" s="3">
        <v>108827.76</v>
      </c>
      <c r="AE833" s="3">
        <v>79111.199999999997</v>
      </c>
    </row>
    <row r="834" spans="1:31" x14ac:dyDescent="0.3">
      <c r="A834" s="3" t="s">
        <v>1113</v>
      </c>
      <c r="B834" s="4">
        <v>57113</v>
      </c>
      <c r="C834" s="4">
        <v>574</v>
      </c>
      <c r="D834" s="4" t="s">
        <v>25</v>
      </c>
      <c r="E834" s="5" t="s">
        <v>6313</v>
      </c>
      <c r="G834" s="4" t="s">
        <v>8005</v>
      </c>
      <c r="H834" s="3" t="s">
        <v>6315</v>
      </c>
      <c r="I834" s="3" t="s">
        <v>116</v>
      </c>
      <c r="J834" s="3" t="s">
        <v>6576</v>
      </c>
      <c r="K834" s="3" t="s">
        <v>6577</v>
      </c>
      <c r="L834" s="6" t="s">
        <v>132</v>
      </c>
      <c r="M834" s="3" t="s">
        <v>116</v>
      </c>
      <c r="N834" s="3" t="s">
        <v>989</v>
      </c>
      <c r="O834" s="3" t="s">
        <v>8006</v>
      </c>
      <c r="P834" s="3" t="s">
        <v>116</v>
      </c>
      <c r="Q834" s="3" t="s">
        <v>28</v>
      </c>
      <c r="R834" s="3" t="s">
        <v>31</v>
      </c>
      <c r="S834" s="3">
        <v>26</v>
      </c>
      <c r="T834" s="3">
        <v>1.6</v>
      </c>
      <c r="U834" s="3">
        <v>0.94</v>
      </c>
      <c r="V834" s="3">
        <v>134.35</v>
      </c>
      <c r="W834" s="3">
        <v>69.849999999999994</v>
      </c>
      <c r="X834" s="32">
        <v>0.48</v>
      </c>
      <c r="Y834" s="33">
        <v>539.04</v>
      </c>
      <c r="Z834" s="3">
        <v>448.99</v>
      </c>
      <c r="AA834" s="3">
        <v>0.17</v>
      </c>
      <c r="AB834" s="3">
        <v>67211.28</v>
      </c>
      <c r="AC834" s="3">
        <v>55976.160000000003</v>
      </c>
      <c r="AD834" s="3">
        <v>67211.28</v>
      </c>
      <c r="AE834" s="3">
        <v>55976.160000000003</v>
      </c>
    </row>
    <row r="835" spans="1:31" x14ac:dyDescent="0.3">
      <c r="A835" s="3" t="s">
        <v>3703</v>
      </c>
      <c r="B835" s="4">
        <v>64932</v>
      </c>
      <c r="C835" s="4">
        <v>463</v>
      </c>
      <c r="D835" s="4" t="s">
        <v>25</v>
      </c>
      <c r="E835" s="5" t="s">
        <v>6313</v>
      </c>
      <c r="G835" s="4" t="s">
        <v>8007</v>
      </c>
      <c r="H835" s="3" t="s">
        <v>6315</v>
      </c>
      <c r="I835" s="3" t="s">
        <v>245</v>
      </c>
      <c r="J835" s="3" t="s">
        <v>245</v>
      </c>
      <c r="K835" s="3" t="s">
        <v>132</v>
      </c>
      <c r="L835" s="6" t="s">
        <v>132</v>
      </c>
      <c r="M835" s="3" t="s">
        <v>245</v>
      </c>
      <c r="N835" s="3" t="s">
        <v>184</v>
      </c>
      <c r="O835" s="3" t="s">
        <v>8008</v>
      </c>
      <c r="P835" s="3" t="s">
        <v>191</v>
      </c>
      <c r="Q835" s="3" t="s">
        <v>128</v>
      </c>
      <c r="R835" s="3" t="s">
        <v>60</v>
      </c>
      <c r="S835" s="3">
        <v>24</v>
      </c>
      <c r="T835" s="3">
        <v>31</v>
      </c>
      <c r="U835" s="3">
        <v>-0.32</v>
      </c>
      <c r="V835" s="3">
        <v>94</v>
      </c>
      <c r="W835" s="3">
        <v>115</v>
      </c>
      <c r="X835" s="32">
        <v>-0.22</v>
      </c>
      <c r="Y835" s="33">
        <v>400.5</v>
      </c>
      <c r="Z835" s="3">
        <v>313</v>
      </c>
      <c r="AA835" s="3">
        <v>0.22</v>
      </c>
      <c r="AB835" s="3">
        <v>98574.84</v>
      </c>
      <c r="AC835" s="3">
        <v>77655.12</v>
      </c>
      <c r="AD835" s="3">
        <v>102485.52</v>
      </c>
      <c r="AE835" s="3">
        <v>79188.72</v>
      </c>
    </row>
    <row r="836" spans="1:31" x14ac:dyDescent="0.3">
      <c r="A836" s="3" t="s">
        <v>3481</v>
      </c>
      <c r="B836" s="4">
        <v>64933</v>
      </c>
      <c r="C836" s="4">
        <v>638</v>
      </c>
      <c r="D836" s="4" t="s">
        <v>25</v>
      </c>
      <c r="E836" s="5" t="s">
        <v>6313</v>
      </c>
      <c r="G836" s="4" t="s">
        <v>8009</v>
      </c>
      <c r="H836" s="3" t="s">
        <v>6315</v>
      </c>
      <c r="I836" s="3" t="s">
        <v>245</v>
      </c>
      <c r="J836" s="3" t="s">
        <v>245</v>
      </c>
      <c r="K836" s="3" t="s">
        <v>132</v>
      </c>
      <c r="L836" s="6" t="s">
        <v>132</v>
      </c>
      <c r="M836" s="3" t="s">
        <v>245</v>
      </c>
      <c r="N836" s="3" t="s">
        <v>184</v>
      </c>
      <c r="O836" s="3" t="s">
        <v>8010</v>
      </c>
      <c r="P836" s="3" t="s">
        <v>191</v>
      </c>
      <c r="Q836" s="3" t="s">
        <v>128</v>
      </c>
      <c r="R836" s="3" t="s">
        <v>60</v>
      </c>
      <c r="S836" s="3">
        <v>65</v>
      </c>
      <c r="T836" s="3">
        <v>63</v>
      </c>
      <c r="U836" s="3">
        <v>0.03</v>
      </c>
      <c r="V836" s="3">
        <v>288.75</v>
      </c>
      <c r="W836" s="3">
        <v>327.92</v>
      </c>
      <c r="X836" s="32">
        <v>-0.14000000000000001</v>
      </c>
      <c r="Y836" s="33">
        <v>1174.08</v>
      </c>
      <c r="Z836" s="3">
        <v>1029.92</v>
      </c>
      <c r="AA836" s="3">
        <v>0.12</v>
      </c>
      <c r="AB836" s="3">
        <v>301781.5</v>
      </c>
      <c r="AC836" s="3">
        <v>265074.83</v>
      </c>
      <c r="AD836" s="3">
        <v>321370.09000000003</v>
      </c>
      <c r="AE836" s="3">
        <v>281003.03000000003</v>
      </c>
    </row>
    <row r="837" spans="1:31" x14ac:dyDescent="0.3">
      <c r="A837" s="3" t="s">
        <v>5515</v>
      </c>
      <c r="B837" s="4">
        <v>75088</v>
      </c>
      <c r="C837" s="4">
        <v>130</v>
      </c>
      <c r="D837" s="4" t="s">
        <v>25</v>
      </c>
      <c r="E837" s="5" t="s">
        <v>6313</v>
      </c>
      <c r="G837" s="4" t="s">
        <v>8011</v>
      </c>
      <c r="H837" s="3" t="s">
        <v>6315</v>
      </c>
      <c r="I837" s="3" t="s">
        <v>245</v>
      </c>
      <c r="J837" s="3" t="s">
        <v>245</v>
      </c>
      <c r="K837" s="3" t="s">
        <v>104</v>
      </c>
      <c r="L837" s="6" t="s">
        <v>104</v>
      </c>
      <c r="M837" s="3" t="s">
        <v>245</v>
      </c>
      <c r="N837" s="3" t="s">
        <v>529</v>
      </c>
      <c r="O837" s="3" t="s">
        <v>8012</v>
      </c>
      <c r="P837" s="3" t="s">
        <v>191</v>
      </c>
      <c r="Q837" s="3" t="s">
        <v>64</v>
      </c>
      <c r="R837" s="3" t="s">
        <v>60</v>
      </c>
      <c r="S837" s="3">
        <v>158</v>
      </c>
      <c r="T837" s="3">
        <v>221.68</v>
      </c>
      <c r="U837" s="3">
        <v>-0.41</v>
      </c>
      <c r="V837" s="3">
        <v>563.52</v>
      </c>
      <c r="W837" s="3">
        <v>551.08000000000004</v>
      </c>
      <c r="X837" s="32">
        <v>0.02</v>
      </c>
      <c r="Y837" s="33">
        <v>1875.87</v>
      </c>
      <c r="Z837" s="3">
        <v>2035.71</v>
      </c>
      <c r="AA837" s="3">
        <v>-0.09</v>
      </c>
      <c r="AB837" s="3">
        <v>140942.67000000001</v>
      </c>
      <c r="AC837" s="3">
        <v>149491.68</v>
      </c>
      <c r="AD837" s="3">
        <v>140942.67000000001</v>
      </c>
      <c r="AE837" s="3">
        <v>149491.68</v>
      </c>
    </row>
    <row r="838" spans="1:31" x14ac:dyDescent="0.3">
      <c r="A838" s="3" t="s">
        <v>5938</v>
      </c>
      <c r="B838" s="4">
        <v>87126</v>
      </c>
      <c r="C838" s="4">
        <v>309</v>
      </c>
      <c r="D838" s="4" t="s">
        <v>25</v>
      </c>
      <c r="E838" s="5" t="s">
        <v>6313</v>
      </c>
      <c r="G838" s="4" t="s">
        <v>8013</v>
      </c>
      <c r="H838" s="3" t="s">
        <v>6315</v>
      </c>
      <c r="I838" s="3" t="s">
        <v>245</v>
      </c>
      <c r="J838" s="3" t="s">
        <v>245</v>
      </c>
      <c r="K838" s="3" t="s">
        <v>104</v>
      </c>
      <c r="L838" s="6" t="s">
        <v>104</v>
      </c>
      <c r="M838" s="3" t="s">
        <v>245</v>
      </c>
      <c r="N838" s="3" t="s">
        <v>529</v>
      </c>
      <c r="O838" s="3" t="s">
        <v>8014</v>
      </c>
      <c r="P838" s="3" t="s">
        <v>245</v>
      </c>
      <c r="Q838" s="3" t="s">
        <v>55</v>
      </c>
      <c r="R838" s="3" t="s">
        <v>31</v>
      </c>
      <c r="S838" s="3">
        <v>12</v>
      </c>
      <c r="T838" s="3">
        <v>17</v>
      </c>
      <c r="U838" s="3">
        <v>-0.42</v>
      </c>
      <c r="V838" s="3">
        <v>57</v>
      </c>
      <c r="W838" s="3">
        <v>52</v>
      </c>
      <c r="X838" s="32">
        <v>0.09</v>
      </c>
      <c r="Y838" s="33">
        <v>230</v>
      </c>
      <c r="Z838" s="3">
        <v>247</v>
      </c>
      <c r="AA838" s="3">
        <v>-7.0000000000000007E-2</v>
      </c>
      <c r="AB838" s="3">
        <v>27600</v>
      </c>
      <c r="AC838" s="3">
        <v>29178.84</v>
      </c>
      <c r="AD838" s="3">
        <v>27600</v>
      </c>
      <c r="AE838" s="3">
        <v>29178.84</v>
      </c>
    </row>
    <row r="839" spans="1:31" x14ac:dyDescent="0.3">
      <c r="A839" s="3" t="s">
        <v>5340</v>
      </c>
      <c r="B839" s="4">
        <v>87127</v>
      </c>
      <c r="C839" s="4">
        <v>394</v>
      </c>
      <c r="D839" s="4" t="s">
        <v>25</v>
      </c>
      <c r="E839" s="5" t="s">
        <v>6313</v>
      </c>
      <c r="G839" s="4" t="s">
        <v>8015</v>
      </c>
      <c r="H839" s="3" t="s">
        <v>6315</v>
      </c>
      <c r="I839" s="3" t="s">
        <v>245</v>
      </c>
      <c r="J839" s="3" t="s">
        <v>245</v>
      </c>
      <c r="K839" s="3" t="s">
        <v>104</v>
      </c>
      <c r="L839" s="6" t="s">
        <v>104</v>
      </c>
      <c r="M839" s="3" t="s">
        <v>245</v>
      </c>
      <c r="N839" s="3" t="s">
        <v>529</v>
      </c>
      <c r="O839" s="3" t="s">
        <v>8016</v>
      </c>
      <c r="P839" s="3" t="s">
        <v>245</v>
      </c>
      <c r="Q839" s="3" t="s">
        <v>55</v>
      </c>
      <c r="R839" s="3" t="s">
        <v>31</v>
      </c>
      <c r="S839" s="3">
        <v>91</v>
      </c>
      <c r="T839" s="3">
        <v>161.32</v>
      </c>
      <c r="U839" s="3">
        <v>-0.77</v>
      </c>
      <c r="V839" s="3">
        <v>366.2</v>
      </c>
      <c r="W839" s="3">
        <v>402.76</v>
      </c>
      <c r="X839" s="32">
        <v>-0.1</v>
      </c>
      <c r="Y839" s="33">
        <v>1398.92</v>
      </c>
      <c r="Z839" s="3">
        <v>1924.68</v>
      </c>
      <c r="AA839" s="3">
        <v>-0.38</v>
      </c>
      <c r="AB839" s="3">
        <v>145174.23000000001</v>
      </c>
      <c r="AC839" s="3">
        <v>197694.59</v>
      </c>
      <c r="AD839" s="3">
        <v>145174.23000000001</v>
      </c>
      <c r="AE839" s="3">
        <v>197694.59</v>
      </c>
    </row>
    <row r="840" spans="1:31" x14ac:dyDescent="0.3">
      <c r="A840" s="3" t="s">
        <v>5761</v>
      </c>
      <c r="B840" s="4">
        <v>87128</v>
      </c>
      <c r="C840" s="4">
        <v>299</v>
      </c>
      <c r="D840" s="4" t="s">
        <v>25</v>
      </c>
      <c r="E840" s="5" t="s">
        <v>6313</v>
      </c>
      <c r="G840" s="4" t="s">
        <v>8017</v>
      </c>
      <c r="H840" s="3" t="s">
        <v>6315</v>
      </c>
      <c r="I840" s="3" t="s">
        <v>245</v>
      </c>
      <c r="J840" s="3" t="s">
        <v>245</v>
      </c>
      <c r="K840" s="3" t="s">
        <v>104</v>
      </c>
      <c r="L840" s="6" t="s">
        <v>104</v>
      </c>
      <c r="M840" s="3" t="s">
        <v>245</v>
      </c>
      <c r="N840" s="3" t="s">
        <v>529</v>
      </c>
      <c r="O840" s="3" t="s">
        <v>8018</v>
      </c>
      <c r="P840" s="3" t="s">
        <v>245</v>
      </c>
      <c r="Q840" s="3" t="s">
        <v>55</v>
      </c>
      <c r="R840" s="3" t="s">
        <v>31</v>
      </c>
      <c r="S840" s="3">
        <v>32</v>
      </c>
      <c r="T840" s="3">
        <v>46.09</v>
      </c>
      <c r="U840" s="3">
        <v>-0.45</v>
      </c>
      <c r="V840" s="3">
        <v>118.23</v>
      </c>
      <c r="W840" s="3">
        <v>159.65</v>
      </c>
      <c r="X840" s="32">
        <v>-0.35</v>
      </c>
      <c r="Y840" s="33">
        <v>497.42</v>
      </c>
      <c r="Z840" s="3">
        <v>671.64</v>
      </c>
      <c r="AA840" s="3">
        <v>-0.35</v>
      </c>
      <c r="AB840" s="3">
        <v>49190.34</v>
      </c>
      <c r="AC840" s="3">
        <v>63738.720000000001</v>
      </c>
      <c r="AD840" s="3">
        <v>49190.34</v>
      </c>
      <c r="AE840" s="3">
        <v>63738.720000000001</v>
      </c>
    </row>
    <row r="841" spans="1:31" x14ac:dyDescent="0.3">
      <c r="A841" s="3" t="s">
        <v>3490</v>
      </c>
      <c r="B841" s="4">
        <v>87250</v>
      </c>
      <c r="C841" s="4">
        <v>479</v>
      </c>
      <c r="D841" s="4" t="s">
        <v>25</v>
      </c>
      <c r="E841" s="5" t="s">
        <v>6313</v>
      </c>
      <c r="G841" s="4" t="s">
        <v>8019</v>
      </c>
      <c r="H841" s="3" t="s">
        <v>6315</v>
      </c>
      <c r="I841" s="3" t="s">
        <v>245</v>
      </c>
      <c r="J841" s="3" t="s">
        <v>245</v>
      </c>
      <c r="K841" s="3" t="s">
        <v>132</v>
      </c>
      <c r="L841" s="6" t="s">
        <v>132</v>
      </c>
      <c r="M841" s="3" t="s">
        <v>245</v>
      </c>
      <c r="N841" s="3" t="s">
        <v>246</v>
      </c>
      <c r="O841" s="3" t="s">
        <v>8020</v>
      </c>
      <c r="P841" s="3" t="s">
        <v>245</v>
      </c>
      <c r="Q841" s="3" t="s">
        <v>161</v>
      </c>
      <c r="R841" s="3" t="s">
        <v>31</v>
      </c>
      <c r="S841" s="3">
        <v>41</v>
      </c>
      <c r="T841" s="3">
        <v>45.67</v>
      </c>
      <c r="U841" s="3">
        <v>-0.12</v>
      </c>
      <c r="V841" s="3">
        <v>100.33</v>
      </c>
      <c r="W841" s="3">
        <v>146.58000000000001</v>
      </c>
      <c r="X841" s="32">
        <v>-0.46</v>
      </c>
      <c r="Y841" s="33">
        <v>527.5</v>
      </c>
      <c r="Z841" s="3">
        <v>609.83000000000004</v>
      </c>
      <c r="AA841" s="3">
        <v>-0.16</v>
      </c>
      <c r="AB841" s="3">
        <v>181380.6</v>
      </c>
      <c r="AC841" s="3">
        <v>203621.38</v>
      </c>
      <c r="AD841" s="3">
        <v>184962.6</v>
      </c>
      <c r="AE841" s="3">
        <v>205357.38</v>
      </c>
    </row>
    <row r="842" spans="1:31" x14ac:dyDescent="0.3">
      <c r="A842" s="3" t="s">
        <v>2581</v>
      </c>
      <c r="B842" s="4">
        <v>87266</v>
      </c>
      <c r="C842" s="4">
        <v>171</v>
      </c>
      <c r="D842" s="4" t="s">
        <v>25</v>
      </c>
      <c r="E842" s="5" t="s">
        <v>6313</v>
      </c>
      <c r="G842" s="4" t="s">
        <v>8021</v>
      </c>
      <c r="H842" s="3" t="s">
        <v>6315</v>
      </c>
      <c r="I842" s="3" t="s">
        <v>245</v>
      </c>
      <c r="J842" s="3" t="s">
        <v>245</v>
      </c>
      <c r="K842" s="3" t="s">
        <v>146</v>
      </c>
      <c r="L842" s="6" t="s">
        <v>6320</v>
      </c>
      <c r="M842" s="3" t="s">
        <v>245</v>
      </c>
      <c r="N842" s="3" t="s">
        <v>246</v>
      </c>
      <c r="O842" s="3" t="s">
        <v>8022</v>
      </c>
      <c r="P842" s="3" t="s">
        <v>245</v>
      </c>
      <c r="Q842" s="3" t="s">
        <v>32</v>
      </c>
      <c r="R842" s="3" t="s">
        <v>31</v>
      </c>
      <c r="S842" s="3">
        <v>3</v>
      </c>
      <c r="T842" s="3">
        <v>3.58</v>
      </c>
      <c r="U842" s="3">
        <v>-0.19</v>
      </c>
      <c r="V842" s="3">
        <v>8.5</v>
      </c>
      <c r="W842" s="3">
        <v>10.08</v>
      </c>
      <c r="X842" s="32">
        <v>-0.19</v>
      </c>
      <c r="Y842" s="33">
        <v>35.5</v>
      </c>
      <c r="Z842" s="3">
        <v>43.58</v>
      </c>
      <c r="AA842" s="3">
        <v>-0.23</v>
      </c>
      <c r="AB842" s="3">
        <v>15039.9</v>
      </c>
      <c r="AC842" s="3">
        <v>18534.45</v>
      </c>
      <c r="AD842" s="3">
        <v>15399.9</v>
      </c>
      <c r="AE842" s="3">
        <v>18866.849999999999</v>
      </c>
    </row>
    <row r="843" spans="1:31" x14ac:dyDescent="0.3">
      <c r="A843" s="3" t="s">
        <v>3672</v>
      </c>
      <c r="B843" s="4">
        <v>87306</v>
      </c>
      <c r="C843" s="4">
        <v>459</v>
      </c>
      <c r="D843" s="4" t="s">
        <v>25</v>
      </c>
      <c r="E843" s="5" t="s">
        <v>6313</v>
      </c>
      <c r="G843" s="4" t="s">
        <v>8023</v>
      </c>
      <c r="H843" s="3" t="s">
        <v>6315</v>
      </c>
      <c r="I843" s="3" t="s">
        <v>245</v>
      </c>
      <c r="J843" s="3" t="s">
        <v>245</v>
      </c>
      <c r="K843" s="3" t="s">
        <v>132</v>
      </c>
      <c r="L843" s="6" t="s">
        <v>132</v>
      </c>
      <c r="M843" s="3" t="s">
        <v>245</v>
      </c>
      <c r="N843" s="3" t="s">
        <v>246</v>
      </c>
      <c r="O843" s="3" t="s">
        <v>8024</v>
      </c>
      <c r="P843" s="3" t="s">
        <v>245</v>
      </c>
      <c r="Q843" s="3" t="s">
        <v>63</v>
      </c>
      <c r="R843" s="3" t="s">
        <v>31</v>
      </c>
      <c r="S843" s="3">
        <v>9</v>
      </c>
      <c r="T843" s="3">
        <v>21</v>
      </c>
      <c r="U843" s="3">
        <v>-1.25</v>
      </c>
      <c r="V843" s="3">
        <v>77.92</v>
      </c>
      <c r="W843" s="3">
        <v>74.17</v>
      </c>
      <c r="X843" s="32">
        <v>0.05</v>
      </c>
      <c r="Y843" s="33">
        <v>315.92</v>
      </c>
      <c r="Z843" s="3">
        <v>316.67</v>
      </c>
      <c r="AA843" s="3">
        <v>0</v>
      </c>
      <c r="AB843" s="3">
        <v>74808.990000000005</v>
      </c>
      <c r="AC843" s="3">
        <v>73847</v>
      </c>
      <c r="AD843" s="3">
        <v>79622.990000000005</v>
      </c>
      <c r="AE843" s="3">
        <v>79596.320000000007</v>
      </c>
    </row>
    <row r="844" spans="1:31" x14ac:dyDescent="0.3">
      <c r="A844" s="3" t="s">
        <v>4885</v>
      </c>
      <c r="B844" s="4">
        <v>87380</v>
      </c>
      <c r="C844" s="4">
        <v>230</v>
      </c>
      <c r="D844" s="4" t="s">
        <v>25</v>
      </c>
      <c r="E844" s="5" t="s">
        <v>6313</v>
      </c>
      <c r="G844" s="4" t="s">
        <v>8025</v>
      </c>
      <c r="H844" s="3" t="s">
        <v>6315</v>
      </c>
      <c r="I844" s="3" t="s">
        <v>245</v>
      </c>
      <c r="J844" s="3" t="s">
        <v>245</v>
      </c>
      <c r="K844" s="3" t="s">
        <v>146</v>
      </c>
      <c r="L844" s="6" t="s">
        <v>132</v>
      </c>
      <c r="M844" s="3" t="s">
        <v>245</v>
      </c>
      <c r="N844" s="3" t="s">
        <v>246</v>
      </c>
      <c r="O844" s="3" t="s">
        <v>8026</v>
      </c>
      <c r="P844" s="3" t="s">
        <v>245</v>
      </c>
      <c r="Q844" s="3" t="s">
        <v>107</v>
      </c>
      <c r="R844" s="3" t="s">
        <v>31</v>
      </c>
      <c r="S844" s="3">
        <v>35</v>
      </c>
      <c r="T844" s="3">
        <v>32</v>
      </c>
      <c r="U844" s="3">
        <v>7.0000000000000007E-2</v>
      </c>
      <c r="V844" s="3">
        <v>205</v>
      </c>
      <c r="W844" s="3">
        <v>147.16999999999999</v>
      </c>
      <c r="X844" s="32">
        <v>0.28000000000000003</v>
      </c>
      <c r="Y844" s="33">
        <v>666.83</v>
      </c>
      <c r="Z844" s="3">
        <v>460.17</v>
      </c>
      <c r="AA844" s="3">
        <v>0.31</v>
      </c>
      <c r="AB844" s="3">
        <v>136184.6</v>
      </c>
      <c r="AC844" s="3">
        <v>93954.4</v>
      </c>
      <c r="AD844" s="3">
        <v>138434.6</v>
      </c>
      <c r="AE844" s="3">
        <v>94842.4</v>
      </c>
    </row>
    <row r="845" spans="1:31" x14ac:dyDescent="0.3">
      <c r="A845" s="3" t="s">
        <v>1819</v>
      </c>
      <c r="B845" s="4">
        <v>87402</v>
      </c>
      <c r="C845" s="4">
        <v>600</v>
      </c>
      <c r="D845" s="4" t="s">
        <v>25</v>
      </c>
      <c r="E845" s="5" t="s">
        <v>6313</v>
      </c>
      <c r="G845" s="4" t="s">
        <v>8027</v>
      </c>
      <c r="H845" s="3" t="s">
        <v>6315</v>
      </c>
      <c r="I845" s="3" t="s">
        <v>245</v>
      </c>
      <c r="J845" s="3" t="s">
        <v>245</v>
      </c>
      <c r="K845" s="3" t="s">
        <v>89</v>
      </c>
      <c r="L845" s="6" t="s">
        <v>89</v>
      </c>
      <c r="M845" s="3" t="s">
        <v>245</v>
      </c>
      <c r="N845" s="3" t="s">
        <v>529</v>
      </c>
      <c r="O845" s="3" t="s">
        <v>8028</v>
      </c>
      <c r="P845" s="3" t="s">
        <v>245</v>
      </c>
      <c r="Q845" s="3" t="s">
        <v>128</v>
      </c>
      <c r="R845" s="3" t="s">
        <v>60</v>
      </c>
      <c r="S845" s="3">
        <v>110</v>
      </c>
      <c r="T845" s="3">
        <v>282.67</v>
      </c>
      <c r="U845" s="3">
        <v>-1.57</v>
      </c>
      <c r="V845" s="3">
        <v>289.13</v>
      </c>
      <c r="W845" s="3">
        <v>490.68</v>
      </c>
      <c r="X845" s="32">
        <v>-0.7</v>
      </c>
      <c r="Y845" s="33">
        <v>1260.1099999999999</v>
      </c>
      <c r="Z845" s="3">
        <v>1203.3</v>
      </c>
      <c r="AA845" s="3">
        <v>0.05</v>
      </c>
      <c r="AB845" s="3">
        <v>290719.90000000002</v>
      </c>
      <c r="AC845" s="3">
        <v>279210.65000000002</v>
      </c>
      <c r="AD845" s="3">
        <v>300120.21999999997</v>
      </c>
      <c r="AE845" s="3">
        <v>289440.40999999997</v>
      </c>
    </row>
    <row r="846" spans="1:31" x14ac:dyDescent="0.3">
      <c r="A846" s="3" t="s">
        <v>1509</v>
      </c>
      <c r="B846" s="4">
        <v>87403</v>
      </c>
      <c r="C846" s="4">
        <v>880</v>
      </c>
      <c r="D846" s="4" t="s">
        <v>25</v>
      </c>
      <c r="E846" s="5" t="s">
        <v>6313</v>
      </c>
      <c r="G846" s="4" t="s">
        <v>8029</v>
      </c>
      <c r="H846" s="3" t="s">
        <v>6315</v>
      </c>
      <c r="I846" s="3" t="s">
        <v>245</v>
      </c>
      <c r="J846" s="3" t="s">
        <v>245</v>
      </c>
      <c r="K846" s="3" t="s">
        <v>89</v>
      </c>
      <c r="L846" s="6" t="s">
        <v>89</v>
      </c>
      <c r="M846" s="3" t="s">
        <v>245</v>
      </c>
      <c r="N846" s="3" t="s">
        <v>529</v>
      </c>
      <c r="O846" s="3" t="s">
        <v>8030</v>
      </c>
      <c r="P846" s="3" t="s">
        <v>245</v>
      </c>
      <c r="Q846" s="3" t="s">
        <v>128</v>
      </c>
      <c r="R846" s="3" t="s">
        <v>60</v>
      </c>
      <c r="S846" s="3">
        <v>254</v>
      </c>
      <c r="T846" s="3">
        <v>551</v>
      </c>
      <c r="U846" s="3">
        <v>-1.17</v>
      </c>
      <c r="V846" s="3">
        <v>723.54</v>
      </c>
      <c r="W846" s="3">
        <v>970.87</v>
      </c>
      <c r="X846" s="32">
        <v>-0.34</v>
      </c>
      <c r="Y846" s="33">
        <v>3114.71</v>
      </c>
      <c r="Z846" s="3">
        <v>3426.08</v>
      </c>
      <c r="AA846" s="3">
        <v>-0.1</v>
      </c>
      <c r="AB846" s="3">
        <v>664477.98</v>
      </c>
      <c r="AC846" s="3">
        <v>733673.39</v>
      </c>
      <c r="AD846" s="3">
        <v>685229.73</v>
      </c>
      <c r="AE846" s="3">
        <v>761826.08</v>
      </c>
    </row>
    <row r="847" spans="1:31" x14ac:dyDescent="0.3">
      <c r="A847" s="3" t="s">
        <v>1337</v>
      </c>
      <c r="B847" s="4">
        <v>87408</v>
      </c>
      <c r="C847" s="4">
        <v>1132</v>
      </c>
      <c r="D847" s="4" t="s">
        <v>25</v>
      </c>
      <c r="E847" s="5" t="s">
        <v>6313</v>
      </c>
      <c r="G847" s="4" t="s">
        <v>8031</v>
      </c>
      <c r="H847" s="3" t="s">
        <v>6315</v>
      </c>
      <c r="I847" s="3" t="s">
        <v>245</v>
      </c>
      <c r="J847" s="3" t="s">
        <v>245</v>
      </c>
      <c r="K847" s="3" t="s">
        <v>89</v>
      </c>
      <c r="L847" s="6" t="s">
        <v>89</v>
      </c>
      <c r="M847" s="3" t="s">
        <v>245</v>
      </c>
      <c r="N847" s="3" t="s">
        <v>529</v>
      </c>
      <c r="O847" s="3" t="s">
        <v>8032</v>
      </c>
      <c r="P847" s="3" t="s">
        <v>245</v>
      </c>
      <c r="Q847" s="3" t="s">
        <v>128</v>
      </c>
      <c r="R847" s="3" t="s">
        <v>60</v>
      </c>
      <c r="S847" s="3">
        <v>275</v>
      </c>
      <c r="T847" s="3">
        <v>273</v>
      </c>
      <c r="U847" s="3">
        <v>0.01</v>
      </c>
      <c r="V847" s="3">
        <v>848.83</v>
      </c>
      <c r="W847" s="3">
        <v>1177.92</v>
      </c>
      <c r="X847" s="32">
        <v>-0.39</v>
      </c>
      <c r="Y847" s="33">
        <v>4379.25</v>
      </c>
      <c r="Z847" s="3">
        <v>4447.17</v>
      </c>
      <c r="AA847" s="3">
        <v>-0.02</v>
      </c>
      <c r="AB847" s="3">
        <v>914831.64</v>
      </c>
      <c r="AC847" s="3">
        <v>935340.08</v>
      </c>
      <c r="AD847" s="3">
        <v>959128.2</v>
      </c>
      <c r="AE847" s="3">
        <v>985557.4</v>
      </c>
    </row>
    <row r="848" spans="1:31" x14ac:dyDescent="0.3">
      <c r="A848" s="3" t="s">
        <v>1686</v>
      </c>
      <c r="B848" s="4">
        <v>87409</v>
      </c>
      <c r="C848" s="4">
        <v>512</v>
      </c>
      <c r="D848" s="4" t="s">
        <v>25</v>
      </c>
      <c r="E848" s="5" t="s">
        <v>6313</v>
      </c>
      <c r="G848" s="4" t="s">
        <v>8033</v>
      </c>
      <c r="H848" s="3" t="s">
        <v>6315</v>
      </c>
      <c r="I848" s="3" t="s">
        <v>245</v>
      </c>
      <c r="J848" s="3" t="s">
        <v>245</v>
      </c>
      <c r="K848" s="3" t="s">
        <v>89</v>
      </c>
      <c r="L848" s="6" t="s">
        <v>89</v>
      </c>
      <c r="M848" s="3" t="s">
        <v>245</v>
      </c>
      <c r="N848" s="3" t="s">
        <v>529</v>
      </c>
      <c r="O848" s="3" t="s">
        <v>8034</v>
      </c>
      <c r="P848" s="3" t="s">
        <v>245</v>
      </c>
      <c r="Q848" s="3" t="s">
        <v>128</v>
      </c>
      <c r="R848" s="3" t="s">
        <v>60</v>
      </c>
      <c r="S848" s="3">
        <v>181</v>
      </c>
      <c r="T848" s="3">
        <v>181.32</v>
      </c>
      <c r="U848" s="3">
        <v>0</v>
      </c>
      <c r="V848" s="3">
        <v>527.95000000000005</v>
      </c>
      <c r="W848" s="3">
        <v>600.64</v>
      </c>
      <c r="X848" s="32">
        <v>-0.14000000000000001</v>
      </c>
      <c r="Y848" s="33">
        <v>1927.83</v>
      </c>
      <c r="Z848" s="3">
        <v>1946.43</v>
      </c>
      <c r="AA848" s="3">
        <v>-0.01</v>
      </c>
      <c r="AB848" s="3">
        <v>379442.1</v>
      </c>
      <c r="AC848" s="3">
        <v>389770.82</v>
      </c>
      <c r="AD848" s="3">
        <v>379442.1</v>
      </c>
      <c r="AE848" s="3">
        <v>389770.82</v>
      </c>
    </row>
    <row r="849" spans="1:31" x14ac:dyDescent="0.3">
      <c r="A849" s="3" t="s">
        <v>1551</v>
      </c>
      <c r="B849" s="4">
        <v>87410</v>
      </c>
      <c r="C849" s="4">
        <v>732</v>
      </c>
      <c r="D849" s="4" t="s">
        <v>25</v>
      </c>
      <c r="E849" s="5" t="s">
        <v>6313</v>
      </c>
      <c r="G849" s="4" t="s">
        <v>8035</v>
      </c>
      <c r="H849" s="3" t="s">
        <v>6315</v>
      </c>
      <c r="I849" s="3" t="s">
        <v>245</v>
      </c>
      <c r="J849" s="3" t="s">
        <v>245</v>
      </c>
      <c r="K849" s="3" t="s">
        <v>89</v>
      </c>
      <c r="L849" s="6" t="s">
        <v>89</v>
      </c>
      <c r="M849" s="3" t="s">
        <v>245</v>
      </c>
      <c r="N849" s="3" t="s">
        <v>529</v>
      </c>
      <c r="O849" s="3" t="s">
        <v>8036</v>
      </c>
      <c r="P849" s="3" t="s">
        <v>245</v>
      </c>
      <c r="Q849" s="3" t="s">
        <v>128</v>
      </c>
      <c r="R849" s="3" t="s">
        <v>60</v>
      </c>
      <c r="S849" s="3">
        <v>232</v>
      </c>
      <c r="T849" s="3">
        <v>495.47</v>
      </c>
      <c r="U849" s="3">
        <v>-1.1299999999999999</v>
      </c>
      <c r="V849" s="3">
        <v>972.5</v>
      </c>
      <c r="W849" s="3">
        <v>1189.28</v>
      </c>
      <c r="X849" s="32">
        <v>-0.22</v>
      </c>
      <c r="Y849" s="33">
        <v>3111.92</v>
      </c>
      <c r="Z849" s="3">
        <v>3381.6</v>
      </c>
      <c r="AA849" s="3">
        <v>-0.09</v>
      </c>
      <c r="AB849" s="3">
        <v>517390.47</v>
      </c>
      <c r="AC849" s="3">
        <v>564979.43999999994</v>
      </c>
      <c r="AD849" s="3">
        <v>534500.64</v>
      </c>
      <c r="AE849" s="3">
        <v>588024</v>
      </c>
    </row>
    <row r="850" spans="1:31" x14ac:dyDescent="0.3">
      <c r="A850" s="3" t="s">
        <v>3617</v>
      </c>
      <c r="B850" s="4">
        <v>87416</v>
      </c>
      <c r="C850" s="4">
        <v>758</v>
      </c>
      <c r="D850" s="4" t="s">
        <v>25</v>
      </c>
      <c r="E850" s="5" t="s">
        <v>6313</v>
      </c>
      <c r="G850" s="4" t="s">
        <v>8037</v>
      </c>
      <c r="H850" s="3" t="s">
        <v>6315</v>
      </c>
      <c r="I850" s="3" t="s">
        <v>245</v>
      </c>
      <c r="J850" s="3" t="s">
        <v>245</v>
      </c>
      <c r="K850" s="3" t="s">
        <v>132</v>
      </c>
      <c r="L850" s="6" t="s">
        <v>132</v>
      </c>
      <c r="M850" s="3" t="s">
        <v>245</v>
      </c>
      <c r="N850" s="3" t="s">
        <v>246</v>
      </c>
      <c r="O850" s="3" t="s">
        <v>8038</v>
      </c>
      <c r="P850" s="3" t="s">
        <v>245</v>
      </c>
      <c r="Q850" s="3" t="s">
        <v>128</v>
      </c>
      <c r="R850" s="3" t="s">
        <v>60</v>
      </c>
      <c r="S850" s="3">
        <v>70</v>
      </c>
      <c r="T850" s="3">
        <v>98.58</v>
      </c>
      <c r="U850" s="3">
        <v>-0.41</v>
      </c>
      <c r="V850" s="3">
        <v>250.92</v>
      </c>
      <c r="W850" s="3">
        <v>288.58</v>
      </c>
      <c r="X850" s="32">
        <v>-0.15</v>
      </c>
      <c r="Y850" s="33">
        <v>1020.67</v>
      </c>
      <c r="Z850" s="3">
        <v>869.67</v>
      </c>
      <c r="AA850" s="3">
        <v>0.15</v>
      </c>
      <c r="AB850" s="3">
        <v>242655.8</v>
      </c>
      <c r="AC850" s="3">
        <v>204791.64</v>
      </c>
      <c r="AD850" s="3">
        <v>257820.4</v>
      </c>
      <c r="AE850" s="3">
        <v>219743.8</v>
      </c>
    </row>
    <row r="851" spans="1:31" x14ac:dyDescent="0.3">
      <c r="A851" s="3" t="s">
        <v>3565</v>
      </c>
      <c r="B851" s="4">
        <v>87507</v>
      </c>
      <c r="C851" s="4">
        <v>550</v>
      </c>
      <c r="D851" s="4" t="s">
        <v>25</v>
      </c>
      <c r="E851" s="5" t="s">
        <v>6313</v>
      </c>
      <c r="G851" s="4" t="s">
        <v>8039</v>
      </c>
      <c r="H851" s="3" t="s">
        <v>6315</v>
      </c>
      <c r="I851" s="3" t="s">
        <v>245</v>
      </c>
      <c r="J851" s="3" t="s">
        <v>245</v>
      </c>
      <c r="K851" s="3" t="s">
        <v>132</v>
      </c>
      <c r="L851" s="6" t="s">
        <v>132</v>
      </c>
      <c r="M851" s="3" t="s">
        <v>245</v>
      </c>
      <c r="N851" s="3" t="s">
        <v>246</v>
      </c>
      <c r="O851" s="3" t="s">
        <v>8040</v>
      </c>
      <c r="P851" s="3" t="s">
        <v>245</v>
      </c>
      <c r="Q851" s="3" t="s">
        <v>128</v>
      </c>
      <c r="R851" s="3" t="s">
        <v>60</v>
      </c>
      <c r="S851" s="3">
        <v>31</v>
      </c>
      <c r="T851" s="3">
        <v>38.39</v>
      </c>
      <c r="U851" s="3">
        <v>-0.24</v>
      </c>
      <c r="V851" s="3">
        <v>101.73</v>
      </c>
      <c r="W851" s="3">
        <v>117.28</v>
      </c>
      <c r="X851" s="32">
        <v>-0.15</v>
      </c>
      <c r="Y851" s="33">
        <v>435.46</v>
      </c>
      <c r="Z851" s="3">
        <v>493.74</v>
      </c>
      <c r="AA851" s="3">
        <v>-0.13</v>
      </c>
      <c r="AB851" s="3">
        <v>159852.42000000001</v>
      </c>
      <c r="AC851" s="3">
        <v>182355.79</v>
      </c>
      <c r="AD851" s="3">
        <v>159852.42000000001</v>
      </c>
      <c r="AE851" s="3">
        <v>182355.79</v>
      </c>
    </row>
    <row r="852" spans="1:31" x14ac:dyDescent="0.3">
      <c r="A852" s="3" t="s">
        <v>3153</v>
      </c>
      <c r="B852" s="4">
        <v>87509</v>
      </c>
      <c r="C852" s="4">
        <v>843</v>
      </c>
      <c r="D852" s="4" t="s">
        <v>25</v>
      </c>
      <c r="E852" s="5" t="s">
        <v>6313</v>
      </c>
      <c r="G852" s="4" t="s">
        <v>8041</v>
      </c>
      <c r="H852" s="3" t="s">
        <v>6315</v>
      </c>
      <c r="I852" s="3" t="s">
        <v>245</v>
      </c>
      <c r="J852" s="3" t="s">
        <v>245</v>
      </c>
      <c r="K852" s="3" t="s">
        <v>132</v>
      </c>
      <c r="L852" s="6" t="s">
        <v>132</v>
      </c>
      <c r="M852" s="3" t="s">
        <v>245</v>
      </c>
      <c r="N852" s="3" t="s">
        <v>246</v>
      </c>
      <c r="O852" s="3" t="s">
        <v>8042</v>
      </c>
      <c r="P852" s="3" t="s">
        <v>245</v>
      </c>
      <c r="Q852" s="3" t="s">
        <v>128</v>
      </c>
      <c r="R852" s="3" t="s">
        <v>60</v>
      </c>
      <c r="S852" s="3">
        <v>183</v>
      </c>
      <c r="T852" s="3">
        <v>183</v>
      </c>
      <c r="U852" s="3">
        <v>0</v>
      </c>
      <c r="V852" s="3">
        <v>633.16999999999996</v>
      </c>
      <c r="W852" s="3">
        <v>548</v>
      </c>
      <c r="X852" s="32">
        <v>0.13</v>
      </c>
      <c r="Y852" s="33">
        <v>2530.63</v>
      </c>
      <c r="Z852" s="3">
        <v>2093.42</v>
      </c>
      <c r="AA852" s="3">
        <v>0.17</v>
      </c>
      <c r="AB852" s="3">
        <v>620995.24</v>
      </c>
      <c r="AC852" s="3">
        <v>518583.24</v>
      </c>
      <c r="AD852" s="3">
        <v>648370</v>
      </c>
      <c r="AE852" s="3">
        <v>529778.52</v>
      </c>
    </row>
    <row r="853" spans="1:31" x14ac:dyDescent="0.3">
      <c r="A853" s="3" t="s">
        <v>3068</v>
      </c>
      <c r="B853" s="4">
        <v>87510</v>
      </c>
      <c r="C853" s="4">
        <v>1215</v>
      </c>
      <c r="D853" s="4" t="s">
        <v>25</v>
      </c>
      <c r="E853" s="5" t="s">
        <v>6313</v>
      </c>
      <c r="G853" s="4" t="s">
        <v>8043</v>
      </c>
      <c r="H853" s="3" t="s">
        <v>6315</v>
      </c>
      <c r="I853" s="3" t="s">
        <v>245</v>
      </c>
      <c r="J853" s="3" t="s">
        <v>245</v>
      </c>
      <c r="K853" s="3" t="s">
        <v>132</v>
      </c>
      <c r="L853" s="6" t="s">
        <v>132</v>
      </c>
      <c r="M853" s="3" t="s">
        <v>245</v>
      </c>
      <c r="N853" s="3" t="s">
        <v>246</v>
      </c>
      <c r="O853" s="3" t="s">
        <v>8044</v>
      </c>
      <c r="P853" s="3" t="s">
        <v>245</v>
      </c>
      <c r="Q853" s="3" t="s">
        <v>128</v>
      </c>
      <c r="R853" s="3" t="s">
        <v>60</v>
      </c>
      <c r="S853" s="3">
        <v>268</v>
      </c>
      <c r="T853" s="3">
        <v>342</v>
      </c>
      <c r="U853" s="3">
        <v>-0.28000000000000003</v>
      </c>
      <c r="V853" s="3">
        <v>1370</v>
      </c>
      <c r="W853" s="3">
        <v>1294.92</v>
      </c>
      <c r="X853" s="32">
        <v>0.05</v>
      </c>
      <c r="Y853" s="33">
        <v>5118.25</v>
      </c>
      <c r="Z853" s="3">
        <v>4799.42</v>
      </c>
      <c r="AA853" s="3">
        <v>0.06</v>
      </c>
      <c r="AB853" s="3">
        <v>1314450.48</v>
      </c>
      <c r="AC853" s="3">
        <v>1239709.04</v>
      </c>
      <c r="AD853" s="3">
        <v>1400967.39</v>
      </c>
      <c r="AE853" s="3">
        <v>1309502.0900000001</v>
      </c>
    </row>
    <row r="854" spans="1:31" x14ac:dyDescent="0.3">
      <c r="A854" s="3" t="s">
        <v>3159</v>
      </c>
      <c r="B854" s="4">
        <v>87513</v>
      </c>
      <c r="C854" s="4">
        <v>678</v>
      </c>
      <c r="D854" s="4" t="s">
        <v>25</v>
      </c>
      <c r="E854" s="5" t="s">
        <v>6313</v>
      </c>
      <c r="G854" s="4" t="s">
        <v>8045</v>
      </c>
      <c r="H854" s="3" t="s">
        <v>6315</v>
      </c>
      <c r="I854" s="3" t="s">
        <v>245</v>
      </c>
      <c r="J854" s="3" t="s">
        <v>245</v>
      </c>
      <c r="K854" s="3" t="s">
        <v>132</v>
      </c>
      <c r="L854" s="6" t="s">
        <v>132</v>
      </c>
      <c r="M854" s="3" t="s">
        <v>245</v>
      </c>
      <c r="N854" s="3" t="s">
        <v>246</v>
      </c>
      <c r="O854" s="3" t="s">
        <v>8046</v>
      </c>
      <c r="P854" s="3" t="s">
        <v>245</v>
      </c>
      <c r="Q854" s="3" t="s">
        <v>128</v>
      </c>
      <c r="R854" s="3" t="s">
        <v>60</v>
      </c>
      <c r="S854" s="3">
        <v>135</v>
      </c>
      <c r="T854" s="3">
        <v>383.85</v>
      </c>
      <c r="U854" s="3">
        <v>-1.85</v>
      </c>
      <c r="V854" s="3">
        <v>1048.32</v>
      </c>
      <c r="W854" s="3">
        <v>1265.69</v>
      </c>
      <c r="X854" s="32">
        <v>-0.21</v>
      </c>
      <c r="Y854" s="33">
        <v>3086.44</v>
      </c>
      <c r="Z854" s="3">
        <v>3086.42</v>
      </c>
      <c r="AA854" s="3">
        <v>0</v>
      </c>
      <c r="AB854" s="3">
        <v>591786.5</v>
      </c>
      <c r="AC854" s="3">
        <v>575298.36</v>
      </c>
      <c r="AD854" s="3">
        <v>633601.69999999995</v>
      </c>
      <c r="AE854" s="3">
        <v>622210.88</v>
      </c>
    </row>
    <row r="855" spans="1:31" x14ac:dyDescent="0.3">
      <c r="A855" s="3" t="s">
        <v>1626</v>
      </c>
      <c r="B855" s="4">
        <v>87586</v>
      </c>
      <c r="C855" s="4">
        <v>502</v>
      </c>
      <c r="D855" s="4" t="s">
        <v>25</v>
      </c>
      <c r="E855" s="5" t="s">
        <v>6313</v>
      </c>
      <c r="G855" s="4" t="s">
        <v>8047</v>
      </c>
      <c r="H855" s="3" t="s">
        <v>6315</v>
      </c>
      <c r="I855" s="3" t="s">
        <v>245</v>
      </c>
      <c r="J855" s="3" t="s">
        <v>245</v>
      </c>
      <c r="K855" s="3" t="s">
        <v>89</v>
      </c>
      <c r="L855" s="6" t="s">
        <v>89</v>
      </c>
      <c r="M855" s="3" t="s">
        <v>245</v>
      </c>
      <c r="N855" s="3" t="s">
        <v>246</v>
      </c>
      <c r="O855" s="3" t="s">
        <v>8048</v>
      </c>
      <c r="P855" s="3" t="s">
        <v>245</v>
      </c>
      <c r="Q855" s="3" t="s">
        <v>49</v>
      </c>
      <c r="R855" s="3" t="s">
        <v>6402</v>
      </c>
      <c r="S855" s="3">
        <v>112</v>
      </c>
      <c r="T855" s="3">
        <v>111</v>
      </c>
      <c r="U855" s="3">
        <v>0.01</v>
      </c>
      <c r="V855" s="3">
        <v>240.42</v>
      </c>
      <c r="W855" s="3">
        <v>243.08</v>
      </c>
      <c r="X855" s="32">
        <v>-0.01</v>
      </c>
      <c r="Y855" s="33">
        <v>992.5</v>
      </c>
      <c r="Z855" s="3">
        <v>1025</v>
      </c>
      <c r="AA855" s="3">
        <v>-0.03</v>
      </c>
      <c r="AB855" s="3">
        <v>241025.9</v>
      </c>
      <c r="AC855" s="3">
        <v>235718.09</v>
      </c>
      <c r="AD855" s="3">
        <v>257136.9</v>
      </c>
      <c r="AE855" s="3">
        <v>250271.09</v>
      </c>
    </row>
    <row r="856" spans="1:31" x14ac:dyDescent="0.3">
      <c r="A856" s="3" t="s">
        <v>5105</v>
      </c>
      <c r="B856" s="4">
        <v>87640</v>
      </c>
      <c r="C856" s="4">
        <v>273</v>
      </c>
      <c r="D856" s="4" t="s">
        <v>25</v>
      </c>
      <c r="E856" s="5" t="s">
        <v>6313</v>
      </c>
      <c r="G856" s="4" t="s">
        <v>8049</v>
      </c>
      <c r="H856" s="3" t="s">
        <v>6315</v>
      </c>
      <c r="I856" s="3" t="s">
        <v>245</v>
      </c>
      <c r="J856" s="3" t="s">
        <v>245</v>
      </c>
      <c r="K856" s="3" t="s">
        <v>89</v>
      </c>
      <c r="L856" s="6" t="s">
        <v>132</v>
      </c>
      <c r="M856" s="3" t="s">
        <v>245</v>
      </c>
      <c r="N856" s="3" t="s">
        <v>246</v>
      </c>
      <c r="O856" s="3" t="s">
        <v>8050</v>
      </c>
      <c r="P856" s="3" t="s">
        <v>245</v>
      </c>
      <c r="Q856" s="3" t="s">
        <v>26</v>
      </c>
      <c r="R856" s="3" t="s">
        <v>27</v>
      </c>
      <c r="S856" s="3">
        <v>6</v>
      </c>
      <c r="T856" s="3">
        <v>5.33</v>
      </c>
      <c r="U856" s="3">
        <v>0.06</v>
      </c>
      <c r="V856" s="3">
        <v>16.989999999999998</v>
      </c>
      <c r="W856" s="3">
        <v>14.66</v>
      </c>
      <c r="X856" s="32">
        <v>0.14000000000000001</v>
      </c>
      <c r="Y856" s="33">
        <v>70.28</v>
      </c>
      <c r="Z856" s="3">
        <v>61.3</v>
      </c>
      <c r="AA856" s="3">
        <v>0.13</v>
      </c>
      <c r="AB856" s="3">
        <v>24154.799999999999</v>
      </c>
      <c r="AC856" s="3">
        <v>19651.2</v>
      </c>
      <c r="AD856" s="3">
        <v>24154.799999999999</v>
      </c>
      <c r="AE856" s="3">
        <v>19651.2</v>
      </c>
    </row>
    <row r="857" spans="1:31" x14ac:dyDescent="0.3">
      <c r="A857" s="3" t="s">
        <v>3918</v>
      </c>
      <c r="B857" s="4">
        <v>87641</v>
      </c>
      <c r="C857" s="4">
        <v>227</v>
      </c>
      <c r="D857" s="4" t="s">
        <v>25</v>
      </c>
      <c r="E857" s="5" t="s">
        <v>6313</v>
      </c>
      <c r="G857" s="4" t="s">
        <v>8051</v>
      </c>
      <c r="H857" s="3" t="s">
        <v>6315</v>
      </c>
      <c r="I857" s="3" t="s">
        <v>245</v>
      </c>
      <c r="J857" s="3" t="s">
        <v>245</v>
      </c>
      <c r="K857" s="3" t="s">
        <v>89</v>
      </c>
      <c r="L857" s="6" t="s">
        <v>132</v>
      </c>
      <c r="M857" s="3" t="s">
        <v>245</v>
      </c>
      <c r="N857" s="3" t="s">
        <v>246</v>
      </c>
      <c r="O857" s="3" t="s">
        <v>8052</v>
      </c>
      <c r="P857" s="3" t="s">
        <v>245</v>
      </c>
      <c r="Q857" s="3" t="s">
        <v>26</v>
      </c>
      <c r="R857" s="3" t="s">
        <v>27</v>
      </c>
      <c r="S857" s="3">
        <v>7</v>
      </c>
      <c r="T857" s="3">
        <v>10.130000000000001</v>
      </c>
      <c r="U857" s="3">
        <v>-0.36</v>
      </c>
      <c r="V857" s="3">
        <v>25.85</v>
      </c>
      <c r="W857" s="3">
        <v>40.520000000000003</v>
      </c>
      <c r="X857" s="32">
        <v>-0.56999999999999995</v>
      </c>
      <c r="Y857" s="33">
        <v>118.62</v>
      </c>
      <c r="Z857" s="3">
        <v>193.54</v>
      </c>
      <c r="AA857" s="3">
        <v>-0.63</v>
      </c>
      <c r="AB857" s="3">
        <v>30491.4</v>
      </c>
      <c r="AC857" s="3">
        <v>45862.8</v>
      </c>
      <c r="AD857" s="3">
        <v>30491.4</v>
      </c>
      <c r="AE857" s="3">
        <v>45862.8</v>
      </c>
    </row>
    <row r="858" spans="1:31" x14ac:dyDescent="0.3">
      <c r="A858" s="3" t="s">
        <v>1846</v>
      </c>
      <c r="B858" s="4">
        <v>87642</v>
      </c>
      <c r="C858" s="4">
        <v>384</v>
      </c>
      <c r="D858" s="4" t="s">
        <v>25</v>
      </c>
      <c r="E858" s="5" t="s">
        <v>6313</v>
      </c>
      <c r="G858" s="4" t="s">
        <v>8053</v>
      </c>
      <c r="H858" s="3" t="s">
        <v>6315</v>
      </c>
      <c r="I858" s="3" t="s">
        <v>245</v>
      </c>
      <c r="J858" s="3" t="s">
        <v>245</v>
      </c>
      <c r="K858" s="3" t="s">
        <v>89</v>
      </c>
      <c r="L858" s="6" t="s">
        <v>132</v>
      </c>
      <c r="M858" s="3" t="s">
        <v>245</v>
      </c>
      <c r="N858" s="3" t="s">
        <v>246</v>
      </c>
      <c r="O858" s="3" t="s">
        <v>8054</v>
      </c>
      <c r="P858" s="3" t="s">
        <v>245</v>
      </c>
      <c r="Q858" s="3" t="s">
        <v>26</v>
      </c>
      <c r="R858" s="3" t="s">
        <v>27</v>
      </c>
      <c r="S858" s="3">
        <v>46</v>
      </c>
      <c r="T858" s="3">
        <v>33</v>
      </c>
      <c r="U858" s="3">
        <v>0.28000000000000003</v>
      </c>
      <c r="V858" s="3">
        <v>146.58000000000001</v>
      </c>
      <c r="W858" s="3">
        <v>159.21</v>
      </c>
      <c r="X858" s="32">
        <v>-0.09</v>
      </c>
      <c r="Y858" s="33">
        <v>585.58000000000004</v>
      </c>
      <c r="Z858" s="3">
        <v>740.25</v>
      </c>
      <c r="AA858" s="3">
        <v>-0.26</v>
      </c>
      <c r="AB858" s="3">
        <v>135480.56</v>
      </c>
      <c r="AC858" s="3">
        <v>156196.32</v>
      </c>
      <c r="AD858" s="3">
        <v>135480.56</v>
      </c>
      <c r="AE858" s="3">
        <v>156196.32</v>
      </c>
    </row>
    <row r="859" spans="1:31" x14ac:dyDescent="0.3">
      <c r="A859" s="3" t="s">
        <v>1758</v>
      </c>
      <c r="B859" s="4">
        <v>87646</v>
      </c>
      <c r="C859" s="4">
        <v>424</v>
      </c>
      <c r="D859" s="4" t="s">
        <v>25</v>
      </c>
      <c r="E859" s="5" t="s">
        <v>6313</v>
      </c>
      <c r="G859" s="4" t="s">
        <v>8055</v>
      </c>
      <c r="H859" s="3" t="s">
        <v>6315</v>
      </c>
      <c r="I859" s="3" t="s">
        <v>245</v>
      </c>
      <c r="J859" s="3" t="s">
        <v>245</v>
      </c>
      <c r="K859" s="3" t="s">
        <v>89</v>
      </c>
      <c r="L859" s="6" t="s">
        <v>89</v>
      </c>
      <c r="M859" s="3" t="s">
        <v>245</v>
      </c>
      <c r="N859" s="3" t="s">
        <v>246</v>
      </c>
      <c r="O859" s="3" t="s">
        <v>8056</v>
      </c>
      <c r="P859" s="3" t="s">
        <v>245</v>
      </c>
      <c r="Q859" s="3" t="s">
        <v>64</v>
      </c>
      <c r="R859" s="3" t="s">
        <v>60</v>
      </c>
      <c r="S859" s="3">
        <v>84</v>
      </c>
      <c r="T859" s="3">
        <v>101.83</v>
      </c>
      <c r="U859" s="3">
        <v>-0.22</v>
      </c>
      <c r="V859" s="3">
        <v>315.67</v>
      </c>
      <c r="W859" s="3">
        <v>285.83</v>
      </c>
      <c r="X859" s="32">
        <v>0.09</v>
      </c>
      <c r="Y859" s="33">
        <v>1056.5</v>
      </c>
      <c r="Z859" s="3">
        <v>1151</v>
      </c>
      <c r="AA859" s="3">
        <v>-0.09</v>
      </c>
      <c r="AB859" s="3">
        <v>214599.84</v>
      </c>
      <c r="AC859" s="3">
        <v>229749.75</v>
      </c>
      <c r="AD859" s="3">
        <v>224147.04</v>
      </c>
      <c r="AE859" s="3">
        <v>238286.47</v>
      </c>
    </row>
    <row r="860" spans="1:31" x14ac:dyDescent="0.3">
      <c r="A860" s="3" t="s">
        <v>5908</v>
      </c>
      <c r="B860" s="4">
        <v>87938</v>
      </c>
      <c r="C860" s="4">
        <v>94</v>
      </c>
      <c r="D860" s="4" t="s">
        <v>25</v>
      </c>
      <c r="E860" s="5" t="s">
        <v>6313</v>
      </c>
      <c r="G860" s="4" t="s">
        <v>8057</v>
      </c>
      <c r="H860" s="3" t="s">
        <v>6315</v>
      </c>
      <c r="I860" s="3" t="s">
        <v>245</v>
      </c>
      <c r="J860" s="3" t="s">
        <v>245</v>
      </c>
      <c r="K860" s="3" t="s">
        <v>104</v>
      </c>
      <c r="L860" s="6" t="s">
        <v>89</v>
      </c>
      <c r="M860" s="3" t="s">
        <v>245</v>
      </c>
      <c r="N860" s="3" t="s">
        <v>529</v>
      </c>
      <c r="O860" s="3" t="s">
        <v>8058</v>
      </c>
      <c r="P860" s="3" t="s">
        <v>245</v>
      </c>
      <c r="Q860" s="3" t="s">
        <v>64</v>
      </c>
      <c r="R860" s="3" t="s">
        <v>60</v>
      </c>
      <c r="S860" s="3">
        <v>18</v>
      </c>
      <c r="T860" s="3">
        <v>17.5</v>
      </c>
      <c r="U860" s="3">
        <v>0</v>
      </c>
      <c r="V860" s="3">
        <v>43.17</v>
      </c>
      <c r="W860" s="3">
        <v>78.36</v>
      </c>
      <c r="X860" s="32">
        <v>-0.82</v>
      </c>
      <c r="Y860" s="33">
        <v>183.18</v>
      </c>
      <c r="Z860" s="3">
        <v>253.76</v>
      </c>
      <c r="AA860" s="3">
        <v>-0.39</v>
      </c>
      <c r="AB860" s="3">
        <v>18368.759999999998</v>
      </c>
      <c r="AC860" s="3">
        <v>24272.25</v>
      </c>
      <c r="AD860" s="3">
        <v>18368.759999999998</v>
      </c>
      <c r="AE860" s="3">
        <v>24272.25</v>
      </c>
    </row>
    <row r="861" spans="1:31" x14ac:dyDescent="0.3">
      <c r="A861" s="3" t="s">
        <v>1977</v>
      </c>
      <c r="B861" s="4">
        <v>88018</v>
      </c>
      <c r="C861" s="4">
        <v>762</v>
      </c>
      <c r="D861" s="4" t="s">
        <v>25</v>
      </c>
      <c r="E861" s="5" t="s">
        <v>6313</v>
      </c>
      <c r="G861" s="4" t="s">
        <v>8059</v>
      </c>
      <c r="H861" s="3" t="s">
        <v>6315</v>
      </c>
      <c r="I861" s="3" t="s">
        <v>245</v>
      </c>
      <c r="J861" s="3" t="s">
        <v>245</v>
      </c>
      <c r="K861" s="3" t="s">
        <v>89</v>
      </c>
      <c r="L861" s="6" t="s">
        <v>132</v>
      </c>
      <c r="M861" s="3" t="s">
        <v>245</v>
      </c>
      <c r="N861" s="3" t="s">
        <v>246</v>
      </c>
      <c r="O861" s="3" t="s">
        <v>8060</v>
      </c>
      <c r="P861" s="3" t="s">
        <v>245</v>
      </c>
      <c r="Q861" s="3" t="s">
        <v>55</v>
      </c>
      <c r="R861" s="3" t="s">
        <v>31</v>
      </c>
      <c r="S861" s="3">
        <v>565</v>
      </c>
      <c r="T861" s="3">
        <v>169</v>
      </c>
      <c r="U861" s="3">
        <v>0.7</v>
      </c>
      <c r="V861" s="3">
        <v>2526.33</v>
      </c>
      <c r="W861" s="3">
        <v>880.83</v>
      </c>
      <c r="X861" s="32">
        <v>0.65</v>
      </c>
      <c r="Y861" s="33">
        <v>7676.83</v>
      </c>
      <c r="Z861" s="3">
        <v>2882.08</v>
      </c>
      <c r="AA861" s="3">
        <v>0.62</v>
      </c>
      <c r="AB861" s="3">
        <v>1633659.12</v>
      </c>
      <c r="AC861" s="3">
        <v>589096.48</v>
      </c>
      <c r="AD861" s="3">
        <v>1827212.48</v>
      </c>
      <c r="AE861" s="3">
        <v>635578.27</v>
      </c>
    </row>
    <row r="862" spans="1:31" x14ac:dyDescent="0.3">
      <c r="A862" s="3" t="s">
        <v>5617</v>
      </c>
      <c r="B862" s="4">
        <v>88058</v>
      </c>
      <c r="C862" s="4">
        <v>68</v>
      </c>
      <c r="D862" s="4" t="s">
        <v>25</v>
      </c>
      <c r="E862" s="5" t="s">
        <v>6313</v>
      </c>
      <c r="G862" s="4" t="s">
        <v>8061</v>
      </c>
      <c r="H862" s="3" t="s">
        <v>6315</v>
      </c>
      <c r="I862" s="3" t="s">
        <v>245</v>
      </c>
      <c r="J862" s="3" t="s">
        <v>245</v>
      </c>
      <c r="K862" s="3" t="s">
        <v>104</v>
      </c>
      <c r="L862" s="6" t="s">
        <v>104</v>
      </c>
      <c r="M862" s="3" t="s">
        <v>245</v>
      </c>
      <c r="N862" s="3" t="s">
        <v>529</v>
      </c>
      <c r="O862" s="3" t="s">
        <v>8062</v>
      </c>
      <c r="P862" s="3" t="s">
        <v>245</v>
      </c>
      <c r="Q862" s="3" t="s">
        <v>421</v>
      </c>
      <c r="R862" s="3" t="s">
        <v>60</v>
      </c>
      <c r="S862" s="3">
        <v>12</v>
      </c>
      <c r="T862" s="3">
        <v>7</v>
      </c>
      <c r="U862" s="3">
        <v>0.42</v>
      </c>
      <c r="V862" s="3">
        <v>22.56</v>
      </c>
      <c r="W862" s="3">
        <v>36.17</v>
      </c>
      <c r="X862" s="32">
        <v>-0.6</v>
      </c>
      <c r="Y862" s="33">
        <v>117.07</v>
      </c>
      <c r="Z862" s="3">
        <v>175.01</v>
      </c>
      <c r="AA862" s="3">
        <v>-0.49</v>
      </c>
      <c r="AB862" s="3">
        <v>12322.94</v>
      </c>
      <c r="AC862" s="3">
        <v>18300.78</v>
      </c>
      <c r="AD862" s="3">
        <v>12322.94</v>
      </c>
      <c r="AE862" s="3">
        <v>18300.78</v>
      </c>
    </row>
    <row r="863" spans="1:31" x14ac:dyDescent="0.3">
      <c r="A863" s="3" t="s">
        <v>3523</v>
      </c>
      <c r="B863" s="4">
        <v>88116</v>
      </c>
      <c r="C863" s="4">
        <v>451</v>
      </c>
      <c r="D863" s="4" t="s">
        <v>25</v>
      </c>
      <c r="E863" s="5" t="s">
        <v>6313</v>
      </c>
      <c r="G863" s="4" t="s">
        <v>8063</v>
      </c>
      <c r="H863" s="3" t="s">
        <v>6315</v>
      </c>
      <c r="I863" s="3" t="s">
        <v>245</v>
      </c>
      <c r="J863" s="3" t="s">
        <v>245</v>
      </c>
      <c r="K863" s="3" t="s">
        <v>132</v>
      </c>
      <c r="L863" s="6" t="s">
        <v>132</v>
      </c>
      <c r="M863" s="3" t="s">
        <v>245</v>
      </c>
      <c r="N863" s="3" t="s">
        <v>246</v>
      </c>
      <c r="O863" s="3" t="s">
        <v>8064</v>
      </c>
      <c r="P863" s="3" t="s">
        <v>245</v>
      </c>
      <c r="Q863" s="3" t="s">
        <v>37</v>
      </c>
      <c r="R863" s="3" t="s">
        <v>60</v>
      </c>
      <c r="S863" s="3">
        <v>35</v>
      </c>
      <c r="T863" s="3">
        <v>32.5</v>
      </c>
      <c r="U863" s="3">
        <v>0.06</v>
      </c>
      <c r="V863" s="3">
        <v>162.5</v>
      </c>
      <c r="W863" s="3">
        <v>98.5</v>
      </c>
      <c r="X863" s="32">
        <v>0.39</v>
      </c>
      <c r="Y863" s="33">
        <v>489.92</v>
      </c>
      <c r="Z863" s="3">
        <v>420.08</v>
      </c>
      <c r="AA863" s="3">
        <v>0.14000000000000001</v>
      </c>
      <c r="AB863" s="3">
        <v>154950.68</v>
      </c>
      <c r="AC863" s="3">
        <v>134193.70000000001</v>
      </c>
      <c r="AD863" s="3">
        <v>158262.68</v>
      </c>
      <c r="AE863" s="3">
        <v>135795.70000000001</v>
      </c>
    </row>
    <row r="864" spans="1:31" x14ac:dyDescent="0.3">
      <c r="A864" s="3" t="s">
        <v>5286</v>
      </c>
      <c r="B864" s="4">
        <v>88148</v>
      </c>
      <c r="C864" s="4">
        <v>367</v>
      </c>
      <c r="D864" s="4" t="s">
        <v>25</v>
      </c>
      <c r="E864" s="5" t="s">
        <v>6313</v>
      </c>
      <c r="G864" s="4" t="s">
        <v>8065</v>
      </c>
      <c r="H864" s="3" t="s">
        <v>6315</v>
      </c>
      <c r="I864" s="3" t="s">
        <v>245</v>
      </c>
      <c r="J864" s="3" t="s">
        <v>245</v>
      </c>
      <c r="K864" s="3" t="s">
        <v>104</v>
      </c>
      <c r="L864" s="6" t="s">
        <v>104</v>
      </c>
      <c r="M864" s="3" t="s">
        <v>245</v>
      </c>
      <c r="N864" s="3" t="s">
        <v>529</v>
      </c>
      <c r="O864" s="3" t="s">
        <v>8066</v>
      </c>
      <c r="P864" s="3" t="s">
        <v>245</v>
      </c>
      <c r="Q864" s="3" t="s">
        <v>213</v>
      </c>
      <c r="R864" s="3" t="s">
        <v>6402</v>
      </c>
      <c r="S864" s="3">
        <v>465</v>
      </c>
      <c r="T864" s="3">
        <v>442.18</v>
      </c>
      <c r="U864" s="3">
        <v>0.05</v>
      </c>
      <c r="V864" s="3">
        <v>1386.24</v>
      </c>
      <c r="W864" s="3">
        <v>1405.11</v>
      </c>
      <c r="X864" s="32">
        <v>-0.01</v>
      </c>
      <c r="Y864" s="33">
        <v>5017.45</v>
      </c>
      <c r="Z864" s="3">
        <v>4431.58</v>
      </c>
      <c r="AA864" s="3">
        <v>0.12</v>
      </c>
      <c r="AB864" s="3">
        <v>398656.35</v>
      </c>
      <c r="AC864" s="3">
        <v>351220.02</v>
      </c>
      <c r="AD864" s="3">
        <v>398656.35</v>
      </c>
      <c r="AE864" s="3">
        <v>351220.02</v>
      </c>
    </row>
    <row r="865" spans="1:31" x14ac:dyDescent="0.3">
      <c r="A865" s="3" t="s">
        <v>3231</v>
      </c>
      <c r="B865" s="4">
        <v>88186</v>
      </c>
      <c r="C865" s="4">
        <v>739</v>
      </c>
      <c r="D865" s="4" t="s">
        <v>25</v>
      </c>
      <c r="E865" s="5" t="s">
        <v>6313</v>
      </c>
      <c r="G865" s="4" t="s">
        <v>8067</v>
      </c>
      <c r="H865" s="3" t="s">
        <v>6315</v>
      </c>
      <c r="I865" s="3" t="s">
        <v>245</v>
      </c>
      <c r="J865" s="3" t="s">
        <v>245</v>
      </c>
      <c r="K865" s="3" t="s">
        <v>132</v>
      </c>
      <c r="L865" s="6" t="s">
        <v>132</v>
      </c>
      <c r="M865" s="3" t="s">
        <v>245</v>
      </c>
      <c r="N865" s="3" t="s">
        <v>246</v>
      </c>
      <c r="O865" s="3" t="s">
        <v>8068</v>
      </c>
      <c r="P865" s="3" t="s">
        <v>245</v>
      </c>
      <c r="Q865" s="3" t="s">
        <v>51</v>
      </c>
      <c r="R865" s="3" t="s">
        <v>31</v>
      </c>
      <c r="S865" s="3">
        <v>49</v>
      </c>
      <c r="T865" s="3">
        <v>71</v>
      </c>
      <c r="U865" s="3">
        <v>-0.45</v>
      </c>
      <c r="V865" s="3">
        <v>206.42</v>
      </c>
      <c r="W865" s="3">
        <v>208</v>
      </c>
      <c r="X865" s="32">
        <v>-0.01</v>
      </c>
      <c r="Y865" s="33">
        <v>868.83</v>
      </c>
      <c r="Z865" s="3">
        <v>882.83</v>
      </c>
      <c r="AA865" s="3">
        <v>-0.02</v>
      </c>
      <c r="AB865" s="3">
        <v>240824.98</v>
      </c>
      <c r="AC865" s="3">
        <v>246753.41</v>
      </c>
      <c r="AD865" s="3">
        <v>256896.64000000001</v>
      </c>
      <c r="AE865" s="3">
        <v>253985.41</v>
      </c>
    </row>
    <row r="866" spans="1:31" x14ac:dyDescent="0.3">
      <c r="A866" s="3" t="s">
        <v>3327</v>
      </c>
      <c r="B866" s="4">
        <v>88188</v>
      </c>
      <c r="C866" s="4">
        <v>384</v>
      </c>
      <c r="D866" s="4" t="s">
        <v>25</v>
      </c>
      <c r="E866" s="5" t="s">
        <v>6313</v>
      </c>
      <c r="G866" s="4" t="s">
        <v>8069</v>
      </c>
      <c r="H866" s="3" t="s">
        <v>6315</v>
      </c>
      <c r="I866" s="3" t="s">
        <v>245</v>
      </c>
      <c r="J866" s="3" t="s">
        <v>245</v>
      </c>
      <c r="K866" s="3" t="s">
        <v>132</v>
      </c>
      <c r="L866" s="6" t="s">
        <v>132</v>
      </c>
      <c r="M866" s="3" t="s">
        <v>245</v>
      </c>
      <c r="N866" s="3" t="s">
        <v>246</v>
      </c>
      <c r="O866" s="3" t="s">
        <v>8070</v>
      </c>
      <c r="P866" s="3" t="s">
        <v>245</v>
      </c>
      <c r="Q866" s="3" t="s">
        <v>51</v>
      </c>
      <c r="R866" s="3" t="s">
        <v>31</v>
      </c>
      <c r="S866" s="3">
        <v>69</v>
      </c>
      <c r="T866" s="3">
        <v>80.510000000000005</v>
      </c>
      <c r="U866" s="3">
        <v>-0.17</v>
      </c>
      <c r="V866" s="3">
        <v>259.02999999999997</v>
      </c>
      <c r="W866" s="3">
        <v>390.86</v>
      </c>
      <c r="X866" s="32">
        <v>-0.51</v>
      </c>
      <c r="Y866" s="33">
        <v>1064.3</v>
      </c>
      <c r="Z866" s="3">
        <v>1336.72</v>
      </c>
      <c r="AA866" s="3">
        <v>-0.26</v>
      </c>
      <c r="AB866" s="3">
        <v>215229.77</v>
      </c>
      <c r="AC866" s="3">
        <v>267115.65999999997</v>
      </c>
      <c r="AD866" s="3">
        <v>227512.61</v>
      </c>
      <c r="AE866" s="3">
        <v>274961.74</v>
      </c>
    </row>
    <row r="867" spans="1:31" x14ac:dyDescent="0.3">
      <c r="A867" s="3" t="s">
        <v>8071</v>
      </c>
      <c r="B867" s="4">
        <v>88189</v>
      </c>
      <c r="C867" s="4">
        <v>556</v>
      </c>
      <c r="D867" s="4" t="s">
        <v>25</v>
      </c>
      <c r="E867" s="5" t="s">
        <v>6313</v>
      </c>
      <c r="G867" s="4" t="s">
        <v>8072</v>
      </c>
      <c r="H867" s="3" t="s">
        <v>6315</v>
      </c>
      <c r="I867" s="3" t="s">
        <v>245</v>
      </c>
      <c r="J867" s="3" t="s">
        <v>245</v>
      </c>
      <c r="K867" s="3" t="s">
        <v>132</v>
      </c>
      <c r="L867" s="6" t="s">
        <v>132</v>
      </c>
      <c r="M867" s="3" t="s">
        <v>245</v>
      </c>
      <c r="N867" s="3" t="s">
        <v>246</v>
      </c>
      <c r="O867" s="3" t="s">
        <v>8073</v>
      </c>
      <c r="P867" s="3" t="s">
        <v>245</v>
      </c>
      <c r="Q867" s="3" t="s">
        <v>51</v>
      </c>
      <c r="R867" s="3" t="s">
        <v>31</v>
      </c>
      <c r="S867" s="3">
        <v>19</v>
      </c>
      <c r="T867" s="3">
        <v>36.5</v>
      </c>
      <c r="U867" s="3">
        <v>-0.97</v>
      </c>
      <c r="V867" s="3">
        <v>61.33</v>
      </c>
      <c r="W867" s="3">
        <v>108.5</v>
      </c>
      <c r="X867" s="32">
        <v>-0.77</v>
      </c>
      <c r="Y867" s="33">
        <v>303.75</v>
      </c>
      <c r="Z867" s="3">
        <v>387.29</v>
      </c>
      <c r="AA867" s="3">
        <v>-0.28000000000000003</v>
      </c>
      <c r="AB867" s="3">
        <v>95061.6</v>
      </c>
      <c r="AC867" s="3">
        <v>117062.12</v>
      </c>
      <c r="AD867" s="3">
        <v>95061.6</v>
      </c>
      <c r="AE867" s="3">
        <v>117062.12</v>
      </c>
    </row>
    <row r="868" spans="1:31" x14ac:dyDescent="0.3">
      <c r="A868" s="3" t="s">
        <v>8074</v>
      </c>
      <c r="B868" s="4">
        <v>88255</v>
      </c>
      <c r="C868" s="4">
        <v>448</v>
      </c>
      <c r="D868" s="4" t="s">
        <v>25</v>
      </c>
      <c r="E868" s="5" t="s">
        <v>6313</v>
      </c>
      <c r="G868" s="4" t="s">
        <v>8075</v>
      </c>
      <c r="H868" s="3" t="s">
        <v>6315</v>
      </c>
      <c r="I868" s="3" t="s">
        <v>245</v>
      </c>
      <c r="J868" s="3" t="s">
        <v>245</v>
      </c>
      <c r="K868" s="3" t="s">
        <v>132</v>
      </c>
      <c r="L868" s="6" t="s">
        <v>132</v>
      </c>
      <c r="M868" s="3" t="s">
        <v>245</v>
      </c>
      <c r="N868" s="3" t="s">
        <v>246</v>
      </c>
      <c r="O868" s="3" t="s">
        <v>8076</v>
      </c>
      <c r="P868" s="3" t="s">
        <v>245</v>
      </c>
      <c r="Q868" s="3" t="s">
        <v>51</v>
      </c>
      <c r="R868" s="3" t="s">
        <v>31</v>
      </c>
      <c r="S868" s="3">
        <v>14</v>
      </c>
      <c r="T868" s="3">
        <v>23.5</v>
      </c>
      <c r="U868" s="3">
        <v>-0.74</v>
      </c>
      <c r="V868" s="3">
        <v>35.08</v>
      </c>
      <c r="W868" s="3">
        <v>67.959999999999994</v>
      </c>
      <c r="X868" s="32">
        <v>-0.94</v>
      </c>
      <c r="Y868" s="33">
        <v>174.08</v>
      </c>
      <c r="Z868" s="3">
        <v>184.13</v>
      </c>
      <c r="AA868" s="3">
        <v>-0.06</v>
      </c>
      <c r="AB868" s="3">
        <v>54481.120000000003</v>
      </c>
      <c r="AC868" s="3">
        <v>56237.04</v>
      </c>
      <c r="AD868" s="3">
        <v>54481.120000000003</v>
      </c>
      <c r="AE868" s="3">
        <v>56237.04</v>
      </c>
    </row>
    <row r="869" spans="1:31" x14ac:dyDescent="0.3">
      <c r="A869" s="3" t="s">
        <v>4564</v>
      </c>
      <c r="B869" s="4">
        <v>88291</v>
      </c>
      <c r="C869" s="4">
        <v>543</v>
      </c>
      <c r="D869" s="4" t="s">
        <v>25</v>
      </c>
      <c r="E869" s="5" t="s">
        <v>6313</v>
      </c>
      <c r="G869" s="4" t="s">
        <v>8077</v>
      </c>
      <c r="H869" s="3" t="s">
        <v>6315</v>
      </c>
      <c r="I869" s="3" t="s">
        <v>245</v>
      </c>
      <c r="J869" s="3" t="s">
        <v>245</v>
      </c>
      <c r="K869" s="3" t="s">
        <v>6320</v>
      </c>
      <c r="L869" s="6" t="s">
        <v>6320</v>
      </c>
      <c r="M869" s="3" t="s">
        <v>245</v>
      </c>
      <c r="N869" s="3" t="s">
        <v>246</v>
      </c>
      <c r="O869" s="3" t="s">
        <v>8078</v>
      </c>
      <c r="P869" s="3" t="s">
        <v>245</v>
      </c>
      <c r="Q869" s="3" t="s">
        <v>63</v>
      </c>
      <c r="R869" s="3" t="s">
        <v>31</v>
      </c>
      <c r="S869" s="3">
        <v>25</v>
      </c>
      <c r="T869" s="3">
        <v>34.33</v>
      </c>
      <c r="U869" s="3">
        <v>-0.39</v>
      </c>
      <c r="V869" s="3">
        <v>76.94</v>
      </c>
      <c r="W869" s="3">
        <v>94</v>
      </c>
      <c r="X869" s="32">
        <v>-0.22</v>
      </c>
      <c r="Y869" s="33">
        <v>355.82</v>
      </c>
      <c r="Z869" s="3">
        <v>204.68</v>
      </c>
      <c r="AA869" s="3">
        <v>0.42</v>
      </c>
      <c r="AB869" s="3">
        <v>283874.40000000002</v>
      </c>
      <c r="AC869" s="3">
        <v>163201.20000000001</v>
      </c>
      <c r="AD869" s="3">
        <v>283874.40000000002</v>
      </c>
      <c r="AE869" s="3">
        <v>163201.20000000001</v>
      </c>
    </row>
    <row r="870" spans="1:31" x14ac:dyDescent="0.3">
      <c r="A870" s="3" t="s">
        <v>4327</v>
      </c>
      <c r="B870" s="4">
        <v>88294</v>
      </c>
      <c r="C870" s="4">
        <v>993</v>
      </c>
      <c r="D870" s="4" t="s">
        <v>25</v>
      </c>
      <c r="E870" s="5" t="s">
        <v>6313</v>
      </c>
      <c r="G870" s="4" t="s">
        <v>8079</v>
      </c>
      <c r="H870" s="3" t="s">
        <v>6315</v>
      </c>
      <c r="I870" s="3" t="s">
        <v>245</v>
      </c>
      <c r="J870" s="3" t="s">
        <v>245</v>
      </c>
      <c r="K870" s="3" t="s">
        <v>146</v>
      </c>
      <c r="L870" s="6" t="s">
        <v>6320</v>
      </c>
      <c r="M870" s="3" t="s">
        <v>245</v>
      </c>
      <c r="N870" s="3" t="s">
        <v>246</v>
      </c>
      <c r="O870" s="3" t="s">
        <v>8080</v>
      </c>
      <c r="P870" s="3" t="s">
        <v>245</v>
      </c>
      <c r="Q870" s="3" t="s">
        <v>63</v>
      </c>
      <c r="R870" s="3" t="s">
        <v>31</v>
      </c>
      <c r="S870" s="3">
        <v>395</v>
      </c>
      <c r="T870" s="3">
        <v>575.5</v>
      </c>
      <c r="U870" s="3">
        <v>-0.46</v>
      </c>
      <c r="V870" s="3">
        <v>1240.42</v>
      </c>
      <c r="W870" s="3">
        <v>1791</v>
      </c>
      <c r="X870" s="32">
        <v>-0.44</v>
      </c>
      <c r="Y870" s="33">
        <v>6579.25</v>
      </c>
      <c r="Z870" s="3">
        <v>6072.12</v>
      </c>
      <c r="AA870" s="3">
        <v>0.08</v>
      </c>
      <c r="AB870" s="3">
        <v>3214637.52</v>
      </c>
      <c r="AC870" s="3">
        <v>3026953.7</v>
      </c>
      <c r="AD870" s="3">
        <v>3278045.52</v>
      </c>
      <c r="AE870" s="3">
        <v>3026953.7</v>
      </c>
    </row>
    <row r="871" spans="1:31" x14ac:dyDescent="0.3">
      <c r="A871" s="3" t="s">
        <v>4306</v>
      </c>
      <c r="B871" s="4">
        <v>88296</v>
      </c>
      <c r="C871" s="4">
        <v>1606</v>
      </c>
      <c r="D871" s="4" t="s">
        <v>25</v>
      </c>
      <c r="E871" s="5" t="s">
        <v>6313</v>
      </c>
      <c r="G871" s="4" t="s">
        <v>8081</v>
      </c>
      <c r="H871" s="3" t="s">
        <v>6315</v>
      </c>
      <c r="I871" s="3" t="s">
        <v>245</v>
      </c>
      <c r="J871" s="3" t="s">
        <v>245</v>
      </c>
      <c r="K871" s="3" t="s">
        <v>146</v>
      </c>
      <c r="L871" s="6" t="s">
        <v>6320</v>
      </c>
      <c r="M871" s="3" t="s">
        <v>245</v>
      </c>
      <c r="N871" s="3" t="s">
        <v>246</v>
      </c>
      <c r="O871" s="3" t="s">
        <v>8082</v>
      </c>
      <c r="P871" s="3" t="s">
        <v>245</v>
      </c>
      <c r="Q871" s="3" t="s">
        <v>63</v>
      </c>
      <c r="R871" s="3" t="s">
        <v>31</v>
      </c>
      <c r="S871" s="3">
        <v>540</v>
      </c>
      <c r="T871" s="3">
        <v>1354</v>
      </c>
      <c r="U871" s="3">
        <v>-1.51</v>
      </c>
      <c r="V871" s="3">
        <v>2914.58</v>
      </c>
      <c r="W871" s="3">
        <v>4030.92</v>
      </c>
      <c r="X871" s="32">
        <v>-0.38</v>
      </c>
      <c r="Y871" s="33">
        <v>13108.5</v>
      </c>
      <c r="Z871" s="3">
        <v>14111.5</v>
      </c>
      <c r="AA871" s="3">
        <v>-0.08</v>
      </c>
      <c r="AB871" s="3">
        <v>6049834.9199999999</v>
      </c>
      <c r="AC871" s="3">
        <v>6506155.0800000001</v>
      </c>
      <c r="AD871" s="3">
        <v>6049834.9199999999</v>
      </c>
      <c r="AE871" s="3">
        <v>6506155.0800000001</v>
      </c>
    </row>
    <row r="872" spans="1:31" x14ac:dyDescent="0.3">
      <c r="A872" s="3" t="s">
        <v>4405</v>
      </c>
      <c r="B872" s="4">
        <v>88298</v>
      </c>
      <c r="C872" s="4">
        <v>713</v>
      </c>
      <c r="D872" s="4" t="s">
        <v>25</v>
      </c>
      <c r="E872" s="5" t="s">
        <v>6313</v>
      </c>
      <c r="G872" s="4" t="s">
        <v>8083</v>
      </c>
      <c r="H872" s="3" t="s">
        <v>6315</v>
      </c>
      <c r="I872" s="3" t="s">
        <v>245</v>
      </c>
      <c r="J872" s="3" t="s">
        <v>245</v>
      </c>
      <c r="K872" s="3" t="s">
        <v>146</v>
      </c>
      <c r="L872" s="6" t="s">
        <v>6320</v>
      </c>
      <c r="M872" s="3" t="s">
        <v>245</v>
      </c>
      <c r="N872" s="3" t="s">
        <v>246</v>
      </c>
      <c r="O872" s="3" t="s">
        <v>8084</v>
      </c>
      <c r="P872" s="3" t="s">
        <v>245</v>
      </c>
      <c r="Q872" s="3" t="s">
        <v>63</v>
      </c>
      <c r="R872" s="3" t="s">
        <v>31</v>
      </c>
      <c r="S872" s="3">
        <v>149</v>
      </c>
      <c r="T872" s="3">
        <v>158.08000000000001</v>
      </c>
      <c r="U872" s="3">
        <v>-0.06</v>
      </c>
      <c r="V872" s="3">
        <v>474.21</v>
      </c>
      <c r="W872" s="3">
        <v>466.07</v>
      </c>
      <c r="X872" s="32">
        <v>0.02</v>
      </c>
      <c r="Y872" s="33">
        <v>1719.34</v>
      </c>
      <c r="Z872" s="3">
        <v>1704.8</v>
      </c>
      <c r="AA872" s="3">
        <v>0.01</v>
      </c>
      <c r="AB872" s="3">
        <v>693821.78</v>
      </c>
      <c r="AC872" s="3">
        <v>688058.48</v>
      </c>
      <c r="AD872" s="3">
        <v>693821.78</v>
      </c>
      <c r="AE872" s="3">
        <v>688058.48</v>
      </c>
    </row>
    <row r="873" spans="1:31" x14ac:dyDescent="0.3">
      <c r="A873" s="3" t="s">
        <v>5060</v>
      </c>
      <c r="B873" s="4">
        <v>88300</v>
      </c>
      <c r="C873" s="4">
        <v>150</v>
      </c>
      <c r="D873" s="4" t="s">
        <v>25</v>
      </c>
      <c r="E873" s="5" t="s">
        <v>6313</v>
      </c>
      <c r="G873" s="4" t="s">
        <v>8085</v>
      </c>
      <c r="H873" s="3" t="s">
        <v>6315</v>
      </c>
      <c r="I873" s="3" t="s">
        <v>245</v>
      </c>
      <c r="J873" s="3" t="s">
        <v>245</v>
      </c>
      <c r="K873" s="3" t="s">
        <v>146</v>
      </c>
      <c r="L873" s="6" t="s">
        <v>146</v>
      </c>
      <c r="M873" s="3" t="s">
        <v>245</v>
      </c>
      <c r="N873" s="3" t="s">
        <v>246</v>
      </c>
      <c r="O873" s="3" t="s">
        <v>8086</v>
      </c>
      <c r="P873" s="3" t="s">
        <v>245</v>
      </c>
      <c r="Q873" s="3" t="s">
        <v>63</v>
      </c>
      <c r="R873" s="3" t="s">
        <v>31</v>
      </c>
      <c r="T873" s="3">
        <v>1.5</v>
      </c>
      <c r="V873" s="3">
        <v>3.5</v>
      </c>
      <c r="W873" s="3">
        <v>4.92</v>
      </c>
      <c r="X873" s="32">
        <v>-0.4</v>
      </c>
      <c r="Y873" s="33">
        <v>4.67</v>
      </c>
      <c r="Z873" s="3">
        <v>9.92</v>
      </c>
      <c r="AA873" s="3">
        <v>-1.1200000000000001</v>
      </c>
      <c r="AB873" s="3">
        <v>8615.0400000000009</v>
      </c>
      <c r="AC873" s="3">
        <v>18306.96</v>
      </c>
      <c r="AD873" s="3">
        <v>8615.0400000000009</v>
      </c>
      <c r="AE873" s="3">
        <v>18306.96</v>
      </c>
    </row>
    <row r="874" spans="1:31" x14ac:dyDescent="0.3">
      <c r="A874" s="3" t="s">
        <v>1181</v>
      </c>
      <c r="B874" s="4">
        <v>88540</v>
      </c>
      <c r="C874" s="4">
        <v>296</v>
      </c>
      <c r="D874" s="4" t="s">
        <v>25</v>
      </c>
      <c r="E874" s="5" t="s">
        <v>6313</v>
      </c>
      <c r="G874" s="4" t="s">
        <v>8087</v>
      </c>
      <c r="H874" s="3" t="s">
        <v>6315</v>
      </c>
      <c r="I874" s="3" t="s">
        <v>245</v>
      </c>
      <c r="J874" s="3" t="s">
        <v>245</v>
      </c>
      <c r="K874" s="3" t="s">
        <v>132</v>
      </c>
      <c r="L874" s="6" t="s">
        <v>132</v>
      </c>
      <c r="M874" s="3" t="s">
        <v>245</v>
      </c>
      <c r="N874" s="3" t="s">
        <v>184</v>
      </c>
      <c r="O874" s="3" t="s">
        <v>8088</v>
      </c>
      <c r="P874" s="3" t="s">
        <v>245</v>
      </c>
      <c r="Q874" s="3" t="s">
        <v>6387</v>
      </c>
      <c r="R874" s="3" t="s">
        <v>31</v>
      </c>
      <c r="S874" s="3">
        <v>9</v>
      </c>
      <c r="T874" s="3">
        <v>18.329999999999998</v>
      </c>
      <c r="U874" s="3">
        <v>-1.04</v>
      </c>
      <c r="V874" s="3">
        <v>50</v>
      </c>
      <c r="W874" s="3">
        <v>53.33</v>
      </c>
      <c r="X874" s="32">
        <v>-7.0000000000000007E-2</v>
      </c>
      <c r="Y874" s="33">
        <v>208.67</v>
      </c>
      <c r="Z874" s="3">
        <v>216.33</v>
      </c>
      <c r="AA874" s="3">
        <v>-0.04</v>
      </c>
      <c r="AB874" s="3">
        <v>51983.040000000001</v>
      </c>
      <c r="AC874" s="3">
        <v>53365.440000000002</v>
      </c>
      <c r="AD874" s="3">
        <v>51983.040000000001</v>
      </c>
      <c r="AE874" s="3">
        <v>53365.440000000002</v>
      </c>
    </row>
    <row r="875" spans="1:31" x14ac:dyDescent="0.3">
      <c r="A875" s="3" t="s">
        <v>3364</v>
      </c>
      <c r="B875" s="4">
        <v>88548</v>
      </c>
      <c r="C875" s="4">
        <v>715</v>
      </c>
      <c r="D875" s="4" t="s">
        <v>25</v>
      </c>
      <c r="E875" s="5" t="s">
        <v>6313</v>
      </c>
      <c r="G875" s="4" t="s">
        <v>8089</v>
      </c>
      <c r="H875" s="3" t="s">
        <v>6315</v>
      </c>
      <c r="I875" s="3" t="s">
        <v>245</v>
      </c>
      <c r="J875" s="3" t="s">
        <v>245</v>
      </c>
      <c r="K875" s="3" t="s">
        <v>132</v>
      </c>
      <c r="L875" s="6" t="s">
        <v>132</v>
      </c>
      <c r="M875" s="3" t="s">
        <v>245</v>
      </c>
      <c r="N875" s="3" t="s">
        <v>246</v>
      </c>
      <c r="O875" s="3" t="s">
        <v>8090</v>
      </c>
      <c r="P875" s="3" t="s">
        <v>245</v>
      </c>
      <c r="Q875" s="3" t="s">
        <v>6387</v>
      </c>
      <c r="R875" s="3" t="s">
        <v>31</v>
      </c>
      <c r="S875" s="3">
        <v>77</v>
      </c>
      <c r="T875" s="3">
        <v>79</v>
      </c>
      <c r="U875" s="3">
        <v>-0.02</v>
      </c>
      <c r="V875" s="3">
        <v>371.75</v>
      </c>
      <c r="W875" s="3">
        <v>368</v>
      </c>
      <c r="X875" s="32">
        <v>0.01</v>
      </c>
      <c r="Y875" s="33">
        <v>1314</v>
      </c>
      <c r="Z875" s="3">
        <v>1111.67</v>
      </c>
      <c r="AA875" s="3">
        <v>0.15</v>
      </c>
      <c r="AB875" s="3">
        <v>314481.59999999998</v>
      </c>
      <c r="AC875" s="3">
        <v>265024.08</v>
      </c>
      <c r="AD875" s="3">
        <v>327343.68</v>
      </c>
      <c r="AE875" s="3">
        <v>276478.32</v>
      </c>
    </row>
    <row r="876" spans="1:31" x14ac:dyDescent="0.3">
      <c r="A876" s="3" t="s">
        <v>5449</v>
      </c>
      <c r="B876" s="4">
        <v>88556</v>
      </c>
      <c r="C876" s="4">
        <v>439</v>
      </c>
      <c r="D876" s="4" t="s">
        <v>25</v>
      </c>
      <c r="E876" s="5" t="s">
        <v>6313</v>
      </c>
      <c r="G876" s="4" t="s">
        <v>8091</v>
      </c>
      <c r="H876" s="3" t="s">
        <v>6315</v>
      </c>
      <c r="I876" s="3" t="s">
        <v>245</v>
      </c>
      <c r="J876" s="3" t="s">
        <v>245</v>
      </c>
      <c r="K876" s="3" t="s">
        <v>104</v>
      </c>
      <c r="L876" s="6" t="s">
        <v>89</v>
      </c>
      <c r="M876" s="3" t="s">
        <v>245</v>
      </c>
      <c r="N876" s="3" t="s">
        <v>529</v>
      </c>
      <c r="O876" s="3" t="s">
        <v>8092</v>
      </c>
      <c r="P876" s="3" t="s">
        <v>245</v>
      </c>
      <c r="Q876" s="3" t="s">
        <v>6387</v>
      </c>
      <c r="R876" s="3" t="s">
        <v>31</v>
      </c>
      <c r="S876" s="3">
        <v>22</v>
      </c>
      <c r="T876" s="3">
        <v>51</v>
      </c>
      <c r="U876" s="3">
        <v>-1.31</v>
      </c>
      <c r="V876" s="3">
        <v>107.25</v>
      </c>
      <c r="W876" s="3">
        <v>91</v>
      </c>
      <c r="X876" s="32">
        <v>0.15</v>
      </c>
      <c r="Y876" s="33">
        <v>416.83</v>
      </c>
      <c r="Z876" s="3">
        <v>507.92</v>
      </c>
      <c r="AA876" s="3">
        <v>-0.22</v>
      </c>
      <c r="AB876" s="3">
        <v>81030.240000000005</v>
      </c>
      <c r="AC876" s="3">
        <v>98274.84</v>
      </c>
      <c r="AD876" s="3">
        <v>84633.84</v>
      </c>
      <c r="AE876" s="3">
        <v>102812.28</v>
      </c>
    </row>
    <row r="877" spans="1:31" x14ac:dyDescent="0.3">
      <c r="A877" s="3" t="s">
        <v>2545</v>
      </c>
      <c r="B877" s="4">
        <v>88566</v>
      </c>
      <c r="C877" s="4">
        <v>256</v>
      </c>
      <c r="D877" s="4" t="s">
        <v>25</v>
      </c>
      <c r="E877" s="5" t="s">
        <v>6313</v>
      </c>
      <c r="G877" s="4" t="s">
        <v>8093</v>
      </c>
      <c r="H877" s="3" t="s">
        <v>6315</v>
      </c>
      <c r="I877" s="3" t="s">
        <v>245</v>
      </c>
      <c r="J877" s="3" t="s">
        <v>245</v>
      </c>
      <c r="K877" s="3" t="s">
        <v>132</v>
      </c>
      <c r="L877" s="6" t="s">
        <v>6320</v>
      </c>
      <c r="M877" s="3" t="s">
        <v>245</v>
      </c>
      <c r="N877" s="3" t="s">
        <v>246</v>
      </c>
      <c r="O877" s="3" t="s">
        <v>8094</v>
      </c>
      <c r="P877" s="3" t="s">
        <v>245</v>
      </c>
      <c r="Q877" s="3" t="s">
        <v>6387</v>
      </c>
      <c r="R877" s="3" t="s">
        <v>31</v>
      </c>
      <c r="S877" s="3">
        <v>7</v>
      </c>
      <c r="T877" s="3">
        <v>13.5</v>
      </c>
      <c r="U877" s="3">
        <v>-0.93</v>
      </c>
      <c r="V877" s="3">
        <v>25</v>
      </c>
      <c r="W877" s="3">
        <v>31.92</v>
      </c>
      <c r="X877" s="32">
        <v>-0.28000000000000003</v>
      </c>
      <c r="Y877" s="33">
        <v>121</v>
      </c>
      <c r="Z877" s="3">
        <v>135.41999999999999</v>
      </c>
      <c r="AA877" s="3">
        <v>-0.12</v>
      </c>
      <c r="AB877" s="3">
        <v>48349.56</v>
      </c>
      <c r="AC877" s="3">
        <v>47526.13</v>
      </c>
      <c r="AD877" s="3">
        <v>51750.6</v>
      </c>
      <c r="AE877" s="3">
        <v>48606.49</v>
      </c>
    </row>
    <row r="878" spans="1:31" x14ac:dyDescent="0.3">
      <c r="A878" s="3" t="s">
        <v>5533</v>
      </c>
      <c r="B878" s="4">
        <v>88736</v>
      </c>
      <c r="C878" s="4">
        <v>500</v>
      </c>
      <c r="D878" s="4" t="s">
        <v>25</v>
      </c>
      <c r="E878" s="5" t="s">
        <v>6313</v>
      </c>
      <c r="G878" s="4" t="s">
        <v>8095</v>
      </c>
      <c r="H878" s="3" t="s">
        <v>6315</v>
      </c>
      <c r="I878" s="3" t="s">
        <v>245</v>
      </c>
      <c r="J878" s="3" t="s">
        <v>245</v>
      </c>
      <c r="K878" s="3" t="s">
        <v>104</v>
      </c>
      <c r="L878" s="6" t="s">
        <v>104</v>
      </c>
      <c r="M878" s="3" t="s">
        <v>245</v>
      </c>
      <c r="N878" s="3" t="s">
        <v>246</v>
      </c>
      <c r="O878" s="3" t="s">
        <v>8096</v>
      </c>
      <c r="P878" s="3" t="s">
        <v>245</v>
      </c>
      <c r="Q878" s="3" t="s">
        <v>194</v>
      </c>
      <c r="R878" s="3" t="s">
        <v>31</v>
      </c>
      <c r="S878" s="3">
        <v>83</v>
      </c>
      <c r="T878" s="3">
        <v>70</v>
      </c>
      <c r="U878" s="3">
        <v>0.16</v>
      </c>
      <c r="V878" s="3">
        <v>239</v>
      </c>
      <c r="W878" s="3">
        <v>303.08</v>
      </c>
      <c r="X878" s="32">
        <v>-0.27</v>
      </c>
      <c r="Y878" s="33">
        <v>914.17</v>
      </c>
      <c r="Z878" s="3">
        <v>1077</v>
      </c>
      <c r="AA878" s="3">
        <v>-0.18</v>
      </c>
      <c r="AB878" s="3">
        <v>101143.4</v>
      </c>
      <c r="AC878" s="3">
        <v>113024.08</v>
      </c>
      <c r="AD878" s="3">
        <v>101143.4</v>
      </c>
      <c r="AE878" s="3">
        <v>113024.08</v>
      </c>
    </row>
    <row r="879" spans="1:31" x14ac:dyDescent="0.3">
      <c r="A879" s="3" t="s">
        <v>5298</v>
      </c>
      <c r="B879" s="4">
        <v>88737</v>
      </c>
      <c r="C879" s="4">
        <v>425</v>
      </c>
      <c r="D879" s="4" t="s">
        <v>25</v>
      </c>
      <c r="E879" s="5" t="s">
        <v>6313</v>
      </c>
      <c r="G879" s="4" t="s">
        <v>8097</v>
      </c>
      <c r="H879" s="3" t="s">
        <v>6315</v>
      </c>
      <c r="I879" s="3" t="s">
        <v>245</v>
      </c>
      <c r="J879" s="3" t="s">
        <v>245</v>
      </c>
      <c r="K879" s="3" t="s">
        <v>104</v>
      </c>
      <c r="L879" s="6" t="s">
        <v>104</v>
      </c>
      <c r="M879" s="3" t="s">
        <v>245</v>
      </c>
      <c r="N879" s="3" t="s">
        <v>246</v>
      </c>
      <c r="O879" s="3" t="s">
        <v>8098</v>
      </c>
      <c r="P879" s="3" t="s">
        <v>245</v>
      </c>
      <c r="Q879" s="3" t="s">
        <v>194</v>
      </c>
      <c r="R879" s="3" t="s">
        <v>31</v>
      </c>
      <c r="S879" s="3">
        <v>410</v>
      </c>
      <c r="T879" s="3">
        <v>329.32</v>
      </c>
      <c r="U879" s="3">
        <v>0.2</v>
      </c>
      <c r="V879" s="3">
        <v>1405.16</v>
      </c>
      <c r="W879" s="3">
        <v>1127.96</v>
      </c>
      <c r="X879" s="32">
        <v>0.2</v>
      </c>
      <c r="Y879" s="33">
        <v>5065.57</v>
      </c>
      <c r="Z879" s="3">
        <v>4018.29</v>
      </c>
      <c r="AA879" s="3">
        <v>0.21</v>
      </c>
      <c r="AB879" s="3">
        <v>473244.96</v>
      </c>
      <c r="AC879" s="3">
        <v>351444.49</v>
      </c>
      <c r="AD879" s="3">
        <v>473244.96</v>
      </c>
      <c r="AE879" s="3">
        <v>351444.49</v>
      </c>
    </row>
    <row r="880" spans="1:31" x14ac:dyDescent="0.3">
      <c r="A880" s="3" t="s">
        <v>5289</v>
      </c>
      <c r="B880" s="4">
        <v>88738</v>
      </c>
      <c r="C880" s="4">
        <v>467</v>
      </c>
      <c r="D880" s="4" t="s">
        <v>25</v>
      </c>
      <c r="E880" s="5" t="s">
        <v>6313</v>
      </c>
      <c r="G880" s="4" t="s">
        <v>8099</v>
      </c>
      <c r="H880" s="3" t="s">
        <v>6315</v>
      </c>
      <c r="I880" s="3" t="s">
        <v>245</v>
      </c>
      <c r="J880" s="3" t="s">
        <v>245</v>
      </c>
      <c r="K880" s="3" t="s">
        <v>104</v>
      </c>
      <c r="L880" s="6" t="s">
        <v>104</v>
      </c>
      <c r="M880" s="3" t="s">
        <v>245</v>
      </c>
      <c r="N880" s="3" t="s">
        <v>246</v>
      </c>
      <c r="O880" s="3" t="s">
        <v>8100</v>
      </c>
      <c r="P880" s="3" t="s">
        <v>245</v>
      </c>
      <c r="Q880" s="3" t="s">
        <v>194</v>
      </c>
      <c r="R880" s="3" t="s">
        <v>31</v>
      </c>
      <c r="S880" s="3">
        <v>260</v>
      </c>
      <c r="T880" s="3">
        <v>274.18</v>
      </c>
      <c r="U880" s="3">
        <v>-0.05</v>
      </c>
      <c r="V880" s="3">
        <v>852.87</v>
      </c>
      <c r="W880" s="3">
        <v>945.04</v>
      </c>
      <c r="X880" s="32">
        <v>-0.11</v>
      </c>
      <c r="Y880" s="33">
        <v>3169.98</v>
      </c>
      <c r="Z880" s="3">
        <v>3625.18</v>
      </c>
      <c r="AA880" s="3">
        <v>-0.14000000000000001</v>
      </c>
      <c r="AB880" s="3">
        <v>275666.82</v>
      </c>
      <c r="AC880" s="3">
        <v>298633.48</v>
      </c>
      <c r="AD880" s="3">
        <v>275666.82</v>
      </c>
      <c r="AE880" s="3">
        <v>298633.48</v>
      </c>
    </row>
    <row r="881" spans="1:31" x14ac:dyDescent="0.3">
      <c r="A881" s="3" t="s">
        <v>5343</v>
      </c>
      <c r="B881" s="4">
        <v>88796</v>
      </c>
      <c r="C881" s="4">
        <v>537</v>
      </c>
      <c r="D881" s="4" t="s">
        <v>25</v>
      </c>
      <c r="E881" s="5" t="s">
        <v>6313</v>
      </c>
      <c r="G881" s="4" t="s">
        <v>8101</v>
      </c>
      <c r="H881" s="3" t="s">
        <v>6315</v>
      </c>
      <c r="I881" s="3" t="s">
        <v>245</v>
      </c>
      <c r="J881" s="3" t="s">
        <v>245</v>
      </c>
      <c r="K881" s="3" t="s">
        <v>104</v>
      </c>
      <c r="L881" s="6" t="s">
        <v>89</v>
      </c>
      <c r="M881" s="3" t="s">
        <v>245</v>
      </c>
      <c r="N881" s="3" t="s">
        <v>246</v>
      </c>
      <c r="O881" s="3" t="s">
        <v>8102</v>
      </c>
      <c r="P881" s="3" t="s">
        <v>245</v>
      </c>
      <c r="Q881" s="3" t="s">
        <v>55</v>
      </c>
      <c r="R881" s="3" t="s">
        <v>31</v>
      </c>
      <c r="S881" s="3">
        <v>122</v>
      </c>
      <c r="T881" s="3">
        <v>117</v>
      </c>
      <c r="U881" s="3">
        <v>0.04</v>
      </c>
      <c r="V881" s="3">
        <v>351</v>
      </c>
      <c r="W881" s="3">
        <v>321.42</v>
      </c>
      <c r="X881" s="32">
        <v>0.08</v>
      </c>
      <c r="Y881" s="33">
        <v>1212.75</v>
      </c>
      <c r="Z881" s="3">
        <v>1018</v>
      </c>
      <c r="AA881" s="3">
        <v>0.16</v>
      </c>
      <c r="AB881" s="3">
        <v>167796.09</v>
      </c>
      <c r="AC881" s="3">
        <v>139809.44</v>
      </c>
      <c r="AD881" s="3">
        <v>167796.09</v>
      </c>
      <c r="AE881" s="3">
        <v>140714.96</v>
      </c>
    </row>
    <row r="882" spans="1:31" x14ac:dyDescent="0.3">
      <c r="A882" s="3" t="s">
        <v>3716</v>
      </c>
      <c r="B882" s="4">
        <v>88841</v>
      </c>
      <c r="C882" s="4">
        <v>344</v>
      </c>
      <c r="D882" s="4" t="s">
        <v>25</v>
      </c>
      <c r="E882" s="5" t="s">
        <v>6313</v>
      </c>
      <c r="G882" s="4" t="s">
        <v>8103</v>
      </c>
      <c r="H882" s="3" t="s">
        <v>6315</v>
      </c>
      <c r="I882" s="3" t="s">
        <v>245</v>
      </c>
      <c r="J882" s="3" t="s">
        <v>245</v>
      </c>
      <c r="K882" s="3" t="s">
        <v>132</v>
      </c>
      <c r="L882" s="6" t="s">
        <v>132</v>
      </c>
      <c r="M882" s="3" t="s">
        <v>245</v>
      </c>
      <c r="N882" s="3" t="s">
        <v>246</v>
      </c>
      <c r="O882" s="3" t="s">
        <v>8104</v>
      </c>
      <c r="P882" s="3" t="s">
        <v>245</v>
      </c>
      <c r="Q882" s="3" t="s">
        <v>6387</v>
      </c>
      <c r="R882" s="3" t="s">
        <v>31</v>
      </c>
      <c r="S882" s="3">
        <v>6</v>
      </c>
      <c r="T882" s="3">
        <v>6.92</v>
      </c>
      <c r="U882" s="3">
        <v>-0.14000000000000001</v>
      </c>
      <c r="V882" s="3">
        <v>46</v>
      </c>
      <c r="W882" s="3">
        <v>69.17</v>
      </c>
      <c r="X882" s="32">
        <v>-0.5</v>
      </c>
      <c r="Y882" s="33">
        <v>178.83</v>
      </c>
      <c r="Z882" s="3">
        <v>222.5</v>
      </c>
      <c r="AA882" s="3">
        <v>-0.24</v>
      </c>
      <c r="AB882" s="3">
        <v>52466.559999999998</v>
      </c>
      <c r="AC882" s="3">
        <v>65414.48</v>
      </c>
      <c r="AD882" s="3">
        <v>54465.48</v>
      </c>
      <c r="AE882" s="3">
        <v>67640.399999999994</v>
      </c>
    </row>
    <row r="883" spans="1:31" x14ac:dyDescent="0.3">
      <c r="A883" s="3" t="s">
        <v>1569</v>
      </c>
      <c r="B883" s="4">
        <v>89011</v>
      </c>
      <c r="C883" s="4">
        <v>221</v>
      </c>
      <c r="D883" s="4" t="s">
        <v>25</v>
      </c>
      <c r="E883" s="5" t="s">
        <v>6313</v>
      </c>
      <c r="G883" s="4" t="s">
        <v>8105</v>
      </c>
      <c r="H883" s="3" t="s">
        <v>6315</v>
      </c>
      <c r="I883" s="3" t="s">
        <v>245</v>
      </c>
      <c r="J883" s="3" t="s">
        <v>245</v>
      </c>
      <c r="K883" s="3" t="s">
        <v>89</v>
      </c>
      <c r="L883" s="6" t="s">
        <v>89</v>
      </c>
      <c r="M883" s="3" t="s">
        <v>245</v>
      </c>
      <c r="N883" s="3" t="s">
        <v>529</v>
      </c>
      <c r="O883" s="3" t="s">
        <v>8106</v>
      </c>
      <c r="P883" s="3" t="s">
        <v>245</v>
      </c>
      <c r="Q883" s="3" t="s">
        <v>213</v>
      </c>
      <c r="R883" s="3" t="s">
        <v>6402</v>
      </c>
      <c r="S883" s="3">
        <v>124</v>
      </c>
      <c r="T883" s="3">
        <v>138.66</v>
      </c>
      <c r="U883" s="3">
        <v>-0.12</v>
      </c>
      <c r="V883" s="3">
        <v>454.65</v>
      </c>
      <c r="W883" s="3">
        <v>449.2</v>
      </c>
      <c r="X883" s="32">
        <v>0.01</v>
      </c>
      <c r="Y883" s="33">
        <v>1495.05</v>
      </c>
      <c r="Z883" s="3">
        <v>2502.4</v>
      </c>
      <c r="AA883" s="3">
        <v>-0.67</v>
      </c>
      <c r="AB883" s="3">
        <v>139673.28</v>
      </c>
      <c r="AC883" s="3">
        <v>241186.05</v>
      </c>
      <c r="AD883" s="3">
        <v>139673.28</v>
      </c>
      <c r="AE883" s="3">
        <v>241186.05</v>
      </c>
    </row>
    <row r="884" spans="1:31" x14ac:dyDescent="0.3">
      <c r="A884" s="3" t="s">
        <v>3848</v>
      </c>
      <c r="B884" s="4">
        <v>89066</v>
      </c>
      <c r="C884" s="4">
        <v>301</v>
      </c>
      <c r="D884" s="4" t="s">
        <v>25</v>
      </c>
      <c r="E884" s="5" t="s">
        <v>6313</v>
      </c>
      <c r="G884" s="4" t="s">
        <v>8107</v>
      </c>
      <c r="H884" s="3" t="s">
        <v>6315</v>
      </c>
      <c r="I884" s="3" t="s">
        <v>245</v>
      </c>
      <c r="J884" s="3" t="s">
        <v>245</v>
      </c>
      <c r="K884" s="3" t="s">
        <v>132</v>
      </c>
      <c r="L884" s="6" t="s">
        <v>132</v>
      </c>
      <c r="M884" s="3" t="s">
        <v>245</v>
      </c>
      <c r="N884" s="3" t="s">
        <v>529</v>
      </c>
      <c r="O884" s="3" t="s">
        <v>8108</v>
      </c>
      <c r="P884" s="3" t="s">
        <v>245</v>
      </c>
      <c r="Q884" s="3" t="s">
        <v>55</v>
      </c>
      <c r="R884" s="3" t="s">
        <v>31</v>
      </c>
      <c r="S884" s="3">
        <v>18</v>
      </c>
      <c r="T884" s="3">
        <v>8</v>
      </c>
      <c r="U884" s="3">
        <v>0.56000000000000005</v>
      </c>
      <c r="V884" s="3">
        <v>72.83</v>
      </c>
      <c r="W884" s="3">
        <v>31</v>
      </c>
      <c r="X884" s="32">
        <v>0.56999999999999995</v>
      </c>
      <c r="Y884" s="33">
        <v>227.83</v>
      </c>
      <c r="Z884" s="3">
        <v>248.67</v>
      </c>
      <c r="AA884" s="3">
        <v>-0.09</v>
      </c>
      <c r="AB884" s="3">
        <v>27340</v>
      </c>
      <c r="AC884" s="3">
        <v>29404.76</v>
      </c>
      <c r="AD884" s="3">
        <v>27340</v>
      </c>
      <c r="AE884" s="3">
        <v>29404.76</v>
      </c>
    </row>
    <row r="885" spans="1:31" x14ac:dyDescent="0.3">
      <c r="A885" s="3" t="s">
        <v>3165</v>
      </c>
      <c r="B885" s="4">
        <v>89067</v>
      </c>
      <c r="C885" s="4">
        <v>355</v>
      </c>
      <c r="D885" s="4" t="s">
        <v>25</v>
      </c>
      <c r="E885" s="5" t="s">
        <v>6313</v>
      </c>
      <c r="G885" s="4" t="s">
        <v>8109</v>
      </c>
      <c r="H885" s="3" t="s">
        <v>6315</v>
      </c>
      <c r="I885" s="3" t="s">
        <v>245</v>
      </c>
      <c r="J885" s="3" t="s">
        <v>245</v>
      </c>
      <c r="K885" s="3" t="s">
        <v>132</v>
      </c>
      <c r="L885" s="6" t="s">
        <v>132</v>
      </c>
      <c r="M885" s="3" t="s">
        <v>245</v>
      </c>
      <c r="N885" s="3" t="s">
        <v>529</v>
      </c>
      <c r="O885" s="3" t="s">
        <v>8110</v>
      </c>
      <c r="P885" s="3" t="s">
        <v>245</v>
      </c>
      <c r="Q885" s="3" t="s">
        <v>55</v>
      </c>
      <c r="R885" s="3" t="s">
        <v>31</v>
      </c>
      <c r="S885" s="3">
        <v>55</v>
      </c>
      <c r="T885" s="3">
        <v>113.33</v>
      </c>
      <c r="U885" s="3">
        <v>-1.07</v>
      </c>
      <c r="V885" s="3">
        <v>218.76</v>
      </c>
      <c r="W885" s="3">
        <v>365.32</v>
      </c>
      <c r="X885" s="32">
        <v>-0.67</v>
      </c>
      <c r="Y885" s="33">
        <v>955.51</v>
      </c>
      <c r="Z885" s="3">
        <v>1494.71</v>
      </c>
      <c r="AA885" s="3">
        <v>-0.56000000000000005</v>
      </c>
      <c r="AB885" s="3">
        <v>99158</v>
      </c>
      <c r="AC885" s="3">
        <v>150945.09</v>
      </c>
      <c r="AD885" s="3">
        <v>99158</v>
      </c>
      <c r="AE885" s="3">
        <v>150945.09</v>
      </c>
    </row>
    <row r="886" spans="1:31" x14ac:dyDescent="0.3">
      <c r="A886" s="3" t="s">
        <v>2584</v>
      </c>
      <c r="B886" s="4">
        <v>89099</v>
      </c>
      <c r="C886" s="4">
        <v>214</v>
      </c>
      <c r="D886" s="4" t="s">
        <v>25</v>
      </c>
      <c r="E886" s="5" t="s">
        <v>6313</v>
      </c>
      <c r="G886" s="4" t="s">
        <v>8111</v>
      </c>
      <c r="H886" s="3" t="s">
        <v>6315</v>
      </c>
      <c r="I886" s="3" t="s">
        <v>245</v>
      </c>
      <c r="J886" s="3" t="s">
        <v>245</v>
      </c>
      <c r="K886" s="3" t="s">
        <v>146</v>
      </c>
      <c r="L886" s="6" t="s">
        <v>132</v>
      </c>
      <c r="M886" s="3" t="s">
        <v>245</v>
      </c>
      <c r="N886" s="3" t="s">
        <v>246</v>
      </c>
      <c r="O886" s="3" t="s">
        <v>8112</v>
      </c>
      <c r="P886" s="3" t="s">
        <v>245</v>
      </c>
      <c r="Q886" s="3" t="s">
        <v>63</v>
      </c>
      <c r="R886" s="3" t="s">
        <v>31</v>
      </c>
      <c r="S886" s="3">
        <v>4</v>
      </c>
      <c r="T886" s="3">
        <v>2.5</v>
      </c>
      <c r="U886" s="3">
        <v>0.32</v>
      </c>
      <c r="V886" s="3">
        <v>21</v>
      </c>
      <c r="W886" s="3">
        <v>18.170000000000002</v>
      </c>
      <c r="X886" s="32">
        <v>0.13</v>
      </c>
      <c r="Y886" s="33">
        <v>70.67</v>
      </c>
      <c r="Z886" s="3">
        <v>55.17</v>
      </c>
      <c r="AA886" s="3">
        <v>0.22</v>
      </c>
      <c r="AB886" s="3">
        <v>22904.6</v>
      </c>
      <c r="AC886" s="3">
        <v>17276.900000000001</v>
      </c>
      <c r="AD886" s="3">
        <v>24125.599999999999</v>
      </c>
      <c r="AE886" s="3">
        <v>18827.62</v>
      </c>
    </row>
    <row r="887" spans="1:31" x14ac:dyDescent="0.3">
      <c r="A887" s="3" t="s">
        <v>3541</v>
      </c>
      <c r="B887" s="4">
        <v>89121</v>
      </c>
      <c r="C887" s="4">
        <v>509</v>
      </c>
      <c r="D887" s="4" t="s">
        <v>25</v>
      </c>
      <c r="E887" s="5" t="s">
        <v>6313</v>
      </c>
      <c r="G887" s="4" t="s">
        <v>8113</v>
      </c>
      <c r="H887" s="3" t="s">
        <v>6315</v>
      </c>
      <c r="I887" s="3" t="s">
        <v>245</v>
      </c>
      <c r="J887" s="3" t="s">
        <v>245</v>
      </c>
      <c r="K887" s="3" t="s">
        <v>132</v>
      </c>
      <c r="L887" s="6" t="s">
        <v>132</v>
      </c>
      <c r="M887" s="3" t="s">
        <v>245</v>
      </c>
      <c r="N887" s="3" t="s">
        <v>246</v>
      </c>
      <c r="O887" s="3" t="s">
        <v>8114</v>
      </c>
      <c r="P887" s="3" t="s">
        <v>245</v>
      </c>
      <c r="Q887" s="3" t="s">
        <v>63</v>
      </c>
      <c r="R887" s="3" t="s">
        <v>31</v>
      </c>
      <c r="S887" s="3">
        <v>19</v>
      </c>
      <c r="T887" s="3">
        <v>50.17</v>
      </c>
      <c r="U887" s="3">
        <v>-1.63</v>
      </c>
      <c r="V887" s="3">
        <v>119.5</v>
      </c>
      <c r="W887" s="3">
        <v>136.33000000000001</v>
      </c>
      <c r="X887" s="32">
        <v>-0.14000000000000001</v>
      </c>
      <c r="Y887" s="33">
        <v>484.17</v>
      </c>
      <c r="Z887" s="3">
        <v>529.16999999999996</v>
      </c>
      <c r="AA887" s="3">
        <v>-0.09</v>
      </c>
      <c r="AB887" s="3">
        <v>113356.3</v>
      </c>
      <c r="AC887" s="3">
        <v>121644.5</v>
      </c>
      <c r="AD887" s="3">
        <v>122039.3</v>
      </c>
      <c r="AE887" s="3">
        <v>133016.20000000001</v>
      </c>
    </row>
    <row r="888" spans="1:31" x14ac:dyDescent="0.3">
      <c r="A888" s="3" t="s">
        <v>4732</v>
      </c>
      <c r="B888" s="4">
        <v>89139</v>
      </c>
      <c r="C888" s="4">
        <v>386</v>
      </c>
      <c r="D888" s="4" t="s">
        <v>25</v>
      </c>
      <c r="E888" s="5" t="s">
        <v>6313</v>
      </c>
      <c r="G888" s="4" t="s">
        <v>8115</v>
      </c>
      <c r="H888" s="3" t="s">
        <v>6315</v>
      </c>
      <c r="I888" s="3" t="s">
        <v>245</v>
      </c>
      <c r="J888" s="3" t="s">
        <v>245</v>
      </c>
      <c r="K888" s="3" t="s">
        <v>146</v>
      </c>
      <c r="L888" s="6" t="s">
        <v>6320</v>
      </c>
      <c r="M888" s="3" t="s">
        <v>245</v>
      </c>
      <c r="N888" s="3" t="s">
        <v>246</v>
      </c>
      <c r="O888" s="3" t="s">
        <v>8116</v>
      </c>
      <c r="P888" s="3" t="s">
        <v>245</v>
      </c>
      <c r="Q888" s="3" t="s">
        <v>161</v>
      </c>
      <c r="R888" s="3" t="s">
        <v>31</v>
      </c>
      <c r="S888" s="3">
        <v>13</v>
      </c>
      <c r="T888" s="3">
        <v>4.5</v>
      </c>
      <c r="U888" s="3">
        <v>0.65</v>
      </c>
      <c r="V888" s="3">
        <v>38.67</v>
      </c>
      <c r="W888" s="3">
        <v>20</v>
      </c>
      <c r="X888" s="32">
        <v>0.48</v>
      </c>
      <c r="Y888" s="33">
        <v>189.08</v>
      </c>
      <c r="Z888" s="3">
        <v>166.42</v>
      </c>
      <c r="AA888" s="3">
        <v>0.12</v>
      </c>
      <c r="AB888" s="3">
        <v>71536.7</v>
      </c>
      <c r="AC888" s="3">
        <v>61839.54</v>
      </c>
      <c r="AD888" s="3">
        <v>73288.7</v>
      </c>
      <c r="AE888" s="3">
        <v>62071.54</v>
      </c>
    </row>
    <row r="889" spans="1:31" x14ac:dyDescent="0.3">
      <c r="A889" s="3" t="s">
        <v>4519</v>
      </c>
      <c r="B889" s="4">
        <v>89175</v>
      </c>
      <c r="C889" s="4">
        <v>669</v>
      </c>
      <c r="D889" s="4" t="s">
        <v>25</v>
      </c>
      <c r="E889" s="5" t="s">
        <v>6313</v>
      </c>
      <c r="G889" s="4" t="s">
        <v>8117</v>
      </c>
      <c r="H889" s="3" t="s">
        <v>6315</v>
      </c>
      <c r="I889" s="3" t="s">
        <v>245</v>
      </c>
      <c r="J889" s="3" t="s">
        <v>245</v>
      </c>
      <c r="K889" s="3" t="s">
        <v>146</v>
      </c>
      <c r="L889" s="6" t="s">
        <v>146</v>
      </c>
      <c r="M889" s="3" t="s">
        <v>245</v>
      </c>
      <c r="N889" s="3" t="s">
        <v>246</v>
      </c>
      <c r="O889" s="3" t="s">
        <v>8118</v>
      </c>
      <c r="P889" s="3" t="s">
        <v>245</v>
      </c>
      <c r="Q889" s="3" t="s">
        <v>397</v>
      </c>
      <c r="R889" s="3" t="s">
        <v>31</v>
      </c>
      <c r="S889" s="3">
        <v>165</v>
      </c>
      <c r="T889" s="3">
        <v>75.5</v>
      </c>
      <c r="U889" s="3">
        <v>0.54</v>
      </c>
      <c r="V889" s="3">
        <v>491.08</v>
      </c>
      <c r="W889" s="3">
        <v>335</v>
      </c>
      <c r="X889" s="32">
        <v>0.32</v>
      </c>
      <c r="Y889" s="33">
        <v>1213.75</v>
      </c>
      <c r="Z889" s="3">
        <v>1085.42</v>
      </c>
      <c r="AA889" s="3">
        <v>0.11</v>
      </c>
      <c r="AB889" s="3">
        <v>794413.53</v>
      </c>
      <c r="AC889" s="3">
        <v>642766.80000000005</v>
      </c>
      <c r="AD889" s="3">
        <v>811717.53</v>
      </c>
      <c r="AE889" s="3">
        <v>642766.80000000005</v>
      </c>
    </row>
    <row r="890" spans="1:31" x14ac:dyDescent="0.3">
      <c r="A890" s="3" t="s">
        <v>4708</v>
      </c>
      <c r="B890" s="4">
        <v>89177</v>
      </c>
      <c r="C890" s="4">
        <v>789</v>
      </c>
      <c r="D890" s="4" t="s">
        <v>25</v>
      </c>
      <c r="E890" s="5" t="s">
        <v>6313</v>
      </c>
      <c r="G890" s="4" t="s">
        <v>8119</v>
      </c>
      <c r="H890" s="3" t="s">
        <v>6315</v>
      </c>
      <c r="I890" s="3" t="s">
        <v>245</v>
      </c>
      <c r="J890" s="3" t="s">
        <v>245</v>
      </c>
      <c r="K890" s="3" t="s">
        <v>146</v>
      </c>
      <c r="L890" s="6" t="s">
        <v>146</v>
      </c>
      <c r="M890" s="3" t="s">
        <v>245</v>
      </c>
      <c r="N890" s="3" t="s">
        <v>246</v>
      </c>
      <c r="O890" s="3" t="s">
        <v>8120</v>
      </c>
      <c r="P890" s="3" t="s">
        <v>245</v>
      </c>
      <c r="Q890" s="3" t="s">
        <v>397</v>
      </c>
      <c r="R890" s="3" t="s">
        <v>31</v>
      </c>
      <c r="S890" s="3">
        <v>309</v>
      </c>
      <c r="T890" s="3">
        <v>311.67</v>
      </c>
      <c r="U890" s="3">
        <v>-0.01</v>
      </c>
      <c r="V890" s="3">
        <v>715.92</v>
      </c>
      <c r="W890" s="3">
        <v>638.08000000000004</v>
      </c>
      <c r="X890" s="32">
        <v>0.11</v>
      </c>
      <c r="Y890" s="33">
        <v>2492.17</v>
      </c>
      <c r="Z890" s="3">
        <v>2374.5</v>
      </c>
      <c r="AA890" s="3">
        <v>0.05</v>
      </c>
      <c r="AB890" s="3">
        <v>1210991.1399999999</v>
      </c>
      <c r="AC890" s="3">
        <v>1176404.6499999999</v>
      </c>
      <c r="AD890" s="3">
        <v>1250618.1399999999</v>
      </c>
      <c r="AE890" s="3">
        <v>1190651.6499999999</v>
      </c>
    </row>
    <row r="891" spans="1:31" x14ac:dyDescent="0.3">
      <c r="A891" s="3" t="s">
        <v>4807</v>
      </c>
      <c r="B891" s="4">
        <v>89182</v>
      </c>
      <c r="C891" s="4">
        <v>341</v>
      </c>
      <c r="D891" s="4" t="s">
        <v>25</v>
      </c>
      <c r="E891" s="5" t="s">
        <v>6313</v>
      </c>
      <c r="G891" s="4" t="s">
        <v>8121</v>
      </c>
      <c r="H891" s="3" t="s">
        <v>6315</v>
      </c>
      <c r="I891" s="3" t="s">
        <v>245</v>
      </c>
      <c r="J891" s="3" t="s">
        <v>245</v>
      </c>
      <c r="K891" s="3" t="s">
        <v>146</v>
      </c>
      <c r="L891" s="6" t="s">
        <v>132</v>
      </c>
      <c r="M891" s="3" t="s">
        <v>245</v>
      </c>
      <c r="N891" s="3" t="s">
        <v>246</v>
      </c>
      <c r="O891" s="3" t="s">
        <v>8122</v>
      </c>
      <c r="P891" s="3" t="s">
        <v>245</v>
      </c>
      <c r="Q891" s="3" t="s">
        <v>64</v>
      </c>
      <c r="R891" s="3" t="s">
        <v>60</v>
      </c>
      <c r="S891" s="3">
        <v>25</v>
      </c>
      <c r="T891" s="3">
        <v>23.67</v>
      </c>
      <c r="U891" s="3">
        <v>0.03</v>
      </c>
      <c r="V891" s="3">
        <v>119.08</v>
      </c>
      <c r="W891" s="3">
        <v>79.67</v>
      </c>
      <c r="X891" s="32">
        <v>0.33</v>
      </c>
      <c r="Y891" s="33">
        <v>440.58</v>
      </c>
      <c r="Z891" s="3">
        <v>360.92</v>
      </c>
      <c r="AA891" s="3">
        <v>0.18</v>
      </c>
      <c r="AB891" s="3">
        <v>119189.45</v>
      </c>
      <c r="AC891" s="3">
        <v>94645.95</v>
      </c>
      <c r="AD891" s="3">
        <v>125650.15</v>
      </c>
      <c r="AE891" s="3">
        <v>98613.15</v>
      </c>
    </row>
    <row r="892" spans="1:31" x14ac:dyDescent="0.3">
      <c r="A892" s="3" t="s">
        <v>1668</v>
      </c>
      <c r="B892" s="4">
        <v>89191</v>
      </c>
      <c r="C892" s="4">
        <v>722</v>
      </c>
      <c r="D892" s="4" t="s">
        <v>25</v>
      </c>
      <c r="E892" s="5" t="s">
        <v>6313</v>
      </c>
      <c r="G892" s="4" t="s">
        <v>8123</v>
      </c>
      <c r="H892" s="3" t="s">
        <v>6315</v>
      </c>
      <c r="I892" s="3" t="s">
        <v>245</v>
      </c>
      <c r="J892" s="3" t="s">
        <v>245</v>
      </c>
      <c r="K892" s="3" t="s">
        <v>89</v>
      </c>
      <c r="L892" s="6" t="s">
        <v>89</v>
      </c>
      <c r="M892" s="3" t="s">
        <v>245</v>
      </c>
      <c r="N892" s="3" t="s">
        <v>529</v>
      </c>
      <c r="O892" s="3" t="s">
        <v>8124</v>
      </c>
      <c r="P892" s="3" t="s">
        <v>245</v>
      </c>
      <c r="Q892" s="3" t="s">
        <v>128</v>
      </c>
      <c r="R892" s="3" t="s">
        <v>60</v>
      </c>
      <c r="S892" s="3">
        <v>60</v>
      </c>
      <c r="T892" s="3">
        <v>27.34</v>
      </c>
      <c r="U892" s="3">
        <v>0.54</v>
      </c>
      <c r="V892" s="3">
        <v>195.39</v>
      </c>
      <c r="W892" s="3">
        <v>130.69999999999999</v>
      </c>
      <c r="X892" s="32">
        <v>0.33</v>
      </c>
      <c r="Y892" s="33">
        <v>748.19</v>
      </c>
      <c r="Z892" s="3">
        <v>680.78</v>
      </c>
      <c r="AA892" s="3">
        <v>0.09</v>
      </c>
      <c r="AB892" s="3">
        <v>200180.09</v>
      </c>
      <c r="AC892" s="3">
        <v>185105.96</v>
      </c>
      <c r="AD892" s="3">
        <v>200180.09</v>
      </c>
      <c r="AE892" s="3">
        <v>185105.96</v>
      </c>
    </row>
    <row r="893" spans="1:31" x14ac:dyDescent="0.3">
      <c r="A893" s="3" t="s">
        <v>1454</v>
      </c>
      <c r="B893" s="4">
        <v>89193</v>
      </c>
      <c r="C893" s="4">
        <v>705</v>
      </c>
      <c r="D893" s="4" t="s">
        <v>25</v>
      </c>
      <c r="E893" s="5" t="s">
        <v>6313</v>
      </c>
      <c r="G893" s="4" t="s">
        <v>8125</v>
      </c>
      <c r="H893" s="3" t="s">
        <v>6315</v>
      </c>
      <c r="I893" s="3" t="s">
        <v>245</v>
      </c>
      <c r="J893" s="3" t="s">
        <v>245</v>
      </c>
      <c r="K893" s="3" t="s">
        <v>89</v>
      </c>
      <c r="L893" s="6" t="s">
        <v>89</v>
      </c>
      <c r="M893" s="3" t="s">
        <v>245</v>
      </c>
      <c r="N893" s="3" t="s">
        <v>529</v>
      </c>
      <c r="O893" s="3" t="s">
        <v>8126</v>
      </c>
      <c r="P893" s="3" t="s">
        <v>245</v>
      </c>
      <c r="Q893" s="3" t="s">
        <v>128</v>
      </c>
      <c r="R893" s="3" t="s">
        <v>60</v>
      </c>
      <c r="S893" s="3">
        <v>338</v>
      </c>
      <c r="T893" s="3">
        <v>307.20999999999998</v>
      </c>
      <c r="U893" s="3">
        <v>0.09</v>
      </c>
      <c r="V893" s="3">
        <v>622.52</v>
      </c>
      <c r="W893" s="3">
        <v>619.75</v>
      </c>
      <c r="X893" s="32">
        <v>0</v>
      </c>
      <c r="Y893" s="33">
        <v>2372.0100000000002</v>
      </c>
      <c r="Z893" s="3">
        <v>1872.07</v>
      </c>
      <c r="AA893" s="3">
        <v>0.21</v>
      </c>
      <c r="AB893" s="3">
        <v>542465.97</v>
      </c>
      <c r="AC893" s="3">
        <v>437621.43</v>
      </c>
      <c r="AD893" s="3">
        <v>563320.53</v>
      </c>
      <c r="AE893" s="3">
        <v>450132.15</v>
      </c>
    </row>
    <row r="894" spans="1:31" x14ac:dyDescent="0.3">
      <c r="A894" s="3" t="s">
        <v>1301</v>
      </c>
      <c r="B894" s="4">
        <v>89194</v>
      </c>
      <c r="C894" s="4">
        <v>932</v>
      </c>
      <c r="D894" s="4" t="s">
        <v>25</v>
      </c>
      <c r="E894" s="5" t="s">
        <v>6313</v>
      </c>
      <c r="G894" s="4" t="s">
        <v>8127</v>
      </c>
      <c r="H894" s="3" t="s">
        <v>6315</v>
      </c>
      <c r="I894" s="3" t="s">
        <v>245</v>
      </c>
      <c r="J894" s="3" t="s">
        <v>245</v>
      </c>
      <c r="K894" s="3" t="s">
        <v>89</v>
      </c>
      <c r="L894" s="6" t="s">
        <v>89</v>
      </c>
      <c r="M894" s="3" t="s">
        <v>245</v>
      </c>
      <c r="N894" s="3" t="s">
        <v>529</v>
      </c>
      <c r="O894" s="3" t="s">
        <v>8128</v>
      </c>
      <c r="P894" s="3" t="s">
        <v>245</v>
      </c>
      <c r="Q894" s="3" t="s">
        <v>128</v>
      </c>
      <c r="R894" s="3" t="s">
        <v>60</v>
      </c>
      <c r="S894" s="3">
        <v>383</v>
      </c>
      <c r="T894" s="3">
        <v>470</v>
      </c>
      <c r="U894" s="3">
        <v>-0.23</v>
      </c>
      <c r="V894" s="3">
        <v>1132.04</v>
      </c>
      <c r="W894" s="3">
        <v>1160.96</v>
      </c>
      <c r="X894" s="32">
        <v>-0.03</v>
      </c>
      <c r="Y894" s="33">
        <v>4870.5</v>
      </c>
      <c r="Z894" s="3">
        <v>4504.38</v>
      </c>
      <c r="AA894" s="3">
        <v>0.08</v>
      </c>
      <c r="AB894" s="3">
        <v>1039144.42</v>
      </c>
      <c r="AC894" s="3">
        <v>971636.34</v>
      </c>
      <c r="AD894" s="3">
        <v>1071523.3600000001</v>
      </c>
      <c r="AE894" s="3">
        <v>1001543.7</v>
      </c>
    </row>
    <row r="895" spans="1:31" x14ac:dyDescent="0.3">
      <c r="A895" s="3" t="s">
        <v>1292</v>
      </c>
      <c r="B895" s="4">
        <v>89196</v>
      </c>
      <c r="C895" s="4">
        <v>1218</v>
      </c>
      <c r="D895" s="4" t="s">
        <v>25</v>
      </c>
      <c r="E895" s="5" t="s">
        <v>6313</v>
      </c>
      <c r="G895" s="4" t="s">
        <v>8129</v>
      </c>
      <c r="H895" s="3" t="s">
        <v>6315</v>
      </c>
      <c r="I895" s="3" t="s">
        <v>245</v>
      </c>
      <c r="J895" s="3" t="s">
        <v>245</v>
      </c>
      <c r="K895" s="3" t="s">
        <v>89</v>
      </c>
      <c r="L895" s="6" t="s">
        <v>89</v>
      </c>
      <c r="M895" s="3" t="s">
        <v>245</v>
      </c>
      <c r="N895" s="3" t="s">
        <v>529</v>
      </c>
      <c r="O895" s="3" t="s">
        <v>8130</v>
      </c>
      <c r="P895" s="3" t="s">
        <v>245</v>
      </c>
      <c r="Q895" s="3" t="s">
        <v>128</v>
      </c>
      <c r="R895" s="3" t="s">
        <v>60</v>
      </c>
      <c r="S895" s="3">
        <v>339</v>
      </c>
      <c r="T895" s="3">
        <v>339</v>
      </c>
      <c r="U895" s="3">
        <v>0</v>
      </c>
      <c r="V895" s="3">
        <v>995.33</v>
      </c>
      <c r="W895" s="3">
        <v>1423.92</v>
      </c>
      <c r="X895" s="32">
        <v>-0.43</v>
      </c>
      <c r="Y895" s="33">
        <v>5199.58</v>
      </c>
      <c r="Z895" s="3">
        <v>5692.67</v>
      </c>
      <c r="AA895" s="3">
        <v>-0.09</v>
      </c>
      <c r="AB895" s="3">
        <v>1087981.78</v>
      </c>
      <c r="AC895" s="3">
        <v>1195806.32</v>
      </c>
      <c r="AD895" s="3">
        <v>1138795.6200000001</v>
      </c>
      <c r="AE895" s="3">
        <v>1261557.92</v>
      </c>
    </row>
    <row r="896" spans="1:31" x14ac:dyDescent="0.3">
      <c r="A896" s="3" t="s">
        <v>1280</v>
      </c>
      <c r="B896" s="4">
        <v>89197</v>
      </c>
      <c r="C896" s="4">
        <v>1020</v>
      </c>
      <c r="D896" s="4" t="s">
        <v>25</v>
      </c>
      <c r="E896" s="5" t="s">
        <v>6313</v>
      </c>
      <c r="G896" s="4" t="s">
        <v>8131</v>
      </c>
      <c r="H896" s="3" t="s">
        <v>6315</v>
      </c>
      <c r="I896" s="3" t="s">
        <v>245</v>
      </c>
      <c r="J896" s="3" t="s">
        <v>245</v>
      </c>
      <c r="K896" s="3" t="s">
        <v>89</v>
      </c>
      <c r="L896" s="6" t="s">
        <v>89</v>
      </c>
      <c r="M896" s="3" t="s">
        <v>245</v>
      </c>
      <c r="N896" s="3" t="s">
        <v>529</v>
      </c>
      <c r="O896" s="3" t="s">
        <v>8132</v>
      </c>
      <c r="P896" s="3" t="s">
        <v>245</v>
      </c>
      <c r="Q896" s="3" t="s">
        <v>128</v>
      </c>
      <c r="R896" s="3" t="s">
        <v>60</v>
      </c>
      <c r="S896" s="3">
        <v>306</v>
      </c>
      <c r="T896" s="3">
        <v>418.64</v>
      </c>
      <c r="U896" s="3">
        <v>-0.37</v>
      </c>
      <c r="V896" s="3">
        <v>1127.92</v>
      </c>
      <c r="W896" s="3">
        <v>1193.5899999999999</v>
      </c>
      <c r="X896" s="32">
        <v>-0.06</v>
      </c>
      <c r="Y896" s="33">
        <v>4137.25</v>
      </c>
      <c r="Z896" s="3">
        <v>4442.8</v>
      </c>
      <c r="AA896" s="3">
        <v>-7.0000000000000007E-2</v>
      </c>
      <c r="AB896" s="3">
        <v>815895.98</v>
      </c>
      <c r="AC896" s="3">
        <v>889893.64</v>
      </c>
      <c r="AD896" s="3">
        <v>815895.98</v>
      </c>
      <c r="AE896" s="3">
        <v>889893.64</v>
      </c>
    </row>
    <row r="897" spans="1:31" x14ac:dyDescent="0.3">
      <c r="A897" s="3" t="s">
        <v>1304</v>
      </c>
      <c r="B897" s="4">
        <v>89198</v>
      </c>
      <c r="C897" s="4">
        <v>914</v>
      </c>
      <c r="D897" s="4" t="s">
        <v>25</v>
      </c>
      <c r="E897" s="5" t="s">
        <v>6313</v>
      </c>
      <c r="G897" s="4" t="s">
        <v>8133</v>
      </c>
      <c r="H897" s="3" t="s">
        <v>6315</v>
      </c>
      <c r="I897" s="3" t="s">
        <v>245</v>
      </c>
      <c r="J897" s="3" t="s">
        <v>245</v>
      </c>
      <c r="K897" s="3" t="s">
        <v>89</v>
      </c>
      <c r="L897" s="6" t="s">
        <v>89</v>
      </c>
      <c r="M897" s="3" t="s">
        <v>245</v>
      </c>
      <c r="N897" s="3" t="s">
        <v>529</v>
      </c>
      <c r="O897" s="3" t="s">
        <v>8134</v>
      </c>
      <c r="P897" s="3" t="s">
        <v>245</v>
      </c>
      <c r="Q897" s="3" t="s">
        <v>128</v>
      </c>
      <c r="R897" s="3" t="s">
        <v>60</v>
      </c>
      <c r="S897" s="3">
        <v>304</v>
      </c>
      <c r="T897" s="3">
        <v>728.81</v>
      </c>
      <c r="U897" s="3">
        <v>-1.4</v>
      </c>
      <c r="V897" s="3">
        <v>1250.55</v>
      </c>
      <c r="W897" s="3">
        <v>1698.36</v>
      </c>
      <c r="X897" s="32">
        <v>-0.36</v>
      </c>
      <c r="Y897" s="33">
        <v>4420.38</v>
      </c>
      <c r="Z897" s="3">
        <v>4982.51</v>
      </c>
      <c r="AA897" s="3">
        <v>-0.13</v>
      </c>
      <c r="AB897" s="3">
        <v>736682.96</v>
      </c>
      <c r="AC897" s="3">
        <v>834687.23</v>
      </c>
      <c r="AD897" s="3">
        <v>759912.32</v>
      </c>
      <c r="AE897" s="3">
        <v>866405.84</v>
      </c>
    </row>
    <row r="898" spans="1:31" x14ac:dyDescent="0.3">
      <c r="A898" s="3" t="s">
        <v>3669</v>
      </c>
      <c r="B898" s="4">
        <v>89204</v>
      </c>
      <c r="C898" s="4">
        <v>627</v>
      </c>
      <c r="D898" s="4" t="s">
        <v>25</v>
      </c>
      <c r="E898" s="5" t="s">
        <v>6313</v>
      </c>
      <c r="G898" s="4" t="s">
        <v>8135</v>
      </c>
      <c r="H898" s="3" t="s">
        <v>6315</v>
      </c>
      <c r="I898" s="3" t="s">
        <v>245</v>
      </c>
      <c r="J898" s="3" t="s">
        <v>245</v>
      </c>
      <c r="K898" s="3" t="s">
        <v>132</v>
      </c>
      <c r="L898" s="6" t="s">
        <v>132</v>
      </c>
      <c r="M898" s="3" t="s">
        <v>245</v>
      </c>
      <c r="N898" s="3" t="s">
        <v>246</v>
      </c>
      <c r="O898" s="3" t="s">
        <v>8136</v>
      </c>
      <c r="P898" s="3" t="s">
        <v>245</v>
      </c>
      <c r="Q898" s="3" t="s">
        <v>128</v>
      </c>
      <c r="R898" s="3" t="s">
        <v>60</v>
      </c>
      <c r="S898" s="3">
        <v>78</v>
      </c>
      <c r="T898" s="3">
        <v>80</v>
      </c>
      <c r="U898" s="3">
        <v>-0.03</v>
      </c>
      <c r="V898" s="3">
        <v>266</v>
      </c>
      <c r="W898" s="3">
        <v>80</v>
      </c>
      <c r="X898" s="32">
        <v>0.7</v>
      </c>
      <c r="Y898" s="33">
        <v>992.5</v>
      </c>
      <c r="Z898" s="3">
        <v>443.04</v>
      </c>
      <c r="AA898" s="3">
        <v>0.55000000000000004</v>
      </c>
      <c r="AB898" s="3">
        <v>252216</v>
      </c>
      <c r="AC898" s="3">
        <v>113080.19</v>
      </c>
      <c r="AD898" s="3">
        <v>262900.8</v>
      </c>
      <c r="AE898" s="3">
        <v>115904.03</v>
      </c>
    </row>
    <row r="899" spans="1:31" x14ac:dyDescent="0.3">
      <c r="A899" s="3" t="s">
        <v>3201</v>
      </c>
      <c r="B899" s="4">
        <v>89206</v>
      </c>
      <c r="C899" s="4">
        <v>904</v>
      </c>
      <c r="D899" s="4" t="s">
        <v>25</v>
      </c>
      <c r="E899" s="5" t="s">
        <v>6313</v>
      </c>
      <c r="G899" s="4" t="s">
        <v>8137</v>
      </c>
      <c r="H899" s="3" t="s">
        <v>6315</v>
      </c>
      <c r="I899" s="3" t="s">
        <v>245</v>
      </c>
      <c r="J899" s="3" t="s">
        <v>245</v>
      </c>
      <c r="K899" s="3" t="s">
        <v>132</v>
      </c>
      <c r="L899" s="6" t="s">
        <v>132</v>
      </c>
      <c r="M899" s="3" t="s">
        <v>245</v>
      </c>
      <c r="N899" s="3" t="s">
        <v>246</v>
      </c>
      <c r="O899" s="3" t="s">
        <v>8138</v>
      </c>
      <c r="P899" s="3" t="s">
        <v>245</v>
      </c>
      <c r="Q899" s="3" t="s">
        <v>128</v>
      </c>
      <c r="R899" s="3" t="s">
        <v>60</v>
      </c>
      <c r="S899" s="3">
        <v>127</v>
      </c>
      <c r="T899" s="3">
        <v>46</v>
      </c>
      <c r="U899" s="3">
        <v>0.64</v>
      </c>
      <c r="V899" s="3">
        <v>517.33000000000004</v>
      </c>
      <c r="W899" s="3">
        <v>378.92</v>
      </c>
      <c r="X899" s="32">
        <v>0.27</v>
      </c>
      <c r="Y899" s="33">
        <v>1898.33</v>
      </c>
      <c r="Z899" s="3">
        <v>1322.92</v>
      </c>
      <c r="AA899" s="3">
        <v>0.3</v>
      </c>
      <c r="AB899" s="3">
        <v>520357.6</v>
      </c>
      <c r="AC899" s="3">
        <v>357082.75</v>
      </c>
      <c r="AD899" s="3">
        <v>551832.76</v>
      </c>
      <c r="AE899" s="3">
        <v>372851.83</v>
      </c>
    </row>
    <row r="900" spans="1:31" x14ac:dyDescent="0.3">
      <c r="A900" s="3" t="s">
        <v>3547</v>
      </c>
      <c r="B900" s="4">
        <v>89208</v>
      </c>
      <c r="C900" s="4">
        <v>451</v>
      </c>
      <c r="D900" s="4" t="s">
        <v>25</v>
      </c>
      <c r="E900" s="5" t="s">
        <v>6313</v>
      </c>
      <c r="G900" s="4" t="s">
        <v>8139</v>
      </c>
      <c r="H900" s="3" t="s">
        <v>6315</v>
      </c>
      <c r="I900" s="3" t="s">
        <v>245</v>
      </c>
      <c r="J900" s="3" t="s">
        <v>245</v>
      </c>
      <c r="K900" s="3" t="s">
        <v>132</v>
      </c>
      <c r="L900" s="6" t="s">
        <v>132</v>
      </c>
      <c r="M900" s="3" t="s">
        <v>245</v>
      </c>
      <c r="N900" s="3" t="s">
        <v>246</v>
      </c>
      <c r="O900" s="3" t="s">
        <v>8140</v>
      </c>
      <c r="P900" s="3" t="s">
        <v>245</v>
      </c>
      <c r="Q900" s="3" t="s">
        <v>128</v>
      </c>
      <c r="R900" s="3" t="s">
        <v>60</v>
      </c>
      <c r="S900" s="3">
        <v>58</v>
      </c>
      <c r="T900" s="3">
        <v>175.01</v>
      </c>
      <c r="U900" s="3">
        <v>-2</v>
      </c>
      <c r="V900" s="3">
        <v>353.53</v>
      </c>
      <c r="W900" s="3">
        <v>434.22</v>
      </c>
      <c r="X900" s="32">
        <v>-0.23</v>
      </c>
      <c r="Y900" s="33">
        <v>960.26</v>
      </c>
      <c r="Z900" s="3">
        <v>923.11</v>
      </c>
      <c r="AA900" s="3">
        <v>0.04</v>
      </c>
      <c r="AB900" s="3">
        <v>190542.84</v>
      </c>
      <c r="AC900" s="3">
        <v>178827.8</v>
      </c>
      <c r="AD900" s="3">
        <v>204756.36</v>
      </c>
      <c r="AE900" s="3">
        <v>193397</v>
      </c>
    </row>
    <row r="901" spans="1:31" x14ac:dyDescent="0.3">
      <c r="A901" s="3" t="s">
        <v>1885</v>
      </c>
      <c r="B901" s="4">
        <v>89215</v>
      </c>
      <c r="C901" s="4">
        <v>602</v>
      </c>
      <c r="D901" s="4" t="s">
        <v>25</v>
      </c>
      <c r="E901" s="5" t="s">
        <v>6313</v>
      </c>
      <c r="G901" s="4" t="s">
        <v>8141</v>
      </c>
      <c r="H901" s="3" t="s">
        <v>6315</v>
      </c>
      <c r="I901" s="3" t="s">
        <v>245</v>
      </c>
      <c r="J901" s="3" t="s">
        <v>245</v>
      </c>
      <c r="K901" s="3" t="s">
        <v>89</v>
      </c>
      <c r="L901" s="6" t="s">
        <v>132</v>
      </c>
      <c r="M901" s="3" t="s">
        <v>245</v>
      </c>
      <c r="N901" s="3" t="s">
        <v>246</v>
      </c>
      <c r="O901" s="3" t="s">
        <v>8142</v>
      </c>
      <c r="P901" s="3" t="s">
        <v>245</v>
      </c>
      <c r="Q901" s="3" t="s">
        <v>128</v>
      </c>
      <c r="R901" s="3" t="s">
        <v>60</v>
      </c>
      <c r="S901" s="3">
        <v>66</v>
      </c>
      <c r="T901" s="3">
        <v>54</v>
      </c>
      <c r="U901" s="3">
        <v>0.18</v>
      </c>
      <c r="V901" s="3">
        <v>248</v>
      </c>
      <c r="W901" s="3">
        <v>248</v>
      </c>
      <c r="X901" s="32">
        <v>0</v>
      </c>
      <c r="Y901" s="33">
        <v>985</v>
      </c>
      <c r="Z901" s="3">
        <v>792.17</v>
      </c>
      <c r="AA901" s="3">
        <v>0.2</v>
      </c>
      <c r="AB901" s="3">
        <v>242760</v>
      </c>
      <c r="AC901" s="3">
        <v>196141.52</v>
      </c>
      <c r="AD901" s="3">
        <v>257676</v>
      </c>
      <c r="AE901" s="3">
        <v>207290.1</v>
      </c>
    </row>
    <row r="902" spans="1:31" x14ac:dyDescent="0.3">
      <c r="A902" s="3" t="s">
        <v>3684</v>
      </c>
      <c r="B902" s="4">
        <v>89242</v>
      </c>
      <c r="C902" s="4">
        <v>327</v>
      </c>
      <c r="D902" s="4" t="s">
        <v>25</v>
      </c>
      <c r="E902" s="5" t="s">
        <v>6313</v>
      </c>
      <c r="G902" s="4" t="s">
        <v>8143</v>
      </c>
      <c r="H902" s="3" t="s">
        <v>6315</v>
      </c>
      <c r="I902" s="3" t="s">
        <v>245</v>
      </c>
      <c r="J902" s="3" t="s">
        <v>245</v>
      </c>
      <c r="K902" s="3" t="s">
        <v>132</v>
      </c>
      <c r="L902" s="6" t="s">
        <v>132</v>
      </c>
      <c r="M902" s="3" t="s">
        <v>245</v>
      </c>
      <c r="N902" s="3" t="s">
        <v>246</v>
      </c>
      <c r="O902" s="3" t="s">
        <v>8144</v>
      </c>
      <c r="P902" s="3" t="s">
        <v>245</v>
      </c>
      <c r="Q902" s="3" t="s">
        <v>66</v>
      </c>
      <c r="R902" s="3" t="s">
        <v>60</v>
      </c>
      <c r="S902" s="3">
        <v>15</v>
      </c>
      <c r="T902" s="3">
        <v>13.08</v>
      </c>
      <c r="U902" s="3">
        <v>0.14000000000000001</v>
      </c>
      <c r="V902" s="3">
        <v>74.92</v>
      </c>
      <c r="W902" s="3">
        <v>58.08</v>
      </c>
      <c r="X902" s="32">
        <v>0.22</v>
      </c>
      <c r="Y902" s="33">
        <v>272.17</v>
      </c>
      <c r="Z902" s="3">
        <v>212.58</v>
      </c>
      <c r="AA902" s="3">
        <v>0.22</v>
      </c>
      <c r="AB902" s="3">
        <v>79720.36</v>
      </c>
      <c r="AC902" s="3">
        <v>62228.38</v>
      </c>
      <c r="AD902" s="3">
        <v>81562.880000000005</v>
      </c>
      <c r="AE902" s="3">
        <v>63315.82</v>
      </c>
    </row>
    <row r="903" spans="1:31" x14ac:dyDescent="0.3">
      <c r="A903" s="3" t="s">
        <v>2350</v>
      </c>
      <c r="B903" s="4">
        <v>89268</v>
      </c>
      <c r="C903" s="4">
        <v>143</v>
      </c>
      <c r="D903" s="4" t="s">
        <v>25</v>
      </c>
      <c r="E903" s="5" t="s">
        <v>6313</v>
      </c>
      <c r="G903" s="4" t="s">
        <v>8145</v>
      </c>
      <c r="H903" s="3" t="s">
        <v>6315</v>
      </c>
      <c r="I903" s="3" t="s">
        <v>245</v>
      </c>
      <c r="J903" s="3" t="s">
        <v>245</v>
      </c>
      <c r="K903" s="3" t="s">
        <v>89</v>
      </c>
      <c r="L903" s="6" t="s">
        <v>89</v>
      </c>
      <c r="M903" s="3" t="s">
        <v>245</v>
      </c>
      <c r="N903" s="3" t="s">
        <v>246</v>
      </c>
      <c r="O903" s="3" t="s">
        <v>8146</v>
      </c>
      <c r="P903" s="3" t="s">
        <v>245</v>
      </c>
      <c r="Q903" s="3" t="s">
        <v>49</v>
      </c>
      <c r="R903" s="3" t="s">
        <v>6402</v>
      </c>
      <c r="S903" s="3">
        <v>12</v>
      </c>
      <c r="T903" s="3">
        <v>17.7</v>
      </c>
      <c r="U903" s="3">
        <v>-0.44</v>
      </c>
      <c r="V903" s="3">
        <v>41.03</v>
      </c>
      <c r="W903" s="3">
        <v>49.59</v>
      </c>
      <c r="X903" s="32">
        <v>-0.21</v>
      </c>
      <c r="Y903" s="33">
        <v>205.74</v>
      </c>
      <c r="Z903" s="3">
        <v>362.86</v>
      </c>
      <c r="AA903" s="3">
        <v>-0.76</v>
      </c>
      <c r="AB903" s="3">
        <v>36402.620000000003</v>
      </c>
      <c r="AC903" s="3">
        <v>59080.13</v>
      </c>
      <c r="AD903" s="3">
        <v>38464.620000000003</v>
      </c>
      <c r="AE903" s="3">
        <v>62128.33</v>
      </c>
    </row>
    <row r="904" spans="1:31" x14ac:dyDescent="0.3">
      <c r="A904" s="3" t="s">
        <v>1932</v>
      </c>
      <c r="B904" s="4">
        <v>89278</v>
      </c>
      <c r="C904" s="4">
        <v>450</v>
      </c>
      <c r="D904" s="4" t="s">
        <v>25</v>
      </c>
      <c r="E904" s="5" t="s">
        <v>6313</v>
      </c>
      <c r="G904" s="4" t="s">
        <v>8147</v>
      </c>
      <c r="H904" s="3" t="s">
        <v>6315</v>
      </c>
      <c r="I904" s="3" t="s">
        <v>245</v>
      </c>
      <c r="J904" s="3" t="s">
        <v>245</v>
      </c>
      <c r="K904" s="3" t="s">
        <v>89</v>
      </c>
      <c r="L904" s="6" t="s">
        <v>89</v>
      </c>
      <c r="M904" s="3" t="s">
        <v>245</v>
      </c>
      <c r="N904" s="3" t="s">
        <v>246</v>
      </c>
      <c r="O904" s="3" t="s">
        <v>8148</v>
      </c>
      <c r="P904" s="3" t="s">
        <v>245</v>
      </c>
      <c r="Q904" s="3" t="s">
        <v>49</v>
      </c>
      <c r="R904" s="3" t="s">
        <v>6402</v>
      </c>
      <c r="S904" s="3">
        <v>45</v>
      </c>
      <c r="T904" s="3">
        <v>31</v>
      </c>
      <c r="U904" s="3">
        <v>0.31</v>
      </c>
      <c r="V904" s="3">
        <v>74.67</v>
      </c>
      <c r="W904" s="3">
        <v>85.58</v>
      </c>
      <c r="X904" s="32">
        <v>-0.15</v>
      </c>
      <c r="Y904" s="33">
        <v>280.17</v>
      </c>
      <c r="Z904" s="3">
        <v>384.25</v>
      </c>
      <c r="AA904" s="3">
        <v>-0.37</v>
      </c>
      <c r="AB904" s="3">
        <v>68016.58</v>
      </c>
      <c r="AC904" s="3">
        <v>88802.59</v>
      </c>
      <c r="AD904" s="3">
        <v>72585.58</v>
      </c>
      <c r="AE904" s="3">
        <v>93725.59</v>
      </c>
    </row>
    <row r="905" spans="1:31" x14ac:dyDescent="0.3">
      <c r="A905" s="3" t="s">
        <v>1962</v>
      </c>
      <c r="B905" s="4">
        <v>89443</v>
      </c>
      <c r="C905" s="4">
        <v>312</v>
      </c>
      <c r="D905" s="4" t="s">
        <v>25</v>
      </c>
      <c r="E905" s="5" t="s">
        <v>6313</v>
      </c>
      <c r="G905" s="4" t="s">
        <v>8149</v>
      </c>
      <c r="H905" s="3" t="s">
        <v>6315</v>
      </c>
      <c r="I905" s="3" t="s">
        <v>245</v>
      </c>
      <c r="J905" s="3" t="s">
        <v>245</v>
      </c>
      <c r="K905" s="3" t="s">
        <v>89</v>
      </c>
      <c r="L905" s="6" t="s">
        <v>89</v>
      </c>
      <c r="M905" s="3" t="s">
        <v>245</v>
      </c>
      <c r="N905" s="3" t="s">
        <v>246</v>
      </c>
      <c r="O905" s="3" t="s">
        <v>8150</v>
      </c>
      <c r="P905" s="3" t="s">
        <v>245</v>
      </c>
      <c r="Q905" s="3" t="s">
        <v>64</v>
      </c>
      <c r="R905" s="3" t="s">
        <v>60</v>
      </c>
      <c r="S905" s="3">
        <v>18</v>
      </c>
      <c r="T905" s="3">
        <v>25</v>
      </c>
      <c r="U905" s="3">
        <v>-0.39</v>
      </c>
      <c r="V905" s="3">
        <v>92</v>
      </c>
      <c r="W905" s="3">
        <v>31</v>
      </c>
      <c r="X905" s="32">
        <v>0.66</v>
      </c>
      <c r="Y905" s="33">
        <v>358</v>
      </c>
      <c r="Z905" s="3">
        <v>308.83</v>
      </c>
      <c r="AA905" s="3">
        <v>0.14000000000000001</v>
      </c>
      <c r="AB905" s="3">
        <v>72740.28</v>
      </c>
      <c r="AC905" s="3">
        <v>60327.040000000001</v>
      </c>
      <c r="AD905" s="3">
        <v>75953.279999999999</v>
      </c>
      <c r="AE905" s="3">
        <v>63359.68</v>
      </c>
    </row>
    <row r="906" spans="1:31" x14ac:dyDescent="0.3">
      <c r="A906" s="3" t="s">
        <v>2344</v>
      </c>
      <c r="B906" s="4">
        <v>89468</v>
      </c>
      <c r="C906" s="4">
        <v>637</v>
      </c>
      <c r="D906" s="4" t="s">
        <v>25</v>
      </c>
      <c r="E906" s="5" t="s">
        <v>6313</v>
      </c>
      <c r="G906" s="4" t="s">
        <v>8151</v>
      </c>
      <c r="H906" s="3" t="s">
        <v>6315</v>
      </c>
      <c r="I906" s="3" t="s">
        <v>245</v>
      </c>
      <c r="J906" s="3" t="s">
        <v>245</v>
      </c>
      <c r="K906" s="3" t="s">
        <v>89</v>
      </c>
      <c r="L906" s="6" t="s">
        <v>132</v>
      </c>
      <c r="M906" s="3" t="s">
        <v>245</v>
      </c>
      <c r="N906" s="3" t="s">
        <v>246</v>
      </c>
      <c r="O906" s="3" t="s">
        <v>8152</v>
      </c>
      <c r="P906" s="3" t="s">
        <v>245</v>
      </c>
      <c r="Q906" s="3" t="s">
        <v>55</v>
      </c>
      <c r="R906" s="3" t="s">
        <v>31</v>
      </c>
      <c r="S906" s="3">
        <v>414</v>
      </c>
      <c r="T906" s="3">
        <v>101.25</v>
      </c>
      <c r="U906" s="3">
        <v>0.76</v>
      </c>
      <c r="V906" s="3">
        <v>2002.25</v>
      </c>
      <c r="W906" s="3">
        <v>513.83000000000004</v>
      </c>
      <c r="X906" s="32">
        <v>0.74</v>
      </c>
      <c r="Y906" s="33">
        <v>5465.67</v>
      </c>
      <c r="Z906" s="3">
        <v>1519.92</v>
      </c>
      <c r="AA906" s="3">
        <v>0.72</v>
      </c>
      <c r="AB906" s="3">
        <v>1160224</v>
      </c>
      <c r="AC906" s="3">
        <v>311016.90000000002</v>
      </c>
      <c r="AD906" s="3">
        <v>1302039.52</v>
      </c>
      <c r="AE906" s="3">
        <v>335414</v>
      </c>
    </row>
    <row r="907" spans="1:31" x14ac:dyDescent="0.3">
      <c r="A907" s="3" t="s">
        <v>1196</v>
      </c>
      <c r="B907" s="4">
        <v>89488</v>
      </c>
      <c r="C907" s="4">
        <v>254</v>
      </c>
      <c r="D907" s="4" t="s">
        <v>25</v>
      </c>
      <c r="E907" s="5" t="s">
        <v>6313</v>
      </c>
      <c r="G907" s="4" t="s">
        <v>8153</v>
      </c>
      <c r="H907" s="3" t="s">
        <v>6315</v>
      </c>
      <c r="I907" s="3" t="s">
        <v>245</v>
      </c>
      <c r="J907" s="3" t="s">
        <v>245</v>
      </c>
      <c r="K907" s="3" t="s">
        <v>146</v>
      </c>
      <c r="L907" s="6" t="s">
        <v>6320</v>
      </c>
      <c r="M907" s="3" t="s">
        <v>245</v>
      </c>
      <c r="N907" s="3" t="s">
        <v>246</v>
      </c>
      <c r="O907" s="3" t="s">
        <v>8154</v>
      </c>
      <c r="P907" s="3" t="s">
        <v>245</v>
      </c>
      <c r="Q907" s="3" t="s">
        <v>128</v>
      </c>
      <c r="R907" s="3" t="s">
        <v>60</v>
      </c>
      <c r="S907" s="3">
        <v>4</v>
      </c>
      <c r="T907" s="3">
        <v>6.5</v>
      </c>
      <c r="U907" s="3">
        <v>-0.56000000000000005</v>
      </c>
      <c r="V907" s="3">
        <v>37.67</v>
      </c>
      <c r="W907" s="3">
        <v>46.5</v>
      </c>
      <c r="X907" s="32">
        <v>-0.23</v>
      </c>
      <c r="Y907" s="33">
        <v>146.16999999999999</v>
      </c>
      <c r="Z907" s="3">
        <v>189.5</v>
      </c>
      <c r="AA907" s="3">
        <v>-0.3</v>
      </c>
      <c r="AB907" s="3">
        <v>68962.960000000006</v>
      </c>
      <c r="AC907" s="3">
        <v>87987.839999999997</v>
      </c>
      <c r="AD907" s="3">
        <v>72952.960000000006</v>
      </c>
      <c r="AE907" s="3">
        <v>92598.24</v>
      </c>
    </row>
    <row r="908" spans="1:31" x14ac:dyDescent="0.3">
      <c r="A908" s="3" t="s">
        <v>2074</v>
      </c>
      <c r="B908" s="4">
        <v>89497</v>
      </c>
      <c r="C908" s="4">
        <v>183</v>
      </c>
      <c r="D908" s="4" t="s">
        <v>25</v>
      </c>
      <c r="E908" s="5" t="s">
        <v>6313</v>
      </c>
      <c r="G908" s="4" t="s">
        <v>8155</v>
      </c>
      <c r="H908" s="3" t="s">
        <v>6315</v>
      </c>
      <c r="I908" s="3" t="s">
        <v>245</v>
      </c>
      <c r="J908" s="3" t="s">
        <v>245</v>
      </c>
      <c r="K908" s="3" t="s">
        <v>89</v>
      </c>
      <c r="L908" s="6" t="s">
        <v>89</v>
      </c>
      <c r="M908" s="3" t="s">
        <v>245</v>
      </c>
      <c r="N908" s="3" t="s">
        <v>529</v>
      </c>
      <c r="O908" s="3" t="s">
        <v>8156</v>
      </c>
      <c r="P908" s="3" t="s">
        <v>245</v>
      </c>
      <c r="Q908" s="3" t="s">
        <v>107</v>
      </c>
      <c r="R908" s="3" t="s">
        <v>31</v>
      </c>
      <c r="S908" s="3">
        <v>48</v>
      </c>
      <c r="T908" s="3">
        <v>26.66</v>
      </c>
      <c r="U908" s="3">
        <v>0.44</v>
      </c>
      <c r="V908" s="3">
        <v>111.99</v>
      </c>
      <c r="W908" s="3">
        <v>79.989999999999995</v>
      </c>
      <c r="X908" s="32">
        <v>0.28999999999999998</v>
      </c>
      <c r="Y908" s="33">
        <v>331.86</v>
      </c>
      <c r="Z908" s="3">
        <v>247.86</v>
      </c>
      <c r="AA908" s="3">
        <v>0.25</v>
      </c>
      <c r="AB908" s="3">
        <v>40951.11</v>
      </c>
      <c r="AC908" s="3">
        <v>30497.22</v>
      </c>
      <c r="AD908" s="3">
        <v>43640.07</v>
      </c>
      <c r="AE908" s="3">
        <v>32124.58</v>
      </c>
    </row>
    <row r="909" spans="1:31" x14ac:dyDescent="0.3">
      <c r="A909" s="3" t="s">
        <v>2728</v>
      </c>
      <c r="B909" s="4">
        <v>89532</v>
      </c>
      <c r="C909" s="4">
        <v>243</v>
      </c>
      <c r="D909" s="4" t="s">
        <v>25</v>
      </c>
      <c r="E909" s="5" t="s">
        <v>6313</v>
      </c>
      <c r="G909" s="4" t="s">
        <v>8157</v>
      </c>
      <c r="H909" s="3" t="s">
        <v>6315</v>
      </c>
      <c r="I909" s="3" t="s">
        <v>245</v>
      </c>
      <c r="J909" s="3" t="s">
        <v>245</v>
      </c>
      <c r="K909" s="3" t="s">
        <v>89</v>
      </c>
      <c r="L909" s="6" t="s">
        <v>132</v>
      </c>
      <c r="M909" s="3" t="s">
        <v>245</v>
      </c>
      <c r="N909" s="3" t="s">
        <v>246</v>
      </c>
      <c r="O909" s="3" t="s">
        <v>8158</v>
      </c>
      <c r="P909" s="3" t="s">
        <v>245</v>
      </c>
      <c r="Q909" s="3" t="s">
        <v>26</v>
      </c>
      <c r="R909" s="3" t="s">
        <v>27</v>
      </c>
      <c r="S909" s="3">
        <v>21</v>
      </c>
      <c r="T909" s="3">
        <v>28</v>
      </c>
      <c r="U909" s="3">
        <v>-0.33</v>
      </c>
      <c r="V909" s="3">
        <v>74</v>
      </c>
      <c r="W909" s="3">
        <v>84.96</v>
      </c>
      <c r="X909" s="32">
        <v>-0.15</v>
      </c>
      <c r="Y909" s="33">
        <v>283</v>
      </c>
      <c r="Z909" s="3">
        <v>288.95999999999998</v>
      </c>
      <c r="AA909" s="3">
        <v>-0.02</v>
      </c>
      <c r="AB909" s="3">
        <v>65836.08</v>
      </c>
      <c r="AC909" s="3">
        <v>62897</v>
      </c>
      <c r="AD909" s="3">
        <v>65836.08</v>
      </c>
      <c r="AE909" s="3">
        <v>62897</v>
      </c>
    </row>
    <row r="910" spans="1:31" x14ac:dyDescent="0.3">
      <c r="A910" s="3" t="s">
        <v>5677</v>
      </c>
      <c r="B910" s="4">
        <v>89538</v>
      </c>
      <c r="C910" s="4">
        <v>46</v>
      </c>
      <c r="D910" s="4" t="s">
        <v>25</v>
      </c>
      <c r="E910" s="5" t="s">
        <v>6313</v>
      </c>
      <c r="G910" s="4" t="s">
        <v>8159</v>
      </c>
      <c r="H910" s="3" t="s">
        <v>6315</v>
      </c>
      <c r="I910" s="3" t="s">
        <v>245</v>
      </c>
      <c r="J910" s="3" t="s">
        <v>245</v>
      </c>
      <c r="K910" s="3" t="s">
        <v>104</v>
      </c>
      <c r="L910" s="6" t="s">
        <v>104</v>
      </c>
      <c r="M910" s="3" t="s">
        <v>245</v>
      </c>
      <c r="N910" s="3" t="s">
        <v>529</v>
      </c>
      <c r="O910" s="3" t="s">
        <v>8160</v>
      </c>
      <c r="P910" s="3" t="s">
        <v>245</v>
      </c>
      <c r="Q910" s="3" t="s">
        <v>421</v>
      </c>
      <c r="R910" s="3" t="s">
        <v>60</v>
      </c>
      <c r="S910" s="3">
        <v>8</v>
      </c>
      <c r="T910" s="3">
        <v>36.17</v>
      </c>
      <c r="U910" s="3">
        <v>-3.43</v>
      </c>
      <c r="V910" s="3">
        <v>40.83</v>
      </c>
      <c r="W910" s="3">
        <v>63.59</v>
      </c>
      <c r="X910" s="32">
        <v>-0.56000000000000005</v>
      </c>
      <c r="Y910" s="33">
        <v>154.01</v>
      </c>
      <c r="Z910" s="3">
        <v>242.48</v>
      </c>
      <c r="AA910" s="3">
        <v>-0.56999999999999995</v>
      </c>
      <c r="AB910" s="3">
        <v>16212.24</v>
      </c>
      <c r="AC910" s="3">
        <v>25391.27</v>
      </c>
      <c r="AD910" s="3">
        <v>16212.24</v>
      </c>
      <c r="AE910" s="3">
        <v>25391.27</v>
      </c>
    </row>
    <row r="911" spans="1:31" x14ac:dyDescent="0.3">
      <c r="A911" s="3" t="s">
        <v>2641</v>
      </c>
      <c r="B911" s="4">
        <v>89576</v>
      </c>
      <c r="C911" s="4">
        <v>333</v>
      </c>
      <c r="D911" s="4" t="s">
        <v>25</v>
      </c>
      <c r="E911" s="5" t="s">
        <v>6313</v>
      </c>
      <c r="G911" s="4" t="s">
        <v>8161</v>
      </c>
      <c r="H911" s="3" t="s">
        <v>6315</v>
      </c>
      <c r="I911" s="3" t="s">
        <v>245</v>
      </c>
      <c r="J911" s="3" t="s">
        <v>245</v>
      </c>
      <c r="K911" s="3" t="s">
        <v>104</v>
      </c>
      <c r="L911" s="6" t="s">
        <v>104</v>
      </c>
      <c r="M911" s="3" t="s">
        <v>245</v>
      </c>
      <c r="N911" s="3" t="s">
        <v>529</v>
      </c>
      <c r="O911" s="3" t="s">
        <v>8162</v>
      </c>
      <c r="P911" s="3" t="s">
        <v>245</v>
      </c>
      <c r="Q911" s="3" t="s">
        <v>213</v>
      </c>
      <c r="R911" s="3" t="s">
        <v>6402</v>
      </c>
      <c r="S911" s="3">
        <v>67</v>
      </c>
      <c r="T911" s="3">
        <v>58.17</v>
      </c>
      <c r="U911" s="3">
        <v>0.14000000000000001</v>
      </c>
      <c r="V911" s="3">
        <v>169.25</v>
      </c>
      <c r="W911" s="3">
        <v>186.5</v>
      </c>
      <c r="X911" s="32">
        <v>-0.1</v>
      </c>
      <c r="Y911" s="33">
        <v>513.41999999999996</v>
      </c>
      <c r="Z911" s="3">
        <v>619.83000000000004</v>
      </c>
      <c r="AA911" s="3">
        <v>-0.21</v>
      </c>
      <c r="AB911" s="3">
        <v>56804.42</v>
      </c>
      <c r="AC911" s="3">
        <v>64738.12</v>
      </c>
      <c r="AD911" s="3">
        <v>56804.42</v>
      </c>
      <c r="AE911" s="3">
        <v>64738.12</v>
      </c>
    </row>
    <row r="912" spans="1:31" x14ac:dyDescent="0.3">
      <c r="A912" s="3" t="s">
        <v>5181</v>
      </c>
      <c r="B912" s="4">
        <v>89578</v>
      </c>
      <c r="C912" s="4">
        <v>457</v>
      </c>
      <c r="D912" s="4" t="s">
        <v>25</v>
      </c>
      <c r="E912" s="5" t="s">
        <v>6313</v>
      </c>
      <c r="G912" s="4" t="s">
        <v>8163</v>
      </c>
      <c r="H912" s="3" t="s">
        <v>6315</v>
      </c>
      <c r="I912" s="3" t="s">
        <v>245</v>
      </c>
      <c r="J912" s="3" t="s">
        <v>245</v>
      </c>
      <c r="K912" s="3" t="s">
        <v>104</v>
      </c>
      <c r="L912" s="6" t="s">
        <v>104</v>
      </c>
      <c r="M912" s="3" t="s">
        <v>245</v>
      </c>
      <c r="N912" s="3" t="s">
        <v>529</v>
      </c>
      <c r="O912" s="3" t="s">
        <v>8164</v>
      </c>
      <c r="P912" s="3" t="s">
        <v>245</v>
      </c>
      <c r="Q912" s="3" t="s">
        <v>213</v>
      </c>
      <c r="R912" s="3" t="s">
        <v>6402</v>
      </c>
      <c r="S912" s="3">
        <v>1102</v>
      </c>
      <c r="T912" s="3">
        <v>968.76</v>
      </c>
      <c r="U912" s="3">
        <v>0.12</v>
      </c>
      <c r="V912" s="3">
        <v>3947.55</v>
      </c>
      <c r="W912" s="3">
        <v>3555.74</v>
      </c>
      <c r="X912" s="32">
        <v>0.1</v>
      </c>
      <c r="Y912" s="33">
        <v>13703.16</v>
      </c>
      <c r="Z912" s="3">
        <v>12569.9</v>
      </c>
      <c r="AA912" s="3">
        <v>0.08</v>
      </c>
      <c r="AB912" s="3">
        <v>1088776.95</v>
      </c>
      <c r="AC912" s="3">
        <v>996371.19</v>
      </c>
      <c r="AD912" s="3">
        <v>1088776.95</v>
      </c>
      <c r="AE912" s="3">
        <v>996371.19</v>
      </c>
    </row>
    <row r="913" spans="1:31" x14ac:dyDescent="0.3">
      <c r="A913" s="3" t="s">
        <v>4104</v>
      </c>
      <c r="B913" s="4">
        <v>89583</v>
      </c>
      <c r="C913" s="4">
        <v>376</v>
      </c>
      <c r="D913" s="4" t="s">
        <v>25</v>
      </c>
      <c r="E913" s="5" t="s">
        <v>6313</v>
      </c>
      <c r="G913" s="4" t="s">
        <v>8165</v>
      </c>
      <c r="H913" s="3" t="s">
        <v>6315</v>
      </c>
      <c r="I913" s="3" t="s">
        <v>245</v>
      </c>
      <c r="J913" s="3" t="s">
        <v>245</v>
      </c>
      <c r="K913" s="3" t="s">
        <v>146</v>
      </c>
      <c r="L913" s="6" t="s">
        <v>132</v>
      </c>
      <c r="M913" s="3" t="s">
        <v>245</v>
      </c>
      <c r="N913" s="3" t="s">
        <v>246</v>
      </c>
      <c r="O913" s="3" t="s">
        <v>8166</v>
      </c>
      <c r="P913" s="3" t="s">
        <v>245</v>
      </c>
      <c r="Q913" s="3" t="s">
        <v>37</v>
      </c>
      <c r="R913" s="3" t="s">
        <v>60</v>
      </c>
      <c r="S913" s="3">
        <v>21</v>
      </c>
      <c r="T913" s="3">
        <v>24.5</v>
      </c>
      <c r="U913" s="3">
        <v>-0.2</v>
      </c>
      <c r="V913" s="3">
        <v>141.25</v>
      </c>
      <c r="W913" s="3">
        <v>82.92</v>
      </c>
      <c r="X913" s="32">
        <v>0.41</v>
      </c>
      <c r="Y913" s="33">
        <v>417.92</v>
      </c>
      <c r="Z913" s="3">
        <v>253.92</v>
      </c>
      <c r="AA913" s="3">
        <v>0.39</v>
      </c>
      <c r="AB913" s="3">
        <v>139241.75</v>
      </c>
      <c r="AC913" s="3">
        <v>82773.350000000006</v>
      </c>
      <c r="AD913" s="3">
        <v>142676.75</v>
      </c>
      <c r="AE913" s="3">
        <v>84246.35</v>
      </c>
    </row>
    <row r="914" spans="1:31" x14ac:dyDescent="0.3">
      <c r="A914" s="3" t="s">
        <v>3493</v>
      </c>
      <c r="B914" s="4">
        <v>89610</v>
      </c>
      <c r="C914" s="4">
        <v>626</v>
      </c>
      <c r="D914" s="4" t="s">
        <v>25</v>
      </c>
      <c r="E914" s="5" t="s">
        <v>6313</v>
      </c>
      <c r="G914" s="4" t="s">
        <v>8167</v>
      </c>
      <c r="H914" s="3" t="s">
        <v>6315</v>
      </c>
      <c r="I914" s="3" t="s">
        <v>245</v>
      </c>
      <c r="J914" s="3" t="s">
        <v>245</v>
      </c>
      <c r="K914" s="3" t="s">
        <v>132</v>
      </c>
      <c r="L914" s="6" t="s">
        <v>132</v>
      </c>
      <c r="M914" s="3" t="s">
        <v>245</v>
      </c>
      <c r="N914" s="3" t="s">
        <v>246</v>
      </c>
      <c r="O914" s="3" t="s">
        <v>8168</v>
      </c>
      <c r="P914" s="3" t="s">
        <v>245</v>
      </c>
      <c r="Q914" s="3" t="s">
        <v>51</v>
      </c>
      <c r="R914" s="3" t="s">
        <v>31</v>
      </c>
      <c r="S914" s="3">
        <v>28</v>
      </c>
      <c r="T914" s="3">
        <v>29.5</v>
      </c>
      <c r="U914" s="3">
        <v>-7.0000000000000007E-2</v>
      </c>
      <c r="V914" s="3">
        <v>110.58</v>
      </c>
      <c r="W914" s="3">
        <v>98.42</v>
      </c>
      <c r="X914" s="32">
        <v>0.11</v>
      </c>
      <c r="Y914" s="33">
        <v>492.75</v>
      </c>
      <c r="Z914" s="3">
        <v>511.67</v>
      </c>
      <c r="AA914" s="3">
        <v>-0.04</v>
      </c>
      <c r="AB914" s="3">
        <v>137956.07999999999</v>
      </c>
      <c r="AC914" s="3">
        <v>143503.73000000001</v>
      </c>
      <c r="AD914" s="3">
        <v>145696.32000000001</v>
      </c>
      <c r="AE914" s="3">
        <v>147106.75</v>
      </c>
    </row>
    <row r="915" spans="1:31" x14ac:dyDescent="0.3">
      <c r="A915" s="3" t="s">
        <v>3529</v>
      </c>
      <c r="B915" s="4">
        <v>89621</v>
      </c>
      <c r="C915" s="4">
        <v>268</v>
      </c>
      <c r="D915" s="4" t="s">
        <v>25</v>
      </c>
      <c r="E915" s="5" t="s">
        <v>6313</v>
      </c>
      <c r="G915" s="4" t="s">
        <v>8169</v>
      </c>
      <c r="H915" s="3" t="s">
        <v>6315</v>
      </c>
      <c r="I915" s="3" t="s">
        <v>245</v>
      </c>
      <c r="J915" s="3" t="s">
        <v>245</v>
      </c>
      <c r="K915" s="3" t="s">
        <v>132</v>
      </c>
      <c r="L915" s="6" t="s">
        <v>132</v>
      </c>
      <c r="M915" s="3" t="s">
        <v>245</v>
      </c>
      <c r="N915" s="3" t="s">
        <v>246</v>
      </c>
      <c r="O915" s="3" t="s">
        <v>8170</v>
      </c>
      <c r="P915" s="3" t="s">
        <v>245</v>
      </c>
      <c r="Q915" s="3" t="s">
        <v>51</v>
      </c>
      <c r="R915" s="3" t="s">
        <v>31</v>
      </c>
      <c r="S915" s="3">
        <v>29</v>
      </c>
      <c r="T915" s="3">
        <v>25.67</v>
      </c>
      <c r="U915" s="3">
        <v>0.13</v>
      </c>
      <c r="V915" s="3">
        <v>100.54</v>
      </c>
      <c r="W915" s="3">
        <v>126.01</v>
      </c>
      <c r="X915" s="32">
        <v>-0.25</v>
      </c>
      <c r="Y915" s="33">
        <v>427.45</v>
      </c>
      <c r="Z915" s="3">
        <v>393.22</v>
      </c>
      <c r="AA915" s="3">
        <v>0.08</v>
      </c>
      <c r="AB915" s="3">
        <v>86031.7</v>
      </c>
      <c r="AC915" s="3">
        <v>78963.66</v>
      </c>
      <c r="AD915" s="3">
        <v>91370.86</v>
      </c>
      <c r="AE915" s="3">
        <v>81086.22</v>
      </c>
    </row>
    <row r="916" spans="1:31" x14ac:dyDescent="0.3">
      <c r="A916" s="3" t="s">
        <v>4792</v>
      </c>
      <c r="B916" s="4">
        <v>89624</v>
      </c>
      <c r="C916" s="4">
        <v>612</v>
      </c>
      <c r="D916" s="4" t="s">
        <v>25</v>
      </c>
      <c r="E916" s="5" t="s">
        <v>6313</v>
      </c>
      <c r="G916" s="4" t="s">
        <v>8171</v>
      </c>
      <c r="H916" s="3" t="s">
        <v>6315</v>
      </c>
      <c r="I916" s="3" t="s">
        <v>245</v>
      </c>
      <c r="J916" s="3" t="s">
        <v>245</v>
      </c>
      <c r="K916" s="3" t="s">
        <v>146</v>
      </c>
      <c r="L916" s="6" t="s">
        <v>146</v>
      </c>
      <c r="M916" s="3" t="s">
        <v>245</v>
      </c>
      <c r="N916" s="3" t="s">
        <v>246</v>
      </c>
      <c r="O916" s="3" t="s">
        <v>8172</v>
      </c>
      <c r="P916" s="3" t="s">
        <v>245</v>
      </c>
      <c r="Q916" s="3" t="s">
        <v>63</v>
      </c>
      <c r="R916" s="3" t="s">
        <v>31</v>
      </c>
      <c r="S916" s="3">
        <v>55</v>
      </c>
      <c r="T916" s="3">
        <v>76</v>
      </c>
      <c r="U916" s="3">
        <v>-0.38</v>
      </c>
      <c r="V916" s="3">
        <v>194.54</v>
      </c>
      <c r="W916" s="3">
        <v>177</v>
      </c>
      <c r="X916" s="32">
        <v>0.09</v>
      </c>
      <c r="Y916" s="33">
        <v>829</v>
      </c>
      <c r="Z916" s="3">
        <v>584.54</v>
      </c>
      <c r="AA916" s="3">
        <v>0.28999999999999998</v>
      </c>
      <c r="AB916" s="3">
        <v>448108.72</v>
      </c>
      <c r="AC916" s="3">
        <v>317956.06</v>
      </c>
      <c r="AD916" s="3">
        <v>459000.72</v>
      </c>
      <c r="AE916" s="3">
        <v>323770.06</v>
      </c>
    </row>
    <row r="917" spans="1:31" x14ac:dyDescent="0.3">
      <c r="A917" s="3" t="s">
        <v>2524</v>
      </c>
      <c r="B917" s="4">
        <v>89644</v>
      </c>
      <c r="C917" s="4">
        <v>493</v>
      </c>
      <c r="D917" s="4" t="s">
        <v>25</v>
      </c>
      <c r="E917" s="5" t="s">
        <v>6313</v>
      </c>
      <c r="G917" s="4" t="s">
        <v>8173</v>
      </c>
      <c r="H917" s="3" t="s">
        <v>6315</v>
      </c>
      <c r="I917" s="3" t="s">
        <v>245</v>
      </c>
      <c r="J917" s="3" t="s">
        <v>245</v>
      </c>
      <c r="K917" s="3" t="s">
        <v>146</v>
      </c>
      <c r="L917" s="6" t="s">
        <v>146</v>
      </c>
      <c r="M917" s="3" t="s">
        <v>245</v>
      </c>
      <c r="N917" s="3" t="s">
        <v>246</v>
      </c>
      <c r="O917" s="3" t="s">
        <v>8174</v>
      </c>
      <c r="P917" s="3" t="s">
        <v>245</v>
      </c>
      <c r="Q917" s="3" t="s">
        <v>63</v>
      </c>
      <c r="R917" s="3" t="s">
        <v>31</v>
      </c>
      <c r="S917" s="3">
        <v>23</v>
      </c>
      <c r="T917" s="3">
        <v>30</v>
      </c>
      <c r="U917" s="3">
        <v>-0.33</v>
      </c>
      <c r="V917" s="3">
        <v>72</v>
      </c>
      <c r="W917" s="3">
        <v>75</v>
      </c>
      <c r="X917" s="32">
        <v>-0.04</v>
      </c>
      <c r="Y917" s="33">
        <v>508</v>
      </c>
      <c r="Z917" s="3">
        <v>354.04</v>
      </c>
      <c r="AA917" s="3">
        <v>0.3</v>
      </c>
      <c r="AB917" s="3">
        <v>296436.96000000002</v>
      </c>
      <c r="AC917" s="3">
        <v>208893.44</v>
      </c>
      <c r="AD917" s="3">
        <v>309432.96000000002</v>
      </c>
      <c r="AE917" s="3">
        <v>215402.72</v>
      </c>
    </row>
    <row r="918" spans="1:31" x14ac:dyDescent="0.3">
      <c r="A918" s="3" t="s">
        <v>5527</v>
      </c>
      <c r="B918" s="4">
        <v>89787</v>
      </c>
      <c r="C918" s="4">
        <v>81</v>
      </c>
      <c r="D918" s="4" t="s">
        <v>25</v>
      </c>
      <c r="E918" s="5" t="s">
        <v>6313</v>
      </c>
      <c r="G918" s="4" t="s">
        <v>8175</v>
      </c>
      <c r="H918" s="3" t="s">
        <v>6315</v>
      </c>
      <c r="I918" s="3" t="s">
        <v>245</v>
      </c>
      <c r="J918" s="3" t="s">
        <v>245</v>
      </c>
      <c r="K918" s="3" t="s">
        <v>104</v>
      </c>
      <c r="L918" s="6" t="s">
        <v>89</v>
      </c>
      <c r="M918" s="3" t="s">
        <v>245</v>
      </c>
      <c r="N918" s="3" t="s">
        <v>529</v>
      </c>
      <c r="O918" s="3" t="s">
        <v>8176</v>
      </c>
      <c r="P918" s="3" t="s">
        <v>245</v>
      </c>
      <c r="Q918" s="3" t="s">
        <v>6387</v>
      </c>
      <c r="R918" s="3" t="s">
        <v>31</v>
      </c>
      <c r="S918" s="3">
        <v>28</v>
      </c>
      <c r="T918" s="3">
        <v>22.78</v>
      </c>
      <c r="U918" s="3">
        <v>0.18</v>
      </c>
      <c r="V918" s="3">
        <v>99.77</v>
      </c>
      <c r="W918" s="3">
        <v>71.989999999999995</v>
      </c>
      <c r="X918" s="32">
        <v>0.28000000000000003</v>
      </c>
      <c r="Y918" s="33">
        <v>342.76</v>
      </c>
      <c r="Z918" s="3">
        <v>430.54</v>
      </c>
      <c r="AA918" s="3">
        <v>-0.26</v>
      </c>
      <c r="AB918" s="3">
        <v>56918.25</v>
      </c>
      <c r="AC918" s="3">
        <v>71903.64</v>
      </c>
      <c r="AD918" s="3">
        <v>56918.25</v>
      </c>
      <c r="AE918" s="3">
        <v>71903.64</v>
      </c>
    </row>
    <row r="919" spans="1:31" x14ac:dyDescent="0.3">
      <c r="A919" s="3" t="s">
        <v>3342</v>
      </c>
      <c r="B919" s="4">
        <v>89836</v>
      </c>
      <c r="C919" s="4">
        <v>699</v>
      </c>
      <c r="D919" s="4" t="s">
        <v>25</v>
      </c>
      <c r="E919" s="5" t="s">
        <v>6313</v>
      </c>
      <c r="G919" s="4" t="s">
        <v>8177</v>
      </c>
      <c r="H919" s="3" t="s">
        <v>6315</v>
      </c>
      <c r="I919" s="3" t="s">
        <v>245</v>
      </c>
      <c r="J919" s="3" t="s">
        <v>245</v>
      </c>
      <c r="K919" s="3" t="s">
        <v>132</v>
      </c>
      <c r="L919" s="6" t="s">
        <v>132</v>
      </c>
      <c r="M919" s="3" t="s">
        <v>245</v>
      </c>
      <c r="N919" s="3" t="s">
        <v>246</v>
      </c>
      <c r="O919" s="3" t="s">
        <v>8178</v>
      </c>
      <c r="P919" s="3" t="s">
        <v>245</v>
      </c>
      <c r="Q919" s="3" t="s">
        <v>6387</v>
      </c>
      <c r="R919" s="3" t="s">
        <v>31</v>
      </c>
      <c r="S919" s="3">
        <v>45</v>
      </c>
      <c r="T919" s="3">
        <v>51</v>
      </c>
      <c r="U919" s="3">
        <v>-0.13</v>
      </c>
      <c r="V919" s="3">
        <v>274.92</v>
      </c>
      <c r="W919" s="3">
        <v>311.92</v>
      </c>
      <c r="X919" s="32">
        <v>-0.13</v>
      </c>
      <c r="Y919" s="33">
        <v>993.92</v>
      </c>
      <c r="Z919" s="3">
        <v>947.58</v>
      </c>
      <c r="AA919" s="3">
        <v>0.05</v>
      </c>
      <c r="AB919" s="3">
        <v>238807.27</v>
      </c>
      <c r="AC919" s="3">
        <v>225308.62</v>
      </c>
      <c r="AD919" s="3">
        <v>248731.03</v>
      </c>
      <c r="AE919" s="3">
        <v>235588.2</v>
      </c>
    </row>
    <row r="920" spans="1:31" x14ac:dyDescent="0.3">
      <c r="A920" s="3" t="s">
        <v>5130</v>
      </c>
      <c r="B920" s="4">
        <v>89838</v>
      </c>
      <c r="C920" s="4">
        <v>230</v>
      </c>
      <c r="D920" s="4" t="s">
        <v>25</v>
      </c>
      <c r="E920" s="5" t="s">
        <v>6313</v>
      </c>
      <c r="G920" s="4" t="s">
        <v>8179</v>
      </c>
      <c r="H920" s="3" t="s">
        <v>6315</v>
      </c>
      <c r="I920" s="3" t="s">
        <v>245</v>
      </c>
      <c r="J920" s="3" t="s">
        <v>245</v>
      </c>
      <c r="K920" s="3" t="s">
        <v>132</v>
      </c>
      <c r="L920" s="6" t="s">
        <v>132</v>
      </c>
      <c r="M920" s="3" t="s">
        <v>245</v>
      </c>
      <c r="N920" s="3" t="s">
        <v>246</v>
      </c>
      <c r="O920" s="3" t="s">
        <v>8180</v>
      </c>
      <c r="P920" s="3" t="s">
        <v>245</v>
      </c>
      <c r="Q920" s="3" t="s">
        <v>6387</v>
      </c>
      <c r="R920" s="3" t="s">
        <v>31</v>
      </c>
      <c r="S920" s="3">
        <v>169</v>
      </c>
      <c r="T920" s="3">
        <v>77.2</v>
      </c>
      <c r="U920" s="3">
        <v>0.54</v>
      </c>
      <c r="V920" s="3">
        <v>296.35000000000002</v>
      </c>
      <c r="W920" s="3">
        <v>156.34</v>
      </c>
      <c r="X920" s="32">
        <v>0.47</v>
      </c>
      <c r="Y920" s="33">
        <v>689.95</v>
      </c>
      <c r="Z920" s="3">
        <v>515.70000000000005</v>
      </c>
      <c r="AA920" s="3">
        <v>0.25</v>
      </c>
      <c r="AB920" s="3">
        <v>119445.13</v>
      </c>
      <c r="AC920" s="3">
        <v>88659.81</v>
      </c>
      <c r="AD920" s="3">
        <v>125713.48</v>
      </c>
      <c r="AE920" s="3">
        <v>91660.74</v>
      </c>
    </row>
    <row r="921" spans="1:31" x14ac:dyDescent="0.3">
      <c r="A921" s="3" t="s">
        <v>4795</v>
      </c>
      <c r="B921" s="4">
        <v>89846</v>
      </c>
      <c r="C921" s="4">
        <v>246</v>
      </c>
      <c r="D921" s="4" t="s">
        <v>25</v>
      </c>
      <c r="E921" s="5" t="s">
        <v>6313</v>
      </c>
      <c r="G921" s="4" t="s">
        <v>8181</v>
      </c>
      <c r="H921" s="3" t="s">
        <v>6315</v>
      </c>
      <c r="I921" s="3" t="s">
        <v>245</v>
      </c>
      <c r="J921" s="3" t="s">
        <v>245</v>
      </c>
      <c r="K921" s="3" t="s">
        <v>146</v>
      </c>
      <c r="L921" s="6" t="s">
        <v>6320</v>
      </c>
      <c r="M921" s="3" t="s">
        <v>245</v>
      </c>
      <c r="N921" s="3" t="s">
        <v>246</v>
      </c>
      <c r="O921" s="3" t="s">
        <v>8182</v>
      </c>
      <c r="P921" s="3" t="s">
        <v>245</v>
      </c>
      <c r="Q921" s="3" t="s">
        <v>6387</v>
      </c>
      <c r="R921" s="3" t="s">
        <v>31</v>
      </c>
      <c r="S921" s="3">
        <v>8</v>
      </c>
      <c r="T921" s="3">
        <v>8.5</v>
      </c>
      <c r="U921" s="3">
        <v>-0.03</v>
      </c>
      <c r="V921" s="3">
        <v>30.25</v>
      </c>
      <c r="W921" s="3">
        <v>28.08</v>
      </c>
      <c r="X921" s="32">
        <v>7.0000000000000007E-2</v>
      </c>
      <c r="Y921" s="33">
        <v>106.67</v>
      </c>
      <c r="Z921" s="3">
        <v>110.17</v>
      </c>
      <c r="AA921" s="3">
        <v>-0.03</v>
      </c>
      <c r="AB921" s="3">
        <v>49487.96</v>
      </c>
      <c r="AC921" s="3">
        <v>45795.21</v>
      </c>
      <c r="AD921" s="3">
        <v>52752.5</v>
      </c>
      <c r="AE921" s="3">
        <v>46673.01</v>
      </c>
    </row>
    <row r="922" spans="1:31" x14ac:dyDescent="0.3">
      <c r="A922" s="3" t="s">
        <v>5875</v>
      </c>
      <c r="B922" s="4">
        <v>89886</v>
      </c>
      <c r="C922" s="4">
        <v>374</v>
      </c>
      <c r="D922" s="4" t="s">
        <v>25</v>
      </c>
      <c r="E922" s="5" t="s">
        <v>6313</v>
      </c>
      <c r="G922" s="4" t="s">
        <v>8183</v>
      </c>
      <c r="H922" s="3" t="s">
        <v>6315</v>
      </c>
      <c r="I922" s="3" t="s">
        <v>245</v>
      </c>
      <c r="J922" s="3" t="s">
        <v>245</v>
      </c>
      <c r="K922" s="3" t="s">
        <v>104</v>
      </c>
      <c r="L922" s="6" t="s">
        <v>104</v>
      </c>
      <c r="M922" s="3" t="s">
        <v>245</v>
      </c>
      <c r="N922" s="3" t="s">
        <v>246</v>
      </c>
      <c r="O922" s="3" t="s">
        <v>8184</v>
      </c>
      <c r="P922" s="3" t="s">
        <v>245</v>
      </c>
      <c r="Q922" s="3" t="s">
        <v>194</v>
      </c>
      <c r="R922" s="3" t="s">
        <v>31</v>
      </c>
      <c r="S922" s="3">
        <v>44</v>
      </c>
      <c r="T922" s="3">
        <v>28.42</v>
      </c>
      <c r="U922" s="3">
        <v>0.35</v>
      </c>
      <c r="V922" s="3">
        <v>108</v>
      </c>
      <c r="W922" s="3">
        <v>105.5</v>
      </c>
      <c r="X922" s="32">
        <v>0.02</v>
      </c>
      <c r="Y922" s="33">
        <v>464</v>
      </c>
      <c r="Z922" s="3">
        <v>506.67</v>
      </c>
      <c r="AA922" s="3">
        <v>-0.09</v>
      </c>
      <c r="AB922" s="3">
        <v>51336.959999999999</v>
      </c>
      <c r="AC922" s="3">
        <v>52685.599999999999</v>
      </c>
      <c r="AD922" s="3">
        <v>51336.959999999999</v>
      </c>
      <c r="AE922" s="3">
        <v>52685.599999999999</v>
      </c>
    </row>
    <row r="923" spans="1:31" x14ac:dyDescent="0.3">
      <c r="A923" s="3" t="s">
        <v>5271</v>
      </c>
      <c r="B923" s="4">
        <v>89888</v>
      </c>
      <c r="C923" s="4">
        <v>421</v>
      </c>
      <c r="D923" s="4" t="s">
        <v>25</v>
      </c>
      <c r="E923" s="5" t="s">
        <v>6313</v>
      </c>
      <c r="G923" s="4" t="s">
        <v>8185</v>
      </c>
      <c r="H923" s="3" t="s">
        <v>6315</v>
      </c>
      <c r="I923" s="3" t="s">
        <v>245</v>
      </c>
      <c r="J923" s="3" t="s">
        <v>245</v>
      </c>
      <c r="K923" s="3" t="s">
        <v>104</v>
      </c>
      <c r="L923" s="6" t="s">
        <v>104</v>
      </c>
      <c r="M923" s="3" t="s">
        <v>245</v>
      </c>
      <c r="N923" s="3" t="s">
        <v>246</v>
      </c>
      <c r="O923" s="3" t="s">
        <v>8186</v>
      </c>
      <c r="P923" s="3" t="s">
        <v>245</v>
      </c>
      <c r="Q923" s="3" t="s">
        <v>194</v>
      </c>
      <c r="R923" s="3" t="s">
        <v>31</v>
      </c>
      <c r="S923" s="3">
        <v>349</v>
      </c>
      <c r="T923" s="3">
        <v>296.73</v>
      </c>
      <c r="U923" s="3">
        <v>0.15</v>
      </c>
      <c r="V923" s="3">
        <v>1242.94</v>
      </c>
      <c r="W923" s="3">
        <v>1125.68</v>
      </c>
      <c r="X923" s="32">
        <v>0.09</v>
      </c>
      <c r="Y923" s="33">
        <v>4723.07</v>
      </c>
      <c r="Z923" s="3">
        <v>4652.8599999999997</v>
      </c>
      <c r="AA923" s="3">
        <v>0.01</v>
      </c>
      <c r="AB923" s="3">
        <v>410726.99</v>
      </c>
      <c r="AC923" s="3">
        <v>383441.9</v>
      </c>
      <c r="AD923" s="3">
        <v>410726.99</v>
      </c>
      <c r="AE923" s="3">
        <v>383441.9</v>
      </c>
    </row>
    <row r="924" spans="1:31" x14ac:dyDescent="0.3">
      <c r="A924" s="3" t="s">
        <v>5464</v>
      </c>
      <c r="B924" s="4">
        <v>89946</v>
      </c>
      <c r="C924" s="4">
        <v>507</v>
      </c>
      <c r="D924" s="4" t="s">
        <v>25</v>
      </c>
      <c r="E924" s="5" t="s">
        <v>6313</v>
      </c>
      <c r="G924" s="4" t="s">
        <v>8187</v>
      </c>
      <c r="H924" s="3" t="s">
        <v>6315</v>
      </c>
      <c r="I924" s="3" t="s">
        <v>245</v>
      </c>
      <c r="J924" s="3" t="s">
        <v>245</v>
      </c>
      <c r="K924" s="3" t="s">
        <v>104</v>
      </c>
      <c r="L924" s="6" t="s">
        <v>89</v>
      </c>
      <c r="M924" s="3" t="s">
        <v>245</v>
      </c>
      <c r="N924" s="3" t="s">
        <v>246</v>
      </c>
      <c r="O924" s="3" t="s">
        <v>8188</v>
      </c>
      <c r="P924" s="3" t="s">
        <v>245</v>
      </c>
      <c r="Q924" s="3" t="s">
        <v>55</v>
      </c>
      <c r="R924" s="3" t="s">
        <v>31</v>
      </c>
      <c r="S924" s="3">
        <v>75</v>
      </c>
      <c r="T924" s="3">
        <v>39</v>
      </c>
      <c r="U924" s="3">
        <v>0.48</v>
      </c>
      <c r="V924" s="3">
        <v>247.42</v>
      </c>
      <c r="W924" s="3">
        <v>173</v>
      </c>
      <c r="X924" s="32">
        <v>0.3</v>
      </c>
      <c r="Y924" s="33">
        <v>749.75</v>
      </c>
      <c r="Z924" s="3">
        <v>606.16999999999996</v>
      </c>
      <c r="AA924" s="3">
        <v>0.19</v>
      </c>
      <c r="AB924" s="3">
        <v>103735.41</v>
      </c>
      <c r="AC924" s="3">
        <v>83159.06</v>
      </c>
      <c r="AD924" s="3">
        <v>103735.41</v>
      </c>
      <c r="AE924" s="3">
        <v>83768.899999999994</v>
      </c>
    </row>
    <row r="925" spans="1:31" x14ac:dyDescent="0.3">
      <c r="A925" s="3" t="s">
        <v>8189</v>
      </c>
      <c r="B925" s="4">
        <v>33418</v>
      </c>
      <c r="C925" s="4">
        <v>126</v>
      </c>
      <c r="D925" s="4" t="s">
        <v>25</v>
      </c>
      <c r="E925" s="5" t="s">
        <v>6313</v>
      </c>
      <c r="G925" s="4" t="s">
        <v>8190</v>
      </c>
      <c r="H925" s="3" t="s">
        <v>6315</v>
      </c>
      <c r="I925" s="3" t="s">
        <v>252</v>
      </c>
      <c r="J925" s="3" t="s">
        <v>252</v>
      </c>
      <c r="K925" s="3" t="s">
        <v>6320</v>
      </c>
      <c r="L925" s="6" t="s">
        <v>6320</v>
      </c>
      <c r="M925" s="3" t="s">
        <v>252</v>
      </c>
      <c r="N925" s="3" t="s">
        <v>154</v>
      </c>
      <c r="O925" s="3" t="s">
        <v>8191</v>
      </c>
      <c r="P925" s="3" t="s">
        <v>252</v>
      </c>
      <c r="Q925" s="3" t="s">
        <v>42</v>
      </c>
      <c r="R925" s="3" t="s">
        <v>31</v>
      </c>
      <c r="S925" s="3">
        <v>69</v>
      </c>
      <c r="U925" s="3">
        <v>1</v>
      </c>
      <c r="V925" s="3">
        <v>152.85</v>
      </c>
      <c r="X925" s="32">
        <v>1</v>
      </c>
      <c r="Y925" s="33">
        <v>366.18</v>
      </c>
      <c r="AA925" s="3">
        <v>1</v>
      </c>
      <c r="AB925" s="3">
        <v>83824</v>
      </c>
      <c r="AD925" s="3">
        <v>90647.62</v>
      </c>
    </row>
    <row r="926" spans="1:31" x14ac:dyDescent="0.3">
      <c r="A926" s="3" t="s">
        <v>8192</v>
      </c>
      <c r="B926" s="4">
        <v>33423</v>
      </c>
      <c r="C926" s="4">
        <v>117</v>
      </c>
      <c r="D926" s="4" t="s">
        <v>25</v>
      </c>
      <c r="E926" s="5" t="s">
        <v>6313</v>
      </c>
      <c r="G926" s="4" t="s">
        <v>8193</v>
      </c>
      <c r="H926" s="3" t="s">
        <v>6315</v>
      </c>
      <c r="I926" s="3" t="s">
        <v>252</v>
      </c>
      <c r="J926" s="3" t="s">
        <v>252</v>
      </c>
      <c r="K926" s="3" t="s">
        <v>6320</v>
      </c>
      <c r="L926" s="6" t="s">
        <v>6320</v>
      </c>
      <c r="M926" s="3" t="s">
        <v>252</v>
      </c>
      <c r="N926" s="3" t="s">
        <v>154</v>
      </c>
      <c r="O926" s="3" t="s">
        <v>8194</v>
      </c>
      <c r="P926" s="3" t="s">
        <v>252</v>
      </c>
      <c r="Q926" s="3" t="s">
        <v>42</v>
      </c>
      <c r="R926" s="3" t="s">
        <v>31</v>
      </c>
      <c r="S926" s="3">
        <v>7</v>
      </c>
      <c r="U926" s="3">
        <v>1</v>
      </c>
      <c r="V926" s="3">
        <v>62.5</v>
      </c>
      <c r="X926" s="32">
        <v>1</v>
      </c>
      <c r="Y926" s="33">
        <v>101</v>
      </c>
      <c r="AA926" s="3">
        <v>1</v>
      </c>
      <c r="AB926" s="3">
        <v>27774.6</v>
      </c>
      <c r="AD926" s="3">
        <v>30518.16</v>
      </c>
    </row>
    <row r="927" spans="1:31" x14ac:dyDescent="0.3">
      <c r="A927" s="3" t="s">
        <v>2020</v>
      </c>
      <c r="B927" s="4">
        <v>33658</v>
      </c>
      <c r="C927" s="4">
        <v>448</v>
      </c>
      <c r="D927" s="4" t="s">
        <v>25</v>
      </c>
      <c r="E927" s="5" t="s">
        <v>6313</v>
      </c>
      <c r="G927" s="4" t="s">
        <v>8195</v>
      </c>
      <c r="H927" s="3" t="s">
        <v>6315</v>
      </c>
      <c r="I927" s="3" t="s">
        <v>252</v>
      </c>
      <c r="J927" s="3" t="s">
        <v>252</v>
      </c>
      <c r="K927" s="3" t="s">
        <v>89</v>
      </c>
      <c r="L927" s="6" t="s">
        <v>89</v>
      </c>
      <c r="M927" s="3" t="s">
        <v>252</v>
      </c>
      <c r="N927" s="3" t="s">
        <v>184</v>
      </c>
      <c r="O927" s="3" t="s">
        <v>8196</v>
      </c>
      <c r="P927" s="3" t="s">
        <v>252</v>
      </c>
      <c r="Q927" s="3" t="s">
        <v>32</v>
      </c>
      <c r="R927" s="3" t="s">
        <v>31</v>
      </c>
      <c r="S927" s="3">
        <v>24</v>
      </c>
      <c r="T927" s="3">
        <v>30</v>
      </c>
      <c r="U927" s="3">
        <v>-0.25</v>
      </c>
      <c r="V927" s="3">
        <v>78</v>
      </c>
      <c r="W927" s="3">
        <v>108</v>
      </c>
      <c r="X927" s="32">
        <v>-0.38</v>
      </c>
      <c r="Y927" s="33">
        <v>310</v>
      </c>
      <c r="Z927" s="3">
        <v>419.33</v>
      </c>
      <c r="AA927" s="3">
        <v>-0.35</v>
      </c>
      <c r="AB927" s="3">
        <v>37363.919999999998</v>
      </c>
      <c r="AC927" s="3">
        <v>51707.839999999997</v>
      </c>
      <c r="AD927" s="3">
        <v>40027.199999999997</v>
      </c>
      <c r="AE927" s="3">
        <v>54213.68</v>
      </c>
    </row>
    <row r="928" spans="1:31" x14ac:dyDescent="0.3">
      <c r="A928" s="3" t="s">
        <v>1968</v>
      </c>
      <c r="B928" s="4">
        <v>33663</v>
      </c>
      <c r="C928" s="4">
        <v>452</v>
      </c>
      <c r="D928" s="4" t="s">
        <v>25</v>
      </c>
      <c r="E928" s="5" t="s">
        <v>6313</v>
      </c>
      <c r="G928" s="4" t="s">
        <v>8197</v>
      </c>
      <c r="H928" s="3" t="s">
        <v>6315</v>
      </c>
      <c r="I928" s="3" t="s">
        <v>252</v>
      </c>
      <c r="J928" s="3" t="s">
        <v>252</v>
      </c>
      <c r="K928" s="3" t="s">
        <v>89</v>
      </c>
      <c r="L928" s="6" t="s">
        <v>89</v>
      </c>
      <c r="M928" s="3" t="s">
        <v>252</v>
      </c>
      <c r="N928" s="3" t="s">
        <v>184</v>
      </c>
      <c r="O928" s="3" t="s">
        <v>8198</v>
      </c>
      <c r="P928" s="3" t="s">
        <v>252</v>
      </c>
      <c r="Q928" s="3" t="s">
        <v>32</v>
      </c>
      <c r="R928" s="3" t="s">
        <v>31</v>
      </c>
      <c r="S928" s="3">
        <v>17</v>
      </c>
      <c r="T928" s="3">
        <v>40</v>
      </c>
      <c r="U928" s="3">
        <v>-1.35</v>
      </c>
      <c r="V928" s="3">
        <v>84</v>
      </c>
      <c r="W928" s="3">
        <v>111</v>
      </c>
      <c r="X928" s="32">
        <v>-0.32</v>
      </c>
      <c r="Y928" s="33">
        <v>335</v>
      </c>
      <c r="Z928" s="3">
        <v>458.92</v>
      </c>
      <c r="AA928" s="3">
        <v>-0.37</v>
      </c>
      <c r="AB928" s="3">
        <v>41002.080000000002</v>
      </c>
      <c r="AC928" s="3">
        <v>56249.64</v>
      </c>
      <c r="AD928" s="3">
        <v>43255.199999999997</v>
      </c>
      <c r="AE928" s="3">
        <v>59396.08</v>
      </c>
    </row>
    <row r="929" spans="1:31" x14ac:dyDescent="0.3">
      <c r="A929" s="3" t="s">
        <v>5485</v>
      </c>
      <c r="B929" s="4">
        <v>33706</v>
      </c>
      <c r="C929" s="4">
        <v>384</v>
      </c>
      <c r="D929" s="4" t="s">
        <v>25</v>
      </c>
      <c r="E929" s="5" t="s">
        <v>6313</v>
      </c>
      <c r="G929" s="4" t="s">
        <v>8199</v>
      </c>
      <c r="H929" s="3" t="s">
        <v>6315</v>
      </c>
      <c r="I929" s="3" t="s">
        <v>252</v>
      </c>
      <c r="J929" s="3" t="s">
        <v>252</v>
      </c>
      <c r="K929" s="3" t="s">
        <v>104</v>
      </c>
      <c r="L929" s="6" t="s">
        <v>89</v>
      </c>
      <c r="M929" s="3" t="s">
        <v>252</v>
      </c>
      <c r="N929" s="3" t="s">
        <v>154</v>
      </c>
      <c r="O929" s="3" t="s">
        <v>8200</v>
      </c>
      <c r="P929" s="3" t="s">
        <v>252</v>
      </c>
      <c r="Q929" s="3" t="s">
        <v>2615</v>
      </c>
      <c r="R929" s="3" t="s">
        <v>31</v>
      </c>
      <c r="X929" s="32"/>
      <c r="Y929" s="33"/>
      <c r="Z929" s="3">
        <v>2.5299999999999998</v>
      </c>
      <c r="AC929" s="3">
        <v>361.38</v>
      </c>
      <c r="AE929" s="3">
        <v>361.38</v>
      </c>
    </row>
    <row r="930" spans="1:31" x14ac:dyDescent="0.3">
      <c r="A930" s="3" t="s">
        <v>5193</v>
      </c>
      <c r="B930" s="4">
        <v>33708</v>
      </c>
      <c r="C930" s="4">
        <v>618</v>
      </c>
      <c r="D930" s="4" t="s">
        <v>25</v>
      </c>
      <c r="E930" s="5" t="s">
        <v>6313</v>
      </c>
      <c r="G930" s="4" t="s">
        <v>8201</v>
      </c>
      <c r="H930" s="3" t="s">
        <v>6315</v>
      </c>
      <c r="I930" s="3" t="s">
        <v>252</v>
      </c>
      <c r="J930" s="3" t="s">
        <v>252</v>
      </c>
      <c r="K930" s="3" t="s">
        <v>104</v>
      </c>
      <c r="L930" s="6" t="s">
        <v>89</v>
      </c>
      <c r="M930" s="3" t="s">
        <v>252</v>
      </c>
      <c r="N930" s="3" t="s">
        <v>154</v>
      </c>
      <c r="O930" s="3" t="s">
        <v>8202</v>
      </c>
      <c r="P930" s="3" t="s">
        <v>252</v>
      </c>
      <c r="Q930" s="3" t="s">
        <v>2615</v>
      </c>
      <c r="R930" s="3" t="s">
        <v>31</v>
      </c>
      <c r="X930" s="32"/>
      <c r="Y930" s="33"/>
      <c r="Z930" s="3">
        <v>5</v>
      </c>
      <c r="AC930" s="3">
        <v>474.36</v>
      </c>
      <c r="AE930" s="3">
        <v>474.36</v>
      </c>
    </row>
    <row r="931" spans="1:31" x14ac:dyDescent="0.3">
      <c r="A931" s="3" t="s">
        <v>5199</v>
      </c>
      <c r="B931" s="4">
        <v>33709</v>
      </c>
      <c r="C931" s="4">
        <v>547</v>
      </c>
      <c r="D931" s="4" t="s">
        <v>25</v>
      </c>
      <c r="E931" s="5" t="s">
        <v>6313</v>
      </c>
      <c r="G931" s="4" t="s">
        <v>8203</v>
      </c>
      <c r="H931" s="3" t="s">
        <v>6315</v>
      </c>
      <c r="I931" s="3" t="s">
        <v>252</v>
      </c>
      <c r="J931" s="3" t="s">
        <v>252</v>
      </c>
      <c r="K931" s="3" t="s">
        <v>104</v>
      </c>
      <c r="L931" s="6" t="s">
        <v>89</v>
      </c>
      <c r="M931" s="3" t="s">
        <v>252</v>
      </c>
      <c r="N931" s="3" t="s">
        <v>154</v>
      </c>
      <c r="O931" s="3" t="s">
        <v>8204</v>
      </c>
      <c r="P931" s="3" t="s">
        <v>252</v>
      </c>
      <c r="Q931" s="3" t="s">
        <v>2615</v>
      </c>
      <c r="R931" s="3" t="s">
        <v>31</v>
      </c>
      <c r="X931" s="32"/>
      <c r="Y931" s="33"/>
      <c r="Z931" s="3">
        <v>16.14</v>
      </c>
      <c r="AC931" s="3">
        <v>1398.96</v>
      </c>
      <c r="AE931" s="3">
        <v>1398.96</v>
      </c>
    </row>
    <row r="932" spans="1:31" x14ac:dyDescent="0.3">
      <c r="A932" s="3" t="s">
        <v>3544</v>
      </c>
      <c r="B932" s="4">
        <v>34001</v>
      </c>
      <c r="C932" s="4">
        <v>511</v>
      </c>
      <c r="D932" s="4" t="s">
        <v>25</v>
      </c>
      <c r="E932" s="5" t="s">
        <v>6313</v>
      </c>
      <c r="G932" s="4" t="s">
        <v>8205</v>
      </c>
      <c r="H932" s="3" t="s">
        <v>6315</v>
      </c>
      <c r="I932" s="3" t="s">
        <v>252</v>
      </c>
      <c r="J932" s="3" t="s">
        <v>252</v>
      </c>
      <c r="K932" s="3" t="s">
        <v>132</v>
      </c>
      <c r="L932" s="6" t="s">
        <v>132</v>
      </c>
      <c r="M932" s="3" t="s">
        <v>252</v>
      </c>
      <c r="N932" s="3" t="s">
        <v>154</v>
      </c>
      <c r="O932" s="3" t="s">
        <v>8206</v>
      </c>
      <c r="P932" s="3" t="s">
        <v>252</v>
      </c>
      <c r="Q932" s="3" t="s">
        <v>51</v>
      </c>
      <c r="R932" s="3" t="s">
        <v>31</v>
      </c>
      <c r="S932" s="3">
        <v>23</v>
      </c>
      <c r="T932" s="3">
        <v>27.34</v>
      </c>
      <c r="U932" s="3">
        <v>-0.21</v>
      </c>
      <c r="V932" s="3">
        <v>66.69</v>
      </c>
      <c r="W932" s="3">
        <v>92.7</v>
      </c>
      <c r="X932" s="32">
        <v>-0.39</v>
      </c>
      <c r="Y932" s="33">
        <v>312.10000000000002</v>
      </c>
      <c r="Z932" s="3">
        <v>324.76</v>
      </c>
      <c r="AA932" s="3">
        <v>-0.04</v>
      </c>
      <c r="AB932" s="3">
        <v>77500.800000000003</v>
      </c>
      <c r="AC932" s="3">
        <v>80647.199999999997</v>
      </c>
      <c r="AD932" s="3">
        <v>77500.800000000003</v>
      </c>
      <c r="AE932" s="3">
        <v>80647.199999999997</v>
      </c>
    </row>
    <row r="933" spans="1:31" x14ac:dyDescent="0.3">
      <c r="A933" s="3" t="s">
        <v>3133</v>
      </c>
      <c r="B933" s="4">
        <v>34003</v>
      </c>
      <c r="C933" s="4">
        <v>767</v>
      </c>
      <c r="D933" s="4" t="s">
        <v>25</v>
      </c>
      <c r="E933" s="5" t="s">
        <v>6313</v>
      </c>
      <c r="G933" s="4" t="s">
        <v>8207</v>
      </c>
      <c r="H933" s="3" t="s">
        <v>6315</v>
      </c>
      <c r="I933" s="3" t="s">
        <v>252</v>
      </c>
      <c r="J933" s="3" t="s">
        <v>252</v>
      </c>
      <c r="K933" s="3" t="s">
        <v>132</v>
      </c>
      <c r="L933" s="6" t="s">
        <v>132</v>
      </c>
      <c r="M933" s="3" t="s">
        <v>252</v>
      </c>
      <c r="N933" s="3" t="s">
        <v>154</v>
      </c>
      <c r="O933" s="3" t="s">
        <v>8208</v>
      </c>
      <c r="P933" s="3" t="s">
        <v>252</v>
      </c>
      <c r="Q933" s="3" t="s">
        <v>51</v>
      </c>
      <c r="R933" s="3" t="s">
        <v>31</v>
      </c>
      <c r="S933" s="3">
        <v>129</v>
      </c>
      <c r="T933" s="3">
        <v>138.66</v>
      </c>
      <c r="U933" s="3">
        <v>-7.0000000000000007E-2</v>
      </c>
      <c r="V933" s="3">
        <v>401.68</v>
      </c>
      <c r="W933" s="3">
        <v>399.42</v>
      </c>
      <c r="X933" s="32">
        <v>0.01</v>
      </c>
      <c r="Y933" s="33">
        <v>1426.06</v>
      </c>
      <c r="Z933" s="3">
        <v>1351.55</v>
      </c>
      <c r="AA933" s="3">
        <v>0.05</v>
      </c>
      <c r="AB933" s="3">
        <v>278554.21999999997</v>
      </c>
      <c r="AC933" s="3">
        <v>263989.18</v>
      </c>
      <c r="AD933" s="3">
        <v>278554.21999999997</v>
      </c>
      <c r="AE933" s="3">
        <v>263989.18</v>
      </c>
    </row>
    <row r="934" spans="1:31" x14ac:dyDescent="0.3">
      <c r="A934" s="3" t="s">
        <v>3053</v>
      </c>
      <c r="B934" s="4">
        <v>34004</v>
      </c>
      <c r="C934" s="4">
        <v>946</v>
      </c>
      <c r="D934" s="4" t="s">
        <v>25</v>
      </c>
      <c r="E934" s="5" t="s">
        <v>6313</v>
      </c>
      <c r="G934" s="4" t="s">
        <v>8209</v>
      </c>
      <c r="H934" s="3" t="s">
        <v>6315</v>
      </c>
      <c r="I934" s="3" t="s">
        <v>252</v>
      </c>
      <c r="J934" s="3" t="s">
        <v>252</v>
      </c>
      <c r="K934" s="3" t="s">
        <v>132</v>
      </c>
      <c r="L934" s="6" t="s">
        <v>132</v>
      </c>
      <c r="M934" s="3" t="s">
        <v>252</v>
      </c>
      <c r="N934" s="3" t="s">
        <v>154</v>
      </c>
      <c r="O934" s="3" t="s">
        <v>8210</v>
      </c>
      <c r="P934" s="3" t="s">
        <v>252</v>
      </c>
      <c r="Q934" s="3" t="s">
        <v>51</v>
      </c>
      <c r="R934" s="3" t="s">
        <v>31</v>
      </c>
      <c r="S934" s="3">
        <v>258</v>
      </c>
      <c r="T934" s="3">
        <v>287</v>
      </c>
      <c r="U934" s="3">
        <v>-0.11</v>
      </c>
      <c r="V934" s="3">
        <v>707.25</v>
      </c>
      <c r="W934" s="3">
        <v>782</v>
      </c>
      <c r="X934" s="32">
        <v>-0.11</v>
      </c>
      <c r="Y934" s="33">
        <v>3624.08</v>
      </c>
      <c r="Z934" s="3">
        <v>3391.58</v>
      </c>
      <c r="AA934" s="3">
        <v>0.06</v>
      </c>
      <c r="AB934" s="3">
        <v>641852.4</v>
      </c>
      <c r="AC934" s="3">
        <v>618222</v>
      </c>
      <c r="AD934" s="3">
        <v>678428.4</v>
      </c>
      <c r="AE934" s="3">
        <v>634803.6</v>
      </c>
    </row>
    <row r="935" spans="1:31" x14ac:dyDescent="0.3">
      <c r="A935" s="3" t="s">
        <v>3023</v>
      </c>
      <c r="B935" s="4">
        <v>34006</v>
      </c>
      <c r="C935" s="4">
        <v>1217</v>
      </c>
      <c r="D935" s="4" t="s">
        <v>25</v>
      </c>
      <c r="E935" s="5" t="s">
        <v>6313</v>
      </c>
      <c r="G935" s="4" t="s">
        <v>8211</v>
      </c>
      <c r="H935" s="3" t="s">
        <v>6315</v>
      </c>
      <c r="I935" s="3" t="s">
        <v>252</v>
      </c>
      <c r="J935" s="3" t="s">
        <v>252</v>
      </c>
      <c r="K935" s="3" t="s">
        <v>132</v>
      </c>
      <c r="L935" s="6" t="s">
        <v>132</v>
      </c>
      <c r="M935" s="3" t="s">
        <v>252</v>
      </c>
      <c r="N935" s="3" t="s">
        <v>154</v>
      </c>
      <c r="O935" s="3" t="s">
        <v>8212</v>
      </c>
      <c r="P935" s="3" t="s">
        <v>252</v>
      </c>
      <c r="Q935" s="3" t="s">
        <v>51</v>
      </c>
      <c r="R935" s="3" t="s">
        <v>31</v>
      </c>
      <c r="S935" s="3">
        <v>596</v>
      </c>
      <c r="T935" s="3">
        <v>679</v>
      </c>
      <c r="U935" s="3">
        <v>-0.14000000000000001</v>
      </c>
      <c r="V935" s="3">
        <v>1029.83</v>
      </c>
      <c r="W935" s="3">
        <v>1176.08</v>
      </c>
      <c r="X935" s="32">
        <v>-0.14000000000000001</v>
      </c>
      <c r="Y935" s="33">
        <v>4132.33</v>
      </c>
      <c r="Z935" s="3">
        <v>5131.17</v>
      </c>
      <c r="AA935" s="3">
        <v>-0.24</v>
      </c>
      <c r="AB935" s="3">
        <v>780770.2</v>
      </c>
      <c r="AC935" s="3">
        <v>956194.88</v>
      </c>
      <c r="AD935" s="3">
        <v>839524.84</v>
      </c>
      <c r="AE935" s="3">
        <v>1030330.22</v>
      </c>
    </row>
    <row r="936" spans="1:31" x14ac:dyDescent="0.3">
      <c r="A936" s="3" t="s">
        <v>3014</v>
      </c>
      <c r="B936" s="4">
        <v>34007</v>
      </c>
      <c r="C936" s="4">
        <v>1047</v>
      </c>
      <c r="D936" s="4" t="s">
        <v>25</v>
      </c>
      <c r="E936" s="5" t="s">
        <v>6313</v>
      </c>
      <c r="G936" s="4" t="s">
        <v>8213</v>
      </c>
      <c r="H936" s="3" t="s">
        <v>6315</v>
      </c>
      <c r="I936" s="3" t="s">
        <v>252</v>
      </c>
      <c r="J936" s="3" t="s">
        <v>252</v>
      </c>
      <c r="K936" s="3" t="s">
        <v>132</v>
      </c>
      <c r="L936" s="6" t="s">
        <v>132</v>
      </c>
      <c r="M936" s="3" t="s">
        <v>252</v>
      </c>
      <c r="N936" s="3" t="s">
        <v>154</v>
      </c>
      <c r="O936" s="3" t="s">
        <v>8214</v>
      </c>
      <c r="P936" s="3" t="s">
        <v>252</v>
      </c>
      <c r="Q936" s="3" t="s">
        <v>51</v>
      </c>
      <c r="R936" s="3" t="s">
        <v>31</v>
      </c>
      <c r="S936" s="3">
        <v>252</v>
      </c>
      <c r="T936" s="3">
        <v>357.31</v>
      </c>
      <c r="U936" s="3">
        <v>-0.42</v>
      </c>
      <c r="V936" s="3">
        <v>800.37</v>
      </c>
      <c r="W936" s="3">
        <v>1123.81</v>
      </c>
      <c r="X936" s="32">
        <v>-0.4</v>
      </c>
      <c r="Y936" s="33">
        <v>4228.6899999999996</v>
      </c>
      <c r="Z936" s="3">
        <v>5062.2</v>
      </c>
      <c r="AA936" s="3">
        <v>-0.2</v>
      </c>
      <c r="AB936" s="3">
        <v>713109</v>
      </c>
      <c r="AC936" s="3">
        <v>866724.95</v>
      </c>
      <c r="AD936" s="3">
        <v>735719.13</v>
      </c>
      <c r="AE936" s="3">
        <v>880732.79</v>
      </c>
    </row>
    <row r="937" spans="1:31" x14ac:dyDescent="0.3">
      <c r="A937" s="3" t="s">
        <v>3026</v>
      </c>
      <c r="B937" s="4">
        <v>34008</v>
      </c>
      <c r="C937" s="4">
        <v>866</v>
      </c>
      <c r="D937" s="4" t="s">
        <v>25</v>
      </c>
      <c r="E937" s="5" t="s">
        <v>6313</v>
      </c>
      <c r="G937" s="4" t="s">
        <v>8215</v>
      </c>
      <c r="H937" s="3" t="s">
        <v>6315</v>
      </c>
      <c r="I937" s="3" t="s">
        <v>252</v>
      </c>
      <c r="J937" s="3" t="s">
        <v>252</v>
      </c>
      <c r="K937" s="3" t="s">
        <v>132</v>
      </c>
      <c r="L937" s="6" t="s">
        <v>132</v>
      </c>
      <c r="M937" s="3" t="s">
        <v>252</v>
      </c>
      <c r="N937" s="3" t="s">
        <v>154</v>
      </c>
      <c r="O937" s="3" t="s">
        <v>8216</v>
      </c>
      <c r="P937" s="3" t="s">
        <v>252</v>
      </c>
      <c r="Q937" s="3" t="s">
        <v>51</v>
      </c>
      <c r="R937" s="3" t="s">
        <v>31</v>
      </c>
      <c r="S937" s="3">
        <v>163</v>
      </c>
      <c r="T937" s="3">
        <v>289.93</v>
      </c>
      <c r="U937" s="3">
        <v>-0.78</v>
      </c>
      <c r="V937" s="3">
        <v>1334.56</v>
      </c>
      <c r="W937" s="3">
        <v>1541.63</v>
      </c>
      <c r="X937" s="32">
        <v>-0.16</v>
      </c>
      <c r="Y937" s="33">
        <v>5548.19</v>
      </c>
      <c r="Z937" s="3">
        <v>6173.51</v>
      </c>
      <c r="AA937" s="3">
        <v>-0.11</v>
      </c>
      <c r="AB937" s="3">
        <v>843734.34</v>
      </c>
      <c r="AC937" s="3">
        <v>945592.63</v>
      </c>
      <c r="AD937" s="3">
        <v>922724.88</v>
      </c>
      <c r="AE937" s="3">
        <v>1022577.81</v>
      </c>
    </row>
    <row r="938" spans="1:31" x14ac:dyDescent="0.3">
      <c r="A938" s="3" t="s">
        <v>3608</v>
      </c>
      <c r="B938" s="4">
        <v>34014</v>
      </c>
      <c r="C938" s="4">
        <v>488</v>
      </c>
      <c r="D938" s="4" t="s">
        <v>25</v>
      </c>
      <c r="E938" s="5" t="s">
        <v>6313</v>
      </c>
      <c r="G938" s="4" t="s">
        <v>8217</v>
      </c>
      <c r="H938" s="3" t="s">
        <v>6315</v>
      </c>
      <c r="I938" s="3" t="s">
        <v>252</v>
      </c>
      <c r="J938" s="3" t="s">
        <v>252</v>
      </c>
      <c r="K938" s="3" t="s">
        <v>132</v>
      </c>
      <c r="L938" s="6" t="s">
        <v>132</v>
      </c>
      <c r="M938" s="3" t="s">
        <v>252</v>
      </c>
      <c r="N938" s="3" t="s">
        <v>184</v>
      </c>
      <c r="O938" s="3" t="s">
        <v>8218</v>
      </c>
      <c r="P938" s="3" t="s">
        <v>252</v>
      </c>
      <c r="Q938" s="3" t="s">
        <v>51</v>
      </c>
      <c r="R938" s="3" t="s">
        <v>31</v>
      </c>
      <c r="S938" s="3">
        <v>36</v>
      </c>
      <c r="T938" s="3">
        <v>30</v>
      </c>
      <c r="U938" s="3">
        <v>0.17</v>
      </c>
      <c r="V938" s="3">
        <v>56.5</v>
      </c>
      <c r="W938" s="3">
        <v>50</v>
      </c>
      <c r="X938" s="32">
        <v>0.12</v>
      </c>
      <c r="Y938" s="33">
        <v>225.58</v>
      </c>
      <c r="Z938" s="3">
        <v>255</v>
      </c>
      <c r="AA938" s="3">
        <v>-0.13</v>
      </c>
      <c r="AB938" s="3">
        <v>42907.19</v>
      </c>
      <c r="AC938" s="3">
        <v>47898.84</v>
      </c>
      <c r="AD938" s="3">
        <v>45829.51</v>
      </c>
      <c r="AE938" s="3">
        <v>51165</v>
      </c>
    </row>
    <row r="939" spans="1:31" x14ac:dyDescent="0.3">
      <c r="A939" s="3" t="s">
        <v>3734</v>
      </c>
      <c r="B939" s="4">
        <v>34026</v>
      </c>
      <c r="C939" s="4">
        <v>308</v>
      </c>
      <c r="D939" s="4" t="s">
        <v>25</v>
      </c>
      <c r="E939" s="5" t="s">
        <v>6313</v>
      </c>
      <c r="G939" s="4" t="s">
        <v>8219</v>
      </c>
      <c r="H939" s="3" t="s">
        <v>6315</v>
      </c>
      <c r="I939" s="3" t="s">
        <v>252</v>
      </c>
      <c r="J939" s="3" t="s">
        <v>252</v>
      </c>
      <c r="K939" s="3" t="s">
        <v>132</v>
      </c>
      <c r="L939" s="6" t="s">
        <v>132</v>
      </c>
      <c r="M939" s="3" t="s">
        <v>252</v>
      </c>
      <c r="N939" s="3" t="s">
        <v>184</v>
      </c>
      <c r="O939" s="3" t="s">
        <v>8220</v>
      </c>
      <c r="P939" s="3" t="s">
        <v>252</v>
      </c>
      <c r="Q939" s="3" t="s">
        <v>51</v>
      </c>
      <c r="R939" s="3" t="s">
        <v>31</v>
      </c>
      <c r="S939" s="3">
        <v>17</v>
      </c>
      <c r="T939" s="3">
        <v>15</v>
      </c>
      <c r="U939" s="3">
        <v>0.12</v>
      </c>
      <c r="V939" s="3">
        <v>21.17</v>
      </c>
      <c r="W939" s="3">
        <v>28</v>
      </c>
      <c r="X939" s="32">
        <v>-0.32</v>
      </c>
      <c r="Y939" s="33">
        <v>121.17</v>
      </c>
      <c r="Z939" s="3">
        <v>121</v>
      </c>
      <c r="AA939" s="3">
        <v>0</v>
      </c>
      <c r="AB939" s="3">
        <v>22993.1</v>
      </c>
      <c r="AC939" s="3">
        <v>23069.64</v>
      </c>
      <c r="AD939" s="3">
        <v>24616.22</v>
      </c>
      <c r="AE939" s="3">
        <v>24308.76</v>
      </c>
    </row>
    <row r="940" spans="1:31" x14ac:dyDescent="0.3">
      <c r="A940" s="3" t="s">
        <v>3225</v>
      </c>
      <c r="B940" s="4">
        <v>34030</v>
      </c>
      <c r="C940" s="4">
        <v>669</v>
      </c>
      <c r="D940" s="4" t="s">
        <v>25</v>
      </c>
      <c r="E940" s="5" t="s">
        <v>6313</v>
      </c>
      <c r="G940" s="4" t="s">
        <v>8221</v>
      </c>
      <c r="H940" s="3" t="s">
        <v>6315</v>
      </c>
      <c r="I940" s="3" t="s">
        <v>252</v>
      </c>
      <c r="J940" s="3" t="s">
        <v>252</v>
      </c>
      <c r="K940" s="3" t="s">
        <v>132</v>
      </c>
      <c r="L940" s="6" t="s">
        <v>132</v>
      </c>
      <c r="M940" s="3" t="s">
        <v>252</v>
      </c>
      <c r="N940" s="3" t="s">
        <v>184</v>
      </c>
      <c r="O940" s="3" t="s">
        <v>8222</v>
      </c>
      <c r="P940" s="3" t="s">
        <v>252</v>
      </c>
      <c r="Q940" s="3" t="s">
        <v>51</v>
      </c>
      <c r="R940" s="3" t="s">
        <v>31</v>
      </c>
      <c r="S940" s="3">
        <v>81</v>
      </c>
      <c r="T940" s="3">
        <v>102</v>
      </c>
      <c r="U940" s="3">
        <v>-0.26</v>
      </c>
      <c r="V940" s="3">
        <v>215.33</v>
      </c>
      <c r="W940" s="3">
        <v>266</v>
      </c>
      <c r="X940" s="32">
        <v>-0.24</v>
      </c>
      <c r="Y940" s="33">
        <v>933.42</v>
      </c>
      <c r="Z940" s="3">
        <v>885.17</v>
      </c>
      <c r="AA940" s="3">
        <v>0.05</v>
      </c>
      <c r="AB940" s="3">
        <v>179229.41</v>
      </c>
      <c r="AC940" s="3">
        <v>169148.24</v>
      </c>
      <c r="AD940" s="3">
        <v>189632.93</v>
      </c>
      <c r="AE940" s="3">
        <v>177740.66</v>
      </c>
    </row>
    <row r="941" spans="1:31" x14ac:dyDescent="0.3">
      <c r="A941" s="3" t="s">
        <v>3737</v>
      </c>
      <c r="B941" s="4">
        <v>34032</v>
      </c>
      <c r="C941" s="4">
        <v>154</v>
      </c>
      <c r="D941" s="4" t="s">
        <v>25</v>
      </c>
      <c r="E941" s="5" t="s">
        <v>6313</v>
      </c>
      <c r="G941" s="4" t="s">
        <v>8223</v>
      </c>
      <c r="H941" s="3" t="s">
        <v>6315</v>
      </c>
      <c r="I941" s="3" t="s">
        <v>252</v>
      </c>
      <c r="J941" s="3" t="s">
        <v>252</v>
      </c>
      <c r="K941" s="3" t="s">
        <v>132</v>
      </c>
      <c r="L941" s="6" t="s">
        <v>132</v>
      </c>
      <c r="M941" s="3" t="s">
        <v>252</v>
      </c>
      <c r="N941" s="3" t="s">
        <v>184</v>
      </c>
      <c r="O941" s="3" t="s">
        <v>8224</v>
      </c>
      <c r="P941" s="3" t="s">
        <v>252</v>
      </c>
      <c r="Q941" s="3" t="s">
        <v>51</v>
      </c>
      <c r="R941" s="3" t="s">
        <v>31</v>
      </c>
      <c r="S941" s="3">
        <v>8</v>
      </c>
      <c r="T941" s="3">
        <v>14</v>
      </c>
      <c r="U941" s="3">
        <v>-0.67</v>
      </c>
      <c r="V941" s="3">
        <v>45.7</v>
      </c>
      <c r="W941" s="3">
        <v>60.67</v>
      </c>
      <c r="X941" s="32">
        <v>-0.33</v>
      </c>
      <c r="Y941" s="33">
        <v>222.27</v>
      </c>
      <c r="Z941" s="3">
        <v>244.83</v>
      </c>
      <c r="AA941" s="3">
        <v>-0.1</v>
      </c>
      <c r="AB941" s="3">
        <v>33785.58</v>
      </c>
      <c r="AC941" s="3">
        <v>38256.32</v>
      </c>
      <c r="AD941" s="3">
        <v>36964.620000000003</v>
      </c>
      <c r="AE941" s="3">
        <v>40572.44</v>
      </c>
    </row>
    <row r="942" spans="1:31" x14ac:dyDescent="0.3">
      <c r="A942" s="3" t="s">
        <v>2518</v>
      </c>
      <c r="B942" s="4">
        <v>34036</v>
      </c>
      <c r="C942" s="4">
        <v>309</v>
      </c>
      <c r="D942" s="4" t="s">
        <v>25</v>
      </c>
      <c r="E942" s="5" t="s">
        <v>6313</v>
      </c>
      <c r="G942" s="4" t="s">
        <v>8225</v>
      </c>
      <c r="H942" s="3" t="s">
        <v>6315</v>
      </c>
      <c r="I942" s="3" t="s">
        <v>252</v>
      </c>
      <c r="J942" s="3" t="s">
        <v>252</v>
      </c>
      <c r="K942" s="3" t="s">
        <v>132</v>
      </c>
      <c r="L942" s="6" t="s">
        <v>132</v>
      </c>
      <c r="M942" s="3" t="s">
        <v>252</v>
      </c>
      <c r="N942" s="3" t="s">
        <v>184</v>
      </c>
      <c r="O942" s="3" t="s">
        <v>8226</v>
      </c>
      <c r="P942" s="3" t="s">
        <v>252</v>
      </c>
      <c r="Q942" s="3" t="s">
        <v>51</v>
      </c>
      <c r="R942" s="3" t="s">
        <v>31</v>
      </c>
      <c r="S942" s="3">
        <v>18</v>
      </c>
      <c r="T942" s="3">
        <v>13</v>
      </c>
      <c r="U942" s="3">
        <v>0.28000000000000003</v>
      </c>
      <c r="V942" s="3">
        <v>30.17</v>
      </c>
      <c r="W942" s="3">
        <v>28</v>
      </c>
      <c r="X942" s="32">
        <v>7.0000000000000007E-2</v>
      </c>
      <c r="Y942" s="33">
        <v>129.41999999999999</v>
      </c>
      <c r="Z942" s="3">
        <v>115</v>
      </c>
      <c r="AA942" s="3">
        <v>0.11</v>
      </c>
      <c r="AB942" s="3">
        <v>24455.33</v>
      </c>
      <c r="AC942" s="3">
        <v>21576.84</v>
      </c>
      <c r="AD942" s="3">
        <v>26292.29</v>
      </c>
      <c r="AE942" s="3">
        <v>23053.8</v>
      </c>
    </row>
    <row r="943" spans="1:31" x14ac:dyDescent="0.3">
      <c r="A943" s="3" t="s">
        <v>3623</v>
      </c>
      <c r="B943" s="4">
        <v>34052</v>
      </c>
      <c r="C943" s="4">
        <v>378</v>
      </c>
      <c r="D943" s="4" t="s">
        <v>25</v>
      </c>
      <c r="E943" s="5" t="s">
        <v>6313</v>
      </c>
      <c r="G943" s="4" t="s">
        <v>8227</v>
      </c>
      <c r="H943" s="3" t="s">
        <v>6315</v>
      </c>
      <c r="I943" s="3" t="s">
        <v>252</v>
      </c>
      <c r="J943" s="3" t="s">
        <v>252</v>
      </c>
      <c r="K943" s="3" t="s">
        <v>132</v>
      </c>
      <c r="L943" s="6" t="s">
        <v>132</v>
      </c>
      <c r="M943" s="3" t="s">
        <v>252</v>
      </c>
      <c r="N943" s="3" t="s">
        <v>184</v>
      </c>
      <c r="O943" s="3" t="s">
        <v>8228</v>
      </c>
      <c r="P943" s="3" t="s">
        <v>252</v>
      </c>
      <c r="Q943" s="3" t="s">
        <v>51</v>
      </c>
      <c r="R943" s="3" t="s">
        <v>31</v>
      </c>
      <c r="S943" s="3">
        <v>36</v>
      </c>
      <c r="T943" s="3">
        <v>37</v>
      </c>
      <c r="U943" s="3">
        <v>-0.03</v>
      </c>
      <c r="V943" s="3">
        <v>64</v>
      </c>
      <c r="W943" s="3">
        <v>58.5</v>
      </c>
      <c r="X943" s="32">
        <v>0.09</v>
      </c>
      <c r="Y943" s="33">
        <v>242.08</v>
      </c>
      <c r="Z943" s="3">
        <v>273.58</v>
      </c>
      <c r="AA943" s="3">
        <v>-0.13</v>
      </c>
      <c r="AB943" s="3">
        <v>46504.21</v>
      </c>
      <c r="AC943" s="3">
        <v>51368.59</v>
      </c>
      <c r="AD943" s="3">
        <v>49181.65</v>
      </c>
      <c r="AE943" s="3">
        <v>54802.99</v>
      </c>
    </row>
    <row r="944" spans="1:31" x14ac:dyDescent="0.3">
      <c r="A944" s="3" t="s">
        <v>3520</v>
      </c>
      <c r="B944" s="4">
        <v>34076</v>
      </c>
      <c r="C944" s="4">
        <v>487</v>
      </c>
      <c r="D944" s="4" t="s">
        <v>25</v>
      </c>
      <c r="E944" s="5" t="s">
        <v>6313</v>
      </c>
      <c r="G944" s="4" t="s">
        <v>8229</v>
      </c>
      <c r="H944" s="3" t="s">
        <v>6315</v>
      </c>
      <c r="I944" s="3" t="s">
        <v>252</v>
      </c>
      <c r="J944" s="3" t="s">
        <v>252</v>
      </c>
      <c r="K944" s="3" t="s">
        <v>132</v>
      </c>
      <c r="L944" s="6" t="s">
        <v>132</v>
      </c>
      <c r="M944" s="3" t="s">
        <v>252</v>
      </c>
      <c r="N944" s="3" t="s">
        <v>184</v>
      </c>
      <c r="O944" s="3" t="s">
        <v>8230</v>
      </c>
      <c r="P944" s="3" t="s">
        <v>252</v>
      </c>
      <c r="Q944" s="3" t="s">
        <v>51</v>
      </c>
      <c r="R944" s="3" t="s">
        <v>31</v>
      </c>
      <c r="S944" s="3">
        <v>60</v>
      </c>
      <c r="T944" s="3">
        <v>39</v>
      </c>
      <c r="U944" s="3">
        <v>0.35</v>
      </c>
      <c r="V944" s="3">
        <v>120</v>
      </c>
      <c r="W944" s="3">
        <v>124</v>
      </c>
      <c r="X944" s="32">
        <v>-0.03</v>
      </c>
      <c r="Y944" s="33">
        <v>553.91999999999996</v>
      </c>
      <c r="Z944" s="3">
        <v>453</v>
      </c>
      <c r="AA944" s="3">
        <v>0.18</v>
      </c>
      <c r="AB944" s="3">
        <v>106302.59</v>
      </c>
      <c r="AC944" s="3">
        <v>86624.52</v>
      </c>
      <c r="AD944" s="3">
        <v>112533.71</v>
      </c>
      <c r="AE944" s="3">
        <v>91009.08</v>
      </c>
    </row>
    <row r="945" spans="1:31" x14ac:dyDescent="0.3">
      <c r="A945" s="3" t="s">
        <v>3475</v>
      </c>
      <c r="B945" s="4">
        <v>34116</v>
      </c>
      <c r="C945" s="4">
        <v>422</v>
      </c>
      <c r="D945" s="4" t="s">
        <v>25</v>
      </c>
      <c r="E945" s="5" t="s">
        <v>6313</v>
      </c>
      <c r="G945" s="4" t="s">
        <v>8231</v>
      </c>
      <c r="H945" s="3" t="s">
        <v>6315</v>
      </c>
      <c r="I945" s="3" t="s">
        <v>252</v>
      </c>
      <c r="J945" s="3" t="s">
        <v>252</v>
      </c>
      <c r="K945" s="3" t="s">
        <v>132</v>
      </c>
      <c r="L945" s="6" t="s">
        <v>132</v>
      </c>
      <c r="M945" s="3" t="s">
        <v>252</v>
      </c>
      <c r="N945" s="3" t="s">
        <v>184</v>
      </c>
      <c r="O945" s="3" t="s">
        <v>8232</v>
      </c>
      <c r="P945" s="3" t="s">
        <v>252</v>
      </c>
      <c r="Q945" s="3" t="s">
        <v>51</v>
      </c>
      <c r="R945" s="3" t="s">
        <v>31</v>
      </c>
      <c r="S945" s="3">
        <v>42</v>
      </c>
      <c r="T945" s="3">
        <v>16</v>
      </c>
      <c r="U945" s="3">
        <v>0.62</v>
      </c>
      <c r="V945" s="3">
        <v>56.75</v>
      </c>
      <c r="W945" s="3">
        <v>56</v>
      </c>
      <c r="X945" s="32">
        <v>0.01</v>
      </c>
      <c r="Y945" s="33">
        <v>248.75</v>
      </c>
      <c r="Z945" s="3">
        <v>266</v>
      </c>
      <c r="AA945" s="3">
        <v>-7.0000000000000007E-2</v>
      </c>
      <c r="AB945" s="3">
        <v>46501.89</v>
      </c>
      <c r="AC945" s="3">
        <v>50866.080000000002</v>
      </c>
      <c r="AD945" s="3">
        <v>50536.05</v>
      </c>
      <c r="AE945" s="3">
        <v>53370.96</v>
      </c>
    </row>
    <row r="946" spans="1:31" x14ac:dyDescent="0.3">
      <c r="A946" s="3" t="s">
        <v>2632</v>
      </c>
      <c r="B946" s="4">
        <v>34122</v>
      </c>
      <c r="C946" s="4">
        <v>327</v>
      </c>
      <c r="D946" s="4" t="s">
        <v>25</v>
      </c>
      <c r="E946" s="5" t="s">
        <v>6313</v>
      </c>
      <c r="G946" s="4" t="s">
        <v>8233</v>
      </c>
      <c r="H946" s="3" t="s">
        <v>6315</v>
      </c>
      <c r="I946" s="3" t="s">
        <v>252</v>
      </c>
      <c r="J946" s="3" t="s">
        <v>252</v>
      </c>
      <c r="K946" s="3" t="s">
        <v>146</v>
      </c>
      <c r="L946" s="6" t="s">
        <v>146</v>
      </c>
      <c r="M946" s="3" t="s">
        <v>252</v>
      </c>
      <c r="N946" s="3" t="s">
        <v>154</v>
      </c>
      <c r="O946" s="3" t="s">
        <v>8234</v>
      </c>
      <c r="P946" s="3" t="s">
        <v>252</v>
      </c>
      <c r="Q946" s="3" t="s">
        <v>66</v>
      </c>
      <c r="R946" s="3" t="s">
        <v>60</v>
      </c>
      <c r="S946" s="3">
        <v>8</v>
      </c>
      <c r="T946" s="3">
        <v>3</v>
      </c>
      <c r="U946" s="3">
        <v>0.63</v>
      </c>
      <c r="V946" s="3">
        <v>13.5</v>
      </c>
      <c r="W946" s="3">
        <v>12.42</v>
      </c>
      <c r="X946" s="32">
        <v>0.08</v>
      </c>
      <c r="Y946" s="33">
        <v>67.5</v>
      </c>
      <c r="Z946" s="3">
        <v>87.33</v>
      </c>
      <c r="AA946" s="3">
        <v>-0.28999999999999998</v>
      </c>
      <c r="AB946" s="3">
        <v>33016.199999999997</v>
      </c>
      <c r="AC946" s="3">
        <v>42877.2</v>
      </c>
      <c r="AD946" s="3">
        <v>34408.800000000003</v>
      </c>
      <c r="AE946" s="3">
        <v>44219.16</v>
      </c>
    </row>
    <row r="947" spans="1:31" x14ac:dyDescent="0.3">
      <c r="A947" s="3" t="s">
        <v>4552</v>
      </c>
      <c r="B947" s="4">
        <v>34164</v>
      </c>
      <c r="C947" s="4">
        <v>500</v>
      </c>
      <c r="D947" s="4" t="s">
        <v>25</v>
      </c>
      <c r="E947" s="5" t="s">
        <v>6313</v>
      </c>
      <c r="G947" s="4" t="s">
        <v>8235</v>
      </c>
      <c r="H947" s="3" t="s">
        <v>6315</v>
      </c>
      <c r="I947" s="3" t="s">
        <v>252</v>
      </c>
      <c r="J947" s="3" t="s">
        <v>252</v>
      </c>
      <c r="K947" s="3" t="s">
        <v>146</v>
      </c>
      <c r="L947" s="6" t="s">
        <v>6320</v>
      </c>
      <c r="M947" s="3" t="s">
        <v>252</v>
      </c>
      <c r="N947" s="3" t="s">
        <v>154</v>
      </c>
      <c r="O947" s="3" t="s">
        <v>8236</v>
      </c>
      <c r="P947" s="3" t="s">
        <v>252</v>
      </c>
      <c r="Q947" s="3" t="s">
        <v>397</v>
      </c>
      <c r="R947" s="3" t="s">
        <v>31</v>
      </c>
      <c r="S947" s="3">
        <v>21</v>
      </c>
      <c r="T947" s="3">
        <v>26.13</v>
      </c>
      <c r="U947" s="3">
        <v>-0.27</v>
      </c>
      <c r="V947" s="3">
        <v>66.38</v>
      </c>
      <c r="W947" s="3">
        <v>81.02</v>
      </c>
      <c r="X947" s="32">
        <v>-0.22</v>
      </c>
      <c r="Y947" s="33">
        <v>308.43</v>
      </c>
      <c r="Z947" s="3">
        <v>332.14</v>
      </c>
      <c r="AA947" s="3">
        <v>-0.08</v>
      </c>
      <c r="AB947" s="3">
        <v>101769.72</v>
      </c>
      <c r="AC947" s="3">
        <v>109482.83</v>
      </c>
      <c r="AD947" s="3">
        <v>101769.72</v>
      </c>
      <c r="AE947" s="3">
        <v>109482.83</v>
      </c>
    </row>
    <row r="948" spans="1:31" x14ac:dyDescent="0.3">
      <c r="A948" s="3" t="s">
        <v>3641</v>
      </c>
      <c r="B948" s="4">
        <v>34188</v>
      </c>
      <c r="C948" s="4">
        <v>324</v>
      </c>
      <c r="D948" s="4" t="s">
        <v>25</v>
      </c>
      <c r="E948" s="5" t="s">
        <v>6313</v>
      </c>
      <c r="G948" s="4" t="s">
        <v>8237</v>
      </c>
      <c r="H948" s="3" t="s">
        <v>6315</v>
      </c>
      <c r="I948" s="3" t="s">
        <v>252</v>
      </c>
      <c r="J948" s="3" t="s">
        <v>252</v>
      </c>
      <c r="K948" s="3" t="s">
        <v>132</v>
      </c>
      <c r="L948" s="6" t="s">
        <v>132</v>
      </c>
      <c r="M948" s="3" t="s">
        <v>252</v>
      </c>
      <c r="N948" s="3" t="s">
        <v>154</v>
      </c>
      <c r="O948" s="3" t="s">
        <v>8238</v>
      </c>
      <c r="P948" s="3" t="s">
        <v>252</v>
      </c>
      <c r="Q948" s="3" t="s">
        <v>6387</v>
      </c>
      <c r="R948" s="3" t="s">
        <v>31</v>
      </c>
      <c r="S948" s="3">
        <v>6</v>
      </c>
      <c r="T948" s="3">
        <v>7</v>
      </c>
      <c r="U948" s="3">
        <v>-0.27</v>
      </c>
      <c r="V948" s="3">
        <v>13.5</v>
      </c>
      <c r="W948" s="3">
        <v>21.5</v>
      </c>
      <c r="X948" s="32">
        <v>-0.59</v>
      </c>
      <c r="Y948" s="33">
        <v>72.5</v>
      </c>
      <c r="Z948" s="3">
        <v>104.5</v>
      </c>
      <c r="AA948" s="3">
        <v>-0.44</v>
      </c>
      <c r="AB948" s="3">
        <v>19401</v>
      </c>
      <c r="AC948" s="3">
        <v>27977.88</v>
      </c>
      <c r="AD948" s="3">
        <v>19401</v>
      </c>
      <c r="AE948" s="3">
        <v>27977.88</v>
      </c>
    </row>
    <row r="949" spans="1:31" x14ac:dyDescent="0.3">
      <c r="A949" s="3" t="s">
        <v>2638</v>
      </c>
      <c r="B949" s="4">
        <v>34194</v>
      </c>
      <c r="C949" s="4">
        <v>419</v>
      </c>
      <c r="D949" s="4" t="s">
        <v>25</v>
      </c>
      <c r="E949" s="5" t="s">
        <v>6313</v>
      </c>
      <c r="G949" s="4" t="s">
        <v>8239</v>
      </c>
      <c r="H949" s="3" t="s">
        <v>6315</v>
      </c>
      <c r="I949" s="3" t="s">
        <v>252</v>
      </c>
      <c r="J949" s="3" t="s">
        <v>252</v>
      </c>
      <c r="K949" s="3" t="s">
        <v>146</v>
      </c>
      <c r="L949" s="6" t="s">
        <v>6320</v>
      </c>
      <c r="M949" s="3" t="s">
        <v>252</v>
      </c>
      <c r="N949" s="3" t="s">
        <v>154</v>
      </c>
      <c r="O949" s="3" t="s">
        <v>8240</v>
      </c>
      <c r="P949" s="3" t="s">
        <v>252</v>
      </c>
      <c r="Q949" s="3" t="s">
        <v>397</v>
      </c>
      <c r="R949" s="3" t="s">
        <v>31</v>
      </c>
      <c r="S949" s="3">
        <v>6</v>
      </c>
      <c r="T949" s="3">
        <v>7.66</v>
      </c>
      <c r="U949" s="3">
        <v>-0.28000000000000003</v>
      </c>
      <c r="V949" s="3">
        <v>14.66</v>
      </c>
      <c r="W949" s="3">
        <v>16.989999999999998</v>
      </c>
      <c r="X949" s="32">
        <v>-0.16</v>
      </c>
      <c r="Y949" s="33">
        <v>64.95</v>
      </c>
      <c r="Z949" s="3">
        <v>82.29</v>
      </c>
      <c r="AA949" s="3">
        <v>-0.27</v>
      </c>
      <c r="AB949" s="3">
        <v>28080</v>
      </c>
      <c r="AC949" s="3">
        <v>35548.800000000003</v>
      </c>
      <c r="AD949" s="3">
        <v>28080</v>
      </c>
      <c r="AE949" s="3">
        <v>35548.800000000003</v>
      </c>
    </row>
    <row r="950" spans="1:31" x14ac:dyDescent="0.3">
      <c r="A950" s="3" t="s">
        <v>4408</v>
      </c>
      <c r="B950" s="4">
        <v>34197</v>
      </c>
      <c r="C950" s="4">
        <v>812</v>
      </c>
      <c r="D950" s="4" t="s">
        <v>25</v>
      </c>
      <c r="E950" s="5" t="s">
        <v>6313</v>
      </c>
      <c r="G950" s="4" t="s">
        <v>8241</v>
      </c>
      <c r="H950" s="3" t="s">
        <v>6315</v>
      </c>
      <c r="I950" s="3" t="s">
        <v>252</v>
      </c>
      <c r="J950" s="3" t="s">
        <v>252</v>
      </c>
      <c r="K950" s="3" t="s">
        <v>146</v>
      </c>
      <c r="L950" s="6" t="s">
        <v>6320</v>
      </c>
      <c r="M950" s="3" t="s">
        <v>252</v>
      </c>
      <c r="N950" s="3" t="s">
        <v>154</v>
      </c>
      <c r="O950" s="3" t="s">
        <v>8242</v>
      </c>
      <c r="P950" s="3" t="s">
        <v>252</v>
      </c>
      <c r="Q950" s="3" t="s">
        <v>397</v>
      </c>
      <c r="R950" s="3" t="s">
        <v>31</v>
      </c>
      <c r="S950" s="3">
        <v>77</v>
      </c>
      <c r="T950" s="3">
        <v>139.16999999999999</v>
      </c>
      <c r="U950" s="3">
        <v>-0.82</v>
      </c>
      <c r="V950" s="3">
        <v>159.58000000000001</v>
      </c>
      <c r="W950" s="3">
        <v>217.58</v>
      </c>
      <c r="X950" s="32">
        <v>-0.36</v>
      </c>
      <c r="Y950" s="33">
        <v>583.08000000000004</v>
      </c>
      <c r="Z950" s="3">
        <v>667.04</v>
      </c>
      <c r="AA950" s="3">
        <v>-0.14000000000000001</v>
      </c>
      <c r="AB950" s="3">
        <v>181670.12</v>
      </c>
      <c r="AC950" s="3">
        <v>209336.65</v>
      </c>
      <c r="AD950" s="3">
        <v>185420.5</v>
      </c>
      <c r="AE950" s="3">
        <v>211975.25</v>
      </c>
    </row>
    <row r="951" spans="1:31" x14ac:dyDescent="0.3">
      <c r="A951" s="3" t="s">
        <v>4534</v>
      </c>
      <c r="B951" s="4">
        <v>34201</v>
      </c>
      <c r="C951" s="4">
        <v>357</v>
      </c>
      <c r="D951" s="4" t="s">
        <v>25</v>
      </c>
      <c r="E951" s="5" t="s">
        <v>6313</v>
      </c>
      <c r="G951" s="4" t="s">
        <v>8243</v>
      </c>
      <c r="H951" s="3" t="s">
        <v>6315</v>
      </c>
      <c r="I951" s="3" t="s">
        <v>252</v>
      </c>
      <c r="J951" s="3" t="s">
        <v>252</v>
      </c>
      <c r="K951" s="3" t="s">
        <v>146</v>
      </c>
      <c r="L951" s="6" t="s">
        <v>6320</v>
      </c>
      <c r="M951" s="3" t="s">
        <v>252</v>
      </c>
      <c r="N951" s="3" t="s">
        <v>154</v>
      </c>
      <c r="O951" s="3" t="s">
        <v>8244</v>
      </c>
      <c r="P951" s="3" t="s">
        <v>252</v>
      </c>
      <c r="Q951" s="3" t="s">
        <v>397</v>
      </c>
      <c r="R951" s="3" t="s">
        <v>31</v>
      </c>
      <c r="S951" s="3">
        <v>14</v>
      </c>
      <c r="T951" s="3">
        <v>25.67</v>
      </c>
      <c r="U951" s="3">
        <v>-0.83</v>
      </c>
      <c r="V951" s="3">
        <v>66.510000000000005</v>
      </c>
      <c r="W951" s="3">
        <v>82.65</v>
      </c>
      <c r="X951" s="32">
        <v>-0.24</v>
      </c>
      <c r="Y951" s="33">
        <v>328.27</v>
      </c>
      <c r="Z951" s="3">
        <v>306.10000000000002</v>
      </c>
      <c r="AA951" s="3">
        <v>7.0000000000000007E-2</v>
      </c>
      <c r="AB951" s="3">
        <v>86165.74</v>
      </c>
      <c r="AC951" s="3">
        <v>81387.48</v>
      </c>
      <c r="AD951" s="3">
        <v>87303.360000000001</v>
      </c>
      <c r="AE951" s="3">
        <v>81387.48</v>
      </c>
    </row>
    <row r="952" spans="1:31" x14ac:dyDescent="0.3">
      <c r="A952" s="3" t="s">
        <v>4840</v>
      </c>
      <c r="B952" s="4">
        <v>34267</v>
      </c>
      <c r="C952" s="4">
        <v>233</v>
      </c>
      <c r="D952" s="4" t="s">
        <v>25</v>
      </c>
      <c r="E952" s="5" t="s">
        <v>6313</v>
      </c>
      <c r="G952" s="4" t="s">
        <v>8245</v>
      </c>
      <c r="H952" s="3" t="s">
        <v>6315</v>
      </c>
      <c r="I952" s="3" t="s">
        <v>252</v>
      </c>
      <c r="J952" s="3" t="s">
        <v>252</v>
      </c>
      <c r="K952" s="3" t="s">
        <v>146</v>
      </c>
      <c r="L952" s="6" t="s">
        <v>6320</v>
      </c>
      <c r="M952" s="3" t="s">
        <v>252</v>
      </c>
      <c r="N952" s="3" t="s">
        <v>184</v>
      </c>
      <c r="O952" s="3" t="s">
        <v>8246</v>
      </c>
      <c r="P952" s="3" t="s">
        <v>252</v>
      </c>
      <c r="Q952" s="3" t="s">
        <v>63</v>
      </c>
      <c r="R952" s="3" t="s">
        <v>31</v>
      </c>
      <c r="S952" s="3">
        <v>3</v>
      </c>
      <c r="T952" s="3">
        <v>6</v>
      </c>
      <c r="U952" s="3">
        <v>-1.18</v>
      </c>
      <c r="V952" s="3">
        <v>19.25</v>
      </c>
      <c r="W952" s="3">
        <v>21.5</v>
      </c>
      <c r="X952" s="32">
        <v>-0.12</v>
      </c>
      <c r="Y952" s="33">
        <v>62.42</v>
      </c>
      <c r="Z952" s="3">
        <v>90.58</v>
      </c>
      <c r="AA952" s="3">
        <v>-0.45</v>
      </c>
      <c r="AB952" s="3">
        <v>15900.5</v>
      </c>
      <c r="AC952" s="3">
        <v>22267.9</v>
      </c>
      <c r="AD952" s="3">
        <v>16626.259999999998</v>
      </c>
      <c r="AE952" s="3">
        <v>23202.68</v>
      </c>
    </row>
    <row r="953" spans="1:31" x14ac:dyDescent="0.3">
      <c r="A953" s="3" t="s">
        <v>5779</v>
      </c>
      <c r="B953" s="4">
        <v>34297</v>
      </c>
      <c r="C953" s="4">
        <v>306</v>
      </c>
      <c r="D953" s="4" t="s">
        <v>25</v>
      </c>
      <c r="E953" s="5" t="s">
        <v>6313</v>
      </c>
      <c r="G953" s="4" t="s">
        <v>8247</v>
      </c>
      <c r="H953" s="3" t="s">
        <v>6315</v>
      </c>
      <c r="I953" s="3" t="s">
        <v>252</v>
      </c>
      <c r="J953" s="3" t="s">
        <v>252</v>
      </c>
      <c r="K953" s="3" t="s">
        <v>104</v>
      </c>
      <c r="L953" s="6" t="s">
        <v>104</v>
      </c>
      <c r="M953" s="3" t="s">
        <v>252</v>
      </c>
      <c r="N953" s="3" t="s">
        <v>154</v>
      </c>
      <c r="O953" s="3" t="s">
        <v>8248</v>
      </c>
      <c r="P953" s="3" t="s">
        <v>252</v>
      </c>
      <c r="Q953" s="3" t="s">
        <v>55</v>
      </c>
      <c r="R953" s="3" t="s">
        <v>31</v>
      </c>
      <c r="S953" s="3">
        <v>18</v>
      </c>
      <c r="T953" s="3">
        <v>12.67</v>
      </c>
      <c r="U953" s="3">
        <v>0.3</v>
      </c>
      <c r="V953" s="3">
        <v>62.02</v>
      </c>
      <c r="W953" s="3">
        <v>37.340000000000003</v>
      </c>
      <c r="X953" s="32">
        <v>0.4</v>
      </c>
      <c r="Y953" s="33">
        <v>227.38</v>
      </c>
      <c r="Z953" s="3">
        <v>179.37</v>
      </c>
      <c r="AA953" s="3">
        <v>0.21</v>
      </c>
      <c r="AB953" s="3">
        <v>31508.400000000001</v>
      </c>
      <c r="AC953" s="3">
        <v>24788.400000000001</v>
      </c>
      <c r="AD953" s="3">
        <v>31508.400000000001</v>
      </c>
      <c r="AE953" s="3">
        <v>24788.400000000001</v>
      </c>
    </row>
    <row r="954" spans="1:31" x14ac:dyDescent="0.3">
      <c r="A954" s="3" t="s">
        <v>4441</v>
      </c>
      <c r="B954" s="4">
        <v>34359</v>
      </c>
      <c r="C954" s="4">
        <v>793</v>
      </c>
      <c r="D954" s="4" t="s">
        <v>25</v>
      </c>
      <c r="E954" s="5" t="s">
        <v>6313</v>
      </c>
      <c r="G954" s="4" t="s">
        <v>8249</v>
      </c>
      <c r="H954" s="3" t="s">
        <v>6315</v>
      </c>
      <c r="I954" s="3" t="s">
        <v>252</v>
      </c>
      <c r="J954" s="3" t="s">
        <v>252</v>
      </c>
      <c r="K954" s="3" t="s">
        <v>146</v>
      </c>
      <c r="L954" s="6" t="s">
        <v>6320</v>
      </c>
      <c r="M954" s="3" t="s">
        <v>252</v>
      </c>
      <c r="N954" s="3" t="s">
        <v>154</v>
      </c>
      <c r="O954" s="3" t="s">
        <v>8250</v>
      </c>
      <c r="P954" s="3" t="s">
        <v>252</v>
      </c>
      <c r="Q954" s="3" t="s">
        <v>63</v>
      </c>
      <c r="R954" s="3" t="s">
        <v>31</v>
      </c>
      <c r="S954" s="3">
        <v>61</v>
      </c>
      <c r="T954" s="3">
        <v>74.150000000000006</v>
      </c>
      <c r="U954" s="3">
        <v>-0.21</v>
      </c>
      <c r="V954" s="3">
        <v>188.92</v>
      </c>
      <c r="W954" s="3">
        <v>204.58</v>
      </c>
      <c r="X954" s="32">
        <v>-0.08</v>
      </c>
      <c r="Y954" s="33">
        <v>797.21</v>
      </c>
      <c r="Z954" s="3">
        <v>767.65</v>
      </c>
      <c r="AA954" s="3">
        <v>0.04</v>
      </c>
      <c r="AB954" s="3">
        <v>244227.03</v>
      </c>
      <c r="AC954" s="3">
        <v>234969.36</v>
      </c>
      <c r="AD954" s="3">
        <v>244227.03</v>
      </c>
      <c r="AE954" s="3">
        <v>234969.36</v>
      </c>
    </row>
    <row r="955" spans="1:31" x14ac:dyDescent="0.3">
      <c r="A955" s="3" t="s">
        <v>2305</v>
      </c>
      <c r="B955" s="4">
        <v>34366</v>
      </c>
      <c r="C955" s="4">
        <v>339</v>
      </c>
      <c r="D955" s="4" t="s">
        <v>25</v>
      </c>
      <c r="E955" s="5" t="s">
        <v>6313</v>
      </c>
      <c r="G955" s="4" t="s">
        <v>8251</v>
      </c>
      <c r="H955" s="3" t="s">
        <v>6315</v>
      </c>
      <c r="I955" s="3" t="s">
        <v>252</v>
      </c>
      <c r="J955" s="3" t="s">
        <v>252</v>
      </c>
      <c r="K955" s="3" t="s">
        <v>89</v>
      </c>
      <c r="L955" s="6" t="s">
        <v>104</v>
      </c>
      <c r="M955" s="3" t="s">
        <v>252</v>
      </c>
      <c r="N955" s="3" t="s">
        <v>154</v>
      </c>
      <c r="O955" s="3" t="s">
        <v>8252</v>
      </c>
      <c r="P955" s="3" t="s">
        <v>252</v>
      </c>
      <c r="Q955" s="3" t="s">
        <v>194</v>
      </c>
      <c r="R955" s="3" t="s">
        <v>31</v>
      </c>
      <c r="S955" s="3">
        <v>46</v>
      </c>
      <c r="T955" s="3">
        <v>37</v>
      </c>
      <c r="U955" s="3">
        <v>0.19</v>
      </c>
      <c r="V955" s="3">
        <v>134.58000000000001</v>
      </c>
      <c r="W955" s="3">
        <v>112</v>
      </c>
      <c r="X955" s="32">
        <v>0.17</v>
      </c>
      <c r="Y955" s="33">
        <v>559.58000000000004</v>
      </c>
      <c r="Z955" s="3">
        <v>456.5</v>
      </c>
      <c r="AA955" s="3">
        <v>0.18</v>
      </c>
      <c r="AB955" s="3">
        <v>52027.89</v>
      </c>
      <c r="AC955" s="3">
        <v>43173.42</v>
      </c>
      <c r="AD955" s="3">
        <v>54190.05</v>
      </c>
      <c r="AE955" s="3">
        <v>44096.58</v>
      </c>
    </row>
    <row r="956" spans="1:31" x14ac:dyDescent="0.3">
      <c r="A956" s="3" t="s">
        <v>4309</v>
      </c>
      <c r="B956" s="4">
        <v>34422</v>
      </c>
      <c r="C956" s="4">
        <v>1192</v>
      </c>
      <c r="D956" s="4" t="s">
        <v>25</v>
      </c>
      <c r="E956" s="5" t="s">
        <v>6313</v>
      </c>
      <c r="G956" s="4" t="s">
        <v>8253</v>
      </c>
      <c r="H956" s="3" t="s">
        <v>6315</v>
      </c>
      <c r="I956" s="3" t="s">
        <v>252</v>
      </c>
      <c r="J956" s="3" t="s">
        <v>252</v>
      </c>
      <c r="K956" s="3" t="s">
        <v>146</v>
      </c>
      <c r="L956" s="6" t="s">
        <v>6320</v>
      </c>
      <c r="M956" s="3" t="s">
        <v>252</v>
      </c>
      <c r="N956" s="3" t="s">
        <v>154</v>
      </c>
      <c r="O956" s="3" t="s">
        <v>8254</v>
      </c>
      <c r="P956" s="3" t="s">
        <v>252</v>
      </c>
      <c r="Q956" s="3" t="s">
        <v>63</v>
      </c>
      <c r="R956" s="3" t="s">
        <v>31</v>
      </c>
      <c r="S956" s="3">
        <v>379</v>
      </c>
      <c r="T956" s="3">
        <v>409.9</v>
      </c>
      <c r="U956" s="3">
        <v>-0.08</v>
      </c>
      <c r="V956" s="3">
        <v>1241.21</v>
      </c>
      <c r="W956" s="3">
        <v>1197.27</v>
      </c>
      <c r="X956" s="32">
        <v>0.04</v>
      </c>
      <c r="Y956" s="33">
        <v>4703.0200000000004</v>
      </c>
      <c r="Z956" s="3">
        <v>4615.1400000000003</v>
      </c>
      <c r="AA956" s="3">
        <v>0.02</v>
      </c>
      <c r="AB956" s="3">
        <v>1097487.25</v>
      </c>
      <c r="AC956" s="3">
        <v>1076784.92</v>
      </c>
      <c r="AD956" s="3">
        <v>1097487.25</v>
      </c>
      <c r="AE956" s="3">
        <v>1076784.92</v>
      </c>
    </row>
    <row r="957" spans="1:31" x14ac:dyDescent="0.3">
      <c r="A957" s="3" t="s">
        <v>4336</v>
      </c>
      <c r="B957" s="4">
        <v>34423</v>
      </c>
      <c r="C957" s="4">
        <v>999</v>
      </c>
      <c r="D957" s="4" t="s">
        <v>25</v>
      </c>
      <c r="E957" s="5" t="s">
        <v>6313</v>
      </c>
      <c r="G957" s="4" t="s">
        <v>8255</v>
      </c>
      <c r="H957" s="3" t="s">
        <v>6315</v>
      </c>
      <c r="I957" s="3" t="s">
        <v>252</v>
      </c>
      <c r="J957" s="3" t="s">
        <v>252</v>
      </c>
      <c r="K957" s="3" t="s">
        <v>146</v>
      </c>
      <c r="L957" s="6" t="s">
        <v>6320</v>
      </c>
      <c r="M957" s="3" t="s">
        <v>252</v>
      </c>
      <c r="N957" s="3" t="s">
        <v>154</v>
      </c>
      <c r="O957" s="3" t="s">
        <v>8256</v>
      </c>
      <c r="P957" s="3" t="s">
        <v>252</v>
      </c>
      <c r="Q957" s="3" t="s">
        <v>63</v>
      </c>
      <c r="R957" s="3" t="s">
        <v>31</v>
      </c>
      <c r="S957" s="3">
        <v>192</v>
      </c>
      <c r="T957" s="3">
        <v>216</v>
      </c>
      <c r="U957" s="3">
        <v>-0.12</v>
      </c>
      <c r="V957" s="3">
        <v>556.08000000000004</v>
      </c>
      <c r="W957" s="3">
        <v>586.88</v>
      </c>
      <c r="X957" s="32">
        <v>-0.06</v>
      </c>
      <c r="Y957" s="33">
        <v>2138.58</v>
      </c>
      <c r="Z957" s="3">
        <v>2113.88</v>
      </c>
      <c r="AA957" s="3">
        <v>0.01</v>
      </c>
      <c r="AB957" s="3">
        <v>586656.18000000005</v>
      </c>
      <c r="AC957" s="3">
        <v>579988.59</v>
      </c>
      <c r="AD957" s="3">
        <v>586656.18000000005</v>
      </c>
      <c r="AE957" s="3">
        <v>579988.59</v>
      </c>
    </row>
    <row r="958" spans="1:31" x14ac:dyDescent="0.3">
      <c r="A958" s="3" t="s">
        <v>4345</v>
      </c>
      <c r="B958" s="4">
        <v>34425</v>
      </c>
      <c r="C958" s="4">
        <v>836</v>
      </c>
      <c r="D958" s="4" t="s">
        <v>25</v>
      </c>
      <c r="E958" s="5" t="s">
        <v>6313</v>
      </c>
      <c r="G958" s="4" t="s">
        <v>8257</v>
      </c>
      <c r="H958" s="3" t="s">
        <v>6315</v>
      </c>
      <c r="I958" s="3" t="s">
        <v>252</v>
      </c>
      <c r="J958" s="3" t="s">
        <v>252</v>
      </c>
      <c r="K958" s="3" t="s">
        <v>146</v>
      </c>
      <c r="L958" s="6" t="s">
        <v>6320</v>
      </c>
      <c r="M958" s="3" t="s">
        <v>252</v>
      </c>
      <c r="N958" s="3" t="s">
        <v>154</v>
      </c>
      <c r="O958" s="3" t="s">
        <v>8258</v>
      </c>
      <c r="P958" s="3" t="s">
        <v>252</v>
      </c>
      <c r="Q958" s="3" t="s">
        <v>63</v>
      </c>
      <c r="R958" s="3" t="s">
        <v>31</v>
      </c>
      <c r="S958" s="3">
        <v>592</v>
      </c>
      <c r="T958" s="3">
        <v>714.23</v>
      </c>
      <c r="U958" s="3">
        <v>-0.21</v>
      </c>
      <c r="V958" s="3">
        <v>1639.27</v>
      </c>
      <c r="W958" s="3">
        <v>1724.42</v>
      </c>
      <c r="X958" s="32">
        <v>-0.05</v>
      </c>
      <c r="Y958" s="33">
        <v>4365.59</v>
      </c>
      <c r="Z958" s="3">
        <v>4447.8100000000004</v>
      </c>
      <c r="AA958" s="3">
        <v>-0.02</v>
      </c>
      <c r="AB958" s="3">
        <v>876531.19</v>
      </c>
      <c r="AC958" s="3">
        <v>845738.19</v>
      </c>
      <c r="AD958" s="3">
        <v>910365.66</v>
      </c>
      <c r="AE958" s="3">
        <v>875343.79</v>
      </c>
    </row>
    <row r="959" spans="1:31" x14ac:dyDescent="0.3">
      <c r="A959" s="3" t="s">
        <v>4312</v>
      </c>
      <c r="B959" s="4">
        <v>34433</v>
      </c>
      <c r="C959" s="4">
        <v>1483</v>
      </c>
      <c r="D959" s="4" t="s">
        <v>25</v>
      </c>
      <c r="E959" s="5" t="s">
        <v>6313</v>
      </c>
      <c r="G959" s="4" t="s">
        <v>8259</v>
      </c>
      <c r="H959" s="3" t="s">
        <v>6315</v>
      </c>
      <c r="I959" s="3" t="s">
        <v>252</v>
      </c>
      <c r="J959" s="3" t="s">
        <v>252</v>
      </c>
      <c r="K959" s="3" t="s">
        <v>146</v>
      </c>
      <c r="L959" s="6" t="s">
        <v>6320</v>
      </c>
      <c r="M959" s="3" t="s">
        <v>252</v>
      </c>
      <c r="N959" s="3" t="s">
        <v>154</v>
      </c>
      <c r="O959" s="3" t="s">
        <v>8260</v>
      </c>
      <c r="P959" s="3" t="s">
        <v>252</v>
      </c>
      <c r="Q959" s="3" t="s">
        <v>63</v>
      </c>
      <c r="R959" s="3" t="s">
        <v>31</v>
      </c>
      <c r="S959" s="3">
        <v>218</v>
      </c>
      <c r="T959" s="3">
        <v>257</v>
      </c>
      <c r="U959" s="3">
        <v>-0.18</v>
      </c>
      <c r="V959" s="3">
        <v>1032</v>
      </c>
      <c r="W959" s="3">
        <v>1084.08</v>
      </c>
      <c r="X959" s="32">
        <v>-0.05</v>
      </c>
      <c r="Y959" s="33">
        <v>4557.92</v>
      </c>
      <c r="Z959" s="3">
        <v>4870.17</v>
      </c>
      <c r="AA959" s="3">
        <v>-7.0000000000000007E-2</v>
      </c>
      <c r="AB959" s="3">
        <v>1175204.17</v>
      </c>
      <c r="AC959" s="3">
        <v>1202085.96</v>
      </c>
      <c r="AD959" s="3">
        <v>1229155.0900000001</v>
      </c>
      <c r="AE959" s="3">
        <v>1252554.8400000001</v>
      </c>
    </row>
    <row r="960" spans="1:31" x14ac:dyDescent="0.3">
      <c r="A960" s="3" t="s">
        <v>4819</v>
      </c>
      <c r="B960" s="4">
        <v>34436</v>
      </c>
      <c r="C960" s="4">
        <v>266</v>
      </c>
      <c r="D960" s="4" t="s">
        <v>25</v>
      </c>
      <c r="E960" s="5" t="s">
        <v>6313</v>
      </c>
      <c r="G960" s="4" t="s">
        <v>8261</v>
      </c>
      <c r="H960" s="3" t="s">
        <v>6315</v>
      </c>
      <c r="I960" s="3" t="s">
        <v>252</v>
      </c>
      <c r="J960" s="3" t="s">
        <v>252</v>
      </c>
      <c r="K960" s="3" t="s">
        <v>146</v>
      </c>
      <c r="L960" s="6" t="s">
        <v>6320</v>
      </c>
      <c r="M960" s="3" t="s">
        <v>252</v>
      </c>
      <c r="N960" s="3" t="s">
        <v>184</v>
      </c>
      <c r="O960" s="3" t="s">
        <v>8262</v>
      </c>
      <c r="P960" s="3" t="s">
        <v>252</v>
      </c>
      <c r="Q960" s="3" t="s">
        <v>63</v>
      </c>
      <c r="R960" s="3" t="s">
        <v>31</v>
      </c>
      <c r="S960" s="3">
        <v>12</v>
      </c>
      <c r="T960" s="3">
        <v>12.58</v>
      </c>
      <c r="U960" s="3">
        <v>-0.09</v>
      </c>
      <c r="V960" s="3">
        <v>40</v>
      </c>
      <c r="W960" s="3">
        <v>32.58</v>
      </c>
      <c r="X960" s="32">
        <v>0.19</v>
      </c>
      <c r="Y960" s="33">
        <v>129.66999999999999</v>
      </c>
      <c r="Z960" s="3">
        <v>106.17</v>
      </c>
      <c r="AA960" s="3">
        <v>0.18</v>
      </c>
      <c r="AB960" s="3">
        <v>33501.519999999997</v>
      </c>
      <c r="AC960" s="3">
        <v>26600.560000000001</v>
      </c>
      <c r="AD960" s="3">
        <v>34620.400000000001</v>
      </c>
      <c r="AE960" s="3">
        <v>27210.400000000001</v>
      </c>
    </row>
    <row r="961" spans="1:31" x14ac:dyDescent="0.3">
      <c r="A961" s="3" t="s">
        <v>3605</v>
      </c>
      <c r="B961" s="4">
        <v>34449</v>
      </c>
      <c r="C961" s="4">
        <v>271</v>
      </c>
      <c r="D961" s="4" t="s">
        <v>25</v>
      </c>
      <c r="E961" s="5" t="s">
        <v>6313</v>
      </c>
      <c r="G961" s="4" t="s">
        <v>8263</v>
      </c>
      <c r="H961" s="3" t="s">
        <v>6315</v>
      </c>
      <c r="I961" s="3" t="s">
        <v>252</v>
      </c>
      <c r="J961" s="3" t="s">
        <v>252</v>
      </c>
      <c r="K961" s="3" t="s">
        <v>132</v>
      </c>
      <c r="L961" s="6" t="s">
        <v>132</v>
      </c>
      <c r="M961" s="3" t="s">
        <v>252</v>
      </c>
      <c r="N961" s="3" t="s">
        <v>184</v>
      </c>
      <c r="O961" s="3" t="s">
        <v>8264</v>
      </c>
      <c r="P961" s="3" t="s">
        <v>252</v>
      </c>
      <c r="Q961" s="3" t="s">
        <v>397</v>
      </c>
      <c r="R961" s="3" t="s">
        <v>31</v>
      </c>
      <c r="S961" s="3">
        <v>24</v>
      </c>
      <c r="T961" s="3">
        <v>43.08</v>
      </c>
      <c r="U961" s="3">
        <v>-0.8</v>
      </c>
      <c r="V961" s="3">
        <v>91.42</v>
      </c>
      <c r="W961" s="3">
        <v>111</v>
      </c>
      <c r="X961" s="32">
        <v>-0.21</v>
      </c>
      <c r="Y961" s="33">
        <v>370.58</v>
      </c>
      <c r="Z961" s="3">
        <v>289</v>
      </c>
      <c r="AA961" s="3">
        <v>0.22</v>
      </c>
      <c r="AB961" s="3">
        <v>77315.350000000006</v>
      </c>
      <c r="AC961" s="3">
        <v>60440.4</v>
      </c>
      <c r="AD961" s="3">
        <v>79556.83</v>
      </c>
      <c r="AE961" s="3">
        <v>62025.24</v>
      </c>
    </row>
    <row r="962" spans="1:31" x14ac:dyDescent="0.3">
      <c r="A962" s="3" t="s">
        <v>3875</v>
      </c>
      <c r="B962" s="4">
        <v>34454</v>
      </c>
      <c r="C962" s="4">
        <v>393</v>
      </c>
      <c r="D962" s="4" t="s">
        <v>25</v>
      </c>
      <c r="E962" s="5" t="s">
        <v>6313</v>
      </c>
      <c r="G962" s="4" t="s">
        <v>8265</v>
      </c>
      <c r="H962" s="3" t="s">
        <v>6315</v>
      </c>
      <c r="I962" s="3" t="s">
        <v>252</v>
      </c>
      <c r="J962" s="3" t="s">
        <v>252</v>
      </c>
      <c r="K962" s="3" t="s">
        <v>132</v>
      </c>
      <c r="L962" s="6" t="s">
        <v>132</v>
      </c>
      <c r="M962" s="3" t="s">
        <v>252</v>
      </c>
      <c r="N962" s="3" t="s">
        <v>154</v>
      </c>
      <c r="O962" s="3" t="s">
        <v>8266</v>
      </c>
      <c r="P962" s="3" t="s">
        <v>252</v>
      </c>
      <c r="Q962" s="3" t="s">
        <v>397</v>
      </c>
      <c r="R962" s="3" t="s">
        <v>31</v>
      </c>
      <c r="S962" s="3">
        <v>26</v>
      </c>
      <c r="T962" s="3">
        <v>31.88</v>
      </c>
      <c r="U962" s="3">
        <v>-0.23</v>
      </c>
      <c r="V962" s="3">
        <v>86.71</v>
      </c>
      <c r="W962" s="3">
        <v>75.88</v>
      </c>
      <c r="X962" s="32">
        <v>0.12</v>
      </c>
      <c r="Y962" s="33">
        <v>304.08</v>
      </c>
      <c r="Z962" s="3">
        <v>266.04000000000002</v>
      </c>
      <c r="AA962" s="3">
        <v>0.13</v>
      </c>
      <c r="AB962" s="3">
        <v>69403.98</v>
      </c>
      <c r="AC962" s="3">
        <v>60700.95</v>
      </c>
      <c r="AD962" s="3">
        <v>69403.98</v>
      </c>
      <c r="AE962" s="3">
        <v>60700.95</v>
      </c>
    </row>
    <row r="963" spans="1:31" x14ac:dyDescent="0.3">
      <c r="A963" s="3" t="s">
        <v>3189</v>
      </c>
      <c r="B963" s="4">
        <v>34456</v>
      </c>
      <c r="C963" s="4">
        <v>876</v>
      </c>
      <c r="D963" s="4" t="s">
        <v>25</v>
      </c>
      <c r="E963" s="5" t="s">
        <v>6313</v>
      </c>
      <c r="G963" s="4" t="s">
        <v>8267</v>
      </c>
      <c r="H963" s="3" t="s">
        <v>6315</v>
      </c>
      <c r="I963" s="3" t="s">
        <v>252</v>
      </c>
      <c r="J963" s="3" t="s">
        <v>252</v>
      </c>
      <c r="K963" s="3" t="s">
        <v>132</v>
      </c>
      <c r="L963" s="6" t="s">
        <v>132</v>
      </c>
      <c r="M963" s="3" t="s">
        <v>252</v>
      </c>
      <c r="N963" s="3" t="s">
        <v>154</v>
      </c>
      <c r="O963" s="3" t="s">
        <v>8268</v>
      </c>
      <c r="P963" s="3" t="s">
        <v>252</v>
      </c>
      <c r="Q963" s="3" t="s">
        <v>397</v>
      </c>
      <c r="R963" s="3" t="s">
        <v>31</v>
      </c>
      <c r="S963" s="3">
        <v>151</v>
      </c>
      <c r="T963" s="3">
        <v>160.16999999999999</v>
      </c>
      <c r="U963" s="3">
        <v>-0.06</v>
      </c>
      <c r="V963" s="3">
        <v>581.91999999999996</v>
      </c>
      <c r="W963" s="3">
        <v>540.08000000000004</v>
      </c>
      <c r="X963" s="32">
        <v>7.0000000000000007E-2</v>
      </c>
      <c r="Y963" s="33">
        <v>2319.92</v>
      </c>
      <c r="Z963" s="3">
        <v>1967.42</v>
      </c>
      <c r="AA963" s="3">
        <v>0.15</v>
      </c>
      <c r="AB963" s="3">
        <v>478030.95</v>
      </c>
      <c r="AC963" s="3">
        <v>408574.31</v>
      </c>
      <c r="AD963" s="3">
        <v>498039.71</v>
      </c>
      <c r="AE963" s="3">
        <v>422052.53</v>
      </c>
    </row>
    <row r="964" spans="1:31" x14ac:dyDescent="0.3">
      <c r="A964" s="3" t="s">
        <v>3080</v>
      </c>
      <c r="B964" s="4">
        <v>34457</v>
      </c>
      <c r="C964" s="4">
        <v>827</v>
      </c>
      <c r="D964" s="4" t="s">
        <v>25</v>
      </c>
      <c r="E964" s="5" t="s">
        <v>6313</v>
      </c>
      <c r="G964" s="4" t="s">
        <v>8269</v>
      </c>
      <c r="H964" s="3" t="s">
        <v>6315</v>
      </c>
      <c r="I964" s="3" t="s">
        <v>252</v>
      </c>
      <c r="J964" s="3" t="s">
        <v>252</v>
      </c>
      <c r="K964" s="3" t="s">
        <v>132</v>
      </c>
      <c r="L964" s="6" t="s">
        <v>132</v>
      </c>
      <c r="M964" s="3" t="s">
        <v>252</v>
      </c>
      <c r="N964" s="3" t="s">
        <v>154</v>
      </c>
      <c r="O964" s="3" t="s">
        <v>8270</v>
      </c>
      <c r="P964" s="3" t="s">
        <v>252</v>
      </c>
      <c r="Q964" s="3" t="s">
        <v>397</v>
      </c>
      <c r="R964" s="3" t="s">
        <v>31</v>
      </c>
      <c r="S964" s="3">
        <v>142</v>
      </c>
      <c r="T964" s="3">
        <v>171.65</v>
      </c>
      <c r="U964" s="3">
        <v>-0.21</v>
      </c>
      <c r="V964" s="3">
        <v>504.05</v>
      </c>
      <c r="W964" s="3">
        <v>524.95000000000005</v>
      </c>
      <c r="X964" s="32">
        <v>-0.04</v>
      </c>
      <c r="Y964" s="33">
        <v>1865.03</v>
      </c>
      <c r="Z964" s="3">
        <v>2165.04</v>
      </c>
      <c r="AA964" s="3">
        <v>-0.16</v>
      </c>
      <c r="AB964" s="3">
        <v>392144.32</v>
      </c>
      <c r="AC964" s="3">
        <v>455146.72</v>
      </c>
      <c r="AD964" s="3">
        <v>392144.32</v>
      </c>
      <c r="AE964" s="3">
        <v>455146.72</v>
      </c>
    </row>
    <row r="965" spans="1:31" x14ac:dyDescent="0.3">
      <c r="A965" s="3" t="s">
        <v>3121</v>
      </c>
      <c r="B965" s="4">
        <v>34458</v>
      </c>
      <c r="C965" s="4">
        <v>533</v>
      </c>
      <c r="D965" s="4" t="s">
        <v>25</v>
      </c>
      <c r="E965" s="5" t="s">
        <v>6313</v>
      </c>
      <c r="G965" s="4" t="s">
        <v>8271</v>
      </c>
      <c r="H965" s="3" t="s">
        <v>6315</v>
      </c>
      <c r="I965" s="3" t="s">
        <v>252</v>
      </c>
      <c r="J965" s="3" t="s">
        <v>252</v>
      </c>
      <c r="K965" s="3" t="s">
        <v>132</v>
      </c>
      <c r="L965" s="6" t="s">
        <v>132</v>
      </c>
      <c r="M965" s="3" t="s">
        <v>252</v>
      </c>
      <c r="N965" s="3" t="s">
        <v>154</v>
      </c>
      <c r="O965" s="3" t="s">
        <v>8272</v>
      </c>
      <c r="P965" s="3" t="s">
        <v>252</v>
      </c>
      <c r="Q965" s="3" t="s">
        <v>397</v>
      </c>
      <c r="R965" s="3" t="s">
        <v>31</v>
      </c>
      <c r="S965" s="3">
        <v>458</v>
      </c>
      <c r="T965" s="3">
        <v>505.18</v>
      </c>
      <c r="U965" s="3">
        <v>-0.1</v>
      </c>
      <c r="V965" s="3">
        <v>890.03</v>
      </c>
      <c r="W965" s="3">
        <v>987.82</v>
      </c>
      <c r="X965" s="32">
        <v>-0.11</v>
      </c>
      <c r="Y965" s="33">
        <v>3876.08</v>
      </c>
      <c r="Z965" s="3">
        <v>3345.01</v>
      </c>
      <c r="AA965" s="3">
        <v>0.14000000000000001</v>
      </c>
      <c r="AB965" s="3">
        <v>626878.97</v>
      </c>
      <c r="AC965" s="3">
        <v>550624.93000000005</v>
      </c>
      <c r="AD965" s="3">
        <v>652207.76</v>
      </c>
      <c r="AE965" s="3">
        <v>561865.99</v>
      </c>
    </row>
    <row r="966" spans="1:31" x14ac:dyDescent="0.3">
      <c r="A966" s="3" t="s">
        <v>2110</v>
      </c>
      <c r="B966" s="4">
        <v>34510</v>
      </c>
      <c r="C966" s="4">
        <v>115</v>
      </c>
      <c r="D966" s="4" t="s">
        <v>25</v>
      </c>
      <c r="E966" s="5" t="s">
        <v>6313</v>
      </c>
      <c r="G966" s="4" t="s">
        <v>8273</v>
      </c>
      <c r="H966" s="3" t="s">
        <v>6315</v>
      </c>
      <c r="I966" s="3" t="s">
        <v>252</v>
      </c>
      <c r="J966" s="3" t="s">
        <v>252</v>
      </c>
      <c r="K966" s="3" t="s">
        <v>89</v>
      </c>
      <c r="L966" s="6" t="s">
        <v>89</v>
      </c>
      <c r="M966" s="3" t="s">
        <v>252</v>
      </c>
      <c r="N966" s="3" t="s">
        <v>154</v>
      </c>
      <c r="O966" s="3" t="s">
        <v>8274</v>
      </c>
      <c r="P966" s="3" t="s">
        <v>252</v>
      </c>
      <c r="Q966" s="3" t="s">
        <v>2113</v>
      </c>
      <c r="R966" s="3" t="s">
        <v>58</v>
      </c>
      <c r="T966" s="3">
        <v>29.33</v>
      </c>
      <c r="W966" s="3">
        <v>65.33</v>
      </c>
      <c r="X966" s="32"/>
      <c r="Y966" s="33">
        <v>57.22</v>
      </c>
      <c r="Z966" s="3">
        <v>233.75</v>
      </c>
      <c r="AA966" s="3">
        <v>-3.09</v>
      </c>
      <c r="AB966" s="3">
        <v>7328.45</v>
      </c>
      <c r="AC966" s="3">
        <v>29424.04</v>
      </c>
      <c r="AD966" s="3">
        <v>7328.45</v>
      </c>
      <c r="AE966" s="3">
        <v>29796.04</v>
      </c>
    </row>
    <row r="967" spans="1:31" x14ac:dyDescent="0.3">
      <c r="A967" s="3" t="s">
        <v>8275</v>
      </c>
      <c r="B967" s="4">
        <v>34516</v>
      </c>
      <c r="C967" s="4">
        <v>169</v>
      </c>
      <c r="D967" s="4" t="s">
        <v>25</v>
      </c>
      <c r="E967" s="5" t="s">
        <v>6313</v>
      </c>
      <c r="G967" s="4" t="s">
        <v>8276</v>
      </c>
      <c r="H967" s="3" t="s">
        <v>6315</v>
      </c>
      <c r="I967" s="3" t="s">
        <v>252</v>
      </c>
      <c r="J967" s="3" t="s">
        <v>252</v>
      </c>
      <c r="K967" s="3" t="s">
        <v>89</v>
      </c>
      <c r="L967" s="6" t="s">
        <v>89</v>
      </c>
      <c r="M967" s="3" t="s">
        <v>252</v>
      </c>
      <c r="N967" s="3" t="s">
        <v>154</v>
      </c>
      <c r="O967" s="3" t="s">
        <v>8277</v>
      </c>
      <c r="P967" s="3" t="s">
        <v>252</v>
      </c>
      <c r="Q967" s="3" t="s">
        <v>3690</v>
      </c>
      <c r="R967" s="3" t="s">
        <v>31</v>
      </c>
      <c r="S967" s="3">
        <v>53</v>
      </c>
      <c r="T967" s="3">
        <v>43.95</v>
      </c>
      <c r="U967" s="3">
        <v>0.16</v>
      </c>
      <c r="V967" s="3">
        <v>150.51</v>
      </c>
      <c r="W967" s="3">
        <v>107.53</v>
      </c>
      <c r="X967" s="32">
        <v>0.28999999999999998</v>
      </c>
      <c r="Y967" s="33">
        <v>543.11</v>
      </c>
      <c r="Z967" s="3">
        <v>629.25</v>
      </c>
      <c r="AA967" s="3">
        <v>-0.16</v>
      </c>
      <c r="AB967" s="3">
        <v>39670.230000000003</v>
      </c>
      <c r="AC967" s="3">
        <v>46849.26</v>
      </c>
      <c r="AD967" s="3">
        <v>41770.230000000003</v>
      </c>
      <c r="AE967" s="3">
        <v>50151.16</v>
      </c>
    </row>
    <row r="968" spans="1:31" x14ac:dyDescent="0.3">
      <c r="A968" s="3" t="s">
        <v>2141</v>
      </c>
      <c r="B968" s="4">
        <v>34546</v>
      </c>
      <c r="C968" s="4">
        <v>261</v>
      </c>
      <c r="D968" s="4" t="s">
        <v>25</v>
      </c>
      <c r="E968" s="5" t="s">
        <v>6313</v>
      </c>
      <c r="G968" s="4" t="s">
        <v>8278</v>
      </c>
      <c r="H968" s="3" t="s">
        <v>6315</v>
      </c>
      <c r="I968" s="3" t="s">
        <v>252</v>
      </c>
      <c r="J968" s="3" t="s">
        <v>252</v>
      </c>
      <c r="K968" s="3" t="s">
        <v>89</v>
      </c>
      <c r="L968" s="6" t="s">
        <v>89</v>
      </c>
      <c r="M968" s="3" t="s">
        <v>252</v>
      </c>
      <c r="N968" s="3" t="s">
        <v>154</v>
      </c>
      <c r="O968" s="3" t="s">
        <v>8279</v>
      </c>
      <c r="P968" s="3" t="s">
        <v>252</v>
      </c>
      <c r="Q968" s="3" t="s">
        <v>64</v>
      </c>
      <c r="R968" s="3" t="s">
        <v>60</v>
      </c>
      <c r="S968" s="3">
        <v>30</v>
      </c>
      <c r="T968" s="3">
        <v>13.92</v>
      </c>
      <c r="U968" s="3">
        <v>0.54</v>
      </c>
      <c r="V968" s="3">
        <v>91.08</v>
      </c>
      <c r="W968" s="3">
        <v>66.92</v>
      </c>
      <c r="X968" s="32">
        <v>0.27</v>
      </c>
      <c r="Y968" s="33">
        <v>340.33</v>
      </c>
      <c r="Z968" s="3">
        <v>257.75</v>
      </c>
      <c r="AA968" s="3">
        <v>0.24</v>
      </c>
      <c r="AB968" s="3">
        <v>30241.64</v>
      </c>
      <c r="AC968" s="3">
        <v>23250.57</v>
      </c>
      <c r="AD968" s="3">
        <v>34509.800000000003</v>
      </c>
      <c r="AE968" s="3">
        <v>26192.97</v>
      </c>
    </row>
    <row r="969" spans="1:31" x14ac:dyDescent="0.3">
      <c r="A969" s="3" t="s">
        <v>1776</v>
      </c>
      <c r="B969" s="4">
        <v>34566</v>
      </c>
      <c r="C969" s="4">
        <v>267</v>
      </c>
      <c r="D969" s="4" t="s">
        <v>25</v>
      </c>
      <c r="E969" s="5" t="s">
        <v>6313</v>
      </c>
      <c r="G969" s="4" t="s">
        <v>8280</v>
      </c>
      <c r="H969" s="3" t="s">
        <v>6315</v>
      </c>
      <c r="I969" s="3" t="s">
        <v>252</v>
      </c>
      <c r="J969" s="3" t="s">
        <v>252</v>
      </c>
      <c r="K969" s="3" t="s">
        <v>89</v>
      </c>
      <c r="L969" s="6" t="s">
        <v>89</v>
      </c>
      <c r="M969" s="3" t="s">
        <v>252</v>
      </c>
      <c r="N969" s="3" t="s">
        <v>154</v>
      </c>
      <c r="O969" s="3" t="s">
        <v>8281</v>
      </c>
      <c r="P969" s="3" t="s">
        <v>252</v>
      </c>
      <c r="Q969" s="3" t="s">
        <v>64</v>
      </c>
      <c r="R969" s="3" t="s">
        <v>60</v>
      </c>
      <c r="S969" s="3">
        <v>37</v>
      </c>
      <c r="T969" s="3">
        <v>52.51</v>
      </c>
      <c r="U969" s="3">
        <v>-0.41</v>
      </c>
      <c r="V969" s="3">
        <v>238.02</v>
      </c>
      <c r="W969" s="3">
        <v>334.07</v>
      </c>
      <c r="X969" s="32">
        <v>-0.4</v>
      </c>
      <c r="Y969" s="33">
        <v>1079.23</v>
      </c>
      <c r="Z969" s="3">
        <v>1277.3599999999999</v>
      </c>
      <c r="AA969" s="3">
        <v>-0.18</v>
      </c>
      <c r="AB969" s="3">
        <v>73642.679999999993</v>
      </c>
      <c r="AC969" s="3">
        <v>87238.51</v>
      </c>
      <c r="AD969" s="3">
        <v>85359</v>
      </c>
      <c r="AE969" s="3">
        <v>101012.27</v>
      </c>
    </row>
    <row r="970" spans="1:31" x14ac:dyDescent="0.3">
      <c r="A970" s="3" t="s">
        <v>1512</v>
      </c>
      <c r="B970" s="4">
        <v>34579</v>
      </c>
      <c r="C970" s="4">
        <v>836</v>
      </c>
      <c r="D970" s="4" t="s">
        <v>25</v>
      </c>
      <c r="E970" s="5" t="s">
        <v>6313</v>
      </c>
      <c r="G970" s="4" t="s">
        <v>8282</v>
      </c>
      <c r="H970" s="3" t="s">
        <v>6315</v>
      </c>
      <c r="I970" s="3" t="s">
        <v>252</v>
      </c>
      <c r="J970" s="3" t="s">
        <v>252</v>
      </c>
      <c r="K970" s="3" t="s">
        <v>89</v>
      </c>
      <c r="L970" s="6" t="s">
        <v>89</v>
      </c>
      <c r="M970" s="3" t="s">
        <v>252</v>
      </c>
      <c r="N970" s="3" t="s">
        <v>154</v>
      </c>
      <c r="O970" s="3" t="s">
        <v>8283</v>
      </c>
      <c r="P970" s="3" t="s">
        <v>252</v>
      </c>
      <c r="Q970" s="3" t="s">
        <v>6387</v>
      </c>
      <c r="R970" s="3" t="s">
        <v>31</v>
      </c>
      <c r="S970" s="3">
        <v>95</v>
      </c>
      <c r="T970" s="3">
        <v>116</v>
      </c>
      <c r="U970" s="3">
        <v>-0.22</v>
      </c>
      <c r="V970" s="3">
        <v>376.25</v>
      </c>
      <c r="W970" s="3">
        <v>439.08</v>
      </c>
      <c r="X970" s="32">
        <v>-0.17</v>
      </c>
      <c r="Y970" s="33">
        <v>1549.5</v>
      </c>
      <c r="Z970" s="3">
        <v>1868.92</v>
      </c>
      <c r="AA970" s="3">
        <v>-0.21</v>
      </c>
      <c r="AB970" s="3">
        <v>163862.96</v>
      </c>
      <c r="AC970" s="3">
        <v>193241.48</v>
      </c>
      <c r="AD970" s="3">
        <v>171436.68</v>
      </c>
      <c r="AE970" s="3">
        <v>207335.3</v>
      </c>
    </row>
    <row r="971" spans="1:31" x14ac:dyDescent="0.3">
      <c r="A971" s="3" t="s">
        <v>2395</v>
      </c>
      <c r="B971" s="4">
        <v>34596</v>
      </c>
      <c r="C971" s="4">
        <v>205</v>
      </c>
      <c r="D971" s="4" t="s">
        <v>25</v>
      </c>
      <c r="E971" s="5" t="s">
        <v>6313</v>
      </c>
      <c r="G971" s="4" t="s">
        <v>8284</v>
      </c>
      <c r="H971" s="3" t="s">
        <v>6315</v>
      </c>
      <c r="I971" s="3" t="s">
        <v>252</v>
      </c>
      <c r="J971" s="3" t="s">
        <v>252</v>
      </c>
      <c r="K971" s="3" t="s">
        <v>89</v>
      </c>
      <c r="L971" s="6" t="s">
        <v>89</v>
      </c>
      <c r="M971" s="3" t="s">
        <v>252</v>
      </c>
      <c r="N971" s="3" t="s">
        <v>154</v>
      </c>
      <c r="O971" s="3" t="s">
        <v>8285</v>
      </c>
      <c r="P971" s="3" t="s">
        <v>252</v>
      </c>
      <c r="Q971" s="3" t="s">
        <v>34</v>
      </c>
      <c r="R971" s="3" t="s">
        <v>31</v>
      </c>
      <c r="S971" s="3">
        <v>9</v>
      </c>
      <c r="T971" s="3">
        <v>18</v>
      </c>
      <c r="U971" s="3">
        <v>-1</v>
      </c>
      <c r="V971" s="3">
        <v>32</v>
      </c>
      <c r="W971" s="3">
        <v>40</v>
      </c>
      <c r="X971" s="32">
        <v>-0.25</v>
      </c>
      <c r="Y971" s="33">
        <v>184.75</v>
      </c>
      <c r="Z971" s="3">
        <v>139</v>
      </c>
      <c r="AA971" s="3">
        <v>0.25</v>
      </c>
      <c r="AB971" s="3">
        <v>26023.439999999999</v>
      </c>
      <c r="AC971" s="3">
        <v>18081.96</v>
      </c>
      <c r="AD971" s="3">
        <v>27756.84</v>
      </c>
      <c r="AE971" s="3">
        <v>19051.919999999998</v>
      </c>
    </row>
    <row r="972" spans="1:31" x14ac:dyDescent="0.3">
      <c r="A972" s="3" t="s">
        <v>2214</v>
      </c>
      <c r="B972" s="4">
        <v>34598</v>
      </c>
      <c r="C972" s="4">
        <v>156</v>
      </c>
      <c r="D972" s="4" t="s">
        <v>25</v>
      </c>
      <c r="E972" s="5" t="s">
        <v>6313</v>
      </c>
      <c r="G972" s="4" t="s">
        <v>8286</v>
      </c>
      <c r="H972" s="3" t="s">
        <v>6315</v>
      </c>
      <c r="I972" s="3" t="s">
        <v>252</v>
      </c>
      <c r="J972" s="3" t="s">
        <v>252</v>
      </c>
      <c r="K972" s="3" t="s">
        <v>89</v>
      </c>
      <c r="L972" s="6" t="s">
        <v>89</v>
      </c>
      <c r="M972" s="3" t="s">
        <v>252</v>
      </c>
      <c r="N972" s="3" t="s">
        <v>154</v>
      </c>
      <c r="O972" s="3" t="s">
        <v>8287</v>
      </c>
      <c r="P972" s="3" t="s">
        <v>252</v>
      </c>
      <c r="Q972" s="3" t="s">
        <v>34</v>
      </c>
      <c r="R972" s="3" t="s">
        <v>31</v>
      </c>
      <c r="S972" s="3">
        <v>42</v>
      </c>
      <c r="T972" s="3">
        <v>39.67</v>
      </c>
      <c r="U972" s="3">
        <v>0.06</v>
      </c>
      <c r="V972" s="3">
        <v>98.01</v>
      </c>
      <c r="W972" s="3">
        <v>138.26</v>
      </c>
      <c r="X972" s="32">
        <v>-0.41</v>
      </c>
      <c r="Y972" s="33">
        <v>387.95</v>
      </c>
      <c r="Z972" s="3">
        <v>235.68</v>
      </c>
      <c r="AA972" s="3">
        <v>0.39</v>
      </c>
      <c r="AB972" s="3">
        <v>41001.599999999999</v>
      </c>
      <c r="AC972" s="3">
        <v>23840.1</v>
      </c>
      <c r="AD972" s="3">
        <v>44049.599999999999</v>
      </c>
      <c r="AE972" s="3">
        <v>26094.7</v>
      </c>
    </row>
    <row r="973" spans="1:31" x14ac:dyDescent="0.3">
      <c r="A973" s="3" t="s">
        <v>2619</v>
      </c>
      <c r="B973" s="4">
        <v>34605</v>
      </c>
      <c r="C973" s="4">
        <v>174</v>
      </c>
      <c r="D973" s="4" t="s">
        <v>25</v>
      </c>
      <c r="E973" s="5" t="s">
        <v>6313</v>
      </c>
      <c r="G973" s="4" t="s">
        <v>8288</v>
      </c>
      <c r="H973" s="3" t="s">
        <v>6315</v>
      </c>
      <c r="I973" s="3" t="s">
        <v>252</v>
      </c>
      <c r="J973" s="3" t="s">
        <v>252</v>
      </c>
      <c r="K973" s="3" t="s">
        <v>146</v>
      </c>
      <c r="L973" s="6" t="s">
        <v>6320</v>
      </c>
      <c r="M973" s="3" t="s">
        <v>252</v>
      </c>
      <c r="N973" s="3" t="s">
        <v>184</v>
      </c>
      <c r="O973" s="3" t="s">
        <v>8289</v>
      </c>
      <c r="P973" s="3" t="s">
        <v>252</v>
      </c>
      <c r="Q973" s="3" t="s">
        <v>63</v>
      </c>
      <c r="R973" s="3" t="s">
        <v>31</v>
      </c>
      <c r="S973" s="3">
        <v>6</v>
      </c>
      <c r="T973" s="3">
        <v>6</v>
      </c>
      <c r="U973" s="3">
        <v>0.06</v>
      </c>
      <c r="V973" s="3">
        <v>17.170000000000002</v>
      </c>
      <c r="W973" s="3">
        <v>23</v>
      </c>
      <c r="X973" s="32">
        <v>-0.34</v>
      </c>
      <c r="Y973" s="33">
        <v>68.08</v>
      </c>
      <c r="Z973" s="3">
        <v>64</v>
      </c>
      <c r="AA973" s="3">
        <v>0.06</v>
      </c>
      <c r="AB973" s="3">
        <v>17529.88</v>
      </c>
      <c r="AC973" s="3">
        <v>15924.48</v>
      </c>
      <c r="AD973" s="3">
        <v>18160.3</v>
      </c>
      <c r="AE973" s="3">
        <v>16377.24</v>
      </c>
    </row>
    <row r="974" spans="1:31" x14ac:dyDescent="0.3">
      <c r="A974" s="3" t="s">
        <v>1193</v>
      </c>
      <c r="B974" s="4">
        <v>34649</v>
      </c>
      <c r="C974" s="4">
        <v>188</v>
      </c>
      <c r="D974" s="4" t="s">
        <v>25</v>
      </c>
      <c r="E974" s="5" t="s">
        <v>6313</v>
      </c>
      <c r="G974" s="4" t="s">
        <v>8290</v>
      </c>
      <c r="H974" s="3" t="s">
        <v>6315</v>
      </c>
      <c r="I974" s="3" t="s">
        <v>252</v>
      </c>
      <c r="J974" s="3" t="s">
        <v>252</v>
      </c>
      <c r="K974" s="3" t="s">
        <v>89</v>
      </c>
      <c r="L974" s="6" t="s">
        <v>89</v>
      </c>
      <c r="M974" s="3" t="s">
        <v>252</v>
      </c>
      <c r="N974" s="3" t="s">
        <v>154</v>
      </c>
      <c r="O974" s="3" t="s">
        <v>8291</v>
      </c>
      <c r="P974" s="3" t="s">
        <v>252</v>
      </c>
      <c r="Q974" s="3" t="s">
        <v>6387</v>
      </c>
      <c r="R974" s="3" t="s">
        <v>31</v>
      </c>
      <c r="S974" s="3">
        <v>12</v>
      </c>
      <c r="T974" s="3">
        <v>11</v>
      </c>
      <c r="U974" s="3">
        <v>0.08</v>
      </c>
      <c r="V974" s="3">
        <v>30</v>
      </c>
      <c r="W974" s="3">
        <v>54.92</v>
      </c>
      <c r="X974" s="32">
        <v>-0.83</v>
      </c>
      <c r="Y974" s="33">
        <v>134</v>
      </c>
      <c r="Z974" s="3">
        <v>75.83</v>
      </c>
      <c r="AA974" s="3">
        <v>0.43</v>
      </c>
      <c r="AB974" s="3">
        <v>17302.080000000002</v>
      </c>
      <c r="AC974" s="3">
        <v>9405.06</v>
      </c>
      <c r="AD974" s="3">
        <v>17302.080000000002</v>
      </c>
      <c r="AE974" s="3">
        <v>9791.6</v>
      </c>
    </row>
    <row r="975" spans="1:31" x14ac:dyDescent="0.3">
      <c r="A975" s="3" t="s">
        <v>2786</v>
      </c>
      <c r="B975" s="4">
        <v>34690</v>
      </c>
      <c r="C975" s="4">
        <v>160</v>
      </c>
      <c r="D975" s="4" t="s">
        <v>25</v>
      </c>
      <c r="E975" s="5" t="s">
        <v>6313</v>
      </c>
      <c r="G975" s="4" t="s">
        <v>8292</v>
      </c>
      <c r="H975" s="3" t="s">
        <v>6315</v>
      </c>
      <c r="I975" s="3" t="s">
        <v>252</v>
      </c>
      <c r="J975" s="3" t="s">
        <v>252</v>
      </c>
      <c r="K975" s="3" t="s">
        <v>89</v>
      </c>
      <c r="L975" s="6" t="s">
        <v>89</v>
      </c>
      <c r="M975" s="3" t="s">
        <v>252</v>
      </c>
      <c r="N975" s="3" t="s">
        <v>154</v>
      </c>
      <c r="O975" s="3" t="s">
        <v>8293</v>
      </c>
      <c r="P975" s="3" t="s">
        <v>252</v>
      </c>
      <c r="Q975" s="3" t="s">
        <v>3690</v>
      </c>
      <c r="R975" s="3" t="s">
        <v>31</v>
      </c>
      <c r="T975" s="3">
        <v>9</v>
      </c>
      <c r="V975" s="3">
        <v>20</v>
      </c>
      <c r="W975" s="3">
        <v>31</v>
      </c>
      <c r="X975" s="32">
        <v>-0.55000000000000004</v>
      </c>
      <c r="Y975" s="33">
        <v>113</v>
      </c>
      <c r="Z975" s="3">
        <v>128.75</v>
      </c>
      <c r="AA975" s="3">
        <v>-0.14000000000000001</v>
      </c>
      <c r="AB975" s="3">
        <v>14259.6</v>
      </c>
      <c r="AC975" s="3">
        <v>15684.42</v>
      </c>
      <c r="AD975" s="3">
        <v>15051.6</v>
      </c>
      <c r="AE975" s="3">
        <v>17076.419999999998</v>
      </c>
    </row>
    <row r="976" spans="1:31" x14ac:dyDescent="0.3">
      <c r="A976" s="3" t="s">
        <v>1506</v>
      </c>
      <c r="B976" s="4">
        <v>34698</v>
      </c>
      <c r="C976" s="4">
        <v>665</v>
      </c>
      <c r="D976" s="4" t="s">
        <v>25</v>
      </c>
      <c r="E976" s="5" t="s">
        <v>6313</v>
      </c>
      <c r="G976" s="4" t="s">
        <v>8294</v>
      </c>
      <c r="H976" s="3" t="s">
        <v>6315</v>
      </c>
      <c r="I976" s="3" t="s">
        <v>252</v>
      </c>
      <c r="J976" s="3" t="s">
        <v>252</v>
      </c>
      <c r="K976" s="3" t="s">
        <v>89</v>
      </c>
      <c r="L976" s="6" t="s">
        <v>89</v>
      </c>
      <c r="M976" s="3" t="s">
        <v>252</v>
      </c>
      <c r="N976" s="3" t="s">
        <v>154</v>
      </c>
      <c r="O976" s="3" t="s">
        <v>8295</v>
      </c>
      <c r="P976" s="3" t="s">
        <v>252</v>
      </c>
      <c r="Q976" s="3" t="s">
        <v>6387</v>
      </c>
      <c r="R976" s="3" t="s">
        <v>31</v>
      </c>
      <c r="S976" s="3">
        <v>95</v>
      </c>
      <c r="T976" s="3">
        <v>36</v>
      </c>
      <c r="U976" s="3">
        <v>0.62</v>
      </c>
      <c r="V976" s="3">
        <v>361.92</v>
      </c>
      <c r="W976" s="3">
        <v>229</v>
      </c>
      <c r="X976" s="32">
        <v>0.37</v>
      </c>
      <c r="Y976" s="33">
        <v>1573.88</v>
      </c>
      <c r="Z976" s="3">
        <v>1275</v>
      </c>
      <c r="AA976" s="3">
        <v>0.19</v>
      </c>
      <c r="AB976" s="3">
        <v>149576.82999999999</v>
      </c>
      <c r="AC976" s="3">
        <v>111279.6</v>
      </c>
      <c r="AD976" s="3">
        <v>169600.77</v>
      </c>
      <c r="AE976" s="3">
        <v>145359.12</v>
      </c>
    </row>
    <row r="977" spans="1:31" x14ac:dyDescent="0.3">
      <c r="A977" s="3" t="s">
        <v>2851</v>
      </c>
      <c r="B977" s="4">
        <v>34702</v>
      </c>
      <c r="C977" s="4">
        <v>171</v>
      </c>
      <c r="D977" s="4" t="s">
        <v>25</v>
      </c>
      <c r="E977" s="5" t="s">
        <v>6313</v>
      </c>
      <c r="G977" s="4" t="s">
        <v>8296</v>
      </c>
      <c r="H977" s="3" t="s">
        <v>6315</v>
      </c>
      <c r="I977" s="3" t="s">
        <v>252</v>
      </c>
      <c r="J977" s="3" t="s">
        <v>252</v>
      </c>
      <c r="K977" s="3" t="s">
        <v>89</v>
      </c>
      <c r="L977" s="6" t="s">
        <v>89</v>
      </c>
      <c r="M977" s="3" t="s">
        <v>252</v>
      </c>
      <c r="N977" s="3" t="s">
        <v>184</v>
      </c>
      <c r="O977" s="3" t="s">
        <v>8297</v>
      </c>
      <c r="P977" s="3" t="s">
        <v>191</v>
      </c>
      <c r="Q977" s="3" t="s">
        <v>64</v>
      </c>
      <c r="R977" s="3" t="s">
        <v>60</v>
      </c>
      <c r="S977" s="3">
        <v>26</v>
      </c>
      <c r="T977" s="3">
        <v>26</v>
      </c>
      <c r="U977" s="3">
        <v>0</v>
      </c>
      <c r="V977" s="3">
        <v>58</v>
      </c>
      <c r="W977" s="3">
        <v>58</v>
      </c>
      <c r="X977" s="32">
        <v>0</v>
      </c>
      <c r="Y977" s="33">
        <v>266</v>
      </c>
      <c r="Z977" s="3">
        <v>253.5</v>
      </c>
      <c r="AA977" s="3">
        <v>0.05</v>
      </c>
      <c r="AB977" s="3">
        <v>24115.439999999999</v>
      </c>
      <c r="AC977" s="3">
        <v>23151.08</v>
      </c>
      <c r="AD977" s="3">
        <v>26972.400000000001</v>
      </c>
      <c r="AE977" s="3">
        <v>25762.28</v>
      </c>
    </row>
    <row r="978" spans="1:31" x14ac:dyDescent="0.3">
      <c r="A978" s="3" t="s">
        <v>2482</v>
      </c>
      <c r="B978" s="4">
        <v>34713</v>
      </c>
      <c r="C978" s="4">
        <v>152</v>
      </c>
      <c r="D978" s="4" t="s">
        <v>25</v>
      </c>
      <c r="E978" s="5" t="s">
        <v>6313</v>
      </c>
      <c r="G978" s="4" t="s">
        <v>8298</v>
      </c>
      <c r="H978" s="3" t="s">
        <v>6315</v>
      </c>
      <c r="I978" s="3" t="s">
        <v>252</v>
      </c>
      <c r="J978" s="3" t="s">
        <v>252</v>
      </c>
      <c r="K978" s="3" t="s">
        <v>132</v>
      </c>
      <c r="L978" s="6" t="s">
        <v>132</v>
      </c>
      <c r="M978" s="3" t="s">
        <v>252</v>
      </c>
      <c r="N978" s="3" t="s">
        <v>184</v>
      </c>
      <c r="O978" s="3" t="s">
        <v>8299</v>
      </c>
      <c r="P978" s="3" t="s">
        <v>252</v>
      </c>
      <c r="Q978" s="3" t="s">
        <v>390</v>
      </c>
      <c r="R978" s="3" t="s">
        <v>60</v>
      </c>
      <c r="S978" s="3">
        <v>11</v>
      </c>
      <c r="T978" s="3">
        <v>12</v>
      </c>
      <c r="U978" s="3">
        <v>-7.0000000000000007E-2</v>
      </c>
      <c r="V978" s="3">
        <v>26.42</v>
      </c>
      <c r="W978" s="3">
        <v>40.5</v>
      </c>
      <c r="X978" s="32">
        <v>-0.53</v>
      </c>
      <c r="Y978" s="33">
        <v>101.58</v>
      </c>
      <c r="Z978" s="3">
        <v>144.75</v>
      </c>
      <c r="AA978" s="3">
        <v>-0.42</v>
      </c>
      <c r="AB978" s="3">
        <v>17070.669999999998</v>
      </c>
      <c r="AC978" s="3">
        <v>26111.61</v>
      </c>
      <c r="AD978" s="3">
        <v>18053.39</v>
      </c>
      <c r="AE978" s="3">
        <v>27872.73</v>
      </c>
    </row>
    <row r="979" spans="1:31" x14ac:dyDescent="0.3">
      <c r="A979" s="3" t="s">
        <v>5029</v>
      </c>
      <c r="B979" s="4">
        <v>34736</v>
      </c>
      <c r="C979" s="4">
        <v>137</v>
      </c>
      <c r="D979" s="4" t="s">
        <v>25</v>
      </c>
      <c r="E979" s="5" t="s">
        <v>6313</v>
      </c>
      <c r="G979" s="4" t="s">
        <v>8300</v>
      </c>
      <c r="H979" s="3" t="s">
        <v>6315</v>
      </c>
      <c r="I979" s="3" t="s">
        <v>252</v>
      </c>
      <c r="J979" s="3" t="s">
        <v>252</v>
      </c>
      <c r="K979" s="3" t="s">
        <v>132</v>
      </c>
      <c r="L979" s="6" t="s">
        <v>132</v>
      </c>
      <c r="M979" s="3" t="s">
        <v>252</v>
      </c>
      <c r="N979" s="3" t="s">
        <v>184</v>
      </c>
      <c r="O979" s="3" t="s">
        <v>8301</v>
      </c>
      <c r="P979" s="3" t="s">
        <v>252</v>
      </c>
      <c r="Q979" s="3" t="s">
        <v>390</v>
      </c>
      <c r="R979" s="3" t="s">
        <v>60</v>
      </c>
      <c r="S979" s="3">
        <v>3</v>
      </c>
      <c r="T979" s="3">
        <v>8</v>
      </c>
      <c r="U979" s="3">
        <v>-1.67</v>
      </c>
      <c r="V979" s="3">
        <v>16</v>
      </c>
      <c r="W979" s="3">
        <v>21.42</v>
      </c>
      <c r="X979" s="32">
        <v>-0.34</v>
      </c>
      <c r="Y979" s="33">
        <v>72.08</v>
      </c>
      <c r="Z979" s="3">
        <v>77.5</v>
      </c>
      <c r="AA979" s="3">
        <v>-0.08</v>
      </c>
      <c r="AB979" s="3">
        <v>12081.01</v>
      </c>
      <c r="AC979" s="3">
        <v>13862.1</v>
      </c>
      <c r="AD979" s="3">
        <v>12810.65</v>
      </c>
      <c r="AE979" s="3">
        <v>14942.18</v>
      </c>
    </row>
    <row r="980" spans="1:31" x14ac:dyDescent="0.3">
      <c r="A980" s="3" t="s">
        <v>3418</v>
      </c>
      <c r="B980" s="4">
        <v>34746</v>
      </c>
      <c r="C980" s="4">
        <v>521</v>
      </c>
      <c r="D980" s="4" t="s">
        <v>25</v>
      </c>
      <c r="E980" s="5" t="s">
        <v>6313</v>
      </c>
      <c r="G980" s="4" t="s">
        <v>8302</v>
      </c>
      <c r="H980" s="3" t="s">
        <v>6315</v>
      </c>
      <c r="I980" s="3" t="s">
        <v>252</v>
      </c>
      <c r="J980" s="3" t="s">
        <v>252</v>
      </c>
      <c r="K980" s="3" t="s">
        <v>132</v>
      </c>
      <c r="L980" s="6" t="s">
        <v>132</v>
      </c>
      <c r="M980" s="3" t="s">
        <v>252</v>
      </c>
      <c r="N980" s="3" t="s">
        <v>154</v>
      </c>
      <c r="O980" s="3" t="s">
        <v>8303</v>
      </c>
      <c r="P980" s="3" t="s">
        <v>252</v>
      </c>
      <c r="Q980" s="3" t="s">
        <v>390</v>
      </c>
      <c r="R980" s="3" t="s">
        <v>60</v>
      </c>
      <c r="S980" s="3">
        <v>30</v>
      </c>
      <c r="T980" s="3">
        <v>38</v>
      </c>
      <c r="U980" s="3">
        <v>-0.26</v>
      </c>
      <c r="V980" s="3">
        <v>75.33</v>
      </c>
      <c r="W980" s="3">
        <v>125.42</v>
      </c>
      <c r="X980" s="32">
        <v>-0.66</v>
      </c>
      <c r="Y980" s="33">
        <v>434.33</v>
      </c>
      <c r="Z980" s="3">
        <v>522.25</v>
      </c>
      <c r="AA980" s="3">
        <v>-0.2</v>
      </c>
      <c r="AB980" s="3">
        <v>72838.52</v>
      </c>
      <c r="AC980" s="3">
        <v>93268.03</v>
      </c>
      <c r="AD980" s="3">
        <v>77189.72</v>
      </c>
      <c r="AE980" s="3">
        <v>101146.91</v>
      </c>
    </row>
    <row r="981" spans="1:31" x14ac:dyDescent="0.3">
      <c r="A981" s="3" t="s">
        <v>3216</v>
      </c>
      <c r="B981" s="4">
        <v>34747</v>
      </c>
      <c r="C981" s="4">
        <v>534</v>
      </c>
      <c r="D981" s="4" t="s">
        <v>25</v>
      </c>
      <c r="E981" s="5" t="s">
        <v>6313</v>
      </c>
      <c r="G981" s="4" t="s">
        <v>8304</v>
      </c>
      <c r="H981" s="3" t="s">
        <v>6315</v>
      </c>
      <c r="I981" s="3" t="s">
        <v>252</v>
      </c>
      <c r="J981" s="3" t="s">
        <v>252</v>
      </c>
      <c r="K981" s="3" t="s">
        <v>132</v>
      </c>
      <c r="L981" s="6" t="s">
        <v>132</v>
      </c>
      <c r="M981" s="3" t="s">
        <v>252</v>
      </c>
      <c r="N981" s="3" t="s">
        <v>154</v>
      </c>
      <c r="O981" s="3" t="s">
        <v>8305</v>
      </c>
      <c r="P981" s="3" t="s">
        <v>252</v>
      </c>
      <c r="Q981" s="3" t="s">
        <v>390</v>
      </c>
      <c r="R981" s="3" t="s">
        <v>60</v>
      </c>
      <c r="S981" s="3">
        <v>26</v>
      </c>
      <c r="T981" s="3">
        <v>39.659999999999997</v>
      </c>
      <c r="U981" s="3">
        <v>-0.55000000000000004</v>
      </c>
      <c r="V981" s="3">
        <v>109.87</v>
      </c>
      <c r="W981" s="3">
        <v>184.31</v>
      </c>
      <c r="X981" s="32">
        <v>-0.68</v>
      </c>
      <c r="Y981" s="33">
        <v>621.70000000000005</v>
      </c>
      <c r="Z981" s="3">
        <v>767.57</v>
      </c>
      <c r="AA981" s="3">
        <v>-0.23</v>
      </c>
      <c r="AB981" s="3">
        <v>99180.08</v>
      </c>
      <c r="AC981" s="3">
        <v>126423.85</v>
      </c>
      <c r="AD981" s="3">
        <v>107723</v>
      </c>
      <c r="AE981" s="3">
        <v>134439.65</v>
      </c>
    </row>
    <row r="982" spans="1:31" x14ac:dyDescent="0.3">
      <c r="A982" s="3" t="s">
        <v>3336</v>
      </c>
      <c r="B982" s="4">
        <v>34748</v>
      </c>
      <c r="C982" s="4">
        <v>316</v>
      </c>
      <c r="D982" s="4" t="s">
        <v>25</v>
      </c>
      <c r="E982" s="5" t="s">
        <v>6313</v>
      </c>
      <c r="G982" s="4" t="s">
        <v>8306</v>
      </c>
      <c r="H982" s="3" t="s">
        <v>6315</v>
      </c>
      <c r="I982" s="3" t="s">
        <v>252</v>
      </c>
      <c r="J982" s="3" t="s">
        <v>252</v>
      </c>
      <c r="K982" s="3" t="s">
        <v>132</v>
      </c>
      <c r="L982" s="6" t="s">
        <v>132</v>
      </c>
      <c r="M982" s="3" t="s">
        <v>252</v>
      </c>
      <c r="N982" s="3" t="s">
        <v>154</v>
      </c>
      <c r="O982" s="3" t="s">
        <v>8307</v>
      </c>
      <c r="P982" s="3" t="s">
        <v>252</v>
      </c>
      <c r="Q982" s="3" t="s">
        <v>390</v>
      </c>
      <c r="R982" s="3" t="s">
        <v>60</v>
      </c>
      <c r="S982" s="3">
        <v>1</v>
      </c>
      <c r="T982" s="3">
        <v>71.17</v>
      </c>
      <c r="U982" s="3">
        <v>-90.48</v>
      </c>
      <c r="V982" s="3">
        <v>97.62</v>
      </c>
      <c r="W982" s="3">
        <v>168.79</v>
      </c>
      <c r="X982" s="32">
        <v>-0.73</v>
      </c>
      <c r="Y982" s="33">
        <v>527.38</v>
      </c>
      <c r="Z982" s="3">
        <v>756.06</v>
      </c>
      <c r="AA982" s="3">
        <v>-0.43</v>
      </c>
      <c r="AB982" s="3">
        <v>66596.5</v>
      </c>
      <c r="AC982" s="3">
        <v>110369.52</v>
      </c>
      <c r="AD982" s="3">
        <v>68524.960000000006</v>
      </c>
      <c r="AE982" s="3">
        <v>120541.16</v>
      </c>
    </row>
    <row r="983" spans="1:31" x14ac:dyDescent="0.3">
      <c r="A983" s="3" t="s">
        <v>3691</v>
      </c>
      <c r="B983" s="4">
        <v>34753</v>
      </c>
      <c r="C983" s="4">
        <v>294</v>
      </c>
      <c r="D983" s="4" t="s">
        <v>25</v>
      </c>
      <c r="E983" s="5" t="s">
        <v>6313</v>
      </c>
      <c r="G983" s="4" t="s">
        <v>8308</v>
      </c>
      <c r="H983" s="3" t="s">
        <v>6315</v>
      </c>
      <c r="I983" s="3" t="s">
        <v>252</v>
      </c>
      <c r="J983" s="3" t="s">
        <v>252</v>
      </c>
      <c r="K983" s="3" t="s">
        <v>132</v>
      </c>
      <c r="L983" s="6" t="s">
        <v>132</v>
      </c>
      <c r="M983" s="3" t="s">
        <v>252</v>
      </c>
      <c r="N983" s="3" t="s">
        <v>154</v>
      </c>
      <c r="O983" s="3" t="s">
        <v>8309</v>
      </c>
      <c r="P983" s="3" t="s">
        <v>252</v>
      </c>
      <c r="Q983" s="3" t="s">
        <v>37</v>
      </c>
      <c r="R983" s="3" t="s">
        <v>60</v>
      </c>
      <c r="S983" s="3">
        <v>32</v>
      </c>
      <c r="T983" s="3">
        <v>13</v>
      </c>
      <c r="U983" s="3">
        <v>0.59</v>
      </c>
      <c r="V983" s="3">
        <v>107.83</v>
      </c>
      <c r="W983" s="3">
        <v>52.17</v>
      </c>
      <c r="X983" s="32">
        <v>0.52</v>
      </c>
      <c r="Y983" s="33">
        <v>405.92</v>
      </c>
      <c r="Z983" s="3">
        <v>184.08</v>
      </c>
      <c r="AA983" s="3">
        <v>0.55000000000000004</v>
      </c>
      <c r="AB983" s="3">
        <v>93620.62</v>
      </c>
      <c r="AC983" s="3">
        <v>41762.46</v>
      </c>
      <c r="AD983" s="3">
        <v>93620.62</v>
      </c>
      <c r="AE983" s="3">
        <v>42538.46</v>
      </c>
    </row>
    <row r="984" spans="1:31" x14ac:dyDescent="0.3">
      <c r="A984" s="3" t="s">
        <v>3694</v>
      </c>
      <c r="B984" s="4">
        <v>34759</v>
      </c>
      <c r="C984" s="4">
        <v>199</v>
      </c>
      <c r="D984" s="4" t="s">
        <v>25</v>
      </c>
      <c r="E984" s="5" t="s">
        <v>6313</v>
      </c>
      <c r="G984" s="4" t="s">
        <v>8310</v>
      </c>
      <c r="H984" s="3" t="s">
        <v>6315</v>
      </c>
      <c r="I984" s="3" t="s">
        <v>252</v>
      </c>
      <c r="J984" s="3" t="s">
        <v>252</v>
      </c>
      <c r="K984" s="3" t="s">
        <v>132</v>
      </c>
      <c r="L984" s="6" t="s">
        <v>132</v>
      </c>
      <c r="M984" s="3" t="s">
        <v>252</v>
      </c>
      <c r="N984" s="3" t="s">
        <v>154</v>
      </c>
      <c r="O984" s="3" t="s">
        <v>8311</v>
      </c>
      <c r="P984" s="3" t="s">
        <v>252</v>
      </c>
      <c r="Q984" s="3" t="s">
        <v>37</v>
      </c>
      <c r="R984" s="3" t="s">
        <v>60</v>
      </c>
      <c r="S984" s="3">
        <v>51</v>
      </c>
      <c r="T984" s="3">
        <v>65.34</v>
      </c>
      <c r="U984" s="3">
        <v>-0.27</v>
      </c>
      <c r="V984" s="3">
        <v>274.19</v>
      </c>
      <c r="W984" s="3">
        <v>271.85000000000002</v>
      </c>
      <c r="X984" s="32">
        <v>0.01</v>
      </c>
      <c r="Y984" s="33">
        <v>816.16</v>
      </c>
      <c r="Z984" s="3">
        <v>854.85</v>
      </c>
      <c r="AA984" s="3">
        <v>-0.05</v>
      </c>
      <c r="AB984" s="3">
        <v>125778.6</v>
      </c>
      <c r="AC984" s="3">
        <v>129682</v>
      </c>
      <c r="AD984" s="3">
        <v>129441.60000000001</v>
      </c>
      <c r="AE984" s="3">
        <v>135276.04</v>
      </c>
    </row>
    <row r="985" spans="1:31" x14ac:dyDescent="0.3">
      <c r="A985" s="3" t="s">
        <v>3496</v>
      </c>
      <c r="B985" s="4">
        <v>34786</v>
      </c>
      <c r="C985" s="4">
        <v>334</v>
      </c>
      <c r="D985" s="4" t="s">
        <v>25</v>
      </c>
      <c r="E985" s="5" t="s">
        <v>6313</v>
      </c>
      <c r="G985" s="4" t="s">
        <v>8312</v>
      </c>
      <c r="H985" s="3" t="s">
        <v>6315</v>
      </c>
      <c r="I985" s="3" t="s">
        <v>252</v>
      </c>
      <c r="J985" s="3" t="s">
        <v>252</v>
      </c>
      <c r="K985" s="3" t="s">
        <v>132</v>
      </c>
      <c r="L985" s="6" t="s">
        <v>132</v>
      </c>
      <c r="M985" s="3" t="s">
        <v>252</v>
      </c>
      <c r="N985" s="3" t="s">
        <v>184</v>
      </c>
      <c r="O985" s="3" t="s">
        <v>8313</v>
      </c>
      <c r="P985" s="3" t="s">
        <v>252</v>
      </c>
      <c r="Q985" s="3" t="s">
        <v>390</v>
      </c>
      <c r="R985" s="3" t="s">
        <v>60</v>
      </c>
      <c r="S985" s="3">
        <v>8</v>
      </c>
      <c r="T985" s="3">
        <v>46</v>
      </c>
      <c r="U985" s="3">
        <v>-4.75</v>
      </c>
      <c r="V985" s="3">
        <v>54</v>
      </c>
      <c r="W985" s="3">
        <v>80.25</v>
      </c>
      <c r="X985" s="32">
        <v>-0.49</v>
      </c>
      <c r="Y985" s="33">
        <v>282</v>
      </c>
      <c r="Z985" s="3">
        <v>418.58</v>
      </c>
      <c r="AA985" s="3">
        <v>-0.48</v>
      </c>
      <c r="AB985" s="3">
        <v>47719.44</v>
      </c>
      <c r="AC985" s="3">
        <v>76328.63</v>
      </c>
      <c r="AD985" s="3">
        <v>50117.04</v>
      </c>
      <c r="AE985" s="3">
        <v>80657.59</v>
      </c>
    </row>
    <row r="986" spans="1:31" x14ac:dyDescent="0.3">
      <c r="A986" s="3" t="s">
        <v>1767</v>
      </c>
      <c r="B986" s="4">
        <v>34819</v>
      </c>
      <c r="C986" s="4">
        <v>244</v>
      </c>
      <c r="D986" s="4" t="s">
        <v>25</v>
      </c>
      <c r="E986" s="5" t="s">
        <v>6313</v>
      </c>
      <c r="G986" s="4" t="s">
        <v>8314</v>
      </c>
      <c r="H986" s="3" t="s">
        <v>6315</v>
      </c>
      <c r="I986" s="3" t="s">
        <v>252</v>
      </c>
      <c r="J986" s="3" t="s">
        <v>252</v>
      </c>
      <c r="K986" s="3" t="s">
        <v>89</v>
      </c>
      <c r="L986" s="6" t="s">
        <v>89</v>
      </c>
      <c r="M986" s="3" t="s">
        <v>252</v>
      </c>
      <c r="N986" s="3" t="s">
        <v>154</v>
      </c>
      <c r="O986" s="3" t="s">
        <v>8315</v>
      </c>
      <c r="P986" s="3" t="s">
        <v>252</v>
      </c>
      <c r="Q986" s="3" t="s">
        <v>32</v>
      </c>
      <c r="R986" s="3" t="s">
        <v>31</v>
      </c>
      <c r="S986" s="3">
        <v>48</v>
      </c>
      <c r="T986" s="3">
        <v>28</v>
      </c>
      <c r="U986" s="3">
        <v>0.42</v>
      </c>
      <c r="V986" s="3">
        <v>118.65</v>
      </c>
      <c r="W986" s="3">
        <v>113.54</v>
      </c>
      <c r="X986" s="32">
        <v>0.04</v>
      </c>
      <c r="Y986" s="33">
        <v>490.83</v>
      </c>
      <c r="Z986" s="3">
        <v>506.06</v>
      </c>
      <c r="AA986" s="3">
        <v>-0.03</v>
      </c>
      <c r="AB986" s="3">
        <v>50939.54</v>
      </c>
      <c r="AC986" s="3">
        <v>52569.31</v>
      </c>
      <c r="AD986" s="3">
        <v>50939.54</v>
      </c>
      <c r="AE986" s="3">
        <v>52569.31</v>
      </c>
    </row>
    <row r="987" spans="1:31" x14ac:dyDescent="0.3">
      <c r="A987" s="3" t="s">
        <v>1650</v>
      </c>
      <c r="B987" s="4">
        <v>34820</v>
      </c>
      <c r="C987" s="4">
        <v>644</v>
      </c>
      <c r="D987" s="4" t="s">
        <v>25</v>
      </c>
      <c r="E987" s="5" t="s">
        <v>6313</v>
      </c>
      <c r="G987" s="4" t="s">
        <v>8316</v>
      </c>
      <c r="H987" s="3" t="s">
        <v>6315</v>
      </c>
      <c r="I987" s="3" t="s">
        <v>252</v>
      </c>
      <c r="J987" s="3" t="s">
        <v>252</v>
      </c>
      <c r="K987" s="3" t="s">
        <v>89</v>
      </c>
      <c r="L987" s="6" t="s">
        <v>89</v>
      </c>
      <c r="M987" s="3" t="s">
        <v>252</v>
      </c>
      <c r="N987" s="3" t="s">
        <v>154</v>
      </c>
      <c r="O987" s="3" t="s">
        <v>8317</v>
      </c>
      <c r="P987" s="3" t="s">
        <v>252</v>
      </c>
      <c r="Q987" s="3" t="s">
        <v>32</v>
      </c>
      <c r="R987" s="3" t="s">
        <v>31</v>
      </c>
      <c r="S987" s="3">
        <v>38</v>
      </c>
      <c r="T987" s="3">
        <v>53</v>
      </c>
      <c r="U987" s="3">
        <v>-0.39</v>
      </c>
      <c r="V987" s="3">
        <v>181.08</v>
      </c>
      <c r="W987" s="3">
        <v>180</v>
      </c>
      <c r="X987" s="32">
        <v>0.01</v>
      </c>
      <c r="Y987" s="33">
        <v>760.75</v>
      </c>
      <c r="Z987" s="3">
        <v>898.42</v>
      </c>
      <c r="AA987" s="3">
        <v>-0.18</v>
      </c>
      <c r="AB987" s="3">
        <v>92293.440000000002</v>
      </c>
      <c r="AC987" s="3">
        <v>110139.28</v>
      </c>
      <c r="AD987" s="3">
        <v>98228.04</v>
      </c>
      <c r="AE987" s="3">
        <v>116205.52</v>
      </c>
    </row>
    <row r="988" spans="1:31" x14ac:dyDescent="0.3">
      <c r="A988" s="3" t="s">
        <v>1238</v>
      </c>
      <c r="B988" s="4">
        <v>34856</v>
      </c>
      <c r="C988" s="4">
        <v>179</v>
      </c>
      <c r="D988" s="4" t="s">
        <v>25</v>
      </c>
      <c r="E988" s="5" t="s">
        <v>6313</v>
      </c>
      <c r="G988" s="4" t="s">
        <v>8318</v>
      </c>
      <c r="H988" s="3" t="s">
        <v>6315</v>
      </c>
      <c r="I988" s="3" t="s">
        <v>252</v>
      </c>
      <c r="J988" s="3" t="s">
        <v>252</v>
      </c>
      <c r="K988" s="3" t="s">
        <v>132</v>
      </c>
      <c r="L988" s="6" t="s">
        <v>89</v>
      </c>
      <c r="M988" s="3" t="s">
        <v>252</v>
      </c>
      <c r="N988" s="3" t="s">
        <v>154</v>
      </c>
      <c r="O988" s="3" t="s">
        <v>8319</v>
      </c>
      <c r="P988" s="3" t="s">
        <v>252</v>
      </c>
      <c r="Q988" s="3" t="s">
        <v>397</v>
      </c>
      <c r="R988" s="3" t="s">
        <v>31</v>
      </c>
      <c r="S988" s="3">
        <v>7</v>
      </c>
      <c r="T988" s="3">
        <v>15</v>
      </c>
      <c r="U988" s="3">
        <v>-1.1399999999999999</v>
      </c>
      <c r="V988" s="3">
        <v>20</v>
      </c>
      <c r="W988" s="3">
        <v>31.08</v>
      </c>
      <c r="X988" s="32">
        <v>-0.55000000000000004</v>
      </c>
      <c r="Y988" s="33">
        <v>104</v>
      </c>
      <c r="Z988" s="3">
        <v>130.16999999999999</v>
      </c>
      <c r="AA988" s="3">
        <v>-0.25</v>
      </c>
      <c r="AB988" s="3">
        <v>18158.400000000001</v>
      </c>
      <c r="AC988" s="3">
        <v>22711.4</v>
      </c>
      <c r="AD988" s="3">
        <v>18158.400000000001</v>
      </c>
      <c r="AE988" s="3">
        <v>22711.4</v>
      </c>
    </row>
    <row r="989" spans="1:31" x14ac:dyDescent="0.3">
      <c r="A989" s="3" t="s">
        <v>3863</v>
      </c>
      <c r="B989" s="4">
        <v>34870</v>
      </c>
      <c r="C989" s="4">
        <v>195</v>
      </c>
      <c r="D989" s="4" t="s">
        <v>25</v>
      </c>
      <c r="E989" s="5" t="s">
        <v>6313</v>
      </c>
      <c r="G989" s="4" t="s">
        <v>8320</v>
      </c>
      <c r="H989" s="3" t="s">
        <v>6315</v>
      </c>
      <c r="I989" s="3" t="s">
        <v>252</v>
      </c>
      <c r="J989" s="3" t="s">
        <v>252</v>
      </c>
      <c r="K989" s="3" t="s">
        <v>132</v>
      </c>
      <c r="L989" s="6" t="s">
        <v>132</v>
      </c>
      <c r="M989" s="3" t="s">
        <v>252</v>
      </c>
      <c r="N989" s="3" t="s">
        <v>184</v>
      </c>
      <c r="O989" s="3" t="s">
        <v>8321</v>
      </c>
      <c r="P989" s="3" t="s">
        <v>252</v>
      </c>
      <c r="Q989" s="3" t="s">
        <v>390</v>
      </c>
      <c r="R989" s="3" t="s">
        <v>60</v>
      </c>
      <c r="S989" s="3">
        <v>10</v>
      </c>
      <c r="T989" s="3">
        <v>17</v>
      </c>
      <c r="U989" s="3">
        <v>-0.73</v>
      </c>
      <c r="V989" s="3">
        <v>32.33</v>
      </c>
      <c r="W989" s="3">
        <v>35.75</v>
      </c>
      <c r="X989" s="32">
        <v>-0.11</v>
      </c>
      <c r="Y989" s="33">
        <v>134.66999999999999</v>
      </c>
      <c r="Z989" s="3">
        <v>170.25</v>
      </c>
      <c r="AA989" s="3">
        <v>-0.26</v>
      </c>
      <c r="AB989" s="3">
        <v>22600.959999999999</v>
      </c>
      <c r="AC989" s="3">
        <v>30504.75</v>
      </c>
      <c r="AD989" s="3">
        <v>23932.959999999999</v>
      </c>
      <c r="AE989" s="3">
        <v>32942.67</v>
      </c>
    </row>
    <row r="990" spans="1:31" x14ac:dyDescent="0.3">
      <c r="A990" s="3" t="s">
        <v>1184</v>
      </c>
      <c r="B990" s="4">
        <v>34880</v>
      </c>
      <c r="C990" s="4">
        <v>239</v>
      </c>
      <c r="D990" s="4" t="s">
        <v>25</v>
      </c>
      <c r="E990" s="5" t="s">
        <v>6313</v>
      </c>
      <c r="G990" s="4" t="s">
        <v>8322</v>
      </c>
      <c r="H990" s="3" t="s">
        <v>6315</v>
      </c>
      <c r="I990" s="3" t="s">
        <v>252</v>
      </c>
      <c r="J990" s="3" t="s">
        <v>252</v>
      </c>
      <c r="K990" s="3" t="s">
        <v>132</v>
      </c>
      <c r="L990" s="6" t="s">
        <v>132</v>
      </c>
      <c r="M990" s="3" t="s">
        <v>252</v>
      </c>
      <c r="N990" s="3" t="s">
        <v>184</v>
      </c>
      <c r="O990" s="3" t="s">
        <v>8323</v>
      </c>
      <c r="P990" s="3" t="s">
        <v>252</v>
      </c>
      <c r="Q990" s="3" t="s">
        <v>390</v>
      </c>
      <c r="R990" s="3" t="s">
        <v>60</v>
      </c>
      <c r="S990" s="3">
        <v>1</v>
      </c>
      <c r="T990" s="3">
        <v>12.33</v>
      </c>
      <c r="U990" s="3">
        <v>-7.7</v>
      </c>
      <c r="V990" s="3">
        <v>33.17</v>
      </c>
      <c r="W990" s="3">
        <v>53.42</v>
      </c>
      <c r="X990" s="32">
        <v>-0.61</v>
      </c>
      <c r="Y990" s="33">
        <v>198.08</v>
      </c>
      <c r="Z990" s="3">
        <v>255</v>
      </c>
      <c r="AA990" s="3">
        <v>-0.28999999999999998</v>
      </c>
      <c r="AB990" s="3">
        <v>33619.769999999997</v>
      </c>
      <c r="AC990" s="3">
        <v>45853.96</v>
      </c>
      <c r="AD990" s="3">
        <v>35203.370000000003</v>
      </c>
      <c r="AE990" s="3">
        <v>49491</v>
      </c>
    </row>
    <row r="991" spans="1:31" x14ac:dyDescent="0.3">
      <c r="A991" s="3" t="s">
        <v>3508</v>
      </c>
      <c r="B991" s="4">
        <v>34919</v>
      </c>
      <c r="C991" s="4">
        <v>222</v>
      </c>
      <c r="D991" s="4" t="s">
        <v>25</v>
      </c>
      <c r="E991" s="5" t="s">
        <v>6313</v>
      </c>
      <c r="G991" s="4" t="s">
        <v>8324</v>
      </c>
      <c r="H991" s="3" t="s">
        <v>6315</v>
      </c>
      <c r="I991" s="3" t="s">
        <v>252</v>
      </c>
      <c r="J991" s="3" t="s">
        <v>252</v>
      </c>
      <c r="K991" s="3" t="s">
        <v>132</v>
      </c>
      <c r="L991" s="6" t="s">
        <v>89</v>
      </c>
      <c r="M991" s="3" t="s">
        <v>252</v>
      </c>
      <c r="N991" s="3" t="s">
        <v>154</v>
      </c>
      <c r="O991" s="3" t="s">
        <v>8325</v>
      </c>
      <c r="P991" s="3" t="s">
        <v>252</v>
      </c>
      <c r="Q991" s="3" t="s">
        <v>128</v>
      </c>
      <c r="R991" s="3" t="s">
        <v>60</v>
      </c>
      <c r="S991" s="3">
        <v>95</v>
      </c>
      <c r="T991" s="3">
        <v>106.17</v>
      </c>
      <c r="U991" s="3">
        <v>-0.12</v>
      </c>
      <c r="V991" s="3">
        <v>176.17</v>
      </c>
      <c r="W991" s="3">
        <v>203.2</v>
      </c>
      <c r="X991" s="32">
        <v>-0.15</v>
      </c>
      <c r="Y991" s="33">
        <v>700.04</v>
      </c>
      <c r="Z991" s="3">
        <v>753.12</v>
      </c>
      <c r="AA991" s="3">
        <v>-0.08</v>
      </c>
      <c r="AB991" s="3">
        <v>60464.34</v>
      </c>
      <c r="AC991" s="3">
        <v>69015.100000000006</v>
      </c>
      <c r="AD991" s="3">
        <v>71540.28</v>
      </c>
      <c r="AE991" s="3">
        <v>80328.600000000006</v>
      </c>
    </row>
    <row r="992" spans="1:31" x14ac:dyDescent="0.3">
      <c r="A992" s="3" t="s">
        <v>2719</v>
      </c>
      <c r="B992" s="4">
        <v>34995</v>
      </c>
      <c r="C992" s="4">
        <v>143</v>
      </c>
      <c r="D992" s="4" t="s">
        <v>25</v>
      </c>
      <c r="E992" s="5" t="s">
        <v>6313</v>
      </c>
      <c r="G992" s="4" t="s">
        <v>8326</v>
      </c>
      <c r="H992" s="3" t="s">
        <v>6315</v>
      </c>
      <c r="I992" s="3" t="s">
        <v>252</v>
      </c>
      <c r="J992" s="3" t="s">
        <v>252</v>
      </c>
      <c r="K992" s="3" t="s">
        <v>89</v>
      </c>
      <c r="L992" s="6" t="s">
        <v>89</v>
      </c>
      <c r="M992" s="3" t="s">
        <v>252</v>
      </c>
      <c r="N992" s="3" t="s">
        <v>184</v>
      </c>
      <c r="O992" s="3" t="s">
        <v>8327</v>
      </c>
      <c r="P992" s="3" t="s">
        <v>191</v>
      </c>
      <c r="Q992" s="3" t="s">
        <v>128</v>
      </c>
      <c r="R992" s="3" t="s">
        <v>60</v>
      </c>
      <c r="S992" s="3">
        <v>28</v>
      </c>
      <c r="U992" s="3">
        <v>1</v>
      </c>
      <c r="V992" s="3">
        <v>92</v>
      </c>
      <c r="W992" s="3">
        <v>24</v>
      </c>
      <c r="X992" s="32">
        <v>0.74</v>
      </c>
      <c r="Y992" s="33">
        <v>160.25</v>
      </c>
      <c r="Z992" s="3">
        <v>118.67</v>
      </c>
      <c r="AA992" s="3">
        <v>0.26</v>
      </c>
      <c r="AB992" s="3">
        <v>19767.21</v>
      </c>
      <c r="AC992" s="3">
        <v>15688.96</v>
      </c>
      <c r="AD992" s="3">
        <v>22731.21</v>
      </c>
      <c r="AE992" s="3">
        <v>18611.38</v>
      </c>
    </row>
    <row r="993" spans="1:31" x14ac:dyDescent="0.3">
      <c r="A993" s="3" t="s">
        <v>5250</v>
      </c>
      <c r="B993" s="4">
        <v>35083</v>
      </c>
      <c r="C993" s="4">
        <v>569</v>
      </c>
      <c r="D993" s="4" t="s">
        <v>25</v>
      </c>
      <c r="E993" s="5" t="s">
        <v>6313</v>
      </c>
      <c r="G993" s="4" t="s">
        <v>8328</v>
      </c>
      <c r="H993" s="3" t="s">
        <v>6315</v>
      </c>
      <c r="I993" s="3" t="s">
        <v>252</v>
      </c>
      <c r="J993" s="3" t="s">
        <v>252</v>
      </c>
      <c r="K993" s="3" t="s">
        <v>104</v>
      </c>
      <c r="L993" s="6" t="s">
        <v>104</v>
      </c>
      <c r="M993" s="3" t="s">
        <v>252</v>
      </c>
      <c r="N993" s="3" t="s">
        <v>154</v>
      </c>
      <c r="O993" s="3" t="s">
        <v>8329</v>
      </c>
      <c r="P993" s="3" t="s">
        <v>252</v>
      </c>
      <c r="Q993" s="3" t="s">
        <v>55</v>
      </c>
      <c r="R993" s="3" t="s">
        <v>31</v>
      </c>
      <c r="S993" s="3">
        <v>58</v>
      </c>
      <c r="T993" s="3">
        <v>87.47</v>
      </c>
      <c r="U993" s="3">
        <v>-0.52</v>
      </c>
      <c r="V993" s="3">
        <v>206.94</v>
      </c>
      <c r="W993" s="3">
        <v>247.49</v>
      </c>
      <c r="X993" s="32">
        <v>-0.2</v>
      </c>
      <c r="Y993" s="33">
        <v>847</v>
      </c>
      <c r="Z993" s="3">
        <v>1114.79</v>
      </c>
      <c r="AA993" s="3">
        <v>-0.32</v>
      </c>
      <c r="AB993" s="3">
        <v>59628.31</v>
      </c>
      <c r="AC993" s="3">
        <v>77012.740000000005</v>
      </c>
      <c r="AD993" s="3">
        <v>59628.31</v>
      </c>
      <c r="AE993" s="3">
        <v>77012.740000000005</v>
      </c>
    </row>
    <row r="994" spans="1:31" x14ac:dyDescent="0.3">
      <c r="A994" s="3" t="s">
        <v>5226</v>
      </c>
      <c r="B994" s="4">
        <v>35084</v>
      </c>
      <c r="C994" s="4">
        <v>730</v>
      </c>
      <c r="D994" s="4" t="s">
        <v>25</v>
      </c>
      <c r="E994" s="5" t="s">
        <v>6313</v>
      </c>
      <c r="G994" s="4" t="s">
        <v>8330</v>
      </c>
      <c r="H994" s="3" t="s">
        <v>6315</v>
      </c>
      <c r="I994" s="3" t="s">
        <v>252</v>
      </c>
      <c r="J994" s="3" t="s">
        <v>252</v>
      </c>
      <c r="K994" s="3" t="s">
        <v>104</v>
      </c>
      <c r="L994" s="6" t="s">
        <v>104</v>
      </c>
      <c r="M994" s="3" t="s">
        <v>252</v>
      </c>
      <c r="N994" s="3" t="s">
        <v>154</v>
      </c>
      <c r="O994" s="3" t="s">
        <v>8331</v>
      </c>
      <c r="P994" s="3" t="s">
        <v>252</v>
      </c>
      <c r="Q994" s="3" t="s">
        <v>55</v>
      </c>
      <c r="R994" s="3" t="s">
        <v>31</v>
      </c>
      <c r="S994" s="3">
        <v>148</v>
      </c>
      <c r="T994" s="3">
        <v>192</v>
      </c>
      <c r="U994" s="3">
        <v>-0.3</v>
      </c>
      <c r="V994" s="3">
        <v>471.21</v>
      </c>
      <c r="W994" s="3">
        <v>531</v>
      </c>
      <c r="X994" s="32">
        <v>-0.13</v>
      </c>
      <c r="Y994" s="33">
        <v>1926.88</v>
      </c>
      <c r="Z994" s="3">
        <v>2316.38</v>
      </c>
      <c r="AA994" s="3">
        <v>-0.2</v>
      </c>
      <c r="AB994" s="3">
        <v>128606.44</v>
      </c>
      <c r="AC994" s="3">
        <v>149157.57</v>
      </c>
      <c r="AD994" s="3">
        <v>128606.44</v>
      </c>
      <c r="AE994" s="3">
        <v>149157.57</v>
      </c>
    </row>
    <row r="995" spans="1:31" x14ac:dyDescent="0.3">
      <c r="A995" s="3" t="s">
        <v>5256</v>
      </c>
      <c r="B995" s="4">
        <v>35085</v>
      </c>
      <c r="C995" s="4">
        <v>599</v>
      </c>
      <c r="D995" s="4" t="s">
        <v>25</v>
      </c>
      <c r="E995" s="5" t="s">
        <v>6313</v>
      </c>
      <c r="G995" s="4" t="s">
        <v>8332</v>
      </c>
      <c r="H995" s="3" t="s">
        <v>6315</v>
      </c>
      <c r="I995" s="3" t="s">
        <v>252</v>
      </c>
      <c r="J995" s="3" t="s">
        <v>252</v>
      </c>
      <c r="K995" s="3" t="s">
        <v>104</v>
      </c>
      <c r="L995" s="6" t="s">
        <v>104</v>
      </c>
      <c r="M995" s="3" t="s">
        <v>252</v>
      </c>
      <c r="N995" s="3" t="s">
        <v>154</v>
      </c>
      <c r="O995" s="3" t="s">
        <v>8333</v>
      </c>
      <c r="P995" s="3" t="s">
        <v>252</v>
      </c>
      <c r="Q995" s="3" t="s">
        <v>55</v>
      </c>
      <c r="R995" s="3" t="s">
        <v>31</v>
      </c>
      <c r="S995" s="3">
        <v>87</v>
      </c>
      <c r="T995" s="3">
        <v>99</v>
      </c>
      <c r="U995" s="3">
        <v>-0.14000000000000001</v>
      </c>
      <c r="V995" s="3">
        <v>269</v>
      </c>
      <c r="W995" s="3">
        <v>283.75</v>
      </c>
      <c r="X995" s="32">
        <v>-0.05</v>
      </c>
      <c r="Y995" s="33">
        <v>1062.33</v>
      </c>
      <c r="Z995" s="3">
        <v>1204.42</v>
      </c>
      <c r="AA995" s="3">
        <v>-0.13</v>
      </c>
      <c r="AB995" s="3">
        <v>70549.84</v>
      </c>
      <c r="AC995" s="3">
        <v>77595.759999999995</v>
      </c>
      <c r="AD995" s="3">
        <v>70549.84</v>
      </c>
      <c r="AE995" s="3">
        <v>77595.759999999995</v>
      </c>
    </row>
    <row r="996" spans="1:31" x14ac:dyDescent="0.3">
      <c r="A996" s="3" t="s">
        <v>5196</v>
      </c>
      <c r="B996" s="4">
        <v>35087</v>
      </c>
      <c r="C996" s="4">
        <v>850</v>
      </c>
      <c r="D996" s="4" t="s">
        <v>25</v>
      </c>
      <c r="E996" s="5" t="s">
        <v>6313</v>
      </c>
      <c r="G996" s="4" t="s">
        <v>8334</v>
      </c>
      <c r="H996" s="3" t="s">
        <v>6315</v>
      </c>
      <c r="I996" s="3" t="s">
        <v>252</v>
      </c>
      <c r="J996" s="3" t="s">
        <v>252</v>
      </c>
      <c r="K996" s="3" t="s">
        <v>104</v>
      </c>
      <c r="L996" s="6" t="s">
        <v>104</v>
      </c>
      <c r="M996" s="3" t="s">
        <v>252</v>
      </c>
      <c r="N996" s="3" t="s">
        <v>154</v>
      </c>
      <c r="O996" s="3" t="s">
        <v>8335</v>
      </c>
      <c r="P996" s="3" t="s">
        <v>252</v>
      </c>
      <c r="Q996" s="3" t="s">
        <v>55</v>
      </c>
      <c r="R996" s="3" t="s">
        <v>31</v>
      </c>
      <c r="S996" s="3">
        <v>301</v>
      </c>
      <c r="T996" s="3">
        <v>387.98</v>
      </c>
      <c r="U996" s="3">
        <v>-0.28999999999999998</v>
      </c>
      <c r="V996" s="3">
        <v>950.16</v>
      </c>
      <c r="W996" s="3">
        <v>992.17</v>
      </c>
      <c r="X996" s="32">
        <v>-0.04</v>
      </c>
      <c r="Y996" s="33">
        <v>3780.02</v>
      </c>
      <c r="Z996" s="3">
        <v>4834.6499999999996</v>
      </c>
      <c r="AA996" s="3">
        <v>-0.28000000000000003</v>
      </c>
      <c r="AB996" s="3">
        <v>212458.06</v>
      </c>
      <c r="AC996" s="3">
        <v>266497.48</v>
      </c>
      <c r="AD996" s="3">
        <v>212458.06</v>
      </c>
      <c r="AE996" s="3">
        <v>266497.48</v>
      </c>
    </row>
    <row r="997" spans="1:31" x14ac:dyDescent="0.3">
      <c r="A997" s="3" t="s">
        <v>5169</v>
      </c>
      <c r="B997" s="4">
        <v>35088</v>
      </c>
      <c r="C997" s="4">
        <v>993</v>
      </c>
      <c r="D997" s="4" t="s">
        <v>25</v>
      </c>
      <c r="E997" s="5" t="s">
        <v>6313</v>
      </c>
      <c r="G997" s="4" t="s">
        <v>8336</v>
      </c>
      <c r="H997" s="3" t="s">
        <v>6315</v>
      </c>
      <c r="I997" s="3" t="s">
        <v>252</v>
      </c>
      <c r="J997" s="3" t="s">
        <v>252</v>
      </c>
      <c r="K997" s="3" t="s">
        <v>104</v>
      </c>
      <c r="L997" s="6" t="s">
        <v>104</v>
      </c>
      <c r="M997" s="3" t="s">
        <v>252</v>
      </c>
      <c r="N997" s="3" t="s">
        <v>154</v>
      </c>
      <c r="O997" s="3" t="s">
        <v>8337</v>
      </c>
      <c r="P997" s="3" t="s">
        <v>252</v>
      </c>
      <c r="Q997" s="3" t="s">
        <v>55</v>
      </c>
      <c r="R997" s="3" t="s">
        <v>31</v>
      </c>
      <c r="S997" s="3">
        <v>1028</v>
      </c>
      <c r="T997" s="3">
        <v>1265.0999999999999</v>
      </c>
      <c r="U997" s="3">
        <v>-0.23</v>
      </c>
      <c r="V997" s="3">
        <v>3210.97</v>
      </c>
      <c r="W997" s="3">
        <v>3470.56</v>
      </c>
      <c r="X997" s="32">
        <v>-0.08</v>
      </c>
      <c r="Y997" s="33">
        <v>12878.66</v>
      </c>
      <c r="Z997" s="3">
        <v>14291.76</v>
      </c>
      <c r="AA997" s="3">
        <v>-0.11</v>
      </c>
      <c r="AB997" s="3">
        <v>682193.12</v>
      </c>
      <c r="AC997" s="3">
        <v>732740.72</v>
      </c>
      <c r="AD997" s="3">
        <v>682193.12</v>
      </c>
      <c r="AE997" s="3">
        <v>732740.72</v>
      </c>
    </row>
    <row r="998" spans="1:31" x14ac:dyDescent="0.3">
      <c r="A998" s="3" t="s">
        <v>1761</v>
      </c>
      <c r="B998" s="4">
        <v>35242</v>
      </c>
      <c r="C998" s="4">
        <v>288</v>
      </c>
      <c r="D998" s="4" t="s">
        <v>25</v>
      </c>
      <c r="E998" s="5" t="s">
        <v>6313</v>
      </c>
      <c r="G998" s="4" t="s">
        <v>8338</v>
      </c>
      <c r="H998" s="3" t="s">
        <v>6315</v>
      </c>
      <c r="I998" s="3" t="s">
        <v>252</v>
      </c>
      <c r="J998" s="3" t="s">
        <v>252</v>
      </c>
      <c r="K998" s="3" t="s">
        <v>89</v>
      </c>
      <c r="L998" s="6" t="s">
        <v>89</v>
      </c>
      <c r="M998" s="3" t="s">
        <v>252</v>
      </c>
      <c r="N998" s="3" t="s">
        <v>154</v>
      </c>
      <c r="O998" s="3" t="s">
        <v>8339</v>
      </c>
      <c r="P998" s="3" t="s">
        <v>252</v>
      </c>
      <c r="Q998" s="3" t="s">
        <v>6387</v>
      </c>
      <c r="R998" s="3" t="s">
        <v>31</v>
      </c>
      <c r="S998" s="3">
        <v>42</v>
      </c>
      <c r="T998" s="3">
        <v>53.66</v>
      </c>
      <c r="U998" s="3">
        <v>-0.28999999999999998</v>
      </c>
      <c r="V998" s="3">
        <v>123.32</v>
      </c>
      <c r="W998" s="3">
        <v>168.43</v>
      </c>
      <c r="X998" s="32">
        <v>-0.37</v>
      </c>
      <c r="Y998" s="33">
        <v>560.49</v>
      </c>
      <c r="Z998" s="3">
        <v>751.37</v>
      </c>
      <c r="AA998" s="3">
        <v>-0.34</v>
      </c>
      <c r="AB998" s="3">
        <v>58168.85</v>
      </c>
      <c r="AC998" s="3">
        <v>77414.03</v>
      </c>
      <c r="AD998" s="3">
        <v>58168.85</v>
      </c>
      <c r="AE998" s="3">
        <v>77414.03</v>
      </c>
    </row>
    <row r="999" spans="1:31" x14ac:dyDescent="0.3">
      <c r="A999" s="3" t="s">
        <v>1785</v>
      </c>
      <c r="B999" s="4">
        <v>35289</v>
      </c>
      <c r="C999" s="4">
        <v>388</v>
      </c>
      <c r="D999" s="4" t="s">
        <v>25</v>
      </c>
      <c r="E999" s="5" t="s">
        <v>6313</v>
      </c>
      <c r="G999" s="4" t="s">
        <v>8340</v>
      </c>
      <c r="H999" s="3" t="s">
        <v>6315</v>
      </c>
      <c r="I999" s="3" t="s">
        <v>252</v>
      </c>
      <c r="J999" s="3" t="s">
        <v>252</v>
      </c>
      <c r="K999" s="3" t="s">
        <v>89</v>
      </c>
      <c r="L999" s="6" t="s">
        <v>89</v>
      </c>
      <c r="M999" s="3" t="s">
        <v>252</v>
      </c>
      <c r="N999" s="3" t="s">
        <v>154</v>
      </c>
      <c r="O999" s="3" t="s">
        <v>8341</v>
      </c>
      <c r="P999" s="3" t="s">
        <v>252</v>
      </c>
      <c r="Q999" s="3" t="s">
        <v>6387</v>
      </c>
      <c r="R999" s="3" t="s">
        <v>31</v>
      </c>
      <c r="S999" s="3">
        <v>58</v>
      </c>
      <c r="T999" s="3">
        <v>55</v>
      </c>
      <c r="U999" s="3">
        <v>0.05</v>
      </c>
      <c r="V999" s="3">
        <v>211.17</v>
      </c>
      <c r="W999" s="3">
        <v>201</v>
      </c>
      <c r="X999" s="32">
        <v>0.05</v>
      </c>
      <c r="Y999" s="33">
        <v>896.17</v>
      </c>
      <c r="Z999" s="3">
        <v>877.08</v>
      </c>
      <c r="AA999" s="3">
        <v>0.02</v>
      </c>
      <c r="AB999" s="3">
        <v>95197.16</v>
      </c>
      <c r="AC999" s="3">
        <v>89337.45</v>
      </c>
      <c r="AD999" s="3">
        <v>99151.88</v>
      </c>
      <c r="AE999" s="3">
        <v>97523.73</v>
      </c>
    </row>
    <row r="1000" spans="1:31" x14ac:dyDescent="0.3">
      <c r="A1000" s="3" t="s">
        <v>5467</v>
      </c>
      <c r="B1000" s="4">
        <v>35317</v>
      </c>
      <c r="C1000" s="4">
        <v>230</v>
      </c>
      <c r="D1000" s="4" t="s">
        <v>25</v>
      </c>
      <c r="E1000" s="5" t="s">
        <v>6313</v>
      </c>
      <c r="G1000" s="4" t="s">
        <v>8342</v>
      </c>
      <c r="H1000" s="3" t="s">
        <v>6315</v>
      </c>
      <c r="I1000" s="3" t="s">
        <v>252</v>
      </c>
      <c r="J1000" s="3" t="s">
        <v>252</v>
      </c>
      <c r="K1000" s="3" t="s">
        <v>104</v>
      </c>
      <c r="L1000" s="6" t="s">
        <v>104</v>
      </c>
      <c r="M1000" s="3" t="s">
        <v>252</v>
      </c>
      <c r="N1000" s="3" t="s">
        <v>154</v>
      </c>
      <c r="O1000" s="3" t="s">
        <v>8343</v>
      </c>
      <c r="P1000" s="3" t="s">
        <v>252</v>
      </c>
      <c r="Q1000" s="3" t="s">
        <v>213</v>
      </c>
      <c r="R1000" s="3" t="s">
        <v>31</v>
      </c>
      <c r="S1000" s="3">
        <v>57</v>
      </c>
      <c r="T1000" s="3">
        <v>70.989999999999995</v>
      </c>
      <c r="U1000" s="3">
        <v>-0.25</v>
      </c>
      <c r="V1000" s="3">
        <v>195.21</v>
      </c>
      <c r="W1000" s="3">
        <v>196.32</v>
      </c>
      <c r="X1000" s="32">
        <v>-0.01</v>
      </c>
      <c r="Y1000" s="33">
        <v>985.94</v>
      </c>
      <c r="Z1000" s="3">
        <v>940.27</v>
      </c>
      <c r="AA1000" s="3">
        <v>0.05</v>
      </c>
      <c r="AB1000" s="3">
        <v>53963.82</v>
      </c>
      <c r="AC1000" s="3">
        <v>51020.27</v>
      </c>
      <c r="AD1000" s="3">
        <v>53963.82</v>
      </c>
      <c r="AE1000" s="3">
        <v>51020.27</v>
      </c>
    </row>
    <row r="1001" spans="1:31" x14ac:dyDescent="0.3">
      <c r="A1001" s="3" t="s">
        <v>5262</v>
      </c>
      <c r="B1001" s="4">
        <v>35318</v>
      </c>
      <c r="C1001" s="4">
        <v>339</v>
      </c>
      <c r="D1001" s="4" t="s">
        <v>25</v>
      </c>
      <c r="E1001" s="5" t="s">
        <v>6313</v>
      </c>
      <c r="G1001" s="4" t="s">
        <v>8344</v>
      </c>
      <c r="H1001" s="3" t="s">
        <v>6315</v>
      </c>
      <c r="I1001" s="3" t="s">
        <v>252</v>
      </c>
      <c r="J1001" s="3" t="s">
        <v>252</v>
      </c>
      <c r="K1001" s="3" t="s">
        <v>104</v>
      </c>
      <c r="L1001" s="6" t="s">
        <v>104</v>
      </c>
      <c r="M1001" s="3" t="s">
        <v>252</v>
      </c>
      <c r="N1001" s="3" t="s">
        <v>154</v>
      </c>
      <c r="O1001" s="3" t="s">
        <v>8345</v>
      </c>
      <c r="P1001" s="3" t="s">
        <v>252</v>
      </c>
      <c r="Q1001" s="3" t="s">
        <v>213</v>
      </c>
      <c r="R1001" s="3" t="s">
        <v>31</v>
      </c>
      <c r="S1001" s="3">
        <v>213</v>
      </c>
      <c r="T1001" s="3">
        <v>171.51</v>
      </c>
      <c r="U1001" s="3">
        <v>0.19</v>
      </c>
      <c r="V1001" s="3">
        <v>705.09</v>
      </c>
      <c r="W1001" s="3">
        <v>590.95000000000005</v>
      </c>
      <c r="X1001" s="32">
        <v>0.16</v>
      </c>
      <c r="Y1001" s="33">
        <v>2628.8</v>
      </c>
      <c r="Z1001" s="3">
        <v>2473.62</v>
      </c>
      <c r="AA1001" s="3">
        <v>0.06</v>
      </c>
      <c r="AB1001" s="3">
        <v>136867.39000000001</v>
      </c>
      <c r="AC1001" s="3">
        <v>127460.13</v>
      </c>
      <c r="AD1001" s="3">
        <v>136867.39000000001</v>
      </c>
      <c r="AE1001" s="3">
        <v>127460.13</v>
      </c>
    </row>
    <row r="1002" spans="1:31" x14ac:dyDescent="0.3">
      <c r="A1002" s="3" t="s">
        <v>3779</v>
      </c>
      <c r="B1002" s="4">
        <v>35354</v>
      </c>
      <c r="C1002" s="4">
        <v>371</v>
      </c>
      <c r="D1002" s="4" t="s">
        <v>25</v>
      </c>
      <c r="E1002" s="5" t="s">
        <v>6313</v>
      </c>
      <c r="G1002" s="4" t="s">
        <v>8346</v>
      </c>
      <c r="H1002" s="3" t="s">
        <v>6315</v>
      </c>
      <c r="I1002" s="3" t="s">
        <v>252</v>
      </c>
      <c r="J1002" s="3" t="s">
        <v>252</v>
      </c>
      <c r="K1002" s="3" t="s">
        <v>132</v>
      </c>
      <c r="L1002" s="6" t="s">
        <v>132</v>
      </c>
      <c r="M1002" s="3" t="s">
        <v>252</v>
      </c>
      <c r="N1002" s="3" t="s">
        <v>184</v>
      </c>
      <c r="O1002" s="3" t="s">
        <v>8347</v>
      </c>
      <c r="P1002" s="3" t="s">
        <v>252</v>
      </c>
      <c r="Q1002" s="3" t="s">
        <v>51</v>
      </c>
      <c r="R1002" s="3" t="s">
        <v>31</v>
      </c>
      <c r="S1002" s="3">
        <v>30</v>
      </c>
      <c r="T1002" s="3">
        <v>20</v>
      </c>
      <c r="U1002" s="3">
        <v>0.33</v>
      </c>
      <c r="V1002" s="3">
        <v>47</v>
      </c>
      <c r="W1002" s="3">
        <v>48.17</v>
      </c>
      <c r="X1002" s="32">
        <v>-0.02</v>
      </c>
      <c r="Y1002" s="33">
        <v>153</v>
      </c>
      <c r="Z1002" s="3">
        <v>182.25</v>
      </c>
      <c r="AA1002" s="3">
        <v>-0.19</v>
      </c>
      <c r="AB1002" s="3">
        <v>28801.68</v>
      </c>
      <c r="AC1002" s="3">
        <v>34612.11</v>
      </c>
      <c r="AD1002" s="3">
        <v>30665.88</v>
      </c>
      <c r="AE1002" s="3">
        <v>35713.71</v>
      </c>
    </row>
    <row r="1003" spans="1:31" x14ac:dyDescent="0.3">
      <c r="A1003" s="3" t="s">
        <v>3809</v>
      </c>
      <c r="B1003" s="4">
        <v>35356</v>
      </c>
      <c r="C1003" s="4">
        <v>304</v>
      </c>
      <c r="D1003" s="4" t="s">
        <v>25</v>
      </c>
      <c r="E1003" s="5" t="s">
        <v>6313</v>
      </c>
      <c r="G1003" s="4" t="s">
        <v>8348</v>
      </c>
      <c r="H1003" s="3" t="s">
        <v>6315</v>
      </c>
      <c r="I1003" s="3" t="s">
        <v>252</v>
      </c>
      <c r="J1003" s="3" t="s">
        <v>252</v>
      </c>
      <c r="K1003" s="3" t="s">
        <v>132</v>
      </c>
      <c r="L1003" s="6" t="s">
        <v>132</v>
      </c>
      <c r="M1003" s="3" t="s">
        <v>252</v>
      </c>
      <c r="N1003" s="3" t="s">
        <v>154</v>
      </c>
      <c r="O1003" s="3" t="s">
        <v>8349</v>
      </c>
      <c r="P1003" s="3" t="s">
        <v>252</v>
      </c>
      <c r="Q1003" s="3" t="s">
        <v>3586</v>
      </c>
      <c r="R1003" s="3" t="s">
        <v>60</v>
      </c>
      <c r="S1003" s="3">
        <v>41</v>
      </c>
      <c r="T1003" s="3">
        <v>32.17</v>
      </c>
      <c r="U1003" s="3">
        <v>0.22</v>
      </c>
      <c r="V1003" s="3">
        <v>118.58</v>
      </c>
      <c r="W1003" s="3">
        <v>112.67</v>
      </c>
      <c r="X1003" s="32">
        <v>0.05</v>
      </c>
      <c r="Y1003" s="33">
        <v>453</v>
      </c>
      <c r="Z1003" s="3">
        <v>491.33</v>
      </c>
      <c r="AA1003" s="3">
        <v>-0.08</v>
      </c>
      <c r="AB1003" s="3">
        <v>80452.800000000003</v>
      </c>
      <c r="AC1003" s="3">
        <v>83128.63</v>
      </c>
      <c r="AD1003" s="3">
        <v>80452.800000000003</v>
      </c>
      <c r="AE1003" s="3">
        <v>87242.8</v>
      </c>
    </row>
    <row r="1004" spans="1:31" x14ac:dyDescent="0.3">
      <c r="A1004" s="3" t="s">
        <v>3583</v>
      </c>
      <c r="B1004" s="4">
        <v>35358</v>
      </c>
      <c r="C1004" s="4">
        <v>213</v>
      </c>
      <c r="D1004" s="4" t="s">
        <v>25</v>
      </c>
      <c r="E1004" s="5" t="s">
        <v>6313</v>
      </c>
      <c r="G1004" s="4" t="s">
        <v>8350</v>
      </c>
      <c r="H1004" s="3" t="s">
        <v>6315</v>
      </c>
      <c r="I1004" s="3" t="s">
        <v>252</v>
      </c>
      <c r="J1004" s="3" t="s">
        <v>252</v>
      </c>
      <c r="K1004" s="3" t="s">
        <v>132</v>
      </c>
      <c r="L1004" s="6" t="s">
        <v>132</v>
      </c>
      <c r="M1004" s="3" t="s">
        <v>252</v>
      </c>
      <c r="N1004" s="3" t="s">
        <v>154</v>
      </c>
      <c r="O1004" s="3" t="s">
        <v>8351</v>
      </c>
      <c r="P1004" s="3" t="s">
        <v>252</v>
      </c>
      <c r="Q1004" s="3" t="s">
        <v>3586</v>
      </c>
      <c r="R1004" s="3" t="s">
        <v>60</v>
      </c>
      <c r="S1004" s="3">
        <v>71</v>
      </c>
      <c r="T1004" s="3">
        <v>59.31</v>
      </c>
      <c r="U1004" s="3">
        <v>0.17</v>
      </c>
      <c r="V1004" s="3">
        <v>243.28</v>
      </c>
      <c r="W1004" s="3">
        <v>206.12</v>
      </c>
      <c r="X1004" s="32">
        <v>0.15</v>
      </c>
      <c r="Y1004" s="33">
        <v>821.8</v>
      </c>
      <c r="Z1004" s="3">
        <v>939.22</v>
      </c>
      <c r="AA1004" s="3">
        <v>-0.14000000000000001</v>
      </c>
      <c r="AB1004" s="3">
        <v>100113.94</v>
      </c>
      <c r="AC1004" s="3">
        <v>107260.1</v>
      </c>
      <c r="AD1004" s="3">
        <v>100113.94</v>
      </c>
      <c r="AE1004" s="3">
        <v>110186.1</v>
      </c>
    </row>
    <row r="1005" spans="1:31" x14ac:dyDescent="0.3">
      <c r="A1005" s="3" t="s">
        <v>5172</v>
      </c>
      <c r="B1005" s="4">
        <v>35410</v>
      </c>
      <c r="C1005" s="4">
        <v>840</v>
      </c>
      <c r="D1005" s="4" t="s">
        <v>25</v>
      </c>
      <c r="E1005" s="5" t="s">
        <v>6313</v>
      </c>
      <c r="G1005" s="4" t="s">
        <v>8352</v>
      </c>
      <c r="H1005" s="3" t="s">
        <v>6315</v>
      </c>
      <c r="I1005" s="3" t="s">
        <v>252</v>
      </c>
      <c r="J1005" s="3" t="s">
        <v>252</v>
      </c>
      <c r="K1005" s="3" t="s">
        <v>104</v>
      </c>
      <c r="L1005" s="6" t="s">
        <v>104</v>
      </c>
      <c r="M1005" s="3" t="s">
        <v>252</v>
      </c>
      <c r="N1005" s="3" t="s">
        <v>154</v>
      </c>
      <c r="O1005" s="3" t="s">
        <v>8353</v>
      </c>
      <c r="P1005" s="3" t="s">
        <v>252</v>
      </c>
      <c r="Q1005" s="3" t="s">
        <v>55</v>
      </c>
      <c r="R1005" s="3" t="s">
        <v>31</v>
      </c>
      <c r="S1005" s="3">
        <v>491</v>
      </c>
      <c r="T1005" s="3">
        <v>544</v>
      </c>
      <c r="U1005" s="3">
        <v>-0.11</v>
      </c>
      <c r="V1005" s="3">
        <v>2330.33</v>
      </c>
      <c r="W1005" s="3">
        <v>2357.25</v>
      </c>
      <c r="X1005" s="32">
        <v>-0.01</v>
      </c>
      <c r="Y1005" s="33">
        <v>10726.5</v>
      </c>
      <c r="Z1005" s="3">
        <v>10076.33</v>
      </c>
      <c r="AA1005" s="3">
        <v>0.06</v>
      </c>
      <c r="AB1005" s="3">
        <v>718806.04</v>
      </c>
      <c r="AC1005" s="3">
        <v>675523</v>
      </c>
      <c r="AD1005" s="3">
        <v>791615.7</v>
      </c>
      <c r="AE1005" s="3">
        <v>742329.64</v>
      </c>
    </row>
    <row r="1006" spans="1:31" x14ac:dyDescent="0.3">
      <c r="A1006" s="3" t="s">
        <v>5145</v>
      </c>
      <c r="B1006" s="4">
        <v>35413</v>
      </c>
      <c r="C1006" s="4">
        <v>948</v>
      </c>
      <c r="D1006" s="4" t="s">
        <v>25</v>
      </c>
      <c r="E1006" s="5" t="s">
        <v>6313</v>
      </c>
      <c r="G1006" s="4" t="s">
        <v>8354</v>
      </c>
      <c r="H1006" s="3" t="s">
        <v>6315</v>
      </c>
      <c r="I1006" s="3" t="s">
        <v>252</v>
      </c>
      <c r="J1006" s="3" t="s">
        <v>252</v>
      </c>
      <c r="K1006" s="3" t="s">
        <v>104</v>
      </c>
      <c r="L1006" s="6" t="s">
        <v>104</v>
      </c>
      <c r="M1006" s="3" t="s">
        <v>252</v>
      </c>
      <c r="N1006" s="3" t="s">
        <v>154</v>
      </c>
      <c r="O1006" s="3" t="s">
        <v>8355</v>
      </c>
      <c r="P1006" s="3" t="s">
        <v>252</v>
      </c>
      <c r="Q1006" s="3" t="s">
        <v>55</v>
      </c>
      <c r="R1006" s="3" t="s">
        <v>31</v>
      </c>
      <c r="S1006" s="3">
        <v>2289</v>
      </c>
      <c r="T1006" s="3">
        <v>2597.39</v>
      </c>
      <c r="U1006" s="3">
        <v>-0.13</v>
      </c>
      <c r="V1006" s="3">
        <v>4785.4399999999996</v>
      </c>
      <c r="W1006" s="3">
        <v>5447.32</v>
      </c>
      <c r="X1006" s="32">
        <v>-0.14000000000000001</v>
      </c>
      <c r="Y1006" s="33">
        <v>19270.57</v>
      </c>
      <c r="Z1006" s="3">
        <v>20758.73</v>
      </c>
      <c r="AA1006" s="3">
        <v>-0.08</v>
      </c>
      <c r="AB1006" s="3">
        <v>1413321.14</v>
      </c>
      <c r="AC1006" s="3">
        <v>1518586.76</v>
      </c>
      <c r="AD1006" s="3">
        <v>1526191.04</v>
      </c>
      <c r="AE1006" s="3">
        <v>1640334</v>
      </c>
    </row>
    <row r="1007" spans="1:31" x14ac:dyDescent="0.3">
      <c r="A1007" s="3" t="s">
        <v>5187</v>
      </c>
      <c r="B1007" s="4">
        <v>35416</v>
      </c>
      <c r="C1007" s="4">
        <v>974</v>
      </c>
      <c r="D1007" s="4" t="s">
        <v>25</v>
      </c>
      <c r="E1007" s="5" t="s">
        <v>6313</v>
      </c>
      <c r="G1007" s="4" t="s">
        <v>8356</v>
      </c>
      <c r="H1007" s="3" t="s">
        <v>6315</v>
      </c>
      <c r="I1007" s="3" t="s">
        <v>252</v>
      </c>
      <c r="J1007" s="3" t="s">
        <v>252</v>
      </c>
      <c r="K1007" s="3" t="s">
        <v>104</v>
      </c>
      <c r="L1007" s="6" t="s">
        <v>104</v>
      </c>
      <c r="M1007" s="3" t="s">
        <v>252</v>
      </c>
      <c r="N1007" s="3" t="s">
        <v>154</v>
      </c>
      <c r="O1007" s="3" t="s">
        <v>8357</v>
      </c>
      <c r="P1007" s="3" t="s">
        <v>252</v>
      </c>
      <c r="Q1007" s="3" t="s">
        <v>55</v>
      </c>
      <c r="R1007" s="3" t="s">
        <v>31</v>
      </c>
      <c r="S1007" s="3">
        <v>318</v>
      </c>
      <c r="T1007" s="3">
        <v>448</v>
      </c>
      <c r="U1007" s="3">
        <v>-0.41</v>
      </c>
      <c r="V1007" s="3">
        <v>1455.42</v>
      </c>
      <c r="W1007" s="3">
        <v>1736.92</v>
      </c>
      <c r="X1007" s="32">
        <v>-0.19</v>
      </c>
      <c r="Y1007" s="33">
        <v>6718.08</v>
      </c>
      <c r="Z1007" s="3">
        <v>7388.92</v>
      </c>
      <c r="AA1007" s="3">
        <v>-0.1</v>
      </c>
      <c r="AB1007" s="3">
        <v>454142.17</v>
      </c>
      <c r="AC1007" s="3">
        <v>501307.74</v>
      </c>
      <c r="AD1007" s="3">
        <v>495794.55</v>
      </c>
      <c r="AE1007" s="3">
        <v>544249.49</v>
      </c>
    </row>
    <row r="1008" spans="1:31" x14ac:dyDescent="0.3">
      <c r="A1008" s="3" t="s">
        <v>5160</v>
      </c>
      <c r="B1008" s="4">
        <v>35417</v>
      </c>
      <c r="C1008" s="4">
        <v>924</v>
      </c>
      <c r="D1008" s="4" t="s">
        <v>25</v>
      </c>
      <c r="E1008" s="5" t="s">
        <v>6313</v>
      </c>
      <c r="G1008" s="4" t="s">
        <v>8358</v>
      </c>
      <c r="H1008" s="3" t="s">
        <v>6315</v>
      </c>
      <c r="I1008" s="3" t="s">
        <v>252</v>
      </c>
      <c r="J1008" s="3" t="s">
        <v>252</v>
      </c>
      <c r="K1008" s="3" t="s">
        <v>104</v>
      </c>
      <c r="L1008" s="6" t="s">
        <v>104</v>
      </c>
      <c r="M1008" s="3" t="s">
        <v>252</v>
      </c>
      <c r="N1008" s="3" t="s">
        <v>154</v>
      </c>
      <c r="O1008" s="3" t="s">
        <v>8359</v>
      </c>
      <c r="P1008" s="3" t="s">
        <v>252</v>
      </c>
      <c r="Q1008" s="3" t="s">
        <v>55</v>
      </c>
      <c r="R1008" s="3" t="s">
        <v>31</v>
      </c>
      <c r="S1008" s="3">
        <v>966</v>
      </c>
      <c r="T1008" s="3">
        <v>1242.18</v>
      </c>
      <c r="U1008" s="3">
        <v>-0.28999999999999998</v>
      </c>
      <c r="V1008" s="3">
        <v>2661.79</v>
      </c>
      <c r="W1008" s="3">
        <v>3463.44</v>
      </c>
      <c r="X1008" s="32">
        <v>-0.3</v>
      </c>
      <c r="Y1008" s="33">
        <v>9550.4699999999993</v>
      </c>
      <c r="Z1008" s="3">
        <v>11363.96</v>
      </c>
      <c r="AA1008" s="3">
        <v>-0.19</v>
      </c>
      <c r="AB1008" s="3">
        <v>628272.78</v>
      </c>
      <c r="AC1008" s="3">
        <v>741523.04</v>
      </c>
      <c r="AD1008" s="3">
        <v>661009.32999999996</v>
      </c>
      <c r="AE1008" s="3">
        <v>780748.38</v>
      </c>
    </row>
    <row r="1009" spans="1:31" x14ac:dyDescent="0.3">
      <c r="A1009" s="3" t="s">
        <v>1907</v>
      </c>
      <c r="B1009" s="4">
        <v>35529</v>
      </c>
      <c r="C1009" s="4">
        <v>284</v>
      </c>
      <c r="D1009" s="4" t="s">
        <v>25</v>
      </c>
      <c r="E1009" s="5" t="s">
        <v>6313</v>
      </c>
      <c r="G1009" s="4" t="s">
        <v>8360</v>
      </c>
      <c r="H1009" s="3" t="s">
        <v>6315</v>
      </c>
      <c r="I1009" s="3" t="s">
        <v>252</v>
      </c>
      <c r="J1009" s="3" t="s">
        <v>252</v>
      </c>
      <c r="K1009" s="3" t="s">
        <v>89</v>
      </c>
      <c r="L1009" s="6" t="s">
        <v>89</v>
      </c>
      <c r="M1009" s="3" t="s">
        <v>252</v>
      </c>
      <c r="N1009" s="3" t="s">
        <v>154</v>
      </c>
      <c r="O1009" s="3" t="s">
        <v>8361</v>
      </c>
      <c r="P1009" s="3" t="s">
        <v>252</v>
      </c>
      <c r="Q1009" s="3" t="s">
        <v>6387</v>
      </c>
      <c r="R1009" s="3" t="s">
        <v>31</v>
      </c>
      <c r="S1009" s="3">
        <v>51</v>
      </c>
      <c r="T1009" s="3">
        <v>101.5</v>
      </c>
      <c r="U1009" s="3">
        <v>-0.98</v>
      </c>
      <c r="V1009" s="3">
        <v>284.68</v>
      </c>
      <c r="W1009" s="3">
        <v>131.44999999999999</v>
      </c>
      <c r="X1009" s="32">
        <v>0.54</v>
      </c>
      <c r="Y1009" s="33">
        <v>1169.25</v>
      </c>
      <c r="Z1009" s="3">
        <v>900.7</v>
      </c>
      <c r="AA1009" s="3">
        <v>0.23</v>
      </c>
      <c r="AB1009" s="3">
        <v>104290.75</v>
      </c>
      <c r="AC1009" s="3">
        <v>81669.320000000007</v>
      </c>
      <c r="AD1009" s="3">
        <v>120199.87</v>
      </c>
      <c r="AE1009" s="3">
        <v>92321</v>
      </c>
    </row>
    <row r="1010" spans="1:31" x14ac:dyDescent="0.3">
      <c r="A1010" s="3" t="s">
        <v>3145</v>
      </c>
      <c r="B1010" s="4">
        <v>35592</v>
      </c>
      <c r="C1010" s="4">
        <v>793</v>
      </c>
      <c r="D1010" s="4" t="s">
        <v>25</v>
      </c>
      <c r="E1010" s="5" t="s">
        <v>6313</v>
      </c>
      <c r="G1010" s="4" t="s">
        <v>8362</v>
      </c>
      <c r="H1010" s="3" t="s">
        <v>6315</v>
      </c>
      <c r="I1010" s="3" t="s">
        <v>252</v>
      </c>
      <c r="J1010" s="3" t="s">
        <v>252</v>
      </c>
      <c r="K1010" s="3" t="s">
        <v>132</v>
      </c>
      <c r="L1010" s="6" t="s">
        <v>132</v>
      </c>
      <c r="M1010" s="3" t="s">
        <v>252</v>
      </c>
      <c r="N1010" s="3" t="s">
        <v>154</v>
      </c>
      <c r="O1010" s="3" t="s">
        <v>8363</v>
      </c>
      <c r="P1010" s="3" t="s">
        <v>252</v>
      </c>
      <c r="Q1010" s="3" t="s">
        <v>405</v>
      </c>
      <c r="R1010" s="3" t="s">
        <v>31</v>
      </c>
      <c r="S1010" s="3">
        <v>59</v>
      </c>
      <c r="T1010" s="3">
        <v>79</v>
      </c>
      <c r="U1010" s="3">
        <v>-0.34</v>
      </c>
      <c r="V1010" s="3">
        <v>274</v>
      </c>
      <c r="W1010" s="3">
        <v>252</v>
      </c>
      <c r="X1010" s="32">
        <v>0.08</v>
      </c>
      <c r="Y1010" s="33">
        <v>1119.5</v>
      </c>
      <c r="Z1010" s="3">
        <v>1097.92</v>
      </c>
      <c r="AA1010" s="3">
        <v>0.02</v>
      </c>
      <c r="AB1010" s="3">
        <v>226809.12</v>
      </c>
      <c r="AC1010" s="3">
        <v>223042.21</v>
      </c>
      <c r="AD1010" s="3">
        <v>237513.12</v>
      </c>
      <c r="AE1010" s="3">
        <v>229188.21</v>
      </c>
    </row>
    <row r="1011" spans="1:31" x14ac:dyDescent="0.3">
      <c r="A1011" s="3" t="s">
        <v>1575</v>
      </c>
      <c r="B1011" s="4">
        <v>35626</v>
      </c>
      <c r="C1011" s="4">
        <v>826</v>
      </c>
      <c r="D1011" s="4" t="s">
        <v>25</v>
      </c>
      <c r="E1011" s="5" t="s">
        <v>6313</v>
      </c>
      <c r="G1011" s="4" t="s">
        <v>8364</v>
      </c>
      <c r="H1011" s="3" t="s">
        <v>6315</v>
      </c>
      <c r="I1011" s="3" t="s">
        <v>252</v>
      </c>
      <c r="J1011" s="3" t="s">
        <v>252</v>
      </c>
      <c r="K1011" s="3" t="s">
        <v>89</v>
      </c>
      <c r="L1011" s="6" t="s">
        <v>89</v>
      </c>
      <c r="M1011" s="3" t="s">
        <v>252</v>
      </c>
      <c r="N1011" s="3" t="s">
        <v>184</v>
      </c>
      <c r="O1011" s="3" t="s">
        <v>8365</v>
      </c>
      <c r="P1011" s="3" t="s">
        <v>191</v>
      </c>
      <c r="Q1011" s="3" t="s">
        <v>6387</v>
      </c>
      <c r="R1011" s="3" t="s">
        <v>31</v>
      </c>
      <c r="S1011" s="3">
        <v>123</v>
      </c>
      <c r="T1011" s="3">
        <v>181</v>
      </c>
      <c r="U1011" s="3">
        <v>-0.47</v>
      </c>
      <c r="V1011" s="3">
        <v>387</v>
      </c>
      <c r="W1011" s="3">
        <v>552.25</v>
      </c>
      <c r="X1011" s="32">
        <v>-0.43</v>
      </c>
      <c r="Y1011" s="33">
        <v>1639.25</v>
      </c>
      <c r="Z1011" s="3">
        <v>1961.75</v>
      </c>
      <c r="AA1011" s="3">
        <v>-0.2</v>
      </c>
      <c r="AB1011" s="3">
        <v>174415.06</v>
      </c>
      <c r="AC1011" s="3">
        <v>204659.5</v>
      </c>
      <c r="AD1011" s="3">
        <v>181366.62</v>
      </c>
      <c r="AE1011" s="3">
        <v>217816.48</v>
      </c>
    </row>
    <row r="1012" spans="1:31" x14ac:dyDescent="0.3">
      <c r="A1012" s="3" t="s">
        <v>2686</v>
      </c>
      <c r="B1012" s="4">
        <v>35644</v>
      </c>
      <c r="C1012" s="4">
        <v>211</v>
      </c>
      <c r="D1012" s="4" t="s">
        <v>25</v>
      </c>
      <c r="E1012" s="5" t="s">
        <v>6313</v>
      </c>
      <c r="G1012" s="4" t="s">
        <v>8366</v>
      </c>
      <c r="H1012" s="3" t="s">
        <v>6315</v>
      </c>
      <c r="I1012" s="3" t="s">
        <v>252</v>
      </c>
      <c r="J1012" s="3" t="s">
        <v>252</v>
      </c>
      <c r="K1012" s="3" t="s">
        <v>104</v>
      </c>
      <c r="L1012" s="6" t="s">
        <v>104</v>
      </c>
      <c r="M1012" s="3" t="s">
        <v>252</v>
      </c>
      <c r="N1012" s="3" t="s">
        <v>154</v>
      </c>
      <c r="O1012" s="3" t="s">
        <v>8367</v>
      </c>
      <c r="P1012" s="3" t="s">
        <v>252</v>
      </c>
      <c r="Q1012" s="3" t="s">
        <v>194</v>
      </c>
      <c r="R1012" s="3" t="s">
        <v>6402</v>
      </c>
      <c r="S1012" s="3">
        <v>35</v>
      </c>
      <c r="T1012" s="3">
        <v>28</v>
      </c>
      <c r="U1012" s="3">
        <v>0.2</v>
      </c>
      <c r="V1012" s="3">
        <v>99</v>
      </c>
      <c r="W1012" s="3">
        <v>84</v>
      </c>
      <c r="X1012" s="32">
        <v>0.15</v>
      </c>
      <c r="Y1012" s="33">
        <v>323.54000000000002</v>
      </c>
      <c r="Z1012" s="3">
        <v>365</v>
      </c>
      <c r="AA1012" s="3">
        <v>-0.13</v>
      </c>
      <c r="AB1012" s="3">
        <v>20874.849999999999</v>
      </c>
      <c r="AC1012" s="3">
        <v>23487.84</v>
      </c>
      <c r="AD1012" s="3">
        <v>20874.849999999999</v>
      </c>
      <c r="AE1012" s="3">
        <v>23487.84</v>
      </c>
    </row>
    <row r="1013" spans="1:31" x14ac:dyDescent="0.3">
      <c r="A1013" s="3" t="s">
        <v>5223</v>
      </c>
      <c r="B1013" s="4">
        <v>35647</v>
      </c>
      <c r="C1013" s="4">
        <v>499</v>
      </c>
      <c r="D1013" s="4" t="s">
        <v>25</v>
      </c>
      <c r="E1013" s="5" t="s">
        <v>6313</v>
      </c>
      <c r="G1013" s="4" t="s">
        <v>8368</v>
      </c>
      <c r="H1013" s="3" t="s">
        <v>6315</v>
      </c>
      <c r="I1013" s="3" t="s">
        <v>252</v>
      </c>
      <c r="J1013" s="3" t="s">
        <v>252</v>
      </c>
      <c r="K1013" s="3" t="s">
        <v>104</v>
      </c>
      <c r="L1013" s="6" t="s">
        <v>104</v>
      </c>
      <c r="M1013" s="3" t="s">
        <v>252</v>
      </c>
      <c r="N1013" s="3" t="s">
        <v>154</v>
      </c>
      <c r="O1013" s="3" t="s">
        <v>8369</v>
      </c>
      <c r="P1013" s="3" t="s">
        <v>252</v>
      </c>
      <c r="Q1013" s="3" t="s">
        <v>194</v>
      </c>
      <c r="R1013" s="3" t="s">
        <v>6402</v>
      </c>
      <c r="S1013" s="3">
        <v>451</v>
      </c>
      <c r="T1013" s="3">
        <v>533.21</v>
      </c>
      <c r="U1013" s="3">
        <v>-0.18</v>
      </c>
      <c r="V1013" s="3">
        <v>1786.49</v>
      </c>
      <c r="W1013" s="3">
        <v>1664.61</v>
      </c>
      <c r="X1013" s="32">
        <v>7.0000000000000007E-2</v>
      </c>
      <c r="Y1013" s="33">
        <v>6326.32</v>
      </c>
      <c r="Z1013" s="3">
        <v>7005.2</v>
      </c>
      <c r="AA1013" s="3">
        <v>-0.11</v>
      </c>
      <c r="AB1013" s="3">
        <v>337326.51</v>
      </c>
      <c r="AC1013" s="3">
        <v>373035.2</v>
      </c>
      <c r="AD1013" s="3">
        <v>337326.51</v>
      </c>
      <c r="AE1013" s="3">
        <v>374633.87</v>
      </c>
    </row>
    <row r="1014" spans="1:31" x14ac:dyDescent="0.3">
      <c r="A1014" s="3" t="s">
        <v>5175</v>
      </c>
      <c r="B1014" s="4">
        <v>35648</v>
      </c>
      <c r="C1014" s="4">
        <v>545</v>
      </c>
      <c r="D1014" s="4" t="s">
        <v>25</v>
      </c>
      <c r="E1014" s="5" t="s">
        <v>6313</v>
      </c>
      <c r="G1014" s="4" t="s">
        <v>8370</v>
      </c>
      <c r="H1014" s="3" t="s">
        <v>6315</v>
      </c>
      <c r="I1014" s="3" t="s">
        <v>252</v>
      </c>
      <c r="J1014" s="3" t="s">
        <v>252</v>
      </c>
      <c r="K1014" s="3" t="s">
        <v>104</v>
      </c>
      <c r="L1014" s="6" t="s">
        <v>104</v>
      </c>
      <c r="M1014" s="3" t="s">
        <v>252</v>
      </c>
      <c r="N1014" s="3" t="s">
        <v>154</v>
      </c>
      <c r="O1014" s="3" t="s">
        <v>8371</v>
      </c>
      <c r="P1014" s="3" t="s">
        <v>252</v>
      </c>
      <c r="Q1014" s="3" t="s">
        <v>194</v>
      </c>
      <c r="R1014" s="3" t="s">
        <v>6402</v>
      </c>
      <c r="S1014" s="3">
        <v>891</v>
      </c>
      <c r="T1014" s="3">
        <v>816.69</v>
      </c>
      <c r="U1014" s="3">
        <v>0.08</v>
      </c>
      <c r="V1014" s="3">
        <v>2593.79</v>
      </c>
      <c r="W1014" s="3">
        <v>2368.8000000000002</v>
      </c>
      <c r="X1014" s="32">
        <v>0.09</v>
      </c>
      <c r="Y1014" s="33">
        <v>9479.8799999999992</v>
      </c>
      <c r="Z1014" s="3">
        <v>9614.82</v>
      </c>
      <c r="AA1014" s="3">
        <v>-0.01</v>
      </c>
      <c r="AB1014" s="3">
        <v>480399.38</v>
      </c>
      <c r="AC1014" s="3">
        <v>486249.48</v>
      </c>
      <c r="AD1014" s="3">
        <v>480399.38</v>
      </c>
      <c r="AE1014" s="3">
        <v>486249.48</v>
      </c>
    </row>
    <row r="1015" spans="1:31" x14ac:dyDescent="0.3">
      <c r="A1015" s="3" t="s">
        <v>2374</v>
      </c>
      <c r="B1015" s="4">
        <v>35699</v>
      </c>
      <c r="C1015" s="4">
        <v>252</v>
      </c>
      <c r="D1015" s="4" t="s">
        <v>25</v>
      </c>
      <c r="E1015" s="5" t="s">
        <v>6313</v>
      </c>
      <c r="G1015" s="4" t="s">
        <v>8372</v>
      </c>
      <c r="H1015" s="3" t="s">
        <v>6315</v>
      </c>
      <c r="I1015" s="3" t="s">
        <v>252</v>
      </c>
      <c r="J1015" s="3" t="s">
        <v>252</v>
      </c>
      <c r="K1015" s="3" t="s">
        <v>89</v>
      </c>
      <c r="L1015" s="6" t="s">
        <v>89</v>
      </c>
      <c r="M1015" s="3" t="s">
        <v>252</v>
      </c>
      <c r="N1015" s="3" t="s">
        <v>184</v>
      </c>
      <c r="O1015" s="3" t="s">
        <v>8373</v>
      </c>
      <c r="P1015" s="3" t="s">
        <v>191</v>
      </c>
      <c r="Q1015" s="3" t="s">
        <v>64</v>
      </c>
      <c r="R1015" s="3" t="s">
        <v>60</v>
      </c>
      <c r="S1015" s="3">
        <v>25</v>
      </c>
      <c r="T1015" s="3">
        <v>37</v>
      </c>
      <c r="U1015" s="3">
        <v>-0.48</v>
      </c>
      <c r="V1015" s="3">
        <v>82</v>
      </c>
      <c r="W1015" s="3">
        <v>76</v>
      </c>
      <c r="X1015" s="32">
        <v>7.0000000000000007E-2</v>
      </c>
      <c r="Y1015" s="33">
        <v>284</v>
      </c>
      <c r="Z1015" s="3">
        <v>307.92</v>
      </c>
      <c r="AA1015" s="3">
        <v>-0.08</v>
      </c>
      <c r="AB1015" s="3">
        <v>27622.560000000001</v>
      </c>
      <c r="AC1015" s="3">
        <v>28531.39</v>
      </c>
      <c r="AD1015" s="3">
        <v>28797.599999999999</v>
      </c>
      <c r="AE1015" s="3">
        <v>31286.59</v>
      </c>
    </row>
    <row r="1016" spans="1:31" x14ac:dyDescent="0.3">
      <c r="A1016" s="3" t="s">
        <v>3445</v>
      </c>
      <c r="B1016" s="4">
        <v>35762</v>
      </c>
      <c r="C1016" s="4">
        <v>279</v>
      </c>
      <c r="D1016" s="4" t="s">
        <v>25</v>
      </c>
      <c r="E1016" s="5" t="s">
        <v>6313</v>
      </c>
      <c r="G1016" s="4" t="s">
        <v>8374</v>
      </c>
      <c r="H1016" s="3" t="s">
        <v>6315</v>
      </c>
      <c r="I1016" s="3" t="s">
        <v>252</v>
      </c>
      <c r="J1016" s="3" t="s">
        <v>252</v>
      </c>
      <c r="K1016" s="3" t="s">
        <v>132</v>
      </c>
      <c r="L1016" s="6" t="s">
        <v>132</v>
      </c>
      <c r="M1016" s="3" t="s">
        <v>252</v>
      </c>
      <c r="N1016" s="3" t="s">
        <v>154</v>
      </c>
      <c r="O1016" s="3" t="s">
        <v>8375</v>
      </c>
      <c r="P1016" s="3" t="s">
        <v>252</v>
      </c>
      <c r="Q1016" s="3" t="s">
        <v>405</v>
      </c>
      <c r="R1016" s="3" t="s">
        <v>31</v>
      </c>
      <c r="S1016" s="3">
        <v>208</v>
      </c>
      <c r="T1016" s="3">
        <v>270.68</v>
      </c>
      <c r="U1016" s="3">
        <v>-0.3</v>
      </c>
      <c r="V1016" s="3">
        <v>296.74</v>
      </c>
      <c r="W1016" s="3">
        <v>352.55</v>
      </c>
      <c r="X1016" s="32">
        <v>-0.19</v>
      </c>
      <c r="Y1016" s="33">
        <v>923.28</v>
      </c>
      <c r="Z1016" s="3">
        <v>1136.5899999999999</v>
      </c>
      <c r="AA1016" s="3">
        <v>-0.23</v>
      </c>
      <c r="AB1016" s="3">
        <v>135352.48000000001</v>
      </c>
      <c r="AC1016" s="3">
        <v>161391.12</v>
      </c>
      <c r="AD1016" s="3">
        <v>146048.48000000001</v>
      </c>
      <c r="AE1016" s="3">
        <v>177237.8</v>
      </c>
    </row>
    <row r="1017" spans="1:31" x14ac:dyDescent="0.3">
      <c r="A1017" s="3" t="s">
        <v>2241</v>
      </c>
      <c r="B1017" s="4">
        <v>35780</v>
      </c>
      <c r="C1017" s="4">
        <v>338</v>
      </c>
      <c r="D1017" s="4" t="s">
        <v>25</v>
      </c>
      <c r="E1017" s="5" t="s">
        <v>6313</v>
      </c>
      <c r="G1017" s="4" t="s">
        <v>8376</v>
      </c>
      <c r="H1017" s="3" t="s">
        <v>6315</v>
      </c>
      <c r="I1017" s="3" t="s">
        <v>252</v>
      </c>
      <c r="J1017" s="3" t="s">
        <v>252</v>
      </c>
      <c r="K1017" s="3" t="s">
        <v>89</v>
      </c>
      <c r="L1017" s="6" t="s">
        <v>89</v>
      </c>
      <c r="M1017" s="3" t="s">
        <v>252</v>
      </c>
      <c r="N1017" s="3" t="s">
        <v>184</v>
      </c>
      <c r="O1017" s="3" t="s">
        <v>8377</v>
      </c>
      <c r="P1017" s="3" t="s">
        <v>191</v>
      </c>
      <c r="Q1017" s="3" t="s">
        <v>6387</v>
      </c>
      <c r="R1017" s="3" t="s">
        <v>31</v>
      </c>
      <c r="S1017" s="3">
        <v>17</v>
      </c>
      <c r="T1017" s="3">
        <v>45</v>
      </c>
      <c r="U1017" s="3">
        <v>-1.65</v>
      </c>
      <c r="V1017" s="3">
        <v>57</v>
      </c>
      <c r="W1017" s="3">
        <v>114</v>
      </c>
      <c r="X1017" s="32">
        <v>-1</v>
      </c>
      <c r="Y1017" s="33">
        <v>261</v>
      </c>
      <c r="Z1017" s="3">
        <v>204.08</v>
      </c>
      <c r="AA1017" s="3">
        <v>0.22</v>
      </c>
      <c r="AB1017" s="3">
        <v>28877.040000000001</v>
      </c>
      <c r="AC1017" s="3">
        <v>22585.17</v>
      </c>
      <c r="AD1017" s="3">
        <v>28877.040000000001</v>
      </c>
      <c r="AE1017" s="3">
        <v>22585.17</v>
      </c>
    </row>
    <row r="1018" spans="1:31" x14ac:dyDescent="0.3">
      <c r="A1018" s="3" t="s">
        <v>5446</v>
      </c>
      <c r="B1018" s="4">
        <v>35813</v>
      </c>
      <c r="C1018" s="4">
        <v>100</v>
      </c>
      <c r="D1018" s="4" t="s">
        <v>25</v>
      </c>
      <c r="E1018" s="5" t="s">
        <v>6313</v>
      </c>
      <c r="G1018" s="4" t="s">
        <v>8378</v>
      </c>
      <c r="H1018" s="3" t="s">
        <v>6315</v>
      </c>
      <c r="I1018" s="3" t="s">
        <v>252</v>
      </c>
      <c r="J1018" s="3" t="s">
        <v>252</v>
      </c>
      <c r="K1018" s="3" t="s">
        <v>104</v>
      </c>
      <c r="L1018" s="6" t="s">
        <v>104</v>
      </c>
      <c r="M1018" s="3" t="s">
        <v>252</v>
      </c>
      <c r="N1018" s="3" t="s">
        <v>154</v>
      </c>
      <c r="O1018" s="3" t="s">
        <v>8379</v>
      </c>
      <c r="P1018" s="3" t="s">
        <v>252</v>
      </c>
      <c r="Q1018" s="3" t="s">
        <v>194</v>
      </c>
      <c r="R1018" s="3" t="s">
        <v>31</v>
      </c>
      <c r="S1018" s="3">
        <v>21</v>
      </c>
      <c r="T1018" s="3">
        <v>23.47</v>
      </c>
      <c r="U1018" s="3">
        <v>-0.1</v>
      </c>
      <c r="V1018" s="3">
        <v>72.540000000000006</v>
      </c>
      <c r="W1018" s="3">
        <v>59.74</v>
      </c>
      <c r="X1018" s="32">
        <v>0.18</v>
      </c>
      <c r="Y1018" s="33">
        <v>264.54000000000002</v>
      </c>
      <c r="Z1018" s="3">
        <v>371.1</v>
      </c>
      <c r="AA1018" s="3">
        <v>-0.4</v>
      </c>
      <c r="AB1018" s="3">
        <v>17856</v>
      </c>
      <c r="AC1018" s="3">
        <v>24909.3</v>
      </c>
      <c r="AD1018" s="3">
        <v>17856</v>
      </c>
      <c r="AE1018" s="3">
        <v>24909.3</v>
      </c>
    </row>
    <row r="1019" spans="1:31" x14ac:dyDescent="0.3">
      <c r="A1019" s="3" t="s">
        <v>5656</v>
      </c>
      <c r="B1019" s="4">
        <v>35818</v>
      </c>
      <c r="C1019" s="4">
        <v>117</v>
      </c>
      <c r="D1019" s="4" t="s">
        <v>25</v>
      </c>
      <c r="E1019" s="5" t="s">
        <v>6313</v>
      </c>
      <c r="G1019" s="4" t="s">
        <v>8380</v>
      </c>
      <c r="H1019" s="3" t="s">
        <v>6315</v>
      </c>
      <c r="I1019" s="3" t="s">
        <v>252</v>
      </c>
      <c r="J1019" s="3" t="s">
        <v>252</v>
      </c>
      <c r="K1019" s="3" t="s">
        <v>104</v>
      </c>
      <c r="L1019" s="6" t="s">
        <v>104</v>
      </c>
      <c r="M1019" s="3" t="s">
        <v>252</v>
      </c>
      <c r="N1019" s="3" t="s">
        <v>154</v>
      </c>
      <c r="O1019" s="3" t="s">
        <v>8381</v>
      </c>
      <c r="P1019" s="3" t="s">
        <v>252</v>
      </c>
      <c r="Q1019" s="3" t="s">
        <v>194</v>
      </c>
      <c r="R1019" s="3" t="s">
        <v>31</v>
      </c>
      <c r="S1019" s="3">
        <v>27</v>
      </c>
      <c r="T1019" s="3">
        <v>38.5</v>
      </c>
      <c r="U1019" s="3">
        <v>-0.41</v>
      </c>
      <c r="V1019" s="3">
        <v>90.23</v>
      </c>
      <c r="W1019" s="3">
        <v>102.28</v>
      </c>
      <c r="X1019" s="32">
        <v>-0.13</v>
      </c>
      <c r="Y1019" s="33">
        <v>359.54</v>
      </c>
      <c r="Z1019" s="3">
        <v>498.57</v>
      </c>
      <c r="AA1019" s="3">
        <v>-0.39</v>
      </c>
      <c r="AB1019" s="3">
        <v>21041.62</v>
      </c>
      <c r="AC1019" s="3">
        <v>28763.360000000001</v>
      </c>
      <c r="AD1019" s="3">
        <v>21041.62</v>
      </c>
      <c r="AE1019" s="3">
        <v>28763.360000000001</v>
      </c>
    </row>
    <row r="1020" spans="1:31" x14ac:dyDescent="0.3">
      <c r="A1020" s="3" t="s">
        <v>2680</v>
      </c>
      <c r="B1020" s="4">
        <v>35953</v>
      </c>
      <c r="C1020" s="4">
        <v>275</v>
      </c>
      <c r="D1020" s="4" t="s">
        <v>25</v>
      </c>
      <c r="E1020" s="5" t="s">
        <v>6313</v>
      </c>
      <c r="G1020" s="4" t="s">
        <v>8382</v>
      </c>
      <c r="H1020" s="3" t="s">
        <v>6315</v>
      </c>
      <c r="I1020" s="3" t="s">
        <v>252</v>
      </c>
      <c r="J1020" s="3" t="s">
        <v>252</v>
      </c>
      <c r="K1020" s="3" t="s">
        <v>89</v>
      </c>
      <c r="L1020" s="6" t="s">
        <v>89</v>
      </c>
      <c r="M1020" s="3" t="s">
        <v>252</v>
      </c>
      <c r="N1020" s="3" t="s">
        <v>184</v>
      </c>
      <c r="O1020" s="3" t="s">
        <v>8383</v>
      </c>
      <c r="P1020" s="3" t="s">
        <v>191</v>
      </c>
      <c r="Q1020" s="3" t="s">
        <v>6387</v>
      </c>
      <c r="R1020" s="3" t="s">
        <v>31</v>
      </c>
      <c r="S1020" s="3">
        <v>13</v>
      </c>
      <c r="T1020" s="3">
        <v>30</v>
      </c>
      <c r="U1020" s="3">
        <v>-1.31</v>
      </c>
      <c r="V1020" s="3">
        <v>31</v>
      </c>
      <c r="W1020" s="3">
        <v>79.83</v>
      </c>
      <c r="X1020" s="32">
        <v>-1.58</v>
      </c>
      <c r="Y1020" s="33">
        <v>173</v>
      </c>
      <c r="Z1020" s="3">
        <v>211.17</v>
      </c>
      <c r="AA1020" s="3">
        <v>-0.22</v>
      </c>
      <c r="AB1020" s="3">
        <v>18882</v>
      </c>
      <c r="AC1020" s="3">
        <v>22961.1</v>
      </c>
      <c r="AD1020" s="3">
        <v>19140.72</v>
      </c>
      <c r="AE1020" s="3">
        <v>23412.32</v>
      </c>
    </row>
    <row r="1021" spans="1:31" x14ac:dyDescent="0.3">
      <c r="A1021" s="3" t="s">
        <v>2695</v>
      </c>
      <c r="B1021" s="4">
        <v>36015</v>
      </c>
      <c r="C1021" s="4">
        <v>288</v>
      </c>
      <c r="D1021" s="4" t="s">
        <v>25</v>
      </c>
      <c r="E1021" s="5" t="s">
        <v>6313</v>
      </c>
      <c r="G1021" s="4" t="s">
        <v>8384</v>
      </c>
      <c r="H1021" s="3" t="s">
        <v>6315</v>
      </c>
      <c r="I1021" s="3" t="s">
        <v>252</v>
      </c>
      <c r="J1021" s="3" t="s">
        <v>252</v>
      </c>
      <c r="K1021" s="3" t="s">
        <v>89</v>
      </c>
      <c r="L1021" s="6" t="s">
        <v>89</v>
      </c>
      <c r="M1021" s="3" t="s">
        <v>252</v>
      </c>
      <c r="N1021" s="3" t="s">
        <v>184</v>
      </c>
      <c r="O1021" s="3" t="s">
        <v>8385</v>
      </c>
      <c r="P1021" s="3" t="s">
        <v>191</v>
      </c>
      <c r="Q1021" s="3" t="s">
        <v>6387</v>
      </c>
      <c r="R1021" s="3" t="s">
        <v>31</v>
      </c>
      <c r="S1021" s="3">
        <v>13</v>
      </c>
      <c r="T1021" s="3">
        <v>19</v>
      </c>
      <c r="U1021" s="3">
        <v>-0.43</v>
      </c>
      <c r="V1021" s="3">
        <v>32.25</v>
      </c>
      <c r="W1021" s="3">
        <v>60</v>
      </c>
      <c r="X1021" s="32">
        <v>-0.86</v>
      </c>
      <c r="Y1021" s="33">
        <v>137.83000000000001</v>
      </c>
      <c r="Z1021" s="3">
        <v>166.75</v>
      </c>
      <c r="AA1021" s="3">
        <v>-0.21</v>
      </c>
      <c r="AB1021" s="3">
        <v>15092.8</v>
      </c>
      <c r="AC1021" s="3">
        <v>18272.580000000002</v>
      </c>
      <c r="AD1021" s="3">
        <v>15249.88</v>
      </c>
      <c r="AE1021" s="3">
        <v>18531.3</v>
      </c>
    </row>
    <row r="1022" spans="1:31" x14ac:dyDescent="0.3">
      <c r="A1022" s="3" t="s">
        <v>5920</v>
      </c>
      <c r="B1022" s="4">
        <v>36097</v>
      </c>
      <c r="C1022" s="4">
        <v>78</v>
      </c>
      <c r="D1022" s="4" t="s">
        <v>25</v>
      </c>
      <c r="E1022" s="5" t="s">
        <v>6313</v>
      </c>
      <c r="G1022" s="4" t="s">
        <v>8386</v>
      </c>
      <c r="H1022" s="3" t="s">
        <v>6315</v>
      </c>
      <c r="I1022" s="3" t="s">
        <v>252</v>
      </c>
      <c r="J1022" s="3" t="s">
        <v>252</v>
      </c>
      <c r="K1022" s="3" t="s">
        <v>104</v>
      </c>
      <c r="L1022" s="6" t="s">
        <v>104</v>
      </c>
      <c r="M1022" s="3" t="s">
        <v>252</v>
      </c>
      <c r="N1022" s="3" t="s">
        <v>154</v>
      </c>
      <c r="O1022" s="3" t="s">
        <v>8387</v>
      </c>
      <c r="P1022" s="3" t="s">
        <v>252</v>
      </c>
      <c r="Q1022" s="3" t="s">
        <v>6387</v>
      </c>
      <c r="R1022" s="3" t="s">
        <v>31</v>
      </c>
      <c r="S1022" s="3">
        <v>23</v>
      </c>
      <c r="T1022" s="3">
        <v>10.67</v>
      </c>
      <c r="U1022" s="3">
        <v>0.53</v>
      </c>
      <c r="V1022" s="3">
        <v>66</v>
      </c>
      <c r="W1022" s="3">
        <v>50.67</v>
      </c>
      <c r="X1022" s="32">
        <v>0.23</v>
      </c>
      <c r="Y1022" s="33">
        <v>221.99</v>
      </c>
      <c r="Z1022" s="3">
        <v>197.88</v>
      </c>
      <c r="AA1022" s="3">
        <v>0.11</v>
      </c>
      <c r="AB1022" s="3">
        <v>13806.18</v>
      </c>
      <c r="AC1022" s="3">
        <v>12425.29</v>
      </c>
      <c r="AD1022" s="3">
        <v>13806.18</v>
      </c>
      <c r="AE1022" s="3">
        <v>12425.29</v>
      </c>
    </row>
    <row r="1023" spans="1:31" x14ac:dyDescent="0.3">
      <c r="A1023" s="3" t="s">
        <v>3354</v>
      </c>
      <c r="B1023" s="4">
        <v>36122</v>
      </c>
      <c r="C1023" s="4">
        <v>545</v>
      </c>
      <c r="D1023" s="4" t="s">
        <v>25</v>
      </c>
      <c r="E1023" s="5" t="s">
        <v>6313</v>
      </c>
      <c r="G1023" s="4" t="s">
        <v>8388</v>
      </c>
      <c r="H1023" s="3" t="s">
        <v>6315</v>
      </c>
      <c r="I1023" s="3" t="s">
        <v>252</v>
      </c>
      <c r="J1023" s="3" t="s">
        <v>252</v>
      </c>
      <c r="K1023" s="3" t="s">
        <v>132</v>
      </c>
      <c r="L1023" s="6" t="s">
        <v>132</v>
      </c>
      <c r="M1023" s="3" t="s">
        <v>252</v>
      </c>
      <c r="N1023" s="3" t="s">
        <v>154</v>
      </c>
      <c r="O1023" s="3" t="s">
        <v>8389</v>
      </c>
      <c r="P1023" s="3" t="s">
        <v>252</v>
      </c>
      <c r="Q1023" s="3" t="s">
        <v>55</v>
      </c>
      <c r="R1023" s="3" t="s">
        <v>31</v>
      </c>
      <c r="S1023" s="3">
        <v>27</v>
      </c>
      <c r="T1023" s="3">
        <v>32</v>
      </c>
      <c r="U1023" s="3">
        <v>-0.19</v>
      </c>
      <c r="V1023" s="3">
        <v>116</v>
      </c>
      <c r="W1023" s="3">
        <v>135</v>
      </c>
      <c r="X1023" s="32">
        <v>-0.16</v>
      </c>
      <c r="Y1023" s="33">
        <v>628</v>
      </c>
      <c r="Z1023" s="3">
        <v>610.08000000000004</v>
      </c>
      <c r="AA1023" s="3">
        <v>0.03</v>
      </c>
      <c r="AB1023" s="3">
        <v>104809.56</v>
      </c>
      <c r="AC1023" s="3">
        <v>99777.95</v>
      </c>
      <c r="AD1023" s="3">
        <v>115799.03999999999</v>
      </c>
      <c r="AE1023" s="3">
        <v>108914.84</v>
      </c>
    </row>
    <row r="1024" spans="1:31" x14ac:dyDescent="0.3">
      <c r="A1024" s="3" t="s">
        <v>3397</v>
      </c>
      <c r="B1024" s="4">
        <v>36124</v>
      </c>
      <c r="C1024" s="4">
        <v>354</v>
      </c>
      <c r="D1024" s="4" t="s">
        <v>25</v>
      </c>
      <c r="E1024" s="5" t="s">
        <v>6313</v>
      </c>
      <c r="G1024" s="4" t="s">
        <v>8390</v>
      </c>
      <c r="H1024" s="3" t="s">
        <v>6315</v>
      </c>
      <c r="I1024" s="3" t="s">
        <v>252</v>
      </c>
      <c r="J1024" s="3" t="s">
        <v>252</v>
      </c>
      <c r="K1024" s="3" t="s">
        <v>132</v>
      </c>
      <c r="L1024" s="6" t="s">
        <v>132</v>
      </c>
      <c r="M1024" s="3" t="s">
        <v>252</v>
      </c>
      <c r="N1024" s="3" t="s">
        <v>154</v>
      </c>
      <c r="O1024" s="3" t="s">
        <v>8391</v>
      </c>
      <c r="P1024" s="3" t="s">
        <v>252</v>
      </c>
      <c r="Q1024" s="3" t="s">
        <v>55</v>
      </c>
      <c r="R1024" s="3" t="s">
        <v>31</v>
      </c>
      <c r="S1024" s="3">
        <v>91</v>
      </c>
      <c r="T1024" s="3">
        <v>99.17</v>
      </c>
      <c r="U1024" s="3">
        <v>-0.09</v>
      </c>
      <c r="V1024" s="3">
        <v>229.86</v>
      </c>
      <c r="W1024" s="3">
        <v>256.88</v>
      </c>
      <c r="X1024" s="32">
        <v>-0.12</v>
      </c>
      <c r="Y1024" s="33">
        <v>910.87</v>
      </c>
      <c r="Z1024" s="3">
        <v>986.69</v>
      </c>
      <c r="AA1024" s="3">
        <v>-0.08</v>
      </c>
      <c r="AB1024" s="3">
        <v>115388.5</v>
      </c>
      <c r="AC1024" s="3">
        <v>120638.1</v>
      </c>
      <c r="AD1024" s="3">
        <v>129456.5</v>
      </c>
      <c r="AE1024" s="3">
        <v>131880.1</v>
      </c>
    </row>
    <row r="1025" spans="1:31" x14ac:dyDescent="0.3">
      <c r="A1025" s="3" t="s">
        <v>1190</v>
      </c>
      <c r="B1025" s="4">
        <v>36165</v>
      </c>
      <c r="C1025" s="4">
        <v>254</v>
      </c>
      <c r="D1025" s="4" t="s">
        <v>25</v>
      </c>
      <c r="E1025" s="5" t="s">
        <v>6313</v>
      </c>
      <c r="G1025" s="4" t="s">
        <v>8392</v>
      </c>
      <c r="H1025" s="3" t="s">
        <v>6315</v>
      </c>
      <c r="I1025" s="3" t="s">
        <v>252</v>
      </c>
      <c r="J1025" s="3" t="s">
        <v>252</v>
      </c>
      <c r="K1025" s="3" t="s">
        <v>89</v>
      </c>
      <c r="L1025" s="6" t="s">
        <v>89</v>
      </c>
      <c r="M1025" s="3" t="s">
        <v>252</v>
      </c>
      <c r="N1025" s="3" t="s">
        <v>184</v>
      </c>
      <c r="O1025" s="3" t="s">
        <v>8393</v>
      </c>
      <c r="P1025" s="3" t="s">
        <v>191</v>
      </c>
      <c r="Q1025" s="3" t="s">
        <v>6387</v>
      </c>
      <c r="R1025" s="3" t="s">
        <v>31</v>
      </c>
      <c r="S1025" s="3">
        <v>9</v>
      </c>
      <c r="U1025" s="3">
        <v>1</v>
      </c>
      <c r="V1025" s="3">
        <v>27</v>
      </c>
      <c r="X1025" s="32">
        <v>1</v>
      </c>
      <c r="Y1025" s="33">
        <v>102</v>
      </c>
      <c r="Z1025" s="3">
        <v>70.67</v>
      </c>
      <c r="AA1025" s="3">
        <v>0.31</v>
      </c>
      <c r="AB1025" s="3">
        <v>11285.28</v>
      </c>
      <c r="AC1025" s="3">
        <v>7855.52</v>
      </c>
      <c r="AD1025" s="3">
        <v>11285.28</v>
      </c>
      <c r="AE1025" s="3">
        <v>7855.52</v>
      </c>
    </row>
    <row r="1026" spans="1:31" x14ac:dyDescent="0.3">
      <c r="A1026" s="3" t="s">
        <v>2707</v>
      </c>
      <c r="B1026" s="4">
        <v>36261</v>
      </c>
      <c r="C1026" s="4">
        <v>129</v>
      </c>
      <c r="D1026" s="4" t="s">
        <v>25</v>
      </c>
      <c r="E1026" s="5" t="s">
        <v>6313</v>
      </c>
      <c r="G1026" s="4" t="s">
        <v>8394</v>
      </c>
      <c r="H1026" s="3" t="s">
        <v>6315</v>
      </c>
      <c r="I1026" s="3" t="s">
        <v>252</v>
      </c>
      <c r="J1026" s="3" t="s">
        <v>252</v>
      </c>
      <c r="K1026" s="3" t="s">
        <v>146</v>
      </c>
      <c r="L1026" s="6" t="s">
        <v>6320</v>
      </c>
      <c r="M1026" s="3" t="s">
        <v>252</v>
      </c>
      <c r="N1026" s="3" t="s">
        <v>154</v>
      </c>
      <c r="O1026" s="3" t="s">
        <v>8395</v>
      </c>
      <c r="P1026" s="3" t="s">
        <v>252</v>
      </c>
      <c r="Q1026" s="3" t="s">
        <v>128</v>
      </c>
      <c r="R1026" s="3" t="s">
        <v>60</v>
      </c>
      <c r="T1026" s="3">
        <v>10</v>
      </c>
      <c r="V1026" s="3">
        <v>6</v>
      </c>
      <c r="W1026" s="3">
        <v>13</v>
      </c>
      <c r="X1026" s="32">
        <v>-1.17</v>
      </c>
      <c r="Y1026" s="33">
        <v>57.83</v>
      </c>
      <c r="Z1026" s="3">
        <v>64.17</v>
      </c>
      <c r="AA1026" s="3">
        <v>-0.11</v>
      </c>
      <c r="AB1026" s="3">
        <v>14003.42</v>
      </c>
      <c r="AC1026" s="3">
        <v>15469.5</v>
      </c>
      <c r="AD1026" s="3">
        <v>14941.82</v>
      </c>
      <c r="AE1026" s="3">
        <v>16578.099999999999</v>
      </c>
    </row>
    <row r="1027" spans="1:31" x14ac:dyDescent="0.3">
      <c r="A1027" s="3" t="s">
        <v>8396</v>
      </c>
      <c r="B1027" s="4">
        <v>36769</v>
      </c>
      <c r="C1027" s="4">
        <v>358</v>
      </c>
      <c r="D1027" s="4" t="s">
        <v>25</v>
      </c>
      <c r="E1027" s="5" t="s">
        <v>6313</v>
      </c>
      <c r="G1027" s="4" t="s">
        <v>8397</v>
      </c>
      <c r="H1027" s="3" t="s">
        <v>6315</v>
      </c>
      <c r="I1027" s="3" t="s">
        <v>252</v>
      </c>
      <c r="J1027" s="3" t="s">
        <v>252</v>
      </c>
      <c r="K1027" s="3" t="s">
        <v>132</v>
      </c>
      <c r="L1027" s="6" t="s">
        <v>132</v>
      </c>
      <c r="M1027" s="3" t="s">
        <v>252</v>
      </c>
      <c r="N1027" s="3" t="s">
        <v>184</v>
      </c>
      <c r="O1027" s="3" t="s">
        <v>8398</v>
      </c>
      <c r="P1027" s="3" t="s">
        <v>252</v>
      </c>
      <c r="Q1027" s="3" t="s">
        <v>51</v>
      </c>
      <c r="R1027" s="3" t="s">
        <v>31</v>
      </c>
      <c r="S1027" s="3">
        <v>29</v>
      </c>
      <c r="T1027" s="3">
        <v>21</v>
      </c>
      <c r="U1027" s="3">
        <v>0.28000000000000003</v>
      </c>
      <c r="V1027" s="3">
        <v>41</v>
      </c>
      <c r="W1027" s="3">
        <v>33.25</v>
      </c>
      <c r="X1027" s="32">
        <v>0.19</v>
      </c>
      <c r="Y1027" s="33">
        <v>138</v>
      </c>
      <c r="Z1027" s="3">
        <v>138.58000000000001</v>
      </c>
      <c r="AA1027" s="3">
        <v>0</v>
      </c>
      <c r="AB1027" s="3">
        <v>26005.68</v>
      </c>
      <c r="AC1027" s="3">
        <v>25968.37</v>
      </c>
      <c r="AD1027" s="3">
        <v>28036.080000000002</v>
      </c>
      <c r="AE1027" s="3">
        <v>27880.39</v>
      </c>
    </row>
    <row r="1028" spans="1:31" x14ac:dyDescent="0.3">
      <c r="A1028" s="3" t="s">
        <v>4549</v>
      </c>
      <c r="B1028" s="4">
        <v>36870</v>
      </c>
      <c r="C1028" s="4">
        <v>266</v>
      </c>
      <c r="D1028" s="4" t="s">
        <v>25</v>
      </c>
      <c r="E1028" s="5" t="s">
        <v>6313</v>
      </c>
      <c r="G1028" s="4" t="s">
        <v>8399</v>
      </c>
      <c r="H1028" s="3" t="s">
        <v>6315</v>
      </c>
      <c r="I1028" s="3" t="s">
        <v>252</v>
      </c>
      <c r="J1028" s="3" t="s">
        <v>252</v>
      </c>
      <c r="K1028" s="3" t="s">
        <v>146</v>
      </c>
      <c r="L1028" s="6" t="s">
        <v>6320</v>
      </c>
      <c r="M1028" s="3" t="s">
        <v>252</v>
      </c>
      <c r="N1028" s="3" t="s">
        <v>154</v>
      </c>
      <c r="O1028" s="3" t="s">
        <v>8400</v>
      </c>
      <c r="P1028" s="3" t="s">
        <v>252</v>
      </c>
      <c r="Q1028" s="3" t="s">
        <v>397</v>
      </c>
      <c r="R1028" s="3" t="s">
        <v>31</v>
      </c>
      <c r="S1028" s="3">
        <v>8</v>
      </c>
      <c r="T1028" s="3">
        <v>18.66</v>
      </c>
      <c r="U1028" s="3">
        <v>-1.3</v>
      </c>
      <c r="V1028" s="3">
        <v>29.66</v>
      </c>
      <c r="W1028" s="3">
        <v>75.88</v>
      </c>
      <c r="X1028" s="32">
        <v>-1.56</v>
      </c>
      <c r="Y1028" s="33">
        <v>206.3</v>
      </c>
      <c r="Z1028" s="3">
        <v>230.64</v>
      </c>
      <c r="AA1028" s="3">
        <v>-0.12</v>
      </c>
      <c r="AB1028" s="3">
        <v>58057.8</v>
      </c>
      <c r="AC1028" s="3">
        <v>65179.199999999997</v>
      </c>
      <c r="AD1028" s="3">
        <v>58309.8</v>
      </c>
      <c r="AE1028" s="3">
        <v>65179.199999999997</v>
      </c>
    </row>
    <row r="1029" spans="1:31" x14ac:dyDescent="0.3">
      <c r="A1029" s="3" t="s">
        <v>4378</v>
      </c>
      <c r="B1029" s="4">
        <v>36871</v>
      </c>
      <c r="C1029" s="4">
        <v>869</v>
      </c>
      <c r="D1029" s="4" t="s">
        <v>25</v>
      </c>
      <c r="E1029" s="5" t="s">
        <v>6313</v>
      </c>
      <c r="G1029" s="4" t="s">
        <v>8401</v>
      </c>
      <c r="H1029" s="3" t="s">
        <v>6315</v>
      </c>
      <c r="I1029" s="3" t="s">
        <v>252</v>
      </c>
      <c r="J1029" s="3" t="s">
        <v>252</v>
      </c>
      <c r="K1029" s="3" t="s">
        <v>146</v>
      </c>
      <c r="L1029" s="6" t="s">
        <v>6320</v>
      </c>
      <c r="M1029" s="3" t="s">
        <v>252</v>
      </c>
      <c r="N1029" s="3" t="s">
        <v>154</v>
      </c>
      <c r="O1029" s="3" t="s">
        <v>8402</v>
      </c>
      <c r="P1029" s="3" t="s">
        <v>252</v>
      </c>
      <c r="Q1029" s="3" t="s">
        <v>397</v>
      </c>
      <c r="R1029" s="3" t="s">
        <v>31</v>
      </c>
      <c r="S1029" s="3">
        <v>26</v>
      </c>
      <c r="T1029" s="3">
        <v>52</v>
      </c>
      <c r="U1029" s="3">
        <v>-1.03</v>
      </c>
      <c r="V1029" s="3">
        <v>157.75</v>
      </c>
      <c r="W1029" s="3">
        <v>171.75</v>
      </c>
      <c r="X1029" s="32">
        <v>-0.09</v>
      </c>
      <c r="Y1029" s="33">
        <v>900.08</v>
      </c>
      <c r="Z1029" s="3">
        <v>845.5</v>
      </c>
      <c r="AA1029" s="3">
        <v>0.06</v>
      </c>
      <c r="AB1029" s="3">
        <v>261359.75</v>
      </c>
      <c r="AC1029" s="3">
        <v>248394.48</v>
      </c>
      <c r="AD1029" s="3">
        <v>270889.08</v>
      </c>
      <c r="AE1029" s="3">
        <v>254389.68</v>
      </c>
    </row>
    <row r="1030" spans="1:31" x14ac:dyDescent="0.3">
      <c r="A1030" s="3" t="s">
        <v>5773</v>
      </c>
      <c r="B1030" s="4">
        <v>36887</v>
      </c>
      <c r="C1030" s="4">
        <v>163</v>
      </c>
      <c r="D1030" s="4" t="s">
        <v>25</v>
      </c>
      <c r="E1030" s="5" t="s">
        <v>6313</v>
      </c>
      <c r="G1030" s="4" t="s">
        <v>8403</v>
      </c>
      <c r="H1030" s="3" t="s">
        <v>6315</v>
      </c>
      <c r="I1030" s="3" t="s">
        <v>252</v>
      </c>
      <c r="J1030" s="3" t="s">
        <v>252</v>
      </c>
      <c r="K1030" s="3" t="s">
        <v>104</v>
      </c>
      <c r="L1030" s="6" t="s">
        <v>104</v>
      </c>
      <c r="M1030" s="3" t="s">
        <v>252</v>
      </c>
      <c r="N1030" s="3" t="s">
        <v>154</v>
      </c>
      <c r="O1030" s="3" t="s">
        <v>8404</v>
      </c>
      <c r="P1030" s="3" t="s">
        <v>252</v>
      </c>
      <c r="Q1030" s="3" t="s">
        <v>421</v>
      </c>
      <c r="R1030" s="3" t="s">
        <v>60</v>
      </c>
      <c r="S1030" s="3">
        <v>15</v>
      </c>
      <c r="T1030" s="3">
        <v>20.440000000000001</v>
      </c>
      <c r="U1030" s="3">
        <v>-0.32</v>
      </c>
      <c r="V1030" s="3">
        <v>38.1</v>
      </c>
      <c r="W1030" s="3">
        <v>55.22</v>
      </c>
      <c r="X1030" s="32">
        <v>-0.45</v>
      </c>
      <c r="Y1030" s="33">
        <v>176.87</v>
      </c>
      <c r="Z1030" s="3">
        <v>404.08</v>
      </c>
      <c r="AA1030" s="3">
        <v>-1.28</v>
      </c>
      <c r="AB1030" s="3">
        <v>11924.08</v>
      </c>
      <c r="AC1030" s="3">
        <v>26503.79</v>
      </c>
      <c r="AD1030" s="3">
        <v>11924.08</v>
      </c>
      <c r="AE1030" s="3">
        <v>26503.79</v>
      </c>
    </row>
    <row r="1031" spans="1:31" x14ac:dyDescent="0.3">
      <c r="A1031" s="3" t="s">
        <v>5431</v>
      </c>
      <c r="B1031" s="4">
        <v>36908</v>
      </c>
      <c r="C1031" s="4">
        <v>265</v>
      </c>
      <c r="D1031" s="4" t="s">
        <v>25</v>
      </c>
      <c r="E1031" s="5" t="s">
        <v>6313</v>
      </c>
      <c r="G1031" s="4" t="s">
        <v>8405</v>
      </c>
      <c r="H1031" s="3" t="s">
        <v>6315</v>
      </c>
      <c r="I1031" s="3" t="s">
        <v>252</v>
      </c>
      <c r="J1031" s="3" t="s">
        <v>252</v>
      </c>
      <c r="K1031" s="3" t="s">
        <v>104</v>
      </c>
      <c r="L1031" s="6" t="s">
        <v>104</v>
      </c>
      <c r="M1031" s="3" t="s">
        <v>252</v>
      </c>
      <c r="N1031" s="3" t="s">
        <v>154</v>
      </c>
      <c r="O1031" s="3" t="s">
        <v>8406</v>
      </c>
      <c r="P1031" s="3" t="s">
        <v>252</v>
      </c>
      <c r="Q1031" s="3" t="s">
        <v>421</v>
      </c>
      <c r="R1031" s="3" t="s">
        <v>60</v>
      </c>
      <c r="S1031" s="3">
        <v>60</v>
      </c>
      <c r="T1031" s="3">
        <v>72.34</v>
      </c>
      <c r="U1031" s="3">
        <v>-0.22</v>
      </c>
      <c r="V1031" s="3">
        <v>183.19</v>
      </c>
      <c r="W1031" s="3">
        <v>177.35</v>
      </c>
      <c r="X1031" s="32">
        <v>0.03</v>
      </c>
      <c r="Y1031" s="33">
        <v>725.73</v>
      </c>
      <c r="Z1031" s="3">
        <v>782.31</v>
      </c>
      <c r="AA1031" s="3">
        <v>-0.08</v>
      </c>
      <c r="AB1031" s="3">
        <v>51203.040000000001</v>
      </c>
      <c r="AC1031" s="3">
        <v>54889.5</v>
      </c>
      <c r="AD1031" s="3">
        <v>51203.040000000001</v>
      </c>
      <c r="AE1031" s="3">
        <v>54889.5</v>
      </c>
    </row>
    <row r="1032" spans="1:31" x14ac:dyDescent="0.3">
      <c r="A1032" s="3" t="s">
        <v>2038</v>
      </c>
      <c r="B1032" s="4">
        <v>36965</v>
      </c>
      <c r="C1032" s="4">
        <v>528</v>
      </c>
      <c r="D1032" s="4" t="s">
        <v>25</v>
      </c>
      <c r="E1032" s="5" t="s">
        <v>6313</v>
      </c>
      <c r="G1032" s="4" t="s">
        <v>8407</v>
      </c>
      <c r="H1032" s="3" t="s">
        <v>6315</v>
      </c>
      <c r="I1032" s="3" t="s">
        <v>252</v>
      </c>
      <c r="J1032" s="3" t="s">
        <v>252</v>
      </c>
      <c r="K1032" s="3" t="s">
        <v>89</v>
      </c>
      <c r="L1032" s="6" t="s">
        <v>89</v>
      </c>
      <c r="M1032" s="3" t="s">
        <v>252</v>
      </c>
      <c r="N1032" s="3" t="s">
        <v>154</v>
      </c>
      <c r="O1032" s="3" t="s">
        <v>8408</v>
      </c>
      <c r="P1032" s="3" t="s">
        <v>252</v>
      </c>
      <c r="Q1032" s="3" t="s">
        <v>26</v>
      </c>
      <c r="R1032" s="3" t="s">
        <v>27</v>
      </c>
      <c r="S1032" s="3">
        <v>51</v>
      </c>
      <c r="T1032" s="3">
        <v>34.01</v>
      </c>
      <c r="U1032" s="3">
        <v>0.33</v>
      </c>
      <c r="V1032" s="3">
        <v>166.04</v>
      </c>
      <c r="W1032" s="3">
        <v>134.02000000000001</v>
      </c>
      <c r="X1032" s="32">
        <v>0.19</v>
      </c>
      <c r="Y1032" s="33">
        <v>638.80999999999995</v>
      </c>
      <c r="Z1032" s="3">
        <v>566.77</v>
      </c>
      <c r="AA1032" s="3">
        <v>0.11</v>
      </c>
      <c r="AB1032" s="3">
        <v>81621.600000000006</v>
      </c>
      <c r="AC1032" s="3">
        <v>72232.800000000003</v>
      </c>
      <c r="AD1032" s="3">
        <v>81621.600000000006</v>
      </c>
      <c r="AE1032" s="3">
        <v>72232.800000000003</v>
      </c>
    </row>
    <row r="1033" spans="1:31" x14ac:dyDescent="0.3">
      <c r="A1033" s="3" t="s">
        <v>2314</v>
      </c>
      <c r="B1033" s="4">
        <v>36966</v>
      </c>
      <c r="C1033" s="4">
        <v>279</v>
      </c>
      <c r="D1033" s="4" t="s">
        <v>25</v>
      </c>
      <c r="E1033" s="5" t="s">
        <v>6313</v>
      </c>
      <c r="G1033" s="4" t="s">
        <v>8409</v>
      </c>
      <c r="H1033" s="3" t="s">
        <v>6315</v>
      </c>
      <c r="I1033" s="3" t="s">
        <v>252</v>
      </c>
      <c r="J1033" s="3" t="s">
        <v>252</v>
      </c>
      <c r="K1033" s="3" t="s">
        <v>89</v>
      </c>
      <c r="L1033" s="6" t="s">
        <v>89</v>
      </c>
      <c r="M1033" s="3" t="s">
        <v>252</v>
      </c>
      <c r="N1033" s="3" t="s">
        <v>154</v>
      </c>
      <c r="O1033" s="3" t="s">
        <v>8410</v>
      </c>
      <c r="P1033" s="3" t="s">
        <v>252</v>
      </c>
      <c r="Q1033" s="3" t="s">
        <v>26</v>
      </c>
      <c r="R1033" s="3" t="s">
        <v>27</v>
      </c>
      <c r="S1033" s="3">
        <v>2</v>
      </c>
      <c r="T1033" s="3">
        <v>18.13</v>
      </c>
      <c r="U1033" s="3">
        <v>-7.5</v>
      </c>
      <c r="V1033" s="3">
        <v>19.190000000000001</v>
      </c>
      <c r="W1033" s="3">
        <v>49.59</v>
      </c>
      <c r="X1033" s="32">
        <v>-1.58</v>
      </c>
      <c r="Y1033" s="33">
        <v>135.96</v>
      </c>
      <c r="Z1033" s="3">
        <v>196.31</v>
      </c>
      <c r="AA1033" s="3">
        <v>-0.44</v>
      </c>
      <c r="AB1033" s="3">
        <v>23133.599999999999</v>
      </c>
      <c r="AC1033" s="3">
        <v>33328.080000000002</v>
      </c>
      <c r="AD1033" s="3">
        <v>23133.599999999999</v>
      </c>
      <c r="AE1033" s="3">
        <v>33328.080000000002</v>
      </c>
    </row>
    <row r="1034" spans="1:31" x14ac:dyDescent="0.3">
      <c r="A1034" s="3" t="s">
        <v>1361</v>
      </c>
      <c r="B1034" s="4">
        <v>36967</v>
      </c>
      <c r="C1034" s="4">
        <v>759</v>
      </c>
      <c r="D1034" s="4" t="s">
        <v>25</v>
      </c>
      <c r="E1034" s="5" t="s">
        <v>6313</v>
      </c>
      <c r="G1034" s="4" t="s">
        <v>8411</v>
      </c>
      <c r="H1034" s="3" t="s">
        <v>6315</v>
      </c>
      <c r="I1034" s="3" t="s">
        <v>252</v>
      </c>
      <c r="J1034" s="3" t="s">
        <v>252</v>
      </c>
      <c r="K1034" s="3" t="s">
        <v>89</v>
      </c>
      <c r="L1034" s="6" t="s">
        <v>89</v>
      </c>
      <c r="M1034" s="3" t="s">
        <v>252</v>
      </c>
      <c r="N1034" s="3" t="s">
        <v>154</v>
      </c>
      <c r="O1034" s="3" t="s">
        <v>8412</v>
      </c>
      <c r="P1034" s="3" t="s">
        <v>252</v>
      </c>
      <c r="Q1034" s="3" t="s">
        <v>26</v>
      </c>
      <c r="R1034" s="3" t="s">
        <v>27</v>
      </c>
      <c r="S1034" s="3">
        <v>175</v>
      </c>
      <c r="T1034" s="3">
        <v>207.46</v>
      </c>
      <c r="U1034" s="3">
        <v>-0.19</v>
      </c>
      <c r="V1034" s="3">
        <v>546.04999999999995</v>
      </c>
      <c r="W1034" s="3">
        <v>564.23</v>
      </c>
      <c r="X1034" s="32">
        <v>-0.03</v>
      </c>
      <c r="Y1034" s="33">
        <v>2120.2800000000002</v>
      </c>
      <c r="Z1034" s="3">
        <v>2365.44</v>
      </c>
      <c r="AA1034" s="3">
        <v>-0.12</v>
      </c>
      <c r="AB1034" s="3">
        <v>280085.07</v>
      </c>
      <c r="AC1034" s="3">
        <v>302678.03999999998</v>
      </c>
      <c r="AD1034" s="3">
        <v>280085.07</v>
      </c>
      <c r="AE1034" s="3">
        <v>302678.03999999998</v>
      </c>
    </row>
    <row r="1035" spans="1:31" x14ac:dyDescent="0.3">
      <c r="A1035" s="3" t="s">
        <v>1262</v>
      </c>
      <c r="B1035" s="4">
        <v>36968</v>
      </c>
      <c r="C1035" s="4">
        <v>960</v>
      </c>
      <c r="D1035" s="4" t="s">
        <v>25</v>
      </c>
      <c r="E1035" s="5" t="s">
        <v>6313</v>
      </c>
      <c r="G1035" s="4" t="s">
        <v>8413</v>
      </c>
      <c r="H1035" s="3" t="s">
        <v>6315</v>
      </c>
      <c r="I1035" s="3" t="s">
        <v>252</v>
      </c>
      <c r="J1035" s="3" t="s">
        <v>252</v>
      </c>
      <c r="K1035" s="3" t="s">
        <v>89</v>
      </c>
      <c r="L1035" s="6" t="s">
        <v>89</v>
      </c>
      <c r="M1035" s="3" t="s">
        <v>252</v>
      </c>
      <c r="N1035" s="3" t="s">
        <v>154</v>
      </c>
      <c r="O1035" s="3" t="s">
        <v>8414</v>
      </c>
      <c r="P1035" s="3" t="s">
        <v>252</v>
      </c>
      <c r="Q1035" s="3" t="s">
        <v>26</v>
      </c>
      <c r="R1035" s="3" t="s">
        <v>27</v>
      </c>
      <c r="S1035" s="3">
        <v>1208</v>
      </c>
      <c r="T1035" s="3">
        <v>1667</v>
      </c>
      <c r="U1035" s="3">
        <v>-0.38</v>
      </c>
      <c r="V1035" s="3">
        <v>1886.88</v>
      </c>
      <c r="W1035" s="3">
        <v>2421.88</v>
      </c>
      <c r="X1035" s="32">
        <v>-0.28000000000000003</v>
      </c>
      <c r="Y1035" s="33">
        <v>8032.17</v>
      </c>
      <c r="Z1035" s="3">
        <v>8907.92</v>
      </c>
      <c r="AA1035" s="3">
        <v>-0.11</v>
      </c>
      <c r="AB1035" s="3">
        <v>899294.14</v>
      </c>
      <c r="AC1035" s="3">
        <v>956413.67</v>
      </c>
      <c r="AD1035" s="3">
        <v>992030.08</v>
      </c>
      <c r="AE1035" s="3">
        <v>1066563.7</v>
      </c>
    </row>
    <row r="1036" spans="1:31" x14ac:dyDescent="0.3">
      <c r="A1036" s="3" t="s">
        <v>1542</v>
      </c>
      <c r="B1036" s="4">
        <v>36970</v>
      </c>
      <c r="C1036" s="4">
        <v>466</v>
      </c>
      <c r="D1036" s="4" t="s">
        <v>25</v>
      </c>
      <c r="E1036" s="5" t="s">
        <v>6313</v>
      </c>
      <c r="G1036" s="4" t="s">
        <v>8415</v>
      </c>
      <c r="H1036" s="3" t="s">
        <v>6315</v>
      </c>
      <c r="I1036" s="3" t="s">
        <v>252</v>
      </c>
      <c r="J1036" s="3" t="s">
        <v>252</v>
      </c>
      <c r="K1036" s="3" t="s">
        <v>89</v>
      </c>
      <c r="L1036" s="6" t="s">
        <v>89</v>
      </c>
      <c r="M1036" s="3" t="s">
        <v>252</v>
      </c>
      <c r="N1036" s="3" t="s">
        <v>154</v>
      </c>
      <c r="O1036" s="3" t="s">
        <v>8416</v>
      </c>
      <c r="P1036" s="3" t="s">
        <v>252</v>
      </c>
      <c r="Q1036" s="3" t="s">
        <v>26</v>
      </c>
      <c r="R1036" s="3" t="s">
        <v>27</v>
      </c>
      <c r="S1036" s="3">
        <v>169</v>
      </c>
      <c r="T1036" s="3">
        <v>215.43</v>
      </c>
      <c r="U1036" s="3">
        <v>-0.27</v>
      </c>
      <c r="V1036" s="3">
        <v>566.83000000000004</v>
      </c>
      <c r="W1036" s="3">
        <v>503.41</v>
      </c>
      <c r="X1036" s="32">
        <v>0.11</v>
      </c>
      <c r="Y1036" s="33">
        <v>1862.4</v>
      </c>
      <c r="Z1036" s="3">
        <v>1982.08</v>
      </c>
      <c r="AA1036" s="3">
        <v>-0.06</v>
      </c>
      <c r="AB1036" s="3">
        <v>186907.45</v>
      </c>
      <c r="AC1036" s="3">
        <v>198673.6</v>
      </c>
      <c r="AD1036" s="3">
        <v>186907.45</v>
      </c>
      <c r="AE1036" s="3">
        <v>198673.6</v>
      </c>
    </row>
    <row r="1037" spans="1:31" x14ac:dyDescent="0.3">
      <c r="A1037" s="3" t="s">
        <v>1283</v>
      </c>
      <c r="B1037" s="4">
        <v>36971</v>
      </c>
      <c r="C1037" s="4">
        <v>857</v>
      </c>
      <c r="D1037" s="4" t="s">
        <v>25</v>
      </c>
      <c r="E1037" s="5" t="s">
        <v>6313</v>
      </c>
      <c r="G1037" s="4" t="s">
        <v>8417</v>
      </c>
      <c r="H1037" s="3" t="s">
        <v>6315</v>
      </c>
      <c r="I1037" s="3" t="s">
        <v>252</v>
      </c>
      <c r="J1037" s="3" t="s">
        <v>252</v>
      </c>
      <c r="K1037" s="3" t="s">
        <v>89</v>
      </c>
      <c r="L1037" s="6" t="s">
        <v>89</v>
      </c>
      <c r="M1037" s="3" t="s">
        <v>252</v>
      </c>
      <c r="N1037" s="3" t="s">
        <v>154</v>
      </c>
      <c r="O1037" s="3" t="s">
        <v>8418</v>
      </c>
      <c r="P1037" s="3" t="s">
        <v>252</v>
      </c>
      <c r="Q1037" s="3" t="s">
        <v>26</v>
      </c>
      <c r="R1037" s="3" t="s">
        <v>27</v>
      </c>
      <c r="S1037" s="3">
        <v>1084</v>
      </c>
      <c r="T1037" s="3">
        <v>1611.23</v>
      </c>
      <c r="U1037" s="3">
        <v>-0.49</v>
      </c>
      <c r="V1037" s="3">
        <v>2463.52</v>
      </c>
      <c r="W1037" s="3">
        <v>2308.14</v>
      </c>
      <c r="X1037" s="32">
        <v>0.06</v>
      </c>
      <c r="Y1037" s="33">
        <v>8277.85</v>
      </c>
      <c r="Z1037" s="3">
        <v>9826.44</v>
      </c>
      <c r="AA1037" s="3">
        <v>-0.19</v>
      </c>
      <c r="AB1037" s="3">
        <v>750202.79</v>
      </c>
      <c r="AC1037" s="3">
        <v>861567.32</v>
      </c>
      <c r="AD1037" s="3">
        <v>850974.3</v>
      </c>
      <c r="AE1037" s="3">
        <v>1009589.66</v>
      </c>
    </row>
    <row r="1038" spans="1:31" x14ac:dyDescent="0.3">
      <c r="A1038" s="3" t="s">
        <v>4804</v>
      </c>
      <c r="B1038" s="4">
        <v>37040</v>
      </c>
      <c r="C1038" s="4">
        <v>294</v>
      </c>
      <c r="D1038" s="4" t="s">
        <v>25</v>
      </c>
      <c r="E1038" s="5" t="s">
        <v>6313</v>
      </c>
      <c r="G1038" s="4" t="s">
        <v>8419</v>
      </c>
      <c r="H1038" s="3" t="s">
        <v>6315</v>
      </c>
      <c r="I1038" s="3" t="s">
        <v>252</v>
      </c>
      <c r="J1038" s="3" t="s">
        <v>252</v>
      </c>
      <c r="K1038" s="3" t="s">
        <v>146</v>
      </c>
      <c r="L1038" s="6" t="s">
        <v>6320</v>
      </c>
      <c r="M1038" s="3" t="s">
        <v>252</v>
      </c>
      <c r="N1038" s="3" t="s">
        <v>154</v>
      </c>
      <c r="O1038" s="3" t="s">
        <v>8420</v>
      </c>
      <c r="P1038" s="3" t="s">
        <v>252</v>
      </c>
      <c r="Q1038" s="3" t="s">
        <v>610</v>
      </c>
      <c r="R1038" s="3" t="s">
        <v>31</v>
      </c>
      <c r="S1038" s="3">
        <v>11</v>
      </c>
      <c r="T1038" s="3">
        <v>18</v>
      </c>
      <c r="U1038" s="3">
        <v>-0.64</v>
      </c>
      <c r="V1038" s="3">
        <v>22</v>
      </c>
      <c r="W1038" s="3">
        <v>40.5</v>
      </c>
      <c r="X1038" s="32">
        <v>-0.84</v>
      </c>
      <c r="Y1038" s="33">
        <v>116</v>
      </c>
      <c r="Z1038" s="3">
        <v>163.83000000000001</v>
      </c>
      <c r="AA1038" s="3">
        <v>-0.41</v>
      </c>
      <c r="AB1038" s="3">
        <v>29642.880000000001</v>
      </c>
      <c r="AC1038" s="3">
        <v>39964.239999999998</v>
      </c>
      <c r="AD1038" s="3">
        <v>30122.880000000001</v>
      </c>
      <c r="AE1038" s="3">
        <v>42544.24</v>
      </c>
    </row>
    <row r="1039" spans="1:31" x14ac:dyDescent="0.3">
      <c r="A1039" s="3" t="s">
        <v>8421</v>
      </c>
      <c r="B1039" s="4">
        <v>37063</v>
      </c>
      <c r="C1039" s="4">
        <v>213</v>
      </c>
      <c r="D1039" s="4" t="s">
        <v>25</v>
      </c>
      <c r="E1039" s="5" t="s">
        <v>6313</v>
      </c>
      <c r="G1039" s="4" t="s">
        <v>8422</v>
      </c>
      <c r="H1039" s="3" t="s">
        <v>6315</v>
      </c>
      <c r="I1039" s="3" t="s">
        <v>252</v>
      </c>
      <c r="J1039" s="3" t="s">
        <v>252</v>
      </c>
      <c r="K1039" s="3" t="s">
        <v>132</v>
      </c>
      <c r="L1039" s="6" t="s">
        <v>146</v>
      </c>
      <c r="M1039" s="3" t="s">
        <v>252</v>
      </c>
      <c r="N1039" s="3" t="s">
        <v>154</v>
      </c>
      <c r="O1039" s="3" t="s">
        <v>8423</v>
      </c>
      <c r="P1039" s="3" t="s">
        <v>252</v>
      </c>
      <c r="Q1039" s="3" t="s">
        <v>390</v>
      </c>
      <c r="R1039" s="3" t="s">
        <v>60</v>
      </c>
      <c r="S1039" s="3">
        <v>4</v>
      </c>
      <c r="T1039" s="3">
        <v>5.75</v>
      </c>
      <c r="U1039" s="3">
        <v>-0.44</v>
      </c>
      <c r="V1039" s="3">
        <v>19</v>
      </c>
      <c r="W1039" s="3">
        <v>17</v>
      </c>
      <c r="X1039" s="32">
        <v>0.11</v>
      </c>
      <c r="Y1039" s="33">
        <v>72.25</v>
      </c>
      <c r="Z1039" s="3">
        <v>88.42</v>
      </c>
      <c r="AA1039" s="3">
        <v>-0.22</v>
      </c>
      <c r="AB1039" s="3">
        <v>27005.01</v>
      </c>
      <c r="AC1039" s="3">
        <v>31767.51</v>
      </c>
      <c r="AD1039" s="3">
        <v>28897.11</v>
      </c>
      <c r="AE1039" s="3">
        <v>36509.370000000003</v>
      </c>
    </row>
    <row r="1040" spans="1:31" x14ac:dyDescent="0.3">
      <c r="A1040" s="3" t="s">
        <v>5355</v>
      </c>
      <c r="B1040" s="4">
        <v>37067</v>
      </c>
      <c r="C1040" s="4">
        <v>198</v>
      </c>
      <c r="D1040" s="4" t="s">
        <v>25</v>
      </c>
      <c r="E1040" s="5" t="s">
        <v>6313</v>
      </c>
      <c r="G1040" s="4" t="s">
        <v>8424</v>
      </c>
      <c r="H1040" s="3" t="s">
        <v>6315</v>
      </c>
      <c r="I1040" s="3" t="s">
        <v>252</v>
      </c>
      <c r="J1040" s="3" t="s">
        <v>252</v>
      </c>
      <c r="K1040" s="3" t="s">
        <v>104</v>
      </c>
      <c r="L1040" s="6" t="s">
        <v>104</v>
      </c>
      <c r="M1040" s="3" t="s">
        <v>252</v>
      </c>
      <c r="N1040" s="3" t="s">
        <v>154</v>
      </c>
      <c r="O1040" s="3" t="s">
        <v>8425</v>
      </c>
      <c r="P1040" s="3" t="s">
        <v>252</v>
      </c>
      <c r="Q1040" s="3" t="s">
        <v>213</v>
      </c>
      <c r="R1040" s="3" t="s">
        <v>31</v>
      </c>
      <c r="S1040" s="3">
        <v>104</v>
      </c>
      <c r="T1040" s="3">
        <v>76.78</v>
      </c>
      <c r="U1040" s="3">
        <v>0.26</v>
      </c>
      <c r="V1040" s="3">
        <v>274.88</v>
      </c>
      <c r="W1040" s="3">
        <v>264.77</v>
      </c>
      <c r="X1040" s="32">
        <v>0.04</v>
      </c>
      <c r="Y1040" s="33">
        <v>1165.3900000000001</v>
      </c>
      <c r="Z1040" s="3">
        <v>935.06</v>
      </c>
      <c r="AA1040" s="3">
        <v>0.2</v>
      </c>
      <c r="AB1040" s="3">
        <v>59997.08</v>
      </c>
      <c r="AC1040" s="3">
        <v>48602.69</v>
      </c>
      <c r="AD1040" s="3">
        <v>59997.08</v>
      </c>
      <c r="AE1040" s="3">
        <v>48602.69</v>
      </c>
    </row>
    <row r="1041" spans="1:31" x14ac:dyDescent="0.3">
      <c r="A1041" s="3" t="s">
        <v>5743</v>
      </c>
      <c r="B1041" s="4">
        <v>37418</v>
      </c>
      <c r="C1041" s="4">
        <v>118</v>
      </c>
      <c r="D1041" s="4" t="s">
        <v>25</v>
      </c>
      <c r="E1041" s="5" t="s">
        <v>6313</v>
      </c>
      <c r="G1041" s="4" t="s">
        <v>8426</v>
      </c>
      <c r="H1041" s="3" t="s">
        <v>6315</v>
      </c>
      <c r="I1041" s="3" t="s">
        <v>252</v>
      </c>
      <c r="J1041" s="3" t="s">
        <v>252</v>
      </c>
      <c r="K1041" s="3" t="s">
        <v>104</v>
      </c>
      <c r="L1041" s="6" t="s">
        <v>104</v>
      </c>
      <c r="M1041" s="3" t="s">
        <v>252</v>
      </c>
      <c r="N1041" s="3" t="s">
        <v>154</v>
      </c>
      <c r="O1041" s="3" t="s">
        <v>8427</v>
      </c>
      <c r="P1041" s="3" t="s">
        <v>191</v>
      </c>
      <c r="Q1041" s="3" t="s">
        <v>194</v>
      </c>
      <c r="R1041" s="3" t="s">
        <v>31</v>
      </c>
      <c r="S1041" s="3">
        <v>16</v>
      </c>
      <c r="T1041" s="3">
        <v>33.06</v>
      </c>
      <c r="U1041" s="3">
        <v>-1.02</v>
      </c>
      <c r="V1041" s="3">
        <v>64.17</v>
      </c>
      <c r="W1041" s="3">
        <v>92.75</v>
      </c>
      <c r="X1041" s="32">
        <v>-0.45</v>
      </c>
      <c r="Y1041" s="33">
        <v>289.17</v>
      </c>
      <c r="Z1041" s="3">
        <v>378.6</v>
      </c>
      <c r="AA1041" s="3">
        <v>-0.31</v>
      </c>
      <c r="AB1041" s="3">
        <v>18067.05</v>
      </c>
      <c r="AC1041" s="3">
        <v>23386.77</v>
      </c>
      <c r="AD1041" s="3">
        <v>18067.05</v>
      </c>
      <c r="AE1041" s="3">
        <v>23386.77</v>
      </c>
    </row>
    <row r="1042" spans="1:31" x14ac:dyDescent="0.3">
      <c r="A1042" s="3" t="s">
        <v>3818</v>
      </c>
      <c r="B1042" s="4">
        <v>37586</v>
      </c>
      <c r="C1042" s="4">
        <v>507</v>
      </c>
      <c r="D1042" s="4" t="s">
        <v>25</v>
      </c>
      <c r="E1042" s="5" t="s">
        <v>6313</v>
      </c>
      <c r="G1042" s="4" t="s">
        <v>8428</v>
      </c>
      <c r="H1042" s="3" t="s">
        <v>6315</v>
      </c>
      <c r="I1042" s="3" t="s">
        <v>252</v>
      </c>
      <c r="J1042" s="3" t="s">
        <v>252</v>
      </c>
      <c r="K1042" s="3" t="s">
        <v>132</v>
      </c>
      <c r="L1042" s="6" t="s">
        <v>89</v>
      </c>
      <c r="M1042" s="3" t="s">
        <v>252</v>
      </c>
      <c r="N1042" s="3" t="s">
        <v>154</v>
      </c>
      <c r="O1042" s="3" t="s">
        <v>8429</v>
      </c>
      <c r="P1042" s="3" t="s">
        <v>252</v>
      </c>
      <c r="Q1042" s="3" t="s">
        <v>194</v>
      </c>
      <c r="R1042" s="3" t="s">
        <v>6402</v>
      </c>
      <c r="S1042" s="3">
        <v>136</v>
      </c>
      <c r="T1042" s="3">
        <v>133</v>
      </c>
      <c r="U1042" s="3">
        <v>0.02</v>
      </c>
      <c r="V1042" s="3">
        <v>404.17</v>
      </c>
      <c r="W1042" s="3">
        <v>323</v>
      </c>
      <c r="X1042" s="32">
        <v>0.2</v>
      </c>
      <c r="Y1042" s="33">
        <v>1244.08</v>
      </c>
      <c r="Z1042" s="3">
        <v>1012.17</v>
      </c>
      <c r="AA1042" s="3">
        <v>0.19</v>
      </c>
      <c r="AB1042" s="3">
        <v>142612.71</v>
      </c>
      <c r="AC1042" s="3">
        <v>114850.98</v>
      </c>
      <c r="AD1042" s="3">
        <v>149140.71</v>
      </c>
      <c r="AE1042" s="3">
        <v>121294.98</v>
      </c>
    </row>
    <row r="1043" spans="1:31" x14ac:dyDescent="0.3">
      <c r="A1043" s="3" t="s">
        <v>1617</v>
      </c>
      <c r="B1043" s="4">
        <v>37886</v>
      </c>
      <c r="C1043" s="4">
        <v>587</v>
      </c>
      <c r="D1043" s="4" t="s">
        <v>25</v>
      </c>
      <c r="E1043" s="5" t="s">
        <v>6313</v>
      </c>
      <c r="G1043" s="4" t="s">
        <v>8430</v>
      </c>
      <c r="H1043" s="3" t="s">
        <v>6315</v>
      </c>
      <c r="I1043" s="3" t="s">
        <v>252</v>
      </c>
      <c r="J1043" s="3" t="s">
        <v>252</v>
      </c>
      <c r="K1043" s="3" t="s">
        <v>89</v>
      </c>
      <c r="L1043" s="6" t="s">
        <v>104</v>
      </c>
      <c r="M1043" s="3" t="s">
        <v>252</v>
      </c>
      <c r="N1043" s="3" t="s">
        <v>154</v>
      </c>
      <c r="O1043" s="3" t="s">
        <v>8431</v>
      </c>
      <c r="P1043" s="3" t="s">
        <v>252</v>
      </c>
      <c r="Q1043" s="3" t="s">
        <v>66</v>
      </c>
      <c r="R1043" s="3" t="s">
        <v>60</v>
      </c>
      <c r="S1043" s="3">
        <v>66</v>
      </c>
      <c r="T1043" s="3">
        <v>93</v>
      </c>
      <c r="U1043" s="3">
        <v>-0.41</v>
      </c>
      <c r="V1043" s="3">
        <v>247</v>
      </c>
      <c r="W1043" s="3">
        <v>284</v>
      </c>
      <c r="X1043" s="32">
        <v>-0.15</v>
      </c>
      <c r="Y1043" s="33">
        <v>1110.92</v>
      </c>
      <c r="Z1043" s="3">
        <v>1100.42</v>
      </c>
      <c r="AA1043" s="3">
        <v>0.01</v>
      </c>
      <c r="AB1043" s="3">
        <v>111041.11</v>
      </c>
      <c r="AC1043" s="3">
        <v>114620.05</v>
      </c>
      <c r="AD1043" s="3">
        <v>117446.11</v>
      </c>
      <c r="AE1043" s="3">
        <v>116336.05</v>
      </c>
    </row>
    <row r="1044" spans="1:31" x14ac:dyDescent="0.3">
      <c r="A1044" s="3" t="s">
        <v>2269</v>
      </c>
      <c r="B1044" s="4">
        <v>37887</v>
      </c>
      <c r="C1044" s="4">
        <v>224</v>
      </c>
      <c r="D1044" s="4" t="s">
        <v>25</v>
      </c>
      <c r="E1044" s="5" t="s">
        <v>6313</v>
      </c>
      <c r="G1044" s="4" t="s">
        <v>8432</v>
      </c>
      <c r="H1044" s="3" t="s">
        <v>6315</v>
      </c>
      <c r="I1044" s="3" t="s">
        <v>252</v>
      </c>
      <c r="J1044" s="3" t="s">
        <v>252</v>
      </c>
      <c r="K1044" s="3" t="s">
        <v>89</v>
      </c>
      <c r="L1044" s="6" t="s">
        <v>104</v>
      </c>
      <c r="M1044" s="3" t="s">
        <v>252</v>
      </c>
      <c r="N1044" s="3" t="s">
        <v>154</v>
      </c>
      <c r="O1044" s="3" t="s">
        <v>8433</v>
      </c>
      <c r="P1044" s="3" t="s">
        <v>252</v>
      </c>
      <c r="Q1044" s="3" t="s">
        <v>66</v>
      </c>
      <c r="R1044" s="3" t="s">
        <v>60</v>
      </c>
      <c r="S1044" s="3">
        <v>15</v>
      </c>
      <c r="T1044" s="3">
        <v>52</v>
      </c>
      <c r="U1044" s="3">
        <v>-2.5499999999999998</v>
      </c>
      <c r="V1044" s="3">
        <v>67.989999999999995</v>
      </c>
      <c r="W1044" s="3">
        <v>117.77</v>
      </c>
      <c r="X1044" s="32">
        <v>-0.73</v>
      </c>
      <c r="Y1044" s="33">
        <v>323.95999999999998</v>
      </c>
      <c r="Z1044" s="3">
        <v>345.41</v>
      </c>
      <c r="AA1044" s="3">
        <v>-7.0000000000000007E-2</v>
      </c>
      <c r="AB1044" s="3">
        <v>32192.639999999999</v>
      </c>
      <c r="AC1044" s="3">
        <v>34323.360000000001</v>
      </c>
      <c r="AD1044" s="3">
        <v>32192.639999999999</v>
      </c>
      <c r="AE1044" s="3">
        <v>34323.360000000001</v>
      </c>
    </row>
    <row r="1045" spans="1:31" x14ac:dyDescent="0.3">
      <c r="A1045" s="3" t="s">
        <v>1584</v>
      </c>
      <c r="B1045" s="4">
        <v>37890</v>
      </c>
      <c r="C1045" s="4">
        <v>485</v>
      </c>
      <c r="D1045" s="4" t="s">
        <v>25</v>
      </c>
      <c r="E1045" s="5" t="s">
        <v>6313</v>
      </c>
      <c r="G1045" s="4" t="s">
        <v>8434</v>
      </c>
      <c r="H1045" s="3" t="s">
        <v>6315</v>
      </c>
      <c r="I1045" s="3" t="s">
        <v>252</v>
      </c>
      <c r="J1045" s="3" t="s">
        <v>252</v>
      </c>
      <c r="K1045" s="3" t="s">
        <v>89</v>
      </c>
      <c r="L1045" s="6" t="s">
        <v>104</v>
      </c>
      <c r="M1045" s="3" t="s">
        <v>252</v>
      </c>
      <c r="N1045" s="3" t="s">
        <v>154</v>
      </c>
      <c r="O1045" s="3" t="s">
        <v>8435</v>
      </c>
      <c r="P1045" s="3" t="s">
        <v>252</v>
      </c>
      <c r="Q1045" s="3" t="s">
        <v>66</v>
      </c>
      <c r="R1045" s="3" t="s">
        <v>60</v>
      </c>
      <c r="S1045" s="3">
        <v>274</v>
      </c>
      <c r="T1045" s="3">
        <v>122.51</v>
      </c>
      <c r="U1045" s="3">
        <v>0.55000000000000004</v>
      </c>
      <c r="V1045" s="3">
        <v>712.67</v>
      </c>
      <c r="W1045" s="3">
        <v>436.36</v>
      </c>
      <c r="X1045" s="32">
        <v>0.39</v>
      </c>
      <c r="Y1045" s="33">
        <v>1883.3</v>
      </c>
      <c r="Z1045" s="3">
        <v>1413.29</v>
      </c>
      <c r="AA1045" s="3">
        <v>0.25</v>
      </c>
      <c r="AB1045" s="3">
        <v>155217.92000000001</v>
      </c>
      <c r="AC1045" s="3">
        <v>116408.52</v>
      </c>
      <c r="AD1045" s="3">
        <v>167647.35</v>
      </c>
      <c r="AE1045" s="3">
        <v>125809.08</v>
      </c>
    </row>
    <row r="1046" spans="1:31" x14ac:dyDescent="0.3">
      <c r="A1046" s="3" t="s">
        <v>5479</v>
      </c>
      <c r="B1046" s="4">
        <v>37938</v>
      </c>
      <c r="C1046" s="4">
        <v>168</v>
      </c>
      <c r="D1046" s="4" t="s">
        <v>25</v>
      </c>
      <c r="E1046" s="5" t="s">
        <v>6313</v>
      </c>
      <c r="G1046" s="4" t="s">
        <v>8436</v>
      </c>
      <c r="H1046" s="3" t="s">
        <v>6315</v>
      </c>
      <c r="I1046" s="3" t="s">
        <v>252</v>
      </c>
      <c r="J1046" s="3" t="s">
        <v>252</v>
      </c>
      <c r="K1046" s="3" t="s">
        <v>104</v>
      </c>
      <c r="L1046" s="6" t="s">
        <v>104</v>
      </c>
      <c r="M1046" s="3" t="s">
        <v>252</v>
      </c>
      <c r="N1046" s="3" t="s">
        <v>154</v>
      </c>
      <c r="O1046" s="3" t="s">
        <v>8437</v>
      </c>
      <c r="P1046" s="3" t="s">
        <v>252</v>
      </c>
      <c r="Q1046" s="3" t="s">
        <v>213</v>
      </c>
      <c r="R1046" s="3" t="s">
        <v>6402</v>
      </c>
      <c r="S1046" s="3">
        <v>62</v>
      </c>
      <c r="T1046" s="3">
        <v>69.42</v>
      </c>
      <c r="U1046" s="3">
        <v>-0.12</v>
      </c>
      <c r="V1046" s="3">
        <v>197.96</v>
      </c>
      <c r="W1046" s="3">
        <v>213.7</v>
      </c>
      <c r="X1046" s="32">
        <v>-0.08</v>
      </c>
      <c r="Y1046" s="33">
        <v>801.94</v>
      </c>
      <c r="Z1046" s="3">
        <v>1068.71</v>
      </c>
      <c r="AA1046" s="3">
        <v>-0.33</v>
      </c>
      <c r="AB1046" s="3">
        <v>47036.72</v>
      </c>
      <c r="AC1046" s="3">
        <v>61627.44</v>
      </c>
      <c r="AD1046" s="3">
        <v>47036.72</v>
      </c>
      <c r="AE1046" s="3">
        <v>61627.44</v>
      </c>
    </row>
    <row r="1047" spans="1:31" x14ac:dyDescent="0.3">
      <c r="A1047" s="3" t="s">
        <v>2226</v>
      </c>
      <c r="B1047" s="4">
        <v>37984</v>
      </c>
      <c r="C1047" s="4">
        <v>413</v>
      </c>
      <c r="D1047" s="4" t="s">
        <v>25</v>
      </c>
      <c r="E1047" s="5" t="s">
        <v>6313</v>
      </c>
      <c r="G1047" s="4" t="s">
        <v>8438</v>
      </c>
      <c r="H1047" s="3" t="s">
        <v>6315</v>
      </c>
      <c r="I1047" s="3" t="s">
        <v>252</v>
      </c>
      <c r="J1047" s="3" t="s">
        <v>252</v>
      </c>
      <c r="K1047" s="3" t="s">
        <v>132</v>
      </c>
      <c r="L1047" s="6" t="s">
        <v>89</v>
      </c>
      <c r="M1047" s="3" t="s">
        <v>252</v>
      </c>
      <c r="N1047" s="3" t="s">
        <v>154</v>
      </c>
      <c r="O1047" s="3" t="s">
        <v>8439</v>
      </c>
      <c r="P1047" s="3" t="s">
        <v>252</v>
      </c>
      <c r="Q1047" s="3" t="s">
        <v>161</v>
      </c>
      <c r="R1047" s="3" t="s">
        <v>31</v>
      </c>
      <c r="S1047" s="3">
        <v>17</v>
      </c>
      <c r="T1047" s="3">
        <v>20.5</v>
      </c>
      <c r="U1047" s="3">
        <v>-0.23</v>
      </c>
      <c r="V1047" s="3">
        <v>53.79</v>
      </c>
      <c r="W1047" s="3">
        <v>42.5</v>
      </c>
      <c r="X1047" s="32">
        <v>0.21</v>
      </c>
      <c r="Y1047" s="33">
        <v>225.62</v>
      </c>
      <c r="Z1047" s="3">
        <v>223.54</v>
      </c>
      <c r="AA1047" s="3">
        <v>0.01</v>
      </c>
      <c r="AB1047" s="3">
        <v>29475.75</v>
      </c>
      <c r="AC1047" s="3">
        <v>29009.25</v>
      </c>
      <c r="AD1047" s="3">
        <v>31677.75</v>
      </c>
      <c r="AE1047" s="3">
        <v>31385.25</v>
      </c>
    </row>
    <row r="1048" spans="1:31" x14ac:dyDescent="0.3">
      <c r="A1048" s="3" t="s">
        <v>1566</v>
      </c>
      <c r="B1048" s="4">
        <v>37986</v>
      </c>
      <c r="C1048" s="4">
        <v>691</v>
      </c>
      <c r="D1048" s="4" t="s">
        <v>25</v>
      </c>
      <c r="E1048" s="5" t="s">
        <v>6313</v>
      </c>
      <c r="G1048" s="4" t="s">
        <v>8440</v>
      </c>
      <c r="H1048" s="3" t="s">
        <v>6315</v>
      </c>
      <c r="I1048" s="3" t="s">
        <v>252</v>
      </c>
      <c r="J1048" s="3" t="s">
        <v>252</v>
      </c>
      <c r="K1048" s="3" t="s">
        <v>132</v>
      </c>
      <c r="L1048" s="6" t="s">
        <v>89</v>
      </c>
      <c r="M1048" s="3" t="s">
        <v>252</v>
      </c>
      <c r="N1048" s="3" t="s">
        <v>154</v>
      </c>
      <c r="O1048" s="3" t="s">
        <v>8441</v>
      </c>
      <c r="P1048" s="3" t="s">
        <v>252</v>
      </c>
      <c r="Q1048" s="3" t="s">
        <v>161</v>
      </c>
      <c r="R1048" s="3" t="s">
        <v>31</v>
      </c>
      <c r="S1048" s="3">
        <v>79</v>
      </c>
      <c r="T1048" s="3">
        <v>119</v>
      </c>
      <c r="U1048" s="3">
        <v>-0.51</v>
      </c>
      <c r="V1048" s="3">
        <v>186.58</v>
      </c>
      <c r="W1048" s="3">
        <v>231.92</v>
      </c>
      <c r="X1048" s="32">
        <v>-0.24</v>
      </c>
      <c r="Y1048" s="33">
        <v>810.58</v>
      </c>
      <c r="Z1048" s="3">
        <v>987.92</v>
      </c>
      <c r="AA1048" s="3">
        <v>-0.22</v>
      </c>
      <c r="AB1048" s="3">
        <v>111612.04</v>
      </c>
      <c r="AC1048" s="3">
        <v>134178.44</v>
      </c>
      <c r="AD1048" s="3">
        <v>120614.8</v>
      </c>
      <c r="AE1048" s="3">
        <v>147002</v>
      </c>
    </row>
    <row r="1049" spans="1:31" x14ac:dyDescent="0.3">
      <c r="A1049" s="3" t="s">
        <v>1698</v>
      </c>
      <c r="B1049" s="4">
        <v>37987</v>
      </c>
      <c r="C1049" s="4">
        <v>344</v>
      </c>
      <c r="D1049" s="4" t="s">
        <v>25</v>
      </c>
      <c r="E1049" s="5" t="s">
        <v>6313</v>
      </c>
      <c r="G1049" s="4" t="s">
        <v>8442</v>
      </c>
      <c r="H1049" s="3" t="s">
        <v>6315</v>
      </c>
      <c r="I1049" s="3" t="s">
        <v>252</v>
      </c>
      <c r="J1049" s="3" t="s">
        <v>252</v>
      </c>
      <c r="K1049" s="3" t="s">
        <v>132</v>
      </c>
      <c r="L1049" s="6" t="s">
        <v>89</v>
      </c>
      <c r="M1049" s="3" t="s">
        <v>252</v>
      </c>
      <c r="N1049" s="3" t="s">
        <v>154</v>
      </c>
      <c r="O1049" s="3" t="s">
        <v>8443</v>
      </c>
      <c r="P1049" s="3" t="s">
        <v>252</v>
      </c>
      <c r="Q1049" s="3" t="s">
        <v>161</v>
      </c>
      <c r="R1049" s="3" t="s">
        <v>31</v>
      </c>
      <c r="S1049" s="3">
        <v>29</v>
      </c>
      <c r="T1049" s="3">
        <v>48.22</v>
      </c>
      <c r="U1049" s="3">
        <v>-0.64</v>
      </c>
      <c r="V1049" s="3">
        <v>94.1</v>
      </c>
      <c r="W1049" s="3">
        <v>131.43</v>
      </c>
      <c r="X1049" s="32">
        <v>-0.4</v>
      </c>
      <c r="Y1049" s="33">
        <v>379.84</v>
      </c>
      <c r="Z1049" s="3">
        <v>448.39</v>
      </c>
      <c r="AA1049" s="3">
        <v>-0.18</v>
      </c>
      <c r="AB1049" s="3">
        <v>51338.55</v>
      </c>
      <c r="AC1049" s="3">
        <v>61151.199999999997</v>
      </c>
      <c r="AD1049" s="3">
        <v>52823.55</v>
      </c>
      <c r="AE1049" s="3">
        <v>62349.72</v>
      </c>
    </row>
    <row r="1050" spans="1:31" x14ac:dyDescent="0.3">
      <c r="A1050" s="3" t="s">
        <v>1382</v>
      </c>
      <c r="B1050" s="4">
        <v>37988</v>
      </c>
      <c r="C1050" s="4">
        <v>590</v>
      </c>
      <c r="D1050" s="4" t="s">
        <v>25</v>
      </c>
      <c r="E1050" s="5" t="s">
        <v>6313</v>
      </c>
      <c r="G1050" s="4" t="s">
        <v>8444</v>
      </c>
      <c r="H1050" s="3" t="s">
        <v>6315</v>
      </c>
      <c r="I1050" s="3" t="s">
        <v>252</v>
      </c>
      <c r="J1050" s="3" t="s">
        <v>252</v>
      </c>
      <c r="K1050" s="3" t="s">
        <v>132</v>
      </c>
      <c r="L1050" s="6" t="s">
        <v>89</v>
      </c>
      <c r="M1050" s="3" t="s">
        <v>252</v>
      </c>
      <c r="N1050" s="3" t="s">
        <v>154</v>
      </c>
      <c r="O1050" s="3" t="s">
        <v>8445</v>
      </c>
      <c r="P1050" s="3" t="s">
        <v>252</v>
      </c>
      <c r="Q1050" s="3" t="s">
        <v>161</v>
      </c>
      <c r="R1050" s="3" t="s">
        <v>31</v>
      </c>
      <c r="S1050" s="3">
        <v>177</v>
      </c>
      <c r="T1050" s="3">
        <v>164.52</v>
      </c>
      <c r="U1050" s="3">
        <v>7.0000000000000007E-2</v>
      </c>
      <c r="V1050" s="3">
        <v>729.21</v>
      </c>
      <c r="W1050" s="3">
        <v>808.55</v>
      </c>
      <c r="X1050" s="32">
        <v>-0.11</v>
      </c>
      <c r="Y1050" s="33">
        <v>3064.64</v>
      </c>
      <c r="Z1050" s="3">
        <v>3406.07</v>
      </c>
      <c r="AA1050" s="3">
        <v>-0.11</v>
      </c>
      <c r="AB1050" s="3">
        <v>313257.2</v>
      </c>
      <c r="AC1050" s="3">
        <v>345928.52</v>
      </c>
      <c r="AD1050" s="3">
        <v>330487.2</v>
      </c>
      <c r="AE1050" s="3">
        <v>367310.52</v>
      </c>
    </row>
    <row r="1051" spans="1:31" x14ac:dyDescent="0.3">
      <c r="A1051" s="3" t="s">
        <v>1904</v>
      </c>
      <c r="B1051" s="4">
        <v>37991</v>
      </c>
      <c r="C1051" s="4">
        <v>394</v>
      </c>
      <c r="D1051" s="4" t="s">
        <v>25</v>
      </c>
      <c r="E1051" s="5" t="s">
        <v>6313</v>
      </c>
      <c r="G1051" s="4" t="s">
        <v>8446</v>
      </c>
      <c r="H1051" s="3" t="s">
        <v>6315</v>
      </c>
      <c r="I1051" s="3" t="s">
        <v>252</v>
      </c>
      <c r="J1051" s="3" t="s">
        <v>252</v>
      </c>
      <c r="K1051" s="3" t="s">
        <v>89</v>
      </c>
      <c r="L1051" s="6" t="s">
        <v>89</v>
      </c>
      <c r="M1051" s="3" t="s">
        <v>252</v>
      </c>
      <c r="N1051" s="3" t="s">
        <v>154</v>
      </c>
      <c r="O1051" s="3" t="s">
        <v>8447</v>
      </c>
      <c r="P1051" s="3" t="s">
        <v>252</v>
      </c>
      <c r="Q1051" s="3" t="s">
        <v>397</v>
      </c>
      <c r="R1051" s="3" t="s">
        <v>31</v>
      </c>
      <c r="S1051" s="3">
        <v>18</v>
      </c>
      <c r="U1051" s="3">
        <v>1</v>
      </c>
      <c r="V1051" s="3">
        <v>64.02</v>
      </c>
      <c r="W1051" s="3">
        <v>49.35</v>
      </c>
      <c r="X1051" s="32">
        <v>0.23</v>
      </c>
      <c r="Y1051" s="33">
        <v>234.08</v>
      </c>
      <c r="Z1051" s="3">
        <v>284.07</v>
      </c>
      <c r="AA1051" s="3">
        <v>-0.21</v>
      </c>
      <c r="AB1051" s="3">
        <v>38275.199999999997</v>
      </c>
      <c r="AC1051" s="3">
        <v>47599.199999999997</v>
      </c>
      <c r="AD1051" s="3">
        <v>38275.199999999997</v>
      </c>
      <c r="AE1051" s="3">
        <v>47599.199999999997</v>
      </c>
    </row>
    <row r="1052" spans="1:31" x14ac:dyDescent="0.3">
      <c r="A1052" s="3" t="s">
        <v>1560</v>
      </c>
      <c r="B1052" s="4">
        <v>37993</v>
      </c>
      <c r="C1052" s="4">
        <v>609</v>
      </c>
      <c r="D1052" s="4" t="s">
        <v>25</v>
      </c>
      <c r="E1052" s="5" t="s">
        <v>6313</v>
      </c>
      <c r="G1052" s="4" t="s">
        <v>8448</v>
      </c>
      <c r="H1052" s="3" t="s">
        <v>6315</v>
      </c>
      <c r="I1052" s="3" t="s">
        <v>252</v>
      </c>
      <c r="J1052" s="3" t="s">
        <v>252</v>
      </c>
      <c r="K1052" s="3" t="s">
        <v>89</v>
      </c>
      <c r="L1052" s="6" t="s">
        <v>89</v>
      </c>
      <c r="M1052" s="3" t="s">
        <v>252</v>
      </c>
      <c r="N1052" s="3" t="s">
        <v>154</v>
      </c>
      <c r="O1052" s="3" t="s">
        <v>8449</v>
      </c>
      <c r="P1052" s="3" t="s">
        <v>252</v>
      </c>
      <c r="Q1052" s="3" t="s">
        <v>397</v>
      </c>
      <c r="R1052" s="3" t="s">
        <v>31</v>
      </c>
      <c r="S1052" s="3">
        <v>66</v>
      </c>
      <c r="T1052" s="3">
        <v>97.08</v>
      </c>
      <c r="U1052" s="3">
        <v>-0.47</v>
      </c>
      <c r="V1052" s="3">
        <v>188.84</v>
      </c>
      <c r="W1052" s="3">
        <v>294.42</v>
      </c>
      <c r="X1052" s="32">
        <v>-0.56000000000000005</v>
      </c>
      <c r="Y1052" s="33">
        <v>841.74</v>
      </c>
      <c r="Z1052" s="3">
        <v>953.74</v>
      </c>
      <c r="AA1052" s="3">
        <v>-0.13</v>
      </c>
      <c r="AB1052" s="3">
        <v>118160.64</v>
      </c>
      <c r="AC1052" s="3">
        <v>133117.44</v>
      </c>
      <c r="AD1052" s="3">
        <v>118160.64</v>
      </c>
      <c r="AE1052" s="3">
        <v>133117.44</v>
      </c>
    </row>
    <row r="1053" spans="1:31" x14ac:dyDescent="0.3">
      <c r="A1053" s="3" t="s">
        <v>1352</v>
      </c>
      <c r="B1053" s="4">
        <v>37994</v>
      </c>
      <c r="C1053" s="4">
        <v>867</v>
      </c>
      <c r="D1053" s="4" t="s">
        <v>25</v>
      </c>
      <c r="E1053" s="5" t="s">
        <v>6313</v>
      </c>
      <c r="G1053" s="4" t="s">
        <v>8450</v>
      </c>
      <c r="H1053" s="3" t="s">
        <v>6315</v>
      </c>
      <c r="I1053" s="3" t="s">
        <v>252</v>
      </c>
      <c r="J1053" s="3" t="s">
        <v>252</v>
      </c>
      <c r="K1053" s="3" t="s">
        <v>89</v>
      </c>
      <c r="L1053" s="6" t="s">
        <v>89</v>
      </c>
      <c r="M1053" s="3" t="s">
        <v>252</v>
      </c>
      <c r="N1053" s="3" t="s">
        <v>154</v>
      </c>
      <c r="O1053" s="3" t="s">
        <v>8451</v>
      </c>
      <c r="P1053" s="3" t="s">
        <v>252</v>
      </c>
      <c r="Q1053" s="3" t="s">
        <v>397</v>
      </c>
      <c r="R1053" s="3" t="s">
        <v>31</v>
      </c>
      <c r="S1053" s="3">
        <v>199</v>
      </c>
      <c r="T1053" s="3">
        <v>247.04</v>
      </c>
      <c r="U1053" s="3">
        <v>-0.24</v>
      </c>
      <c r="V1053" s="3">
        <v>614.38</v>
      </c>
      <c r="W1053" s="3">
        <v>701.08</v>
      </c>
      <c r="X1053" s="32">
        <v>-0.14000000000000001</v>
      </c>
      <c r="Y1053" s="33">
        <v>2814.38</v>
      </c>
      <c r="Z1053" s="3">
        <v>2793.29</v>
      </c>
      <c r="AA1053" s="3">
        <v>0.01</v>
      </c>
      <c r="AB1053" s="3">
        <v>347466.6</v>
      </c>
      <c r="AC1053" s="3">
        <v>356612.54</v>
      </c>
      <c r="AD1053" s="3">
        <v>370146.6</v>
      </c>
      <c r="AE1053" s="3">
        <v>364988.54</v>
      </c>
    </row>
    <row r="1054" spans="1:31" x14ac:dyDescent="0.3">
      <c r="A1054" s="3" t="s">
        <v>1439</v>
      </c>
      <c r="B1054" s="4">
        <v>37996</v>
      </c>
      <c r="C1054" s="4">
        <v>846</v>
      </c>
      <c r="D1054" s="4" t="s">
        <v>25</v>
      </c>
      <c r="E1054" s="5" t="s">
        <v>6313</v>
      </c>
      <c r="G1054" s="4" t="s">
        <v>8452</v>
      </c>
      <c r="H1054" s="3" t="s">
        <v>6315</v>
      </c>
      <c r="I1054" s="3" t="s">
        <v>252</v>
      </c>
      <c r="J1054" s="3" t="s">
        <v>252</v>
      </c>
      <c r="K1054" s="3" t="s">
        <v>89</v>
      </c>
      <c r="L1054" s="6" t="s">
        <v>89</v>
      </c>
      <c r="M1054" s="3" t="s">
        <v>252</v>
      </c>
      <c r="N1054" s="3" t="s">
        <v>154</v>
      </c>
      <c r="O1054" s="3" t="s">
        <v>8453</v>
      </c>
      <c r="P1054" s="3" t="s">
        <v>252</v>
      </c>
      <c r="Q1054" s="3" t="s">
        <v>397</v>
      </c>
      <c r="R1054" s="3" t="s">
        <v>31</v>
      </c>
      <c r="S1054" s="3">
        <v>161</v>
      </c>
      <c r="T1054" s="3">
        <v>220</v>
      </c>
      <c r="U1054" s="3">
        <v>-0.37</v>
      </c>
      <c r="V1054" s="3">
        <v>354.92</v>
      </c>
      <c r="W1054" s="3">
        <v>393.58</v>
      </c>
      <c r="X1054" s="32">
        <v>-0.11</v>
      </c>
      <c r="Y1054" s="33">
        <v>1488.92</v>
      </c>
      <c r="Z1054" s="3">
        <v>1506.92</v>
      </c>
      <c r="AA1054" s="3">
        <v>-0.01</v>
      </c>
      <c r="AB1054" s="3">
        <v>183163.01</v>
      </c>
      <c r="AC1054" s="3">
        <v>184379.01</v>
      </c>
      <c r="AD1054" s="3">
        <v>190640.89</v>
      </c>
      <c r="AE1054" s="3">
        <v>192845.71</v>
      </c>
    </row>
    <row r="1055" spans="1:31" x14ac:dyDescent="0.3">
      <c r="A1055" s="3" t="s">
        <v>1370</v>
      </c>
      <c r="B1055" s="4">
        <v>37997</v>
      </c>
      <c r="C1055" s="4">
        <v>652</v>
      </c>
      <c r="D1055" s="4" t="s">
        <v>25</v>
      </c>
      <c r="E1055" s="5" t="s">
        <v>6313</v>
      </c>
      <c r="G1055" s="4" t="s">
        <v>8454</v>
      </c>
      <c r="H1055" s="3" t="s">
        <v>6315</v>
      </c>
      <c r="I1055" s="3" t="s">
        <v>252</v>
      </c>
      <c r="J1055" s="3" t="s">
        <v>252</v>
      </c>
      <c r="K1055" s="3" t="s">
        <v>89</v>
      </c>
      <c r="L1055" s="6" t="s">
        <v>89</v>
      </c>
      <c r="M1055" s="3" t="s">
        <v>252</v>
      </c>
      <c r="N1055" s="3" t="s">
        <v>154</v>
      </c>
      <c r="O1055" s="3" t="s">
        <v>8455</v>
      </c>
      <c r="P1055" s="3" t="s">
        <v>252</v>
      </c>
      <c r="Q1055" s="3" t="s">
        <v>397</v>
      </c>
      <c r="R1055" s="3" t="s">
        <v>31</v>
      </c>
      <c r="S1055" s="3">
        <v>119</v>
      </c>
      <c r="T1055" s="3">
        <v>124.55</v>
      </c>
      <c r="U1055" s="3">
        <v>-0.04</v>
      </c>
      <c r="V1055" s="3">
        <v>520.94000000000005</v>
      </c>
      <c r="W1055" s="3">
        <v>460.85</v>
      </c>
      <c r="X1055" s="32">
        <v>0.12</v>
      </c>
      <c r="Y1055" s="33">
        <v>2022.79</v>
      </c>
      <c r="Z1055" s="3">
        <v>2339.7199999999998</v>
      </c>
      <c r="AA1055" s="3">
        <v>-0.16</v>
      </c>
      <c r="AB1055" s="3">
        <v>225346.57</v>
      </c>
      <c r="AC1055" s="3">
        <v>262367.13</v>
      </c>
      <c r="AD1055" s="3">
        <v>227769.57</v>
      </c>
      <c r="AE1055" s="3">
        <v>262367.13</v>
      </c>
    </row>
    <row r="1056" spans="1:31" x14ac:dyDescent="0.3">
      <c r="A1056" s="3" t="s">
        <v>5563</v>
      </c>
      <c r="B1056" s="4">
        <v>38061</v>
      </c>
      <c r="C1056" s="4">
        <v>611</v>
      </c>
      <c r="D1056" s="4" t="s">
        <v>25</v>
      </c>
      <c r="E1056" s="5" t="s">
        <v>6313</v>
      </c>
      <c r="G1056" s="4" t="s">
        <v>8456</v>
      </c>
      <c r="H1056" s="3" t="s">
        <v>6315</v>
      </c>
      <c r="I1056" s="3" t="s">
        <v>252</v>
      </c>
      <c r="J1056" s="3" t="s">
        <v>252</v>
      </c>
      <c r="K1056" s="3" t="s">
        <v>104</v>
      </c>
      <c r="L1056" s="6" t="s">
        <v>104</v>
      </c>
      <c r="M1056" s="3" t="s">
        <v>252</v>
      </c>
      <c r="N1056" s="3" t="s">
        <v>154</v>
      </c>
      <c r="O1056" s="3" t="s">
        <v>8457</v>
      </c>
      <c r="P1056" s="3" t="s">
        <v>252</v>
      </c>
      <c r="Q1056" s="3" t="s">
        <v>194</v>
      </c>
      <c r="R1056" s="3" t="s">
        <v>6402</v>
      </c>
      <c r="S1056" s="3">
        <v>229</v>
      </c>
      <c r="T1056" s="3">
        <v>46.67</v>
      </c>
      <c r="U1056" s="3">
        <v>0.8</v>
      </c>
      <c r="V1056" s="3">
        <v>380.7</v>
      </c>
      <c r="W1056" s="3">
        <v>144.69</v>
      </c>
      <c r="X1056" s="32">
        <v>0.62</v>
      </c>
      <c r="Y1056" s="33">
        <v>1044.1099999999999</v>
      </c>
      <c r="Z1056" s="3">
        <v>1038.1099999999999</v>
      </c>
      <c r="AA1056" s="3">
        <v>0.01</v>
      </c>
      <c r="AB1056" s="3">
        <v>71040</v>
      </c>
      <c r="AC1056" s="3">
        <v>69317.7</v>
      </c>
      <c r="AD1056" s="3">
        <v>75168</v>
      </c>
      <c r="AE1056" s="3">
        <v>73973.600000000006</v>
      </c>
    </row>
    <row r="1057" spans="1:31" x14ac:dyDescent="0.3">
      <c r="A1057" s="3" t="s">
        <v>5154</v>
      </c>
      <c r="B1057" s="4">
        <v>38063</v>
      </c>
      <c r="C1057" s="4">
        <v>911</v>
      </c>
      <c r="D1057" s="4" t="s">
        <v>25</v>
      </c>
      <c r="E1057" s="5" t="s">
        <v>6313</v>
      </c>
      <c r="G1057" s="4" t="s">
        <v>8458</v>
      </c>
      <c r="H1057" s="3" t="s">
        <v>6315</v>
      </c>
      <c r="I1057" s="3" t="s">
        <v>252</v>
      </c>
      <c r="J1057" s="3" t="s">
        <v>252</v>
      </c>
      <c r="K1057" s="3" t="s">
        <v>104</v>
      </c>
      <c r="L1057" s="6" t="s">
        <v>104</v>
      </c>
      <c r="M1057" s="3" t="s">
        <v>252</v>
      </c>
      <c r="N1057" s="3" t="s">
        <v>154</v>
      </c>
      <c r="O1057" s="3" t="s">
        <v>8459</v>
      </c>
      <c r="P1057" s="3" t="s">
        <v>252</v>
      </c>
      <c r="Q1057" s="3" t="s">
        <v>194</v>
      </c>
      <c r="R1057" s="3" t="s">
        <v>6402</v>
      </c>
      <c r="S1057" s="3">
        <v>489</v>
      </c>
      <c r="T1057" s="3">
        <v>654.95000000000005</v>
      </c>
      <c r="U1057" s="3">
        <v>-0.34</v>
      </c>
      <c r="V1057" s="3">
        <v>2834.3</v>
      </c>
      <c r="W1057" s="3">
        <v>2449.12</v>
      </c>
      <c r="X1057" s="32">
        <v>0.14000000000000001</v>
      </c>
      <c r="Y1057" s="33">
        <v>13174.84</v>
      </c>
      <c r="Z1057" s="3">
        <v>13074.41</v>
      </c>
      <c r="AA1057" s="3">
        <v>0.01</v>
      </c>
      <c r="AB1057" s="3">
        <v>915285.46</v>
      </c>
      <c r="AC1057" s="3">
        <v>918674.05</v>
      </c>
      <c r="AD1057" s="3">
        <v>1031565.96</v>
      </c>
      <c r="AE1057" s="3">
        <v>1029394.86</v>
      </c>
    </row>
    <row r="1058" spans="1:31" x14ac:dyDescent="0.3">
      <c r="A1058" s="3" t="s">
        <v>5184</v>
      </c>
      <c r="B1058" s="4">
        <v>38066</v>
      </c>
      <c r="C1058" s="4">
        <v>945</v>
      </c>
      <c r="D1058" s="4" t="s">
        <v>25</v>
      </c>
      <c r="E1058" s="5" t="s">
        <v>6313</v>
      </c>
      <c r="G1058" s="4" t="s">
        <v>8460</v>
      </c>
      <c r="H1058" s="3" t="s">
        <v>6315</v>
      </c>
      <c r="I1058" s="3" t="s">
        <v>252</v>
      </c>
      <c r="J1058" s="3" t="s">
        <v>252</v>
      </c>
      <c r="K1058" s="3" t="s">
        <v>104</v>
      </c>
      <c r="L1058" s="6" t="s">
        <v>104</v>
      </c>
      <c r="M1058" s="3" t="s">
        <v>252</v>
      </c>
      <c r="N1058" s="3" t="s">
        <v>154</v>
      </c>
      <c r="O1058" s="3" t="s">
        <v>8461</v>
      </c>
      <c r="P1058" s="3" t="s">
        <v>252</v>
      </c>
      <c r="Q1058" s="3" t="s">
        <v>194</v>
      </c>
      <c r="R1058" s="3" t="s">
        <v>6402</v>
      </c>
      <c r="S1058" s="3">
        <v>584</v>
      </c>
      <c r="T1058" s="3">
        <v>587.25</v>
      </c>
      <c r="U1058" s="3">
        <v>-0.01</v>
      </c>
      <c r="V1058" s="3">
        <v>1676.25</v>
      </c>
      <c r="W1058" s="3">
        <v>1476</v>
      </c>
      <c r="X1058" s="32">
        <v>0.12</v>
      </c>
      <c r="Y1058" s="33">
        <v>5616.42</v>
      </c>
      <c r="Z1058" s="3">
        <v>4702.42</v>
      </c>
      <c r="AA1058" s="3">
        <v>0.16</v>
      </c>
      <c r="AB1058" s="3">
        <v>343138.79</v>
      </c>
      <c r="AC1058" s="3">
        <v>292541.15000000002</v>
      </c>
      <c r="AD1058" s="3">
        <v>409099.79</v>
      </c>
      <c r="AE1058" s="3">
        <v>344229.15</v>
      </c>
    </row>
    <row r="1059" spans="1:31" x14ac:dyDescent="0.3">
      <c r="A1059" s="3" t="s">
        <v>5166</v>
      </c>
      <c r="B1059" s="4">
        <v>38067</v>
      </c>
      <c r="C1059" s="4">
        <v>933</v>
      </c>
      <c r="D1059" s="4" t="s">
        <v>25</v>
      </c>
      <c r="E1059" s="5" t="s">
        <v>6313</v>
      </c>
      <c r="G1059" s="4" t="s">
        <v>8462</v>
      </c>
      <c r="H1059" s="3" t="s">
        <v>6315</v>
      </c>
      <c r="I1059" s="3" t="s">
        <v>252</v>
      </c>
      <c r="J1059" s="3" t="s">
        <v>252</v>
      </c>
      <c r="K1059" s="3" t="s">
        <v>104</v>
      </c>
      <c r="L1059" s="6" t="s">
        <v>104</v>
      </c>
      <c r="M1059" s="3" t="s">
        <v>252</v>
      </c>
      <c r="N1059" s="3" t="s">
        <v>154</v>
      </c>
      <c r="O1059" s="3" t="s">
        <v>8463</v>
      </c>
      <c r="P1059" s="3" t="s">
        <v>252</v>
      </c>
      <c r="Q1059" s="3" t="s">
        <v>194</v>
      </c>
      <c r="R1059" s="3" t="s">
        <v>6402</v>
      </c>
      <c r="S1059" s="3">
        <v>413</v>
      </c>
      <c r="T1059" s="3">
        <v>459.54</v>
      </c>
      <c r="U1059" s="3">
        <v>-0.11</v>
      </c>
      <c r="V1059" s="3">
        <v>2334.6799999999998</v>
      </c>
      <c r="W1059" s="3">
        <v>2139.48</v>
      </c>
      <c r="X1059" s="32">
        <v>0.08</v>
      </c>
      <c r="Y1059" s="33">
        <v>8717.44</v>
      </c>
      <c r="Z1059" s="3">
        <v>9706.34</v>
      </c>
      <c r="AA1059" s="3">
        <v>-0.11</v>
      </c>
      <c r="AB1059" s="3">
        <v>521216.5</v>
      </c>
      <c r="AC1059" s="3">
        <v>566168.92000000004</v>
      </c>
      <c r="AD1059" s="3">
        <v>560989</v>
      </c>
      <c r="AE1059" s="3">
        <v>612834.92000000004</v>
      </c>
    </row>
    <row r="1060" spans="1:31" x14ac:dyDescent="0.3">
      <c r="A1060" s="3" t="s">
        <v>5157</v>
      </c>
      <c r="B1060" s="4">
        <v>38068</v>
      </c>
      <c r="C1060" s="4">
        <v>999</v>
      </c>
      <c r="D1060" s="4" t="s">
        <v>25</v>
      </c>
      <c r="E1060" s="5" t="s">
        <v>6313</v>
      </c>
      <c r="G1060" s="4" t="s">
        <v>6625</v>
      </c>
      <c r="H1060" s="3" t="s">
        <v>6315</v>
      </c>
      <c r="I1060" s="3" t="s">
        <v>252</v>
      </c>
      <c r="J1060" s="3" t="s">
        <v>252</v>
      </c>
      <c r="K1060" s="3" t="s">
        <v>104</v>
      </c>
      <c r="L1060" s="6" t="s">
        <v>104</v>
      </c>
      <c r="M1060" s="3" t="s">
        <v>252</v>
      </c>
      <c r="N1060" s="3" t="s">
        <v>154</v>
      </c>
      <c r="O1060" s="3" t="s">
        <v>8464</v>
      </c>
      <c r="P1060" s="3" t="s">
        <v>252</v>
      </c>
      <c r="Q1060" s="3" t="s">
        <v>194</v>
      </c>
      <c r="R1060" s="3" t="s">
        <v>6402</v>
      </c>
      <c r="S1060" s="3">
        <v>3968</v>
      </c>
      <c r="T1060" s="3">
        <v>4503.29</v>
      </c>
      <c r="U1060" s="3">
        <v>-0.14000000000000001</v>
      </c>
      <c r="V1060" s="3">
        <v>6581.97</v>
      </c>
      <c r="W1060" s="3">
        <v>7022.03</v>
      </c>
      <c r="X1060" s="32">
        <v>-7.0000000000000007E-2</v>
      </c>
      <c r="Y1060" s="33">
        <v>26473.34</v>
      </c>
      <c r="Z1060" s="3">
        <v>27268.06</v>
      </c>
      <c r="AA1060" s="3">
        <v>-0.03</v>
      </c>
      <c r="AB1060" s="3">
        <v>1556341.23</v>
      </c>
      <c r="AC1060" s="3">
        <v>1583610.95</v>
      </c>
      <c r="AD1060" s="3">
        <v>1708607.2</v>
      </c>
      <c r="AE1060" s="3">
        <v>1761096.95</v>
      </c>
    </row>
    <row r="1061" spans="1:31" x14ac:dyDescent="0.3">
      <c r="A1061" s="3" t="s">
        <v>5587</v>
      </c>
      <c r="B1061" s="4">
        <v>38069</v>
      </c>
      <c r="C1061" s="4">
        <v>735</v>
      </c>
      <c r="D1061" s="4" t="s">
        <v>25</v>
      </c>
      <c r="E1061" s="5" t="s">
        <v>6313</v>
      </c>
      <c r="G1061" s="4" t="s">
        <v>8465</v>
      </c>
      <c r="H1061" s="3" t="s">
        <v>6315</v>
      </c>
      <c r="I1061" s="3" t="s">
        <v>252</v>
      </c>
      <c r="J1061" s="3" t="s">
        <v>252</v>
      </c>
      <c r="K1061" s="3" t="s">
        <v>104</v>
      </c>
      <c r="L1061" s="6" t="s">
        <v>104</v>
      </c>
      <c r="M1061" s="3" t="s">
        <v>252</v>
      </c>
      <c r="N1061" s="3" t="s">
        <v>154</v>
      </c>
      <c r="O1061" s="3" t="s">
        <v>8466</v>
      </c>
      <c r="P1061" s="3" t="s">
        <v>252</v>
      </c>
      <c r="Q1061" s="3" t="s">
        <v>194</v>
      </c>
      <c r="R1061" s="3" t="s">
        <v>6402</v>
      </c>
      <c r="S1061" s="3">
        <v>356</v>
      </c>
      <c r="T1061" s="3">
        <v>337.58</v>
      </c>
      <c r="U1061" s="3">
        <v>0.05</v>
      </c>
      <c r="V1061" s="3">
        <v>5282.84</v>
      </c>
      <c r="W1061" s="3">
        <v>5984.65</v>
      </c>
      <c r="X1061" s="32">
        <v>-0.13</v>
      </c>
      <c r="Y1061" s="33">
        <v>18278.23</v>
      </c>
      <c r="Z1061" s="3">
        <v>18208.77</v>
      </c>
      <c r="AA1061" s="3">
        <v>0</v>
      </c>
      <c r="AB1061" s="3">
        <v>873417.6</v>
      </c>
      <c r="AC1061" s="3">
        <v>869910.93</v>
      </c>
      <c r="AD1061" s="3">
        <v>1299670.08</v>
      </c>
      <c r="AE1061" s="3">
        <v>1293380.8500000001</v>
      </c>
    </row>
    <row r="1062" spans="1:31" x14ac:dyDescent="0.3">
      <c r="A1062" s="3" t="s">
        <v>5163</v>
      </c>
      <c r="B1062" s="4">
        <v>38076</v>
      </c>
      <c r="C1062" s="4">
        <v>913</v>
      </c>
      <c r="D1062" s="4" t="s">
        <v>25</v>
      </c>
      <c r="E1062" s="5" t="s">
        <v>6313</v>
      </c>
      <c r="G1062" s="4" t="s">
        <v>8467</v>
      </c>
      <c r="H1062" s="3" t="s">
        <v>6315</v>
      </c>
      <c r="I1062" s="3" t="s">
        <v>252</v>
      </c>
      <c r="J1062" s="3" t="s">
        <v>252</v>
      </c>
      <c r="K1062" s="3" t="s">
        <v>104</v>
      </c>
      <c r="L1062" s="6" t="s">
        <v>104</v>
      </c>
      <c r="M1062" s="3" t="s">
        <v>252</v>
      </c>
      <c r="N1062" s="3" t="s">
        <v>154</v>
      </c>
      <c r="O1062" s="3" t="s">
        <v>8468</v>
      </c>
      <c r="P1062" s="3" t="s">
        <v>252</v>
      </c>
      <c r="Q1062" s="3" t="s">
        <v>194</v>
      </c>
      <c r="R1062" s="3" t="s">
        <v>6402</v>
      </c>
      <c r="S1062" s="3">
        <v>249</v>
      </c>
      <c r="T1062" s="3">
        <v>800.17</v>
      </c>
      <c r="U1062" s="3">
        <v>-2.21</v>
      </c>
      <c r="V1062" s="3">
        <v>3081.83</v>
      </c>
      <c r="W1062" s="3">
        <v>4228</v>
      </c>
      <c r="X1062" s="32">
        <v>-0.37</v>
      </c>
      <c r="Y1062" s="33">
        <v>17066</v>
      </c>
      <c r="Z1062" s="3">
        <v>18274</v>
      </c>
      <c r="AA1062" s="3">
        <v>-7.0000000000000007E-2</v>
      </c>
      <c r="AB1062" s="3">
        <v>966401.44</v>
      </c>
      <c r="AC1062" s="3">
        <v>1035605.96</v>
      </c>
      <c r="AD1062" s="3">
        <v>1243087.44</v>
      </c>
      <c r="AE1062" s="3">
        <v>1340767.82</v>
      </c>
    </row>
    <row r="1063" spans="1:31" x14ac:dyDescent="0.3">
      <c r="A1063" s="3" t="s">
        <v>4040</v>
      </c>
      <c r="B1063" s="4">
        <v>38083</v>
      </c>
      <c r="C1063" s="4">
        <v>124</v>
      </c>
      <c r="D1063" s="4" t="s">
        <v>25</v>
      </c>
      <c r="E1063" s="5" t="s">
        <v>6313</v>
      </c>
      <c r="G1063" s="4" t="s">
        <v>8469</v>
      </c>
      <c r="H1063" s="3" t="s">
        <v>6315</v>
      </c>
      <c r="I1063" s="3" t="s">
        <v>252</v>
      </c>
      <c r="J1063" s="3" t="s">
        <v>252</v>
      </c>
      <c r="K1063" s="3" t="s">
        <v>104</v>
      </c>
      <c r="L1063" s="6" t="s">
        <v>104</v>
      </c>
      <c r="M1063" s="3" t="s">
        <v>252</v>
      </c>
      <c r="N1063" s="3" t="s">
        <v>154</v>
      </c>
      <c r="O1063" s="3" t="s">
        <v>8470</v>
      </c>
      <c r="P1063" s="3" t="s">
        <v>252</v>
      </c>
      <c r="Q1063" s="3" t="s">
        <v>194</v>
      </c>
      <c r="R1063" s="3" t="s">
        <v>31</v>
      </c>
      <c r="S1063" s="3">
        <v>7</v>
      </c>
      <c r="T1063" s="3">
        <v>24.54</v>
      </c>
      <c r="U1063" s="3">
        <v>-2.29</v>
      </c>
      <c r="V1063" s="3">
        <v>30.94</v>
      </c>
      <c r="W1063" s="3">
        <v>61.88</v>
      </c>
      <c r="X1063" s="32">
        <v>-1</v>
      </c>
      <c r="Y1063" s="33">
        <v>134.43</v>
      </c>
      <c r="Z1063" s="3">
        <v>179.22</v>
      </c>
      <c r="AA1063" s="3">
        <v>-0.33</v>
      </c>
      <c r="AB1063" s="3">
        <v>11854.08</v>
      </c>
      <c r="AC1063" s="3">
        <v>15768</v>
      </c>
      <c r="AD1063" s="3">
        <v>11854.08</v>
      </c>
      <c r="AE1063" s="3">
        <v>15768</v>
      </c>
    </row>
    <row r="1064" spans="1:31" x14ac:dyDescent="0.3">
      <c r="A1064" s="3" t="s">
        <v>2656</v>
      </c>
      <c r="B1064" s="4">
        <v>38084</v>
      </c>
      <c r="C1064" s="4">
        <v>244</v>
      </c>
      <c r="D1064" s="4" t="s">
        <v>25</v>
      </c>
      <c r="E1064" s="5" t="s">
        <v>6313</v>
      </c>
      <c r="G1064" s="4" t="s">
        <v>8471</v>
      </c>
      <c r="H1064" s="3" t="s">
        <v>6315</v>
      </c>
      <c r="I1064" s="3" t="s">
        <v>252</v>
      </c>
      <c r="J1064" s="3" t="s">
        <v>252</v>
      </c>
      <c r="K1064" s="3" t="s">
        <v>104</v>
      </c>
      <c r="L1064" s="6" t="s">
        <v>104</v>
      </c>
      <c r="M1064" s="3" t="s">
        <v>252</v>
      </c>
      <c r="N1064" s="3" t="s">
        <v>154</v>
      </c>
      <c r="O1064" s="3" t="s">
        <v>8472</v>
      </c>
      <c r="P1064" s="3" t="s">
        <v>252</v>
      </c>
      <c r="Q1064" s="3" t="s">
        <v>194</v>
      </c>
      <c r="R1064" s="3" t="s">
        <v>31</v>
      </c>
      <c r="S1064" s="3">
        <v>29</v>
      </c>
      <c r="T1064" s="3">
        <v>32</v>
      </c>
      <c r="U1064" s="3">
        <v>-0.1</v>
      </c>
      <c r="V1064" s="3">
        <v>139</v>
      </c>
      <c r="W1064" s="3">
        <v>129.79</v>
      </c>
      <c r="X1064" s="32">
        <v>7.0000000000000007E-2</v>
      </c>
      <c r="Y1064" s="33">
        <v>515</v>
      </c>
      <c r="Z1064" s="3">
        <v>426.79</v>
      </c>
      <c r="AA1064" s="3">
        <v>0.17</v>
      </c>
      <c r="AB1064" s="3">
        <v>42390</v>
      </c>
      <c r="AC1064" s="3">
        <v>35466.69</v>
      </c>
      <c r="AD1064" s="3">
        <v>46350</v>
      </c>
      <c r="AE1064" s="3">
        <v>38312.85</v>
      </c>
    </row>
    <row r="1065" spans="1:31" x14ac:dyDescent="0.3">
      <c r="A1065" s="3" t="s">
        <v>5686</v>
      </c>
      <c r="B1065" s="4">
        <v>38086</v>
      </c>
      <c r="C1065" s="4">
        <v>389</v>
      </c>
      <c r="D1065" s="4" t="s">
        <v>25</v>
      </c>
      <c r="E1065" s="5" t="s">
        <v>6313</v>
      </c>
      <c r="G1065" s="4" t="s">
        <v>8473</v>
      </c>
      <c r="H1065" s="3" t="s">
        <v>6315</v>
      </c>
      <c r="I1065" s="3" t="s">
        <v>252</v>
      </c>
      <c r="J1065" s="3" t="s">
        <v>252</v>
      </c>
      <c r="K1065" s="3" t="s">
        <v>104</v>
      </c>
      <c r="L1065" s="6" t="s">
        <v>104</v>
      </c>
      <c r="M1065" s="3" t="s">
        <v>252</v>
      </c>
      <c r="N1065" s="3" t="s">
        <v>154</v>
      </c>
      <c r="O1065" s="3" t="s">
        <v>8474</v>
      </c>
      <c r="P1065" s="3" t="s">
        <v>252</v>
      </c>
      <c r="Q1065" s="3" t="s">
        <v>194</v>
      </c>
      <c r="R1065" s="3" t="s">
        <v>31</v>
      </c>
      <c r="S1065" s="3">
        <v>81</v>
      </c>
      <c r="T1065" s="3">
        <v>69.17</v>
      </c>
      <c r="U1065" s="3">
        <v>0.15</v>
      </c>
      <c r="V1065" s="3">
        <v>196</v>
      </c>
      <c r="W1065" s="3">
        <v>194.25</v>
      </c>
      <c r="X1065" s="32">
        <v>0.01</v>
      </c>
      <c r="Y1065" s="33">
        <v>661.83</v>
      </c>
      <c r="Z1065" s="3">
        <v>684</v>
      </c>
      <c r="AA1065" s="3">
        <v>-0.03</v>
      </c>
      <c r="AB1065" s="3">
        <v>62827.9</v>
      </c>
      <c r="AC1065" s="3">
        <v>62953.8</v>
      </c>
      <c r="AD1065" s="3">
        <v>67109.899999999994</v>
      </c>
      <c r="AE1065" s="3">
        <v>69292.800000000003</v>
      </c>
    </row>
    <row r="1066" spans="1:31" x14ac:dyDescent="0.3">
      <c r="A1066" s="3" t="s">
        <v>5316</v>
      </c>
      <c r="B1066" s="4">
        <v>38088</v>
      </c>
      <c r="C1066" s="4">
        <v>445</v>
      </c>
      <c r="D1066" s="4" t="s">
        <v>25</v>
      </c>
      <c r="E1066" s="5" t="s">
        <v>6313</v>
      </c>
      <c r="G1066" s="4" t="s">
        <v>8475</v>
      </c>
      <c r="H1066" s="3" t="s">
        <v>6315</v>
      </c>
      <c r="I1066" s="3" t="s">
        <v>252</v>
      </c>
      <c r="J1066" s="3" t="s">
        <v>252</v>
      </c>
      <c r="K1066" s="3" t="s">
        <v>104</v>
      </c>
      <c r="L1066" s="6" t="s">
        <v>104</v>
      </c>
      <c r="M1066" s="3" t="s">
        <v>252</v>
      </c>
      <c r="N1066" s="3" t="s">
        <v>154</v>
      </c>
      <c r="O1066" s="3" t="s">
        <v>8476</v>
      </c>
      <c r="P1066" s="3" t="s">
        <v>252</v>
      </c>
      <c r="Q1066" s="3" t="s">
        <v>194</v>
      </c>
      <c r="R1066" s="3" t="s">
        <v>31</v>
      </c>
      <c r="S1066" s="3">
        <v>122</v>
      </c>
      <c r="T1066" s="3">
        <v>184.34</v>
      </c>
      <c r="U1066" s="3">
        <v>-0.52</v>
      </c>
      <c r="V1066" s="3">
        <v>709.75</v>
      </c>
      <c r="W1066" s="3">
        <v>702.95</v>
      </c>
      <c r="X1066" s="32">
        <v>0.01</v>
      </c>
      <c r="Y1066" s="33">
        <v>3535.94</v>
      </c>
      <c r="Z1066" s="3">
        <v>2932.93</v>
      </c>
      <c r="AA1066" s="3">
        <v>0.17</v>
      </c>
      <c r="AB1066" s="3">
        <v>251694.14</v>
      </c>
      <c r="AC1066" s="3">
        <v>215778.59</v>
      </c>
      <c r="AD1066" s="3">
        <v>293671.59999999998</v>
      </c>
      <c r="AE1066" s="3">
        <v>243879.28</v>
      </c>
    </row>
    <row r="1067" spans="1:31" x14ac:dyDescent="0.3">
      <c r="A1067" s="3" t="s">
        <v>2162</v>
      </c>
      <c r="B1067" s="4">
        <v>38169</v>
      </c>
      <c r="C1067" s="4">
        <v>363</v>
      </c>
      <c r="D1067" s="4" t="s">
        <v>25</v>
      </c>
      <c r="E1067" s="5" t="s">
        <v>6313</v>
      </c>
      <c r="G1067" s="4" t="s">
        <v>8477</v>
      </c>
      <c r="H1067" s="3" t="s">
        <v>6315</v>
      </c>
      <c r="I1067" s="3" t="s">
        <v>252</v>
      </c>
      <c r="J1067" s="3" t="s">
        <v>252</v>
      </c>
      <c r="K1067" s="3" t="s">
        <v>89</v>
      </c>
      <c r="L1067" s="6" t="s">
        <v>89</v>
      </c>
      <c r="M1067" s="3" t="s">
        <v>252</v>
      </c>
      <c r="N1067" s="3" t="s">
        <v>154</v>
      </c>
      <c r="O1067" s="3" t="s">
        <v>8478</v>
      </c>
      <c r="P1067" s="3" t="s">
        <v>252</v>
      </c>
      <c r="Q1067" s="3" t="s">
        <v>421</v>
      </c>
      <c r="R1067" s="3" t="s">
        <v>60</v>
      </c>
      <c r="S1067" s="3">
        <v>39</v>
      </c>
      <c r="T1067" s="3">
        <v>53.58</v>
      </c>
      <c r="U1067" s="3">
        <v>-0.37</v>
      </c>
      <c r="V1067" s="3">
        <v>106</v>
      </c>
      <c r="W1067" s="3">
        <v>108.58</v>
      </c>
      <c r="X1067" s="32">
        <v>-0.02</v>
      </c>
      <c r="Y1067" s="33">
        <v>382</v>
      </c>
      <c r="Z1067" s="3">
        <v>383.83</v>
      </c>
      <c r="AA1067" s="3">
        <v>0</v>
      </c>
      <c r="AB1067" s="3">
        <v>44558.16</v>
      </c>
      <c r="AC1067" s="3">
        <v>44331.86</v>
      </c>
      <c r="AD1067" s="3">
        <v>48086.16</v>
      </c>
      <c r="AE1067" s="3">
        <v>48270.86</v>
      </c>
    </row>
    <row r="1068" spans="1:31" x14ac:dyDescent="0.3">
      <c r="A1068" s="3" t="s">
        <v>1897</v>
      </c>
      <c r="B1068" s="4">
        <v>38170</v>
      </c>
      <c r="C1068" s="4">
        <v>192</v>
      </c>
      <c r="D1068" s="4" t="s">
        <v>25</v>
      </c>
      <c r="E1068" s="5" t="s">
        <v>6313</v>
      </c>
      <c r="G1068" s="4" t="s">
        <v>8479</v>
      </c>
      <c r="H1068" s="3" t="s">
        <v>6315</v>
      </c>
      <c r="I1068" s="3" t="s">
        <v>252</v>
      </c>
      <c r="J1068" s="3" t="s">
        <v>252</v>
      </c>
      <c r="K1068" s="3" t="s">
        <v>89</v>
      </c>
      <c r="L1068" s="6" t="s">
        <v>89</v>
      </c>
      <c r="M1068" s="3" t="s">
        <v>252</v>
      </c>
      <c r="N1068" s="3" t="s">
        <v>154</v>
      </c>
      <c r="O1068" s="3" t="s">
        <v>8480</v>
      </c>
      <c r="P1068" s="3" t="s">
        <v>252</v>
      </c>
      <c r="Q1068" s="3" t="s">
        <v>421</v>
      </c>
      <c r="R1068" s="3" t="s">
        <v>60</v>
      </c>
      <c r="S1068" s="3">
        <v>29</v>
      </c>
      <c r="T1068" s="3">
        <v>9.34</v>
      </c>
      <c r="U1068" s="3">
        <v>0.68</v>
      </c>
      <c r="V1068" s="3">
        <v>133.79</v>
      </c>
      <c r="W1068" s="3">
        <v>127.37</v>
      </c>
      <c r="X1068" s="32">
        <v>0.05</v>
      </c>
      <c r="Y1068" s="33">
        <v>563.16</v>
      </c>
      <c r="Z1068" s="3">
        <v>631.99</v>
      </c>
      <c r="AA1068" s="3">
        <v>-0.12</v>
      </c>
      <c r="AB1068" s="3">
        <v>57056.7</v>
      </c>
      <c r="AC1068" s="3">
        <v>62476.5</v>
      </c>
      <c r="AD1068" s="3">
        <v>60816</v>
      </c>
      <c r="AE1068" s="3">
        <v>67123.44</v>
      </c>
    </row>
    <row r="1069" spans="1:31" x14ac:dyDescent="0.3">
      <c r="A1069" s="3" t="s">
        <v>3101</v>
      </c>
      <c r="B1069" s="4">
        <v>38174</v>
      </c>
      <c r="C1069" s="4">
        <v>1026</v>
      </c>
      <c r="D1069" s="4" t="s">
        <v>25</v>
      </c>
      <c r="E1069" s="5" t="s">
        <v>6313</v>
      </c>
      <c r="G1069" s="4" t="s">
        <v>8481</v>
      </c>
      <c r="H1069" s="3" t="s">
        <v>6315</v>
      </c>
      <c r="I1069" s="3" t="s">
        <v>252</v>
      </c>
      <c r="J1069" s="3" t="s">
        <v>252</v>
      </c>
      <c r="K1069" s="3" t="s">
        <v>132</v>
      </c>
      <c r="L1069" s="6" t="s">
        <v>132</v>
      </c>
      <c r="M1069" s="3" t="s">
        <v>252</v>
      </c>
      <c r="N1069" s="3" t="s">
        <v>154</v>
      </c>
      <c r="O1069" s="3" t="s">
        <v>8482</v>
      </c>
      <c r="P1069" s="3" t="s">
        <v>252</v>
      </c>
      <c r="Q1069" s="3" t="s">
        <v>2980</v>
      </c>
      <c r="R1069" s="3" t="s">
        <v>31</v>
      </c>
      <c r="S1069" s="3">
        <v>550</v>
      </c>
      <c r="T1069" s="3">
        <v>582.5</v>
      </c>
      <c r="U1069" s="3">
        <v>-0.06</v>
      </c>
      <c r="V1069" s="3">
        <v>2130.79</v>
      </c>
      <c r="W1069" s="3">
        <v>1781.58</v>
      </c>
      <c r="X1069" s="32">
        <v>0.16</v>
      </c>
      <c r="Y1069" s="33">
        <v>8522.3700000000008</v>
      </c>
      <c r="Z1069" s="3">
        <v>7162.46</v>
      </c>
      <c r="AA1069" s="3">
        <v>0.16</v>
      </c>
      <c r="AB1069" s="3">
        <v>1708614.27</v>
      </c>
      <c r="AC1069" s="3">
        <v>1431829.74</v>
      </c>
      <c r="AD1069" s="3">
        <v>1781517.27</v>
      </c>
      <c r="AE1069" s="3">
        <v>1475222.26</v>
      </c>
    </row>
    <row r="1070" spans="1:31" x14ac:dyDescent="0.3">
      <c r="A1070" s="3" t="s">
        <v>3002</v>
      </c>
      <c r="B1070" s="4">
        <v>38176</v>
      </c>
      <c r="C1070" s="4">
        <v>1597</v>
      </c>
      <c r="D1070" s="4" t="s">
        <v>25</v>
      </c>
      <c r="E1070" s="5" t="s">
        <v>6313</v>
      </c>
      <c r="G1070" s="4" t="s">
        <v>8483</v>
      </c>
      <c r="H1070" s="3" t="s">
        <v>6315</v>
      </c>
      <c r="I1070" s="3" t="s">
        <v>252</v>
      </c>
      <c r="J1070" s="3" t="s">
        <v>252</v>
      </c>
      <c r="K1070" s="3" t="s">
        <v>132</v>
      </c>
      <c r="L1070" s="6" t="s">
        <v>132</v>
      </c>
      <c r="M1070" s="3" t="s">
        <v>252</v>
      </c>
      <c r="N1070" s="3" t="s">
        <v>154</v>
      </c>
      <c r="O1070" s="3" t="s">
        <v>8484</v>
      </c>
      <c r="P1070" s="3" t="s">
        <v>252</v>
      </c>
      <c r="Q1070" s="3" t="s">
        <v>2980</v>
      </c>
      <c r="R1070" s="3" t="s">
        <v>31</v>
      </c>
      <c r="S1070" s="3">
        <v>2565</v>
      </c>
      <c r="T1070" s="3">
        <v>3106.17</v>
      </c>
      <c r="U1070" s="3">
        <v>-0.21</v>
      </c>
      <c r="V1070" s="3">
        <v>4906.75</v>
      </c>
      <c r="W1070" s="3">
        <v>5250</v>
      </c>
      <c r="X1070" s="32">
        <v>-7.0000000000000007E-2</v>
      </c>
      <c r="Y1070" s="33">
        <v>19282.669999999998</v>
      </c>
      <c r="Z1070" s="3">
        <v>19166.919999999998</v>
      </c>
      <c r="AA1070" s="3">
        <v>0.01</v>
      </c>
      <c r="AB1070" s="3">
        <v>3737518.32</v>
      </c>
      <c r="AC1070" s="3">
        <v>3698632.63</v>
      </c>
      <c r="AD1070" s="3">
        <v>3866560.32</v>
      </c>
      <c r="AE1070" s="3">
        <v>3834637.63</v>
      </c>
    </row>
    <row r="1071" spans="1:31" x14ac:dyDescent="0.3">
      <c r="A1071" s="3" t="s">
        <v>2981</v>
      </c>
      <c r="B1071" s="4">
        <v>38177</v>
      </c>
      <c r="C1071" s="4">
        <v>1709</v>
      </c>
      <c r="D1071" s="4" t="s">
        <v>25</v>
      </c>
      <c r="E1071" s="5" t="s">
        <v>6313</v>
      </c>
      <c r="G1071" s="4" t="s">
        <v>8485</v>
      </c>
      <c r="H1071" s="3" t="s">
        <v>6315</v>
      </c>
      <c r="I1071" s="3" t="s">
        <v>252</v>
      </c>
      <c r="J1071" s="3" t="s">
        <v>252</v>
      </c>
      <c r="K1071" s="3" t="s">
        <v>132</v>
      </c>
      <c r="L1071" s="6" t="s">
        <v>132</v>
      </c>
      <c r="M1071" s="3" t="s">
        <v>252</v>
      </c>
      <c r="N1071" s="3" t="s">
        <v>154</v>
      </c>
      <c r="O1071" s="3" t="s">
        <v>8486</v>
      </c>
      <c r="P1071" s="3" t="s">
        <v>252</v>
      </c>
      <c r="Q1071" s="3" t="s">
        <v>2980</v>
      </c>
      <c r="R1071" s="3" t="s">
        <v>31</v>
      </c>
      <c r="S1071" s="3">
        <v>2400</v>
      </c>
      <c r="T1071" s="3">
        <v>2532.69</v>
      </c>
      <c r="U1071" s="3">
        <v>-0.06</v>
      </c>
      <c r="V1071" s="3">
        <v>10007.450000000001</v>
      </c>
      <c r="W1071" s="3">
        <v>9938.7099999999991</v>
      </c>
      <c r="X1071" s="32">
        <v>0.01</v>
      </c>
      <c r="Y1071" s="33">
        <v>39169.01</v>
      </c>
      <c r="Z1071" s="3">
        <v>38205.279999999999</v>
      </c>
      <c r="AA1071" s="3">
        <v>0.02</v>
      </c>
      <c r="AB1071" s="3">
        <v>6547239.2000000002</v>
      </c>
      <c r="AC1071" s="3">
        <v>6375718.0800000001</v>
      </c>
      <c r="AD1071" s="3">
        <v>6733361.2000000002</v>
      </c>
      <c r="AE1071" s="3">
        <v>6552259.04</v>
      </c>
    </row>
    <row r="1072" spans="1:31" x14ac:dyDescent="0.3">
      <c r="A1072" s="3" t="s">
        <v>2977</v>
      </c>
      <c r="B1072" s="4">
        <v>38178</v>
      </c>
      <c r="C1072" s="4">
        <v>1150</v>
      </c>
      <c r="D1072" s="4" t="s">
        <v>25</v>
      </c>
      <c r="E1072" s="5" t="s">
        <v>6313</v>
      </c>
      <c r="G1072" s="4" t="s">
        <v>8487</v>
      </c>
      <c r="H1072" s="3" t="s">
        <v>6315</v>
      </c>
      <c r="I1072" s="3" t="s">
        <v>252</v>
      </c>
      <c r="J1072" s="3" t="s">
        <v>252</v>
      </c>
      <c r="K1072" s="3" t="s">
        <v>132</v>
      </c>
      <c r="L1072" s="6" t="s">
        <v>132</v>
      </c>
      <c r="M1072" s="3" t="s">
        <v>252</v>
      </c>
      <c r="N1072" s="3" t="s">
        <v>154</v>
      </c>
      <c r="O1072" s="3" t="s">
        <v>8488</v>
      </c>
      <c r="P1072" s="3" t="s">
        <v>252</v>
      </c>
      <c r="Q1072" s="3" t="s">
        <v>2980</v>
      </c>
      <c r="R1072" s="3" t="s">
        <v>31</v>
      </c>
      <c r="S1072" s="3">
        <v>2455</v>
      </c>
      <c r="T1072" s="3">
        <v>2823.03</v>
      </c>
      <c r="U1072" s="3">
        <v>-0.15</v>
      </c>
      <c r="V1072" s="3">
        <v>13210.98</v>
      </c>
      <c r="W1072" s="3">
        <v>13412.05</v>
      </c>
      <c r="X1072" s="32">
        <v>-0.02</v>
      </c>
      <c r="Y1072" s="33">
        <v>50486.63</v>
      </c>
      <c r="Z1072" s="3">
        <v>49596.03</v>
      </c>
      <c r="AA1072" s="3">
        <v>0.02</v>
      </c>
      <c r="AB1072" s="3">
        <v>7495654.9100000001</v>
      </c>
      <c r="AC1072" s="3">
        <v>7344190.7999999998</v>
      </c>
      <c r="AD1072" s="3">
        <v>7641116.9100000001</v>
      </c>
      <c r="AE1072" s="3">
        <v>7482327.7999999998</v>
      </c>
    </row>
    <row r="1073" spans="1:31" x14ac:dyDescent="0.3">
      <c r="A1073" s="3" t="s">
        <v>3382</v>
      </c>
      <c r="B1073" s="4">
        <v>38179</v>
      </c>
      <c r="C1073" s="4">
        <v>869</v>
      </c>
      <c r="D1073" s="4" t="s">
        <v>25</v>
      </c>
      <c r="E1073" s="5" t="s">
        <v>6313</v>
      </c>
      <c r="G1073" s="4" t="s">
        <v>8489</v>
      </c>
      <c r="H1073" s="3" t="s">
        <v>6315</v>
      </c>
      <c r="I1073" s="3" t="s">
        <v>252</v>
      </c>
      <c r="J1073" s="3" t="s">
        <v>252</v>
      </c>
      <c r="K1073" s="3" t="s">
        <v>132</v>
      </c>
      <c r="L1073" s="6" t="s">
        <v>132</v>
      </c>
      <c r="M1073" s="3" t="s">
        <v>252</v>
      </c>
      <c r="N1073" s="3" t="s">
        <v>154</v>
      </c>
      <c r="O1073" s="3" t="s">
        <v>8490</v>
      </c>
      <c r="P1073" s="3" t="s">
        <v>252</v>
      </c>
      <c r="Q1073" s="3" t="s">
        <v>2980</v>
      </c>
      <c r="R1073" s="3" t="s">
        <v>31</v>
      </c>
      <c r="S1073" s="3">
        <v>212</v>
      </c>
      <c r="T1073" s="3">
        <v>242.65</v>
      </c>
      <c r="U1073" s="3">
        <v>-0.15</v>
      </c>
      <c r="V1073" s="3">
        <v>765.25</v>
      </c>
      <c r="W1073" s="3">
        <v>821.75</v>
      </c>
      <c r="X1073" s="32">
        <v>-7.0000000000000007E-2</v>
      </c>
      <c r="Y1073" s="33">
        <v>2945.28</v>
      </c>
      <c r="Z1073" s="3">
        <v>2888.63</v>
      </c>
      <c r="AA1073" s="3">
        <v>0.02</v>
      </c>
      <c r="AB1073" s="3">
        <v>713624.85</v>
      </c>
      <c r="AC1073" s="3">
        <v>694933.5</v>
      </c>
      <c r="AD1073" s="3">
        <v>735635.85</v>
      </c>
      <c r="AE1073" s="3">
        <v>710651.55</v>
      </c>
    </row>
    <row r="1074" spans="1:31" x14ac:dyDescent="0.3">
      <c r="A1074" s="3" t="s">
        <v>8491</v>
      </c>
      <c r="B1074" s="4">
        <v>38194</v>
      </c>
      <c r="C1074" s="4">
        <v>707</v>
      </c>
      <c r="D1074" s="4" t="s">
        <v>25</v>
      </c>
      <c r="E1074" s="5" t="s">
        <v>6313</v>
      </c>
      <c r="G1074" s="4" t="s">
        <v>8492</v>
      </c>
      <c r="H1074" s="3" t="s">
        <v>6315</v>
      </c>
      <c r="I1074" s="3" t="s">
        <v>252</v>
      </c>
      <c r="J1074" s="3" t="s">
        <v>252</v>
      </c>
      <c r="K1074" s="3" t="s">
        <v>132</v>
      </c>
      <c r="L1074" s="6" t="s">
        <v>132</v>
      </c>
      <c r="M1074" s="3" t="s">
        <v>252</v>
      </c>
      <c r="N1074" s="3" t="s">
        <v>154</v>
      </c>
      <c r="O1074" s="3" t="s">
        <v>8493</v>
      </c>
      <c r="P1074" s="3" t="s">
        <v>252</v>
      </c>
      <c r="Q1074" s="3" t="s">
        <v>2980</v>
      </c>
      <c r="R1074" s="3" t="s">
        <v>31</v>
      </c>
      <c r="S1074" s="3">
        <v>178</v>
      </c>
      <c r="T1074" s="3">
        <v>70.98</v>
      </c>
      <c r="U1074" s="3">
        <v>0.6</v>
      </c>
      <c r="V1074" s="3">
        <v>457.28</v>
      </c>
      <c r="W1074" s="3">
        <v>355.3</v>
      </c>
      <c r="X1074" s="32">
        <v>0.22</v>
      </c>
      <c r="Y1074" s="33">
        <v>1583.17</v>
      </c>
      <c r="Z1074" s="3">
        <v>1349.25</v>
      </c>
      <c r="AA1074" s="3">
        <v>0.15</v>
      </c>
      <c r="AB1074" s="3">
        <v>423534</v>
      </c>
      <c r="AC1074" s="3">
        <v>359285.4</v>
      </c>
      <c r="AD1074" s="3">
        <v>447450</v>
      </c>
      <c r="AE1074" s="3">
        <v>370734</v>
      </c>
    </row>
    <row r="1075" spans="1:31" x14ac:dyDescent="0.3">
      <c r="A1075" s="3" t="s">
        <v>8494</v>
      </c>
      <c r="B1075" s="4">
        <v>38519</v>
      </c>
      <c r="C1075" s="4">
        <v>222</v>
      </c>
      <c r="D1075" s="4" t="s">
        <v>25</v>
      </c>
      <c r="E1075" s="5" t="s">
        <v>6313</v>
      </c>
      <c r="G1075" s="4" t="s">
        <v>8495</v>
      </c>
      <c r="H1075" s="3" t="s">
        <v>6315</v>
      </c>
      <c r="I1075" s="3" t="s">
        <v>252</v>
      </c>
      <c r="J1075" s="3" t="s">
        <v>252</v>
      </c>
      <c r="K1075" s="3" t="s">
        <v>89</v>
      </c>
      <c r="L1075" s="6" t="s">
        <v>132</v>
      </c>
      <c r="M1075" s="3" t="s">
        <v>252</v>
      </c>
      <c r="N1075" s="3" t="s">
        <v>154</v>
      </c>
      <c r="O1075" s="3" t="s">
        <v>8496</v>
      </c>
      <c r="P1075" s="3" t="s">
        <v>252</v>
      </c>
      <c r="Q1075" s="3" t="s">
        <v>194</v>
      </c>
      <c r="R1075" s="3" t="s">
        <v>6402</v>
      </c>
      <c r="S1075" s="3">
        <v>132</v>
      </c>
      <c r="T1075" s="3">
        <v>61.84</v>
      </c>
      <c r="U1075" s="3">
        <v>0.53</v>
      </c>
      <c r="V1075" s="3">
        <v>241.13</v>
      </c>
      <c r="W1075" s="3">
        <v>151.68</v>
      </c>
      <c r="X1075" s="32">
        <v>0.37</v>
      </c>
      <c r="Y1075" s="33">
        <v>815.75</v>
      </c>
      <c r="Z1075" s="3">
        <v>623.63</v>
      </c>
      <c r="AA1075" s="3">
        <v>0.24</v>
      </c>
      <c r="AB1075" s="3">
        <v>101915.61</v>
      </c>
      <c r="AC1075" s="3">
        <v>78804.429999999993</v>
      </c>
      <c r="AD1075" s="3">
        <v>112887.45</v>
      </c>
      <c r="AE1075" s="3">
        <v>86424.57</v>
      </c>
    </row>
    <row r="1076" spans="1:31" x14ac:dyDescent="0.3">
      <c r="A1076" s="3" t="s">
        <v>5349</v>
      </c>
      <c r="B1076" s="4">
        <v>39175</v>
      </c>
      <c r="C1076" s="4">
        <v>365</v>
      </c>
      <c r="D1076" s="4" t="s">
        <v>25</v>
      </c>
      <c r="E1076" s="5" t="s">
        <v>6313</v>
      </c>
      <c r="G1076" s="4" t="s">
        <v>8497</v>
      </c>
      <c r="H1076" s="3" t="s">
        <v>6315</v>
      </c>
      <c r="I1076" s="3" t="s">
        <v>252</v>
      </c>
      <c r="J1076" s="3" t="s">
        <v>252</v>
      </c>
      <c r="K1076" s="3" t="s">
        <v>104</v>
      </c>
      <c r="L1076" s="6" t="s">
        <v>89</v>
      </c>
      <c r="M1076" s="3" t="s">
        <v>252</v>
      </c>
      <c r="N1076" s="3" t="s">
        <v>154</v>
      </c>
      <c r="O1076" s="3" t="s">
        <v>8498</v>
      </c>
      <c r="P1076" s="3" t="s">
        <v>252</v>
      </c>
      <c r="Q1076" s="3" t="s">
        <v>55</v>
      </c>
      <c r="R1076" s="3" t="s">
        <v>31</v>
      </c>
      <c r="S1076" s="3">
        <v>193</v>
      </c>
      <c r="T1076" s="3">
        <v>209.04</v>
      </c>
      <c r="U1076" s="3">
        <v>-0.08</v>
      </c>
      <c r="V1076" s="3">
        <v>434.41</v>
      </c>
      <c r="W1076" s="3">
        <v>374.52</v>
      </c>
      <c r="X1076" s="32">
        <v>0.14000000000000001</v>
      </c>
      <c r="Y1076" s="33">
        <v>1626.42</v>
      </c>
      <c r="Z1076" s="3">
        <v>1552.73</v>
      </c>
      <c r="AA1076" s="3">
        <v>0.05</v>
      </c>
      <c r="AB1076" s="3">
        <v>122618.46</v>
      </c>
      <c r="AC1076" s="3">
        <v>116767.41</v>
      </c>
      <c r="AD1076" s="3">
        <v>128638.32</v>
      </c>
      <c r="AE1076" s="3">
        <v>122574.66</v>
      </c>
    </row>
    <row r="1077" spans="1:31" x14ac:dyDescent="0.3">
      <c r="A1077" s="3" t="s">
        <v>8499</v>
      </c>
      <c r="B1077" s="4">
        <v>39348</v>
      </c>
      <c r="C1077" s="4">
        <v>360</v>
      </c>
      <c r="D1077" s="4" t="s">
        <v>25</v>
      </c>
      <c r="E1077" s="5" t="s">
        <v>6313</v>
      </c>
      <c r="G1077" s="4" t="s">
        <v>8500</v>
      </c>
      <c r="H1077" s="3" t="s">
        <v>6315</v>
      </c>
      <c r="I1077" s="3" t="s">
        <v>252</v>
      </c>
      <c r="J1077" s="3" t="s">
        <v>252</v>
      </c>
      <c r="K1077" s="3" t="s">
        <v>132</v>
      </c>
      <c r="L1077" s="6" t="s">
        <v>132</v>
      </c>
      <c r="M1077" s="3" t="s">
        <v>252</v>
      </c>
      <c r="N1077" s="3" t="s">
        <v>184</v>
      </c>
      <c r="O1077" s="3" t="s">
        <v>8501</v>
      </c>
      <c r="P1077" s="3" t="s">
        <v>191</v>
      </c>
      <c r="Q1077" s="3" t="s">
        <v>405</v>
      </c>
      <c r="R1077" s="3" t="s">
        <v>31</v>
      </c>
      <c r="S1077" s="3">
        <v>5</v>
      </c>
      <c r="T1077" s="3">
        <v>8</v>
      </c>
      <c r="U1077" s="3">
        <v>-0.6</v>
      </c>
      <c r="V1077" s="3">
        <v>42</v>
      </c>
      <c r="W1077" s="3">
        <v>54</v>
      </c>
      <c r="X1077" s="32">
        <v>-0.28999999999999998</v>
      </c>
      <c r="Y1077" s="33">
        <v>181</v>
      </c>
      <c r="Z1077" s="3">
        <v>164.08</v>
      </c>
      <c r="AA1077" s="3">
        <v>0.09</v>
      </c>
      <c r="AB1077" s="3">
        <v>36828.959999999999</v>
      </c>
      <c r="AC1077" s="3">
        <v>33031.68</v>
      </c>
      <c r="AD1077" s="3">
        <v>38400.959999999999</v>
      </c>
      <c r="AE1077" s="3">
        <v>34119.160000000003</v>
      </c>
    </row>
    <row r="1078" spans="1:31" x14ac:dyDescent="0.3">
      <c r="A1078" s="3" t="s">
        <v>8502</v>
      </c>
      <c r="B1078" s="4">
        <v>39349</v>
      </c>
      <c r="C1078" s="4">
        <v>163</v>
      </c>
      <c r="D1078" s="4" t="s">
        <v>25</v>
      </c>
      <c r="E1078" s="5" t="s">
        <v>6313</v>
      </c>
      <c r="G1078" s="4" t="s">
        <v>8503</v>
      </c>
      <c r="H1078" s="3" t="s">
        <v>6315</v>
      </c>
      <c r="I1078" s="3" t="s">
        <v>252</v>
      </c>
      <c r="J1078" s="3" t="s">
        <v>252</v>
      </c>
      <c r="K1078" s="3" t="s">
        <v>132</v>
      </c>
      <c r="L1078" s="6" t="s">
        <v>132</v>
      </c>
      <c r="M1078" s="3" t="s">
        <v>252</v>
      </c>
      <c r="N1078" s="3" t="s">
        <v>184</v>
      </c>
      <c r="O1078" s="3" t="s">
        <v>8504</v>
      </c>
      <c r="P1078" s="3" t="s">
        <v>191</v>
      </c>
      <c r="Q1078" s="3" t="s">
        <v>405</v>
      </c>
      <c r="R1078" s="3" t="s">
        <v>31</v>
      </c>
      <c r="S1078" s="3">
        <v>10</v>
      </c>
      <c r="T1078" s="3">
        <v>22.66</v>
      </c>
      <c r="U1078" s="3">
        <v>-1.17</v>
      </c>
      <c r="V1078" s="3">
        <v>46.44</v>
      </c>
      <c r="W1078" s="3">
        <v>60.99</v>
      </c>
      <c r="X1078" s="32">
        <v>-0.31</v>
      </c>
      <c r="Y1078" s="33">
        <v>151.09</v>
      </c>
      <c r="Z1078" s="3">
        <v>229.31</v>
      </c>
      <c r="AA1078" s="3">
        <v>-0.52</v>
      </c>
      <c r="AB1078" s="3">
        <v>28527.200000000001</v>
      </c>
      <c r="AC1078" s="3">
        <v>42047.28</v>
      </c>
      <c r="AD1078" s="3">
        <v>29607.200000000001</v>
      </c>
      <c r="AE1078" s="3">
        <v>43559.28</v>
      </c>
    </row>
    <row r="1079" spans="1:31" x14ac:dyDescent="0.3">
      <c r="A1079" s="3" t="s">
        <v>2229</v>
      </c>
      <c r="B1079" s="4">
        <v>39465</v>
      </c>
      <c r="C1079" s="4">
        <v>313</v>
      </c>
      <c r="D1079" s="4" t="s">
        <v>25</v>
      </c>
      <c r="E1079" s="5" t="s">
        <v>6313</v>
      </c>
      <c r="G1079" s="4" t="s">
        <v>8505</v>
      </c>
      <c r="H1079" s="3" t="s">
        <v>6315</v>
      </c>
      <c r="I1079" s="3" t="s">
        <v>252</v>
      </c>
      <c r="J1079" s="3" t="s">
        <v>252</v>
      </c>
      <c r="K1079" s="3" t="s">
        <v>89</v>
      </c>
      <c r="L1079" s="6" t="s">
        <v>89</v>
      </c>
      <c r="M1079" s="3" t="s">
        <v>252</v>
      </c>
      <c r="N1079" s="3" t="s">
        <v>154</v>
      </c>
      <c r="O1079" s="3" t="s">
        <v>8506</v>
      </c>
      <c r="P1079" s="3" t="s">
        <v>252</v>
      </c>
      <c r="Q1079" s="3" t="s">
        <v>26</v>
      </c>
      <c r="R1079" s="3" t="s">
        <v>27</v>
      </c>
      <c r="S1079" s="3">
        <v>20</v>
      </c>
      <c r="T1079" s="3">
        <v>29</v>
      </c>
      <c r="U1079" s="3">
        <v>-0.45</v>
      </c>
      <c r="V1079" s="3">
        <v>72.17</v>
      </c>
      <c r="W1079" s="3">
        <v>69</v>
      </c>
      <c r="X1079" s="32">
        <v>0.04</v>
      </c>
      <c r="Y1079" s="33">
        <v>285.17</v>
      </c>
      <c r="Z1079" s="3">
        <v>263</v>
      </c>
      <c r="AA1079" s="3">
        <v>0.08</v>
      </c>
      <c r="AB1079" s="3">
        <v>38052.639999999999</v>
      </c>
      <c r="AC1079" s="3">
        <v>35019.839999999997</v>
      </c>
      <c r="AD1079" s="3">
        <v>38052.639999999999</v>
      </c>
      <c r="AE1079" s="3">
        <v>35019.839999999997</v>
      </c>
    </row>
    <row r="1080" spans="1:31" x14ac:dyDescent="0.3">
      <c r="A1080" s="3" t="s">
        <v>5824</v>
      </c>
      <c r="B1080" s="4">
        <v>39806</v>
      </c>
      <c r="C1080" s="4">
        <v>403</v>
      </c>
      <c r="D1080" s="4" t="s">
        <v>25</v>
      </c>
      <c r="E1080" s="5" t="s">
        <v>6313</v>
      </c>
      <c r="G1080" s="4" t="s">
        <v>8507</v>
      </c>
      <c r="H1080" s="3" t="s">
        <v>6315</v>
      </c>
      <c r="I1080" s="3" t="s">
        <v>252</v>
      </c>
      <c r="J1080" s="3" t="s">
        <v>252</v>
      </c>
      <c r="K1080" s="3" t="s">
        <v>104</v>
      </c>
      <c r="L1080" s="6" t="s">
        <v>104</v>
      </c>
      <c r="M1080" s="3" t="s">
        <v>252</v>
      </c>
      <c r="N1080" s="3" t="s">
        <v>184</v>
      </c>
      <c r="O1080" s="3" t="s">
        <v>8508</v>
      </c>
      <c r="P1080" s="3" t="s">
        <v>191</v>
      </c>
      <c r="Q1080" s="3" t="s">
        <v>194</v>
      </c>
      <c r="R1080" s="3" t="s">
        <v>6402</v>
      </c>
      <c r="S1080" s="3">
        <v>14</v>
      </c>
      <c r="T1080" s="3">
        <v>19</v>
      </c>
      <c r="U1080" s="3">
        <v>-0.36</v>
      </c>
      <c r="V1080" s="3">
        <v>74.17</v>
      </c>
      <c r="W1080" s="3">
        <v>103</v>
      </c>
      <c r="X1080" s="32">
        <v>-0.39</v>
      </c>
      <c r="Y1080" s="33">
        <v>452</v>
      </c>
      <c r="Z1080" s="3">
        <v>434.92</v>
      </c>
      <c r="AA1080" s="3">
        <v>0.04</v>
      </c>
      <c r="AB1080" s="3">
        <v>27001.8</v>
      </c>
      <c r="AC1080" s="3">
        <v>26382.87</v>
      </c>
      <c r="AD1080" s="3">
        <v>32923.68</v>
      </c>
      <c r="AE1080" s="3">
        <v>31843.65</v>
      </c>
    </row>
    <row r="1081" spans="1:31" x14ac:dyDescent="0.3">
      <c r="A1081" s="3" t="s">
        <v>3725</v>
      </c>
      <c r="B1081" s="4">
        <v>39864</v>
      </c>
      <c r="C1081" s="4">
        <v>338</v>
      </c>
      <c r="D1081" s="4" t="s">
        <v>25</v>
      </c>
      <c r="E1081" s="5" t="s">
        <v>6313</v>
      </c>
      <c r="G1081" s="4" t="s">
        <v>8450</v>
      </c>
      <c r="H1081" s="3" t="s">
        <v>6315</v>
      </c>
      <c r="I1081" s="3" t="s">
        <v>252</v>
      </c>
      <c r="J1081" s="3" t="s">
        <v>252</v>
      </c>
      <c r="K1081" s="3" t="s">
        <v>132</v>
      </c>
      <c r="L1081" s="6" t="s">
        <v>132</v>
      </c>
      <c r="M1081" s="3" t="s">
        <v>252</v>
      </c>
      <c r="N1081" s="3" t="s">
        <v>154</v>
      </c>
      <c r="O1081" s="3" t="s">
        <v>8509</v>
      </c>
      <c r="P1081" s="3" t="s">
        <v>252</v>
      </c>
      <c r="Q1081" s="3" t="s">
        <v>397</v>
      </c>
      <c r="R1081" s="3" t="s">
        <v>31</v>
      </c>
      <c r="S1081" s="3">
        <v>18</v>
      </c>
      <c r="T1081" s="3">
        <v>32</v>
      </c>
      <c r="U1081" s="3">
        <v>-0.78</v>
      </c>
      <c r="V1081" s="3">
        <v>52</v>
      </c>
      <c r="W1081" s="3">
        <v>88.96</v>
      </c>
      <c r="X1081" s="32">
        <v>-0.71</v>
      </c>
      <c r="Y1081" s="33">
        <v>333</v>
      </c>
      <c r="Z1081" s="3">
        <v>357.96</v>
      </c>
      <c r="AA1081" s="3">
        <v>-7.0000000000000007E-2</v>
      </c>
      <c r="AB1081" s="3">
        <v>48006</v>
      </c>
      <c r="AC1081" s="3">
        <v>53512.31</v>
      </c>
      <c r="AD1081" s="3">
        <v>49950</v>
      </c>
      <c r="AE1081" s="3">
        <v>53512.31</v>
      </c>
    </row>
    <row r="1082" spans="1:31" x14ac:dyDescent="0.3">
      <c r="A1082" s="3" t="s">
        <v>3361</v>
      </c>
      <c r="B1082" s="4">
        <v>39866</v>
      </c>
      <c r="C1082" s="4">
        <v>472</v>
      </c>
      <c r="D1082" s="4" t="s">
        <v>25</v>
      </c>
      <c r="E1082" s="5" t="s">
        <v>6313</v>
      </c>
      <c r="G1082" s="4" t="s">
        <v>8452</v>
      </c>
      <c r="H1082" s="3" t="s">
        <v>6315</v>
      </c>
      <c r="I1082" s="3" t="s">
        <v>252</v>
      </c>
      <c r="J1082" s="3" t="s">
        <v>252</v>
      </c>
      <c r="K1082" s="3" t="s">
        <v>132</v>
      </c>
      <c r="L1082" s="6" t="s">
        <v>132</v>
      </c>
      <c r="M1082" s="3" t="s">
        <v>252</v>
      </c>
      <c r="N1082" s="3" t="s">
        <v>154</v>
      </c>
      <c r="O1082" s="3" t="s">
        <v>8510</v>
      </c>
      <c r="P1082" s="3" t="s">
        <v>252</v>
      </c>
      <c r="Q1082" s="3" t="s">
        <v>397</v>
      </c>
      <c r="R1082" s="3" t="s">
        <v>31</v>
      </c>
      <c r="S1082" s="3">
        <v>34</v>
      </c>
      <c r="T1082" s="3">
        <v>62</v>
      </c>
      <c r="U1082" s="3">
        <v>-0.81</v>
      </c>
      <c r="V1082" s="3">
        <v>112.75</v>
      </c>
      <c r="W1082" s="3">
        <v>124</v>
      </c>
      <c r="X1082" s="32">
        <v>-0.1</v>
      </c>
      <c r="Y1082" s="33">
        <v>437.83</v>
      </c>
      <c r="Z1082" s="3">
        <v>524.08000000000004</v>
      </c>
      <c r="AA1082" s="3">
        <v>-0.2</v>
      </c>
      <c r="AB1082" s="3">
        <v>58161.78</v>
      </c>
      <c r="AC1082" s="3">
        <v>69561.149999999994</v>
      </c>
      <c r="AD1082" s="3">
        <v>58161.78</v>
      </c>
      <c r="AE1082" s="3">
        <v>69561.149999999994</v>
      </c>
    </row>
    <row r="1083" spans="1:31" x14ac:dyDescent="0.3">
      <c r="A1083" s="3" t="s">
        <v>3273</v>
      </c>
      <c r="B1083" s="4">
        <v>39868</v>
      </c>
      <c r="C1083" s="4">
        <v>364</v>
      </c>
      <c r="D1083" s="4" t="s">
        <v>25</v>
      </c>
      <c r="E1083" s="5" t="s">
        <v>6313</v>
      </c>
      <c r="G1083" s="4" t="s">
        <v>8511</v>
      </c>
      <c r="H1083" s="3" t="s">
        <v>6315</v>
      </c>
      <c r="I1083" s="3" t="s">
        <v>252</v>
      </c>
      <c r="J1083" s="3" t="s">
        <v>252</v>
      </c>
      <c r="K1083" s="3" t="s">
        <v>132</v>
      </c>
      <c r="L1083" s="6" t="s">
        <v>132</v>
      </c>
      <c r="M1083" s="3" t="s">
        <v>252</v>
      </c>
      <c r="N1083" s="3" t="s">
        <v>154</v>
      </c>
      <c r="O1083" s="3" t="s">
        <v>8512</v>
      </c>
      <c r="P1083" s="3" t="s">
        <v>252</v>
      </c>
      <c r="Q1083" s="3" t="s">
        <v>397</v>
      </c>
      <c r="R1083" s="3" t="s">
        <v>31</v>
      </c>
      <c r="S1083" s="3">
        <v>90</v>
      </c>
      <c r="T1083" s="3">
        <v>98.01</v>
      </c>
      <c r="U1083" s="3">
        <v>-0.09</v>
      </c>
      <c r="V1083" s="3">
        <v>298.69</v>
      </c>
      <c r="W1083" s="3">
        <v>305.69</v>
      </c>
      <c r="X1083" s="32">
        <v>-0.02</v>
      </c>
      <c r="Y1083" s="33">
        <v>1141.0999999999999</v>
      </c>
      <c r="Z1083" s="3">
        <v>1164.6099999999999</v>
      </c>
      <c r="AA1083" s="3">
        <v>-0.02</v>
      </c>
      <c r="AB1083" s="3">
        <v>128802.6</v>
      </c>
      <c r="AC1083" s="3">
        <v>131259.53</v>
      </c>
      <c r="AD1083" s="3">
        <v>128802.6</v>
      </c>
      <c r="AE1083" s="3">
        <v>131259.53</v>
      </c>
    </row>
    <row r="1084" spans="1:31" x14ac:dyDescent="0.3">
      <c r="A1084" s="3" t="s">
        <v>5884</v>
      </c>
      <c r="B1084" s="4">
        <v>39883</v>
      </c>
      <c r="C1084" s="4">
        <v>288</v>
      </c>
      <c r="D1084" s="4" t="s">
        <v>25</v>
      </c>
      <c r="E1084" s="5" t="s">
        <v>6313</v>
      </c>
      <c r="G1084" s="4" t="s">
        <v>8458</v>
      </c>
      <c r="H1084" s="3" t="s">
        <v>6315</v>
      </c>
      <c r="I1084" s="3" t="s">
        <v>252</v>
      </c>
      <c r="J1084" s="3" t="s">
        <v>252</v>
      </c>
      <c r="K1084" s="3" t="s">
        <v>104</v>
      </c>
      <c r="L1084" s="6" t="s">
        <v>104</v>
      </c>
      <c r="M1084" s="3" t="s">
        <v>252</v>
      </c>
      <c r="N1084" s="3" t="s">
        <v>154</v>
      </c>
      <c r="O1084" s="3" t="s">
        <v>8513</v>
      </c>
      <c r="P1084" s="3" t="s">
        <v>252</v>
      </c>
      <c r="Q1084" s="3" t="s">
        <v>194</v>
      </c>
      <c r="R1084" s="3" t="s">
        <v>6402</v>
      </c>
      <c r="S1084" s="3">
        <v>12</v>
      </c>
      <c r="T1084" s="3">
        <v>27.74</v>
      </c>
      <c r="U1084" s="3">
        <v>-1.36</v>
      </c>
      <c r="V1084" s="3">
        <v>44.81</v>
      </c>
      <c r="W1084" s="3">
        <v>71.47</v>
      </c>
      <c r="X1084" s="32">
        <v>-0.6</v>
      </c>
      <c r="Y1084" s="33">
        <v>205.9</v>
      </c>
      <c r="Z1084" s="3">
        <v>269.91000000000003</v>
      </c>
      <c r="AA1084" s="3">
        <v>-0.31</v>
      </c>
      <c r="AB1084" s="3">
        <v>23067.360000000001</v>
      </c>
      <c r="AC1084" s="3">
        <v>30134.880000000001</v>
      </c>
      <c r="AD1084" s="3">
        <v>23067.360000000001</v>
      </c>
      <c r="AE1084" s="3">
        <v>30134.880000000001</v>
      </c>
    </row>
    <row r="1085" spans="1:31" x14ac:dyDescent="0.3">
      <c r="A1085" s="3" t="s">
        <v>5653</v>
      </c>
      <c r="B1085" s="4">
        <v>39884</v>
      </c>
      <c r="C1085" s="4">
        <v>482</v>
      </c>
      <c r="D1085" s="4" t="s">
        <v>25</v>
      </c>
      <c r="E1085" s="5" t="s">
        <v>6313</v>
      </c>
      <c r="G1085" s="4" t="s">
        <v>6621</v>
      </c>
      <c r="H1085" s="3" t="s">
        <v>6315</v>
      </c>
      <c r="I1085" s="3" t="s">
        <v>252</v>
      </c>
      <c r="J1085" s="3" t="s">
        <v>252</v>
      </c>
      <c r="K1085" s="3" t="s">
        <v>104</v>
      </c>
      <c r="L1085" s="6" t="s">
        <v>104</v>
      </c>
      <c r="M1085" s="3" t="s">
        <v>252</v>
      </c>
      <c r="N1085" s="3" t="s">
        <v>154</v>
      </c>
      <c r="O1085" s="3" t="s">
        <v>8514</v>
      </c>
      <c r="P1085" s="3" t="s">
        <v>252</v>
      </c>
      <c r="Q1085" s="3" t="s">
        <v>194</v>
      </c>
      <c r="R1085" s="3" t="s">
        <v>6402</v>
      </c>
      <c r="S1085" s="3">
        <v>77</v>
      </c>
      <c r="T1085" s="3">
        <v>139</v>
      </c>
      <c r="U1085" s="3">
        <v>-0.8</v>
      </c>
      <c r="V1085" s="3">
        <v>286.54000000000002</v>
      </c>
      <c r="W1085" s="3">
        <v>348.21</v>
      </c>
      <c r="X1085" s="32">
        <v>-0.22</v>
      </c>
      <c r="Y1085" s="33">
        <v>1192.04</v>
      </c>
      <c r="Z1085" s="3">
        <v>1177.17</v>
      </c>
      <c r="AA1085" s="3">
        <v>0.01</v>
      </c>
      <c r="AB1085" s="3">
        <v>88065.52</v>
      </c>
      <c r="AC1085" s="3">
        <v>86871.44</v>
      </c>
      <c r="AD1085" s="3">
        <v>93837.52</v>
      </c>
      <c r="AE1085" s="3">
        <v>92453.440000000002</v>
      </c>
    </row>
    <row r="1086" spans="1:31" x14ac:dyDescent="0.3">
      <c r="A1086" s="3" t="s">
        <v>5443</v>
      </c>
      <c r="B1086" s="4">
        <v>39886</v>
      </c>
      <c r="C1086" s="4">
        <v>534</v>
      </c>
      <c r="D1086" s="4" t="s">
        <v>25</v>
      </c>
      <c r="E1086" s="5" t="s">
        <v>6313</v>
      </c>
      <c r="G1086" s="4" t="s">
        <v>8460</v>
      </c>
      <c r="H1086" s="3" t="s">
        <v>6315</v>
      </c>
      <c r="I1086" s="3" t="s">
        <v>252</v>
      </c>
      <c r="J1086" s="3" t="s">
        <v>252</v>
      </c>
      <c r="K1086" s="3" t="s">
        <v>104</v>
      </c>
      <c r="L1086" s="6" t="s">
        <v>104</v>
      </c>
      <c r="M1086" s="3" t="s">
        <v>252</v>
      </c>
      <c r="N1086" s="3" t="s">
        <v>154</v>
      </c>
      <c r="O1086" s="3" t="s">
        <v>8515</v>
      </c>
      <c r="P1086" s="3" t="s">
        <v>252</v>
      </c>
      <c r="Q1086" s="3" t="s">
        <v>194</v>
      </c>
      <c r="R1086" s="3" t="s">
        <v>6402</v>
      </c>
      <c r="S1086" s="3">
        <v>69</v>
      </c>
      <c r="T1086" s="3">
        <v>88</v>
      </c>
      <c r="U1086" s="3">
        <v>-0.28000000000000003</v>
      </c>
      <c r="V1086" s="3">
        <v>187</v>
      </c>
      <c r="W1086" s="3">
        <v>177.67</v>
      </c>
      <c r="X1086" s="32">
        <v>0.05</v>
      </c>
      <c r="Y1086" s="33">
        <v>647.08000000000004</v>
      </c>
      <c r="Z1086" s="3">
        <v>520.83000000000004</v>
      </c>
      <c r="AA1086" s="3">
        <v>0.2</v>
      </c>
      <c r="AB1086" s="3">
        <v>55464.85</v>
      </c>
      <c r="AC1086" s="3">
        <v>44914.9</v>
      </c>
      <c r="AD1086" s="3">
        <v>59712.85</v>
      </c>
      <c r="AE1086" s="3">
        <v>47818.9</v>
      </c>
    </row>
    <row r="1087" spans="1:31" x14ac:dyDescent="0.3">
      <c r="A1087" s="3" t="s">
        <v>5638</v>
      </c>
      <c r="B1087" s="4">
        <v>39887</v>
      </c>
      <c r="C1087" s="4">
        <v>379</v>
      </c>
      <c r="D1087" s="4" t="s">
        <v>25</v>
      </c>
      <c r="E1087" s="5" t="s">
        <v>6313</v>
      </c>
      <c r="G1087" s="4" t="s">
        <v>8462</v>
      </c>
      <c r="H1087" s="3" t="s">
        <v>6315</v>
      </c>
      <c r="I1087" s="3" t="s">
        <v>252</v>
      </c>
      <c r="J1087" s="3" t="s">
        <v>252</v>
      </c>
      <c r="K1087" s="3" t="s">
        <v>104</v>
      </c>
      <c r="L1087" s="6" t="s">
        <v>104</v>
      </c>
      <c r="M1087" s="3" t="s">
        <v>252</v>
      </c>
      <c r="N1087" s="3" t="s">
        <v>154</v>
      </c>
      <c r="O1087" s="3" t="s">
        <v>8516</v>
      </c>
      <c r="P1087" s="3" t="s">
        <v>252</v>
      </c>
      <c r="Q1087" s="3" t="s">
        <v>194</v>
      </c>
      <c r="R1087" s="3" t="s">
        <v>6402</v>
      </c>
      <c r="S1087" s="3">
        <v>39</v>
      </c>
      <c r="T1087" s="3">
        <v>65.33</v>
      </c>
      <c r="U1087" s="3">
        <v>-0.67</v>
      </c>
      <c r="V1087" s="3">
        <v>123.2</v>
      </c>
      <c r="W1087" s="3">
        <v>189.65</v>
      </c>
      <c r="X1087" s="32">
        <v>-0.54</v>
      </c>
      <c r="Y1087" s="33">
        <v>750.26</v>
      </c>
      <c r="Z1087" s="3">
        <v>767.38</v>
      </c>
      <c r="AA1087" s="3">
        <v>-0.02</v>
      </c>
      <c r="AB1087" s="3">
        <v>63370.83</v>
      </c>
      <c r="AC1087" s="3">
        <v>63853.41</v>
      </c>
      <c r="AD1087" s="3">
        <v>67462.47</v>
      </c>
      <c r="AE1087" s="3">
        <v>67974.69</v>
      </c>
    </row>
    <row r="1088" spans="1:31" x14ac:dyDescent="0.3">
      <c r="A1088" s="3" t="s">
        <v>2174</v>
      </c>
      <c r="B1088" s="4">
        <v>39922</v>
      </c>
      <c r="C1088" s="4">
        <v>373</v>
      </c>
      <c r="D1088" s="4" t="s">
        <v>25</v>
      </c>
      <c r="E1088" s="5" t="s">
        <v>6313</v>
      </c>
      <c r="G1088" s="4" t="s">
        <v>8517</v>
      </c>
      <c r="H1088" s="3" t="s">
        <v>6315</v>
      </c>
      <c r="I1088" s="3" t="s">
        <v>252</v>
      </c>
      <c r="J1088" s="3" t="s">
        <v>252</v>
      </c>
      <c r="K1088" s="3" t="s">
        <v>89</v>
      </c>
      <c r="L1088" s="6" t="s">
        <v>132</v>
      </c>
      <c r="M1088" s="3" t="s">
        <v>252</v>
      </c>
      <c r="N1088" s="3" t="s">
        <v>184</v>
      </c>
      <c r="O1088" s="3" t="s">
        <v>8518</v>
      </c>
      <c r="P1088" s="3" t="s">
        <v>191</v>
      </c>
      <c r="Q1088" s="3" t="s">
        <v>55</v>
      </c>
      <c r="R1088" s="3" t="s">
        <v>31</v>
      </c>
      <c r="S1088" s="3">
        <v>11</v>
      </c>
      <c r="T1088" s="3">
        <v>15</v>
      </c>
      <c r="U1088" s="3">
        <v>-0.36</v>
      </c>
      <c r="V1088" s="3">
        <v>81.08</v>
      </c>
      <c r="W1088" s="3">
        <v>71.92</v>
      </c>
      <c r="X1088" s="32">
        <v>0.11</v>
      </c>
      <c r="Y1088" s="33">
        <v>350</v>
      </c>
      <c r="Z1088" s="3">
        <v>405.92</v>
      </c>
      <c r="AA1088" s="3">
        <v>-0.16</v>
      </c>
      <c r="AB1088" s="3">
        <v>57890.48</v>
      </c>
      <c r="AC1088" s="3">
        <v>66090.039999999994</v>
      </c>
      <c r="AD1088" s="3">
        <v>64534.559999999998</v>
      </c>
      <c r="AE1088" s="3">
        <v>72393.25</v>
      </c>
    </row>
    <row r="1089" spans="1:31" x14ac:dyDescent="0.3">
      <c r="A1089" s="3" t="s">
        <v>5791</v>
      </c>
      <c r="B1089" s="4">
        <v>40040</v>
      </c>
      <c r="C1089" s="4">
        <v>387</v>
      </c>
      <c r="D1089" s="4" t="s">
        <v>25</v>
      </c>
      <c r="E1089" s="5" t="s">
        <v>6313</v>
      </c>
      <c r="G1089" s="4" t="s">
        <v>8519</v>
      </c>
      <c r="H1089" s="3" t="s">
        <v>6315</v>
      </c>
      <c r="I1089" s="3" t="s">
        <v>252</v>
      </c>
      <c r="J1089" s="3" t="s">
        <v>252</v>
      </c>
      <c r="K1089" s="3" t="s">
        <v>104</v>
      </c>
      <c r="L1089" s="6" t="s">
        <v>104</v>
      </c>
      <c r="M1089" s="3" t="s">
        <v>252</v>
      </c>
      <c r="N1089" s="3" t="s">
        <v>184</v>
      </c>
      <c r="O1089" s="3" t="s">
        <v>8520</v>
      </c>
      <c r="P1089" s="3" t="s">
        <v>191</v>
      </c>
      <c r="Q1089" s="3" t="s">
        <v>194</v>
      </c>
      <c r="R1089" s="3" t="s">
        <v>6402</v>
      </c>
      <c r="S1089" s="3">
        <v>29</v>
      </c>
      <c r="T1089" s="3">
        <v>21</v>
      </c>
      <c r="U1089" s="3">
        <v>0.28000000000000003</v>
      </c>
      <c r="V1089" s="3">
        <v>108.08</v>
      </c>
      <c r="W1089" s="3">
        <v>94</v>
      </c>
      <c r="X1089" s="32">
        <v>0.13</v>
      </c>
      <c r="Y1089" s="33">
        <v>428.08</v>
      </c>
      <c r="Z1089" s="3">
        <v>361.92</v>
      </c>
      <c r="AA1089" s="3">
        <v>0.15</v>
      </c>
      <c r="AB1089" s="3">
        <v>26144.47</v>
      </c>
      <c r="AC1089" s="3">
        <v>22215.63</v>
      </c>
      <c r="AD1089" s="3">
        <v>31181.59</v>
      </c>
      <c r="AE1089" s="3">
        <v>26535.09</v>
      </c>
    </row>
    <row r="1090" spans="1:31" x14ac:dyDescent="0.3">
      <c r="A1090" s="3" t="s">
        <v>3433</v>
      </c>
      <c r="B1090" s="4">
        <v>40053</v>
      </c>
      <c r="C1090" s="4">
        <v>635</v>
      </c>
      <c r="D1090" s="4" t="s">
        <v>25</v>
      </c>
      <c r="E1090" s="5" t="s">
        <v>6313</v>
      </c>
      <c r="G1090" s="4" t="s">
        <v>8521</v>
      </c>
      <c r="H1090" s="3" t="s">
        <v>6315</v>
      </c>
      <c r="I1090" s="3" t="s">
        <v>252</v>
      </c>
      <c r="J1090" s="3" t="s">
        <v>252</v>
      </c>
      <c r="K1090" s="3" t="s">
        <v>132</v>
      </c>
      <c r="L1090" s="6" t="s">
        <v>132</v>
      </c>
      <c r="M1090" s="3" t="s">
        <v>252</v>
      </c>
      <c r="N1090" s="3" t="s">
        <v>184</v>
      </c>
      <c r="O1090" s="3" t="s">
        <v>8522</v>
      </c>
      <c r="P1090" s="3" t="s">
        <v>191</v>
      </c>
      <c r="Q1090" s="3" t="s">
        <v>55</v>
      </c>
      <c r="R1090" s="3" t="s">
        <v>31</v>
      </c>
      <c r="S1090" s="3">
        <v>136</v>
      </c>
      <c r="T1090" s="3">
        <v>168</v>
      </c>
      <c r="U1090" s="3">
        <v>-0.24</v>
      </c>
      <c r="V1090" s="3">
        <v>598.58000000000004</v>
      </c>
      <c r="W1090" s="3">
        <v>507</v>
      </c>
      <c r="X1090" s="32">
        <v>0.15</v>
      </c>
      <c r="Y1090" s="33">
        <v>2471.83</v>
      </c>
      <c r="Z1090" s="3">
        <v>2236.25</v>
      </c>
      <c r="AA1090" s="3">
        <v>0.1</v>
      </c>
      <c r="AB1090" s="3">
        <v>410956.64</v>
      </c>
      <c r="AC1090" s="3">
        <v>367407.79</v>
      </c>
      <c r="AD1090" s="3">
        <v>455799.32</v>
      </c>
      <c r="AE1090" s="3">
        <v>399187.88</v>
      </c>
    </row>
    <row r="1091" spans="1:31" x14ac:dyDescent="0.3">
      <c r="A1091" s="3" t="s">
        <v>1831</v>
      </c>
      <c r="B1091" s="4">
        <v>40070</v>
      </c>
      <c r="C1091" s="4">
        <v>516</v>
      </c>
      <c r="D1091" s="4" t="s">
        <v>25</v>
      </c>
      <c r="E1091" s="5" t="s">
        <v>6313</v>
      </c>
      <c r="G1091" s="4" t="s">
        <v>8523</v>
      </c>
      <c r="H1091" s="3" t="s">
        <v>6315</v>
      </c>
      <c r="I1091" s="3" t="s">
        <v>252</v>
      </c>
      <c r="J1091" s="3" t="s">
        <v>252</v>
      </c>
      <c r="K1091" s="3" t="s">
        <v>89</v>
      </c>
      <c r="L1091" s="6" t="s">
        <v>89</v>
      </c>
      <c r="M1091" s="3" t="s">
        <v>252</v>
      </c>
      <c r="N1091" s="3" t="s">
        <v>184</v>
      </c>
      <c r="O1091" s="3" t="s">
        <v>8524</v>
      </c>
      <c r="P1091" s="3" t="s">
        <v>191</v>
      </c>
      <c r="Q1091" s="3" t="s">
        <v>26</v>
      </c>
      <c r="R1091" s="3" t="s">
        <v>27</v>
      </c>
      <c r="S1091" s="3">
        <v>55</v>
      </c>
      <c r="T1091" s="3">
        <v>94</v>
      </c>
      <c r="U1091" s="3">
        <v>-0.71</v>
      </c>
      <c r="V1091" s="3">
        <v>92.08</v>
      </c>
      <c r="W1091" s="3">
        <v>134.04</v>
      </c>
      <c r="X1091" s="32">
        <v>-0.46</v>
      </c>
      <c r="Y1091" s="33">
        <v>460.42</v>
      </c>
      <c r="Z1091" s="3">
        <v>461.12</v>
      </c>
      <c r="AA1091" s="3">
        <v>0</v>
      </c>
      <c r="AB1091" s="3">
        <v>51231.59</v>
      </c>
      <c r="AC1091" s="3">
        <v>49789.67</v>
      </c>
      <c r="AD1091" s="3">
        <v>56565.82</v>
      </c>
      <c r="AE1091" s="3">
        <v>55202.63</v>
      </c>
    </row>
    <row r="1092" spans="1:31" x14ac:dyDescent="0.3">
      <c r="A1092" s="3" t="s">
        <v>5851</v>
      </c>
      <c r="B1092" s="4">
        <v>40131</v>
      </c>
      <c r="C1092" s="4">
        <v>314</v>
      </c>
      <c r="D1092" s="4" t="s">
        <v>25</v>
      </c>
      <c r="E1092" s="5" t="s">
        <v>6313</v>
      </c>
      <c r="G1092" s="4" t="s">
        <v>8525</v>
      </c>
      <c r="H1092" s="3" t="s">
        <v>6315</v>
      </c>
      <c r="I1092" s="3" t="s">
        <v>252</v>
      </c>
      <c r="J1092" s="3" t="s">
        <v>252</v>
      </c>
      <c r="K1092" s="3" t="s">
        <v>104</v>
      </c>
      <c r="L1092" s="6" t="s">
        <v>104</v>
      </c>
      <c r="M1092" s="3" t="s">
        <v>252</v>
      </c>
      <c r="N1092" s="3" t="s">
        <v>184</v>
      </c>
      <c r="O1092" s="3" t="s">
        <v>8526</v>
      </c>
      <c r="P1092" s="3" t="s">
        <v>191</v>
      </c>
      <c r="Q1092" s="3" t="s">
        <v>55</v>
      </c>
      <c r="R1092" s="3" t="s">
        <v>31</v>
      </c>
      <c r="S1092" s="3">
        <v>13</v>
      </c>
      <c r="T1092" s="3">
        <v>17</v>
      </c>
      <c r="U1092" s="3">
        <v>-0.31</v>
      </c>
      <c r="V1092" s="3">
        <v>58</v>
      </c>
      <c r="W1092" s="3">
        <v>62</v>
      </c>
      <c r="X1092" s="32">
        <v>-7.0000000000000007E-2</v>
      </c>
      <c r="Y1092" s="33">
        <v>264</v>
      </c>
      <c r="Z1092" s="3">
        <v>258.08</v>
      </c>
      <c r="AA1092" s="3">
        <v>0.02</v>
      </c>
      <c r="AB1092" s="3">
        <v>17903.16</v>
      </c>
      <c r="AC1092" s="3">
        <v>17591.02</v>
      </c>
      <c r="AD1092" s="3">
        <v>19483.2</v>
      </c>
      <c r="AE1092" s="3">
        <v>19016.79</v>
      </c>
    </row>
    <row r="1093" spans="1:31" x14ac:dyDescent="0.3">
      <c r="A1093" s="3" t="s">
        <v>3824</v>
      </c>
      <c r="B1093" s="4">
        <v>40152</v>
      </c>
      <c r="C1093" s="4">
        <v>313</v>
      </c>
      <c r="D1093" s="4" t="s">
        <v>25</v>
      </c>
      <c r="E1093" s="5" t="s">
        <v>6313</v>
      </c>
      <c r="G1093" s="4" t="s">
        <v>8527</v>
      </c>
      <c r="H1093" s="3" t="s">
        <v>6315</v>
      </c>
      <c r="I1093" s="3" t="s">
        <v>252</v>
      </c>
      <c r="J1093" s="3" t="s">
        <v>252</v>
      </c>
      <c r="K1093" s="3" t="s">
        <v>132</v>
      </c>
      <c r="L1093" s="6" t="s">
        <v>132</v>
      </c>
      <c r="M1093" s="3" t="s">
        <v>252</v>
      </c>
      <c r="N1093" s="3" t="s">
        <v>184</v>
      </c>
      <c r="O1093" s="3" t="s">
        <v>8528</v>
      </c>
      <c r="P1093" s="3" t="s">
        <v>191</v>
      </c>
      <c r="Q1093" s="3" t="s">
        <v>55</v>
      </c>
      <c r="R1093" s="3" t="s">
        <v>31</v>
      </c>
      <c r="S1093" s="3">
        <v>2</v>
      </c>
      <c r="T1093" s="3">
        <v>12</v>
      </c>
      <c r="U1093" s="3">
        <v>-5</v>
      </c>
      <c r="V1093" s="3">
        <v>33</v>
      </c>
      <c r="W1093" s="3">
        <v>43.5</v>
      </c>
      <c r="X1093" s="32">
        <v>-0.32</v>
      </c>
      <c r="Y1093" s="33">
        <v>257</v>
      </c>
      <c r="Z1093" s="3">
        <v>236.25</v>
      </c>
      <c r="AA1093" s="3">
        <v>0.08</v>
      </c>
      <c r="AB1093" s="3">
        <v>42670.68</v>
      </c>
      <c r="AC1093" s="3">
        <v>38892.15</v>
      </c>
      <c r="AD1093" s="3">
        <v>47390.64</v>
      </c>
      <c r="AE1093" s="3">
        <v>42120.639999999999</v>
      </c>
    </row>
    <row r="1094" spans="1:31" x14ac:dyDescent="0.3">
      <c r="A1094" s="3" t="s">
        <v>4156</v>
      </c>
      <c r="B1094" s="4">
        <v>40189</v>
      </c>
      <c r="C1094" s="4">
        <v>307</v>
      </c>
      <c r="D1094" s="4" t="s">
        <v>25</v>
      </c>
      <c r="E1094" s="5" t="s">
        <v>6313</v>
      </c>
      <c r="G1094" s="4" t="s">
        <v>8529</v>
      </c>
      <c r="H1094" s="3" t="s">
        <v>6315</v>
      </c>
      <c r="I1094" s="3" t="s">
        <v>252</v>
      </c>
      <c r="J1094" s="3" t="s">
        <v>252</v>
      </c>
      <c r="K1094" s="3" t="s">
        <v>89</v>
      </c>
      <c r="L1094" s="6" t="s">
        <v>89</v>
      </c>
      <c r="M1094" s="3" t="s">
        <v>252</v>
      </c>
      <c r="N1094" s="3" t="s">
        <v>184</v>
      </c>
      <c r="O1094" s="3" t="s">
        <v>8530</v>
      </c>
      <c r="P1094" s="3" t="s">
        <v>191</v>
      </c>
      <c r="Q1094" s="3" t="s">
        <v>26</v>
      </c>
      <c r="R1094" s="3" t="s">
        <v>27</v>
      </c>
      <c r="S1094" s="3">
        <v>11</v>
      </c>
      <c r="T1094" s="3">
        <v>5.34</v>
      </c>
      <c r="U1094" s="3">
        <v>0.5</v>
      </c>
      <c r="V1094" s="3">
        <v>42.02</v>
      </c>
      <c r="W1094" s="3">
        <v>17.34</v>
      </c>
      <c r="X1094" s="32">
        <v>0.59</v>
      </c>
      <c r="Y1094" s="33">
        <v>156.72</v>
      </c>
      <c r="Z1094" s="3">
        <v>124.04</v>
      </c>
      <c r="AA1094" s="3">
        <v>0.21</v>
      </c>
      <c r="AB1094" s="3">
        <v>20022</v>
      </c>
      <c r="AC1094" s="3">
        <v>15811.2</v>
      </c>
      <c r="AD1094" s="3">
        <v>20022</v>
      </c>
      <c r="AE1094" s="3">
        <v>15811.2</v>
      </c>
    </row>
    <row r="1095" spans="1:31" x14ac:dyDescent="0.3">
      <c r="A1095" s="3" t="s">
        <v>2014</v>
      </c>
      <c r="B1095" s="4">
        <v>40191</v>
      </c>
      <c r="C1095" s="4">
        <v>411</v>
      </c>
      <c r="D1095" s="4" t="s">
        <v>25</v>
      </c>
      <c r="E1095" s="5" t="s">
        <v>6313</v>
      </c>
      <c r="G1095" s="4" t="s">
        <v>8531</v>
      </c>
      <c r="H1095" s="3" t="s">
        <v>6315</v>
      </c>
      <c r="I1095" s="3" t="s">
        <v>252</v>
      </c>
      <c r="J1095" s="3" t="s">
        <v>252</v>
      </c>
      <c r="K1095" s="3" t="s">
        <v>89</v>
      </c>
      <c r="L1095" s="6" t="s">
        <v>89</v>
      </c>
      <c r="M1095" s="3" t="s">
        <v>252</v>
      </c>
      <c r="N1095" s="3" t="s">
        <v>184</v>
      </c>
      <c r="O1095" s="3" t="s">
        <v>8532</v>
      </c>
      <c r="P1095" s="3" t="s">
        <v>191</v>
      </c>
      <c r="Q1095" s="3" t="s">
        <v>26</v>
      </c>
      <c r="R1095" s="3" t="s">
        <v>27</v>
      </c>
      <c r="S1095" s="3">
        <v>19</v>
      </c>
      <c r="T1095" s="3">
        <v>25.59</v>
      </c>
      <c r="U1095" s="3">
        <v>-0.37</v>
      </c>
      <c r="V1095" s="3">
        <v>60.24</v>
      </c>
      <c r="W1095" s="3">
        <v>67.709999999999994</v>
      </c>
      <c r="X1095" s="32">
        <v>-0.12</v>
      </c>
      <c r="Y1095" s="33">
        <v>269.79000000000002</v>
      </c>
      <c r="Z1095" s="3">
        <v>296.98</v>
      </c>
      <c r="AA1095" s="3">
        <v>-0.1</v>
      </c>
      <c r="AB1095" s="3">
        <v>35517.599999999999</v>
      </c>
      <c r="AC1095" s="3">
        <v>37993.199999999997</v>
      </c>
      <c r="AD1095" s="3">
        <v>35517.599999999999</v>
      </c>
      <c r="AE1095" s="3">
        <v>37993.199999999997</v>
      </c>
    </row>
    <row r="1096" spans="1:31" x14ac:dyDescent="0.3">
      <c r="A1096" s="3" t="s">
        <v>1468</v>
      </c>
      <c r="B1096" s="4">
        <v>40192</v>
      </c>
      <c r="C1096" s="4">
        <v>760</v>
      </c>
      <c r="D1096" s="4" t="s">
        <v>25</v>
      </c>
      <c r="E1096" s="5" t="s">
        <v>6313</v>
      </c>
      <c r="G1096" s="4" t="s">
        <v>8533</v>
      </c>
      <c r="H1096" s="3" t="s">
        <v>6315</v>
      </c>
      <c r="I1096" s="3" t="s">
        <v>252</v>
      </c>
      <c r="J1096" s="3" t="s">
        <v>252</v>
      </c>
      <c r="K1096" s="3" t="s">
        <v>89</v>
      </c>
      <c r="L1096" s="6" t="s">
        <v>89</v>
      </c>
      <c r="M1096" s="3" t="s">
        <v>252</v>
      </c>
      <c r="N1096" s="3" t="s">
        <v>184</v>
      </c>
      <c r="O1096" s="3" t="s">
        <v>8534</v>
      </c>
      <c r="P1096" s="3" t="s">
        <v>191</v>
      </c>
      <c r="Q1096" s="3" t="s">
        <v>26</v>
      </c>
      <c r="R1096" s="3" t="s">
        <v>27</v>
      </c>
      <c r="S1096" s="3">
        <v>215</v>
      </c>
      <c r="T1096" s="3">
        <v>361</v>
      </c>
      <c r="U1096" s="3">
        <v>-0.68</v>
      </c>
      <c r="V1096" s="3">
        <v>339.04</v>
      </c>
      <c r="W1096" s="3">
        <v>499.75</v>
      </c>
      <c r="X1096" s="32">
        <v>-0.47</v>
      </c>
      <c r="Y1096" s="33">
        <v>1603.25</v>
      </c>
      <c r="Z1096" s="3">
        <v>1789.25</v>
      </c>
      <c r="AA1096" s="3">
        <v>-0.12</v>
      </c>
      <c r="AB1096" s="3">
        <v>179557.98</v>
      </c>
      <c r="AC1096" s="3">
        <v>191501.34</v>
      </c>
      <c r="AD1096" s="3">
        <v>197535.18</v>
      </c>
      <c r="AE1096" s="3">
        <v>214210.98</v>
      </c>
    </row>
    <row r="1097" spans="1:31" x14ac:dyDescent="0.3">
      <c r="A1097" s="3" t="s">
        <v>1620</v>
      </c>
      <c r="B1097" s="4">
        <v>40195</v>
      </c>
      <c r="C1097" s="4">
        <v>465</v>
      </c>
      <c r="D1097" s="4" t="s">
        <v>25</v>
      </c>
      <c r="E1097" s="5" t="s">
        <v>6313</v>
      </c>
      <c r="G1097" s="4" t="s">
        <v>8535</v>
      </c>
      <c r="H1097" s="3" t="s">
        <v>6315</v>
      </c>
      <c r="I1097" s="3" t="s">
        <v>252</v>
      </c>
      <c r="J1097" s="3" t="s">
        <v>252</v>
      </c>
      <c r="K1097" s="3" t="s">
        <v>89</v>
      </c>
      <c r="L1097" s="6" t="s">
        <v>89</v>
      </c>
      <c r="M1097" s="3" t="s">
        <v>252</v>
      </c>
      <c r="N1097" s="3" t="s">
        <v>184</v>
      </c>
      <c r="O1097" s="3" t="s">
        <v>8536</v>
      </c>
      <c r="P1097" s="3" t="s">
        <v>191</v>
      </c>
      <c r="Q1097" s="3" t="s">
        <v>26</v>
      </c>
      <c r="R1097" s="3" t="s">
        <v>27</v>
      </c>
      <c r="S1097" s="3">
        <v>55</v>
      </c>
      <c r="T1097" s="3">
        <v>264.85000000000002</v>
      </c>
      <c r="U1097" s="3">
        <v>-3.83</v>
      </c>
      <c r="V1097" s="3">
        <v>252.02</v>
      </c>
      <c r="W1097" s="3">
        <v>360.53</v>
      </c>
      <c r="X1097" s="32">
        <v>-0.43</v>
      </c>
      <c r="Y1097" s="33">
        <v>1118.9100000000001</v>
      </c>
      <c r="Z1097" s="3">
        <v>1358.28</v>
      </c>
      <c r="AA1097" s="3">
        <v>-0.21</v>
      </c>
      <c r="AB1097" s="3">
        <v>101227.8</v>
      </c>
      <c r="AC1097" s="3">
        <v>118479.43</v>
      </c>
      <c r="AD1097" s="3">
        <v>115022.46</v>
      </c>
      <c r="AE1097" s="3">
        <v>139552.93</v>
      </c>
    </row>
    <row r="1098" spans="1:31" x14ac:dyDescent="0.3">
      <c r="A1098" s="3" t="s">
        <v>1788</v>
      </c>
      <c r="B1098" s="4">
        <v>40288</v>
      </c>
      <c r="C1098" s="4">
        <v>530</v>
      </c>
      <c r="D1098" s="4" t="s">
        <v>25</v>
      </c>
      <c r="E1098" s="5" t="s">
        <v>6313</v>
      </c>
      <c r="G1098" s="4" t="s">
        <v>8537</v>
      </c>
      <c r="H1098" s="3" t="s">
        <v>6315</v>
      </c>
      <c r="I1098" s="3" t="s">
        <v>252</v>
      </c>
      <c r="J1098" s="3" t="s">
        <v>252</v>
      </c>
      <c r="K1098" s="3" t="s">
        <v>89</v>
      </c>
      <c r="L1098" s="6" t="s">
        <v>89</v>
      </c>
      <c r="M1098" s="3" t="s">
        <v>252</v>
      </c>
      <c r="N1098" s="3" t="s">
        <v>184</v>
      </c>
      <c r="O1098" s="3" t="s">
        <v>8538</v>
      </c>
      <c r="P1098" s="3" t="s">
        <v>191</v>
      </c>
      <c r="Q1098" s="3" t="s">
        <v>26</v>
      </c>
      <c r="R1098" s="3" t="s">
        <v>27</v>
      </c>
      <c r="S1098" s="3">
        <v>61</v>
      </c>
      <c r="T1098" s="3">
        <v>140</v>
      </c>
      <c r="U1098" s="3">
        <v>-1.3</v>
      </c>
      <c r="V1098" s="3">
        <v>99</v>
      </c>
      <c r="W1098" s="3">
        <v>183</v>
      </c>
      <c r="X1098" s="32">
        <v>-0.85</v>
      </c>
      <c r="Y1098" s="33">
        <v>554.08000000000004</v>
      </c>
      <c r="Z1098" s="3">
        <v>611.04</v>
      </c>
      <c r="AA1098" s="3">
        <v>-0.1</v>
      </c>
      <c r="AB1098" s="3">
        <v>62046.84</v>
      </c>
      <c r="AC1098" s="3">
        <v>66737.47</v>
      </c>
      <c r="AD1098" s="3">
        <v>68162.78</v>
      </c>
      <c r="AE1098" s="3">
        <v>73157.95</v>
      </c>
    </row>
    <row r="1099" spans="1:31" x14ac:dyDescent="0.3">
      <c r="A1099" s="3" t="s">
        <v>2114</v>
      </c>
      <c r="B1099" s="4">
        <v>40291</v>
      </c>
      <c r="C1099" s="4">
        <v>294</v>
      </c>
      <c r="D1099" s="4" t="s">
        <v>25</v>
      </c>
      <c r="E1099" s="5" t="s">
        <v>6313</v>
      </c>
      <c r="G1099" s="4" t="s">
        <v>8539</v>
      </c>
      <c r="H1099" s="3" t="s">
        <v>6315</v>
      </c>
      <c r="I1099" s="3" t="s">
        <v>252</v>
      </c>
      <c r="J1099" s="3" t="s">
        <v>252</v>
      </c>
      <c r="K1099" s="3" t="s">
        <v>89</v>
      </c>
      <c r="L1099" s="6" t="s">
        <v>89</v>
      </c>
      <c r="M1099" s="3" t="s">
        <v>252</v>
      </c>
      <c r="N1099" s="3" t="s">
        <v>184</v>
      </c>
      <c r="O1099" s="3" t="s">
        <v>8540</v>
      </c>
      <c r="P1099" s="3" t="s">
        <v>191</v>
      </c>
      <c r="Q1099" s="3" t="s">
        <v>26</v>
      </c>
      <c r="R1099" s="3" t="s">
        <v>27</v>
      </c>
      <c r="S1099" s="3">
        <v>37</v>
      </c>
      <c r="T1099" s="3">
        <v>47.84</v>
      </c>
      <c r="U1099" s="3">
        <v>-0.28000000000000003</v>
      </c>
      <c r="V1099" s="3">
        <v>89.84</v>
      </c>
      <c r="W1099" s="3">
        <v>71.17</v>
      </c>
      <c r="X1099" s="32">
        <v>0.21</v>
      </c>
      <c r="Y1099" s="33">
        <v>312.7</v>
      </c>
      <c r="Z1099" s="3">
        <v>292.86</v>
      </c>
      <c r="AA1099" s="3">
        <v>0.06</v>
      </c>
      <c r="AB1099" s="3">
        <v>28418.82</v>
      </c>
      <c r="AC1099" s="3">
        <v>25418.880000000001</v>
      </c>
      <c r="AD1099" s="3">
        <v>32143.919999999998</v>
      </c>
      <c r="AE1099" s="3">
        <v>30090.9</v>
      </c>
    </row>
    <row r="1100" spans="1:31" x14ac:dyDescent="0.3">
      <c r="A1100" s="3" t="s">
        <v>1527</v>
      </c>
      <c r="B1100" s="4">
        <v>40313</v>
      </c>
      <c r="C1100" s="4">
        <v>533</v>
      </c>
      <c r="D1100" s="4" t="s">
        <v>25</v>
      </c>
      <c r="E1100" s="5" t="s">
        <v>6313</v>
      </c>
      <c r="G1100" s="4" t="s">
        <v>8541</v>
      </c>
      <c r="H1100" s="3" t="s">
        <v>6315</v>
      </c>
      <c r="I1100" s="3" t="s">
        <v>252</v>
      </c>
      <c r="J1100" s="3" t="s">
        <v>252</v>
      </c>
      <c r="K1100" s="3" t="s">
        <v>89</v>
      </c>
      <c r="L1100" s="6" t="s">
        <v>89</v>
      </c>
      <c r="M1100" s="3" t="s">
        <v>252</v>
      </c>
      <c r="N1100" s="3" t="s">
        <v>184</v>
      </c>
      <c r="O1100" s="3" t="s">
        <v>8542</v>
      </c>
      <c r="P1100" s="3" t="s">
        <v>191</v>
      </c>
      <c r="Q1100" s="3" t="s">
        <v>26</v>
      </c>
      <c r="R1100" s="3" t="s">
        <v>27</v>
      </c>
      <c r="S1100" s="3">
        <v>119</v>
      </c>
      <c r="T1100" s="3">
        <v>306.85000000000002</v>
      </c>
      <c r="U1100" s="3">
        <v>-1.57</v>
      </c>
      <c r="V1100" s="3">
        <v>313.47000000000003</v>
      </c>
      <c r="W1100" s="3">
        <v>373.36</v>
      </c>
      <c r="X1100" s="32">
        <v>-0.19</v>
      </c>
      <c r="Y1100" s="33">
        <v>1146.54</v>
      </c>
      <c r="Z1100" s="3">
        <v>1461.34</v>
      </c>
      <c r="AA1100" s="3">
        <v>-0.27</v>
      </c>
      <c r="AB1100" s="3">
        <v>103676.33</v>
      </c>
      <c r="AC1100" s="3">
        <v>126580.35</v>
      </c>
      <c r="AD1100" s="3">
        <v>117861.04</v>
      </c>
      <c r="AE1100" s="3">
        <v>150164.01</v>
      </c>
    </row>
    <row r="1101" spans="1:31" x14ac:dyDescent="0.3">
      <c r="A1101" s="3" t="s">
        <v>1683</v>
      </c>
      <c r="B1101" s="4">
        <v>40315</v>
      </c>
      <c r="C1101" s="4">
        <v>405</v>
      </c>
      <c r="D1101" s="4" t="s">
        <v>25</v>
      </c>
      <c r="E1101" s="5" t="s">
        <v>6313</v>
      </c>
      <c r="G1101" s="4" t="s">
        <v>8543</v>
      </c>
      <c r="H1101" s="3" t="s">
        <v>6315</v>
      </c>
      <c r="I1101" s="3" t="s">
        <v>252</v>
      </c>
      <c r="J1101" s="3" t="s">
        <v>252</v>
      </c>
      <c r="K1101" s="3" t="s">
        <v>89</v>
      </c>
      <c r="L1101" s="6" t="s">
        <v>89</v>
      </c>
      <c r="M1101" s="3" t="s">
        <v>252</v>
      </c>
      <c r="N1101" s="3" t="s">
        <v>184</v>
      </c>
      <c r="O1101" s="3" t="s">
        <v>8544</v>
      </c>
      <c r="P1101" s="3" t="s">
        <v>191</v>
      </c>
      <c r="Q1101" s="3" t="s">
        <v>26</v>
      </c>
      <c r="R1101" s="3" t="s">
        <v>27</v>
      </c>
      <c r="S1101" s="3">
        <v>74</v>
      </c>
      <c r="T1101" s="3">
        <v>159.84</v>
      </c>
      <c r="U1101" s="3">
        <v>-1.17</v>
      </c>
      <c r="V1101" s="3">
        <v>165.68</v>
      </c>
      <c r="W1101" s="3">
        <v>191.35</v>
      </c>
      <c r="X1101" s="32">
        <v>-0.15</v>
      </c>
      <c r="Y1101" s="33">
        <v>611.20000000000005</v>
      </c>
      <c r="Z1101" s="3">
        <v>732.72</v>
      </c>
      <c r="AA1101" s="3">
        <v>-0.2</v>
      </c>
      <c r="AB1101" s="3">
        <v>55165.91</v>
      </c>
      <c r="AC1101" s="3">
        <v>63591.42</v>
      </c>
      <c r="AD1101" s="3">
        <v>62828.57</v>
      </c>
      <c r="AE1101" s="3">
        <v>75284.88</v>
      </c>
    </row>
    <row r="1102" spans="1:31" x14ac:dyDescent="0.3">
      <c r="A1102" s="3" t="s">
        <v>3412</v>
      </c>
      <c r="B1102" s="4">
        <v>40327</v>
      </c>
      <c r="C1102" s="4">
        <v>485</v>
      </c>
      <c r="D1102" s="4" t="s">
        <v>25</v>
      </c>
      <c r="E1102" s="5" t="s">
        <v>6313</v>
      </c>
      <c r="G1102" s="4" t="s">
        <v>8545</v>
      </c>
      <c r="H1102" s="3" t="s">
        <v>6315</v>
      </c>
      <c r="I1102" s="3" t="s">
        <v>252</v>
      </c>
      <c r="J1102" s="3" t="s">
        <v>252</v>
      </c>
      <c r="K1102" s="3" t="s">
        <v>132</v>
      </c>
      <c r="L1102" s="6" t="s">
        <v>132</v>
      </c>
      <c r="M1102" s="3" t="s">
        <v>252</v>
      </c>
      <c r="N1102" s="3" t="s">
        <v>184</v>
      </c>
      <c r="O1102" s="3" t="s">
        <v>8546</v>
      </c>
      <c r="P1102" s="3" t="s">
        <v>191</v>
      </c>
      <c r="Q1102" s="3" t="s">
        <v>55</v>
      </c>
      <c r="R1102" s="3" t="s">
        <v>31</v>
      </c>
      <c r="S1102" s="3">
        <v>17</v>
      </c>
      <c r="T1102" s="3">
        <v>35.5</v>
      </c>
      <c r="U1102" s="3">
        <v>-1.08</v>
      </c>
      <c r="V1102" s="3">
        <v>74.08</v>
      </c>
      <c r="W1102" s="3">
        <v>88.42</v>
      </c>
      <c r="X1102" s="32">
        <v>-0.19</v>
      </c>
      <c r="Y1102" s="33">
        <v>368.67</v>
      </c>
      <c r="Z1102" s="3">
        <v>425.5</v>
      </c>
      <c r="AA1102" s="3">
        <v>-0.15</v>
      </c>
      <c r="AB1102" s="3">
        <v>61655.95</v>
      </c>
      <c r="AC1102" s="3">
        <v>70156.08</v>
      </c>
      <c r="AD1102" s="3">
        <v>67992.88</v>
      </c>
      <c r="AE1102" s="3">
        <v>75886.820000000007</v>
      </c>
    </row>
    <row r="1103" spans="1:31" x14ac:dyDescent="0.3">
      <c r="A1103" s="3" t="s">
        <v>2753</v>
      </c>
      <c r="B1103" s="4">
        <v>40331</v>
      </c>
      <c r="C1103" s="4">
        <v>275</v>
      </c>
      <c r="D1103" s="4" t="s">
        <v>25</v>
      </c>
      <c r="E1103" s="5" t="s">
        <v>6313</v>
      </c>
      <c r="G1103" s="4" t="s">
        <v>8547</v>
      </c>
      <c r="H1103" s="3" t="s">
        <v>6315</v>
      </c>
      <c r="I1103" s="3" t="s">
        <v>252</v>
      </c>
      <c r="J1103" s="3" t="s">
        <v>252</v>
      </c>
      <c r="K1103" s="3" t="s">
        <v>132</v>
      </c>
      <c r="L1103" s="6" t="s">
        <v>132</v>
      </c>
      <c r="M1103" s="3" t="s">
        <v>252</v>
      </c>
      <c r="N1103" s="3" t="s">
        <v>184</v>
      </c>
      <c r="O1103" s="3" t="s">
        <v>8548</v>
      </c>
      <c r="P1103" s="3" t="s">
        <v>191</v>
      </c>
      <c r="Q1103" s="3" t="s">
        <v>55</v>
      </c>
      <c r="R1103" s="3" t="s">
        <v>31</v>
      </c>
      <c r="S1103" s="3">
        <v>7</v>
      </c>
      <c r="T1103" s="3">
        <v>10.17</v>
      </c>
      <c r="U1103" s="3">
        <v>-0.45</v>
      </c>
      <c r="V1103" s="3">
        <v>37</v>
      </c>
      <c r="W1103" s="3">
        <v>45.25</v>
      </c>
      <c r="X1103" s="32">
        <v>-0.22</v>
      </c>
      <c r="Y1103" s="33">
        <v>159.08000000000001</v>
      </c>
      <c r="Z1103" s="3">
        <v>204.25</v>
      </c>
      <c r="AA1103" s="3">
        <v>-0.28000000000000003</v>
      </c>
      <c r="AB1103" s="3">
        <v>26879.46</v>
      </c>
      <c r="AC1103" s="3">
        <v>33380.699999999997</v>
      </c>
      <c r="AD1103" s="3">
        <v>29339.3</v>
      </c>
      <c r="AE1103" s="3">
        <v>36476.339999999997</v>
      </c>
    </row>
    <row r="1104" spans="1:31" x14ac:dyDescent="0.3">
      <c r="A1104" s="3" t="s">
        <v>5668</v>
      </c>
      <c r="B1104" s="4">
        <v>40359</v>
      </c>
      <c r="C1104" s="4">
        <v>472</v>
      </c>
      <c r="D1104" s="4" t="s">
        <v>25</v>
      </c>
      <c r="E1104" s="5" t="s">
        <v>6313</v>
      </c>
      <c r="G1104" s="4" t="s">
        <v>8549</v>
      </c>
      <c r="H1104" s="3" t="s">
        <v>6315</v>
      </c>
      <c r="I1104" s="3" t="s">
        <v>252</v>
      </c>
      <c r="J1104" s="3" t="s">
        <v>252</v>
      </c>
      <c r="K1104" s="3" t="s">
        <v>104</v>
      </c>
      <c r="L1104" s="6" t="s">
        <v>104</v>
      </c>
      <c r="M1104" s="3" t="s">
        <v>252</v>
      </c>
      <c r="N1104" s="3" t="s">
        <v>184</v>
      </c>
      <c r="O1104" s="3" t="s">
        <v>8550</v>
      </c>
      <c r="P1104" s="3" t="s">
        <v>191</v>
      </c>
      <c r="Q1104" s="3" t="s">
        <v>55</v>
      </c>
      <c r="R1104" s="3" t="s">
        <v>31</v>
      </c>
      <c r="S1104" s="3">
        <v>38</v>
      </c>
      <c r="T1104" s="3">
        <v>35</v>
      </c>
      <c r="U1104" s="3">
        <v>0.08</v>
      </c>
      <c r="V1104" s="3">
        <v>114.5</v>
      </c>
      <c r="W1104" s="3">
        <v>146.5</v>
      </c>
      <c r="X1104" s="32">
        <v>-0.28000000000000003</v>
      </c>
      <c r="Y1104" s="33">
        <v>576.08000000000004</v>
      </c>
      <c r="Z1104" s="3">
        <v>596.5</v>
      </c>
      <c r="AA1104" s="3">
        <v>-0.04</v>
      </c>
      <c r="AB1104" s="3">
        <v>39100.769999999997</v>
      </c>
      <c r="AC1104" s="3">
        <v>40685.17</v>
      </c>
      <c r="AD1104" s="3">
        <v>42514.95</v>
      </c>
      <c r="AE1104" s="3">
        <v>43975.62</v>
      </c>
    </row>
    <row r="1105" spans="1:31" x14ac:dyDescent="0.3">
      <c r="A1105" s="3" t="s">
        <v>2792</v>
      </c>
      <c r="B1105" s="4">
        <v>40492</v>
      </c>
      <c r="C1105" s="4">
        <v>228</v>
      </c>
      <c r="D1105" s="4" t="s">
        <v>25</v>
      </c>
      <c r="E1105" s="5" t="s">
        <v>6313</v>
      </c>
      <c r="G1105" s="4" t="s">
        <v>8551</v>
      </c>
      <c r="H1105" s="3" t="s">
        <v>6315</v>
      </c>
      <c r="I1105" s="3" t="s">
        <v>252</v>
      </c>
      <c r="J1105" s="3" t="s">
        <v>252</v>
      </c>
      <c r="K1105" s="3" t="s">
        <v>104</v>
      </c>
      <c r="L1105" s="6" t="s">
        <v>104</v>
      </c>
      <c r="M1105" s="3" t="s">
        <v>252</v>
      </c>
      <c r="N1105" s="3" t="s">
        <v>184</v>
      </c>
      <c r="O1105" s="3" t="s">
        <v>8552</v>
      </c>
      <c r="P1105" s="3" t="s">
        <v>191</v>
      </c>
      <c r="Q1105" s="3" t="s">
        <v>194</v>
      </c>
      <c r="R1105" s="3" t="s">
        <v>6402</v>
      </c>
      <c r="S1105" s="3">
        <v>24</v>
      </c>
      <c r="T1105" s="3">
        <v>16</v>
      </c>
      <c r="U1105" s="3">
        <v>0.33</v>
      </c>
      <c r="V1105" s="3">
        <v>80.17</v>
      </c>
      <c r="W1105" s="3">
        <v>60</v>
      </c>
      <c r="X1105" s="32">
        <v>0.25</v>
      </c>
      <c r="Y1105" s="33">
        <v>280.17</v>
      </c>
      <c r="Z1105" s="3">
        <v>247</v>
      </c>
      <c r="AA1105" s="3">
        <v>0.12</v>
      </c>
      <c r="AB1105" s="3">
        <v>18978.34</v>
      </c>
      <c r="AC1105" s="3">
        <v>16632.48</v>
      </c>
      <c r="AD1105" s="3">
        <v>21247.84</v>
      </c>
      <c r="AE1105" s="3">
        <v>18732.48</v>
      </c>
    </row>
    <row r="1106" spans="1:31" x14ac:dyDescent="0.3">
      <c r="A1106" s="3" t="s">
        <v>5551</v>
      </c>
      <c r="B1106" s="4">
        <v>40589</v>
      </c>
      <c r="C1106" s="4">
        <v>470</v>
      </c>
      <c r="D1106" s="4" t="s">
        <v>25</v>
      </c>
      <c r="E1106" s="5" t="s">
        <v>6313</v>
      </c>
      <c r="G1106" s="4" t="s">
        <v>8553</v>
      </c>
      <c r="H1106" s="3" t="s">
        <v>6315</v>
      </c>
      <c r="I1106" s="3" t="s">
        <v>252</v>
      </c>
      <c r="J1106" s="3" t="s">
        <v>252</v>
      </c>
      <c r="K1106" s="3" t="s">
        <v>104</v>
      </c>
      <c r="L1106" s="6" t="s">
        <v>104</v>
      </c>
      <c r="M1106" s="3" t="s">
        <v>252</v>
      </c>
      <c r="N1106" s="3" t="s">
        <v>184</v>
      </c>
      <c r="O1106" s="3" t="s">
        <v>8554</v>
      </c>
      <c r="P1106" s="3" t="s">
        <v>191</v>
      </c>
      <c r="Q1106" s="3" t="s">
        <v>194</v>
      </c>
      <c r="R1106" s="3" t="s">
        <v>6402</v>
      </c>
      <c r="S1106" s="3">
        <v>32</v>
      </c>
      <c r="T1106" s="3">
        <v>31</v>
      </c>
      <c r="U1106" s="3">
        <v>0.03</v>
      </c>
      <c r="V1106" s="3">
        <v>127</v>
      </c>
      <c r="W1106" s="3">
        <v>164.58</v>
      </c>
      <c r="X1106" s="32">
        <v>-0.3</v>
      </c>
      <c r="Y1106" s="33">
        <v>541.33000000000004</v>
      </c>
      <c r="Z1106" s="3">
        <v>624.66999999999996</v>
      </c>
      <c r="AA1106" s="3">
        <v>-0.15</v>
      </c>
      <c r="AB1106" s="3">
        <v>32702.799999999999</v>
      </c>
      <c r="AC1106" s="3">
        <v>37694.639999999999</v>
      </c>
      <c r="AD1106" s="3">
        <v>39430.720000000001</v>
      </c>
      <c r="AE1106" s="3">
        <v>45754.64</v>
      </c>
    </row>
    <row r="1107" spans="1:31" x14ac:dyDescent="0.3">
      <c r="A1107" s="3" t="s">
        <v>2509</v>
      </c>
      <c r="B1107" s="4">
        <v>40590</v>
      </c>
      <c r="C1107" s="4">
        <v>380</v>
      </c>
      <c r="D1107" s="4" t="s">
        <v>25</v>
      </c>
      <c r="E1107" s="5" t="s">
        <v>6313</v>
      </c>
      <c r="G1107" s="4" t="s">
        <v>8555</v>
      </c>
      <c r="H1107" s="3" t="s">
        <v>6315</v>
      </c>
      <c r="I1107" s="3" t="s">
        <v>252</v>
      </c>
      <c r="J1107" s="3" t="s">
        <v>252</v>
      </c>
      <c r="K1107" s="3" t="s">
        <v>89</v>
      </c>
      <c r="L1107" s="6" t="s">
        <v>89</v>
      </c>
      <c r="M1107" s="3" t="s">
        <v>252</v>
      </c>
      <c r="N1107" s="3" t="s">
        <v>184</v>
      </c>
      <c r="O1107" s="3" t="s">
        <v>8556</v>
      </c>
      <c r="P1107" s="3" t="s">
        <v>191</v>
      </c>
      <c r="Q1107" s="3" t="s">
        <v>26</v>
      </c>
      <c r="R1107" s="3" t="s">
        <v>27</v>
      </c>
      <c r="S1107" s="3">
        <v>15</v>
      </c>
      <c r="T1107" s="3">
        <v>20.010000000000002</v>
      </c>
      <c r="U1107" s="3">
        <v>-0.3</v>
      </c>
      <c r="V1107" s="3">
        <v>52.69</v>
      </c>
      <c r="W1107" s="3">
        <v>51.35</v>
      </c>
      <c r="X1107" s="32">
        <v>0.03</v>
      </c>
      <c r="Y1107" s="33">
        <v>203.41</v>
      </c>
      <c r="Z1107" s="3">
        <v>216.07</v>
      </c>
      <c r="AA1107" s="3">
        <v>-0.06</v>
      </c>
      <c r="AB1107" s="3">
        <v>25986</v>
      </c>
      <c r="AC1107" s="3">
        <v>27590.400000000001</v>
      </c>
      <c r="AD1107" s="3">
        <v>25986</v>
      </c>
      <c r="AE1107" s="3">
        <v>27590.400000000001</v>
      </c>
    </row>
    <row r="1108" spans="1:31" x14ac:dyDescent="0.3">
      <c r="A1108" s="3" t="s">
        <v>1593</v>
      </c>
      <c r="B1108" s="4">
        <v>40592</v>
      </c>
      <c r="C1108" s="4">
        <v>540</v>
      </c>
      <c r="D1108" s="4" t="s">
        <v>25</v>
      </c>
      <c r="E1108" s="5" t="s">
        <v>6313</v>
      </c>
      <c r="G1108" s="4" t="s">
        <v>8557</v>
      </c>
      <c r="H1108" s="3" t="s">
        <v>6315</v>
      </c>
      <c r="I1108" s="3" t="s">
        <v>252</v>
      </c>
      <c r="J1108" s="3" t="s">
        <v>252</v>
      </c>
      <c r="K1108" s="3" t="s">
        <v>89</v>
      </c>
      <c r="L1108" s="6" t="s">
        <v>89</v>
      </c>
      <c r="M1108" s="3" t="s">
        <v>252</v>
      </c>
      <c r="N1108" s="3" t="s">
        <v>184</v>
      </c>
      <c r="O1108" s="3" t="s">
        <v>8558</v>
      </c>
      <c r="P1108" s="3" t="s">
        <v>191</v>
      </c>
      <c r="Q1108" s="3" t="s">
        <v>26</v>
      </c>
      <c r="R1108" s="3" t="s">
        <v>27</v>
      </c>
      <c r="S1108" s="3">
        <v>40</v>
      </c>
      <c r="T1108" s="3">
        <v>47.98</v>
      </c>
      <c r="U1108" s="3">
        <v>-0.21</v>
      </c>
      <c r="V1108" s="3">
        <v>101.07</v>
      </c>
      <c r="W1108" s="3">
        <v>139.69</v>
      </c>
      <c r="X1108" s="32">
        <v>-0.38</v>
      </c>
      <c r="Y1108" s="33">
        <v>473.39</v>
      </c>
      <c r="Z1108" s="3">
        <v>598.79</v>
      </c>
      <c r="AA1108" s="3">
        <v>-0.26</v>
      </c>
      <c r="AB1108" s="3">
        <v>62331.27</v>
      </c>
      <c r="AC1108" s="3">
        <v>76607.28</v>
      </c>
      <c r="AD1108" s="3">
        <v>62331.27</v>
      </c>
      <c r="AE1108" s="3">
        <v>76607.28</v>
      </c>
    </row>
    <row r="1109" spans="1:31" x14ac:dyDescent="0.3">
      <c r="A1109" s="3" t="s">
        <v>1346</v>
      </c>
      <c r="B1109" s="4">
        <v>40593</v>
      </c>
      <c r="C1109" s="4">
        <v>849</v>
      </c>
      <c r="D1109" s="4" t="s">
        <v>25</v>
      </c>
      <c r="E1109" s="5" t="s">
        <v>6313</v>
      </c>
      <c r="G1109" s="4" t="s">
        <v>8559</v>
      </c>
      <c r="H1109" s="3" t="s">
        <v>6315</v>
      </c>
      <c r="I1109" s="3" t="s">
        <v>252</v>
      </c>
      <c r="J1109" s="3" t="s">
        <v>252</v>
      </c>
      <c r="K1109" s="3" t="s">
        <v>89</v>
      </c>
      <c r="L1109" s="6" t="s">
        <v>89</v>
      </c>
      <c r="M1109" s="3" t="s">
        <v>252</v>
      </c>
      <c r="N1109" s="3" t="s">
        <v>184</v>
      </c>
      <c r="O1109" s="3" t="s">
        <v>8560</v>
      </c>
      <c r="P1109" s="3" t="s">
        <v>191</v>
      </c>
      <c r="Q1109" s="3" t="s">
        <v>26</v>
      </c>
      <c r="R1109" s="3" t="s">
        <v>27</v>
      </c>
      <c r="S1109" s="3">
        <v>287</v>
      </c>
      <c r="T1109" s="3">
        <v>469</v>
      </c>
      <c r="U1109" s="3">
        <v>-0.63</v>
      </c>
      <c r="V1109" s="3">
        <v>507</v>
      </c>
      <c r="W1109" s="3">
        <v>666</v>
      </c>
      <c r="X1109" s="32">
        <v>-0.31</v>
      </c>
      <c r="Y1109" s="33">
        <v>2274.96</v>
      </c>
      <c r="Z1109" s="3">
        <v>2549</v>
      </c>
      <c r="AA1109" s="3">
        <v>-0.12</v>
      </c>
      <c r="AB1109" s="3">
        <v>254827.36</v>
      </c>
      <c r="AC1109" s="3">
        <v>274258.8</v>
      </c>
      <c r="AD1109" s="3">
        <v>280233.28999999998</v>
      </c>
      <c r="AE1109" s="3">
        <v>305172.24</v>
      </c>
    </row>
    <row r="1110" spans="1:31" x14ac:dyDescent="0.3">
      <c r="A1110" s="3" t="s">
        <v>4165</v>
      </c>
      <c r="B1110" s="4">
        <v>40595</v>
      </c>
      <c r="C1110" s="4">
        <v>297</v>
      </c>
      <c r="D1110" s="4" t="s">
        <v>25</v>
      </c>
      <c r="E1110" s="5" t="s">
        <v>6313</v>
      </c>
      <c r="G1110" s="4" t="s">
        <v>8561</v>
      </c>
      <c r="H1110" s="3" t="s">
        <v>6315</v>
      </c>
      <c r="I1110" s="3" t="s">
        <v>252</v>
      </c>
      <c r="J1110" s="3" t="s">
        <v>252</v>
      </c>
      <c r="K1110" s="3" t="s">
        <v>89</v>
      </c>
      <c r="L1110" s="6" t="s">
        <v>89</v>
      </c>
      <c r="M1110" s="3" t="s">
        <v>252</v>
      </c>
      <c r="N1110" s="3" t="s">
        <v>184</v>
      </c>
      <c r="O1110" s="3" t="s">
        <v>8562</v>
      </c>
      <c r="P1110" s="3" t="s">
        <v>191</v>
      </c>
      <c r="Q1110" s="3" t="s">
        <v>26</v>
      </c>
      <c r="R1110" s="3" t="s">
        <v>27</v>
      </c>
      <c r="S1110" s="3">
        <v>13</v>
      </c>
      <c r="T1110" s="3">
        <v>10.67</v>
      </c>
      <c r="U1110" s="3">
        <v>0.2</v>
      </c>
      <c r="V1110" s="3">
        <v>30.01</v>
      </c>
      <c r="W1110" s="3">
        <v>18.670000000000002</v>
      </c>
      <c r="X1110" s="32">
        <v>0.38</v>
      </c>
      <c r="Y1110" s="33">
        <v>133.38</v>
      </c>
      <c r="Z1110" s="3">
        <v>79.36</v>
      </c>
      <c r="AA1110" s="3">
        <v>0.41</v>
      </c>
      <c r="AB1110" s="3">
        <v>17039.29</v>
      </c>
      <c r="AC1110" s="3">
        <v>10106.4</v>
      </c>
      <c r="AD1110" s="3">
        <v>17039.29</v>
      </c>
      <c r="AE1110" s="3">
        <v>10106.4</v>
      </c>
    </row>
    <row r="1111" spans="1:31" x14ac:dyDescent="0.3">
      <c r="A1111" s="3" t="s">
        <v>1971</v>
      </c>
      <c r="B1111" s="4">
        <v>40597</v>
      </c>
      <c r="C1111" s="4">
        <v>425</v>
      </c>
      <c r="D1111" s="4" t="s">
        <v>25</v>
      </c>
      <c r="E1111" s="5" t="s">
        <v>6313</v>
      </c>
      <c r="G1111" s="4" t="s">
        <v>8563</v>
      </c>
      <c r="H1111" s="3" t="s">
        <v>6315</v>
      </c>
      <c r="I1111" s="3" t="s">
        <v>252</v>
      </c>
      <c r="J1111" s="3" t="s">
        <v>252</v>
      </c>
      <c r="K1111" s="3" t="s">
        <v>89</v>
      </c>
      <c r="L1111" s="6" t="s">
        <v>89</v>
      </c>
      <c r="M1111" s="3" t="s">
        <v>252</v>
      </c>
      <c r="N1111" s="3" t="s">
        <v>184</v>
      </c>
      <c r="O1111" s="3" t="s">
        <v>8564</v>
      </c>
      <c r="P1111" s="3" t="s">
        <v>191</v>
      </c>
      <c r="Q1111" s="3" t="s">
        <v>26</v>
      </c>
      <c r="R1111" s="3" t="s">
        <v>27</v>
      </c>
      <c r="S1111" s="3">
        <v>16</v>
      </c>
      <c r="T1111" s="3">
        <v>22.93</v>
      </c>
      <c r="U1111" s="3">
        <v>-0.43</v>
      </c>
      <c r="V1111" s="3">
        <v>41.16</v>
      </c>
      <c r="W1111" s="3">
        <v>66.11</v>
      </c>
      <c r="X1111" s="32">
        <v>-0.61</v>
      </c>
      <c r="Y1111" s="33">
        <v>189.38</v>
      </c>
      <c r="Z1111" s="3">
        <v>255.93</v>
      </c>
      <c r="AA1111" s="3">
        <v>-0.35</v>
      </c>
      <c r="AB1111" s="3">
        <v>24942.42</v>
      </c>
      <c r="AC1111" s="3">
        <v>32755.439999999999</v>
      </c>
      <c r="AD1111" s="3">
        <v>24942.42</v>
      </c>
      <c r="AE1111" s="3">
        <v>32755.439999999999</v>
      </c>
    </row>
    <row r="1112" spans="1:31" x14ac:dyDescent="0.3">
      <c r="A1112" s="3" t="s">
        <v>1494</v>
      </c>
      <c r="B1112" s="4">
        <v>40598</v>
      </c>
      <c r="C1112" s="4">
        <v>701</v>
      </c>
      <c r="D1112" s="4" t="s">
        <v>25</v>
      </c>
      <c r="E1112" s="5" t="s">
        <v>6313</v>
      </c>
      <c r="G1112" s="4" t="s">
        <v>8565</v>
      </c>
      <c r="H1112" s="3" t="s">
        <v>6315</v>
      </c>
      <c r="I1112" s="3" t="s">
        <v>252</v>
      </c>
      <c r="J1112" s="3" t="s">
        <v>252</v>
      </c>
      <c r="K1112" s="3" t="s">
        <v>89</v>
      </c>
      <c r="L1112" s="6" t="s">
        <v>89</v>
      </c>
      <c r="M1112" s="3" t="s">
        <v>252</v>
      </c>
      <c r="N1112" s="3" t="s">
        <v>184</v>
      </c>
      <c r="O1112" s="3" t="s">
        <v>8566</v>
      </c>
      <c r="P1112" s="3" t="s">
        <v>191</v>
      </c>
      <c r="Q1112" s="3" t="s">
        <v>26</v>
      </c>
      <c r="R1112" s="3" t="s">
        <v>27</v>
      </c>
      <c r="S1112" s="3">
        <v>109</v>
      </c>
      <c r="T1112" s="3">
        <v>218</v>
      </c>
      <c r="U1112" s="3">
        <v>-1</v>
      </c>
      <c r="V1112" s="3">
        <v>194</v>
      </c>
      <c r="W1112" s="3">
        <v>297</v>
      </c>
      <c r="X1112" s="32">
        <v>-0.53</v>
      </c>
      <c r="Y1112" s="33">
        <v>915.96</v>
      </c>
      <c r="Z1112" s="3">
        <v>1135.92</v>
      </c>
      <c r="AA1112" s="3">
        <v>-0.24</v>
      </c>
      <c r="AB1112" s="3">
        <v>102089.92</v>
      </c>
      <c r="AC1112" s="3">
        <v>121502.48</v>
      </c>
      <c r="AD1112" s="3">
        <v>112960.73</v>
      </c>
      <c r="AE1112" s="3">
        <v>136001.38</v>
      </c>
    </row>
    <row r="1113" spans="1:31" x14ac:dyDescent="0.3">
      <c r="A1113" s="3" t="s">
        <v>3970</v>
      </c>
      <c r="B1113" s="4">
        <v>40714</v>
      </c>
      <c r="C1113" s="4">
        <v>310</v>
      </c>
      <c r="D1113" s="4" t="s">
        <v>25</v>
      </c>
      <c r="E1113" s="5" t="s">
        <v>6313</v>
      </c>
      <c r="G1113" s="4" t="s">
        <v>8567</v>
      </c>
      <c r="H1113" s="3" t="s">
        <v>6315</v>
      </c>
      <c r="I1113" s="3" t="s">
        <v>252</v>
      </c>
      <c r="J1113" s="3" t="s">
        <v>252</v>
      </c>
      <c r="K1113" s="3" t="s">
        <v>104</v>
      </c>
      <c r="L1113" s="6" t="s">
        <v>104</v>
      </c>
      <c r="M1113" s="3" t="s">
        <v>252</v>
      </c>
      <c r="N1113" s="3" t="s">
        <v>184</v>
      </c>
      <c r="O1113" s="3" t="s">
        <v>8568</v>
      </c>
      <c r="P1113" s="3" t="s">
        <v>191</v>
      </c>
      <c r="Q1113" s="3" t="s">
        <v>194</v>
      </c>
      <c r="R1113" s="3" t="s">
        <v>6402</v>
      </c>
      <c r="S1113" s="3">
        <v>15</v>
      </c>
      <c r="T1113" s="3">
        <v>18</v>
      </c>
      <c r="U1113" s="3">
        <v>-0.2</v>
      </c>
      <c r="V1113" s="3">
        <v>57</v>
      </c>
      <c r="W1113" s="3">
        <v>50</v>
      </c>
      <c r="X1113" s="32">
        <v>0.12</v>
      </c>
      <c r="Y1113" s="33">
        <v>238</v>
      </c>
      <c r="Z1113" s="3">
        <v>226</v>
      </c>
      <c r="AA1113" s="3">
        <v>0.05</v>
      </c>
      <c r="AB1113" s="3">
        <v>14722.44</v>
      </c>
      <c r="AC1113" s="3">
        <v>14176.8</v>
      </c>
      <c r="AD1113" s="3">
        <v>17564.400000000001</v>
      </c>
      <c r="AE1113" s="3">
        <v>16720.8</v>
      </c>
    </row>
    <row r="1114" spans="1:31" x14ac:dyDescent="0.3">
      <c r="A1114" s="3" t="s">
        <v>5866</v>
      </c>
      <c r="B1114" s="4">
        <v>40726</v>
      </c>
      <c r="C1114" s="4">
        <v>439</v>
      </c>
      <c r="D1114" s="4" t="s">
        <v>25</v>
      </c>
      <c r="E1114" s="5" t="s">
        <v>6313</v>
      </c>
      <c r="G1114" s="4" t="s">
        <v>8569</v>
      </c>
      <c r="H1114" s="3" t="s">
        <v>6315</v>
      </c>
      <c r="I1114" s="3" t="s">
        <v>252</v>
      </c>
      <c r="J1114" s="3" t="s">
        <v>252</v>
      </c>
      <c r="K1114" s="3" t="s">
        <v>104</v>
      </c>
      <c r="L1114" s="6" t="s">
        <v>104</v>
      </c>
      <c r="M1114" s="3" t="s">
        <v>252</v>
      </c>
      <c r="N1114" s="3" t="s">
        <v>184</v>
      </c>
      <c r="O1114" s="3" t="s">
        <v>8570</v>
      </c>
      <c r="P1114" s="3" t="s">
        <v>191</v>
      </c>
      <c r="Q1114" s="3" t="s">
        <v>194</v>
      </c>
      <c r="R1114" s="3" t="s">
        <v>6402</v>
      </c>
      <c r="S1114" s="3">
        <v>23</v>
      </c>
      <c r="T1114" s="3">
        <v>42</v>
      </c>
      <c r="U1114" s="3">
        <v>-0.83</v>
      </c>
      <c r="V1114" s="3">
        <v>111</v>
      </c>
      <c r="W1114" s="3">
        <v>135.41999999999999</v>
      </c>
      <c r="X1114" s="32">
        <v>-0.22</v>
      </c>
      <c r="Y1114" s="33">
        <v>530</v>
      </c>
      <c r="Z1114" s="3">
        <v>586.16999999999996</v>
      </c>
      <c r="AA1114" s="3">
        <v>-0.11</v>
      </c>
      <c r="AB1114" s="3">
        <v>32318.880000000001</v>
      </c>
      <c r="AC1114" s="3">
        <v>35976.160000000003</v>
      </c>
      <c r="AD1114" s="3">
        <v>38605.199999999997</v>
      </c>
      <c r="AE1114" s="3">
        <v>42881.18</v>
      </c>
    </row>
    <row r="1115" spans="1:31" x14ac:dyDescent="0.3">
      <c r="A1115" s="3" t="s">
        <v>2795</v>
      </c>
      <c r="B1115" s="4">
        <v>40926</v>
      </c>
      <c r="C1115" s="4">
        <v>189</v>
      </c>
      <c r="D1115" s="4" t="s">
        <v>25</v>
      </c>
      <c r="E1115" s="5" t="s">
        <v>6313</v>
      </c>
      <c r="G1115" s="4" t="s">
        <v>8571</v>
      </c>
      <c r="H1115" s="3" t="s">
        <v>6315</v>
      </c>
      <c r="I1115" s="3" t="s">
        <v>252</v>
      </c>
      <c r="J1115" s="3" t="s">
        <v>252</v>
      </c>
      <c r="K1115" s="3" t="s">
        <v>132</v>
      </c>
      <c r="L1115" s="6" t="s">
        <v>89</v>
      </c>
      <c r="M1115" s="3" t="s">
        <v>252</v>
      </c>
      <c r="N1115" s="3" t="s">
        <v>154</v>
      </c>
      <c r="O1115" s="3" t="s">
        <v>8572</v>
      </c>
      <c r="P1115" s="3" t="s">
        <v>252</v>
      </c>
      <c r="Q1115" s="3" t="s">
        <v>397</v>
      </c>
      <c r="R1115" s="3" t="s">
        <v>31</v>
      </c>
      <c r="S1115" s="3">
        <v>8</v>
      </c>
      <c r="T1115" s="3">
        <v>9</v>
      </c>
      <c r="U1115" s="3">
        <v>-0.13</v>
      </c>
      <c r="V1115" s="3">
        <v>21.75</v>
      </c>
      <c r="W1115" s="3">
        <v>18</v>
      </c>
      <c r="X1115" s="32">
        <v>0.17</v>
      </c>
      <c r="Y1115" s="33">
        <v>123.67</v>
      </c>
      <c r="Z1115" s="3">
        <v>134.75</v>
      </c>
      <c r="AA1115" s="3">
        <v>-0.09</v>
      </c>
      <c r="AB1115" s="3">
        <v>16056.88</v>
      </c>
      <c r="AC1115" s="3">
        <v>17481.240000000002</v>
      </c>
      <c r="AD1115" s="3">
        <v>16056.88</v>
      </c>
      <c r="AE1115" s="3">
        <v>17481.240000000002</v>
      </c>
    </row>
    <row r="1116" spans="1:31" x14ac:dyDescent="0.3">
      <c r="A1116" s="3" t="s">
        <v>3749</v>
      </c>
      <c r="B1116" s="4">
        <v>40928</v>
      </c>
      <c r="C1116" s="4">
        <v>172</v>
      </c>
      <c r="D1116" s="4" t="s">
        <v>25</v>
      </c>
      <c r="E1116" s="5" t="s">
        <v>6313</v>
      </c>
      <c r="G1116" s="4" t="s">
        <v>8573</v>
      </c>
      <c r="H1116" s="3" t="s">
        <v>6315</v>
      </c>
      <c r="I1116" s="3" t="s">
        <v>252</v>
      </c>
      <c r="J1116" s="3" t="s">
        <v>252</v>
      </c>
      <c r="K1116" s="3" t="s">
        <v>132</v>
      </c>
      <c r="L1116" s="6" t="s">
        <v>89</v>
      </c>
      <c r="M1116" s="3" t="s">
        <v>252</v>
      </c>
      <c r="N1116" s="3" t="s">
        <v>154</v>
      </c>
      <c r="O1116" s="3" t="s">
        <v>8574</v>
      </c>
      <c r="P1116" s="3" t="s">
        <v>252</v>
      </c>
      <c r="Q1116" s="3" t="s">
        <v>397</v>
      </c>
      <c r="R1116" s="3" t="s">
        <v>31</v>
      </c>
      <c r="S1116" s="3">
        <v>25</v>
      </c>
      <c r="T1116" s="3">
        <v>23.34</v>
      </c>
      <c r="U1116" s="3">
        <v>0.05</v>
      </c>
      <c r="V1116" s="3">
        <v>73.510000000000005</v>
      </c>
      <c r="W1116" s="3">
        <v>71.760000000000005</v>
      </c>
      <c r="X1116" s="32">
        <v>0.02</v>
      </c>
      <c r="Y1116" s="33">
        <v>317.75</v>
      </c>
      <c r="Z1116" s="3">
        <v>270.29000000000002</v>
      </c>
      <c r="AA1116" s="3">
        <v>0.15</v>
      </c>
      <c r="AB1116" s="3">
        <v>33349.94</v>
      </c>
      <c r="AC1116" s="3">
        <v>28187.38</v>
      </c>
      <c r="AD1116" s="3">
        <v>33349.94</v>
      </c>
      <c r="AE1116" s="3">
        <v>28187.38</v>
      </c>
    </row>
    <row r="1117" spans="1:31" x14ac:dyDescent="0.3">
      <c r="A1117" s="3" t="s">
        <v>2798</v>
      </c>
      <c r="B1117" s="4">
        <v>41006</v>
      </c>
      <c r="C1117" s="4">
        <v>263</v>
      </c>
      <c r="D1117" s="4" t="s">
        <v>25</v>
      </c>
      <c r="E1117" s="5" t="s">
        <v>6313</v>
      </c>
      <c r="G1117" s="4" t="s">
        <v>8460</v>
      </c>
      <c r="H1117" s="3" t="s">
        <v>6315</v>
      </c>
      <c r="I1117" s="3" t="s">
        <v>252</v>
      </c>
      <c r="J1117" s="3" t="s">
        <v>252</v>
      </c>
      <c r="K1117" s="3" t="s">
        <v>104</v>
      </c>
      <c r="L1117" s="6" t="s">
        <v>104</v>
      </c>
      <c r="M1117" s="3" t="s">
        <v>252</v>
      </c>
      <c r="N1117" s="3" t="s">
        <v>154</v>
      </c>
      <c r="O1117" s="3" t="s">
        <v>8575</v>
      </c>
      <c r="P1117" s="3" t="s">
        <v>252</v>
      </c>
      <c r="Q1117" s="3" t="s">
        <v>194</v>
      </c>
      <c r="R1117" s="3" t="s">
        <v>6402</v>
      </c>
      <c r="S1117" s="3">
        <v>24</v>
      </c>
      <c r="T1117" s="3">
        <v>16</v>
      </c>
      <c r="U1117" s="3">
        <v>0.33</v>
      </c>
      <c r="V1117" s="3">
        <v>53</v>
      </c>
      <c r="W1117" s="3">
        <v>42</v>
      </c>
      <c r="X1117" s="32">
        <v>0.21</v>
      </c>
      <c r="Y1117" s="33">
        <v>197.33</v>
      </c>
      <c r="Z1117" s="3">
        <v>228</v>
      </c>
      <c r="AA1117" s="3">
        <v>-0.16</v>
      </c>
      <c r="AB1117" s="3">
        <v>14862.56</v>
      </c>
      <c r="AC1117" s="3">
        <v>17483.28</v>
      </c>
      <c r="AD1117" s="3">
        <v>16386.560000000001</v>
      </c>
      <c r="AE1117" s="3">
        <v>18911.28</v>
      </c>
    </row>
    <row r="1118" spans="1:31" x14ac:dyDescent="0.3">
      <c r="A1118" s="3" t="s">
        <v>5476</v>
      </c>
      <c r="B1118" s="4">
        <v>41008</v>
      </c>
      <c r="C1118" s="4">
        <v>318</v>
      </c>
      <c r="D1118" s="4" t="s">
        <v>25</v>
      </c>
      <c r="E1118" s="5" t="s">
        <v>6313</v>
      </c>
      <c r="G1118" s="4" t="s">
        <v>6625</v>
      </c>
      <c r="H1118" s="3" t="s">
        <v>6315</v>
      </c>
      <c r="I1118" s="3" t="s">
        <v>252</v>
      </c>
      <c r="J1118" s="3" t="s">
        <v>252</v>
      </c>
      <c r="K1118" s="3" t="s">
        <v>104</v>
      </c>
      <c r="L1118" s="6" t="s">
        <v>104</v>
      </c>
      <c r="M1118" s="3" t="s">
        <v>252</v>
      </c>
      <c r="N1118" s="3" t="s">
        <v>154</v>
      </c>
      <c r="O1118" s="3" t="s">
        <v>8576</v>
      </c>
      <c r="P1118" s="3" t="s">
        <v>252</v>
      </c>
      <c r="Q1118" s="3" t="s">
        <v>194</v>
      </c>
      <c r="R1118" s="3" t="s">
        <v>6402</v>
      </c>
      <c r="S1118" s="3">
        <v>55</v>
      </c>
      <c r="T1118" s="3">
        <v>64.17</v>
      </c>
      <c r="U1118" s="3">
        <v>-0.17</v>
      </c>
      <c r="V1118" s="3">
        <v>241.52</v>
      </c>
      <c r="W1118" s="3">
        <v>222.84</v>
      </c>
      <c r="X1118" s="32">
        <v>0.08</v>
      </c>
      <c r="Y1118" s="33">
        <v>1016.24</v>
      </c>
      <c r="Z1118" s="3">
        <v>1132.7</v>
      </c>
      <c r="AA1118" s="3">
        <v>-0.11</v>
      </c>
      <c r="AB1118" s="3">
        <v>65799.839999999997</v>
      </c>
      <c r="AC1118" s="3">
        <v>73922</v>
      </c>
      <c r="AD1118" s="3">
        <v>72327.839999999997</v>
      </c>
      <c r="AE1118" s="3">
        <v>80618</v>
      </c>
    </row>
    <row r="1119" spans="1:31" x14ac:dyDescent="0.3">
      <c r="A1119" s="3" t="s">
        <v>2401</v>
      </c>
      <c r="B1119" s="4">
        <v>41019</v>
      </c>
      <c r="C1119" s="4">
        <v>313</v>
      </c>
      <c r="D1119" s="4" t="s">
        <v>25</v>
      </c>
      <c r="E1119" s="5" t="s">
        <v>6313</v>
      </c>
      <c r="G1119" s="4" t="s">
        <v>8577</v>
      </c>
      <c r="H1119" s="3" t="s">
        <v>6315</v>
      </c>
      <c r="I1119" s="3" t="s">
        <v>252</v>
      </c>
      <c r="J1119" s="3" t="s">
        <v>252</v>
      </c>
      <c r="K1119" s="3" t="s">
        <v>89</v>
      </c>
      <c r="L1119" s="6" t="s">
        <v>89</v>
      </c>
      <c r="M1119" s="3" t="s">
        <v>252</v>
      </c>
      <c r="N1119" s="3" t="s">
        <v>184</v>
      </c>
      <c r="O1119" s="3" t="s">
        <v>8578</v>
      </c>
      <c r="P1119" s="3" t="s">
        <v>191</v>
      </c>
      <c r="Q1119" s="3" t="s">
        <v>421</v>
      </c>
      <c r="R1119" s="3" t="s">
        <v>60</v>
      </c>
      <c r="S1119" s="3">
        <v>21</v>
      </c>
      <c r="T1119" s="3">
        <v>40</v>
      </c>
      <c r="U1119" s="3">
        <v>-0.9</v>
      </c>
      <c r="V1119" s="3">
        <v>54</v>
      </c>
      <c r="W1119" s="3">
        <v>90</v>
      </c>
      <c r="X1119" s="32">
        <v>-0.67</v>
      </c>
      <c r="Y1119" s="33">
        <v>253</v>
      </c>
      <c r="Z1119" s="3">
        <v>224.92</v>
      </c>
      <c r="AA1119" s="3">
        <v>0.11</v>
      </c>
      <c r="AB1119" s="3">
        <v>29399.64</v>
      </c>
      <c r="AC1119" s="3">
        <v>25575.15</v>
      </c>
      <c r="AD1119" s="3">
        <v>31847.64</v>
      </c>
      <c r="AE1119" s="3">
        <v>28293.15</v>
      </c>
    </row>
    <row r="1120" spans="1:31" x14ac:dyDescent="0.3">
      <c r="A1120" s="3" t="s">
        <v>3752</v>
      </c>
      <c r="B1120" s="4">
        <v>41209</v>
      </c>
      <c r="C1120" s="4">
        <v>242</v>
      </c>
      <c r="D1120" s="4" t="s">
        <v>25</v>
      </c>
      <c r="E1120" s="5" t="s">
        <v>6313</v>
      </c>
      <c r="G1120" s="4" t="s">
        <v>8579</v>
      </c>
      <c r="H1120" s="3" t="s">
        <v>6315</v>
      </c>
      <c r="I1120" s="3" t="s">
        <v>252</v>
      </c>
      <c r="J1120" s="3" t="s">
        <v>252</v>
      </c>
      <c r="K1120" s="3" t="s">
        <v>132</v>
      </c>
      <c r="L1120" s="6" t="s">
        <v>132</v>
      </c>
      <c r="M1120" s="3" t="s">
        <v>252</v>
      </c>
      <c r="N1120" s="3" t="s">
        <v>184</v>
      </c>
      <c r="O1120" s="3" t="s">
        <v>8580</v>
      </c>
      <c r="P1120" s="3" t="s">
        <v>191</v>
      </c>
      <c r="Q1120" s="3" t="s">
        <v>194</v>
      </c>
      <c r="R1120" s="3" t="s">
        <v>6402</v>
      </c>
      <c r="S1120" s="3">
        <v>7</v>
      </c>
      <c r="T1120" s="3">
        <v>7.5</v>
      </c>
      <c r="U1120" s="3">
        <v>-0.03</v>
      </c>
      <c r="V1120" s="3">
        <v>28.5</v>
      </c>
      <c r="W1120" s="3">
        <v>27.5</v>
      </c>
      <c r="X1120" s="32">
        <v>0.04</v>
      </c>
      <c r="Y1120" s="33">
        <v>101.58</v>
      </c>
      <c r="Z1120" s="3">
        <v>114.42</v>
      </c>
      <c r="AA1120" s="3">
        <v>-0.13</v>
      </c>
      <c r="AB1120" s="3">
        <v>14065.2</v>
      </c>
      <c r="AC1120" s="3">
        <v>16271.7</v>
      </c>
      <c r="AD1120" s="3">
        <v>14993.7</v>
      </c>
      <c r="AE1120" s="3">
        <v>17216.7</v>
      </c>
    </row>
    <row r="1121" spans="1:31" x14ac:dyDescent="0.3">
      <c r="A1121" s="3" t="s">
        <v>5530</v>
      </c>
      <c r="B1121" s="4">
        <v>41226</v>
      </c>
      <c r="C1121" s="4">
        <v>536</v>
      </c>
      <c r="D1121" s="4" t="s">
        <v>25</v>
      </c>
      <c r="E1121" s="5" t="s">
        <v>6313</v>
      </c>
      <c r="G1121" s="4" t="s">
        <v>8581</v>
      </c>
      <c r="H1121" s="3" t="s">
        <v>6315</v>
      </c>
      <c r="I1121" s="3" t="s">
        <v>252</v>
      </c>
      <c r="J1121" s="3" t="s">
        <v>252</v>
      </c>
      <c r="K1121" s="3" t="s">
        <v>104</v>
      </c>
      <c r="L1121" s="6" t="s">
        <v>104</v>
      </c>
      <c r="M1121" s="3" t="s">
        <v>252</v>
      </c>
      <c r="N1121" s="3" t="s">
        <v>184</v>
      </c>
      <c r="O1121" s="3" t="s">
        <v>8582</v>
      </c>
      <c r="P1121" s="3" t="s">
        <v>191</v>
      </c>
      <c r="Q1121" s="3" t="s">
        <v>55</v>
      </c>
      <c r="R1121" s="3" t="s">
        <v>31</v>
      </c>
      <c r="S1121" s="3">
        <v>34</v>
      </c>
      <c r="T1121" s="3">
        <v>27</v>
      </c>
      <c r="U1121" s="3">
        <v>0.21</v>
      </c>
      <c r="V1121" s="3">
        <v>133.5</v>
      </c>
      <c r="W1121" s="3">
        <v>145.08000000000001</v>
      </c>
      <c r="X1121" s="32">
        <v>-0.09</v>
      </c>
      <c r="Y1121" s="33">
        <v>572.66999999999996</v>
      </c>
      <c r="Z1121" s="3">
        <v>657.33</v>
      </c>
      <c r="AA1121" s="3">
        <v>-0.15</v>
      </c>
      <c r="AB1121" s="3">
        <v>38892.51</v>
      </c>
      <c r="AC1121" s="3">
        <v>44659.56</v>
      </c>
      <c r="AD1121" s="3">
        <v>42262.8</v>
      </c>
      <c r="AE1121" s="3">
        <v>48424.800000000003</v>
      </c>
    </row>
    <row r="1122" spans="1:31" x14ac:dyDescent="0.3">
      <c r="A1122" s="3" t="s">
        <v>5935</v>
      </c>
      <c r="B1122" s="4">
        <v>41271</v>
      </c>
      <c r="C1122" s="4">
        <v>442</v>
      </c>
      <c r="D1122" s="4" t="s">
        <v>25</v>
      </c>
      <c r="E1122" s="5" t="s">
        <v>6313</v>
      </c>
      <c r="G1122" s="4" t="s">
        <v>8583</v>
      </c>
      <c r="H1122" s="3" t="s">
        <v>6315</v>
      </c>
      <c r="I1122" s="3" t="s">
        <v>252</v>
      </c>
      <c r="J1122" s="3" t="s">
        <v>252</v>
      </c>
      <c r="K1122" s="3" t="s">
        <v>104</v>
      </c>
      <c r="L1122" s="6" t="s">
        <v>104</v>
      </c>
      <c r="M1122" s="3" t="s">
        <v>252</v>
      </c>
      <c r="N1122" s="3" t="s">
        <v>184</v>
      </c>
      <c r="O1122" s="3" t="s">
        <v>8584</v>
      </c>
      <c r="P1122" s="3" t="s">
        <v>191</v>
      </c>
      <c r="Q1122" s="3" t="s">
        <v>55</v>
      </c>
      <c r="R1122" s="3" t="s">
        <v>31</v>
      </c>
      <c r="S1122" s="3">
        <v>1</v>
      </c>
      <c r="T1122" s="3">
        <v>32.5</v>
      </c>
      <c r="U1122" s="3">
        <v>-64</v>
      </c>
      <c r="V1122" s="3">
        <v>11.58</v>
      </c>
      <c r="W1122" s="3">
        <v>61.67</v>
      </c>
      <c r="X1122" s="32">
        <v>-4.32</v>
      </c>
      <c r="Y1122" s="33">
        <v>345</v>
      </c>
      <c r="Z1122" s="3">
        <v>353.83</v>
      </c>
      <c r="AA1122" s="3">
        <v>-0.03</v>
      </c>
      <c r="AB1122" s="3">
        <v>23176.41</v>
      </c>
      <c r="AC1122" s="3">
        <v>24377.52</v>
      </c>
      <c r="AD1122" s="3">
        <v>25461</v>
      </c>
      <c r="AE1122" s="3">
        <v>26070.58</v>
      </c>
    </row>
    <row r="1123" spans="1:31" x14ac:dyDescent="0.3">
      <c r="A1123" s="3" t="s">
        <v>5361</v>
      </c>
      <c r="B1123" s="4">
        <v>41294</v>
      </c>
      <c r="C1123" s="4">
        <v>642</v>
      </c>
      <c r="D1123" s="4" t="s">
        <v>25</v>
      </c>
      <c r="E1123" s="5" t="s">
        <v>6313</v>
      </c>
      <c r="G1123" s="4" t="s">
        <v>8585</v>
      </c>
      <c r="H1123" s="3" t="s">
        <v>6315</v>
      </c>
      <c r="I1123" s="3" t="s">
        <v>252</v>
      </c>
      <c r="J1123" s="3" t="s">
        <v>252</v>
      </c>
      <c r="K1123" s="3" t="s">
        <v>104</v>
      </c>
      <c r="L1123" s="6" t="s">
        <v>104</v>
      </c>
      <c r="M1123" s="3" t="s">
        <v>252</v>
      </c>
      <c r="N1123" s="3" t="s">
        <v>184</v>
      </c>
      <c r="O1123" s="3" t="s">
        <v>8586</v>
      </c>
      <c r="P1123" s="3" t="s">
        <v>191</v>
      </c>
      <c r="Q1123" s="3" t="s">
        <v>55</v>
      </c>
      <c r="R1123" s="3" t="s">
        <v>31</v>
      </c>
      <c r="S1123" s="3">
        <v>52</v>
      </c>
      <c r="T1123" s="3">
        <v>44.5</v>
      </c>
      <c r="U1123" s="3">
        <v>0.15</v>
      </c>
      <c r="V1123" s="3">
        <v>187.83</v>
      </c>
      <c r="W1123" s="3">
        <v>192.42</v>
      </c>
      <c r="X1123" s="32">
        <v>-0.02</v>
      </c>
      <c r="Y1123" s="33">
        <v>770.67</v>
      </c>
      <c r="Z1123" s="3">
        <v>789.5</v>
      </c>
      <c r="AA1123" s="3">
        <v>-0.02</v>
      </c>
      <c r="AB1123" s="3">
        <v>52374.55</v>
      </c>
      <c r="AC1123" s="3">
        <v>53443.11</v>
      </c>
      <c r="AD1123" s="3">
        <v>56875.199999999997</v>
      </c>
      <c r="AE1123" s="3">
        <v>58142.22</v>
      </c>
    </row>
    <row r="1124" spans="1:31" x14ac:dyDescent="0.3">
      <c r="A1124" s="3" t="s">
        <v>5500</v>
      </c>
      <c r="B1124" s="4">
        <v>41320</v>
      </c>
      <c r="C1124" s="4">
        <v>574</v>
      </c>
      <c r="D1124" s="4" t="s">
        <v>25</v>
      </c>
      <c r="E1124" s="5" t="s">
        <v>6313</v>
      </c>
      <c r="G1124" s="4" t="s">
        <v>8587</v>
      </c>
      <c r="H1124" s="3" t="s">
        <v>6315</v>
      </c>
      <c r="I1124" s="3" t="s">
        <v>252</v>
      </c>
      <c r="J1124" s="3" t="s">
        <v>252</v>
      </c>
      <c r="K1124" s="3" t="s">
        <v>104</v>
      </c>
      <c r="L1124" s="6" t="s">
        <v>104</v>
      </c>
      <c r="M1124" s="3" t="s">
        <v>252</v>
      </c>
      <c r="N1124" s="3" t="s">
        <v>184</v>
      </c>
      <c r="O1124" s="3" t="s">
        <v>8588</v>
      </c>
      <c r="P1124" s="3" t="s">
        <v>191</v>
      </c>
      <c r="Q1124" s="3" t="s">
        <v>55</v>
      </c>
      <c r="R1124" s="3" t="s">
        <v>31</v>
      </c>
      <c r="S1124" s="3">
        <v>31</v>
      </c>
      <c r="T1124" s="3">
        <v>41.58</v>
      </c>
      <c r="U1124" s="3">
        <v>-0.32</v>
      </c>
      <c r="V1124" s="3">
        <v>102.17</v>
      </c>
      <c r="W1124" s="3">
        <v>99.67</v>
      </c>
      <c r="X1124" s="32">
        <v>0.02</v>
      </c>
      <c r="Y1124" s="33">
        <v>501.17</v>
      </c>
      <c r="Z1124" s="3">
        <v>503.58</v>
      </c>
      <c r="AA1124" s="3">
        <v>0</v>
      </c>
      <c r="AB1124" s="3">
        <v>33879.15</v>
      </c>
      <c r="AC1124" s="3">
        <v>34473.07</v>
      </c>
      <c r="AD1124" s="3">
        <v>36986.1</v>
      </c>
      <c r="AE1124" s="3">
        <v>37092.449999999997</v>
      </c>
    </row>
    <row r="1125" spans="1:31" x14ac:dyDescent="0.3">
      <c r="A1125" s="3" t="s">
        <v>5860</v>
      </c>
      <c r="B1125" s="4">
        <v>41328</v>
      </c>
      <c r="C1125" s="4">
        <v>149</v>
      </c>
      <c r="D1125" s="4" t="s">
        <v>25</v>
      </c>
      <c r="E1125" s="5" t="s">
        <v>6313</v>
      </c>
      <c r="G1125" s="4" t="s">
        <v>8589</v>
      </c>
      <c r="H1125" s="3" t="s">
        <v>6315</v>
      </c>
      <c r="I1125" s="3" t="s">
        <v>252</v>
      </c>
      <c r="J1125" s="3" t="s">
        <v>252</v>
      </c>
      <c r="K1125" s="3" t="s">
        <v>104</v>
      </c>
      <c r="L1125" s="6" t="s">
        <v>104</v>
      </c>
      <c r="M1125" s="3" t="s">
        <v>252</v>
      </c>
      <c r="N1125" s="3" t="s">
        <v>184</v>
      </c>
      <c r="O1125" s="3" t="s">
        <v>8590</v>
      </c>
      <c r="P1125" s="3" t="s">
        <v>191</v>
      </c>
      <c r="Q1125" s="3" t="s">
        <v>55</v>
      </c>
      <c r="R1125" s="3" t="s">
        <v>31</v>
      </c>
      <c r="S1125" s="3">
        <v>22</v>
      </c>
      <c r="T1125" s="3">
        <v>14.78</v>
      </c>
      <c r="U1125" s="3">
        <v>0.32</v>
      </c>
      <c r="V1125" s="3">
        <v>76.62</v>
      </c>
      <c r="W1125" s="3">
        <v>82.45</v>
      </c>
      <c r="X1125" s="32">
        <v>-0.08</v>
      </c>
      <c r="Y1125" s="33">
        <v>297.33999999999997</v>
      </c>
      <c r="Z1125" s="3">
        <v>338.94</v>
      </c>
      <c r="AA1125" s="3">
        <v>-0.14000000000000001</v>
      </c>
      <c r="AB1125" s="3">
        <v>18942.990000000002</v>
      </c>
      <c r="AC1125" s="3">
        <v>21297.42</v>
      </c>
      <c r="AD1125" s="3">
        <v>19984.03</v>
      </c>
      <c r="AE1125" s="3">
        <v>22721.16</v>
      </c>
    </row>
    <row r="1126" spans="1:31" x14ac:dyDescent="0.3">
      <c r="A1126" s="3" t="s">
        <v>5364</v>
      </c>
      <c r="B1126" s="4">
        <v>41413</v>
      </c>
      <c r="C1126" s="4">
        <v>570</v>
      </c>
      <c r="D1126" s="4" t="s">
        <v>25</v>
      </c>
      <c r="E1126" s="5" t="s">
        <v>6313</v>
      </c>
      <c r="G1126" s="4" t="s">
        <v>8591</v>
      </c>
      <c r="H1126" s="3" t="s">
        <v>6315</v>
      </c>
      <c r="I1126" s="3" t="s">
        <v>252</v>
      </c>
      <c r="J1126" s="3" t="s">
        <v>252</v>
      </c>
      <c r="K1126" s="3" t="s">
        <v>104</v>
      </c>
      <c r="L1126" s="6" t="s">
        <v>104</v>
      </c>
      <c r="M1126" s="3" t="s">
        <v>252</v>
      </c>
      <c r="N1126" s="3" t="s">
        <v>184</v>
      </c>
      <c r="O1126" s="3" t="s">
        <v>8592</v>
      </c>
      <c r="P1126" s="3" t="s">
        <v>191</v>
      </c>
      <c r="Q1126" s="3" t="s">
        <v>55</v>
      </c>
      <c r="R1126" s="3" t="s">
        <v>31</v>
      </c>
      <c r="S1126" s="3">
        <v>45</v>
      </c>
      <c r="T1126" s="3">
        <v>56</v>
      </c>
      <c r="U1126" s="3">
        <v>-0.24</v>
      </c>
      <c r="V1126" s="3">
        <v>166</v>
      </c>
      <c r="W1126" s="3">
        <v>155</v>
      </c>
      <c r="X1126" s="32">
        <v>7.0000000000000007E-2</v>
      </c>
      <c r="Y1126" s="33">
        <v>696</v>
      </c>
      <c r="Z1126" s="3">
        <v>681.92</v>
      </c>
      <c r="AA1126" s="3">
        <v>0.02</v>
      </c>
      <c r="AB1126" s="3">
        <v>47225.279999999999</v>
      </c>
      <c r="AC1126" s="3">
        <v>46485.38</v>
      </c>
      <c r="AD1126" s="3">
        <v>51364.800000000003</v>
      </c>
      <c r="AE1126" s="3">
        <v>50245.77</v>
      </c>
    </row>
    <row r="1127" spans="1:31" x14ac:dyDescent="0.3">
      <c r="A1127" s="3" t="s">
        <v>2515</v>
      </c>
      <c r="B1127" s="4">
        <v>41467</v>
      </c>
      <c r="C1127" s="4">
        <v>242</v>
      </c>
      <c r="D1127" s="4" t="s">
        <v>25</v>
      </c>
      <c r="E1127" s="5" t="s">
        <v>6313</v>
      </c>
      <c r="G1127" s="4" t="s">
        <v>8593</v>
      </c>
      <c r="H1127" s="3" t="s">
        <v>6315</v>
      </c>
      <c r="I1127" s="3" t="s">
        <v>252</v>
      </c>
      <c r="J1127" s="3" t="s">
        <v>252</v>
      </c>
      <c r="K1127" s="3" t="s">
        <v>89</v>
      </c>
      <c r="L1127" s="6" t="s">
        <v>89</v>
      </c>
      <c r="M1127" s="3" t="s">
        <v>252</v>
      </c>
      <c r="N1127" s="3" t="s">
        <v>184</v>
      </c>
      <c r="O1127" s="3" t="s">
        <v>8594</v>
      </c>
      <c r="P1127" s="3" t="s">
        <v>191</v>
      </c>
      <c r="Q1127" s="3" t="s">
        <v>421</v>
      </c>
      <c r="R1127" s="3" t="s">
        <v>60</v>
      </c>
      <c r="S1127" s="3">
        <v>46</v>
      </c>
      <c r="T1127" s="3">
        <v>51</v>
      </c>
      <c r="U1127" s="3">
        <v>-0.11</v>
      </c>
      <c r="V1127" s="3">
        <v>120</v>
      </c>
      <c r="W1127" s="3">
        <v>113.17</v>
      </c>
      <c r="X1127" s="32">
        <v>0.06</v>
      </c>
      <c r="Y1127" s="33">
        <v>441</v>
      </c>
      <c r="Z1127" s="3">
        <v>419.92</v>
      </c>
      <c r="AA1127" s="3">
        <v>0.05</v>
      </c>
      <c r="AB1127" s="3">
        <v>50527.08</v>
      </c>
      <c r="AC1127" s="3">
        <v>49240.27</v>
      </c>
      <c r="AD1127" s="3">
        <v>55513.08</v>
      </c>
      <c r="AE1127" s="3">
        <v>52807.27</v>
      </c>
    </row>
    <row r="1128" spans="1:31" x14ac:dyDescent="0.3">
      <c r="A1128" s="3" t="s">
        <v>3195</v>
      </c>
      <c r="B1128" s="4">
        <v>41570</v>
      </c>
      <c r="C1128" s="4">
        <v>738</v>
      </c>
      <c r="D1128" s="4" t="s">
        <v>25</v>
      </c>
      <c r="E1128" s="5" t="s">
        <v>6313</v>
      </c>
      <c r="G1128" s="4" t="s">
        <v>8595</v>
      </c>
      <c r="H1128" s="3" t="s">
        <v>6315</v>
      </c>
      <c r="I1128" s="3" t="s">
        <v>252</v>
      </c>
      <c r="J1128" s="3" t="s">
        <v>252</v>
      </c>
      <c r="K1128" s="3" t="s">
        <v>132</v>
      </c>
      <c r="L1128" s="6" t="s">
        <v>132</v>
      </c>
      <c r="M1128" s="3" t="s">
        <v>252</v>
      </c>
      <c r="N1128" s="3" t="s">
        <v>184</v>
      </c>
      <c r="O1128" s="3" t="s">
        <v>8596</v>
      </c>
      <c r="P1128" s="3" t="s">
        <v>191</v>
      </c>
      <c r="Q1128" s="3" t="s">
        <v>405</v>
      </c>
      <c r="R1128" s="3" t="s">
        <v>31</v>
      </c>
      <c r="S1128" s="3">
        <v>77</v>
      </c>
      <c r="T1128" s="3">
        <v>71</v>
      </c>
      <c r="U1128" s="3">
        <v>0.08</v>
      </c>
      <c r="V1128" s="3">
        <v>334</v>
      </c>
      <c r="W1128" s="3">
        <v>358</v>
      </c>
      <c r="X1128" s="32">
        <v>-7.0000000000000007E-2</v>
      </c>
      <c r="Y1128" s="33">
        <v>1214.17</v>
      </c>
      <c r="Z1128" s="3">
        <v>1330.42</v>
      </c>
      <c r="AA1128" s="3">
        <v>-0.1</v>
      </c>
      <c r="AB1128" s="3">
        <v>246101.6</v>
      </c>
      <c r="AC1128" s="3">
        <v>267328.11</v>
      </c>
      <c r="AD1128" s="3">
        <v>257597.6</v>
      </c>
      <c r="AE1128" s="3">
        <v>276793.83</v>
      </c>
    </row>
    <row r="1129" spans="1:31" x14ac:dyDescent="0.3">
      <c r="A1129" s="3" t="s">
        <v>1894</v>
      </c>
      <c r="B1129" s="4">
        <v>41693</v>
      </c>
      <c r="C1129" s="4">
        <v>413</v>
      </c>
      <c r="D1129" s="4" t="s">
        <v>25</v>
      </c>
      <c r="E1129" s="5" t="s">
        <v>6313</v>
      </c>
      <c r="G1129" s="4" t="s">
        <v>8597</v>
      </c>
      <c r="H1129" s="3" t="s">
        <v>6315</v>
      </c>
      <c r="I1129" s="3" t="s">
        <v>252</v>
      </c>
      <c r="J1129" s="3" t="s">
        <v>252</v>
      </c>
      <c r="K1129" s="3" t="s">
        <v>89</v>
      </c>
      <c r="L1129" s="6" t="s">
        <v>89</v>
      </c>
      <c r="M1129" s="3" t="s">
        <v>252</v>
      </c>
      <c r="N1129" s="3" t="s">
        <v>184</v>
      </c>
      <c r="O1129" s="3" t="s">
        <v>8598</v>
      </c>
      <c r="P1129" s="3" t="s">
        <v>191</v>
      </c>
      <c r="Q1129" s="3" t="s">
        <v>938</v>
      </c>
      <c r="R1129" s="3" t="s">
        <v>31</v>
      </c>
      <c r="S1129" s="3">
        <v>43</v>
      </c>
      <c r="T1129" s="3">
        <v>33</v>
      </c>
      <c r="U1129" s="3">
        <v>0.22</v>
      </c>
      <c r="V1129" s="3">
        <v>83.83</v>
      </c>
      <c r="W1129" s="3">
        <v>74</v>
      </c>
      <c r="X1129" s="32">
        <v>0.12</v>
      </c>
      <c r="Y1129" s="33">
        <v>366.67</v>
      </c>
      <c r="Z1129" s="3">
        <v>402.92</v>
      </c>
      <c r="AA1129" s="3">
        <v>-0.1</v>
      </c>
      <c r="AB1129" s="3">
        <v>36126</v>
      </c>
      <c r="AC1129" s="3">
        <v>39795.4</v>
      </c>
      <c r="AD1129" s="3">
        <v>38016</v>
      </c>
      <c r="AE1129" s="3">
        <v>41774.400000000001</v>
      </c>
    </row>
    <row r="1130" spans="1:31" x14ac:dyDescent="0.3">
      <c r="A1130" s="3" t="s">
        <v>5767</v>
      </c>
      <c r="B1130" s="4">
        <v>41785</v>
      </c>
      <c r="C1130" s="4">
        <v>397</v>
      </c>
      <c r="D1130" s="4" t="s">
        <v>25</v>
      </c>
      <c r="E1130" s="5" t="s">
        <v>6313</v>
      </c>
      <c r="G1130" s="4" t="s">
        <v>8599</v>
      </c>
      <c r="H1130" s="3" t="s">
        <v>6315</v>
      </c>
      <c r="I1130" s="3" t="s">
        <v>252</v>
      </c>
      <c r="J1130" s="3" t="s">
        <v>252</v>
      </c>
      <c r="K1130" s="3" t="s">
        <v>104</v>
      </c>
      <c r="L1130" s="6" t="s">
        <v>104</v>
      </c>
      <c r="M1130" s="3" t="s">
        <v>252</v>
      </c>
      <c r="N1130" s="3" t="s">
        <v>184</v>
      </c>
      <c r="O1130" s="3" t="s">
        <v>8600</v>
      </c>
      <c r="P1130" s="3" t="s">
        <v>191</v>
      </c>
      <c r="Q1130" s="3" t="s">
        <v>194</v>
      </c>
      <c r="R1130" s="3" t="s">
        <v>6402</v>
      </c>
      <c r="S1130" s="3">
        <v>26</v>
      </c>
      <c r="T1130" s="3">
        <v>15</v>
      </c>
      <c r="U1130" s="3">
        <v>0.42</v>
      </c>
      <c r="V1130" s="3">
        <v>110</v>
      </c>
      <c r="W1130" s="3">
        <v>122</v>
      </c>
      <c r="X1130" s="32">
        <v>-0.11</v>
      </c>
      <c r="Y1130" s="33">
        <v>434.42</v>
      </c>
      <c r="Z1130" s="3">
        <v>340</v>
      </c>
      <c r="AA1130" s="3">
        <v>0.22</v>
      </c>
      <c r="AB1130" s="3">
        <v>26644.37</v>
      </c>
      <c r="AC1130" s="3">
        <v>20062.8</v>
      </c>
      <c r="AD1130" s="3">
        <v>31642.91</v>
      </c>
      <c r="AE1130" s="3">
        <v>24885.84</v>
      </c>
    </row>
    <row r="1131" spans="1:31" x14ac:dyDescent="0.3">
      <c r="A1131" s="3" t="s">
        <v>2848</v>
      </c>
      <c r="B1131" s="4">
        <v>41940</v>
      </c>
      <c r="C1131" s="4">
        <v>204</v>
      </c>
      <c r="D1131" s="4" t="s">
        <v>25</v>
      </c>
      <c r="E1131" s="5" t="s">
        <v>6313</v>
      </c>
      <c r="G1131" s="4" t="s">
        <v>8601</v>
      </c>
      <c r="H1131" s="3" t="s">
        <v>6315</v>
      </c>
      <c r="I1131" s="3" t="s">
        <v>252</v>
      </c>
      <c r="J1131" s="3" t="s">
        <v>252</v>
      </c>
      <c r="K1131" s="3" t="s">
        <v>89</v>
      </c>
      <c r="L1131" s="6" t="s">
        <v>89</v>
      </c>
      <c r="M1131" s="3" t="s">
        <v>252</v>
      </c>
      <c r="N1131" s="3" t="s">
        <v>184</v>
      </c>
      <c r="O1131" s="3" t="s">
        <v>8602</v>
      </c>
      <c r="P1131" s="3" t="s">
        <v>191</v>
      </c>
      <c r="Q1131" s="3" t="s">
        <v>421</v>
      </c>
      <c r="R1131" s="3" t="s">
        <v>60</v>
      </c>
      <c r="S1131" s="3">
        <v>42</v>
      </c>
      <c r="T1131" s="3">
        <v>10</v>
      </c>
      <c r="U1131" s="3">
        <v>0.76</v>
      </c>
      <c r="V1131" s="3">
        <v>106</v>
      </c>
      <c r="W1131" s="3">
        <v>75</v>
      </c>
      <c r="X1131" s="32">
        <v>0.28999999999999998</v>
      </c>
      <c r="Y1131" s="33">
        <v>370</v>
      </c>
      <c r="Z1131" s="3">
        <v>286.92</v>
      </c>
      <c r="AA1131" s="3">
        <v>0.22</v>
      </c>
      <c r="AB1131" s="3">
        <v>42813.599999999999</v>
      </c>
      <c r="AC1131" s="3">
        <v>33373.69</v>
      </c>
      <c r="AD1131" s="3">
        <v>46575.6</v>
      </c>
      <c r="AE1131" s="3">
        <v>36090.19</v>
      </c>
    </row>
    <row r="1132" spans="1:31" x14ac:dyDescent="0.3">
      <c r="A1132" s="3" t="s">
        <v>2107</v>
      </c>
      <c r="B1132" s="4">
        <v>41943</v>
      </c>
      <c r="C1132" s="4">
        <v>371</v>
      </c>
      <c r="D1132" s="4" t="s">
        <v>25</v>
      </c>
      <c r="E1132" s="5" t="s">
        <v>6313</v>
      </c>
      <c r="G1132" s="4" t="s">
        <v>8603</v>
      </c>
      <c r="H1132" s="3" t="s">
        <v>6315</v>
      </c>
      <c r="I1132" s="3" t="s">
        <v>252</v>
      </c>
      <c r="J1132" s="3" t="s">
        <v>252</v>
      </c>
      <c r="K1132" s="3" t="s">
        <v>89</v>
      </c>
      <c r="L1132" s="6" t="s">
        <v>89</v>
      </c>
      <c r="M1132" s="3" t="s">
        <v>252</v>
      </c>
      <c r="N1132" s="3" t="s">
        <v>184</v>
      </c>
      <c r="O1132" s="3" t="s">
        <v>8604</v>
      </c>
      <c r="P1132" s="3" t="s">
        <v>191</v>
      </c>
      <c r="Q1132" s="3" t="s">
        <v>421</v>
      </c>
      <c r="R1132" s="3" t="s">
        <v>60</v>
      </c>
      <c r="S1132" s="3">
        <v>33</v>
      </c>
      <c r="T1132" s="3">
        <v>43</v>
      </c>
      <c r="U1132" s="3">
        <v>-0.3</v>
      </c>
      <c r="V1132" s="3">
        <v>90</v>
      </c>
      <c r="W1132" s="3">
        <v>107</v>
      </c>
      <c r="X1132" s="32">
        <v>-0.19</v>
      </c>
      <c r="Y1132" s="33">
        <v>313</v>
      </c>
      <c r="Z1132" s="3">
        <v>383.75</v>
      </c>
      <c r="AA1132" s="3">
        <v>-0.23</v>
      </c>
      <c r="AB1132" s="3">
        <v>35944.44</v>
      </c>
      <c r="AC1132" s="3">
        <v>44095.09</v>
      </c>
      <c r="AD1132" s="3">
        <v>39400.44</v>
      </c>
      <c r="AE1132" s="3">
        <v>48271.09</v>
      </c>
    </row>
    <row r="1133" spans="1:31" x14ac:dyDescent="0.3">
      <c r="A1133" s="3" t="s">
        <v>5319</v>
      </c>
      <c r="B1133" s="4">
        <v>42031</v>
      </c>
      <c r="C1133" s="4">
        <v>659</v>
      </c>
      <c r="D1133" s="4" t="s">
        <v>25</v>
      </c>
      <c r="E1133" s="5" t="s">
        <v>6313</v>
      </c>
      <c r="G1133" s="4" t="s">
        <v>8605</v>
      </c>
      <c r="H1133" s="3" t="s">
        <v>6315</v>
      </c>
      <c r="I1133" s="3" t="s">
        <v>252</v>
      </c>
      <c r="J1133" s="3" t="s">
        <v>252</v>
      </c>
      <c r="K1133" s="3" t="s">
        <v>104</v>
      </c>
      <c r="L1133" s="6" t="s">
        <v>104</v>
      </c>
      <c r="M1133" s="3" t="s">
        <v>252</v>
      </c>
      <c r="N1133" s="3" t="s">
        <v>184</v>
      </c>
      <c r="O1133" s="3" t="s">
        <v>8606</v>
      </c>
      <c r="P1133" s="3" t="s">
        <v>191</v>
      </c>
      <c r="Q1133" s="3" t="s">
        <v>55</v>
      </c>
      <c r="R1133" s="3" t="s">
        <v>31</v>
      </c>
      <c r="S1133" s="3">
        <v>91</v>
      </c>
      <c r="T1133" s="3">
        <v>65</v>
      </c>
      <c r="U1133" s="3">
        <v>0.28999999999999998</v>
      </c>
      <c r="V1133" s="3">
        <v>353.58</v>
      </c>
      <c r="W1133" s="3">
        <v>300</v>
      </c>
      <c r="X1133" s="32">
        <v>0.15</v>
      </c>
      <c r="Y1133" s="33">
        <v>1506.5</v>
      </c>
      <c r="Z1133" s="3">
        <v>1470.5</v>
      </c>
      <c r="AA1133" s="3">
        <v>0.02</v>
      </c>
      <c r="AB1133" s="3">
        <v>101640.17</v>
      </c>
      <c r="AC1133" s="3">
        <v>99748.87</v>
      </c>
      <c r="AD1133" s="3">
        <v>111179.7</v>
      </c>
      <c r="AE1133" s="3">
        <v>108332.34</v>
      </c>
    </row>
    <row r="1134" spans="1:31" x14ac:dyDescent="0.3">
      <c r="A1134" s="3" t="s">
        <v>8607</v>
      </c>
      <c r="B1134" s="4">
        <v>51109</v>
      </c>
      <c r="C1134" s="4">
        <v>502</v>
      </c>
      <c r="D1134" s="4" t="s">
        <v>25</v>
      </c>
      <c r="E1134" s="5" t="s">
        <v>6313</v>
      </c>
      <c r="G1134" s="4" t="s">
        <v>8608</v>
      </c>
      <c r="H1134" s="3" t="s">
        <v>6315</v>
      </c>
      <c r="I1134" s="3" t="s">
        <v>252</v>
      </c>
      <c r="J1134" s="3" t="s">
        <v>252</v>
      </c>
      <c r="K1134" s="3" t="s">
        <v>146</v>
      </c>
      <c r="L1134" s="6" t="s">
        <v>6320</v>
      </c>
      <c r="M1134" s="3" t="s">
        <v>88</v>
      </c>
      <c r="N1134" s="3" t="s">
        <v>1164</v>
      </c>
      <c r="O1134" s="3" t="s">
        <v>8609</v>
      </c>
      <c r="P1134" s="3" t="s">
        <v>87</v>
      </c>
      <c r="Q1134" s="3" t="s">
        <v>397</v>
      </c>
      <c r="R1134" s="3" t="s">
        <v>31</v>
      </c>
      <c r="S1134" s="3">
        <v>64</v>
      </c>
      <c r="T1134" s="3">
        <v>83.98</v>
      </c>
      <c r="U1134" s="3">
        <v>-0.31</v>
      </c>
      <c r="V1134" s="3">
        <v>192.52</v>
      </c>
      <c r="W1134" s="3">
        <v>266.95999999999998</v>
      </c>
      <c r="X1134" s="32">
        <v>-0.39</v>
      </c>
      <c r="Y1134" s="33">
        <v>767.45</v>
      </c>
      <c r="Z1134" s="3">
        <v>1285.51</v>
      </c>
      <c r="AA1134" s="3">
        <v>-0.68</v>
      </c>
      <c r="AB1134" s="3">
        <v>197593.28</v>
      </c>
      <c r="AC1134" s="3">
        <v>330164.7</v>
      </c>
      <c r="AD1134" s="3">
        <v>197983.28</v>
      </c>
      <c r="AE1134" s="3">
        <v>330164.7</v>
      </c>
    </row>
    <row r="1135" spans="1:31" x14ac:dyDescent="0.3">
      <c r="A1135" s="3" t="s">
        <v>4837</v>
      </c>
      <c r="B1135" s="4">
        <v>64509</v>
      </c>
      <c r="C1135" s="4">
        <v>363</v>
      </c>
      <c r="D1135" s="4" t="s">
        <v>25</v>
      </c>
      <c r="E1135" s="5" t="s">
        <v>6313</v>
      </c>
      <c r="G1135" s="4" t="s">
        <v>8610</v>
      </c>
      <c r="H1135" s="3" t="s">
        <v>6315</v>
      </c>
      <c r="I1135" s="3" t="s">
        <v>252</v>
      </c>
      <c r="J1135" s="3" t="s">
        <v>252</v>
      </c>
      <c r="K1135" s="3" t="s">
        <v>146</v>
      </c>
      <c r="L1135" s="6" t="s">
        <v>6320</v>
      </c>
      <c r="M1135" s="3" t="s">
        <v>252</v>
      </c>
      <c r="N1135" s="3" t="s">
        <v>184</v>
      </c>
      <c r="O1135" s="3" t="s">
        <v>8611</v>
      </c>
      <c r="P1135" s="3" t="s">
        <v>191</v>
      </c>
      <c r="Q1135" s="3" t="s">
        <v>397</v>
      </c>
      <c r="R1135" s="3" t="s">
        <v>31</v>
      </c>
      <c r="S1135" s="3">
        <v>5</v>
      </c>
      <c r="T1135" s="3">
        <v>5</v>
      </c>
      <c r="U1135" s="3">
        <v>-7.0000000000000007E-2</v>
      </c>
      <c r="V1135" s="3">
        <v>11.99</v>
      </c>
      <c r="W1135" s="3">
        <v>17.32</v>
      </c>
      <c r="X1135" s="32">
        <v>-0.44</v>
      </c>
      <c r="Y1135" s="33">
        <v>55.62</v>
      </c>
      <c r="Z1135" s="3">
        <v>83.27</v>
      </c>
      <c r="AA1135" s="3">
        <v>-0.5</v>
      </c>
      <c r="AB1135" s="3">
        <v>24048</v>
      </c>
      <c r="AC1135" s="3">
        <v>35974.800000000003</v>
      </c>
      <c r="AD1135" s="3">
        <v>24048</v>
      </c>
      <c r="AE1135" s="3">
        <v>35974.800000000003</v>
      </c>
    </row>
    <row r="1136" spans="1:31" x14ac:dyDescent="0.3">
      <c r="A1136" s="3" t="s">
        <v>4360</v>
      </c>
      <c r="B1136" s="4">
        <v>64511</v>
      </c>
      <c r="C1136" s="4">
        <v>772</v>
      </c>
      <c r="D1136" s="4" t="s">
        <v>25</v>
      </c>
      <c r="E1136" s="5" t="s">
        <v>6313</v>
      </c>
      <c r="G1136" s="4" t="s">
        <v>8612</v>
      </c>
      <c r="H1136" s="3" t="s">
        <v>6315</v>
      </c>
      <c r="I1136" s="3" t="s">
        <v>252</v>
      </c>
      <c r="J1136" s="3" t="s">
        <v>252</v>
      </c>
      <c r="K1136" s="3" t="s">
        <v>146</v>
      </c>
      <c r="L1136" s="6" t="s">
        <v>6320</v>
      </c>
      <c r="M1136" s="3" t="s">
        <v>252</v>
      </c>
      <c r="N1136" s="3" t="s">
        <v>184</v>
      </c>
      <c r="O1136" s="3" t="s">
        <v>8613</v>
      </c>
      <c r="P1136" s="3" t="s">
        <v>191</v>
      </c>
      <c r="Q1136" s="3" t="s">
        <v>397</v>
      </c>
      <c r="R1136" s="3" t="s">
        <v>31</v>
      </c>
      <c r="S1136" s="3">
        <v>69</v>
      </c>
      <c r="T1136" s="3">
        <v>118.04</v>
      </c>
      <c r="U1136" s="3">
        <v>-0.72</v>
      </c>
      <c r="V1136" s="3">
        <v>149</v>
      </c>
      <c r="W1136" s="3">
        <v>230</v>
      </c>
      <c r="X1136" s="32">
        <v>-0.54</v>
      </c>
      <c r="Y1136" s="33">
        <v>503.75</v>
      </c>
      <c r="Z1136" s="3">
        <v>654.62</v>
      </c>
      <c r="AA1136" s="3">
        <v>-0.3</v>
      </c>
      <c r="AB1136" s="3">
        <v>156746.51</v>
      </c>
      <c r="AC1136" s="3">
        <v>205923.08</v>
      </c>
      <c r="AD1136" s="3">
        <v>160192.5</v>
      </c>
      <c r="AE1136" s="3">
        <v>208161.15</v>
      </c>
    </row>
    <row r="1137" spans="1:31" x14ac:dyDescent="0.3">
      <c r="A1137" s="3" t="s">
        <v>4351</v>
      </c>
      <c r="B1137" s="4">
        <v>64512</v>
      </c>
      <c r="C1137" s="4">
        <v>687</v>
      </c>
      <c r="D1137" s="4" t="s">
        <v>25</v>
      </c>
      <c r="E1137" s="5" t="s">
        <v>6313</v>
      </c>
      <c r="G1137" s="4" t="s">
        <v>8614</v>
      </c>
      <c r="H1137" s="3" t="s">
        <v>6315</v>
      </c>
      <c r="I1137" s="3" t="s">
        <v>252</v>
      </c>
      <c r="J1137" s="3" t="s">
        <v>252</v>
      </c>
      <c r="K1137" s="3" t="s">
        <v>146</v>
      </c>
      <c r="L1137" s="6" t="s">
        <v>6320</v>
      </c>
      <c r="M1137" s="3" t="s">
        <v>252</v>
      </c>
      <c r="N1137" s="3" t="s">
        <v>184</v>
      </c>
      <c r="O1137" s="3" t="s">
        <v>8615</v>
      </c>
      <c r="P1137" s="3" t="s">
        <v>191</v>
      </c>
      <c r="Q1137" s="3" t="s">
        <v>397</v>
      </c>
      <c r="R1137" s="3" t="s">
        <v>31</v>
      </c>
      <c r="S1137" s="3">
        <v>17</v>
      </c>
      <c r="T1137" s="3">
        <v>56</v>
      </c>
      <c r="U1137" s="3">
        <v>-2.2200000000000002</v>
      </c>
      <c r="V1137" s="3">
        <v>154.91999999999999</v>
      </c>
      <c r="W1137" s="3">
        <v>175</v>
      </c>
      <c r="X1137" s="32">
        <v>-0.13</v>
      </c>
      <c r="Y1137" s="33">
        <v>742.83</v>
      </c>
      <c r="Z1137" s="3">
        <v>837.33</v>
      </c>
      <c r="AA1137" s="3">
        <v>-0.13</v>
      </c>
      <c r="AB1137" s="3">
        <v>214498.08</v>
      </c>
      <c r="AC1137" s="3">
        <v>245777.34</v>
      </c>
      <c r="AD1137" s="3">
        <v>223563.12</v>
      </c>
      <c r="AE1137" s="3">
        <v>251962.94</v>
      </c>
    </row>
    <row r="1138" spans="1:31" x14ac:dyDescent="0.3">
      <c r="A1138" s="3" t="s">
        <v>4645</v>
      </c>
      <c r="B1138" s="4">
        <v>64571</v>
      </c>
      <c r="C1138" s="4">
        <v>433</v>
      </c>
      <c r="D1138" s="4" t="s">
        <v>25</v>
      </c>
      <c r="E1138" s="5" t="s">
        <v>6313</v>
      </c>
      <c r="G1138" s="4" t="s">
        <v>8616</v>
      </c>
      <c r="H1138" s="3" t="s">
        <v>6315</v>
      </c>
      <c r="I1138" s="3" t="s">
        <v>252</v>
      </c>
      <c r="J1138" s="3" t="s">
        <v>252</v>
      </c>
      <c r="K1138" s="3" t="s">
        <v>146</v>
      </c>
      <c r="L1138" s="6" t="s">
        <v>6320</v>
      </c>
      <c r="M1138" s="3" t="s">
        <v>252</v>
      </c>
      <c r="N1138" s="3" t="s">
        <v>184</v>
      </c>
      <c r="O1138" s="3" t="s">
        <v>8617</v>
      </c>
      <c r="P1138" s="3" t="s">
        <v>191</v>
      </c>
      <c r="Q1138" s="3" t="s">
        <v>397</v>
      </c>
      <c r="R1138" s="3" t="s">
        <v>31</v>
      </c>
      <c r="S1138" s="3">
        <v>11</v>
      </c>
      <c r="T1138" s="3">
        <v>12.79</v>
      </c>
      <c r="U1138" s="3">
        <v>-0.2</v>
      </c>
      <c r="V1138" s="3">
        <v>34.69</v>
      </c>
      <c r="W1138" s="3">
        <v>49.58</v>
      </c>
      <c r="X1138" s="32">
        <v>-0.43</v>
      </c>
      <c r="Y1138" s="33">
        <v>156.75</v>
      </c>
      <c r="Z1138" s="3">
        <v>193.52</v>
      </c>
      <c r="AA1138" s="3">
        <v>-0.23</v>
      </c>
      <c r="AB1138" s="3">
        <v>51727.81</v>
      </c>
      <c r="AC1138" s="3">
        <v>63776.88</v>
      </c>
      <c r="AD1138" s="3">
        <v>51727.81</v>
      </c>
      <c r="AE1138" s="3">
        <v>63776.88</v>
      </c>
    </row>
    <row r="1139" spans="1:31" x14ac:dyDescent="0.3">
      <c r="A1139" s="3" t="s">
        <v>4456</v>
      </c>
      <c r="B1139" s="4">
        <v>64572</v>
      </c>
      <c r="C1139" s="4">
        <v>722</v>
      </c>
      <c r="D1139" s="4" t="s">
        <v>25</v>
      </c>
      <c r="E1139" s="5" t="s">
        <v>6313</v>
      </c>
      <c r="G1139" s="4" t="s">
        <v>8618</v>
      </c>
      <c r="H1139" s="3" t="s">
        <v>6315</v>
      </c>
      <c r="I1139" s="3" t="s">
        <v>252</v>
      </c>
      <c r="J1139" s="3" t="s">
        <v>252</v>
      </c>
      <c r="K1139" s="3" t="s">
        <v>146</v>
      </c>
      <c r="L1139" s="6" t="s">
        <v>6320</v>
      </c>
      <c r="M1139" s="3" t="s">
        <v>252</v>
      </c>
      <c r="N1139" s="3" t="s">
        <v>184</v>
      </c>
      <c r="O1139" s="3" t="s">
        <v>8619</v>
      </c>
      <c r="P1139" s="3" t="s">
        <v>191</v>
      </c>
      <c r="Q1139" s="3" t="s">
        <v>397</v>
      </c>
      <c r="R1139" s="3" t="s">
        <v>31</v>
      </c>
      <c r="S1139" s="3">
        <v>47</v>
      </c>
      <c r="T1139" s="3">
        <v>99</v>
      </c>
      <c r="U1139" s="3">
        <v>-1.0900000000000001</v>
      </c>
      <c r="V1139" s="3">
        <v>92.46</v>
      </c>
      <c r="W1139" s="3">
        <v>171.96</v>
      </c>
      <c r="X1139" s="32">
        <v>-0.86</v>
      </c>
      <c r="Y1139" s="33">
        <v>346.46</v>
      </c>
      <c r="Z1139" s="3">
        <v>576.16999999999996</v>
      </c>
      <c r="AA1139" s="3">
        <v>-0.66</v>
      </c>
      <c r="AB1139" s="3">
        <v>107537.91</v>
      </c>
      <c r="AC1139" s="3">
        <v>181235.96</v>
      </c>
      <c r="AD1139" s="3">
        <v>110173.75</v>
      </c>
      <c r="AE1139" s="3">
        <v>183113</v>
      </c>
    </row>
    <row r="1140" spans="1:31" x14ac:dyDescent="0.3">
      <c r="A1140" s="3" t="s">
        <v>4393</v>
      </c>
      <c r="B1140" s="4">
        <v>64573</v>
      </c>
      <c r="C1140" s="4">
        <v>705</v>
      </c>
      <c r="D1140" s="4" t="s">
        <v>25</v>
      </c>
      <c r="E1140" s="5" t="s">
        <v>6313</v>
      </c>
      <c r="G1140" s="4" t="s">
        <v>8620</v>
      </c>
      <c r="H1140" s="3" t="s">
        <v>6315</v>
      </c>
      <c r="I1140" s="3" t="s">
        <v>252</v>
      </c>
      <c r="J1140" s="3" t="s">
        <v>252</v>
      </c>
      <c r="K1140" s="3" t="s">
        <v>146</v>
      </c>
      <c r="L1140" s="6" t="s">
        <v>6320</v>
      </c>
      <c r="M1140" s="3" t="s">
        <v>252</v>
      </c>
      <c r="N1140" s="3" t="s">
        <v>184</v>
      </c>
      <c r="O1140" s="3" t="s">
        <v>8621</v>
      </c>
      <c r="P1140" s="3" t="s">
        <v>191</v>
      </c>
      <c r="Q1140" s="3" t="s">
        <v>397</v>
      </c>
      <c r="R1140" s="3" t="s">
        <v>31</v>
      </c>
      <c r="S1140" s="3">
        <v>20</v>
      </c>
      <c r="T1140" s="3">
        <v>54</v>
      </c>
      <c r="U1140" s="3">
        <v>-1.67</v>
      </c>
      <c r="V1140" s="3">
        <v>117.33</v>
      </c>
      <c r="W1140" s="3">
        <v>172.92</v>
      </c>
      <c r="X1140" s="32">
        <v>-0.47</v>
      </c>
      <c r="Y1140" s="33">
        <v>647.75</v>
      </c>
      <c r="Z1140" s="3">
        <v>741.25</v>
      </c>
      <c r="AA1140" s="3">
        <v>-0.14000000000000001</v>
      </c>
      <c r="AB1140" s="3">
        <v>187443.16</v>
      </c>
      <c r="AC1140" s="3">
        <v>219172.7</v>
      </c>
      <c r="AD1140" s="3">
        <v>194946.84</v>
      </c>
      <c r="AE1140" s="3">
        <v>223031.9</v>
      </c>
    </row>
    <row r="1141" spans="1:31" x14ac:dyDescent="0.3">
      <c r="A1141" s="3" t="s">
        <v>4900</v>
      </c>
      <c r="B1141" s="4">
        <v>64710</v>
      </c>
      <c r="C1141" s="4">
        <v>365</v>
      </c>
      <c r="D1141" s="4" t="s">
        <v>25</v>
      </c>
      <c r="E1141" s="5" t="s">
        <v>6313</v>
      </c>
      <c r="G1141" s="4" t="s">
        <v>8622</v>
      </c>
      <c r="H1141" s="3" t="s">
        <v>6315</v>
      </c>
      <c r="I1141" s="3" t="s">
        <v>252</v>
      </c>
      <c r="J1141" s="3" t="s">
        <v>252</v>
      </c>
      <c r="K1141" s="3" t="s">
        <v>146</v>
      </c>
      <c r="L1141" s="6" t="s">
        <v>6320</v>
      </c>
      <c r="M1141" s="3" t="s">
        <v>252</v>
      </c>
      <c r="N1141" s="3" t="s">
        <v>184</v>
      </c>
      <c r="O1141" s="3" t="s">
        <v>8623</v>
      </c>
      <c r="P1141" s="3" t="s">
        <v>191</v>
      </c>
      <c r="Q1141" s="3" t="s">
        <v>397</v>
      </c>
      <c r="R1141" s="3" t="s">
        <v>31</v>
      </c>
      <c r="S1141" s="3">
        <v>4</v>
      </c>
      <c r="T1141" s="3">
        <v>4</v>
      </c>
      <c r="U1141" s="3">
        <v>-0.09</v>
      </c>
      <c r="V1141" s="3">
        <v>8.66</v>
      </c>
      <c r="W1141" s="3">
        <v>16.32</v>
      </c>
      <c r="X1141" s="32">
        <v>-0.89</v>
      </c>
      <c r="Y1141" s="33">
        <v>49.29</v>
      </c>
      <c r="Z1141" s="3">
        <v>68.95</v>
      </c>
      <c r="AA1141" s="3">
        <v>-0.4</v>
      </c>
      <c r="AB1141" s="3">
        <v>21312</v>
      </c>
      <c r="AC1141" s="3">
        <v>29785.200000000001</v>
      </c>
      <c r="AD1141" s="3">
        <v>21312</v>
      </c>
      <c r="AE1141" s="3">
        <v>29785.200000000001</v>
      </c>
    </row>
    <row r="1142" spans="1:31" x14ac:dyDescent="0.3">
      <c r="A1142" s="3" t="s">
        <v>4432</v>
      </c>
      <c r="B1142" s="4">
        <v>64711</v>
      </c>
      <c r="C1142" s="4">
        <v>754</v>
      </c>
      <c r="D1142" s="4" t="s">
        <v>25</v>
      </c>
      <c r="E1142" s="5" t="s">
        <v>6313</v>
      </c>
      <c r="G1142" s="4" t="s">
        <v>8624</v>
      </c>
      <c r="H1142" s="3" t="s">
        <v>6315</v>
      </c>
      <c r="I1142" s="3" t="s">
        <v>252</v>
      </c>
      <c r="J1142" s="3" t="s">
        <v>252</v>
      </c>
      <c r="K1142" s="3" t="s">
        <v>146</v>
      </c>
      <c r="L1142" s="6" t="s">
        <v>6320</v>
      </c>
      <c r="M1142" s="3" t="s">
        <v>252</v>
      </c>
      <c r="N1142" s="3" t="s">
        <v>184</v>
      </c>
      <c r="O1142" s="3" t="s">
        <v>8625</v>
      </c>
      <c r="P1142" s="3" t="s">
        <v>191</v>
      </c>
      <c r="Q1142" s="3" t="s">
        <v>397</v>
      </c>
      <c r="R1142" s="3" t="s">
        <v>31</v>
      </c>
      <c r="S1142" s="3">
        <v>48</v>
      </c>
      <c r="T1142" s="3">
        <v>97</v>
      </c>
      <c r="U1142" s="3">
        <v>-1.02</v>
      </c>
      <c r="V1142" s="3">
        <v>86.04</v>
      </c>
      <c r="W1142" s="3">
        <v>177.5</v>
      </c>
      <c r="X1142" s="32">
        <v>-1.06</v>
      </c>
      <c r="Y1142" s="33">
        <v>359.04</v>
      </c>
      <c r="Z1142" s="3">
        <v>574.41999999999996</v>
      </c>
      <c r="AA1142" s="3">
        <v>-0.6</v>
      </c>
      <c r="AB1142" s="3">
        <v>111316.85</v>
      </c>
      <c r="AC1142" s="3">
        <v>180688.58</v>
      </c>
      <c r="AD1142" s="3">
        <v>114175.25</v>
      </c>
      <c r="AE1142" s="3">
        <v>182527.7</v>
      </c>
    </row>
    <row r="1143" spans="1:31" x14ac:dyDescent="0.3">
      <c r="A1143" s="3" t="s">
        <v>4654</v>
      </c>
      <c r="B1143" s="4">
        <v>64714</v>
      </c>
      <c r="C1143" s="4">
        <v>251</v>
      </c>
      <c r="D1143" s="4" t="s">
        <v>25</v>
      </c>
      <c r="E1143" s="5" t="s">
        <v>6313</v>
      </c>
      <c r="G1143" s="4" t="s">
        <v>8626</v>
      </c>
      <c r="H1143" s="3" t="s">
        <v>6315</v>
      </c>
      <c r="I1143" s="3" t="s">
        <v>252</v>
      </c>
      <c r="J1143" s="3" t="s">
        <v>252</v>
      </c>
      <c r="K1143" s="3" t="s">
        <v>146</v>
      </c>
      <c r="L1143" s="6" t="s">
        <v>6320</v>
      </c>
      <c r="M1143" s="3" t="s">
        <v>252</v>
      </c>
      <c r="N1143" s="3" t="s">
        <v>184</v>
      </c>
      <c r="O1143" s="3" t="s">
        <v>8627</v>
      </c>
      <c r="P1143" s="3" t="s">
        <v>191</v>
      </c>
      <c r="Q1143" s="3" t="s">
        <v>397</v>
      </c>
      <c r="R1143" s="3" t="s">
        <v>31</v>
      </c>
      <c r="S1143" s="3">
        <v>4</v>
      </c>
      <c r="T1143" s="3">
        <v>11.67</v>
      </c>
      <c r="U1143" s="3">
        <v>-2.33</v>
      </c>
      <c r="V1143" s="3">
        <v>15.17</v>
      </c>
      <c r="W1143" s="3">
        <v>38.31</v>
      </c>
      <c r="X1143" s="32">
        <v>-1.53</v>
      </c>
      <c r="Y1143" s="33">
        <v>115.53</v>
      </c>
      <c r="Z1143" s="3">
        <v>128.36000000000001</v>
      </c>
      <c r="AA1143" s="3">
        <v>-0.11</v>
      </c>
      <c r="AB1143" s="3">
        <v>30324.06</v>
      </c>
      <c r="AC1143" s="3">
        <v>34125.96</v>
      </c>
      <c r="AD1143" s="3">
        <v>30721.68</v>
      </c>
      <c r="AE1143" s="3">
        <v>34125.96</v>
      </c>
    </row>
    <row r="1144" spans="1:31" x14ac:dyDescent="0.3">
      <c r="A1144" s="3" t="s">
        <v>4693</v>
      </c>
      <c r="B1144" s="4">
        <v>64715</v>
      </c>
      <c r="C1144" s="4">
        <v>149</v>
      </c>
      <c r="D1144" s="4" t="s">
        <v>25</v>
      </c>
      <c r="E1144" s="5" t="s">
        <v>6313</v>
      </c>
      <c r="G1144" s="4" t="s">
        <v>8628</v>
      </c>
      <c r="H1144" s="3" t="s">
        <v>6315</v>
      </c>
      <c r="I1144" s="3" t="s">
        <v>252</v>
      </c>
      <c r="J1144" s="3" t="s">
        <v>252</v>
      </c>
      <c r="K1144" s="3" t="s">
        <v>146</v>
      </c>
      <c r="L1144" s="6" t="s">
        <v>6320</v>
      </c>
      <c r="M1144" s="3" t="s">
        <v>252</v>
      </c>
      <c r="N1144" s="3" t="s">
        <v>184</v>
      </c>
      <c r="O1144" s="3" t="s">
        <v>8629</v>
      </c>
      <c r="P1144" s="3" t="s">
        <v>191</v>
      </c>
      <c r="Q1144" s="3" t="s">
        <v>397</v>
      </c>
      <c r="R1144" s="3" t="s">
        <v>31</v>
      </c>
      <c r="S1144" s="3">
        <v>1</v>
      </c>
      <c r="T1144" s="3">
        <v>13.33</v>
      </c>
      <c r="U1144" s="3">
        <v>-9</v>
      </c>
      <c r="V1144" s="3">
        <v>9.33</v>
      </c>
      <c r="W1144" s="3">
        <v>17.329999999999998</v>
      </c>
      <c r="X1144" s="32">
        <v>-0.86</v>
      </c>
      <c r="Y1144" s="33">
        <v>113.31</v>
      </c>
      <c r="Z1144" s="3">
        <v>120.1</v>
      </c>
      <c r="AA1144" s="3">
        <v>-0.06</v>
      </c>
      <c r="AB1144" s="3">
        <v>31860</v>
      </c>
      <c r="AC1144" s="3">
        <v>33921.699999999997</v>
      </c>
      <c r="AD1144" s="3">
        <v>32028</v>
      </c>
      <c r="AE1144" s="3">
        <v>33921.699999999997</v>
      </c>
    </row>
    <row r="1145" spans="1:31" x14ac:dyDescent="0.3">
      <c r="A1145" s="3" t="s">
        <v>4381</v>
      </c>
      <c r="B1145" s="4">
        <v>64716</v>
      </c>
      <c r="C1145" s="4">
        <v>744</v>
      </c>
      <c r="D1145" s="4" t="s">
        <v>25</v>
      </c>
      <c r="E1145" s="5" t="s">
        <v>6313</v>
      </c>
      <c r="G1145" s="4" t="s">
        <v>8630</v>
      </c>
      <c r="H1145" s="3" t="s">
        <v>6315</v>
      </c>
      <c r="I1145" s="3" t="s">
        <v>252</v>
      </c>
      <c r="J1145" s="3" t="s">
        <v>252</v>
      </c>
      <c r="K1145" s="3" t="s">
        <v>146</v>
      </c>
      <c r="L1145" s="6" t="s">
        <v>6320</v>
      </c>
      <c r="M1145" s="3" t="s">
        <v>252</v>
      </c>
      <c r="N1145" s="3" t="s">
        <v>184</v>
      </c>
      <c r="O1145" s="3" t="s">
        <v>8631</v>
      </c>
      <c r="P1145" s="3" t="s">
        <v>191</v>
      </c>
      <c r="Q1145" s="3" t="s">
        <v>397</v>
      </c>
      <c r="R1145" s="3" t="s">
        <v>31</v>
      </c>
      <c r="S1145" s="3">
        <v>20</v>
      </c>
      <c r="T1145" s="3">
        <v>56</v>
      </c>
      <c r="U1145" s="3">
        <v>-1.8</v>
      </c>
      <c r="V1145" s="3">
        <v>127</v>
      </c>
      <c r="W1145" s="3">
        <v>185.08</v>
      </c>
      <c r="X1145" s="32">
        <v>-0.46</v>
      </c>
      <c r="Y1145" s="33">
        <v>667.58</v>
      </c>
      <c r="Z1145" s="3">
        <v>738.33</v>
      </c>
      <c r="AA1145" s="3">
        <v>-0.11</v>
      </c>
      <c r="AB1145" s="3">
        <v>193274.76</v>
      </c>
      <c r="AC1145" s="3">
        <v>218995.1</v>
      </c>
      <c r="AD1145" s="3">
        <v>200915.88</v>
      </c>
      <c r="AE1145" s="3">
        <v>222143.9</v>
      </c>
    </row>
    <row r="1146" spans="1:31" x14ac:dyDescent="0.3">
      <c r="A1146" s="3" t="s">
        <v>4546</v>
      </c>
      <c r="B1146" s="4">
        <v>64722</v>
      </c>
      <c r="C1146" s="4">
        <v>456</v>
      </c>
      <c r="D1146" s="4" t="s">
        <v>25</v>
      </c>
      <c r="E1146" s="5" t="s">
        <v>6313</v>
      </c>
      <c r="G1146" s="4" t="s">
        <v>8632</v>
      </c>
      <c r="H1146" s="3" t="s">
        <v>6315</v>
      </c>
      <c r="I1146" s="3" t="s">
        <v>252</v>
      </c>
      <c r="J1146" s="3" t="s">
        <v>252</v>
      </c>
      <c r="K1146" s="3" t="s">
        <v>146</v>
      </c>
      <c r="L1146" s="6" t="s">
        <v>6320</v>
      </c>
      <c r="M1146" s="3" t="s">
        <v>252</v>
      </c>
      <c r="N1146" s="3" t="s">
        <v>184</v>
      </c>
      <c r="O1146" s="3" t="s">
        <v>8633</v>
      </c>
      <c r="P1146" s="3" t="s">
        <v>191</v>
      </c>
      <c r="Q1146" s="3" t="s">
        <v>397</v>
      </c>
      <c r="R1146" s="3" t="s">
        <v>31</v>
      </c>
      <c r="S1146" s="3">
        <v>7</v>
      </c>
      <c r="T1146" s="3">
        <v>23.46</v>
      </c>
      <c r="U1146" s="3">
        <v>-2.14</v>
      </c>
      <c r="V1146" s="3">
        <v>26.12</v>
      </c>
      <c r="W1146" s="3">
        <v>61.31</v>
      </c>
      <c r="X1146" s="32">
        <v>-1.35</v>
      </c>
      <c r="Y1146" s="33">
        <v>173.26</v>
      </c>
      <c r="Z1146" s="3">
        <v>258.57</v>
      </c>
      <c r="AA1146" s="3">
        <v>-0.49</v>
      </c>
      <c r="AB1146" s="3">
        <v>57174</v>
      </c>
      <c r="AC1146" s="3">
        <v>85321.2</v>
      </c>
      <c r="AD1146" s="3">
        <v>57174</v>
      </c>
      <c r="AE1146" s="3">
        <v>85321.2</v>
      </c>
    </row>
    <row r="1147" spans="1:31" x14ac:dyDescent="0.3">
      <c r="A1147" s="3" t="s">
        <v>4600</v>
      </c>
      <c r="B1147" s="4">
        <v>64741</v>
      </c>
      <c r="C1147" s="4">
        <v>506</v>
      </c>
      <c r="D1147" s="4" t="s">
        <v>25</v>
      </c>
      <c r="E1147" s="5" t="s">
        <v>6313</v>
      </c>
      <c r="G1147" s="4" t="s">
        <v>8634</v>
      </c>
      <c r="H1147" s="3" t="s">
        <v>6315</v>
      </c>
      <c r="I1147" s="3" t="s">
        <v>252</v>
      </c>
      <c r="J1147" s="3" t="s">
        <v>252</v>
      </c>
      <c r="K1147" s="3" t="s">
        <v>146</v>
      </c>
      <c r="L1147" s="6" t="s">
        <v>6320</v>
      </c>
      <c r="M1147" s="3" t="s">
        <v>252</v>
      </c>
      <c r="N1147" s="3" t="s">
        <v>184</v>
      </c>
      <c r="O1147" s="3" t="s">
        <v>8635</v>
      </c>
      <c r="P1147" s="3" t="s">
        <v>191</v>
      </c>
      <c r="Q1147" s="3" t="s">
        <v>397</v>
      </c>
      <c r="R1147" s="3" t="s">
        <v>31</v>
      </c>
      <c r="S1147" s="3">
        <v>14</v>
      </c>
      <c r="T1147" s="3">
        <v>24.79</v>
      </c>
      <c r="U1147" s="3">
        <v>-0.84</v>
      </c>
      <c r="V1147" s="3">
        <v>30.5</v>
      </c>
      <c r="W1147" s="3">
        <v>39.75</v>
      </c>
      <c r="X1147" s="32">
        <v>-0.3</v>
      </c>
      <c r="Y1147" s="33">
        <v>130.04</v>
      </c>
      <c r="Z1147" s="3">
        <v>162.75</v>
      </c>
      <c r="AA1147" s="3">
        <v>-0.25</v>
      </c>
      <c r="AB1147" s="3">
        <v>40545.769999999997</v>
      </c>
      <c r="AC1147" s="3">
        <v>51249.65</v>
      </c>
      <c r="AD1147" s="3">
        <v>41353.25</v>
      </c>
      <c r="AE1147" s="3">
        <v>51719.7</v>
      </c>
    </row>
    <row r="1148" spans="1:31" x14ac:dyDescent="0.3">
      <c r="A1148" s="3" t="s">
        <v>4894</v>
      </c>
      <c r="B1148" s="4">
        <v>64746</v>
      </c>
      <c r="C1148" s="4">
        <v>295</v>
      </c>
      <c r="D1148" s="4" t="s">
        <v>25</v>
      </c>
      <c r="E1148" s="5" t="s">
        <v>6313</v>
      </c>
      <c r="G1148" s="4" t="s">
        <v>8636</v>
      </c>
      <c r="H1148" s="3" t="s">
        <v>6315</v>
      </c>
      <c r="I1148" s="3" t="s">
        <v>252</v>
      </c>
      <c r="J1148" s="3" t="s">
        <v>252</v>
      </c>
      <c r="K1148" s="3" t="s">
        <v>146</v>
      </c>
      <c r="L1148" s="6" t="s">
        <v>6320</v>
      </c>
      <c r="M1148" s="3" t="s">
        <v>252</v>
      </c>
      <c r="N1148" s="3" t="s">
        <v>184</v>
      </c>
      <c r="O1148" s="3" t="s">
        <v>8637</v>
      </c>
      <c r="P1148" s="3" t="s">
        <v>191</v>
      </c>
      <c r="Q1148" s="3" t="s">
        <v>397</v>
      </c>
      <c r="R1148" s="3" t="s">
        <v>31</v>
      </c>
      <c r="S1148" s="3">
        <v>5</v>
      </c>
      <c r="T1148" s="3">
        <v>5.86</v>
      </c>
      <c r="U1148" s="3">
        <v>-0.1</v>
      </c>
      <c r="V1148" s="3">
        <v>9.51</v>
      </c>
      <c r="W1148" s="3">
        <v>17.059999999999999</v>
      </c>
      <c r="X1148" s="32">
        <v>-0.79</v>
      </c>
      <c r="Y1148" s="33">
        <v>41.49</v>
      </c>
      <c r="Z1148" s="3">
        <v>57.04</v>
      </c>
      <c r="AA1148" s="3">
        <v>-0.37</v>
      </c>
      <c r="AB1148" s="3">
        <v>13692.44</v>
      </c>
      <c r="AC1148" s="3">
        <v>18804.72</v>
      </c>
      <c r="AD1148" s="3">
        <v>13692.44</v>
      </c>
      <c r="AE1148" s="3">
        <v>18804.72</v>
      </c>
    </row>
    <row r="1149" spans="1:31" x14ac:dyDescent="0.3">
      <c r="A1149" s="3" t="s">
        <v>4543</v>
      </c>
      <c r="B1149" s="4">
        <v>64750</v>
      </c>
      <c r="C1149" s="4">
        <v>555</v>
      </c>
      <c r="D1149" s="4" t="s">
        <v>25</v>
      </c>
      <c r="E1149" s="5" t="s">
        <v>6313</v>
      </c>
      <c r="G1149" s="4" t="s">
        <v>8638</v>
      </c>
      <c r="H1149" s="3" t="s">
        <v>6315</v>
      </c>
      <c r="I1149" s="3" t="s">
        <v>252</v>
      </c>
      <c r="J1149" s="3" t="s">
        <v>252</v>
      </c>
      <c r="K1149" s="3" t="s">
        <v>146</v>
      </c>
      <c r="L1149" s="6" t="s">
        <v>6320</v>
      </c>
      <c r="M1149" s="3" t="s">
        <v>252</v>
      </c>
      <c r="N1149" s="3" t="s">
        <v>184</v>
      </c>
      <c r="O1149" s="3" t="s">
        <v>8639</v>
      </c>
      <c r="P1149" s="3" t="s">
        <v>191</v>
      </c>
      <c r="Q1149" s="3" t="s">
        <v>397</v>
      </c>
      <c r="R1149" s="3" t="s">
        <v>31</v>
      </c>
      <c r="S1149" s="3">
        <v>18</v>
      </c>
      <c r="T1149" s="3">
        <v>27</v>
      </c>
      <c r="U1149" s="3">
        <v>-0.5</v>
      </c>
      <c r="V1149" s="3">
        <v>72</v>
      </c>
      <c r="W1149" s="3">
        <v>66</v>
      </c>
      <c r="X1149" s="32">
        <v>0.08</v>
      </c>
      <c r="Y1149" s="33">
        <v>289.08</v>
      </c>
      <c r="Z1149" s="3">
        <v>313.25</v>
      </c>
      <c r="AA1149" s="3">
        <v>-0.08</v>
      </c>
      <c r="AB1149" s="3">
        <v>83635.08</v>
      </c>
      <c r="AC1149" s="3">
        <v>92048.92</v>
      </c>
      <c r="AD1149" s="3">
        <v>87002.52</v>
      </c>
      <c r="AE1149" s="3">
        <v>94256.92</v>
      </c>
    </row>
    <row r="1150" spans="1:31" x14ac:dyDescent="0.3">
      <c r="A1150" s="3" t="s">
        <v>4684</v>
      </c>
      <c r="B1150" s="4">
        <v>64752</v>
      </c>
      <c r="C1150" s="4">
        <v>162</v>
      </c>
      <c r="D1150" s="4" t="s">
        <v>25</v>
      </c>
      <c r="E1150" s="5" t="s">
        <v>6313</v>
      </c>
      <c r="G1150" s="4" t="s">
        <v>8640</v>
      </c>
      <c r="H1150" s="3" t="s">
        <v>6315</v>
      </c>
      <c r="I1150" s="3" t="s">
        <v>252</v>
      </c>
      <c r="J1150" s="3" t="s">
        <v>252</v>
      </c>
      <c r="K1150" s="3" t="s">
        <v>146</v>
      </c>
      <c r="L1150" s="6" t="s">
        <v>6320</v>
      </c>
      <c r="M1150" s="3" t="s">
        <v>252</v>
      </c>
      <c r="N1150" s="3" t="s">
        <v>184</v>
      </c>
      <c r="O1150" s="3" t="s">
        <v>8641</v>
      </c>
      <c r="P1150" s="3" t="s">
        <v>191</v>
      </c>
      <c r="Q1150" s="3" t="s">
        <v>397</v>
      </c>
      <c r="R1150" s="3" t="s">
        <v>31</v>
      </c>
      <c r="S1150" s="3">
        <v>0</v>
      </c>
      <c r="U1150" s="3">
        <v>1</v>
      </c>
      <c r="V1150" s="3">
        <v>8.2200000000000006</v>
      </c>
      <c r="W1150" s="3">
        <v>13.33</v>
      </c>
      <c r="X1150" s="32">
        <v>-0.62</v>
      </c>
      <c r="Y1150" s="33">
        <v>86.87</v>
      </c>
      <c r="Z1150" s="3">
        <v>93.32</v>
      </c>
      <c r="AA1150" s="3">
        <v>-7.0000000000000007E-2</v>
      </c>
      <c r="AB1150" s="3">
        <v>24398.799999999999</v>
      </c>
      <c r="AC1150" s="3">
        <v>26370</v>
      </c>
      <c r="AD1150" s="3">
        <v>24554.799999999999</v>
      </c>
      <c r="AE1150" s="3">
        <v>26370</v>
      </c>
    </row>
    <row r="1151" spans="1:31" x14ac:dyDescent="0.3">
      <c r="A1151" s="3" t="s">
        <v>4402</v>
      </c>
      <c r="B1151" s="4">
        <v>64755</v>
      </c>
      <c r="C1151" s="4">
        <v>724</v>
      </c>
      <c r="D1151" s="4" t="s">
        <v>25</v>
      </c>
      <c r="E1151" s="5" t="s">
        <v>6313</v>
      </c>
      <c r="G1151" s="4" t="s">
        <v>8642</v>
      </c>
      <c r="H1151" s="3" t="s">
        <v>6315</v>
      </c>
      <c r="I1151" s="3" t="s">
        <v>252</v>
      </c>
      <c r="J1151" s="3" t="s">
        <v>252</v>
      </c>
      <c r="K1151" s="3" t="s">
        <v>146</v>
      </c>
      <c r="L1151" s="6" t="s">
        <v>6320</v>
      </c>
      <c r="M1151" s="3" t="s">
        <v>252</v>
      </c>
      <c r="N1151" s="3" t="s">
        <v>184</v>
      </c>
      <c r="O1151" s="3" t="s">
        <v>8643</v>
      </c>
      <c r="P1151" s="3" t="s">
        <v>191</v>
      </c>
      <c r="Q1151" s="3" t="s">
        <v>397</v>
      </c>
      <c r="R1151" s="3" t="s">
        <v>31</v>
      </c>
      <c r="S1151" s="3">
        <v>34</v>
      </c>
      <c r="T1151" s="3">
        <v>48</v>
      </c>
      <c r="U1151" s="3">
        <v>-0.4</v>
      </c>
      <c r="V1151" s="3">
        <v>120.25</v>
      </c>
      <c r="W1151" s="3">
        <v>140.91999999999999</v>
      </c>
      <c r="X1151" s="32">
        <v>-0.17</v>
      </c>
      <c r="Y1151" s="33">
        <v>648.75</v>
      </c>
      <c r="Z1151" s="3">
        <v>695</v>
      </c>
      <c r="AA1151" s="3">
        <v>-7.0000000000000007E-2</v>
      </c>
      <c r="AB1151" s="3">
        <v>188035.20000000001</v>
      </c>
      <c r="AC1151" s="3">
        <v>204694</v>
      </c>
      <c r="AD1151" s="3">
        <v>195247.8</v>
      </c>
      <c r="AE1151" s="3">
        <v>209113.2</v>
      </c>
    </row>
    <row r="1152" spans="1:31" x14ac:dyDescent="0.3">
      <c r="A1152" s="3" t="s">
        <v>4672</v>
      </c>
      <c r="B1152" s="4">
        <v>64759</v>
      </c>
      <c r="C1152" s="4">
        <v>392</v>
      </c>
      <c r="D1152" s="4" t="s">
        <v>25</v>
      </c>
      <c r="E1152" s="5" t="s">
        <v>6313</v>
      </c>
      <c r="G1152" s="4" t="s">
        <v>8644</v>
      </c>
      <c r="H1152" s="3" t="s">
        <v>6315</v>
      </c>
      <c r="I1152" s="3" t="s">
        <v>252</v>
      </c>
      <c r="J1152" s="3" t="s">
        <v>252</v>
      </c>
      <c r="K1152" s="3" t="s">
        <v>146</v>
      </c>
      <c r="L1152" s="6" t="s">
        <v>6320</v>
      </c>
      <c r="M1152" s="3" t="s">
        <v>252</v>
      </c>
      <c r="N1152" s="3" t="s">
        <v>184</v>
      </c>
      <c r="O1152" s="3" t="s">
        <v>8645</v>
      </c>
      <c r="P1152" s="3" t="s">
        <v>191</v>
      </c>
      <c r="Q1152" s="3" t="s">
        <v>397</v>
      </c>
      <c r="R1152" s="3" t="s">
        <v>31</v>
      </c>
      <c r="S1152" s="3">
        <v>8</v>
      </c>
      <c r="T1152" s="3">
        <v>8.5299999999999994</v>
      </c>
      <c r="U1152" s="3">
        <v>-7.0000000000000007E-2</v>
      </c>
      <c r="V1152" s="3">
        <v>29.05</v>
      </c>
      <c r="W1152" s="3">
        <v>28.25</v>
      </c>
      <c r="X1152" s="32">
        <v>0.03</v>
      </c>
      <c r="Y1152" s="33">
        <v>102.09</v>
      </c>
      <c r="Z1152" s="3">
        <v>150.87</v>
      </c>
      <c r="AA1152" s="3">
        <v>-0.48</v>
      </c>
      <c r="AB1152" s="3">
        <v>33688.68</v>
      </c>
      <c r="AC1152" s="3">
        <v>49753.68</v>
      </c>
      <c r="AD1152" s="3">
        <v>33688.68</v>
      </c>
      <c r="AE1152" s="3">
        <v>49753.68</v>
      </c>
    </row>
    <row r="1153" spans="1:31" x14ac:dyDescent="0.3">
      <c r="A1153" s="3" t="s">
        <v>2759</v>
      </c>
      <c r="B1153" s="4">
        <v>64761</v>
      </c>
      <c r="C1153" s="4">
        <v>315</v>
      </c>
      <c r="D1153" s="4" t="s">
        <v>25</v>
      </c>
      <c r="E1153" s="5" t="s">
        <v>6313</v>
      </c>
      <c r="G1153" s="4" t="s">
        <v>8646</v>
      </c>
      <c r="H1153" s="3" t="s">
        <v>6315</v>
      </c>
      <c r="I1153" s="3" t="s">
        <v>252</v>
      </c>
      <c r="J1153" s="3" t="s">
        <v>252</v>
      </c>
      <c r="K1153" s="3" t="s">
        <v>146</v>
      </c>
      <c r="L1153" s="6" t="s">
        <v>6320</v>
      </c>
      <c r="M1153" s="3" t="s">
        <v>252</v>
      </c>
      <c r="N1153" s="3" t="s">
        <v>184</v>
      </c>
      <c r="O1153" s="3" t="s">
        <v>8647</v>
      </c>
      <c r="P1153" s="3" t="s">
        <v>191</v>
      </c>
      <c r="Q1153" s="3" t="s">
        <v>397</v>
      </c>
      <c r="R1153" s="3" t="s">
        <v>31</v>
      </c>
      <c r="S1153" s="3">
        <v>5</v>
      </c>
      <c r="T1153" s="3">
        <v>4.66</v>
      </c>
      <c r="U1153" s="3">
        <v>7.0000000000000007E-2</v>
      </c>
      <c r="V1153" s="3">
        <v>8.66</v>
      </c>
      <c r="W1153" s="3">
        <v>12.32</v>
      </c>
      <c r="X1153" s="32">
        <v>-0.42</v>
      </c>
      <c r="Y1153" s="33">
        <v>43.96</v>
      </c>
      <c r="Z1153" s="3">
        <v>59.62</v>
      </c>
      <c r="AA1153" s="3">
        <v>-0.36</v>
      </c>
      <c r="AB1153" s="3">
        <v>19008</v>
      </c>
      <c r="AC1153" s="3">
        <v>25760.400000000001</v>
      </c>
      <c r="AD1153" s="3">
        <v>19008</v>
      </c>
      <c r="AE1153" s="3">
        <v>25760.400000000001</v>
      </c>
    </row>
    <row r="1154" spans="1:31" x14ac:dyDescent="0.3">
      <c r="A1154" s="3" t="s">
        <v>4471</v>
      </c>
      <c r="B1154" s="4">
        <v>64762</v>
      </c>
      <c r="C1154" s="4">
        <v>703</v>
      </c>
      <c r="D1154" s="4" t="s">
        <v>25</v>
      </c>
      <c r="E1154" s="5" t="s">
        <v>6313</v>
      </c>
      <c r="G1154" s="4" t="s">
        <v>8648</v>
      </c>
      <c r="H1154" s="3" t="s">
        <v>6315</v>
      </c>
      <c r="I1154" s="3" t="s">
        <v>252</v>
      </c>
      <c r="J1154" s="3" t="s">
        <v>252</v>
      </c>
      <c r="K1154" s="3" t="s">
        <v>146</v>
      </c>
      <c r="L1154" s="6" t="s">
        <v>6320</v>
      </c>
      <c r="M1154" s="3" t="s">
        <v>252</v>
      </c>
      <c r="N1154" s="3" t="s">
        <v>184</v>
      </c>
      <c r="O1154" s="3" t="s">
        <v>8649</v>
      </c>
      <c r="P1154" s="3" t="s">
        <v>191</v>
      </c>
      <c r="Q1154" s="3" t="s">
        <v>397</v>
      </c>
      <c r="R1154" s="3" t="s">
        <v>31</v>
      </c>
      <c r="S1154" s="3">
        <v>39</v>
      </c>
      <c r="T1154" s="3">
        <v>70</v>
      </c>
      <c r="U1154" s="3">
        <v>-0.79</v>
      </c>
      <c r="V1154" s="3">
        <v>75.75</v>
      </c>
      <c r="W1154" s="3">
        <v>142</v>
      </c>
      <c r="X1154" s="32">
        <v>-0.87</v>
      </c>
      <c r="Y1154" s="33">
        <v>313.25</v>
      </c>
      <c r="Z1154" s="3">
        <v>417.71</v>
      </c>
      <c r="AA1154" s="3">
        <v>-0.33</v>
      </c>
      <c r="AB1154" s="3">
        <v>97416.66</v>
      </c>
      <c r="AC1154" s="3">
        <v>131487.25</v>
      </c>
      <c r="AD1154" s="3">
        <v>99613.5</v>
      </c>
      <c r="AE1154" s="3">
        <v>132814.45000000001</v>
      </c>
    </row>
    <row r="1155" spans="1:31" x14ac:dyDescent="0.3">
      <c r="A1155" s="3" t="s">
        <v>4675</v>
      </c>
      <c r="B1155" s="4">
        <v>64767</v>
      </c>
      <c r="C1155" s="4">
        <v>229</v>
      </c>
      <c r="D1155" s="4" t="s">
        <v>25</v>
      </c>
      <c r="E1155" s="5" t="s">
        <v>6313</v>
      </c>
      <c r="G1155" s="4" t="s">
        <v>8650</v>
      </c>
      <c r="H1155" s="3" t="s">
        <v>6315</v>
      </c>
      <c r="I1155" s="3" t="s">
        <v>252</v>
      </c>
      <c r="J1155" s="3" t="s">
        <v>252</v>
      </c>
      <c r="K1155" s="3" t="s">
        <v>146</v>
      </c>
      <c r="L1155" s="6" t="s">
        <v>6320</v>
      </c>
      <c r="M1155" s="3" t="s">
        <v>252</v>
      </c>
      <c r="N1155" s="3" t="s">
        <v>184</v>
      </c>
      <c r="O1155" s="3" t="s">
        <v>8651</v>
      </c>
      <c r="P1155" s="3" t="s">
        <v>191</v>
      </c>
      <c r="Q1155" s="3" t="s">
        <v>397</v>
      </c>
      <c r="R1155" s="3" t="s">
        <v>31</v>
      </c>
      <c r="S1155" s="3">
        <v>12</v>
      </c>
      <c r="T1155" s="3">
        <v>16.34</v>
      </c>
      <c r="U1155" s="3">
        <v>-0.35</v>
      </c>
      <c r="V1155" s="3">
        <v>29.56</v>
      </c>
      <c r="W1155" s="3">
        <v>40.65</v>
      </c>
      <c r="X1155" s="32">
        <v>-0.37</v>
      </c>
      <c r="Y1155" s="33">
        <v>134.97</v>
      </c>
      <c r="Z1155" s="3">
        <v>151.31</v>
      </c>
      <c r="AA1155" s="3">
        <v>-0.12</v>
      </c>
      <c r="AB1155" s="3">
        <v>35425.919999999998</v>
      </c>
      <c r="AC1155" s="3">
        <v>40224.959999999999</v>
      </c>
      <c r="AD1155" s="3">
        <v>35893.68</v>
      </c>
      <c r="AE1155" s="3">
        <v>40224.959999999999</v>
      </c>
    </row>
    <row r="1156" spans="1:31" x14ac:dyDescent="0.3">
      <c r="A1156" s="3" t="s">
        <v>2413</v>
      </c>
      <c r="B1156" s="4">
        <v>77637</v>
      </c>
      <c r="C1156" s="4">
        <v>287</v>
      </c>
      <c r="D1156" s="4" t="s">
        <v>25</v>
      </c>
      <c r="E1156" s="5" t="s">
        <v>6313</v>
      </c>
      <c r="G1156" s="4" t="s">
        <v>8652</v>
      </c>
      <c r="H1156" s="3" t="s">
        <v>6315</v>
      </c>
      <c r="I1156" s="3" t="s">
        <v>252</v>
      </c>
      <c r="J1156" s="3" t="s">
        <v>252</v>
      </c>
      <c r="K1156" s="3" t="s">
        <v>89</v>
      </c>
      <c r="L1156" s="6" t="s">
        <v>89</v>
      </c>
      <c r="M1156" s="3" t="s">
        <v>252</v>
      </c>
      <c r="N1156" s="3" t="s">
        <v>184</v>
      </c>
      <c r="O1156" s="3" t="s">
        <v>8653</v>
      </c>
      <c r="P1156" s="3" t="s">
        <v>191</v>
      </c>
      <c r="Q1156" s="3" t="s">
        <v>397</v>
      </c>
      <c r="R1156" s="3" t="s">
        <v>31</v>
      </c>
      <c r="S1156" s="3">
        <v>30</v>
      </c>
      <c r="T1156" s="3">
        <v>30.5</v>
      </c>
      <c r="U1156" s="3">
        <v>-0.02</v>
      </c>
      <c r="V1156" s="3">
        <v>50.42</v>
      </c>
      <c r="W1156" s="3">
        <v>54.5</v>
      </c>
      <c r="X1156" s="32">
        <v>-0.08</v>
      </c>
      <c r="Y1156" s="33">
        <v>208.67</v>
      </c>
      <c r="Z1156" s="3">
        <v>259.67</v>
      </c>
      <c r="AA1156" s="3">
        <v>-0.24</v>
      </c>
      <c r="AB1156" s="3">
        <v>25669</v>
      </c>
      <c r="AC1156" s="3">
        <v>31829.06</v>
      </c>
      <c r="AD1156" s="3">
        <v>26717.68</v>
      </c>
      <c r="AE1156" s="3">
        <v>33231.919999999998</v>
      </c>
    </row>
    <row r="1157" spans="1:31" x14ac:dyDescent="0.3">
      <c r="A1157" s="3" t="s">
        <v>2089</v>
      </c>
      <c r="B1157" s="4">
        <v>77647</v>
      </c>
      <c r="C1157" s="4">
        <v>268</v>
      </c>
      <c r="D1157" s="4" t="s">
        <v>25</v>
      </c>
      <c r="E1157" s="5" t="s">
        <v>6313</v>
      </c>
      <c r="G1157" s="4" t="s">
        <v>8654</v>
      </c>
      <c r="H1157" s="3" t="s">
        <v>6315</v>
      </c>
      <c r="I1157" s="3" t="s">
        <v>252</v>
      </c>
      <c r="J1157" s="3" t="s">
        <v>252</v>
      </c>
      <c r="K1157" s="3" t="s">
        <v>89</v>
      </c>
      <c r="L1157" s="6" t="s">
        <v>89</v>
      </c>
      <c r="M1157" s="3" t="s">
        <v>252</v>
      </c>
      <c r="N1157" s="3" t="s">
        <v>184</v>
      </c>
      <c r="O1157" s="3" t="s">
        <v>8655</v>
      </c>
      <c r="P1157" s="3" t="s">
        <v>191</v>
      </c>
      <c r="Q1157" s="3" t="s">
        <v>397</v>
      </c>
      <c r="R1157" s="3" t="s">
        <v>31</v>
      </c>
      <c r="S1157" s="3">
        <v>38</v>
      </c>
      <c r="T1157" s="3">
        <v>23</v>
      </c>
      <c r="U1157" s="3">
        <v>0.39</v>
      </c>
      <c r="V1157" s="3">
        <v>74</v>
      </c>
      <c r="W1157" s="3">
        <v>57</v>
      </c>
      <c r="X1157" s="32">
        <v>0.23</v>
      </c>
      <c r="Y1157" s="33">
        <v>292</v>
      </c>
      <c r="Z1157" s="3">
        <v>265.42</v>
      </c>
      <c r="AA1157" s="3">
        <v>0.09</v>
      </c>
      <c r="AB1157" s="3">
        <v>36031.919999999998</v>
      </c>
      <c r="AC1157" s="3">
        <v>32818.089999999997</v>
      </c>
      <c r="AD1157" s="3">
        <v>37387.68</v>
      </c>
      <c r="AE1157" s="3">
        <v>33983.769999999997</v>
      </c>
    </row>
    <row r="1158" spans="1:31" x14ac:dyDescent="0.3">
      <c r="A1158" s="3" t="s">
        <v>1910</v>
      </c>
      <c r="B1158" s="4">
        <v>77674</v>
      </c>
      <c r="C1158" s="4">
        <v>425</v>
      </c>
      <c r="D1158" s="4" t="s">
        <v>25</v>
      </c>
      <c r="E1158" s="5" t="s">
        <v>6313</v>
      </c>
      <c r="G1158" s="4" t="s">
        <v>8656</v>
      </c>
      <c r="H1158" s="3" t="s">
        <v>6315</v>
      </c>
      <c r="I1158" s="3" t="s">
        <v>252</v>
      </c>
      <c r="J1158" s="3" t="s">
        <v>252</v>
      </c>
      <c r="K1158" s="3" t="s">
        <v>89</v>
      </c>
      <c r="L1158" s="6" t="s">
        <v>89</v>
      </c>
      <c r="M1158" s="3" t="s">
        <v>252</v>
      </c>
      <c r="N1158" s="3" t="s">
        <v>184</v>
      </c>
      <c r="O1158" s="3" t="s">
        <v>8657</v>
      </c>
      <c r="P1158" s="3" t="s">
        <v>191</v>
      </c>
      <c r="Q1158" s="3" t="s">
        <v>397</v>
      </c>
      <c r="R1158" s="3" t="s">
        <v>31</v>
      </c>
      <c r="S1158" s="3">
        <v>30</v>
      </c>
      <c r="T1158" s="3">
        <v>49</v>
      </c>
      <c r="U1158" s="3">
        <v>-0.62</v>
      </c>
      <c r="V1158" s="3">
        <v>64.25</v>
      </c>
      <c r="W1158" s="3">
        <v>100.42</v>
      </c>
      <c r="X1158" s="32">
        <v>-0.56000000000000005</v>
      </c>
      <c r="Y1158" s="33">
        <v>302.25</v>
      </c>
      <c r="Z1158" s="3">
        <v>303.33</v>
      </c>
      <c r="AA1158" s="3">
        <v>0</v>
      </c>
      <c r="AB1158" s="3">
        <v>37080.65</v>
      </c>
      <c r="AC1158" s="3">
        <v>37825.760000000002</v>
      </c>
      <c r="AD1158" s="3">
        <v>38700.089999999997</v>
      </c>
      <c r="AE1158" s="3">
        <v>38805.199999999997</v>
      </c>
    </row>
    <row r="1159" spans="1:31" x14ac:dyDescent="0.3">
      <c r="A1159" s="3" t="s">
        <v>2011</v>
      </c>
      <c r="B1159" s="4">
        <v>77683</v>
      </c>
      <c r="C1159" s="4">
        <v>453</v>
      </c>
      <c r="D1159" s="4" t="s">
        <v>25</v>
      </c>
      <c r="E1159" s="5" t="s">
        <v>6313</v>
      </c>
      <c r="G1159" s="4" t="s">
        <v>8658</v>
      </c>
      <c r="H1159" s="3" t="s">
        <v>6315</v>
      </c>
      <c r="I1159" s="3" t="s">
        <v>252</v>
      </c>
      <c r="J1159" s="3" t="s">
        <v>252</v>
      </c>
      <c r="K1159" s="3" t="s">
        <v>89</v>
      </c>
      <c r="L1159" s="6" t="s">
        <v>89</v>
      </c>
      <c r="M1159" s="3" t="s">
        <v>252</v>
      </c>
      <c r="N1159" s="3" t="s">
        <v>184</v>
      </c>
      <c r="O1159" s="3" t="s">
        <v>8659</v>
      </c>
      <c r="P1159" s="3" t="s">
        <v>191</v>
      </c>
      <c r="Q1159" s="3" t="s">
        <v>397</v>
      </c>
      <c r="R1159" s="3" t="s">
        <v>31</v>
      </c>
      <c r="S1159" s="3">
        <v>43</v>
      </c>
      <c r="T1159" s="3">
        <v>59</v>
      </c>
      <c r="U1159" s="3">
        <v>-0.36</v>
      </c>
      <c r="V1159" s="3">
        <v>100.58</v>
      </c>
      <c r="W1159" s="3">
        <v>147.33000000000001</v>
      </c>
      <c r="X1159" s="32">
        <v>-0.46</v>
      </c>
      <c r="Y1159" s="33">
        <v>692</v>
      </c>
      <c r="Z1159" s="3">
        <v>519.5</v>
      </c>
      <c r="AA1159" s="3">
        <v>0.25</v>
      </c>
      <c r="AB1159" s="3">
        <v>85228.04</v>
      </c>
      <c r="AC1159" s="3">
        <v>63892.51</v>
      </c>
      <c r="AD1159" s="3">
        <v>88603.68</v>
      </c>
      <c r="AE1159" s="3">
        <v>66487.98</v>
      </c>
    </row>
    <row r="1160" spans="1:31" x14ac:dyDescent="0.3">
      <c r="A1160" s="3" t="s">
        <v>2365</v>
      </c>
      <c r="B1160" s="4">
        <v>77714</v>
      </c>
      <c r="C1160" s="4">
        <v>297</v>
      </c>
      <c r="D1160" s="4" t="s">
        <v>25</v>
      </c>
      <c r="E1160" s="5" t="s">
        <v>6313</v>
      </c>
      <c r="G1160" s="4" t="s">
        <v>8660</v>
      </c>
      <c r="H1160" s="3" t="s">
        <v>6315</v>
      </c>
      <c r="I1160" s="3" t="s">
        <v>252</v>
      </c>
      <c r="J1160" s="3" t="s">
        <v>252</v>
      </c>
      <c r="K1160" s="3" t="s">
        <v>89</v>
      </c>
      <c r="L1160" s="6" t="s">
        <v>89</v>
      </c>
      <c r="M1160" s="3" t="s">
        <v>252</v>
      </c>
      <c r="N1160" s="3" t="s">
        <v>184</v>
      </c>
      <c r="O1160" s="3" t="s">
        <v>8661</v>
      </c>
      <c r="P1160" s="3" t="s">
        <v>191</v>
      </c>
      <c r="Q1160" s="3" t="s">
        <v>397</v>
      </c>
      <c r="R1160" s="3" t="s">
        <v>31</v>
      </c>
      <c r="S1160" s="3">
        <v>18</v>
      </c>
      <c r="T1160" s="3">
        <v>33</v>
      </c>
      <c r="U1160" s="3">
        <v>-0.83</v>
      </c>
      <c r="V1160" s="3">
        <v>37</v>
      </c>
      <c r="W1160" s="3">
        <v>53.17</v>
      </c>
      <c r="X1160" s="32">
        <v>-0.44</v>
      </c>
      <c r="Y1160" s="33">
        <v>168.83</v>
      </c>
      <c r="Z1160" s="3">
        <v>197</v>
      </c>
      <c r="AA1160" s="3">
        <v>-0.17</v>
      </c>
      <c r="AB1160" s="3">
        <v>20761.939999999999</v>
      </c>
      <c r="AC1160" s="3">
        <v>23935.01</v>
      </c>
      <c r="AD1160" s="3">
        <v>21617.42</v>
      </c>
      <c r="AE1160" s="3">
        <v>25220.28</v>
      </c>
    </row>
    <row r="1161" spans="1:31" x14ac:dyDescent="0.3">
      <c r="A1161" s="3" t="s">
        <v>1944</v>
      </c>
      <c r="B1161" s="4">
        <v>77842</v>
      </c>
      <c r="C1161" s="4">
        <v>391</v>
      </c>
      <c r="D1161" s="4" t="s">
        <v>25</v>
      </c>
      <c r="E1161" s="5" t="s">
        <v>6313</v>
      </c>
      <c r="G1161" s="4" t="s">
        <v>8662</v>
      </c>
      <c r="H1161" s="3" t="s">
        <v>6315</v>
      </c>
      <c r="I1161" s="3" t="s">
        <v>252</v>
      </c>
      <c r="J1161" s="3" t="s">
        <v>252</v>
      </c>
      <c r="K1161" s="3" t="s">
        <v>89</v>
      </c>
      <c r="L1161" s="6" t="s">
        <v>89</v>
      </c>
      <c r="M1161" s="3" t="s">
        <v>252</v>
      </c>
      <c r="N1161" s="3" t="s">
        <v>184</v>
      </c>
      <c r="O1161" s="3" t="s">
        <v>8663</v>
      </c>
      <c r="P1161" s="3" t="s">
        <v>191</v>
      </c>
      <c r="Q1161" s="3" t="s">
        <v>397</v>
      </c>
      <c r="R1161" s="3" t="s">
        <v>31</v>
      </c>
      <c r="S1161" s="3">
        <v>67</v>
      </c>
      <c r="T1161" s="3">
        <v>97</v>
      </c>
      <c r="U1161" s="3">
        <v>-0.44</v>
      </c>
      <c r="V1161" s="3">
        <v>178.92</v>
      </c>
      <c r="W1161" s="3">
        <v>184.17</v>
      </c>
      <c r="X1161" s="32">
        <v>-0.03</v>
      </c>
      <c r="Y1161" s="33">
        <v>705.92</v>
      </c>
      <c r="Z1161" s="3">
        <v>531</v>
      </c>
      <c r="AA1161" s="3">
        <v>0.25</v>
      </c>
      <c r="AB1161" s="3">
        <v>86784.93</v>
      </c>
      <c r="AC1161" s="3">
        <v>65689.440000000002</v>
      </c>
      <c r="AD1161" s="3">
        <v>90385.57</v>
      </c>
      <c r="AE1161" s="3">
        <v>67926.600000000006</v>
      </c>
    </row>
    <row r="1162" spans="1:31" x14ac:dyDescent="0.3">
      <c r="A1162" s="3" t="s">
        <v>1980</v>
      </c>
      <c r="B1162" s="4">
        <v>77847</v>
      </c>
      <c r="C1162" s="4">
        <v>412</v>
      </c>
      <c r="D1162" s="4" t="s">
        <v>25</v>
      </c>
      <c r="E1162" s="5" t="s">
        <v>6313</v>
      </c>
      <c r="G1162" s="4" t="s">
        <v>8664</v>
      </c>
      <c r="H1162" s="3" t="s">
        <v>6315</v>
      </c>
      <c r="I1162" s="3" t="s">
        <v>252</v>
      </c>
      <c r="J1162" s="3" t="s">
        <v>252</v>
      </c>
      <c r="K1162" s="3" t="s">
        <v>89</v>
      </c>
      <c r="L1162" s="6" t="s">
        <v>89</v>
      </c>
      <c r="M1162" s="3" t="s">
        <v>252</v>
      </c>
      <c r="N1162" s="3" t="s">
        <v>184</v>
      </c>
      <c r="O1162" s="3" t="s">
        <v>8665</v>
      </c>
      <c r="P1162" s="3" t="s">
        <v>191</v>
      </c>
      <c r="Q1162" s="3" t="s">
        <v>397</v>
      </c>
      <c r="R1162" s="3" t="s">
        <v>31</v>
      </c>
      <c r="S1162" s="3">
        <v>48</v>
      </c>
      <c r="T1162" s="3">
        <v>55</v>
      </c>
      <c r="U1162" s="3">
        <v>-0.15</v>
      </c>
      <c r="V1162" s="3">
        <v>107</v>
      </c>
      <c r="W1162" s="3">
        <v>167.75</v>
      </c>
      <c r="X1162" s="32">
        <v>-0.56999999999999995</v>
      </c>
      <c r="Y1162" s="33">
        <v>548.58000000000004</v>
      </c>
      <c r="Z1162" s="3">
        <v>366.25</v>
      </c>
      <c r="AA1162" s="3">
        <v>0.33</v>
      </c>
      <c r="AB1162" s="3">
        <v>67680.53</v>
      </c>
      <c r="AC1162" s="3">
        <v>45645.11</v>
      </c>
      <c r="AD1162" s="3">
        <v>70240.61</v>
      </c>
      <c r="AE1162" s="3">
        <v>46867.95</v>
      </c>
    </row>
    <row r="1163" spans="1:31" x14ac:dyDescent="0.3">
      <c r="A1163" s="3" t="s">
        <v>2147</v>
      </c>
      <c r="B1163" s="4">
        <v>77858</v>
      </c>
      <c r="C1163" s="4">
        <v>318</v>
      </c>
      <c r="D1163" s="4" t="s">
        <v>25</v>
      </c>
      <c r="E1163" s="5" t="s">
        <v>6313</v>
      </c>
      <c r="G1163" s="4" t="s">
        <v>8666</v>
      </c>
      <c r="H1163" s="3" t="s">
        <v>6315</v>
      </c>
      <c r="I1163" s="3" t="s">
        <v>252</v>
      </c>
      <c r="J1163" s="3" t="s">
        <v>252</v>
      </c>
      <c r="K1163" s="3" t="s">
        <v>89</v>
      </c>
      <c r="L1163" s="6" t="s">
        <v>89</v>
      </c>
      <c r="M1163" s="3" t="s">
        <v>252</v>
      </c>
      <c r="N1163" s="3" t="s">
        <v>184</v>
      </c>
      <c r="O1163" s="3" t="s">
        <v>8667</v>
      </c>
      <c r="P1163" s="3" t="s">
        <v>191</v>
      </c>
      <c r="Q1163" s="3" t="s">
        <v>397</v>
      </c>
      <c r="R1163" s="3" t="s">
        <v>31</v>
      </c>
      <c r="S1163" s="3">
        <v>39</v>
      </c>
      <c r="T1163" s="3">
        <v>71</v>
      </c>
      <c r="U1163" s="3">
        <v>-0.82</v>
      </c>
      <c r="V1163" s="3">
        <v>92.67</v>
      </c>
      <c r="W1163" s="3">
        <v>165</v>
      </c>
      <c r="X1163" s="32">
        <v>-0.78</v>
      </c>
      <c r="Y1163" s="33">
        <v>400.83</v>
      </c>
      <c r="Z1163" s="3">
        <v>348.08</v>
      </c>
      <c r="AA1163" s="3">
        <v>0.13</v>
      </c>
      <c r="AB1163" s="3">
        <v>49444.7</v>
      </c>
      <c r="AC1163" s="3">
        <v>42951.35</v>
      </c>
      <c r="AD1163" s="3">
        <v>51322.7</v>
      </c>
      <c r="AE1163" s="3">
        <v>44566.19</v>
      </c>
    </row>
    <row r="1164" spans="1:31" x14ac:dyDescent="0.3">
      <c r="A1164" s="3" t="s">
        <v>4579</v>
      </c>
      <c r="B1164" s="4">
        <v>87280</v>
      </c>
      <c r="C1164" s="4">
        <v>914</v>
      </c>
      <c r="D1164" s="4" t="s">
        <v>25</v>
      </c>
      <c r="E1164" s="5" t="s">
        <v>6313</v>
      </c>
      <c r="G1164" s="4" t="s">
        <v>8668</v>
      </c>
      <c r="H1164" s="3" t="s">
        <v>6315</v>
      </c>
      <c r="I1164" s="3" t="s">
        <v>245</v>
      </c>
      <c r="J1164" s="3" t="s">
        <v>245</v>
      </c>
      <c r="K1164" s="3" t="s">
        <v>146</v>
      </c>
      <c r="L1164" s="6" t="s">
        <v>6320</v>
      </c>
      <c r="M1164" s="3" t="s">
        <v>245</v>
      </c>
      <c r="N1164" s="3" t="s">
        <v>246</v>
      </c>
      <c r="O1164" s="3" t="s">
        <v>8669</v>
      </c>
      <c r="P1164" s="3" t="s">
        <v>245</v>
      </c>
      <c r="Q1164" s="3" t="s">
        <v>397</v>
      </c>
      <c r="R1164" s="3" t="s">
        <v>31</v>
      </c>
      <c r="S1164" s="3">
        <v>306</v>
      </c>
      <c r="T1164" s="3">
        <v>365</v>
      </c>
      <c r="U1164" s="3">
        <v>-0.19</v>
      </c>
      <c r="V1164" s="3">
        <v>887.67</v>
      </c>
      <c r="W1164" s="3">
        <v>695.5</v>
      </c>
      <c r="X1164" s="32">
        <v>0.22</v>
      </c>
      <c r="Y1164" s="33">
        <v>2862</v>
      </c>
      <c r="Z1164" s="3">
        <v>2985.83</v>
      </c>
      <c r="AA1164" s="3">
        <v>-0.04</v>
      </c>
      <c r="AB1164" s="3">
        <v>1300626.44</v>
      </c>
      <c r="AC1164" s="3">
        <v>1385554.44</v>
      </c>
      <c r="AD1164" s="3">
        <v>1357053.12</v>
      </c>
      <c r="AE1164" s="3">
        <v>1414363.44</v>
      </c>
    </row>
    <row r="1165" spans="1:31" x14ac:dyDescent="0.3">
      <c r="A1165" s="3" t="s">
        <v>2647</v>
      </c>
      <c r="B1165" s="4">
        <v>56804</v>
      </c>
      <c r="C1165" s="4">
        <v>333</v>
      </c>
      <c r="D1165" s="4" t="s">
        <v>25</v>
      </c>
      <c r="E1165" s="5" t="s">
        <v>6313</v>
      </c>
      <c r="G1165" s="4" t="s">
        <v>8670</v>
      </c>
      <c r="H1165" s="3" t="s">
        <v>6315</v>
      </c>
      <c r="I1165" s="3" t="s">
        <v>87</v>
      </c>
      <c r="J1165" s="3" t="s">
        <v>88</v>
      </c>
      <c r="K1165" s="3" t="s">
        <v>89</v>
      </c>
      <c r="L1165" s="6" t="s">
        <v>89</v>
      </c>
      <c r="M1165" s="3" t="s">
        <v>88</v>
      </c>
      <c r="N1165" s="3" t="s">
        <v>90</v>
      </c>
      <c r="O1165" s="3" t="s">
        <v>8671</v>
      </c>
      <c r="P1165" s="3" t="s">
        <v>191</v>
      </c>
      <c r="Q1165" s="3" t="s">
        <v>194</v>
      </c>
      <c r="R1165" s="3" t="s">
        <v>6402</v>
      </c>
      <c r="S1165" s="3">
        <v>10</v>
      </c>
      <c r="T1165" s="3">
        <v>13</v>
      </c>
      <c r="U1165" s="3">
        <v>-0.3</v>
      </c>
      <c r="V1165" s="3">
        <v>56</v>
      </c>
      <c r="W1165" s="3">
        <v>34</v>
      </c>
      <c r="X1165" s="32">
        <v>0.39</v>
      </c>
      <c r="Y1165" s="33">
        <v>224.13</v>
      </c>
      <c r="Z1165" s="3">
        <v>184</v>
      </c>
      <c r="AA1165" s="3">
        <v>0.18</v>
      </c>
      <c r="AB1165" s="3">
        <v>22494.21</v>
      </c>
      <c r="AC1165" s="3">
        <v>18851.04</v>
      </c>
      <c r="AD1165" s="3">
        <v>24151.71</v>
      </c>
      <c r="AE1165" s="3">
        <v>19799.04</v>
      </c>
    </row>
    <row r="1166" spans="1:31" x14ac:dyDescent="0.3">
      <c r="A1166" s="3" t="s">
        <v>2911</v>
      </c>
      <c r="B1166" s="4">
        <v>27331</v>
      </c>
      <c r="C1166" s="4">
        <v>363</v>
      </c>
      <c r="D1166" s="4" t="s">
        <v>25</v>
      </c>
      <c r="E1166" s="5" t="s">
        <v>6313</v>
      </c>
      <c r="G1166" s="4" t="s">
        <v>8672</v>
      </c>
      <c r="H1166" s="3" t="s">
        <v>6315</v>
      </c>
      <c r="I1166" s="3" t="s">
        <v>831</v>
      </c>
      <c r="J1166" s="3" t="s">
        <v>232</v>
      </c>
      <c r="K1166" s="3" t="s">
        <v>232</v>
      </c>
      <c r="L1166" s="6" t="s">
        <v>132</v>
      </c>
      <c r="M1166" s="3" t="s">
        <v>175</v>
      </c>
      <c r="N1166" s="3" t="s">
        <v>176</v>
      </c>
      <c r="O1166" s="3" t="s">
        <v>8673</v>
      </c>
      <c r="P1166" s="3" t="s">
        <v>6357</v>
      </c>
      <c r="Q1166" s="3" t="s">
        <v>234</v>
      </c>
      <c r="R1166" s="3" t="s">
        <v>31</v>
      </c>
      <c r="S1166" s="3">
        <v>12</v>
      </c>
      <c r="T1166" s="3">
        <v>13</v>
      </c>
      <c r="U1166" s="3">
        <v>-0.06</v>
      </c>
      <c r="V1166" s="3">
        <v>36.25</v>
      </c>
      <c r="W1166" s="3">
        <v>39.5</v>
      </c>
      <c r="X1166" s="32">
        <v>-0.09</v>
      </c>
      <c r="Y1166" s="33">
        <v>151.75</v>
      </c>
      <c r="Z1166" s="3">
        <v>151.58000000000001</v>
      </c>
      <c r="AA1166" s="3">
        <v>0</v>
      </c>
      <c r="AB1166" s="3">
        <v>34835.730000000003</v>
      </c>
      <c r="AC1166" s="3">
        <v>33839.15</v>
      </c>
      <c r="AD1166" s="3">
        <v>34835.730000000003</v>
      </c>
      <c r="AE1166" s="3">
        <v>34617.949999999997</v>
      </c>
    </row>
    <row r="1167" spans="1:31" x14ac:dyDescent="0.3">
      <c r="A1167" s="3" t="s">
        <v>2296</v>
      </c>
      <c r="B1167" s="4">
        <v>12863</v>
      </c>
      <c r="C1167" s="4">
        <v>245</v>
      </c>
      <c r="D1167" s="4" t="s">
        <v>25</v>
      </c>
      <c r="E1167" s="5" t="s">
        <v>6313</v>
      </c>
      <c r="G1167" s="4" t="s">
        <v>8674</v>
      </c>
      <c r="H1167" s="3" t="s">
        <v>6315</v>
      </c>
      <c r="I1167" s="3" t="s">
        <v>6355</v>
      </c>
      <c r="J1167" s="3" t="s">
        <v>257</v>
      </c>
      <c r="K1167" s="3" t="s">
        <v>89</v>
      </c>
      <c r="L1167" s="6" t="s">
        <v>104</v>
      </c>
      <c r="M1167" s="3" t="s">
        <v>257</v>
      </c>
      <c r="N1167" s="3" t="s">
        <v>184</v>
      </c>
      <c r="O1167" s="3" t="s">
        <v>8675</v>
      </c>
      <c r="P1167" s="3" t="s">
        <v>6357</v>
      </c>
      <c r="Q1167" s="3" t="s">
        <v>194</v>
      </c>
      <c r="R1167" s="3" t="s">
        <v>6402</v>
      </c>
      <c r="S1167" s="3">
        <v>39</v>
      </c>
      <c r="T1167" s="3">
        <v>34</v>
      </c>
      <c r="U1167" s="3">
        <v>0.12</v>
      </c>
      <c r="V1167" s="3">
        <v>114.67</v>
      </c>
      <c r="W1167" s="3">
        <v>119.17</v>
      </c>
      <c r="X1167" s="32">
        <v>-0.04</v>
      </c>
      <c r="Y1167" s="33">
        <v>351.67</v>
      </c>
      <c r="Z1167" s="3">
        <v>352.42</v>
      </c>
      <c r="AA1167" s="3">
        <v>0</v>
      </c>
      <c r="AB1167" s="3">
        <v>31168.86</v>
      </c>
      <c r="AC1167" s="3">
        <v>31450.25</v>
      </c>
      <c r="AD1167" s="3">
        <v>32451.8</v>
      </c>
      <c r="AE1167" s="3">
        <v>32667.65</v>
      </c>
    </row>
    <row r="1168" spans="1:31" x14ac:dyDescent="0.3">
      <c r="A1168" s="3" t="s">
        <v>4021</v>
      </c>
      <c r="B1168" s="4">
        <v>77786</v>
      </c>
      <c r="C1168" s="4">
        <v>171</v>
      </c>
      <c r="D1168" s="4" t="s">
        <v>25</v>
      </c>
      <c r="E1168" s="5" t="s">
        <v>6313</v>
      </c>
      <c r="G1168" s="4" t="s">
        <v>8676</v>
      </c>
      <c r="H1168" s="3" t="s">
        <v>6315</v>
      </c>
      <c r="I1168" s="3" t="s">
        <v>54</v>
      </c>
      <c r="J1168" s="3" t="s">
        <v>191</v>
      </c>
      <c r="K1168" s="3" t="s">
        <v>132</v>
      </c>
      <c r="L1168" s="6" t="s">
        <v>132</v>
      </c>
      <c r="M1168" s="3" t="s">
        <v>191</v>
      </c>
      <c r="N1168" s="3" t="s">
        <v>211</v>
      </c>
      <c r="O1168" s="3" t="s">
        <v>8677</v>
      </c>
      <c r="P1168" s="3" t="s">
        <v>191</v>
      </c>
      <c r="Q1168" s="3" t="s">
        <v>194</v>
      </c>
      <c r="R1168" s="3" t="s">
        <v>6402</v>
      </c>
      <c r="S1168" s="3">
        <v>10</v>
      </c>
      <c r="T1168" s="3">
        <v>10</v>
      </c>
      <c r="U1168" s="3">
        <v>0</v>
      </c>
      <c r="V1168" s="3">
        <v>28</v>
      </c>
      <c r="W1168" s="3">
        <v>41.92</v>
      </c>
      <c r="X1168" s="32">
        <v>-0.5</v>
      </c>
      <c r="Y1168" s="33">
        <v>106.83</v>
      </c>
      <c r="Z1168" s="3">
        <v>160.5</v>
      </c>
      <c r="AA1168" s="3">
        <v>-0.5</v>
      </c>
      <c r="AB1168" s="3">
        <v>20291.64</v>
      </c>
      <c r="AC1168" s="3">
        <v>29192.080000000002</v>
      </c>
      <c r="AD1168" s="3">
        <v>20999.16</v>
      </c>
      <c r="AE1168" s="3">
        <v>30254.68</v>
      </c>
    </row>
    <row r="1169" spans="1:31" x14ac:dyDescent="0.3">
      <c r="A1169" s="3" t="s">
        <v>1289</v>
      </c>
      <c r="B1169" s="4">
        <v>12478</v>
      </c>
      <c r="C1169" s="4">
        <v>790</v>
      </c>
      <c r="D1169" s="4" t="s">
        <v>25</v>
      </c>
      <c r="E1169" s="5" t="s">
        <v>6313</v>
      </c>
      <c r="G1169" s="4" t="s">
        <v>8678</v>
      </c>
      <c r="H1169" s="3" t="s">
        <v>6315</v>
      </c>
      <c r="I1169" s="3" t="s">
        <v>6355</v>
      </c>
      <c r="J1169" s="3" t="s">
        <v>257</v>
      </c>
      <c r="K1169" s="3" t="s">
        <v>89</v>
      </c>
      <c r="L1169" s="6" t="s">
        <v>89</v>
      </c>
      <c r="M1169" s="3" t="s">
        <v>257</v>
      </c>
      <c r="N1169" s="3" t="s">
        <v>258</v>
      </c>
      <c r="O1169" s="3" t="s">
        <v>8679</v>
      </c>
      <c r="P1169" s="3" t="s">
        <v>6357</v>
      </c>
      <c r="Q1169" s="3" t="s">
        <v>194</v>
      </c>
      <c r="R1169" s="3" t="s">
        <v>6402</v>
      </c>
      <c r="S1169" s="3">
        <v>758</v>
      </c>
      <c r="T1169" s="3">
        <v>905.56</v>
      </c>
      <c r="U1169" s="3">
        <v>-0.19</v>
      </c>
      <c r="V1169" s="3">
        <v>1389.56</v>
      </c>
      <c r="W1169" s="3">
        <v>1543.17</v>
      </c>
      <c r="X1169" s="32">
        <v>-0.11</v>
      </c>
      <c r="Y1169" s="33">
        <v>5311.68</v>
      </c>
      <c r="Z1169" s="3">
        <v>6426.07</v>
      </c>
      <c r="AA1169" s="3">
        <v>-0.21</v>
      </c>
      <c r="AB1169" s="3">
        <v>458574.88</v>
      </c>
      <c r="AC1169" s="3">
        <v>554561.69999999995</v>
      </c>
      <c r="AD1169" s="3">
        <v>482946.88</v>
      </c>
      <c r="AE1169" s="3">
        <v>581983.69999999995</v>
      </c>
    </row>
    <row r="1170" spans="1:31" x14ac:dyDescent="0.3">
      <c r="A1170" s="3" t="s">
        <v>3743</v>
      </c>
      <c r="B1170" s="4">
        <v>84172</v>
      </c>
      <c r="C1170" s="4">
        <v>528</v>
      </c>
      <c r="D1170" s="4" t="s">
        <v>25</v>
      </c>
      <c r="E1170" s="5" t="s">
        <v>6313</v>
      </c>
      <c r="G1170" s="4" t="s">
        <v>8680</v>
      </c>
      <c r="H1170" s="3" t="s">
        <v>6315</v>
      </c>
      <c r="I1170" s="3" t="s">
        <v>54</v>
      </c>
      <c r="J1170" s="3" t="s">
        <v>191</v>
      </c>
      <c r="K1170" s="3" t="s">
        <v>132</v>
      </c>
      <c r="L1170" s="6" t="s">
        <v>132</v>
      </c>
      <c r="M1170" s="3" t="s">
        <v>191</v>
      </c>
      <c r="N1170" s="3" t="s">
        <v>272</v>
      </c>
      <c r="O1170" s="3" t="s">
        <v>8681</v>
      </c>
      <c r="P1170" s="3" t="s">
        <v>191</v>
      </c>
      <c r="Q1170" s="3" t="s">
        <v>213</v>
      </c>
      <c r="R1170" s="3" t="s">
        <v>6402</v>
      </c>
      <c r="S1170" s="3">
        <v>69</v>
      </c>
      <c r="T1170" s="3">
        <v>60.68</v>
      </c>
      <c r="U1170" s="3">
        <v>0.12</v>
      </c>
      <c r="V1170" s="3">
        <v>207.39</v>
      </c>
      <c r="W1170" s="3">
        <v>186.7</v>
      </c>
      <c r="X1170" s="32">
        <v>0.1</v>
      </c>
      <c r="Y1170" s="33">
        <v>799.53</v>
      </c>
      <c r="Z1170" s="3">
        <v>743.46</v>
      </c>
      <c r="AA1170" s="3">
        <v>7.0000000000000007E-2</v>
      </c>
      <c r="AB1170" s="3">
        <v>96399.6</v>
      </c>
      <c r="AC1170" s="3">
        <v>89738.4</v>
      </c>
      <c r="AD1170" s="3">
        <v>96399.6</v>
      </c>
      <c r="AE1170" s="3">
        <v>89738.4</v>
      </c>
    </row>
    <row r="1171" spans="1:31" x14ac:dyDescent="0.3">
      <c r="A1171" s="3" t="s">
        <v>4058</v>
      </c>
      <c r="B1171" s="4">
        <v>20116</v>
      </c>
      <c r="C1171" s="4">
        <v>199</v>
      </c>
      <c r="D1171" s="4" t="s">
        <v>25</v>
      </c>
      <c r="E1171" s="5" t="s">
        <v>6313</v>
      </c>
      <c r="G1171" s="4" t="s">
        <v>8682</v>
      </c>
      <c r="H1171" s="3" t="s">
        <v>6315</v>
      </c>
      <c r="I1171" s="3" t="s">
        <v>758</v>
      </c>
      <c r="J1171" s="3" t="s">
        <v>175</v>
      </c>
      <c r="K1171" s="3" t="s">
        <v>146</v>
      </c>
      <c r="L1171" s="6" t="s">
        <v>6320</v>
      </c>
      <c r="M1171" s="3" t="s">
        <v>175</v>
      </c>
      <c r="N1171" s="3" t="s">
        <v>176</v>
      </c>
      <c r="O1171" s="3" t="s">
        <v>8683</v>
      </c>
      <c r="P1171" s="3" t="s">
        <v>6357</v>
      </c>
      <c r="Q1171" s="3" t="s">
        <v>6387</v>
      </c>
      <c r="R1171" s="3" t="s">
        <v>31</v>
      </c>
      <c r="S1171" s="3">
        <v>16</v>
      </c>
      <c r="T1171" s="3">
        <v>12</v>
      </c>
      <c r="U1171" s="3">
        <v>0.25</v>
      </c>
      <c r="V1171" s="3">
        <v>48.08</v>
      </c>
      <c r="W1171" s="3">
        <v>39</v>
      </c>
      <c r="X1171" s="32">
        <v>0.19</v>
      </c>
      <c r="Y1171" s="33">
        <v>214.25</v>
      </c>
      <c r="Z1171" s="3">
        <v>161</v>
      </c>
      <c r="AA1171" s="3">
        <v>0.25</v>
      </c>
      <c r="AB1171" s="3">
        <v>69185.61</v>
      </c>
      <c r="AC1171" s="3">
        <v>51802.92</v>
      </c>
      <c r="AD1171" s="3">
        <v>69185.61</v>
      </c>
      <c r="AE1171" s="3">
        <v>51802.92</v>
      </c>
    </row>
    <row r="1172" spans="1:31" x14ac:dyDescent="0.3">
      <c r="A1172" s="3" t="s">
        <v>1139</v>
      </c>
      <c r="B1172" s="4">
        <v>57179</v>
      </c>
      <c r="C1172" s="4">
        <v>361</v>
      </c>
      <c r="D1172" s="4" t="s">
        <v>25</v>
      </c>
      <c r="E1172" s="5" t="s">
        <v>6313</v>
      </c>
      <c r="G1172" s="4" t="s">
        <v>8684</v>
      </c>
      <c r="H1172" s="3" t="s">
        <v>6315</v>
      </c>
      <c r="I1172" s="3" t="s">
        <v>116</v>
      </c>
      <c r="J1172" s="3" t="s">
        <v>116</v>
      </c>
      <c r="K1172" s="3" t="s">
        <v>116</v>
      </c>
      <c r="L1172" s="6" t="s">
        <v>104</v>
      </c>
      <c r="M1172" s="3" t="s">
        <v>116</v>
      </c>
      <c r="N1172" s="3" t="s">
        <v>122</v>
      </c>
      <c r="O1172" s="3" t="s">
        <v>8685</v>
      </c>
      <c r="P1172" s="3" t="s">
        <v>116</v>
      </c>
      <c r="Q1172" s="3" t="s">
        <v>213</v>
      </c>
      <c r="R1172" s="3" t="s">
        <v>6402</v>
      </c>
      <c r="S1172" s="3">
        <v>34</v>
      </c>
      <c r="T1172" s="3">
        <v>49</v>
      </c>
      <c r="U1172" s="3">
        <v>-0.45</v>
      </c>
      <c r="V1172" s="3">
        <v>75.84</v>
      </c>
      <c r="W1172" s="3">
        <v>93.34</v>
      </c>
      <c r="X1172" s="32">
        <v>-0.23</v>
      </c>
      <c r="Y1172" s="33">
        <v>250.85</v>
      </c>
      <c r="Z1172" s="3">
        <v>380.17</v>
      </c>
      <c r="AA1172" s="3">
        <v>-0.52</v>
      </c>
      <c r="AB1172" s="3">
        <v>11942.22</v>
      </c>
      <c r="AC1172" s="3">
        <v>18049.97</v>
      </c>
      <c r="AD1172" s="3">
        <v>12887.1</v>
      </c>
      <c r="AE1172" s="3">
        <v>19403.009999999998</v>
      </c>
    </row>
    <row r="1173" spans="1:31" x14ac:dyDescent="0.3">
      <c r="A1173" s="3" t="s">
        <v>952</v>
      </c>
      <c r="B1173" s="4">
        <v>58874</v>
      </c>
      <c r="C1173" s="4">
        <v>612</v>
      </c>
      <c r="D1173" s="4" t="s">
        <v>25</v>
      </c>
      <c r="E1173" s="5" t="s">
        <v>6313</v>
      </c>
      <c r="G1173" s="4" t="s">
        <v>8686</v>
      </c>
      <c r="H1173" s="3" t="s">
        <v>6315</v>
      </c>
      <c r="I1173" s="3" t="s">
        <v>116</v>
      </c>
      <c r="J1173" s="3" t="s">
        <v>116</v>
      </c>
      <c r="K1173" s="3" t="s">
        <v>116</v>
      </c>
      <c r="L1173" s="6" t="s">
        <v>104</v>
      </c>
      <c r="M1173" s="3" t="s">
        <v>116</v>
      </c>
      <c r="N1173" s="3" t="s">
        <v>122</v>
      </c>
      <c r="O1173" s="3" t="s">
        <v>8687</v>
      </c>
      <c r="P1173" s="3" t="s">
        <v>116</v>
      </c>
      <c r="Q1173" s="3" t="s">
        <v>128</v>
      </c>
      <c r="R1173" s="3" t="s">
        <v>60</v>
      </c>
      <c r="S1173" s="3">
        <v>48</v>
      </c>
      <c r="T1173" s="3">
        <v>87.7</v>
      </c>
      <c r="U1173" s="3">
        <v>-0.83</v>
      </c>
      <c r="V1173" s="3">
        <v>206.53</v>
      </c>
      <c r="W1173" s="3">
        <v>303.16000000000003</v>
      </c>
      <c r="X1173" s="32">
        <v>-0.47</v>
      </c>
      <c r="Y1173" s="33">
        <v>812.1</v>
      </c>
      <c r="Z1173" s="3">
        <v>1053.98</v>
      </c>
      <c r="AA1173" s="3">
        <v>-0.3</v>
      </c>
      <c r="AB1173" s="3">
        <v>63279.9</v>
      </c>
      <c r="AC1173" s="3">
        <v>83590.880000000005</v>
      </c>
      <c r="AD1173" s="3">
        <v>67442.399999999994</v>
      </c>
      <c r="AE1173" s="3">
        <v>87349.96</v>
      </c>
    </row>
    <row r="1174" spans="1:31" x14ac:dyDescent="0.3">
      <c r="A1174" s="3" t="s">
        <v>971</v>
      </c>
      <c r="B1174" s="4">
        <v>59159</v>
      </c>
      <c r="C1174" s="4">
        <v>633</v>
      </c>
      <c r="D1174" s="4" t="s">
        <v>25</v>
      </c>
      <c r="E1174" s="5" t="s">
        <v>6313</v>
      </c>
      <c r="G1174" s="4" t="s">
        <v>8688</v>
      </c>
      <c r="H1174" s="3" t="s">
        <v>6315</v>
      </c>
      <c r="I1174" s="3" t="s">
        <v>116</v>
      </c>
      <c r="J1174" s="3" t="s">
        <v>116</v>
      </c>
      <c r="K1174" s="3" t="s">
        <v>116</v>
      </c>
      <c r="L1174" s="6" t="s">
        <v>104</v>
      </c>
      <c r="M1174" s="3" t="s">
        <v>116</v>
      </c>
      <c r="N1174" s="3" t="s">
        <v>122</v>
      </c>
      <c r="O1174" s="3" t="s">
        <v>8689</v>
      </c>
      <c r="P1174" s="3" t="s">
        <v>116</v>
      </c>
      <c r="Q1174" s="3" t="s">
        <v>128</v>
      </c>
      <c r="R1174" s="3" t="s">
        <v>60</v>
      </c>
      <c r="S1174" s="3">
        <v>47</v>
      </c>
      <c r="T1174" s="3">
        <v>156.91999999999999</v>
      </c>
      <c r="U1174" s="3">
        <v>-2.36</v>
      </c>
      <c r="V1174" s="3">
        <v>203.04</v>
      </c>
      <c r="W1174" s="3">
        <v>417.11</v>
      </c>
      <c r="X1174" s="32">
        <v>-1.05</v>
      </c>
      <c r="Y1174" s="33">
        <v>722.27</v>
      </c>
      <c r="Z1174" s="3">
        <v>1180.3800000000001</v>
      </c>
      <c r="AA1174" s="3">
        <v>-0.63</v>
      </c>
      <c r="AB1174" s="3">
        <v>63241.62</v>
      </c>
      <c r="AC1174" s="3">
        <v>103405.16</v>
      </c>
      <c r="AD1174" s="3">
        <v>65663.520000000004</v>
      </c>
      <c r="AE1174" s="3">
        <v>107341.61</v>
      </c>
    </row>
    <row r="1175" spans="1:31" x14ac:dyDescent="0.3">
      <c r="A1175" s="3" t="s">
        <v>4912</v>
      </c>
      <c r="B1175" s="4">
        <v>5159</v>
      </c>
      <c r="C1175" s="4">
        <v>215</v>
      </c>
      <c r="D1175" s="4" t="s">
        <v>25</v>
      </c>
      <c r="E1175" s="5" t="s">
        <v>6313</v>
      </c>
      <c r="G1175" s="4" t="s">
        <v>8690</v>
      </c>
      <c r="H1175" s="3" t="s">
        <v>6315</v>
      </c>
      <c r="I1175" s="3" t="s">
        <v>900</v>
      </c>
      <c r="J1175" s="3" t="s">
        <v>240</v>
      </c>
      <c r="K1175" s="3" t="s">
        <v>146</v>
      </c>
      <c r="L1175" s="6" t="s">
        <v>6320</v>
      </c>
      <c r="M1175" s="3" t="s">
        <v>240</v>
      </c>
      <c r="N1175" s="3" t="s">
        <v>241</v>
      </c>
      <c r="O1175" s="3" t="s">
        <v>8691</v>
      </c>
      <c r="P1175" s="3" t="s">
        <v>6357</v>
      </c>
      <c r="Q1175" s="3" t="s">
        <v>37</v>
      </c>
      <c r="R1175" s="3" t="s">
        <v>60</v>
      </c>
      <c r="S1175" s="3">
        <v>3</v>
      </c>
      <c r="T1175" s="3">
        <v>0.5</v>
      </c>
      <c r="U1175" s="3">
        <v>0.83</v>
      </c>
      <c r="V1175" s="3">
        <v>11</v>
      </c>
      <c r="W1175" s="3">
        <v>1</v>
      </c>
      <c r="X1175" s="32">
        <v>0.91</v>
      </c>
      <c r="Y1175" s="33">
        <v>83.5</v>
      </c>
      <c r="Z1175" s="3">
        <v>74</v>
      </c>
      <c r="AA1175" s="3">
        <v>0.11</v>
      </c>
      <c r="AB1175" s="3">
        <v>59943.06</v>
      </c>
      <c r="AC1175" s="3">
        <v>51189</v>
      </c>
      <c r="AD1175" s="3">
        <v>61653.06</v>
      </c>
      <c r="AE1175" s="3">
        <v>51248.88</v>
      </c>
    </row>
    <row r="1176" spans="1:31" x14ac:dyDescent="0.3">
      <c r="A1176" s="3" t="s">
        <v>2029</v>
      </c>
      <c r="B1176" s="4">
        <v>39466</v>
      </c>
      <c r="C1176" s="4">
        <v>356</v>
      </c>
      <c r="D1176" s="4" t="s">
        <v>25</v>
      </c>
      <c r="E1176" s="5" t="s">
        <v>6313</v>
      </c>
      <c r="G1176" s="4" t="s">
        <v>6460</v>
      </c>
      <c r="H1176" s="3" t="s">
        <v>6315</v>
      </c>
      <c r="I1176" s="3" t="s">
        <v>252</v>
      </c>
      <c r="J1176" s="3" t="s">
        <v>252</v>
      </c>
      <c r="K1176" s="3" t="s">
        <v>89</v>
      </c>
      <c r="L1176" s="6" t="s">
        <v>89</v>
      </c>
      <c r="M1176" s="3" t="s">
        <v>252</v>
      </c>
      <c r="N1176" s="3" t="s">
        <v>154</v>
      </c>
      <c r="O1176" s="3" t="s">
        <v>8692</v>
      </c>
      <c r="P1176" s="3" t="s">
        <v>252</v>
      </c>
      <c r="Q1176" s="3" t="s">
        <v>26</v>
      </c>
      <c r="R1176" s="3" t="s">
        <v>27</v>
      </c>
      <c r="S1176" s="3">
        <v>36</v>
      </c>
      <c r="T1176" s="3">
        <v>27</v>
      </c>
      <c r="U1176" s="3">
        <v>0.25</v>
      </c>
      <c r="V1176" s="3">
        <v>110</v>
      </c>
      <c r="W1176" s="3">
        <v>114</v>
      </c>
      <c r="X1176" s="32">
        <v>-0.04</v>
      </c>
      <c r="Y1176" s="33">
        <v>440.92</v>
      </c>
      <c r="Z1176" s="3">
        <v>449</v>
      </c>
      <c r="AA1176" s="3">
        <v>-0.02</v>
      </c>
      <c r="AB1176" s="3">
        <v>58994.65</v>
      </c>
      <c r="AC1176" s="3">
        <v>60013.8</v>
      </c>
      <c r="AD1176" s="3">
        <v>58994.65</v>
      </c>
      <c r="AE1176" s="3">
        <v>60013.8</v>
      </c>
    </row>
    <row r="1177" spans="1:31" x14ac:dyDescent="0.3">
      <c r="A1177" s="3" t="s">
        <v>4462</v>
      </c>
      <c r="B1177" s="4">
        <v>65127</v>
      </c>
      <c r="C1177" s="4">
        <v>315</v>
      </c>
      <c r="D1177" s="4" t="s">
        <v>25</v>
      </c>
      <c r="E1177" s="5" t="s">
        <v>6313</v>
      </c>
      <c r="G1177" s="4" t="s">
        <v>8693</v>
      </c>
      <c r="H1177" s="3" t="s">
        <v>6315</v>
      </c>
      <c r="I1177" s="3" t="s">
        <v>54</v>
      </c>
      <c r="J1177" s="3" t="s">
        <v>191</v>
      </c>
      <c r="K1177" s="3" t="s">
        <v>146</v>
      </c>
      <c r="L1177" s="6" t="s">
        <v>146</v>
      </c>
      <c r="M1177" s="3" t="s">
        <v>191</v>
      </c>
      <c r="N1177" s="3" t="s">
        <v>211</v>
      </c>
      <c r="O1177" s="3" t="s">
        <v>8694</v>
      </c>
      <c r="P1177" s="3" t="s">
        <v>191</v>
      </c>
      <c r="Q1177" s="3" t="s">
        <v>161</v>
      </c>
      <c r="R1177" s="3" t="s">
        <v>31</v>
      </c>
      <c r="S1177" s="3">
        <v>69</v>
      </c>
      <c r="T1177" s="3">
        <v>77.33</v>
      </c>
      <c r="U1177" s="3">
        <v>-0.13</v>
      </c>
      <c r="V1177" s="3">
        <v>220.02</v>
      </c>
      <c r="W1177" s="3">
        <v>238.67</v>
      </c>
      <c r="X1177" s="32">
        <v>-0.08</v>
      </c>
      <c r="Y1177" s="33">
        <v>829.38</v>
      </c>
      <c r="Z1177" s="3">
        <v>955.38</v>
      </c>
      <c r="AA1177" s="3">
        <v>-0.15</v>
      </c>
      <c r="AB1177" s="3">
        <v>311323.44</v>
      </c>
      <c r="AC1177" s="3">
        <v>356150.58</v>
      </c>
      <c r="AD1177" s="3">
        <v>311323.44</v>
      </c>
      <c r="AE1177" s="3">
        <v>358622.58</v>
      </c>
    </row>
    <row r="1178" spans="1:31" x14ac:dyDescent="0.3">
      <c r="A1178" s="3" t="s">
        <v>2857</v>
      </c>
      <c r="B1178" s="4">
        <v>39915</v>
      </c>
      <c r="C1178" s="4">
        <v>295</v>
      </c>
      <c r="D1178" s="4" t="s">
        <v>25</v>
      </c>
      <c r="E1178" s="5" t="s">
        <v>6313</v>
      </c>
      <c r="G1178" s="4" t="s">
        <v>8695</v>
      </c>
      <c r="H1178" s="3" t="s">
        <v>6315</v>
      </c>
      <c r="I1178" s="3" t="s">
        <v>252</v>
      </c>
      <c r="J1178" s="3" t="s">
        <v>252</v>
      </c>
      <c r="K1178" s="3" t="s">
        <v>89</v>
      </c>
      <c r="L1178" s="6" t="s">
        <v>89</v>
      </c>
      <c r="M1178" s="3" t="s">
        <v>252</v>
      </c>
      <c r="N1178" s="3" t="s">
        <v>184</v>
      </c>
      <c r="O1178" s="3" t="s">
        <v>8696</v>
      </c>
      <c r="P1178" s="3" t="s">
        <v>191</v>
      </c>
      <c r="Q1178" s="3" t="s">
        <v>26</v>
      </c>
      <c r="R1178" s="3" t="s">
        <v>27</v>
      </c>
      <c r="S1178" s="3">
        <v>13</v>
      </c>
      <c r="T1178" s="3">
        <v>11.33</v>
      </c>
      <c r="U1178" s="3">
        <v>0.15</v>
      </c>
      <c r="V1178" s="3">
        <v>40.68</v>
      </c>
      <c r="W1178" s="3">
        <v>35.340000000000003</v>
      </c>
      <c r="X1178" s="32">
        <v>0.13</v>
      </c>
      <c r="Y1178" s="33">
        <v>131.38</v>
      </c>
      <c r="Z1178" s="3">
        <v>139.37</v>
      </c>
      <c r="AA1178" s="3">
        <v>-0.06</v>
      </c>
      <c r="AB1178" s="3">
        <v>16784.400000000001</v>
      </c>
      <c r="AC1178" s="3">
        <v>17749.2</v>
      </c>
      <c r="AD1178" s="3">
        <v>16784.400000000001</v>
      </c>
      <c r="AE1178" s="3">
        <v>17749.2</v>
      </c>
    </row>
    <row r="1179" spans="1:31" x14ac:dyDescent="0.3">
      <c r="A1179" s="3" t="s">
        <v>1870</v>
      </c>
      <c r="B1179" s="4">
        <v>39916</v>
      </c>
      <c r="C1179" s="4">
        <v>431</v>
      </c>
      <c r="D1179" s="4" t="s">
        <v>25</v>
      </c>
      <c r="E1179" s="5" t="s">
        <v>6313</v>
      </c>
      <c r="G1179" s="4" t="s">
        <v>8697</v>
      </c>
      <c r="H1179" s="3" t="s">
        <v>6315</v>
      </c>
      <c r="I1179" s="3" t="s">
        <v>252</v>
      </c>
      <c r="J1179" s="3" t="s">
        <v>252</v>
      </c>
      <c r="K1179" s="3" t="s">
        <v>89</v>
      </c>
      <c r="L1179" s="6" t="s">
        <v>89</v>
      </c>
      <c r="M1179" s="3" t="s">
        <v>252</v>
      </c>
      <c r="N1179" s="3" t="s">
        <v>184</v>
      </c>
      <c r="O1179" s="3" t="s">
        <v>8698</v>
      </c>
      <c r="P1179" s="3" t="s">
        <v>191</v>
      </c>
      <c r="Q1179" s="3" t="s">
        <v>26</v>
      </c>
      <c r="R1179" s="3" t="s">
        <v>27</v>
      </c>
      <c r="S1179" s="3">
        <v>17</v>
      </c>
      <c r="T1179" s="3">
        <v>21.87</v>
      </c>
      <c r="U1179" s="3">
        <v>-0.28000000000000003</v>
      </c>
      <c r="V1179" s="3">
        <v>56.51</v>
      </c>
      <c r="W1179" s="3">
        <v>68.78</v>
      </c>
      <c r="X1179" s="32">
        <v>-0.22</v>
      </c>
      <c r="Y1179" s="33">
        <v>260.20999999999998</v>
      </c>
      <c r="Z1179" s="3">
        <v>313.51</v>
      </c>
      <c r="AA1179" s="3">
        <v>-0.2</v>
      </c>
      <c r="AB1179" s="3">
        <v>34309.410000000003</v>
      </c>
      <c r="AC1179" s="3">
        <v>40068.720000000001</v>
      </c>
      <c r="AD1179" s="3">
        <v>34309.410000000003</v>
      </c>
      <c r="AE1179" s="3">
        <v>40068.720000000001</v>
      </c>
    </row>
    <row r="1180" spans="1:31" x14ac:dyDescent="0.3">
      <c r="A1180" s="3" t="s">
        <v>1474</v>
      </c>
      <c r="B1180" s="4">
        <v>39917</v>
      </c>
      <c r="C1180" s="4">
        <v>743</v>
      </c>
      <c r="D1180" s="4" t="s">
        <v>25</v>
      </c>
      <c r="E1180" s="5" t="s">
        <v>6313</v>
      </c>
      <c r="G1180" s="4" t="s">
        <v>8699</v>
      </c>
      <c r="H1180" s="3" t="s">
        <v>6315</v>
      </c>
      <c r="I1180" s="3" t="s">
        <v>252</v>
      </c>
      <c r="J1180" s="3" t="s">
        <v>252</v>
      </c>
      <c r="K1180" s="3" t="s">
        <v>89</v>
      </c>
      <c r="L1180" s="6" t="s">
        <v>89</v>
      </c>
      <c r="M1180" s="3" t="s">
        <v>252</v>
      </c>
      <c r="N1180" s="3" t="s">
        <v>184</v>
      </c>
      <c r="O1180" s="3" t="s">
        <v>8700</v>
      </c>
      <c r="P1180" s="3" t="s">
        <v>191</v>
      </c>
      <c r="Q1180" s="3" t="s">
        <v>26</v>
      </c>
      <c r="R1180" s="3" t="s">
        <v>27</v>
      </c>
      <c r="S1180" s="3">
        <v>166</v>
      </c>
      <c r="T1180" s="3">
        <v>243</v>
      </c>
      <c r="U1180" s="3">
        <v>-0.46</v>
      </c>
      <c r="V1180" s="3">
        <v>252.63</v>
      </c>
      <c r="W1180" s="3">
        <v>345</v>
      </c>
      <c r="X1180" s="32">
        <v>-0.37</v>
      </c>
      <c r="Y1180" s="33">
        <v>1250.67</v>
      </c>
      <c r="Z1180" s="3">
        <v>1344.88</v>
      </c>
      <c r="AA1180" s="3">
        <v>-0.08</v>
      </c>
      <c r="AB1180" s="3">
        <v>139441.72</v>
      </c>
      <c r="AC1180" s="3">
        <v>144403.32</v>
      </c>
      <c r="AD1180" s="3">
        <v>154062.04</v>
      </c>
      <c r="AE1180" s="3">
        <v>161007.03</v>
      </c>
    </row>
    <row r="1181" spans="1:31" x14ac:dyDescent="0.3">
      <c r="A1181" s="3" t="s">
        <v>1629</v>
      </c>
      <c r="B1181" s="4">
        <v>39918</v>
      </c>
      <c r="C1181" s="4">
        <v>668</v>
      </c>
      <c r="D1181" s="4" t="s">
        <v>25</v>
      </c>
      <c r="E1181" s="5" t="s">
        <v>6313</v>
      </c>
      <c r="G1181" s="4" t="s">
        <v>8701</v>
      </c>
      <c r="H1181" s="3" t="s">
        <v>6315</v>
      </c>
      <c r="I1181" s="3" t="s">
        <v>252</v>
      </c>
      <c r="J1181" s="3" t="s">
        <v>252</v>
      </c>
      <c r="K1181" s="3" t="s">
        <v>89</v>
      </c>
      <c r="L1181" s="6" t="s">
        <v>89</v>
      </c>
      <c r="M1181" s="3" t="s">
        <v>252</v>
      </c>
      <c r="N1181" s="3" t="s">
        <v>184</v>
      </c>
      <c r="O1181" s="3" t="s">
        <v>8702</v>
      </c>
      <c r="P1181" s="3" t="s">
        <v>191</v>
      </c>
      <c r="Q1181" s="3" t="s">
        <v>26</v>
      </c>
      <c r="R1181" s="3" t="s">
        <v>27</v>
      </c>
      <c r="S1181" s="3">
        <v>56</v>
      </c>
      <c r="T1181" s="3">
        <v>54</v>
      </c>
      <c r="U1181" s="3">
        <v>0.04</v>
      </c>
      <c r="V1181" s="3">
        <v>177.08</v>
      </c>
      <c r="W1181" s="3">
        <v>167</v>
      </c>
      <c r="X1181" s="32">
        <v>0.06</v>
      </c>
      <c r="Y1181" s="33">
        <v>801.33</v>
      </c>
      <c r="Z1181" s="3">
        <v>765.08</v>
      </c>
      <c r="AA1181" s="3">
        <v>0.05</v>
      </c>
      <c r="AB1181" s="3">
        <v>97218.78</v>
      </c>
      <c r="AC1181" s="3">
        <v>91262.46</v>
      </c>
      <c r="AD1181" s="3">
        <v>100822.38</v>
      </c>
      <c r="AE1181" s="3">
        <v>95005.74</v>
      </c>
    </row>
    <row r="1182" spans="1:31" x14ac:dyDescent="0.3">
      <c r="A1182" s="3" t="s">
        <v>1707</v>
      </c>
      <c r="B1182" s="4">
        <v>39919</v>
      </c>
      <c r="C1182" s="4">
        <v>400</v>
      </c>
      <c r="D1182" s="4" t="s">
        <v>25</v>
      </c>
      <c r="E1182" s="5" t="s">
        <v>6313</v>
      </c>
      <c r="G1182" s="4" t="s">
        <v>8703</v>
      </c>
      <c r="H1182" s="3" t="s">
        <v>6315</v>
      </c>
      <c r="I1182" s="3" t="s">
        <v>252</v>
      </c>
      <c r="J1182" s="3" t="s">
        <v>252</v>
      </c>
      <c r="K1182" s="3" t="s">
        <v>89</v>
      </c>
      <c r="L1182" s="6" t="s">
        <v>89</v>
      </c>
      <c r="M1182" s="3" t="s">
        <v>252</v>
      </c>
      <c r="N1182" s="3" t="s">
        <v>184</v>
      </c>
      <c r="O1182" s="3" t="s">
        <v>8704</v>
      </c>
      <c r="P1182" s="3" t="s">
        <v>191</v>
      </c>
      <c r="Q1182" s="3" t="s">
        <v>26</v>
      </c>
      <c r="R1182" s="3" t="s">
        <v>27</v>
      </c>
      <c r="S1182" s="3">
        <v>74</v>
      </c>
      <c r="T1182" s="3">
        <v>67.67</v>
      </c>
      <c r="U1182" s="3">
        <v>0.08</v>
      </c>
      <c r="V1182" s="3">
        <v>173.85</v>
      </c>
      <c r="W1182" s="3">
        <v>108.71</v>
      </c>
      <c r="X1182" s="32">
        <v>0.37</v>
      </c>
      <c r="Y1182" s="33">
        <v>619.54999999999995</v>
      </c>
      <c r="Z1182" s="3">
        <v>606.91</v>
      </c>
      <c r="AA1182" s="3">
        <v>0.02</v>
      </c>
      <c r="AB1182" s="3">
        <v>55618.14</v>
      </c>
      <c r="AC1182" s="3">
        <v>52403.59</v>
      </c>
      <c r="AD1182" s="3">
        <v>63688.14</v>
      </c>
      <c r="AE1182" s="3">
        <v>62365.39</v>
      </c>
    </row>
    <row r="1183" spans="1:31" x14ac:dyDescent="0.3">
      <c r="A1183" s="3" t="s">
        <v>2223</v>
      </c>
      <c r="B1183" s="4">
        <v>40073</v>
      </c>
      <c r="C1183" s="4">
        <v>251</v>
      </c>
      <c r="D1183" s="4" t="s">
        <v>25</v>
      </c>
      <c r="E1183" s="5" t="s">
        <v>6313</v>
      </c>
      <c r="G1183" s="4" t="s">
        <v>8705</v>
      </c>
      <c r="H1183" s="3" t="s">
        <v>6315</v>
      </c>
      <c r="I1183" s="3" t="s">
        <v>252</v>
      </c>
      <c r="J1183" s="3" t="s">
        <v>252</v>
      </c>
      <c r="K1183" s="3" t="s">
        <v>89</v>
      </c>
      <c r="L1183" s="6" t="s">
        <v>89</v>
      </c>
      <c r="M1183" s="3" t="s">
        <v>252</v>
      </c>
      <c r="N1183" s="3" t="s">
        <v>184</v>
      </c>
      <c r="O1183" s="3" t="s">
        <v>8706</v>
      </c>
      <c r="P1183" s="3" t="s">
        <v>191</v>
      </c>
      <c r="Q1183" s="3" t="s">
        <v>26</v>
      </c>
      <c r="R1183" s="3" t="s">
        <v>27</v>
      </c>
      <c r="S1183" s="3">
        <v>34</v>
      </c>
      <c r="T1183" s="3">
        <v>57.17</v>
      </c>
      <c r="U1183" s="3">
        <v>-0.67</v>
      </c>
      <c r="V1183" s="3">
        <v>62.23</v>
      </c>
      <c r="W1183" s="3">
        <v>84.98</v>
      </c>
      <c r="X1183" s="32">
        <v>-0.37</v>
      </c>
      <c r="Y1183" s="33">
        <v>229.08</v>
      </c>
      <c r="Z1183" s="3">
        <v>283.52</v>
      </c>
      <c r="AA1183" s="3">
        <v>-0.24</v>
      </c>
      <c r="AB1183" s="3">
        <v>20670.16</v>
      </c>
      <c r="AC1183" s="3">
        <v>24713.040000000001</v>
      </c>
      <c r="AD1183" s="3">
        <v>23548.22</v>
      </c>
      <c r="AE1183" s="3">
        <v>29140.74</v>
      </c>
    </row>
    <row r="1184" spans="1:31" x14ac:dyDescent="0.3">
      <c r="A1184" s="3" t="s">
        <v>5383</v>
      </c>
      <c r="B1184" s="4">
        <v>10278</v>
      </c>
      <c r="C1184" s="4">
        <v>186</v>
      </c>
      <c r="D1184" s="4" t="s">
        <v>25</v>
      </c>
      <c r="E1184" s="5" t="s">
        <v>6313</v>
      </c>
      <c r="G1184" s="4" t="s">
        <v>8707</v>
      </c>
      <c r="H1184" s="3" t="s">
        <v>6315</v>
      </c>
      <c r="I1184" s="3" t="s">
        <v>900</v>
      </c>
      <c r="J1184" s="3" t="s">
        <v>240</v>
      </c>
      <c r="K1184" s="3" t="s">
        <v>104</v>
      </c>
      <c r="L1184" s="6" t="s">
        <v>104</v>
      </c>
      <c r="M1184" s="3" t="s">
        <v>240</v>
      </c>
      <c r="N1184" s="3" t="s">
        <v>712</v>
      </c>
      <c r="O1184" s="3" t="s">
        <v>8708</v>
      </c>
      <c r="P1184" s="3" t="s">
        <v>6357</v>
      </c>
      <c r="Q1184" s="3" t="s">
        <v>397</v>
      </c>
      <c r="R1184" s="3" t="s">
        <v>31</v>
      </c>
      <c r="S1184" s="3">
        <v>37</v>
      </c>
      <c r="T1184" s="3">
        <v>53.67</v>
      </c>
      <c r="U1184" s="3">
        <v>-0.44</v>
      </c>
      <c r="V1184" s="3">
        <v>89.85</v>
      </c>
      <c r="W1184" s="3">
        <v>107.93</v>
      </c>
      <c r="X1184" s="32">
        <v>-0.2</v>
      </c>
      <c r="Y1184" s="33">
        <v>382.12</v>
      </c>
      <c r="Z1184" s="3">
        <v>471.95</v>
      </c>
      <c r="AA1184" s="3">
        <v>-0.24</v>
      </c>
      <c r="AB1184" s="3">
        <v>46354.35</v>
      </c>
      <c r="AC1184" s="3">
        <v>57237.09</v>
      </c>
      <c r="AD1184" s="3">
        <v>46354.35</v>
      </c>
      <c r="AE1184" s="3">
        <v>57237.09</v>
      </c>
    </row>
    <row r="1185" spans="1:31" x14ac:dyDescent="0.3">
      <c r="A1185" s="3" t="s">
        <v>3324</v>
      </c>
      <c r="B1185" s="4">
        <v>10789</v>
      </c>
      <c r="C1185" s="4">
        <v>608</v>
      </c>
      <c r="D1185" s="4" t="s">
        <v>25</v>
      </c>
      <c r="E1185" s="5" t="s">
        <v>6313</v>
      </c>
      <c r="G1185" s="4" t="s">
        <v>8709</v>
      </c>
      <c r="H1185" s="3" t="s">
        <v>6315</v>
      </c>
      <c r="I1185" s="3" t="s">
        <v>6355</v>
      </c>
      <c r="J1185" s="3" t="s">
        <v>257</v>
      </c>
      <c r="K1185" s="3" t="s">
        <v>132</v>
      </c>
      <c r="L1185" s="6" t="s">
        <v>6320</v>
      </c>
      <c r="M1185" s="3" t="s">
        <v>257</v>
      </c>
      <c r="N1185" s="3" t="s">
        <v>184</v>
      </c>
      <c r="O1185" s="3" t="s">
        <v>8710</v>
      </c>
      <c r="P1185" s="3" t="s">
        <v>6357</v>
      </c>
      <c r="Q1185" s="3" t="s">
        <v>397</v>
      </c>
      <c r="R1185" s="3" t="s">
        <v>31</v>
      </c>
      <c r="S1185" s="3">
        <v>29</v>
      </c>
      <c r="T1185" s="3">
        <v>49.88</v>
      </c>
      <c r="U1185" s="3">
        <v>-0.7</v>
      </c>
      <c r="V1185" s="3">
        <v>126.8</v>
      </c>
      <c r="W1185" s="3">
        <v>147.66999999999999</v>
      </c>
      <c r="X1185" s="32">
        <v>-0.16</v>
      </c>
      <c r="Y1185" s="33">
        <v>582.45000000000005</v>
      </c>
      <c r="Z1185" s="3">
        <v>755.96</v>
      </c>
      <c r="AA1185" s="3">
        <v>-0.3</v>
      </c>
      <c r="AB1185" s="3">
        <v>162733.04999999999</v>
      </c>
      <c r="AC1185" s="3">
        <v>204778.2</v>
      </c>
      <c r="AD1185" s="3">
        <v>162733.04999999999</v>
      </c>
      <c r="AE1185" s="3">
        <v>204778.2</v>
      </c>
    </row>
    <row r="1186" spans="1:31" x14ac:dyDescent="0.3">
      <c r="A1186" s="3" t="s">
        <v>3050</v>
      </c>
      <c r="B1186" s="4">
        <v>10790</v>
      </c>
      <c r="C1186" s="4">
        <v>850</v>
      </c>
      <c r="D1186" s="4" t="s">
        <v>25</v>
      </c>
      <c r="E1186" s="5" t="s">
        <v>6313</v>
      </c>
      <c r="G1186" s="4" t="s">
        <v>8711</v>
      </c>
      <c r="H1186" s="3" t="s">
        <v>6315</v>
      </c>
      <c r="I1186" s="3" t="s">
        <v>6355</v>
      </c>
      <c r="J1186" s="3" t="s">
        <v>257</v>
      </c>
      <c r="K1186" s="3" t="s">
        <v>132</v>
      </c>
      <c r="L1186" s="6" t="s">
        <v>6320</v>
      </c>
      <c r="M1186" s="3" t="s">
        <v>257</v>
      </c>
      <c r="N1186" s="3" t="s">
        <v>184</v>
      </c>
      <c r="O1186" s="3" t="s">
        <v>8712</v>
      </c>
      <c r="P1186" s="3" t="s">
        <v>6357</v>
      </c>
      <c r="Q1186" s="3" t="s">
        <v>397</v>
      </c>
      <c r="R1186" s="3" t="s">
        <v>31</v>
      </c>
      <c r="S1186" s="3">
        <v>97</v>
      </c>
      <c r="T1186" s="3">
        <v>108</v>
      </c>
      <c r="U1186" s="3">
        <v>-0.11</v>
      </c>
      <c r="V1186" s="3">
        <v>555</v>
      </c>
      <c r="W1186" s="3">
        <v>763.96</v>
      </c>
      <c r="X1186" s="32">
        <v>-0.38</v>
      </c>
      <c r="Y1186" s="33">
        <v>2011</v>
      </c>
      <c r="Z1186" s="3">
        <v>2280.67</v>
      </c>
      <c r="AA1186" s="3">
        <v>-0.13</v>
      </c>
      <c r="AB1186" s="3">
        <v>504933.84</v>
      </c>
      <c r="AC1186" s="3">
        <v>583027.85</v>
      </c>
      <c r="AD1186" s="3">
        <v>526560.24</v>
      </c>
      <c r="AE1186" s="3">
        <v>597164</v>
      </c>
    </row>
    <row r="1187" spans="1:31" x14ac:dyDescent="0.3">
      <c r="A1187" s="3" t="s">
        <v>2419</v>
      </c>
      <c r="B1187" s="4">
        <v>73748</v>
      </c>
      <c r="C1187" s="4">
        <v>390</v>
      </c>
      <c r="D1187" s="4" t="s">
        <v>25</v>
      </c>
      <c r="E1187" s="5" t="s">
        <v>6313</v>
      </c>
      <c r="G1187" s="4" t="s">
        <v>8713</v>
      </c>
      <c r="H1187" s="3" t="s">
        <v>6315</v>
      </c>
      <c r="I1187" s="3" t="s">
        <v>831</v>
      </c>
      <c r="J1187" s="3" t="s">
        <v>175</v>
      </c>
      <c r="K1187" s="3" t="s">
        <v>89</v>
      </c>
      <c r="L1187" s="6" t="s">
        <v>89</v>
      </c>
      <c r="M1187" s="3" t="s">
        <v>175</v>
      </c>
      <c r="N1187" s="3" t="s">
        <v>184</v>
      </c>
      <c r="O1187" s="3" t="s">
        <v>8714</v>
      </c>
      <c r="P1187" s="3" t="s">
        <v>191</v>
      </c>
      <c r="Q1187" s="3" t="s">
        <v>55</v>
      </c>
      <c r="R1187" s="3" t="s">
        <v>31</v>
      </c>
      <c r="S1187" s="3">
        <v>10</v>
      </c>
      <c r="T1187" s="3">
        <v>26</v>
      </c>
      <c r="U1187" s="3">
        <v>-1.6</v>
      </c>
      <c r="V1187" s="3">
        <v>86</v>
      </c>
      <c r="W1187" s="3">
        <v>108.92</v>
      </c>
      <c r="X1187" s="32">
        <v>-0.27</v>
      </c>
      <c r="Y1187" s="33">
        <v>375</v>
      </c>
      <c r="Z1187" s="3">
        <v>455.83</v>
      </c>
      <c r="AA1187" s="3">
        <v>-0.22</v>
      </c>
      <c r="AB1187" s="3">
        <v>54397.32</v>
      </c>
      <c r="AC1187" s="3">
        <v>64654.29</v>
      </c>
      <c r="AD1187" s="3">
        <v>58815</v>
      </c>
      <c r="AE1187" s="3">
        <v>68885.91</v>
      </c>
    </row>
    <row r="1188" spans="1:31" x14ac:dyDescent="0.3">
      <c r="A1188" s="3" t="s">
        <v>5734</v>
      </c>
      <c r="B1188" s="4">
        <v>52656</v>
      </c>
      <c r="C1188" s="4">
        <v>244</v>
      </c>
      <c r="D1188" s="4" t="s">
        <v>25</v>
      </c>
      <c r="E1188" s="5" t="s">
        <v>6313</v>
      </c>
      <c r="G1188" s="4" t="s">
        <v>8715</v>
      </c>
      <c r="H1188" s="3" t="s">
        <v>6315</v>
      </c>
      <c r="I1188" s="3" t="s">
        <v>87</v>
      </c>
      <c r="J1188" s="3" t="s">
        <v>88</v>
      </c>
      <c r="K1188" s="3" t="s">
        <v>104</v>
      </c>
      <c r="L1188" s="6" t="s">
        <v>104</v>
      </c>
      <c r="M1188" s="3" t="s">
        <v>88</v>
      </c>
      <c r="N1188" s="3" t="s">
        <v>90</v>
      </c>
      <c r="O1188" s="3" t="s">
        <v>8716</v>
      </c>
      <c r="P1188" s="3" t="s">
        <v>87</v>
      </c>
      <c r="Q1188" s="3" t="s">
        <v>107</v>
      </c>
      <c r="R1188" s="3" t="s">
        <v>31</v>
      </c>
      <c r="S1188" s="3">
        <v>10</v>
      </c>
      <c r="T1188" s="3">
        <v>15</v>
      </c>
      <c r="U1188" s="3">
        <v>-0.5</v>
      </c>
      <c r="V1188" s="3">
        <v>67</v>
      </c>
      <c r="W1188" s="3">
        <v>63</v>
      </c>
      <c r="X1188" s="32">
        <v>0.06</v>
      </c>
      <c r="Y1188" s="33">
        <v>246.58</v>
      </c>
      <c r="Z1188" s="3">
        <v>270.5</v>
      </c>
      <c r="AA1188" s="3">
        <v>-0.1</v>
      </c>
      <c r="AB1188" s="3">
        <v>20515.71</v>
      </c>
      <c r="AC1188" s="3">
        <v>22628.67</v>
      </c>
      <c r="AD1188" s="3">
        <v>22754.71</v>
      </c>
      <c r="AE1188" s="3">
        <v>24734.21</v>
      </c>
    </row>
    <row r="1189" spans="1:31" x14ac:dyDescent="0.3">
      <c r="A1189" s="3" t="s">
        <v>4297</v>
      </c>
      <c r="B1189" s="4">
        <v>27079</v>
      </c>
      <c r="C1189" s="4">
        <v>217</v>
      </c>
      <c r="D1189" s="4" t="s">
        <v>25</v>
      </c>
      <c r="E1189" s="5" t="s">
        <v>6313</v>
      </c>
      <c r="G1189" s="4" t="s">
        <v>8717</v>
      </c>
      <c r="H1189" s="3" t="s">
        <v>6315</v>
      </c>
      <c r="I1189" s="3" t="s">
        <v>735</v>
      </c>
      <c r="J1189" s="3" t="s">
        <v>736</v>
      </c>
      <c r="K1189" s="3" t="s">
        <v>736</v>
      </c>
      <c r="L1189" s="6" t="s">
        <v>6320</v>
      </c>
      <c r="M1189" s="3" t="s">
        <v>175</v>
      </c>
      <c r="N1189" s="3" t="s">
        <v>176</v>
      </c>
      <c r="O1189" s="3" t="s">
        <v>8718</v>
      </c>
      <c r="P1189" s="3" t="s">
        <v>6357</v>
      </c>
      <c r="Q1189" s="3" t="s">
        <v>34</v>
      </c>
      <c r="R1189" s="3" t="s">
        <v>31</v>
      </c>
      <c r="S1189" s="3">
        <v>6</v>
      </c>
      <c r="T1189" s="3">
        <v>9</v>
      </c>
      <c r="U1189" s="3">
        <v>-0.5</v>
      </c>
      <c r="V1189" s="3">
        <v>19</v>
      </c>
      <c r="W1189" s="3">
        <v>28.33</v>
      </c>
      <c r="X1189" s="32">
        <v>-0.49</v>
      </c>
      <c r="Y1189" s="33">
        <v>102</v>
      </c>
      <c r="Z1189" s="3">
        <v>90.67</v>
      </c>
      <c r="AA1189" s="3">
        <v>0.11</v>
      </c>
      <c r="AB1189" s="3">
        <v>21279.360000000001</v>
      </c>
      <c r="AC1189" s="3">
        <v>19498.34</v>
      </c>
      <c r="AD1189" s="3">
        <v>23427.360000000001</v>
      </c>
      <c r="AE1189" s="3">
        <v>20798.14</v>
      </c>
    </row>
    <row r="1190" spans="1:31" x14ac:dyDescent="0.3">
      <c r="A1190" s="3" t="s">
        <v>2750</v>
      </c>
      <c r="B1190" s="4">
        <v>87588</v>
      </c>
      <c r="C1190" s="4">
        <v>158</v>
      </c>
      <c r="D1190" s="4" t="s">
        <v>25</v>
      </c>
      <c r="E1190" s="5" t="s">
        <v>6313</v>
      </c>
      <c r="G1190" s="4" t="s">
        <v>8719</v>
      </c>
      <c r="H1190" s="3" t="s">
        <v>6315</v>
      </c>
      <c r="I1190" s="3" t="s">
        <v>245</v>
      </c>
      <c r="J1190" s="3" t="s">
        <v>245</v>
      </c>
      <c r="K1190" s="3" t="s">
        <v>89</v>
      </c>
      <c r="L1190" s="6" t="s">
        <v>89</v>
      </c>
      <c r="M1190" s="3" t="s">
        <v>245</v>
      </c>
      <c r="N1190" s="3" t="s">
        <v>246</v>
      </c>
      <c r="O1190" s="3" t="s">
        <v>8720</v>
      </c>
      <c r="P1190" s="3" t="s">
        <v>245</v>
      </c>
      <c r="Q1190" s="3" t="s">
        <v>49</v>
      </c>
      <c r="R1190" s="3" t="s">
        <v>6402</v>
      </c>
      <c r="S1190" s="3">
        <v>29</v>
      </c>
      <c r="T1190" s="3">
        <v>35.39</v>
      </c>
      <c r="U1190" s="3">
        <v>-0.21</v>
      </c>
      <c r="V1190" s="3">
        <v>79.150000000000006</v>
      </c>
      <c r="W1190" s="3">
        <v>104.43</v>
      </c>
      <c r="X1190" s="32">
        <v>-0.32</v>
      </c>
      <c r="Y1190" s="33">
        <v>487.51</v>
      </c>
      <c r="Z1190" s="3">
        <v>404.67</v>
      </c>
      <c r="AA1190" s="3">
        <v>0.17</v>
      </c>
      <c r="AB1190" s="3">
        <v>86800.53</v>
      </c>
      <c r="AC1190" s="3">
        <v>66129.08</v>
      </c>
      <c r="AD1190" s="3">
        <v>91228.53</v>
      </c>
      <c r="AE1190" s="3">
        <v>69828.28</v>
      </c>
    </row>
    <row r="1191" spans="1:31" x14ac:dyDescent="0.3">
      <c r="A1191" s="3" t="s">
        <v>1680</v>
      </c>
      <c r="B1191" s="4">
        <v>52199</v>
      </c>
      <c r="C1191" s="4">
        <v>535</v>
      </c>
      <c r="D1191" s="4" t="s">
        <v>25</v>
      </c>
      <c r="E1191" s="5" t="s">
        <v>6313</v>
      </c>
      <c r="G1191" s="4" t="s">
        <v>8721</v>
      </c>
      <c r="H1191" s="3" t="s">
        <v>6315</v>
      </c>
      <c r="I1191" s="3" t="s">
        <v>87</v>
      </c>
      <c r="J1191" s="3" t="s">
        <v>88</v>
      </c>
      <c r="K1191" s="3" t="s">
        <v>89</v>
      </c>
      <c r="L1191" s="6" t="s">
        <v>89</v>
      </c>
      <c r="M1191" s="3" t="s">
        <v>88</v>
      </c>
      <c r="N1191" s="3" t="s">
        <v>90</v>
      </c>
      <c r="O1191" s="3" t="s">
        <v>8722</v>
      </c>
      <c r="P1191" s="3" t="s">
        <v>87</v>
      </c>
      <c r="Q1191" s="3" t="s">
        <v>194</v>
      </c>
      <c r="R1191" s="3" t="s">
        <v>6402</v>
      </c>
      <c r="S1191" s="3">
        <v>121</v>
      </c>
      <c r="T1191" s="3">
        <v>142.91999999999999</v>
      </c>
      <c r="U1191" s="3">
        <v>-0.19</v>
      </c>
      <c r="V1191" s="3">
        <v>374.89</v>
      </c>
      <c r="W1191" s="3">
        <v>426.1</v>
      </c>
      <c r="X1191" s="32">
        <v>-0.14000000000000001</v>
      </c>
      <c r="Y1191" s="33">
        <v>1487.32</v>
      </c>
      <c r="Z1191" s="3">
        <v>1650.53</v>
      </c>
      <c r="AA1191" s="3">
        <v>-0.11</v>
      </c>
      <c r="AB1191" s="3">
        <v>178049.76</v>
      </c>
      <c r="AC1191" s="3">
        <v>197202.72</v>
      </c>
      <c r="AD1191" s="3">
        <v>178049.76</v>
      </c>
      <c r="AE1191" s="3">
        <v>197680.32</v>
      </c>
    </row>
    <row r="1192" spans="1:31" x14ac:dyDescent="0.3">
      <c r="A1192" s="3" t="s">
        <v>1974</v>
      </c>
      <c r="B1192" s="4">
        <v>36482</v>
      </c>
      <c r="C1192" s="4">
        <v>406</v>
      </c>
      <c r="D1192" s="4" t="s">
        <v>25</v>
      </c>
      <c r="E1192" s="5" t="s">
        <v>6313</v>
      </c>
      <c r="G1192" s="4" t="s">
        <v>8723</v>
      </c>
      <c r="H1192" s="3" t="s">
        <v>6315</v>
      </c>
      <c r="I1192" s="3" t="s">
        <v>252</v>
      </c>
      <c r="J1192" s="3" t="s">
        <v>252</v>
      </c>
      <c r="K1192" s="3" t="s">
        <v>89</v>
      </c>
      <c r="L1192" s="6" t="s">
        <v>89</v>
      </c>
      <c r="M1192" s="3" t="s">
        <v>252</v>
      </c>
      <c r="N1192" s="3" t="s">
        <v>154</v>
      </c>
      <c r="O1192" s="3" t="s">
        <v>8724</v>
      </c>
      <c r="P1192" s="3" t="s">
        <v>252</v>
      </c>
      <c r="Q1192" s="3" t="s">
        <v>32</v>
      </c>
      <c r="R1192" s="3" t="s">
        <v>31</v>
      </c>
      <c r="S1192" s="3">
        <v>21</v>
      </c>
      <c r="T1192" s="3">
        <v>38</v>
      </c>
      <c r="U1192" s="3">
        <v>-0.81</v>
      </c>
      <c r="V1192" s="3">
        <v>91</v>
      </c>
      <c r="W1192" s="3">
        <v>126</v>
      </c>
      <c r="X1192" s="32">
        <v>-0.38</v>
      </c>
      <c r="Y1192" s="33">
        <v>403</v>
      </c>
      <c r="Z1192" s="3">
        <v>535</v>
      </c>
      <c r="AA1192" s="3">
        <v>-0.33</v>
      </c>
      <c r="AB1192" s="3">
        <v>48394.8</v>
      </c>
      <c r="AC1192" s="3">
        <v>63106.8</v>
      </c>
      <c r="AD1192" s="3">
        <v>52035.360000000001</v>
      </c>
      <c r="AE1192" s="3">
        <v>68595.360000000001</v>
      </c>
    </row>
    <row r="1193" spans="1:31" x14ac:dyDescent="0.3">
      <c r="A1193" s="3" t="s">
        <v>1941</v>
      </c>
      <c r="B1193" s="4">
        <v>73753</v>
      </c>
      <c r="C1193" s="4">
        <v>441</v>
      </c>
      <c r="D1193" s="4" t="s">
        <v>25</v>
      </c>
      <c r="E1193" s="5" t="s">
        <v>6313</v>
      </c>
      <c r="G1193" s="4" t="s">
        <v>8725</v>
      </c>
      <c r="H1193" s="3" t="s">
        <v>6315</v>
      </c>
      <c r="I1193" s="3" t="s">
        <v>87</v>
      </c>
      <c r="J1193" s="3" t="s">
        <v>88</v>
      </c>
      <c r="K1193" s="3" t="s">
        <v>89</v>
      </c>
      <c r="L1193" s="6" t="s">
        <v>89</v>
      </c>
      <c r="M1193" s="3" t="s">
        <v>88</v>
      </c>
      <c r="N1193" s="3" t="s">
        <v>90</v>
      </c>
      <c r="O1193" s="3" t="s">
        <v>8726</v>
      </c>
      <c r="P1193" s="3" t="s">
        <v>191</v>
      </c>
      <c r="Q1193" s="3" t="s">
        <v>26</v>
      </c>
      <c r="R1193" s="3" t="s">
        <v>27</v>
      </c>
      <c r="S1193" s="3">
        <v>19</v>
      </c>
      <c r="T1193" s="3">
        <v>27.73</v>
      </c>
      <c r="U1193" s="3">
        <v>-0.49</v>
      </c>
      <c r="V1193" s="3">
        <v>59.71</v>
      </c>
      <c r="W1193" s="3">
        <v>76.790000000000006</v>
      </c>
      <c r="X1193" s="32">
        <v>-0.28999999999999998</v>
      </c>
      <c r="Y1193" s="33">
        <v>260.33999999999997</v>
      </c>
      <c r="Z1193" s="3">
        <v>268.19</v>
      </c>
      <c r="AA1193" s="3">
        <v>-0.03</v>
      </c>
      <c r="AB1193" s="3">
        <v>36472.14</v>
      </c>
      <c r="AC1193" s="3">
        <v>36833.58</v>
      </c>
      <c r="AD1193" s="3">
        <v>36472.14</v>
      </c>
      <c r="AE1193" s="3">
        <v>36833.58</v>
      </c>
    </row>
    <row r="1194" spans="1:31" x14ac:dyDescent="0.3">
      <c r="A1194" s="3" t="s">
        <v>5039</v>
      </c>
      <c r="B1194" s="4">
        <v>73760</v>
      </c>
      <c r="C1194" s="4">
        <v>318</v>
      </c>
      <c r="D1194" s="4" t="s">
        <v>25</v>
      </c>
      <c r="E1194" s="5" t="s">
        <v>6313</v>
      </c>
      <c r="G1194" s="4" t="s">
        <v>8727</v>
      </c>
      <c r="H1194" s="3" t="s">
        <v>6315</v>
      </c>
      <c r="I1194" s="3" t="s">
        <v>87</v>
      </c>
      <c r="J1194" s="3" t="s">
        <v>88</v>
      </c>
      <c r="K1194" s="3" t="s">
        <v>89</v>
      </c>
      <c r="L1194" s="6" t="s">
        <v>89</v>
      </c>
      <c r="M1194" s="3" t="s">
        <v>88</v>
      </c>
      <c r="N1194" s="3" t="s">
        <v>90</v>
      </c>
      <c r="O1194" s="3" t="s">
        <v>8728</v>
      </c>
      <c r="P1194" s="3" t="s">
        <v>191</v>
      </c>
      <c r="Q1194" s="3" t="s">
        <v>26</v>
      </c>
      <c r="R1194" s="3" t="s">
        <v>27</v>
      </c>
      <c r="S1194" s="3">
        <v>6</v>
      </c>
      <c r="T1194" s="3">
        <v>8</v>
      </c>
      <c r="U1194" s="3">
        <v>-0.36</v>
      </c>
      <c r="V1194" s="3">
        <v>20.79</v>
      </c>
      <c r="W1194" s="3">
        <v>21.33</v>
      </c>
      <c r="X1194" s="32">
        <v>-0.03</v>
      </c>
      <c r="Y1194" s="33">
        <v>73.040000000000006</v>
      </c>
      <c r="Z1194" s="3">
        <v>105.04</v>
      </c>
      <c r="AA1194" s="3">
        <v>-0.44</v>
      </c>
      <c r="AB1194" s="3">
        <v>10291.68</v>
      </c>
      <c r="AC1194" s="3">
        <v>14412.96</v>
      </c>
      <c r="AD1194" s="3">
        <v>10291.68</v>
      </c>
      <c r="AE1194" s="3">
        <v>14412.96</v>
      </c>
    </row>
    <row r="1195" spans="1:31" x14ac:dyDescent="0.3">
      <c r="A1195" s="3" t="s">
        <v>4486</v>
      </c>
      <c r="B1195" s="4">
        <v>64913</v>
      </c>
      <c r="C1195" s="4">
        <v>625</v>
      </c>
      <c r="D1195" s="4" t="s">
        <v>25</v>
      </c>
      <c r="E1195" s="5" t="s">
        <v>6313</v>
      </c>
      <c r="G1195" s="4" t="s">
        <v>8729</v>
      </c>
      <c r="H1195" s="3" t="s">
        <v>6315</v>
      </c>
      <c r="I1195" s="3" t="s">
        <v>252</v>
      </c>
      <c r="J1195" s="3" t="s">
        <v>252</v>
      </c>
      <c r="K1195" s="3" t="s">
        <v>146</v>
      </c>
      <c r="L1195" s="6" t="s">
        <v>6320</v>
      </c>
      <c r="M1195" s="3" t="s">
        <v>252</v>
      </c>
      <c r="N1195" s="3" t="s">
        <v>184</v>
      </c>
      <c r="O1195" s="3" t="s">
        <v>8730</v>
      </c>
      <c r="P1195" s="3" t="s">
        <v>191</v>
      </c>
      <c r="Q1195" s="3" t="s">
        <v>397</v>
      </c>
      <c r="R1195" s="3" t="s">
        <v>31</v>
      </c>
      <c r="S1195" s="3">
        <v>24</v>
      </c>
      <c r="T1195" s="3">
        <v>56.5</v>
      </c>
      <c r="U1195" s="3">
        <v>-1.4</v>
      </c>
      <c r="V1195" s="3">
        <v>49.58</v>
      </c>
      <c r="W1195" s="3">
        <v>102.17</v>
      </c>
      <c r="X1195" s="32">
        <v>-1.06</v>
      </c>
      <c r="Y1195" s="33">
        <v>186.58</v>
      </c>
      <c r="Z1195" s="3">
        <v>295.95999999999998</v>
      </c>
      <c r="AA1195" s="3">
        <v>-0.59</v>
      </c>
      <c r="AB1195" s="3">
        <v>58086.94</v>
      </c>
      <c r="AC1195" s="3">
        <v>92970.31</v>
      </c>
      <c r="AD1195" s="3">
        <v>59333.5</v>
      </c>
      <c r="AE1195" s="3">
        <v>94041.55</v>
      </c>
    </row>
    <row r="1196" spans="1:31" x14ac:dyDescent="0.3">
      <c r="A1196" s="3" t="s">
        <v>4411</v>
      </c>
      <c r="B1196" s="4">
        <v>64914</v>
      </c>
      <c r="C1196" s="4">
        <v>484</v>
      </c>
      <c r="D1196" s="4" t="s">
        <v>25</v>
      </c>
      <c r="E1196" s="5" t="s">
        <v>6313</v>
      </c>
      <c r="G1196" s="4" t="s">
        <v>8731</v>
      </c>
      <c r="H1196" s="3" t="s">
        <v>6315</v>
      </c>
      <c r="I1196" s="3" t="s">
        <v>252</v>
      </c>
      <c r="J1196" s="3" t="s">
        <v>252</v>
      </c>
      <c r="K1196" s="3" t="s">
        <v>146</v>
      </c>
      <c r="L1196" s="6" t="s">
        <v>6320</v>
      </c>
      <c r="M1196" s="3" t="s">
        <v>252</v>
      </c>
      <c r="N1196" s="3" t="s">
        <v>184</v>
      </c>
      <c r="O1196" s="3" t="s">
        <v>8732</v>
      </c>
      <c r="P1196" s="3" t="s">
        <v>191</v>
      </c>
      <c r="Q1196" s="3" t="s">
        <v>397</v>
      </c>
      <c r="R1196" s="3" t="s">
        <v>31</v>
      </c>
      <c r="S1196" s="3">
        <v>11</v>
      </c>
      <c r="T1196" s="3">
        <v>16</v>
      </c>
      <c r="U1196" s="3">
        <v>-0.45</v>
      </c>
      <c r="V1196" s="3">
        <v>69</v>
      </c>
      <c r="W1196" s="3">
        <v>67</v>
      </c>
      <c r="X1196" s="32">
        <v>0.03</v>
      </c>
      <c r="Y1196" s="33">
        <v>365.08</v>
      </c>
      <c r="Z1196" s="3">
        <v>421.5</v>
      </c>
      <c r="AA1196" s="3">
        <v>-0.15</v>
      </c>
      <c r="AB1196" s="3">
        <v>105824.76</v>
      </c>
      <c r="AC1196" s="3">
        <v>123961.04</v>
      </c>
      <c r="AD1196" s="3">
        <v>109875.48</v>
      </c>
      <c r="AE1196" s="3">
        <v>126802.64</v>
      </c>
    </row>
    <row r="1197" spans="1:31" x14ac:dyDescent="0.3">
      <c r="A1197" s="3" t="s">
        <v>1548</v>
      </c>
      <c r="B1197" s="4">
        <v>20165</v>
      </c>
      <c r="C1197" s="4">
        <v>421</v>
      </c>
      <c r="D1197" s="4" t="s">
        <v>25</v>
      </c>
      <c r="E1197" s="5" t="s">
        <v>6313</v>
      </c>
      <c r="G1197" s="4" t="s">
        <v>8733</v>
      </c>
      <c r="H1197" s="3" t="s">
        <v>6315</v>
      </c>
      <c r="I1197" s="3" t="s">
        <v>758</v>
      </c>
      <c r="J1197" s="3" t="s">
        <v>175</v>
      </c>
      <c r="K1197" s="3" t="s">
        <v>89</v>
      </c>
      <c r="L1197" s="6" t="s">
        <v>132</v>
      </c>
      <c r="M1197" s="3" t="s">
        <v>175</v>
      </c>
      <c r="N1197" s="3" t="s">
        <v>176</v>
      </c>
      <c r="O1197" s="3" t="s">
        <v>8734</v>
      </c>
      <c r="P1197" s="3" t="s">
        <v>6357</v>
      </c>
      <c r="Q1197" s="3" t="s">
        <v>194</v>
      </c>
      <c r="R1197" s="3" t="s">
        <v>6402</v>
      </c>
      <c r="S1197" s="3">
        <v>36</v>
      </c>
      <c r="T1197" s="3">
        <v>22</v>
      </c>
      <c r="U1197" s="3">
        <v>0.39</v>
      </c>
      <c r="V1197" s="3">
        <v>157</v>
      </c>
      <c r="W1197" s="3">
        <v>124</v>
      </c>
      <c r="X1197" s="32">
        <v>0.21</v>
      </c>
      <c r="Y1197" s="33">
        <v>585.75</v>
      </c>
      <c r="Z1197" s="3">
        <v>681.25</v>
      </c>
      <c r="AA1197" s="3">
        <v>-0.16</v>
      </c>
      <c r="AB1197" s="3">
        <v>96037.62</v>
      </c>
      <c r="AC1197" s="3">
        <v>110809</v>
      </c>
      <c r="AD1197" s="3">
        <v>96859.62</v>
      </c>
      <c r="AE1197" s="3">
        <v>112651.5</v>
      </c>
    </row>
    <row r="1198" spans="1:31" x14ac:dyDescent="0.3">
      <c r="A1198" s="3" t="s">
        <v>1421</v>
      </c>
      <c r="B1198" s="4">
        <v>20166</v>
      </c>
      <c r="C1198" s="4">
        <v>762</v>
      </c>
      <c r="D1198" s="4" t="s">
        <v>25</v>
      </c>
      <c r="E1198" s="5" t="s">
        <v>6313</v>
      </c>
      <c r="G1198" s="4" t="s">
        <v>8735</v>
      </c>
      <c r="H1198" s="3" t="s">
        <v>6315</v>
      </c>
      <c r="I1198" s="3" t="s">
        <v>758</v>
      </c>
      <c r="J1198" s="3" t="s">
        <v>175</v>
      </c>
      <c r="K1198" s="3" t="s">
        <v>89</v>
      </c>
      <c r="L1198" s="6" t="s">
        <v>132</v>
      </c>
      <c r="M1198" s="3" t="s">
        <v>175</v>
      </c>
      <c r="N1198" s="3" t="s">
        <v>176</v>
      </c>
      <c r="O1198" s="3" t="s">
        <v>8736</v>
      </c>
      <c r="P1198" s="3" t="s">
        <v>6357</v>
      </c>
      <c r="Q1198" s="3" t="s">
        <v>194</v>
      </c>
      <c r="R1198" s="3" t="s">
        <v>6402</v>
      </c>
      <c r="S1198" s="3">
        <v>60</v>
      </c>
      <c r="T1198" s="3">
        <v>91.25</v>
      </c>
      <c r="U1198" s="3">
        <v>-0.52</v>
      </c>
      <c r="V1198" s="3">
        <v>257.83</v>
      </c>
      <c r="W1198" s="3">
        <v>292.17</v>
      </c>
      <c r="X1198" s="32">
        <v>-0.13</v>
      </c>
      <c r="Y1198" s="33">
        <v>1172.92</v>
      </c>
      <c r="Z1198" s="3">
        <v>1093.42</v>
      </c>
      <c r="AA1198" s="3">
        <v>7.0000000000000007E-2</v>
      </c>
      <c r="AB1198" s="3">
        <v>190940.5</v>
      </c>
      <c r="AC1198" s="3">
        <v>178260.88</v>
      </c>
      <c r="AD1198" s="3">
        <v>193953.5</v>
      </c>
      <c r="AE1198" s="3">
        <v>180807.38</v>
      </c>
    </row>
    <row r="1199" spans="1:31" x14ac:dyDescent="0.3">
      <c r="A1199" s="3" t="s">
        <v>1465</v>
      </c>
      <c r="B1199" s="4">
        <v>20167</v>
      </c>
      <c r="C1199" s="4">
        <v>458</v>
      </c>
      <c r="D1199" s="4" t="s">
        <v>25</v>
      </c>
      <c r="E1199" s="5" t="s">
        <v>6313</v>
      </c>
      <c r="G1199" s="4" t="s">
        <v>8737</v>
      </c>
      <c r="H1199" s="3" t="s">
        <v>6315</v>
      </c>
      <c r="I1199" s="3" t="s">
        <v>758</v>
      </c>
      <c r="J1199" s="3" t="s">
        <v>175</v>
      </c>
      <c r="K1199" s="3" t="s">
        <v>89</v>
      </c>
      <c r="L1199" s="6" t="s">
        <v>132</v>
      </c>
      <c r="M1199" s="3" t="s">
        <v>175</v>
      </c>
      <c r="N1199" s="3" t="s">
        <v>176</v>
      </c>
      <c r="O1199" s="3" t="s">
        <v>8738</v>
      </c>
      <c r="P1199" s="3" t="s">
        <v>6357</v>
      </c>
      <c r="Q1199" s="3" t="s">
        <v>194</v>
      </c>
      <c r="R1199" s="3" t="s">
        <v>6402</v>
      </c>
      <c r="S1199" s="3">
        <v>84</v>
      </c>
      <c r="T1199" s="3">
        <v>163.99</v>
      </c>
      <c r="U1199" s="3">
        <v>-0.95</v>
      </c>
      <c r="V1199" s="3">
        <v>245.3</v>
      </c>
      <c r="W1199" s="3">
        <v>421.3</v>
      </c>
      <c r="X1199" s="32">
        <v>-0.72</v>
      </c>
      <c r="Y1199" s="33">
        <v>1068.1199999999999</v>
      </c>
      <c r="Z1199" s="3">
        <v>1391.87</v>
      </c>
      <c r="AA1199" s="3">
        <v>-0.3</v>
      </c>
      <c r="AB1199" s="3">
        <v>147863.32</v>
      </c>
      <c r="AC1199" s="3">
        <v>191138.64</v>
      </c>
      <c r="AD1199" s="3">
        <v>147863.32</v>
      </c>
      <c r="AE1199" s="3">
        <v>192680.64</v>
      </c>
    </row>
    <row r="1200" spans="1:31" x14ac:dyDescent="0.3">
      <c r="A1200" s="3" t="s">
        <v>1367</v>
      </c>
      <c r="B1200" s="4">
        <v>20168</v>
      </c>
      <c r="C1200" s="4">
        <v>507</v>
      </c>
      <c r="D1200" s="4" t="s">
        <v>25</v>
      </c>
      <c r="E1200" s="5" t="s">
        <v>6313</v>
      </c>
      <c r="G1200" s="4" t="s">
        <v>8739</v>
      </c>
      <c r="H1200" s="3" t="s">
        <v>6315</v>
      </c>
      <c r="I1200" s="3" t="s">
        <v>758</v>
      </c>
      <c r="J1200" s="3" t="s">
        <v>175</v>
      </c>
      <c r="K1200" s="3" t="s">
        <v>89</v>
      </c>
      <c r="L1200" s="6" t="s">
        <v>132</v>
      </c>
      <c r="M1200" s="3" t="s">
        <v>175</v>
      </c>
      <c r="N1200" s="3" t="s">
        <v>176</v>
      </c>
      <c r="O1200" s="3" t="s">
        <v>8740</v>
      </c>
      <c r="P1200" s="3" t="s">
        <v>6357</v>
      </c>
      <c r="Q1200" s="3" t="s">
        <v>194</v>
      </c>
      <c r="R1200" s="3" t="s">
        <v>6402</v>
      </c>
      <c r="S1200" s="3">
        <v>182</v>
      </c>
      <c r="T1200" s="3">
        <v>240.34</v>
      </c>
      <c r="U1200" s="3">
        <v>-0.32</v>
      </c>
      <c r="V1200" s="3">
        <v>574.02</v>
      </c>
      <c r="W1200" s="3">
        <v>685.44</v>
      </c>
      <c r="X1200" s="32">
        <v>-0.19</v>
      </c>
      <c r="Y1200" s="33">
        <v>2416.66</v>
      </c>
      <c r="Z1200" s="3">
        <v>3111.44</v>
      </c>
      <c r="AA1200" s="3">
        <v>-0.28999999999999998</v>
      </c>
      <c r="AB1200" s="3">
        <v>323895.34000000003</v>
      </c>
      <c r="AC1200" s="3">
        <v>415882.42</v>
      </c>
      <c r="AD1200" s="3">
        <v>324992.2</v>
      </c>
      <c r="AE1200" s="3">
        <v>418339.75</v>
      </c>
    </row>
    <row r="1201" spans="1:31" x14ac:dyDescent="0.3">
      <c r="A1201" s="3" t="s">
        <v>1477</v>
      </c>
      <c r="B1201" s="4">
        <v>20169</v>
      </c>
      <c r="C1201" s="4">
        <v>284</v>
      </c>
      <c r="D1201" s="4" t="s">
        <v>25</v>
      </c>
      <c r="E1201" s="5" t="s">
        <v>6313</v>
      </c>
      <c r="G1201" s="4" t="s">
        <v>8739</v>
      </c>
      <c r="H1201" s="3" t="s">
        <v>6315</v>
      </c>
      <c r="I1201" s="3" t="s">
        <v>758</v>
      </c>
      <c r="J1201" s="3" t="s">
        <v>175</v>
      </c>
      <c r="K1201" s="3" t="s">
        <v>89</v>
      </c>
      <c r="L1201" s="6" t="s">
        <v>132</v>
      </c>
      <c r="M1201" s="3" t="s">
        <v>175</v>
      </c>
      <c r="N1201" s="3" t="s">
        <v>176</v>
      </c>
      <c r="O1201" s="3" t="s">
        <v>8741</v>
      </c>
      <c r="P1201" s="3" t="s">
        <v>6357</v>
      </c>
      <c r="Q1201" s="3" t="s">
        <v>194</v>
      </c>
      <c r="R1201" s="3" t="s">
        <v>6402</v>
      </c>
      <c r="S1201" s="3">
        <v>105</v>
      </c>
      <c r="T1201" s="3">
        <v>109.67</v>
      </c>
      <c r="U1201" s="3">
        <v>-0.04</v>
      </c>
      <c r="V1201" s="3">
        <v>283.51</v>
      </c>
      <c r="W1201" s="3">
        <v>335.43</v>
      </c>
      <c r="X1201" s="32">
        <v>-0.18</v>
      </c>
      <c r="Y1201" s="33">
        <v>1178.3900000000001</v>
      </c>
      <c r="Z1201" s="3">
        <v>1396.17</v>
      </c>
      <c r="AA1201" s="3">
        <v>-0.18</v>
      </c>
      <c r="AB1201" s="3">
        <v>158402.34</v>
      </c>
      <c r="AC1201" s="3">
        <v>186459.86</v>
      </c>
      <c r="AD1201" s="3">
        <v>158469</v>
      </c>
      <c r="AE1201" s="3">
        <v>187690.04</v>
      </c>
    </row>
    <row r="1202" spans="1:31" x14ac:dyDescent="0.3">
      <c r="A1202" s="3" t="s">
        <v>1155</v>
      </c>
      <c r="B1202" s="4">
        <v>86746</v>
      </c>
      <c r="C1202" s="4">
        <v>282</v>
      </c>
      <c r="D1202" s="4" t="s">
        <v>25</v>
      </c>
      <c r="E1202" s="5" t="s">
        <v>6313</v>
      </c>
      <c r="G1202" s="4" t="s">
        <v>8742</v>
      </c>
      <c r="H1202" s="3" t="s">
        <v>6315</v>
      </c>
      <c r="I1202" s="3" t="s">
        <v>54</v>
      </c>
      <c r="J1202" s="3" t="s">
        <v>175</v>
      </c>
      <c r="K1202" s="3" t="s">
        <v>132</v>
      </c>
      <c r="L1202" s="6" t="s">
        <v>132</v>
      </c>
      <c r="M1202" s="3" t="s">
        <v>191</v>
      </c>
      <c r="N1202" s="3" t="s">
        <v>211</v>
      </c>
      <c r="O1202" s="3" t="s">
        <v>8743</v>
      </c>
      <c r="P1202" s="3" t="s">
        <v>191</v>
      </c>
      <c r="Q1202" s="3" t="s">
        <v>1158</v>
      </c>
      <c r="R1202" s="3" t="s">
        <v>60</v>
      </c>
      <c r="S1202" s="3">
        <v>7</v>
      </c>
      <c r="T1202" s="3">
        <v>2.5</v>
      </c>
      <c r="U1202" s="3">
        <v>0.64</v>
      </c>
      <c r="V1202" s="3">
        <v>14.75</v>
      </c>
      <c r="W1202" s="3">
        <v>13.5</v>
      </c>
      <c r="X1202" s="32">
        <v>0.08</v>
      </c>
      <c r="Y1202" s="33">
        <v>61.75</v>
      </c>
      <c r="Z1202" s="3">
        <v>68</v>
      </c>
      <c r="AA1202" s="3">
        <v>-0.1</v>
      </c>
      <c r="AB1202" s="3">
        <v>15848.16</v>
      </c>
      <c r="AC1202" s="3">
        <v>16050.72</v>
      </c>
      <c r="AD1202" s="3">
        <v>15848.16</v>
      </c>
      <c r="AE1202" s="3">
        <v>16050.72</v>
      </c>
    </row>
    <row r="1203" spans="1:31" x14ac:dyDescent="0.3">
      <c r="A1203" s="3" t="s">
        <v>4981</v>
      </c>
      <c r="B1203" s="4">
        <v>42851</v>
      </c>
      <c r="C1203" s="4">
        <v>116</v>
      </c>
      <c r="D1203" s="4" t="s">
        <v>25</v>
      </c>
      <c r="E1203" s="5" t="s">
        <v>6313</v>
      </c>
      <c r="G1203" s="4" t="s">
        <v>8744</v>
      </c>
      <c r="H1203" s="3" t="s">
        <v>6315</v>
      </c>
      <c r="I1203" s="3" t="s">
        <v>299</v>
      </c>
      <c r="J1203" s="3" t="s">
        <v>299</v>
      </c>
      <c r="K1203" s="3" t="s">
        <v>146</v>
      </c>
      <c r="L1203" s="6" t="s">
        <v>146</v>
      </c>
      <c r="M1203" s="3" t="s">
        <v>299</v>
      </c>
      <c r="N1203" s="3" t="s">
        <v>492</v>
      </c>
      <c r="O1203" s="3" t="s">
        <v>8745</v>
      </c>
      <c r="P1203" s="3" t="s">
        <v>299</v>
      </c>
      <c r="Q1203" s="3" t="s">
        <v>6559</v>
      </c>
      <c r="R1203" s="3" t="s">
        <v>6560</v>
      </c>
      <c r="S1203" s="3">
        <v>2</v>
      </c>
      <c r="T1203" s="3">
        <v>1.5</v>
      </c>
      <c r="U1203" s="3">
        <v>0</v>
      </c>
      <c r="V1203" s="3">
        <v>7.5</v>
      </c>
      <c r="W1203" s="3">
        <v>14.92</v>
      </c>
      <c r="X1203" s="32">
        <v>-0.99</v>
      </c>
      <c r="Y1203" s="33">
        <v>34</v>
      </c>
      <c r="Z1203" s="3">
        <v>38.92</v>
      </c>
      <c r="AA1203" s="3">
        <v>-0.14000000000000001</v>
      </c>
      <c r="AB1203" s="3">
        <v>21981.360000000001</v>
      </c>
      <c r="AC1203" s="3">
        <v>23404.57</v>
      </c>
      <c r="AD1203" s="3">
        <v>22195.200000000001</v>
      </c>
      <c r="AE1203" s="3">
        <v>23404.57</v>
      </c>
    </row>
    <row r="1204" spans="1:31" x14ac:dyDescent="0.3">
      <c r="A1204" s="3" t="s">
        <v>1412</v>
      </c>
      <c r="B1204" s="4">
        <v>34368</v>
      </c>
      <c r="C1204" s="4">
        <v>439</v>
      </c>
      <c r="D1204" s="4" t="s">
        <v>25</v>
      </c>
      <c r="E1204" s="5" t="s">
        <v>6313</v>
      </c>
      <c r="G1204" s="4" t="s">
        <v>8746</v>
      </c>
      <c r="H1204" s="3" t="s">
        <v>6315</v>
      </c>
      <c r="I1204" s="3" t="s">
        <v>252</v>
      </c>
      <c r="J1204" s="3" t="s">
        <v>252</v>
      </c>
      <c r="K1204" s="3" t="s">
        <v>89</v>
      </c>
      <c r="L1204" s="6" t="s">
        <v>104</v>
      </c>
      <c r="M1204" s="3" t="s">
        <v>252</v>
      </c>
      <c r="N1204" s="3" t="s">
        <v>154</v>
      </c>
      <c r="O1204" s="3" t="s">
        <v>8747</v>
      </c>
      <c r="P1204" s="3" t="s">
        <v>252</v>
      </c>
      <c r="Q1204" s="3" t="s">
        <v>194</v>
      </c>
      <c r="R1204" s="3" t="s">
        <v>31</v>
      </c>
      <c r="S1204" s="3">
        <v>1125</v>
      </c>
      <c r="T1204" s="3">
        <v>1132.8699999999999</v>
      </c>
      <c r="U1204" s="3">
        <v>-0.01</v>
      </c>
      <c r="V1204" s="3">
        <v>2417.4299999999998</v>
      </c>
      <c r="W1204" s="3">
        <v>2233.08</v>
      </c>
      <c r="X1204" s="32">
        <v>0.08</v>
      </c>
      <c r="Y1204" s="33">
        <v>7387.62</v>
      </c>
      <c r="Z1204" s="3">
        <v>7599.15</v>
      </c>
      <c r="AA1204" s="3">
        <v>-0.03</v>
      </c>
      <c r="AB1204" s="3">
        <v>460257.12</v>
      </c>
      <c r="AC1204" s="3">
        <v>475495.2</v>
      </c>
      <c r="AD1204" s="3">
        <v>555063.12</v>
      </c>
      <c r="AE1204" s="3">
        <v>570217.19999999995</v>
      </c>
    </row>
    <row r="1205" spans="1:31" x14ac:dyDescent="0.3">
      <c r="A1205" s="3" t="s">
        <v>4624</v>
      </c>
      <c r="B1205" s="4">
        <v>17520</v>
      </c>
      <c r="C1205" s="4">
        <v>352</v>
      </c>
      <c r="D1205" s="4" t="s">
        <v>25</v>
      </c>
      <c r="E1205" s="5" t="s">
        <v>6313</v>
      </c>
      <c r="G1205" s="4" t="s">
        <v>8748</v>
      </c>
      <c r="H1205" s="3" t="s">
        <v>6315</v>
      </c>
      <c r="I1205" s="3" t="s">
        <v>758</v>
      </c>
      <c r="J1205" s="3" t="s">
        <v>175</v>
      </c>
      <c r="K1205" s="3" t="s">
        <v>146</v>
      </c>
      <c r="L1205" s="6" t="s">
        <v>6320</v>
      </c>
      <c r="M1205" s="3" t="s">
        <v>175</v>
      </c>
      <c r="N1205" s="3" t="s">
        <v>176</v>
      </c>
      <c r="O1205" s="3" t="s">
        <v>8749</v>
      </c>
      <c r="P1205" s="3" t="s">
        <v>6357</v>
      </c>
      <c r="Q1205" s="3" t="s">
        <v>41</v>
      </c>
      <c r="R1205" s="3" t="s">
        <v>60</v>
      </c>
      <c r="S1205" s="3">
        <v>11</v>
      </c>
      <c r="T1205" s="3">
        <v>20.5</v>
      </c>
      <c r="U1205" s="3">
        <v>-0.95</v>
      </c>
      <c r="V1205" s="3">
        <v>35.5</v>
      </c>
      <c r="W1205" s="3">
        <v>30.58</v>
      </c>
      <c r="X1205" s="32">
        <v>0.14000000000000001</v>
      </c>
      <c r="Y1205" s="33">
        <v>122.67</v>
      </c>
      <c r="Z1205" s="3">
        <v>180.5</v>
      </c>
      <c r="AA1205" s="3">
        <v>-0.47</v>
      </c>
      <c r="AB1205" s="3">
        <v>40054.160000000003</v>
      </c>
      <c r="AC1205" s="3">
        <v>56039.45</v>
      </c>
      <c r="AD1205" s="3">
        <v>41878.400000000001</v>
      </c>
      <c r="AE1205" s="3">
        <v>61450.2</v>
      </c>
    </row>
    <row r="1206" spans="1:31" x14ac:dyDescent="0.3">
      <c r="A1206" s="3" t="s">
        <v>2762</v>
      </c>
      <c r="B1206" s="4">
        <v>27884</v>
      </c>
      <c r="C1206" s="4">
        <v>154</v>
      </c>
      <c r="D1206" s="4" t="s">
        <v>25</v>
      </c>
      <c r="E1206" s="5" t="s">
        <v>6313</v>
      </c>
      <c r="G1206" s="4" t="s">
        <v>8750</v>
      </c>
      <c r="H1206" s="3" t="s">
        <v>6315</v>
      </c>
      <c r="I1206" s="3" t="s">
        <v>831</v>
      </c>
      <c r="J1206" s="3" t="s">
        <v>175</v>
      </c>
      <c r="K1206" s="3" t="s">
        <v>89</v>
      </c>
      <c r="L1206" s="6" t="s">
        <v>6320</v>
      </c>
      <c r="M1206" s="3" t="s">
        <v>175</v>
      </c>
      <c r="N1206" s="3" t="s">
        <v>176</v>
      </c>
      <c r="O1206" s="3" t="s">
        <v>8751</v>
      </c>
      <c r="P1206" s="3" t="s">
        <v>6357</v>
      </c>
      <c r="Q1206" s="3" t="s">
        <v>128</v>
      </c>
      <c r="R1206" s="3" t="s">
        <v>60</v>
      </c>
      <c r="S1206" s="3">
        <v>13</v>
      </c>
      <c r="T1206" s="3">
        <v>17.5</v>
      </c>
      <c r="U1206" s="3">
        <v>-0.36</v>
      </c>
      <c r="V1206" s="3">
        <v>22.56</v>
      </c>
      <c r="W1206" s="3">
        <v>30.34</v>
      </c>
      <c r="X1206" s="32">
        <v>-0.34</v>
      </c>
      <c r="Y1206" s="33">
        <v>145.47</v>
      </c>
      <c r="Z1206" s="3">
        <v>163.56</v>
      </c>
      <c r="AA1206" s="3">
        <v>-0.12</v>
      </c>
      <c r="AB1206" s="3">
        <v>29148.400000000001</v>
      </c>
      <c r="AC1206" s="3">
        <v>32804.300000000003</v>
      </c>
      <c r="AD1206" s="3">
        <v>30368.799999999999</v>
      </c>
      <c r="AE1206" s="3">
        <v>34130.92</v>
      </c>
    </row>
    <row r="1207" spans="1:31" x14ac:dyDescent="0.3">
      <c r="A1207" s="3" t="s">
        <v>3681</v>
      </c>
      <c r="B1207" s="4">
        <v>86821</v>
      </c>
      <c r="C1207" s="4">
        <v>297</v>
      </c>
      <c r="D1207" s="4" t="s">
        <v>25</v>
      </c>
      <c r="E1207" s="5" t="s">
        <v>6313</v>
      </c>
      <c r="G1207" s="4" t="s">
        <v>8752</v>
      </c>
      <c r="H1207" s="3" t="s">
        <v>6315</v>
      </c>
      <c r="I1207" s="3" t="s">
        <v>831</v>
      </c>
      <c r="J1207" s="3" t="s">
        <v>175</v>
      </c>
      <c r="K1207" s="3" t="s">
        <v>132</v>
      </c>
      <c r="L1207" s="6" t="s">
        <v>132</v>
      </c>
      <c r="M1207" s="3" t="s">
        <v>175</v>
      </c>
      <c r="N1207" s="3" t="s">
        <v>184</v>
      </c>
      <c r="O1207" s="3" t="s">
        <v>8753</v>
      </c>
      <c r="P1207" s="3" t="s">
        <v>191</v>
      </c>
      <c r="Q1207" s="3" t="s">
        <v>128</v>
      </c>
      <c r="R1207" s="3" t="s">
        <v>60</v>
      </c>
      <c r="S1207" s="3">
        <v>8</v>
      </c>
      <c r="T1207" s="3">
        <v>26</v>
      </c>
      <c r="U1207" s="3">
        <v>-2.25</v>
      </c>
      <c r="V1207" s="3">
        <v>23.17</v>
      </c>
      <c r="W1207" s="3">
        <v>43.17</v>
      </c>
      <c r="X1207" s="32">
        <v>-0.86</v>
      </c>
      <c r="Y1207" s="33">
        <v>134.25</v>
      </c>
      <c r="Z1207" s="3">
        <v>211.17</v>
      </c>
      <c r="AA1207" s="3">
        <v>-0.56999999999999995</v>
      </c>
      <c r="AB1207" s="3">
        <v>26791.24</v>
      </c>
      <c r="AC1207" s="3">
        <v>39320.720000000001</v>
      </c>
      <c r="AD1207" s="3">
        <v>29491.24</v>
      </c>
      <c r="AE1207" s="3">
        <v>41803.160000000003</v>
      </c>
    </row>
    <row r="1208" spans="1:31" x14ac:dyDescent="0.3">
      <c r="A1208" s="3" t="s">
        <v>2888</v>
      </c>
      <c r="B1208" s="4">
        <v>86751</v>
      </c>
      <c r="C1208" s="4">
        <v>556</v>
      </c>
      <c r="D1208" s="4" t="s">
        <v>25</v>
      </c>
      <c r="E1208" s="5" t="s">
        <v>6313</v>
      </c>
      <c r="G1208" s="4" t="s">
        <v>8754</v>
      </c>
      <c r="H1208" s="3" t="s">
        <v>6315</v>
      </c>
      <c r="I1208" s="3" t="s">
        <v>831</v>
      </c>
      <c r="J1208" s="3" t="s">
        <v>232</v>
      </c>
      <c r="K1208" s="3" t="s">
        <v>232</v>
      </c>
      <c r="L1208" s="6" t="s">
        <v>132</v>
      </c>
      <c r="M1208" s="3" t="s">
        <v>175</v>
      </c>
      <c r="N1208" s="3" t="s">
        <v>184</v>
      </c>
      <c r="O1208" s="3" t="s">
        <v>8755</v>
      </c>
      <c r="P1208" s="3" t="s">
        <v>191</v>
      </c>
      <c r="Q1208" s="3" t="s">
        <v>234</v>
      </c>
      <c r="R1208" s="3" t="s">
        <v>31</v>
      </c>
      <c r="S1208" s="3">
        <v>33</v>
      </c>
      <c r="T1208" s="3">
        <v>49.5</v>
      </c>
      <c r="U1208" s="3">
        <v>-0.52</v>
      </c>
      <c r="V1208" s="3">
        <v>111.5</v>
      </c>
      <c r="W1208" s="3">
        <v>160.08000000000001</v>
      </c>
      <c r="X1208" s="32">
        <v>-0.44</v>
      </c>
      <c r="Y1208" s="33">
        <v>535.66999999999996</v>
      </c>
      <c r="Z1208" s="3">
        <v>616.25</v>
      </c>
      <c r="AA1208" s="3">
        <v>-0.15</v>
      </c>
      <c r="AB1208" s="3">
        <v>122967.64</v>
      </c>
      <c r="AC1208" s="3">
        <v>140725.82999999999</v>
      </c>
      <c r="AD1208" s="3">
        <v>122967.64</v>
      </c>
      <c r="AE1208" s="3">
        <v>141327.63</v>
      </c>
    </row>
    <row r="1209" spans="1:31" x14ac:dyDescent="0.3">
      <c r="A1209" s="3" t="s">
        <v>2898</v>
      </c>
      <c r="B1209" s="4">
        <v>86851</v>
      </c>
      <c r="C1209" s="4">
        <v>471</v>
      </c>
      <c r="D1209" s="4" t="s">
        <v>25</v>
      </c>
      <c r="E1209" s="5" t="s">
        <v>6313</v>
      </c>
      <c r="G1209" s="4" t="s">
        <v>8756</v>
      </c>
      <c r="H1209" s="3" t="s">
        <v>6315</v>
      </c>
      <c r="I1209" s="3" t="s">
        <v>831</v>
      </c>
      <c r="J1209" s="3" t="s">
        <v>232</v>
      </c>
      <c r="K1209" s="3" t="s">
        <v>232</v>
      </c>
      <c r="L1209" s="6" t="s">
        <v>132</v>
      </c>
      <c r="M1209" s="3" t="s">
        <v>175</v>
      </c>
      <c r="N1209" s="3" t="s">
        <v>176</v>
      </c>
      <c r="O1209" s="3" t="s">
        <v>8757</v>
      </c>
      <c r="P1209" s="3" t="s">
        <v>191</v>
      </c>
      <c r="Q1209" s="3" t="s">
        <v>234</v>
      </c>
      <c r="R1209" s="3" t="s">
        <v>31</v>
      </c>
      <c r="S1209" s="3">
        <v>36</v>
      </c>
      <c r="T1209" s="3">
        <v>57</v>
      </c>
      <c r="U1209" s="3">
        <v>-0.57999999999999996</v>
      </c>
      <c r="V1209" s="3">
        <v>121.5</v>
      </c>
      <c r="W1209" s="3">
        <v>101</v>
      </c>
      <c r="X1209" s="32">
        <v>0.17</v>
      </c>
      <c r="Y1209" s="33">
        <v>422.08</v>
      </c>
      <c r="Z1209" s="3">
        <v>428</v>
      </c>
      <c r="AA1209" s="3">
        <v>-0.01</v>
      </c>
      <c r="AB1209" s="3">
        <v>96893.45</v>
      </c>
      <c r="AC1209" s="3">
        <v>96073.68</v>
      </c>
      <c r="AD1209" s="3">
        <v>96893.45</v>
      </c>
      <c r="AE1209" s="3">
        <v>97843.68</v>
      </c>
    </row>
    <row r="1210" spans="1:31" x14ac:dyDescent="0.3">
      <c r="A1210" s="3" t="s">
        <v>3697</v>
      </c>
      <c r="B1210" s="4">
        <v>88549</v>
      </c>
      <c r="C1210" s="4">
        <v>501</v>
      </c>
      <c r="D1210" s="4" t="s">
        <v>25</v>
      </c>
      <c r="E1210" s="5" t="s">
        <v>6313</v>
      </c>
      <c r="G1210" s="4" t="s">
        <v>8758</v>
      </c>
      <c r="H1210" s="3" t="s">
        <v>6315</v>
      </c>
      <c r="I1210" s="3" t="s">
        <v>245</v>
      </c>
      <c r="J1210" s="3" t="s">
        <v>245</v>
      </c>
      <c r="K1210" s="3" t="s">
        <v>132</v>
      </c>
      <c r="L1210" s="6" t="s">
        <v>132</v>
      </c>
      <c r="M1210" s="3" t="s">
        <v>245</v>
      </c>
      <c r="N1210" s="3" t="s">
        <v>246</v>
      </c>
      <c r="O1210" s="3" t="s">
        <v>8759</v>
      </c>
      <c r="P1210" s="3" t="s">
        <v>245</v>
      </c>
      <c r="Q1210" s="3" t="s">
        <v>6387</v>
      </c>
      <c r="R1210" s="3" t="s">
        <v>31</v>
      </c>
      <c r="S1210" s="3">
        <v>47</v>
      </c>
      <c r="T1210" s="3">
        <v>49</v>
      </c>
      <c r="U1210" s="3">
        <v>-0.05</v>
      </c>
      <c r="V1210" s="3">
        <v>265.67</v>
      </c>
      <c r="W1210" s="3">
        <v>216.04</v>
      </c>
      <c r="X1210" s="32">
        <v>0.19</v>
      </c>
      <c r="Y1210" s="33">
        <v>968.08</v>
      </c>
      <c r="Z1210" s="3">
        <v>742.96</v>
      </c>
      <c r="AA1210" s="3">
        <v>0.23</v>
      </c>
      <c r="AB1210" s="3">
        <v>194650.06</v>
      </c>
      <c r="AC1210" s="3">
        <v>144010.17000000001</v>
      </c>
      <c r="AD1210" s="3">
        <v>210963.08</v>
      </c>
      <c r="AE1210" s="3">
        <v>151687.4</v>
      </c>
    </row>
    <row r="1211" spans="1:31" x14ac:dyDescent="0.3">
      <c r="A1211" s="3" t="s">
        <v>1852</v>
      </c>
      <c r="B1211" s="4">
        <v>56793</v>
      </c>
      <c r="C1211" s="4">
        <v>472</v>
      </c>
      <c r="D1211" s="4" t="s">
        <v>25</v>
      </c>
      <c r="E1211" s="5" t="s">
        <v>6313</v>
      </c>
      <c r="G1211" s="4" t="s">
        <v>8760</v>
      </c>
      <c r="H1211" s="3" t="s">
        <v>6315</v>
      </c>
      <c r="I1211" s="3" t="s">
        <v>87</v>
      </c>
      <c r="J1211" s="3" t="s">
        <v>88</v>
      </c>
      <c r="K1211" s="3" t="s">
        <v>89</v>
      </c>
      <c r="L1211" s="6" t="s">
        <v>89</v>
      </c>
      <c r="M1211" s="3" t="s">
        <v>88</v>
      </c>
      <c r="N1211" s="3" t="s">
        <v>90</v>
      </c>
      <c r="O1211" s="3" t="s">
        <v>8761</v>
      </c>
      <c r="P1211" s="3" t="s">
        <v>191</v>
      </c>
      <c r="Q1211" s="3" t="s">
        <v>194</v>
      </c>
      <c r="R1211" s="3" t="s">
        <v>6402</v>
      </c>
      <c r="S1211" s="3">
        <v>58</v>
      </c>
      <c r="T1211" s="3">
        <v>96</v>
      </c>
      <c r="U1211" s="3">
        <v>-0.66</v>
      </c>
      <c r="V1211" s="3">
        <v>131</v>
      </c>
      <c r="W1211" s="3">
        <v>172.33</v>
      </c>
      <c r="X1211" s="32">
        <v>-0.32</v>
      </c>
      <c r="Y1211" s="33">
        <v>597.5</v>
      </c>
      <c r="Z1211" s="3">
        <v>606.41999999999996</v>
      </c>
      <c r="AA1211" s="3">
        <v>-0.01</v>
      </c>
      <c r="AB1211" s="3">
        <v>57022.5</v>
      </c>
      <c r="AC1211" s="3">
        <v>58061.77</v>
      </c>
      <c r="AD1211" s="3">
        <v>60586.5</v>
      </c>
      <c r="AE1211" s="3">
        <v>61385.77</v>
      </c>
    </row>
    <row r="1212" spans="1:31" x14ac:dyDescent="0.3">
      <c r="A1212" s="3" t="s">
        <v>1879</v>
      </c>
      <c r="B1212" s="4">
        <v>56798</v>
      </c>
      <c r="C1212" s="4">
        <v>471</v>
      </c>
      <c r="D1212" s="4" t="s">
        <v>25</v>
      </c>
      <c r="E1212" s="5" t="s">
        <v>6313</v>
      </c>
      <c r="G1212" s="4" t="s">
        <v>8762</v>
      </c>
      <c r="H1212" s="3" t="s">
        <v>6315</v>
      </c>
      <c r="I1212" s="3" t="s">
        <v>87</v>
      </c>
      <c r="J1212" s="3" t="s">
        <v>88</v>
      </c>
      <c r="K1212" s="3" t="s">
        <v>89</v>
      </c>
      <c r="L1212" s="6" t="s">
        <v>89</v>
      </c>
      <c r="M1212" s="3" t="s">
        <v>88</v>
      </c>
      <c r="N1212" s="3" t="s">
        <v>90</v>
      </c>
      <c r="O1212" s="3" t="s">
        <v>8763</v>
      </c>
      <c r="P1212" s="3" t="s">
        <v>191</v>
      </c>
      <c r="Q1212" s="3" t="s">
        <v>194</v>
      </c>
      <c r="R1212" s="3" t="s">
        <v>6402</v>
      </c>
      <c r="S1212" s="3">
        <v>58</v>
      </c>
      <c r="T1212" s="3">
        <v>64</v>
      </c>
      <c r="U1212" s="3">
        <v>-0.1</v>
      </c>
      <c r="V1212" s="3">
        <v>106.08</v>
      </c>
      <c r="W1212" s="3">
        <v>135</v>
      </c>
      <c r="X1212" s="32">
        <v>-0.27</v>
      </c>
      <c r="Y1212" s="33">
        <v>566.16999999999996</v>
      </c>
      <c r="Z1212" s="3">
        <v>598.83000000000004</v>
      </c>
      <c r="AA1212" s="3">
        <v>-0.06</v>
      </c>
      <c r="AB1212" s="3">
        <v>53977.3</v>
      </c>
      <c r="AC1212" s="3">
        <v>57018.38</v>
      </c>
      <c r="AD1212" s="3">
        <v>57409.3</v>
      </c>
      <c r="AE1212" s="3">
        <v>60621.38</v>
      </c>
    </row>
    <row r="1213" spans="1:31" x14ac:dyDescent="0.3">
      <c r="A1213" s="3" t="s">
        <v>3761</v>
      </c>
      <c r="B1213" s="4">
        <v>19048</v>
      </c>
      <c r="C1213" s="4">
        <v>303</v>
      </c>
      <c r="D1213" s="4" t="s">
        <v>25</v>
      </c>
      <c r="E1213" s="5" t="s">
        <v>6313</v>
      </c>
      <c r="G1213" s="4" t="s">
        <v>8764</v>
      </c>
      <c r="H1213" s="3" t="s">
        <v>6315</v>
      </c>
      <c r="I1213" s="3" t="s">
        <v>758</v>
      </c>
      <c r="J1213" s="3" t="s">
        <v>175</v>
      </c>
      <c r="K1213" s="3" t="s">
        <v>132</v>
      </c>
      <c r="L1213" s="6" t="s">
        <v>132</v>
      </c>
      <c r="M1213" s="3" t="s">
        <v>175</v>
      </c>
      <c r="N1213" s="3" t="s">
        <v>176</v>
      </c>
      <c r="O1213" s="3" t="s">
        <v>8765</v>
      </c>
      <c r="P1213" s="3" t="s">
        <v>6357</v>
      </c>
      <c r="Q1213" s="3" t="s">
        <v>6387</v>
      </c>
      <c r="R1213" s="3" t="s">
        <v>31</v>
      </c>
      <c r="S1213" s="3">
        <v>35</v>
      </c>
      <c r="T1213" s="3">
        <v>28</v>
      </c>
      <c r="U1213" s="3">
        <v>0.2</v>
      </c>
      <c r="V1213" s="3">
        <v>57.33</v>
      </c>
      <c r="W1213" s="3">
        <v>65.92</v>
      </c>
      <c r="X1213" s="32">
        <v>-0.15</v>
      </c>
      <c r="Y1213" s="33">
        <v>272.33</v>
      </c>
      <c r="Z1213" s="3">
        <v>259.75</v>
      </c>
      <c r="AA1213" s="3">
        <v>0.05</v>
      </c>
      <c r="AB1213" s="3">
        <v>56990.239999999998</v>
      </c>
      <c r="AC1213" s="3">
        <v>56037.73</v>
      </c>
      <c r="AD1213" s="3">
        <v>62810.96</v>
      </c>
      <c r="AE1213" s="3">
        <v>59788.38</v>
      </c>
    </row>
    <row r="1214" spans="1:31" x14ac:dyDescent="0.3">
      <c r="A1214" s="3" t="s">
        <v>4744</v>
      </c>
      <c r="B1214" s="4">
        <v>27130</v>
      </c>
      <c r="C1214" s="4">
        <v>371</v>
      </c>
      <c r="D1214" s="4" t="s">
        <v>25</v>
      </c>
      <c r="E1214" s="5" t="s">
        <v>6313</v>
      </c>
      <c r="G1214" s="4" t="s">
        <v>8766</v>
      </c>
      <c r="H1214" s="3" t="s">
        <v>6315</v>
      </c>
      <c r="I1214" s="3" t="s">
        <v>758</v>
      </c>
      <c r="J1214" s="3" t="s">
        <v>175</v>
      </c>
      <c r="K1214" s="3" t="s">
        <v>146</v>
      </c>
      <c r="L1214" s="6" t="s">
        <v>6320</v>
      </c>
      <c r="M1214" s="3" t="s">
        <v>175</v>
      </c>
      <c r="N1214" s="3" t="s">
        <v>176</v>
      </c>
      <c r="O1214" s="3" t="s">
        <v>8767</v>
      </c>
      <c r="P1214" s="3" t="s">
        <v>6357</v>
      </c>
      <c r="Q1214" s="3" t="s">
        <v>49</v>
      </c>
      <c r="R1214" s="3" t="s">
        <v>6402</v>
      </c>
      <c r="S1214" s="3">
        <v>18</v>
      </c>
      <c r="T1214" s="3">
        <v>19.170000000000002</v>
      </c>
      <c r="U1214" s="3">
        <v>-0.06</v>
      </c>
      <c r="V1214" s="3">
        <v>51</v>
      </c>
      <c r="W1214" s="3">
        <v>54.67</v>
      </c>
      <c r="X1214" s="32">
        <v>-7.0000000000000007E-2</v>
      </c>
      <c r="Y1214" s="33">
        <v>216.5</v>
      </c>
      <c r="Z1214" s="3">
        <v>207.67</v>
      </c>
      <c r="AA1214" s="3">
        <v>0.04</v>
      </c>
      <c r="AB1214" s="3">
        <v>77129.22</v>
      </c>
      <c r="AC1214" s="3">
        <v>72568.28</v>
      </c>
      <c r="AD1214" s="3">
        <v>78953.22</v>
      </c>
      <c r="AE1214" s="3">
        <v>74528.28</v>
      </c>
    </row>
    <row r="1215" spans="1:31" x14ac:dyDescent="0.3">
      <c r="A1215" s="3" t="s">
        <v>2135</v>
      </c>
      <c r="B1215" s="4">
        <v>73761</v>
      </c>
      <c r="C1215" s="4">
        <v>502</v>
      </c>
      <c r="D1215" s="4" t="s">
        <v>25</v>
      </c>
      <c r="E1215" s="5" t="s">
        <v>6313</v>
      </c>
      <c r="G1215" s="4" t="s">
        <v>8768</v>
      </c>
      <c r="H1215" s="3" t="s">
        <v>6315</v>
      </c>
      <c r="I1215" s="3" t="s">
        <v>87</v>
      </c>
      <c r="J1215" s="3" t="s">
        <v>88</v>
      </c>
      <c r="K1215" s="3" t="s">
        <v>89</v>
      </c>
      <c r="L1215" s="6" t="s">
        <v>89</v>
      </c>
      <c r="M1215" s="3" t="s">
        <v>88</v>
      </c>
      <c r="N1215" s="3" t="s">
        <v>90</v>
      </c>
      <c r="O1215" s="3" t="s">
        <v>8769</v>
      </c>
      <c r="P1215" s="3" t="s">
        <v>191</v>
      </c>
      <c r="Q1215" s="3" t="s">
        <v>26</v>
      </c>
      <c r="R1215" s="3" t="s">
        <v>27</v>
      </c>
      <c r="S1215" s="3">
        <v>31</v>
      </c>
      <c r="T1215" s="3">
        <v>24</v>
      </c>
      <c r="U1215" s="3">
        <v>0.23</v>
      </c>
      <c r="V1215" s="3">
        <v>86</v>
      </c>
      <c r="W1215" s="3">
        <v>101</v>
      </c>
      <c r="X1215" s="32">
        <v>-0.17</v>
      </c>
      <c r="Y1215" s="33">
        <v>375</v>
      </c>
      <c r="Z1215" s="3">
        <v>421</v>
      </c>
      <c r="AA1215" s="3">
        <v>-0.12</v>
      </c>
      <c r="AB1215" s="3">
        <v>43650</v>
      </c>
      <c r="AC1215" s="3">
        <v>48912.24</v>
      </c>
      <c r="AD1215" s="3">
        <v>43650</v>
      </c>
      <c r="AE1215" s="3">
        <v>48912.24</v>
      </c>
    </row>
    <row r="1216" spans="1:31" x14ac:dyDescent="0.3">
      <c r="A1216" s="3" t="s">
        <v>4747</v>
      </c>
      <c r="B1216" s="4">
        <v>5153</v>
      </c>
      <c r="C1216" s="4">
        <v>312</v>
      </c>
      <c r="D1216" s="4" t="s">
        <v>25</v>
      </c>
      <c r="E1216" s="5" t="s">
        <v>6313</v>
      </c>
      <c r="G1216" s="4" t="s">
        <v>8770</v>
      </c>
      <c r="H1216" s="3" t="s">
        <v>6315</v>
      </c>
      <c r="I1216" s="3" t="s">
        <v>900</v>
      </c>
      <c r="J1216" s="3" t="s">
        <v>240</v>
      </c>
      <c r="K1216" s="3" t="s">
        <v>146</v>
      </c>
      <c r="L1216" s="6" t="s">
        <v>132</v>
      </c>
      <c r="M1216" s="3" t="s">
        <v>240</v>
      </c>
      <c r="N1216" s="3" t="s">
        <v>241</v>
      </c>
      <c r="O1216" s="3" t="s">
        <v>8771</v>
      </c>
      <c r="P1216" s="3" t="s">
        <v>6357</v>
      </c>
      <c r="Q1216" s="3" t="s">
        <v>51</v>
      </c>
      <c r="R1216" s="3" t="s">
        <v>31</v>
      </c>
      <c r="S1216" s="3">
        <v>4</v>
      </c>
      <c r="T1216" s="3">
        <v>5</v>
      </c>
      <c r="U1216" s="3">
        <v>-0.25</v>
      </c>
      <c r="V1216" s="3">
        <v>19</v>
      </c>
      <c r="W1216" s="3">
        <v>26</v>
      </c>
      <c r="X1216" s="32">
        <v>-0.37</v>
      </c>
      <c r="Y1216" s="33">
        <v>140</v>
      </c>
      <c r="Z1216" s="3">
        <v>191.75</v>
      </c>
      <c r="AA1216" s="3">
        <v>-0.37</v>
      </c>
      <c r="AB1216" s="3">
        <v>62349.599999999999</v>
      </c>
      <c r="AC1216" s="3">
        <v>84385.27</v>
      </c>
      <c r="AD1216" s="3">
        <v>64629.599999999999</v>
      </c>
      <c r="AE1216" s="3">
        <v>84385.27</v>
      </c>
    </row>
    <row r="1217" spans="1:31" x14ac:dyDescent="0.3">
      <c r="A1217" s="3" t="s">
        <v>4735</v>
      </c>
      <c r="B1217" s="4">
        <v>5555</v>
      </c>
      <c r="C1217" s="4">
        <v>423</v>
      </c>
      <c r="D1217" s="4" t="s">
        <v>25</v>
      </c>
      <c r="E1217" s="5" t="s">
        <v>6313</v>
      </c>
      <c r="G1217" s="4" t="s">
        <v>8772</v>
      </c>
      <c r="H1217" s="3" t="s">
        <v>6315</v>
      </c>
      <c r="I1217" s="3" t="s">
        <v>900</v>
      </c>
      <c r="J1217" s="3" t="s">
        <v>240</v>
      </c>
      <c r="K1217" s="3" t="s">
        <v>146</v>
      </c>
      <c r="L1217" s="6" t="s">
        <v>146</v>
      </c>
      <c r="M1217" s="3" t="s">
        <v>240</v>
      </c>
      <c r="N1217" s="3" t="s">
        <v>241</v>
      </c>
      <c r="O1217" s="3" t="s">
        <v>8773</v>
      </c>
      <c r="P1217" s="3" t="s">
        <v>6357</v>
      </c>
      <c r="Q1217" s="3" t="s">
        <v>1797</v>
      </c>
      <c r="R1217" s="3" t="s">
        <v>60</v>
      </c>
      <c r="S1217" s="3">
        <v>40</v>
      </c>
      <c r="T1217" s="3">
        <v>22</v>
      </c>
      <c r="U1217" s="3">
        <v>0.45</v>
      </c>
      <c r="V1217" s="3">
        <v>84</v>
      </c>
      <c r="W1217" s="3">
        <v>100.92</v>
      </c>
      <c r="X1217" s="32">
        <v>-0.2</v>
      </c>
      <c r="Y1217" s="33">
        <v>454</v>
      </c>
      <c r="Z1217" s="3">
        <v>535.16999999999996</v>
      </c>
      <c r="AA1217" s="3">
        <v>-0.18</v>
      </c>
      <c r="AB1217" s="3">
        <v>365082.72</v>
      </c>
      <c r="AC1217" s="3">
        <v>393128.98</v>
      </c>
      <c r="AD1217" s="3">
        <v>371226.72</v>
      </c>
      <c r="AE1217" s="3">
        <v>403820.98</v>
      </c>
    </row>
    <row r="1218" spans="1:31" x14ac:dyDescent="0.3">
      <c r="A1218" s="3" t="s">
        <v>4447</v>
      </c>
      <c r="B1218" s="4">
        <v>87152</v>
      </c>
      <c r="C1218" s="4">
        <v>574</v>
      </c>
      <c r="D1218" s="4" t="s">
        <v>25</v>
      </c>
      <c r="E1218" s="5" t="s">
        <v>6313</v>
      </c>
      <c r="G1218" s="4" t="s">
        <v>8774</v>
      </c>
      <c r="H1218" s="3" t="s">
        <v>6315</v>
      </c>
      <c r="I1218" s="3" t="s">
        <v>245</v>
      </c>
      <c r="J1218" s="3" t="s">
        <v>245</v>
      </c>
      <c r="K1218" s="3" t="s">
        <v>146</v>
      </c>
      <c r="L1218" s="6" t="s">
        <v>6320</v>
      </c>
      <c r="M1218" s="3" t="s">
        <v>245</v>
      </c>
      <c r="N1218" s="3" t="s">
        <v>246</v>
      </c>
      <c r="O1218" s="3" t="s">
        <v>8775</v>
      </c>
      <c r="P1218" s="3" t="s">
        <v>245</v>
      </c>
      <c r="Q1218" s="3" t="s">
        <v>51</v>
      </c>
      <c r="R1218" s="3" t="s">
        <v>31</v>
      </c>
      <c r="S1218" s="3">
        <v>20</v>
      </c>
      <c r="T1218" s="3">
        <v>40.5</v>
      </c>
      <c r="U1218" s="3">
        <v>-1.07</v>
      </c>
      <c r="V1218" s="3">
        <v>442.54</v>
      </c>
      <c r="W1218" s="3">
        <v>136</v>
      </c>
      <c r="X1218" s="32">
        <v>0.69</v>
      </c>
      <c r="Y1218" s="33">
        <v>1475.83</v>
      </c>
      <c r="Z1218" s="3">
        <v>767</v>
      </c>
      <c r="AA1218" s="3">
        <v>0.48</v>
      </c>
      <c r="AB1218" s="3">
        <v>399567.88</v>
      </c>
      <c r="AC1218" s="3">
        <v>241463.76</v>
      </c>
      <c r="AD1218" s="3">
        <v>512527.4</v>
      </c>
      <c r="AE1218" s="3">
        <v>266363.40000000002</v>
      </c>
    </row>
    <row r="1219" spans="1:31" x14ac:dyDescent="0.3">
      <c r="A1219" s="3" t="s">
        <v>4872</v>
      </c>
      <c r="B1219" s="4">
        <v>89030</v>
      </c>
      <c r="C1219" s="4">
        <v>243</v>
      </c>
      <c r="D1219" s="4" t="s">
        <v>25</v>
      </c>
      <c r="E1219" s="5" t="s">
        <v>6313</v>
      </c>
      <c r="G1219" s="4" t="s">
        <v>8776</v>
      </c>
      <c r="H1219" s="3" t="s">
        <v>6315</v>
      </c>
      <c r="I1219" s="3" t="s">
        <v>245</v>
      </c>
      <c r="J1219" s="3" t="s">
        <v>245</v>
      </c>
      <c r="K1219" s="3" t="s">
        <v>6320</v>
      </c>
      <c r="L1219" s="6" t="s">
        <v>6320</v>
      </c>
      <c r="M1219" s="3" t="s">
        <v>245</v>
      </c>
      <c r="N1219" s="3" t="s">
        <v>246</v>
      </c>
      <c r="O1219" s="3" t="s">
        <v>8777</v>
      </c>
      <c r="P1219" s="3" t="s">
        <v>245</v>
      </c>
      <c r="Q1219" s="3" t="s">
        <v>51</v>
      </c>
      <c r="R1219" s="3" t="s">
        <v>31</v>
      </c>
      <c r="S1219" s="3">
        <v>3</v>
      </c>
      <c r="T1219" s="3">
        <v>4.5</v>
      </c>
      <c r="U1219" s="3">
        <v>-0.8</v>
      </c>
      <c r="V1219" s="3">
        <v>26.5</v>
      </c>
      <c r="W1219" s="3">
        <v>15</v>
      </c>
      <c r="X1219" s="32">
        <v>0.43</v>
      </c>
      <c r="Y1219" s="33">
        <v>111.67</v>
      </c>
      <c r="Z1219" s="3">
        <v>19.5</v>
      </c>
      <c r="AA1219" s="3">
        <v>0.83</v>
      </c>
      <c r="AB1219" s="3">
        <v>50085.54</v>
      </c>
      <c r="AC1219" s="3">
        <v>9040.68</v>
      </c>
      <c r="AD1219" s="3">
        <v>53928.42</v>
      </c>
      <c r="AE1219" s="3">
        <v>9189.18</v>
      </c>
    </row>
    <row r="1220" spans="1:31" x14ac:dyDescent="0.3">
      <c r="A1220" s="3" t="s">
        <v>2008</v>
      </c>
      <c r="B1220" s="4">
        <v>73757</v>
      </c>
      <c r="C1220" s="4">
        <v>250</v>
      </c>
      <c r="D1220" s="4" t="s">
        <v>25</v>
      </c>
      <c r="E1220" s="5" t="s">
        <v>6313</v>
      </c>
      <c r="G1220" s="4" t="s">
        <v>8778</v>
      </c>
      <c r="H1220" s="3" t="s">
        <v>6315</v>
      </c>
      <c r="I1220" s="3" t="s">
        <v>87</v>
      </c>
      <c r="J1220" s="3" t="s">
        <v>88</v>
      </c>
      <c r="K1220" s="3" t="s">
        <v>89</v>
      </c>
      <c r="L1220" s="6" t="s">
        <v>89</v>
      </c>
      <c r="M1220" s="3" t="s">
        <v>88</v>
      </c>
      <c r="N1220" s="3" t="s">
        <v>90</v>
      </c>
      <c r="O1220" s="3" t="s">
        <v>8779</v>
      </c>
      <c r="P1220" s="3" t="s">
        <v>191</v>
      </c>
      <c r="Q1220" s="3" t="s">
        <v>26</v>
      </c>
      <c r="R1220" s="3" t="s">
        <v>27</v>
      </c>
      <c r="S1220" s="3">
        <v>18</v>
      </c>
      <c r="T1220" s="3">
        <v>18.670000000000002</v>
      </c>
      <c r="U1220" s="3">
        <v>-7.0000000000000007E-2</v>
      </c>
      <c r="V1220" s="3">
        <v>33.840000000000003</v>
      </c>
      <c r="W1220" s="3">
        <v>66.709999999999994</v>
      </c>
      <c r="X1220" s="32">
        <v>-0.97</v>
      </c>
      <c r="Y1220" s="33">
        <v>171.34</v>
      </c>
      <c r="Z1220" s="3">
        <v>266.62</v>
      </c>
      <c r="AA1220" s="3">
        <v>-0.56000000000000005</v>
      </c>
      <c r="AB1220" s="3">
        <v>17195.39</v>
      </c>
      <c r="AC1220" s="3">
        <v>26315.52</v>
      </c>
      <c r="AD1220" s="3">
        <v>17195.39</v>
      </c>
      <c r="AE1220" s="3">
        <v>26315.52</v>
      </c>
    </row>
    <row r="1221" spans="1:31" x14ac:dyDescent="0.3">
      <c r="A1221" s="3" t="s">
        <v>3866</v>
      </c>
      <c r="B1221" s="4">
        <v>36468</v>
      </c>
      <c r="C1221" s="4">
        <v>204</v>
      </c>
      <c r="D1221" s="4" t="s">
        <v>25</v>
      </c>
      <c r="E1221" s="5" t="s">
        <v>6313</v>
      </c>
      <c r="G1221" s="4" t="s">
        <v>8780</v>
      </c>
      <c r="H1221" s="3" t="s">
        <v>6315</v>
      </c>
      <c r="I1221" s="3" t="s">
        <v>252</v>
      </c>
      <c r="J1221" s="3" t="s">
        <v>252</v>
      </c>
      <c r="K1221" s="3" t="s">
        <v>132</v>
      </c>
      <c r="L1221" s="6" t="s">
        <v>132</v>
      </c>
      <c r="M1221" s="3" t="s">
        <v>252</v>
      </c>
      <c r="N1221" s="3" t="s">
        <v>184</v>
      </c>
      <c r="O1221" s="3" t="s">
        <v>8781</v>
      </c>
      <c r="P1221" s="3" t="s">
        <v>252</v>
      </c>
      <c r="Q1221" s="3" t="s">
        <v>6387</v>
      </c>
      <c r="R1221" s="3" t="s">
        <v>31</v>
      </c>
      <c r="S1221" s="3">
        <v>5</v>
      </c>
      <c r="T1221" s="3">
        <v>10.5</v>
      </c>
      <c r="U1221" s="3">
        <v>-1.1000000000000001</v>
      </c>
      <c r="V1221" s="3">
        <v>15.17</v>
      </c>
      <c r="W1221" s="3">
        <v>24</v>
      </c>
      <c r="X1221" s="32">
        <v>-0.57999999999999996</v>
      </c>
      <c r="Y1221" s="33">
        <v>70.25</v>
      </c>
      <c r="Z1221" s="3">
        <v>78.5</v>
      </c>
      <c r="AA1221" s="3">
        <v>-0.12</v>
      </c>
      <c r="AB1221" s="3">
        <v>16851.57</v>
      </c>
      <c r="AC1221" s="3">
        <v>18884.759999999998</v>
      </c>
      <c r="AD1221" s="3">
        <v>16851.57</v>
      </c>
      <c r="AE1221" s="3">
        <v>18884.759999999998</v>
      </c>
    </row>
    <row r="1222" spans="1:31" x14ac:dyDescent="0.3">
      <c r="A1222" s="3" t="s">
        <v>3282</v>
      </c>
      <c r="B1222" s="4">
        <v>10792</v>
      </c>
      <c r="C1222" s="4">
        <v>549</v>
      </c>
      <c r="D1222" s="4" t="s">
        <v>25</v>
      </c>
      <c r="E1222" s="5" t="s">
        <v>6313</v>
      </c>
      <c r="G1222" s="4" t="s">
        <v>8782</v>
      </c>
      <c r="H1222" s="3" t="s">
        <v>6315</v>
      </c>
      <c r="I1222" s="3" t="s">
        <v>6355</v>
      </c>
      <c r="J1222" s="3" t="s">
        <v>257</v>
      </c>
      <c r="K1222" s="3" t="s">
        <v>132</v>
      </c>
      <c r="L1222" s="6" t="s">
        <v>6320</v>
      </c>
      <c r="M1222" s="3" t="s">
        <v>257</v>
      </c>
      <c r="N1222" s="3" t="s">
        <v>184</v>
      </c>
      <c r="O1222" s="3" t="s">
        <v>8783</v>
      </c>
      <c r="P1222" s="3" t="s">
        <v>6357</v>
      </c>
      <c r="Q1222" s="3" t="s">
        <v>397</v>
      </c>
      <c r="R1222" s="3" t="s">
        <v>31</v>
      </c>
      <c r="S1222" s="3">
        <v>41</v>
      </c>
      <c r="T1222" s="3">
        <v>63.99</v>
      </c>
      <c r="U1222" s="3">
        <v>-0.55000000000000004</v>
      </c>
      <c r="V1222" s="3">
        <v>122.98</v>
      </c>
      <c r="W1222" s="3">
        <v>143.97999999999999</v>
      </c>
      <c r="X1222" s="32">
        <v>-0.17</v>
      </c>
      <c r="Y1222" s="33">
        <v>613.70000000000005</v>
      </c>
      <c r="Z1222" s="3">
        <v>627.92999999999995</v>
      </c>
      <c r="AA1222" s="3">
        <v>-0.02</v>
      </c>
      <c r="AB1222" s="3">
        <v>151604.29</v>
      </c>
      <c r="AC1222" s="3">
        <v>158051.64000000001</v>
      </c>
      <c r="AD1222" s="3">
        <v>153709.32999999999</v>
      </c>
      <c r="AE1222" s="3">
        <v>158051.64000000001</v>
      </c>
    </row>
    <row r="1223" spans="1:31" x14ac:dyDescent="0.3">
      <c r="A1223" s="3" t="s">
        <v>2872</v>
      </c>
      <c r="B1223" s="4">
        <v>14484</v>
      </c>
      <c r="C1223" s="4">
        <v>190</v>
      </c>
      <c r="D1223" s="4" t="s">
        <v>25</v>
      </c>
      <c r="E1223" s="5" t="s">
        <v>6313</v>
      </c>
      <c r="G1223" s="4" t="s">
        <v>8784</v>
      </c>
      <c r="H1223" s="3" t="s">
        <v>6315</v>
      </c>
      <c r="I1223" s="3" t="s">
        <v>831</v>
      </c>
      <c r="J1223" s="3" t="s">
        <v>175</v>
      </c>
      <c r="K1223" s="3" t="s">
        <v>89</v>
      </c>
      <c r="L1223" s="6" t="s">
        <v>132</v>
      </c>
      <c r="M1223" s="3" t="s">
        <v>257</v>
      </c>
      <c r="N1223" s="3" t="s">
        <v>184</v>
      </c>
      <c r="O1223" s="3" t="s">
        <v>8785</v>
      </c>
      <c r="P1223" s="3" t="s">
        <v>6357</v>
      </c>
      <c r="Q1223" s="3" t="s">
        <v>938</v>
      </c>
      <c r="R1223" s="3" t="s">
        <v>31</v>
      </c>
      <c r="S1223" s="3">
        <v>13</v>
      </c>
      <c r="T1223" s="3">
        <v>2</v>
      </c>
      <c r="U1223" s="3">
        <v>0.85</v>
      </c>
      <c r="V1223" s="3">
        <v>51.33</v>
      </c>
      <c r="W1223" s="3">
        <v>37.25</v>
      </c>
      <c r="X1223" s="32">
        <v>0.27</v>
      </c>
      <c r="Y1223" s="33">
        <v>185.33</v>
      </c>
      <c r="Z1223" s="3">
        <v>226.42</v>
      </c>
      <c r="AA1223" s="3">
        <v>-0.22</v>
      </c>
      <c r="AB1223" s="3">
        <v>23460.799999999999</v>
      </c>
      <c r="AC1223" s="3">
        <v>26421.43</v>
      </c>
      <c r="AD1223" s="3">
        <v>24352.799999999999</v>
      </c>
      <c r="AE1223" s="3">
        <v>28413.67</v>
      </c>
    </row>
    <row r="1224" spans="1:31" x14ac:dyDescent="0.3">
      <c r="A1224" s="3" t="s">
        <v>5096</v>
      </c>
      <c r="B1224" s="4">
        <v>22120</v>
      </c>
      <c r="C1224" s="4">
        <v>296</v>
      </c>
      <c r="D1224" s="4" t="s">
        <v>25</v>
      </c>
      <c r="E1224" s="5" t="s">
        <v>6313</v>
      </c>
      <c r="G1224" s="4" t="s">
        <v>8786</v>
      </c>
      <c r="H1224" s="3" t="s">
        <v>6315</v>
      </c>
      <c r="I1224" s="3" t="s">
        <v>758</v>
      </c>
      <c r="J1224" s="3" t="s">
        <v>175</v>
      </c>
      <c r="K1224" s="3" t="s">
        <v>132</v>
      </c>
      <c r="L1224" s="6" t="s">
        <v>132</v>
      </c>
      <c r="M1224" s="3" t="s">
        <v>175</v>
      </c>
      <c r="N1224" s="3" t="s">
        <v>176</v>
      </c>
      <c r="O1224" s="3" t="s">
        <v>8787</v>
      </c>
      <c r="P1224" s="3" t="s">
        <v>6357</v>
      </c>
      <c r="Q1224" s="3" t="s">
        <v>161</v>
      </c>
      <c r="R1224" s="3" t="s">
        <v>31</v>
      </c>
      <c r="S1224" s="3">
        <v>8</v>
      </c>
      <c r="T1224" s="3">
        <v>10.5</v>
      </c>
      <c r="U1224" s="3">
        <v>-0.31</v>
      </c>
      <c r="V1224" s="3">
        <v>25.5</v>
      </c>
      <c r="W1224" s="3">
        <v>32.5</v>
      </c>
      <c r="X1224" s="32">
        <v>-0.27</v>
      </c>
      <c r="Y1224" s="33">
        <v>119.5</v>
      </c>
      <c r="Z1224" s="3">
        <v>151</v>
      </c>
      <c r="AA1224" s="3">
        <v>-0.26</v>
      </c>
      <c r="AB1224" s="3">
        <v>25370.52</v>
      </c>
      <c r="AC1224" s="3">
        <v>31104.720000000001</v>
      </c>
      <c r="AD1224" s="3">
        <v>25694.52</v>
      </c>
      <c r="AE1224" s="3">
        <v>31596.720000000001</v>
      </c>
    </row>
    <row r="1225" spans="1:31" x14ac:dyDescent="0.3">
      <c r="A1225" s="3" t="s">
        <v>3330</v>
      </c>
      <c r="B1225" s="4">
        <v>10793</v>
      </c>
      <c r="C1225" s="4">
        <v>511</v>
      </c>
      <c r="D1225" s="4" t="s">
        <v>25</v>
      </c>
      <c r="E1225" s="5" t="s">
        <v>6313</v>
      </c>
      <c r="G1225" s="4" t="s">
        <v>8788</v>
      </c>
      <c r="H1225" s="3" t="s">
        <v>6315</v>
      </c>
      <c r="I1225" s="3" t="s">
        <v>6355</v>
      </c>
      <c r="J1225" s="3" t="s">
        <v>257</v>
      </c>
      <c r="K1225" s="3" t="s">
        <v>132</v>
      </c>
      <c r="L1225" s="6" t="s">
        <v>6320</v>
      </c>
      <c r="M1225" s="3" t="s">
        <v>257</v>
      </c>
      <c r="N1225" s="3" t="s">
        <v>184</v>
      </c>
      <c r="O1225" s="3" t="s">
        <v>8789</v>
      </c>
      <c r="P1225" s="3" t="s">
        <v>6357</v>
      </c>
      <c r="Q1225" s="3" t="s">
        <v>397</v>
      </c>
      <c r="R1225" s="3" t="s">
        <v>31</v>
      </c>
      <c r="S1225" s="3">
        <v>110</v>
      </c>
      <c r="T1225" s="3">
        <v>168.01</v>
      </c>
      <c r="U1225" s="3">
        <v>-0.53</v>
      </c>
      <c r="V1225" s="3">
        <v>228.12</v>
      </c>
      <c r="W1225" s="3">
        <v>246.19</v>
      </c>
      <c r="X1225" s="32">
        <v>-0.08</v>
      </c>
      <c r="Y1225" s="33">
        <v>967.26</v>
      </c>
      <c r="Z1225" s="3">
        <v>1060.58</v>
      </c>
      <c r="AA1225" s="3">
        <v>-0.1</v>
      </c>
      <c r="AB1225" s="3">
        <v>224825.55</v>
      </c>
      <c r="AC1225" s="3">
        <v>246250.14</v>
      </c>
      <c r="AD1225" s="3">
        <v>231281.85</v>
      </c>
      <c r="AE1225" s="3">
        <v>253672.98</v>
      </c>
    </row>
    <row r="1226" spans="1:31" x14ac:dyDescent="0.3">
      <c r="A1226" s="3" t="s">
        <v>3954</v>
      </c>
      <c r="B1226" s="4">
        <v>80014</v>
      </c>
      <c r="C1226" s="4">
        <v>294</v>
      </c>
      <c r="D1226" s="4" t="s">
        <v>25</v>
      </c>
      <c r="E1226" s="5" t="s">
        <v>6313</v>
      </c>
      <c r="G1226" s="4" t="s">
        <v>8790</v>
      </c>
      <c r="H1226" s="3" t="s">
        <v>6315</v>
      </c>
      <c r="I1226" s="3" t="s">
        <v>299</v>
      </c>
      <c r="J1226" s="3" t="s">
        <v>191</v>
      </c>
      <c r="K1226" s="3" t="s">
        <v>132</v>
      </c>
      <c r="L1226" s="6" t="s">
        <v>132</v>
      </c>
      <c r="M1226" s="3" t="s">
        <v>191</v>
      </c>
      <c r="N1226" s="3" t="s">
        <v>206</v>
      </c>
      <c r="O1226" s="3" t="s">
        <v>8791</v>
      </c>
      <c r="P1226" s="3" t="s">
        <v>191</v>
      </c>
      <c r="Q1226" s="3" t="s">
        <v>41</v>
      </c>
      <c r="R1226" s="3" t="s">
        <v>60</v>
      </c>
      <c r="S1226" s="3">
        <v>8</v>
      </c>
      <c r="T1226" s="3">
        <v>13.34</v>
      </c>
      <c r="U1226" s="3">
        <v>-0.67</v>
      </c>
      <c r="V1226" s="3">
        <v>24.68</v>
      </c>
      <c r="W1226" s="3">
        <v>33.340000000000003</v>
      </c>
      <c r="X1226" s="32">
        <v>-0.35</v>
      </c>
      <c r="Y1226" s="33">
        <v>120.04</v>
      </c>
      <c r="Z1226" s="3">
        <v>130.05000000000001</v>
      </c>
      <c r="AA1226" s="3">
        <v>-0.08</v>
      </c>
      <c r="AB1226" s="3">
        <v>16416</v>
      </c>
      <c r="AC1226" s="3">
        <v>18021.599999999999</v>
      </c>
      <c r="AD1226" s="3">
        <v>16416</v>
      </c>
      <c r="AE1226" s="3">
        <v>18021.599999999999</v>
      </c>
    </row>
    <row r="1227" spans="1:31" x14ac:dyDescent="0.3">
      <c r="A1227" s="3" t="s">
        <v>3511</v>
      </c>
      <c r="B1227" s="4">
        <v>80015</v>
      </c>
      <c r="C1227" s="4">
        <v>409</v>
      </c>
      <c r="D1227" s="4" t="s">
        <v>25</v>
      </c>
      <c r="E1227" s="5" t="s">
        <v>6313</v>
      </c>
      <c r="G1227" s="4" t="s">
        <v>8792</v>
      </c>
      <c r="H1227" s="3" t="s">
        <v>6315</v>
      </c>
      <c r="I1227" s="3" t="s">
        <v>299</v>
      </c>
      <c r="J1227" s="3" t="s">
        <v>191</v>
      </c>
      <c r="K1227" s="3" t="s">
        <v>132</v>
      </c>
      <c r="L1227" s="6" t="s">
        <v>132</v>
      </c>
      <c r="M1227" s="3" t="s">
        <v>191</v>
      </c>
      <c r="N1227" s="3" t="s">
        <v>206</v>
      </c>
      <c r="O1227" s="3" t="s">
        <v>8793</v>
      </c>
      <c r="P1227" s="3" t="s">
        <v>191</v>
      </c>
      <c r="Q1227" s="3" t="s">
        <v>41</v>
      </c>
      <c r="R1227" s="3" t="s">
        <v>60</v>
      </c>
      <c r="S1227" s="3">
        <v>23</v>
      </c>
      <c r="T1227" s="3">
        <v>13.33</v>
      </c>
      <c r="U1227" s="3">
        <v>0.42</v>
      </c>
      <c r="V1227" s="3">
        <v>76.33</v>
      </c>
      <c r="W1227" s="3">
        <v>65.33</v>
      </c>
      <c r="X1227" s="32">
        <v>0.14000000000000001</v>
      </c>
      <c r="Y1227" s="33">
        <v>259.33</v>
      </c>
      <c r="Z1227" s="3">
        <v>252.92</v>
      </c>
      <c r="AA1227" s="3">
        <v>0.02</v>
      </c>
      <c r="AB1227" s="3">
        <v>45579.28</v>
      </c>
      <c r="AC1227" s="3">
        <v>45686.16</v>
      </c>
      <c r="AD1227" s="3">
        <v>49294.080000000002</v>
      </c>
      <c r="AE1227" s="3">
        <v>48158.64</v>
      </c>
    </row>
    <row r="1228" spans="1:31" x14ac:dyDescent="0.3">
      <c r="A1228" s="3" t="s">
        <v>4990</v>
      </c>
      <c r="B1228" s="4">
        <v>27920</v>
      </c>
      <c r="C1228" s="4">
        <v>347</v>
      </c>
      <c r="D1228" s="4" t="s">
        <v>25</v>
      </c>
      <c r="E1228" s="5" t="s">
        <v>6313</v>
      </c>
      <c r="G1228" s="4" t="s">
        <v>8794</v>
      </c>
      <c r="H1228" s="3" t="s">
        <v>6315</v>
      </c>
      <c r="I1228" s="3" t="s">
        <v>831</v>
      </c>
      <c r="J1228" s="3" t="s">
        <v>175</v>
      </c>
      <c r="K1228" s="3" t="s">
        <v>89</v>
      </c>
      <c r="L1228" s="6" t="s">
        <v>132</v>
      </c>
      <c r="M1228" s="3" t="s">
        <v>175</v>
      </c>
      <c r="N1228" s="3" t="s">
        <v>184</v>
      </c>
      <c r="O1228" s="3" t="s">
        <v>8795</v>
      </c>
      <c r="P1228" s="3" t="s">
        <v>6357</v>
      </c>
      <c r="Q1228" s="3" t="s">
        <v>254</v>
      </c>
      <c r="R1228" s="3" t="s">
        <v>60</v>
      </c>
      <c r="S1228" s="3">
        <v>9</v>
      </c>
      <c r="T1228" s="3">
        <v>10.33</v>
      </c>
      <c r="U1228" s="3">
        <v>-0.15</v>
      </c>
      <c r="V1228" s="3">
        <v>46.25</v>
      </c>
      <c r="W1228" s="3">
        <v>44.25</v>
      </c>
      <c r="X1228" s="32">
        <v>0.04</v>
      </c>
      <c r="Y1228" s="33">
        <v>152.58000000000001</v>
      </c>
      <c r="Z1228" s="3">
        <v>157.41999999999999</v>
      </c>
      <c r="AA1228" s="3">
        <v>-0.03</v>
      </c>
      <c r="AB1228" s="3">
        <v>25927.42</v>
      </c>
      <c r="AC1228" s="3">
        <v>26933.98</v>
      </c>
      <c r="AD1228" s="3">
        <v>27135.42</v>
      </c>
      <c r="AE1228" s="3">
        <v>27994.98</v>
      </c>
    </row>
    <row r="1229" spans="1:31" x14ac:dyDescent="0.3">
      <c r="A1229" s="3" t="s">
        <v>4046</v>
      </c>
      <c r="B1229" s="4">
        <v>43565</v>
      </c>
      <c r="C1229" s="4">
        <v>174</v>
      </c>
      <c r="D1229" s="4" t="s">
        <v>25</v>
      </c>
      <c r="E1229" s="5" t="s">
        <v>6313</v>
      </c>
      <c r="G1229" s="4" t="s">
        <v>8796</v>
      </c>
      <c r="H1229" s="3" t="s">
        <v>6315</v>
      </c>
      <c r="I1229" s="3" t="s">
        <v>299</v>
      </c>
      <c r="J1229" s="3" t="s">
        <v>299</v>
      </c>
      <c r="K1229" s="3" t="s">
        <v>89</v>
      </c>
      <c r="L1229" s="6" t="s">
        <v>89</v>
      </c>
      <c r="M1229" s="3" t="s">
        <v>299</v>
      </c>
      <c r="N1229" s="3" t="s">
        <v>445</v>
      </c>
      <c r="O1229" s="3" t="s">
        <v>8797</v>
      </c>
      <c r="P1229" s="3" t="s">
        <v>299</v>
      </c>
      <c r="Q1229" s="3" t="s">
        <v>194</v>
      </c>
      <c r="R1229" s="3" t="s">
        <v>6402</v>
      </c>
      <c r="S1229" s="3">
        <v>18</v>
      </c>
      <c r="T1229" s="3">
        <v>15</v>
      </c>
      <c r="U1229" s="3">
        <v>0.17</v>
      </c>
      <c r="V1229" s="3">
        <v>69</v>
      </c>
      <c r="W1229" s="3">
        <v>54</v>
      </c>
      <c r="X1229" s="32">
        <v>0.22</v>
      </c>
      <c r="Y1229" s="33">
        <v>205</v>
      </c>
      <c r="Z1229" s="3">
        <v>230.83</v>
      </c>
      <c r="AA1229" s="3">
        <v>-0.13</v>
      </c>
      <c r="AB1229" s="3">
        <v>14895.6</v>
      </c>
      <c r="AC1229" s="3">
        <v>16850.099999999999</v>
      </c>
      <c r="AD1229" s="3">
        <v>15603.6</v>
      </c>
      <c r="AE1229" s="3">
        <v>17534.099999999999</v>
      </c>
    </row>
    <row r="1230" spans="1:31" x14ac:dyDescent="0.3">
      <c r="A1230" s="3" t="s">
        <v>4996</v>
      </c>
      <c r="B1230" s="4">
        <v>43567</v>
      </c>
      <c r="C1230" s="4">
        <v>114</v>
      </c>
      <c r="D1230" s="4" t="s">
        <v>25</v>
      </c>
      <c r="E1230" s="5" t="s">
        <v>6313</v>
      </c>
      <c r="G1230" s="4" t="s">
        <v>8798</v>
      </c>
      <c r="H1230" s="3" t="s">
        <v>6315</v>
      </c>
      <c r="I1230" s="3" t="s">
        <v>299</v>
      </c>
      <c r="J1230" s="3" t="s">
        <v>299</v>
      </c>
      <c r="K1230" s="3" t="s">
        <v>89</v>
      </c>
      <c r="L1230" s="6" t="s">
        <v>89</v>
      </c>
      <c r="M1230" s="3" t="s">
        <v>299</v>
      </c>
      <c r="N1230" s="3" t="s">
        <v>445</v>
      </c>
      <c r="O1230" s="3" t="s">
        <v>8799</v>
      </c>
      <c r="P1230" s="3" t="s">
        <v>299</v>
      </c>
      <c r="Q1230" s="3" t="s">
        <v>194</v>
      </c>
      <c r="R1230" s="3" t="s">
        <v>6402</v>
      </c>
      <c r="S1230" s="3">
        <v>39</v>
      </c>
      <c r="T1230" s="3">
        <v>22.17</v>
      </c>
      <c r="U1230" s="3">
        <v>0.42</v>
      </c>
      <c r="V1230" s="3">
        <v>94.51</v>
      </c>
      <c r="W1230" s="3">
        <v>147.01</v>
      </c>
      <c r="X1230" s="32">
        <v>-0.56000000000000005</v>
      </c>
      <c r="Y1230" s="33">
        <v>348.47</v>
      </c>
      <c r="Z1230" s="3">
        <v>410.69</v>
      </c>
      <c r="AA1230" s="3">
        <v>-0.18</v>
      </c>
      <c r="AB1230" s="3">
        <v>24517.68</v>
      </c>
      <c r="AC1230" s="3">
        <v>29006.880000000001</v>
      </c>
      <c r="AD1230" s="3">
        <v>25159.68</v>
      </c>
      <c r="AE1230" s="3">
        <v>29652.48</v>
      </c>
    </row>
    <row r="1231" spans="1:31" x14ac:dyDescent="0.3">
      <c r="A1231" s="3" t="s">
        <v>2885</v>
      </c>
      <c r="B1231" s="4">
        <v>86739</v>
      </c>
      <c r="C1231" s="4">
        <v>558</v>
      </c>
      <c r="D1231" s="4" t="s">
        <v>25</v>
      </c>
      <c r="E1231" s="5" t="s">
        <v>6313</v>
      </c>
      <c r="G1231" s="4" t="s">
        <v>8800</v>
      </c>
      <c r="H1231" s="3" t="s">
        <v>6315</v>
      </c>
      <c r="I1231" s="3" t="s">
        <v>831</v>
      </c>
      <c r="J1231" s="3" t="s">
        <v>232</v>
      </c>
      <c r="K1231" s="3" t="s">
        <v>232</v>
      </c>
      <c r="L1231" s="6" t="s">
        <v>132</v>
      </c>
      <c r="M1231" s="3" t="s">
        <v>175</v>
      </c>
      <c r="N1231" s="3" t="s">
        <v>184</v>
      </c>
      <c r="O1231" s="3" t="s">
        <v>8801</v>
      </c>
      <c r="P1231" s="3" t="s">
        <v>191</v>
      </c>
      <c r="Q1231" s="3" t="s">
        <v>234</v>
      </c>
      <c r="R1231" s="3" t="s">
        <v>31</v>
      </c>
      <c r="S1231" s="3">
        <v>7</v>
      </c>
      <c r="T1231" s="3">
        <v>10.94</v>
      </c>
      <c r="U1231" s="3">
        <v>-0.52</v>
      </c>
      <c r="V1231" s="3">
        <v>27.23</v>
      </c>
      <c r="W1231" s="3">
        <v>32.020000000000003</v>
      </c>
      <c r="X1231" s="32">
        <v>-0.18</v>
      </c>
      <c r="Y1231" s="33">
        <v>131.85</v>
      </c>
      <c r="Z1231" s="3">
        <v>143.56</v>
      </c>
      <c r="AA1231" s="3">
        <v>-0.09</v>
      </c>
      <c r="AB1231" s="3">
        <v>49795.199999999997</v>
      </c>
      <c r="AC1231" s="3">
        <v>54228</v>
      </c>
      <c r="AD1231" s="3">
        <v>49795.199999999997</v>
      </c>
      <c r="AE1231" s="3">
        <v>54228</v>
      </c>
    </row>
    <row r="1232" spans="1:31" x14ac:dyDescent="0.3">
      <c r="A1232" s="3" t="s">
        <v>2878</v>
      </c>
      <c r="B1232" s="4">
        <v>86828</v>
      </c>
      <c r="C1232" s="4">
        <v>589</v>
      </c>
      <c r="D1232" s="4" t="s">
        <v>25</v>
      </c>
      <c r="E1232" s="5" t="s">
        <v>6313</v>
      </c>
      <c r="G1232" s="4" t="s">
        <v>8802</v>
      </c>
      <c r="H1232" s="3" t="s">
        <v>6315</v>
      </c>
      <c r="I1232" s="3" t="s">
        <v>2880</v>
      </c>
      <c r="J1232" s="3" t="s">
        <v>232</v>
      </c>
      <c r="K1232" s="3" t="s">
        <v>232</v>
      </c>
      <c r="L1232" s="6" t="s">
        <v>132</v>
      </c>
      <c r="M1232" s="3" t="s">
        <v>175</v>
      </c>
      <c r="N1232" s="3" t="s">
        <v>184</v>
      </c>
      <c r="O1232" s="3" t="s">
        <v>8803</v>
      </c>
      <c r="P1232" s="3" t="s">
        <v>191</v>
      </c>
      <c r="Q1232" s="3" t="s">
        <v>234</v>
      </c>
      <c r="R1232" s="3" t="s">
        <v>31</v>
      </c>
      <c r="S1232" s="3">
        <v>16</v>
      </c>
      <c r="T1232" s="3">
        <v>18.149999999999999</v>
      </c>
      <c r="U1232" s="3">
        <v>-0.15</v>
      </c>
      <c r="V1232" s="3">
        <v>59.78</v>
      </c>
      <c r="W1232" s="3">
        <v>64.040000000000006</v>
      </c>
      <c r="X1232" s="32">
        <v>-7.0000000000000007E-2</v>
      </c>
      <c r="Y1232" s="33">
        <v>236.16</v>
      </c>
      <c r="Z1232" s="3">
        <v>262.8</v>
      </c>
      <c r="AA1232" s="3">
        <v>-0.11</v>
      </c>
      <c r="AB1232" s="3">
        <v>89208</v>
      </c>
      <c r="AC1232" s="3">
        <v>99276</v>
      </c>
      <c r="AD1232" s="3">
        <v>89208</v>
      </c>
      <c r="AE1232" s="3">
        <v>99276</v>
      </c>
    </row>
    <row r="1233" spans="1:31" x14ac:dyDescent="0.3">
      <c r="A1233" s="3" t="s">
        <v>2476</v>
      </c>
      <c r="B1233" s="4">
        <v>84197</v>
      </c>
      <c r="C1233" s="4">
        <v>394</v>
      </c>
      <c r="D1233" s="4" t="s">
        <v>25</v>
      </c>
      <c r="E1233" s="5" t="s">
        <v>6313</v>
      </c>
      <c r="G1233" s="4" t="s">
        <v>8804</v>
      </c>
      <c r="H1233" s="3" t="s">
        <v>6315</v>
      </c>
      <c r="I1233" s="3" t="s">
        <v>54</v>
      </c>
      <c r="J1233" s="3" t="s">
        <v>191</v>
      </c>
      <c r="K1233" s="3" t="s">
        <v>89</v>
      </c>
      <c r="L1233" s="6" t="s">
        <v>89</v>
      </c>
      <c r="M1233" s="3" t="s">
        <v>191</v>
      </c>
      <c r="N1233" s="3" t="s">
        <v>272</v>
      </c>
      <c r="O1233" s="3" t="s">
        <v>8805</v>
      </c>
      <c r="P1233" s="3" t="s">
        <v>191</v>
      </c>
      <c r="Q1233" s="3" t="s">
        <v>213</v>
      </c>
      <c r="R1233" s="3" t="s">
        <v>6402</v>
      </c>
      <c r="S1233" s="3">
        <v>50</v>
      </c>
      <c r="T1233" s="3">
        <v>50.68</v>
      </c>
      <c r="U1233" s="3">
        <v>-0.01</v>
      </c>
      <c r="V1233" s="3">
        <v>149.37</v>
      </c>
      <c r="W1233" s="3">
        <v>104.69</v>
      </c>
      <c r="X1233" s="32">
        <v>0.3</v>
      </c>
      <c r="Y1233" s="33">
        <v>436.12</v>
      </c>
      <c r="Z1233" s="3">
        <v>367.41</v>
      </c>
      <c r="AA1233" s="3">
        <v>0.16</v>
      </c>
      <c r="AB1233" s="3">
        <v>52581.599999999999</v>
      </c>
      <c r="AC1233" s="3">
        <v>44346</v>
      </c>
      <c r="AD1233" s="3">
        <v>52581.599999999999</v>
      </c>
      <c r="AE1233" s="3">
        <v>44346</v>
      </c>
    </row>
    <row r="1234" spans="1:31" x14ac:dyDescent="0.3">
      <c r="A1234" s="3" t="s">
        <v>4144</v>
      </c>
      <c r="B1234" s="4">
        <v>40329</v>
      </c>
      <c r="C1234" s="4">
        <v>200</v>
      </c>
      <c r="D1234" s="4" t="s">
        <v>25</v>
      </c>
      <c r="E1234" s="5" t="s">
        <v>6313</v>
      </c>
      <c r="G1234" s="4" t="s">
        <v>8806</v>
      </c>
      <c r="H1234" s="3" t="s">
        <v>6315</v>
      </c>
      <c r="I1234" s="3" t="s">
        <v>252</v>
      </c>
      <c r="J1234" s="3" t="s">
        <v>252</v>
      </c>
      <c r="K1234" s="3" t="s">
        <v>132</v>
      </c>
      <c r="L1234" s="6" t="s">
        <v>132</v>
      </c>
      <c r="M1234" s="3" t="s">
        <v>252</v>
      </c>
      <c r="N1234" s="3" t="s">
        <v>184</v>
      </c>
      <c r="O1234" s="3" t="s">
        <v>8807</v>
      </c>
      <c r="P1234" s="3" t="s">
        <v>191</v>
      </c>
      <c r="Q1234" s="3" t="s">
        <v>55</v>
      </c>
      <c r="R1234" s="3" t="s">
        <v>31</v>
      </c>
      <c r="S1234" s="3">
        <v>23</v>
      </c>
      <c r="T1234" s="3">
        <v>39.67</v>
      </c>
      <c r="U1234" s="3">
        <v>-0.7</v>
      </c>
      <c r="V1234" s="3">
        <v>79.540000000000006</v>
      </c>
      <c r="W1234" s="3">
        <v>84.59</v>
      </c>
      <c r="X1234" s="32">
        <v>-0.06</v>
      </c>
      <c r="Y1234" s="33">
        <v>202.05</v>
      </c>
      <c r="Z1234" s="3">
        <v>283.33999999999997</v>
      </c>
      <c r="AA1234" s="3">
        <v>-0.4</v>
      </c>
      <c r="AB1234" s="3">
        <v>26211.99</v>
      </c>
      <c r="AC1234" s="3">
        <v>34403.339999999997</v>
      </c>
      <c r="AD1234" s="3">
        <v>28611.99</v>
      </c>
      <c r="AE1234" s="3">
        <v>37795.96</v>
      </c>
    </row>
    <row r="1235" spans="1:31" x14ac:dyDescent="0.3">
      <c r="A1235" s="3" t="s">
        <v>4750</v>
      </c>
      <c r="B1235" s="4">
        <v>89339</v>
      </c>
      <c r="C1235" s="4">
        <v>364</v>
      </c>
      <c r="D1235" s="4" t="s">
        <v>25</v>
      </c>
      <c r="E1235" s="5" t="s">
        <v>6313</v>
      </c>
      <c r="G1235" s="4" t="s">
        <v>8808</v>
      </c>
      <c r="H1235" s="3" t="s">
        <v>6315</v>
      </c>
      <c r="I1235" s="3" t="s">
        <v>245</v>
      </c>
      <c r="J1235" s="3" t="s">
        <v>245</v>
      </c>
      <c r="K1235" s="3" t="s">
        <v>146</v>
      </c>
      <c r="L1235" s="6" t="s">
        <v>6320</v>
      </c>
      <c r="M1235" s="3" t="s">
        <v>245</v>
      </c>
      <c r="N1235" s="3" t="s">
        <v>246</v>
      </c>
      <c r="O1235" s="3" t="s">
        <v>8809</v>
      </c>
      <c r="P1235" s="3" t="s">
        <v>245</v>
      </c>
      <c r="Q1235" s="3" t="s">
        <v>49</v>
      </c>
      <c r="R1235" s="3" t="s">
        <v>6402</v>
      </c>
      <c r="S1235" s="3">
        <v>33</v>
      </c>
      <c r="T1235" s="3">
        <v>1</v>
      </c>
      <c r="U1235" s="3">
        <v>0.97</v>
      </c>
      <c r="V1235" s="3">
        <v>63.58</v>
      </c>
      <c r="W1235" s="3">
        <v>18.670000000000002</v>
      </c>
      <c r="X1235" s="32">
        <v>0.71</v>
      </c>
      <c r="Y1235" s="33">
        <v>225.83</v>
      </c>
      <c r="Z1235" s="3">
        <v>121.67</v>
      </c>
      <c r="AA1235" s="3">
        <v>0.46</v>
      </c>
      <c r="AB1235" s="3">
        <v>98843.3</v>
      </c>
      <c r="AC1235" s="3">
        <v>52491.360000000001</v>
      </c>
      <c r="AD1235" s="3">
        <v>102315.3</v>
      </c>
      <c r="AE1235" s="3">
        <v>53163.360000000001</v>
      </c>
    </row>
    <row r="1236" spans="1:31" x14ac:dyDescent="0.3">
      <c r="A1236" s="3" t="s">
        <v>4729</v>
      </c>
      <c r="B1236" s="4">
        <v>87849</v>
      </c>
      <c r="C1236" s="4">
        <v>400</v>
      </c>
      <c r="D1236" s="4" t="s">
        <v>25</v>
      </c>
      <c r="E1236" s="5" t="s">
        <v>6313</v>
      </c>
      <c r="G1236" s="4" t="s">
        <v>8810</v>
      </c>
      <c r="H1236" s="3" t="s">
        <v>6315</v>
      </c>
      <c r="I1236" s="3" t="s">
        <v>245</v>
      </c>
      <c r="J1236" s="3" t="s">
        <v>245</v>
      </c>
      <c r="K1236" s="3" t="s">
        <v>146</v>
      </c>
      <c r="L1236" s="6" t="s">
        <v>6320</v>
      </c>
      <c r="M1236" s="3" t="s">
        <v>245</v>
      </c>
      <c r="N1236" s="3" t="s">
        <v>246</v>
      </c>
      <c r="O1236" s="3" t="s">
        <v>8811</v>
      </c>
      <c r="P1236" s="3" t="s">
        <v>245</v>
      </c>
      <c r="Q1236" s="3" t="s">
        <v>49</v>
      </c>
      <c r="R1236" s="3" t="s">
        <v>6402</v>
      </c>
      <c r="S1236" s="3">
        <v>37</v>
      </c>
      <c r="T1236" s="3">
        <v>40.5</v>
      </c>
      <c r="U1236" s="3">
        <v>-0.09</v>
      </c>
      <c r="V1236" s="3">
        <v>73</v>
      </c>
      <c r="W1236" s="3">
        <v>89.58</v>
      </c>
      <c r="X1236" s="32">
        <v>-0.23</v>
      </c>
      <c r="Y1236" s="33">
        <v>246</v>
      </c>
      <c r="Z1236" s="3">
        <v>266.17</v>
      </c>
      <c r="AA1236" s="3">
        <v>-0.08</v>
      </c>
      <c r="AB1236" s="3">
        <v>98344.08</v>
      </c>
      <c r="AC1236" s="3">
        <v>104128.64</v>
      </c>
      <c r="AD1236" s="3">
        <v>102052.08</v>
      </c>
      <c r="AE1236" s="3">
        <v>106480.64</v>
      </c>
    </row>
    <row r="1237" spans="1:31" x14ac:dyDescent="0.3">
      <c r="A1237" s="3" t="s">
        <v>3454</v>
      </c>
      <c r="B1237" s="4">
        <v>33467</v>
      </c>
      <c r="C1237" s="4">
        <v>424</v>
      </c>
      <c r="D1237" s="4" t="s">
        <v>25</v>
      </c>
      <c r="E1237" s="5" t="s">
        <v>6313</v>
      </c>
      <c r="G1237" s="4" t="s">
        <v>8812</v>
      </c>
      <c r="H1237" s="3" t="s">
        <v>6315</v>
      </c>
      <c r="I1237" s="3" t="s">
        <v>252</v>
      </c>
      <c r="J1237" s="3" t="s">
        <v>252</v>
      </c>
      <c r="K1237" s="3" t="s">
        <v>132</v>
      </c>
      <c r="L1237" s="6" t="s">
        <v>132</v>
      </c>
      <c r="M1237" s="3" t="s">
        <v>252</v>
      </c>
      <c r="N1237" s="3" t="s">
        <v>184</v>
      </c>
      <c r="O1237" s="3" t="s">
        <v>8813</v>
      </c>
      <c r="P1237" s="3" t="s">
        <v>252</v>
      </c>
      <c r="Q1237" s="3" t="s">
        <v>51</v>
      </c>
      <c r="R1237" s="3" t="s">
        <v>31</v>
      </c>
      <c r="S1237" s="3">
        <v>35</v>
      </c>
      <c r="T1237" s="3">
        <v>34</v>
      </c>
      <c r="U1237" s="3">
        <v>0.02</v>
      </c>
      <c r="V1237" s="3">
        <v>60.58</v>
      </c>
      <c r="W1237" s="3">
        <v>70</v>
      </c>
      <c r="X1237" s="32">
        <v>-0.16</v>
      </c>
      <c r="Y1237" s="33">
        <v>231.67</v>
      </c>
      <c r="Z1237" s="3">
        <v>278</v>
      </c>
      <c r="AA1237" s="3">
        <v>-0.2</v>
      </c>
      <c r="AB1237" s="3">
        <v>43288.08</v>
      </c>
      <c r="AC1237" s="3">
        <v>53115.839999999997</v>
      </c>
      <c r="AD1237" s="3">
        <v>47065.4</v>
      </c>
      <c r="AE1237" s="3">
        <v>55758.48</v>
      </c>
    </row>
    <row r="1238" spans="1:31" x14ac:dyDescent="0.3">
      <c r="A1238" s="3" t="s">
        <v>2320</v>
      </c>
      <c r="B1238" s="4">
        <v>36576</v>
      </c>
      <c r="C1238" s="4">
        <v>432</v>
      </c>
      <c r="D1238" s="4" t="s">
        <v>25</v>
      </c>
      <c r="E1238" s="5" t="s">
        <v>6313</v>
      </c>
      <c r="G1238" s="4" t="s">
        <v>8814</v>
      </c>
      <c r="H1238" s="3" t="s">
        <v>6315</v>
      </c>
      <c r="I1238" s="3" t="s">
        <v>252</v>
      </c>
      <c r="J1238" s="3" t="s">
        <v>252</v>
      </c>
      <c r="K1238" s="3" t="s">
        <v>89</v>
      </c>
      <c r="L1238" s="6" t="s">
        <v>89</v>
      </c>
      <c r="M1238" s="3" t="s">
        <v>252</v>
      </c>
      <c r="N1238" s="3" t="s">
        <v>184</v>
      </c>
      <c r="O1238" s="3" t="s">
        <v>8815</v>
      </c>
      <c r="P1238" s="3" t="s">
        <v>252</v>
      </c>
      <c r="Q1238" s="3" t="s">
        <v>32</v>
      </c>
      <c r="R1238" s="3" t="s">
        <v>31</v>
      </c>
      <c r="S1238" s="3">
        <v>36</v>
      </c>
      <c r="T1238" s="3">
        <v>46</v>
      </c>
      <c r="U1238" s="3">
        <v>-0.28000000000000003</v>
      </c>
      <c r="V1238" s="3">
        <v>105.08</v>
      </c>
      <c r="W1238" s="3">
        <v>146</v>
      </c>
      <c r="X1238" s="32">
        <v>-0.39</v>
      </c>
      <c r="Y1238" s="33">
        <v>445.08</v>
      </c>
      <c r="Z1238" s="3">
        <v>499.5</v>
      </c>
      <c r="AA1238" s="3">
        <v>-0.12</v>
      </c>
      <c r="AB1238" s="3">
        <v>54297.46</v>
      </c>
      <c r="AC1238" s="3">
        <v>61337.4</v>
      </c>
      <c r="AD1238" s="3">
        <v>57469.16</v>
      </c>
      <c r="AE1238" s="3">
        <v>64611.72</v>
      </c>
    </row>
    <row r="1239" spans="1:31" x14ac:dyDescent="0.3">
      <c r="A1239" s="3" t="s">
        <v>4630</v>
      </c>
      <c r="B1239" s="4">
        <v>64514</v>
      </c>
      <c r="C1239" s="4">
        <v>234</v>
      </c>
      <c r="D1239" s="4" t="s">
        <v>25</v>
      </c>
      <c r="E1239" s="5" t="s">
        <v>6313</v>
      </c>
      <c r="G1239" s="4" t="s">
        <v>8816</v>
      </c>
      <c r="H1239" s="3" t="s">
        <v>6315</v>
      </c>
      <c r="I1239" s="3" t="s">
        <v>252</v>
      </c>
      <c r="J1239" s="3" t="s">
        <v>252</v>
      </c>
      <c r="K1239" s="3" t="s">
        <v>146</v>
      </c>
      <c r="L1239" s="6" t="s">
        <v>6320</v>
      </c>
      <c r="M1239" s="3" t="s">
        <v>252</v>
      </c>
      <c r="N1239" s="3" t="s">
        <v>184</v>
      </c>
      <c r="O1239" s="3" t="s">
        <v>8817</v>
      </c>
      <c r="P1239" s="3" t="s">
        <v>191</v>
      </c>
      <c r="Q1239" s="3" t="s">
        <v>397</v>
      </c>
      <c r="R1239" s="3" t="s">
        <v>31</v>
      </c>
      <c r="S1239" s="3">
        <v>4</v>
      </c>
      <c r="T1239" s="3">
        <v>8.17</v>
      </c>
      <c r="U1239" s="3">
        <v>-1.33</v>
      </c>
      <c r="V1239" s="3">
        <v>16.34</v>
      </c>
      <c r="W1239" s="3">
        <v>35.979999999999997</v>
      </c>
      <c r="X1239" s="32">
        <v>-1.2</v>
      </c>
      <c r="Y1239" s="33">
        <v>123.11</v>
      </c>
      <c r="Z1239" s="3">
        <v>129.72</v>
      </c>
      <c r="AA1239" s="3">
        <v>-0.05</v>
      </c>
      <c r="AB1239" s="3">
        <v>32323.919999999998</v>
      </c>
      <c r="AC1239" s="3">
        <v>34485.14</v>
      </c>
      <c r="AD1239" s="3">
        <v>32738.76</v>
      </c>
      <c r="AE1239" s="3">
        <v>34485.14</v>
      </c>
    </row>
    <row r="1240" spans="1:31" x14ac:dyDescent="0.3">
      <c r="A1240" s="3" t="s">
        <v>4690</v>
      </c>
      <c r="B1240" s="4">
        <v>64575</v>
      </c>
      <c r="C1240" s="4">
        <v>222</v>
      </c>
      <c r="D1240" s="4" t="s">
        <v>25</v>
      </c>
      <c r="E1240" s="5" t="s">
        <v>6313</v>
      </c>
      <c r="G1240" s="4" t="s">
        <v>8818</v>
      </c>
      <c r="H1240" s="3" t="s">
        <v>6315</v>
      </c>
      <c r="I1240" s="3" t="s">
        <v>252</v>
      </c>
      <c r="J1240" s="3" t="s">
        <v>252</v>
      </c>
      <c r="K1240" s="3" t="s">
        <v>146</v>
      </c>
      <c r="L1240" s="6" t="s">
        <v>6320</v>
      </c>
      <c r="M1240" s="3" t="s">
        <v>252</v>
      </c>
      <c r="N1240" s="3" t="s">
        <v>184</v>
      </c>
      <c r="O1240" s="3" t="s">
        <v>8819</v>
      </c>
      <c r="P1240" s="3" t="s">
        <v>191</v>
      </c>
      <c r="Q1240" s="3" t="s">
        <v>397</v>
      </c>
      <c r="R1240" s="3" t="s">
        <v>31</v>
      </c>
      <c r="S1240" s="3">
        <v>6</v>
      </c>
      <c r="T1240" s="3">
        <v>10.5</v>
      </c>
      <c r="U1240" s="3">
        <v>-0.64</v>
      </c>
      <c r="V1240" s="3">
        <v>16.34</v>
      </c>
      <c r="W1240" s="3">
        <v>33.840000000000003</v>
      </c>
      <c r="X1240" s="32">
        <v>-1.07</v>
      </c>
      <c r="Y1240" s="33">
        <v>117.66</v>
      </c>
      <c r="Z1240" s="3">
        <v>128.74</v>
      </c>
      <c r="AA1240" s="3">
        <v>-0.09</v>
      </c>
      <c r="AB1240" s="3">
        <v>30930.84</v>
      </c>
      <c r="AC1240" s="3">
        <v>34226.76</v>
      </c>
      <c r="AD1240" s="3">
        <v>31290.6</v>
      </c>
      <c r="AE1240" s="3">
        <v>34226.76</v>
      </c>
    </row>
    <row r="1241" spans="1:31" x14ac:dyDescent="0.3">
      <c r="A1241" s="3" t="s">
        <v>2156</v>
      </c>
      <c r="B1241" s="4">
        <v>36618</v>
      </c>
      <c r="C1241" s="4">
        <v>402</v>
      </c>
      <c r="D1241" s="4" t="s">
        <v>25</v>
      </c>
      <c r="E1241" s="5" t="s">
        <v>6313</v>
      </c>
      <c r="G1241" s="4" t="s">
        <v>8820</v>
      </c>
      <c r="H1241" s="3" t="s">
        <v>6315</v>
      </c>
      <c r="I1241" s="3" t="s">
        <v>252</v>
      </c>
      <c r="J1241" s="3" t="s">
        <v>252</v>
      </c>
      <c r="K1241" s="3" t="s">
        <v>89</v>
      </c>
      <c r="L1241" s="6" t="s">
        <v>89</v>
      </c>
      <c r="M1241" s="3" t="s">
        <v>252</v>
      </c>
      <c r="N1241" s="3" t="s">
        <v>184</v>
      </c>
      <c r="O1241" s="3" t="s">
        <v>8821</v>
      </c>
      <c r="P1241" s="3" t="s">
        <v>191</v>
      </c>
      <c r="Q1241" s="3" t="s">
        <v>26</v>
      </c>
      <c r="R1241" s="3" t="s">
        <v>27</v>
      </c>
      <c r="S1241" s="3">
        <v>14</v>
      </c>
      <c r="T1241" s="3">
        <v>17</v>
      </c>
      <c r="U1241" s="3">
        <v>-0.21</v>
      </c>
      <c r="V1241" s="3">
        <v>48</v>
      </c>
      <c r="W1241" s="3">
        <v>48</v>
      </c>
      <c r="X1241" s="32">
        <v>0</v>
      </c>
      <c r="Y1241" s="33">
        <v>240</v>
      </c>
      <c r="Z1241" s="3">
        <v>270</v>
      </c>
      <c r="AA1241" s="3">
        <v>-0.13</v>
      </c>
      <c r="AB1241" s="3">
        <v>29272.799999999999</v>
      </c>
      <c r="AC1241" s="3">
        <v>32293.32</v>
      </c>
      <c r="AD1241" s="3">
        <v>30196.799999999999</v>
      </c>
      <c r="AE1241" s="3">
        <v>33552</v>
      </c>
    </row>
    <row r="1242" spans="1:31" x14ac:dyDescent="0.3">
      <c r="A1242" s="3" t="s">
        <v>1828</v>
      </c>
      <c r="B1242" s="4">
        <v>36617</v>
      </c>
      <c r="C1242" s="4">
        <v>446</v>
      </c>
      <c r="D1242" s="4" t="s">
        <v>25</v>
      </c>
      <c r="E1242" s="5" t="s">
        <v>6313</v>
      </c>
      <c r="G1242" s="4" t="s">
        <v>8822</v>
      </c>
      <c r="H1242" s="3" t="s">
        <v>6315</v>
      </c>
      <c r="I1242" s="3" t="s">
        <v>252</v>
      </c>
      <c r="J1242" s="3" t="s">
        <v>252</v>
      </c>
      <c r="K1242" s="3" t="s">
        <v>89</v>
      </c>
      <c r="L1242" s="6" t="s">
        <v>89</v>
      </c>
      <c r="M1242" s="3" t="s">
        <v>252</v>
      </c>
      <c r="N1242" s="3" t="s">
        <v>184</v>
      </c>
      <c r="O1242" s="3" t="s">
        <v>8823</v>
      </c>
      <c r="P1242" s="3" t="s">
        <v>191</v>
      </c>
      <c r="Q1242" s="3" t="s">
        <v>26</v>
      </c>
      <c r="R1242" s="3" t="s">
        <v>27</v>
      </c>
      <c r="S1242" s="3">
        <v>22</v>
      </c>
      <c r="T1242" s="3">
        <v>36</v>
      </c>
      <c r="U1242" s="3">
        <v>-0.64</v>
      </c>
      <c r="V1242" s="3">
        <v>44</v>
      </c>
      <c r="W1242" s="3">
        <v>55</v>
      </c>
      <c r="X1242" s="32">
        <v>-0.25</v>
      </c>
      <c r="Y1242" s="33">
        <v>238</v>
      </c>
      <c r="Z1242" s="3">
        <v>262</v>
      </c>
      <c r="AA1242" s="3">
        <v>-0.1</v>
      </c>
      <c r="AB1242" s="3">
        <v>26467.919999999998</v>
      </c>
      <c r="AC1242" s="3">
        <v>28207.200000000001</v>
      </c>
      <c r="AD1242" s="3">
        <v>29211.360000000001</v>
      </c>
      <c r="AE1242" s="3">
        <v>31362.720000000001</v>
      </c>
    </row>
    <row r="1243" spans="1:31" x14ac:dyDescent="0.3">
      <c r="A1243" s="3" t="s">
        <v>4061</v>
      </c>
      <c r="B1243" s="4">
        <v>89834</v>
      </c>
      <c r="C1243" s="4">
        <v>382</v>
      </c>
      <c r="D1243" s="4" t="s">
        <v>25</v>
      </c>
      <c r="E1243" s="5" t="s">
        <v>6313</v>
      </c>
      <c r="G1243" s="4" t="s">
        <v>8824</v>
      </c>
      <c r="H1243" s="3" t="s">
        <v>6315</v>
      </c>
      <c r="I1243" s="3" t="s">
        <v>245</v>
      </c>
      <c r="J1243" s="3" t="s">
        <v>245</v>
      </c>
      <c r="K1243" s="3" t="s">
        <v>132</v>
      </c>
      <c r="L1243" s="6" t="s">
        <v>132</v>
      </c>
      <c r="M1243" s="3" t="s">
        <v>245</v>
      </c>
      <c r="N1243" s="3" t="s">
        <v>246</v>
      </c>
      <c r="O1243" s="3" t="s">
        <v>8825</v>
      </c>
      <c r="P1243" s="3" t="s">
        <v>245</v>
      </c>
      <c r="Q1243" s="3" t="s">
        <v>6387</v>
      </c>
      <c r="R1243" s="3" t="s">
        <v>31</v>
      </c>
      <c r="S1243" s="3">
        <v>52</v>
      </c>
      <c r="T1243" s="3">
        <v>34.5</v>
      </c>
      <c r="U1243" s="3">
        <v>0.34</v>
      </c>
      <c r="V1243" s="3">
        <v>306.08</v>
      </c>
      <c r="W1243" s="3">
        <v>168.5</v>
      </c>
      <c r="X1243" s="32">
        <v>0.45</v>
      </c>
      <c r="Y1243" s="33">
        <v>822.58</v>
      </c>
      <c r="Z1243" s="3">
        <v>403.46</v>
      </c>
      <c r="AA1243" s="3">
        <v>0.51</v>
      </c>
      <c r="AB1243" s="3">
        <v>168025.18</v>
      </c>
      <c r="AC1243" s="3">
        <v>76222.320000000007</v>
      </c>
      <c r="AD1243" s="3">
        <v>180442.3</v>
      </c>
      <c r="AE1243" s="3">
        <v>79473.72</v>
      </c>
    </row>
    <row r="1244" spans="1:31" x14ac:dyDescent="0.3">
      <c r="A1244" s="3" t="s">
        <v>2521</v>
      </c>
      <c r="B1244" s="4">
        <v>21222</v>
      </c>
      <c r="C1244" s="4">
        <v>340</v>
      </c>
      <c r="D1244" s="4" t="s">
        <v>25</v>
      </c>
      <c r="E1244" s="5" t="s">
        <v>6313</v>
      </c>
      <c r="G1244" s="4" t="s">
        <v>8826</v>
      </c>
      <c r="H1244" s="3" t="s">
        <v>6315</v>
      </c>
      <c r="I1244" s="3" t="s">
        <v>758</v>
      </c>
      <c r="J1244" s="3" t="s">
        <v>175</v>
      </c>
      <c r="K1244" s="3" t="s">
        <v>146</v>
      </c>
      <c r="L1244" s="6" t="s">
        <v>6320</v>
      </c>
      <c r="M1244" s="3" t="s">
        <v>175</v>
      </c>
      <c r="N1244" s="3" t="s">
        <v>176</v>
      </c>
      <c r="O1244" s="3" t="s">
        <v>8827</v>
      </c>
      <c r="P1244" s="3" t="s">
        <v>6357</v>
      </c>
      <c r="Q1244" s="3" t="s">
        <v>34</v>
      </c>
      <c r="R1244" s="3" t="s">
        <v>31</v>
      </c>
      <c r="S1244" s="3">
        <v>16</v>
      </c>
      <c r="T1244" s="3">
        <v>14</v>
      </c>
      <c r="U1244" s="3">
        <v>0.13</v>
      </c>
      <c r="V1244" s="3">
        <v>56</v>
      </c>
      <c r="W1244" s="3">
        <v>63.92</v>
      </c>
      <c r="X1244" s="32">
        <v>-0.14000000000000001</v>
      </c>
      <c r="Y1244" s="33">
        <v>228.92</v>
      </c>
      <c r="Z1244" s="3">
        <v>134.91999999999999</v>
      </c>
      <c r="AA1244" s="3">
        <v>0.41</v>
      </c>
      <c r="AB1244" s="3">
        <v>48533.58</v>
      </c>
      <c r="AC1244" s="3">
        <v>28739.54</v>
      </c>
      <c r="AD1244" s="3">
        <v>52577.58</v>
      </c>
      <c r="AE1244" s="3">
        <v>30927.54</v>
      </c>
    </row>
    <row r="1245" spans="1:31" x14ac:dyDescent="0.3">
      <c r="A1245" s="3" t="s">
        <v>4207</v>
      </c>
      <c r="B1245" s="4">
        <v>21226</v>
      </c>
      <c r="C1245" s="4">
        <v>198</v>
      </c>
      <c r="D1245" s="4" t="s">
        <v>25</v>
      </c>
      <c r="E1245" s="5" t="s">
        <v>6313</v>
      </c>
      <c r="G1245" s="4" t="s">
        <v>8828</v>
      </c>
      <c r="H1245" s="3" t="s">
        <v>6315</v>
      </c>
      <c r="I1245" s="3" t="s">
        <v>758</v>
      </c>
      <c r="J1245" s="3" t="s">
        <v>175</v>
      </c>
      <c r="K1245" s="3" t="s">
        <v>146</v>
      </c>
      <c r="L1245" s="6" t="s">
        <v>6320</v>
      </c>
      <c r="M1245" s="3" t="s">
        <v>175</v>
      </c>
      <c r="N1245" s="3" t="s">
        <v>176</v>
      </c>
      <c r="O1245" s="3" t="s">
        <v>8829</v>
      </c>
      <c r="P1245" s="3" t="s">
        <v>6357</v>
      </c>
      <c r="Q1245" s="3" t="s">
        <v>34</v>
      </c>
      <c r="R1245" s="3" t="s">
        <v>31</v>
      </c>
      <c r="S1245" s="3">
        <v>3</v>
      </c>
      <c r="T1245" s="3">
        <v>5</v>
      </c>
      <c r="U1245" s="3">
        <v>-0.67</v>
      </c>
      <c r="V1245" s="3">
        <v>14</v>
      </c>
      <c r="W1245" s="3">
        <v>35.58</v>
      </c>
      <c r="X1245" s="32">
        <v>-1.54</v>
      </c>
      <c r="Y1245" s="33">
        <v>83</v>
      </c>
      <c r="Z1245" s="3">
        <v>85.67</v>
      </c>
      <c r="AA1245" s="3">
        <v>-0.03</v>
      </c>
      <c r="AB1245" s="3">
        <v>17539.439999999999</v>
      </c>
      <c r="AC1245" s="3">
        <v>18149.5</v>
      </c>
      <c r="AD1245" s="3">
        <v>19063.439999999999</v>
      </c>
      <c r="AE1245" s="3">
        <v>19661.259999999998</v>
      </c>
    </row>
    <row r="1246" spans="1:31" x14ac:dyDescent="0.3">
      <c r="A1246" s="3" t="s">
        <v>4891</v>
      </c>
      <c r="B1246" s="4">
        <v>22209</v>
      </c>
      <c r="C1246" s="4">
        <v>295</v>
      </c>
      <c r="D1246" s="4" t="s">
        <v>25</v>
      </c>
      <c r="E1246" s="5" t="s">
        <v>6313</v>
      </c>
      <c r="G1246" s="4" t="s">
        <v>8830</v>
      </c>
      <c r="H1246" s="3" t="s">
        <v>6315</v>
      </c>
      <c r="I1246" s="3" t="s">
        <v>758</v>
      </c>
      <c r="J1246" s="3" t="s">
        <v>175</v>
      </c>
      <c r="K1246" s="3" t="s">
        <v>146</v>
      </c>
      <c r="L1246" s="6" t="s">
        <v>6320</v>
      </c>
      <c r="M1246" s="3" t="s">
        <v>175</v>
      </c>
      <c r="N1246" s="3" t="s">
        <v>176</v>
      </c>
      <c r="O1246" s="3" t="s">
        <v>8831</v>
      </c>
      <c r="P1246" s="3" t="s">
        <v>6357</v>
      </c>
      <c r="Q1246" s="3" t="s">
        <v>49</v>
      </c>
      <c r="R1246" s="3" t="s">
        <v>6402</v>
      </c>
      <c r="S1246" s="3">
        <v>13</v>
      </c>
      <c r="U1246" s="3">
        <v>1</v>
      </c>
      <c r="V1246" s="3">
        <v>40.01</v>
      </c>
      <c r="W1246" s="3">
        <v>0.67</v>
      </c>
      <c r="X1246" s="32">
        <v>0.98</v>
      </c>
      <c r="Y1246" s="33">
        <v>188.72</v>
      </c>
      <c r="Z1246" s="3">
        <v>44.68</v>
      </c>
      <c r="AA1246" s="3">
        <v>0.76</v>
      </c>
      <c r="AB1246" s="3">
        <v>68257.59</v>
      </c>
      <c r="AC1246" s="3">
        <v>16160.4</v>
      </c>
      <c r="AD1246" s="3">
        <v>68257.59</v>
      </c>
      <c r="AE1246" s="3">
        <v>16160.4</v>
      </c>
    </row>
    <row r="1247" spans="1:31" x14ac:dyDescent="0.3">
      <c r="A1247" s="3" t="s">
        <v>4878</v>
      </c>
      <c r="B1247" s="4">
        <v>26581</v>
      </c>
      <c r="C1247" s="4">
        <v>394</v>
      </c>
      <c r="D1247" s="4" t="s">
        <v>25</v>
      </c>
      <c r="E1247" s="5" t="s">
        <v>6313</v>
      </c>
      <c r="G1247" s="4" t="s">
        <v>8832</v>
      </c>
      <c r="H1247" s="3" t="s">
        <v>6315</v>
      </c>
      <c r="I1247" s="3" t="s">
        <v>812</v>
      </c>
      <c r="J1247" s="3" t="s">
        <v>175</v>
      </c>
      <c r="K1247" s="3" t="s">
        <v>146</v>
      </c>
      <c r="L1247" s="6" t="s">
        <v>6320</v>
      </c>
      <c r="M1247" s="3" t="s">
        <v>175</v>
      </c>
      <c r="N1247" s="3" t="s">
        <v>176</v>
      </c>
      <c r="O1247" s="3" t="s">
        <v>8833</v>
      </c>
      <c r="P1247" s="3" t="s">
        <v>6357</v>
      </c>
      <c r="Q1247" s="3" t="s">
        <v>49</v>
      </c>
      <c r="R1247" s="3" t="s">
        <v>6402</v>
      </c>
      <c r="S1247" s="3">
        <v>7</v>
      </c>
      <c r="U1247" s="3">
        <v>1</v>
      </c>
      <c r="V1247" s="3">
        <v>28.68</v>
      </c>
      <c r="W1247" s="3">
        <v>42.68</v>
      </c>
      <c r="X1247" s="32">
        <v>-0.49</v>
      </c>
      <c r="Y1247" s="33">
        <v>200.73</v>
      </c>
      <c r="Z1247" s="3">
        <v>156.71</v>
      </c>
      <c r="AA1247" s="3">
        <v>0.22</v>
      </c>
      <c r="AB1247" s="3">
        <v>52776</v>
      </c>
      <c r="AC1247" s="3">
        <v>43710</v>
      </c>
      <c r="AD1247" s="3">
        <v>55986</v>
      </c>
      <c r="AE1247" s="3">
        <v>43710</v>
      </c>
    </row>
    <row r="1248" spans="1:31" x14ac:dyDescent="0.3">
      <c r="A1248" s="3" t="s">
        <v>6025</v>
      </c>
      <c r="B1248" s="4">
        <v>19029</v>
      </c>
      <c r="C1248" s="4">
        <v>269</v>
      </c>
      <c r="D1248" s="4" t="s">
        <v>25</v>
      </c>
      <c r="E1248" s="5" t="s">
        <v>6313</v>
      </c>
      <c r="G1248" s="4" t="s">
        <v>8834</v>
      </c>
      <c r="H1248" s="3" t="s">
        <v>6315</v>
      </c>
      <c r="I1248" s="3" t="s">
        <v>758</v>
      </c>
      <c r="J1248" s="3" t="s">
        <v>175</v>
      </c>
      <c r="K1248" s="3" t="s">
        <v>132</v>
      </c>
      <c r="L1248" s="6" t="s">
        <v>132</v>
      </c>
      <c r="M1248" s="3" t="s">
        <v>175</v>
      </c>
      <c r="N1248" s="3" t="s">
        <v>176</v>
      </c>
      <c r="O1248" s="3" t="s">
        <v>8835</v>
      </c>
      <c r="P1248" s="3" t="s">
        <v>6357</v>
      </c>
      <c r="Q1248" s="3" t="s">
        <v>6387</v>
      </c>
      <c r="R1248" s="3" t="s">
        <v>31</v>
      </c>
      <c r="S1248" s="3">
        <v>6</v>
      </c>
      <c r="T1248" s="3">
        <v>8.5</v>
      </c>
      <c r="U1248" s="3">
        <v>-0.55000000000000004</v>
      </c>
      <c r="V1248" s="3">
        <v>26</v>
      </c>
      <c r="W1248" s="3">
        <v>31.5</v>
      </c>
      <c r="X1248" s="32">
        <v>-0.21</v>
      </c>
      <c r="Y1248" s="33">
        <v>113.42</v>
      </c>
      <c r="Z1248" s="3">
        <v>120.67</v>
      </c>
      <c r="AA1248" s="3">
        <v>-0.06</v>
      </c>
      <c r="AB1248" s="3">
        <v>23890.1</v>
      </c>
      <c r="AC1248" s="3">
        <v>25772.1</v>
      </c>
      <c r="AD1248" s="3">
        <v>27192.78</v>
      </c>
      <c r="AE1248" s="3">
        <v>28643.040000000001</v>
      </c>
    </row>
    <row r="1249" spans="1:31" x14ac:dyDescent="0.3">
      <c r="A1249" s="3" t="s">
        <v>3249</v>
      </c>
      <c r="B1249" s="4">
        <v>36671</v>
      </c>
      <c r="C1249" s="4">
        <v>347</v>
      </c>
      <c r="D1249" s="4" t="s">
        <v>25</v>
      </c>
      <c r="E1249" s="5" t="s">
        <v>6313</v>
      </c>
      <c r="G1249" s="4" t="s">
        <v>8836</v>
      </c>
      <c r="H1249" s="3" t="s">
        <v>6315</v>
      </c>
      <c r="I1249" s="3" t="s">
        <v>252</v>
      </c>
      <c r="J1249" s="3" t="s">
        <v>252</v>
      </c>
      <c r="K1249" s="3" t="s">
        <v>132</v>
      </c>
      <c r="L1249" s="6" t="s">
        <v>132</v>
      </c>
      <c r="M1249" s="3" t="s">
        <v>252</v>
      </c>
      <c r="N1249" s="3" t="s">
        <v>154</v>
      </c>
      <c r="O1249" s="3" t="s">
        <v>8837</v>
      </c>
      <c r="P1249" s="3" t="s">
        <v>252</v>
      </c>
      <c r="Q1249" s="3" t="s">
        <v>405</v>
      </c>
      <c r="R1249" s="3" t="s">
        <v>31</v>
      </c>
      <c r="S1249" s="3">
        <v>106</v>
      </c>
      <c r="T1249" s="3">
        <v>77.77</v>
      </c>
      <c r="U1249" s="3">
        <v>0.26</v>
      </c>
      <c r="V1249" s="3">
        <v>530.08000000000004</v>
      </c>
      <c r="W1249" s="3">
        <v>623.08000000000004</v>
      </c>
      <c r="X1249" s="32">
        <v>-0.18</v>
      </c>
      <c r="Y1249" s="33">
        <v>1840.68</v>
      </c>
      <c r="Z1249" s="3">
        <v>2129.6799999999998</v>
      </c>
      <c r="AA1249" s="3">
        <v>-0.16</v>
      </c>
      <c r="AB1249" s="3">
        <v>347498.09</v>
      </c>
      <c r="AC1249" s="3">
        <v>388578.36</v>
      </c>
      <c r="AD1249" s="3">
        <v>360663.59</v>
      </c>
      <c r="AE1249" s="3">
        <v>405435.36</v>
      </c>
    </row>
    <row r="1250" spans="1:31" x14ac:dyDescent="0.3">
      <c r="A1250" s="3" t="s">
        <v>3421</v>
      </c>
      <c r="B1250" s="4">
        <v>39761</v>
      </c>
      <c r="C1250" s="4">
        <v>362</v>
      </c>
      <c r="D1250" s="4" t="s">
        <v>25</v>
      </c>
      <c r="E1250" s="5" t="s">
        <v>6313</v>
      </c>
      <c r="G1250" s="4" t="s">
        <v>8838</v>
      </c>
      <c r="H1250" s="3" t="s">
        <v>6315</v>
      </c>
      <c r="I1250" s="3" t="s">
        <v>252</v>
      </c>
      <c r="J1250" s="3" t="s">
        <v>252</v>
      </c>
      <c r="K1250" s="3" t="s">
        <v>132</v>
      </c>
      <c r="L1250" s="6" t="s">
        <v>132</v>
      </c>
      <c r="M1250" s="3" t="s">
        <v>252</v>
      </c>
      <c r="N1250" s="3" t="s">
        <v>184</v>
      </c>
      <c r="O1250" s="3" t="s">
        <v>8839</v>
      </c>
      <c r="P1250" s="3" t="s">
        <v>191</v>
      </c>
      <c r="Q1250" s="3" t="s">
        <v>405</v>
      </c>
      <c r="R1250" s="3" t="s">
        <v>31</v>
      </c>
      <c r="S1250" s="3">
        <v>85</v>
      </c>
      <c r="T1250" s="3">
        <v>64.88</v>
      </c>
      <c r="U1250" s="3">
        <v>0.24</v>
      </c>
      <c r="V1250" s="3">
        <v>363.97</v>
      </c>
      <c r="W1250" s="3">
        <v>386.87</v>
      </c>
      <c r="X1250" s="32">
        <v>-0.06</v>
      </c>
      <c r="Y1250" s="33">
        <v>1296.3599999999999</v>
      </c>
      <c r="Z1250" s="3">
        <v>1361.58</v>
      </c>
      <c r="AA1250" s="3">
        <v>-0.05</v>
      </c>
      <c r="AB1250" s="3">
        <v>245192.36</v>
      </c>
      <c r="AC1250" s="3">
        <v>248361.35</v>
      </c>
      <c r="AD1250" s="3">
        <v>254012.36</v>
      </c>
      <c r="AE1250" s="3">
        <v>258843.35</v>
      </c>
    </row>
    <row r="1251" spans="1:31" x14ac:dyDescent="0.3">
      <c r="A1251" s="3" t="s">
        <v>4501</v>
      </c>
      <c r="B1251" s="4">
        <v>22207</v>
      </c>
      <c r="C1251" s="4">
        <v>418</v>
      </c>
      <c r="D1251" s="4" t="s">
        <v>25</v>
      </c>
      <c r="E1251" s="5" t="s">
        <v>6313</v>
      </c>
      <c r="G1251" s="4" t="s">
        <v>8840</v>
      </c>
      <c r="H1251" s="3" t="s">
        <v>6315</v>
      </c>
      <c r="I1251" s="3" t="s">
        <v>758</v>
      </c>
      <c r="J1251" s="3" t="s">
        <v>175</v>
      </c>
      <c r="K1251" s="3" t="s">
        <v>146</v>
      </c>
      <c r="L1251" s="6" t="s">
        <v>6320</v>
      </c>
      <c r="M1251" s="3" t="s">
        <v>175</v>
      </c>
      <c r="N1251" s="3" t="s">
        <v>176</v>
      </c>
      <c r="O1251" s="3" t="s">
        <v>8841</v>
      </c>
      <c r="P1251" s="3" t="s">
        <v>6357</v>
      </c>
      <c r="Q1251" s="3" t="s">
        <v>49</v>
      </c>
      <c r="R1251" s="3" t="s">
        <v>6402</v>
      </c>
      <c r="S1251" s="3">
        <v>57</v>
      </c>
      <c r="T1251" s="3">
        <v>26.84</v>
      </c>
      <c r="U1251" s="3">
        <v>0.53</v>
      </c>
      <c r="V1251" s="3">
        <v>324.56</v>
      </c>
      <c r="W1251" s="3">
        <v>345.16</v>
      </c>
      <c r="X1251" s="32">
        <v>-0.06</v>
      </c>
      <c r="Y1251" s="33">
        <v>1357.16</v>
      </c>
      <c r="Z1251" s="3">
        <v>1257.95</v>
      </c>
      <c r="AA1251" s="3">
        <v>7.0000000000000007E-2</v>
      </c>
      <c r="AB1251" s="3">
        <v>398871.01</v>
      </c>
      <c r="AC1251" s="3">
        <v>366564.62</v>
      </c>
      <c r="AD1251" s="3">
        <v>413087.01</v>
      </c>
      <c r="AE1251" s="3">
        <v>375684.62</v>
      </c>
    </row>
    <row r="1252" spans="1:31" x14ac:dyDescent="0.3">
      <c r="A1252" s="3" t="s">
        <v>756</v>
      </c>
      <c r="B1252" s="4">
        <v>28047</v>
      </c>
      <c r="C1252" s="4">
        <v>168</v>
      </c>
      <c r="D1252" s="4" t="s">
        <v>25</v>
      </c>
      <c r="E1252" s="5" t="s">
        <v>6313</v>
      </c>
      <c r="G1252" s="4" t="s">
        <v>8842</v>
      </c>
      <c r="H1252" s="3" t="s">
        <v>6315</v>
      </c>
      <c r="I1252" s="3" t="s">
        <v>758</v>
      </c>
      <c r="J1252" s="3" t="s">
        <v>175</v>
      </c>
      <c r="K1252" s="3" t="s">
        <v>132</v>
      </c>
      <c r="L1252" s="6" t="s">
        <v>132</v>
      </c>
      <c r="M1252" s="3" t="s">
        <v>175</v>
      </c>
      <c r="N1252" s="3" t="s">
        <v>176</v>
      </c>
      <c r="O1252" s="3" t="s">
        <v>8843</v>
      </c>
      <c r="P1252" s="3" t="s">
        <v>6357</v>
      </c>
      <c r="Q1252" s="3" t="s">
        <v>549</v>
      </c>
      <c r="R1252" s="3" t="s">
        <v>58</v>
      </c>
      <c r="S1252" s="3">
        <v>11</v>
      </c>
      <c r="T1252" s="3">
        <v>18.5</v>
      </c>
      <c r="U1252" s="3">
        <v>-0.68</v>
      </c>
      <c r="V1252" s="3">
        <v>37</v>
      </c>
      <c r="W1252" s="3">
        <v>51.5</v>
      </c>
      <c r="X1252" s="32">
        <v>-0.39</v>
      </c>
      <c r="Y1252" s="33">
        <v>157.5</v>
      </c>
      <c r="Z1252" s="3">
        <v>173.5</v>
      </c>
      <c r="AA1252" s="3">
        <v>-0.1</v>
      </c>
      <c r="AB1252" s="3">
        <v>50602.080000000002</v>
      </c>
      <c r="AC1252" s="3">
        <v>44471.519999999997</v>
      </c>
      <c r="AD1252" s="3">
        <v>50602.080000000002</v>
      </c>
      <c r="AE1252" s="3">
        <v>44471.519999999997</v>
      </c>
    </row>
    <row r="1253" spans="1:31" x14ac:dyDescent="0.3">
      <c r="A1253" s="3" t="s">
        <v>553</v>
      </c>
      <c r="B1253" s="4">
        <v>39725</v>
      </c>
      <c r="C1253" s="4">
        <v>304</v>
      </c>
      <c r="D1253" s="4" t="s">
        <v>25</v>
      </c>
      <c r="E1253" s="5" t="s">
        <v>6313</v>
      </c>
      <c r="G1253" s="4" t="s">
        <v>8844</v>
      </c>
      <c r="H1253" s="3" t="s">
        <v>6315</v>
      </c>
      <c r="I1253" s="3" t="s">
        <v>252</v>
      </c>
      <c r="J1253" s="3" t="s">
        <v>252</v>
      </c>
      <c r="K1253" s="3" t="s">
        <v>89</v>
      </c>
      <c r="L1253" s="6" t="s">
        <v>89</v>
      </c>
      <c r="M1253" s="3" t="s">
        <v>252</v>
      </c>
      <c r="N1253" s="3" t="s">
        <v>184</v>
      </c>
      <c r="O1253" s="3" t="s">
        <v>8845</v>
      </c>
      <c r="P1253" s="3" t="s">
        <v>191</v>
      </c>
      <c r="Q1253" s="3" t="s">
        <v>26</v>
      </c>
      <c r="R1253" s="3" t="s">
        <v>27</v>
      </c>
      <c r="S1253" s="3">
        <v>17</v>
      </c>
      <c r="T1253" s="3">
        <v>19</v>
      </c>
      <c r="U1253" s="3">
        <v>-0.12</v>
      </c>
      <c r="V1253" s="3">
        <v>53</v>
      </c>
      <c r="W1253" s="3">
        <v>59</v>
      </c>
      <c r="X1253" s="32">
        <v>-0.11</v>
      </c>
      <c r="Y1253" s="33">
        <v>256</v>
      </c>
      <c r="Z1253" s="3">
        <v>285.67</v>
      </c>
      <c r="AA1253" s="3">
        <v>-0.12</v>
      </c>
      <c r="AB1253" s="3">
        <v>31397.759999999998</v>
      </c>
      <c r="AC1253" s="3">
        <v>34165.32</v>
      </c>
      <c r="AD1253" s="3">
        <v>32229.360000000001</v>
      </c>
      <c r="AE1253" s="3">
        <v>35477.040000000001</v>
      </c>
    </row>
    <row r="1254" spans="1:31" x14ac:dyDescent="0.3">
      <c r="A1254" s="3" t="s">
        <v>96</v>
      </c>
      <c r="B1254" s="4">
        <v>73779</v>
      </c>
      <c r="C1254" s="4">
        <v>423</v>
      </c>
      <c r="D1254" s="4" t="s">
        <v>25</v>
      </c>
      <c r="E1254" s="5" t="s">
        <v>6313</v>
      </c>
      <c r="G1254" s="4" t="s">
        <v>8846</v>
      </c>
      <c r="H1254" s="3" t="s">
        <v>6315</v>
      </c>
      <c r="I1254" s="3" t="s">
        <v>87</v>
      </c>
      <c r="J1254" s="3" t="s">
        <v>88</v>
      </c>
      <c r="K1254" s="3" t="s">
        <v>89</v>
      </c>
      <c r="L1254" s="6" t="s">
        <v>89</v>
      </c>
      <c r="M1254" s="3" t="s">
        <v>88</v>
      </c>
      <c r="N1254" s="3" t="s">
        <v>90</v>
      </c>
      <c r="O1254" s="3" t="s">
        <v>8847</v>
      </c>
      <c r="P1254" s="3" t="s">
        <v>191</v>
      </c>
      <c r="Q1254" s="3" t="s">
        <v>26</v>
      </c>
      <c r="R1254" s="3" t="s">
        <v>27</v>
      </c>
      <c r="S1254" s="3">
        <v>17</v>
      </c>
      <c r="T1254" s="3">
        <v>24</v>
      </c>
      <c r="U1254" s="3">
        <v>-0.41</v>
      </c>
      <c r="V1254" s="3">
        <v>60</v>
      </c>
      <c r="W1254" s="3">
        <v>74</v>
      </c>
      <c r="X1254" s="32">
        <v>-0.23</v>
      </c>
      <c r="Y1254" s="33">
        <v>313</v>
      </c>
      <c r="Z1254" s="3">
        <v>377</v>
      </c>
      <c r="AA1254" s="3">
        <v>-0.2</v>
      </c>
      <c r="AB1254" s="3">
        <v>36433.199999999997</v>
      </c>
      <c r="AC1254" s="3">
        <v>43805.04</v>
      </c>
      <c r="AD1254" s="3">
        <v>36433.199999999997</v>
      </c>
      <c r="AE1254" s="3">
        <v>43805.04</v>
      </c>
    </row>
    <row r="1255" spans="1:31" x14ac:dyDescent="0.3">
      <c r="A1255" s="3" t="s">
        <v>99</v>
      </c>
      <c r="B1255" s="4">
        <v>73780</v>
      </c>
      <c r="C1255" s="4">
        <v>459</v>
      </c>
      <c r="D1255" s="4" t="s">
        <v>25</v>
      </c>
      <c r="E1255" s="5" t="s">
        <v>6313</v>
      </c>
      <c r="G1255" s="4" t="s">
        <v>8848</v>
      </c>
      <c r="H1255" s="3" t="s">
        <v>6315</v>
      </c>
      <c r="I1255" s="3" t="s">
        <v>87</v>
      </c>
      <c r="J1255" s="3" t="s">
        <v>88</v>
      </c>
      <c r="K1255" s="3" t="s">
        <v>89</v>
      </c>
      <c r="L1255" s="6" t="s">
        <v>89</v>
      </c>
      <c r="M1255" s="3" t="s">
        <v>88</v>
      </c>
      <c r="N1255" s="3" t="s">
        <v>90</v>
      </c>
      <c r="O1255" s="3" t="s">
        <v>8849</v>
      </c>
      <c r="P1255" s="3" t="s">
        <v>191</v>
      </c>
      <c r="Q1255" s="3" t="s">
        <v>26</v>
      </c>
      <c r="R1255" s="3" t="s">
        <v>27</v>
      </c>
      <c r="S1255" s="3">
        <v>19</v>
      </c>
      <c r="T1255" s="3">
        <v>12.25</v>
      </c>
      <c r="U1255" s="3">
        <v>0.36</v>
      </c>
      <c r="V1255" s="3">
        <v>100.67</v>
      </c>
      <c r="W1255" s="3">
        <v>97.25</v>
      </c>
      <c r="X1255" s="32">
        <v>0.03</v>
      </c>
      <c r="Y1255" s="33">
        <v>456.75</v>
      </c>
      <c r="Z1255" s="3">
        <v>518.66999999999996</v>
      </c>
      <c r="AA1255" s="3">
        <v>-0.14000000000000001</v>
      </c>
      <c r="AB1255" s="3">
        <v>52567.62</v>
      </c>
      <c r="AC1255" s="3">
        <v>57026.18</v>
      </c>
      <c r="AD1255" s="3">
        <v>54755.19</v>
      </c>
      <c r="AE1255" s="3">
        <v>59069.760000000002</v>
      </c>
    </row>
    <row r="1256" spans="1:31" x14ac:dyDescent="0.3">
      <c r="A1256" s="3" t="s">
        <v>394</v>
      </c>
      <c r="B1256" s="4">
        <v>72356</v>
      </c>
      <c r="C1256" s="4">
        <v>207</v>
      </c>
      <c r="D1256" s="4" t="s">
        <v>25</v>
      </c>
      <c r="E1256" s="5" t="s">
        <v>6313</v>
      </c>
      <c r="G1256" s="4" t="s">
        <v>8850</v>
      </c>
      <c r="H1256" s="3" t="s">
        <v>6315</v>
      </c>
      <c r="I1256" s="3" t="s">
        <v>54</v>
      </c>
      <c r="J1256" s="3" t="s">
        <v>191</v>
      </c>
      <c r="K1256" s="3" t="s">
        <v>132</v>
      </c>
      <c r="L1256" s="6" t="s">
        <v>6320</v>
      </c>
      <c r="M1256" s="3" t="s">
        <v>191</v>
      </c>
      <c r="N1256" s="3" t="s">
        <v>211</v>
      </c>
      <c r="O1256" s="3" t="s">
        <v>8851</v>
      </c>
      <c r="P1256" s="3" t="s">
        <v>191</v>
      </c>
      <c r="Q1256" s="3" t="s">
        <v>397</v>
      </c>
      <c r="R1256" s="3" t="s">
        <v>31</v>
      </c>
      <c r="S1256" s="3">
        <v>1</v>
      </c>
      <c r="T1256" s="3">
        <v>4</v>
      </c>
      <c r="U1256" s="3">
        <v>-3</v>
      </c>
      <c r="V1256" s="3">
        <v>1</v>
      </c>
      <c r="W1256" s="3">
        <v>8</v>
      </c>
      <c r="X1256" s="32">
        <v>-7</v>
      </c>
      <c r="Y1256" s="33">
        <v>35</v>
      </c>
      <c r="Z1256" s="3">
        <v>70</v>
      </c>
      <c r="AA1256" s="3">
        <v>-1</v>
      </c>
      <c r="AB1256" s="3">
        <v>8882.64</v>
      </c>
      <c r="AC1256" s="3">
        <v>17912.16</v>
      </c>
      <c r="AD1256" s="3">
        <v>9811.2000000000007</v>
      </c>
      <c r="AE1256" s="3">
        <v>19620</v>
      </c>
    </row>
    <row r="1257" spans="1:31" x14ac:dyDescent="0.3">
      <c r="A1257" s="3" t="s">
        <v>8852</v>
      </c>
      <c r="B1257" s="4">
        <v>18859</v>
      </c>
      <c r="C1257" s="4">
        <v>569</v>
      </c>
      <c r="D1257" s="4" t="s">
        <v>25</v>
      </c>
      <c r="E1257" s="5" t="s">
        <v>6313</v>
      </c>
      <c r="G1257" s="4" t="s">
        <v>8853</v>
      </c>
      <c r="H1257" s="3" t="s">
        <v>6315</v>
      </c>
      <c r="I1257" s="3" t="s">
        <v>758</v>
      </c>
      <c r="J1257" s="3" t="s">
        <v>175</v>
      </c>
      <c r="K1257" s="3" t="s">
        <v>6320</v>
      </c>
      <c r="L1257" s="6" t="s">
        <v>6320</v>
      </c>
      <c r="M1257" s="3" t="s">
        <v>175</v>
      </c>
      <c r="N1257" s="3" t="s">
        <v>176</v>
      </c>
      <c r="O1257" s="3" t="s">
        <v>8854</v>
      </c>
      <c r="P1257" s="3" t="s">
        <v>6357</v>
      </c>
      <c r="Q1257" s="3" t="s">
        <v>55</v>
      </c>
      <c r="R1257" s="3" t="s">
        <v>31</v>
      </c>
      <c r="S1257" s="3">
        <v>68</v>
      </c>
      <c r="T1257" s="3">
        <v>110</v>
      </c>
      <c r="U1257" s="3">
        <v>-0.62</v>
      </c>
      <c r="V1257" s="3">
        <v>167</v>
      </c>
      <c r="W1257" s="3">
        <v>206</v>
      </c>
      <c r="X1257" s="32">
        <v>-0.23</v>
      </c>
      <c r="Y1257" s="33">
        <v>712.92</v>
      </c>
      <c r="Z1257" s="3">
        <v>816.42</v>
      </c>
      <c r="AA1257" s="3">
        <v>-0.15</v>
      </c>
      <c r="AB1257" s="3">
        <v>183083.61</v>
      </c>
      <c r="AC1257" s="3">
        <v>206746.09</v>
      </c>
      <c r="AD1257" s="3">
        <v>197123.61</v>
      </c>
      <c r="AE1257" s="3">
        <v>217807.03</v>
      </c>
    </row>
    <row r="1258" spans="1:31" x14ac:dyDescent="0.3">
      <c r="A1258" s="3" t="s">
        <v>151</v>
      </c>
      <c r="B1258" s="4">
        <v>32251</v>
      </c>
      <c r="C1258" s="4">
        <v>195</v>
      </c>
      <c r="D1258" s="4" t="s">
        <v>25</v>
      </c>
      <c r="E1258" s="5" t="s">
        <v>6313</v>
      </c>
      <c r="G1258" s="4" t="s">
        <v>8855</v>
      </c>
      <c r="H1258" s="3" t="s">
        <v>6315</v>
      </c>
      <c r="I1258" s="3" t="s">
        <v>153</v>
      </c>
      <c r="J1258" s="3" t="s">
        <v>153</v>
      </c>
      <c r="K1258" s="3" t="s">
        <v>132</v>
      </c>
      <c r="L1258" s="6" t="s">
        <v>132</v>
      </c>
      <c r="M1258" s="3" t="s">
        <v>153</v>
      </c>
      <c r="N1258" s="3" t="s">
        <v>154</v>
      </c>
      <c r="O1258" s="3" t="s">
        <v>8856</v>
      </c>
      <c r="P1258" s="3" t="s">
        <v>153</v>
      </c>
      <c r="Q1258" s="3" t="s">
        <v>157</v>
      </c>
      <c r="R1258" s="3" t="s">
        <v>31</v>
      </c>
      <c r="S1258" s="3">
        <v>10</v>
      </c>
      <c r="T1258" s="3">
        <v>5</v>
      </c>
      <c r="U1258" s="3">
        <v>0.5</v>
      </c>
      <c r="V1258" s="3">
        <v>30.5</v>
      </c>
      <c r="W1258" s="3">
        <v>27.5</v>
      </c>
      <c r="X1258" s="32">
        <v>0.1</v>
      </c>
      <c r="Y1258" s="33">
        <v>126.5</v>
      </c>
      <c r="Z1258" s="3">
        <v>127.5</v>
      </c>
      <c r="AA1258" s="3">
        <v>-0.01</v>
      </c>
      <c r="AB1258" s="3">
        <v>30420.720000000001</v>
      </c>
      <c r="AC1258" s="3">
        <v>29011.279999999999</v>
      </c>
      <c r="AD1258" s="3">
        <v>30420.720000000001</v>
      </c>
      <c r="AE1258" s="3">
        <v>30566.16</v>
      </c>
    </row>
    <row r="1259" spans="1:31" x14ac:dyDescent="0.3">
      <c r="A1259" s="3" t="s">
        <v>839</v>
      </c>
      <c r="B1259" s="4">
        <v>86842</v>
      </c>
      <c r="C1259" s="4">
        <v>458</v>
      </c>
      <c r="D1259" s="4" t="s">
        <v>25</v>
      </c>
      <c r="E1259" s="5" t="s">
        <v>6313</v>
      </c>
      <c r="G1259" s="4" t="s">
        <v>8857</v>
      </c>
      <c r="H1259" s="3" t="s">
        <v>6315</v>
      </c>
      <c r="I1259" s="3" t="s">
        <v>831</v>
      </c>
      <c r="J1259" s="3" t="s">
        <v>232</v>
      </c>
      <c r="K1259" s="3" t="s">
        <v>232</v>
      </c>
      <c r="L1259" s="6" t="s">
        <v>132</v>
      </c>
      <c r="M1259" s="3" t="s">
        <v>175</v>
      </c>
      <c r="N1259" s="3" t="s">
        <v>184</v>
      </c>
      <c r="O1259" s="3" t="s">
        <v>8858</v>
      </c>
      <c r="P1259" s="3" t="s">
        <v>191</v>
      </c>
      <c r="Q1259" s="3" t="s">
        <v>234</v>
      </c>
      <c r="R1259" s="3" t="s">
        <v>31</v>
      </c>
      <c r="S1259" s="3">
        <v>15</v>
      </c>
      <c r="T1259" s="3">
        <v>15</v>
      </c>
      <c r="U1259" s="3">
        <v>-0.03</v>
      </c>
      <c r="V1259" s="3">
        <v>38.75</v>
      </c>
      <c r="W1259" s="3">
        <v>35.08</v>
      </c>
      <c r="X1259" s="32">
        <v>0.09</v>
      </c>
      <c r="Y1259" s="33">
        <v>181.75</v>
      </c>
      <c r="Z1259" s="3">
        <v>224.5</v>
      </c>
      <c r="AA1259" s="3">
        <v>-0.24</v>
      </c>
      <c r="AB1259" s="3">
        <v>41722.53</v>
      </c>
      <c r="AC1259" s="3">
        <v>51354.15</v>
      </c>
      <c r="AD1259" s="3">
        <v>41722.53</v>
      </c>
      <c r="AE1259" s="3">
        <v>51354.15</v>
      </c>
    </row>
    <row r="1260" spans="1:31" x14ac:dyDescent="0.3">
      <c r="A1260" s="3" t="s">
        <v>556</v>
      </c>
      <c r="B1260" s="4">
        <v>39468</v>
      </c>
      <c r="C1260" s="4">
        <v>281</v>
      </c>
      <c r="D1260" s="4" t="s">
        <v>25</v>
      </c>
      <c r="E1260" s="5" t="s">
        <v>6313</v>
      </c>
      <c r="G1260" s="4" t="s">
        <v>8417</v>
      </c>
      <c r="H1260" s="3" t="s">
        <v>6315</v>
      </c>
      <c r="I1260" s="3" t="s">
        <v>252</v>
      </c>
      <c r="J1260" s="3" t="s">
        <v>252</v>
      </c>
      <c r="K1260" s="3" t="s">
        <v>89</v>
      </c>
      <c r="L1260" s="6" t="s">
        <v>89</v>
      </c>
      <c r="M1260" s="3" t="s">
        <v>252</v>
      </c>
      <c r="N1260" s="3" t="s">
        <v>154</v>
      </c>
      <c r="O1260" s="3" t="s">
        <v>8859</v>
      </c>
      <c r="P1260" s="3" t="s">
        <v>252</v>
      </c>
      <c r="Q1260" s="3" t="s">
        <v>26</v>
      </c>
      <c r="R1260" s="3" t="s">
        <v>27</v>
      </c>
      <c r="S1260" s="3">
        <v>73</v>
      </c>
      <c r="T1260" s="3">
        <v>70.010000000000005</v>
      </c>
      <c r="U1260" s="3">
        <v>0.03</v>
      </c>
      <c r="V1260" s="3">
        <v>163.35</v>
      </c>
      <c r="W1260" s="3">
        <v>136.52000000000001</v>
      </c>
      <c r="X1260" s="32">
        <v>0.16</v>
      </c>
      <c r="Y1260" s="33">
        <v>486.16</v>
      </c>
      <c r="Z1260" s="3">
        <v>620.15</v>
      </c>
      <c r="AA1260" s="3">
        <v>-0.28000000000000003</v>
      </c>
      <c r="AB1260" s="3">
        <v>51002.18</v>
      </c>
      <c r="AC1260" s="3">
        <v>65474.83</v>
      </c>
      <c r="AD1260" s="3">
        <v>53825</v>
      </c>
      <c r="AE1260" s="3">
        <v>68628.75</v>
      </c>
    </row>
    <row r="1261" spans="1:31" x14ac:dyDescent="0.3">
      <c r="A1261" s="3" t="s">
        <v>546</v>
      </c>
      <c r="B1261" s="4">
        <v>36649</v>
      </c>
      <c r="C1261" s="4">
        <v>88</v>
      </c>
      <c r="D1261" s="4" t="s">
        <v>25</v>
      </c>
      <c r="E1261" s="5" t="s">
        <v>6313</v>
      </c>
      <c r="G1261" s="4" t="s">
        <v>8860</v>
      </c>
      <c r="H1261" s="3" t="s">
        <v>6315</v>
      </c>
      <c r="I1261" s="3" t="s">
        <v>252</v>
      </c>
      <c r="J1261" s="3" t="s">
        <v>252</v>
      </c>
      <c r="K1261" s="3" t="s">
        <v>132</v>
      </c>
      <c r="L1261" s="6" t="s">
        <v>89</v>
      </c>
      <c r="M1261" s="3" t="s">
        <v>252</v>
      </c>
      <c r="N1261" s="3" t="s">
        <v>154</v>
      </c>
      <c r="O1261" s="3" t="s">
        <v>8861</v>
      </c>
      <c r="P1261" s="3" t="s">
        <v>252</v>
      </c>
      <c r="Q1261" s="3" t="s">
        <v>549</v>
      </c>
      <c r="R1261" s="3" t="s">
        <v>8862</v>
      </c>
      <c r="S1261" s="3">
        <v>21</v>
      </c>
      <c r="T1261" s="3">
        <v>10</v>
      </c>
      <c r="U1261" s="3">
        <v>0.51</v>
      </c>
      <c r="V1261" s="3">
        <v>81</v>
      </c>
      <c r="W1261" s="3">
        <v>55.5</v>
      </c>
      <c r="X1261" s="32">
        <v>0.31</v>
      </c>
      <c r="Y1261" s="33">
        <v>269.5</v>
      </c>
      <c r="Z1261" s="3">
        <v>190</v>
      </c>
      <c r="AA1261" s="3">
        <v>0.28999999999999998</v>
      </c>
      <c r="AB1261" s="3">
        <v>57047.76</v>
      </c>
      <c r="AC1261" s="3">
        <v>40219.199999999997</v>
      </c>
      <c r="AD1261" s="3">
        <v>57047.76</v>
      </c>
      <c r="AE1261" s="3">
        <v>40219.199999999997</v>
      </c>
    </row>
    <row r="1262" spans="1:31" x14ac:dyDescent="0.3">
      <c r="A1262" s="3" t="s">
        <v>559</v>
      </c>
      <c r="B1262" s="4">
        <v>67155</v>
      </c>
      <c r="C1262" s="4">
        <v>459</v>
      </c>
      <c r="D1262" s="4" t="s">
        <v>25</v>
      </c>
      <c r="E1262" s="5" t="s">
        <v>6313</v>
      </c>
      <c r="G1262" s="4" t="s">
        <v>8863</v>
      </c>
      <c r="H1262" s="3" t="s">
        <v>6315</v>
      </c>
      <c r="I1262" s="3" t="s">
        <v>116</v>
      </c>
      <c r="J1262" s="3" t="s">
        <v>116</v>
      </c>
      <c r="K1262" s="3" t="s">
        <v>116</v>
      </c>
      <c r="L1262" s="6" t="s">
        <v>104</v>
      </c>
      <c r="M1262" s="3" t="s">
        <v>252</v>
      </c>
      <c r="N1262" s="3" t="s">
        <v>184</v>
      </c>
      <c r="O1262" s="3" t="s">
        <v>8864</v>
      </c>
      <c r="P1262" s="3" t="s">
        <v>191</v>
      </c>
      <c r="Q1262" s="3" t="s">
        <v>41</v>
      </c>
      <c r="R1262" s="3" t="s">
        <v>31</v>
      </c>
      <c r="S1262" s="3">
        <v>7</v>
      </c>
      <c r="T1262" s="3">
        <v>7.2</v>
      </c>
      <c r="U1262" s="3">
        <v>0.03</v>
      </c>
      <c r="V1262" s="3">
        <v>19.8</v>
      </c>
      <c r="W1262" s="3">
        <v>25.8</v>
      </c>
      <c r="X1262" s="32">
        <v>-0.3</v>
      </c>
      <c r="Y1262" s="33">
        <v>112</v>
      </c>
      <c r="Z1262" s="3">
        <v>116.8</v>
      </c>
      <c r="AA1262" s="3">
        <v>-0.04</v>
      </c>
      <c r="AB1262" s="3">
        <v>46503.360000000001</v>
      </c>
      <c r="AC1262" s="3">
        <v>48943.8</v>
      </c>
      <c r="AD1262" s="3">
        <v>48615.839999999997</v>
      </c>
      <c r="AE1262" s="3">
        <v>50558.04</v>
      </c>
    </row>
    <row r="1263" spans="1:31" x14ac:dyDescent="0.3">
      <c r="A1263" s="3" t="s">
        <v>398</v>
      </c>
      <c r="B1263" s="4">
        <v>67610</v>
      </c>
      <c r="C1263" s="4">
        <v>149</v>
      </c>
      <c r="D1263" s="4" t="s">
        <v>25</v>
      </c>
      <c r="E1263" s="5" t="s">
        <v>6313</v>
      </c>
      <c r="G1263" s="4" t="s">
        <v>8865</v>
      </c>
      <c r="H1263" s="3" t="s">
        <v>6315</v>
      </c>
      <c r="I1263" s="3" t="s">
        <v>54</v>
      </c>
      <c r="J1263" s="3" t="s">
        <v>191</v>
      </c>
      <c r="K1263" s="3" t="s">
        <v>146</v>
      </c>
      <c r="L1263" s="6" t="s">
        <v>146</v>
      </c>
      <c r="M1263" s="3" t="s">
        <v>191</v>
      </c>
      <c r="N1263" s="3" t="s">
        <v>211</v>
      </c>
      <c r="O1263" s="3" t="s">
        <v>8866</v>
      </c>
      <c r="P1263" s="3" t="s">
        <v>191</v>
      </c>
      <c r="Q1263" s="3" t="s">
        <v>401</v>
      </c>
      <c r="R1263" s="3" t="s">
        <v>31</v>
      </c>
      <c r="S1263" s="3">
        <v>5</v>
      </c>
      <c r="T1263" s="3">
        <v>18</v>
      </c>
      <c r="U1263" s="3">
        <v>-2.6</v>
      </c>
      <c r="V1263" s="3">
        <v>22</v>
      </c>
      <c r="W1263" s="3">
        <v>19.079999999999998</v>
      </c>
      <c r="X1263" s="32">
        <v>0.13</v>
      </c>
      <c r="Y1263" s="33">
        <v>89</v>
      </c>
      <c r="Z1263" s="3">
        <v>72.08</v>
      </c>
      <c r="AA1263" s="3">
        <v>0.19</v>
      </c>
      <c r="AB1263" s="3">
        <v>29717.759999999998</v>
      </c>
      <c r="AC1263" s="3">
        <v>24266.46</v>
      </c>
      <c r="AD1263" s="3">
        <v>31206.959999999999</v>
      </c>
      <c r="AE1263" s="3">
        <v>25154.46</v>
      </c>
    </row>
    <row r="1264" spans="1:31" x14ac:dyDescent="0.3">
      <c r="A1264" s="3" t="s">
        <v>773</v>
      </c>
      <c r="B1264" s="4">
        <v>18604</v>
      </c>
      <c r="C1264" s="4">
        <v>276</v>
      </c>
      <c r="D1264" s="4" t="s">
        <v>25</v>
      </c>
      <c r="E1264" s="5" t="s">
        <v>6313</v>
      </c>
      <c r="G1264" s="4" t="s">
        <v>8867</v>
      </c>
      <c r="H1264" s="3" t="s">
        <v>6315</v>
      </c>
      <c r="I1264" s="3" t="s">
        <v>758</v>
      </c>
      <c r="J1264" s="3" t="s">
        <v>175</v>
      </c>
      <c r="K1264" s="3" t="s">
        <v>146</v>
      </c>
      <c r="L1264" s="6" t="s">
        <v>146</v>
      </c>
      <c r="M1264" s="3" t="s">
        <v>175</v>
      </c>
      <c r="N1264" s="3" t="s">
        <v>712</v>
      </c>
      <c r="O1264" s="3" t="s">
        <v>8868</v>
      </c>
      <c r="P1264" s="3" t="s">
        <v>6357</v>
      </c>
      <c r="Q1264" s="3" t="s">
        <v>32</v>
      </c>
      <c r="R1264" s="3" t="s">
        <v>31</v>
      </c>
      <c r="S1264" s="3">
        <v>5</v>
      </c>
      <c r="T1264" s="3">
        <v>10.83</v>
      </c>
      <c r="U1264" s="3">
        <v>-1</v>
      </c>
      <c r="V1264" s="3">
        <v>16.920000000000002</v>
      </c>
      <c r="W1264" s="3">
        <v>27.33</v>
      </c>
      <c r="X1264" s="32">
        <v>-0.62</v>
      </c>
      <c r="Y1264" s="33">
        <v>78.33</v>
      </c>
      <c r="Z1264" s="3">
        <v>117.67</v>
      </c>
      <c r="AA1264" s="3">
        <v>-0.5</v>
      </c>
      <c r="AB1264" s="3">
        <v>28441.69</v>
      </c>
      <c r="AC1264" s="3">
        <v>43028.12</v>
      </c>
      <c r="AD1264" s="3">
        <v>28570.21</v>
      </c>
      <c r="AE1264" s="3">
        <v>43028.12</v>
      </c>
    </row>
    <row r="1265" spans="1:31" x14ac:dyDescent="0.3">
      <c r="A1265" s="3" t="s">
        <v>804</v>
      </c>
      <c r="B1265" s="4">
        <v>15967</v>
      </c>
      <c r="C1265" s="4">
        <v>51</v>
      </c>
      <c r="D1265" s="4" t="s">
        <v>25</v>
      </c>
      <c r="E1265" s="5" t="s">
        <v>6313</v>
      </c>
      <c r="G1265" s="4" t="s">
        <v>8869</v>
      </c>
      <c r="H1265" s="3" t="s">
        <v>6315</v>
      </c>
      <c r="I1265" s="3" t="s">
        <v>831</v>
      </c>
      <c r="J1265" s="3" t="s">
        <v>807</v>
      </c>
      <c r="K1265" s="3" t="s">
        <v>807</v>
      </c>
      <c r="L1265" s="6" t="s">
        <v>146</v>
      </c>
      <c r="M1265" s="3" t="s">
        <v>808</v>
      </c>
      <c r="N1265" s="3" t="s">
        <v>808</v>
      </c>
      <c r="O1265" s="3" t="s">
        <v>8870</v>
      </c>
      <c r="P1265" s="3" t="s">
        <v>6357</v>
      </c>
      <c r="Q1265" s="3" t="s">
        <v>401</v>
      </c>
      <c r="R1265" s="3" t="s">
        <v>31</v>
      </c>
      <c r="T1265" s="3">
        <v>1</v>
      </c>
      <c r="V1265" s="3">
        <v>0.5</v>
      </c>
      <c r="W1265" s="3">
        <v>3</v>
      </c>
      <c r="X1265" s="32">
        <v>-5</v>
      </c>
      <c r="Y1265" s="33">
        <v>7</v>
      </c>
      <c r="Z1265" s="3">
        <v>9.5</v>
      </c>
      <c r="AA1265" s="3">
        <v>-0.36</v>
      </c>
      <c r="AB1265" s="3">
        <v>4633.2</v>
      </c>
      <c r="AC1265" s="3">
        <v>6631.02</v>
      </c>
      <c r="AD1265" s="3">
        <v>4845.12</v>
      </c>
      <c r="AE1265" s="3">
        <v>6679.02</v>
      </c>
    </row>
    <row r="1266" spans="1:31" x14ac:dyDescent="0.3">
      <c r="A1266" s="3" t="s">
        <v>565</v>
      </c>
      <c r="B1266" s="4">
        <v>35872</v>
      </c>
      <c r="C1266" s="4">
        <v>135</v>
      </c>
      <c r="D1266" s="4" t="s">
        <v>25</v>
      </c>
      <c r="E1266" s="5" t="s">
        <v>6313</v>
      </c>
      <c r="G1266" s="4" t="s">
        <v>8871</v>
      </c>
      <c r="H1266" s="3" t="s">
        <v>6315</v>
      </c>
      <c r="I1266" s="3" t="s">
        <v>252</v>
      </c>
      <c r="J1266" s="3" t="s">
        <v>252</v>
      </c>
      <c r="K1266" s="3" t="s">
        <v>89</v>
      </c>
      <c r="L1266" s="6" t="s">
        <v>104</v>
      </c>
      <c r="M1266" s="3" t="s">
        <v>252</v>
      </c>
      <c r="N1266" s="3" t="s">
        <v>154</v>
      </c>
      <c r="O1266" s="3" t="s">
        <v>8872</v>
      </c>
      <c r="P1266" s="3" t="s">
        <v>252</v>
      </c>
      <c r="Q1266" s="3" t="s">
        <v>194</v>
      </c>
      <c r="R1266" s="3" t="s">
        <v>6402</v>
      </c>
      <c r="S1266" s="3">
        <v>5</v>
      </c>
      <c r="T1266" s="3">
        <v>9.33</v>
      </c>
      <c r="U1266" s="3">
        <v>-0.71</v>
      </c>
      <c r="V1266" s="3">
        <v>83.62</v>
      </c>
      <c r="W1266" s="3">
        <v>92.17</v>
      </c>
      <c r="X1266" s="32">
        <v>-0.1</v>
      </c>
      <c r="Y1266" s="33">
        <v>441.8</v>
      </c>
      <c r="Z1266" s="3">
        <v>404.07</v>
      </c>
      <c r="AA1266" s="3">
        <v>0.09</v>
      </c>
      <c r="AB1266" s="3">
        <v>26341.34</v>
      </c>
      <c r="AC1266" s="3">
        <v>24125.34</v>
      </c>
      <c r="AD1266" s="3">
        <v>32285.119999999999</v>
      </c>
      <c r="AE1266" s="3">
        <v>29514.7</v>
      </c>
    </row>
    <row r="1267" spans="1:31" x14ac:dyDescent="0.3">
      <c r="A1267" s="3" t="s">
        <v>776</v>
      </c>
      <c r="B1267" s="4">
        <v>22178</v>
      </c>
      <c r="C1267" s="4">
        <v>205</v>
      </c>
      <c r="D1267" s="4" t="s">
        <v>25</v>
      </c>
      <c r="E1267" s="5" t="s">
        <v>6313</v>
      </c>
      <c r="G1267" s="4" t="s">
        <v>8873</v>
      </c>
      <c r="H1267" s="3" t="s">
        <v>6315</v>
      </c>
      <c r="I1267" s="3" t="s">
        <v>758</v>
      </c>
      <c r="J1267" s="3" t="s">
        <v>175</v>
      </c>
      <c r="K1267" s="3" t="s">
        <v>146</v>
      </c>
      <c r="L1267" s="6" t="s">
        <v>146</v>
      </c>
      <c r="M1267" s="3" t="s">
        <v>175</v>
      </c>
      <c r="N1267" s="3" t="s">
        <v>176</v>
      </c>
      <c r="O1267" s="3" t="s">
        <v>8874</v>
      </c>
      <c r="P1267" s="3" t="s">
        <v>6357</v>
      </c>
      <c r="Q1267" s="3" t="s">
        <v>161</v>
      </c>
      <c r="R1267" s="3" t="s">
        <v>31</v>
      </c>
      <c r="S1267" s="3">
        <v>11</v>
      </c>
      <c r="T1267" s="3">
        <v>26.5</v>
      </c>
      <c r="U1267" s="3">
        <v>-1.41</v>
      </c>
      <c r="V1267" s="3">
        <v>25.08</v>
      </c>
      <c r="W1267" s="3">
        <v>26.5</v>
      </c>
      <c r="X1267" s="32">
        <v>-0.06</v>
      </c>
      <c r="Y1267" s="33">
        <v>108.67</v>
      </c>
      <c r="Z1267" s="3">
        <v>111.5</v>
      </c>
      <c r="AA1267" s="3">
        <v>-0.03</v>
      </c>
      <c r="AB1267" s="3">
        <v>63548.4</v>
      </c>
      <c r="AC1267" s="3">
        <v>62663.7</v>
      </c>
      <c r="AD1267" s="3">
        <v>63548.4</v>
      </c>
      <c r="AE1267" s="3">
        <v>62663.7</v>
      </c>
    </row>
    <row r="1268" spans="1:31" x14ac:dyDescent="0.3">
      <c r="A1268" s="3" t="s">
        <v>568</v>
      </c>
      <c r="B1268" s="4">
        <v>36606</v>
      </c>
      <c r="C1268" s="4">
        <v>223</v>
      </c>
      <c r="D1268" s="4" t="s">
        <v>25</v>
      </c>
      <c r="E1268" s="5" t="s">
        <v>6313</v>
      </c>
      <c r="G1268" s="4" t="s">
        <v>8875</v>
      </c>
      <c r="H1268" s="3" t="s">
        <v>6315</v>
      </c>
      <c r="I1268" s="3" t="s">
        <v>252</v>
      </c>
      <c r="J1268" s="3" t="s">
        <v>252</v>
      </c>
      <c r="K1268" s="3" t="s">
        <v>132</v>
      </c>
      <c r="L1268" s="6" t="s">
        <v>132</v>
      </c>
      <c r="M1268" s="3" t="s">
        <v>252</v>
      </c>
      <c r="N1268" s="3" t="s">
        <v>184</v>
      </c>
      <c r="O1268" s="3" t="s">
        <v>8876</v>
      </c>
      <c r="P1268" s="3" t="s">
        <v>191</v>
      </c>
      <c r="Q1268" s="3" t="s">
        <v>55</v>
      </c>
      <c r="R1268" s="3" t="s">
        <v>31</v>
      </c>
      <c r="S1268" s="3">
        <v>4</v>
      </c>
      <c r="T1268" s="3">
        <v>8</v>
      </c>
      <c r="U1268" s="3">
        <v>-1</v>
      </c>
      <c r="V1268" s="3">
        <v>23</v>
      </c>
      <c r="W1268" s="3">
        <v>26.92</v>
      </c>
      <c r="X1268" s="32">
        <v>-0.17</v>
      </c>
      <c r="Y1268" s="33">
        <v>118</v>
      </c>
      <c r="Z1268" s="3">
        <v>126.08</v>
      </c>
      <c r="AA1268" s="3">
        <v>-7.0000000000000007E-2</v>
      </c>
      <c r="AB1268" s="3">
        <v>19658.52</v>
      </c>
      <c r="AC1268" s="3">
        <v>20703.03</v>
      </c>
      <c r="AD1268" s="3">
        <v>21761.759999999998</v>
      </c>
      <c r="AE1268" s="3">
        <v>22522.38</v>
      </c>
    </row>
    <row r="1269" spans="1:31" x14ac:dyDescent="0.3">
      <c r="A1269" s="3" t="s">
        <v>8877</v>
      </c>
      <c r="B1269" s="4">
        <v>42166</v>
      </c>
      <c r="C1269" s="4">
        <v>273</v>
      </c>
      <c r="D1269" s="4" t="s">
        <v>25</v>
      </c>
      <c r="E1269" s="5" t="s">
        <v>6313</v>
      </c>
      <c r="G1269" s="4" t="s">
        <v>8878</v>
      </c>
      <c r="H1269" s="3" t="s">
        <v>6315</v>
      </c>
      <c r="I1269" s="3" t="s">
        <v>299</v>
      </c>
      <c r="J1269" s="3" t="s">
        <v>299</v>
      </c>
      <c r="K1269" s="3" t="s">
        <v>132</v>
      </c>
      <c r="L1269" s="6" t="s">
        <v>132</v>
      </c>
      <c r="M1269" s="3" t="s">
        <v>299</v>
      </c>
      <c r="N1269" s="3" t="s">
        <v>317</v>
      </c>
      <c r="O1269" s="3" t="s">
        <v>8879</v>
      </c>
      <c r="P1269" s="3" t="s">
        <v>299</v>
      </c>
      <c r="Q1269" s="3" t="s">
        <v>194</v>
      </c>
      <c r="R1269" s="3" t="s">
        <v>31</v>
      </c>
      <c r="S1269" s="3">
        <v>36</v>
      </c>
      <c r="T1269" s="3">
        <v>51.42</v>
      </c>
      <c r="U1269" s="3">
        <v>-0.43</v>
      </c>
      <c r="V1269" s="3">
        <v>115.08</v>
      </c>
      <c r="W1269" s="3">
        <v>129.66999999999999</v>
      </c>
      <c r="X1269" s="32">
        <v>-0.13</v>
      </c>
      <c r="Y1269" s="33">
        <v>482.17</v>
      </c>
      <c r="Z1269" s="3">
        <v>316.67</v>
      </c>
      <c r="AA1269" s="3">
        <v>0.34</v>
      </c>
      <c r="AB1269" s="3">
        <v>86732.14</v>
      </c>
      <c r="AC1269" s="3">
        <v>56302.720000000001</v>
      </c>
      <c r="AD1269" s="3">
        <v>86732.14</v>
      </c>
      <c r="AE1269" s="3">
        <v>56302.720000000001</v>
      </c>
    </row>
    <row r="1270" spans="1:31" x14ac:dyDescent="0.3">
      <c r="A1270" s="3" t="s">
        <v>8880</v>
      </c>
      <c r="B1270" s="4">
        <v>43323</v>
      </c>
      <c r="C1270" s="4">
        <v>117</v>
      </c>
      <c r="D1270" s="4" t="s">
        <v>25</v>
      </c>
      <c r="E1270" s="5" t="s">
        <v>6313</v>
      </c>
      <c r="G1270" s="4" t="s">
        <v>8881</v>
      </c>
      <c r="H1270" s="3" t="s">
        <v>6315</v>
      </c>
      <c r="I1270" s="3" t="s">
        <v>299</v>
      </c>
      <c r="J1270" s="3" t="s">
        <v>299</v>
      </c>
      <c r="K1270" s="3" t="s">
        <v>89</v>
      </c>
      <c r="L1270" s="6" t="s">
        <v>89</v>
      </c>
      <c r="M1270" s="3" t="s">
        <v>299</v>
      </c>
      <c r="N1270" s="3" t="s">
        <v>445</v>
      </c>
      <c r="O1270" s="3" t="s">
        <v>8882</v>
      </c>
      <c r="P1270" s="3" t="s">
        <v>299</v>
      </c>
      <c r="Q1270" s="3" t="s">
        <v>397</v>
      </c>
      <c r="R1270" s="3" t="s">
        <v>31</v>
      </c>
      <c r="S1270" s="3">
        <v>47</v>
      </c>
      <c r="T1270" s="3">
        <v>43.17</v>
      </c>
      <c r="U1270" s="3">
        <v>0.08</v>
      </c>
      <c r="V1270" s="3">
        <v>134.18</v>
      </c>
      <c r="W1270" s="3">
        <v>43.17</v>
      </c>
      <c r="X1270" s="32">
        <v>0.68</v>
      </c>
      <c r="Y1270" s="33">
        <v>562.58000000000004</v>
      </c>
      <c r="Z1270" s="3">
        <v>43.17</v>
      </c>
      <c r="AA1270" s="3">
        <v>0.92</v>
      </c>
      <c r="AB1270" s="3">
        <v>55636.52</v>
      </c>
      <c r="AC1270" s="3">
        <v>4018.2</v>
      </c>
      <c r="AD1270" s="3">
        <v>56356.52</v>
      </c>
      <c r="AE1270" s="3">
        <v>4018.2</v>
      </c>
    </row>
    <row r="1271" spans="1:31" x14ac:dyDescent="0.3">
      <c r="A1271" s="3" t="s">
        <v>586</v>
      </c>
      <c r="B1271" s="4">
        <v>35902</v>
      </c>
      <c r="C1271" s="4">
        <v>86</v>
      </c>
      <c r="D1271" s="4" t="s">
        <v>25</v>
      </c>
      <c r="E1271" s="5" t="s">
        <v>6313</v>
      </c>
      <c r="G1271" s="4" t="s">
        <v>8883</v>
      </c>
      <c r="H1271" s="3" t="s">
        <v>6315</v>
      </c>
      <c r="I1271" s="3" t="s">
        <v>252</v>
      </c>
      <c r="J1271" s="3" t="s">
        <v>252</v>
      </c>
      <c r="K1271" s="3" t="s">
        <v>89</v>
      </c>
      <c r="L1271" s="6" t="s">
        <v>89</v>
      </c>
      <c r="M1271" s="3" t="s">
        <v>252</v>
      </c>
      <c r="N1271" s="3" t="s">
        <v>154</v>
      </c>
      <c r="O1271" s="3" t="s">
        <v>8884</v>
      </c>
      <c r="P1271" s="3" t="s">
        <v>252</v>
      </c>
      <c r="Q1271" s="3" t="s">
        <v>44</v>
      </c>
      <c r="R1271" s="3" t="s">
        <v>58</v>
      </c>
      <c r="S1271" s="3">
        <v>22</v>
      </c>
      <c r="T1271" s="3">
        <v>26.67</v>
      </c>
      <c r="U1271" s="3">
        <v>-0.24</v>
      </c>
      <c r="V1271" s="3">
        <v>48.21</v>
      </c>
      <c r="W1271" s="3">
        <v>56.33</v>
      </c>
      <c r="X1271" s="32">
        <v>-0.17</v>
      </c>
      <c r="Y1271" s="33">
        <v>217.09</v>
      </c>
      <c r="Z1271" s="3">
        <v>279.87</v>
      </c>
      <c r="AA1271" s="3">
        <v>-0.28999999999999998</v>
      </c>
      <c r="AB1271" s="3">
        <v>21962.959999999999</v>
      </c>
      <c r="AC1271" s="3">
        <v>28282.12</v>
      </c>
      <c r="AD1271" s="3">
        <v>21962.959999999999</v>
      </c>
      <c r="AE1271" s="3">
        <v>28282.12</v>
      </c>
    </row>
    <row r="1272" spans="1:31" x14ac:dyDescent="0.3">
      <c r="A1272" s="3" t="s">
        <v>709</v>
      </c>
      <c r="B1272" s="4">
        <v>25990</v>
      </c>
      <c r="C1272" s="4">
        <v>304</v>
      </c>
      <c r="D1272" s="4" t="s">
        <v>25</v>
      </c>
      <c r="E1272" s="5" t="s">
        <v>6313</v>
      </c>
      <c r="G1272" s="4" t="s">
        <v>8885</v>
      </c>
      <c r="H1272" s="3" t="s">
        <v>6315</v>
      </c>
      <c r="I1272" s="3" t="s">
        <v>711</v>
      </c>
      <c r="J1272" s="3" t="s">
        <v>175</v>
      </c>
      <c r="K1272" s="3" t="s">
        <v>146</v>
      </c>
      <c r="L1272" s="6" t="s">
        <v>6320</v>
      </c>
      <c r="M1272" s="3" t="s">
        <v>175</v>
      </c>
      <c r="N1272" s="3" t="s">
        <v>712</v>
      </c>
      <c r="O1272" s="3" t="s">
        <v>8886</v>
      </c>
      <c r="P1272" s="3" t="s">
        <v>6357</v>
      </c>
      <c r="Q1272" s="3" t="s">
        <v>51</v>
      </c>
      <c r="R1272" s="3" t="s">
        <v>31</v>
      </c>
      <c r="S1272" s="3">
        <v>11</v>
      </c>
      <c r="T1272" s="3">
        <v>12.5</v>
      </c>
      <c r="U1272" s="3">
        <v>-0.19</v>
      </c>
      <c r="V1272" s="3">
        <v>38</v>
      </c>
      <c r="W1272" s="3">
        <v>55.5</v>
      </c>
      <c r="X1272" s="32">
        <v>-0.46</v>
      </c>
      <c r="Y1272" s="33">
        <v>179.42</v>
      </c>
      <c r="Z1272" s="3">
        <v>237.58</v>
      </c>
      <c r="AA1272" s="3">
        <v>-0.32</v>
      </c>
      <c r="AB1272" s="3">
        <v>61724.36</v>
      </c>
      <c r="AC1272" s="3">
        <v>80014.61</v>
      </c>
      <c r="AD1272" s="3">
        <v>62237.78</v>
      </c>
      <c r="AE1272" s="3">
        <v>81645.289999999994</v>
      </c>
    </row>
    <row r="1273" spans="1:31" x14ac:dyDescent="0.3">
      <c r="A1273" s="3" t="s">
        <v>857</v>
      </c>
      <c r="B1273" s="4">
        <v>86839</v>
      </c>
      <c r="C1273" s="4">
        <v>385</v>
      </c>
      <c r="D1273" s="4" t="s">
        <v>25</v>
      </c>
      <c r="E1273" s="5" t="s">
        <v>6313</v>
      </c>
      <c r="G1273" s="4" t="s">
        <v>8887</v>
      </c>
      <c r="H1273" s="3" t="s">
        <v>6315</v>
      </c>
      <c r="I1273" s="3" t="s">
        <v>831</v>
      </c>
      <c r="J1273" s="3" t="s">
        <v>232</v>
      </c>
      <c r="K1273" s="3" t="s">
        <v>232</v>
      </c>
      <c r="L1273" s="6" t="s">
        <v>132</v>
      </c>
      <c r="M1273" s="3" t="s">
        <v>175</v>
      </c>
      <c r="N1273" s="3" t="s">
        <v>184</v>
      </c>
      <c r="O1273" s="3" t="s">
        <v>8888</v>
      </c>
      <c r="P1273" s="3" t="s">
        <v>191</v>
      </c>
      <c r="Q1273" s="3" t="s">
        <v>234</v>
      </c>
      <c r="R1273" s="3" t="s">
        <v>31</v>
      </c>
      <c r="S1273" s="3">
        <v>15</v>
      </c>
      <c r="T1273" s="3">
        <v>18.579999999999998</v>
      </c>
      <c r="U1273" s="3">
        <v>-0.24</v>
      </c>
      <c r="V1273" s="3">
        <v>61</v>
      </c>
      <c r="W1273" s="3">
        <v>56.08</v>
      </c>
      <c r="X1273" s="32">
        <v>0.08</v>
      </c>
      <c r="Y1273" s="33">
        <v>263.33</v>
      </c>
      <c r="Z1273" s="3">
        <v>293.33</v>
      </c>
      <c r="AA1273" s="3">
        <v>-0.11</v>
      </c>
      <c r="AB1273" s="3">
        <v>48775.68</v>
      </c>
      <c r="AC1273" s="3">
        <v>53595.9</v>
      </c>
      <c r="AD1273" s="3">
        <v>48775.68</v>
      </c>
      <c r="AE1273" s="3">
        <v>53595.9</v>
      </c>
    </row>
    <row r="1274" spans="1:31" x14ac:dyDescent="0.3">
      <c r="A1274" s="3" t="s">
        <v>860</v>
      </c>
      <c r="B1274" s="4">
        <v>86843</v>
      </c>
      <c r="C1274" s="4">
        <v>627</v>
      </c>
      <c r="D1274" s="4" t="s">
        <v>25</v>
      </c>
      <c r="E1274" s="5" t="s">
        <v>6313</v>
      </c>
      <c r="G1274" s="4" t="s">
        <v>8889</v>
      </c>
      <c r="H1274" s="3" t="s">
        <v>6315</v>
      </c>
      <c r="I1274" s="3" t="s">
        <v>831</v>
      </c>
      <c r="J1274" s="3" t="s">
        <v>232</v>
      </c>
      <c r="K1274" s="3" t="s">
        <v>232</v>
      </c>
      <c r="L1274" s="6" t="s">
        <v>132</v>
      </c>
      <c r="M1274" s="3" t="s">
        <v>175</v>
      </c>
      <c r="N1274" s="3" t="s">
        <v>184</v>
      </c>
      <c r="O1274" s="3" t="s">
        <v>8890</v>
      </c>
      <c r="P1274" s="3" t="s">
        <v>191</v>
      </c>
      <c r="Q1274" s="3" t="s">
        <v>234</v>
      </c>
      <c r="R1274" s="3" t="s">
        <v>31</v>
      </c>
      <c r="S1274" s="3">
        <v>75</v>
      </c>
      <c r="T1274" s="3">
        <v>76.5</v>
      </c>
      <c r="U1274" s="3">
        <v>-0.02</v>
      </c>
      <c r="V1274" s="3">
        <v>362.67</v>
      </c>
      <c r="W1274" s="3">
        <v>335.67</v>
      </c>
      <c r="X1274" s="32">
        <v>7.0000000000000007E-2</v>
      </c>
      <c r="Y1274" s="33">
        <v>1302.08</v>
      </c>
      <c r="Z1274" s="3">
        <v>1298.17</v>
      </c>
      <c r="AA1274" s="3">
        <v>0</v>
      </c>
      <c r="AB1274" s="3">
        <v>234390</v>
      </c>
      <c r="AC1274" s="3">
        <v>232354.3</v>
      </c>
      <c r="AD1274" s="3">
        <v>240859.35</v>
      </c>
      <c r="AE1274" s="3">
        <v>237913.3</v>
      </c>
    </row>
    <row r="1275" spans="1:31" x14ac:dyDescent="0.3">
      <c r="A1275" s="3" t="s">
        <v>447</v>
      </c>
      <c r="B1275" s="4">
        <v>64529</v>
      </c>
      <c r="C1275" s="4">
        <v>719</v>
      </c>
      <c r="D1275" s="4" t="s">
        <v>25</v>
      </c>
      <c r="E1275" s="5" t="s">
        <v>6313</v>
      </c>
      <c r="G1275" s="4" t="s">
        <v>8891</v>
      </c>
      <c r="H1275" s="3" t="s">
        <v>6315</v>
      </c>
      <c r="I1275" s="3" t="s">
        <v>299</v>
      </c>
      <c r="J1275" s="3" t="s">
        <v>299</v>
      </c>
      <c r="K1275" s="3" t="s">
        <v>146</v>
      </c>
      <c r="L1275" s="6" t="s">
        <v>6320</v>
      </c>
      <c r="M1275" s="3" t="s">
        <v>299</v>
      </c>
      <c r="N1275" s="3" t="s">
        <v>184</v>
      </c>
      <c r="O1275" s="3" t="s">
        <v>8892</v>
      </c>
      <c r="P1275" s="3" t="s">
        <v>191</v>
      </c>
      <c r="Q1275" s="3" t="s">
        <v>30</v>
      </c>
      <c r="R1275" s="3" t="s">
        <v>31</v>
      </c>
      <c r="S1275" s="3">
        <v>65</v>
      </c>
      <c r="T1275" s="3">
        <v>99</v>
      </c>
      <c r="U1275" s="3">
        <v>-0.52</v>
      </c>
      <c r="V1275" s="3">
        <v>220.75</v>
      </c>
      <c r="W1275" s="3">
        <v>276.5</v>
      </c>
      <c r="X1275" s="32">
        <v>-0.25</v>
      </c>
      <c r="Y1275" s="33">
        <v>1117.67</v>
      </c>
      <c r="Z1275" s="3">
        <v>1090.25</v>
      </c>
      <c r="AA1275" s="3">
        <v>0.02</v>
      </c>
      <c r="AB1275" s="3">
        <v>373610.74</v>
      </c>
      <c r="AC1275" s="3">
        <v>369878.5</v>
      </c>
      <c r="AD1275" s="3">
        <v>391898.64</v>
      </c>
      <c r="AE1275" s="3">
        <v>382598.74</v>
      </c>
    </row>
    <row r="1276" spans="1:31" x14ac:dyDescent="0.3">
      <c r="A1276" s="3" t="s">
        <v>594</v>
      </c>
      <c r="B1276" s="4">
        <v>38516</v>
      </c>
      <c r="C1276" s="4">
        <v>396</v>
      </c>
      <c r="D1276" s="4" t="s">
        <v>25</v>
      </c>
      <c r="E1276" s="5" t="s">
        <v>6313</v>
      </c>
      <c r="G1276" s="4" t="s">
        <v>8893</v>
      </c>
      <c r="H1276" s="3" t="s">
        <v>6315</v>
      </c>
      <c r="I1276" s="3" t="s">
        <v>252</v>
      </c>
      <c r="J1276" s="3" t="s">
        <v>252</v>
      </c>
      <c r="K1276" s="3" t="s">
        <v>89</v>
      </c>
      <c r="L1276" s="6" t="s">
        <v>132</v>
      </c>
      <c r="M1276" s="3" t="s">
        <v>252</v>
      </c>
      <c r="N1276" s="3" t="s">
        <v>154</v>
      </c>
      <c r="O1276" s="3" t="s">
        <v>8894</v>
      </c>
      <c r="P1276" s="3" t="s">
        <v>252</v>
      </c>
      <c r="Q1276" s="3" t="s">
        <v>194</v>
      </c>
      <c r="R1276" s="3" t="s">
        <v>6402</v>
      </c>
      <c r="S1276" s="3">
        <v>30</v>
      </c>
      <c r="T1276" s="3">
        <v>38</v>
      </c>
      <c r="U1276" s="3">
        <v>-0.26</v>
      </c>
      <c r="V1276" s="3">
        <v>118.25</v>
      </c>
      <c r="W1276" s="3">
        <v>152</v>
      </c>
      <c r="X1276" s="32">
        <v>-0.28999999999999998</v>
      </c>
      <c r="Y1276" s="33">
        <v>571.41999999999996</v>
      </c>
      <c r="Z1276" s="3">
        <v>650.41999999999996</v>
      </c>
      <c r="AA1276" s="3">
        <v>-0.14000000000000001</v>
      </c>
      <c r="AB1276" s="3">
        <v>101893.66</v>
      </c>
      <c r="AC1276" s="3">
        <v>116378.5</v>
      </c>
      <c r="AD1276" s="3">
        <v>105460.66</v>
      </c>
      <c r="AE1276" s="3">
        <v>119954.5</v>
      </c>
    </row>
    <row r="1277" spans="1:31" x14ac:dyDescent="0.3">
      <c r="A1277" s="3" t="s">
        <v>402</v>
      </c>
      <c r="B1277" s="4">
        <v>74751</v>
      </c>
      <c r="C1277" s="4">
        <v>158</v>
      </c>
      <c r="D1277" s="4" t="s">
        <v>25</v>
      </c>
      <c r="E1277" s="5" t="s">
        <v>6313</v>
      </c>
      <c r="G1277" s="4" t="s">
        <v>8895</v>
      </c>
      <c r="H1277" s="3" t="s">
        <v>6315</v>
      </c>
      <c r="I1277" s="3" t="s">
        <v>54</v>
      </c>
      <c r="J1277" s="3" t="s">
        <v>191</v>
      </c>
      <c r="K1277" s="3" t="s">
        <v>146</v>
      </c>
      <c r="L1277" s="6" t="s">
        <v>6320</v>
      </c>
      <c r="M1277" s="3" t="s">
        <v>191</v>
      </c>
      <c r="N1277" s="3" t="s">
        <v>211</v>
      </c>
      <c r="O1277" s="3" t="s">
        <v>8896</v>
      </c>
      <c r="P1277" s="3" t="s">
        <v>191</v>
      </c>
      <c r="Q1277" s="3" t="s">
        <v>405</v>
      </c>
      <c r="R1277" s="3" t="s">
        <v>31</v>
      </c>
      <c r="S1277" s="3">
        <v>6</v>
      </c>
      <c r="T1277" s="3">
        <v>4</v>
      </c>
      <c r="U1277" s="3">
        <v>0.33</v>
      </c>
      <c r="V1277" s="3">
        <v>14.5</v>
      </c>
      <c r="W1277" s="3">
        <v>12.5</v>
      </c>
      <c r="X1277" s="32">
        <v>0.14000000000000001</v>
      </c>
      <c r="Y1277" s="33">
        <v>81.5</v>
      </c>
      <c r="Z1277" s="3">
        <v>56.5</v>
      </c>
      <c r="AA1277" s="3">
        <v>0.31</v>
      </c>
      <c r="AB1277" s="3">
        <v>26146.5</v>
      </c>
      <c r="AC1277" s="3">
        <v>18127.5</v>
      </c>
      <c r="AD1277" s="3">
        <v>26650.5</v>
      </c>
      <c r="AE1277" s="3">
        <v>18475.5</v>
      </c>
    </row>
    <row r="1278" spans="1:31" x14ac:dyDescent="0.3">
      <c r="A1278" s="3" t="s">
        <v>8897</v>
      </c>
      <c r="B1278" s="4">
        <v>33660</v>
      </c>
      <c r="C1278" s="4">
        <v>199</v>
      </c>
      <c r="D1278" s="4" t="s">
        <v>25</v>
      </c>
      <c r="E1278" s="5" t="s">
        <v>6313</v>
      </c>
      <c r="G1278" s="4" t="s">
        <v>8898</v>
      </c>
      <c r="H1278" s="3" t="s">
        <v>6315</v>
      </c>
      <c r="I1278" s="3" t="s">
        <v>252</v>
      </c>
      <c r="J1278" s="3" t="s">
        <v>252</v>
      </c>
      <c r="K1278" s="3" t="s">
        <v>89</v>
      </c>
      <c r="L1278" s="6" t="s">
        <v>89</v>
      </c>
      <c r="M1278" s="3" t="s">
        <v>252</v>
      </c>
      <c r="N1278" s="3" t="s">
        <v>184</v>
      </c>
      <c r="O1278" s="3" t="s">
        <v>8899</v>
      </c>
      <c r="P1278" s="3" t="s">
        <v>252</v>
      </c>
      <c r="Q1278" s="3" t="s">
        <v>32</v>
      </c>
      <c r="R1278" s="3" t="s">
        <v>31</v>
      </c>
      <c r="S1278" s="3">
        <v>28</v>
      </c>
      <c r="T1278" s="3">
        <v>43.17</v>
      </c>
      <c r="U1278" s="3">
        <v>-0.54</v>
      </c>
      <c r="V1278" s="3">
        <v>56.01</v>
      </c>
      <c r="W1278" s="3">
        <v>58.34</v>
      </c>
      <c r="X1278" s="32">
        <v>-0.04</v>
      </c>
      <c r="Y1278" s="33">
        <v>199.53</v>
      </c>
      <c r="Z1278" s="3">
        <v>250.67</v>
      </c>
      <c r="AA1278" s="3">
        <v>-0.26</v>
      </c>
      <c r="AB1278" s="3">
        <v>17454.599999999999</v>
      </c>
      <c r="AC1278" s="3">
        <v>22488.68</v>
      </c>
      <c r="AD1278" s="3">
        <v>19165.32</v>
      </c>
      <c r="AE1278" s="3">
        <v>24810.68</v>
      </c>
    </row>
    <row r="1279" spans="1:31" x14ac:dyDescent="0.3">
      <c r="A1279" s="3" t="s">
        <v>8900</v>
      </c>
      <c r="B1279" s="4">
        <v>33665</v>
      </c>
      <c r="C1279" s="4">
        <v>207</v>
      </c>
      <c r="D1279" s="4" t="s">
        <v>25</v>
      </c>
      <c r="E1279" s="5" t="s">
        <v>6313</v>
      </c>
      <c r="G1279" s="4" t="s">
        <v>8901</v>
      </c>
      <c r="H1279" s="3" t="s">
        <v>6315</v>
      </c>
      <c r="I1279" s="3" t="s">
        <v>252</v>
      </c>
      <c r="J1279" s="3" t="s">
        <v>252</v>
      </c>
      <c r="K1279" s="3" t="s">
        <v>89</v>
      </c>
      <c r="L1279" s="6" t="s">
        <v>89</v>
      </c>
      <c r="M1279" s="3" t="s">
        <v>252</v>
      </c>
      <c r="N1279" s="3" t="s">
        <v>184</v>
      </c>
      <c r="O1279" s="3" t="s">
        <v>8902</v>
      </c>
      <c r="P1279" s="3" t="s">
        <v>252</v>
      </c>
      <c r="Q1279" s="3" t="s">
        <v>32</v>
      </c>
      <c r="R1279" s="3" t="s">
        <v>31</v>
      </c>
      <c r="S1279" s="3">
        <v>29</v>
      </c>
      <c r="T1279" s="3">
        <v>31.5</v>
      </c>
      <c r="U1279" s="3">
        <v>-0.08</v>
      </c>
      <c r="V1279" s="3">
        <v>50.18</v>
      </c>
      <c r="W1279" s="3">
        <v>47.84</v>
      </c>
      <c r="X1279" s="32">
        <v>0.05</v>
      </c>
      <c r="Y1279" s="33">
        <v>189.03</v>
      </c>
      <c r="Z1279" s="3">
        <v>196.22</v>
      </c>
      <c r="AA1279" s="3">
        <v>-0.04</v>
      </c>
      <c r="AB1279" s="3">
        <v>16596</v>
      </c>
      <c r="AC1279" s="3">
        <v>17380.82</v>
      </c>
      <c r="AD1279" s="3">
        <v>18210.599999999999</v>
      </c>
      <c r="AE1279" s="3">
        <v>19399.82</v>
      </c>
    </row>
    <row r="1280" spans="1:31" x14ac:dyDescent="0.3">
      <c r="A1280" s="3" t="s">
        <v>738</v>
      </c>
      <c r="B1280" s="4">
        <v>27040</v>
      </c>
      <c r="C1280" s="4">
        <v>231</v>
      </c>
      <c r="D1280" s="4" t="s">
        <v>25</v>
      </c>
      <c r="E1280" s="5" t="s">
        <v>6313</v>
      </c>
      <c r="G1280" s="4" t="s">
        <v>8903</v>
      </c>
      <c r="H1280" s="3" t="s">
        <v>6315</v>
      </c>
      <c r="I1280" s="3" t="s">
        <v>735</v>
      </c>
      <c r="J1280" s="3" t="s">
        <v>736</v>
      </c>
      <c r="K1280" s="3" t="s">
        <v>736</v>
      </c>
      <c r="L1280" s="6" t="s">
        <v>6320</v>
      </c>
      <c r="M1280" s="3" t="s">
        <v>175</v>
      </c>
      <c r="N1280" s="3" t="s">
        <v>176</v>
      </c>
      <c r="O1280" s="3" t="s">
        <v>8904</v>
      </c>
      <c r="P1280" s="3" t="s">
        <v>6357</v>
      </c>
      <c r="Q1280" s="3" t="s">
        <v>32</v>
      </c>
      <c r="R1280" s="3" t="s">
        <v>31</v>
      </c>
      <c r="S1280" s="3">
        <v>3</v>
      </c>
      <c r="T1280" s="3">
        <v>4.5</v>
      </c>
      <c r="U1280" s="3">
        <v>-0.8</v>
      </c>
      <c r="V1280" s="3">
        <v>8.42</v>
      </c>
      <c r="W1280" s="3">
        <v>14.5</v>
      </c>
      <c r="X1280" s="32">
        <v>-0.72</v>
      </c>
      <c r="Y1280" s="33">
        <v>40.08</v>
      </c>
      <c r="Z1280" s="3">
        <v>87.42</v>
      </c>
      <c r="AA1280" s="3">
        <v>-1.18</v>
      </c>
      <c r="AB1280" s="3">
        <v>14615.38</v>
      </c>
      <c r="AC1280" s="3">
        <v>31910.84</v>
      </c>
      <c r="AD1280" s="3">
        <v>14721.64</v>
      </c>
      <c r="AE1280" s="3">
        <v>31910.84</v>
      </c>
    </row>
    <row r="1281" spans="1:31" x14ac:dyDescent="0.3">
      <c r="A1281" s="3" t="s">
        <v>129</v>
      </c>
      <c r="B1281" s="4">
        <v>47775</v>
      </c>
      <c r="C1281" s="4">
        <v>471</v>
      </c>
      <c r="D1281" s="4" t="s">
        <v>25</v>
      </c>
      <c r="E1281" s="5" t="s">
        <v>6313</v>
      </c>
      <c r="G1281" s="4" t="s">
        <v>8905</v>
      </c>
      <c r="H1281" s="3" t="s">
        <v>6315</v>
      </c>
      <c r="I1281" s="3" t="s">
        <v>131</v>
      </c>
      <c r="J1281" s="3" t="s">
        <v>88</v>
      </c>
      <c r="K1281" s="3" t="s">
        <v>132</v>
      </c>
      <c r="L1281" s="6" t="s">
        <v>6320</v>
      </c>
      <c r="M1281" s="3" t="s">
        <v>88</v>
      </c>
      <c r="N1281" s="3" t="s">
        <v>133</v>
      </c>
      <c r="O1281" s="3" t="s">
        <v>8906</v>
      </c>
      <c r="P1281" s="3" t="s">
        <v>87</v>
      </c>
      <c r="Q1281" s="3" t="s">
        <v>161</v>
      </c>
      <c r="R1281" s="3" t="s">
        <v>31</v>
      </c>
      <c r="S1281" s="3">
        <v>18</v>
      </c>
      <c r="T1281" s="3">
        <v>23.79</v>
      </c>
      <c r="U1281" s="3">
        <v>-0.32</v>
      </c>
      <c r="V1281" s="3">
        <v>30.5</v>
      </c>
      <c r="W1281" s="3">
        <v>56.75</v>
      </c>
      <c r="X1281" s="32">
        <v>-0.86</v>
      </c>
      <c r="Y1281" s="33">
        <v>141.5</v>
      </c>
      <c r="Z1281" s="3">
        <v>234.83</v>
      </c>
      <c r="AA1281" s="3">
        <v>-0.66</v>
      </c>
      <c r="AB1281" s="3">
        <v>62012.639999999999</v>
      </c>
      <c r="AC1281" s="3">
        <v>101098.27</v>
      </c>
      <c r="AD1281" s="3">
        <v>63029.760000000002</v>
      </c>
      <c r="AE1281" s="3">
        <v>104122.24000000001</v>
      </c>
    </row>
    <row r="1282" spans="1:31" x14ac:dyDescent="0.3">
      <c r="A1282" s="3" t="s">
        <v>782</v>
      </c>
      <c r="B1282" s="4">
        <v>16673</v>
      </c>
      <c r="C1282" s="4">
        <v>354</v>
      </c>
      <c r="D1282" s="4" t="s">
        <v>25</v>
      </c>
      <c r="E1282" s="5" t="s">
        <v>6313</v>
      </c>
      <c r="G1282" s="4" t="s">
        <v>8907</v>
      </c>
      <c r="H1282" s="3" t="s">
        <v>6315</v>
      </c>
      <c r="I1282" s="3" t="s">
        <v>758</v>
      </c>
      <c r="J1282" s="3" t="s">
        <v>175</v>
      </c>
      <c r="K1282" s="3" t="s">
        <v>146</v>
      </c>
      <c r="L1282" s="6" t="s">
        <v>6320</v>
      </c>
      <c r="M1282" s="3" t="s">
        <v>175</v>
      </c>
      <c r="N1282" s="3" t="s">
        <v>176</v>
      </c>
      <c r="O1282" s="3" t="s">
        <v>8908</v>
      </c>
      <c r="P1282" s="3" t="s">
        <v>6357</v>
      </c>
      <c r="Q1282" s="3" t="s">
        <v>6387</v>
      </c>
      <c r="R1282" s="3" t="s">
        <v>31</v>
      </c>
      <c r="S1282" s="3">
        <v>7</v>
      </c>
      <c r="T1282" s="3">
        <v>15.5</v>
      </c>
      <c r="U1282" s="3">
        <v>-1.38</v>
      </c>
      <c r="V1282" s="3">
        <v>25.5</v>
      </c>
      <c r="W1282" s="3">
        <v>36.83</v>
      </c>
      <c r="X1282" s="32">
        <v>-0.44</v>
      </c>
      <c r="Y1282" s="33">
        <v>115.63</v>
      </c>
      <c r="Z1282" s="3">
        <v>138.33000000000001</v>
      </c>
      <c r="AA1282" s="3">
        <v>-0.2</v>
      </c>
      <c r="AB1282" s="3">
        <v>45624.42</v>
      </c>
      <c r="AC1282" s="3">
        <v>55714.16</v>
      </c>
      <c r="AD1282" s="3">
        <v>47563.5</v>
      </c>
      <c r="AE1282" s="3">
        <v>56984</v>
      </c>
    </row>
    <row r="1283" spans="1:31" x14ac:dyDescent="0.3">
      <c r="A1283" s="3" t="s">
        <v>138</v>
      </c>
      <c r="B1283" s="4">
        <v>48699</v>
      </c>
      <c r="C1283" s="4">
        <v>653</v>
      </c>
      <c r="D1283" s="4" t="s">
        <v>25</v>
      </c>
      <c r="E1283" s="5" t="s">
        <v>6313</v>
      </c>
      <c r="G1283" s="4" t="s">
        <v>8909</v>
      </c>
      <c r="H1283" s="3" t="s">
        <v>6315</v>
      </c>
      <c r="I1283" s="3" t="s">
        <v>131</v>
      </c>
      <c r="J1283" s="3" t="s">
        <v>88</v>
      </c>
      <c r="K1283" s="3" t="s">
        <v>132</v>
      </c>
      <c r="L1283" s="6" t="s">
        <v>132</v>
      </c>
      <c r="M1283" s="3" t="s">
        <v>88</v>
      </c>
      <c r="N1283" s="3" t="s">
        <v>133</v>
      </c>
      <c r="O1283" s="3" t="s">
        <v>8910</v>
      </c>
      <c r="P1283" s="3" t="s">
        <v>87</v>
      </c>
      <c r="Q1283" s="3" t="s">
        <v>51</v>
      </c>
      <c r="R1283" s="3" t="s">
        <v>31</v>
      </c>
      <c r="S1283" s="3">
        <v>48</v>
      </c>
      <c r="T1283" s="3">
        <v>79.5</v>
      </c>
      <c r="U1283" s="3">
        <v>-0.67</v>
      </c>
      <c r="V1283" s="3">
        <v>166.08</v>
      </c>
      <c r="W1283" s="3">
        <v>261.58</v>
      </c>
      <c r="X1283" s="32">
        <v>-0.57999999999999996</v>
      </c>
      <c r="Y1283" s="33">
        <v>3724.83</v>
      </c>
      <c r="Z1283" s="3">
        <v>1952.33</v>
      </c>
      <c r="AA1283" s="3">
        <v>0.48</v>
      </c>
      <c r="AB1283" s="3">
        <v>774542.43</v>
      </c>
      <c r="AC1283" s="3">
        <v>497522.88</v>
      </c>
      <c r="AD1283" s="3">
        <v>1214891.6399999999</v>
      </c>
      <c r="AE1283" s="3">
        <v>605449.43999999994</v>
      </c>
    </row>
    <row r="1284" spans="1:31" x14ac:dyDescent="0.3">
      <c r="A1284" s="3" t="s">
        <v>450</v>
      </c>
      <c r="B1284" s="4">
        <v>43078</v>
      </c>
      <c r="C1284" s="4">
        <v>240</v>
      </c>
      <c r="D1284" s="4" t="s">
        <v>25</v>
      </c>
      <c r="E1284" s="5" t="s">
        <v>6313</v>
      </c>
      <c r="G1284" s="4" t="s">
        <v>8911</v>
      </c>
      <c r="H1284" s="3" t="s">
        <v>6315</v>
      </c>
      <c r="I1284" s="3" t="s">
        <v>299</v>
      </c>
      <c r="J1284" s="3" t="s">
        <v>299</v>
      </c>
      <c r="K1284" s="3" t="s">
        <v>104</v>
      </c>
      <c r="L1284" s="6" t="s">
        <v>104</v>
      </c>
      <c r="M1284" s="3" t="s">
        <v>299</v>
      </c>
      <c r="N1284" s="3" t="s">
        <v>184</v>
      </c>
      <c r="O1284" s="3" t="s">
        <v>8912</v>
      </c>
      <c r="P1284" s="3" t="s">
        <v>299</v>
      </c>
      <c r="Q1284" s="3" t="s">
        <v>55</v>
      </c>
      <c r="R1284" s="3" t="s">
        <v>31</v>
      </c>
      <c r="S1284" s="3">
        <v>59</v>
      </c>
      <c r="T1284" s="3">
        <v>70.39</v>
      </c>
      <c r="U1284" s="3">
        <v>-0.19</v>
      </c>
      <c r="V1284" s="3">
        <v>179.87</v>
      </c>
      <c r="W1284" s="3">
        <v>194.65</v>
      </c>
      <c r="X1284" s="32">
        <v>-0.08</v>
      </c>
      <c r="Y1284" s="33">
        <v>543.70000000000005</v>
      </c>
      <c r="Z1284" s="3">
        <v>657.65</v>
      </c>
      <c r="AA1284" s="3">
        <v>-0.21</v>
      </c>
      <c r="AB1284" s="3">
        <v>33492.21</v>
      </c>
      <c r="AC1284" s="3">
        <v>40695.49</v>
      </c>
      <c r="AD1284" s="3">
        <v>40849.56</v>
      </c>
      <c r="AE1284" s="3">
        <v>47995.28</v>
      </c>
    </row>
    <row r="1285" spans="1:31" x14ac:dyDescent="0.3">
      <c r="A1285" s="3" t="s">
        <v>453</v>
      </c>
      <c r="B1285" s="4">
        <v>44259</v>
      </c>
      <c r="C1285" s="4">
        <v>149</v>
      </c>
      <c r="D1285" s="4" t="s">
        <v>25</v>
      </c>
      <c r="E1285" s="5" t="s">
        <v>6313</v>
      </c>
      <c r="G1285" s="4" t="s">
        <v>8913</v>
      </c>
      <c r="H1285" s="3" t="s">
        <v>6315</v>
      </c>
      <c r="I1285" s="3" t="s">
        <v>299</v>
      </c>
      <c r="J1285" s="3" t="s">
        <v>299</v>
      </c>
      <c r="K1285" s="3" t="s">
        <v>89</v>
      </c>
      <c r="L1285" s="6" t="s">
        <v>89</v>
      </c>
      <c r="M1285" s="3" t="s">
        <v>299</v>
      </c>
      <c r="N1285" s="3" t="s">
        <v>184</v>
      </c>
      <c r="O1285" s="3" t="s">
        <v>8914</v>
      </c>
      <c r="P1285" s="3" t="s">
        <v>299</v>
      </c>
      <c r="Q1285" s="3" t="s">
        <v>55</v>
      </c>
      <c r="R1285" s="3" t="s">
        <v>31</v>
      </c>
      <c r="S1285" s="3">
        <v>25</v>
      </c>
      <c r="T1285" s="3">
        <v>51.34</v>
      </c>
      <c r="U1285" s="3">
        <v>-1.08</v>
      </c>
      <c r="V1285" s="3">
        <v>107.53</v>
      </c>
      <c r="W1285" s="3">
        <v>106.17</v>
      </c>
      <c r="X1285" s="32">
        <v>0.01</v>
      </c>
      <c r="Y1285" s="33">
        <v>429.57</v>
      </c>
      <c r="Z1285" s="3">
        <v>500.34</v>
      </c>
      <c r="AA1285" s="3">
        <v>-0.16</v>
      </c>
      <c r="AB1285" s="3">
        <v>37846.28</v>
      </c>
      <c r="AC1285" s="3">
        <v>42525.88</v>
      </c>
      <c r="AD1285" s="3">
        <v>43320.68</v>
      </c>
      <c r="AE1285" s="3">
        <v>49432.23</v>
      </c>
    </row>
    <row r="1286" spans="1:31" x14ac:dyDescent="0.3">
      <c r="A1286" s="3" t="s">
        <v>8915</v>
      </c>
      <c r="B1286" s="4">
        <v>80129</v>
      </c>
      <c r="C1286" s="4">
        <v>74</v>
      </c>
      <c r="D1286" s="4" t="s">
        <v>25</v>
      </c>
      <c r="E1286" s="5" t="s">
        <v>6313</v>
      </c>
      <c r="G1286" s="4" t="s">
        <v>8916</v>
      </c>
      <c r="H1286" s="3" t="s">
        <v>6315</v>
      </c>
      <c r="I1286" s="3" t="s">
        <v>54</v>
      </c>
      <c r="J1286" s="3" t="s">
        <v>191</v>
      </c>
      <c r="K1286" s="3" t="s">
        <v>132</v>
      </c>
      <c r="L1286" s="6" t="s">
        <v>89</v>
      </c>
      <c r="M1286" s="3" t="s">
        <v>191</v>
      </c>
      <c r="N1286" s="3" t="s">
        <v>206</v>
      </c>
      <c r="O1286" s="3" t="s">
        <v>8917</v>
      </c>
      <c r="P1286" s="3" t="s">
        <v>191</v>
      </c>
      <c r="Q1286" s="3" t="s">
        <v>64</v>
      </c>
      <c r="R1286" s="3" t="s">
        <v>60</v>
      </c>
      <c r="S1286" s="3">
        <v>4</v>
      </c>
      <c r="T1286" s="3">
        <v>5</v>
      </c>
      <c r="U1286" s="3">
        <v>-0.43</v>
      </c>
      <c r="V1286" s="3">
        <v>15.5</v>
      </c>
      <c r="W1286" s="3">
        <v>5</v>
      </c>
      <c r="X1286" s="32">
        <v>0.68</v>
      </c>
      <c r="Y1286" s="33">
        <v>63.5</v>
      </c>
      <c r="Z1286" s="3">
        <v>5</v>
      </c>
      <c r="AA1286" s="3">
        <v>0.92</v>
      </c>
      <c r="AB1286" s="3">
        <v>10874.1</v>
      </c>
      <c r="AC1286" s="3">
        <v>922.8</v>
      </c>
      <c r="AD1286" s="3">
        <v>11719.56</v>
      </c>
      <c r="AE1286" s="3">
        <v>922.8</v>
      </c>
    </row>
    <row r="1287" spans="1:31" x14ac:dyDescent="0.3">
      <c r="A1287" s="3" t="s">
        <v>785</v>
      </c>
      <c r="B1287" s="4">
        <v>22244</v>
      </c>
      <c r="C1287" s="4">
        <v>495</v>
      </c>
      <c r="D1287" s="4" t="s">
        <v>25</v>
      </c>
      <c r="E1287" s="5" t="s">
        <v>6313</v>
      </c>
      <c r="G1287" s="4" t="s">
        <v>8918</v>
      </c>
      <c r="H1287" s="3" t="s">
        <v>6315</v>
      </c>
      <c r="I1287" s="3" t="s">
        <v>758</v>
      </c>
      <c r="J1287" s="3" t="s">
        <v>175</v>
      </c>
      <c r="K1287" s="3" t="s">
        <v>146</v>
      </c>
      <c r="L1287" s="6" t="s">
        <v>6320</v>
      </c>
      <c r="M1287" s="3" t="s">
        <v>175</v>
      </c>
      <c r="N1287" s="3" t="s">
        <v>176</v>
      </c>
      <c r="O1287" s="3" t="s">
        <v>8919</v>
      </c>
      <c r="P1287" s="3" t="s">
        <v>6357</v>
      </c>
      <c r="Q1287" s="3" t="s">
        <v>64</v>
      </c>
      <c r="R1287" s="3" t="s">
        <v>60</v>
      </c>
      <c r="S1287" s="3">
        <v>6</v>
      </c>
      <c r="T1287" s="3">
        <v>17</v>
      </c>
      <c r="U1287" s="3">
        <v>-1.83</v>
      </c>
      <c r="V1287" s="3">
        <v>30.83</v>
      </c>
      <c r="W1287" s="3">
        <v>91.25</v>
      </c>
      <c r="X1287" s="32">
        <v>-1.96</v>
      </c>
      <c r="Y1287" s="33">
        <v>243.17</v>
      </c>
      <c r="Z1287" s="3">
        <v>488.67</v>
      </c>
      <c r="AA1287" s="3">
        <v>-1.01</v>
      </c>
      <c r="AB1287" s="3">
        <v>83938.71</v>
      </c>
      <c r="AC1287" s="3">
        <v>167243.5</v>
      </c>
      <c r="AD1287" s="3">
        <v>89786.86</v>
      </c>
      <c r="AE1287" s="3">
        <v>180533.7</v>
      </c>
    </row>
    <row r="1288" spans="1:31" x14ac:dyDescent="0.3">
      <c r="A1288" s="3" t="s">
        <v>611</v>
      </c>
      <c r="B1288" s="4">
        <v>33490</v>
      </c>
      <c r="C1288" s="4">
        <v>99</v>
      </c>
      <c r="D1288" s="4" t="s">
        <v>25</v>
      </c>
      <c r="E1288" s="5" t="s">
        <v>6313</v>
      </c>
      <c r="G1288" s="4" t="s">
        <v>8920</v>
      </c>
      <c r="H1288" s="3" t="s">
        <v>6315</v>
      </c>
      <c r="I1288" s="3" t="s">
        <v>252</v>
      </c>
      <c r="J1288" s="3" t="s">
        <v>252</v>
      </c>
      <c r="K1288" s="3" t="s">
        <v>132</v>
      </c>
      <c r="L1288" s="6" t="s">
        <v>89</v>
      </c>
      <c r="M1288" s="3" t="s">
        <v>252</v>
      </c>
      <c r="N1288" s="3" t="s">
        <v>154</v>
      </c>
      <c r="O1288" s="3" t="s">
        <v>8921</v>
      </c>
      <c r="P1288" s="3" t="s">
        <v>252</v>
      </c>
      <c r="Q1288" s="3" t="s">
        <v>614</v>
      </c>
      <c r="R1288" s="3" t="s">
        <v>29</v>
      </c>
      <c r="S1288" s="3">
        <v>70</v>
      </c>
      <c r="T1288" s="3">
        <v>30.34</v>
      </c>
      <c r="U1288" s="3">
        <v>0.56999999999999995</v>
      </c>
      <c r="V1288" s="3">
        <v>71.95</v>
      </c>
      <c r="W1288" s="3">
        <v>122.51</v>
      </c>
      <c r="X1288" s="32">
        <v>-0.7</v>
      </c>
      <c r="Y1288" s="33">
        <v>248.13</v>
      </c>
      <c r="Z1288" s="3">
        <v>274.18</v>
      </c>
      <c r="AA1288" s="3">
        <v>-0.1</v>
      </c>
      <c r="AB1288" s="3">
        <v>20097</v>
      </c>
      <c r="AC1288" s="3">
        <v>22207.5</v>
      </c>
      <c r="AD1288" s="3">
        <v>20097</v>
      </c>
      <c r="AE1288" s="3">
        <v>22207.5</v>
      </c>
    </row>
    <row r="1289" spans="1:31" x14ac:dyDescent="0.3">
      <c r="A1289" s="3" t="s">
        <v>867</v>
      </c>
      <c r="B1289" s="4">
        <v>86873</v>
      </c>
      <c r="C1289" s="4">
        <v>304</v>
      </c>
      <c r="D1289" s="4" t="s">
        <v>25</v>
      </c>
      <c r="E1289" s="5" t="s">
        <v>6313</v>
      </c>
      <c r="G1289" s="4" t="s">
        <v>8922</v>
      </c>
      <c r="H1289" s="3" t="s">
        <v>6315</v>
      </c>
      <c r="I1289" s="3" t="s">
        <v>831</v>
      </c>
      <c r="J1289" s="3" t="s">
        <v>175</v>
      </c>
      <c r="K1289" s="3" t="s">
        <v>132</v>
      </c>
      <c r="L1289" s="6" t="s">
        <v>89</v>
      </c>
      <c r="M1289" s="3" t="s">
        <v>175</v>
      </c>
      <c r="N1289" s="3" t="s">
        <v>184</v>
      </c>
      <c r="O1289" s="3" t="s">
        <v>8923</v>
      </c>
      <c r="P1289" s="3" t="s">
        <v>6357</v>
      </c>
      <c r="Q1289" s="3" t="s">
        <v>194</v>
      </c>
      <c r="R1289" s="3" t="s">
        <v>6402</v>
      </c>
      <c r="S1289" s="3">
        <v>14</v>
      </c>
      <c r="T1289" s="3">
        <v>10</v>
      </c>
      <c r="U1289" s="3">
        <v>0.28999999999999998</v>
      </c>
      <c r="V1289" s="3">
        <v>30.08</v>
      </c>
      <c r="W1289" s="3">
        <v>37</v>
      </c>
      <c r="X1289" s="32">
        <v>-0.23</v>
      </c>
      <c r="Y1289" s="33">
        <v>138.08000000000001</v>
      </c>
      <c r="Z1289" s="3">
        <v>175.92</v>
      </c>
      <c r="AA1289" s="3">
        <v>-0.27</v>
      </c>
      <c r="AB1289" s="3">
        <v>20387.88</v>
      </c>
      <c r="AC1289" s="3">
        <v>25883.759999999998</v>
      </c>
      <c r="AD1289" s="3">
        <v>21275.88</v>
      </c>
      <c r="AE1289" s="3">
        <v>27160.68</v>
      </c>
    </row>
    <row r="1290" spans="1:31" x14ac:dyDescent="0.3">
      <c r="A1290" s="3" t="s">
        <v>621</v>
      </c>
      <c r="B1290" s="4">
        <v>36367</v>
      </c>
      <c r="C1290" s="4">
        <v>79</v>
      </c>
      <c r="D1290" s="4" t="s">
        <v>25</v>
      </c>
      <c r="E1290" s="5" t="s">
        <v>6313</v>
      </c>
      <c r="G1290" s="4" t="s">
        <v>8924</v>
      </c>
      <c r="H1290" s="3" t="s">
        <v>6315</v>
      </c>
      <c r="I1290" s="3" t="s">
        <v>252</v>
      </c>
      <c r="J1290" s="3" t="s">
        <v>252</v>
      </c>
      <c r="K1290" s="3" t="s">
        <v>104</v>
      </c>
      <c r="L1290" s="6" t="s">
        <v>104</v>
      </c>
      <c r="M1290" s="3" t="s">
        <v>252</v>
      </c>
      <c r="N1290" s="3" t="s">
        <v>154</v>
      </c>
      <c r="O1290" s="3" t="s">
        <v>8925</v>
      </c>
      <c r="P1290" s="3" t="s">
        <v>252</v>
      </c>
      <c r="Q1290" s="3" t="s">
        <v>213</v>
      </c>
      <c r="R1290" s="3" t="s">
        <v>6402</v>
      </c>
      <c r="S1290" s="3">
        <v>160</v>
      </c>
      <c r="T1290" s="3">
        <v>183.99</v>
      </c>
      <c r="U1290" s="3">
        <v>-0.15</v>
      </c>
      <c r="V1290" s="3">
        <v>1196.08</v>
      </c>
      <c r="W1290" s="3">
        <v>1533.07</v>
      </c>
      <c r="X1290" s="32">
        <v>-0.28000000000000003</v>
      </c>
      <c r="Y1290" s="33">
        <v>6161.39</v>
      </c>
      <c r="Z1290" s="3">
        <v>5626.4</v>
      </c>
      <c r="AA1290" s="3">
        <v>0.09</v>
      </c>
      <c r="AB1290" s="3">
        <v>317196.88</v>
      </c>
      <c r="AC1290" s="3">
        <v>288964.33</v>
      </c>
      <c r="AD1290" s="3">
        <v>317196.88</v>
      </c>
      <c r="AE1290" s="3">
        <v>294118.33</v>
      </c>
    </row>
    <row r="1291" spans="1:31" x14ac:dyDescent="0.3">
      <c r="A1291" s="3" t="s">
        <v>624</v>
      </c>
      <c r="B1291" s="4">
        <v>36368</v>
      </c>
      <c r="C1291" s="4">
        <v>47</v>
      </c>
      <c r="D1291" s="4" t="s">
        <v>25</v>
      </c>
      <c r="E1291" s="5" t="s">
        <v>6313</v>
      </c>
      <c r="G1291" s="4" t="s">
        <v>8926</v>
      </c>
      <c r="H1291" s="3" t="s">
        <v>6315</v>
      </c>
      <c r="I1291" s="3" t="s">
        <v>252</v>
      </c>
      <c r="J1291" s="3" t="s">
        <v>252</v>
      </c>
      <c r="K1291" s="3" t="s">
        <v>104</v>
      </c>
      <c r="L1291" s="6" t="s">
        <v>104</v>
      </c>
      <c r="M1291" s="3" t="s">
        <v>252</v>
      </c>
      <c r="N1291" s="3" t="s">
        <v>154</v>
      </c>
      <c r="O1291" s="3" t="s">
        <v>8927</v>
      </c>
      <c r="P1291" s="3" t="s">
        <v>252</v>
      </c>
      <c r="Q1291" s="3" t="s">
        <v>213</v>
      </c>
      <c r="R1291" s="3" t="s">
        <v>6402</v>
      </c>
      <c r="S1291" s="3">
        <v>32</v>
      </c>
      <c r="T1291" s="3">
        <v>30.33</v>
      </c>
      <c r="U1291" s="3">
        <v>0.05</v>
      </c>
      <c r="V1291" s="3">
        <v>65.73</v>
      </c>
      <c r="W1291" s="3">
        <v>98.78</v>
      </c>
      <c r="X1291" s="32">
        <v>-0.5</v>
      </c>
      <c r="Y1291" s="33">
        <v>361.68</v>
      </c>
      <c r="Z1291" s="3">
        <v>405.82</v>
      </c>
      <c r="AA1291" s="3">
        <v>-0.12</v>
      </c>
      <c r="AB1291" s="3">
        <v>18097.900000000001</v>
      </c>
      <c r="AC1291" s="3">
        <v>19561.46</v>
      </c>
      <c r="AD1291" s="3">
        <v>18097.900000000001</v>
      </c>
      <c r="AE1291" s="3">
        <v>19561.46</v>
      </c>
    </row>
    <row r="1292" spans="1:31" x14ac:dyDescent="0.3">
      <c r="A1292" s="3" t="s">
        <v>409</v>
      </c>
      <c r="B1292" s="4">
        <v>84398</v>
      </c>
      <c r="C1292" s="4">
        <v>485</v>
      </c>
      <c r="D1292" s="4" t="s">
        <v>25</v>
      </c>
      <c r="E1292" s="5" t="s">
        <v>6313</v>
      </c>
      <c r="G1292" s="4" t="s">
        <v>8928</v>
      </c>
      <c r="H1292" s="3" t="s">
        <v>6315</v>
      </c>
      <c r="I1292" s="3" t="s">
        <v>54</v>
      </c>
      <c r="J1292" s="3" t="s">
        <v>191</v>
      </c>
      <c r="K1292" s="3" t="s">
        <v>132</v>
      </c>
      <c r="L1292" s="6" t="s">
        <v>132</v>
      </c>
      <c r="M1292" s="3" t="s">
        <v>191</v>
      </c>
      <c r="N1292" s="3" t="s">
        <v>272</v>
      </c>
      <c r="O1292" s="3" t="s">
        <v>8929</v>
      </c>
      <c r="P1292" s="3" t="s">
        <v>191</v>
      </c>
      <c r="Q1292" s="3" t="s">
        <v>213</v>
      </c>
      <c r="R1292" s="3" t="s">
        <v>6402</v>
      </c>
      <c r="S1292" s="3">
        <v>97</v>
      </c>
      <c r="T1292" s="3">
        <v>91.35</v>
      </c>
      <c r="U1292" s="3">
        <v>0.06</v>
      </c>
      <c r="V1292" s="3">
        <v>306.72000000000003</v>
      </c>
      <c r="W1292" s="3">
        <v>285.38</v>
      </c>
      <c r="X1292" s="32">
        <v>7.0000000000000007E-2</v>
      </c>
      <c r="Y1292" s="33">
        <v>1134.8499999999999</v>
      </c>
      <c r="Z1292" s="3">
        <v>1010.16</v>
      </c>
      <c r="AA1292" s="3">
        <v>0.11</v>
      </c>
      <c r="AB1292" s="3">
        <v>136840.79999999999</v>
      </c>
      <c r="AC1292" s="3">
        <v>121923.6</v>
      </c>
      <c r="AD1292" s="3">
        <v>136840.79999999999</v>
      </c>
      <c r="AE1292" s="3">
        <v>121923.6</v>
      </c>
    </row>
    <row r="1293" spans="1:31" x14ac:dyDescent="0.3">
      <c r="A1293" s="3" t="s">
        <v>870</v>
      </c>
      <c r="B1293" s="4">
        <v>15962</v>
      </c>
      <c r="C1293" s="4">
        <v>72</v>
      </c>
      <c r="D1293" s="4" t="s">
        <v>25</v>
      </c>
      <c r="E1293" s="5" t="s">
        <v>6313</v>
      </c>
      <c r="G1293" s="4" t="s">
        <v>8930</v>
      </c>
      <c r="H1293" s="3" t="s">
        <v>6315</v>
      </c>
      <c r="I1293" s="3" t="s">
        <v>831</v>
      </c>
      <c r="J1293" s="3" t="s">
        <v>807</v>
      </c>
      <c r="K1293" s="3" t="s">
        <v>807</v>
      </c>
      <c r="L1293" s="6" t="s">
        <v>146</v>
      </c>
      <c r="M1293" s="3" t="s">
        <v>808</v>
      </c>
      <c r="N1293" s="3" t="s">
        <v>808</v>
      </c>
      <c r="O1293" s="3" t="s">
        <v>8931</v>
      </c>
      <c r="P1293" s="3" t="s">
        <v>6357</v>
      </c>
      <c r="Q1293" s="3" t="s">
        <v>401</v>
      </c>
      <c r="R1293" s="3" t="s">
        <v>31</v>
      </c>
      <c r="S1293" s="3">
        <v>1</v>
      </c>
      <c r="U1293" s="3">
        <v>1</v>
      </c>
      <c r="V1293" s="3">
        <v>1</v>
      </c>
      <c r="W1293" s="3">
        <v>6</v>
      </c>
      <c r="X1293" s="32">
        <v>-5</v>
      </c>
      <c r="Y1293" s="33">
        <v>16.5</v>
      </c>
      <c r="Z1293" s="3">
        <v>14</v>
      </c>
      <c r="AA1293" s="3">
        <v>0.15</v>
      </c>
      <c r="AB1293" s="3">
        <v>10341.84</v>
      </c>
      <c r="AC1293" s="3">
        <v>9354.24</v>
      </c>
      <c r="AD1293" s="3">
        <v>10965.24</v>
      </c>
      <c r="AE1293" s="3">
        <v>9354.24</v>
      </c>
    </row>
    <row r="1294" spans="1:31" x14ac:dyDescent="0.3">
      <c r="A1294" s="3" t="s">
        <v>719</v>
      </c>
      <c r="B1294" s="4">
        <v>15648</v>
      </c>
      <c r="C1294" s="4">
        <v>392</v>
      </c>
      <c r="D1294" s="4" t="s">
        <v>25</v>
      </c>
      <c r="E1294" s="5" t="s">
        <v>6313</v>
      </c>
      <c r="G1294" s="4" t="s">
        <v>8932</v>
      </c>
      <c r="H1294" s="3" t="s">
        <v>6315</v>
      </c>
      <c r="I1294" s="3" t="s">
        <v>721</v>
      </c>
      <c r="J1294" s="3" t="s">
        <v>228</v>
      </c>
      <c r="K1294" s="3" t="s">
        <v>228</v>
      </c>
      <c r="L1294" s="6" t="s">
        <v>132</v>
      </c>
      <c r="M1294" s="3" t="s">
        <v>228</v>
      </c>
      <c r="N1294" s="3" t="s">
        <v>712</v>
      </c>
      <c r="O1294" s="3" t="s">
        <v>8933</v>
      </c>
      <c r="P1294" s="3" t="s">
        <v>6357</v>
      </c>
      <c r="Q1294" s="3" t="s">
        <v>51</v>
      </c>
      <c r="R1294" s="3" t="s">
        <v>31</v>
      </c>
      <c r="T1294" s="3">
        <v>5</v>
      </c>
      <c r="V1294" s="3">
        <v>1</v>
      </c>
      <c r="W1294" s="3">
        <v>26</v>
      </c>
      <c r="X1294" s="32">
        <v>-25</v>
      </c>
      <c r="Y1294" s="33">
        <v>68.92</v>
      </c>
      <c r="Z1294" s="3">
        <v>126</v>
      </c>
      <c r="AA1294" s="3">
        <v>-0.83</v>
      </c>
      <c r="AB1294" s="3">
        <v>25311.43</v>
      </c>
      <c r="AC1294" s="3">
        <v>45087.24</v>
      </c>
      <c r="AD1294" s="3">
        <v>26720.37</v>
      </c>
      <c r="AE1294" s="3">
        <v>46881.36</v>
      </c>
    </row>
    <row r="1295" spans="1:31" x14ac:dyDescent="0.3">
      <c r="A1295" s="3" t="s">
        <v>636</v>
      </c>
      <c r="B1295" s="4">
        <v>33489</v>
      </c>
      <c r="C1295" s="4">
        <v>142</v>
      </c>
      <c r="D1295" s="4" t="s">
        <v>25</v>
      </c>
      <c r="E1295" s="5" t="s">
        <v>6313</v>
      </c>
      <c r="G1295" s="4" t="s">
        <v>8934</v>
      </c>
      <c r="H1295" s="3" t="s">
        <v>6315</v>
      </c>
      <c r="I1295" s="3" t="s">
        <v>252</v>
      </c>
      <c r="J1295" s="3" t="s">
        <v>252</v>
      </c>
      <c r="K1295" s="3" t="s">
        <v>132</v>
      </c>
      <c r="L1295" s="6" t="s">
        <v>89</v>
      </c>
      <c r="M1295" s="3" t="s">
        <v>252</v>
      </c>
      <c r="N1295" s="3" t="s">
        <v>154</v>
      </c>
      <c r="O1295" s="3" t="s">
        <v>8935</v>
      </c>
      <c r="P1295" s="3" t="s">
        <v>252</v>
      </c>
      <c r="Q1295" s="3" t="s">
        <v>614</v>
      </c>
      <c r="R1295" s="3" t="s">
        <v>29</v>
      </c>
      <c r="S1295" s="3">
        <v>33</v>
      </c>
      <c r="T1295" s="3">
        <v>11</v>
      </c>
      <c r="U1295" s="3">
        <v>0.67</v>
      </c>
      <c r="V1295" s="3">
        <v>94.08</v>
      </c>
      <c r="W1295" s="3">
        <v>53.08</v>
      </c>
      <c r="X1295" s="32">
        <v>0.44</v>
      </c>
      <c r="Y1295" s="33">
        <v>205.08</v>
      </c>
      <c r="Z1295" s="3">
        <v>185.08</v>
      </c>
      <c r="AA1295" s="3">
        <v>0.1</v>
      </c>
      <c r="AB1295" s="3">
        <v>23158.01</v>
      </c>
      <c r="AC1295" s="3">
        <v>20899.61</v>
      </c>
      <c r="AD1295" s="3">
        <v>23158.01</v>
      </c>
      <c r="AE1295" s="3">
        <v>20899.61</v>
      </c>
    </row>
    <row r="1296" spans="1:31" x14ac:dyDescent="0.3">
      <c r="A1296" s="3" t="s">
        <v>639</v>
      </c>
      <c r="B1296" s="4">
        <v>75165</v>
      </c>
      <c r="C1296" s="4">
        <v>499</v>
      </c>
      <c r="D1296" s="4" t="s">
        <v>25</v>
      </c>
      <c r="E1296" s="5" t="s">
        <v>6313</v>
      </c>
      <c r="G1296" s="4" t="s">
        <v>8936</v>
      </c>
      <c r="H1296" s="3" t="s">
        <v>6315</v>
      </c>
      <c r="I1296" s="3" t="s">
        <v>252</v>
      </c>
      <c r="J1296" s="3" t="s">
        <v>252</v>
      </c>
      <c r="K1296" s="3" t="s">
        <v>132</v>
      </c>
      <c r="L1296" s="6" t="s">
        <v>132</v>
      </c>
      <c r="M1296" s="3" t="s">
        <v>252</v>
      </c>
      <c r="N1296" s="3" t="s">
        <v>184</v>
      </c>
      <c r="O1296" s="3" t="s">
        <v>8937</v>
      </c>
      <c r="P1296" s="3" t="s">
        <v>191</v>
      </c>
      <c r="Q1296" s="3" t="s">
        <v>397</v>
      </c>
      <c r="R1296" s="3" t="s">
        <v>31</v>
      </c>
      <c r="S1296" s="3">
        <v>19</v>
      </c>
      <c r="T1296" s="3">
        <v>20</v>
      </c>
      <c r="U1296" s="3">
        <v>-0.05</v>
      </c>
      <c r="V1296" s="3">
        <v>68</v>
      </c>
      <c r="W1296" s="3">
        <v>71.92</v>
      </c>
      <c r="X1296" s="32">
        <v>-0.06</v>
      </c>
      <c r="Y1296" s="33">
        <v>263.5</v>
      </c>
      <c r="Z1296" s="3">
        <v>318.17</v>
      </c>
      <c r="AA1296" s="3">
        <v>-0.21</v>
      </c>
      <c r="AB1296" s="3">
        <v>54488.52</v>
      </c>
      <c r="AC1296" s="3">
        <v>65540.83</v>
      </c>
      <c r="AD1296" s="3">
        <v>56568.18</v>
      </c>
      <c r="AE1296" s="3">
        <v>68234.78</v>
      </c>
    </row>
    <row r="1297" spans="1:31" x14ac:dyDescent="0.3">
      <c r="A1297" s="3" t="s">
        <v>642</v>
      </c>
      <c r="B1297" s="4">
        <v>75181</v>
      </c>
      <c r="C1297" s="4">
        <v>505</v>
      </c>
      <c r="D1297" s="4" t="s">
        <v>25</v>
      </c>
      <c r="E1297" s="5" t="s">
        <v>6313</v>
      </c>
      <c r="G1297" s="4" t="s">
        <v>8938</v>
      </c>
      <c r="H1297" s="3" t="s">
        <v>6315</v>
      </c>
      <c r="I1297" s="3" t="s">
        <v>252</v>
      </c>
      <c r="J1297" s="3" t="s">
        <v>252</v>
      </c>
      <c r="K1297" s="3" t="s">
        <v>132</v>
      </c>
      <c r="L1297" s="6" t="s">
        <v>132</v>
      </c>
      <c r="M1297" s="3" t="s">
        <v>252</v>
      </c>
      <c r="N1297" s="3" t="s">
        <v>184</v>
      </c>
      <c r="O1297" s="3" t="s">
        <v>8939</v>
      </c>
      <c r="P1297" s="3" t="s">
        <v>191</v>
      </c>
      <c r="Q1297" s="3" t="s">
        <v>397</v>
      </c>
      <c r="R1297" s="3" t="s">
        <v>31</v>
      </c>
      <c r="S1297" s="3">
        <v>12</v>
      </c>
      <c r="T1297" s="3">
        <v>21.5</v>
      </c>
      <c r="U1297" s="3">
        <v>-0.79</v>
      </c>
      <c r="V1297" s="3">
        <v>58</v>
      </c>
      <c r="W1297" s="3">
        <v>63.42</v>
      </c>
      <c r="X1297" s="32">
        <v>-0.09</v>
      </c>
      <c r="Y1297" s="33">
        <v>230.83</v>
      </c>
      <c r="Z1297" s="3">
        <v>340.58</v>
      </c>
      <c r="AA1297" s="3">
        <v>-0.48</v>
      </c>
      <c r="AB1297" s="3">
        <v>47129.8</v>
      </c>
      <c r="AC1297" s="3">
        <v>70122.929999999993</v>
      </c>
      <c r="AD1297" s="3">
        <v>49555.3</v>
      </c>
      <c r="AE1297" s="3">
        <v>73022.59</v>
      </c>
    </row>
    <row r="1298" spans="1:31" x14ac:dyDescent="0.3">
      <c r="A1298" s="3" t="s">
        <v>645</v>
      </c>
      <c r="B1298" s="4">
        <v>75183</v>
      </c>
      <c r="C1298" s="4">
        <v>518</v>
      </c>
      <c r="D1298" s="4" t="s">
        <v>25</v>
      </c>
      <c r="E1298" s="5" t="s">
        <v>6313</v>
      </c>
      <c r="G1298" s="4" t="s">
        <v>8940</v>
      </c>
      <c r="H1298" s="3" t="s">
        <v>6315</v>
      </c>
      <c r="I1298" s="3" t="s">
        <v>252</v>
      </c>
      <c r="J1298" s="3" t="s">
        <v>252</v>
      </c>
      <c r="K1298" s="3" t="s">
        <v>132</v>
      </c>
      <c r="L1298" s="6" t="s">
        <v>132</v>
      </c>
      <c r="M1298" s="3" t="s">
        <v>252</v>
      </c>
      <c r="N1298" s="3" t="s">
        <v>184</v>
      </c>
      <c r="O1298" s="3" t="s">
        <v>8941</v>
      </c>
      <c r="P1298" s="3" t="s">
        <v>191</v>
      </c>
      <c r="Q1298" s="3" t="s">
        <v>397</v>
      </c>
      <c r="R1298" s="3" t="s">
        <v>31</v>
      </c>
      <c r="S1298" s="3">
        <v>33</v>
      </c>
      <c r="T1298" s="3">
        <v>36</v>
      </c>
      <c r="U1298" s="3">
        <v>-0.09</v>
      </c>
      <c r="V1298" s="3">
        <v>117</v>
      </c>
      <c r="W1298" s="3">
        <v>141.08000000000001</v>
      </c>
      <c r="X1298" s="32">
        <v>-0.21</v>
      </c>
      <c r="Y1298" s="33">
        <v>443</v>
      </c>
      <c r="Z1298" s="3">
        <v>534.66999999999996</v>
      </c>
      <c r="AA1298" s="3">
        <v>-0.21</v>
      </c>
      <c r="AB1298" s="3">
        <v>91522.2</v>
      </c>
      <c r="AC1298" s="3">
        <v>110030.02</v>
      </c>
      <c r="AD1298" s="3">
        <v>95103.24</v>
      </c>
      <c r="AE1298" s="3">
        <v>114671.36</v>
      </c>
    </row>
    <row r="1299" spans="1:31" x14ac:dyDescent="0.3">
      <c r="A1299" s="3" t="s">
        <v>524</v>
      </c>
      <c r="B1299" s="4">
        <v>59163</v>
      </c>
      <c r="C1299" s="4">
        <v>769</v>
      </c>
      <c r="D1299" s="4" t="s">
        <v>25</v>
      </c>
      <c r="E1299" s="5" t="s">
        <v>6313</v>
      </c>
      <c r="G1299" s="4" t="s">
        <v>8942</v>
      </c>
      <c r="H1299" s="3" t="s">
        <v>6315</v>
      </c>
      <c r="I1299" s="3" t="s">
        <v>116</v>
      </c>
      <c r="J1299" s="3" t="s">
        <v>116</v>
      </c>
      <c r="K1299" s="3" t="s">
        <v>116</v>
      </c>
      <c r="L1299" s="6" t="s">
        <v>104</v>
      </c>
      <c r="M1299" s="3" t="s">
        <v>116</v>
      </c>
      <c r="N1299" s="3" t="s">
        <v>122</v>
      </c>
      <c r="O1299" s="3" t="s">
        <v>8943</v>
      </c>
      <c r="P1299" s="3" t="s">
        <v>116</v>
      </c>
      <c r="Q1299" s="3" t="s">
        <v>128</v>
      </c>
      <c r="R1299" s="3" t="s">
        <v>60</v>
      </c>
      <c r="S1299" s="3">
        <v>70</v>
      </c>
      <c r="T1299" s="3">
        <v>309.18</v>
      </c>
      <c r="U1299" s="3">
        <v>-3.42</v>
      </c>
      <c r="V1299" s="3">
        <v>383.88</v>
      </c>
      <c r="W1299" s="3">
        <v>742.05</v>
      </c>
      <c r="X1299" s="32">
        <v>-0.93</v>
      </c>
      <c r="Y1299" s="33">
        <v>1402.88</v>
      </c>
      <c r="Z1299" s="3">
        <v>1802.64</v>
      </c>
      <c r="AA1299" s="3">
        <v>-0.28000000000000003</v>
      </c>
      <c r="AB1299" s="3">
        <v>123101.07</v>
      </c>
      <c r="AC1299" s="3">
        <v>157604.34</v>
      </c>
      <c r="AD1299" s="3">
        <v>127543.52</v>
      </c>
      <c r="AE1299" s="3">
        <v>163938.54</v>
      </c>
    </row>
    <row r="1300" spans="1:31" x14ac:dyDescent="0.3">
      <c r="A1300" s="3" t="s">
        <v>660</v>
      </c>
      <c r="B1300" s="4">
        <v>33597</v>
      </c>
      <c r="C1300" s="4">
        <v>228</v>
      </c>
      <c r="D1300" s="4" t="s">
        <v>25</v>
      </c>
      <c r="E1300" s="5" t="s">
        <v>6313</v>
      </c>
      <c r="G1300" s="4" t="s">
        <v>8944</v>
      </c>
      <c r="H1300" s="3" t="s">
        <v>6315</v>
      </c>
      <c r="I1300" s="3" t="s">
        <v>252</v>
      </c>
      <c r="J1300" s="3" t="s">
        <v>252</v>
      </c>
      <c r="K1300" s="3" t="s">
        <v>89</v>
      </c>
      <c r="L1300" s="6" t="s">
        <v>89</v>
      </c>
      <c r="M1300" s="3" t="s">
        <v>252</v>
      </c>
      <c r="N1300" s="3" t="s">
        <v>154</v>
      </c>
      <c r="O1300" s="3" t="s">
        <v>8945</v>
      </c>
      <c r="P1300" s="3" t="s">
        <v>252</v>
      </c>
      <c r="Q1300" s="3" t="s">
        <v>6387</v>
      </c>
      <c r="R1300" s="3" t="s">
        <v>31</v>
      </c>
      <c r="S1300" s="3">
        <v>11</v>
      </c>
      <c r="T1300" s="3">
        <v>23.47</v>
      </c>
      <c r="U1300" s="3">
        <v>-1.2</v>
      </c>
      <c r="V1300" s="3">
        <v>40.549999999999997</v>
      </c>
      <c r="W1300" s="3">
        <v>46.95</v>
      </c>
      <c r="X1300" s="32">
        <v>-0.16</v>
      </c>
      <c r="Y1300" s="33">
        <v>156.83000000000001</v>
      </c>
      <c r="Z1300" s="3">
        <v>199.51</v>
      </c>
      <c r="AA1300" s="3">
        <v>-0.27</v>
      </c>
      <c r="AB1300" s="3">
        <v>20109.599999999999</v>
      </c>
      <c r="AC1300" s="3">
        <v>25485.119999999999</v>
      </c>
      <c r="AD1300" s="3">
        <v>20109.599999999999</v>
      </c>
      <c r="AE1300" s="3">
        <v>25485.119999999999</v>
      </c>
    </row>
    <row r="1301" spans="1:31" x14ac:dyDescent="0.3">
      <c r="A1301" s="3" t="s">
        <v>688</v>
      </c>
      <c r="B1301" s="4">
        <v>40048</v>
      </c>
      <c r="C1301" s="4">
        <v>393</v>
      </c>
      <c r="D1301" s="4" t="s">
        <v>25</v>
      </c>
      <c r="E1301" s="5" t="s">
        <v>6313</v>
      </c>
      <c r="G1301" s="4" t="s">
        <v>8946</v>
      </c>
      <c r="H1301" s="3" t="s">
        <v>6315</v>
      </c>
      <c r="I1301" s="3" t="s">
        <v>252</v>
      </c>
      <c r="J1301" s="3" t="s">
        <v>252</v>
      </c>
      <c r="K1301" s="3" t="s">
        <v>104</v>
      </c>
      <c r="L1301" s="6" t="s">
        <v>89</v>
      </c>
      <c r="M1301" s="3" t="s">
        <v>252</v>
      </c>
      <c r="N1301" s="3" t="s">
        <v>184</v>
      </c>
      <c r="O1301" s="3" t="s">
        <v>8947</v>
      </c>
      <c r="P1301" s="3" t="s">
        <v>191</v>
      </c>
      <c r="Q1301" s="3" t="s">
        <v>26</v>
      </c>
      <c r="R1301" s="3" t="s">
        <v>27</v>
      </c>
      <c r="S1301" s="3">
        <v>8</v>
      </c>
      <c r="T1301" s="3">
        <v>15</v>
      </c>
      <c r="U1301" s="3">
        <v>-0.88</v>
      </c>
      <c r="V1301" s="3">
        <v>38</v>
      </c>
      <c r="W1301" s="3">
        <v>54</v>
      </c>
      <c r="X1301" s="32">
        <v>-0.42</v>
      </c>
      <c r="Y1301" s="33">
        <v>173</v>
      </c>
      <c r="Z1301" s="3">
        <v>250</v>
      </c>
      <c r="AA1301" s="3">
        <v>-0.45</v>
      </c>
      <c r="AB1301" s="3">
        <v>21557.52</v>
      </c>
      <c r="AC1301" s="3">
        <v>29738.76</v>
      </c>
      <c r="AD1301" s="3">
        <v>21779.279999999999</v>
      </c>
      <c r="AE1301" s="3">
        <v>31031.759999999998</v>
      </c>
    </row>
    <row r="1302" spans="1:31" x14ac:dyDescent="0.3">
      <c r="A1302" s="3" t="s">
        <v>144</v>
      </c>
      <c r="B1302" s="4">
        <v>47861</v>
      </c>
      <c r="C1302" s="4">
        <v>551</v>
      </c>
      <c r="D1302" s="4" t="s">
        <v>25</v>
      </c>
      <c r="E1302" s="5" t="s">
        <v>6313</v>
      </c>
      <c r="G1302" s="4" t="s">
        <v>8948</v>
      </c>
      <c r="H1302" s="3" t="s">
        <v>6315</v>
      </c>
      <c r="I1302" s="3" t="s">
        <v>131</v>
      </c>
      <c r="J1302" s="3" t="s">
        <v>88</v>
      </c>
      <c r="K1302" s="3" t="s">
        <v>146</v>
      </c>
      <c r="L1302" s="6" t="s">
        <v>6320</v>
      </c>
      <c r="M1302" s="3" t="s">
        <v>88</v>
      </c>
      <c r="N1302" s="3" t="s">
        <v>133</v>
      </c>
      <c r="O1302" s="3" t="s">
        <v>8949</v>
      </c>
      <c r="P1302" s="3" t="s">
        <v>87</v>
      </c>
      <c r="Q1302" s="3" t="s">
        <v>63</v>
      </c>
      <c r="R1302" s="3" t="s">
        <v>31</v>
      </c>
      <c r="S1302" s="3">
        <v>41</v>
      </c>
      <c r="T1302" s="3">
        <v>67.72</v>
      </c>
      <c r="U1302" s="3">
        <v>-0.64</v>
      </c>
      <c r="V1302" s="3">
        <v>180.04</v>
      </c>
      <c r="W1302" s="3">
        <v>194.57</v>
      </c>
      <c r="X1302" s="32">
        <v>-0.08</v>
      </c>
      <c r="Y1302" s="33">
        <v>695.71</v>
      </c>
      <c r="Z1302" s="3">
        <v>950.26</v>
      </c>
      <c r="AA1302" s="3">
        <v>-0.37</v>
      </c>
      <c r="AB1302" s="3">
        <v>433427.28</v>
      </c>
      <c r="AC1302" s="3">
        <v>591182.4</v>
      </c>
      <c r="AD1302" s="3">
        <v>433427.28</v>
      </c>
      <c r="AE1302" s="3">
        <v>591182.4</v>
      </c>
    </row>
    <row r="1303" spans="1:31" x14ac:dyDescent="0.3">
      <c r="A1303" s="3" t="s">
        <v>666</v>
      </c>
      <c r="B1303" s="4">
        <v>38507</v>
      </c>
      <c r="C1303" s="4">
        <v>268</v>
      </c>
      <c r="D1303" s="4" t="s">
        <v>25</v>
      </c>
      <c r="E1303" s="5" t="s">
        <v>6313</v>
      </c>
      <c r="G1303" s="4" t="s">
        <v>8950</v>
      </c>
      <c r="H1303" s="3" t="s">
        <v>6315</v>
      </c>
      <c r="I1303" s="3" t="s">
        <v>252</v>
      </c>
      <c r="J1303" s="3" t="s">
        <v>252</v>
      </c>
      <c r="K1303" s="3" t="s">
        <v>132</v>
      </c>
      <c r="L1303" s="6" t="s">
        <v>89</v>
      </c>
      <c r="M1303" s="3" t="s">
        <v>252</v>
      </c>
      <c r="N1303" s="3" t="s">
        <v>154</v>
      </c>
      <c r="O1303" s="3" t="s">
        <v>8951</v>
      </c>
      <c r="P1303" s="3" t="s">
        <v>252</v>
      </c>
      <c r="Q1303" s="3" t="s">
        <v>8952</v>
      </c>
      <c r="R1303" s="3" t="s">
        <v>31</v>
      </c>
      <c r="S1303" s="3">
        <v>24</v>
      </c>
      <c r="T1303" s="3">
        <v>33</v>
      </c>
      <c r="U1303" s="3">
        <v>-0.38</v>
      </c>
      <c r="V1303" s="3">
        <v>85</v>
      </c>
      <c r="W1303" s="3">
        <v>128.08000000000001</v>
      </c>
      <c r="X1303" s="32">
        <v>-0.51</v>
      </c>
      <c r="Y1303" s="33">
        <v>319</v>
      </c>
      <c r="Z1303" s="3">
        <v>481</v>
      </c>
      <c r="AA1303" s="3">
        <v>-0.51</v>
      </c>
      <c r="AB1303" s="3">
        <v>44519.64</v>
      </c>
      <c r="AC1303" s="3">
        <v>65404.56</v>
      </c>
      <c r="AD1303" s="3">
        <v>44519.64</v>
      </c>
      <c r="AE1303" s="3">
        <v>65404.56</v>
      </c>
    </row>
    <row r="1304" spans="1:31" x14ac:dyDescent="0.3">
      <c r="A1304" s="3" t="s">
        <v>670</v>
      </c>
      <c r="B1304" s="4">
        <v>39707</v>
      </c>
      <c r="C1304" s="4">
        <v>330</v>
      </c>
      <c r="D1304" s="4" t="s">
        <v>25</v>
      </c>
      <c r="E1304" s="5" t="s">
        <v>6313</v>
      </c>
      <c r="G1304" s="4" t="s">
        <v>8953</v>
      </c>
      <c r="H1304" s="3" t="s">
        <v>6315</v>
      </c>
      <c r="I1304" s="3" t="s">
        <v>252</v>
      </c>
      <c r="J1304" s="3" t="s">
        <v>252</v>
      </c>
      <c r="K1304" s="3" t="s">
        <v>89</v>
      </c>
      <c r="L1304" s="6" t="s">
        <v>132</v>
      </c>
      <c r="M1304" s="3" t="s">
        <v>252</v>
      </c>
      <c r="N1304" s="3" t="s">
        <v>184</v>
      </c>
      <c r="O1304" s="3" t="s">
        <v>8954</v>
      </c>
      <c r="P1304" s="3" t="s">
        <v>191</v>
      </c>
      <c r="Q1304" s="3" t="s">
        <v>8952</v>
      </c>
      <c r="R1304" s="3" t="s">
        <v>6402</v>
      </c>
      <c r="S1304" s="3">
        <v>21</v>
      </c>
      <c r="T1304" s="3">
        <v>21.5</v>
      </c>
      <c r="U1304" s="3">
        <v>-0.05</v>
      </c>
      <c r="V1304" s="3">
        <v>53.67</v>
      </c>
      <c r="W1304" s="3">
        <v>58</v>
      </c>
      <c r="X1304" s="32">
        <v>-0.08</v>
      </c>
      <c r="Y1304" s="33">
        <v>195.58</v>
      </c>
      <c r="Z1304" s="3">
        <v>166.75</v>
      </c>
      <c r="AA1304" s="3">
        <v>0.15</v>
      </c>
      <c r="AB1304" s="3">
        <v>28727.279999999999</v>
      </c>
      <c r="AC1304" s="3">
        <v>23515.61</v>
      </c>
      <c r="AD1304" s="3">
        <v>28727.279999999999</v>
      </c>
      <c r="AE1304" s="3">
        <v>23515.61</v>
      </c>
    </row>
    <row r="1305" spans="1:31" x14ac:dyDescent="0.3">
      <c r="A1305" s="3" t="s">
        <v>673</v>
      </c>
      <c r="B1305" s="4">
        <v>39824</v>
      </c>
      <c r="C1305" s="4">
        <v>414</v>
      </c>
      <c r="D1305" s="4" t="s">
        <v>25</v>
      </c>
      <c r="E1305" s="5" t="s">
        <v>6313</v>
      </c>
      <c r="G1305" s="4" t="s">
        <v>8955</v>
      </c>
      <c r="H1305" s="3" t="s">
        <v>6315</v>
      </c>
      <c r="I1305" s="3" t="s">
        <v>252</v>
      </c>
      <c r="J1305" s="3" t="s">
        <v>252</v>
      </c>
      <c r="K1305" s="3" t="s">
        <v>132</v>
      </c>
      <c r="L1305" s="6" t="s">
        <v>132</v>
      </c>
      <c r="M1305" s="3" t="s">
        <v>252</v>
      </c>
      <c r="N1305" s="3" t="s">
        <v>184</v>
      </c>
      <c r="O1305" s="3" t="s">
        <v>8956</v>
      </c>
      <c r="P1305" s="3" t="s">
        <v>191</v>
      </c>
      <c r="Q1305" s="3" t="s">
        <v>8952</v>
      </c>
      <c r="R1305" s="3" t="s">
        <v>6402</v>
      </c>
      <c r="S1305" s="3">
        <v>69</v>
      </c>
      <c r="T1305" s="3">
        <v>29.92</v>
      </c>
      <c r="U1305" s="3">
        <v>0.56999999999999995</v>
      </c>
      <c r="V1305" s="3">
        <v>164.33</v>
      </c>
      <c r="W1305" s="3">
        <v>90.08</v>
      </c>
      <c r="X1305" s="32">
        <v>0.45</v>
      </c>
      <c r="Y1305" s="33">
        <v>550.91999999999996</v>
      </c>
      <c r="Z1305" s="3">
        <v>495.75</v>
      </c>
      <c r="AA1305" s="3">
        <v>0.1</v>
      </c>
      <c r="AB1305" s="3">
        <v>80918.64</v>
      </c>
      <c r="AC1305" s="3">
        <v>69988.740000000005</v>
      </c>
      <c r="AD1305" s="3">
        <v>80918.64</v>
      </c>
      <c r="AE1305" s="3">
        <v>69988.740000000005</v>
      </c>
    </row>
    <row r="1306" spans="1:31" x14ac:dyDescent="0.3">
      <c r="A1306" s="3" t="s">
        <v>876</v>
      </c>
      <c r="B1306" s="4">
        <v>15982</v>
      </c>
      <c r="C1306" s="4">
        <v>309</v>
      </c>
      <c r="D1306" s="4" t="s">
        <v>25</v>
      </c>
      <c r="E1306" s="5" t="s">
        <v>6313</v>
      </c>
      <c r="G1306" s="4" t="s">
        <v>8957</v>
      </c>
      <c r="H1306" s="3" t="s">
        <v>6315</v>
      </c>
      <c r="I1306" s="3" t="s">
        <v>831</v>
      </c>
      <c r="J1306" s="3" t="s">
        <v>807</v>
      </c>
      <c r="K1306" s="3" t="s">
        <v>807</v>
      </c>
      <c r="L1306" s="6" t="s">
        <v>132</v>
      </c>
      <c r="M1306" s="3" t="s">
        <v>808</v>
      </c>
      <c r="N1306" s="3" t="s">
        <v>712</v>
      </c>
      <c r="O1306" s="3" t="s">
        <v>8958</v>
      </c>
      <c r="P1306" s="3" t="s">
        <v>6357</v>
      </c>
      <c r="Q1306" s="3" t="s">
        <v>6387</v>
      </c>
      <c r="R1306" s="3" t="s">
        <v>31</v>
      </c>
      <c r="S1306" s="3">
        <v>15</v>
      </c>
      <c r="T1306" s="3">
        <v>9.25</v>
      </c>
      <c r="U1306" s="3">
        <v>0.39</v>
      </c>
      <c r="V1306" s="3">
        <v>34.17</v>
      </c>
      <c r="W1306" s="3">
        <v>27.75</v>
      </c>
      <c r="X1306" s="32">
        <v>0.19</v>
      </c>
      <c r="Y1306" s="33">
        <v>144.58000000000001</v>
      </c>
      <c r="Z1306" s="3">
        <v>153.83000000000001</v>
      </c>
      <c r="AA1306" s="3">
        <v>-0.06</v>
      </c>
      <c r="AB1306" s="3">
        <v>54498.35</v>
      </c>
      <c r="AC1306" s="3">
        <v>54912.7</v>
      </c>
      <c r="AD1306" s="3">
        <v>58284.79</v>
      </c>
      <c r="AE1306" s="3">
        <v>56900.35</v>
      </c>
    </row>
    <row r="1307" spans="1:31" x14ac:dyDescent="0.3">
      <c r="A1307" s="3" t="s">
        <v>162</v>
      </c>
      <c r="B1307" s="4">
        <v>28905</v>
      </c>
      <c r="C1307" s="4">
        <v>228</v>
      </c>
      <c r="D1307" s="4" t="s">
        <v>25</v>
      </c>
      <c r="E1307" s="5" t="s">
        <v>6313</v>
      </c>
      <c r="G1307" s="4" t="s">
        <v>8959</v>
      </c>
      <c r="H1307" s="3" t="s">
        <v>6315</v>
      </c>
      <c r="I1307" s="3" t="s">
        <v>153</v>
      </c>
      <c r="J1307" s="3" t="s">
        <v>153</v>
      </c>
      <c r="K1307" s="3" t="s">
        <v>146</v>
      </c>
      <c r="L1307" s="6" t="s">
        <v>146</v>
      </c>
      <c r="M1307" s="3" t="s">
        <v>153</v>
      </c>
      <c r="N1307" s="3" t="s">
        <v>154</v>
      </c>
      <c r="O1307" s="3" t="s">
        <v>8960</v>
      </c>
      <c r="P1307" s="3" t="s">
        <v>153</v>
      </c>
      <c r="Q1307" s="3" t="s">
        <v>59</v>
      </c>
      <c r="R1307" s="3" t="s">
        <v>60</v>
      </c>
      <c r="S1307" s="3">
        <v>13</v>
      </c>
      <c r="T1307" s="3">
        <v>22</v>
      </c>
      <c r="U1307" s="3">
        <v>-0.69</v>
      </c>
      <c r="V1307" s="3">
        <v>46.42</v>
      </c>
      <c r="W1307" s="3">
        <v>52.25</v>
      </c>
      <c r="X1307" s="32">
        <v>-0.13</v>
      </c>
      <c r="Y1307" s="33">
        <v>137.66999999999999</v>
      </c>
      <c r="Z1307" s="3">
        <v>157.75</v>
      </c>
      <c r="AA1307" s="3">
        <v>-0.15</v>
      </c>
      <c r="AB1307" s="3">
        <v>46546.57</v>
      </c>
      <c r="AC1307" s="3">
        <v>55210.78</v>
      </c>
      <c r="AD1307" s="3">
        <v>50815.519999999997</v>
      </c>
      <c r="AE1307" s="3">
        <v>58281.120000000003</v>
      </c>
    </row>
    <row r="1308" spans="1:31" x14ac:dyDescent="0.3">
      <c r="A1308" s="3" t="s">
        <v>497</v>
      </c>
      <c r="B1308" s="4">
        <v>86829</v>
      </c>
      <c r="C1308" s="4">
        <v>391</v>
      </c>
      <c r="D1308" s="4" t="s">
        <v>25</v>
      </c>
      <c r="E1308" s="5" t="s">
        <v>6313</v>
      </c>
      <c r="G1308" s="4" t="s">
        <v>8961</v>
      </c>
      <c r="H1308" s="3" t="s">
        <v>6315</v>
      </c>
      <c r="I1308" s="3" t="s">
        <v>499</v>
      </c>
      <c r="J1308" s="3" t="s">
        <v>232</v>
      </c>
      <c r="K1308" s="3" t="s">
        <v>232</v>
      </c>
      <c r="L1308" s="6" t="s">
        <v>132</v>
      </c>
      <c r="M1308" s="3" t="s">
        <v>175</v>
      </c>
      <c r="N1308" s="3" t="s">
        <v>176</v>
      </c>
      <c r="O1308" s="3" t="s">
        <v>8962</v>
      </c>
      <c r="P1308" s="3" t="s">
        <v>191</v>
      </c>
      <c r="Q1308" s="3" t="s">
        <v>234</v>
      </c>
      <c r="R1308" s="3" t="s">
        <v>31</v>
      </c>
      <c r="S1308" s="3">
        <v>5</v>
      </c>
      <c r="T1308" s="3">
        <v>4.2699999999999996</v>
      </c>
      <c r="U1308" s="3">
        <v>0.16</v>
      </c>
      <c r="V1308" s="3">
        <v>16.02</v>
      </c>
      <c r="W1308" s="3">
        <v>16.28</v>
      </c>
      <c r="X1308" s="32">
        <v>-0.02</v>
      </c>
      <c r="Y1308" s="33">
        <v>73.67</v>
      </c>
      <c r="Z1308" s="3">
        <v>85.14</v>
      </c>
      <c r="AA1308" s="3">
        <v>-0.16</v>
      </c>
      <c r="AB1308" s="3">
        <v>27820.799999999999</v>
      </c>
      <c r="AC1308" s="3">
        <v>32152.799999999999</v>
      </c>
      <c r="AD1308" s="3">
        <v>27820.799999999999</v>
      </c>
      <c r="AE1308" s="3">
        <v>32152.799999999999</v>
      </c>
    </row>
    <row r="1309" spans="1:31" x14ac:dyDescent="0.3">
      <c r="A1309" s="3" t="s">
        <v>501</v>
      </c>
      <c r="B1309" s="4">
        <v>86845</v>
      </c>
      <c r="C1309" s="4">
        <v>491</v>
      </c>
      <c r="D1309" s="4" t="s">
        <v>25</v>
      </c>
      <c r="E1309" s="5" t="s">
        <v>6313</v>
      </c>
      <c r="G1309" s="4" t="s">
        <v>8963</v>
      </c>
      <c r="H1309" s="3" t="s">
        <v>6315</v>
      </c>
      <c r="I1309" s="3" t="s">
        <v>499</v>
      </c>
      <c r="J1309" s="3" t="s">
        <v>232</v>
      </c>
      <c r="K1309" s="3" t="s">
        <v>232</v>
      </c>
      <c r="L1309" s="6" t="s">
        <v>132</v>
      </c>
      <c r="M1309" s="3" t="s">
        <v>175</v>
      </c>
      <c r="N1309" s="3" t="s">
        <v>184</v>
      </c>
      <c r="O1309" s="3" t="s">
        <v>8964</v>
      </c>
      <c r="P1309" s="3" t="s">
        <v>191</v>
      </c>
      <c r="Q1309" s="3" t="s">
        <v>234</v>
      </c>
      <c r="R1309" s="3" t="s">
        <v>31</v>
      </c>
      <c r="S1309" s="3">
        <v>7</v>
      </c>
      <c r="T1309" s="3">
        <v>6.67</v>
      </c>
      <c r="U1309" s="3">
        <v>0</v>
      </c>
      <c r="V1309" s="3">
        <v>22.69</v>
      </c>
      <c r="W1309" s="3">
        <v>18.149999999999999</v>
      </c>
      <c r="X1309" s="32">
        <v>0.2</v>
      </c>
      <c r="Y1309" s="33">
        <v>86.75</v>
      </c>
      <c r="Z1309" s="3">
        <v>99.28</v>
      </c>
      <c r="AA1309" s="3">
        <v>-0.14000000000000001</v>
      </c>
      <c r="AB1309" s="3">
        <v>32760</v>
      </c>
      <c r="AC1309" s="3">
        <v>37497.599999999999</v>
      </c>
      <c r="AD1309" s="3">
        <v>32760</v>
      </c>
      <c r="AE1309" s="3">
        <v>37497.599999999999</v>
      </c>
    </row>
    <row r="1310" spans="1:31" x14ac:dyDescent="0.3">
      <c r="A1310" s="3" t="s">
        <v>475</v>
      </c>
      <c r="B1310" s="4">
        <v>66521</v>
      </c>
      <c r="C1310" s="4">
        <v>114</v>
      </c>
      <c r="D1310" s="4" t="s">
        <v>25</v>
      </c>
      <c r="E1310" s="5" t="s">
        <v>6313</v>
      </c>
      <c r="G1310" s="4" t="s">
        <v>8965</v>
      </c>
      <c r="H1310" s="3" t="s">
        <v>6315</v>
      </c>
      <c r="I1310" s="3" t="s">
        <v>299</v>
      </c>
      <c r="J1310" s="3" t="s">
        <v>299</v>
      </c>
      <c r="K1310" s="3" t="s">
        <v>89</v>
      </c>
      <c r="L1310" s="6" t="s">
        <v>89</v>
      </c>
      <c r="M1310" s="3" t="s">
        <v>299</v>
      </c>
      <c r="N1310" s="3" t="s">
        <v>184</v>
      </c>
      <c r="O1310" s="3" t="s">
        <v>8966</v>
      </c>
      <c r="P1310" s="3" t="s">
        <v>191</v>
      </c>
      <c r="Q1310" s="3" t="s">
        <v>26</v>
      </c>
      <c r="R1310" s="3" t="s">
        <v>27</v>
      </c>
      <c r="S1310" s="3">
        <v>19</v>
      </c>
      <c r="T1310" s="3">
        <v>10.67</v>
      </c>
      <c r="U1310" s="3">
        <v>0.44</v>
      </c>
      <c r="V1310" s="3">
        <v>56.22</v>
      </c>
      <c r="W1310" s="3">
        <v>60</v>
      </c>
      <c r="X1310" s="32">
        <v>-7.0000000000000007E-2</v>
      </c>
      <c r="Y1310" s="33">
        <v>140.19999999999999</v>
      </c>
      <c r="Z1310" s="3">
        <v>214.98</v>
      </c>
      <c r="AA1310" s="3">
        <v>-0.53</v>
      </c>
      <c r="AB1310" s="3">
        <v>21832.6</v>
      </c>
      <c r="AC1310" s="3">
        <v>30675.45</v>
      </c>
      <c r="AD1310" s="3">
        <v>21832.6</v>
      </c>
      <c r="AE1310" s="3">
        <v>30675.45</v>
      </c>
    </row>
    <row r="1311" spans="1:31" x14ac:dyDescent="0.3">
      <c r="A1311" s="3" t="s">
        <v>682</v>
      </c>
      <c r="B1311" s="4">
        <v>39952</v>
      </c>
      <c r="C1311" s="4">
        <v>510</v>
      </c>
      <c r="D1311" s="4" t="s">
        <v>25</v>
      </c>
      <c r="E1311" s="5" t="s">
        <v>6313</v>
      </c>
      <c r="G1311" s="4" t="s">
        <v>8967</v>
      </c>
      <c r="H1311" s="3" t="s">
        <v>6315</v>
      </c>
      <c r="I1311" s="3" t="s">
        <v>252</v>
      </c>
      <c r="J1311" s="3" t="s">
        <v>252</v>
      </c>
      <c r="K1311" s="3" t="s">
        <v>104</v>
      </c>
      <c r="L1311" s="6" t="s">
        <v>89</v>
      </c>
      <c r="M1311" s="3" t="s">
        <v>252</v>
      </c>
      <c r="N1311" s="3" t="s">
        <v>184</v>
      </c>
      <c r="O1311" s="3" t="s">
        <v>8968</v>
      </c>
      <c r="P1311" s="3" t="s">
        <v>191</v>
      </c>
      <c r="Q1311" s="3" t="s">
        <v>26</v>
      </c>
      <c r="R1311" s="3" t="s">
        <v>27</v>
      </c>
      <c r="S1311" s="3">
        <v>38</v>
      </c>
      <c r="T1311" s="3">
        <v>77</v>
      </c>
      <c r="U1311" s="3">
        <v>-1.03</v>
      </c>
      <c r="V1311" s="3">
        <v>66</v>
      </c>
      <c r="W1311" s="3">
        <v>105</v>
      </c>
      <c r="X1311" s="32">
        <v>-0.59</v>
      </c>
      <c r="Y1311" s="33">
        <v>337.17</v>
      </c>
      <c r="Z1311" s="3">
        <v>434</v>
      </c>
      <c r="AA1311" s="3">
        <v>-0.28999999999999998</v>
      </c>
      <c r="AB1311" s="3">
        <v>37572.32</v>
      </c>
      <c r="AC1311" s="3">
        <v>46395.360000000001</v>
      </c>
      <c r="AD1311" s="3">
        <v>41545.480000000003</v>
      </c>
      <c r="AE1311" s="3">
        <v>51950.64</v>
      </c>
    </row>
    <row r="1312" spans="1:31" x14ac:dyDescent="0.3">
      <c r="A1312" s="3" t="s">
        <v>428</v>
      </c>
      <c r="B1312" s="4">
        <v>65121</v>
      </c>
      <c r="C1312" s="4">
        <v>272</v>
      </c>
      <c r="D1312" s="4" t="s">
        <v>25</v>
      </c>
      <c r="E1312" s="5" t="s">
        <v>6313</v>
      </c>
      <c r="G1312" s="4" t="s">
        <v>8969</v>
      </c>
      <c r="H1312" s="3" t="s">
        <v>6315</v>
      </c>
      <c r="I1312" s="3" t="s">
        <v>54</v>
      </c>
      <c r="J1312" s="3" t="s">
        <v>191</v>
      </c>
      <c r="K1312" s="3" t="s">
        <v>146</v>
      </c>
      <c r="L1312" s="6" t="s">
        <v>146</v>
      </c>
      <c r="M1312" s="3" t="s">
        <v>191</v>
      </c>
      <c r="N1312" s="3" t="s">
        <v>211</v>
      </c>
      <c r="O1312" s="3" t="s">
        <v>8970</v>
      </c>
      <c r="P1312" s="3" t="s">
        <v>191</v>
      </c>
      <c r="Q1312" s="3" t="s">
        <v>161</v>
      </c>
      <c r="R1312" s="3" t="s">
        <v>31</v>
      </c>
      <c r="S1312" s="3">
        <v>2</v>
      </c>
      <c r="T1312" s="3">
        <v>2.67</v>
      </c>
      <c r="U1312" s="3">
        <v>-0.33</v>
      </c>
      <c r="V1312" s="3">
        <v>46.01</v>
      </c>
      <c r="W1312" s="3">
        <v>44.67</v>
      </c>
      <c r="X1312" s="32">
        <v>0.03</v>
      </c>
      <c r="Y1312" s="33">
        <v>90.7</v>
      </c>
      <c r="Z1312" s="3">
        <v>100.03</v>
      </c>
      <c r="AA1312" s="3">
        <v>-0.1</v>
      </c>
      <c r="AB1312" s="3">
        <v>34562.400000000001</v>
      </c>
      <c r="AC1312" s="3">
        <v>38697.68</v>
      </c>
      <c r="AD1312" s="3">
        <v>37862.400000000001</v>
      </c>
      <c r="AE1312" s="3">
        <v>41757.68</v>
      </c>
    </row>
    <row r="1313" spans="1:31" x14ac:dyDescent="0.3">
      <c r="A1313" s="3" t="s">
        <v>108</v>
      </c>
      <c r="B1313" s="4">
        <v>56767</v>
      </c>
      <c r="C1313" s="4">
        <v>402</v>
      </c>
      <c r="D1313" s="4" t="s">
        <v>25</v>
      </c>
      <c r="E1313" s="5" t="s">
        <v>6313</v>
      </c>
      <c r="G1313" s="4" t="s">
        <v>8971</v>
      </c>
      <c r="H1313" s="3" t="s">
        <v>6315</v>
      </c>
      <c r="I1313" s="3" t="s">
        <v>87</v>
      </c>
      <c r="J1313" s="3" t="s">
        <v>88</v>
      </c>
      <c r="K1313" s="3" t="s">
        <v>89</v>
      </c>
      <c r="L1313" s="6" t="s">
        <v>89</v>
      </c>
      <c r="M1313" s="3" t="s">
        <v>88</v>
      </c>
      <c r="N1313" s="3" t="s">
        <v>90</v>
      </c>
      <c r="O1313" s="3" t="s">
        <v>8972</v>
      </c>
      <c r="P1313" s="3" t="s">
        <v>191</v>
      </c>
      <c r="Q1313" s="3" t="s">
        <v>194</v>
      </c>
      <c r="R1313" s="3" t="s">
        <v>6402</v>
      </c>
      <c r="S1313" s="3">
        <v>21</v>
      </c>
      <c r="T1313" s="3">
        <v>27</v>
      </c>
      <c r="U1313" s="3">
        <v>-0.28999999999999998</v>
      </c>
      <c r="V1313" s="3">
        <v>95.25</v>
      </c>
      <c r="W1313" s="3">
        <v>89</v>
      </c>
      <c r="X1313" s="32">
        <v>7.0000000000000007E-2</v>
      </c>
      <c r="Y1313" s="33">
        <v>358.21</v>
      </c>
      <c r="Z1313" s="3">
        <v>339.92</v>
      </c>
      <c r="AA1313" s="3">
        <v>0.05</v>
      </c>
      <c r="AB1313" s="3">
        <v>36101.53</v>
      </c>
      <c r="AC1313" s="3">
        <v>34912.92</v>
      </c>
      <c r="AD1313" s="3">
        <v>38600.53</v>
      </c>
      <c r="AE1313" s="3">
        <v>36557.42</v>
      </c>
    </row>
    <row r="1314" spans="1:31" x14ac:dyDescent="0.3">
      <c r="A1314" s="3" t="s">
        <v>111</v>
      </c>
      <c r="B1314" s="4">
        <v>56768</v>
      </c>
      <c r="C1314" s="4">
        <v>331</v>
      </c>
      <c r="D1314" s="4" t="s">
        <v>25</v>
      </c>
      <c r="E1314" s="5" t="s">
        <v>6313</v>
      </c>
      <c r="G1314" s="4" t="s">
        <v>8973</v>
      </c>
      <c r="H1314" s="3" t="s">
        <v>6315</v>
      </c>
      <c r="I1314" s="3" t="s">
        <v>87</v>
      </c>
      <c r="J1314" s="3" t="s">
        <v>88</v>
      </c>
      <c r="K1314" s="3" t="s">
        <v>89</v>
      </c>
      <c r="L1314" s="6" t="s">
        <v>89</v>
      </c>
      <c r="M1314" s="3" t="s">
        <v>88</v>
      </c>
      <c r="N1314" s="3" t="s">
        <v>90</v>
      </c>
      <c r="O1314" s="3" t="s">
        <v>8974</v>
      </c>
      <c r="P1314" s="3" t="s">
        <v>191</v>
      </c>
      <c r="Q1314" s="3" t="s">
        <v>194</v>
      </c>
      <c r="R1314" s="3" t="s">
        <v>6402</v>
      </c>
      <c r="S1314" s="3">
        <v>41</v>
      </c>
      <c r="T1314" s="3">
        <v>46</v>
      </c>
      <c r="U1314" s="3">
        <v>-0.12</v>
      </c>
      <c r="V1314" s="3">
        <v>77</v>
      </c>
      <c r="W1314" s="3">
        <v>100</v>
      </c>
      <c r="X1314" s="32">
        <v>-0.3</v>
      </c>
      <c r="Y1314" s="33">
        <v>341</v>
      </c>
      <c r="Z1314" s="3">
        <v>355</v>
      </c>
      <c r="AA1314" s="3">
        <v>-0.04</v>
      </c>
      <c r="AB1314" s="3">
        <v>32165.4</v>
      </c>
      <c r="AC1314" s="3">
        <v>34056.6</v>
      </c>
      <c r="AD1314" s="3">
        <v>34577.4</v>
      </c>
      <c r="AE1314" s="3">
        <v>35928.6</v>
      </c>
    </row>
    <row r="1315" spans="1:31" x14ac:dyDescent="0.3">
      <c r="A1315" s="3" t="s">
        <v>791</v>
      </c>
      <c r="B1315" s="4">
        <v>17915</v>
      </c>
      <c r="C1315" s="4">
        <v>451</v>
      </c>
      <c r="D1315" s="4" t="s">
        <v>25</v>
      </c>
      <c r="E1315" s="5" t="s">
        <v>6313</v>
      </c>
      <c r="G1315" s="4" t="s">
        <v>8975</v>
      </c>
      <c r="H1315" s="3" t="s">
        <v>6315</v>
      </c>
      <c r="I1315" s="3" t="s">
        <v>758</v>
      </c>
      <c r="J1315" s="3" t="s">
        <v>175</v>
      </c>
      <c r="K1315" s="3" t="s">
        <v>146</v>
      </c>
      <c r="L1315" s="6" t="s">
        <v>6320</v>
      </c>
      <c r="M1315" s="3" t="s">
        <v>175</v>
      </c>
      <c r="N1315" s="3" t="s">
        <v>176</v>
      </c>
      <c r="O1315" s="3" t="s">
        <v>8976</v>
      </c>
      <c r="P1315" s="3" t="s">
        <v>6357</v>
      </c>
      <c r="Q1315" s="3" t="s">
        <v>55</v>
      </c>
      <c r="R1315" s="3" t="s">
        <v>31</v>
      </c>
      <c r="S1315" s="3">
        <v>12</v>
      </c>
      <c r="T1315" s="3">
        <v>12.5</v>
      </c>
      <c r="U1315" s="3">
        <v>-7.0000000000000007E-2</v>
      </c>
      <c r="V1315" s="3">
        <v>55.71</v>
      </c>
      <c r="W1315" s="3">
        <v>66</v>
      </c>
      <c r="X1315" s="32">
        <v>-0.18</v>
      </c>
      <c r="Y1315" s="33">
        <v>250.21</v>
      </c>
      <c r="Z1315" s="3">
        <v>290.54000000000002</v>
      </c>
      <c r="AA1315" s="3">
        <v>-0.16</v>
      </c>
      <c r="AB1315" s="3">
        <v>78155.02</v>
      </c>
      <c r="AC1315" s="3">
        <v>90565.36</v>
      </c>
      <c r="AD1315" s="3">
        <v>83109.2</v>
      </c>
      <c r="AE1315" s="3">
        <v>96413.440000000002</v>
      </c>
    </row>
    <row r="1316" spans="1:31" x14ac:dyDescent="0.3">
      <c r="A1316" s="3" t="s">
        <v>165</v>
      </c>
      <c r="B1316" s="4">
        <v>28465</v>
      </c>
      <c r="C1316" s="4">
        <v>205</v>
      </c>
      <c r="D1316" s="4" t="s">
        <v>25</v>
      </c>
      <c r="E1316" s="5" t="s">
        <v>6313</v>
      </c>
      <c r="G1316" s="4" t="s">
        <v>8977</v>
      </c>
      <c r="H1316" s="3" t="s">
        <v>6315</v>
      </c>
      <c r="I1316" s="3" t="s">
        <v>153</v>
      </c>
      <c r="J1316" s="3" t="s">
        <v>153</v>
      </c>
      <c r="K1316" s="3" t="s">
        <v>146</v>
      </c>
      <c r="L1316" s="6" t="s">
        <v>146</v>
      </c>
      <c r="M1316" s="3" t="s">
        <v>153</v>
      </c>
      <c r="N1316" s="3" t="s">
        <v>154</v>
      </c>
      <c r="O1316" s="3" t="s">
        <v>8978</v>
      </c>
      <c r="P1316" s="3" t="s">
        <v>153</v>
      </c>
      <c r="Q1316" s="3" t="s">
        <v>38</v>
      </c>
      <c r="R1316" s="3" t="s">
        <v>60</v>
      </c>
      <c r="S1316" s="3">
        <v>8</v>
      </c>
      <c r="T1316" s="3">
        <v>9</v>
      </c>
      <c r="U1316" s="3">
        <v>-0.2</v>
      </c>
      <c r="V1316" s="3">
        <v>27.5</v>
      </c>
      <c r="W1316" s="3">
        <v>39.5</v>
      </c>
      <c r="X1316" s="32">
        <v>-0.44</v>
      </c>
      <c r="Y1316" s="33">
        <v>106.5</v>
      </c>
      <c r="Z1316" s="3">
        <v>119.17</v>
      </c>
      <c r="AA1316" s="3">
        <v>-0.12</v>
      </c>
      <c r="AB1316" s="3">
        <v>34051.919999999998</v>
      </c>
      <c r="AC1316" s="3">
        <v>36979.78</v>
      </c>
      <c r="AD1316" s="3">
        <v>36806.400000000001</v>
      </c>
      <c r="AE1316" s="3">
        <v>41175.599999999999</v>
      </c>
    </row>
    <row r="1317" spans="1:31" x14ac:dyDescent="0.3">
      <c r="A1317" s="3" t="s">
        <v>691</v>
      </c>
      <c r="B1317" s="4">
        <v>38508</v>
      </c>
      <c r="C1317" s="4">
        <v>168</v>
      </c>
      <c r="D1317" s="4" t="s">
        <v>25</v>
      </c>
      <c r="E1317" s="5" t="s">
        <v>6313</v>
      </c>
      <c r="G1317" s="4" t="s">
        <v>8979</v>
      </c>
      <c r="H1317" s="3" t="s">
        <v>6315</v>
      </c>
      <c r="I1317" s="3" t="s">
        <v>252</v>
      </c>
      <c r="J1317" s="3" t="s">
        <v>252</v>
      </c>
      <c r="K1317" s="3" t="s">
        <v>132</v>
      </c>
      <c r="L1317" s="6" t="s">
        <v>89</v>
      </c>
      <c r="M1317" s="3" t="s">
        <v>252</v>
      </c>
      <c r="N1317" s="3" t="s">
        <v>154</v>
      </c>
      <c r="O1317" s="3" t="s">
        <v>8980</v>
      </c>
      <c r="P1317" s="3" t="s">
        <v>252</v>
      </c>
      <c r="Q1317" s="3" t="s">
        <v>8952</v>
      </c>
      <c r="R1317" s="3" t="s">
        <v>6402</v>
      </c>
      <c r="S1317" s="3">
        <v>136</v>
      </c>
      <c r="T1317" s="3">
        <v>107.34</v>
      </c>
      <c r="U1317" s="3">
        <v>0.21</v>
      </c>
      <c r="V1317" s="3">
        <v>248.13</v>
      </c>
      <c r="W1317" s="3">
        <v>211.18</v>
      </c>
      <c r="X1317" s="32">
        <v>0.15</v>
      </c>
      <c r="Y1317" s="33">
        <v>1041.1199999999999</v>
      </c>
      <c r="Z1317" s="3">
        <v>1072.42</v>
      </c>
      <c r="AA1317" s="3">
        <v>-0.03</v>
      </c>
      <c r="AB1317" s="3">
        <v>110477</v>
      </c>
      <c r="AC1317" s="3">
        <v>108059.6</v>
      </c>
      <c r="AD1317" s="3">
        <v>117788</v>
      </c>
      <c r="AE1317" s="3">
        <v>115901.6</v>
      </c>
    </row>
    <row r="1318" spans="1:31" x14ac:dyDescent="0.3">
      <c r="A1318" s="3" t="s">
        <v>431</v>
      </c>
      <c r="B1318" s="4">
        <v>64696</v>
      </c>
      <c r="C1318" s="4">
        <v>110</v>
      </c>
      <c r="D1318" s="4" t="s">
        <v>25</v>
      </c>
      <c r="E1318" s="5" t="s">
        <v>6313</v>
      </c>
      <c r="G1318" s="4" t="s">
        <v>8981</v>
      </c>
      <c r="H1318" s="3" t="s">
        <v>6315</v>
      </c>
      <c r="I1318" s="3" t="s">
        <v>54</v>
      </c>
      <c r="J1318" s="3" t="s">
        <v>191</v>
      </c>
      <c r="K1318" s="3" t="s">
        <v>146</v>
      </c>
      <c r="L1318" s="6" t="s">
        <v>146</v>
      </c>
      <c r="M1318" s="3" t="s">
        <v>191</v>
      </c>
      <c r="N1318" s="3" t="s">
        <v>211</v>
      </c>
      <c r="O1318" s="3" t="s">
        <v>8982</v>
      </c>
      <c r="P1318" s="3" t="s">
        <v>191</v>
      </c>
      <c r="Q1318" s="3" t="s">
        <v>48</v>
      </c>
      <c r="R1318" s="3" t="s">
        <v>31</v>
      </c>
      <c r="V1318" s="3">
        <v>1.92</v>
      </c>
      <c r="W1318" s="3">
        <v>7</v>
      </c>
      <c r="X1318" s="32">
        <v>-2.65</v>
      </c>
      <c r="Y1318" s="33">
        <v>29.92</v>
      </c>
      <c r="Z1318" s="3">
        <v>64.92</v>
      </c>
      <c r="AA1318" s="3">
        <v>-1.17</v>
      </c>
      <c r="AB1318" s="3">
        <v>15709.84</v>
      </c>
      <c r="AC1318" s="3">
        <v>32794.76</v>
      </c>
      <c r="AD1318" s="3">
        <v>15709.84</v>
      </c>
      <c r="AE1318" s="3">
        <v>33702.76</v>
      </c>
    </row>
    <row r="1319" spans="1:31" x14ac:dyDescent="0.3">
      <c r="A1319" s="3" t="s">
        <v>434</v>
      </c>
      <c r="B1319" s="4">
        <v>67708</v>
      </c>
      <c r="C1319" s="4">
        <v>69</v>
      </c>
      <c r="D1319" s="4" t="s">
        <v>25</v>
      </c>
      <c r="E1319" s="5" t="s">
        <v>6313</v>
      </c>
      <c r="G1319" s="4" t="s">
        <v>8983</v>
      </c>
      <c r="H1319" s="3" t="s">
        <v>6315</v>
      </c>
      <c r="I1319" s="3" t="s">
        <v>54</v>
      </c>
      <c r="J1319" s="3" t="s">
        <v>191</v>
      </c>
      <c r="K1319" s="3" t="s">
        <v>89</v>
      </c>
      <c r="L1319" s="6" t="s">
        <v>104</v>
      </c>
      <c r="M1319" s="3" t="s">
        <v>191</v>
      </c>
      <c r="N1319" s="3" t="s">
        <v>211</v>
      </c>
      <c r="O1319" s="3" t="s">
        <v>8984</v>
      </c>
      <c r="P1319" s="3" t="s">
        <v>191</v>
      </c>
      <c r="Q1319" s="3" t="s">
        <v>213</v>
      </c>
      <c r="R1319" s="3" t="s">
        <v>6402</v>
      </c>
      <c r="S1319" s="3">
        <v>55</v>
      </c>
      <c r="T1319" s="3">
        <v>115.5</v>
      </c>
      <c r="U1319" s="3">
        <v>-1.1100000000000001</v>
      </c>
      <c r="V1319" s="3">
        <v>232.37</v>
      </c>
      <c r="W1319" s="3">
        <v>285.26</v>
      </c>
      <c r="X1319" s="32">
        <v>-0.23</v>
      </c>
      <c r="Y1319" s="33">
        <v>916.06</v>
      </c>
      <c r="Z1319" s="3">
        <v>1029.03</v>
      </c>
      <c r="AA1319" s="3">
        <v>-0.12</v>
      </c>
      <c r="AB1319" s="3">
        <v>45272.71</v>
      </c>
      <c r="AC1319" s="3">
        <v>49254.33</v>
      </c>
      <c r="AD1319" s="3">
        <v>45272.71</v>
      </c>
      <c r="AE1319" s="3">
        <v>49254.33</v>
      </c>
    </row>
    <row r="1320" spans="1:31" x14ac:dyDescent="0.3">
      <c r="A1320" s="3" t="s">
        <v>715</v>
      </c>
      <c r="B1320" s="4">
        <v>16396</v>
      </c>
      <c r="C1320" s="4">
        <v>247</v>
      </c>
      <c r="D1320" s="4" t="s">
        <v>25</v>
      </c>
      <c r="E1320" s="5" t="s">
        <v>6313</v>
      </c>
      <c r="G1320" s="4" t="s">
        <v>8985</v>
      </c>
      <c r="H1320" s="3" t="s">
        <v>6315</v>
      </c>
      <c r="I1320" s="3" t="s">
        <v>717</v>
      </c>
      <c r="J1320" s="3" t="s">
        <v>175</v>
      </c>
      <c r="K1320" s="3" t="s">
        <v>132</v>
      </c>
      <c r="L1320" s="6" t="s">
        <v>6320</v>
      </c>
      <c r="M1320" s="3" t="s">
        <v>175</v>
      </c>
      <c r="N1320" s="3" t="s">
        <v>176</v>
      </c>
      <c r="O1320" s="3" t="s">
        <v>8986</v>
      </c>
      <c r="P1320" s="3" t="s">
        <v>6357</v>
      </c>
      <c r="Q1320" s="3" t="s">
        <v>49</v>
      </c>
      <c r="R1320" s="3" t="s">
        <v>6402</v>
      </c>
      <c r="S1320" s="3">
        <v>8</v>
      </c>
      <c r="T1320" s="3">
        <v>12</v>
      </c>
      <c r="U1320" s="3">
        <v>-0.5</v>
      </c>
      <c r="V1320" s="3">
        <v>64</v>
      </c>
      <c r="W1320" s="3">
        <v>75.08</v>
      </c>
      <c r="X1320" s="32">
        <v>-0.17</v>
      </c>
      <c r="Y1320" s="33">
        <v>226</v>
      </c>
      <c r="Z1320" s="3">
        <v>235.17</v>
      </c>
      <c r="AA1320" s="3">
        <v>-0.04</v>
      </c>
      <c r="AB1320" s="3">
        <v>54952.08</v>
      </c>
      <c r="AC1320" s="3">
        <v>55755.16</v>
      </c>
      <c r="AD1320" s="3">
        <v>58552.08</v>
      </c>
      <c r="AE1320" s="3">
        <v>59286.16</v>
      </c>
    </row>
    <row r="1321" spans="1:31" x14ac:dyDescent="0.3">
      <c r="A1321" s="3" t="s">
        <v>168</v>
      </c>
      <c r="B1321" s="4">
        <v>29119</v>
      </c>
      <c r="C1321" s="4">
        <v>360</v>
      </c>
      <c r="D1321" s="4" t="s">
        <v>25</v>
      </c>
      <c r="E1321" s="5" t="s">
        <v>6313</v>
      </c>
      <c r="G1321" s="4" t="s">
        <v>8987</v>
      </c>
      <c r="H1321" s="3" t="s">
        <v>6315</v>
      </c>
      <c r="I1321" s="3" t="s">
        <v>153</v>
      </c>
      <c r="J1321" s="3" t="s">
        <v>153</v>
      </c>
      <c r="K1321" s="3" t="s">
        <v>146</v>
      </c>
      <c r="L1321" s="6" t="s">
        <v>6320</v>
      </c>
      <c r="M1321" s="3" t="s">
        <v>153</v>
      </c>
      <c r="N1321" s="3" t="s">
        <v>154</v>
      </c>
      <c r="O1321" s="3" t="s">
        <v>8988</v>
      </c>
      <c r="P1321" s="3" t="s">
        <v>153</v>
      </c>
      <c r="Q1321" s="3" t="s">
        <v>397</v>
      </c>
      <c r="R1321" s="3" t="s">
        <v>31</v>
      </c>
      <c r="S1321" s="3">
        <v>52</v>
      </c>
      <c r="T1321" s="3">
        <v>16</v>
      </c>
      <c r="U1321" s="3">
        <v>0.69</v>
      </c>
      <c r="V1321" s="3">
        <v>85.58</v>
      </c>
      <c r="W1321" s="3">
        <v>42</v>
      </c>
      <c r="X1321" s="32">
        <v>0.51</v>
      </c>
      <c r="Y1321" s="33">
        <v>215.25</v>
      </c>
      <c r="Z1321" s="3">
        <v>205</v>
      </c>
      <c r="AA1321" s="3">
        <v>0.05</v>
      </c>
      <c r="AB1321" s="3">
        <v>57307.8</v>
      </c>
      <c r="AC1321" s="3">
        <v>55980</v>
      </c>
      <c r="AD1321" s="3">
        <v>59409</v>
      </c>
      <c r="AE1321" s="3">
        <v>56580</v>
      </c>
    </row>
    <row r="1322" spans="1:31" x14ac:dyDescent="0.3">
      <c r="A1322" s="3" t="s">
        <v>531</v>
      </c>
      <c r="B1322" s="4">
        <v>89200</v>
      </c>
      <c r="C1322" s="4">
        <v>488</v>
      </c>
      <c r="D1322" s="4" t="s">
        <v>25</v>
      </c>
      <c r="E1322" s="5" t="s">
        <v>6313</v>
      </c>
      <c r="G1322" s="4" t="s">
        <v>8989</v>
      </c>
      <c r="H1322" s="3" t="s">
        <v>6315</v>
      </c>
      <c r="I1322" s="3" t="s">
        <v>245</v>
      </c>
      <c r="J1322" s="3" t="s">
        <v>245</v>
      </c>
      <c r="K1322" s="3" t="s">
        <v>146</v>
      </c>
      <c r="L1322" s="6" t="s">
        <v>146</v>
      </c>
      <c r="M1322" s="3" t="s">
        <v>245</v>
      </c>
      <c r="N1322" s="3" t="s">
        <v>246</v>
      </c>
      <c r="O1322" s="3" t="s">
        <v>8990</v>
      </c>
      <c r="P1322" s="3" t="s">
        <v>245</v>
      </c>
      <c r="Q1322" s="3" t="s">
        <v>397</v>
      </c>
      <c r="R1322" s="3" t="s">
        <v>31</v>
      </c>
      <c r="S1322" s="3">
        <v>46</v>
      </c>
      <c r="T1322" s="3">
        <v>33.5</v>
      </c>
      <c r="U1322" s="3">
        <v>0.26</v>
      </c>
      <c r="V1322" s="3">
        <v>135</v>
      </c>
      <c r="W1322" s="3">
        <v>111.42</v>
      </c>
      <c r="X1322" s="32">
        <v>0.17</v>
      </c>
      <c r="Y1322" s="33">
        <v>545.08000000000004</v>
      </c>
      <c r="Z1322" s="3">
        <v>633.83000000000004</v>
      </c>
      <c r="AA1322" s="3">
        <v>-0.16</v>
      </c>
      <c r="AB1322" s="3">
        <v>362758.87</v>
      </c>
      <c r="AC1322" s="3">
        <v>413918.52</v>
      </c>
      <c r="AD1322" s="3">
        <v>362758.87</v>
      </c>
      <c r="AE1322" s="3">
        <v>413918.52</v>
      </c>
    </row>
    <row r="1323" spans="1:31" x14ac:dyDescent="0.3">
      <c r="A1323" s="3" t="s">
        <v>797</v>
      </c>
      <c r="B1323" s="4">
        <v>18353</v>
      </c>
      <c r="C1323" s="4">
        <v>437</v>
      </c>
      <c r="D1323" s="4" t="s">
        <v>25</v>
      </c>
      <c r="E1323" s="5" t="s">
        <v>6313</v>
      </c>
      <c r="G1323" s="4" t="s">
        <v>8991</v>
      </c>
      <c r="H1323" s="3" t="s">
        <v>6315</v>
      </c>
      <c r="I1323" s="3" t="s">
        <v>758</v>
      </c>
      <c r="J1323" s="3" t="s">
        <v>175</v>
      </c>
      <c r="K1323" s="3" t="s">
        <v>132</v>
      </c>
      <c r="L1323" s="6" t="s">
        <v>132</v>
      </c>
      <c r="M1323" s="3" t="s">
        <v>175</v>
      </c>
      <c r="N1323" s="3" t="s">
        <v>176</v>
      </c>
      <c r="O1323" s="3" t="s">
        <v>8992</v>
      </c>
      <c r="P1323" s="3" t="s">
        <v>6357</v>
      </c>
      <c r="Q1323" s="3" t="s">
        <v>800</v>
      </c>
      <c r="R1323" s="3" t="s">
        <v>60</v>
      </c>
      <c r="S1323" s="3">
        <v>129</v>
      </c>
      <c r="T1323" s="3">
        <v>75.989999999999995</v>
      </c>
      <c r="U1323" s="3">
        <v>0.41</v>
      </c>
      <c r="V1323" s="3">
        <v>456.52</v>
      </c>
      <c r="W1323" s="3">
        <v>257.32</v>
      </c>
      <c r="X1323" s="32">
        <v>0.44</v>
      </c>
      <c r="Y1323" s="33">
        <v>1817.42</v>
      </c>
      <c r="Z1323" s="3">
        <v>1385.7</v>
      </c>
      <c r="AA1323" s="3">
        <v>0.24</v>
      </c>
      <c r="AB1323" s="3">
        <v>314891.5</v>
      </c>
      <c r="AC1323" s="3">
        <v>265912.32000000001</v>
      </c>
      <c r="AD1323" s="3">
        <v>314891.5</v>
      </c>
      <c r="AE1323" s="3">
        <v>265912.32000000001</v>
      </c>
    </row>
    <row r="1324" spans="1:31" x14ac:dyDescent="0.3">
      <c r="A1324" s="3" t="s">
        <v>537</v>
      </c>
      <c r="B1324" s="4">
        <v>88833</v>
      </c>
      <c r="C1324" s="4">
        <v>598</v>
      </c>
      <c r="D1324" s="4" t="s">
        <v>25</v>
      </c>
      <c r="E1324" s="5" t="s">
        <v>6313</v>
      </c>
      <c r="G1324" s="4" t="s">
        <v>8993</v>
      </c>
      <c r="H1324" s="3" t="s">
        <v>6315</v>
      </c>
      <c r="I1324" s="3" t="s">
        <v>245</v>
      </c>
      <c r="J1324" s="3" t="s">
        <v>245</v>
      </c>
      <c r="K1324" s="3" t="s">
        <v>146</v>
      </c>
      <c r="L1324" s="6" t="s">
        <v>146</v>
      </c>
      <c r="M1324" s="3" t="s">
        <v>245</v>
      </c>
      <c r="N1324" s="3" t="s">
        <v>246</v>
      </c>
      <c r="O1324" s="3" t="s">
        <v>8994</v>
      </c>
      <c r="P1324" s="3" t="s">
        <v>245</v>
      </c>
      <c r="Q1324" s="3" t="s">
        <v>397</v>
      </c>
      <c r="R1324" s="3" t="s">
        <v>31</v>
      </c>
      <c r="S1324" s="3">
        <v>50</v>
      </c>
      <c r="T1324" s="3">
        <v>121.75</v>
      </c>
      <c r="U1324" s="3">
        <v>-1.43</v>
      </c>
      <c r="V1324" s="3">
        <v>135.08000000000001</v>
      </c>
      <c r="W1324" s="3">
        <v>235.33</v>
      </c>
      <c r="X1324" s="32">
        <v>-0.74</v>
      </c>
      <c r="Y1324" s="33">
        <v>446.67</v>
      </c>
      <c r="Z1324" s="3">
        <v>694.08</v>
      </c>
      <c r="AA1324" s="3">
        <v>-0.55000000000000004</v>
      </c>
      <c r="AB1324" s="3">
        <v>237524.13</v>
      </c>
      <c r="AC1324" s="3">
        <v>369297.16</v>
      </c>
      <c r="AD1324" s="3">
        <v>245478.02</v>
      </c>
      <c r="AE1324" s="3">
        <v>379665.16</v>
      </c>
    </row>
    <row r="1325" spans="1:31" x14ac:dyDescent="0.3">
      <c r="A1325" s="3" t="s">
        <v>911</v>
      </c>
      <c r="B1325" s="4">
        <v>4096</v>
      </c>
      <c r="C1325" s="4">
        <v>208</v>
      </c>
      <c r="D1325" s="4" t="s">
        <v>25</v>
      </c>
      <c r="E1325" s="5" t="s">
        <v>6313</v>
      </c>
      <c r="G1325" s="4" t="s">
        <v>8995</v>
      </c>
      <c r="H1325" s="3" t="s">
        <v>6315</v>
      </c>
      <c r="I1325" s="3" t="s">
        <v>900</v>
      </c>
      <c r="J1325" s="3" t="s">
        <v>240</v>
      </c>
      <c r="K1325" s="3" t="s">
        <v>146</v>
      </c>
      <c r="L1325" s="6" t="s">
        <v>6320</v>
      </c>
      <c r="M1325" s="3" t="s">
        <v>240</v>
      </c>
      <c r="N1325" s="3" t="s">
        <v>241</v>
      </c>
      <c r="O1325" s="3" t="s">
        <v>8996</v>
      </c>
      <c r="P1325" s="3" t="s">
        <v>6357</v>
      </c>
      <c r="Q1325" s="3" t="s">
        <v>42</v>
      </c>
      <c r="R1325" s="3" t="s">
        <v>31</v>
      </c>
      <c r="S1325" s="3">
        <v>4</v>
      </c>
      <c r="T1325" s="3">
        <v>2.5</v>
      </c>
      <c r="U1325" s="3">
        <v>0.38</v>
      </c>
      <c r="V1325" s="3">
        <v>10</v>
      </c>
      <c r="W1325" s="3">
        <v>12</v>
      </c>
      <c r="X1325" s="32">
        <v>-0.2</v>
      </c>
      <c r="Y1325" s="33">
        <v>52.42</v>
      </c>
      <c r="Z1325" s="3">
        <v>57.58</v>
      </c>
      <c r="AA1325" s="3">
        <v>-0.1</v>
      </c>
      <c r="AB1325" s="3">
        <v>30625.73</v>
      </c>
      <c r="AC1325" s="3">
        <v>31617.13</v>
      </c>
      <c r="AD1325" s="3">
        <v>32613.65</v>
      </c>
      <c r="AE1325" s="3">
        <v>33871.93</v>
      </c>
    </row>
    <row r="1326" spans="1:31" x14ac:dyDescent="0.3">
      <c r="A1326" s="3" t="s">
        <v>888</v>
      </c>
      <c r="B1326" s="4">
        <v>65013</v>
      </c>
      <c r="C1326" s="4">
        <v>903</v>
      </c>
      <c r="D1326" s="4" t="s">
        <v>25</v>
      </c>
      <c r="E1326" s="5" t="s">
        <v>6313</v>
      </c>
      <c r="G1326" s="4" t="s">
        <v>8997</v>
      </c>
      <c r="H1326" s="3" t="s">
        <v>6315</v>
      </c>
      <c r="I1326" s="3" t="s">
        <v>54</v>
      </c>
      <c r="J1326" s="3" t="s">
        <v>191</v>
      </c>
      <c r="K1326" s="3" t="s">
        <v>132</v>
      </c>
      <c r="L1326" s="6" t="s">
        <v>132</v>
      </c>
      <c r="M1326" s="3" t="s">
        <v>257</v>
      </c>
      <c r="N1326" s="3" t="s">
        <v>184</v>
      </c>
      <c r="O1326" s="3" t="s">
        <v>8998</v>
      </c>
      <c r="P1326" s="3" t="s">
        <v>191</v>
      </c>
      <c r="Q1326" s="3" t="s">
        <v>194</v>
      </c>
      <c r="R1326" s="3" t="s">
        <v>31</v>
      </c>
      <c r="S1326" s="3">
        <v>729</v>
      </c>
      <c r="T1326" s="3">
        <v>554.70000000000005</v>
      </c>
      <c r="U1326" s="3">
        <v>0.24</v>
      </c>
      <c r="V1326" s="3">
        <v>1470.79</v>
      </c>
      <c r="W1326" s="3">
        <v>1148.06</v>
      </c>
      <c r="X1326" s="32">
        <v>0.22</v>
      </c>
      <c r="Y1326" s="33">
        <v>5118.37</v>
      </c>
      <c r="Z1326" s="3">
        <v>4602.3100000000004</v>
      </c>
      <c r="AA1326" s="3">
        <v>0.1</v>
      </c>
      <c r="AB1326" s="3">
        <v>580342.80000000005</v>
      </c>
      <c r="AC1326" s="3">
        <v>531146.26</v>
      </c>
      <c r="AD1326" s="3">
        <v>617230.80000000005</v>
      </c>
      <c r="AE1326" s="3">
        <v>555398.26</v>
      </c>
    </row>
    <row r="1327" spans="1:31" x14ac:dyDescent="0.3">
      <c r="A1327" s="3" t="s">
        <v>801</v>
      </c>
      <c r="B1327" s="4">
        <v>18858</v>
      </c>
      <c r="C1327" s="4">
        <v>219</v>
      </c>
      <c r="D1327" s="4" t="s">
        <v>25</v>
      </c>
      <c r="E1327" s="5" t="s">
        <v>6313</v>
      </c>
      <c r="G1327" s="4" t="s">
        <v>8999</v>
      </c>
      <c r="H1327" s="3" t="s">
        <v>6315</v>
      </c>
      <c r="I1327" s="3" t="s">
        <v>758</v>
      </c>
      <c r="J1327" s="3" t="s">
        <v>175</v>
      </c>
      <c r="K1327" s="3" t="s">
        <v>132</v>
      </c>
      <c r="L1327" s="6" t="s">
        <v>6320</v>
      </c>
      <c r="M1327" s="3" t="s">
        <v>175</v>
      </c>
      <c r="N1327" s="3" t="s">
        <v>176</v>
      </c>
      <c r="O1327" s="3" t="s">
        <v>9000</v>
      </c>
      <c r="P1327" s="3" t="s">
        <v>6357</v>
      </c>
      <c r="Q1327" s="3" t="s">
        <v>55</v>
      </c>
      <c r="R1327" s="3" t="s">
        <v>31</v>
      </c>
      <c r="S1327" s="3">
        <v>15</v>
      </c>
      <c r="T1327" s="3">
        <v>17.5</v>
      </c>
      <c r="U1327" s="3">
        <v>-0.18</v>
      </c>
      <c r="V1327" s="3">
        <v>73.510000000000005</v>
      </c>
      <c r="W1327" s="3">
        <v>64.37</v>
      </c>
      <c r="X1327" s="32">
        <v>0.12</v>
      </c>
      <c r="Y1327" s="33">
        <v>323.98</v>
      </c>
      <c r="Z1327" s="3">
        <v>343.03</v>
      </c>
      <c r="AA1327" s="3">
        <v>-0.06</v>
      </c>
      <c r="AB1327" s="3">
        <v>67528.070000000007</v>
      </c>
      <c r="AC1327" s="3">
        <v>71004.31</v>
      </c>
      <c r="AD1327" s="3">
        <v>71712.27</v>
      </c>
      <c r="AE1327" s="3">
        <v>74560.149999999994</v>
      </c>
    </row>
    <row r="1328" spans="1:31" x14ac:dyDescent="0.3">
      <c r="A1328" s="3" t="s">
        <v>9001</v>
      </c>
      <c r="B1328" s="4">
        <v>48120</v>
      </c>
      <c r="C1328" s="4">
        <v>372</v>
      </c>
      <c r="D1328" s="4" t="s">
        <v>25</v>
      </c>
      <c r="E1328" s="5" t="s">
        <v>6313</v>
      </c>
      <c r="G1328" s="4" t="s">
        <v>9002</v>
      </c>
      <c r="H1328" s="3" t="s">
        <v>6315</v>
      </c>
      <c r="I1328" s="3" t="s">
        <v>131</v>
      </c>
      <c r="J1328" s="3" t="s">
        <v>88</v>
      </c>
      <c r="K1328" s="3" t="s">
        <v>146</v>
      </c>
      <c r="L1328" s="6" t="s">
        <v>146</v>
      </c>
      <c r="M1328" s="3" t="s">
        <v>88</v>
      </c>
      <c r="N1328" s="3" t="s">
        <v>133</v>
      </c>
      <c r="O1328" s="3" t="s">
        <v>9003</v>
      </c>
      <c r="P1328" s="3" t="s">
        <v>87</v>
      </c>
      <c r="Q1328" s="3" t="s">
        <v>42</v>
      </c>
      <c r="R1328" s="3" t="s">
        <v>31</v>
      </c>
      <c r="S1328" s="3">
        <v>18</v>
      </c>
      <c r="T1328" s="3">
        <v>22</v>
      </c>
      <c r="U1328" s="3">
        <v>-0.21</v>
      </c>
      <c r="V1328" s="3">
        <v>37.5</v>
      </c>
      <c r="W1328" s="3">
        <v>43.5</v>
      </c>
      <c r="X1328" s="32">
        <v>-0.16</v>
      </c>
      <c r="Y1328" s="33">
        <v>140.66999999999999</v>
      </c>
      <c r="Z1328" s="3">
        <v>165</v>
      </c>
      <c r="AA1328" s="3">
        <v>-0.17</v>
      </c>
      <c r="AB1328" s="3">
        <v>288398.58</v>
      </c>
      <c r="AC1328" s="3">
        <v>307891.68</v>
      </c>
      <c r="AD1328" s="3">
        <v>308836.47999999998</v>
      </c>
      <c r="AE1328" s="3">
        <v>323390.52</v>
      </c>
    </row>
    <row r="1329" spans="1:31" x14ac:dyDescent="0.3">
      <c r="A1329" s="3" t="s">
        <v>894</v>
      </c>
      <c r="B1329" s="4">
        <v>12855</v>
      </c>
      <c r="C1329" s="4">
        <v>351</v>
      </c>
      <c r="D1329" s="4" t="s">
        <v>25</v>
      </c>
      <c r="E1329" s="5" t="s">
        <v>6313</v>
      </c>
      <c r="G1329" s="4" t="s">
        <v>9004</v>
      </c>
      <c r="H1329" s="3" t="s">
        <v>6315</v>
      </c>
      <c r="I1329" s="3" t="s">
        <v>6355</v>
      </c>
      <c r="J1329" s="3" t="s">
        <v>257</v>
      </c>
      <c r="K1329" s="3" t="s">
        <v>89</v>
      </c>
      <c r="L1329" s="6" t="s">
        <v>89</v>
      </c>
      <c r="M1329" s="3" t="s">
        <v>257</v>
      </c>
      <c r="N1329" s="3" t="s">
        <v>258</v>
      </c>
      <c r="O1329" s="3" t="s">
        <v>9005</v>
      </c>
      <c r="P1329" s="3" t="s">
        <v>6357</v>
      </c>
      <c r="Q1329" s="3" t="s">
        <v>194</v>
      </c>
      <c r="R1329" s="3" t="s">
        <v>6402</v>
      </c>
      <c r="S1329" s="3">
        <v>55</v>
      </c>
      <c r="T1329" s="3">
        <v>53</v>
      </c>
      <c r="U1329" s="3">
        <v>0.04</v>
      </c>
      <c r="V1329" s="3">
        <v>181.33</v>
      </c>
      <c r="W1329" s="3">
        <v>157.66999999999999</v>
      </c>
      <c r="X1329" s="32">
        <v>0.13</v>
      </c>
      <c r="Y1329" s="33">
        <v>609.75</v>
      </c>
      <c r="Z1329" s="3">
        <v>643.41999999999996</v>
      </c>
      <c r="AA1329" s="3">
        <v>-0.06</v>
      </c>
      <c r="AB1329" s="3">
        <v>57365.279999999999</v>
      </c>
      <c r="AC1329" s="3">
        <v>57987.68</v>
      </c>
      <c r="AD1329" s="3">
        <v>57365.279999999999</v>
      </c>
      <c r="AE1329" s="3">
        <v>57987.68</v>
      </c>
    </row>
    <row r="1330" spans="1:31" x14ac:dyDescent="0.3">
      <c r="A1330" s="3" t="s">
        <v>494</v>
      </c>
      <c r="B1330" s="4">
        <v>44348</v>
      </c>
      <c r="C1330" s="4">
        <v>235</v>
      </c>
      <c r="D1330" s="4" t="s">
        <v>25</v>
      </c>
      <c r="E1330" s="5" t="s">
        <v>6313</v>
      </c>
      <c r="G1330" s="4" t="s">
        <v>9006</v>
      </c>
      <c r="H1330" s="3" t="s">
        <v>6315</v>
      </c>
      <c r="I1330" s="3" t="s">
        <v>299</v>
      </c>
      <c r="J1330" s="3" t="s">
        <v>299</v>
      </c>
      <c r="K1330" s="3" t="s">
        <v>104</v>
      </c>
      <c r="L1330" s="6" t="s">
        <v>104</v>
      </c>
      <c r="M1330" s="3" t="s">
        <v>299</v>
      </c>
      <c r="N1330" s="3" t="s">
        <v>445</v>
      </c>
      <c r="O1330" s="3" t="s">
        <v>9007</v>
      </c>
      <c r="P1330" s="3" t="s">
        <v>299</v>
      </c>
      <c r="Q1330" s="3" t="s">
        <v>213</v>
      </c>
      <c r="R1330" s="3" t="s">
        <v>6402</v>
      </c>
      <c r="S1330" s="3">
        <v>270</v>
      </c>
      <c r="T1330" s="3">
        <v>224.2</v>
      </c>
      <c r="U1330" s="3">
        <v>0.17</v>
      </c>
      <c r="V1330" s="3">
        <v>778.98</v>
      </c>
      <c r="W1330" s="3">
        <v>698.28</v>
      </c>
      <c r="X1330" s="32">
        <v>0.1</v>
      </c>
      <c r="Y1330" s="33">
        <v>2388.08</v>
      </c>
      <c r="Z1330" s="3">
        <v>2222.4</v>
      </c>
      <c r="AA1330" s="3">
        <v>7.0000000000000007E-2</v>
      </c>
      <c r="AB1330" s="3">
        <v>118020.41</v>
      </c>
      <c r="AC1330" s="3">
        <v>109705.97</v>
      </c>
      <c r="AD1330" s="3">
        <v>118020.41</v>
      </c>
      <c r="AE1330" s="3">
        <v>109705.97</v>
      </c>
    </row>
    <row r="1331" spans="1:31" x14ac:dyDescent="0.3">
      <c r="A1331" s="3" t="s">
        <v>511</v>
      </c>
      <c r="B1331" s="4">
        <v>86970</v>
      </c>
      <c r="C1331" s="4">
        <v>481</v>
      </c>
      <c r="D1331" s="4" t="s">
        <v>25</v>
      </c>
      <c r="E1331" s="5" t="s">
        <v>6313</v>
      </c>
      <c r="G1331" s="4" t="s">
        <v>9008</v>
      </c>
      <c r="H1331" s="3" t="s">
        <v>6315</v>
      </c>
      <c r="I1331" s="3" t="s">
        <v>499</v>
      </c>
      <c r="J1331" s="3" t="s">
        <v>232</v>
      </c>
      <c r="K1331" s="3" t="s">
        <v>232</v>
      </c>
      <c r="L1331" s="6" t="s">
        <v>132</v>
      </c>
      <c r="M1331" s="3" t="s">
        <v>175</v>
      </c>
      <c r="N1331" s="3" t="s">
        <v>176</v>
      </c>
      <c r="O1331" s="3" t="s">
        <v>9009</v>
      </c>
      <c r="P1331" s="3" t="s">
        <v>191</v>
      </c>
      <c r="Q1331" s="3" t="s">
        <v>234</v>
      </c>
      <c r="R1331" s="3" t="s">
        <v>31</v>
      </c>
      <c r="S1331" s="3">
        <v>9</v>
      </c>
      <c r="T1331" s="3">
        <v>14.15</v>
      </c>
      <c r="U1331" s="3">
        <v>-0.61</v>
      </c>
      <c r="V1331" s="3">
        <v>35.770000000000003</v>
      </c>
      <c r="W1331" s="3">
        <v>41.37</v>
      </c>
      <c r="X1331" s="32">
        <v>-0.16</v>
      </c>
      <c r="Y1331" s="33">
        <v>136.38</v>
      </c>
      <c r="Z1331" s="3">
        <v>144.36000000000001</v>
      </c>
      <c r="AA1331" s="3">
        <v>-0.06</v>
      </c>
      <c r="AB1331" s="3">
        <v>51508.800000000003</v>
      </c>
      <c r="AC1331" s="3">
        <v>54525.599999999999</v>
      </c>
      <c r="AD1331" s="3">
        <v>51508.800000000003</v>
      </c>
      <c r="AE1331" s="3">
        <v>54525.599999999999</v>
      </c>
    </row>
    <row r="1332" spans="1:31" x14ac:dyDescent="0.3">
      <c r="A1332" s="3" t="s">
        <v>148</v>
      </c>
      <c r="B1332" s="4">
        <v>65793</v>
      </c>
      <c r="C1332" s="4">
        <v>394</v>
      </c>
      <c r="D1332" s="4" t="s">
        <v>25</v>
      </c>
      <c r="E1332" s="5" t="s">
        <v>6313</v>
      </c>
      <c r="G1332" s="4" t="s">
        <v>9010</v>
      </c>
      <c r="H1332" s="3" t="s">
        <v>6315</v>
      </c>
      <c r="I1332" s="3" t="s">
        <v>131</v>
      </c>
      <c r="J1332" s="3" t="s">
        <v>88</v>
      </c>
      <c r="K1332" s="3" t="s">
        <v>146</v>
      </c>
      <c r="L1332" s="6" t="s">
        <v>6320</v>
      </c>
      <c r="M1332" s="3" t="s">
        <v>88</v>
      </c>
      <c r="N1332" s="3" t="s">
        <v>133</v>
      </c>
      <c r="O1332" s="3" t="s">
        <v>9011</v>
      </c>
      <c r="P1332" s="3" t="s">
        <v>191</v>
      </c>
      <c r="Q1332" s="3" t="s">
        <v>51</v>
      </c>
      <c r="R1332" s="3" t="s">
        <v>31</v>
      </c>
      <c r="S1332" s="3">
        <v>25</v>
      </c>
      <c r="T1332" s="3">
        <v>23.75</v>
      </c>
      <c r="U1332" s="3">
        <v>0.05</v>
      </c>
      <c r="V1332" s="3">
        <v>57</v>
      </c>
      <c r="W1332" s="3">
        <v>76.67</v>
      </c>
      <c r="X1332" s="32">
        <v>-0.35</v>
      </c>
      <c r="Y1332" s="33">
        <v>235</v>
      </c>
      <c r="Z1332" s="3">
        <v>336.83</v>
      </c>
      <c r="AA1332" s="3">
        <v>-0.43</v>
      </c>
      <c r="AB1332" s="3">
        <v>104311.8</v>
      </c>
      <c r="AC1332" s="3">
        <v>148497.66</v>
      </c>
      <c r="AD1332" s="3">
        <v>104311.8</v>
      </c>
      <c r="AE1332" s="3">
        <v>149097.42000000001</v>
      </c>
    </row>
    <row r="1333" spans="1:31" x14ac:dyDescent="0.3">
      <c r="A1333" s="3" t="s">
        <v>706</v>
      </c>
      <c r="B1333" s="4">
        <v>37588</v>
      </c>
      <c r="C1333" s="4">
        <v>350</v>
      </c>
      <c r="D1333" s="4" t="s">
        <v>25</v>
      </c>
      <c r="E1333" s="5" t="s">
        <v>6313</v>
      </c>
      <c r="G1333" s="4" t="s">
        <v>9012</v>
      </c>
      <c r="H1333" s="3" t="s">
        <v>6315</v>
      </c>
      <c r="I1333" s="3" t="s">
        <v>252</v>
      </c>
      <c r="J1333" s="3" t="s">
        <v>252</v>
      </c>
      <c r="K1333" s="3" t="s">
        <v>132</v>
      </c>
      <c r="L1333" s="6" t="s">
        <v>89</v>
      </c>
      <c r="M1333" s="3" t="s">
        <v>252</v>
      </c>
      <c r="N1333" s="3" t="s">
        <v>154</v>
      </c>
      <c r="O1333" s="3" t="s">
        <v>9013</v>
      </c>
      <c r="P1333" s="3" t="s">
        <v>252</v>
      </c>
      <c r="Q1333" s="3" t="s">
        <v>194</v>
      </c>
      <c r="R1333" s="3" t="s">
        <v>6402</v>
      </c>
      <c r="S1333" s="3">
        <v>177</v>
      </c>
      <c r="T1333" s="3">
        <v>208.85</v>
      </c>
      <c r="U1333" s="3">
        <v>-0.18</v>
      </c>
      <c r="V1333" s="3">
        <v>899.54</v>
      </c>
      <c r="W1333" s="3">
        <v>641.70000000000005</v>
      </c>
      <c r="X1333" s="32">
        <v>0.28999999999999998</v>
      </c>
      <c r="Y1333" s="33">
        <v>3693.25</v>
      </c>
      <c r="Z1333" s="3">
        <v>2628.61</v>
      </c>
      <c r="AA1333" s="3">
        <v>0.28999999999999998</v>
      </c>
      <c r="AB1333" s="3">
        <v>285482.68</v>
      </c>
      <c r="AC1333" s="3">
        <v>204289.13</v>
      </c>
      <c r="AD1333" s="3">
        <v>299329.68</v>
      </c>
      <c r="AE1333" s="3">
        <v>212980.93</v>
      </c>
    </row>
    <row r="1334" spans="1:31" x14ac:dyDescent="0.3">
      <c r="A1334" s="3" t="s">
        <v>9014</v>
      </c>
      <c r="B1334" s="4">
        <v>75230</v>
      </c>
      <c r="C1334" s="4">
        <v>364</v>
      </c>
      <c r="D1334" s="4" t="s">
        <v>25</v>
      </c>
      <c r="E1334" s="5" t="s">
        <v>6313</v>
      </c>
      <c r="G1334" s="4" t="s">
        <v>9015</v>
      </c>
      <c r="H1334" s="3" t="s">
        <v>6315</v>
      </c>
      <c r="I1334" s="3" t="s">
        <v>54</v>
      </c>
      <c r="J1334" s="3" t="s">
        <v>191</v>
      </c>
      <c r="K1334" s="3" t="s">
        <v>132</v>
      </c>
      <c r="L1334" s="6" t="s">
        <v>132</v>
      </c>
      <c r="M1334" s="3" t="s">
        <v>252</v>
      </c>
      <c r="N1334" s="3" t="s">
        <v>184</v>
      </c>
      <c r="O1334" s="3" t="s">
        <v>9016</v>
      </c>
      <c r="P1334" s="3" t="s">
        <v>191</v>
      </c>
      <c r="Q1334" s="3" t="s">
        <v>6876</v>
      </c>
      <c r="R1334" s="3" t="s">
        <v>6402</v>
      </c>
      <c r="S1334" s="3">
        <v>6</v>
      </c>
      <c r="T1334" s="3">
        <v>0.5</v>
      </c>
      <c r="U1334" s="3">
        <v>0.91</v>
      </c>
      <c r="V1334" s="3">
        <v>19</v>
      </c>
      <c r="W1334" s="3">
        <v>10</v>
      </c>
      <c r="X1334" s="32">
        <v>0.47</v>
      </c>
      <c r="Y1334" s="33">
        <v>76</v>
      </c>
      <c r="Z1334" s="3">
        <v>104.5</v>
      </c>
      <c r="AA1334" s="3">
        <v>-0.37</v>
      </c>
      <c r="AB1334" s="3">
        <v>13380</v>
      </c>
      <c r="AC1334" s="3">
        <v>18298.5</v>
      </c>
      <c r="AD1334" s="3">
        <v>14364</v>
      </c>
      <c r="AE1334" s="3">
        <v>19750.5</v>
      </c>
    </row>
    <row r="1335" spans="1:31" x14ac:dyDescent="0.3">
      <c r="A1335" s="3" t="s">
        <v>9017</v>
      </c>
      <c r="B1335" s="4">
        <v>22102</v>
      </c>
      <c r="C1335" s="4">
        <v>503</v>
      </c>
      <c r="D1335" s="4" t="s">
        <v>25</v>
      </c>
      <c r="E1335" s="5" t="s">
        <v>6313</v>
      </c>
      <c r="G1335" s="4" t="s">
        <v>9018</v>
      </c>
      <c r="H1335" s="3" t="s">
        <v>6315</v>
      </c>
      <c r="I1335" s="3" t="s">
        <v>731</v>
      </c>
      <c r="J1335" s="3" t="s">
        <v>175</v>
      </c>
      <c r="K1335" s="3" t="s">
        <v>132</v>
      </c>
      <c r="L1335" s="6" t="s">
        <v>6320</v>
      </c>
      <c r="M1335" s="3" t="s">
        <v>175</v>
      </c>
      <c r="N1335" s="3" t="s">
        <v>176</v>
      </c>
      <c r="O1335" s="3" t="s">
        <v>9019</v>
      </c>
      <c r="P1335" s="3" t="s">
        <v>6357</v>
      </c>
      <c r="Q1335" s="3" t="s">
        <v>161</v>
      </c>
      <c r="R1335" s="3" t="s">
        <v>31</v>
      </c>
      <c r="S1335" s="3">
        <v>15</v>
      </c>
      <c r="T1335" s="3">
        <v>74</v>
      </c>
      <c r="U1335" s="3">
        <v>-3.85</v>
      </c>
      <c r="V1335" s="3">
        <v>59.5</v>
      </c>
      <c r="W1335" s="3">
        <v>118.92</v>
      </c>
      <c r="X1335" s="32">
        <v>-1</v>
      </c>
      <c r="Y1335" s="33">
        <v>307.67</v>
      </c>
      <c r="Z1335" s="3">
        <v>468.08</v>
      </c>
      <c r="AA1335" s="3">
        <v>-0.52</v>
      </c>
      <c r="AB1335" s="3">
        <v>110900.93</v>
      </c>
      <c r="AC1335" s="3">
        <v>175647.11</v>
      </c>
      <c r="AD1335" s="3">
        <v>115808.93</v>
      </c>
      <c r="AE1335" s="3">
        <v>183053.11</v>
      </c>
    </row>
    <row r="1336" spans="1:31" x14ac:dyDescent="0.3">
      <c r="A1336" s="3" t="s">
        <v>9020</v>
      </c>
      <c r="B1336" s="4">
        <v>80003</v>
      </c>
      <c r="C1336" s="4">
        <v>268</v>
      </c>
      <c r="D1336" s="4" t="s">
        <v>25</v>
      </c>
      <c r="E1336" s="5" t="s">
        <v>6313</v>
      </c>
      <c r="G1336" s="4" t="s">
        <v>9021</v>
      </c>
      <c r="H1336" s="3" t="s">
        <v>6315</v>
      </c>
      <c r="I1336" s="3" t="s">
        <v>299</v>
      </c>
      <c r="J1336" s="3" t="s">
        <v>299</v>
      </c>
      <c r="K1336" s="3" t="s">
        <v>132</v>
      </c>
      <c r="L1336" s="6" t="s">
        <v>132</v>
      </c>
      <c r="M1336" s="3" t="s">
        <v>191</v>
      </c>
      <c r="N1336" s="3" t="s">
        <v>206</v>
      </c>
      <c r="O1336" s="3" t="s">
        <v>9022</v>
      </c>
      <c r="P1336" s="3" t="s">
        <v>191</v>
      </c>
      <c r="Q1336" s="3" t="s">
        <v>41</v>
      </c>
      <c r="R1336" s="3" t="s">
        <v>60</v>
      </c>
      <c r="S1336" s="3">
        <v>7</v>
      </c>
      <c r="U1336" s="3">
        <v>1</v>
      </c>
      <c r="V1336" s="3">
        <v>30.68</v>
      </c>
      <c r="W1336" s="3">
        <v>24.01</v>
      </c>
      <c r="X1336" s="32">
        <v>0.22</v>
      </c>
      <c r="Y1336" s="33">
        <v>97.37</v>
      </c>
      <c r="Z1336" s="3">
        <v>144.72</v>
      </c>
      <c r="AA1336" s="3">
        <v>-0.49</v>
      </c>
      <c r="AB1336" s="3">
        <v>13315.2</v>
      </c>
      <c r="AC1336" s="3">
        <v>20160</v>
      </c>
      <c r="AD1336" s="3">
        <v>13315.2</v>
      </c>
      <c r="AE1336" s="3">
        <v>20160</v>
      </c>
    </row>
    <row r="1337" spans="1:31" x14ac:dyDescent="0.3">
      <c r="A1337" s="3" t="s">
        <v>9023</v>
      </c>
      <c r="B1337" s="4">
        <v>80004</v>
      </c>
      <c r="C1337" s="4">
        <v>382</v>
      </c>
      <c r="D1337" s="4" t="s">
        <v>25</v>
      </c>
      <c r="E1337" s="5" t="s">
        <v>6313</v>
      </c>
      <c r="G1337" s="4" t="s">
        <v>9024</v>
      </c>
      <c r="H1337" s="3" t="s">
        <v>6315</v>
      </c>
      <c r="I1337" s="3" t="s">
        <v>299</v>
      </c>
      <c r="J1337" s="3" t="s">
        <v>299</v>
      </c>
      <c r="K1337" s="3" t="s">
        <v>132</v>
      </c>
      <c r="L1337" s="6" t="s">
        <v>132</v>
      </c>
      <c r="M1337" s="3" t="s">
        <v>191</v>
      </c>
      <c r="N1337" s="3" t="s">
        <v>206</v>
      </c>
      <c r="O1337" s="3" t="s">
        <v>9025</v>
      </c>
      <c r="P1337" s="3" t="s">
        <v>191</v>
      </c>
      <c r="Q1337" s="3" t="s">
        <v>41</v>
      </c>
      <c r="R1337" s="3" t="s">
        <v>60</v>
      </c>
      <c r="S1337" s="3">
        <v>25</v>
      </c>
      <c r="T1337" s="3">
        <v>9</v>
      </c>
      <c r="U1337" s="3">
        <v>0.64</v>
      </c>
      <c r="V1337" s="3">
        <v>79</v>
      </c>
      <c r="W1337" s="3">
        <v>80.08</v>
      </c>
      <c r="X1337" s="32">
        <v>-0.01</v>
      </c>
      <c r="Y1337" s="33">
        <v>235</v>
      </c>
      <c r="Z1337" s="3">
        <v>287.08</v>
      </c>
      <c r="AA1337" s="3">
        <v>-0.22</v>
      </c>
      <c r="AB1337" s="3">
        <v>40531.199999999997</v>
      </c>
      <c r="AC1337" s="3">
        <v>51647.040000000001</v>
      </c>
      <c r="AD1337" s="3">
        <v>44668.800000000003</v>
      </c>
      <c r="AE1337" s="3">
        <v>54671.76</v>
      </c>
    </row>
    <row r="1338" spans="1:31" x14ac:dyDescent="0.3">
      <c r="A1338" s="3" t="s">
        <v>9026</v>
      </c>
      <c r="B1338" s="4">
        <v>66518</v>
      </c>
      <c r="C1338" s="4">
        <v>395</v>
      </c>
      <c r="D1338" s="4" t="s">
        <v>25</v>
      </c>
      <c r="E1338" s="5" t="s">
        <v>6313</v>
      </c>
      <c r="G1338" s="4" t="s">
        <v>9027</v>
      </c>
      <c r="H1338" s="3" t="s">
        <v>6315</v>
      </c>
      <c r="I1338" s="3" t="s">
        <v>299</v>
      </c>
      <c r="J1338" s="3" t="s">
        <v>299</v>
      </c>
      <c r="K1338" s="3" t="s">
        <v>89</v>
      </c>
      <c r="L1338" s="6" t="s">
        <v>89</v>
      </c>
      <c r="M1338" s="3" t="s">
        <v>299</v>
      </c>
      <c r="N1338" s="3" t="s">
        <v>184</v>
      </c>
      <c r="O1338" s="3" t="s">
        <v>9028</v>
      </c>
      <c r="P1338" s="3" t="s">
        <v>191</v>
      </c>
      <c r="Q1338" s="3" t="s">
        <v>26</v>
      </c>
      <c r="R1338" s="3" t="s">
        <v>27</v>
      </c>
      <c r="S1338" s="3">
        <v>47</v>
      </c>
      <c r="T1338" s="3">
        <v>50</v>
      </c>
      <c r="U1338" s="3">
        <v>-0.06</v>
      </c>
      <c r="V1338" s="3">
        <v>149</v>
      </c>
      <c r="W1338" s="3">
        <v>145</v>
      </c>
      <c r="X1338" s="32">
        <v>0.03</v>
      </c>
      <c r="Y1338" s="33">
        <v>450.75</v>
      </c>
      <c r="Z1338" s="3">
        <v>449</v>
      </c>
      <c r="AA1338" s="3">
        <v>0</v>
      </c>
      <c r="AB1338" s="3">
        <v>68702.679999999993</v>
      </c>
      <c r="AC1338" s="3">
        <v>66387.360000000001</v>
      </c>
      <c r="AD1338" s="3">
        <v>76915.98</v>
      </c>
      <c r="AE1338" s="3">
        <v>74280.960000000006</v>
      </c>
    </row>
    <row r="1339" spans="1:31" x14ac:dyDescent="0.3">
      <c r="A1339" s="3" t="s">
        <v>9029</v>
      </c>
      <c r="B1339" s="4">
        <v>66519</v>
      </c>
      <c r="C1339" s="4">
        <v>170</v>
      </c>
      <c r="D1339" s="4" t="s">
        <v>25</v>
      </c>
      <c r="E1339" s="5" t="s">
        <v>6313</v>
      </c>
      <c r="G1339" s="4" t="s">
        <v>9030</v>
      </c>
      <c r="H1339" s="3" t="s">
        <v>6315</v>
      </c>
      <c r="I1339" s="3" t="s">
        <v>299</v>
      </c>
      <c r="J1339" s="3" t="s">
        <v>299</v>
      </c>
      <c r="K1339" s="3" t="s">
        <v>89</v>
      </c>
      <c r="L1339" s="6" t="s">
        <v>89</v>
      </c>
      <c r="M1339" s="3" t="s">
        <v>299</v>
      </c>
      <c r="N1339" s="3" t="s">
        <v>184</v>
      </c>
      <c r="O1339" s="3" t="s">
        <v>9031</v>
      </c>
      <c r="P1339" s="3" t="s">
        <v>191</v>
      </c>
      <c r="Q1339" s="3" t="s">
        <v>26</v>
      </c>
      <c r="R1339" s="3" t="s">
        <v>27</v>
      </c>
      <c r="S1339" s="3">
        <v>12</v>
      </c>
      <c r="T1339" s="3">
        <v>10.5</v>
      </c>
      <c r="U1339" s="3">
        <v>0.1</v>
      </c>
      <c r="V1339" s="3">
        <v>51.34</v>
      </c>
      <c r="W1339" s="3">
        <v>56.01</v>
      </c>
      <c r="X1339" s="32">
        <v>-0.09</v>
      </c>
      <c r="Y1339" s="33">
        <v>220.52</v>
      </c>
      <c r="Z1339" s="3">
        <v>203.02</v>
      </c>
      <c r="AA1339" s="3">
        <v>0.08</v>
      </c>
      <c r="AB1339" s="3">
        <v>27018.84</v>
      </c>
      <c r="AC1339" s="3">
        <v>24632.52</v>
      </c>
      <c r="AD1339" s="3">
        <v>31389.119999999999</v>
      </c>
      <c r="AE1339" s="3">
        <v>28056.78</v>
      </c>
    </row>
    <row r="1340" spans="1:31" x14ac:dyDescent="0.3">
      <c r="A1340" s="3" t="s">
        <v>9032</v>
      </c>
      <c r="B1340" s="4">
        <v>39980</v>
      </c>
      <c r="C1340" s="4">
        <v>54</v>
      </c>
      <c r="D1340" s="4" t="s">
        <v>25</v>
      </c>
      <c r="E1340" s="5" t="s">
        <v>6313</v>
      </c>
      <c r="G1340" s="4" t="s">
        <v>9033</v>
      </c>
      <c r="H1340" s="3" t="s">
        <v>6315</v>
      </c>
      <c r="I1340" s="3" t="s">
        <v>252</v>
      </c>
      <c r="J1340" s="3" t="s">
        <v>252</v>
      </c>
      <c r="K1340" s="3" t="s">
        <v>104</v>
      </c>
      <c r="L1340" s="6" t="s">
        <v>104</v>
      </c>
      <c r="M1340" s="3" t="s">
        <v>252</v>
      </c>
      <c r="N1340" s="3" t="s">
        <v>154</v>
      </c>
      <c r="O1340" s="3" t="s">
        <v>9034</v>
      </c>
      <c r="P1340" s="3" t="s">
        <v>252</v>
      </c>
      <c r="Q1340" s="3" t="s">
        <v>194</v>
      </c>
      <c r="R1340" s="3" t="s">
        <v>6402</v>
      </c>
      <c r="S1340" s="3">
        <v>90</v>
      </c>
      <c r="T1340" s="3">
        <v>66.5</v>
      </c>
      <c r="U1340" s="3">
        <v>0.26</v>
      </c>
      <c r="V1340" s="3">
        <v>210.59</v>
      </c>
      <c r="W1340" s="3">
        <v>189.01</v>
      </c>
      <c r="X1340" s="32">
        <v>0.1</v>
      </c>
      <c r="Y1340" s="33">
        <v>747.28</v>
      </c>
      <c r="Z1340" s="3">
        <v>726.67</v>
      </c>
      <c r="AA1340" s="3">
        <v>0.03</v>
      </c>
      <c r="AB1340" s="3">
        <v>36603</v>
      </c>
      <c r="AC1340" s="3">
        <v>32181.81</v>
      </c>
      <c r="AD1340" s="3">
        <v>36603</v>
      </c>
      <c r="AE1340" s="3">
        <v>32181.81</v>
      </c>
    </row>
    <row r="1341" spans="1:31" x14ac:dyDescent="0.3">
      <c r="A1341" s="3" t="s">
        <v>9035</v>
      </c>
      <c r="B1341" s="4">
        <v>75221</v>
      </c>
      <c r="C1341" s="4">
        <v>322</v>
      </c>
      <c r="D1341" s="4" t="s">
        <v>25</v>
      </c>
      <c r="E1341" s="5" t="s">
        <v>6313</v>
      </c>
      <c r="G1341" s="4" t="s">
        <v>9036</v>
      </c>
      <c r="H1341" s="3" t="s">
        <v>6315</v>
      </c>
      <c r="I1341" s="3" t="s">
        <v>54</v>
      </c>
      <c r="J1341" s="3" t="s">
        <v>191</v>
      </c>
      <c r="K1341" s="3" t="s">
        <v>132</v>
      </c>
      <c r="L1341" s="6" t="s">
        <v>132</v>
      </c>
      <c r="M1341" s="3" t="s">
        <v>252</v>
      </c>
      <c r="N1341" s="3" t="s">
        <v>184</v>
      </c>
      <c r="O1341" s="3" t="s">
        <v>9037</v>
      </c>
      <c r="P1341" s="3" t="s">
        <v>191</v>
      </c>
      <c r="Q1341" s="3" t="s">
        <v>6876</v>
      </c>
      <c r="R1341" s="3" t="s">
        <v>6402</v>
      </c>
      <c r="S1341" s="3">
        <v>0</v>
      </c>
      <c r="T1341" s="3">
        <v>8</v>
      </c>
      <c r="U1341" s="3">
        <v>-95.39</v>
      </c>
      <c r="V1341" s="3">
        <v>11.25</v>
      </c>
      <c r="W1341" s="3">
        <v>29.5</v>
      </c>
      <c r="X1341" s="32">
        <v>-1.62</v>
      </c>
      <c r="Y1341" s="33">
        <v>59.75</v>
      </c>
      <c r="Z1341" s="3">
        <v>102.08</v>
      </c>
      <c r="AA1341" s="3">
        <v>-0.71</v>
      </c>
      <c r="AB1341" s="3">
        <v>10380.75</v>
      </c>
      <c r="AC1341" s="3">
        <v>17871.75</v>
      </c>
      <c r="AD1341" s="3">
        <v>11292.75</v>
      </c>
      <c r="AE1341" s="3">
        <v>19293.75</v>
      </c>
    </row>
    <row r="1342" spans="1:31" x14ac:dyDescent="0.3">
      <c r="A1342" s="3" t="s">
        <v>9038</v>
      </c>
      <c r="B1342" s="4">
        <v>65259</v>
      </c>
      <c r="C1342" s="4">
        <v>330</v>
      </c>
      <c r="D1342" s="4" t="s">
        <v>25</v>
      </c>
      <c r="E1342" s="5" t="s">
        <v>6313</v>
      </c>
      <c r="G1342" s="4" t="s">
        <v>9039</v>
      </c>
      <c r="H1342" s="3" t="s">
        <v>6315</v>
      </c>
      <c r="I1342" s="3" t="s">
        <v>54</v>
      </c>
      <c r="J1342" s="3" t="s">
        <v>191</v>
      </c>
      <c r="K1342" s="3" t="s">
        <v>132</v>
      </c>
      <c r="L1342" s="6" t="s">
        <v>132</v>
      </c>
      <c r="M1342" s="3" t="s">
        <v>191</v>
      </c>
      <c r="N1342" s="3" t="s">
        <v>211</v>
      </c>
      <c r="O1342" s="3" t="s">
        <v>9040</v>
      </c>
      <c r="P1342" s="3" t="s">
        <v>191</v>
      </c>
      <c r="Q1342" s="3" t="s">
        <v>341</v>
      </c>
      <c r="R1342" s="3" t="s">
        <v>31</v>
      </c>
      <c r="S1342" s="3">
        <v>3</v>
      </c>
      <c r="T1342" s="3">
        <v>8.27</v>
      </c>
      <c r="U1342" s="3">
        <v>-2.1</v>
      </c>
      <c r="V1342" s="3">
        <v>5.07</v>
      </c>
      <c r="W1342" s="3">
        <v>11.74</v>
      </c>
      <c r="X1342" s="32">
        <v>-1.31</v>
      </c>
      <c r="Y1342" s="33">
        <v>35.47</v>
      </c>
      <c r="Z1342" s="3">
        <v>64.84</v>
      </c>
      <c r="AA1342" s="3">
        <v>-0.83</v>
      </c>
      <c r="AB1342" s="3">
        <v>10751.45</v>
      </c>
      <c r="AC1342" s="3">
        <v>19784.759999999998</v>
      </c>
      <c r="AD1342" s="3">
        <v>12935.45</v>
      </c>
      <c r="AE1342" s="3">
        <v>23648.76</v>
      </c>
    </row>
    <row r="1343" spans="1:31" x14ac:dyDescent="0.3">
      <c r="A1343" s="3" t="s">
        <v>9041</v>
      </c>
      <c r="B1343" s="4">
        <v>75198</v>
      </c>
      <c r="C1343" s="4">
        <v>410</v>
      </c>
      <c r="D1343" s="4" t="s">
        <v>25</v>
      </c>
      <c r="E1343" s="5" t="s">
        <v>6313</v>
      </c>
      <c r="G1343" s="4" t="s">
        <v>9042</v>
      </c>
      <c r="H1343" s="3" t="s">
        <v>6315</v>
      </c>
      <c r="I1343" s="3" t="s">
        <v>54</v>
      </c>
      <c r="J1343" s="3" t="s">
        <v>191</v>
      </c>
      <c r="K1343" s="3" t="s">
        <v>132</v>
      </c>
      <c r="L1343" s="6" t="s">
        <v>132</v>
      </c>
      <c r="M1343" s="3" t="s">
        <v>252</v>
      </c>
      <c r="N1343" s="3" t="s">
        <v>184</v>
      </c>
      <c r="O1343" s="3" t="s">
        <v>9043</v>
      </c>
      <c r="P1343" s="3" t="s">
        <v>191</v>
      </c>
      <c r="Q1343" s="3" t="s">
        <v>6876</v>
      </c>
      <c r="R1343" s="3" t="s">
        <v>6402</v>
      </c>
      <c r="S1343" s="3">
        <v>8</v>
      </c>
      <c r="T1343" s="3">
        <v>9</v>
      </c>
      <c r="U1343" s="3">
        <v>-7.0000000000000007E-2</v>
      </c>
      <c r="V1343" s="3">
        <v>31.17</v>
      </c>
      <c r="W1343" s="3">
        <v>37</v>
      </c>
      <c r="X1343" s="32">
        <v>-0.19</v>
      </c>
      <c r="Y1343" s="33">
        <v>134.16999999999999</v>
      </c>
      <c r="Z1343" s="3">
        <v>152.58000000000001</v>
      </c>
      <c r="AA1343" s="3">
        <v>-0.14000000000000001</v>
      </c>
      <c r="AB1343" s="3">
        <v>23455.5</v>
      </c>
      <c r="AC1343" s="3">
        <v>26822.25</v>
      </c>
      <c r="AD1343" s="3">
        <v>25357.5</v>
      </c>
      <c r="AE1343" s="3">
        <v>28838.25</v>
      </c>
    </row>
    <row r="1344" spans="1:31" x14ac:dyDescent="0.3">
      <c r="A1344" s="3" t="s">
        <v>9044</v>
      </c>
      <c r="B1344" s="4">
        <v>75210</v>
      </c>
      <c r="C1344" s="4">
        <v>444</v>
      </c>
      <c r="D1344" s="4" t="s">
        <v>25</v>
      </c>
      <c r="E1344" s="5" t="s">
        <v>6313</v>
      </c>
      <c r="G1344" s="4" t="s">
        <v>9045</v>
      </c>
      <c r="H1344" s="3" t="s">
        <v>6315</v>
      </c>
      <c r="I1344" s="3" t="s">
        <v>54</v>
      </c>
      <c r="J1344" s="3" t="s">
        <v>191</v>
      </c>
      <c r="K1344" s="3" t="s">
        <v>132</v>
      </c>
      <c r="L1344" s="6" t="s">
        <v>132</v>
      </c>
      <c r="M1344" s="3" t="s">
        <v>191</v>
      </c>
      <c r="N1344" s="3" t="s">
        <v>211</v>
      </c>
      <c r="O1344" s="3" t="s">
        <v>9046</v>
      </c>
      <c r="P1344" s="3" t="s">
        <v>191</v>
      </c>
      <c r="Q1344" s="3" t="s">
        <v>6876</v>
      </c>
      <c r="R1344" s="3" t="s">
        <v>6402</v>
      </c>
      <c r="S1344" s="3">
        <v>9</v>
      </c>
      <c r="T1344" s="3">
        <v>9.42</v>
      </c>
      <c r="U1344" s="3">
        <v>-0.05</v>
      </c>
      <c r="V1344" s="3">
        <v>37.25</v>
      </c>
      <c r="W1344" s="3">
        <v>46.42</v>
      </c>
      <c r="X1344" s="32">
        <v>-0.25</v>
      </c>
      <c r="Y1344" s="33">
        <v>151.75</v>
      </c>
      <c r="Z1344" s="3">
        <v>192.92</v>
      </c>
      <c r="AA1344" s="3">
        <v>-0.27</v>
      </c>
      <c r="AB1344" s="3">
        <v>26742.75</v>
      </c>
      <c r="AC1344" s="3">
        <v>33371.25</v>
      </c>
      <c r="AD1344" s="3">
        <v>28680.75</v>
      </c>
      <c r="AE1344" s="3">
        <v>36461.25</v>
      </c>
    </row>
    <row r="1345" spans="1:31" x14ac:dyDescent="0.3">
      <c r="A1345" s="3" t="s">
        <v>9047</v>
      </c>
      <c r="B1345" s="4">
        <v>88015</v>
      </c>
      <c r="C1345" s="4">
        <v>395</v>
      </c>
      <c r="D1345" s="4" t="s">
        <v>25</v>
      </c>
      <c r="E1345" s="5" t="s">
        <v>6313</v>
      </c>
      <c r="G1345" s="4" t="s">
        <v>9048</v>
      </c>
      <c r="H1345" s="3" t="s">
        <v>6315</v>
      </c>
      <c r="I1345" s="3" t="s">
        <v>245</v>
      </c>
      <c r="J1345" s="3" t="s">
        <v>245</v>
      </c>
      <c r="K1345" s="3" t="s">
        <v>89</v>
      </c>
      <c r="L1345" s="6" t="s">
        <v>132</v>
      </c>
      <c r="M1345" s="3" t="s">
        <v>245</v>
      </c>
      <c r="N1345" s="3" t="s">
        <v>246</v>
      </c>
      <c r="O1345" s="3" t="s">
        <v>9049</v>
      </c>
      <c r="P1345" s="3" t="s">
        <v>245</v>
      </c>
      <c r="Q1345" s="3" t="s">
        <v>55</v>
      </c>
      <c r="R1345" s="3" t="s">
        <v>31</v>
      </c>
      <c r="S1345" s="3">
        <v>1222</v>
      </c>
      <c r="T1345" s="3">
        <v>382.68</v>
      </c>
      <c r="U1345" s="3">
        <v>0.69</v>
      </c>
      <c r="V1345" s="3">
        <v>1855.87</v>
      </c>
      <c r="W1345" s="3">
        <v>511.81</v>
      </c>
      <c r="X1345" s="32">
        <v>0.72</v>
      </c>
      <c r="Y1345" s="33">
        <v>3943.91</v>
      </c>
      <c r="Z1345" s="3">
        <v>1323.28</v>
      </c>
      <c r="AA1345" s="3">
        <v>0.66</v>
      </c>
      <c r="AB1345" s="3">
        <v>615807.80000000005</v>
      </c>
      <c r="AC1345" s="3">
        <v>188222.11</v>
      </c>
      <c r="AD1345" s="3">
        <v>669376.69999999995</v>
      </c>
      <c r="AE1345" s="3">
        <v>203609.78</v>
      </c>
    </row>
    <row r="1346" spans="1:31" x14ac:dyDescent="0.3">
      <c r="A1346" s="3" t="s">
        <v>3276</v>
      </c>
      <c r="B1346" s="4">
        <v>28236</v>
      </c>
      <c r="C1346" s="4">
        <v>731</v>
      </c>
      <c r="D1346" s="4" t="s">
        <v>25</v>
      </c>
      <c r="E1346" s="5" t="s">
        <v>6313</v>
      </c>
      <c r="G1346" s="4" t="s">
        <v>9050</v>
      </c>
      <c r="H1346" s="3" t="s">
        <v>6315</v>
      </c>
      <c r="I1346" s="3" t="s">
        <v>153</v>
      </c>
      <c r="J1346" s="3" t="s">
        <v>153</v>
      </c>
      <c r="K1346" s="3" t="s">
        <v>132</v>
      </c>
      <c r="L1346" s="6" t="s">
        <v>132</v>
      </c>
      <c r="M1346" s="3" t="s">
        <v>153</v>
      </c>
      <c r="N1346" s="3" t="s">
        <v>154</v>
      </c>
      <c r="O1346" s="3" t="s">
        <v>9051</v>
      </c>
      <c r="P1346" s="3" t="s">
        <v>153</v>
      </c>
      <c r="Q1346" s="3" t="s">
        <v>63</v>
      </c>
      <c r="R1346" s="3" t="s">
        <v>31</v>
      </c>
      <c r="S1346" s="3">
        <v>149</v>
      </c>
      <c r="T1346" s="3">
        <v>157</v>
      </c>
      <c r="U1346" s="3">
        <v>-0.05</v>
      </c>
      <c r="V1346" s="3">
        <v>299</v>
      </c>
      <c r="W1346" s="3">
        <v>282.75</v>
      </c>
      <c r="X1346" s="32">
        <v>0.05</v>
      </c>
      <c r="Y1346" s="33">
        <v>891</v>
      </c>
      <c r="Z1346" s="3">
        <v>1054.17</v>
      </c>
      <c r="AA1346" s="3">
        <v>-0.18</v>
      </c>
      <c r="AB1346" s="3">
        <v>198948.24</v>
      </c>
      <c r="AC1346" s="3">
        <v>229851.84</v>
      </c>
      <c r="AD1346" s="3">
        <v>208020.24</v>
      </c>
      <c r="AE1346" s="3">
        <v>240289.84</v>
      </c>
    </row>
    <row r="1347" spans="1:31" x14ac:dyDescent="0.3">
      <c r="A1347" s="3" t="s">
        <v>9052</v>
      </c>
      <c r="B1347" s="4">
        <v>75197</v>
      </c>
      <c r="C1347" s="4">
        <v>340</v>
      </c>
      <c r="D1347" s="4" t="s">
        <v>25</v>
      </c>
      <c r="E1347" s="5" t="s">
        <v>6313</v>
      </c>
      <c r="G1347" s="4" t="s">
        <v>9053</v>
      </c>
      <c r="H1347" s="3" t="s">
        <v>6315</v>
      </c>
      <c r="I1347" s="3" t="s">
        <v>54</v>
      </c>
      <c r="J1347" s="3" t="s">
        <v>191</v>
      </c>
      <c r="K1347" s="3" t="s">
        <v>132</v>
      </c>
      <c r="L1347" s="6" t="s">
        <v>132</v>
      </c>
      <c r="M1347" s="3" t="s">
        <v>191</v>
      </c>
      <c r="N1347" s="3" t="s">
        <v>211</v>
      </c>
      <c r="O1347" s="3" t="s">
        <v>9054</v>
      </c>
      <c r="P1347" s="3" t="s">
        <v>191</v>
      </c>
      <c r="Q1347" s="3" t="s">
        <v>6876</v>
      </c>
      <c r="R1347" s="3" t="s">
        <v>6402</v>
      </c>
      <c r="S1347" s="3">
        <v>3</v>
      </c>
      <c r="T1347" s="3">
        <v>4.5</v>
      </c>
      <c r="U1347" s="3">
        <v>-0.5</v>
      </c>
      <c r="V1347" s="3">
        <v>14</v>
      </c>
      <c r="W1347" s="3">
        <v>22.5</v>
      </c>
      <c r="X1347" s="32">
        <v>-0.61</v>
      </c>
      <c r="Y1347" s="33">
        <v>62.5</v>
      </c>
      <c r="Z1347" s="3">
        <v>102.5</v>
      </c>
      <c r="AA1347" s="3">
        <v>-0.64</v>
      </c>
      <c r="AB1347" s="3">
        <v>11068.5</v>
      </c>
      <c r="AC1347" s="3">
        <v>17860.5</v>
      </c>
      <c r="AD1347" s="3">
        <v>11812.5</v>
      </c>
      <c r="AE1347" s="3">
        <v>19372.5</v>
      </c>
    </row>
    <row r="1348" spans="1:31" x14ac:dyDescent="0.3">
      <c r="A1348" s="3" t="s">
        <v>9055</v>
      </c>
      <c r="B1348" s="4">
        <v>31298</v>
      </c>
      <c r="C1348" s="4">
        <v>170</v>
      </c>
      <c r="D1348" s="4" t="s">
        <v>25</v>
      </c>
      <c r="E1348" s="5" t="s">
        <v>6313</v>
      </c>
      <c r="G1348" s="4" t="s">
        <v>9056</v>
      </c>
      <c r="H1348" s="3" t="s">
        <v>6315</v>
      </c>
      <c r="I1348" s="3" t="s">
        <v>153</v>
      </c>
      <c r="J1348" s="3" t="s">
        <v>153</v>
      </c>
      <c r="K1348" s="3" t="s">
        <v>104</v>
      </c>
      <c r="L1348" s="6" t="s">
        <v>104</v>
      </c>
      <c r="M1348" s="3" t="s">
        <v>153</v>
      </c>
      <c r="N1348" s="3" t="s">
        <v>154</v>
      </c>
      <c r="O1348" s="3" t="s">
        <v>9057</v>
      </c>
      <c r="P1348" s="3" t="s">
        <v>153</v>
      </c>
      <c r="Q1348" s="3" t="s">
        <v>194</v>
      </c>
      <c r="R1348" s="3" t="s">
        <v>6402</v>
      </c>
      <c r="S1348" s="3">
        <v>54</v>
      </c>
      <c r="T1348" s="3">
        <v>43.17</v>
      </c>
      <c r="U1348" s="3">
        <v>0.2</v>
      </c>
      <c r="V1348" s="3">
        <v>145.85</v>
      </c>
      <c r="W1348" s="3">
        <v>98.01</v>
      </c>
      <c r="X1348" s="32">
        <v>0.33</v>
      </c>
      <c r="Y1348" s="33">
        <v>578.70000000000005</v>
      </c>
      <c r="Z1348" s="3">
        <v>414.58</v>
      </c>
      <c r="AA1348" s="3">
        <v>0.28000000000000003</v>
      </c>
      <c r="AB1348" s="3">
        <v>33468.480000000003</v>
      </c>
      <c r="AC1348" s="3">
        <v>24035.599999999999</v>
      </c>
      <c r="AD1348" s="3">
        <v>34908.480000000003</v>
      </c>
      <c r="AE1348" s="3">
        <v>24894.6</v>
      </c>
    </row>
    <row r="1349" spans="1:31" x14ac:dyDescent="0.3">
      <c r="A1349" s="3" t="s">
        <v>9058</v>
      </c>
      <c r="B1349" s="4">
        <v>87288</v>
      </c>
      <c r="C1349" s="4">
        <v>450</v>
      </c>
      <c r="D1349" s="4" t="s">
        <v>25</v>
      </c>
      <c r="E1349" s="5" t="s">
        <v>6313</v>
      </c>
      <c r="G1349" s="4" t="s">
        <v>9059</v>
      </c>
      <c r="H1349" s="3" t="s">
        <v>6315</v>
      </c>
      <c r="I1349" s="3" t="s">
        <v>245</v>
      </c>
      <c r="J1349" s="3" t="s">
        <v>3714</v>
      </c>
      <c r="K1349" s="3" t="s">
        <v>3714</v>
      </c>
      <c r="L1349" s="6" t="s">
        <v>146</v>
      </c>
      <c r="M1349" s="3" t="s">
        <v>245</v>
      </c>
      <c r="N1349" s="3" t="s">
        <v>3714</v>
      </c>
      <c r="O1349" s="3" t="s">
        <v>9060</v>
      </c>
      <c r="P1349" s="3" t="s">
        <v>245</v>
      </c>
      <c r="Q1349" s="3" t="s">
        <v>397</v>
      </c>
      <c r="R1349" s="3" t="s">
        <v>31</v>
      </c>
      <c r="S1349" s="3">
        <v>12</v>
      </c>
      <c r="T1349" s="3">
        <v>25.83</v>
      </c>
      <c r="U1349" s="3">
        <v>-1.1499999999999999</v>
      </c>
      <c r="V1349" s="3">
        <v>28.83</v>
      </c>
      <c r="W1349" s="3">
        <v>51.58</v>
      </c>
      <c r="X1349" s="32">
        <v>-0.79</v>
      </c>
      <c r="Y1349" s="33">
        <v>123.92</v>
      </c>
      <c r="Z1349" s="3">
        <v>178.25</v>
      </c>
      <c r="AA1349" s="3">
        <v>-0.44</v>
      </c>
      <c r="AB1349" s="3">
        <v>67861.73</v>
      </c>
      <c r="AC1349" s="3">
        <v>98298.66</v>
      </c>
      <c r="AD1349" s="3">
        <v>70042.73</v>
      </c>
      <c r="AE1349" s="3">
        <v>100764.66</v>
      </c>
    </row>
    <row r="1350" spans="1:31" x14ac:dyDescent="0.3">
      <c r="A1350" s="3" t="s">
        <v>9061</v>
      </c>
      <c r="B1350" s="4">
        <v>87370</v>
      </c>
      <c r="C1350" s="4">
        <v>208</v>
      </c>
      <c r="D1350" s="4" t="s">
        <v>25</v>
      </c>
      <c r="E1350" s="5" t="s">
        <v>6313</v>
      </c>
      <c r="G1350" s="4" t="s">
        <v>9062</v>
      </c>
      <c r="H1350" s="3" t="s">
        <v>6315</v>
      </c>
      <c r="I1350" s="3" t="s">
        <v>245</v>
      </c>
      <c r="J1350" s="3" t="s">
        <v>245</v>
      </c>
      <c r="K1350" s="3" t="s">
        <v>146</v>
      </c>
      <c r="L1350" s="6" t="s">
        <v>146</v>
      </c>
      <c r="M1350" s="3" t="s">
        <v>245</v>
      </c>
      <c r="N1350" s="3" t="s">
        <v>246</v>
      </c>
      <c r="O1350" s="3" t="s">
        <v>9063</v>
      </c>
      <c r="P1350" s="3" t="s">
        <v>245</v>
      </c>
      <c r="Q1350" s="3" t="s">
        <v>51</v>
      </c>
      <c r="R1350" s="3" t="s">
        <v>31</v>
      </c>
      <c r="S1350" s="3">
        <v>8</v>
      </c>
      <c r="U1350" s="3">
        <v>1</v>
      </c>
      <c r="V1350" s="3">
        <v>28.5</v>
      </c>
      <c r="W1350" s="3">
        <v>6.5</v>
      </c>
      <c r="X1350" s="32">
        <v>0.77</v>
      </c>
      <c r="Y1350" s="33">
        <v>96.08</v>
      </c>
      <c r="Z1350" s="3">
        <v>39.5</v>
      </c>
      <c r="AA1350" s="3">
        <v>0.59</v>
      </c>
      <c r="AB1350" s="3">
        <v>49538.49</v>
      </c>
      <c r="AC1350" s="3">
        <v>21120.42</v>
      </c>
      <c r="AD1350" s="3">
        <v>53418.49</v>
      </c>
      <c r="AE1350" s="3">
        <v>21960.42</v>
      </c>
    </row>
    <row r="1351" spans="1:31" x14ac:dyDescent="0.3">
      <c r="A1351" s="3" t="s">
        <v>9064</v>
      </c>
      <c r="B1351" s="4">
        <v>73713</v>
      </c>
      <c r="C1351" s="4">
        <v>256</v>
      </c>
      <c r="D1351" s="4" t="s">
        <v>25</v>
      </c>
      <c r="E1351" s="5" t="s">
        <v>6313</v>
      </c>
      <c r="G1351" s="4" t="s">
        <v>9065</v>
      </c>
      <c r="H1351" s="3" t="s">
        <v>6315</v>
      </c>
      <c r="I1351" s="3" t="s">
        <v>831</v>
      </c>
      <c r="J1351" s="3" t="s">
        <v>175</v>
      </c>
      <c r="K1351" s="3" t="s">
        <v>89</v>
      </c>
      <c r="L1351" s="6" t="s">
        <v>89</v>
      </c>
      <c r="M1351" s="3" t="s">
        <v>175</v>
      </c>
      <c r="N1351" s="3" t="s">
        <v>184</v>
      </c>
      <c r="O1351" s="3" t="s">
        <v>9066</v>
      </c>
      <c r="P1351" s="3" t="s">
        <v>191</v>
      </c>
      <c r="Q1351" s="3" t="s">
        <v>55</v>
      </c>
      <c r="R1351" s="3" t="s">
        <v>31</v>
      </c>
      <c r="S1351" s="3">
        <v>8</v>
      </c>
      <c r="T1351" s="3">
        <v>9</v>
      </c>
      <c r="U1351" s="3">
        <v>-0.13</v>
      </c>
      <c r="V1351" s="3">
        <v>41</v>
      </c>
      <c r="W1351" s="3">
        <v>35</v>
      </c>
      <c r="X1351" s="32">
        <v>0.15</v>
      </c>
      <c r="Y1351" s="33">
        <v>202</v>
      </c>
      <c r="Z1351" s="3">
        <v>257</v>
      </c>
      <c r="AA1351" s="3">
        <v>-0.27</v>
      </c>
      <c r="AB1351" s="3">
        <v>29629.919999999998</v>
      </c>
      <c r="AC1351" s="3">
        <v>37031.760000000002</v>
      </c>
      <c r="AD1351" s="3">
        <v>32406.240000000002</v>
      </c>
      <c r="AE1351" s="3">
        <v>40124.879999999997</v>
      </c>
    </row>
    <row r="1352" spans="1:31" x14ac:dyDescent="0.3">
      <c r="A1352" s="3" t="s">
        <v>9067</v>
      </c>
      <c r="B1352" s="4">
        <v>80268</v>
      </c>
      <c r="C1352" s="4">
        <v>282</v>
      </c>
      <c r="D1352" s="4" t="s">
        <v>25</v>
      </c>
      <c r="E1352" s="5" t="s">
        <v>6313</v>
      </c>
      <c r="G1352" s="4" t="s">
        <v>9068</v>
      </c>
      <c r="H1352" s="3" t="s">
        <v>6315</v>
      </c>
      <c r="I1352" s="3" t="s">
        <v>54</v>
      </c>
      <c r="J1352" s="3" t="s">
        <v>191</v>
      </c>
      <c r="K1352" s="3" t="s">
        <v>132</v>
      </c>
      <c r="L1352" s="6" t="s">
        <v>132</v>
      </c>
      <c r="M1352" s="3" t="s">
        <v>191</v>
      </c>
      <c r="N1352" s="3" t="s">
        <v>206</v>
      </c>
      <c r="O1352" s="3" t="s">
        <v>9069</v>
      </c>
      <c r="P1352" s="3" t="s">
        <v>191</v>
      </c>
      <c r="Q1352" s="3" t="s">
        <v>9070</v>
      </c>
      <c r="R1352" s="3" t="s">
        <v>6402</v>
      </c>
      <c r="S1352" s="3">
        <v>12</v>
      </c>
      <c r="T1352" s="3">
        <v>3</v>
      </c>
      <c r="U1352" s="3">
        <v>0.75</v>
      </c>
      <c r="V1352" s="3">
        <v>31.5</v>
      </c>
      <c r="W1352" s="3">
        <v>27.5</v>
      </c>
      <c r="X1352" s="32">
        <v>0.13</v>
      </c>
      <c r="Y1352" s="33">
        <v>140.5</v>
      </c>
      <c r="Z1352" s="3">
        <v>151.5</v>
      </c>
      <c r="AA1352" s="3">
        <v>-0.08</v>
      </c>
      <c r="AB1352" s="3">
        <v>30820.080000000002</v>
      </c>
      <c r="AC1352" s="3">
        <v>33233.040000000001</v>
      </c>
      <c r="AD1352" s="3">
        <v>30820.080000000002</v>
      </c>
      <c r="AE1352" s="3">
        <v>33233.040000000001</v>
      </c>
    </row>
    <row r="1353" spans="1:31" x14ac:dyDescent="0.3">
      <c r="A1353" s="3" t="s">
        <v>9071</v>
      </c>
      <c r="B1353" s="4">
        <v>80280</v>
      </c>
      <c r="C1353" s="4">
        <v>299</v>
      </c>
      <c r="D1353" s="4" t="s">
        <v>25</v>
      </c>
      <c r="E1353" s="5" t="s">
        <v>6313</v>
      </c>
      <c r="G1353" s="4" t="s">
        <v>9072</v>
      </c>
      <c r="H1353" s="3" t="s">
        <v>6315</v>
      </c>
      <c r="I1353" s="3" t="s">
        <v>54</v>
      </c>
      <c r="J1353" s="3" t="s">
        <v>191</v>
      </c>
      <c r="K1353" s="3" t="s">
        <v>132</v>
      </c>
      <c r="L1353" s="6" t="s">
        <v>132</v>
      </c>
      <c r="M1353" s="3" t="s">
        <v>191</v>
      </c>
      <c r="N1353" s="3" t="s">
        <v>206</v>
      </c>
      <c r="O1353" s="3" t="s">
        <v>9073</v>
      </c>
      <c r="P1353" s="3" t="s">
        <v>191</v>
      </c>
      <c r="Q1353" s="3" t="s">
        <v>9070</v>
      </c>
      <c r="R1353" s="3" t="s">
        <v>6402</v>
      </c>
      <c r="S1353" s="3">
        <v>11</v>
      </c>
      <c r="T1353" s="3">
        <v>1.5</v>
      </c>
      <c r="U1353" s="3">
        <v>0.86</v>
      </c>
      <c r="V1353" s="3">
        <v>29.5</v>
      </c>
      <c r="W1353" s="3">
        <v>27</v>
      </c>
      <c r="X1353" s="32">
        <v>0.08</v>
      </c>
      <c r="Y1353" s="33">
        <v>150</v>
      </c>
      <c r="Z1353" s="3">
        <v>186.83</v>
      </c>
      <c r="AA1353" s="3">
        <v>-0.25</v>
      </c>
      <c r="AB1353" s="3">
        <v>32904</v>
      </c>
      <c r="AC1353" s="3">
        <v>40983.760000000002</v>
      </c>
      <c r="AD1353" s="3">
        <v>32904</v>
      </c>
      <c r="AE1353" s="3">
        <v>40983.760000000002</v>
      </c>
    </row>
    <row r="1354" spans="1:31" x14ac:dyDescent="0.3">
      <c r="A1354" s="3" t="s">
        <v>9074</v>
      </c>
      <c r="B1354" s="4">
        <v>58895</v>
      </c>
      <c r="C1354" s="4">
        <v>337</v>
      </c>
      <c r="D1354" s="4" t="s">
        <v>25</v>
      </c>
      <c r="E1354" s="5" t="s">
        <v>6313</v>
      </c>
      <c r="G1354" s="4" t="s">
        <v>9075</v>
      </c>
      <c r="H1354" s="3" t="s">
        <v>6315</v>
      </c>
      <c r="I1354" s="3" t="s">
        <v>116</v>
      </c>
      <c r="J1354" s="3" t="s">
        <v>116</v>
      </c>
      <c r="K1354" s="3" t="s">
        <v>116</v>
      </c>
      <c r="L1354" s="6" t="s">
        <v>104</v>
      </c>
      <c r="M1354" s="3" t="s">
        <v>116</v>
      </c>
      <c r="N1354" s="3" t="s">
        <v>122</v>
      </c>
      <c r="O1354" s="3" t="s">
        <v>9076</v>
      </c>
      <c r="P1354" s="3" t="s">
        <v>116</v>
      </c>
      <c r="Q1354" s="3" t="s">
        <v>128</v>
      </c>
      <c r="R1354" s="3" t="s">
        <v>60</v>
      </c>
      <c r="S1354" s="3">
        <v>11</v>
      </c>
      <c r="T1354" s="3">
        <v>25.67</v>
      </c>
      <c r="U1354" s="3">
        <v>-1.4</v>
      </c>
      <c r="V1354" s="3">
        <v>46.87</v>
      </c>
      <c r="W1354" s="3">
        <v>86.93</v>
      </c>
      <c r="X1354" s="32">
        <v>-0.85</v>
      </c>
      <c r="Y1354" s="33">
        <v>208.87</v>
      </c>
      <c r="Z1354" s="3">
        <v>213.53</v>
      </c>
      <c r="AA1354" s="3">
        <v>-0.02</v>
      </c>
      <c r="AB1354" s="3">
        <v>16302.6</v>
      </c>
      <c r="AC1354" s="3">
        <v>16893.240000000002</v>
      </c>
      <c r="AD1354" s="3">
        <v>17345.099999999999</v>
      </c>
      <c r="AE1354" s="3">
        <v>17695.740000000002</v>
      </c>
    </row>
    <row r="1355" spans="1:31" x14ac:dyDescent="0.3">
      <c r="A1355" s="3" t="s">
        <v>9077</v>
      </c>
      <c r="B1355" s="4">
        <v>58898</v>
      </c>
      <c r="C1355" s="4">
        <v>312</v>
      </c>
      <c r="D1355" s="4" t="s">
        <v>25</v>
      </c>
      <c r="E1355" s="5" t="s">
        <v>6313</v>
      </c>
      <c r="G1355" s="4" t="s">
        <v>9078</v>
      </c>
      <c r="H1355" s="3" t="s">
        <v>6315</v>
      </c>
      <c r="I1355" s="3" t="s">
        <v>116</v>
      </c>
      <c r="J1355" s="3" t="s">
        <v>116</v>
      </c>
      <c r="K1355" s="3" t="s">
        <v>116</v>
      </c>
      <c r="L1355" s="6" t="s">
        <v>104</v>
      </c>
      <c r="M1355" s="3" t="s">
        <v>116</v>
      </c>
      <c r="N1355" s="3" t="s">
        <v>122</v>
      </c>
      <c r="O1355" s="3" t="s">
        <v>9079</v>
      </c>
      <c r="P1355" s="3" t="s">
        <v>116</v>
      </c>
      <c r="Q1355" s="3" t="s">
        <v>128</v>
      </c>
      <c r="R1355" s="3" t="s">
        <v>60</v>
      </c>
      <c r="S1355" s="3">
        <v>14</v>
      </c>
      <c r="T1355" s="3">
        <v>14</v>
      </c>
      <c r="U1355" s="3">
        <v>0</v>
      </c>
      <c r="V1355" s="3">
        <v>44.34</v>
      </c>
      <c r="W1355" s="3">
        <v>64.180000000000007</v>
      </c>
      <c r="X1355" s="32">
        <v>-0.45</v>
      </c>
      <c r="Y1355" s="33">
        <v>169.19</v>
      </c>
      <c r="Z1355" s="3">
        <v>217.03</v>
      </c>
      <c r="AA1355" s="3">
        <v>-0.28000000000000003</v>
      </c>
      <c r="AB1355" s="3">
        <v>15364.53</v>
      </c>
      <c r="AC1355" s="3">
        <v>19860.39</v>
      </c>
      <c r="AD1355" s="3">
        <v>16051.5</v>
      </c>
      <c r="AE1355" s="3">
        <v>20590.2</v>
      </c>
    </row>
    <row r="1356" spans="1:31" x14ac:dyDescent="0.3">
      <c r="A1356" s="3" t="s">
        <v>9080</v>
      </c>
      <c r="B1356" s="4">
        <v>59182</v>
      </c>
      <c r="C1356" s="4">
        <v>729</v>
      </c>
      <c r="D1356" s="4" t="s">
        <v>25</v>
      </c>
      <c r="E1356" s="5" t="s">
        <v>6313</v>
      </c>
      <c r="G1356" s="4" t="s">
        <v>9081</v>
      </c>
      <c r="H1356" s="3" t="s">
        <v>6315</v>
      </c>
      <c r="I1356" s="3" t="s">
        <v>116</v>
      </c>
      <c r="J1356" s="3" t="s">
        <v>116</v>
      </c>
      <c r="K1356" s="3" t="s">
        <v>116</v>
      </c>
      <c r="L1356" s="6" t="s">
        <v>104</v>
      </c>
      <c r="M1356" s="3" t="s">
        <v>116</v>
      </c>
      <c r="N1356" s="3" t="s">
        <v>122</v>
      </c>
      <c r="O1356" s="3" t="s">
        <v>9082</v>
      </c>
      <c r="P1356" s="3" t="s">
        <v>116</v>
      </c>
      <c r="Q1356" s="3" t="s">
        <v>128</v>
      </c>
      <c r="R1356" s="3" t="s">
        <v>60</v>
      </c>
      <c r="S1356" s="3">
        <v>49</v>
      </c>
      <c r="T1356" s="3">
        <v>296.35000000000002</v>
      </c>
      <c r="U1356" s="3">
        <v>-5.05</v>
      </c>
      <c r="V1356" s="3">
        <v>302.2</v>
      </c>
      <c r="W1356" s="3">
        <v>588.04</v>
      </c>
      <c r="X1356" s="32">
        <v>-0.95</v>
      </c>
      <c r="Y1356" s="33">
        <v>1153.78</v>
      </c>
      <c r="Z1356" s="3">
        <v>1525.16</v>
      </c>
      <c r="AA1356" s="3">
        <v>-0.32</v>
      </c>
      <c r="AB1356" s="3">
        <v>100843.99</v>
      </c>
      <c r="AC1356" s="3">
        <v>133701.93</v>
      </c>
      <c r="AD1356" s="3">
        <v>104895.44</v>
      </c>
      <c r="AE1356" s="3">
        <v>138698.68</v>
      </c>
    </row>
    <row r="1357" spans="1:31" x14ac:dyDescent="0.3">
      <c r="A1357" s="3" t="s">
        <v>9083</v>
      </c>
      <c r="B1357" s="4">
        <v>68340</v>
      </c>
      <c r="C1357" s="4">
        <v>174</v>
      </c>
      <c r="D1357" s="4" t="s">
        <v>25</v>
      </c>
      <c r="E1357" s="5" t="s">
        <v>6313</v>
      </c>
      <c r="G1357" s="4" t="s">
        <v>9084</v>
      </c>
      <c r="H1357" s="3" t="s">
        <v>6315</v>
      </c>
      <c r="I1357" s="3" t="s">
        <v>54</v>
      </c>
      <c r="J1357" s="3" t="s">
        <v>191</v>
      </c>
      <c r="K1357" s="3" t="s">
        <v>132</v>
      </c>
      <c r="L1357" s="6" t="s">
        <v>6320</v>
      </c>
      <c r="M1357" s="3" t="s">
        <v>191</v>
      </c>
      <c r="N1357" s="3" t="s">
        <v>206</v>
      </c>
      <c r="O1357" s="3" t="s">
        <v>9085</v>
      </c>
      <c r="P1357" s="3" t="s">
        <v>191</v>
      </c>
      <c r="Q1357" s="3" t="s">
        <v>421</v>
      </c>
      <c r="R1357" s="3" t="s">
        <v>60</v>
      </c>
      <c r="S1357" s="3">
        <v>4</v>
      </c>
      <c r="T1357" s="3">
        <v>3.75</v>
      </c>
      <c r="U1357" s="3">
        <v>0</v>
      </c>
      <c r="V1357" s="3">
        <v>9.75</v>
      </c>
      <c r="W1357" s="3">
        <v>19.5</v>
      </c>
      <c r="X1357" s="32">
        <v>-1</v>
      </c>
      <c r="Y1357" s="33">
        <v>108</v>
      </c>
      <c r="Z1357" s="3">
        <v>117.75</v>
      </c>
      <c r="AA1357" s="3">
        <v>-0.09</v>
      </c>
      <c r="AB1357" s="3">
        <v>32136.84</v>
      </c>
      <c r="AC1357" s="3">
        <v>33182.550000000003</v>
      </c>
      <c r="AD1357" s="3">
        <v>33060.959999999999</v>
      </c>
      <c r="AE1357" s="3">
        <v>34060.050000000003</v>
      </c>
    </row>
    <row r="1358" spans="1:31" x14ac:dyDescent="0.3">
      <c r="A1358" s="3" t="s">
        <v>9086</v>
      </c>
      <c r="B1358" s="4">
        <v>43735</v>
      </c>
      <c r="C1358" s="4">
        <v>457</v>
      </c>
      <c r="D1358" s="4" t="s">
        <v>25</v>
      </c>
      <c r="E1358" s="5" t="s">
        <v>6313</v>
      </c>
      <c r="G1358" s="4" t="s">
        <v>9087</v>
      </c>
      <c r="H1358" s="3" t="s">
        <v>6315</v>
      </c>
      <c r="I1358" s="3" t="s">
        <v>299</v>
      </c>
      <c r="J1358" s="3" t="s">
        <v>299</v>
      </c>
      <c r="K1358" s="3" t="s">
        <v>146</v>
      </c>
      <c r="L1358" s="6" t="s">
        <v>146</v>
      </c>
      <c r="M1358" s="3" t="s">
        <v>299</v>
      </c>
      <c r="N1358" s="3" t="s">
        <v>492</v>
      </c>
      <c r="O1358" s="3" t="s">
        <v>9088</v>
      </c>
      <c r="P1358" s="3" t="s">
        <v>299</v>
      </c>
      <c r="Q1358" s="3" t="s">
        <v>30</v>
      </c>
      <c r="R1358" s="3" t="s">
        <v>31</v>
      </c>
      <c r="S1358" s="3">
        <v>9</v>
      </c>
      <c r="T1358" s="3">
        <v>18</v>
      </c>
      <c r="U1358" s="3">
        <v>-1.1200000000000001</v>
      </c>
      <c r="V1358" s="3">
        <v>24.5</v>
      </c>
      <c r="W1358" s="3">
        <v>58.5</v>
      </c>
      <c r="X1358" s="32">
        <v>-1.39</v>
      </c>
      <c r="Y1358" s="33">
        <v>166.5</v>
      </c>
      <c r="Z1358" s="3">
        <v>238.33</v>
      </c>
      <c r="AA1358" s="3">
        <v>-0.43</v>
      </c>
      <c r="AB1358" s="3">
        <v>63888.959999999999</v>
      </c>
      <c r="AC1358" s="3">
        <v>92006.68</v>
      </c>
      <c r="AD1358" s="3">
        <v>66073.86</v>
      </c>
      <c r="AE1358" s="3">
        <v>94710.88</v>
      </c>
    </row>
    <row r="1359" spans="1:31" x14ac:dyDescent="0.3">
      <c r="A1359" s="3" t="s">
        <v>9089</v>
      </c>
      <c r="B1359" s="4">
        <v>78073</v>
      </c>
      <c r="C1359" s="4">
        <v>251</v>
      </c>
      <c r="D1359" s="4" t="s">
        <v>25</v>
      </c>
      <c r="E1359" s="5" t="s">
        <v>6313</v>
      </c>
      <c r="G1359" s="4" t="s">
        <v>9090</v>
      </c>
      <c r="H1359" s="3" t="s">
        <v>6315</v>
      </c>
      <c r="I1359" s="3" t="s">
        <v>252</v>
      </c>
      <c r="J1359" s="3" t="s">
        <v>252</v>
      </c>
      <c r="K1359" s="3" t="s">
        <v>89</v>
      </c>
      <c r="L1359" s="6" t="s">
        <v>89</v>
      </c>
      <c r="M1359" s="3" t="s">
        <v>252</v>
      </c>
      <c r="N1359" s="3" t="s">
        <v>184</v>
      </c>
      <c r="O1359" s="3" t="s">
        <v>9091</v>
      </c>
      <c r="P1359" s="3" t="s">
        <v>191</v>
      </c>
      <c r="Q1359" s="3" t="s">
        <v>397</v>
      </c>
      <c r="R1359" s="3" t="s">
        <v>31</v>
      </c>
      <c r="S1359" s="3">
        <v>35</v>
      </c>
      <c r="T1359" s="3">
        <v>29</v>
      </c>
      <c r="U1359" s="3">
        <v>0.17</v>
      </c>
      <c r="V1359" s="3">
        <v>67.92</v>
      </c>
      <c r="W1359" s="3">
        <v>66.5</v>
      </c>
      <c r="X1359" s="32">
        <v>0.02</v>
      </c>
      <c r="Y1359" s="33">
        <v>229.67</v>
      </c>
      <c r="Z1359" s="3">
        <v>233.5</v>
      </c>
      <c r="AA1359" s="3">
        <v>-0.02</v>
      </c>
      <c r="AB1359" s="3">
        <v>28105.119999999999</v>
      </c>
      <c r="AC1359" s="3">
        <v>28825.02</v>
      </c>
      <c r="AD1359" s="3">
        <v>29406.52</v>
      </c>
      <c r="AE1359" s="3">
        <v>29886.54</v>
      </c>
    </row>
    <row r="1360" spans="1:31" x14ac:dyDescent="0.3">
      <c r="A1360" s="3" t="s">
        <v>9092</v>
      </c>
      <c r="B1360" s="4">
        <v>78079</v>
      </c>
      <c r="C1360" s="4">
        <v>266</v>
      </c>
      <c r="D1360" s="4" t="s">
        <v>25</v>
      </c>
      <c r="E1360" s="5" t="s">
        <v>6313</v>
      </c>
      <c r="G1360" s="4" t="s">
        <v>9093</v>
      </c>
      <c r="H1360" s="3" t="s">
        <v>6315</v>
      </c>
      <c r="I1360" s="3" t="s">
        <v>252</v>
      </c>
      <c r="J1360" s="3" t="s">
        <v>252</v>
      </c>
      <c r="K1360" s="3" t="s">
        <v>89</v>
      </c>
      <c r="L1360" s="6" t="s">
        <v>89</v>
      </c>
      <c r="M1360" s="3" t="s">
        <v>252</v>
      </c>
      <c r="N1360" s="3" t="s">
        <v>184</v>
      </c>
      <c r="O1360" s="3" t="s">
        <v>9094</v>
      </c>
      <c r="P1360" s="3" t="s">
        <v>191</v>
      </c>
      <c r="Q1360" s="3" t="s">
        <v>397</v>
      </c>
      <c r="R1360" s="3" t="s">
        <v>31</v>
      </c>
      <c r="S1360" s="3">
        <v>32</v>
      </c>
      <c r="T1360" s="3">
        <v>33</v>
      </c>
      <c r="U1360" s="3">
        <v>-0.03</v>
      </c>
      <c r="V1360" s="3">
        <v>59</v>
      </c>
      <c r="W1360" s="3">
        <v>61</v>
      </c>
      <c r="X1360" s="32">
        <v>-0.03</v>
      </c>
      <c r="Y1360" s="33">
        <v>279.67</v>
      </c>
      <c r="Z1360" s="3">
        <v>239.33</v>
      </c>
      <c r="AA1360" s="3">
        <v>0.14000000000000001</v>
      </c>
      <c r="AB1360" s="3">
        <v>34157.57</v>
      </c>
      <c r="AC1360" s="3">
        <v>29261.96</v>
      </c>
      <c r="AD1360" s="3">
        <v>35808.519999999997</v>
      </c>
      <c r="AE1360" s="3">
        <v>30641.84</v>
      </c>
    </row>
    <row r="1361" spans="1:31" x14ac:dyDescent="0.3">
      <c r="A1361" s="3" t="s">
        <v>9095</v>
      </c>
      <c r="B1361" s="4">
        <v>87414</v>
      </c>
      <c r="C1361" s="4">
        <v>473</v>
      </c>
      <c r="D1361" s="4" t="s">
        <v>25</v>
      </c>
      <c r="E1361" s="5" t="s">
        <v>6313</v>
      </c>
      <c r="G1361" s="4" t="s">
        <v>9096</v>
      </c>
      <c r="H1361" s="3" t="s">
        <v>6315</v>
      </c>
      <c r="I1361" s="3" t="s">
        <v>245</v>
      </c>
      <c r="J1361" s="3" t="s">
        <v>245</v>
      </c>
      <c r="K1361" s="3" t="s">
        <v>132</v>
      </c>
      <c r="L1361" s="6" t="s">
        <v>132</v>
      </c>
      <c r="M1361" s="3" t="s">
        <v>245</v>
      </c>
      <c r="N1361" s="3" t="s">
        <v>246</v>
      </c>
      <c r="O1361" s="3" t="s">
        <v>9097</v>
      </c>
      <c r="P1361" s="3" t="s">
        <v>245</v>
      </c>
      <c r="Q1361" s="3" t="s">
        <v>128</v>
      </c>
      <c r="R1361" s="3" t="s">
        <v>60</v>
      </c>
      <c r="S1361" s="3">
        <v>44</v>
      </c>
      <c r="T1361" s="3">
        <v>56</v>
      </c>
      <c r="U1361" s="3">
        <v>-0.28999999999999998</v>
      </c>
      <c r="V1361" s="3">
        <v>149.88</v>
      </c>
      <c r="W1361" s="3">
        <v>173.21</v>
      </c>
      <c r="X1361" s="32">
        <v>-0.16</v>
      </c>
      <c r="Y1361" s="33">
        <v>569.46</v>
      </c>
      <c r="Z1361" s="3">
        <v>535.59</v>
      </c>
      <c r="AA1361" s="3">
        <v>0.06</v>
      </c>
      <c r="AB1361" s="3">
        <v>126602.85</v>
      </c>
      <c r="AC1361" s="3">
        <v>117301.85</v>
      </c>
      <c r="AD1361" s="3">
        <v>126602.85</v>
      </c>
      <c r="AE1361" s="3">
        <v>117301.85</v>
      </c>
    </row>
    <row r="1362" spans="1:31" x14ac:dyDescent="0.3">
      <c r="A1362" s="3" t="s">
        <v>9098</v>
      </c>
      <c r="B1362" s="4">
        <v>89214</v>
      </c>
      <c r="C1362" s="4">
        <v>455</v>
      </c>
      <c r="D1362" s="4" t="s">
        <v>25</v>
      </c>
      <c r="E1362" s="5" t="s">
        <v>6313</v>
      </c>
      <c r="G1362" s="4" t="s">
        <v>9099</v>
      </c>
      <c r="H1362" s="3" t="s">
        <v>6315</v>
      </c>
      <c r="I1362" s="3" t="s">
        <v>245</v>
      </c>
      <c r="J1362" s="3" t="s">
        <v>245</v>
      </c>
      <c r="K1362" s="3" t="s">
        <v>89</v>
      </c>
      <c r="L1362" s="6" t="s">
        <v>132</v>
      </c>
      <c r="M1362" s="3" t="s">
        <v>245</v>
      </c>
      <c r="N1362" s="3" t="s">
        <v>246</v>
      </c>
      <c r="O1362" s="3" t="s">
        <v>9100</v>
      </c>
      <c r="P1362" s="3" t="s">
        <v>245</v>
      </c>
      <c r="Q1362" s="3" t="s">
        <v>128</v>
      </c>
      <c r="R1362" s="3" t="s">
        <v>60</v>
      </c>
      <c r="S1362" s="3">
        <v>21</v>
      </c>
      <c r="T1362" s="3">
        <v>42.5</v>
      </c>
      <c r="U1362" s="3">
        <v>-1.01</v>
      </c>
      <c r="V1362" s="3">
        <v>144.13</v>
      </c>
      <c r="W1362" s="3">
        <v>147</v>
      </c>
      <c r="X1362" s="32">
        <v>-0.02</v>
      </c>
      <c r="Y1362" s="33">
        <v>549.29</v>
      </c>
      <c r="Z1362" s="3">
        <v>486.63</v>
      </c>
      <c r="AA1362" s="3">
        <v>0.11</v>
      </c>
      <c r="AB1362" s="3">
        <v>129852.55</v>
      </c>
      <c r="AC1362" s="3">
        <v>114776.19</v>
      </c>
      <c r="AD1362" s="3">
        <v>129852.55</v>
      </c>
      <c r="AE1362" s="3">
        <v>114776.19</v>
      </c>
    </row>
    <row r="1363" spans="1:31" x14ac:dyDescent="0.3">
      <c r="A1363" s="3" t="s">
        <v>9101</v>
      </c>
      <c r="B1363" s="4">
        <v>43747</v>
      </c>
      <c r="C1363" s="4">
        <v>299</v>
      </c>
      <c r="D1363" s="4" t="s">
        <v>25</v>
      </c>
      <c r="E1363" s="5" t="s">
        <v>6313</v>
      </c>
      <c r="G1363" s="4" t="s">
        <v>9102</v>
      </c>
      <c r="H1363" s="3" t="s">
        <v>6315</v>
      </c>
      <c r="I1363" s="3" t="s">
        <v>299</v>
      </c>
      <c r="J1363" s="3" t="s">
        <v>299</v>
      </c>
      <c r="K1363" s="3" t="s">
        <v>89</v>
      </c>
      <c r="L1363" s="6" t="s">
        <v>89</v>
      </c>
      <c r="M1363" s="3" t="s">
        <v>299</v>
      </c>
      <c r="N1363" s="3" t="s">
        <v>184</v>
      </c>
      <c r="O1363" s="3" t="s">
        <v>9103</v>
      </c>
      <c r="P1363" s="3" t="s">
        <v>299</v>
      </c>
      <c r="Q1363" s="3" t="s">
        <v>63</v>
      </c>
      <c r="R1363" s="3" t="s">
        <v>31</v>
      </c>
      <c r="S1363" s="3">
        <v>9</v>
      </c>
      <c r="T1363" s="3">
        <v>10</v>
      </c>
      <c r="U1363" s="3">
        <v>-0.11</v>
      </c>
      <c r="V1363" s="3">
        <v>80</v>
      </c>
      <c r="W1363" s="3">
        <v>59</v>
      </c>
      <c r="X1363" s="32">
        <v>0.26</v>
      </c>
      <c r="Y1363" s="33">
        <v>255</v>
      </c>
      <c r="Z1363" s="3">
        <v>201.5</v>
      </c>
      <c r="AA1363" s="3">
        <v>0.21</v>
      </c>
      <c r="AB1363" s="3">
        <v>30045</v>
      </c>
      <c r="AC1363" s="3">
        <v>23266.02</v>
      </c>
      <c r="AD1363" s="3">
        <v>32589</v>
      </c>
      <c r="AE1363" s="3">
        <v>25516.74</v>
      </c>
    </row>
    <row r="1364" spans="1:31" x14ac:dyDescent="0.3">
      <c r="A1364" s="3" t="s">
        <v>9104</v>
      </c>
      <c r="B1364" s="4">
        <v>89178</v>
      </c>
      <c r="C1364" s="4">
        <v>274</v>
      </c>
      <c r="D1364" s="4" t="s">
        <v>25</v>
      </c>
      <c r="E1364" s="5" t="s">
        <v>6313</v>
      </c>
      <c r="G1364" s="4" t="s">
        <v>9105</v>
      </c>
      <c r="H1364" s="3" t="s">
        <v>6315</v>
      </c>
      <c r="I1364" s="3" t="s">
        <v>245</v>
      </c>
      <c r="J1364" s="3" t="s">
        <v>245</v>
      </c>
      <c r="K1364" s="3" t="s">
        <v>146</v>
      </c>
      <c r="L1364" s="6" t="s">
        <v>132</v>
      </c>
      <c r="M1364" s="3" t="s">
        <v>245</v>
      </c>
      <c r="N1364" s="3" t="s">
        <v>246</v>
      </c>
      <c r="O1364" s="3" t="s">
        <v>9106</v>
      </c>
      <c r="P1364" s="3" t="s">
        <v>245</v>
      </c>
      <c r="Q1364" s="3" t="s">
        <v>64</v>
      </c>
      <c r="R1364" s="3" t="s">
        <v>60</v>
      </c>
      <c r="S1364" s="3">
        <v>16</v>
      </c>
      <c r="T1364" s="3">
        <v>16</v>
      </c>
      <c r="U1364" s="3">
        <v>-0.03</v>
      </c>
      <c r="V1364" s="3">
        <v>60.5</v>
      </c>
      <c r="W1364" s="3">
        <v>59.92</v>
      </c>
      <c r="X1364" s="32">
        <v>0.01</v>
      </c>
      <c r="Y1364" s="33">
        <v>232.5</v>
      </c>
      <c r="Z1364" s="3">
        <v>213.5</v>
      </c>
      <c r="AA1364" s="3">
        <v>0.08</v>
      </c>
      <c r="AB1364" s="3">
        <v>80249.100000000006</v>
      </c>
      <c r="AC1364" s="3">
        <v>72327.179999999993</v>
      </c>
      <c r="AD1364" s="3">
        <v>83374.5</v>
      </c>
      <c r="AE1364" s="3">
        <v>74798.460000000006</v>
      </c>
    </row>
    <row r="1365" spans="1:31" x14ac:dyDescent="0.3">
      <c r="A1365" s="3" t="s">
        <v>9107</v>
      </c>
      <c r="B1365" s="4">
        <v>15890</v>
      </c>
      <c r="C1365" s="4">
        <v>152</v>
      </c>
      <c r="D1365" s="4" t="s">
        <v>25</v>
      </c>
      <c r="E1365" s="5" t="s">
        <v>6313</v>
      </c>
      <c r="G1365" s="4" t="s">
        <v>9108</v>
      </c>
      <c r="H1365" s="3" t="s">
        <v>6315</v>
      </c>
      <c r="I1365" s="3" t="s">
        <v>721</v>
      </c>
      <c r="J1365" s="3" t="s">
        <v>228</v>
      </c>
      <c r="K1365" s="3" t="s">
        <v>228</v>
      </c>
      <c r="L1365" s="6" t="s">
        <v>132</v>
      </c>
      <c r="M1365" s="3" t="s">
        <v>228</v>
      </c>
      <c r="N1365" s="3" t="s">
        <v>228</v>
      </c>
      <c r="O1365" s="3" t="s">
        <v>9109</v>
      </c>
      <c r="P1365" s="3" t="s">
        <v>6357</v>
      </c>
      <c r="Q1365" s="3" t="s">
        <v>64</v>
      </c>
      <c r="R1365" s="3" t="s">
        <v>60</v>
      </c>
      <c r="S1365" s="3">
        <v>4</v>
      </c>
      <c r="T1365" s="3">
        <v>5</v>
      </c>
      <c r="U1365" s="3">
        <v>-0.25</v>
      </c>
      <c r="V1365" s="3">
        <v>20.5</v>
      </c>
      <c r="W1365" s="3">
        <v>17.5</v>
      </c>
      <c r="X1365" s="32">
        <v>0.15</v>
      </c>
      <c r="Y1365" s="33">
        <v>73.08</v>
      </c>
      <c r="Z1365" s="3">
        <v>75.17</v>
      </c>
      <c r="AA1365" s="3">
        <v>-0.03</v>
      </c>
      <c r="AB1365" s="3">
        <v>21444.52</v>
      </c>
      <c r="AC1365" s="3">
        <v>21889.79</v>
      </c>
      <c r="AD1365" s="3">
        <v>23608.84</v>
      </c>
      <c r="AE1365" s="3">
        <v>24299.599999999999</v>
      </c>
    </row>
    <row r="1366" spans="1:31" x14ac:dyDescent="0.3">
      <c r="A1366" s="3" t="s">
        <v>9110</v>
      </c>
      <c r="B1366" s="4">
        <v>77330</v>
      </c>
      <c r="C1366" s="4">
        <v>344</v>
      </c>
      <c r="D1366" s="4" t="s">
        <v>25</v>
      </c>
      <c r="E1366" s="5" t="s">
        <v>6313</v>
      </c>
      <c r="G1366" s="4" t="s">
        <v>9111</v>
      </c>
      <c r="H1366" s="3" t="s">
        <v>6315</v>
      </c>
      <c r="I1366" s="3" t="s">
        <v>499</v>
      </c>
      <c r="J1366" s="3" t="s">
        <v>232</v>
      </c>
      <c r="K1366" s="3" t="s">
        <v>232</v>
      </c>
      <c r="L1366" s="6" t="s">
        <v>132</v>
      </c>
      <c r="M1366" s="3" t="s">
        <v>175</v>
      </c>
      <c r="N1366" s="3" t="s">
        <v>184</v>
      </c>
      <c r="O1366" s="3" t="s">
        <v>9112</v>
      </c>
      <c r="P1366" s="3" t="s">
        <v>191</v>
      </c>
      <c r="Q1366" s="3" t="s">
        <v>9113</v>
      </c>
      <c r="R1366" s="3" t="s">
        <v>60</v>
      </c>
      <c r="S1366" s="3">
        <v>12</v>
      </c>
      <c r="T1366" s="3">
        <v>20</v>
      </c>
      <c r="U1366" s="3">
        <v>-0.66</v>
      </c>
      <c r="V1366" s="3">
        <v>35.58</v>
      </c>
      <c r="W1366" s="3">
        <v>37.08</v>
      </c>
      <c r="X1366" s="32">
        <v>-0.04</v>
      </c>
      <c r="Y1366" s="33">
        <v>142.16999999999999</v>
      </c>
      <c r="Z1366" s="3">
        <v>171.08</v>
      </c>
      <c r="AA1366" s="3">
        <v>-0.2</v>
      </c>
      <c r="AB1366" s="3">
        <v>30315.62</v>
      </c>
      <c r="AC1366" s="3">
        <v>36199.57</v>
      </c>
      <c r="AD1366" s="3">
        <v>30315.62</v>
      </c>
      <c r="AE1366" s="3">
        <v>36679.57</v>
      </c>
    </row>
    <row r="1367" spans="1:31" x14ac:dyDescent="0.3">
      <c r="A1367" s="3" t="s">
        <v>9114</v>
      </c>
      <c r="B1367" s="4">
        <v>80518</v>
      </c>
      <c r="C1367" s="4">
        <v>440</v>
      </c>
      <c r="D1367" s="4" t="s">
        <v>25</v>
      </c>
      <c r="E1367" s="5" t="s">
        <v>6313</v>
      </c>
      <c r="G1367" s="4" t="s">
        <v>9115</v>
      </c>
      <c r="H1367" s="3" t="s">
        <v>6315</v>
      </c>
      <c r="I1367" s="3" t="s">
        <v>499</v>
      </c>
      <c r="J1367" s="3" t="s">
        <v>232</v>
      </c>
      <c r="K1367" s="3" t="s">
        <v>232</v>
      </c>
      <c r="L1367" s="6" t="s">
        <v>132</v>
      </c>
      <c r="M1367" s="3" t="s">
        <v>191</v>
      </c>
      <c r="N1367" s="3" t="s">
        <v>206</v>
      </c>
      <c r="O1367" s="3" t="s">
        <v>9116</v>
      </c>
      <c r="P1367" s="3" t="s">
        <v>191</v>
      </c>
      <c r="Q1367" s="3" t="s">
        <v>9113</v>
      </c>
      <c r="R1367" s="3" t="s">
        <v>60</v>
      </c>
      <c r="S1367" s="3">
        <v>38</v>
      </c>
      <c r="T1367" s="3">
        <v>34</v>
      </c>
      <c r="U1367" s="3">
        <v>0.09</v>
      </c>
      <c r="V1367" s="3">
        <v>120.92</v>
      </c>
      <c r="W1367" s="3">
        <v>138.5</v>
      </c>
      <c r="X1367" s="32">
        <v>-0.15</v>
      </c>
      <c r="Y1367" s="33">
        <v>584.41999999999996</v>
      </c>
      <c r="Z1367" s="3">
        <v>874.5</v>
      </c>
      <c r="AA1367" s="3">
        <v>-0.5</v>
      </c>
      <c r="AB1367" s="3">
        <v>124621.01</v>
      </c>
      <c r="AC1367" s="3">
        <v>184388.56</v>
      </c>
      <c r="AD1367" s="3">
        <v>124621.01</v>
      </c>
      <c r="AE1367" s="3">
        <v>186896.56</v>
      </c>
    </row>
    <row r="1368" spans="1:31" x14ac:dyDescent="0.3">
      <c r="A1368" s="3" t="s">
        <v>9117</v>
      </c>
      <c r="B1368" s="4">
        <v>35903</v>
      </c>
      <c r="C1368" s="4">
        <v>72</v>
      </c>
      <c r="D1368" s="4" t="s">
        <v>25</v>
      </c>
      <c r="E1368" s="5" t="s">
        <v>6313</v>
      </c>
      <c r="G1368" s="4" t="s">
        <v>9118</v>
      </c>
      <c r="H1368" s="3" t="s">
        <v>6315</v>
      </c>
      <c r="I1368" s="3" t="s">
        <v>252</v>
      </c>
      <c r="J1368" s="3" t="s">
        <v>252</v>
      </c>
      <c r="K1368" s="3" t="s">
        <v>89</v>
      </c>
      <c r="L1368" s="6" t="s">
        <v>89</v>
      </c>
      <c r="M1368" s="3" t="s">
        <v>252</v>
      </c>
      <c r="N1368" s="3" t="s">
        <v>154</v>
      </c>
      <c r="O1368" s="3" t="s">
        <v>9119</v>
      </c>
      <c r="P1368" s="3" t="s">
        <v>252</v>
      </c>
      <c r="Q1368" s="3" t="s">
        <v>44</v>
      </c>
      <c r="R1368" s="3" t="s">
        <v>58</v>
      </c>
      <c r="S1368" s="3">
        <v>28</v>
      </c>
      <c r="T1368" s="3">
        <v>29.17</v>
      </c>
      <c r="U1368" s="3">
        <v>-0.04</v>
      </c>
      <c r="V1368" s="3">
        <v>77.010000000000005</v>
      </c>
      <c r="W1368" s="3">
        <v>86.34</v>
      </c>
      <c r="X1368" s="32">
        <v>-0.12</v>
      </c>
      <c r="Y1368" s="33">
        <v>297.52</v>
      </c>
      <c r="Z1368" s="3">
        <v>415.93</v>
      </c>
      <c r="AA1368" s="3">
        <v>-0.4</v>
      </c>
      <c r="AB1368" s="3">
        <v>28259.1</v>
      </c>
      <c r="AC1368" s="3">
        <v>37563.089999999997</v>
      </c>
      <c r="AD1368" s="3">
        <v>28259.1</v>
      </c>
      <c r="AE1368" s="3">
        <v>37563.089999999997</v>
      </c>
    </row>
    <row r="1369" spans="1:31" x14ac:dyDescent="0.3">
      <c r="A1369" s="3" t="s">
        <v>9120</v>
      </c>
      <c r="B1369" s="4">
        <v>15870</v>
      </c>
      <c r="C1369" s="4">
        <v>182</v>
      </c>
      <c r="D1369" s="4" t="s">
        <v>25</v>
      </c>
      <c r="E1369" s="5" t="s">
        <v>6313</v>
      </c>
      <c r="G1369" s="4" t="s">
        <v>9121</v>
      </c>
      <c r="H1369" s="3" t="s">
        <v>6315</v>
      </c>
      <c r="I1369" s="3" t="s">
        <v>721</v>
      </c>
      <c r="J1369" s="3" t="s">
        <v>228</v>
      </c>
      <c r="K1369" s="3" t="s">
        <v>228</v>
      </c>
      <c r="L1369" s="6" t="s">
        <v>132</v>
      </c>
      <c r="M1369" s="3" t="s">
        <v>228</v>
      </c>
      <c r="N1369" s="3" t="s">
        <v>712</v>
      </c>
      <c r="O1369" s="3" t="s">
        <v>9122</v>
      </c>
      <c r="P1369" s="3" t="s">
        <v>6357</v>
      </c>
      <c r="Q1369" s="3" t="s">
        <v>49</v>
      </c>
      <c r="R1369" s="3" t="s">
        <v>6402</v>
      </c>
      <c r="S1369" s="3">
        <v>3</v>
      </c>
      <c r="T1369" s="3">
        <v>7.5</v>
      </c>
      <c r="U1369" s="3">
        <v>-2</v>
      </c>
      <c r="V1369" s="3">
        <v>6.5</v>
      </c>
      <c r="W1369" s="3">
        <v>11.42</v>
      </c>
      <c r="X1369" s="32">
        <v>-0.76</v>
      </c>
      <c r="Y1369" s="33">
        <v>61</v>
      </c>
      <c r="Z1369" s="3">
        <v>71.75</v>
      </c>
      <c r="AA1369" s="3">
        <v>-0.18</v>
      </c>
      <c r="AB1369" s="3">
        <v>12303.48</v>
      </c>
      <c r="AC1369" s="3">
        <v>16327.81</v>
      </c>
      <c r="AD1369" s="3">
        <v>17165.400000000001</v>
      </c>
      <c r="AE1369" s="3">
        <v>20190.45</v>
      </c>
    </row>
    <row r="1370" spans="1:31" x14ac:dyDescent="0.3">
      <c r="A1370" s="3" t="s">
        <v>9123</v>
      </c>
      <c r="B1370" s="4">
        <v>36180</v>
      </c>
      <c r="C1370" s="4">
        <v>143</v>
      </c>
      <c r="D1370" s="4" t="s">
        <v>25</v>
      </c>
      <c r="E1370" s="5" t="s">
        <v>6313</v>
      </c>
      <c r="G1370" s="4" t="s">
        <v>9124</v>
      </c>
      <c r="H1370" s="3" t="s">
        <v>6315</v>
      </c>
      <c r="I1370" s="3" t="s">
        <v>252</v>
      </c>
      <c r="J1370" s="3" t="s">
        <v>252</v>
      </c>
      <c r="K1370" s="3" t="s">
        <v>89</v>
      </c>
      <c r="L1370" s="6" t="s">
        <v>132</v>
      </c>
      <c r="M1370" s="3" t="s">
        <v>252</v>
      </c>
      <c r="N1370" s="3" t="s">
        <v>154</v>
      </c>
      <c r="O1370" s="3" t="s">
        <v>9125</v>
      </c>
      <c r="P1370" s="3" t="s">
        <v>252</v>
      </c>
      <c r="Q1370" s="3" t="s">
        <v>44</v>
      </c>
      <c r="R1370" s="3" t="s">
        <v>6402</v>
      </c>
      <c r="S1370" s="3">
        <v>21</v>
      </c>
      <c r="T1370" s="3">
        <v>17.5</v>
      </c>
      <c r="U1370" s="3">
        <v>0.15</v>
      </c>
      <c r="V1370" s="3">
        <v>22</v>
      </c>
      <c r="W1370" s="3">
        <v>28.5</v>
      </c>
      <c r="X1370" s="32">
        <v>-0.3</v>
      </c>
      <c r="Y1370" s="33">
        <v>80</v>
      </c>
      <c r="Z1370" s="3">
        <v>98.5</v>
      </c>
      <c r="AA1370" s="3">
        <v>-0.23</v>
      </c>
      <c r="AB1370" s="3">
        <v>12325.2</v>
      </c>
      <c r="AC1370" s="3">
        <v>15796.14</v>
      </c>
      <c r="AD1370" s="3">
        <v>13219.2</v>
      </c>
      <c r="AE1370" s="3">
        <v>16276.14</v>
      </c>
    </row>
    <row r="1371" spans="1:31" x14ac:dyDescent="0.3">
      <c r="A1371" s="3" t="s">
        <v>9126</v>
      </c>
      <c r="B1371" s="4">
        <v>36395</v>
      </c>
      <c r="C1371" s="4">
        <v>105</v>
      </c>
      <c r="D1371" s="4" t="s">
        <v>25</v>
      </c>
      <c r="E1371" s="5" t="s">
        <v>6313</v>
      </c>
      <c r="G1371" s="4" t="s">
        <v>9127</v>
      </c>
      <c r="H1371" s="3" t="s">
        <v>6315</v>
      </c>
      <c r="I1371" s="3" t="s">
        <v>252</v>
      </c>
      <c r="J1371" s="3" t="s">
        <v>252</v>
      </c>
      <c r="K1371" s="3" t="s">
        <v>89</v>
      </c>
      <c r="L1371" s="6" t="s">
        <v>132</v>
      </c>
      <c r="M1371" s="3" t="s">
        <v>252</v>
      </c>
      <c r="N1371" s="3" t="s">
        <v>154</v>
      </c>
      <c r="O1371" s="3" t="s">
        <v>9128</v>
      </c>
      <c r="P1371" s="3" t="s">
        <v>252</v>
      </c>
      <c r="Q1371" s="3" t="s">
        <v>44</v>
      </c>
      <c r="R1371" s="3" t="s">
        <v>6402</v>
      </c>
      <c r="S1371" s="3">
        <v>13</v>
      </c>
      <c r="T1371" s="3">
        <v>7</v>
      </c>
      <c r="U1371" s="3">
        <v>0.45</v>
      </c>
      <c r="V1371" s="3">
        <v>47.84</v>
      </c>
      <c r="W1371" s="3">
        <v>38.700000000000003</v>
      </c>
      <c r="X1371" s="32">
        <v>0.19</v>
      </c>
      <c r="Y1371" s="33">
        <v>138.46</v>
      </c>
      <c r="Z1371" s="3">
        <v>169.38</v>
      </c>
      <c r="AA1371" s="3">
        <v>-0.22</v>
      </c>
      <c r="AB1371" s="3">
        <v>15534.24</v>
      </c>
      <c r="AC1371" s="3">
        <v>18956.669999999998</v>
      </c>
      <c r="AD1371" s="3">
        <v>16212.24</v>
      </c>
      <c r="AE1371" s="3">
        <v>19825.77</v>
      </c>
    </row>
    <row r="1372" spans="1:31" x14ac:dyDescent="0.3">
      <c r="A1372" s="3" t="s">
        <v>9129</v>
      </c>
      <c r="B1372" s="4">
        <v>67174</v>
      </c>
      <c r="C1372" s="4">
        <v>104</v>
      </c>
      <c r="D1372" s="4" t="s">
        <v>25</v>
      </c>
      <c r="E1372" s="5" t="s">
        <v>6313</v>
      </c>
      <c r="G1372" s="4" t="s">
        <v>9130</v>
      </c>
      <c r="H1372" s="3" t="s">
        <v>6315</v>
      </c>
      <c r="I1372" s="3" t="s">
        <v>245</v>
      </c>
      <c r="J1372" s="3" t="s">
        <v>245</v>
      </c>
      <c r="K1372" s="3" t="s">
        <v>6320</v>
      </c>
      <c r="L1372" s="6" t="s">
        <v>6320</v>
      </c>
      <c r="M1372" s="3" t="s">
        <v>245</v>
      </c>
      <c r="N1372" s="3" t="s">
        <v>184</v>
      </c>
      <c r="O1372" s="3" t="s">
        <v>9131</v>
      </c>
      <c r="P1372" s="3" t="s">
        <v>191</v>
      </c>
      <c r="Q1372" s="3" t="s">
        <v>234</v>
      </c>
      <c r="R1372" s="3" t="s">
        <v>31</v>
      </c>
      <c r="S1372" s="3">
        <v>2</v>
      </c>
      <c r="T1372" s="3">
        <v>0.5</v>
      </c>
      <c r="U1372" s="3">
        <v>0.75</v>
      </c>
      <c r="V1372" s="3">
        <v>3.5</v>
      </c>
      <c r="W1372" s="3">
        <v>3.5</v>
      </c>
      <c r="X1372" s="32">
        <v>0</v>
      </c>
      <c r="Y1372" s="33">
        <v>33.5</v>
      </c>
      <c r="Z1372" s="3">
        <v>13.5</v>
      </c>
      <c r="AA1372" s="3">
        <v>0.6</v>
      </c>
      <c r="AB1372" s="3">
        <v>11928.12</v>
      </c>
      <c r="AC1372" s="3">
        <v>4892.3999999999996</v>
      </c>
      <c r="AD1372" s="3">
        <v>11928.12</v>
      </c>
      <c r="AE1372" s="3">
        <v>4892.3999999999996</v>
      </c>
    </row>
    <row r="1373" spans="1:31" x14ac:dyDescent="0.3">
      <c r="A1373" s="3" t="s">
        <v>9132</v>
      </c>
      <c r="B1373" s="4">
        <v>63345</v>
      </c>
      <c r="C1373" s="4">
        <v>360</v>
      </c>
      <c r="D1373" s="4" t="s">
        <v>25</v>
      </c>
      <c r="E1373" s="5" t="s">
        <v>6313</v>
      </c>
      <c r="G1373" s="4" t="s">
        <v>9133</v>
      </c>
      <c r="H1373" s="3" t="s">
        <v>6315</v>
      </c>
      <c r="I1373" s="3" t="s">
        <v>116</v>
      </c>
      <c r="J1373" s="3" t="s">
        <v>116</v>
      </c>
      <c r="K1373" s="3" t="s">
        <v>116</v>
      </c>
      <c r="L1373" s="6" t="s">
        <v>6320</v>
      </c>
      <c r="M1373" s="3" t="s">
        <v>116</v>
      </c>
      <c r="N1373" s="3" t="s">
        <v>122</v>
      </c>
      <c r="O1373" s="3" t="s">
        <v>9134</v>
      </c>
      <c r="P1373" s="3" t="s">
        <v>116</v>
      </c>
      <c r="Q1373" s="3" t="s">
        <v>6387</v>
      </c>
      <c r="R1373" s="3" t="s">
        <v>31</v>
      </c>
      <c r="S1373" s="3">
        <v>16</v>
      </c>
      <c r="T1373" s="3">
        <v>18</v>
      </c>
      <c r="U1373" s="3">
        <v>-0.13</v>
      </c>
      <c r="V1373" s="3">
        <v>80.5</v>
      </c>
      <c r="W1373" s="3">
        <v>86.25</v>
      </c>
      <c r="X1373" s="32">
        <v>-7.0000000000000007E-2</v>
      </c>
      <c r="Y1373" s="33">
        <v>272</v>
      </c>
      <c r="Z1373" s="3">
        <v>381.54</v>
      </c>
      <c r="AA1373" s="3">
        <v>-0.4</v>
      </c>
      <c r="AB1373" s="3">
        <v>54508.92</v>
      </c>
      <c r="AC1373" s="3">
        <v>80384.009999999995</v>
      </c>
      <c r="AD1373" s="3">
        <v>65214.720000000001</v>
      </c>
      <c r="AE1373" s="3">
        <v>92198.91</v>
      </c>
    </row>
    <row r="1374" spans="1:31" x14ac:dyDescent="0.3">
      <c r="A1374" s="3" t="s">
        <v>9135</v>
      </c>
      <c r="B1374" s="4">
        <v>73749</v>
      </c>
      <c r="C1374" s="4">
        <v>367</v>
      </c>
      <c r="D1374" s="4" t="s">
        <v>25</v>
      </c>
      <c r="E1374" s="5" t="s">
        <v>6313</v>
      </c>
      <c r="G1374" s="4" t="s">
        <v>9136</v>
      </c>
      <c r="H1374" s="3" t="s">
        <v>6315</v>
      </c>
      <c r="I1374" s="3" t="s">
        <v>831</v>
      </c>
      <c r="J1374" s="3" t="s">
        <v>175</v>
      </c>
      <c r="K1374" s="3" t="s">
        <v>89</v>
      </c>
      <c r="L1374" s="6" t="s">
        <v>89</v>
      </c>
      <c r="M1374" s="3" t="s">
        <v>175</v>
      </c>
      <c r="N1374" s="3" t="s">
        <v>184</v>
      </c>
      <c r="O1374" s="3" t="s">
        <v>9137</v>
      </c>
      <c r="P1374" s="3" t="s">
        <v>191</v>
      </c>
      <c r="Q1374" s="3" t="s">
        <v>55</v>
      </c>
      <c r="R1374" s="3" t="s">
        <v>31</v>
      </c>
      <c r="S1374" s="3">
        <v>15</v>
      </c>
      <c r="T1374" s="3">
        <v>22</v>
      </c>
      <c r="U1374" s="3">
        <v>-0.43</v>
      </c>
      <c r="V1374" s="3">
        <v>72.42</v>
      </c>
      <c r="W1374" s="3">
        <v>72.92</v>
      </c>
      <c r="X1374" s="32">
        <v>-0.01</v>
      </c>
      <c r="Y1374" s="33">
        <v>354.58</v>
      </c>
      <c r="Z1374" s="3">
        <v>346.75</v>
      </c>
      <c r="AA1374" s="3">
        <v>0.02</v>
      </c>
      <c r="AB1374" s="3">
        <v>51605.13</v>
      </c>
      <c r="AC1374" s="3">
        <v>49035.27</v>
      </c>
      <c r="AD1374" s="3">
        <v>55612.85</v>
      </c>
      <c r="AE1374" s="3">
        <v>52355.67</v>
      </c>
    </row>
    <row r="1375" spans="1:31" x14ac:dyDescent="0.3">
      <c r="A1375" s="3" t="s">
        <v>9138</v>
      </c>
      <c r="B1375" s="4">
        <v>28675</v>
      </c>
      <c r="C1375" s="4">
        <v>267</v>
      </c>
      <c r="D1375" s="4" t="s">
        <v>25</v>
      </c>
      <c r="E1375" s="5" t="s">
        <v>6313</v>
      </c>
      <c r="G1375" s="4" t="s">
        <v>9139</v>
      </c>
      <c r="H1375" s="3" t="s">
        <v>6315</v>
      </c>
      <c r="I1375" s="3" t="s">
        <v>153</v>
      </c>
      <c r="J1375" s="3" t="s">
        <v>153</v>
      </c>
      <c r="K1375" s="3" t="s">
        <v>146</v>
      </c>
      <c r="L1375" s="6" t="s">
        <v>146</v>
      </c>
      <c r="M1375" s="3" t="s">
        <v>153</v>
      </c>
      <c r="N1375" s="3" t="s">
        <v>154</v>
      </c>
      <c r="O1375" s="3" t="s">
        <v>9140</v>
      </c>
      <c r="P1375" s="3" t="s">
        <v>153</v>
      </c>
      <c r="Q1375" s="3" t="s">
        <v>30</v>
      </c>
      <c r="R1375" s="3" t="s">
        <v>31</v>
      </c>
      <c r="S1375" s="3">
        <v>5</v>
      </c>
      <c r="T1375" s="3">
        <v>4.5</v>
      </c>
      <c r="U1375" s="3">
        <v>0.1</v>
      </c>
      <c r="V1375" s="3">
        <v>24</v>
      </c>
      <c r="W1375" s="3">
        <v>17.5</v>
      </c>
      <c r="X1375" s="32">
        <v>0.27</v>
      </c>
      <c r="Y1375" s="33">
        <v>84</v>
      </c>
      <c r="Z1375" s="3">
        <v>68.25</v>
      </c>
      <c r="AA1375" s="3">
        <v>0.19</v>
      </c>
      <c r="AB1375" s="3">
        <v>27849.599999999999</v>
      </c>
      <c r="AC1375" s="3">
        <v>22384.39</v>
      </c>
      <c r="AD1375" s="3">
        <v>28677.599999999999</v>
      </c>
      <c r="AE1375" s="3">
        <v>23357.67</v>
      </c>
    </row>
    <row r="1376" spans="1:31" x14ac:dyDescent="0.3">
      <c r="A1376" s="3" t="s">
        <v>9141</v>
      </c>
      <c r="B1376" s="4">
        <v>32833</v>
      </c>
      <c r="C1376" s="4">
        <v>251</v>
      </c>
      <c r="D1376" s="4" t="s">
        <v>25</v>
      </c>
      <c r="E1376" s="5" t="s">
        <v>6313</v>
      </c>
      <c r="G1376" s="4" t="s">
        <v>9142</v>
      </c>
      <c r="H1376" s="3" t="s">
        <v>6315</v>
      </c>
      <c r="I1376" s="3" t="s">
        <v>153</v>
      </c>
      <c r="J1376" s="3" t="s">
        <v>153</v>
      </c>
      <c r="K1376" s="3" t="s">
        <v>146</v>
      </c>
      <c r="L1376" s="6" t="s">
        <v>146</v>
      </c>
      <c r="M1376" s="3" t="s">
        <v>153</v>
      </c>
      <c r="N1376" s="3" t="s">
        <v>154</v>
      </c>
      <c r="O1376" s="3" t="s">
        <v>9143</v>
      </c>
      <c r="P1376" s="3" t="s">
        <v>153</v>
      </c>
      <c r="Q1376" s="3" t="s">
        <v>9144</v>
      </c>
      <c r="R1376" s="3" t="s">
        <v>6560</v>
      </c>
      <c r="S1376" s="3">
        <v>19</v>
      </c>
      <c r="T1376" s="3">
        <v>18</v>
      </c>
      <c r="U1376" s="3">
        <v>0.05</v>
      </c>
      <c r="V1376" s="3">
        <v>67.17</v>
      </c>
      <c r="W1376" s="3">
        <v>53.92</v>
      </c>
      <c r="X1376" s="32">
        <v>0.2</v>
      </c>
      <c r="Y1376" s="33">
        <v>213.75</v>
      </c>
      <c r="Z1376" s="3">
        <v>214</v>
      </c>
      <c r="AA1376" s="3">
        <v>0</v>
      </c>
      <c r="AB1376" s="3">
        <v>92089.5</v>
      </c>
      <c r="AC1376" s="3">
        <v>93178.08</v>
      </c>
      <c r="AD1376" s="3">
        <v>93109.5</v>
      </c>
      <c r="AE1376" s="3">
        <v>93178.08</v>
      </c>
    </row>
    <row r="1377" spans="1:31" x14ac:dyDescent="0.3">
      <c r="A1377" s="3" t="s">
        <v>9145</v>
      </c>
      <c r="B1377" s="4">
        <v>15818</v>
      </c>
      <c r="C1377" s="4">
        <v>126</v>
      </c>
      <c r="D1377" s="4" t="s">
        <v>25</v>
      </c>
      <c r="E1377" s="5" t="s">
        <v>6313</v>
      </c>
      <c r="G1377" s="4" t="s">
        <v>9146</v>
      </c>
      <c r="H1377" s="3" t="s">
        <v>6315</v>
      </c>
      <c r="I1377" s="3" t="s">
        <v>721</v>
      </c>
      <c r="J1377" s="3" t="s">
        <v>228</v>
      </c>
      <c r="K1377" s="3" t="s">
        <v>228</v>
      </c>
      <c r="L1377" s="6" t="s">
        <v>89</v>
      </c>
      <c r="M1377" s="3" t="s">
        <v>228</v>
      </c>
      <c r="N1377" s="3" t="s">
        <v>228</v>
      </c>
      <c r="O1377" s="3" t="s">
        <v>9147</v>
      </c>
      <c r="P1377" s="3" t="s">
        <v>6357</v>
      </c>
      <c r="Q1377" s="3" t="s">
        <v>194</v>
      </c>
      <c r="R1377" s="3" t="s">
        <v>31</v>
      </c>
      <c r="S1377" s="3">
        <v>9</v>
      </c>
      <c r="T1377" s="3">
        <v>9</v>
      </c>
      <c r="U1377" s="3">
        <v>0</v>
      </c>
      <c r="V1377" s="3">
        <v>27</v>
      </c>
      <c r="W1377" s="3">
        <v>28</v>
      </c>
      <c r="X1377" s="32">
        <v>-0.04</v>
      </c>
      <c r="Y1377" s="33">
        <v>113</v>
      </c>
      <c r="Z1377" s="3">
        <v>125</v>
      </c>
      <c r="AA1377" s="3">
        <v>-0.11</v>
      </c>
      <c r="AB1377" s="3">
        <v>22138.68</v>
      </c>
      <c r="AC1377" s="3">
        <v>24094.32</v>
      </c>
      <c r="AD1377" s="3">
        <v>22414.68</v>
      </c>
      <c r="AE1377" s="3">
        <v>24364.32</v>
      </c>
    </row>
    <row r="1378" spans="1:31" x14ac:dyDescent="0.3">
      <c r="A1378" s="3" t="s">
        <v>9148</v>
      </c>
      <c r="B1378" s="4">
        <v>58899</v>
      </c>
      <c r="C1378" s="4">
        <v>454</v>
      </c>
      <c r="D1378" s="4" t="s">
        <v>25</v>
      </c>
      <c r="E1378" s="5" t="s">
        <v>6313</v>
      </c>
      <c r="G1378" s="4" t="s">
        <v>9149</v>
      </c>
      <c r="H1378" s="3" t="s">
        <v>6315</v>
      </c>
      <c r="I1378" s="3" t="s">
        <v>116</v>
      </c>
      <c r="J1378" s="3" t="s">
        <v>116</v>
      </c>
      <c r="K1378" s="3" t="s">
        <v>116</v>
      </c>
      <c r="L1378" s="6" t="s">
        <v>104</v>
      </c>
      <c r="M1378" s="3" t="s">
        <v>116</v>
      </c>
      <c r="N1378" s="3" t="s">
        <v>122</v>
      </c>
      <c r="O1378" s="3" t="s">
        <v>9150</v>
      </c>
      <c r="P1378" s="3" t="s">
        <v>116</v>
      </c>
      <c r="Q1378" s="3" t="s">
        <v>128</v>
      </c>
      <c r="R1378" s="3" t="s">
        <v>60</v>
      </c>
      <c r="S1378" s="3">
        <v>26</v>
      </c>
      <c r="T1378" s="3">
        <v>34.03</v>
      </c>
      <c r="U1378" s="3">
        <v>-0.33</v>
      </c>
      <c r="V1378" s="3">
        <v>113.18</v>
      </c>
      <c r="W1378" s="3">
        <v>184.55</v>
      </c>
      <c r="X1378" s="32">
        <v>-0.63</v>
      </c>
      <c r="Y1378" s="33">
        <v>442.22</v>
      </c>
      <c r="Z1378" s="3">
        <v>569.41</v>
      </c>
      <c r="AA1378" s="3">
        <v>-0.28999999999999998</v>
      </c>
      <c r="AB1378" s="3">
        <v>34808.1</v>
      </c>
      <c r="AC1378" s="3">
        <v>44927.94</v>
      </c>
      <c r="AD1378" s="3">
        <v>36725.1</v>
      </c>
      <c r="AE1378" s="3">
        <v>47131.44</v>
      </c>
    </row>
    <row r="1379" spans="1:31" x14ac:dyDescent="0.3">
      <c r="A1379" s="3" t="s">
        <v>9151</v>
      </c>
      <c r="B1379" s="4">
        <v>88095</v>
      </c>
      <c r="C1379" s="4">
        <v>149</v>
      </c>
      <c r="D1379" s="4" t="s">
        <v>25</v>
      </c>
      <c r="E1379" s="5" t="s">
        <v>6313</v>
      </c>
      <c r="G1379" s="4" t="s">
        <v>9152</v>
      </c>
      <c r="H1379" s="3" t="s">
        <v>6315</v>
      </c>
      <c r="I1379" s="3" t="s">
        <v>245</v>
      </c>
      <c r="J1379" s="3" t="s">
        <v>245</v>
      </c>
      <c r="K1379" s="3" t="s">
        <v>132</v>
      </c>
      <c r="L1379" s="6" t="s">
        <v>132</v>
      </c>
      <c r="M1379" s="3" t="s">
        <v>245</v>
      </c>
      <c r="N1379" s="3" t="s">
        <v>246</v>
      </c>
      <c r="O1379" s="3" t="s">
        <v>9153</v>
      </c>
      <c r="P1379" s="3" t="s">
        <v>245</v>
      </c>
      <c r="Q1379" s="3" t="s">
        <v>32</v>
      </c>
      <c r="R1379" s="3" t="s">
        <v>31</v>
      </c>
      <c r="S1379" s="3">
        <v>10</v>
      </c>
      <c r="T1379" s="3">
        <v>12</v>
      </c>
      <c r="U1379" s="3">
        <v>-0.2</v>
      </c>
      <c r="V1379" s="3">
        <v>38</v>
      </c>
      <c r="W1379" s="3">
        <v>32</v>
      </c>
      <c r="X1379" s="32">
        <v>0.16</v>
      </c>
      <c r="Y1379" s="33">
        <v>143</v>
      </c>
      <c r="Z1379" s="3">
        <v>155</v>
      </c>
      <c r="AA1379" s="3">
        <v>-0.08</v>
      </c>
      <c r="AB1379" s="3">
        <v>34696.080000000002</v>
      </c>
      <c r="AC1379" s="3">
        <v>34043.599999999999</v>
      </c>
      <c r="AD1379" s="3">
        <v>35624.160000000003</v>
      </c>
      <c r="AE1379" s="3">
        <v>34452.6</v>
      </c>
    </row>
    <row r="1380" spans="1:31" x14ac:dyDescent="0.3">
      <c r="A1380" s="3" t="s">
        <v>9154</v>
      </c>
      <c r="B1380" s="4">
        <v>86439</v>
      </c>
      <c r="C1380" s="4">
        <v>806</v>
      </c>
      <c r="D1380" s="4" t="s">
        <v>25</v>
      </c>
      <c r="E1380" s="5" t="s">
        <v>6313</v>
      </c>
      <c r="G1380" s="4" t="s">
        <v>9155</v>
      </c>
      <c r="H1380" s="3" t="s">
        <v>6315</v>
      </c>
      <c r="I1380" s="3" t="s">
        <v>831</v>
      </c>
      <c r="J1380" s="3" t="s">
        <v>191</v>
      </c>
      <c r="K1380" s="3" t="s">
        <v>146</v>
      </c>
      <c r="L1380" s="6" t="s">
        <v>6320</v>
      </c>
      <c r="M1380" s="3" t="s">
        <v>175</v>
      </c>
      <c r="N1380" s="3" t="s">
        <v>184</v>
      </c>
      <c r="O1380" s="3" t="s">
        <v>9156</v>
      </c>
      <c r="P1380" s="3" t="s">
        <v>191</v>
      </c>
      <c r="Q1380" s="3" t="s">
        <v>51</v>
      </c>
      <c r="R1380" s="3" t="s">
        <v>31</v>
      </c>
      <c r="S1380" s="3">
        <v>73</v>
      </c>
      <c r="T1380" s="3">
        <v>114</v>
      </c>
      <c r="U1380" s="3">
        <v>-0.56999999999999995</v>
      </c>
      <c r="V1380" s="3">
        <v>337.75</v>
      </c>
      <c r="W1380" s="3">
        <v>270</v>
      </c>
      <c r="X1380" s="32">
        <v>0.2</v>
      </c>
      <c r="Y1380" s="33">
        <v>1612.67</v>
      </c>
      <c r="Z1380" s="3">
        <v>1687</v>
      </c>
      <c r="AA1380" s="3">
        <v>-0.05</v>
      </c>
      <c r="AB1380" s="3">
        <v>432856.4</v>
      </c>
      <c r="AC1380" s="3">
        <v>468684.24</v>
      </c>
      <c r="AD1380" s="3">
        <v>450217.52</v>
      </c>
      <c r="AE1380" s="3">
        <v>468684.24</v>
      </c>
    </row>
    <row r="1381" spans="1:31" x14ac:dyDescent="0.3">
      <c r="A1381" s="3" t="s">
        <v>9157</v>
      </c>
      <c r="B1381" s="4">
        <v>28275</v>
      </c>
      <c r="C1381" s="4">
        <v>354</v>
      </c>
      <c r="D1381" s="4" t="s">
        <v>25</v>
      </c>
      <c r="E1381" s="5" t="s">
        <v>6313</v>
      </c>
      <c r="G1381" s="4" t="s">
        <v>9158</v>
      </c>
      <c r="H1381" s="3" t="s">
        <v>6315</v>
      </c>
      <c r="I1381" s="3" t="s">
        <v>831</v>
      </c>
      <c r="J1381" s="3" t="s">
        <v>175</v>
      </c>
      <c r="K1381" s="3" t="s">
        <v>89</v>
      </c>
      <c r="L1381" s="6" t="s">
        <v>89</v>
      </c>
      <c r="M1381" s="3" t="s">
        <v>175</v>
      </c>
      <c r="N1381" s="3" t="s">
        <v>184</v>
      </c>
      <c r="O1381" s="3" t="s">
        <v>9159</v>
      </c>
      <c r="P1381" s="3" t="s">
        <v>6357</v>
      </c>
      <c r="Q1381" s="3" t="s">
        <v>6387</v>
      </c>
      <c r="R1381" s="3" t="s">
        <v>31</v>
      </c>
      <c r="S1381" s="3">
        <v>9</v>
      </c>
      <c r="T1381" s="3">
        <v>9.34</v>
      </c>
      <c r="U1381" s="3">
        <v>0</v>
      </c>
      <c r="V1381" s="3">
        <v>33.340000000000003</v>
      </c>
      <c r="W1381" s="3">
        <v>41.34</v>
      </c>
      <c r="X1381" s="32">
        <v>-0.24</v>
      </c>
      <c r="Y1381" s="33">
        <v>102.7</v>
      </c>
      <c r="Z1381" s="3">
        <v>168.71</v>
      </c>
      <c r="AA1381" s="3">
        <v>-0.64</v>
      </c>
      <c r="AB1381" s="3">
        <v>13120.8</v>
      </c>
      <c r="AC1381" s="3">
        <v>22629.599999999999</v>
      </c>
      <c r="AD1381" s="3">
        <v>13120.8</v>
      </c>
      <c r="AE1381" s="3">
        <v>22629.599999999999</v>
      </c>
    </row>
    <row r="1382" spans="1:31" x14ac:dyDescent="0.3">
      <c r="A1382" s="3" t="s">
        <v>9160</v>
      </c>
      <c r="B1382" s="4">
        <v>87018</v>
      </c>
      <c r="C1382" s="4">
        <v>459</v>
      </c>
      <c r="D1382" s="4" t="s">
        <v>25</v>
      </c>
      <c r="E1382" s="5" t="s">
        <v>6313</v>
      </c>
      <c r="G1382" s="4" t="s">
        <v>9161</v>
      </c>
      <c r="H1382" s="3" t="s">
        <v>6315</v>
      </c>
      <c r="I1382" s="3" t="s">
        <v>831</v>
      </c>
      <c r="J1382" s="3" t="s">
        <v>232</v>
      </c>
      <c r="K1382" s="3" t="s">
        <v>232</v>
      </c>
      <c r="L1382" s="6" t="s">
        <v>132</v>
      </c>
      <c r="M1382" s="3" t="s">
        <v>175</v>
      </c>
      <c r="N1382" s="3" t="s">
        <v>184</v>
      </c>
      <c r="O1382" s="3" t="s">
        <v>9162</v>
      </c>
      <c r="P1382" s="3" t="s">
        <v>191</v>
      </c>
      <c r="Q1382" s="3" t="s">
        <v>234</v>
      </c>
      <c r="R1382" s="3" t="s">
        <v>31</v>
      </c>
      <c r="S1382" s="3">
        <v>17</v>
      </c>
      <c r="T1382" s="3">
        <v>20.5</v>
      </c>
      <c r="U1382" s="3">
        <v>-0.19</v>
      </c>
      <c r="V1382" s="3">
        <v>58.17</v>
      </c>
      <c r="W1382" s="3">
        <v>69</v>
      </c>
      <c r="X1382" s="32">
        <v>-0.19</v>
      </c>
      <c r="Y1382" s="33">
        <v>257.17</v>
      </c>
      <c r="Z1382" s="3">
        <v>351.42</v>
      </c>
      <c r="AA1382" s="3">
        <v>-0.37</v>
      </c>
      <c r="AB1382" s="3">
        <v>47663.28</v>
      </c>
      <c r="AC1382" s="3">
        <v>64290.6</v>
      </c>
      <c r="AD1382" s="3">
        <v>47663.28</v>
      </c>
      <c r="AE1382" s="3">
        <v>64290.6</v>
      </c>
    </row>
    <row r="1383" spans="1:31" x14ac:dyDescent="0.3">
      <c r="A1383" s="3" t="s">
        <v>9163</v>
      </c>
      <c r="B1383" s="4">
        <v>64489</v>
      </c>
      <c r="C1383" s="4">
        <v>326</v>
      </c>
      <c r="D1383" s="4" t="s">
        <v>25</v>
      </c>
      <c r="E1383" s="5" t="s">
        <v>6313</v>
      </c>
      <c r="G1383" s="4" t="s">
        <v>9164</v>
      </c>
      <c r="H1383" s="3" t="s">
        <v>6315</v>
      </c>
      <c r="I1383" s="3" t="s">
        <v>54</v>
      </c>
      <c r="J1383" s="3" t="s">
        <v>191</v>
      </c>
      <c r="K1383" s="3" t="s">
        <v>89</v>
      </c>
      <c r="L1383" s="6" t="s">
        <v>89</v>
      </c>
      <c r="M1383" s="3" t="s">
        <v>191</v>
      </c>
      <c r="N1383" s="3" t="s">
        <v>211</v>
      </c>
      <c r="O1383" s="3" t="s">
        <v>9165</v>
      </c>
      <c r="P1383" s="3" t="s">
        <v>191</v>
      </c>
      <c r="Q1383" s="3" t="s">
        <v>55</v>
      </c>
      <c r="R1383" s="3" t="s">
        <v>31</v>
      </c>
      <c r="S1383" s="3">
        <v>5</v>
      </c>
      <c r="T1383" s="3">
        <v>8</v>
      </c>
      <c r="U1383" s="3">
        <v>-0.78</v>
      </c>
      <c r="V1383" s="3">
        <v>23.25</v>
      </c>
      <c r="W1383" s="3">
        <v>24.08</v>
      </c>
      <c r="X1383" s="32">
        <v>-0.04</v>
      </c>
      <c r="Y1383" s="33">
        <v>131</v>
      </c>
      <c r="Z1383" s="3">
        <v>162.58000000000001</v>
      </c>
      <c r="AA1383" s="3">
        <v>-0.24</v>
      </c>
      <c r="AB1383" s="3">
        <v>19314.810000000001</v>
      </c>
      <c r="AC1383" s="3">
        <v>23016.91</v>
      </c>
      <c r="AD1383" s="3">
        <v>20723.91</v>
      </c>
      <c r="AE1383" s="3">
        <v>25452.05</v>
      </c>
    </row>
    <row r="1384" spans="1:31" x14ac:dyDescent="0.3">
      <c r="A1384" s="3" t="s">
        <v>9166</v>
      </c>
      <c r="B1384" s="4">
        <v>59180</v>
      </c>
      <c r="C1384" s="4">
        <v>415</v>
      </c>
      <c r="D1384" s="4" t="s">
        <v>25</v>
      </c>
      <c r="E1384" s="5" t="s">
        <v>6313</v>
      </c>
      <c r="G1384" s="4" t="s">
        <v>9167</v>
      </c>
      <c r="H1384" s="3" t="s">
        <v>6315</v>
      </c>
      <c r="I1384" s="3" t="s">
        <v>116</v>
      </c>
      <c r="J1384" s="3" t="s">
        <v>116</v>
      </c>
      <c r="K1384" s="3" t="s">
        <v>116</v>
      </c>
      <c r="L1384" s="6" t="s">
        <v>104</v>
      </c>
      <c r="M1384" s="3" t="s">
        <v>116</v>
      </c>
      <c r="N1384" s="3" t="s">
        <v>122</v>
      </c>
      <c r="O1384" s="3" t="s">
        <v>9168</v>
      </c>
      <c r="P1384" s="3" t="s">
        <v>116</v>
      </c>
      <c r="Q1384" s="3" t="s">
        <v>128</v>
      </c>
      <c r="R1384" s="3" t="s">
        <v>60</v>
      </c>
      <c r="S1384" s="3">
        <v>28</v>
      </c>
      <c r="T1384" s="3">
        <v>66.510000000000005</v>
      </c>
      <c r="U1384" s="3">
        <v>-1.38</v>
      </c>
      <c r="V1384" s="3">
        <v>106.18</v>
      </c>
      <c r="W1384" s="3">
        <v>153.24</v>
      </c>
      <c r="X1384" s="32">
        <v>-0.44</v>
      </c>
      <c r="Y1384" s="33">
        <v>381.55</v>
      </c>
      <c r="Z1384" s="3">
        <v>411.11</v>
      </c>
      <c r="AA1384" s="3">
        <v>-0.08</v>
      </c>
      <c r="AB1384" s="3">
        <v>33660.06</v>
      </c>
      <c r="AC1384" s="3">
        <v>35856.720000000001</v>
      </c>
      <c r="AD1384" s="3">
        <v>34688.160000000003</v>
      </c>
      <c r="AE1384" s="3">
        <v>37383.919999999998</v>
      </c>
    </row>
    <row r="1385" spans="1:31" x14ac:dyDescent="0.3">
      <c r="A1385" s="3" t="s">
        <v>9169</v>
      </c>
      <c r="B1385" s="4">
        <v>26631</v>
      </c>
      <c r="C1385" s="4">
        <v>245</v>
      </c>
      <c r="D1385" s="4" t="s">
        <v>25</v>
      </c>
      <c r="E1385" s="5" t="s">
        <v>6313</v>
      </c>
      <c r="G1385" s="4" t="s">
        <v>9170</v>
      </c>
      <c r="H1385" s="3" t="s">
        <v>6315</v>
      </c>
      <c r="I1385" s="3" t="s">
        <v>812</v>
      </c>
      <c r="J1385" s="3" t="s">
        <v>175</v>
      </c>
      <c r="K1385" s="3" t="s">
        <v>146</v>
      </c>
      <c r="L1385" s="6" t="s">
        <v>146</v>
      </c>
      <c r="M1385" s="3" t="s">
        <v>175</v>
      </c>
      <c r="N1385" s="3" t="s">
        <v>176</v>
      </c>
      <c r="O1385" s="3" t="s">
        <v>9171</v>
      </c>
      <c r="P1385" s="3" t="s">
        <v>6357</v>
      </c>
      <c r="Q1385" s="3" t="s">
        <v>44</v>
      </c>
      <c r="R1385" s="3" t="s">
        <v>31</v>
      </c>
      <c r="S1385" s="3">
        <v>0</v>
      </c>
      <c r="T1385" s="3">
        <v>3</v>
      </c>
      <c r="U1385" s="3">
        <v>-8.01</v>
      </c>
      <c r="V1385" s="3">
        <v>5.58</v>
      </c>
      <c r="W1385" s="3">
        <v>8.42</v>
      </c>
      <c r="X1385" s="32">
        <v>-0.51</v>
      </c>
      <c r="Y1385" s="33">
        <v>24.25</v>
      </c>
      <c r="Z1385" s="3">
        <v>50.92</v>
      </c>
      <c r="AA1385" s="3">
        <v>-1.1000000000000001</v>
      </c>
      <c r="AB1385" s="3">
        <v>12912.04</v>
      </c>
      <c r="AC1385" s="3">
        <v>21940.38</v>
      </c>
      <c r="AD1385" s="3">
        <v>12932.04</v>
      </c>
      <c r="AE1385" s="3">
        <v>21940.38</v>
      </c>
    </row>
    <row r="1386" spans="1:31" x14ac:dyDescent="0.3">
      <c r="A1386" s="3" t="s">
        <v>9172</v>
      </c>
      <c r="B1386" s="4">
        <v>26670</v>
      </c>
      <c r="C1386" s="4">
        <v>307</v>
      </c>
      <c r="D1386" s="4" t="s">
        <v>25</v>
      </c>
      <c r="E1386" s="5" t="s">
        <v>6313</v>
      </c>
      <c r="G1386" s="4" t="s">
        <v>9173</v>
      </c>
      <c r="H1386" s="3" t="s">
        <v>6315</v>
      </c>
      <c r="I1386" s="3" t="s">
        <v>758</v>
      </c>
      <c r="J1386" s="3" t="s">
        <v>175</v>
      </c>
      <c r="K1386" s="3" t="s">
        <v>146</v>
      </c>
      <c r="L1386" s="6" t="s">
        <v>146</v>
      </c>
      <c r="M1386" s="3" t="s">
        <v>175</v>
      </c>
      <c r="N1386" s="3" t="s">
        <v>176</v>
      </c>
      <c r="O1386" s="3" t="s">
        <v>9174</v>
      </c>
      <c r="P1386" s="3" t="s">
        <v>6357</v>
      </c>
      <c r="Q1386" s="3" t="s">
        <v>44</v>
      </c>
      <c r="R1386" s="3" t="s">
        <v>31</v>
      </c>
      <c r="S1386" s="3">
        <v>2</v>
      </c>
      <c r="T1386" s="3">
        <v>1</v>
      </c>
      <c r="U1386" s="3">
        <v>0.5</v>
      </c>
      <c r="V1386" s="3">
        <v>9.5</v>
      </c>
      <c r="W1386" s="3">
        <v>13.92</v>
      </c>
      <c r="X1386" s="32">
        <v>-0.46</v>
      </c>
      <c r="Y1386" s="33">
        <v>34.5</v>
      </c>
      <c r="Z1386" s="3">
        <v>70.92</v>
      </c>
      <c r="AA1386" s="3">
        <v>-1.06</v>
      </c>
      <c r="AB1386" s="3">
        <v>16862.22</v>
      </c>
      <c r="AC1386" s="3">
        <v>33226.730000000003</v>
      </c>
      <c r="AD1386" s="3">
        <v>16862.22</v>
      </c>
      <c r="AE1386" s="3">
        <v>33226.730000000003</v>
      </c>
    </row>
    <row r="1387" spans="1:31" x14ac:dyDescent="0.3">
      <c r="A1387" s="3" t="s">
        <v>5989</v>
      </c>
      <c r="B1387" s="4">
        <v>11774</v>
      </c>
      <c r="C1387" s="4">
        <v>249</v>
      </c>
      <c r="D1387" s="4" t="s">
        <v>25</v>
      </c>
      <c r="E1387" s="5" t="s">
        <v>6313</v>
      </c>
      <c r="G1387" s="4" t="s">
        <v>9175</v>
      </c>
      <c r="H1387" s="3" t="s">
        <v>6315</v>
      </c>
      <c r="I1387" s="3" t="s">
        <v>6355</v>
      </c>
      <c r="J1387" s="3" t="s">
        <v>257</v>
      </c>
      <c r="K1387" s="3" t="s">
        <v>104</v>
      </c>
      <c r="L1387" s="6" t="s">
        <v>89</v>
      </c>
      <c r="M1387" s="3" t="s">
        <v>257</v>
      </c>
      <c r="N1387" s="3" t="s">
        <v>258</v>
      </c>
      <c r="O1387" s="3" t="s">
        <v>9176</v>
      </c>
      <c r="P1387" s="3" t="s">
        <v>6357</v>
      </c>
      <c r="Q1387" s="3" t="s">
        <v>55</v>
      </c>
      <c r="R1387" s="3" t="s">
        <v>31</v>
      </c>
      <c r="S1387" s="3">
        <v>24</v>
      </c>
      <c r="T1387" s="3">
        <v>24</v>
      </c>
      <c r="U1387" s="3">
        <v>0</v>
      </c>
      <c r="V1387" s="3">
        <v>72</v>
      </c>
      <c r="W1387" s="3">
        <v>75</v>
      </c>
      <c r="X1387" s="32">
        <v>-0.04</v>
      </c>
      <c r="Y1387" s="33">
        <v>277.45999999999998</v>
      </c>
      <c r="Z1387" s="3">
        <v>305</v>
      </c>
      <c r="AA1387" s="3">
        <v>-0.1</v>
      </c>
      <c r="AB1387" s="3">
        <v>22606.560000000001</v>
      </c>
      <c r="AC1387" s="3">
        <v>23649.599999999999</v>
      </c>
      <c r="AD1387" s="3">
        <v>25570.560000000001</v>
      </c>
      <c r="AE1387" s="3">
        <v>26538.720000000001</v>
      </c>
    </row>
    <row r="1388" spans="1:31" x14ac:dyDescent="0.3">
      <c r="A1388" s="3" t="s">
        <v>5680</v>
      </c>
      <c r="B1388" s="4">
        <v>11776</v>
      </c>
      <c r="C1388" s="4">
        <v>435</v>
      </c>
      <c r="D1388" s="4" t="s">
        <v>25</v>
      </c>
      <c r="E1388" s="5" t="s">
        <v>6313</v>
      </c>
      <c r="G1388" s="4" t="s">
        <v>9177</v>
      </c>
      <c r="H1388" s="3" t="s">
        <v>6315</v>
      </c>
      <c r="I1388" s="3" t="s">
        <v>6355</v>
      </c>
      <c r="J1388" s="3" t="s">
        <v>257</v>
      </c>
      <c r="K1388" s="3" t="s">
        <v>104</v>
      </c>
      <c r="L1388" s="6" t="s">
        <v>89</v>
      </c>
      <c r="M1388" s="3" t="s">
        <v>257</v>
      </c>
      <c r="N1388" s="3" t="s">
        <v>258</v>
      </c>
      <c r="O1388" s="3" t="s">
        <v>9178</v>
      </c>
      <c r="P1388" s="3" t="s">
        <v>6357</v>
      </c>
      <c r="Q1388" s="3" t="s">
        <v>55</v>
      </c>
      <c r="R1388" s="3" t="s">
        <v>31</v>
      </c>
      <c r="S1388" s="3">
        <v>40</v>
      </c>
      <c r="T1388" s="3">
        <v>48</v>
      </c>
      <c r="U1388" s="3">
        <v>-0.2</v>
      </c>
      <c r="V1388" s="3">
        <v>102.67</v>
      </c>
      <c r="W1388" s="3">
        <v>135.75</v>
      </c>
      <c r="X1388" s="32">
        <v>-0.32</v>
      </c>
      <c r="Y1388" s="33">
        <v>416.5</v>
      </c>
      <c r="Z1388" s="3">
        <v>526.75</v>
      </c>
      <c r="AA1388" s="3">
        <v>-0.26</v>
      </c>
      <c r="AB1388" s="3">
        <v>37493.339999999997</v>
      </c>
      <c r="AC1388" s="3">
        <v>43668.5</v>
      </c>
      <c r="AD1388" s="3">
        <v>40002.339999999997</v>
      </c>
      <c r="AE1388" s="3">
        <v>45957.55</v>
      </c>
    </row>
    <row r="1389" spans="1:31" x14ac:dyDescent="0.3">
      <c r="A1389" s="3" t="s">
        <v>5325</v>
      </c>
      <c r="B1389" s="4">
        <v>11788</v>
      </c>
      <c r="C1389" s="4">
        <v>440</v>
      </c>
      <c r="D1389" s="4" t="s">
        <v>25</v>
      </c>
      <c r="E1389" s="5" t="s">
        <v>6313</v>
      </c>
      <c r="G1389" s="4" t="s">
        <v>9179</v>
      </c>
      <c r="H1389" s="3" t="s">
        <v>6315</v>
      </c>
      <c r="I1389" s="3" t="s">
        <v>6355</v>
      </c>
      <c r="J1389" s="3" t="s">
        <v>257</v>
      </c>
      <c r="K1389" s="3" t="s">
        <v>104</v>
      </c>
      <c r="L1389" s="6" t="s">
        <v>89</v>
      </c>
      <c r="M1389" s="3" t="s">
        <v>257</v>
      </c>
      <c r="N1389" s="3" t="s">
        <v>258</v>
      </c>
      <c r="O1389" s="3" t="s">
        <v>9180</v>
      </c>
      <c r="P1389" s="3" t="s">
        <v>6357</v>
      </c>
      <c r="Q1389" s="3" t="s">
        <v>55</v>
      </c>
      <c r="R1389" s="3" t="s">
        <v>31</v>
      </c>
      <c r="S1389" s="3">
        <v>78</v>
      </c>
      <c r="T1389" s="3">
        <v>61.26</v>
      </c>
      <c r="U1389" s="3">
        <v>0.22</v>
      </c>
      <c r="V1389" s="3">
        <v>383.09</v>
      </c>
      <c r="W1389" s="3">
        <v>362.67</v>
      </c>
      <c r="X1389" s="32">
        <v>0.05</v>
      </c>
      <c r="Y1389" s="33">
        <v>1738.84</v>
      </c>
      <c r="Z1389" s="3">
        <v>1629.56</v>
      </c>
      <c r="AA1389" s="3">
        <v>0.06</v>
      </c>
      <c r="AB1389" s="3">
        <v>128733.13</v>
      </c>
      <c r="AC1389" s="3">
        <v>117108.44</v>
      </c>
      <c r="AD1389" s="3">
        <v>140547.13</v>
      </c>
      <c r="AE1389" s="3">
        <v>125037.52</v>
      </c>
    </row>
    <row r="1390" spans="1:31" x14ac:dyDescent="0.3">
      <c r="A1390" s="3" t="s">
        <v>9181</v>
      </c>
      <c r="B1390" s="4">
        <v>64904</v>
      </c>
      <c r="C1390" s="4">
        <v>599</v>
      </c>
      <c r="D1390" s="4" t="s">
        <v>25</v>
      </c>
      <c r="E1390" s="5" t="s">
        <v>6313</v>
      </c>
      <c r="G1390" s="4" t="s">
        <v>9182</v>
      </c>
      <c r="H1390" s="3" t="s">
        <v>6315</v>
      </c>
      <c r="I1390" s="3" t="s">
        <v>54</v>
      </c>
      <c r="J1390" s="3" t="s">
        <v>191</v>
      </c>
      <c r="K1390" s="3" t="s">
        <v>132</v>
      </c>
      <c r="L1390" s="6" t="s">
        <v>132</v>
      </c>
      <c r="M1390" s="3" t="s">
        <v>257</v>
      </c>
      <c r="N1390" s="3" t="s">
        <v>184</v>
      </c>
      <c r="O1390" s="3" t="s">
        <v>9183</v>
      </c>
      <c r="P1390" s="3" t="s">
        <v>191</v>
      </c>
      <c r="Q1390" s="3" t="s">
        <v>194</v>
      </c>
      <c r="R1390" s="3" t="s">
        <v>31</v>
      </c>
      <c r="S1390" s="3">
        <v>474</v>
      </c>
      <c r="T1390" s="3">
        <v>542.52</v>
      </c>
      <c r="U1390" s="3">
        <v>-0.14000000000000001</v>
      </c>
      <c r="V1390" s="3">
        <v>877.18</v>
      </c>
      <c r="W1390" s="3">
        <v>1026.7</v>
      </c>
      <c r="X1390" s="32">
        <v>-0.17</v>
      </c>
      <c r="Y1390" s="33">
        <v>3547.97</v>
      </c>
      <c r="Z1390" s="3">
        <v>4211.82</v>
      </c>
      <c r="AA1390" s="3">
        <v>-0.19</v>
      </c>
      <c r="AB1390" s="3">
        <v>372896.38</v>
      </c>
      <c r="AC1390" s="3">
        <v>435675.37</v>
      </c>
      <c r="AD1390" s="3">
        <v>392836.38</v>
      </c>
      <c r="AE1390" s="3">
        <v>460855.37</v>
      </c>
    </row>
    <row r="1391" spans="1:31" x14ac:dyDescent="0.3">
      <c r="A1391" s="3" t="s">
        <v>9184</v>
      </c>
      <c r="B1391" s="4">
        <v>66052</v>
      </c>
      <c r="C1391" s="4">
        <v>212</v>
      </c>
      <c r="D1391" s="4" t="s">
        <v>25</v>
      </c>
      <c r="E1391" s="5" t="s">
        <v>6313</v>
      </c>
      <c r="G1391" s="4" t="s">
        <v>9185</v>
      </c>
      <c r="H1391" s="3" t="s">
        <v>6315</v>
      </c>
      <c r="I1391" s="3" t="s">
        <v>54</v>
      </c>
      <c r="J1391" s="3" t="s">
        <v>191</v>
      </c>
      <c r="K1391" s="3" t="s">
        <v>146</v>
      </c>
      <c r="L1391" s="6" t="s">
        <v>132</v>
      </c>
      <c r="M1391" s="3" t="s">
        <v>252</v>
      </c>
      <c r="N1391" s="3" t="s">
        <v>184</v>
      </c>
      <c r="O1391" s="3" t="s">
        <v>9186</v>
      </c>
      <c r="P1391" s="3" t="s">
        <v>191</v>
      </c>
      <c r="Q1391" s="3" t="s">
        <v>3659</v>
      </c>
      <c r="R1391" s="3" t="s">
        <v>60</v>
      </c>
      <c r="S1391" s="3">
        <v>3</v>
      </c>
      <c r="T1391" s="3">
        <v>25</v>
      </c>
      <c r="U1391" s="3">
        <v>-7.33</v>
      </c>
      <c r="V1391" s="3">
        <v>15</v>
      </c>
      <c r="W1391" s="3">
        <v>41</v>
      </c>
      <c r="X1391" s="32">
        <v>-1.73</v>
      </c>
      <c r="Y1391" s="33">
        <v>54</v>
      </c>
      <c r="Z1391" s="3">
        <v>98</v>
      </c>
      <c r="AA1391" s="3">
        <v>-0.81</v>
      </c>
      <c r="AB1391" s="3">
        <v>11800.08</v>
      </c>
      <c r="AC1391" s="3">
        <v>21865.68</v>
      </c>
      <c r="AD1391" s="3">
        <v>11800.08</v>
      </c>
      <c r="AE1391" s="3">
        <v>22826.16</v>
      </c>
    </row>
    <row r="1392" spans="1:31" x14ac:dyDescent="0.3">
      <c r="A1392" s="3" t="s">
        <v>9187</v>
      </c>
      <c r="B1392" s="4">
        <v>26765</v>
      </c>
      <c r="C1392" s="4">
        <v>297</v>
      </c>
      <c r="D1392" s="4" t="s">
        <v>25</v>
      </c>
      <c r="E1392" s="5" t="s">
        <v>6313</v>
      </c>
      <c r="G1392" s="4" t="s">
        <v>9188</v>
      </c>
      <c r="H1392" s="3" t="s">
        <v>6315</v>
      </c>
      <c r="I1392" s="3" t="s">
        <v>831</v>
      </c>
      <c r="J1392" s="3" t="s">
        <v>175</v>
      </c>
      <c r="K1392" s="3" t="s">
        <v>89</v>
      </c>
      <c r="L1392" s="6" t="s">
        <v>132</v>
      </c>
      <c r="M1392" s="3" t="s">
        <v>175</v>
      </c>
      <c r="N1392" s="3" t="s">
        <v>184</v>
      </c>
      <c r="O1392" s="3" t="s">
        <v>9189</v>
      </c>
      <c r="P1392" s="3" t="s">
        <v>6357</v>
      </c>
      <c r="Q1392" s="3" t="s">
        <v>254</v>
      </c>
      <c r="R1392" s="3" t="s">
        <v>60</v>
      </c>
      <c r="S1392" s="3">
        <v>4</v>
      </c>
      <c r="T1392" s="3">
        <v>8.5</v>
      </c>
      <c r="U1392" s="3">
        <v>-1.1299999999999999</v>
      </c>
      <c r="V1392" s="3">
        <v>38.5</v>
      </c>
      <c r="W1392" s="3">
        <v>37.67</v>
      </c>
      <c r="X1392" s="32">
        <v>0.02</v>
      </c>
      <c r="Y1392" s="33">
        <v>137.08000000000001</v>
      </c>
      <c r="Z1392" s="3">
        <v>162</v>
      </c>
      <c r="AA1392" s="3">
        <v>-0.18</v>
      </c>
      <c r="AB1392" s="3">
        <v>23159.9</v>
      </c>
      <c r="AC1392" s="3">
        <v>27701.08</v>
      </c>
      <c r="AD1392" s="3">
        <v>24378.9</v>
      </c>
      <c r="AE1392" s="3">
        <v>28810.080000000002</v>
      </c>
    </row>
    <row r="1393" spans="1:31" x14ac:dyDescent="0.3">
      <c r="A1393" s="3" t="s">
        <v>9190</v>
      </c>
      <c r="B1393" s="4">
        <v>86987</v>
      </c>
      <c r="C1393" s="4">
        <v>500</v>
      </c>
      <c r="D1393" s="4" t="s">
        <v>25</v>
      </c>
      <c r="E1393" s="5" t="s">
        <v>6313</v>
      </c>
      <c r="G1393" s="4" t="s">
        <v>9191</v>
      </c>
      <c r="H1393" s="3" t="s">
        <v>6315</v>
      </c>
      <c r="I1393" s="3" t="s">
        <v>831</v>
      </c>
      <c r="J1393" s="3" t="s">
        <v>232</v>
      </c>
      <c r="K1393" s="3" t="s">
        <v>232</v>
      </c>
      <c r="L1393" s="6" t="s">
        <v>132</v>
      </c>
      <c r="M1393" s="3" t="s">
        <v>175</v>
      </c>
      <c r="N1393" s="3" t="s">
        <v>184</v>
      </c>
      <c r="O1393" s="3" t="s">
        <v>9192</v>
      </c>
      <c r="P1393" s="3" t="s">
        <v>191</v>
      </c>
      <c r="Q1393" s="3" t="s">
        <v>234</v>
      </c>
      <c r="R1393" s="3" t="s">
        <v>31</v>
      </c>
      <c r="S1393" s="3">
        <v>42</v>
      </c>
      <c r="T1393" s="3">
        <v>48</v>
      </c>
      <c r="U1393" s="3">
        <v>-0.14000000000000001</v>
      </c>
      <c r="V1393" s="3">
        <v>123.5</v>
      </c>
      <c r="W1393" s="3">
        <v>125.5</v>
      </c>
      <c r="X1393" s="32">
        <v>-0.02</v>
      </c>
      <c r="Y1393" s="33">
        <v>469</v>
      </c>
      <c r="Z1393" s="3">
        <v>427.5</v>
      </c>
      <c r="AA1393" s="3">
        <v>0.09</v>
      </c>
      <c r="AB1393" s="3">
        <v>86975.64</v>
      </c>
      <c r="AC1393" s="3">
        <v>78317.64</v>
      </c>
      <c r="AD1393" s="3">
        <v>86975.64</v>
      </c>
      <c r="AE1393" s="3">
        <v>78317.64</v>
      </c>
    </row>
    <row r="1394" spans="1:31" x14ac:dyDescent="0.3">
      <c r="A1394" s="3" t="s">
        <v>9193</v>
      </c>
      <c r="B1394" s="4">
        <v>100686</v>
      </c>
      <c r="C1394" s="4">
        <v>541</v>
      </c>
      <c r="D1394" s="4" t="s">
        <v>25</v>
      </c>
      <c r="E1394" s="5" t="s">
        <v>6313</v>
      </c>
      <c r="G1394" s="4" t="s">
        <v>9194</v>
      </c>
      <c r="H1394" s="3" t="s">
        <v>6315</v>
      </c>
      <c r="I1394" s="3" t="s">
        <v>116</v>
      </c>
      <c r="J1394" s="3" t="s">
        <v>6576</v>
      </c>
      <c r="K1394" s="3" t="s">
        <v>6577</v>
      </c>
      <c r="L1394" s="6" t="s">
        <v>104</v>
      </c>
      <c r="M1394" s="3" t="s">
        <v>116</v>
      </c>
      <c r="N1394" s="3" t="s">
        <v>122</v>
      </c>
      <c r="O1394" s="3" t="s">
        <v>9195</v>
      </c>
      <c r="P1394" s="3" t="s">
        <v>116</v>
      </c>
      <c r="Q1394" s="3" t="s">
        <v>128</v>
      </c>
      <c r="R1394" s="3" t="s">
        <v>60</v>
      </c>
      <c r="S1394" s="3">
        <v>82</v>
      </c>
      <c r="T1394" s="3">
        <v>25.07</v>
      </c>
      <c r="U1394" s="3">
        <v>0.69</v>
      </c>
      <c r="V1394" s="3">
        <v>225.03</v>
      </c>
      <c r="W1394" s="3">
        <v>181.33</v>
      </c>
      <c r="X1394" s="32">
        <v>0.19</v>
      </c>
      <c r="Y1394" s="33">
        <v>759.37</v>
      </c>
      <c r="Z1394" s="3">
        <v>760.47</v>
      </c>
      <c r="AA1394" s="3">
        <v>0</v>
      </c>
      <c r="AB1394" s="3">
        <v>68480.639999999999</v>
      </c>
      <c r="AC1394" s="3">
        <v>68638.559999999998</v>
      </c>
      <c r="AD1394" s="3">
        <v>73136.639999999999</v>
      </c>
      <c r="AE1394" s="3">
        <v>73360.56</v>
      </c>
    </row>
    <row r="1395" spans="1:31" x14ac:dyDescent="0.3">
      <c r="A1395" s="3" t="s">
        <v>9196</v>
      </c>
      <c r="B1395" s="4">
        <v>89233</v>
      </c>
      <c r="C1395" s="4">
        <v>209</v>
      </c>
      <c r="D1395" s="4" t="s">
        <v>25</v>
      </c>
      <c r="E1395" s="5" t="s">
        <v>6313</v>
      </c>
      <c r="G1395" s="4" t="s">
        <v>9197</v>
      </c>
      <c r="H1395" s="3" t="s">
        <v>6315</v>
      </c>
      <c r="I1395" s="3" t="s">
        <v>245</v>
      </c>
      <c r="J1395" s="3" t="s">
        <v>245</v>
      </c>
      <c r="K1395" s="3" t="s">
        <v>146</v>
      </c>
      <c r="L1395" s="6" t="s">
        <v>6320</v>
      </c>
      <c r="M1395" s="3" t="s">
        <v>245</v>
      </c>
      <c r="N1395" s="3" t="s">
        <v>246</v>
      </c>
      <c r="O1395" s="3" t="s">
        <v>9198</v>
      </c>
      <c r="P1395" s="3" t="s">
        <v>245</v>
      </c>
      <c r="Q1395" s="3" t="s">
        <v>66</v>
      </c>
      <c r="R1395" s="3" t="s">
        <v>60</v>
      </c>
      <c r="S1395" s="3">
        <v>6</v>
      </c>
      <c r="T1395" s="3">
        <v>6</v>
      </c>
      <c r="U1395" s="3">
        <v>-0.09</v>
      </c>
      <c r="V1395" s="3">
        <v>18.5</v>
      </c>
      <c r="W1395" s="3">
        <v>13</v>
      </c>
      <c r="X1395" s="32">
        <v>0.3</v>
      </c>
      <c r="Y1395" s="33">
        <v>58.5</v>
      </c>
      <c r="Z1395" s="3">
        <v>57</v>
      </c>
      <c r="AA1395" s="3">
        <v>0.03</v>
      </c>
      <c r="AB1395" s="3">
        <v>21762</v>
      </c>
      <c r="AC1395" s="3">
        <v>21204</v>
      </c>
      <c r="AD1395" s="3">
        <v>21762</v>
      </c>
      <c r="AE1395" s="3">
        <v>21204</v>
      </c>
    </row>
    <row r="1396" spans="1:31" x14ac:dyDescent="0.3">
      <c r="A1396" s="3" t="s">
        <v>9199</v>
      </c>
      <c r="B1396" s="4">
        <v>37061</v>
      </c>
      <c r="C1396" s="4">
        <v>332</v>
      </c>
      <c r="D1396" s="4" t="s">
        <v>25</v>
      </c>
      <c r="E1396" s="5" t="s">
        <v>6313</v>
      </c>
      <c r="G1396" s="4" t="s">
        <v>9200</v>
      </c>
      <c r="H1396" s="3" t="s">
        <v>6315</v>
      </c>
      <c r="I1396" s="3" t="s">
        <v>252</v>
      </c>
      <c r="J1396" s="3" t="s">
        <v>252</v>
      </c>
      <c r="K1396" s="3" t="s">
        <v>89</v>
      </c>
      <c r="L1396" s="6" t="s">
        <v>132</v>
      </c>
      <c r="M1396" s="3" t="s">
        <v>252</v>
      </c>
      <c r="N1396" s="3" t="s">
        <v>154</v>
      </c>
      <c r="O1396" s="3" t="s">
        <v>9201</v>
      </c>
      <c r="P1396" s="3" t="s">
        <v>252</v>
      </c>
      <c r="Q1396" s="3" t="s">
        <v>41</v>
      </c>
      <c r="R1396" s="3" t="s">
        <v>31</v>
      </c>
      <c r="S1396" s="3">
        <v>67</v>
      </c>
      <c r="T1396" s="3">
        <v>25</v>
      </c>
      <c r="U1396" s="3">
        <v>0.62</v>
      </c>
      <c r="V1396" s="3">
        <v>120.08</v>
      </c>
      <c r="W1396" s="3">
        <v>153</v>
      </c>
      <c r="X1396" s="32">
        <v>-0.27</v>
      </c>
      <c r="Y1396" s="33">
        <v>528.75</v>
      </c>
      <c r="Z1396" s="3">
        <v>402</v>
      </c>
      <c r="AA1396" s="3">
        <v>0.24</v>
      </c>
      <c r="AB1396" s="3">
        <v>99293.95</v>
      </c>
      <c r="AC1396" s="3">
        <v>82562.039999999994</v>
      </c>
      <c r="AD1396" s="3">
        <v>117445.95</v>
      </c>
      <c r="AE1396" s="3">
        <v>89701.74</v>
      </c>
    </row>
    <row r="1397" spans="1:31" x14ac:dyDescent="0.3">
      <c r="A1397" s="3" t="s">
        <v>9202</v>
      </c>
      <c r="B1397" s="4">
        <v>40055</v>
      </c>
      <c r="C1397" s="4">
        <v>285</v>
      </c>
      <c r="D1397" s="4" t="s">
        <v>25</v>
      </c>
      <c r="E1397" s="5" t="s">
        <v>6313</v>
      </c>
      <c r="G1397" s="4" t="s">
        <v>9203</v>
      </c>
      <c r="H1397" s="3" t="s">
        <v>6315</v>
      </c>
      <c r="I1397" s="3" t="s">
        <v>252</v>
      </c>
      <c r="J1397" s="3" t="s">
        <v>252</v>
      </c>
      <c r="K1397" s="3" t="s">
        <v>132</v>
      </c>
      <c r="L1397" s="6" t="s">
        <v>132</v>
      </c>
      <c r="M1397" s="3" t="s">
        <v>252</v>
      </c>
      <c r="N1397" s="3" t="s">
        <v>184</v>
      </c>
      <c r="O1397" s="3" t="s">
        <v>9204</v>
      </c>
      <c r="P1397" s="3" t="s">
        <v>191</v>
      </c>
      <c r="Q1397" s="3" t="s">
        <v>55</v>
      </c>
      <c r="R1397" s="3" t="s">
        <v>31</v>
      </c>
      <c r="S1397" s="3">
        <v>122</v>
      </c>
      <c r="T1397" s="3">
        <v>97.03</v>
      </c>
      <c r="U1397" s="3">
        <v>0.21</v>
      </c>
      <c r="V1397" s="3">
        <v>255.9</v>
      </c>
      <c r="W1397" s="3">
        <v>223.04</v>
      </c>
      <c r="X1397" s="32">
        <v>0.13</v>
      </c>
      <c r="Y1397" s="33">
        <v>802.72</v>
      </c>
      <c r="Z1397" s="3">
        <v>706.07</v>
      </c>
      <c r="AA1397" s="3">
        <v>0.12</v>
      </c>
      <c r="AB1397" s="3">
        <v>100096.4</v>
      </c>
      <c r="AC1397" s="3">
        <v>85995.42</v>
      </c>
      <c r="AD1397" s="3">
        <v>112448.4</v>
      </c>
      <c r="AE1397" s="3">
        <v>94405.36</v>
      </c>
    </row>
    <row r="1398" spans="1:31" x14ac:dyDescent="0.3">
      <c r="A1398" s="3" t="s">
        <v>9205</v>
      </c>
      <c r="B1398" s="4">
        <v>89301</v>
      </c>
      <c r="C1398" s="4">
        <v>118</v>
      </c>
      <c r="D1398" s="4" t="s">
        <v>25</v>
      </c>
      <c r="E1398" s="5" t="s">
        <v>6313</v>
      </c>
      <c r="G1398" s="4" t="s">
        <v>9206</v>
      </c>
      <c r="H1398" s="3" t="s">
        <v>6315</v>
      </c>
      <c r="I1398" s="3" t="s">
        <v>245</v>
      </c>
      <c r="J1398" s="3" t="s">
        <v>245</v>
      </c>
      <c r="K1398" s="3" t="s">
        <v>104</v>
      </c>
      <c r="L1398" s="6" t="s">
        <v>104</v>
      </c>
      <c r="M1398" s="3" t="s">
        <v>245</v>
      </c>
      <c r="N1398" s="3" t="s">
        <v>529</v>
      </c>
      <c r="O1398" s="3" t="s">
        <v>9207</v>
      </c>
      <c r="P1398" s="3" t="s">
        <v>245</v>
      </c>
      <c r="Q1398" s="3" t="s">
        <v>194</v>
      </c>
      <c r="R1398" s="3" t="s">
        <v>6402</v>
      </c>
      <c r="S1398" s="3">
        <v>338</v>
      </c>
      <c r="T1398" s="3">
        <v>253.33</v>
      </c>
      <c r="U1398" s="3">
        <v>0.25</v>
      </c>
      <c r="V1398" s="3">
        <v>989.19</v>
      </c>
      <c r="W1398" s="3">
        <v>1046.8599999999999</v>
      </c>
      <c r="X1398" s="32">
        <v>-0.06</v>
      </c>
      <c r="Y1398" s="33">
        <v>3554.45</v>
      </c>
      <c r="Z1398" s="3">
        <v>2261.9299999999998</v>
      </c>
      <c r="AA1398" s="3">
        <v>0.36</v>
      </c>
      <c r="AB1398" s="3">
        <v>278001.78999999998</v>
      </c>
      <c r="AC1398" s="3">
        <v>176594.22</v>
      </c>
      <c r="AD1398" s="3">
        <v>278001.78999999998</v>
      </c>
      <c r="AE1398" s="3">
        <v>176594.22</v>
      </c>
    </row>
    <row r="1399" spans="1:31" x14ac:dyDescent="0.3">
      <c r="A1399" s="3" t="s">
        <v>9208</v>
      </c>
      <c r="B1399" s="4">
        <v>27189</v>
      </c>
      <c r="C1399" s="4">
        <v>334</v>
      </c>
      <c r="D1399" s="4" t="s">
        <v>25</v>
      </c>
      <c r="E1399" s="5" t="s">
        <v>6313</v>
      </c>
      <c r="G1399" s="4" t="s">
        <v>9209</v>
      </c>
      <c r="H1399" s="3" t="s">
        <v>6315</v>
      </c>
      <c r="I1399" s="3" t="s">
        <v>735</v>
      </c>
      <c r="J1399" s="3" t="s">
        <v>175</v>
      </c>
      <c r="K1399" s="3" t="s">
        <v>146</v>
      </c>
      <c r="L1399" s="6" t="s">
        <v>146</v>
      </c>
      <c r="M1399" s="3" t="s">
        <v>175</v>
      </c>
      <c r="N1399" s="3" t="s">
        <v>176</v>
      </c>
      <c r="O1399" s="3" t="s">
        <v>9210</v>
      </c>
      <c r="P1399" s="3" t="s">
        <v>6357</v>
      </c>
      <c r="Q1399" s="3" t="s">
        <v>6387</v>
      </c>
      <c r="R1399" s="3" t="s">
        <v>31</v>
      </c>
      <c r="S1399" s="3">
        <v>16</v>
      </c>
      <c r="T1399" s="3">
        <v>11.5</v>
      </c>
      <c r="U1399" s="3">
        <v>0.28000000000000003</v>
      </c>
      <c r="V1399" s="3">
        <v>43.17</v>
      </c>
      <c r="W1399" s="3">
        <v>41.08</v>
      </c>
      <c r="X1399" s="32">
        <v>0.05</v>
      </c>
      <c r="Y1399" s="33">
        <v>200.83</v>
      </c>
      <c r="Z1399" s="3">
        <v>209.17</v>
      </c>
      <c r="AA1399" s="3">
        <v>-0.04</v>
      </c>
      <c r="AB1399" s="3">
        <v>80196.12</v>
      </c>
      <c r="AC1399" s="3">
        <v>83940.18</v>
      </c>
      <c r="AD1399" s="3">
        <v>81554.399999999994</v>
      </c>
      <c r="AE1399" s="3">
        <v>84827.22</v>
      </c>
    </row>
    <row r="1400" spans="1:31" x14ac:dyDescent="0.3">
      <c r="A1400" s="3" t="s">
        <v>9211</v>
      </c>
      <c r="B1400" s="4">
        <v>36924</v>
      </c>
      <c r="C1400" s="4">
        <v>209</v>
      </c>
      <c r="D1400" s="4" t="s">
        <v>25</v>
      </c>
      <c r="E1400" s="5" t="s">
        <v>6313</v>
      </c>
      <c r="G1400" s="4" t="s">
        <v>9212</v>
      </c>
      <c r="H1400" s="3" t="s">
        <v>6315</v>
      </c>
      <c r="I1400" s="3" t="s">
        <v>252</v>
      </c>
      <c r="J1400" s="3" t="s">
        <v>252</v>
      </c>
      <c r="K1400" s="3" t="s">
        <v>146</v>
      </c>
      <c r="L1400" s="6" t="s">
        <v>6320</v>
      </c>
      <c r="M1400" s="3" t="s">
        <v>252</v>
      </c>
      <c r="N1400" s="3" t="s">
        <v>154</v>
      </c>
      <c r="O1400" s="3" t="s">
        <v>9213</v>
      </c>
      <c r="P1400" s="3" t="s">
        <v>252</v>
      </c>
      <c r="Q1400" s="3" t="s">
        <v>6387</v>
      </c>
      <c r="R1400" s="3" t="s">
        <v>31</v>
      </c>
      <c r="S1400" s="3">
        <v>5</v>
      </c>
      <c r="T1400" s="3">
        <v>10.5</v>
      </c>
      <c r="U1400" s="3">
        <v>-1.1399999999999999</v>
      </c>
      <c r="V1400" s="3">
        <v>10.42</v>
      </c>
      <c r="W1400" s="3">
        <v>21.92</v>
      </c>
      <c r="X1400" s="32">
        <v>-1.1000000000000001</v>
      </c>
      <c r="Y1400" s="33">
        <v>54.75</v>
      </c>
      <c r="Z1400" s="3">
        <v>76.92</v>
      </c>
      <c r="AA1400" s="3">
        <v>-0.4</v>
      </c>
      <c r="AB1400" s="3">
        <v>13499.95</v>
      </c>
      <c r="AC1400" s="3">
        <v>19207.330000000002</v>
      </c>
      <c r="AD1400" s="3">
        <v>14145.21</v>
      </c>
      <c r="AE1400" s="3">
        <v>19920.07</v>
      </c>
    </row>
    <row r="1401" spans="1:31" x14ac:dyDescent="0.3">
      <c r="A1401" s="3" t="s">
        <v>9214</v>
      </c>
      <c r="B1401" s="4">
        <v>87035</v>
      </c>
      <c r="C1401" s="4">
        <v>396</v>
      </c>
      <c r="D1401" s="4" t="s">
        <v>25</v>
      </c>
      <c r="E1401" s="5" t="s">
        <v>6313</v>
      </c>
      <c r="G1401" s="4" t="s">
        <v>9215</v>
      </c>
      <c r="H1401" s="3" t="s">
        <v>6315</v>
      </c>
      <c r="I1401" s="3" t="s">
        <v>831</v>
      </c>
      <c r="J1401" s="3" t="s">
        <v>191</v>
      </c>
      <c r="K1401" s="3" t="s">
        <v>132</v>
      </c>
      <c r="L1401" s="6" t="s">
        <v>6320</v>
      </c>
      <c r="M1401" s="3" t="s">
        <v>175</v>
      </c>
      <c r="N1401" s="3" t="s">
        <v>184</v>
      </c>
      <c r="O1401" s="3" t="s">
        <v>9216</v>
      </c>
      <c r="P1401" s="3" t="s">
        <v>191</v>
      </c>
      <c r="Q1401" s="3" t="s">
        <v>51</v>
      </c>
      <c r="R1401" s="3" t="s">
        <v>31</v>
      </c>
      <c r="S1401" s="3">
        <v>8</v>
      </c>
      <c r="T1401" s="3">
        <v>12</v>
      </c>
      <c r="U1401" s="3">
        <v>-0.5</v>
      </c>
      <c r="V1401" s="3">
        <v>28.68</v>
      </c>
      <c r="W1401" s="3">
        <v>60.69</v>
      </c>
      <c r="X1401" s="32">
        <v>-1.1200000000000001</v>
      </c>
      <c r="Y1401" s="33">
        <v>170.06</v>
      </c>
      <c r="Z1401" s="3">
        <v>251.39</v>
      </c>
      <c r="AA1401" s="3">
        <v>-0.48</v>
      </c>
      <c r="AB1401" s="3">
        <v>58950</v>
      </c>
      <c r="AC1401" s="3">
        <v>85049.32</v>
      </c>
      <c r="AD1401" s="3">
        <v>58950</v>
      </c>
      <c r="AE1401" s="3">
        <v>85049.32</v>
      </c>
    </row>
    <row r="1402" spans="1:31" x14ac:dyDescent="0.3">
      <c r="A1402" s="3" t="s">
        <v>9217</v>
      </c>
      <c r="B1402" s="4">
        <v>15180</v>
      </c>
      <c r="C1402" s="4">
        <v>284</v>
      </c>
      <c r="D1402" s="4" t="s">
        <v>25</v>
      </c>
      <c r="E1402" s="5" t="s">
        <v>6313</v>
      </c>
      <c r="G1402" s="4" t="s">
        <v>9218</v>
      </c>
      <c r="H1402" s="3" t="s">
        <v>6315</v>
      </c>
      <c r="I1402" s="3" t="s">
        <v>735</v>
      </c>
      <c r="J1402" s="3" t="s">
        <v>257</v>
      </c>
      <c r="K1402" s="3" t="s">
        <v>146</v>
      </c>
      <c r="L1402" s="6" t="s">
        <v>146</v>
      </c>
      <c r="M1402" s="3" t="s">
        <v>257</v>
      </c>
      <c r="N1402" s="3" t="s">
        <v>258</v>
      </c>
      <c r="O1402" s="3" t="s">
        <v>9219</v>
      </c>
      <c r="P1402" s="3" t="s">
        <v>6357</v>
      </c>
      <c r="Q1402" s="3" t="s">
        <v>9220</v>
      </c>
      <c r="R1402" s="3" t="s">
        <v>60</v>
      </c>
      <c r="S1402" s="3">
        <v>8</v>
      </c>
      <c r="T1402" s="3">
        <v>3</v>
      </c>
      <c r="U1402" s="3">
        <v>0.63</v>
      </c>
      <c r="V1402" s="3">
        <v>17</v>
      </c>
      <c r="W1402" s="3">
        <v>14.42</v>
      </c>
      <c r="X1402" s="32">
        <v>0.15</v>
      </c>
      <c r="Y1402" s="33">
        <v>81</v>
      </c>
      <c r="Z1402" s="3">
        <v>95</v>
      </c>
      <c r="AA1402" s="3">
        <v>-0.17</v>
      </c>
      <c r="AB1402" s="3">
        <v>64285.440000000002</v>
      </c>
      <c r="AC1402" s="3">
        <v>75755.199999999997</v>
      </c>
      <c r="AD1402" s="3">
        <v>67485.960000000006</v>
      </c>
      <c r="AE1402" s="3">
        <v>79150.2</v>
      </c>
    </row>
    <row r="1403" spans="1:31" x14ac:dyDescent="0.3">
      <c r="A1403" s="3" t="s">
        <v>9221</v>
      </c>
      <c r="B1403" s="4">
        <v>89470</v>
      </c>
      <c r="C1403" s="4">
        <v>337</v>
      </c>
      <c r="D1403" s="4" t="s">
        <v>25</v>
      </c>
      <c r="E1403" s="5" t="s">
        <v>6313</v>
      </c>
      <c r="G1403" s="4" t="s">
        <v>9222</v>
      </c>
      <c r="H1403" s="3" t="s">
        <v>6315</v>
      </c>
      <c r="I1403" s="3" t="s">
        <v>245</v>
      </c>
      <c r="J1403" s="3" t="s">
        <v>245</v>
      </c>
      <c r="K1403" s="3" t="s">
        <v>89</v>
      </c>
      <c r="L1403" s="6" t="s">
        <v>132</v>
      </c>
      <c r="M1403" s="3" t="s">
        <v>245</v>
      </c>
      <c r="N1403" s="3" t="s">
        <v>246</v>
      </c>
      <c r="O1403" s="3" t="s">
        <v>9223</v>
      </c>
      <c r="P1403" s="3" t="s">
        <v>245</v>
      </c>
      <c r="Q1403" s="3" t="s">
        <v>55</v>
      </c>
      <c r="R1403" s="3" t="s">
        <v>31</v>
      </c>
      <c r="S1403" s="3">
        <v>1063</v>
      </c>
      <c r="T1403" s="3">
        <v>215.85</v>
      </c>
      <c r="U1403" s="3">
        <v>0.8</v>
      </c>
      <c r="V1403" s="3">
        <v>1536.58</v>
      </c>
      <c r="W1403" s="3">
        <v>312.49</v>
      </c>
      <c r="X1403" s="32">
        <v>0.8</v>
      </c>
      <c r="Y1403" s="33">
        <v>3056.83</v>
      </c>
      <c r="Z1403" s="3">
        <v>862.81</v>
      </c>
      <c r="AA1403" s="3">
        <v>0.72</v>
      </c>
      <c r="AB1403" s="3">
        <v>475457.58</v>
      </c>
      <c r="AC1403" s="3">
        <v>122292.13</v>
      </c>
      <c r="AD1403" s="3">
        <v>518954.88</v>
      </c>
      <c r="AE1403" s="3">
        <v>132266.65</v>
      </c>
    </row>
    <row r="1404" spans="1:31" x14ac:dyDescent="0.3">
      <c r="A1404" s="3" t="s">
        <v>9224</v>
      </c>
      <c r="B1404" s="4">
        <v>64418</v>
      </c>
      <c r="C1404" s="4">
        <v>701</v>
      </c>
      <c r="D1404" s="4" t="s">
        <v>25</v>
      </c>
      <c r="E1404" s="5" t="s">
        <v>6313</v>
      </c>
      <c r="G1404" s="4" t="s">
        <v>9225</v>
      </c>
      <c r="H1404" s="3" t="s">
        <v>6315</v>
      </c>
      <c r="I1404" s="3" t="s">
        <v>252</v>
      </c>
      <c r="J1404" s="3" t="s">
        <v>252</v>
      </c>
      <c r="K1404" s="3" t="s">
        <v>146</v>
      </c>
      <c r="L1404" s="6" t="s">
        <v>6320</v>
      </c>
      <c r="M1404" s="3" t="s">
        <v>252</v>
      </c>
      <c r="N1404" s="3" t="s">
        <v>184</v>
      </c>
      <c r="O1404" s="3" t="s">
        <v>9226</v>
      </c>
      <c r="P1404" s="3" t="s">
        <v>191</v>
      </c>
      <c r="Q1404" s="3" t="s">
        <v>397</v>
      </c>
      <c r="R1404" s="3" t="s">
        <v>31</v>
      </c>
      <c r="S1404" s="3">
        <v>24</v>
      </c>
      <c r="T1404" s="3">
        <v>39</v>
      </c>
      <c r="U1404" s="3">
        <v>-0.63</v>
      </c>
      <c r="V1404" s="3">
        <v>131.16999999999999</v>
      </c>
      <c r="W1404" s="3">
        <v>126</v>
      </c>
      <c r="X1404" s="32">
        <v>0.04</v>
      </c>
      <c r="Y1404" s="33">
        <v>511.17</v>
      </c>
      <c r="Z1404" s="3">
        <v>651.58000000000004</v>
      </c>
      <c r="AA1404" s="3">
        <v>-0.27</v>
      </c>
      <c r="AB1404" s="3">
        <v>148312.68</v>
      </c>
      <c r="AC1404" s="3">
        <v>191343.72</v>
      </c>
      <c r="AD1404" s="3">
        <v>153840.72</v>
      </c>
      <c r="AE1404" s="3">
        <v>196028.52</v>
      </c>
    </row>
    <row r="1405" spans="1:31" x14ac:dyDescent="0.3">
      <c r="A1405" s="3" t="s">
        <v>9227</v>
      </c>
      <c r="B1405" s="4">
        <v>17285</v>
      </c>
      <c r="C1405" s="4">
        <v>203</v>
      </c>
      <c r="D1405" s="4" t="s">
        <v>25</v>
      </c>
      <c r="E1405" s="5" t="s">
        <v>6313</v>
      </c>
      <c r="G1405" s="4" t="s">
        <v>9228</v>
      </c>
      <c r="H1405" s="3" t="s">
        <v>6315</v>
      </c>
      <c r="I1405" s="3" t="s">
        <v>758</v>
      </c>
      <c r="J1405" s="3" t="s">
        <v>175</v>
      </c>
      <c r="K1405" s="3" t="s">
        <v>146</v>
      </c>
      <c r="L1405" s="6" t="s">
        <v>6320</v>
      </c>
      <c r="M1405" s="3" t="s">
        <v>175</v>
      </c>
      <c r="N1405" s="3" t="s">
        <v>176</v>
      </c>
      <c r="O1405" s="3" t="s">
        <v>9229</v>
      </c>
      <c r="P1405" s="3" t="s">
        <v>6357</v>
      </c>
      <c r="Q1405" s="3" t="s">
        <v>9230</v>
      </c>
      <c r="R1405" s="3" t="s">
        <v>60</v>
      </c>
      <c r="S1405" s="3">
        <v>5</v>
      </c>
      <c r="T1405" s="3">
        <v>3</v>
      </c>
      <c r="U1405" s="3">
        <v>0.33</v>
      </c>
      <c r="V1405" s="3">
        <v>19</v>
      </c>
      <c r="W1405" s="3">
        <v>20</v>
      </c>
      <c r="X1405" s="32">
        <v>-0.05</v>
      </c>
      <c r="Y1405" s="33">
        <v>88.92</v>
      </c>
      <c r="Z1405" s="3">
        <v>90.83</v>
      </c>
      <c r="AA1405" s="3">
        <v>-0.02</v>
      </c>
      <c r="AB1405" s="3">
        <v>29107.759999999998</v>
      </c>
      <c r="AC1405" s="3">
        <v>29735.200000000001</v>
      </c>
      <c r="AD1405" s="3">
        <v>29107.759999999998</v>
      </c>
      <c r="AE1405" s="3">
        <v>29735.200000000001</v>
      </c>
    </row>
    <row r="1406" spans="1:31" x14ac:dyDescent="0.3">
      <c r="A1406" s="3" t="s">
        <v>9231</v>
      </c>
      <c r="B1406" s="4">
        <v>17287</v>
      </c>
      <c r="C1406" s="4">
        <v>172</v>
      </c>
      <c r="D1406" s="4" t="s">
        <v>25</v>
      </c>
      <c r="E1406" s="5" t="s">
        <v>6313</v>
      </c>
      <c r="G1406" s="4" t="s">
        <v>9232</v>
      </c>
      <c r="H1406" s="3" t="s">
        <v>6315</v>
      </c>
      <c r="I1406" s="3" t="s">
        <v>758</v>
      </c>
      <c r="J1406" s="3" t="s">
        <v>175</v>
      </c>
      <c r="K1406" s="3" t="s">
        <v>146</v>
      </c>
      <c r="L1406" s="6" t="s">
        <v>146</v>
      </c>
      <c r="M1406" s="3" t="s">
        <v>175</v>
      </c>
      <c r="N1406" s="3" t="s">
        <v>176</v>
      </c>
      <c r="O1406" s="3" t="s">
        <v>9233</v>
      </c>
      <c r="P1406" s="3" t="s">
        <v>6357</v>
      </c>
      <c r="Q1406" s="3" t="s">
        <v>9230</v>
      </c>
      <c r="R1406" s="3" t="s">
        <v>60</v>
      </c>
      <c r="S1406" s="3">
        <v>5</v>
      </c>
      <c r="T1406" s="3">
        <v>3.5</v>
      </c>
      <c r="U1406" s="3">
        <v>0.34</v>
      </c>
      <c r="V1406" s="3">
        <v>11.42</v>
      </c>
      <c r="W1406" s="3">
        <v>10.5</v>
      </c>
      <c r="X1406" s="32">
        <v>0.08</v>
      </c>
      <c r="Y1406" s="33">
        <v>72.92</v>
      </c>
      <c r="Z1406" s="3">
        <v>53.92</v>
      </c>
      <c r="AA1406" s="3">
        <v>0.26</v>
      </c>
      <c r="AB1406" s="3">
        <v>30353.75</v>
      </c>
      <c r="AC1406" s="3">
        <v>22444.43</v>
      </c>
      <c r="AD1406" s="3">
        <v>30353.75</v>
      </c>
      <c r="AE1406" s="3">
        <v>22444.43</v>
      </c>
    </row>
    <row r="1407" spans="1:31" x14ac:dyDescent="0.3">
      <c r="A1407" s="3" t="s">
        <v>9234</v>
      </c>
      <c r="B1407" s="4">
        <v>17527</v>
      </c>
      <c r="C1407" s="4">
        <v>229</v>
      </c>
      <c r="D1407" s="4" t="s">
        <v>25</v>
      </c>
      <c r="E1407" s="5" t="s">
        <v>6313</v>
      </c>
      <c r="G1407" s="4" t="s">
        <v>9235</v>
      </c>
      <c r="H1407" s="3" t="s">
        <v>6315</v>
      </c>
      <c r="I1407" s="3" t="s">
        <v>758</v>
      </c>
      <c r="J1407" s="3" t="s">
        <v>175</v>
      </c>
      <c r="K1407" s="3" t="s">
        <v>146</v>
      </c>
      <c r="L1407" s="6" t="s">
        <v>6320</v>
      </c>
      <c r="M1407" s="3" t="s">
        <v>175</v>
      </c>
      <c r="N1407" s="3" t="s">
        <v>176</v>
      </c>
      <c r="O1407" s="3" t="s">
        <v>9236</v>
      </c>
      <c r="P1407" s="3" t="s">
        <v>6357</v>
      </c>
      <c r="Q1407" s="3" t="s">
        <v>49</v>
      </c>
      <c r="R1407" s="3" t="s">
        <v>6402</v>
      </c>
      <c r="S1407" s="3">
        <v>4</v>
      </c>
      <c r="T1407" s="3">
        <v>18.079999999999998</v>
      </c>
      <c r="U1407" s="3">
        <v>-4.17</v>
      </c>
      <c r="V1407" s="3">
        <v>28</v>
      </c>
      <c r="W1407" s="3">
        <v>42.08</v>
      </c>
      <c r="X1407" s="32">
        <v>-0.5</v>
      </c>
      <c r="Y1407" s="33">
        <v>151.16999999999999</v>
      </c>
      <c r="Z1407" s="3">
        <v>165.08</v>
      </c>
      <c r="AA1407" s="3">
        <v>-0.09</v>
      </c>
      <c r="AB1407" s="3">
        <v>47425.86</v>
      </c>
      <c r="AC1407" s="3">
        <v>47573.43</v>
      </c>
      <c r="AD1407" s="3">
        <v>50773.86</v>
      </c>
      <c r="AE1407" s="3">
        <v>51698.43</v>
      </c>
    </row>
    <row r="1408" spans="1:31" x14ac:dyDescent="0.3">
      <c r="A1408" s="3" t="s">
        <v>9237</v>
      </c>
      <c r="B1408" s="4">
        <v>5446</v>
      </c>
      <c r="C1408" s="4">
        <v>273</v>
      </c>
      <c r="D1408" s="4" t="s">
        <v>25</v>
      </c>
      <c r="E1408" s="5" t="s">
        <v>6313</v>
      </c>
      <c r="G1408" s="4" t="s">
        <v>9238</v>
      </c>
      <c r="H1408" s="3" t="s">
        <v>6315</v>
      </c>
      <c r="I1408" s="3" t="s">
        <v>900</v>
      </c>
      <c r="J1408" s="3" t="s">
        <v>240</v>
      </c>
      <c r="K1408" s="3" t="s">
        <v>146</v>
      </c>
      <c r="L1408" s="6" t="s">
        <v>6320</v>
      </c>
      <c r="M1408" s="3" t="s">
        <v>240</v>
      </c>
      <c r="N1408" s="3" t="s">
        <v>241</v>
      </c>
      <c r="O1408" s="3" t="s">
        <v>9239</v>
      </c>
      <c r="P1408" s="3" t="s">
        <v>6357</v>
      </c>
      <c r="Q1408" s="3" t="s">
        <v>6387</v>
      </c>
      <c r="R1408" s="3" t="s">
        <v>31</v>
      </c>
      <c r="S1408" s="3">
        <v>5</v>
      </c>
      <c r="T1408" s="3">
        <v>6</v>
      </c>
      <c r="U1408" s="3">
        <v>-0.2</v>
      </c>
      <c r="V1408" s="3">
        <v>18</v>
      </c>
      <c r="W1408" s="3">
        <v>22</v>
      </c>
      <c r="X1408" s="32">
        <v>-0.22</v>
      </c>
      <c r="Y1408" s="33">
        <v>65</v>
      </c>
      <c r="Z1408" s="3">
        <v>105.83</v>
      </c>
      <c r="AA1408" s="3">
        <v>-0.63</v>
      </c>
      <c r="AB1408" s="3">
        <v>38992.199999999997</v>
      </c>
      <c r="AC1408" s="3">
        <v>63283.06</v>
      </c>
      <c r="AD1408" s="3">
        <v>38992.199999999997</v>
      </c>
      <c r="AE1408" s="3">
        <v>63283.06</v>
      </c>
    </row>
    <row r="1409" spans="1:31" x14ac:dyDescent="0.3">
      <c r="A1409" s="3" t="s">
        <v>9240</v>
      </c>
      <c r="B1409" s="4">
        <v>87499</v>
      </c>
      <c r="C1409" s="4">
        <v>144</v>
      </c>
      <c r="D1409" s="4" t="s">
        <v>25</v>
      </c>
      <c r="E1409" s="5" t="s">
        <v>6313</v>
      </c>
      <c r="G1409" s="4" t="s">
        <v>9241</v>
      </c>
      <c r="H1409" s="3" t="s">
        <v>6315</v>
      </c>
      <c r="I1409" s="3" t="s">
        <v>245</v>
      </c>
      <c r="J1409" s="3" t="s">
        <v>245</v>
      </c>
      <c r="K1409" s="3" t="s">
        <v>132</v>
      </c>
      <c r="L1409" s="6" t="s">
        <v>132</v>
      </c>
      <c r="M1409" s="3" t="s">
        <v>245</v>
      </c>
      <c r="N1409" s="3" t="s">
        <v>246</v>
      </c>
      <c r="O1409" s="3" t="s">
        <v>9242</v>
      </c>
      <c r="P1409" s="3" t="s">
        <v>245</v>
      </c>
      <c r="Q1409" s="3" t="s">
        <v>2907</v>
      </c>
      <c r="R1409" s="3" t="s">
        <v>60</v>
      </c>
      <c r="S1409" s="3">
        <v>3</v>
      </c>
      <c r="T1409" s="3">
        <v>8.25</v>
      </c>
      <c r="U1409" s="3">
        <v>-1.75</v>
      </c>
      <c r="V1409" s="3">
        <v>25</v>
      </c>
      <c r="W1409" s="3">
        <v>19.25</v>
      </c>
      <c r="X1409" s="32">
        <v>0.23</v>
      </c>
      <c r="Y1409" s="33">
        <v>81</v>
      </c>
      <c r="Z1409" s="3">
        <v>81.25</v>
      </c>
      <c r="AA1409" s="3">
        <v>0</v>
      </c>
      <c r="AB1409" s="3">
        <v>23460.12</v>
      </c>
      <c r="AC1409" s="3">
        <v>22946.97</v>
      </c>
      <c r="AD1409" s="3">
        <v>24018.12</v>
      </c>
      <c r="AE1409" s="3">
        <v>23843.61</v>
      </c>
    </row>
    <row r="1410" spans="1:31" x14ac:dyDescent="0.3">
      <c r="A1410" s="3" t="s">
        <v>2210</v>
      </c>
      <c r="B1410" s="4">
        <v>43426</v>
      </c>
      <c r="C1410" s="4">
        <v>213</v>
      </c>
      <c r="D1410" s="4" t="s">
        <v>25</v>
      </c>
      <c r="E1410" s="5" t="s">
        <v>6313</v>
      </c>
      <c r="G1410" s="4" t="s">
        <v>9243</v>
      </c>
      <c r="H1410" s="3" t="s">
        <v>6315</v>
      </c>
      <c r="I1410" s="3" t="s">
        <v>299</v>
      </c>
      <c r="J1410" s="3" t="s">
        <v>299</v>
      </c>
      <c r="K1410" s="3" t="s">
        <v>89</v>
      </c>
      <c r="L1410" s="6" t="s">
        <v>89</v>
      </c>
      <c r="M1410" s="3" t="s">
        <v>299</v>
      </c>
      <c r="N1410" s="3" t="s">
        <v>445</v>
      </c>
      <c r="O1410" s="3" t="s">
        <v>9244</v>
      </c>
      <c r="P1410" s="3" t="s">
        <v>299</v>
      </c>
      <c r="Q1410" s="3" t="s">
        <v>2213</v>
      </c>
      <c r="R1410" s="3" t="s">
        <v>60</v>
      </c>
      <c r="S1410" s="3">
        <v>10</v>
      </c>
      <c r="T1410" s="3">
        <v>60</v>
      </c>
      <c r="U1410" s="3">
        <v>-4.8099999999999996</v>
      </c>
      <c r="V1410" s="3">
        <v>39.33</v>
      </c>
      <c r="W1410" s="3">
        <v>78.08</v>
      </c>
      <c r="X1410" s="32">
        <v>-0.99</v>
      </c>
      <c r="Y1410" s="33">
        <v>181.08</v>
      </c>
      <c r="Z1410" s="3">
        <v>284.33</v>
      </c>
      <c r="AA1410" s="3">
        <v>-0.56999999999999995</v>
      </c>
      <c r="AB1410" s="3">
        <v>23344.03</v>
      </c>
      <c r="AC1410" s="3">
        <v>35996.6</v>
      </c>
      <c r="AD1410" s="3">
        <v>23344.03</v>
      </c>
      <c r="AE1410" s="3">
        <v>35996.6</v>
      </c>
    </row>
    <row r="1411" spans="1:31" x14ac:dyDescent="0.3">
      <c r="A1411" s="3" t="s">
        <v>9245</v>
      </c>
      <c r="B1411" s="4">
        <v>20158</v>
      </c>
      <c r="C1411" s="4">
        <v>228</v>
      </c>
      <c r="D1411" s="4" t="s">
        <v>25</v>
      </c>
      <c r="E1411" s="5" t="s">
        <v>6313</v>
      </c>
      <c r="G1411" s="4" t="s">
        <v>9246</v>
      </c>
      <c r="H1411" s="3" t="s">
        <v>6315</v>
      </c>
      <c r="I1411" s="3" t="s">
        <v>831</v>
      </c>
      <c r="J1411" s="3" t="s">
        <v>175</v>
      </c>
      <c r="K1411" s="3" t="s">
        <v>132</v>
      </c>
      <c r="L1411" s="6" t="s">
        <v>6320</v>
      </c>
      <c r="M1411" s="3" t="s">
        <v>175</v>
      </c>
      <c r="N1411" s="3" t="s">
        <v>176</v>
      </c>
      <c r="O1411" s="3" t="s">
        <v>9247</v>
      </c>
      <c r="P1411" s="3" t="s">
        <v>6357</v>
      </c>
      <c r="Q1411" s="3" t="s">
        <v>128</v>
      </c>
      <c r="R1411" s="3" t="s">
        <v>60</v>
      </c>
      <c r="S1411" s="3">
        <v>6</v>
      </c>
      <c r="T1411" s="3">
        <v>17</v>
      </c>
      <c r="U1411" s="3">
        <v>-1.83</v>
      </c>
      <c r="V1411" s="3">
        <v>15</v>
      </c>
      <c r="W1411" s="3">
        <v>36</v>
      </c>
      <c r="X1411" s="32">
        <v>-1.4</v>
      </c>
      <c r="Y1411" s="33">
        <v>100</v>
      </c>
      <c r="Z1411" s="3">
        <v>144.66999999999999</v>
      </c>
      <c r="AA1411" s="3">
        <v>-0.45</v>
      </c>
      <c r="AB1411" s="3">
        <v>26028.6</v>
      </c>
      <c r="AC1411" s="3">
        <v>31354.93</v>
      </c>
      <c r="AD1411" s="3">
        <v>28200.6</v>
      </c>
      <c r="AE1411" s="3">
        <v>33930.129999999997</v>
      </c>
    </row>
    <row r="1412" spans="1:31" x14ac:dyDescent="0.3">
      <c r="A1412" s="3" t="s">
        <v>9248</v>
      </c>
      <c r="B1412" s="4">
        <v>58858</v>
      </c>
      <c r="C1412" s="4">
        <v>556</v>
      </c>
      <c r="D1412" s="4" t="s">
        <v>25</v>
      </c>
      <c r="E1412" s="5" t="s">
        <v>6313</v>
      </c>
      <c r="G1412" s="4" t="s">
        <v>9249</v>
      </c>
      <c r="H1412" s="3" t="s">
        <v>6315</v>
      </c>
      <c r="I1412" s="3" t="s">
        <v>116</v>
      </c>
      <c r="J1412" s="3" t="s">
        <v>6576</v>
      </c>
      <c r="K1412" s="3" t="s">
        <v>6577</v>
      </c>
      <c r="L1412" s="6" t="s">
        <v>132</v>
      </c>
      <c r="M1412" s="3" t="s">
        <v>116</v>
      </c>
      <c r="N1412" s="3" t="s">
        <v>122</v>
      </c>
      <c r="O1412" s="3" t="s">
        <v>9250</v>
      </c>
      <c r="P1412" s="3" t="s">
        <v>116</v>
      </c>
      <c r="Q1412" s="3" t="s">
        <v>128</v>
      </c>
      <c r="R1412" s="3" t="s">
        <v>60</v>
      </c>
      <c r="S1412" s="3">
        <v>83</v>
      </c>
      <c r="T1412" s="3">
        <v>108.27</v>
      </c>
      <c r="U1412" s="3">
        <v>-0.3</v>
      </c>
      <c r="V1412" s="3">
        <v>251.7</v>
      </c>
      <c r="W1412" s="3">
        <v>277.86</v>
      </c>
      <c r="X1412" s="32">
        <v>-0.1</v>
      </c>
      <c r="Y1412" s="33">
        <v>896.96</v>
      </c>
      <c r="Z1412" s="3">
        <v>950.33</v>
      </c>
      <c r="AA1412" s="3">
        <v>-0.06</v>
      </c>
      <c r="AB1412" s="3">
        <v>80891.520000000004</v>
      </c>
      <c r="AC1412" s="3">
        <v>85215.12</v>
      </c>
      <c r="AD1412" s="3">
        <v>86387.520000000004</v>
      </c>
      <c r="AE1412" s="3">
        <v>91671.12</v>
      </c>
    </row>
    <row r="1413" spans="1:31" x14ac:dyDescent="0.3">
      <c r="A1413" s="3" t="s">
        <v>9251</v>
      </c>
      <c r="B1413" s="4">
        <v>62623</v>
      </c>
      <c r="C1413" s="4">
        <v>501</v>
      </c>
      <c r="D1413" s="4" t="s">
        <v>25</v>
      </c>
      <c r="E1413" s="5" t="s">
        <v>6313</v>
      </c>
      <c r="G1413" s="4" t="s">
        <v>9252</v>
      </c>
      <c r="H1413" s="3" t="s">
        <v>6315</v>
      </c>
      <c r="I1413" s="3" t="s">
        <v>116</v>
      </c>
      <c r="J1413" s="3" t="s">
        <v>6576</v>
      </c>
      <c r="K1413" s="3" t="s">
        <v>6577</v>
      </c>
      <c r="L1413" s="6" t="s">
        <v>132</v>
      </c>
      <c r="M1413" s="3" t="s">
        <v>116</v>
      </c>
      <c r="N1413" s="3" t="s">
        <v>989</v>
      </c>
      <c r="O1413" s="3" t="s">
        <v>9253</v>
      </c>
      <c r="P1413" s="3" t="s">
        <v>116</v>
      </c>
      <c r="Q1413" s="3" t="s">
        <v>9254</v>
      </c>
      <c r="R1413" s="3" t="s">
        <v>60</v>
      </c>
      <c r="S1413" s="3">
        <v>147</v>
      </c>
      <c r="T1413" s="3">
        <v>135.41999999999999</v>
      </c>
      <c r="U1413" s="3">
        <v>0.08</v>
      </c>
      <c r="V1413" s="3">
        <v>468.77</v>
      </c>
      <c r="W1413" s="3">
        <v>378.8</v>
      </c>
      <c r="X1413" s="32">
        <v>0.19</v>
      </c>
      <c r="Y1413" s="33">
        <v>1443.23</v>
      </c>
      <c r="Z1413" s="3">
        <v>998.1</v>
      </c>
      <c r="AA1413" s="3">
        <v>0.31</v>
      </c>
      <c r="AB1413" s="3">
        <v>84124.800000000003</v>
      </c>
      <c r="AC1413" s="3">
        <v>59889.13</v>
      </c>
      <c r="AD1413" s="3">
        <v>84124.800000000003</v>
      </c>
      <c r="AE1413" s="3">
        <v>59889.13</v>
      </c>
    </row>
    <row r="1414" spans="1:31" x14ac:dyDescent="0.3">
      <c r="A1414" s="3" t="s">
        <v>9255</v>
      </c>
      <c r="B1414" s="4">
        <v>62625</v>
      </c>
      <c r="C1414" s="4">
        <v>447</v>
      </c>
      <c r="D1414" s="4" t="s">
        <v>25</v>
      </c>
      <c r="E1414" s="5" t="s">
        <v>6313</v>
      </c>
      <c r="G1414" s="4" t="s">
        <v>9256</v>
      </c>
      <c r="H1414" s="3" t="s">
        <v>6315</v>
      </c>
      <c r="I1414" s="3" t="s">
        <v>116</v>
      </c>
      <c r="J1414" s="3" t="s">
        <v>6576</v>
      </c>
      <c r="K1414" s="3" t="s">
        <v>6577</v>
      </c>
      <c r="L1414" s="6" t="s">
        <v>132</v>
      </c>
      <c r="M1414" s="3" t="s">
        <v>116</v>
      </c>
      <c r="N1414" s="3" t="s">
        <v>989</v>
      </c>
      <c r="O1414" s="3" t="s">
        <v>9257</v>
      </c>
      <c r="P1414" s="3" t="s">
        <v>116</v>
      </c>
      <c r="Q1414" s="3" t="s">
        <v>9254</v>
      </c>
      <c r="R1414" s="3" t="s">
        <v>60</v>
      </c>
      <c r="S1414" s="3">
        <v>108</v>
      </c>
      <c r="T1414" s="3">
        <v>103.22</v>
      </c>
      <c r="U1414" s="3">
        <v>0.04</v>
      </c>
      <c r="V1414" s="3">
        <v>350.39</v>
      </c>
      <c r="W1414" s="3">
        <v>297.36</v>
      </c>
      <c r="X1414" s="32">
        <v>0.15</v>
      </c>
      <c r="Y1414" s="33">
        <v>1054.01</v>
      </c>
      <c r="Z1414" s="3">
        <v>994.31</v>
      </c>
      <c r="AA1414" s="3">
        <v>0.06</v>
      </c>
      <c r="AB1414" s="3">
        <v>61437.599999999999</v>
      </c>
      <c r="AC1414" s="3">
        <v>59748.25</v>
      </c>
      <c r="AD1414" s="3">
        <v>61437.599999999999</v>
      </c>
      <c r="AE1414" s="3">
        <v>59748.25</v>
      </c>
    </row>
    <row r="1415" spans="1:31" x14ac:dyDescent="0.3">
      <c r="A1415" s="3" t="s">
        <v>9258</v>
      </c>
      <c r="B1415" s="4">
        <v>62632</v>
      </c>
      <c r="C1415" s="4">
        <v>482</v>
      </c>
      <c r="D1415" s="4" t="s">
        <v>25</v>
      </c>
      <c r="E1415" s="5" t="s">
        <v>6313</v>
      </c>
      <c r="G1415" s="4" t="s">
        <v>9259</v>
      </c>
      <c r="H1415" s="3" t="s">
        <v>6315</v>
      </c>
      <c r="I1415" s="3" t="s">
        <v>116</v>
      </c>
      <c r="J1415" s="3" t="s">
        <v>6576</v>
      </c>
      <c r="K1415" s="3" t="s">
        <v>6577</v>
      </c>
      <c r="L1415" s="6" t="s">
        <v>132</v>
      </c>
      <c r="M1415" s="3" t="s">
        <v>116</v>
      </c>
      <c r="N1415" s="3" t="s">
        <v>989</v>
      </c>
      <c r="O1415" s="3" t="s">
        <v>9260</v>
      </c>
      <c r="P1415" s="3" t="s">
        <v>116</v>
      </c>
      <c r="Q1415" s="3" t="s">
        <v>9254</v>
      </c>
      <c r="R1415" s="3" t="s">
        <v>60</v>
      </c>
      <c r="S1415" s="3">
        <v>58</v>
      </c>
      <c r="T1415" s="3">
        <v>84.28</v>
      </c>
      <c r="U1415" s="3">
        <v>-0.46</v>
      </c>
      <c r="V1415" s="3">
        <v>217.81</v>
      </c>
      <c r="W1415" s="3">
        <v>300.2</v>
      </c>
      <c r="X1415" s="32">
        <v>-0.38</v>
      </c>
      <c r="Y1415" s="33">
        <v>832.41</v>
      </c>
      <c r="Z1415" s="3">
        <v>856.09</v>
      </c>
      <c r="AA1415" s="3">
        <v>-0.03</v>
      </c>
      <c r="AB1415" s="3">
        <v>48520.800000000003</v>
      </c>
      <c r="AC1415" s="3">
        <v>51445.2</v>
      </c>
      <c r="AD1415" s="3">
        <v>48520.800000000003</v>
      </c>
      <c r="AE1415" s="3">
        <v>51445.2</v>
      </c>
    </row>
    <row r="1416" spans="1:31" x14ac:dyDescent="0.3">
      <c r="A1416" s="3" t="s">
        <v>9261</v>
      </c>
      <c r="B1416" s="4">
        <v>62634</v>
      </c>
      <c r="C1416" s="4">
        <v>463</v>
      </c>
      <c r="D1416" s="4" t="s">
        <v>25</v>
      </c>
      <c r="E1416" s="5" t="s">
        <v>6313</v>
      </c>
      <c r="G1416" s="4" t="s">
        <v>9262</v>
      </c>
      <c r="H1416" s="3" t="s">
        <v>6315</v>
      </c>
      <c r="I1416" s="3" t="s">
        <v>116</v>
      </c>
      <c r="J1416" s="3" t="s">
        <v>6576</v>
      </c>
      <c r="K1416" s="3" t="s">
        <v>6577</v>
      </c>
      <c r="L1416" s="6" t="s">
        <v>132</v>
      </c>
      <c r="M1416" s="3" t="s">
        <v>116</v>
      </c>
      <c r="N1416" s="3" t="s">
        <v>989</v>
      </c>
      <c r="O1416" s="3" t="s">
        <v>9263</v>
      </c>
      <c r="P1416" s="3" t="s">
        <v>116</v>
      </c>
      <c r="Q1416" s="3" t="s">
        <v>9254</v>
      </c>
      <c r="R1416" s="3" t="s">
        <v>60</v>
      </c>
      <c r="S1416" s="3">
        <v>80</v>
      </c>
      <c r="T1416" s="3">
        <v>100.38</v>
      </c>
      <c r="U1416" s="3">
        <v>-0.26</v>
      </c>
      <c r="V1416" s="3">
        <v>223.49</v>
      </c>
      <c r="W1416" s="3">
        <v>234.86</v>
      </c>
      <c r="X1416" s="32">
        <v>-0.05</v>
      </c>
      <c r="Y1416" s="33">
        <v>797.37</v>
      </c>
      <c r="Z1416" s="3">
        <v>696.05</v>
      </c>
      <c r="AA1416" s="3">
        <v>0.13</v>
      </c>
      <c r="AB1416" s="3">
        <v>46478.400000000001</v>
      </c>
      <c r="AC1416" s="3">
        <v>41777.279999999999</v>
      </c>
      <c r="AD1416" s="3">
        <v>46478.400000000001</v>
      </c>
      <c r="AE1416" s="3">
        <v>41777.279999999999</v>
      </c>
    </row>
    <row r="1417" spans="1:31" x14ac:dyDescent="0.3">
      <c r="A1417" s="3" t="s">
        <v>9264</v>
      </c>
      <c r="B1417" s="4">
        <v>87385</v>
      </c>
      <c r="C1417" s="4">
        <v>277</v>
      </c>
      <c r="D1417" s="4" t="s">
        <v>25</v>
      </c>
      <c r="E1417" s="5" t="s">
        <v>6313</v>
      </c>
      <c r="G1417" s="4" t="s">
        <v>9265</v>
      </c>
      <c r="H1417" s="3" t="s">
        <v>6315</v>
      </c>
      <c r="I1417" s="3" t="s">
        <v>245</v>
      </c>
      <c r="J1417" s="3" t="s">
        <v>245</v>
      </c>
      <c r="K1417" s="3" t="s">
        <v>132</v>
      </c>
      <c r="L1417" s="6" t="s">
        <v>132</v>
      </c>
      <c r="M1417" s="3" t="s">
        <v>245</v>
      </c>
      <c r="N1417" s="3" t="s">
        <v>246</v>
      </c>
      <c r="O1417" s="3" t="s">
        <v>9266</v>
      </c>
      <c r="P1417" s="3" t="s">
        <v>245</v>
      </c>
      <c r="Q1417" s="3" t="s">
        <v>66</v>
      </c>
      <c r="R1417" s="3" t="s">
        <v>60</v>
      </c>
      <c r="S1417" s="3">
        <v>10</v>
      </c>
      <c r="T1417" s="3">
        <v>9.5</v>
      </c>
      <c r="U1417" s="3">
        <v>0</v>
      </c>
      <c r="V1417" s="3">
        <v>32</v>
      </c>
      <c r="W1417" s="3">
        <v>34.58</v>
      </c>
      <c r="X1417" s="32">
        <v>-0.08</v>
      </c>
      <c r="Y1417" s="33">
        <v>119</v>
      </c>
      <c r="Z1417" s="3">
        <v>102.58</v>
      </c>
      <c r="AA1417" s="3">
        <v>0.14000000000000001</v>
      </c>
      <c r="AB1417" s="3">
        <v>31661.279999999999</v>
      </c>
      <c r="AC1417" s="3">
        <v>27413.14</v>
      </c>
      <c r="AD1417" s="3">
        <v>32834.400000000001</v>
      </c>
      <c r="AE1417" s="3">
        <v>28042.18</v>
      </c>
    </row>
    <row r="1418" spans="1:31" x14ac:dyDescent="0.3">
      <c r="A1418" s="3" t="s">
        <v>9267</v>
      </c>
      <c r="B1418" s="4">
        <v>87484</v>
      </c>
      <c r="C1418" s="4">
        <v>581</v>
      </c>
      <c r="D1418" s="4" t="s">
        <v>25</v>
      </c>
      <c r="E1418" s="5" t="s">
        <v>6313</v>
      </c>
      <c r="G1418" s="4" t="s">
        <v>9268</v>
      </c>
      <c r="H1418" s="3" t="s">
        <v>6315</v>
      </c>
      <c r="I1418" s="3" t="s">
        <v>245</v>
      </c>
      <c r="J1418" s="3" t="s">
        <v>245</v>
      </c>
      <c r="K1418" s="3" t="s">
        <v>146</v>
      </c>
      <c r="L1418" s="6" t="s">
        <v>6320</v>
      </c>
      <c r="M1418" s="3" t="s">
        <v>245</v>
      </c>
      <c r="N1418" s="3" t="s">
        <v>246</v>
      </c>
      <c r="O1418" s="3" t="s">
        <v>9269</v>
      </c>
      <c r="P1418" s="3" t="s">
        <v>245</v>
      </c>
      <c r="Q1418" s="3" t="s">
        <v>397</v>
      </c>
      <c r="R1418" s="3" t="s">
        <v>31</v>
      </c>
      <c r="S1418" s="3">
        <v>110</v>
      </c>
      <c r="T1418" s="3">
        <v>74.5</v>
      </c>
      <c r="U1418" s="3">
        <v>0.32</v>
      </c>
      <c r="V1418" s="3">
        <v>331.04</v>
      </c>
      <c r="W1418" s="3">
        <v>228.58</v>
      </c>
      <c r="X1418" s="32">
        <v>0.31</v>
      </c>
      <c r="Y1418" s="33">
        <v>1399.04</v>
      </c>
      <c r="Z1418" s="3">
        <v>1059.25</v>
      </c>
      <c r="AA1418" s="3">
        <v>0.24</v>
      </c>
      <c r="AB1418" s="3">
        <v>723543.98</v>
      </c>
      <c r="AC1418" s="3">
        <v>549233.82999999996</v>
      </c>
      <c r="AD1418" s="3">
        <v>729963.98</v>
      </c>
      <c r="AE1418" s="3">
        <v>552048.6</v>
      </c>
    </row>
    <row r="1419" spans="1:31" x14ac:dyDescent="0.3">
      <c r="A1419" s="3" t="s">
        <v>9270</v>
      </c>
      <c r="B1419" s="4">
        <v>89519</v>
      </c>
      <c r="C1419" s="4">
        <v>249</v>
      </c>
      <c r="D1419" s="4" t="s">
        <v>25</v>
      </c>
      <c r="E1419" s="5" t="s">
        <v>6313</v>
      </c>
      <c r="G1419" s="4" t="s">
        <v>9271</v>
      </c>
      <c r="H1419" s="3" t="s">
        <v>6315</v>
      </c>
      <c r="I1419" s="3" t="s">
        <v>245</v>
      </c>
      <c r="J1419" s="3" t="s">
        <v>245</v>
      </c>
      <c r="K1419" s="3" t="s">
        <v>146</v>
      </c>
      <c r="L1419" s="6" t="s">
        <v>6320</v>
      </c>
      <c r="M1419" s="3" t="s">
        <v>245</v>
      </c>
      <c r="N1419" s="3" t="s">
        <v>246</v>
      </c>
      <c r="O1419" s="3" t="s">
        <v>9272</v>
      </c>
      <c r="P1419" s="3" t="s">
        <v>245</v>
      </c>
      <c r="Q1419" s="3" t="s">
        <v>161</v>
      </c>
      <c r="R1419" s="3" t="s">
        <v>31</v>
      </c>
      <c r="S1419" s="3">
        <v>24</v>
      </c>
      <c r="T1419" s="3">
        <v>11.5</v>
      </c>
      <c r="U1419" s="3">
        <v>0.51</v>
      </c>
      <c r="V1419" s="3">
        <v>39.58</v>
      </c>
      <c r="W1419" s="3">
        <v>25.5</v>
      </c>
      <c r="X1419" s="32">
        <v>0.36</v>
      </c>
      <c r="Y1419" s="33">
        <v>109.75</v>
      </c>
      <c r="Z1419" s="3">
        <v>98.33</v>
      </c>
      <c r="AA1419" s="3">
        <v>0.1</v>
      </c>
      <c r="AB1419" s="3">
        <v>42582.45</v>
      </c>
      <c r="AC1419" s="3">
        <v>37257.83</v>
      </c>
      <c r="AD1419" s="3">
        <v>43428.45</v>
      </c>
      <c r="AE1419" s="3">
        <v>37257.83</v>
      </c>
    </row>
    <row r="1420" spans="1:31" x14ac:dyDescent="0.3">
      <c r="A1420" s="3" t="s">
        <v>9273</v>
      </c>
      <c r="B1420" s="4">
        <v>39492</v>
      </c>
      <c r="C1420" s="4">
        <v>946</v>
      </c>
      <c r="D1420" s="4" t="s">
        <v>25</v>
      </c>
      <c r="E1420" s="5" t="s">
        <v>6313</v>
      </c>
      <c r="G1420" s="4" t="s">
        <v>9274</v>
      </c>
      <c r="H1420" s="3" t="s">
        <v>6315</v>
      </c>
      <c r="I1420" s="3" t="s">
        <v>252</v>
      </c>
      <c r="J1420" s="3" t="s">
        <v>252</v>
      </c>
      <c r="K1420" s="3" t="s">
        <v>89</v>
      </c>
      <c r="L1420" s="6" t="s">
        <v>89</v>
      </c>
      <c r="M1420" s="3" t="s">
        <v>252</v>
      </c>
      <c r="N1420" s="3" t="s">
        <v>184</v>
      </c>
      <c r="O1420" s="3" t="s">
        <v>9275</v>
      </c>
      <c r="P1420" s="3" t="s">
        <v>191</v>
      </c>
      <c r="Q1420" s="3" t="s">
        <v>26</v>
      </c>
      <c r="R1420" s="3" t="s">
        <v>27</v>
      </c>
      <c r="S1420" s="3">
        <v>135</v>
      </c>
      <c r="T1420" s="3">
        <v>157</v>
      </c>
      <c r="U1420" s="3">
        <v>-0.16</v>
      </c>
      <c r="V1420" s="3">
        <v>535.08000000000004</v>
      </c>
      <c r="W1420" s="3">
        <v>637.33000000000004</v>
      </c>
      <c r="X1420" s="32">
        <v>-0.19</v>
      </c>
      <c r="Y1420" s="33">
        <v>2547.08</v>
      </c>
      <c r="Z1420" s="3">
        <v>5209.33</v>
      </c>
      <c r="AA1420" s="3">
        <v>-1.05</v>
      </c>
      <c r="AB1420" s="3">
        <v>299512.32000000001</v>
      </c>
      <c r="AC1420" s="3">
        <v>599147.04</v>
      </c>
      <c r="AD1420" s="3">
        <v>320728.2</v>
      </c>
      <c r="AE1420" s="3">
        <v>646820.42000000004</v>
      </c>
    </row>
    <row r="1421" spans="1:31" x14ac:dyDescent="0.3">
      <c r="A1421" s="3" t="s">
        <v>9276</v>
      </c>
      <c r="B1421" s="4">
        <v>49255</v>
      </c>
      <c r="C1421" s="4">
        <v>480</v>
      </c>
      <c r="D1421" s="4" t="s">
        <v>25</v>
      </c>
      <c r="E1421" s="5" t="s">
        <v>6313</v>
      </c>
      <c r="G1421" s="4" t="s">
        <v>9277</v>
      </c>
      <c r="H1421" s="3" t="s">
        <v>6315</v>
      </c>
      <c r="I1421" s="3" t="s">
        <v>131</v>
      </c>
      <c r="J1421" s="3" t="s">
        <v>88</v>
      </c>
      <c r="K1421" s="3" t="s">
        <v>132</v>
      </c>
      <c r="L1421" s="6" t="s">
        <v>6320</v>
      </c>
      <c r="M1421" s="3" t="s">
        <v>88</v>
      </c>
      <c r="N1421" s="3" t="s">
        <v>133</v>
      </c>
      <c r="O1421" s="3" t="s">
        <v>9278</v>
      </c>
      <c r="P1421" s="3" t="s">
        <v>87</v>
      </c>
      <c r="Q1421" s="3" t="s">
        <v>9279</v>
      </c>
      <c r="R1421" s="3" t="s">
        <v>31</v>
      </c>
      <c r="S1421" s="3">
        <v>4</v>
      </c>
      <c r="T1421" s="3">
        <v>10.92</v>
      </c>
      <c r="U1421" s="3">
        <v>-1.73</v>
      </c>
      <c r="V1421" s="3">
        <v>28.17</v>
      </c>
      <c r="W1421" s="3">
        <v>75.42</v>
      </c>
      <c r="X1421" s="32">
        <v>-1.68</v>
      </c>
      <c r="Y1421" s="33">
        <v>169</v>
      </c>
      <c r="Z1421" s="3">
        <v>298.83</v>
      </c>
      <c r="AA1421" s="3">
        <v>-0.77</v>
      </c>
      <c r="AB1421" s="3">
        <v>68062.2</v>
      </c>
      <c r="AC1421" s="3">
        <v>121553.48</v>
      </c>
      <c r="AD1421" s="3">
        <v>71710.080000000002</v>
      </c>
      <c r="AE1421" s="3">
        <v>126731.36</v>
      </c>
    </row>
    <row r="1422" spans="1:31" x14ac:dyDescent="0.3">
      <c r="A1422" s="3" t="s">
        <v>9280</v>
      </c>
      <c r="B1422" s="4">
        <v>21215</v>
      </c>
      <c r="C1422" s="4">
        <v>268</v>
      </c>
      <c r="D1422" s="4" t="s">
        <v>25</v>
      </c>
      <c r="E1422" s="5" t="s">
        <v>6313</v>
      </c>
      <c r="G1422" s="4" t="s">
        <v>9281</v>
      </c>
      <c r="H1422" s="3" t="s">
        <v>6315</v>
      </c>
      <c r="I1422" s="3" t="s">
        <v>758</v>
      </c>
      <c r="J1422" s="3" t="s">
        <v>175</v>
      </c>
      <c r="K1422" s="3" t="s">
        <v>132</v>
      </c>
      <c r="L1422" s="6" t="s">
        <v>132</v>
      </c>
      <c r="M1422" s="3" t="s">
        <v>175</v>
      </c>
      <c r="N1422" s="3" t="s">
        <v>176</v>
      </c>
      <c r="O1422" s="3" t="s">
        <v>9282</v>
      </c>
      <c r="P1422" s="3" t="s">
        <v>6357</v>
      </c>
      <c r="Q1422" s="3" t="s">
        <v>64</v>
      </c>
      <c r="R1422" s="3" t="s">
        <v>60</v>
      </c>
      <c r="S1422" s="3">
        <v>19</v>
      </c>
      <c r="T1422" s="3">
        <v>22</v>
      </c>
      <c r="U1422" s="3">
        <v>-0.19</v>
      </c>
      <c r="V1422" s="3">
        <v>92.33</v>
      </c>
      <c r="W1422" s="3">
        <v>58.5</v>
      </c>
      <c r="X1422" s="32">
        <v>0.37</v>
      </c>
      <c r="Y1422" s="33">
        <v>298.92</v>
      </c>
      <c r="Z1422" s="3">
        <v>204.5</v>
      </c>
      <c r="AA1422" s="3">
        <v>0.32</v>
      </c>
      <c r="AB1422" s="3">
        <v>57637.32</v>
      </c>
      <c r="AC1422" s="3">
        <v>39773.82</v>
      </c>
      <c r="AD1422" s="3">
        <v>60692.04</v>
      </c>
      <c r="AE1422" s="3">
        <v>41559.42</v>
      </c>
    </row>
    <row r="1423" spans="1:31" x14ac:dyDescent="0.3">
      <c r="A1423" s="3" t="s">
        <v>9283</v>
      </c>
      <c r="B1423" s="4">
        <v>44347</v>
      </c>
      <c r="C1423" s="4">
        <v>226</v>
      </c>
      <c r="D1423" s="4" t="s">
        <v>25</v>
      </c>
      <c r="E1423" s="5" t="s">
        <v>6313</v>
      </c>
      <c r="G1423" s="4" t="s">
        <v>9284</v>
      </c>
      <c r="H1423" s="3" t="s">
        <v>6315</v>
      </c>
      <c r="I1423" s="3" t="s">
        <v>299</v>
      </c>
      <c r="J1423" s="3" t="s">
        <v>299</v>
      </c>
      <c r="K1423" s="3" t="s">
        <v>104</v>
      </c>
      <c r="L1423" s="6" t="s">
        <v>104</v>
      </c>
      <c r="M1423" s="3" t="s">
        <v>299</v>
      </c>
      <c r="N1423" s="3" t="s">
        <v>445</v>
      </c>
      <c r="O1423" s="3" t="s">
        <v>9285</v>
      </c>
      <c r="P1423" s="3" t="s">
        <v>299</v>
      </c>
      <c r="Q1423" s="3" t="s">
        <v>213</v>
      </c>
      <c r="R1423" s="3" t="s">
        <v>6402</v>
      </c>
      <c r="S1423" s="3">
        <v>176</v>
      </c>
      <c r="T1423" s="3">
        <v>170.66</v>
      </c>
      <c r="U1423" s="3">
        <v>0.03</v>
      </c>
      <c r="V1423" s="3">
        <v>613.97</v>
      </c>
      <c r="W1423" s="3">
        <v>598.64</v>
      </c>
      <c r="X1423" s="32">
        <v>0.02</v>
      </c>
      <c r="Y1423" s="33">
        <v>1899.02</v>
      </c>
      <c r="Z1423" s="3">
        <v>2004.7</v>
      </c>
      <c r="AA1423" s="3">
        <v>-0.06</v>
      </c>
      <c r="AB1423" s="3">
        <v>108705.12</v>
      </c>
      <c r="AC1423" s="3">
        <v>112710.26</v>
      </c>
      <c r="AD1423" s="3">
        <v>108705.12</v>
      </c>
      <c r="AE1423" s="3">
        <v>113370.26</v>
      </c>
    </row>
    <row r="1424" spans="1:31" x14ac:dyDescent="0.3">
      <c r="A1424" s="3" t="s">
        <v>9286</v>
      </c>
      <c r="B1424" s="4">
        <v>43691</v>
      </c>
      <c r="C1424" s="4">
        <v>252</v>
      </c>
      <c r="D1424" s="4" t="s">
        <v>25</v>
      </c>
      <c r="E1424" s="5" t="s">
        <v>6313</v>
      </c>
      <c r="G1424" s="4" t="s">
        <v>9287</v>
      </c>
      <c r="H1424" s="3" t="s">
        <v>6315</v>
      </c>
      <c r="I1424" s="3" t="s">
        <v>299</v>
      </c>
      <c r="J1424" s="3" t="s">
        <v>299</v>
      </c>
      <c r="K1424" s="3" t="s">
        <v>132</v>
      </c>
      <c r="L1424" s="6" t="s">
        <v>132</v>
      </c>
      <c r="M1424" s="3" t="s">
        <v>299</v>
      </c>
      <c r="N1424" s="3" t="s">
        <v>317</v>
      </c>
      <c r="O1424" s="3" t="s">
        <v>9288</v>
      </c>
      <c r="P1424" s="3" t="s">
        <v>299</v>
      </c>
      <c r="Q1424" s="3" t="s">
        <v>2213</v>
      </c>
      <c r="R1424" s="3" t="s">
        <v>60</v>
      </c>
      <c r="S1424" s="3">
        <v>43</v>
      </c>
      <c r="T1424" s="3">
        <v>30.67</v>
      </c>
      <c r="U1424" s="3">
        <v>0.28000000000000003</v>
      </c>
      <c r="V1424" s="3">
        <v>131.97999999999999</v>
      </c>
      <c r="W1424" s="3">
        <v>143.21</v>
      </c>
      <c r="X1424" s="32">
        <v>-0.09</v>
      </c>
      <c r="Y1424" s="33">
        <v>459.95</v>
      </c>
      <c r="Z1424" s="3">
        <v>544.28</v>
      </c>
      <c r="AA1424" s="3">
        <v>-0.18</v>
      </c>
      <c r="AB1424" s="3">
        <v>74271.600000000006</v>
      </c>
      <c r="AC1424" s="3">
        <v>87888.06</v>
      </c>
      <c r="AD1424" s="3">
        <v>74271.600000000006</v>
      </c>
      <c r="AE1424" s="3">
        <v>87888.06</v>
      </c>
    </row>
    <row r="1425" spans="1:31" x14ac:dyDescent="0.3">
      <c r="A1425" s="3" t="s">
        <v>9289</v>
      </c>
      <c r="B1425" s="4">
        <v>47869</v>
      </c>
      <c r="C1425" s="4">
        <v>168</v>
      </c>
      <c r="D1425" s="4" t="s">
        <v>25</v>
      </c>
      <c r="E1425" s="5" t="s">
        <v>6313</v>
      </c>
      <c r="G1425" s="4" t="s">
        <v>9290</v>
      </c>
      <c r="H1425" s="3" t="s">
        <v>6315</v>
      </c>
      <c r="I1425" s="3" t="s">
        <v>131</v>
      </c>
      <c r="J1425" s="3" t="s">
        <v>88</v>
      </c>
      <c r="K1425" s="3" t="s">
        <v>146</v>
      </c>
      <c r="L1425" s="6" t="s">
        <v>146</v>
      </c>
      <c r="M1425" s="3" t="s">
        <v>88</v>
      </c>
      <c r="N1425" s="3" t="s">
        <v>133</v>
      </c>
      <c r="O1425" s="3" t="s">
        <v>9291</v>
      </c>
      <c r="P1425" s="3" t="s">
        <v>87</v>
      </c>
      <c r="Q1425" s="3" t="s">
        <v>63</v>
      </c>
      <c r="R1425" s="3" t="s">
        <v>31</v>
      </c>
      <c r="T1425" s="3">
        <v>0.5</v>
      </c>
      <c r="V1425" s="3">
        <v>2.5</v>
      </c>
      <c r="W1425" s="3">
        <v>2</v>
      </c>
      <c r="X1425" s="32">
        <v>0.2</v>
      </c>
      <c r="Y1425" s="33">
        <v>15.5</v>
      </c>
      <c r="Z1425" s="3">
        <v>19.75</v>
      </c>
      <c r="AA1425" s="3">
        <v>-0.27</v>
      </c>
      <c r="AB1425" s="3">
        <v>28614.240000000002</v>
      </c>
      <c r="AC1425" s="3">
        <v>36102.33</v>
      </c>
      <c r="AD1425" s="3">
        <v>28614.240000000002</v>
      </c>
      <c r="AE1425" s="3">
        <v>36102.33</v>
      </c>
    </row>
    <row r="1426" spans="1:31" x14ac:dyDescent="0.3">
      <c r="A1426" s="3" t="s">
        <v>9292</v>
      </c>
      <c r="B1426" s="4">
        <v>49087</v>
      </c>
      <c r="C1426" s="4">
        <v>295</v>
      </c>
      <c r="D1426" s="4" t="s">
        <v>25</v>
      </c>
      <c r="E1426" s="5" t="s">
        <v>6313</v>
      </c>
      <c r="G1426" s="4" t="s">
        <v>9293</v>
      </c>
      <c r="H1426" s="3" t="s">
        <v>6315</v>
      </c>
      <c r="I1426" s="3" t="s">
        <v>131</v>
      </c>
      <c r="J1426" s="3" t="s">
        <v>88</v>
      </c>
      <c r="K1426" s="3" t="s">
        <v>146</v>
      </c>
      <c r="L1426" s="6" t="s">
        <v>6320</v>
      </c>
      <c r="M1426" s="3" t="s">
        <v>88</v>
      </c>
      <c r="N1426" s="3" t="s">
        <v>133</v>
      </c>
      <c r="O1426" s="3" t="s">
        <v>9294</v>
      </c>
      <c r="P1426" s="3" t="s">
        <v>87</v>
      </c>
      <c r="Q1426" s="3" t="s">
        <v>59</v>
      </c>
      <c r="R1426" s="3" t="s">
        <v>60</v>
      </c>
      <c r="V1426" s="3">
        <v>60.67</v>
      </c>
      <c r="W1426" s="3">
        <v>43.45</v>
      </c>
      <c r="X1426" s="32">
        <v>0.28000000000000003</v>
      </c>
      <c r="Y1426" s="33">
        <v>427.58</v>
      </c>
      <c r="Z1426" s="3">
        <v>472.77</v>
      </c>
      <c r="AA1426" s="3">
        <v>-0.11</v>
      </c>
      <c r="AB1426" s="3">
        <v>236767.44</v>
      </c>
      <c r="AC1426" s="3">
        <v>261190.65</v>
      </c>
      <c r="AD1426" s="3">
        <v>236767.44</v>
      </c>
      <c r="AE1426" s="3">
        <v>261190.65</v>
      </c>
    </row>
    <row r="1427" spans="1:31" x14ac:dyDescent="0.3">
      <c r="A1427" s="3" t="s">
        <v>9295</v>
      </c>
      <c r="B1427" s="4">
        <v>49187</v>
      </c>
      <c r="C1427" s="4">
        <v>357</v>
      </c>
      <c r="D1427" s="4" t="s">
        <v>25</v>
      </c>
      <c r="E1427" s="5" t="s">
        <v>6313</v>
      </c>
      <c r="G1427" s="4" t="s">
        <v>9296</v>
      </c>
      <c r="H1427" s="3" t="s">
        <v>6315</v>
      </c>
      <c r="I1427" s="3" t="s">
        <v>131</v>
      </c>
      <c r="J1427" s="3" t="s">
        <v>88</v>
      </c>
      <c r="K1427" s="3" t="s">
        <v>132</v>
      </c>
      <c r="L1427" s="6" t="s">
        <v>6320</v>
      </c>
      <c r="M1427" s="3" t="s">
        <v>88</v>
      </c>
      <c r="N1427" s="3" t="s">
        <v>133</v>
      </c>
      <c r="O1427" s="3" t="s">
        <v>9297</v>
      </c>
      <c r="P1427" s="3" t="s">
        <v>87</v>
      </c>
      <c r="Q1427" s="3" t="s">
        <v>59</v>
      </c>
      <c r="R1427" s="3" t="s">
        <v>60</v>
      </c>
      <c r="S1427" s="3">
        <v>44</v>
      </c>
      <c r="T1427" s="3">
        <v>54.66</v>
      </c>
      <c r="U1427" s="3">
        <v>-0.24</v>
      </c>
      <c r="V1427" s="3">
        <v>94.21</v>
      </c>
      <c r="W1427" s="3">
        <v>137.66</v>
      </c>
      <c r="X1427" s="32">
        <v>-0.46</v>
      </c>
      <c r="Y1427" s="33">
        <v>380.85</v>
      </c>
      <c r="Z1427" s="3">
        <v>682.62</v>
      </c>
      <c r="AA1427" s="3">
        <v>-0.79</v>
      </c>
      <c r="AB1427" s="3">
        <v>190785.12</v>
      </c>
      <c r="AC1427" s="3">
        <v>329223.84000000003</v>
      </c>
      <c r="AD1427" s="3">
        <v>190785.12</v>
      </c>
      <c r="AE1427" s="3">
        <v>329223.84000000003</v>
      </c>
    </row>
    <row r="1428" spans="1:31" x14ac:dyDescent="0.3">
      <c r="A1428" s="3" t="s">
        <v>9298</v>
      </c>
      <c r="B1428" s="4">
        <v>59185</v>
      </c>
      <c r="C1428" s="4">
        <v>613</v>
      </c>
      <c r="D1428" s="4" t="s">
        <v>25</v>
      </c>
      <c r="E1428" s="5" t="s">
        <v>6313</v>
      </c>
      <c r="G1428" s="4" t="s">
        <v>9299</v>
      </c>
      <c r="H1428" s="3" t="s">
        <v>6315</v>
      </c>
      <c r="I1428" s="3" t="s">
        <v>116</v>
      </c>
      <c r="J1428" s="3" t="s">
        <v>116</v>
      </c>
      <c r="K1428" s="3" t="s">
        <v>116</v>
      </c>
      <c r="L1428" s="6" t="s">
        <v>104</v>
      </c>
      <c r="M1428" s="3" t="s">
        <v>116</v>
      </c>
      <c r="N1428" s="3" t="s">
        <v>122</v>
      </c>
      <c r="O1428" s="3" t="s">
        <v>9300</v>
      </c>
      <c r="P1428" s="3" t="s">
        <v>116</v>
      </c>
      <c r="Q1428" s="3" t="s">
        <v>128</v>
      </c>
      <c r="R1428" s="3" t="s">
        <v>60</v>
      </c>
      <c r="S1428" s="3">
        <v>97</v>
      </c>
      <c r="T1428" s="3">
        <v>138.84</v>
      </c>
      <c r="U1428" s="3">
        <v>-0.43</v>
      </c>
      <c r="V1428" s="3">
        <v>226.36</v>
      </c>
      <c r="W1428" s="3">
        <v>396.7</v>
      </c>
      <c r="X1428" s="32">
        <v>-0.75</v>
      </c>
      <c r="Y1428" s="33">
        <v>831.75</v>
      </c>
      <c r="Z1428" s="3">
        <v>1191.0899999999999</v>
      </c>
      <c r="AA1428" s="3">
        <v>-0.43</v>
      </c>
      <c r="AB1428" s="3">
        <v>73223.06</v>
      </c>
      <c r="AC1428" s="3">
        <v>104194.36</v>
      </c>
      <c r="AD1428" s="3">
        <v>75617.36</v>
      </c>
      <c r="AE1428" s="3">
        <v>108321.71</v>
      </c>
    </row>
    <row r="1429" spans="1:31" x14ac:dyDescent="0.3">
      <c r="A1429" s="3" t="s">
        <v>9301</v>
      </c>
      <c r="B1429" s="4">
        <v>59193</v>
      </c>
      <c r="C1429" s="4">
        <v>457</v>
      </c>
      <c r="D1429" s="4" t="s">
        <v>25</v>
      </c>
      <c r="E1429" s="5" t="s">
        <v>6313</v>
      </c>
      <c r="G1429" s="4" t="s">
        <v>9302</v>
      </c>
      <c r="H1429" s="3" t="s">
        <v>6315</v>
      </c>
      <c r="I1429" s="3" t="s">
        <v>116</v>
      </c>
      <c r="J1429" s="3" t="s">
        <v>116</v>
      </c>
      <c r="K1429" s="3" t="s">
        <v>116</v>
      </c>
      <c r="L1429" s="6" t="s">
        <v>104</v>
      </c>
      <c r="M1429" s="3" t="s">
        <v>116</v>
      </c>
      <c r="N1429" s="3" t="s">
        <v>122</v>
      </c>
      <c r="O1429" s="3" t="s">
        <v>9303</v>
      </c>
      <c r="P1429" s="3" t="s">
        <v>116</v>
      </c>
      <c r="Q1429" s="3" t="s">
        <v>128</v>
      </c>
      <c r="R1429" s="3" t="s">
        <v>60</v>
      </c>
      <c r="S1429" s="3">
        <v>27</v>
      </c>
      <c r="T1429" s="3">
        <v>26.84</v>
      </c>
      <c r="U1429" s="3">
        <v>0</v>
      </c>
      <c r="V1429" s="3">
        <v>85.18</v>
      </c>
      <c r="W1429" s="3">
        <v>79.349999999999994</v>
      </c>
      <c r="X1429" s="32">
        <v>7.0000000000000007E-2</v>
      </c>
      <c r="Y1429" s="33">
        <v>415.01</v>
      </c>
      <c r="Z1429" s="3">
        <v>482.29</v>
      </c>
      <c r="AA1429" s="3">
        <v>-0.16</v>
      </c>
      <c r="AB1429" s="3">
        <v>32556.1</v>
      </c>
      <c r="AC1429" s="3">
        <v>38271.279999999999</v>
      </c>
      <c r="AD1429" s="3">
        <v>34464.1</v>
      </c>
      <c r="AE1429" s="3">
        <v>39909.440000000002</v>
      </c>
    </row>
    <row r="1430" spans="1:31" x14ac:dyDescent="0.3">
      <c r="A1430" s="3" t="s">
        <v>9304</v>
      </c>
      <c r="B1430" s="4">
        <v>68222</v>
      </c>
      <c r="C1430" s="4">
        <v>221</v>
      </c>
      <c r="D1430" s="4" t="s">
        <v>25</v>
      </c>
      <c r="E1430" s="5" t="s">
        <v>6313</v>
      </c>
      <c r="G1430" s="4" t="s">
        <v>9305</v>
      </c>
      <c r="H1430" s="3" t="s">
        <v>6315</v>
      </c>
      <c r="I1430" s="3" t="s">
        <v>54</v>
      </c>
      <c r="J1430" s="3" t="s">
        <v>191</v>
      </c>
      <c r="K1430" s="3" t="s">
        <v>89</v>
      </c>
      <c r="L1430" s="6" t="s">
        <v>6320</v>
      </c>
      <c r="M1430" s="3" t="s">
        <v>191</v>
      </c>
      <c r="N1430" s="3" t="s">
        <v>206</v>
      </c>
      <c r="O1430" s="3" t="s">
        <v>9306</v>
      </c>
      <c r="P1430" s="3" t="s">
        <v>191</v>
      </c>
      <c r="Q1430" s="3" t="s">
        <v>289</v>
      </c>
      <c r="R1430" s="3" t="s">
        <v>60</v>
      </c>
      <c r="S1430" s="3">
        <v>4</v>
      </c>
      <c r="T1430" s="3">
        <v>27</v>
      </c>
      <c r="U1430" s="3">
        <v>-5.75</v>
      </c>
      <c r="V1430" s="3">
        <v>8</v>
      </c>
      <c r="W1430" s="3">
        <v>39</v>
      </c>
      <c r="X1430" s="32">
        <v>-3.88</v>
      </c>
      <c r="Y1430" s="33">
        <v>117.92</v>
      </c>
      <c r="Z1430" s="3">
        <v>82.25</v>
      </c>
      <c r="AA1430" s="3">
        <v>0.3</v>
      </c>
      <c r="AB1430" s="3">
        <v>32515.15</v>
      </c>
      <c r="AC1430" s="3">
        <v>22382.22</v>
      </c>
      <c r="AD1430" s="3">
        <v>33691.15</v>
      </c>
      <c r="AE1430" s="3">
        <v>23510.22</v>
      </c>
    </row>
    <row r="1431" spans="1:31" x14ac:dyDescent="0.3">
      <c r="A1431" s="3" t="s">
        <v>9307</v>
      </c>
      <c r="B1431" s="4">
        <v>15745</v>
      </c>
      <c r="C1431" s="4">
        <v>159</v>
      </c>
      <c r="D1431" s="4" t="s">
        <v>25</v>
      </c>
      <c r="E1431" s="5" t="s">
        <v>6313</v>
      </c>
      <c r="G1431" s="4" t="s">
        <v>9308</v>
      </c>
      <c r="H1431" s="3" t="s">
        <v>6315</v>
      </c>
      <c r="I1431" s="3" t="s">
        <v>721</v>
      </c>
      <c r="J1431" s="3" t="s">
        <v>228</v>
      </c>
      <c r="K1431" s="3" t="s">
        <v>228</v>
      </c>
      <c r="L1431" s="6" t="s">
        <v>6320</v>
      </c>
      <c r="M1431" s="3" t="s">
        <v>228</v>
      </c>
      <c r="N1431" s="3" t="s">
        <v>228</v>
      </c>
      <c r="O1431" s="3" t="s">
        <v>9309</v>
      </c>
      <c r="P1431" s="3" t="s">
        <v>6357</v>
      </c>
      <c r="Q1431" s="3" t="s">
        <v>41</v>
      </c>
      <c r="R1431" s="3" t="s">
        <v>60</v>
      </c>
      <c r="T1431" s="3">
        <v>6</v>
      </c>
      <c r="V1431" s="3">
        <v>4.42</v>
      </c>
      <c r="W1431" s="3">
        <v>10</v>
      </c>
      <c r="X1431" s="32">
        <v>-1.26</v>
      </c>
      <c r="Y1431" s="33">
        <v>41.08</v>
      </c>
      <c r="Z1431" s="3">
        <v>83.75</v>
      </c>
      <c r="AA1431" s="3">
        <v>-1.04</v>
      </c>
      <c r="AB1431" s="3">
        <v>12063.54</v>
      </c>
      <c r="AC1431" s="3">
        <v>23653.83</v>
      </c>
      <c r="AD1431" s="3">
        <v>12512.34</v>
      </c>
      <c r="AE1431" s="3">
        <v>25394.79</v>
      </c>
    </row>
    <row r="1432" spans="1:31" x14ac:dyDescent="0.3">
      <c r="A1432" s="3" t="s">
        <v>3427</v>
      </c>
      <c r="B1432" s="4">
        <v>87619</v>
      </c>
      <c r="C1432" s="4">
        <v>648</v>
      </c>
      <c r="D1432" s="4" t="s">
        <v>25</v>
      </c>
      <c r="E1432" s="5" t="s">
        <v>6313</v>
      </c>
      <c r="G1432" s="4" t="s">
        <v>9310</v>
      </c>
      <c r="H1432" s="3" t="s">
        <v>6315</v>
      </c>
      <c r="I1432" s="3" t="s">
        <v>245</v>
      </c>
      <c r="J1432" s="3" t="s">
        <v>245</v>
      </c>
      <c r="K1432" s="3" t="s">
        <v>132</v>
      </c>
      <c r="L1432" s="6" t="s">
        <v>132</v>
      </c>
      <c r="M1432" s="3" t="s">
        <v>245</v>
      </c>
      <c r="N1432" s="3" t="s">
        <v>246</v>
      </c>
      <c r="O1432" s="3" t="s">
        <v>9311</v>
      </c>
      <c r="P1432" s="3" t="s">
        <v>245</v>
      </c>
      <c r="Q1432" s="3" t="s">
        <v>161</v>
      </c>
      <c r="R1432" s="3" t="s">
        <v>31</v>
      </c>
      <c r="S1432" s="3">
        <v>256</v>
      </c>
      <c r="T1432" s="3">
        <v>131</v>
      </c>
      <c r="U1432" s="3">
        <v>0.49</v>
      </c>
      <c r="V1432" s="3">
        <v>573.08000000000004</v>
      </c>
      <c r="W1432" s="3">
        <v>395.92</v>
      </c>
      <c r="X1432" s="32">
        <v>0.31</v>
      </c>
      <c r="Y1432" s="33">
        <v>1628.67</v>
      </c>
      <c r="Z1432" s="3">
        <v>1306.92</v>
      </c>
      <c r="AA1432" s="3">
        <v>0.2</v>
      </c>
      <c r="AB1432" s="3">
        <v>497559.88</v>
      </c>
      <c r="AC1432" s="3">
        <v>403941.08</v>
      </c>
      <c r="AD1432" s="3">
        <v>500632.88</v>
      </c>
      <c r="AE1432" s="3">
        <v>404493.08</v>
      </c>
    </row>
    <row r="1433" spans="1:31" x14ac:dyDescent="0.3">
      <c r="A1433" s="3" t="s">
        <v>3746</v>
      </c>
      <c r="B1433" s="4">
        <v>89286</v>
      </c>
      <c r="C1433" s="4">
        <v>513</v>
      </c>
      <c r="D1433" s="4" t="s">
        <v>25</v>
      </c>
      <c r="E1433" s="5" t="s">
        <v>6313</v>
      </c>
      <c r="G1433" s="4" t="s">
        <v>9312</v>
      </c>
      <c r="H1433" s="3" t="s">
        <v>6315</v>
      </c>
      <c r="I1433" s="3" t="s">
        <v>245</v>
      </c>
      <c r="J1433" s="3" t="s">
        <v>245</v>
      </c>
      <c r="K1433" s="3" t="s">
        <v>132</v>
      </c>
      <c r="L1433" s="6" t="s">
        <v>132</v>
      </c>
      <c r="M1433" s="3" t="s">
        <v>245</v>
      </c>
      <c r="N1433" s="3" t="s">
        <v>246</v>
      </c>
      <c r="O1433" s="3" t="s">
        <v>9313</v>
      </c>
      <c r="P1433" s="3" t="s">
        <v>245</v>
      </c>
      <c r="Q1433" s="3" t="s">
        <v>161</v>
      </c>
      <c r="R1433" s="3" t="s">
        <v>31</v>
      </c>
      <c r="S1433" s="3">
        <v>161</v>
      </c>
      <c r="T1433" s="3">
        <v>54</v>
      </c>
      <c r="U1433" s="3">
        <v>0.66</v>
      </c>
      <c r="V1433" s="3">
        <v>338.33</v>
      </c>
      <c r="W1433" s="3">
        <v>168.92</v>
      </c>
      <c r="X1433" s="32">
        <v>0.5</v>
      </c>
      <c r="Y1433" s="33">
        <v>987.58</v>
      </c>
      <c r="Z1433" s="3">
        <v>697.25</v>
      </c>
      <c r="AA1433" s="3">
        <v>0.28999999999999998</v>
      </c>
      <c r="AB1433" s="3">
        <v>325337.77</v>
      </c>
      <c r="AC1433" s="3">
        <v>222744.68</v>
      </c>
      <c r="AD1433" s="3">
        <v>327269.77</v>
      </c>
      <c r="AE1433" s="3">
        <v>223777.68</v>
      </c>
    </row>
    <row r="1434" spans="1:31" x14ac:dyDescent="0.3">
      <c r="A1434" s="3" t="s">
        <v>694</v>
      </c>
      <c r="B1434" s="4">
        <v>39842</v>
      </c>
      <c r="C1434" s="4">
        <v>267</v>
      </c>
      <c r="D1434" s="4" t="s">
        <v>25</v>
      </c>
      <c r="E1434" s="5" t="s">
        <v>6313</v>
      </c>
      <c r="G1434" s="4" t="s">
        <v>9314</v>
      </c>
      <c r="H1434" s="3" t="s">
        <v>6315</v>
      </c>
      <c r="I1434" s="3" t="s">
        <v>252</v>
      </c>
      <c r="J1434" s="3" t="s">
        <v>252</v>
      </c>
      <c r="K1434" s="3" t="s">
        <v>132</v>
      </c>
      <c r="L1434" s="6" t="s">
        <v>132</v>
      </c>
      <c r="M1434" s="3" t="s">
        <v>252</v>
      </c>
      <c r="N1434" s="3" t="s">
        <v>184</v>
      </c>
      <c r="O1434" s="3" t="s">
        <v>9315</v>
      </c>
      <c r="P1434" s="3" t="s">
        <v>191</v>
      </c>
      <c r="Q1434" s="3" t="s">
        <v>8952</v>
      </c>
      <c r="R1434" s="3" t="s">
        <v>6402</v>
      </c>
      <c r="S1434" s="3">
        <v>11</v>
      </c>
      <c r="T1434" s="3">
        <v>18.5</v>
      </c>
      <c r="U1434" s="3">
        <v>-0.68</v>
      </c>
      <c r="V1434" s="3">
        <v>32.92</v>
      </c>
      <c r="W1434" s="3">
        <v>33.5</v>
      </c>
      <c r="X1434" s="32">
        <v>-0.02</v>
      </c>
      <c r="Y1434" s="33">
        <v>116.33</v>
      </c>
      <c r="Z1434" s="3">
        <v>125.67</v>
      </c>
      <c r="AA1434" s="3">
        <v>-0.08</v>
      </c>
      <c r="AB1434" s="3">
        <v>17087.04</v>
      </c>
      <c r="AC1434" s="3">
        <v>17800.060000000001</v>
      </c>
      <c r="AD1434" s="3">
        <v>17087.04</v>
      </c>
      <c r="AE1434" s="3">
        <v>17800.060000000001</v>
      </c>
    </row>
    <row r="1435" spans="1:31" x14ac:dyDescent="0.3">
      <c r="A1435" s="3" t="s">
        <v>9316</v>
      </c>
      <c r="B1435" s="4">
        <v>84191</v>
      </c>
      <c r="C1435" s="4">
        <v>381</v>
      </c>
      <c r="D1435" s="4" t="s">
        <v>25</v>
      </c>
      <c r="E1435" s="5" t="s">
        <v>6313</v>
      </c>
      <c r="G1435" s="4" t="s">
        <v>9317</v>
      </c>
      <c r="H1435" s="3" t="s">
        <v>6315</v>
      </c>
      <c r="I1435" s="3" t="s">
        <v>54</v>
      </c>
      <c r="J1435" s="3" t="s">
        <v>191</v>
      </c>
      <c r="K1435" s="3" t="s">
        <v>132</v>
      </c>
      <c r="L1435" s="6" t="s">
        <v>132</v>
      </c>
      <c r="M1435" s="3" t="s">
        <v>191</v>
      </c>
      <c r="N1435" s="3" t="s">
        <v>272</v>
      </c>
      <c r="O1435" s="3" t="s">
        <v>9318</v>
      </c>
      <c r="P1435" s="3" t="s">
        <v>191</v>
      </c>
      <c r="Q1435" s="3" t="s">
        <v>213</v>
      </c>
      <c r="R1435" s="3" t="s">
        <v>6402</v>
      </c>
      <c r="S1435" s="3">
        <v>33</v>
      </c>
      <c r="T1435" s="3">
        <v>35.340000000000003</v>
      </c>
      <c r="U1435" s="3">
        <v>-0.08</v>
      </c>
      <c r="V1435" s="3">
        <v>126.7</v>
      </c>
      <c r="W1435" s="3">
        <v>123.37</v>
      </c>
      <c r="X1435" s="32">
        <v>0.03</v>
      </c>
      <c r="Y1435" s="33">
        <v>474.13</v>
      </c>
      <c r="Z1435" s="3">
        <v>416.77</v>
      </c>
      <c r="AA1435" s="3">
        <v>0.12</v>
      </c>
      <c r="AB1435" s="3">
        <v>57164.4</v>
      </c>
      <c r="AC1435" s="3">
        <v>50292</v>
      </c>
      <c r="AD1435" s="3">
        <v>57164.4</v>
      </c>
      <c r="AE1435" s="3">
        <v>50292</v>
      </c>
    </row>
    <row r="1436" spans="1:31" x14ac:dyDescent="0.3">
      <c r="A1436" s="3" t="s">
        <v>9319</v>
      </c>
      <c r="B1436" s="4">
        <v>87054</v>
      </c>
      <c r="C1436" s="4">
        <v>225</v>
      </c>
      <c r="D1436" s="4" t="s">
        <v>25</v>
      </c>
      <c r="E1436" s="5" t="s">
        <v>6313</v>
      </c>
      <c r="G1436" s="4" t="s">
        <v>9320</v>
      </c>
      <c r="H1436" s="3" t="s">
        <v>6315</v>
      </c>
      <c r="I1436" s="3" t="s">
        <v>711</v>
      </c>
      <c r="J1436" s="3" t="s">
        <v>191</v>
      </c>
      <c r="K1436" s="3" t="s">
        <v>104</v>
      </c>
      <c r="L1436" s="6" t="s">
        <v>132</v>
      </c>
      <c r="M1436" s="3" t="s">
        <v>175</v>
      </c>
      <c r="N1436" s="3" t="s">
        <v>184</v>
      </c>
      <c r="O1436" s="3" t="s">
        <v>9321</v>
      </c>
      <c r="P1436" s="3" t="s">
        <v>191</v>
      </c>
      <c r="Q1436" s="3" t="s">
        <v>213</v>
      </c>
      <c r="R1436" s="3" t="s">
        <v>6402</v>
      </c>
      <c r="S1436" s="3">
        <v>17</v>
      </c>
      <c r="T1436" s="3">
        <v>32.01</v>
      </c>
      <c r="U1436" s="3">
        <v>-0.85</v>
      </c>
      <c r="V1436" s="3">
        <v>50.68</v>
      </c>
      <c r="W1436" s="3">
        <v>64.02</v>
      </c>
      <c r="X1436" s="32">
        <v>-0.26</v>
      </c>
      <c r="Y1436" s="33">
        <v>224.07</v>
      </c>
      <c r="Z1436" s="3">
        <v>205.39</v>
      </c>
      <c r="AA1436" s="3">
        <v>0.08</v>
      </c>
      <c r="AB1436" s="3">
        <v>27014.400000000001</v>
      </c>
      <c r="AC1436" s="3">
        <v>24763.200000000001</v>
      </c>
      <c r="AD1436" s="3">
        <v>27014.400000000001</v>
      </c>
      <c r="AE1436" s="3">
        <v>24763.200000000001</v>
      </c>
    </row>
    <row r="1437" spans="1:31" x14ac:dyDescent="0.3">
      <c r="A1437" s="3" t="s">
        <v>9322</v>
      </c>
      <c r="B1437" s="4">
        <v>74802</v>
      </c>
      <c r="C1437" s="4">
        <v>179</v>
      </c>
      <c r="D1437" s="4" t="s">
        <v>25</v>
      </c>
      <c r="E1437" s="5" t="s">
        <v>6313</v>
      </c>
      <c r="G1437" s="4" t="s">
        <v>9323</v>
      </c>
      <c r="H1437" s="3" t="s">
        <v>6315</v>
      </c>
      <c r="I1437" s="3" t="s">
        <v>831</v>
      </c>
      <c r="J1437" s="3" t="s">
        <v>175</v>
      </c>
      <c r="K1437" s="3" t="s">
        <v>132</v>
      </c>
      <c r="L1437" s="6" t="s">
        <v>132</v>
      </c>
      <c r="M1437" s="3" t="s">
        <v>175</v>
      </c>
      <c r="N1437" s="3" t="s">
        <v>184</v>
      </c>
      <c r="O1437" s="3" t="s">
        <v>9324</v>
      </c>
      <c r="P1437" s="3" t="s">
        <v>191</v>
      </c>
      <c r="Q1437" s="3" t="s">
        <v>49</v>
      </c>
      <c r="R1437" s="3" t="s">
        <v>6402</v>
      </c>
      <c r="S1437" s="3">
        <v>3</v>
      </c>
      <c r="T1437" s="3">
        <v>8.44</v>
      </c>
      <c r="U1437" s="3">
        <v>-2.17</v>
      </c>
      <c r="V1437" s="3">
        <v>8</v>
      </c>
      <c r="W1437" s="3">
        <v>27.1</v>
      </c>
      <c r="X1437" s="32">
        <v>-2.39</v>
      </c>
      <c r="Y1437" s="33">
        <v>111.97</v>
      </c>
      <c r="Z1437" s="3">
        <v>189.53</v>
      </c>
      <c r="AA1437" s="3">
        <v>-0.69</v>
      </c>
      <c r="AB1437" s="3">
        <v>22148.639999999999</v>
      </c>
      <c r="AC1437" s="3">
        <v>37554.480000000003</v>
      </c>
      <c r="AD1437" s="3">
        <v>22760.639999999999</v>
      </c>
      <c r="AE1437" s="3">
        <v>38521.480000000003</v>
      </c>
    </row>
    <row r="1438" spans="1:31" x14ac:dyDescent="0.3">
      <c r="A1438" s="3" t="s">
        <v>9325</v>
      </c>
      <c r="B1438" s="4">
        <v>15829</v>
      </c>
      <c r="C1438" s="4">
        <v>224</v>
      </c>
      <c r="D1438" s="4" t="s">
        <v>25</v>
      </c>
      <c r="E1438" s="5" t="s">
        <v>6313</v>
      </c>
      <c r="G1438" s="4" t="s">
        <v>9326</v>
      </c>
      <c r="H1438" s="3" t="s">
        <v>6315</v>
      </c>
      <c r="I1438" s="3" t="s">
        <v>721</v>
      </c>
      <c r="J1438" s="3" t="s">
        <v>228</v>
      </c>
      <c r="K1438" s="3" t="s">
        <v>228</v>
      </c>
      <c r="L1438" s="6" t="s">
        <v>132</v>
      </c>
      <c r="M1438" s="3" t="s">
        <v>228</v>
      </c>
      <c r="N1438" s="3" t="s">
        <v>228</v>
      </c>
      <c r="O1438" s="3" t="s">
        <v>9327</v>
      </c>
      <c r="P1438" s="3" t="s">
        <v>6357</v>
      </c>
      <c r="Q1438" s="3" t="s">
        <v>128</v>
      </c>
      <c r="R1438" s="3" t="s">
        <v>60</v>
      </c>
      <c r="S1438" s="3">
        <v>6</v>
      </c>
      <c r="T1438" s="3">
        <v>5</v>
      </c>
      <c r="U1438" s="3">
        <v>0.16</v>
      </c>
      <c r="V1438" s="3">
        <v>13.46</v>
      </c>
      <c r="W1438" s="3">
        <v>20.329999999999998</v>
      </c>
      <c r="X1438" s="32">
        <v>-0.51</v>
      </c>
      <c r="Y1438" s="33">
        <v>63.79</v>
      </c>
      <c r="Z1438" s="3">
        <v>81.42</v>
      </c>
      <c r="AA1438" s="3">
        <v>-0.28000000000000003</v>
      </c>
      <c r="AB1438" s="3">
        <v>16311.49</v>
      </c>
      <c r="AC1438" s="3">
        <v>21342.14</v>
      </c>
      <c r="AD1438" s="3">
        <v>16933.09</v>
      </c>
      <c r="AE1438" s="3">
        <v>22048.94</v>
      </c>
    </row>
    <row r="1439" spans="1:31" x14ac:dyDescent="0.3">
      <c r="A1439" s="3" t="s">
        <v>9328</v>
      </c>
      <c r="B1439" s="4">
        <v>89221</v>
      </c>
      <c r="C1439" s="4">
        <v>131</v>
      </c>
      <c r="D1439" s="4" t="s">
        <v>25</v>
      </c>
      <c r="E1439" s="5" t="s">
        <v>6313</v>
      </c>
      <c r="G1439" s="4" t="s">
        <v>9329</v>
      </c>
      <c r="H1439" s="3" t="s">
        <v>6315</v>
      </c>
      <c r="I1439" s="3" t="s">
        <v>245</v>
      </c>
      <c r="J1439" s="3" t="s">
        <v>3714</v>
      </c>
      <c r="K1439" s="3" t="s">
        <v>3714</v>
      </c>
      <c r="L1439" s="6" t="s">
        <v>6320</v>
      </c>
      <c r="M1439" s="3" t="s">
        <v>245</v>
      </c>
      <c r="N1439" s="3" t="s">
        <v>3714</v>
      </c>
      <c r="O1439" s="3" t="s">
        <v>9330</v>
      </c>
      <c r="P1439" s="3" t="s">
        <v>245</v>
      </c>
      <c r="Q1439" s="3" t="s">
        <v>51</v>
      </c>
      <c r="R1439" s="3" t="s">
        <v>31</v>
      </c>
      <c r="S1439" s="3">
        <v>9</v>
      </c>
      <c r="T1439" s="3">
        <v>2.42</v>
      </c>
      <c r="U1439" s="3">
        <v>0.72</v>
      </c>
      <c r="V1439" s="3">
        <v>19.5</v>
      </c>
      <c r="W1439" s="3">
        <v>15.42</v>
      </c>
      <c r="X1439" s="32">
        <v>0.21</v>
      </c>
      <c r="Y1439" s="33">
        <v>55</v>
      </c>
      <c r="Z1439" s="3">
        <v>51.92</v>
      </c>
      <c r="AA1439" s="3">
        <v>0.06</v>
      </c>
      <c r="AB1439" s="3">
        <v>21852.6</v>
      </c>
      <c r="AC1439" s="3">
        <v>19871.78</v>
      </c>
      <c r="AD1439" s="3">
        <v>21852.6</v>
      </c>
      <c r="AE1439" s="3">
        <v>19871.78</v>
      </c>
    </row>
    <row r="1440" spans="1:31" x14ac:dyDescent="0.3">
      <c r="A1440" s="3" t="s">
        <v>9331</v>
      </c>
      <c r="B1440" s="4">
        <v>76413</v>
      </c>
      <c r="C1440" s="4">
        <v>553</v>
      </c>
      <c r="D1440" s="4" t="s">
        <v>25</v>
      </c>
      <c r="E1440" s="5" t="s">
        <v>6313</v>
      </c>
      <c r="G1440" s="4" t="s">
        <v>9332</v>
      </c>
      <c r="H1440" s="3" t="s">
        <v>6315</v>
      </c>
      <c r="I1440" s="3" t="s">
        <v>831</v>
      </c>
      <c r="J1440" s="3" t="s">
        <v>232</v>
      </c>
      <c r="K1440" s="3" t="s">
        <v>232</v>
      </c>
      <c r="L1440" s="6" t="s">
        <v>132</v>
      </c>
      <c r="M1440" s="3" t="s">
        <v>175</v>
      </c>
      <c r="N1440" s="3" t="s">
        <v>184</v>
      </c>
      <c r="O1440" s="3" t="s">
        <v>9333</v>
      </c>
      <c r="P1440" s="3" t="s">
        <v>191</v>
      </c>
      <c r="Q1440" s="3" t="s">
        <v>234</v>
      </c>
      <c r="R1440" s="3" t="s">
        <v>31</v>
      </c>
      <c r="S1440" s="3">
        <v>59</v>
      </c>
      <c r="T1440" s="3">
        <v>70</v>
      </c>
      <c r="U1440" s="3">
        <v>-0.19</v>
      </c>
      <c r="V1440" s="3">
        <v>199</v>
      </c>
      <c r="W1440" s="3">
        <v>248.75</v>
      </c>
      <c r="X1440" s="32">
        <v>-0.25</v>
      </c>
      <c r="Y1440" s="33">
        <v>982</v>
      </c>
      <c r="Z1440" s="3">
        <v>1015.33</v>
      </c>
      <c r="AA1440" s="3">
        <v>-0.03</v>
      </c>
      <c r="AB1440" s="3">
        <v>225427.92</v>
      </c>
      <c r="AC1440" s="3">
        <v>232610.57</v>
      </c>
      <c r="AD1440" s="3">
        <v>225427.92</v>
      </c>
      <c r="AE1440" s="3">
        <v>232610.57</v>
      </c>
    </row>
    <row r="1441" spans="1:31" x14ac:dyDescent="0.3">
      <c r="A1441" s="3" t="s">
        <v>9334</v>
      </c>
      <c r="B1441" s="4">
        <v>86778</v>
      </c>
      <c r="C1441" s="4">
        <v>453</v>
      </c>
      <c r="D1441" s="4" t="s">
        <v>25</v>
      </c>
      <c r="E1441" s="5" t="s">
        <v>6313</v>
      </c>
      <c r="G1441" s="4" t="s">
        <v>9335</v>
      </c>
      <c r="H1441" s="3" t="s">
        <v>6315</v>
      </c>
      <c r="I1441" s="3" t="s">
        <v>812</v>
      </c>
      <c r="J1441" s="3" t="s">
        <v>232</v>
      </c>
      <c r="K1441" s="3" t="s">
        <v>232</v>
      </c>
      <c r="L1441" s="6" t="s">
        <v>132</v>
      </c>
      <c r="M1441" s="3" t="s">
        <v>175</v>
      </c>
      <c r="N1441" s="3" t="s">
        <v>184</v>
      </c>
      <c r="O1441" s="3" t="s">
        <v>9336</v>
      </c>
      <c r="P1441" s="3" t="s">
        <v>191</v>
      </c>
      <c r="Q1441" s="3" t="s">
        <v>234</v>
      </c>
      <c r="R1441" s="3" t="s">
        <v>31</v>
      </c>
      <c r="S1441" s="3">
        <v>32</v>
      </c>
      <c r="T1441" s="3">
        <v>41</v>
      </c>
      <c r="U1441" s="3">
        <v>-0.27</v>
      </c>
      <c r="V1441" s="3">
        <v>104.67</v>
      </c>
      <c r="W1441" s="3">
        <v>116.08</v>
      </c>
      <c r="X1441" s="32">
        <v>-0.11</v>
      </c>
      <c r="Y1441" s="33">
        <v>408.83</v>
      </c>
      <c r="Z1441" s="3">
        <v>334.92</v>
      </c>
      <c r="AA1441" s="3">
        <v>0.18</v>
      </c>
      <c r="AB1441" s="3">
        <v>93851.78</v>
      </c>
      <c r="AC1441" s="3">
        <v>76596.19</v>
      </c>
      <c r="AD1441" s="3">
        <v>93851.78</v>
      </c>
      <c r="AE1441" s="3">
        <v>76596.19</v>
      </c>
    </row>
    <row r="1442" spans="1:31" x14ac:dyDescent="0.3">
      <c r="A1442" s="3" t="s">
        <v>9337</v>
      </c>
      <c r="B1442" s="4">
        <v>43533</v>
      </c>
      <c r="C1442" s="4">
        <v>130</v>
      </c>
      <c r="D1442" s="4" t="s">
        <v>25</v>
      </c>
      <c r="E1442" s="5" t="s">
        <v>6313</v>
      </c>
      <c r="G1442" s="4" t="s">
        <v>9338</v>
      </c>
      <c r="H1442" s="3" t="s">
        <v>6315</v>
      </c>
      <c r="I1442" s="3" t="s">
        <v>299</v>
      </c>
      <c r="J1442" s="3" t="s">
        <v>299</v>
      </c>
      <c r="K1442" s="3" t="s">
        <v>132</v>
      </c>
      <c r="L1442" s="6" t="s">
        <v>132</v>
      </c>
      <c r="M1442" s="3" t="s">
        <v>299</v>
      </c>
      <c r="N1442" s="3" t="s">
        <v>492</v>
      </c>
      <c r="O1442" s="3" t="s">
        <v>9339</v>
      </c>
      <c r="P1442" s="3" t="s">
        <v>299</v>
      </c>
      <c r="Q1442" s="3" t="s">
        <v>6559</v>
      </c>
      <c r="R1442" s="3" t="s">
        <v>6560</v>
      </c>
      <c r="S1442" s="3">
        <v>3</v>
      </c>
      <c r="T1442" s="3">
        <v>2</v>
      </c>
      <c r="U1442" s="3">
        <v>0.42</v>
      </c>
      <c r="V1442" s="3">
        <v>15.01</v>
      </c>
      <c r="W1442" s="3">
        <v>15.34</v>
      </c>
      <c r="X1442" s="32">
        <v>-0.02</v>
      </c>
      <c r="Y1442" s="33">
        <v>56.02</v>
      </c>
      <c r="Z1442" s="3">
        <v>69.569999999999993</v>
      </c>
      <c r="AA1442" s="3">
        <v>-0.24</v>
      </c>
      <c r="AB1442" s="3">
        <v>15927.68</v>
      </c>
      <c r="AC1442" s="3">
        <v>18093.34</v>
      </c>
      <c r="AD1442" s="3">
        <v>16148.16</v>
      </c>
      <c r="AE1442" s="3">
        <v>18093.34</v>
      </c>
    </row>
    <row r="1443" spans="1:31" x14ac:dyDescent="0.3">
      <c r="A1443" s="3" t="s">
        <v>9340</v>
      </c>
      <c r="B1443" s="4">
        <v>88356</v>
      </c>
      <c r="C1443" s="4">
        <v>185</v>
      </c>
      <c r="D1443" s="4" t="s">
        <v>25</v>
      </c>
      <c r="E1443" s="5" t="s">
        <v>6313</v>
      </c>
      <c r="G1443" s="4" t="s">
        <v>9341</v>
      </c>
      <c r="H1443" s="3" t="s">
        <v>6315</v>
      </c>
      <c r="I1443" s="3" t="s">
        <v>245</v>
      </c>
      <c r="J1443" s="3" t="s">
        <v>245</v>
      </c>
      <c r="K1443" s="3" t="s">
        <v>146</v>
      </c>
      <c r="L1443" s="6" t="s">
        <v>132</v>
      </c>
      <c r="M1443" s="3" t="s">
        <v>245</v>
      </c>
      <c r="N1443" s="3" t="s">
        <v>246</v>
      </c>
      <c r="O1443" s="3" t="s">
        <v>9342</v>
      </c>
      <c r="P1443" s="3" t="s">
        <v>245</v>
      </c>
      <c r="Q1443" s="3" t="s">
        <v>41</v>
      </c>
      <c r="R1443" s="3" t="s">
        <v>60</v>
      </c>
      <c r="S1443" s="3">
        <v>6</v>
      </c>
      <c r="T1443" s="3">
        <v>6</v>
      </c>
      <c r="U1443" s="3">
        <v>-7.0000000000000007E-2</v>
      </c>
      <c r="V1443" s="3">
        <v>37.58</v>
      </c>
      <c r="W1443" s="3">
        <v>56</v>
      </c>
      <c r="X1443" s="32">
        <v>-0.49</v>
      </c>
      <c r="Y1443" s="33">
        <v>115.75</v>
      </c>
      <c r="Z1443" s="3">
        <v>159.91999999999999</v>
      </c>
      <c r="AA1443" s="3">
        <v>-0.38</v>
      </c>
      <c r="AB1443" s="3">
        <v>34708.42</v>
      </c>
      <c r="AC1443" s="3">
        <v>46784.86</v>
      </c>
      <c r="AD1443" s="3">
        <v>37391.879999999997</v>
      </c>
      <c r="AE1443" s="3">
        <v>51546.02</v>
      </c>
    </row>
    <row r="1444" spans="1:31" x14ac:dyDescent="0.3">
      <c r="A1444" s="3" t="s">
        <v>9343</v>
      </c>
      <c r="B1444" s="4">
        <v>88921</v>
      </c>
      <c r="C1444" s="4">
        <v>286</v>
      </c>
      <c r="D1444" s="4" t="s">
        <v>25</v>
      </c>
      <c r="E1444" s="5" t="s">
        <v>6313</v>
      </c>
      <c r="G1444" s="4" t="s">
        <v>9344</v>
      </c>
      <c r="H1444" s="3" t="s">
        <v>6315</v>
      </c>
      <c r="I1444" s="3" t="s">
        <v>245</v>
      </c>
      <c r="J1444" s="3" t="s">
        <v>245</v>
      </c>
      <c r="K1444" s="3" t="s">
        <v>146</v>
      </c>
      <c r="L1444" s="6" t="s">
        <v>146</v>
      </c>
      <c r="M1444" s="3" t="s">
        <v>245</v>
      </c>
      <c r="N1444" s="3" t="s">
        <v>246</v>
      </c>
      <c r="O1444" s="3" t="s">
        <v>9345</v>
      </c>
      <c r="P1444" s="3" t="s">
        <v>245</v>
      </c>
      <c r="Q1444" s="3" t="s">
        <v>128</v>
      </c>
      <c r="R1444" s="3" t="s">
        <v>60</v>
      </c>
      <c r="S1444" s="3">
        <v>3</v>
      </c>
      <c r="T1444" s="3">
        <v>4.58</v>
      </c>
      <c r="U1444" s="3">
        <v>-0.83</v>
      </c>
      <c r="V1444" s="3">
        <v>10.5</v>
      </c>
      <c r="W1444" s="3">
        <v>10.54</v>
      </c>
      <c r="X1444" s="32">
        <v>0</v>
      </c>
      <c r="Y1444" s="33">
        <v>82.5</v>
      </c>
      <c r="Z1444" s="3">
        <v>77.040000000000006</v>
      </c>
      <c r="AA1444" s="3">
        <v>7.0000000000000007E-2</v>
      </c>
      <c r="AB1444" s="3">
        <v>43431.24</v>
      </c>
      <c r="AC1444" s="3">
        <v>40974.89</v>
      </c>
      <c r="AD1444" s="3">
        <v>46668.6</v>
      </c>
      <c r="AE1444" s="3">
        <v>43592.33</v>
      </c>
    </row>
    <row r="1445" spans="1:31" x14ac:dyDescent="0.3">
      <c r="A1445" s="3" t="s">
        <v>9346</v>
      </c>
      <c r="B1445" s="4">
        <v>88931</v>
      </c>
      <c r="C1445" s="4">
        <v>224</v>
      </c>
      <c r="D1445" s="4" t="s">
        <v>25</v>
      </c>
      <c r="E1445" s="5" t="s">
        <v>6313</v>
      </c>
      <c r="G1445" s="4" t="s">
        <v>9347</v>
      </c>
      <c r="H1445" s="3" t="s">
        <v>6315</v>
      </c>
      <c r="I1445" s="3" t="s">
        <v>245</v>
      </c>
      <c r="J1445" s="3" t="s">
        <v>245</v>
      </c>
      <c r="K1445" s="3" t="s">
        <v>146</v>
      </c>
      <c r="L1445" s="6" t="s">
        <v>132</v>
      </c>
      <c r="M1445" s="3" t="s">
        <v>245</v>
      </c>
      <c r="N1445" s="3" t="s">
        <v>246</v>
      </c>
      <c r="O1445" s="3" t="s">
        <v>9348</v>
      </c>
      <c r="P1445" s="3" t="s">
        <v>245</v>
      </c>
      <c r="Q1445" s="3" t="s">
        <v>26</v>
      </c>
      <c r="R1445" s="3" t="s">
        <v>27</v>
      </c>
      <c r="S1445" s="3">
        <v>8</v>
      </c>
      <c r="T1445" s="3">
        <v>9.5</v>
      </c>
      <c r="U1445" s="3">
        <v>-0.19</v>
      </c>
      <c r="V1445" s="3">
        <v>52</v>
      </c>
      <c r="W1445" s="3">
        <v>41.5</v>
      </c>
      <c r="X1445" s="32">
        <v>0.2</v>
      </c>
      <c r="Y1445" s="33">
        <v>140</v>
      </c>
      <c r="Z1445" s="3">
        <v>118</v>
      </c>
      <c r="AA1445" s="3">
        <v>0.16</v>
      </c>
      <c r="AB1445" s="3">
        <v>39884.879999999997</v>
      </c>
      <c r="AC1445" s="3">
        <v>32491.200000000001</v>
      </c>
      <c r="AD1445" s="3">
        <v>40448.519999999997</v>
      </c>
      <c r="AE1445" s="3">
        <v>33729.360000000001</v>
      </c>
    </row>
    <row r="1446" spans="1:31" x14ac:dyDescent="0.3">
      <c r="A1446" s="3" t="s">
        <v>9349</v>
      </c>
      <c r="B1446" s="4">
        <v>100104</v>
      </c>
      <c r="C1446" s="4">
        <v>203</v>
      </c>
      <c r="D1446" s="4" t="s">
        <v>25</v>
      </c>
      <c r="E1446" s="5" t="s">
        <v>6313</v>
      </c>
      <c r="G1446" s="4" t="s">
        <v>9350</v>
      </c>
      <c r="H1446" s="3" t="s">
        <v>6315</v>
      </c>
      <c r="I1446" s="3" t="s">
        <v>245</v>
      </c>
      <c r="J1446" s="3" t="s">
        <v>245</v>
      </c>
      <c r="K1446" s="3" t="s">
        <v>146</v>
      </c>
      <c r="L1446" s="6" t="s">
        <v>146</v>
      </c>
      <c r="M1446" s="3" t="s">
        <v>245</v>
      </c>
      <c r="N1446" s="3" t="s">
        <v>246</v>
      </c>
      <c r="O1446" s="3" t="s">
        <v>9351</v>
      </c>
      <c r="P1446" s="3" t="s">
        <v>245</v>
      </c>
      <c r="Q1446" s="3" t="s">
        <v>49</v>
      </c>
      <c r="R1446" s="3" t="s">
        <v>6402</v>
      </c>
      <c r="S1446" s="3">
        <v>22</v>
      </c>
      <c r="T1446" s="3">
        <v>8.5</v>
      </c>
      <c r="U1446" s="3">
        <v>0.62</v>
      </c>
      <c r="V1446" s="3">
        <v>35.58</v>
      </c>
      <c r="W1446" s="3">
        <v>38</v>
      </c>
      <c r="X1446" s="32">
        <v>-7.0000000000000007E-2</v>
      </c>
      <c r="Y1446" s="33">
        <v>137.58000000000001</v>
      </c>
      <c r="Z1446" s="3">
        <v>137.5</v>
      </c>
      <c r="AA1446" s="3">
        <v>0</v>
      </c>
      <c r="AB1446" s="3">
        <v>83034.490000000005</v>
      </c>
      <c r="AC1446" s="3">
        <v>79182.78</v>
      </c>
      <c r="AD1446" s="3">
        <v>85835.49</v>
      </c>
      <c r="AE1446" s="3">
        <v>80874.78</v>
      </c>
    </row>
    <row r="1447" spans="1:31" x14ac:dyDescent="0.3">
      <c r="A1447" s="3" t="s">
        <v>9352</v>
      </c>
      <c r="B1447" s="4">
        <v>39422</v>
      </c>
      <c r="C1447" s="4">
        <v>757</v>
      </c>
      <c r="D1447" s="4" t="s">
        <v>25</v>
      </c>
      <c r="E1447" s="5" t="s">
        <v>6313</v>
      </c>
      <c r="G1447" s="4" t="s">
        <v>9353</v>
      </c>
      <c r="H1447" s="3" t="s">
        <v>6315</v>
      </c>
      <c r="I1447" s="3" t="s">
        <v>252</v>
      </c>
      <c r="J1447" s="3" t="s">
        <v>252</v>
      </c>
      <c r="K1447" s="3" t="s">
        <v>89</v>
      </c>
      <c r="L1447" s="6" t="s">
        <v>89</v>
      </c>
      <c r="M1447" s="3" t="s">
        <v>252</v>
      </c>
      <c r="N1447" s="3" t="s">
        <v>184</v>
      </c>
      <c r="O1447" s="3" t="s">
        <v>9354</v>
      </c>
      <c r="P1447" s="3" t="s">
        <v>191</v>
      </c>
      <c r="Q1447" s="3" t="s">
        <v>26</v>
      </c>
      <c r="R1447" s="3" t="s">
        <v>27</v>
      </c>
      <c r="S1447" s="3">
        <v>93</v>
      </c>
      <c r="T1447" s="3">
        <v>110.02</v>
      </c>
      <c r="U1447" s="3">
        <v>-0.18</v>
      </c>
      <c r="V1447" s="3">
        <v>354.07</v>
      </c>
      <c r="W1447" s="3">
        <v>359.46</v>
      </c>
      <c r="X1447" s="32">
        <v>-0.02</v>
      </c>
      <c r="Y1447" s="33">
        <v>1269.56</v>
      </c>
      <c r="Z1447" s="3">
        <v>1384.95</v>
      </c>
      <c r="AA1447" s="3">
        <v>-0.09</v>
      </c>
      <c r="AB1447" s="3">
        <v>162220.79999999999</v>
      </c>
      <c r="AC1447" s="3">
        <v>176407.32</v>
      </c>
      <c r="AD1447" s="3">
        <v>162220.79999999999</v>
      </c>
      <c r="AE1447" s="3">
        <v>176407.32</v>
      </c>
    </row>
    <row r="1448" spans="1:31" x14ac:dyDescent="0.3">
      <c r="A1448" s="3" t="s">
        <v>9355</v>
      </c>
      <c r="B1448" s="4">
        <v>40034</v>
      </c>
      <c r="C1448" s="4">
        <v>210</v>
      </c>
      <c r="D1448" s="4" t="s">
        <v>25</v>
      </c>
      <c r="E1448" s="5" t="s">
        <v>6313</v>
      </c>
      <c r="G1448" s="4" t="s">
        <v>9356</v>
      </c>
      <c r="H1448" s="3" t="s">
        <v>6315</v>
      </c>
      <c r="I1448" s="3" t="s">
        <v>252</v>
      </c>
      <c r="J1448" s="3" t="s">
        <v>252</v>
      </c>
      <c r="K1448" s="3" t="s">
        <v>89</v>
      </c>
      <c r="L1448" s="6" t="s">
        <v>89</v>
      </c>
      <c r="M1448" s="3" t="s">
        <v>252</v>
      </c>
      <c r="N1448" s="3" t="s">
        <v>184</v>
      </c>
      <c r="O1448" s="3" t="s">
        <v>9357</v>
      </c>
      <c r="P1448" s="3" t="s">
        <v>191</v>
      </c>
      <c r="Q1448" s="3" t="s">
        <v>26</v>
      </c>
      <c r="R1448" s="3" t="s">
        <v>27</v>
      </c>
      <c r="S1448" s="3">
        <v>29</v>
      </c>
      <c r="T1448" s="3">
        <v>43.17</v>
      </c>
      <c r="U1448" s="3">
        <v>-0.48</v>
      </c>
      <c r="V1448" s="3">
        <v>66.5</v>
      </c>
      <c r="W1448" s="3">
        <v>54.84</v>
      </c>
      <c r="X1448" s="32">
        <v>0.18</v>
      </c>
      <c r="Y1448" s="33">
        <v>207.68</v>
      </c>
      <c r="Z1448" s="3">
        <v>231.41</v>
      </c>
      <c r="AA1448" s="3">
        <v>-0.11</v>
      </c>
      <c r="AB1448" s="3">
        <v>18743.64</v>
      </c>
      <c r="AC1448" s="3">
        <v>19958.419999999998</v>
      </c>
      <c r="AD1448" s="3">
        <v>21349.32</v>
      </c>
      <c r="AE1448" s="3">
        <v>23781.08</v>
      </c>
    </row>
    <row r="1449" spans="1:31" x14ac:dyDescent="0.3">
      <c r="A1449" s="3" t="s">
        <v>9358</v>
      </c>
      <c r="B1449" s="4">
        <v>51107</v>
      </c>
      <c r="C1449" s="4">
        <v>518</v>
      </c>
      <c r="D1449" s="4" t="s">
        <v>25</v>
      </c>
      <c r="E1449" s="5" t="s">
        <v>6313</v>
      </c>
      <c r="G1449" s="4" t="s">
        <v>9359</v>
      </c>
      <c r="H1449" s="3" t="s">
        <v>6315</v>
      </c>
      <c r="I1449" s="3" t="s">
        <v>87</v>
      </c>
      <c r="J1449" s="3" t="s">
        <v>88</v>
      </c>
      <c r="K1449" s="3" t="s">
        <v>146</v>
      </c>
      <c r="L1449" s="6" t="s">
        <v>6320</v>
      </c>
      <c r="M1449" s="3" t="s">
        <v>88</v>
      </c>
      <c r="N1449" s="3" t="s">
        <v>1164</v>
      </c>
      <c r="O1449" s="3" t="s">
        <v>9360</v>
      </c>
      <c r="P1449" s="3" t="s">
        <v>87</v>
      </c>
      <c r="Q1449" s="3" t="s">
        <v>397</v>
      </c>
      <c r="R1449" s="3" t="s">
        <v>31</v>
      </c>
      <c r="S1449" s="3">
        <v>27</v>
      </c>
      <c r="T1449" s="3">
        <v>59</v>
      </c>
      <c r="U1449" s="3">
        <v>-1.21</v>
      </c>
      <c r="V1449" s="3">
        <v>103.17</v>
      </c>
      <c r="W1449" s="3">
        <v>141.96</v>
      </c>
      <c r="X1449" s="32">
        <v>-0.38</v>
      </c>
      <c r="Y1449" s="33">
        <v>442.71</v>
      </c>
      <c r="Z1449" s="3">
        <v>597.58000000000004</v>
      </c>
      <c r="AA1449" s="3">
        <v>-0.35</v>
      </c>
      <c r="AB1449" s="3">
        <v>165643.75</v>
      </c>
      <c r="AC1449" s="3">
        <v>223561.76</v>
      </c>
      <c r="AD1449" s="3">
        <v>165643.75</v>
      </c>
      <c r="AE1449" s="3">
        <v>223561.76</v>
      </c>
    </row>
    <row r="1450" spans="1:31" x14ac:dyDescent="0.3">
      <c r="A1450" s="3" t="s">
        <v>9361</v>
      </c>
      <c r="B1450" s="4">
        <v>72928</v>
      </c>
      <c r="C1450" s="4">
        <v>310</v>
      </c>
      <c r="D1450" s="4" t="s">
        <v>25</v>
      </c>
      <c r="E1450" s="5" t="s">
        <v>6313</v>
      </c>
      <c r="G1450" s="4" t="s">
        <v>9362</v>
      </c>
      <c r="H1450" s="3" t="s">
        <v>6315</v>
      </c>
      <c r="I1450" s="3" t="s">
        <v>299</v>
      </c>
      <c r="J1450" s="3" t="s">
        <v>299</v>
      </c>
      <c r="K1450" s="3" t="s">
        <v>89</v>
      </c>
      <c r="L1450" s="6" t="s">
        <v>89</v>
      </c>
      <c r="M1450" s="3" t="s">
        <v>299</v>
      </c>
      <c r="N1450" s="3" t="s">
        <v>184</v>
      </c>
      <c r="O1450" s="3" t="s">
        <v>9363</v>
      </c>
      <c r="P1450" s="3" t="s">
        <v>191</v>
      </c>
      <c r="Q1450" s="3" t="s">
        <v>397</v>
      </c>
      <c r="R1450" s="3" t="s">
        <v>31</v>
      </c>
      <c r="S1450" s="3">
        <v>8</v>
      </c>
      <c r="T1450" s="3">
        <v>12</v>
      </c>
      <c r="U1450" s="3">
        <v>-0.5</v>
      </c>
      <c r="V1450" s="3">
        <v>31</v>
      </c>
      <c r="W1450" s="3">
        <v>43.92</v>
      </c>
      <c r="X1450" s="32">
        <v>-0.42</v>
      </c>
      <c r="Y1450" s="33">
        <v>162.83000000000001</v>
      </c>
      <c r="Z1450" s="3">
        <v>183.92</v>
      </c>
      <c r="AA1450" s="3">
        <v>-0.13</v>
      </c>
      <c r="AB1450" s="3">
        <v>26689.32</v>
      </c>
      <c r="AC1450" s="3">
        <v>29446.07</v>
      </c>
      <c r="AD1450" s="3">
        <v>28764.240000000002</v>
      </c>
      <c r="AE1450" s="3">
        <v>30925.55</v>
      </c>
    </row>
    <row r="1451" spans="1:31" x14ac:dyDescent="0.3">
      <c r="A1451" s="3" t="s">
        <v>9364</v>
      </c>
      <c r="B1451" s="4">
        <v>65790</v>
      </c>
      <c r="C1451" s="4">
        <v>237</v>
      </c>
      <c r="D1451" s="4" t="s">
        <v>25</v>
      </c>
      <c r="E1451" s="5" t="s">
        <v>6313</v>
      </c>
      <c r="G1451" s="4" t="s">
        <v>9365</v>
      </c>
      <c r="H1451" s="3" t="s">
        <v>6315</v>
      </c>
      <c r="I1451" s="3" t="s">
        <v>131</v>
      </c>
      <c r="J1451" s="3" t="s">
        <v>88</v>
      </c>
      <c r="K1451" s="3" t="s">
        <v>146</v>
      </c>
      <c r="L1451" s="6" t="s">
        <v>6320</v>
      </c>
      <c r="M1451" s="3" t="s">
        <v>88</v>
      </c>
      <c r="N1451" s="3" t="s">
        <v>133</v>
      </c>
      <c r="O1451" s="3" t="s">
        <v>9366</v>
      </c>
      <c r="P1451" s="3" t="s">
        <v>191</v>
      </c>
      <c r="Q1451" s="3" t="s">
        <v>51</v>
      </c>
      <c r="R1451" s="3" t="s">
        <v>31</v>
      </c>
      <c r="S1451" s="3">
        <v>4</v>
      </c>
      <c r="T1451" s="3">
        <v>9.6</v>
      </c>
      <c r="U1451" s="3">
        <v>-1.25</v>
      </c>
      <c r="V1451" s="3">
        <v>14.39</v>
      </c>
      <c r="W1451" s="3">
        <v>26.66</v>
      </c>
      <c r="X1451" s="32">
        <v>-0.85</v>
      </c>
      <c r="Y1451" s="33">
        <v>144.47999999999999</v>
      </c>
      <c r="Z1451" s="3">
        <v>125.84</v>
      </c>
      <c r="AA1451" s="3">
        <v>0.13</v>
      </c>
      <c r="AB1451" s="3">
        <v>49790.23</v>
      </c>
      <c r="AC1451" s="3">
        <v>45842.879999999997</v>
      </c>
      <c r="AD1451" s="3">
        <v>55730.71</v>
      </c>
      <c r="AE1451" s="3">
        <v>47801.04</v>
      </c>
    </row>
    <row r="1452" spans="1:31" x14ac:dyDescent="0.3">
      <c r="A1452" s="3" t="s">
        <v>9367</v>
      </c>
      <c r="B1452" s="4">
        <v>65792</v>
      </c>
      <c r="C1452" s="4">
        <v>260</v>
      </c>
      <c r="D1452" s="4" t="s">
        <v>25</v>
      </c>
      <c r="E1452" s="5" t="s">
        <v>6313</v>
      </c>
      <c r="G1452" s="4" t="s">
        <v>9368</v>
      </c>
      <c r="H1452" s="3" t="s">
        <v>6315</v>
      </c>
      <c r="I1452" s="3" t="s">
        <v>87</v>
      </c>
      <c r="J1452" s="3" t="s">
        <v>88</v>
      </c>
      <c r="K1452" s="3" t="s">
        <v>146</v>
      </c>
      <c r="L1452" s="6" t="s">
        <v>6320</v>
      </c>
      <c r="M1452" s="3" t="s">
        <v>88</v>
      </c>
      <c r="N1452" s="3" t="s">
        <v>133</v>
      </c>
      <c r="O1452" s="3" t="s">
        <v>9369</v>
      </c>
      <c r="P1452" s="3" t="s">
        <v>191</v>
      </c>
      <c r="Q1452" s="3" t="s">
        <v>51</v>
      </c>
      <c r="R1452" s="3" t="s">
        <v>31</v>
      </c>
      <c r="S1452" s="3">
        <v>15</v>
      </c>
      <c r="T1452" s="3">
        <v>21</v>
      </c>
      <c r="U1452" s="3">
        <v>-0.38</v>
      </c>
      <c r="V1452" s="3">
        <v>47.04</v>
      </c>
      <c r="W1452" s="3">
        <v>48.96</v>
      </c>
      <c r="X1452" s="32">
        <v>-0.04</v>
      </c>
      <c r="Y1452" s="33">
        <v>333.96</v>
      </c>
      <c r="Z1452" s="3">
        <v>235.75</v>
      </c>
      <c r="AA1452" s="3">
        <v>0.28999999999999998</v>
      </c>
      <c r="AB1452" s="3">
        <v>116875.1</v>
      </c>
      <c r="AC1452" s="3">
        <v>94375.8</v>
      </c>
      <c r="AD1452" s="3">
        <v>137056.5</v>
      </c>
      <c r="AE1452" s="3">
        <v>96751.8</v>
      </c>
    </row>
    <row r="1453" spans="1:31" x14ac:dyDescent="0.3">
      <c r="A1453" s="3" t="s">
        <v>9370</v>
      </c>
      <c r="B1453" s="4">
        <v>5842</v>
      </c>
      <c r="C1453" s="4">
        <v>314</v>
      </c>
      <c r="D1453" s="4" t="s">
        <v>25</v>
      </c>
      <c r="E1453" s="5" t="s">
        <v>6313</v>
      </c>
      <c r="G1453" s="4" t="s">
        <v>9371</v>
      </c>
      <c r="H1453" s="3" t="s">
        <v>6315</v>
      </c>
      <c r="I1453" s="3" t="s">
        <v>900</v>
      </c>
      <c r="J1453" s="3" t="s">
        <v>240</v>
      </c>
      <c r="K1453" s="3" t="s">
        <v>146</v>
      </c>
      <c r="L1453" s="6" t="s">
        <v>6320</v>
      </c>
      <c r="M1453" s="3" t="s">
        <v>240</v>
      </c>
      <c r="N1453" s="3" t="s">
        <v>241</v>
      </c>
      <c r="O1453" s="3" t="s">
        <v>9372</v>
      </c>
      <c r="P1453" s="3" t="s">
        <v>6357</v>
      </c>
      <c r="Q1453" s="3" t="s">
        <v>51</v>
      </c>
      <c r="R1453" s="3" t="s">
        <v>31</v>
      </c>
      <c r="S1453" s="3">
        <v>13</v>
      </c>
      <c r="T1453" s="3">
        <v>10</v>
      </c>
      <c r="U1453" s="3">
        <v>0.25</v>
      </c>
      <c r="V1453" s="3">
        <v>21.67</v>
      </c>
      <c r="W1453" s="3">
        <v>30.42</v>
      </c>
      <c r="X1453" s="32">
        <v>-0.4</v>
      </c>
      <c r="Y1453" s="33">
        <v>102.67</v>
      </c>
      <c r="Z1453" s="3">
        <v>127.5</v>
      </c>
      <c r="AA1453" s="3">
        <v>-0.24</v>
      </c>
      <c r="AB1453" s="3">
        <v>69962.55</v>
      </c>
      <c r="AC1453" s="3">
        <v>71869.490000000005</v>
      </c>
      <c r="AD1453" s="3">
        <v>71402.14</v>
      </c>
      <c r="AE1453" s="3">
        <v>71869.490000000005</v>
      </c>
    </row>
    <row r="1454" spans="1:31" x14ac:dyDescent="0.3">
      <c r="A1454" s="3" t="s">
        <v>9373</v>
      </c>
      <c r="B1454" s="4">
        <v>62647</v>
      </c>
      <c r="C1454" s="4">
        <v>406</v>
      </c>
      <c r="D1454" s="4" t="s">
        <v>25</v>
      </c>
      <c r="E1454" s="5" t="s">
        <v>6313</v>
      </c>
      <c r="G1454" s="4" t="s">
        <v>9374</v>
      </c>
      <c r="H1454" s="3" t="s">
        <v>6315</v>
      </c>
      <c r="I1454" s="3" t="s">
        <v>116</v>
      </c>
      <c r="J1454" s="3" t="s">
        <v>6576</v>
      </c>
      <c r="K1454" s="3" t="s">
        <v>6577</v>
      </c>
      <c r="L1454" s="6" t="s">
        <v>132</v>
      </c>
      <c r="M1454" s="3" t="s">
        <v>116</v>
      </c>
      <c r="N1454" s="3" t="s">
        <v>989</v>
      </c>
      <c r="O1454" s="3" t="s">
        <v>9375</v>
      </c>
      <c r="P1454" s="3" t="s">
        <v>116</v>
      </c>
      <c r="Q1454" s="3" t="s">
        <v>9254</v>
      </c>
      <c r="R1454" s="3" t="s">
        <v>60</v>
      </c>
      <c r="S1454" s="3">
        <v>51</v>
      </c>
      <c r="T1454" s="3">
        <v>51.14</v>
      </c>
      <c r="U1454" s="3">
        <v>0</v>
      </c>
      <c r="V1454" s="3">
        <v>185.61</v>
      </c>
      <c r="W1454" s="3">
        <v>159.1</v>
      </c>
      <c r="X1454" s="32">
        <v>0.14000000000000001</v>
      </c>
      <c r="Y1454" s="33">
        <v>700.78</v>
      </c>
      <c r="Z1454" s="3">
        <v>626.88</v>
      </c>
      <c r="AA1454" s="3">
        <v>0.11</v>
      </c>
      <c r="AB1454" s="3">
        <v>40848</v>
      </c>
      <c r="AC1454" s="3">
        <v>37738.81</v>
      </c>
      <c r="AD1454" s="3">
        <v>40848</v>
      </c>
      <c r="AE1454" s="3">
        <v>37738.81</v>
      </c>
    </row>
    <row r="1455" spans="1:31" x14ac:dyDescent="0.3">
      <c r="A1455" s="3" t="s">
        <v>9376</v>
      </c>
      <c r="B1455" s="4">
        <v>88371</v>
      </c>
      <c r="C1455" s="4">
        <v>729</v>
      </c>
      <c r="D1455" s="4" t="s">
        <v>25</v>
      </c>
      <c r="E1455" s="5" t="s">
        <v>6313</v>
      </c>
      <c r="G1455" s="4" t="s">
        <v>9377</v>
      </c>
      <c r="H1455" s="3" t="s">
        <v>6315</v>
      </c>
      <c r="I1455" s="3" t="s">
        <v>245</v>
      </c>
      <c r="J1455" s="3" t="s">
        <v>245</v>
      </c>
      <c r="K1455" s="3" t="s">
        <v>132</v>
      </c>
      <c r="L1455" s="6" t="s">
        <v>132</v>
      </c>
      <c r="M1455" s="3" t="s">
        <v>245</v>
      </c>
      <c r="N1455" s="3" t="s">
        <v>246</v>
      </c>
      <c r="O1455" s="3" t="s">
        <v>9378</v>
      </c>
      <c r="P1455" s="3" t="s">
        <v>245</v>
      </c>
      <c r="Q1455" s="3" t="s">
        <v>341</v>
      </c>
      <c r="R1455" s="3" t="s">
        <v>31</v>
      </c>
      <c r="S1455" s="3">
        <v>156</v>
      </c>
      <c r="T1455" s="3">
        <v>225.5</v>
      </c>
      <c r="U1455" s="3">
        <v>-0.45</v>
      </c>
      <c r="V1455" s="3">
        <v>785.08</v>
      </c>
      <c r="W1455" s="3">
        <v>838</v>
      </c>
      <c r="X1455" s="32">
        <v>-7.0000000000000007E-2</v>
      </c>
      <c r="Y1455" s="33">
        <v>2747</v>
      </c>
      <c r="Z1455" s="3">
        <v>2378.58</v>
      </c>
      <c r="AA1455" s="3">
        <v>0.13</v>
      </c>
      <c r="AB1455" s="3">
        <v>791282.72</v>
      </c>
      <c r="AC1455" s="3">
        <v>691716.99</v>
      </c>
      <c r="AD1455" s="3">
        <v>823440.72</v>
      </c>
      <c r="AE1455" s="3">
        <v>709706.99</v>
      </c>
    </row>
    <row r="1456" spans="1:31" x14ac:dyDescent="0.3">
      <c r="A1456" s="3" t="s">
        <v>9379</v>
      </c>
      <c r="B1456" s="4">
        <v>88372</v>
      </c>
      <c r="C1456" s="4">
        <v>657</v>
      </c>
      <c r="D1456" s="4" t="s">
        <v>25</v>
      </c>
      <c r="E1456" s="5" t="s">
        <v>6313</v>
      </c>
      <c r="G1456" s="4" t="s">
        <v>9380</v>
      </c>
      <c r="H1456" s="3" t="s">
        <v>6315</v>
      </c>
      <c r="I1456" s="3" t="s">
        <v>245</v>
      </c>
      <c r="J1456" s="3" t="s">
        <v>245</v>
      </c>
      <c r="K1456" s="3" t="s">
        <v>132</v>
      </c>
      <c r="L1456" s="6" t="s">
        <v>132</v>
      </c>
      <c r="M1456" s="3" t="s">
        <v>245</v>
      </c>
      <c r="N1456" s="3" t="s">
        <v>246</v>
      </c>
      <c r="O1456" s="3" t="s">
        <v>9381</v>
      </c>
      <c r="P1456" s="3" t="s">
        <v>245</v>
      </c>
      <c r="Q1456" s="3" t="s">
        <v>341</v>
      </c>
      <c r="R1456" s="3" t="s">
        <v>31</v>
      </c>
      <c r="S1456" s="3">
        <v>119</v>
      </c>
      <c r="T1456" s="3">
        <v>159.16999999999999</v>
      </c>
      <c r="U1456" s="3">
        <v>-0.34</v>
      </c>
      <c r="V1456" s="3">
        <v>594.5</v>
      </c>
      <c r="W1456" s="3">
        <v>567.33000000000004</v>
      </c>
      <c r="X1456" s="32">
        <v>0.05</v>
      </c>
      <c r="Y1456" s="33">
        <v>2023</v>
      </c>
      <c r="Z1456" s="3">
        <v>1620</v>
      </c>
      <c r="AA1456" s="3">
        <v>0.2</v>
      </c>
      <c r="AB1456" s="3">
        <v>639652.80000000005</v>
      </c>
      <c r="AC1456" s="3">
        <v>515294.4</v>
      </c>
      <c r="AD1456" s="3">
        <v>662734.80000000005</v>
      </c>
      <c r="AE1456" s="3">
        <v>529050.4</v>
      </c>
    </row>
    <row r="1457" spans="1:31" x14ac:dyDescent="0.3">
      <c r="A1457" s="3" t="s">
        <v>9382</v>
      </c>
      <c r="B1457" s="4">
        <v>15187</v>
      </c>
      <c r="C1457" s="4">
        <v>266</v>
      </c>
      <c r="D1457" s="4" t="s">
        <v>25</v>
      </c>
      <c r="E1457" s="5" t="s">
        <v>6313</v>
      </c>
      <c r="G1457" s="4" t="s">
        <v>9383</v>
      </c>
      <c r="H1457" s="3" t="s">
        <v>6315</v>
      </c>
      <c r="I1457" s="3" t="s">
        <v>735</v>
      </c>
      <c r="J1457" s="3" t="s">
        <v>257</v>
      </c>
      <c r="K1457" s="3" t="s">
        <v>146</v>
      </c>
      <c r="L1457" s="6" t="s">
        <v>146</v>
      </c>
      <c r="M1457" s="3" t="s">
        <v>175</v>
      </c>
      <c r="N1457" s="3" t="s">
        <v>176</v>
      </c>
      <c r="O1457" s="3" t="s">
        <v>9384</v>
      </c>
      <c r="P1457" s="3" t="s">
        <v>6357</v>
      </c>
      <c r="Q1457" s="3" t="s">
        <v>9220</v>
      </c>
      <c r="R1457" s="3" t="s">
        <v>60</v>
      </c>
      <c r="S1457" s="3">
        <v>10</v>
      </c>
      <c r="T1457" s="3">
        <v>3</v>
      </c>
      <c r="U1457" s="3">
        <v>0.71</v>
      </c>
      <c r="V1457" s="3">
        <v>21.33</v>
      </c>
      <c r="W1457" s="3">
        <v>19</v>
      </c>
      <c r="X1457" s="32">
        <v>0.11</v>
      </c>
      <c r="Y1457" s="33">
        <v>66.42</v>
      </c>
      <c r="Z1457" s="3">
        <v>112.67</v>
      </c>
      <c r="AA1457" s="3">
        <v>-0.7</v>
      </c>
      <c r="AB1457" s="3">
        <v>29222.51</v>
      </c>
      <c r="AC1457" s="3">
        <v>48676.160000000003</v>
      </c>
      <c r="AD1457" s="3">
        <v>30947.51</v>
      </c>
      <c r="AE1457" s="3">
        <v>52490.96</v>
      </c>
    </row>
    <row r="1458" spans="1:31" x14ac:dyDescent="0.3">
      <c r="A1458" s="3" t="s">
        <v>9385</v>
      </c>
      <c r="B1458" s="4">
        <v>28624</v>
      </c>
      <c r="C1458" s="4">
        <v>263</v>
      </c>
      <c r="D1458" s="4" t="s">
        <v>25</v>
      </c>
      <c r="E1458" s="5" t="s">
        <v>6313</v>
      </c>
      <c r="G1458" s="4" t="s">
        <v>9386</v>
      </c>
      <c r="H1458" s="3" t="s">
        <v>6315</v>
      </c>
      <c r="I1458" s="3" t="s">
        <v>153</v>
      </c>
      <c r="J1458" s="3" t="s">
        <v>153</v>
      </c>
      <c r="K1458" s="3" t="s">
        <v>146</v>
      </c>
      <c r="L1458" s="6" t="s">
        <v>6320</v>
      </c>
      <c r="M1458" s="3" t="s">
        <v>153</v>
      </c>
      <c r="N1458" s="3" t="s">
        <v>154</v>
      </c>
      <c r="O1458" s="3" t="s">
        <v>9387</v>
      </c>
      <c r="P1458" s="3" t="s">
        <v>153</v>
      </c>
      <c r="Q1458" s="3" t="s">
        <v>37</v>
      </c>
      <c r="R1458" s="3" t="s">
        <v>60</v>
      </c>
      <c r="S1458" s="3">
        <v>4</v>
      </c>
      <c r="T1458" s="3">
        <v>4.5</v>
      </c>
      <c r="U1458" s="3">
        <v>-0.28999999999999998</v>
      </c>
      <c r="V1458" s="3">
        <v>12.54</v>
      </c>
      <c r="W1458" s="3">
        <v>11.46</v>
      </c>
      <c r="X1458" s="32">
        <v>0.09</v>
      </c>
      <c r="Y1458" s="33">
        <v>53.04</v>
      </c>
      <c r="Z1458" s="3">
        <v>61.42</v>
      </c>
      <c r="AA1458" s="3">
        <v>-0.16</v>
      </c>
      <c r="AB1458" s="3">
        <v>20737.169999999998</v>
      </c>
      <c r="AC1458" s="3">
        <v>23968.02</v>
      </c>
      <c r="AD1458" s="3">
        <v>20737.169999999998</v>
      </c>
      <c r="AE1458" s="3">
        <v>23968.02</v>
      </c>
    </row>
    <row r="1459" spans="1:31" x14ac:dyDescent="0.3">
      <c r="A1459" s="3" t="s">
        <v>9388</v>
      </c>
      <c r="B1459" s="4">
        <v>28627</v>
      </c>
      <c r="C1459" s="4">
        <v>242</v>
      </c>
      <c r="D1459" s="4" t="s">
        <v>25</v>
      </c>
      <c r="E1459" s="5" t="s">
        <v>6313</v>
      </c>
      <c r="G1459" s="4" t="s">
        <v>9389</v>
      </c>
      <c r="H1459" s="3" t="s">
        <v>6315</v>
      </c>
      <c r="I1459" s="3" t="s">
        <v>153</v>
      </c>
      <c r="J1459" s="3" t="s">
        <v>153</v>
      </c>
      <c r="K1459" s="3" t="s">
        <v>146</v>
      </c>
      <c r="L1459" s="6" t="s">
        <v>6320</v>
      </c>
      <c r="M1459" s="3" t="s">
        <v>153</v>
      </c>
      <c r="N1459" s="3" t="s">
        <v>154</v>
      </c>
      <c r="O1459" s="3" t="s">
        <v>9390</v>
      </c>
      <c r="P1459" s="3" t="s">
        <v>153</v>
      </c>
      <c r="Q1459" s="3" t="s">
        <v>37</v>
      </c>
      <c r="R1459" s="3" t="s">
        <v>60</v>
      </c>
      <c r="S1459" s="3">
        <v>33</v>
      </c>
      <c r="T1459" s="3">
        <v>15.33</v>
      </c>
      <c r="U1459" s="3">
        <v>0.53</v>
      </c>
      <c r="V1459" s="3">
        <v>151.35</v>
      </c>
      <c r="W1459" s="3">
        <v>63.11</v>
      </c>
      <c r="X1459" s="32">
        <v>0.57999999999999996</v>
      </c>
      <c r="Y1459" s="33">
        <v>513.83000000000004</v>
      </c>
      <c r="Z1459" s="3">
        <v>310.13</v>
      </c>
      <c r="AA1459" s="3">
        <v>0.4</v>
      </c>
      <c r="AB1459" s="3">
        <v>157912.64000000001</v>
      </c>
      <c r="AC1459" s="3">
        <v>96725.71</v>
      </c>
      <c r="AD1459" s="3">
        <v>160036.64000000001</v>
      </c>
      <c r="AE1459" s="3">
        <v>96725.71</v>
      </c>
    </row>
    <row r="1460" spans="1:31" x14ac:dyDescent="0.3">
      <c r="A1460" s="3" t="s">
        <v>9391</v>
      </c>
      <c r="B1460" s="4">
        <v>26480</v>
      </c>
      <c r="C1460" s="4">
        <v>146</v>
      </c>
      <c r="D1460" s="4" t="s">
        <v>25</v>
      </c>
      <c r="E1460" s="5" t="s">
        <v>6313</v>
      </c>
      <c r="G1460" s="4" t="s">
        <v>9392</v>
      </c>
      <c r="H1460" s="3" t="s">
        <v>6315</v>
      </c>
      <c r="I1460" s="3" t="s">
        <v>735</v>
      </c>
      <c r="J1460" s="3" t="s">
        <v>736</v>
      </c>
      <c r="K1460" s="3" t="s">
        <v>736</v>
      </c>
      <c r="L1460" s="6" t="s">
        <v>6320</v>
      </c>
      <c r="M1460" s="3" t="s">
        <v>175</v>
      </c>
      <c r="N1460" s="3" t="s">
        <v>176</v>
      </c>
      <c r="O1460" s="3" t="s">
        <v>9393</v>
      </c>
      <c r="P1460" s="3" t="s">
        <v>6357</v>
      </c>
      <c r="Q1460" s="3" t="s">
        <v>517</v>
      </c>
      <c r="R1460" s="3" t="s">
        <v>60</v>
      </c>
      <c r="S1460" s="3">
        <v>2</v>
      </c>
      <c r="T1460" s="3">
        <v>6</v>
      </c>
      <c r="U1460" s="3">
        <v>-2</v>
      </c>
      <c r="V1460" s="3">
        <v>12</v>
      </c>
      <c r="W1460" s="3">
        <v>19.5</v>
      </c>
      <c r="X1460" s="32">
        <v>-0.63</v>
      </c>
      <c r="Y1460" s="33">
        <v>67</v>
      </c>
      <c r="Z1460" s="3">
        <v>59.5</v>
      </c>
      <c r="AA1460" s="3">
        <v>0.11</v>
      </c>
      <c r="AB1460" s="3">
        <v>23725.439999999999</v>
      </c>
      <c r="AC1460" s="3">
        <v>21020.16</v>
      </c>
      <c r="AD1460" s="3">
        <v>24007.439999999999</v>
      </c>
      <c r="AE1460" s="3">
        <v>21320.04</v>
      </c>
    </row>
    <row r="1461" spans="1:31" x14ac:dyDescent="0.3">
      <c r="A1461" s="3" t="s">
        <v>9394</v>
      </c>
      <c r="B1461" s="4">
        <v>5977</v>
      </c>
      <c r="C1461" s="4">
        <v>166</v>
      </c>
      <c r="D1461" s="4" t="s">
        <v>25</v>
      </c>
      <c r="E1461" s="5" t="s">
        <v>6313</v>
      </c>
      <c r="G1461" s="4" t="s">
        <v>9395</v>
      </c>
      <c r="H1461" s="3" t="s">
        <v>6315</v>
      </c>
      <c r="I1461" s="3" t="s">
        <v>900</v>
      </c>
      <c r="J1461" s="3" t="s">
        <v>240</v>
      </c>
      <c r="K1461" s="3" t="s">
        <v>146</v>
      </c>
      <c r="L1461" s="6" t="s">
        <v>146</v>
      </c>
      <c r="M1461" s="3" t="s">
        <v>240</v>
      </c>
      <c r="N1461" s="3" t="s">
        <v>241</v>
      </c>
      <c r="O1461" s="3" t="s">
        <v>9396</v>
      </c>
      <c r="P1461" s="3" t="s">
        <v>6357</v>
      </c>
      <c r="Q1461" s="3" t="s">
        <v>1797</v>
      </c>
      <c r="R1461" s="3" t="s">
        <v>60</v>
      </c>
      <c r="S1461" s="3">
        <v>4</v>
      </c>
      <c r="U1461" s="3">
        <v>1</v>
      </c>
      <c r="V1461" s="3">
        <v>7.25</v>
      </c>
      <c r="X1461" s="32">
        <v>1</v>
      </c>
      <c r="Y1461" s="33">
        <v>52</v>
      </c>
      <c r="Z1461" s="3">
        <v>14.75</v>
      </c>
      <c r="AA1461" s="3">
        <v>0.72</v>
      </c>
      <c r="AB1461" s="3">
        <v>90124.32</v>
      </c>
      <c r="AC1461" s="3">
        <v>21598.23</v>
      </c>
      <c r="AD1461" s="3">
        <v>90124.32</v>
      </c>
      <c r="AE1461" s="3">
        <v>21598.23</v>
      </c>
    </row>
    <row r="1462" spans="1:31" x14ac:dyDescent="0.3">
      <c r="A1462" s="3" t="s">
        <v>9397</v>
      </c>
      <c r="B1462" s="4">
        <v>86559</v>
      </c>
      <c r="C1462" s="4">
        <v>208</v>
      </c>
      <c r="D1462" s="4" t="s">
        <v>25</v>
      </c>
      <c r="E1462" s="5" t="s">
        <v>6313</v>
      </c>
      <c r="G1462" s="4" t="s">
        <v>9398</v>
      </c>
      <c r="H1462" s="3" t="s">
        <v>6315</v>
      </c>
      <c r="I1462" s="3" t="s">
        <v>54</v>
      </c>
      <c r="J1462" s="3" t="s">
        <v>191</v>
      </c>
      <c r="K1462" s="3" t="s">
        <v>89</v>
      </c>
      <c r="L1462" s="6" t="s">
        <v>132</v>
      </c>
      <c r="M1462" s="3" t="s">
        <v>175</v>
      </c>
      <c r="N1462" s="3" t="s">
        <v>184</v>
      </c>
      <c r="O1462" s="3" t="s">
        <v>9399</v>
      </c>
      <c r="P1462" s="3" t="s">
        <v>191</v>
      </c>
      <c r="Q1462" s="3" t="s">
        <v>194</v>
      </c>
      <c r="R1462" s="3" t="s">
        <v>31</v>
      </c>
      <c r="S1462" s="3">
        <v>20</v>
      </c>
      <c r="T1462" s="3">
        <v>29</v>
      </c>
      <c r="U1462" s="3">
        <v>-0.45</v>
      </c>
      <c r="V1462" s="3">
        <v>47</v>
      </c>
      <c r="W1462" s="3">
        <v>61</v>
      </c>
      <c r="X1462" s="32">
        <v>-0.3</v>
      </c>
      <c r="Y1462" s="33">
        <v>193</v>
      </c>
      <c r="Z1462" s="3">
        <v>240.67</v>
      </c>
      <c r="AA1462" s="3">
        <v>-0.25</v>
      </c>
      <c r="AB1462" s="3">
        <v>28672.799999999999</v>
      </c>
      <c r="AC1462" s="3">
        <v>36426.620000000003</v>
      </c>
      <c r="AD1462" s="3">
        <v>30802.799999999999</v>
      </c>
      <c r="AE1462" s="3">
        <v>38405.120000000003</v>
      </c>
    </row>
    <row r="1463" spans="1:31" x14ac:dyDescent="0.3">
      <c r="A1463" s="3" t="s">
        <v>9400</v>
      </c>
      <c r="B1463" s="4">
        <v>33308</v>
      </c>
      <c r="C1463" s="4">
        <v>373</v>
      </c>
      <c r="D1463" s="4" t="s">
        <v>25</v>
      </c>
      <c r="E1463" s="5" t="s">
        <v>6313</v>
      </c>
      <c r="G1463" s="4" t="s">
        <v>9401</v>
      </c>
      <c r="H1463" s="3" t="s">
        <v>6315</v>
      </c>
      <c r="I1463" s="3" t="s">
        <v>153</v>
      </c>
      <c r="J1463" s="3" t="s">
        <v>153</v>
      </c>
      <c r="K1463" s="3" t="s">
        <v>89</v>
      </c>
      <c r="L1463" s="6" t="s">
        <v>89</v>
      </c>
      <c r="M1463" s="3" t="s">
        <v>153</v>
      </c>
      <c r="N1463" s="3" t="s">
        <v>184</v>
      </c>
      <c r="O1463" s="3" t="s">
        <v>9402</v>
      </c>
      <c r="P1463" s="3" t="s">
        <v>191</v>
      </c>
      <c r="Q1463" s="3" t="s">
        <v>51</v>
      </c>
      <c r="R1463" s="3" t="s">
        <v>31</v>
      </c>
      <c r="S1463" s="3">
        <v>24</v>
      </c>
      <c r="T1463" s="3">
        <v>32.380000000000003</v>
      </c>
      <c r="U1463" s="3">
        <v>-0.34</v>
      </c>
      <c r="V1463" s="3">
        <v>70.13</v>
      </c>
      <c r="W1463" s="3">
        <v>98.38</v>
      </c>
      <c r="X1463" s="32">
        <v>-0.4</v>
      </c>
      <c r="Y1463" s="33">
        <v>270</v>
      </c>
      <c r="Z1463" s="3">
        <v>312.20999999999998</v>
      </c>
      <c r="AA1463" s="3">
        <v>-0.16</v>
      </c>
      <c r="AB1463" s="3">
        <v>34732.800000000003</v>
      </c>
      <c r="AC1463" s="3">
        <v>36078.400000000001</v>
      </c>
      <c r="AD1463" s="3">
        <v>34732.800000000003</v>
      </c>
      <c r="AE1463" s="3">
        <v>36078.400000000001</v>
      </c>
    </row>
    <row r="1464" spans="1:31" x14ac:dyDescent="0.3">
      <c r="A1464" s="3" t="s">
        <v>9403</v>
      </c>
      <c r="B1464" s="4">
        <v>16049</v>
      </c>
      <c r="C1464" s="4">
        <v>160</v>
      </c>
      <c r="D1464" s="4" t="s">
        <v>25</v>
      </c>
      <c r="E1464" s="5" t="s">
        <v>6313</v>
      </c>
      <c r="G1464" s="4" t="s">
        <v>9404</v>
      </c>
      <c r="H1464" s="3" t="s">
        <v>6315</v>
      </c>
      <c r="I1464" s="3" t="s">
        <v>831</v>
      </c>
      <c r="J1464" s="3" t="s">
        <v>807</v>
      </c>
      <c r="K1464" s="3" t="s">
        <v>807</v>
      </c>
      <c r="L1464" s="6" t="s">
        <v>132</v>
      </c>
      <c r="M1464" s="3" t="s">
        <v>808</v>
      </c>
      <c r="N1464" s="3" t="s">
        <v>808</v>
      </c>
      <c r="O1464" s="3" t="s">
        <v>9405</v>
      </c>
      <c r="P1464" s="3" t="s">
        <v>6357</v>
      </c>
      <c r="Q1464" s="3" t="s">
        <v>41</v>
      </c>
      <c r="R1464" s="3" t="s">
        <v>31</v>
      </c>
      <c r="S1464" s="3">
        <v>3</v>
      </c>
      <c r="T1464" s="3">
        <v>3</v>
      </c>
      <c r="U1464" s="3">
        <v>-0.06</v>
      </c>
      <c r="V1464" s="3">
        <v>8.67</v>
      </c>
      <c r="W1464" s="3">
        <v>15</v>
      </c>
      <c r="X1464" s="32">
        <v>-0.73</v>
      </c>
      <c r="Y1464" s="33">
        <v>41.67</v>
      </c>
      <c r="Z1464" s="3">
        <v>45</v>
      </c>
      <c r="AA1464" s="3">
        <v>-0.08</v>
      </c>
      <c r="AB1464" s="3">
        <v>14621</v>
      </c>
      <c r="AC1464" s="3">
        <v>15967.8</v>
      </c>
      <c r="AD1464" s="3">
        <v>15485</v>
      </c>
      <c r="AE1464" s="3">
        <v>16719.72</v>
      </c>
    </row>
    <row r="1465" spans="1:31" x14ac:dyDescent="0.3">
      <c r="A1465" s="3" t="s">
        <v>9406</v>
      </c>
      <c r="B1465" s="4">
        <v>87278</v>
      </c>
      <c r="C1465" s="4">
        <v>184</v>
      </c>
      <c r="D1465" s="4" t="s">
        <v>25</v>
      </c>
      <c r="E1465" s="5" t="s">
        <v>6313</v>
      </c>
      <c r="G1465" s="4" t="s">
        <v>9407</v>
      </c>
      <c r="H1465" s="3" t="s">
        <v>6315</v>
      </c>
      <c r="I1465" s="3" t="s">
        <v>245</v>
      </c>
      <c r="J1465" s="3" t="s">
        <v>245</v>
      </c>
      <c r="K1465" s="3" t="s">
        <v>89</v>
      </c>
      <c r="L1465" s="6" t="s">
        <v>146</v>
      </c>
      <c r="M1465" s="3" t="s">
        <v>245</v>
      </c>
      <c r="N1465" s="3" t="s">
        <v>246</v>
      </c>
      <c r="O1465" s="3" t="s">
        <v>9408</v>
      </c>
      <c r="P1465" s="3" t="s">
        <v>245</v>
      </c>
      <c r="Q1465" s="3" t="s">
        <v>41</v>
      </c>
      <c r="R1465" s="3" t="s">
        <v>31</v>
      </c>
      <c r="S1465" s="3">
        <v>3</v>
      </c>
      <c r="T1465" s="3">
        <v>6</v>
      </c>
      <c r="U1465" s="3">
        <v>-1.18</v>
      </c>
      <c r="V1465" s="3">
        <v>8.5</v>
      </c>
      <c r="W1465" s="3">
        <v>9.25</v>
      </c>
      <c r="X1465" s="32">
        <v>-0.09</v>
      </c>
      <c r="Y1465" s="33">
        <v>35</v>
      </c>
      <c r="Z1465" s="3">
        <v>36.25</v>
      </c>
      <c r="AA1465" s="3">
        <v>-0.04</v>
      </c>
      <c r="AB1465" s="3">
        <v>24964.799999999999</v>
      </c>
      <c r="AC1465" s="3">
        <v>25856.400000000001</v>
      </c>
      <c r="AD1465" s="3">
        <v>24964.799999999999</v>
      </c>
      <c r="AE1465" s="3">
        <v>25856.400000000001</v>
      </c>
    </row>
    <row r="1466" spans="1:31" x14ac:dyDescent="0.3">
      <c r="A1466" s="3" t="s">
        <v>9409</v>
      </c>
      <c r="B1466" s="4">
        <v>49254</v>
      </c>
      <c r="C1466" s="4">
        <v>376</v>
      </c>
      <c r="D1466" s="4" t="s">
        <v>25</v>
      </c>
      <c r="E1466" s="5" t="s">
        <v>6313</v>
      </c>
      <c r="G1466" s="4" t="s">
        <v>9410</v>
      </c>
      <c r="H1466" s="3" t="s">
        <v>6315</v>
      </c>
      <c r="I1466" s="3" t="s">
        <v>131</v>
      </c>
      <c r="J1466" s="3" t="s">
        <v>88</v>
      </c>
      <c r="K1466" s="3" t="s">
        <v>132</v>
      </c>
      <c r="L1466" s="6" t="s">
        <v>6320</v>
      </c>
      <c r="M1466" s="3" t="s">
        <v>88</v>
      </c>
      <c r="N1466" s="3" t="s">
        <v>133</v>
      </c>
      <c r="O1466" s="3" t="s">
        <v>9411</v>
      </c>
      <c r="P1466" s="3" t="s">
        <v>87</v>
      </c>
      <c r="Q1466" s="3" t="s">
        <v>9279</v>
      </c>
      <c r="R1466" s="3" t="s">
        <v>31</v>
      </c>
      <c r="S1466" s="3">
        <v>5</v>
      </c>
      <c r="T1466" s="3">
        <v>8.5</v>
      </c>
      <c r="U1466" s="3">
        <v>-0.7</v>
      </c>
      <c r="V1466" s="3">
        <v>14.5</v>
      </c>
      <c r="W1466" s="3">
        <v>64.5</v>
      </c>
      <c r="X1466" s="32">
        <v>-3.45</v>
      </c>
      <c r="Y1466" s="33">
        <v>67.459999999999994</v>
      </c>
      <c r="Z1466" s="3">
        <v>235.5</v>
      </c>
      <c r="AA1466" s="3">
        <v>-2.4900000000000002</v>
      </c>
      <c r="AB1466" s="3">
        <v>28628.36</v>
      </c>
      <c r="AC1466" s="3">
        <v>95385.72</v>
      </c>
      <c r="AD1466" s="3">
        <v>29854.36</v>
      </c>
      <c r="AE1466" s="3">
        <v>99897.72</v>
      </c>
    </row>
    <row r="1467" spans="1:31" x14ac:dyDescent="0.3">
      <c r="A1467" s="3" t="s">
        <v>9412</v>
      </c>
      <c r="B1467" s="4">
        <v>64028</v>
      </c>
      <c r="C1467" s="4">
        <v>331</v>
      </c>
      <c r="D1467" s="4" t="s">
        <v>25</v>
      </c>
      <c r="E1467" s="5" t="s">
        <v>6313</v>
      </c>
      <c r="G1467" s="4" t="s">
        <v>9413</v>
      </c>
      <c r="H1467" s="3" t="s">
        <v>6315</v>
      </c>
      <c r="I1467" s="3" t="s">
        <v>54</v>
      </c>
      <c r="J1467" s="3" t="s">
        <v>191</v>
      </c>
      <c r="K1467" s="3" t="s">
        <v>89</v>
      </c>
      <c r="L1467" s="6" t="s">
        <v>132</v>
      </c>
      <c r="M1467" s="3" t="s">
        <v>191</v>
      </c>
      <c r="N1467" s="3" t="s">
        <v>211</v>
      </c>
      <c r="O1467" s="3" t="s">
        <v>9414</v>
      </c>
      <c r="P1467" s="3" t="s">
        <v>191</v>
      </c>
      <c r="Q1467" s="3" t="s">
        <v>52</v>
      </c>
      <c r="R1467" s="3" t="s">
        <v>29</v>
      </c>
      <c r="S1467" s="3">
        <v>10</v>
      </c>
      <c r="T1467" s="3">
        <v>10</v>
      </c>
      <c r="U1467" s="3">
        <v>-0.05</v>
      </c>
      <c r="V1467" s="3">
        <v>29.83</v>
      </c>
      <c r="W1467" s="3">
        <v>21.5</v>
      </c>
      <c r="X1467" s="32">
        <v>0.28000000000000003</v>
      </c>
      <c r="Y1467" s="33">
        <v>126.33</v>
      </c>
      <c r="Z1467" s="3">
        <v>76</v>
      </c>
      <c r="AA1467" s="3">
        <v>0.4</v>
      </c>
      <c r="AB1467" s="3">
        <v>21146.6</v>
      </c>
      <c r="AC1467" s="3">
        <v>11773.2</v>
      </c>
      <c r="AD1467" s="3">
        <v>22188.799999999999</v>
      </c>
      <c r="AE1467" s="3">
        <v>11773.2</v>
      </c>
    </row>
    <row r="1468" spans="1:31" x14ac:dyDescent="0.3">
      <c r="A1468" s="3" t="s">
        <v>9415</v>
      </c>
      <c r="B1468" s="4">
        <v>78107</v>
      </c>
      <c r="C1468" s="4">
        <v>417</v>
      </c>
      <c r="D1468" s="4" t="s">
        <v>25</v>
      </c>
      <c r="E1468" s="5" t="s">
        <v>6313</v>
      </c>
      <c r="G1468" s="4" t="s">
        <v>9416</v>
      </c>
      <c r="H1468" s="3" t="s">
        <v>6315</v>
      </c>
      <c r="I1468" s="3" t="s">
        <v>499</v>
      </c>
      <c r="J1468" s="3" t="s">
        <v>191</v>
      </c>
      <c r="K1468" s="3" t="s">
        <v>132</v>
      </c>
      <c r="L1468" s="6" t="s">
        <v>132</v>
      </c>
      <c r="M1468" s="3" t="s">
        <v>191</v>
      </c>
      <c r="N1468" s="3" t="s">
        <v>206</v>
      </c>
      <c r="O1468" s="3" t="s">
        <v>9417</v>
      </c>
      <c r="P1468" s="3" t="s">
        <v>191</v>
      </c>
      <c r="Q1468" s="3" t="s">
        <v>9113</v>
      </c>
      <c r="R1468" s="3" t="s">
        <v>60</v>
      </c>
      <c r="S1468" s="3">
        <v>32</v>
      </c>
      <c r="T1468" s="3">
        <v>53.83</v>
      </c>
      <c r="U1468" s="3">
        <v>-0.71</v>
      </c>
      <c r="V1468" s="3">
        <v>87.5</v>
      </c>
      <c r="W1468" s="3">
        <v>136.83000000000001</v>
      </c>
      <c r="X1468" s="32">
        <v>-0.56000000000000005</v>
      </c>
      <c r="Y1468" s="33">
        <v>430.58</v>
      </c>
      <c r="Z1468" s="3">
        <v>703.25</v>
      </c>
      <c r="AA1468" s="3">
        <v>-0.63</v>
      </c>
      <c r="AB1468" s="3">
        <v>91817.59</v>
      </c>
      <c r="AC1468" s="3">
        <v>148152.93</v>
      </c>
      <c r="AD1468" s="3">
        <v>91817.59</v>
      </c>
      <c r="AE1468" s="3">
        <v>150300.93</v>
      </c>
    </row>
    <row r="1469" spans="1:31" x14ac:dyDescent="0.3">
      <c r="A1469" s="3" t="s">
        <v>9418</v>
      </c>
      <c r="B1469" s="4">
        <v>80520</v>
      </c>
      <c r="C1469" s="4">
        <v>291</v>
      </c>
      <c r="D1469" s="4" t="s">
        <v>25</v>
      </c>
      <c r="E1469" s="5" t="s">
        <v>6313</v>
      </c>
      <c r="G1469" s="4" t="s">
        <v>9419</v>
      </c>
      <c r="H1469" s="3" t="s">
        <v>6315</v>
      </c>
      <c r="I1469" s="3" t="s">
        <v>499</v>
      </c>
      <c r="J1469" s="3" t="s">
        <v>191</v>
      </c>
      <c r="K1469" s="3" t="s">
        <v>132</v>
      </c>
      <c r="L1469" s="6" t="s">
        <v>132</v>
      </c>
      <c r="M1469" s="3" t="s">
        <v>191</v>
      </c>
      <c r="N1469" s="3" t="s">
        <v>206</v>
      </c>
      <c r="O1469" s="3" t="s">
        <v>9420</v>
      </c>
      <c r="P1469" s="3" t="s">
        <v>191</v>
      </c>
      <c r="Q1469" s="3" t="s">
        <v>9113</v>
      </c>
      <c r="R1469" s="3" t="s">
        <v>60</v>
      </c>
      <c r="S1469" s="3">
        <v>8</v>
      </c>
      <c r="T1469" s="3">
        <v>14</v>
      </c>
      <c r="U1469" s="3">
        <v>-0.87</v>
      </c>
      <c r="V1469" s="3">
        <v>27.25</v>
      </c>
      <c r="W1469" s="3">
        <v>29.58</v>
      </c>
      <c r="X1469" s="32">
        <v>-0.09</v>
      </c>
      <c r="Y1469" s="33">
        <v>139.91999999999999</v>
      </c>
      <c r="Z1469" s="3">
        <v>161.91999999999999</v>
      </c>
      <c r="AA1469" s="3">
        <v>-0.16</v>
      </c>
      <c r="AB1469" s="3">
        <v>29835.83</v>
      </c>
      <c r="AC1469" s="3">
        <v>34095.050000000003</v>
      </c>
      <c r="AD1469" s="3">
        <v>29835.83</v>
      </c>
      <c r="AE1469" s="3">
        <v>34731.050000000003</v>
      </c>
    </row>
    <row r="1470" spans="1:31" x14ac:dyDescent="0.3">
      <c r="A1470" s="3" t="s">
        <v>9421</v>
      </c>
      <c r="B1470" s="4">
        <v>80522</v>
      </c>
      <c r="C1470" s="4">
        <v>248</v>
      </c>
      <c r="D1470" s="4" t="s">
        <v>25</v>
      </c>
      <c r="E1470" s="5" t="s">
        <v>6313</v>
      </c>
      <c r="G1470" s="4" t="s">
        <v>9422</v>
      </c>
      <c r="H1470" s="3" t="s">
        <v>6315</v>
      </c>
      <c r="I1470" s="3" t="s">
        <v>499</v>
      </c>
      <c r="J1470" s="3" t="s">
        <v>191</v>
      </c>
      <c r="K1470" s="3" t="s">
        <v>132</v>
      </c>
      <c r="L1470" s="6" t="s">
        <v>132</v>
      </c>
      <c r="M1470" s="3" t="s">
        <v>191</v>
      </c>
      <c r="N1470" s="3" t="s">
        <v>206</v>
      </c>
      <c r="O1470" s="3" t="s">
        <v>9423</v>
      </c>
      <c r="P1470" s="3" t="s">
        <v>191</v>
      </c>
      <c r="Q1470" s="3" t="s">
        <v>9113</v>
      </c>
      <c r="R1470" s="3" t="s">
        <v>60</v>
      </c>
      <c r="S1470" s="3">
        <v>7</v>
      </c>
      <c r="T1470" s="3">
        <v>8.5</v>
      </c>
      <c r="U1470" s="3">
        <v>-0.21</v>
      </c>
      <c r="V1470" s="3">
        <v>21.25</v>
      </c>
      <c r="W1470" s="3">
        <v>20</v>
      </c>
      <c r="X1470" s="32">
        <v>0.06</v>
      </c>
      <c r="Y1470" s="33">
        <v>86.25</v>
      </c>
      <c r="Z1470" s="3">
        <v>104.08</v>
      </c>
      <c r="AA1470" s="3">
        <v>-0.21</v>
      </c>
      <c r="AB1470" s="3">
        <v>18391.95</v>
      </c>
      <c r="AC1470" s="3">
        <v>22024.15</v>
      </c>
      <c r="AD1470" s="3">
        <v>18391.95</v>
      </c>
      <c r="AE1470" s="3">
        <v>22312.15</v>
      </c>
    </row>
    <row r="1471" spans="1:31" x14ac:dyDescent="0.3">
      <c r="A1471" s="3" t="s">
        <v>9424</v>
      </c>
      <c r="B1471" s="4">
        <v>80524</v>
      </c>
      <c r="C1471" s="4">
        <v>302</v>
      </c>
      <c r="D1471" s="4" t="s">
        <v>25</v>
      </c>
      <c r="E1471" s="5" t="s">
        <v>6313</v>
      </c>
      <c r="G1471" s="4" t="s">
        <v>9425</v>
      </c>
      <c r="H1471" s="3" t="s">
        <v>6315</v>
      </c>
      <c r="I1471" s="3" t="s">
        <v>499</v>
      </c>
      <c r="J1471" s="3" t="s">
        <v>191</v>
      </c>
      <c r="K1471" s="3" t="s">
        <v>146</v>
      </c>
      <c r="L1471" s="6" t="s">
        <v>132</v>
      </c>
      <c r="M1471" s="3" t="s">
        <v>191</v>
      </c>
      <c r="N1471" s="3" t="s">
        <v>211</v>
      </c>
      <c r="O1471" s="3" t="s">
        <v>9426</v>
      </c>
      <c r="P1471" s="3" t="s">
        <v>191</v>
      </c>
      <c r="Q1471" s="3" t="s">
        <v>9113</v>
      </c>
      <c r="R1471" s="3" t="s">
        <v>60</v>
      </c>
      <c r="S1471" s="3">
        <v>10</v>
      </c>
      <c r="T1471" s="3">
        <v>22.5</v>
      </c>
      <c r="U1471" s="3">
        <v>-1.37</v>
      </c>
      <c r="V1471" s="3">
        <v>28.58</v>
      </c>
      <c r="W1471" s="3">
        <v>54.5</v>
      </c>
      <c r="X1471" s="32">
        <v>-0.91</v>
      </c>
      <c r="Y1471" s="33">
        <v>121.58</v>
      </c>
      <c r="Z1471" s="3">
        <v>199.33</v>
      </c>
      <c r="AA1471" s="3">
        <v>-0.64</v>
      </c>
      <c r="AB1471" s="3">
        <v>25926.43</v>
      </c>
      <c r="AC1471" s="3">
        <v>42431.77</v>
      </c>
      <c r="AD1471" s="3">
        <v>25926.43</v>
      </c>
      <c r="AE1471" s="3">
        <v>42743.77</v>
      </c>
    </row>
    <row r="1472" spans="1:31" x14ac:dyDescent="0.3">
      <c r="A1472" s="3" t="s">
        <v>9427</v>
      </c>
      <c r="B1472" s="4">
        <v>80579</v>
      </c>
      <c r="C1472" s="4">
        <v>274</v>
      </c>
      <c r="D1472" s="4" t="s">
        <v>25</v>
      </c>
      <c r="E1472" s="5" t="s">
        <v>6313</v>
      </c>
      <c r="G1472" s="4" t="s">
        <v>9428</v>
      </c>
      <c r="H1472" s="3" t="s">
        <v>6315</v>
      </c>
      <c r="I1472" s="3" t="s">
        <v>499</v>
      </c>
      <c r="J1472" s="3" t="s">
        <v>191</v>
      </c>
      <c r="K1472" s="3" t="s">
        <v>132</v>
      </c>
      <c r="L1472" s="6" t="s">
        <v>132</v>
      </c>
      <c r="M1472" s="3" t="s">
        <v>191</v>
      </c>
      <c r="N1472" s="3" t="s">
        <v>206</v>
      </c>
      <c r="O1472" s="3" t="s">
        <v>9429</v>
      </c>
      <c r="P1472" s="3" t="s">
        <v>191</v>
      </c>
      <c r="Q1472" s="3" t="s">
        <v>9113</v>
      </c>
      <c r="R1472" s="3" t="s">
        <v>60</v>
      </c>
      <c r="S1472" s="3">
        <v>3</v>
      </c>
      <c r="T1472" s="3">
        <v>3.47</v>
      </c>
      <c r="U1472" s="3">
        <v>-0.3</v>
      </c>
      <c r="V1472" s="3">
        <v>7.21</v>
      </c>
      <c r="W1472" s="3">
        <v>7.48</v>
      </c>
      <c r="X1472" s="32">
        <v>-0.04</v>
      </c>
      <c r="Y1472" s="33">
        <v>39.51</v>
      </c>
      <c r="Z1472" s="3">
        <v>57.12</v>
      </c>
      <c r="AA1472" s="3">
        <v>-0.45</v>
      </c>
      <c r="AB1472" s="3">
        <v>16481.28</v>
      </c>
      <c r="AC1472" s="3">
        <v>23828.720000000001</v>
      </c>
      <c r="AD1472" s="3">
        <v>16481.28</v>
      </c>
      <c r="AE1472" s="3">
        <v>23828.720000000001</v>
      </c>
    </row>
    <row r="1473" spans="1:31" x14ac:dyDescent="0.3">
      <c r="A1473" s="3" t="s">
        <v>9430</v>
      </c>
      <c r="B1473" s="4">
        <v>86545</v>
      </c>
      <c r="C1473" s="4">
        <v>158</v>
      </c>
      <c r="D1473" s="4" t="s">
        <v>25</v>
      </c>
      <c r="E1473" s="5" t="s">
        <v>6313</v>
      </c>
      <c r="G1473" s="4" t="s">
        <v>9431</v>
      </c>
      <c r="H1473" s="3" t="s">
        <v>6315</v>
      </c>
      <c r="I1473" s="3" t="s">
        <v>54</v>
      </c>
      <c r="J1473" s="3" t="s">
        <v>191</v>
      </c>
      <c r="K1473" s="3" t="s">
        <v>132</v>
      </c>
      <c r="L1473" s="6" t="s">
        <v>132</v>
      </c>
      <c r="M1473" s="3" t="s">
        <v>175</v>
      </c>
      <c r="N1473" s="3" t="s">
        <v>184</v>
      </c>
      <c r="O1473" s="3" t="s">
        <v>9432</v>
      </c>
      <c r="P1473" s="3" t="s">
        <v>191</v>
      </c>
      <c r="Q1473" s="3" t="s">
        <v>194</v>
      </c>
      <c r="R1473" s="3" t="s">
        <v>6402</v>
      </c>
      <c r="S1473" s="3">
        <v>1</v>
      </c>
      <c r="T1473" s="3">
        <v>6</v>
      </c>
      <c r="U1473" s="3">
        <v>-5</v>
      </c>
      <c r="V1473" s="3">
        <v>20</v>
      </c>
      <c r="W1473" s="3">
        <v>52.83</v>
      </c>
      <c r="X1473" s="32">
        <v>-1.64</v>
      </c>
      <c r="Y1473" s="33">
        <v>97</v>
      </c>
      <c r="Z1473" s="3">
        <v>178.08</v>
      </c>
      <c r="AA1473" s="3">
        <v>-0.84</v>
      </c>
      <c r="AB1473" s="3">
        <v>14430</v>
      </c>
      <c r="AC1473" s="3">
        <v>27012.400000000001</v>
      </c>
      <c r="AD1473" s="3">
        <v>15481.2</v>
      </c>
      <c r="AE1473" s="3">
        <v>28411.3</v>
      </c>
    </row>
    <row r="1474" spans="1:31" x14ac:dyDescent="0.3">
      <c r="A1474" s="3" t="s">
        <v>9433</v>
      </c>
      <c r="B1474" s="4">
        <v>87043</v>
      </c>
      <c r="C1474" s="4">
        <v>441</v>
      </c>
      <c r="D1474" s="4" t="s">
        <v>25</v>
      </c>
      <c r="E1474" s="5" t="s">
        <v>6313</v>
      </c>
      <c r="G1474" s="4" t="s">
        <v>9434</v>
      </c>
      <c r="H1474" s="3" t="s">
        <v>6315</v>
      </c>
      <c r="I1474" s="3" t="s">
        <v>54</v>
      </c>
      <c r="J1474" s="3" t="s">
        <v>191</v>
      </c>
      <c r="K1474" s="3" t="s">
        <v>132</v>
      </c>
      <c r="L1474" s="6" t="s">
        <v>132</v>
      </c>
      <c r="M1474" s="3" t="s">
        <v>175</v>
      </c>
      <c r="N1474" s="3" t="s">
        <v>184</v>
      </c>
      <c r="O1474" s="3" t="s">
        <v>9435</v>
      </c>
      <c r="P1474" s="3" t="s">
        <v>191</v>
      </c>
      <c r="Q1474" s="3" t="s">
        <v>234</v>
      </c>
      <c r="R1474" s="3" t="s">
        <v>31</v>
      </c>
      <c r="S1474" s="3">
        <v>30</v>
      </c>
      <c r="T1474" s="3">
        <v>36</v>
      </c>
      <c r="U1474" s="3">
        <v>-0.22</v>
      </c>
      <c r="V1474" s="3">
        <v>93.42</v>
      </c>
      <c r="W1474" s="3">
        <v>115</v>
      </c>
      <c r="X1474" s="32">
        <v>-0.23</v>
      </c>
      <c r="Y1474" s="33">
        <v>414.25</v>
      </c>
      <c r="Z1474" s="3">
        <v>430.83</v>
      </c>
      <c r="AA1474" s="3">
        <v>-0.04</v>
      </c>
      <c r="AB1474" s="3">
        <v>76720.59</v>
      </c>
      <c r="AC1474" s="3">
        <v>78881.7</v>
      </c>
      <c r="AD1474" s="3">
        <v>76720.59</v>
      </c>
      <c r="AE1474" s="3">
        <v>78881.7</v>
      </c>
    </row>
    <row r="1475" spans="1:31" x14ac:dyDescent="0.3">
      <c r="A1475" s="3" t="s">
        <v>4489</v>
      </c>
      <c r="B1475" s="4">
        <v>16562</v>
      </c>
      <c r="C1475" s="4">
        <v>669</v>
      </c>
      <c r="D1475" s="4" t="s">
        <v>25</v>
      </c>
      <c r="E1475" s="5" t="s">
        <v>6313</v>
      </c>
      <c r="G1475" s="4" t="s">
        <v>9436</v>
      </c>
      <c r="H1475" s="3" t="s">
        <v>6315</v>
      </c>
      <c r="I1475" s="3" t="s">
        <v>758</v>
      </c>
      <c r="J1475" s="3" t="s">
        <v>175</v>
      </c>
      <c r="K1475" s="3" t="s">
        <v>146</v>
      </c>
      <c r="L1475" s="6" t="s">
        <v>146</v>
      </c>
      <c r="M1475" s="3" t="s">
        <v>175</v>
      </c>
      <c r="N1475" s="3" t="s">
        <v>176</v>
      </c>
      <c r="O1475" s="3" t="s">
        <v>9437</v>
      </c>
      <c r="P1475" s="3" t="s">
        <v>191</v>
      </c>
      <c r="Q1475" s="3" t="s">
        <v>63</v>
      </c>
      <c r="R1475" s="3" t="s">
        <v>31</v>
      </c>
      <c r="S1475" s="3">
        <v>53</v>
      </c>
      <c r="T1475" s="3">
        <v>69</v>
      </c>
      <c r="U1475" s="3">
        <v>-0.31</v>
      </c>
      <c r="V1475" s="3">
        <v>159.83000000000001</v>
      </c>
      <c r="W1475" s="3">
        <v>215.42</v>
      </c>
      <c r="X1475" s="32">
        <v>-0.35</v>
      </c>
      <c r="Y1475" s="33">
        <v>889.17</v>
      </c>
      <c r="Z1475" s="3">
        <v>1006.17</v>
      </c>
      <c r="AA1475" s="3">
        <v>-0.13</v>
      </c>
      <c r="AB1475" s="3">
        <v>419541.3</v>
      </c>
      <c r="AC1475" s="3">
        <v>463603.78</v>
      </c>
      <c r="AD1475" s="3">
        <v>425769.3</v>
      </c>
      <c r="AE1475" s="3">
        <v>463603.78</v>
      </c>
    </row>
    <row r="1476" spans="1:31" x14ac:dyDescent="0.3">
      <c r="A1476" s="3" t="s">
        <v>9438</v>
      </c>
      <c r="B1476" s="4">
        <v>86912</v>
      </c>
      <c r="C1476" s="4">
        <v>294</v>
      </c>
      <c r="D1476" s="4" t="s">
        <v>25</v>
      </c>
      <c r="E1476" s="5" t="s">
        <v>6313</v>
      </c>
      <c r="G1476" s="4" t="s">
        <v>9439</v>
      </c>
      <c r="H1476" s="3" t="s">
        <v>6315</v>
      </c>
      <c r="I1476" s="3" t="s">
        <v>758</v>
      </c>
      <c r="J1476" s="3" t="s">
        <v>175</v>
      </c>
      <c r="K1476" s="3" t="s">
        <v>146</v>
      </c>
      <c r="L1476" s="6" t="s">
        <v>6320</v>
      </c>
      <c r="M1476" s="3" t="s">
        <v>175</v>
      </c>
      <c r="N1476" s="3" t="s">
        <v>176</v>
      </c>
      <c r="O1476" s="3" t="s">
        <v>9440</v>
      </c>
      <c r="P1476" s="3" t="s">
        <v>191</v>
      </c>
      <c r="Q1476" s="3" t="s">
        <v>1797</v>
      </c>
      <c r="R1476" s="3" t="s">
        <v>60</v>
      </c>
      <c r="S1476" s="3">
        <v>18</v>
      </c>
      <c r="T1476" s="3">
        <v>31.42</v>
      </c>
      <c r="U1476" s="3">
        <v>-0.8</v>
      </c>
      <c r="V1476" s="3">
        <v>42.5</v>
      </c>
      <c r="W1476" s="3">
        <v>68.83</v>
      </c>
      <c r="X1476" s="32">
        <v>-0.62</v>
      </c>
      <c r="Y1476" s="33">
        <v>269.67</v>
      </c>
      <c r="Z1476" s="3">
        <v>241.08</v>
      </c>
      <c r="AA1476" s="3">
        <v>0.11</v>
      </c>
      <c r="AB1476" s="3">
        <v>81726.399999999994</v>
      </c>
      <c r="AC1476" s="3">
        <v>76001.86</v>
      </c>
      <c r="AD1476" s="3">
        <v>88666.4</v>
      </c>
      <c r="AE1476" s="3">
        <v>84419.86</v>
      </c>
    </row>
    <row r="1477" spans="1:31" x14ac:dyDescent="0.3">
      <c r="A1477" s="3" t="s">
        <v>9441</v>
      </c>
      <c r="B1477" s="4">
        <v>77230</v>
      </c>
      <c r="C1477" s="4">
        <v>232</v>
      </c>
      <c r="D1477" s="4" t="s">
        <v>25</v>
      </c>
      <c r="E1477" s="5" t="s">
        <v>6313</v>
      </c>
      <c r="G1477" s="4" t="s">
        <v>9442</v>
      </c>
      <c r="H1477" s="3" t="s">
        <v>6315</v>
      </c>
      <c r="I1477" s="3" t="s">
        <v>499</v>
      </c>
      <c r="J1477" s="3" t="s">
        <v>232</v>
      </c>
      <c r="K1477" s="3" t="s">
        <v>232</v>
      </c>
      <c r="L1477" s="6" t="s">
        <v>132</v>
      </c>
      <c r="M1477" s="3" t="s">
        <v>175</v>
      </c>
      <c r="N1477" s="3" t="s">
        <v>184</v>
      </c>
      <c r="O1477" s="3" t="s">
        <v>9443</v>
      </c>
      <c r="P1477" s="3" t="s">
        <v>191</v>
      </c>
      <c r="Q1477" s="3" t="s">
        <v>9113</v>
      </c>
      <c r="R1477" s="3" t="s">
        <v>60</v>
      </c>
      <c r="S1477" s="3">
        <v>9</v>
      </c>
      <c r="T1477" s="3">
        <v>6.5</v>
      </c>
      <c r="U1477" s="3">
        <v>0.28000000000000003</v>
      </c>
      <c r="V1477" s="3">
        <v>11.75</v>
      </c>
      <c r="W1477" s="3">
        <v>19.329999999999998</v>
      </c>
      <c r="X1477" s="32">
        <v>-0.65</v>
      </c>
      <c r="Y1477" s="33">
        <v>67.75</v>
      </c>
      <c r="Z1477" s="3">
        <v>91.33</v>
      </c>
      <c r="AA1477" s="3">
        <v>-0.35</v>
      </c>
      <c r="AB1477" s="3">
        <v>14447.01</v>
      </c>
      <c r="AC1477" s="3">
        <v>19587.16</v>
      </c>
      <c r="AD1477" s="3">
        <v>14447.01</v>
      </c>
      <c r="AE1477" s="3">
        <v>19587.16</v>
      </c>
    </row>
    <row r="1478" spans="1:31" x14ac:dyDescent="0.3">
      <c r="A1478" s="3" t="s">
        <v>9444</v>
      </c>
      <c r="B1478" s="4">
        <v>77232</v>
      </c>
      <c r="C1478" s="4">
        <v>219</v>
      </c>
      <c r="D1478" s="4" t="s">
        <v>25</v>
      </c>
      <c r="E1478" s="5" t="s">
        <v>6313</v>
      </c>
      <c r="G1478" s="4" t="s">
        <v>9445</v>
      </c>
      <c r="H1478" s="3" t="s">
        <v>6315</v>
      </c>
      <c r="I1478" s="3" t="s">
        <v>499</v>
      </c>
      <c r="J1478" s="3" t="s">
        <v>232</v>
      </c>
      <c r="K1478" s="3" t="s">
        <v>232</v>
      </c>
      <c r="L1478" s="6" t="s">
        <v>132</v>
      </c>
      <c r="M1478" s="3" t="s">
        <v>299</v>
      </c>
      <c r="N1478" s="3" t="s">
        <v>184</v>
      </c>
      <c r="O1478" s="3" t="s">
        <v>9446</v>
      </c>
      <c r="P1478" s="3" t="s">
        <v>191</v>
      </c>
      <c r="Q1478" s="3" t="s">
        <v>9113</v>
      </c>
      <c r="R1478" s="3" t="s">
        <v>60</v>
      </c>
      <c r="S1478" s="3">
        <v>7</v>
      </c>
      <c r="T1478" s="3">
        <v>7</v>
      </c>
      <c r="U1478" s="3">
        <v>0</v>
      </c>
      <c r="V1478" s="3">
        <v>21.08</v>
      </c>
      <c r="W1478" s="3">
        <v>15.17</v>
      </c>
      <c r="X1478" s="32">
        <v>0.28000000000000003</v>
      </c>
      <c r="Y1478" s="33">
        <v>103.33</v>
      </c>
      <c r="Z1478" s="3">
        <v>109.08</v>
      </c>
      <c r="AA1478" s="3">
        <v>-0.06</v>
      </c>
      <c r="AB1478" s="3">
        <v>22034.799999999999</v>
      </c>
      <c r="AC1478" s="3">
        <v>23133.09</v>
      </c>
      <c r="AD1478" s="3">
        <v>22034.799999999999</v>
      </c>
      <c r="AE1478" s="3">
        <v>23335.09</v>
      </c>
    </row>
    <row r="1479" spans="1:31" x14ac:dyDescent="0.3">
      <c r="A1479" s="3" t="s">
        <v>9447</v>
      </c>
      <c r="B1479" s="4">
        <v>77241</v>
      </c>
      <c r="C1479" s="4">
        <v>332</v>
      </c>
      <c r="D1479" s="4" t="s">
        <v>25</v>
      </c>
      <c r="E1479" s="5" t="s">
        <v>6313</v>
      </c>
      <c r="G1479" s="4" t="s">
        <v>9448</v>
      </c>
      <c r="H1479" s="3" t="s">
        <v>6315</v>
      </c>
      <c r="I1479" s="3" t="s">
        <v>499</v>
      </c>
      <c r="J1479" s="3" t="s">
        <v>232</v>
      </c>
      <c r="K1479" s="3" t="s">
        <v>232</v>
      </c>
      <c r="L1479" s="6" t="s">
        <v>132</v>
      </c>
      <c r="M1479" s="3" t="s">
        <v>175</v>
      </c>
      <c r="N1479" s="3" t="s">
        <v>184</v>
      </c>
      <c r="O1479" s="3" t="s">
        <v>9449</v>
      </c>
      <c r="P1479" s="3" t="s">
        <v>191</v>
      </c>
      <c r="Q1479" s="3" t="s">
        <v>9113</v>
      </c>
      <c r="R1479" s="3" t="s">
        <v>60</v>
      </c>
      <c r="S1479" s="3">
        <v>3</v>
      </c>
      <c r="T1479" s="3">
        <v>2.94</v>
      </c>
      <c r="U1479" s="3">
        <v>-0.1</v>
      </c>
      <c r="V1479" s="3">
        <v>6.68</v>
      </c>
      <c r="W1479" s="3">
        <v>9.8800000000000008</v>
      </c>
      <c r="X1479" s="32">
        <v>-0.48</v>
      </c>
      <c r="Y1479" s="33">
        <v>34.700000000000003</v>
      </c>
      <c r="Z1479" s="3">
        <v>71.25</v>
      </c>
      <c r="AA1479" s="3">
        <v>-1.05</v>
      </c>
      <c r="AB1479" s="3">
        <v>14476.8</v>
      </c>
      <c r="AC1479" s="3">
        <v>29133.119999999999</v>
      </c>
      <c r="AD1479" s="3">
        <v>14476.8</v>
      </c>
      <c r="AE1479" s="3">
        <v>29733.119999999999</v>
      </c>
    </row>
    <row r="1480" spans="1:31" x14ac:dyDescent="0.3">
      <c r="A1480" s="3" t="s">
        <v>9450</v>
      </c>
      <c r="B1480" s="4">
        <v>77305</v>
      </c>
      <c r="C1480" s="4">
        <v>131</v>
      </c>
      <c r="D1480" s="4" t="s">
        <v>25</v>
      </c>
      <c r="E1480" s="5" t="s">
        <v>6313</v>
      </c>
      <c r="G1480" s="4" t="s">
        <v>9451</v>
      </c>
      <c r="H1480" s="3" t="s">
        <v>6315</v>
      </c>
      <c r="I1480" s="3" t="s">
        <v>499</v>
      </c>
      <c r="J1480" s="3" t="s">
        <v>232</v>
      </c>
      <c r="K1480" s="3" t="s">
        <v>232</v>
      </c>
      <c r="L1480" s="6" t="s">
        <v>132</v>
      </c>
      <c r="M1480" s="3" t="s">
        <v>175</v>
      </c>
      <c r="N1480" s="3" t="s">
        <v>184</v>
      </c>
      <c r="O1480" s="3" t="s">
        <v>9452</v>
      </c>
      <c r="P1480" s="3" t="s">
        <v>191</v>
      </c>
      <c r="Q1480" s="3" t="s">
        <v>9113</v>
      </c>
      <c r="R1480" s="3" t="s">
        <v>60</v>
      </c>
      <c r="S1480" s="3">
        <v>6</v>
      </c>
      <c r="T1480" s="3">
        <v>13.5</v>
      </c>
      <c r="U1480" s="3">
        <v>-1.28</v>
      </c>
      <c r="V1480" s="3">
        <v>16.079999999999998</v>
      </c>
      <c r="W1480" s="3">
        <v>20.58</v>
      </c>
      <c r="X1480" s="32">
        <v>-0.28000000000000003</v>
      </c>
      <c r="Y1480" s="33">
        <v>58.25</v>
      </c>
      <c r="Z1480" s="3">
        <v>62.08</v>
      </c>
      <c r="AA1480" s="3">
        <v>-7.0000000000000007E-2</v>
      </c>
      <c r="AB1480" s="3">
        <v>12421.23</v>
      </c>
      <c r="AC1480" s="3">
        <v>13300.45</v>
      </c>
      <c r="AD1480" s="3">
        <v>12421.23</v>
      </c>
      <c r="AE1480" s="3">
        <v>13300.45</v>
      </c>
    </row>
    <row r="1481" spans="1:31" x14ac:dyDescent="0.3">
      <c r="A1481" s="3" t="s">
        <v>9453</v>
      </c>
      <c r="B1481" s="4">
        <v>77332</v>
      </c>
      <c r="C1481" s="4">
        <v>261</v>
      </c>
      <c r="D1481" s="4" t="s">
        <v>25</v>
      </c>
      <c r="E1481" s="5" t="s">
        <v>6313</v>
      </c>
      <c r="G1481" s="4" t="s">
        <v>9454</v>
      </c>
      <c r="H1481" s="3" t="s">
        <v>6315</v>
      </c>
      <c r="I1481" s="3" t="s">
        <v>499</v>
      </c>
      <c r="J1481" s="3" t="s">
        <v>232</v>
      </c>
      <c r="K1481" s="3" t="s">
        <v>232</v>
      </c>
      <c r="L1481" s="6" t="s">
        <v>132</v>
      </c>
      <c r="M1481" s="3" t="s">
        <v>175</v>
      </c>
      <c r="N1481" s="3" t="s">
        <v>184</v>
      </c>
      <c r="O1481" s="3" t="s">
        <v>9455</v>
      </c>
      <c r="P1481" s="3" t="s">
        <v>191</v>
      </c>
      <c r="Q1481" s="3" t="s">
        <v>9113</v>
      </c>
      <c r="R1481" s="3" t="s">
        <v>60</v>
      </c>
      <c r="S1481" s="3">
        <v>6</v>
      </c>
      <c r="T1481" s="3">
        <v>6</v>
      </c>
      <c r="U1481" s="3">
        <v>-0.09</v>
      </c>
      <c r="V1481" s="3">
        <v>19.5</v>
      </c>
      <c r="W1481" s="3">
        <v>19</v>
      </c>
      <c r="X1481" s="32">
        <v>0.03</v>
      </c>
      <c r="Y1481" s="33">
        <v>61.58</v>
      </c>
      <c r="Z1481" s="3">
        <v>77.5</v>
      </c>
      <c r="AA1481" s="3">
        <v>-0.26</v>
      </c>
      <c r="AB1481" s="3">
        <v>13132.03</v>
      </c>
      <c r="AC1481" s="3">
        <v>16604.38</v>
      </c>
      <c r="AD1481" s="3">
        <v>13132.03</v>
      </c>
      <c r="AE1481" s="3">
        <v>16604.38</v>
      </c>
    </row>
    <row r="1482" spans="1:31" x14ac:dyDescent="0.3">
      <c r="A1482" s="3" t="s">
        <v>9456</v>
      </c>
      <c r="B1482" s="4">
        <v>77367</v>
      </c>
      <c r="C1482" s="4">
        <v>208</v>
      </c>
      <c r="D1482" s="4" t="s">
        <v>25</v>
      </c>
      <c r="E1482" s="5" t="s">
        <v>6313</v>
      </c>
      <c r="G1482" s="4" t="s">
        <v>9457</v>
      </c>
      <c r="H1482" s="3" t="s">
        <v>6315</v>
      </c>
      <c r="I1482" s="3" t="s">
        <v>499</v>
      </c>
      <c r="J1482" s="3" t="s">
        <v>232</v>
      </c>
      <c r="K1482" s="3" t="s">
        <v>232</v>
      </c>
      <c r="L1482" s="6" t="s">
        <v>132</v>
      </c>
      <c r="M1482" s="3" t="s">
        <v>175</v>
      </c>
      <c r="N1482" s="3" t="s">
        <v>184</v>
      </c>
      <c r="O1482" s="3" t="s">
        <v>9458</v>
      </c>
      <c r="P1482" s="3" t="s">
        <v>191</v>
      </c>
      <c r="Q1482" s="3" t="s">
        <v>9113</v>
      </c>
      <c r="R1482" s="3" t="s">
        <v>60</v>
      </c>
      <c r="S1482" s="3">
        <v>11</v>
      </c>
      <c r="T1482" s="3">
        <v>15</v>
      </c>
      <c r="U1482" s="3">
        <v>-0.38</v>
      </c>
      <c r="V1482" s="3">
        <v>32.75</v>
      </c>
      <c r="W1482" s="3">
        <v>45.5</v>
      </c>
      <c r="X1482" s="32">
        <v>-0.39</v>
      </c>
      <c r="Y1482" s="33">
        <v>140.83000000000001</v>
      </c>
      <c r="Z1482" s="3">
        <v>185.33</v>
      </c>
      <c r="AA1482" s="3">
        <v>-0.32</v>
      </c>
      <c r="AB1482" s="3">
        <v>30031.3</v>
      </c>
      <c r="AC1482" s="3">
        <v>39872.74</v>
      </c>
      <c r="AD1482" s="3">
        <v>30031.3</v>
      </c>
      <c r="AE1482" s="3">
        <v>39872.74</v>
      </c>
    </row>
    <row r="1483" spans="1:31" x14ac:dyDescent="0.3">
      <c r="A1483" s="3" t="s">
        <v>9459</v>
      </c>
      <c r="B1483" s="4">
        <v>39418</v>
      </c>
      <c r="C1483" s="4">
        <v>265</v>
      </c>
      <c r="D1483" s="4" t="s">
        <v>25</v>
      </c>
      <c r="E1483" s="5" t="s">
        <v>6313</v>
      </c>
      <c r="G1483" s="4" t="s">
        <v>9460</v>
      </c>
      <c r="H1483" s="3" t="s">
        <v>6315</v>
      </c>
      <c r="I1483" s="3" t="s">
        <v>252</v>
      </c>
      <c r="J1483" s="3" t="s">
        <v>252</v>
      </c>
      <c r="K1483" s="3" t="s">
        <v>89</v>
      </c>
      <c r="L1483" s="6" t="s">
        <v>89</v>
      </c>
      <c r="M1483" s="3" t="s">
        <v>252</v>
      </c>
      <c r="N1483" s="3" t="s">
        <v>184</v>
      </c>
      <c r="O1483" s="3" t="s">
        <v>9461</v>
      </c>
      <c r="P1483" s="3" t="s">
        <v>191</v>
      </c>
      <c r="Q1483" s="3" t="s">
        <v>26</v>
      </c>
      <c r="R1483" s="3" t="s">
        <v>27</v>
      </c>
      <c r="S1483" s="3">
        <v>10</v>
      </c>
      <c r="T1483" s="3">
        <v>9.6</v>
      </c>
      <c r="U1483" s="3">
        <v>0</v>
      </c>
      <c r="V1483" s="3">
        <v>21.86</v>
      </c>
      <c r="W1483" s="3">
        <v>32.520000000000003</v>
      </c>
      <c r="X1483" s="32">
        <v>-0.49</v>
      </c>
      <c r="Y1483" s="33">
        <v>109.29</v>
      </c>
      <c r="Z1483" s="3">
        <v>96.5</v>
      </c>
      <c r="AA1483" s="3">
        <v>0.12</v>
      </c>
      <c r="AB1483" s="3">
        <v>14389.92</v>
      </c>
      <c r="AC1483" s="3">
        <v>12327.6</v>
      </c>
      <c r="AD1483" s="3">
        <v>14389.92</v>
      </c>
      <c r="AE1483" s="3">
        <v>12327.6</v>
      </c>
    </row>
    <row r="1484" spans="1:31" x14ac:dyDescent="0.3">
      <c r="A1484" s="3" t="s">
        <v>9462</v>
      </c>
      <c r="B1484" s="4">
        <v>39419</v>
      </c>
      <c r="C1484" s="4">
        <v>560</v>
      </c>
      <c r="D1484" s="4" t="s">
        <v>25</v>
      </c>
      <c r="E1484" s="5" t="s">
        <v>6313</v>
      </c>
      <c r="G1484" s="4" t="s">
        <v>9463</v>
      </c>
      <c r="H1484" s="3" t="s">
        <v>6315</v>
      </c>
      <c r="I1484" s="3" t="s">
        <v>252</v>
      </c>
      <c r="J1484" s="3" t="s">
        <v>252</v>
      </c>
      <c r="K1484" s="3" t="s">
        <v>89</v>
      </c>
      <c r="L1484" s="6" t="s">
        <v>89</v>
      </c>
      <c r="M1484" s="3" t="s">
        <v>252</v>
      </c>
      <c r="N1484" s="3" t="s">
        <v>184</v>
      </c>
      <c r="O1484" s="3" t="s">
        <v>9464</v>
      </c>
      <c r="P1484" s="3" t="s">
        <v>191</v>
      </c>
      <c r="Q1484" s="3" t="s">
        <v>26</v>
      </c>
      <c r="R1484" s="3" t="s">
        <v>27</v>
      </c>
      <c r="S1484" s="3">
        <v>86</v>
      </c>
      <c r="T1484" s="3">
        <v>154</v>
      </c>
      <c r="U1484" s="3">
        <v>-0.79</v>
      </c>
      <c r="V1484" s="3">
        <v>153.08000000000001</v>
      </c>
      <c r="W1484" s="3">
        <v>216</v>
      </c>
      <c r="X1484" s="32">
        <v>-0.41</v>
      </c>
      <c r="Y1484" s="33">
        <v>774.08</v>
      </c>
      <c r="Z1484" s="3">
        <v>833</v>
      </c>
      <c r="AA1484" s="3">
        <v>-0.08</v>
      </c>
      <c r="AB1484" s="3">
        <v>86109.26</v>
      </c>
      <c r="AC1484" s="3">
        <v>89904.48</v>
      </c>
      <c r="AD1484" s="3">
        <v>95072.3</v>
      </c>
      <c r="AE1484" s="3">
        <v>99728.88</v>
      </c>
    </row>
    <row r="1485" spans="1:31" x14ac:dyDescent="0.3">
      <c r="A1485" s="3" t="s">
        <v>9465</v>
      </c>
      <c r="B1485" s="4">
        <v>39420</v>
      </c>
      <c r="C1485" s="4">
        <v>497</v>
      </c>
      <c r="D1485" s="4" t="s">
        <v>25</v>
      </c>
      <c r="E1485" s="5" t="s">
        <v>6313</v>
      </c>
      <c r="G1485" s="4" t="s">
        <v>9466</v>
      </c>
      <c r="H1485" s="3" t="s">
        <v>6315</v>
      </c>
      <c r="I1485" s="3" t="s">
        <v>252</v>
      </c>
      <c r="J1485" s="3" t="s">
        <v>252</v>
      </c>
      <c r="K1485" s="3" t="s">
        <v>89</v>
      </c>
      <c r="L1485" s="6" t="s">
        <v>89</v>
      </c>
      <c r="M1485" s="3" t="s">
        <v>252</v>
      </c>
      <c r="N1485" s="3" t="s">
        <v>184</v>
      </c>
      <c r="O1485" s="3" t="s">
        <v>9467</v>
      </c>
      <c r="P1485" s="3" t="s">
        <v>191</v>
      </c>
      <c r="Q1485" s="3" t="s">
        <v>26</v>
      </c>
      <c r="R1485" s="3" t="s">
        <v>27</v>
      </c>
      <c r="S1485" s="3">
        <v>37</v>
      </c>
      <c r="T1485" s="3">
        <v>28</v>
      </c>
      <c r="U1485" s="3">
        <v>0.24</v>
      </c>
      <c r="V1485" s="3">
        <v>107</v>
      </c>
      <c r="W1485" s="3">
        <v>94</v>
      </c>
      <c r="X1485" s="32">
        <v>0.12</v>
      </c>
      <c r="Y1485" s="33">
        <v>486</v>
      </c>
      <c r="Z1485" s="3">
        <v>452</v>
      </c>
      <c r="AA1485" s="3">
        <v>7.0000000000000007E-2</v>
      </c>
      <c r="AB1485" s="3">
        <v>59226.239999999998</v>
      </c>
      <c r="AC1485" s="3">
        <v>54191.4</v>
      </c>
      <c r="AD1485" s="3">
        <v>61148.160000000003</v>
      </c>
      <c r="AE1485" s="3">
        <v>56145.36</v>
      </c>
    </row>
    <row r="1486" spans="1:31" x14ac:dyDescent="0.3">
      <c r="A1486" s="3" t="s">
        <v>9468</v>
      </c>
      <c r="B1486" s="4">
        <v>39421</v>
      </c>
      <c r="C1486" s="4">
        <v>301</v>
      </c>
      <c r="D1486" s="4" t="s">
        <v>25</v>
      </c>
      <c r="E1486" s="5" t="s">
        <v>6313</v>
      </c>
      <c r="G1486" s="4" t="s">
        <v>9469</v>
      </c>
      <c r="H1486" s="3" t="s">
        <v>6315</v>
      </c>
      <c r="I1486" s="3" t="s">
        <v>252</v>
      </c>
      <c r="J1486" s="3" t="s">
        <v>252</v>
      </c>
      <c r="K1486" s="3" t="s">
        <v>89</v>
      </c>
      <c r="L1486" s="6" t="s">
        <v>89</v>
      </c>
      <c r="M1486" s="3" t="s">
        <v>252</v>
      </c>
      <c r="N1486" s="3" t="s">
        <v>184</v>
      </c>
      <c r="O1486" s="3" t="s">
        <v>9470</v>
      </c>
      <c r="P1486" s="3" t="s">
        <v>191</v>
      </c>
      <c r="Q1486" s="3" t="s">
        <v>26</v>
      </c>
      <c r="R1486" s="3" t="s">
        <v>27</v>
      </c>
      <c r="S1486" s="3">
        <v>41</v>
      </c>
      <c r="T1486" s="3">
        <v>19.829999999999998</v>
      </c>
      <c r="U1486" s="3">
        <v>0.51</v>
      </c>
      <c r="V1486" s="3">
        <v>81.680000000000007</v>
      </c>
      <c r="W1486" s="3">
        <v>28</v>
      </c>
      <c r="X1486" s="32">
        <v>0.66</v>
      </c>
      <c r="Y1486" s="33">
        <v>386.21</v>
      </c>
      <c r="Z1486" s="3">
        <v>319.11</v>
      </c>
      <c r="AA1486" s="3">
        <v>0.17</v>
      </c>
      <c r="AB1486" s="3">
        <v>34800.54</v>
      </c>
      <c r="AC1486" s="3">
        <v>27688.59</v>
      </c>
      <c r="AD1486" s="3">
        <v>39700.14</v>
      </c>
      <c r="AE1486" s="3">
        <v>32782.53</v>
      </c>
    </row>
    <row r="1487" spans="1:31" x14ac:dyDescent="0.3">
      <c r="A1487" s="3" t="s">
        <v>9471</v>
      </c>
      <c r="B1487" s="4">
        <v>39538</v>
      </c>
      <c r="C1487" s="4">
        <v>204</v>
      </c>
      <c r="D1487" s="4" t="s">
        <v>25</v>
      </c>
      <c r="E1487" s="5" t="s">
        <v>6313</v>
      </c>
      <c r="G1487" s="4" t="s">
        <v>9472</v>
      </c>
      <c r="H1487" s="3" t="s">
        <v>6315</v>
      </c>
      <c r="I1487" s="3" t="s">
        <v>252</v>
      </c>
      <c r="J1487" s="3" t="s">
        <v>252</v>
      </c>
      <c r="K1487" s="3" t="s">
        <v>89</v>
      </c>
      <c r="L1487" s="6" t="s">
        <v>89</v>
      </c>
      <c r="M1487" s="3" t="s">
        <v>252</v>
      </c>
      <c r="N1487" s="3" t="s">
        <v>184</v>
      </c>
      <c r="O1487" s="3" t="s">
        <v>9473</v>
      </c>
      <c r="P1487" s="3" t="s">
        <v>191</v>
      </c>
      <c r="Q1487" s="3" t="s">
        <v>421</v>
      </c>
      <c r="R1487" s="3" t="s">
        <v>60</v>
      </c>
      <c r="S1487" s="3">
        <v>13</v>
      </c>
      <c r="T1487" s="3">
        <v>14</v>
      </c>
      <c r="U1487" s="3">
        <v>-0.08</v>
      </c>
      <c r="V1487" s="3">
        <v>29</v>
      </c>
      <c r="W1487" s="3">
        <v>40</v>
      </c>
      <c r="X1487" s="32">
        <v>-0.38</v>
      </c>
      <c r="Y1487" s="33">
        <v>120</v>
      </c>
      <c r="Z1487" s="3">
        <v>120</v>
      </c>
      <c r="AA1487" s="3">
        <v>0</v>
      </c>
      <c r="AB1487" s="3">
        <v>13665.6</v>
      </c>
      <c r="AC1487" s="3">
        <v>13820.64</v>
      </c>
      <c r="AD1487" s="3">
        <v>15105.6</v>
      </c>
      <c r="AE1487" s="3">
        <v>15080.64</v>
      </c>
    </row>
    <row r="1488" spans="1:31" x14ac:dyDescent="0.3">
      <c r="A1488" s="3" t="s">
        <v>9474</v>
      </c>
      <c r="B1488" s="4">
        <v>87482</v>
      </c>
      <c r="C1488" s="4">
        <v>321</v>
      </c>
      <c r="D1488" s="4" t="s">
        <v>25</v>
      </c>
      <c r="E1488" s="5" t="s">
        <v>6313</v>
      </c>
      <c r="G1488" s="4" t="s">
        <v>9475</v>
      </c>
      <c r="H1488" s="3" t="s">
        <v>6315</v>
      </c>
      <c r="I1488" s="3" t="s">
        <v>245</v>
      </c>
      <c r="J1488" s="3" t="s">
        <v>245</v>
      </c>
      <c r="K1488" s="3" t="s">
        <v>6320</v>
      </c>
      <c r="L1488" s="6" t="s">
        <v>6320</v>
      </c>
      <c r="M1488" s="3" t="s">
        <v>245</v>
      </c>
      <c r="N1488" s="3" t="s">
        <v>246</v>
      </c>
      <c r="O1488" s="3" t="s">
        <v>9476</v>
      </c>
      <c r="P1488" s="3" t="s">
        <v>245</v>
      </c>
      <c r="Q1488" s="3" t="s">
        <v>397</v>
      </c>
      <c r="R1488" s="3" t="s">
        <v>31</v>
      </c>
      <c r="S1488" s="3">
        <v>28</v>
      </c>
      <c r="U1488" s="3">
        <v>1</v>
      </c>
      <c r="V1488" s="3">
        <v>77.28</v>
      </c>
      <c r="W1488" s="3">
        <v>3.66</v>
      </c>
      <c r="X1488" s="32">
        <v>0.95</v>
      </c>
      <c r="Y1488" s="33">
        <v>259.56</v>
      </c>
      <c r="Z1488" s="3">
        <v>6</v>
      </c>
      <c r="AA1488" s="3">
        <v>0.98</v>
      </c>
      <c r="AB1488" s="3">
        <v>146763.6</v>
      </c>
      <c r="AC1488" s="3">
        <v>3391.2</v>
      </c>
      <c r="AD1488" s="3">
        <v>146763.6</v>
      </c>
      <c r="AE1488" s="3">
        <v>3391.2</v>
      </c>
    </row>
    <row r="1489" spans="1:31" x14ac:dyDescent="0.3">
      <c r="A1489" s="3" t="s">
        <v>9477</v>
      </c>
      <c r="B1489" s="4">
        <v>43902</v>
      </c>
      <c r="C1489" s="4">
        <v>542</v>
      </c>
      <c r="D1489" s="4" t="s">
        <v>25</v>
      </c>
      <c r="E1489" s="5" t="s">
        <v>6313</v>
      </c>
      <c r="G1489" s="4" t="s">
        <v>9478</v>
      </c>
      <c r="H1489" s="3" t="s">
        <v>6315</v>
      </c>
      <c r="I1489" s="3" t="s">
        <v>299</v>
      </c>
      <c r="J1489" s="3" t="s">
        <v>299</v>
      </c>
      <c r="K1489" s="3" t="s">
        <v>89</v>
      </c>
      <c r="L1489" s="6" t="s">
        <v>89</v>
      </c>
      <c r="M1489" s="3" t="s">
        <v>299</v>
      </c>
      <c r="N1489" s="3" t="s">
        <v>184</v>
      </c>
      <c r="O1489" s="3" t="s">
        <v>9479</v>
      </c>
      <c r="P1489" s="3" t="s">
        <v>299</v>
      </c>
      <c r="Q1489" s="3" t="s">
        <v>51</v>
      </c>
      <c r="R1489" s="3" t="s">
        <v>31</v>
      </c>
      <c r="S1489" s="3">
        <v>47</v>
      </c>
      <c r="T1489" s="3">
        <v>51</v>
      </c>
      <c r="U1489" s="3">
        <v>-0.09</v>
      </c>
      <c r="V1489" s="3">
        <v>120</v>
      </c>
      <c r="W1489" s="3">
        <v>247</v>
      </c>
      <c r="X1489" s="32">
        <v>-1.06</v>
      </c>
      <c r="Y1489" s="33">
        <v>717</v>
      </c>
      <c r="Z1489" s="3">
        <v>746</v>
      </c>
      <c r="AA1489" s="3">
        <v>-0.04</v>
      </c>
      <c r="AB1489" s="3">
        <v>107813.4</v>
      </c>
      <c r="AC1489" s="3">
        <v>114164.64</v>
      </c>
      <c r="AD1489" s="3">
        <v>119165.4</v>
      </c>
      <c r="AE1489" s="3">
        <v>121845.96</v>
      </c>
    </row>
    <row r="1490" spans="1:31" x14ac:dyDescent="0.3">
      <c r="A1490" s="3" t="s">
        <v>9480</v>
      </c>
      <c r="B1490" s="4">
        <v>39374</v>
      </c>
      <c r="C1490" s="4">
        <v>121</v>
      </c>
      <c r="D1490" s="4" t="s">
        <v>25</v>
      </c>
      <c r="E1490" s="5" t="s">
        <v>6313</v>
      </c>
      <c r="G1490" s="4" t="s">
        <v>9481</v>
      </c>
      <c r="H1490" s="3" t="s">
        <v>6315</v>
      </c>
      <c r="I1490" s="3" t="s">
        <v>252</v>
      </c>
      <c r="J1490" s="3" t="s">
        <v>252</v>
      </c>
      <c r="K1490" s="3" t="s">
        <v>89</v>
      </c>
      <c r="L1490" s="6" t="s">
        <v>132</v>
      </c>
      <c r="M1490" s="3" t="s">
        <v>252</v>
      </c>
      <c r="N1490" s="3" t="s">
        <v>184</v>
      </c>
      <c r="O1490" s="3" t="s">
        <v>9482</v>
      </c>
      <c r="P1490" s="3" t="s">
        <v>191</v>
      </c>
      <c r="Q1490" s="3" t="s">
        <v>3586</v>
      </c>
      <c r="R1490" s="3" t="s">
        <v>60</v>
      </c>
      <c r="S1490" s="3">
        <v>16</v>
      </c>
      <c r="T1490" s="3">
        <v>18</v>
      </c>
      <c r="U1490" s="3">
        <v>-0.13</v>
      </c>
      <c r="V1490" s="3">
        <v>42.5</v>
      </c>
      <c r="W1490" s="3">
        <v>42</v>
      </c>
      <c r="X1490" s="32">
        <v>0.01</v>
      </c>
      <c r="Y1490" s="33">
        <v>161.16999999999999</v>
      </c>
      <c r="Z1490" s="3">
        <v>151.66999999999999</v>
      </c>
      <c r="AA1490" s="3">
        <v>0.06</v>
      </c>
      <c r="AB1490" s="3">
        <v>28623.200000000001</v>
      </c>
      <c r="AC1490" s="3">
        <v>25589.54</v>
      </c>
      <c r="AD1490" s="3">
        <v>28623.200000000001</v>
      </c>
      <c r="AE1490" s="3">
        <v>26932.880000000001</v>
      </c>
    </row>
    <row r="1491" spans="1:31" x14ac:dyDescent="0.3">
      <c r="A1491" s="3" t="s">
        <v>9483</v>
      </c>
      <c r="B1491" s="4">
        <v>26432</v>
      </c>
      <c r="C1491" s="4">
        <v>371</v>
      </c>
      <c r="D1491" s="4" t="s">
        <v>25</v>
      </c>
      <c r="E1491" s="5" t="s">
        <v>6313</v>
      </c>
      <c r="G1491" s="4" t="s">
        <v>9484</v>
      </c>
      <c r="H1491" s="3" t="s">
        <v>6315</v>
      </c>
      <c r="I1491" s="3" t="s">
        <v>831</v>
      </c>
      <c r="J1491" s="3" t="s">
        <v>191</v>
      </c>
      <c r="K1491" s="3" t="s">
        <v>132</v>
      </c>
      <c r="L1491" s="6" t="s">
        <v>132</v>
      </c>
      <c r="M1491" s="3" t="s">
        <v>175</v>
      </c>
      <c r="N1491" s="3" t="s">
        <v>184</v>
      </c>
      <c r="O1491" s="3" t="s">
        <v>9485</v>
      </c>
      <c r="P1491" s="3" t="s">
        <v>6357</v>
      </c>
      <c r="Q1491" s="3" t="s">
        <v>254</v>
      </c>
      <c r="R1491" s="3" t="s">
        <v>60</v>
      </c>
      <c r="S1491" s="3">
        <v>13</v>
      </c>
      <c r="T1491" s="3">
        <v>2.08</v>
      </c>
      <c r="U1491" s="3">
        <v>0.83</v>
      </c>
      <c r="V1491" s="3">
        <v>62.58</v>
      </c>
      <c r="W1491" s="3">
        <v>47.08</v>
      </c>
      <c r="X1491" s="32">
        <v>0.25</v>
      </c>
      <c r="Y1491" s="33">
        <v>227.17</v>
      </c>
      <c r="Z1491" s="3">
        <v>293.25</v>
      </c>
      <c r="AA1491" s="3">
        <v>-0.28999999999999998</v>
      </c>
      <c r="AB1491" s="3">
        <v>38334.32</v>
      </c>
      <c r="AC1491" s="3">
        <v>50353.58</v>
      </c>
      <c r="AD1491" s="3">
        <v>40399.32</v>
      </c>
      <c r="AE1491" s="3">
        <v>52151.58</v>
      </c>
    </row>
    <row r="1492" spans="1:31" x14ac:dyDescent="0.3">
      <c r="A1492" s="3" t="s">
        <v>9486</v>
      </c>
      <c r="B1492" s="4">
        <v>84226</v>
      </c>
      <c r="C1492" s="4">
        <v>478</v>
      </c>
      <c r="D1492" s="4" t="s">
        <v>25</v>
      </c>
      <c r="E1492" s="5" t="s">
        <v>6313</v>
      </c>
      <c r="G1492" s="4" t="s">
        <v>9487</v>
      </c>
      <c r="H1492" s="3" t="s">
        <v>6315</v>
      </c>
      <c r="I1492" s="3" t="s">
        <v>54</v>
      </c>
      <c r="J1492" s="3" t="s">
        <v>191</v>
      </c>
      <c r="K1492" s="3" t="s">
        <v>132</v>
      </c>
      <c r="L1492" s="6" t="s">
        <v>89</v>
      </c>
      <c r="M1492" s="3" t="s">
        <v>191</v>
      </c>
      <c r="N1492" s="3" t="s">
        <v>211</v>
      </c>
      <c r="O1492" s="3" t="s">
        <v>9488</v>
      </c>
      <c r="P1492" s="3" t="s">
        <v>191</v>
      </c>
      <c r="Q1492" s="3" t="s">
        <v>213</v>
      </c>
      <c r="R1492" s="3" t="s">
        <v>6402</v>
      </c>
      <c r="S1492" s="3">
        <v>77</v>
      </c>
      <c r="T1492" s="3">
        <v>66.010000000000005</v>
      </c>
      <c r="U1492" s="3">
        <v>0.14000000000000001</v>
      </c>
      <c r="V1492" s="3">
        <v>212.73</v>
      </c>
      <c r="W1492" s="3">
        <v>206.7</v>
      </c>
      <c r="X1492" s="32">
        <v>0.03</v>
      </c>
      <c r="Y1492" s="33">
        <v>783.51</v>
      </c>
      <c r="Z1492" s="3">
        <v>773.49</v>
      </c>
      <c r="AA1492" s="3">
        <v>0.01</v>
      </c>
      <c r="AB1492" s="3">
        <v>94470</v>
      </c>
      <c r="AC1492" s="3">
        <v>93382.8</v>
      </c>
      <c r="AD1492" s="3">
        <v>94470</v>
      </c>
      <c r="AE1492" s="3">
        <v>93382.8</v>
      </c>
    </row>
    <row r="1493" spans="1:31" x14ac:dyDescent="0.3">
      <c r="A1493" s="3" t="s">
        <v>9489</v>
      </c>
      <c r="B1493" s="4">
        <v>16886</v>
      </c>
      <c r="C1493" s="4">
        <v>257</v>
      </c>
      <c r="D1493" s="4" t="s">
        <v>25</v>
      </c>
      <c r="E1493" s="5" t="s">
        <v>6313</v>
      </c>
      <c r="G1493" s="4" t="s">
        <v>9490</v>
      </c>
      <c r="H1493" s="3" t="s">
        <v>6315</v>
      </c>
      <c r="I1493" s="3" t="s">
        <v>758</v>
      </c>
      <c r="J1493" s="3" t="s">
        <v>175</v>
      </c>
      <c r="K1493" s="3" t="s">
        <v>146</v>
      </c>
      <c r="L1493" s="6" t="s">
        <v>6320</v>
      </c>
      <c r="M1493" s="3" t="s">
        <v>175</v>
      </c>
      <c r="N1493" s="3" t="s">
        <v>176</v>
      </c>
      <c r="O1493" s="3" t="s">
        <v>9491</v>
      </c>
      <c r="P1493" s="3" t="s">
        <v>6357</v>
      </c>
      <c r="Q1493" s="3" t="s">
        <v>9492</v>
      </c>
      <c r="R1493" s="3" t="s">
        <v>60</v>
      </c>
      <c r="S1493" s="3">
        <v>11</v>
      </c>
      <c r="T1493" s="3">
        <v>13</v>
      </c>
      <c r="U1493" s="3">
        <v>-0.18</v>
      </c>
      <c r="V1493" s="3">
        <v>33.5</v>
      </c>
      <c r="W1493" s="3">
        <v>43.92</v>
      </c>
      <c r="X1493" s="32">
        <v>-0.31</v>
      </c>
      <c r="Y1493" s="33">
        <v>145.91999999999999</v>
      </c>
      <c r="Z1493" s="3">
        <v>186.08</v>
      </c>
      <c r="AA1493" s="3">
        <v>-0.28000000000000003</v>
      </c>
      <c r="AB1493" s="3">
        <v>47504.63</v>
      </c>
      <c r="AC1493" s="3">
        <v>59774.29</v>
      </c>
      <c r="AD1493" s="3">
        <v>47504.63</v>
      </c>
      <c r="AE1493" s="3">
        <v>60581.29</v>
      </c>
    </row>
    <row r="1494" spans="1:31" x14ac:dyDescent="0.3">
      <c r="A1494" s="3" t="s">
        <v>9493</v>
      </c>
      <c r="B1494" s="4">
        <v>26729</v>
      </c>
      <c r="C1494" s="4">
        <v>209</v>
      </c>
      <c r="D1494" s="4" t="s">
        <v>25</v>
      </c>
      <c r="E1494" s="5" t="s">
        <v>6313</v>
      </c>
      <c r="G1494" s="4" t="s">
        <v>9494</v>
      </c>
      <c r="H1494" s="3" t="s">
        <v>6315</v>
      </c>
      <c r="I1494" s="3" t="s">
        <v>812</v>
      </c>
      <c r="J1494" s="3" t="s">
        <v>175</v>
      </c>
      <c r="K1494" s="3" t="s">
        <v>146</v>
      </c>
      <c r="L1494" s="6" t="s">
        <v>146</v>
      </c>
      <c r="M1494" s="3" t="s">
        <v>175</v>
      </c>
      <c r="N1494" s="3" t="s">
        <v>176</v>
      </c>
      <c r="O1494" s="3" t="s">
        <v>9495</v>
      </c>
      <c r="P1494" s="3" t="s">
        <v>6357</v>
      </c>
      <c r="Q1494" s="3" t="s">
        <v>49</v>
      </c>
      <c r="R1494" s="3" t="s">
        <v>6402</v>
      </c>
      <c r="S1494" s="3">
        <v>8</v>
      </c>
      <c r="T1494" s="3">
        <v>15.5</v>
      </c>
      <c r="U1494" s="3">
        <v>-1.07</v>
      </c>
      <c r="V1494" s="3">
        <v>28.5</v>
      </c>
      <c r="W1494" s="3">
        <v>26</v>
      </c>
      <c r="X1494" s="32">
        <v>0.09</v>
      </c>
      <c r="Y1494" s="33">
        <v>200.5</v>
      </c>
      <c r="Z1494" s="3">
        <v>63</v>
      </c>
      <c r="AA1494" s="3">
        <v>0.69</v>
      </c>
      <c r="AB1494" s="3">
        <v>123506.22</v>
      </c>
      <c r="AC1494" s="3">
        <v>39519.72</v>
      </c>
      <c r="AD1494" s="3">
        <v>126002.22</v>
      </c>
      <c r="AE1494" s="3">
        <v>39591.72</v>
      </c>
    </row>
    <row r="1495" spans="1:31" x14ac:dyDescent="0.3">
      <c r="A1495" s="3" t="s">
        <v>9496</v>
      </c>
      <c r="B1495" s="4">
        <v>88104</v>
      </c>
      <c r="C1495" s="4">
        <v>125</v>
      </c>
      <c r="D1495" s="4" t="s">
        <v>25</v>
      </c>
      <c r="E1495" s="5" t="s">
        <v>6313</v>
      </c>
      <c r="G1495" s="4" t="s">
        <v>9497</v>
      </c>
      <c r="H1495" s="3" t="s">
        <v>6315</v>
      </c>
      <c r="I1495" s="3" t="s">
        <v>245</v>
      </c>
      <c r="J1495" s="3" t="s">
        <v>3714</v>
      </c>
      <c r="K1495" s="3" t="s">
        <v>3714</v>
      </c>
      <c r="L1495" s="6" t="s">
        <v>6320</v>
      </c>
      <c r="M1495" s="3" t="s">
        <v>245</v>
      </c>
      <c r="N1495" s="3" t="s">
        <v>3714</v>
      </c>
      <c r="O1495" s="3" t="s">
        <v>9498</v>
      </c>
      <c r="P1495" s="3" t="s">
        <v>245</v>
      </c>
      <c r="Q1495" s="3" t="s">
        <v>161</v>
      </c>
      <c r="R1495" s="3" t="s">
        <v>31</v>
      </c>
      <c r="S1495" s="3">
        <v>5</v>
      </c>
      <c r="T1495" s="3">
        <v>6</v>
      </c>
      <c r="U1495" s="3">
        <v>-0.33</v>
      </c>
      <c r="V1495" s="3">
        <v>10.5</v>
      </c>
      <c r="W1495" s="3">
        <v>12</v>
      </c>
      <c r="X1495" s="32">
        <v>-0.14000000000000001</v>
      </c>
      <c r="Y1495" s="33">
        <v>34.5</v>
      </c>
      <c r="Z1495" s="3">
        <v>30.5</v>
      </c>
      <c r="AA1495" s="3">
        <v>0.12</v>
      </c>
      <c r="AB1495" s="3">
        <v>13496.94</v>
      </c>
      <c r="AC1495" s="3">
        <v>11890.86</v>
      </c>
      <c r="AD1495" s="3">
        <v>13748.94</v>
      </c>
      <c r="AE1495" s="3">
        <v>12154.86</v>
      </c>
    </row>
    <row r="1496" spans="1:31" x14ac:dyDescent="0.3">
      <c r="A1496" s="3" t="s">
        <v>9499</v>
      </c>
      <c r="B1496" s="4">
        <v>77235</v>
      </c>
      <c r="C1496" s="4">
        <v>251</v>
      </c>
      <c r="D1496" s="4" t="s">
        <v>25</v>
      </c>
      <c r="E1496" s="5" t="s">
        <v>6313</v>
      </c>
      <c r="G1496" s="4" t="s">
        <v>9500</v>
      </c>
      <c r="H1496" s="3" t="s">
        <v>6315</v>
      </c>
      <c r="I1496" s="3" t="s">
        <v>499</v>
      </c>
      <c r="J1496" s="3" t="s">
        <v>232</v>
      </c>
      <c r="K1496" s="3" t="s">
        <v>232</v>
      </c>
      <c r="L1496" s="6" t="s">
        <v>132</v>
      </c>
      <c r="M1496" s="3" t="s">
        <v>175</v>
      </c>
      <c r="N1496" s="3" t="s">
        <v>184</v>
      </c>
      <c r="O1496" s="3" t="s">
        <v>9501</v>
      </c>
      <c r="P1496" s="3" t="s">
        <v>191</v>
      </c>
      <c r="Q1496" s="3" t="s">
        <v>9113</v>
      </c>
      <c r="R1496" s="3" t="s">
        <v>60</v>
      </c>
      <c r="S1496" s="3">
        <v>7</v>
      </c>
      <c r="U1496" s="3">
        <v>1</v>
      </c>
      <c r="V1496" s="3">
        <v>25.17</v>
      </c>
      <c r="W1496" s="3">
        <v>17.5</v>
      </c>
      <c r="X1496" s="32">
        <v>0.3</v>
      </c>
      <c r="Y1496" s="33">
        <v>78.41</v>
      </c>
      <c r="Z1496" s="3">
        <v>93.5</v>
      </c>
      <c r="AA1496" s="3">
        <v>-0.19</v>
      </c>
      <c r="AB1496" s="3">
        <v>16721.57</v>
      </c>
      <c r="AC1496" s="3">
        <v>20033.11</v>
      </c>
      <c r="AD1496" s="3">
        <v>16721.57</v>
      </c>
      <c r="AE1496" s="3">
        <v>20081.11</v>
      </c>
    </row>
    <row r="1497" spans="1:31" x14ac:dyDescent="0.3">
      <c r="A1497" s="3" t="s">
        <v>9502</v>
      </c>
      <c r="B1497" s="4">
        <v>80517</v>
      </c>
      <c r="C1497" s="4">
        <v>312</v>
      </c>
      <c r="D1497" s="4" t="s">
        <v>25</v>
      </c>
      <c r="E1497" s="5" t="s">
        <v>6313</v>
      </c>
      <c r="G1497" s="4" t="s">
        <v>9503</v>
      </c>
      <c r="H1497" s="3" t="s">
        <v>6315</v>
      </c>
      <c r="I1497" s="3" t="s">
        <v>499</v>
      </c>
      <c r="J1497" s="3" t="s">
        <v>232</v>
      </c>
      <c r="K1497" s="3" t="s">
        <v>232</v>
      </c>
      <c r="L1497" s="6" t="s">
        <v>132</v>
      </c>
      <c r="M1497" s="3" t="s">
        <v>191</v>
      </c>
      <c r="N1497" s="3" t="s">
        <v>206</v>
      </c>
      <c r="O1497" s="3" t="s">
        <v>9504</v>
      </c>
      <c r="P1497" s="3" t="s">
        <v>191</v>
      </c>
      <c r="Q1497" s="3" t="s">
        <v>9113</v>
      </c>
      <c r="R1497" s="3" t="s">
        <v>60</v>
      </c>
      <c r="S1497" s="3">
        <v>5</v>
      </c>
      <c r="T1497" s="3">
        <v>0.8</v>
      </c>
      <c r="U1497" s="3">
        <v>0.83</v>
      </c>
      <c r="V1497" s="3">
        <v>19.75</v>
      </c>
      <c r="W1497" s="3">
        <v>14.68</v>
      </c>
      <c r="X1497" s="32">
        <v>0.26</v>
      </c>
      <c r="Y1497" s="33">
        <v>70.44</v>
      </c>
      <c r="Z1497" s="3">
        <v>99.24</v>
      </c>
      <c r="AA1497" s="3">
        <v>-0.41</v>
      </c>
      <c r="AB1497" s="3">
        <v>29399.040000000001</v>
      </c>
      <c r="AC1497" s="3">
        <v>41425.919999999998</v>
      </c>
      <c r="AD1497" s="3">
        <v>29399.040000000001</v>
      </c>
      <c r="AE1497" s="3">
        <v>41425.919999999998</v>
      </c>
    </row>
    <row r="1498" spans="1:31" x14ac:dyDescent="0.3">
      <c r="A1498" s="3" t="s">
        <v>9505</v>
      </c>
      <c r="B1498" s="4">
        <v>84224</v>
      </c>
      <c r="C1498" s="4">
        <v>362</v>
      </c>
      <c r="D1498" s="4" t="s">
        <v>25</v>
      </c>
      <c r="E1498" s="5" t="s">
        <v>6313</v>
      </c>
      <c r="G1498" s="4" t="s">
        <v>9506</v>
      </c>
      <c r="H1498" s="3" t="s">
        <v>6315</v>
      </c>
      <c r="I1498" s="3" t="s">
        <v>54</v>
      </c>
      <c r="J1498" s="3" t="s">
        <v>191</v>
      </c>
      <c r="K1498" s="3" t="s">
        <v>89</v>
      </c>
      <c r="L1498" s="6" t="s">
        <v>89</v>
      </c>
      <c r="M1498" s="3" t="s">
        <v>191</v>
      </c>
      <c r="N1498" s="3" t="s">
        <v>211</v>
      </c>
      <c r="O1498" s="3" t="s">
        <v>9507</v>
      </c>
      <c r="P1498" s="3" t="s">
        <v>191</v>
      </c>
      <c r="Q1498" s="3" t="s">
        <v>213</v>
      </c>
      <c r="R1498" s="3" t="s">
        <v>6402</v>
      </c>
      <c r="S1498" s="3">
        <v>34</v>
      </c>
      <c r="T1498" s="3">
        <v>30.68</v>
      </c>
      <c r="U1498" s="3">
        <v>0.1</v>
      </c>
      <c r="V1498" s="3">
        <v>99.36</v>
      </c>
      <c r="W1498" s="3">
        <v>84.69</v>
      </c>
      <c r="X1498" s="32">
        <v>0.15</v>
      </c>
      <c r="Y1498" s="33">
        <v>394.1</v>
      </c>
      <c r="Z1498" s="3">
        <v>334.75</v>
      </c>
      <c r="AA1498" s="3">
        <v>0.15</v>
      </c>
      <c r="AB1498" s="3">
        <v>47516.4</v>
      </c>
      <c r="AC1498" s="3">
        <v>40401.599999999999</v>
      </c>
      <c r="AD1498" s="3">
        <v>47516.4</v>
      </c>
      <c r="AE1498" s="3">
        <v>40401.599999999999</v>
      </c>
    </row>
    <row r="1499" spans="1:31" x14ac:dyDescent="0.3">
      <c r="A1499" s="3" t="s">
        <v>9508</v>
      </c>
      <c r="B1499" s="4">
        <v>10802</v>
      </c>
      <c r="C1499" s="4">
        <v>992</v>
      </c>
      <c r="D1499" s="4" t="s">
        <v>25</v>
      </c>
      <c r="E1499" s="5" t="s">
        <v>6313</v>
      </c>
      <c r="G1499" s="4" t="s">
        <v>9509</v>
      </c>
      <c r="H1499" s="3" t="s">
        <v>6315</v>
      </c>
      <c r="I1499" s="3" t="s">
        <v>6355</v>
      </c>
      <c r="J1499" s="3" t="s">
        <v>257</v>
      </c>
      <c r="K1499" s="3" t="s">
        <v>146</v>
      </c>
      <c r="L1499" s="6" t="s">
        <v>6320</v>
      </c>
      <c r="M1499" s="3" t="s">
        <v>257</v>
      </c>
      <c r="N1499" s="3" t="s">
        <v>184</v>
      </c>
      <c r="O1499" s="3" t="s">
        <v>9510</v>
      </c>
      <c r="P1499" s="3" t="s">
        <v>6357</v>
      </c>
      <c r="Q1499" s="3" t="s">
        <v>397</v>
      </c>
      <c r="R1499" s="3" t="s">
        <v>31</v>
      </c>
      <c r="S1499" s="3">
        <v>195</v>
      </c>
      <c r="T1499" s="3">
        <v>223</v>
      </c>
      <c r="U1499" s="3">
        <v>-0.14000000000000001</v>
      </c>
      <c r="V1499" s="3">
        <v>1087.5</v>
      </c>
      <c r="W1499" s="3">
        <v>1483.75</v>
      </c>
      <c r="X1499" s="32">
        <v>-0.36</v>
      </c>
      <c r="Y1499" s="33">
        <v>4558.42</v>
      </c>
      <c r="Z1499" s="3">
        <v>5642.83</v>
      </c>
      <c r="AA1499" s="3">
        <v>-0.24</v>
      </c>
      <c r="AB1499" s="3">
        <v>1244189.4099999999</v>
      </c>
      <c r="AC1499" s="3">
        <v>1593840.59</v>
      </c>
      <c r="AD1499" s="3">
        <v>1306887.03</v>
      </c>
      <c r="AE1499" s="3">
        <v>1619373.5</v>
      </c>
    </row>
    <row r="1500" spans="1:31" x14ac:dyDescent="0.3">
      <c r="A1500" s="3" t="s">
        <v>9511</v>
      </c>
      <c r="B1500" s="4">
        <v>53220</v>
      </c>
      <c r="C1500" s="4">
        <v>259</v>
      </c>
      <c r="D1500" s="4" t="s">
        <v>25</v>
      </c>
      <c r="E1500" s="5" t="s">
        <v>6313</v>
      </c>
      <c r="G1500" s="4" t="s">
        <v>9512</v>
      </c>
      <c r="H1500" s="3" t="s">
        <v>6315</v>
      </c>
      <c r="I1500" s="3" t="s">
        <v>87</v>
      </c>
      <c r="J1500" s="3" t="s">
        <v>88</v>
      </c>
      <c r="K1500" s="3" t="s">
        <v>89</v>
      </c>
      <c r="L1500" s="6" t="s">
        <v>89</v>
      </c>
      <c r="M1500" s="3" t="s">
        <v>88</v>
      </c>
      <c r="N1500" s="3" t="s">
        <v>90</v>
      </c>
      <c r="O1500" s="3" t="s">
        <v>9513</v>
      </c>
      <c r="P1500" s="3" t="s">
        <v>87</v>
      </c>
      <c r="Q1500" s="3" t="s">
        <v>194</v>
      </c>
      <c r="R1500" s="3" t="s">
        <v>6402</v>
      </c>
      <c r="S1500" s="3">
        <v>115</v>
      </c>
      <c r="T1500" s="3">
        <v>80</v>
      </c>
      <c r="U1500" s="3">
        <v>0.3</v>
      </c>
      <c r="V1500" s="3">
        <v>206.17</v>
      </c>
      <c r="W1500" s="3">
        <v>143</v>
      </c>
      <c r="X1500" s="32">
        <v>0.31</v>
      </c>
      <c r="Y1500" s="33">
        <v>838.17</v>
      </c>
      <c r="Z1500" s="3">
        <v>954.33</v>
      </c>
      <c r="AA1500" s="3">
        <v>-0.14000000000000001</v>
      </c>
      <c r="AB1500" s="3">
        <v>79265.100000000006</v>
      </c>
      <c r="AC1500" s="3">
        <v>89795.96</v>
      </c>
      <c r="AD1500" s="3">
        <v>84990.1</v>
      </c>
      <c r="AE1500" s="3">
        <v>96602.96</v>
      </c>
    </row>
    <row r="1501" spans="1:31" x14ac:dyDescent="0.3">
      <c r="A1501" s="3" t="s">
        <v>9514</v>
      </c>
      <c r="B1501" s="4">
        <v>11588</v>
      </c>
      <c r="C1501" s="4">
        <v>176</v>
      </c>
      <c r="D1501" s="4" t="s">
        <v>25</v>
      </c>
      <c r="E1501" s="5" t="s">
        <v>6313</v>
      </c>
      <c r="G1501" s="4" t="s">
        <v>9515</v>
      </c>
      <c r="H1501" s="3" t="s">
        <v>6315</v>
      </c>
      <c r="I1501" s="3" t="s">
        <v>6355</v>
      </c>
      <c r="J1501" s="3" t="s">
        <v>257</v>
      </c>
      <c r="K1501" s="3" t="s">
        <v>89</v>
      </c>
      <c r="L1501" s="6" t="s">
        <v>89</v>
      </c>
      <c r="M1501" s="3" t="s">
        <v>257</v>
      </c>
      <c r="N1501" s="3" t="s">
        <v>330</v>
      </c>
      <c r="O1501" s="3" t="s">
        <v>9516</v>
      </c>
      <c r="P1501" s="3" t="s">
        <v>6357</v>
      </c>
      <c r="Q1501" s="3" t="s">
        <v>55</v>
      </c>
      <c r="R1501" s="3" t="s">
        <v>31</v>
      </c>
      <c r="S1501" s="3">
        <v>8</v>
      </c>
      <c r="T1501" s="3">
        <v>18.670000000000002</v>
      </c>
      <c r="U1501" s="3">
        <v>-1.29</v>
      </c>
      <c r="V1501" s="3">
        <v>61.84</v>
      </c>
      <c r="W1501" s="3">
        <v>101.51</v>
      </c>
      <c r="X1501" s="32">
        <v>-0.64</v>
      </c>
      <c r="Y1501" s="33">
        <v>279.44</v>
      </c>
      <c r="Z1501" s="3">
        <v>371.8</v>
      </c>
      <c r="AA1501" s="3">
        <v>-0.33</v>
      </c>
      <c r="AB1501" s="3">
        <v>24308.52</v>
      </c>
      <c r="AC1501" s="3">
        <v>32275.88</v>
      </c>
      <c r="AD1501" s="3">
        <v>28037.82</v>
      </c>
      <c r="AE1501" s="3">
        <v>36164.400000000001</v>
      </c>
    </row>
    <row r="1502" spans="1:31" x14ac:dyDescent="0.3">
      <c r="A1502" s="3" t="s">
        <v>9517</v>
      </c>
      <c r="B1502" s="4">
        <v>64774</v>
      </c>
      <c r="C1502" s="4">
        <v>172</v>
      </c>
      <c r="D1502" s="4" t="s">
        <v>25</v>
      </c>
      <c r="E1502" s="5" t="s">
        <v>6313</v>
      </c>
      <c r="G1502" s="4" t="s">
        <v>9518</v>
      </c>
      <c r="H1502" s="3" t="s">
        <v>6315</v>
      </c>
      <c r="I1502" s="3" t="s">
        <v>54</v>
      </c>
      <c r="J1502" s="3" t="s">
        <v>191</v>
      </c>
      <c r="K1502" s="3" t="s">
        <v>146</v>
      </c>
      <c r="L1502" s="6" t="s">
        <v>146</v>
      </c>
      <c r="M1502" s="3" t="s">
        <v>191</v>
      </c>
      <c r="N1502" s="3" t="s">
        <v>211</v>
      </c>
      <c r="O1502" s="3" t="s">
        <v>9519</v>
      </c>
      <c r="P1502" s="3" t="s">
        <v>191</v>
      </c>
      <c r="Q1502" s="3" t="s">
        <v>59</v>
      </c>
      <c r="R1502" s="3" t="s">
        <v>60</v>
      </c>
      <c r="S1502" s="3">
        <v>7</v>
      </c>
      <c r="T1502" s="3">
        <v>12</v>
      </c>
      <c r="U1502" s="3">
        <v>-0.71</v>
      </c>
      <c r="V1502" s="3">
        <v>21.33</v>
      </c>
      <c r="W1502" s="3">
        <v>12</v>
      </c>
      <c r="X1502" s="32">
        <v>0.44</v>
      </c>
      <c r="Y1502" s="33">
        <v>82.33</v>
      </c>
      <c r="Z1502" s="3">
        <v>105.58</v>
      </c>
      <c r="AA1502" s="3">
        <v>-0.28000000000000003</v>
      </c>
      <c r="AB1502" s="3">
        <v>33707.519999999997</v>
      </c>
      <c r="AC1502" s="3">
        <v>42883.92</v>
      </c>
      <c r="AD1502" s="3">
        <v>33707.519999999997</v>
      </c>
      <c r="AE1502" s="3">
        <v>42883.92</v>
      </c>
    </row>
    <row r="1503" spans="1:31" x14ac:dyDescent="0.3">
      <c r="A1503" s="3" t="s">
        <v>9520</v>
      </c>
      <c r="B1503" s="4">
        <v>65467</v>
      </c>
      <c r="C1503" s="4">
        <v>90</v>
      </c>
      <c r="D1503" s="4" t="s">
        <v>25</v>
      </c>
      <c r="E1503" s="5" t="s">
        <v>6313</v>
      </c>
      <c r="G1503" s="4" t="s">
        <v>9521</v>
      </c>
      <c r="H1503" s="3" t="s">
        <v>6315</v>
      </c>
      <c r="I1503" s="3" t="s">
        <v>54</v>
      </c>
      <c r="J1503" s="3" t="s">
        <v>191</v>
      </c>
      <c r="K1503" s="3" t="s">
        <v>146</v>
      </c>
      <c r="L1503" s="6" t="s">
        <v>6320</v>
      </c>
      <c r="M1503" s="3" t="s">
        <v>191</v>
      </c>
      <c r="N1503" s="3" t="s">
        <v>211</v>
      </c>
      <c r="O1503" s="3" t="s">
        <v>9522</v>
      </c>
      <c r="P1503" s="3" t="s">
        <v>191</v>
      </c>
      <c r="Q1503" s="3" t="s">
        <v>44</v>
      </c>
      <c r="R1503" s="3" t="s">
        <v>60</v>
      </c>
      <c r="S1503" s="3">
        <v>8</v>
      </c>
      <c r="U1503" s="3">
        <v>1</v>
      </c>
      <c r="V1503" s="3">
        <v>25</v>
      </c>
      <c r="W1503" s="3">
        <v>12.5</v>
      </c>
      <c r="X1503" s="32">
        <v>0.5</v>
      </c>
      <c r="Y1503" s="33">
        <v>96.75</v>
      </c>
      <c r="Z1503" s="3">
        <v>69.42</v>
      </c>
      <c r="AA1503" s="3">
        <v>0.28000000000000003</v>
      </c>
      <c r="AB1503" s="3">
        <v>30093.119999999999</v>
      </c>
      <c r="AC1503" s="3">
        <v>20229.12</v>
      </c>
      <c r="AD1503" s="3">
        <v>30093.119999999999</v>
      </c>
      <c r="AE1503" s="3">
        <v>20229.12</v>
      </c>
    </row>
    <row r="1504" spans="1:31" x14ac:dyDescent="0.3">
      <c r="A1504" s="3" t="s">
        <v>9523</v>
      </c>
      <c r="B1504" s="4">
        <v>84222</v>
      </c>
      <c r="C1504" s="4">
        <v>442</v>
      </c>
      <c r="D1504" s="4" t="s">
        <v>25</v>
      </c>
      <c r="E1504" s="5" t="s">
        <v>6313</v>
      </c>
      <c r="G1504" s="4" t="s">
        <v>9524</v>
      </c>
      <c r="H1504" s="3" t="s">
        <v>6315</v>
      </c>
      <c r="I1504" s="3" t="s">
        <v>54</v>
      </c>
      <c r="J1504" s="3" t="s">
        <v>191</v>
      </c>
      <c r="K1504" s="3" t="s">
        <v>89</v>
      </c>
      <c r="L1504" s="6" t="s">
        <v>132</v>
      </c>
      <c r="M1504" s="3" t="s">
        <v>191</v>
      </c>
      <c r="N1504" s="3" t="s">
        <v>211</v>
      </c>
      <c r="O1504" s="3" t="s">
        <v>9525</v>
      </c>
      <c r="P1504" s="3" t="s">
        <v>191</v>
      </c>
      <c r="Q1504" s="3" t="s">
        <v>213</v>
      </c>
      <c r="R1504" s="3" t="s">
        <v>6402</v>
      </c>
      <c r="S1504" s="3">
        <v>46</v>
      </c>
      <c r="T1504" s="3">
        <v>52.68</v>
      </c>
      <c r="U1504" s="3">
        <v>-0.14000000000000001</v>
      </c>
      <c r="V1504" s="3">
        <v>140.71</v>
      </c>
      <c r="W1504" s="3">
        <v>172.71</v>
      </c>
      <c r="X1504" s="32">
        <v>-0.23</v>
      </c>
      <c r="Y1504" s="33">
        <v>528.80999999999995</v>
      </c>
      <c r="Z1504" s="3">
        <v>570.79999999999995</v>
      </c>
      <c r="AA1504" s="3">
        <v>-0.08</v>
      </c>
      <c r="AB1504" s="3">
        <v>63757.2</v>
      </c>
      <c r="AC1504" s="3">
        <v>68894.399999999994</v>
      </c>
      <c r="AD1504" s="3">
        <v>63757.2</v>
      </c>
      <c r="AE1504" s="3">
        <v>68894.399999999994</v>
      </c>
    </row>
    <row r="1505" spans="1:31" x14ac:dyDescent="0.3">
      <c r="A1505" s="3" t="s">
        <v>9526</v>
      </c>
      <c r="B1505" s="4">
        <v>100358</v>
      </c>
      <c r="C1505" s="4">
        <v>441</v>
      </c>
      <c r="D1505" s="4" t="s">
        <v>25</v>
      </c>
      <c r="E1505" s="5" t="s">
        <v>6313</v>
      </c>
      <c r="G1505" s="4" t="s">
        <v>9527</v>
      </c>
      <c r="H1505" s="3" t="s">
        <v>6315</v>
      </c>
      <c r="I1505" s="3" t="s">
        <v>54</v>
      </c>
      <c r="J1505" s="3" t="s">
        <v>191</v>
      </c>
      <c r="K1505" s="3" t="s">
        <v>132</v>
      </c>
      <c r="L1505" s="6" t="s">
        <v>89</v>
      </c>
      <c r="M1505" s="3" t="s">
        <v>191</v>
      </c>
      <c r="N1505" s="3" t="s">
        <v>272</v>
      </c>
      <c r="O1505" s="3" t="s">
        <v>9528</v>
      </c>
      <c r="P1505" s="3" t="s">
        <v>191</v>
      </c>
      <c r="Q1505" s="3" t="s">
        <v>213</v>
      </c>
      <c r="R1505" s="3" t="s">
        <v>6402</v>
      </c>
      <c r="S1505" s="3">
        <v>81</v>
      </c>
      <c r="T1505" s="3">
        <v>74.680000000000007</v>
      </c>
      <c r="U1505" s="3">
        <v>7.0000000000000007E-2</v>
      </c>
      <c r="V1505" s="3">
        <v>262.7</v>
      </c>
      <c r="W1505" s="3">
        <v>213.36</v>
      </c>
      <c r="X1505" s="32">
        <v>0.19</v>
      </c>
      <c r="Y1505" s="33">
        <v>950.11</v>
      </c>
      <c r="Z1505" s="3">
        <v>937.45</v>
      </c>
      <c r="AA1505" s="3">
        <v>0.01</v>
      </c>
      <c r="AB1505" s="3">
        <v>114569.33</v>
      </c>
      <c r="AC1505" s="3">
        <v>113185.2</v>
      </c>
      <c r="AD1505" s="3">
        <v>114569.33</v>
      </c>
      <c r="AE1505" s="3">
        <v>113185.2</v>
      </c>
    </row>
    <row r="1506" spans="1:31" x14ac:dyDescent="0.3">
      <c r="A1506" s="3" t="s">
        <v>9529</v>
      </c>
      <c r="B1506" s="4">
        <v>16682</v>
      </c>
      <c r="C1506" s="4">
        <v>253</v>
      </c>
      <c r="D1506" s="4" t="s">
        <v>25</v>
      </c>
      <c r="E1506" s="5" t="s">
        <v>6313</v>
      </c>
      <c r="G1506" s="4" t="s">
        <v>9530</v>
      </c>
      <c r="H1506" s="3" t="s">
        <v>6315</v>
      </c>
      <c r="I1506" s="3" t="s">
        <v>758</v>
      </c>
      <c r="J1506" s="3" t="s">
        <v>175</v>
      </c>
      <c r="K1506" s="3" t="s">
        <v>146</v>
      </c>
      <c r="L1506" s="6" t="s">
        <v>6320</v>
      </c>
      <c r="M1506" s="3" t="s">
        <v>175</v>
      </c>
      <c r="N1506" s="3" t="s">
        <v>176</v>
      </c>
      <c r="O1506" s="3" t="s">
        <v>9531</v>
      </c>
      <c r="P1506" s="3" t="s">
        <v>6357</v>
      </c>
      <c r="Q1506" s="3" t="s">
        <v>6387</v>
      </c>
      <c r="R1506" s="3" t="s">
        <v>31</v>
      </c>
      <c r="S1506" s="3">
        <v>11</v>
      </c>
      <c r="T1506" s="3">
        <v>4.67</v>
      </c>
      <c r="U1506" s="3">
        <v>0.56000000000000005</v>
      </c>
      <c r="V1506" s="3">
        <v>51.73</v>
      </c>
      <c r="W1506" s="3">
        <v>59.7</v>
      </c>
      <c r="X1506" s="32">
        <v>-0.15</v>
      </c>
      <c r="Y1506" s="33">
        <v>268.76</v>
      </c>
      <c r="Z1506" s="3">
        <v>225.39</v>
      </c>
      <c r="AA1506" s="3">
        <v>0.16</v>
      </c>
      <c r="AB1506" s="3">
        <v>85504.16</v>
      </c>
      <c r="AC1506" s="3">
        <v>72891.520000000004</v>
      </c>
      <c r="AD1506" s="3">
        <v>90355.16</v>
      </c>
      <c r="AE1506" s="3">
        <v>75571.12</v>
      </c>
    </row>
    <row r="1507" spans="1:31" x14ac:dyDescent="0.3">
      <c r="A1507" s="3" t="s">
        <v>9532</v>
      </c>
      <c r="B1507" s="4">
        <v>21227</v>
      </c>
      <c r="C1507" s="4">
        <v>138</v>
      </c>
      <c r="D1507" s="4" t="s">
        <v>25</v>
      </c>
      <c r="E1507" s="5" t="s">
        <v>6313</v>
      </c>
      <c r="G1507" s="4" t="s">
        <v>9533</v>
      </c>
      <c r="H1507" s="3" t="s">
        <v>6315</v>
      </c>
      <c r="I1507" s="3" t="s">
        <v>758</v>
      </c>
      <c r="J1507" s="3" t="s">
        <v>175</v>
      </c>
      <c r="K1507" s="3" t="s">
        <v>146</v>
      </c>
      <c r="L1507" s="6" t="s">
        <v>146</v>
      </c>
      <c r="M1507" s="3" t="s">
        <v>175</v>
      </c>
      <c r="N1507" s="3" t="s">
        <v>176</v>
      </c>
      <c r="O1507" s="3" t="s">
        <v>9534</v>
      </c>
      <c r="P1507" s="3" t="s">
        <v>6357</v>
      </c>
      <c r="Q1507" s="3" t="s">
        <v>34</v>
      </c>
      <c r="R1507" s="3" t="s">
        <v>31</v>
      </c>
      <c r="S1507" s="3">
        <v>3</v>
      </c>
      <c r="T1507" s="3">
        <v>2.5</v>
      </c>
      <c r="U1507" s="3">
        <v>0.17</v>
      </c>
      <c r="V1507" s="3">
        <v>8.25</v>
      </c>
      <c r="W1507" s="3">
        <v>2.5</v>
      </c>
      <c r="X1507" s="32">
        <v>0.7</v>
      </c>
      <c r="Y1507" s="33">
        <v>53.92</v>
      </c>
      <c r="Z1507" s="3">
        <v>23</v>
      </c>
      <c r="AA1507" s="3">
        <v>0.56999999999999995</v>
      </c>
      <c r="AB1507" s="3">
        <v>18052.98</v>
      </c>
      <c r="AC1507" s="3">
        <v>7617.36</v>
      </c>
      <c r="AD1507" s="3">
        <v>18982.98</v>
      </c>
      <c r="AE1507" s="3">
        <v>8076.96</v>
      </c>
    </row>
    <row r="1508" spans="1:31" x14ac:dyDescent="0.3">
      <c r="A1508" s="3" t="s">
        <v>9535</v>
      </c>
      <c r="B1508" s="4">
        <v>28137</v>
      </c>
      <c r="C1508" s="4">
        <v>269</v>
      </c>
      <c r="D1508" s="4" t="s">
        <v>25</v>
      </c>
      <c r="E1508" s="5" t="s">
        <v>6313</v>
      </c>
      <c r="G1508" s="4" t="s">
        <v>9536</v>
      </c>
      <c r="H1508" s="3" t="s">
        <v>6315</v>
      </c>
      <c r="I1508" s="3" t="s">
        <v>758</v>
      </c>
      <c r="J1508" s="3" t="s">
        <v>175</v>
      </c>
      <c r="K1508" s="3" t="s">
        <v>146</v>
      </c>
      <c r="L1508" s="6" t="s">
        <v>146</v>
      </c>
      <c r="M1508" s="3" t="s">
        <v>175</v>
      </c>
      <c r="N1508" s="3" t="s">
        <v>176</v>
      </c>
      <c r="O1508" s="3" t="s">
        <v>9537</v>
      </c>
      <c r="P1508" s="3" t="s">
        <v>6357</v>
      </c>
      <c r="Q1508" s="3" t="s">
        <v>55</v>
      </c>
      <c r="R1508" s="3" t="s">
        <v>31</v>
      </c>
      <c r="S1508" s="3">
        <v>3</v>
      </c>
      <c r="T1508" s="3">
        <v>6.5</v>
      </c>
      <c r="U1508" s="3">
        <v>-0.95</v>
      </c>
      <c r="V1508" s="3">
        <v>14.67</v>
      </c>
      <c r="W1508" s="3">
        <v>39.58</v>
      </c>
      <c r="X1508" s="32">
        <v>-1.7</v>
      </c>
      <c r="Y1508" s="33">
        <v>125.17</v>
      </c>
      <c r="Z1508" s="3">
        <v>180</v>
      </c>
      <c r="AA1508" s="3">
        <v>-0.44</v>
      </c>
      <c r="AB1508" s="3">
        <v>88880.42</v>
      </c>
      <c r="AC1508" s="3">
        <v>126961.94</v>
      </c>
      <c r="AD1508" s="3">
        <v>91787.22</v>
      </c>
      <c r="AE1508" s="3">
        <v>130354.72</v>
      </c>
    </row>
    <row r="1509" spans="1:31" x14ac:dyDescent="0.3">
      <c r="A1509" s="3" t="s">
        <v>9538</v>
      </c>
      <c r="B1509" s="4">
        <v>43803</v>
      </c>
      <c r="C1509" s="4">
        <v>149</v>
      </c>
      <c r="D1509" s="4" t="s">
        <v>25</v>
      </c>
      <c r="E1509" s="5" t="s">
        <v>6313</v>
      </c>
      <c r="G1509" s="4" t="s">
        <v>9539</v>
      </c>
      <c r="H1509" s="3" t="s">
        <v>6315</v>
      </c>
      <c r="I1509" s="3" t="s">
        <v>299</v>
      </c>
      <c r="J1509" s="3" t="s">
        <v>299</v>
      </c>
      <c r="K1509" s="3" t="s">
        <v>146</v>
      </c>
      <c r="L1509" s="6" t="s">
        <v>146</v>
      </c>
      <c r="M1509" s="3" t="s">
        <v>299</v>
      </c>
      <c r="N1509" s="3" t="s">
        <v>492</v>
      </c>
      <c r="O1509" s="3" t="s">
        <v>9540</v>
      </c>
      <c r="P1509" s="3" t="s">
        <v>299</v>
      </c>
      <c r="Q1509" s="3" t="s">
        <v>161</v>
      </c>
      <c r="R1509" s="3" t="s">
        <v>31</v>
      </c>
      <c r="S1509" s="3">
        <v>3</v>
      </c>
      <c r="T1509" s="3">
        <v>4.5</v>
      </c>
      <c r="U1509" s="3">
        <v>-0.8</v>
      </c>
      <c r="V1509" s="3">
        <v>6.5</v>
      </c>
      <c r="W1509" s="3">
        <v>9.5</v>
      </c>
      <c r="X1509" s="32">
        <v>-0.46</v>
      </c>
      <c r="Y1509" s="33">
        <v>59</v>
      </c>
      <c r="Z1509" s="3">
        <v>61</v>
      </c>
      <c r="AA1509" s="3">
        <v>-0.03</v>
      </c>
      <c r="AB1509" s="3">
        <v>25049.040000000001</v>
      </c>
      <c r="AC1509" s="3">
        <v>25059.96</v>
      </c>
      <c r="AD1509" s="3">
        <v>25049.040000000001</v>
      </c>
      <c r="AE1509" s="3">
        <v>25059.96</v>
      </c>
    </row>
    <row r="1510" spans="1:31" x14ac:dyDescent="0.3">
      <c r="A1510" s="3" t="s">
        <v>9541</v>
      </c>
      <c r="B1510" s="4">
        <v>64922</v>
      </c>
      <c r="C1510" s="4">
        <v>142</v>
      </c>
      <c r="D1510" s="4" t="s">
        <v>25</v>
      </c>
      <c r="E1510" s="5" t="s">
        <v>6313</v>
      </c>
      <c r="G1510" s="4" t="s">
        <v>9542</v>
      </c>
      <c r="H1510" s="3" t="s">
        <v>6315</v>
      </c>
      <c r="I1510" s="3" t="s">
        <v>245</v>
      </c>
      <c r="J1510" s="3" t="s">
        <v>245</v>
      </c>
      <c r="K1510" s="3" t="s">
        <v>132</v>
      </c>
      <c r="L1510" s="6" t="s">
        <v>132</v>
      </c>
      <c r="M1510" s="3" t="s">
        <v>245</v>
      </c>
      <c r="N1510" s="3" t="s">
        <v>184</v>
      </c>
      <c r="O1510" s="3" t="s">
        <v>9543</v>
      </c>
      <c r="P1510" s="3" t="s">
        <v>191</v>
      </c>
      <c r="Q1510" s="3" t="s">
        <v>2907</v>
      </c>
      <c r="R1510" s="3" t="s">
        <v>60</v>
      </c>
      <c r="S1510" s="3">
        <v>1</v>
      </c>
      <c r="T1510" s="3">
        <v>4</v>
      </c>
      <c r="U1510" s="3">
        <v>-3</v>
      </c>
      <c r="V1510" s="3">
        <v>10</v>
      </c>
      <c r="W1510" s="3">
        <v>21.92</v>
      </c>
      <c r="X1510" s="32">
        <v>-1.19</v>
      </c>
      <c r="Y1510" s="33">
        <v>49.92</v>
      </c>
      <c r="Z1510" s="3">
        <v>81</v>
      </c>
      <c r="AA1510" s="3">
        <v>-0.62</v>
      </c>
      <c r="AB1510" s="3">
        <v>11002.67</v>
      </c>
      <c r="AC1510" s="3">
        <v>17622.560000000001</v>
      </c>
      <c r="AD1510" s="3">
        <v>11578.67</v>
      </c>
      <c r="AE1510" s="3">
        <v>18762.84</v>
      </c>
    </row>
    <row r="1511" spans="1:31" x14ac:dyDescent="0.3">
      <c r="A1511" s="3" t="s">
        <v>9544</v>
      </c>
      <c r="B1511" s="4">
        <v>65352</v>
      </c>
      <c r="C1511" s="4">
        <v>182</v>
      </c>
      <c r="D1511" s="4" t="s">
        <v>25</v>
      </c>
      <c r="E1511" s="5" t="s">
        <v>6313</v>
      </c>
      <c r="G1511" s="4" t="s">
        <v>9545</v>
      </c>
      <c r="H1511" s="3" t="s">
        <v>6315</v>
      </c>
      <c r="I1511" s="3" t="s">
        <v>245</v>
      </c>
      <c r="J1511" s="3" t="s">
        <v>245</v>
      </c>
      <c r="K1511" s="3" t="s">
        <v>89</v>
      </c>
      <c r="L1511" s="6" t="s">
        <v>132</v>
      </c>
      <c r="M1511" s="3" t="s">
        <v>245</v>
      </c>
      <c r="N1511" s="3" t="s">
        <v>184</v>
      </c>
      <c r="O1511" s="3" t="s">
        <v>9546</v>
      </c>
      <c r="P1511" s="3" t="s">
        <v>191</v>
      </c>
      <c r="Q1511" s="3" t="s">
        <v>128</v>
      </c>
      <c r="R1511" s="3" t="s">
        <v>60</v>
      </c>
      <c r="S1511" s="3">
        <v>5</v>
      </c>
      <c r="T1511" s="3">
        <v>7.46</v>
      </c>
      <c r="U1511" s="3">
        <v>-0.56000000000000005</v>
      </c>
      <c r="V1511" s="3">
        <v>15.46</v>
      </c>
      <c r="W1511" s="3">
        <v>19.190000000000001</v>
      </c>
      <c r="X1511" s="32">
        <v>-0.24</v>
      </c>
      <c r="Y1511" s="33">
        <v>57.57</v>
      </c>
      <c r="Z1511" s="3">
        <v>66.11</v>
      </c>
      <c r="AA1511" s="3">
        <v>-0.15</v>
      </c>
      <c r="AB1511" s="3">
        <v>20062.080000000002</v>
      </c>
      <c r="AC1511" s="3">
        <v>22982.400000000001</v>
      </c>
      <c r="AD1511" s="3">
        <v>20062.080000000002</v>
      </c>
      <c r="AE1511" s="3">
        <v>22982.400000000001</v>
      </c>
    </row>
    <row r="1512" spans="1:31" x14ac:dyDescent="0.3">
      <c r="A1512" s="3" t="s">
        <v>9547</v>
      </c>
      <c r="B1512" s="4">
        <v>65358</v>
      </c>
      <c r="C1512" s="4">
        <v>244</v>
      </c>
      <c r="D1512" s="4" t="s">
        <v>25</v>
      </c>
      <c r="E1512" s="5" t="s">
        <v>6313</v>
      </c>
      <c r="G1512" s="4" t="s">
        <v>9548</v>
      </c>
      <c r="H1512" s="3" t="s">
        <v>6315</v>
      </c>
      <c r="I1512" s="3" t="s">
        <v>245</v>
      </c>
      <c r="J1512" s="3" t="s">
        <v>245</v>
      </c>
      <c r="K1512" s="3" t="s">
        <v>132</v>
      </c>
      <c r="L1512" s="6" t="s">
        <v>132</v>
      </c>
      <c r="M1512" s="3" t="s">
        <v>245</v>
      </c>
      <c r="N1512" s="3" t="s">
        <v>246</v>
      </c>
      <c r="O1512" s="3" t="s">
        <v>9549</v>
      </c>
      <c r="P1512" s="3" t="s">
        <v>245</v>
      </c>
      <c r="Q1512" s="3" t="s">
        <v>128</v>
      </c>
      <c r="R1512" s="3" t="s">
        <v>60</v>
      </c>
      <c r="S1512" s="3">
        <v>10</v>
      </c>
      <c r="T1512" s="3">
        <v>9.06</v>
      </c>
      <c r="U1512" s="3">
        <v>0.11</v>
      </c>
      <c r="V1512" s="3">
        <v>26.12</v>
      </c>
      <c r="W1512" s="3">
        <v>21.84</v>
      </c>
      <c r="X1512" s="32">
        <v>0.16</v>
      </c>
      <c r="Y1512" s="33">
        <v>89.56</v>
      </c>
      <c r="Z1512" s="3">
        <v>86.36</v>
      </c>
      <c r="AA1512" s="3">
        <v>0.04</v>
      </c>
      <c r="AB1512" s="3">
        <v>34030.080000000002</v>
      </c>
      <c r="AC1512" s="3">
        <v>32509.54</v>
      </c>
      <c r="AD1512" s="3">
        <v>34030.080000000002</v>
      </c>
      <c r="AE1512" s="3">
        <v>32509.54</v>
      </c>
    </row>
    <row r="1513" spans="1:31" x14ac:dyDescent="0.3">
      <c r="A1513" s="3" t="s">
        <v>9550</v>
      </c>
      <c r="B1513" s="4">
        <v>87418</v>
      </c>
      <c r="C1513" s="4">
        <v>259</v>
      </c>
      <c r="D1513" s="4" t="s">
        <v>25</v>
      </c>
      <c r="E1513" s="5" t="s">
        <v>6313</v>
      </c>
      <c r="G1513" s="4" t="s">
        <v>9551</v>
      </c>
      <c r="H1513" s="3" t="s">
        <v>6315</v>
      </c>
      <c r="I1513" s="3" t="s">
        <v>245</v>
      </c>
      <c r="J1513" s="3" t="s">
        <v>245</v>
      </c>
      <c r="K1513" s="3" t="s">
        <v>132</v>
      </c>
      <c r="L1513" s="6" t="s">
        <v>132</v>
      </c>
      <c r="M1513" s="3" t="s">
        <v>245</v>
      </c>
      <c r="N1513" s="3" t="s">
        <v>246</v>
      </c>
      <c r="O1513" s="3" t="s">
        <v>9552</v>
      </c>
      <c r="P1513" s="3" t="s">
        <v>245</v>
      </c>
      <c r="Q1513" s="3" t="s">
        <v>128</v>
      </c>
      <c r="R1513" s="3" t="s">
        <v>60</v>
      </c>
      <c r="S1513" s="3">
        <v>32</v>
      </c>
      <c r="T1513" s="3">
        <v>18.86</v>
      </c>
      <c r="U1513" s="3">
        <v>0.4</v>
      </c>
      <c r="V1513" s="3">
        <v>115.71</v>
      </c>
      <c r="W1513" s="3">
        <v>133.4</v>
      </c>
      <c r="X1513" s="32">
        <v>-0.15</v>
      </c>
      <c r="Y1513" s="33">
        <v>518.83000000000004</v>
      </c>
      <c r="Z1513" s="3">
        <v>404.29</v>
      </c>
      <c r="AA1513" s="3">
        <v>0.22</v>
      </c>
      <c r="AB1513" s="3">
        <v>91159.07</v>
      </c>
      <c r="AC1513" s="3">
        <v>68908.77</v>
      </c>
      <c r="AD1513" s="3">
        <v>94631</v>
      </c>
      <c r="AE1513" s="3">
        <v>71824.59</v>
      </c>
    </row>
    <row r="1514" spans="1:31" x14ac:dyDescent="0.3">
      <c r="A1514" s="3" t="s">
        <v>9553</v>
      </c>
      <c r="B1514" s="4">
        <v>87564</v>
      </c>
      <c r="C1514" s="4">
        <v>334</v>
      </c>
      <c r="D1514" s="4" t="s">
        <v>25</v>
      </c>
      <c r="E1514" s="5" t="s">
        <v>6313</v>
      </c>
      <c r="G1514" s="4" t="s">
        <v>9554</v>
      </c>
      <c r="H1514" s="3" t="s">
        <v>6315</v>
      </c>
      <c r="I1514" s="3" t="s">
        <v>245</v>
      </c>
      <c r="J1514" s="3" t="s">
        <v>245</v>
      </c>
      <c r="K1514" s="3" t="s">
        <v>132</v>
      </c>
      <c r="L1514" s="6" t="s">
        <v>132</v>
      </c>
      <c r="M1514" s="3" t="s">
        <v>245</v>
      </c>
      <c r="N1514" s="3" t="s">
        <v>246</v>
      </c>
      <c r="O1514" s="3" t="s">
        <v>9555</v>
      </c>
      <c r="P1514" s="3" t="s">
        <v>245</v>
      </c>
      <c r="Q1514" s="3" t="s">
        <v>128</v>
      </c>
      <c r="R1514" s="3" t="s">
        <v>60</v>
      </c>
      <c r="S1514" s="3">
        <v>14</v>
      </c>
      <c r="T1514" s="3">
        <v>22.93</v>
      </c>
      <c r="U1514" s="3">
        <v>-0.59</v>
      </c>
      <c r="V1514" s="3">
        <v>43.18</v>
      </c>
      <c r="W1514" s="3">
        <v>47.98</v>
      </c>
      <c r="X1514" s="32">
        <v>-0.11</v>
      </c>
      <c r="Y1514" s="33">
        <v>145.53</v>
      </c>
      <c r="Z1514" s="3">
        <v>131.16</v>
      </c>
      <c r="AA1514" s="3">
        <v>0.1</v>
      </c>
      <c r="AB1514" s="3">
        <v>50712.480000000003</v>
      </c>
      <c r="AC1514" s="3">
        <v>45599.040000000001</v>
      </c>
      <c r="AD1514" s="3">
        <v>50712.480000000003</v>
      </c>
      <c r="AE1514" s="3">
        <v>45599.040000000001</v>
      </c>
    </row>
    <row r="1515" spans="1:31" x14ac:dyDescent="0.3">
      <c r="A1515" s="3" t="s">
        <v>9556</v>
      </c>
      <c r="B1515" s="4">
        <v>88361</v>
      </c>
      <c r="C1515" s="4">
        <v>144</v>
      </c>
      <c r="D1515" s="4" t="s">
        <v>25</v>
      </c>
      <c r="E1515" s="5" t="s">
        <v>6313</v>
      </c>
      <c r="G1515" s="4" t="s">
        <v>9557</v>
      </c>
      <c r="H1515" s="3" t="s">
        <v>6315</v>
      </c>
      <c r="I1515" s="3" t="s">
        <v>245</v>
      </c>
      <c r="J1515" s="3" t="s">
        <v>245</v>
      </c>
      <c r="K1515" s="3" t="s">
        <v>146</v>
      </c>
      <c r="L1515" s="6" t="s">
        <v>146</v>
      </c>
      <c r="M1515" s="3" t="s">
        <v>245</v>
      </c>
      <c r="N1515" s="3" t="s">
        <v>246</v>
      </c>
      <c r="O1515" s="3" t="s">
        <v>9558</v>
      </c>
      <c r="P1515" s="3" t="s">
        <v>245</v>
      </c>
      <c r="Q1515" s="3" t="s">
        <v>44</v>
      </c>
      <c r="R1515" s="3" t="s">
        <v>31</v>
      </c>
      <c r="S1515" s="3">
        <v>2</v>
      </c>
      <c r="T1515" s="3">
        <v>2</v>
      </c>
      <c r="U1515" s="3">
        <v>0</v>
      </c>
      <c r="V1515" s="3">
        <v>6</v>
      </c>
      <c r="W1515" s="3">
        <v>5.5</v>
      </c>
      <c r="X1515" s="32">
        <v>0.08</v>
      </c>
      <c r="Y1515" s="33">
        <v>22.67</v>
      </c>
      <c r="Z1515" s="3">
        <v>29</v>
      </c>
      <c r="AA1515" s="3">
        <v>-0.28000000000000003</v>
      </c>
      <c r="AB1515" s="3">
        <v>30780.48</v>
      </c>
      <c r="AC1515" s="3">
        <v>40230.120000000003</v>
      </c>
      <c r="AD1515" s="3">
        <v>31440.48</v>
      </c>
      <c r="AE1515" s="3">
        <v>40230.120000000003</v>
      </c>
    </row>
    <row r="1516" spans="1:31" x14ac:dyDescent="0.3">
      <c r="A1516" s="3" t="s">
        <v>9559</v>
      </c>
      <c r="B1516" s="4">
        <v>88363</v>
      </c>
      <c r="C1516" s="4">
        <v>171</v>
      </c>
      <c r="D1516" s="4" t="s">
        <v>25</v>
      </c>
      <c r="E1516" s="5" t="s">
        <v>6313</v>
      </c>
      <c r="G1516" s="4" t="s">
        <v>9560</v>
      </c>
      <c r="H1516" s="3" t="s">
        <v>6315</v>
      </c>
      <c r="I1516" s="3" t="s">
        <v>245</v>
      </c>
      <c r="J1516" s="3" t="s">
        <v>245</v>
      </c>
      <c r="K1516" s="3" t="s">
        <v>146</v>
      </c>
      <c r="L1516" s="6" t="s">
        <v>146</v>
      </c>
      <c r="M1516" s="3" t="s">
        <v>245</v>
      </c>
      <c r="N1516" s="3" t="s">
        <v>246</v>
      </c>
      <c r="O1516" s="3" t="s">
        <v>9561</v>
      </c>
      <c r="P1516" s="3" t="s">
        <v>245</v>
      </c>
      <c r="Q1516" s="3" t="s">
        <v>44</v>
      </c>
      <c r="R1516" s="3" t="s">
        <v>31</v>
      </c>
      <c r="S1516" s="3">
        <v>5</v>
      </c>
      <c r="T1516" s="3">
        <v>2</v>
      </c>
      <c r="U1516" s="3">
        <v>0.56000000000000005</v>
      </c>
      <c r="V1516" s="3">
        <v>5.5</v>
      </c>
      <c r="W1516" s="3">
        <v>6</v>
      </c>
      <c r="X1516" s="32">
        <v>-0.09</v>
      </c>
      <c r="Y1516" s="33">
        <v>15.92</v>
      </c>
      <c r="Z1516" s="3">
        <v>30.5</v>
      </c>
      <c r="AA1516" s="3">
        <v>-0.92</v>
      </c>
      <c r="AB1516" s="3">
        <v>15259.03</v>
      </c>
      <c r="AC1516" s="3">
        <v>30580.62</v>
      </c>
      <c r="AD1516" s="3">
        <v>16282.75</v>
      </c>
      <c r="AE1516" s="3">
        <v>30580.62</v>
      </c>
    </row>
    <row r="1517" spans="1:31" x14ac:dyDescent="0.3">
      <c r="A1517" s="3" t="s">
        <v>9562</v>
      </c>
      <c r="B1517" s="4">
        <v>88367</v>
      </c>
      <c r="C1517" s="4">
        <v>227</v>
      </c>
      <c r="D1517" s="4" t="s">
        <v>25</v>
      </c>
      <c r="E1517" s="5" t="s">
        <v>6313</v>
      </c>
      <c r="G1517" s="4" t="s">
        <v>9563</v>
      </c>
      <c r="H1517" s="3" t="s">
        <v>6315</v>
      </c>
      <c r="I1517" s="3" t="s">
        <v>245</v>
      </c>
      <c r="J1517" s="3" t="s">
        <v>245</v>
      </c>
      <c r="K1517" s="3" t="s">
        <v>146</v>
      </c>
      <c r="L1517" s="6" t="s">
        <v>146</v>
      </c>
      <c r="M1517" s="3" t="s">
        <v>245</v>
      </c>
      <c r="N1517" s="3" t="s">
        <v>246</v>
      </c>
      <c r="O1517" s="3" t="s">
        <v>9564</v>
      </c>
      <c r="P1517" s="3" t="s">
        <v>245</v>
      </c>
      <c r="Q1517" s="3" t="s">
        <v>44</v>
      </c>
      <c r="R1517" s="3" t="s">
        <v>31</v>
      </c>
      <c r="S1517" s="3">
        <v>1</v>
      </c>
      <c r="T1517" s="3">
        <v>1.5</v>
      </c>
      <c r="U1517" s="3">
        <v>-2</v>
      </c>
      <c r="V1517" s="3">
        <v>3</v>
      </c>
      <c r="W1517" s="3">
        <v>5.5</v>
      </c>
      <c r="X1517" s="32">
        <v>-0.83</v>
      </c>
      <c r="Y1517" s="33">
        <v>23.5</v>
      </c>
      <c r="Z1517" s="3">
        <v>33.5</v>
      </c>
      <c r="AA1517" s="3">
        <v>-0.43</v>
      </c>
      <c r="AB1517" s="3">
        <v>19219.259999999998</v>
      </c>
      <c r="AC1517" s="3">
        <v>27098.7</v>
      </c>
      <c r="AD1517" s="3">
        <v>19579.259999999998</v>
      </c>
      <c r="AE1517" s="3">
        <v>27098.7</v>
      </c>
    </row>
    <row r="1518" spans="1:31" x14ac:dyDescent="0.3">
      <c r="A1518" s="3" t="s">
        <v>9565</v>
      </c>
      <c r="B1518" s="4">
        <v>89219</v>
      </c>
      <c r="C1518" s="4">
        <v>123</v>
      </c>
      <c r="D1518" s="4" t="s">
        <v>25</v>
      </c>
      <c r="E1518" s="5" t="s">
        <v>6313</v>
      </c>
      <c r="G1518" s="4" t="s">
        <v>9566</v>
      </c>
      <c r="H1518" s="3" t="s">
        <v>6315</v>
      </c>
      <c r="I1518" s="3" t="s">
        <v>245</v>
      </c>
      <c r="J1518" s="3" t="s">
        <v>245</v>
      </c>
      <c r="K1518" s="3" t="s">
        <v>89</v>
      </c>
      <c r="L1518" s="6" t="s">
        <v>132</v>
      </c>
      <c r="M1518" s="3" t="s">
        <v>245</v>
      </c>
      <c r="N1518" s="3" t="s">
        <v>246</v>
      </c>
      <c r="O1518" s="3" t="s">
        <v>9567</v>
      </c>
      <c r="P1518" s="3" t="s">
        <v>245</v>
      </c>
      <c r="Q1518" s="3" t="s">
        <v>128</v>
      </c>
      <c r="R1518" s="3" t="s">
        <v>60</v>
      </c>
      <c r="S1518" s="3">
        <v>9</v>
      </c>
      <c r="T1518" s="3">
        <v>10.31</v>
      </c>
      <c r="U1518" s="3">
        <v>-0.1</v>
      </c>
      <c r="V1518" s="3">
        <v>82.84</v>
      </c>
      <c r="W1518" s="3">
        <v>143.69999999999999</v>
      </c>
      <c r="X1518" s="32">
        <v>-0.73</v>
      </c>
      <c r="Y1518" s="33">
        <v>447.06</v>
      </c>
      <c r="Z1518" s="3">
        <v>463.97</v>
      </c>
      <c r="AA1518" s="3">
        <v>-0.04</v>
      </c>
      <c r="AB1518" s="3">
        <v>80921.279999999999</v>
      </c>
      <c r="AC1518" s="3">
        <v>82351.47</v>
      </c>
      <c r="AD1518" s="3">
        <v>84319.29</v>
      </c>
      <c r="AE1518" s="3">
        <v>86202.66</v>
      </c>
    </row>
    <row r="1519" spans="1:31" x14ac:dyDescent="0.3">
      <c r="A1519" s="3" t="s">
        <v>9568</v>
      </c>
      <c r="B1519" s="4">
        <v>89230</v>
      </c>
      <c r="C1519" s="4">
        <v>338</v>
      </c>
      <c r="D1519" s="4" t="s">
        <v>25</v>
      </c>
      <c r="E1519" s="5" t="s">
        <v>6313</v>
      </c>
      <c r="G1519" s="4" t="s">
        <v>9569</v>
      </c>
      <c r="H1519" s="3" t="s">
        <v>6315</v>
      </c>
      <c r="I1519" s="3" t="s">
        <v>245</v>
      </c>
      <c r="J1519" s="3" t="s">
        <v>245</v>
      </c>
      <c r="K1519" s="3" t="s">
        <v>146</v>
      </c>
      <c r="L1519" s="6" t="s">
        <v>6320</v>
      </c>
      <c r="M1519" s="3" t="s">
        <v>245</v>
      </c>
      <c r="N1519" s="3" t="s">
        <v>246</v>
      </c>
      <c r="O1519" s="3" t="s">
        <v>9570</v>
      </c>
      <c r="P1519" s="3" t="s">
        <v>245</v>
      </c>
      <c r="Q1519" s="3" t="s">
        <v>128</v>
      </c>
      <c r="R1519" s="3" t="s">
        <v>60</v>
      </c>
      <c r="S1519" s="3">
        <v>25</v>
      </c>
      <c r="T1519" s="3">
        <v>14.42</v>
      </c>
      <c r="U1519" s="3">
        <v>0.41</v>
      </c>
      <c r="V1519" s="3">
        <v>81.5</v>
      </c>
      <c r="W1519" s="3">
        <v>66.83</v>
      </c>
      <c r="X1519" s="32">
        <v>0.18</v>
      </c>
      <c r="Y1519" s="33">
        <v>215</v>
      </c>
      <c r="Z1519" s="3">
        <v>206.33</v>
      </c>
      <c r="AA1519" s="3">
        <v>0.04</v>
      </c>
      <c r="AB1519" s="3">
        <v>77458.14</v>
      </c>
      <c r="AC1519" s="3">
        <v>73727.78</v>
      </c>
      <c r="AD1519" s="3">
        <v>81173.58</v>
      </c>
      <c r="AE1519" s="3">
        <v>76274.8</v>
      </c>
    </row>
    <row r="1520" spans="1:31" x14ac:dyDescent="0.3">
      <c r="A1520" s="3" t="s">
        <v>9571</v>
      </c>
      <c r="B1520" s="4">
        <v>39381</v>
      </c>
      <c r="C1520" s="4">
        <v>537</v>
      </c>
      <c r="D1520" s="4" t="s">
        <v>25</v>
      </c>
      <c r="E1520" s="5" t="s">
        <v>6313</v>
      </c>
      <c r="G1520" s="4" t="s">
        <v>9572</v>
      </c>
      <c r="H1520" s="3" t="s">
        <v>6315</v>
      </c>
      <c r="I1520" s="3" t="s">
        <v>252</v>
      </c>
      <c r="J1520" s="3" t="s">
        <v>252</v>
      </c>
      <c r="K1520" s="3" t="s">
        <v>89</v>
      </c>
      <c r="L1520" s="6" t="s">
        <v>89</v>
      </c>
      <c r="M1520" s="3" t="s">
        <v>252</v>
      </c>
      <c r="N1520" s="3" t="s">
        <v>184</v>
      </c>
      <c r="O1520" s="3" t="s">
        <v>9573</v>
      </c>
      <c r="P1520" s="3" t="s">
        <v>191</v>
      </c>
      <c r="Q1520" s="3" t="s">
        <v>26</v>
      </c>
      <c r="R1520" s="3" t="s">
        <v>27</v>
      </c>
      <c r="S1520" s="3">
        <v>40</v>
      </c>
      <c r="T1520" s="3">
        <v>58.13</v>
      </c>
      <c r="U1520" s="3">
        <v>-0.45</v>
      </c>
      <c r="V1520" s="3">
        <v>124.76</v>
      </c>
      <c r="W1520" s="3">
        <v>183.97</v>
      </c>
      <c r="X1520" s="32">
        <v>-0.47</v>
      </c>
      <c r="Y1520" s="33">
        <v>541.86</v>
      </c>
      <c r="Z1520" s="3">
        <v>717.2</v>
      </c>
      <c r="AA1520" s="3">
        <v>-0.32</v>
      </c>
      <c r="AB1520" s="3">
        <v>71628.3</v>
      </c>
      <c r="AC1520" s="3">
        <v>91810.559999999998</v>
      </c>
      <c r="AD1520" s="3">
        <v>71628.3</v>
      </c>
      <c r="AE1520" s="3">
        <v>91810.559999999998</v>
      </c>
    </row>
    <row r="1521" spans="1:31" x14ac:dyDescent="0.3">
      <c r="A1521" s="3" t="s">
        <v>9574</v>
      </c>
      <c r="B1521" s="4">
        <v>39382</v>
      </c>
      <c r="C1521" s="4">
        <v>755</v>
      </c>
      <c r="D1521" s="4" t="s">
        <v>25</v>
      </c>
      <c r="E1521" s="5" t="s">
        <v>6313</v>
      </c>
      <c r="G1521" s="4" t="s">
        <v>9575</v>
      </c>
      <c r="H1521" s="3" t="s">
        <v>6315</v>
      </c>
      <c r="I1521" s="3" t="s">
        <v>252</v>
      </c>
      <c r="J1521" s="3" t="s">
        <v>252</v>
      </c>
      <c r="K1521" s="3" t="s">
        <v>89</v>
      </c>
      <c r="L1521" s="6" t="s">
        <v>89</v>
      </c>
      <c r="M1521" s="3" t="s">
        <v>252</v>
      </c>
      <c r="N1521" s="3" t="s">
        <v>184</v>
      </c>
      <c r="O1521" s="3" t="s">
        <v>9576</v>
      </c>
      <c r="P1521" s="3" t="s">
        <v>191</v>
      </c>
      <c r="Q1521" s="3" t="s">
        <v>26</v>
      </c>
      <c r="R1521" s="3" t="s">
        <v>27</v>
      </c>
      <c r="S1521" s="3">
        <v>313</v>
      </c>
      <c r="T1521" s="3">
        <v>480</v>
      </c>
      <c r="U1521" s="3">
        <v>-0.53</v>
      </c>
      <c r="V1521" s="3">
        <v>535.25</v>
      </c>
      <c r="W1521" s="3">
        <v>728.88</v>
      </c>
      <c r="X1521" s="32">
        <v>-0.36</v>
      </c>
      <c r="Y1521" s="33">
        <v>2474.17</v>
      </c>
      <c r="Z1521" s="3">
        <v>3081.88</v>
      </c>
      <c r="AA1521" s="3">
        <v>-0.25</v>
      </c>
      <c r="AB1521" s="3">
        <v>279023.09000000003</v>
      </c>
      <c r="AC1521" s="3">
        <v>333882.87</v>
      </c>
      <c r="AD1521" s="3">
        <v>305077.96000000002</v>
      </c>
      <c r="AE1521" s="3">
        <v>368947.35</v>
      </c>
    </row>
    <row r="1522" spans="1:31" x14ac:dyDescent="0.3">
      <c r="A1522" s="3" t="s">
        <v>9577</v>
      </c>
      <c r="B1522" s="4">
        <v>39711</v>
      </c>
      <c r="C1522" s="4">
        <v>198</v>
      </c>
      <c r="D1522" s="4" t="s">
        <v>25</v>
      </c>
      <c r="E1522" s="5" t="s">
        <v>6313</v>
      </c>
      <c r="G1522" s="4" t="s">
        <v>9578</v>
      </c>
      <c r="H1522" s="3" t="s">
        <v>6315</v>
      </c>
      <c r="I1522" s="3" t="s">
        <v>252</v>
      </c>
      <c r="J1522" s="3" t="s">
        <v>252</v>
      </c>
      <c r="K1522" s="3" t="s">
        <v>132</v>
      </c>
      <c r="L1522" s="6" t="s">
        <v>132</v>
      </c>
      <c r="M1522" s="3" t="s">
        <v>252</v>
      </c>
      <c r="N1522" s="3" t="s">
        <v>184</v>
      </c>
      <c r="O1522" s="3" t="s">
        <v>9579</v>
      </c>
      <c r="P1522" s="3" t="s">
        <v>191</v>
      </c>
      <c r="Q1522" s="3" t="s">
        <v>405</v>
      </c>
      <c r="R1522" s="3" t="s">
        <v>31</v>
      </c>
      <c r="S1522" s="3">
        <v>179</v>
      </c>
      <c r="T1522" s="3">
        <v>207.68</v>
      </c>
      <c r="U1522" s="3">
        <v>-0.16</v>
      </c>
      <c r="V1522" s="3">
        <v>272.62</v>
      </c>
      <c r="W1522" s="3">
        <v>264.07</v>
      </c>
      <c r="X1522" s="32">
        <v>0.03</v>
      </c>
      <c r="Y1522" s="33">
        <v>716.56</v>
      </c>
      <c r="Z1522" s="3">
        <v>676.52</v>
      </c>
      <c r="AA1522" s="3">
        <v>0.06</v>
      </c>
      <c r="AB1522" s="3">
        <v>105171.6</v>
      </c>
      <c r="AC1522" s="3">
        <v>96764.45</v>
      </c>
      <c r="AD1522" s="3">
        <v>113350.6</v>
      </c>
      <c r="AE1522" s="3">
        <v>105977.45</v>
      </c>
    </row>
    <row r="1523" spans="1:31" x14ac:dyDescent="0.3">
      <c r="A1523" s="3" t="s">
        <v>4498</v>
      </c>
      <c r="B1523" s="4">
        <v>87150</v>
      </c>
      <c r="C1523" s="4">
        <v>571</v>
      </c>
      <c r="D1523" s="4" t="s">
        <v>25</v>
      </c>
      <c r="E1523" s="5" t="s">
        <v>6313</v>
      </c>
      <c r="G1523" s="4" t="s">
        <v>9580</v>
      </c>
      <c r="H1523" s="3" t="s">
        <v>6315</v>
      </c>
      <c r="I1523" s="3" t="s">
        <v>245</v>
      </c>
      <c r="J1523" s="3" t="s">
        <v>245</v>
      </c>
      <c r="K1523" s="3" t="s">
        <v>6320</v>
      </c>
      <c r="L1523" s="6" t="s">
        <v>6320</v>
      </c>
      <c r="M1523" s="3" t="s">
        <v>245</v>
      </c>
      <c r="N1523" s="3" t="s">
        <v>246</v>
      </c>
      <c r="O1523" s="3" t="s">
        <v>9581</v>
      </c>
      <c r="P1523" s="3" t="s">
        <v>245</v>
      </c>
      <c r="Q1523" s="3" t="s">
        <v>51</v>
      </c>
      <c r="R1523" s="3" t="s">
        <v>31</v>
      </c>
      <c r="S1523" s="3">
        <v>17</v>
      </c>
      <c r="T1523" s="3">
        <v>30</v>
      </c>
      <c r="U1523" s="3">
        <v>-0.72</v>
      </c>
      <c r="V1523" s="3">
        <v>152.83000000000001</v>
      </c>
      <c r="W1523" s="3">
        <v>176.5</v>
      </c>
      <c r="X1523" s="32">
        <v>-0.15</v>
      </c>
      <c r="Y1523" s="33">
        <v>495.67</v>
      </c>
      <c r="Z1523" s="3">
        <v>267</v>
      </c>
      <c r="AA1523" s="3">
        <v>0.46</v>
      </c>
      <c r="AB1523" s="3">
        <v>194430.16</v>
      </c>
      <c r="AC1523" s="3">
        <v>107430.42</v>
      </c>
      <c r="AD1523" s="3">
        <v>210678.16</v>
      </c>
      <c r="AE1523" s="3">
        <v>113485.68</v>
      </c>
    </row>
    <row r="1524" spans="1:31" x14ac:dyDescent="0.3">
      <c r="A1524" s="3" t="s">
        <v>9582</v>
      </c>
      <c r="B1524" s="4">
        <v>37880</v>
      </c>
      <c r="C1524" s="4">
        <v>354</v>
      </c>
      <c r="D1524" s="4" t="s">
        <v>25</v>
      </c>
      <c r="E1524" s="5" t="s">
        <v>6313</v>
      </c>
      <c r="G1524" s="4" t="s">
        <v>9583</v>
      </c>
      <c r="H1524" s="3" t="s">
        <v>6315</v>
      </c>
      <c r="I1524" s="3" t="s">
        <v>252</v>
      </c>
      <c r="J1524" s="3" t="s">
        <v>252</v>
      </c>
      <c r="K1524" s="3" t="s">
        <v>104</v>
      </c>
      <c r="L1524" s="6" t="s">
        <v>104</v>
      </c>
      <c r="M1524" s="3" t="s">
        <v>252</v>
      </c>
      <c r="N1524" s="3" t="s">
        <v>154</v>
      </c>
      <c r="O1524" s="3" t="s">
        <v>9584</v>
      </c>
      <c r="P1524" s="3" t="s">
        <v>252</v>
      </c>
      <c r="Q1524" s="3" t="s">
        <v>66</v>
      </c>
      <c r="R1524" s="3" t="s">
        <v>60</v>
      </c>
      <c r="S1524" s="3">
        <v>28</v>
      </c>
      <c r="T1524" s="3">
        <v>20.8</v>
      </c>
      <c r="U1524" s="3">
        <v>0.25</v>
      </c>
      <c r="V1524" s="3">
        <v>85.85</v>
      </c>
      <c r="W1524" s="3">
        <v>101.32</v>
      </c>
      <c r="X1524" s="32">
        <v>-0.18</v>
      </c>
      <c r="Y1524" s="33">
        <v>344.47</v>
      </c>
      <c r="Z1524" s="3">
        <v>350.91</v>
      </c>
      <c r="AA1524" s="3">
        <v>-0.02</v>
      </c>
      <c r="AB1524" s="3">
        <v>39535.199999999997</v>
      </c>
      <c r="AC1524" s="3">
        <v>40272.15</v>
      </c>
      <c r="AD1524" s="3">
        <v>39535.199999999997</v>
      </c>
      <c r="AE1524" s="3">
        <v>40272.15</v>
      </c>
    </row>
    <row r="1525" spans="1:31" x14ac:dyDescent="0.3">
      <c r="A1525" s="3" t="s">
        <v>9585</v>
      </c>
      <c r="B1525" s="4">
        <v>37889</v>
      </c>
      <c r="C1525" s="4">
        <v>533</v>
      </c>
      <c r="D1525" s="4" t="s">
        <v>25</v>
      </c>
      <c r="E1525" s="5" t="s">
        <v>6313</v>
      </c>
      <c r="G1525" s="4" t="s">
        <v>9586</v>
      </c>
      <c r="H1525" s="3" t="s">
        <v>6315</v>
      </c>
      <c r="I1525" s="3" t="s">
        <v>252</v>
      </c>
      <c r="J1525" s="3" t="s">
        <v>252</v>
      </c>
      <c r="K1525" s="3" t="s">
        <v>104</v>
      </c>
      <c r="L1525" s="6" t="s">
        <v>104</v>
      </c>
      <c r="M1525" s="3" t="s">
        <v>252</v>
      </c>
      <c r="N1525" s="3" t="s">
        <v>154</v>
      </c>
      <c r="O1525" s="3" t="s">
        <v>9587</v>
      </c>
      <c r="P1525" s="3" t="s">
        <v>252</v>
      </c>
      <c r="Q1525" s="3" t="s">
        <v>66</v>
      </c>
      <c r="R1525" s="3" t="s">
        <v>60</v>
      </c>
      <c r="S1525" s="3">
        <v>75</v>
      </c>
      <c r="T1525" s="3">
        <v>53.5</v>
      </c>
      <c r="U1525" s="3">
        <v>0.28000000000000003</v>
      </c>
      <c r="V1525" s="3">
        <v>221.63</v>
      </c>
      <c r="W1525" s="3">
        <v>193</v>
      </c>
      <c r="X1525" s="32">
        <v>0.13</v>
      </c>
      <c r="Y1525" s="33">
        <v>897.54</v>
      </c>
      <c r="Z1525" s="3">
        <v>750</v>
      </c>
      <c r="AA1525" s="3">
        <v>0.16</v>
      </c>
      <c r="AB1525" s="3">
        <v>96072.86</v>
      </c>
      <c r="AC1525" s="3">
        <v>80280</v>
      </c>
      <c r="AD1525" s="3">
        <v>96072.86</v>
      </c>
      <c r="AE1525" s="3">
        <v>80280</v>
      </c>
    </row>
    <row r="1526" spans="1:31" x14ac:dyDescent="0.3">
      <c r="A1526" s="3" t="s">
        <v>9588</v>
      </c>
      <c r="B1526" s="4">
        <v>48016</v>
      </c>
      <c r="C1526" s="4">
        <v>188</v>
      </c>
      <c r="D1526" s="4" t="s">
        <v>25</v>
      </c>
      <c r="E1526" s="5" t="s">
        <v>6313</v>
      </c>
      <c r="G1526" s="4" t="s">
        <v>9589</v>
      </c>
      <c r="H1526" s="3" t="s">
        <v>6315</v>
      </c>
      <c r="I1526" s="3" t="s">
        <v>131</v>
      </c>
      <c r="J1526" s="3" t="s">
        <v>88</v>
      </c>
      <c r="K1526" s="3" t="s">
        <v>132</v>
      </c>
      <c r="L1526" s="6" t="s">
        <v>89</v>
      </c>
      <c r="M1526" s="3" t="s">
        <v>88</v>
      </c>
      <c r="N1526" s="3" t="s">
        <v>133</v>
      </c>
      <c r="O1526" s="3" t="s">
        <v>9590</v>
      </c>
      <c r="P1526" s="3" t="s">
        <v>87</v>
      </c>
      <c r="Q1526" s="3" t="s">
        <v>3690</v>
      </c>
      <c r="R1526" s="3" t="s">
        <v>6402</v>
      </c>
      <c r="S1526" s="3">
        <v>17</v>
      </c>
      <c r="T1526" s="3">
        <v>24</v>
      </c>
      <c r="U1526" s="3">
        <v>-0.41</v>
      </c>
      <c r="V1526" s="3">
        <v>33</v>
      </c>
      <c r="W1526" s="3">
        <v>45</v>
      </c>
      <c r="X1526" s="32">
        <v>-0.36</v>
      </c>
      <c r="Y1526" s="33">
        <v>64</v>
      </c>
      <c r="Z1526" s="3">
        <v>220.33</v>
      </c>
      <c r="AA1526" s="3">
        <v>-2.44</v>
      </c>
      <c r="AB1526" s="3">
        <v>16632.96</v>
      </c>
      <c r="AC1526" s="3">
        <v>56535.44</v>
      </c>
      <c r="AD1526" s="3">
        <v>17064.96</v>
      </c>
      <c r="AE1526" s="3">
        <v>58431.44</v>
      </c>
    </row>
    <row r="1527" spans="1:31" x14ac:dyDescent="0.3">
      <c r="A1527" s="3" t="s">
        <v>9591</v>
      </c>
      <c r="B1527" s="4">
        <v>58925</v>
      </c>
      <c r="C1527" s="4">
        <v>437</v>
      </c>
      <c r="D1527" s="4" t="s">
        <v>25</v>
      </c>
      <c r="E1527" s="5" t="s">
        <v>6313</v>
      </c>
      <c r="G1527" s="4" t="s">
        <v>9592</v>
      </c>
      <c r="H1527" s="3" t="s">
        <v>6315</v>
      </c>
      <c r="I1527" s="3" t="s">
        <v>116</v>
      </c>
      <c r="J1527" s="3" t="s">
        <v>116</v>
      </c>
      <c r="K1527" s="3" t="s">
        <v>116</v>
      </c>
      <c r="L1527" s="6" t="s">
        <v>104</v>
      </c>
      <c r="M1527" s="3" t="s">
        <v>116</v>
      </c>
      <c r="N1527" s="3" t="s">
        <v>122</v>
      </c>
      <c r="O1527" s="3" t="s">
        <v>9593</v>
      </c>
      <c r="P1527" s="3" t="s">
        <v>116</v>
      </c>
      <c r="Q1527" s="3" t="s">
        <v>128</v>
      </c>
      <c r="R1527" s="3" t="s">
        <v>60</v>
      </c>
      <c r="S1527" s="3">
        <v>32</v>
      </c>
      <c r="T1527" s="3">
        <v>0.39</v>
      </c>
      <c r="U1527" s="3">
        <v>0.99</v>
      </c>
      <c r="V1527" s="3">
        <v>126.02</v>
      </c>
      <c r="W1527" s="3">
        <v>116.09</v>
      </c>
      <c r="X1527" s="32">
        <v>0.08</v>
      </c>
      <c r="Y1527" s="33">
        <v>464.39</v>
      </c>
      <c r="Z1527" s="3">
        <v>485.97</v>
      </c>
      <c r="AA1527" s="3">
        <v>-0.05</v>
      </c>
      <c r="AB1527" s="3">
        <v>36490.199999999997</v>
      </c>
      <c r="AC1527" s="3">
        <v>38033.74</v>
      </c>
      <c r="AD1527" s="3">
        <v>38566.199999999997</v>
      </c>
      <c r="AE1527" s="3">
        <v>40221.57</v>
      </c>
    </row>
    <row r="1528" spans="1:31" x14ac:dyDescent="0.3">
      <c r="A1528" s="3" t="s">
        <v>9594</v>
      </c>
      <c r="B1528" s="4">
        <v>59192</v>
      </c>
      <c r="C1528" s="4">
        <v>583</v>
      </c>
      <c r="D1528" s="4" t="s">
        <v>25</v>
      </c>
      <c r="E1528" s="5" t="s">
        <v>6313</v>
      </c>
      <c r="G1528" s="4" t="s">
        <v>9595</v>
      </c>
      <c r="H1528" s="3" t="s">
        <v>6315</v>
      </c>
      <c r="I1528" s="3" t="s">
        <v>116</v>
      </c>
      <c r="J1528" s="3" t="s">
        <v>116</v>
      </c>
      <c r="K1528" s="3" t="s">
        <v>116</v>
      </c>
      <c r="L1528" s="6" t="s">
        <v>104</v>
      </c>
      <c r="M1528" s="3" t="s">
        <v>116</v>
      </c>
      <c r="N1528" s="3" t="s">
        <v>122</v>
      </c>
      <c r="O1528" s="3" t="s">
        <v>9596</v>
      </c>
      <c r="P1528" s="3" t="s">
        <v>116</v>
      </c>
      <c r="Q1528" s="3" t="s">
        <v>128</v>
      </c>
      <c r="R1528" s="3" t="s">
        <v>60</v>
      </c>
      <c r="S1528" s="3">
        <v>76</v>
      </c>
      <c r="T1528" s="3">
        <v>151.68</v>
      </c>
      <c r="U1528" s="3">
        <v>-0.99</v>
      </c>
      <c r="V1528" s="3">
        <v>255.92</v>
      </c>
      <c r="W1528" s="3">
        <v>497.04</v>
      </c>
      <c r="X1528" s="32">
        <v>-0.94</v>
      </c>
      <c r="Y1528" s="33">
        <v>853.33</v>
      </c>
      <c r="Z1528" s="3">
        <v>1211.49</v>
      </c>
      <c r="AA1528" s="3">
        <v>-0.42</v>
      </c>
      <c r="AB1528" s="3">
        <v>74672.639999999999</v>
      </c>
      <c r="AC1528" s="3">
        <v>105606.08</v>
      </c>
      <c r="AD1528" s="3">
        <v>77579.839999999997</v>
      </c>
      <c r="AE1528" s="3">
        <v>110166.98</v>
      </c>
    </row>
    <row r="1529" spans="1:31" x14ac:dyDescent="0.3">
      <c r="A1529" s="3" t="s">
        <v>9597</v>
      </c>
      <c r="B1529" s="4">
        <v>64145</v>
      </c>
      <c r="C1529" s="4">
        <v>215</v>
      </c>
      <c r="D1529" s="4" t="s">
        <v>25</v>
      </c>
      <c r="E1529" s="5" t="s">
        <v>6313</v>
      </c>
      <c r="G1529" s="4" t="s">
        <v>9598</v>
      </c>
      <c r="H1529" s="3" t="s">
        <v>6315</v>
      </c>
      <c r="I1529" s="3" t="s">
        <v>54</v>
      </c>
      <c r="J1529" s="3" t="s">
        <v>191</v>
      </c>
      <c r="K1529" s="3" t="s">
        <v>132</v>
      </c>
      <c r="L1529" s="6" t="s">
        <v>6320</v>
      </c>
      <c r="M1529" s="3" t="s">
        <v>191</v>
      </c>
      <c r="N1529" s="3" t="s">
        <v>211</v>
      </c>
      <c r="O1529" s="3" t="s">
        <v>9599</v>
      </c>
      <c r="P1529" s="3" t="s">
        <v>191</v>
      </c>
      <c r="Q1529" s="3" t="s">
        <v>289</v>
      </c>
      <c r="R1529" s="3" t="s">
        <v>60</v>
      </c>
      <c r="S1529" s="3">
        <v>16</v>
      </c>
      <c r="T1529" s="3">
        <v>17.23</v>
      </c>
      <c r="U1529" s="3">
        <v>-0.08</v>
      </c>
      <c r="V1529" s="3">
        <v>53.46</v>
      </c>
      <c r="W1529" s="3">
        <v>70.010000000000005</v>
      </c>
      <c r="X1529" s="32">
        <v>-0.31</v>
      </c>
      <c r="Y1529" s="33">
        <v>270.04000000000002</v>
      </c>
      <c r="Z1529" s="3">
        <v>340.49</v>
      </c>
      <c r="AA1529" s="3">
        <v>-0.26</v>
      </c>
      <c r="AB1529" s="3">
        <v>63060.9</v>
      </c>
      <c r="AC1529" s="3">
        <v>79972.039999999994</v>
      </c>
      <c r="AD1529" s="3">
        <v>64224.9</v>
      </c>
      <c r="AE1529" s="3">
        <v>81037.94</v>
      </c>
    </row>
    <row r="1530" spans="1:31" x14ac:dyDescent="0.3">
      <c r="A1530" s="3" t="s">
        <v>9600</v>
      </c>
      <c r="B1530" s="4">
        <v>78109</v>
      </c>
      <c r="C1530" s="4">
        <v>289</v>
      </c>
      <c r="D1530" s="4" t="s">
        <v>25</v>
      </c>
      <c r="E1530" s="5" t="s">
        <v>6313</v>
      </c>
      <c r="G1530" s="4" t="s">
        <v>9601</v>
      </c>
      <c r="H1530" s="3" t="s">
        <v>6315</v>
      </c>
      <c r="I1530" s="3" t="s">
        <v>499</v>
      </c>
      <c r="J1530" s="3" t="s">
        <v>191</v>
      </c>
      <c r="K1530" s="3" t="s">
        <v>132</v>
      </c>
      <c r="L1530" s="6" t="s">
        <v>132</v>
      </c>
      <c r="M1530" s="3" t="s">
        <v>191</v>
      </c>
      <c r="N1530" s="3" t="s">
        <v>206</v>
      </c>
      <c r="O1530" s="3" t="s">
        <v>9602</v>
      </c>
      <c r="P1530" s="3" t="s">
        <v>191</v>
      </c>
      <c r="Q1530" s="3" t="s">
        <v>9113</v>
      </c>
      <c r="R1530" s="3" t="s">
        <v>60</v>
      </c>
      <c r="S1530" s="3">
        <v>5</v>
      </c>
      <c r="T1530" s="3">
        <v>6.67</v>
      </c>
      <c r="U1530" s="3">
        <v>-0.39</v>
      </c>
      <c r="V1530" s="3">
        <v>18.95</v>
      </c>
      <c r="W1530" s="3">
        <v>25.62</v>
      </c>
      <c r="X1530" s="32">
        <v>-0.35</v>
      </c>
      <c r="Y1530" s="33">
        <v>72.319999999999993</v>
      </c>
      <c r="Z1530" s="3">
        <v>104.05</v>
      </c>
      <c r="AA1530" s="3">
        <v>-0.44</v>
      </c>
      <c r="AB1530" s="3">
        <v>30178.560000000001</v>
      </c>
      <c r="AC1530" s="3">
        <v>43430.400000000001</v>
      </c>
      <c r="AD1530" s="3">
        <v>30178.560000000001</v>
      </c>
      <c r="AE1530" s="3">
        <v>43430.400000000001</v>
      </c>
    </row>
    <row r="1531" spans="1:31" x14ac:dyDescent="0.3">
      <c r="A1531" s="3" t="s">
        <v>9603</v>
      </c>
      <c r="B1531" s="4">
        <v>21184</v>
      </c>
      <c r="C1531" s="4">
        <v>225</v>
      </c>
      <c r="D1531" s="4" t="s">
        <v>25</v>
      </c>
      <c r="E1531" s="5" t="s">
        <v>6313</v>
      </c>
      <c r="G1531" s="4" t="s">
        <v>9604</v>
      </c>
      <c r="H1531" s="3" t="s">
        <v>6315</v>
      </c>
      <c r="I1531" s="3" t="s">
        <v>758</v>
      </c>
      <c r="J1531" s="3" t="s">
        <v>175</v>
      </c>
      <c r="K1531" s="3" t="s">
        <v>146</v>
      </c>
      <c r="L1531" s="6" t="s">
        <v>146</v>
      </c>
      <c r="M1531" s="3" t="s">
        <v>175</v>
      </c>
      <c r="N1531" s="3" t="s">
        <v>176</v>
      </c>
      <c r="O1531" s="3" t="s">
        <v>9605</v>
      </c>
      <c r="P1531" s="3" t="s">
        <v>6357</v>
      </c>
      <c r="Q1531" s="3" t="s">
        <v>51</v>
      </c>
      <c r="R1531" s="3" t="s">
        <v>31</v>
      </c>
      <c r="S1531" s="3">
        <v>7</v>
      </c>
      <c r="T1531" s="3">
        <v>6</v>
      </c>
      <c r="U1531" s="3">
        <v>0.14000000000000001</v>
      </c>
      <c r="V1531" s="3">
        <v>12</v>
      </c>
      <c r="W1531" s="3">
        <v>21.5</v>
      </c>
      <c r="X1531" s="32">
        <v>-0.79</v>
      </c>
      <c r="Y1531" s="33">
        <v>60.5</v>
      </c>
      <c r="Z1531" s="3">
        <v>79.5</v>
      </c>
      <c r="AA1531" s="3">
        <v>-0.31</v>
      </c>
      <c r="AB1531" s="3">
        <v>41453.46</v>
      </c>
      <c r="AC1531" s="3">
        <v>54454.14</v>
      </c>
      <c r="AD1531" s="3">
        <v>42042.66</v>
      </c>
      <c r="AE1531" s="3">
        <v>55246.14</v>
      </c>
    </row>
    <row r="1532" spans="1:31" x14ac:dyDescent="0.3">
      <c r="A1532" s="3" t="s">
        <v>9606</v>
      </c>
      <c r="B1532" s="4">
        <v>21186</v>
      </c>
      <c r="C1532" s="4">
        <v>225</v>
      </c>
      <c r="D1532" s="4" t="s">
        <v>25</v>
      </c>
      <c r="E1532" s="5" t="s">
        <v>6313</v>
      </c>
      <c r="G1532" s="4" t="s">
        <v>9607</v>
      </c>
      <c r="H1532" s="3" t="s">
        <v>6315</v>
      </c>
      <c r="I1532" s="3" t="s">
        <v>758</v>
      </c>
      <c r="J1532" s="3" t="s">
        <v>175</v>
      </c>
      <c r="K1532" s="3" t="s">
        <v>146</v>
      </c>
      <c r="L1532" s="6" t="s">
        <v>146</v>
      </c>
      <c r="M1532" s="3" t="s">
        <v>175</v>
      </c>
      <c r="N1532" s="3" t="s">
        <v>176</v>
      </c>
      <c r="O1532" s="3" t="s">
        <v>9608</v>
      </c>
      <c r="P1532" s="3" t="s">
        <v>6357</v>
      </c>
      <c r="Q1532" s="3" t="s">
        <v>51</v>
      </c>
      <c r="R1532" s="3" t="s">
        <v>31</v>
      </c>
      <c r="S1532" s="3">
        <v>3</v>
      </c>
      <c r="T1532" s="3">
        <v>2.5</v>
      </c>
      <c r="U1532" s="3">
        <v>0.17</v>
      </c>
      <c r="V1532" s="3">
        <v>9</v>
      </c>
      <c r="W1532" s="3">
        <v>10</v>
      </c>
      <c r="X1532" s="32">
        <v>-0.11</v>
      </c>
      <c r="Y1532" s="33">
        <v>39</v>
      </c>
      <c r="Z1532" s="3">
        <v>51.5</v>
      </c>
      <c r="AA1532" s="3">
        <v>-0.32</v>
      </c>
      <c r="AB1532" s="3">
        <v>19517.16</v>
      </c>
      <c r="AC1532" s="3">
        <v>25869.360000000001</v>
      </c>
      <c r="AD1532" s="3">
        <v>19899.36</v>
      </c>
      <c r="AE1532" s="3">
        <v>26277.360000000001</v>
      </c>
    </row>
    <row r="1533" spans="1:31" x14ac:dyDescent="0.3">
      <c r="A1533" s="3" t="s">
        <v>9609</v>
      </c>
      <c r="B1533" s="4">
        <v>73711</v>
      </c>
      <c r="C1533" s="4">
        <v>140</v>
      </c>
      <c r="D1533" s="4" t="s">
        <v>25</v>
      </c>
      <c r="E1533" s="5" t="s">
        <v>6313</v>
      </c>
      <c r="G1533" s="4" t="s">
        <v>9610</v>
      </c>
      <c r="H1533" s="3" t="s">
        <v>6315</v>
      </c>
      <c r="I1533" s="3" t="s">
        <v>758</v>
      </c>
      <c r="J1533" s="3" t="s">
        <v>175</v>
      </c>
      <c r="K1533" s="3" t="s">
        <v>89</v>
      </c>
      <c r="L1533" s="6" t="s">
        <v>89</v>
      </c>
      <c r="M1533" s="3" t="s">
        <v>175</v>
      </c>
      <c r="N1533" s="3" t="s">
        <v>184</v>
      </c>
      <c r="O1533" s="3" t="s">
        <v>9611</v>
      </c>
      <c r="P1533" s="3" t="s">
        <v>191</v>
      </c>
      <c r="Q1533" s="3" t="s">
        <v>55</v>
      </c>
      <c r="R1533" s="3" t="s">
        <v>31</v>
      </c>
      <c r="S1533" s="3">
        <v>8</v>
      </c>
      <c r="T1533" s="3">
        <v>10.5</v>
      </c>
      <c r="U1533" s="3">
        <v>-0.28999999999999998</v>
      </c>
      <c r="V1533" s="3">
        <v>61.26</v>
      </c>
      <c r="W1533" s="3">
        <v>69.03</v>
      </c>
      <c r="X1533" s="32">
        <v>-0.13</v>
      </c>
      <c r="Y1533" s="33">
        <v>287.61</v>
      </c>
      <c r="Z1533" s="3">
        <v>329.22</v>
      </c>
      <c r="AA1533" s="3">
        <v>-0.14000000000000001</v>
      </c>
      <c r="AB1533" s="3">
        <v>32256.36</v>
      </c>
      <c r="AC1533" s="3">
        <v>36392.160000000003</v>
      </c>
      <c r="AD1533" s="3">
        <v>34120.53</v>
      </c>
      <c r="AE1533" s="3">
        <v>38868.03</v>
      </c>
    </row>
    <row r="1534" spans="1:31" x14ac:dyDescent="0.3">
      <c r="A1534" s="3" t="s">
        <v>9612</v>
      </c>
      <c r="B1534" s="4">
        <v>86503</v>
      </c>
      <c r="C1534" s="4">
        <v>255</v>
      </c>
      <c r="D1534" s="4" t="s">
        <v>25</v>
      </c>
      <c r="E1534" s="5" t="s">
        <v>6313</v>
      </c>
      <c r="G1534" s="4" t="s">
        <v>9613</v>
      </c>
      <c r="H1534" s="3" t="s">
        <v>6315</v>
      </c>
      <c r="I1534" s="3" t="s">
        <v>758</v>
      </c>
      <c r="J1534" s="3" t="s">
        <v>175</v>
      </c>
      <c r="K1534" s="3" t="s">
        <v>132</v>
      </c>
      <c r="L1534" s="6" t="s">
        <v>6320</v>
      </c>
      <c r="M1534" s="3" t="s">
        <v>175</v>
      </c>
      <c r="N1534" s="3" t="s">
        <v>184</v>
      </c>
      <c r="O1534" s="3" t="s">
        <v>9614</v>
      </c>
      <c r="P1534" s="3" t="s">
        <v>191</v>
      </c>
      <c r="Q1534" s="3" t="s">
        <v>161</v>
      </c>
      <c r="R1534" s="3" t="s">
        <v>31</v>
      </c>
      <c r="S1534" s="3">
        <v>4</v>
      </c>
      <c r="T1534" s="3">
        <v>11</v>
      </c>
      <c r="U1534" s="3">
        <v>-1.75</v>
      </c>
      <c r="V1534" s="3">
        <v>29</v>
      </c>
      <c r="W1534" s="3">
        <v>43</v>
      </c>
      <c r="X1534" s="32">
        <v>-0.48</v>
      </c>
      <c r="Y1534" s="33">
        <v>115</v>
      </c>
      <c r="Z1534" s="3">
        <v>188.08</v>
      </c>
      <c r="AA1534" s="3">
        <v>-0.64</v>
      </c>
      <c r="AB1534" s="3">
        <v>29883.599999999999</v>
      </c>
      <c r="AC1534" s="3">
        <v>49781.42</v>
      </c>
      <c r="AD1534" s="3">
        <v>30663.599999999999</v>
      </c>
      <c r="AE1534" s="3">
        <v>49997.42</v>
      </c>
    </row>
    <row r="1535" spans="1:31" x14ac:dyDescent="0.3">
      <c r="A1535" s="3" t="s">
        <v>9615</v>
      </c>
      <c r="B1535" s="4">
        <v>33309</v>
      </c>
      <c r="C1535" s="4">
        <v>335</v>
      </c>
      <c r="D1535" s="4" t="s">
        <v>25</v>
      </c>
      <c r="E1535" s="5" t="s">
        <v>6313</v>
      </c>
      <c r="G1535" s="4" t="s">
        <v>9616</v>
      </c>
      <c r="H1535" s="3" t="s">
        <v>6315</v>
      </c>
      <c r="I1535" s="3" t="s">
        <v>153</v>
      </c>
      <c r="J1535" s="3" t="s">
        <v>153</v>
      </c>
      <c r="K1535" s="3" t="s">
        <v>89</v>
      </c>
      <c r="L1535" s="6" t="s">
        <v>89</v>
      </c>
      <c r="M1535" s="3" t="s">
        <v>153</v>
      </c>
      <c r="N1535" s="3" t="s">
        <v>184</v>
      </c>
      <c r="O1535" s="3" t="s">
        <v>9617</v>
      </c>
      <c r="P1535" s="3" t="s">
        <v>191</v>
      </c>
      <c r="Q1535" s="3" t="s">
        <v>51</v>
      </c>
      <c r="R1535" s="3" t="s">
        <v>31</v>
      </c>
      <c r="S1535" s="3">
        <v>42</v>
      </c>
      <c r="T1535" s="3">
        <v>35</v>
      </c>
      <c r="U1535" s="3">
        <v>0.17</v>
      </c>
      <c r="V1535" s="3">
        <v>118</v>
      </c>
      <c r="W1535" s="3">
        <v>91.33</v>
      </c>
      <c r="X1535" s="32">
        <v>0.23</v>
      </c>
      <c r="Y1535" s="33">
        <v>359.67</v>
      </c>
      <c r="Z1535" s="3">
        <v>333.83</v>
      </c>
      <c r="AA1535" s="3">
        <v>7.0000000000000007E-2</v>
      </c>
      <c r="AB1535" s="3">
        <v>39026.68</v>
      </c>
      <c r="AC1535" s="3">
        <v>33388.46</v>
      </c>
      <c r="AD1535" s="3">
        <v>39836.68</v>
      </c>
      <c r="AE1535" s="3">
        <v>33388.46</v>
      </c>
    </row>
    <row r="1536" spans="1:31" x14ac:dyDescent="0.3">
      <c r="A1536" s="3" t="s">
        <v>9618</v>
      </c>
      <c r="B1536" s="4">
        <v>80365</v>
      </c>
      <c r="C1536" s="4">
        <v>469</v>
      </c>
      <c r="D1536" s="4" t="s">
        <v>25</v>
      </c>
      <c r="E1536" s="5" t="s">
        <v>6313</v>
      </c>
      <c r="G1536" s="4" t="s">
        <v>9619</v>
      </c>
      <c r="H1536" s="3" t="s">
        <v>6315</v>
      </c>
      <c r="I1536" s="3" t="s">
        <v>831</v>
      </c>
      <c r="J1536" s="3" t="s">
        <v>232</v>
      </c>
      <c r="K1536" s="3" t="s">
        <v>232</v>
      </c>
      <c r="L1536" s="6" t="s">
        <v>132</v>
      </c>
      <c r="M1536" s="3" t="s">
        <v>191</v>
      </c>
      <c r="N1536" s="3" t="s">
        <v>206</v>
      </c>
      <c r="O1536" s="3" t="s">
        <v>9620</v>
      </c>
      <c r="P1536" s="3" t="s">
        <v>191</v>
      </c>
      <c r="Q1536" s="3" t="s">
        <v>234</v>
      </c>
      <c r="R1536" s="3" t="s">
        <v>31</v>
      </c>
      <c r="S1536" s="3">
        <v>49</v>
      </c>
      <c r="T1536" s="3">
        <v>95.5</v>
      </c>
      <c r="U1536" s="3">
        <v>-0.97</v>
      </c>
      <c r="V1536" s="3">
        <v>198.42</v>
      </c>
      <c r="W1536" s="3">
        <v>292.5</v>
      </c>
      <c r="X1536" s="32">
        <v>-0.47</v>
      </c>
      <c r="Y1536" s="33">
        <v>940.92</v>
      </c>
      <c r="Z1536" s="3">
        <v>976.33</v>
      </c>
      <c r="AA1536" s="3">
        <v>-0.04</v>
      </c>
      <c r="AB1536" s="3">
        <v>215996.83</v>
      </c>
      <c r="AC1536" s="3">
        <v>223956.52</v>
      </c>
      <c r="AD1536" s="3">
        <v>215996.83</v>
      </c>
      <c r="AE1536" s="3">
        <v>223956.52</v>
      </c>
    </row>
    <row r="1537" spans="1:31" x14ac:dyDescent="0.3">
      <c r="A1537" s="3" t="s">
        <v>9621</v>
      </c>
      <c r="B1537" s="4">
        <v>64388</v>
      </c>
      <c r="C1537" s="4">
        <v>437</v>
      </c>
      <c r="D1537" s="4" t="s">
        <v>25</v>
      </c>
      <c r="E1537" s="5" t="s">
        <v>6313</v>
      </c>
      <c r="G1537" s="4" t="s">
        <v>9622</v>
      </c>
      <c r="H1537" s="3" t="s">
        <v>6315</v>
      </c>
      <c r="I1537" s="3" t="s">
        <v>299</v>
      </c>
      <c r="J1537" s="3" t="s">
        <v>299</v>
      </c>
      <c r="K1537" s="3" t="s">
        <v>146</v>
      </c>
      <c r="L1537" s="6" t="s">
        <v>6320</v>
      </c>
      <c r="M1537" s="3" t="s">
        <v>299</v>
      </c>
      <c r="N1537" s="3" t="s">
        <v>184</v>
      </c>
      <c r="O1537" s="3" t="s">
        <v>9623</v>
      </c>
      <c r="P1537" s="3" t="s">
        <v>191</v>
      </c>
      <c r="Q1537" s="3" t="s">
        <v>30</v>
      </c>
      <c r="R1537" s="3" t="s">
        <v>31</v>
      </c>
      <c r="S1537" s="3">
        <v>35</v>
      </c>
      <c r="T1537" s="3">
        <v>35</v>
      </c>
      <c r="U1537" s="3">
        <v>-0.01</v>
      </c>
      <c r="V1537" s="3">
        <v>34.58</v>
      </c>
      <c r="W1537" s="3">
        <v>95.5</v>
      </c>
      <c r="X1537" s="32">
        <v>-1.76</v>
      </c>
      <c r="Y1537" s="33">
        <v>202.17</v>
      </c>
      <c r="Z1537" s="3">
        <v>388.54</v>
      </c>
      <c r="AA1537" s="3">
        <v>-0.92</v>
      </c>
      <c r="AB1537" s="3">
        <v>77747.8</v>
      </c>
      <c r="AC1537" s="3">
        <v>150680.45000000001</v>
      </c>
      <c r="AD1537" s="3">
        <v>78359.8</v>
      </c>
      <c r="AE1537" s="3">
        <v>150680.45000000001</v>
      </c>
    </row>
    <row r="1538" spans="1:31" x14ac:dyDescent="0.3">
      <c r="A1538" s="3" t="s">
        <v>9624</v>
      </c>
      <c r="B1538" s="4">
        <v>26667</v>
      </c>
      <c r="C1538" s="4">
        <v>174</v>
      </c>
      <c r="D1538" s="4" t="s">
        <v>25</v>
      </c>
      <c r="E1538" s="5" t="s">
        <v>6313</v>
      </c>
      <c r="G1538" s="4" t="s">
        <v>9625</v>
      </c>
      <c r="H1538" s="3" t="s">
        <v>6315</v>
      </c>
      <c r="I1538" s="3" t="s">
        <v>758</v>
      </c>
      <c r="J1538" s="3" t="s">
        <v>736</v>
      </c>
      <c r="K1538" s="3" t="s">
        <v>736</v>
      </c>
      <c r="L1538" s="6" t="s">
        <v>146</v>
      </c>
      <c r="M1538" s="3" t="s">
        <v>175</v>
      </c>
      <c r="N1538" s="3" t="s">
        <v>176</v>
      </c>
      <c r="O1538" s="3" t="s">
        <v>9626</v>
      </c>
      <c r="P1538" s="3" t="s">
        <v>6357</v>
      </c>
      <c r="Q1538" s="3" t="s">
        <v>51</v>
      </c>
      <c r="R1538" s="3" t="s">
        <v>31</v>
      </c>
      <c r="S1538" s="3">
        <v>2</v>
      </c>
      <c r="T1538" s="3">
        <v>2.5</v>
      </c>
      <c r="U1538" s="3">
        <v>-0.67</v>
      </c>
      <c r="V1538" s="3">
        <v>3</v>
      </c>
      <c r="W1538" s="3">
        <v>10</v>
      </c>
      <c r="X1538" s="32">
        <v>-2.33</v>
      </c>
      <c r="Y1538" s="33">
        <v>22</v>
      </c>
      <c r="Z1538" s="3">
        <v>29.67</v>
      </c>
      <c r="AA1538" s="3">
        <v>-0.35</v>
      </c>
      <c r="AB1538" s="3">
        <v>10677.84</v>
      </c>
      <c r="AC1538" s="3">
        <v>13597.92</v>
      </c>
      <c r="AD1538" s="3">
        <v>10971.84</v>
      </c>
      <c r="AE1538" s="3">
        <v>13933.92</v>
      </c>
    </row>
    <row r="1539" spans="1:31" x14ac:dyDescent="0.3">
      <c r="A1539" s="3" t="s">
        <v>9627</v>
      </c>
      <c r="B1539" s="4">
        <v>5924</v>
      </c>
      <c r="C1539" s="4">
        <v>258</v>
      </c>
      <c r="D1539" s="4" t="s">
        <v>25</v>
      </c>
      <c r="E1539" s="5" t="s">
        <v>6313</v>
      </c>
      <c r="G1539" s="4" t="s">
        <v>9628</v>
      </c>
      <c r="H1539" s="3" t="s">
        <v>6315</v>
      </c>
      <c r="I1539" s="3" t="s">
        <v>900</v>
      </c>
      <c r="J1539" s="3" t="s">
        <v>240</v>
      </c>
      <c r="K1539" s="3" t="s">
        <v>146</v>
      </c>
      <c r="L1539" s="6" t="s">
        <v>132</v>
      </c>
      <c r="M1539" s="3" t="s">
        <v>240</v>
      </c>
      <c r="N1539" s="3" t="s">
        <v>241</v>
      </c>
      <c r="O1539" s="3" t="s">
        <v>9629</v>
      </c>
      <c r="P1539" s="3" t="s">
        <v>6357</v>
      </c>
      <c r="Q1539" s="3" t="s">
        <v>51</v>
      </c>
      <c r="R1539" s="3" t="s">
        <v>31</v>
      </c>
      <c r="S1539" s="3">
        <v>11</v>
      </c>
      <c r="T1539" s="3">
        <v>10</v>
      </c>
      <c r="U1539" s="3">
        <v>0.05</v>
      </c>
      <c r="V1539" s="3">
        <v>22.5</v>
      </c>
      <c r="W1539" s="3">
        <v>31.42</v>
      </c>
      <c r="X1539" s="32">
        <v>-0.4</v>
      </c>
      <c r="Y1539" s="33">
        <v>122</v>
      </c>
      <c r="Z1539" s="3">
        <v>171.92</v>
      </c>
      <c r="AA1539" s="3">
        <v>-0.41</v>
      </c>
      <c r="AB1539" s="3">
        <v>54245.16</v>
      </c>
      <c r="AC1539" s="3">
        <v>73589.55</v>
      </c>
      <c r="AD1539" s="3">
        <v>56349.36</v>
      </c>
      <c r="AE1539" s="3">
        <v>73589.55</v>
      </c>
    </row>
    <row r="1540" spans="1:31" x14ac:dyDescent="0.3">
      <c r="A1540" s="3" t="s">
        <v>9630</v>
      </c>
      <c r="B1540" s="4">
        <v>64955</v>
      </c>
      <c r="C1540" s="4">
        <v>168</v>
      </c>
      <c r="D1540" s="4" t="s">
        <v>25</v>
      </c>
      <c r="E1540" s="5" t="s">
        <v>6313</v>
      </c>
      <c r="G1540" s="4" t="s">
        <v>9631</v>
      </c>
      <c r="H1540" s="3" t="s">
        <v>6315</v>
      </c>
      <c r="I1540" s="3" t="s">
        <v>245</v>
      </c>
      <c r="J1540" s="3" t="s">
        <v>245</v>
      </c>
      <c r="K1540" s="3" t="s">
        <v>132</v>
      </c>
      <c r="L1540" s="6" t="s">
        <v>132</v>
      </c>
      <c r="M1540" s="3" t="s">
        <v>245</v>
      </c>
      <c r="N1540" s="3" t="s">
        <v>184</v>
      </c>
      <c r="O1540" s="3" t="s">
        <v>9632</v>
      </c>
      <c r="P1540" s="3" t="s">
        <v>191</v>
      </c>
      <c r="Q1540" s="3" t="s">
        <v>2907</v>
      </c>
      <c r="R1540" s="3" t="s">
        <v>60</v>
      </c>
      <c r="S1540" s="3">
        <v>5</v>
      </c>
      <c r="T1540" s="3">
        <v>7</v>
      </c>
      <c r="U1540" s="3">
        <v>-0.4</v>
      </c>
      <c r="V1540" s="3">
        <v>17</v>
      </c>
      <c r="W1540" s="3">
        <v>8.92</v>
      </c>
      <c r="X1540" s="32">
        <v>0.48</v>
      </c>
      <c r="Y1540" s="33">
        <v>77.08</v>
      </c>
      <c r="Z1540" s="3">
        <v>45.92</v>
      </c>
      <c r="AA1540" s="3">
        <v>0.4</v>
      </c>
      <c r="AB1540" s="3">
        <v>17106.25</v>
      </c>
      <c r="AC1540" s="3">
        <v>10192.43</v>
      </c>
      <c r="AD1540" s="3">
        <v>17880.25</v>
      </c>
      <c r="AE1540" s="3">
        <v>10598.99</v>
      </c>
    </row>
    <row r="1541" spans="1:31" x14ac:dyDescent="0.3">
      <c r="A1541" s="3" t="s">
        <v>9633</v>
      </c>
      <c r="B1541" s="4">
        <v>87369</v>
      </c>
      <c r="C1541" s="4">
        <v>215</v>
      </c>
      <c r="D1541" s="4" t="s">
        <v>25</v>
      </c>
      <c r="E1541" s="5" t="s">
        <v>6313</v>
      </c>
      <c r="G1541" s="4" t="s">
        <v>9634</v>
      </c>
      <c r="H1541" s="3" t="s">
        <v>6315</v>
      </c>
      <c r="I1541" s="3" t="s">
        <v>245</v>
      </c>
      <c r="J1541" s="3" t="s">
        <v>245</v>
      </c>
      <c r="K1541" s="3" t="s">
        <v>146</v>
      </c>
      <c r="L1541" s="6" t="s">
        <v>6320</v>
      </c>
      <c r="M1541" s="3" t="s">
        <v>245</v>
      </c>
      <c r="N1541" s="3" t="s">
        <v>246</v>
      </c>
      <c r="O1541" s="3" t="s">
        <v>9635</v>
      </c>
      <c r="P1541" s="3" t="s">
        <v>245</v>
      </c>
      <c r="Q1541" s="3" t="s">
        <v>51</v>
      </c>
      <c r="R1541" s="3" t="s">
        <v>31</v>
      </c>
      <c r="S1541" s="3">
        <v>6</v>
      </c>
      <c r="T1541" s="3">
        <v>7</v>
      </c>
      <c r="U1541" s="3">
        <v>-0.27</v>
      </c>
      <c r="V1541" s="3">
        <v>29</v>
      </c>
      <c r="W1541" s="3">
        <v>24.5</v>
      </c>
      <c r="X1541" s="32">
        <v>0.16</v>
      </c>
      <c r="Y1541" s="33">
        <v>98</v>
      </c>
      <c r="Z1541" s="3">
        <v>79.5</v>
      </c>
      <c r="AA1541" s="3">
        <v>0.19</v>
      </c>
      <c r="AB1541" s="3">
        <v>43776.12</v>
      </c>
      <c r="AC1541" s="3">
        <v>36133.82</v>
      </c>
      <c r="AD1541" s="3">
        <v>45664.08</v>
      </c>
      <c r="AE1541" s="3">
        <v>37039.54</v>
      </c>
    </row>
    <row r="1542" spans="1:31" x14ac:dyDescent="0.3">
      <c r="A1542" s="3" t="s">
        <v>9636</v>
      </c>
      <c r="B1542" s="4">
        <v>73055</v>
      </c>
      <c r="C1542" s="4">
        <v>811</v>
      </c>
      <c r="D1542" s="4" t="s">
        <v>25</v>
      </c>
      <c r="E1542" s="5" t="s">
        <v>6313</v>
      </c>
      <c r="G1542" s="4" t="s">
        <v>9637</v>
      </c>
      <c r="H1542" s="3" t="s">
        <v>6315</v>
      </c>
      <c r="I1542" s="3" t="s">
        <v>299</v>
      </c>
      <c r="J1542" s="3" t="s">
        <v>191</v>
      </c>
      <c r="K1542" s="3" t="s">
        <v>132</v>
      </c>
      <c r="L1542" s="6" t="s">
        <v>132</v>
      </c>
      <c r="M1542" s="3" t="s">
        <v>191</v>
      </c>
      <c r="N1542" s="3" t="s">
        <v>211</v>
      </c>
      <c r="O1542" s="3" t="s">
        <v>9638</v>
      </c>
      <c r="P1542" s="3" t="s">
        <v>191</v>
      </c>
      <c r="Q1542" s="3" t="s">
        <v>26</v>
      </c>
      <c r="R1542" s="3" t="s">
        <v>27</v>
      </c>
      <c r="S1542" s="3">
        <v>131</v>
      </c>
      <c r="T1542" s="3">
        <v>155</v>
      </c>
      <c r="U1542" s="3">
        <v>-0.18</v>
      </c>
      <c r="V1542" s="3">
        <v>261.92</v>
      </c>
      <c r="W1542" s="3">
        <v>293.25</v>
      </c>
      <c r="X1542" s="32">
        <v>-0.12</v>
      </c>
      <c r="Y1542" s="33">
        <v>1038.67</v>
      </c>
      <c r="Z1542" s="3">
        <v>1282.08</v>
      </c>
      <c r="AA1542" s="3">
        <v>-0.23</v>
      </c>
      <c r="AB1542" s="3">
        <v>240176.39</v>
      </c>
      <c r="AC1542" s="3">
        <v>293898.15000000002</v>
      </c>
      <c r="AD1542" s="3">
        <v>249155.36</v>
      </c>
      <c r="AE1542" s="3">
        <v>307329.99</v>
      </c>
    </row>
    <row r="1543" spans="1:31" x14ac:dyDescent="0.3">
      <c r="A1543" s="3" t="s">
        <v>9639</v>
      </c>
      <c r="B1543" s="4">
        <v>43797</v>
      </c>
      <c r="C1543" s="4">
        <v>197</v>
      </c>
      <c r="D1543" s="4" t="s">
        <v>25</v>
      </c>
      <c r="E1543" s="5" t="s">
        <v>6313</v>
      </c>
      <c r="G1543" s="4" t="s">
        <v>9640</v>
      </c>
      <c r="H1543" s="3" t="s">
        <v>6315</v>
      </c>
      <c r="I1543" s="3" t="s">
        <v>299</v>
      </c>
      <c r="J1543" s="3" t="s">
        <v>299</v>
      </c>
      <c r="K1543" s="3" t="s">
        <v>132</v>
      </c>
      <c r="L1543" s="6" t="s">
        <v>132</v>
      </c>
      <c r="M1543" s="3" t="s">
        <v>299</v>
      </c>
      <c r="N1543" s="3" t="s">
        <v>445</v>
      </c>
      <c r="O1543" s="3" t="s">
        <v>9641</v>
      </c>
      <c r="P1543" s="3" t="s">
        <v>299</v>
      </c>
      <c r="Q1543" s="3" t="s">
        <v>161</v>
      </c>
      <c r="R1543" s="3" t="s">
        <v>31</v>
      </c>
      <c r="S1543" s="3">
        <v>24</v>
      </c>
      <c r="T1543" s="3">
        <v>29</v>
      </c>
      <c r="U1543" s="3">
        <v>-0.21</v>
      </c>
      <c r="V1543" s="3">
        <v>53</v>
      </c>
      <c r="W1543" s="3">
        <v>49</v>
      </c>
      <c r="X1543" s="32">
        <v>0.08</v>
      </c>
      <c r="Y1543" s="33">
        <v>225</v>
      </c>
      <c r="Z1543" s="3">
        <v>231.08</v>
      </c>
      <c r="AA1543" s="3">
        <v>-0.03</v>
      </c>
      <c r="AB1543" s="3">
        <v>45873</v>
      </c>
      <c r="AC1543" s="3">
        <v>47113.27</v>
      </c>
      <c r="AD1543" s="3">
        <v>45873</v>
      </c>
      <c r="AE1543" s="3">
        <v>47113.27</v>
      </c>
    </row>
    <row r="1544" spans="1:31" x14ac:dyDescent="0.3">
      <c r="A1544" s="3" t="s">
        <v>9642</v>
      </c>
      <c r="B1544" s="4">
        <v>78133</v>
      </c>
      <c r="C1544" s="4">
        <v>413</v>
      </c>
      <c r="D1544" s="4" t="s">
        <v>25</v>
      </c>
      <c r="E1544" s="5" t="s">
        <v>6313</v>
      </c>
      <c r="G1544" s="4" t="s">
        <v>9643</v>
      </c>
      <c r="H1544" s="3" t="s">
        <v>6315</v>
      </c>
      <c r="I1544" s="3" t="s">
        <v>252</v>
      </c>
      <c r="J1544" s="3" t="s">
        <v>252</v>
      </c>
      <c r="K1544" s="3" t="s">
        <v>89</v>
      </c>
      <c r="L1544" s="6" t="s">
        <v>89</v>
      </c>
      <c r="M1544" s="3" t="s">
        <v>252</v>
      </c>
      <c r="N1544" s="3" t="s">
        <v>184</v>
      </c>
      <c r="O1544" s="3" t="s">
        <v>9644</v>
      </c>
      <c r="P1544" s="3" t="s">
        <v>191</v>
      </c>
      <c r="Q1544" s="3" t="s">
        <v>397</v>
      </c>
      <c r="R1544" s="3" t="s">
        <v>31</v>
      </c>
      <c r="S1544" s="3">
        <v>38</v>
      </c>
      <c r="T1544" s="3">
        <v>68</v>
      </c>
      <c r="U1544" s="3">
        <v>-0.79</v>
      </c>
      <c r="V1544" s="3">
        <v>78</v>
      </c>
      <c r="W1544" s="3">
        <v>104</v>
      </c>
      <c r="X1544" s="32">
        <v>-0.33</v>
      </c>
      <c r="Y1544" s="33">
        <v>282.67</v>
      </c>
      <c r="Z1544" s="3">
        <v>369</v>
      </c>
      <c r="AA1544" s="3">
        <v>-0.31</v>
      </c>
      <c r="AB1544" s="3">
        <v>34370.559999999998</v>
      </c>
      <c r="AC1544" s="3">
        <v>45430.080000000002</v>
      </c>
      <c r="AD1544" s="3">
        <v>36192.639999999999</v>
      </c>
      <c r="AE1544" s="3">
        <v>47191.92</v>
      </c>
    </row>
    <row r="1545" spans="1:31" x14ac:dyDescent="0.3">
      <c r="A1545" s="3" t="s">
        <v>9645</v>
      </c>
      <c r="B1545" s="4">
        <v>67902</v>
      </c>
      <c r="C1545" s="4">
        <v>220</v>
      </c>
      <c r="D1545" s="4" t="s">
        <v>25</v>
      </c>
      <c r="E1545" s="5" t="s">
        <v>6313</v>
      </c>
      <c r="G1545" s="4" t="s">
        <v>9646</v>
      </c>
      <c r="H1545" s="3" t="s">
        <v>6315</v>
      </c>
      <c r="I1545" s="3" t="s">
        <v>54</v>
      </c>
      <c r="J1545" s="3" t="s">
        <v>191</v>
      </c>
      <c r="K1545" s="3" t="s">
        <v>146</v>
      </c>
      <c r="L1545" s="6" t="s">
        <v>6320</v>
      </c>
      <c r="M1545" s="3" t="s">
        <v>191</v>
      </c>
      <c r="N1545" s="3" t="s">
        <v>206</v>
      </c>
      <c r="O1545" s="3" t="s">
        <v>9647</v>
      </c>
      <c r="P1545" s="3" t="s">
        <v>191</v>
      </c>
      <c r="Q1545" s="3" t="s">
        <v>397</v>
      </c>
      <c r="R1545" s="3" t="s">
        <v>31</v>
      </c>
      <c r="S1545" s="3">
        <v>5</v>
      </c>
      <c r="T1545" s="3">
        <v>6</v>
      </c>
      <c r="U1545" s="3">
        <v>-0.2</v>
      </c>
      <c r="V1545" s="3">
        <v>17</v>
      </c>
      <c r="W1545" s="3">
        <v>19.920000000000002</v>
      </c>
      <c r="X1545" s="32">
        <v>-0.17</v>
      </c>
      <c r="Y1545" s="33">
        <v>113</v>
      </c>
      <c r="Z1545" s="3">
        <v>85.92</v>
      </c>
      <c r="AA1545" s="3">
        <v>0.24</v>
      </c>
      <c r="AB1545" s="3">
        <v>29299.8</v>
      </c>
      <c r="AC1545" s="3">
        <v>23775.040000000001</v>
      </c>
      <c r="AD1545" s="3">
        <v>31676.16</v>
      </c>
      <c r="AE1545" s="3">
        <v>24075.759999999998</v>
      </c>
    </row>
    <row r="1546" spans="1:31" x14ac:dyDescent="0.3">
      <c r="A1546" s="3" t="s">
        <v>9648</v>
      </c>
      <c r="B1546" s="4">
        <v>18095</v>
      </c>
      <c r="C1546" s="4">
        <v>407</v>
      </c>
      <c r="D1546" s="4" t="s">
        <v>25</v>
      </c>
      <c r="E1546" s="5" t="s">
        <v>6313</v>
      </c>
      <c r="G1546" s="4" t="s">
        <v>9649</v>
      </c>
      <c r="H1546" s="3" t="s">
        <v>6315</v>
      </c>
      <c r="I1546" s="3" t="s">
        <v>758</v>
      </c>
      <c r="J1546" s="3" t="s">
        <v>175</v>
      </c>
      <c r="K1546" s="3" t="s">
        <v>132</v>
      </c>
      <c r="L1546" s="6" t="s">
        <v>132</v>
      </c>
      <c r="M1546" s="3" t="s">
        <v>175</v>
      </c>
      <c r="N1546" s="3" t="s">
        <v>176</v>
      </c>
      <c r="O1546" s="3" t="s">
        <v>9650</v>
      </c>
      <c r="P1546" s="3" t="s">
        <v>6357</v>
      </c>
      <c r="Q1546" s="3" t="s">
        <v>55</v>
      </c>
      <c r="R1546" s="3" t="s">
        <v>31</v>
      </c>
      <c r="S1546" s="3">
        <v>20</v>
      </c>
      <c r="T1546" s="3">
        <v>29.75</v>
      </c>
      <c r="U1546" s="3">
        <v>-0.51</v>
      </c>
      <c r="V1546" s="3">
        <v>90.42</v>
      </c>
      <c r="W1546" s="3">
        <v>114.42</v>
      </c>
      <c r="X1546" s="32">
        <v>-0.27</v>
      </c>
      <c r="Y1546" s="33">
        <v>388.25</v>
      </c>
      <c r="Z1546" s="3">
        <v>419</v>
      </c>
      <c r="AA1546" s="3">
        <v>-0.08</v>
      </c>
      <c r="AB1546" s="3">
        <v>76380.820000000007</v>
      </c>
      <c r="AC1546" s="3">
        <v>81037.52</v>
      </c>
      <c r="AD1546" s="3">
        <v>80293.279999999999</v>
      </c>
      <c r="AE1546" s="3">
        <v>84938.34</v>
      </c>
    </row>
    <row r="1547" spans="1:31" x14ac:dyDescent="0.3">
      <c r="A1547" s="3" t="s">
        <v>9651</v>
      </c>
      <c r="B1547" s="4">
        <v>28858</v>
      </c>
      <c r="C1547" s="4">
        <v>160</v>
      </c>
      <c r="D1547" s="4" t="s">
        <v>25</v>
      </c>
      <c r="E1547" s="5" t="s">
        <v>6313</v>
      </c>
      <c r="G1547" s="4" t="s">
        <v>9652</v>
      </c>
      <c r="H1547" s="3" t="s">
        <v>6315</v>
      </c>
      <c r="I1547" s="3" t="s">
        <v>153</v>
      </c>
      <c r="J1547" s="3" t="s">
        <v>153</v>
      </c>
      <c r="K1547" s="3" t="s">
        <v>146</v>
      </c>
      <c r="L1547" s="6" t="s">
        <v>132</v>
      </c>
      <c r="M1547" s="3" t="s">
        <v>153</v>
      </c>
      <c r="N1547" s="3" t="s">
        <v>184</v>
      </c>
      <c r="O1547" s="3" t="s">
        <v>9653</v>
      </c>
      <c r="P1547" s="3" t="s">
        <v>153</v>
      </c>
      <c r="Q1547" s="3" t="s">
        <v>397</v>
      </c>
      <c r="R1547" s="3" t="s">
        <v>31</v>
      </c>
      <c r="S1547" s="3">
        <v>2</v>
      </c>
      <c r="T1547" s="3">
        <v>7</v>
      </c>
      <c r="U1547" s="3">
        <v>-2.5</v>
      </c>
      <c r="V1547" s="3">
        <v>13</v>
      </c>
      <c r="W1547" s="3">
        <v>22.92</v>
      </c>
      <c r="X1547" s="32">
        <v>-0.76</v>
      </c>
      <c r="Y1547" s="33">
        <v>54</v>
      </c>
      <c r="Z1547" s="3">
        <v>104.17</v>
      </c>
      <c r="AA1547" s="3">
        <v>-0.93</v>
      </c>
      <c r="AB1547" s="3">
        <v>11848.68</v>
      </c>
      <c r="AC1547" s="3">
        <v>22570.15</v>
      </c>
      <c r="AD1547" s="3">
        <v>12091.68</v>
      </c>
      <c r="AE1547" s="3">
        <v>22946.76</v>
      </c>
    </row>
    <row r="1548" spans="1:31" x14ac:dyDescent="0.3">
      <c r="A1548" s="3" t="s">
        <v>9654</v>
      </c>
      <c r="B1548" s="4">
        <v>64328</v>
      </c>
      <c r="C1548" s="4">
        <v>476</v>
      </c>
      <c r="D1548" s="4" t="s">
        <v>25</v>
      </c>
      <c r="E1548" s="5" t="s">
        <v>6313</v>
      </c>
      <c r="G1548" s="4" t="s">
        <v>9655</v>
      </c>
      <c r="H1548" s="3" t="s">
        <v>6315</v>
      </c>
      <c r="I1548" s="3" t="s">
        <v>252</v>
      </c>
      <c r="J1548" s="3" t="s">
        <v>252</v>
      </c>
      <c r="K1548" s="3" t="s">
        <v>146</v>
      </c>
      <c r="L1548" s="6" t="s">
        <v>6320</v>
      </c>
      <c r="M1548" s="3" t="s">
        <v>252</v>
      </c>
      <c r="N1548" s="3" t="s">
        <v>184</v>
      </c>
      <c r="O1548" s="3" t="s">
        <v>9656</v>
      </c>
      <c r="P1548" s="3" t="s">
        <v>191</v>
      </c>
      <c r="Q1548" s="3" t="s">
        <v>397</v>
      </c>
      <c r="R1548" s="3" t="s">
        <v>31</v>
      </c>
      <c r="S1548" s="3">
        <v>41</v>
      </c>
      <c r="T1548" s="3">
        <v>38</v>
      </c>
      <c r="U1548" s="3">
        <v>0.06</v>
      </c>
      <c r="V1548" s="3">
        <v>77.959999999999994</v>
      </c>
      <c r="W1548" s="3">
        <v>77.709999999999994</v>
      </c>
      <c r="X1548" s="32">
        <v>0</v>
      </c>
      <c r="Y1548" s="33">
        <v>246.33</v>
      </c>
      <c r="Z1548" s="3">
        <v>274.70999999999998</v>
      </c>
      <c r="AA1548" s="3">
        <v>-0.12</v>
      </c>
      <c r="AB1548" s="3">
        <v>76593.33</v>
      </c>
      <c r="AC1548" s="3">
        <v>86636.77</v>
      </c>
      <c r="AD1548" s="3">
        <v>78334</v>
      </c>
      <c r="AE1548" s="3">
        <v>87357.25</v>
      </c>
    </row>
    <row r="1549" spans="1:31" x14ac:dyDescent="0.3">
      <c r="A1549" s="3" t="s">
        <v>9657</v>
      </c>
      <c r="B1549" s="4">
        <v>64389</v>
      </c>
      <c r="C1549" s="4">
        <v>451</v>
      </c>
      <c r="D1549" s="4" t="s">
        <v>25</v>
      </c>
      <c r="E1549" s="5" t="s">
        <v>6313</v>
      </c>
      <c r="G1549" s="4" t="s">
        <v>9658</v>
      </c>
      <c r="H1549" s="3" t="s">
        <v>6315</v>
      </c>
      <c r="I1549" s="3" t="s">
        <v>252</v>
      </c>
      <c r="J1549" s="3" t="s">
        <v>252</v>
      </c>
      <c r="K1549" s="3" t="s">
        <v>146</v>
      </c>
      <c r="L1549" s="6" t="s">
        <v>6320</v>
      </c>
      <c r="M1549" s="3" t="s">
        <v>252</v>
      </c>
      <c r="N1549" s="3" t="s">
        <v>184</v>
      </c>
      <c r="O1549" s="3" t="s">
        <v>9659</v>
      </c>
      <c r="P1549" s="3" t="s">
        <v>191</v>
      </c>
      <c r="Q1549" s="3" t="s">
        <v>397</v>
      </c>
      <c r="R1549" s="3" t="s">
        <v>31</v>
      </c>
      <c r="S1549" s="3">
        <v>16</v>
      </c>
      <c r="T1549" s="3">
        <v>45</v>
      </c>
      <c r="U1549" s="3">
        <v>-1.81</v>
      </c>
      <c r="V1549" s="3">
        <v>90</v>
      </c>
      <c r="W1549" s="3">
        <v>109</v>
      </c>
      <c r="X1549" s="32">
        <v>-0.21</v>
      </c>
      <c r="Y1549" s="33">
        <v>375.33</v>
      </c>
      <c r="Z1549" s="3">
        <v>521.58000000000004</v>
      </c>
      <c r="AA1549" s="3">
        <v>-0.39</v>
      </c>
      <c r="AB1549" s="3">
        <v>108490.72</v>
      </c>
      <c r="AC1549" s="3">
        <v>153158.42000000001</v>
      </c>
      <c r="AD1549" s="3">
        <v>112960.32000000001</v>
      </c>
      <c r="AE1549" s="3">
        <v>156916.82</v>
      </c>
    </row>
    <row r="1550" spans="1:31" x14ac:dyDescent="0.3">
      <c r="A1550" s="3" t="s">
        <v>9660</v>
      </c>
      <c r="B1550" s="4">
        <v>48866</v>
      </c>
      <c r="C1550" s="4">
        <v>109</v>
      </c>
      <c r="D1550" s="4" t="s">
        <v>25</v>
      </c>
      <c r="E1550" s="5" t="s">
        <v>6313</v>
      </c>
      <c r="G1550" s="4" t="s">
        <v>9661</v>
      </c>
      <c r="H1550" s="3" t="s">
        <v>6315</v>
      </c>
      <c r="I1550" s="3" t="s">
        <v>131</v>
      </c>
      <c r="J1550" s="3" t="s">
        <v>88</v>
      </c>
      <c r="K1550" s="3" t="s">
        <v>132</v>
      </c>
      <c r="L1550" s="6" t="s">
        <v>132</v>
      </c>
      <c r="M1550" s="3" t="s">
        <v>88</v>
      </c>
      <c r="N1550" s="3" t="s">
        <v>133</v>
      </c>
      <c r="O1550" s="3" t="s">
        <v>9662</v>
      </c>
      <c r="P1550" s="3" t="s">
        <v>87</v>
      </c>
      <c r="Q1550" s="3" t="s">
        <v>44</v>
      </c>
      <c r="R1550" s="3" t="s">
        <v>6402</v>
      </c>
      <c r="S1550" s="3">
        <v>5</v>
      </c>
      <c r="U1550" s="3">
        <v>1</v>
      </c>
      <c r="V1550" s="3">
        <v>21.17</v>
      </c>
      <c r="W1550" s="3">
        <v>1</v>
      </c>
      <c r="X1550" s="32">
        <v>0.95</v>
      </c>
      <c r="Y1550" s="33">
        <v>71.42</v>
      </c>
      <c r="Z1550" s="3">
        <v>53</v>
      </c>
      <c r="AA1550" s="3">
        <v>0.26</v>
      </c>
      <c r="AB1550" s="3">
        <v>21904.92</v>
      </c>
      <c r="AC1550" s="3">
        <v>16256.16</v>
      </c>
      <c r="AD1550" s="3">
        <v>21904.92</v>
      </c>
      <c r="AE1550" s="3">
        <v>16256.16</v>
      </c>
    </row>
    <row r="1551" spans="1:31" x14ac:dyDescent="0.3">
      <c r="A1551" s="3" t="s">
        <v>9663</v>
      </c>
      <c r="B1551" s="4">
        <v>86437</v>
      </c>
      <c r="C1551" s="4">
        <v>200</v>
      </c>
      <c r="D1551" s="4" t="s">
        <v>25</v>
      </c>
      <c r="E1551" s="5" t="s">
        <v>6313</v>
      </c>
      <c r="G1551" s="4" t="s">
        <v>9664</v>
      </c>
      <c r="H1551" s="3" t="s">
        <v>6315</v>
      </c>
      <c r="I1551" s="3" t="s">
        <v>831</v>
      </c>
      <c r="J1551" s="3" t="s">
        <v>191</v>
      </c>
      <c r="K1551" s="3" t="s">
        <v>146</v>
      </c>
      <c r="L1551" s="6" t="s">
        <v>6320</v>
      </c>
      <c r="M1551" s="3" t="s">
        <v>175</v>
      </c>
      <c r="N1551" s="3" t="s">
        <v>184</v>
      </c>
      <c r="O1551" s="3" t="s">
        <v>9665</v>
      </c>
      <c r="P1551" s="3" t="s">
        <v>191</v>
      </c>
      <c r="Q1551" s="3" t="s">
        <v>51</v>
      </c>
      <c r="R1551" s="3" t="s">
        <v>31</v>
      </c>
      <c r="S1551" s="3">
        <v>5</v>
      </c>
      <c r="T1551" s="3">
        <v>3.2</v>
      </c>
      <c r="U1551" s="3">
        <v>0.4</v>
      </c>
      <c r="V1551" s="3">
        <v>11.73</v>
      </c>
      <c r="W1551" s="3">
        <v>13.33</v>
      </c>
      <c r="X1551" s="32">
        <v>-0.14000000000000001</v>
      </c>
      <c r="Y1551" s="33">
        <v>70.28</v>
      </c>
      <c r="Z1551" s="3">
        <v>125.3</v>
      </c>
      <c r="AA1551" s="3">
        <v>-0.78</v>
      </c>
      <c r="AB1551" s="3">
        <v>21988.12</v>
      </c>
      <c r="AC1551" s="3">
        <v>36321.599999999999</v>
      </c>
      <c r="AD1551" s="3">
        <v>21988.12</v>
      </c>
      <c r="AE1551" s="3">
        <v>36321.599999999999</v>
      </c>
    </row>
    <row r="1552" spans="1:31" x14ac:dyDescent="0.3">
      <c r="A1552" s="3" t="s">
        <v>9666</v>
      </c>
      <c r="B1552" s="4">
        <v>17190</v>
      </c>
      <c r="C1552" s="4">
        <v>259</v>
      </c>
      <c r="D1552" s="4" t="s">
        <v>25</v>
      </c>
      <c r="E1552" s="5" t="s">
        <v>6313</v>
      </c>
      <c r="G1552" s="4" t="s">
        <v>9667</v>
      </c>
      <c r="H1552" s="3" t="s">
        <v>6315</v>
      </c>
      <c r="I1552" s="3" t="s">
        <v>758</v>
      </c>
      <c r="J1552" s="3" t="s">
        <v>175</v>
      </c>
      <c r="K1552" s="3" t="s">
        <v>146</v>
      </c>
      <c r="L1552" s="6" t="s">
        <v>146</v>
      </c>
      <c r="M1552" s="3" t="s">
        <v>175</v>
      </c>
      <c r="N1552" s="3" t="s">
        <v>176</v>
      </c>
      <c r="O1552" s="3" t="s">
        <v>9668</v>
      </c>
      <c r="P1552" s="3" t="s">
        <v>6357</v>
      </c>
      <c r="Q1552" s="3" t="s">
        <v>254</v>
      </c>
      <c r="R1552" s="3" t="s">
        <v>60</v>
      </c>
      <c r="S1552" s="3">
        <v>2</v>
      </c>
      <c r="T1552" s="3">
        <v>5</v>
      </c>
      <c r="U1552" s="3">
        <v>-1.5</v>
      </c>
      <c r="V1552" s="3">
        <v>4.5</v>
      </c>
      <c r="W1552" s="3">
        <v>27.5</v>
      </c>
      <c r="X1552" s="32">
        <v>-5.1100000000000003</v>
      </c>
      <c r="Y1552" s="33">
        <v>64.92</v>
      </c>
      <c r="Z1552" s="3">
        <v>137.41999999999999</v>
      </c>
      <c r="AA1552" s="3">
        <v>-1.1200000000000001</v>
      </c>
      <c r="AB1552" s="3">
        <v>29074.57</v>
      </c>
      <c r="AC1552" s="3">
        <v>62004.67</v>
      </c>
      <c r="AD1552" s="3">
        <v>30248.57</v>
      </c>
      <c r="AE1552" s="3">
        <v>64030.67</v>
      </c>
    </row>
    <row r="1553" spans="1:31" x14ac:dyDescent="0.3">
      <c r="A1553" s="3" t="s">
        <v>9669</v>
      </c>
      <c r="B1553" s="4">
        <v>18103</v>
      </c>
      <c r="C1553" s="4">
        <v>293</v>
      </c>
      <c r="D1553" s="4" t="s">
        <v>25</v>
      </c>
      <c r="E1553" s="5" t="s">
        <v>6313</v>
      </c>
      <c r="G1553" s="4" t="s">
        <v>9670</v>
      </c>
      <c r="H1553" s="3" t="s">
        <v>6315</v>
      </c>
      <c r="I1553" s="3" t="s">
        <v>758</v>
      </c>
      <c r="J1553" s="3" t="s">
        <v>175</v>
      </c>
      <c r="K1553" s="3" t="s">
        <v>132</v>
      </c>
      <c r="L1553" s="6" t="s">
        <v>132</v>
      </c>
      <c r="M1553" s="3" t="s">
        <v>175</v>
      </c>
      <c r="N1553" s="3" t="s">
        <v>176</v>
      </c>
      <c r="O1553" s="3" t="s">
        <v>9671</v>
      </c>
      <c r="P1553" s="3" t="s">
        <v>6357</v>
      </c>
      <c r="Q1553" s="3" t="s">
        <v>55</v>
      </c>
      <c r="R1553" s="3" t="s">
        <v>31</v>
      </c>
      <c r="S1553" s="3">
        <v>182</v>
      </c>
      <c r="T1553" s="3">
        <v>260.37</v>
      </c>
      <c r="U1553" s="3">
        <v>-0.43</v>
      </c>
      <c r="V1553" s="3">
        <v>317.16000000000003</v>
      </c>
      <c r="W1553" s="3">
        <v>451.92</v>
      </c>
      <c r="X1553" s="32">
        <v>-0.42</v>
      </c>
      <c r="Y1553" s="33">
        <v>1353.63</v>
      </c>
      <c r="Z1553" s="3">
        <v>1438.01</v>
      </c>
      <c r="AA1553" s="3">
        <v>-0.06</v>
      </c>
      <c r="AB1553" s="3">
        <v>199389.9</v>
      </c>
      <c r="AC1553" s="3">
        <v>205228.83</v>
      </c>
      <c r="AD1553" s="3">
        <v>214120.36</v>
      </c>
      <c r="AE1553" s="3">
        <v>220525.77</v>
      </c>
    </row>
    <row r="1554" spans="1:31" x14ac:dyDescent="0.3">
      <c r="A1554" s="3" t="s">
        <v>9672</v>
      </c>
      <c r="B1554" s="4">
        <v>20369</v>
      </c>
      <c r="C1554" s="4">
        <v>188</v>
      </c>
      <c r="D1554" s="4" t="s">
        <v>25</v>
      </c>
      <c r="E1554" s="5" t="s">
        <v>6313</v>
      </c>
      <c r="G1554" s="4" t="s">
        <v>9673</v>
      </c>
      <c r="H1554" s="3" t="s">
        <v>6315</v>
      </c>
      <c r="I1554" s="3" t="s">
        <v>758</v>
      </c>
      <c r="J1554" s="3" t="s">
        <v>175</v>
      </c>
      <c r="K1554" s="3" t="s">
        <v>146</v>
      </c>
      <c r="L1554" s="6" t="s">
        <v>146</v>
      </c>
      <c r="M1554" s="3" t="s">
        <v>175</v>
      </c>
      <c r="N1554" s="3" t="s">
        <v>176</v>
      </c>
      <c r="O1554" s="3" t="s">
        <v>9674</v>
      </c>
      <c r="P1554" s="3" t="s">
        <v>6357</v>
      </c>
      <c r="Q1554" s="3" t="s">
        <v>49</v>
      </c>
      <c r="R1554" s="3" t="s">
        <v>6402</v>
      </c>
      <c r="S1554" s="3">
        <v>6</v>
      </c>
      <c r="T1554" s="3">
        <v>1.5</v>
      </c>
      <c r="U1554" s="3">
        <v>0.75</v>
      </c>
      <c r="V1554" s="3">
        <v>11.5</v>
      </c>
      <c r="W1554" s="3">
        <v>12</v>
      </c>
      <c r="X1554" s="32">
        <v>-0.04</v>
      </c>
      <c r="Y1554" s="33">
        <v>56.5</v>
      </c>
      <c r="Z1554" s="3">
        <v>56.08</v>
      </c>
      <c r="AA1554" s="3">
        <v>0.01</v>
      </c>
      <c r="AB1554" s="3">
        <v>24453.66</v>
      </c>
      <c r="AC1554" s="3">
        <v>24978.81</v>
      </c>
      <c r="AD1554" s="3">
        <v>25743.66</v>
      </c>
      <c r="AE1554" s="3">
        <v>25553.81</v>
      </c>
    </row>
    <row r="1555" spans="1:31" x14ac:dyDescent="0.3">
      <c r="A1555" s="3" t="s">
        <v>9675</v>
      </c>
      <c r="B1555" s="4">
        <v>20372</v>
      </c>
      <c r="C1555" s="4">
        <v>194</v>
      </c>
      <c r="D1555" s="4" t="s">
        <v>25</v>
      </c>
      <c r="E1555" s="5" t="s">
        <v>6313</v>
      </c>
      <c r="G1555" s="4" t="s">
        <v>9676</v>
      </c>
      <c r="H1555" s="3" t="s">
        <v>6315</v>
      </c>
      <c r="I1555" s="3" t="s">
        <v>758</v>
      </c>
      <c r="J1555" s="3" t="s">
        <v>175</v>
      </c>
      <c r="K1555" s="3" t="s">
        <v>146</v>
      </c>
      <c r="L1555" s="6" t="s">
        <v>146</v>
      </c>
      <c r="M1555" s="3" t="s">
        <v>175</v>
      </c>
      <c r="N1555" s="3" t="s">
        <v>176</v>
      </c>
      <c r="O1555" s="3" t="s">
        <v>9677</v>
      </c>
      <c r="P1555" s="3" t="s">
        <v>6357</v>
      </c>
      <c r="Q1555" s="3" t="s">
        <v>49</v>
      </c>
      <c r="R1555" s="3" t="s">
        <v>6402</v>
      </c>
      <c r="S1555" s="3">
        <v>8</v>
      </c>
      <c r="T1555" s="3">
        <v>3</v>
      </c>
      <c r="U1555" s="3">
        <v>0.6</v>
      </c>
      <c r="V1555" s="3">
        <v>13.5</v>
      </c>
      <c r="W1555" s="3">
        <v>10.5</v>
      </c>
      <c r="X1555" s="32">
        <v>0.22</v>
      </c>
      <c r="Y1555" s="33">
        <v>56.58</v>
      </c>
      <c r="Z1555" s="3">
        <v>69</v>
      </c>
      <c r="AA1555" s="3">
        <v>-0.22</v>
      </c>
      <c r="AB1555" s="3">
        <v>27357.63</v>
      </c>
      <c r="AC1555" s="3">
        <v>33761.160000000003</v>
      </c>
      <c r="AD1555" s="3">
        <v>28497.63</v>
      </c>
      <c r="AE1555" s="3">
        <v>34751.160000000003</v>
      </c>
    </row>
    <row r="1556" spans="1:31" x14ac:dyDescent="0.3">
      <c r="A1556" s="3" t="s">
        <v>9678</v>
      </c>
      <c r="B1556" s="4">
        <v>20374</v>
      </c>
      <c r="C1556" s="4">
        <v>263</v>
      </c>
      <c r="D1556" s="4" t="s">
        <v>25</v>
      </c>
      <c r="E1556" s="5" t="s">
        <v>6313</v>
      </c>
      <c r="G1556" s="4" t="s">
        <v>9679</v>
      </c>
      <c r="H1556" s="3" t="s">
        <v>6315</v>
      </c>
      <c r="I1556" s="3" t="s">
        <v>758</v>
      </c>
      <c r="J1556" s="3" t="s">
        <v>175</v>
      </c>
      <c r="K1556" s="3" t="s">
        <v>146</v>
      </c>
      <c r="L1556" s="6" t="s">
        <v>146</v>
      </c>
      <c r="M1556" s="3" t="s">
        <v>175</v>
      </c>
      <c r="N1556" s="3" t="s">
        <v>176</v>
      </c>
      <c r="O1556" s="3" t="s">
        <v>9680</v>
      </c>
      <c r="P1556" s="3" t="s">
        <v>6357</v>
      </c>
      <c r="Q1556" s="3" t="s">
        <v>49</v>
      </c>
      <c r="R1556" s="3" t="s">
        <v>6402</v>
      </c>
      <c r="S1556" s="3">
        <v>10</v>
      </c>
      <c r="T1556" s="3">
        <v>11.5</v>
      </c>
      <c r="U1556" s="3">
        <v>-0.15</v>
      </c>
      <c r="V1556" s="3">
        <v>28</v>
      </c>
      <c r="W1556" s="3">
        <v>30.5</v>
      </c>
      <c r="X1556" s="32">
        <v>-0.09</v>
      </c>
      <c r="Y1556" s="33">
        <v>128</v>
      </c>
      <c r="Z1556" s="3">
        <v>137.25</v>
      </c>
      <c r="AA1556" s="3">
        <v>-7.0000000000000007E-2</v>
      </c>
      <c r="AB1556" s="3">
        <v>68609.919999999998</v>
      </c>
      <c r="AC1556" s="3">
        <v>74127.59</v>
      </c>
      <c r="AD1556" s="3">
        <v>70609.919999999998</v>
      </c>
      <c r="AE1556" s="3">
        <v>75712.59</v>
      </c>
    </row>
    <row r="1557" spans="1:31" x14ac:dyDescent="0.3">
      <c r="A1557" s="3" t="s">
        <v>9681</v>
      </c>
      <c r="B1557" s="4">
        <v>20375</v>
      </c>
      <c r="C1557" s="4">
        <v>203</v>
      </c>
      <c r="D1557" s="4" t="s">
        <v>25</v>
      </c>
      <c r="E1557" s="5" t="s">
        <v>6313</v>
      </c>
      <c r="G1557" s="4" t="s">
        <v>9682</v>
      </c>
      <c r="H1557" s="3" t="s">
        <v>6315</v>
      </c>
      <c r="I1557" s="3" t="s">
        <v>758</v>
      </c>
      <c r="J1557" s="3" t="s">
        <v>175</v>
      </c>
      <c r="K1557" s="3" t="s">
        <v>146</v>
      </c>
      <c r="L1557" s="6" t="s">
        <v>146</v>
      </c>
      <c r="M1557" s="3" t="s">
        <v>175</v>
      </c>
      <c r="N1557" s="3" t="s">
        <v>176</v>
      </c>
      <c r="O1557" s="3" t="s">
        <v>9683</v>
      </c>
      <c r="P1557" s="3" t="s">
        <v>6357</v>
      </c>
      <c r="Q1557" s="3" t="s">
        <v>49</v>
      </c>
      <c r="R1557" s="3" t="s">
        <v>6402</v>
      </c>
      <c r="S1557" s="3">
        <v>6</v>
      </c>
      <c r="T1557" s="3">
        <v>5.5</v>
      </c>
      <c r="U1557" s="3">
        <v>0</v>
      </c>
      <c r="V1557" s="3">
        <v>14</v>
      </c>
      <c r="W1557" s="3">
        <v>15.5</v>
      </c>
      <c r="X1557" s="32">
        <v>-0.11</v>
      </c>
      <c r="Y1557" s="33">
        <v>81</v>
      </c>
      <c r="Z1557" s="3">
        <v>86.5</v>
      </c>
      <c r="AA1557" s="3">
        <v>-7.0000000000000007E-2</v>
      </c>
      <c r="AB1557" s="3">
        <v>43662.84</v>
      </c>
      <c r="AC1557" s="3">
        <v>46846.86</v>
      </c>
      <c r="AD1557" s="3">
        <v>44682.84</v>
      </c>
      <c r="AE1557" s="3">
        <v>47716.86</v>
      </c>
    </row>
    <row r="1558" spans="1:31" x14ac:dyDescent="0.3">
      <c r="A1558" s="3" t="s">
        <v>9684</v>
      </c>
      <c r="B1558" s="4">
        <v>20376</v>
      </c>
      <c r="C1558" s="4">
        <v>260</v>
      </c>
      <c r="D1558" s="4" t="s">
        <v>25</v>
      </c>
      <c r="E1558" s="5" t="s">
        <v>6313</v>
      </c>
      <c r="G1558" s="4" t="s">
        <v>9685</v>
      </c>
      <c r="H1558" s="3" t="s">
        <v>6315</v>
      </c>
      <c r="I1558" s="3" t="s">
        <v>758</v>
      </c>
      <c r="J1558" s="3" t="s">
        <v>175</v>
      </c>
      <c r="K1558" s="3" t="s">
        <v>146</v>
      </c>
      <c r="L1558" s="6" t="s">
        <v>146</v>
      </c>
      <c r="M1558" s="3" t="s">
        <v>175</v>
      </c>
      <c r="N1558" s="3" t="s">
        <v>176</v>
      </c>
      <c r="O1558" s="3" t="s">
        <v>9686</v>
      </c>
      <c r="P1558" s="3" t="s">
        <v>6357</v>
      </c>
      <c r="Q1558" s="3" t="s">
        <v>49</v>
      </c>
      <c r="R1558" s="3" t="s">
        <v>6402</v>
      </c>
      <c r="S1558" s="3">
        <v>12</v>
      </c>
      <c r="T1558" s="3">
        <v>8.5</v>
      </c>
      <c r="U1558" s="3">
        <v>0.27</v>
      </c>
      <c r="V1558" s="3">
        <v>28.08</v>
      </c>
      <c r="W1558" s="3">
        <v>44</v>
      </c>
      <c r="X1558" s="32">
        <v>-0.56999999999999995</v>
      </c>
      <c r="Y1558" s="33">
        <v>148</v>
      </c>
      <c r="Z1558" s="3">
        <v>126.5</v>
      </c>
      <c r="AA1558" s="3">
        <v>0.15</v>
      </c>
      <c r="AB1558" s="3">
        <v>86376.72</v>
      </c>
      <c r="AC1558" s="3">
        <v>75374.460000000006</v>
      </c>
      <c r="AD1558" s="3">
        <v>88746.72</v>
      </c>
      <c r="AE1558" s="3">
        <v>75854.460000000006</v>
      </c>
    </row>
    <row r="1559" spans="1:31" x14ac:dyDescent="0.3">
      <c r="A1559" s="3" t="s">
        <v>5063</v>
      </c>
      <c r="B1559" s="4">
        <v>21946</v>
      </c>
      <c r="C1559" s="4">
        <v>127</v>
      </c>
      <c r="D1559" s="4" t="s">
        <v>25</v>
      </c>
      <c r="E1559" s="5" t="s">
        <v>6313</v>
      </c>
      <c r="G1559" s="4" t="s">
        <v>9687</v>
      </c>
      <c r="H1559" s="3" t="s">
        <v>6315</v>
      </c>
      <c r="I1559" s="3" t="s">
        <v>758</v>
      </c>
      <c r="J1559" s="3" t="s">
        <v>175</v>
      </c>
      <c r="K1559" s="3" t="s">
        <v>146</v>
      </c>
      <c r="L1559" s="6" t="s">
        <v>146</v>
      </c>
      <c r="M1559" s="3" t="s">
        <v>175</v>
      </c>
      <c r="N1559" s="3" t="s">
        <v>176</v>
      </c>
      <c r="O1559" s="3" t="s">
        <v>9688</v>
      </c>
      <c r="P1559" s="3" t="s">
        <v>6357</v>
      </c>
      <c r="Q1559" s="3" t="s">
        <v>161</v>
      </c>
      <c r="R1559" s="3" t="s">
        <v>31</v>
      </c>
      <c r="T1559" s="3">
        <v>25</v>
      </c>
      <c r="V1559" s="3">
        <v>27.5</v>
      </c>
      <c r="W1559" s="3">
        <v>25</v>
      </c>
      <c r="X1559" s="32">
        <v>0.09</v>
      </c>
      <c r="Y1559" s="33">
        <v>70.58</v>
      </c>
      <c r="Z1559" s="3">
        <v>105</v>
      </c>
      <c r="AA1559" s="3">
        <v>-0.49</v>
      </c>
      <c r="AB1559" s="3">
        <v>41037.15</v>
      </c>
      <c r="AC1559" s="3">
        <v>59011.8</v>
      </c>
      <c r="AD1559" s="3">
        <v>41037.15</v>
      </c>
      <c r="AE1559" s="3">
        <v>59011.8</v>
      </c>
    </row>
    <row r="1560" spans="1:31" x14ac:dyDescent="0.3">
      <c r="A1560" s="3" t="s">
        <v>9689</v>
      </c>
      <c r="B1560" s="4">
        <v>74804</v>
      </c>
      <c r="C1560" s="4">
        <v>307</v>
      </c>
      <c r="D1560" s="4" t="s">
        <v>25</v>
      </c>
      <c r="E1560" s="5" t="s">
        <v>6313</v>
      </c>
      <c r="G1560" s="4" t="s">
        <v>9690</v>
      </c>
      <c r="H1560" s="3" t="s">
        <v>6315</v>
      </c>
      <c r="I1560" s="3" t="s">
        <v>831</v>
      </c>
      <c r="J1560" s="3" t="s">
        <v>175</v>
      </c>
      <c r="K1560" s="3" t="s">
        <v>132</v>
      </c>
      <c r="L1560" s="6" t="s">
        <v>132</v>
      </c>
      <c r="M1560" s="3" t="s">
        <v>175</v>
      </c>
      <c r="N1560" s="3" t="s">
        <v>184</v>
      </c>
      <c r="O1560" s="3" t="s">
        <v>9691</v>
      </c>
      <c r="P1560" s="3" t="s">
        <v>191</v>
      </c>
      <c r="Q1560" s="3" t="s">
        <v>49</v>
      </c>
      <c r="R1560" s="3" t="s">
        <v>6402</v>
      </c>
      <c r="S1560" s="3">
        <v>7</v>
      </c>
      <c r="T1560" s="3">
        <v>6</v>
      </c>
      <c r="U1560" s="3">
        <v>0.1</v>
      </c>
      <c r="V1560" s="3">
        <v>20.010000000000002</v>
      </c>
      <c r="W1560" s="3">
        <v>18</v>
      </c>
      <c r="X1560" s="32">
        <v>0.1</v>
      </c>
      <c r="Y1560" s="33">
        <v>62.03</v>
      </c>
      <c r="Z1560" s="3">
        <v>66.02</v>
      </c>
      <c r="AA1560" s="3">
        <v>-0.06</v>
      </c>
      <c r="AB1560" s="3">
        <v>14284.8</v>
      </c>
      <c r="AC1560" s="3">
        <v>15205.12</v>
      </c>
      <c r="AD1560" s="3">
        <v>14284.8</v>
      </c>
      <c r="AE1560" s="3">
        <v>15205.12</v>
      </c>
    </row>
    <row r="1561" spans="1:31" x14ac:dyDescent="0.3">
      <c r="A1561" s="3" t="s">
        <v>9692</v>
      </c>
      <c r="B1561" s="4">
        <v>87013</v>
      </c>
      <c r="C1561" s="4">
        <v>203</v>
      </c>
      <c r="D1561" s="4" t="s">
        <v>25</v>
      </c>
      <c r="E1561" s="5" t="s">
        <v>6313</v>
      </c>
      <c r="G1561" s="4" t="s">
        <v>9693</v>
      </c>
      <c r="H1561" s="3" t="s">
        <v>6315</v>
      </c>
      <c r="I1561" s="3" t="s">
        <v>831</v>
      </c>
      <c r="J1561" s="3" t="s">
        <v>175</v>
      </c>
      <c r="K1561" s="3" t="s">
        <v>146</v>
      </c>
      <c r="L1561" s="6" t="s">
        <v>146</v>
      </c>
      <c r="M1561" s="3" t="s">
        <v>175</v>
      </c>
      <c r="N1561" s="3" t="s">
        <v>712</v>
      </c>
      <c r="O1561" s="3" t="s">
        <v>9694</v>
      </c>
      <c r="P1561" s="3" t="s">
        <v>191</v>
      </c>
      <c r="Q1561" s="3" t="s">
        <v>41</v>
      </c>
      <c r="R1561" s="3" t="s">
        <v>60</v>
      </c>
      <c r="S1561" s="3">
        <v>1</v>
      </c>
      <c r="T1561" s="3">
        <v>2.5</v>
      </c>
      <c r="U1561" s="3">
        <v>-1.5</v>
      </c>
      <c r="V1561" s="3">
        <v>4</v>
      </c>
      <c r="W1561" s="3">
        <v>6.42</v>
      </c>
      <c r="X1561" s="32">
        <v>-0.6</v>
      </c>
      <c r="Y1561" s="33">
        <v>28.17</v>
      </c>
      <c r="Z1561" s="3">
        <v>37.67</v>
      </c>
      <c r="AA1561" s="3">
        <v>-0.34</v>
      </c>
      <c r="AB1561" s="3">
        <v>12831.74</v>
      </c>
      <c r="AC1561" s="3">
        <v>17551.16</v>
      </c>
      <c r="AD1561" s="3">
        <v>13124.54</v>
      </c>
      <c r="AE1561" s="3">
        <v>17551.16</v>
      </c>
    </row>
    <row r="1562" spans="1:31" x14ac:dyDescent="0.3">
      <c r="A1562" s="3" t="s">
        <v>9695</v>
      </c>
      <c r="B1562" s="4">
        <v>30322</v>
      </c>
      <c r="C1562" s="4">
        <v>165</v>
      </c>
      <c r="D1562" s="4" t="s">
        <v>25</v>
      </c>
      <c r="E1562" s="5" t="s">
        <v>6313</v>
      </c>
      <c r="G1562" s="4" t="s">
        <v>9696</v>
      </c>
      <c r="H1562" s="3" t="s">
        <v>6315</v>
      </c>
      <c r="I1562" s="3" t="s">
        <v>153</v>
      </c>
      <c r="J1562" s="3" t="s">
        <v>153</v>
      </c>
      <c r="K1562" s="3" t="s">
        <v>146</v>
      </c>
      <c r="L1562" s="6" t="s">
        <v>146</v>
      </c>
      <c r="M1562" s="3" t="s">
        <v>153</v>
      </c>
      <c r="N1562" s="3" t="s">
        <v>154</v>
      </c>
      <c r="O1562" s="3" t="s">
        <v>9697</v>
      </c>
      <c r="P1562" s="3" t="s">
        <v>153</v>
      </c>
      <c r="Q1562" s="3" t="s">
        <v>34</v>
      </c>
      <c r="R1562" s="3" t="s">
        <v>31</v>
      </c>
      <c r="S1562" s="3">
        <v>5</v>
      </c>
      <c r="T1562" s="3">
        <v>15</v>
      </c>
      <c r="U1562" s="3">
        <v>-2.21</v>
      </c>
      <c r="V1562" s="3">
        <v>53.67</v>
      </c>
      <c r="W1562" s="3">
        <v>50.42</v>
      </c>
      <c r="X1562" s="32">
        <v>0.06</v>
      </c>
      <c r="Y1562" s="33">
        <v>99.67</v>
      </c>
      <c r="Z1562" s="3">
        <v>76.92</v>
      </c>
      <c r="AA1562" s="3">
        <v>0.23</v>
      </c>
      <c r="AB1562" s="3">
        <v>33030.54</v>
      </c>
      <c r="AC1562" s="3">
        <v>25868.7</v>
      </c>
      <c r="AD1562" s="3">
        <v>36597.599999999999</v>
      </c>
      <c r="AE1562" s="3">
        <v>28238.76</v>
      </c>
    </row>
    <row r="1563" spans="1:31" x14ac:dyDescent="0.3">
      <c r="A1563" s="3" t="s">
        <v>9698</v>
      </c>
      <c r="B1563" s="4">
        <v>15832</v>
      </c>
      <c r="C1563" s="4">
        <v>137</v>
      </c>
      <c r="D1563" s="4" t="s">
        <v>25</v>
      </c>
      <c r="E1563" s="5" t="s">
        <v>6313</v>
      </c>
      <c r="G1563" s="4" t="s">
        <v>9699</v>
      </c>
      <c r="H1563" s="3" t="s">
        <v>6315</v>
      </c>
      <c r="I1563" s="3" t="s">
        <v>721</v>
      </c>
      <c r="J1563" s="3" t="s">
        <v>228</v>
      </c>
      <c r="K1563" s="3" t="s">
        <v>228</v>
      </c>
      <c r="L1563" s="6" t="s">
        <v>132</v>
      </c>
      <c r="M1563" s="3" t="s">
        <v>228</v>
      </c>
      <c r="N1563" s="3" t="s">
        <v>228</v>
      </c>
      <c r="O1563" s="3" t="s">
        <v>9700</v>
      </c>
      <c r="P1563" s="3" t="s">
        <v>6357</v>
      </c>
      <c r="Q1563" s="3" t="s">
        <v>128</v>
      </c>
      <c r="R1563" s="3" t="s">
        <v>60</v>
      </c>
      <c r="S1563" s="3">
        <v>13</v>
      </c>
      <c r="T1563" s="3">
        <v>30.72</v>
      </c>
      <c r="U1563" s="3">
        <v>-1.39</v>
      </c>
      <c r="V1563" s="3">
        <v>37.340000000000003</v>
      </c>
      <c r="W1563" s="3">
        <v>50.56</v>
      </c>
      <c r="X1563" s="32">
        <v>-0.35</v>
      </c>
      <c r="Y1563" s="33">
        <v>182.03</v>
      </c>
      <c r="Z1563" s="3">
        <v>166.66</v>
      </c>
      <c r="AA1563" s="3">
        <v>0.08</v>
      </c>
      <c r="AB1563" s="3">
        <v>37451.760000000002</v>
      </c>
      <c r="AC1563" s="3">
        <v>34449.589999999997</v>
      </c>
      <c r="AD1563" s="3">
        <v>39080.160000000003</v>
      </c>
      <c r="AE1563" s="3">
        <v>36093.019999999997</v>
      </c>
    </row>
    <row r="1564" spans="1:31" x14ac:dyDescent="0.3">
      <c r="A1564" s="3" t="s">
        <v>9701</v>
      </c>
      <c r="B1564" s="4">
        <v>43427</v>
      </c>
      <c r="C1564" s="4">
        <v>138</v>
      </c>
      <c r="D1564" s="4" t="s">
        <v>25</v>
      </c>
      <c r="E1564" s="5" t="s">
        <v>6313</v>
      </c>
      <c r="G1564" s="4" t="s">
        <v>9702</v>
      </c>
      <c r="H1564" s="3" t="s">
        <v>6315</v>
      </c>
      <c r="I1564" s="3" t="s">
        <v>299</v>
      </c>
      <c r="J1564" s="3" t="s">
        <v>299</v>
      </c>
      <c r="K1564" s="3" t="s">
        <v>89</v>
      </c>
      <c r="L1564" s="6" t="s">
        <v>89</v>
      </c>
      <c r="M1564" s="3" t="s">
        <v>299</v>
      </c>
      <c r="N1564" s="3" t="s">
        <v>445</v>
      </c>
      <c r="O1564" s="3" t="s">
        <v>9703</v>
      </c>
      <c r="P1564" s="3" t="s">
        <v>299</v>
      </c>
      <c r="Q1564" s="3" t="s">
        <v>2213</v>
      </c>
      <c r="R1564" s="3" t="s">
        <v>60</v>
      </c>
      <c r="S1564" s="3">
        <v>49</v>
      </c>
      <c r="T1564" s="3">
        <v>60</v>
      </c>
      <c r="U1564" s="3">
        <v>-0.23</v>
      </c>
      <c r="V1564" s="3">
        <v>146.65</v>
      </c>
      <c r="W1564" s="3">
        <v>150.66</v>
      </c>
      <c r="X1564" s="32">
        <v>-0.03</v>
      </c>
      <c r="Y1564" s="33">
        <v>427.85</v>
      </c>
      <c r="Z1564" s="3">
        <v>386.64</v>
      </c>
      <c r="AA1564" s="3">
        <v>0.1</v>
      </c>
      <c r="AB1564" s="3">
        <v>40434.25</v>
      </c>
      <c r="AC1564" s="3">
        <v>36052.800000000003</v>
      </c>
      <c r="AD1564" s="3">
        <v>40434.25</v>
      </c>
      <c r="AE1564" s="3">
        <v>36052.800000000003</v>
      </c>
    </row>
    <row r="1565" spans="1:31" x14ac:dyDescent="0.3">
      <c r="A1565" s="3" t="s">
        <v>9704</v>
      </c>
      <c r="B1565" s="4">
        <v>27116</v>
      </c>
      <c r="C1565" s="4">
        <v>225</v>
      </c>
      <c r="D1565" s="4" t="s">
        <v>25</v>
      </c>
      <c r="E1565" s="5" t="s">
        <v>6313</v>
      </c>
      <c r="G1565" s="4" t="s">
        <v>9705</v>
      </c>
      <c r="H1565" s="3" t="s">
        <v>6315</v>
      </c>
      <c r="I1565" s="3" t="s">
        <v>735</v>
      </c>
      <c r="J1565" s="3" t="s">
        <v>736</v>
      </c>
      <c r="K1565" s="3" t="s">
        <v>736</v>
      </c>
      <c r="L1565" s="6" t="s">
        <v>132</v>
      </c>
      <c r="M1565" s="3" t="s">
        <v>175</v>
      </c>
      <c r="N1565" s="3" t="s">
        <v>176</v>
      </c>
      <c r="O1565" s="3" t="s">
        <v>9706</v>
      </c>
      <c r="P1565" s="3" t="s">
        <v>6357</v>
      </c>
      <c r="Q1565" s="3" t="s">
        <v>161</v>
      </c>
      <c r="R1565" s="3" t="s">
        <v>31</v>
      </c>
      <c r="S1565" s="3">
        <v>20</v>
      </c>
      <c r="T1565" s="3">
        <v>18</v>
      </c>
      <c r="U1565" s="3">
        <v>0.1</v>
      </c>
      <c r="V1565" s="3">
        <v>72</v>
      </c>
      <c r="W1565" s="3">
        <v>61</v>
      </c>
      <c r="X1565" s="32">
        <v>0.15</v>
      </c>
      <c r="Y1565" s="33">
        <v>249.92</v>
      </c>
      <c r="Z1565" s="3">
        <v>288.17</v>
      </c>
      <c r="AA1565" s="3">
        <v>-0.15</v>
      </c>
      <c r="AB1565" s="3">
        <v>57850.01</v>
      </c>
      <c r="AC1565" s="3">
        <v>64590.12</v>
      </c>
      <c r="AD1565" s="3">
        <v>59950.01</v>
      </c>
      <c r="AE1565" s="3">
        <v>67110.36</v>
      </c>
    </row>
    <row r="1566" spans="1:31" x14ac:dyDescent="0.3">
      <c r="A1566" s="3" t="s">
        <v>9707</v>
      </c>
      <c r="B1566" s="4">
        <v>5844</v>
      </c>
      <c r="C1566" s="4">
        <v>130</v>
      </c>
      <c r="D1566" s="4" t="s">
        <v>25</v>
      </c>
      <c r="E1566" s="5" t="s">
        <v>6313</v>
      </c>
      <c r="G1566" s="4" t="s">
        <v>9708</v>
      </c>
      <c r="H1566" s="3" t="s">
        <v>6315</v>
      </c>
      <c r="I1566" s="3" t="s">
        <v>900</v>
      </c>
      <c r="J1566" s="3" t="s">
        <v>240</v>
      </c>
      <c r="K1566" s="3" t="s">
        <v>132</v>
      </c>
      <c r="L1566" s="6" t="s">
        <v>132</v>
      </c>
      <c r="M1566" s="3" t="s">
        <v>240</v>
      </c>
      <c r="N1566" s="3" t="s">
        <v>712</v>
      </c>
      <c r="O1566" s="3" t="s">
        <v>9709</v>
      </c>
      <c r="P1566" s="3" t="s">
        <v>6357</v>
      </c>
      <c r="Q1566" s="3" t="s">
        <v>37</v>
      </c>
      <c r="R1566" s="3" t="s">
        <v>60</v>
      </c>
      <c r="S1566" s="3">
        <v>15</v>
      </c>
      <c r="T1566" s="3">
        <v>9.34</v>
      </c>
      <c r="U1566" s="3">
        <v>0.38</v>
      </c>
      <c r="V1566" s="3">
        <v>35.01</v>
      </c>
      <c r="W1566" s="3">
        <v>22.95</v>
      </c>
      <c r="X1566" s="32">
        <v>0.34</v>
      </c>
      <c r="Y1566" s="33">
        <v>138.27000000000001</v>
      </c>
      <c r="Z1566" s="3">
        <v>155.19</v>
      </c>
      <c r="AA1566" s="3">
        <v>-0.12</v>
      </c>
      <c r="AB1566" s="3">
        <v>38763.69</v>
      </c>
      <c r="AC1566" s="3">
        <v>42196.92</v>
      </c>
      <c r="AD1566" s="3">
        <v>39423.69</v>
      </c>
      <c r="AE1566" s="3">
        <v>42976.92</v>
      </c>
    </row>
    <row r="1567" spans="1:31" x14ac:dyDescent="0.3">
      <c r="A1567" s="3" t="s">
        <v>9710</v>
      </c>
      <c r="B1567" s="4">
        <v>87411</v>
      </c>
      <c r="C1567" s="4">
        <v>387</v>
      </c>
      <c r="D1567" s="4" t="s">
        <v>25</v>
      </c>
      <c r="E1567" s="5" t="s">
        <v>6313</v>
      </c>
      <c r="G1567" s="4" t="s">
        <v>9711</v>
      </c>
      <c r="H1567" s="3" t="s">
        <v>6315</v>
      </c>
      <c r="I1567" s="3" t="s">
        <v>245</v>
      </c>
      <c r="J1567" s="3" t="s">
        <v>245</v>
      </c>
      <c r="K1567" s="3" t="s">
        <v>132</v>
      </c>
      <c r="L1567" s="6" t="s">
        <v>132</v>
      </c>
      <c r="M1567" s="3" t="s">
        <v>245</v>
      </c>
      <c r="N1567" s="3" t="s">
        <v>246</v>
      </c>
      <c r="O1567" s="3" t="s">
        <v>9712</v>
      </c>
      <c r="P1567" s="3" t="s">
        <v>245</v>
      </c>
      <c r="Q1567" s="3" t="s">
        <v>128</v>
      </c>
      <c r="R1567" s="3" t="s">
        <v>60</v>
      </c>
      <c r="S1567" s="3">
        <v>9</v>
      </c>
      <c r="T1567" s="3">
        <v>9.66</v>
      </c>
      <c r="U1567" s="3">
        <v>-0.04</v>
      </c>
      <c r="V1567" s="3">
        <v>25.31</v>
      </c>
      <c r="W1567" s="3">
        <v>35.979999999999997</v>
      </c>
      <c r="X1567" s="32">
        <v>-0.42</v>
      </c>
      <c r="Y1567" s="33">
        <v>117.6</v>
      </c>
      <c r="Z1567" s="3">
        <v>121.6</v>
      </c>
      <c r="AA1567" s="3">
        <v>-0.03</v>
      </c>
      <c r="AB1567" s="3">
        <v>31981.8</v>
      </c>
      <c r="AC1567" s="3">
        <v>33107.4</v>
      </c>
      <c r="AD1567" s="3">
        <v>31981.8</v>
      </c>
      <c r="AE1567" s="3">
        <v>33107.4</v>
      </c>
    </row>
    <row r="1568" spans="1:31" x14ac:dyDescent="0.3">
      <c r="A1568" s="3" t="s">
        <v>9713</v>
      </c>
      <c r="B1568" s="4">
        <v>87506</v>
      </c>
      <c r="C1568" s="4">
        <v>158</v>
      </c>
      <c r="D1568" s="4" t="s">
        <v>25</v>
      </c>
      <c r="E1568" s="5" t="s">
        <v>6313</v>
      </c>
      <c r="G1568" s="4" t="s">
        <v>9714</v>
      </c>
      <c r="H1568" s="3" t="s">
        <v>6315</v>
      </c>
      <c r="I1568" s="3" t="s">
        <v>245</v>
      </c>
      <c r="J1568" s="3" t="s">
        <v>245</v>
      </c>
      <c r="K1568" s="3" t="s">
        <v>132</v>
      </c>
      <c r="L1568" s="6" t="s">
        <v>132</v>
      </c>
      <c r="M1568" s="3" t="s">
        <v>245</v>
      </c>
      <c r="N1568" s="3" t="s">
        <v>246</v>
      </c>
      <c r="O1568" s="3" t="s">
        <v>9715</v>
      </c>
      <c r="P1568" s="3" t="s">
        <v>245</v>
      </c>
      <c r="Q1568" s="3" t="s">
        <v>128</v>
      </c>
      <c r="R1568" s="3" t="s">
        <v>60</v>
      </c>
      <c r="S1568" s="3">
        <v>11</v>
      </c>
      <c r="T1568" s="3">
        <v>22</v>
      </c>
      <c r="U1568" s="3">
        <v>-1</v>
      </c>
      <c r="V1568" s="3">
        <v>45.33</v>
      </c>
      <c r="W1568" s="3">
        <v>55</v>
      </c>
      <c r="X1568" s="32">
        <v>-0.21</v>
      </c>
      <c r="Y1568" s="33">
        <v>167.83</v>
      </c>
      <c r="Z1568" s="3">
        <v>141.83000000000001</v>
      </c>
      <c r="AA1568" s="3">
        <v>0.15</v>
      </c>
      <c r="AB1568" s="3">
        <v>43779.1</v>
      </c>
      <c r="AC1568" s="3">
        <v>36515.83</v>
      </c>
      <c r="AD1568" s="3">
        <v>46462.98</v>
      </c>
      <c r="AE1568" s="3">
        <v>39270.42</v>
      </c>
    </row>
    <row r="1569" spans="1:31" x14ac:dyDescent="0.3">
      <c r="A1569" s="3" t="s">
        <v>9716</v>
      </c>
      <c r="B1569" s="4">
        <v>88354</v>
      </c>
      <c r="C1569" s="4">
        <v>486</v>
      </c>
      <c r="D1569" s="4" t="s">
        <v>25</v>
      </c>
      <c r="E1569" s="5" t="s">
        <v>6313</v>
      </c>
      <c r="G1569" s="4" t="s">
        <v>9717</v>
      </c>
      <c r="H1569" s="3" t="s">
        <v>6315</v>
      </c>
      <c r="I1569" s="3" t="s">
        <v>245</v>
      </c>
      <c r="J1569" s="3" t="s">
        <v>245</v>
      </c>
      <c r="K1569" s="3" t="s">
        <v>132</v>
      </c>
      <c r="L1569" s="6" t="s">
        <v>132</v>
      </c>
      <c r="M1569" s="3" t="s">
        <v>245</v>
      </c>
      <c r="N1569" s="3" t="s">
        <v>246</v>
      </c>
      <c r="O1569" s="3" t="s">
        <v>9718</v>
      </c>
      <c r="P1569" s="3" t="s">
        <v>245</v>
      </c>
      <c r="Q1569" s="3" t="s">
        <v>341</v>
      </c>
      <c r="R1569" s="3" t="s">
        <v>31</v>
      </c>
      <c r="S1569" s="3">
        <v>146</v>
      </c>
      <c r="T1569" s="3">
        <v>47.5</v>
      </c>
      <c r="U1569" s="3">
        <v>0.67</v>
      </c>
      <c r="V1569" s="3">
        <v>259.75</v>
      </c>
      <c r="W1569" s="3">
        <v>73.5</v>
      </c>
      <c r="X1569" s="32">
        <v>0.72</v>
      </c>
      <c r="Y1569" s="33">
        <v>875.63</v>
      </c>
      <c r="Z1569" s="3">
        <v>295.54000000000002</v>
      </c>
      <c r="AA1569" s="3">
        <v>0.66</v>
      </c>
      <c r="AB1569" s="3">
        <v>244053.7</v>
      </c>
      <c r="AC1569" s="3">
        <v>87767.45</v>
      </c>
      <c r="AD1569" s="3">
        <v>260165.7</v>
      </c>
      <c r="AE1569" s="3">
        <v>87767.45</v>
      </c>
    </row>
    <row r="1570" spans="1:31" x14ac:dyDescent="0.3">
      <c r="A1570" s="3" t="s">
        <v>9719</v>
      </c>
      <c r="B1570" s="4">
        <v>88369</v>
      </c>
      <c r="C1570" s="4">
        <v>440</v>
      </c>
      <c r="D1570" s="4" t="s">
        <v>25</v>
      </c>
      <c r="E1570" s="5" t="s">
        <v>6313</v>
      </c>
      <c r="G1570" s="4" t="s">
        <v>9720</v>
      </c>
      <c r="H1570" s="3" t="s">
        <v>6315</v>
      </c>
      <c r="I1570" s="3" t="s">
        <v>245</v>
      </c>
      <c r="J1570" s="3" t="s">
        <v>245</v>
      </c>
      <c r="K1570" s="3" t="s">
        <v>132</v>
      </c>
      <c r="L1570" s="6" t="s">
        <v>132</v>
      </c>
      <c r="M1570" s="3" t="s">
        <v>245</v>
      </c>
      <c r="N1570" s="3" t="s">
        <v>246</v>
      </c>
      <c r="O1570" s="3" t="s">
        <v>9721</v>
      </c>
      <c r="P1570" s="3" t="s">
        <v>245</v>
      </c>
      <c r="Q1570" s="3" t="s">
        <v>341</v>
      </c>
      <c r="R1570" s="3" t="s">
        <v>31</v>
      </c>
      <c r="S1570" s="3">
        <v>174</v>
      </c>
      <c r="T1570" s="3">
        <v>39.5</v>
      </c>
      <c r="U1570" s="3">
        <v>0.77</v>
      </c>
      <c r="V1570" s="3">
        <v>300.70999999999998</v>
      </c>
      <c r="W1570" s="3">
        <v>117.21</v>
      </c>
      <c r="X1570" s="32">
        <v>0.61</v>
      </c>
      <c r="Y1570" s="33">
        <v>987.33</v>
      </c>
      <c r="Z1570" s="3">
        <v>458.71</v>
      </c>
      <c r="AA1570" s="3">
        <v>0.54</v>
      </c>
      <c r="AB1570" s="3">
        <v>310009.76</v>
      </c>
      <c r="AC1570" s="3">
        <v>151710.12</v>
      </c>
      <c r="AD1570" s="3">
        <v>327241.76</v>
      </c>
      <c r="AE1570" s="3">
        <v>151710.12</v>
      </c>
    </row>
    <row r="1571" spans="1:31" x14ac:dyDescent="0.3">
      <c r="A1571" s="3" t="s">
        <v>9722</v>
      </c>
      <c r="B1571" s="4">
        <v>88424</v>
      </c>
      <c r="C1571" s="4">
        <v>234</v>
      </c>
      <c r="D1571" s="4" t="s">
        <v>25</v>
      </c>
      <c r="E1571" s="5" t="s">
        <v>6313</v>
      </c>
      <c r="G1571" s="4" t="s">
        <v>9723</v>
      </c>
      <c r="H1571" s="3" t="s">
        <v>6315</v>
      </c>
      <c r="I1571" s="3" t="s">
        <v>245</v>
      </c>
      <c r="J1571" s="3" t="s">
        <v>245</v>
      </c>
      <c r="K1571" s="3" t="s">
        <v>132</v>
      </c>
      <c r="L1571" s="6" t="s">
        <v>132</v>
      </c>
      <c r="M1571" s="3" t="s">
        <v>245</v>
      </c>
      <c r="N1571" s="3" t="s">
        <v>246</v>
      </c>
      <c r="O1571" s="3" t="s">
        <v>9724</v>
      </c>
      <c r="P1571" s="3" t="s">
        <v>245</v>
      </c>
      <c r="Q1571" s="3" t="s">
        <v>128</v>
      </c>
      <c r="R1571" s="3" t="s">
        <v>60</v>
      </c>
      <c r="S1571" s="3">
        <v>8</v>
      </c>
      <c r="T1571" s="3">
        <v>5</v>
      </c>
      <c r="U1571" s="3">
        <v>0.33</v>
      </c>
      <c r="V1571" s="3">
        <v>29.83</v>
      </c>
      <c r="W1571" s="3">
        <v>12</v>
      </c>
      <c r="X1571" s="32">
        <v>0.6</v>
      </c>
      <c r="Y1571" s="33">
        <v>105.33</v>
      </c>
      <c r="Z1571" s="3">
        <v>56.42</v>
      </c>
      <c r="AA1571" s="3">
        <v>0.46</v>
      </c>
      <c r="AB1571" s="3">
        <v>32824.86</v>
      </c>
      <c r="AC1571" s="3">
        <v>18007.13</v>
      </c>
      <c r="AD1571" s="3">
        <v>35867.86</v>
      </c>
      <c r="AE1571" s="3">
        <v>19319.09</v>
      </c>
    </row>
    <row r="1572" spans="1:31" x14ac:dyDescent="0.3">
      <c r="A1572" s="3" t="s">
        <v>9725</v>
      </c>
      <c r="B1572" s="4">
        <v>88922</v>
      </c>
      <c r="C1572" s="4">
        <v>267</v>
      </c>
      <c r="D1572" s="4" t="s">
        <v>25</v>
      </c>
      <c r="E1572" s="5" t="s">
        <v>6313</v>
      </c>
      <c r="G1572" s="4" t="s">
        <v>9726</v>
      </c>
      <c r="H1572" s="3" t="s">
        <v>6315</v>
      </c>
      <c r="I1572" s="3" t="s">
        <v>245</v>
      </c>
      <c r="J1572" s="3" t="s">
        <v>245</v>
      </c>
      <c r="K1572" s="3" t="s">
        <v>146</v>
      </c>
      <c r="L1572" s="6" t="s">
        <v>146</v>
      </c>
      <c r="M1572" s="3" t="s">
        <v>245</v>
      </c>
      <c r="N1572" s="3" t="s">
        <v>246</v>
      </c>
      <c r="O1572" s="3" t="s">
        <v>9727</v>
      </c>
      <c r="P1572" s="3" t="s">
        <v>245</v>
      </c>
      <c r="Q1572" s="3" t="s">
        <v>128</v>
      </c>
      <c r="R1572" s="3" t="s">
        <v>60</v>
      </c>
      <c r="S1572" s="3">
        <v>3</v>
      </c>
      <c r="T1572" s="3">
        <v>8.5</v>
      </c>
      <c r="U1572" s="3">
        <v>-1.83</v>
      </c>
      <c r="V1572" s="3">
        <v>38.33</v>
      </c>
      <c r="W1572" s="3">
        <v>44</v>
      </c>
      <c r="X1572" s="32">
        <v>-0.15</v>
      </c>
      <c r="Y1572" s="33">
        <v>135.66999999999999</v>
      </c>
      <c r="Z1572" s="3">
        <v>123.58</v>
      </c>
      <c r="AA1572" s="3">
        <v>0.09</v>
      </c>
      <c r="AB1572" s="3">
        <v>69528.679999999993</v>
      </c>
      <c r="AC1572" s="3">
        <v>63985.31</v>
      </c>
      <c r="AD1572" s="3">
        <v>73439.08</v>
      </c>
      <c r="AE1572" s="3">
        <v>66918.11</v>
      </c>
    </row>
    <row r="1573" spans="1:31" x14ac:dyDescent="0.3">
      <c r="A1573" s="3" t="s">
        <v>9728</v>
      </c>
      <c r="B1573" s="4">
        <v>89256</v>
      </c>
      <c r="C1573" s="4">
        <v>167</v>
      </c>
      <c r="D1573" s="4" t="s">
        <v>25</v>
      </c>
      <c r="E1573" s="5" t="s">
        <v>6313</v>
      </c>
      <c r="G1573" s="4" t="s">
        <v>9729</v>
      </c>
      <c r="H1573" s="3" t="s">
        <v>6315</v>
      </c>
      <c r="I1573" s="3" t="s">
        <v>245</v>
      </c>
      <c r="J1573" s="3" t="s">
        <v>245</v>
      </c>
      <c r="K1573" s="3" t="s">
        <v>132</v>
      </c>
      <c r="L1573" s="6" t="s">
        <v>132</v>
      </c>
      <c r="M1573" s="3" t="s">
        <v>245</v>
      </c>
      <c r="N1573" s="3" t="s">
        <v>246</v>
      </c>
      <c r="O1573" s="3" t="s">
        <v>9730</v>
      </c>
      <c r="P1573" s="3" t="s">
        <v>245</v>
      </c>
      <c r="Q1573" s="3" t="s">
        <v>128</v>
      </c>
      <c r="R1573" s="3" t="s">
        <v>60</v>
      </c>
      <c r="S1573" s="3">
        <v>9</v>
      </c>
      <c r="T1573" s="3">
        <v>6</v>
      </c>
      <c r="U1573" s="3">
        <v>0.33</v>
      </c>
      <c r="V1573" s="3">
        <v>48</v>
      </c>
      <c r="W1573" s="3">
        <v>37</v>
      </c>
      <c r="X1573" s="32">
        <v>0.23</v>
      </c>
      <c r="Y1573" s="33">
        <v>162.5</v>
      </c>
      <c r="Z1573" s="3">
        <v>115.83</v>
      </c>
      <c r="AA1573" s="3">
        <v>0.28999999999999998</v>
      </c>
      <c r="AB1573" s="3">
        <v>46715.519999999997</v>
      </c>
      <c r="AC1573" s="3">
        <v>33459.72</v>
      </c>
      <c r="AD1573" s="3">
        <v>49491</v>
      </c>
      <c r="AE1573" s="3">
        <v>35254.080000000002</v>
      </c>
    </row>
    <row r="1574" spans="1:31" x14ac:dyDescent="0.3">
      <c r="A1574" s="3" t="s">
        <v>9731</v>
      </c>
      <c r="B1574" s="4">
        <v>89292</v>
      </c>
      <c r="C1574" s="4">
        <v>164</v>
      </c>
      <c r="D1574" s="4" t="s">
        <v>25</v>
      </c>
      <c r="E1574" s="5" t="s">
        <v>6313</v>
      </c>
      <c r="G1574" s="4" t="s">
        <v>9732</v>
      </c>
      <c r="H1574" s="3" t="s">
        <v>6315</v>
      </c>
      <c r="I1574" s="3" t="s">
        <v>245</v>
      </c>
      <c r="J1574" s="3" t="s">
        <v>245</v>
      </c>
      <c r="K1574" s="3" t="s">
        <v>146</v>
      </c>
      <c r="L1574" s="6" t="s">
        <v>132</v>
      </c>
      <c r="M1574" s="3" t="s">
        <v>245</v>
      </c>
      <c r="N1574" s="3" t="s">
        <v>246</v>
      </c>
      <c r="O1574" s="3" t="s">
        <v>9733</v>
      </c>
      <c r="P1574" s="3" t="s">
        <v>245</v>
      </c>
      <c r="Q1574" s="3" t="s">
        <v>128</v>
      </c>
      <c r="R1574" s="3" t="s">
        <v>60</v>
      </c>
      <c r="S1574" s="3">
        <v>9</v>
      </c>
      <c r="T1574" s="3">
        <v>12.5</v>
      </c>
      <c r="U1574" s="3">
        <v>-0.44</v>
      </c>
      <c r="V1574" s="3">
        <v>37.17</v>
      </c>
      <c r="W1574" s="3">
        <v>37.5</v>
      </c>
      <c r="X1574" s="32">
        <v>-0.01</v>
      </c>
      <c r="Y1574" s="33">
        <v>112.17</v>
      </c>
      <c r="Z1574" s="3">
        <v>124.42</v>
      </c>
      <c r="AA1574" s="3">
        <v>-0.11</v>
      </c>
      <c r="AB1574" s="3">
        <v>37401.379999999997</v>
      </c>
      <c r="AC1574" s="3">
        <v>41619.83</v>
      </c>
      <c r="AD1574" s="3">
        <v>39343.58</v>
      </c>
      <c r="AE1574" s="3">
        <v>43613.51</v>
      </c>
    </row>
    <row r="1575" spans="1:31" x14ac:dyDescent="0.3">
      <c r="A1575" s="3" t="s">
        <v>9734</v>
      </c>
      <c r="B1575" s="4">
        <v>38171</v>
      </c>
      <c r="C1575" s="4">
        <v>75</v>
      </c>
      <c r="D1575" s="4" t="s">
        <v>25</v>
      </c>
      <c r="E1575" s="5" t="s">
        <v>6313</v>
      </c>
      <c r="G1575" s="4" t="s">
        <v>9735</v>
      </c>
      <c r="H1575" s="3" t="s">
        <v>6315</v>
      </c>
      <c r="I1575" s="3" t="s">
        <v>252</v>
      </c>
      <c r="J1575" s="3" t="s">
        <v>252</v>
      </c>
      <c r="K1575" s="3" t="s">
        <v>89</v>
      </c>
      <c r="L1575" s="6" t="s">
        <v>89</v>
      </c>
      <c r="M1575" s="3" t="s">
        <v>252</v>
      </c>
      <c r="N1575" s="3" t="s">
        <v>154</v>
      </c>
      <c r="O1575" s="3" t="s">
        <v>9736</v>
      </c>
      <c r="P1575" s="3" t="s">
        <v>252</v>
      </c>
      <c r="Q1575" s="3" t="s">
        <v>421</v>
      </c>
      <c r="R1575" s="3" t="s">
        <v>60</v>
      </c>
      <c r="S1575" s="3">
        <v>35</v>
      </c>
      <c r="T1575" s="3">
        <v>45.33</v>
      </c>
      <c r="U1575" s="3">
        <v>-0.3</v>
      </c>
      <c r="V1575" s="3">
        <v>82.77</v>
      </c>
      <c r="W1575" s="3">
        <v>85.33</v>
      </c>
      <c r="X1575" s="32">
        <v>-0.03</v>
      </c>
      <c r="Y1575" s="33">
        <v>329.65</v>
      </c>
      <c r="Z1575" s="3">
        <v>251.99</v>
      </c>
      <c r="AA1575" s="3">
        <v>0.24</v>
      </c>
      <c r="AB1575" s="3">
        <v>33349.08</v>
      </c>
      <c r="AC1575" s="3">
        <v>25181.52</v>
      </c>
      <c r="AD1575" s="3">
        <v>33349.08</v>
      </c>
      <c r="AE1575" s="3">
        <v>25181.52</v>
      </c>
    </row>
    <row r="1576" spans="1:31" x14ac:dyDescent="0.3">
      <c r="A1576" s="3" t="s">
        <v>9737</v>
      </c>
      <c r="B1576" s="4">
        <v>39555</v>
      </c>
      <c r="C1576" s="4">
        <v>341</v>
      </c>
      <c r="D1576" s="4" t="s">
        <v>25</v>
      </c>
      <c r="E1576" s="5" t="s">
        <v>6313</v>
      </c>
      <c r="G1576" s="4" t="s">
        <v>9738</v>
      </c>
      <c r="H1576" s="3" t="s">
        <v>6315</v>
      </c>
      <c r="I1576" s="3" t="s">
        <v>252</v>
      </c>
      <c r="J1576" s="3" t="s">
        <v>252</v>
      </c>
      <c r="K1576" s="3" t="s">
        <v>132</v>
      </c>
      <c r="L1576" s="6" t="s">
        <v>132</v>
      </c>
      <c r="M1576" s="3" t="s">
        <v>252</v>
      </c>
      <c r="N1576" s="3" t="s">
        <v>184</v>
      </c>
      <c r="O1576" s="3" t="s">
        <v>9739</v>
      </c>
      <c r="P1576" s="3" t="s">
        <v>191</v>
      </c>
      <c r="Q1576" s="3" t="s">
        <v>55</v>
      </c>
      <c r="R1576" s="3" t="s">
        <v>31</v>
      </c>
      <c r="S1576" s="3">
        <v>32</v>
      </c>
      <c r="T1576" s="3">
        <v>42.01</v>
      </c>
      <c r="U1576" s="3">
        <v>-0.31</v>
      </c>
      <c r="V1576" s="3">
        <v>109.36</v>
      </c>
      <c r="W1576" s="3">
        <v>128.69</v>
      </c>
      <c r="X1576" s="32">
        <v>-0.18</v>
      </c>
      <c r="Y1576" s="33">
        <v>435.41</v>
      </c>
      <c r="Z1576" s="3">
        <v>395.41</v>
      </c>
      <c r="AA1576" s="3">
        <v>0.09</v>
      </c>
      <c r="AB1576" s="3">
        <v>84490.8</v>
      </c>
      <c r="AC1576" s="3">
        <v>55006.8</v>
      </c>
      <c r="AD1576" s="3">
        <v>84490.8</v>
      </c>
      <c r="AE1576" s="3">
        <v>55006.8</v>
      </c>
    </row>
    <row r="1577" spans="1:31" x14ac:dyDescent="0.3">
      <c r="A1577" s="3" t="s">
        <v>9740</v>
      </c>
      <c r="B1577" s="4">
        <v>49154</v>
      </c>
      <c r="C1577" s="4">
        <v>48</v>
      </c>
      <c r="D1577" s="4" t="s">
        <v>25</v>
      </c>
      <c r="E1577" s="5" t="s">
        <v>6313</v>
      </c>
      <c r="G1577" s="4" t="s">
        <v>9741</v>
      </c>
      <c r="H1577" s="3" t="s">
        <v>6315</v>
      </c>
      <c r="I1577" s="3" t="s">
        <v>131</v>
      </c>
      <c r="J1577" s="3" t="s">
        <v>88</v>
      </c>
      <c r="K1577" s="3" t="s">
        <v>146</v>
      </c>
      <c r="L1577" s="6" t="s">
        <v>146</v>
      </c>
      <c r="M1577" s="3" t="s">
        <v>88</v>
      </c>
      <c r="N1577" s="3" t="s">
        <v>133</v>
      </c>
      <c r="O1577" s="3" t="s">
        <v>9742</v>
      </c>
      <c r="P1577" s="3" t="s">
        <v>87</v>
      </c>
      <c r="Q1577" s="3" t="s">
        <v>59</v>
      </c>
      <c r="R1577" s="3" t="s">
        <v>60</v>
      </c>
      <c r="T1577" s="3">
        <v>0.5</v>
      </c>
      <c r="V1577" s="3">
        <v>1.5</v>
      </c>
      <c r="W1577" s="3">
        <v>2</v>
      </c>
      <c r="X1577" s="32">
        <v>-0.33</v>
      </c>
      <c r="Y1577" s="33">
        <v>10.5</v>
      </c>
      <c r="Z1577" s="3">
        <v>20</v>
      </c>
      <c r="AA1577" s="3">
        <v>-0.9</v>
      </c>
      <c r="AB1577" s="3">
        <v>21321.72</v>
      </c>
      <c r="AC1577" s="3">
        <v>40612.800000000003</v>
      </c>
      <c r="AD1577" s="3">
        <v>21321.72</v>
      </c>
      <c r="AE1577" s="3">
        <v>40612.800000000003</v>
      </c>
    </row>
    <row r="1578" spans="1:31" x14ac:dyDescent="0.3">
      <c r="A1578" s="3" t="s">
        <v>9743</v>
      </c>
      <c r="B1578" s="4">
        <v>12872</v>
      </c>
      <c r="C1578" s="4">
        <v>235</v>
      </c>
      <c r="D1578" s="4" t="s">
        <v>25</v>
      </c>
      <c r="E1578" s="5" t="s">
        <v>6313</v>
      </c>
      <c r="G1578" s="4" t="s">
        <v>9744</v>
      </c>
      <c r="H1578" s="3" t="s">
        <v>6315</v>
      </c>
      <c r="I1578" s="3" t="s">
        <v>831</v>
      </c>
      <c r="J1578" s="3" t="s">
        <v>257</v>
      </c>
      <c r="K1578" s="3" t="s">
        <v>104</v>
      </c>
      <c r="L1578" s="6" t="s">
        <v>104</v>
      </c>
      <c r="M1578" s="3" t="s">
        <v>257</v>
      </c>
      <c r="N1578" s="3" t="s">
        <v>184</v>
      </c>
      <c r="O1578" s="3" t="s">
        <v>9745</v>
      </c>
      <c r="P1578" s="3" t="s">
        <v>6357</v>
      </c>
      <c r="Q1578" s="3" t="s">
        <v>194</v>
      </c>
      <c r="R1578" s="3" t="s">
        <v>6402</v>
      </c>
      <c r="S1578" s="3">
        <v>10</v>
      </c>
      <c r="T1578" s="3">
        <v>21</v>
      </c>
      <c r="U1578" s="3">
        <v>-1.1000000000000001</v>
      </c>
      <c r="V1578" s="3">
        <v>45</v>
      </c>
      <c r="W1578" s="3">
        <v>57</v>
      </c>
      <c r="X1578" s="32">
        <v>-0.27</v>
      </c>
      <c r="Y1578" s="33">
        <v>175</v>
      </c>
      <c r="Z1578" s="3">
        <v>228.92</v>
      </c>
      <c r="AA1578" s="3">
        <v>-0.31</v>
      </c>
      <c r="AB1578" s="3">
        <v>15867.48</v>
      </c>
      <c r="AC1578" s="3">
        <v>20162.39</v>
      </c>
      <c r="AD1578" s="3">
        <v>16149</v>
      </c>
      <c r="AE1578" s="3">
        <v>20899.79</v>
      </c>
    </row>
    <row r="1579" spans="1:31" x14ac:dyDescent="0.3">
      <c r="A1579" s="3" t="s">
        <v>9746</v>
      </c>
      <c r="B1579" s="4">
        <v>67319</v>
      </c>
      <c r="C1579" s="4">
        <v>260</v>
      </c>
      <c r="D1579" s="4" t="s">
        <v>25</v>
      </c>
      <c r="E1579" s="5" t="s">
        <v>6313</v>
      </c>
      <c r="G1579" s="4" t="s">
        <v>9747</v>
      </c>
      <c r="H1579" s="3" t="s">
        <v>6315</v>
      </c>
      <c r="I1579" s="3" t="s">
        <v>54</v>
      </c>
      <c r="J1579" s="3" t="s">
        <v>191</v>
      </c>
      <c r="K1579" s="3" t="s">
        <v>146</v>
      </c>
      <c r="L1579" s="6" t="s">
        <v>6320</v>
      </c>
      <c r="M1579" s="3" t="s">
        <v>191</v>
      </c>
      <c r="N1579" s="3" t="s">
        <v>211</v>
      </c>
      <c r="O1579" s="3" t="s">
        <v>9748</v>
      </c>
      <c r="P1579" s="3" t="s">
        <v>191</v>
      </c>
      <c r="Q1579" s="3" t="s">
        <v>30</v>
      </c>
      <c r="R1579" s="3" t="s">
        <v>31</v>
      </c>
      <c r="S1579" s="3">
        <v>2</v>
      </c>
      <c r="T1579" s="3">
        <v>23.5</v>
      </c>
      <c r="U1579" s="3">
        <v>-10.75</v>
      </c>
      <c r="V1579" s="3">
        <v>3.5</v>
      </c>
      <c r="W1579" s="3">
        <v>31.5</v>
      </c>
      <c r="X1579" s="32">
        <v>-8</v>
      </c>
      <c r="Y1579" s="33">
        <v>21.58</v>
      </c>
      <c r="Z1579" s="3">
        <v>64.75</v>
      </c>
      <c r="AA1579" s="3">
        <v>-2</v>
      </c>
      <c r="AB1579" s="3">
        <v>7132.55</v>
      </c>
      <c r="AC1579" s="3">
        <v>21691.35</v>
      </c>
      <c r="AD1579" s="3">
        <v>7368.55</v>
      </c>
      <c r="AE1579" s="3">
        <v>22144.75</v>
      </c>
    </row>
    <row r="1580" spans="1:31" x14ac:dyDescent="0.3">
      <c r="A1580" s="3" t="s">
        <v>9749</v>
      </c>
      <c r="B1580" s="4">
        <v>26370</v>
      </c>
      <c r="C1580" s="4">
        <v>378</v>
      </c>
      <c r="D1580" s="4" t="s">
        <v>25</v>
      </c>
      <c r="E1580" s="5" t="s">
        <v>6313</v>
      </c>
      <c r="G1580" s="4" t="s">
        <v>9750</v>
      </c>
      <c r="H1580" s="3" t="s">
        <v>6315</v>
      </c>
      <c r="I1580" s="3" t="s">
        <v>499</v>
      </c>
      <c r="J1580" s="3" t="s">
        <v>175</v>
      </c>
      <c r="K1580" s="3" t="s">
        <v>89</v>
      </c>
      <c r="L1580" s="6" t="s">
        <v>89</v>
      </c>
      <c r="M1580" s="3" t="s">
        <v>175</v>
      </c>
      <c r="N1580" s="3" t="s">
        <v>184</v>
      </c>
      <c r="O1580" s="3" t="s">
        <v>9751</v>
      </c>
      <c r="P1580" s="3" t="s">
        <v>6357</v>
      </c>
      <c r="Q1580" s="3" t="s">
        <v>6387</v>
      </c>
      <c r="R1580" s="3" t="s">
        <v>31</v>
      </c>
      <c r="S1580" s="3">
        <v>10</v>
      </c>
      <c r="T1580" s="3">
        <v>11</v>
      </c>
      <c r="U1580" s="3">
        <v>-0.1</v>
      </c>
      <c r="V1580" s="3">
        <v>34</v>
      </c>
      <c r="W1580" s="3">
        <v>65.08</v>
      </c>
      <c r="X1580" s="32">
        <v>-0.91</v>
      </c>
      <c r="Y1580" s="33">
        <v>140</v>
      </c>
      <c r="Z1580" s="3">
        <v>192.5</v>
      </c>
      <c r="AA1580" s="3">
        <v>-0.37</v>
      </c>
      <c r="AB1580" s="3">
        <v>23047.919999999998</v>
      </c>
      <c r="AC1580" s="3">
        <v>32050.74</v>
      </c>
      <c r="AD1580" s="3">
        <v>24544.799999999999</v>
      </c>
      <c r="AE1580" s="3">
        <v>33544.5</v>
      </c>
    </row>
    <row r="1581" spans="1:31" x14ac:dyDescent="0.3">
      <c r="A1581" s="3" t="s">
        <v>9752</v>
      </c>
      <c r="B1581" s="4">
        <v>26905</v>
      </c>
      <c r="C1581" s="4">
        <v>245</v>
      </c>
      <c r="D1581" s="4" t="s">
        <v>25</v>
      </c>
      <c r="E1581" s="5" t="s">
        <v>6313</v>
      </c>
      <c r="G1581" s="4" t="s">
        <v>9753</v>
      </c>
      <c r="H1581" s="3" t="s">
        <v>6315</v>
      </c>
      <c r="I1581" s="3" t="s">
        <v>806</v>
      </c>
      <c r="J1581" s="3" t="s">
        <v>175</v>
      </c>
      <c r="K1581" s="3" t="s">
        <v>146</v>
      </c>
      <c r="L1581" s="6" t="s">
        <v>146</v>
      </c>
      <c r="M1581" s="3" t="s">
        <v>175</v>
      </c>
      <c r="N1581" s="3" t="s">
        <v>176</v>
      </c>
      <c r="O1581" s="3" t="s">
        <v>9754</v>
      </c>
      <c r="P1581" s="3" t="s">
        <v>6357</v>
      </c>
      <c r="Q1581" s="3" t="s">
        <v>49</v>
      </c>
      <c r="R1581" s="3" t="s">
        <v>6402</v>
      </c>
      <c r="S1581" s="3">
        <v>9</v>
      </c>
      <c r="U1581" s="3">
        <v>1</v>
      </c>
      <c r="V1581" s="3">
        <v>27</v>
      </c>
      <c r="W1581" s="3">
        <v>10.96</v>
      </c>
      <c r="X1581" s="32">
        <v>0.59</v>
      </c>
      <c r="Y1581" s="33">
        <v>117.5</v>
      </c>
      <c r="Z1581" s="3">
        <v>108.96</v>
      </c>
      <c r="AA1581" s="3">
        <v>7.0000000000000007E-2</v>
      </c>
      <c r="AB1581" s="3">
        <v>48842.400000000001</v>
      </c>
      <c r="AC1581" s="3">
        <v>45291.8</v>
      </c>
      <c r="AD1581" s="3">
        <v>48842.400000000001</v>
      </c>
      <c r="AE1581" s="3">
        <v>45291.8</v>
      </c>
    </row>
    <row r="1582" spans="1:31" x14ac:dyDescent="0.3">
      <c r="A1582" s="3" t="s">
        <v>9755</v>
      </c>
      <c r="B1582" s="4">
        <v>86544</v>
      </c>
      <c r="C1582" s="4">
        <v>430</v>
      </c>
      <c r="D1582" s="4" t="s">
        <v>25</v>
      </c>
      <c r="E1582" s="5" t="s">
        <v>6313</v>
      </c>
      <c r="G1582" s="4" t="s">
        <v>9756</v>
      </c>
      <c r="H1582" s="3" t="s">
        <v>6315</v>
      </c>
      <c r="I1582" s="3" t="s">
        <v>831</v>
      </c>
      <c r="J1582" s="3" t="s">
        <v>175</v>
      </c>
      <c r="K1582" s="3" t="s">
        <v>132</v>
      </c>
      <c r="L1582" s="6" t="s">
        <v>132</v>
      </c>
      <c r="M1582" s="3" t="s">
        <v>175</v>
      </c>
      <c r="N1582" s="3" t="s">
        <v>184</v>
      </c>
      <c r="O1582" s="3" t="s">
        <v>9757</v>
      </c>
      <c r="P1582" s="3" t="s">
        <v>191</v>
      </c>
      <c r="Q1582" s="3" t="s">
        <v>234</v>
      </c>
      <c r="R1582" s="3" t="s">
        <v>31</v>
      </c>
      <c r="S1582" s="3">
        <v>9</v>
      </c>
      <c r="T1582" s="3">
        <v>11.21</v>
      </c>
      <c r="U1582" s="3">
        <v>-0.27</v>
      </c>
      <c r="V1582" s="3">
        <v>26.95</v>
      </c>
      <c r="W1582" s="3">
        <v>38.43</v>
      </c>
      <c r="X1582" s="32">
        <v>-0.43</v>
      </c>
      <c r="Y1582" s="33">
        <v>94.48</v>
      </c>
      <c r="Z1582" s="3">
        <v>124.08</v>
      </c>
      <c r="AA1582" s="3">
        <v>-0.31</v>
      </c>
      <c r="AB1582" s="3">
        <v>35683.199999999997</v>
      </c>
      <c r="AC1582" s="3">
        <v>46545.599999999999</v>
      </c>
      <c r="AD1582" s="3">
        <v>35683.199999999997</v>
      </c>
      <c r="AE1582" s="3">
        <v>46869.599999999999</v>
      </c>
    </row>
    <row r="1583" spans="1:31" x14ac:dyDescent="0.3">
      <c r="A1583" s="3" t="s">
        <v>9758</v>
      </c>
      <c r="B1583" s="4">
        <v>72532</v>
      </c>
      <c r="C1583" s="4">
        <v>280</v>
      </c>
      <c r="D1583" s="4" t="s">
        <v>25</v>
      </c>
      <c r="E1583" s="5" t="s">
        <v>6313</v>
      </c>
      <c r="G1583" s="4" t="s">
        <v>9759</v>
      </c>
      <c r="H1583" s="3" t="s">
        <v>6315</v>
      </c>
      <c r="I1583" s="3" t="s">
        <v>299</v>
      </c>
      <c r="J1583" s="3" t="s">
        <v>299</v>
      </c>
      <c r="K1583" s="3" t="s">
        <v>132</v>
      </c>
      <c r="L1583" s="6" t="s">
        <v>132</v>
      </c>
      <c r="M1583" s="3" t="s">
        <v>191</v>
      </c>
      <c r="N1583" s="3" t="s">
        <v>206</v>
      </c>
      <c r="O1583" s="3" t="s">
        <v>9760</v>
      </c>
      <c r="P1583" s="3" t="s">
        <v>191</v>
      </c>
      <c r="Q1583" s="3" t="s">
        <v>41</v>
      </c>
      <c r="R1583" s="3" t="s">
        <v>60</v>
      </c>
      <c r="S1583" s="3">
        <v>2</v>
      </c>
      <c r="T1583" s="3">
        <v>9</v>
      </c>
      <c r="U1583" s="3">
        <v>-3.5</v>
      </c>
      <c r="V1583" s="3">
        <v>13</v>
      </c>
      <c r="W1583" s="3">
        <v>18.170000000000002</v>
      </c>
      <c r="X1583" s="32">
        <v>-0.4</v>
      </c>
      <c r="Y1583" s="33">
        <v>73</v>
      </c>
      <c r="Z1583" s="3">
        <v>95.33</v>
      </c>
      <c r="AA1583" s="3">
        <v>-0.31</v>
      </c>
      <c r="AB1583" s="3">
        <v>12523.44</v>
      </c>
      <c r="AC1583" s="3">
        <v>17193.32</v>
      </c>
      <c r="AD1583" s="3">
        <v>13875.84</v>
      </c>
      <c r="AE1583" s="3">
        <v>18181.8</v>
      </c>
    </row>
    <row r="1584" spans="1:31" x14ac:dyDescent="0.3">
      <c r="A1584" s="3" t="s">
        <v>9761</v>
      </c>
      <c r="B1584" s="4">
        <v>66993</v>
      </c>
      <c r="C1584" s="4">
        <v>283</v>
      </c>
      <c r="D1584" s="4" t="s">
        <v>25</v>
      </c>
      <c r="E1584" s="5" t="s">
        <v>6313</v>
      </c>
      <c r="G1584" s="4" t="s">
        <v>9762</v>
      </c>
      <c r="H1584" s="3" t="s">
        <v>6315</v>
      </c>
      <c r="I1584" s="3" t="s">
        <v>245</v>
      </c>
      <c r="J1584" s="3" t="s">
        <v>245</v>
      </c>
      <c r="K1584" s="3" t="s">
        <v>146</v>
      </c>
      <c r="L1584" s="6" t="s">
        <v>132</v>
      </c>
      <c r="M1584" s="3" t="s">
        <v>245</v>
      </c>
      <c r="N1584" s="3" t="s">
        <v>184</v>
      </c>
      <c r="O1584" s="3" t="s">
        <v>9763</v>
      </c>
      <c r="P1584" s="3" t="s">
        <v>191</v>
      </c>
      <c r="Q1584" s="3" t="s">
        <v>397</v>
      </c>
      <c r="R1584" s="3" t="s">
        <v>31</v>
      </c>
      <c r="S1584" s="3">
        <v>17</v>
      </c>
      <c r="T1584" s="3">
        <v>19.420000000000002</v>
      </c>
      <c r="U1584" s="3">
        <v>-0.16</v>
      </c>
      <c r="V1584" s="3">
        <v>72.67</v>
      </c>
      <c r="W1584" s="3">
        <v>83.83</v>
      </c>
      <c r="X1584" s="32">
        <v>-0.15</v>
      </c>
      <c r="Y1584" s="33">
        <v>207.5</v>
      </c>
      <c r="Z1584" s="3">
        <v>210.67</v>
      </c>
      <c r="AA1584" s="3">
        <v>-0.02</v>
      </c>
      <c r="AB1584" s="3">
        <v>65656.800000000003</v>
      </c>
      <c r="AC1584" s="3">
        <v>72297.06</v>
      </c>
      <c r="AD1584" s="3">
        <v>67528.800000000003</v>
      </c>
      <c r="AE1584" s="3">
        <v>72965.279999999999</v>
      </c>
    </row>
    <row r="1585" spans="1:31" x14ac:dyDescent="0.3">
      <c r="A1585" s="3" t="s">
        <v>9764</v>
      </c>
      <c r="B1585" s="4">
        <v>66994</v>
      </c>
      <c r="C1585" s="4">
        <v>231</v>
      </c>
      <c r="D1585" s="4" t="s">
        <v>25</v>
      </c>
      <c r="E1585" s="5" t="s">
        <v>6313</v>
      </c>
      <c r="G1585" s="4" t="s">
        <v>9765</v>
      </c>
      <c r="H1585" s="3" t="s">
        <v>6315</v>
      </c>
      <c r="I1585" s="3" t="s">
        <v>245</v>
      </c>
      <c r="J1585" s="3" t="s">
        <v>245</v>
      </c>
      <c r="K1585" s="3" t="s">
        <v>146</v>
      </c>
      <c r="L1585" s="6" t="s">
        <v>132</v>
      </c>
      <c r="M1585" s="3" t="s">
        <v>245</v>
      </c>
      <c r="N1585" s="3" t="s">
        <v>184</v>
      </c>
      <c r="O1585" s="3" t="s">
        <v>9766</v>
      </c>
      <c r="P1585" s="3" t="s">
        <v>191</v>
      </c>
      <c r="Q1585" s="3" t="s">
        <v>397</v>
      </c>
      <c r="R1585" s="3" t="s">
        <v>31</v>
      </c>
      <c r="S1585" s="3">
        <v>7</v>
      </c>
      <c r="T1585" s="3">
        <v>4.08</v>
      </c>
      <c r="U1585" s="3">
        <v>0.42</v>
      </c>
      <c r="V1585" s="3">
        <v>23</v>
      </c>
      <c r="W1585" s="3">
        <v>18.079999999999998</v>
      </c>
      <c r="X1585" s="32">
        <v>0.21</v>
      </c>
      <c r="Y1585" s="33">
        <v>68</v>
      </c>
      <c r="Z1585" s="3">
        <v>84.16</v>
      </c>
      <c r="AA1585" s="3">
        <v>-0.24</v>
      </c>
      <c r="AB1585" s="3">
        <v>21457.919999999998</v>
      </c>
      <c r="AC1585" s="3">
        <v>29482.560000000001</v>
      </c>
      <c r="AD1585" s="3">
        <v>22129.919999999998</v>
      </c>
      <c r="AE1585" s="3">
        <v>30060.48</v>
      </c>
    </row>
    <row r="1586" spans="1:31" x14ac:dyDescent="0.3">
      <c r="A1586" s="3" t="s">
        <v>9767</v>
      </c>
      <c r="B1586" s="4">
        <v>66997</v>
      </c>
      <c r="C1586" s="4">
        <v>241</v>
      </c>
      <c r="D1586" s="4" t="s">
        <v>25</v>
      </c>
      <c r="E1586" s="5" t="s">
        <v>6313</v>
      </c>
      <c r="G1586" s="4" t="s">
        <v>9768</v>
      </c>
      <c r="H1586" s="3" t="s">
        <v>6315</v>
      </c>
      <c r="I1586" s="3" t="s">
        <v>245</v>
      </c>
      <c r="J1586" s="3" t="s">
        <v>245</v>
      </c>
      <c r="K1586" s="3" t="s">
        <v>146</v>
      </c>
      <c r="L1586" s="6" t="s">
        <v>132</v>
      </c>
      <c r="M1586" s="3" t="s">
        <v>245</v>
      </c>
      <c r="N1586" s="3" t="s">
        <v>184</v>
      </c>
      <c r="O1586" s="3" t="s">
        <v>9769</v>
      </c>
      <c r="P1586" s="3" t="s">
        <v>191</v>
      </c>
      <c r="Q1586" s="3" t="s">
        <v>397</v>
      </c>
      <c r="R1586" s="3" t="s">
        <v>31</v>
      </c>
      <c r="S1586" s="3">
        <v>9</v>
      </c>
      <c r="T1586" s="3">
        <v>14</v>
      </c>
      <c r="U1586" s="3">
        <v>-0.54</v>
      </c>
      <c r="V1586" s="3">
        <v>46.08</v>
      </c>
      <c r="W1586" s="3">
        <v>34.5</v>
      </c>
      <c r="X1586" s="32">
        <v>0.25</v>
      </c>
      <c r="Y1586" s="33">
        <v>115.08</v>
      </c>
      <c r="Z1586" s="3">
        <v>115.42</v>
      </c>
      <c r="AA1586" s="3">
        <v>0</v>
      </c>
      <c r="AB1586" s="3">
        <v>36108.720000000001</v>
      </c>
      <c r="AC1586" s="3">
        <v>39953.82</v>
      </c>
      <c r="AD1586" s="3">
        <v>37452.720000000001</v>
      </c>
      <c r="AE1586" s="3">
        <v>40387.26</v>
      </c>
    </row>
    <row r="1587" spans="1:31" x14ac:dyDescent="0.3">
      <c r="A1587" s="3" t="s">
        <v>9770</v>
      </c>
      <c r="B1587" s="4">
        <v>88633</v>
      </c>
      <c r="C1587" s="4">
        <v>106</v>
      </c>
      <c r="D1587" s="4" t="s">
        <v>25</v>
      </c>
      <c r="E1587" s="5" t="s">
        <v>6313</v>
      </c>
      <c r="G1587" s="4" t="s">
        <v>9771</v>
      </c>
      <c r="H1587" s="3" t="s">
        <v>6315</v>
      </c>
      <c r="I1587" s="3" t="s">
        <v>245</v>
      </c>
      <c r="J1587" s="3" t="s">
        <v>245</v>
      </c>
      <c r="K1587" s="3" t="s">
        <v>146</v>
      </c>
      <c r="L1587" s="6" t="s">
        <v>6320</v>
      </c>
      <c r="M1587" s="3" t="s">
        <v>245</v>
      </c>
      <c r="N1587" s="3" t="s">
        <v>246</v>
      </c>
      <c r="O1587" s="3" t="s">
        <v>9772</v>
      </c>
      <c r="P1587" s="3" t="s">
        <v>245</v>
      </c>
      <c r="Q1587" s="3" t="s">
        <v>55</v>
      </c>
      <c r="R1587" s="3" t="s">
        <v>31</v>
      </c>
      <c r="S1587" s="3">
        <v>5</v>
      </c>
      <c r="T1587" s="3">
        <v>5.5</v>
      </c>
      <c r="U1587" s="3">
        <v>-0.18</v>
      </c>
      <c r="V1587" s="3">
        <v>27.67</v>
      </c>
      <c r="W1587" s="3">
        <v>15.5</v>
      </c>
      <c r="X1587" s="32">
        <v>0.44</v>
      </c>
      <c r="Y1587" s="33">
        <v>103.17</v>
      </c>
      <c r="Z1587" s="3">
        <v>37.5</v>
      </c>
      <c r="AA1587" s="3">
        <v>0.64</v>
      </c>
      <c r="AB1587" s="3">
        <v>47035.98</v>
      </c>
      <c r="AC1587" s="3">
        <v>17307</v>
      </c>
      <c r="AD1587" s="3">
        <v>47613.48</v>
      </c>
      <c r="AE1587" s="3">
        <v>17307</v>
      </c>
    </row>
    <row r="1588" spans="1:31" x14ac:dyDescent="0.3">
      <c r="A1588" s="3" t="s">
        <v>9773</v>
      </c>
      <c r="B1588" s="4">
        <v>88961</v>
      </c>
      <c r="C1588" s="4">
        <v>323</v>
      </c>
      <c r="D1588" s="4" t="s">
        <v>25</v>
      </c>
      <c r="E1588" s="5" t="s">
        <v>6313</v>
      </c>
      <c r="G1588" s="4" t="s">
        <v>9774</v>
      </c>
      <c r="H1588" s="3" t="s">
        <v>6315</v>
      </c>
      <c r="I1588" s="3" t="s">
        <v>245</v>
      </c>
      <c r="J1588" s="3" t="s">
        <v>245</v>
      </c>
      <c r="K1588" s="3" t="s">
        <v>89</v>
      </c>
      <c r="L1588" s="6" t="s">
        <v>132</v>
      </c>
      <c r="M1588" s="3" t="s">
        <v>245</v>
      </c>
      <c r="N1588" s="3" t="s">
        <v>246</v>
      </c>
      <c r="O1588" s="3" t="s">
        <v>9775</v>
      </c>
      <c r="P1588" s="3" t="s">
        <v>245</v>
      </c>
      <c r="Q1588" s="3" t="s">
        <v>128</v>
      </c>
      <c r="R1588" s="3" t="s">
        <v>60</v>
      </c>
      <c r="S1588" s="3">
        <v>6</v>
      </c>
      <c r="T1588" s="3">
        <v>8.33</v>
      </c>
      <c r="U1588" s="3">
        <v>-0.32</v>
      </c>
      <c r="V1588" s="3">
        <v>23.32</v>
      </c>
      <c r="W1588" s="3">
        <v>18.32</v>
      </c>
      <c r="X1588" s="32">
        <v>0.21</v>
      </c>
      <c r="Y1588" s="33">
        <v>106.94</v>
      </c>
      <c r="Z1588" s="3">
        <v>98.6</v>
      </c>
      <c r="AA1588" s="3">
        <v>0.08</v>
      </c>
      <c r="AB1588" s="3">
        <v>33127.199999999997</v>
      </c>
      <c r="AC1588" s="3">
        <v>30467.48</v>
      </c>
      <c r="AD1588" s="3">
        <v>33127.199999999997</v>
      </c>
      <c r="AE1588" s="3">
        <v>30467.48</v>
      </c>
    </row>
    <row r="1589" spans="1:31" x14ac:dyDescent="0.3">
      <c r="A1589" s="3" t="s">
        <v>9776</v>
      </c>
      <c r="B1589" s="4">
        <v>88979</v>
      </c>
      <c r="C1589" s="4">
        <v>128</v>
      </c>
      <c r="D1589" s="4" t="s">
        <v>25</v>
      </c>
      <c r="E1589" s="5" t="s">
        <v>6313</v>
      </c>
      <c r="G1589" s="4" t="s">
        <v>9777</v>
      </c>
      <c r="H1589" s="3" t="s">
        <v>6315</v>
      </c>
      <c r="I1589" s="3" t="s">
        <v>245</v>
      </c>
      <c r="J1589" s="3" t="s">
        <v>245</v>
      </c>
      <c r="K1589" s="3" t="s">
        <v>146</v>
      </c>
      <c r="L1589" s="6" t="s">
        <v>6320</v>
      </c>
      <c r="M1589" s="3" t="s">
        <v>245</v>
      </c>
      <c r="N1589" s="3" t="s">
        <v>246</v>
      </c>
      <c r="O1589" s="3" t="s">
        <v>9778</v>
      </c>
      <c r="P1589" s="3" t="s">
        <v>245</v>
      </c>
      <c r="Q1589" s="3" t="s">
        <v>128</v>
      </c>
      <c r="R1589" s="3" t="s">
        <v>60</v>
      </c>
      <c r="S1589" s="3">
        <v>2</v>
      </c>
      <c r="T1589" s="3">
        <v>0.75</v>
      </c>
      <c r="U1589" s="3">
        <v>0.5</v>
      </c>
      <c r="V1589" s="3">
        <v>3.75</v>
      </c>
      <c r="W1589" s="3">
        <v>5.75</v>
      </c>
      <c r="X1589" s="32">
        <v>-0.53</v>
      </c>
      <c r="Y1589" s="33">
        <v>10.75</v>
      </c>
      <c r="Z1589" s="3">
        <v>21</v>
      </c>
      <c r="AA1589" s="3">
        <v>-0.95</v>
      </c>
      <c r="AB1589" s="3">
        <v>14531.85</v>
      </c>
      <c r="AC1589" s="3">
        <v>28342.080000000002</v>
      </c>
      <c r="AD1589" s="3">
        <v>14531.85</v>
      </c>
      <c r="AE1589" s="3">
        <v>28342.080000000002</v>
      </c>
    </row>
    <row r="1590" spans="1:31" x14ac:dyDescent="0.3">
      <c r="A1590" s="3" t="s">
        <v>9779</v>
      </c>
      <c r="B1590" s="4">
        <v>89329</v>
      </c>
      <c r="C1590" s="4">
        <v>177</v>
      </c>
      <c r="D1590" s="4" t="s">
        <v>25</v>
      </c>
      <c r="E1590" s="5" t="s">
        <v>6313</v>
      </c>
      <c r="G1590" s="4" t="s">
        <v>9780</v>
      </c>
      <c r="H1590" s="3" t="s">
        <v>6315</v>
      </c>
      <c r="I1590" s="3" t="s">
        <v>245</v>
      </c>
      <c r="J1590" s="3" t="s">
        <v>245</v>
      </c>
      <c r="K1590" s="3" t="s">
        <v>146</v>
      </c>
      <c r="L1590" s="6" t="s">
        <v>6320</v>
      </c>
      <c r="M1590" s="3" t="s">
        <v>245</v>
      </c>
      <c r="N1590" s="3" t="s">
        <v>246</v>
      </c>
      <c r="O1590" s="3" t="s">
        <v>9781</v>
      </c>
      <c r="P1590" s="3" t="s">
        <v>245</v>
      </c>
      <c r="Q1590" s="3" t="s">
        <v>49</v>
      </c>
      <c r="R1590" s="3" t="s">
        <v>6402</v>
      </c>
      <c r="S1590" s="3">
        <v>9</v>
      </c>
      <c r="T1590" s="3">
        <v>15.5</v>
      </c>
      <c r="U1590" s="3">
        <v>-0.82</v>
      </c>
      <c r="V1590" s="3">
        <v>19.25</v>
      </c>
      <c r="W1590" s="3">
        <v>30.42</v>
      </c>
      <c r="X1590" s="32">
        <v>-0.57999999999999996</v>
      </c>
      <c r="Y1590" s="33">
        <v>56.83</v>
      </c>
      <c r="Z1590" s="3">
        <v>102.08</v>
      </c>
      <c r="AA1590" s="3">
        <v>-0.8</v>
      </c>
      <c r="AB1590" s="3">
        <v>28169.58</v>
      </c>
      <c r="AC1590" s="3">
        <v>49358.64</v>
      </c>
      <c r="AD1590" s="3">
        <v>29039.58</v>
      </c>
      <c r="AE1590" s="3">
        <v>50608.639999999999</v>
      </c>
    </row>
    <row r="1591" spans="1:31" x14ac:dyDescent="0.3">
      <c r="A1591" s="3" t="s">
        <v>9782</v>
      </c>
      <c r="B1591" s="4">
        <v>35022</v>
      </c>
      <c r="C1591" s="4">
        <v>189</v>
      </c>
      <c r="D1591" s="4" t="s">
        <v>25</v>
      </c>
      <c r="E1591" s="5" t="s">
        <v>6313</v>
      </c>
      <c r="G1591" s="4" t="s">
        <v>9783</v>
      </c>
      <c r="H1591" s="3" t="s">
        <v>6315</v>
      </c>
      <c r="I1591" s="3" t="s">
        <v>252</v>
      </c>
      <c r="J1591" s="3" t="s">
        <v>252</v>
      </c>
      <c r="K1591" s="3" t="s">
        <v>146</v>
      </c>
      <c r="L1591" s="6" t="s">
        <v>6320</v>
      </c>
      <c r="M1591" s="3" t="s">
        <v>252</v>
      </c>
      <c r="N1591" s="3" t="s">
        <v>184</v>
      </c>
      <c r="O1591" s="3" t="s">
        <v>9784</v>
      </c>
      <c r="P1591" s="3" t="s">
        <v>252</v>
      </c>
      <c r="Q1591" s="3" t="s">
        <v>41</v>
      </c>
      <c r="R1591" s="3" t="s">
        <v>60</v>
      </c>
      <c r="S1591" s="3">
        <v>2</v>
      </c>
      <c r="T1591" s="3">
        <v>15</v>
      </c>
      <c r="U1591" s="3">
        <v>-8</v>
      </c>
      <c r="V1591" s="3">
        <v>24</v>
      </c>
      <c r="W1591" s="3">
        <v>25.58</v>
      </c>
      <c r="X1591" s="32">
        <v>-7.0000000000000007E-2</v>
      </c>
      <c r="Y1591" s="33">
        <v>126.33</v>
      </c>
      <c r="Z1591" s="3">
        <v>116.17</v>
      </c>
      <c r="AA1591" s="3">
        <v>0.08</v>
      </c>
      <c r="AB1591" s="3">
        <v>24980.48</v>
      </c>
      <c r="AC1591" s="3">
        <v>21342.82</v>
      </c>
      <c r="AD1591" s="3">
        <v>25817.48</v>
      </c>
      <c r="AE1591" s="3">
        <v>23739.82</v>
      </c>
    </row>
    <row r="1592" spans="1:31" x14ac:dyDescent="0.3">
      <c r="A1592" s="3" t="s">
        <v>9785</v>
      </c>
      <c r="B1592" s="4">
        <v>86438</v>
      </c>
      <c r="C1592" s="4">
        <v>483</v>
      </c>
      <c r="D1592" s="4" t="s">
        <v>25</v>
      </c>
      <c r="E1592" s="5" t="s">
        <v>6313</v>
      </c>
      <c r="G1592" s="4" t="s">
        <v>9786</v>
      </c>
      <c r="H1592" s="3" t="s">
        <v>6315</v>
      </c>
      <c r="I1592" s="3" t="s">
        <v>831</v>
      </c>
      <c r="J1592" s="3" t="s">
        <v>191</v>
      </c>
      <c r="K1592" s="3" t="s">
        <v>146</v>
      </c>
      <c r="L1592" s="6" t="s">
        <v>6320</v>
      </c>
      <c r="M1592" s="3" t="s">
        <v>175</v>
      </c>
      <c r="N1592" s="3" t="s">
        <v>184</v>
      </c>
      <c r="O1592" s="3" t="s">
        <v>9787</v>
      </c>
      <c r="P1592" s="3" t="s">
        <v>191</v>
      </c>
      <c r="Q1592" s="3" t="s">
        <v>51</v>
      </c>
      <c r="R1592" s="3" t="s">
        <v>31</v>
      </c>
      <c r="S1592" s="3">
        <v>17</v>
      </c>
      <c r="T1592" s="3">
        <v>22.5</v>
      </c>
      <c r="U1592" s="3">
        <v>-0.32</v>
      </c>
      <c r="V1592" s="3">
        <v>60</v>
      </c>
      <c r="W1592" s="3">
        <v>71.5</v>
      </c>
      <c r="X1592" s="32">
        <v>-0.19</v>
      </c>
      <c r="Y1592" s="33">
        <v>313.33</v>
      </c>
      <c r="Z1592" s="3">
        <v>415</v>
      </c>
      <c r="AA1592" s="3">
        <v>-0.32</v>
      </c>
      <c r="AB1592" s="3">
        <v>88074.12</v>
      </c>
      <c r="AC1592" s="3">
        <v>115635.6</v>
      </c>
      <c r="AD1592" s="3">
        <v>88074.12</v>
      </c>
      <c r="AE1592" s="3">
        <v>115635.6</v>
      </c>
    </row>
    <row r="1593" spans="1:31" x14ac:dyDescent="0.3">
      <c r="A1593" s="3" t="s">
        <v>761</v>
      </c>
      <c r="B1593" s="4">
        <v>16676</v>
      </c>
      <c r="C1593" s="4">
        <v>801</v>
      </c>
      <c r="D1593" s="4" t="s">
        <v>25</v>
      </c>
      <c r="E1593" s="5" t="s">
        <v>6313</v>
      </c>
      <c r="G1593" s="4" t="s">
        <v>9788</v>
      </c>
      <c r="H1593" s="3" t="s">
        <v>6315</v>
      </c>
      <c r="I1593" s="3" t="s">
        <v>758</v>
      </c>
      <c r="J1593" s="3" t="s">
        <v>175</v>
      </c>
      <c r="K1593" s="3" t="s">
        <v>146</v>
      </c>
      <c r="L1593" s="6" t="s">
        <v>6320</v>
      </c>
      <c r="M1593" s="3" t="s">
        <v>175</v>
      </c>
      <c r="N1593" s="3" t="s">
        <v>176</v>
      </c>
      <c r="O1593" s="3" t="s">
        <v>9789</v>
      </c>
      <c r="P1593" s="3" t="s">
        <v>6357</v>
      </c>
      <c r="Q1593" s="3" t="s">
        <v>6387</v>
      </c>
      <c r="R1593" s="3" t="s">
        <v>31</v>
      </c>
      <c r="S1593" s="3">
        <v>145</v>
      </c>
      <c r="T1593" s="3">
        <v>199</v>
      </c>
      <c r="U1593" s="3">
        <v>-0.37</v>
      </c>
      <c r="V1593" s="3">
        <v>279.58</v>
      </c>
      <c r="W1593" s="3">
        <v>373</v>
      </c>
      <c r="X1593" s="32">
        <v>-0.33</v>
      </c>
      <c r="Y1593" s="33">
        <v>1461.67</v>
      </c>
      <c r="Z1593" s="3">
        <v>1567.75</v>
      </c>
      <c r="AA1593" s="3">
        <v>-7.0000000000000007E-2</v>
      </c>
      <c r="AB1593" s="3">
        <v>557194.97</v>
      </c>
      <c r="AC1593" s="3">
        <v>604159.48</v>
      </c>
      <c r="AD1593" s="3">
        <v>580047.80000000005</v>
      </c>
      <c r="AE1593" s="3">
        <v>622662.36</v>
      </c>
    </row>
    <row r="1594" spans="1:31" x14ac:dyDescent="0.3">
      <c r="A1594" s="3" t="s">
        <v>3559</v>
      </c>
      <c r="B1594" s="4">
        <v>47776</v>
      </c>
      <c r="C1594" s="4">
        <v>452</v>
      </c>
      <c r="D1594" s="4" t="s">
        <v>25</v>
      </c>
      <c r="E1594" s="5" t="s">
        <v>6313</v>
      </c>
      <c r="G1594" s="4" t="s">
        <v>9790</v>
      </c>
      <c r="H1594" s="3" t="s">
        <v>6315</v>
      </c>
      <c r="I1594" s="3" t="s">
        <v>131</v>
      </c>
      <c r="J1594" s="3" t="s">
        <v>88</v>
      </c>
      <c r="K1594" s="3" t="s">
        <v>132</v>
      </c>
      <c r="L1594" s="6" t="s">
        <v>6320</v>
      </c>
      <c r="M1594" s="3" t="s">
        <v>88</v>
      </c>
      <c r="N1594" s="3" t="s">
        <v>133</v>
      </c>
      <c r="O1594" s="3" t="s">
        <v>9791</v>
      </c>
      <c r="P1594" s="3" t="s">
        <v>87</v>
      </c>
      <c r="Q1594" s="3" t="s">
        <v>161</v>
      </c>
      <c r="R1594" s="3" t="s">
        <v>31</v>
      </c>
      <c r="S1594" s="3">
        <v>7</v>
      </c>
      <c r="T1594" s="3">
        <v>5</v>
      </c>
      <c r="U1594" s="3">
        <v>0.28999999999999998</v>
      </c>
      <c r="V1594" s="3">
        <v>17</v>
      </c>
      <c r="W1594" s="3">
        <v>46.92</v>
      </c>
      <c r="X1594" s="32">
        <v>-1.76</v>
      </c>
      <c r="Y1594" s="33">
        <v>70.17</v>
      </c>
      <c r="Z1594" s="3">
        <v>145.91999999999999</v>
      </c>
      <c r="AA1594" s="3">
        <v>-1.08</v>
      </c>
      <c r="AB1594" s="3">
        <v>29772.639999999999</v>
      </c>
      <c r="AC1594" s="3">
        <v>62374.17</v>
      </c>
      <c r="AD1594" s="3">
        <v>30438.3</v>
      </c>
      <c r="AE1594" s="3">
        <v>63261.21</v>
      </c>
    </row>
    <row r="1595" spans="1:31" x14ac:dyDescent="0.3">
      <c r="A1595" s="3" t="s">
        <v>1271</v>
      </c>
      <c r="B1595" s="4">
        <v>47785</v>
      </c>
      <c r="C1595" s="4">
        <v>901</v>
      </c>
      <c r="D1595" s="4" t="s">
        <v>25</v>
      </c>
      <c r="E1595" s="5" t="s">
        <v>6313</v>
      </c>
      <c r="G1595" s="4" t="s">
        <v>9792</v>
      </c>
      <c r="H1595" s="3" t="s">
        <v>6315</v>
      </c>
      <c r="I1595" s="3" t="s">
        <v>131</v>
      </c>
      <c r="J1595" s="3" t="s">
        <v>88</v>
      </c>
      <c r="K1595" s="3" t="s">
        <v>89</v>
      </c>
      <c r="L1595" s="6" t="s">
        <v>132</v>
      </c>
      <c r="M1595" s="3" t="s">
        <v>88</v>
      </c>
      <c r="N1595" s="3" t="s">
        <v>133</v>
      </c>
      <c r="O1595" s="3" t="s">
        <v>9793</v>
      </c>
      <c r="P1595" s="3" t="s">
        <v>87</v>
      </c>
      <c r="Q1595" s="3" t="s">
        <v>161</v>
      </c>
      <c r="R1595" s="3" t="s">
        <v>31</v>
      </c>
      <c r="S1595" s="3">
        <v>468</v>
      </c>
      <c r="T1595" s="3">
        <v>155.88</v>
      </c>
      <c r="U1595" s="3">
        <v>0.67</v>
      </c>
      <c r="V1595" s="3">
        <v>853.29</v>
      </c>
      <c r="W1595" s="3">
        <v>882.96</v>
      </c>
      <c r="X1595" s="32">
        <v>-0.03</v>
      </c>
      <c r="Y1595" s="33">
        <v>3758.42</v>
      </c>
      <c r="Z1595" s="3">
        <v>3499.13</v>
      </c>
      <c r="AA1595" s="3">
        <v>7.0000000000000007E-2</v>
      </c>
      <c r="AB1595" s="3">
        <v>1051244.8700000001</v>
      </c>
      <c r="AC1595" s="3">
        <v>999985.47</v>
      </c>
      <c r="AD1595" s="3">
        <v>1159095.7</v>
      </c>
      <c r="AE1595" s="3">
        <v>1078536.21</v>
      </c>
    </row>
    <row r="1596" spans="1:31" x14ac:dyDescent="0.3">
      <c r="A1596" s="3" t="s">
        <v>1328</v>
      </c>
      <c r="B1596" s="4">
        <v>47786</v>
      </c>
      <c r="C1596" s="4">
        <v>873</v>
      </c>
      <c r="D1596" s="4" t="s">
        <v>25</v>
      </c>
      <c r="E1596" s="5" t="s">
        <v>6313</v>
      </c>
      <c r="G1596" s="4" t="s">
        <v>9794</v>
      </c>
      <c r="H1596" s="3" t="s">
        <v>6315</v>
      </c>
      <c r="I1596" s="3" t="s">
        <v>131</v>
      </c>
      <c r="J1596" s="3" t="s">
        <v>88</v>
      </c>
      <c r="K1596" s="3" t="s">
        <v>89</v>
      </c>
      <c r="L1596" s="6" t="s">
        <v>132</v>
      </c>
      <c r="M1596" s="3" t="s">
        <v>88</v>
      </c>
      <c r="N1596" s="3" t="s">
        <v>133</v>
      </c>
      <c r="O1596" s="3" t="s">
        <v>9795</v>
      </c>
      <c r="P1596" s="3" t="s">
        <v>87</v>
      </c>
      <c r="Q1596" s="3" t="s">
        <v>161</v>
      </c>
      <c r="R1596" s="3" t="s">
        <v>31</v>
      </c>
      <c r="S1596" s="3">
        <v>241</v>
      </c>
      <c r="T1596" s="3">
        <v>294</v>
      </c>
      <c r="U1596" s="3">
        <v>-0.22</v>
      </c>
      <c r="V1596" s="3">
        <v>454.08</v>
      </c>
      <c r="W1596" s="3">
        <v>560.25</v>
      </c>
      <c r="X1596" s="32">
        <v>-0.23</v>
      </c>
      <c r="Y1596" s="33">
        <v>2078.5</v>
      </c>
      <c r="Z1596" s="3">
        <v>2187.17</v>
      </c>
      <c r="AA1596" s="3">
        <v>-0.05</v>
      </c>
      <c r="AB1596" s="3">
        <v>655205.91</v>
      </c>
      <c r="AC1596" s="3">
        <v>690349.1</v>
      </c>
      <c r="AD1596" s="3">
        <v>690436.33</v>
      </c>
      <c r="AE1596" s="3">
        <v>724967.76</v>
      </c>
    </row>
    <row r="1597" spans="1:31" x14ac:dyDescent="0.3">
      <c r="A1597" s="3" t="s">
        <v>1599</v>
      </c>
      <c r="B1597" s="4">
        <v>47787</v>
      </c>
      <c r="C1597" s="4">
        <v>513</v>
      </c>
      <c r="D1597" s="4" t="s">
        <v>25</v>
      </c>
      <c r="E1597" s="5" t="s">
        <v>6313</v>
      </c>
      <c r="G1597" s="4" t="s">
        <v>9796</v>
      </c>
      <c r="H1597" s="3" t="s">
        <v>6315</v>
      </c>
      <c r="I1597" s="3" t="s">
        <v>131</v>
      </c>
      <c r="J1597" s="3" t="s">
        <v>88</v>
      </c>
      <c r="K1597" s="3" t="s">
        <v>89</v>
      </c>
      <c r="L1597" s="6" t="s">
        <v>132</v>
      </c>
      <c r="M1597" s="3" t="s">
        <v>88</v>
      </c>
      <c r="N1597" s="3" t="s">
        <v>133</v>
      </c>
      <c r="O1597" s="3" t="s">
        <v>9797</v>
      </c>
      <c r="P1597" s="3" t="s">
        <v>87</v>
      </c>
      <c r="Q1597" s="3" t="s">
        <v>161</v>
      </c>
      <c r="R1597" s="3" t="s">
        <v>31</v>
      </c>
      <c r="S1597" s="3">
        <v>26</v>
      </c>
      <c r="T1597" s="3">
        <v>35.99</v>
      </c>
      <c r="U1597" s="3">
        <v>-0.4</v>
      </c>
      <c r="V1597" s="3">
        <v>124.98</v>
      </c>
      <c r="W1597" s="3">
        <v>138.43</v>
      </c>
      <c r="X1597" s="32">
        <v>-0.11</v>
      </c>
      <c r="Y1597" s="33">
        <v>525.05999999999995</v>
      </c>
      <c r="Z1597" s="3">
        <v>561.16</v>
      </c>
      <c r="AA1597" s="3">
        <v>-7.0000000000000007E-2</v>
      </c>
      <c r="AB1597" s="3">
        <v>161742.73000000001</v>
      </c>
      <c r="AC1597" s="3">
        <v>173400.11</v>
      </c>
      <c r="AD1597" s="3">
        <v>167205.88</v>
      </c>
      <c r="AE1597" s="3">
        <v>178315.79</v>
      </c>
    </row>
    <row r="1598" spans="1:31" x14ac:dyDescent="0.3">
      <c r="A1598" s="3" t="s">
        <v>1849</v>
      </c>
      <c r="B1598" s="4">
        <v>47788</v>
      </c>
      <c r="C1598" s="4">
        <v>352</v>
      </c>
      <c r="D1598" s="4" t="s">
        <v>25</v>
      </c>
      <c r="E1598" s="5" t="s">
        <v>6313</v>
      </c>
      <c r="G1598" s="4" t="s">
        <v>9798</v>
      </c>
      <c r="H1598" s="3" t="s">
        <v>6315</v>
      </c>
      <c r="I1598" s="3" t="s">
        <v>87</v>
      </c>
      <c r="J1598" s="3" t="s">
        <v>88</v>
      </c>
      <c r="K1598" s="3" t="s">
        <v>89</v>
      </c>
      <c r="L1598" s="6" t="s">
        <v>132</v>
      </c>
      <c r="M1598" s="3" t="s">
        <v>88</v>
      </c>
      <c r="N1598" s="3" t="s">
        <v>133</v>
      </c>
      <c r="O1598" s="3" t="s">
        <v>9799</v>
      </c>
      <c r="P1598" s="3" t="s">
        <v>87</v>
      </c>
      <c r="Q1598" s="3" t="s">
        <v>161</v>
      </c>
      <c r="R1598" s="3" t="s">
        <v>31</v>
      </c>
      <c r="S1598" s="3">
        <v>17</v>
      </c>
      <c r="T1598" s="3">
        <v>19.84</v>
      </c>
      <c r="U1598" s="3">
        <v>-0.19</v>
      </c>
      <c r="V1598" s="3">
        <v>67.290000000000006</v>
      </c>
      <c r="W1598" s="3">
        <v>172.29</v>
      </c>
      <c r="X1598" s="32">
        <v>-1.56</v>
      </c>
      <c r="Y1598" s="33">
        <v>485.38</v>
      </c>
      <c r="Z1598" s="3">
        <v>684.31</v>
      </c>
      <c r="AA1598" s="3">
        <v>-0.41</v>
      </c>
      <c r="AB1598" s="3">
        <v>142302.79</v>
      </c>
      <c r="AC1598" s="3">
        <v>199185.42</v>
      </c>
      <c r="AD1598" s="3">
        <v>147813.12</v>
      </c>
      <c r="AE1598" s="3">
        <v>207827.89</v>
      </c>
    </row>
    <row r="1599" spans="1:31" x14ac:dyDescent="0.3">
      <c r="A1599" s="3" t="s">
        <v>1340</v>
      </c>
      <c r="B1599" s="4">
        <v>47790</v>
      </c>
      <c r="C1599" s="4">
        <v>776</v>
      </c>
      <c r="D1599" s="4" t="s">
        <v>25</v>
      </c>
      <c r="E1599" s="5" t="s">
        <v>6313</v>
      </c>
      <c r="G1599" s="4" t="s">
        <v>9800</v>
      </c>
      <c r="H1599" s="3" t="s">
        <v>6315</v>
      </c>
      <c r="I1599" s="3" t="s">
        <v>131</v>
      </c>
      <c r="J1599" s="3" t="s">
        <v>88</v>
      </c>
      <c r="K1599" s="3" t="s">
        <v>89</v>
      </c>
      <c r="L1599" s="6" t="s">
        <v>132</v>
      </c>
      <c r="M1599" s="3" t="s">
        <v>88</v>
      </c>
      <c r="N1599" s="3" t="s">
        <v>133</v>
      </c>
      <c r="O1599" s="3" t="s">
        <v>9801</v>
      </c>
      <c r="P1599" s="3" t="s">
        <v>87</v>
      </c>
      <c r="Q1599" s="3" t="s">
        <v>161</v>
      </c>
      <c r="R1599" s="3" t="s">
        <v>31</v>
      </c>
      <c r="S1599" s="3">
        <v>62</v>
      </c>
      <c r="T1599" s="3">
        <v>60.79</v>
      </c>
      <c r="U1599" s="3">
        <v>0.03</v>
      </c>
      <c r="V1599" s="3">
        <v>325.45</v>
      </c>
      <c r="W1599" s="3">
        <v>460.25</v>
      </c>
      <c r="X1599" s="32">
        <v>-0.41</v>
      </c>
      <c r="Y1599" s="33">
        <v>1411.96</v>
      </c>
      <c r="Z1599" s="3">
        <v>1481.24</v>
      </c>
      <c r="AA1599" s="3">
        <v>-0.05</v>
      </c>
      <c r="AB1599" s="3">
        <v>502575.78</v>
      </c>
      <c r="AC1599" s="3">
        <v>538201.04</v>
      </c>
      <c r="AD1599" s="3">
        <v>543936.64</v>
      </c>
      <c r="AE1599" s="3">
        <v>567428.72</v>
      </c>
    </row>
    <row r="1600" spans="1:31" x14ac:dyDescent="0.3">
      <c r="A1600" s="3" t="s">
        <v>1409</v>
      </c>
      <c r="B1600" s="4">
        <v>10628</v>
      </c>
      <c r="C1600" s="4">
        <v>627</v>
      </c>
      <c r="D1600" s="4" t="s">
        <v>25</v>
      </c>
      <c r="E1600" s="5" t="s">
        <v>6313</v>
      </c>
      <c r="G1600" s="4" t="s">
        <v>9802</v>
      </c>
      <c r="H1600" s="3" t="s">
        <v>6315</v>
      </c>
      <c r="I1600" s="3" t="s">
        <v>6355</v>
      </c>
      <c r="J1600" s="3" t="s">
        <v>257</v>
      </c>
      <c r="K1600" s="3" t="s">
        <v>89</v>
      </c>
      <c r="L1600" s="6" t="s">
        <v>89</v>
      </c>
      <c r="M1600" s="3" t="s">
        <v>257</v>
      </c>
      <c r="N1600" s="3" t="s">
        <v>258</v>
      </c>
      <c r="O1600" s="3" t="s">
        <v>9803</v>
      </c>
      <c r="P1600" s="3" t="s">
        <v>6357</v>
      </c>
      <c r="Q1600" s="3" t="s">
        <v>6387</v>
      </c>
      <c r="R1600" s="3" t="s">
        <v>31</v>
      </c>
      <c r="S1600" s="3">
        <v>205</v>
      </c>
      <c r="T1600" s="3">
        <v>231.01</v>
      </c>
      <c r="U1600" s="3">
        <v>-0.12</v>
      </c>
      <c r="V1600" s="3">
        <v>603.21</v>
      </c>
      <c r="W1600" s="3">
        <v>669.71</v>
      </c>
      <c r="X1600" s="32">
        <v>-0.11</v>
      </c>
      <c r="Y1600" s="33">
        <v>3075.11</v>
      </c>
      <c r="Z1600" s="3">
        <v>3151.34</v>
      </c>
      <c r="AA1600" s="3">
        <v>-0.02</v>
      </c>
      <c r="AB1600" s="3">
        <v>281257.96000000002</v>
      </c>
      <c r="AC1600" s="3">
        <v>286157.7</v>
      </c>
      <c r="AD1600" s="3">
        <v>291768.3</v>
      </c>
      <c r="AE1600" s="3">
        <v>298032.18</v>
      </c>
    </row>
    <row r="1601" spans="1:31" x14ac:dyDescent="0.3">
      <c r="A1601" s="3" t="s">
        <v>1554</v>
      </c>
      <c r="B1601" s="4">
        <v>19063</v>
      </c>
      <c r="C1601" s="4">
        <v>659</v>
      </c>
      <c r="D1601" s="4" t="s">
        <v>25</v>
      </c>
      <c r="E1601" s="5" t="s">
        <v>6313</v>
      </c>
      <c r="G1601" s="4" t="s">
        <v>9804</v>
      </c>
      <c r="H1601" s="3" t="s">
        <v>6315</v>
      </c>
      <c r="I1601" s="3" t="s">
        <v>758</v>
      </c>
      <c r="J1601" s="3" t="s">
        <v>175</v>
      </c>
      <c r="K1601" s="3" t="s">
        <v>89</v>
      </c>
      <c r="L1601" s="6" t="s">
        <v>89</v>
      </c>
      <c r="M1601" s="3" t="s">
        <v>175</v>
      </c>
      <c r="N1601" s="3" t="s">
        <v>176</v>
      </c>
      <c r="O1601" s="3" t="s">
        <v>9805</v>
      </c>
      <c r="P1601" s="3" t="s">
        <v>6357</v>
      </c>
      <c r="Q1601" s="3" t="s">
        <v>6387</v>
      </c>
      <c r="R1601" s="3" t="s">
        <v>31</v>
      </c>
      <c r="S1601" s="3">
        <v>60</v>
      </c>
      <c r="T1601" s="3">
        <v>61.88</v>
      </c>
      <c r="U1601" s="3">
        <v>-0.04</v>
      </c>
      <c r="V1601" s="3">
        <v>178.18</v>
      </c>
      <c r="W1601" s="3">
        <v>203.75</v>
      </c>
      <c r="X1601" s="32">
        <v>-0.14000000000000001</v>
      </c>
      <c r="Y1601" s="33">
        <v>811.91</v>
      </c>
      <c r="Z1601" s="3">
        <v>893.99</v>
      </c>
      <c r="AA1601" s="3">
        <v>-0.1</v>
      </c>
      <c r="AB1601" s="3">
        <v>156339.84</v>
      </c>
      <c r="AC1601" s="3">
        <v>172533.16</v>
      </c>
      <c r="AD1601" s="3">
        <v>156339.84</v>
      </c>
      <c r="AE1601" s="3">
        <v>172533.16</v>
      </c>
    </row>
    <row r="1602" spans="1:31" x14ac:dyDescent="0.3">
      <c r="A1602" s="3" t="s">
        <v>1331</v>
      </c>
      <c r="B1602" s="4">
        <v>19064</v>
      </c>
      <c r="C1602" s="4">
        <v>912</v>
      </c>
      <c r="D1602" s="4" t="s">
        <v>25</v>
      </c>
      <c r="E1602" s="5" t="s">
        <v>6313</v>
      </c>
      <c r="G1602" s="4" t="s">
        <v>9806</v>
      </c>
      <c r="H1602" s="3" t="s">
        <v>6315</v>
      </c>
      <c r="I1602" s="3" t="s">
        <v>758</v>
      </c>
      <c r="J1602" s="3" t="s">
        <v>175</v>
      </c>
      <c r="K1602" s="3" t="s">
        <v>89</v>
      </c>
      <c r="L1602" s="6" t="s">
        <v>89</v>
      </c>
      <c r="M1602" s="3" t="s">
        <v>175</v>
      </c>
      <c r="N1602" s="3" t="s">
        <v>176</v>
      </c>
      <c r="O1602" s="3" t="s">
        <v>9807</v>
      </c>
      <c r="P1602" s="3" t="s">
        <v>6357</v>
      </c>
      <c r="Q1602" s="3" t="s">
        <v>6387</v>
      </c>
      <c r="R1602" s="3" t="s">
        <v>31</v>
      </c>
      <c r="S1602" s="3">
        <v>381</v>
      </c>
      <c r="T1602" s="3">
        <v>375</v>
      </c>
      <c r="U1602" s="3">
        <v>0.02</v>
      </c>
      <c r="V1602" s="3">
        <v>702.54</v>
      </c>
      <c r="W1602" s="3">
        <v>722</v>
      </c>
      <c r="X1602" s="32">
        <v>-0.03</v>
      </c>
      <c r="Y1602" s="33">
        <v>2809.58</v>
      </c>
      <c r="Z1602" s="3">
        <v>3328.04</v>
      </c>
      <c r="AA1602" s="3">
        <v>-0.18</v>
      </c>
      <c r="AB1602" s="3">
        <v>487512.23</v>
      </c>
      <c r="AC1602" s="3">
        <v>563432.56999999995</v>
      </c>
      <c r="AD1602" s="3">
        <v>529325.5</v>
      </c>
      <c r="AE1602" s="3">
        <v>612081.77</v>
      </c>
    </row>
    <row r="1603" spans="1:31" x14ac:dyDescent="0.3">
      <c r="A1603" s="3" t="s">
        <v>1286</v>
      </c>
      <c r="B1603" s="4">
        <v>19067</v>
      </c>
      <c r="C1603" s="4">
        <v>999</v>
      </c>
      <c r="D1603" s="4" t="s">
        <v>25</v>
      </c>
      <c r="E1603" s="5" t="s">
        <v>6313</v>
      </c>
      <c r="G1603" s="4" t="s">
        <v>9808</v>
      </c>
      <c r="H1603" s="3" t="s">
        <v>6315</v>
      </c>
      <c r="I1603" s="3" t="s">
        <v>758</v>
      </c>
      <c r="J1603" s="3" t="s">
        <v>175</v>
      </c>
      <c r="K1603" s="3" t="s">
        <v>89</v>
      </c>
      <c r="L1603" s="6" t="s">
        <v>89</v>
      </c>
      <c r="M1603" s="3" t="s">
        <v>175</v>
      </c>
      <c r="N1603" s="3" t="s">
        <v>176</v>
      </c>
      <c r="O1603" s="3" t="s">
        <v>9809</v>
      </c>
      <c r="P1603" s="3" t="s">
        <v>6357</v>
      </c>
      <c r="Q1603" s="3" t="s">
        <v>6387</v>
      </c>
      <c r="R1603" s="3" t="s">
        <v>31</v>
      </c>
      <c r="S1603" s="3">
        <v>472</v>
      </c>
      <c r="T1603" s="3">
        <v>556.20000000000005</v>
      </c>
      <c r="U1603" s="3">
        <v>-0.18</v>
      </c>
      <c r="V1603" s="3">
        <v>1001.36</v>
      </c>
      <c r="W1603" s="3">
        <v>1103.49</v>
      </c>
      <c r="X1603" s="32">
        <v>-0.1</v>
      </c>
      <c r="Y1603" s="33">
        <v>4412.71</v>
      </c>
      <c r="Z1603" s="3">
        <v>4479.96</v>
      </c>
      <c r="AA1603" s="3">
        <v>-0.02</v>
      </c>
      <c r="AB1603" s="3">
        <v>666265.19999999995</v>
      </c>
      <c r="AC1603" s="3">
        <v>681066.14</v>
      </c>
      <c r="AD1603" s="3">
        <v>702196.56</v>
      </c>
      <c r="AE1603" s="3">
        <v>710821.96</v>
      </c>
    </row>
    <row r="1604" spans="1:31" x14ac:dyDescent="0.3">
      <c r="A1604" s="3" t="s">
        <v>1250</v>
      </c>
      <c r="B1604" s="4">
        <v>19068</v>
      </c>
      <c r="C1604" s="4">
        <v>910</v>
      </c>
      <c r="D1604" s="4" t="s">
        <v>25</v>
      </c>
      <c r="E1604" s="5" t="s">
        <v>6313</v>
      </c>
      <c r="G1604" s="4" t="s">
        <v>9810</v>
      </c>
      <c r="H1604" s="3" t="s">
        <v>6315</v>
      </c>
      <c r="I1604" s="3" t="s">
        <v>758</v>
      </c>
      <c r="J1604" s="3" t="s">
        <v>175</v>
      </c>
      <c r="K1604" s="3" t="s">
        <v>89</v>
      </c>
      <c r="L1604" s="6" t="s">
        <v>89</v>
      </c>
      <c r="M1604" s="3" t="s">
        <v>175</v>
      </c>
      <c r="N1604" s="3" t="s">
        <v>176</v>
      </c>
      <c r="O1604" s="3" t="s">
        <v>9811</v>
      </c>
      <c r="P1604" s="3" t="s">
        <v>6357</v>
      </c>
      <c r="Q1604" s="3" t="s">
        <v>6387</v>
      </c>
      <c r="R1604" s="3" t="s">
        <v>31</v>
      </c>
      <c r="S1604" s="3">
        <v>231</v>
      </c>
      <c r="T1604" s="3">
        <v>353.9</v>
      </c>
      <c r="U1604" s="3">
        <v>-0.53</v>
      </c>
      <c r="V1604" s="3">
        <v>2185.64</v>
      </c>
      <c r="W1604" s="3">
        <v>2434.15</v>
      </c>
      <c r="X1604" s="32">
        <v>-0.11</v>
      </c>
      <c r="Y1604" s="33">
        <v>11791.35</v>
      </c>
      <c r="Z1604" s="3">
        <v>12689.89</v>
      </c>
      <c r="AA1604" s="3">
        <v>-0.08</v>
      </c>
      <c r="AB1604" s="3">
        <v>1479760.2</v>
      </c>
      <c r="AC1604" s="3">
        <v>1597354.07</v>
      </c>
      <c r="AD1604" s="3">
        <v>1631795.49</v>
      </c>
      <c r="AE1604" s="3">
        <v>1752781.61</v>
      </c>
    </row>
    <row r="1605" spans="1:31" x14ac:dyDescent="0.3">
      <c r="A1605" s="3" t="s">
        <v>1460</v>
      </c>
      <c r="B1605" s="4">
        <v>19070</v>
      </c>
      <c r="C1605" s="4">
        <v>639</v>
      </c>
      <c r="D1605" s="4" t="s">
        <v>25</v>
      </c>
      <c r="E1605" s="5" t="s">
        <v>6313</v>
      </c>
      <c r="G1605" s="4" t="s">
        <v>9810</v>
      </c>
      <c r="H1605" s="3" t="s">
        <v>6315</v>
      </c>
      <c r="I1605" s="3" t="s">
        <v>758</v>
      </c>
      <c r="J1605" s="3" t="s">
        <v>175</v>
      </c>
      <c r="K1605" s="3" t="s">
        <v>89</v>
      </c>
      <c r="L1605" s="6" t="s">
        <v>89</v>
      </c>
      <c r="M1605" s="3" t="s">
        <v>175</v>
      </c>
      <c r="N1605" s="3" t="s">
        <v>176</v>
      </c>
      <c r="O1605" s="3" t="s">
        <v>9812</v>
      </c>
      <c r="P1605" s="3" t="s">
        <v>6357</v>
      </c>
      <c r="Q1605" s="3" t="s">
        <v>6387</v>
      </c>
      <c r="R1605" s="3" t="s">
        <v>31</v>
      </c>
      <c r="S1605" s="3">
        <v>1096</v>
      </c>
      <c r="T1605" s="3">
        <v>1158.55</v>
      </c>
      <c r="U1605" s="3">
        <v>-0.06</v>
      </c>
      <c r="V1605" s="3">
        <v>1745.38</v>
      </c>
      <c r="W1605" s="3">
        <v>1874.32</v>
      </c>
      <c r="X1605" s="32">
        <v>-7.0000000000000007E-2</v>
      </c>
      <c r="Y1605" s="33">
        <v>5827.68</v>
      </c>
      <c r="Z1605" s="3">
        <v>6443.34</v>
      </c>
      <c r="AA1605" s="3">
        <v>-0.11</v>
      </c>
      <c r="AB1605" s="3">
        <v>765658.5</v>
      </c>
      <c r="AC1605" s="3">
        <v>831744.37</v>
      </c>
      <c r="AD1605" s="3">
        <v>806492.7</v>
      </c>
      <c r="AE1605" s="3">
        <v>890004.85</v>
      </c>
    </row>
    <row r="1606" spans="1:31" x14ac:dyDescent="0.3">
      <c r="A1606" s="3" t="s">
        <v>4681</v>
      </c>
      <c r="B1606" s="4">
        <v>19224</v>
      </c>
      <c r="C1606" s="4">
        <v>494</v>
      </c>
      <c r="D1606" s="4" t="s">
        <v>25</v>
      </c>
      <c r="E1606" s="5" t="s">
        <v>6313</v>
      </c>
      <c r="G1606" s="4" t="s">
        <v>9813</v>
      </c>
      <c r="H1606" s="3" t="s">
        <v>6315</v>
      </c>
      <c r="I1606" s="3" t="s">
        <v>758</v>
      </c>
      <c r="J1606" s="3" t="s">
        <v>175</v>
      </c>
      <c r="K1606" s="3" t="s">
        <v>146</v>
      </c>
      <c r="L1606" s="6" t="s">
        <v>6320</v>
      </c>
      <c r="M1606" s="3" t="s">
        <v>175</v>
      </c>
      <c r="N1606" s="3" t="s">
        <v>176</v>
      </c>
      <c r="O1606" s="3" t="s">
        <v>9814</v>
      </c>
      <c r="P1606" s="3" t="s">
        <v>6357</v>
      </c>
      <c r="Q1606" s="3" t="s">
        <v>6387</v>
      </c>
      <c r="R1606" s="3" t="s">
        <v>31</v>
      </c>
      <c r="S1606" s="3">
        <v>13</v>
      </c>
      <c r="T1606" s="3">
        <v>14</v>
      </c>
      <c r="U1606" s="3">
        <v>-0.12</v>
      </c>
      <c r="V1606" s="3">
        <v>55</v>
      </c>
      <c r="W1606" s="3">
        <v>42.42</v>
      </c>
      <c r="X1606" s="32">
        <v>0.23</v>
      </c>
      <c r="Y1606" s="33">
        <v>266.75</v>
      </c>
      <c r="Z1606" s="3">
        <v>139.41999999999999</v>
      </c>
      <c r="AA1606" s="3">
        <v>0.48</v>
      </c>
      <c r="AB1606" s="3">
        <v>88650.12</v>
      </c>
      <c r="AC1606" s="3">
        <v>49969.34</v>
      </c>
      <c r="AD1606" s="3">
        <v>95965.98</v>
      </c>
      <c r="AE1606" s="3">
        <v>49969.34</v>
      </c>
    </row>
    <row r="1607" spans="1:31" x14ac:dyDescent="0.3">
      <c r="A1607" s="3" t="s">
        <v>4372</v>
      </c>
      <c r="B1607" s="4">
        <v>19226</v>
      </c>
      <c r="C1607" s="4">
        <v>857</v>
      </c>
      <c r="D1607" s="4" t="s">
        <v>25</v>
      </c>
      <c r="E1607" s="5" t="s">
        <v>6313</v>
      </c>
      <c r="G1607" s="4" t="s">
        <v>9815</v>
      </c>
      <c r="H1607" s="3" t="s">
        <v>6315</v>
      </c>
      <c r="I1607" s="3" t="s">
        <v>758</v>
      </c>
      <c r="J1607" s="3" t="s">
        <v>175</v>
      </c>
      <c r="K1607" s="3" t="s">
        <v>146</v>
      </c>
      <c r="L1607" s="6" t="s">
        <v>6320</v>
      </c>
      <c r="M1607" s="3" t="s">
        <v>175</v>
      </c>
      <c r="N1607" s="3" t="s">
        <v>176</v>
      </c>
      <c r="O1607" s="3" t="s">
        <v>9816</v>
      </c>
      <c r="P1607" s="3" t="s">
        <v>6357</v>
      </c>
      <c r="Q1607" s="3" t="s">
        <v>6387</v>
      </c>
      <c r="R1607" s="3" t="s">
        <v>31</v>
      </c>
      <c r="S1607" s="3">
        <v>54</v>
      </c>
      <c r="T1607" s="3">
        <v>57.5</v>
      </c>
      <c r="U1607" s="3">
        <v>-7.0000000000000007E-2</v>
      </c>
      <c r="V1607" s="3">
        <v>239.83</v>
      </c>
      <c r="W1607" s="3">
        <v>267.92</v>
      </c>
      <c r="X1607" s="32">
        <v>-0.12</v>
      </c>
      <c r="Y1607" s="33">
        <v>1149.42</v>
      </c>
      <c r="Z1607" s="3">
        <v>1194.92</v>
      </c>
      <c r="AA1607" s="3">
        <v>-0.04</v>
      </c>
      <c r="AB1607" s="3">
        <v>403263.23</v>
      </c>
      <c r="AC1607" s="3">
        <v>423125.83</v>
      </c>
      <c r="AD1607" s="3">
        <v>413652.07</v>
      </c>
      <c r="AE1607" s="3">
        <v>429325.87</v>
      </c>
    </row>
    <row r="1608" spans="1:31" x14ac:dyDescent="0.3">
      <c r="A1608" s="3" t="s">
        <v>4609</v>
      </c>
      <c r="B1608" s="4">
        <v>19227</v>
      </c>
      <c r="C1608" s="4">
        <v>359</v>
      </c>
      <c r="D1608" s="4" t="s">
        <v>25</v>
      </c>
      <c r="E1608" s="5" t="s">
        <v>6313</v>
      </c>
      <c r="G1608" s="4" t="s">
        <v>9817</v>
      </c>
      <c r="H1608" s="3" t="s">
        <v>6315</v>
      </c>
      <c r="I1608" s="3" t="s">
        <v>758</v>
      </c>
      <c r="J1608" s="3" t="s">
        <v>175</v>
      </c>
      <c r="K1608" s="3" t="s">
        <v>146</v>
      </c>
      <c r="L1608" s="6" t="s">
        <v>6320</v>
      </c>
      <c r="M1608" s="3" t="s">
        <v>175</v>
      </c>
      <c r="N1608" s="3" t="s">
        <v>176</v>
      </c>
      <c r="O1608" s="3" t="s">
        <v>9818</v>
      </c>
      <c r="P1608" s="3" t="s">
        <v>6357</v>
      </c>
      <c r="Q1608" s="3" t="s">
        <v>6387</v>
      </c>
      <c r="R1608" s="3" t="s">
        <v>31</v>
      </c>
      <c r="S1608" s="3">
        <v>16</v>
      </c>
      <c r="T1608" s="3">
        <v>34.67</v>
      </c>
      <c r="U1608" s="3">
        <v>-1.17</v>
      </c>
      <c r="V1608" s="3">
        <v>78.680000000000007</v>
      </c>
      <c r="W1608" s="3">
        <v>98.01</v>
      </c>
      <c r="X1608" s="32">
        <v>-0.25</v>
      </c>
      <c r="Y1608" s="33">
        <v>436.61</v>
      </c>
      <c r="Z1608" s="3">
        <v>343.37</v>
      </c>
      <c r="AA1608" s="3">
        <v>0.21</v>
      </c>
      <c r="AB1608" s="3">
        <v>134553.06</v>
      </c>
      <c r="AC1608" s="3">
        <v>109505.64</v>
      </c>
      <c r="AD1608" s="3">
        <v>139008.01999999999</v>
      </c>
      <c r="AE1608" s="3">
        <v>109505.64</v>
      </c>
    </row>
    <row r="1609" spans="1:31" x14ac:dyDescent="0.3">
      <c r="A1609" s="3" t="s">
        <v>4567</v>
      </c>
      <c r="B1609" s="4">
        <v>19228</v>
      </c>
      <c r="C1609" s="4">
        <v>275</v>
      </c>
      <c r="D1609" s="4" t="s">
        <v>25</v>
      </c>
      <c r="E1609" s="5" t="s">
        <v>6313</v>
      </c>
      <c r="G1609" s="4" t="s">
        <v>9819</v>
      </c>
      <c r="H1609" s="3" t="s">
        <v>6315</v>
      </c>
      <c r="I1609" s="3" t="s">
        <v>758</v>
      </c>
      <c r="J1609" s="3" t="s">
        <v>175</v>
      </c>
      <c r="K1609" s="3" t="s">
        <v>146</v>
      </c>
      <c r="L1609" s="6" t="s">
        <v>6320</v>
      </c>
      <c r="M1609" s="3" t="s">
        <v>175</v>
      </c>
      <c r="N1609" s="3" t="s">
        <v>176</v>
      </c>
      <c r="O1609" s="3" t="s">
        <v>9820</v>
      </c>
      <c r="P1609" s="3" t="s">
        <v>6357</v>
      </c>
      <c r="Q1609" s="3" t="s">
        <v>6387</v>
      </c>
      <c r="R1609" s="3" t="s">
        <v>31</v>
      </c>
      <c r="S1609" s="3">
        <v>46</v>
      </c>
      <c r="T1609" s="3">
        <v>33.840000000000003</v>
      </c>
      <c r="U1609" s="3">
        <v>0.26</v>
      </c>
      <c r="V1609" s="3">
        <v>86.35</v>
      </c>
      <c r="W1609" s="3">
        <v>96.84</v>
      </c>
      <c r="X1609" s="32">
        <v>-0.12</v>
      </c>
      <c r="Y1609" s="33">
        <v>489.09</v>
      </c>
      <c r="Z1609" s="3">
        <v>434.05</v>
      </c>
      <c r="AA1609" s="3">
        <v>0.11</v>
      </c>
      <c r="AB1609" s="3">
        <v>133802.92000000001</v>
      </c>
      <c r="AC1609" s="3">
        <v>123239.03999999999</v>
      </c>
      <c r="AD1609" s="3">
        <v>139280.70000000001</v>
      </c>
      <c r="AE1609" s="3">
        <v>123239.03999999999</v>
      </c>
    </row>
    <row r="1610" spans="1:31" x14ac:dyDescent="0.3">
      <c r="A1610" s="3" t="s">
        <v>4318</v>
      </c>
      <c r="B1610" s="4">
        <v>19476</v>
      </c>
      <c r="C1610" s="4">
        <v>1207</v>
      </c>
      <c r="D1610" s="4" t="s">
        <v>25</v>
      </c>
      <c r="E1610" s="5" t="s">
        <v>6313</v>
      </c>
      <c r="G1610" s="4" t="s">
        <v>9821</v>
      </c>
      <c r="H1610" s="3" t="s">
        <v>6315</v>
      </c>
      <c r="I1610" s="3" t="s">
        <v>758</v>
      </c>
      <c r="J1610" s="3" t="s">
        <v>175</v>
      </c>
      <c r="K1610" s="3" t="s">
        <v>146</v>
      </c>
      <c r="L1610" s="6" t="s">
        <v>6320</v>
      </c>
      <c r="M1610" s="3" t="s">
        <v>175</v>
      </c>
      <c r="N1610" s="3" t="s">
        <v>176</v>
      </c>
      <c r="O1610" s="3" t="s">
        <v>9822</v>
      </c>
      <c r="P1610" s="3" t="s">
        <v>6357</v>
      </c>
      <c r="Q1610" s="3" t="s">
        <v>6387</v>
      </c>
      <c r="R1610" s="3" t="s">
        <v>31</v>
      </c>
      <c r="S1610" s="3">
        <v>165</v>
      </c>
      <c r="T1610" s="3">
        <v>194</v>
      </c>
      <c r="U1610" s="3">
        <v>-0.18</v>
      </c>
      <c r="V1610" s="3">
        <v>1266</v>
      </c>
      <c r="W1610" s="3">
        <v>974.25</v>
      </c>
      <c r="X1610" s="32">
        <v>0.23</v>
      </c>
      <c r="Y1610" s="33">
        <v>4141.92</v>
      </c>
      <c r="Z1610" s="3">
        <v>4003.75</v>
      </c>
      <c r="AA1610" s="3">
        <v>0.03</v>
      </c>
      <c r="AB1610" s="3">
        <v>1060457.49</v>
      </c>
      <c r="AC1610" s="3">
        <v>1061770.71</v>
      </c>
      <c r="AD1610" s="3">
        <v>1146648.21</v>
      </c>
      <c r="AE1610" s="3">
        <v>1106893.3500000001</v>
      </c>
    </row>
    <row r="1611" spans="1:31" x14ac:dyDescent="0.3">
      <c r="A1611" s="3" t="s">
        <v>4315</v>
      </c>
      <c r="B1611" s="4">
        <v>19477</v>
      </c>
      <c r="C1611" s="4">
        <v>1218</v>
      </c>
      <c r="D1611" s="4" t="s">
        <v>25</v>
      </c>
      <c r="E1611" s="5" t="s">
        <v>6313</v>
      </c>
      <c r="G1611" s="4" t="s">
        <v>9823</v>
      </c>
      <c r="H1611" s="3" t="s">
        <v>6315</v>
      </c>
      <c r="I1611" s="3" t="s">
        <v>758</v>
      </c>
      <c r="J1611" s="3" t="s">
        <v>175</v>
      </c>
      <c r="K1611" s="3" t="s">
        <v>146</v>
      </c>
      <c r="L1611" s="6" t="s">
        <v>6320</v>
      </c>
      <c r="M1611" s="3" t="s">
        <v>175</v>
      </c>
      <c r="N1611" s="3" t="s">
        <v>176</v>
      </c>
      <c r="O1611" s="3" t="s">
        <v>9824</v>
      </c>
      <c r="P1611" s="3" t="s">
        <v>6357</v>
      </c>
      <c r="Q1611" s="3" t="s">
        <v>6387</v>
      </c>
      <c r="R1611" s="3" t="s">
        <v>31</v>
      </c>
      <c r="S1611" s="3">
        <v>339</v>
      </c>
      <c r="T1611" s="3">
        <v>370.64</v>
      </c>
      <c r="U1611" s="3">
        <v>-0.09</v>
      </c>
      <c r="V1611" s="3">
        <v>1306.57</v>
      </c>
      <c r="W1611" s="3">
        <v>1533.24</v>
      </c>
      <c r="X1611" s="32">
        <v>-0.17</v>
      </c>
      <c r="Y1611" s="33">
        <v>5418.31</v>
      </c>
      <c r="Z1611" s="3">
        <v>5061.3500000000004</v>
      </c>
      <c r="AA1611" s="3">
        <v>7.0000000000000007E-2</v>
      </c>
      <c r="AB1611" s="3">
        <v>1339019.28</v>
      </c>
      <c r="AC1611" s="3">
        <v>1271308.75</v>
      </c>
      <c r="AD1611" s="3">
        <v>1387449.6</v>
      </c>
      <c r="AE1611" s="3">
        <v>1294189.6299999999</v>
      </c>
    </row>
    <row r="1612" spans="1:31" x14ac:dyDescent="0.3">
      <c r="A1612" s="3" t="s">
        <v>4321</v>
      </c>
      <c r="B1612" s="4">
        <v>19478</v>
      </c>
      <c r="C1612" s="4">
        <v>745</v>
      </c>
      <c r="D1612" s="4" t="s">
        <v>25</v>
      </c>
      <c r="E1612" s="5" t="s">
        <v>6313</v>
      </c>
      <c r="G1612" s="4" t="s">
        <v>9825</v>
      </c>
      <c r="H1612" s="3" t="s">
        <v>6315</v>
      </c>
      <c r="I1612" s="3" t="s">
        <v>758</v>
      </c>
      <c r="J1612" s="3" t="s">
        <v>175</v>
      </c>
      <c r="K1612" s="3" t="s">
        <v>146</v>
      </c>
      <c r="L1612" s="6" t="s">
        <v>6320</v>
      </c>
      <c r="M1612" s="3" t="s">
        <v>175</v>
      </c>
      <c r="N1612" s="3" t="s">
        <v>176</v>
      </c>
      <c r="O1612" s="3" t="s">
        <v>9826</v>
      </c>
      <c r="P1612" s="3" t="s">
        <v>6357</v>
      </c>
      <c r="Q1612" s="3" t="s">
        <v>6387</v>
      </c>
      <c r="R1612" s="3" t="s">
        <v>31</v>
      </c>
      <c r="S1612" s="3">
        <v>738</v>
      </c>
      <c r="T1612" s="3">
        <v>812.04</v>
      </c>
      <c r="U1612" s="3">
        <v>-0.1</v>
      </c>
      <c r="V1612" s="3">
        <v>1320.55</v>
      </c>
      <c r="W1612" s="3">
        <v>1574.7</v>
      </c>
      <c r="X1612" s="32">
        <v>-0.19</v>
      </c>
      <c r="Y1612" s="33">
        <v>6568.45</v>
      </c>
      <c r="Z1612" s="3">
        <v>6541.25</v>
      </c>
      <c r="AA1612" s="3">
        <v>0</v>
      </c>
      <c r="AB1612" s="3">
        <v>1436942.86</v>
      </c>
      <c r="AC1612" s="3">
        <v>1466834.81</v>
      </c>
      <c r="AD1612" s="3">
        <v>1532891.02</v>
      </c>
      <c r="AE1612" s="3">
        <v>1524857.99</v>
      </c>
    </row>
    <row r="1613" spans="1:31" x14ac:dyDescent="0.3">
      <c r="A1613" s="3" t="s">
        <v>4642</v>
      </c>
      <c r="B1613" s="4">
        <v>26583</v>
      </c>
      <c r="C1613" s="4">
        <v>452</v>
      </c>
      <c r="D1613" s="4" t="s">
        <v>25</v>
      </c>
      <c r="E1613" s="5" t="s">
        <v>6313</v>
      </c>
      <c r="G1613" s="4" t="s">
        <v>9827</v>
      </c>
      <c r="H1613" s="3" t="s">
        <v>6315</v>
      </c>
      <c r="I1613" s="3" t="s">
        <v>812</v>
      </c>
      <c r="J1613" s="3" t="s">
        <v>175</v>
      </c>
      <c r="K1613" s="3" t="s">
        <v>146</v>
      </c>
      <c r="L1613" s="6" t="s">
        <v>6320</v>
      </c>
      <c r="M1613" s="3" t="s">
        <v>175</v>
      </c>
      <c r="N1613" s="3" t="s">
        <v>176</v>
      </c>
      <c r="O1613" s="3" t="s">
        <v>9828</v>
      </c>
      <c r="P1613" s="3" t="s">
        <v>6357</v>
      </c>
      <c r="Q1613" s="3" t="s">
        <v>49</v>
      </c>
      <c r="R1613" s="3" t="s">
        <v>6402</v>
      </c>
      <c r="S1613" s="3">
        <v>20</v>
      </c>
      <c r="T1613" s="3">
        <v>30.39</v>
      </c>
      <c r="U1613" s="3">
        <v>-0.54</v>
      </c>
      <c r="V1613" s="3">
        <v>98.63</v>
      </c>
      <c r="W1613" s="3">
        <v>87.45</v>
      </c>
      <c r="X1613" s="32">
        <v>0.11</v>
      </c>
      <c r="Y1613" s="33">
        <v>398.27</v>
      </c>
      <c r="Z1613" s="3">
        <v>358.34</v>
      </c>
      <c r="AA1613" s="3">
        <v>0.1</v>
      </c>
      <c r="AB1613" s="3">
        <v>108105.84</v>
      </c>
      <c r="AC1613" s="3">
        <v>97251.839999999997</v>
      </c>
      <c r="AD1613" s="3">
        <v>108105.84</v>
      </c>
      <c r="AE1613" s="3">
        <v>97251.839999999997</v>
      </c>
    </row>
    <row r="1614" spans="1:31" x14ac:dyDescent="0.3">
      <c r="A1614" s="3" t="s">
        <v>4333</v>
      </c>
      <c r="B1614" s="4">
        <v>26586</v>
      </c>
      <c r="C1614" s="4">
        <v>1045</v>
      </c>
      <c r="D1614" s="4" t="s">
        <v>25</v>
      </c>
      <c r="E1614" s="5" t="s">
        <v>6313</v>
      </c>
      <c r="G1614" s="4" t="s">
        <v>9829</v>
      </c>
      <c r="H1614" s="3" t="s">
        <v>6315</v>
      </c>
      <c r="I1614" s="3" t="s">
        <v>812</v>
      </c>
      <c r="J1614" s="3" t="s">
        <v>175</v>
      </c>
      <c r="K1614" s="3" t="s">
        <v>146</v>
      </c>
      <c r="L1614" s="6" t="s">
        <v>6320</v>
      </c>
      <c r="M1614" s="3" t="s">
        <v>175</v>
      </c>
      <c r="N1614" s="3" t="s">
        <v>176</v>
      </c>
      <c r="O1614" s="3" t="s">
        <v>9830</v>
      </c>
      <c r="P1614" s="3" t="s">
        <v>6357</v>
      </c>
      <c r="Q1614" s="3" t="s">
        <v>49</v>
      </c>
      <c r="R1614" s="3" t="s">
        <v>6402</v>
      </c>
      <c r="S1614" s="3">
        <v>172</v>
      </c>
      <c r="T1614" s="3">
        <v>154.16999999999999</v>
      </c>
      <c r="U1614" s="3">
        <v>0.1</v>
      </c>
      <c r="V1614" s="3">
        <v>482</v>
      </c>
      <c r="W1614" s="3">
        <v>427.33</v>
      </c>
      <c r="X1614" s="32">
        <v>0.11</v>
      </c>
      <c r="Y1614" s="33">
        <v>2427.17</v>
      </c>
      <c r="Z1614" s="3">
        <v>2551.67</v>
      </c>
      <c r="AA1614" s="3">
        <v>-0.05</v>
      </c>
      <c r="AB1614" s="3">
        <v>671444.74</v>
      </c>
      <c r="AC1614" s="3">
        <v>690171.47</v>
      </c>
      <c r="AD1614" s="3">
        <v>698732.74</v>
      </c>
      <c r="AE1614" s="3">
        <v>718071.47</v>
      </c>
    </row>
    <row r="1615" spans="1:31" x14ac:dyDescent="0.3">
      <c r="A1615" s="3" t="s">
        <v>4363</v>
      </c>
      <c r="B1615" s="4">
        <v>26589</v>
      </c>
      <c r="C1615" s="4">
        <v>538</v>
      </c>
      <c r="D1615" s="4" t="s">
        <v>25</v>
      </c>
      <c r="E1615" s="5" t="s">
        <v>6313</v>
      </c>
      <c r="G1615" s="4" t="s">
        <v>9831</v>
      </c>
      <c r="H1615" s="3" t="s">
        <v>6315</v>
      </c>
      <c r="I1615" s="3" t="s">
        <v>812</v>
      </c>
      <c r="J1615" s="3" t="s">
        <v>175</v>
      </c>
      <c r="K1615" s="3" t="s">
        <v>146</v>
      </c>
      <c r="L1615" s="6" t="s">
        <v>6320</v>
      </c>
      <c r="M1615" s="3" t="s">
        <v>175</v>
      </c>
      <c r="N1615" s="3" t="s">
        <v>176</v>
      </c>
      <c r="O1615" s="3" t="s">
        <v>9832</v>
      </c>
      <c r="P1615" s="3" t="s">
        <v>6357</v>
      </c>
      <c r="Q1615" s="3" t="s">
        <v>49</v>
      </c>
      <c r="R1615" s="3" t="s">
        <v>6402</v>
      </c>
      <c r="S1615" s="3">
        <v>182</v>
      </c>
      <c r="T1615" s="3">
        <v>171.51</v>
      </c>
      <c r="U1615" s="3">
        <v>0.06</v>
      </c>
      <c r="V1615" s="3">
        <v>385.24</v>
      </c>
      <c r="W1615" s="3">
        <v>380.37</v>
      </c>
      <c r="X1615" s="32">
        <v>0.01</v>
      </c>
      <c r="Y1615" s="33">
        <v>1614.25</v>
      </c>
      <c r="Z1615" s="3">
        <v>1838.59</v>
      </c>
      <c r="AA1615" s="3">
        <v>-0.14000000000000001</v>
      </c>
      <c r="AB1615" s="3">
        <v>364899.77</v>
      </c>
      <c r="AC1615" s="3">
        <v>417428.35</v>
      </c>
      <c r="AD1615" s="3">
        <v>371635.77</v>
      </c>
      <c r="AE1615" s="3">
        <v>423300.35</v>
      </c>
    </row>
    <row r="1616" spans="1:31" x14ac:dyDescent="0.3">
      <c r="A1616" s="3" t="s">
        <v>3074</v>
      </c>
      <c r="B1616" s="4">
        <v>26823</v>
      </c>
      <c r="C1616" s="4">
        <v>883</v>
      </c>
      <c r="D1616" s="4" t="s">
        <v>25</v>
      </c>
      <c r="E1616" s="5" t="s">
        <v>6313</v>
      </c>
      <c r="G1616" s="4" t="s">
        <v>9833</v>
      </c>
      <c r="H1616" s="3" t="s">
        <v>6315</v>
      </c>
      <c r="I1616" s="3" t="s">
        <v>812</v>
      </c>
      <c r="J1616" s="3" t="s">
        <v>175</v>
      </c>
      <c r="K1616" s="3" t="s">
        <v>132</v>
      </c>
      <c r="L1616" s="6" t="s">
        <v>132</v>
      </c>
      <c r="M1616" s="3" t="s">
        <v>175</v>
      </c>
      <c r="N1616" s="3" t="s">
        <v>176</v>
      </c>
      <c r="O1616" s="3" t="s">
        <v>9834</v>
      </c>
      <c r="P1616" s="3" t="s">
        <v>6357</v>
      </c>
      <c r="Q1616" s="3" t="s">
        <v>49</v>
      </c>
      <c r="R1616" s="3" t="s">
        <v>6402</v>
      </c>
      <c r="S1616" s="3">
        <v>185</v>
      </c>
      <c r="T1616" s="3">
        <v>200.56</v>
      </c>
      <c r="U1616" s="3">
        <v>-0.09</v>
      </c>
      <c r="V1616" s="3">
        <v>664.85</v>
      </c>
      <c r="W1616" s="3">
        <v>625.08000000000004</v>
      </c>
      <c r="X1616" s="32">
        <v>0.06</v>
      </c>
      <c r="Y1616" s="33">
        <v>2653.32</v>
      </c>
      <c r="Z1616" s="3">
        <v>2855.68</v>
      </c>
      <c r="AA1616" s="3">
        <v>-0.08</v>
      </c>
      <c r="AB1616" s="3">
        <v>601695.36</v>
      </c>
      <c r="AC1616" s="3">
        <v>647614.80000000005</v>
      </c>
      <c r="AD1616" s="3">
        <v>601695.36</v>
      </c>
      <c r="AE1616" s="3">
        <v>647614.80000000005</v>
      </c>
    </row>
    <row r="1617" spans="1:31" x14ac:dyDescent="0.3">
      <c r="A1617" s="3" t="s">
        <v>2993</v>
      </c>
      <c r="B1617" s="4">
        <v>26826</v>
      </c>
      <c r="C1617" s="4">
        <v>1484</v>
      </c>
      <c r="D1617" s="4" t="s">
        <v>25</v>
      </c>
      <c r="E1617" s="5" t="s">
        <v>6313</v>
      </c>
      <c r="G1617" s="4" t="s">
        <v>9835</v>
      </c>
      <c r="H1617" s="3" t="s">
        <v>6315</v>
      </c>
      <c r="I1617" s="3" t="s">
        <v>812</v>
      </c>
      <c r="J1617" s="3" t="s">
        <v>175</v>
      </c>
      <c r="K1617" s="3" t="s">
        <v>132</v>
      </c>
      <c r="L1617" s="6" t="s">
        <v>132</v>
      </c>
      <c r="M1617" s="3" t="s">
        <v>175</v>
      </c>
      <c r="N1617" s="3" t="s">
        <v>176</v>
      </c>
      <c r="O1617" s="3" t="s">
        <v>9836</v>
      </c>
      <c r="P1617" s="3" t="s">
        <v>6357</v>
      </c>
      <c r="Q1617" s="3" t="s">
        <v>49</v>
      </c>
      <c r="R1617" s="3" t="s">
        <v>6402</v>
      </c>
      <c r="S1617" s="3">
        <v>1121</v>
      </c>
      <c r="T1617" s="3">
        <v>1349.17</v>
      </c>
      <c r="U1617" s="3">
        <v>-0.2</v>
      </c>
      <c r="V1617" s="3">
        <v>2185.42</v>
      </c>
      <c r="W1617" s="3">
        <v>2753.83</v>
      </c>
      <c r="X1617" s="32">
        <v>-0.26</v>
      </c>
      <c r="Y1617" s="33">
        <v>8877.33</v>
      </c>
      <c r="Z1617" s="3">
        <v>10226.08</v>
      </c>
      <c r="AA1617" s="3">
        <v>-0.15</v>
      </c>
      <c r="AB1617" s="3">
        <v>2083096</v>
      </c>
      <c r="AC1617" s="3">
        <v>2296295.5</v>
      </c>
      <c r="AD1617" s="3">
        <v>2130560</v>
      </c>
      <c r="AE1617" s="3">
        <v>2352387.5</v>
      </c>
    </row>
    <row r="1618" spans="1:31" x14ac:dyDescent="0.3">
      <c r="A1618" s="3" t="s">
        <v>885</v>
      </c>
      <c r="B1618" s="4">
        <v>26949</v>
      </c>
      <c r="C1618" s="4">
        <v>223</v>
      </c>
      <c r="D1618" s="4" t="s">
        <v>25</v>
      </c>
      <c r="E1618" s="5" t="s">
        <v>6313</v>
      </c>
      <c r="G1618" s="4" t="s">
        <v>9837</v>
      </c>
      <c r="H1618" s="3" t="s">
        <v>6315</v>
      </c>
      <c r="I1618" s="3" t="s">
        <v>831</v>
      </c>
      <c r="J1618" s="3" t="s">
        <v>175</v>
      </c>
      <c r="K1618" s="3" t="s">
        <v>132</v>
      </c>
      <c r="L1618" s="6" t="s">
        <v>132</v>
      </c>
      <c r="M1618" s="3" t="s">
        <v>175</v>
      </c>
      <c r="N1618" s="3" t="s">
        <v>176</v>
      </c>
      <c r="O1618" s="3" t="s">
        <v>9838</v>
      </c>
      <c r="P1618" s="3" t="s">
        <v>6357</v>
      </c>
      <c r="Q1618" s="3" t="s">
        <v>44</v>
      </c>
      <c r="R1618" s="3" t="s">
        <v>60</v>
      </c>
      <c r="S1618" s="3">
        <v>12</v>
      </c>
      <c r="T1618" s="3">
        <v>15.58</v>
      </c>
      <c r="U1618" s="3">
        <v>-0.3</v>
      </c>
      <c r="V1618" s="3">
        <v>26.58</v>
      </c>
      <c r="W1618" s="3">
        <v>32.08</v>
      </c>
      <c r="X1618" s="32">
        <v>-0.21</v>
      </c>
      <c r="Y1618" s="33">
        <v>103.08</v>
      </c>
      <c r="Z1618" s="3">
        <v>127.58</v>
      </c>
      <c r="AA1618" s="3">
        <v>-0.24</v>
      </c>
      <c r="AB1618" s="3">
        <v>21940.89</v>
      </c>
      <c r="AC1618" s="3">
        <v>26660.07</v>
      </c>
      <c r="AD1618" s="3">
        <v>22228.89</v>
      </c>
      <c r="AE1618" s="3">
        <v>27512.07</v>
      </c>
    </row>
    <row r="1619" spans="1:31" x14ac:dyDescent="0.3">
      <c r="A1619" s="3" t="s">
        <v>2232</v>
      </c>
      <c r="B1619" s="4">
        <v>27409</v>
      </c>
      <c r="C1619" s="4">
        <v>394</v>
      </c>
      <c r="D1619" s="4" t="s">
        <v>25</v>
      </c>
      <c r="E1619" s="5" t="s">
        <v>6313</v>
      </c>
      <c r="G1619" s="4" t="s">
        <v>9839</v>
      </c>
      <c r="H1619" s="3" t="s">
        <v>6315</v>
      </c>
      <c r="I1619" s="3" t="s">
        <v>711</v>
      </c>
      <c r="J1619" s="3" t="s">
        <v>175</v>
      </c>
      <c r="K1619" s="3" t="s">
        <v>89</v>
      </c>
      <c r="L1619" s="6" t="s">
        <v>89</v>
      </c>
      <c r="M1619" s="3" t="s">
        <v>175</v>
      </c>
      <c r="N1619" s="3" t="s">
        <v>184</v>
      </c>
      <c r="O1619" s="3" t="s">
        <v>9840</v>
      </c>
      <c r="P1619" s="3" t="s">
        <v>6357</v>
      </c>
      <c r="Q1619" s="3" t="s">
        <v>6387</v>
      </c>
      <c r="R1619" s="3" t="s">
        <v>31</v>
      </c>
      <c r="S1619" s="3">
        <v>43</v>
      </c>
      <c r="T1619" s="3">
        <v>30</v>
      </c>
      <c r="U1619" s="3">
        <v>0.3</v>
      </c>
      <c r="V1619" s="3">
        <v>84.17</v>
      </c>
      <c r="W1619" s="3">
        <v>79.92</v>
      </c>
      <c r="X1619" s="32">
        <v>0.05</v>
      </c>
      <c r="Y1619" s="33">
        <v>337.46</v>
      </c>
      <c r="Z1619" s="3">
        <v>378.92</v>
      </c>
      <c r="AA1619" s="3">
        <v>-0.12</v>
      </c>
      <c r="AB1619" s="3">
        <v>58660.27</v>
      </c>
      <c r="AC1619" s="3">
        <v>64700.06</v>
      </c>
      <c r="AD1619" s="3">
        <v>63577.15</v>
      </c>
      <c r="AE1619" s="3">
        <v>69724.7</v>
      </c>
    </row>
    <row r="1620" spans="1:31" x14ac:dyDescent="0.3">
      <c r="A1620" s="3" t="s">
        <v>1674</v>
      </c>
      <c r="B1620" s="4">
        <v>27410</v>
      </c>
      <c r="C1620" s="4">
        <v>598</v>
      </c>
      <c r="D1620" s="4" t="s">
        <v>25</v>
      </c>
      <c r="E1620" s="5" t="s">
        <v>6313</v>
      </c>
      <c r="G1620" s="4" t="s">
        <v>9841</v>
      </c>
      <c r="H1620" s="3" t="s">
        <v>6315</v>
      </c>
      <c r="I1620" s="3" t="s">
        <v>711</v>
      </c>
      <c r="J1620" s="3" t="s">
        <v>175</v>
      </c>
      <c r="K1620" s="3" t="s">
        <v>89</v>
      </c>
      <c r="L1620" s="6" t="s">
        <v>89</v>
      </c>
      <c r="M1620" s="3" t="s">
        <v>175</v>
      </c>
      <c r="N1620" s="3" t="s">
        <v>184</v>
      </c>
      <c r="O1620" s="3" t="s">
        <v>9842</v>
      </c>
      <c r="P1620" s="3" t="s">
        <v>6357</v>
      </c>
      <c r="Q1620" s="3" t="s">
        <v>6387</v>
      </c>
      <c r="R1620" s="3" t="s">
        <v>31</v>
      </c>
      <c r="S1620" s="3">
        <v>46</v>
      </c>
      <c r="T1620" s="3">
        <v>42.33</v>
      </c>
      <c r="U1620" s="3">
        <v>0.08</v>
      </c>
      <c r="V1620" s="3">
        <v>204.17</v>
      </c>
      <c r="W1620" s="3">
        <v>223</v>
      </c>
      <c r="X1620" s="32">
        <v>-0.09</v>
      </c>
      <c r="Y1620" s="33">
        <v>900.67</v>
      </c>
      <c r="Z1620" s="3">
        <v>1038.75</v>
      </c>
      <c r="AA1620" s="3">
        <v>-0.15</v>
      </c>
      <c r="AB1620" s="3">
        <v>145936</v>
      </c>
      <c r="AC1620" s="3">
        <v>169932.79999999999</v>
      </c>
      <c r="AD1620" s="3">
        <v>157904.88</v>
      </c>
      <c r="AE1620" s="3">
        <v>180599.09</v>
      </c>
    </row>
    <row r="1621" spans="1:31" x14ac:dyDescent="0.3">
      <c r="A1621" s="3" t="s">
        <v>2625</v>
      </c>
      <c r="B1621" s="4">
        <v>27551</v>
      </c>
      <c r="C1621" s="4">
        <v>178</v>
      </c>
      <c r="D1621" s="4" t="s">
        <v>25</v>
      </c>
      <c r="E1621" s="5" t="s">
        <v>6313</v>
      </c>
      <c r="G1621" s="4" t="s">
        <v>9843</v>
      </c>
      <c r="H1621" s="3" t="s">
        <v>6315</v>
      </c>
      <c r="I1621" s="3" t="s">
        <v>831</v>
      </c>
      <c r="J1621" s="3" t="s">
        <v>175</v>
      </c>
      <c r="K1621" s="3" t="s">
        <v>132</v>
      </c>
      <c r="L1621" s="6" t="s">
        <v>89</v>
      </c>
      <c r="M1621" s="3" t="s">
        <v>175</v>
      </c>
      <c r="N1621" s="3" t="s">
        <v>184</v>
      </c>
      <c r="O1621" s="3" t="s">
        <v>9844</v>
      </c>
      <c r="P1621" s="3" t="s">
        <v>6357</v>
      </c>
      <c r="Q1621" s="3" t="s">
        <v>6387</v>
      </c>
      <c r="R1621" s="3" t="s">
        <v>31</v>
      </c>
      <c r="S1621" s="3">
        <v>24</v>
      </c>
      <c r="T1621" s="3">
        <v>11.67</v>
      </c>
      <c r="U1621" s="3">
        <v>0.51</v>
      </c>
      <c r="V1621" s="3">
        <v>69.239999999999995</v>
      </c>
      <c r="W1621" s="3">
        <v>45.7</v>
      </c>
      <c r="X1621" s="32">
        <v>0.34</v>
      </c>
      <c r="Y1621" s="33">
        <v>326.32</v>
      </c>
      <c r="Z1621" s="3">
        <v>262.70999999999998</v>
      </c>
      <c r="AA1621" s="3">
        <v>0.19</v>
      </c>
      <c r="AB1621" s="3">
        <v>42193.02</v>
      </c>
      <c r="AC1621" s="3">
        <v>32614.49</v>
      </c>
      <c r="AD1621" s="3">
        <v>45154.98</v>
      </c>
      <c r="AE1621" s="3">
        <v>36350.61</v>
      </c>
    </row>
    <row r="1622" spans="1:31" x14ac:dyDescent="0.3">
      <c r="A1622" s="3" t="s">
        <v>2150</v>
      </c>
      <c r="B1622" s="4">
        <v>27682</v>
      </c>
      <c r="C1622" s="4">
        <v>365</v>
      </c>
      <c r="D1622" s="4" t="s">
        <v>25</v>
      </c>
      <c r="E1622" s="5" t="s">
        <v>6313</v>
      </c>
      <c r="G1622" s="4" t="s">
        <v>9845</v>
      </c>
      <c r="H1622" s="3" t="s">
        <v>6315</v>
      </c>
      <c r="I1622" s="3" t="s">
        <v>831</v>
      </c>
      <c r="J1622" s="3" t="s">
        <v>175</v>
      </c>
      <c r="K1622" s="3" t="s">
        <v>89</v>
      </c>
      <c r="L1622" s="6" t="s">
        <v>89</v>
      </c>
      <c r="M1622" s="3" t="s">
        <v>175</v>
      </c>
      <c r="N1622" s="3" t="s">
        <v>184</v>
      </c>
      <c r="O1622" s="3" t="s">
        <v>9846</v>
      </c>
      <c r="P1622" s="3" t="s">
        <v>6357</v>
      </c>
      <c r="Q1622" s="3" t="s">
        <v>6387</v>
      </c>
      <c r="R1622" s="3" t="s">
        <v>31</v>
      </c>
      <c r="S1622" s="3">
        <v>23</v>
      </c>
      <c r="T1622" s="3">
        <v>13</v>
      </c>
      <c r="U1622" s="3">
        <v>0.43</v>
      </c>
      <c r="V1622" s="3">
        <v>73</v>
      </c>
      <c r="W1622" s="3">
        <v>75.17</v>
      </c>
      <c r="X1622" s="32">
        <v>-0.03</v>
      </c>
      <c r="Y1622" s="33">
        <v>314.08</v>
      </c>
      <c r="Z1622" s="3">
        <v>325.58</v>
      </c>
      <c r="AA1622" s="3">
        <v>-0.04</v>
      </c>
      <c r="AB1622" s="3">
        <v>51415.29</v>
      </c>
      <c r="AC1622" s="3">
        <v>54501.43</v>
      </c>
      <c r="AD1622" s="3">
        <v>55065.09</v>
      </c>
      <c r="AE1622" s="3">
        <v>57438.47</v>
      </c>
    </row>
    <row r="1623" spans="1:31" x14ac:dyDescent="0.3">
      <c r="A1623" s="3" t="s">
        <v>1888</v>
      </c>
      <c r="B1623" s="4">
        <v>27782</v>
      </c>
      <c r="C1623" s="4">
        <v>410</v>
      </c>
      <c r="D1623" s="4" t="s">
        <v>25</v>
      </c>
      <c r="E1623" s="5" t="s">
        <v>6313</v>
      </c>
      <c r="G1623" s="4" t="s">
        <v>9847</v>
      </c>
      <c r="H1623" s="3" t="s">
        <v>6315</v>
      </c>
      <c r="I1623" s="3" t="s">
        <v>831</v>
      </c>
      <c r="J1623" s="3" t="s">
        <v>175</v>
      </c>
      <c r="K1623" s="3" t="s">
        <v>89</v>
      </c>
      <c r="L1623" s="6" t="s">
        <v>89</v>
      </c>
      <c r="M1623" s="3" t="s">
        <v>175</v>
      </c>
      <c r="N1623" s="3" t="s">
        <v>184</v>
      </c>
      <c r="O1623" s="3" t="s">
        <v>9848</v>
      </c>
      <c r="P1623" s="3" t="s">
        <v>6357</v>
      </c>
      <c r="Q1623" s="3" t="s">
        <v>6387</v>
      </c>
      <c r="R1623" s="3" t="s">
        <v>31</v>
      </c>
      <c r="S1623" s="3">
        <v>9</v>
      </c>
      <c r="T1623" s="3">
        <v>41</v>
      </c>
      <c r="U1623" s="3">
        <v>-3.56</v>
      </c>
      <c r="V1623" s="3">
        <v>40.130000000000003</v>
      </c>
      <c r="W1623" s="3">
        <v>80</v>
      </c>
      <c r="X1623" s="32">
        <v>-0.99</v>
      </c>
      <c r="Y1623" s="33">
        <v>274.37</v>
      </c>
      <c r="Z1623" s="3">
        <v>366</v>
      </c>
      <c r="AA1623" s="3">
        <v>-0.33</v>
      </c>
      <c r="AB1623" s="3">
        <v>48315.69</v>
      </c>
      <c r="AC1623" s="3">
        <v>62438.879999999997</v>
      </c>
      <c r="AD1623" s="3">
        <v>51692.25</v>
      </c>
      <c r="AE1623" s="3">
        <v>67576.320000000007</v>
      </c>
    </row>
    <row r="1624" spans="1:31" x14ac:dyDescent="0.3">
      <c r="A1624" s="3" t="s">
        <v>1500</v>
      </c>
      <c r="B1624" s="4">
        <v>27783</v>
      </c>
      <c r="C1624" s="4">
        <v>667</v>
      </c>
      <c r="D1624" s="4" t="s">
        <v>25</v>
      </c>
      <c r="E1624" s="5" t="s">
        <v>6313</v>
      </c>
      <c r="G1624" s="4" t="s">
        <v>9849</v>
      </c>
      <c r="H1624" s="3" t="s">
        <v>6315</v>
      </c>
      <c r="I1624" s="3" t="s">
        <v>831</v>
      </c>
      <c r="J1624" s="3" t="s">
        <v>175</v>
      </c>
      <c r="K1624" s="3" t="s">
        <v>89</v>
      </c>
      <c r="L1624" s="6" t="s">
        <v>89</v>
      </c>
      <c r="M1624" s="3" t="s">
        <v>175</v>
      </c>
      <c r="N1624" s="3" t="s">
        <v>184</v>
      </c>
      <c r="O1624" s="3" t="s">
        <v>9850</v>
      </c>
      <c r="P1624" s="3" t="s">
        <v>6357</v>
      </c>
      <c r="Q1624" s="3" t="s">
        <v>6387</v>
      </c>
      <c r="R1624" s="3" t="s">
        <v>31</v>
      </c>
      <c r="S1624" s="3">
        <v>41</v>
      </c>
      <c r="T1624" s="3">
        <v>57</v>
      </c>
      <c r="U1624" s="3">
        <v>-0.38</v>
      </c>
      <c r="V1624" s="3">
        <v>185</v>
      </c>
      <c r="W1624" s="3">
        <v>227</v>
      </c>
      <c r="X1624" s="32">
        <v>-0.23</v>
      </c>
      <c r="Y1624" s="33">
        <v>823.25</v>
      </c>
      <c r="Z1624" s="3">
        <v>1046.33</v>
      </c>
      <c r="AA1624" s="3">
        <v>-0.27</v>
      </c>
      <c r="AB1624" s="3">
        <v>136573.67000000001</v>
      </c>
      <c r="AC1624" s="3">
        <v>171542.76</v>
      </c>
      <c r="AD1624" s="3">
        <v>144332.19</v>
      </c>
      <c r="AE1624" s="3">
        <v>182286.6</v>
      </c>
    </row>
    <row r="1625" spans="1:31" x14ac:dyDescent="0.3">
      <c r="A1625" s="3" t="s">
        <v>1235</v>
      </c>
      <c r="B1625" s="4">
        <v>28042</v>
      </c>
      <c r="C1625" s="4">
        <v>310</v>
      </c>
      <c r="D1625" s="4" t="s">
        <v>25</v>
      </c>
      <c r="E1625" s="5" t="s">
        <v>6313</v>
      </c>
      <c r="G1625" s="4" t="s">
        <v>9851</v>
      </c>
      <c r="H1625" s="3" t="s">
        <v>6315</v>
      </c>
      <c r="I1625" s="3" t="s">
        <v>758</v>
      </c>
      <c r="J1625" s="3" t="s">
        <v>175</v>
      </c>
      <c r="K1625" s="3" t="s">
        <v>89</v>
      </c>
      <c r="L1625" s="6" t="s">
        <v>89</v>
      </c>
      <c r="M1625" s="3" t="s">
        <v>175</v>
      </c>
      <c r="N1625" s="3" t="s">
        <v>184</v>
      </c>
      <c r="O1625" s="3" t="s">
        <v>9852</v>
      </c>
      <c r="P1625" s="3" t="s">
        <v>6357</v>
      </c>
      <c r="Q1625" s="3" t="s">
        <v>6387</v>
      </c>
      <c r="R1625" s="3" t="s">
        <v>31</v>
      </c>
      <c r="S1625" s="3">
        <v>21</v>
      </c>
      <c r="T1625" s="3">
        <v>32</v>
      </c>
      <c r="U1625" s="3">
        <v>-0.52</v>
      </c>
      <c r="V1625" s="3">
        <v>46</v>
      </c>
      <c r="W1625" s="3">
        <v>62</v>
      </c>
      <c r="X1625" s="32">
        <v>-0.35</v>
      </c>
      <c r="Y1625" s="33">
        <v>225</v>
      </c>
      <c r="Z1625" s="3">
        <v>360</v>
      </c>
      <c r="AA1625" s="3">
        <v>-0.6</v>
      </c>
      <c r="AB1625" s="3">
        <v>39358.080000000002</v>
      </c>
      <c r="AC1625" s="3">
        <v>57646.559999999998</v>
      </c>
      <c r="AD1625" s="3">
        <v>42390</v>
      </c>
      <c r="AE1625" s="3">
        <v>65859.839999999997</v>
      </c>
    </row>
    <row r="1626" spans="1:31" x14ac:dyDescent="0.3">
      <c r="A1626" s="3" t="s">
        <v>1728</v>
      </c>
      <c r="B1626" s="4">
        <v>28043</v>
      </c>
      <c r="C1626" s="4">
        <v>515</v>
      </c>
      <c r="D1626" s="4" t="s">
        <v>25</v>
      </c>
      <c r="E1626" s="5" t="s">
        <v>6313</v>
      </c>
      <c r="G1626" s="4" t="s">
        <v>9853</v>
      </c>
      <c r="H1626" s="3" t="s">
        <v>6315</v>
      </c>
      <c r="I1626" s="3" t="s">
        <v>758</v>
      </c>
      <c r="J1626" s="3" t="s">
        <v>175</v>
      </c>
      <c r="K1626" s="3" t="s">
        <v>89</v>
      </c>
      <c r="L1626" s="6" t="s">
        <v>89</v>
      </c>
      <c r="M1626" s="3" t="s">
        <v>175</v>
      </c>
      <c r="N1626" s="3" t="s">
        <v>184</v>
      </c>
      <c r="O1626" s="3" t="s">
        <v>9854</v>
      </c>
      <c r="P1626" s="3" t="s">
        <v>6357</v>
      </c>
      <c r="Q1626" s="3" t="s">
        <v>6387</v>
      </c>
      <c r="R1626" s="3" t="s">
        <v>31</v>
      </c>
      <c r="S1626" s="3">
        <v>43</v>
      </c>
      <c r="T1626" s="3">
        <v>31</v>
      </c>
      <c r="U1626" s="3">
        <v>0.28000000000000003</v>
      </c>
      <c r="V1626" s="3">
        <v>214.33</v>
      </c>
      <c r="W1626" s="3">
        <v>203.08</v>
      </c>
      <c r="X1626" s="32">
        <v>0.05</v>
      </c>
      <c r="Y1626" s="33">
        <v>892.33</v>
      </c>
      <c r="Z1626" s="3">
        <v>927.33</v>
      </c>
      <c r="AA1626" s="3">
        <v>-0.04</v>
      </c>
      <c r="AB1626" s="3">
        <v>146112.79</v>
      </c>
      <c r="AC1626" s="3">
        <v>152758.62</v>
      </c>
      <c r="AD1626" s="3">
        <v>156443.88</v>
      </c>
      <c r="AE1626" s="3">
        <v>161690.04</v>
      </c>
    </row>
    <row r="1627" spans="1:31" x14ac:dyDescent="0.3">
      <c r="A1627" s="3" t="s">
        <v>9855</v>
      </c>
      <c r="B1627" s="4">
        <v>28278</v>
      </c>
      <c r="C1627" s="4">
        <v>394</v>
      </c>
      <c r="D1627" s="4" t="s">
        <v>25</v>
      </c>
      <c r="E1627" s="5" t="s">
        <v>6313</v>
      </c>
      <c r="G1627" s="4" t="s">
        <v>9856</v>
      </c>
      <c r="H1627" s="3" t="s">
        <v>6315</v>
      </c>
      <c r="I1627" s="3" t="s">
        <v>831</v>
      </c>
      <c r="J1627" s="3" t="s">
        <v>175</v>
      </c>
      <c r="K1627" s="3" t="s">
        <v>89</v>
      </c>
      <c r="L1627" s="6" t="s">
        <v>89</v>
      </c>
      <c r="M1627" s="3" t="s">
        <v>175</v>
      </c>
      <c r="N1627" s="3" t="s">
        <v>184</v>
      </c>
      <c r="O1627" s="3" t="s">
        <v>9857</v>
      </c>
      <c r="P1627" s="3" t="s">
        <v>6357</v>
      </c>
      <c r="Q1627" s="3" t="s">
        <v>6387</v>
      </c>
      <c r="R1627" s="3" t="s">
        <v>31</v>
      </c>
      <c r="S1627" s="3">
        <v>21</v>
      </c>
      <c r="T1627" s="3">
        <v>32</v>
      </c>
      <c r="U1627" s="3">
        <v>-0.52</v>
      </c>
      <c r="V1627" s="3">
        <v>43</v>
      </c>
      <c r="W1627" s="3">
        <v>60</v>
      </c>
      <c r="X1627" s="32">
        <v>-0.4</v>
      </c>
      <c r="Y1627" s="33">
        <v>220.21</v>
      </c>
      <c r="Z1627" s="3">
        <v>278</v>
      </c>
      <c r="AA1627" s="3">
        <v>-0.26</v>
      </c>
      <c r="AB1627" s="3">
        <v>38604.06</v>
      </c>
      <c r="AC1627" s="3">
        <v>47166.239999999998</v>
      </c>
      <c r="AD1627" s="3">
        <v>41487.25</v>
      </c>
      <c r="AE1627" s="3">
        <v>51044.639999999999</v>
      </c>
    </row>
    <row r="1628" spans="1:31" x14ac:dyDescent="0.3">
      <c r="A1628" s="3" t="s">
        <v>9858</v>
      </c>
      <c r="B1628" s="4">
        <v>28279</v>
      </c>
      <c r="C1628" s="4">
        <v>626</v>
      </c>
      <c r="D1628" s="4" t="s">
        <v>25</v>
      </c>
      <c r="E1628" s="5" t="s">
        <v>6313</v>
      </c>
      <c r="G1628" s="4" t="s">
        <v>9859</v>
      </c>
      <c r="H1628" s="3" t="s">
        <v>6315</v>
      </c>
      <c r="I1628" s="3" t="s">
        <v>831</v>
      </c>
      <c r="J1628" s="3" t="s">
        <v>175</v>
      </c>
      <c r="K1628" s="3" t="s">
        <v>89</v>
      </c>
      <c r="L1628" s="6" t="s">
        <v>89</v>
      </c>
      <c r="M1628" s="3" t="s">
        <v>175</v>
      </c>
      <c r="N1628" s="3" t="s">
        <v>184</v>
      </c>
      <c r="O1628" s="3" t="s">
        <v>9860</v>
      </c>
      <c r="P1628" s="3" t="s">
        <v>6357</v>
      </c>
      <c r="Q1628" s="3" t="s">
        <v>6387</v>
      </c>
      <c r="R1628" s="3" t="s">
        <v>31</v>
      </c>
      <c r="S1628" s="3">
        <v>38</v>
      </c>
      <c r="T1628" s="3">
        <v>36.33</v>
      </c>
      <c r="U1628" s="3">
        <v>0.05</v>
      </c>
      <c r="V1628" s="3">
        <v>130.16999999999999</v>
      </c>
      <c r="W1628" s="3">
        <v>193.67</v>
      </c>
      <c r="X1628" s="32">
        <v>-0.49</v>
      </c>
      <c r="Y1628" s="33">
        <v>598.83000000000004</v>
      </c>
      <c r="Z1628" s="3">
        <v>838.67</v>
      </c>
      <c r="AA1628" s="3">
        <v>-0.4</v>
      </c>
      <c r="AB1628" s="3">
        <v>97918.86</v>
      </c>
      <c r="AC1628" s="3">
        <v>136671.67999999999</v>
      </c>
      <c r="AD1628" s="3">
        <v>104987.46</v>
      </c>
      <c r="AE1628" s="3">
        <v>146078.01</v>
      </c>
    </row>
    <row r="1629" spans="1:31" x14ac:dyDescent="0.3">
      <c r="A1629" s="3" t="s">
        <v>9861</v>
      </c>
      <c r="B1629" s="4">
        <v>74801</v>
      </c>
      <c r="C1629" s="4">
        <v>572</v>
      </c>
      <c r="D1629" s="4" t="s">
        <v>25</v>
      </c>
      <c r="E1629" s="5" t="s">
        <v>6313</v>
      </c>
      <c r="G1629" s="4" t="s">
        <v>9862</v>
      </c>
      <c r="H1629" s="3" t="s">
        <v>6315</v>
      </c>
      <c r="I1629" s="3" t="s">
        <v>831</v>
      </c>
      <c r="J1629" s="3" t="s">
        <v>175</v>
      </c>
      <c r="K1629" s="3" t="s">
        <v>89</v>
      </c>
      <c r="L1629" s="6" t="s">
        <v>132</v>
      </c>
      <c r="M1629" s="3" t="s">
        <v>175</v>
      </c>
      <c r="N1629" s="3" t="s">
        <v>184</v>
      </c>
      <c r="O1629" s="3" t="s">
        <v>9863</v>
      </c>
      <c r="P1629" s="3" t="s">
        <v>191</v>
      </c>
      <c r="Q1629" s="3" t="s">
        <v>49</v>
      </c>
      <c r="R1629" s="3" t="s">
        <v>6402</v>
      </c>
      <c r="S1629" s="3">
        <v>62</v>
      </c>
      <c r="T1629" s="3">
        <v>126</v>
      </c>
      <c r="U1629" s="3">
        <v>-1.03</v>
      </c>
      <c r="V1629" s="3">
        <v>126.83</v>
      </c>
      <c r="W1629" s="3">
        <v>229</v>
      </c>
      <c r="X1629" s="32">
        <v>-0.81</v>
      </c>
      <c r="Y1629" s="33">
        <v>538.91999999999996</v>
      </c>
      <c r="Z1629" s="3">
        <v>746.33</v>
      </c>
      <c r="AA1629" s="3">
        <v>-0.38</v>
      </c>
      <c r="AB1629" s="3">
        <v>125331</v>
      </c>
      <c r="AC1629" s="3">
        <v>165717.92000000001</v>
      </c>
      <c r="AD1629" s="3">
        <v>129340</v>
      </c>
      <c r="AE1629" s="3">
        <v>172077.92</v>
      </c>
    </row>
    <row r="1630" spans="1:31" x14ac:dyDescent="0.3">
      <c r="A1630" s="3" t="s">
        <v>3400</v>
      </c>
      <c r="B1630" s="4">
        <v>86673</v>
      </c>
      <c r="C1630" s="4">
        <v>343</v>
      </c>
      <c r="D1630" s="4" t="s">
        <v>25</v>
      </c>
      <c r="E1630" s="5" t="s">
        <v>6313</v>
      </c>
      <c r="G1630" s="4" t="s">
        <v>9864</v>
      </c>
      <c r="H1630" s="3" t="s">
        <v>6315</v>
      </c>
      <c r="I1630" s="3" t="s">
        <v>831</v>
      </c>
      <c r="J1630" s="3" t="s">
        <v>175</v>
      </c>
      <c r="K1630" s="3" t="s">
        <v>132</v>
      </c>
      <c r="L1630" s="6" t="s">
        <v>132</v>
      </c>
      <c r="M1630" s="3" t="s">
        <v>175</v>
      </c>
      <c r="N1630" s="3" t="s">
        <v>184</v>
      </c>
      <c r="O1630" s="3" t="s">
        <v>9865</v>
      </c>
      <c r="P1630" s="3" t="s">
        <v>191</v>
      </c>
      <c r="Q1630" s="3" t="s">
        <v>49</v>
      </c>
      <c r="R1630" s="3" t="s">
        <v>6402</v>
      </c>
      <c r="S1630" s="3">
        <v>28</v>
      </c>
      <c r="T1630" s="3">
        <v>26.84</v>
      </c>
      <c r="U1630" s="3">
        <v>0.04</v>
      </c>
      <c r="V1630" s="3">
        <v>59.51</v>
      </c>
      <c r="W1630" s="3">
        <v>119.01</v>
      </c>
      <c r="X1630" s="32">
        <v>-1</v>
      </c>
      <c r="Y1630" s="33">
        <v>638.23</v>
      </c>
      <c r="Z1630" s="3">
        <v>553.41999999999996</v>
      </c>
      <c r="AA1630" s="3">
        <v>0.13</v>
      </c>
      <c r="AB1630" s="3">
        <v>119251.14</v>
      </c>
      <c r="AC1630" s="3">
        <v>104267.42</v>
      </c>
      <c r="AD1630" s="3">
        <v>127243.14</v>
      </c>
      <c r="AE1630" s="3">
        <v>110306.78</v>
      </c>
    </row>
    <row r="1631" spans="1:31" x14ac:dyDescent="0.3">
      <c r="A1631" s="3" t="s">
        <v>3791</v>
      </c>
      <c r="B1631" s="4">
        <v>86676</v>
      </c>
      <c r="C1631" s="4">
        <v>329</v>
      </c>
      <c r="D1631" s="4" t="s">
        <v>25</v>
      </c>
      <c r="E1631" s="5" t="s">
        <v>6313</v>
      </c>
      <c r="G1631" s="4" t="s">
        <v>9866</v>
      </c>
      <c r="H1631" s="3" t="s">
        <v>6315</v>
      </c>
      <c r="I1631" s="3" t="s">
        <v>54</v>
      </c>
      <c r="J1631" s="3" t="s">
        <v>175</v>
      </c>
      <c r="K1631" s="3" t="s">
        <v>132</v>
      </c>
      <c r="L1631" s="6" t="s">
        <v>132</v>
      </c>
      <c r="M1631" s="3" t="s">
        <v>175</v>
      </c>
      <c r="N1631" s="3" t="s">
        <v>184</v>
      </c>
      <c r="O1631" s="3" t="s">
        <v>9867</v>
      </c>
      <c r="P1631" s="3" t="s">
        <v>191</v>
      </c>
      <c r="Q1631" s="3" t="s">
        <v>49</v>
      </c>
      <c r="R1631" s="3" t="s">
        <v>6402</v>
      </c>
      <c r="S1631" s="3">
        <v>18</v>
      </c>
      <c r="T1631" s="3">
        <v>21.34</v>
      </c>
      <c r="U1631" s="3">
        <v>-0.18</v>
      </c>
      <c r="V1631" s="3">
        <v>57.66</v>
      </c>
      <c r="W1631" s="3">
        <v>63.99</v>
      </c>
      <c r="X1631" s="32">
        <v>-0.11</v>
      </c>
      <c r="Y1631" s="33">
        <v>261.44</v>
      </c>
      <c r="Z1631" s="3">
        <v>320.02999999999997</v>
      </c>
      <c r="AA1631" s="3">
        <v>-0.22</v>
      </c>
      <c r="AB1631" s="3">
        <v>59280.480000000003</v>
      </c>
      <c r="AC1631" s="3">
        <v>72570.960000000006</v>
      </c>
      <c r="AD1631" s="3">
        <v>59280.480000000003</v>
      </c>
      <c r="AE1631" s="3">
        <v>72570.960000000006</v>
      </c>
    </row>
    <row r="1632" spans="1:31" x14ac:dyDescent="0.3">
      <c r="A1632" s="3" t="s">
        <v>2710</v>
      </c>
      <c r="B1632" s="4">
        <v>86694</v>
      </c>
      <c r="C1632" s="4">
        <v>167</v>
      </c>
      <c r="D1632" s="4" t="s">
        <v>25</v>
      </c>
      <c r="E1632" s="5" t="s">
        <v>6313</v>
      </c>
      <c r="G1632" s="4" t="s">
        <v>9868</v>
      </c>
      <c r="H1632" s="3" t="s">
        <v>6315</v>
      </c>
      <c r="I1632" s="3" t="s">
        <v>812</v>
      </c>
      <c r="J1632" s="3" t="s">
        <v>175</v>
      </c>
      <c r="K1632" s="3" t="s">
        <v>132</v>
      </c>
      <c r="L1632" s="6" t="s">
        <v>132</v>
      </c>
      <c r="M1632" s="3" t="s">
        <v>175</v>
      </c>
      <c r="N1632" s="3" t="s">
        <v>184</v>
      </c>
      <c r="O1632" s="3" t="s">
        <v>9869</v>
      </c>
      <c r="P1632" s="3" t="s">
        <v>191</v>
      </c>
      <c r="Q1632" s="3" t="s">
        <v>49</v>
      </c>
      <c r="R1632" s="3" t="s">
        <v>6402</v>
      </c>
      <c r="S1632" s="3">
        <v>9</v>
      </c>
      <c r="T1632" s="3">
        <v>2.33</v>
      </c>
      <c r="U1632" s="3">
        <v>0.73</v>
      </c>
      <c r="V1632" s="3">
        <v>33.06</v>
      </c>
      <c r="W1632" s="3">
        <v>16.329999999999998</v>
      </c>
      <c r="X1632" s="32">
        <v>0.51</v>
      </c>
      <c r="Y1632" s="33">
        <v>233.16</v>
      </c>
      <c r="Z1632" s="3">
        <v>177.54</v>
      </c>
      <c r="AA1632" s="3">
        <v>0.24</v>
      </c>
      <c r="AB1632" s="3">
        <v>44337.23</v>
      </c>
      <c r="AC1632" s="3">
        <v>33525.01</v>
      </c>
      <c r="AD1632" s="3">
        <v>46485.23</v>
      </c>
      <c r="AE1632" s="3">
        <v>35390.050000000003</v>
      </c>
    </row>
    <row r="1633" spans="1:31" x14ac:dyDescent="0.3">
      <c r="A1633" s="3" t="s">
        <v>9870</v>
      </c>
      <c r="B1633" s="4">
        <v>86697</v>
      </c>
      <c r="C1633" s="4">
        <v>6</v>
      </c>
      <c r="D1633" s="4" t="s">
        <v>25</v>
      </c>
      <c r="E1633" s="5" t="s">
        <v>6313</v>
      </c>
      <c r="G1633" s="4" t="s">
        <v>9871</v>
      </c>
      <c r="H1633" s="3" t="s">
        <v>6315</v>
      </c>
      <c r="I1633" s="3" t="s">
        <v>54</v>
      </c>
      <c r="J1633" s="3" t="s">
        <v>175</v>
      </c>
      <c r="K1633" s="3" t="s">
        <v>132</v>
      </c>
      <c r="L1633" s="6" t="s">
        <v>132</v>
      </c>
      <c r="M1633" s="3" t="s">
        <v>175</v>
      </c>
      <c r="N1633" s="3" t="s">
        <v>184</v>
      </c>
      <c r="O1633" s="3" t="s">
        <v>9872</v>
      </c>
      <c r="P1633" s="3" t="s">
        <v>191</v>
      </c>
      <c r="Q1633" s="3" t="s">
        <v>49</v>
      </c>
      <c r="R1633" s="3" t="s">
        <v>6402</v>
      </c>
      <c r="S1633" s="3">
        <v>1</v>
      </c>
      <c r="U1633" s="3">
        <v>1</v>
      </c>
      <c r="V1633" s="3">
        <v>4.2699999999999996</v>
      </c>
      <c r="X1633" s="32">
        <v>1</v>
      </c>
      <c r="Y1633" s="33">
        <v>6.4</v>
      </c>
      <c r="AA1633" s="3">
        <v>1</v>
      </c>
      <c r="AB1633" s="3">
        <v>1451.52</v>
      </c>
      <c r="AD1633" s="3">
        <v>1451.52</v>
      </c>
    </row>
    <row r="1634" spans="1:31" x14ac:dyDescent="0.3">
      <c r="A1634" s="3" t="s">
        <v>3243</v>
      </c>
      <c r="B1634" s="4">
        <v>45886</v>
      </c>
      <c r="C1634" s="4">
        <v>659</v>
      </c>
      <c r="D1634" s="4" t="s">
        <v>25</v>
      </c>
      <c r="E1634" s="5" t="s">
        <v>6313</v>
      </c>
      <c r="G1634" s="4" t="s">
        <v>9873</v>
      </c>
      <c r="H1634" s="3" t="s">
        <v>6315</v>
      </c>
      <c r="I1634" s="3" t="s">
        <v>299</v>
      </c>
      <c r="J1634" s="3" t="s">
        <v>299</v>
      </c>
      <c r="K1634" s="3" t="s">
        <v>132</v>
      </c>
      <c r="L1634" s="6" t="s">
        <v>132</v>
      </c>
      <c r="M1634" s="3" t="s">
        <v>299</v>
      </c>
      <c r="N1634" s="3" t="s">
        <v>184</v>
      </c>
      <c r="O1634" s="3" t="s">
        <v>9874</v>
      </c>
      <c r="P1634" s="3" t="s">
        <v>299</v>
      </c>
      <c r="Q1634" s="3" t="s">
        <v>37</v>
      </c>
      <c r="R1634" s="3" t="s">
        <v>60</v>
      </c>
      <c r="S1634" s="3">
        <v>70</v>
      </c>
      <c r="T1634" s="3">
        <v>96.08</v>
      </c>
      <c r="U1634" s="3">
        <v>-0.37</v>
      </c>
      <c r="V1634" s="3">
        <v>132.08000000000001</v>
      </c>
      <c r="W1634" s="3">
        <v>170.08</v>
      </c>
      <c r="X1634" s="32">
        <v>-0.28999999999999998</v>
      </c>
      <c r="Y1634" s="33">
        <v>377.83</v>
      </c>
      <c r="Z1634" s="3">
        <v>554.66999999999996</v>
      </c>
      <c r="AA1634" s="3">
        <v>-0.47</v>
      </c>
      <c r="AB1634" s="3">
        <v>71544.100000000006</v>
      </c>
      <c r="AC1634" s="3">
        <v>105268.8</v>
      </c>
      <c r="AD1634" s="3">
        <v>73224.100000000006</v>
      </c>
      <c r="AE1634" s="3">
        <v>107574.8</v>
      </c>
    </row>
    <row r="1635" spans="1:31" x14ac:dyDescent="0.3">
      <c r="A1635" s="3" t="s">
        <v>3700</v>
      </c>
      <c r="B1635" s="4">
        <v>45887</v>
      </c>
      <c r="C1635" s="4">
        <v>161</v>
      </c>
      <c r="D1635" s="4" t="s">
        <v>25</v>
      </c>
      <c r="E1635" s="5" t="s">
        <v>6313</v>
      </c>
      <c r="G1635" s="4" t="s">
        <v>9875</v>
      </c>
      <c r="H1635" s="3" t="s">
        <v>6315</v>
      </c>
      <c r="I1635" s="3" t="s">
        <v>299</v>
      </c>
      <c r="J1635" s="3" t="s">
        <v>299</v>
      </c>
      <c r="K1635" s="3" t="s">
        <v>132</v>
      </c>
      <c r="L1635" s="6" t="s">
        <v>132</v>
      </c>
      <c r="M1635" s="3" t="s">
        <v>299</v>
      </c>
      <c r="N1635" s="3" t="s">
        <v>184</v>
      </c>
      <c r="O1635" s="3" t="s">
        <v>9876</v>
      </c>
      <c r="P1635" s="3" t="s">
        <v>299</v>
      </c>
      <c r="Q1635" s="3" t="s">
        <v>37</v>
      </c>
      <c r="R1635" s="3" t="s">
        <v>60</v>
      </c>
      <c r="S1635" s="3">
        <v>13</v>
      </c>
      <c r="T1635" s="3">
        <v>25.33</v>
      </c>
      <c r="U1635" s="3">
        <v>-0.9</v>
      </c>
      <c r="V1635" s="3">
        <v>55.99</v>
      </c>
      <c r="W1635" s="3">
        <v>55.99</v>
      </c>
      <c r="X1635" s="32">
        <v>0</v>
      </c>
      <c r="Y1635" s="33">
        <v>190.63</v>
      </c>
      <c r="Z1635" s="3">
        <v>248.85</v>
      </c>
      <c r="AA1635" s="3">
        <v>-0.31</v>
      </c>
      <c r="AB1635" s="3">
        <v>32981.519999999997</v>
      </c>
      <c r="AC1635" s="3">
        <v>43089.760000000002</v>
      </c>
      <c r="AD1635" s="3">
        <v>32981.519999999997</v>
      </c>
      <c r="AE1635" s="3">
        <v>43089.760000000002</v>
      </c>
    </row>
    <row r="1636" spans="1:31" x14ac:dyDescent="0.3">
      <c r="A1636" s="3" t="s">
        <v>4216</v>
      </c>
      <c r="B1636" s="4">
        <v>45889</v>
      </c>
      <c r="C1636" s="4">
        <v>247</v>
      </c>
      <c r="D1636" s="4" t="s">
        <v>25</v>
      </c>
      <c r="E1636" s="5" t="s">
        <v>6313</v>
      </c>
      <c r="G1636" s="4" t="s">
        <v>9877</v>
      </c>
      <c r="H1636" s="3" t="s">
        <v>6315</v>
      </c>
      <c r="I1636" s="3" t="s">
        <v>299</v>
      </c>
      <c r="J1636" s="3" t="s">
        <v>299</v>
      </c>
      <c r="K1636" s="3" t="s">
        <v>132</v>
      </c>
      <c r="L1636" s="6" t="s">
        <v>132</v>
      </c>
      <c r="M1636" s="3" t="s">
        <v>299</v>
      </c>
      <c r="N1636" s="3" t="s">
        <v>184</v>
      </c>
      <c r="O1636" s="3" t="s">
        <v>9878</v>
      </c>
      <c r="P1636" s="3" t="s">
        <v>299</v>
      </c>
      <c r="Q1636" s="3" t="s">
        <v>37</v>
      </c>
      <c r="R1636" s="3" t="s">
        <v>60</v>
      </c>
      <c r="S1636" s="3">
        <v>14</v>
      </c>
      <c r="T1636" s="3">
        <v>16</v>
      </c>
      <c r="U1636" s="3">
        <v>-0.13</v>
      </c>
      <c r="V1636" s="3">
        <v>33.58</v>
      </c>
      <c r="W1636" s="3">
        <v>37</v>
      </c>
      <c r="X1636" s="32">
        <v>-0.1</v>
      </c>
      <c r="Y1636" s="33">
        <v>155.5</v>
      </c>
      <c r="Z1636" s="3">
        <v>166.33</v>
      </c>
      <c r="AA1636" s="3">
        <v>-7.0000000000000007E-2</v>
      </c>
      <c r="AB1636" s="3">
        <v>30135.9</v>
      </c>
      <c r="AC1636" s="3">
        <v>32269.96</v>
      </c>
      <c r="AD1636" s="3">
        <v>30135.9</v>
      </c>
      <c r="AE1636" s="3">
        <v>32269.96</v>
      </c>
    </row>
    <row r="1637" spans="1:31" x14ac:dyDescent="0.3">
      <c r="A1637" s="3" t="s">
        <v>9879</v>
      </c>
      <c r="B1637" s="4">
        <v>25059</v>
      </c>
      <c r="C1637" s="4">
        <v>85</v>
      </c>
      <c r="D1637" s="4" t="s">
        <v>25</v>
      </c>
      <c r="E1637" s="5" t="s">
        <v>6313</v>
      </c>
      <c r="G1637" s="4" t="s">
        <v>9880</v>
      </c>
      <c r="H1637" s="3" t="s">
        <v>6315</v>
      </c>
      <c r="I1637" s="3" t="s">
        <v>758</v>
      </c>
      <c r="J1637" s="3" t="s">
        <v>736</v>
      </c>
      <c r="K1637" s="3" t="s">
        <v>736</v>
      </c>
      <c r="L1637" s="6" t="s">
        <v>6320</v>
      </c>
      <c r="M1637" s="3" t="s">
        <v>175</v>
      </c>
      <c r="N1637" s="3" t="s">
        <v>176</v>
      </c>
      <c r="O1637" s="3" t="s">
        <v>9881</v>
      </c>
      <c r="P1637" s="3" t="s">
        <v>6357</v>
      </c>
      <c r="Q1637" s="3" t="s">
        <v>49</v>
      </c>
      <c r="R1637" s="3" t="s">
        <v>6402</v>
      </c>
      <c r="S1637" s="3">
        <v>6</v>
      </c>
      <c r="U1637" s="3">
        <v>1</v>
      </c>
      <c r="V1637" s="3">
        <v>14.48</v>
      </c>
      <c r="X1637" s="32">
        <v>1</v>
      </c>
      <c r="Y1637" s="33">
        <v>76.56</v>
      </c>
      <c r="AA1637" s="3">
        <v>1</v>
      </c>
      <c r="AB1637" s="3">
        <v>25331.759999999998</v>
      </c>
      <c r="AD1637" s="3">
        <v>25475.759999999998</v>
      </c>
    </row>
    <row r="1638" spans="1:31" x14ac:dyDescent="0.3">
      <c r="A1638" s="3" t="s">
        <v>4267</v>
      </c>
      <c r="B1638" s="4">
        <v>27048</v>
      </c>
      <c r="C1638" s="4">
        <v>428</v>
      </c>
      <c r="D1638" s="4" t="s">
        <v>25</v>
      </c>
      <c r="E1638" s="5" t="s">
        <v>6313</v>
      </c>
      <c r="G1638" s="4" t="s">
        <v>9882</v>
      </c>
      <c r="H1638" s="3" t="s">
        <v>6315</v>
      </c>
      <c r="I1638" s="3" t="s">
        <v>735</v>
      </c>
      <c r="J1638" s="3" t="s">
        <v>736</v>
      </c>
      <c r="K1638" s="3" t="s">
        <v>736</v>
      </c>
      <c r="L1638" s="6" t="s">
        <v>6320</v>
      </c>
      <c r="M1638" s="3" t="s">
        <v>175</v>
      </c>
      <c r="N1638" s="3" t="s">
        <v>176</v>
      </c>
      <c r="O1638" s="3" t="s">
        <v>9883</v>
      </c>
      <c r="P1638" s="3" t="s">
        <v>6357</v>
      </c>
      <c r="Q1638" s="3" t="s">
        <v>6387</v>
      </c>
      <c r="R1638" s="3" t="s">
        <v>31</v>
      </c>
      <c r="S1638" s="3">
        <v>7</v>
      </c>
      <c r="T1638" s="3">
        <v>9</v>
      </c>
      <c r="U1638" s="3">
        <v>-0.38</v>
      </c>
      <c r="V1638" s="3">
        <v>34.5</v>
      </c>
      <c r="W1638" s="3">
        <v>34.42</v>
      </c>
      <c r="X1638" s="32">
        <v>0</v>
      </c>
      <c r="Y1638" s="33">
        <v>149</v>
      </c>
      <c r="Z1638" s="3">
        <v>193.5</v>
      </c>
      <c r="AA1638" s="3">
        <v>-0.3</v>
      </c>
      <c r="AB1638" s="3">
        <v>52337.760000000002</v>
      </c>
      <c r="AC1638" s="3">
        <v>66180.850000000006</v>
      </c>
      <c r="AD1638" s="3">
        <v>53622.12</v>
      </c>
      <c r="AE1638" s="3">
        <v>69495.850000000006</v>
      </c>
    </row>
    <row r="1639" spans="1:31" x14ac:dyDescent="0.3">
      <c r="A1639" s="3" t="s">
        <v>5428</v>
      </c>
      <c r="B1639" s="4">
        <v>89786</v>
      </c>
      <c r="C1639" s="4">
        <v>404</v>
      </c>
      <c r="D1639" s="4" t="s">
        <v>25</v>
      </c>
      <c r="E1639" s="5" t="s">
        <v>6313</v>
      </c>
      <c r="G1639" s="4" t="s">
        <v>9884</v>
      </c>
      <c r="H1639" s="3" t="s">
        <v>6315</v>
      </c>
      <c r="I1639" s="3" t="s">
        <v>245</v>
      </c>
      <c r="J1639" s="3" t="s">
        <v>245</v>
      </c>
      <c r="K1639" s="3" t="s">
        <v>104</v>
      </c>
      <c r="L1639" s="6" t="s">
        <v>89</v>
      </c>
      <c r="M1639" s="3" t="s">
        <v>245</v>
      </c>
      <c r="N1639" s="3" t="s">
        <v>529</v>
      </c>
      <c r="O1639" s="3" t="s">
        <v>9885</v>
      </c>
      <c r="P1639" s="3" t="s">
        <v>245</v>
      </c>
      <c r="Q1639" s="3" t="s">
        <v>6387</v>
      </c>
      <c r="R1639" s="3" t="s">
        <v>31</v>
      </c>
      <c r="S1639" s="3">
        <v>16</v>
      </c>
      <c r="T1639" s="3">
        <v>37.08</v>
      </c>
      <c r="U1639" s="3">
        <v>-1.31</v>
      </c>
      <c r="V1639" s="3">
        <v>109.17</v>
      </c>
      <c r="W1639" s="3">
        <v>138.16999999999999</v>
      </c>
      <c r="X1639" s="32">
        <v>-0.27</v>
      </c>
      <c r="Y1639" s="33">
        <v>398.83</v>
      </c>
      <c r="Z1639" s="3">
        <v>493.17</v>
      </c>
      <c r="AA1639" s="3">
        <v>-0.24</v>
      </c>
      <c r="AB1639" s="3">
        <v>76500.03</v>
      </c>
      <c r="AC1639" s="3">
        <v>93755.58</v>
      </c>
      <c r="AD1639" s="3">
        <v>80979.12</v>
      </c>
      <c r="AE1639" s="3">
        <v>99915.48</v>
      </c>
    </row>
    <row r="1640" spans="1:31" x14ac:dyDescent="0.3">
      <c r="A1640" s="3" t="s">
        <v>663</v>
      </c>
      <c r="B1640" s="4">
        <v>100306</v>
      </c>
      <c r="C1640" s="4">
        <v>243</v>
      </c>
      <c r="D1640" s="4" t="s">
        <v>25</v>
      </c>
      <c r="E1640" s="5" t="s">
        <v>6313</v>
      </c>
      <c r="G1640" s="4" t="s">
        <v>9886</v>
      </c>
      <c r="H1640" s="3" t="s">
        <v>6315</v>
      </c>
      <c r="I1640" s="3" t="s">
        <v>245</v>
      </c>
      <c r="J1640" s="3" t="s">
        <v>245</v>
      </c>
      <c r="K1640" s="3" t="s">
        <v>146</v>
      </c>
      <c r="L1640" s="6" t="s">
        <v>146</v>
      </c>
      <c r="M1640" s="3" t="s">
        <v>245</v>
      </c>
      <c r="N1640" s="3" t="s">
        <v>246</v>
      </c>
      <c r="O1640" s="3" t="s">
        <v>9887</v>
      </c>
      <c r="P1640" s="3" t="s">
        <v>245</v>
      </c>
      <c r="Q1640" s="3" t="s">
        <v>63</v>
      </c>
      <c r="R1640" s="3" t="s">
        <v>31</v>
      </c>
      <c r="S1640" s="3">
        <v>6</v>
      </c>
      <c r="T1640" s="3">
        <v>2.58</v>
      </c>
      <c r="U1640" s="3">
        <v>0.54</v>
      </c>
      <c r="V1640" s="3">
        <v>12.08</v>
      </c>
      <c r="W1640" s="3">
        <v>8</v>
      </c>
      <c r="X1640" s="32">
        <v>0.34</v>
      </c>
      <c r="Y1640" s="33">
        <v>55.08</v>
      </c>
      <c r="Z1640" s="3">
        <v>69</v>
      </c>
      <c r="AA1640" s="3">
        <v>-0.25</v>
      </c>
      <c r="AB1640" s="3">
        <v>40579.269999999997</v>
      </c>
      <c r="AC1640" s="3">
        <v>50415.12</v>
      </c>
      <c r="AD1640" s="3">
        <v>41689.269999999997</v>
      </c>
      <c r="AE1640" s="3">
        <v>52173.24</v>
      </c>
    </row>
    <row r="1641" spans="1:31" x14ac:dyDescent="0.3">
      <c r="A1641" s="3" t="s">
        <v>9888</v>
      </c>
      <c r="B1641" s="4">
        <v>26966</v>
      </c>
      <c r="C1641" s="4">
        <v>412</v>
      </c>
      <c r="D1641" s="4" t="s">
        <v>25</v>
      </c>
      <c r="E1641" s="5" t="s">
        <v>6313</v>
      </c>
      <c r="G1641" s="4" t="s">
        <v>9889</v>
      </c>
      <c r="H1641" s="3" t="s">
        <v>6315</v>
      </c>
      <c r="I1641" s="3" t="s">
        <v>812</v>
      </c>
      <c r="J1641" s="3" t="s">
        <v>175</v>
      </c>
      <c r="K1641" s="3" t="s">
        <v>146</v>
      </c>
      <c r="L1641" s="6" t="s">
        <v>146</v>
      </c>
      <c r="M1641" s="3" t="s">
        <v>175</v>
      </c>
      <c r="N1641" s="3" t="s">
        <v>176</v>
      </c>
      <c r="O1641" s="3" t="s">
        <v>9890</v>
      </c>
      <c r="P1641" s="3" t="s">
        <v>6357</v>
      </c>
      <c r="Q1641" s="3" t="s">
        <v>44</v>
      </c>
      <c r="R1641" s="3" t="s">
        <v>60</v>
      </c>
      <c r="S1641" s="3">
        <v>19</v>
      </c>
      <c r="T1641" s="3">
        <v>12</v>
      </c>
      <c r="U1641" s="3">
        <v>0.37</v>
      </c>
      <c r="V1641" s="3">
        <v>98.67</v>
      </c>
      <c r="W1641" s="3">
        <v>42.5</v>
      </c>
      <c r="X1641" s="32">
        <v>0.56999999999999995</v>
      </c>
      <c r="Y1641" s="33">
        <v>261.75</v>
      </c>
      <c r="Z1641" s="3">
        <v>371.5</v>
      </c>
      <c r="AA1641" s="3">
        <v>-0.42</v>
      </c>
      <c r="AB1641" s="3">
        <v>117185.03</v>
      </c>
      <c r="AC1641" s="3">
        <v>173104.14</v>
      </c>
      <c r="AD1641" s="3">
        <v>121965.03</v>
      </c>
      <c r="AE1641" s="3">
        <v>173104.14</v>
      </c>
    </row>
    <row r="1642" spans="1:31" x14ac:dyDescent="0.3">
      <c r="A1642" s="3" t="s">
        <v>2293</v>
      </c>
      <c r="B1642" s="4">
        <v>27785</v>
      </c>
      <c r="C1642" s="4">
        <v>213</v>
      </c>
      <c r="D1642" s="4" t="s">
        <v>25</v>
      </c>
      <c r="E1642" s="5" t="s">
        <v>6313</v>
      </c>
      <c r="G1642" s="4" t="s">
        <v>9891</v>
      </c>
      <c r="H1642" s="3" t="s">
        <v>6315</v>
      </c>
      <c r="I1642" s="3" t="s">
        <v>831</v>
      </c>
      <c r="J1642" s="3" t="s">
        <v>175</v>
      </c>
      <c r="K1642" s="3" t="s">
        <v>89</v>
      </c>
      <c r="L1642" s="6" t="s">
        <v>89</v>
      </c>
      <c r="M1642" s="3" t="s">
        <v>175</v>
      </c>
      <c r="N1642" s="3" t="s">
        <v>184</v>
      </c>
      <c r="O1642" s="3" t="s">
        <v>9892</v>
      </c>
      <c r="P1642" s="3" t="s">
        <v>6357</v>
      </c>
      <c r="Q1642" s="3" t="s">
        <v>6387</v>
      </c>
      <c r="R1642" s="3" t="s">
        <v>31</v>
      </c>
      <c r="S1642" s="3">
        <v>23</v>
      </c>
      <c r="T1642" s="3">
        <v>19.84</v>
      </c>
      <c r="U1642" s="3">
        <v>0.13</v>
      </c>
      <c r="V1642" s="3">
        <v>61.65</v>
      </c>
      <c r="W1642" s="3">
        <v>87.51</v>
      </c>
      <c r="X1642" s="32">
        <v>-0.42</v>
      </c>
      <c r="Y1642" s="33">
        <v>384.27</v>
      </c>
      <c r="Z1642" s="3">
        <v>193.5</v>
      </c>
      <c r="AA1642" s="3">
        <v>0.5</v>
      </c>
      <c r="AB1642" s="3">
        <v>49852.68</v>
      </c>
      <c r="AC1642" s="3">
        <v>25819.77</v>
      </c>
      <c r="AD1642" s="3">
        <v>53174.16</v>
      </c>
      <c r="AE1642" s="3">
        <v>26775.45</v>
      </c>
    </row>
    <row r="1643" spans="1:31" x14ac:dyDescent="0.3">
      <c r="A1643" s="3" t="s">
        <v>9893</v>
      </c>
      <c r="B1643" s="4">
        <v>28281</v>
      </c>
      <c r="C1643" s="4">
        <v>207</v>
      </c>
      <c r="D1643" s="4" t="s">
        <v>25</v>
      </c>
      <c r="E1643" s="5" t="s">
        <v>6313</v>
      </c>
      <c r="G1643" s="4" t="s">
        <v>9894</v>
      </c>
      <c r="H1643" s="3" t="s">
        <v>6315</v>
      </c>
      <c r="I1643" s="3" t="s">
        <v>831</v>
      </c>
      <c r="J1643" s="3" t="s">
        <v>175</v>
      </c>
      <c r="K1643" s="3" t="s">
        <v>89</v>
      </c>
      <c r="L1643" s="6" t="s">
        <v>89</v>
      </c>
      <c r="M1643" s="3" t="s">
        <v>175</v>
      </c>
      <c r="N1643" s="3" t="s">
        <v>184</v>
      </c>
      <c r="O1643" s="3" t="s">
        <v>9895</v>
      </c>
      <c r="P1643" s="3" t="s">
        <v>6357</v>
      </c>
      <c r="Q1643" s="3" t="s">
        <v>6387</v>
      </c>
      <c r="R1643" s="3" t="s">
        <v>31</v>
      </c>
      <c r="S1643" s="3">
        <v>16</v>
      </c>
      <c r="T1643" s="3">
        <v>15.17</v>
      </c>
      <c r="U1643" s="3">
        <v>7.0000000000000007E-2</v>
      </c>
      <c r="V1643" s="3">
        <v>91.02</v>
      </c>
      <c r="W1643" s="3">
        <v>71.17</v>
      </c>
      <c r="X1643" s="32">
        <v>0.22</v>
      </c>
      <c r="Y1643" s="33">
        <v>358.21</v>
      </c>
      <c r="Z1643" s="3">
        <v>170.93</v>
      </c>
      <c r="AA1643" s="3">
        <v>0.52</v>
      </c>
      <c r="AB1643" s="3">
        <v>46069.1</v>
      </c>
      <c r="AC1643" s="3">
        <v>22001.27</v>
      </c>
      <c r="AD1643" s="3">
        <v>49568.22</v>
      </c>
      <c r="AE1643" s="3">
        <v>23653.89</v>
      </c>
    </row>
    <row r="1644" spans="1:31" x14ac:dyDescent="0.3">
      <c r="A1644" s="3" t="s">
        <v>9896</v>
      </c>
      <c r="B1644" s="4">
        <v>32241</v>
      </c>
      <c r="C1644" s="4">
        <v>680</v>
      </c>
      <c r="D1644" s="4" t="s">
        <v>25</v>
      </c>
      <c r="E1644" s="5" t="s">
        <v>6313</v>
      </c>
      <c r="G1644" s="4" t="s">
        <v>9897</v>
      </c>
      <c r="H1644" s="3" t="s">
        <v>6315</v>
      </c>
      <c r="I1644" s="3" t="s">
        <v>153</v>
      </c>
      <c r="J1644" s="3" t="s">
        <v>153</v>
      </c>
      <c r="K1644" s="3" t="s">
        <v>89</v>
      </c>
      <c r="L1644" s="6" t="s">
        <v>89</v>
      </c>
      <c r="M1644" s="3" t="s">
        <v>153</v>
      </c>
      <c r="N1644" s="3" t="s">
        <v>154</v>
      </c>
      <c r="O1644" s="3" t="s">
        <v>9898</v>
      </c>
      <c r="P1644" s="3" t="s">
        <v>153</v>
      </c>
      <c r="Q1644" s="3" t="s">
        <v>51</v>
      </c>
      <c r="R1644" s="3" t="s">
        <v>31</v>
      </c>
      <c r="S1644" s="3">
        <v>986</v>
      </c>
      <c r="T1644" s="3">
        <v>1210.7</v>
      </c>
      <c r="U1644" s="3">
        <v>-0.23</v>
      </c>
      <c r="V1644" s="3">
        <v>3322.11</v>
      </c>
      <c r="W1644" s="3">
        <v>3396.35</v>
      </c>
      <c r="X1644" s="32">
        <v>-0.02</v>
      </c>
      <c r="Y1644" s="33">
        <v>12394.07</v>
      </c>
      <c r="Z1644" s="3">
        <v>12786.2</v>
      </c>
      <c r="AA1644" s="3">
        <v>-0.03</v>
      </c>
      <c r="AB1644" s="3">
        <v>1316219.2</v>
      </c>
      <c r="AC1644" s="3">
        <v>1357863.76</v>
      </c>
      <c r="AD1644" s="3">
        <v>1316219.2</v>
      </c>
      <c r="AE1644" s="3">
        <v>1357863.76</v>
      </c>
    </row>
    <row r="1645" spans="1:31" x14ac:dyDescent="0.3">
      <c r="A1645" s="3" t="s">
        <v>9899</v>
      </c>
      <c r="B1645" s="4">
        <v>66015</v>
      </c>
      <c r="C1645" s="4">
        <v>99</v>
      </c>
      <c r="D1645" s="4" t="s">
        <v>25</v>
      </c>
      <c r="E1645" s="5" t="s">
        <v>6313</v>
      </c>
      <c r="G1645" s="4" t="s">
        <v>9900</v>
      </c>
      <c r="H1645" s="3" t="s">
        <v>6315</v>
      </c>
      <c r="I1645" s="3" t="s">
        <v>54</v>
      </c>
      <c r="J1645" s="3" t="s">
        <v>191</v>
      </c>
      <c r="K1645" s="3" t="s">
        <v>6320</v>
      </c>
      <c r="L1645" s="6" t="s">
        <v>6320</v>
      </c>
      <c r="M1645" s="3" t="s">
        <v>191</v>
      </c>
      <c r="N1645" s="3" t="s">
        <v>206</v>
      </c>
      <c r="O1645" s="3" t="s">
        <v>9901</v>
      </c>
      <c r="P1645" s="3" t="s">
        <v>191</v>
      </c>
      <c r="Q1645" s="3" t="s">
        <v>9902</v>
      </c>
      <c r="R1645" s="3" t="s">
        <v>60</v>
      </c>
      <c r="S1645" s="3">
        <v>4</v>
      </c>
      <c r="T1645" s="3">
        <v>1</v>
      </c>
      <c r="U1645" s="3">
        <v>0.75</v>
      </c>
      <c r="V1645" s="3">
        <v>9.5</v>
      </c>
      <c r="W1645" s="3">
        <v>10</v>
      </c>
      <c r="X1645" s="32">
        <v>-0.05</v>
      </c>
      <c r="Y1645" s="33">
        <v>48.5</v>
      </c>
      <c r="Z1645" s="3">
        <v>52.33</v>
      </c>
      <c r="AA1645" s="3">
        <v>-0.08</v>
      </c>
      <c r="AB1645" s="3">
        <v>12932.04</v>
      </c>
      <c r="AC1645" s="3">
        <v>13789.24</v>
      </c>
      <c r="AD1645" s="3">
        <v>12932.04</v>
      </c>
      <c r="AE1645" s="3">
        <v>13789.24</v>
      </c>
    </row>
    <row r="1646" spans="1:31" x14ac:dyDescent="0.3">
      <c r="A1646" s="3" t="s">
        <v>3577</v>
      </c>
      <c r="B1646" s="4">
        <v>47766</v>
      </c>
      <c r="C1646" s="4">
        <v>185</v>
      </c>
      <c r="D1646" s="4" t="s">
        <v>25</v>
      </c>
      <c r="E1646" s="5" t="s">
        <v>6313</v>
      </c>
      <c r="G1646" s="4" t="s">
        <v>9903</v>
      </c>
      <c r="H1646" s="3" t="s">
        <v>6315</v>
      </c>
      <c r="I1646" s="3" t="s">
        <v>131</v>
      </c>
      <c r="J1646" s="3" t="s">
        <v>88</v>
      </c>
      <c r="K1646" s="3" t="s">
        <v>132</v>
      </c>
      <c r="L1646" s="6" t="s">
        <v>132</v>
      </c>
      <c r="M1646" s="3" t="s">
        <v>88</v>
      </c>
      <c r="N1646" s="3" t="s">
        <v>133</v>
      </c>
      <c r="O1646" s="3" t="s">
        <v>9904</v>
      </c>
      <c r="P1646" s="3" t="s">
        <v>87</v>
      </c>
      <c r="Q1646" s="3" t="s">
        <v>41</v>
      </c>
      <c r="R1646" s="3" t="s">
        <v>31</v>
      </c>
      <c r="S1646" s="3">
        <v>5</v>
      </c>
      <c r="T1646" s="3">
        <v>9.5</v>
      </c>
      <c r="U1646" s="3">
        <v>-0.9</v>
      </c>
      <c r="V1646" s="3">
        <v>13.25</v>
      </c>
      <c r="W1646" s="3">
        <v>25.58</v>
      </c>
      <c r="X1646" s="32">
        <v>-0.93</v>
      </c>
      <c r="Y1646" s="33">
        <v>82.67</v>
      </c>
      <c r="Z1646" s="3">
        <v>113.83</v>
      </c>
      <c r="AA1646" s="3">
        <v>-0.38</v>
      </c>
      <c r="AB1646" s="3">
        <v>27656.959999999999</v>
      </c>
      <c r="AC1646" s="3">
        <v>38084.080000000002</v>
      </c>
      <c r="AD1646" s="3">
        <v>27656.959999999999</v>
      </c>
      <c r="AE1646" s="3">
        <v>38084.080000000002</v>
      </c>
    </row>
    <row r="1647" spans="1:31" x14ac:dyDescent="0.3">
      <c r="A1647" s="3" t="s">
        <v>9905</v>
      </c>
      <c r="B1647" s="4">
        <v>58913</v>
      </c>
      <c r="C1647" s="4">
        <v>335</v>
      </c>
      <c r="D1647" s="4" t="s">
        <v>25</v>
      </c>
      <c r="E1647" s="5" t="s">
        <v>6313</v>
      </c>
      <c r="G1647" s="4" t="s">
        <v>9906</v>
      </c>
      <c r="H1647" s="3" t="s">
        <v>6315</v>
      </c>
      <c r="I1647" s="3" t="s">
        <v>116</v>
      </c>
      <c r="J1647" s="3" t="s">
        <v>116</v>
      </c>
      <c r="K1647" s="3" t="s">
        <v>116</v>
      </c>
      <c r="L1647" s="6" t="s">
        <v>104</v>
      </c>
      <c r="M1647" s="3" t="s">
        <v>116</v>
      </c>
      <c r="N1647" s="3" t="s">
        <v>122</v>
      </c>
      <c r="O1647" s="3" t="s">
        <v>9907</v>
      </c>
      <c r="P1647" s="3" t="s">
        <v>116</v>
      </c>
      <c r="Q1647" s="3" t="s">
        <v>128</v>
      </c>
      <c r="R1647" s="3" t="s">
        <v>60</v>
      </c>
      <c r="S1647" s="3">
        <v>22</v>
      </c>
      <c r="T1647" s="3">
        <v>36.17</v>
      </c>
      <c r="U1647" s="3">
        <v>-0.63</v>
      </c>
      <c r="V1647" s="3">
        <v>121.16</v>
      </c>
      <c r="W1647" s="3">
        <v>135.55000000000001</v>
      </c>
      <c r="X1647" s="32">
        <v>-0.12</v>
      </c>
      <c r="Y1647" s="33">
        <v>464.98</v>
      </c>
      <c r="Z1647" s="3">
        <v>597.4</v>
      </c>
      <c r="AA1647" s="3">
        <v>-0.28000000000000003</v>
      </c>
      <c r="AB1647" s="3">
        <v>36298.65</v>
      </c>
      <c r="AC1647" s="3">
        <v>47091.26</v>
      </c>
      <c r="AD1647" s="3">
        <v>38614.65</v>
      </c>
      <c r="AE1647" s="3">
        <v>49330.98</v>
      </c>
    </row>
    <row r="1648" spans="1:31" x14ac:dyDescent="0.3">
      <c r="A1648" s="3" t="s">
        <v>9908</v>
      </c>
      <c r="B1648" s="4">
        <v>59201</v>
      </c>
      <c r="C1648" s="4">
        <v>539</v>
      </c>
      <c r="D1648" s="4" t="s">
        <v>25</v>
      </c>
      <c r="E1648" s="5" t="s">
        <v>6313</v>
      </c>
      <c r="G1648" s="4" t="s">
        <v>9909</v>
      </c>
      <c r="H1648" s="3" t="s">
        <v>6315</v>
      </c>
      <c r="I1648" s="3" t="s">
        <v>116</v>
      </c>
      <c r="J1648" s="3" t="s">
        <v>116</v>
      </c>
      <c r="K1648" s="3" t="s">
        <v>116</v>
      </c>
      <c r="L1648" s="6" t="s">
        <v>104</v>
      </c>
      <c r="M1648" s="3" t="s">
        <v>116</v>
      </c>
      <c r="N1648" s="3" t="s">
        <v>122</v>
      </c>
      <c r="O1648" s="3" t="s">
        <v>9910</v>
      </c>
      <c r="P1648" s="3" t="s">
        <v>116</v>
      </c>
      <c r="Q1648" s="3" t="s">
        <v>128</v>
      </c>
      <c r="R1648" s="3" t="s">
        <v>60</v>
      </c>
      <c r="S1648" s="3">
        <v>118</v>
      </c>
      <c r="T1648" s="3">
        <v>247.35</v>
      </c>
      <c r="U1648" s="3">
        <v>-1.1000000000000001</v>
      </c>
      <c r="V1648" s="3">
        <v>482.27</v>
      </c>
      <c r="W1648" s="3">
        <v>583.37</v>
      </c>
      <c r="X1648" s="32">
        <v>-0.21</v>
      </c>
      <c r="Y1648" s="33">
        <v>1815.9</v>
      </c>
      <c r="Z1648" s="3">
        <v>1855.89</v>
      </c>
      <c r="AA1648" s="3">
        <v>-0.02</v>
      </c>
      <c r="AB1648" s="3">
        <v>159062.94</v>
      </c>
      <c r="AC1648" s="3">
        <v>162033.29999999999</v>
      </c>
      <c r="AD1648" s="3">
        <v>165095.84</v>
      </c>
      <c r="AE1648" s="3">
        <v>168699.85</v>
      </c>
    </row>
    <row r="1649" spans="1:31" x14ac:dyDescent="0.3">
      <c r="A1649" s="3" t="s">
        <v>9911</v>
      </c>
      <c r="B1649" s="4">
        <v>63319</v>
      </c>
      <c r="C1649" s="4">
        <v>546</v>
      </c>
      <c r="D1649" s="4" t="s">
        <v>25</v>
      </c>
      <c r="E1649" s="5" t="s">
        <v>6313</v>
      </c>
      <c r="G1649" s="4" t="s">
        <v>9912</v>
      </c>
      <c r="H1649" s="3" t="s">
        <v>6315</v>
      </c>
      <c r="I1649" s="3" t="s">
        <v>116</v>
      </c>
      <c r="J1649" s="3" t="s">
        <v>116</v>
      </c>
      <c r="K1649" s="3" t="s">
        <v>116</v>
      </c>
      <c r="L1649" s="6" t="s">
        <v>6320</v>
      </c>
      <c r="M1649" s="3" t="s">
        <v>116</v>
      </c>
      <c r="N1649" s="3" t="s">
        <v>1147</v>
      </c>
      <c r="O1649" s="3" t="s">
        <v>9913</v>
      </c>
      <c r="P1649" s="3" t="s">
        <v>116</v>
      </c>
      <c r="Q1649" s="3" t="s">
        <v>6387</v>
      </c>
      <c r="R1649" s="3" t="s">
        <v>31</v>
      </c>
      <c r="S1649" s="3">
        <v>34</v>
      </c>
      <c r="T1649" s="3">
        <v>67.5</v>
      </c>
      <c r="U1649" s="3">
        <v>-1</v>
      </c>
      <c r="V1649" s="3">
        <v>272.20999999999998</v>
      </c>
      <c r="W1649" s="3">
        <v>366</v>
      </c>
      <c r="X1649" s="32">
        <v>-0.34</v>
      </c>
      <c r="Y1649" s="33">
        <v>1123.17</v>
      </c>
      <c r="Z1649" s="3">
        <v>2279.71</v>
      </c>
      <c r="AA1649" s="3">
        <v>-1.03</v>
      </c>
      <c r="AB1649" s="3">
        <v>224551.67999999999</v>
      </c>
      <c r="AC1649" s="3">
        <v>489948.61</v>
      </c>
      <c r="AD1649" s="3">
        <v>269290.44</v>
      </c>
      <c r="AE1649" s="3">
        <v>549295.47</v>
      </c>
    </row>
    <row r="1650" spans="1:31" x14ac:dyDescent="0.3">
      <c r="A1650" s="3" t="s">
        <v>9914</v>
      </c>
      <c r="B1650" s="4">
        <v>63321</v>
      </c>
      <c r="C1650" s="4">
        <v>515</v>
      </c>
      <c r="D1650" s="4" t="s">
        <v>25</v>
      </c>
      <c r="E1650" s="5" t="s">
        <v>6313</v>
      </c>
      <c r="G1650" s="4" t="s">
        <v>9915</v>
      </c>
      <c r="H1650" s="3" t="s">
        <v>6315</v>
      </c>
      <c r="I1650" s="3" t="s">
        <v>116</v>
      </c>
      <c r="J1650" s="3" t="s">
        <v>116</v>
      </c>
      <c r="K1650" s="3" t="s">
        <v>116</v>
      </c>
      <c r="L1650" s="6" t="s">
        <v>6320</v>
      </c>
      <c r="M1650" s="3" t="s">
        <v>116</v>
      </c>
      <c r="N1650" s="3" t="s">
        <v>122</v>
      </c>
      <c r="O1650" s="3" t="s">
        <v>9916</v>
      </c>
      <c r="P1650" s="3" t="s">
        <v>116</v>
      </c>
      <c r="Q1650" s="3" t="s">
        <v>6387</v>
      </c>
      <c r="R1650" s="3" t="s">
        <v>31</v>
      </c>
      <c r="S1650" s="3">
        <v>29</v>
      </c>
      <c r="T1650" s="3">
        <v>44.5</v>
      </c>
      <c r="U1650" s="3">
        <v>-0.53</v>
      </c>
      <c r="V1650" s="3">
        <v>161.08000000000001</v>
      </c>
      <c r="W1650" s="3">
        <v>201.54</v>
      </c>
      <c r="X1650" s="32">
        <v>-0.25</v>
      </c>
      <c r="Y1650" s="33">
        <v>636.08000000000004</v>
      </c>
      <c r="Z1650" s="3">
        <v>1143.04</v>
      </c>
      <c r="AA1650" s="3">
        <v>-0.8</v>
      </c>
      <c r="AB1650" s="3">
        <v>127728.3</v>
      </c>
      <c r="AC1650" s="3">
        <v>240012.65</v>
      </c>
      <c r="AD1650" s="3">
        <v>152507.34</v>
      </c>
      <c r="AE1650" s="3">
        <v>275439.03000000003</v>
      </c>
    </row>
    <row r="1651" spans="1:31" x14ac:dyDescent="0.3">
      <c r="A1651" s="3" t="s">
        <v>9917</v>
      </c>
      <c r="B1651" s="4">
        <v>63347</v>
      </c>
      <c r="C1651" s="4">
        <v>452</v>
      </c>
      <c r="D1651" s="4" t="s">
        <v>25</v>
      </c>
      <c r="E1651" s="5" t="s">
        <v>6313</v>
      </c>
      <c r="G1651" s="4" t="s">
        <v>9918</v>
      </c>
      <c r="H1651" s="3" t="s">
        <v>6315</v>
      </c>
      <c r="I1651" s="3" t="s">
        <v>116</v>
      </c>
      <c r="J1651" s="3" t="s">
        <v>116</v>
      </c>
      <c r="K1651" s="3" t="s">
        <v>116</v>
      </c>
      <c r="L1651" s="6" t="s">
        <v>6320</v>
      </c>
      <c r="M1651" s="3" t="s">
        <v>116</v>
      </c>
      <c r="N1651" s="3" t="s">
        <v>989</v>
      </c>
      <c r="O1651" s="3" t="s">
        <v>9919</v>
      </c>
      <c r="P1651" s="3" t="s">
        <v>116</v>
      </c>
      <c r="Q1651" s="3" t="s">
        <v>6387</v>
      </c>
      <c r="R1651" s="3" t="s">
        <v>31</v>
      </c>
      <c r="S1651" s="3">
        <v>21</v>
      </c>
      <c r="T1651" s="3">
        <v>24.5</v>
      </c>
      <c r="U1651" s="3">
        <v>-0.2</v>
      </c>
      <c r="V1651" s="3">
        <v>70.040000000000006</v>
      </c>
      <c r="W1651" s="3">
        <v>72</v>
      </c>
      <c r="X1651" s="32">
        <v>-0.03</v>
      </c>
      <c r="Y1651" s="33">
        <v>276.29000000000002</v>
      </c>
      <c r="Z1651" s="3">
        <v>460.92</v>
      </c>
      <c r="AA1651" s="3">
        <v>-0.67</v>
      </c>
      <c r="AB1651" s="3">
        <v>55999.14</v>
      </c>
      <c r="AC1651" s="3">
        <v>97910.98</v>
      </c>
      <c r="AD1651" s="3">
        <v>66243.69</v>
      </c>
      <c r="AE1651" s="3">
        <v>111028.36</v>
      </c>
    </row>
    <row r="1652" spans="1:31" x14ac:dyDescent="0.3">
      <c r="A1652" s="3" t="s">
        <v>9920</v>
      </c>
      <c r="B1652" s="4">
        <v>68080</v>
      </c>
      <c r="C1652" s="4">
        <v>329</v>
      </c>
      <c r="D1652" s="4" t="s">
        <v>25</v>
      </c>
      <c r="E1652" s="5" t="s">
        <v>6313</v>
      </c>
      <c r="G1652" s="4" t="s">
        <v>9921</v>
      </c>
      <c r="H1652" s="3" t="s">
        <v>6315</v>
      </c>
      <c r="I1652" s="3" t="s">
        <v>54</v>
      </c>
      <c r="J1652" s="3" t="s">
        <v>191</v>
      </c>
      <c r="K1652" s="3" t="s">
        <v>132</v>
      </c>
      <c r="L1652" s="6" t="s">
        <v>6320</v>
      </c>
      <c r="M1652" s="3" t="s">
        <v>191</v>
      </c>
      <c r="N1652" s="3" t="s">
        <v>206</v>
      </c>
      <c r="O1652" s="3" t="s">
        <v>9922</v>
      </c>
      <c r="P1652" s="3" t="s">
        <v>191</v>
      </c>
      <c r="Q1652" s="3" t="s">
        <v>30</v>
      </c>
      <c r="R1652" s="3" t="s">
        <v>31</v>
      </c>
      <c r="S1652" s="3">
        <v>3</v>
      </c>
      <c r="T1652" s="3">
        <v>2.5</v>
      </c>
      <c r="U1652" s="3">
        <v>0.17</v>
      </c>
      <c r="V1652" s="3">
        <v>9.33</v>
      </c>
      <c r="W1652" s="3">
        <v>31.92</v>
      </c>
      <c r="X1652" s="32">
        <v>-2.42</v>
      </c>
      <c r="Y1652" s="33">
        <v>80.92</v>
      </c>
      <c r="Z1652" s="3">
        <v>161.33000000000001</v>
      </c>
      <c r="AA1652" s="3">
        <v>-0.99</v>
      </c>
      <c r="AB1652" s="3">
        <v>27091.32</v>
      </c>
      <c r="AC1652" s="3">
        <v>53923.44</v>
      </c>
      <c r="AD1652" s="3">
        <v>28372.62</v>
      </c>
      <c r="AE1652" s="3">
        <v>56622.96</v>
      </c>
    </row>
    <row r="1653" spans="1:31" x14ac:dyDescent="0.3">
      <c r="A1653" s="3" t="s">
        <v>9923</v>
      </c>
      <c r="B1653" s="4">
        <v>73051</v>
      </c>
      <c r="C1653" s="4">
        <v>488</v>
      </c>
      <c r="D1653" s="4" t="s">
        <v>25</v>
      </c>
      <c r="E1653" s="5" t="s">
        <v>6313</v>
      </c>
      <c r="G1653" s="4" t="s">
        <v>9924</v>
      </c>
      <c r="H1653" s="3" t="s">
        <v>6315</v>
      </c>
      <c r="I1653" s="3" t="s">
        <v>299</v>
      </c>
      <c r="J1653" s="3" t="s">
        <v>191</v>
      </c>
      <c r="K1653" s="3" t="s">
        <v>132</v>
      </c>
      <c r="L1653" s="6" t="s">
        <v>132</v>
      </c>
      <c r="M1653" s="3" t="s">
        <v>191</v>
      </c>
      <c r="N1653" s="3" t="s">
        <v>211</v>
      </c>
      <c r="O1653" s="3" t="s">
        <v>9925</v>
      </c>
      <c r="P1653" s="3" t="s">
        <v>191</v>
      </c>
      <c r="Q1653" s="3" t="s">
        <v>26</v>
      </c>
      <c r="R1653" s="3" t="s">
        <v>27</v>
      </c>
      <c r="S1653" s="3">
        <v>11</v>
      </c>
      <c r="T1653" s="3">
        <v>7.34</v>
      </c>
      <c r="U1653" s="3">
        <v>0.35</v>
      </c>
      <c r="V1653" s="3">
        <v>32.68</v>
      </c>
      <c r="W1653" s="3">
        <v>34.67</v>
      </c>
      <c r="X1653" s="32">
        <v>-0.06</v>
      </c>
      <c r="Y1653" s="33">
        <v>147.4</v>
      </c>
      <c r="Z1653" s="3">
        <v>198.07</v>
      </c>
      <c r="AA1653" s="3">
        <v>-0.34</v>
      </c>
      <c r="AB1653" s="3">
        <v>36332.400000000001</v>
      </c>
      <c r="AC1653" s="3">
        <v>48782.23</v>
      </c>
      <c r="AD1653" s="3">
        <v>36332.400000000001</v>
      </c>
      <c r="AE1653" s="3">
        <v>48782.23</v>
      </c>
    </row>
    <row r="1654" spans="1:31" x14ac:dyDescent="0.3">
      <c r="A1654" s="3" t="s">
        <v>9926</v>
      </c>
      <c r="B1654" s="4">
        <v>74142</v>
      </c>
      <c r="C1654" s="4">
        <v>127</v>
      </c>
      <c r="D1654" s="4" t="s">
        <v>25</v>
      </c>
      <c r="E1654" s="5" t="s">
        <v>6313</v>
      </c>
      <c r="G1654" s="4" t="s">
        <v>9927</v>
      </c>
      <c r="H1654" s="3" t="s">
        <v>6315</v>
      </c>
      <c r="I1654" s="3" t="s">
        <v>499</v>
      </c>
      <c r="J1654" s="3" t="s">
        <v>191</v>
      </c>
      <c r="K1654" s="3" t="s">
        <v>132</v>
      </c>
      <c r="L1654" s="6" t="s">
        <v>132</v>
      </c>
      <c r="M1654" s="3" t="s">
        <v>299</v>
      </c>
      <c r="N1654" s="3" t="s">
        <v>184</v>
      </c>
      <c r="O1654" s="3" t="s">
        <v>9928</v>
      </c>
      <c r="P1654" s="3" t="s">
        <v>191</v>
      </c>
      <c r="Q1654" s="3" t="s">
        <v>194</v>
      </c>
      <c r="R1654" s="3" t="s">
        <v>31</v>
      </c>
      <c r="S1654" s="3">
        <v>11</v>
      </c>
      <c r="T1654" s="3">
        <v>10</v>
      </c>
      <c r="U1654" s="3">
        <v>0.08</v>
      </c>
      <c r="V1654" s="3">
        <v>23.83</v>
      </c>
      <c r="W1654" s="3">
        <v>22</v>
      </c>
      <c r="X1654" s="32">
        <v>0.08</v>
      </c>
      <c r="Y1654" s="33">
        <v>94</v>
      </c>
      <c r="Z1654" s="3">
        <v>104</v>
      </c>
      <c r="AA1654" s="3">
        <v>-0.11</v>
      </c>
      <c r="AB1654" s="3">
        <v>22236.799999999999</v>
      </c>
      <c r="AC1654" s="3">
        <v>23655.96</v>
      </c>
      <c r="AD1654" s="3">
        <v>22548.720000000001</v>
      </c>
      <c r="AE1654" s="3">
        <v>23952.36</v>
      </c>
    </row>
    <row r="1655" spans="1:31" x14ac:dyDescent="0.3">
      <c r="A1655" s="3" t="s">
        <v>9929</v>
      </c>
      <c r="B1655" s="4">
        <v>17672</v>
      </c>
      <c r="C1655" s="4">
        <v>154</v>
      </c>
      <c r="D1655" s="4" t="s">
        <v>25</v>
      </c>
      <c r="E1655" s="5" t="s">
        <v>6313</v>
      </c>
      <c r="G1655" s="4" t="s">
        <v>9930</v>
      </c>
      <c r="H1655" s="3" t="s">
        <v>6315</v>
      </c>
      <c r="I1655" s="3" t="s">
        <v>806</v>
      </c>
      <c r="J1655" s="3" t="s">
        <v>175</v>
      </c>
      <c r="K1655" s="3" t="s">
        <v>146</v>
      </c>
      <c r="L1655" s="6" t="s">
        <v>6320</v>
      </c>
      <c r="M1655" s="3" t="s">
        <v>175</v>
      </c>
      <c r="N1655" s="3" t="s">
        <v>176</v>
      </c>
      <c r="O1655" s="3" t="s">
        <v>9931</v>
      </c>
      <c r="P1655" s="3" t="s">
        <v>6357</v>
      </c>
      <c r="Q1655" s="3" t="s">
        <v>44</v>
      </c>
      <c r="R1655" s="3" t="s">
        <v>31</v>
      </c>
      <c r="T1655" s="3">
        <v>6.5</v>
      </c>
      <c r="W1655" s="3">
        <v>15.75</v>
      </c>
      <c r="X1655" s="32"/>
      <c r="Y1655" s="33">
        <v>21.58</v>
      </c>
      <c r="Z1655" s="3">
        <v>79.75</v>
      </c>
      <c r="AA1655" s="3">
        <v>-2.7</v>
      </c>
      <c r="AB1655" s="3">
        <v>7321.93</v>
      </c>
      <c r="AC1655" s="3">
        <v>27054.39</v>
      </c>
      <c r="AD1655" s="3">
        <v>7321.93</v>
      </c>
      <c r="AE1655" s="3">
        <v>27054.39</v>
      </c>
    </row>
    <row r="1656" spans="1:31" x14ac:dyDescent="0.3">
      <c r="A1656" s="3" t="s">
        <v>9932</v>
      </c>
      <c r="B1656" s="4">
        <v>18201</v>
      </c>
      <c r="C1656" s="4">
        <v>448</v>
      </c>
      <c r="D1656" s="4" t="s">
        <v>25</v>
      </c>
      <c r="E1656" s="5" t="s">
        <v>6313</v>
      </c>
      <c r="G1656" s="4" t="s">
        <v>9933</v>
      </c>
      <c r="H1656" s="3" t="s">
        <v>6315</v>
      </c>
      <c r="I1656" s="3" t="s">
        <v>758</v>
      </c>
      <c r="J1656" s="3" t="s">
        <v>175</v>
      </c>
      <c r="K1656" s="3" t="s">
        <v>132</v>
      </c>
      <c r="L1656" s="6" t="s">
        <v>6320</v>
      </c>
      <c r="M1656" s="3" t="s">
        <v>175</v>
      </c>
      <c r="N1656" s="3" t="s">
        <v>176</v>
      </c>
      <c r="O1656" s="3" t="s">
        <v>9934</v>
      </c>
      <c r="P1656" s="3" t="s">
        <v>6357</v>
      </c>
      <c r="Q1656" s="3" t="s">
        <v>64</v>
      </c>
      <c r="R1656" s="3" t="s">
        <v>60</v>
      </c>
      <c r="S1656" s="3">
        <v>25</v>
      </c>
      <c r="T1656" s="3">
        <v>20.5</v>
      </c>
      <c r="U1656" s="3">
        <v>0.17</v>
      </c>
      <c r="V1656" s="3">
        <v>49.42</v>
      </c>
      <c r="W1656" s="3">
        <v>61.5</v>
      </c>
      <c r="X1656" s="32">
        <v>-0.24</v>
      </c>
      <c r="Y1656" s="33">
        <v>230.08</v>
      </c>
      <c r="Z1656" s="3">
        <v>259.5</v>
      </c>
      <c r="AA1656" s="3">
        <v>-0.13</v>
      </c>
      <c r="AB1656" s="3">
        <v>53682.97</v>
      </c>
      <c r="AC1656" s="3">
        <v>61239.96</v>
      </c>
      <c r="AD1656" s="3">
        <v>57345.97</v>
      </c>
      <c r="AE1656" s="3">
        <v>64701.96</v>
      </c>
    </row>
    <row r="1657" spans="1:31" x14ac:dyDescent="0.3">
      <c r="A1657" s="3" t="s">
        <v>4450</v>
      </c>
      <c r="B1657" s="4">
        <v>18350</v>
      </c>
      <c r="C1657" s="4">
        <v>637</v>
      </c>
      <c r="D1657" s="4" t="s">
        <v>25</v>
      </c>
      <c r="E1657" s="5" t="s">
        <v>6313</v>
      </c>
      <c r="G1657" s="4" t="s">
        <v>9935</v>
      </c>
      <c r="H1657" s="3" t="s">
        <v>6315</v>
      </c>
      <c r="I1657" s="3" t="s">
        <v>758</v>
      </c>
      <c r="J1657" s="3" t="s">
        <v>175</v>
      </c>
      <c r="K1657" s="3" t="s">
        <v>146</v>
      </c>
      <c r="L1657" s="6" t="s">
        <v>146</v>
      </c>
      <c r="M1657" s="3" t="s">
        <v>175</v>
      </c>
      <c r="N1657" s="3" t="s">
        <v>176</v>
      </c>
      <c r="O1657" s="3" t="s">
        <v>9936</v>
      </c>
      <c r="P1657" s="3" t="s">
        <v>6357</v>
      </c>
      <c r="Q1657" s="3" t="s">
        <v>800</v>
      </c>
      <c r="R1657" s="3" t="s">
        <v>60</v>
      </c>
      <c r="S1657" s="3">
        <v>37</v>
      </c>
      <c r="T1657" s="3">
        <v>43.5</v>
      </c>
      <c r="U1657" s="3">
        <v>-0.18</v>
      </c>
      <c r="V1657" s="3">
        <v>122</v>
      </c>
      <c r="W1657" s="3">
        <v>128.41999999999999</v>
      </c>
      <c r="X1657" s="32">
        <v>-0.05</v>
      </c>
      <c r="Y1657" s="33">
        <v>587</v>
      </c>
      <c r="Z1657" s="3">
        <v>645.66999999999996</v>
      </c>
      <c r="AA1657" s="3">
        <v>-0.1</v>
      </c>
      <c r="AB1657" s="3">
        <v>257176.44</v>
      </c>
      <c r="AC1657" s="3">
        <v>282879.48</v>
      </c>
      <c r="AD1657" s="3">
        <v>257176.44</v>
      </c>
      <c r="AE1657" s="3">
        <v>282879.48</v>
      </c>
    </row>
    <row r="1658" spans="1:31" x14ac:dyDescent="0.3">
      <c r="A1658" s="3" t="s">
        <v>9937</v>
      </c>
      <c r="B1658" s="4">
        <v>18412</v>
      </c>
      <c r="C1658" s="4">
        <v>215</v>
      </c>
      <c r="D1658" s="4" t="s">
        <v>25</v>
      </c>
      <c r="E1658" s="5" t="s">
        <v>6313</v>
      </c>
      <c r="G1658" s="4" t="s">
        <v>9938</v>
      </c>
      <c r="H1658" s="3" t="s">
        <v>6315</v>
      </c>
      <c r="I1658" s="3" t="s">
        <v>758</v>
      </c>
      <c r="J1658" s="3" t="s">
        <v>175</v>
      </c>
      <c r="K1658" s="3" t="s">
        <v>146</v>
      </c>
      <c r="L1658" s="6" t="s">
        <v>6320</v>
      </c>
      <c r="M1658" s="3" t="s">
        <v>175</v>
      </c>
      <c r="N1658" s="3" t="s">
        <v>176</v>
      </c>
      <c r="O1658" s="3" t="s">
        <v>9939</v>
      </c>
      <c r="P1658" s="3" t="s">
        <v>6357</v>
      </c>
      <c r="Q1658" s="3" t="s">
        <v>64</v>
      </c>
      <c r="R1658" s="3" t="s">
        <v>60</v>
      </c>
      <c r="S1658" s="3">
        <v>2</v>
      </c>
      <c r="T1658" s="3">
        <v>2.5</v>
      </c>
      <c r="U1658" s="3">
        <v>-0.67</v>
      </c>
      <c r="V1658" s="3">
        <v>5.5</v>
      </c>
      <c r="W1658" s="3">
        <v>10</v>
      </c>
      <c r="X1658" s="32">
        <v>-0.82</v>
      </c>
      <c r="Y1658" s="33">
        <v>29</v>
      </c>
      <c r="Z1658" s="3">
        <v>65.75</v>
      </c>
      <c r="AA1658" s="3">
        <v>-1.27</v>
      </c>
      <c r="AB1658" s="3">
        <v>9968.76</v>
      </c>
      <c r="AC1658" s="3">
        <v>22449.93</v>
      </c>
      <c r="AD1658" s="3">
        <v>10707.96</v>
      </c>
      <c r="AE1658" s="3">
        <v>24293.85</v>
      </c>
    </row>
    <row r="1659" spans="1:31" x14ac:dyDescent="0.3">
      <c r="A1659" s="3" t="s">
        <v>9940</v>
      </c>
      <c r="B1659" s="4">
        <v>26281</v>
      </c>
      <c r="C1659" s="4">
        <v>288</v>
      </c>
      <c r="D1659" s="4" t="s">
        <v>25</v>
      </c>
      <c r="E1659" s="5" t="s">
        <v>6313</v>
      </c>
      <c r="G1659" s="4" t="s">
        <v>9941</v>
      </c>
      <c r="H1659" s="3" t="s">
        <v>6315</v>
      </c>
      <c r="I1659" s="3" t="s">
        <v>758</v>
      </c>
      <c r="J1659" s="3" t="s">
        <v>175</v>
      </c>
      <c r="K1659" s="3" t="s">
        <v>146</v>
      </c>
      <c r="L1659" s="6" t="s">
        <v>6320</v>
      </c>
      <c r="M1659" s="3" t="s">
        <v>175</v>
      </c>
      <c r="N1659" s="3" t="s">
        <v>176</v>
      </c>
      <c r="O1659" s="3" t="s">
        <v>9942</v>
      </c>
      <c r="P1659" s="3" t="s">
        <v>6357</v>
      </c>
      <c r="Q1659" s="3" t="s">
        <v>517</v>
      </c>
      <c r="R1659" s="3" t="s">
        <v>60</v>
      </c>
      <c r="S1659" s="3">
        <v>22</v>
      </c>
      <c r="T1659" s="3">
        <v>13</v>
      </c>
      <c r="U1659" s="3">
        <v>0.4</v>
      </c>
      <c r="V1659" s="3">
        <v>85.17</v>
      </c>
      <c r="W1659" s="3">
        <v>43.5</v>
      </c>
      <c r="X1659" s="32">
        <v>0.49</v>
      </c>
      <c r="Y1659" s="33">
        <v>330.75</v>
      </c>
      <c r="Z1659" s="3">
        <v>304.33</v>
      </c>
      <c r="AA1659" s="3">
        <v>0.08</v>
      </c>
      <c r="AB1659" s="3">
        <v>134356.59</v>
      </c>
      <c r="AC1659" s="3">
        <v>123263.28</v>
      </c>
      <c r="AD1659" s="3">
        <v>135382.59</v>
      </c>
      <c r="AE1659" s="3">
        <v>124569.72</v>
      </c>
    </row>
    <row r="1660" spans="1:31" x14ac:dyDescent="0.3">
      <c r="A1660" s="3" t="s">
        <v>9943</v>
      </c>
      <c r="B1660" s="4">
        <v>26362</v>
      </c>
      <c r="C1660" s="4">
        <v>385</v>
      </c>
      <c r="D1660" s="4" t="s">
        <v>25</v>
      </c>
      <c r="E1660" s="5" t="s">
        <v>6313</v>
      </c>
      <c r="G1660" s="4" t="s">
        <v>9944</v>
      </c>
      <c r="H1660" s="3" t="s">
        <v>6315</v>
      </c>
      <c r="I1660" s="3" t="s">
        <v>831</v>
      </c>
      <c r="J1660" s="3" t="s">
        <v>175</v>
      </c>
      <c r="K1660" s="3" t="s">
        <v>132</v>
      </c>
      <c r="L1660" s="6" t="s">
        <v>132</v>
      </c>
      <c r="M1660" s="3" t="s">
        <v>175</v>
      </c>
      <c r="N1660" s="3" t="s">
        <v>184</v>
      </c>
      <c r="O1660" s="3" t="s">
        <v>9945</v>
      </c>
      <c r="P1660" s="3" t="s">
        <v>6357</v>
      </c>
      <c r="Q1660" s="3" t="s">
        <v>254</v>
      </c>
      <c r="R1660" s="3" t="s">
        <v>60</v>
      </c>
      <c r="S1660" s="3">
        <v>20</v>
      </c>
      <c r="T1660" s="3">
        <v>7.5</v>
      </c>
      <c r="U1660" s="3">
        <v>0.63</v>
      </c>
      <c r="V1660" s="3">
        <v>92.08</v>
      </c>
      <c r="W1660" s="3">
        <v>65.75</v>
      </c>
      <c r="X1660" s="32">
        <v>0.28999999999999998</v>
      </c>
      <c r="Y1660" s="33">
        <v>356.5</v>
      </c>
      <c r="Z1660" s="3">
        <v>419.17</v>
      </c>
      <c r="AA1660" s="3">
        <v>-0.18</v>
      </c>
      <c r="AB1660" s="3">
        <v>60100.959999999999</v>
      </c>
      <c r="AC1660" s="3">
        <v>72225.600000000006</v>
      </c>
      <c r="AD1660" s="3">
        <v>63399.96</v>
      </c>
      <c r="AE1660" s="3">
        <v>74422.600000000006</v>
      </c>
    </row>
    <row r="1661" spans="1:31" x14ac:dyDescent="0.3">
      <c r="A1661" s="3" t="s">
        <v>9946</v>
      </c>
      <c r="B1661" s="4">
        <v>86675</v>
      </c>
      <c r="C1661" s="4">
        <v>225</v>
      </c>
      <c r="D1661" s="4" t="s">
        <v>25</v>
      </c>
      <c r="E1661" s="5" t="s">
        <v>6313</v>
      </c>
      <c r="G1661" s="4" t="s">
        <v>9947</v>
      </c>
      <c r="H1661" s="3" t="s">
        <v>6315</v>
      </c>
      <c r="I1661" s="3" t="s">
        <v>54</v>
      </c>
      <c r="J1661" s="3" t="s">
        <v>175</v>
      </c>
      <c r="K1661" s="3" t="s">
        <v>132</v>
      </c>
      <c r="L1661" s="6" t="s">
        <v>132</v>
      </c>
      <c r="M1661" s="3" t="s">
        <v>175</v>
      </c>
      <c r="N1661" s="3" t="s">
        <v>184</v>
      </c>
      <c r="O1661" s="3" t="s">
        <v>9948</v>
      </c>
      <c r="P1661" s="3" t="s">
        <v>191</v>
      </c>
      <c r="Q1661" s="3" t="s">
        <v>49</v>
      </c>
      <c r="R1661" s="3" t="s">
        <v>6402</v>
      </c>
      <c r="S1661" s="3">
        <v>12</v>
      </c>
      <c r="T1661" s="3">
        <v>7.47</v>
      </c>
      <c r="U1661" s="3">
        <v>0.36</v>
      </c>
      <c r="V1661" s="3">
        <v>30.92</v>
      </c>
      <c r="W1661" s="3">
        <v>38.39</v>
      </c>
      <c r="X1661" s="32">
        <v>-0.24</v>
      </c>
      <c r="Y1661" s="33">
        <v>407.42</v>
      </c>
      <c r="Z1661" s="3">
        <v>173.29</v>
      </c>
      <c r="AA1661" s="3">
        <v>0.56999999999999995</v>
      </c>
      <c r="AB1661" s="3">
        <v>83940.479999999996</v>
      </c>
      <c r="AC1661" s="3">
        <v>40404</v>
      </c>
      <c r="AD1661" s="3">
        <v>94980.479999999996</v>
      </c>
      <c r="AE1661" s="3">
        <v>40404</v>
      </c>
    </row>
    <row r="1662" spans="1:31" x14ac:dyDescent="0.3">
      <c r="A1662" s="3" t="s">
        <v>9949</v>
      </c>
      <c r="B1662" s="4">
        <v>15779</v>
      </c>
      <c r="C1662" s="4">
        <v>246</v>
      </c>
      <c r="D1662" s="4" t="s">
        <v>25</v>
      </c>
      <c r="E1662" s="5" t="s">
        <v>6313</v>
      </c>
      <c r="G1662" s="4" t="s">
        <v>9950</v>
      </c>
      <c r="H1662" s="3" t="s">
        <v>6315</v>
      </c>
      <c r="I1662" s="3" t="s">
        <v>721</v>
      </c>
      <c r="J1662" s="3" t="s">
        <v>228</v>
      </c>
      <c r="K1662" s="3" t="s">
        <v>228</v>
      </c>
      <c r="L1662" s="6" t="s">
        <v>6320</v>
      </c>
      <c r="M1662" s="3" t="s">
        <v>228</v>
      </c>
      <c r="N1662" s="3" t="s">
        <v>712</v>
      </c>
      <c r="O1662" s="3" t="s">
        <v>9951</v>
      </c>
      <c r="P1662" s="3" t="s">
        <v>6357</v>
      </c>
      <c r="Q1662" s="3" t="s">
        <v>51</v>
      </c>
      <c r="R1662" s="3" t="s">
        <v>31</v>
      </c>
      <c r="S1662" s="3">
        <v>10</v>
      </c>
      <c r="T1662" s="3">
        <v>4.5</v>
      </c>
      <c r="U1662" s="3">
        <v>0.53</v>
      </c>
      <c r="V1662" s="3">
        <v>30.5</v>
      </c>
      <c r="W1662" s="3">
        <v>29.96</v>
      </c>
      <c r="X1662" s="32">
        <v>0.02</v>
      </c>
      <c r="Y1662" s="33">
        <v>108.29</v>
      </c>
      <c r="Z1662" s="3">
        <v>129.58000000000001</v>
      </c>
      <c r="AA1662" s="3">
        <v>-0.2</v>
      </c>
      <c r="AB1662" s="3">
        <v>33449.129999999997</v>
      </c>
      <c r="AC1662" s="3">
        <v>36931.5</v>
      </c>
      <c r="AD1662" s="3">
        <v>33449.129999999997</v>
      </c>
      <c r="AE1662" s="3">
        <v>36931.5</v>
      </c>
    </row>
    <row r="1663" spans="1:31" x14ac:dyDescent="0.3">
      <c r="A1663" s="3" t="s">
        <v>9952</v>
      </c>
      <c r="B1663" s="4">
        <v>76404</v>
      </c>
      <c r="C1663" s="4">
        <v>388</v>
      </c>
      <c r="D1663" s="4" t="s">
        <v>25</v>
      </c>
      <c r="E1663" s="5" t="s">
        <v>6313</v>
      </c>
      <c r="G1663" s="4" t="s">
        <v>9953</v>
      </c>
      <c r="H1663" s="3" t="s">
        <v>6315</v>
      </c>
      <c r="I1663" s="3" t="s">
        <v>831</v>
      </c>
      <c r="J1663" s="3" t="s">
        <v>232</v>
      </c>
      <c r="K1663" s="3" t="s">
        <v>232</v>
      </c>
      <c r="L1663" s="6" t="s">
        <v>89</v>
      </c>
      <c r="M1663" s="3" t="s">
        <v>175</v>
      </c>
      <c r="N1663" s="3" t="s">
        <v>184</v>
      </c>
      <c r="O1663" s="3" t="s">
        <v>9954</v>
      </c>
      <c r="P1663" s="3" t="s">
        <v>191</v>
      </c>
      <c r="Q1663" s="3" t="s">
        <v>234</v>
      </c>
      <c r="R1663" s="3" t="s">
        <v>31</v>
      </c>
      <c r="S1663" s="3">
        <v>9</v>
      </c>
      <c r="T1663" s="3">
        <v>8.67</v>
      </c>
      <c r="U1663" s="3">
        <v>7.0000000000000007E-2</v>
      </c>
      <c r="V1663" s="3">
        <v>24.01</v>
      </c>
      <c r="W1663" s="3">
        <v>28.01</v>
      </c>
      <c r="X1663" s="32">
        <v>-0.17</v>
      </c>
      <c r="Y1663" s="33">
        <v>118.03</v>
      </c>
      <c r="Z1663" s="3">
        <v>182.4</v>
      </c>
      <c r="AA1663" s="3">
        <v>-0.55000000000000004</v>
      </c>
      <c r="AB1663" s="3">
        <v>23990.58</v>
      </c>
      <c r="AC1663" s="3">
        <v>37070.19</v>
      </c>
      <c r="AD1663" s="3">
        <v>23990.58</v>
      </c>
      <c r="AE1663" s="3">
        <v>37070.19</v>
      </c>
    </row>
    <row r="1664" spans="1:31" x14ac:dyDescent="0.3">
      <c r="A1664" s="3" t="s">
        <v>9955</v>
      </c>
      <c r="B1664" s="4">
        <v>76409</v>
      </c>
      <c r="C1664" s="4">
        <v>413</v>
      </c>
      <c r="D1664" s="4" t="s">
        <v>25</v>
      </c>
      <c r="E1664" s="5" t="s">
        <v>6313</v>
      </c>
      <c r="G1664" s="4" t="s">
        <v>9956</v>
      </c>
      <c r="H1664" s="3" t="s">
        <v>6315</v>
      </c>
      <c r="I1664" s="3" t="s">
        <v>831</v>
      </c>
      <c r="J1664" s="3" t="s">
        <v>232</v>
      </c>
      <c r="K1664" s="3" t="s">
        <v>232</v>
      </c>
      <c r="L1664" s="6" t="s">
        <v>132</v>
      </c>
      <c r="M1664" s="3" t="s">
        <v>175</v>
      </c>
      <c r="N1664" s="3" t="s">
        <v>184</v>
      </c>
      <c r="O1664" s="3" t="s">
        <v>9957</v>
      </c>
      <c r="P1664" s="3" t="s">
        <v>191</v>
      </c>
      <c r="Q1664" s="3" t="s">
        <v>234</v>
      </c>
      <c r="R1664" s="3" t="s">
        <v>31</v>
      </c>
      <c r="S1664" s="3">
        <v>40</v>
      </c>
      <c r="T1664" s="3">
        <v>58</v>
      </c>
      <c r="U1664" s="3">
        <v>-0.45</v>
      </c>
      <c r="V1664" s="3">
        <v>117.42</v>
      </c>
      <c r="W1664" s="3">
        <v>131</v>
      </c>
      <c r="X1664" s="32">
        <v>-0.12</v>
      </c>
      <c r="Y1664" s="33">
        <v>500.17</v>
      </c>
      <c r="Z1664" s="3">
        <v>473.75</v>
      </c>
      <c r="AA1664" s="3">
        <v>0.05</v>
      </c>
      <c r="AB1664" s="3">
        <v>114818.26</v>
      </c>
      <c r="AC1664" s="3">
        <v>108612.09</v>
      </c>
      <c r="AD1664" s="3">
        <v>114818.26</v>
      </c>
      <c r="AE1664" s="3">
        <v>108612.09</v>
      </c>
    </row>
    <row r="1665" spans="1:31" x14ac:dyDescent="0.3">
      <c r="A1665" s="3" t="s">
        <v>9958</v>
      </c>
      <c r="B1665" s="4">
        <v>43860</v>
      </c>
      <c r="C1665" s="4">
        <v>442</v>
      </c>
      <c r="D1665" s="4" t="s">
        <v>25</v>
      </c>
      <c r="E1665" s="5" t="s">
        <v>6313</v>
      </c>
      <c r="G1665" s="4" t="s">
        <v>9959</v>
      </c>
      <c r="H1665" s="3" t="s">
        <v>6315</v>
      </c>
      <c r="I1665" s="3" t="s">
        <v>299</v>
      </c>
      <c r="J1665" s="3" t="s">
        <v>299</v>
      </c>
      <c r="K1665" s="3" t="s">
        <v>89</v>
      </c>
      <c r="L1665" s="6" t="s">
        <v>89</v>
      </c>
      <c r="M1665" s="3" t="s">
        <v>299</v>
      </c>
      <c r="N1665" s="3" t="s">
        <v>184</v>
      </c>
      <c r="O1665" s="3" t="s">
        <v>9960</v>
      </c>
      <c r="P1665" s="3" t="s">
        <v>299</v>
      </c>
      <c r="Q1665" s="3" t="s">
        <v>51</v>
      </c>
      <c r="R1665" s="3" t="s">
        <v>31</v>
      </c>
      <c r="S1665" s="3">
        <v>17</v>
      </c>
      <c r="T1665" s="3">
        <v>39</v>
      </c>
      <c r="U1665" s="3">
        <v>-1.29</v>
      </c>
      <c r="V1665" s="3">
        <v>47</v>
      </c>
      <c r="W1665" s="3">
        <v>108</v>
      </c>
      <c r="X1665" s="32">
        <v>-1.3</v>
      </c>
      <c r="Y1665" s="33">
        <v>379</v>
      </c>
      <c r="Z1665" s="3">
        <v>406.08</v>
      </c>
      <c r="AA1665" s="3">
        <v>-7.0000000000000007E-2</v>
      </c>
      <c r="AB1665" s="3">
        <v>56569.8</v>
      </c>
      <c r="AC1665" s="3">
        <v>62384.34</v>
      </c>
      <c r="AD1665" s="3">
        <v>62989.8</v>
      </c>
      <c r="AE1665" s="3">
        <v>66164.7</v>
      </c>
    </row>
    <row r="1666" spans="1:31" x14ac:dyDescent="0.3">
      <c r="A1666" s="3" t="s">
        <v>9961</v>
      </c>
      <c r="B1666" s="4">
        <v>87103</v>
      </c>
      <c r="C1666" s="4">
        <v>96</v>
      </c>
      <c r="D1666" s="4" t="s">
        <v>25</v>
      </c>
      <c r="E1666" s="5" t="s">
        <v>6313</v>
      </c>
      <c r="G1666" s="4" t="s">
        <v>9962</v>
      </c>
      <c r="H1666" s="3" t="s">
        <v>6315</v>
      </c>
      <c r="I1666" s="3" t="s">
        <v>245</v>
      </c>
      <c r="J1666" s="3" t="s">
        <v>245</v>
      </c>
      <c r="K1666" s="3" t="s">
        <v>146</v>
      </c>
      <c r="L1666" s="6" t="s">
        <v>132</v>
      </c>
      <c r="M1666" s="3" t="s">
        <v>245</v>
      </c>
      <c r="N1666" s="3" t="s">
        <v>246</v>
      </c>
      <c r="O1666" s="3" t="s">
        <v>9963</v>
      </c>
      <c r="P1666" s="3" t="s">
        <v>245</v>
      </c>
      <c r="Q1666" s="3" t="s">
        <v>397</v>
      </c>
      <c r="R1666" s="3" t="s">
        <v>31</v>
      </c>
      <c r="S1666" s="3">
        <v>5</v>
      </c>
      <c r="T1666" s="3">
        <v>3.5</v>
      </c>
      <c r="U1666" s="3">
        <v>0.3</v>
      </c>
      <c r="V1666" s="3">
        <v>13.5</v>
      </c>
      <c r="W1666" s="3">
        <v>6.92</v>
      </c>
      <c r="X1666" s="32">
        <v>0.49</v>
      </c>
      <c r="Y1666" s="33">
        <v>54.75</v>
      </c>
      <c r="Z1666" s="3">
        <v>20.92</v>
      </c>
      <c r="AA1666" s="3">
        <v>0.62</v>
      </c>
      <c r="AB1666" s="3">
        <v>12505.74</v>
      </c>
      <c r="AC1666" s="3">
        <v>6899.98</v>
      </c>
      <c r="AD1666" s="3">
        <v>12505.74</v>
      </c>
      <c r="AE1666" s="3">
        <v>6899.98</v>
      </c>
    </row>
    <row r="1667" spans="1:31" x14ac:dyDescent="0.3">
      <c r="A1667" s="3" t="s">
        <v>9964</v>
      </c>
      <c r="B1667" s="4">
        <v>87401</v>
      </c>
      <c r="C1667" s="4">
        <v>513</v>
      </c>
      <c r="D1667" s="4" t="s">
        <v>25</v>
      </c>
      <c r="E1667" s="5" t="s">
        <v>6313</v>
      </c>
      <c r="G1667" s="4" t="s">
        <v>9965</v>
      </c>
      <c r="H1667" s="3" t="s">
        <v>6315</v>
      </c>
      <c r="I1667" s="3" t="s">
        <v>245</v>
      </c>
      <c r="J1667" s="3" t="s">
        <v>245</v>
      </c>
      <c r="K1667" s="3" t="s">
        <v>89</v>
      </c>
      <c r="L1667" s="6" t="s">
        <v>89</v>
      </c>
      <c r="M1667" s="3" t="s">
        <v>245</v>
      </c>
      <c r="N1667" s="3" t="s">
        <v>529</v>
      </c>
      <c r="O1667" s="3" t="s">
        <v>9966</v>
      </c>
      <c r="P1667" s="3" t="s">
        <v>245</v>
      </c>
      <c r="Q1667" s="3" t="s">
        <v>128</v>
      </c>
      <c r="R1667" s="3" t="s">
        <v>60</v>
      </c>
      <c r="S1667" s="3">
        <v>29</v>
      </c>
      <c r="T1667" s="3">
        <v>36.68</v>
      </c>
      <c r="U1667" s="3">
        <v>-0.25</v>
      </c>
      <c r="V1667" s="3">
        <v>118.71</v>
      </c>
      <c r="W1667" s="3">
        <v>130.04</v>
      </c>
      <c r="X1667" s="32">
        <v>-0.1</v>
      </c>
      <c r="Y1667" s="33">
        <v>452.8</v>
      </c>
      <c r="Z1667" s="3">
        <v>495.49</v>
      </c>
      <c r="AA1667" s="3">
        <v>-0.09</v>
      </c>
      <c r="AB1667" s="3">
        <v>97898.43</v>
      </c>
      <c r="AC1667" s="3">
        <v>104373.6</v>
      </c>
      <c r="AD1667" s="3">
        <v>97898.43</v>
      </c>
      <c r="AE1667" s="3">
        <v>104373.6</v>
      </c>
    </row>
    <row r="1668" spans="1:31" x14ac:dyDescent="0.3">
      <c r="A1668" s="3" t="s">
        <v>9967</v>
      </c>
      <c r="B1668" s="4">
        <v>87563</v>
      </c>
      <c r="C1668" s="4">
        <v>434</v>
      </c>
      <c r="D1668" s="4" t="s">
        <v>25</v>
      </c>
      <c r="E1668" s="5" t="s">
        <v>6313</v>
      </c>
      <c r="G1668" s="4" t="s">
        <v>9968</v>
      </c>
      <c r="H1668" s="3" t="s">
        <v>6315</v>
      </c>
      <c r="I1668" s="3" t="s">
        <v>245</v>
      </c>
      <c r="J1668" s="3" t="s">
        <v>245</v>
      </c>
      <c r="K1668" s="3" t="s">
        <v>132</v>
      </c>
      <c r="L1668" s="6" t="s">
        <v>6320</v>
      </c>
      <c r="M1668" s="3" t="s">
        <v>245</v>
      </c>
      <c r="N1668" s="3" t="s">
        <v>246</v>
      </c>
      <c r="O1668" s="3" t="s">
        <v>9969</v>
      </c>
      <c r="P1668" s="3" t="s">
        <v>245</v>
      </c>
      <c r="Q1668" s="3" t="s">
        <v>397</v>
      </c>
      <c r="R1668" s="3" t="s">
        <v>31</v>
      </c>
      <c r="S1668" s="3">
        <v>59</v>
      </c>
      <c r="T1668" s="3">
        <v>85</v>
      </c>
      <c r="U1668" s="3">
        <v>-0.44</v>
      </c>
      <c r="V1668" s="3">
        <v>201.08</v>
      </c>
      <c r="W1668" s="3">
        <v>344.92</v>
      </c>
      <c r="X1668" s="32">
        <v>-0.72</v>
      </c>
      <c r="Y1668" s="33">
        <v>1128.17</v>
      </c>
      <c r="Z1668" s="3">
        <v>1357.17</v>
      </c>
      <c r="AA1668" s="3">
        <v>-0.2</v>
      </c>
      <c r="AB1668" s="3">
        <v>420896.42</v>
      </c>
      <c r="AC1668" s="3">
        <v>506331.74</v>
      </c>
      <c r="AD1668" s="3">
        <v>420896.42</v>
      </c>
      <c r="AE1668" s="3">
        <v>506331.74</v>
      </c>
    </row>
    <row r="1669" spans="1:31" x14ac:dyDescent="0.3">
      <c r="A1669" s="3" t="s">
        <v>9970</v>
      </c>
      <c r="B1669" s="4">
        <v>87579</v>
      </c>
      <c r="C1669" s="4">
        <v>145</v>
      </c>
      <c r="D1669" s="4" t="s">
        <v>25</v>
      </c>
      <c r="E1669" s="5" t="s">
        <v>6313</v>
      </c>
      <c r="G1669" s="4" t="s">
        <v>9971</v>
      </c>
      <c r="H1669" s="3" t="s">
        <v>6315</v>
      </c>
      <c r="I1669" s="3" t="s">
        <v>245</v>
      </c>
      <c r="J1669" s="3" t="s">
        <v>245</v>
      </c>
      <c r="K1669" s="3" t="s">
        <v>146</v>
      </c>
      <c r="L1669" s="6" t="s">
        <v>6320</v>
      </c>
      <c r="M1669" s="3" t="s">
        <v>245</v>
      </c>
      <c r="N1669" s="3" t="s">
        <v>246</v>
      </c>
      <c r="O1669" s="3" t="s">
        <v>9972</v>
      </c>
      <c r="P1669" s="3" t="s">
        <v>245</v>
      </c>
      <c r="Q1669" s="3" t="s">
        <v>64</v>
      </c>
      <c r="R1669" s="3" t="s">
        <v>60</v>
      </c>
      <c r="S1669" s="3">
        <v>1</v>
      </c>
      <c r="T1669" s="3">
        <v>2</v>
      </c>
      <c r="U1669" s="3">
        <v>-1</v>
      </c>
      <c r="V1669" s="3">
        <v>9</v>
      </c>
      <c r="W1669" s="3">
        <v>7.5</v>
      </c>
      <c r="X1669" s="32">
        <v>0.17</v>
      </c>
      <c r="Y1669" s="33">
        <v>30.75</v>
      </c>
      <c r="Z1669" s="3">
        <v>26</v>
      </c>
      <c r="AA1669" s="3">
        <v>0.15</v>
      </c>
      <c r="AB1669" s="3">
        <v>11895.57</v>
      </c>
      <c r="AC1669" s="3">
        <v>10326.9</v>
      </c>
      <c r="AD1669" s="3">
        <v>12771.09</v>
      </c>
      <c r="AE1669" s="3">
        <v>10903.32</v>
      </c>
    </row>
    <row r="1670" spans="1:31" x14ac:dyDescent="0.3">
      <c r="A1670" s="3" t="s">
        <v>9973</v>
      </c>
      <c r="B1670" s="4">
        <v>88187</v>
      </c>
      <c r="C1670" s="4">
        <v>255</v>
      </c>
      <c r="D1670" s="4" t="s">
        <v>25</v>
      </c>
      <c r="E1670" s="5" t="s">
        <v>6313</v>
      </c>
      <c r="G1670" s="4" t="s">
        <v>9974</v>
      </c>
      <c r="H1670" s="3" t="s">
        <v>6315</v>
      </c>
      <c r="I1670" s="3" t="s">
        <v>245</v>
      </c>
      <c r="J1670" s="3" t="s">
        <v>245</v>
      </c>
      <c r="K1670" s="3" t="s">
        <v>132</v>
      </c>
      <c r="L1670" s="6" t="s">
        <v>132</v>
      </c>
      <c r="M1670" s="3" t="s">
        <v>245</v>
      </c>
      <c r="N1670" s="3" t="s">
        <v>246</v>
      </c>
      <c r="O1670" s="3" t="s">
        <v>9975</v>
      </c>
      <c r="P1670" s="3" t="s">
        <v>245</v>
      </c>
      <c r="Q1670" s="3" t="s">
        <v>51</v>
      </c>
      <c r="R1670" s="3" t="s">
        <v>31</v>
      </c>
      <c r="S1670" s="3">
        <v>23</v>
      </c>
      <c r="T1670" s="3">
        <v>24.12</v>
      </c>
      <c r="U1670" s="3">
        <v>-0.03</v>
      </c>
      <c r="V1670" s="3">
        <v>74.680000000000007</v>
      </c>
      <c r="W1670" s="3">
        <v>94.12</v>
      </c>
      <c r="X1670" s="32">
        <v>-0.26</v>
      </c>
      <c r="Y1670" s="33">
        <v>219.48</v>
      </c>
      <c r="Z1670" s="3">
        <v>359.14</v>
      </c>
      <c r="AA1670" s="3">
        <v>-0.64</v>
      </c>
      <c r="AB1670" s="3">
        <v>57788.5</v>
      </c>
      <c r="AC1670" s="3">
        <v>92321.919999999998</v>
      </c>
      <c r="AD1670" s="3">
        <v>57788.5</v>
      </c>
      <c r="AE1670" s="3">
        <v>92321.919999999998</v>
      </c>
    </row>
    <row r="1671" spans="1:31" x14ac:dyDescent="0.3">
      <c r="A1671" s="3" t="s">
        <v>9976</v>
      </c>
      <c r="B1671" s="4">
        <v>88355</v>
      </c>
      <c r="C1671" s="4">
        <v>296</v>
      </c>
      <c r="D1671" s="4" t="s">
        <v>25</v>
      </c>
      <c r="E1671" s="5" t="s">
        <v>6313</v>
      </c>
      <c r="G1671" s="4" t="s">
        <v>9977</v>
      </c>
      <c r="H1671" s="3" t="s">
        <v>6315</v>
      </c>
      <c r="I1671" s="3" t="s">
        <v>245</v>
      </c>
      <c r="J1671" s="3" t="s">
        <v>245</v>
      </c>
      <c r="K1671" s="3" t="s">
        <v>132</v>
      </c>
      <c r="L1671" s="6" t="s">
        <v>132</v>
      </c>
      <c r="M1671" s="3" t="s">
        <v>245</v>
      </c>
      <c r="N1671" s="3" t="s">
        <v>246</v>
      </c>
      <c r="O1671" s="3" t="s">
        <v>9978</v>
      </c>
      <c r="P1671" s="3" t="s">
        <v>245</v>
      </c>
      <c r="Q1671" s="3" t="s">
        <v>341</v>
      </c>
      <c r="R1671" s="3" t="s">
        <v>31</v>
      </c>
      <c r="S1671" s="3">
        <v>59</v>
      </c>
      <c r="T1671" s="3">
        <v>103.33</v>
      </c>
      <c r="U1671" s="3">
        <v>-0.74</v>
      </c>
      <c r="V1671" s="3">
        <v>225.14</v>
      </c>
      <c r="W1671" s="3">
        <v>262.77999999999997</v>
      </c>
      <c r="X1671" s="32">
        <v>-0.17</v>
      </c>
      <c r="Y1671" s="33">
        <v>882.07</v>
      </c>
      <c r="Z1671" s="3">
        <v>988.7</v>
      </c>
      <c r="AA1671" s="3">
        <v>-0.12</v>
      </c>
      <c r="AB1671" s="3">
        <v>227503.08</v>
      </c>
      <c r="AC1671" s="3">
        <v>249391.62</v>
      </c>
      <c r="AD1671" s="3">
        <v>227503.08</v>
      </c>
      <c r="AE1671" s="3">
        <v>252506.06</v>
      </c>
    </row>
    <row r="1672" spans="1:31" x14ac:dyDescent="0.3">
      <c r="A1672" s="3" t="s">
        <v>9979</v>
      </c>
      <c r="B1672" s="4">
        <v>88470</v>
      </c>
      <c r="C1672" s="4">
        <v>239</v>
      </c>
      <c r="D1672" s="4" t="s">
        <v>25</v>
      </c>
      <c r="E1672" s="5" t="s">
        <v>6313</v>
      </c>
      <c r="G1672" s="4" t="s">
        <v>9980</v>
      </c>
      <c r="H1672" s="3" t="s">
        <v>6315</v>
      </c>
      <c r="I1672" s="3" t="s">
        <v>245</v>
      </c>
      <c r="J1672" s="3" t="s">
        <v>245</v>
      </c>
      <c r="K1672" s="3" t="s">
        <v>132</v>
      </c>
      <c r="L1672" s="6" t="s">
        <v>6320</v>
      </c>
      <c r="M1672" s="3" t="s">
        <v>245</v>
      </c>
      <c r="N1672" s="3" t="s">
        <v>246</v>
      </c>
      <c r="O1672" s="3" t="s">
        <v>9981</v>
      </c>
      <c r="P1672" s="3" t="s">
        <v>245</v>
      </c>
      <c r="Q1672" s="3" t="s">
        <v>64</v>
      </c>
      <c r="R1672" s="3" t="s">
        <v>60</v>
      </c>
      <c r="S1672" s="3">
        <v>7</v>
      </c>
      <c r="T1672" s="3">
        <v>5</v>
      </c>
      <c r="U1672" s="3">
        <v>0.3</v>
      </c>
      <c r="V1672" s="3">
        <v>27.67</v>
      </c>
      <c r="W1672" s="3">
        <v>20</v>
      </c>
      <c r="X1672" s="32">
        <v>0.28000000000000003</v>
      </c>
      <c r="Y1672" s="33">
        <v>89.17</v>
      </c>
      <c r="Z1672" s="3">
        <v>79.25</v>
      </c>
      <c r="AA1672" s="3">
        <v>0.11</v>
      </c>
      <c r="AB1672" s="3">
        <v>36127.18</v>
      </c>
      <c r="AC1672" s="3">
        <v>31305.93</v>
      </c>
      <c r="AD1672" s="3">
        <v>36127.18</v>
      </c>
      <c r="AE1672" s="3">
        <v>31305.93</v>
      </c>
    </row>
    <row r="1673" spans="1:31" x14ac:dyDescent="0.3">
      <c r="A1673" s="3" t="s">
        <v>9982</v>
      </c>
      <c r="B1673" s="4">
        <v>88818</v>
      </c>
      <c r="C1673" s="4">
        <v>131</v>
      </c>
      <c r="D1673" s="4" t="s">
        <v>25</v>
      </c>
      <c r="E1673" s="5" t="s">
        <v>6313</v>
      </c>
      <c r="G1673" s="4" t="s">
        <v>9983</v>
      </c>
      <c r="H1673" s="3" t="s">
        <v>6315</v>
      </c>
      <c r="I1673" s="3" t="s">
        <v>245</v>
      </c>
      <c r="J1673" s="3" t="s">
        <v>245</v>
      </c>
      <c r="K1673" s="3" t="s">
        <v>146</v>
      </c>
      <c r="L1673" s="6" t="s">
        <v>6320</v>
      </c>
      <c r="M1673" s="3" t="s">
        <v>245</v>
      </c>
      <c r="N1673" s="3" t="s">
        <v>246</v>
      </c>
      <c r="O1673" s="3" t="s">
        <v>9984</v>
      </c>
      <c r="P1673" s="3" t="s">
        <v>245</v>
      </c>
      <c r="Q1673" s="3" t="s">
        <v>128</v>
      </c>
      <c r="R1673" s="3" t="s">
        <v>60</v>
      </c>
      <c r="S1673" s="3">
        <v>7</v>
      </c>
      <c r="T1673" s="3">
        <v>5.5</v>
      </c>
      <c r="U1673" s="3">
        <v>0.16</v>
      </c>
      <c r="V1673" s="3">
        <v>14.33</v>
      </c>
      <c r="W1673" s="3">
        <v>17</v>
      </c>
      <c r="X1673" s="32">
        <v>-0.19</v>
      </c>
      <c r="Y1673" s="33">
        <v>49.33</v>
      </c>
      <c r="Z1673" s="3">
        <v>46.5</v>
      </c>
      <c r="AA1673" s="3">
        <v>0.06</v>
      </c>
      <c r="AB1673" s="3">
        <v>27042.13</v>
      </c>
      <c r="AC1673" s="3">
        <v>26122.26</v>
      </c>
      <c r="AD1673" s="3">
        <v>28306.400000000001</v>
      </c>
      <c r="AE1673" s="3">
        <v>27020.52</v>
      </c>
    </row>
    <row r="1674" spans="1:31" x14ac:dyDescent="0.3">
      <c r="A1674" s="3" t="s">
        <v>9985</v>
      </c>
      <c r="B1674" s="4">
        <v>89609</v>
      </c>
      <c r="C1674" s="4">
        <v>161</v>
      </c>
      <c r="D1674" s="4" t="s">
        <v>25</v>
      </c>
      <c r="E1674" s="5" t="s">
        <v>6313</v>
      </c>
      <c r="G1674" s="4" t="s">
        <v>9986</v>
      </c>
      <c r="H1674" s="3" t="s">
        <v>6315</v>
      </c>
      <c r="I1674" s="3" t="s">
        <v>245</v>
      </c>
      <c r="J1674" s="3" t="s">
        <v>245</v>
      </c>
      <c r="K1674" s="3" t="s">
        <v>132</v>
      </c>
      <c r="L1674" s="6" t="s">
        <v>132</v>
      </c>
      <c r="M1674" s="3" t="s">
        <v>245</v>
      </c>
      <c r="N1674" s="3" t="s">
        <v>246</v>
      </c>
      <c r="O1674" s="3" t="s">
        <v>9987</v>
      </c>
      <c r="P1674" s="3" t="s">
        <v>245</v>
      </c>
      <c r="Q1674" s="3" t="s">
        <v>51</v>
      </c>
      <c r="R1674" s="3" t="s">
        <v>31</v>
      </c>
      <c r="S1674" s="3">
        <v>14</v>
      </c>
      <c r="T1674" s="3">
        <v>6.67</v>
      </c>
      <c r="U1674" s="3">
        <v>0.51</v>
      </c>
      <c r="V1674" s="3">
        <v>31.01</v>
      </c>
      <c r="W1674" s="3">
        <v>38.01</v>
      </c>
      <c r="X1674" s="32">
        <v>-0.23</v>
      </c>
      <c r="Y1674" s="33">
        <v>109.13</v>
      </c>
      <c r="Z1674" s="3">
        <v>163.79</v>
      </c>
      <c r="AA1674" s="3">
        <v>-0.5</v>
      </c>
      <c r="AB1674" s="3">
        <v>28733.32</v>
      </c>
      <c r="AC1674" s="3">
        <v>42032.44</v>
      </c>
      <c r="AD1674" s="3">
        <v>28733.32</v>
      </c>
      <c r="AE1674" s="3">
        <v>42032.44</v>
      </c>
    </row>
    <row r="1675" spans="1:31" x14ac:dyDescent="0.3">
      <c r="A1675" s="3" t="s">
        <v>9988</v>
      </c>
      <c r="B1675" s="4">
        <v>37233</v>
      </c>
      <c r="C1675" s="4">
        <v>440</v>
      </c>
      <c r="D1675" s="4" t="s">
        <v>25</v>
      </c>
      <c r="E1675" s="5" t="s">
        <v>6313</v>
      </c>
      <c r="G1675" s="4" t="s">
        <v>9989</v>
      </c>
      <c r="H1675" s="3" t="s">
        <v>6315</v>
      </c>
      <c r="I1675" s="3" t="s">
        <v>252</v>
      </c>
      <c r="J1675" s="3" t="s">
        <v>252</v>
      </c>
      <c r="K1675" s="3" t="s">
        <v>89</v>
      </c>
      <c r="L1675" s="6" t="s">
        <v>89</v>
      </c>
      <c r="M1675" s="3" t="s">
        <v>252</v>
      </c>
      <c r="N1675" s="3" t="s">
        <v>154</v>
      </c>
      <c r="O1675" s="3" t="s">
        <v>9990</v>
      </c>
      <c r="P1675" s="3" t="s">
        <v>252</v>
      </c>
      <c r="Q1675" s="3" t="s">
        <v>26</v>
      </c>
      <c r="R1675" s="3" t="s">
        <v>27</v>
      </c>
      <c r="S1675" s="3">
        <v>29</v>
      </c>
      <c r="T1675" s="3">
        <v>54.67</v>
      </c>
      <c r="U1675" s="3">
        <v>-0.86</v>
      </c>
      <c r="V1675" s="3">
        <v>201</v>
      </c>
      <c r="W1675" s="3">
        <v>268.92</v>
      </c>
      <c r="X1675" s="32">
        <v>-0.34</v>
      </c>
      <c r="Y1675" s="33">
        <v>933.08</v>
      </c>
      <c r="Z1675" s="3">
        <v>908.42</v>
      </c>
      <c r="AA1675" s="3">
        <v>0.03</v>
      </c>
      <c r="AB1675" s="3">
        <v>109821.98</v>
      </c>
      <c r="AC1675" s="3">
        <v>106547.06</v>
      </c>
      <c r="AD1675" s="3">
        <v>117528.06</v>
      </c>
      <c r="AE1675" s="3">
        <v>112845.48</v>
      </c>
    </row>
    <row r="1676" spans="1:31" x14ac:dyDescent="0.3">
      <c r="A1676" s="3" t="s">
        <v>9991</v>
      </c>
      <c r="B1676" s="4">
        <v>37302</v>
      </c>
      <c r="C1676" s="4">
        <v>318</v>
      </c>
      <c r="D1676" s="4" t="s">
        <v>25</v>
      </c>
      <c r="E1676" s="5" t="s">
        <v>6313</v>
      </c>
      <c r="G1676" s="4" t="s">
        <v>9992</v>
      </c>
      <c r="H1676" s="3" t="s">
        <v>6315</v>
      </c>
      <c r="I1676" s="3" t="s">
        <v>252</v>
      </c>
      <c r="J1676" s="3" t="s">
        <v>252</v>
      </c>
      <c r="K1676" s="3" t="s">
        <v>132</v>
      </c>
      <c r="L1676" s="6" t="s">
        <v>89</v>
      </c>
      <c r="M1676" s="3" t="s">
        <v>252</v>
      </c>
      <c r="N1676" s="3" t="s">
        <v>184</v>
      </c>
      <c r="O1676" s="3" t="s">
        <v>9993</v>
      </c>
      <c r="P1676" s="3" t="s">
        <v>252</v>
      </c>
      <c r="Q1676" s="3" t="s">
        <v>32</v>
      </c>
      <c r="R1676" s="3" t="s">
        <v>31</v>
      </c>
      <c r="S1676" s="3">
        <v>11</v>
      </c>
      <c r="T1676" s="3">
        <v>18</v>
      </c>
      <c r="U1676" s="3">
        <v>-0.64</v>
      </c>
      <c r="V1676" s="3">
        <v>52</v>
      </c>
      <c r="W1676" s="3">
        <v>67</v>
      </c>
      <c r="X1676" s="32">
        <v>-0.28999999999999998</v>
      </c>
      <c r="Y1676" s="33">
        <v>224.92</v>
      </c>
      <c r="Z1676" s="3">
        <v>246</v>
      </c>
      <c r="AA1676" s="3">
        <v>-0.09</v>
      </c>
      <c r="AB1676" s="3">
        <v>26921.8</v>
      </c>
      <c r="AC1676" s="3">
        <v>30487.68</v>
      </c>
      <c r="AD1676" s="3">
        <v>29041.24</v>
      </c>
      <c r="AE1676" s="3">
        <v>31813.68</v>
      </c>
    </row>
    <row r="1677" spans="1:31" x14ac:dyDescent="0.3">
      <c r="A1677" s="3" t="s">
        <v>9994</v>
      </c>
      <c r="B1677" s="4">
        <v>37403</v>
      </c>
      <c r="C1677" s="4">
        <v>315</v>
      </c>
      <c r="D1677" s="4" t="s">
        <v>25</v>
      </c>
      <c r="E1677" s="5" t="s">
        <v>6313</v>
      </c>
      <c r="G1677" s="4" t="s">
        <v>9995</v>
      </c>
      <c r="H1677" s="3" t="s">
        <v>6315</v>
      </c>
      <c r="I1677" s="3" t="s">
        <v>252</v>
      </c>
      <c r="J1677" s="3" t="s">
        <v>252</v>
      </c>
      <c r="K1677" s="3" t="s">
        <v>132</v>
      </c>
      <c r="L1677" s="6" t="s">
        <v>132</v>
      </c>
      <c r="M1677" s="3" t="s">
        <v>252</v>
      </c>
      <c r="N1677" s="3" t="s">
        <v>184</v>
      </c>
      <c r="O1677" s="3" t="s">
        <v>9996</v>
      </c>
      <c r="P1677" s="3" t="s">
        <v>252</v>
      </c>
      <c r="Q1677" s="3" t="s">
        <v>51</v>
      </c>
      <c r="R1677" s="3" t="s">
        <v>31</v>
      </c>
      <c r="S1677" s="3">
        <v>29</v>
      </c>
      <c r="T1677" s="3">
        <v>36</v>
      </c>
      <c r="U1677" s="3">
        <v>-0.26</v>
      </c>
      <c r="V1677" s="3">
        <v>53.5</v>
      </c>
      <c r="W1677" s="3">
        <v>61.08</v>
      </c>
      <c r="X1677" s="32">
        <v>-0.14000000000000001</v>
      </c>
      <c r="Y1677" s="33">
        <v>215.25</v>
      </c>
      <c r="Z1677" s="3">
        <v>210.75</v>
      </c>
      <c r="AA1677" s="3">
        <v>0.02</v>
      </c>
      <c r="AB1677" s="3">
        <v>40909.29</v>
      </c>
      <c r="AC1677" s="3">
        <v>37737.699999999997</v>
      </c>
      <c r="AD1677" s="3">
        <v>43781.85</v>
      </c>
      <c r="AE1677" s="3">
        <v>40512.89</v>
      </c>
    </row>
    <row r="1678" spans="1:31" x14ac:dyDescent="0.3">
      <c r="A1678" s="3" t="s">
        <v>9997</v>
      </c>
      <c r="B1678" s="4">
        <v>38520</v>
      </c>
      <c r="C1678" s="4">
        <v>142</v>
      </c>
      <c r="D1678" s="4" t="s">
        <v>25</v>
      </c>
      <c r="E1678" s="5" t="s">
        <v>6313</v>
      </c>
      <c r="G1678" s="4" t="s">
        <v>9998</v>
      </c>
      <c r="H1678" s="3" t="s">
        <v>6315</v>
      </c>
      <c r="I1678" s="3" t="s">
        <v>252</v>
      </c>
      <c r="J1678" s="3" t="s">
        <v>252</v>
      </c>
      <c r="K1678" s="3" t="s">
        <v>89</v>
      </c>
      <c r="L1678" s="6" t="s">
        <v>132</v>
      </c>
      <c r="M1678" s="3" t="s">
        <v>252</v>
      </c>
      <c r="N1678" s="3" t="s">
        <v>154</v>
      </c>
      <c r="O1678" s="3" t="s">
        <v>9999</v>
      </c>
      <c r="P1678" s="3" t="s">
        <v>252</v>
      </c>
      <c r="Q1678" s="3" t="s">
        <v>194</v>
      </c>
      <c r="R1678" s="3" t="s">
        <v>6402</v>
      </c>
      <c r="S1678" s="3">
        <v>71</v>
      </c>
      <c r="T1678" s="3">
        <v>36.549999999999997</v>
      </c>
      <c r="U1678" s="3">
        <v>0.48</v>
      </c>
      <c r="V1678" s="3">
        <v>180.32</v>
      </c>
      <c r="W1678" s="3">
        <v>97.88</v>
      </c>
      <c r="X1678" s="32">
        <v>0.46</v>
      </c>
      <c r="Y1678" s="33">
        <v>865.85</v>
      </c>
      <c r="Z1678" s="3">
        <v>437.42</v>
      </c>
      <c r="AA1678" s="3">
        <v>0.49</v>
      </c>
      <c r="AB1678" s="3">
        <v>135235.54</v>
      </c>
      <c r="AC1678" s="3">
        <v>68630.86</v>
      </c>
      <c r="AD1678" s="3">
        <v>138559.54</v>
      </c>
      <c r="AE1678" s="3">
        <v>69999.86</v>
      </c>
    </row>
    <row r="1679" spans="1:31" x14ac:dyDescent="0.3">
      <c r="A1679" s="3" t="s">
        <v>10000</v>
      </c>
      <c r="B1679" s="4">
        <v>39322</v>
      </c>
      <c r="C1679" s="4">
        <v>301</v>
      </c>
      <c r="D1679" s="4" t="s">
        <v>25</v>
      </c>
      <c r="E1679" s="5" t="s">
        <v>6313</v>
      </c>
      <c r="G1679" s="4" t="s">
        <v>10001</v>
      </c>
      <c r="H1679" s="3" t="s">
        <v>6315</v>
      </c>
      <c r="I1679" s="3" t="s">
        <v>252</v>
      </c>
      <c r="J1679" s="3" t="s">
        <v>252</v>
      </c>
      <c r="K1679" s="3" t="s">
        <v>89</v>
      </c>
      <c r="L1679" s="6" t="s">
        <v>132</v>
      </c>
      <c r="M1679" s="3" t="s">
        <v>252</v>
      </c>
      <c r="N1679" s="3" t="s">
        <v>184</v>
      </c>
      <c r="O1679" s="3" t="s">
        <v>10002</v>
      </c>
      <c r="P1679" s="3" t="s">
        <v>191</v>
      </c>
      <c r="Q1679" s="3" t="s">
        <v>55</v>
      </c>
      <c r="R1679" s="3" t="s">
        <v>31</v>
      </c>
      <c r="S1679" s="3">
        <v>20</v>
      </c>
      <c r="T1679" s="3">
        <v>18</v>
      </c>
      <c r="U1679" s="3">
        <v>0.1</v>
      </c>
      <c r="V1679" s="3">
        <v>66.08</v>
      </c>
      <c r="W1679" s="3">
        <v>63.92</v>
      </c>
      <c r="X1679" s="32">
        <v>0.03</v>
      </c>
      <c r="Y1679" s="33">
        <v>327.33</v>
      </c>
      <c r="Z1679" s="3">
        <v>305.92</v>
      </c>
      <c r="AA1679" s="3">
        <v>7.0000000000000007E-2</v>
      </c>
      <c r="AB1679" s="3">
        <v>54937.57</v>
      </c>
      <c r="AC1679" s="3">
        <v>50598.75</v>
      </c>
      <c r="AD1679" s="3">
        <v>60363.6</v>
      </c>
      <c r="AE1679" s="3">
        <v>54518.34</v>
      </c>
    </row>
    <row r="1680" spans="1:31" x14ac:dyDescent="0.3">
      <c r="A1680" s="3" t="s">
        <v>10003</v>
      </c>
      <c r="B1680" s="4">
        <v>65451</v>
      </c>
      <c r="C1680" s="4">
        <v>287</v>
      </c>
      <c r="D1680" s="4" t="s">
        <v>25</v>
      </c>
      <c r="E1680" s="5" t="s">
        <v>6313</v>
      </c>
      <c r="G1680" s="4" t="s">
        <v>10004</v>
      </c>
      <c r="H1680" s="3" t="s">
        <v>6315</v>
      </c>
      <c r="I1680" s="3" t="s">
        <v>252</v>
      </c>
      <c r="J1680" s="3" t="s">
        <v>252</v>
      </c>
      <c r="K1680" s="3" t="s">
        <v>146</v>
      </c>
      <c r="L1680" s="6" t="s">
        <v>132</v>
      </c>
      <c r="M1680" s="3" t="s">
        <v>252</v>
      </c>
      <c r="N1680" s="3" t="s">
        <v>184</v>
      </c>
      <c r="O1680" s="3" t="s">
        <v>10005</v>
      </c>
      <c r="P1680" s="3" t="s">
        <v>191</v>
      </c>
      <c r="Q1680" s="3" t="s">
        <v>63</v>
      </c>
      <c r="R1680" s="3" t="s">
        <v>31</v>
      </c>
      <c r="S1680" s="3">
        <v>3</v>
      </c>
      <c r="T1680" s="3">
        <v>6.5</v>
      </c>
      <c r="U1680" s="3">
        <v>-1.6</v>
      </c>
      <c r="V1680" s="3">
        <v>14.5</v>
      </c>
      <c r="W1680" s="3">
        <v>19.329999999999998</v>
      </c>
      <c r="X1680" s="32">
        <v>-0.33</v>
      </c>
      <c r="Y1680" s="33">
        <v>52.5</v>
      </c>
      <c r="Z1680" s="3">
        <v>67.92</v>
      </c>
      <c r="AA1680" s="3">
        <v>-0.28999999999999998</v>
      </c>
      <c r="AB1680" s="3">
        <v>13292.16</v>
      </c>
      <c r="AC1680" s="3">
        <v>17055.5</v>
      </c>
      <c r="AD1680" s="3">
        <v>14049</v>
      </c>
      <c r="AE1680" s="3">
        <v>17425.099999999999</v>
      </c>
    </row>
    <row r="1681" spans="1:31" x14ac:dyDescent="0.3">
      <c r="A1681" s="3" t="s">
        <v>10006</v>
      </c>
      <c r="B1681" s="4">
        <v>76410</v>
      </c>
      <c r="C1681" s="4">
        <v>362</v>
      </c>
      <c r="D1681" s="4" t="s">
        <v>25</v>
      </c>
      <c r="E1681" s="5" t="s">
        <v>6313</v>
      </c>
      <c r="G1681" s="4" t="s">
        <v>10007</v>
      </c>
      <c r="H1681" s="3" t="s">
        <v>6315</v>
      </c>
      <c r="I1681" s="3" t="s">
        <v>499</v>
      </c>
      <c r="J1681" s="3" t="s">
        <v>232</v>
      </c>
      <c r="K1681" s="3" t="s">
        <v>232</v>
      </c>
      <c r="L1681" s="6" t="s">
        <v>132</v>
      </c>
      <c r="M1681" s="3" t="s">
        <v>175</v>
      </c>
      <c r="N1681" s="3" t="s">
        <v>184</v>
      </c>
      <c r="O1681" s="3" t="s">
        <v>10008</v>
      </c>
      <c r="P1681" s="3" t="s">
        <v>191</v>
      </c>
      <c r="Q1681" s="3" t="s">
        <v>234</v>
      </c>
      <c r="R1681" s="3" t="s">
        <v>31</v>
      </c>
      <c r="S1681" s="3">
        <v>34</v>
      </c>
      <c r="T1681" s="3">
        <v>35.5</v>
      </c>
      <c r="U1681" s="3">
        <v>-0.05</v>
      </c>
      <c r="V1681" s="3">
        <v>101.42</v>
      </c>
      <c r="W1681" s="3">
        <v>81.5</v>
      </c>
      <c r="X1681" s="32">
        <v>0.2</v>
      </c>
      <c r="Y1681" s="33">
        <v>415.33</v>
      </c>
      <c r="Z1681" s="3">
        <v>407.25</v>
      </c>
      <c r="AA1681" s="3">
        <v>0.02</v>
      </c>
      <c r="AB1681" s="3">
        <v>95343.92</v>
      </c>
      <c r="AC1681" s="3">
        <v>93383.53</v>
      </c>
      <c r="AD1681" s="3">
        <v>95343.92</v>
      </c>
      <c r="AE1681" s="3">
        <v>93383.53</v>
      </c>
    </row>
    <row r="1682" spans="1:31" x14ac:dyDescent="0.3">
      <c r="A1682" s="3" t="s">
        <v>10009</v>
      </c>
      <c r="B1682" s="4">
        <v>76412</v>
      </c>
      <c r="C1682" s="4">
        <v>468</v>
      </c>
      <c r="D1682" s="4" t="s">
        <v>25</v>
      </c>
      <c r="E1682" s="5" t="s">
        <v>6313</v>
      </c>
      <c r="G1682" s="4" t="s">
        <v>10010</v>
      </c>
      <c r="H1682" s="3" t="s">
        <v>6315</v>
      </c>
      <c r="I1682" s="3" t="s">
        <v>831</v>
      </c>
      <c r="J1682" s="3" t="s">
        <v>232</v>
      </c>
      <c r="K1682" s="3" t="s">
        <v>232</v>
      </c>
      <c r="L1682" s="6" t="s">
        <v>132</v>
      </c>
      <c r="M1682" s="3" t="s">
        <v>175</v>
      </c>
      <c r="N1682" s="3" t="s">
        <v>184</v>
      </c>
      <c r="O1682" s="3" t="s">
        <v>10011</v>
      </c>
      <c r="P1682" s="3" t="s">
        <v>191</v>
      </c>
      <c r="Q1682" s="3" t="s">
        <v>234</v>
      </c>
      <c r="R1682" s="3" t="s">
        <v>31</v>
      </c>
      <c r="S1682" s="3">
        <v>20</v>
      </c>
      <c r="T1682" s="3">
        <v>23.21</v>
      </c>
      <c r="U1682" s="3">
        <v>-0.16</v>
      </c>
      <c r="V1682" s="3">
        <v>73.39</v>
      </c>
      <c r="W1682" s="3">
        <v>94.45</v>
      </c>
      <c r="X1682" s="32">
        <v>-0.28999999999999998</v>
      </c>
      <c r="Y1682" s="33">
        <v>274.55</v>
      </c>
      <c r="Z1682" s="3">
        <v>332.64</v>
      </c>
      <c r="AA1682" s="3">
        <v>-0.21</v>
      </c>
      <c r="AB1682" s="3">
        <v>103723.2</v>
      </c>
      <c r="AC1682" s="3">
        <v>125751.36</v>
      </c>
      <c r="AD1682" s="3">
        <v>103723.2</v>
      </c>
      <c r="AE1682" s="3">
        <v>125751.36</v>
      </c>
    </row>
    <row r="1683" spans="1:31" x14ac:dyDescent="0.3">
      <c r="A1683" s="3" t="s">
        <v>10012</v>
      </c>
      <c r="B1683" s="4">
        <v>88819</v>
      </c>
      <c r="C1683" s="4">
        <v>208</v>
      </c>
      <c r="D1683" s="4" t="s">
        <v>25</v>
      </c>
      <c r="E1683" s="5" t="s">
        <v>6313</v>
      </c>
      <c r="G1683" s="4" t="s">
        <v>10013</v>
      </c>
      <c r="H1683" s="3" t="s">
        <v>6315</v>
      </c>
      <c r="I1683" s="3" t="s">
        <v>245</v>
      </c>
      <c r="J1683" s="3" t="s">
        <v>245</v>
      </c>
      <c r="K1683" s="3" t="s">
        <v>89</v>
      </c>
      <c r="L1683" s="6" t="s">
        <v>132</v>
      </c>
      <c r="M1683" s="3" t="s">
        <v>245</v>
      </c>
      <c r="N1683" s="3" t="s">
        <v>246</v>
      </c>
      <c r="O1683" s="3" t="s">
        <v>10014</v>
      </c>
      <c r="P1683" s="3" t="s">
        <v>245</v>
      </c>
      <c r="Q1683" s="3" t="s">
        <v>51</v>
      </c>
      <c r="R1683" s="3" t="s">
        <v>31</v>
      </c>
      <c r="S1683" s="3">
        <v>5</v>
      </c>
      <c r="T1683" s="3">
        <v>2.5</v>
      </c>
      <c r="U1683" s="3">
        <v>0.44</v>
      </c>
      <c r="V1683" s="3">
        <v>17.5</v>
      </c>
      <c r="W1683" s="3">
        <v>12.42</v>
      </c>
      <c r="X1683" s="32">
        <v>0.28999999999999998</v>
      </c>
      <c r="Y1683" s="33">
        <v>93</v>
      </c>
      <c r="Z1683" s="3">
        <v>68.83</v>
      </c>
      <c r="AA1683" s="3">
        <v>0.26</v>
      </c>
      <c r="AB1683" s="3">
        <v>26813.34</v>
      </c>
      <c r="AC1683" s="3">
        <v>20443.98</v>
      </c>
      <c r="AD1683" s="3">
        <v>29049.48</v>
      </c>
      <c r="AE1683" s="3">
        <v>20984.18</v>
      </c>
    </row>
    <row r="1684" spans="1:31" x14ac:dyDescent="0.3">
      <c r="A1684" s="3" t="s">
        <v>10015</v>
      </c>
      <c r="B1684" s="4">
        <v>56198</v>
      </c>
      <c r="C1684" s="4">
        <v>182</v>
      </c>
      <c r="D1684" s="4" t="s">
        <v>25</v>
      </c>
      <c r="E1684" s="5" t="s">
        <v>6313</v>
      </c>
      <c r="G1684" s="4" t="s">
        <v>10016</v>
      </c>
      <c r="H1684" s="3" t="s">
        <v>6315</v>
      </c>
      <c r="I1684" s="3" t="s">
        <v>87</v>
      </c>
      <c r="J1684" s="3" t="s">
        <v>88</v>
      </c>
      <c r="K1684" s="3" t="s">
        <v>89</v>
      </c>
      <c r="L1684" s="6" t="s">
        <v>89</v>
      </c>
      <c r="M1684" s="3" t="s">
        <v>88</v>
      </c>
      <c r="N1684" s="3" t="s">
        <v>90</v>
      </c>
      <c r="O1684" s="3" t="s">
        <v>10017</v>
      </c>
      <c r="P1684" s="3" t="s">
        <v>191</v>
      </c>
      <c r="Q1684" s="3" t="s">
        <v>194</v>
      </c>
      <c r="R1684" s="3" t="s">
        <v>6402</v>
      </c>
      <c r="S1684" s="3">
        <v>23</v>
      </c>
      <c r="T1684" s="3">
        <v>34.03</v>
      </c>
      <c r="U1684" s="3">
        <v>-0.46</v>
      </c>
      <c r="V1684" s="3">
        <v>151.09</v>
      </c>
      <c r="W1684" s="3">
        <v>112.4</v>
      </c>
      <c r="X1684" s="32">
        <v>0.26</v>
      </c>
      <c r="Y1684" s="33">
        <v>556.92999999999995</v>
      </c>
      <c r="Z1684" s="3">
        <v>475.26</v>
      </c>
      <c r="AA1684" s="3">
        <v>0.15</v>
      </c>
      <c r="AB1684" s="3">
        <v>50613.08</v>
      </c>
      <c r="AC1684" s="3">
        <v>43883.519999999997</v>
      </c>
      <c r="AD1684" s="3">
        <v>52182.080000000002</v>
      </c>
      <c r="AE1684" s="3">
        <v>44509.52</v>
      </c>
    </row>
    <row r="1685" spans="1:31" x14ac:dyDescent="0.3">
      <c r="A1685" s="3" t="s">
        <v>10018</v>
      </c>
      <c r="B1685" s="4">
        <v>66725</v>
      </c>
      <c r="C1685" s="4">
        <v>148</v>
      </c>
      <c r="D1685" s="4" t="s">
        <v>25</v>
      </c>
      <c r="E1685" s="5" t="s">
        <v>6313</v>
      </c>
      <c r="G1685" s="4" t="s">
        <v>10019</v>
      </c>
      <c r="H1685" s="3" t="s">
        <v>6315</v>
      </c>
      <c r="I1685" s="3" t="s">
        <v>54</v>
      </c>
      <c r="J1685" s="3" t="s">
        <v>191</v>
      </c>
      <c r="K1685" s="3" t="s">
        <v>132</v>
      </c>
      <c r="L1685" s="6" t="s">
        <v>6320</v>
      </c>
      <c r="M1685" s="3" t="s">
        <v>191</v>
      </c>
      <c r="N1685" s="3" t="s">
        <v>211</v>
      </c>
      <c r="O1685" s="3" t="s">
        <v>10020</v>
      </c>
      <c r="P1685" s="3" t="s">
        <v>191</v>
      </c>
      <c r="Q1685" s="3" t="s">
        <v>44</v>
      </c>
      <c r="R1685" s="3" t="s">
        <v>60</v>
      </c>
      <c r="S1685" s="3">
        <v>9</v>
      </c>
      <c r="T1685" s="3">
        <v>9</v>
      </c>
      <c r="U1685" s="3">
        <v>-0.05</v>
      </c>
      <c r="V1685" s="3">
        <v>32.08</v>
      </c>
      <c r="W1685" s="3">
        <v>19.670000000000002</v>
      </c>
      <c r="X1685" s="32">
        <v>0.39</v>
      </c>
      <c r="Y1685" s="33">
        <v>112.75</v>
      </c>
      <c r="Z1685" s="3">
        <v>97.5</v>
      </c>
      <c r="AA1685" s="3">
        <v>0.14000000000000001</v>
      </c>
      <c r="AB1685" s="3">
        <v>29549.52</v>
      </c>
      <c r="AC1685" s="3">
        <v>24009.3</v>
      </c>
      <c r="AD1685" s="3">
        <v>29549.52</v>
      </c>
      <c r="AE1685" s="3">
        <v>24009.3</v>
      </c>
    </row>
    <row r="1686" spans="1:31" x14ac:dyDescent="0.3">
      <c r="A1686" s="3" t="s">
        <v>10021</v>
      </c>
      <c r="B1686" s="4">
        <v>67245</v>
      </c>
      <c r="C1686" s="4">
        <v>358</v>
      </c>
      <c r="D1686" s="4" t="s">
        <v>25</v>
      </c>
      <c r="E1686" s="5" t="s">
        <v>6313</v>
      </c>
      <c r="G1686" s="4" t="s">
        <v>10022</v>
      </c>
      <c r="H1686" s="3" t="s">
        <v>6315</v>
      </c>
      <c r="I1686" s="3" t="s">
        <v>252</v>
      </c>
      <c r="J1686" s="3" t="s">
        <v>191</v>
      </c>
      <c r="K1686" s="3" t="s">
        <v>146</v>
      </c>
      <c r="L1686" s="6" t="s">
        <v>104</v>
      </c>
      <c r="M1686" s="3" t="s">
        <v>191</v>
      </c>
      <c r="N1686" s="3" t="s">
        <v>211</v>
      </c>
      <c r="O1686" s="3" t="s">
        <v>10023</v>
      </c>
      <c r="P1686" s="3" t="s">
        <v>191</v>
      </c>
      <c r="Q1686" s="3" t="s">
        <v>41</v>
      </c>
      <c r="R1686" s="3" t="s">
        <v>31</v>
      </c>
      <c r="S1686" s="3">
        <v>12</v>
      </c>
      <c r="T1686" s="3">
        <v>6.2</v>
      </c>
      <c r="U1686" s="3">
        <v>0.5</v>
      </c>
      <c r="V1686" s="3">
        <v>25.2</v>
      </c>
      <c r="W1686" s="3">
        <v>25.4</v>
      </c>
      <c r="X1686" s="32">
        <v>-0.01</v>
      </c>
      <c r="Y1686" s="33">
        <v>101.8</v>
      </c>
      <c r="Z1686" s="3">
        <v>82.2</v>
      </c>
      <c r="AA1686" s="3">
        <v>0.19</v>
      </c>
      <c r="AB1686" s="3">
        <v>42390.9</v>
      </c>
      <c r="AC1686" s="3">
        <v>34684.92</v>
      </c>
      <c r="AD1686" s="3">
        <v>44293.86</v>
      </c>
      <c r="AE1686" s="3">
        <v>35572.68</v>
      </c>
    </row>
    <row r="1687" spans="1:31" x14ac:dyDescent="0.3">
      <c r="A1687" s="3" t="s">
        <v>10024</v>
      </c>
      <c r="B1687" s="4">
        <v>77206</v>
      </c>
      <c r="C1687" s="4">
        <v>182</v>
      </c>
      <c r="D1687" s="4" t="s">
        <v>25</v>
      </c>
      <c r="E1687" s="5" t="s">
        <v>6313</v>
      </c>
      <c r="G1687" s="4" t="s">
        <v>10025</v>
      </c>
      <c r="H1687" s="3" t="s">
        <v>6315</v>
      </c>
      <c r="I1687" s="3" t="s">
        <v>499</v>
      </c>
      <c r="J1687" s="3" t="s">
        <v>191</v>
      </c>
      <c r="K1687" s="3" t="s">
        <v>132</v>
      </c>
      <c r="L1687" s="6" t="s">
        <v>132</v>
      </c>
      <c r="M1687" s="3" t="s">
        <v>191</v>
      </c>
      <c r="N1687" s="3" t="s">
        <v>211</v>
      </c>
      <c r="O1687" s="3" t="s">
        <v>10026</v>
      </c>
      <c r="P1687" s="3" t="s">
        <v>191</v>
      </c>
      <c r="Q1687" s="3" t="s">
        <v>44</v>
      </c>
      <c r="R1687" s="3" t="s">
        <v>39</v>
      </c>
      <c r="S1687" s="3">
        <v>18</v>
      </c>
      <c r="T1687" s="3">
        <v>23</v>
      </c>
      <c r="U1687" s="3">
        <v>-0.31</v>
      </c>
      <c r="V1687" s="3">
        <v>48</v>
      </c>
      <c r="W1687" s="3">
        <v>56</v>
      </c>
      <c r="X1687" s="32">
        <v>-0.17</v>
      </c>
      <c r="Y1687" s="33">
        <v>186</v>
      </c>
      <c r="Z1687" s="3">
        <v>167</v>
      </c>
      <c r="AA1687" s="3">
        <v>0.1</v>
      </c>
      <c r="AB1687" s="3">
        <v>43991.82</v>
      </c>
      <c r="AC1687" s="3">
        <v>37474.800000000003</v>
      </c>
      <c r="AD1687" s="3">
        <v>43991.82</v>
      </c>
      <c r="AE1687" s="3">
        <v>37474.800000000003</v>
      </c>
    </row>
    <row r="1688" spans="1:31" x14ac:dyDescent="0.3">
      <c r="A1688" s="3" t="s">
        <v>10027</v>
      </c>
      <c r="B1688" s="4">
        <v>84100</v>
      </c>
      <c r="C1688" s="4">
        <v>291</v>
      </c>
      <c r="D1688" s="4" t="s">
        <v>25</v>
      </c>
      <c r="E1688" s="5" t="s">
        <v>6313</v>
      </c>
      <c r="G1688" s="4" t="s">
        <v>10028</v>
      </c>
      <c r="H1688" s="3" t="s">
        <v>6315</v>
      </c>
      <c r="I1688" s="3" t="s">
        <v>54</v>
      </c>
      <c r="J1688" s="3" t="s">
        <v>191</v>
      </c>
      <c r="K1688" s="3" t="s">
        <v>132</v>
      </c>
      <c r="L1688" s="6" t="s">
        <v>132</v>
      </c>
      <c r="M1688" s="3" t="s">
        <v>191</v>
      </c>
      <c r="N1688" s="3" t="s">
        <v>272</v>
      </c>
      <c r="O1688" s="3" t="s">
        <v>10029</v>
      </c>
      <c r="P1688" s="3" t="s">
        <v>191</v>
      </c>
      <c r="Q1688" s="3" t="s">
        <v>213</v>
      </c>
      <c r="R1688" s="3" t="s">
        <v>6402</v>
      </c>
      <c r="S1688" s="3">
        <v>20</v>
      </c>
      <c r="T1688" s="3">
        <v>25.34</v>
      </c>
      <c r="U1688" s="3">
        <v>-0.27</v>
      </c>
      <c r="V1688" s="3">
        <v>57.35</v>
      </c>
      <c r="W1688" s="3">
        <v>77.349999999999994</v>
      </c>
      <c r="X1688" s="32">
        <v>-0.35</v>
      </c>
      <c r="Y1688" s="33">
        <v>280.08</v>
      </c>
      <c r="Z1688" s="3">
        <v>292.74</v>
      </c>
      <c r="AA1688" s="3">
        <v>-0.05</v>
      </c>
      <c r="AB1688" s="3">
        <v>33768</v>
      </c>
      <c r="AC1688" s="3">
        <v>35323.199999999997</v>
      </c>
      <c r="AD1688" s="3">
        <v>33768</v>
      </c>
      <c r="AE1688" s="3">
        <v>35323.199999999997</v>
      </c>
    </row>
    <row r="1689" spans="1:31" x14ac:dyDescent="0.3">
      <c r="A1689" s="3" t="s">
        <v>10030</v>
      </c>
      <c r="B1689" s="4">
        <v>84104</v>
      </c>
      <c r="C1689" s="4">
        <v>343</v>
      </c>
      <c r="D1689" s="4" t="s">
        <v>25</v>
      </c>
      <c r="E1689" s="5" t="s">
        <v>6313</v>
      </c>
      <c r="G1689" s="4" t="s">
        <v>10031</v>
      </c>
      <c r="H1689" s="3" t="s">
        <v>6315</v>
      </c>
      <c r="I1689" s="3" t="s">
        <v>54</v>
      </c>
      <c r="J1689" s="3" t="s">
        <v>191</v>
      </c>
      <c r="K1689" s="3" t="s">
        <v>132</v>
      </c>
      <c r="L1689" s="6" t="s">
        <v>132</v>
      </c>
      <c r="M1689" s="3" t="s">
        <v>191</v>
      </c>
      <c r="N1689" s="3" t="s">
        <v>272</v>
      </c>
      <c r="O1689" s="3" t="s">
        <v>10032</v>
      </c>
      <c r="P1689" s="3" t="s">
        <v>191</v>
      </c>
      <c r="Q1689" s="3" t="s">
        <v>213</v>
      </c>
      <c r="R1689" s="3" t="s">
        <v>6402</v>
      </c>
      <c r="S1689" s="3">
        <v>25</v>
      </c>
      <c r="T1689" s="3">
        <v>34.01</v>
      </c>
      <c r="U1689" s="3">
        <v>-0.38</v>
      </c>
      <c r="V1689" s="3">
        <v>84.03</v>
      </c>
      <c r="W1689" s="3">
        <v>97.36</v>
      </c>
      <c r="X1689" s="32">
        <v>-0.16</v>
      </c>
      <c r="Y1689" s="33">
        <v>350.11</v>
      </c>
      <c r="Z1689" s="3">
        <v>360.09</v>
      </c>
      <c r="AA1689" s="3">
        <v>-0.03</v>
      </c>
      <c r="AB1689" s="3">
        <v>42210</v>
      </c>
      <c r="AC1689" s="3">
        <v>43441.2</v>
      </c>
      <c r="AD1689" s="3">
        <v>42210</v>
      </c>
      <c r="AE1689" s="3">
        <v>43441.2</v>
      </c>
    </row>
    <row r="1690" spans="1:31" x14ac:dyDescent="0.3">
      <c r="A1690" s="3" t="s">
        <v>10033</v>
      </c>
      <c r="B1690" s="4">
        <v>84223</v>
      </c>
      <c r="C1690" s="4">
        <v>337</v>
      </c>
      <c r="D1690" s="4" t="s">
        <v>25</v>
      </c>
      <c r="E1690" s="5" t="s">
        <v>6313</v>
      </c>
      <c r="G1690" s="4" t="s">
        <v>10034</v>
      </c>
      <c r="H1690" s="3" t="s">
        <v>6315</v>
      </c>
      <c r="I1690" s="3" t="s">
        <v>54</v>
      </c>
      <c r="J1690" s="3" t="s">
        <v>191</v>
      </c>
      <c r="K1690" s="3" t="s">
        <v>132</v>
      </c>
      <c r="L1690" s="6" t="s">
        <v>89</v>
      </c>
      <c r="M1690" s="3" t="s">
        <v>191</v>
      </c>
      <c r="N1690" s="3" t="s">
        <v>272</v>
      </c>
      <c r="O1690" s="3" t="s">
        <v>10035</v>
      </c>
      <c r="P1690" s="3" t="s">
        <v>191</v>
      </c>
      <c r="Q1690" s="3" t="s">
        <v>213</v>
      </c>
      <c r="R1690" s="3" t="s">
        <v>6402</v>
      </c>
      <c r="S1690" s="3">
        <v>45</v>
      </c>
      <c r="T1690" s="3">
        <v>21.34</v>
      </c>
      <c r="U1690" s="3">
        <v>0.53</v>
      </c>
      <c r="V1690" s="3">
        <v>126.7</v>
      </c>
      <c r="W1690" s="3">
        <v>62.68</v>
      </c>
      <c r="X1690" s="32">
        <v>0.51</v>
      </c>
      <c r="Y1690" s="33">
        <v>392.78</v>
      </c>
      <c r="Z1690" s="3">
        <v>260.74</v>
      </c>
      <c r="AA1690" s="3">
        <v>0.34</v>
      </c>
      <c r="AB1690" s="3">
        <v>47355.6</v>
      </c>
      <c r="AC1690" s="3">
        <v>31466.400000000001</v>
      </c>
      <c r="AD1690" s="3">
        <v>47355.6</v>
      </c>
      <c r="AE1690" s="3">
        <v>31466.400000000001</v>
      </c>
    </row>
    <row r="1691" spans="1:31" x14ac:dyDescent="0.3">
      <c r="A1691" s="3" t="s">
        <v>10036</v>
      </c>
      <c r="B1691" s="4">
        <v>84228</v>
      </c>
      <c r="C1691" s="4">
        <v>325</v>
      </c>
      <c r="D1691" s="4" t="s">
        <v>25</v>
      </c>
      <c r="E1691" s="5" t="s">
        <v>6313</v>
      </c>
      <c r="G1691" s="4" t="s">
        <v>10037</v>
      </c>
      <c r="H1691" s="3" t="s">
        <v>6315</v>
      </c>
      <c r="I1691" s="3" t="s">
        <v>54</v>
      </c>
      <c r="J1691" s="3" t="s">
        <v>191</v>
      </c>
      <c r="K1691" s="3" t="s">
        <v>132</v>
      </c>
      <c r="L1691" s="6" t="s">
        <v>89</v>
      </c>
      <c r="M1691" s="3" t="s">
        <v>191</v>
      </c>
      <c r="N1691" s="3" t="s">
        <v>272</v>
      </c>
      <c r="O1691" s="3" t="s">
        <v>10038</v>
      </c>
      <c r="P1691" s="3" t="s">
        <v>191</v>
      </c>
      <c r="Q1691" s="3" t="s">
        <v>213</v>
      </c>
      <c r="R1691" s="3" t="s">
        <v>6402</v>
      </c>
      <c r="S1691" s="3">
        <v>45</v>
      </c>
      <c r="T1691" s="3">
        <v>34.01</v>
      </c>
      <c r="U1691" s="3">
        <v>0.24</v>
      </c>
      <c r="V1691" s="3">
        <v>132.71</v>
      </c>
      <c r="W1691" s="3">
        <v>88.02</v>
      </c>
      <c r="X1691" s="32">
        <v>0.34</v>
      </c>
      <c r="Y1691" s="33">
        <v>458.11</v>
      </c>
      <c r="Z1691" s="3">
        <v>330.08</v>
      </c>
      <c r="AA1691" s="3">
        <v>0.28000000000000003</v>
      </c>
      <c r="AB1691" s="3">
        <v>55234.8</v>
      </c>
      <c r="AC1691" s="3">
        <v>39817.199999999997</v>
      </c>
      <c r="AD1691" s="3">
        <v>55234.8</v>
      </c>
      <c r="AE1691" s="3">
        <v>39817.199999999997</v>
      </c>
    </row>
    <row r="1692" spans="1:31" x14ac:dyDescent="0.3">
      <c r="A1692" s="3" t="s">
        <v>10039</v>
      </c>
      <c r="B1692" s="4">
        <v>84248</v>
      </c>
      <c r="C1692" s="4">
        <v>129</v>
      </c>
      <c r="D1692" s="4" t="s">
        <v>25</v>
      </c>
      <c r="E1692" s="5" t="s">
        <v>6313</v>
      </c>
      <c r="G1692" s="4" t="s">
        <v>10040</v>
      </c>
      <c r="H1692" s="3" t="s">
        <v>6315</v>
      </c>
      <c r="I1692" s="3" t="s">
        <v>54</v>
      </c>
      <c r="J1692" s="3" t="s">
        <v>191</v>
      </c>
      <c r="K1692" s="3" t="s">
        <v>89</v>
      </c>
      <c r="L1692" s="6" t="s">
        <v>89</v>
      </c>
      <c r="M1692" s="3" t="s">
        <v>191</v>
      </c>
      <c r="N1692" s="3" t="s">
        <v>211</v>
      </c>
      <c r="O1692" s="3" t="s">
        <v>10041</v>
      </c>
      <c r="P1692" s="3" t="s">
        <v>191</v>
      </c>
      <c r="Q1692" s="3" t="s">
        <v>213</v>
      </c>
      <c r="R1692" s="3" t="s">
        <v>6402</v>
      </c>
      <c r="S1692" s="3">
        <v>13</v>
      </c>
      <c r="T1692" s="3">
        <v>5</v>
      </c>
      <c r="U1692" s="3">
        <v>0.62</v>
      </c>
      <c r="V1692" s="3">
        <v>37</v>
      </c>
      <c r="W1692" s="3">
        <v>23</v>
      </c>
      <c r="X1692" s="32">
        <v>0.38</v>
      </c>
      <c r="Y1692" s="33">
        <v>143</v>
      </c>
      <c r="Z1692" s="3">
        <v>96</v>
      </c>
      <c r="AA1692" s="3">
        <v>0.33</v>
      </c>
      <c r="AB1692" s="3">
        <v>20814.599999999999</v>
      </c>
      <c r="AC1692" s="3">
        <v>14277.6</v>
      </c>
      <c r="AD1692" s="3">
        <v>21501.48</v>
      </c>
      <c r="AE1692" s="3">
        <v>14433.6</v>
      </c>
    </row>
    <row r="1693" spans="1:31" x14ac:dyDescent="0.3">
      <c r="A1693" s="3" t="s">
        <v>10042</v>
      </c>
      <c r="B1693" s="4">
        <v>84396</v>
      </c>
      <c r="C1693" s="4">
        <v>139</v>
      </c>
      <c r="D1693" s="4" t="s">
        <v>25</v>
      </c>
      <c r="E1693" s="5" t="s">
        <v>6313</v>
      </c>
      <c r="G1693" s="4" t="s">
        <v>10043</v>
      </c>
      <c r="H1693" s="3" t="s">
        <v>6315</v>
      </c>
      <c r="I1693" s="3" t="s">
        <v>54</v>
      </c>
      <c r="J1693" s="3" t="s">
        <v>191</v>
      </c>
      <c r="K1693" s="3" t="s">
        <v>132</v>
      </c>
      <c r="L1693" s="6" t="s">
        <v>89</v>
      </c>
      <c r="M1693" s="3" t="s">
        <v>191</v>
      </c>
      <c r="N1693" s="3" t="s">
        <v>272</v>
      </c>
      <c r="O1693" s="3" t="s">
        <v>10044</v>
      </c>
      <c r="P1693" s="3" t="s">
        <v>191</v>
      </c>
      <c r="Q1693" s="3" t="s">
        <v>213</v>
      </c>
      <c r="R1693" s="3" t="s">
        <v>6402</v>
      </c>
      <c r="S1693" s="3">
        <v>10</v>
      </c>
      <c r="T1693" s="3">
        <v>11</v>
      </c>
      <c r="U1693" s="3">
        <v>-0.1</v>
      </c>
      <c r="V1693" s="3">
        <v>29</v>
      </c>
      <c r="W1693" s="3">
        <v>28</v>
      </c>
      <c r="X1693" s="32">
        <v>0.03</v>
      </c>
      <c r="Y1693" s="33">
        <v>134</v>
      </c>
      <c r="Z1693" s="3">
        <v>80</v>
      </c>
      <c r="AA1693" s="3">
        <v>0.4</v>
      </c>
      <c r="AB1693" s="3">
        <v>19514.88</v>
      </c>
      <c r="AC1693" s="3">
        <v>11906.4</v>
      </c>
      <c r="AD1693" s="3">
        <v>20148.240000000002</v>
      </c>
      <c r="AE1693" s="3">
        <v>12026.4</v>
      </c>
    </row>
    <row r="1694" spans="1:31" x14ac:dyDescent="0.3">
      <c r="A1694" s="3" t="s">
        <v>10045</v>
      </c>
      <c r="B1694" s="4">
        <v>16223</v>
      </c>
      <c r="C1694" s="4">
        <v>105</v>
      </c>
      <c r="D1694" s="4" t="s">
        <v>25</v>
      </c>
      <c r="E1694" s="5" t="s">
        <v>6313</v>
      </c>
      <c r="G1694" s="4" t="s">
        <v>10046</v>
      </c>
      <c r="H1694" s="3" t="s">
        <v>6315</v>
      </c>
      <c r="I1694" s="3" t="s">
        <v>806</v>
      </c>
      <c r="J1694" s="3" t="s">
        <v>175</v>
      </c>
      <c r="K1694" s="3" t="s">
        <v>146</v>
      </c>
      <c r="L1694" s="6" t="s">
        <v>6320</v>
      </c>
      <c r="M1694" s="3" t="s">
        <v>175</v>
      </c>
      <c r="N1694" s="3" t="s">
        <v>176</v>
      </c>
      <c r="O1694" s="3" t="s">
        <v>10047</v>
      </c>
      <c r="P1694" s="3" t="s">
        <v>6357</v>
      </c>
      <c r="Q1694" s="3" t="s">
        <v>49</v>
      </c>
      <c r="R1694" s="3" t="s">
        <v>6402</v>
      </c>
      <c r="S1694" s="3">
        <v>5</v>
      </c>
      <c r="T1694" s="3">
        <v>8</v>
      </c>
      <c r="U1694" s="3">
        <v>-0.5</v>
      </c>
      <c r="V1694" s="3">
        <v>16.559999999999999</v>
      </c>
      <c r="W1694" s="3">
        <v>34.01</v>
      </c>
      <c r="X1694" s="32">
        <v>-1.05</v>
      </c>
      <c r="Y1694" s="33">
        <v>103.92</v>
      </c>
      <c r="Z1694" s="3">
        <v>138.69</v>
      </c>
      <c r="AA1694" s="3">
        <v>-0.33</v>
      </c>
      <c r="AB1694" s="3">
        <v>28611</v>
      </c>
      <c r="AC1694" s="3">
        <v>38188.800000000003</v>
      </c>
      <c r="AD1694" s="3">
        <v>28611</v>
      </c>
      <c r="AE1694" s="3">
        <v>38188.800000000003</v>
      </c>
    </row>
    <row r="1695" spans="1:31" x14ac:dyDescent="0.3">
      <c r="A1695" s="3" t="s">
        <v>10048</v>
      </c>
      <c r="B1695" s="4">
        <v>16620</v>
      </c>
      <c r="C1695" s="4">
        <v>232</v>
      </c>
      <c r="D1695" s="4" t="s">
        <v>25</v>
      </c>
      <c r="E1695" s="5" t="s">
        <v>6313</v>
      </c>
      <c r="G1695" s="4" t="s">
        <v>10049</v>
      </c>
      <c r="H1695" s="3" t="s">
        <v>6315</v>
      </c>
      <c r="I1695" s="3" t="s">
        <v>806</v>
      </c>
      <c r="J1695" s="3" t="s">
        <v>175</v>
      </c>
      <c r="K1695" s="3" t="s">
        <v>146</v>
      </c>
      <c r="L1695" s="6" t="s">
        <v>6320</v>
      </c>
      <c r="M1695" s="3" t="s">
        <v>175</v>
      </c>
      <c r="N1695" s="3" t="s">
        <v>176</v>
      </c>
      <c r="O1695" s="3" t="s">
        <v>10050</v>
      </c>
      <c r="P1695" s="3" t="s">
        <v>6357</v>
      </c>
      <c r="Q1695" s="3" t="s">
        <v>49</v>
      </c>
      <c r="R1695" s="3" t="s">
        <v>6402</v>
      </c>
      <c r="S1695" s="3">
        <v>5</v>
      </c>
      <c r="T1695" s="3">
        <v>8.8699999999999992</v>
      </c>
      <c r="U1695" s="3">
        <v>-0.87</v>
      </c>
      <c r="V1695" s="3">
        <v>15.33</v>
      </c>
      <c r="W1695" s="3">
        <v>24.27</v>
      </c>
      <c r="X1695" s="32">
        <v>-0.57999999999999996</v>
      </c>
      <c r="Y1695" s="33">
        <v>88.17</v>
      </c>
      <c r="Z1695" s="3">
        <v>134.34</v>
      </c>
      <c r="AA1695" s="3">
        <v>-0.52</v>
      </c>
      <c r="AB1695" s="3">
        <v>31128.57</v>
      </c>
      <c r="AC1695" s="3">
        <v>48856.83</v>
      </c>
      <c r="AD1695" s="3">
        <v>32052.57</v>
      </c>
      <c r="AE1695" s="3">
        <v>48856.83</v>
      </c>
    </row>
    <row r="1696" spans="1:31" x14ac:dyDescent="0.3">
      <c r="A1696" s="3" t="s">
        <v>10051</v>
      </c>
      <c r="B1696" s="4">
        <v>17050</v>
      </c>
      <c r="C1696" s="4">
        <v>256</v>
      </c>
      <c r="D1696" s="4" t="s">
        <v>25</v>
      </c>
      <c r="E1696" s="5" t="s">
        <v>6313</v>
      </c>
      <c r="G1696" s="4" t="s">
        <v>10052</v>
      </c>
      <c r="H1696" s="3" t="s">
        <v>6315</v>
      </c>
      <c r="I1696" s="3" t="s">
        <v>758</v>
      </c>
      <c r="J1696" s="3" t="s">
        <v>175</v>
      </c>
      <c r="K1696" s="3" t="s">
        <v>132</v>
      </c>
      <c r="L1696" s="6" t="s">
        <v>6320</v>
      </c>
      <c r="M1696" s="3" t="s">
        <v>175</v>
      </c>
      <c r="N1696" s="3" t="s">
        <v>176</v>
      </c>
      <c r="O1696" s="3" t="s">
        <v>10053</v>
      </c>
      <c r="P1696" s="3" t="s">
        <v>6357</v>
      </c>
      <c r="Q1696" s="3" t="s">
        <v>44</v>
      </c>
      <c r="R1696" s="3" t="s">
        <v>60</v>
      </c>
      <c r="S1696" s="3">
        <v>9</v>
      </c>
      <c r="T1696" s="3">
        <v>11.5</v>
      </c>
      <c r="U1696" s="3">
        <v>-0.35</v>
      </c>
      <c r="V1696" s="3">
        <v>19.5</v>
      </c>
      <c r="W1696" s="3">
        <v>22</v>
      </c>
      <c r="X1696" s="32">
        <v>-0.13</v>
      </c>
      <c r="Y1696" s="33">
        <v>86.5</v>
      </c>
      <c r="Z1696" s="3">
        <v>131.5</v>
      </c>
      <c r="AA1696" s="3">
        <v>-0.52</v>
      </c>
      <c r="AB1696" s="3">
        <v>33293.4</v>
      </c>
      <c r="AC1696" s="3">
        <v>49165.919999999998</v>
      </c>
      <c r="AD1696" s="3">
        <v>33527.4</v>
      </c>
      <c r="AE1696" s="3">
        <v>49165.919999999998</v>
      </c>
    </row>
    <row r="1697" spans="1:31" x14ac:dyDescent="0.3">
      <c r="A1697" s="3" t="s">
        <v>10054</v>
      </c>
      <c r="B1697" s="4">
        <v>17543</v>
      </c>
      <c r="C1697" s="4">
        <v>119</v>
      </c>
      <c r="D1697" s="4" t="s">
        <v>25</v>
      </c>
      <c r="E1697" s="5" t="s">
        <v>6313</v>
      </c>
      <c r="G1697" s="4" t="s">
        <v>10055</v>
      </c>
      <c r="H1697" s="3" t="s">
        <v>6315</v>
      </c>
      <c r="I1697" s="3" t="s">
        <v>758</v>
      </c>
      <c r="J1697" s="3" t="s">
        <v>175</v>
      </c>
      <c r="K1697" s="3" t="s">
        <v>146</v>
      </c>
      <c r="L1697" s="6" t="s">
        <v>6320</v>
      </c>
      <c r="M1697" s="3" t="s">
        <v>175</v>
      </c>
      <c r="N1697" s="3" t="s">
        <v>176</v>
      </c>
      <c r="O1697" s="3" t="s">
        <v>10056</v>
      </c>
      <c r="P1697" s="3" t="s">
        <v>6357</v>
      </c>
      <c r="Q1697" s="3" t="s">
        <v>41</v>
      </c>
      <c r="R1697" s="3" t="s">
        <v>60</v>
      </c>
      <c r="S1697" s="3">
        <v>3</v>
      </c>
      <c r="T1697" s="3">
        <v>7</v>
      </c>
      <c r="U1697" s="3">
        <v>-1.33</v>
      </c>
      <c r="V1697" s="3">
        <v>5</v>
      </c>
      <c r="W1697" s="3">
        <v>13.5</v>
      </c>
      <c r="X1697" s="32">
        <v>-1.7</v>
      </c>
      <c r="Y1697" s="33">
        <v>27</v>
      </c>
      <c r="Z1697" s="3">
        <v>51.5</v>
      </c>
      <c r="AA1697" s="3">
        <v>-0.91</v>
      </c>
      <c r="AB1697" s="3">
        <v>14373.48</v>
      </c>
      <c r="AC1697" s="3">
        <v>28313.1</v>
      </c>
      <c r="AD1697" s="3">
        <v>14952.6</v>
      </c>
      <c r="AE1697" s="3">
        <v>28523.1</v>
      </c>
    </row>
    <row r="1698" spans="1:31" x14ac:dyDescent="0.3">
      <c r="A1698" s="3" t="s">
        <v>10057</v>
      </c>
      <c r="B1698" s="4">
        <v>18376</v>
      </c>
      <c r="C1698" s="4">
        <v>374</v>
      </c>
      <c r="D1698" s="4" t="s">
        <v>25</v>
      </c>
      <c r="E1698" s="5" t="s">
        <v>6313</v>
      </c>
      <c r="G1698" s="4" t="s">
        <v>10058</v>
      </c>
      <c r="H1698" s="3" t="s">
        <v>6315</v>
      </c>
      <c r="I1698" s="3" t="s">
        <v>758</v>
      </c>
      <c r="J1698" s="3" t="s">
        <v>175</v>
      </c>
      <c r="K1698" s="3" t="s">
        <v>146</v>
      </c>
      <c r="L1698" s="6" t="s">
        <v>6320</v>
      </c>
      <c r="M1698" s="3" t="s">
        <v>175</v>
      </c>
      <c r="N1698" s="3" t="s">
        <v>176</v>
      </c>
      <c r="O1698" s="3" t="s">
        <v>10059</v>
      </c>
      <c r="P1698" s="3" t="s">
        <v>6357</v>
      </c>
      <c r="Q1698" s="3" t="s">
        <v>800</v>
      </c>
      <c r="R1698" s="3" t="s">
        <v>60</v>
      </c>
      <c r="S1698" s="3">
        <v>11</v>
      </c>
      <c r="T1698" s="3">
        <v>19.5</v>
      </c>
      <c r="U1698" s="3">
        <v>-0.77</v>
      </c>
      <c r="V1698" s="3">
        <v>38.5</v>
      </c>
      <c r="W1698" s="3">
        <v>66.92</v>
      </c>
      <c r="X1698" s="32">
        <v>-0.74</v>
      </c>
      <c r="Y1698" s="33">
        <v>280</v>
      </c>
      <c r="Z1698" s="3">
        <v>375.5</v>
      </c>
      <c r="AA1698" s="3">
        <v>-0.34</v>
      </c>
      <c r="AB1698" s="3">
        <v>155736</v>
      </c>
      <c r="AC1698" s="3">
        <v>208853.1</v>
      </c>
      <c r="AD1698" s="3">
        <v>155736</v>
      </c>
      <c r="AE1698" s="3">
        <v>208853.1</v>
      </c>
    </row>
    <row r="1699" spans="1:31" x14ac:dyDescent="0.3">
      <c r="A1699" s="3" t="s">
        <v>10060</v>
      </c>
      <c r="B1699" s="4">
        <v>20300</v>
      </c>
      <c r="C1699" s="4">
        <v>199</v>
      </c>
      <c r="D1699" s="4" t="s">
        <v>25</v>
      </c>
      <c r="E1699" s="5" t="s">
        <v>6313</v>
      </c>
      <c r="G1699" s="4" t="s">
        <v>10061</v>
      </c>
      <c r="H1699" s="3" t="s">
        <v>6315</v>
      </c>
      <c r="I1699" s="3" t="s">
        <v>758</v>
      </c>
      <c r="J1699" s="3" t="s">
        <v>175</v>
      </c>
      <c r="K1699" s="3" t="s">
        <v>89</v>
      </c>
      <c r="L1699" s="6" t="s">
        <v>146</v>
      </c>
      <c r="M1699" s="3" t="s">
        <v>175</v>
      </c>
      <c r="N1699" s="3" t="s">
        <v>176</v>
      </c>
      <c r="O1699" s="3" t="s">
        <v>10062</v>
      </c>
      <c r="P1699" s="3" t="s">
        <v>6357</v>
      </c>
      <c r="Q1699" s="3" t="s">
        <v>10063</v>
      </c>
      <c r="R1699" s="3" t="s">
        <v>31</v>
      </c>
      <c r="S1699" s="3">
        <v>3</v>
      </c>
      <c r="T1699" s="3">
        <v>1</v>
      </c>
      <c r="U1699" s="3">
        <v>0.67</v>
      </c>
      <c r="V1699" s="3">
        <v>5</v>
      </c>
      <c r="W1699" s="3">
        <v>4.42</v>
      </c>
      <c r="X1699" s="32">
        <v>0.12</v>
      </c>
      <c r="Y1699" s="33">
        <v>22</v>
      </c>
      <c r="Z1699" s="3">
        <v>29.58</v>
      </c>
      <c r="AA1699" s="3">
        <v>-0.34</v>
      </c>
      <c r="AB1699" s="3">
        <v>13408.56</v>
      </c>
      <c r="AC1699" s="3">
        <v>18030.45</v>
      </c>
      <c r="AD1699" s="3">
        <v>13408.56</v>
      </c>
      <c r="AE1699" s="3">
        <v>18030.45</v>
      </c>
    </row>
    <row r="1700" spans="1:31" x14ac:dyDescent="0.3">
      <c r="A1700" s="3" t="s">
        <v>10064</v>
      </c>
      <c r="B1700" s="4">
        <v>28153</v>
      </c>
      <c r="C1700" s="4">
        <v>170</v>
      </c>
      <c r="D1700" s="4" t="s">
        <v>25</v>
      </c>
      <c r="E1700" s="5" t="s">
        <v>6313</v>
      </c>
      <c r="G1700" s="4" t="s">
        <v>10065</v>
      </c>
      <c r="H1700" s="3" t="s">
        <v>6315</v>
      </c>
      <c r="I1700" s="3" t="s">
        <v>806</v>
      </c>
      <c r="J1700" s="3" t="s">
        <v>175</v>
      </c>
      <c r="K1700" s="3" t="s">
        <v>89</v>
      </c>
      <c r="L1700" s="6" t="s">
        <v>6320</v>
      </c>
      <c r="M1700" s="3" t="s">
        <v>175</v>
      </c>
      <c r="N1700" s="3" t="s">
        <v>176</v>
      </c>
      <c r="O1700" s="3" t="s">
        <v>10066</v>
      </c>
      <c r="P1700" s="3" t="s">
        <v>6357</v>
      </c>
      <c r="Q1700" s="3" t="s">
        <v>128</v>
      </c>
      <c r="R1700" s="3" t="s">
        <v>60</v>
      </c>
      <c r="S1700" s="3">
        <v>3</v>
      </c>
      <c r="T1700" s="3">
        <v>4.5</v>
      </c>
      <c r="U1700" s="3">
        <v>-0.5</v>
      </c>
      <c r="V1700" s="3">
        <v>10.5</v>
      </c>
      <c r="W1700" s="3">
        <v>13.5</v>
      </c>
      <c r="X1700" s="32">
        <v>-0.28999999999999998</v>
      </c>
      <c r="Y1700" s="33">
        <v>60</v>
      </c>
      <c r="Z1700" s="3">
        <v>64.5</v>
      </c>
      <c r="AA1700" s="3">
        <v>-0.08</v>
      </c>
      <c r="AB1700" s="3">
        <v>14889.6</v>
      </c>
      <c r="AC1700" s="3">
        <v>15936.72</v>
      </c>
      <c r="AD1700" s="3">
        <v>14889.6</v>
      </c>
      <c r="AE1700" s="3">
        <v>15936.72</v>
      </c>
    </row>
    <row r="1701" spans="1:31" x14ac:dyDescent="0.3">
      <c r="A1701" s="3" t="s">
        <v>10067</v>
      </c>
      <c r="B1701" s="4">
        <v>76433</v>
      </c>
      <c r="C1701" s="4">
        <v>231</v>
      </c>
      <c r="D1701" s="4" t="s">
        <v>25</v>
      </c>
      <c r="E1701" s="5" t="s">
        <v>6313</v>
      </c>
      <c r="G1701" s="4" t="s">
        <v>10068</v>
      </c>
      <c r="H1701" s="3" t="s">
        <v>6315</v>
      </c>
      <c r="I1701" s="3" t="s">
        <v>831</v>
      </c>
      <c r="J1701" s="3" t="s">
        <v>175</v>
      </c>
      <c r="K1701" s="3" t="s">
        <v>146</v>
      </c>
      <c r="L1701" s="6" t="s">
        <v>146</v>
      </c>
      <c r="M1701" s="3" t="s">
        <v>175</v>
      </c>
      <c r="N1701" s="3" t="s">
        <v>176</v>
      </c>
      <c r="O1701" s="3" t="s">
        <v>10069</v>
      </c>
      <c r="P1701" s="3" t="s">
        <v>191</v>
      </c>
      <c r="Q1701" s="3" t="s">
        <v>10070</v>
      </c>
      <c r="R1701" s="3" t="s">
        <v>60</v>
      </c>
      <c r="S1701" s="3">
        <v>5</v>
      </c>
      <c r="T1701" s="3">
        <v>12</v>
      </c>
      <c r="U1701" s="3">
        <v>-1.4</v>
      </c>
      <c r="V1701" s="3">
        <v>9.67</v>
      </c>
      <c r="W1701" s="3">
        <v>22.92</v>
      </c>
      <c r="X1701" s="32">
        <v>-1.37</v>
      </c>
      <c r="Y1701" s="33">
        <v>46.83</v>
      </c>
      <c r="Z1701" s="3">
        <v>82.92</v>
      </c>
      <c r="AA1701" s="3">
        <v>-0.77</v>
      </c>
      <c r="AB1701" s="3">
        <v>19078.82</v>
      </c>
      <c r="AC1701" s="3">
        <v>35225.19</v>
      </c>
      <c r="AD1701" s="3">
        <v>20817.78</v>
      </c>
      <c r="AE1701" s="3">
        <v>37103.550000000003</v>
      </c>
    </row>
    <row r="1702" spans="1:31" x14ac:dyDescent="0.3">
      <c r="A1702" s="3" t="s">
        <v>10071</v>
      </c>
      <c r="B1702" s="4">
        <v>86100</v>
      </c>
      <c r="C1702" s="4">
        <v>56</v>
      </c>
      <c r="D1702" s="4" t="s">
        <v>25</v>
      </c>
      <c r="E1702" s="5" t="s">
        <v>6313</v>
      </c>
      <c r="G1702" s="4" t="s">
        <v>10072</v>
      </c>
      <c r="H1702" s="3" t="s">
        <v>6315</v>
      </c>
      <c r="I1702" s="3" t="s">
        <v>758</v>
      </c>
      <c r="J1702" s="3" t="s">
        <v>175</v>
      </c>
      <c r="K1702" s="3" t="s">
        <v>132</v>
      </c>
      <c r="L1702" s="6" t="s">
        <v>6320</v>
      </c>
      <c r="M1702" s="3" t="s">
        <v>175</v>
      </c>
      <c r="N1702" s="3" t="s">
        <v>176</v>
      </c>
      <c r="O1702" s="3" t="s">
        <v>10073</v>
      </c>
      <c r="P1702" s="3" t="s">
        <v>191</v>
      </c>
      <c r="Q1702" s="3" t="s">
        <v>10074</v>
      </c>
      <c r="R1702" s="3" t="s">
        <v>29</v>
      </c>
      <c r="S1702" s="3">
        <v>2</v>
      </c>
      <c r="T1702" s="3">
        <v>2</v>
      </c>
      <c r="U1702" s="3">
        <v>-0.33</v>
      </c>
      <c r="V1702" s="3">
        <v>3.5</v>
      </c>
      <c r="W1702" s="3">
        <v>7</v>
      </c>
      <c r="X1702" s="32">
        <v>-1</v>
      </c>
      <c r="Y1702" s="33">
        <v>37.5</v>
      </c>
      <c r="Z1702" s="3">
        <v>30</v>
      </c>
      <c r="AA1702" s="3">
        <v>0.2</v>
      </c>
      <c r="AB1702" s="3">
        <v>16634.580000000002</v>
      </c>
      <c r="AC1702" s="3">
        <v>12470.4</v>
      </c>
      <c r="AD1702" s="3">
        <v>17568.240000000002</v>
      </c>
      <c r="AE1702" s="3">
        <v>12470.4</v>
      </c>
    </row>
    <row r="1703" spans="1:31" x14ac:dyDescent="0.3">
      <c r="A1703" s="3" t="s">
        <v>10075</v>
      </c>
      <c r="B1703" s="4">
        <v>86582</v>
      </c>
      <c r="C1703" s="4">
        <v>218</v>
      </c>
      <c r="D1703" s="4" t="s">
        <v>25</v>
      </c>
      <c r="E1703" s="5" t="s">
        <v>6313</v>
      </c>
      <c r="G1703" s="4" t="s">
        <v>10076</v>
      </c>
      <c r="H1703" s="3" t="s">
        <v>6315</v>
      </c>
      <c r="I1703" s="3" t="s">
        <v>758</v>
      </c>
      <c r="J1703" s="3" t="s">
        <v>175</v>
      </c>
      <c r="K1703" s="3" t="s">
        <v>146</v>
      </c>
      <c r="L1703" s="6" t="s">
        <v>146</v>
      </c>
      <c r="M1703" s="3" t="s">
        <v>175</v>
      </c>
      <c r="N1703" s="3" t="s">
        <v>712</v>
      </c>
      <c r="O1703" s="3" t="s">
        <v>10077</v>
      </c>
      <c r="P1703" s="3" t="s">
        <v>191</v>
      </c>
      <c r="Q1703" s="3" t="s">
        <v>6387</v>
      </c>
      <c r="R1703" s="3" t="s">
        <v>31</v>
      </c>
      <c r="S1703" s="3">
        <v>2</v>
      </c>
      <c r="T1703" s="3">
        <v>2</v>
      </c>
      <c r="U1703" s="3">
        <v>0</v>
      </c>
      <c r="V1703" s="3">
        <v>6</v>
      </c>
      <c r="W1703" s="3">
        <v>8.5</v>
      </c>
      <c r="X1703" s="32">
        <v>-0.42</v>
      </c>
      <c r="Y1703" s="33">
        <v>27.17</v>
      </c>
      <c r="Z1703" s="3">
        <v>49</v>
      </c>
      <c r="AA1703" s="3">
        <v>-0.8</v>
      </c>
      <c r="AB1703" s="3">
        <v>11691.29</v>
      </c>
      <c r="AC1703" s="3">
        <v>21711.9</v>
      </c>
      <c r="AD1703" s="3">
        <v>12190.3</v>
      </c>
      <c r="AE1703" s="3">
        <v>22670.34</v>
      </c>
    </row>
    <row r="1704" spans="1:31" x14ac:dyDescent="0.3">
      <c r="A1704" s="3" t="s">
        <v>10078</v>
      </c>
      <c r="B1704" s="4">
        <v>87063</v>
      </c>
      <c r="C1704" s="4">
        <v>309</v>
      </c>
      <c r="D1704" s="4" t="s">
        <v>25</v>
      </c>
      <c r="E1704" s="5" t="s">
        <v>6313</v>
      </c>
      <c r="G1704" s="4" t="s">
        <v>10079</v>
      </c>
      <c r="H1704" s="3" t="s">
        <v>6315</v>
      </c>
      <c r="I1704" s="3" t="s">
        <v>831</v>
      </c>
      <c r="J1704" s="3" t="s">
        <v>175</v>
      </c>
      <c r="K1704" s="3" t="s">
        <v>132</v>
      </c>
      <c r="L1704" s="6" t="s">
        <v>132</v>
      </c>
      <c r="M1704" s="3" t="s">
        <v>175</v>
      </c>
      <c r="N1704" s="3" t="s">
        <v>184</v>
      </c>
      <c r="O1704" s="3" t="s">
        <v>10080</v>
      </c>
      <c r="P1704" s="3" t="s">
        <v>191</v>
      </c>
      <c r="Q1704" s="3" t="s">
        <v>234</v>
      </c>
      <c r="R1704" s="3" t="s">
        <v>31</v>
      </c>
      <c r="S1704" s="3">
        <v>2</v>
      </c>
      <c r="T1704" s="3">
        <v>5.61</v>
      </c>
      <c r="U1704" s="3">
        <v>-1.63</v>
      </c>
      <c r="V1704" s="3">
        <v>9.34</v>
      </c>
      <c r="W1704" s="3">
        <v>13.88</v>
      </c>
      <c r="X1704" s="32">
        <v>-0.49</v>
      </c>
      <c r="Y1704" s="33">
        <v>52.32</v>
      </c>
      <c r="Z1704" s="3">
        <v>88.32</v>
      </c>
      <c r="AA1704" s="3">
        <v>-0.69</v>
      </c>
      <c r="AB1704" s="3">
        <v>19756.8</v>
      </c>
      <c r="AC1704" s="3">
        <v>32366.880000000001</v>
      </c>
      <c r="AD1704" s="3">
        <v>19756.8</v>
      </c>
      <c r="AE1704" s="3">
        <v>33364.800000000003</v>
      </c>
    </row>
    <row r="1705" spans="1:31" x14ac:dyDescent="0.3">
      <c r="A1705" s="3" t="s">
        <v>10081</v>
      </c>
      <c r="B1705" s="4">
        <v>15945</v>
      </c>
      <c r="C1705" s="4">
        <v>72</v>
      </c>
      <c r="D1705" s="4" t="s">
        <v>25</v>
      </c>
      <c r="E1705" s="5" t="s">
        <v>6313</v>
      </c>
      <c r="G1705" s="4" t="s">
        <v>10082</v>
      </c>
      <c r="H1705" s="3" t="s">
        <v>6315</v>
      </c>
      <c r="I1705" s="3" t="s">
        <v>721</v>
      </c>
      <c r="J1705" s="3" t="s">
        <v>228</v>
      </c>
      <c r="K1705" s="3" t="s">
        <v>228</v>
      </c>
      <c r="L1705" s="6" t="s">
        <v>132</v>
      </c>
      <c r="M1705" s="3" t="s">
        <v>228</v>
      </c>
      <c r="N1705" s="3" t="s">
        <v>712</v>
      </c>
      <c r="O1705" s="3" t="s">
        <v>10083</v>
      </c>
      <c r="P1705" s="3" t="s">
        <v>6357</v>
      </c>
      <c r="Q1705" s="3" t="s">
        <v>37</v>
      </c>
      <c r="R1705" s="3" t="s">
        <v>60</v>
      </c>
      <c r="S1705" s="3">
        <v>4</v>
      </c>
      <c r="T1705" s="3">
        <v>8.17</v>
      </c>
      <c r="U1705" s="3">
        <v>-1.33</v>
      </c>
      <c r="V1705" s="3">
        <v>11.67</v>
      </c>
      <c r="W1705" s="3">
        <v>12.83</v>
      </c>
      <c r="X1705" s="32">
        <v>-0.1</v>
      </c>
      <c r="Y1705" s="33">
        <v>53.68</v>
      </c>
      <c r="Z1705" s="3">
        <v>42.78</v>
      </c>
      <c r="AA1705" s="3">
        <v>0.2</v>
      </c>
      <c r="AB1705" s="3">
        <v>12077.4</v>
      </c>
      <c r="AC1705" s="3">
        <v>10037.799999999999</v>
      </c>
      <c r="AD1705" s="3">
        <v>12737.4</v>
      </c>
      <c r="AE1705" s="3">
        <v>10157.799999999999</v>
      </c>
    </row>
    <row r="1706" spans="1:31" x14ac:dyDescent="0.3">
      <c r="A1706" s="3" t="s">
        <v>10084</v>
      </c>
      <c r="B1706" s="4">
        <v>89504</v>
      </c>
      <c r="C1706" s="4">
        <v>87</v>
      </c>
      <c r="D1706" s="4" t="s">
        <v>25</v>
      </c>
      <c r="E1706" s="5" t="s">
        <v>6313</v>
      </c>
      <c r="G1706" s="4" t="s">
        <v>10085</v>
      </c>
      <c r="H1706" s="3" t="s">
        <v>6315</v>
      </c>
      <c r="I1706" s="3" t="s">
        <v>245</v>
      </c>
      <c r="J1706" s="3" t="s">
        <v>3714</v>
      </c>
      <c r="K1706" s="3" t="s">
        <v>3714</v>
      </c>
      <c r="L1706" s="6" t="s">
        <v>146</v>
      </c>
      <c r="M1706" s="3" t="s">
        <v>245</v>
      </c>
      <c r="N1706" s="3" t="s">
        <v>3714</v>
      </c>
      <c r="O1706" s="3" t="s">
        <v>10086</v>
      </c>
      <c r="P1706" s="3" t="s">
        <v>245</v>
      </c>
      <c r="Q1706" s="3" t="s">
        <v>63</v>
      </c>
      <c r="R1706" s="3" t="s">
        <v>31</v>
      </c>
      <c r="S1706" s="3">
        <v>1</v>
      </c>
      <c r="T1706" s="3">
        <v>0.5</v>
      </c>
      <c r="U1706" s="3">
        <v>0.4</v>
      </c>
      <c r="V1706" s="3">
        <v>1.92</v>
      </c>
      <c r="W1706" s="3">
        <v>2.75</v>
      </c>
      <c r="X1706" s="32">
        <v>-0.44</v>
      </c>
      <c r="Y1706" s="33">
        <v>16.579999999999998</v>
      </c>
      <c r="Z1706" s="3">
        <v>12.42</v>
      </c>
      <c r="AA1706" s="3">
        <v>0.25</v>
      </c>
      <c r="AB1706" s="3">
        <v>8401.94</v>
      </c>
      <c r="AC1706" s="3">
        <v>6136.31</v>
      </c>
      <c r="AD1706" s="3">
        <v>8701.94</v>
      </c>
      <c r="AE1706" s="3">
        <v>6286.31</v>
      </c>
    </row>
    <row r="1707" spans="1:31" x14ac:dyDescent="0.3">
      <c r="A1707" s="3" t="s">
        <v>10087</v>
      </c>
      <c r="B1707" s="4">
        <v>80363</v>
      </c>
      <c r="C1707" s="4">
        <v>460</v>
      </c>
      <c r="D1707" s="4" t="s">
        <v>25</v>
      </c>
      <c r="E1707" s="5" t="s">
        <v>6313</v>
      </c>
      <c r="G1707" s="4" t="s">
        <v>10088</v>
      </c>
      <c r="H1707" s="3" t="s">
        <v>6315</v>
      </c>
      <c r="I1707" s="3" t="s">
        <v>831</v>
      </c>
      <c r="J1707" s="3" t="s">
        <v>232</v>
      </c>
      <c r="K1707" s="3" t="s">
        <v>232</v>
      </c>
      <c r="L1707" s="6" t="s">
        <v>132</v>
      </c>
      <c r="M1707" s="3" t="s">
        <v>191</v>
      </c>
      <c r="N1707" s="3" t="s">
        <v>206</v>
      </c>
      <c r="O1707" s="3" t="s">
        <v>10089</v>
      </c>
      <c r="P1707" s="3" t="s">
        <v>191</v>
      </c>
      <c r="Q1707" s="3" t="s">
        <v>234</v>
      </c>
      <c r="R1707" s="3" t="s">
        <v>31</v>
      </c>
      <c r="S1707" s="3">
        <v>72</v>
      </c>
      <c r="T1707" s="3">
        <v>63.5</v>
      </c>
      <c r="U1707" s="3">
        <v>0.11</v>
      </c>
      <c r="V1707" s="3">
        <v>220</v>
      </c>
      <c r="W1707" s="3">
        <v>239.58</v>
      </c>
      <c r="X1707" s="32">
        <v>-0.09</v>
      </c>
      <c r="Y1707" s="33">
        <v>968.08</v>
      </c>
      <c r="Z1707" s="3">
        <v>957.17</v>
      </c>
      <c r="AA1707" s="3">
        <v>0.01</v>
      </c>
      <c r="AB1707" s="3">
        <v>222233.21</v>
      </c>
      <c r="AC1707" s="3">
        <v>219502.54</v>
      </c>
      <c r="AD1707" s="3">
        <v>222233.21</v>
      </c>
      <c r="AE1707" s="3">
        <v>219502.54</v>
      </c>
    </row>
    <row r="1708" spans="1:31" x14ac:dyDescent="0.3">
      <c r="A1708" s="3" t="s">
        <v>10090</v>
      </c>
      <c r="B1708" s="4">
        <v>73200</v>
      </c>
      <c r="C1708" s="4">
        <v>187</v>
      </c>
      <c r="D1708" s="4" t="s">
        <v>25</v>
      </c>
      <c r="E1708" s="5" t="s">
        <v>6313</v>
      </c>
      <c r="G1708" s="4" t="s">
        <v>10091</v>
      </c>
      <c r="H1708" s="3" t="s">
        <v>6315</v>
      </c>
      <c r="I1708" s="3" t="s">
        <v>299</v>
      </c>
      <c r="J1708" s="3" t="s">
        <v>299</v>
      </c>
      <c r="K1708" s="3" t="s">
        <v>132</v>
      </c>
      <c r="L1708" s="6" t="s">
        <v>89</v>
      </c>
      <c r="M1708" s="3" t="s">
        <v>299</v>
      </c>
      <c r="N1708" s="3" t="s">
        <v>184</v>
      </c>
      <c r="O1708" s="3" t="s">
        <v>10092</v>
      </c>
      <c r="P1708" s="3" t="s">
        <v>191</v>
      </c>
      <c r="Q1708" s="3" t="s">
        <v>397</v>
      </c>
      <c r="R1708" s="3" t="s">
        <v>31</v>
      </c>
      <c r="T1708" s="3">
        <v>16</v>
      </c>
      <c r="V1708" s="3">
        <v>1</v>
      </c>
      <c r="W1708" s="3">
        <v>72</v>
      </c>
      <c r="X1708" s="32">
        <v>-71</v>
      </c>
      <c r="Y1708" s="33">
        <v>77</v>
      </c>
      <c r="Z1708" s="3">
        <v>211.25</v>
      </c>
      <c r="AA1708" s="3">
        <v>-1.74</v>
      </c>
      <c r="AB1708" s="3">
        <v>12547.08</v>
      </c>
      <c r="AC1708" s="3">
        <v>33334.74</v>
      </c>
      <c r="AD1708" s="3">
        <v>13555.08</v>
      </c>
      <c r="AE1708" s="3">
        <v>35429.31</v>
      </c>
    </row>
    <row r="1709" spans="1:31" x14ac:dyDescent="0.3">
      <c r="A1709" s="3" t="s">
        <v>10093</v>
      </c>
      <c r="B1709" s="4">
        <v>16887</v>
      </c>
      <c r="C1709" s="4">
        <v>174</v>
      </c>
      <c r="D1709" s="4" t="s">
        <v>25</v>
      </c>
      <c r="E1709" s="5" t="s">
        <v>6313</v>
      </c>
      <c r="G1709" s="4" t="s">
        <v>10094</v>
      </c>
      <c r="H1709" s="3" t="s">
        <v>6315</v>
      </c>
      <c r="I1709" s="3" t="s">
        <v>758</v>
      </c>
      <c r="J1709" s="3" t="s">
        <v>736</v>
      </c>
      <c r="K1709" s="3" t="s">
        <v>736</v>
      </c>
      <c r="L1709" s="6" t="s">
        <v>146</v>
      </c>
      <c r="M1709" s="3" t="s">
        <v>175</v>
      </c>
      <c r="N1709" s="3" t="s">
        <v>176</v>
      </c>
      <c r="O1709" s="3" t="s">
        <v>10095</v>
      </c>
      <c r="P1709" s="3" t="s">
        <v>6357</v>
      </c>
      <c r="Q1709" s="3" t="s">
        <v>9492</v>
      </c>
      <c r="R1709" s="3" t="s">
        <v>60</v>
      </c>
      <c r="S1709" s="3">
        <v>9</v>
      </c>
      <c r="T1709" s="3">
        <v>6.5</v>
      </c>
      <c r="U1709" s="3">
        <v>0.28000000000000003</v>
      </c>
      <c r="V1709" s="3">
        <v>19.079999999999998</v>
      </c>
      <c r="W1709" s="3">
        <v>25</v>
      </c>
      <c r="X1709" s="32">
        <v>-0.31</v>
      </c>
      <c r="Y1709" s="33">
        <v>87</v>
      </c>
      <c r="Z1709" s="3">
        <v>103</v>
      </c>
      <c r="AA1709" s="3">
        <v>-0.18</v>
      </c>
      <c r="AB1709" s="3">
        <v>36383.4</v>
      </c>
      <c r="AC1709" s="3">
        <v>42822.6</v>
      </c>
      <c r="AD1709" s="3">
        <v>36383.4</v>
      </c>
      <c r="AE1709" s="3">
        <v>43074.6</v>
      </c>
    </row>
    <row r="1710" spans="1:31" x14ac:dyDescent="0.3">
      <c r="A1710" s="3" t="s">
        <v>10096</v>
      </c>
      <c r="B1710" s="4">
        <v>26555</v>
      </c>
      <c r="C1710" s="4">
        <v>224</v>
      </c>
      <c r="D1710" s="4" t="s">
        <v>25</v>
      </c>
      <c r="E1710" s="5" t="s">
        <v>6313</v>
      </c>
      <c r="G1710" s="4" t="s">
        <v>10097</v>
      </c>
      <c r="H1710" s="3" t="s">
        <v>6315</v>
      </c>
      <c r="I1710" s="3" t="s">
        <v>735</v>
      </c>
      <c r="J1710" s="3" t="s">
        <v>736</v>
      </c>
      <c r="K1710" s="3" t="s">
        <v>736</v>
      </c>
      <c r="L1710" s="6" t="s">
        <v>6320</v>
      </c>
      <c r="M1710" s="3" t="s">
        <v>175</v>
      </c>
      <c r="N1710" s="3" t="s">
        <v>176</v>
      </c>
      <c r="O1710" s="3" t="s">
        <v>10098</v>
      </c>
      <c r="P1710" s="3" t="s">
        <v>6357</v>
      </c>
      <c r="Q1710" s="3" t="s">
        <v>55</v>
      </c>
      <c r="R1710" s="3" t="s">
        <v>31</v>
      </c>
      <c r="S1710" s="3">
        <v>7</v>
      </c>
      <c r="T1710" s="3">
        <v>13.5</v>
      </c>
      <c r="U1710" s="3">
        <v>-1.08</v>
      </c>
      <c r="V1710" s="3">
        <v>36</v>
      </c>
      <c r="W1710" s="3">
        <v>46.42</v>
      </c>
      <c r="X1710" s="32">
        <v>-0.28999999999999998</v>
      </c>
      <c r="Y1710" s="33">
        <v>144.5</v>
      </c>
      <c r="Z1710" s="3">
        <v>171.08</v>
      </c>
      <c r="AA1710" s="3">
        <v>-0.18</v>
      </c>
      <c r="AB1710" s="3">
        <v>42174.78</v>
      </c>
      <c r="AC1710" s="3">
        <v>49936.02</v>
      </c>
      <c r="AD1710" s="3">
        <v>45260.94</v>
      </c>
      <c r="AE1710" s="3">
        <v>51737.82</v>
      </c>
    </row>
    <row r="1711" spans="1:31" x14ac:dyDescent="0.3">
      <c r="A1711" s="3" t="s">
        <v>10099</v>
      </c>
      <c r="B1711" s="4">
        <v>58902</v>
      </c>
      <c r="C1711" s="4">
        <v>289</v>
      </c>
      <c r="D1711" s="4" t="s">
        <v>25</v>
      </c>
      <c r="E1711" s="5" t="s">
        <v>6313</v>
      </c>
      <c r="G1711" s="4" t="s">
        <v>10100</v>
      </c>
      <c r="H1711" s="3" t="s">
        <v>6315</v>
      </c>
      <c r="I1711" s="3" t="s">
        <v>116</v>
      </c>
      <c r="J1711" s="3" t="s">
        <v>6576</v>
      </c>
      <c r="K1711" s="3" t="s">
        <v>6577</v>
      </c>
      <c r="L1711" s="6" t="s">
        <v>104</v>
      </c>
      <c r="M1711" s="3" t="s">
        <v>116</v>
      </c>
      <c r="N1711" s="3" t="s">
        <v>122</v>
      </c>
      <c r="O1711" s="3" t="s">
        <v>10101</v>
      </c>
      <c r="P1711" s="3" t="s">
        <v>116</v>
      </c>
      <c r="Q1711" s="3" t="s">
        <v>128</v>
      </c>
      <c r="R1711" s="3" t="s">
        <v>60</v>
      </c>
      <c r="S1711" s="3">
        <v>39</v>
      </c>
      <c r="T1711" s="3">
        <v>42.66</v>
      </c>
      <c r="U1711" s="3">
        <v>-0.08</v>
      </c>
      <c r="V1711" s="3">
        <v>105.04</v>
      </c>
      <c r="W1711" s="3">
        <v>116.79</v>
      </c>
      <c r="X1711" s="32">
        <v>-0.11</v>
      </c>
      <c r="Y1711" s="33">
        <v>343.4</v>
      </c>
      <c r="Z1711" s="3">
        <v>322.62</v>
      </c>
      <c r="AA1711" s="3">
        <v>0.06</v>
      </c>
      <c r="AB1711" s="3">
        <v>33075.839999999997</v>
      </c>
      <c r="AC1711" s="3">
        <v>31108.799999999999</v>
      </c>
      <c r="AD1711" s="3">
        <v>33075.839999999997</v>
      </c>
      <c r="AE1711" s="3">
        <v>31108.799999999999</v>
      </c>
    </row>
    <row r="1712" spans="1:31" x14ac:dyDescent="0.3">
      <c r="A1712" s="3" t="s">
        <v>10102</v>
      </c>
      <c r="B1712" s="4">
        <v>58908</v>
      </c>
      <c r="C1712" s="4">
        <v>391</v>
      </c>
      <c r="D1712" s="4" t="s">
        <v>25</v>
      </c>
      <c r="E1712" s="5" t="s">
        <v>6313</v>
      </c>
      <c r="G1712" s="4" t="s">
        <v>10103</v>
      </c>
      <c r="H1712" s="3" t="s">
        <v>6315</v>
      </c>
      <c r="I1712" s="3" t="s">
        <v>116</v>
      </c>
      <c r="J1712" s="3" t="s">
        <v>6576</v>
      </c>
      <c r="K1712" s="3" t="s">
        <v>6577</v>
      </c>
      <c r="L1712" s="6" t="s">
        <v>104</v>
      </c>
      <c r="M1712" s="3" t="s">
        <v>116</v>
      </c>
      <c r="N1712" s="3" t="s">
        <v>122</v>
      </c>
      <c r="O1712" s="3" t="s">
        <v>10104</v>
      </c>
      <c r="P1712" s="3" t="s">
        <v>116</v>
      </c>
      <c r="Q1712" s="3" t="s">
        <v>128</v>
      </c>
      <c r="R1712" s="3" t="s">
        <v>60</v>
      </c>
      <c r="S1712" s="3">
        <v>64</v>
      </c>
      <c r="T1712" s="3">
        <v>54.4</v>
      </c>
      <c r="U1712" s="3">
        <v>0.15</v>
      </c>
      <c r="V1712" s="3">
        <v>194.63</v>
      </c>
      <c r="W1712" s="3">
        <v>143.99</v>
      </c>
      <c r="X1712" s="32">
        <v>0.26</v>
      </c>
      <c r="Y1712" s="33">
        <v>518.83000000000004</v>
      </c>
      <c r="Z1712" s="3">
        <v>451.68</v>
      </c>
      <c r="AA1712" s="3">
        <v>0.13</v>
      </c>
      <c r="AB1712" s="3">
        <v>49973.279999999999</v>
      </c>
      <c r="AC1712" s="3">
        <v>43613.52</v>
      </c>
      <c r="AD1712" s="3">
        <v>49973.279999999999</v>
      </c>
      <c r="AE1712" s="3">
        <v>43613.52</v>
      </c>
    </row>
    <row r="1713" spans="1:31" x14ac:dyDescent="0.3">
      <c r="A1713" s="3" t="s">
        <v>10105</v>
      </c>
      <c r="B1713" s="4">
        <v>58911</v>
      </c>
      <c r="C1713" s="4">
        <v>299</v>
      </c>
      <c r="D1713" s="4" t="s">
        <v>25</v>
      </c>
      <c r="E1713" s="5" t="s">
        <v>6313</v>
      </c>
      <c r="G1713" s="4" t="s">
        <v>10106</v>
      </c>
      <c r="H1713" s="3" t="s">
        <v>6315</v>
      </c>
      <c r="I1713" s="3" t="s">
        <v>116</v>
      </c>
      <c r="J1713" s="3" t="s">
        <v>6576</v>
      </c>
      <c r="K1713" s="3" t="s">
        <v>6577</v>
      </c>
      <c r="L1713" s="6" t="s">
        <v>104</v>
      </c>
      <c r="M1713" s="3" t="s">
        <v>116</v>
      </c>
      <c r="N1713" s="3" t="s">
        <v>122</v>
      </c>
      <c r="O1713" s="3" t="s">
        <v>10107</v>
      </c>
      <c r="P1713" s="3" t="s">
        <v>116</v>
      </c>
      <c r="Q1713" s="3" t="s">
        <v>128</v>
      </c>
      <c r="R1713" s="3" t="s">
        <v>60</v>
      </c>
      <c r="S1713" s="3">
        <v>27</v>
      </c>
      <c r="T1713" s="3">
        <v>17.07</v>
      </c>
      <c r="U1713" s="3">
        <v>0.37</v>
      </c>
      <c r="V1713" s="3">
        <v>70.38</v>
      </c>
      <c r="W1713" s="3">
        <v>49.06</v>
      </c>
      <c r="X1713" s="32">
        <v>0.3</v>
      </c>
      <c r="Y1713" s="33">
        <v>214.34</v>
      </c>
      <c r="Z1713" s="3">
        <v>248.49</v>
      </c>
      <c r="AA1713" s="3">
        <v>-0.16</v>
      </c>
      <c r="AB1713" s="3">
        <v>20646.72</v>
      </c>
      <c r="AC1713" s="3">
        <v>23978.16</v>
      </c>
      <c r="AD1713" s="3">
        <v>20646.72</v>
      </c>
      <c r="AE1713" s="3">
        <v>23978.16</v>
      </c>
    </row>
    <row r="1714" spans="1:31" x14ac:dyDescent="0.3">
      <c r="A1714" s="3" t="s">
        <v>10108</v>
      </c>
      <c r="B1714" s="4">
        <v>101646</v>
      </c>
      <c r="C1714" s="4">
        <v>296</v>
      </c>
      <c r="D1714" s="4" t="s">
        <v>25</v>
      </c>
      <c r="E1714" s="5" t="s">
        <v>6313</v>
      </c>
      <c r="G1714" s="4" t="s">
        <v>10109</v>
      </c>
      <c r="H1714" s="3" t="s">
        <v>6315</v>
      </c>
      <c r="I1714" s="3" t="s">
        <v>116</v>
      </c>
      <c r="J1714" s="3" t="s">
        <v>6576</v>
      </c>
      <c r="K1714" s="3" t="s">
        <v>6577</v>
      </c>
      <c r="L1714" s="6" t="s">
        <v>132</v>
      </c>
      <c r="M1714" s="3" t="s">
        <v>116</v>
      </c>
      <c r="N1714" s="3" t="s">
        <v>989</v>
      </c>
      <c r="O1714" s="3" t="s">
        <v>10110</v>
      </c>
      <c r="P1714" s="3" t="s">
        <v>116</v>
      </c>
      <c r="Q1714" s="3" t="s">
        <v>9254</v>
      </c>
      <c r="R1714" s="3" t="s">
        <v>60</v>
      </c>
      <c r="S1714" s="3">
        <v>38</v>
      </c>
      <c r="T1714" s="3">
        <v>85.23</v>
      </c>
      <c r="U1714" s="3">
        <v>-1.25</v>
      </c>
      <c r="V1714" s="3">
        <v>101.33</v>
      </c>
      <c r="W1714" s="3">
        <v>215.92</v>
      </c>
      <c r="X1714" s="32">
        <v>-1.1299999999999999</v>
      </c>
      <c r="Y1714" s="33">
        <v>561.57000000000005</v>
      </c>
      <c r="Z1714" s="3">
        <v>734.87</v>
      </c>
      <c r="AA1714" s="3">
        <v>-0.31</v>
      </c>
      <c r="AB1714" s="3">
        <v>32733.599999999999</v>
      </c>
      <c r="AC1714" s="3">
        <v>43733.760000000002</v>
      </c>
      <c r="AD1714" s="3">
        <v>32733.599999999999</v>
      </c>
      <c r="AE1714" s="3">
        <v>43733.760000000002</v>
      </c>
    </row>
    <row r="1715" spans="1:31" x14ac:dyDescent="0.3">
      <c r="A1715" s="3" t="s">
        <v>10111</v>
      </c>
      <c r="B1715" s="4">
        <v>86239</v>
      </c>
      <c r="C1715" s="4">
        <v>70</v>
      </c>
      <c r="D1715" s="4" t="s">
        <v>25</v>
      </c>
      <c r="E1715" s="5" t="s">
        <v>6313</v>
      </c>
      <c r="G1715" s="4" t="s">
        <v>10112</v>
      </c>
      <c r="H1715" s="3" t="s">
        <v>6315</v>
      </c>
      <c r="I1715" s="3" t="s">
        <v>245</v>
      </c>
      <c r="J1715" s="3" t="s">
        <v>245</v>
      </c>
      <c r="K1715" s="3" t="s">
        <v>146</v>
      </c>
      <c r="L1715" s="6" t="s">
        <v>6320</v>
      </c>
      <c r="M1715" s="3" t="s">
        <v>245</v>
      </c>
      <c r="N1715" s="3" t="s">
        <v>246</v>
      </c>
      <c r="O1715" s="3" t="s">
        <v>10113</v>
      </c>
      <c r="P1715" s="3" t="s">
        <v>245</v>
      </c>
      <c r="Q1715" s="3" t="s">
        <v>10114</v>
      </c>
      <c r="R1715" s="3" t="s">
        <v>10115</v>
      </c>
      <c r="W1715" s="3">
        <v>20</v>
      </c>
      <c r="X1715" s="32"/>
      <c r="Y1715" s="33">
        <v>77</v>
      </c>
      <c r="Z1715" s="3">
        <v>100.33</v>
      </c>
      <c r="AA1715" s="3">
        <v>-0.3</v>
      </c>
      <c r="AB1715" s="3">
        <v>37994.879999999997</v>
      </c>
      <c r="AC1715" s="3">
        <v>42320.6</v>
      </c>
      <c r="AD1715" s="3">
        <v>37994.879999999997</v>
      </c>
      <c r="AE1715" s="3">
        <v>42320.6</v>
      </c>
    </row>
    <row r="1716" spans="1:31" x14ac:dyDescent="0.3">
      <c r="A1716" s="3" t="s">
        <v>10116</v>
      </c>
      <c r="B1716" s="4">
        <v>87025</v>
      </c>
      <c r="C1716" s="4">
        <v>212</v>
      </c>
      <c r="D1716" s="4" t="s">
        <v>25</v>
      </c>
      <c r="E1716" s="5" t="s">
        <v>6313</v>
      </c>
      <c r="G1716" s="4" t="s">
        <v>10117</v>
      </c>
      <c r="H1716" s="3" t="s">
        <v>6315</v>
      </c>
      <c r="I1716" s="3" t="s">
        <v>245</v>
      </c>
      <c r="J1716" s="3" t="s">
        <v>245</v>
      </c>
      <c r="K1716" s="3" t="s">
        <v>146</v>
      </c>
      <c r="L1716" s="6" t="s">
        <v>146</v>
      </c>
      <c r="M1716" s="3" t="s">
        <v>245</v>
      </c>
      <c r="N1716" s="3" t="s">
        <v>246</v>
      </c>
      <c r="O1716" s="3" t="s">
        <v>10118</v>
      </c>
      <c r="P1716" s="3" t="s">
        <v>245</v>
      </c>
      <c r="Q1716" s="3" t="s">
        <v>62</v>
      </c>
      <c r="R1716" s="3" t="s">
        <v>29</v>
      </c>
      <c r="S1716" s="3">
        <v>7</v>
      </c>
      <c r="T1716" s="3">
        <v>9</v>
      </c>
      <c r="U1716" s="3">
        <v>-0.27</v>
      </c>
      <c r="V1716" s="3">
        <v>48.67</v>
      </c>
      <c r="W1716" s="3">
        <v>23.5</v>
      </c>
      <c r="X1716" s="32">
        <v>0.52</v>
      </c>
      <c r="Y1716" s="33">
        <v>135.16999999999999</v>
      </c>
      <c r="Z1716" s="3">
        <v>95</v>
      </c>
      <c r="AA1716" s="3">
        <v>0.3</v>
      </c>
      <c r="AB1716" s="3">
        <v>59419.06</v>
      </c>
      <c r="AC1716" s="3">
        <v>43280.6</v>
      </c>
      <c r="AD1716" s="3">
        <v>62268.58</v>
      </c>
      <c r="AE1716" s="3">
        <v>43819.16</v>
      </c>
    </row>
    <row r="1717" spans="1:31" x14ac:dyDescent="0.3">
      <c r="A1717" s="3" t="s">
        <v>10119</v>
      </c>
      <c r="B1717" s="4">
        <v>87027</v>
      </c>
      <c r="C1717" s="4">
        <v>181</v>
      </c>
      <c r="D1717" s="4" t="s">
        <v>25</v>
      </c>
      <c r="E1717" s="5" t="s">
        <v>6313</v>
      </c>
      <c r="G1717" s="4" t="s">
        <v>10120</v>
      </c>
      <c r="H1717" s="3" t="s">
        <v>6315</v>
      </c>
      <c r="I1717" s="3" t="s">
        <v>245</v>
      </c>
      <c r="J1717" s="3" t="s">
        <v>245</v>
      </c>
      <c r="K1717" s="3" t="s">
        <v>146</v>
      </c>
      <c r="L1717" s="6" t="s">
        <v>146</v>
      </c>
      <c r="M1717" s="3" t="s">
        <v>245</v>
      </c>
      <c r="N1717" s="3" t="s">
        <v>246</v>
      </c>
      <c r="O1717" s="3" t="s">
        <v>10121</v>
      </c>
      <c r="P1717" s="3" t="s">
        <v>245</v>
      </c>
      <c r="Q1717" s="3" t="s">
        <v>62</v>
      </c>
      <c r="R1717" s="3" t="s">
        <v>29</v>
      </c>
      <c r="S1717" s="3">
        <v>13</v>
      </c>
      <c r="T1717" s="3">
        <v>9.75</v>
      </c>
      <c r="U1717" s="3">
        <v>0.25</v>
      </c>
      <c r="V1717" s="3">
        <v>71.83</v>
      </c>
      <c r="W1717" s="3">
        <v>28.25</v>
      </c>
      <c r="X1717" s="32">
        <v>0.61</v>
      </c>
      <c r="Y1717" s="33">
        <v>232</v>
      </c>
      <c r="Z1717" s="3">
        <v>98.58</v>
      </c>
      <c r="AA1717" s="3">
        <v>0.57999999999999996</v>
      </c>
      <c r="AB1717" s="3">
        <v>113247.05</v>
      </c>
      <c r="AC1717" s="3">
        <v>49498.53</v>
      </c>
      <c r="AD1717" s="3">
        <v>117540.48</v>
      </c>
      <c r="AE1717" s="3">
        <v>50002.23</v>
      </c>
    </row>
    <row r="1718" spans="1:31" x14ac:dyDescent="0.3">
      <c r="A1718" s="3" t="s">
        <v>10122</v>
      </c>
      <c r="B1718" s="4">
        <v>87029</v>
      </c>
      <c r="C1718" s="4">
        <v>120</v>
      </c>
      <c r="D1718" s="4" t="s">
        <v>25</v>
      </c>
      <c r="E1718" s="5" t="s">
        <v>6313</v>
      </c>
      <c r="G1718" s="4" t="s">
        <v>10123</v>
      </c>
      <c r="H1718" s="3" t="s">
        <v>6315</v>
      </c>
      <c r="I1718" s="3" t="s">
        <v>245</v>
      </c>
      <c r="J1718" s="3" t="s">
        <v>245</v>
      </c>
      <c r="K1718" s="3" t="s">
        <v>146</v>
      </c>
      <c r="L1718" s="6" t="s">
        <v>146</v>
      </c>
      <c r="M1718" s="3" t="s">
        <v>245</v>
      </c>
      <c r="N1718" s="3" t="s">
        <v>246</v>
      </c>
      <c r="O1718" s="3" t="s">
        <v>10124</v>
      </c>
      <c r="P1718" s="3" t="s">
        <v>245</v>
      </c>
      <c r="Q1718" s="3" t="s">
        <v>62</v>
      </c>
      <c r="R1718" s="3" t="s">
        <v>29</v>
      </c>
      <c r="S1718" s="3">
        <v>2</v>
      </c>
      <c r="T1718" s="3">
        <v>5.5</v>
      </c>
      <c r="U1718" s="3">
        <v>-1.75</v>
      </c>
      <c r="V1718" s="3">
        <v>27.5</v>
      </c>
      <c r="W1718" s="3">
        <v>13.5</v>
      </c>
      <c r="X1718" s="32">
        <v>0.51</v>
      </c>
      <c r="Y1718" s="33">
        <v>71</v>
      </c>
      <c r="Z1718" s="3">
        <v>67.58</v>
      </c>
      <c r="AA1718" s="3">
        <v>0.05</v>
      </c>
      <c r="AB1718" s="3">
        <v>63417.96</v>
      </c>
      <c r="AC1718" s="3">
        <v>62525.91</v>
      </c>
      <c r="AD1718" s="3">
        <v>65714.759999999995</v>
      </c>
      <c r="AE1718" s="3">
        <v>63099.99</v>
      </c>
    </row>
    <row r="1719" spans="1:31" x14ac:dyDescent="0.3">
      <c r="A1719" s="3" t="s">
        <v>10125</v>
      </c>
      <c r="B1719" s="4">
        <v>87033</v>
      </c>
      <c r="C1719" s="4">
        <v>163</v>
      </c>
      <c r="D1719" s="4" t="s">
        <v>25</v>
      </c>
      <c r="E1719" s="5" t="s">
        <v>6313</v>
      </c>
      <c r="G1719" s="4" t="s">
        <v>10126</v>
      </c>
      <c r="H1719" s="3" t="s">
        <v>6315</v>
      </c>
      <c r="I1719" s="3" t="s">
        <v>245</v>
      </c>
      <c r="J1719" s="3" t="s">
        <v>245</v>
      </c>
      <c r="K1719" s="3" t="s">
        <v>146</v>
      </c>
      <c r="L1719" s="6" t="s">
        <v>146</v>
      </c>
      <c r="M1719" s="3" t="s">
        <v>245</v>
      </c>
      <c r="N1719" s="3" t="s">
        <v>246</v>
      </c>
      <c r="O1719" s="3" t="s">
        <v>10127</v>
      </c>
      <c r="P1719" s="3" t="s">
        <v>245</v>
      </c>
      <c r="Q1719" s="3" t="s">
        <v>62</v>
      </c>
      <c r="R1719" s="3" t="s">
        <v>29</v>
      </c>
      <c r="S1719" s="3">
        <v>9</v>
      </c>
      <c r="T1719" s="3">
        <v>11.5</v>
      </c>
      <c r="U1719" s="3">
        <v>-0.35</v>
      </c>
      <c r="V1719" s="3">
        <v>35.5</v>
      </c>
      <c r="W1719" s="3">
        <v>37</v>
      </c>
      <c r="X1719" s="32">
        <v>-0.04</v>
      </c>
      <c r="Y1719" s="33">
        <v>145.25</v>
      </c>
      <c r="Z1719" s="3">
        <v>92.42</v>
      </c>
      <c r="AA1719" s="3">
        <v>0.36</v>
      </c>
      <c r="AB1719" s="3">
        <v>83282.009999999995</v>
      </c>
      <c r="AC1719" s="3">
        <v>55085.5</v>
      </c>
      <c r="AD1719" s="3">
        <v>86923.41</v>
      </c>
      <c r="AE1719" s="3">
        <v>55344.44</v>
      </c>
    </row>
    <row r="1720" spans="1:31" x14ac:dyDescent="0.3">
      <c r="A1720" s="3" t="s">
        <v>10128</v>
      </c>
      <c r="B1720" s="4">
        <v>88114</v>
      </c>
      <c r="C1720" s="4">
        <v>246</v>
      </c>
      <c r="D1720" s="4" t="s">
        <v>25</v>
      </c>
      <c r="E1720" s="5" t="s">
        <v>6313</v>
      </c>
      <c r="G1720" s="4" t="s">
        <v>10129</v>
      </c>
      <c r="H1720" s="3" t="s">
        <v>6315</v>
      </c>
      <c r="I1720" s="3" t="s">
        <v>245</v>
      </c>
      <c r="J1720" s="3" t="s">
        <v>245</v>
      </c>
      <c r="K1720" s="3" t="s">
        <v>146</v>
      </c>
      <c r="L1720" s="6" t="s">
        <v>132</v>
      </c>
      <c r="M1720" s="3" t="s">
        <v>245</v>
      </c>
      <c r="N1720" s="3" t="s">
        <v>246</v>
      </c>
      <c r="O1720" s="3" t="s">
        <v>10130</v>
      </c>
      <c r="P1720" s="3" t="s">
        <v>245</v>
      </c>
      <c r="Q1720" s="3" t="s">
        <v>37</v>
      </c>
      <c r="R1720" s="3" t="s">
        <v>60</v>
      </c>
      <c r="S1720" s="3">
        <v>8</v>
      </c>
      <c r="T1720" s="3">
        <v>8.5</v>
      </c>
      <c r="U1720" s="3">
        <v>-0.06</v>
      </c>
      <c r="V1720" s="3">
        <v>22.5</v>
      </c>
      <c r="W1720" s="3">
        <v>29.46</v>
      </c>
      <c r="X1720" s="32">
        <v>-0.31</v>
      </c>
      <c r="Y1720" s="33">
        <v>121</v>
      </c>
      <c r="Z1720" s="3">
        <v>121.96</v>
      </c>
      <c r="AA1720" s="3">
        <v>-0.01</v>
      </c>
      <c r="AB1720" s="3">
        <v>40191.360000000001</v>
      </c>
      <c r="AC1720" s="3">
        <v>40525.279999999999</v>
      </c>
      <c r="AD1720" s="3">
        <v>40191.360000000001</v>
      </c>
      <c r="AE1720" s="3">
        <v>40525.279999999999</v>
      </c>
    </row>
    <row r="1721" spans="1:31" x14ac:dyDescent="0.3">
      <c r="A1721" s="3" t="s">
        <v>10131</v>
      </c>
      <c r="B1721" s="4">
        <v>88375</v>
      </c>
      <c r="C1721" s="4">
        <v>215</v>
      </c>
      <c r="D1721" s="4" t="s">
        <v>25</v>
      </c>
      <c r="E1721" s="5" t="s">
        <v>6313</v>
      </c>
      <c r="G1721" s="4" t="s">
        <v>10132</v>
      </c>
      <c r="H1721" s="3" t="s">
        <v>6315</v>
      </c>
      <c r="I1721" s="3" t="s">
        <v>245</v>
      </c>
      <c r="J1721" s="3" t="s">
        <v>245</v>
      </c>
      <c r="K1721" s="3" t="s">
        <v>132</v>
      </c>
      <c r="L1721" s="6" t="s">
        <v>132</v>
      </c>
      <c r="M1721" s="3" t="s">
        <v>245</v>
      </c>
      <c r="N1721" s="3" t="s">
        <v>246</v>
      </c>
      <c r="O1721" s="3" t="s">
        <v>10133</v>
      </c>
      <c r="P1721" s="3" t="s">
        <v>245</v>
      </c>
      <c r="Q1721" s="3" t="s">
        <v>341</v>
      </c>
      <c r="R1721" s="3" t="s">
        <v>31</v>
      </c>
      <c r="S1721" s="3">
        <v>66</v>
      </c>
      <c r="T1721" s="3">
        <v>57.33</v>
      </c>
      <c r="U1721" s="3">
        <v>0.13</v>
      </c>
      <c r="V1721" s="3">
        <v>212.35</v>
      </c>
      <c r="W1721" s="3">
        <v>151.9</v>
      </c>
      <c r="X1721" s="32">
        <v>0.28000000000000003</v>
      </c>
      <c r="Y1721" s="33">
        <v>661.94</v>
      </c>
      <c r="Z1721" s="3">
        <v>529.03</v>
      </c>
      <c r="AA1721" s="3">
        <v>0.2</v>
      </c>
      <c r="AB1721" s="3">
        <v>184488.29</v>
      </c>
      <c r="AC1721" s="3">
        <v>144325.89000000001</v>
      </c>
      <c r="AD1721" s="3">
        <v>184488.29</v>
      </c>
      <c r="AE1721" s="3">
        <v>146054.60999999999</v>
      </c>
    </row>
    <row r="1722" spans="1:31" x14ac:dyDescent="0.3">
      <c r="A1722" s="3" t="s">
        <v>10134</v>
      </c>
      <c r="B1722" s="4">
        <v>37052</v>
      </c>
      <c r="C1722" s="4">
        <v>75</v>
      </c>
      <c r="D1722" s="4" t="s">
        <v>25</v>
      </c>
      <c r="E1722" s="5" t="s">
        <v>6313</v>
      </c>
      <c r="G1722" s="4" t="s">
        <v>10135</v>
      </c>
      <c r="H1722" s="3" t="s">
        <v>6315</v>
      </c>
      <c r="I1722" s="3" t="s">
        <v>252</v>
      </c>
      <c r="J1722" s="3" t="s">
        <v>252</v>
      </c>
      <c r="K1722" s="3" t="s">
        <v>146</v>
      </c>
      <c r="L1722" s="6" t="s">
        <v>6320</v>
      </c>
      <c r="M1722" s="3" t="s">
        <v>252</v>
      </c>
      <c r="N1722" s="3" t="s">
        <v>154</v>
      </c>
      <c r="O1722" s="3" t="s">
        <v>10136</v>
      </c>
      <c r="P1722" s="3" t="s">
        <v>252</v>
      </c>
      <c r="Q1722" s="3" t="s">
        <v>610</v>
      </c>
      <c r="R1722" s="3" t="s">
        <v>31</v>
      </c>
      <c r="S1722" s="3">
        <v>15</v>
      </c>
      <c r="T1722" s="3">
        <v>12.84</v>
      </c>
      <c r="U1722" s="3">
        <v>0.15</v>
      </c>
      <c r="V1722" s="3">
        <v>24.51</v>
      </c>
      <c r="W1722" s="3">
        <v>26.84</v>
      </c>
      <c r="X1722" s="32">
        <v>-0.1</v>
      </c>
      <c r="Y1722" s="33">
        <v>88.68</v>
      </c>
      <c r="Z1722" s="3">
        <v>71.180000000000007</v>
      </c>
      <c r="AA1722" s="3">
        <v>0.2</v>
      </c>
      <c r="AB1722" s="3">
        <v>17376.96</v>
      </c>
      <c r="AC1722" s="3">
        <v>13813.56</v>
      </c>
      <c r="AD1722" s="3">
        <v>17628.96</v>
      </c>
      <c r="AE1722" s="3">
        <v>14149.56</v>
      </c>
    </row>
    <row r="1723" spans="1:31" x14ac:dyDescent="0.3">
      <c r="A1723" s="3" t="s">
        <v>10137</v>
      </c>
      <c r="B1723" s="4">
        <v>38515</v>
      </c>
      <c r="C1723" s="4">
        <v>216</v>
      </c>
      <c r="D1723" s="4" t="s">
        <v>25</v>
      </c>
      <c r="E1723" s="5" t="s">
        <v>6313</v>
      </c>
      <c r="G1723" s="4" t="s">
        <v>10138</v>
      </c>
      <c r="H1723" s="3" t="s">
        <v>6315</v>
      </c>
      <c r="I1723" s="3" t="s">
        <v>252</v>
      </c>
      <c r="J1723" s="3" t="s">
        <v>252</v>
      </c>
      <c r="K1723" s="3" t="s">
        <v>89</v>
      </c>
      <c r="L1723" s="6" t="s">
        <v>132</v>
      </c>
      <c r="M1723" s="3" t="s">
        <v>252</v>
      </c>
      <c r="N1723" s="3" t="s">
        <v>154</v>
      </c>
      <c r="O1723" s="3" t="s">
        <v>10139</v>
      </c>
      <c r="P1723" s="3" t="s">
        <v>252</v>
      </c>
      <c r="Q1723" s="3" t="s">
        <v>194</v>
      </c>
      <c r="R1723" s="3" t="s">
        <v>6402</v>
      </c>
      <c r="S1723" s="3">
        <v>11</v>
      </c>
      <c r="T1723" s="3">
        <v>10.67</v>
      </c>
      <c r="U1723" s="3">
        <v>0</v>
      </c>
      <c r="V1723" s="3">
        <v>34.67</v>
      </c>
      <c r="W1723" s="3">
        <v>41.34</v>
      </c>
      <c r="X1723" s="32">
        <v>-0.19</v>
      </c>
      <c r="Y1723" s="33">
        <v>183.37</v>
      </c>
      <c r="Z1723" s="3">
        <v>158.71</v>
      </c>
      <c r="AA1723" s="3">
        <v>0.13</v>
      </c>
      <c r="AB1723" s="3">
        <v>21240</v>
      </c>
      <c r="AC1723" s="3">
        <v>19148.400000000001</v>
      </c>
      <c r="AD1723" s="3">
        <v>22110</v>
      </c>
      <c r="AE1723" s="3">
        <v>19148.400000000001</v>
      </c>
    </row>
    <row r="1724" spans="1:31" x14ac:dyDescent="0.3">
      <c r="A1724" s="3" t="s">
        <v>10140</v>
      </c>
      <c r="B1724" s="4">
        <v>39101</v>
      </c>
      <c r="C1724" s="4">
        <v>156</v>
      </c>
      <c r="D1724" s="4" t="s">
        <v>25</v>
      </c>
      <c r="E1724" s="5" t="s">
        <v>6313</v>
      </c>
      <c r="G1724" s="4" t="s">
        <v>10141</v>
      </c>
      <c r="H1724" s="3" t="s">
        <v>6315</v>
      </c>
      <c r="I1724" s="3" t="s">
        <v>252</v>
      </c>
      <c r="J1724" s="3" t="s">
        <v>252</v>
      </c>
      <c r="K1724" s="3" t="s">
        <v>132</v>
      </c>
      <c r="L1724" s="6" t="s">
        <v>89</v>
      </c>
      <c r="M1724" s="3" t="s">
        <v>252</v>
      </c>
      <c r="N1724" s="3" t="s">
        <v>184</v>
      </c>
      <c r="O1724" s="3" t="s">
        <v>10142</v>
      </c>
      <c r="P1724" s="3" t="s">
        <v>191</v>
      </c>
      <c r="Q1724" s="3" t="s">
        <v>421</v>
      </c>
      <c r="R1724" s="3" t="s">
        <v>60</v>
      </c>
      <c r="S1724" s="3">
        <v>7</v>
      </c>
      <c r="T1724" s="3">
        <v>13</v>
      </c>
      <c r="U1724" s="3">
        <v>-0.86</v>
      </c>
      <c r="V1724" s="3">
        <v>25</v>
      </c>
      <c r="W1724" s="3">
        <v>34</v>
      </c>
      <c r="X1724" s="32">
        <v>-0.36</v>
      </c>
      <c r="Y1724" s="33">
        <v>59</v>
      </c>
      <c r="Z1724" s="3">
        <v>70</v>
      </c>
      <c r="AA1724" s="3">
        <v>-0.19</v>
      </c>
      <c r="AB1724" s="3">
        <v>7407.72</v>
      </c>
      <c r="AC1724" s="3">
        <v>8677.2000000000007</v>
      </c>
      <c r="AD1724" s="3">
        <v>7407.72</v>
      </c>
      <c r="AE1724" s="3">
        <v>8677.2000000000007</v>
      </c>
    </row>
    <row r="1725" spans="1:31" x14ac:dyDescent="0.3">
      <c r="A1725" s="3" t="s">
        <v>10143</v>
      </c>
      <c r="B1725" s="4">
        <v>39282</v>
      </c>
      <c r="C1725" s="4">
        <v>381</v>
      </c>
      <c r="D1725" s="4" t="s">
        <v>25</v>
      </c>
      <c r="E1725" s="5" t="s">
        <v>6313</v>
      </c>
      <c r="G1725" s="4" t="s">
        <v>10144</v>
      </c>
      <c r="H1725" s="3" t="s">
        <v>6315</v>
      </c>
      <c r="I1725" s="3" t="s">
        <v>252</v>
      </c>
      <c r="J1725" s="3" t="s">
        <v>252</v>
      </c>
      <c r="K1725" s="3" t="s">
        <v>132</v>
      </c>
      <c r="L1725" s="6" t="s">
        <v>89</v>
      </c>
      <c r="M1725" s="3" t="s">
        <v>252</v>
      </c>
      <c r="N1725" s="3" t="s">
        <v>184</v>
      </c>
      <c r="O1725" s="3" t="s">
        <v>10145</v>
      </c>
      <c r="P1725" s="3" t="s">
        <v>191</v>
      </c>
      <c r="Q1725" s="3" t="s">
        <v>26</v>
      </c>
      <c r="R1725" s="3" t="s">
        <v>27</v>
      </c>
      <c r="S1725" s="3">
        <v>82</v>
      </c>
      <c r="T1725" s="3">
        <v>143</v>
      </c>
      <c r="U1725" s="3">
        <v>-0.74</v>
      </c>
      <c r="V1725" s="3">
        <v>133</v>
      </c>
      <c r="W1725" s="3">
        <v>194</v>
      </c>
      <c r="X1725" s="32">
        <v>-0.46</v>
      </c>
      <c r="Y1725" s="33">
        <v>674.08</v>
      </c>
      <c r="Z1725" s="3">
        <v>793</v>
      </c>
      <c r="AA1725" s="3">
        <v>-0.18</v>
      </c>
      <c r="AB1725" s="3">
        <v>74676.13</v>
      </c>
      <c r="AC1725" s="3">
        <v>85621.440000000002</v>
      </c>
      <c r="AD1725" s="3">
        <v>82922.78</v>
      </c>
      <c r="AE1725" s="3">
        <v>94915.68</v>
      </c>
    </row>
    <row r="1726" spans="1:31" x14ac:dyDescent="0.3">
      <c r="A1726" s="3" t="s">
        <v>10146</v>
      </c>
      <c r="B1726" s="4">
        <v>39283</v>
      </c>
      <c r="C1726" s="4">
        <v>388</v>
      </c>
      <c r="D1726" s="4" t="s">
        <v>25</v>
      </c>
      <c r="E1726" s="5" t="s">
        <v>6313</v>
      </c>
      <c r="G1726" s="4" t="s">
        <v>10147</v>
      </c>
      <c r="H1726" s="3" t="s">
        <v>6315</v>
      </c>
      <c r="I1726" s="3" t="s">
        <v>252</v>
      </c>
      <c r="J1726" s="3" t="s">
        <v>252</v>
      </c>
      <c r="K1726" s="3" t="s">
        <v>132</v>
      </c>
      <c r="L1726" s="6" t="s">
        <v>89</v>
      </c>
      <c r="M1726" s="3" t="s">
        <v>252</v>
      </c>
      <c r="N1726" s="3" t="s">
        <v>184</v>
      </c>
      <c r="O1726" s="3" t="s">
        <v>10148</v>
      </c>
      <c r="P1726" s="3" t="s">
        <v>191</v>
      </c>
      <c r="Q1726" s="3" t="s">
        <v>26</v>
      </c>
      <c r="R1726" s="3" t="s">
        <v>27</v>
      </c>
      <c r="S1726" s="3">
        <v>36</v>
      </c>
      <c r="T1726" s="3">
        <v>8</v>
      </c>
      <c r="U1726" s="3">
        <v>0.78</v>
      </c>
      <c r="V1726" s="3">
        <v>111</v>
      </c>
      <c r="W1726" s="3">
        <v>97</v>
      </c>
      <c r="X1726" s="32">
        <v>0.13</v>
      </c>
      <c r="Y1726" s="33">
        <v>557</v>
      </c>
      <c r="Z1726" s="3">
        <v>632.33000000000004</v>
      </c>
      <c r="AA1726" s="3">
        <v>-0.14000000000000001</v>
      </c>
      <c r="AB1726" s="3">
        <v>67071.12</v>
      </c>
      <c r="AC1726" s="3">
        <v>74171.66</v>
      </c>
      <c r="AD1726" s="3">
        <v>70027.92</v>
      </c>
      <c r="AE1726" s="3">
        <v>78348.960000000006</v>
      </c>
    </row>
    <row r="1727" spans="1:31" x14ac:dyDescent="0.3">
      <c r="A1727" s="3" t="s">
        <v>10149</v>
      </c>
      <c r="B1727" s="4">
        <v>78293</v>
      </c>
      <c r="C1727" s="4">
        <v>234</v>
      </c>
      <c r="D1727" s="4" t="s">
        <v>25</v>
      </c>
      <c r="E1727" s="5" t="s">
        <v>6313</v>
      </c>
      <c r="G1727" s="4" t="s">
        <v>10150</v>
      </c>
      <c r="H1727" s="3" t="s">
        <v>6315</v>
      </c>
      <c r="I1727" s="3" t="s">
        <v>252</v>
      </c>
      <c r="J1727" s="3" t="s">
        <v>252</v>
      </c>
      <c r="K1727" s="3" t="s">
        <v>132</v>
      </c>
      <c r="L1727" s="6" t="s">
        <v>89</v>
      </c>
      <c r="M1727" s="3" t="s">
        <v>252</v>
      </c>
      <c r="N1727" s="3" t="s">
        <v>184</v>
      </c>
      <c r="O1727" s="3" t="s">
        <v>10151</v>
      </c>
      <c r="P1727" s="3" t="s">
        <v>191</v>
      </c>
      <c r="Q1727" s="3" t="s">
        <v>397</v>
      </c>
      <c r="R1727" s="3" t="s">
        <v>31</v>
      </c>
      <c r="S1727" s="3">
        <v>19</v>
      </c>
      <c r="T1727" s="3">
        <v>47</v>
      </c>
      <c r="U1727" s="3">
        <v>-1.47</v>
      </c>
      <c r="V1727" s="3">
        <v>33.58</v>
      </c>
      <c r="W1727" s="3">
        <v>72</v>
      </c>
      <c r="X1727" s="32">
        <v>-1.1399999999999999</v>
      </c>
      <c r="Y1727" s="33">
        <v>162.58000000000001</v>
      </c>
      <c r="Z1727" s="3">
        <v>304.92</v>
      </c>
      <c r="AA1727" s="3">
        <v>-0.88</v>
      </c>
      <c r="AB1727" s="3">
        <v>19896.650000000001</v>
      </c>
      <c r="AC1727" s="3">
        <v>37709.550000000003</v>
      </c>
      <c r="AD1727" s="3">
        <v>20817.169999999998</v>
      </c>
      <c r="AE1727" s="3">
        <v>39004.230000000003</v>
      </c>
    </row>
    <row r="1728" spans="1:31" x14ac:dyDescent="0.3">
      <c r="A1728" s="3" t="s">
        <v>10152</v>
      </c>
      <c r="B1728" s="4">
        <v>16222</v>
      </c>
      <c r="C1728" s="4">
        <v>294</v>
      </c>
      <c r="D1728" s="4" t="s">
        <v>25</v>
      </c>
      <c r="E1728" s="5" t="s">
        <v>6313</v>
      </c>
      <c r="G1728" s="4" t="s">
        <v>10153</v>
      </c>
      <c r="H1728" s="3" t="s">
        <v>6315</v>
      </c>
      <c r="I1728" s="3" t="s">
        <v>806</v>
      </c>
      <c r="J1728" s="3" t="s">
        <v>175</v>
      </c>
      <c r="K1728" s="3" t="s">
        <v>146</v>
      </c>
      <c r="L1728" s="6" t="s">
        <v>6320</v>
      </c>
      <c r="M1728" s="3" t="s">
        <v>175</v>
      </c>
      <c r="N1728" s="3" t="s">
        <v>176</v>
      </c>
      <c r="O1728" s="3" t="s">
        <v>10154</v>
      </c>
      <c r="P1728" s="3" t="s">
        <v>6357</v>
      </c>
      <c r="Q1728" s="3" t="s">
        <v>49</v>
      </c>
      <c r="R1728" s="3" t="s">
        <v>6402</v>
      </c>
      <c r="S1728" s="3">
        <v>7</v>
      </c>
      <c r="T1728" s="3">
        <v>16.34</v>
      </c>
      <c r="U1728" s="3">
        <v>-1.36</v>
      </c>
      <c r="V1728" s="3">
        <v>32.14</v>
      </c>
      <c r="W1728" s="3">
        <v>47.16</v>
      </c>
      <c r="X1728" s="32">
        <v>-0.47</v>
      </c>
      <c r="Y1728" s="33">
        <v>251.53</v>
      </c>
      <c r="Z1728" s="3">
        <v>257.67</v>
      </c>
      <c r="AA1728" s="3">
        <v>-0.02</v>
      </c>
      <c r="AB1728" s="3">
        <v>81290.37</v>
      </c>
      <c r="AC1728" s="3">
        <v>82327.679999999993</v>
      </c>
      <c r="AD1728" s="3">
        <v>83702.37</v>
      </c>
      <c r="AE1728" s="3">
        <v>85747.68</v>
      </c>
    </row>
    <row r="1729" spans="1:31" x14ac:dyDescent="0.3">
      <c r="A1729" s="3" t="s">
        <v>4765</v>
      </c>
      <c r="B1729" s="4">
        <v>34244</v>
      </c>
      <c r="C1729" s="4">
        <v>259</v>
      </c>
      <c r="D1729" s="4" t="s">
        <v>25</v>
      </c>
      <c r="E1729" s="5" t="s">
        <v>6313</v>
      </c>
      <c r="G1729" s="4" t="s">
        <v>10155</v>
      </c>
      <c r="H1729" s="3" t="s">
        <v>6315</v>
      </c>
      <c r="I1729" s="3" t="s">
        <v>252</v>
      </c>
      <c r="J1729" s="3" t="s">
        <v>252</v>
      </c>
      <c r="K1729" s="3" t="s">
        <v>146</v>
      </c>
      <c r="L1729" s="6" t="s">
        <v>6320</v>
      </c>
      <c r="M1729" s="3" t="s">
        <v>252</v>
      </c>
      <c r="N1729" s="3" t="s">
        <v>154</v>
      </c>
      <c r="O1729" s="3" t="s">
        <v>10156</v>
      </c>
      <c r="P1729" s="3" t="s">
        <v>252</v>
      </c>
      <c r="Q1729" s="3" t="s">
        <v>41</v>
      </c>
      <c r="R1729" s="3" t="s">
        <v>60</v>
      </c>
      <c r="S1729" s="3">
        <v>15</v>
      </c>
      <c r="T1729" s="3">
        <v>12</v>
      </c>
      <c r="U1729" s="3">
        <v>0.22</v>
      </c>
      <c r="V1729" s="3">
        <v>39.92</v>
      </c>
      <c r="W1729" s="3">
        <v>38.5</v>
      </c>
      <c r="X1729" s="32">
        <v>0.04</v>
      </c>
      <c r="Y1729" s="33">
        <v>173.33</v>
      </c>
      <c r="Z1729" s="3">
        <v>171.92</v>
      </c>
      <c r="AA1729" s="3">
        <v>0.01</v>
      </c>
      <c r="AB1729" s="3">
        <v>45739.199999999997</v>
      </c>
      <c r="AC1729" s="3">
        <v>45365.37</v>
      </c>
      <c r="AD1729" s="3">
        <v>45739.199999999997</v>
      </c>
      <c r="AE1729" s="3">
        <v>45365.37</v>
      </c>
    </row>
    <row r="1730" spans="1:31" x14ac:dyDescent="0.3">
      <c r="A1730" s="3" t="s">
        <v>10157</v>
      </c>
      <c r="B1730" s="4">
        <v>22241</v>
      </c>
      <c r="C1730" s="4">
        <v>271</v>
      </c>
      <c r="D1730" s="4" t="s">
        <v>25</v>
      </c>
      <c r="E1730" s="5" t="s">
        <v>6313</v>
      </c>
      <c r="G1730" s="4" t="s">
        <v>10158</v>
      </c>
      <c r="H1730" s="3" t="s">
        <v>6315</v>
      </c>
      <c r="I1730" s="3" t="s">
        <v>758</v>
      </c>
      <c r="J1730" s="3" t="s">
        <v>175</v>
      </c>
      <c r="K1730" s="3" t="s">
        <v>146</v>
      </c>
      <c r="L1730" s="6" t="s">
        <v>146</v>
      </c>
      <c r="M1730" s="3" t="s">
        <v>175</v>
      </c>
      <c r="N1730" s="3" t="s">
        <v>176</v>
      </c>
      <c r="O1730" s="3" t="s">
        <v>10159</v>
      </c>
      <c r="P1730" s="3" t="s">
        <v>6357</v>
      </c>
      <c r="Q1730" s="3" t="s">
        <v>49</v>
      </c>
      <c r="R1730" s="3" t="s">
        <v>6402</v>
      </c>
      <c r="S1730" s="3">
        <v>17</v>
      </c>
      <c r="T1730" s="3">
        <v>4.5</v>
      </c>
      <c r="U1730" s="3">
        <v>0.73</v>
      </c>
      <c r="V1730" s="3">
        <v>31.5</v>
      </c>
      <c r="W1730" s="3">
        <v>25.92</v>
      </c>
      <c r="X1730" s="32">
        <v>0.18</v>
      </c>
      <c r="Y1730" s="33">
        <v>124.75</v>
      </c>
      <c r="Z1730" s="3">
        <v>137.41999999999999</v>
      </c>
      <c r="AA1730" s="3">
        <v>-0.1</v>
      </c>
      <c r="AB1730" s="3">
        <v>45097.83</v>
      </c>
      <c r="AC1730" s="3">
        <v>49249.94</v>
      </c>
      <c r="AD1730" s="3">
        <v>45493.83</v>
      </c>
      <c r="AE1730" s="3">
        <v>49249.94</v>
      </c>
    </row>
    <row r="1731" spans="1:31" x14ac:dyDescent="0.3">
      <c r="A1731" s="3" t="s">
        <v>10160</v>
      </c>
      <c r="B1731" s="4">
        <v>22257</v>
      </c>
      <c r="C1731" s="4">
        <v>207</v>
      </c>
      <c r="D1731" s="4" t="s">
        <v>25</v>
      </c>
      <c r="E1731" s="5" t="s">
        <v>6313</v>
      </c>
      <c r="G1731" s="4" t="s">
        <v>10161</v>
      </c>
      <c r="H1731" s="3" t="s">
        <v>6315</v>
      </c>
      <c r="I1731" s="3" t="s">
        <v>731</v>
      </c>
      <c r="J1731" s="3" t="s">
        <v>175</v>
      </c>
      <c r="K1731" s="3" t="s">
        <v>146</v>
      </c>
      <c r="L1731" s="6" t="s">
        <v>6320</v>
      </c>
      <c r="M1731" s="3" t="s">
        <v>175</v>
      </c>
      <c r="N1731" s="3" t="s">
        <v>176</v>
      </c>
      <c r="O1731" s="3" t="s">
        <v>10162</v>
      </c>
      <c r="P1731" s="3" t="s">
        <v>6357</v>
      </c>
      <c r="Q1731" s="3" t="s">
        <v>49</v>
      </c>
      <c r="R1731" s="3" t="s">
        <v>6402</v>
      </c>
      <c r="S1731" s="3">
        <v>18</v>
      </c>
      <c r="T1731" s="3">
        <v>5</v>
      </c>
      <c r="U1731" s="3">
        <v>0.71</v>
      </c>
      <c r="V1731" s="3">
        <v>32.5</v>
      </c>
      <c r="W1731" s="3">
        <v>5</v>
      </c>
      <c r="X1731" s="32">
        <v>0.85</v>
      </c>
      <c r="Y1731" s="33">
        <v>150</v>
      </c>
      <c r="Z1731" s="3">
        <v>124</v>
      </c>
      <c r="AA1731" s="3">
        <v>0.17</v>
      </c>
      <c r="AB1731" s="3">
        <v>54282</v>
      </c>
      <c r="AC1731" s="3">
        <v>44377.8</v>
      </c>
      <c r="AD1731" s="3">
        <v>54702</v>
      </c>
      <c r="AE1731" s="3">
        <v>44377.8</v>
      </c>
    </row>
    <row r="1732" spans="1:31" x14ac:dyDescent="0.3">
      <c r="A1732" s="3" t="s">
        <v>10163</v>
      </c>
      <c r="B1732" s="4">
        <v>26771</v>
      </c>
      <c r="C1732" s="4">
        <v>490</v>
      </c>
      <c r="D1732" s="4" t="s">
        <v>25</v>
      </c>
      <c r="E1732" s="5" t="s">
        <v>6313</v>
      </c>
      <c r="G1732" s="4" t="s">
        <v>10164</v>
      </c>
      <c r="H1732" s="3" t="s">
        <v>6315</v>
      </c>
      <c r="I1732" s="3" t="s">
        <v>758</v>
      </c>
      <c r="J1732" s="3" t="s">
        <v>175</v>
      </c>
      <c r="K1732" s="3" t="s">
        <v>146</v>
      </c>
      <c r="L1732" s="6" t="s">
        <v>146</v>
      </c>
      <c r="M1732" s="3" t="s">
        <v>175</v>
      </c>
      <c r="N1732" s="3" t="s">
        <v>176</v>
      </c>
      <c r="O1732" s="3" t="s">
        <v>10165</v>
      </c>
      <c r="P1732" s="3" t="s">
        <v>6357</v>
      </c>
      <c r="Q1732" s="3" t="s">
        <v>405</v>
      </c>
      <c r="R1732" s="3" t="s">
        <v>31</v>
      </c>
      <c r="S1732" s="3">
        <v>21</v>
      </c>
      <c r="T1732" s="3">
        <v>11</v>
      </c>
      <c r="U1732" s="3">
        <v>0.46</v>
      </c>
      <c r="V1732" s="3">
        <v>52.25</v>
      </c>
      <c r="W1732" s="3">
        <v>51.92</v>
      </c>
      <c r="X1732" s="32">
        <v>0.01</v>
      </c>
      <c r="Y1732" s="33">
        <v>253.25</v>
      </c>
      <c r="Z1732" s="3">
        <v>219.58</v>
      </c>
      <c r="AA1732" s="3">
        <v>0.13</v>
      </c>
      <c r="AB1732" s="3">
        <v>101490</v>
      </c>
      <c r="AC1732" s="3">
        <v>88426</v>
      </c>
      <c r="AD1732" s="3">
        <v>103326</v>
      </c>
      <c r="AE1732" s="3">
        <v>89590</v>
      </c>
    </row>
    <row r="1733" spans="1:31" x14ac:dyDescent="0.3">
      <c r="A1733" s="3" t="s">
        <v>10166</v>
      </c>
      <c r="B1733" s="4">
        <v>87282</v>
      </c>
      <c r="C1733" s="4">
        <v>522</v>
      </c>
      <c r="D1733" s="4" t="s">
        <v>25</v>
      </c>
      <c r="E1733" s="5" t="s">
        <v>6313</v>
      </c>
      <c r="G1733" s="4" t="s">
        <v>10167</v>
      </c>
      <c r="H1733" s="3" t="s">
        <v>6315</v>
      </c>
      <c r="I1733" s="3" t="s">
        <v>245</v>
      </c>
      <c r="J1733" s="3" t="s">
        <v>245</v>
      </c>
      <c r="K1733" s="3" t="s">
        <v>146</v>
      </c>
      <c r="L1733" s="6" t="s">
        <v>6320</v>
      </c>
      <c r="M1733" s="3" t="s">
        <v>245</v>
      </c>
      <c r="N1733" s="3" t="s">
        <v>246</v>
      </c>
      <c r="O1733" s="3" t="s">
        <v>10168</v>
      </c>
      <c r="P1733" s="3" t="s">
        <v>245</v>
      </c>
      <c r="Q1733" s="3" t="s">
        <v>397</v>
      </c>
      <c r="R1733" s="3" t="s">
        <v>31</v>
      </c>
      <c r="S1733" s="3">
        <v>37</v>
      </c>
      <c r="T1733" s="3">
        <v>130</v>
      </c>
      <c r="U1733" s="3">
        <v>-2.4900000000000002</v>
      </c>
      <c r="V1733" s="3">
        <v>217.67</v>
      </c>
      <c r="W1733" s="3">
        <v>260.08</v>
      </c>
      <c r="X1733" s="32">
        <v>-0.19</v>
      </c>
      <c r="Y1733" s="33">
        <v>899.75</v>
      </c>
      <c r="Z1733" s="3">
        <v>797.37</v>
      </c>
      <c r="AA1733" s="3">
        <v>0.11</v>
      </c>
      <c r="AB1733" s="3">
        <v>462557.69</v>
      </c>
      <c r="AC1733" s="3">
        <v>411171.18</v>
      </c>
      <c r="AD1733" s="3">
        <v>466566.61</v>
      </c>
      <c r="AE1733" s="3">
        <v>411171.18</v>
      </c>
    </row>
    <row r="1734" spans="1:31" x14ac:dyDescent="0.3">
      <c r="A1734" s="3" t="s">
        <v>10169</v>
      </c>
      <c r="B1734" s="4">
        <v>87283</v>
      </c>
      <c r="C1734" s="4">
        <v>308</v>
      </c>
      <c r="D1734" s="4" t="s">
        <v>25</v>
      </c>
      <c r="E1734" s="5" t="s">
        <v>6313</v>
      </c>
      <c r="G1734" s="4" t="s">
        <v>10170</v>
      </c>
      <c r="H1734" s="3" t="s">
        <v>6315</v>
      </c>
      <c r="I1734" s="3" t="s">
        <v>245</v>
      </c>
      <c r="J1734" s="3" t="s">
        <v>245</v>
      </c>
      <c r="K1734" s="3" t="s">
        <v>146</v>
      </c>
      <c r="L1734" s="6" t="s">
        <v>6320</v>
      </c>
      <c r="M1734" s="3" t="s">
        <v>245</v>
      </c>
      <c r="N1734" s="3" t="s">
        <v>246</v>
      </c>
      <c r="O1734" s="3" t="s">
        <v>10171</v>
      </c>
      <c r="P1734" s="3" t="s">
        <v>245</v>
      </c>
      <c r="Q1734" s="3" t="s">
        <v>397</v>
      </c>
      <c r="R1734" s="3" t="s">
        <v>31</v>
      </c>
      <c r="S1734" s="3">
        <v>68</v>
      </c>
      <c r="T1734" s="3">
        <v>167.33</v>
      </c>
      <c r="U1734" s="3">
        <v>-1.47</v>
      </c>
      <c r="V1734" s="3">
        <v>211.79</v>
      </c>
      <c r="W1734" s="3">
        <v>286.67</v>
      </c>
      <c r="X1734" s="32">
        <v>-0.35</v>
      </c>
      <c r="Y1734" s="33">
        <v>735.16</v>
      </c>
      <c r="Z1734" s="3">
        <v>719.79</v>
      </c>
      <c r="AA1734" s="3">
        <v>0.02</v>
      </c>
      <c r="AB1734" s="3">
        <v>301285.36</v>
      </c>
      <c r="AC1734" s="3">
        <v>295701.2</v>
      </c>
      <c r="AD1734" s="3">
        <v>301285.36</v>
      </c>
      <c r="AE1734" s="3">
        <v>295701.2</v>
      </c>
    </row>
    <row r="1735" spans="1:31" x14ac:dyDescent="0.3">
      <c r="A1735" s="3" t="s">
        <v>5770</v>
      </c>
      <c r="B1735" s="4">
        <v>88558</v>
      </c>
      <c r="C1735" s="4">
        <v>95</v>
      </c>
      <c r="D1735" s="4" t="s">
        <v>25</v>
      </c>
      <c r="E1735" s="5" t="s">
        <v>6313</v>
      </c>
      <c r="G1735" s="4" t="s">
        <v>10172</v>
      </c>
      <c r="H1735" s="3" t="s">
        <v>6315</v>
      </c>
      <c r="I1735" s="3" t="s">
        <v>245</v>
      </c>
      <c r="J1735" s="3" t="s">
        <v>245</v>
      </c>
      <c r="K1735" s="3" t="s">
        <v>104</v>
      </c>
      <c r="L1735" s="6" t="s">
        <v>89</v>
      </c>
      <c r="M1735" s="3" t="s">
        <v>245</v>
      </c>
      <c r="N1735" s="3" t="s">
        <v>529</v>
      </c>
      <c r="O1735" s="3" t="s">
        <v>10173</v>
      </c>
      <c r="P1735" s="3" t="s">
        <v>245</v>
      </c>
      <c r="Q1735" s="3" t="s">
        <v>6387</v>
      </c>
      <c r="R1735" s="3" t="s">
        <v>31</v>
      </c>
      <c r="S1735" s="3">
        <v>1</v>
      </c>
      <c r="T1735" s="3">
        <v>7</v>
      </c>
      <c r="U1735" s="3">
        <v>-4.1399999999999997</v>
      </c>
      <c r="V1735" s="3">
        <v>17.7</v>
      </c>
      <c r="W1735" s="3">
        <v>37.340000000000003</v>
      </c>
      <c r="X1735" s="32">
        <v>-1.1100000000000001</v>
      </c>
      <c r="Y1735" s="33">
        <v>89.26</v>
      </c>
      <c r="Z1735" s="3">
        <v>78.180000000000007</v>
      </c>
      <c r="AA1735" s="3">
        <v>0.12</v>
      </c>
      <c r="AB1735" s="3">
        <v>13744.62</v>
      </c>
      <c r="AC1735" s="3">
        <v>11985</v>
      </c>
      <c r="AD1735" s="3">
        <v>14118.84</v>
      </c>
      <c r="AE1735" s="3">
        <v>12386.94</v>
      </c>
    </row>
    <row r="1736" spans="1:31" x14ac:dyDescent="0.3">
      <c r="A1736" s="3" t="s">
        <v>10174</v>
      </c>
      <c r="B1736" s="4">
        <v>88830</v>
      </c>
      <c r="C1736" s="4">
        <v>478</v>
      </c>
      <c r="D1736" s="4" t="s">
        <v>25</v>
      </c>
      <c r="E1736" s="5" t="s">
        <v>6313</v>
      </c>
      <c r="G1736" s="4" t="s">
        <v>10175</v>
      </c>
      <c r="H1736" s="3" t="s">
        <v>6315</v>
      </c>
      <c r="I1736" s="3" t="s">
        <v>245</v>
      </c>
      <c r="J1736" s="3" t="s">
        <v>245</v>
      </c>
      <c r="K1736" s="3" t="s">
        <v>146</v>
      </c>
      <c r="L1736" s="6" t="s">
        <v>146</v>
      </c>
      <c r="M1736" s="3" t="s">
        <v>245</v>
      </c>
      <c r="N1736" s="3" t="s">
        <v>246</v>
      </c>
      <c r="O1736" s="3" t="s">
        <v>10176</v>
      </c>
      <c r="P1736" s="3" t="s">
        <v>245</v>
      </c>
      <c r="Q1736" s="3" t="s">
        <v>397</v>
      </c>
      <c r="R1736" s="3" t="s">
        <v>31</v>
      </c>
      <c r="S1736" s="3">
        <v>50</v>
      </c>
      <c r="T1736" s="3">
        <v>93</v>
      </c>
      <c r="U1736" s="3">
        <v>-0.87</v>
      </c>
      <c r="V1736" s="3">
        <v>266.33</v>
      </c>
      <c r="W1736" s="3">
        <v>201</v>
      </c>
      <c r="X1736" s="32">
        <v>0.25</v>
      </c>
      <c r="Y1736" s="33">
        <v>882.96</v>
      </c>
      <c r="Z1736" s="3">
        <v>651.08000000000004</v>
      </c>
      <c r="AA1736" s="3">
        <v>0.26</v>
      </c>
      <c r="AB1736" s="3">
        <v>466315.77</v>
      </c>
      <c r="AC1736" s="3">
        <v>351608.66</v>
      </c>
      <c r="AD1736" s="3">
        <v>473001.41</v>
      </c>
      <c r="AE1736" s="3">
        <v>351608.66</v>
      </c>
    </row>
    <row r="1737" spans="1:31" x14ac:dyDescent="0.3">
      <c r="A1737" s="3" t="s">
        <v>5848</v>
      </c>
      <c r="B1737" s="4">
        <v>89788</v>
      </c>
      <c r="C1737" s="4">
        <v>92</v>
      </c>
      <c r="D1737" s="4" t="s">
        <v>25</v>
      </c>
      <c r="E1737" s="5" t="s">
        <v>6313</v>
      </c>
      <c r="G1737" s="4" t="s">
        <v>10177</v>
      </c>
      <c r="H1737" s="3" t="s">
        <v>6315</v>
      </c>
      <c r="I1737" s="3" t="s">
        <v>245</v>
      </c>
      <c r="J1737" s="3" t="s">
        <v>245</v>
      </c>
      <c r="K1737" s="3" t="s">
        <v>104</v>
      </c>
      <c r="L1737" s="6" t="s">
        <v>89</v>
      </c>
      <c r="M1737" s="3" t="s">
        <v>245</v>
      </c>
      <c r="N1737" s="3" t="s">
        <v>529</v>
      </c>
      <c r="O1737" s="3" t="s">
        <v>10178</v>
      </c>
      <c r="P1737" s="3" t="s">
        <v>245</v>
      </c>
      <c r="Q1737" s="3" t="s">
        <v>6387</v>
      </c>
      <c r="R1737" s="3" t="s">
        <v>31</v>
      </c>
      <c r="S1737" s="3">
        <v>5</v>
      </c>
      <c r="T1737" s="3">
        <v>5.83</v>
      </c>
      <c r="U1737" s="3">
        <v>-0.25</v>
      </c>
      <c r="V1737" s="3">
        <v>53.67</v>
      </c>
      <c r="W1737" s="3">
        <v>32.67</v>
      </c>
      <c r="X1737" s="32">
        <v>0.39</v>
      </c>
      <c r="Y1737" s="33">
        <v>160.43</v>
      </c>
      <c r="Z1737" s="3">
        <v>124.84</v>
      </c>
      <c r="AA1737" s="3">
        <v>0.22</v>
      </c>
      <c r="AB1737" s="3">
        <v>24614.7</v>
      </c>
      <c r="AC1737" s="3">
        <v>19265.34</v>
      </c>
      <c r="AD1737" s="3">
        <v>25377</v>
      </c>
      <c r="AE1737" s="3">
        <v>19819.740000000002</v>
      </c>
    </row>
    <row r="1738" spans="1:31" x14ac:dyDescent="0.3">
      <c r="A1738" s="3" t="s">
        <v>10179</v>
      </c>
      <c r="B1738" s="4">
        <v>39280</v>
      </c>
      <c r="C1738" s="4">
        <v>266</v>
      </c>
      <c r="D1738" s="4" t="s">
        <v>25</v>
      </c>
      <c r="E1738" s="5" t="s">
        <v>6313</v>
      </c>
      <c r="G1738" s="4" t="s">
        <v>10180</v>
      </c>
      <c r="H1738" s="3" t="s">
        <v>6315</v>
      </c>
      <c r="I1738" s="3" t="s">
        <v>252</v>
      </c>
      <c r="J1738" s="3" t="s">
        <v>252</v>
      </c>
      <c r="K1738" s="3" t="s">
        <v>132</v>
      </c>
      <c r="L1738" s="6" t="s">
        <v>89</v>
      </c>
      <c r="M1738" s="3" t="s">
        <v>252</v>
      </c>
      <c r="N1738" s="3" t="s">
        <v>184</v>
      </c>
      <c r="O1738" s="3" t="s">
        <v>10181</v>
      </c>
      <c r="P1738" s="3" t="s">
        <v>191</v>
      </c>
      <c r="Q1738" s="3" t="s">
        <v>26</v>
      </c>
      <c r="R1738" s="3" t="s">
        <v>27</v>
      </c>
      <c r="S1738" s="3">
        <v>11</v>
      </c>
      <c r="T1738" s="3">
        <v>13.34</v>
      </c>
      <c r="U1738" s="3">
        <v>-0.25</v>
      </c>
      <c r="V1738" s="3">
        <v>40.68</v>
      </c>
      <c r="W1738" s="3">
        <v>42.01</v>
      </c>
      <c r="X1738" s="32">
        <v>-0.03</v>
      </c>
      <c r="Y1738" s="33">
        <v>139.38999999999999</v>
      </c>
      <c r="Z1738" s="3">
        <v>182.05</v>
      </c>
      <c r="AA1738" s="3">
        <v>-0.31</v>
      </c>
      <c r="AB1738" s="3">
        <v>17806.8</v>
      </c>
      <c r="AC1738" s="3">
        <v>23169.599999999999</v>
      </c>
      <c r="AD1738" s="3">
        <v>17806.8</v>
      </c>
      <c r="AE1738" s="3">
        <v>23169.599999999999</v>
      </c>
    </row>
    <row r="1739" spans="1:31" x14ac:dyDescent="0.3">
      <c r="A1739" s="3" t="s">
        <v>10182</v>
      </c>
      <c r="B1739" s="4">
        <v>39281</v>
      </c>
      <c r="C1739" s="4">
        <v>195</v>
      </c>
      <c r="D1739" s="4" t="s">
        <v>25</v>
      </c>
      <c r="E1739" s="5" t="s">
        <v>6313</v>
      </c>
      <c r="G1739" s="4" t="s">
        <v>10183</v>
      </c>
      <c r="H1739" s="3" t="s">
        <v>6315</v>
      </c>
      <c r="I1739" s="3" t="s">
        <v>252</v>
      </c>
      <c r="J1739" s="3" t="s">
        <v>252</v>
      </c>
      <c r="K1739" s="3" t="s">
        <v>132</v>
      </c>
      <c r="L1739" s="6" t="s">
        <v>89</v>
      </c>
      <c r="M1739" s="3" t="s">
        <v>252</v>
      </c>
      <c r="N1739" s="3" t="s">
        <v>184</v>
      </c>
      <c r="O1739" s="3" t="s">
        <v>10184</v>
      </c>
      <c r="P1739" s="3" t="s">
        <v>191</v>
      </c>
      <c r="Q1739" s="3" t="s">
        <v>26</v>
      </c>
      <c r="R1739" s="3" t="s">
        <v>27</v>
      </c>
      <c r="S1739" s="3">
        <v>7</v>
      </c>
      <c r="T1739" s="3">
        <v>9.6</v>
      </c>
      <c r="U1739" s="3">
        <v>-0.28999999999999998</v>
      </c>
      <c r="V1739" s="3">
        <v>20.83</v>
      </c>
      <c r="W1739" s="3">
        <v>35.19</v>
      </c>
      <c r="X1739" s="32">
        <v>-0.69</v>
      </c>
      <c r="Y1739" s="33">
        <v>120.04</v>
      </c>
      <c r="Z1739" s="3">
        <v>130.63</v>
      </c>
      <c r="AA1739" s="3">
        <v>-0.09</v>
      </c>
      <c r="AB1739" s="3">
        <v>15759.66</v>
      </c>
      <c r="AC1739" s="3">
        <v>16665.599999999999</v>
      </c>
      <c r="AD1739" s="3">
        <v>15759.66</v>
      </c>
      <c r="AE1739" s="3">
        <v>16665.599999999999</v>
      </c>
    </row>
    <row r="1740" spans="1:31" x14ac:dyDescent="0.3">
      <c r="A1740" s="3" t="s">
        <v>10185</v>
      </c>
      <c r="B1740" s="4">
        <v>39284</v>
      </c>
      <c r="C1740" s="4">
        <v>201</v>
      </c>
      <c r="D1740" s="4" t="s">
        <v>25</v>
      </c>
      <c r="E1740" s="5" t="s">
        <v>6313</v>
      </c>
      <c r="G1740" s="4" t="s">
        <v>10186</v>
      </c>
      <c r="H1740" s="3" t="s">
        <v>6315</v>
      </c>
      <c r="I1740" s="3" t="s">
        <v>252</v>
      </c>
      <c r="J1740" s="3" t="s">
        <v>252</v>
      </c>
      <c r="K1740" s="3" t="s">
        <v>132</v>
      </c>
      <c r="L1740" s="6" t="s">
        <v>89</v>
      </c>
      <c r="M1740" s="3" t="s">
        <v>252</v>
      </c>
      <c r="N1740" s="3" t="s">
        <v>184</v>
      </c>
      <c r="O1740" s="3" t="s">
        <v>10187</v>
      </c>
      <c r="P1740" s="3" t="s">
        <v>191</v>
      </c>
      <c r="Q1740" s="3" t="s">
        <v>26</v>
      </c>
      <c r="R1740" s="3" t="s">
        <v>27</v>
      </c>
      <c r="S1740" s="3">
        <v>51</v>
      </c>
      <c r="T1740" s="3">
        <v>103.84</v>
      </c>
      <c r="U1740" s="3">
        <v>-1.02</v>
      </c>
      <c r="V1740" s="3">
        <v>122.51</v>
      </c>
      <c r="W1740" s="3">
        <v>124.84</v>
      </c>
      <c r="X1740" s="32">
        <v>-0.02</v>
      </c>
      <c r="Y1740" s="33">
        <v>430.34</v>
      </c>
      <c r="Z1740" s="3">
        <v>471.37</v>
      </c>
      <c r="AA1740" s="3">
        <v>-0.1</v>
      </c>
      <c r="AB1740" s="3">
        <v>38462.33</v>
      </c>
      <c r="AC1740" s="3">
        <v>41293.08</v>
      </c>
      <c r="AD1740" s="3">
        <v>44237.87</v>
      </c>
      <c r="AE1740" s="3">
        <v>48415.98</v>
      </c>
    </row>
    <row r="1741" spans="1:31" x14ac:dyDescent="0.3">
      <c r="A1741" s="3" t="s">
        <v>10188</v>
      </c>
      <c r="B1741" s="4">
        <v>64306</v>
      </c>
      <c r="C1741" s="4">
        <v>322</v>
      </c>
      <c r="D1741" s="4" t="s">
        <v>25</v>
      </c>
      <c r="E1741" s="5" t="s">
        <v>6313</v>
      </c>
      <c r="G1741" s="4" t="s">
        <v>10189</v>
      </c>
      <c r="H1741" s="3" t="s">
        <v>6315</v>
      </c>
      <c r="I1741" s="3" t="s">
        <v>252</v>
      </c>
      <c r="J1741" s="3" t="s">
        <v>252</v>
      </c>
      <c r="K1741" s="3" t="s">
        <v>146</v>
      </c>
      <c r="L1741" s="6" t="s">
        <v>6320</v>
      </c>
      <c r="M1741" s="3" t="s">
        <v>252</v>
      </c>
      <c r="N1741" s="3" t="s">
        <v>184</v>
      </c>
      <c r="O1741" s="3" t="s">
        <v>10190</v>
      </c>
      <c r="P1741" s="3" t="s">
        <v>191</v>
      </c>
      <c r="Q1741" s="3" t="s">
        <v>397</v>
      </c>
      <c r="R1741" s="3" t="s">
        <v>31</v>
      </c>
      <c r="S1741" s="3">
        <v>30</v>
      </c>
      <c r="T1741" s="3">
        <v>59.5</v>
      </c>
      <c r="U1741" s="3">
        <v>-1.02</v>
      </c>
      <c r="V1741" s="3">
        <v>50.5</v>
      </c>
      <c r="W1741" s="3">
        <v>100.46</v>
      </c>
      <c r="X1741" s="32">
        <v>-0.99</v>
      </c>
      <c r="Y1741" s="33">
        <v>190.54</v>
      </c>
      <c r="Z1741" s="3">
        <v>282.95999999999998</v>
      </c>
      <c r="AA1741" s="3">
        <v>-0.49</v>
      </c>
      <c r="AB1741" s="3">
        <v>59058.7</v>
      </c>
      <c r="AC1741" s="3">
        <v>88813.03</v>
      </c>
      <c r="AD1741" s="3">
        <v>60592.25</v>
      </c>
      <c r="AE1741" s="3">
        <v>89941.15</v>
      </c>
    </row>
    <row r="1742" spans="1:31" x14ac:dyDescent="0.3">
      <c r="A1742" s="3" t="s">
        <v>10191</v>
      </c>
      <c r="B1742" s="4">
        <v>63311</v>
      </c>
      <c r="C1742" s="4">
        <v>365</v>
      </c>
      <c r="D1742" s="4" t="s">
        <v>25</v>
      </c>
      <c r="E1742" s="5" t="s">
        <v>6313</v>
      </c>
      <c r="G1742" s="4" t="s">
        <v>10192</v>
      </c>
      <c r="H1742" s="3" t="s">
        <v>6315</v>
      </c>
      <c r="I1742" s="3" t="s">
        <v>116</v>
      </c>
      <c r="J1742" s="3" t="s">
        <v>116</v>
      </c>
      <c r="K1742" s="3" t="s">
        <v>116</v>
      </c>
      <c r="L1742" s="6" t="s">
        <v>6320</v>
      </c>
      <c r="M1742" s="3" t="s">
        <v>116</v>
      </c>
      <c r="N1742" s="3" t="s">
        <v>10193</v>
      </c>
      <c r="O1742" s="3" t="s">
        <v>10194</v>
      </c>
      <c r="P1742" s="3" t="s">
        <v>116</v>
      </c>
      <c r="Q1742" s="3" t="s">
        <v>6387</v>
      </c>
      <c r="R1742" s="3" t="s">
        <v>31</v>
      </c>
      <c r="S1742" s="3">
        <v>10</v>
      </c>
      <c r="T1742" s="3">
        <v>15.5</v>
      </c>
      <c r="U1742" s="3">
        <v>-0.6</v>
      </c>
      <c r="V1742" s="3">
        <v>58.71</v>
      </c>
      <c r="W1742" s="3">
        <v>83.67</v>
      </c>
      <c r="X1742" s="32">
        <v>-0.43</v>
      </c>
      <c r="Y1742" s="33">
        <v>203.84</v>
      </c>
      <c r="Z1742" s="3">
        <v>326.63</v>
      </c>
      <c r="AA1742" s="3">
        <v>-0.6</v>
      </c>
      <c r="AB1742" s="3">
        <v>40758.49</v>
      </c>
      <c r="AC1742" s="3">
        <v>72585.81</v>
      </c>
      <c r="AD1742" s="3">
        <v>48871.08</v>
      </c>
      <c r="AE1742" s="3">
        <v>78854.25</v>
      </c>
    </row>
    <row r="1743" spans="1:31" x14ac:dyDescent="0.3">
      <c r="A1743" s="3" t="s">
        <v>10195</v>
      </c>
      <c r="B1743" s="4">
        <v>11287</v>
      </c>
      <c r="C1743" s="4">
        <v>236</v>
      </c>
      <c r="D1743" s="4" t="s">
        <v>25</v>
      </c>
      <c r="E1743" s="5" t="s">
        <v>6313</v>
      </c>
      <c r="G1743" s="4" t="s">
        <v>10196</v>
      </c>
      <c r="H1743" s="3" t="s">
        <v>6315</v>
      </c>
      <c r="I1743" s="3" t="s">
        <v>6355</v>
      </c>
      <c r="J1743" s="3" t="s">
        <v>257</v>
      </c>
      <c r="K1743" s="3" t="s">
        <v>146</v>
      </c>
      <c r="L1743" s="6" t="s">
        <v>146</v>
      </c>
      <c r="M1743" s="3" t="s">
        <v>257</v>
      </c>
      <c r="N1743" s="3" t="s">
        <v>330</v>
      </c>
      <c r="O1743" s="3" t="s">
        <v>10197</v>
      </c>
      <c r="P1743" s="3" t="s">
        <v>6357</v>
      </c>
      <c r="Q1743" s="3" t="s">
        <v>397</v>
      </c>
      <c r="R1743" s="3" t="s">
        <v>31</v>
      </c>
      <c r="S1743" s="3">
        <v>3</v>
      </c>
      <c r="U1743" s="3">
        <v>1</v>
      </c>
      <c r="V1743" s="3">
        <v>11</v>
      </c>
      <c r="W1743" s="3">
        <v>6</v>
      </c>
      <c r="X1743" s="32">
        <v>0.45</v>
      </c>
      <c r="Y1743" s="33">
        <v>147.83000000000001</v>
      </c>
      <c r="Z1743" s="3">
        <v>65.5</v>
      </c>
      <c r="AA1743" s="3">
        <v>0.56000000000000005</v>
      </c>
      <c r="AB1743" s="3">
        <v>192070.98</v>
      </c>
      <c r="AC1743" s="3">
        <v>85100.22</v>
      </c>
      <c r="AD1743" s="3">
        <v>192070.98</v>
      </c>
      <c r="AE1743" s="3">
        <v>85100.22</v>
      </c>
    </row>
    <row r="1744" spans="1:31" x14ac:dyDescent="0.3">
      <c r="A1744" s="3" t="s">
        <v>10198</v>
      </c>
      <c r="B1744" s="4">
        <v>63131</v>
      </c>
      <c r="C1744" s="4">
        <v>421</v>
      </c>
      <c r="D1744" s="4" t="s">
        <v>25</v>
      </c>
      <c r="E1744" s="5" t="s">
        <v>6313</v>
      </c>
      <c r="G1744" s="4" t="s">
        <v>10199</v>
      </c>
      <c r="H1744" s="3" t="s">
        <v>6315</v>
      </c>
      <c r="I1744" s="3" t="s">
        <v>116</v>
      </c>
      <c r="J1744" s="3" t="s">
        <v>116</v>
      </c>
      <c r="K1744" s="3" t="s">
        <v>116</v>
      </c>
      <c r="L1744" s="6" t="s">
        <v>6320</v>
      </c>
      <c r="M1744" s="3" t="s">
        <v>116</v>
      </c>
      <c r="N1744" s="3" t="s">
        <v>10200</v>
      </c>
      <c r="O1744" s="3" t="s">
        <v>10201</v>
      </c>
      <c r="P1744" s="3" t="s">
        <v>116</v>
      </c>
      <c r="Q1744" s="3" t="s">
        <v>6387</v>
      </c>
      <c r="R1744" s="3" t="s">
        <v>31</v>
      </c>
      <c r="S1744" s="3">
        <v>6</v>
      </c>
      <c r="T1744" s="3">
        <v>20</v>
      </c>
      <c r="U1744" s="3">
        <v>-2.33</v>
      </c>
      <c r="V1744" s="3">
        <v>54.17</v>
      </c>
      <c r="W1744" s="3">
        <v>65.5</v>
      </c>
      <c r="X1744" s="32">
        <v>-0.21</v>
      </c>
      <c r="Y1744" s="33">
        <v>258.17</v>
      </c>
      <c r="Z1744" s="3">
        <v>383.5</v>
      </c>
      <c r="AA1744" s="3">
        <v>-0.49</v>
      </c>
      <c r="AB1744" s="3">
        <v>51515.8</v>
      </c>
      <c r="AC1744" s="3">
        <v>80547.02</v>
      </c>
      <c r="AD1744" s="3">
        <v>61898.04</v>
      </c>
      <c r="AE1744" s="3">
        <v>92330.76</v>
      </c>
    </row>
    <row r="1745" spans="1:31" x14ac:dyDescent="0.3">
      <c r="A1745" s="3" t="s">
        <v>10202</v>
      </c>
      <c r="B1745" s="4">
        <v>63344</v>
      </c>
      <c r="C1745" s="4">
        <v>305</v>
      </c>
      <c r="D1745" s="4" t="s">
        <v>25</v>
      </c>
      <c r="E1745" s="5" t="s">
        <v>6313</v>
      </c>
      <c r="G1745" s="4" t="s">
        <v>10203</v>
      </c>
      <c r="H1745" s="3" t="s">
        <v>6315</v>
      </c>
      <c r="I1745" s="3" t="s">
        <v>116</v>
      </c>
      <c r="J1745" s="3" t="s">
        <v>116</v>
      </c>
      <c r="K1745" s="3" t="s">
        <v>116</v>
      </c>
      <c r="L1745" s="6" t="s">
        <v>6320</v>
      </c>
      <c r="M1745" s="3" t="s">
        <v>116</v>
      </c>
      <c r="N1745" s="3" t="s">
        <v>989</v>
      </c>
      <c r="O1745" s="3" t="s">
        <v>10204</v>
      </c>
      <c r="P1745" s="3" t="s">
        <v>116</v>
      </c>
      <c r="Q1745" s="3" t="s">
        <v>6387</v>
      </c>
      <c r="R1745" s="3" t="s">
        <v>31</v>
      </c>
      <c r="S1745" s="3">
        <v>9</v>
      </c>
      <c r="T1745" s="3">
        <v>21.5</v>
      </c>
      <c r="U1745" s="3">
        <v>-1.53</v>
      </c>
      <c r="V1745" s="3">
        <v>53</v>
      </c>
      <c r="W1745" s="3">
        <v>94</v>
      </c>
      <c r="X1745" s="32">
        <v>-0.77</v>
      </c>
      <c r="Y1745" s="33">
        <v>221.63</v>
      </c>
      <c r="Z1745" s="3">
        <v>383.17</v>
      </c>
      <c r="AA1745" s="3">
        <v>-0.73</v>
      </c>
      <c r="AB1745" s="3">
        <v>43835.37</v>
      </c>
      <c r="AC1745" s="3">
        <v>84804.7</v>
      </c>
      <c r="AD1745" s="3">
        <v>53136.81</v>
      </c>
      <c r="AE1745" s="3">
        <v>92561.16</v>
      </c>
    </row>
    <row r="1746" spans="1:31" x14ac:dyDescent="0.3">
      <c r="A1746" s="3" t="s">
        <v>10205</v>
      </c>
      <c r="B1746" s="4">
        <v>63505</v>
      </c>
      <c r="C1746" s="4">
        <v>292</v>
      </c>
      <c r="D1746" s="4" t="s">
        <v>25</v>
      </c>
      <c r="E1746" s="5" t="s">
        <v>6313</v>
      </c>
      <c r="G1746" s="4" t="s">
        <v>10206</v>
      </c>
      <c r="H1746" s="3" t="s">
        <v>6315</v>
      </c>
      <c r="I1746" s="3" t="s">
        <v>116</v>
      </c>
      <c r="J1746" s="3" t="s">
        <v>116</v>
      </c>
      <c r="K1746" s="3" t="s">
        <v>116</v>
      </c>
      <c r="L1746" s="6" t="s">
        <v>6320</v>
      </c>
      <c r="M1746" s="3" t="s">
        <v>116</v>
      </c>
      <c r="N1746" s="3" t="s">
        <v>10207</v>
      </c>
      <c r="O1746" s="3" t="s">
        <v>10208</v>
      </c>
      <c r="P1746" s="3" t="s">
        <v>116</v>
      </c>
      <c r="Q1746" s="3" t="s">
        <v>6387</v>
      </c>
      <c r="R1746" s="3" t="s">
        <v>31</v>
      </c>
      <c r="S1746" s="3">
        <v>4</v>
      </c>
      <c r="T1746" s="3">
        <v>9.5</v>
      </c>
      <c r="U1746" s="3">
        <v>-1.38</v>
      </c>
      <c r="V1746" s="3">
        <v>22</v>
      </c>
      <c r="W1746" s="3">
        <v>36.5</v>
      </c>
      <c r="X1746" s="32">
        <v>-0.66</v>
      </c>
      <c r="Y1746" s="33">
        <v>79</v>
      </c>
      <c r="Z1746" s="3">
        <v>170.92</v>
      </c>
      <c r="AA1746" s="3">
        <v>-1.1599999999999999</v>
      </c>
      <c r="AB1746" s="3">
        <v>15517.68</v>
      </c>
      <c r="AC1746" s="3">
        <v>37140.04</v>
      </c>
      <c r="AD1746" s="3">
        <v>18941.04</v>
      </c>
      <c r="AE1746" s="3">
        <v>41247.64</v>
      </c>
    </row>
    <row r="1747" spans="1:31" x14ac:dyDescent="0.3">
      <c r="A1747" s="3" t="s">
        <v>10209</v>
      </c>
      <c r="B1747" s="4">
        <v>64105</v>
      </c>
      <c r="C1747" s="4">
        <v>126</v>
      </c>
      <c r="D1747" s="4" t="s">
        <v>25</v>
      </c>
      <c r="E1747" s="5" t="s">
        <v>6313</v>
      </c>
      <c r="G1747" s="4" t="s">
        <v>10210</v>
      </c>
      <c r="H1747" s="3" t="s">
        <v>6315</v>
      </c>
      <c r="I1747" s="3" t="s">
        <v>54</v>
      </c>
      <c r="J1747" s="3" t="s">
        <v>191</v>
      </c>
      <c r="K1747" s="3" t="s">
        <v>146</v>
      </c>
      <c r="L1747" s="6" t="s">
        <v>132</v>
      </c>
      <c r="M1747" s="3" t="s">
        <v>191</v>
      </c>
      <c r="N1747" s="3" t="s">
        <v>211</v>
      </c>
      <c r="O1747" s="3" t="s">
        <v>10211</v>
      </c>
      <c r="P1747" s="3" t="s">
        <v>191</v>
      </c>
      <c r="Q1747" s="3" t="s">
        <v>161</v>
      </c>
      <c r="R1747" s="3" t="s">
        <v>31</v>
      </c>
      <c r="S1747" s="3">
        <v>6</v>
      </c>
      <c r="T1747" s="3">
        <v>10.5</v>
      </c>
      <c r="U1747" s="3">
        <v>-0.91</v>
      </c>
      <c r="V1747" s="3">
        <v>14.67</v>
      </c>
      <c r="W1747" s="3">
        <v>29.38</v>
      </c>
      <c r="X1747" s="32">
        <v>-1</v>
      </c>
      <c r="Y1747" s="33">
        <v>47.67</v>
      </c>
      <c r="Z1747" s="3">
        <v>51.96</v>
      </c>
      <c r="AA1747" s="3">
        <v>-0.09</v>
      </c>
      <c r="AB1747" s="3">
        <v>13710.4</v>
      </c>
      <c r="AC1747" s="3">
        <v>14588.86</v>
      </c>
      <c r="AD1747" s="3">
        <v>14466.4</v>
      </c>
      <c r="AE1747" s="3">
        <v>15437.86</v>
      </c>
    </row>
    <row r="1748" spans="1:31" x14ac:dyDescent="0.3">
      <c r="A1748" s="3" t="s">
        <v>10212</v>
      </c>
      <c r="B1748" s="4">
        <v>66022</v>
      </c>
      <c r="C1748" s="4">
        <v>79</v>
      </c>
      <c r="D1748" s="4" t="s">
        <v>25</v>
      </c>
      <c r="E1748" s="5" t="s">
        <v>6313</v>
      </c>
      <c r="G1748" s="4" t="s">
        <v>10213</v>
      </c>
      <c r="H1748" s="3" t="s">
        <v>6315</v>
      </c>
      <c r="I1748" s="3" t="s">
        <v>54</v>
      </c>
      <c r="J1748" s="3" t="s">
        <v>191</v>
      </c>
      <c r="K1748" s="3" t="s">
        <v>132</v>
      </c>
      <c r="L1748" s="6" t="s">
        <v>132</v>
      </c>
      <c r="M1748" s="3" t="s">
        <v>191</v>
      </c>
      <c r="N1748" s="3" t="s">
        <v>211</v>
      </c>
      <c r="O1748" s="3" t="s">
        <v>10214</v>
      </c>
      <c r="P1748" s="3" t="s">
        <v>191</v>
      </c>
      <c r="Q1748" s="3" t="s">
        <v>2907</v>
      </c>
      <c r="R1748" s="3" t="s">
        <v>60</v>
      </c>
      <c r="S1748" s="3">
        <v>7</v>
      </c>
      <c r="T1748" s="3">
        <v>7.67</v>
      </c>
      <c r="U1748" s="3">
        <v>-0.15</v>
      </c>
      <c r="V1748" s="3">
        <v>37.44</v>
      </c>
      <c r="W1748" s="3">
        <v>27.77</v>
      </c>
      <c r="X1748" s="32">
        <v>0.26</v>
      </c>
      <c r="Y1748" s="33">
        <v>80.099999999999994</v>
      </c>
      <c r="Z1748" s="3">
        <v>92.32</v>
      </c>
      <c r="AA1748" s="3">
        <v>-0.15</v>
      </c>
      <c r="AB1748" s="3">
        <v>12633.59</v>
      </c>
      <c r="AC1748" s="3">
        <v>13433.33</v>
      </c>
      <c r="AD1748" s="3">
        <v>12826.59</v>
      </c>
      <c r="AE1748" s="3">
        <v>13650.33</v>
      </c>
    </row>
    <row r="1749" spans="1:31" x14ac:dyDescent="0.3">
      <c r="A1749" s="3" t="s">
        <v>10215</v>
      </c>
      <c r="B1749" s="4">
        <v>27746</v>
      </c>
      <c r="C1749" s="4">
        <v>124</v>
      </c>
      <c r="D1749" s="4" t="s">
        <v>25</v>
      </c>
      <c r="E1749" s="5" t="s">
        <v>6313</v>
      </c>
      <c r="G1749" s="4" t="s">
        <v>10216</v>
      </c>
      <c r="H1749" s="3" t="s">
        <v>6315</v>
      </c>
      <c r="I1749" s="3" t="s">
        <v>831</v>
      </c>
      <c r="J1749" s="3" t="s">
        <v>175</v>
      </c>
      <c r="K1749" s="3" t="s">
        <v>132</v>
      </c>
      <c r="L1749" s="6" t="s">
        <v>132</v>
      </c>
      <c r="M1749" s="3" t="s">
        <v>175</v>
      </c>
      <c r="N1749" s="3" t="s">
        <v>184</v>
      </c>
      <c r="O1749" s="3" t="s">
        <v>10217</v>
      </c>
      <c r="P1749" s="3" t="s">
        <v>6357</v>
      </c>
      <c r="Q1749" s="3" t="s">
        <v>254</v>
      </c>
      <c r="R1749" s="3" t="s">
        <v>60</v>
      </c>
      <c r="S1749" s="3">
        <v>16</v>
      </c>
      <c r="T1749" s="3">
        <v>7</v>
      </c>
      <c r="U1749" s="3">
        <v>0.56999999999999995</v>
      </c>
      <c r="V1749" s="3">
        <v>36.56</v>
      </c>
      <c r="W1749" s="3">
        <v>42.01</v>
      </c>
      <c r="X1749" s="32">
        <v>-0.15</v>
      </c>
      <c r="Y1749" s="33">
        <v>134.38</v>
      </c>
      <c r="Z1749" s="3">
        <v>120.96</v>
      </c>
      <c r="AA1749" s="3">
        <v>0.1</v>
      </c>
      <c r="AB1749" s="3">
        <v>15156.92</v>
      </c>
      <c r="AC1749" s="3">
        <v>13820.16</v>
      </c>
      <c r="AD1749" s="3">
        <v>16120.92</v>
      </c>
      <c r="AE1749" s="3">
        <v>14480.16</v>
      </c>
    </row>
    <row r="1750" spans="1:31" x14ac:dyDescent="0.3">
      <c r="A1750" s="3" t="s">
        <v>10218</v>
      </c>
      <c r="B1750" s="4">
        <v>76441</v>
      </c>
      <c r="C1750" s="4">
        <v>153</v>
      </c>
      <c r="D1750" s="4" t="s">
        <v>25</v>
      </c>
      <c r="E1750" s="5" t="s">
        <v>6313</v>
      </c>
      <c r="G1750" s="4" t="s">
        <v>10219</v>
      </c>
      <c r="H1750" s="3" t="s">
        <v>6315</v>
      </c>
      <c r="I1750" s="3" t="s">
        <v>831</v>
      </c>
      <c r="J1750" s="3" t="s">
        <v>175</v>
      </c>
      <c r="K1750" s="3" t="s">
        <v>146</v>
      </c>
      <c r="L1750" s="6" t="s">
        <v>146</v>
      </c>
      <c r="M1750" s="3" t="s">
        <v>175</v>
      </c>
      <c r="N1750" s="3" t="s">
        <v>176</v>
      </c>
      <c r="O1750" s="3" t="s">
        <v>10220</v>
      </c>
      <c r="P1750" s="3" t="s">
        <v>191</v>
      </c>
      <c r="Q1750" s="3" t="s">
        <v>10070</v>
      </c>
      <c r="R1750" s="3" t="s">
        <v>60</v>
      </c>
      <c r="S1750" s="3">
        <v>1</v>
      </c>
      <c r="T1750" s="3">
        <v>1</v>
      </c>
      <c r="U1750" s="3">
        <v>0</v>
      </c>
      <c r="V1750" s="3">
        <v>4.5</v>
      </c>
      <c r="W1750" s="3">
        <v>7.42</v>
      </c>
      <c r="X1750" s="32">
        <v>-0.65</v>
      </c>
      <c r="Y1750" s="33">
        <v>23</v>
      </c>
      <c r="Z1750" s="3">
        <v>29.92</v>
      </c>
      <c r="AA1750" s="3">
        <v>-0.3</v>
      </c>
      <c r="AB1750" s="3">
        <v>9226.68</v>
      </c>
      <c r="AC1750" s="3">
        <v>13076.55</v>
      </c>
      <c r="AD1750" s="3">
        <v>10239.84</v>
      </c>
      <c r="AE1750" s="3">
        <v>13387.11</v>
      </c>
    </row>
    <row r="1751" spans="1:31" x14ac:dyDescent="0.3">
      <c r="A1751" s="3" t="s">
        <v>10221</v>
      </c>
      <c r="B1751" s="4">
        <v>28477</v>
      </c>
      <c r="C1751" s="4">
        <v>271</v>
      </c>
      <c r="D1751" s="4" t="s">
        <v>25</v>
      </c>
      <c r="E1751" s="5" t="s">
        <v>6313</v>
      </c>
      <c r="G1751" s="4" t="s">
        <v>10222</v>
      </c>
      <c r="H1751" s="3" t="s">
        <v>6315</v>
      </c>
      <c r="I1751" s="3" t="s">
        <v>153</v>
      </c>
      <c r="J1751" s="3" t="s">
        <v>153</v>
      </c>
      <c r="K1751" s="3" t="s">
        <v>146</v>
      </c>
      <c r="L1751" s="6" t="s">
        <v>146</v>
      </c>
      <c r="M1751" s="3" t="s">
        <v>153</v>
      </c>
      <c r="N1751" s="3" t="s">
        <v>154</v>
      </c>
      <c r="O1751" s="3" t="s">
        <v>10223</v>
      </c>
      <c r="P1751" s="3" t="s">
        <v>153</v>
      </c>
      <c r="Q1751" s="3" t="s">
        <v>2907</v>
      </c>
      <c r="R1751" s="3" t="s">
        <v>60</v>
      </c>
      <c r="S1751" s="3">
        <v>13</v>
      </c>
      <c r="T1751" s="3">
        <v>9</v>
      </c>
      <c r="U1751" s="3">
        <v>0.31</v>
      </c>
      <c r="V1751" s="3">
        <v>57</v>
      </c>
      <c r="W1751" s="3">
        <v>45</v>
      </c>
      <c r="X1751" s="32">
        <v>0.21</v>
      </c>
      <c r="Y1751" s="33">
        <v>242.5</v>
      </c>
      <c r="Z1751" s="3">
        <v>196.92</v>
      </c>
      <c r="AA1751" s="3">
        <v>0.19</v>
      </c>
      <c r="AB1751" s="3">
        <v>87938.7</v>
      </c>
      <c r="AC1751" s="3">
        <v>71888.11</v>
      </c>
      <c r="AD1751" s="3">
        <v>90122.7</v>
      </c>
      <c r="AE1751" s="3">
        <v>73182.11</v>
      </c>
    </row>
    <row r="1752" spans="1:31" x14ac:dyDescent="0.3">
      <c r="A1752" s="3" t="s">
        <v>10224</v>
      </c>
      <c r="B1752" s="4">
        <v>87860</v>
      </c>
      <c r="C1752" s="4">
        <v>111</v>
      </c>
      <c r="D1752" s="4" t="s">
        <v>25</v>
      </c>
      <c r="E1752" s="5" t="s">
        <v>6313</v>
      </c>
      <c r="G1752" s="4" t="s">
        <v>10225</v>
      </c>
      <c r="H1752" s="3" t="s">
        <v>6315</v>
      </c>
      <c r="I1752" s="3" t="s">
        <v>245</v>
      </c>
      <c r="J1752" s="3" t="s">
        <v>3714</v>
      </c>
      <c r="K1752" s="3" t="s">
        <v>3714</v>
      </c>
      <c r="L1752" s="6" t="s">
        <v>6320</v>
      </c>
      <c r="M1752" s="3" t="s">
        <v>245</v>
      </c>
      <c r="N1752" s="3" t="s">
        <v>3714</v>
      </c>
      <c r="O1752" s="3" t="s">
        <v>10226</v>
      </c>
      <c r="P1752" s="3" t="s">
        <v>245</v>
      </c>
      <c r="Q1752" s="3" t="s">
        <v>63</v>
      </c>
      <c r="R1752" s="3" t="s">
        <v>31</v>
      </c>
      <c r="S1752" s="3">
        <v>1</v>
      </c>
      <c r="T1752" s="3">
        <v>1.5</v>
      </c>
      <c r="U1752" s="3">
        <v>-0.5</v>
      </c>
      <c r="V1752" s="3">
        <v>3.5</v>
      </c>
      <c r="W1752" s="3">
        <v>5.08</v>
      </c>
      <c r="X1752" s="32">
        <v>-0.45</v>
      </c>
      <c r="Y1752" s="33">
        <v>18.420000000000002</v>
      </c>
      <c r="Z1752" s="3">
        <v>25.08</v>
      </c>
      <c r="AA1752" s="3">
        <v>-0.36</v>
      </c>
      <c r="AB1752" s="3">
        <v>6962.13</v>
      </c>
      <c r="AC1752" s="3">
        <v>9076.0499999999993</v>
      </c>
      <c r="AD1752" s="3">
        <v>7292.13</v>
      </c>
      <c r="AE1752" s="3">
        <v>9346.0499999999993</v>
      </c>
    </row>
    <row r="1753" spans="1:31" x14ac:dyDescent="0.3">
      <c r="A1753" s="3" t="s">
        <v>10227</v>
      </c>
      <c r="B1753" s="4">
        <v>43282</v>
      </c>
      <c r="C1753" s="4">
        <v>153</v>
      </c>
      <c r="D1753" s="4" t="s">
        <v>25</v>
      </c>
      <c r="E1753" s="5" t="s">
        <v>6313</v>
      </c>
      <c r="G1753" s="4" t="s">
        <v>10228</v>
      </c>
      <c r="H1753" s="3" t="s">
        <v>6315</v>
      </c>
      <c r="I1753" s="3" t="s">
        <v>299</v>
      </c>
      <c r="J1753" s="3" t="s">
        <v>299</v>
      </c>
      <c r="K1753" s="3" t="s">
        <v>89</v>
      </c>
      <c r="L1753" s="6" t="s">
        <v>89</v>
      </c>
      <c r="M1753" s="3" t="s">
        <v>299</v>
      </c>
      <c r="N1753" s="3" t="s">
        <v>184</v>
      </c>
      <c r="O1753" s="3" t="s">
        <v>10229</v>
      </c>
      <c r="P1753" s="3" t="s">
        <v>299</v>
      </c>
      <c r="Q1753" s="3" t="s">
        <v>194</v>
      </c>
      <c r="R1753" s="3" t="s">
        <v>31</v>
      </c>
      <c r="S1753" s="3">
        <v>6</v>
      </c>
      <c r="T1753" s="3">
        <v>22</v>
      </c>
      <c r="U1753" s="3">
        <v>-2.67</v>
      </c>
      <c r="V1753" s="3">
        <v>28</v>
      </c>
      <c r="W1753" s="3">
        <v>58</v>
      </c>
      <c r="X1753" s="32">
        <v>-1.07</v>
      </c>
      <c r="Y1753" s="33">
        <v>131.91999999999999</v>
      </c>
      <c r="Z1753" s="3">
        <v>171</v>
      </c>
      <c r="AA1753" s="3">
        <v>-0.3</v>
      </c>
      <c r="AB1753" s="3">
        <v>15992.92</v>
      </c>
      <c r="AC1753" s="3">
        <v>21816.48</v>
      </c>
      <c r="AD1753" s="3">
        <v>17792.919999999998</v>
      </c>
      <c r="AE1753" s="3">
        <v>23064.48</v>
      </c>
    </row>
    <row r="1754" spans="1:31" x14ac:dyDescent="0.3">
      <c r="A1754" s="3" t="s">
        <v>10230</v>
      </c>
      <c r="B1754" s="4">
        <v>43636</v>
      </c>
      <c r="C1754" s="4">
        <v>109</v>
      </c>
      <c r="D1754" s="4" t="s">
        <v>25</v>
      </c>
      <c r="E1754" s="5" t="s">
        <v>6313</v>
      </c>
      <c r="G1754" s="4" t="s">
        <v>10231</v>
      </c>
      <c r="H1754" s="3" t="s">
        <v>6315</v>
      </c>
      <c r="I1754" s="3" t="s">
        <v>299</v>
      </c>
      <c r="J1754" s="3" t="s">
        <v>299</v>
      </c>
      <c r="K1754" s="3" t="s">
        <v>132</v>
      </c>
      <c r="L1754" s="6" t="s">
        <v>6320</v>
      </c>
      <c r="M1754" s="3" t="s">
        <v>299</v>
      </c>
      <c r="N1754" s="3" t="s">
        <v>492</v>
      </c>
      <c r="O1754" s="3" t="s">
        <v>10232</v>
      </c>
      <c r="P1754" s="3" t="s">
        <v>299</v>
      </c>
      <c r="Q1754" s="3" t="s">
        <v>49</v>
      </c>
      <c r="R1754" s="3" t="s">
        <v>6402</v>
      </c>
      <c r="S1754" s="3">
        <v>2</v>
      </c>
      <c r="T1754" s="3">
        <v>2.5</v>
      </c>
      <c r="U1754" s="3">
        <v>-0.11</v>
      </c>
      <c r="V1754" s="3">
        <v>3.25</v>
      </c>
      <c r="W1754" s="3">
        <v>13</v>
      </c>
      <c r="X1754" s="32">
        <v>-3</v>
      </c>
      <c r="Y1754" s="33">
        <v>20.25</v>
      </c>
      <c r="Z1754" s="3">
        <v>27</v>
      </c>
      <c r="AA1754" s="3">
        <v>-0.33</v>
      </c>
      <c r="AB1754" s="3">
        <v>5525.01</v>
      </c>
      <c r="AC1754" s="3">
        <v>7474.68</v>
      </c>
      <c r="AD1754" s="3">
        <v>5606.01</v>
      </c>
      <c r="AE1754" s="3">
        <v>7474.68</v>
      </c>
    </row>
    <row r="1755" spans="1:31" x14ac:dyDescent="0.3">
      <c r="A1755" s="3" t="s">
        <v>10233</v>
      </c>
      <c r="B1755" s="4">
        <v>43638</v>
      </c>
      <c r="C1755" s="4">
        <v>106</v>
      </c>
      <c r="D1755" s="4" t="s">
        <v>25</v>
      </c>
      <c r="E1755" s="5" t="s">
        <v>6313</v>
      </c>
      <c r="G1755" s="4" t="s">
        <v>10234</v>
      </c>
      <c r="H1755" s="3" t="s">
        <v>6315</v>
      </c>
      <c r="I1755" s="3" t="s">
        <v>299</v>
      </c>
      <c r="J1755" s="3" t="s">
        <v>299</v>
      </c>
      <c r="K1755" s="3" t="s">
        <v>146</v>
      </c>
      <c r="L1755" s="6" t="s">
        <v>6320</v>
      </c>
      <c r="M1755" s="3" t="s">
        <v>299</v>
      </c>
      <c r="N1755" s="3" t="s">
        <v>445</v>
      </c>
      <c r="O1755" s="3" t="s">
        <v>10235</v>
      </c>
      <c r="P1755" s="3" t="s">
        <v>299</v>
      </c>
      <c r="Q1755" s="3" t="s">
        <v>49</v>
      </c>
      <c r="R1755" s="3" t="s">
        <v>6402</v>
      </c>
      <c r="S1755" s="3">
        <v>4</v>
      </c>
      <c r="T1755" s="3">
        <v>3.5</v>
      </c>
      <c r="U1755" s="3">
        <v>0.13</v>
      </c>
      <c r="V1755" s="3">
        <v>6.5</v>
      </c>
      <c r="W1755" s="3">
        <v>10.5</v>
      </c>
      <c r="X1755" s="32">
        <v>-0.62</v>
      </c>
      <c r="Y1755" s="33">
        <v>26</v>
      </c>
      <c r="Z1755" s="3">
        <v>28.5</v>
      </c>
      <c r="AA1755" s="3">
        <v>-0.1</v>
      </c>
      <c r="AB1755" s="3">
        <v>7053.84</v>
      </c>
      <c r="AC1755" s="3">
        <v>7889.94</v>
      </c>
      <c r="AD1755" s="3">
        <v>7197.84</v>
      </c>
      <c r="AE1755" s="3">
        <v>7889.94</v>
      </c>
    </row>
    <row r="1756" spans="1:31" x14ac:dyDescent="0.3">
      <c r="A1756" s="3" t="s">
        <v>10236</v>
      </c>
      <c r="B1756" s="4">
        <v>58250</v>
      </c>
      <c r="C1756" s="4">
        <v>207</v>
      </c>
      <c r="D1756" s="4" t="s">
        <v>25</v>
      </c>
      <c r="E1756" s="5" t="s">
        <v>6313</v>
      </c>
      <c r="G1756" s="4" t="s">
        <v>10237</v>
      </c>
      <c r="H1756" s="3" t="s">
        <v>6315</v>
      </c>
      <c r="I1756" s="3" t="s">
        <v>116</v>
      </c>
      <c r="J1756" s="3" t="s">
        <v>6576</v>
      </c>
      <c r="K1756" s="3" t="s">
        <v>6577</v>
      </c>
      <c r="L1756" s="6" t="s">
        <v>132</v>
      </c>
      <c r="M1756" s="3" t="s">
        <v>116</v>
      </c>
      <c r="N1756" s="3" t="s">
        <v>122</v>
      </c>
      <c r="O1756" s="3" t="s">
        <v>10238</v>
      </c>
      <c r="P1756" s="3" t="s">
        <v>116</v>
      </c>
      <c r="Q1756" s="3" t="s">
        <v>194</v>
      </c>
      <c r="R1756" s="3" t="s">
        <v>60</v>
      </c>
      <c r="S1756" s="3">
        <v>32</v>
      </c>
      <c r="T1756" s="3">
        <v>23.67</v>
      </c>
      <c r="U1756" s="3">
        <v>0.26</v>
      </c>
      <c r="V1756" s="3">
        <v>98.49</v>
      </c>
      <c r="W1756" s="3">
        <v>69.13</v>
      </c>
      <c r="X1756" s="32">
        <v>0.3</v>
      </c>
      <c r="Y1756" s="33">
        <v>272.74</v>
      </c>
      <c r="Z1756" s="3">
        <v>182.77</v>
      </c>
      <c r="AA1756" s="3">
        <v>0.33</v>
      </c>
      <c r="AB1756" s="3">
        <v>15482.88</v>
      </c>
      <c r="AC1756" s="3">
        <v>10375.68</v>
      </c>
      <c r="AD1756" s="3">
        <v>15482.88</v>
      </c>
      <c r="AE1756" s="3">
        <v>10375.68</v>
      </c>
    </row>
    <row r="1757" spans="1:31" x14ac:dyDescent="0.3">
      <c r="A1757" s="3" t="s">
        <v>10239</v>
      </c>
      <c r="B1757" s="4">
        <v>58269</v>
      </c>
      <c r="C1757" s="4">
        <v>206</v>
      </c>
      <c r="D1757" s="4" t="s">
        <v>25</v>
      </c>
      <c r="E1757" s="5" t="s">
        <v>6313</v>
      </c>
      <c r="G1757" s="4" t="s">
        <v>10240</v>
      </c>
      <c r="H1757" s="3" t="s">
        <v>6315</v>
      </c>
      <c r="I1757" s="3" t="s">
        <v>116</v>
      </c>
      <c r="J1757" s="3" t="s">
        <v>6576</v>
      </c>
      <c r="K1757" s="3" t="s">
        <v>6577</v>
      </c>
      <c r="L1757" s="6" t="s">
        <v>132</v>
      </c>
      <c r="M1757" s="3" t="s">
        <v>116</v>
      </c>
      <c r="N1757" s="3" t="s">
        <v>122</v>
      </c>
      <c r="O1757" s="3" t="s">
        <v>10241</v>
      </c>
      <c r="P1757" s="3" t="s">
        <v>116</v>
      </c>
      <c r="Q1757" s="3" t="s">
        <v>194</v>
      </c>
      <c r="R1757" s="3" t="s">
        <v>60</v>
      </c>
      <c r="S1757" s="3">
        <v>19</v>
      </c>
      <c r="T1757" s="3">
        <v>20.83</v>
      </c>
      <c r="U1757" s="3">
        <v>-0.1</v>
      </c>
      <c r="V1757" s="3">
        <v>61.56</v>
      </c>
      <c r="W1757" s="3">
        <v>24.62</v>
      </c>
      <c r="X1757" s="32">
        <v>0.6</v>
      </c>
      <c r="Y1757" s="33">
        <v>191.29</v>
      </c>
      <c r="Z1757" s="3">
        <v>140.16</v>
      </c>
      <c r="AA1757" s="3">
        <v>0.27</v>
      </c>
      <c r="AB1757" s="3">
        <v>10859.52</v>
      </c>
      <c r="AC1757" s="3">
        <v>7956.48</v>
      </c>
      <c r="AD1757" s="3">
        <v>10859.52</v>
      </c>
      <c r="AE1757" s="3">
        <v>7956.48</v>
      </c>
    </row>
    <row r="1758" spans="1:31" x14ac:dyDescent="0.3">
      <c r="A1758" s="3" t="s">
        <v>10242</v>
      </c>
      <c r="B1758" s="4">
        <v>67032</v>
      </c>
      <c r="C1758" s="4">
        <v>124</v>
      </c>
      <c r="D1758" s="4" t="s">
        <v>25</v>
      </c>
      <c r="E1758" s="5" t="s">
        <v>6313</v>
      </c>
      <c r="G1758" s="4" t="s">
        <v>10243</v>
      </c>
      <c r="H1758" s="3" t="s">
        <v>6315</v>
      </c>
      <c r="I1758" s="3" t="s">
        <v>245</v>
      </c>
      <c r="J1758" s="3" t="s">
        <v>245</v>
      </c>
      <c r="K1758" s="3" t="s">
        <v>89</v>
      </c>
      <c r="L1758" s="6" t="s">
        <v>6320</v>
      </c>
      <c r="M1758" s="3" t="s">
        <v>191</v>
      </c>
      <c r="N1758" s="3" t="s">
        <v>211</v>
      </c>
      <c r="O1758" s="3" t="s">
        <v>10244</v>
      </c>
      <c r="P1758" s="3" t="s">
        <v>191</v>
      </c>
      <c r="Q1758" s="3" t="s">
        <v>234</v>
      </c>
      <c r="R1758" s="3" t="s">
        <v>31</v>
      </c>
      <c r="S1758" s="3">
        <v>4</v>
      </c>
      <c r="T1758" s="3">
        <v>6.5</v>
      </c>
      <c r="U1758" s="3">
        <v>-0.56000000000000005</v>
      </c>
      <c r="V1758" s="3">
        <v>29.17</v>
      </c>
      <c r="W1758" s="3">
        <v>11.42</v>
      </c>
      <c r="X1758" s="32">
        <v>0.61</v>
      </c>
      <c r="Y1758" s="33">
        <v>84.83</v>
      </c>
      <c r="Z1758" s="3">
        <v>31.92</v>
      </c>
      <c r="AA1758" s="3">
        <v>0.62</v>
      </c>
      <c r="AB1758" s="3">
        <v>28123.4</v>
      </c>
      <c r="AC1758" s="3">
        <v>11490</v>
      </c>
      <c r="AD1758" s="3">
        <v>30327.200000000001</v>
      </c>
      <c r="AE1758" s="3">
        <v>11490</v>
      </c>
    </row>
    <row r="1759" spans="1:31" x14ac:dyDescent="0.3">
      <c r="A1759" s="3" t="s">
        <v>10245</v>
      </c>
      <c r="B1759" s="4">
        <v>87181</v>
      </c>
      <c r="C1759" s="4">
        <v>199</v>
      </c>
      <c r="D1759" s="4" t="s">
        <v>25</v>
      </c>
      <c r="E1759" s="5" t="s">
        <v>6313</v>
      </c>
      <c r="G1759" s="4" t="s">
        <v>10246</v>
      </c>
      <c r="H1759" s="3" t="s">
        <v>6315</v>
      </c>
      <c r="I1759" s="3" t="s">
        <v>245</v>
      </c>
      <c r="J1759" s="3" t="s">
        <v>245</v>
      </c>
      <c r="K1759" s="3" t="s">
        <v>146</v>
      </c>
      <c r="L1759" s="6" t="s">
        <v>6320</v>
      </c>
      <c r="M1759" s="3" t="s">
        <v>245</v>
      </c>
      <c r="N1759" s="3" t="s">
        <v>246</v>
      </c>
      <c r="O1759" s="3" t="s">
        <v>10247</v>
      </c>
      <c r="P1759" s="3" t="s">
        <v>245</v>
      </c>
      <c r="Q1759" s="3" t="s">
        <v>41</v>
      </c>
      <c r="R1759" s="3" t="s">
        <v>31</v>
      </c>
      <c r="S1759" s="3">
        <v>6</v>
      </c>
      <c r="T1759" s="3">
        <v>9.5</v>
      </c>
      <c r="U1759" s="3">
        <v>-0.57999999999999996</v>
      </c>
      <c r="V1759" s="3">
        <v>29</v>
      </c>
      <c r="W1759" s="3">
        <v>24.92</v>
      </c>
      <c r="X1759" s="32">
        <v>0.14000000000000001</v>
      </c>
      <c r="Y1759" s="33">
        <v>85.5</v>
      </c>
      <c r="Z1759" s="3">
        <v>67</v>
      </c>
      <c r="AA1759" s="3">
        <v>0.22</v>
      </c>
      <c r="AB1759" s="3">
        <v>39257.58</v>
      </c>
      <c r="AC1759" s="3">
        <v>34009.199999999997</v>
      </c>
      <c r="AD1759" s="3">
        <v>39257.58</v>
      </c>
      <c r="AE1759" s="3">
        <v>34009.199999999997</v>
      </c>
    </row>
    <row r="1760" spans="1:31" x14ac:dyDescent="0.3">
      <c r="A1760" s="3" t="s">
        <v>10248</v>
      </c>
      <c r="B1760" s="4">
        <v>87194</v>
      </c>
      <c r="C1760" s="4">
        <v>226</v>
      </c>
      <c r="D1760" s="4" t="s">
        <v>25</v>
      </c>
      <c r="E1760" s="5" t="s">
        <v>6313</v>
      </c>
      <c r="G1760" s="4" t="s">
        <v>10249</v>
      </c>
      <c r="H1760" s="3" t="s">
        <v>6315</v>
      </c>
      <c r="I1760" s="3" t="s">
        <v>245</v>
      </c>
      <c r="J1760" s="3" t="s">
        <v>245</v>
      </c>
      <c r="K1760" s="3" t="s">
        <v>146</v>
      </c>
      <c r="L1760" s="6" t="s">
        <v>6320</v>
      </c>
      <c r="M1760" s="3" t="s">
        <v>245</v>
      </c>
      <c r="N1760" s="3" t="s">
        <v>246</v>
      </c>
      <c r="O1760" s="3" t="s">
        <v>10250</v>
      </c>
      <c r="P1760" s="3" t="s">
        <v>245</v>
      </c>
      <c r="Q1760" s="3" t="s">
        <v>41</v>
      </c>
      <c r="R1760" s="3" t="s">
        <v>31</v>
      </c>
      <c r="S1760" s="3">
        <v>11</v>
      </c>
      <c r="T1760" s="3">
        <v>8.5</v>
      </c>
      <c r="U1760" s="3">
        <v>0.19</v>
      </c>
      <c r="V1760" s="3">
        <v>33</v>
      </c>
      <c r="W1760" s="3">
        <v>31.92</v>
      </c>
      <c r="X1760" s="32">
        <v>0.03</v>
      </c>
      <c r="Y1760" s="33">
        <v>122.5</v>
      </c>
      <c r="Z1760" s="3">
        <v>90</v>
      </c>
      <c r="AA1760" s="3">
        <v>0.27</v>
      </c>
      <c r="AB1760" s="3">
        <v>45618.48</v>
      </c>
      <c r="AC1760" s="3">
        <v>37378.800000000003</v>
      </c>
      <c r="AD1760" s="3">
        <v>45996.480000000003</v>
      </c>
      <c r="AE1760" s="3">
        <v>37378.800000000003</v>
      </c>
    </row>
    <row r="1761" spans="1:31" x14ac:dyDescent="0.3">
      <c r="A1761" s="3" t="s">
        <v>10251</v>
      </c>
      <c r="B1761" s="4">
        <v>87700</v>
      </c>
      <c r="C1761" s="4">
        <v>126</v>
      </c>
      <c r="D1761" s="4" t="s">
        <v>25</v>
      </c>
      <c r="E1761" s="5" t="s">
        <v>6313</v>
      </c>
      <c r="G1761" s="4" t="s">
        <v>10252</v>
      </c>
      <c r="H1761" s="3" t="s">
        <v>6315</v>
      </c>
      <c r="I1761" s="3" t="s">
        <v>245</v>
      </c>
      <c r="J1761" s="3" t="s">
        <v>245</v>
      </c>
      <c r="K1761" s="3" t="s">
        <v>132</v>
      </c>
      <c r="L1761" s="6" t="s">
        <v>146</v>
      </c>
      <c r="M1761" s="3" t="s">
        <v>245</v>
      </c>
      <c r="N1761" s="3" t="s">
        <v>246</v>
      </c>
      <c r="O1761" s="3" t="s">
        <v>10253</v>
      </c>
      <c r="P1761" s="3" t="s">
        <v>245</v>
      </c>
      <c r="Q1761" s="3" t="s">
        <v>47</v>
      </c>
      <c r="R1761" s="3" t="s">
        <v>31</v>
      </c>
      <c r="T1761" s="3">
        <v>4</v>
      </c>
      <c r="V1761" s="3">
        <v>4</v>
      </c>
      <c r="W1761" s="3">
        <v>10</v>
      </c>
      <c r="X1761" s="32">
        <v>-1.5</v>
      </c>
      <c r="Y1761" s="33">
        <v>26.5</v>
      </c>
      <c r="Z1761" s="3">
        <v>36</v>
      </c>
      <c r="AA1761" s="3">
        <v>-0.36</v>
      </c>
      <c r="AB1761" s="3">
        <v>14583.78</v>
      </c>
      <c r="AC1761" s="3">
        <v>19999.84</v>
      </c>
      <c r="AD1761" s="3">
        <v>15381.66</v>
      </c>
      <c r="AE1761" s="3">
        <v>20895.84</v>
      </c>
    </row>
    <row r="1762" spans="1:31" x14ac:dyDescent="0.3">
      <c r="A1762" s="3" t="s">
        <v>10254</v>
      </c>
      <c r="B1762" s="4">
        <v>87701</v>
      </c>
      <c r="C1762" s="4">
        <v>116</v>
      </c>
      <c r="D1762" s="4" t="s">
        <v>25</v>
      </c>
      <c r="E1762" s="5" t="s">
        <v>6313</v>
      </c>
      <c r="G1762" s="4" t="s">
        <v>10255</v>
      </c>
      <c r="H1762" s="3" t="s">
        <v>6315</v>
      </c>
      <c r="I1762" s="3" t="s">
        <v>245</v>
      </c>
      <c r="J1762" s="3" t="s">
        <v>245</v>
      </c>
      <c r="K1762" s="3" t="s">
        <v>132</v>
      </c>
      <c r="L1762" s="6" t="s">
        <v>146</v>
      </c>
      <c r="M1762" s="3" t="s">
        <v>245</v>
      </c>
      <c r="N1762" s="3" t="s">
        <v>246</v>
      </c>
      <c r="O1762" s="3" t="s">
        <v>10256</v>
      </c>
      <c r="P1762" s="3" t="s">
        <v>245</v>
      </c>
      <c r="Q1762" s="3" t="s">
        <v>47</v>
      </c>
      <c r="R1762" s="3" t="s">
        <v>31</v>
      </c>
      <c r="S1762" s="3">
        <v>1</v>
      </c>
      <c r="T1762" s="3">
        <v>1.5</v>
      </c>
      <c r="U1762" s="3">
        <v>-0.5</v>
      </c>
      <c r="V1762" s="3">
        <v>1.5</v>
      </c>
      <c r="W1762" s="3">
        <v>7.17</v>
      </c>
      <c r="X1762" s="32">
        <v>-3.78</v>
      </c>
      <c r="Y1762" s="33">
        <v>17</v>
      </c>
      <c r="Z1762" s="3">
        <v>19</v>
      </c>
      <c r="AA1762" s="3">
        <v>-0.12</v>
      </c>
      <c r="AB1762" s="3">
        <v>11019.3</v>
      </c>
      <c r="AC1762" s="3">
        <v>12274.16</v>
      </c>
      <c r="AD1762" s="3">
        <v>11497.44</v>
      </c>
      <c r="AE1762" s="3">
        <v>12850.08</v>
      </c>
    </row>
    <row r="1763" spans="1:31" x14ac:dyDescent="0.3">
      <c r="A1763" s="3" t="s">
        <v>10257</v>
      </c>
      <c r="B1763" s="4">
        <v>87832</v>
      </c>
      <c r="C1763" s="4">
        <v>190</v>
      </c>
      <c r="D1763" s="4" t="s">
        <v>25</v>
      </c>
      <c r="E1763" s="5" t="s">
        <v>6313</v>
      </c>
      <c r="G1763" s="4" t="s">
        <v>10258</v>
      </c>
      <c r="H1763" s="3" t="s">
        <v>6315</v>
      </c>
      <c r="I1763" s="3" t="s">
        <v>245</v>
      </c>
      <c r="J1763" s="3" t="s">
        <v>245</v>
      </c>
      <c r="K1763" s="3" t="s">
        <v>146</v>
      </c>
      <c r="L1763" s="6" t="s">
        <v>132</v>
      </c>
      <c r="M1763" s="3" t="s">
        <v>245</v>
      </c>
      <c r="N1763" s="3" t="s">
        <v>246</v>
      </c>
      <c r="O1763" s="3" t="s">
        <v>10259</v>
      </c>
      <c r="P1763" s="3" t="s">
        <v>245</v>
      </c>
      <c r="Q1763" s="3" t="s">
        <v>128</v>
      </c>
      <c r="R1763" s="3" t="s">
        <v>60</v>
      </c>
      <c r="S1763" s="3">
        <v>5</v>
      </c>
      <c r="T1763" s="3">
        <v>2</v>
      </c>
      <c r="U1763" s="3">
        <v>0.56000000000000005</v>
      </c>
      <c r="V1763" s="3">
        <v>36</v>
      </c>
      <c r="W1763" s="3">
        <v>9</v>
      </c>
      <c r="X1763" s="32">
        <v>0.75</v>
      </c>
      <c r="Y1763" s="33">
        <v>123.5</v>
      </c>
      <c r="Z1763" s="3">
        <v>55.5</v>
      </c>
      <c r="AA1763" s="3">
        <v>0.55000000000000004</v>
      </c>
      <c r="AB1763" s="3">
        <v>40442.82</v>
      </c>
      <c r="AC1763" s="3">
        <v>19714.14</v>
      </c>
      <c r="AD1763" s="3">
        <v>44194.74</v>
      </c>
      <c r="AE1763" s="3">
        <v>20026.62</v>
      </c>
    </row>
    <row r="1764" spans="1:31" x14ac:dyDescent="0.3">
      <c r="A1764" s="3" t="s">
        <v>10260</v>
      </c>
      <c r="B1764" s="4">
        <v>88123</v>
      </c>
      <c r="C1764" s="4">
        <v>106</v>
      </c>
      <c r="D1764" s="4" t="s">
        <v>25</v>
      </c>
      <c r="E1764" s="5" t="s">
        <v>6313</v>
      </c>
      <c r="G1764" s="4" t="s">
        <v>10261</v>
      </c>
      <c r="H1764" s="3" t="s">
        <v>6315</v>
      </c>
      <c r="I1764" s="3" t="s">
        <v>245</v>
      </c>
      <c r="J1764" s="3" t="s">
        <v>245</v>
      </c>
      <c r="K1764" s="3" t="s">
        <v>89</v>
      </c>
      <c r="L1764" s="6" t="s">
        <v>132</v>
      </c>
      <c r="M1764" s="3" t="s">
        <v>245</v>
      </c>
      <c r="N1764" s="3" t="s">
        <v>246</v>
      </c>
      <c r="O1764" s="3" t="s">
        <v>10262</v>
      </c>
      <c r="P1764" s="3" t="s">
        <v>245</v>
      </c>
      <c r="Q1764" s="3" t="s">
        <v>2907</v>
      </c>
      <c r="R1764" s="3" t="s">
        <v>60</v>
      </c>
      <c r="S1764" s="3">
        <v>1</v>
      </c>
      <c r="T1764" s="3">
        <v>2</v>
      </c>
      <c r="U1764" s="3">
        <v>-1</v>
      </c>
      <c r="V1764" s="3">
        <v>14</v>
      </c>
      <c r="W1764" s="3">
        <v>10</v>
      </c>
      <c r="X1764" s="32">
        <v>0.28999999999999998</v>
      </c>
      <c r="Y1764" s="33">
        <v>81</v>
      </c>
      <c r="Z1764" s="3">
        <v>27</v>
      </c>
      <c r="AA1764" s="3">
        <v>0.67</v>
      </c>
      <c r="AB1764" s="3">
        <v>16093.2</v>
      </c>
      <c r="AC1764" s="3">
        <v>5372.4</v>
      </c>
      <c r="AD1764" s="3">
        <v>16621.2</v>
      </c>
      <c r="AE1764" s="3">
        <v>5540.4</v>
      </c>
    </row>
    <row r="1765" spans="1:31" x14ac:dyDescent="0.3">
      <c r="A1765" s="3" t="s">
        <v>10263</v>
      </c>
      <c r="B1765" s="4">
        <v>88413</v>
      </c>
      <c r="C1765" s="4">
        <v>120</v>
      </c>
      <c r="D1765" s="4" t="s">
        <v>25</v>
      </c>
      <c r="E1765" s="5" t="s">
        <v>6313</v>
      </c>
      <c r="G1765" s="4" t="s">
        <v>10264</v>
      </c>
      <c r="H1765" s="3" t="s">
        <v>6315</v>
      </c>
      <c r="I1765" s="3" t="s">
        <v>245</v>
      </c>
      <c r="J1765" s="3" t="s">
        <v>245</v>
      </c>
      <c r="K1765" s="3" t="s">
        <v>89</v>
      </c>
      <c r="L1765" s="6" t="s">
        <v>132</v>
      </c>
      <c r="M1765" s="3" t="s">
        <v>245</v>
      </c>
      <c r="N1765" s="3" t="s">
        <v>246</v>
      </c>
      <c r="O1765" s="3" t="s">
        <v>10265</v>
      </c>
      <c r="P1765" s="3" t="s">
        <v>245</v>
      </c>
      <c r="Q1765" s="3" t="s">
        <v>2907</v>
      </c>
      <c r="R1765" s="3" t="s">
        <v>60</v>
      </c>
      <c r="S1765" s="3">
        <v>7</v>
      </c>
      <c r="T1765" s="3">
        <v>3</v>
      </c>
      <c r="U1765" s="3">
        <v>0.56999999999999995</v>
      </c>
      <c r="V1765" s="3">
        <v>25</v>
      </c>
      <c r="W1765" s="3">
        <v>9</v>
      </c>
      <c r="X1765" s="32">
        <v>0.64</v>
      </c>
      <c r="Y1765" s="33">
        <v>97</v>
      </c>
      <c r="Z1765" s="3">
        <v>44</v>
      </c>
      <c r="AA1765" s="3">
        <v>0.55000000000000004</v>
      </c>
      <c r="AB1765" s="3">
        <v>19250.400000000001</v>
      </c>
      <c r="AC1765" s="3">
        <v>8782.7999999999993</v>
      </c>
      <c r="AD1765" s="3">
        <v>19904.400000000001</v>
      </c>
      <c r="AE1765" s="3">
        <v>9028.7999999999993</v>
      </c>
    </row>
    <row r="1766" spans="1:31" x14ac:dyDescent="0.3">
      <c r="A1766" s="3" t="s">
        <v>10266</v>
      </c>
      <c r="B1766" s="4">
        <v>38577</v>
      </c>
      <c r="C1766" s="4">
        <v>247</v>
      </c>
      <c r="D1766" s="4" t="s">
        <v>25</v>
      </c>
      <c r="E1766" s="5" t="s">
        <v>6313</v>
      </c>
      <c r="G1766" s="4" t="s">
        <v>10267</v>
      </c>
      <c r="H1766" s="3" t="s">
        <v>6315</v>
      </c>
      <c r="I1766" s="3" t="s">
        <v>252</v>
      </c>
      <c r="J1766" s="3" t="s">
        <v>252</v>
      </c>
      <c r="K1766" s="3" t="s">
        <v>89</v>
      </c>
      <c r="L1766" s="6" t="s">
        <v>132</v>
      </c>
      <c r="M1766" s="3" t="s">
        <v>252</v>
      </c>
      <c r="N1766" s="3" t="s">
        <v>184</v>
      </c>
      <c r="O1766" s="3" t="s">
        <v>10268</v>
      </c>
      <c r="P1766" s="3" t="s">
        <v>191</v>
      </c>
      <c r="Q1766" s="3" t="s">
        <v>6387</v>
      </c>
      <c r="R1766" s="3" t="s">
        <v>31</v>
      </c>
      <c r="S1766" s="3">
        <v>10</v>
      </c>
      <c r="T1766" s="3">
        <v>13</v>
      </c>
      <c r="U1766" s="3">
        <v>-0.3</v>
      </c>
      <c r="V1766" s="3">
        <v>18</v>
      </c>
      <c r="W1766" s="3">
        <v>30</v>
      </c>
      <c r="X1766" s="32">
        <v>-0.67</v>
      </c>
      <c r="Y1766" s="33">
        <v>97.17</v>
      </c>
      <c r="Z1766" s="3">
        <v>189.75</v>
      </c>
      <c r="AA1766" s="3">
        <v>-0.95</v>
      </c>
      <c r="AB1766" s="3">
        <v>13987.58</v>
      </c>
      <c r="AC1766" s="3">
        <v>29139.33</v>
      </c>
      <c r="AD1766" s="3">
        <v>15239.62</v>
      </c>
      <c r="AE1766" s="3">
        <v>29855.43</v>
      </c>
    </row>
    <row r="1767" spans="1:31" x14ac:dyDescent="0.3">
      <c r="A1767" s="3" t="s">
        <v>10269</v>
      </c>
      <c r="B1767" s="4">
        <v>39324</v>
      </c>
      <c r="C1767" s="4">
        <v>130</v>
      </c>
      <c r="D1767" s="4" t="s">
        <v>25</v>
      </c>
      <c r="E1767" s="5" t="s">
        <v>6313</v>
      </c>
      <c r="G1767" s="4" t="s">
        <v>10270</v>
      </c>
      <c r="H1767" s="3" t="s">
        <v>6315</v>
      </c>
      <c r="I1767" s="3" t="s">
        <v>252</v>
      </c>
      <c r="J1767" s="3" t="s">
        <v>252</v>
      </c>
      <c r="K1767" s="3" t="s">
        <v>89</v>
      </c>
      <c r="L1767" s="6" t="s">
        <v>132</v>
      </c>
      <c r="M1767" s="3" t="s">
        <v>252</v>
      </c>
      <c r="N1767" s="3" t="s">
        <v>184</v>
      </c>
      <c r="O1767" s="3" t="s">
        <v>10271</v>
      </c>
      <c r="P1767" s="3" t="s">
        <v>191</v>
      </c>
      <c r="Q1767" s="3" t="s">
        <v>55</v>
      </c>
      <c r="R1767" s="3" t="s">
        <v>31</v>
      </c>
      <c r="S1767" s="3">
        <v>26</v>
      </c>
      <c r="T1767" s="3">
        <v>20.23</v>
      </c>
      <c r="U1767" s="3">
        <v>0.22</v>
      </c>
      <c r="V1767" s="3">
        <v>45.89</v>
      </c>
      <c r="W1767" s="3">
        <v>55.23</v>
      </c>
      <c r="X1767" s="32">
        <v>-0.2</v>
      </c>
      <c r="Y1767" s="33">
        <v>112.98</v>
      </c>
      <c r="Z1767" s="3">
        <v>130.29</v>
      </c>
      <c r="AA1767" s="3">
        <v>-0.15</v>
      </c>
      <c r="AB1767" s="3">
        <v>14311.69</v>
      </c>
      <c r="AC1767" s="3">
        <v>15761.26</v>
      </c>
      <c r="AD1767" s="3">
        <v>16059.69</v>
      </c>
      <c r="AE1767" s="3">
        <v>17513.78</v>
      </c>
    </row>
    <row r="1768" spans="1:31" x14ac:dyDescent="0.3">
      <c r="A1768" s="3" t="s">
        <v>10272</v>
      </c>
      <c r="B1768" s="4">
        <v>39995</v>
      </c>
      <c r="C1768" s="4">
        <v>213</v>
      </c>
      <c r="D1768" s="4" t="s">
        <v>25</v>
      </c>
      <c r="E1768" s="5" t="s">
        <v>6313</v>
      </c>
      <c r="G1768" s="4" t="s">
        <v>10273</v>
      </c>
      <c r="H1768" s="3" t="s">
        <v>6315</v>
      </c>
      <c r="I1768" s="3" t="s">
        <v>252</v>
      </c>
      <c r="J1768" s="3" t="s">
        <v>252</v>
      </c>
      <c r="K1768" s="3" t="s">
        <v>132</v>
      </c>
      <c r="L1768" s="6" t="s">
        <v>132</v>
      </c>
      <c r="M1768" s="3" t="s">
        <v>252</v>
      </c>
      <c r="N1768" s="3" t="s">
        <v>184</v>
      </c>
      <c r="O1768" s="3" t="s">
        <v>10274</v>
      </c>
      <c r="P1768" s="3" t="s">
        <v>191</v>
      </c>
      <c r="Q1768" s="3" t="s">
        <v>55</v>
      </c>
      <c r="R1768" s="3" t="s">
        <v>31</v>
      </c>
      <c r="S1768" s="3">
        <v>13</v>
      </c>
      <c r="T1768" s="3">
        <v>9.5</v>
      </c>
      <c r="U1768" s="3">
        <v>0.24</v>
      </c>
      <c r="V1768" s="3">
        <v>49.5</v>
      </c>
      <c r="W1768" s="3">
        <v>44.5</v>
      </c>
      <c r="X1768" s="32">
        <v>0.1</v>
      </c>
      <c r="Y1768" s="33">
        <v>198.5</v>
      </c>
      <c r="Z1768" s="3">
        <v>178</v>
      </c>
      <c r="AA1768" s="3">
        <v>0.1</v>
      </c>
      <c r="AB1768" s="3">
        <v>34805.64</v>
      </c>
      <c r="AC1768" s="3">
        <v>31449.599999999999</v>
      </c>
      <c r="AD1768" s="3">
        <v>36635.160000000003</v>
      </c>
      <c r="AE1768" s="3">
        <v>32743.200000000001</v>
      </c>
    </row>
    <row r="1769" spans="1:31" x14ac:dyDescent="0.3">
      <c r="A1769" s="3" t="s">
        <v>10275</v>
      </c>
      <c r="B1769" s="4">
        <v>64348</v>
      </c>
      <c r="C1769" s="4">
        <v>425</v>
      </c>
      <c r="D1769" s="4" t="s">
        <v>25</v>
      </c>
      <c r="E1769" s="5" t="s">
        <v>6313</v>
      </c>
      <c r="G1769" s="4" t="s">
        <v>10276</v>
      </c>
      <c r="H1769" s="3" t="s">
        <v>6315</v>
      </c>
      <c r="I1769" s="3" t="s">
        <v>252</v>
      </c>
      <c r="J1769" s="3" t="s">
        <v>252</v>
      </c>
      <c r="K1769" s="3" t="s">
        <v>146</v>
      </c>
      <c r="L1769" s="6" t="s">
        <v>6320</v>
      </c>
      <c r="M1769" s="3" t="s">
        <v>252</v>
      </c>
      <c r="N1769" s="3" t="s">
        <v>184</v>
      </c>
      <c r="O1769" s="3" t="s">
        <v>10277</v>
      </c>
      <c r="P1769" s="3" t="s">
        <v>191</v>
      </c>
      <c r="Q1769" s="3" t="s">
        <v>397</v>
      </c>
      <c r="R1769" s="3" t="s">
        <v>31</v>
      </c>
      <c r="S1769" s="3">
        <v>39</v>
      </c>
      <c r="T1769" s="3">
        <v>70</v>
      </c>
      <c r="U1769" s="3">
        <v>-0.79</v>
      </c>
      <c r="V1769" s="3">
        <v>221.08</v>
      </c>
      <c r="W1769" s="3">
        <v>251.42</v>
      </c>
      <c r="X1769" s="32">
        <v>-0.14000000000000001</v>
      </c>
      <c r="Y1769" s="33">
        <v>930.67</v>
      </c>
      <c r="Z1769" s="3">
        <v>2196</v>
      </c>
      <c r="AA1769" s="3">
        <v>-1.36</v>
      </c>
      <c r="AB1769" s="3">
        <v>269910.76</v>
      </c>
      <c r="AC1769" s="3">
        <v>643079.36</v>
      </c>
      <c r="AD1769" s="3">
        <v>280093.44</v>
      </c>
      <c r="AE1769" s="3">
        <v>660365.76</v>
      </c>
    </row>
    <row r="1770" spans="1:31" x14ac:dyDescent="0.3">
      <c r="A1770" s="3" t="s">
        <v>5812</v>
      </c>
      <c r="B1770" s="4">
        <v>13634</v>
      </c>
      <c r="C1770" s="4">
        <v>134</v>
      </c>
      <c r="D1770" s="4" t="s">
        <v>25</v>
      </c>
      <c r="E1770" s="5" t="s">
        <v>6313</v>
      </c>
      <c r="G1770" s="4" t="s">
        <v>10278</v>
      </c>
      <c r="H1770" s="3" t="s">
        <v>6315</v>
      </c>
      <c r="I1770" s="3" t="s">
        <v>6355</v>
      </c>
      <c r="J1770" s="3" t="s">
        <v>257</v>
      </c>
      <c r="K1770" s="3" t="s">
        <v>104</v>
      </c>
      <c r="L1770" s="6" t="s">
        <v>89</v>
      </c>
      <c r="M1770" s="3" t="s">
        <v>257</v>
      </c>
      <c r="N1770" s="3" t="s">
        <v>258</v>
      </c>
      <c r="O1770" s="3" t="s">
        <v>10279</v>
      </c>
      <c r="P1770" s="3" t="s">
        <v>6357</v>
      </c>
      <c r="Q1770" s="3" t="s">
        <v>64</v>
      </c>
      <c r="R1770" s="3" t="s">
        <v>60</v>
      </c>
      <c r="S1770" s="3">
        <v>2</v>
      </c>
      <c r="T1770" s="3">
        <v>3</v>
      </c>
      <c r="U1770" s="3">
        <v>-0.5</v>
      </c>
      <c r="V1770" s="3">
        <v>6</v>
      </c>
      <c r="W1770" s="3">
        <v>27</v>
      </c>
      <c r="X1770" s="32">
        <v>-3.5</v>
      </c>
      <c r="Y1770" s="33">
        <v>99</v>
      </c>
      <c r="Z1770" s="3">
        <v>122.04</v>
      </c>
      <c r="AA1770" s="3">
        <v>-0.23</v>
      </c>
      <c r="AB1770" s="3">
        <v>8743.68</v>
      </c>
      <c r="AC1770" s="3">
        <v>10725.68</v>
      </c>
      <c r="AD1770" s="3">
        <v>8743.68</v>
      </c>
      <c r="AE1770" s="3">
        <v>10725.68</v>
      </c>
    </row>
    <row r="1771" spans="1:31" x14ac:dyDescent="0.3">
      <c r="A1771" s="3" t="s">
        <v>10280</v>
      </c>
      <c r="B1771" s="4">
        <v>21211</v>
      </c>
      <c r="C1771" s="4">
        <v>77</v>
      </c>
      <c r="D1771" s="4" t="s">
        <v>25</v>
      </c>
      <c r="E1771" s="5" t="s">
        <v>6313</v>
      </c>
      <c r="G1771" s="4" t="s">
        <v>10281</v>
      </c>
      <c r="H1771" s="3" t="s">
        <v>6315</v>
      </c>
      <c r="I1771" s="3" t="s">
        <v>758</v>
      </c>
      <c r="J1771" s="3" t="s">
        <v>175</v>
      </c>
      <c r="K1771" s="3" t="s">
        <v>89</v>
      </c>
      <c r="L1771" s="6" t="s">
        <v>132</v>
      </c>
      <c r="M1771" s="3" t="s">
        <v>175</v>
      </c>
      <c r="N1771" s="3" t="s">
        <v>176</v>
      </c>
      <c r="O1771" s="3" t="s">
        <v>10282</v>
      </c>
      <c r="P1771" s="3" t="s">
        <v>6357</v>
      </c>
      <c r="Q1771" s="3" t="s">
        <v>64</v>
      </c>
      <c r="R1771" s="3" t="s">
        <v>60</v>
      </c>
      <c r="S1771" s="3">
        <v>20</v>
      </c>
      <c r="T1771" s="3">
        <v>9.33</v>
      </c>
      <c r="U1771" s="3">
        <v>0.53</v>
      </c>
      <c r="V1771" s="3">
        <v>49.01</v>
      </c>
      <c r="W1771" s="3">
        <v>35.78</v>
      </c>
      <c r="X1771" s="32">
        <v>0.27</v>
      </c>
      <c r="Y1771" s="33">
        <v>153.24</v>
      </c>
      <c r="Z1771" s="3">
        <v>108.13</v>
      </c>
      <c r="AA1771" s="3">
        <v>0.28999999999999998</v>
      </c>
      <c r="AB1771" s="3">
        <v>22960.880000000001</v>
      </c>
      <c r="AC1771" s="3">
        <v>16220.56</v>
      </c>
      <c r="AD1771" s="3">
        <v>24238.880000000001</v>
      </c>
      <c r="AE1771" s="3">
        <v>17102.560000000001</v>
      </c>
    </row>
    <row r="1772" spans="1:31" x14ac:dyDescent="0.3">
      <c r="A1772" s="3" t="s">
        <v>10283</v>
      </c>
      <c r="B1772" s="4">
        <v>43226</v>
      </c>
      <c r="C1772" s="4">
        <v>94</v>
      </c>
      <c r="D1772" s="4" t="s">
        <v>25</v>
      </c>
      <c r="E1772" s="5" t="s">
        <v>6313</v>
      </c>
      <c r="G1772" s="4" t="s">
        <v>10284</v>
      </c>
      <c r="H1772" s="3" t="s">
        <v>6315</v>
      </c>
      <c r="I1772" s="3" t="s">
        <v>299</v>
      </c>
      <c r="J1772" s="3" t="s">
        <v>299</v>
      </c>
      <c r="K1772" s="3" t="s">
        <v>89</v>
      </c>
      <c r="L1772" s="6" t="s">
        <v>89</v>
      </c>
      <c r="M1772" s="3" t="s">
        <v>299</v>
      </c>
      <c r="N1772" s="3" t="s">
        <v>184</v>
      </c>
      <c r="O1772" s="3" t="s">
        <v>10285</v>
      </c>
      <c r="P1772" s="3" t="s">
        <v>299</v>
      </c>
      <c r="Q1772" s="3" t="s">
        <v>194</v>
      </c>
      <c r="R1772" s="3" t="s">
        <v>31</v>
      </c>
      <c r="S1772" s="3">
        <v>3</v>
      </c>
      <c r="T1772" s="3">
        <v>7</v>
      </c>
      <c r="U1772" s="3">
        <v>-1.33</v>
      </c>
      <c r="V1772" s="3">
        <v>18.170000000000002</v>
      </c>
      <c r="W1772" s="3">
        <v>26</v>
      </c>
      <c r="X1772" s="32">
        <v>-0.43</v>
      </c>
      <c r="Y1772" s="33">
        <v>72.58</v>
      </c>
      <c r="Z1772" s="3">
        <v>84</v>
      </c>
      <c r="AA1772" s="3">
        <v>-0.16</v>
      </c>
      <c r="AB1772" s="3">
        <v>8924.0400000000009</v>
      </c>
      <c r="AC1772" s="3">
        <v>10465.92</v>
      </c>
      <c r="AD1772" s="3">
        <v>9790.0400000000009</v>
      </c>
      <c r="AE1772" s="3">
        <v>11329.92</v>
      </c>
    </row>
    <row r="1773" spans="1:31" x14ac:dyDescent="0.3">
      <c r="A1773" s="3" t="s">
        <v>10286</v>
      </c>
      <c r="B1773" s="4">
        <v>43237</v>
      </c>
      <c r="C1773" s="4">
        <v>139</v>
      </c>
      <c r="D1773" s="4" t="s">
        <v>25</v>
      </c>
      <c r="E1773" s="5" t="s">
        <v>6313</v>
      </c>
      <c r="G1773" s="4" t="s">
        <v>10287</v>
      </c>
      <c r="H1773" s="3" t="s">
        <v>6315</v>
      </c>
      <c r="I1773" s="3" t="s">
        <v>299</v>
      </c>
      <c r="J1773" s="3" t="s">
        <v>299</v>
      </c>
      <c r="K1773" s="3" t="s">
        <v>89</v>
      </c>
      <c r="L1773" s="6" t="s">
        <v>89</v>
      </c>
      <c r="M1773" s="3" t="s">
        <v>299</v>
      </c>
      <c r="N1773" s="3" t="s">
        <v>184</v>
      </c>
      <c r="O1773" s="3" t="s">
        <v>10288</v>
      </c>
      <c r="P1773" s="3" t="s">
        <v>299</v>
      </c>
      <c r="Q1773" s="3" t="s">
        <v>194</v>
      </c>
      <c r="R1773" s="3" t="s">
        <v>31</v>
      </c>
      <c r="S1773" s="3">
        <v>14</v>
      </c>
      <c r="T1773" s="3">
        <v>23</v>
      </c>
      <c r="U1773" s="3">
        <v>-0.64</v>
      </c>
      <c r="V1773" s="3">
        <v>26</v>
      </c>
      <c r="W1773" s="3">
        <v>63</v>
      </c>
      <c r="X1773" s="32">
        <v>-1.42</v>
      </c>
      <c r="Y1773" s="33">
        <v>144.91999999999999</v>
      </c>
      <c r="Z1773" s="3">
        <v>189</v>
      </c>
      <c r="AA1773" s="3">
        <v>-0.3</v>
      </c>
      <c r="AB1773" s="3">
        <v>17890.36</v>
      </c>
      <c r="AC1773" s="3">
        <v>24258.720000000001</v>
      </c>
      <c r="AD1773" s="3">
        <v>19546.36</v>
      </c>
      <c r="AE1773" s="3">
        <v>25492.32</v>
      </c>
    </row>
    <row r="1774" spans="1:31" x14ac:dyDescent="0.3">
      <c r="A1774" s="3" t="s">
        <v>10289</v>
      </c>
      <c r="B1774" s="4">
        <v>43256</v>
      </c>
      <c r="C1774" s="4">
        <v>195</v>
      </c>
      <c r="D1774" s="4" t="s">
        <v>25</v>
      </c>
      <c r="E1774" s="5" t="s">
        <v>6313</v>
      </c>
      <c r="G1774" s="4" t="s">
        <v>10290</v>
      </c>
      <c r="H1774" s="3" t="s">
        <v>6315</v>
      </c>
      <c r="I1774" s="3" t="s">
        <v>299</v>
      </c>
      <c r="J1774" s="3" t="s">
        <v>299</v>
      </c>
      <c r="K1774" s="3" t="s">
        <v>89</v>
      </c>
      <c r="L1774" s="6" t="s">
        <v>132</v>
      </c>
      <c r="M1774" s="3" t="s">
        <v>299</v>
      </c>
      <c r="N1774" s="3" t="s">
        <v>317</v>
      </c>
      <c r="O1774" s="3" t="s">
        <v>10291</v>
      </c>
      <c r="P1774" s="3" t="s">
        <v>299</v>
      </c>
      <c r="Q1774" s="3" t="s">
        <v>194</v>
      </c>
      <c r="R1774" s="3" t="s">
        <v>31</v>
      </c>
      <c r="S1774" s="3">
        <v>24</v>
      </c>
      <c r="T1774" s="3">
        <v>35.08</v>
      </c>
      <c r="U1774" s="3">
        <v>-0.48</v>
      </c>
      <c r="V1774" s="3">
        <v>106.83</v>
      </c>
      <c r="W1774" s="3">
        <v>94</v>
      </c>
      <c r="X1774" s="32">
        <v>0.12</v>
      </c>
      <c r="Y1774" s="33">
        <v>406</v>
      </c>
      <c r="Z1774" s="3">
        <v>406</v>
      </c>
      <c r="AA1774" s="3">
        <v>0</v>
      </c>
      <c r="AB1774" s="3">
        <v>56003.6</v>
      </c>
      <c r="AC1774" s="3">
        <v>57855.6</v>
      </c>
      <c r="AD1774" s="3">
        <v>61143.6</v>
      </c>
      <c r="AE1774" s="3">
        <v>61143.6</v>
      </c>
    </row>
    <row r="1775" spans="1:31" x14ac:dyDescent="0.3">
      <c r="A1775" s="3" t="s">
        <v>10292</v>
      </c>
      <c r="B1775" s="4">
        <v>27037</v>
      </c>
      <c r="C1775" s="4">
        <v>77</v>
      </c>
      <c r="D1775" s="4" t="s">
        <v>25</v>
      </c>
      <c r="E1775" s="5" t="s">
        <v>6313</v>
      </c>
      <c r="G1775" s="4" t="s">
        <v>10293</v>
      </c>
      <c r="H1775" s="3" t="s">
        <v>6315</v>
      </c>
      <c r="I1775" s="3" t="s">
        <v>735</v>
      </c>
      <c r="J1775" s="3" t="s">
        <v>736</v>
      </c>
      <c r="K1775" s="3" t="s">
        <v>736</v>
      </c>
      <c r="L1775" s="6" t="s">
        <v>6320</v>
      </c>
      <c r="M1775" s="3" t="s">
        <v>175</v>
      </c>
      <c r="N1775" s="3" t="s">
        <v>176</v>
      </c>
      <c r="O1775" s="3" t="s">
        <v>10294</v>
      </c>
      <c r="P1775" s="3" t="s">
        <v>6357</v>
      </c>
      <c r="Q1775" s="3" t="s">
        <v>397</v>
      </c>
      <c r="R1775" s="3" t="s">
        <v>31</v>
      </c>
      <c r="S1775" s="3">
        <v>2</v>
      </c>
      <c r="T1775" s="3">
        <v>3</v>
      </c>
      <c r="U1775" s="3">
        <v>-0.5</v>
      </c>
      <c r="V1775" s="3">
        <v>10</v>
      </c>
      <c r="W1775" s="3">
        <v>9.92</v>
      </c>
      <c r="X1775" s="32">
        <v>0.01</v>
      </c>
      <c r="Y1775" s="33">
        <v>48</v>
      </c>
      <c r="Z1775" s="3">
        <v>75.92</v>
      </c>
      <c r="AA1775" s="3">
        <v>-0.57999999999999996</v>
      </c>
      <c r="AB1775" s="3">
        <v>9753.84</v>
      </c>
      <c r="AC1775" s="3">
        <v>14175.16</v>
      </c>
      <c r="AD1775" s="3">
        <v>9753.84</v>
      </c>
      <c r="AE1775" s="3">
        <v>14175.16</v>
      </c>
    </row>
    <row r="1776" spans="1:31" x14ac:dyDescent="0.3">
      <c r="A1776" s="3" t="s">
        <v>10295</v>
      </c>
      <c r="B1776" s="4">
        <v>22122</v>
      </c>
      <c r="C1776" s="4">
        <v>80</v>
      </c>
      <c r="D1776" s="4" t="s">
        <v>25</v>
      </c>
      <c r="E1776" s="5" t="s">
        <v>6313</v>
      </c>
      <c r="G1776" s="4" t="s">
        <v>10296</v>
      </c>
      <c r="H1776" s="3" t="s">
        <v>6315</v>
      </c>
      <c r="I1776" s="3" t="s">
        <v>758</v>
      </c>
      <c r="J1776" s="3" t="s">
        <v>175</v>
      </c>
      <c r="K1776" s="3" t="s">
        <v>132</v>
      </c>
      <c r="L1776" s="6" t="s">
        <v>132</v>
      </c>
      <c r="M1776" s="3" t="s">
        <v>175</v>
      </c>
      <c r="N1776" s="3" t="s">
        <v>176</v>
      </c>
      <c r="O1776" s="3" t="s">
        <v>10297</v>
      </c>
      <c r="P1776" s="3" t="s">
        <v>6357</v>
      </c>
      <c r="Q1776" s="3" t="s">
        <v>161</v>
      </c>
      <c r="R1776" s="3" t="s">
        <v>31</v>
      </c>
      <c r="S1776" s="3">
        <v>9</v>
      </c>
      <c r="T1776" s="3">
        <v>4</v>
      </c>
      <c r="U1776" s="3">
        <v>0.56999999999999995</v>
      </c>
      <c r="V1776" s="3">
        <v>35.99</v>
      </c>
      <c r="W1776" s="3">
        <v>19.89</v>
      </c>
      <c r="X1776" s="32">
        <v>0.45</v>
      </c>
      <c r="Y1776" s="33">
        <v>137.53</v>
      </c>
      <c r="Z1776" s="3">
        <v>102.55</v>
      </c>
      <c r="AA1776" s="3">
        <v>0.25</v>
      </c>
      <c r="AB1776" s="3">
        <v>24197.56</v>
      </c>
      <c r="AC1776" s="3">
        <v>18626.14</v>
      </c>
      <c r="AD1776" s="3">
        <v>24533.56</v>
      </c>
      <c r="AE1776" s="3">
        <v>18626.14</v>
      </c>
    </row>
    <row r="1777" spans="1:31" x14ac:dyDescent="0.3">
      <c r="A1777" s="3" t="s">
        <v>10298</v>
      </c>
      <c r="B1777" s="4">
        <v>25967</v>
      </c>
      <c r="C1777" s="4">
        <v>18</v>
      </c>
      <c r="D1777" s="4" t="s">
        <v>25</v>
      </c>
      <c r="E1777" s="5" t="s">
        <v>6313</v>
      </c>
      <c r="G1777" s="4" t="s">
        <v>10299</v>
      </c>
      <c r="H1777" s="3" t="s">
        <v>6315</v>
      </c>
      <c r="I1777" s="3" t="s">
        <v>711</v>
      </c>
      <c r="J1777" s="3" t="s">
        <v>175</v>
      </c>
      <c r="K1777" s="3" t="s">
        <v>132</v>
      </c>
      <c r="L1777" s="6" t="s">
        <v>132</v>
      </c>
      <c r="M1777" s="3" t="s">
        <v>175</v>
      </c>
      <c r="N1777" s="3" t="s">
        <v>712</v>
      </c>
      <c r="O1777" s="3" t="s">
        <v>10300</v>
      </c>
      <c r="P1777" s="3" t="s">
        <v>6357</v>
      </c>
      <c r="Q1777" s="3" t="s">
        <v>421</v>
      </c>
      <c r="R1777" s="3" t="s">
        <v>60</v>
      </c>
      <c r="S1777" s="3">
        <v>0</v>
      </c>
      <c r="T1777" s="3">
        <v>12.67</v>
      </c>
      <c r="U1777" s="3">
        <v>-37.04</v>
      </c>
      <c r="V1777" s="3">
        <v>1.78</v>
      </c>
      <c r="W1777" s="3">
        <v>71.33</v>
      </c>
      <c r="X1777" s="32">
        <v>-39.14</v>
      </c>
      <c r="Y1777" s="33">
        <v>29.67</v>
      </c>
      <c r="Z1777" s="3">
        <v>296.66000000000003</v>
      </c>
      <c r="AA1777" s="3">
        <v>-9</v>
      </c>
      <c r="AB1777" s="3">
        <v>4806</v>
      </c>
      <c r="AC1777" s="3">
        <v>47664.36</v>
      </c>
      <c r="AD1777" s="3">
        <v>4806</v>
      </c>
      <c r="AE1777" s="3">
        <v>47664.36</v>
      </c>
    </row>
    <row r="1778" spans="1:31" x14ac:dyDescent="0.3">
      <c r="A1778" s="3" t="s">
        <v>10301</v>
      </c>
      <c r="B1778" s="4">
        <v>25968</v>
      </c>
      <c r="C1778" s="4">
        <v>13</v>
      </c>
      <c r="D1778" s="4" t="s">
        <v>25</v>
      </c>
      <c r="E1778" s="5" t="s">
        <v>6313</v>
      </c>
      <c r="G1778" s="4" t="s">
        <v>10302</v>
      </c>
      <c r="H1778" s="3" t="s">
        <v>6315</v>
      </c>
      <c r="I1778" s="3" t="s">
        <v>711</v>
      </c>
      <c r="J1778" s="3" t="s">
        <v>175</v>
      </c>
      <c r="K1778" s="3" t="s">
        <v>132</v>
      </c>
      <c r="L1778" s="6" t="s">
        <v>132</v>
      </c>
      <c r="M1778" s="3" t="s">
        <v>175</v>
      </c>
      <c r="N1778" s="3" t="s">
        <v>712</v>
      </c>
      <c r="O1778" s="3" t="s">
        <v>10303</v>
      </c>
      <c r="P1778" s="3" t="s">
        <v>6357</v>
      </c>
      <c r="Q1778" s="3" t="s">
        <v>421</v>
      </c>
      <c r="R1778" s="3" t="s">
        <v>60</v>
      </c>
      <c r="S1778" s="3">
        <v>46</v>
      </c>
      <c r="T1778" s="3">
        <v>49</v>
      </c>
      <c r="U1778" s="3">
        <v>-0.08</v>
      </c>
      <c r="V1778" s="3">
        <v>98</v>
      </c>
      <c r="W1778" s="3">
        <v>110.84</v>
      </c>
      <c r="X1778" s="32">
        <v>-0.13</v>
      </c>
      <c r="Y1778" s="33">
        <v>353.71</v>
      </c>
      <c r="Z1778" s="3">
        <v>371.21</v>
      </c>
      <c r="AA1778" s="3">
        <v>-0.05</v>
      </c>
      <c r="AB1778" s="3">
        <v>53205.75</v>
      </c>
      <c r="AC1778" s="3">
        <v>56017.53</v>
      </c>
      <c r="AD1778" s="3">
        <v>53205.75</v>
      </c>
      <c r="AE1778" s="3">
        <v>56017.53</v>
      </c>
    </row>
    <row r="1779" spans="1:31" x14ac:dyDescent="0.3">
      <c r="A1779" s="3" t="s">
        <v>10304</v>
      </c>
      <c r="B1779" s="4">
        <v>57122</v>
      </c>
      <c r="C1779" s="4">
        <v>236</v>
      </c>
      <c r="D1779" s="4" t="s">
        <v>25</v>
      </c>
      <c r="E1779" s="5" t="s">
        <v>6313</v>
      </c>
      <c r="G1779" s="4" t="s">
        <v>10305</v>
      </c>
      <c r="H1779" s="3" t="s">
        <v>6315</v>
      </c>
      <c r="I1779" s="3" t="s">
        <v>116</v>
      </c>
      <c r="J1779" s="3" t="s">
        <v>116</v>
      </c>
      <c r="K1779" s="3" t="s">
        <v>116</v>
      </c>
      <c r="L1779" s="6" t="s">
        <v>104</v>
      </c>
      <c r="M1779" s="3" t="s">
        <v>116</v>
      </c>
      <c r="N1779" s="3" t="s">
        <v>122</v>
      </c>
      <c r="O1779" s="3" t="s">
        <v>10306</v>
      </c>
      <c r="P1779" s="3" t="s">
        <v>116</v>
      </c>
      <c r="Q1779" s="3" t="s">
        <v>213</v>
      </c>
      <c r="R1779" s="3" t="s">
        <v>6402</v>
      </c>
      <c r="S1779" s="3">
        <v>12</v>
      </c>
      <c r="T1779" s="3">
        <v>42</v>
      </c>
      <c r="U1779" s="3">
        <v>-2.6</v>
      </c>
      <c r="V1779" s="3">
        <v>25.67</v>
      </c>
      <c r="W1779" s="3">
        <v>73.510000000000005</v>
      </c>
      <c r="X1779" s="32">
        <v>-1.86</v>
      </c>
      <c r="Y1779" s="33">
        <v>166.86</v>
      </c>
      <c r="Z1779" s="3">
        <v>395.72</v>
      </c>
      <c r="AA1779" s="3">
        <v>-1.37</v>
      </c>
      <c r="AB1779" s="3">
        <v>8355.42</v>
      </c>
      <c r="AC1779" s="3">
        <v>18462.45</v>
      </c>
      <c r="AD1779" s="3">
        <v>8571.42</v>
      </c>
      <c r="AE1779" s="3">
        <v>19278.689999999999</v>
      </c>
    </row>
    <row r="1780" spans="1:31" x14ac:dyDescent="0.3">
      <c r="A1780" s="3" t="s">
        <v>10307</v>
      </c>
      <c r="B1780" s="4">
        <v>57150</v>
      </c>
      <c r="C1780" s="4">
        <v>312</v>
      </c>
      <c r="D1780" s="4" t="s">
        <v>25</v>
      </c>
      <c r="E1780" s="5" t="s">
        <v>6313</v>
      </c>
      <c r="G1780" s="4" t="s">
        <v>10308</v>
      </c>
      <c r="H1780" s="3" t="s">
        <v>6315</v>
      </c>
      <c r="I1780" s="3" t="s">
        <v>116</v>
      </c>
      <c r="J1780" s="3" t="s">
        <v>116</v>
      </c>
      <c r="K1780" s="3" t="s">
        <v>116</v>
      </c>
      <c r="L1780" s="6" t="s">
        <v>104</v>
      </c>
      <c r="M1780" s="3" t="s">
        <v>116</v>
      </c>
      <c r="N1780" s="3" t="s">
        <v>122</v>
      </c>
      <c r="O1780" s="3" t="s">
        <v>10309</v>
      </c>
      <c r="P1780" s="3" t="s">
        <v>116</v>
      </c>
      <c r="Q1780" s="3" t="s">
        <v>213</v>
      </c>
      <c r="R1780" s="3" t="s">
        <v>6402</v>
      </c>
      <c r="S1780" s="3">
        <v>68</v>
      </c>
      <c r="T1780" s="3">
        <v>61.06</v>
      </c>
      <c r="U1780" s="3">
        <v>0.1</v>
      </c>
      <c r="V1780" s="3">
        <v>142.35</v>
      </c>
      <c r="W1780" s="3">
        <v>104.24</v>
      </c>
      <c r="X1780" s="32">
        <v>0.27</v>
      </c>
      <c r="Y1780" s="33">
        <v>480.71</v>
      </c>
      <c r="Z1780" s="3">
        <v>484.2</v>
      </c>
      <c r="AA1780" s="3">
        <v>-0.01</v>
      </c>
      <c r="AB1780" s="3">
        <v>22078.32</v>
      </c>
      <c r="AC1780" s="3">
        <v>22639.42</v>
      </c>
      <c r="AD1780" s="3">
        <v>24695.279999999999</v>
      </c>
      <c r="AE1780" s="3">
        <v>23698.86</v>
      </c>
    </row>
    <row r="1781" spans="1:31" x14ac:dyDescent="0.3">
      <c r="A1781" s="3" t="s">
        <v>10310</v>
      </c>
      <c r="B1781" s="4">
        <v>57174</v>
      </c>
      <c r="C1781" s="4">
        <v>180</v>
      </c>
      <c r="D1781" s="4" t="s">
        <v>25</v>
      </c>
      <c r="E1781" s="5" t="s">
        <v>6313</v>
      </c>
      <c r="G1781" s="4" t="s">
        <v>10311</v>
      </c>
      <c r="H1781" s="3" t="s">
        <v>6315</v>
      </c>
      <c r="I1781" s="3" t="s">
        <v>116</v>
      </c>
      <c r="J1781" s="3" t="s">
        <v>116</v>
      </c>
      <c r="K1781" s="3" t="s">
        <v>116</v>
      </c>
      <c r="L1781" s="6" t="s">
        <v>104</v>
      </c>
      <c r="M1781" s="3" t="s">
        <v>116</v>
      </c>
      <c r="N1781" s="3" t="s">
        <v>122</v>
      </c>
      <c r="O1781" s="3" t="s">
        <v>10312</v>
      </c>
      <c r="P1781" s="3" t="s">
        <v>116</v>
      </c>
      <c r="Q1781" s="3" t="s">
        <v>213</v>
      </c>
      <c r="R1781" s="3" t="s">
        <v>6402</v>
      </c>
      <c r="S1781" s="3">
        <v>40</v>
      </c>
      <c r="T1781" s="3">
        <v>31.5</v>
      </c>
      <c r="U1781" s="3">
        <v>0.21</v>
      </c>
      <c r="V1781" s="3">
        <v>65.53</v>
      </c>
      <c r="W1781" s="3">
        <v>83.23</v>
      </c>
      <c r="X1781" s="32">
        <v>-0.27</v>
      </c>
      <c r="Y1781" s="33">
        <v>284.3</v>
      </c>
      <c r="Z1781" s="3">
        <v>486.14</v>
      </c>
      <c r="AA1781" s="3">
        <v>-0.71</v>
      </c>
      <c r="AB1781" s="3">
        <v>13624.26</v>
      </c>
      <c r="AC1781" s="3">
        <v>22374.880000000001</v>
      </c>
      <c r="AD1781" s="3">
        <v>14605.38</v>
      </c>
      <c r="AE1781" s="3">
        <v>23282.560000000001</v>
      </c>
    </row>
    <row r="1782" spans="1:31" x14ac:dyDescent="0.3">
      <c r="A1782" s="3" t="s">
        <v>10313</v>
      </c>
      <c r="B1782" s="4">
        <v>57279</v>
      </c>
      <c r="C1782" s="4">
        <v>201</v>
      </c>
      <c r="D1782" s="4" t="s">
        <v>25</v>
      </c>
      <c r="E1782" s="5" t="s">
        <v>6313</v>
      </c>
      <c r="G1782" s="4" t="s">
        <v>10314</v>
      </c>
      <c r="H1782" s="3" t="s">
        <v>6315</v>
      </c>
      <c r="I1782" s="3" t="s">
        <v>116</v>
      </c>
      <c r="J1782" s="3" t="s">
        <v>116</v>
      </c>
      <c r="K1782" s="3" t="s">
        <v>116</v>
      </c>
      <c r="L1782" s="6" t="s">
        <v>104</v>
      </c>
      <c r="M1782" s="3" t="s">
        <v>116</v>
      </c>
      <c r="N1782" s="3" t="s">
        <v>1037</v>
      </c>
      <c r="O1782" s="3" t="s">
        <v>10315</v>
      </c>
      <c r="P1782" s="3" t="s">
        <v>116</v>
      </c>
      <c r="Q1782" s="3" t="s">
        <v>213</v>
      </c>
      <c r="R1782" s="3" t="s">
        <v>6402</v>
      </c>
      <c r="S1782" s="3">
        <v>6</v>
      </c>
      <c r="T1782" s="3">
        <v>14.97</v>
      </c>
      <c r="U1782" s="3">
        <v>-1.57</v>
      </c>
      <c r="V1782" s="3">
        <v>28</v>
      </c>
      <c r="W1782" s="3">
        <v>43.17</v>
      </c>
      <c r="X1782" s="32">
        <v>-0.54</v>
      </c>
      <c r="Y1782" s="33">
        <v>110.85</v>
      </c>
      <c r="Z1782" s="3">
        <v>476.02</v>
      </c>
      <c r="AA1782" s="3">
        <v>-3.29</v>
      </c>
      <c r="AB1782" s="3">
        <v>5670.3</v>
      </c>
      <c r="AC1782" s="3">
        <v>21849.759999999998</v>
      </c>
      <c r="AD1782" s="3">
        <v>5694.3</v>
      </c>
      <c r="AE1782" s="3">
        <v>22604.16</v>
      </c>
    </row>
    <row r="1783" spans="1:31" x14ac:dyDescent="0.3">
      <c r="A1783" s="3" t="s">
        <v>10316</v>
      </c>
      <c r="B1783" s="4">
        <v>66056</v>
      </c>
      <c r="C1783" s="4">
        <v>65</v>
      </c>
      <c r="D1783" s="4" t="s">
        <v>25</v>
      </c>
      <c r="E1783" s="5" t="s">
        <v>6313</v>
      </c>
      <c r="G1783" s="4" t="s">
        <v>10317</v>
      </c>
      <c r="H1783" s="3" t="s">
        <v>6315</v>
      </c>
      <c r="I1783" s="3" t="s">
        <v>54</v>
      </c>
      <c r="J1783" s="3" t="s">
        <v>191</v>
      </c>
      <c r="K1783" s="3" t="s">
        <v>146</v>
      </c>
      <c r="L1783" s="6" t="s">
        <v>146</v>
      </c>
      <c r="M1783" s="3" t="s">
        <v>191</v>
      </c>
      <c r="N1783" s="3" t="s">
        <v>211</v>
      </c>
      <c r="O1783" s="3" t="s">
        <v>10318</v>
      </c>
      <c r="P1783" s="3" t="s">
        <v>191</v>
      </c>
      <c r="Q1783" s="3" t="s">
        <v>40</v>
      </c>
      <c r="R1783" s="3" t="s">
        <v>31</v>
      </c>
      <c r="S1783" s="3">
        <v>4</v>
      </c>
      <c r="T1783" s="3">
        <v>0.83</v>
      </c>
      <c r="U1783" s="3">
        <v>0.79</v>
      </c>
      <c r="V1783" s="3">
        <v>12.5</v>
      </c>
      <c r="W1783" s="3">
        <v>7.33</v>
      </c>
      <c r="X1783" s="32">
        <v>0.41</v>
      </c>
      <c r="Y1783" s="33">
        <v>45.5</v>
      </c>
      <c r="Z1783" s="3">
        <v>26.83</v>
      </c>
      <c r="AA1783" s="3">
        <v>0.41</v>
      </c>
      <c r="AB1783" s="3">
        <v>23736.06</v>
      </c>
      <c r="AC1783" s="3">
        <v>13674.96</v>
      </c>
      <c r="AD1783" s="3">
        <v>24357.06</v>
      </c>
      <c r="AE1783" s="3">
        <v>14106.96</v>
      </c>
    </row>
    <row r="1784" spans="1:31" x14ac:dyDescent="0.3">
      <c r="A1784" s="3" t="s">
        <v>10319</v>
      </c>
      <c r="B1784" s="4">
        <v>84239</v>
      </c>
      <c r="C1784" s="4">
        <v>294</v>
      </c>
      <c r="D1784" s="4" t="s">
        <v>25</v>
      </c>
      <c r="E1784" s="5" t="s">
        <v>6313</v>
      </c>
      <c r="G1784" s="4" t="s">
        <v>10320</v>
      </c>
      <c r="H1784" s="3" t="s">
        <v>6315</v>
      </c>
      <c r="I1784" s="3" t="s">
        <v>54</v>
      </c>
      <c r="J1784" s="3" t="s">
        <v>191</v>
      </c>
      <c r="K1784" s="3" t="s">
        <v>132</v>
      </c>
      <c r="L1784" s="6" t="s">
        <v>89</v>
      </c>
      <c r="M1784" s="3" t="s">
        <v>191</v>
      </c>
      <c r="N1784" s="3" t="s">
        <v>211</v>
      </c>
      <c r="O1784" s="3" t="s">
        <v>10321</v>
      </c>
      <c r="P1784" s="3" t="s">
        <v>191</v>
      </c>
      <c r="Q1784" s="3" t="s">
        <v>213</v>
      </c>
      <c r="R1784" s="3" t="s">
        <v>6402</v>
      </c>
      <c r="S1784" s="3">
        <v>18</v>
      </c>
      <c r="T1784" s="3">
        <v>13.34</v>
      </c>
      <c r="U1784" s="3">
        <v>0.26</v>
      </c>
      <c r="V1784" s="3">
        <v>56.02</v>
      </c>
      <c r="W1784" s="3">
        <v>45.4</v>
      </c>
      <c r="X1784" s="32">
        <v>0.19</v>
      </c>
      <c r="Y1784" s="33">
        <v>213.4</v>
      </c>
      <c r="Z1784" s="3">
        <v>159.43</v>
      </c>
      <c r="AA1784" s="3">
        <v>0.25</v>
      </c>
      <c r="AB1784" s="3">
        <v>25728</v>
      </c>
      <c r="AC1784" s="3">
        <v>19241.5</v>
      </c>
      <c r="AD1784" s="3">
        <v>25728</v>
      </c>
      <c r="AE1784" s="3">
        <v>19241.5</v>
      </c>
    </row>
    <row r="1785" spans="1:31" x14ac:dyDescent="0.3">
      <c r="A1785" s="3" t="s">
        <v>10322</v>
      </c>
      <c r="B1785" s="4">
        <v>84242</v>
      </c>
      <c r="C1785" s="4">
        <v>308</v>
      </c>
      <c r="D1785" s="4" t="s">
        <v>25</v>
      </c>
      <c r="E1785" s="5" t="s">
        <v>6313</v>
      </c>
      <c r="G1785" s="4" t="s">
        <v>10323</v>
      </c>
      <c r="H1785" s="3" t="s">
        <v>6315</v>
      </c>
      <c r="I1785" s="3" t="s">
        <v>54</v>
      </c>
      <c r="J1785" s="3" t="s">
        <v>191</v>
      </c>
      <c r="K1785" s="3" t="s">
        <v>132</v>
      </c>
      <c r="L1785" s="6" t="s">
        <v>89</v>
      </c>
      <c r="M1785" s="3" t="s">
        <v>191</v>
      </c>
      <c r="N1785" s="3" t="s">
        <v>272</v>
      </c>
      <c r="O1785" s="3" t="s">
        <v>10324</v>
      </c>
      <c r="P1785" s="3" t="s">
        <v>191</v>
      </c>
      <c r="Q1785" s="3" t="s">
        <v>213</v>
      </c>
      <c r="R1785" s="3" t="s">
        <v>6402</v>
      </c>
      <c r="S1785" s="3">
        <v>47</v>
      </c>
      <c r="T1785" s="3">
        <v>44.01</v>
      </c>
      <c r="U1785" s="3">
        <v>0.06</v>
      </c>
      <c r="V1785" s="3">
        <v>139.37</v>
      </c>
      <c r="W1785" s="3">
        <v>138.69</v>
      </c>
      <c r="X1785" s="32">
        <v>0</v>
      </c>
      <c r="Y1785" s="33">
        <v>524.13</v>
      </c>
      <c r="Z1785" s="3">
        <v>495.41</v>
      </c>
      <c r="AA1785" s="3">
        <v>0.05</v>
      </c>
      <c r="AB1785" s="3">
        <v>63194.400000000001</v>
      </c>
      <c r="AC1785" s="3">
        <v>60075.6</v>
      </c>
      <c r="AD1785" s="3">
        <v>63194.400000000001</v>
      </c>
      <c r="AE1785" s="3">
        <v>60075.6</v>
      </c>
    </row>
    <row r="1786" spans="1:31" x14ac:dyDescent="0.3">
      <c r="A1786" s="3" t="s">
        <v>10325</v>
      </c>
      <c r="B1786" s="4">
        <v>23536</v>
      </c>
      <c r="C1786" s="4">
        <v>236</v>
      </c>
      <c r="D1786" s="4" t="s">
        <v>25</v>
      </c>
      <c r="E1786" s="5" t="s">
        <v>6313</v>
      </c>
      <c r="G1786" s="4" t="s">
        <v>10326</v>
      </c>
      <c r="H1786" s="3" t="s">
        <v>6315</v>
      </c>
      <c r="I1786" s="3" t="s">
        <v>758</v>
      </c>
      <c r="J1786" s="3" t="s">
        <v>175</v>
      </c>
      <c r="K1786" s="3" t="s">
        <v>146</v>
      </c>
      <c r="L1786" s="6" t="s">
        <v>146</v>
      </c>
      <c r="M1786" s="3" t="s">
        <v>175</v>
      </c>
      <c r="N1786" s="3" t="s">
        <v>712</v>
      </c>
      <c r="O1786" s="3" t="s">
        <v>10327</v>
      </c>
      <c r="P1786" s="3" t="s">
        <v>6357</v>
      </c>
      <c r="Q1786" s="3" t="s">
        <v>10063</v>
      </c>
      <c r="R1786" s="3" t="s">
        <v>31</v>
      </c>
      <c r="S1786" s="3">
        <v>4</v>
      </c>
      <c r="T1786" s="3">
        <v>2</v>
      </c>
      <c r="U1786" s="3">
        <v>0.5</v>
      </c>
      <c r="V1786" s="3">
        <v>8.5</v>
      </c>
      <c r="W1786" s="3">
        <v>14.5</v>
      </c>
      <c r="X1786" s="32">
        <v>-0.71</v>
      </c>
      <c r="Y1786" s="33">
        <v>44.08</v>
      </c>
      <c r="Z1786" s="3">
        <v>84.83</v>
      </c>
      <c r="AA1786" s="3">
        <v>-0.92</v>
      </c>
      <c r="AB1786" s="3">
        <v>20020.45</v>
      </c>
      <c r="AC1786" s="3">
        <v>38753.14</v>
      </c>
      <c r="AD1786" s="3">
        <v>20064.97</v>
      </c>
      <c r="AE1786" s="3">
        <v>38753.14</v>
      </c>
    </row>
    <row r="1787" spans="1:31" x14ac:dyDescent="0.3">
      <c r="A1787" s="3" t="s">
        <v>10328</v>
      </c>
      <c r="B1787" s="4">
        <v>26085</v>
      </c>
      <c r="C1787" s="4">
        <v>225</v>
      </c>
      <c r="D1787" s="4" t="s">
        <v>25</v>
      </c>
      <c r="E1787" s="5" t="s">
        <v>6313</v>
      </c>
      <c r="G1787" s="4" t="s">
        <v>10329</v>
      </c>
      <c r="H1787" s="3" t="s">
        <v>6315</v>
      </c>
      <c r="I1787" s="3" t="s">
        <v>831</v>
      </c>
      <c r="J1787" s="3" t="s">
        <v>175</v>
      </c>
      <c r="K1787" s="3" t="s">
        <v>89</v>
      </c>
      <c r="L1787" s="6" t="s">
        <v>132</v>
      </c>
      <c r="M1787" s="3" t="s">
        <v>175</v>
      </c>
      <c r="N1787" s="3" t="s">
        <v>184</v>
      </c>
      <c r="O1787" s="3" t="s">
        <v>10330</v>
      </c>
      <c r="P1787" s="3" t="s">
        <v>6357</v>
      </c>
      <c r="Q1787" s="3" t="s">
        <v>254</v>
      </c>
      <c r="R1787" s="3" t="s">
        <v>60</v>
      </c>
      <c r="S1787" s="3">
        <v>4</v>
      </c>
      <c r="T1787" s="3">
        <v>2</v>
      </c>
      <c r="U1787" s="3">
        <v>0.43</v>
      </c>
      <c r="V1787" s="3">
        <v>23.42</v>
      </c>
      <c r="W1787" s="3">
        <v>17.5</v>
      </c>
      <c r="X1787" s="32">
        <v>0.25</v>
      </c>
      <c r="Y1787" s="33">
        <v>98.83</v>
      </c>
      <c r="Z1787" s="3">
        <v>127.42</v>
      </c>
      <c r="AA1787" s="3">
        <v>-0.28999999999999998</v>
      </c>
      <c r="AB1787" s="3">
        <v>16761.52</v>
      </c>
      <c r="AC1787" s="3">
        <v>22461.78</v>
      </c>
      <c r="AD1787" s="3">
        <v>17576.52</v>
      </c>
      <c r="AE1787" s="3">
        <v>22659.78</v>
      </c>
    </row>
    <row r="1788" spans="1:31" x14ac:dyDescent="0.3">
      <c r="A1788" s="3" t="s">
        <v>10331</v>
      </c>
      <c r="B1788" s="4">
        <v>28037</v>
      </c>
      <c r="C1788" s="4">
        <v>247</v>
      </c>
      <c r="D1788" s="4" t="s">
        <v>25</v>
      </c>
      <c r="E1788" s="5" t="s">
        <v>6313</v>
      </c>
      <c r="G1788" s="4" t="s">
        <v>10332</v>
      </c>
      <c r="H1788" s="3" t="s">
        <v>6315</v>
      </c>
      <c r="I1788" s="3" t="s">
        <v>758</v>
      </c>
      <c r="J1788" s="3" t="s">
        <v>175</v>
      </c>
      <c r="K1788" s="3" t="s">
        <v>146</v>
      </c>
      <c r="L1788" s="6" t="s">
        <v>146</v>
      </c>
      <c r="M1788" s="3" t="s">
        <v>175</v>
      </c>
      <c r="N1788" s="3" t="s">
        <v>176</v>
      </c>
      <c r="O1788" s="3" t="s">
        <v>10333</v>
      </c>
      <c r="P1788" s="3" t="s">
        <v>6357</v>
      </c>
      <c r="Q1788" s="3" t="s">
        <v>128</v>
      </c>
      <c r="R1788" s="3" t="s">
        <v>60</v>
      </c>
      <c r="S1788" s="3">
        <v>8</v>
      </c>
      <c r="T1788" s="3">
        <v>5</v>
      </c>
      <c r="U1788" s="3">
        <v>0.33</v>
      </c>
      <c r="V1788" s="3">
        <v>14.5</v>
      </c>
      <c r="W1788" s="3">
        <v>14</v>
      </c>
      <c r="X1788" s="32">
        <v>0.03</v>
      </c>
      <c r="Y1788" s="33">
        <v>66.58</v>
      </c>
      <c r="Z1788" s="3">
        <v>81.5</v>
      </c>
      <c r="AA1788" s="3">
        <v>-0.22</v>
      </c>
      <c r="AB1788" s="3">
        <v>31374.46</v>
      </c>
      <c r="AC1788" s="3">
        <v>40628.04</v>
      </c>
      <c r="AD1788" s="3">
        <v>33096.699999999997</v>
      </c>
      <c r="AE1788" s="3">
        <v>41744.04</v>
      </c>
    </row>
    <row r="1789" spans="1:31" x14ac:dyDescent="0.3">
      <c r="A1789" s="3" t="s">
        <v>10334</v>
      </c>
      <c r="B1789" s="4">
        <v>15622</v>
      </c>
      <c r="C1789" s="4">
        <v>213</v>
      </c>
      <c r="D1789" s="4" t="s">
        <v>25</v>
      </c>
      <c r="E1789" s="5" t="s">
        <v>6313</v>
      </c>
      <c r="G1789" s="4" t="s">
        <v>10335</v>
      </c>
      <c r="H1789" s="3" t="s">
        <v>6315</v>
      </c>
      <c r="I1789" s="3" t="s">
        <v>721</v>
      </c>
      <c r="J1789" s="3" t="s">
        <v>228</v>
      </c>
      <c r="K1789" s="3" t="s">
        <v>228</v>
      </c>
      <c r="L1789" s="6" t="s">
        <v>132</v>
      </c>
      <c r="M1789" s="3" t="s">
        <v>228</v>
      </c>
      <c r="N1789" s="3" t="s">
        <v>712</v>
      </c>
      <c r="O1789" s="3" t="s">
        <v>10336</v>
      </c>
      <c r="P1789" s="3" t="s">
        <v>6357</v>
      </c>
      <c r="Q1789" s="3" t="s">
        <v>51</v>
      </c>
      <c r="R1789" s="3" t="s">
        <v>31</v>
      </c>
      <c r="S1789" s="3">
        <v>12</v>
      </c>
      <c r="T1789" s="3">
        <v>19.2</v>
      </c>
      <c r="U1789" s="3">
        <v>-0.64</v>
      </c>
      <c r="V1789" s="3">
        <v>43.19</v>
      </c>
      <c r="W1789" s="3">
        <v>37.33</v>
      </c>
      <c r="X1789" s="32">
        <v>0.14000000000000001</v>
      </c>
      <c r="Y1789" s="33">
        <v>146.09</v>
      </c>
      <c r="Z1789" s="3">
        <v>119.98</v>
      </c>
      <c r="AA1789" s="3">
        <v>0.18</v>
      </c>
      <c r="AB1789" s="3">
        <v>45165.84</v>
      </c>
      <c r="AC1789" s="3">
        <v>25164</v>
      </c>
      <c r="AD1789" s="3">
        <v>45165.84</v>
      </c>
      <c r="AE1789" s="3">
        <v>25164</v>
      </c>
    </row>
    <row r="1790" spans="1:31" x14ac:dyDescent="0.3">
      <c r="A1790" s="3" t="s">
        <v>10337</v>
      </c>
      <c r="B1790" s="4">
        <v>43977</v>
      </c>
      <c r="C1790" s="4">
        <v>153</v>
      </c>
      <c r="D1790" s="4" t="s">
        <v>25</v>
      </c>
      <c r="E1790" s="5" t="s">
        <v>6313</v>
      </c>
      <c r="G1790" s="4" t="s">
        <v>10338</v>
      </c>
      <c r="H1790" s="3" t="s">
        <v>6315</v>
      </c>
      <c r="I1790" s="3" t="s">
        <v>299</v>
      </c>
      <c r="J1790" s="3" t="s">
        <v>299</v>
      </c>
      <c r="K1790" s="3" t="s">
        <v>146</v>
      </c>
      <c r="L1790" s="6" t="s">
        <v>146</v>
      </c>
      <c r="M1790" s="3" t="s">
        <v>299</v>
      </c>
      <c r="N1790" s="3" t="s">
        <v>492</v>
      </c>
      <c r="O1790" s="3" t="s">
        <v>10339</v>
      </c>
      <c r="P1790" s="3" t="s">
        <v>299</v>
      </c>
      <c r="Q1790" s="3" t="s">
        <v>30</v>
      </c>
      <c r="R1790" s="3" t="s">
        <v>31</v>
      </c>
      <c r="T1790" s="3">
        <v>3.5</v>
      </c>
      <c r="V1790" s="3">
        <v>8</v>
      </c>
      <c r="W1790" s="3">
        <v>11</v>
      </c>
      <c r="X1790" s="32">
        <v>-0.38</v>
      </c>
      <c r="Y1790" s="33">
        <v>38</v>
      </c>
      <c r="Z1790" s="3">
        <v>90</v>
      </c>
      <c r="AA1790" s="3">
        <v>-1.37</v>
      </c>
      <c r="AB1790" s="3">
        <v>15953.28</v>
      </c>
      <c r="AC1790" s="3">
        <v>38428.559999999998</v>
      </c>
      <c r="AD1790" s="3">
        <v>16133.28</v>
      </c>
      <c r="AE1790" s="3">
        <v>38428.559999999998</v>
      </c>
    </row>
    <row r="1791" spans="1:31" x14ac:dyDescent="0.3">
      <c r="A1791" s="3" t="s">
        <v>10340</v>
      </c>
      <c r="B1791" s="4">
        <v>62627</v>
      </c>
      <c r="C1791" s="4">
        <v>301</v>
      </c>
      <c r="D1791" s="4" t="s">
        <v>25</v>
      </c>
      <c r="E1791" s="5" t="s">
        <v>6313</v>
      </c>
      <c r="G1791" s="4" t="s">
        <v>10341</v>
      </c>
      <c r="H1791" s="3" t="s">
        <v>6315</v>
      </c>
      <c r="I1791" s="3" t="s">
        <v>116</v>
      </c>
      <c r="J1791" s="3" t="s">
        <v>6576</v>
      </c>
      <c r="K1791" s="3" t="s">
        <v>6577</v>
      </c>
      <c r="L1791" s="6" t="s">
        <v>132</v>
      </c>
      <c r="M1791" s="3" t="s">
        <v>116</v>
      </c>
      <c r="N1791" s="3" t="s">
        <v>989</v>
      </c>
      <c r="O1791" s="3" t="s">
        <v>10342</v>
      </c>
      <c r="P1791" s="3" t="s">
        <v>116</v>
      </c>
      <c r="Q1791" s="3" t="s">
        <v>9254</v>
      </c>
      <c r="R1791" s="3" t="s">
        <v>60</v>
      </c>
      <c r="S1791" s="3">
        <v>162</v>
      </c>
      <c r="T1791" s="3">
        <v>92.81</v>
      </c>
      <c r="U1791" s="3">
        <v>0.43</v>
      </c>
      <c r="V1791" s="3">
        <v>454.56</v>
      </c>
      <c r="W1791" s="3">
        <v>332.4</v>
      </c>
      <c r="X1791" s="32">
        <v>0.27</v>
      </c>
      <c r="Y1791" s="33">
        <v>1299.28</v>
      </c>
      <c r="Z1791" s="3">
        <v>332.4</v>
      </c>
      <c r="AA1791" s="3">
        <v>0.74</v>
      </c>
      <c r="AB1791" s="3">
        <v>75734.399999999994</v>
      </c>
      <c r="AC1791" s="3">
        <v>19375.2</v>
      </c>
      <c r="AD1791" s="3">
        <v>75734.399999999994</v>
      </c>
      <c r="AE1791" s="3">
        <v>19375.2</v>
      </c>
    </row>
    <row r="1792" spans="1:31" x14ac:dyDescent="0.3">
      <c r="A1792" s="3" t="s">
        <v>10343</v>
      </c>
      <c r="B1792" s="4">
        <v>86125</v>
      </c>
      <c r="C1792" s="4">
        <v>139</v>
      </c>
      <c r="D1792" s="4" t="s">
        <v>25</v>
      </c>
      <c r="E1792" s="5" t="s">
        <v>6313</v>
      </c>
      <c r="G1792" s="4" t="s">
        <v>10344</v>
      </c>
      <c r="H1792" s="3" t="s">
        <v>6315</v>
      </c>
      <c r="I1792" s="3" t="s">
        <v>245</v>
      </c>
      <c r="J1792" s="3" t="s">
        <v>245</v>
      </c>
      <c r="K1792" s="3" t="s">
        <v>146</v>
      </c>
      <c r="L1792" s="6" t="s">
        <v>6320</v>
      </c>
      <c r="M1792" s="3" t="s">
        <v>245</v>
      </c>
      <c r="N1792" s="3" t="s">
        <v>246</v>
      </c>
      <c r="O1792" s="3" t="s">
        <v>10345</v>
      </c>
      <c r="P1792" s="3" t="s">
        <v>245</v>
      </c>
      <c r="Q1792" s="3" t="s">
        <v>10346</v>
      </c>
      <c r="R1792" s="3" t="s">
        <v>60</v>
      </c>
      <c r="S1792" s="3">
        <v>4</v>
      </c>
      <c r="T1792" s="3">
        <v>10</v>
      </c>
      <c r="U1792" s="3">
        <v>-1.5</v>
      </c>
      <c r="V1792" s="3">
        <v>7.5</v>
      </c>
      <c r="W1792" s="3">
        <v>17</v>
      </c>
      <c r="X1792" s="32">
        <v>-1.27</v>
      </c>
      <c r="Y1792" s="33">
        <v>29.92</v>
      </c>
      <c r="Z1792" s="3">
        <v>61.5</v>
      </c>
      <c r="AA1792" s="3">
        <v>-1.06</v>
      </c>
      <c r="AB1792" s="3">
        <v>13254.94</v>
      </c>
      <c r="AC1792" s="3">
        <v>27847.08</v>
      </c>
      <c r="AD1792" s="3">
        <v>13878.94</v>
      </c>
      <c r="AE1792" s="3">
        <v>28531.08</v>
      </c>
    </row>
    <row r="1793" spans="1:31" x14ac:dyDescent="0.3">
      <c r="A1793" s="3" t="s">
        <v>10347</v>
      </c>
      <c r="B1793" s="4">
        <v>87270</v>
      </c>
      <c r="C1793" s="4">
        <v>101</v>
      </c>
      <c r="D1793" s="4" t="s">
        <v>25</v>
      </c>
      <c r="E1793" s="5" t="s">
        <v>6313</v>
      </c>
      <c r="G1793" s="4" t="s">
        <v>10348</v>
      </c>
      <c r="H1793" s="3" t="s">
        <v>6315</v>
      </c>
      <c r="I1793" s="3" t="s">
        <v>245</v>
      </c>
      <c r="J1793" s="3" t="s">
        <v>245</v>
      </c>
      <c r="K1793" s="3" t="s">
        <v>6320</v>
      </c>
      <c r="L1793" s="6" t="s">
        <v>6320</v>
      </c>
      <c r="M1793" s="3" t="s">
        <v>245</v>
      </c>
      <c r="N1793" s="3" t="s">
        <v>246</v>
      </c>
      <c r="O1793" s="3" t="s">
        <v>10349</v>
      </c>
      <c r="P1793" s="3" t="s">
        <v>245</v>
      </c>
      <c r="Q1793" s="3" t="s">
        <v>32</v>
      </c>
      <c r="R1793" s="3" t="s">
        <v>31</v>
      </c>
      <c r="S1793" s="3">
        <v>8</v>
      </c>
      <c r="T1793" s="3">
        <v>1</v>
      </c>
      <c r="U1793" s="3">
        <v>0.88</v>
      </c>
      <c r="V1793" s="3">
        <v>8</v>
      </c>
      <c r="W1793" s="3">
        <v>5</v>
      </c>
      <c r="X1793" s="32">
        <v>0.38</v>
      </c>
      <c r="Y1793" s="33">
        <v>31.5</v>
      </c>
      <c r="Z1793" s="3">
        <v>20.83</v>
      </c>
      <c r="AA1793" s="3">
        <v>0.34</v>
      </c>
      <c r="AB1793" s="3">
        <v>14306.1</v>
      </c>
      <c r="AC1793" s="3">
        <v>9489.86</v>
      </c>
      <c r="AD1793" s="3">
        <v>14534.1</v>
      </c>
      <c r="AE1793" s="3">
        <v>9605.5400000000009</v>
      </c>
    </row>
    <row r="1794" spans="1:31" x14ac:dyDescent="0.3">
      <c r="A1794" s="3" t="s">
        <v>10350</v>
      </c>
      <c r="B1794" s="4">
        <v>88449</v>
      </c>
      <c r="C1794" s="4">
        <v>144</v>
      </c>
      <c r="D1794" s="4" t="s">
        <v>25</v>
      </c>
      <c r="E1794" s="5" t="s">
        <v>6313</v>
      </c>
      <c r="G1794" s="4" t="s">
        <v>10351</v>
      </c>
      <c r="H1794" s="3" t="s">
        <v>6315</v>
      </c>
      <c r="I1794" s="3" t="s">
        <v>245</v>
      </c>
      <c r="J1794" s="3" t="s">
        <v>245</v>
      </c>
      <c r="K1794" s="3" t="s">
        <v>132</v>
      </c>
      <c r="L1794" s="6" t="s">
        <v>6320</v>
      </c>
      <c r="M1794" s="3" t="s">
        <v>245</v>
      </c>
      <c r="N1794" s="3" t="s">
        <v>246</v>
      </c>
      <c r="O1794" s="3" t="s">
        <v>10352</v>
      </c>
      <c r="P1794" s="3" t="s">
        <v>245</v>
      </c>
      <c r="Q1794" s="3" t="s">
        <v>421</v>
      </c>
      <c r="R1794" s="3" t="s">
        <v>60</v>
      </c>
      <c r="S1794" s="3">
        <v>5</v>
      </c>
      <c r="U1794" s="3">
        <v>1</v>
      </c>
      <c r="V1794" s="3">
        <v>16.5</v>
      </c>
      <c r="W1794" s="3">
        <v>7</v>
      </c>
      <c r="X1794" s="32">
        <v>0.57999999999999996</v>
      </c>
      <c r="Y1794" s="33">
        <v>51</v>
      </c>
      <c r="Z1794" s="3">
        <v>71.5</v>
      </c>
      <c r="AA1794" s="3">
        <v>-0.4</v>
      </c>
      <c r="AB1794" s="3">
        <v>20196</v>
      </c>
      <c r="AC1794" s="3">
        <v>28093.5</v>
      </c>
      <c r="AD1794" s="3">
        <v>20196</v>
      </c>
      <c r="AE1794" s="3">
        <v>28093.5</v>
      </c>
    </row>
    <row r="1795" spans="1:31" x14ac:dyDescent="0.3">
      <c r="A1795" s="3" t="s">
        <v>10353</v>
      </c>
      <c r="B1795" s="4">
        <v>88533</v>
      </c>
      <c r="C1795" s="4">
        <v>118</v>
      </c>
      <c r="D1795" s="4" t="s">
        <v>25</v>
      </c>
      <c r="E1795" s="5" t="s">
        <v>6313</v>
      </c>
      <c r="G1795" s="4" t="s">
        <v>10354</v>
      </c>
      <c r="H1795" s="3" t="s">
        <v>6315</v>
      </c>
      <c r="I1795" s="3" t="s">
        <v>245</v>
      </c>
      <c r="J1795" s="3" t="s">
        <v>245</v>
      </c>
      <c r="K1795" s="3" t="s">
        <v>132</v>
      </c>
      <c r="L1795" s="6" t="s">
        <v>132</v>
      </c>
      <c r="M1795" s="3" t="s">
        <v>245</v>
      </c>
      <c r="N1795" s="3" t="s">
        <v>246</v>
      </c>
      <c r="O1795" s="3" t="s">
        <v>10355</v>
      </c>
      <c r="P1795" s="3" t="s">
        <v>245</v>
      </c>
      <c r="Q1795" s="3" t="s">
        <v>32</v>
      </c>
      <c r="R1795" s="3" t="s">
        <v>31</v>
      </c>
      <c r="S1795" s="3">
        <v>5</v>
      </c>
      <c r="T1795" s="3">
        <v>5.08</v>
      </c>
      <c r="U1795" s="3">
        <v>-0.02</v>
      </c>
      <c r="V1795" s="3">
        <v>17.420000000000002</v>
      </c>
      <c r="W1795" s="3">
        <v>13.5</v>
      </c>
      <c r="X1795" s="32">
        <v>0.22</v>
      </c>
      <c r="Y1795" s="33">
        <v>54.08</v>
      </c>
      <c r="Z1795" s="3">
        <v>64.5</v>
      </c>
      <c r="AA1795" s="3">
        <v>-0.19</v>
      </c>
      <c r="AB1795" s="3">
        <v>13760.05</v>
      </c>
      <c r="AC1795" s="3">
        <v>14542.82</v>
      </c>
      <c r="AD1795" s="3">
        <v>13972.97</v>
      </c>
      <c r="AE1795" s="3">
        <v>14788.86</v>
      </c>
    </row>
    <row r="1796" spans="1:31" x14ac:dyDescent="0.3">
      <c r="A1796" s="3" t="s">
        <v>10356</v>
      </c>
      <c r="B1796" s="4">
        <v>88652</v>
      </c>
      <c r="C1796" s="4">
        <v>128</v>
      </c>
      <c r="D1796" s="4" t="s">
        <v>25</v>
      </c>
      <c r="E1796" s="5" t="s">
        <v>6313</v>
      </c>
      <c r="G1796" s="4" t="s">
        <v>10357</v>
      </c>
      <c r="H1796" s="3" t="s">
        <v>6315</v>
      </c>
      <c r="I1796" s="3" t="s">
        <v>245</v>
      </c>
      <c r="J1796" s="3" t="s">
        <v>245</v>
      </c>
      <c r="K1796" s="3" t="s">
        <v>146</v>
      </c>
      <c r="L1796" s="6" t="s">
        <v>146</v>
      </c>
      <c r="M1796" s="3" t="s">
        <v>245</v>
      </c>
      <c r="N1796" s="3" t="s">
        <v>246</v>
      </c>
      <c r="O1796" s="3" t="s">
        <v>10358</v>
      </c>
      <c r="P1796" s="3" t="s">
        <v>245</v>
      </c>
      <c r="Q1796" s="3" t="s">
        <v>51</v>
      </c>
      <c r="R1796" s="3" t="s">
        <v>31</v>
      </c>
      <c r="S1796" s="3">
        <v>5</v>
      </c>
      <c r="T1796" s="3">
        <v>3.5</v>
      </c>
      <c r="U1796" s="3">
        <v>0.35</v>
      </c>
      <c r="V1796" s="3">
        <v>15.08</v>
      </c>
      <c r="W1796" s="3">
        <v>14</v>
      </c>
      <c r="X1796" s="32">
        <v>7.0000000000000007E-2</v>
      </c>
      <c r="Y1796" s="33">
        <v>50.58</v>
      </c>
      <c r="Z1796" s="3">
        <v>53.5</v>
      </c>
      <c r="AA1796" s="3">
        <v>-0.06</v>
      </c>
      <c r="AB1796" s="3">
        <v>30267</v>
      </c>
      <c r="AC1796" s="3">
        <v>31155.360000000001</v>
      </c>
      <c r="AD1796" s="3">
        <v>30957</v>
      </c>
      <c r="AE1796" s="3">
        <v>31815.360000000001</v>
      </c>
    </row>
    <row r="1797" spans="1:31" x14ac:dyDescent="0.3">
      <c r="A1797" s="3" t="s">
        <v>10359</v>
      </c>
      <c r="B1797" s="4">
        <v>88915</v>
      </c>
      <c r="C1797" s="4">
        <v>100</v>
      </c>
      <c r="D1797" s="4" t="s">
        <v>25</v>
      </c>
      <c r="E1797" s="5" t="s">
        <v>6313</v>
      </c>
      <c r="G1797" s="4" t="s">
        <v>10360</v>
      </c>
      <c r="H1797" s="3" t="s">
        <v>6315</v>
      </c>
      <c r="I1797" s="3" t="s">
        <v>245</v>
      </c>
      <c r="J1797" s="3" t="s">
        <v>245</v>
      </c>
      <c r="K1797" s="3" t="s">
        <v>146</v>
      </c>
      <c r="L1797" s="6" t="s">
        <v>146</v>
      </c>
      <c r="M1797" s="3" t="s">
        <v>245</v>
      </c>
      <c r="N1797" s="3" t="s">
        <v>246</v>
      </c>
      <c r="O1797" s="3" t="s">
        <v>10361</v>
      </c>
      <c r="P1797" s="3" t="s">
        <v>245</v>
      </c>
      <c r="Q1797" s="3" t="s">
        <v>51</v>
      </c>
      <c r="R1797" s="3" t="s">
        <v>31</v>
      </c>
      <c r="S1797" s="3">
        <v>2</v>
      </c>
      <c r="T1797" s="3">
        <v>2.5</v>
      </c>
      <c r="U1797" s="3">
        <v>-0.67</v>
      </c>
      <c r="V1797" s="3">
        <v>6.75</v>
      </c>
      <c r="W1797" s="3">
        <v>4</v>
      </c>
      <c r="X1797" s="32">
        <v>0.41</v>
      </c>
      <c r="Y1797" s="33">
        <v>16.5</v>
      </c>
      <c r="Z1797" s="3">
        <v>11</v>
      </c>
      <c r="AA1797" s="3">
        <v>0.33</v>
      </c>
      <c r="AB1797" s="3">
        <v>18534.75</v>
      </c>
      <c r="AC1797" s="3">
        <v>12076.62</v>
      </c>
      <c r="AD1797" s="3">
        <v>19089.18</v>
      </c>
      <c r="AE1797" s="3">
        <v>12496.62</v>
      </c>
    </row>
    <row r="1798" spans="1:31" x14ac:dyDescent="0.3">
      <c r="A1798" s="3" t="s">
        <v>10362</v>
      </c>
      <c r="B1798" s="4">
        <v>89679</v>
      </c>
      <c r="C1798" s="4">
        <v>143</v>
      </c>
      <c r="D1798" s="4" t="s">
        <v>25</v>
      </c>
      <c r="E1798" s="5" t="s">
        <v>6313</v>
      </c>
      <c r="G1798" s="4" t="s">
        <v>10363</v>
      </c>
      <c r="H1798" s="3" t="s">
        <v>6315</v>
      </c>
      <c r="I1798" s="3" t="s">
        <v>245</v>
      </c>
      <c r="J1798" s="3" t="s">
        <v>245</v>
      </c>
      <c r="K1798" s="3" t="s">
        <v>146</v>
      </c>
      <c r="L1798" s="6" t="s">
        <v>6320</v>
      </c>
      <c r="M1798" s="3" t="s">
        <v>245</v>
      </c>
      <c r="N1798" s="3" t="s">
        <v>246</v>
      </c>
      <c r="O1798" s="3" t="s">
        <v>10364</v>
      </c>
      <c r="P1798" s="3" t="s">
        <v>245</v>
      </c>
      <c r="Q1798" s="3" t="s">
        <v>128</v>
      </c>
      <c r="R1798" s="3" t="s">
        <v>60</v>
      </c>
      <c r="T1798" s="3">
        <v>4.83</v>
      </c>
      <c r="V1798" s="3">
        <v>9</v>
      </c>
      <c r="W1798" s="3">
        <v>20.83</v>
      </c>
      <c r="X1798" s="32">
        <v>-1.31</v>
      </c>
      <c r="Y1798" s="33">
        <v>33.58</v>
      </c>
      <c r="Z1798" s="3">
        <v>30.33</v>
      </c>
      <c r="AA1798" s="3">
        <v>0.1</v>
      </c>
      <c r="AB1798" s="3">
        <v>14887.91</v>
      </c>
      <c r="AC1798" s="3">
        <v>13776.8</v>
      </c>
      <c r="AD1798" s="3">
        <v>15915.95</v>
      </c>
      <c r="AE1798" s="3">
        <v>14279.72</v>
      </c>
    </row>
    <row r="1799" spans="1:31" x14ac:dyDescent="0.3">
      <c r="A1799" s="3" t="s">
        <v>10365</v>
      </c>
      <c r="B1799" s="4">
        <v>34364</v>
      </c>
      <c r="C1799" s="4">
        <v>113</v>
      </c>
      <c r="D1799" s="4" t="s">
        <v>25</v>
      </c>
      <c r="E1799" s="5" t="s">
        <v>6313</v>
      </c>
      <c r="G1799" s="4" t="s">
        <v>10366</v>
      </c>
      <c r="H1799" s="3" t="s">
        <v>6315</v>
      </c>
      <c r="I1799" s="3" t="s">
        <v>252</v>
      </c>
      <c r="J1799" s="3" t="s">
        <v>252</v>
      </c>
      <c r="K1799" s="3" t="s">
        <v>89</v>
      </c>
      <c r="L1799" s="6" t="s">
        <v>104</v>
      </c>
      <c r="M1799" s="3" t="s">
        <v>252</v>
      </c>
      <c r="N1799" s="3" t="s">
        <v>154</v>
      </c>
      <c r="O1799" s="3" t="s">
        <v>10367</v>
      </c>
      <c r="P1799" s="3" t="s">
        <v>252</v>
      </c>
      <c r="Q1799" s="3" t="s">
        <v>194</v>
      </c>
      <c r="R1799" s="3" t="s">
        <v>31</v>
      </c>
      <c r="S1799" s="3">
        <v>11</v>
      </c>
      <c r="T1799" s="3">
        <v>7</v>
      </c>
      <c r="U1799" s="3">
        <v>0.36</v>
      </c>
      <c r="V1799" s="3">
        <v>44</v>
      </c>
      <c r="W1799" s="3">
        <v>14</v>
      </c>
      <c r="X1799" s="32">
        <v>0.68</v>
      </c>
      <c r="Y1799" s="33">
        <v>121</v>
      </c>
      <c r="Z1799" s="3">
        <v>67</v>
      </c>
      <c r="AA1799" s="3">
        <v>0.45</v>
      </c>
      <c r="AB1799" s="3">
        <v>11383.68</v>
      </c>
      <c r="AC1799" s="3">
        <v>6304.56</v>
      </c>
      <c r="AD1799" s="3">
        <v>11383.68</v>
      </c>
      <c r="AE1799" s="3">
        <v>6304.56</v>
      </c>
    </row>
    <row r="1800" spans="1:31" x14ac:dyDescent="0.3">
      <c r="A1800" s="3" t="s">
        <v>10368</v>
      </c>
      <c r="B1800" s="4">
        <v>87725</v>
      </c>
      <c r="C1800" s="4">
        <v>316</v>
      </c>
      <c r="D1800" s="4" t="s">
        <v>25</v>
      </c>
      <c r="E1800" s="5" t="s">
        <v>6313</v>
      </c>
      <c r="G1800" s="4" t="s">
        <v>10369</v>
      </c>
      <c r="H1800" s="3" t="s">
        <v>6315</v>
      </c>
      <c r="I1800" s="3" t="s">
        <v>245</v>
      </c>
      <c r="J1800" s="3" t="s">
        <v>245</v>
      </c>
      <c r="K1800" s="3" t="s">
        <v>146</v>
      </c>
      <c r="L1800" s="6" t="s">
        <v>146</v>
      </c>
      <c r="M1800" s="3" t="s">
        <v>245</v>
      </c>
      <c r="N1800" s="3" t="s">
        <v>246</v>
      </c>
      <c r="O1800" s="3" t="s">
        <v>10370</v>
      </c>
      <c r="P1800" s="3" t="s">
        <v>245</v>
      </c>
      <c r="Q1800" s="3" t="s">
        <v>128</v>
      </c>
      <c r="R1800" s="3" t="s">
        <v>60</v>
      </c>
      <c r="S1800" s="3">
        <v>24</v>
      </c>
      <c r="T1800" s="3">
        <v>29</v>
      </c>
      <c r="U1800" s="3">
        <v>-0.21</v>
      </c>
      <c r="V1800" s="3">
        <v>153.5</v>
      </c>
      <c r="W1800" s="3">
        <v>105.42</v>
      </c>
      <c r="X1800" s="32">
        <v>0.31</v>
      </c>
      <c r="Y1800" s="33">
        <v>489.08</v>
      </c>
      <c r="Z1800" s="3">
        <v>555.91999999999996</v>
      </c>
      <c r="AA1800" s="3">
        <v>-0.14000000000000001</v>
      </c>
      <c r="AB1800" s="3">
        <v>231001.46</v>
      </c>
      <c r="AC1800" s="3">
        <v>271909.96000000002</v>
      </c>
      <c r="AD1800" s="3">
        <v>239220.44</v>
      </c>
      <c r="AE1800" s="3">
        <v>271909.96000000002</v>
      </c>
    </row>
    <row r="1801" spans="1:31" x14ac:dyDescent="0.3">
      <c r="A1801" s="3" t="s">
        <v>10371</v>
      </c>
      <c r="B1801" s="4">
        <v>56664</v>
      </c>
      <c r="C1801" s="4">
        <v>199</v>
      </c>
      <c r="D1801" s="4" t="s">
        <v>25</v>
      </c>
      <c r="E1801" s="5">
        <v>44927</v>
      </c>
      <c r="G1801" s="4" t="s">
        <v>10372</v>
      </c>
      <c r="H1801" s="3" t="s">
        <v>6315</v>
      </c>
      <c r="I1801" s="3" t="s">
        <v>131</v>
      </c>
      <c r="J1801" s="3" t="s">
        <v>88</v>
      </c>
      <c r="K1801" s="3" t="s">
        <v>104</v>
      </c>
      <c r="L1801" s="6" t="s">
        <v>89</v>
      </c>
      <c r="M1801" s="3" t="s">
        <v>88</v>
      </c>
      <c r="N1801" s="3" t="s">
        <v>90</v>
      </c>
      <c r="O1801" s="3" t="s">
        <v>10373</v>
      </c>
      <c r="P1801" s="3" t="s">
        <v>191</v>
      </c>
      <c r="Q1801" s="3" t="s">
        <v>194</v>
      </c>
      <c r="R1801" s="3" t="s">
        <v>6402</v>
      </c>
      <c r="S1801" s="3">
        <v>31</v>
      </c>
      <c r="T1801" s="3">
        <v>13</v>
      </c>
      <c r="U1801" s="3">
        <v>0.57999999999999996</v>
      </c>
      <c r="V1801" s="3">
        <v>55</v>
      </c>
      <c r="W1801" s="3">
        <v>81</v>
      </c>
      <c r="X1801" s="32">
        <v>-0.47</v>
      </c>
      <c r="Y1801" s="33">
        <v>272.33</v>
      </c>
      <c r="Z1801" s="3">
        <v>286</v>
      </c>
      <c r="AA1801" s="3">
        <v>-0.05</v>
      </c>
      <c r="AB1801" s="3">
        <v>25874.6</v>
      </c>
      <c r="AC1801" s="3">
        <v>27788.400000000001</v>
      </c>
      <c r="AD1801" s="3">
        <v>27614.6</v>
      </c>
      <c r="AE1801" s="3">
        <v>29000.400000000001</v>
      </c>
    </row>
    <row r="1802" spans="1:31" x14ac:dyDescent="0.3">
      <c r="A1802" s="3" t="s">
        <v>10374</v>
      </c>
      <c r="B1802" s="4">
        <v>508486</v>
      </c>
      <c r="C1802" s="4">
        <v>22</v>
      </c>
      <c r="D1802" s="4" t="s">
        <v>25</v>
      </c>
      <c r="E1802" s="5">
        <v>44927</v>
      </c>
      <c r="G1802" s="4" t="s">
        <v>10375</v>
      </c>
      <c r="H1802" s="3" t="s">
        <v>6315</v>
      </c>
      <c r="I1802" s="3" t="s">
        <v>131</v>
      </c>
      <c r="J1802" s="3" t="s">
        <v>88</v>
      </c>
      <c r="K1802" s="3" t="s">
        <v>132</v>
      </c>
      <c r="L1802" s="6" t="s">
        <v>6320</v>
      </c>
      <c r="M1802" s="3" t="s">
        <v>88</v>
      </c>
      <c r="N1802" s="3" t="s">
        <v>133</v>
      </c>
      <c r="O1802" s="3" t="s">
        <v>10376</v>
      </c>
      <c r="P1802" s="3" t="s">
        <v>87</v>
      </c>
      <c r="Q1802" s="3" t="s">
        <v>401</v>
      </c>
      <c r="R1802" s="3" t="s">
        <v>31</v>
      </c>
      <c r="S1802" s="3">
        <v>2</v>
      </c>
      <c r="T1802" s="3">
        <v>1.08</v>
      </c>
      <c r="U1802" s="3">
        <v>0.28000000000000003</v>
      </c>
      <c r="V1802" s="3">
        <v>2.5</v>
      </c>
      <c r="W1802" s="3">
        <v>4.58</v>
      </c>
      <c r="X1802" s="32">
        <v>-0.83</v>
      </c>
      <c r="Y1802" s="33">
        <v>13.67</v>
      </c>
      <c r="Z1802" s="3">
        <v>4.58</v>
      </c>
      <c r="AA1802" s="3">
        <v>0.66</v>
      </c>
      <c r="AB1802" s="3">
        <v>5976.22</v>
      </c>
      <c r="AC1802" s="3">
        <v>1921.97</v>
      </c>
      <c r="AD1802" s="3">
        <v>6305.8</v>
      </c>
      <c r="AE1802" s="3">
        <v>2114.75</v>
      </c>
    </row>
    <row r="1803" spans="1:31" x14ac:dyDescent="0.3">
      <c r="A1803" s="3" t="s">
        <v>10377</v>
      </c>
      <c r="B1803" s="4">
        <v>12851</v>
      </c>
      <c r="C1803" s="4">
        <v>236</v>
      </c>
      <c r="D1803" s="4" t="s">
        <v>25</v>
      </c>
      <c r="E1803" s="5">
        <v>44927</v>
      </c>
      <c r="G1803" s="4" t="s">
        <v>10378</v>
      </c>
      <c r="H1803" s="3" t="s">
        <v>6315</v>
      </c>
      <c r="I1803" s="3" t="s">
        <v>6355</v>
      </c>
      <c r="J1803" s="3" t="s">
        <v>257</v>
      </c>
      <c r="K1803" s="3" t="s">
        <v>89</v>
      </c>
      <c r="L1803" s="6" t="s">
        <v>89</v>
      </c>
      <c r="M1803" s="3" t="s">
        <v>257</v>
      </c>
      <c r="N1803" s="3" t="s">
        <v>258</v>
      </c>
      <c r="O1803" s="3" t="s">
        <v>10379</v>
      </c>
      <c r="P1803" s="3" t="s">
        <v>6357</v>
      </c>
      <c r="Q1803" s="3" t="s">
        <v>194</v>
      </c>
      <c r="R1803" s="3" t="s">
        <v>6402</v>
      </c>
      <c r="S1803" s="3">
        <v>22</v>
      </c>
      <c r="T1803" s="3">
        <v>18</v>
      </c>
      <c r="U1803" s="3">
        <v>0.16</v>
      </c>
      <c r="V1803" s="3">
        <v>79.5</v>
      </c>
      <c r="W1803" s="3">
        <v>36.5</v>
      </c>
      <c r="X1803" s="32">
        <v>0.54</v>
      </c>
      <c r="Y1803" s="33">
        <v>337.5</v>
      </c>
      <c r="Z1803" s="3">
        <v>207.5</v>
      </c>
      <c r="AA1803" s="3">
        <v>0.39</v>
      </c>
      <c r="AB1803" s="3">
        <v>32362.02</v>
      </c>
      <c r="AC1803" s="3">
        <v>25324.2</v>
      </c>
      <c r="AD1803" s="3">
        <v>37341</v>
      </c>
      <c r="AE1803" s="3">
        <v>25324.2</v>
      </c>
    </row>
    <row r="1804" spans="1:31" x14ac:dyDescent="0.3">
      <c r="A1804" s="3" t="s">
        <v>10380</v>
      </c>
      <c r="B1804" s="4">
        <v>58855</v>
      </c>
      <c r="C1804" s="4">
        <v>285</v>
      </c>
      <c r="D1804" s="4" t="s">
        <v>25</v>
      </c>
      <c r="E1804" s="5">
        <v>44927</v>
      </c>
      <c r="G1804" s="4" t="s">
        <v>10381</v>
      </c>
      <c r="H1804" s="3" t="s">
        <v>6315</v>
      </c>
      <c r="I1804" s="3" t="s">
        <v>116</v>
      </c>
      <c r="J1804" s="3" t="s">
        <v>116</v>
      </c>
      <c r="K1804" s="3" t="s">
        <v>116</v>
      </c>
      <c r="L1804" s="6" t="s">
        <v>104</v>
      </c>
      <c r="M1804" s="3" t="s">
        <v>116</v>
      </c>
      <c r="N1804" s="3" t="s">
        <v>122</v>
      </c>
      <c r="O1804" s="3" t="s">
        <v>10382</v>
      </c>
      <c r="P1804" s="3" t="s">
        <v>116</v>
      </c>
      <c r="Q1804" s="3" t="s">
        <v>128</v>
      </c>
      <c r="R1804" s="3" t="s">
        <v>60</v>
      </c>
      <c r="S1804" s="3">
        <v>44</v>
      </c>
      <c r="T1804" s="3">
        <v>73.5</v>
      </c>
      <c r="U1804" s="3">
        <v>-0.66</v>
      </c>
      <c r="V1804" s="3">
        <v>232.2</v>
      </c>
      <c r="W1804" s="3">
        <v>409.52</v>
      </c>
      <c r="X1804" s="32">
        <v>-0.76</v>
      </c>
      <c r="Y1804" s="33">
        <v>961.43</v>
      </c>
      <c r="Z1804" s="3">
        <v>759.54</v>
      </c>
      <c r="AA1804" s="3">
        <v>0.21</v>
      </c>
      <c r="AB1804" s="3">
        <v>74688.600000000006</v>
      </c>
      <c r="AC1804" s="3">
        <v>61632.9</v>
      </c>
      <c r="AD1804" s="3">
        <v>79845.600000000006</v>
      </c>
      <c r="AE1804" s="3">
        <v>63081.9</v>
      </c>
    </row>
    <row r="1805" spans="1:31" x14ac:dyDescent="0.3">
      <c r="A1805" s="3" t="s">
        <v>10383</v>
      </c>
      <c r="B1805" s="4">
        <v>64272</v>
      </c>
      <c r="C1805" s="4">
        <v>96</v>
      </c>
      <c r="D1805" s="4" t="s">
        <v>25</v>
      </c>
      <c r="E1805" s="5">
        <v>44927</v>
      </c>
      <c r="G1805" s="4" t="s">
        <v>10384</v>
      </c>
      <c r="H1805" s="3" t="s">
        <v>6315</v>
      </c>
      <c r="I1805" s="3" t="s">
        <v>54</v>
      </c>
      <c r="J1805" s="3" t="s">
        <v>191</v>
      </c>
      <c r="K1805" s="3" t="s">
        <v>132</v>
      </c>
      <c r="L1805" s="6" t="s">
        <v>132</v>
      </c>
      <c r="M1805" s="3" t="s">
        <v>191</v>
      </c>
      <c r="N1805" s="3" t="s">
        <v>272</v>
      </c>
      <c r="O1805" s="3" t="s">
        <v>10385</v>
      </c>
      <c r="P1805" s="3" t="s">
        <v>191</v>
      </c>
      <c r="Q1805" s="3" t="s">
        <v>194</v>
      </c>
      <c r="R1805" s="3" t="s">
        <v>31</v>
      </c>
      <c r="S1805" s="3">
        <v>7</v>
      </c>
      <c r="T1805" s="3">
        <v>7</v>
      </c>
      <c r="U1805" s="3">
        <v>0</v>
      </c>
      <c r="V1805" s="3">
        <v>14</v>
      </c>
      <c r="W1805" s="3">
        <v>13</v>
      </c>
      <c r="X1805" s="32">
        <v>7.0000000000000007E-2</v>
      </c>
      <c r="Y1805" s="33">
        <v>44</v>
      </c>
      <c r="Z1805" s="3">
        <v>101</v>
      </c>
      <c r="AA1805" s="3">
        <v>-1.3</v>
      </c>
      <c r="AB1805" s="3">
        <v>9200.16</v>
      </c>
      <c r="AC1805" s="3">
        <v>22074.84</v>
      </c>
      <c r="AD1805" s="3">
        <v>9741.6</v>
      </c>
      <c r="AE1805" s="3">
        <v>22361.4</v>
      </c>
    </row>
    <row r="1806" spans="1:31" x14ac:dyDescent="0.3">
      <c r="A1806" s="3" t="s">
        <v>10386</v>
      </c>
      <c r="B1806" s="4">
        <v>18613</v>
      </c>
      <c r="C1806" s="4">
        <v>138</v>
      </c>
      <c r="D1806" s="4" t="s">
        <v>25</v>
      </c>
      <c r="E1806" s="5">
        <v>44927</v>
      </c>
      <c r="G1806" s="4" t="s">
        <v>10387</v>
      </c>
      <c r="H1806" s="3" t="s">
        <v>6315</v>
      </c>
      <c r="I1806" s="3" t="s">
        <v>758</v>
      </c>
      <c r="J1806" s="3" t="s">
        <v>175</v>
      </c>
      <c r="K1806" s="3" t="s">
        <v>6320</v>
      </c>
      <c r="L1806" s="6" t="s">
        <v>6320</v>
      </c>
      <c r="M1806" s="3" t="s">
        <v>175</v>
      </c>
      <c r="N1806" s="3" t="s">
        <v>176</v>
      </c>
      <c r="O1806" s="3" t="s">
        <v>10388</v>
      </c>
      <c r="P1806" s="3" t="s">
        <v>6357</v>
      </c>
      <c r="Q1806" s="3" t="s">
        <v>401</v>
      </c>
      <c r="R1806" s="3" t="s">
        <v>31</v>
      </c>
      <c r="S1806" s="3">
        <v>2</v>
      </c>
      <c r="T1806" s="3">
        <v>3</v>
      </c>
      <c r="U1806" s="3">
        <v>-1</v>
      </c>
      <c r="V1806" s="3">
        <v>6.5</v>
      </c>
      <c r="W1806" s="3">
        <v>5.5</v>
      </c>
      <c r="X1806" s="32">
        <v>0.15</v>
      </c>
      <c r="Y1806" s="33">
        <v>16.829999999999998</v>
      </c>
      <c r="Z1806" s="3">
        <v>87.5</v>
      </c>
      <c r="AA1806" s="3">
        <v>-4.2</v>
      </c>
      <c r="AB1806" s="3">
        <v>5910.74</v>
      </c>
      <c r="AC1806" s="3">
        <v>31972.5</v>
      </c>
      <c r="AD1806" s="3">
        <v>6215.54</v>
      </c>
      <c r="AE1806" s="3">
        <v>32062.5</v>
      </c>
    </row>
    <row r="1807" spans="1:31" x14ac:dyDescent="0.3">
      <c r="A1807" s="3" t="s">
        <v>10389</v>
      </c>
      <c r="B1807" s="4">
        <v>26707</v>
      </c>
      <c r="C1807" s="4">
        <v>444</v>
      </c>
      <c r="D1807" s="4" t="s">
        <v>25</v>
      </c>
      <c r="E1807" s="5">
        <v>44927</v>
      </c>
      <c r="G1807" s="4" t="s">
        <v>10390</v>
      </c>
      <c r="H1807" s="3" t="s">
        <v>6315</v>
      </c>
      <c r="I1807" s="3" t="s">
        <v>812</v>
      </c>
      <c r="J1807" s="3" t="s">
        <v>175</v>
      </c>
      <c r="K1807" s="3" t="s">
        <v>146</v>
      </c>
      <c r="L1807" s="6" t="s">
        <v>146</v>
      </c>
      <c r="M1807" s="3" t="s">
        <v>175</v>
      </c>
      <c r="N1807" s="3" t="s">
        <v>176</v>
      </c>
      <c r="O1807" s="3" t="s">
        <v>10391</v>
      </c>
      <c r="P1807" s="3" t="s">
        <v>6357</v>
      </c>
      <c r="Q1807" s="3" t="s">
        <v>44</v>
      </c>
      <c r="R1807" s="3" t="s">
        <v>60</v>
      </c>
      <c r="S1807" s="3">
        <v>15</v>
      </c>
      <c r="T1807" s="3">
        <v>6.5</v>
      </c>
      <c r="U1807" s="3">
        <v>0.56999999999999995</v>
      </c>
      <c r="V1807" s="3">
        <v>91</v>
      </c>
      <c r="W1807" s="3">
        <v>75.58</v>
      </c>
      <c r="X1807" s="32">
        <v>0.17</v>
      </c>
      <c r="Y1807" s="33">
        <v>265.5</v>
      </c>
      <c r="Z1807" s="3">
        <v>372.33</v>
      </c>
      <c r="AA1807" s="3">
        <v>-0.4</v>
      </c>
      <c r="AB1807" s="3">
        <v>102680.76</v>
      </c>
      <c r="AC1807" s="3">
        <v>150392.88</v>
      </c>
      <c r="AD1807" s="3">
        <v>107240.76</v>
      </c>
      <c r="AE1807" s="3">
        <v>150392.88</v>
      </c>
    </row>
    <row r="1808" spans="1:31" x14ac:dyDescent="0.3">
      <c r="A1808" s="3" t="s">
        <v>10392</v>
      </c>
      <c r="B1808" s="4">
        <v>27403</v>
      </c>
      <c r="C1808" s="4">
        <v>144</v>
      </c>
      <c r="D1808" s="4" t="s">
        <v>25</v>
      </c>
      <c r="E1808" s="5">
        <v>44927</v>
      </c>
      <c r="G1808" s="4" t="s">
        <v>10393</v>
      </c>
      <c r="H1808" s="3" t="s">
        <v>6315</v>
      </c>
      <c r="I1808" s="3" t="s">
        <v>758</v>
      </c>
      <c r="J1808" s="3" t="s">
        <v>175</v>
      </c>
      <c r="K1808" s="3" t="s">
        <v>89</v>
      </c>
      <c r="L1808" s="6" t="s">
        <v>89</v>
      </c>
      <c r="M1808" s="3" t="s">
        <v>175</v>
      </c>
      <c r="N1808" s="3" t="s">
        <v>184</v>
      </c>
      <c r="O1808" s="3" t="s">
        <v>10394</v>
      </c>
      <c r="P1808" s="3" t="s">
        <v>6357</v>
      </c>
      <c r="Q1808" s="3" t="s">
        <v>6387</v>
      </c>
      <c r="R1808" s="3" t="s">
        <v>31</v>
      </c>
      <c r="S1808" s="3">
        <v>8</v>
      </c>
      <c r="T1808" s="3">
        <v>3.5</v>
      </c>
      <c r="U1808" s="3">
        <v>0.54</v>
      </c>
      <c r="V1808" s="3">
        <v>85.77</v>
      </c>
      <c r="W1808" s="3">
        <v>31.7</v>
      </c>
      <c r="X1808" s="32">
        <v>0.63</v>
      </c>
      <c r="Y1808" s="33">
        <v>259.04000000000002</v>
      </c>
      <c r="Z1808" s="3">
        <v>109.87</v>
      </c>
      <c r="AA1808" s="3">
        <v>0.57999999999999996</v>
      </c>
      <c r="AB1808" s="3">
        <v>33255.480000000003</v>
      </c>
      <c r="AC1808" s="3">
        <v>13849.83</v>
      </c>
      <c r="AD1808" s="3">
        <v>35844.120000000003</v>
      </c>
      <c r="AE1808" s="3">
        <v>15204.15</v>
      </c>
    </row>
    <row r="1809" spans="1:31" x14ac:dyDescent="0.3">
      <c r="A1809" s="3" t="s">
        <v>10395</v>
      </c>
      <c r="B1809" s="4">
        <v>76836</v>
      </c>
      <c r="C1809" s="4">
        <v>166</v>
      </c>
      <c r="D1809" s="4" t="s">
        <v>25</v>
      </c>
      <c r="E1809" s="5">
        <v>44927</v>
      </c>
      <c r="G1809" s="4" t="s">
        <v>10396</v>
      </c>
      <c r="H1809" s="3" t="s">
        <v>6315</v>
      </c>
      <c r="I1809" s="3" t="s">
        <v>711</v>
      </c>
      <c r="J1809" s="3" t="s">
        <v>175</v>
      </c>
      <c r="K1809" s="3" t="s">
        <v>89</v>
      </c>
      <c r="L1809" s="6" t="s">
        <v>89</v>
      </c>
      <c r="M1809" s="3" t="s">
        <v>175</v>
      </c>
      <c r="N1809" s="3" t="s">
        <v>176</v>
      </c>
      <c r="O1809" s="3" t="s">
        <v>10397</v>
      </c>
      <c r="P1809" s="3" t="s">
        <v>191</v>
      </c>
      <c r="Q1809" s="3" t="s">
        <v>194</v>
      </c>
      <c r="R1809" s="3" t="s">
        <v>6402</v>
      </c>
      <c r="S1809" s="3">
        <v>13</v>
      </c>
      <c r="T1809" s="3">
        <v>17</v>
      </c>
      <c r="U1809" s="3">
        <v>-0.31</v>
      </c>
      <c r="V1809" s="3">
        <v>52</v>
      </c>
      <c r="W1809" s="3">
        <v>53</v>
      </c>
      <c r="X1809" s="32">
        <v>-0.02</v>
      </c>
      <c r="Y1809" s="33">
        <v>175</v>
      </c>
      <c r="Z1809" s="3">
        <v>256</v>
      </c>
      <c r="AA1809" s="3">
        <v>-0.46</v>
      </c>
      <c r="AB1809" s="3">
        <v>13668</v>
      </c>
      <c r="AC1809" s="3">
        <v>21548.639999999999</v>
      </c>
      <c r="AD1809" s="3">
        <v>14952</v>
      </c>
      <c r="AE1809" s="3">
        <v>21872.639999999999</v>
      </c>
    </row>
    <row r="1810" spans="1:31" x14ac:dyDescent="0.3">
      <c r="A1810" s="3" t="s">
        <v>10398</v>
      </c>
      <c r="B1810" s="4">
        <v>76838</v>
      </c>
      <c r="C1810" s="4">
        <v>185</v>
      </c>
      <c r="D1810" s="4" t="s">
        <v>25</v>
      </c>
      <c r="E1810" s="5">
        <v>44927</v>
      </c>
      <c r="G1810" s="4" t="s">
        <v>10399</v>
      </c>
      <c r="H1810" s="3" t="s">
        <v>6315</v>
      </c>
      <c r="I1810" s="3" t="s">
        <v>711</v>
      </c>
      <c r="J1810" s="3" t="s">
        <v>175</v>
      </c>
      <c r="K1810" s="3" t="s">
        <v>89</v>
      </c>
      <c r="L1810" s="6" t="s">
        <v>89</v>
      </c>
      <c r="M1810" s="3" t="s">
        <v>175</v>
      </c>
      <c r="N1810" s="3" t="s">
        <v>176</v>
      </c>
      <c r="O1810" s="3" t="s">
        <v>10400</v>
      </c>
      <c r="P1810" s="3" t="s">
        <v>191</v>
      </c>
      <c r="Q1810" s="3" t="s">
        <v>194</v>
      </c>
      <c r="R1810" s="3" t="s">
        <v>6402</v>
      </c>
      <c r="S1810" s="3">
        <v>5</v>
      </c>
      <c r="T1810" s="3">
        <v>10</v>
      </c>
      <c r="U1810" s="3">
        <v>-1</v>
      </c>
      <c r="V1810" s="3">
        <v>19</v>
      </c>
      <c r="W1810" s="3">
        <v>40.25</v>
      </c>
      <c r="X1810" s="32">
        <v>-1.1200000000000001</v>
      </c>
      <c r="Y1810" s="33">
        <v>83</v>
      </c>
      <c r="Z1810" s="3">
        <v>268.42</v>
      </c>
      <c r="AA1810" s="3">
        <v>-2.23</v>
      </c>
      <c r="AB1810" s="3">
        <v>8667.1200000000008</v>
      </c>
      <c r="AC1810" s="3">
        <v>29526.62</v>
      </c>
      <c r="AD1810" s="3">
        <v>9183.1200000000008</v>
      </c>
      <c r="AE1810" s="3">
        <v>29697.62</v>
      </c>
    </row>
    <row r="1811" spans="1:31" x14ac:dyDescent="0.3">
      <c r="A1811" s="3" t="s">
        <v>10401</v>
      </c>
      <c r="B1811" s="4">
        <v>76840</v>
      </c>
      <c r="C1811" s="4">
        <v>169</v>
      </c>
      <c r="D1811" s="4" t="s">
        <v>25</v>
      </c>
      <c r="E1811" s="5">
        <v>44927</v>
      </c>
      <c r="G1811" s="4" t="s">
        <v>10402</v>
      </c>
      <c r="H1811" s="3" t="s">
        <v>6315</v>
      </c>
      <c r="I1811" s="3" t="s">
        <v>711</v>
      </c>
      <c r="J1811" s="3" t="s">
        <v>175</v>
      </c>
      <c r="K1811" s="3" t="s">
        <v>89</v>
      </c>
      <c r="L1811" s="6" t="s">
        <v>89</v>
      </c>
      <c r="M1811" s="3" t="s">
        <v>175</v>
      </c>
      <c r="N1811" s="3" t="s">
        <v>176</v>
      </c>
      <c r="O1811" s="3" t="s">
        <v>10403</v>
      </c>
      <c r="P1811" s="3" t="s">
        <v>191</v>
      </c>
      <c r="Q1811" s="3" t="s">
        <v>194</v>
      </c>
      <c r="R1811" s="3" t="s">
        <v>6402</v>
      </c>
      <c r="S1811" s="3">
        <v>19</v>
      </c>
      <c r="T1811" s="3">
        <v>31.7</v>
      </c>
      <c r="U1811" s="3">
        <v>-0.7</v>
      </c>
      <c r="V1811" s="3">
        <v>53.67</v>
      </c>
      <c r="W1811" s="3">
        <v>72.53</v>
      </c>
      <c r="X1811" s="32">
        <v>-0.35</v>
      </c>
      <c r="Y1811" s="33">
        <v>182.02</v>
      </c>
      <c r="Z1811" s="3">
        <v>392.81</v>
      </c>
      <c r="AA1811" s="3">
        <v>-1.1599999999999999</v>
      </c>
      <c r="AB1811" s="3">
        <v>16525.2</v>
      </c>
      <c r="AC1811" s="3">
        <v>36913.599999999999</v>
      </c>
      <c r="AD1811" s="3">
        <v>17269.2</v>
      </c>
      <c r="AE1811" s="3">
        <v>37269</v>
      </c>
    </row>
    <row r="1812" spans="1:31" x14ac:dyDescent="0.3">
      <c r="A1812" s="3" t="s">
        <v>10404</v>
      </c>
      <c r="B1812" s="4">
        <v>15933</v>
      </c>
      <c r="C1812" s="4">
        <v>108</v>
      </c>
      <c r="D1812" s="4" t="s">
        <v>25</v>
      </c>
      <c r="E1812" s="5">
        <v>44927</v>
      </c>
      <c r="G1812" s="4" t="s">
        <v>10405</v>
      </c>
      <c r="H1812" s="3" t="s">
        <v>6315</v>
      </c>
      <c r="I1812" s="3" t="s">
        <v>721</v>
      </c>
      <c r="J1812" s="3" t="s">
        <v>228</v>
      </c>
      <c r="K1812" s="3" t="s">
        <v>228</v>
      </c>
      <c r="L1812" s="6" t="s">
        <v>146</v>
      </c>
      <c r="M1812" s="3" t="s">
        <v>228</v>
      </c>
      <c r="N1812" s="3" t="s">
        <v>228</v>
      </c>
      <c r="O1812" s="3" t="s">
        <v>10406</v>
      </c>
      <c r="P1812" s="3" t="s">
        <v>6357</v>
      </c>
      <c r="Q1812" s="3" t="s">
        <v>401</v>
      </c>
      <c r="R1812" s="3" t="s">
        <v>31</v>
      </c>
      <c r="S1812" s="3">
        <v>3</v>
      </c>
      <c r="T1812" s="3">
        <v>6</v>
      </c>
      <c r="U1812" s="3">
        <v>-1.4</v>
      </c>
      <c r="V1812" s="3">
        <v>7.5</v>
      </c>
      <c r="W1812" s="3">
        <v>9.5</v>
      </c>
      <c r="X1812" s="32">
        <v>-0.27</v>
      </c>
      <c r="Y1812" s="33">
        <v>31</v>
      </c>
      <c r="Z1812" s="3">
        <v>39.5</v>
      </c>
      <c r="AA1812" s="3">
        <v>-0.27</v>
      </c>
      <c r="AB1812" s="3">
        <v>10633.74</v>
      </c>
      <c r="AC1812" s="3">
        <v>14275.98</v>
      </c>
      <c r="AD1812" s="3">
        <v>11446.44</v>
      </c>
      <c r="AE1812" s="3">
        <v>14491.98</v>
      </c>
    </row>
    <row r="1813" spans="1:31" x14ac:dyDescent="0.3">
      <c r="A1813" s="3" t="s">
        <v>10407</v>
      </c>
      <c r="B1813" s="4">
        <v>87708</v>
      </c>
      <c r="C1813" s="4">
        <v>72</v>
      </c>
      <c r="D1813" s="4" t="s">
        <v>25</v>
      </c>
      <c r="E1813" s="5">
        <v>44927</v>
      </c>
      <c r="G1813" s="4" t="s">
        <v>10408</v>
      </c>
      <c r="H1813" s="3" t="s">
        <v>6315</v>
      </c>
      <c r="I1813" s="3" t="s">
        <v>245</v>
      </c>
      <c r="J1813" s="3" t="s">
        <v>3714</v>
      </c>
      <c r="K1813" s="3" t="s">
        <v>3714</v>
      </c>
      <c r="L1813" s="6" t="s">
        <v>6320</v>
      </c>
      <c r="M1813" s="3" t="s">
        <v>245</v>
      </c>
      <c r="N1813" s="3" t="s">
        <v>3714</v>
      </c>
      <c r="O1813" s="3" t="s">
        <v>10409</v>
      </c>
      <c r="P1813" s="3" t="s">
        <v>245</v>
      </c>
      <c r="Q1813" s="3" t="s">
        <v>41</v>
      </c>
      <c r="R1813" s="3" t="s">
        <v>31</v>
      </c>
      <c r="S1813" s="3">
        <v>2</v>
      </c>
      <c r="T1813" s="3">
        <v>2.5</v>
      </c>
      <c r="U1813" s="3">
        <v>-0.25</v>
      </c>
      <c r="V1813" s="3">
        <v>4.5</v>
      </c>
      <c r="W1813" s="3">
        <v>5</v>
      </c>
      <c r="X1813" s="32">
        <v>-0.11</v>
      </c>
      <c r="Y1813" s="33">
        <v>21.33</v>
      </c>
      <c r="Z1813" s="3">
        <v>19.079999999999998</v>
      </c>
      <c r="AA1813" s="3">
        <v>0.11</v>
      </c>
      <c r="AB1813" s="3">
        <v>8529.92</v>
      </c>
      <c r="AC1813" s="3">
        <v>7794.4</v>
      </c>
      <c r="AD1813" s="3">
        <v>8529.92</v>
      </c>
      <c r="AE1813" s="3">
        <v>7848.4</v>
      </c>
    </row>
    <row r="1814" spans="1:31" x14ac:dyDescent="0.3">
      <c r="A1814" s="3" t="s">
        <v>10410</v>
      </c>
      <c r="B1814" s="4">
        <v>64274</v>
      </c>
      <c r="C1814" s="4">
        <v>149</v>
      </c>
      <c r="D1814" s="4" t="s">
        <v>25</v>
      </c>
      <c r="E1814" s="5">
        <v>44927</v>
      </c>
      <c r="G1814" s="4" t="s">
        <v>10411</v>
      </c>
      <c r="H1814" s="3" t="s">
        <v>6315</v>
      </c>
      <c r="I1814" s="3" t="s">
        <v>299</v>
      </c>
      <c r="J1814" s="3" t="s">
        <v>299</v>
      </c>
      <c r="K1814" s="3" t="s">
        <v>6320</v>
      </c>
      <c r="L1814" s="6" t="s">
        <v>6320</v>
      </c>
      <c r="M1814" s="3" t="s">
        <v>299</v>
      </c>
      <c r="N1814" s="3" t="s">
        <v>184</v>
      </c>
      <c r="O1814" s="3" t="s">
        <v>10412</v>
      </c>
      <c r="P1814" s="3" t="s">
        <v>191</v>
      </c>
      <c r="Q1814" s="3" t="s">
        <v>30</v>
      </c>
      <c r="R1814" s="3" t="s">
        <v>31</v>
      </c>
      <c r="S1814" s="3">
        <v>14</v>
      </c>
      <c r="T1814" s="3">
        <v>16</v>
      </c>
      <c r="U1814" s="3">
        <v>-0.14000000000000001</v>
      </c>
      <c r="V1814" s="3">
        <v>65.23</v>
      </c>
      <c r="W1814" s="3">
        <v>86.68</v>
      </c>
      <c r="X1814" s="32">
        <v>-0.33</v>
      </c>
      <c r="Y1814" s="33">
        <v>273.25</v>
      </c>
      <c r="Z1814" s="3">
        <v>166.03</v>
      </c>
      <c r="AA1814" s="3">
        <v>0.39</v>
      </c>
      <c r="AB1814" s="3">
        <v>81951.64</v>
      </c>
      <c r="AC1814" s="3">
        <v>51707.34</v>
      </c>
      <c r="AD1814" s="3">
        <v>85105.99</v>
      </c>
      <c r="AE1814" s="3">
        <v>51707.34</v>
      </c>
    </row>
    <row r="1815" spans="1:31" x14ac:dyDescent="0.3">
      <c r="A1815" s="3" t="s">
        <v>10413</v>
      </c>
      <c r="B1815" s="4">
        <v>57576</v>
      </c>
      <c r="C1815" s="4">
        <v>332</v>
      </c>
      <c r="D1815" s="4" t="s">
        <v>25</v>
      </c>
      <c r="E1815" s="5">
        <v>44927</v>
      </c>
      <c r="G1815" s="4" t="s">
        <v>10414</v>
      </c>
      <c r="H1815" s="3" t="s">
        <v>6315</v>
      </c>
      <c r="I1815" s="3" t="s">
        <v>116</v>
      </c>
      <c r="J1815" s="3" t="s">
        <v>6576</v>
      </c>
      <c r="K1815" s="3" t="s">
        <v>6577</v>
      </c>
      <c r="L1815" s="6" t="s">
        <v>132</v>
      </c>
      <c r="M1815" s="3" t="s">
        <v>116</v>
      </c>
      <c r="N1815" s="3" t="s">
        <v>989</v>
      </c>
      <c r="O1815" s="3" t="s">
        <v>10415</v>
      </c>
      <c r="P1815" s="3" t="s">
        <v>116</v>
      </c>
      <c r="Q1815" s="3" t="s">
        <v>28</v>
      </c>
      <c r="R1815" s="3" t="s">
        <v>31</v>
      </c>
      <c r="S1815" s="3">
        <v>11</v>
      </c>
      <c r="T1815" s="3">
        <v>21.86</v>
      </c>
      <c r="U1815" s="3">
        <v>-0.95</v>
      </c>
      <c r="V1815" s="3">
        <v>45.31</v>
      </c>
      <c r="W1815" s="3">
        <v>46.92</v>
      </c>
      <c r="X1815" s="32">
        <v>-0.04</v>
      </c>
      <c r="Y1815" s="33">
        <v>206.32</v>
      </c>
      <c r="Z1815" s="3">
        <v>253.3</v>
      </c>
      <c r="AA1815" s="3">
        <v>-0.23</v>
      </c>
      <c r="AB1815" s="3">
        <v>25727.759999999998</v>
      </c>
      <c r="AC1815" s="3">
        <v>33334.800000000003</v>
      </c>
      <c r="AD1815" s="3">
        <v>25727.759999999998</v>
      </c>
      <c r="AE1815" s="3">
        <v>33334.800000000003</v>
      </c>
    </row>
    <row r="1816" spans="1:31" x14ac:dyDescent="0.3">
      <c r="A1816" s="3" t="s">
        <v>10416</v>
      </c>
      <c r="B1816" s="4">
        <v>76228</v>
      </c>
      <c r="C1816" s="4">
        <v>76</v>
      </c>
      <c r="D1816" s="4" t="s">
        <v>25</v>
      </c>
      <c r="E1816" s="5">
        <v>44927</v>
      </c>
      <c r="G1816" s="4" t="s">
        <v>10417</v>
      </c>
      <c r="H1816" s="3" t="s">
        <v>6315</v>
      </c>
      <c r="I1816" s="3" t="s">
        <v>54</v>
      </c>
      <c r="J1816" s="3" t="s">
        <v>245</v>
      </c>
      <c r="K1816" s="3" t="s">
        <v>104</v>
      </c>
      <c r="L1816" s="6" t="s">
        <v>104</v>
      </c>
      <c r="M1816" s="3" t="s">
        <v>191</v>
      </c>
      <c r="N1816" s="3" t="s">
        <v>211</v>
      </c>
      <c r="O1816" s="3" t="s">
        <v>10418</v>
      </c>
      <c r="P1816" s="3" t="s">
        <v>191</v>
      </c>
      <c r="Q1816" s="3" t="s">
        <v>213</v>
      </c>
      <c r="R1816" s="3" t="s">
        <v>6402</v>
      </c>
      <c r="S1816" s="3">
        <v>66</v>
      </c>
      <c r="T1816" s="3">
        <v>43.17</v>
      </c>
      <c r="U1816" s="3">
        <v>0.34</v>
      </c>
      <c r="V1816" s="3">
        <v>455.21</v>
      </c>
      <c r="W1816" s="3">
        <v>190.95</v>
      </c>
      <c r="X1816" s="32">
        <v>0.57999999999999996</v>
      </c>
      <c r="Y1816" s="33">
        <v>2033.96</v>
      </c>
      <c r="Z1816" s="3">
        <v>372.96</v>
      </c>
      <c r="AA1816" s="3">
        <v>0.82</v>
      </c>
      <c r="AB1816" s="3">
        <v>114014</v>
      </c>
      <c r="AC1816" s="3">
        <v>20906.2</v>
      </c>
      <c r="AD1816" s="3">
        <v>114014</v>
      </c>
      <c r="AE1816" s="3">
        <v>20906.2</v>
      </c>
    </row>
    <row r="1817" spans="1:31" x14ac:dyDescent="0.3">
      <c r="A1817" s="3" t="s">
        <v>10419</v>
      </c>
      <c r="B1817" s="4">
        <v>87720</v>
      </c>
      <c r="C1817" s="4">
        <v>163</v>
      </c>
      <c r="D1817" s="4" t="s">
        <v>25</v>
      </c>
      <c r="E1817" s="5">
        <v>44927</v>
      </c>
      <c r="G1817" s="4" t="s">
        <v>10420</v>
      </c>
      <c r="H1817" s="3" t="s">
        <v>6315</v>
      </c>
      <c r="I1817" s="3" t="s">
        <v>245</v>
      </c>
      <c r="J1817" s="3" t="s">
        <v>245</v>
      </c>
      <c r="K1817" s="3" t="s">
        <v>6320</v>
      </c>
      <c r="L1817" s="6" t="s">
        <v>6320</v>
      </c>
      <c r="M1817" s="3" t="s">
        <v>245</v>
      </c>
      <c r="N1817" s="3" t="s">
        <v>246</v>
      </c>
      <c r="O1817" s="3" t="s">
        <v>10421</v>
      </c>
      <c r="P1817" s="3" t="s">
        <v>245</v>
      </c>
      <c r="Q1817" s="3" t="s">
        <v>44</v>
      </c>
      <c r="R1817" s="3" t="s">
        <v>31</v>
      </c>
      <c r="S1817" s="3">
        <v>4</v>
      </c>
      <c r="T1817" s="3">
        <v>7.5</v>
      </c>
      <c r="U1817" s="3">
        <v>-0.88</v>
      </c>
      <c r="V1817" s="3">
        <v>9.5</v>
      </c>
      <c r="W1817" s="3">
        <v>18.5</v>
      </c>
      <c r="X1817" s="32">
        <v>-0.95</v>
      </c>
      <c r="Y1817" s="33">
        <v>55</v>
      </c>
      <c r="Z1817" s="3">
        <v>112</v>
      </c>
      <c r="AA1817" s="3">
        <v>-1.04</v>
      </c>
      <c r="AB1817" s="3">
        <v>24212.52</v>
      </c>
      <c r="AC1817" s="3">
        <v>51676.800000000003</v>
      </c>
      <c r="AD1817" s="3">
        <v>24956.52</v>
      </c>
      <c r="AE1817" s="3">
        <v>51676.800000000003</v>
      </c>
    </row>
    <row r="1818" spans="1:31" x14ac:dyDescent="0.3">
      <c r="A1818" s="3" t="s">
        <v>10422</v>
      </c>
      <c r="B1818" s="4">
        <v>87722</v>
      </c>
      <c r="C1818" s="4">
        <v>166</v>
      </c>
      <c r="D1818" s="4" t="s">
        <v>25</v>
      </c>
      <c r="E1818" s="5">
        <v>44927</v>
      </c>
      <c r="G1818" s="4" t="s">
        <v>10423</v>
      </c>
      <c r="H1818" s="3" t="s">
        <v>6315</v>
      </c>
      <c r="I1818" s="3" t="s">
        <v>245</v>
      </c>
      <c r="J1818" s="3" t="s">
        <v>245</v>
      </c>
      <c r="K1818" s="3" t="s">
        <v>6320</v>
      </c>
      <c r="L1818" s="6" t="s">
        <v>6320</v>
      </c>
      <c r="M1818" s="3" t="s">
        <v>245</v>
      </c>
      <c r="N1818" s="3" t="s">
        <v>246</v>
      </c>
      <c r="O1818" s="3" t="s">
        <v>10424</v>
      </c>
      <c r="P1818" s="3" t="s">
        <v>245</v>
      </c>
      <c r="Q1818" s="3" t="s">
        <v>44</v>
      </c>
      <c r="R1818" s="3" t="s">
        <v>31</v>
      </c>
      <c r="S1818" s="3">
        <v>5</v>
      </c>
      <c r="T1818" s="3">
        <v>3</v>
      </c>
      <c r="U1818" s="3">
        <v>0.4</v>
      </c>
      <c r="V1818" s="3">
        <v>14</v>
      </c>
      <c r="W1818" s="3">
        <v>26.5</v>
      </c>
      <c r="X1818" s="32">
        <v>-0.89</v>
      </c>
      <c r="Y1818" s="33">
        <v>73</v>
      </c>
      <c r="Z1818" s="3">
        <v>144</v>
      </c>
      <c r="AA1818" s="3">
        <v>-0.97</v>
      </c>
      <c r="AB1818" s="3">
        <v>34561.019999999997</v>
      </c>
      <c r="AC1818" s="3">
        <v>70433.279999999999</v>
      </c>
      <c r="AD1818" s="3">
        <v>35191.019999999997</v>
      </c>
      <c r="AE1818" s="3">
        <v>70433.279999999999</v>
      </c>
    </row>
    <row r="1819" spans="1:31" x14ac:dyDescent="0.3">
      <c r="A1819" s="3" t="s">
        <v>10425</v>
      </c>
      <c r="B1819" s="4">
        <v>39810</v>
      </c>
      <c r="C1819" s="4">
        <v>314</v>
      </c>
      <c r="D1819" s="4" t="s">
        <v>25</v>
      </c>
      <c r="E1819" s="5">
        <v>44927</v>
      </c>
      <c r="G1819" s="4" t="s">
        <v>10426</v>
      </c>
      <c r="H1819" s="3" t="s">
        <v>6315</v>
      </c>
      <c r="I1819" s="3" t="s">
        <v>252</v>
      </c>
      <c r="J1819" s="3" t="s">
        <v>252</v>
      </c>
      <c r="K1819" s="3" t="s">
        <v>104</v>
      </c>
      <c r="L1819" s="6" t="s">
        <v>104</v>
      </c>
      <c r="M1819" s="3" t="s">
        <v>252</v>
      </c>
      <c r="N1819" s="3" t="s">
        <v>184</v>
      </c>
      <c r="O1819" s="3" t="s">
        <v>10427</v>
      </c>
      <c r="P1819" s="3" t="s">
        <v>191</v>
      </c>
      <c r="Q1819" s="3" t="s">
        <v>194</v>
      </c>
      <c r="R1819" s="3" t="s">
        <v>6402</v>
      </c>
      <c r="S1819" s="3">
        <v>12</v>
      </c>
      <c r="T1819" s="3">
        <v>10.5</v>
      </c>
      <c r="U1819" s="3">
        <v>0.1</v>
      </c>
      <c r="V1819" s="3">
        <v>158.87</v>
      </c>
      <c r="W1819" s="3">
        <v>81.67</v>
      </c>
      <c r="X1819" s="32">
        <v>0.49</v>
      </c>
      <c r="Y1819" s="33">
        <v>783.65</v>
      </c>
      <c r="Z1819" s="3">
        <v>929.49</v>
      </c>
      <c r="AA1819" s="3">
        <v>-0.19</v>
      </c>
      <c r="AB1819" s="3">
        <v>35912.75</v>
      </c>
      <c r="AC1819" s="3">
        <v>42400.160000000003</v>
      </c>
      <c r="AD1819" s="3">
        <v>49569</v>
      </c>
      <c r="AE1819" s="3">
        <v>42730.16</v>
      </c>
    </row>
    <row r="1820" spans="1:31" x14ac:dyDescent="0.3">
      <c r="A1820" s="3" t="s">
        <v>10428</v>
      </c>
      <c r="B1820" s="4">
        <v>40042</v>
      </c>
      <c r="C1820" s="4">
        <v>143</v>
      </c>
      <c r="D1820" s="4" t="s">
        <v>25</v>
      </c>
      <c r="E1820" s="5">
        <v>44927</v>
      </c>
      <c r="G1820" s="4" t="s">
        <v>10429</v>
      </c>
      <c r="H1820" s="3" t="s">
        <v>6315</v>
      </c>
      <c r="I1820" s="3" t="s">
        <v>252</v>
      </c>
      <c r="J1820" s="3" t="s">
        <v>252</v>
      </c>
      <c r="K1820" s="3" t="s">
        <v>104</v>
      </c>
      <c r="L1820" s="6" t="s">
        <v>104</v>
      </c>
      <c r="M1820" s="3" t="s">
        <v>252</v>
      </c>
      <c r="N1820" s="3" t="s">
        <v>184</v>
      </c>
      <c r="O1820" s="3" t="s">
        <v>10430</v>
      </c>
      <c r="P1820" s="3" t="s">
        <v>191</v>
      </c>
      <c r="Q1820" s="3" t="s">
        <v>194</v>
      </c>
      <c r="R1820" s="3" t="s">
        <v>6402</v>
      </c>
      <c r="S1820" s="3">
        <v>15</v>
      </c>
      <c r="T1820" s="3">
        <v>3.5</v>
      </c>
      <c r="U1820" s="3">
        <v>0.77</v>
      </c>
      <c r="V1820" s="3">
        <v>130.66999999999999</v>
      </c>
      <c r="W1820" s="3">
        <v>55.62</v>
      </c>
      <c r="X1820" s="32">
        <v>0.56999999999999995</v>
      </c>
      <c r="Y1820" s="33">
        <v>659.97</v>
      </c>
      <c r="Z1820" s="3">
        <v>664.84</v>
      </c>
      <c r="AA1820" s="3">
        <v>-0.01</v>
      </c>
      <c r="AB1820" s="3">
        <v>29560.799999999999</v>
      </c>
      <c r="AC1820" s="3">
        <v>30424.7</v>
      </c>
      <c r="AD1820" s="3">
        <v>41746.199999999997</v>
      </c>
      <c r="AE1820" s="3">
        <v>30665.7</v>
      </c>
    </row>
    <row r="1821" spans="1:31" x14ac:dyDescent="0.3">
      <c r="A1821" s="3" t="s">
        <v>10431</v>
      </c>
      <c r="B1821" s="4">
        <v>40494</v>
      </c>
      <c r="C1821" s="4">
        <v>326</v>
      </c>
      <c r="D1821" s="4" t="s">
        <v>25</v>
      </c>
      <c r="E1821" s="5">
        <v>44927</v>
      </c>
      <c r="G1821" s="4" t="s">
        <v>10432</v>
      </c>
      <c r="H1821" s="3" t="s">
        <v>6315</v>
      </c>
      <c r="I1821" s="3" t="s">
        <v>252</v>
      </c>
      <c r="J1821" s="3" t="s">
        <v>252</v>
      </c>
      <c r="K1821" s="3" t="s">
        <v>104</v>
      </c>
      <c r="L1821" s="6" t="s">
        <v>104</v>
      </c>
      <c r="M1821" s="3" t="s">
        <v>252</v>
      </c>
      <c r="N1821" s="3" t="s">
        <v>184</v>
      </c>
      <c r="O1821" s="3" t="s">
        <v>10433</v>
      </c>
      <c r="P1821" s="3" t="s">
        <v>191</v>
      </c>
      <c r="Q1821" s="3" t="s">
        <v>194</v>
      </c>
      <c r="R1821" s="3" t="s">
        <v>6402</v>
      </c>
      <c r="S1821" s="3">
        <v>22</v>
      </c>
      <c r="T1821" s="3">
        <v>37.340000000000003</v>
      </c>
      <c r="U1821" s="3">
        <v>-0.68</v>
      </c>
      <c r="V1821" s="3">
        <v>190.18</v>
      </c>
      <c r="W1821" s="3">
        <v>121.53</v>
      </c>
      <c r="X1821" s="32">
        <v>0.36</v>
      </c>
      <c r="Y1821" s="33">
        <v>980.04</v>
      </c>
      <c r="Z1821" s="3">
        <v>1148.44</v>
      </c>
      <c r="AA1821" s="3">
        <v>-0.17</v>
      </c>
      <c r="AB1821" s="3">
        <v>45742.9</v>
      </c>
      <c r="AC1821" s="3">
        <v>53391.8</v>
      </c>
      <c r="AD1821" s="3">
        <v>61992</v>
      </c>
      <c r="AE1821" s="3">
        <v>53727.8</v>
      </c>
    </row>
    <row r="1822" spans="1:31" x14ac:dyDescent="0.3">
      <c r="A1822" s="3" t="s">
        <v>10434</v>
      </c>
      <c r="B1822" s="4">
        <v>40715</v>
      </c>
      <c r="C1822" s="4">
        <v>230</v>
      </c>
      <c r="D1822" s="4" t="s">
        <v>25</v>
      </c>
      <c r="E1822" s="5">
        <v>44927</v>
      </c>
      <c r="G1822" s="4" t="s">
        <v>10435</v>
      </c>
      <c r="H1822" s="3" t="s">
        <v>6315</v>
      </c>
      <c r="I1822" s="3" t="s">
        <v>252</v>
      </c>
      <c r="J1822" s="3" t="s">
        <v>252</v>
      </c>
      <c r="K1822" s="3" t="s">
        <v>104</v>
      </c>
      <c r="L1822" s="6" t="s">
        <v>104</v>
      </c>
      <c r="M1822" s="3" t="s">
        <v>252</v>
      </c>
      <c r="N1822" s="3" t="s">
        <v>184</v>
      </c>
      <c r="O1822" s="3" t="s">
        <v>10436</v>
      </c>
      <c r="P1822" s="3" t="s">
        <v>191</v>
      </c>
      <c r="Q1822" s="3" t="s">
        <v>194</v>
      </c>
      <c r="R1822" s="3" t="s">
        <v>6402</v>
      </c>
      <c r="S1822" s="3">
        <v>11</v>
      </c>
      <c r="T1822" s="3">
        <v>11.67</v>
      </c>
      <c r="U1822" s="3">
        <v>-0.11</v>
      </c>
      <c r="V1822" s="3">
        <v>97.62</v>
      </c>
      <c r="W1822" s="3">
        <v>50.17</v>
      </c>
      <c r="X1822" s="32">
        <v>0.49</v>
      </c>
      <c r="Y1822" s="33">
        <v>476.81</v>
      </c>
      <c r="Z1822" s="3">
        <v>487.3</v>
      </c>
      <c r="AA1822" s="3">
        <v>-0.02</v>
      </c>
      <c r="AB1822" s="3">
        <v>21543.7</v>
      </c>
      <c r="AC1822" s="3">
        <v>22161.48</v>
      </c>
      <c r="AD1822" s="3">
        <v>30159.599999999999</v>
      </c>
      <c r="AE1822" s="3">
        <v>22347.48</v>
      </c>
    </row>
    <row r="1823" spans="1:31" x14ac:dyDescent="0.3">
      <c r="A1823" s="3" t="s">
        <v>10437</v>
      </c>
      <c r="B1823" s="4">
        <v>40729</v>
      </c>
      <c r="C1823" s="4">
        <v>227</v>
      </c>
      <c r="D1823" s="4" t="s">
        <v>25</v>
      </c>
      <c r="E1823" s="5">
        <v>44927</v>
      </c>
      <c r="G1823" s="4" t="s">
        <v>10438</v>
      </c>
      <c r="H1823" s="3" t="s">
        <v>6315</v>
      </c>
      <c r="I1823" s="3" t="s">
        <v>252</v>
      </c>
      <c r="J1823" s="3" t="s">
        <v>252</v>
      </c>
      <c r="K1823" s="3" t="s">
        <v>104</v>
      </c>
      <c r="L1823" s="6" t="s">
        <v>104</v>
      </c>
      <c r="M1823" s="3" t="s">
        <v>252</v>
      </c>
      <c r="N1823" s="3" t="s">
        <v>184</v>
      </c>
      <c r="O1823" s="3" t="s">
        <v>10439</v>
      </c>
      <c r="P1823" s="3" t="s">
        <v>191</v>
      </c>
      <c r="Q1823" s="3" t="s">
        <v>194</v>
      </c>
      <c r="R1823" s="3" t="s">
        <v>6402</v>
      </c>
      <c r="S1823" s="3">
        <v>16</v>
      </c>
      <c r="T1823" s="3">
        <v>21</v>
      </c>
      <c r="U1823" s="3">
        <v>-0.28999999999999998</v>
      </c>
      <c r="V1823" s="3">
        <v>149.34</v>
      </c>
      <c r="W1823" s="3">
        <v>88.67</v>
      </c>
      <c r="X1823" s="16">
        <v>0.41</v>
      </c>
      <c r="Y1823" s="7">
        <v>836.73</v>
      </c>
      <c r="Z1823" s="3">
        <v>400.38</v>
      </c>
      <c r="AA1823" s="3">
        <v>0.52</v>
      </c>
      <c r="AB1823" s="3">
        <v>37663.300000000003</v>
      </c>
      <c r="AC1823" s="3">
        <v>18955.7</v>
      </c>
      <c r="AD1823" s="3">
        <v>52926.9</v>
      </c>
      <c r="AE1823" s="3">
        <v>19225.7</v>
      </c>
    </row>
    <row r="1824" spans="1:31" x14ac:dyDescent="0.3">
      <c r="A1824" s="3" t="s">
        <v>10440</v>
      </c>
      <c r="B1824" s="4">
        <v>42112</v>
      </c>
      <c r="C1824" s="4">
        <v>293</v>
      </c>
      <c r="D1824" s="4" t="s">
        <v>25</v>
      </c>
      <c r="E1824" s="5">
        <v>44927</v>
      </c>
      <c r="G1824" s="4" t="s">
        <v>10441</v>
      </c>
      <c r="H1824" s="3" t="s">
        <v>6315</v>
      </c>
      <c r="I1824" s="3" t="s">
        <v>252</v>
      </c>
      <c r="J1824" s="3" t="s">
        <v>252</v>
      </c>
      <c r="K1824" s="3" t="s">
        <v>104</v>
      </c>
      <c r="L1824" s="6" t="s">
        <v>104</v>
      </c>
      <c r="M1824" s="3" t="s">
        <v>252</v>
      </c>
      <c r="N1824" s="3" t="s">
        <v>184</v>
      </c>
      <c r="O1824" s="3" t="s">
        <v>10442</v>
      </c>
      <c r="P1824" s="3" t="s">
        <v>191</v>
      </c>
      <c r="Q1824" s="3" t="s">
        <v>194</v>
      </c>
      <c r="R1824" s="3" t="s">
        <v>6402</v>
      </c>
      <c r="S1824" s="3">
        <v>12</v>
      </c>
      <c r="T1824" s="3">
        <v>7</v>
      </c>
      <c r="U1824" s="3">
        <v>0.4</v>
      </c>
      <c r="V1824" s="3">
        <v>94.51</v>
      </c>
      <c r="W1824" s="3">
        <v>56</v>
      </c>
      <c r="X1824" s="16">
        <v>0.41</v>
      </c>
      <c r="Y1824" s="7">
        <v>670.28</v>
      </c>
      <c r="Z1824" s="3">
        <v>764.98</v>
      </c>
      <c r="AA1824" s="3">
        <v>-0.14000000000000001</v>
      </c>
      <c r="AB1824" s="3">
        <v>30390.55</v>
      </c>
      <c r="AC1824" s="3">
        <v>34604.199999999997</v>
      </c>
      <c r="AD1824" s="3">
        <v>42398.1</v>
      </c>
      <c r="AE1824" s="3">
        <v>34844.199999999997</v>
      </c>
    </row>
    <row r="1825" spans="1:31" x14ac:dyDescent="0.3">
      <c r="A1825" s="3" t="s">
        <v>10443</v>
      </c>
      <c r="B1825" s="4">
        <v>16685</v>
      </c>
      <c r="C1825" s="4">
        <v>287</v>
      </c>
      <c r="D1825" s="4" t="s">
        <v>25</v>
      </c>
      <c r="E1825" s="5">
        <v>44931</v>
      </c>
      <c r="G1825" s="4" t="s">
        <v>10444</v>
      </c>
      <c r="H1825" s="3" t="s">
        <v>6315</v>
      </c>
      <c r="I1825" s="3" t="s">
        <v>758</v>
      </c>
      <c r="J1825" s="3" t="s">
        <v>175</v>
      </c>
      <c r="K1825" s="3" t="s">
        <v>146</v>
      </c>
      <c r="L1825" s="6" t="s">
        <v>146</v>
      </c>
      <c r="M1825" s="3" t="s">
        <v>175</v>
      </c>
      <c r="N1825" s="3" t="s">
        <v>176</v>
      </c>
      <c r="O1825" s="3" t="s">
        <v>10445</v>
      </c>
      <c r="P1825" s="3" t="s">
        <v>6357</v>
      </c>
      <c r="Q1825" s="3" t="s">
        <v>6387</v>
      </c>
      <c r="R1825" s="3" t="s">
        <v>31</v>
      </c>
      <c r="S1825" s="3">
        <v>12</v>
      </c>
      <c r="T1825" s="3">
        <v>12.5</v>
      </c>
      <c r="U1825" s="3">
        <v>-0.06</v>
      </c>
      <c r="V1825" s="3">
        <v>48</v>
      </c>
      <c r="W1825" s="3">
        <v>66.5</v>
      </c>
      <c r="X1825" s="16">
        <v>-0.39</v>
      </c>
      <c r="Y1825" s="7">
        <v>226.33</v>
      </c>
      <c r="Z1825" s="3">
        <v>151.5</v>
      </c>
      <c r="AA1825" s="3">
        <v>0.33</v>
      </c>
      <c r="AB1825" s="3">
        <v>119464.68</v>
      </c>
      <c r="AC1825" s="3">
        <v>75874.080000000002</v>
      </c>
      <c r="AD1825" s="3">
        <v>119464.68</v>
      </c>
      <c r="AE1825" s="3">
        <v>75874.080000000002</v>
      </c>
    </row>
    <row r="1826" spans="1:31" x14ac:dyDescent="0.3">
      <c r="A1826" s="3" t="s">
        <v>2560</v>
      </c>
      <c r="B1826" s="4">
        <v>19481</v>
      </c>
      <c r="C1826" s="4">
        <v>393</v>
      </c>
      <c r="D1826" s="4" t="s">
        <v>25</v>
      </c>
      <c r="E1826" s="5">
        <v>44931</v>
      </c>
      <c r="G1826" s="4" t="s">
        <v>10446</v>
      </c>
      <c r="H1826" s="3" t="s">
        <v>6315</v>
      </c>
      <c r="I1826" s="3" t="s">
        <v>758</v>
      </c>
      <c r="J1826" s="3" t="s">
        <v>175</v>
      </c>
      <c r="K1826" s="3" t="s">
        <v>146</v>
      </c>
      <c r="L1826" s="6" t="s">
        <v>146</v>
      </c>
      <c r="M1826" s="3" t="s">
        <v>175</v>
      </c>
      <c r="N1826" s="3" t="s">
        <v>176</v>
      </c>
      <c r="O1826" s="3" t="s">
        <v>10447</v>
      </c>
      <c r="P1826" s="3" t="s">
        <v>6357</v>
      </c>
      <c r="Q1826" s="3" t="s">
        <v>6387</v>
      </c>
      <c r="R1826" s="3" t="s">
        <v>31</v>
      </c>
      <c r="S1826" s="3">
        <v>17</v>
      </c>
      <c r="T1826" s="3">
        <v>8</v>
      </c>
      <c r="U1826" s="3">
        <v>0.52</v>
      </c>
      <c r="V1826" s="3">
        <v>36.58</v>
      </c>
      <c r="W1826" s="3">
        <v>30.92</v>
      </c>
      <c r="X1826" s="16">
        <v>0.15</v>
      </c>
      <c r="Y1826" s="7">
        <v>208</v>
      </c>
      <c r="Z1826" s="3">
        <v>199.42</v>
      </c>
      <c r="AA1826" s="3">
        <v>0.04</v>
      </c>
      <c r="AB1826" s="3">
        <v>81983.83</v>
      </c>
      <c r="AC1826" s="3">
        <v>78228.100000000006</v>
      </c>
      <c r="AD1826" s="3">
        <v>86910.720000000001</v>
      </c>
      <c r="AE1826" s="3">
        <v>81251.56</v>
      </c>
    </row>
    <row r="1827" spans="1:31" x14ac:dyDescent="0.3">
      <c r="A1827" s="3" t="s">
        <v>10448</v>
      </c>
      <c r="B1827" s="4">
        <v>28778</v>
      </c>
      <c r="C1827" s="4">
        <v>220</v>
      </c>
      <c r="D1827" s="4" t="s">
        <v>25</v>
      </c>
      <c r="E1827" s="5">
        <v>44931</v>
      </c>
      <c r="G1827" s="4" t="s">
        <v>10449</v>
      </c>
      <c r="H1827" s="3" t="s">
        <v>6315</v>
      </c>
      <c r="I1827" s="3" t="s">
        <v>153</v>
      </c>
      <c r="J1827" s="3" t="s">
        <v>153</v>
      </c>
      <c r="K1827" s="3" t="s">
        <v>146</v>
      </c>
      <c r="L1827" s="6" t="s">
        <v>6320</v>
      </c>
      <c r="M1827" s="3" t="s">
        <v>153</v>
      </c>
      <c r="N1827" s="3" t="s">
        <v>154</v>
      </c>
      <c r="O1827" s="3" t="s">
        <v>10450</v>
      </c>
      <c r="P1827" s="3" t="s">
        <v>153</v>
      </c>
      <c r="Q1827" s="3" t="s">
        <v>6387</v>
      </c>
      <c r="R1827" s="3" t="s">
        <v>31</v>
      </c>
      <c r="S1827" s="3">
        <v>10</v>
      </c>
      <c r="T1827" s="3">
        <v>14</v>
      </c>
      <c r="U1827" s="3">
        <v>-0.4</v>
      </c>
      <c r="V1827" s="3">
        <v>22.5</v>
      </c>
      <c r="W1827" s="3">
        <v>30.5</v>
      </c>
      <c r="X1827" s="16">
        <v>-0.36</v>
      </c>
      <c r="Y1827" s="7">
        <v>88.5</v>
      </c>
      <c r="Z1827" s="3">
        <v>110</v>
      </c>
      <c r="AA1827" s="3">
        <v>-0.24</v>
      </c>
      <c r="AB1827" s="3">
        <v>24871.200000000001</v>
      </c>
      <c r="AC1827" s="3">
        <v>30298.26</v>
      </c>
      <c r="AD1827" s="3">
        <v>26358.84</v>
      </c>
      <c r="AE1827" s="3">
        <v>31862.76</v>
      </c>
    </row>
    <row r="1828" spans="1:31" x14ac:dyDescent="0.3">
      <c r="A1828" s="3" t="s">
        <v>543</v>
      </c>
      <c r="B1828" s="4">
        <v>88546</v>
      </c>
      <c r="C1828" s="4">
        <v>233</v>
      </c>
      <c r="D1828" s="4" t="s">
        <v>25</v>
      </c>
      <c r="E1828" s="5">
        <v>44931</v>
      </c>
      <c r="G1828" s="4" t="s">
        <v>10451</v>
      </c>
      <c r="H1828" s="3" t="s">
        <v>6315</v>
      </c>
      <c r="I1828" s="3" t="s">
        <v>245</v>
      </c>
      <c r="J1828" s="3" t="s">
        <v>245</v>
      </c>
      <c r="K1828" s="3" t="s">
        <v>132</v>
      </c>
      <c r="L1828" s="6" t="s">
        <v>132</v>
      </c>
      <c r="M1828" s="3" t="s">
        <v>245</v>
      </c>
      <c r="N1828" s="3" t="s">
        <v>246</v>
      </c>
      <c r="O1828" s="3" t="s">
        <v>10452</v>
      </c>
      <c r="P1828" s="3" t="s">
        <v>245</v>
      </c>
      <c r="Q1828" s="3" t="s">
        <v>6387</v>
      </c>
      <c r="R1828" s="3" t="s">
        <v>31</v>
      </c>
      <c r="S1828" s="3">
        <v>138</v>
      </c>
      <c r="T1828" s="3">
        <v>122.7</v>
      </c>
      <c r="U1828" s="3">
        <v>0.11</v>
      </c>
      <c r="V1828" s="3">
        <v>221.69</v>
      </c>
      <c r="W1828" s="3">
        <v>180.07</v>
      </c>
      <c r="X1828" s="16">
        <v>0.19</v>
      </c>
      <c r="Y1828" s="7">
        <v>677.7</v>
      </c>
      <c r="Z1828" s="3">
        <v>485.56</v>
      </c>
      <c r="AA1828" s="3">
        <v>0.28000000000000003</v>
      </c>
      <c r="AB1828" s="3">
        <v>116386.24000000001</v>
      </c>
      <c r="AC1828" s="3">
        <v>82360.259999999995</v>
      </c>
      <c r="AD1828" s="3">
        <v>120615.85</v>
      </c>
      <c r="AE1828" s="3">
        <v>85851.44</v>
      </c>
    </row>
    <row r="1829" spans="1:31" x14ac:dyDescent="0.3">
      <c r="A1829" s="3" t="s">
        <v>10453</v>
      </c>
      <c r="B1829" s="4">
        <v>48763</v>
      </c>
      <c r="C1829" s="4">
        <v>206</v>
      </c>
      <c r="D1829" s="4" t="s">
        <v>25</v>
      </c>
      <c r="E1829" s="5">
        <v>44958</v>
      </c>
      <c r="G1829" s="4" t="s">
        <v>10454</v>
      </c>
      <c r="H1829" s="3" t="s">
        <v>6315</v>
      </c>
      <c r="I1829" s="3" t="s">
        <v>131</v>
      </c>
      <c r="J1829" s="3" t="s">
        <v>88</v>
      </c>
      <c r="K1829" s="3" t="s">
        <v>132</v>
      </c>
      <c r="L1829" s="6" t="s">
        <v>89</v>
      </c>
      <c r="M1829" s="3" t="s">
        <v>88</v>
      </c>
      <c r="N1829" s="3" t="s">
        <v>133</v>
      </c>
      <c r="O1829" s="3" t="s">
        <v>10455</v>
      </c>
      <c r="P1829" s="3" t="s">
        <v>87</v>
      </c>
      <c r="Q1829" s="3" t="s">
        <v>213</v>
      </c>
      <c r="R1829" s="3" t="s">
        <v>6402</v>
      </c>
      <c r="S1829" s="3">
        <v>6</v>
      </c>
      <c r="T1829" s="3">
        <v>8.5299999999999994</v>
      </c>
      <c r="U1829" s="3">
        <v>-0.33</v>
      </c>
      <c r="V1829" s="3">
        <v>23.99</v>
      </c>
      <c r="W1829" s="3">
        <v>21.86</v>
      </c>
      <c r="X1829" s="16">
        <v>0.09</v>
      </c>
      <c r="Y1829" s="7">
        <v>96.27</v>
      </c>
      <c r="Z1829" s="3">
        <v>86.37</v>
      </c>
      <c r="AA1829" s="3">
        <v>0.1</v>
      </c>
      <c r="AB1829" s="3">
        <v>28593.1</v>
      </c>
      <c r="AC1829" s="3">
        <v>25202.400000000001</v>
      </c>
      <c r="AD1829" s="3">
        <v>28821.1</v>
      </c>
      <c r="AE1829" s="3">
        <v>25202.400000000001</v>
      </c>
    </row>
    <row r="1830" spans="1:31" x14ac:dyDescent="0.3">
      <c r="A1830" s="3" t="s">
        <v>3321</v>
      </c>
      <c r="B1830" s="4">
        <v>48766</v>
      </c>
      <c r="C1830" s="4">
        <v>598</v>
      </c>
      <c r="D1830" s="4" t="s">
        <v>25</v>
      </c>
      <c r="E1830" s="5">
        <v>44958</v>
      </c>
      <c r="G1830" s="4" t="s">
        <v>10456</v>
      </c>
      <c r="H1830" s="3" t="s">
        <v>6315</v>
      </c>
      <c r="I1830" s="3" t="s">
        <v>131</v>
      </c>
      <c r="J1830" s="3" t="s">
        <v>88</v>
      </c>
      <c r="K1830" s="3" t="s">
        <v>132</v>
      </c>
      <c r="L1830" s="6" t="s">
        <v>89</v>
      </c>
      <c r="M1830" s="3" t="s">
        <v>88</v>
      </c>
      <c r="N1830" s="3" t="s">
        <v>133</v>
      </c>
      <c r="O1830" s="3" t="s">
        <v>10457</v>
      </c>
      <c r="P1830" s="3" t="s">
        <v>87</v>
      </c>
      <c r="Q1830" s="3" t="s">
        <v>213</v>
      </c>
      <c r="R1830" s="3" t="s">
        <v>6402</v>
      </c>
      <c r="S1830" s="3">
        <v>22</v>
      </c>
      <c r="T1830" s="3">
        <v>42</v>
      </c>
      <c r="U1830" s="3">
        <v>-0.91</v>
      </c>
      <c r="V1830" s="3">
        <v>99</v>
      </c>
      <c r="W1830" s="3">
        <v>144</v>
      </c>
      <c r="X1830" s="16">
        <v>-0.45</v>
      </c>
      <c r="Y1830" s="7">
        <v>542.08000000000004</v>
      </c>
      <c r="Z1830" s="3">
        <v>889.33</v>
      </c>
      <c r="AA1830" s="3">
        <v>-0.64</v>
      </c>
      <c r="AB1830" s="3">
        <v>155869.25</v>
      </c>
      <c r="AC1830" s="3">
        <v>238965.88</v>
      </c>
      <c r="AD1830" s="3">
        <v>160088.04999999999</v>
      </c>
      <c r="AE1830" s="3">
        <v>245694.88</v>
      </c>
    </row>
    <row r="1831" spans="1:31" x14ac:dyDescent="0.3">
      <c r="A1831" s="3" t="s">
        <v>10458</v>
      </c>
      <c r="B1831" s="4">
        <v>10776</v>
      </c>
      <c r="C1831" s="4">
        <v>602</v>
      </c>
      <c r="D1831" s="4" t="s">
        <v>25</v>
      </c>
      <c r="E1831" s="5">
        <v>44958</v>
      </c>
      <c r="G1831" s="4" t="s">
        <v>10459</v>
      </c>
      <c r="H1831" s="3" t="s">
        <v>6315</v>
      </c>
      <c r="I1831" s="3" t="s">
        <v>6355</v>
      </c>
      <c r="J1831" s="3" t="s">
        <v>257</v>
      </c>
      <c r="K1831" s="3" t="s">
        <v>6320</v>
      </c>
      <c r="L1831" s="6" t="s">
        <v>6320</v>
      </c>
      <c r="M1831" s="3" t="s">
        <v>257</v>
      </c>
      <c r="N1831" s="3" t="s">
        <v>184</v>
      </c>
      <c r="O1831" s="3" t="s">
        <v>10460</v>
      </c>
      <c r="P1831" s="3" t="s">
        <v>6357</v>
      </c>
      <c r="Q1831" s="3" t="s">
        <v>397</v>
      </c>
      <c r="R1831" s="3" t="s">
        <v>31</v>
      </c>
      <c r="S1831" s="3">
        <v>121</v>
      </c>
      <c r="T1831" s="3">
        <v>122</v>
      </c>
      <c r="U1831" s="3">
        <v>-0.01</v>
      </c>
      <c r="V1831" s="3">
        <v>640.04</v>
      </c>
      <c r="W1831" s="3">
        <v>353</v>
      </c>
      <c r="X1831" s="16">
        <v>0.45</v>
      </c>
      <c r="Y1831" s="7">
        <v>2183</v>
      </c>
      <c r="Z1831" s="3">
        <v>2353.58</v>
      </c>
      <c r="AA1831" s="3">
        <v>-0.08</v>
      </c>
      <c r="AB1831" s="3">
        <v>546669.12</v>
      </c>
      <c r="AC1831" s="3">
        <v>616262.26</v>
      </c>
      <c r="AD1831" s="3">
        <v>571596.72</v>
      </c>
      <c r="AE1831" s="3">
        <v>616262.26</v>
      </c>
    </row>
    <row r="1832" spans="1:31" x14ac:dyDescent="0.3">
      <c r="A1832" s="3" t="s">
        <v>10461</v>
      </c>
      <c r="B1832" s="4">
        <v>63882</v>
      </c>
      <c r="C1832" s="4">
        <v>162</v>
      </c>
      <c r="D1832" s="4" t="s">
        <v>25</v>
      </c>
      <c r="E1832" s="5">
        <v>44958</v>
      </c>
      <c r="G1832" s="4" t="s">
        <v>10462</v>
      </c>
      <c r="H1832" s="3" t="s">
        <v>6315</v>
      </c>
      <c r="I1832" s="3" t="s">
        <v>116</v>
      </c>
      <c r="J1832" s="3" t="s">
        <v>6576</v>
      </c>
      <c r="K1832" s="3" t="s">
        <v>6577</v>
      </c>
      <c r="L1832" s="6" t="s">
        <v>132</v>
      </c>
      <c r="M1832" s="3" t="s">
        <v>116</v>
      </c>
      <c r="N1832" s="3" t="s">
        <v>122</v>
      </c>
      <c r="O1832" s="3" t="s">
        <v>10463</v>
      </c>
      <c r="P1832" s="3" t="s">
        <v>116</v>
      </c>
      <c r="Q1832" s="3" t="s">
        <v>10464</v>
      </c>
      <c r="R1832" s="3" t="s">
        <v>31</v>
      </c>
      <c r="T1832" s="3">
        <v>9.4700000000000006</v>
      </c>
      <c r="V1832" s="3">
        <v>13.26</v>
      </c>
      <c r="W1832" s="3">
        <v>18.940000000000001</v>
      </c>
      <c r="X1832" s="16">
        <v>-0.43</v>
      </c>
      <c r="Y1832" s="7">
        <v>78.599999999999994</v>
      </c>
      <c r="Z1832" s="3">
        <v>230.12</v>
      </c>
      <c r="AA1832" s="3">
        <v>-1.93</v>
      </c>
      <c r="AB1832" s="3">
        <v>4501.92</v>
      </c>
      <c r="AC1832" s="3">
        <v>13180.32</v>
      </c>
      <c r="AD1832" s="3">
        <v>4501.92</v>
      </c>
      <c r="AE1832" s="3">
        <v>13180.32</v>
      </c>
    </row>
    <row r="1833" spans="1:31" x14ac:dyDescent="0.3">
      <c r="A1833" s="3" t="s">
        <v>10465</v>
      </c>
      <c r="B1833" s="4">
        <v>63884</v>
      </c>
      <c r="C1833" s="4">
        <v>226</v>
      </c>
      <c r="D1833" s="4" t="s">
        <v>25</v>
      </c>
      <c r="E1833" s="5">
        <v>44958</v>
      </c>
      <c r="G1833" s="4" t="s">
        <v>10466</v>
      </c>
      <c r="H1833" s="3" t="s">
        <v>6315</v>
      </c>
      <c r="I1833" s="3" t="s">
        <v>116</v>
      </c>
      <c r="J1833" s="3" t="s">
        <v>6576</v>
      </c>
      <c r="K1833" s="3" t="s">
        <v>6577</v>
      </c>
      <c r="L1833" s="6" t="s">
        <v>132</v>
      </c>
      <c r="M1833" s="3" t="s">
        <v>116</v>
      </c>
      <c r="N1833" s="3" t="s">
        <v>989</v>
      </c>
      <c r="O1833" s="3" t="s">
        <v>10467</v>
      </c>
      <c r="P1833" s="3" t="s">
        <v>116</v>
      </c>
      <c r="Q1833" s="3" t="s">
        <v>10464</v>
      </c>
      <c r="R1833" s="3" t="s">
        <v>31</v>
      </c>
      <c r="T1833" s="3">
        <v>47.35</v>
      </c>
      <c r="V1833" s="3">
        <v>48.3</v>
      </c>
      <c r="W1833" s="3">
        <v>97.54</v>
      </c>
      <c r="X1833" s="16">
        <v>-1.02</v>
      </c>
      <c r="Y1833" s="7">
        <v>271.79000000000002</v>
      </c>
      <c r="Z1833" s="3">
        <v>614.6</v>
      </c>
      <c r="AA1833" s="3">
        <v>-1.26</v>
      </c>
      <c r="AB1833" s="3">
        <v>15566.88</v>
      </c>
      <c r="AC1833" s="3">
        <v>35201.760000000002</v>
      </c>
      <c r="AD1833" s="3">
        <v>15566.88</v>
      </c>
      <c r="AE1833" s="3">
        <v>35201.760000000002</v>
      </c>
    </row>
    <row r="1834" spans="1:31" x14ac:dyDescent="0.3">
      <c r="A1834" s="3" t="s">
        <v>10468</v>
      </c>
      <c r="B1834" s="4">
        <v>63886</v>
      </c>
      <c r="C1834" s="4">
        <v>154</v>
      </c>
      <c r="D1834" s="4" t="s">
        <v>25</v>
      </c>
      <c r="E1834" s="5">
        <v>44958</v>
      </c>
      <c r="G1834" s="4" t="s">
        <v>10469</v>
      </c>
      <c r="H1834" s="3" t="s">
        <v>6315</v>
      </c>
      <c r="I1834" s="3" t="s">
        <v>116</v>
      </c>
      <c r="J1834" s="3" t="s">
        <v>6576</v>
      </c>
      <c r="K1834" s="3" t="s">
        <v>6577</v>
      </c>
      <c r="L1834" s="6" t="s">
        <v>132</v>
      </c>
      <c r="M1834" s="3" t="s">
        <v>116</v>
      </c>
      <c r="N1834" s="3" t="s">
        <v>989</v>
      </c>
      <c r="O1834" s="3" t="s">
        <v>10470</v>
      </c>
      <c r="P1834" s="3" t="s">
        <v>116</v>
      </c>
      <c r="Q1834" s="3" t="s">
        <v>10464</v>
      </c>
      <c r="R1834" s="3" t="s">
        <v>31</v>
      </c>
      <c r="S1834" s="3">
        <v>1</v>
      </c>
      <c r="T1834" s="3">
        <v>7.58</v>
      </c>
      <c r="U1834" s="3">
        <v>-7</v>
      </c>
      <c r="V1834" s="3">
        <v>9.4700000000000006</v>
      </c>
      <c r="W1834" s="3">
        <v>19.89</v>
      </c>
      <c r="X1834" s="16">
        <v>-1.1000000000000001</v>
      </c>
      <c r="Y1834" s="7">
        <v>45.46</v>
      </c>
      <c r="Z1834" s="3">
        <v>255.69</v>
      </c>
      <c r="AA1834" s="3">
        <v>-4.63</v>
      </c>
      <c r="AB1834" s="3">
        <v>2603.52</v>
      </c>
      <c r="AC1834" s="3">
        <v>14644.8</v>
      </c>
      <c r="AD1834" s="3">
        <v>2603.52</v>
      </c>
      <c r="AE1834" s="3">
        <v>14644.8</v>
      </c>
    </row>
    <row r="1835" spans="1:31" x14ac:dyDescent="0.3">
      <c r="A1835" s="3" t="s">
        <v>10471</v>
      </c>
      <c r="B1835" s="4">
        <v>63888</v>
      </c>
      <c r="C1835" s="4">
        <v>150</v>
      </c>
      <c r="D1835" s="4" t="s">
        <v>25</v>
      </c>
      <c r="E1835" s="5">
        <v>44958</v>
      </c>
      <c r="G1835" s="4" t="s">
        <v>10472</v>
      </c>
      <c r="H1835" s="3" t="s">
        <v>6315</v>
      </c>
      <c r="I1835" s="3" t="s">
        <v>116</v>
      </c>
      <c r="J1835" s="3" t="s">
        <v>6576</v>
      </c>
      <c r="K1835" s="3" t="s">
        <v>6577</v>
      </c>
      <c r="L1835" s="6" t="s">
        <v>132</v>
      </c>
      <c r="M1835" s="3" t="s">
        <v>116</v>
      </c>
      <c r="N1835" s="3" t="s">
        <v>122</v>
      </c>
      <c r="O1835" s="3" t="s">
        <v>10473</v>
      </c>
      <c r="P1835" s="3" t="s">
        <v>116</v>
      </c>
      <c r="Q1835" s="3" t="s">
        <v>10464</v>
      </c>
      <c r="R1835" s="3" t="s">
        <v>31</v>
      </c>
      <c r="T1835" s="3">
        <v>10.42</v>
      </c>
      <c r="W1835" s="3">
        <v>33.14</v>
      </c>
      <c r="Y1835" s="7">
        <v>49.24</v>
      </c>
      <c r="Z1835" s="3">
        <v>285.05</v>
      </c>
      <c r="AA1835" s="3">
        <v>-4.79</v>
      </c>
      <c r="AB1835" s="3">
        <v>2820.48</v>
      </c>
      <c r="AC1835" s="3">
        <v>16326.24</v>
      </c>
      <c r="AD1835" s="3">
        <v>2820.48</v>
      </c>
      <c r="AE1835" s="3">
        <v>16326.24</v>
      </c>
    </row>
    <row r="1836" spans="1:31" x14ac:dyDescent="0.3">
      <c r="A1836" s="3" t="s">
        <v>10474</v>
      </c>
      <c r="B1836" s="4">
        <v>57372</v>
      </c>
      <c r="C1836" s="4">
        <v>197</v>
      </c>
      <c r="D1836" s="4" t="s">
        <v>25</v>
      </c>
      <c r="E1836" s="5">
        <v>44986</v>
      </c>
      <c r="G1836" s="4" t="s">
        <v>10475</v>
      </c>
      <c r="H1836" s="3" t="s">
        <v>6315</v>
      </c>
      <c r="I1836" s="3" t="s">
        <v>116</v>
      </c>
      <c r="J1836" s="3" t="s">
        <v>116</v>
      </c>
      <c r="K1836" s="3" t="s">
        <v>116</v>
      </c>
      <c r="L1836" s="6" t="s">
        <v>6320</v>
      </c>
      <c r="M1836" s="3" t="s">
        <v>116</v>
      </c>
      <c r="N1836" s="3" t="s">
        <v>989</v>
      </c>
      <c r="O1836" s="3" t="s">
        <v>10476</v>
      </c>
      <c r="P1836" s="3" t="s">
        <v>116</v>
      </c>
      <c r="Q1836" s="3" t="s">
        <v>397</v>
      </c>
      <c r="R1836" s="3" t="s">
        <v>31</v>
      </c>
      <c r="S1836" s="3">
        <v>12</v>
      </c>
      <c r="T1836" s="3">
        <v>11</v>
      </c>
      <c r="U1836" s="3">
        <v>0.08</v>
      </c>
      <c r="V1836" s="3">
        <v>34.83</v>
      </c>
      <c r="W1836" s="3">
        <v>36</v>
      </c>
      <c r="X1836" s="16">
        <v>-0.03</v>
      </c>
      <c r="Y1836" s="7">
        <v>156.83000000000001</v>
      </c>
      <c r="Z1836" s="3">
        <v>81</v>
      </c>
      <c r="AA1836" s="3">
        <v>0.48</v>
      </c>
      <c r="AB1836" s="3">
        <v>46290.76</v>
      </c>
      <c r="AC1836" s="3">
        <v>24474.959999999999</v>
      </c>
      <c r="AD1836" s="3">
        <v>46290.76</v>
      </c>
      <c r="AE1836" s="3">
        <v>24474.959999999999</v>
      </c>
    </row>
    <row r="1837" spans="1:31" x14ac:dyDescent="0.3">
      <c r="A1837" s="3" t="s">
        <v>10477</v>
      </c>
      <c r="B1837" s="4">
        <v>57373</v>
      </c>
      <c r="C1837" s="4">
        <v>124</v>
      </c>
      <c r="D1837" s="4" t="s">
        <v>25</v>
      </c>
      <c r="E1837" s="5">
        <v>44986</v>
      </c>
      <c r="G1837" s="4" t="s">
        <v>10478</v>
      </c>
      <c r="H1837" s="3" t="s">
        <v>6315</v>
      </c>
      <c r="I1837" s="3" t="s">
        <v>116</v>
      </c>
      <c r="J1837" s="3" t="s">
        <v>116</v>
      </c>
      <c r="K1837" s="3" t="s">
        <v>116</v>
      </c>
      <c r="L1837" s="6" t="s">
        <v>6320</v>
      </c>
      <c r="M1837" s="3" t="s">
        <v>116</v>
      </c>
      <c r="N1837" s="3" t="s">
        <v>10207</v>
      </c>
      <c r="O1837" s="3" t="s">
        <v>10479</v>
      </c>
      <c r="P1837" s="3" t="s">
        <v>116</v>
      </c>
      <c r="Q1837" s="3" t="s">
        <v>397</v>
      </c>
      <c r="R1837" s="3" t="s">
        <v>31</v>
      </c>
      <c r="S1837" s="3">
        <v>2</v>
      </c>
      <c r="T1837" s="3">
        <v>3</v>
      </c>
      <c r="U1837" s="3">
        <v>-0.5</v>
      </c>
      <c r="V1837" s="3">
        <v>7.5</v>
      </c>
      <c r="W1837" s="3">
        <v>22</v>
      </c>
      <c r="X1837" s="16">
        <v>-1.93</v>
      </c>
      <c r="Y1837" s="7">
        <v>38</v>
      </c>
      <c r="Z1837" s="3">
        <v>49</v>
      </c>
      <c r="AA1837" s="3">
        <v>-0.28999999999999998</v>
      </c>
      <c r="AB1837" s="3">
        <v>11218.56</v>
      </c>
      <c r="AC1837" s="3">
        <v>14805.84</v>
      </c>
      <c r="AD1837" s="3">
        <v>11218.56</v>
      </c>
      <c r="AE1837" s="3">
        <v>14805.84</v>
      </c>
    </row>
    <row r="1838" spans="1:31" x14ac:dyDescent="0.3">
      <c r="A1838" s="3" t="s">
        <v>10480</v>
      </c>
      <c r="B1838" s="4">
        <v>59205</v>
      </c>
      <c r="C1838" s="4">
        <v>344</v>
      </c>
      <c r="D1838" s="4" t="s">
        <v>25</v>
      </c>
      <c r="E1838" s="5">
        <v>44986</v>
      </c>
      <c r="G1838" s="4" t="s">
        <v>10481</v>
      </c>
      <c r="H1838" s="3" t="s">
        <v>6315</v>
      </c>
      <c r="I1838" s="3" t="s">
        <v>116</v>
      </c>
      <c r="J1838" s="3" t="s">
        <v>116</v>
      </c>
      <c r="K1838" s="3" t="s">
        <v>116</v>
      </c>
      <c r="L1838" s="6" t="s">
        <v>104</v>
      </c>
      <c r="M1838" s="3" t="s">
        <v>116</v>
      </c>
      <c r="N1838" s="3" t="s">
        <v>122</v>
      </c>
      <c r="O1838" s="3" t="s">
        <v>10482</v>
      </c>
      <c r="P1838" s="3" t="s">
        <v>116</v>
      </c>
      <c r="Q1838" s="3" t="s">
        <v>128</v>
      </c>
      <c r="R1838" s="3" t="s">
        <v>60</v>
      </c>
      <c r="S1838" s="3">
        <v>92</v>
      </c>
      <c r="T1838" s="3">
        <v>269.51</v>
      </c>
      <c r="U1838" s="3">
        <v>-1.92</v>
      </c>
      <c r="V1838" s="3">
        <v>301.02999999999997</v>
      </c>
      <c r="W1838" s="3">
        <v>557.69000000000005</v>
      </c>
      <c r="X1838" s="16">
        <v>-0.85</v>
      </c>
      <c r="Y1838" s="7">
        <v>1029.69</v>
      </c>
      <c r="Z1838" s="3">
        <v>717.52</v>
      </c>
      <c r="AA1838" s="3">
        <v>0.3</v>
      </c>
      <c r="AB1838" s="3">
        <v>89958.6</v>
      </c>
      <c r="AC1838" s="3">
        <v>63645.3</v>
      </c>
      <c r="AD1838" s="3">
        <v>93615.6</v>
      </c>
      <c r="AE1838" s="3">
        <v>65239.199999999997</v>
      </c>
    </row>
    <row r="1839" spans="1:31" x14ac:dyDescent="0.3">
      <c r="A1839" s="3" t="s">
        <v>10483</v>
      </c>
      <c r="B1839" s="4">
        <v>16832</v>
      </c>
      <c r="C1839" s="4">
        <v>314</v>
      </c>
      <c r="D1839" s="4" t="s">
        <v>25</v>
      </c>
      <c r="E1839" s="5">
        <v>44986</v>
      </c>
      <c r="G1839" s="4" t="s">
        <v>10484</v>
      </c>
      <c r="H1839" s="3" t="s">
        <v>6315</v>
      </c>
      <c r="I1839" s="3" t="s">
        <v>758</v>
      </c>
      <c r="J1839" s="3" t="s">
        <v>175</v>
      </c>
      <c r="K1839" s="3" t="s">
        <v>146</v>
      </c>
      <c r="L1839" s="6" t="s">
        <v>146</v>
      </c>
      <c r="M1839" s="3" t="s">
        <v>175</v>
      </c>
      <c r="N1839" s="3" t="s">
        <v>176</v>
      </c>
      <c r="O1839" s="3" t="s">
        <v>10485</v>
      </c>
      <c r="P1839" s="3" t="s">
        <v>6357</v>
      </c>
      <c r="Q1839" s="3" t="s">
        <v>397</v>
      </c>
      <c r="R1839" s="3" t="s">
        <v>31</v>
      </c>
      <c r="S1839" s="3">
        <v>39</v>
      </c>
      <c r="T1839" s="3">
        <v>23.08</v>
      </c>
      <c r="U1839" s="3">
        <v>0.41</v>
      </c>
      <c r="V1839" s="3">
        <v>79.5</v>
      </c>
      <c r="W1839" s="3">
        <v>91.67</v>
      </c>
      <c r="X1839" s="16">
        <v>-0.15</v>
      </c>
      <c r="Y1839" s="7">
        <v>282.33</v>
      </c>
      <c r="Z1839" s="3">
        <v>293.5</v>
      </c>
      <c r="AA1839" s="3">
        <v>-0.04</v>
      </c>
      <c r="AB1839" s="3">
        <v>132267.51999999999</v>
      </c>
      <c r="AC1839" s="3">
        <v>137262</v>
      </c>
      <c r="AD1839" s="3">
        <v>132267.51999999999</v>
      </c>
      <c r="AE1839" s="3">
        <v>137262</v>
      </c>
    </row>
    <row r="1840" spans="1:31" x14ac:dyDescent="0.3">
      <c r="A1840" s="3" t="s">
        <v>10486</v>
      </c>
      <c r="B1840" s="4">
        <v>85764</v>
      </c>
      <c r="C1840" s="4">
        <v>206</v>
      </c>
      <c r="D1840" s="4" t="s">
        <v>25</v>
      </c>
      <c r="E1840" s="5">
        <v>44986</v>
      </c>
      <c r="G1840" s="4" t="s">
        <v>10487</v>
      </c>
      <c r="H1840" s="3" t="s">
        <v>6315</v>
      </c>
      <c r="I1840" s="3" t="s">
        <v>245</v>
      </c>
      <c r="J1840" s="3" t="s">
        <v>245</v>
      </c>
      <c r="K1840" s="3" t="s">
        <v>146</v>
      </c>
      <c r="L1840" s="6" t="s">
        <v>146</v>
      </c>
      <c r="M1840" s="3" t="s">
        <v>245</v>
      </c>
      <c r="N1840" s="3" t="s">
        <v>246</v>
      </c>
      <c r="O1840" s="3" t="s">
        <v>10488</v>
      </c>
      <c r="P1840" s="3" t="s">
        <v>245</v>
      </c>
      <c r="Q1840" s="3" t="s">
        <v>397</v>
      </c>
      <c r="R1840" s="3" t="s">
        <v>31</v>
      </c>
      <c r="S1840" s="3">
        <v>8</v>
      </c>
      <c r="T1840" s="3">
        <v>7</v>
      </c>
      <c r="U1840" s="3">
        <v>7.0000000000000007E-2</v>
      </c>
      <c r="V1840" s="3">
        <v>19.5</v>
      </c>
      <c r="W1840" s="3">
        <v>48.5</v>
      </c>
      <c r="X1840" s="16">
        <v>-1.49</v>
      </c>
      <c r="Y1840" s="7">
        <v>91.5</v>
      </c>
      <c r="Z1840" s="3">
        <v>146</v>
      </c>
      <c r="AA1840" s="3">
        <v>-0.6</v>
      </c>
      <c r="AB1840" s="3">
        <v>106033.86</v>
      </c>
      <c r="AC1840" s="3">
        <v>169190.64</v>
      </c>
      <c r="AD1840" s="3">
        <v>106033.86</v>
      </c>
      <c r="AE1840" s="3">
        <v>169190.64</v>
      </c>
    </row>
    <row r="1841" spans="1:31" x14ac:dyDescent="0.3">
      <c r="A1841" s="3" t="s">
        <v>10489</v>
      </c>
      <c r="B1841" s="4">
        <v>88427</v>
      </c>
      <c r="C1841" s="4">
        <v>303</v>
      </c>
      <c r="D1841" s="4" t="s">
        <v>25</v>
      </c>
      <c r="E1841" s="5">
        <v>44986</v>
      </c>
      <c r="G1841" s="4" t="s">
        <v>10490</v>
      </c>
      <c r="H1841" s="3" t="s">
        <v>6315</v>
      </c>
      <c r="I1841" s="3" t="s">
        <v>245</v>
      </c>
      <c r="J1841" s="3" t="s">
        <v>245</v>
      </c>
      <c r="K1841" s="3" t="s">
        <v>6320</v>
      </c>
      <c r="L1841" s="6" t="s">
        <v>6320</v>
      </c>
      <c r="M1841" s="3" t="s">
        <v>245</v>
      </c>
      <c r="N1841" s="3" t="s">
        <v>246</v>
      </c>
      <c r="O1841" s="3" t="s">
        <v>10491</v>
      </c>
      <c r="P1841" s="3" t="s">
        <v>245</v>
      </c>
      <c r="Q1841" s="3" t="s">
        <v>397</v>
      </c>
      <c r="R1841" s="3" t="s">
        <v>31</v>
      </c>
      <c r="S1841" s="3">
        <v>38</v>
      </c>
      <c r="T1841" s="3">
        <v>120</v>
      </c>
      <c r="U1841" s="3">
        <v>-2.16</v>
      </c>
      <c r="V1841" s="3">
        <v>158</v>
      </c>
      <c r="W1841" s="3">
        <v>366</v>
      </c>
      <c r="X1841" s="16">
        <v>-1.32</v>
      </c>
      <c r="Y1841" s="7">
        <v>812.5</v>
      </c>
      <c r="Z1841" s="3">
        <v>383</v>
      </c>
      <c r="AA1841" s="3">
        <v>0.53</v>
      </c>
      <c r="AB1841" s="3">
        <v>340275</v>
      </c>
      <c r="AC1841" s="3">
        <v>160400.4</v>
      </c>
      <c r="AD1841" s="3">
        <v>340275</v>
      </c>
      <c r="AE1841" s="3">
        <v>160400.4</v>
      </c>
    </row>
    <row r="1842" spans="1:31" x14ac:dyDescent="0.3">
      <c r="A1842" s="3" t="s">
        <v>4573</v>
      </c>
      <c r="B1842" s="4">
        <v>89164</v>
      </c>
      <c r="C1842" s="4">
        <v>447</v>
      </c>
      <c r="D1842" s="4" t="s">
        <v>25</v>
      </c>
      <c r="E1842" s="5">
        <v>44986</v>
      </c>
      <c r="G1842" s="4" t="s">
        <v>10492</v>
      </c>
      <c r="H1842" s="3" t="s">
        <v>6315</v>
      </c>
      <c r="I1842" s="3" t="s">
        <v>245</v>
      </c>
      <c r="J1842" s="3" t="s">
        <v>245</v>
      </c>
      <c r="K1842" s="3" t="s">
        <v>146</v>
      </c>
      <c r="L1842" s="6" t="s">
        <v>146</v>
      </c>
      <c r="M1842" s="3" t="s">
        <v>245</v>
      </c>
      <c r="N1842" s="3" t="s">
        <v>246</v>
      </c>
      <c r="O1842" s="3" t="s">
        <v>10493</v>
      </c>
      <c r="P1842" s="3" t="s">
        <v>245</v>
      </c>
      <c r="Q1842" s="3" t="s">
        <v>397</v>
      </c>
      <c r="R1842" s="3" t="s">
        <v>31</v>
      </c>
      <c r="S1842" s="3">
        <v>14</v>
      </c>
      <c r="T1842" s="3">
        <v>12</v>
      </c>
      <c r="U1842" s="3">
        <v>0.11</v>
      </c>
      <c r="V1842" s="3">
        <v>41</v>
      </c>
      <c r="W1842" s="3">
        <v>54.5</v>
      </c>
      <c r="X1842" s="16">
        <v>-0.33</v>
      </c>
      <c r="Y1842" s="7">
        <v>243.92</v>
      </c>
      <c r="Z1842" s="3">
        <v>543</v>
      </c>
      <c r="AA1842" s="3">
        <v>-1.23</v>
      </c>
      <c r="AB1842" s="3">
        <v>416260.86</v>
      </c>
      <c r="AC1842" s="3">
        <v>948535.92</v>
      </c>
      <c r="AD1842" s="3">
        <v>451519.02</v>
      </c>
      <c r="AE1842" s="3">
        <v>948535.92</v>
      </c>
    </row>
    <row r="1843" spans="1:31" x14ac:dyDescent="0.3">
      <c r="A1843" s="3" t="s">
        <v>10494</v>
      </c>
      <c r="B1843" s="4">
        <v>64334</v>
      </c>
      <c r="C1843" s="4">
        <v>383</v>
      </c>
      <c r="D1843" s="4" t="s">
        <v>25</v>
      </c>
      <c r="E1843" s="5">
        <v>44986</v>
      </c>
      <c r="G1843" s="4" t="s">
        <v>10495</v>
      </c>
      <c r="H1843" s="3" t="s">
        <v>6315</v>
      </c>
      <c r="I1843" s="3" t="s">
        <v>252</v>
      </c>
      <c r="J1843" s="3" t="s">
        <v>252</v>
      </c>
      <c r="K1843" s="3" t="s">
        <v>6320</v>
      </c>
      <c r="L1843" s="6" t="s">
        <v>6320</v>
      </c>
      <c r="M1843" s="3" t="s">
        <v>252</v>
      </c>
      <c r="N1843" s="3" t="s">
        <v>184</v>
      </c>
      <c r="O1843" s="3" t="s">
        <v>10496</v>
      </c>
      <c r="P1843" s="3" t="s">
        <v>191</v>
      </c>
      <c r="Q1843" s="3" t="s">
        <v>397</v>
      </c>
      <c r="R1843" s="3" t="s">
        <v>31</v>
      </c>
      <c r="S1843" s="3">
        <v>11</v>
      </c>
      <c r="T1843" s="3">
        <v>82</v>
      </c>
      <c r="U1843" s="3">
        <v>-6.45</v>
      </c>
      <c r="V1843" s="3">
        <v>62.08</v>
      </c>
      <c r="W1843" s="3">
        <v>370.17</v>
      </c>
      <c r="X1843" s="16">
        <v>-4.96</v>
      </c>
      <c r="Y1843" s="7">
        <v>353.08</v>
      </c>
      <c r="Z1843" s="3">
        <v>1227.17</v>
      </c>
      <c r="AA1843" s="3">
        <v>-2.48</v>
      </c>
      <c r="AB1843" s="3">
        <v>103327.44</v>
      </c>
      <c r="AC1843" s="3">
        <v>369328.08</v>
      </c>
      <c r="AD1843" s="3">
        <v>106263.96</v>
      </c>
      <c r="AE1843" s="3">
        <v>369328.08</v>
      </c>
    </row>
    <row r="1844" spans="1:31" x14ac:dyDescent="0.3">
      <c r="A1844" s="3" t="s">
        <v>10497</v>
      </c>
      <c r="B1844" s="4">
        <v>76830</v>
      </c>
      <c r="C1844" s="4">
        <v>147</v>
      </c>
      <c r="D1844" s="4" t="s">
        <v>25</v>
      </c>
      <c r="E1844" s="5">
        <v>44986</v>
      </c>
      <c r="G1844" s="4" t="s">
        <v>10498</v>
      </c>
      <c r="H1844" s="3" t="s">
        <v>6315</v>
      </c>
      <c r="I1844" s="3" t="s">
        <v>252</v>
      </c>
      <c r="J1844" s="3" t="s">
        <v>252</v>
      </c>
      <c r="K1844" s="3" t="s">
        <v>132</v>
      </c>
      <c r="L1844" s="6" t="s">
        <v>89</v>
      </c>
      <c r="M1844" s="3" t="s">
        <v>252</v>
      </c>
      <c r="N1844" s="3" t="s">
        <v>184</v>
      </c>
      <c r="O1844" s="3" t="s">
        <v>10499</v>
      </c>
      <c r="P1844" s="3" t="s">
        <v>191</v>
      </c>
      <c r="Q1844" s="3" t="s">
        <v>397</v>
      </c>
      <c r="R1844" s="3" t="s">
        <v>31</v>
      </c>
      <c r="S1844" s="3">
        <v>23</v>
      </c>
      <c r="T1844" s="3">
        <v>53</v>
      </c>
      <c r="U1844" s="3">
        <v>-1.3</v>
      </c>
      <c r="V1844" s="3">
        <v>55</v>
      </c>
      <c r="W1844" s="3">
        <v>117</v>
      </c>
      <c r="X1844" s="16">
        <v>-1.1299999999999999</v>
      </c>
      <c r="Y1844" s="7">
        <v>278</v>
      </c>
      <c r="Z1844" s="3">
        <v>117</v>
      </c>
      <c r="AA1844" s="3">
        <v>0.57999999999999996</v>
      </c>
      <c r="AB1844" s="3">
        <v>34341</v>
      </c>
      <c r="AC1844" s="3">
        <v>14478.24</v>
      </c>
      <c r="AD1844" s="3">
        <v>35595.120000000003</v>
      </c>
      <c r="AE1844" s="3">
        <v>14980.68</v>
      </c>
    </row>
    <row r="1845" spans="1:31" x14ac:dyDescent="0.3">
      <c r="A1845" s="3" t="s">
        <v>10500</v>
      </c>
      <c r="B1845" s="4">
        <v>14536</v>
      </c>
      <c r="C1845" s="4">
        <v>114</v>
      </c>
      <c r="D1845" s="4" t="s">
        <v>25</v>
      </c>
      <c r="E1845" s="5">
        <v>45017</v>
      </c>
      <c r="G1845" s="4" t="s">
        <v>10501</v>
      </c>
      <c r="H1845" s="3" t="s">
        <v>6315</v>
      </c>
      <c r="I1845" s="3" t="s">
        <v>6355</v>
      </c>
      <c r="J1845" s="3" t="s">
        <v>257</v>
      </c>
      <c r="K1845" s="3" t="s">
        <v>89</v>
      </c>
      <c r="L1845" s="6" t="s">
        <v>132</v>
      </c>
      <c r="M1845" s="3" t="s">
        <v>257</v>
      </c>
      <c r="N1845" s="3" t="s">
        <v>184</v>
      </c>
      <c r="O1845" s="3" t="s">
        <v>10502</v>
      </c>
      <c r="P1845" s="3" t="s">
        <v>6357</v>
      </c>
      <c r="Q1845" s="3" t="s">
        <v>938</v>
      </c>
      <c r="R1845" s="3" t="s">
        <v>31</v>
      </c>
      <c r="S1845" s="3">
        <v>2</v>
      </c>
      <c r="T1845" s="3">
        <v>5</v>
      </c>
      <c r="U1845" s="3">
        <v>-1.5</v>
      </c>
      <c r="V1845" s="3">
        <v>15</v>
      </c>
      <c r="W1845" s="3">
        <v>21</v>
      </c>
      <c r="X1845" s="16">
        <v>-0.4</v>
      </c>
      <c r="Y1845" s="7">
        <v>91</v>
      </c>
      <c r="Z1845" s="3">
        <v>154</v>
      </c>
      <c r="AA1845" s="3">
        <v>-0.69</v>
      </c>
      <c r="AB1845" s="3">
        <v>11237.4</v>
      </c>
      <c r="AC1845" s="3">
        <v>21898.799999999999</v>
      </c>
      <c r="AD1845" s="3">
        <v>11957.4</v>
      </c>
      <c r="AE1845" s="3">
        <v>21898.799999999999</v>
      </c>
    </row>
    <row r="1846" spans="1:31" x14ac:dyDescent="0.3">
      <c r="A1846" s="3" t="s">
        <v>10503</v>
      </c>
      <c r="B1846" s="4">
        <v>62811</v>
      </c>
      <c r="C1846" s="4">
        <v>198</v>
      </c>
      <c r="D1846" s="4" t="s">
        <v>25</v>
      </c>
      <c r="E1846" s="5">
        <v>45017</v>
      </c>
      <c r="G1846" s="4" t="s">
        <v>10504</v>
      </c>
      <c r="H1846" s="3" t="s">
        <v>6315</v>
      </c>
      <c r="I1846" s="3" t="s">
        <v>116</v>
      </c>
      <c r="J1846" s="3" t="s">
        <v>116</v>
      </c>
      <c r="K1846" s="3" t="s">
        <v>116</v>
      </c>
      <c r="L1846" s="6" t="s">
        <v>6320</v>
      </c>
      <c r="M1846" s="3" t="s">
        <v>116</v>
      </c>
      <c r="N1846" s="3" t="s">
        <v>989</v>
      </c>
      <c r="O1846" s="3" t="s">
        <v>10505</v>
      </c>
      <c r="P1846" s="3" t="s">
        <v>116</v>
      </c>
      <c r="Q1846" s="3" t="s">
        <v>6387</v>
      </c>
      <c r="R1846" s="3" t="s">
        <v>31</v>
      </c>
      <c r="S1846" s="3">
        <v>19</v>
      </c>
      <c r="T1846" s="3">
        <v>18</v>
      </c>
      <c r="U1846" s="3">
        <v>0.03</v>
      </c>
      <c r="V1846" s="3">
        <v>55</v>
      </c>
      <c r="W1846" s="3">
        <v>44</v>
      </c>
      <c r="X1846" s="16">
        <v>0.2</v>
      </c>
      <c r="Y1846" s="7">
        <v>162</v>
      </c>
      <c r="Z1846" s="3">
        <v>138</v>
      </c>
      <c r="AA1846" s="3">
        <v>0.15</v>
      </c>
      <c r="AB1846" s="3">
        <v>30038.880000000001</v>
      </c>
      <c r="AC1846" s="3">
        <v>26082</v>
      </c>
      <c r="AD1846" s="3">
        <v>30618</v>
      </c>
      <c r="AE1846" s="3">
        <v>26082</v>
      </c>
    </row>
    <row r="1847" spans="1:31" x14ac:dyDescent="0.3">
      <c r="A1847" s="3" t="s">
        <v>10506</v>
      </c>
      <c r="B1847" s="4">
        <v>62813</v>
      </c>
      <c r="C1847" s="4">
        <v>271</v>
      </c>
      <c r="D1847" s="4" t="s">
        <v>25</v>
      </c>
      <c r="E1847" s="5">
        <v>45017</v>
      </c>
      <c r="G1847" s="4" t="s">
        <v>10507</v>
      </c>
      <c r="H1847" s="3" t="s">
        <v>6315</v>
      </c>
      <c r="I1847" s="3" t="s">
        <v>116</v>
      </c>
      <c r="J1847" s="3" t="s">
        <v>116</v>
      </c>
      <c r="K1847" s="3" t="s">
        <v>116</v>
      </c>
      <c r="L1847" s="6" t="s">
        <v>6320</v>
      </c>
      <c r="M1847" s="3" t="s">
        <v>116</v>
      </c>
      <c r="N1847" s="3" t="s">
        <v>1147</v>
      </c>
      <c r="O1847" s="3" t="s">
        <v>10508</v>
      </c>
      <c r="P1847" s="3" t="s">
        <v>116</v>
      </c>
      <c r="Q1847" s="3" t="s">
        <v>6387</v>
      </c>
      <c r="R1847" s="3" t="s">
        <v>31</v>
      </c>
      <c r="S1847" s="3">
        <v>66</v>
      </c>
      <c r="T1847" s="3">
        <v>24</v>
      </c>
      <c r="U1847" s="3">
        <v>0.64</v>
      </c>
      <c r="V1847" s="3">
        <v>194.5</v>
      </c>
      <c r="W1847" s="3">
        <v>97.5</v>
      </c>
      <c r="X1847" s="16">
        <v>0.5</v>
      </c>
      <c r="Y1847" s="7">
        <v>568.08000000000004</v>
      </c>
      <c r="Z1847" s="3">
        <v>316</v>
      </c>
      <c r="AA1847" s="3">
        <v>0.44</v>
      </c>
      <c r="AB1847" s="3">
        <v>104631.75</v>
      </c>
      <c r="AC1847" s="3">
        <v>59724</v>
      </c>
      <c r="AD1847" s="3">
        <v>107367.75</v>
      </c>
      <c r="AE1847" s="3">
        <v>59724</v>
      </c>
    </row>
    <row r="1848" spans="1:31" x14ac:dyDescent="0.3">
      <c r="A1848" s="3" t="s">
        <v>10509</v>
      </c>
      <c r="B1848" s="4">
        <v>62814</v>
      </c>
      <c r="C1848" s="4">
        <v>276</v>
      </c>
      <c r="D1848" s="4" t="s">
        <v>25</v>
      </c>
      <c r="E1848" s="5">
        <v>45017</v>
      </c>
      <c r="G1848" s="4" t="s">
        <v>10510</v>
      </c>
      <c r="H1848" s="3" t="s">
        <v>6315</v>
      </c>
      <c r="I1848" s="3" t="s">
        <v>116</v>
      </c>
      <c r="J1848" s="3" t="s">
        <v>116</v>
      </c>
      <c r="K1848" s="3" t="s">
        <v>116</v>
      </c>
      <c r="L1848" s="6" t="s">
        <v>6320</v>
      </c>
      <c r="M1848" s="3" t="s">
        <v>116</v>
      </c>
      <c r="N1848" s="3" t="s">
        <v>122</v>
      </c>
      <c r="O1848" s="3" t="s">
        <v>10511</v>
      </c>
      <c r="P1848" s="3" t="s">
        <v>116</v>
      </c>
      <c r="Q1848" s="3" t="s">
        <v>6387</v>
      </c>
      <c r="R1848" s="3" t="s">
        <v>31</v>
      </c>
      <c r="S1848" s="3">
        <v>49</v>
      </c>
      <c r="T1848" s="3">
        <v>32.5</v>
      </c>
      <c r="U1848" s="3">
        <v>0.34</v>
      </c>
      <c r="V1848" s="3">
        <v>137.08000000000001</v>
      </c>
      <c r="W1848" s="3">
        <v>111.5</v>
      </c>
      <c r="X1848" s="16">
        <v>0.19</v>
      </c>
      <c r="Y1848" s="7">
        <v>371.08</v>
      </c>
      <c r="Z1848" s="3">
        <v>294.5</v>
      </c>
      <c r="AA1848" s="3">
        <v>0.21</v>
      </c>
      <c r="AB1848" s="3">
        <v>68859.09</v>
      </c>
      <c r="AC1848" s="3">
        <v>55660.5</v>
      </c>
      <c r="AD1848" s="3">
        <v>70134.75</v>
      </c>
      <c r="AE1848" s="3">
        <v>55660.5</v>
      </c>
    </row>
    <row r="1849" spans="1:31" x14ac:dyDescent="0.3">
      <c r="A1849" s="3" t="s">
        <v>10512</v>
      </c>
      <c r="B1849" s="4">
        <v>66522</v>
      </c>
      <c r="C1849" s="4">
        <v>328</v>
      </c>
      <c r="D1849" s="4" t="s">
        <v>25</v>
      </c>
      <c r="E1849" s="5">
        <v>45017</v>
      </c>
      <c r="G1849" s="4" t="s">
        <v>10513</v>
      </c>
      <c r="H1849" s="3" t="s">
        <v>6315</v>
      </c>
      <c r="I1849" s="3" t="s">
        <v>54</v>
      </c>
      <c r="J1849" s="3" t="s">
        <v>191</v>
      </c>
      <c r="K1849" s="3" t="s">
        <v>132</v>
      </c>
      <c r="L1849" s="6" t="s">
        <v>132</v>
      </c>
      <c r="M1849" s="3" t="s">
        <v>191</v>
      </c>
      <c r="N1849" s="3" t="s">
        <v>211</v>
      </c>
      <c r="O1849" s="3" t="s">
        <v>10514</v>
      </c>
      <c r="P1849" s="3" t="s">
        <v>191</v>
      </c>
      <c r="Q1849" s="3" t="s">
        <v>26</v>
      </c>
      <c r="R1849" s="3" t="s">
        <v>27</v>
      </c>
      <c r="S1849" s="3">
        <v>58</v>
      </c>
      <c r="T1849" s="3">
        <v>48</v>
      </c>
      <c r="U1849" s="3">
        <v>0.17</v>
      </c>
      <c r="V1849" s="3">
        <v>108.08</v>
      </c>
      <c r="W1849" s="3">
        <v>95</v>
      </c>
      <c r="X1849" s="16">
        <v>0.12</v>
      </c>
      <c r="Y1849" s="7">
        <v>373.08</v>
      </c>
      <c r="Z1849" s="3">
        <v>366</v>
      </c>
      <c r="AA1849" s="3">
        <v>0.02</v>
      </c>
      <c r="AB1849" s="3">
        <v>85669.87</v>
      </c>
      <c r="AC1849" s="3">
        <v>78953.399999999994</v>
      </c>
      <c r="AD1849" s="3">
        <v>89495.23</v>
      </c>
      <c r="AE1849" s="3">
        <v>87796.08</v>
      </c>
    </row>
    <row r="1850" spans="1:31" x14ac:dyDescent="0.3">
      <c r="A1850" s="3" t="s">
        <v>10515</v>
      </c>
      <c r="B1850" s="4">
        <v>66959</v>
      </c>
      <c r="C1850" s="4">
        <v>103</v>
      </c>
      <c r="D1850" s="4" t="s">
        <v>25</v>
      </c>
      <c r="E1850" s="5">
        <v>45017</v>
      </c>
      <c r="G1850" s="4" t="s">
        <v>10516</v>
      </c>
      <c r="H1850" s="3" t="s">
        <v>6315</v>
      </c>
      <c r="I1850" s="3" t="s">
        <v>54</v>
      </c>
      <c r="J1850" s="3" t="s">
        <v>191</v>
      </c>
      <c r="K1850" s="3" t="s">
        <v>132</v>
      </c>
      <c r="L1850" s="6" t="s">
        <v>132</v>
      </c>
      <c r="M1850" s="3" t="s">
        <v>191</v>
      </c>
      <c r="N1850" s="3" t="s">
        <v>211</v>
      </c>
      <c r="O1850" s="3" t="s">
        <v>10517</v>
      </c>
      <c r="P1850" s="3" t="s">
        <v>191</v>
      </c>
      <c r="Q1850" s="3" t="s">
        <v>44</v>
      </c>
      <c r="R1850" s="3" t="s">
        <v>31</v>
      </c>
      <c r="S1850" s="3">
        <v>1</v>
      </c>
      <c r="T1850" s="3">
        <v>2</v>
      </c>
      <c r="U1850" s="3">
        <v>-1</v>
      </c>
      <c r="V1850" s="3">
        <v>3.5</v>
      </c>
      <c r="W1850" s="3">
        <v>6.5</v>
      </c>
      <c r="X1850" s="16">
        <v>-0.86</v>
      </c>
      <c r="Y1850" s="7">
        <v>25.42</v>
      </c>
      <c r="Z1850" s="3">
        <v>81.83</v>
      </c>
      <c r="AA1850" s="3">
        <v>-2.2200000000000002</v>
      </c>
      <c r="AB1850" s="3">
        <v>6679.5</v>
      </c>
      <c r="AC1850" s="3">
        <v>21505.8</v>
      </c>
      <c r="AD1850" s="3">
        <v>6679.5</v>
      </c>
      <c r="AE1850" s="3">
        <v>21505.8</v>
      </c>
    </row>
    <row r="1851" spans="1:31" x14ac:dyDescent="0.3">
      <c r="A1851" s="3" t="s">
        <v>10518</v>
      </c>
      <c r="B1851" s="4">
        <v>72653</v>
      </c>
      <c r="C1851" s="4">
        <v>207</v>
      </c>
      <c r="D1851" s="4" t="s">
        <v>25</v>
      </c>
      <c r="E1851" s="5">
        <v>45017</v>
      </c>
      <c r="G1851" s="4" t="s">
        <v>10519</v>
      </c>
      <c r="H1851" s="3" t="s">
        <v>6315</v>
      </c>
      <c r="I1851" s="3" t="s">
        <v>54</v>
      </c>
      <c r="J1851" s="3" t="s">
        <v>191</v>
      </c>
      <c r="K1851" s="3" t="s">
        <v>6320</v>
      </c>
      <c r="L1851" s="6" t="s">
        <v>132</v>
      </c>
      <c r="M1851" s="3" t="s">
        <v>191</v>
      </c>
      <c r="N1851" s="3" t="s">
        <v>211</v>
      </c>
      <c r="O1851" s="3" t="s">
        <v>10520</v>
      </c>
      <c r="P1851" s="3" t="s">
        <v>191</v>
      </c>
      <c r="Q1851" s="3" t="s">
        <v>10521</v>
      </c>
      <c r="R1851" s="3" t="s">
        <v>31</v>
      </c>
      <c r="S1851" s="3">
        <v>31</v>
      </c>
      <c r="T1851" s="3">
        <v>26</v>
      </c>
      <c r="U1851" s="3">
        <v>0.16</v>
      </c>
      <c r="V1851" s="3">
        <v>73</v>
      </c>
      <c r="W1851" s="3">
        <v>70</v>
      </c>
      <c r="X1851" s="16">
        <v>0.04</v>
      </c>
      <c r="Y1851" s="7">
        <v>292.08</v>
      </c>
      <c r="Z1851" s="3">
        <v>359</v>
      </c>
      <c r="AA1851" s="3">
        <v>-0.23</v>
      </c>
      <c r="AB1851" s="3">
        <v>69784.55</v>
      </c>
      <c r="AC1851" s="3">
        <v>85772.28</v>
      </c>
      <c r="AD1851" s="3">
        <v>69784.55</v>
      </c>
      <c r="AE1851" s="3">
        <v>85772.28</v>
      </c>
    </row>
    <row r="1852" spans="1:31" x14ac:dyDescent="0.3">
      <c r="A1852" s="3" t="s">
        <v>10522</v>
      </c>
      <c r="B1852" s="4">
        <v>85980</v>
      </c>
      <c r="C1852" s="4">
        <v>288</v>
      </c>
      <c r="D1852" s="4" t="s">
        <v>25</v>
      </c>
      <c r="E1852" s="5">
        <v>45017</v>
      </c>
      <c r="G1852" s="4" t="s">
        <v>10523</v>
      </c>
      <c r="H1852" s="3" t="s">
        <v>6315</v>
      </c>
      <c r="I1852" s="3" t="s">
        <v>711</v>
      </c>
      <c r="J1852" s="3" t="s">
        <v>191</v>
      </c>
      <c r="K1852" s="3" t="s">
        <v>146</v>
      </c>
      <c r="L1852" s="6" t="s">
        <v>6320</v>
      </c>
      <c r="M1852" s="3" t="s">
        <v>175</v>
      </c>
      <c r="N1852" s="3" t="s">
        <v>184</v>
      </c>
      <c r="O1852" s="3" t="s">
        <v>10524</v>
      </c>
      <c r="P1852" s="3" t="s">
        <v>191</v>
      </c>
      <c r="Q1852" s="3" t="s">
        <v>10525</v>
      </c>
      <c r="R1852" s="3" t="s">
        <v>60</v>
      </c>
      <c r="S1852" s="3">
        <v>14</v>
      </c>
      <c r="T1852" s="3">
        <v>4</v>
      </c>
      <c r="U1852" s="3">
        <v>0.71</v>
      </c>
      <c r="V1852" s="3">
        <v>48.5</v>
      </c>
      <c r="W1852" s="3">
        <v>47</v>
      </c>
      <c r="X1852" s="16">
        <v>0.03</v>
      </c>
      <c r="Y1852" s="7">
        <v>258.75</v>
      </c>
      <c r="Z1852" s="3">
        <v>327</v>
      </c>
      <c r="AA1852" s="3">
        <v>-0.26</v>
      </c>
      <c r="AB1852" s="3">
        <v>61317</v>
      </c>
      <c r="AC1852" s="3">
        <v>79264.800000000003</v>
      </c>
      <c r="AD1852" s="3">
        <v>62721</v>
      </c>
      <c r="AE1852" s="3">
        <v>79264.800000000003</v>
      </c>
    </row>
    <row r="1853" spans="1:31" x14ac:dyDescent="0.3">
      <c r="A1853" s="3" t="s">
        <v>10526</v>
      </c>
      <c r="B1853" s="4">
        <v>101968</v>
      </c>
      <c r="C1853" s="4">
        <v>219</v>
      </c>
      <c r="D1853" s="4" t="s">
        <v>25</v>
      </c>
      <c r="E1853" s="5">
        <v>45017</v>
      </c>
      <c r="G1853" s="4" t="s">
        <v>10527</v>
      </c>
      <c r="H1853" s="3" t="s">
        <v>6315</v>
      </c>
      <c r="I1853" s="3" t="s">
        <v>54</v>
      </c>
      <c r="J1853" s="3" t="s">
        <v>191</v>
      </c>
      <c r="K1853" s="3" t="s">
        <v>132</v>
      </c>
      <c r="L1853" s="6" t="s">
        <v>132</v>
      </c>
      <c r="M1853" s="3" t="s">
        <v>191</v>
      </c>
      <c r="N1853" s="3" t="s">
        <v>211</v>
      </c>
      <c r="O1853" s="3" t="s">
        <v>10528</v>
      </c>
      <c r="P1853" s="3" t="s">
        <v>191</v>
      </c>
      <c r="Q1853" s="3" t="s">
        <v>26</v>
      </c>
      <c r="R1853" s="3" t="s">
        <v>27</v>
      </c>
      <c r="S1853" s="3">
        <v>3</v>
      </c>
      <c r="T1853" s="3">
        <v>14.01</v>
      </c>
      <c r="U1853" s="3">
        <v>-4.25</v>
      </c>
      <c r="V1853" s="3">
        <v>24.68</v>
      </c>
      <c r="W1853" s="3">
        <v>40.01</v>
      </c>
      <c r="X1853" s="16">
        <v>-0.62</v>
      </c>
      <c r="Y1853" s="7">
        <v>102.71</v>
      </c>
      <c r="Z1853" s="3">
        <v>158.05000000000001</v>
      </c>
      <c r="AA1853" s="3">
        <v>-0.54</v>
      </c>
      <c r="AB1853" s="3">
        <v>25317.599999999999</v>
      </c>
      <c r="AC1853" s="3">
        <v>38962.800000000003</v>
      </c>
      <c r="AD1853" s="3">
        <v>25317.599999999999</v>
      </c>
      <c r="AE1853" s="3">
        <v>38962.800000000003</v>
      </c>
    </row>
    <row r="1854" spans="1:31" x14ac:dyDescent="0.3">
      <c r="A1854" s="3" t="s">
        <v>10529</v>
      </c>
      <c r="B1854" s="4">
        <v>19908</v>
      </c>
      <c r="C1854" s="4">
        <v>105</v>
      </c>
      <c r="D1854" s="4" t="s">
        <v>25</v>
      </c>
      <c r="E1854" s="5">
        <v>45017</v>
      </c>
      <c r="G1854" s="4" t="s">
        <v>10530</v>
      </c>
      <c r="H1854" s="3" t="s">
        <v>6315</v>
      </c>
      <c r="I1854" s="3" t="s">
        <v>758</v>
      </c>
      <c r="J1854" s="3" t="s">
        <v>175</v>
      </c>
      <c r="K1854" s="3" t="s">
        <v>146</v>
      </c>
      <c r="L1854" s="6" t="s">
        <v>6320</v>
      </c>
      <c r="M1854" s="3" t="s">
        <v>175</v>
      </c>
      <c r="N1854" s="3" t="s">
        <v>176</v>
      </c>
      <c r="O1854" s="3" t="s">
        <v>10531</v>
      </c>
      <c r="P1854" s="3" t="s">
        <v>6357</v>
      </c>
      <c r="Q1854" s="3" t="s">
        <v>32</v>
      </c>
      <c r="R1854" s="3" t="s">
        <v>31</v>
      </c>
      <c r="S1854" s="3">
        <v>1</v>
      </c>
      <c r="T1854" s="3">
        <v>0.5</v>
      </c>
      <c r="U1854" s="3">
        <v>0</v>
      </c>
      <c r="V1854" s="3">
        <v>1</v>
      </c>
      <c r="W1854" s="3">
        <v>1.5</v>
      </c>
      <c r="X1854" s="16">
        <v>-0.5</v>
      </c>
      <c r="Y1854" s="7">
        <v>9</v>
      </c>
      <c r="Z1854" s="3">
        <v>58</v>
      </c>
      <c r="AA1854" s="3">
        <v>-5.44</v>
      </c>
      <c r="AB1854" s="3">
        <v>3357.24</v>
      </c>
      <c r="AC1854" s="3">
        <v>23016.720000000001</v>
      </c>
      <c r="AD1854" s="3">
        <v>3571.56</v>
      </c>
      <c r="AE1854" s="3">
        <v>23016.720000000001</v>
      </c>
    </row>
    <row r="1855" spans="1:31" x14ac:dyDescent="0.3">
      <c r="A1855" s="3" t="s">
        <v>10532</v>
      </c>
      <c r="B1855" s="4">
        <v>19909</v>
      </c>
      <c r="C1855" s="4">
        <v>84</v>
      </c>
      <c r="D1855" s="4" t="s">
        <v>25</v>
      </c>
      <c r="E1855" s="5">
        <v>45017</v>
      </c>
      <c r="G1855" s="4" t="s">
        <v>10533</v>
      </c>
      <c r="H1855" s="3" t="s">
        <v>6315</v>
      </c>
      <c r="I1855" s="3" t="s">
        <v>758</v>
      </c>
      <c r="J1855" s="3" t="s">
        <v>175</v>
      </c>
      <c r="K1855" s="3" t="s">
        <v>146</v>
      </c>
      <c r="L1855" s="6" t="s">
        <v>146</v>
      </c>
      <c r="M1855" s="3" t="s">
        <v>175</v>
      </c>
      <c r="N1855" s="3" t="s">
        <v>712</v>
      </c>
      <c r="O1855" s="3" t="s">
        <v>10534</v>
      </c>
      <c r="P1855" s="3" t="s">
        <v>6357</v>
      </c>
      <c r="Q1855" s="3" t="s">
        <v>32</v>
      </c>
      <c r="R1855" s="3" t="s">
        <v>31</v>
      </c>
      <c r="V1855" s="3">
        <v>0.5</v>
      </c>
      <c r="W1855" s="3">
        <v>2.17</v>
      </c>
      <c r="X1855" s="16">
        <v>-3.33</v>
      </c>
      <c r="Y1855" s="7">
        <v>4.5</v>
      </c>
      <c r="Z1855" s="3">
        <v>52.17</v>
      </c>
      <c r="AA1855" s="3">
        <v>-10.59</v>
      </c>
      <c r="AB1855" s="3">
        <v>2884.26</v>
      </c>
      <c r="AC1855" s="3">
        <v>33703.839999999997</v>
      </c>
      <c r="AD1855" s="3">
        <v>2907.36</v>
      </c>
      <c r="AE1855" s="3">
        <v>33703.839999999997</v>
      </c>
    </row>
    <row r="1856" spans="1:31" x14ac:dyDescent="0.3">
      <c r="A1856" s="3" t="s">
        <v>10535</v>
      </c>
      <c r="B1856" s="4">
        <v>21065</v>
      </c>
      <c r="C1856" s="4">
        <v>152</v>
      </c>
      <c r="D1856" s="4" t="s">
        <v>25</v>
      </c>
      <c r="E1856" s="5">
        <v>45017</v>
      </c>
      <c r="G1856" s="4" t="s">
        <v>10536</v>
      </c>
      <c r="H1856" s="3" t="s">
        <v>6315</v>
      </c>
      <c r="I1856" s="3" t="s">
        <v>758</v>
      </c>
      <c r="J1856" s="3" t="s">
        <v>175</v>
      </c>
      <c r="K1856" s="3" t="s">
        <v>146</v>
      </c>
      <c r="L1856" s="6" t="s">
        <v>146</v>
      </c>
      <c r="M1856" s="3" t="s">
        <v>175</v>
      </c>
      <c r="N1856" s="3" t="s">
        <v>176</v>
      </c>
      <c r="O1856" s="3" t="s">
        <v>10537</v>
      </c>
      <c r="P1856" s="3" t="s">
        <v>6357</v>
      </c>
      <c r="Q1856" s="3" t="s">
        <v>64</v>
      </c>
      <c r="R1856" s="3" t="s">
        <v>60</v>
      </c>
      <c r="S1856" s="3">
        <v>7</v>
      </c>
      <c r="U1856" s="3">
        <v>1</v>
      </c>
      <c r="V1856" s="3">
        <v>23</v>
      </c>
      <c r="W1856" s="3">
        <v>15</v>
      </c>
      <c r="X1856" s="16">
        <v>0.35</v>
      </c>
      <c r="Y1856" s="7">
        <v>126.5</v>
      </c>
      <c r="Z1856" s="3">
        <v>74</v>
      </c>
      <c r="AA1856" s="3">
        <v>0.42</v>
      </c>
      <c r="AB1856" s="3">
        <v>77584.98</v>
      </c>
      <c r="AC1856" s="3">
        <v>45948.84</v>
      </c>
      <c r="AD1856" s="3">
        <v>77584.98</v>
      </c>
      <c r="AE1856" s="3">
        <v>45948.84</v>
      </c>
    </row>
    <row r="1857" spans="1:31" x14ac:dyDescent="0.3">
      <c r="A1857" s="3" t="s">
        <v>10538</v>
      </c>
      <c r="B1857" s="4">
        <v>21067</v>
      </c>
      <c r="C1857" s="4">
        <v>158</v>
      </c>
      <c r="D1857" s="4" t="s">
        <v>25</v>
      </c>
      <c r="E1857" s="5">
        <v>45017</v>
      </c>
      <c r="G1857" s="4" t="s">
        <v>10539</v>
      </c>
      <c r="H1857" s="3" t="s">
        <v>6315</v>
      </c>
      <c r="I1857" s="3" t="s">
        <v>758</v>
      </c>
      <c r="J1857" s="3" t="s">
        <v>175</v>
      </c>
      <c r="K1857" s="3" t="s">
        <v>104</v>
      </c>
      <c r="L1857" s="6" t="s">
        <v>146</v>
      </c>
      <c r="M1857" s="3" t="s">
        <v>175</v>
      </c>
      <c r="N1857" s="3" t="s">
        <v>176</v>
      </c>
      <c r="O1857" s="3" t="s">
        <v>10540</v>
      </c>
      <c r="P1857" s="3" t="s">
        <v>6357</v>
      </c>
      <c r="Q1857" s="3" t="s">
        <v>64</v>
      </c>
      <c r="R1857" s="3" t="s">
        <v>60</v>
      </c>
      <c r="S1857" s="3">
        <v>6</v>
      </c>
      <c r="T1857" s="3">
        <v>4.5</v>
      </c>
      <c r="U1857" s="3">
        <v>0.18</v>
      </c>
      <c r="V1857" s="3">
        <v>14.5</v>
      </c>
      <c r="W1857" s="3">
        <v>16</v>
      </c>
      <c r="X1857" s="16">
        <v>-0.1</v>
      </c>
      <c r="Y1857" s="7">
        <v>97.5</v>
      </c>
      <c r="Z1857" s="3">
        <v>72.5</v>
      </c>
      <c r="AA1857" s="3">
        <v>0.26</v>
      </c>
      <c r="AB1857" s="3">
        <v>56720.160000000003</v>
      </c>
      <c r="AC1857" s="3">
        <v>41895.18</v>
      </c>
      <c r="AD1857" s="3">
        <v>56720.160000000003</v>
      </c>
      <c r="AE1857" s="3">
        <v>41982.12</v>
      </c>
    </row>
    <row r="1858" spans="1:31" x14ac:dyDescent="0.3">
      <c r="A1858" s="3" t="s">
        <v>10541</v>
      </c>
      <c r="B1858" s="4">
        <v>21068</v>
      </c>
      <c r="C1858" s="4">
        <v>163</v>
      </c>
      <c r="D1858" s="4" t="s">
        <v>25</v>
      </c>
      <c r="E1858" s="5">
        <v>45017</v>
      </c>
      <c r="G1858" s="4" t="s">
        <v>10542</v>
      </c>
      <c r="H1858" s="3" t="s">
        <v>6315</v>
      </c>
      <c r="I1858" s="3" t="s">
        <v>758</v>
      </c>
      <c r="J1858" s="3" t="s">
        <v>175</v>
      </c>
      <c r="K1858" s="3" t="s">
        <v>6320</v>
      </c>
      <c r="L1858" s="6" t="s">
        <v>6320</v>
      </c>
      <c r="M1858" s="3" t="s">
        <v>175</v>
      </c>
      <c r="N1858" s="3" t="s">
        <v>176</v>
      </c>
      <c r="O1858" s="3" t="s">
        <v>10543</v>
      </c>
      <c r="P1858" s="3" t="s">
        <v>6357</v>
      </c>
      <c r="Q1858" s="3" t="s">
        <v>64</v>
      </c>
      <c r="R1858" s="3" t="s">
        <v>60</v>
      </c>
      <c r="S1858" s="3">
        <v>4</v>
      </c>
      <c r="U1858" s="3">
        <v>1</v>
      </c>
      <c r="V1858" s="3">
        <v>19.5</v>
      </c>
      <c r="W1858" s="3">
        <v>13</v>
      </c>
      <c r="X1858" s="16">
        <v>0.33</v>
      </c>
      <c r="Y1858" s="7">
        <v>118</v>
      </c>
      <c r="Z1858" s="3">
        <v>73.5</v>
      </c>
      <c r="AA1858" s="3">
        <v>0.38</v>
      </c>
      <c r="AB1858" s="3">
        <v>39291.18</v>
      </c>
      <c r="AC1858" s="3">
        <v>24858.959999999999</v>
      </c>
      <c r="AD1858" s="3">
        <v>40140</v>
      </c>
      <c r="AE1858" s="3">
        <v>24926.58</v>
      </c>
    </row>
    <row r="1859" spans="1:31" x14ac:dyDescent="0.3">
      <c r="A1859" s="3" t="s">
        <v>10544</v>
      </c>
      <c r="B1859" s="4">
        <v>26347</v>
      </c>
      <c r="C1859" s="4">
        <v>106</v>
      </c>
      <c r="D1859" s="4" t="s">
        <v>25</v>
      </c>
      <c r="E1859" s="5">
        <v>45017</v>
      </c>
      <c r="G1859" s="4" t="s">
        <v>10545</v>
      </c>
      <c r="H1859" s="3" t="s">
        <v>6315</v>
      </c>
      <c r="I1859" s="3" t="s">
        <v>758</v>
      </c>
      <c r="J1859" s="3" t="s">
        <v>175</v>
      </c>
      <c r="K1859" s="3" t="s">
        <v>132</v>
      </c>
      <c r="L1859" s="6" t="s">
        <v>132</v>
      </c>
      <c r="M1859" s="3" t="s">
        <v>175</v>
      </c>
      <c r="N1859" s="3" t="s">
        <v>176</v>
      </c>
      <c r="O1859" s="3" t="s">
        <v>10546</v>
      </c>
      <c r="P1859" s="3" t="s">
        <v>6357</v>
      </c>
      <c r="Q1859" s="3" t="s">
        <v>44</v>
      </c>
      <c r="R1859" s="3" t="s">
        <v>60</v>
      </c>
      <c r="S1859" s="3">
        <v>3</v>
      </c>
      <c r="T1859" s="3">
        <v>1</v>
      </c>
      <c r="U1859" s="3">
        <v>0.67</v>
      </c>
      <c r="V1859" s="3">
        <v>7</v>
      </c>
      <c r="W1859" s="3">
        <v>1.5</v>
      </c>
      <c r="X1859" s="16">
        <v>0.79</v>
      </c>
      <c r="Y1859" s="7">
        <v>17.5</v>
      </c>
      <c r="Z1859" s="3">
        <v>3.5</v>
      </c>
      <c r="AA1859" s="3">
        <v>0.8</v>
      </c>
      <c r="AB1859" s="3">
        <v>4674.6000000000004</v>
      </c>
      <c r="AC1859" s="3">
        <v>949.2</v>
      </c>
      <c r="AD1859" s="3">
        <v>4674.6000000000004</v>
      </c>
      <c r="AE1859" s="3">
        <v>949.2</v>
      </c>
    </row>
    <row r="1860" spans="1:31" x14ac:dyDescent="0.3">
      <c r="A1860" s="3" t="s">
        <v>10547</v>
      </c>
      <c r="B1860" s="4">
        <v>65507</v>
      </c>
      <c r="C1860" s="4">
        <v>75</v>
      </c>
      <c r="D1860" s="4" t="s">
        <v>25</v>
      </c>
      <c r="E1860" s="5">
        <v>45017</v>
      </c>
      <c r="G1860" s="4" t="s">
        <v>10548</v>
      </c>
      <c r="H1860" s="3" t="s">
        <v>6315</v>
      </c>
      <c r="I1860" s="3" t="s">
        <v>153</v>
      </c>
      <c r="J1860" s="3" t="s">
        <v>153</v>
      </c>
      <c r="K1860" s="3" t="s">
        <v>6320</v>
      </c>
      <c r="L1860" s="6" t="s">
        <v>146</v>
      </c>
      <c r="M1860" s="3" t="s">
        <v>153</v>
      </c>
      <c r="N1860" s="3" t="s">
        <v>184</v>
      </c>
      <c r="O1860" s="3" t="s">
        <v>10549</v>
      </c>
      <c r="P1860" s="3" t="s">
        <v>191</v>
      </c>
      <c r="Q1860" s="3" t="s">
        <v>38</v>
      </c>
      <c r="R1860" s="3" t="s">
        <v>60</v>
      </c>
      <c r="S1860" s="3">
        <v>4</v>
      </c>
      <c r="T1860" s="3">
        <v>2.5</v>
      </c>
      <c r="U1860" s="3">
        <v>0.28999999999999998</v>
      </c>
      <c r="V1860" s="3">
        <v>9.5</v>
      </c>
      <c r="W1860" s="3">
        <v>25.5</v>
      </c>
      <c r="X1860" s="16">
        <v>-1.68</v>
      </c>
      <c r="Y1860" s="7">
        <v>23.5</v>
      </c>
      <c r="Z1860" s="3">
        <v>63.5</v>
      </c>
      <c r="AA1860" s="3">
        <v>-1.7</v>
      </c>
      <c r="AB1860" s="3">
        <v>7852.14</v>
      </c>
      <c r="AC1860" s="3">
        <v>21077.34</v>
      </c>
      <c r="AD1860" s="3">
        <v>8121.6</v>
      </c>
      <c r="AE1860" s="3">
        <v>21945.599999999999</v>
      </c>
    </row>
    <row r="1861" spans="1:31" x14ac:dyDescent="0.3">
      <c r="A1861" s="3" t="s">
        <v>10550</v>
      </c>
      <c r="B1861" s="4">
        <v>76407</v>
      </c>
      <c r="C1861" s="4">
        <v>237</v>
      </c>
      <c r="D1861" s="4" t="s">
        <v>25</v>
      </c>
      <c r="E1861" s="5">
        <v>45017</v>
      </c>
      <c r="G1861" s="4" t="s">
        <v>10551</v>
      </c>
      <c r="H1861" s="3" t="s">
        <v>6315</v>
      </c>
      <c r="I1861" s="3" t="s">
        <v>499</v>
      </c>
      <c r="J1861" s="3" t="s">
        <v>232</v>
      </c>
      <c r="K1861" s="3" t="s">
        <v>232</v>
      </c>
      <c r="L1861" s="6" t="s">
        <v>132</v>
      </c>
      <c r="M1861" s="3" t="s">
        <v>175</v>
      </c>
      <c r="N1861" s="3" t="s">
        <v>184</v>
      </c>
      <c r="O1861" s="3" t="s">
        <v>10552</v>
      </c>
      <c r="P1861" s="3" t="s">
        <v>191</v>
      </c>
      <c r="Q1861" s="3" t="s">
        <v>234</v>
      </c>
      <c r="R1861" s="3" t="s">
        <v>31</v>
      </c>
      <c r="S1861" s="3">
        <v>16</v>
      </c>
      <c r="T1861" s="3">
        <v>15</v>
      </c>
      <c r="U1861" s="3">
        <v>0.03</v>
      </c>
      <c r="V1861" s="3">
        <v>62.33</v>
      </c>
      <c r="W1861" s="3">
        <v>66.5</v>
      </c>
      <c r="X1861" s="16">
        <v>-7.0000000000000007E-2</v>
      </c>
      <c r="Y1861" s="7">
        <v>259.25</v>
      </c>
      <c r="Z1861" s="3">
        <v>132.75</v>
      </c>
      <c r="AA1861" s="3">
        <v>0.49</v>
      </c>
      <c r="AB1861" s="3">
        <v>59513.43</v>
      </c>
      <c r="AC1861" s="3">
        <v>30428.73</v>
      </c>
      <c r="AD1861" s="3">
        <v>59513.43</v>
      </c>
      <c r="AE1861" s="3">
        <v>30428.73</v>
      </c>
    </row>
    <row r="1862" spans="1:31" x14ac:dyDescent="0.3">
      <c r="A1862" s="3" t="s">
        <v>10553</v>
      </c>
      <c r="B1862" s="4">
        <v>80397</v>
      </c>
      <c r="C1862" s="4">
        <v>440</v>
      </c>
      <c r="D1862" s="4" t="s">
        <v>25</v>
      </c>
      <c r="E1862" s="5">
        <v>45017</v>
      </c>
      <c r="G1862" s="4" t="s">
        <v>10554</v>
      </c>
      <c r="H1862" s="3" t="s">
        <v>6315</v>
      </c>
      <c r="I1862" s="3" t="s">
        <v>831</v>
      </c>
      <c r="J1862" s="3" t="s">
        <v>232</v>
      </c>
      <c r="K1862" s="3" t="s">
        <v>232</v>
      </c>
      <c r="L1862" s="6" t="s">
        <v>132</v>
      </c>
      <c r="M1862" s="3" t="s">
        <v>191</v>
      </c>
      <c r="N1862" s="3" t="s">
        <v>206</v>
      </c>
      <c r="O1862" s="3" t="s">
        <v>10555</v>
      </c>
      <c r="P1862" s="3" t="s">
        <v>191</v>
      </c>
      <c r="Q1862" s="3" t="s">
        <v>234</v>
      </c>
      <c r="R1862" s="3" t="s">
        <v>31</v>
      </c>
      <c r="S1862" s="3">
        <v>21</v>
      </c>
      <c r="T1862" s="3">
        <v>20.010000000000002</v>
      </c>
      <c r="U1862" s="3">
        <v>0.03</v>
      </c>
      <c r="V1862" s="3">
        <v>63.78</v>
      </c>
      <c r="W1862" s="3">
        <v>79.22</v>
      </c>
      <c r="X1862" s="16">
        <v>-0.24</v>
      </c>
      <c r="Y1862" s="7">
        <v>272.14999999999998</v>
      </c>
      <c r="Z1862" s="3">
        <v>249.12</v>
      </c>
      <c r="AA1862" s="3">
        <v>0.08</v>
      </c>
      <c r="AB1862" s="3">
        <v>102816</v>
      </c>
      <c r="AC1862" s="3">
        <v>94149.3</v>
      </c>
      <c r="AD1862" s="3">
        <v>102816</v>
      </c>
      <c r="AE1862" s="3">
        <v>94149.3</v>
      </c>
    </row>
    <row r="1863" spans="1:31" x14ac:dyDescent="0.3">
      <c r="A1863" s="3" t="s">
        <v>10556</v>
      </c>
      <c r="B1863" s="4">
        <v>80398</v>
      </c>
      <c r="C1863" s="4">
        <v>408</v>
      </c>
      <c r="D1863" s="4" t="s">
        <v>25</v>
      </c>
      <c r="E1863" s="5">
        <v>45017</v>
      </c>
      <c r="G1863" s="4" t="s">
        <v>10557</v>
      </c>
      <c r="H1863" s="3" t="s">
        <v>6315</v>
      </c>
      <c r="I1863" s="3" t="s">
        <v>831</v>
      </c>
      <c r="J1863" s="3" t="s">
        <v>232</v>
      </c>
      <c r="K1863" s="3" t="s">
        <v>232</v>
      </c>
      <c r="L1863" s="6" t="s">
        <v>132</v>
      </c>
      <c r="M1863" s="3" t="s">
        <v>191</v>
      </c>
      <c r="N1863" s="3" t="s">
        <v>206</v>
      </c>
      <c r="O1863" s="3" t="s">
        <v>10558</v>
      </c>
      <c r="P1863" s="3" t="s">
        <v>191</v>
      </c>
      <c r="Q1863" s="3" t="s">
        <v>234</v>
      </c>
      <c r="R1863" s="3" t="s">
        <v>31</v>
      </c>
      <c r="S1863" s="3">
        <v>21</v>
      </c>
      <c r="T1863" s="3">
        <v>32.01</v>
      </c>
      <c r="U1863" s="3">
        <v>-0.54</v>
      </c>
      <c r="V1863" s="3">
        <v>75.52</v>
      </c>
      <c r="W1863" s="3">
        <v>92.57</v>
      </c>
      <c r="X1863" s="16">
        <v>-0.23</v>
      </c>
      <c r="Y1863" s="7">
        <v>298.54000000000002</v>
      </c>
      <c r="Z1863" s="3">
        <v>280.60000000000002</v>
      </c>
      <c r="AA1863" s="3">
        <v>0.06</v>
      </c>
      <c r="AB1863" s="3">
        <v>112795.2</v>
      </c>
      <c r="AC1863" s="3">
        <v>106065.60000000001</v>
      </c>
      <c r="AD1863" s="3">
        <v>112795.2</v>
      </c>
      <c r="AE1863" s="3">
        <v>106065.60000000001</v>
      </c>
    </row>
    <row r="1864" spans="1:31" x14ac:dyDescent="0.3">
      <c r="A1864" s="3" t="s">
        <v>10559</v>
      </c>
      <c r="B1864" s="4">
        <v>86782</v>
      </c>
      <c r="C1864" s="4">
        <v>231</v>
      </c>
      <c r="D1864" s="4" t="s">
        <v>25</v>
      </c>
      <c r="E1864" s="5">
        <v>45017</v>
      </c>
      <c r="G1864" s="4" t="s">
        <v>10560</v>
      </c>
      <c r="H1864" s="3" t="s">
        <v>6315</v>
      </c>
      <c r="I1864" s="3" t="s">
        <v>831</v>
      </c>
      <c r="J1864" s="3" t="s">
        <v>232</v>
      </c>
      <c r="K1864" s="3" t="s">
        <v>232</v>
      </c>
      <c r="L1864" s="6" t="s">
        <v>132</v>
      </c>
      <c r="M1864" s="3" t="s">
        <v>175</v>
      </c>
      <c r="N1864" s="3" t="s">
        <v>184</v>
      </c>
      <c r="O1864" s="3" t="s">
        <v>10561</v>
      </c>
      <c r="P1864" s="3" t="s">
        <v>191</v>
      </c>
      <c r="Q1864" s="3" t="s">
        <v>234</v>
      </c>
      <c r="R1864" s="3" t="s">
        <v>31</v>
      </c>
      <c r="S1864" s="3">
        <v>10</v>
      </c>
      <c r="T1864" s="3">
        <v>13</v>
      </c>
      <c r="U1864" s="3">
        <v>-0.3</v>
      </c>
      <c r="V1864" s="3">
        <v>36</v>
      </c>
      <c r="W1864" s="3">
        <v>43.5</v>
      </c>
      <c r="X1864" s="16">
        <v>-0.21</v>
      </c>
      <c r="Y1864" s="7">
        <v>200.58</v>
      </c>
      <c r="Z1864" s="3">
        <v>106.08</v>
      </c>
      <c r="AA1864" s="3">
        <v>0.47</v>
      </c>
      <c r="AB1864" s="3">
        <v>46045.91</v>
      </c>
      <c r="AC1864" s="3">
        <v>24329.81</v>
      </c>
      <c r="AD1864" s="3">
        <v>46045.91</v>
      </c>
      <c r="AE1864" s="3">
        <v>24329.81</v>
      </c>
    </row>
    <row r="1865" spans="1:31" x14ac:dyDescent="0.3">
      <c r="A1865" s="3" t="s">
        <v>10562</v>
      </c>
      <c r="B1865" s="4">
        <v>46688</v>
      </c>
      <c r="C1865" s="4">
        <v>158</v>
      </c>
      <c r="D1865" s="4" t="s">
        <v>25</v>
      </c>
      <c r="E1865" s="5">
        <v>45017</v>
      </c>
      <c r="G1865" s="4" t="s">
        <v>10563</v>
      </c>
      <c r="H1865" s="3" t="s">
        <v>6315</v>
      </c>
      <c r="I1865" s="3" t="s">
        <v>299</v>
      </c>
      <c r="J1865" s="3" t="s">
        <v>299</v>
      </c>
      <c r="K1865" s="3" t="s">
        <v>6320</v>
      </c>
      <c r="L1865" s="6" t="s">
        <v>6320</v>
      </c>
      <c r="M1865" s="3" t="s">
        <v>299</v>
      </c>
      <c r="N1865" s="3" t="s">
        <v>445</v>
      </c>
      <c r="O1865" s="3" t="s">
        <v>10564</v>
      </c>
      <c r="P1865" s="3" t="s">
        <v>299</v>
      </c>
      <c r="Q1865" s="3" t="s">
        <v>47</v>
      </c>
      <c r="R1865" s="3" t="s">
        <v>31</v>
      </c>
      <c r="S1865" s="3">
        <v>5</v>
      </c>
      <c r="T1865" s="3">
        <v>20.5</v>
      </c>
      <c r="U1865" s="3">
        <v>-3.1</v>
      </c>
      <c r="V1865" s="3">
        <v>16</v>
      </c>
      <c r="W1865" s="3">
        <v>28</v>
      </c>
      <c r="X1865" s="16">
        <v>-0.75</v>
      </c>
      <c r="Y1865" s="7">
        <v>97.42</v>
      </c>
      <c r="Z1865" s="3">
        <v>122.5</v>
      </c>
      <c r="AA1865" s="3">
        <v>-0.26</v>
      </c>
      <c r="AB1865" s="3">
        <v>28438.799999999999</v>
      </c>
      <c r="AC1865" s="3">
        <v>37836.36</v>
      </c>
      <c r="AD1865" s="3">
        <v>31796.799999999999</v>
      </c>
      <c r="AE1865" s="3">
        <v>38328.36</v>
      </c>
    </row>
    <row r="1866" spans="1:31" x14ac:dyDescent="0.3">
      <c r="A1866" s="3" t="s">
        <v>10565</v>
      </c>
      <c r="B1866" s="4">
        <v>46689</v>
      </c>
      <c r="C1866" s="4">
        <v>162</v>
      </c>
      <c r="D1866" s="4" t="s">
        <v>25</v>
      </c>
      <c r="E1866" s="5">
        <v>45017</v>
      </c>
      <c r="G1866" s="4" t="s">
        <v>10566</v>
      </c>
      <c r="H1866" s="3" t="s">
        <v>6315</v>
      </c>
      <c r="I1866" s="3" t="s">
        <v>299</v>
      </c>
      <c r="J1866" s="3" t="s">
        <v>299</v>
      </c>
      <c r="K1866" s="3" t="s">
        <v>146</v>
      </c>
      <c r="L1866" s="6" t="s">
        <v>146</v>
      </c>
      <c r="M1866" s="3" t="s">
        <v>299</v>
      </c>
      <c r="N1866" s="3" t="s">
        <v>492</v>
      </c>
      <c r="O1866" s="3" t="s">
        <v>10567</v>
      </c>
      <c r="P1866" s="3" t="s">
        <v>299</v>
      </c>
      <c r="Q1866" s="3" t="s">
        <v>47</v>
      </c>
      <c r="R1866" s="3" t="s">
        <v>31</v>
      </c>
      <c r="S1866" s="3">
        <v>7</v>
      </c>
      <c r="T1866" s="3">
        <v>15</v>
      </c>
      <c r="U1866" s="3">
        <v>-1.31</v>
      </c>
      <c r="V1866" s="3">
        <v>19</v>
      </c>
      <c r="W1866" s="3">
        <v>15.5</v>
      </c>
      <c r="X1866" s="16">
        <v>0.18</v>
      </c>
      <c r="Y1866" s="7">
        <v>73.92</v>
      </c>
      <c r="Z1866" s="3">
        <v>109</v>
      </c>
      <c r="AA1866" s="3">
        <v>-0.47</v>
      </c>
      <c r="AB1866" s="3">
        <v>29063.9</v>
      </c>
      <c r="AC1866" s="3">
        <v>44787.24</v>
      </c>
      <c r="AD1866" s="3">
        <v>31665.9</v>
      </c>
      <c r="AE1866" s="3">
        <v>45155.519999999997</v>
      </c>
    </row>
    <row r="1867" spans="1:31" x14ac:dyDescent="0.3">
      <c r="A1867" s="3" t="s">
        <v>10568</v>
      </c>
      <c r="B1867" s="4">
        <v>66761</v>
      </c>
      <c r="C1867" s="4">
        <v>161</v>
      </c>
      <c r="D1867" s="4" t="s">
        <v>25</v>
      </c>
      <c r="E1867" s="5">
        <v>45017</v>
      </c>
      <c r="G1867" s="4" t="s">
        <v>10569</v>
      </c>
      <c r="H1867" s="3" t="s">
        <v>6315</v>
      </c>
      <c r="I1867" s="3" t="s">
        <v>299</v>
      </c>
      <c r="J1867" s="3" t="s">
        <v>299</v>
      </c>
      <c r="K1867" s="3" t="s">
        <v>132</v>
      </c>
      <c r="L1867" s="6" t="s">
        <v>6320</v>
      </c>
      <c r="M1867" s="3" t="s">
        <v>299</v>
      </c>
      <c r="N1867" s="3" t="s">
        <v>184</v>
      </c>
      <c r="O1867" s="3" t="s">
        <v>10570</v>
      </c>
      <c r="P1867" s="3" t="s">
        <v>191</v>
      </c>
      <c r="Q1867" s="3" t="s">
        <v>44</v>
      </c>
      <c r="R1867" s="3" t="s">
        <v>60</v>
      </c>
      <c r="S1867" s="3">
        <v>1</v>
      </c>
      <c r="T1867" s="3">
        <v>3.5</v>
      </c>
      <c r="U1867" s="3">
        <v>-6</v>
      </c>
      <c r="V1867" s="3">
        <v>10.5</v>
      </c>
      <c r="W1867" s="3">
        <v>7.5</v>
      </c>
      <c r="X1867" s="16">
        <v>0.28999999999999998</v>
      </c>
      <c r="Y1867" s="7">
        <v>27.5</v>
      </c>
      <c r="Z1867" s="3">
        <v>30</v>
      </c>
      <c r="AA1867" s="3">
        <v>-0.09</v>
      </c>
      <c r="AB1867" s="3">
        <v>7692.18</v>
      </c>
      <c r="AC1867" s="3">
        <v>8773.2000000000007</v>
      </c>
      <c r="AD1867" s="3">
        <v>8052.18</v>
      </c>
      <c r="AE1867" s="3">
        <v>8773.2000000000007</v>
      </c>
    </row>
    <row r="1868" spans="1:31" x14ac:dyDescent="0.3">
      <c r="A1868" s="3" t="s">
        <v>10571</v>
      </c>
      <c r="B1868" s="4">
        <v>66763</v>
      </c>
      <c r="C1868" s="4">
        <v>204</v>
      </c>
      <c r="D1868" s="4" t="s">
        <v>25</v>
      </c>
      <c r="E1868" s="5">
        <v>45017</v>
      </c>
      <c r="G1868" s="4" t="s">
        <v>10572</v>
      </c>
      <c r="H1868" s="3" t="s">
        <v>6315</v>
      </c>
      <c r="I1868" s="3" t="s">
        <v>299</v>
      </c>
      <c r="J1868" s="3" t="s">
        <v>299</v>
      </c>
      <c r="K1868" s="3" t="s">
        <v>132</v>
      </c>
      <c r="L1868" s="6" t="s">
        <v>6320</v>
      </c>
      <c r="M1868" s="3" t="s">
        <v>299</v>
      </c>
      <c r="N1868" s="3" t="s">
        <v>184</v>
      </c>
      <c r="O1868" s="3" t="s">
        <v>10573</v>
      </c>
      <c r="P1868" s="3" t="s">
        <v>191</v>
      </c>
      <c r="Q1868" s="3" t="s">
        <v>44</v>
      </c>
      <c r="R1868" s="3" t="s">
        <v>60</v>
      </c>
      <c r="T1868" s="3">
        <v>1</v>
      </c>
      <c r="V1868" s="3">
        <v>2.5</v>
      </c>
      <c r="W1868" s="3">
        <v>4</v>
      </c>
      <c r="X1868" s="16">
        <v>-0.6</v>
      </c>
      <c r="Y1868" s="7">
        <v>14</v>
      </c>
      <c r="Z1868" s="3">
        <v>25.17</v>
      </c>
      <c r="AA1868" s="3">
        <v>-0.8</v>
      </c>
      <c r="AB1868" s="3">
        <v>3983.94</v>
      </c>
      <c r="AC1868" s="3">
        <v>8567.74</v>
      </c>
      <c r="AD1868" s="3">
        <v>4553.9399999999996</v>
      </c>
      <c r="AE1868" s="3">
        <v>8567.74</v>
      </c>
    </row>
    <row r="1869" spans="1:31" x14ac:dyDescent="0.3">
      <c r="A1869" s="3" t="s">
        <v>10574</v>
      </c>
      <c r="B1869" s="4">
        <v>87172</v>
      </c>
      <c r="C1869" s="4">
        <v>68</v>
      </c>
      <c r="D1869" s="4" t="s">
        <v>25</v>
      </c>
      <c r="E1869" s="5">
        <v>45017</v>
      </c>
      <c r="G1869" s="4" t="s">
        <v>10575</v>
      </c>
      <c r="H1869" s="3" t="s">
        <v>6315</v>
      </c>
      <c r="I1869" s="3" t="s">
        <v>245</v>
      </c>
      <c r="J1869" s="3" t="s">
        <v>245</v>
      </c>
      <c r="K1869" s="3" t="s">
        <v>6320</v>
      </c>
      <c r="L1869" s="6" t="s">
        <v>6320</v>
      </c>
      <c r="M1869" s="3" t="s">
        <v>245</v>
      </c>
      <c r="N1869" s="3" t="s">
        <v>246</v>
      </c>
      <c r="O1869" s="3" t="s">
        <v>10576</v>
      </c>
      <c r="P1869" s="3" t="s">
        <v>245</v>
      </c>
      <c r="Q1869" s="3" t="s">
        <v>41</v>
      </c>
      <c r="R1869" s="3" t="s">
        <v>31</v>
      </c>
      <c r="S1869" s="3">
        <v>6</v>
      </c>
      <c r="T1869" s="3">
        <v>1.5</v>
      </c>
      <c r="U1869" s="3">
        <v>0.73</v>
      </c>
      <c r="V1869" s="3">
        <v>15.5</v>
      </c>
      <c r="W1869" s="3">
        <v>12</v>
      </c>
      <c r="X1869" s="16">
        <v>0.23</v>
      </c>
      <c r="Y1869" s="7">
        <v>39</v>
      </c>
      <c r="Z1869" s="3">
        <v>35.5</v>
      </c>
      <c r="AA1869" s="3">
        <v>0.09</v>
      </c>
      <c r="AB1869" s="3">
        <v>18092.88</v>
      </c>
      <c r="AC1869" s="3">
        <v>16469.16</v>
      </c>
      <c r="AD1869" s="3">
        <v>18092.88</v>
      </c>
      <c r="AE1869" s="3">
        <v>16469.16</v>
      </c>
    </row>
    <row r="1870" spans="1:31" x14ac:dyDescent="0.3">
      <c r="A1870" s="3" t="s">
        <v>10577</v>
      </c>
      <c r="B1870" s="4">
        <v>87281</v>
      </c>
      <c r="C1870" s="4">
        <v>373</v>
      </c>
      <c r="D1870" s="4" t="s">
        <v>25</v>
      </c>
      <c r="E1870" s="5">
        <v>45017</v>
      </c>
      <c r="G1870" s="4" t="s">
        <v>10578</v>
      </c>
      <c r="H1870" s="3" t="s">
        <v>6315</v>
      </c>
      <c r="I1870" s="3" t="s">
        <v>245</v>
      </c>
      <c r="J1870" s="3" t="s">
        <v>245</v>
      </c>
      <c r="K1870" s="3" t="s">
        <v>6320</v>
      </c>
      <c r="L1870" s="6" t="s">
        <v>6320</v>
      </c>
      <c r="M1870" s="3" t="s">
        <v>245</v>
      </c>
      <c r="N1870" s="3" t="s">
        <v>246</v>
      </c>
      <c r="O1870" s="3" t="s">
        <v>10579</v>
      </c>
      <c r="P1870" s="3" t="s">
        <v>245</v>
      </c>
      <c r="Q1870" s="3" t="s">
        <v>397</v>
      </c>
      <c r="R1870" s="3" t="s">
        <v>31</v>
      </c>
      <c r="S1870" s="3">
        <v>16</v>
      </c>
      <c r="T1870" s="3">
        <v>55.33</v>
      </c>
      <c r="U1870" s="3">
        <v>-2.5299999999999998</v>
      </c>
      <c r="V1870" s="3">
        <v>46.96</v>
      </c>
      <c r="W1870" s="3">
        <v>76</v>
      </c>
      <c r="X1870" s="16">
        <v>-0.62</v>
      </c>
      <c r="Y1870" s="7">
        <v>197.56</v>
      </c>
      <c r="Z1870" s="3">
        <v>152.66999999999999</v>
      </c>
      <c r="AA1870" s="3">
        <v>0.23</v>
      </c>
      <c r="AB1870" s="3">
        <v>124174.2</v>
      </c>
      <c r="AC1870" s="3">
        <v>95905.2</v>
      </c>
      <c r="AD1870" s="3">
        <v>124174.2</v>
      </c>
      <c r="AE1870" s="3">
        <v>95905.2</v>
      </c>
    </row>
    <row r="1871" spans="1:31" x14ac:dyDescent="0.3">
      <c r="A1871" s="3" t="s">
        <v>10580</v>
      </c>
      <c r="B1871" s="4">
        <v>88024</v>
      </c>
      <c r="C1871" s="4">
        <v>385</v>
      </c>
      <c r="D1871" s="4" t="s">
        <v>25</v>
      </c>
      <c r="E1871" s="5">
        <v>45017</v>
      </c>
      <c r="G1871" s="4" t="s">
        <v>10581</v>
      </c>
      <c r="H1871" s="3" t="s">
        <v>6315</v>
      </c>
      <c r="I1871" s="3" t="s">
        <v>245</v>
      </c>
      <c r="J1871" s="3" t="s">
        <v>245</v>
      </c>
      <c r="K1871" s="3" t="s">
        <v>89</v>
      </c>
      <c r="L1871" s="6" t="s">
        <v>132</v>
      </c>
      <c r="M1871" s="3" t="s">
        <v>245</v>
      </c>
      <c r="N1871" s="3" t="s">
        <v>246</v>
      </c>
      <c r="O1871" s="3" t="s">
        <v>10582</v>
      </c>
      <c r="P1871" s="3" t="s">
        <v>245</v>
      </c>
      <c r="Q1871" s="3" t="s">
        <v>55</v>
      </c>
      <c r="R1871" s="3" t="s">
        <v>31</v>
      </c>
      <c r="S1871" s="3">
        <v>844</v>
      </c>
      <c r="T1871" s="3">
        <v>140.5</v>
      </c>
      <c r="U1871" s="3">
        <v>0.83</v>
      </c>
      <c r="V1871" s="3">
        <v>1374.25</v>
      </c>
      <c r="W1871" s="3">
        <v>195.5</v>
      </c>
      <c r="X1871" s="16">
        <v>0.86</v>
      </c>
      <c r="Y1871" s="7">
        <v>2429.67</v>
      </c>
      <c r="Z1871" s="3">
        <v>379</v>
      </c>
      <c r="AA1871" s="3">
        <v>0.84</v>
      </c>
      <c r="AB1871" s="3">
        <v>533034.57999999996</v>
      </c>
      <c r="AC1871" s="3">
        <v>72001.440000000002</v>
      </c>
      <c r="AD1871" s="3">
        <v>575909.72</v>
      </c>
      <c r="AE1871" s="3">
        <v>79448.88</v>
      </c>
    </row>
    <row r="1872" spans="1:31" x14ac:dyDescent="0.3">
      <c r="A1872" s="3" t="s">
        <v>10583</v>
      </c>
      <c r="B1872" s="4">
        <v>88239</v>
      </c>
      <c r="C1872" s="4">
        <v>167</v>
      </c>
      <c r="D1872" s="4" t="s">
        <v>25</v>
      </c>
      <c r="E1872" s="5">
        <v>45017</v>
      </c>
      <c r="G1872" s="4" t="s">
        <v>10584</v>
      </c>
      <c r="H1872" s="3" t="s">
        <v>6315</v>
      </c>
      <c r="I1872" s="3" t="s">
        <v>245</v>
      </c>
      <c r="J1872" s="3" t="s">
        <v>245</v>
      </c>
      <c r="K1872" s="3" t="s">
        <v>146</v>
      </c>
      <c r="L1872" s="6" t="s">
        <v>146</v>
      </c>
      <c r="M1872" s="3" t="s">
        <v>245</v>
      </c>
      <c r="N1872" s="3" t="s">
        <v>246</v>
      </c>
      <c r="O1872" s="3" t="s">
        <v>10585</v>
      </c>
      <c r="P1872" s="3" t="s">
        <v>245</v>
      </c>
      <c r="Q1872" s="3" t="s">
        <v>63</v>
      </c>
      <c r="R1872" s="3" t="s">
        <v>31</v>
      </c>
      <c r="S1872" s="3">
        <v>1</v>
      </c>
      <c r="T1872" s="3">
        <v>3.86</v>
      </c>
      <c r="U1872" s="3">
        <v>-3.15</v>
      </c>
      <c r="V1872" s="3">
        <v>3.99</v>
      </c>
      <c r="W1872" s="3">
        <v>21.71</v>
      </c>
      <c r="X1872" s="16">
        <v>-4.4400000000000004</v>
      </c>
      <c r="Y1872" s="7">
        <v>26.64</v>
      </c>
      <c r="Z1872" s="3">
        <v>44.64</v>
      </c>
      <c r="AA1872" s="3">
        <v>-0.68</v>
      </c>
      <c r="AB1872" s="3">
        <v>21168</v>
      </c>
      <c r="AC1872" s="3">
        <v>35456.400000000001</v>
      </c>
      <c r="AD1872" s="3">
        <v>21168</v>
      </c>
      <c r="AE1872" s="3">
        <v>35456.400000000001</v>
      </c>
    </row>
    <row r="1873" spans="1:31" x14ac:dyDescent="0.3">
      <c r="A1873" s="3" t="s">
        <v>10586</v>
      </c>
      <c r="B1873" s="4">
        <v>88241</v>
      </c>
      <c r="C1873" s="4">
        <v>219</v>
      </c>
      <c r="D1873" s="4" t="s">
        <v>25</v>
      </c>
      <c r="E1873" s="5">
        <v>45017</v>
      </c>
      <c r="G1873" s="4" t="s">
        <v>10587</v>
      </c>
      <c r="H1873" s="3" t="s">
        <v>6315</v>
      </c>
      <c r="I1873" s="3" t="s">
        <v>245</v>
      </c>
      <c r="J1873" s="3" t="s">
        <v>245</v>
      </c>
      <c r="K1873" s="3" t="s">
        <v>6320</v>
      </c>
      <c r="L1873" s="6" t="s">
        <v>146</v>
      </c>
      <c r="M1873" s="3" t="s">
        <v>245</v>
      </c>
      <c r="N1873" s="3" t="s">
        <v>246</v>
      </c>
      <c r="O1873" s="3" t="s">
        <v>10588</v>
      </c>
      <c r="P1873" s="3" t="s">
        <v>245</v>
      </c>
      <c r="Q1873" s="3" t="s">
        <v>63</v>
      </c>
      <c r="R1873" s="3" t="s">
        <v>31</v>
      </c>
      <c r="S1873" s="3">
        <v>5</v>
      </c>
      <c r="T1873" s="3">
        <v>6.93</v>
      </c>
      <c r="U1873" s="3">
        <v>-0.41</v>
      </c>
      <c r="V1873" s="3">
        <v>13.45</v>
      </c>
      <c r="W1873" s="3">
        <v>31.59</v>
      </c>
      <c r="X1873" s="16">
        <v>-1.35</v>
      </c>
      <c r="Y1873" s="7">
        <v>46.87</v>
      </c>
      <c r="Z1873" s="3">
        <v>54.39</v>
      </c>
      <c r="AA1873" s="3">
        <v>-0.16</v>
      </c>
      <c r="AB1873" s="3">
        <v>34079.61</v>
      </c>
      <c r="AC1873" s="3">
        <v>39510.720000000001</v>
      </c>
      <c r="AD1873" s="3">
        <v>34079.61</v>
      </c>
      <c r="AE1873" s="3">
        <v>39510.720000000001</v>
      </c>
    </row>
    <row r="1874" spans="1:31" x14ac:dyDescent="0.3">
      <c r="A1874" s="3" t="s">
        <v>10589</v>
      </c>
      <c r="B1874" s="4">
        <v>88285</v>
      </c>
      <c r="C1874" s="4">
        <v>364</v>
      </c>
      <c r="D1874" s="4" t="s">
        <v>25</v>
      </c>
      <c r="E1874" s="5">
        <v>45017</v>
      </c>
      <c r="G1874" s="4" t="s">
        <v>10590</v>
      </c>
      <c r="H1874" s="3" t="s">
        <v>6315</v>
      </c>
      <c r="I1874" s="3" t="s">
        <v>245</v>
      </c>
      <c r="J1874" s="3" t="s">
        <v>245</v>
      </c>
      <c r="K1874" s="3" t="s">
        <v>6320</v>
      </c>
      <c r="L1874" s="6" t="s">
        <v>6320</v>
      </c>
      <c r="M1874" s="3" t="s">
        <v>245</v>
      </c>
      <c r="N1874" s="3" t="s">
        <v>246</v>
      </c>
      <c r="O1874" s="3" t="s">
        <v>10591</v>
      </c>
      <c r="P1874" s="3" t="s">
        <v>245</v>
      </c>
      <c r="Q1874" s="3" t="s">
        <v>63</v>
      </c>
      <c r="R1874" s="3" t="s">
        <v>31</v>
      </c>
      <c r="S1874" s="3">
        <v>17</v>
      </c>
      <c r="T1874" s="3">
        <v>27.73</v>
      </c>
      <c r="U1874" s="3">
        <v>-0.68</v>
      </c>
      <c r="V1874" s="3">
        <v>54.9</v>
      </c>
      <c r="W1874" s="3">
        <v>85.73</v>
      </c>
      <c r="X1874" s="16">
        <v>-0.56000000000000005</v>
      </c>
      <c r="Y1874" s="7">
        <v>223.89</v>
      </c>
      <c r="Z1874" s="3">
        <v>151.85</v>
      </c>
      <c r="AA1874" s="3">
        <v>0.32</v>
      </c>
      <c r="AB1874" s="3">
        <v>157449.60000000001</v>
      </c>
      <c r="AC1874" s="3">
        <v>106747.08</v>
      </c>
      <c r="AD1874" s="3">
        <v>157449.60000000001</v>
      </c>
      <c r="AE1874" s="3">
        <v>106747.08</v>
      </c>
    </row>
    <row r="1875" spans="1:31" x14ac:dyDescent="0.3">
      <c r="A1875" s="3" t="s">
        <v>10592</v>
      </c>
      <c r="B1875" s="4">
        <v>88374</v>
      </c>
      <c r="C1875" s="4">
        <v>173</v>
      </c>
      <c r="D1875" s="4" t="s">
        <v>25</v>
      </c>
      <c r="E1875" s="5">
        <v>45017</v>
      </c>
      <c r="G1875" s="4" t="s">
        <v>10593</v>
      </c>
      <c r="H1875" s="3" t="s">
        <v>6315</v>
      </c>
      <c r="I1875" s="3" t="s">
        <v>245</v>
      </c>
      <c r="J1875" s="3" t="s">
        <v>245</v>
      </c>
      <c r="K1875" s="3" t="s">
        <v>146</v>
      </c>
      <c r="L1875" s="6" t="s">
        <v>146</v>
      </c>
      <c r="M1875" s="3" t="s">
        <v>245</v>
      </c>
      <c r="N1875" s="3" t="s">
        <v>246</v>
      </c>
      <c r="O1875" s="3" t="s">
        <v>10594</v>
      </c>
      <c r="P1875" s="3" t="s">
        <v>245</v>
      </c>
      <c r="Q1875" s="3" t="s">
        <v>10595</v>
      </c>
      <c r="R1875" s="3" t="s">
        <v>60</v>
      </c>
      <c r="S1875" s="3">
        <v>1</v>
      </c>
      <c r="T1875" s="3">
        <v>1.5</v>
      </c>
      <c r="U1875" s="3">
        <v>-2</v>
      </c>
      <c r="V1875" s="3">
        <v>3</v>
      </c>
      <c r="W1875" s="3">
        <v>7</v>
      </c>
      <c r="X1875" s="16">
        <v>-1.33</v>
      </c>
      <c r="Y1875" s="7">
        <v>14.08</v>
      </c>
      <c r="Z1875" s="3">
        <v>102.5</v>
      </c>
      <c r="AA1875" s="3">
        <v>-6.28</v>
      </c>
      <c r="AB1875" s="3">
        <v>11301.03</v>
      </c>
      <c r="AC1875" s="3">
        <v>82250.100000000006</v>
      </c>
      <c r="AD1875" s="3">
        <v>11301.03</v>
      </c>
      <c r="AE1875" s="3">
        <v>82250.100000000006</v>
      </c>
    </row>
    <row r="1876" spans="1:31" x14ac:dyDescent="0.3">
      <c r="A1876" s="3" t="s">
        <v>10596</v>
      </c>
      <c r="B1876" s="4">
        <v>88731</v>
      </c>
      <c r="C1876" s="4">
        <v>338</v>
      </c>
      <c r="D1876" s="4" t="s">
        <v>25</v>
      </c>
      <c r="E1876" s="5">
        <v>45017</v>
      </c>
      <c r="G1876" s="4" t="s">
        <v>10597</v>
      </c>
      <c r="H1876" s="3" t="s">
        <v>6315</v>
      </c>
      <c r="I1876" s="3" t="s">
        <v>245</v>
      </c>
      <c r="J1876" s="3" t="s">
        <v>245</v>
      </c>
      <c r="K1876" s="3" t="s">
        <v>89</v>
      </c>
      <c r="L1876" s="6" t="s">
        <v>132</v>
      </c>
      <c r="M1876" s="3" t="s">
        <v>245</v>
      </c>
      <c r="N1876" s="3" t="s">
        <v>246</v>
      </c>
      <c r="O1876" s="3" t="s">
        <v>10598</v>
      </c>
      <c r="P1876" s="3" t="s">
        <v>245</v>
      </c>
      <c r="Q1876" s="3" t="s">
        <v>55</v>
      </c>
      <c r="R1876" s="3" t="s">
        <v>31</v>
      </c>
      <c r="S1876" s="3">
        <v>660</v>
      </c>
      <c r="T1876" s="3">
        <v>120</v>
      </c>
      <c r="U1876" s="3">
        <v>0.82</v>
      </c>
      <c r="V1876" s="3">
        <v>1148.79</v>
      </c>
      <c r="W1876" s="3">
        <v>159</v>
      </c>
      <c r="X1876" s="16">
        <v>0.86</v>
      </c>
      <c r="Y1876" s="7">
        <v>1607.46</v>
      </c>
      <c r="Z1876" s="3">
        <v>314.5</v>
      </c>
      <c r="AA1876" s="3">
        <v>0.8</v>
      </c>
      <c r="AB1876" s="3">
        <v>351414.89</v>
      </c>
      <c r="AC1876" s="3">
        <v>59498.76</v>
      </c>
      <c r="AD1876" s="3">
        <v>381585.03</v>
      </c>
      <c r="AE1876" s="3">
        <v>65818.92</v>
      </c>
    </row>
    <row r="1877" spans="1:31" x14ac:dyDescent="0.3">
      <c r="A1877" s="3" t="s">
        <v>10599</v>
      </c>
      <c r="B1877" s="4">
        <v>88984</v>
      </c>
      <c r="C1877" s="4">
        <v>164</v>
      </c>
      <c r="D1877" s="4" t="s">
        <v>25</v>
      </c>
      <c r="E1877" s="5">
        <v>45017</v>
      </c>
      <c r="G1877" s="4" t="s">
        <v>10600</v>
      </c>
      <c r="H1877" s="3" t="s">
        <v>6315</v>
      </c>
      <c r="I1877" s="3" t="s">
        <v>245</v>
      </c>
      <c r="J1877" s="3" t="s">
        <v>245</v>
      </c>
      <c r="K1877" s="3" t="s">
        <v>146</v>
      </c>
      <c r="L1877" s="6" t="s">
        <v>146</v>
      </c>
      <c r="M1877" s="3" t="s">
        <v>245</v>
      </c>
      <c r="N1877" s="3" t="s">
        <v>246</v>
      </c>
      <c r="O1877" s="3" t="s">
        <v>10601</v>
      </c>
      <c r="P1877" s="3" t="s">
        <v>245</v>
      </c>
      <c r="Q1877" s="3" t="s">
        <v>10595</v>
      </c>
      <c r="R1877" s="3" t="s">
        <v>60</v>
      </c>
      <c r="S1877" s="3">
        <v>2</v>
      </c>
      <c r="T1877" s="3">
        <v>2.5</v>
      </c>
      <c r="U1877" s="3">
        <v>-0.67</v>
      </c>
      <c r="V1877" s="3">
        <v>4.5</v>
      </c>
      <c r="W1877" s="3">
        <v>7.5</v>
      </c>
      <c r="X1877" s="16">
        <v>-0.67</v>
      </c>
      <c r="Y1877" s="7">
        <v>18.5</v>
      </c>
      <c r="Z1877" s="3">
        <v>101.42</v>
      </c>
      <c r="AA1877" s="3">
        <v>-4.4800000000000004</v>
      </c>
      <c r="AB1877" s="3">
        <v>18132.96</v>
      </c>
      <c r="AC1877" s="3">
        <v>99404.56</v>
      </c>
      <c r="AD1877" s="3">
        <v>18132.96</v>
      </c>
      <c r="AE1877" s="3">
        <v>99404.56</v>
      </c>
    </row>
    <row r="1878" spans="1:31" x14ac:dyDescent="0.3">
      <c r="A1878" s="3" t="s">
        <v>10602</v>
      </c>
      <c r="B1878" s="4">
        <v>89016</v>
      </c>
      <c r="C1878" s="4">
        <v>70</v>
      </c>
      <c r="D1878" s="4" t="s">
        <v>25</v>
      </c>
      <c r="E1878" s="5">
        <v>45017</v>
      </c>
      <c r="G1878" s="4" t="s">
        <v>10603</v>
      </c>
      <c r="H1878" s="3" t="s">
        <v>6315</v>
      </c>
      <c r="I1878" s="3" t="s">
        <v>245</v>
      </c>
      <c r="J1878" s="3" t="s">
        <v>245</v>
      </c>
      <c r="K1878" s="3" t="s">
        <v>146</v>
      </c>
      <c r="L1878" s="6" t="s">
        <v>146</v>
      </c>
      <c r="M1878" s="3" t="s">
        <v>245</v>
      </c>
      <c r="N1878" s="3" t="s">
        <v>246</v>
      </c>
      <c r="O1878" s="3" t="s">
        <v>10604</v>
      </c>
      <c r="P1878" s="3" t="s">
        <v>245</v>
      </c>
      <c r="Q1878" s="3" t="s">
        <v>32</v>
      </c>
      <c r="R1878" s="3" t="s">
        <v>31</v>
      </c>
      <c r="T1878" s="3">
        <v>1.5</v>
      </c>
      <c r="V1878" s="3">
        <v>2.67</v>
      </c>
      <c r="W1878" s="3">
        <v>2.5</v>
      </c>
      <c r="X1878" s="16">
        <v>0.06</v>
      </c>
      <c r="Y1878" s="7">
        <v>18.829999999999998</v>
      </c>
      <c r="Z1878" s="3">
        <v>25.5</v>
      </c>
      <c r="AA1878" s="3">
        <v>-0.35</v>
      </c>
      <c r="AB1878" s="3">
        <v>9559.7999999999993</v>
      </c>
      <c r="AC1878" s="3">
        <v>12908.7</v>
      </c>
      <c r="AD1878" s="3">
        <v>9559.7999999999993</v>
      </c>
      <c r="AE1878" s="3">
        <v>12939.12</v>
      </c>
    </row>
    <row r="1879" spans="1:31" x14ac:dyDescent="0.3">
      <c r="A1879" s="3" t="s">
        <v>10605</v>
      </c>
      <c r="B1879" s="4">
        <v>89623</v>
      </c>
      <c r="C1879" s="4">
        <v>259</v>
      </c>
      <c r="D1879" s="4" t="s">
        <v>25</v>
      </c>
      <c r="E1879" s="5">
        <v>45017</v>
      </c>
      <c r="G1879" s="4" t="s">
        <v>10606</v>
      </c>
      <c r="H1879" s="3" t="s">
        <v>6315</v>
      </c>
      <c r="I1879" s="3" t="s">
        <v>245</v>
      </c>
      <c r="J1879" s="3" t="s">
        <v>245</v>
      </c>
      <c r="K1879" s="3" t="s">
        <v>6320</v>
      </c>
      <c r="L1879" s="6" t="s">
        <v>146</v>
      </c>
      <c r="M1879" s="3" t="s">
        <v>245</v>
      </c>
      <c r="N1879" s="3" t="s">
        <v>246</v>
      </c>
      <c r="O1879" s="3" t="s">
        <v>10607</v>
      </c>
      <c r="P1879" s="3" t="s">
        <v>245</v>
      </c>
      <c r="Q1879" s="3" t="s">
        <v>63</v>
      </c>
      <c r="R1879" s="3" t="s">
        <v>31</v>
      </c>
      <c r="S1879" s="3">
        <v>3</v>
      </c>
      <c r="T1879" s="3">
        <v>5</v>
      </c>
      <c r="U1879" s="3">
        <v>-0.5</v>
      </c>
      <c r="V1879" s="3">
        <v>12.99</v>
      </c>
      <c r="W1879" s="3">
        <v>35.659999999999997</v>
      </c>
      <c r="X1879" s="16">
        <v>-1.75</v>
      </c>
      <c r="Y1879" s="7">
        <v>52.3</v>
      </c>
      <c r="Z1879" s="3">
        <v>139.65</v>
      </c>
      <c r="AA1879" s="3">
        <v>-1.67</v>
      </c>
      <c r="AB1879" s="3">
        <v>50679.6</v>
      </c>
      <c r="AC1879" s="3">
        <v>135253.20000000001</v>
      </c>
      <c r="AD1879" s="3">
        <v>50679.6</v>
      </c>
      <c r="AE1879" s="3">
        <v>135253.20000000001</v>
      </c>
    </row>
    <row r="1880" spans="1:31" x14ac:dyDescent="0.3">
      <c r="A1880" s="3" t="s">
        <v>10608</v>
      </c>
      <c r="B1880" s="4">
        <v>37248</v>
      </c>
      <c r="C1880" s="4">
        <v>146</v>
      </c>
      <c r="D1880" s="4" t="s">
        <v>25</v>
      </c>
      <c r="E1880" s="5">
        <v>45017</v>
      </c>
      <c r="G1880" s="4" t="s">
        <v>10609</v>
      </c>
      <c r="H1880" s="3" t="s">
        <v>6315</v>
      </c>
      <c r="I1880" s="3" t="s">
        <v>252</v>
      </c>
      <c r="J1880" s="3" t="s">
        <v>252</v>
      </c>
      <c r="K1880" s="3" t="s">
        <v>132</v>
      </c>
      <c r="L1880" s="6" t="s">
        <v>132</v>
      </c>
      <c r="M1880" s="3" t="s">
        <v>252</v>
      </c>
      <c r="N1880" s="3" t="s">
        <v>154</v>
      </c>
      <c r="O1880" s="3" t="s">
        <v>10610</v>
      </c>
      <c r="P1880" s="3" t="s">
        <v>252</v>
      </c>
      <c r="Q1880" s="3" t="s">
        <v>41</v>
      </c>
      <c r="R1880" s="3" t="s">
        <v>31</v>
      </c>
      <c r="S1880" s="3">
        <v>49</v>
      </c>
      <c r="T1880" s="3">
        <v>43.37</v>
      </c>
      <c r="U1880" s="3">
        <v>0.12</v>
      </c>
      <c r="V1880" s="3">
        <v>264.85000000000002</v>
      </c>
      <c r="W1880" s="3">
        <v>183.37</v>
      </c>
      <c r="X1880" s="16">
        <v>0.31</v>
      </c>
      <c r="Y1880" s="7">
        <v>1010.2</v>
      </c>
      <c r="Z1880" s="3">
        <v>488.27</v>
      </c>
      <c r="AA1880" s="3">
        <v>0.52</v>
      </c>
      <c r="AB1880" s="3">
        <v>127294.25</v>
      </c>
      <c r="AC1880" s="3">
        <v>66164.850000000006</v>
      </c>
      <c r="AD1880" s="3">
        <v>136888.25</v>
      </c>
      <c r="AE1880" s="3">
        <v>66164.850000000006</v>
      </c>
    </row>
    <row r="1881" spans="1:31" x14ac:dyDescent="0.3">
      <c r="A1881" s="3" t="s">
        <v>10611</v>
      </c>
      <c r="B1881" s="4">
        <v>39424</v>
      </c>
      <c r="C1881" s="4">
        <v>403</v>
      </c>
      <c r="D1881" s="4" t="s">
        <v>25</v>
      </c>
      <c r="E1881" s="5">
        <v>45017</v>
      </c>
      <c r="G1881" s="4" t="s">
        <v>10612</v>
      </c>
      <c r="H1881" s="3" t="s">
        <v>6315</v>
      </c>
      <c r="I1881" s="3" t="s">
        <v>252</v>
      </c>
      <c r="J1881" s="3" t="s">
        <v>252</v>
      </c>
      <c r="K1881" s="3" t="s">
        <v>89</v>
      </c>
      <c r="L1881" s="6" t="s">
        <v>89</v>
      </c>
      <c r="M1881" s="3" t="s">
        <v>252</v>
      </c>
      <c r="N1881" s="3" t="s">
        <v>184</v>
      </c>
      <c r="O1881" s="3" t="s">
        <v>10613</v>
      </c>
      <c r="P1881" s="3" t="s">
        <v>191</v>
      </c>
      <c r="Q1881" s="3" t="s">
        <v>26</v>
      </c>
      <c r="R1881" s="3" t="s">
        <v>27</v>
      </c>
      <c r="S1881" s="3">
        <v>173</v>
      </c>
      <c r="T1881" s="3">
        <v>354.68</v>
      </c>
      <c r="U1881" s="3">
        <v>-1.05</v>
      </c>
      <c r="V1881" s="3">
        <v>442.4</v>
      </c>
      <c r="W1881" s="3">
        <v>470.2</v>
      </c>
      <c r="X1881" s="16">
        <v>-0.06</v>
      </c>
      <c r="Y1881" s="7">
        <v>1581.72</v>
      </c>
      <c r="Z1881" s="3">
        <v>1580.91</v>
      </c>
      <c r="AA1881" s="3">
        <v>0</v>
      </c>
      <c r="AB1881" s="3">
        <v>143712.74</v>
      </c>
      <c r="AC1881" s="3">
        <v>134984.94</v>
      </c>
      <c r="AD1881" s="3">
        <v>162598.66</v>
      </c>
      <c r="AE1881" s="3">
        <v>162518.70000000001</v>
      </c>
    </row>
    <row r="1882" spans="1:31" x14ac:dyDescent="0.3">
      <c r="A1882" s="3" t="s">
        <v>10614</v>
      </c>
      <c r="B1882" s="4">
        <v>38148</v>
      </c>
      <c r="C1882" s="4">
        <v>97</v>
      </c>
      <c r="D1882" s="4" t="s">
        <v>25</v>
      </c>
      <c r="E1882" s="5">
        <v>45047</v>
      </c>
      <c r="G1882" s="4" t="s">
        <v>10615</v>
      </c>
      <c r="H1882" s="3" t="s">
        <v>6315</v>
      </c>
      <c r="I1882" s="3" t="s">
        <v>252</v>
      </c>
      <c r="J1882" s="3" t="s">
        <v>252</v>
      </c>
      <c r="K1882" s="3" t="s">
        <v>104</v>
      </c>
      <c r="L1882" s="6" t="s">
        <v>104</v>
      </c>
      <c r="M1882" s="3" t="s">
        <v>252</v>
      </c>
      <c r="N1882" s="3" t="s">
        <v>154</v>
      </c>
      <c r="O1882" s="3" t="s">
        <v>10616</v>
      </c>
      <c r="P1882" s="3" t="s">
        <v>252</v>
      </c>
      <c r="Q1882" s="3" t="s">
        <v>157</v>
      </c>
      <c r="R1882" s="3" t="s">
        <v>10617</v>
      </c>
      <c r="S1882" s="3">
        <v>115</v>
      </c>
      <c r="T1882" s="3">
        <v>25</v>
      </c>
      <c r="U1882" s="3">
        <v>0.78</v>
      </c>
      <c r="V1882" s="3">
        <v>278</v>
      </c>
      <c r="W1882" s="3">
        <v>37</v>
      </c>
      <c r="X1882" s="16">
        <v>0.87</v>
      </c>
      <c r="Y1882" s="7">
        <v>647.41999999999996</v>
      </c>
      <c r="Z1882" s="3">
        <v>144.58000000000001</v>
      </c>
      <c r="AA1882" s="3">
        <v>0.78</v>
      </c>
      <c r="AB1882" s="3">
        <v>53916.86</v>
      </c>
      <c r="AC1882" s="3">
        <v>12040.9</v>
      </c>
      <c r="AD1882" s="3">
        <v>53916.86</v>
      </c>
      <c r="AE1882" s="3">
        <v>12040.9</v>
      </c>
    </row>
    <row r="1883" spans="1:31" x14ac:dyDescent="0.3">
      <c r="A1883" s="3" t="s">
        <v>10618</v>
      </c>
      <c r="B1883" s="4">
        <v>65922</v>
      </c>
      <c r="C1883" s="4">
        <v>351</v>
      </c>
      <c r="D1883" s="4" t="s">
        <v>25</v>
      </c>
      <c r="E1883" s="5">
        <v>45047</v>
      </c>
      <c r="G1883" s="4" t="s">
        <v>10619</v>
      </c>
      <c r="H1883" s="3" t="s">
        <v>6315</v>
      </c>
      <c r="I1883" s="3" t="s">
        <v>252</v>
      </c>
      <c r="J1883" s="3" t="s">
        <v>252</v>
      </c>
      <c r="K1883" s="3" t="s">
        <v>132</v>
      </c>
      <c r="L1883" s="6" t="s">
        <v>89</v>
      </c>
      <c r="M1883" s="3" t="s">
        <v>252</v>
      </c>
      <c r="N1883" s="3" t="s">
        <v>184</v>
      </c>
      <c r="O1883" s="3" t="s">
        <v>10620</v>
      </c>
      <c r="P1883" s="3" t="s">
        <v>191</v>
      </c>
      <c r="Q1883" s="3" t="s">
        <v>26</v>
      </c>
      <c r="R1883" s="3" t="s">
        <v>27</v>
      </c>
      <c r="S1883" s="3">
        <v>33</v>
      </c>
      <c r="T1883" s="3">
        <v>28</v>
      </c>
      <c r="U1883" s="3">
        <v>0.15</v>
      </c>
      <c r="V1883" s="3">
        <v>173</v>
      </c>
      <c r="W1883" s="3">
        <v>527</v>
      </c>
      <c r="X1883" s="16">
        <v>-2.0499999999999998</v>
      </c>
      <c r="Y1883" s="7">
        <v>795.75</v>
      </c>
      <c r="Z1883" s="3">
        <v>527</v>
      </c>
      <c r="AA1883" s="3">
        <v>0.34</v>
      </c>
      <c r="AB1883" s="3">
        <v>92532.21</v>
      </c>
      <c r="AC1883" s="3">
        <v>57123.839999999997</v>
      </c>
      <c r="AD1883" s="3">
        <v>100249.02</v>
      </c>
      <c r="AE1883" s="3">
        <v>65643.12</v>
      </c>
    </row>
    <row r="1884" spans="1:31" x14ac:dyDescent="0.3">
      <c r="A1884" s="3" t="s">
        <v>10621</v>
      </c>
      <c r="B1884" s="4">
        <v>48698</v>
      </c>
      <c r="C1884" s="4">
        <v>148</v>
      </c>
      <c r="D1884" s="4" t="s">
        <v>25</v>
      </c>
      <c r="E1884" s="5">
        <v>45108</v>
      </c>
      <c r="G1884" s="4" t="s">
        <v>10622</v>
      </c>
      <c r="H1884" s="3" t="s">
        <v>6315</v>
      </c>
      <c r="I1884" s="3" t="s">
        <v>87</v>
      </c>
      <c r="J1884" s="3" t="s">
        <v>88</v>
      </c>
      <c r="K1884" s="3" t="s">
        <v>132</v>
      </c>
      <c r="L1884" s="6" t="s">
        <v>132</v>
      </c>
      <c r="M1884" s="3" t="s">
        <v>88</v>
      </c>
      <c r="N1884" s="3" t="s">
        <v>133</v>
      </c>
      <c r="O1884" s="3" t="s">
        <v>10623</v>
      </c>
      <c r="P1884" s="3" t="s">
        <v>87</v>
      </c>
      <c r="Q1884" s="3" t="s">
        <v>51</v>
      </c>
      <c r="R1884" s="3" t="s">
        <v>31</v>
      </c>
      <c r="S1884" s="3">
        <v>28</v>
      </c>
      <c r="U1884" s="3">
        <v>1</v>
      </c>
      <c r="V1884" s="3">
        <v>93.34</v>
      </c>
      <c r="W1884" s="3">
        <v>0.19</v>
      </c>
      <c r="X1884" s="16">
        <v>1</v>
      </c>
      <c r="Y1884" s="7">
        <v>330.19</v>
      </c>
      <c r="Z1884" s="3">
        <v>343.01</v>
      </c>
      <c r="AA1884" s="3">
        <v>-0.04</v>
      </c>
      <c r="AB1884" s="3">
        <v>72470.64</v>
      </c>
      <c r="AC1884" s="3">
        <v>75378.240000000005</v>
      </c>
      <c r="AD1884" s="3">
        <v>72470.64</v>
      </c>
      <c r="AE1884" s="3">
        <v>75378.240000000005</v>
      </c>
    </row>
    <row r="1885" spans="1:31" x14ac:dyDescent="0.3">
      <c r="A1885" s="3" t="s">
        <v>10624</v>
      </c>
      <c r="B1885" s="4">
        <v>53853</v>
      </c>
      <c r="C1885" s="4">
        <v>152</v>
      </c>
      <c r="D1885" s="4" t="s">
        <v>25</v>
      </c>
      <c r="E1885" s="5">
        <v>45108</v>
      </c>
      <c r="G1885" s="4" t="s">
        <v>10625</v>
      </c>
      <c r="H1885" s="3" t="s">
        <v>6315</v>
      </c>
      <c r="I1885" s="3" t="s">
        <v>131</v>
      </c>
      <c r="J1885" s="3" t="s">
        <v>88</v>
      </c>
      <c r="K1885" s="3" t="s">
        <v>89</v>
      </c>
      <c r="L1885" s="6" t="s">
        <v>89</v>
      </c>
      <c r="M1885" s="3" t="s">
        <v>88</v>
      </c>
      <c r="N1885" s="3" t="s">
        <v>90</v>
      </c>
      <c r="O1885" s="3" t="s">
        <v>10626</v>
      </c>
      <c r="P1885" s="3" t="s">
        <v>191</v>
      </c>
      <c r="Q1885" s="3" t="s">
        <v>194</v>
      </c>
      <c r="R1885" s="3" t="s">
        <v>6402</v>
      </c>
      <c r="S1885" s="3">
        <v>15</v>
      </c>
      <c r="T1885" s="3">
        <v>16</v>
      </c>
      <c r="U1885" s="3">
        <v>-7.0000000000000007E-2</v>
      </c>
      <c r="V1885" s="3">
        <v>34</v>
      </c>
      <c r="W1885" s="3">
        <v>54</v>
      </c>
      <c r="X1885" s="16">
        <v>-0.59</v>
      </c>
      <c r="Y1885" s="7">
        <v>186</v>
      </c>
      <c r="Z1885" s="3">
        <v>170.33</v>
      </c>
      <c r="AA1885" s="3">
        <v>0.08</v>
      </c>
      <c r="AB1885" s="3">
        <v>17708.400000000001</v>
      </c>
      <c r="AC1885" s="3">
        <v>17271.8</v>
      </c>
      <c r="AD1885" s="3">
        <v>18860.400000000001</v>
      </c>
      <c r="AE1885" s="3">
        <v>17271.8</v>
      </c>
    </row>
    <row r="1886" spans="1:31" x14ac:dyDescent="0.3">
      <c r="A1886" s="3" t="s">
        <v>10627</v>
      </c>
      <c r="B1886" s="4">
        <v>57146</v>
      </c>
      <c r="C1886" s="4">
        <v>230</v>
      </c>
      <c r="D1886" s="4" t="s">
        <v>25</v>
      </c>
      <c r="E1886" s="5">
        <v>45108</v>
      </c>
      <c r="G1886" s="4" t="s">
        <v>10628</v>
      </c>
      <c r="H1886" s="3" t="s">
        <v>6315</v>
      </c>
      <c r="I1886" s="3" t="s">
        <v>116</v>
      </c>
      <c r="J1886" s="3" t="s">
        <v>116</v>
      </c>
      <c r="K1886" s="3" t="s">
        <v>116</v>
      </c>
      <c r="L1886" s="6" t="s">
        <v>104</v>
      </c>
      <c r="M1886" s="3" t="s">
        <v>116</v>
      </c>
      <c r="N1886" s="3" t="s">
        <v>10200</v>
      </c>
      <c r="O1886" s="3" t="s">
        <v>10629</v>
      </c>
      <c r="P1886" s="3" t="s">
        <v>116</v>
      </c>
      <c r="Q1886" s="3" t="s">
        <v>213</v>
      </c>
      <c r="R1886" s="3" t="s">
        <v>6402</v>
      </c>
      <c r="S1886" s="3">
        <v>21</v>
      </c>
      <c r="T1886" s="3">
        <v>7</v>
      </c>
      <c r="U1886" s="3">
        <v>0.67</v>
      </c>
      <c r="V1886" s="3">
        <v>58.35</v>
      </c>
      <c r="W1886" s="3">
        <v>21</v>
      </c>
      <c r="X1886" s="16">
        <v>0.64</v>
      </c>
      <c r="Y1886" s="7">
        <v>216.26</v>
      </c>
      <c r="Z1886" s="3">
        <v>481.85</v>
      </c>
      <c r="AA1886" s="3">
        <v>-1.23</v>
      </c>
      <c r="AB1886" s="3">
        <v>9662.9599999999991</v>
      </c>
      <c r="AC1886" s="3">
        <v>21880.74</v>
      </c>
      <c r="AD1886" s="3">
        <v>9818.9599999999991</v>
      </c>
      <c r="AE1886" s="3">
        <v>21880.74</v>
      </c>
    </row>
    <row r="1887" spans="1:31" x14ac:dyDescent="0.3">
      <c r="A1887" s="3" t="s">
        <v>10630</v>
      </c>
      <c r="B1887" s="4">
        <v>62514</v>
      </c>
      <c r="C1887" s="4">
        <v>127</v>
      </c>
      <c r="D1887" s="4" t="s">
        <v>25</v>
      </c>
      <c r="E1887" s="5">
        <v>45108</v>
      </c>
      <c r="G1887" s="4" t="s">
        <v>10631</v>
      </c>
      <c r="H1887" s="3" t="s">
        <v>6315</v>
      </c>
      <c r="I1887" s="3" t="s">
        <v>116</v>
      </c>
      <c r="J1887" s="3" t="s">
        <v>116</v>
      </c>
      <c r="K1887" s="3" t="s">
        <v>116</v>
      </c>
      <c r="L1887" s="6" t="s">
        <v>6320</v>
      </c>
      <c r="M1887" s="3" t="s">
        <v>116</v>
      </c>
      <c r="N1887" s="3" t="s">
        <v>989</v>
      </c>
      <c r="O1887" s="3" t="s">
        <v>10632</v>
      </c>
      <c r="P1887" s="3" t="s">
        <v>116</v>
      </c>
      <c r="Q1887" s="3" t="s">
        <v>32</v>
      </c>
      <c r="R1887" s="3" t="s">
        <v>31</v>
      </c>
      <c r="S1887" s="3">
        <v>6</v>
      </c>
      <c r="T1887" s="3">
        <v>10</v>
      </c>
      <c r="U1887" s="3">
        <v>-0.67</v>
      </c>
      <c r="V1887" s="3">
        <v>10</v>
      </c>
      <c r="W1887" s="3">
        <v>61</v>
      </c>
      <c r="X1887" s="16">
        <v>-5.0999999999999996</v>
      </c>
      <c r="Y1887" s="7">
        <v>31.5</v>
      </c>
      <c r="Z1887" s="3">
        <v>61</v>
      </c>
      <c r="AA1887" s="3">
        <v>-0.94</v>
      </c>
      <c r="AB1887" s="3">
        <v>7655.52</v>
      </c>
      <c r="AC1887" s="3">
        <v>15752.64</v>
      </c>
      <c r="AD1887" s="3">
        <v>8134.56</v>
      </c>
      <c r="AE1887" s="3">
        <v>15752.64</v>
      </c>
    </row>
    <row r="1888" spans="1:31" x14ac:dyDescent="0.3">
      <c r="A1888" s="3" t="s">
        <v>10633</v>
      </c>
      <c r="B1888" s="4">
        <v>62515</v>
      </c>
      <c r="C1888" s="4">
        <v>114</v>
      </c>
      <c r="D1888" s="4" t="s">
        <v>25</v>
      </c>
      <c r="E1888" s="5">
        <v>45108</v>
      </c>
      <c r="G1888" s="4" t="s">
        <v>10634</v>
      </c>
      <c r="H1888" s="3" t="s">
        <v>6315</v>
      </c>
      <c r="I1888" s="3" t="s">
        <v>116</v>
      </c>
      <c r="J1888" s="3" t="s">
        <v>116</v>
      </c>
      <c r="K1888" s="3" t="s">
        <v>116</v>
      </c>
      <c r="L1888" s="6" t="s">
        <v>6320</v>
      </c>
      <c r="M1888" s="3" t="s">
        <v>116</v>
      </c>
      <c r="N1888" s="3" t="s">
        <v>122</v>
      </c>
      <c r="O1888" s="3" t="s">
        <v>10635</v>
      </c>
      <c r="P1888" s="3" t="s">
        <v>116</v>
      </c>
      <c r="Q1888" s="3" t="s">
        <v>32</v>
      </c>
      <c r="R1888" s="3" t="s">
        <v>31</v>
      </c>
      <c r="S1888" s="3">
        <v>4</v>
      </c>
      <c r="T1888" s="3">
        <v>9.5</v>
      </c>
      <c r="U1888" s="3">
        <v>-1.38</v>
      </c>
      <c r="V1888" s="3">
        <v>8.5</v>
      </c>
      <c r="W1888" s="3">
        <v>55.5</v>
      </c>
      <c r="X1888" s="16">
        <v>-5.53</v>
      </c>
      <c r="Y1888" s="7">
        <v>22.17</v>
      </c>
      <c r="Z1888" s="3">
        <v>55.5</v>
      </c>
      <c r="AA1888" s="3">
        <v>-1.5</v>
      </c>
      <c r="AB1888" s="3">
        <v>5392.64</v>
      </c>
      <c r="AC1888" s="3">
        <v>14332.32</v>
      </c>
      <c r="AD1888" s="3">
        <v>5724.32</v>
      </c>
      <c r="AE1888" s="3">
        <v>14332.32</v>
      </c>
    </row>
    <row r="1889" spans="1:31" x14ac:dyDescent="0.3">
      <c r="A1889" s="3" t="s">
        <v>10636</v>
      </c>
      <c r="B1889" s="4">
        <v>62788</v>
      </c>
      <c r="C1889" s="4">
        <v>412</v>
      </c>
      <c r="D1889" s="4" t="s">
        <v>25</v>
      </c>
      <c r="E1889" s="5">
        <v>45108</v>
      </c>
      <c r="G1889" s="4" t="s">
        <v>10637</v>
      </c>
      <c r="H1889" s="3" t="s">
        <v>6315</v>
      </c>
      <c r="I1889" s="3" t="s">
        <v>116</v>
      </c>
      <c r="J1889" s="3" t="s">
        <v>116</v>
      </c>
      <c r="K1889" s="3" t="s">
        <v>116</v>
      </c>
      <c r="L1889" s="6" t="s">
        <v>6320</v>
      </c>
      <c r="M1889" s="3" t="s">
        <v>116</v>
      </c>
      <c r="N1889" s="3" t="s">
        <v>989</v>
      </c>
      <c r="O1889" s="3" t="s">
        <v>10638</v>
      </c>
      <c r="P1889" s="3" t="s">
        <v>116</v>
      </c>
      <c r="Q1889" s="3" t="s">
        <v>6387</v>
      </c>
      <c r="R1889" s="3" t="s">
        <v>31</v>
      </c>
      <c r="S1889" s="3">
        <v>28</v>
      </c>
      <c r="T1889" s="3">
        <v>80.5</v>
      </c>
      <c r="U1889" s="3">
        <v>-1.93</v>
      </c>
      <c r="V1889" s="3">
        <v>217</v>
      </c>
      <c r="W1889" s="3">
        <v>544.5</v>
      </c>
      <c r="X1889" s="16">
        <v>-1.51</v>
      </c>
      <c r="Y1889" s="7">
        <v>738.96</v>
      </c>
      <c r="Z1889" s="3">
        <v>544.5</v>
      </c>
      <c r="AA1889" s="3">
        <v>0.26</v>
      </c>
      <c r="AB1889" s="3">
        <v>147214.65</v>
      </c>
      <c r="AC1889" s="3">
        <v>130549.32</v>
      </c>
      <c r="AD1889" s="3">
        <v>177172.65</v>
      </c>
      <c r="AE1889" s="3">
        <v>130549.32</v>
      </c>
    </row>
    <row r="1890" spans="1:31" x14ac:dyDescent="0.3">
      <c r="A1890" s="3" t="s">
        <v>10639</v>
      </c>
      <c r="B1890" s="4">
        <v>65543</v>
      </c>
      <c r="C1890" s="4">
        <v>126</v>
      </c>
      <c r="D1890" s="4" t="s">
        <v>25</v>
      </c>
      <c r="E1890" s="5">
        <v>45108</v>
      </c>
      <c r="G1890" s="4" t="s">
        <v>10640</v>
      </c>
      <c r="H1890" s="3" t="s">
        <v>6315</v>
      </c>
      <c r="I1890" s="3" t="s">
        <v>54</v>
      </c>
      <c r="J1890" s="3" t="s">
        <v>191</v>
      </c>
      <c r="K1890" s="3" t="s">
        <v>6320</v>
      </c>
      <c r="L1890" s="6" t="s">
        <v>6320</v>
      </c>
      <c r="M1890" s="3" t="s">
        <v>191</v>
      </c>
      <c r="N1890" s="3" t="s">
        <v>211</v>
      </c>
      <c r="O1890" s="3" t="s">
        <v>10641</v>
      </c>
      <c r="P1890" s="3" t="s">
        <v>191</v>
      </c>
      <c r="Q1890" s="3" t="s">
        <v>44</v>
      </c>
      <c r="R1890" s="3" t="s">
        <v>31</v>
      </c>
      <c r="S1890" s="3">
        <v>3</v>
      </c>
      <c r="T1890" s="3">
        <v>3</v>
      </c>
      <c r="U1890" s="3">
        <v>0</v>
      </c>
      <c r="V1890" s="3">
        <v>9.58</v>
      </c>
      <c r="W1890" s="3">
        <v>11.5</v>
      </c>
      <c r="X1890" s="16">
        <v>-0.2</v>
      </c>
      <c r="Y1890" s="7">
        <v>67.5</v>
      </c>
      <c r="Z1890" s="3">
        <v>62.5</v>
      </c>
      <c r="AA1890" s="3">
        <v>7.0000000000000007E-2</v>
      </c>
      <c r="AB1890" s="3">
        <v>16191.9</v>
      </c>
      <c r="AC1890" s="3">
        <v>14992.5</v>
      </c>
      <c r="AD1890" s="3">
        <v>16191.9</v>
      </c>
      <c r="AE1890" s="3">
        <v>14992.5</v>
      </c>
    </row>
    <row r="1891" spans="1:31" x14ac:dyDescent="0.3">
      <c r="A1891" s="3" t="s">
        <v>10642</v>
      </c>
      <c r="B1891" s="4">
        <v>67554</v>
      </c>
      <c r="C1891" s="4">
        <v>113</v>
      </c>
      <c r="D1891" s="4" t="s">
        <v>25</v>
      </c>
      <c r="E1891" s="5">
        <v>45108</v>
      </c>
      <c r="G1891" s="4" t="s">
        <v>10643</v>
      </c>
      <c r="H1891" s="3" t="s">
        <v>6315</v>
      </c>
      <c r="I1891" s="3" t="s">
        <v>54</v>
      </c>
      <c r="J1891" s="3" t="s">
        <v>191</v>
      </c>
      <c r="K1891" s="3" t="s">
        <v>89</v>
      </c>
      <c r="L1891" s="6" t="s">
        <v>89</v>
      </c>
      <c r="M1891" s="3" t="s">
        <v>191</v>
      </c>
      <c r="N1891" s="3" t="s">
        <v>473</v>
      </c>
      <c r="O1891" s="3" t="s">
        <v>10644</v>
      </c>
      <c r="P1891" s="3" t="s">
        <v>191</v>
      </c>
      <c r="Q1891" s="3" t="s">
        <v>938</v>
      </c>
      <c r="R1891" s="3" t="s">
        <v>31</v>
      </c>
      <c r="S1891" s="3">
        <v>7</v>
      </c>
      <c r="U1891" s="3">
        <v>1</v>
      </c>
      <c r="V1891" s="3">
        <v>13</v>
      </c>
      <c r="W1891" s="3">
        <v>115</v>
      </c>
      <c r="X1891" s="16">
        <v>-7.85</v>
      </c>
      <c r="Y1891" s="7">
        <v>55</v>
      </c>
      <c r="Z1891" s="3">
        <v>115</v>
      </c>
      <c r="AA1891" s="3">
        <v>-1.0900000000000001</v>
      </c>
      <c r="AB1891" s="3">
        <v>5451.6</v>
      </c>
      <c r="AC1891" s="3">
        <v>12226.8</v>
      </c>
      <c r="AD1891" s="3">
        <v>5847.6</v>
      </c>
      <c r="AE1891" s="3">
        <v>12226.8</v>
      </c>
    </row>
    <row r="1892" spans="1:31" x14ac:dyDescent="0.3">
      <c r="A1892" s="3" t="s">
        <v>10645</v>
      </c>
      <c r="B1892" s="4">
        <v>78186</v>
      </c>
      <c r="C1892" s="4">
        <v>302</v>
      </c>
      <c r="D1892" s="4" t="s">
        <v>25</v>
      </c>
      <c r="E1892" s="5">
        <v>45108</v>
      </c>
      <c r="G1892" s="4" t="s">
        <v>10646</v>
      </c>
      <c r="H1892" s="3" t="s">
        <v>6315</v>
      </c>
      <c r="I1892" s="3" t="s">
        <v>711</v>
      </c>
      <c r="J1892" s="3" t="s">
        <v>191</v>
      </c>
      <c r="K1892" s="3" t="s">
        <v>89</v>
      </c>
      <c r="L1892" s="6" t="s">
        <v>89</v>
      </c>
      <c r="M1892" s="3" t="s">
        <v>175</v>
      </c>
      <c r="N1892" s="3" t="s">
        <v>184</v>
      </c>
      <c r="O1892" s="3" t="s">
        <v>10647</v>
      </c>
      <c r="P1892" s="3" t="s">
        <v>191</v>
      </c>
      <c r="Q1892" s="3" t="s">
        <v>6387</v>
      </c>
      <c r="R1892" s="3" t="s">
        <v>31</v>
      </c>
      <c r="S1892" s="3">
        <v>11</v>
      </c>
      <c r="T1892" s="3">
        <v>65</v>
      </c>
      <c r="U1892" s="3">
        <v>-5.05</v>
      </c>
      <c r="V1892" s="3">
        <v>21.75</v>
      </c>
      <c r="W1892" s="3">
        <v>159</v>
      </c>
      <c r="X1892" s="16">
        <v>-6.31</v>
      </c>
      <c r="Y1892" s="7">
        <v>138.75</v>
      </c>
      <c r="Z1892" s="3">
        <v>471</v>
      </c>
      <c r="AA1892" s="3">
        <v>-2.39</v>
      </c>
      <c r="AB1892" s="3">
        <v>19742.61</v>
      </c>
      <c r="AC1892" s="3">
        <v>70593.48</v>
      </c>
      <c r="AD1892" s="3">
        <v>20795.849999999999</v>
      </c>
      <c r="AE1892" s="3">
        <v>70593.48</v>
      </c>
    </row>
    <row r="1893" spans="1:31" x14ac:dyDescent="0.3">
      <c r="A1893" s="3" t="s">
        <v>10648</v>
      </c>
      <c r="B1893" s="4">
        <v>17176</v>
      </c>
      <c r="C1893" s="4">
        <v>183</v>
      </c>
      <c r="D1893" s="4" t="s">
        <v>25</v>
      </c>
      <c r="E1893" s="5">
        <v>45108</v>
      </c>
      <c r="G1893" s="4" t="s">
        <v>10649</v>
      </c>
      <c r="H1893" s="3" t="s">
        <v>6315</v>
      </c>
      <c r="I1893" s="3" t="s">
        <v>711</v>
      </c>
      <c r="J1893" s="3" t="s">
        <v>175</v>
      </c>
      <c r="K1893" s="3" t="s">
        <v>146</v>
      </c>
      <c r="L1893" s="6" t="s">
        <v>146</v>
      </c>
      <c r="M1893" s="3" t="s">
        <v>175</v>
      </c>
      <c r="N1893" s="3" t="s">
        <v>176</v>
      </c>
      <c r="O1893" s="3" t="s">
        <v>10650</v>
      </c>
      <c r="P1893" s="3" t="s">
        <v>6357</v>
      </c>
      <c r="Q1893" s="3" t="s">
        <v>254</v>
      </c>
      <c r="R1893" s="3" t="s">
        <v>60</v>
      </c>
      <c r="S1893" s="3">
        <v>3</v>
      </c>
      <c r="T1893" s="3">
        <v>6.17</v>
      </c>
      <c r="U1893" s="3">
        <v>-0.9</v>
      </c>
      <c r="V1893" s="3">
        <v>10.25</v>
      </c>
      <c r="W1893" s="3">
        <v>9.67</v>
      </c>
      <c r="X1893" s="16">
        <v>0.06</v>
      </c>
      <c r="Y1893" s="7">
        <v>57.33</v>
      </c>
      <c r="Z1893" s="3">
        <v>115.67</v>
      </c>
      <c r="AA1893" s="3">
        <v>-1.02</v>
      </c>
      <c r="AB1893" s="3">
        <v>29556.48</v>
      </c>
      <c r="AC1893" s="3">
        <v>59628.480000000003</v>
      </c>
      <c r="AD1893" s="3">
        <v>29556.48</v>
      </c>
      <c r="AE1893" s="3">
        <v>59628.480000000003</v>
      </c>
    </row>
    <row r="1894" spans="1:31" x14ac:dyDescent="0.3">
      <c r="A1894" s="3" t="s">
        <v>10651</v>
      </c>
      <c r="B1894" s="4">
        <v>21256</v>
      </c>
      <c r="C1894" s="4">
        <v>122</v>
      </c>
      <c r="D1894" s="4" t="s">
        <v>25</v>
      </c>
      <c r="E1894" s="5">
        <v>45108</v>
      </c>
      <c r="G1894" s="4" t="s">
        <v>10652</v>
      </c>
      <c r="H1894" s="3" t="s">
        <v>6315</v>
      </c>
      <c r="I1894" s="3" t="s">
        <v>711</v>
      </c>
      <c r="J1894" s="3" t="s">
        <v>175</v>
      </c>
      <c r="K1894" s="3" t="s">
        <v>6320</v>
      </c>
      <c r="L1894" s="6" t="s">
        <v>6320</v>
      </c>
      <c r="M1894" s="3" t="s">
        <v>175</v>
      </c>
      <c r="N1894" s="3" t="s">
        <v>176</v>
      </c>
      <c r="O1894" s="3" t="s">
        <v>10653</v>
      </c>
      <c r="P1894" s="3" t="s">
        <v>6357</v>
      </c>
      <c r="Q1894" s="3" t="s">
        <v>10654</v>
      </c>
      <c r="R1894" s="3" t="s">
        <v>31</v>
      </c>
      <c r="S1894" s="3">
        <v>2</v>
      </c>
      <c r="U1894" s="3">
        <v>1</v>
      </c>
      <c r="V1894" s="3">
        <v>6</v>
      </c>
      <c r="W1894" s="3">
        <v>0.5</v>
      </c>
      <c r="X1894" s="16">
        <v>0.92</v>
      </c>
      <c r="Y1894" s="7">
        <v>26.5</v>
      </c>
      <c r="Z1894" s="3">
        <v>56.67</v>
      </c>
      <c r="AA1894" s="3">
        <v>-1.1399999999999999</v>
      </c>
      <c r="AB1894" s="3">
        <v>9781.68</v>
      </c>
      <c r="AC1894" s="3">
        <v>21827</v>
      </c>
      <c r="AD1894" s="3">
        <v>9781.68</v>
      </c>
      <c r="AE1894" s="3">
        <v>21827</v>
      </c>
    </row>
    <row r="1895" spans="1:31" x14ac:dyDescent="0.3">
      <c r="A1895" s="3" t="s">
        <v>10655</v>
      </c>
      <c r="B1895" s="4">
        <v>22071</v>
      </c>
      <c r="C1895" s="4">
        <v>242</v>
      </c>
      <c r="D1895" s="4" t="s">
        <v>25</v>
      </c>
      <c r="E1895" s="5">
        <v>45108</v>
      </c>
      <c r="G1895" s="4" t="s">
        <v>10656</v>
      </c>
      <c r="H1895" s="3" t="s">
        <v>6315</v>
      </c>
      <c r="I1895" s="3" t="s">
        <v>758</v>
      </c>
      <c r="J1895" s="3" t="s">
        <v>175</v>
      </c>
      <c r="K1895" s="3" t="s">
        <v>146</v>
      </c>
      <c r="L1895" s="6" t="s">
        <v>146</v>
      </c>
      <c r="M1895" s="3" t="s">
        <v>175</v>
      </c>
      <c r="N1895" s="3" t="s">
        <v>176</v>
      </c>
      <c r="O1895" s="3" t="s">
        <v>10657</v>
      </c>
      <c r="P1895" s="3" t="s">
        <v>6357</v>
      </c>
      <c r="Q1895" s="3" t="s">
        <v>9220</v>
      </c>
      <c r="R1895" s="3" t="s">
        <v>60</v>
      </c>
      <c r="S1895" s="3">
        <v>5</v>
      </c>
      <c r="T1895" s="3">
        <v>1.5</v>
      </c>
      <c r="U1895" s="3">
        <v>0.7</v>
      </c>
      <c r="V1895" s="3">
        <v>25.58</v>
      </c>
      <c r="W1895" s="3">
        <v>9.83</v>
      </c>
      <c r="X1895" s="16">
        <v>0.62</v>
      </c>
      <c r="Y1895" s="7">
        <v>104.08</v>
      </c>
      <c r="Z1895" s="3">
        <v>121.33</v>
      </c>
      <c r="AA1895" s="3">
        <v>-0.17</v>
      </c>
      <c r="AB1895" s="3">
        <v>46333.67</v>
      </c>
      <c r="AC1895" s="3">
        <v>56536.480000000003</v>
      </c>
      <c r="AD1895" s="3">
        <v>48498.67</v>
      </c>
      <c r="AE1895" s="3">
        <v>56536.480000000003</v>
      </c>
    </row>
    <row r="1896" spans="1:31" x14ac:dyDescent="0.3">
      <c r="A1896" s="3" t="s">
        <v>10658</v>
      </c>
      <c r="B1896" s="4">
        <v>26678</v>
      </c>
      <c r="C1896" s="4">
        <v>158</v>
      </c>
      <c r="D1896" s="4" t="s">
        <v>25</v>
      </c>
      <c r="E1896" s="5">
        <v>45108</v>
      </c>
      <c r="G1896" s="4" t="s">
        <v>10659</v>
      </c>
      <c r="H1896" s="3" t="s">
        <v>6315</v>
      </c>
      <c r="I1896" s="3" t="s">
        <v>806</v>
      </c>
      <c r="J1896" s="3" t="s">
        <v>175</v>
      </c>
      <c r="K1896" s="3" t="s">
        <v>6320</v>
      </c>
      <c r="L1896" s="6" t="s">
        <v>6320</v>
      </c>
      <c r="M1896" s="3" t="s">
        <v>175</v>
      </c>
      <c r="N1896" s="3" t="s">
        <v>176</v>
      </c>
      <c r="O1896" s="3" t="s">
        <v>10660</v>
      </c>
      <c r="P1896" s="3" t="s">
        <v>6357</v>
      </c>
      <c r="Q1896" s="3" t="s">
        <v>10654</v>
      </c>
      <c r="R1896" s="3" t="s">
        <v>31</v>
      </c>
      <c r="S1896" s="3">
        <v>10</v>
      </c>
      <c r="T1896" s="3">
        <v>1.5</v>
      </c>
      <c r="U1896" s="3">
        <v>0.84</v>
      </c>
      <c r="V1896" s="3">
        <v>11</v>
      </c>
      <c r="W1896" s="3">
        <v>3.92</v>
      </c>
      <c r="X1896" s="16">
        <v>0.64</v>
      </c>
      <c r="Y1896" s="7">
        <v>47.5</v>
      </c>
      <c r="Z1896" s="3">
        <v>72.92</v>
      </c>
      <c r="AA1896" s="3">
        <v>-0.54</v>
      </c>
      <c r="AB1896" s="3">
        <v>17533.2</v>
      </c>
      <c r="AC1896" s="3">
        <v>27647.599999999999</v>
      </c>
      <c r="AD1896" s="3">
        <v>17533.2</v>
      </c>
      <c r="AE1896" s="3">
        <v>27647.599999999999</v>
      </c>
    </row>
    <row r="1897" spans="1:31" x14ac:dyDescent="0.3">
      <c r="A1897" s="3" t="s">
        <v>10661</v>
      </c>
      <c r="B1897" s="4">
        <v>85639</v>
      </c>
      <c r="C1897" s="4">
        <v>164</v>
      </c>
      <c r="D1897" s="4" t="s">
        <v>25</v>
      </c>
      <c r="E1897" s="5">
        <v>45108</v>
      </c>
      <c r="G1897" s="4" t="s">
        <v>10662</v>
      </c>
      <c r="H1897" s="3" t="s">
        <v>6315</v>
      </c>
      <c r="I1897" s="3" t="s">
        <v>758</v>
      </c>
      <c r="J1897" s="3" t="s">
        <v>175</v>
      </c>
      <c r="K1897" s="3" t="s">
        <v>146</v>
      </c>
      <c r="L1897" s="6" t="s">
        <v>146</v>
      </c>
      <c r="M1897" s="3" t="s">
        <v>175</v>
      </c>
      <c r="N1897" s="3" t="s">
        <v>712</v>
      </c>
      <c r="O1897" s="3" t="s">
        <v>10663</v>
      </c>
      <c r="P1897" s="3" t="s">
        <v>191</v>
      </c>
      <c r="Q1897" s="3" t="s">
        <v>44</v>
      </c>
      <c r="R1897" s="3" t="s">
        <v>31</v>
      </c>
      <c r="S1897" s="3">
        <v>2</v>
      </c>
      <c r="T1897" s="3">
        <v>0.57999999999999996</v>
      </c>
      <c r="U1897" s="3">
        <v>0.61</v>
      </c>
      <c r="V1897" s="3">
        <v>8</v>
      </c>
      <c r="W1897" s="3">
        <v>90.08</v>
      </c>
      <c r="X1897" s="16">
        <v>-10.26</v>
      </c>
      <c r="Y1897" s="7">
        <v>27</v>
      </c>
      <c r="Z1897" s="3">
        <v>90.08</v>
      </c>
      <c r="AA1897" s="3">
        <v>-2.34</v>
      </c>
      <c r="AB1897" s="3">
        <v>15017.4</v>
      </c>
      <c r="AC1897" s="3">
        <v>50104.35</v>
      </c>
      <c r="AD1897" s="3">
        <v>15017.4</v>
      </c>
      <c r="AE1897" s="3">
        <v>50104.35</v>
      </c>
    </row>
    <row r="1898" spans="1:31" x14ac:dyDescent="0.3">
      <c r="A1898" s="3" t="s">
        <v>10664</v>
      </c>
      <c r="B1898" s="4">
        <v>87481</v>
      </c>
      <c r="C1898" s="4">
        <v>72</v>
      </c>
      <c r="D1898" s="4" t="s">
        <v>25</v>
      </c>
      <c r="E1898" s="5">
        <v>45108</v>
      </c>
      <c r="G1898" s="4" t="s">
        <v>10665</v>
      </c>
      <c r="H1898" s="3" t="s">
        <v>6315</v>
      </c>
      <c r="I1898" s="3" t="s">
        <v>245</v>
      </c>
      <c r="J1898" s="3" t="s">
        <v>3714</v>
      </c>
      <c r="K1898" s="3" t="s">
        <v>3714</v>
      </c>
      <c r="L1898" s="6" t="s">
        <v>146</v>
      </c>
      <c r="M1898" s="3" t="s">
        <v>245</v>
      </c>
      <c r="N1898" s="3" t="s">
        <v>3714</v>
      </c>
      <c r="O1898" s="3" t="s">
        <v>10666</v>
      </c>
      <c r="P1898" s="3" t="s">
        <v>245</v>
      </c>
      <c r="Q1898" s="3" t="s">
        <v>41</v>
      </c>
      <c r="R1898" s="3" t="s">
        <v>31</v>
      </c>
      <c r="S1898" s="3">
        <v>3</v>
      </c>
      <c r="U1898" s="3">
        <v>1</v>
      </c>
      <c r="V1898" s="3">
        <v>7</v>
      </c>
      <c r="X1898" s="16">
        <v>1</v>
      </c>
      <c r="Y1898" s="7">
        <v>49.25</v>
      </c>
      <c r="Z1898" s="3">
        <v>21.5</v>
      </c>
      <c r="AA1898" s="3">
        <v>0.56000000000000005</v>
      </c>
      <c r="AB1898" s="3">
        <v>26086.98</v>
      </c>
      <c r="AC1898" s="3">
        <v>11958.3</v>
      </c>
      <c r="AD1898" s="3">
        <v>27646.98</v>
      </c>
      <c r="AE1898" s="3">
        <v>11958.3</v>
      </c>
    </row>
    <row r="1899" spans="1:31" x14ac:dyDescent="0.3">
      <c r="A1899" s="3" t="s">
        <v>10667</v>
      </c>
      <c r="B1899" s="4">
        <v>44341</v>
      </c>
      <c r="C1899" s="4">
        <v>32</v>
      </c>
      <c r="D1899" s="4" t="s">
        <v>25</v>
      </c>
      <c r="E1899" s="5">
        <v>45108</v>
      </c>
      <c r="G1899" s="4" t="s">
        <v>10668</v>
      </c>
      <c r="H1899" s="3" t="s">
        <v>6315</v>
      </c>
      <c r="I1899" s="3" t="s">
        <v>299</v>
      </c>
      <c r="J1899" s="3" t="s">
        <v>299</v>
      </c>
      <c r="K1899" s="3" t="s">
        <v>104</v>
      </c>
      <c r="L1899" s="6" t="s">
        <v>104</v>
      </c>
      <c r="M1899" s="3" t="s">
        <v>299</v>
      </c>
      <c r="N1899" s="3" t="s">
        <v>184</v>
      </c>
      <c r="O1899" s="3" t="s">
        <v>10669</v>
      </c>
      <c r="P1899" s="3" t="s">
        <v>299</v>
      </c>
      <c r="Q1899" s="3" t="s">
        <v>213</v>
      </c>
      <c r="R1899" s="3" t="s">
        <v>6402</v>
      </c>
      <c r="S1899" s="3">
        <v>24</v>
      </c>
      <c r="U1899" s="3">
        <v>1</v>
      </c>
      <c r="V1899" s="3">
        <v>85.33</v>
      </c>
      <c r="X1899" s="16">
        <v>1</v>
      </c>
      <c r="Y1899" s="7">
        <v>195.99</v>
      </c>
      <c r="AA1899" s="3">
        <v>1</v>
      </c>
      <c r="AB1899" s="3">
        <v>12206.88</v>
      </c>
      <c r="AD1899" s="3">
        <v>12206.88</v>
      </c>
    </row>
    <row r="1900" spans="1:31" x14ac:dyDescent="0.3">
      <c r="A1900" s="3" t="s">
        <v>10670</v>
      </c>
      <c r="B1900" s="4">
        <v>72543</v>
      </c>
      <c r="C1900" s="4">
        <v>159</v>
      </c>
      <c r="D1900" s="4" t="s">
        <v>25</v>
      </c>
      <c r="E1900" s="5">
        <v>45108</v>
      </c>
      <c r="G1900" s="4" t="s">
        <v>10671</v>
      </c>
      <c r="H1900" s="3" t="s">
        <v>6315</v>
      </c>
      <c r="I1900" s="3" t="s">
        <v>299</v>
      </c>
      <c r="J1900" s="3" t="s">
        <v>299</v>
      </c>
      <c r="K1900" s="3" t="s">
        <v>132</v>
      </c>
      <c r="L1900" s="6" t="s">
        <v>132</v>
      </c>
      <c r="M1900" s="3" t="s">
        <v>191</v>
      </c>
      <c r="N1900" s="3" t="s">
        <v>206</v>
      </c>
      <c r="O1900" s="3" t="s">
        <v>10672</v>
      </c>
      <c r="P1900" s="3" t="s">
        <v>191</v>
      </c>
      <c r="Q1900" s="3" t="s">
        <v>41</v>
      </c>
      <c r="R1900" s="3" t="s">
        <v>60</v>
      </c>
      <c r="S1900" s="3">
        <v>5</v>
      </c>
      <c r="T1900" s="3">
        <v>6</v>
      </c>
      <c r="U1900" s="3">
        <v>-0.2</v>
      </c>
      <c r="V1900" s="3">
        <v>19</v>
      </c>
      <c r="W1900" s="3">
        <v>59</v>
      </c>
      <c r="X1900" s="16">
        <v>-2.11</v>
      </c>
      <c r="Y1900" s="7">
        <v>86</v>
      </c>
      <c r="Z1900" s="3">
        <v>230</v>
      </c>
      <c r="AA1900" s="3">
        <v>-1.67</v>
      </c>
      <c r="AB1900" s="3">
        <v>16346.88</v>
      </c>
      <c r="AC1900" s="3">
        <v>43718.400000000001</v>
      </c>
      <c r="AD1900" s="3">
        <v>16346.88</v>
      </c>
      <c r="AE1900" s="3">
        <v>43718.400000000001</v>
      </c>
    </row>
    <row r="1901" spans="1:31" x14ac:dyDescent="0.3">
      <c r="A1901" s="3" t="s">
        <v>10673</v>
      </c>
      <c r="B1901" s="4">
        <v>26680</v>
      </c>
      <c r="C1901" s="4">
        <v>105</v>
      </c>
      <c r="D1901" s="4" t="s">
        <v>25</v>
      </c>
      <c r="E1901" s="5">
        <v>45108</v>
      </c>
      <c r="G1901" s="4" t="s">
        <v>10674</v>
      </c>
      <c r="H1901" s="3" t="s">
        <v>6315</v>
      </c>
      <c r="I1901" s="3" t="s">
        <v>735</v>
      </c>
      <c r="J1901" s="3" t="s">
        <v>736</v>
      </c>
      <c r="K1901" s="3" t="s">
        <v>736</v>
      </c>
      <c r="L1901" s="6" t="s">
        <v>6320</v>
      </c>
      <c r="M1901" s="3" t="s">
        <v>175</v>
      </c>
      <c r="N1901" s="3" t="s">
        <v>176</v>
      </c>
      <c r="O1901" s="3" t="s">
        <v>10675</v>
      </c>
      <c r="P1901" s="3" t="s">
        <v>6357</v>
      </c>
      <c r="Q1901" s="3" t="s">
        <v>10654</v>
      </c>
      <c r="R1901" s="3" t="s">
        <v>31</v>
      </c>
      <c r="S1901" s="3">
        <v>2</v>
      </c>
      <c r="U1901" s="3">
        <v>1</v>
      </c>
      <c r="V1901" s="3">
        <v>4</v>
      </c>
      <c r="W1901" s="3">
        <v>1</v>
      </c>
      <c r="X1901" s="16">
        <v>0.75</v>
      </c>
      <c r="Y1901" s="7">
        <v>15</v>
      </c>
      <c r="Z1901" s="3">
        <v>52</v>
      </c>
      <c r="AA1901" s="3">
        <v>-2.4700000000000002</v>
      </c>
      <c r="AB1901" s="3">
        <v>5536.8</v>
      </c>
      <c r="AC1901" s="3">
        <v>19727.04</v>
      </c>
      <c r="AD1901" s="3">
        <v>5536.8</v>
      </c>
      <c r="AE1901" s="3">
        <v>19727.04</v>
      </c>
    </row>
    <row r="1902" spans="1:31" x14ac:dyDescent="0.3">
      <c r="A1902" s="3" t="s">
        <v>10676</v>
      </c>
      <c r="B1902" s="4">
        <v>27380</v>
      </c>
      <c r="C1902" s="4">
        <v>209</v>
      </c>
      <c r="D1902" s="4" t="s">
        <v>25</v>
      </c>
      <c r="E1902" s="5">
        <v>45108</v>
      </c>
      <c r="G1902" s="4" t="s">
        <v>10677</v>
      </c>
      <c r="H1902" s="3" t="s">
        <v>6315</v>
      </c>
      <c r="I1902" s="3" t="s">
        <v>735</v>
      </c>
      <c r="J1902" s="3" t="s">
        <v>736</v>
      </c>
      <c r="K1902" s="3" t="s">
        <v>736</v>
      </c>
      <c r="L1902" s="6" t="s">
        <v>146</v>
      </c>
      <c r="M1902" s="3" t="s">
        <v>175</v>
      </c>
      <c r="N1902" s="3" t="s">
        <v>176</v>
      </c>
      <c r="O1902" s="3" t="s">
        <v>10678</v>
      </c>
      <c r="P1902" s="3" t="s">
        <v>191</v>
      </c>
      <c r="Q1902" s="3" t="s">
        <v>63</v>
      </c>
      <c r="R1902" s="3" t="s">
        <v>31</v>
      </c>
      <c r="S1902" s="3">
        <v>5</v>
      </c>
      <c r="T1902" s="3">
        <v>2</v>
      </c>
      <c r="U1902" s="3">
        <v>0.56000000000000005</v>
      </c>
      <c r="V1902" s="3">
        <v>12.5</v>
      </c>
      <c r="W1902" s="3">
        <v>2</v>
      </c>
      <c r="X1902" s="16">
        <v>0.84</v>
      </c>
      <c r="Y1902" s="7">
        <v>120.5</v>
      </c>
      <c r="Z1902" s="3">
        <v>86</v>
      </c>
      <c r="AA1902" s="3">
        <v>0.28999999999999998</v>
      </c>
      <c r="AB1902" s="3">
        <v>106772.64</v>
      </c>
      <c r="AC1902" s="3">
        <v>73305.42</v>
      </c>
      <c r="AD1902" s="3">
        <v>106772.64</v>
      </c>
      <c r="AE1902" s="3">
        <v>73305.42</v>
      </c>
    </row>
    <row r="1903" spans="1:31" x14ac:dyDescent="0.3">
      <c r="A1903" s="3" t="s">
        <v>10679</v>
      </c>
      <c r="B1903" s="4">
        <v>62617</v>
      </c>
      <c r="C1903" s="4">
        <v>262</v>
      </c>
      <c r="D1903" s="4" t="s">
        <v>25</v>
      </c>
      <c r="E1903" s="5">
        <v>45108</v>
      </c>
      <c r="G1903" s="4" t="s">
        <v>10680</v>
      </c>
      <c r="H1903" s="3" t="s">
        <v>6315</v>
      </c>
      <c r="I1903" s="3" t="s">
        <v>116</v>
      </c>
      <c r="J1903" s="3" t="s">
        <v>6576</v>
      </c>
      <c r="K1903" s="3" t="s">
        <v>6577</v>
      </c>
      <c r="L1903" s="6" t="s">
        <v>132</v>
      </c>
      <c r="M1903" s="3" t="s">
        <v>116</v>
      </c>
      <c r="N1903" s="3" t="s">
        <v>1037</v>
      </c>
      <c r="O1903" s="3" t="s">
        <v>10681</v>
      </c>
      <c r="P1903" s="3" t="s">
        <v>116</v>
      </c>
      <c r="Q1903" s="3" t="s">
        <v>9254</v>
      </c>
      <c r="R1903" s="3" t="s">
        <v>60</v>
      </c>
      <c r="S1903" s="3">
        <v>16</v>
      </c>
      <c r="U1903" s="3">
        <v>1</v>
      </c>
      <c r="V1903" s="3">
        <v>69.099999999999994</v>
      </c>
      <c r="W1903" s="3">
        <v>190.84</v>
      </c>
      <c r="X1903" s="16">
        <v>-1.76</v>
      </c>
      <c r="Y1903" s="7">
        <v>251.37</v>
      </c>
      <c r="Z1903" s="3">
        <v>190.84</v>
      </c>
      <c r="AA1903" s="3">
        <v>0.24</v>
      </c>
      <c r="AB1903" s="3">
        <v>14657.9</v>
      </c>
      <c r="AC1903" s="3">
        <v>11125.1</v>
      </c>
      <c r="AD1903" s="3">
        <v>14657.9</v>
      </c>
      <c r="AE1903" s="3">
        <v>11125.1</v>
      </c>
    </row>
    <row r="1904" spans="1:31" x14ac:dyDescent="0.3">
      <c r="A1904" s="3" t="s">
        <v>10682</v>
      </c>
      <c r="B1904" s="4">
        <v>62618</v>
      </c>
      <c r="C1904" s="4">
        <v>291</v>
      </c>
      <c r="D1904" s="4" t="s">
        <v>25</v>
      </c>
      <c r="E1904" s="5">
        <v>45108</v>
      </c>
      <c r="G1904" s="4" t="s">
        <v>10683</v>
      </c>
      <c r="H1904" s="3" t="s">
        <v>6315</v>
      </c>
      <c r="I1904" s="3" t="s">
        <v>116</v>
      </c>
      <c r="J1904" s="3" t="s">
        <v>6576</v>
      </c>
      <c r="K1904" s="3" t="s">
        <v>6577</v>
      </c>
      <c r="L1904" s="6" t="s">
        <v>132</v>
      </c>
      <c r="M1904" s="3" t="s">
        <v>116</v>
      </c>
      <c r="N1904" s="3" t="s">
        <v>1037</v>
      </c>
      <c r="O1904" s="3" t="s">
        <v>10684</v>
      </c>
      <c r="P1904" s="3" t="s">
        <v>116</v>
      </c>
      <c r="Q1904" s="3" t="s">
        <v>9254</v>
      </c>
      <c r="R1904" s="3" t="s">
        <v>60</v>
      </c>
      <c r="S1904" s="3">
        <v>29</v>
      </c>
      <c r="U1904" s="3">
        <v>1</v>
      </c>
      <c r="V1904" s="3">
        <v>66.260000000000005</v>
      </c>
      <c r="W1904" s="3">
        <v>289.33</v>
      </c>
      <c r="X1904" s="16">
        <v>-3.37</v>
      </c>
      <c r="Y1904" s="7">
        <v>337.01</v>
      </c>
      <c r="Z1904" s="3">
        <v>289.33</v>
      </c>
      <c r="AA1904" s="3">
        <v>0.14000000000000001</v>
      </c>
      <c r="AB1904" s="3">
        <v>19651.2</v>
      </c>
      <c r="AC1904" s="3">
        <v>16865.900000000001</v>
      </c>
      <c r="AD1904" s="3">
        <v>19651.2</v>
      </c>
      <c r="AE1904" s="3">
        <v>16865.900000000001</v>
      </c>
    </row>
    <row r="1905" spans="1:31" x14ac:dyDescent="0.3">
      <c r="A1905" s="3" t="s">
        <v>10685</v>
      </c>
      <c r="B1905" s="4">
        <v>87290</v>
      </c>
      <c r="C1905" s="4">
        <v>215</v>
      </c>
      <c r="D1905" s="4" t="s">
        <v>25</v>
      </c>
      <c r="E1905" s="5">
        <v>45108</v>
      </c>
      <c r="G1905" s="4" t="s">
        <v>10686</v>
      </c>
      <c r="H1905" s="3" t="s">
        <v>6315</v>
      </c>
      <c r="I1905" s="3" t="s">
        <v>245</v>
      </c>
      <c r="J1905" s="3" t="s">
        <v>245</v>
      </c>
      <c r="K1905" s="3" t="s">
        <v>6320</v>
      </c>
      <c r="L1905" s="6" t="s">
        <v>6320</v>
      </c>
      <c r="M1905" s="3" t="s">
        <v>245</v>
      </c>
      <c r="N1905" s="3" t="s">
        <v>246</v>
      </c>
      <c r="O1905" s="3" t="s">
        <v>10687</v>
      </c>
      <c r="P1905" s="3" t="s">
        <v>245</v>
      </c>
      <c r="Q1905" s="3" t="s">
        <v>397</v>
      </c>
      <c r="R1905" s="3" t="s">
        <v>31</v>
      </c>
      <c r="S1905" s="3">
        <v>19</v>
      </c>
      <c r="T1905" s="3">
        <v>11.08</v>
      </c>
      <c r="U1905" s="3">
        <v>0.41</v>
      </c>
      <c r="V1905" s="3">
        <v>88.07</v>
      </c>
      <c r="W1905" s="3">
        <v>84</v>
      </c>
      <c r="X1905" s="16">
        <v>0.05</v>
      </c>
      <c r="Y1905" s="7">
        <v>330.31</v>
      </c>
      <c r="Z1905" s="3">
        <v>112.58</v>
      </c>
      <c r="AA1905" s="3">
        <v>0.66</v>
      </c>
      <c r="AB1905" s="3">
        <v>136183.09</v>
      </c>
      <c r="AC1905" s="3">
        <v>47246.400000000001</v>
      </c>
      <c r="AD1905" s="3">
        <v>138445.62</v>
      </c>
      <c r="AE1905" s="3">
        <v>47246.400000000001</v>
      </c>
    </row>
    <row r="1906" spans="1:31" x14ac:dyDescent="0.3">
      <c r="A1906" s="3" t="s">
        <v>10688</v>
      </c>
      <c r="B1906" s="4">
        <v>87897</v>
      </c>
      <c r="C1906" s="4">
        <v>48</v>
      </c>
      <c r="D1906" s="4" t="s">
        <v>25</v>
      </c>
      <c r="E1906" s="5">
        <v>45108</v>
      </c>
      <c r="G1906" s="4" t="s">
        <v>10689</v>
      </c>
      <c r="H1906" s="3" t="s">
        <v>6315</v>
      </c>
      <c r="I1906" s="3" t="s">
        <v>245</v>
      </c>
      <c r="J1906" s="3" t="s">
        <v>245</v>
      </c>
      <c r="K1906" s="3" t="s">
        <v>132</v>
      </c>
      <c r="L1906" s="6" t="s">
        <v>132</v>
      </c>
      <c r="M1906" s="3" t="s">
        <v>245</v>
      </c>
      <c r="N1906" s="3" t="s">
        <v>246</v>
      </c>
      <c r="O1906" s="3" t="s">
        <v>10690</v>
      </c>
      <c r="P1906" s="3" t="s">
        <v>245</v>
      </c>
      <c r="Q1906" s="3" t="s">
        <v>401</v>
      </c>
      <c r="R1906" s="3" t="s">
        <v>31</v>
      </c>
      <c r="T1906" s="3">
        <v>0.5</v>
      </c>
      <c r="V1906" s="3">
        <v>2</v>
      </c>
      <c r="W1906" s="3">
        <v>21.5</v>
      </c>
      <c r="X1906" s="16">
        <v>-9.75</v>
      </c>
      <c r="Y1906" s="7">
        <v>2.5</v>
      </c>
      <c r="Z1906" s="3">
        <v>24</v>
      </c>
      <c r="AA1906" s="3">
        <v>-8.6</v>
      </c>
      <c r="AB1906" s="3">
        <v>945.84</v>
      </c>
      <c r="AC1906" s="3">
        <v>9964.7999999999993</v>
      </c>
      <c r="AD1906" s="3">
        <v>1038</v>
      </c>
      <c r="AE1906" s="3">
        <v>9964.7999999999993</v>
      </c>
    </row>
    <row r="1907" spans="1:31" x14ac:dyDescent="0.3">
      <c r="A1907" s="3" t="s">
        <v>10691</v>
      </c>
      <c r="B1907" s="4">
        <v>88570</v>
      </c>
      <c r="C1907" s="4">
        <v>159</v>
      </c>
      <c r="D1907" s="4" t="s">
        <v>25</v>
      </c>
      <c r="E1907" s="5">
        <v>45108</v>
      </c>
      <c r="G1907" s="4" t="s">
        <v>10692</v>
      </c>
      <c r="H1907" s="3" t="s">
        <v>6315</v>
      </c>
      <c r="I1907" s="3" t="s">
        <v>245</v>
      </c>
      <c r="J1907" s="3" t="s">
        <v>245</v>
      </c>
      <c r="K1907" s="3" t="s">
        <v>6320</v>
      </c>
      <c r="L1907" s="6" t="s">
        <v>6320</v>
      </c>
      <c r="M1907" s="3" t="s">
        <v>245</v>
      </c>
      <c r="N1907" s="3" t="s">
        <v>246</v>
      </c>
      <c r="O1907" s="3" t="s">
        <v>10693</v>
      </c>
      <c r="P1907" s="3" t="s">
        <v>245</v>
      </c>
      <c r="Q1907" s="3" t="s">
        <v>6387</v>
      </c>
      <c r="R1907" s="3" t="s">
        <v>31</v>
      </c>
      <c r="S1907" s="3">
        <v>5</v>
      </c>
      <c r="T1907" s="3">
        <v>4</v>
      </c>
      <c r="U1907" s="3">
        <v>0.11</v>
      </c>
      <c r="V1907" s="3">
        <v>16.5</v>
      </c>
      <c r="W1907" s="3">
        <v>9.5</v>
      </c>
      <c r="X1907" s="16">
        <v>0.42</v>
      </c>
      <c r="Y1907" s="7">
        <v>57.5</v>
      </c>
      <c r="Z1907" s="3">
        <v>63.5</v>
      </c>
      <c r="AA1907" s="3">
        <v>-0.1</v>
      </c>
      <c r="AB1907" s="3">
        <v>24811.68</v>
      </c>
      <c r="AC1907" s="3">
        <v>24902.16</v>
      </c>
      <c r="AD1907" s="3">
        <v>25474.799999999999</v>
      </c>
      <c r="AE1907" s="3">
        <v>24902.16</v>
      </c>
    </row>
    <row r="1908" spans="1:31" x14ac:dyDescent="0.3">
      <c r="A1908" s="3" t="s">
        <v>10694</v>
      </c>
      <c r="B1908" s="4">
        <v>88802</v>
      </c>
      <c r="C1908" s="4">
        <v>69</v>
      </c>
      <c r="D1908" s="4" t="s">
        <v>25</v>
      </c>
      <c r="E1908" s="5">
        <v>45108</v>
      </c>
      <c r="G1908" s="4" t="s">
        <v>10695</v>
      </c>
      <c r="H1908" s="3" t="s">
        <v>6315</v>
      </c>
      <c r="I1908" s="3" t="s">
        <v>245</v>
      </c>
      <c r="J1908" s="3" t="s">
        <v>245</v>
      </c>
      <c r="K1908" s="3" t="s">
        <v>146</v>
      </c>
      <c r="L1908" s="6" t="s">
        <v>146</v>
      </c>
      <c r="M1908" s="3" t="s">
        <v>245</v>
      </c>
      <c r="N1908" s="3" t="s">
        <v>246</v>
      </c>
      <c r="O1908" s="3" t="s">
        <v>10696</v>
      </c>
      <c r="P1908" s="3" t="s">
        <v>245</v>
      </c>
      <c r="Q1908" s="3" t="s">
        <v>397</v>
      </c>
      <c r="R1908" s="3" t="s">
        <v>31</v>
      </c>
      <c r="S1908" s="3">
        <v>5</v>
      </c>
      <c r="T1908" s="3">
        <v>10.67</v>
      </c>
      <c r="U1908" s="3">
        <v>-1</v>
      </c>
      <c r="V1908" s="3">
        <v>15.34</v>
      </c>
      <c r="W1908" s="3">
        <v>15.33</v>
      </c>
      <c r="X1908" s="16">
        <v>0</v>
      </c>
      <c r="Y1908" s="7">
        <v>65.459999999999994</v>
      </c>
      <c r="Z1908" s="3">
        <v>36.78</v>
      </c>
      <c r="AA1908" s="3">
        <v>0.44</v>
      </c>
      <c r="AB1908" s="3">
        <v>31879.94</v>
      </c>
      <c r="AC1908" s="3">
        <v>17769.98</v>
      </c>
      <c r="AD1908" s="3">
        <v>31879.94</v>
      </c>
      <c r="AE1908" s="3">
        <v>17769.98</v>
      </c>
    </row>
    <row r="1909" spans="1:31" x14ac:dyDescent="0.3">
      <c r="A1909" s="3" t="s">
        <v>10697</v>
      </c>
      <c r="B1909" s="4">
        <v>88803</v>
      </c>
      <c r="C1909" s="4">
        <v>181</v>
      </c>
      <c r="D1909" s="4" t="s">
        <v>25</v>
      </c>
      <c r="E1909" s="5">
        <v>45108</v>
      </c>
      <c r="G1909" s="4" t="s">
        <v>10698</v>
      </c>
      <c r="H1909" s="3" t="s">
        <v>6315</v>
      </c>
      <c r="I1909" s="3" t="s">
        <v>245</v>
      </c>
      <c r="J1909" s="3" t="s">
        <v>245</v>
      </c>
      <c r="K1909" s="3" t="s">
        <v>146</v>
      </c>
      <c r="L1909" s="6" t="s">
        <v>146</v>
      </c>
      <c r="M1909" s="3" t="s">
        <v>245</v>
      </c>
      <c r="N1909" s="3" t="s">
        <v>246</v>
      </c>
      <c r="O1909" s="3" t="s">
        <v>10699</v>
      </c>
      <c r="P1909" s="3" t="s">
        <v>245</v>
      </c>
      <c r="Q1909" s="3" t="s">
        <v>397</v>
      </c>
      <c r="R1909" s="3" t="s">
        <v>31</v>
      </c>
      <c r="S1909" s="3">
        <v>47</v>
      </c>
      <c r="U1909" s="3">
        <v>1</v>
      </c>
      <c r="V1909" s="3">
        <v>180.57</v>
      </c>
      <c r="W1909" s="3">
        <v>16.670000000000002</v>
      </c>
      <c r="X1909" s="16">
        <v>0.91</v>
      </c>
      <c r="Y1909" s="7">
        <v>595.03</v>
      </c>
      <c r="Z1909" s="3">
        <v>56</v>
      </c>
      <c r="AA1909" s="3">
        <v>0.91</v>
      </c>
      <c r="AB1909" s="3">
        <v>260067.18</v>
      </c>
      <c r="AC1909" s="3">
        <v>24630.48</v>
      </c>
      <c r="AD1909" s="3">
        <v>260067.18</v>
      </c>
      <c r="AE1909" s="3">
        <v>24630.48</v>
      </c>
    </row>
    <row r="1910" spans="1:31" x14ac:dyDescent="0.3">
      <c r="A1910" s="3" t="s">
        <v>10700</v>
      </c>
      <c r="B1910" s="4">
        <v>88829</v>
      </c>
      <c r="C1910" s="4">
        <v>295</v>
      </c>
      <c r="D1910" s="4" t="s">
        <v>25</v>
      </c>
      <c r="E1910" s="5">
        <v>45108</v>
      </c>
      <c r="G1910" s="4" t="s">
        <v>10701</v>
      </c>
      <c r="H1910" s="3" t="s">
        <v>6315</v>
      </c>
      <c r="I1910" s="3" t="s">
        <v>245</v>
      </c>
      <c r="J1910" s="3" t="s">
        <v>245</v>
      </c>
      <c r="K1910" s="3" t="s">
        <v>146</v>
      </c>
      <c r="L1910" s="6" t="s">
        <v>146</v>
      </c>
      <c r="M1910" s="3" t="s">
        <v>245</v>
      </c>
      <c r="N1910" s="3" t="s">
        <v>246</v>
      </c>
      <c r="O1910" s="3" t="s">
        <v>10702</v>
      </c>
      <c r="P1910" s="3" t="s">
        <v>245</v>
      </c>
      <c r="Q1910" s="3" t="s">
        <v>397</v>
      </c>
      <c r="R1910" s="3" t="s">
        <v>31</v>
      </c>
      <c r="S1910" s="3">
        <v>8</v>
      </c>
      <c r="U1910" s="3">
        <v>1</v>
      </c>
      <c r="V1910" s="3">
        <v>35.299999999999997</v>
      </c>
      <c r="X1910" s="16">
        <v>1</v>
      </c>
      <c r="Y1910" s="7">
        <v>161.9</v>
      </c>
      <c r="Z1910" s="3">
        <v>34.67</v>
      </c>
      <c r="AA1910" s="3">
        <v>0.79</v>
      </c>
      <c r="AB1910" s="3">
        <v>113136.92</v>
      </c>
      <c r="AC1910" s="3">
        <v>24141</v>
      </c>
      <c r="AD1910" s="3">
        <v>113136.92</v>
      </c>
      <c r="AE1910" s="3">
        <v>24141</v>
      </c>
    </row>
    <row r="1911" spans="1:31" x14ac:dyDescent="0.3">
      <c r="A1911" s="3" t="s">
        <v>10703</v>
      </c>
      <c r="B1911" s="4">
        <v>88831</v>
      </c>
      <c r="C1911" s="4">
        <v>171</v>
      </c>
      <c r="D1911" s="4" t="s">
        <v>25</v>
      </c>
      <c r="E1911" s="5">
        <v>45108</v>
      </c>
      <c r="G1911" s="4" t="s">
        <v>10704</v>
      </c>
      <c r="H1911" s="3" t="s">
        <v>6315</v>
      </c>
      <c r="I1911" s="3" t="s">
        <v>245</v>
      </c>
      <c r="J1911" s="3" t="s">
        <v>245</v>
      </c>
      <c r="K1911" s="3" t="s">
        <v>146</v>
      </c>
      <c r="L1911" s="6" t="s">
        <v>146</v>
      </c>
      <c r="M1911" s="3" t="s">
        <v>245</v>
      </c>
      <c r="N1911" s="3" t="s">
        <v>246</v>
      </c>
      <c r="O1911" s="3" t="s">
        <v>10705</v>
      </c>
      <c r="P1911" s="3" t="s">
        <v>245</v>
      </c>
      <c r="Q1911" s="3" t="s">
        <v>397</v>
      </c>
      <c r="R1911" s="3" t="s">
        <v>31</v>
      </c>
      <c r="S1911" s="3">
        <v>1</v>
      </c>
      <c r="T1911" s="3">
        <v>6.66</v>
      </c>
      <c r="U1911" s="3">
        <v>-9.01</v>
      </c>
      <c r="V1911" s="3">
        <v>6.33</v>
      </c>
      <c r="W1911" s="3">
        <v>26.32</v>
      </c>
      <c r="X1911" s="16">
        <v>-3.16</v>
      </c>
      <c r="Y1911" s="7">
        <v>41.97</v>
      </c>
      <c r="Z1911" s="3">
        <v>43.66</v>
      </c>
      <c r="AA1911" s="3">
        <v>-0.04</v>
      </c>
      <c r="AB1911" s="3">
        <v>32205.599999999999</v>
      </c>
      <c r="AC1911" s="3">
        <v>33483.599999999999</v>
      </c>
      <c r="AD1911" s="3">
        <v>32205.599999999999</v>
      </c>
      <c r="AE1911" s="3">
        <v>33483.599999999999</v>
      </c>
    </row>
    <row r="1912" spans="1:31" x14ac:dyDescent="0.3">
      <c r="A1912" s="3" t="s">
        <v>10706</v>
      </c>
      <c r="B1912" s="4">
        <v>89577</v>
      </c>
      <c r="C1912" s="4">
        <v>92</v>
      </c>
      <c r="D1912" s="4" t="s">
        <v>25</v>
      </c>
      <c r="E1912" s="5">
        <v>45108</v>
      </c>
      <c r="G1912" s="4" t="s">
        <v>10707</v>
      </c>
      <c r="H1912" s="3" t="s">
        <v>6315</v>
      </c>
      <c r="I1912" s="3" t="s">
        <v>245</v>
      </c>
      <c r="J1912" s="3" t="s">
        <v>245</v>
      </c>
      <c r="K1912" s="3" t="s">
        <v>104</v>
      </c>
      <c r="L1912" s="6" t="s">
        <v>104</v>
      </c>
      <c r="M1912" s="3" t="s">
        <v>245</v>
      </c>
      <c r="N1912" s="3" t="s">
        <v>529</v>
      </c>
      <c r="O1912" s="3" t="s">
        <v>10708</v>
      </c>
      <c r="P1912" s="3" t="s">
        <v>245</v>
      </c>
      <c r="Q1912" s="3" t="s">
        <v>213</v>
      </c>
      <c r="R1912" s="3" t="s">
        <v>6402</v>
      </c>
      <c r="S1912" s="3">
        <v>132</v>
      </c>
      <c r="T1912" s="3">
        <v>14.67</v>
      </c>
      <c r="U1912" s="3">
        <v>0.89</v>
      </c>
      <c r="V1912" s="3">
        <v>287.43</v>
      </c>
      <c r="W1912" s="3">
        <v>14.67</v>
      </c>
      <c r="X1912" s="16">
        <v>0.95</v>
      </c>
      <c r="Y1912" s="7">
        <v>986.3</v>
      </c>
      <c r="Z1912" s="3">
        <v>14.67</v>
      </c>
      <c r="AA1912" s="3">
        <v>0.99</v>
      </c>
      <c r="AB1912" s="3">
        <v>76900.11</v>
      </c>
      <c r="AC1912" s="3">
        <v>1063.92</v>
      </c>
      <c r="AD1912" s="3">
        <v>76900.11</v>
      </c>
      <c r="AE1912" s="3">
        <v>1063.92</v>
      </c>
    </row>
    <row r="1913" spans="1:31" x14ac:dyDescent="0.3">
      <c r="A1913" s="3" t="s">
        <v>10709</v>
      </c>
      <c r="B1913" s="4">
        <v>89841</v>
      </c>
      <c r="C1913" s="4">
        <v>147</v>
      </c>
      <c r="D1913" s="4" t="s">
        <v>25</v>
      </c>
      <c r="E1913" s="5">
        <v>45108</v>
      </c>
      <c r="G1913" s="4" t="s">
        <v>10710</v>
      </c>
      <c r="H1913" s="3" t="s">
        <v>6315</v>
      </c>
      <c r="I1913" s="3" t="s">
        <v>245</v>
      </c>
      <c r="J1913" s="3" t="s">
        <v>245</v>
      </c>
      <c r="K1913" s="3" t="s">
        <v>132</v>
      </c>
      <c r="L1913" s="6" t="s">
        <v>132</v>
      </c>
      <c r="M1913" s="3" t="s">
        <v>245</v>
      </c>
      <c r="N1913" s="3" t="s">
        <v>246</v>
      </c>
      <c r="O1913" s="3" t="s">
        <v>10711</v>
      </c>
      <c r="P1913" s="3" t="s">
        <v>245</v>
      </c>
      <c r="Q1913" s="3" t="s">
        <v>6387</v>
      </c>
      <c r="R1913" s="3" t="s">
        <v>31</v>
      </c>
      <c r="S1913" s="3">
        <v>3</v>
      </c>
      <c r="T1913" s="3">
        <v>4.08</v>
      </c>
      <c r="U1913" s="3">
        <v>-0.36</v>
      </c>
      <c r="V1913" s="3">
        <v>25</v>
      </c>
      <c r="W1913" s="3">
        <v>38.08</v>
      </c>
      <c r="X1913" s="16">
        <v>-0.52</v>
      </c>
      <c r="Y1913" s="7">
        <v>74</v>
      </c>
      <c r="Z1913" s="3">
        <v>130.08000000000001</v>
      </c>
      <c r="AA1913" s="3">
        <v>-0.76</v>
      </c>
      <c r="AB1913" s="3">
        <v>21565.919999999998</v>
      </c>
      <c r="AC1913" s="3">
        <v>38775.24</v>
      </c>
      <c r="AD1913" s="3">
        <v>22109.759999999998</v>
      </c>
      <c r="AE1913" s="3">
        <v>38775.24</v>
      </c>
    </row>
    <row r="1914" spans="1:31" x14ac:dyDescent="0.3">
      <c r="A1914" s="3" t="s">
        <v>10712</v>
      </c>
      <c r="B1914" s="4">
        <v>90016</v>
      </c>
      <c r="C1914" s="4">
        <v>95</v>
      </c>
      <c r="D1914" s="4" t="s">
        <v>25</v>
      </c>
      <c r="E1914" s="5">
        <v>45108</v>
      </c>
      <c r="G1914" s="4" t="s">
        <v>10713</v>
      </c>
      <c r="H1914" s="3" t="s">
        <v>6315</v>
      </c>
      <c r="I1914" s="3" t="s">
        <v>245</v>
      </c>
      <c r="J1914" s="3" t="s">
        <v>245</v>
      </c>
      <c r="K1914" s="3" t="s">
        <v>6320</v>
      </c>
      <c r="L1914" s="6" t="s">
        <v>6320</v>
      </c>
      <c r="M1914" s="3" t="s">
        <v>245</v>
      </c>
      <c r="N1914" s="3" t="s">
        <v>246</v>
      </c>
      <c r="O1914" s="3" t="s">
        <v>10714</v>
      </c>
      <c r="P1914" s="3" t="s">
        <v>245</v>
      </c>
      <c r="Q1914" s="3" t="s">
        <v>44</v>
      </c>
      <c r="R1914" s="3" t="s">
        <v>31</v>
      </c>
      <c r="S1914" s="3">
        <v>3</v>
      </c>
      <c r="T1914" s="3">
        <v>0.5</v>
      </c>
      <c r="U1914" s="3">
        <v>0.8</v>
      </c>
      <c r="V1914" s="3">
        <v>7</v>
      </c>
      <c r="W1914" s="3">
        <v>60.5</v>
      </c>
      <c r="X1914" s="16">
        <v>-7.64</v>
      </c>
      <c r="Y1914" s="7">
        <v>17.5</v>
      </c>
      <c r="Z1914" s="3">
        <v>60.5</v>
      </c>
      <c r="AA1914" s="3">
        <v>-2.46</v>
      </c>
      <c r="AB1914" s="3">
        <v>7882.5</v>
      </c>
      <c r="AC1914" s="3">
        <v>27914.7</v>
      </c>
      <c r="AD1914" s="3">
        <v>8074.5</v>
      </c>
      <c r="AE1914" s="3">
        <v>27914.7</v>
      </c>
    </row>
    <row r="1915" spans="1:31" x14ac:dyDescent="0.3">
      <c r="A1915" s="3" t="s">
        <v>10715</v>
      </c>
      <c r="B1915" s="4">
        <v>90019</v>
      </c>
      <c r="C1915" s="4">
        <v>84</v>
      </c>
      <c r="D1915" s="4" t="s">
        <v>25</v>
      </c>
      <c r="E1915" s="5">
        <v>45108</v>
      </c>
      <c r="G1915" s="4" t="s">
        <v>10716</v>
      </c>
      <c r="H1915" s="3" t="s">
        <v>6315</v>
      </c>
      <c r="I1915" s="3" t="s">
        <v>245</v>
      </c>
      <c r="J1915" s="3" t="s">
        <v>245</v>
      </c>
      <c r="K1915" s="3" t="s">
        <v>6320</v>
      </c>
      <c r="L1915" s="6" t="s">
        <v>6320</v>
      </c>
      <c r="M1915" s="3" t="s">
        <v>245</v>
      </c>
      <c r="N1915" s="3" t="s">
        <v>246</v>
      </c>
      <c r="O1915" s="3" t="s">
        <v>10717</v>
      </c>
      <c r="P1915" s="3" t="s">
        <v>245</v>
      </c>
      <c r="Q1915" s="3" t="s">
        <v>44</v>
      </c>
      <c r="R1915" s="3" t="s">
        <v>31</v>
      </c>
      <c r="S1915" s="3">
        <v>1</v>
      </c>
      <c r="U1915" s="3">
        <v>1</v>
      </c>
      <c r="V1915" s="3">
        <v>2</v>
      </c>
      <c r="W1915" s="3">
        <v>49</v>
      </c>
      <c r="X1915" s="16">
        <v>-23.5</v>
      </c>
      <c r="Y1915" s="7">
        <v>10</v>
      </c>
      <c r="Z1915" s="3">
        <v>49</v>
      </c>
      <c r="AA1915" s="3">
        <v>-3.9</v>
      </c>
      <c r="AB1915" s="3">
        <v>5062.8</v>
      </c>
      <c r="AC1915" s="3">
        <v>24866.52</v>
      </c>
      <c r="AD1915" s="3">
        <v>5074.8</v>
      </c>
      <c r="AE1915" s="3">
        <v>24866.52</v>
      </c>
    </row>
    <row r="1916" spans="1:31" x14ac:dyDescent="0.3">
      <c r="A1916" s="3" t="s">
        <v>10718</v>
      </c>
      <c r="B1916" s="4">
        <v>37518</v>
      </c>
      <c r="C1916" s="4">
        <v>99</v>
      </c>
      <c r="D1916" s="4" t="s">
        <v>25</v>
      </c>
      <c r="E1916" s="5">
        <v>45108</v>
      </c>
      <c r="G1916" s="4" t="s">
        <v>10719</v>
      </c>
      <c r="H1916" s="3" t="s">
        <v>6315</v>
      </c>
      <c r="I1916" s="3" t="s">
        <v>252</v>
      </c>
      <c r="J1916" s="3" t="s">
        <v>252</v>
      </c>
      <c r="K1916" s="3" t="s">
        <v>6320</v>
      </c>
      <c r="L1916" s="6" t="s">
        <v>6320</v>
      </c>
      <c r="M1916" s="3" t="s">
        <v>252</v>
      </c>
      <c r="N1916" s="3" t="s">
        <v>154</v>
      </c>
      <c r="O1916" s="3" t="s">
        <v>10720</v>
      </c>
      <c r="P1916" s="3" t="s">
        <v>252</v>
      </c>
      <c r="Q1916" s="3" t="s">
        <v>38</v>
      </c>
      <c r="R1916" s="3" t="s">
        <v>60</v>
      </c>
      <c r="S1916" s="3">
        <v>4</v>
      </c>
      <c r="T1916" s="3">
        <v>0.5</v>
      </c>
      <c r="U1916" s="3">
        <v>0.88</v>
      </c>
      <c r="V1916" s="3">
        <v>12.5</v>
      </c>
      <c r="W1916" s="3">
        <v>7</v>
      </c>
      <c r="X1916" s="16">
        <v>0.44</v>
      </c>
      <c r="Y1916" s="7">
        <v>41.5</v>
      </c>
      <c r="Z1916" s="3">
        <v>66.5</v>
      </c>
      <c r="AA1916" s="3">
        <v>-0.6</v>
      </c>
      <c r="AB1916" s="3">
        <v>9978</v>
      </c>
      <c r="AC1916" s="3">
        <v>17524.080000000002</v>
      </c>
      <c r="AD1916" s="3">
        <v>10936.08</v>
      </c>
      <c r="AE1916" s="3">
        <v>17524.080000000002</v>
      </c>
    </row>
    <row r="1917" spans="1:31" x14ac:dyDescent="0.3">
      <c r="A1917" s="3" t="s">
        <v>10721</v>
      </c>
      <c r="B1917" s="4">
        <v>37583</v>
      </c>
      <c r="C1917" s="4">
        <v>242</v>
      </c>
      <c r="D1917" s="4" t="s">
        <v>25</v>
      </c>
      <c r="E1917" s="5">
        <v>45108</v>
      </c>
      <c r="G1917" s="4" t="s">
        <v>10722</v>
      </c>
      <c r="H1917" s="3" t="s">
        <v>6315</v>
      </c>
      <c r="I1917" s="3" t="s">
        <v>252</v>
      </c>
      <c r="J1917" s="3" t="s">
        <v>252</v>
      </c>
      <c r="K1917" s="3" t="s">
        <v>89</v>
      </c>
      <c r="L1917" s="6" t="s">
        <v>89</v>
      </c>
      <c r="M1917" s="3" t="s">
        <v>252</v>
      </c>
      <c r="N1917" s="3" t="s">
        <v>154</v>
      </c>
      <c r="O1917" s="3" t="s">
        <v>10723</v>
      </c>
      <c r="P1917" s="3" t="s">
        <v>252</v>
      </c>
      <c r="Q1917" s="3" t="s">
        <v>194</v>
      </c>
      <c r="R1917" s="3" t="s">
        <v>6402</v>
      </c>
      <c r="S1917" s="3">
        <v>47</v>
      </c>
      <c r="T1917" s="3">
        <v>36</v>
      </c>
      <c r="U1917" s="3">
        <v>0.23</v>
      </c>
      <c r="V1917" s="3">
        <v>161.5</v>
      </c>
      <c r="W1917" s="3">
        <v>118</v>
      </c>
      <c r="X1917" s="16">
        <v>0.27</v>
      </c>
      <c r="Y1917" s="7">
        <v>602.46</v>
      </c>
      <c r="Z1917" s="3">
        <v>337.5</v>
      </c>
      <c r="AA1917" s="3">
        <v>0.44</v>
      </c>
      <c r="AB1917" s="3">
        <v>60030.52</v>
      </c>
      <c r="AC1917" s="3">
        <v>30375</v>
      </c>
      <c r="AD1917" s="3">
        <v>61884.52</v>
      </c>
      <c r="AE1917" s="3">
        <v>30375</v>
      </c>
    </row>
    <row r="1918" spans="1:31" x14ac:dyDescent="0.3">
      <c r="A1918" s="3" t="s">
        <v>10724</v>
      </c>
      <c r="B1918" s="4">
        <v>38149</v>
      </c>
      <c r="C1918" s="4">
        <v>62</v>
      </c>
      <c r="D1918" s="4" t="s">
        <v>25</v>
      </c>
      <c r="E1918" s="5">
        <v>45108</v>
      </c>
      <c r="G1918" s="4" t="s">
        <v>10725</v>
      </c>
      <c r="H1918" s="3" t="s">
        <v>6315</v>
      </c>
      <c r="I1918" s="3" t="s">
        <v>252</v>
      </c>
      <c r="J1918" s="3" t="s">
        <v>252</v>
      </c>
      <c r="K1918" s="3" t="s">
        <v>104</v>
      </c>
      <c r="L1918" s="6" t="s">
        <v>104</v>
      </c>
      <c r="M1918" s="3" t="s">
        <v>252</v>
      </c>
      <c r="N1918" s="3" t="s">
        <v>154</v>
      </c>
      <c r="O1918" s="3" t="s">
        <v>10726</v>
      </c>
      <c r="P1918" s="3" t="s">
        <v>252</v>
      </c>
      <c r="Q1918" s="3" t="s">
        <v>157</v>
      </c>
      <c r="R1918" s="3" t="s">
        <v>10617</v>
      </c>
      <c r="S1918" s="3">
        <v>218</v>
      </c>
      <c r="T1918" s="3">
        <v>66.5</v>
      </c>
      <c r="U1918" s="3">
        <v>0.7</v>
      </c>
      <c r="V1918" s="3">
        <v>585.67999999999995</v>
      </c>
      <c r="W1918" s="3">
        <v>127.17</v>
      </c>
      <c r="X1918" s="16">
        <v>0.78</v>
      </c>
      <c r="Y1918" s="7">
        <v>1263.74</v>
      </c>
      <c r="Z1918" s="3">
        <v>274.17</v>
      </c>
      <c r="AA1918" s="3">
        <v>0.78</v>
      </c>
      <c r="AB1918" s="3">
        <v>97485</v>
      </c>
      <c r="AC1918" s="3">
        <v>21150</v>
      </c>
      <c r="AD1918" s="3">
        <v>97485</v>
      </c>
      <c r="AE1918" s="3">
        <v>21150</v>
      </c>
    </row>
    <row r="1919" spans="1:31" x14ac:dyDescent="0.3">
      <c r="A1919" s="3" t="s">
        <v>10727</v>
      </c>
      <c r="B1919" s="4">
        <v>39182</v>
      </c>
      <c r="C1919" s="4">
        <v>290</v>
      </c>
      <c r="D1919" s="4" t="s">
        <v>25</v>
      </c>
      <c r="E1919" s="5">
        <v>45108</v>
      </c>
      <c r="G1919" s="4" t="s">
        <v>10728</v>
      </c>
      <c r="H1919" s="3" t="s">
        <v>6315</v>
      </c>
      <c r="I1919" s="3" t="s">
        <v>252</v>
      </c>
      <c r="J1919" s="3" t="s">
        <v>252</v>
      </c>
      <c r="K1919" s="3" t="s">
        <v>132</v>
      </c>
      <c r="L1919" s="6" t="s">
        <v>132</v>
      </c>
      <c r="M1919" s="3" t="s">
        <v>252</v>
      </c>
      <c r="N1919" s="3" t="s">
        <v>184</v>
      </c>
      <c r="O1919" s="3" t="s">
        <v>10729</v>
      </c>
      <c r="P1919" s="3" t="s">
        <v>191</v>
      </c>
      <c r="Q1919" s="3" t="s">
        <v>405</v>
      </c>
      <c r="R1919" s="3" t="s">
        <v>31</v>
      </c>
      <c r="S1919" s="3">
        <v>19</v>
      </c>
      <c r="T1919" s="3">
        <v>3</v>
      </c>
      <c r="U1919" s="3">
        <v>0.84</v>
      </c>
      <c r="V1919" s="3">
        <v>70.25</v>
      </c>
      <c r="W1919" s="3">
        <v>78</v>
      </c>
      <c r="X1919" s="16">
        <v>-0.11</v>
      </c>
      <c r="Y1919" s="7">
        <v>221.25</v>
      </c>
      <c r="Z1919" s="3">
        <v>620</v>
      </c>
      <c r="AA1919" s="3">
        <v>-1.8</v>
      </c>
      <c r="AB1919" s="3">
        <v>45308.4</v>
      </c>
      <c r="AC1919" s="3">
        <v>117115.2</v>
      </c>
      <c r="AD1919" s="3">
        <v>46940.4</v>
      </c>
      <c r="AE1919" s="3">
        <v>118531.2</v>
      </c>
    </row>
    <row r="1920" spans="1:31" x14ac:dyDescent="0.3">
      <c r="A1920" s="3" t="s">
        <v>10730</v>
      </c>
      <c r="B1920" s="4">
        <v>39183</v>
      </c>
      <c r="C1920" s="4">
        <v>126</v>
      </c>
      <c r="D1920" s="4" t="s">
        <v>25</v>
      </c>
      <c r="E1920" s="5">
        <v>45108</v>
      </c>
      <c r="G1920" s="4" t="s">
        <v>10731</v>
      </c>
      <c r="H1920" s="3" t="s">
        <v>6315</v>
      </c>
      <c r="I1920" s="3" t="s">
        <v>252</v>
      </c>
      <c r="J1920" s="3" t="s">
        <v>252</v>
      </c>
      <c r="K1920" s="3" t="s">
        <v>132</v>
      </c>
      <c r="L1920" s="6" t="s">
        <v>132</v>
      </c>
      <c r="M1920" s="3" t="s">
        <v>252</v>
      </c>
      <c r="N1920" s="3" t="s">
        <v>184</v>
      </c>
      <c r="O1920" s="3" t="s">
        <v>10732</v>
      </c>
      <c r="P1920" s="3" t="s">
        <v>191</v>
      </c>
      <c r="Q1920" s="3" t="s">
        <v>405</v>
      </c>
      <c r="R1920" s="3" t="s">
        <v>31</v>
      </c>
      <c r="S1920" s="3">
        <v>15</v>
      </c>
      <c r="T1920" s="3">
        <v>6.67</v>
      </c>
      <c r="U1920" s="3">
        <v>0.55000000000000004</v>
      </c>
      <c r="V1920" s="3">
        <v>97.99</v>
      </c>
      <c r="W1920" s="3">
        <v>64</v>
      </c>
      <c r="X1920" s="16">
        <v>0.35</v>
      </c>
      <c r="Y1920" s="7">
        <v>319.87</v>
      </c>
      <c r="Z1920" s="3">
        <v>426.65</v>
      </c>
      <c r="AA1920" s="3">
        <v>-0.33</v>
      </c>
      <c r="AB1920" s="3">
        <v>60895.33</v>
      </c>
      <c r="AC1920" s="3">
        <v>76660.800000000003</v>
      </c>
      <c r="AD1920" s="3">
        <v>62675.83</v>
      </c>
      <c r="AE1920" s="3">
        <v>77068.800000000003</v>
      </c>
    </row>
    <row r="1921" spans="1:31" x14ac:dyDescent="0.3">
      <c r="A1921" s="3" t="s">
        <v>10733</v>
      </c>
      <c r="B1921" s="4">
        <v>10778</v>
      </c>
      <c r="C1921" s="4">
        <v>281</v>
      </c>
      <c r="D1921" s="4" t="s">
        <v>25</v>
      </c>
      <c r="E1921" s="5">
        <v>45139</v>
      </c>
      <c r="F1921" s="3" t="s">
        <v>10734</v>
      </c>
      <c r="G1921" s="4" t="s">
        <v>10735</v>
      </c>
      <c r="H1921" s="3" t="s">
        <v>6315</v>
      </c>
      <c r="I1921" s="3" t="s">
        <v>6355</v>
      </c>
      <c r="J1921" s="3" t="s">
        <v>257</v>
      </c>
      <c r="K1921" s="3" t="s">
        <v>6320</v>
      </c>
      <c r="L1921" s="6" t="s">
        <v>6320</v>
      </c>
      <c r="M1921" s="3" t="s">
        <v>257</v>
      </c>
      <c r="N1921" s="3" t="s">
        <v>184</v>
      </c>
      <c r="O1921" s="3" t="s">
        <v>10736</v>
      </c>
      <c r="P1921" s="3" t="s">
        <v>6357</v>
      </c>
      <c r="Q1921" s="3" t="s">
        <v>397</v>
      </c>
      <c r="R1921" s="3" t="s">
        <v>31</v>
      </c>
      <c r="S1921" s="3">
        <v>181</v>
      </c>
      <c r="U1921" s="3">
        <v>1</v>
      </c>
      <c r="V1921" s="3">
        <v>318.54000000000002</v>
      </c>
      <c r="X1921" s="16">
        <v>1</v>
      </c>
      <c r="Y1921" s="7">
        <v>1634.02</v>
      </c>
      <c r="AA1921" s="3">
        <v>1</v>
      </c>
      <c r="AB1921" s="3">
        <v>377139.63</v>
      </c>
      <c r="AD1921" s="3">
        <v>390770.43</v>
      </c>
    </row>
    <row r="1922" spans="1:31" x14ac:dyDescent="0.3">
      <c r="A1922" s="3" t="s">
        <v>10737</v>
      </c>
      <c r="B1922" s="4">
        <v>76414</v>
      </c>
      <c r="C1922" s="4">
        <v>364</v>
      </c>
      <c r="D1922" s="4" t="s">
        <v>25</v>
      </c>
      <c r="E1922" s="5">
        <v>45139</v>
      </c>
      <c r="F1922" s="3" t="s">
        <v>10734</v>
      </c>
      <c r="G1922" s="4" t="s">
        <v>10738</v>
      </c>
      <c r="H1922" s="3" t="s">
        <v>6315</v>
      </c>
      <c r="I1922" s="3" t="s">
        <v>831</v>
      </c>
      <c r="J1922" s="3" t="s">
        <v>232</v>
      </c>
      <c r="K1922" s="3" t="s">
        <v>232</v>
      </c>
      <c r="L1922" s="6" t="s">
        <v>132</v>
      </c>
      <c r="M1922" s="3" t="s">
        <v>175</v>
      </c>
      <c r="N1922" s="3" t="s">
        <v>184</v>
      </c>
      <c r="O1922" s="3" t="s">
        <v>10739</v>
      </c>
      <c r="P1922" s="3" t="s">
        <v>191</v>
      </c>
      <c r="Q1922" s="3" t="s">
        <v>234</v>
      </c>
      <c r="R1922" s="3" t="s">
        <v>31</v>
      </c>
      <c r="S1922" s="3">
        <v>73</v>
      </c>
      <c r="U1922" s="3">
        <v>1</v>
      </c>
      <c r="V1922" s="3">
        <v>170.08</v>
      </c>
      <c r="X1922" s="16">
        <v>1</v>
      </c>
      <c r="Y1922" s="7">
        <v>1144.33</v>
      </c>
      <c r="AA1922" s="3">
        <v>1</v>
      </c>
      <c r="AB1922" s="3">
        <v>262693.15999999997</v>
      </c>
      <c r="AD1922" s="3">
        <v>262693.15999999997</v>
      </c>
    </row>
    <row r="1923" spans="1:31" x14ac:dyDescent="0.3">
      <c r="A1923" s="3" t="s">
        <v>10740</v>
      </c>
      <c r="B1923" s="4">
        <v>76505</v>
      </c>
      <c r="C1923" s="4">
        <v>397</v>
      </c>
      <c r="D1923" s="4" t="s">
        <v>25</v>
      </c>
      <c r="E1923" s="5">
        <v>45139</v>
      </c>
      <c r="F1923" s="3" t="s">
        <v>10734</v>
      </c>
      <c r="G1923" s="4" t="s">
        <v>10741</v>
      </c>
      <c r="H1923" s="3" t="s">
        <v>6315</v>
      </c>
      <c r="I1923" s="3" t="s">
        <v>831</v>
      </c>
      <c r="J1923" s="3" t="s">
        <v>232</v>
      </c>
      <c r="K1923" s="3" t="s">
        <v>232</v>
      </c>
      <c r="L1923" s="6" t="s">
        <v>132</v>
      </c>
      <c r="M1923" s="3" t="s">
        <v>175</v>
      </c>
      <c r="N1923" s="3" t="s">
        <v>184</v>
      </c>
      <c r="O1923" s="3" t="s">
        <v>10742</v>
      </c>
      <c r="P1923" s="3" t="s">
        <v>191</v>
      </c>
      <c r="Q1923" s="3" t="s">
        <v>234</v>
      </c>
      <c r="R1923" s="3" t="s">
        <v>31</v>
      </c>
      <c r="S1923" s="3">
        <v>69</v>
      </c>
      <c r="U1923" s="3">
        <v>1</v>
      </c>
      <c r="V1923" s="3">
        <v>253.92</v>
      </c>
      <c r="X1923" s="16">
        <v>1</v>
      </c>
      <c r="Y1923" s="7">
        <v>1462.58</v>
      </c>
      <c r="AA1923" s="3">
        <v>1</v>
      </c>
      <c r="AB1923" s="3">
        <v>335750.63</v>
      </c>
      <c r="AD1923" s="3">
        <v>335750.63</v>
      </c>
    </row>
    <row r="1924" spans="1:31" x14ac:dyDescent="0.3">
      <c r="A1924" s="3" t="s">
        <v>10743</v>
      </c>
      <c r="B1924" s="4">
        <v>86749</v>
      </c>
      <c r="C1924" s="4">
        <v>370</v>
      </c>
      <c r="D1924" s="4" t="s">
        <v>25</v>
      </c>
      <c r="E1924" s="5">
        <v>45139</v>
      </c>
      <c r="F1924" s="3" t="s">
        <v>10734</v>
      </c>
      <c r="G1924" s="4" t="s">
        <v>10744</v>
      </c>
      <c r="H1924" s="3" t="s">
        <v>6315</v>
      </c>
      <c r="I1924" s="3" t="s">
        <v>831</v>
      </c>
      <c r="J1924" s="3" t="s">
        <v>232</v>
      </c>
      <c r="K1924" s="3" t="s">
        <v>232</v>
      </c>
      <c r="L1924" s="6" t="s">
        <v>132</v>
      </c>
      <c r="M1924" s="3" t="s">
        <v>175</v>
      </c>
      <c r="N1924" s="3" t="s">
        <v>184</v>
      </c>
      <c r="O1924" s="3" t="s">
        <v>10745</v>
      </c>
      <c r="P1924" s="3" t="s">
        <v>191</v>
      </c>
      <c r="Q1924" s="3" t="s">
        <v>234</v>
      </c>
      <c r="R1924" s="3" t="s">
        <v>31</v>
      </c>
      <c r="S1924" s="3">
        <v>25</v>
      </c>
      <c r="U1924" s="3">
        <v>1</v>
      </c>
      <c r="V1924" s="3">
        <v>85.17</v>
      </c>
      <c r="X1924" s="16">
        <v>1</v>
      </c>
      <c r="Y1924" s="7">
        <v>866.67</v>
      </c>
      <c r="AA1924" s="3">
        <v>1</v>
      </c>
      <c r="AB1924" s="3">
        <v>198952</v>
      </c>
      <c r="AD1924" s="3">
        <v>198952</v>
      </c>
    </row>
    <row r="1925" spans="1:31" x14ac:dyDescent="0.3">
      <c r="A1925" s="3" t="s">
        <v>10746</v>
      </c>
      <c r="B1925" s="4">
        <v>86781</v>
      </c>
      <c r="C1925" s="4">
        <v>397</v>
      </c>
      <c r="D1925" s="4" t="s">
        <v>25</v>
      </c>
      <c r="E1925" s="5">
        <v>45139</v>
      </c>
      <c r="F1925" s="3" t="s">
        <v>10734</v>
      </c>
      <c r="G1925" s="4" t="s">
        <v>10747</v>
      </c>
      <c r="H1925" s="3" t="s">
        <v>6315</v>
      </c>
      <c r="I1925" s="3" t="s">
        <v>831</v>
      </c>
      <c r="J1925" s="3" t="s">
        <v>232</v>
      </c>
      <c r="K1925" s="3" t="s">
        <v>232</v>
      </c>
      <c r="L1925" s="6" t="s">
        <v>132</v>
      </c>
      <c r="M1925" s="3" t="s">
        <v>175</v>
      </c>
      <c r="N1925" s="3" t="s">
        <v>184</v>
      </c>
      <c r="O1925" s="3" t="s">
        <v>10748</v>
      </c>
      <c r="P1925" s="3" t="s">
        <v>191</v>
      </c>
      <c r="Q1925" s="3" t="s">
        <v>234</v>
      </c>
      <c r="R1925" s="3" t="s">
        <v>31</v>
      </c>
      <c r="S1925" s="3">
        <v>30</v>
      </c>
      <c r="U1925" s="3">
        <v>1</v>
      </c>
      <c r="V1925" s="3">
        <v>130.58000000000001</v>
      </c>
      <c r="X1925" s="16">
        <v>1</v>
      </c>
      <c r="Y1925" s="7">
        <v>1050.33</v>
      </c>
      <c r="AA1925" s="3">
        <v>1</v>
      </c>
      <c r="AB1925" s="3">
        <v>241114.52</v>
      </c>
      <c r="AD1925" s="3">
        <v>241114.52</v>
      </c>
    </row>
    <row r="1926" spans="1:31" x14ac:dyDescent="0.3">
      <c r="A1926" s="3" t="s">
        <v>10749</v>
      </c>
      <c r="B1926" s="4">
        <v>67900</v>
      </c>
      <c r="C1926" s="4">
        <v>264</v>
      </c>
      <c r="D1926" s="4" t="s">
        <v>25</v>
      </c>
      <c r="E1926" s="5">
        <v>45170</v>
      </c>
      <c r="F1926" s="3" t="s">
        <v>10734</v>
      </c>
      <c r="G1926" s="4" t="s">
        <v>10750</v>
      </c>
      <c r="H1926" s="3" t="s">
        <v>6315</v>
      </c>
      <c r="I1926" s="3" t="s">
        <v>54</v>
      </c>
      <c r="J1926" s="3" t="s">
        <v>191</v>
      </c>
      <c r="K1926" s="3" t="s">
        <v>132</v>
      </c>
      <c r="L1926" s="6" t="s">
        <v>6320</v>
      </c>
      <c r="M1926" s="3" t="s">
        <v>191</v>
      </c>
      <c r="N1926" s="3" t="s">
        <v>206</v>
      </c>
      <c r="O1926" s="3" t="s">
        <v>10751</v>
      </c>
      <c r="P1926" s="3" t="s">
        <v>191</v>
      </c>
      <c r="Q1926" s="3" t="s">
        <v>397</v>
      </c>
      <c r="R1926" s="3" t="s">
        <v>31</v>
      </c>
      <c r="S1926" s="3">
        <v>12</v>
      </c>
      <c r="U1926" s="3">
        <v>1</v>
      </c>
      <c r="V1926" s="3">
        <v>26</v>
      </c>
      <c r="X1926" s="16">
        <v>1</v>
      </c>
      <c r="Y1926" s="7">
        <v>647.91999999999996</v>
      </c>
      <c r="AA1926" s="3">
        <v>1</v>
      </c>
      <c r="AB1926" s="3">
        <v>163618.84</v>
      </c>
      <c r="AD1926" s="3">
        <v>181624</v>
      </c>
    </row>
    <row r="1927" spans="1:31" x14ac:dyDescent="0.3">
      <c r="A1927" s="3" t="s">
        <v>10752</v>
      </c>
      <c r="B1927" s="4">
        <v>88429</v>
      </c>
      <c r="C1927" s="4">
        <v>102</v>
      </c>
      <c r="D1927" s="4" t="s">
        <v>25</v>
      </c>
      <c r="E1927" s="5">
        <v>45170</v>
      </c>
      <c r="F1927" s="3" t="s">
        <v>10734</v>
      </c>
      <c r="G1927" s="4" t="s">
        <v>10753</v>
      </c>
      <c r="H1927" s="3" t="s">
        <v>6315</v>
      </c>
      <c r="I1927" s="3" t="s">
        <v>245</v>
      </c>
      <c r="J1927" s="3" t="s">
        <v>245</v>
      </c>
      <c r="K1927" s="3" t="s">
        <v>146</v>
      </c>
      <c r="L1927" s="6" t="s">
        <v>146</v>
      </c>
      <c r="M1927" s="3" t="s">
        <v>245</v>
      </c>
      <c r="N1927" s="3" t="s">
        <v>246</v>
      </c>
      <c r="O1927" s="3" t="s">
        <v>10754</v>
      </c>
      <c r="P1927" s="3" t="s">
        <v>245</v>
      </c>
      <c r="Q1927" s="3" t="s">
        <v>397</v>
      </c>
      <c r="R1927" s="3" t="s">
        <v>31</v>
      </c>
      <c r="S1927" s="3">
        <v>9</v>
      </c>
      <c r="U1927" s="3">
        <v>1</v>
      </c>
      <c r="V1927" s="3">
        <v>29.42</v>
      </c>
      <c r="X1927" s="16">
        <v>1</v>
      </c>
      <c r="Y1927" s="7">
        <v>217</v>
      </c>
      <c r="AA1927" s="3">
        <v>1</v>
      </c>
      <c r="AB1927" s="3">
        <v>100670.64</v>
      </c>
      <c r="AD1927" s="3">
        <v>100670.64</v>
      </c>
    </row>
    <row r="1928" spans="1:31" x14ac:dyDescent="0.3">
      <c r="A1928" s="3" t="s">
        <v>10755</v>
      </c>
      <c r="B1928" s="4">
        <v>13933</v>
      </c>
      <c r="C1928" s="4">
        <v>237</v>
      </c>
      <c r="D1928" s="4" t="s">
        <v>25</v>
      </c>
      <c r="E1928" s="5">
        <v>45200</v>
      </c>
      <c r="F1928" s="3" t="s">
        <v>10734</v>
      </c>
      <c r="G1928" s="4" t="s">
        <v>10756</v>
      </c>
      <c r="H1928" s="3" t="s">
        <v>6315</v>
      </c>
      <c r="I1928" s="3" t="s">
        <v>6355</v>
      </c>
      <c r="J1928" s="3" t="s">
        <v>257</v>
      </c>
      <c r="K1928" s="3" t="s">
        <v>89</v>
      </c>
      <c r="L1928" s="6" t="s">
        <v>89</v>
      </c>
      <c r="M1928" s="3" t="s">
        <v>257</v>
      </c>
      <c r="N1928" s="3" t="s">
        <v>330</v>
      </c>
      <c r="O1928" s="3" t="s">
        <v>10757</v>
      </c>
      <c r="P1928" s="3" t="s">
        <v>6357</v>
      </c>
      <c r="Q1928" s="3" t="s">
        <v>26</v>
      </c>
      <c r="R1928" s="3" t="s">
        <v>27</v>
      </c>
      <c r="S1928" s="3">
        <v>23</v>
      </c>
      <c r="U1928" s="3">
        <v>1</v>
      </c>
      <c r="V1928" s="3">
        <v>63.01</v>
      </c>
      <c r="X1928" s="16">
        <v>1</v>
      </c>
      <c r="Y1928" s="7">
        <v>462.75</v>
      </c>
      <c r="AA1928" s="3">
        <v>1</v>
      </c>
      <c r="AB1928" s="3">
        <v>137608.38</v>
      </c>
      <c r="AD1928" s="3">
        <v>139123.74</v>
      </c>
    </row>
    <row r="1929" spans="1:31" x14ac:dyDescent="0.3">
      <c r="A1929" s="3" t="s">
        <v>10758</v>
      </c>
      <c r="B1929" s="4">
        <v>59645</v>
      </c>
      <c r="C1929" s="4">
        <v>169</v>
      </c>
      <c r="D1929" s="4" t="s">
        <v>25</v>
      </c>
      <c r="E1929" s="5">
        <v>45200</v>
      </c>
      <c r="F1929" s="3" t="s">
        <v>10734</v>
      </c>
      <c r="G1929" s="4" t="s">
        <v>10759</v>
      </c>
      <c r="H1929" s="3" t="s">
        <v>6315</v>
      </c>
      <c r="I1929" s="3" t="s">
        <v>116</v>
      </c>
      <c r="J1929" s="3" t="s">
        <v>116</v>
      </c>
      <c r="K1929" s="3" t="s">
        <v>116</v>
      </c>
      <c r="L1929" s="6" t="s">
        <v>6320</v>
      </c>
      <c r="M1929" s="3" t="s">
        <v>116</v>
      </c>
      <c r="N1929" s="3" t="s">
        <v>10760</v>
      </c>
      <c r="O1929" s="3" t="s">
        <v>10761</v>
      </c>
      <c r="P1929" s="3" t="s">
        <v>116</v>
      </c>
      <c r="Q1929" s="3" t="s">
        <v>63</v>
      </c>
      <c r="R1929" s="3" t="s">
        <v>31</v>
      </c>
      <c r="S1929" s="3">
        <v>2</v>
      </c>
      <c r="U1929" s="3">
        <v>1</v>
      </c>
      <c r="V1929" s="3">
        <v>6.33</v>
      </c>
      <c r="X1929" s="16">
        <v>1</v>
      </c>
      <c r="Y1929" s="7">
        <v>150.75</v>
      </c>
      <c r="AA1929" s="3">
        <v>1</v>
      </c>
      <c r="AB1929" s="3">
        <v>43126.559999999998</v>
      </c>
      <c r="AD1929" s="3">
        <v>43126.559999999998</v>
      </c>
    </row>
    <row r="1930" spans="1:31" x14ac:dyDescent="0.3">
      <c r="A1930" s="3" t="s">
        <v>10762</v>
      </c>
      <c r="B1930" s="4">
        <v>59875</v>
      </c>
      <c r="C1930" s="4">
        <v>20</v>
      </c>
      <c r="D1930" s="4" t="s">
        <v>25</v>
      </c>
      <c r="E1930" s="5">
        <v>45200</v>
      </c>
      <c r="F1930" s="3" t="s">
        <v>10734</v>
      </c>
      <c r="G1930" s="4" t="s">
        <v>10763</v>
      </c>
      <c r="H1930" s="3" t="s">
        <v>6315</v>
      </c>
      <c r="I1930" s="3" t="s">
        <v>116</v>
      </c>
      <c r="J1930" s="3" t="s">
        <v>116</v>
      </c>
      <c r="K1930" s="3" t="s">
        <v>116</v>
      </c>
      <c r="L1930" s="6" t="s">
        <v>6320</v>
      </c>
      <c r="M1930" s="3" t="s">
        <v>116</v>
      </c>
      <c r="N1930" s="3" t="s">
        <v>989</v>
      </c>
      <c r="O1930" s="3" t="s">
        <v>10764</v>
      </c>
      <c r="P1930" s="3" t="s">
        <v>116</v>
      </c>
      <c r="Q1930" s="3" t="s">
        <v>10765</v>
      </c>
      <c r="R1930" s="3" t="s">
        <v>8862</v>
      </c>
      <c r="S1930" s="3">
        <v>6</v>
      </c>
      <c r="U1930" s="3">
        <v>1</v>
      </c>
      <c r="V1930" s="3">
        <v>21.33</v>
      </c>
      <c r="X1930" s="16">
        <v>1</v>
      </c>
      <c r="Y1930" s="7">
        <v>24.83</v>
      </c>
      <c r="AA1930" s="3">
        <v>1</v>
      </c>
      <c r="AB1930" s="3">
        <v>8487.0400000000009</v>
      </c>
      <c r="AD1930" s="3">
        <v>8487.0400000000009</v>
      </c>
    </row>
    <row r="1931" spans="1:31" x14ac:dyDescent="0.3">
      <c r="A1931" s="3" t="s">
        <v>10766</v>
      </c>
      <c r="B1931" s="4">
        <v>62118</v>
      </c>
      <c r="C1931" s="4">
        <v>70</v>
      </c>
      <c r="D1931" s="4" t="s">
        <v>25</v>
      </c>
      <c r="E1931" s="5">
        <v>45200</v>
      </c>
      <c r="F1931" s="3" t="s">
        <v>10734</v>
      </c>
      <c r="G1931" s="4" t="s">
        <v>10767</v>
      </c>
      <c r="H1931" s="3" t="s">
        <v>6315</v>
      </c>
      <c r="I1931" s="3" t="s">
        <v>116</v>
      </c>
      <c r="J1931" s="3" t="s">
        <v>116</v>
      </c>
      <c r="K1931" s="3" t="s">
        <v>116</v>
      </c>
      <c r="L1931" s="6" t="s">
        <v>104</v>
      </c>
      <c r="M1931" s="3" t="s">
        <v>116</v>
      </c>
      <c r="N1931" s="3" t="s">
        <v>947</v>
      </c>
      <c r="O1931" s="3" t="s">
        <v>10768</v>
      </c>
      <c r="P1931" s="3" t="s">
        <v>116</v>
      </c>
      <c r="Q1931" s="3" t="s">
        <v>1000</v>
      </c>
      <c r="R1931" s="3" t="s">
        <v>60</v>
      </c>
      <c r="S1931" s="3">
        <v>5</v>
      </c>
      <c r="T1931" s="3">
        <v>21</v>
      </c>
      <c r="U1931" s="3">
        <v>-3.5</v>
      </c>
      <c r="V1931" s="3">
        <v>26.84</v>
      </c>
      <c r="W1931" s="3">
        <v>108.51</v>
      </c>
      <c r="X1931" s="16">
        <v>-3.04</v>
      </c>
      <c r="Y1931" s="7">
        <v>96.85</v>
      </c>
      <c r="Z1931" s="3">
        <v>108.51</v>
      </c>
      <c r="AA1931" s="3">
        <v>-0.12</v>
      </c>
      <c r="AB1931" s="3">
        <v>7743.9</v>
      </c>
      <c r="AC1931" s="3">
        <v>8676.9</v>
      </c>
      <c r="AD1931" s="3">
        <v>7743.9</v>
      </c>
      <c r="AE1931" s="3">
        <v>8676.9</v>
      </c>
    </row>
    <row r="1932" spans="1:31" x14ac:dyDescent="0.3">
      <c r="A1932" s="3" t="s">
        <v>10769</v>
      </c>
      <c r="B1932" s="4">
        <v>64187</v>
      </c>
      <c r="C1932" s="4">
        <v>173</v>
      </c>
      <c r="D1932" s="4" t="s">
        <v>25</v>
      </c>
      <c r="E1932" s="5">
        <v>45200</v>
      </c>
      <c r="F1932" s="3" t="s">
        <v>10734</v>
      </c>
      <c r="G1932" s="4" t="s">
        <v>10770</v>
      </c>
      <c r="H1932" s="3" t="s">
        <v>6315</v>
      </c>
      <c r="I1932" s="3" t="s">
        <v>54</v>
      </c>
      <c r="J1932" s="3" t="s">
        <v>191</v>
      </c>
      <c r="K1932" s="3" t="s">
        <v>132</v>
      </c>
      <c r="L1932" s="6" t="s">
        <v>132</v>
      </c>
      <c r="M1932" s="3" t="s">
        <v>191</v>
      </c>
      <c r="N1932" s="3" t="s">
        <v>211</v>
      </c>
      <c r="O1932" s="3" t="s">
        <v>10771</v>
      </c>
      <c r="P1932" s="3" t="s">
        <v>191</v>
      </c>
      <c r="Q1932" s="3" t="s">
        <v>52</v>
      </c>
      <c r="R1932" s="3" t="s">
        <v>29</v>
      </c>
      <c r="S1932" s="3">
        <v>13</v>
      </c>
      <c r="T1932" s="3">
        <v>48.5</v>
      </c>
      <c r="U1932" s="3">
        <v>-2.73</v>
      </c>
      <c r="V1932" s="3">
        <v>40.5</v>
      </c>
      <c r="W1932" s="3">
        <v>48.5</v>
      </c>
      <c r="X1932" s="16">
        <v>-0.2</v>
      </c>
      <c r="Y1932" s="7">
        <v>152</v>
      </c>
      <c r="Z1932" s="3">
        <v>48.5</v>
      </c>
      <c r="AA1932" s="3">
        <v>0.68</v>
      </c>
      <c r="AB1932" s="3">
        <v>25841.82</v>
      </c>
      <c r="AC1932" s="3">
        <v>7379.76</v>
      </c>
      <c r="AD1932" s="3">
        <v>27259.32</v>
      </c>
      <c r="AE1932" s="3">
        <v>7379.76</v>
      </c>
    </row>
    <row r="1933" spans="1:31" x14ac:dyDescent="0.3">
      <c r="A1933" s="3" t="s">
        <v>10772</v>
      </c>
      <c r="B1933" s="4">
        <v>64191</v>
      </c>
      <c r="C1933" s="4">
        <v>152</v>
      </c>
      <c r="D1933" s="4" t="s">
        <v>25</v>
      </c>
      <c r="E1933" s="5">
        <v>45200</v>
      </c>
      <c r="F1933" s="3" t="s">
        <v>10734</v>
      </c>
      <c r="G1933" s="4" t="s">
        <v>10773</v>
      </c>
      <c r="H1933" s="3" t="s">
        <v>6315</v>
      </c>
      <c r="I1933" s="3" t="s">
        <v>54</v>
      </c>
      <c r="J1933" s="3" t="s">
        <v>191</v>
      </c>
      <c r="K1933" s="3" t="s">
        <v>132</v>
      </c>
      <c r="L1933" s="6" t="s">
        <v>132</v>
      </c>
      <c r="M1933" s="3" t="s">
        <v>191</v>
      </c>
      <c r="N1933" s="3" t="s">
        <v>211</v>
      </c>
      <c r="O1933" s="3" t="s">
        <v>10774</v>
      </c>
      <c r="P1933" s="3" t="s">
        <v>191</v>
      </c>
      <c r="Q1933" s="3" t="s">
        <v>52</v>
      </c>
      <c r="R1933" s="3" t="s">
        <v>29</v>
      </c>
      <c r="S1933" s="3">
        <v>7</v>
      </c>
      <c r="U1933" s="3">
        <v>1</v>
      </c>
      <c r="V1933" s="3">
        <v>20.170000000000002</v>
      </c>
      <c r="X1933" s="16">
        <v>1</v>
      </c>
      <c r="Y1933" s="7">
        <v>77.75</v>
      </c>
      <c r="Z1933" s="3">
        <v>66.5</v>
      </c>
      <c r="AA1933" s="3">
        <v>0.14000000000000001</v>
      </c>
      <c r="AB1933" s="3">
        <v>13188.54</v>
      </c>
      <c r="AC1933" s="3">
        <v>10118.64</v>
      </c>
      <c r="AD1933" s="3">
        <v>13879.74</v>
      </c>
      <c r="AE1933" s="3">
        <v>10118.64</v>
      </c>
    </row>
    <row r="1934" spans="1:31" x14ac:dyDescent="0.3">
      <c r="A1934" s="3" t="s">
        <v>10775</v>
      </c>
      <c r="B1934" s="4">
        <v>64854</v>
      </c>
      <c r="C1934" s="4">
        <v>123</v>
      </c>
      <c r="D1934" s="4" t="s">
        <v>25</v>
      </c>
      <c r="E1934" s="5">
        <v>45200</v>
      </c>
      <c r="F1934" s="3" t="s">
        <v>10734</v>
      </c>
      <c r="G1934" s="4" t="s">
        <v>10776</v>
      </c>
      <c r="H1934" s="3" t="s">
        <v>6315</v>
      </c>
      <c r="I1934" s="3" t="s">
        <v>54</v>
      </c>
      <c r="J1934" s="3" t="s">
        <v>191</v>
      </c>
      <c r="K1934" s="3" t="s">
        <v>132</v>
      </c>
      <c r="L1934" s="6" t="s">
        <v>132</v>
      </c>
      <c r="M1934" s="3" t="s">
        <v>191</v>
      </c>
      <c r="N1934" s="3" t="s">
        <v>211</v>
      </c>
      <c r="O1934" s="3" t="s">
        <v>10777</v>
      </c>
      <c r="P1934" s="3" t="s">
        <v>191</v>
      </c>
      <c r="Q1934" s="3" t="s">
        <v>41</v>
      </c>
      <c r="R1934" s="3" t="s">
        <v>60</v>
      </c>
      <c r="S1934" s="3">
        <v>5</v>
      </c>
      <c r="T1934" s="3">
        <v>2</v>
      </c>
      <c r="U1934" s="3">
        <v>0.56000000000000005</v>
      </c>
      <c r="V1934" s="3">
        <v>10</v>
      </c>
      <c r="W1934" s="3">
        <v>11.5</v>
      </c>
      <c r="X1934" s="16">
        <v>-0.15</v>
      </c>
      <c r="Y1934" s="7">
        <v>51.5</v>
      </c>
      <c r="Z1934" s="3">
        <v>98</v>
      </c>
      <c r="AA1934" s="3">
        <v>-0.9</v>
      </c>
      <c r="AB1934" s="3">
        <v>11593.68</v>
      </c>
      <c r="AC1934" s="3">
        <v>22061.759999999998</v>
      </c>
      <c r="AD1934" s="3">
        <v>11593.68</v>
      </c>
      <c r="AE1934" s="3">
        <v>22061.759999999998</v>
      </c>
    </row>
    <row r="1935" spans="1:31" x14ac:dyDescent="0.3">
      <c r="A1935" s="3" t="s">
        <v>10778</v>
      </c>
      <c r="B1935" s="4">
        <v>18100</v>
      </c>
      <c r="C1935" s="4">
        <v>143</v>
      </c>
      <c r="D1935" s="4" t="s">
        <v>25</v>
      </c>
      <c r="E1935" s="5">
        <v>45200</v>
      </c>
      <c r="F1935" s="3" t="s">
        <v>10734</v>
      </c>
      <c r="G1935" s="4" t="s">
        <v>10779</v>
      </c>
      <c r="H1935" s="3" t="s">
        <v>6315</v>
      </c>
      <c r="I1935" s="3" t="s">
        <v>758</v>
      </c>
      <c r="J1935" s="3" t="s">
        <v>175</v>
      </c>
      <c r="K1935" s="3" t="s">
        <v>132</v>
      </c>
      <c r="L1935" s="6" t="s">
        <v>132</v>
      </c>
      <c r="M1935" s="3" t="s">
        <v>175</v>
      </c>
      <c r="N1935" s="3" t="s">
        <v>176</v>
      </c>
      <c r="O1935" s="3" t="s">
        <v>10780</v>
      </c>
      <c r="P1935" s="3" t="s">
        <v>6357</v>
      </c>
      <c r="Q1935" s="3" t="s">
        <v>55</v>
      </c>
      <c r="R1935" s="3" t="s">
        <v>31</v>
      </c>
      <c r="S1935" s="3">
        <v>5</v>
      </c>
      <c r="T1935" s="3">
        <v>55</v>
      </c>
      <c r="U1935" s="3">
        <v>-10</v>
      </c>
      <c r="V1935" s="3">
        <v>22</v>
      </c>
      <c r="W1935" s="3">
        <v>117</v>
      </c>
      <c r="X1935" s="16">
        <v>-4.32</v>
      </c>
      <c r="Y1935" s="7">
        <v>114</v>
      </c>
      <c r="Z1935" s="3">
        <v>127</v>
      </c>
      <c r="AA1935" s="3">
        <v>-0.11</v>
      </c>
      <c r="AB1935" s="3">
        <v>22230.240000000002</v>
      </c>
      <c r="AC1935" s="3">
        <v>23439.119999999999</v>
      </c>
      <c r="AD1935" s="3">
        <v>22961.759999999998</v>
      </c>
      <c r="AE1935" s="3">
        <v>23439.119999999999</v>
      </c>
    </row>
    <row r="1936" spans="1:31" x14ac:dyDescent="0.3">
      <c r="A1936" s="3" t="s">
        <v>10781</v>
      </c>
      <c r="B1936" s="4">
        <v>18617</v>
      </c>
      <c r="C1936" s="4">
        <v>97</v>
      </c>
      <c r="D1936" s="4" t="s">
        <v>25</v>
      </c>
      <c r="E1936" s="5">
        <v>45200</v>
      </c>
      <c r="F1936" s="3" t="s">
        <v>10734</v>
      </c>
      <c r="G1936" s="4" t="s">
        <v>10782</v>
      </c>
      <c r="H1936" s="3" t="s">
        <v>6315</v>
      </c>
      <c r="I1936" s="3" t="s">
        <v>758</v>
      </c>
      <c r="J1936" s="3" t="s">
        <v>175</v>
      </c>
      <c r="K1936" s="3" t="s">
        <v>146</v>
      </c>
      <c r="L1936" s="6" t="s">
        <v>146</v>
      </c>
      <c r="M1936" s="3" t="s">
        <v>175</v>
      </c>
      <c r="N1936" s="3" t="s">
        <v>176</v>
      </c>
      <c r="O1936" s="3" t="s">
        <v>10783</v>
      </c>
      <c r="P1936" s="3" t="s">
        <v>6357</v>
      </c>
      <c r="Q1936" s="3" t="s">
        <v>401</v>
      </c>
      <c r="R1936" s="3" t="s">
        <v>31</v>
      </c>
      <c r="S1936" s="3">
        <v>4</v>
      </c>
      <c r="T1936" s="3">
        <v>47.5</v>
      </c>
      <c r="U1936" s="3">
        <v>-10.88</v>
      </c>
      <c r="V1936" s="3">
        <v>7</v>
      </c>
      <c r="W1936" s="3">
        <v>47.5</v>
      </c>
      <c r="X1936" s="16">
        <v>-5.79</v>
      </c>
      <c r="Y1936" s="7">
        <v>15.92</v>
      </c>
      <c r="Z1936" s="3">
        <v>47.5</v>
      </c>
      <c r="AA1936" s="3">
        <v>-1.98</v>
      </c>
      <c r="AB1936" s="3">
        <v>5941.76</v>
      </c>
      <c r="AC1936" s="3">
        <v>19380</v>
      </c>
      <c r="AD1936" s="3">
        <v>6494</v>
      </c>
      <c r="AE1936" s="3">
        <v>19380</v>
      </c>
    </row>
    <row r="1937" spans="1:31" x14ac:dyDescent="0.3">
      <c r="A1937" s="3" t="s">
        <v>10784</v>
      </c>
      <c r="B1937" s="4">
        <v>76504</v>
      </c>
      <c r="C1937" s="4">
        <v>113</v>
      </c>
      <c r="D1937" s="4" t="s">
        <v>25</v>
      </c>
      <c r="E1937" s="5">
        <v>45200</v>
      </c>
      <c r="F1937" s="3" t="s">
        <v>10734</v>
      </c>
      <c r="G1937" s="4" t="s">
        <v>10785</v>
      </c>
      <c r="H1937" s="3" t="s">
        <v>6315</v>
      </c>
      <c r="I1937" s="3" t="s">
        <v>711</v>
      </c>
      <c r="J1937" s="3" t="s">
        <v>175</v>
      </c>
      <c r="K1937" s="3" t="s">
        <v>132</v>
      </c>
      <c r="L1937" s="6" t="s">
        <v>132</v>
      </c>
      <c r="M1937" s="3" t="s">
        <v>175</v>
      </c>
      <c r="N1937" s="3" t="s">
        <v>184</v>
      </c>
      <c r="O1937" s="3" t="s">
        <v>10786</v>
      </c>
      <c r="P1937" s="3" t="s">
        <v>191</v>
      </c>
      <c r="Q1937" s="3" t="s">
        <v>234</v>
      </c>
      <c r="R1937" s="3" t="s">
        <v>31</v>
      </c>
      <c r="S1937" s="3">
        <v>3</v>
      </c>
      <c r="U1937" s="3">
        <v>1</v>
      </c>
      <c r="V1937" s="3">
        <v>5.83</v>
      </c>
      <c r="X1937" s="16">
        <v>1</v>
      </c>
      <c r="Y1937" s="7">
        <v>112.58</v>
      </c>
      <c r="AA1937" s="3">
        <v>1</v>
      </c>
      <c r="AB1937" s="3">
        <v>23264.22</v>
      </c>
      <c r="AD1937" s="3">
        <v>23264.22</v>
      </c>
    </row>
    <row r="1938" spans="1:31" x14ac:dyDescent="0.3">
      <c r="A1938" s="3" t="s">
        <v>10787</v>
      </c>
      <c r="B1938" s="4">
        <v>76507</v>
      </c>
      <c r="C1938" s="4">
        <v>148</v>
      </c>
      <c r="D1938" s="4" t="s">
        <v>25</v>
      </c>
      <c r="E1938" s="5">
        <v>45200</v>
      </c>
      <c r="F1938" s="3" t="s">
        <v>10734</v>
      </c>
      <c r="G1938" s="4" t="s">
        <v>10788</v>
      </c>
      <c r="H1938" s="3" t="s">
        <v>6315</v>
      </c>
      <c r="I1938" s="3" t="s">
        <v>711</v>
      </c>
      <c r="J1938" s="3" t="s">
        <v>175</v>
      </c>
      <c r="K1938" s="3" t="s">
        <v>132</v>
      </c>
      <c r="L1938" s="6" t="s">
        <v>132</v>
      </c>
      <c r="M1938" s="3" t="s">
        <v>175</v>
      </c>
      <c r="N1938" s="3" t="s">
        <v>184</v>
      </c>
      <c r="O1938" s="3" t="s">
        <v>10789</v>
      </c>
      <c r="P1938" s="3" t="s">
        <v>191</v>
      </c>
      <c r="Q1938" s="3" t="s">
        <v>234</v>
      </c>
      <c r="R1938" s="3" t="s">
        <v>31</v>
      </c>
      <c r="S1938" s="3">
        <v>7</v>
      </c>
      <c r="U1938" s="3">
        <v>1</v>
      </c>
      <c r="V1938" s="3">
        <v>27.79</v>
      </c>
      <c r="X1938" s="16">
        <v>1</v>
      </c>
      <c r="Y1938" s="7">
        <v>192.04</v>
      </c>
      <c r="AA1938" s="3">
        <v>1</v>
      </c>
      <c r="AB1938" s="3">
        <v>39683.49</v>
      </c>
      <c r="AD1938" s="3">
        <v>39683.49</v>
      </c>
    </row>
    <row r="1939" spans="1:31" x14ac:dyDescent="0.3">
      <c r="A1939" s="3" t="s">
        <v>10790</v>
      </c>
      <c r="B1939" s="4">
        <v>86502</v>
      </c>
      <c r="C1939" s="4">
        <v>194</v>
      </c>
      <c r="D1939" s="4" t="s">
        <v>25</v>
      </c>
      <c r="E1939" s="5">
        <v>45200</v>
      </c>
      <c r="F1939" s="3" t="s">
        <v>10734</v>
      </c>
      <c r="G1939" s="4" t="s">
        <v>10791</v>
      </c>
      <c r="H1939" s="3" t="s">
        <v>6315</v>
      </c>
      <c r="I1939" s="3" t="s">
        <v>758</v>
      </c>
      <c r="J1939" s="3" t="s">
        <v>175</v>
      </c>
      <c r="K1939" s="3" t="s">
        <v>6320</v>
      </c>
      <c r="L1939" s="6" t="s">
        <v>6320</v>
      </c>
      <c r="M1939" s="3" t="s">
        <v>175</v>
      </c>
      <c r="N1939" s="3" t="s">
        <v>184</v>
      </c>
      <c r="O1939" s="3" t="s">
        <v>10792</v>
      </c>
      <c r="P1939" s="3" t="s">
        <v>191</v>
      </c>
      <c r="Q1939" s="3" t="s">
        <v>161</v>
      </c>
      <c r="R1939" s="3" t="s">
        <v>31</v>
      </c>
      <c r="S1939" s="3">
        <v>1</v>
      </c>
      <c r="T1939" s="3">
        <v>4.67</v>
      </c>
      <c r="U1939" s="3">
        <v>-6</v>
      </c>
      <c r="V1939" s="3">
        <v>7.34</v>
      </c>
      <c r="W1939" s="3">
        <v>6</v>
      </c>
      <c r="X1939" s="16">
        <v>0.18</v>
      </c>
      <c r="Y1939" s="7">
        <v>71.36</v>
      </c>
      <c r="Z1939" s="3">
        <v>13.34</v>
      </c>
      <c r="AA1939" s="3">
        <v>0.81</v>
      </c>
      <c r="AB1939" s="3">
        <v>17077.2</v>
      </c>
      <c r="AC1939" s="3">
        <v>2862</v>
      </c>
      <c r="AD1939" s="3">
        <v>17077.2</v>
      </c>
      <c r="AE1939" s="3">
        <v>2862</v>
      </c>
    </row>
    <row r="1940" spans="1:31" x14ac:dyDescent="0.3">
      <c r="A1940" s="3" t="s">
        <v>10793</v>
      </c>
      <c r="B1940" s="4">
        <v>86610</v>
      </c>
      <c r="C1940" s="4">
        <v>94</v>
      </c>
      <c r="D1940" s="4" t="s">
        <v>25</v>
      </c>
      <c r="E1940" s="5">
        <v>45200</v>
      </c>
      <c r="F1940" s="3" t="s">
        <v>10734</v>
      </c>
      <c r="G1940" s="4" t="s">
        <v>10794</v>
      </c>
      <c r="H1940" s="3" t="s">
        <v>6315</v>
      </c>
      <c r="I1940" s="3" t="s">
        <v>711</v>
      </c>
      <c r="J1940" s="3" t="s">
        <v>175</v>
      </c>
      <c r="K1940" s="3" t="s">
        <v>132</v>
      </c>
      <c r="L1940" s="6" t="s">
        <v>132</v>
      </c>
      <c r="M1940" s="3" t="s">
        <v>175</v>
      </c>
      <c r="N1940" s="3" t="s">
        <v>184</v>
      </c>
      <c r="O1940" s="3" t="s">
        <v>10795</v>
      </c>
      <c r="P1940" s="3" t="s">
        <v>191</v>
      </c>
      <c r="Q1940" s="3" t="s">
        <v>44</v>
      </c>
      <c r="R1940" s="3" t="s">
        <v>60</v>
      </c>
      <c r="S1940" s="3">
        <v>1</v>
      </c>
      <c r="T1940" s="3">
        <v>7.5</v>
      </c>
      <c r="U1940" s="3">
        <v>-14</v>
      </c>
      <c r="V1940" s="3">
        <v>1</v>
      </c>
      <c r="W1940" s="3">
        <v>8</v>
      </c>
      <c r="X1940" s="16">
        <v>-7</v>
      </c>
      <c r="Y1940" s="7">
        <v>52.5</v>
      </c>
      <c r="Z1940" s="3">
        <v>9.5</v>
      </c>
      <c r="AA1940" s="3">
        <v>0.82</v>
      </c>
      <c r="AB1940" s="3">
        <v>11667.9</v>
      </c>
      <c r="AC1940" s="3">
        <v>2024.82</v>
      </c>
      <c r="AD1940" s="3">
        <v>11673.9</v>
      </c>
      <c r="AE1940" s="3">
        <v>2046.72</v>
      </c>
    </row>
    <row r="1941" spans="1:31" x14ac:dyDescent="0.3">
      <c r="A1941" s="3" t="s">
        <v>10796</v>
      </c>
      <c r="B1941" s="4">
        <v>86612</v>
      </c>
      <c r="C1941" s="4">
        <v>112</v>
      </c>
      <c r="D1941" s="4" t="s">
        <v>25</v>
      </c>
      <c r="E1941" s="5">
        <v>45200</v>
      </c>
      <c r="F1941" s="3" t="s">
        <v>10734</v>
      </c>
      <c r="G1941" s="4" t="s">
        <v>10797</v>
      </c>
      <c r="H1941" s="3" t="s">
        <v>6315</v>
      </c>
      <c r="I1941" s="3" t="s">
        <v>831</v>
      </c>
      <c r="J1941" s="3" t="s">
        <v>175</v>
      </c>
      <c r="K1941" s="3" t="s">
        <v>132</v>
      </c>
      <c r="L1941" s="6" t="s">
        <v>132</v>
      </c>
      <c r="M1941" s="3" t="s">
        <v>175</v>
      </c>
      <c r="N1941" s="3" t="s">
        <v>184</v>
      </c>
      <c r="O1941" s="3" t="s">
        <v>10798</v>
      </c>
      <c r="P1941" s="3" t="s">
        <v>191</v>
      </c>
      <c r="Q1941" s="3" t="s">
        <v>44</v>
      </c>
      <c r="R1941" s="3" t="s">
        <v>60</v>
      </c>
      <c r="S1941" s="3">
        <v>2</v>
      </c>
      <c r="T1941" s="3">
        <v>10</v>
      </c>
      <c r="U1941" s="3">
        <v>-4</v>
      </c>
      <c r="V1941" s="3">
        <v>3.5</v>
      </c>
      <c r="W1941" s="3">
        <v>11.5</v>
      </c>
      <c r="X1941" s="16">
        <v>-2.29</v>
      </c>
      <c r="Y1941" s="7">
        <v>68.33</v>
      </c>
      <c r="Z1941" s="3">
        <v>13.5</v>
      </c>
      <c r="AA1941" s="3">
        <v>0.8</v>
      </c>
      <c r="AB1941" s="3">
        <v>15176.6</v>
      </c>
      <c r="AC1941" s="3">
        <v>2848.56</v>
      </c>
      <c r="AD1941" s="3">
        <v>15194.6</v>
      </c>
      <c r="AE1941" s="3">
        <v>2870.46</v>
      </c>
    </row>
    <row r="1942" spans="1:31" x14ac:dyDescent="0.3">
      <c r="A1942" s="3" t="s">
        <v>10799</v>
      </c>
      <c r="B1942" s="4">
        <v>76033</v>
      </c>
      <c r="C1942" s="4">
        <v>212</v>
      </c>
      <c r="D1942" s="4" t="s">
        <v>25</v>
      </c>
      <c r="E1942" s="5">
        <v>45200</v>
      </c>
      <c r="F1942" s="3" t="s">
        <v>10734</v>
      </c>
      <c r="G1942" s="4" t="s">
        <v>10800</v>
      </c>
      <c r="H1942" s="3" t="s">
        <v>6315</v>
      </c>
      <c r="I1942" s="3" t="s">
        <v>499</v>
      </c>
      <c r="J1942" s="3" t="s">
        <v>232</v>
      </c>
      <c r="K1942" s="3" t="s">
        <v>232</v>
      </c>
      <c r="L1942" s="6" t="s">
        <v>132</v>
      </c>
      <c r="M1942" s="3" t="s">
        <v>175</v>
      </c>
      <c r="N1942" s="3" t="s">
        <v>184</v>
      </c>
      <c r="O1942" s="3" t="s">
        <v>10801</v>
      </c>
      <c r="P1942" s="3" t="s">
        <v>191</v>
      </c>
      <c r="Q1942" s="3" t="s">
        <v>296</v>
      </c>
      <c r="R1942" s="3" t="s">
        <v>60</v>
      </c>
      <c r="T1942" s="3">
        <v>39</v>
      </c>
      <c r="V1942" s="3">
        <v>2</v>
      </c>
      <c r="W1942" s="3">
        <v>92</v>
      </c>
      <c r="X1942" s="16">
        <v>-45</v>
      </c>
      <c r="Y1942" s="7">
        <v>66.83</v>
      </c>
      <c r="Z1942" s="3">
        <v>115.75</v>
      </c>
      <c r="AA1942" s="3">
        <v>-0.73</v>
      </c>
      <c r="AB1942" s="3">
        <v>13494.58</v>
      </c>
      <c r="AC1942" s="3">
        <v>24015.81</v>
      </c>
      <c r="AD1942" s="3">
        <v>13662.58</v>
      </c>
      <c r="AE1942" s="3">
        <v>24015.81</v>
      </c>
    </row>
    <row r="1943" spans="1:31" x14ac:dyDescent="0.3">
      <c r="A1943" s="3" t="s">
        <v>10802</v>
      </c>
      <c r="B1943" s="4">
        <v>76038</v>
      </c>
      <c r="C1943" s="4">
        <v>195</v>
      </c>
      <c r="D1943" s="4" t="s">
        <v>25</v>
      </c>
      <c r="E1943" s="5">
        <v>45200</v>
      </c>
      <c r="F1943" s="3" t="s">
        <v>10734</v>
      </c>
      <c r="G1943" s="4" t="s">
        <v>10803</v>
      </c>
      <c r="H1943" s="3" t="s">
        <v>6315</v>
      </c>
      <c r="I1943" s="3" t="s">
        <v>499</v>
      </c>
      <c r="J1943" s="3" t="s">
        <v>232</v>
      </c>
      <c r="K1943" s="3" t="s">
        <v>232</v>
      </c>
      <c r="L1943" s="6" t="s">
        <v>132</v>
      </c>
      <c r="M1943" s="3" t="s">
        <v>175</v>
      </c>
      <c r="N1943" s="3" t="s">
        <v>184</v>
      </c>
      <c r="O1943" s="3" t="s">
        <v>10804</v>
      </c>
      <c r="P1943" s="3" t="s">
        <v>191</v>
      </c>
      <c r="Q1943" s="3" t="s">
        <v>296</v>
      </c>
      <c r="R1943" s="3" t="s">
        <v>60</v>
      </c>
      <c r="T1943" s="3">
        <v>41.5</v>
      </c>
      <c r="V1943" s="3">
        <v>1</v>
      </c>
      <c r="W1943" s="3">
        <v>84.5</v>
      </c>
      <c r="X1943" s="16">
        <v>-83.5</v>
      </c>
      <c r="Y1943" s="7">
        <v>39.67</v>
      </c>
      <c r="Z1943" s="3">
        <v>96.5</v>
      </c>
      <c r="AA1943" s="3">
        <v>-1.43</v>
      </c>
      <c r="AB1943" s="3">
        <v>8091.04</v>
      </c>
      <c r="AC1943" s="3">
        <v>20021.82</v>
      </c>
      <c r="AD1943" s="3">
        <v>8151.04</v>
      </c>
      <c r="AE1943" s="3">
        <v>20021.82</v>
      </c>
    </row>
    <row r="1944" spans="1:31" x14ac:dyDescent="0.3">
      <c r="A1944" s="3" t="s">
        <v>6079</v>
      </c>
      <c r="B1944" s="4">
        <v>76040</v>
      </c>
      <c r="C1944" s="4">
        <v>211</v>
      </c>
      <c r="D1944" s="4" t="s">
        <v>25</v>
      </c>
      <c r="E1944" s="5">
        <v>45200</v>
      </c>
      <c r="F1944" s="3" t="s">
        <v>10734</v>
      </c>
      <c r="G1944" s="4" t="s">
        <v>10805</v>
      </c>
      <c r="H1944" s="3" t="s">
        <v>6315</v>
      </c>
      <c r="I1944" s="3" t="s">
        <v>499</v>
      </c>
      <c r="J1944" s="3" t="s">
        <v>232</v>
      </c>
      <c r="K1944" s="3" t="s">
        <v>232</v>
      </c>
      <c r="L1944" s="6" t="s">
        <v>132</v>
      </c>
      <c r="M1944" s="3" t="s">
        <v>175</v>
      </c>
      <c r="N1944" s="3" t="s">
        <v>184</v>
      </c>
      <c r="O1944" s="3" t="s">
        <v>10806</v>
      </c>
      <c r="P1944" s="3" t="s">
        <v>191</v>
      </c>
      <c r="Q1944" s="3" t="s">
        <v>296</v>
      </c>
      <c r="R1944" s="3" t="s">
        <v>60</v>
      </c>
      <c r="S1944" s="3">
        <v>1</v>
      </c>
      <c r="T1944" s="3">
        <v>37.5</v>
      </c>
      <c r="U1944" s="3">
        <v>-74</v>
      </c>
      <c r="V1944" s="3">
        <v>3</v>
      </c>
      <c r="W1944" s="3">
        <v>83.5</v>
      </c>
      <c r="X1944" s="16">
        <v>-26.83</v>
      </c>
      <c r="Y1944" s="7">
        <v>62.33</v>
      </c>
      <c r="Z1944" s="3">
        <v>97.5</v>
      </c>
      <c r="AA1944" s="3">
        <v>-0.56000000000000005</v>
      </c>
      <c r="AB1944" s="3">
        <v>12534.92</v>
      </c>
      <c r="AC1944" s="3">
        <v>20229.3</v>
      </c>
      <c r="AD1944" s="3">
        <v>12712.92</v>
      </c>
      <c r="AE1944" s="3">
        <v>20229.3</v>
      </c>
    </row>
    <row r="1945" spans="1:31" x14ac:dyDescent="0.3">
      <c r="A1945" s="3" t="s">
        <v>10807</v>
      </c>
      <c r="B1945" s="4">
        <v>76042</v>
      </c>
      <c r="C1945" s="4">
        <v>154</v>
      </c>
      <c r="D1945" s="4" t="s">
        <v>25</v>
      </c>
      <c r="E1945" s="5">
        <v>45200</v>
      </c>
      <c r="F1945" s="3" t="s">
        <v>10734</v>
      </c>
      <c r="G1945" s="4" t="s">
        <v>10808</v>
      </c>
      <c r="H1945" s="3" t="s">
        <v>6315</v>
      </c>
      <c r="I1945" s="3" t="s">
        <v>499</v>
      </c>
      <c r="J1945" s="3" t="s">
        <v>232</v>
      </c>
      <c r="K1945" s="3" t="s">
        <v>232</v>
      </c>
      <c r="L1945" s="6" t="s">
        <v>132</v>
      </c>
      <c r="M1945" s="3" t="s">
        <v>175</v>
      </c>
      <c r="N1945" s="3" t="s">
        <v>184</v>
      </c>
      <c r="O1945" s="3" t="s">
        <v>10809</v>
      </c>
      <c r="P1945" s="3" t="s">
        <v>191</v>
      </c>
      <c r="Q1945" s="3" t="s">
        <v>296</v>
      </c>
      <c r="R1945" s="3" t="s">
        <v>60</v>
      </c>
      <c r="S1945" s="3">
        <v>1</v>
      </c>
      <c r="T1945" s="3">
        <v>31.5</v>
      </c>
      <c r="U1945" s="3">
        <v>-30.5</v>
      </c>
      <c r="V1945" s="3">
        <v>4</v>
      </c>
      <c r="W1945" s="3">
        <v>55.5</v>
      </c>
      <c r="X1945" s="16">
        <v>-12.88</v>
      </c>
      <c r="Y1945" s="7">
        <v>49.58</v>
      </c>
      <c r="Z1945" s="3">
        <v>63</v>
      </c>
      <c r="AA1945" s="3">
        <v>-0.27</v>
      </c>
      <c r="AB1945" s="3">
        <v>9897.5499999999993</v>
      </c>
      <c r="AC1945" s="3">
        <v>13071.24</v>
      </c>
      <c r="AD1945" s="3">
        <v>10089.549999999999</v>
      </c>
      <c r="AE1945" s="3">
        <v>13071.24</v>
      </c>
    </row>
    <row r="1946" spans="1:31" x14ac:dyDescent="0.3">
      <c r="A1946" s="3" t="s">
        <v>6197</v>
      </c>
      <c r="B1946" s="4">
        <v>76044</v>
      </c>
      <c r="C1946" s="4">
        <v>175</v>
      </c>
      <c r="D1946" s="4" t="s">
        <v>25</v>
      </c>
      <c r="E1946" s="5">
        <v>45200</v>
      </c>
      <c r="F1946" s="3" t="s">
        <v>10734</v>
      </c>
      <c r="G1946" s="4" t="s">
        <v>10810</v>
      </c>
      <c r="H1946" s="3" t="s">
        <v>6315</v>
      </c>
      <c r="I1946" s="3" t="s">
        <v>499</v>
      </c>
      <c r="J1946" s="3" t="s">
        <v>232</v>
      </c>
      <c r="K1946" s="3" t="s">
        <v>232</v>
      </c>
      <c r="L1946" s="6" t="s">
        <v>132</v>
      </c>
      <c r="M1946" s="3" t="s">
        <v>175</v>
      </c>
      <c r="N1946" s="3" t="s">
        <v>184</v>
      </c>
      <c r="O1946" s="3" t="s">
        <v>10811</v>
      </c>
      <c r="P1946" s="3" t="s">
        <v>191</v>
      </c>
      <c r="Q1946" s="3" t="s">
        <v>296</v>
      </c>
      <c r="R1946" s="3" t="s">
        <v>60</v>
      </c>
      <c r="S1946" s="3">
        <v>1</v>
      </c>
      <c r="T1946" s="3">
        <v>36.5</v>
      </c>
      <c r="U1946" s="3">
        <v>-72</v>
      </c>
      <c r="V1946" s="3">
        <v>1.5</v>
      </c>
      <c r="W1946" s="3">
        <v>68</v>
      </c>
      <c r="X1946" s="16">
        <v>-44.33</v>
      </c>
      <c r="Y1946" s="7">
        <v>44</v>
      </c>
      <c r="Z1946" s="3">
        <v>78</v>
      </c>
      <c r="AA1946" s="3">
        <v>-0.77</v>
      </c>
      <c r="AB1946" s="3">
        <v>8955.1200000000008</v>
      </c>
      <c r="AC1946" s="3">
        <v>16183.44</v>
      </c>
      <c r="AD1946" s="3">
        <v>9039.1200000000008</v>
      </c>
      <c r="AE1946" s="3">
        <v>16183.44</v>
      </c>
    </row>
    <row r="1947" spans="1:31" x14ac:dyDescent="0.3">
      <c r="A1947" s="3" t="s">
        <v>10812</v>
      </c>
      <c r="B1947" s="4">
        <v>76047</v>
      </c>
      <c r="C1947" s="4">
        <v>125</v>
      </c>
      <c r="D1947" s="4" t="s">
        <v>25</v>
      </c>
      <c r="E1947" s="5">
        <v>45200</v>
      </c>
      <c r="F1947" s="3" t="s">
        <v>10734</v>
      </c>
      <c r="G1947" s="4" t="s">
        <v>10813</v>
      </c>
      <c r="H1947" s="3" t="s">
        <v>6315</v>
      </c>
      <c r="I1947" s="3" t="s">
        <v>499</v>
      </c>
      <c r="J1947" s="3" t="s">
        <v>232</v>
      </c>
      <c r="K1947" s="3" t="s">
        <v>232</v>
      </c>
      <c r="L1947" s="6" t="s">
        <v>132</v>
      </c>
      <c r="M1947" s="3" t="s">
        <v>175</v>
      </c>
      <c r="N1947" s="3" t="s">
        <v>184</v>
      </c>
      <c r="O1947" s="3" t="s">
        <v>10814</v>
      </c>
      <c r="P1947" s="3" t="s">
        <v>191</v>
      </c>
      <c r="Q1947" s="3" t="s">
        <v>296</v>
      </c>
      <c r="R1947" s="3" t="s">
        <v>60</v>
      </c>
      <c r="S1947" s="3">
        <v>1</v>
      </c>
      <c r="T1947" s="3">
        <v>23.5</v>
      </c>
      <c r="U1947" s="3">
        <v>-46</v>
      </c>
      <c r="V1947" s="3">
        <v>0.5</v>
      </c>
      <c r="W1947" s="3">
        <v>46.5</v>
      </c>
      <c r="X1947" s="16">
        <v>-92</v>
      </c>
      <c r="Y1947" s="7">
        <v>31.5</v>
      </c>
      <c r="Z1947" s="3">
        <v>53</v>
      </c>
      <c r="AA1947" s="3">
        <v>-0.68</v>
      </c>
      <c r="AB1947" s="3">
        <v>6415.62</v>
      </c>
      <c r="AC1947" s="3">
        <v>10996.44</v>
      </c>
      <c r="AD1947" s="3">
        <v>6475.62</v>
      </c>
      <c r="AE1947" s="3">
        <v>10996.44</v>
      </c>
    </row>
    <row r="1948" spans="1:31" x14ac:dyDescent="0.3">
      <c r="A1948" s="3" t="s">
        <v>10815</v>
      </c>
      <c r="B1948" s="4">
        <v>42393</v>
      </c>
      <c r="C1948" s="4">
        <v>78</v>
      </c>
      <c r="D1948" s="4" t="s">
        <v>25</v>
      </c>
      <c r="E1948" s="5">
        <v>45200</v>
      </c>
      <c r="F1948" s="3" t="s">
        <v>10734</v>
      </c>
      <c r="G1948" s="4" t="s">
        <v>10816</v>
      </c>
      <c r="H1948" s="3" t="s">
        <v>6315</v>
      </c>
      <c r="I1948" s="3" t="s">
        <v>299</v>
      </c>
      <c r="J1948" s="3" t="s">
        <v>299</v>
      </c>
      <c r="K1948" s="3" t="s">
        <v>6320</v>
      </c>
      <c r="L1948" s="6" t="s">
        <v>6320</v>
      </c>
      <c r="M1948" s="3" t="s">
        <v>299</v>
      </c>
      <c r="N1948" s="3" t="s">
        <v>317</v>
      </c>
      <c r="O1948" s="3" t="s">
        <v>10817</v>
      </c>
      <c r="P1948" s="3" t="s">
        <v>299</v>
      </c>
      <c r="Q1948" s="3" t="s">
        <v>47</v>
      </c>
      <c r="R1948" s="3" t="s">
        <v>31</v>
      </c>
      <c r="S1948" s="3">
        <v>3</v>
      </c>
      <c r="U1948" s="3">
        <v>1</v>
      </c>
      <c r="V1948" s="3">
        <v>11.5</v>
      </c>
      <c r="X1948" s="16">
        <v>1</v>
      </c>
      <c r="Y1948" s="7">
        <v>60.42</v>
      </c>
      <c r="AA1948" s="3">
        <v>1</v>
      </c>
      <c r="AB1948" s="3">
        <v>16924.5</v>
      </c>
      <c r="AD1948" s="3">
        <v>17414.5</v>
      </c>
    </row>
    <row r="1949" spans="1:31" x14ac:dyDescent="0.3">
      <c r="A1949" s="3" t="s">
        <v>10818</v>
      </c>
      <c r="B1949" s="4">
        <v>46166</v>
      </c>
      <c r="C1949" s="4">
        <v>36</v>
      </c>
      <c r="D1949" s="4" t="s">
        <v>25</v>
      </c>
      <c r="E1949" s="5">
        <v>45200</v>
      </c>
      <c r="F1949" s="3" t="s">
        <v>10734</v>
      </c>
      <c r="G1949" s="4" t="s">
        <v>10819</v>
      </c>
      <c r="H1949" s="3" t="s">
        <v>6315</v>
      </c>
      <c r="I1949" s="3" t="s">
        <v>299</v>
      </c>
      <c r="J1949" s="3" t="s">
        <v>299</v>
      </c>
      <c r="K1949" s="3" t="s">
        <v>104</v>
      </c>
      <c r="L1949" s="6" t="s">
        <v>104</v>
      </c>
      <c r="M1949" s="3" t="s">
        <v>299</v>
      </c>
      <c r="N1949" s="3" t="s">
        <v>445</v>
      </c>
      <c r="O1949" s="3" t="s">
        <v>10820</v>
      </c>
      <c r="P1949" s="3" t="s">
        <v>299</v>
      </c>
      <c r="Q1949" s="3" t="s">
        <v>44</v>
      </c>
      <c r="R1949" s="3" t="s">
        <v>60</v>
      </c>
      <c r="S1949" s="3">
        <v>32</v>
      </c>
      <c r="U1949" s="3">
        <v>1</v>
      </c>
      <c r="V1949" s="3">
        <v>94.77</v>
      </c>
      <c r="W1949" s="3">
        <v>73.33</v>
      </c>
      <c r="X1949" s="16">
        <v>0.23</v>
      </c>
      <c r="Y1949" s="7">
        <v>257.43</v>
      </c>
      <c r="Z1949" s="3">
        <v>109.33</v>
      </c>
      <c r="AA1949" s="3">
        <v>0.57999999999999996</v>
      </c>
      <c r="AB1949" s="3">
        <v>14736.12</v>
      </c>
      <c r="AC1949" s="3">
        <v>6746.64</v>
      </c>
      <c r="AD1949" s="3">
        <v>14736.12</v>
      </c>
      <c r="AE1949" s="3">
        <v>6746.64</v>
      </c>
    </row>
    <row r="1950" spans="1:31" x14ac:dyDescent="0.3">
      <c r="A1950" s="3" t="s">
        <v>10821</v>
      </c>
      <c r="B1950" s="4">
        <v>62619</v>
      </c>
      <c r="C1950" s="4">
        <v>244</v>
      </c>
      <c r="D1950" s="4" t="s">
        <v>25</v>
      </c>
      <c r="E1950" s="5">
        <v>45200</v>
      </c>
      <c r="F1950" s="3" t="s">
        <v>10734</v>
      </c>
      <c r="G1950" s="4" t="s">
        <v>10822</v>
      </c>
      <c r="H1950" s="3" t="s">
        <v>6315</v>
      </c>
      <c r="I1950" s="3" t="s">
        <v>116</v>
      </c>
      <c r="J1950" s="3" t="s">
        <v>6576</v>
      </c>
      <c r="K1950" s="3" t="s">
        <v>6577</v>
      </c>
      <c r="L1950" s="6" t="s">
        <v>132</v>
      </c>
      <c r="M1950" s="3" t="s">
        <v>116</v>
      </c>
      <c r="N1950" s="3" t="s">
        <v>989</v>
      </c>
      <c r="O1950" s="3" t="s">
        <v>10823</v>
      </c>
      <c r="P1950" s="3" t="s">
        <v>116</v>
      </c>
      <c r="Q1950" s="3" t="s">
        <v>9254</v>
      </c>
      <c r="R1950" s="3" t="s">
        <v>60</v>
      </c>
      <c r="S1950" s="3">
        <v>40</v>
      </c>
      <c r="U1950" s="3">
        <v>1</v>
      </c>
      <c r="V1950" s="3">
        <v>88.99</v>
      </c>
      <c r="X1950" s="16">
        <v>1</v>
      </c>
      <c r="Y1950" s="7">
        <v>570.08000000000004</v>
      </c>
      <c r="AA1950" s="3">
        <v>1</v>
      </c>
      <c r="AB1950" s="3">
        <v>33235</v>
      </c>
      <c r="AD1950" s="3">
        <v>33235</v>
      </c>
    </row>
    <row r="1951" spans="1:31" x14ac:dyDescent="0.3">
      <c r="A1951" s="3" t="s">
        <v>10824</v>
      </c>
      <c r="B1951" s="4">
        <v>63006</v>
      </c>
      <c r="C1951" s="4">
        <v>79</v>
      </c>
      <c r="D1951" s="4" t="s">
        <v>25</v>
      </c>
      <c r="E1951" s="5">
        <v>45200</v>
      </c>
      <c r="F1951" s="3" t="s">
        <v>10734</v>
      </c>
      <c r="G1951" s="4" t="s">
        <v>10825</v>
      </c>
      <c r="H1951" s="3" t="s">
        <v>6315</v>
      </c>
      <c r="I1951" s="3" t="s">
        <v>116</v>
      </c>
      <c r="J1951" s="3" t="s">
        <v>6576</v>
      </c>
      <c r="K1951" s="3" t="s">
        <v>6577</v>
      </c>
      <c r="L1951" s="6" t="s">
        <v>132</v>
      </c>
      <c r="M1951" s="3" t="s">
        <v>116</v>
      </c>
      <c r="N1951" s="3" t="s">
        <v>989</v>
      </c>
      <c r="O1951" s="3" t="s">
        <v>10826</v>
      </c>
      <c r="P1951" s="3" t="s">
        <v>116</v>
      </c>
      <c r="Q1951" s="3" t="s">
        <v>9254</v>
      </c>
      <c r="R1951" s="3" t="s">
        <v>60</v>
      </c>
      <c r="S1951" s="3">
        <v>21</v>
      </c>
      <c r="U1951" s="3">
        <v>1</v>
      </c>
      <c r="V1951" s="3">
        <v>88.52</v>
      </c>
      <c r="X1951" s="16">
        <v>1</v>
      </c>
      <c r="Y1951" s="7">
        <v>88.52</v>
      </c>
      <c r="AA1951" s="3">
        <v>1</v>
      </c>
      <c r="AB1951" s="3">
        <v>5161.2</v>
      </c>
      <c r="AD1951" s="3">
        <v>5161.2</v>
      </c>
    </row>
    <row r="1952" spans="1:31" x14ac:dyDescent="0.3">
      <c r="A1952" s="3" t="s">
        <v>10827</v>
      </c>
      <c r="B1952" s="4">
        <v>63007</v>
      </c>
      <c r="C1952" s="4">
        <v>116</v>
      </c>
      <c r="D1952" s="4" t="s">
        <v>25</v>
      </c>
      <c r="E1952" s="5">
        <v>45200</v>
      </c>
      <c r="F1952" s="3" t="s">
        <v>10734</v>
      </c>
      <c r="G1952" s="4" t="s">
        <v>10828</v>
      </c>
      <c r="H1952" s="3" t="s">
        <v>6315</v>
      </c>
      <c r="I1952" s="3" t="s">
        <v>116</v>
      </c>
      <c r="J1952" s="3" t="s">
        <v>6576</v>
      </c>
      <c r="K1952" s="3" t="s">
        <v>6577</v>
      </c>
      <c r="L1952" s="6" t="s">
        <v>89</v>
      </c>
      <c r="M1952" s="3" t="s">
        <v>116</v>
      </c>
      <c r="N1952" s="3" t="s">
        <v>1027</v>
      </c>
      <c r="O1952" s="3" t="s">
        <v>10829</v>
      </c>
      <c r="P1952" s="3" t="s">
        <v>116</v>
      </c>
      <c r="Q1952" s="3" t="s">
        <v>47</v>
      </c>
      <c r="R1952" s="3" t="s">
        <v>31</v>
      </c>
      <c r="S1952" s="3">
        <v>9</v>
      </c>
      <c r="T1952" s="3">
        <v>127.85</v>
      </c>
      <c r="U1952" s="3">
        <v>-14</v>
      </c>
      <c r="V1952" s="3">
        <v>28.41</v>
      </c>
      <c r="W1952" s="3">
        <v>127.85</v>
      </c>
      <c r="X1952" s="16">
        <v>-3.5</v>
      </c>
      <c r="Y1952" s="7">
        <v>99.44</v>
      </c>
      <c r="Z1952" s="3">
        <v>127.85</v>
      </c>
      <c r="AA1952" s="3">
        <v>-0.28999999999999998</v>
      </c>
      <c r="AB1952" s="3">
        <v>10334.879999999999</v>
      </c>
      <c r="AC1952" s="3">
        <v>13964.4</v>
      </c>
      <c r="AD1952" s="3">
        <v>10861.2</v>
      </c>
      <c r="AE1952" s="3">
        <v>13964.4</v>
      </c>
    </row>
    <row r="1953" spans="1:31" x14ac:dyDescent="0.3">
      <c r="A1953" s="3" t="s">
        <v>10830</v>
      </c>
      <c r="B1953" s="4">
        <v>102081</v>
      </c>
      <c r="C1953" s="4">
        <v>142</v>
      </c>
      <c r="D1953" s="4" t="s">
        <v>25</v>
      </c>
      <c r="E1953" s="5">
        <v>45200</v>
      </c>
      <c r="F1953" s="3" t="s">
        <v>10734</v>
      </c>
      <c r="G1953" s="4" t="s">
        <v>10831</v>
      </c>
      <c r="H1953" s="3" t="s">
        <v>6315</v>
      </c>
      <c r="I1953" s="3" t="s">
        <v>116</v>
      </c>
      <c r="J1953" s="3" t="s">
        <v>6576</v>
      </c>
      <c r="K1953" s="3" t="s">
        <v>6577</v>
      </c>
      <c r="L1953" s="6" t="s">
        <v>132</v>
      </c>
      <c r="M1953" s="3" t="s">
        <v>116</v>
      </c>
      <c r="N1953" s="3" t="s">
        <v>989</v>
      </c>
      <c r="O1953" s="3" t="s">
        <v>10832</v>
      </c>
      <c r="P1953" s="3" t="s">
        <v>116</v>
      </c>
      <c r="Q1953" s="3" t="s">
        <v>9254</v>
      </c>
      <c r="R1953" s="3" t="s">
        <v>60</v>
      </c>
      <c r="S1953" s="3">
        <v>37</v>
      </c>
      <c r="U1953" s="3">
        <v>1</v>
      </c>
      <c r="V1953" s="3">
        <v>94.7</v>
      </c>
      <c r="X1953" s="16">
        <v>1</v>
      </c>
      <c r="Y1953" s="7">
        <v>322.93</v>
      </c>
      <c r="AA1953" s="3">
        <v>1</v>
      </c>
      <c r="AB1953" s="3">
        <v>18823.2</v>
      </c>
      <c r="AD1953" s="3">
        <v>18823.2</v>
      </c>
    </row>
    <row r="1954" spans="1:31" x14ac:dyDescent="0.3">
      <c r="A1954" s="3" t="s">
        <v>10833</v>
      </c>
      <c r="B1954" s="4">
        <v>85452</v>
      </c>
      <c r="C1954" s="4">
        <v>34</v>
      </c>
      <c r="D1954" s="4" t="s">
        <v>25</v>
      </c>
      <c r="E1954" s="5">
        <v>45200</v>
      </c>
      <c r="F1954" s="3" t="s">
        <v>10734</v>
      </c>
      <c r="G1954" s="4" t="s">
        <v>10834</v>
      </c>
      <c r="H1954" s="3" t="s">
        <v>6315</v>
      </c>
      <c r="I1954" s="3" t="s">
        <v>245</v>
      </c>
      <c r="J1954" s="3" t="s">
        <v>245</v>
      </c>
      <c r="K1954" s="3" t="s">
        <v>146</v>
      </c>
      <c r="L1954" s="6" t="s">
        <v>146</v>
      </c>
      <c r="M1954" s="3" t="s">
        <v>245</v>
      </c>
      <c r="N1954" s="3" t="s">
        <v>246</v>
      </c>
      <c r="O1954" s="3" t="s">
        <v>10835</v>
      </c>
      <c r="P1954" s="3" t="s">
        <v>245</v>
      </c>
      <c r="Q1954" s="3" t="s">
        <v>44</v>
      </c>
      <c r="R1954" s="3" t="s">
        <v>31</v>
      </c>
      <c r="S1954" s="3">
        <v>1</v>
      </c>
      <c r="U1954" s="3">
        <v>1</v>
      </c>
      <c r="V1954" s="3">
        <v>1</v>
      </c>
      <c r="X1954" s="16">
        <v>1</v>
      </c>
      <c r="Y1954" s="7">
        <v>18.420000000000002</v>
      </c>
      <c r="AA1954" s="3">
        <v>1</v>
      </c>
      <c r="AB1954" s="3">
        <v>15299.83</v>
      </c>
      <c r="AD1954" s="3">
        <v>15299.83</v>
      </c>
    </row>
    <row r="1955" spans="1:31" x14ac:dyDescent="0.3">
      <c r="A1955" s="3" t="s">
        <v>10836</v>
      </c>
      <c r="B1955" s="4">
        <v>85453</v>
      </c>
      <c r="C1955" s="4">
        <v>32</v>
      </c>
      <c r="D1955" s="4" t="s">
        <v>25</v>
      </c>
      <c r="E1955" s="5">
        <v>45200</v>
      </c>
      <c r="F1955" s="3" t="s">
        <v>10734</v>
      </c>
      <c r="G1955" s="4" t="s">
        <v>10837</v>
      </c>
      <c r="H1955" s="3" t="s">
        <v>6315</v>
      </c>
      <c r="I1955" s="3" t="s">
        <v>245</v>
      </c>
      <c r="J1955" s="3" t="s">
        <v>245</v>
      </c>
      <c r="K1955" s="3" t="s">
        <v>146</v>
      </c>
      <c r="L1955" s="6" t="s">
        <v>146</v>
      </c>
      <c r="M1955" s="3" t="s">
        <v>245</v>
      </c>
      <c r="N1955" s="3" t="s">
        <v>246</v>
      </c>
      <c r="O1955" s="3" t="s">
        <v>10838</v>
      </c>
      <c r="P1955" s="3" t="s">
        <v>245</v>
      </c>
      <c r="Q1955" s="3" t="s">
        <v>44</v>
      </c>
      <c r="R1955" s="3" t="s">
        <v>31</v>
      </c>
      <c r="V1955" s="3">
        <v>0.5</v>
      </c>
      <c r="X1955" s="16">
        <v>1</v>
      </c>
      <c r="Y1955" s="7">
        <v>16.579999999999998</v>
      </c>
      <c r="AA1955" s="3">
        <v>1</v>
      </c>
      <c r="AB1955" s="3">
        <v>18367.7</v>
      </c>
      <c r="AD1955" s="3">
        <v>18367.7</v>
      </c>
    </row>
    <row r="1956" spans="1:31" x14ac:dyDescent="0.3">
      <c r="A1956" s="3" t="s">
        <v>10839</v>
      </c>
      <c r="B1956" s="4">
        <v>85733</v>
      </c>
      <c r="C1956" s="4">
        <v>167</v>
      </c>
      <c r="D1956" s="4" t="s">
        <v>25</v>
      </c>
      <c r="E1956" s="5">
        <v>45200</v>
      </c>
      <c r="F1956" s="3" t="s">
        <v>10734</v>
      </c>
      <c r="G1956" s="4" t="s">
        <v>10840</v>
      </c>
      <c r="H1956" s="3" t="s">
        <v>6315</v>
      </c>
      <c r="I1956" s="3" t="s">
        <v>245</v>
      </c>
      <c r="J1956" s="3" t="s">
        <v>245</v>
      </c>
      <c r="K1956" s="3" t="s">
        <v>146</v>
      </c>
      <c r="L1956" s="6" t="s">
        <v>146</v>
      </c>
      <c r="M1956" s="3" t="s">
        <v>245</v>
      </c>
      <c r="N1956" s="3" t="s">
        <v>246</v>
      </c>
      <c r="O1956" s="3" t="s">
        <v>10841</v>
      </c>
      <c r="P1956" s="3" t="s">
        <v>245</v>
      </c>
      <c r="Q1956" s="3" t="s">
        <v>63</v>
      </c>
      <c r="R1956" s="3" t="s">
        <v>31</v>
      </c>
      <c r="S1956" s="3">
        <v>2</v>
      </c>
      <c r="U1956" s="3">
        <v>1</v>
      </c>
      <c r="V1956" s="3">
        <v>5.14</v>
      </c>
      <c r="X1956" s="16">
        <v>1</v>
      </c>
      <c r="Y1956" s="7">
        <v>111.11</v>
      </c>
      <c r="AA1956" s="3">
        <v>1</v>
      </c>
      <c r="AB1956" s="3">
        <v>142785.72</v>
      </c>
      <c r="AD1956" s="3">
        <v>142785.72</v>
      </c>
    </row>
    <row r="1957" spans="1:31" x14ac:dyDescent="0.3">
      <c r="A1957" s="3" t="s">
        <v>10842</v>
      </c>
      <c r="B1957" s="4">
        <v>86139</v>
      </c>
      <c r="C1957" s="4">
        <v>249</v>
      </c>
      <c r="D1957" s="4" t="s">
        <v>25</v>
      </c>
      <c r="E1957" s="5">
        <v>45200</v>
      </c>
      <c r="F1957" s="3" t="s">
        <v>10734</v>
      </c>
      <c r="G1957" s="4" t="s">
        <v>10843</v>
      </c>
      <c r="H1957" s="3" t="s">
        <v>6315</v>
      </c>
      <c r="I1957" s="3" t="s">
        <v>245</v>
      </c>
      <c r="J1957" s="3" t="s">
        <v>245</v>
      </c>
      <c r="K1957" s="3" t="s">
        <v>6320</v>
      </c>
      <c r="L1957" s="6" t="s">
        <v>6320</v>
      </c>
      <c r="M1957" s="3" t="s">
        <v>245</v>
      </c>
      <c r="N1957" s="3" t="s">
        <v>246</v>
      </c>
      <c r="O1957" s="3" t="s">
        <v>10844</v>
      </c>
      <c r="P1957" s="3" t="s">
        <v>245</v>
      </c>
      <c r="Q1957" s="3" t="s">
        <v>341</v>
      </c>
      <c r="R1957" s="3" t="s">
        <v>31</v>
      </c>
      <c r="S1957" s="3">
        <v>20</v>
      </c>
      <c r="U1957" s="3">
        <v>1</v>
      </c>
      <c r="V1957" s="3">
        <v>72.08</v>
      </c>
      <c r="X1957" s="16">
        <v>1</v>
      </c>
      <c r="Y1957" s="7">
        <v>445.08</v>
      </c>
      <c r="AA1957" s="3">
        <v>1</v>
      </c>
      <c r="AB1957" s="3">
        <v>166746.01999999999</v>
      </c>
      <c r="AD1957" s="3">
        <v>166746.01999999999</v>
      </c>
    </row>
    <row r="1958" spans="1:31" x14ac:dyDescent="0.3">
      <c r="A1958" s="3" t="s">
        <v>10845</v>
      </c>
      <c r="B1958" s="4">
        <v>87214</v>
      </c>
      <c r="C1958" s="4">
        <v>40</v>
      </c>
      <c r="D1958" s="4" t="s">
        <v>25</v>
      </c>
      <c r="E1958" s="5">
        <v>45200</v>
      </c>
      <c r="F1958" s="3" t="s">
        <v>10734</v>
      </c>
      <c r="G1958" s="4" t="s">
        <v>10846</v>
      </c>
      <c r="H1958" s="3" t="s">
        <v>6315</v>
      </c>
      <c r="I1958" s="3" t="s">
        <v>245</v>
      </c>
      <c r="J1958" s="3" t="s">
        <v>245</v>
      </c>
      <c r="K1958" s="3" t="s">
        <v>132</v>
      </c>
      <c r="L1958" s="6" t="s">
        <v>132</v>
      </c>
      <c r="M1958" s="3" t="s">
        <v>245</v>
      </c>
      <c r="N1958" s="3" t="s">
        <v>246</v>
      </c>
      <c r="O1958" s="3" t="s">
        <v>10847</v>
      </c>
      <c r="P1958" s="3" t="s">
        <v>245</v>
      </c>
      <c r="Q1958" s="3" t="s">
        <v>10765</v>
      </c>
      <c r="R1958" s="3" t="s">
        <v>8862</v>
      </c>
      <c r="S1958" s="3">
        <v>8</v>
      </c>
      <c r="T1958" s="3">
        <v>10.5</v>
      </c>
      <c r="U1958" s="3">
        <v>-0.31</v>
      </c>
      <c r="V1958" s="3">
        <v>40</v>
      </c>
      <c r="W1958" s="3">
        <v>24</v>
      </c>
      <c r="X1958" s="16">
        <v>0.4</v>
      </c>
      <c r="Y1958" s="7">
        <v>115.25</v>
      </c>
      <c r="Z1958" s="3">
        <v>74.08</v>
      </c>
      <c r="AA1958" s="3">
        <v>0.36</v>
      </c>
      <c r="AB1958" s="3">
        <v>46441.14</v>
      </c>
      <c r="AC1958" s="3">
        <v>29852.62</v>
      </c>
      <c r="AD1958" s="3">
        <v>46441.14</v>
      </c>
      <c r="AE1958" s="3">
        <v>29852.62</v>
      </c>
    </row>
    <row r="1959" spans="1:31" x14ac:dyDescent="0.3">
      <c r="A1959" s="3" t="s">
        <v>10848</v>
      </c>
      <c r="B1959" s="4">
        <v>87389</v>
      </c>
      <c r="C1959" s="4">
        <v>37</v>
      </c>
      <c r="D1959" s="4" t="s">
        <v>25</v>
      </c>
      <c r="E1959" s="5">
        <v>45200</v>
      </c>
      <c r="F1959" s="3" t="s">
        <v>10734</v>
      </c>
      <c r="G1959" s="4" t="s">
        <v>10849</v>
      </c>
      <c r="H1959" s="3" t="s">
        <v>6315</v>
      </c>
      <c r="I1959" s="3" t="s">
        <v>245</v>
      </c>
      <c r="J1959" s="3" t="s">
        <v>245</v>
      </c>
      <c r="K1959" s="3" t="s">
        <v>104</v>
      </c>
      <c r="L1959" s="6" t="s">
        <v>104</v>
      </c>
      <c r="M1959" s="3" t="s">
        <v>245</v>
      </c>
      <c r="N1959" s="3" t="s">
        <v>529</v>
      </c>
      <c r="O1959" s="3" t="s">
        <v>10850</v>
      </c>
      <c r="P1959" s="3" t="s">
        <v>245</v>
      </c>
      <c r="Q1959" s="3" t="s">
        <v>44</v>
      </c>
      <c r="R1959" s="3" t="s">
        <v>60</v>
      </c>
      <c r="S1959" s="3">
        <v>43</v>
      </c>
      <c r="U1959" s="3">
        <v>1</v>
      </c>
      <c r="V1959" s="3">
        <v>117.33</v>
      </c>
      <c r="W1959" s="3">
        <v>64.11</v>
      </c>
      <c r="X1959" s="16">
        <v>0.45</v>
      </c>
      <c r="Y1959" s="7">
        <v>373.32</v>
      </c>
      <c r="Z1959" s="3">
        <v>110.77</v>
      </c>
      <c r="AA1959" s="3">
        <v>0.7</v>
      </c>
      <c r="AB1959" s="3">
        <v>29769.599999999999</v>
      </c>
      <c r="AC1959" s="3">
        <v>8855.02</v>
      </c>
      <c r="AD1959" s="3">
        <v>29769.599999999999</v>
      </c>
      <c r="AE1959" s="3">
        <v>8855.02</v>
      </c>
    </row>
    <row r="1960" spans="1:31" x14ac:dyDescent="0.3">
      <c r="A1960" s="3" t="s">
        <v>10851</v>
      </c>
      <c r="B1960" s="4">
        <v>87508</v>
      </c>
      <c r="C1960" s="4">
        <v>269</v>
      </c>
      <c r="D1960" s="4" t="s">
        <v>25</v>
      </c>
      <c r="E1960" s="5">
        <v>45200</v>
      </c>
      <c r="F1960" s="3" t="s">
        <v>10734</v>
      </c>
      <c r="G1960" s="4" t="s">
        <v>10852</v>
      </c>
      <c r="H1960" s="3" t="s">
        <v>6315</v>
      </c>
      <c r="I1960" s="3" t="s">
        <v>245</v>
      </c>
      <c r="J1960" s="3" t="s">
        <v>245</v>
      </c>
      <c r="K1960" s="3" t="s">
        <v>132</v>
      </c>
      <c r="L1960" s="6" t="s">
        <v>132</v>
      </c>
      <c r="M1960" s="3" t="s">
        <v>245</v>
      </c>
      <c r="N1960" s="3" t="s">
        <v>246</v>
      </c>
      <c r="O1960" s="3" t="s">
        <v>10853</v>
      </c>
      <c r="P1960" s="3" t="s">
        <v>245</v>
      </c>
      <c r="Q1960" s="3" t="s">
        <v>128</v>
      </c>
      <c r="R1960" s="3" t="s">
        <v>60</v>
      </c>
      <c r="S1960" s="3">
        <v>7</v>
      </c>
      <c r="T1960" s="3">
        <v>4.67</v>
      </c>
      <c r="U1960" s="3">
        <v>0.36</v>
      </c>
      <c r="V1960" s="3">
        <v>29.31</v>
      </c>
      <c r="W1960" s="3">
        <v>14</v>
      </c>
      <c r="X1960" s="16">
        <v>0.52</v>
      </c>
      <c r="Y1960" s="7">
        <v>99.92</v>
      </c>
      <c r="Z1960" s="3">
        <v>81.31</v>
      </c>
      <c r="AA1960" s="3">
        <v>0.19</v>
      </c>
      <c r="AB1960" s="3">
        <v>39129.599999999999</v>
      </c>
      <c r="AC1960" s="3">
        <v>32208</v>
      </c>
      <c r="AD1960" s="3">
        <v>39129.599999999999</v>
      </c>
      <c r="AE1960" s="3">
        <v>32208</v>
      </c>
    </row>
    <row r="1961" spans="1:31" x14ac:dyDescent="0.3">
      <c r="A1961" s="3" t="s">
        <v>10854</v>
      </c>
      <c r="B1961" s="4">
        <v>87615</v>
      </c>
      <c r="C1961" s="4">
        <v>195</v>
      </c>
      <c r="D1961" s="4" t="s">
        <v>25</v>
      </c>
      <c r="E1961" s="5">
        <v>45200</v>
      </c>
      <c r="F1961" s="3" t="s">
        <v>10734</v>
      </c>
      <c r="G1961" s="4" t="s">
        <v>10855</v>
      </c>
      <c r="H1961" s="3" t="s">
        <v>6315</v>
      </c>
      <c r="I1961" s="3" t="s">
        <v>245</v>
      </c>
      <c r="J1961" s="3" t="s">
        <v>245</v>
      </c>
      <c r="K1961" s="3" t="s">
        <v>132</v>
      </c>
      <c r="L1961" s="6" t="s">
        <v>132</v>
      </c>
      <c r="M1961" s="3" t="s">
        <v>245</v>
      </c>
      <c r="N1961" s="3" t="s">
        <v>246</v>
      </c>
      <c r="O1961" s="3" t="s">
        <v>10856</v>
      </c>
      <c r="P1961" s="3" t="s">
        <v>245</v>
      </c>
      <c r="Q1961" s="3" t="s">
        <v>161</v>
      </c>
      <c r="R1961" s="3" t="s">
        <v>31</v>
      </c>
      <c r="S1961" s="3">
        <v>15</v>
      </c>
      <c r="U1961" s="3">
        <v>1</v>
      </c>
      <c r="V1961" s="3">
        <v>43.75</v>
      </c>
      <c r="X1961" s="16">
        <v>1</v>
      </c>
      <c r="Y1961" s="7">
        <v>199.25</v>
      </c>
      <c r="Z1961" s="3">
        <v>16.5</v>
      </c>
      <c r="AA1961" s="3">
        <v>0.92</v>
      </c>
      <c r="AB1961" s="3">
        <v>69865.02</v>
      </c>
      <c r="AC1961" s="3">
        <v>5401.44</v>
      </c>
      <c r="AD1961" s="3">
        <v>69865.02</v>
      </c>
      <c r="AE1961" s="3">
        <v>5401.44</v>
      </c>
    </row>
    <row r="1962" spans="1:31" x14ac:dyDescent="0.3">
      <c r="A1962" s="3" t="s">
        <v>10857</v>
      </c>
      <c r="B1962" s="4">
        <v>87724</v>
      </c>
      <c r="C1962" s="4">
        <v>208</v>
      </c>
      <c r="D1962" s="4" t="s">
        <v>25</v>
      </c>
      <c r="E1962" s="5">
        <v>45200</v>
      </c>
      <c r="F1962" s="3" t="s">
        <v>10734</v>
      </c>
      <c r="G1962" s="4" t="s">
        <v>10858</v>
      </c>
      <c r="H1962" s="3" t="s">
        <v>6315</v>
      </c>
      <c r="I1962" s="3" t="s">
        <v>245</v>
      </c>
      <c r="J1962" s="3" t="s">
        <v>245</v>
      </c>
      <c r="K1962" s="3" t="s">
        <v>146</v>
      </c>
      <c r="L1962" s="6" t="s">
        <v>146</v>
      </c>
      <c r="M1962" s="3" t="s">
        <v>245</v>
      </c>
      <c r="N1962" s="3" t="s">
        <v>246</v>
      </c>
      <c r="O1962" s="3" t="s">
        <v>10859</v>
      </c>
      <c r="P1962" s="3" t="s">
        <v>245</v>
      </c>
      <c r="Q1962" s="3" t="s">
        <v>128</v>
      </c>
      <c r="R1962" s="3" t="s">
        <v>60</v>
      </c>
      <c r="S1962" s="3">
        <v>3</v>
      </c>
      <c r="T1962" s="3">
        <v>4</v>
      </c>
      <c r="U1962" s="3">
        <v>-0.23</v>
      </c>
      <c r="V1962" s="3">
        <v>7.75</v>
      </c>
      <c r="W1962" s="3">
        <v>14.75</v>
      </c>
      <c r="X1962" s="16">
        <v>-0.9</v>
      </c>
      <c r="Y1962" s="7">
        <v>33.75</v>
      </c>
      <c r="Z1962" s="3">
        <v>73.25</v>
      </c>
      <c r="AA1962" s="3">
        <v>-1.17</v>
      </c>
      <c r="AB1962" s="3">
        <v>31148.55</v>
      </c>
      <c r="AC1962" s="3">
        <v>67603.89</v>
      </c>
      <c r="AD1962" s="3">
        <v>31148.55</v>
      </c>
      <c r="AE1962" s="3">
        <v>67603.89</v>
      </c>
    </row>
    <row r="1963" spans="1:31" x14ac:dyDescent="0.3">
      <c r="A1963" s="3" t="s">
        <v>10860</v>
      </c>
      <c r="B1963" s="4">
        <v>88524</v>
      </c>
      <c r="C1963" s="4">
        <v>46</v>
      </c>
      <c r="D1963" s="4" t="s">
        <v>25</v>
      </c>
      <c r="E1963" s="5">
        <v>45200</v>
      </c>
      <c r="F1963" s="3" t="s">
        <v>10734</v>
      </c>
      <c r="G1963" s="4" t="s">
        <v>10861</v>
      </c>
      <c r="H1963" s="3" t="s">
        <v>6315</v>
      </c>
      <c r="I1963" s="3" t="s">
        <v>245</v>
      </c>
      <c r="J1963" s="3" t="s">
        <v>245</v>
      </c>
      <c r="K1963" s="3" t="s">
        <v>146</v>
      </c>
      <c r="L1963" s="6" t="s">
        <v>146</v>
      </c>
      <c r="M1963" s="3" t="s">
        <v>245</v>
      </c>
      <c r="N1963" s="3" t="s">
        <v>246</v>
      </c>
      <c r="O1963" s="3" t="s">
        <v>10862</v>
      </c>
      <c r="P1963" s="3" t="s">
        <v>245</v>
      </c>
      <c r="Q1963" s="3" t="s">
        <v>34</v>
      </c>
      <c r="R1963" s="3" t="s">
        <v>31</v>
      </c>
      <c r="T1963" s="3">
        <v>17.5</v>
      </c>
      <c r="V1963" s="3">
        <v>1</v>
      </c>
      <c r="W1963" s="3">
        <v>17.5</v>
      </c>
      <c r="X1963" s="16">
        <v>-16.5</v>
      </c>
      <c r="Y1963" s="7">
        <v>14.5</v>
      </c>
      <c r="Z1963" s="3">
        <v>17.5</v>
      </c>
      <c r="AA1963" s="3">
        <v>-0.21</v>
      </c>
      <c r="AB1963" s="3">
        <v>8327.64</v>
      </c>
      <c r="AC1963" s="3">
        <v>10050.6</v>
      </c>
      <c r="AD1963" s="3">
        <v>8327.64</v>
      </c>
      <c r="AE1963" s="3">
        <v>10050.6</v>
      </c>
    </row>
    <row r="1964" spans="1:31" x14ac:dyDescent="0.3">
      <c r="A1964" s="3" t="s">
        <v>10863</v>
      </c>
      <c r="B1964" s="4">
        <v>89136</v>
      </c>
      <c r="C1964" s="4">
        <v>78</v>
      </c>
      <c r="D1964" s="4" t="s">
        <v>25</v>
      </c>
      <c r="E1964" s="5">
        <v>45200</v>
      </c>
      <c r="F1964" s="3" t="s">
        <v>10734</v>
      </c>
      <c r="G1964" s="4" t="s">
        <v>10864</v>
      </c>
      <c r="H1964" s="3" t="s">
        <v>6315</v>
      </c>
      <c r="I1964" s="3" t="s">
        <v>245</v>
      </c>
      <c r="J1964" s="3" t="s">
        <v>245</v>
      </c>
      <c r="K1964" s="3" t="s">
        <v>6320</v>
      </c>
      <c r="L1964" s="6" t="s">
        <v>6320</v>
      </c>
      <c r="M1964" s="3" t="s">
        <v>245</v>
      </c>
      <c r="N1964" s="3" t="s">
        <v>246</v>
      </c>
      <c r="O1964" s="3" t="s">
        <v>10865</v>
      </c>
      <c r="P1964" s="3" t="s">
        <v>245</v>
      </c>
      <c r="Q1964" s="3" t="s">
        <v>161</v>
      </c>
      <c r="R1964" s="3" t="s">
        <v>31</v>
      </c>
      <c r="S1964" s="3">
        <v>2</v>
      </c>
      <c r="T1964" s="3">
        <v>5.5</v>
      </c>
      <c r="U1964" s="3">
        <v>-2.67</v>
      </c>
      <c r="V1964" s="3">
        <v>5.83</v>
      </c>
      <c r="W1964" s="3">
        <v>6</v>
      </c>
      <c r="X1964" s="16">
        <v>-0.03</v>
      </c>
      <c r="Y1964" s="7">
        <v>47.25</v>
      </c>
      <c r="Z1964" s="3">
        <v>6</v>
      </c>
      <c r="AA1964" s="3">
        <v>0.87</v>
      </c>
      <c r="AB1964" s="3">
        <v>20807.64</v>
      </c>
      <c r="AC1964" s="3">
        <v>2650.02</v>
      </c>
      <c r="AD1964" s="3">
        <v>20933.64</v>
      </c>
      <c r="AE1964" s="3">
        <v>2650.02</v>
      </c>
    </row>
    <row r="1965" spans="1:31" x14ac:dyDescent="0.3">
      <c r="A1965" s="3" t="s">
        <v>10866</v>
      </c>
      <c r="B1965" s="4">
        <v>89475</v>
      </c>
      <c r="C1965" s="4">
        <v>267</v>
      </c>
      <c r="D1965" s="4" t="s">
        <v>25</v>
      </c>
      <c r="E1965" s="5">
        <v>45200</v>
      </c>
      <c r="F1965" s="3" t="s">
        <v>10734</v>
      </c>
      <c r="G1965" s="4" t="s">
        <v>10867</v>
      </c>
      <c r="H1965" s="3" t="s">
        <v>6315</v>
      </c>
      <c r="I1965" s="3" t="s">
        <v>245</v>
      </c>
      <c r="J1965" s="3" t="s">
        <v>245</v>
      </c>
      <c r="K1965" s="3" t="s">
        <v>132</v>
      </c>
      <c r="L1965" s="6" t="s">
        <v>132</v>
      </c>
      <c r="M1965" s="3" t="s">
        <v>245</v>
      </c>
      <c r="N1965" s="3" t="s">
        <v>246</v>
      </c>
      <c r="O1965" s="3" t="s">
        <v>10868</v>
      </c>
      <c r="P1965" s="3" t="s">
        <v>245</v>
      </c>
      <c r="Q1965" s="3" t="s">
        <v>55</v>
      </c>
      <c r="R1965" s="3" t="s">
        <v>31</v>
      </c>
      <c r="S1965" s="3">
        <v>45</v>
      </c>
      <c r="T1965" s="3">
        <v>36.5</v>
      </c>
      <c r="U1965" s="3">
        <v>0.19</v>
      </c>
      <c r="V1965" s="3">
        <v>209.5</v>
      </c>
      <c r="W1965" s="3">
        <v>85.5</v>
      </c>
      <c r="X1965" s="16">
        <v>0.59</v>
      </c>
      <c r="Y1965" s="7">
        <v>420</v>
      </c>
      <c r="Z1965" s="3">
        <v>90</v>
      </c>
      <c r="AA1965" s="3">
        <v>0.79</v>
      </c>
      <c r="AB1965" s="3">
        <v>113112.72</v>
      </c>
      <c r="AC1965" s="3">
        <v>24918.12</v>
      </c>
      <c r="AD1965" s="3">
        <v>117270.72</v>
      </c>
      <c r="AE1965" s="3">
        <v>24918.12</v>
      </c>
    </row>
    <row r="1966" spans="1:31" x14ac:dyDescent="0.3">
      <c r="A1966" s="3" t="s">
        <v>10869</v>
      </c>
      <c r="B1966" s="4">
        <v>89627</v>
      </c>
      <c r="C1966" s="4">
        <v>134</v>
      </c>
      <c r="D1966" s="4" t="s">
        <v>25</v>
      </c>
      <c r="E1966" s="5">
        <v>45200</v>
      </c>
      <c r="F1966" s="3" t="s">
        <v>10734</v>
      </c>
      <c r="G1966" s="4" t="s">
        <v>10870</v>
      </c>
      <c r="H1966" s="3" t="s">
        <v>6315</v>
      </c>
      <c r="I1966" s="3" t="s">
        <v>245</v>
      </c>
      <c r="J1966" s="3" t="s">
        <v>245</v>
      </c>
      <c r="K1966" s="3" t="s">
        <v>146</v>
      </c>
      <c r="L1966" s="6" t="s">
        <v>146</v>
      </c>
      <c r="M1966" s="3" t="s">
        <v>245</v>
      </c>
      <c r="N1966" s="3" t="s">
        <v>246</v>
      </c>
      <c r="O1966" s="3" t="s">
        <v>10871</v>
      </c>
      <c r="P1966" s="3" t="s">
        <v>245</v>
      </c>
      <c r="Q1966" s="3" t="s">
        <v>63</v>
      </c>
      <c r="R1966" s="3" t="s">
        <v>31</v>
      </c>
      <c r="S1966" s="3">
        <v>7</v>
      </c>
      <c r="U1966" s="3">
        <v>1</v>
      </c>
      <c r="V1966" s="3">
        <v>20.54</v>
      </c>
      <c r="X1966" s="16">
        <v>1</v>
      </c>
      <c r="Y1966" s="7">
        <v>70.430000000000007</v>
      </c>
      <c r="Z1966" s="3">
        <v>6.67</v>
      </c>
      <c r="AA1966" s="3">
        <v>0.91</v>
      </c>
      <c r="AB1966" s="3">
        <v>48723.839999999997</v>
      </c>
      <c r="AC1966" s="3">
        <v>4614</v>
      </c>
      <c r="AD1966" s="3">
        <v>48723.839999999997</v>
      </c>
      <c r="AE1966" s="3">
        <v>4614</v>
      </c>
    </row>
    <row r="1967" spans="1:31" x14ac:dyDescent="0.3">
      <c r="A1967" s="3" t="s">
        <v>10872</v>
      </c>
      <c r="B1967" s="4">
        <v>89642</v>
      </c>
      <c r="C1967" s="4">
        <v>88</v>
      </c>
      <c r="D1967" s="4" t="s">
        <v>25</v>
      </c>
      <c r="E1967" s="5">
        <v>45200</v>
      </c>
      <c r="F1967" s="3" t="s">
        <v>10734</v>
      </c>
      <c r="G1967" s="4" t="s">
        <v>10873</v>
      </c>
      <c r="H1967" s="3" t="s">
        <v>6315</v>
      </c>
      <c r="I1967" s="3" t="s">
        <v>245</v>
      </c>
      <c r="J1967" s="3" t="s">
        <v>245</v>
      </c>
      <c r="K1967" s="3" t="s">
        <v>146</v>
      </c>
      <c r="L1967" s="6" t="s">
        <v>146</v>
      </c>
      <c r="M1967" s="3" t="s">
        <v>245</v>
      </c>
      <c r="N1967" s="3" t="s">
        <v>246</v>
      </c>
      <c r="O1967" s="3" t="s">
        <v>10874</v>
      </c>
      <c r="P1967" s="3" t="s">
        <v>245</v>
      </c>
      <c r="Q1967" s="3" t="s">
        <v>63</v>
      </c>
      <c r="R1967" s="3" t="s">
        <v>31</v>
      </c>
      <c r="S1967" s="3">
        <v>2</v>
      </c>
      <c r="U1967" s="3">
        <v>1</v>
      </c>
      <c r="V1967" s="3">
        <v>8.27</v>
      </c>
      <c r="X1967" s="16">
        <v>1</v>
      </c>
      <c r="Y1967" s="7">
        <v>29.61</v>
      </c>
      <c r="Z1967" s="3">
        <v>8.5399999999999991</v>
      </c>
      <c r="AA1967" s="3">
        <v>0.71</v>
      </c>
      <c r="AB1967" s="3">
        <v>21511.8</v>
      </c>
      <c r="AC1967" s="3">
        <v>6201.6</v>
      </c>
      <c r="AD1967" s="3">
        <v>21511.8</v>
      </c>
      <c r="AE1967" s="3">
        <v>6201.6</v>
      </c>
    </row>
    <row r="1968" spans="1:31" x14ac:dyDescent="0.3">
      <c r="A1968" s="3" t="s">
        <v>10875</v>
      </c>
      <c r="B1968" s="4">
        <v>36928</v>
      </c>
      <c r="C1968" s="4">
        <v>37</v>
      </c>
      <c r="D1968" s="4" t="s">
        <v>25</v>
      </c>
      <c r="E1968" s="5">
        <v>45200</v>
      </c>
      <c r="F1968" s="3" t="s">
        <v>10734</v>
      </c>
      <c r="G1968" s="4" t="s">
        <v>10876</v>
      </c>
      <c r="H1968" s="3" t="s">
        <v>6315</v>
      </c>
      <c r="I1968" s="3" t="s">
        <v>252</v>
      </c>
      <c r="J1968" s="3" t="s">
        <v>252</v>
      </c>
      <c r="K1968" s="3" t="s">
        <v>104</v>
      </c>
      <c r="L1968" s="6" t="s">
        <v>104</v>
      </c>
      <c r="M1968" s="3" t="s">
        <v>252</v>
      </c>
      <c r="N1968" s="3" t="s">
        <v>154</v>
      </c>
      <c r="O1968" s="3" t="s">
        <v>10877</v>
      </c>
      <c r="P1968" s="3" t="s">
        <v>252</v>
      </c>
      <c r="Q1968" s="3" t="s">
        <v>44</v>
      </c>
      <c r="R1968" s="3" t="s">
        <v>60</v>
      </c>
      <c r="S1968" s="3">
        <v>57</v>
      </c>
      <c r="U1968" s="3">
        <v>1</v>
      </c>
      <c r="V1968" s="3">
        <v>298.66000000000003</v>
      </c>
      <c r="W1968" s="3">
        <v>112</v>
      </c>
      <c r="X1968" s="16">
        <v>0.63</v>
      </c>
      <c r="Y1968" s="7">
        <v>794.64</v>
      </c>
      <c r="Z1968" s="3">
        <v>174.66</v>
      </c>
      <c r="AA1968" s="3">
        <v>0.78</v>
      </c>
      <c r="AB1968" s="3">
        <v>40980.959999999999</v>
      </c>
      <c r="AC1968" s="3">
        <v>9259.56</v>
      </c>
      <c r="AD1968" s="3">
        <v>40980.959999999999</v>
      </c>
      <c r="AE1968" s="3">
        <v>9259.56</v>
      </c>
    </row>
    <row r="1969" spans="1:31" x14ac:dyDescent="0.3">
      <c r="A1969" s="3" t="s">
        <v>10878</v>
      </c>
      <c r="B1969" s="4">
        <v>38139</v>
      </c>
      <c r="C1969" s="4">
        <v>58</v>
      </c>
      <c r="D1969" s="4" t="s">
        <v>25</v>
      </c>
      <c r="E1969" s="5">
        <v>45200</v>
      </c>
      <c r="F1969" s="3" t="s">
        <v>10734</v>
      </c>
      <c r="G1969" s="4" t="s">
        <v>10879</v>
      </c>
      <c r="H1969" s="3" t="s">
        <v>6315</v>
      </c>
      <c r="I1969" s="3" t="s">
        <v>252</v>
      </c>
      <c r="J1969" s="3" t="s">
        <v>252</v>
      </c>
      <c r="K1969" s="3" t="s">
        <v>132</v>
      </c>
      <c r="L1969" s="6" t="s">
        <v>132</v>
      </c>
      <c r="M1969" s="3" t="s">
        <v>252</v>
      </c>
      <c r="N1969" s="3" t="s">
        <v>154</v>
      </c>
      <c r="O1969" s="3" t="s">
        <v>10880</v>
      </c>
      <c r="P1969" s="3" t="s">
        <v>252</v>
      </c>
      <c r="Q1969" s="3" t="s">
        <v>10881</v>
      </c>
      <c r="R1969" s="3" t="s">
        <v>6402</v>
      </c>
      <c r="S1969" s="3">
        <v>2</v>
      </c>
      <c r="U1969" s="3">
        <v>1</v>
      </c>
      <c r="V1969" s="3">
        <v>16</v>
      </c>
      <c r="X1969" s="16">
        <v>1</v>
      </c>
      <c r="Y1969" s="7">
        <v>152</v>
      </c>
      <c r="AA1969" s="3">
        <v>1</v>
      </c>
      <c r="AB1969" s="3">
        <v>36461.760000000002</v>
      </c>
      <c r="AD1969" s="3">
        <v>36461.760000000002</v>
      </c>
    </row>
    <row r="1970" spans="1:31" x14ac:dyDescent="0.3">
      <c r="A1970" s="3" t="s">
        <v>10882</v>
      </c>
      <c r="B1970" s="4">
        <v>26378</v>
      </c>
      <c r="C1970" s="4">
        <v>101</v>
      </c>
      <c r="D1970" s="4" t="s">
        <v>25</v>
      </c>
      <c r="E1970" s="5">
        <v>45225</v>
      </c>
      <c r="F1970" s="3" t="s">
        <v>10734</v>
      </c>
      <c r="G1970" s="4" t="s">
        <v>10883</v>
      </c>
      <c r="H1970" s="3" t="s">
        <v>6315</v>
      </c>
      <c r="I1970" s="3" t="s">
        <v>758</v>
      </c>
      <c r="J1970" s="3" t="s">
        <v>175</v>
      </c>
      <c r="K1970" s="3" t="s">
        <v>146</v>
      </c>
      <c r="L1970" s="6" t="s">
        <v>146</v>
      </c>
      <c r="M1970" s="3" t="s">
        <v>175</v>
      </c>
      <c r="N1970" s="3" t="s">
        <v>176</v>
      </c>
      <c r="O1970" s="3" t="s">
        <v>10884</v>
      </c>
      <c r="P1970" s="3" t="s">
        <v>6357</v>
      </c>
      <c r="Q1970" s="3" t="s">
        <v>3690</v>
      </c>
      <c r="R1970" s="3" t="s">
        <v>31</v>
      </c>
      <c r="T1970" s="3">
        <v>2.5</v>
      </c>
      <c r="V1970" s="3">
        <v>0.5</v>
      </c>
      <c r="W1970" s="3">
        <v>3.5</v>
      </c>
      <c r="X1970" s="16">
        <v>-6</v>
      </c>
      <c r="Y1970" s="7">
        <v>3</v>
      </c>
      <c r="Z1970" s="3">
        <v>12.5</v>
      </c>
      <c r="AA1970" s="3">
        <v>-3.17</v>
      </c>
      <c r="AB1970" s="3">
        <v>1397.88</v>
      </c>
      <c r="AC1970" s="3">
        <v>5578.5</v>
      </c>
      <c r="AD1970" s="3">
        <v>1397.88</v>
      </c>
      <c r="AE1970" s="3">
        <v>5824.5</v>
      </c>
    </row>
    <row r="1971" spans="1:31" x14ac:dyDescent="0.3">
      <c r="A1971" s="3" t="s">
        <v>10885</v>
      </c>
      <c r="B1971" s="4">
        <v>59049</v>
      </c>
      <c r="C1971" s="4">
        <v>137</v>
      </c>
      <c r="D1971" s="4" t="s">
        <v>25</v>
      </c>
      <c r="E1971" s="5">
        <v>45230</v>
      </c>
      <c r="F1971" s="3" t="s">
        <v>10734</v>
      </c>
      <c r="G1971" s="4" t="s">
        <v>10886</v>
      </c>
      <c r="H1971" s="3" t="s">
        <v>6315</v>
      </c>
      <c r="I1971" s="3" t="s">
        <v>116</v>
      </c>
      <c r="J1971" s="3" t="s">
        <v>116</v>
      </c>
      <c r="K1971" s="3" t="s">
        <v>116</v>
      </c>
      <c r="L1971" s="6" t="s">
        <v>89</v>
      </c>
      <c r="M1971" s="3" t="s">
        <v>116</v>
      </c>
      <c r="N1971" s="3" t="s">
        <v>122</v>
      </c>
      <c r="O1971" s="3" t="s">
        <v>10887</v>
      </c>
      <c r="P1971" s="3" t="s">
        <v>116</v>
      </c>
      <c r="Q1971" s="3" t="s">
        <v>128</v>
      </c>
      <c r="R1971" s="3" t="s">
        <v>60</v>
      </c>
      <c r="S1971" s="3">
        <v>25</v>
      </c>
      <c r="U1971" s="3">
        <v>1</v>
      </c>
      <c r="V1971" s="3">
        <v>238.02</v>
      </c>
      <c r="X1971" s="16">
        <v>1</v>
      </c>
      <c r="Y1971" s="7">
        <v>373.37</v>
      </c>
      <c r="AA1971" s="3">
        <v>1</v>
      </c>
      <c r="AB1971" s="3">
        <v>29199</v>
      </c>
      <c r="AD1971" s="3">
        <v>31008</v>
      </c>
    </row>
    <row r="1972" spans="1:31" x14ac:dyDescent="0.3">
      <c r="A1972" s="3" t="s">
        <v>10888</v>
      </c>
      <c r="B1972" s="4">
        <v>59219</v>
      </c>
      <c r="C1972" s="4">
        <v>206</v>
      </c>
      <c r="D1972" s="4" t="s">
        <v>25</v>
      </c>
      <c r="E1972" s="5">
        <v>45230</v>
      </c>
      <c r="F1972" s="3" t="s">
        <v>10734</v>
      </c>
      <c r="G1972" s="4" t="s">
        <v>10889</v>
      </c>
      <c r="H1972" s="3" t="s">
        <v>6315</v>
      </c>
      <c r="I1972" s="3" t="s">
        <v>116</v>
      </c>
      <c r="J1972" s="3" t="s">
        <v>116</v>
      </c>
      <c r="K1972" s="3" t="s">
        <v>116</v>
      </c>
      <c r="L1972" s="6" t="s">
        <v>104</v>
      </c>
      <c r="M1972" s="3" t="s">
        <v>116</v>
      </c>
      <c r="N1972" s="3" t="s">
        <v>122</v>
      </c>
      <c r="O1972" s="3" t="s">
        <v>10890</v>
      </c>
      <c r="P1972" s="3" t="s">
        <v>116</v>
      </c>
      <c r="Q1972" s="3" t="s">
        <v>128</v>
      </c>
      <c r="R1972" s="3" t="s">
        <v>60</v>
      </c>
      <c r="S1972" s="3">
        <v>98</v>
      </c>
      <c r="U1972" s="3">
        <v>1</v>
      </c>
      <c r="V1972" s="3">
        <v>326.69</v>
      </c>
      <c r="X1972" s="16">
        <v>1</v>
      </c>
      <c r="Y1972" s="7">
        <v>583.39</v>
      </c>
      <c r="AA1972" s="3">
        <v>1</v>
      </c>
      <c r="AB1972" s="3">
        <v>51535.8</v>
      </c>
      <c r="AD1972" s="3">
        <v>53040</v>
      </c>
    </row>
    <row r="1973" spans="1:31" x14ac:dyDescent="0.3">
      <c r="A1973" s="3" t="s">
        <v>10891</v>
      </c>
      <c r="B1973" s="4">
        <v>58139</v>
      </c>
      <c r="C1973" s="4">
        <v>123</v>
      </c>
      <c r="D1973" s="4" t="s">
        <v>25</v>
      </c>
      <c r="E1973" s="5">
        <v>45231</v>
      </c>
      <c r="F1973" s="3" t="s">
        <v>10734</v>
      </c>
      <c r="G1973" s="4" t="s">
        <v>10892</v>
      </c>
      <c r="H1973" s="3" t="s">
        <v>6315</v>
      </c>
      <c r="I1973" s="3" t="s">
        <v>116</v>
      </c>
      <c r="J1973" s="3" t="s">
        <v>116</v>
      </c>
      <c r="K1973" s="3" t="s">
        <v>116</v>
      </c>
      <c r="L1973" s="6" t="s">
        <v>132</v>
      </c>
      <c r="M1973" s="3" t="s">
        <v>116</v>
      </c>
      <c r="N1973" s="3" t="s">
        <v>1147</v>
      </c>
      <c r="O1973" s="3" t="s">
        <v>10893</v>
      </c>
      <c r="P1973" s="3" t="s">
        <v>116</v>
      </c>
      <c r="Q1973" s="3" t="s">
        <v>397</v>
      </c>
      <c r="R1973" s="3" t="s">
        <v>31</v>
      </c>
      <c r="S1973" s="3">
        <v>9</v>
      </c>
      <c r="U1973" s="3">
        <v>1</v>
      </c>
      <c r="V1973" s="3">
        <v>36.17</v>
      </c>
      <c r="X1973" s="16">
        <v>1</v>
      </c>
      <c r="Y1973" s="7">
        <v>122.67</v>
      </c>
      <c r="AA1973" s="3">
        <v>1</v>
      </c>
      <c r="AB1973" s="3">
        <v>32295.68</v>
      </c>
      <c r="AD1973" s="3">
        <v>32295.68</v>
      </c>
    </row>
    <row r="1974" spans="1:31" x14ac:dyDescent="0.3">
      <c r="A1974" s="3" t="s">
        <v>10894</v>
      </c>
      <c r="B1974" s="4">
        <v>62041</v>
      </c>
      <c r="C1974" s="4">
        <v>119</v>
      </c>
      <c r="D1974" s="4" t="s">
        <v>25</v>
      </c>
      <c r="E1974" s="5">
        <v>45231</v>
      </c>
      <c r="F1974" s="3" t="s">
        <v>10734</v>
      </c>
      <c r="G1974" s="4" t="s">
        <v>10895</v>
      </c>
      <c r="H1974" s="3" t="s">
        <v>6315</v>
      </c>
      <c r="I1974" s="3" t="s">
        <v>116</v>
      </c>
      <c r="J1974" s="3" t="s">
        <v>116</v>
      </c>
      <c r="K1974" s="3" t="s">
        <v>116</v>
      </c>
      <c r="L1974" s="6" t="s">
        <v>132</v>
      </c>
      <c r="M1974" s="3" t="s">
        <v>116</v>
      </c>
      <c r="N1974" s="3" t="s">
        <v>10760</v>
      </c>
      <c r="O1974" s="3" t="s">
        <v>10896</v>
      </c>
      <c r="P1974" s="3" t="s">
        <v>116</v>
      </c>
      <c r="Q1974" s="3" t="s">
        <v>397</v>
      </c>
      <c r="R1974" s="3" t="s">
        <v>31</v>
      </c>
      <c r="S1974" s="3">
        <v>12</v>
      </c>
      <c r="U1974" s="3">
        <v>1</v>
      </c>
      <c r="V1974" s="3">
        <v>32</v>
      </c>
      <c r="X1974" s="16">
        <v>1</v>
      </c>
      <c r="Y1974" s="7">
        <v>125.5</v>
      </c>
      <c r="AA1974" s="3">
        <v>1</v>
      </c>
      <c r="AB1974" s="3">
        <v>33041.64</v>
      </c>
      <c r="AD1974" s="3">
        <v>33041.64</v>
      </c>
    </row>
    <row r="1975" spans="1:31" x14ac:dyDescent="0.3">
      <c r="A1975" s="3" t="s">
        <v>10897</v>
      </c>
      <c r="B1975" s="4">
        <v>67676</v>
      </c>
      <c r="C1975" s="4">
        <v>79</v>
      </c>
      <c r="D1975" s="4" t="s">
        <v>25</v>
      </c>
      <c r="E1975" s="5">
        <v>45231</v>
      </c>
      <c r="F1975" s="3" t="s">
        <v>10734</v>
      </c>
      <c r="G1975" s="4" t="s">
        <v>10898</v>
      </c>
      <c r="H1975" s="3" t="s">
        <v>6315</v>
      </c>
      <c r="I1975" s="3" t="s">
        <v>54</v>
      </c>
      <c r="J1975" s="3" t="s">
        <v>191</v>
      </c>
      <c r="K1975" s="3" t="s">
        <v>6320</v>
      </c>
      <c r="L1975" s="6" t="s">
        <v>6320</v>
      </c>
      <c r="M1975" s="3" t="s">
        <v>191</v>
      </c>
      <c r="N1975" s="3" t="s">
        <v>473</v>
      </c>
      <c r="O1975" s="3" t="s">
        <v>10899</v>
      </c>
      <c r="P1975" s="3" t="s">
        <v>191</v>
      </c>
      <c r="Q1975" s="3" t="s">
        <v>397</v>
      </c>
      <c r="R1975" s="3" t="s">
        <v>31</v>
      </c>
      <c r="S1975" s="3">
        <v>7</v>
      </c>
      <c r="U1975" s="3">
        <v>1</v>
      </c>
      <c r="V1975" s="3">
        <v>22.92</v>
      </c>
      <c r="X1975" s="16">
        <v>1</v>
      </c>
      <c r="Y1975" s="7">
        <v>76.42</v>
      </c>
      <c r="AA1975" s="3">
        <v>1</v>
      </c>
      <c r="AB1975" s="3">
        <v>23658.6</v>
      </c>
      <c r="AD1975" s="3">
        <v>23658.6</v>
      </c>
    </row>
    <row r="1976" spans="1:31" x14ac:dyDescent="0.3">
      <c r="A1976" s="3" t="s">
        <v>10900</v>
      </c>
      <c r="B1976" s="4">
        <v>26573</v>
      </c>
      <c r="C1976" s="4">
        <v>147</v>
      </c>
      <c r="D1976" s="4" t="s">
        <v>25</v>
      </c>
      <c r="E1976" s="5">
        <v>45231</v>
      </c>
      <c r="F1976" s="3" t="s">
        <v>10734</v>
      </c>
      <c r="G1976" s="4" t="s">
        <v>10901</v>
      </c>
      <c r="H1976" s="3" t="s">
        <v>6315</v>
      </c>
      <c r="I1976" s="3" t="s">
        <v>758</v>
      </c>
      <c r="J1976" s="3" t="s">
        <v>175</v>
      </c>
      <c r="K1976" s="3" t="s">
        <v>146</v>
      </c>
      <c r="L1976" s="6" t="s">
        <v>6320</v>
      </c>
      <c r="M1976" s="3" t="s">
        <v>175</v>
      </c>
      <c r="N1976" s="3" t="s">
        <v>176</v>
      </c>
      <c r="O1976" s="3" t="s">
        <v>10902</v>
      </c>
      <c r="P1976" s="3" t="s">
        <v>6357</v>
      </c>
      <c r="Q1976" s="3" t="s">
        <v>397</v>
      </c>
      <c r="R1976" s="3" t="s">
        <v>31</v>
      </c>
      <c r="S1976" s="3">
        <v>2</v>
      </c>
      <c r="T1976" s="3">
        <v>7</v>
      </c>
      <c r="U1976" s="3">
        <v>-2.5</v>
      </c>
      <c r="V1976" s="3">
        <v>4</v>
      </c>
      <c r="W1976" s="3">
        <v>9.5</v>
      </c>
      <c r="X1976" s="16">
        <v>-1.38</v>
      </c>
      <c r="Y1976" s="7">
        <v>24</v>
      </c>
      <c r="Z1976" s="3">
        <v>29.5</v>
      </c>
      <c r="AA1976" s="3">
        <v>-0.23</v>
      </c>
      <c r="AB1976" s="3">
        <v>6750.72</v>
      </c>
      <c r="AC1976" s="3">
        <v>8249.76</v>
      </c>
      <c r="AD1976" s="3">
        <v>6750.72</v>
      </c>
      <c r="AE1976" s="3">
        <v>8297.76</v>
      </c>
    </row>
    <row r="1977" spans="1:31" x14ac:dyDescent="0.3">
      <c r="A1977" s="3" t="s">
        <v>10903</v>
      </c>
      <c r="B1977" s="4">
        <v>27861</v>
      </c>
      <c r="C1977" s="4">
        <v>99</v>
      </c>
      <c r="D1977" s="4" t="s">
        <v>25</v>
      </c>
      <c r="E1977" s="5">
        <v>45231</v>
      </c>
      <c r="F1977" s="3" t="s">
        <v>10734</v>
      </c>
      <c r="G1977" s="4" t="s">
        <v>10904</v>
      </c>
      <c r="H1977" s="3" t="s">
        <v>6315</v>
      </c>
      <c r="I1977" s="3" t="s">
        <v>831</v>
      </c>
      <c r="J1977" s="3" t="s">
        <v>175</v>
      </c>
      <c r="K1977" s="3" t="s">
        <v>146</v>
      </c>
      <c r="L1977" s="6" t="s">
        <v>146</v>
      </c>
      <c r="M1977" s="3" t="s">
        <v>175</v>
      </c>
      <c r="N1977" s="3" t="s">
        <v>241</v>
      </c>
      <c r="O1977" s="3" t="s">
        <v>10905</v>
      </c>
      <c r="P1977" s="3" t="s">
        <v>6357</v>
      </c>
      <c r="Q1977" s="3" t="s">
        <v>397</v>
      </c>
      <c r="R1977" s="3" t="s">
        <v>31</v>
      </c>
      <c r="S1977" s="3">
        <v>1</v>
      </c>
      <c r="T1977" s="3">
        <v>3.5</v>
      </c>
      <c r="U1977" s="3">
        <v>-2.5</v>
      </c>
      <c r="V1977" s="3">
        <v>2</v>
      </c>
      <c r="W1977" s="3">
        <v>4.5</v>
      </c>
      <c r="X1977" s="16">
        <v>-1.25</v>
      </c>
      <c r="Y1977" s="7">
        <v>9.92</v>
      </c>
      <c r="Z1977" s="3">
        <v>12.5</v>
      </c>
      <c r="AA1977" s="3">
        <v>-0.26</v>
      </c>
      <c r="AB1977" s="3">
        <v>5515.65</v>
      </c>
      <c r="AC1977" s="3">
        <v>6922.86</v>
      </c>
      <c r="AD1977" s="3">
        <v>5515.65</v>
      </c>
      <c r="AE1977" s="3">
        <v>6970.86</v>
      </c>
    </row>
    <row r="1978" spans="1:31" x14ac:dyDescent="0.3">
      <c r="A1978" s="3" t="s">
        <v>10906</v>
      </c>
      <c r="B1978" s="4">
        <v>89155</v>
      </c>
      <c r="C1978" s="4">
        <v>344</v>
      </c>
      <c r="D1978" s="4" t="s">
        <v>25</v>
      </c>
      <c r="E1978" s="5">
        <v>45231</v>
      </c>
      <c r="F1978" s="3" t="s">
        <v>10734</v>
      </c>
      <c r="G1978" s="4" t="s">
        <v>10907</v>
      </c>
      <c r="H1978" s="3" t="s">
        <v>6315</v>
      </c>
      <c r="I1978" s="3" t="s">
        <v>245</v>
      </c>
      <c r="J1978" s="3" t="s">
        <v>245</v>
      </c>
      <c r="K1978" s="3" t="s">
        <v>146</v>
      </c>
      <c r="L1978" s="6" t="s">
        <v>146</v>
      </c>
      <c r="M1978" s="3" t="s">
        <v>245</v>
      </c>
      <c r="N1978" s="3" t="s">
        <v>246</v>
      </c>
      <c r="O1978" s="3" t="s">
        <v>10908</v>
      </c>
      <c r="P1978" s="3" t="s">
        <v>245</v>
      </c>
      <c r="Q1978" s="3" t="s">
        <v>397</v>
      </c>
      <c r="R1978" s="3" t="s">
        <v>31</v>
      </c>
      <c r="S1978" s="3">
        <v>145</v>
      </c>
      <c r="U1978" s="3">
        <v>1</v>
      </c>
      <c r="V1978" s="3">
        <v>392.79</v>
      </c>
      <c r="X1978" s="16">
        <v>1</v>
      </c>
      <c r="Y1978" s="7">
        <v>906.33</v>
      </c>
      <c r="Z1978" s="3">
        <v>25.96</v>
      </c>
      <c r="AA1978" s="3">
        <v>0.97</v>
      </c>
      <c r="AB1978" s="3">
        <v>503734.72</v>
      </c>
      <c r="AC1978" s="3">
        <v>14501.68</v>
      </c>
      <c r="AD1978" s="3">
        <v>508126.71999999997</v>
      </c>
      <c r="AE1978" s="3">
        <v>14501.68</v>
      </c>
    </row>
    <row r="1979" spans="1:31" x14ac:dyDescent="0.3">
      <c r="A1979" s="3" t="s">
        <v>10909</v>
      </c>
      <c r="B1979" s="4">
        <v>89174</v>
      </c>
      <c r="C1979" s="4">
        <v>283</v>
      </c>
      <c r="D1979" s="4" t="s">
        <v>25</v>
      </c>
      <c r="E1979" s="5">
        <v>45231</v>
      </c>
      <c r="F1979" s="3" t="s">
        <v>10734</v>
      </c>
      <c r="G1979" s="4" t="s">
        <v>10910</v>
      </c>
      <c r="H1979" s="3" t="s">
        <v>6315</v>
      </c>
      <c r="I1979" s="3" t="s">
        <v>245</v>
      </c>
      <c r="J1979" s="3" t="s">
        <v>245</v>
      </c>
      <c r="K1979" s="3" t="s">
        <v>146</v>
      </c>
      <c r="L1979" s="6" t="s">
        <v>146</v>
      </c>
      <c r="M1979" s="3" t="s">
        <v>245</v>
      </c>
      <c r="N1979" s="3" t="s">
        <v>246</v>
      </c>
      <c r="O1979" s="3" t="s">
        <v>10911</v>
      </c>
      <c r="P1979" s="3" t="s">
        <v>245</v>
      </c>
      <c r="Q1979" s="3" t="s">
        <v>397</v>
      </c>
      <c r="R1979" s="3" t="s">
        <v>31</v>
      </c>
      <c r="S1979" s="3">
        <v>52</v>
      </c>
      <c r="T1979" s="3">
        <v>21.5</v>
      </c>
      <c r="U1979" s="3">
        <v>0.59</v>
      </c>
      <c r="V1979" s="3">
        <v>131</v>
      </c>
      <c r="W1979" s="3">
        <v>42.5</v>
      </c>
      <c r="X1979" s="16">
        <v>0.68</v>
      </c>
      <c r="Y1979" s="7">
        <v>421.92</v>
      </c>
      <c r="Z1979" s="3">
        <v>116</v>
      </c>
      <c r="AA1979" s="3">
        <v>0.73</v>
      </c>
      <c r="AB1979" s="3">
        <v>256918.34</v>
      </c>
      <c r="AC1979" s="3">
        <v>67844.039999999994</v>
      </c>
      <c r="AD1979" s="3">
        <v>259124.34</v>
      </c>
      <c r="AE1979" s="3">
        <v>67844.039999999994</v>
      </c>
    </row>
    <row r="1980" spans="1:31" x14ac:dyDescent="0.3">
      <c r="A1980" s="3" t="s">
        <v>10912</v>
      </c>
      <c r="B1980" s="4">
        <v>10775</v>
      </c>
      <c r="C1980" s="4">
        <v>334</v>
      </c>
      <c r="D1980" s="4" t="s">
        <v>25</v>
      </c>
      <c r="E1980" s="5">
        <v>45261</v>
      </c>
      <c r="F1980" s="3" t="s">
        <v>10734</v>
      </c>
      <c r="G1980" s="4" t="s">
        <v>10913</v>
      </c>
      <c r="H1980" s="3" t="s">
        <v>6315</v>
      </c>
      <c r="I1980" s="3" t="s">
        <v>6355</v>
      </c>
      <c r="J1980" s="3" t="s">
        <v>257</v>
      </c>
      <c r="K1980" s="3" t="s">
        <v>6320</v>
      </c>
      <c r="L1980" s="6" t="s">
        <v>6320</v>
      </c>
      <c r="M1980" s="3" t="s">
        <v>257</v>
      </c>
      <c r="N1980" s="3" t="s">
        <v>184</v>
      </c>
      <c r="O1980" s="3" t="s">
        <v>10914</v>
      </c>
      <c r="P1980" s="3" t="s">
        <v>6357</v>
      </c>
      <c r="Q1980" s="3" t="s">
        <v>397</v>
      </c>
      <c r="R1980" s="3" t="s">
        <v>31</v>
      </c>
      <c r="S1980" s="3">
        <v>12</v>
      </c>
      <c r="U1980" s="3">
        <v>1</v>
      </c>
      <c r="V1980" s="3">
        <v>43.97</v>
      </c>
      <c r="X1980" s="16">
        <v>1</v>
      </c>
      <c r="Y1980" s="7">
        <v>227.25</v>
      </c>
      <c r="AA1980" s="3">
        <v>1</v>
      </c>
      <c r="AB1980" s="3">
        <v>78113.399999999994</v>
      </c>
      <c r="AD1980" s="3">
        <v>78113.399999999994</v>
      </c>
    </row>
    <row r="1981" spans="1:31" x14ac:dyDescent="0.3">
      <c r="A1981" s="3" t="s">
        <v>10915</v>
      </c>
      <c r="B1981" s="4">
        <v>63089</v>
      </c>
      <c r="C1981" s="4">
        <v>276</v>
      </c>
      <c r="D1981" s="4" t="s">
        <v>25</v>
      </c>
      <c r="E1981" s="5">
        <v>45292</v>
      </c>
      <c r="F1981" s="3" t="s">
        <v>10734</v>
      </c>
      <c r="G1981" s="4" t="s">
        <v>10916</v>
      </c>
      <c r="H1981" s="3" t="s">
        <v>6315</v>
      </c>
      <c r="I1981" s="3" t="s">
        <v>116</v>
      </c>
      <c r="J1981" s="3" t="s">
        <v>116</v>
      </c>
      <c r="K1981" s="3" t="s">
        <v>116</v>
      </c>
      <c r="L1981" s="6" t="s">
        <v>132</v>
      </c>
      <c r="M1981" s="3" t="s">
        <v>116</v>
      </c>
      <c r="N1981" s="3" t="s">
        <v>122</v>
      </c>
      <c r="O1981" s="3" t="s">
        <v>10917</v>
      </c>
      <c r="P1981" s="3" t="s">
        <v>116</v>
      </c>
      <c r="Q1981" s="3" t="s">
        <v>51</v>
      </c>
      <c r="R1981" s="3" t="s">
        <v>31</v>
      </c>
      <c r="S1981" s="3">
        <v>44</v>
      </c>
      <c r="T1981" s="3">
        <v>1.33</v>
      </c>
      <c r="U1981" s="3">
        <v>0.97</v>
      </c>
      <c r="V1981" s="3">
        <v>197.17</v>
      </c>
      <c r="W1981" s="3">
        <v>172.33</v>
      </c>
      <c r="X1981" s="16">
        <v>0.13</v>
      </c>
      <c r="Y1981" s="7">
        <v>619.25</v>
      </c>
      <c r="Z1981" s="3">
        <v>229.83</v>
      </c>
      <c r="AA1981" s="3">
        <v>0.63</v>
      </c>
      <c r="AB1981" s="3">
        <v>85976.67</v>
      </c>
      <c r="AC1981" s="3">
        <v>39148.94</v>
      </c>
      <c r="AD1981" s="3">
        <v>85976.67</v>
      </c>
      <c r="AE1981" s="3">
        <v>39148.94</v>
      </c>
    </row>
    <row r="1982" spans="1:31" x14ac:dyDescent="0.3">
      <c r="A1982" s="3" t="s">
        <v>10918</v>
      </c>
      <c r="B1982" s="4">
        <v>63134</v>
      </c>
      <c r="C1982" s="4">
        <v>305</v>
      </c>
      <c r="D1982" s="4" t="s">
        <v>25</v>
      </c>
      <c r="E1982" s="5">
        <v>45292</v>
      </c>
      <c r="F1982" s="3" t="s">
        <v>10734</v>
      </c>
      <c r="G1982" s="4" t="s">
        <v>10919</v>
      </c>
      <c r="H1982" s="3" t="s">
        <v>6315</v>
      </c>
      <c r="I1982" s="3" t="s">
        <v>116</v>
      </c>
      <c r="J1982" s="3" t="s">
        <v>116</v>
      </c>
      <c r="K1982" s="3" t="s">
        <v>116</v>
      </c>
      <c r="L1982" s="6" t="s">
        <v>132</v>
      </c>
      <c r="M1982" s="3" t="s">
        <v>116</v>
      </c>
      <c r="N1982" s="3" t="s">
        <v>122</v>
      </c>
      <c r="O1982" s="3" t="s">
        <v>10920</v>
      </c>
      <c r="P1982" s="3" t="s">
        <v>116</v>
      </c>
      <c r="Q1982" s="3" t="s">
        <v>51</v>
      </c>
      <c r="R1982" s="3" t="s">
        <v>31</v>
      </c>
      <c r="S1982" s="3">
        <v>27</v>
      </c>
      <c r="T1982" s="3">
        <v>0.57999999999999996</v>
      </c>
      <c r="U1982" s="3">
        <v>0.98</v>
      </c>
      <c r="V1982" s="3">
        <v>85.33</v>
      </c>
      <c r="W1982" s="3">
        <v>62.08</v>
      </c>
      <c r="X1982" s="16">
        <v>0.27</v>
      </c>
      <c r="Y1982" s="7">
        <v>415.75</v>
      </c>
      <c r="Z1982" s="3">
        <v>419.92</v>
      </c>
      <c r="AA1982" s="3">
        <v>-0.01</v>
      </c>
      <c r="AB1982" s="3">
        <v>57722.73</v>
      </c>
      <c r="AC1982" s="3">
        <v>79334.990000000005</v>
      </c>
      <c r="AD1982" s="3">
        <v>57722.73</v>
      </c>
      <c r="AE1982" s="3">
        <v>79334.990000000005</v>
      </c>
    </row>
    <row r="1983" spans="1:31" x14ac:dyDescent="0.3">
      <c r="A1983" s="3" t="s">
        <v>10921</v>
      </c>
      <c r="B1983" s="4">
        <v>64149</v>
      </c>
      <c r="C1983" s="4">
        <v>70</v>
      </c>
      <c r="D1983" s="4" t="s">
        <v>25</v>
      </c>
      <c r="E1983" s="5">
        <v>45292</v>
      </c>
      <c r="F1983" s="3" t="s">
        <v>10734</v>
      </c>
      <c r="G1983" s="4" t="s">
        <v>10922</v>
      </c>
      <c r="H1983" s="3" t="s">
        <v>6315</v>
      </c>
      <c r="I1983" s="3" t="s">
        <v>54</v>
      </c>
      <c r="J1983" s="3" t="s">
        <v>191</v>
      </c>
      <c r="K1983" s="3" t="s">
        <v>132</v>
      </c>
      <c r="L1983" s="6" t="s">
        <v>132</v>
      </c>
      <c r="M1983" s="3" t="s">
        <v>191</v>
      </c>
      <c r="N1983" s="3" t="s">
        <v>211</v>
      </c>
      <c r="O1983" s="3" t="s">
        <v>10923</v>
      </c>
      <c r="P1983" s="3" t="s">
        <v>191</v>
      </c>
      <c r="Q1983" s="3" t="s">
        <v>161</v>
      </c>
      <c r="R1983" s="3" t="s">
        <v>31</v>
      </c>
      <c r="S1983" s="3">
        <v>12</v>
      </c>
      <c r="T1983" s="3">
        <v>6</v>
      </c>
      <c r="U1983" s="3">
        <v>0.51</v>
      </c>
      <c r="V1983" s="3">
        <v>47.56</v>
      </c>
      <c r="W1983" s="3">
        <v>12</v>
      </c>
      <c r="X1983" s="16">
        <v>0.75</v>
      </c>
      <c r="Y1983" s="7">
        <v>103.9</v>
      </c>
      <c r="Z1983" s="3">
        <v>39.56</v>
      </c>
      <c r="AA1983" s="3">
        <v>0.62</v>
      </c>
      <c r="AB1983" s="3">
        <v>23841.95</v>
      </c>
      <c r="AC1983" s="3">
        <v>8931.2800000000007</v>
      </c>
      <c r="AD1983" s="3">
        <v>24081.14</v>
      </c>
      <c r="AE1983" s="3">
        <v>8931.2800000000007</v>
      </c>
    </row>
    <row r="1984" spans="1:31" x14ac:dyDescent="0.3">
      <c r="A1984" s="3" t="s">
        <v>10924</v>
      </c>
      <c r="B1984" s="4">
        <v>65646</v>
      </c>
      <c r="C1984" s="4">
        <v>70</v>
      </c>
      <c r="D1984" s="4" t="s">
        <v>25</v>
      </c>
      <c r="E1984" s="5">
        <v>45292</v>
      </c>
      <c r="F1984" s="3" t="s">
        <v>10734</v>
      </c>
      <c r="G1984" s="4" t="s">
        <v>10925</v>
      </c>
      <c r="H1984" s="3" t="s">
        <v>6315</v>
      </c>
      <c r="I1984" s="3" t="s">
        <v>54</v>
      </c>
      <c r="J1984" s="3" t="s">
        <v>191</v>
      </c>
      <c r="K1984" s="3" t="s">
        <v>132</v>
      </c>
      <c r="L1984" s="6" t="s">
        <v>132</v>
      </c>
      <c r="M1984" s="3" t="s">
        <v>191</v>
      </c>
      <c r="N1984" s="3" t="s">
        <v>211</v>
      </c>
      <c r="O1984" s="3" t="s">
        <v>10926</v>
      </c>
      <c r="P1984" s="3" t="s">
        <v>191</v>
      </c>
      <c r="Q1984" s="3" t="s">
        <v>3690</v>
      </c>
      <c r="R1984" s="3" t="s">
        <v>31</v>
      </c>
      <c r="S1984" s="3">
        <v>1</v>
      </c>
      <c r="U1984" s="3">
        <v>1</v>
      </c>
      <c r="V1984" s="3">
        <v>4.17</v>
      </c>
      <c r="X1984" s="16">
        <v>1</v>
      </c>
      <c r="Y1984" s="7">
        <v>69.67</v>
      </c>
      <c r="AA1984" s="3">
        <v>1</v>
      </c>
      <c r="AB1984" s="3">
        <v>14093.08</v>
      </c>
      <c r="AD1984" s="3">
        <v>14237.08</v>
      </c>
    </row>
    <row r="1985" spans="1:31" x14ac:dyDescent="0.3">
      <c r="A1985" s="3" t="s">
        <v>10927</v>
      </c>
      <c r="B1985" s="4">
        <v>67607</v>
      </c>
      <c r="C1985" s="4">
        <v>80</v>
      </c>
      <c r="D1985" s="4" t="s">
        <v>25</v>
      </c>
      <c r="E1985" s="5">
        <v>45292</v>
      </c>
      <c r="F1985" s="3" t="s">
        <v>10734</v>
      </c>
      <c r="G1985" s="4" t="s">
        <v>10928</v>
      </c>
      <c r="H1985" s="3" t="s">
        <v>6315</v>
      </c>
      <c r="I1985" s="3" t="s">
        <v>54</v>
      </c>
      <c r="J1985" s="3" t="s">
        <v>191</v>
      </c>
      <c r="K1985" s="3" t="s">
        <v>132</v>
      </c>
      <c r="L1985" s="6" t="s">
        <v>132</v>
      </c>
      <c r="M1985" s="3" t="s">
        <v>191</v>
      </c>
      <c r="N1985" s="3" t="s">
        <v>211</v>
      </c>
      <c r="O1985" s="3" t="s">
        <v>10929</v>
      </c>
      <c r="P1985" s="3" t="s">
        <v>191</v>
      </c>
      <c r="Q1985" s="3" t="s">
        <v>63</v>
      </c>
      <c r="R1985" s="3" t="s">
        <v>31</v>
      </c>
      <c r="S1985" s="3">
        <v>2</v>
      </c>
      <c r="U1985" s="3">
        <v>1</v>
      </c>
      <c r="V1985" s="3">
        <v>2.33</v>
      </c>
      <c r="X1985" s="16">
        <v>1</v>
      </c>
      <c r="Y1985" s="7">
        <v>55.67</v>
      </c>
      <c r="AA1985" s="3">
        <v>1</v>
      </c>
      <c r="AB1985" s="3">
        <v>15410.76</v>
      </c>
      <c r="AD1985" s="3">
        <v>15410.76</v>
      </c>
    </row>
    <row r="1986" spans="1:31" x14ac:dyDescent="0.3">
      <c r="A1986" s="3" t="s">
        <v>10930</v>
      </c>
      <c r="B1986" s="4">
        <v>77202</v>
      </c>
      <c r="C1986" s="4">
        <v>114</v>
      </c>
      <c r="D1986" s="4" t="s">
        <v>25</v>
      </c>
      <c r="E1986" s="5">
        <v>45292</v>
      </c>
      <c r="F1986" s="3" t="s">
        <v>10734</v>
      </c>
      <c r="G1986" s="4" t="s">
        <v>10931</v>
      </c>
      <c r="H1986" s="3" t="s">
        <v>6315</v>
      </c>
      <c r="I1986" s="3" t="s">
        <v>499</v>
      </c>
      <c r="J1986" s="3" t="s">
        <v>191</v>
      </c>
      <c r="K1986" s="3" t="s">
        <v>6320</v>
      </c>
      <c r="L1986" s="6" t="s">
        <v>6320</v>
      </c>
      <c r="M1986" s="3" t="s">
        <v>191</v>
      </c>
      <c r="N1986" s="3" t="s">
        <v>211</v>
      </c>
      <c r="O1986" s="3" t="s">
        <v>10932</v>
      </c>
      <c r="P1986" s="3" t="s">
        <v>191</v>
      </c>
      <c r="Q1986" s="3" t="s">
        <v>10933</v>
      </c>
      <c r="R1986" s="3" t="s">
        <v>6402</v>
      </c>
      <c r="S1986" s="3">
        <v>3</v>
      </c>
      <c r="U1986" s="3">
        <v>1</v>
      </c>
      <c r="V1986" s="3">
        <v>7</v>
      </c>
      <c r="W1986" s="3">
        <v>10</v>
      </c>
      <c r="X1986" s="16">
        <v>-0.43</v>
      </c>
      <c r="Y1986" s="7">
        <v>43</v>
      </c>
      <c r="Z1986" s="3">
        <v>36</v>
      </c>
      <c r="AA1986" s="3">
        <v>0.16</v>
      </c>
      <c r="AB1986" s="3">
        <v>14933.04</v>
      </c>
      <c r="AC1986" s="3">
        <v>12502.08</v>
      </c>
      <c r="AD1986" s="3">
        <v>14933.04</v>
      </c>
      <c r="AE1986" s="3">
        <v>12502.08</v>
      </c>
    </row>
    <row r="1987" spans="1:31" x14ac:dyDescent="0.3">
      <c r="A1987" s="3" t="s">
        <v>10934</v>
      </c>
      <c r="B1987" s="4">
        <v>16017</v>
      </c>
      <c r="C1987" s="4">
        <v>251</v>
      </c>
      <c r="D1987" s="4" t="s">
        <v>25</v>
      </c>
      <c r="E1987" s="5">
        <v>45292</v>
      </c>
      <c r="F1987" s="3" t="s">
        <v>10734</v>
      </c>
      <c r="G1987" s="4" t="s">
        <v>10935</v>
      </c>
      <c r="H1987" s="3" t="s">
        <v>6315</v>
      </c>
      <c r="I1987" s="3" t="s">
        <v>758</v>
      </c>
      <c r="J1987" s="3" t="s">
        <v>175</v>
      </c>
      <c r="K1987" s="3" t="s">
        <v>146</v>
      </c>
      <c r="L1987" s="6" t="s">
        <v>146</v>
      </c>
      <c r="M1987" s="3" t="s">
        <v>175</v>
      </c>
      <c r="N1987" s="3" t="s">
        <v>176</v>
      </c>
      <c r="O1987" s="3" t="s">
        <v>10936</v>
      </c>
      <c r="P1987" s="3" t="s">
        <v>6357</v>
      </c>
      <c r="Q1987" s="3" t="s">
        <v>55</v>
      </c>
      <c r="R1987" s="3" t="s">
        <v>31</v>
      </c>
      <c r="S1987" s="3">
        <v>20</v>
      </c>
      <c r="T1987" s="3">
        <v>60</v>
      </c>
      <c r="U1987" s="3">
        <v>-2.08</v>
      </c>
      <c r="V1987" s="3">
        <v>59.5</v>
      </c>
      <c r="W1987" s="3">
        <v>106.5</v>
      </c>
      <c r="X1987" s="16">
        <v>-0.79</v>
      </c>
      <c r="Y1987" s="7">
        <v>408.5</v>
      </c>
      <c r="Z1987" s="3">
        <v>106.5</v>
      </c>
      <c r="AA1987" s="3">
        <v>0.74</v>
      </c>
      <c r="AB1987" s="3">
        <v>188530.92</v>
      </c>
      <c r="AC1987" s="3">
        <v>49151.88</v>
      </c>
      <c r="AD1987" s="3">
        <v>188530.92</v>
      </c>
      <c r="AE1987" s="3">
        <v>49151.88</v>
      </c>
    </row>
    <row r="1988" spans="1:31" x14ac:dyDescent="0.3">
      <c r="A1988" s="3" t="s">
        <v>10937</v>
      </c>
      <c r="B1988" s="4">
        <v>16398</v>
      </c>
      <c r="C1988" s="4">
        <v>28</v>
      </c>
      <c r="D1988" s="4" t="s">
        <v>25</v>
      </c>
      <c r="E1988" s="5">
        <v>45292</v>
      </c>
      <c r="F1988" s="3" t="s">
        <v>10734</v>
      </c>
      <c r="G1988" s="4" t="s">
        <v>10938</v>
      </c>
      <c r="H1988" s="3" t="s">
        <v>6315</v>
      </c>
      <c r="I1988" s="3" t="s">
        <v>717</v>
      </c>
      <c r="J1988" s="3" t="s">
        <v>175</v>
      </c>
      <c r="K1988" s="3" t="s">
        <v>6320</v>
      </c>
      <c r="L1988" s="6" t="s">
        <v>6320</v>
      </c>
      <c r="M1988" s="3" t="s">
        <v>175</v>
      </c>
      <c r="N1988" s="3" t="s">
        <v>176</v>
      </c>
      <c r="O1988" s="3" t="s">
        <v>10939</v>
      </c>
      <c r="P1988" s="3" t="s">
        <v>6357</v>
      </c>
      <c r="Q1988" s="3" t="s">
        <v>49</v>
      </c>
      <c r="R1988" s="3" t="s">
        <v>6402</v>
      </c>
      <c r="S1988" s="3">
        <v>6</v>
      </c>
      <c r="T1988" s="3">
        <v>7</v>
      </c>
      <c r="U1988" s="3">
        <v>-0.2</v>
      </c>
      <c r="V1988" s="3">
        <v>15.17</v>
      </c>
      <c r="W1988" s="3">
        <v>10.5</v>
      </c>
      <c r="X1988" s="16">
        <v>0.31</v>
      </c>
      <c r="Y1988" s="7">
        <v>66.510000000000005</v>
      </c>
      <c r="Z1988" s="3">
        <v>40.83</v>
      </c>
      <c r="AA1988" s="3">
        <v>0.39</v>
      </c>
      <c r="AB1988" s="3">
        <v>13580.4</v>
      </c>
      <c r="AC1988" s="3">
        <v>8442</v>
      </c>
      <c r="AD1988" s="3">
        <v>13748.4</v>
      </c>
      <c r="AE1988" s="3">
        <v>8442</v>
      </c>
    </row>
    <row r="1989" spans="1:31" x14ac:dyDescent="0.3">
      <c r="A1989" s="3" t="s">
        <v>10940</v>
      </c>
      <c r="B1989" s="4">
        <v>17334</v>
      </c>
      <c r="C1989" s="4">
        <v>117</v>
      </c>
      <c r="D1989" s="4" t="s">
        <v>25</v>
      </c>
      <c r="E1989" s="5">
        <v>45292</v>
      </c>
      <c r="F1989" s="3" t="s">
        <v>10734</v>
      </c>
      <c r="G1989" s="4" t="s">
        <v>10941</v>
      </c>
      <c r="H1989" s="3" t="s">
        <v>6315</v>
      </c>
      <c r="I1989" s="3" t="s">
        <v>758</v>
      </c>
      <c r="J1989" s="3" t="s">
        <v>175</v>
      </c>
      <c r="K1989" s="3" t="s">
        <v>146</v>
      </c>
      <c r="L1989" s="6" t="s">
        <v>146</v>
      </c>
      <c r="M1989" s="3" t="s">
        <v>175</v>
      </c>
      <c r="N1989" s="3" t="s">
        <v>176</v>
      </c>
      <c r="O1989" s="3" t="s">
        <v>10942</v>
      </c>
      <c r="P1989" s="3" t="s">
        <v>6357</v>
      </c>
      <c r="Q1989" s="3" t="s">
        <v>44</v>
      </c>
      <c r="R1989" s="3" t="s">
        <v>6402</v>
      </c>
      <c r="S1989" s="3">
        <v>5</v>
      </c>
      <c r="T1989" s="3">
        <v>4.5</v>
      </c>
      <c r="U1989" s="3">
        <v>0</v>
      </c>
      <c r="V1989" s="3">
        <v>11.5</v>
      </c>
      <c r="W1989" s="3">
        <v>15</v>
      </c>
      <c r="X1989" s="16">
        <v>-0.3</v>
      </c>
      <c r="Y1989" s="7">
        <v>42</v>
      </c>
      <c r="Z1989" s="3">
        <v>48</v>
      </c>
      <c r="AA1989" s="3">
        <v>-0.14000000000000001</v>
      </c>
      <c r="AB1989" s="3">
        <v>21869.52</v>
      </c>
      <c r="AC1989" s="3">
        <v>26138.880000000001</v>
      </c>
      <c r="AD1989" s="3">
        <v>22145.52</v>
      </c>
      <c r="AE1989" s="3">
        <v>26138.880000000001</v>
      </c>
    </row>
    <row r="1990" spans="1:31" x14ac:dyDescent="0.3">
      <c r="A1990" s="3" t="s">
        <v>10943</v>
      </c>
      <c r="B1990" s="4">
        <v>19250</v>
      </c>
      <c r="C1990" s="4">
        <v>180</v>
      </c>
      <c r="D1990" s="4" t="s">
        <v>25</v>
      </c>
      <c r="E1990" s="5">
        <v>45292</v>
      </c>
      <c r="F1990" s="3" t="s">
        <v>10734</v>
      </c>
      <c r="G1990" s="4" t="s">
        <v>10944</v>
      </c>
      <c r="H1990" s="3" t="s">
        <v>6315</v>
      </c>
      <c r="I1990" s="3" t="s">
        <v>758</v>
      </c>
      <c r="J1990" s="3" t="s">
        <v>175</v>
      </c>
      <c r="K1990" s="3" t="s">
        <v>146</v>
      </c>
      <c r="L1990" s="6" t="s">
        <v>146</v>
      </c>
      <c r="M1990" s="3" t="s">
        <v>175</v>
      </c>
      <c r="N1990" s="3" t="s">
        <v>176</v>
      </c>
      <c r="O1990" s="3" t="s">
        <v>10945</v>
      </c>
      <c r="P1990" s="3" t="s">
        <v>6357</v>
      </c>
      <c r="Q1990" s="3" t="s">
        <v>390</v>
      </c>
      <c r="R1990" s="3" t="s">
        <v>60</v>
      </c>
      <c r="S1990" s="3">
        <v>1</v>
      </c>
      <c r="T1990" s="3">
        <v>29</v>
      </c>
      <c r="U1990" s="3">
        <v>-57</v>
      </c>
      <c r="V1990" s="3">
        <v>2.5</v>
      </c>
      <c r="W1990" s="3">
        <v>29</v>
      </c>
      <c r="X1990" s="16">
        <v>-10.6</v>
      </c>
      <c r="Y1990" s="7">
        <v>16</v>
      </c>
      <c r="Z1990" s="3">
        <v>51</v>
      </c>
      <c r="AA1990" s="3">
        <v>-2.19</v>
      </c>
      <c r="AB1990" s="3">
        <v>6776.88</v>
      </c>
      <c r="AC1990" s="3">
        <v>23360.04</v>
      </c>
      <c r="AD1990" s="3">
        <v>6776.88</v>
      </c>
      <c r="AE1990" s="3">
        <v>23360.04</v>
      </c>
    </row>
    <row r="1991" spans="1:31" x14ac:dyDescent="0.3">
      <c r="A1991" s="3" t="s">
        <v>10946</v>
      </c>
      <c r="B1991" s="4">
        <v>22406</v>
      </c>
      <c r="C1991" s="4">
        <v>116</v>
      </c>
      <c r="D1991" s="4" t="s">
        <v>25</v>
      </c>
      <c r="E1991" s="5">
        <v>45292</v>
      </c>
      <c r="F1991" s="3" t="s">
        <v>10734</v>
      </c>
      <c r="G1991" s="4" t="s">
        <v>10947</v>
      </c>
      <c r="H1991" s="3" t="s">
        <v>6315</v>
      </c>
      <c r="I1991" s="3" t="s">
        <v>735</v>
      </c>
      <c r="J1991" s="3" t="s">
        <v>175</v>
      </c>
      <c r="K1991" s="3" t="s">
        <v>146</v>
      </c>
      <c r="L1991" s="6" t="s">
        <v>146</v>
      </c>
      <c r="M1991" s="3" t="s">
        <v>175</v>
      </c>
      <c r="N1991" s="3" t="s">
        <v>176</v>
      </c>
      <c r="O1991" s="3" t="s">
        <v>10948</v>
      </c>
      <c r="P1991" s="3" t="s">
        <v>6357</v>
      </c>
      <c r="Q1991" s="3" t="s">
        <v>55</v>
      </c>
      <c r="R1991" s="3" t="s">
        <v>31</v>
      </c>
      <c r="S1991" s="3">
        <v>3</v>
      </c>
      <c r="U1991" s="3">
        <v>1</v>
      </c>
      <c r="V1991" s="3">
        <v>9.5</v>
      </c>
      <c r="X1991" s="16">
        <v>1</v>
      </c>
      <c r="Y1991" s="7">
        <v>103.5</v>
      </c>
      <c r="AA1991" s="3">
        <v>1</v>
      </c>
      <c r="AB1991" s="3">
        <v>47023.32</v>
      </c>
      <c r="AD1991" s="3">
        <v>47767.32</v>
      </c>
    </row>
    <row r="1992" spans="1:31" x14ac:dyDescent="0.3">
      <c r="A1992" s="3" t="s">
        <v>10949</v>
      </c>
      <c r="B1992" s="4">
        <v>25613</v>
      </c>
      <c r="C1992" s="4">
        <v>71</v>
      </c>
      <c r="D1992" s="4" t="s">
        <v>25</v>
      </c>
      <c r="E1992" s="5">
        <v>45292</v>
      </c>
      <c r="F1992" s="3" t="s">
        <v>10734</v>
      </c>
      <c r="G1992" s="4" t="s">
        <v>10950</v>
      </c>
      <c r="H1992" s="3" t="s">
        <v>6315</v>
      </c>
      <c r="I1992" s="3" t="s">
        <v>711</v>
      </c>
      <c r="J1992" s="3" t="s">
        <v>175</v>
      </c>
      <c r="K1992" s="3" t="s">
        <v>6320</v>
      </c>
      <c r="L1992" s="6" t="s">
        <v>6320</v>
      </c>
      <c r="M1992" s="3" t="s">
        <v>175</v>
      </c>
      <c r="N1992" s="3" t="s">
        <v>176</v>
      </c>
      <c r="O1992" s="3" t="s">
        <v>10951</v>
      </c>
      <c r="P1992" s="3" t="s">
        <v>6357</v>
      </c>
      <c r="Q1992" s="3" t="s">
        <v>10952</v>
      </c>
      <c r="R1992" s="3" t="s">
        <v>31</v>
      </c>
      <c r="S1992" s="3">
        <v>1</v>
      </c>
      <c r="U1992" s="3">
        <v>1</v>
      </c>
      <c r="V1992" s="3">
        <v>3.5</v>
      </c>
      <c r="X1992" s="16">
        <v>1</v>
      </c>
      <c r="Y1992" s="7">
        <v>46.5</v>
      </c>
      <c r="AA1992" s="3">
        <v>1</v>
      </c>
      <c r="AB1992" s="3">
        <v>15177.6</v>
      </c>
      <c r="AD1992" s="3">
        <v>15177.6</v>
      </c>
    </row>
    <row r="1993" spans="1:31" x14ac:dyDescent="0.3">
      <c r="A1993" s="3" t="s">
        <v>10953</v>
      </c>
      <c r="B1993" s="4">
        <v>26902</v>
      </c>
      <c r="C1993" s="4">
        <v>32</v>
      </c>
      <c r="D1993" s="4" t="s">
        <v>25</v>
      </c>
      <c r="E1993" s="5">
        <v>45292</v>
      </c>
      <c r="F1993" s="3" t="s">
        <v>10734</v>
      </c>
      <c r="G1993" s="4" t="s">
        <v>10954</v>
      </c>
      <c r="H1993" s="3" t="s">
        <v>6315</v>
      </c>
      <c r="I1993" s="3" t="s">
        <v>812</v>
      </c>
      <c r="J1993" s="3" t="s">
        <v>175</v>
      </c>
      <c r="K1993" s="3" t="s">
        <v>146</v>
      </c>
      <c r="L1993" s="6" t="s">
        <v>146</v>
      </c>
      <c r="M1993" s="3" t="s">
        <v>175</v>
      </c>
      <c r="N1993" s="3" t="s">
        <v>176</v>
      </c>
      <c r="O1993" s="3" t="s">
        <v>10955</v>
      </c>
      <c r="P1993" s="3" t="s">
        <v>6357</v>
      </c>
      <c r="Q1993" s="3" t="s">
        <v>49</v>
      </c>
      <c r="R1993" s="3" t="s">
        <v>6402</v>
      </c>
      <c r="S1993" s="3">
        <v>2</v>
      </c>
      <c r="U1993" s="3">
        <v>1</v>
      </c>
      <c r="V1993" s="3">
        <v>12.32</v>
      </c>
      <c r="X1993" s="16">
        <v>1</v>
      </c>
      <c r="Y1993" s="7">
        <v>12.32</v>
      </c>
      <c r="AA1993" s="3">
        <v>1</v>
      </c>
      <c r="AB1993" s="3">
        <v>4728.6000000000004</v>
      </c>
      <c r="AD1993" s="3">
        <v>4728.6000000000004</v>
      </c>
    </row>
    <row r="1994" spans="1:31" x14ac:dyDescent="0.3">
      <c r="A1994" s="3" t="s">
        <v>10956</v>
      </c>
      <c r="B1994" s="4">
        <v>72699</v>
      </c>
      <c r="C1994" s="4">
        <v>93</v>
      </c>
      <c r="D1994" s="4" t="s">
        <v>25</v>
      </c>
      <c r="E1994" s="5">
        <v>45292</v>
      </c>
      <c r="F1994" s="3" t="s">
        <v>10734</v>
      </c>
      <c r="G1994" s="4" t="s">
        <v>10957</v>
      </c>
      <c r="H1994" s="3" t="s">
        <v>6315</v>
      </c>
      <c r="I1994" s="3" t="s">
        <v>711</v>
      </c>
      <c r="J1994" s="3" t="s">
        <v>175</v>
      </c>
      <c r="K1994" s="3" t="s">
        <v>6320</v>
      </c>
      <c r="L1994" s="6" t="s">
        <v>6320</v>
      </c>
      <c r="M1994" s="3" t="s">
        <v>175</v>
      </c>
      <c r="N1994" s="3" t="s">
        <v>184</v>
      </c>
      <c r="O1994" s="3" t="s">
        <v>10958</v>
      </c>
      <c r="P1994" s="3" t="s">
        <v>191</v>
      </c>
      <c r="Q1994" s="3" t="s">
        <v>10952</v>
      </c>
      <c r="R1994" s="3" t="s">
        <v>31</v>
      </c>
      <c r="S1994" s="3">
        <v>3</v>
      </c>
      <c r="U1994" s="3">
        <v>1</v>
      </c>
      <c r="V1994" s="3">
        <v>12</v>
      </c>
      <c r="X1994" s="16">
        <v>1</v>
      </c>
      <c r="Y1994" s="7">
        <v>78.42</v>
      </c>
      <c r="AA1994" s="3">
        <v>1</v>
      </c>
      <c r="AB1994" s="3">
        <v>25595.200000000001</v>
      </c>
      <c r="AD1994" s="3">
        <v>25595.200000000001</v>
      </c>
    </row>
    <row r="1995" spans="1:31" x14ac:dyDescent="0.3">
      <c r="A1995" s="3" t="s">
        <v>10959</v>
      </c>
      <c r="B1995" s="4">
        <v>909937</v>
      </c>
      <c r="C1995" s="4">
        <v>43</v>
      </c>
      <c r="D1995" s="4" t="s">
        <v>25</v>
      </c>
      <c r="E1995" s="5">
        <v>45292</v>
      </c>
      <c r="F1995" s="3" t="s">
        <v>10734</v>
      </c>
      <c r="G1995" s="4" t="s">
        <v>10960</v>
      </c>
      <c r="H1995" s="3" t="s">
        <v>6315</v>
      </c>
      <c r="I1995" s="3" t="s">
        <v>831</v>
      </c>
      <c r="J1995" s="3" t="s">
        <v>175</v>
      </c>
      <c r="K1995" s="3" t="s">
        <v>146</v>
      </c>
      <c r="L1995" s="6" t="s">
        <v>146</v>
      </c>
      <c r="M1995" s="3" t="s">
        <v>175</v>
      </c>
      <c r="N1995" s="3" t="s">
        <v>176</v>
      </c>
      <c r="O1995" s="3" t="s">
        <v>10961</v>
      </c>
      <c r="P1995" s="3" t="s">
        <v>6357</v>
      </c>
      <c r="Q1995" s="3" t="s">
        <v>866</v>
      </c>
      <c r="R1995" s="3" t="s">
        <v>29</v>
      </c>
      <c r="S1995" s="3">
        <v>2</v>
      </c>
      <c r="U1995" s="3">
        <v>1</v>
      </c>
      <c r="V1995" s="3">
        <v>3.33</v>
      </c>
      <c r="W1995" s="3">
        <v>0.33</v>
      </c>
      <c r="X1995" s="16">
        <v>0.9</v>
      </c>
      <c r="Y1995" s="7">
        <v>41.66</v>
      </c>
      <c r="Z1995" s="3">
        <v>6</v>
      </c>
      <c r="AA1995" s="3">
        <v>0.86</v>
      </c>
      <c r="AB1995" s="3">
        <v>41000</v>
      </c>
      <c r="AC1995" s="3">
        <v>5904</v>
      </c>
      <c r="AD1995" s="3">
        <v>41000</v>
      </c>
      <c r="AE1995" s="3">
        <v>5904</v>
      </c>
    </row>
    <row r="1996" spans="1:31" x14ac:dyDescent="0.3">
      <c r="A1996" s="3" t="s">
        <v>10962</v>
      </c>
      <c r="B1996" s="4">
        <v>28333</v>
      </c>
      <c r="C1996" s="4">
        <v>110</v>
      </c>
      <c r="D1996" s="4" t="s">
        <v>25</v>
      </c>
      <c r="E1996" s="5">
        <v>45292</v>
      </c>
      <c r="F1996" s="3" t="s">
        <v>10734</v>
      </c>
      <c r="G1996" s="4" t="s">
        <v>10963</v>
      </c>
      <c r="H1996" s="3" t="s">
        <v>6315</v>
      </c>
      <c r="I1996" s="3" t="s">
        <v>153</v>
      </c>
      <c r="J1996" s="3" t="s">
        <v>153</v>
      </c>
      <c r="K1996" s="3" t="s">
        <v>6320</v>
      </c>
      <c r="L1996" s="6" t="s">
        <v>6320</v>
      </c>
      <c r="M1996" s="3" t="s">
        <v>153</v>
      </c>
      <c r="N1996" s="3" t="s">
        <v>154</v>
      </c>
      <c r="O1996" s="3" t="s">
        <v>10964</v>
      </c>
      <c r="P1996" s="3" t="s">
        <v>153</v>
      </c>
      <c r="Q1996" s="3" t="s">
        <v>63</v>
      </c>
      <c r="R1996" s="3" t="s">
        <v>31</v>
      </c>
      <c r="S1996" s="3">
        <v>4</v>
      </c>
      <c r="U1996" s="3">
        <v>1</v>
      </c>
      <c r="V1996" s="3">
        <v>8.8699999999999992</v>
      </c>
      <c r="X1996" s="16">
        <v>1</v>
      </c>
      <c r="Y1996" s="7">
        <v>77.489999999999995</v>
      </c>
      <c r="AA1996" s="3">
        <v>1</v>
      </c>
      <c r="AB1996" s="3">
        <v>26812.32</v>
      </c>
      <c r="AD1996" s="3">
        <v>26812.32</v>
      </c>
    </row>
    <row r="1997" spans="1:31" x14ac:dyDescent="0.3">
      <c r="A1997" s="3" t="s">
        <v>10965</v>
      </c>
      <c r="B1997" s="4">
        <v>31538</v>
      </c>
      <c r="C1997" s="4">
        <v>65</v>
      </c>
      <c r="D1997" s="4" t="s">
        <v>25</v>
      </c>
      <c r="E1997" s="5">
        <v>45292</v>
      </c>
      <c r="F1997" s="3" t="s">
        <v>10734</v>
      </c>
      <c r="G1997" s="4" t="s">
        <v>10966</v>
      </c>
      <c r="H1997" s="3" t="s">
        <v>6315</v>
      </c>
      <c r="I1997" s="3" t="s">
        <v>153</v>
      </c>
      <c r="J1997" s="3" t="s">
        <v>153</v>
      </c>
      <c r="K1997" s="3" t="s">
        <v>6320</v>
      </c>
      <c r="L1997" s="6" t="s">
        <v>6320</v>
      </c>
      <c r="M1997" s="3" t="s">
        <v>153</v>
      </c>
      <c r="N1997" s="3" t="s">
        <v>154</v>
      </c>
      <c r="O1997" s="3" t="s">
        <v>10967</v>
      </c>
      <c r="P1997" s="3" t="s">
        <v>153</v>
      </c>
      <c r="Q1997" s="3" t="s">
        <v>44</v>
      </c>
      <c r="R1997" s="3" t="s">
        <v>31</v>
      </c>
      <c r="S1997" s="3">
        <v>2</v>
      </c>
      <c r="U1997" s="3">
        <v>1</v>
      </c>
      <c r="V1997" s="3">
        <v>7</v>
      </c>
      <c r="X1997" s="16">
        <v>1</v>
      </c>
      <c r="Y1997" s="7">
        <v>47</v>
      </c>
      <c r="AA1997" s="3">
        <v>1</v>
      </c>
      <c r="AB1997" s="3">
        <v>14999.28</v>
      </c>
      <c r="AD1997" s="3">
        <v>15182.88</v>
      </c>
    </row>
    <row r="1998" spans="1:31" x14ac:dyDescent="0.3">
      <c r="A1998" s="3" t="s">
        <v>10968</v>
      </c>
      <c r="B1998" s="4">
        <v>66097</v>
      </c>
      <c r="C1998" s="4">
        <v>166</v>
      </c>
      <c r="D1998" s="4" t="s">
        <v>25</v>
      </c>
      <c r="E1998" s="5">
        <v>45292</v>
      </c>
      <c r="F1998" s="3" t="s">
        <v>10734</v>
      </c>
      <c r="G1998" s="4" t="s">
        <v>10969</v>
      </c>
      <c r="H1998" s="3" t="s">
        <v>6315</v>
      </c>
      <c r="I1998" s="3" t="s">
        <v>721</v>
      </c>
      <c r="J1998" s="3" t="s">
        <v>228</v>
      </c>
      <c r="K1998" s="3" t="s">
        <v>228</v>
      </c>
      <c r="L1998" s="6" t="s">
        <v>132</v>
      </c>
      <c r="M1998" s="3" t="s">
        <v>228</v>
      </c>
      <c r="N1998" s="3" t="s">
        <v>184</v>
      </c>
      <c r="O1998" s="3" t="s">
        <v>10970</v>
      </c>
      <c r="P1998" s="3" t="s">
        <v>191</v>
      </c>
      <c r="Q1998" s="3" t="s">
        <v>128</v>
      </c>
      <c r="R1998" s="3" t="s">
        <v>60</v>
      </c>
      <c r="S1998" s="3">
        <v>8</v>
      </c>
      <c r="T1998" s="3">
        <v>27</v>
      </c>
      <c r="U1998" s="3">
        <v>-2.6</v>
      </c>
      <c r="V1998" s="3">
        <v>32.5</v>
      </c>
      <c r="W1998" s="3">
        <v>60</v>
      </c>
      <c r="X1998" s="16">
        <v>-0.85</v>
      </c>
      <c r="Y1998" s="7">
        <v>176.5</v>
      </c>
      <c r="Z1998" s="3">
        <v>84</v>
      </c>
      <c r="AA1998" s="3">
        <v>0.52</v>
      </c>
      <c r="AB1998" s="3">
        <v>45741.72</v>
      </c>
      <c r="AC1998" s="3">
        <v>21974.400000000001</v>
      </c>
      <c r="AD1998" s="3">
        <v>45839.4</v>
      </c>
      <c r="AE1998" s="3">
        <v>21974.400000000001</v>
      </c>
    </row>
    <row r="1999" spans="1:31" x14ac:dyDescent="0.3">
      <c r="A1999" s="3" t="s">
        <v>10971</v>
      </c>
      <c r="B1999" s="4">
        <v>65926</v>
      </c>
      <c r="C1999" s="4">
        <v>315</v>
      </c>
      <c r="D1999" s="4" t="s">
        <v>25</v>
      </c>
      <c r="E1999" s="5">
        <v>45292</v>
      </c>
      <c r="F1999" s="3" t="s">
        <v>10734</v>
      </c>
      <c r="G1999" s="4" t="s">
        <v>10972</v>
      </c>
      <c r="H1999" s="3" t="s">
        <v>6315</v>
      </c>
      <c r="I1999" s="3" t="s">
        <v>299</v>
      </c>
      <c r="J1999" s="3" t="s">
        <v>299</v>
      </c>
      <c r="K1999" s="3" t="s">
        <v>132</v>
      </c>
      <c r="L1999" s="6" t="s">
        <v>89</v>
      </c>
      <c r="M1999" s="3" t="s">
        <v>299</v>
      </c>
      <c r="N1999" s="3" t="s">
        <v>184</v>
      </c>
      <c r="O1999" s="3" t="s">
        <v>10973</v>
      </c>
      <c r="P1999" s="3" t="s">
        <v>191</v>
      </c>
      <c r="Q1999" s="3" t="s">
        <v>51</v>
      </c>
      <c r="R1999" s="3" t="s">
        <v>31</v>
      </c>
      <c r="S1999" s="3">
        <v>14</v>
      </c>
      <c r="T1999" s="3">
        <v>39</v>
      </c>
      <c r="U1999" s="3">
        <v>-1.79</v>
      </c>
      <c r="V1999" s="3">
        <v>47</v>
      </c>
      <c r="W1999" s="3">
        <v>305</v>
      </c>
      <c r="X1999" s="16">
        <v>-5.49</v>
      </c>
      <c r="Y1999" s="7">
        <v>298</v>
      </c>
      <c r="Z1999" s="3">
        <v>484</v>
      </c>
      <c r="AA1999" s="3">
        <v>-0.62</v>
      </c>
      <c r="AB1999" s="3">
        <v>45569.760000000002</v>
      </c>
      <c r="AC1999" s="3">
        <v>77014.080000000002</v>
      </c>
      <c r="AD1999" s="3">
        <v>47417.760000000002</v>
      </c>
      <c r="AE1999" s="3">
        <v>77014.080000000002</v>
      </c>
    </row>
    <row r="2000" spans="1:31" x14ac:dyDescent="0.3">
      <c r="A2000" s="3" t="s">
        <v>4390</v>
      </c>
      <c r="B2000" s="4">
        <v>5486</v>
      </c>
      <c r="C2000" s="4">
        <v>490</v>
      </c>
      <c r="D2000" s="4" t="s">
        <v>25</v>
      </c>
      <c r="E2000" s="5">
        <v>45292</v>
      </c>
      <c r="F2000" s="3" t="s">
        <v>10734</v>
      </c>
      <c r="G2000" s="4" t="s">
        <v>10974</v>
      </c>
      <c r="H2000" s="3" t="s">
        <v>6315</v>
      </c>
      <c r="I2000" s="3" t="s">
        <v>900</v>
      </c>
      <c r="J2000" s="3" t="s">
        <v>240</v>
      </c>
      <c r="K2000" s="3" t="s">
        <v>146</v>
      </c>
      <c r="L2000" s="6" t="s">
        <v>146</v>
      </c>
      <c r="M2000" s="3" t="s">
        <v>240</v>
      </c>
      <c r="N2000" s="3" t="s">
        <v>241</v>
      </c>
      <c r="O2000" s="3" t="s">
        <v>10975</v>
      </c>
      <c r="P2000" s="3" t="s">
        <v>6357</v>
      </c>
      <c r="Q2000" s="3" t="s">
        <v>1797</v>
      </c>
      <c r="R2000" s="3" t="s">
        <v>60</v>
      </c>
      <c r="S2000" s="3">
        <v>4</v>
      </c>
      <c r="U2000" s="3">
        <v>1</v>
      </c>
      <c r="V2000" s="3">
        <v>17</v>
      </c>
      <c r="X2000" s="16">
        <v>1</v>
      </c>
      <c r="Y2000" s="7">
        <v>211</v>
      </c>
      <c r="AA2000" s="3">
        <v>1</v>
      </c>
      <c r="AB2000" s="3">
        <v>196913.64</v>
      </c>
      <c r="AD2000" s="3">
        <v>196913.64</v>
      </c>
    </row>
    <row r="2001" spans="1:31" x14ac:dyDescent="0.3">
      <c r="A2001" s="3" t="s">
        <v>10976</v>
      </c>
      <c r="B2001" s="4">
        <v>85289</v>
      </c>
      <c r="C2001" s="4">
        <v>133</v>
      </c>
      <c r="D2001" s="4" t="s">
        <v>25</v>
      </c>
      <c r="E2001" s="5">
        <v>45292</v>
      </c>
      <c r="F2001" s="3" t="s">
        <v>10734</v>
      </c>
      <c r="G2001" s="4" t="s">
        <v>10977</v>
      </c>
      <c r="H2001" s="3" t="s">
        <v>6315</v>
      </c>
      <c r="I2001" s="3" t="s">
        <v>245</v>
      </c>
      <c r="J2001" s="3" t="s">
        <v>245</v>
      </c>
      <c r="K2001" s="3" t="s">
        <v>6320</v>
      </c>
      <c r="L2001" s="6" t="s">
        <v>6320</v>
      </c>
      <c r="M2001" s="3" t="s">
        <v>245</v>
      </c>
      <c r="N2001" s="3" t="s">
        <v>246</v>
      </c>
      <c r="O2001" s="3" t="s">
        <v>10978</v>
      </c>
      <c r="P2001" s="3" t="s">
        <v>245</v>
      </c>
      <c r="Q2001" s="3" t="s">
        <v>397</v>
      </c>
      <c r="R2001" s="3" t="s">
        <v>31</v>
      </c>
      <c r="S2001" s="3">
        <v>42</v>
      </c>
      <c r="U2001" s="3">
        <v>1</v>
      </c>
      <c r="V2001" s="3">
        <v>204.68</v>
      </c>
      <c r="X2001" s="16">
        <v>1</v>
      </c>
      <c r="Y2001" s="7">
        <v>325.35000000000002</v>
      </c>
      <c r="AA2001" s="3">
        <v>1</v>
      </c>
      <c r="AB2001" s="3">
        <v>139654.5</v>
      </c>
      <c r="AD2001" s="3">
        <v>143091.35999999999</v>
      </c>
    </row>
    <row r="2002" spans="1:31" x14ac:dyDescent="0.3">
      <c r="A2002" s="3" t="s">
        <v>10979</v>
      </c>
      <c r="B2002" s="4">
        <v>85425</v>
      </c>
      <c r="C2002" s="4">
        <v>233</v>
      </c>
      <c r="D2002" s="4" t="s">
        <v>25</v>
      </c>
      <c r="E2002" s="5">
        <v>45292</v>
      </c>
      <c r="F2002" s="3" t="s">
        <v>10734</v>
      </c>
      <c r="G2002" s="4" t="s">
        <v>10980</v>
      </c>
      <c r="H2002" s="3" t="s">
        <v>6315</v>
      </c>
      <c r="I2002" s="3" t="s">
        <v>245</v>
      </c>
      <c r="J2002" s="3" t="s">
        <v>245</v>
      </c>
      <c r="K2002" s="3" t="s">
        <v>132</v>
      </c>
      <c r="L2002" s="6" t="s">
        <v>132</v>
      </c>
      <c r="M2002" s="3" t="s">
        <v>245</v>
      </c>
      <c r="N2002" s="3" t="s">
        <v>246</v>
      </c>
      <c r="O2002" s="3" t="s">
        <v>10981</v>
      </c>
      <c r="P2002" s="3" t="s">
        <v>245</v>
      </c>
      <c r="Q2002" s="3" t="s">
        <v>397</v>
      </c>
      <c r="R2002" s="3" t="s">
        <v>31</v>
      </c>
      <c r="S2002" s="3">
        <v>23</v>
      </c>
      <c r="U2002" s="3">
        <v>1</v>
      </c>
      <c r="V2002" s="3">
        <v>62.42</v>
      </c>
      <c r="X2002" s="16">
        <v>1</v>
      </c>
      <c r="Y2002" s="7">
        <v>355.83</v>
      </c>
      <c r="AA2002" s="3">
        <v>1</v>
      </c>
      <c r="AB2002" s="3">
        <v>185665.44</v>
      </c>
      <c r="AD2002" s="3">
        <v>187659.66</v>
      </c>
    </row>
    <row r="2003" spans="1:31" x14ac:dyDescent="0.3">
      <c r="A2003" s="3" t="s">
        <v>10982</v>
      </c>
      <c r="B2003" s="4">
        <v>85596</v>
      </c>
      <c r="C2003" s="4">
        <v>53</v>
      </c>
      <c r="D2003" s="4" t="s">
        <v>25</v>
      </c>
      <c r="E2003" s="5">
        <v>45292</v>
      </c>
      <c r="F2003" s="3" t="s">
        <v>10734</v>
      </c>
      <c r="G2003" s="4" t="s">
        <v>10983</v>
      </c>
      <c r="H2003" s="3" t="s">
        <v>6315</v>
      </c>
      <c r="I2003" s="3" t="s">
        <v>245</v>
      </c>
      <c r="J2003" s="3" t="s">
        <v>245</v>
      </c>
      <c r="K2003" s="3" t="s">
        <v>146</v>
      </c>
      <c r="L2003" s="6" t="s">
        <v>146</v>
      </c>
      <c r="M2003" s="3" t="s">
        <v>245</v>
      </c>
      <c r="N2003" s="3" t="s">
        <v>246</v>
      </c>
      <c r="O2003" s="3" t="s">
        <v>10984</v>
      </c>
      <c r="P2003" s="3" t="s">
        <v>245</v>
      </c>
      <c r="Q2003" s="3" t="s">
        <v>41</v>
      </c>
      <c r="R2003" s="3" t="s">
        <v>31</v>
      </c>
      <c r="S2003" s="3">
        <v>2</v>
      </c>
      <c r="T2003" s="3">
        <v>0.25</v>
      </c>
      <c r="U2003" s="3">
        <v>0.89</v>
      </c>
      <c r="V2003" s="3">
        <v>4.5</v>
      </c>
      <c r="W2003" s="3">
        <v>9</v>
      </c>
      <c r="X2003" s="16">
        <v>-1</v>
      </c>
      <c r="Y2003" s="7">
        <v>9.75</v>
      </c>
      <c r="Z2003" s="3">
        <v>9</v>
      </c>
      <c r="AA2003" s="3">
        <v>0.08</v>
      </c>
      <c r="AB2003" s="3">
        <v>15674.34</v>
      </c>
      <c r="AC2003" s="3">
        <v>16613.64</v>
      </c>
      <c r="AD2003" s="3">
        <v>16214.61</v>
      </c>
      <c r="AE2003" s="3">
        <v>16613.64</v>
      </c>
    </row>
    <row r="2004" spans="1:31" x14ac:dyDescent="0.3">
      <c r="A2004" s="3" t="s">
        <v>10985</v>
      </c>
      <c r="B2004" s="4">
        <v>85611</v>
      </c>
      <c r="C2004" s="4">
        <v>194</v>
      </c>
      <c r="D2004" s="4" t="s">
        <v>25</v>
      </c>
      <c r="E2004" s="5">
        <v>45292</v>
      </c>
      <c r="F2004" s="3" t="s">
        <v>10734</v>
      </c>
      <c r="G2004" s="4" t="s">
        <v>10986</v>
      </c>
      <c r="H2004" s="3" t="s">
        <v>6315</v>
      </c>
      <c r="I2004" s="3" t="s">
        <v>245</v>
      </c>
      <c r="J2004" s="3" t="s">
        <v>245</v>
      </c>
      <c r="K2004" s="3" t="s">
        <v>132</v>
      </c>
      <c r="L2004" s="6" t="s">
        <v>132</v>
      </c>
      <c r="M2004" s="3" t="s">
        <v>245</v>
      </c>
      <c r="N2004" s="3" t="s">
        <v>184</v>
      </c>
      <c r="O2004" s="3" t="s">
        <v>10987</v>
      </c>
      <c r="P2004" s="3" t="s">
        <v>191</v>
      </c>
      <c r="Q2004" s="3" t="s">
        <v>128</v>
      </c>
      <c r="R2004" s="3" t="s">
        <v>60</v>
      </c>
      <c r="S2004" s="3">
        <v>6</v>
      </c>
      <c r="U2004" s="3">
        <v>1</v>
      </c>
      <c r="V2004" s="3">
        <v>55</v>
      </c>
      <c r="X2004" s="16">
        <v>1</v>
      </c>
      <c r="Y2004" s="7">
        <v>286</v>
      </c>
      <c r="AA2004" s="3">
        <v>1</v>
      </c>
      <c r="AB2004" s="3">
        <v>76962</v>
      </c>
      <c r="AD2004" s="3">
        <v>78283.92</v>
      </c>
    </row>
    <row r="2005" spans="1:31" x14ac:dyDescent="0.3">
      <c r="A2005" s="3" t="s">
        <v>6124</v>
      </c>
      <c r="B2005" s="4">
        <v>87087</v>
      </c>
      <c r="C2005" s="4">
        <v>78</v>
      </c>
      <c r="D2005" s="4" t="s">
        <v>25</v>
      </c>
      <c r="E2005" s="5">
        <v>45292</v>
      </c>
      <c r="F2005" s="3" t="s">
        <v>10734</v>
      </c>
      <c r="G2005" s="4" t="s">
        <v>10988</v>
      </c>
      <c r="H2005" s="3" t="s">
        <v>6315</v>
      </c>
      <c r="I2005" s="3" t="s">
        <v>245</v>
      </c>
      <c r="J2005" s="3" t="s">
        <v>245</v>
      </c>
      <c r="K2005" s="3" t="s">
        <v>6320</v>
      </c>
      <c r="L2005" s="6" t="s">
        <v>6320</v>
      </c>
      <c r="M2005" s="3" t="s">
        <v>245</v>
      </c>
      <c r="N2005" s="3" t="s">
        <v>246</v>
      </c>
      <c r="O2005" s="3" t="s">
        <v>10989</v>
      </c>
      <c r="P2005" s="3" t="s">
        <v>245</v>
      </c>
      <c r="Q2005" s="3" t="s">
        <v>44</v>
      </c>
      <c r="R2005" s="3" t="s">
        <v>39</v>
      </c>
      <c r="S2005" s="3">
        <v>4</v>
      </c>
      <c r="U2005" s="3">
        <v>1</v>
      </c>
      <c r="V2005" s="3">
        <v>13.17</v>
      </c>
      <c r="X2005" s="16">
        <v>1</v>
      </c>
      <c r="Y2005" s="7">
        <v>70.17</v>
      </c>
      <c r="AA2005" s="3">
        <v>1</v>
      </c>
      <c r="AB2005" s="3">
        <v>28166.16</v>
      </c>
      <c r="AD2005" s="3">
        <v>28166.16</v>
      </c>
    </row>
    <row r="2006" spans="1:31" x14ac:dyDescent="0.3">
      <c r="A2006" s="3" t="s">
        <v>10990</v>
      </c>
      <c r="B2006" s="4">
        <v>88401</v>
      </c>
      <c r="C2006" s="4">
        <v>70</v>
      </c>
      <c r="D2006" s="4" t="s">
        <v>25</v>
      </c>
      <c r="E2006" s="5">
        <v>45292</v>
      </c>
      <c r="F2006" s="3" t="s">
        <v>10734</v>
      </c>
      <c r="G2006" s="4" t="s">
        <v>10991</v>
      </c>
      <c r="H2006" s="3" t="s">
        <v>6315</v>
      </c>
      <c r="I2006" s="3" t="s">
        <v>245</v>
      </c>
      <c r="J2006" s="3" t="s">
        <v>245</v>
      </c>
      <c r="K2006" s="3" t="s">
        <v>146</v>
      </c>
      <c r="L2006" s="6" t="s">
        <v>146</v>
      </c>
      <c r="M2006" s="3" t="s">
        <v>245</v>
      </c>
      <c r="N2006" s="3" t="s">
        <v>246</v>
      </c>
      <c r="O2006" s="3" t="s">
        <v>10992</v>
      </c>
      <c r="P2006" s="3" t="s">
        <v>245</v>
      </c>
      <c r="Q2006" s="3" t="s">
        <v>49</v>
      </c>
      <c r="R2006" s="3" t="s">
        <v>6402</v>
      </c>
      <c r="S2006" s="3">
        <v>1</v>
      </c>
      <c r="U2006" s="3">
        <v>1</v>
      </c>
      <c r="V2006" s="3">
        <v>13.66</v>
      </c>
      <c r="X2006" s="16">
        <v>1</v>
      </c>
      <c r="Y2006" s="7">
        <v>39.31</v>
      </c>
      <c r="AA2006" s="3">
        <v>1</v>
      </c>
      <c r="AB2006" s="3">
        <v>45111.72</v>
      </c>
      <c r="AD2006" s="3">
        <v>46390.44</v>
      </c>
    </row>
    <row r="2007" spans="1:31" x14ac:dyDescent="0.3">
      <c r="A2007" s="3" t="s">
        <v>10993</v>
      </c>
      <c r="B2007" s="4">
        <v>88459</v>
      </c>
      <c r="C2007" s="4">
        <v>143</v>
      </c>
      <c r="D2007" s="4" t="s">
        <v>25</v>
      </c>
      <c r="E2007" s="5">
        <v>45292</v>
      </c>
      <c r="F2007" s="3" t="s">
        <v>10734</v>
      </c>
      <c r="G2007" s="4" t="s">
        <v>10994</v>
      </c>
      <c r="H2007" s="3" t="s">
        <v>6315</v>
      </c>
      <c r="I2007" s="3" t="s">
        <v>245</v>
      </c>
      <c r="J2007" s="3" t="s">
        <v>245</v>
      </c>
      <c r="K2007" s="3" t="s">
        <v>132</v>
      </c>
      <c r="L2007" s="6" t="s">
        <v>132</v>
      </c>
      <c r="M2007" s="3" t="s">
        <v>245</v>
      </c>
      <c r="N2007" s="3" t="s">
        <v>246</v>
      </c>
      <c r="O2007" s="3" t="s">
        <v>10995</v>
      </c>
      <c r="P2007" s="3" t="s">
        <v>245</v>
      </c>
      <c r="Q2007" s="3" t="s">
        <v>161</v>
      </c>
      <c r="R2007" s="3" t="s">
        <v>31</v>
      </c>
      <c r="S2007" s="3">
        <v>11</v>
      </c>
      <c r="U2007" s="3">
        <v>1</v>
      </c>
      <c r="V2007" s="3">
        <v>41.5</v>
      </c>
      <c r="X2007" s="16">
        <v>1</v>
      </c>
      <c r="Y2007" s="7">
        <v>97</v>
      </c>
      <c r="Z2007" s="3">
        <v>16.5</v>
      </c>
      <c r="AA2007" s="3">
        <v>0.83</v>
      </c>
      <c r="AB2007" s="3">
        <v>35804.639999999999</v>
      </c>
      <c r="AC2007" s="3">
        <v>5401.44</v>
      </c>
      <c r="AD2007" s="3">
        <v>35804.639999999999</v>
      </c>
      <c r="AE2007" s="3">
        <v>5401.44</v>
      </c>
    </row>
    <row r="2008" spans="1:31" x14ac:dyDescent="0.3">
      <c r="A2008" s="3" t="s">
        <v>4073</v>
      </c>
      <c r="B2008" s="4">
        <v>88763</v>
      </c>
      <c r="C2008" s="4">
        <v>83</v>
      </c>
      <c r="D2008" s="4" t="s">
        <v>25</v>
      </c>
      <c r="E2008" s="5">
        <v>45292</v>
      </c>
      <c r="F2008" s="3" t="s">
        <v>10734</v>
      </c>
      <c r="G2008" s="4" t="s">
        <v>10996</v>
      </c>
      <c r="H2008" s="3" t="s">
        <v>6315</v>
      </c>
      <c r="I2008" s="3" t="s">
        <v>245</v>
      </c>
      <c r="J2008" s="3" t="s">
        <v>245</v>
      </c>
      <c r="K2008" s="3" t="s">
        <v>6320</v>
      </c>
      <c r="L2008" s="6" t="s">
        <v>6320</v>
      </c>
      <c r="M2008" s="3" t="s">
        <v>245</v>
      </c>
      <c r="N2008" s="3" t="s">
        <v>246</v>
      </c>
      <c r="O2008" s="3" t="s">
        <v>10997</v>
      </c>
      <c r="P2008" s="3" t="s">
        <v>245</v>
      </c>
      <c r="Q2008" s="3" t="s">
        <v>44</v>
      </c>
      <c r="R2008" s="3" t="s">
        <v>39</v>
      </c>
      <c r="S2008" s="3">
        <v>1</v>
      </c>
      <c r="U2008" s="3">
        <v>1</v>
      </c>
      <c r="V2008" s="3">
        <v>7</v>
      </c>
      <c r="X2008" s="16">
        <v>1</v>
      </c>
      <c r="Y2008" s="7">
        <v>60</v>
      </c>
      <c r="AA2008" s="3">
        <v>1</v>
      </c>
      <c r="AB2008" s="3">
        <v>29820</v>
      </c>
      <c r="AD2008" s="3">
        <v>29820</v>
      </c>
    </row>
    <row r="2009" spans="1:31" x14ac:dyDescent="0.3">
      <c r="A2009" s="3" t="s">
        <v>10998</v>
      </c>
      <c r="B2009" s="4">
        <v>33431</v>
      </c>
      <c r="C2009" s="4">
        <v>290</v>
      </c>
      <c r="D2009" s="4" t="s">
        <v>25</v>
      </c>
      <c r="E2009" s="5">
        <v>45292</v>
      </c>
      <c r="F2009" s="3" t="s">
        <v>10734</v>
      </c>
      <c r="G2009" s="4" t="s">
        <v>10999</v>
      </c>
      <c r="H2009" s="3" t="s">
        <v>6315</v>
      </c>
      <c r="I2009" s="3" t="s">
        <v>252</v>
      </c>
      <c r="J2009" s="3" t="s">
        <v>252</v>
      </c>
      <c r="K2009" s="3" t="s">
        <v>132</v>
      </c>
      <c r="L2009" s="6" t="s">
        <v>132</v>
      </c>
      <c r="M2009" s="3" t="s">
        <v>252</v>
      </c>
      <c r="N2009" s="3" t="s">
        <v>184</v>
      </c>
      <c r="O2009" s="3" t="s">
        <v>11000</v>
      </c>
      <c r="P2009" s="3" t="s">
        <v>252</v>
      </c>
      <c r="Q2009" s="3" t="s">
        <v>51</v>
      </c>
      <c r="R2009" s="3" t="s">
        <v>31</v>
      </c>
      <c r="S2009" s="3">
        <v>23</v>
      </c>
      <c r="T2009" s="3">
        <v>64</v>
      </c>
      <c r="U2009" s="3">
        <v>-1.84</v>
      </c>
      <c r="V2009" s="3">
        <v>44.5</v>
      </c>
      <c r="W2009" s="3">
        <v>194</v>
      </c>
      <c r="X2009" s="16">
        <v>-3.36</v>
      </c>
      <c r="Y2009" s="7">
        <v>201.5</v>
      </c>
      <c r="Z2009" s="3">
        <v>194</v>
      </c>
      <c r="AA2009" s="3">
        <v>0.04</v>
      </c>
      <c r="AB2009" s="3">
        <v>37015.5</v>
      </c>
      <c r="AC2009" s="3">
        <v>36666</v>
      </c>
      <c r="AD2009" s="3">
        <v>38083.5</v>
      </c>
      <c r="AE2009" s="3">
        <v>36666</v>
      </c>
    </row>
    <row r="2010" spans="1:31" x14ac:dyDescent="0.3">
      <c r="A2010" s="3" t="s">
        <v>11001</v>
      </c>
      <c r="B2010" s="4">
        <v>39202</v>
      </c>
      <c r="C2010" s="4">
        <v>157</v>
      </c>
      <c r="D2010" s="4" t="s">
        <v>25</v>
      </c>
      <c r="E2010" s="5">
        <v>45292</v>
      </c>
      <c r="F2010" s="3" t="s">
        <v>10734</v>
      </c>
      <c r="G2010" s="4" t="s">
        <v>11002</v>
      </c>
      <c r="H2010" s="3" t="s">
        <v>6315</v>
      </c>
      <c r="I2010" s="3" t="s">
        <v>252</v>
      </c>
      <c r="J2010" s="3" t="s">
        <v>252</v>
      </c>
      <c r="K2010" s="3" t="s">
        <v>132</v>
      </c>
      <c r="L2010" s="6" t="s">
        <v>132</v>
      </c>
      <c r="M2010" s="3" t="s">
        <v>252</v>
      </c>
      <c r="N2010" s="3" t="s">
        <v>184</v>
      </c>
      <c r="O2010" s="3" t="s">
        <v>11003</v>
      </c>
      <c r="P2010" s="3" t="s">
        <v>191</v>
      </c>
      <c r="Q2010" s="3" t="s">
        <v>8952</v>
      </c>
      <c r="R2010" s="3" t="s">
        <v>6402</v>
      </c>
      <c r="S2010" s="3">
        <v>10</v>
      </c>
      <c r="T2010" s="3">
        <v>9.5</v>
      </c>
      <c r="U2010" s="3">
        <v>0.05</v>
      </c>
      <c r="V2010" s="3">
        <v>31.5</v>
      </c>
      <c r="W2010" s="3">
        <v>19.579999999999998</v>
      </c>
      <c r="X2010" s="16">
        <v>0.38</v>
      </c>
      <c r="Y2010" s="7">
        <v>103</v>
      </c>
      <c r="Z2010" s="3">
        <v>209.75</v>
      </c>
      <c r="AA2010" s="3">
        <v>-1.04</v>
      </c>
      <c r="AB2010" s="3">
        <v>15098.16</v>
      </c>
      <c r="AC2010" s="3">
        <v>28367.14</v>
      </c>
      <c r="AD2010" s="3">
        <v>15128.64</v>
      </c>
      <c r="AE2010" s="3">
        <v>28367.14</v>
      </c>
    </row>
    <row r="2011" spans="1:31" x14ac:dyDescent="0.3">
      <c r="A2011" s="3" t="s">
        <v>11004</v>
      </c>
      <c r="B2011" s="4">
        <v>73094</v>
      </c>
      <c r="C2011" s="4">
        <v>370</v>
      </c>
      <c r="D2011" s="4" t="s">
        <v>25</v>
      </c>
      <c r="E2011" s="5">
        <v>45292</v>
      </c>
      <c r="F2011" s="3" t="s">
        <v>10734</v>
      </c>
      <c r="G2011" s="4" t="s">
        <v>11005</v>
      </c>
      <c r="H2011" s="3" t="s">
        <v>6315</v>
      </c>
      <c r="I2011" s="3" t="s">
        <v>252</v>
      </c>
      <c r="J2011" s="3" t="s">
        <v>252</v>
      </c>
      <c r="K2011" s="3" t="s">
        <v>146</v>
      </c>
      <c r="L2011" s="6" t="s">
        <v>132</v>
      </c>
      <c r="M2011" s="3" t="s">
        <v>191</v>
      </c>
      <c r="N2011" s="3" t="s">
        <v>211</v>
      </c>
      <c r="O2011" s="3" t="s">
        <v>11006</v>
      </c>
      <c r="P2011" s="3" t="s">
        <v>191</v>
      </c>
      <c r="Q2011" s="3" t="s">
        <v>397</v>
      </c>
      <c r="R2011" s="3" t="s">
        <v>31</v>
      </c>
      <c r="S2011" s="3">
        <v>69</v>
      </c>
      <c r="U2011" s="3">
        <v>1</v>
      </c>
      <c r="V2011" s="3">
        <v>517</v>
      </c>
      <c r="X2011" s="16">
        <v>1</v>
      </c>
      <c r="Y2011" s="7">
        <v>1437</v>
      </c>
      <c r="AA2011" s="3">
        <v>1</v>
      </c>
      <c r="AB2011" s="3">
        <v>425471.52</v>
      </c>
      <c r="AD2011" s="3">
        <v>432479.52</v>
      </c>
    </row>
    <row r="2012" spans="1:31" x14ac:dyDescent="0.3">
      <c r="A2012" s="3" t="s">
        <v>11007</v>
      </c>
      <c r="B2012" s="4">
        <v>87483</v>
      </c>
      <c r="C2012" s="4">
        <v>153</v>
      </c>
      <c r="D2012" s="4" t="s">
        <v>25</v>
      </c>
      <c r="E2012" s="5">
        <v>45313</v>
      </c>
      <c r="F2012" s="3" t="s">
        <v>10734</v>
      </c>
      <c r="G2012" s="4" t="s">
        <v>11008</v>
      </c>
      <c r="H2012" s="3" t="s">
        <v>6315</v>
      </c>
      <c r="I2012" s="3" t="s">
        <v>245</v>
      </c>
      <c r="J2012" s="3" t="s">
        <v>245</v>
      </c>
      <c r="K2012" s="3" t="s">
        <v>6320</v>
      </c>
      <c r="L2012" s="6" t="s">
        <v>6320</v>
      </c>
      <c r="M2012" s="3" t="s">
        <v>245</v>
      </c>
      <c r="N2012" s="3" t="s">
        <v>246</v>
      </c>
      <c r="O2012" s="3" t="s">
        <v>11009</v>
      </c>
      <c r="P2012" s="3" t="s">
        <v>245</v>
      </c>
      <c r="Q2012" s="3" t="s">
        <v>397</v>
      </c>
      <c r="R2012" s="3" t="s">
        <v>31</v>
      </c>
      <c r="S2012" s="3">
        <v>16</v>
      </c>
      <c r="U2012" s="3">
        <v>1</v>
      </c>
      <c r="V2012" s="3">
        <v>67.84</v>
      </c>
      <c r="X2012" s="16">
        <v>1</v>
      </c>
      <c r="Y2012" s="7">
        <v>147.74</v>
      </c>
      <c r="Z2012" s="3">
        <v>12.25</v>
      </c>
      <c r="AA2012" s="3">
        <v>0.92</v>
      </c>
      <c r="AB2012" s="3">
        <v>65288.4</v>
      </c>
      <c r="AC2012" s="3">
        <v>5472</v>
      </c>
      <c r="AD2012" s="3">
        <v>65288.4</v>
      </c>
      <c r="AE2012" s="3">
        <v>5472</v>
      </c>
    </row>
    <row r="2013" spans="1:31" x14ac:dyDescent="0.3">
      <c r="A2013" s="3" t="s">
        <v>1764</v>
      </c>
      <c r="B2013" s="4">
        <v>32231</v>
      </c>
      <c r="C2013" s="4">
        <v>556</v>
      </c>
      <c r="D2013" s="4" t="s">
        <v>25</v>
      </c>
      <c r="E2013" s="5">
        <v>45323</v>
      </c>
      <c r="F2013" s="3" t="s">
        <v>10734</v>
      </c>
      <c r="G2013" s="4" t="s">
        <v>11010</v>
      </c>
      <c r="H2013" s="3" t="s">
        <v>6315</v>
      </c>
      <c r="I2013" s="3" t="s">
        <v>153</v>
      </c>
      <c r="J2013" s="3" t="s">
        <v>153</v>
      </c>
      <c r="K2013" s="3" t="s">
        <v>89</v>
      </c>
      <c r="L2013" s="6" t="s">
        <v>89</v>
      </c>
      <c r="M2013" s="3" t="s">
        <v>153</v>
      </c>
      <c r="N2013" s="3" t="s">
        <v>154</v>
      </c>
      <c r="O2013" s="3" t="s">
        <v>11011</v>
      </c>
      <c r="P2013" s="3" t="s">
        <v>153</v>
      </c>
      <c r="Q2013" s="3" t="s">
        <v>51</v>
      </c>
      <c r="R2013" s="3" t="s">
        <v>31</v>
      </c>
      <c r="S2013" s="3">
        <v>22</v>
      </c>
      <c r="U2013" s="3">
        <v>1</v>
      </c>
      <c r="V2013" s="3">
        <v>67.36</v>
      </c>
      <c r="W2013" s="3">
        <v>0.01</v>
      </c>
      <c r="X2013" s="16">
        <v>1</v>
      </c>
      <c r="Y2013" s="7">
        <v>163.38</v>
      </c>
      <c r="Z2013" s="3">
        <v>80.06</v>
      </c>
      <c r="AA2013" s="3">
        <v>0.51</v>
      </c>
      <c r="AB2013" s="3">
        <v>22344</v>
      </c>
      <c r="AC2013" s="3">
        <v>9798.1200000000008</v>
      </c>
      <c r="AD2013" s="3">
        <v>22344</v>
      </c>
      <c r="AE2013" s="3">
        <v>9798.1200000000008</v>
      </c>
    </row>
    <row r="2014" spans="1:31" x14ac:dyDescent="0.3">
      <c r="A2014" s="3" t="s">
        <v>11012</v>
      </c>
      <c r="B2014" s="4">
        <v>46550</v>
      </c>
      <c r="C2014" s="4">
        <v>157</v>
      </c>
      <c r="D2014" s="4" t="s">
        <v>25</v>
      </c>
      <c r="E2014" s="5">
        <v>45323</v>
      </c>
      <c r="F2014" s="3" t="s">
        <v>10734</v>
      </c>
      <c r="G2014" s="4" t="s">
        <v>11013</v>
      </c>
      <c r="H2014" s="3" t="s">
        <v>6315</v>
      </c>
      <c r="I2014" s="3" t="s">
        <v>299</v>
      </c>
      <c r="J2014" s="3" t="s">
        <v>299</v>
      </c>
      <c r="K2014" s="3" t="s">
        <v>89</v>
      </c>
      <c r="L2014" s="6" t="s">
        <v>89</v>
      </c>
      <c r="M2014" s="3" t="s">
        <v>299</v>
      </c>
      <c r="N2014" s="3" t="s">
        <v>184</v>
      </c>
      <c r="O2014" s="3" t="s">
        <v>11014</v>
      </c>
      <c r="P2014" s="3" t="s">
        <v>299</v>
      </c>
      <c r="Q2014" s="3" t="s">
        <v>51</v>
      </c>
      <c r="R2014" s="3" t="s">
        <v>31</v>
      </c>
      <c r="S2014" s="3">
        <v>15</v>
      </c>
      <c r="U2014" s="3">
        <v>1</v>
      </c>
      <c r="V2014" s="3">
        <v>63.36</v>
      </c>
      <c r="X2014" s="16">
        <v>1</v>
      </c>
      <c r="Y2014" s="7">
        <v>129.38</v>
      </c>
      <c r="AA2014" s="3">
        <v>1</v>
      </c>
      <c r="AB2014" s="3">
        <v>26772</v>
      </c>
      <c r="AD2014" s="3">
        <v>26772</v>
      </c>
    </row>
    <row r="2015" spans="1:31" x14ac:dyDescent="0.3">
      <c r="A2015" s="3" t="s">
        <v>11015</v>
      </c>
      <c r="B2015" s="4">
        <v>85302</v>
      </c>
      <c r="C2015" s="4">
        <v>125</v>
      </c>
      <c r="D2015" s="4" t="s">
        <v>25</v>
      </c>
      <c r="E2015" s="5">
        <v>45323</v>
      </c>
      <c r="F2015" s="3" t="s">
        <v>10734</v>
      </c>
      <c r="G2015" s="4" t="s">
        <v>11016</v>
      </c>
      <c r="H2015" s="3" t="s">
        <v>6315</v>
      </c>
      <c r="I2015" s="3" t="s">
        <v>245</v>
      </c>
      <c r="J2015" s="3" t="s">
        <v>245</v>
      </c>
      <c r="K2015" s="3" t="s">
        <v>146</v>
      </c>
      <c r="L2015" s="6" t="s">
        <v>146</v>
      </c>
      <c r="M2015" s="3" t="s">
        <v>245</v>
      </c>
      <c r="N2015" s="3" t="s">
        <v>246</v>
      </c>
      <c r="O2015" s="3" t="s">
        <v>11017</v>
      </c>
      <c r="P2015" s="3" t="s">
        <v>245</v>
      </c>
      <c r="Q2015" s="3" t="s">
        <v>397</v>
      </c>
      <c r="R2015" s="3" t="s">
        <v>31</v>
      </c>
      <c r="S2015" s="3">
        <v>7</v>
      </c>
      <c r="U2015" s="3">
        <v>1</v>
      </c>
      <c r="V2015" s="3">
        <v>20.5</v>
      </c>
      <c r="X2015" s="16">
        <v>1</v>
      </c>
      <c r="Y2015" s="7">
        <v>93.5</v>
      </c>
      <c r="AA2015" s="3">
        <v>1</v>
      </c>
      <c r="AB2015" s="3">
        <v>86775.48</v>
      </c>
      <c r="AD2015" s="3">
        <v>86775.48</v>
      </c>
    </row>
    <row r="2016" spans="1:31" x14ac:dyDescent="0.3">
      <c r="A2016" s="3" t="s">
        <v>11018</v>
      </c>
      <c r="B2016" s="4">
        <v>78172</v>
      </c>
      <c r="C2016" s="4">
        <v>297</v>
      </c>
      <c r="D2016" s="4" t="s">
        <v>25</v>
      </c>
      <c r="E2016" s="5">
        <v>45323</v>
      </c>
      <c r="F2016" s="3" t="s">
        <v>10734</v>
      </c>
      <c r="G2016" s="4" t="s">
        <v>11019</v>
      </c>
      <c r="H2016" s="3" t="s">
        <v>6315</v>
      </c>
      <c r="I2016" s="3" t="s">
        <v>252</v>
      </c>
      <c r="J2016" s="3" t="s">
        <v>252</v>
      </c>
      <c r="K2016" s="3" t="s">
        <v>146</v>
      </c>
      <c r="L2016" s="6" t="s">
        <v>146</v>
      </c>
      <c r="M2016" s="3" t="s">
        <v>191</v>
      </c>
      <c r="N2016" s="3" t="s">
        <v>211</v>
      </c>
      <c r="O2016" s="3" t="s">
        <v>11020</v>
      </c>
      <c r="P2016" s="3" t="s">
        <v>191</v>
      </c>
      <c r="Q2016" s="3" t="s">
        <v>11021</v>
      </c>
      <c r="R2016" s="3" t="s">
        <v>60</v>
      </c>
      <c r="S2016" s="3">
        <v>10</v>
      </c>
      <c r="U2016" s="3">
        <v>1</v>
      </c>
      <c r="V2016" s="3">
        <v>45.1</v>
      </c>
      <c r="X2016" s="16">
        <v>1</v>
      </c>
      <c r="Y2016" s="7">
        <v>248.31</v>
      </c>
      <c r="AA2016" s="3">
        <v>1</v>
      </c>
      <c r="AB2016" s="3">
        <v>132264.64000000001</v>
      </c>
      <c r="AD2016" s="3">
        <v>132264.64000000001</v>
      </c>
    </row>
    <row r="2017" spans="1:31" x14ac:dyDescent="0.3">
      <c r="A2017" s="3" t="s">
        <v>11022</v>
      </c>
      <c r="B2017" s="4">
        <v>78175</v>
      </c>
      <c r="C2017" s="4">
        <v>271</v>
      </c>
      <c r="D2017" s="4" t="s">
        <v>25</v>
      </c>
      <c r="E2017" s="5">
        <v>45323</v>
      </c>
      <c r="F2017" s="3" t="s">
        <v>10734</v>
      </c>
      <c r="G2017" s="4" t="s">
        <v>11023</v>
      </c>
      <c r="H2017" s="3" t="s">
        <v>6315</v>
      </c>
      <c r="I2017" s="3" t="s">
        <v>252</v>
      </c>
      <c r="J2017" s="3" t="s">
        <v>252</v>
      </c>
      <c r="K2017" s="3" t="s">
        <v>146</v>
      </c>
      <c r="L2017" s="6" t="s">
        <v>146</v>
      </c>
      <c r="M2017" s="3" t="s">
        <v>191</v>
      </c>
      <c r="N2017" s="3" t="s">
        <v>211</v>
      </c>
      <c r="O2017" s="3" t="s">
        <v>11024</v>
      </c>
      <c r="P2017" s="3" t="s">
        <v>191</v>
      </c>
      <c r="Q2017" s="3" t="s">
        <v>11021</v>
      </c>
      <c r="R2017" s="3" t="s">
        <v>60</v>
      </c>
      <c r="S2017" s="3">
        <v>2</v>
      </c>
      <c r="U2017" s="3">
        <v>1</v>
      </c>
      <c r="V2017" s="3">
        <v>13.88</v>
      </c>
      <c r="X2017" s="16">
        <v>1</v>
      </c>
      <c r="Y2017" s="7">
        <v>166.71</v>
      </c>
      <c r="AA2017" s="3">
        <v>1</v>
      </c>
      <c r="AB2017" s="3">
        <v>88800</v>
      </c>
      <c r="AD2017" s="3">
        <v>88800</v>
      </c>
    </row>
    <row r="2018" spans="1:31" x14ac:dyDescent="0.3">
      <c r="A2018" s="3" t="s">
        <v>11025</v>
      </c>
      <c r="B2018" s="4">
        <v>78178</v>
      </c>
      <c r="C2018" s="4">
        <v>291</v>
      </c>
      <c r="D2018" s="4" t="s">
        <v>25</v>
      </c>
      <c r="E2018" s="5">
        <v>45323</v>
      </c>
      <c r="F2018" s="3" t="s">
        <v>10734</v>
      </c>
      <c r="G2018" s="4" t="s">
        <v>11026</v>
      </c>
      <c r="H2018" s="3" t="s">
        <v>6315</v>
      </c>
      <c r="I2018" s="3" t="s">
        <v>252</v>
      </c>
      <c r="J2018" s="3" t="s">
        <v>252</v>
      </c>
      <c r="K2018" s="3" t="s">
        <v>146</v>
      </c>
      <c r="L2018" s="6" t="s">
        <v>146</v>
      </c>
      <c r="M2018" s="3" t="s">
        <v>191</v>
      </c>
      <c r="N2018" s="3" t="s">
        <v>211</v>
      </c>
      <c r="O2018" s="3" t="s">
        <v>11027</v>
      </c>
      <c r="P2018" s="3" t="s">
        <v>191</v>
      </c>
      <c r="Q2018" s="3" t="s">
        <v>11021</v>
      </c>
      <c r="R2018" s="3" t="s">
        <v>60</v>
      </c>
      <c r="S2018" s="3">
        <v>9</v>
      </c>
      <c r="U2018" s="3">
        <v>1</v>
      </c>
      <c r="V2018" s="3">
        <v>44.3</v>
      </c>
      <c r="X2018" s="16">
        <v>1</v>
      </c>
      <c r="Y2018" s="7">
        <v>238.74</v>
      </c>
      <c r="AA2018" s="3">
        <v>1</v>
      </c>
      <c r="AB2018" s="3">
        <v>127161.60000000001</v>
      </c>
      <c r="AD2018" s="3">
        <v>127161.60000000001</v>
      </c>
    </row>
    <row r="2019" spans="1:31" x14ac:dyDescent="0.3">
      <c r="A2019" s="3" t="s">
        <v>5392</v>
      </c>
      <c r="B2019" s="4">
        <v>86487</v>
      </c>
      <c r="C2019" s="4">
        <v>824</v>
      </c>
      <c r="D2019" s="4" t="s">
        <v>25</v>
      </c>
      <c r="E2019" s="5">
        <v>45348</v>
      </c>
      <c r="F2019" s="3" t="s">
        <v>10734</v>
      </c>
      <c r="G2019" s="4" t="s">
        <v>11028</v>
      </c>
      <c r="H2019" s="3" t="s">
        <v>6315</v>
      </c>
      <c r="I2019" s="3" t="s">
        <v>54</v>
      </c>
      <c r="J2019" s="3" t="s">
        <v>191</v>
      </c>
      <c r="K2019" s="3" t="s">
        <v>104</v>
      </c>
      <c r="L2019" s="6" t="s">
        <v>104</v>
      </c>
      <c r="M2019" s="3" t="s">
        <v>191</v>
      </c>
      <c r="N2019" s="3" t="s">
        <v>211</v>
      </c>
      <c r="O2019" s="3" t="s">
        <v>11029</v>
      </c>
      <c r="P2019" s="3" t="s">
        <v>191</v>
      </c>
      <c r="Q2019" s="3" t="s">
        <v>213</v>
      </c>
      <c r="R2019" s="3" t="s">
        <v>31</v>
      </c>
      <c r="S2019" s="3">
        <v>596</v>
      </c>
      <c r="T2019" s="3">
        <v>685.31</v>
      </c>
      <c r="U2019" s="3">
        <v>-0.15</v>
      </c>
      <c r="V2019" s="3">
        <v>1982.9</v>
      </c>
      <c r="W2019" s="3">
        <v>2000.36</v>
      </c>
      <c r="X2019" s="16">
        <v>-0.01</v>
      </c>
      <c r="Y2019" s="7">
        <v>6932.93</v>
      </c>
      <c r="Z2019" s="3">
        <v>6163.19</v>
      </c>
      <c r="AA2019" s="3">
        <v>0.11</v>
      </c>
      <c r="AB2019" s="3">
        <v>226508.37</v>
      </c>
      <c r="AC2019" s="3">
        <v>201183.08</v>
      </c>
      <c r="AD2019" s="3">
        <v>226508.37</v>
      </c>
      <c r="AE2019" s="3">
        <v>201183.08</v>
      </c>
    </row>
    <row r="2020" spans="1:31" x14ac:dyDescent="0.3">
      <c r="A2020" s="3" t="s">
        <v>11030</v>
      </c>
      <c r="B2020" s="4">
        <v>86471</v>
      </c>
      <c r="C2020" s="4">
        <v>101</v>
      </c>
      <c r="D2020" s="4" t="s">
        <v>25</v>
      </c>
      <c r="E2020" s="5">
        <v>45348</v>
      </c>
      <c r="F2020" s="3" t="s">
        <v>10734</v>
      </c>
      <c r="G2020" s="4" t="s">
        <v>11031</v>
      </c>
      <c r="H2020" s="3" t="s">
        <v>6315</v>
      </c>
      <c r="I2020" s="3" t="s">
        <v>758</v>
      </c>
      <c r="J2020" s="3" t="s">
        <v>175</v>
      </c>
      <c r="K2020" s="3" t="s">
        <v>132</v>
      </c>
      <c r="L2020" s="6" t="s">
        <v>6320</v>
      </c>
      <c r="M2020" s="3" t="s">
        <v>175</v>
      </c>
      <c r="N2020" s="3" t="s">
        <v>176</v>
      </c>
      <c r="O2020" s="3" t="s">
        <v>11032</v>
      </c>
      <c r="P2020" s="3" t="s">
        <v>191</v>
      </c>
      <c r="Q2020" s="3" t="s">
        <v>11033</v>
      </c>
      <c r="R2020" s="3" t="s">
        <v>31</v>
      </c>
      <c r="S2020" s="3">
        <v>2</v>
      </c>
      <c r="T2020" s="3">
        <v>2</v>
      </c>
      <c r="U2020" s="3">
        <v>0</v>
      </c>
      <c r="V2020" s="3">
        <v>3</v>
      </c>
      <c r="W2020" s="3">
        <v>7.5</v>
      </c>
      <c r="X2020" s="16">
        <v>-1.5</v>
      </c>
      <c r="Y2020" s="7">
        <v>11.92</v>
      </c>
      <c r="Z2020" s="3">
        <v>25.5</v>
      </c>
      <c r="AA2020" s="3">
        <v>-1.1399999999999999</v>
      </c>
      <c r="AB2020" s="3">
        <v>4468.87</v>
      </c>
      <c r="AC2020" s="3">
        <v>9819.5400000000009</v>
      </c>
      <c r="AD2020" s="3">
        <v>4588.87</v>
      </c>
      <c r="AE2020" s="3">
        <v>9819.5400000000009</v>
      </c>
    </row>
    <row r="2021" spans="1:31" x14ac:dyDescent="0.3">
      <c r="A2021" s="3" t="s">
        <v>11034</v>
      </c>
      <c r="B2021" s="4">
        <v>36677</v>
      </c>
      <c r="C2021" s="4">
        <v>124</v>
      </c>
      <c r="D2021" s="4" t="s">
        <v>25</v>
      </c>
      <c r="E2021" s="5">
        <v>45348</v>
      </c>
      <c r="F2021" s="3" t="s">
        <v>10734</v>
      </c>
      <c r="G2021" s="4" t="s">
        <v>11035</v>
      </c>
      <c r="H2021" s="3" t="s">
        <v>6315</v>
      </c>
      <c r="I2021" s="3" t="s">
        <v>252</v>
      </c>
      <c r="J2021" s="3" t="s">
        <v>252</v>
      </c>
      <c r="K2021" s="3" t="s">
        <v>146</v>
      </c>
      <c r="L2021" s="6" t="s">
        <v>6320</v>
      </c>
      <c r="M2021" s="3" t="s">
        <v>252</v>
      </c>
      <c r="N2021" s="3" t="s">
        <v>154</v>
      </c>
      <c r="O2021" s="3" t="s">
        <v>11036</v>
      </c>
      <c r="P2021" s="3" t="s">
        <v>252</v>
      </c>
      <c r="Q2021" s="3" t="s">
        <v>11033</v>
      </c>
      <c r="R2021" s="3" t="s">
        <v>31</v>
      </c>
      <c r="S2021" s="3">
        <v>2</v>
      </c>
      <c r="T2021" s="3">
        <v>2</v>
      </c>
      <c r="U2021" s="3">
        <v>0</v>
      </c>
      <c r="V2021" s="3">
        <v>4.5</v>
      </c>
      <c r="W2021" s="3">
        <v>4.5</v>
      </c>
      <c r="X2021" s="16">
        <v>0</v>
      </c>
      <c r="Y2021" s="7">
        <v>18</v>
      </c>
      <c r="Z2021" s="3">
        <v>19</v>
      </c>
      <c r="AA2021" s="3">
        <v>-0.06</v>
      </c>
      <c r="AB2021" s="3">
        <v>4557.6000000000004</v>
      </c>
      <c r="AC2021" s="3">
        <v>4684.26</v>
      </c>
      <c r="AD2021" s="3">
        <v>4797.3599999999997</v>
      </c>
      <c r="AE2021" s="3">
        <v>4963.9799999999996</v>
      </c>
    </row>
    <row r="2022" spans="1:31" x14ac:dyDescent="0.3">
      <c r="A2022" s="3" t="s">
        <v>11037</v>
      </c>
      <c r="B2022" s="4">
        <v>26970</v>
      </c>
      <c r="C2022" s="4">
        <v>47</v>
      </c>
      <c r="D2022" s="4" t="s">
        <v>25</v>
      </c>
      <c r="E2022" s="5">
        <v>45352</v>
      </c>
      <c r="F2022" s="3" t="s">
        <v>10734</v>
      </c>
      <c r="G2022" s="4" t="s">
        <v>11038</v>
      </c>
      <c r="H2022" s="3" t="s">
        <v>6315</v>
      </c>
      <c r="I2022" s="3" t="s">
        <v>758</v>
      </c>
      <c r="J2022" s="3" t="s">
        <v>175</v>
      </c>
      <c r="K2022" s="3" t="s">
        <v>146</v>
      </c>
      <c r="L2022" s="6" t="s">
        <v>146</v>
      </c>
      <c r="M2022" s="3" t="s">
        <v>175</v>
      </c>
      <c r="N2022" s="3" t="s">
        <v>176</v>
      </c>
      <c r="O2022" s="3" t="s">
        <v>11039</v>
      </c>
      <c r="P2022" s="3" t="s">
        <v>6357</v>
      </c>
      <c r="Q2022" s="3" t="s">
        <v>42</v>
      </c>
      <c r="R2022" s="3" t="s">
        <v>31</v>
      </c>
      <c r="S2022" s="3">
        <v>4</v>
      </c>
      <c r="U2022" s="3">
        <v>1</v>
      </c>
      <c r="V2022" s="3">
        <v>30</v>
      </c>
      <c r="X2022" s="16">
        <v>1</v>
      </c>
      <c r="Y2022" s="7">
        <v>54</v>
      </c>
      <c r="AA2022" s="3">
        <v>1</v>
      </c>
      <c r="AB2022" s="3">
        <v>19193.759999999998</v>
      </c>
      <c r="AD2022" s="3">
        <v>19193.759999999998</v>
      </c>
    </row>
    <row r="2023" spans="1:31" x14ac:dyDescent="0.3">
      <c r="A2023" s="3" t="s">
        <v>11040</v>
      </c>
      <c r="B2023" s="4">
        <v>26975</v>
      </c>
      <c r="C2023" s="4">
        <v>20</v>
      </c>
      <c r="D2023" s="4" t="s">
        <v>25</v>
      </c>
      <c r="E2023" s="5">
        <v>45352</v>
      </c>
      <c r="F2023" s="3" t="s">
        <v>10734</v>
      </c>
      <c r="G2023" s="4" t="s">
        <v>11041</v>
      </c>
      <c r="H2023" s="3" t="s">
        <v>6315</v>
      </c>
      <c r="I2023" s="3" t="s">
        <v>735</v>
      </c>
      <c r="J2023" s="3" t="s">
        <v>736</v>
      </c>
      <c r="K2023" s="3" t="s">
        <v>736</v>
      </c>
      <c r="L2023" s="6" t="s">
        <v>146</v>
      </c>
      <c r="M2023" s="3" t="s">
        <v>175</v>
      </c>
      <c r="N2023" s="3" t="s">
        <v>176</v>
      </c>
      <c r="O2023" s="3" t="s">
        <v>11042</v>
      </c>
      <c r="P2023" s="3" t="s">
        <v>6357</v>
      </c>
      <c r="Q2023" s="3" t="s">
        <v>42</v>
      </c>
      <c r="R2023" s="3" t="s">
        <v>31</v>
      </c>
      <c r="S2023" s="3">
        <v>3</v>
      </c>
      <c r="U2023" s="3">
        <v>1</v>
      </c>
      <c r="V2023" s="3">
        <v>16</v>
      </c>
      <c r="X2023" s="16">
        <v>1</v>
      </c>
      <c r="Y2023" s="7">
        <v>25</v>
      </c>
      <c r="AA2023" s="3">
        <v>1</v>
      </c>
      <c r="AB2023" s="3">
        <v>9330</v>
      </c>
      <c r="AD2023" s="3">
        <v>9330</v>
      </c>
    </row>
    <row r="2024" spans="1:31" x14ac:dyDescent="0.3">
      <c r="A2024" s="3" t="s">
        <v>11043</v>
      </c>
      <c r="B2024" s="4">
        <v>87277</v>
      </c>
      <c r="C2024" s="4">
        <v>73</v>
      </c>
      <c r="D2024" s="4" t="s">
        <v>25</v>
      </c>
      <c r="E2024" s="5">
        <v>45369</v>
      </c>
      <c r="F2024" s="3" t="s">
        <v>10734</v>
      </c>
      <c r="G2024" s="4" t="s">
        <v>11044</v>
      </c>
      <c r="H2024" s="3" t="s">
        <v>6315</v>
      </c>
      <c r="I2024" s="3" t="s">
        <v>245</v>
      </c>
      <c r="J2024" s="3" t="s">
        <v>245</v>
      </c>
      <c r="K2024" s="3" t="s">
        <v>6320</v>
      </c>
      <c r="L2024" s="6" t="s">
        <v>6320</v>
      </c>
      <c r="M2024" s="3" t="s">
        <v>245</v>
      </c>
      <c r="N2024" s="3" t="s">
        <v>246</v>
      </c>
      <c r="O2024" s="3" t="s">
        <v>11045</v>
      </c>
      <c r="P2024" s="3" t="s">
        <v>245</v>
      </c>
      <c r="Q2024" s="3" t="s">
        <v>34</v>
      </c>
      <c r="R2024" s="3" t="s">
        <v>31</v>
      </c>
      <c r="S2024" s="3">
        <v>1</v>
      </c>
      <c r="T2024" s="3">
        <v>25</v>
      </c>
      <c r="U2024" s="3">
        <v>-49</v>
      </c>
      <c r="V2024" s="3">
        <v>6</v>
      </c>
      <c r="W2024" s="3">
        <v>37</v>
      </c>
      <c r="X2024" s="16">
        <v>-5.17</v>
      </c>
      <c r="Y2024" s="7">
        <v>17.420000000000002</v>
      </c>
      <c r="Z2024" s="3">
        <v>37</v>
      </c>
      <c r="AA2024" s="3">
        <v>-1.1200000000000001</v>
      </c>
      <c r="AB2024" s="3">
        <v>8008.88</v>
      </c>
      <c r="AC2024" s="3">
        <v>17014.080000000002</v>
      </c>
      <c r="AD2024" s="3">
        <v>8008.88</v>
      </c>
      <c r="AE2024" s="3">
        <v>17014.080000000002</v>
      </c>
    </row>
    <row r="2025" spans="1:31" x14ac:dyDescent="0.3">
      <c r="A2025" s="3" t="s">
        <v>11046</v>
      </c>
      <c r="B2025" s="4">
        <v>51682</v>
      </c>
      <c r="C2025" s="4">
        <v>47</v>
      </c>
      <c r="D2025" s="4" t="s">
        <v>25</v>
      </c>
      <c r="E2025" s="5">
        <v>45383</v>
      </c>
      <c r="F2025" s="3" t="s">
        <v>10734</v>
      </c>
      <c r="G2025" s="4" t="s">
        <v>11047</v>
      </c>
      <c r="H2025" s="3" t="s">
        <v>6315</v>
      </c>
      <c r="I2025" s="3" t="s">
        <v>87</v>
      </c>
      <c r="J2025" s="3" t="s">
        <v>88</v>
      </c>
      <c r="K2025" s="3" t="s">
        <v>6320</v>
      </c>
      <c r="L2025" s="6" t="s">
        <v>6320</v>
      </c>
      <c r="M2025" s="3" t="s">
        <v>88</v>
      </c>
      <c r="N2025" s="3" t="s">
        <v>1164</v>
      </c>
      <c r="O2025" s="3" t="s">
        <v>11048</v>
      </c>
      <c r="P2025" s="3" t="s">
        <v>87</v>
      </c>
      <c r="Q2025" s="3" t="s">
        <v>11049</v>
      </c>
      <c r="R2025" s="3" t="s">
        <v>29</v>
      </c>
      <c r="S2025" s="3">
        <v>6</v>
      </c>
      <c r="U2025" s="3">
        <v>1</v>
      </c>
      <c r="V2025" s="3">
        <v>47.5</v>
      </c>
      <c r="X2025" s="16">
        <v>1</v>
      </c>
      <c r="Y2025" s="7">
        <v>47.5</v>
      </c>
      <c r="AA2025" s="3">
        <v>1</v>
      </c>
      <c r="AB2025" s="3">
        <v>13839.6</v>
      </c>
      <c r="AD2025" s="3">
        <v>13839.6</v>
      </c>
    </row>
    <row r="2026" spans="1:31" x14ac:dyDescent="0.3">
      <c r="A2026" s="3" t="s">
        <v>11050</v>
      </c>
      <c r="B2026" s="4">
        <v>102286</v>
      </c>
      <c r="C2026" s="4">
        <v>131</v>
      </c>
      <c r="D2026" s="4" t="s">
        <v>25</v>
      </c>
      <c r="E2026" s="5">
        <v>45383</v>
      </c>
      <c r="F2026" s="3" t="s">
        <v>10734</v>
      </c>
      <c r="G2026" s="4" t="s">
        <v>11051</v>
      </c>
      <c r="H2026" s="3" t="s">
        <v>6315</v>
      </c>
      <c r="I2026" s="3" t="s">
        <v>6355</v>
      </c>
      <c r="J2026" s="3" t="s">
        <v>257</v>
      </c>
      <c r="K2026" s="3" t="s">
        <v>146</v>
      </c>
      <c r="L2026" s="6" t="s">
        <v>146</v>
      </c>
      <c r="M2026" s="3" t="s">
        <v>257</v>
      </c>
      <c r="N2026" s="3" t="s">
        <v>184</v>
      </c>
      <c r="O2026" s="3" t="s">
        <v>11052</v>
      </c>
      <c r="P2026" s="3" t="s">
        <v>6357</v>
      </c>
      <c r="Q2026" s="3" t="s">
        <v>397</v>
      </c>
      <c r="R2026" s="3" t="s">
        <v>31</v>
      </c>
      <c r="S2026" s="3">
        <v>2</v>
      </c>
      <c r="U2026" s="3">
        <v>1</v>
      </c>
      <c r="V2026" s="3">
        <v>10.119999999999999</v>
      </c>
      <c r="X2026" s="16">
        <v>1</v>
      </c>
      <c r="Y2026" s="7">
        <v>10.119999999999999</v>
      </c>
      <c r="AA2026" s="3">
        <v>1</v>
      </c>
      <c r="AB2026" s="3">
        <v>28053.119999999999</v>
      </c>
      <c r="AD2026" s="3">
        <v>28053.119999999999</v>
      </c>
    </row>
    <row r="2027" spans="1:31" x14ac:dyDescent="0.3">
      <c r="A2027" s="3" t="s">
        <v>11053</v>
      </c>
      <c r="B2027" s="4">
        <v>62971</v>
      </c>
      <c r="C2027" s="4">
        <v>390</v>
      </c>
      <c r="D2027" s="4" t="s">
        <v>25</v>
      </c>
      <c r="E2027" s="5">
        <v>45383</v>
      </c>
      <c r="F2027" s="3" t="s">
        <v>10734</v>
      </c>
      <c r="G2027" s="4" t="s">
        <v>11054</v>
      </c>
      <c r="H2027" s="3" t="s">
        <v>6315</v>
      </c>
      <c r="I2027" s="3" t="s">
        <v>116</v>
      </c>
      <c r="J2027" s="3" t="s">
        <v>116</v>
      </c>
      <c r="K2027" s="3" t="s">
        <v>116</v>
      </c>
      <c r="L2027" s="6" t="s">
        <v>6320</v>
      </c>
      <c r="M2027" s="3" t="s">
        <v>116</v>
      </c>
      <c r="N2027" s="3" t="s">
        <v>10200</v>
      </c>
      <c r="O2027" s="3" t="s">
        <v>11055</v>
      </c>
      <c r="P2027" s="3" t="s">
        <v>116</v>
      </c>
      <c r="Q2027" s="3" t="s">
        <v>6387</v>
      </c>
      <c r="R2027" s="3" t="s">
        <v>31</v>
      </c>
      <c r="S2027" s="3">
        <v>31</v>
      </c>
      <c r="U2027" s="3">
        <v>1</v>
      </c>
      <c r="V2027" s="3">
        <v>356.5</v>
      </c>
      <c r="X2027" s="16">
        <v>1</v>
      </c>
      <c r="Y2027" s="7">
        <v>819.5</v>
      </c>
      <c r="AA2027" s="3">
        <v>1</v>
      </c>
      <c r="AB2027" s="3">
        <v>190597.56</v>
      </c>
      <c r="AD2027" s="3">
        <v>204483.96</v>
      </c>
    </row>
    <row r="2028" spans="1:31" x14ac:dyDescent="0.3">
      <c r="A2028" s="3" t="s">
        <v>11056</v>
      </c>
      <c r="B2028" s="4">
        <v>62972</v>
      </c>
      <c r="C2028" s="4">
        <v>243</v>
      </c>
      <c r="D2028" s="4" t="s">
        <v>25</v>
      </c>
      <c r="E2028" s="5">
        <v>45383</v>
      </c>
      <c r="F2028" s="3" t="s">
        <v>10734</v>
      </c>
      <c r="G2028" s="4" t="s">
        <v>11057</v>
      </c>
      <c r="H2028" s="3" t="s">
        <v>6315</v>
      </c>
      <c r="I2028" s="3" t="s">
        <v>116</v>
      </c>
      <c r="J2028" s="3" t="s">
        <v>116</v>
      </c>
      <c r="K2028" s="3" t="s">
        <v>116</v>
      </c>
      <c r="L2028" s="6" t="s">
        <v>6320</v>
      </c>
      <c r="M2028" s="3" t="s">
        <v>116</v>
      </c>
      <c r="N2028" s="3" t="s">
        <v>10200</v>
      </c>
      <c r="O2028" s="3" t="s">
        <v>11058</v>
      </c>
      <c r="P2028" s="3" t="s">
        <v>116</v>
      </c>
      <c r="Q2028" s="3" t="s">
        <v>6387</v>
      </c>
      <c r="R2028" s="3" t="s">
        <v>31</v>
      </c>
      <c r="S2028" s="3">
        <v>62</v>
      </c>
      <c r="U2028" s="3">
        <v>1</v>
      </c>
      <c r="V2028" s="3">
        <v>202.75</v>
      </c>
      <c r="X2028" s="16">
        <v>1</v>
      </c>
      <c r="Y2028" s="7">
        <v>489.75</v>
      </c>
      <c r="AA2028" s="3">
        <v>1</v>
      </c>
      <c r="AB2028" s="3">
        <v>91997.31</v>
      </c>
      <c r="AD2028" s="3">
        <v>92562.75</v>
      </c>
    </row>
    <row r="2029" spans="1:31" x14ac:dyDescent="0.3">
      <c r="A2029" s="3" t="s">
        <v>11059</v>
      </c>
      <c r="B2029" s="4">
        <v>66003</v>
      </c>
      <c r="C2029" s="4">
        <v>87</v>
      </c>
      <c r="D2029" s="4" t="s">
        <v>25</v>
      </c>
      <c r="E2029" s="5">
        <v>45383</v>
      </c>
      <c r="F2029" s="3" t="s">
        <v>10734</v>
      </c>
      <c r="G2029" s="4" t="s">
        <v>11060</v>
      </c>
      <c r="H2029" s="3" t="s">
        <v>6315</v>
      </c>
      <c r="I2029" s="3" t="s">
        <v>54</v>
      </c>
      <c r="J2029" s="3" t="s">
        <v>191</v>
      </c>
      <c r="K2029" s="3" t="s">
        <v>6320</v>
      </c>
      <c r="L2029" s="6" t="s">
        <v>6320</v>
      </c>
      <c r="M2029" s="3" t="s">
        <v>191</v>
      </c>
      <c r="N2029" s="3" t="s">
        <v>206</v>
      </c>
      <c r="O2029" s="3" t="s">
        <v>11061</v>
      </c>
      <c r="P2029" s="3" t="s">
        <v>191</v>
      </c>
      <c r="Q2029" s="3" t="s">
        <v>9902</v>
      </c>
      <c r="R2029" s="3" t="s">
        <v>60</v>
      </c>
      <c r="S2029" s="3">
        <v>2</v>
      </c>
      <c r="T2029" s="3">
        <v>2.5</v>
      </c>
      <c r="U2029" s="3">
        <v>-0.25</v>
      </c>
      <c r="V2029" s="3">
        <v>4.5</v>
      </c>
      <c r="W2029" s="3">
        <v>30</v>
      </c>
      <c r="X2029" s="16">
        <v>-5.67</v>
      </c>
      <c r="Y2029" s="7">
        <v>61.5</v>
      </c>
      <c r="Z2029" s="3">
        <v>30</v>
      </c>
      <c r="AA2029" s="3">
        <v>0.51</v>
      </c>
      <c r="AB2029" s="3">
        <v>16398.36</v>
      </c>
      <c r="AC2029" s="3">
        <v>7999.2</v>
      </c>
      <c r="AD2029" s="3">
        <v>16398.36</v>
      </c>
      <c r="AE2029" s="3">
        <v>7999.2</v>
      </c>
    </row>
    <row r="2030" spans="1:31" x14ac:dyDescent="0.3">
      <c r="A2030" s="3" t="s">
        <v>11062</v>
      </c>
      <c r="B2030" s="4">
        <v>68868</v>
      </c>
      <c r="C2030" s="4">
        <v>96</v>
      </c>
      <c r="D2030" s="4" t="s">
        <v>25</v>
      </c>
      <c r="E2030" s="5">
        <v>45383</v>
      </c>
      <c r="F2030" s="3" t="s">
        <v>10734</v>
      </c>
      <c r="G2030" s="4" t="s">
        <v>11063</v>
      </c>
      <c r="H2030" s="3" t="s">
        <v>6315</v>
      </c>
      <c r="I2030" s="3" t="s">
        <v>54</v>
      </c>
      <c r="J2030" s="3" t="s">
        <v>191</v>
      </c>
      <c r="K2030" s="3" t="s">
        <v>89</v>
      </c>
      <c r="L2030" s="6" t="s">
        <v>89</v>
      </c>
      <c r="M2030" s="3" t="s">
        <v>191</v>
      </c>
      <c r="N2030" s="3" t="s">
        <v>206</v>
      </c>
      <c r="O2030" s="3" t="s">
        <v>11064</v>
      </c>
      <c r="P2030" s="3" t="s">
        <v>191</v>
      </c>
      <c r="Q2030" s="3" t="s">
        <v>64</v>
      </c>
      <c r="R2030" s="3" t="s">
        <v>60</v>
      </c>
      <c r="S2030" s="3">
        <v>8</v>
      </c>
      <c r="U2030" s="3">
        <v>1</v>
      </c>
      <c r="V2030" s="3">
        <v>21</v>
      </c>
      <c r="X2030" s="16">
        <v>1</v>
      </c>
      <c r="Y2030" s="7">
        <v>131</v>
      </c>
      <c r="AA2030" s="3">
        <v>1</v>
      </c>
      <c r="AB2030" s="3">
        <v>17527.8</v>
      </c>
      <c r="AD2030" s="3">
        <v>17527.8</v>
      </c>
    </row>
    <row r="2031" spans="1:31" x14ac:dyDescent="0.3">
      <c r="A2031" s="3" t="s">
        <v>11065</v>
      </c>
      <c r="B2031" s="4">
        <v>80309</v>
      </c>
      <c r="C2031" s="4">
        <v>93</v>
      </c>
      <c r="D2031" s="4" t="s">
        <v>25</v>
      </c>
      <c r="E2031" s="5">
        <v>45383</v>
      </c>
      <c r="F2031" s="3" t="s">
        <v>10734</v>
      </c>
      <c r="G2031" s="4" t="s">
        <v>11066</v>
      </c>
      <c r="H2031" s="3" t="s">
        <v>6315</v>
      </c>
      <c r="I2031" s="3" t="s">
        <v>54</v>
      </c>
      <c r="J2031" s="3" t="s">
        <v>191</v>
      </c>
      <c r="K2031" s="3" t="s">
        <v>89</v>
      </c>
      <c r="L2031" s="6" t="s">
        <v>89</v>
      </c>
      <c r="M2031" s="3" t="s">
        <v>191</v>
      </c>
      <c r="N2031" s="3" t="s">
        <v>206</v>
      </c>
      <c r="O2031" s="3" t="s">
        <v>11067</v>
      </c>
      <c r="P2031" s="3" t="s">
        <v>191</v>
      </c>
      <c r="Q2031" s="3" t="s">
        <v>938</v>
      </c>
      <c r="R2031" s="3" t="s">
        <v>31</v>
      </c>
      <c r="S2031" s="3">
        <v>4</v>
      </c>
      <c r="U2031" s="3">
        <v>1</v>
      </c>
      <c r="V2031" s="3">
        <v>9</v>
      </c>
      <c r="X2031" s="16">
        <v>1</v>
      </c>
      <c r="Y2031" s="7">
        <v>138</v>
      </c>
      <c r="AA2031" s="3">
        <v>1</v>
      </c>
      <c r="AB2031" s="3">
        <v>17818.560000000001</v>
      </c>
      <c r="AD2031" s="3">
        <v>17818.560000000001</v>
      </c>
    </row>
    <row r="2032" spans="1:31" x14ac:dyDescent="0.3">
      <c r="A2032" s="3" t="s">
        <v>11068</v>
      </c>
      <c r="B2032" s="4">
        <v>85979</v>
      </c>
      <c r="C2032" s="4">
        <v>119</v>
      </c>
      <c r="D2032" s="4" t="s">
        <v>25</v>
      </c>
      <c r="E2032" s="5">
        <v>45383</v>
      </c>
      <c r="F2032" s="3" t="s">
        <v>10734</v>
      </c>
      <c r="G2032" s="4" t="s">
        <v>11069</v>
      </c>
      <c r="H2032" s="3" t="s">
        <v>6315</v>
      </c>
      <c r="I2032" s="3" t="s">
        <v>5381</v>
      </c>
      <c r="J2032" s="3" t="s">
        <v>191</v>
      </c>
      <c r="K2032" s="3" t="s">
        <v>6320</v>
      </c>
      <c r="L2032" s="6" t="s">
        <v>6320</v>
      </c>
      <c r="M2032" s="3" t="s">
        <v>175</v>
      </c>
      <c r="N2032" s="3" t="s">
        <v>184</v>
      </c>
      <c r="O2032" s="3" t="s">
        <v>11070</v>
      </c>
      <c r="P2032" s="3" t="s">
        <v>191</v>
      </c>
      <c r="Q2032" s="3" t="s">
        <v>10525</v>
      </c>
      <c r="R2032" s="3" t="s">
        <v>60</v>
      </c>
      <c r="S2032" s="3">
        <v>2</v>
      </c>
      <c r="U2032" s="3">
        <v>1</v>
      </c>
      <c r="V2032" s="3">
        <v>5.34</v>
      </c>
      <c r="X2032" s="16">
        <v>1</v>
      </c>
      <c r="Y2032" s="7">
        <v>99.37</v>
      </c>
      <c r="AA2032" s="3">
        <v>1</v>
      </c>
      <c r="AB2032" s="3">
        <v>33614.400000000001</v>
      </c>
      <c r="AD2032" s="3">
        <v>33614.400000000001</v>
      </c>
    </row>
    <row r="2033" spans="1:31" x14ac:dyDescent="0.3">
      <c r="A2033" s="3" t="s">
        <v>11071</v>
      </c>
      <c r="B2033" s="4">
        <v>16254</v>
      </c>
      <c r="C2033" s="4">
        <v>87</v>
      </c>
      <c r="D2033" s="4" t="s">
        <v>25</v>
      </c>
      <c r="E2033" s="5">
        <v>45383</v>
      </c>
      <c r="F2033" s="3" t="s">
        <v>10734</v>
      </c>
      <c r="G2033" s="4" t="s">
        <v>11072</v>
      </c>
      <c r="H2033" s="3" t="s">
        <v>6315</v>
      </c>
      <c r="I2033" s="3" t="s">
        <v>758</v>
      </c>
      <c r="J2033" s="3" t="s">
        <v>175</v>
      </c>
      <c r="K2033" s="3" t="s">
        <v>146</v>
      </c>
      <c r="L2033" s="6" t="s">
        <v>146</v>
      </c>
      <c r="M2033" s="3" t="s">
        <v>175</v>
      </c>
      <c r="N2033" s="3" t="s">
        <v>176</v>
      </c>
      <c r="O2033" s="3" t="s">
        <v>11073</v>
      </c>
      <c r="P2033" s="3" t="s">
        <v>6357</v>
      </c>
      <c r="Q2033" s="3" t="s">
        <v>421</v>
      </c>
      <c r="R2033" s="3" t="s">
        <v>60</v>
      </c>
      <c r="S2033" s="3">
        <v>3</v>
      </c>
      <c r="T2033" s="3">
        <v>32</v>
      </c>
      <c r="U2033" s="3">
        <v>-11.8</v>
      </c>
      <c r="V2033" s="3">
        <v>6.5</v>
      </c>
      <c r="W2033" s="3">
        <v>34</v>
      </c>
      <c r="X2033" s="16">
        <v>-4.2300000000000004</v>
      </c>
      <c r="Y2033" s="7">
        <v>31.5</v>
      </c>
      <c r="Z2033" s="3">
        <v>34</v>
      </c>
      <c r="AA2033" s="3">
        <v>-0.08</v>
      </c>
      <c r="AB2033" s="3">
        <v>17010</v>
      </c>
      <c r="AC2033" s="3">
        <v>18360</v>
      </c>
      <c r="AD2033" s="3">
        <v>17010</v>
      </c>
      <c r="AE2033" s="3">
        <v>18360</v>
      </c>
    </row>
    <row r="2034" spans="1:31" x14ac:dyDescent="0.3">
      <c r="A2034" s="3" t="s">
        <v>11074</v>
      </c>
      <c r="B2034" s="4">
        <v>16677</v>
      </c>
      <c r="C2034" s="4">
        <v>183</v>
      </c>
      <c r="D2034" s="4" t="s">
        <v>25</v>
      </c>
      <c r="E2034" s="5">
        <v>45383</v>
      </c>
      <c r="F2034" s="3" t="s">
        <v>10734</v>
      </c>
      <c r="G2034" s="4" t="s">
        <v>11075</v>
      </c>
      <c r="H2034" s="3" t="s">
        <v>6315</v>
      </c>
      <c r="I2034" s="3" t="s">
        <v>758</v>
      </c>
      <c r="J2034" s="3" t="s">
        <v>175</v>
      </c>
      <c r="K2034" s="3" t="s">
        <v>6320</v>
      </c>
      <c r="L2034" s="6" t="s">
        <v>6320</v>
      </c>
      <c r="M2034" s="3" t="s">
        <v>175</v>
      </c>
      <c r="N2034" s="3" t="s">
        <v>176</v>
      </c>
      <c r="O2034" s="3" t="s">
        <v>11076</v>
      </c>
      <c r="P2034" s="3" t="s">
        <v>6357</v>
      </c>
      <c r="Q2034" s="3" t="s">
        <v>6387</v>
      </c>
      <c r="R2034" s="3" t="s">
        <v>31</v>
      </c>
      <c r="S2034" s="3">
        <v>6</v>
      </c>
      <c r="U2034" s="3">
        <v>1</v>
      </c>
      <c r="V2034" s="3">
        <v>35.340000000000003</v>
      </c>
      <c r="W2034" s="3">
        <v>13.33</v>
      </c>
      <c r="X2034" s="16">
        <v>0.62</v>
      </c>
      <c r="Y2034" s="7">
        <v>143.36000000000001</v>
      </c>
      <c r="Z2034" s="3">
        <v>68.67</v>
      </c>
      <c r="AA2034" s="3">
        <v>0.52</v>
      </c>
      <c r="AB2034" s="3">
        <v>51067.56</v>
      </c>
      <c r="AC2034" s="3">
        <v>23996.94</v>
      </c>
      <c r="AD2034" s="3">
        <v>51445.56</v>
      </c>
      <c r="AE2034" s="3">
        <v>23996.94</v>
      </c>
    </row>
    <row r="2035" spans="1:31" x14ac:dyDescent="0.3">
      <c r="A2035" s="3" t="s">
        <v>11077</v>
      </c>
      <c r="B2035" s="4">
        <v>17911</v>
      </c>
      <c r="C2035" s="4">
        <v>117</v>
      </c>
      <c r="D2035" s="4" t="s">
        <v>25</v>
      </c>
      <c r="E2035" s="5">
        <v>45383</v>
      </c>
      <c r="F2035" s="3" t="s">
        <v>10734</v>
      </c>
      <c r="G2035" s="4" t="s">
        <v>11078</v>
      </c>
      <c r="H2035" s="3" t="s">
        <v>6315</v>
      </c>
      <c r="I2035" s="3" t="s">
        <v>758</v>
      </c>
      <c r="J2035" s="3" t="s">
        <v>175</v>
      </c>
      <c r="K2035" s="3" t="s">
        <v>6320</v>
      </c>
      <c r="L2035" s="6" t="s">
        <v>6320</v>
      </c>
      <c r="M2035" s="3" t="s">
        <v>175</v>
      </c>
      <c r="N2035" s="3" t="s">
        <v>176</v>
      </c>
      <c r="O2035" s="3" t="s">
        <v>11079</v>
      </c>
      <c r="P2035" s="3" t="s">
        <v>6357</v>
      </c>
      <c r="Q2035" s="3" t="s">
        <v>55</v>
      </c>
      <c r="R2035" s="3" t="s">
        <v>31</v>
      </c>
      <c r="S2035" s="3">
        <v>20</v>
      </c>
      <c r="U2035" s="3">
        <v>1</v>
      </c>
      <c r="V2035" s="3">
        <v>50.66</v>
      </c>
      <c r="X2035" s="16">
        <v>1</v>
      </c>
      <c r="Y2035" s="7">
        <v>327.86</v>
      </c>
      <c r="AA2035" s="3">
        <v>1</v>
      </c>
      <c r="AB2035" s="3">
        <v>80845.399999999994</v>
      </c>
      <c r="AD2035" s="3">
        <v>80845.399999999994</v>
      </c>
    </row>
    <row r="2036" spans="1:31" x14ac:dyDescent="0.3">
      <c r="A2036" s="3" t="s">
        <v>11080</v>
      </c>
      <c r="B2036" s="4">
        <v>19941</v>
      </c>
      <c r="C2036" s="4">
        <v>8</v>
      </c>
      <c r="D2036" s="4" t="s">
        <v>25</v>
      </c>
      <c r="E2036" s="5">
        <v>45383</v>
      </c>
      <c r="F2036" s="3" t="s">
        <v>10734</v>
      </c>
      <c r="G2036" s="4" t="s">
        <v>11081</v>
      </c>
      <c r="H2036" s="3" t="s">
        <v>6315</v>
      </c>
      <c r="I2036" s="3" t="s">
        <v>758</v>
      </c>
      <c r="J2036" s="3" t="s">
        <v>175</v>
      </c>
      <c r="K2036" s="3" t="s">
        <v>132</v>
      </c>
      <c r="L2036" s="6" t="s">
        <v>132</v>
      </c>
      <c r="M2036" s="3" t="s">
        <v>175</v>
      </c>
      <c r="N2036" s="3" t="s">
        <v>176</v>
      </c>
      <c r="O2036" s="3" t="s">
        <v>11082</v>
      </c>
      <c r="P2036" s="3" t="s">
        <v>6357</v>
      </c>
      <c r="Q2036" s="3" t="s">
        <v>11083</v>
      </c>
      <c r="R2036" s="3" t="s">
        <v>6560</v>
      </c>
      <c r="S2036" s="3">
        <v>6</v>
      </c>
      <c r="U2036" s="3">
        <v>1</v>
      </c>
      <c r="V2036" s="3">
        <v>9</v>
      </c>
      <c r="X2036" s="16">
        <v>1</v>
      </c>
      <c r="Y2036" s="7">
        <v>9</v>
      </c>
      <c r="AA2036" s="3">
        <v>1</v>
      </c>
      <c r="AB2036" s="3">
        <v>2356.56</v>
      </c>
      <c r="AD2036" s="3">
        <v>2356.56</v>
      </c>
    </row>
    <row r="2037" spans="1:31" x14ac:dyDescent="0.3">
      <c r="A2037" s="3" t="s">
        <v>11084</v>
      </c>
      <c r="B2037" s="4">
        <v>21687</v>
      </c>
      <c r="C2037" s="4">
        <v>77</v>
      </c>
      <c r="D2037" s="4" t="s">
        <v>25</v>
      </c>
      <c r="E2037" s="5">
        <v>45383</v>
      </c>
      <c r="F2037" s="3" t="s">
        <v>10734</v>
      </c>
      <c r="G2037" s="4" t="s">
        <v>11085</v>
      </c>
      <c r="H2037" s="3" t="s">
        <v>6315</v>
      </c>
      <c r="I2037" s="3" t="s">
        <v>758</v>
      </c>
      <c r="J2037" s="3" t="s">
        <v>175</v>
      </c>
      <c r="K2037" s="3" t="s">
        <v>146</v>
      </c>
      <c r="L2037" s="6" t="s">
        <v>146</v>
      </c>
      <c r="M2037" s="3" t="s">
        <v>175</v>
      </c>
      <c r="N2037" s="3" t="s">
        <v>176</v>
      </c>
      <c r="O2037" s="3" t="s">
        <v>11086</v>
      </c>
      <c r="P2037" s="3" t="s">
        <v>6357</v>
      </c>
      <c r="Q2037" s="3" t="s">
        <v>6876</v>
      </c>
      <c r="R2037" s="3" t="s">
        <v>6402</v>
      </c>
      <c r="S2037" s="3">
        <v>4</v>
      </c>
      <c r="U2037" s="3">
        <v>1</v>
      </c>
      <c r="V2037" s="3">
        <v>13</v>
      </c>
      <c r="X2037" s="16">
        <v>1</v>
      </c>
      <c r="Y2037" s="7">
        <v>55.5</v>
      </c>
      <c r="AA2037" s="3">
        <v>1</v>
      </c>
      <c r="AB2037" s="3">
        <v>24484.68</v>
      </c>
      <c r="AD2037" s="3">
        <v>24628.68</v>
      </c>
    </row>
    <row r="2038" spans="1:31" x14ac:dyDescent="0.3">
      <c r="A2038" s="3" t="s">
        <v>11087</v>
      </c>
      <c r="B2038" s="4">
        <v>22092</v>
      </c>
      <c r="C2038" s="4">
        <v>339</v>
      </c>
      <c r="D2038" s="4" t="s">
        <v>25</v>
      </c>
      <c r="E2038" s="5">
        <v>45383</v>
      </c>
      <c r="F2038" s="3" t="s">
        <v>10734</v>
      </c>
      <c r="G2038" s="4" t="s">
        <v>11088</v>
      </c>
      <c r="H2038" s="3" t="s">
        <v>6315</v>
      </c>
      <c r="I2038" s="3" t="s">
        <v>758</v>
      </c>
      <c r="J2038" s="3" t="s">
        <v>175</v>
      </c>
      <c r="K2038" s="3" t="s">
        <v>146</v>
      </c>
      <c r="L2038" s="6" t="s">
        <v>146</v>
      </c>
      <c r="M2038" s="3" t="s">
        <v>175</v>
      </c>
      <c r="N2038" s="3" t="s">
        <v>176</v>
      </c>
      <c r="O2038" s="3" t="s">
        <v>11089</v>
      </c>
      <c r="P2038" s="3" t="s">
        <v>6357</v>
      </c>
      <c r="Q2038" s="3" t="s">
        <v>11083</v>
      </c>
      <c r="R2038" s="3" t="s">
        <v>6560</v>
      </c>
      <c r="S2038" s="3">
        <v>13</v>
      </c>
      <c r="U2038" s="3">
        <v>1</v>
      </c>
      <c r="V2038" s="3">
        <v>62.25</v>
      </c>
      <c r="W2038" s="3">
        <v>1</v>
      </c>
      <c r="X2038" s="16">
        <v>0.98</v>
      </c>
      <c r="Y2038" s="7">
        <v>232.75</v>
      </c>
      <c r="Z2038" s="3">
        <v>264.67</v>
      </c>
      <c r="AA2038" s="3">
        <v>-0.14000000000000001</v>
      </c>
      <c r="AB2038" s="3">
        <v>124065.06</v>
      </c>
      <c r="AC2038" s="3">
        <v>138006.5</v>
      </c>
      <c r="AD2038" s="3">
        <v>124065.06</v>
      </c>
      <c r="AE2038" s="3">
        <v>138006.5</v>
      </c>
    </row>
    <row r="2039" spans="1:31" x14ac:dyDescent="0.3">
      <c r="A2039" s="3" t="s">
        <v>11090</v>
      </c>
      <c r="B2039" s="4">
        <v>22093</v>
      </c>
      <c r="C2039" s="4">
        <v>192</v>
      </c>
      <c r="D2039" s="4" t="s">
        <v>25</v>
      </c>
      <c r="E2039" s="5">
        <v>45383</v>
      </c>
      <c r="F2039" s="3" t="s">
        <v>10734</v>
      </c>
      <c r="G2039" s="4" t="s">
        <v>11091</v>
      </c>
      <c r="H2039" s="3" t="s">
        <v>6315</v>
      </c>
      <c r="I2039" s="3" t="s">
        <v>758</v>
      </c>
      <c r="J2039" s="3" t="s">
        <v>175</v>
      </c>
      <c r="K2039" s="3" t="s">
        <v>146</v>
      </c>
      <c r="L2039" s="6" t="s">
        <v>146</v>
      </c>
      <c r="M2039" s="3" t="s">
        <v>175</v>
      </c>
      <c r="N2039" s="3" t="s">
        <v>176</v>
      </c>
      <c r="O2039" s="3" t="s">
        <v>11092</v>
      </c>
      <c r="P2039" s="3" t="s">
        <v>6357</v>
      </c>
      <c r="Q2039" s="3" t="s">
        <v>11083</v>
      </c>
      <c r="R2039" s="3" t="s">
        <v>6560</v>
      </c>
      <c r="S2039" s="3">
        <v>5</v>
      </c>
      <c r="U2039" s="3">
        <v>1</v>
      </c>
      <c r="V2039" s="3">
        <v>23.91</v>
      </c>
      <c r="X2039" s="16">
        <v>1</v>
      </c>
      <c r="Y2039" s="7">
        <v>93.12</v>
      </c>
      <c r="Z2039" s="3">
        <v>84.58</v>
      </c>
      <c r="AA2039" s="3">
        <v>0.09</v>
      </c>
      <c r="AB2039" s="3">
        <v>43646.48</v>
      </c>
      <c r="AC2039" s="3">
        <v>38958.9</v>
      </c>
      <c r="AD2039" s="3">
        <v>43646.48</v>
      </c>
      <c r="AE2039" s="3">
        <v>38958.9</v>
      </c>
    </row>
    <row r="2040" spans="1:31" x14ac:dyDescent="0.3">
      <c r="A2040" s="3" t="s">
        <v>11093</v>
      </c>
      <c r="B2040" s="4">
        <v>22239</v>
      </c>
      <c r="C2040" s="4">
        <v>81</v>
      </c>
      <c r="D2040" s="4" t="s">
        <v>25</v>
      </c>
      <c r="E2040" s="5">
        <v>45383</v>
      </c>
      <c r="F2040" s="3" t="s">
        <v>10734</v>
      </c>
      <c r="G2040" s="4" t="s">
        <v>11094</v>
      </c>
      <c r="H2040" s="3" t="s">
        <v>6315</v>
      </c>
      <c r="I2040" s="3" t="s">
        <v>758</v>
      </c>
      <c r="J2040" s="3" t="s">
        <v>175</v>
      </c>
      <c r="K2040" s="3" t="s">
        <v>146</v>
      </c>
      <c r="L2040" s="6" t="s">
        <v>146</v>
      </c>
      <c r="M2040" s="3" t="s">
        <v>175</v>
      </c>
      <c r="N2040" s="3" t="s">
        <v>176</v>
      </c>
      <c r="O2040" s="3" t="s">
        <v>11095</v>
      </c>
      <c r="P2040" s="3" t="s">
        <v>6357</v>
      </c>
      <c r="Q2040" s="3" t="s">
        <v>49</v>
      </c>
      <c r="R2040" s="3" t="s">
        <v>6402</v>
      </c>
      <c r="V2040" s="3">
        <v>10.5</v>
      </c>
      <c r="W2040" s="3">
        <v>6</v>
      </c>
      <c r="X2040" s="16">
        <v>0.43</v>
      </c>
      <c r="Y2040" s="7">
        <v>20.5</v>
      </c>
      <c r="Z2040" s="3">
        <v>37</v>
      </c>
      <c r="AA2040" s="3">
        <v>-0.8</v>
      </c>
      <c r="AB2040" s="3">
        <v>10925.4</v>
      </c>
      <c r="AC2040" s="3">
        <v>19118.64</v>
      </c>
      <c r="AD2040" s="3">
        <v>10925.4</v>
      </c>
      <c r="AE2040" s="3">
        <v>19118.64</v>
      </c>
    </row>
    <row r="2041" spans="1:31" x14ac:dyDescent="0.3">
      <c r="A2041" s="3" t="s">
        <v>11096</v>
      </c>
      <c r="B2041" s="4">
        <v>22460</v>
      </c>
      <c r="C2041" s="4">
        <v>172</v>
      </c>
      <c r="D2041" s="4" t="s">
        <v>25</v>
      </c>
      <c r="E2041" s="5">
        <v>45383</v>
      </c>
      <c r="F2041" s="3" t="s">
        <v>10734</v>
      </c>
      <c r="G2041" s="4" t="s">
        <v>11097</v>
      </c>
      <c r="H2041" s="3" t="s">
        <v>6315</v>
      </c>
      <c r="I2041" s="3" t="s">
        <v>711</v>
      </c>
      <c r="J2041" s="3" t="s">
        <v>175</v>
      </c>
      <c r="K2041" s="3" t="s">
        <v>132</v>
      </c>
      <c r="L2041" s="6" t="s">
        <v>132</v>
      </c>
      <c r="M2041" s="3" t="s">
        <v>175</v>
      </c>
      <c r="N2041" s="3" t="s">
        <v>184</v>
      </c>
      <c r="O2041" s="3" t="s">
        <v>11098</v>
      </c>
      <c r="P2041" s="3" t="s">
        <v>6357</v>
      </c>
      <c r="Q2041" s="3" t="s">
        <v>254</v>
      </c>
      <c r="R2041" s="3" t="s">
        <v>60</v>
      </c>
      <c r="S2041" s="3">
        <v>8</v>
      </c>
      <c r="U2041" s="3">
        <v>1</v>
      </c>
      <c r="V2041" s="3">
        <v>23.67</v>
      </c>
      <c r="X2041" s="16">
        <v>1</v>
      </c>
      <c r="Y2041" s="7">
        <v>153.66999999999999</v>
      </c>
      <c r="AA2041" s="3">
        <v>1</v>
      </c>
      <c r="AB2041" s="3">
        <v>27328.080000000002</v>
      </c>
      <c r="AD2041" s="3">
        <v>27328.080000000002</v>
      </c>
    </row>
    <row r="2042" spans="1:31" x14ac:dyDescent="0.3">
      <c r="A2042" s="3" t="s">
        <v>11099</v>
      </c>
      <c r="B2042" s="4">
        <v>22492</v>
      </c>
      <c r="C2042" s="4">
        <v>91</v>
      </c>
      <c r="D2042" s="4" t="s">
        <v>25</v>
      </c>
      <c r="E2042" s="5">
        <v>45383</v>
      </c>
      <c r="F2042" s="3" t="s">
        <v>10734</v>
      </c>
      <c r="G2042" s="4" t="s">
        <v>11100</v>
      </c>
      <c r="H2042" s="3" t="s">
        <v>6315</v>
      </c>
      <c r="I2042" s="3" t="s">
        <v>758</v>
      </c>
      <c r="J2042" s="3" t="s">
        <v>175</v>
      </c>
      <c r="K2042" s="3" t="s">
        <v>146</v>
      </c>
      <c r="L2042" s="6" t="s">
        <v>146</v>
      </c>
      <c r="M2042" s="3" t="s">
        <v>175</v>
      </c>
      <c r="N2042" s="3" t="s">
        <v>176</v>
      </c>
      <c r="O2042" s="3" t="s">
        <v>11101</v>
      </c>
      <c r="P2042" s="3" t="s">
        <v>6357</v>
      </c>
      <c r="Q2042" s="3" t="s">
        <v>34</v>
      </c>
      <c r="R2042" s="3" t="s">
        <v>31</v>
      </c>
      <c r="S2042" s="3">
        <v>1</v>
      </c>
      <c r="U2042" s="3">
        <v>1</v>
      </c>
      <c r="V2042" s="3">
        <v>8</v>
      </c>
      <c r="X2042" s="16">
        <v>1</v>
      </c>
      <c r="Y2042" s="7">
        <v>62</v>
      </c>
      <c r="AA2042" s="3">
        <v>1</v>
      </c>
      <c r="AB2042" s="3">
        <v>34499.279999999999</v>
      </c>
      <c r="AD2042" s="3">
        <v>34499.279999999999</v>
      </c>
    </row>
    <row r="2043" spans="1:31" x14ac:dyDescent="0.3">
      <c r="A2043" s="3" t="s">
        <v>11102</v>
      </c>
      <c r="B2043" s="4">
        <v>25388</v>
      </c>
      <c r="C2043" s="4">
        <v>122</v>
      </c>
      <c r="D2043" s="4" t="s">
        <v>25</v>
      </c>
      <c r="E2043" s="5">
        <v>45383</v>
      </c>
      <c r="F2043" s="3" t="s">
        <v>10734</v>
      </c>
      <c r="G2043" s="4" t="s">
        <v>11103</v>
      </c>
      <c r="H2043" s="3" t="s">
        <v>6315</v>
      </c>
      <c r="I2043" s="3" t="s">
        <v>806</v>
      </c>
      <c r="J2043" s="3" t="s">
        <v>175</v>
      </c>
      <c r="K2043" s="3" t="s">
        <v>146</v>
      </c>
      <c r="L2043" s="6" t="s">
        <v>146</v>
      </c>
      <c r="M2043" s="3" t="s">
        <v>175</v>
      </c>
      <c r="N2043" s="3" t="s">
        <v>176</v>
      </c>
      <c r="O2043" s="3" t="s">
        <v>11104</v>
      </c>
      <c r="P2043" s="3" t="s">
        <v>6357</v>
      </c>
      <c r="Q2043" s="3" t="s">
        <v>44</v>
      </c>
      <c r="R2043" s="3" t="s">
        <v>60</v>
      </c>
      <c r="S2043" s="3">
        <v>3</v>
      </c>
      <c r="T2043" s="3">
        <v>3.5</v>
      </c>
      <c r="U2043" s="3">
        <v>-0.4</v>
      </c>
      <c r="V2043" s="3">
        <v>7</v>
      </c>
      <c r="W2043" s="3">
        <v>69.5</v>
      </c>
      <c r="X2043" s="16">
        <v>-8.93</v>
      </c>
      <c r="Y2043" s="7">
        <v>21.5</v>
      </c>
      <c r="Z2043" s="3">
        <v>69.5</v>
      </c>
      <c r="AA2043" s="3">
        <v>-2.23</v>
      </c>
      <c r="AB2043" s="3">
        <v>11465.52</v>
      </c>
      <c r="AC2043" s="3">
        <v>37062.959999999999</v>
      </c>
      <c r="AD2043" s="3">
        <v>11465.52</v>
      </c>
      <c r="AE2043" s="3">
        <v>37062.959999999999</v>
      </c>
    </row>
    <row r="2044" spans="1:31" x14ac:dyDescent="0.3">
      <c r="A2044" s="3" t="s">
        <v>11105</v>
      </c>
      <c r="B2044" s="4">
        <v>25670</v>
      </c>
      <c r="C2044" s="4">
        <v>134</v>
      </c>
      <c r="D2044" s="4" t="s">
        <v>25</v>
      </c>
      <c r="E2044" s="5">
        <v>45383</v>
      </c>
      <c r="F2044" s="3" t="s">
        <v>10734</v>
      </c>
      <c r="G2044" s="4" t="s">
        <v>11106</v>
      </c>
      <c r="H2044" s="3" t="s">
        <v>6315</v>
      </c>
      <c r="I2044" s="3" t="s">
        <v>711</v>
      </c>
      <c r="J2044" s="3" t="s">
        <v>175</v>
      </c>
      <c r="K2044" s="3" t="s">
        <v>132</v>
      </c>
      <c r="L2044" s="6" t="s">
        <v>132</v>
      </c>
      <c r="M2044" s="3" t="s">
        <v>175</v>
      </c>
      <c r="N2044" s="3" t="s">
        <v>184</v>
      </c>
      <c r="O2044" s="3" t="s">
        <v>11107</v>
      </c>
      <c r="P2044" s="3" t="s">
        <v>6357</v>
      </c>
      <c r="Q2044" s="3" t="s">
        <v>11108</v>
      </c>
      <c r="R2044" s="3" t="s">
        <v>6560</v>
      </c>
      <c r="S2044" s="3">
        <v>56</v>
      </c>
      <c r="T2044" s="3">
        <v>6.5</v>
      </c>
      <c r="U2044" s="3">
        <v>0.88</v>
      </c>
      <c r="V2044" s="3">
        <v>244.67</v>
      </c>
      <c r="W2044" s="3">
        <v>15.5</v>
      </c>
      <c r="X2044" s="16">
        <v>0.94</v>
      </c>
      <c r="Y2044" s="7">
        <v>273.58</v>
      </c>
      <c r="Z2044" s="3">
        <v>52</v>
      </c>
      <c r="AA2044" s="3">
        <v>0.81</v>
      </c>
      <c r="AB2044" s="3">
        <v>77445.97</v>
      </c>
      <c r="AC2044" s="3">
        <v>14720.16</v>
      </c>
      <c r="AD2044" s="3">
        <v>77445.97</v>
      </c>
      <c r="AE2044" s="3">
        <v>14720.16</v>
      </c>
    </row>
    <row r="2045" spans="1:31" x14ac:dyDescent="0.3">
      <c r="A2045" s="3" t="s">
        <v>11109</v>
      </c>
      <c r="B2045" s="4">
        <v>26484</v>
      </c>
      <c r="C2045" s="4">
        <v>171</v>
      </c>
      <c r="D2045" s="4" t="s">
        <v>25</v>
      </c>
      <c r="E2045" s="5">
        <v>45383</v>
      </c>
      <c r="F2045" s="3" t="s">
        <v>10734</v>
      </c>
      <c r="G2045" s="4" t="s">
        <v>11110</v>
      </c>
      <c r="H2045" s="3" t="s">
        <v>6315</v>
      </c>
      <c r="I2045" s="3" t="s">
        <v>758</v>
      </c>
      <c r="J2045" s="3" t="s">
        <v>175</v>
      </c>
      <c r="K2045" s="3" t="s">
        <v>146</v>
      </c>
      <c r="L2045" s="6" t="s">
        <v>146</v>
      </c>
      <c r="M2045" s="3" t="s">
        <v>175</v>
      </c>
      <c r="N2045" s="3" t="s">
        <v>176</v>
      </c>
      <c r="O2045" s="3" t="s">
        <v>11111</v>
      </c>
      <c r="P2045" s="3" t="s">
        <v>6357</v>
      </c>
      <c r="Q2045" s="3" t="s">
        <v>11083</v>
      </c>
      <c r="R2045" s="3" t="s">
        <v>6560</v>
      </c>
      <c r="S2045" s="3">
        <v>3</v>
      </c>
      <c r="T2045" s="3">
        <v>1</v>
      </c>
      <c r="U2045" s="3">
        <v>0.6</v>
      </c>
      <c r="V2045" s="3">
        <v>15</v>
      </c>
      <c r="W2045" s="3">
        <v>25</v>
      </c>
      <c r="X2045" s="16">
        <v>-0.67</v>
      </c>
      <c r="Y2045" s="7">
        <v>87</v>
      </c>
      <c r="Z2045" s="3">
        <v>146.5</v>
      </c>
      <c r="AA2045" s="3">
        <v>-0.68</v>
      </c>
      <c r="AB2045" s="3">
        <v>59236.56</v>
      </c>
      <c r="AC2045" s="3">
        <v>99748.92</v>
      </c>
      <c r="AD2045" s="3">
        <v>59236.56</v>
      </c>
      <c r="AE2045" s="3">
        <v>99748.92</v>
      </c>
    </row>
    <row r="2046" spans="1:31" x14ac:dyDescent="0.3">
      <c r="A2046" s="3" t="s">
        <v>11112</v>
      </c>
      <c r="B2046" s="4">
        <v>73588</v>
      </c>
      <c r="C2046" s="4">
        <v>168</v>
      </c>
      <c r="D2046" s="4" t="s">
        <v>25</v>
      </c>
      <c r="E2046" s="5">
        <v>45383</v>
      </c>
      <c r="F2046" s="3" t="s">
        <v>10734</v>
      </c>
      <c r="G2046" s="4" t="s">
        <v>11113</v>
      </c>
      <c r="H2046" s="3" t="s">
        <v>6315</v>
      </c>
      <c r="I2046" s="3" t="s">
        <v>758</v>
      </c>
      <c r="J2046" s="3" t="s">
        <v>175</v>
      </c>
      <c r="K2046" s="3" t="s">
        <v>6320</v>
      </c>
      <c r="L2046" s="6" t="s">
        <v>146</v>
      </c>
      <c r="M2046" s="3" t="s">
        <v>191</v>
      </c>
      <c r="N2046" s="3" t="s">
        <v>211</v>
      </c>
      <c r="O2046" s="3" t="s">
        <v>11114</v>
      </c>
      <c r="P2046" s="3" t="s">
        <v>191</v>
      </c>
      <c r="Q2046" s="3" t="s">
        <v>64</v>
      </c>
      <c r="R2046" s="3" t="s">
        <v>60</v>
      </c>
      <c r="S2046" s="3">
        <v>3</v>
      </c>
      <c r="U2046" s="3">
        <v>1</v>
      </c>
      <c r="V2046" s="3">
        <v>8.25</v>
      </c>
      <c r="X2046" s="16">
        <v>1</v>
      </c>
      <c r="Y2046" s="7">
        <v>133.16999999999999</v>
      </c>
      <c r="AA2046" s="3">
        <v>1</v>
      </c>
      <c r="AB2046" s="3">
        <v>61443.1</v>
      </c>
      <c r="AD2046" s="3">
        <v>61443.1</v>
      </c>
    </row>
    <row r="2047" spans="1:31" x14ac:dyDescent="0.3">
      <c r="A2047" s="3" t="s">
        <v>11115</v>
      </c>
      <c r="B2047" s="4">
        <v>28616</v>
      </c>
      <c r="C2047" s="4">
        <v>102</v>
      </c>
      <c r="D2047" s="4" t="s">
        <v>25</v>
      </c>
      <c r="E2047" s="5">
        <v>45383</v>
      </c>
      <c r="F2047" s="3" t="s">
        <v>10734</v>
      </c>
      <c r="G2047" s="4" t="s">
        <v>11116</v>
      </c>
      <c r="H2047" s="3" t="s">
        <v>6315</v>
      </c>
      <c r="I2047" s="3" t="s">
        <v>153</v>
      </c>
      <c r="J2047" s="3" t="s">
        <v>153</v>
      </c>
      <c r="K2047" s="3" t="s">
        <v>6320</v>
      </c>
      <c r="L2047" s="6" t="s">
        <v>6320</v>
      </c>
      <c r="M2047" s="3" t="s">
        <v>153</v>
      </c>
      <c r="N2047" s="3" t="s">
        <v>154</v>
      </c>
      <c r="O2047" s="3" t="s">
        <v>11117</v>
      </c>
      <c r="P2047" s="3" t="s">
        <v>153</v>
      </c>
      <c r="Q2047" s="3" t="s">
        <v>11118</v>
      </c>
      <c r="R2047" s="3" t="s">
        <v>6402</v>
      </c>
      <c r="S2047" s="3">
        <v>2</v>
      </c>
      <c r="T2047" s="3">
        <v>0.5</v>
      </c>
      <c r="U2047" s="3">
        <v>0.75</v>
      </c>
      <c r="V2047" s="3">
        <v>5.5</v>
      </c>
      <c r="W2047" s="3">
        <v>8.5</v>
      </c>
      <c r="X2047" s="16">
        <v>-0.55000000000000004</v>
      </c>
      <c r="Y2047" s="7">
        <v>51</v>
      </c>
      <c r="Z2047" s="3">
        <v>57.5</v>
      </c>
      <c r="AA2047" s="3">
        <v>-0.13</v>
      </c>
      <c r="AB2047" s="3">
        <v>14527.74</v>
      </c>
      <c r="AC2047" s="3">
        <v>19318.62</v>
      </c>
      <c r="AD2047" s="3">
        <v>14527.74</v>
      </c>
      <c r="AE2047" s="3">
        <v>19318.62</v>
      </c>
    </row>
    <row r="2048" spans="1:31" x14ac:dyDescent="0.3">
      <c r="A2048" s="3" t="s">
        <v>11119</v>
      </c>
      <c r="B2048" s="4">
        <v>65753</v>
      </c>
      <c r="C2048" s="4">
        <v>54</v>
      </c>
      <c r="D2048" s="4" t="s">
        <v>25</v>
      </c>
      <c r="E2048" s="5">
        <v>45383</v>
      </c>
      <c r="F2048" s="3" t="s">
        <v>10734</v>
      </c>
      <c r="G2048" s="4" t="s">
        <v>11120</v>
      </c>
      <c r="H2048" s="3" t="s">
        <v>6315</v>
      </c>
      <c r="I2048" s="3" t="s">
        <v>153</v>
      </c>
      <c r="J2048" s="3" t="s">
        <v>153</v>
      </c>
      <c r="K2048" s="3" t="s">
        <v>146</v>
      </c>
      <c r="L2048" s="6" t="s">
        <v>146</v>
      </c>
      <c r="M2048" s="3" t="s">
        <v>153</v>
      </c>
      <c r="N2048" s="3" t="s">
        <v>184</v>
      </c>
      <c r="O2048" s="3" t="s">
        <v>11121</v>
      </c>
      <c r="P2048" s="3" t="s">
        <v>191</v>
      </c>
      <c r="Q2048" s="3" t="s">
        <v>37</v>
      </c>
      <c r="R2048" s="3" t="s">
        <v>60</v>
      </c>
      <c r="S2048" s="3">
        <v>6</v>
      </c>
      <c r="U2048" s="3">
        <v>1</v>
      </c>
      <c r="V2048" s="3">
        <v>57.5</v>
      </c>
      <c r="X2048" s="16">
        <v>1</v>
      </c>
      <c r="Y2048" s="7">
        <v>57.5</v>
      </c>
      <c r="AA2048" s="3">
        <v>1</v>
      </c>
      <c r="AB2048" s="3">
        <v>24943.5</v>
      </c>
      <c r="AD2048" s="3">
        <v>24943.5</v>
      </c>
    </row>
    <row r="2049" spans="1:31" x14ac:dyDescent="0.3">
      <c r="A2049" s="3" t="s">
        <v>11122</v>
      </c>
      <c r="B2049" s="4">
        <v>15938</v>
      </c>
      <c r="C2049" s="4">
        <v>149</v>
      </c>
      <c r="D2049" s="4" t="s">
        <v>25</v>
      </c>
      <c r="E2049" s="5">
        <v>45383</v>
      </c>
      <c r="F2049" s="3" t="s">
        <v>10734</v>
      </c>
      <c r="G2049" s="4" t="s">
        <v>11123</v>
      </c>
      <c r="H2049" s="3" t="s">
        <v>6315</v>
      </c>
      <c r="I2049" s="3" t="s">
        <v>721</v>
      </c>
      <c r="J2049" s="3" t="s">
        <v>228</v>
      </c>
      <c r="K2049" s="3" t="s">
        <v>228</v>
      </c>
      <c r="L2049" s="6" t="s">
        <v>132</v>
      </c>
      <c r="M2049" s="3" t="s">
        <v>228</v>
      </c>
      <c r="N2049" s="3" t="s">
        <v>712</v>
      </c>
      <c r="O2049" s="3" t="s">
        <v>11124</v>
      </c>
      <c r="P2049" s="3" t="s">
        <v>6357</v>
      </c>
      <c r="Q2049" s="3" t="s">
        <v>37</v>
      </c>
      <c r="R2049" s="3" t="s">
        <v>60</v>
      </c>
      <c r="S2049" s="3">
        <v>7</v>
      </c>
      <c r="U2049" s="3">
        <v>1</v>
      </c>
      <c r="V2049" s="3">
        <v>23.89</v>
      </c>
      <c r="W2049" s="3">
        <v>0.56000000000000005</v>
      </c>
      <c r="X2049" s="16">
        <v>0.98</v>
      </c>
      <c r="Y2049" s="7">
        <v>138.46</v>
      </c>
      <c r="Z2049" s="3">
        <v>57.12</v>
      </c>
      <c r="AA2049" s="3">
        <v>0.59</v>
      </c>
      <c r="AB2049" s="3">
        <v>34489.279999999999</v>
      </c>
      <c r="AC2049" s="3">
        <v>14250.83</v>
      </c>
      <c r="AD2049" s="3">
        <v>34489.279999999999</v>
      </c>
      <c r="AE2049" s="3">
        <v>14250.83</v>
      </c>
    </row>
    <row r="2050" spans="1:31" x14ac:dyDescent="0.3">
      <c r="A2050" s="3" t="s">
        <v>11125</v>
      </c>
      <c r="B2050" s="4">
        <v>68620</v>
      </c>
      <c r="C2050" s="4">
        <v>152</v>
      </c>
      <c r="D2050" s="4" t="s">
        <v>25</v>
      </c>
      <c r="E2050" s="5">
        <v>45383</v>
      </c>
      <c r="F2050" s="3" t="s">
        <v>10734</v>
      </c>
      <c r="G2050" s="4" t="s">
        <v>11126</v>
      </c>
      <c r="H2050" s="3" t="s">
        <v>6315</v>
      </c>
      <c r="I2050" s="3" t="s">
        <v>54</v>
      </c>
      <c r="J2050" s="3" t="s">
        <v>232</v>
      </c>
      <c r="K2050" s="3" t="s">
        <v>232</v>
      </c>
      <c r="L2050" s="6" t="s">
        <v>132</v>
      </c>
      <c r="M2050" s="3" t="s">
        <v>191</v>
      </c>
      <c r="N2050" s="3" t="s">
        <v>206</v>
      </c>
      <c r="O2050" s="3" t="s">
        <v>11127</v>
      </c>
      <c r="P2050" s="3" t="s">
        <v>191</v>
      </c>
      <c r="Q2050" s="3" t="s">
        <v>296</v>
      </c>
      <c r="R2050" s="3" t="s">
        <v>60</v>
      </c>
      <c r="S2050" s="3">
        <v>1</v>
      </c>
      <c r="U2050" s="3">
        <v>1</v>
      </c>
      <c r="V2050" s="3">
        <v>4.54</v>
      </c>
      <c r="X2050" s="16">
        <v>1</v>
      </c>
      <c r="Y2050" s="7">
        <v>58.44</v>
      </c>
      <c r="AA2050" s="3">
        <v>1</v>
      </c>
      <c r="AB2050" s="3">
        <v>23231.52</v>
      </c>
      <c r="AD2050" s="3">
        <v>23231.52</v>
      </c>
    </row>
    <row r="2051" spans="1:31" x14ac:dyDescent="0.3">
      <c r="A2051" s="3" t="s">
        <v>11128</v>
      </c>
      <c r="B2051" s="4">
        <v>68621</v>
      </c>
      <c r="C2051" s="4">
        <v>148</v>
      </c>
      <c r="D2051" s="4" t="s">
        <v>25</v>
      </c>
      <c r="E2051" s="5">
        <v>45383</v>
      </c>
      <c r="F2051" s="3" t="s">
        <v>10734</v>
      </c>
      <c r="G2051" s="4" t="s">
        <v>11129</v>
      </c>
      <c r="H2051" s="3" t="s">
        <v>6315</v>
      </c>
      <c r="I2051" s="3" t="s">
        <v>54</v>
      </c>
      <c r="J2051" s="3" t="s">
        <v>232</v>
      </c>
      <c r="K2051" s="3" t="s">
        <v>232</v>
      </c>
      <c r="L2051" s="6" t="s">
        <v>132</v>
      </c>
      <c r="M2051" s="3" t="s">
        <v>191</v>
      </c>
      <c r="N2051" s="3" t="s">
        <v>206</v>
      </c>
      <c r="O2051" s="3" t="s">
        <v>11130</v>
      </c>
      <c r="P2051" s="3" t="s">
        <v>191</v>
      </c>
      <c r="Q2051" s="3" t="s">
        <v>296</v>
      </c>
      <c r="R2051" s="3" t="s">
        <v>60</v>
      </c>
      <c r="S2051" s="3">
        <v>3</v>
      </c>
      <c r="U2051" s="3">
        <v>1</v>
      </c>
      <c r="V2051" s="3">
        <v>7.5</v>
      </c>
      <c r="X2051" s="16">
        <v>1</v>
      </c>
      <c r="Y2051" s="7">
        <v>145.5</v>
      </c>
      <c r="AA2051" s="3">
        <v>1</v>
      </c>
      <c r="AB2051" s="3">
        <v>28442.34</v>
      </c>
      <c r="AD2051" s="3">
        <v>28442.34</v>
      </c>
    </row>
    <row r="2052" spans="1:31" x14ac:dyDescent="0.3">
      <c r="A2052" s="3" t="s">
        <v>11131</v>
      </c>
      <c r="B2052" s="4">
        <v>68622</v>
      </c>
      <c r="C2052" s="4">
        <v>194</v>
      </c>
      <c r="D2052" s="4" t="s">
        <v>25</v>
      </c>
      <c r="E2052" s="5">
        <v>45383</v>
      </c>
      <c r="F2052" s="3" t="s">
        <v>10734</v>
      </c>
      <c r="G2052" s="4" t="s">
        <v>11132</v>
      </c>
      <c r="H2052" s="3" t="s">
        <v>6315</v>
      </c>
      <c r="I2052" s="3" t="s">
        <v>54</v>
      </c>
      <c r="J2052" s="3" t="s">
        <v>232</v>
      </c>
      <c r="K2052" s="3" t="s">
        <v>232</v>
      </c>
      <c r="L2052" s="6" t="s">
        <v>132</v>
      </c>
      <c r="M2052" s="3" t="s">
        <v>191</v>
      </c>
      <c r="N2052" s="3" t="s">
        <v>206</v>
      </c>
      <c r="O2052" s="3" t="s">
        <v>11133</v>
      </c>
      <c r="P2052" s="3" t="s">
        <v>191</v>
      </c>
      <c r="Q2052" s="3" t="s">
        <v>296</v>
      </c>
      <c r="R2052" s="3" t="s">
        <v>60</v>
      </c>
      <c r="S2052" s="3">
        <v>2</v>
      </c>
      <c r="U2052" s="3">
        <v>1</v>
      </c>
      <c r="V2052" s="3">
        <v>11.21</v>
      </c>
      <c r="X2052" s="16">
        <v>1</v>
      </c>
      <c r="Y2052" s="7">
        <v>89.66</v>
      </c>
      <c r="AA2052" s="3">
        <v>1</v>
      </c>
      <c r="AB2052" s="3">
        <v>35642.879999999997</v>
      </c>
      <c r="AD2052" s="3">
        <v>35642.879999999997</v>
      </c>
    </row>
    <row r="2053" spans="1:31" x14ac:dyDescent="0.3">
      <c r="A2053" s="3" t="s">
        <v>11134</v>
      </c>
      <c r="B2053" s="4">
        <v>68623</v>
      </c>
      <c r="C2053" s="4">
        <v>200</v>
      </c>
      <c r="D2053" s="4" t="s">
        <v>25</v>
      </c>
      <c r="E2053" s="5">
        <v>45383</v>
      </c>
      <c r="F2053" s="3" t="s">
        <v>10734</v>
      </c>
      <c r="G2053" s="4" t="s">
        <v>11135</v>
      </c>
      <c r="H2053" s="3" t="s">
        <v>6315</v>
      </c>
      <c r="I2053" s="3" t="s">
        <v>54</v>
      </c>
      <c r="J2053" s="3" t="s">
        <v>232</v>
      </c>
      <c r="K2053" s="3" t="s">
        <v>232</v>
      </c>
      <c r="L2053" s="6" t="s">
        <v>132</v>
      </c>
      <c r="M2053" s="3" t="s">
        <v>191</v>
      </c>
      <c r="N2053" s="3" t="s">
        <v>206</v>
      </c>
      <c r="O2053" s="3" t="s">
        <v>11136</v>
      </c>
      <c r="P2053" s="3" t="s">
        <v>191</v>
      </c>
      <c r="Q2053" s="3" t="s">
        <v>296</v>
      </c>
      <c r="R2053" s="3" t="s">
        <v>60</v>
      </c>
      <c r="S2053" s="3">
        <v>6</v>
      </c>
      <c r="U2053" s="3">
        <v>1</v>
      </c>
      <c r="V2053" s="3">
        <v>39</v>
      </c>
      <c r="X2053" s="16">
        <v>1</v>
      </c>
      <c r="Y2053" s="7">
        <v>228.5</v>
      </c>
      <c r="AA2053" s="3">
        <v>1</v>
      </c>
      <c r="AB2053" s="3">
        <v>44667.18</v>
      </c>
      <c r="AD2053" s="3">
        <v>44667.18</v>
      </c>
    </row>
    <row r="2054" spans="1:31" x14ac:dyDescent="0.3">
      <c r="A2054" s="3" t="s">
        <v>11137</v>
      </c>
      <c r="B2054" s="4">
        <v>68624</v>
      </c>
      <c r="C2054" s="4">
        <v>203</v>
      </c>
      <c r="D2054" s="4" t="s">
        <v>25</v>
      </c>
      <c r="E2054" s="5">
        <v>45383</v>
      </c>
      <c r="F2054" s="3" t="s">
        <v>10734</v>
      </c>
      <c r="G2054" s="4" t="s">
        <v>11138</v>
      </c>
      <c r="H2054" s="3" t="s">
        <v>6315</v>
      </c>
      <c r="I2054" s="3" t="s">
        <v>54</v>
      </c>
      <c r="J2054" s="3" t="s">
        <v>232</v>
      </c>
      <c r="K2054" s="3" t="s">
        <v>232</v>
      </c>
      <c r="L2054" s="6" t="s">
        <v>132</v>
      </c>
      <c r="M2054" s="3" t="s">
        <v>191</v>
      </c>
      <c r="N2054" s="3" t="s">
        <v>206</v>
      </c>
      <c r="O2054" s="3" t="s">
        <v>11139</v>
      </c>
      <c r="P2054" s="3" t="s">
        <v>191</v>
      </c>
      <c r="Q2054" s="3" t="s">
        <v>296</v>
      </c>
      <c r="R2054" s="3" t="s">
        <v>60</v>
      </c>
      <c r="S2054" s="3">
        <v>3</v>
      </c>
      <c r="U2054" s="3">
        <v>1</v>
      </c>
      <c r="V2054" s="3">
        <v>18.41</v>
      </c>
      <c r="X2054" s="16">
        <v>1</v>
      </c>
      <c r="Y2054" s="7">
        <v>113.93</v>
      </c>
      <c r="AA2054" s="3">
        <v>1</v>
      </c>
      <c r="AB2054" s="3">
        <v>45296.160000000003</v>
      </c>
      <c r="AD2054" s="3">
        <v>45296.160000000003</v>
      </c>
    </row>
    <row r="2055" spans="1:31" x14ac:dyDescent="0.3">
      <c r="A2055" s="3" t="s">
        <v>11140</v>
      </c>
      <c r="B2055" s="4">
        <v>68625</v>
      </c>
      <c r="C2055" s="4">
        <v>204</v>
      </c>
      <c r="D2055" s="4" t="s">
        <v>25</v>
      </c>
      <c r="E2055" s="5">
        <v>45383</v>
      </c>
      <c r="F2055" s="3" t="s">
        <v>10734</v>
      </c>
      <c r="G2055" s="4" t="s">
        <v>11141</v>
      </c>
      <c r="H2055" s="3" t="s">
        <v>6315</v>
      </c>
      <c r="I2055" s="3" t="s">
        <v>54</v>
      </c>
      <c r="J2055" s="3" t="s">
        <v>232</v>
      </c>
      <c r="K2055" s="3" t="s">
        <v>232</v>
      </c>
      <c r="L2055" s="6" t="s">
        <v>132</v>
      </c>
      <c r="M2055" s="3" t="s">
        <v>191</v>
      </c>
      <c r="N2055" s="3" t="s">
        <v>206</v>
      </c>
      <c r="O2055" s="3" t="s">
        <v>11142</v>
      </c>
      <c r="P2055" s="3" t="s">
        <v>191</v>
      </c>
      <c r="Q2055" s="3" t="s">
        <v>296</v>
      </c>
      <c r="R2055" s="3" t="s">
        <v>60</v>
      </c>
      <c r="S2055" s="3">
        <v>7</v>
      </c>
      <c r="U2055" s="3">
        <v>1</v>
      </c>
      <c r="V2055" s="3">
        <v>46</v>
      </c>
      <c r="X2055" s="16">
        <v>1</v>
      </c>
      <c r="Y2055" s="7">
        <v>270.5</v>
      </c>
      <c r="AA2055" s="3">
        <v>1</v>
      </c>
      <c r="AB2055" s="3">
        <v>52877.34</v>
      </c>
      <c r="AD2055" s="3">
        <v>52877.34</v>
      </c>
    </row>
    <row r="2056" spans="1:31" x14ac:dyDescent="0.3">
      <c r="A2056" s="3" t="s">
        <v>11143</v>
      </c>
      <c r="B2056" s="4">
        <v>76509</v>
      </c>
      <c r="C2056" s="4">
        <v>83</v>
      </c>
      <c r="D2056" s="4" t="s">
        <v>25</v>
      </c>
      <c r="E2056" s="5">
        <v>45383</v>
      </c>
      <c r="F2056" s="3" t="s">
        <v>10734</v>
      </c>
      <c r="G2056" s="4" t="s">
        <v>11144</v>
      </c>
      <c r="H2056" s="3" t="s">
        <v>6315</v>
      </c>
      <c r="I2056" s="3" t="s">
        <v>831</v>
      </c>
      <c r="J2056" s="3" t="s">
        <v>232</v>
      </c>
      <c r="K2056" s="3" t="s">
        <v>232</v>
      </c>
      <c r="L2056" s="6" t="s">
        <v>89</v>
      </c>
      <c r="M2056" s="3" t="s">
        <v>175</v>
      </c>
      <c r="N2056" s="3" t="s">
        <v>184</v>
      </c>
      <c r="O2056" s="3" t="s">
        <v>11145</v>
      </c>
      <c r="P2056" s="3" t="s">
        <v>191</v>
      </c>
      <c r="Q2056" s="3" t="s">
        <v>10933</v>
      </c>
      <c r="R2056" s="3" t="s">
        <v>58</v>
      </c>
      <c r="S2056" s="3">
        <v>4</v>
      </c>
      <c r="T2056" s="3">
        <v>15</v>
      </c>
      <c r="U2056" s="3">
        <v>-2.75</v>
      </c>
      <c r="V2056" s="3">
        <v>23</v>
      </c>
      <c r="W2056" s="3">
        <v>44</v>
      </c>
      <c r="X2056" s="16">
        <v>-0.91</v>
      </c>
      <c r="Y2056" s="7">
        <v>60</v>
      </c>
      <c r="Z2056" s="3">
        <v>85</v>
      </c>
      <c r="AA2056" s="3">
        <v>-0.42</v>
      </c>
      <c r="AB2056" s="3">
        <v>10504.8</v>
      </c>
      <c r="AC2056" s="3">
        <v>13627.2</v>
      </c>
      <c r="AD2056" s="3">
        <v>10504.8</v>
      </c>
      <c r="AE2056" s="3">
        <v>14881.8</v>
      </c>
    </row>
    <row r="2057" spans="1:31" x14ac:dyDescent="0.3">
      <c r="A2057" s="3" t="s">
        <v>11146</v>
      </c>
      <c r="B2057" s="4">
        <v>76513</v>
      </c>
      <c r="C2057" s="4">
        <v>61</v>
      </c>
      <c r="D2057" s="4" t="s">
        <v>25</v>
      </c>
      <c r="E2057" s="5">
        <v>45383</v>
      </c>
      <c r="F2057" s="3" t="s">
        <v>10734</v>
      </c>
      <c r="G2057" s="4" t="s">
        <v>11147</v>
      </c>
      <c r="H2057" s="3" t="s">
        <v>6315</v>
      </c>
      <c r="I2057" s="3" t="s">
        <v>831</v>
      </c>
      <c r="J2057" s="3" t="s">
        <v>232</v>
      </c>
      <c r="K2057" s="3" t="s">
        <v>232</v>
      </c>
      <c r="L2057" s="6" t="s">
        <v>89</v>
      </c>
      <c r="M2057" s="3" t="s">
        <v>175</v>
      </c>
      <c r="N2057" s="3" t="s">
        <v>184</v>
      </c>
      <c r="O2057" s="3" t="s">
        <v>11148</v>
      </c>
      <c r="P2057" s="3" t="s">
        <v>191</v>
      </c>
      <c r="Q2057" s="3" t="s">
        <v>10933</v>
      </c>
      <c r="R2057" s="3" t="s">
        <v>58</v>
      </c>
      <c r="S2057" s="3">
        <v>1</v>
      </c>
      <c r="T2057" s="3">
        <v>9</v>
      </c>
      <c r="U2057" s="3">
        <v>-8</v>
      </c>
      <c r="V2057" s="3">
        <v>7</v>
      </c>
      <c r="W2057" s="3">
        <v>31</v>
      </c>
      <c r="X2057" s="16">
        <v>-3.43</v>
      </c>
      <c r="Y2057" s="7">
        <v>33</v>
      </c>
      <c r="Z2057" s="3">
        <v>63</v>
      </c>
      <c r="AA2057" s="3">
        <v>-0.91</v>
      </c>
      <c r="AB2057" s="3">
        <v>5777.64</v>
      </c>
      <c r="AC2057" s="3">
        <v>10050.84</v>
      </c>
      <c r="AD2057" s="3">
        <v>5777.64</v>
      </c>
      <c r="AE2057" s="3">
        <v>11030.04</v>
      </c>
    </row>
    <row r="2058" spans="1:31" x14ac:dyDescent="0.3">
      <c r="A2058" s="3" t="s">
        <v>11149</v>
      </c>
      <c r="B2058" s="4">
        <v>76514</v>
      </c>
      <c r="C2058" s="4">
        <v>80</v>
      </c>
      <c r="D2058" s="4" t="s">
        <v>25</v>
      </c>
      <c r="E2058" s="5">
        <v>45383</v>
      </c>
      <c r="F2058" s="3" t="s">
        <v>10734</v>
      </c>
      <c r="G2058" s="4" t="s">
        <v>11150</v>
      </c>
      <c r="H2058" s="3" t="s">
        <v>6315</v>
      </c>
      <c r="I2058" s="3" t="s">
        <v>831</v>
      </c>
      <c r="J2058" s="3" t="s">
        <v>232</v>
      </c>
      <c r="K2058" s="3" t="s">
        <v>232</v>
      </c>
      <c r="L2058" s="6" t="s">
        <v>89</v>
      </c>
      <c r="M2058" s="3" t="s">
        <v>175</v>
      </c>
      <c r="N2058" s="3" t="s">
        <v>184</v>
      </c>
      <c r="O2058" s="3" t="s">
        <v>11151</v>
      </c>
      <c r="P2058" s="3" t="s">
        <v>191</v>
      </c>
      <c r="Q2058" s="3" t="s">
        <v>10933</v>
      </c>
      <c r="R2058" s="3" t="s">
        <v>58</v>
      </c>
      <c r="S2058" s="3">
        <v>5</v>
      </c>
      <c r="T2058" s="3">
        <v>14</v>
      </c>
      <c r="U2058" s="3">
        <v>-1.8</v>
      </c>
      <c r="V2058" s="3">
        <v>14</v>
      </c>
      <c r="W2058" s="3">
        <v>39</v>
      </c>
      <c r="X2058" s="16">
        <v>-1.79</v>
      </c>
      <c r="Y2058" s="7">
        <v>62</v>
      </c>
      <c r="Z2058" s="3">
        <v>79</v>
      </c>
      <c r="AA2058" s="3">
        <v>-0.27</v>
      </c>
      <c r="AB2058" s="3">
        <v>10854.96</v>
      </c>
      <c r="AC2058" s="3">
        <v>12607.32</v>
      </c>
      <c r="AD2058" s="3">
        <v>10854.96</v>
      </c>
      <c r="AE2058" s="3">
        <v>13831.32</v>
      </c>
    </row>
    <row r="2059" spans="1:31" x14ac:dyDescent="0.3">
      <c r="A2059" s="3" t="s">
        <v>11152</v>
      </c>
      <c r="B2059" s="4">
        <v>76515</v>
      </c>
      <c r="C2059" s="4">
        <v>63</v>
      </c>
      <c r="D2059" s="4" t="s">
        <v>25</v>
      </c>
      <c r="E2059" s="5">
        <v>45383</v>
      </c>
      <c r="F2059" s="3" t="s">
        <v>10734</v>
      </c>
      <c r="G2059" s="4" t="s">
        <v>11153</v>
      </c>
      <c r="H2059" s="3" t="s">
        <v>6315</v>
      </c>
      <c r="I2059" s="3" t="s">
        <v>831</v>
      </c>
      <c r="J2059" s="3" t="s">
        <v>232</v>
      </c>
      <c r="K2059" s="3" t="s">
        <v>232</v>
      </c>
      <c r="L2059" s="6" t="s">
        <v>132</v>
      </c>
      <c r="M2059" s="3" t="s">
        <v>175</v>
      </c>
      <c r="N2059" s="3" t="s">
        <v>184</v>
      </c>
      <c r="O2059" s="3" t="s">
        <v>11154</v>
      </c>
      <c r="P2059" s="3" t="s">
        <v>191</v>
      </c>
      <c r="Q2059" s="3" t="s">
        <v>10933</v>
      </c>
      <c r="R2059" s="3" t="s">
        <v>58</v>
      </c>
      <c r="S2059" s="3">
        <v>1</v>
      </c>
      <c r="T2059" s="3">
        <v>7</v>
      </c>
      <c r="U2059" s="3">
        <v>-6</v>
      </c>
      <c r="V2059" s="3">
        <v>8</v>
      </c>
      <c r="W2059" s="3">
        <v>33</v>
      </c>
      <c r="X2059" s="16">
        <v>-3.13</v>
      </c>
      <c r="Y2059" s="7">
        <v>33</v>
      </c>
      <c r="Z2059" s="3">
        <v>67</v>
      </c>
      <c r="AA2059" s="3">
        <v>-1.03</v>
      </c>
      <c r="AB2059" s="3">
        <v>5777.64</v>
      </c>
      <c r="AC2059" s="3">
        <v>10689.96</v>
      </c>
      <c r="AD2059" s="3">
        <v>5777.64</v>
      </c>
      <c r="AE2059" s="3">
        <v>11730.36</v>
      </c>
    </row>
    <row r="2060" spans="1:31" x14ac:dyDescent="0.3">
      <c r="A2060" s="3" t="s">
        <v>11155</v>
      </c>
      <c r="B2060" s="4">
        <v>76704</v>
      </c>
      <c r="C2060" s="4">
        <v>122</v>
      </c>
      <c r="D2060" s="4" t="s">
        <v>25</v>
      </c>
      <c r="E2060" s="5">
        <v>45383</v>
      </c>
      <c r="F2060" s="3" t="s">
        <v>10734</v>
      </c>
      <c r="G2060" s="4" t="s">
        <v>11156</v>
      </c>
      <c r="H2060" s="3" t="s">
        <v>6315</v>
      </c>
      <c r="I2060" s="3" t="s">
        <v>831</v>
      </c>
      <c r="J2060" s="3" t="s">
        <v>232</v>
      </c>
      <c r="K2060" s="3" t="s">
        <v>232</v>
      </c>
      <c r="L2060" s="6" t="s">
        <v>132</v>
      </c>
      <c r="M2060" s="3" t="s">
        <v>175</v>
      </c>
      <c r="N2060" s="3" t="s">
        <v>184</v>
      </c>
      <c r="O2060" s="3" t="s">
        <v>11157</v>
      </c>
      <c r="P2060" s="3" t="s">
        <v>191</v>
      </c>
      <c r="Q2060" s="3" t="s">
        <v>9113</v>
      </c>
      <c r="R2060" s="3" t="s">
        <v>60</v>
      </c>
      <c r="S2060" s="3">
        <v>6</v>
      </c>
      <c r="T2060" s="3">
        <v>49.5</v>
      </c>
      <c r="U2060" s="3">
        <v>-7.25</v>
      </c>
      <c r="V2060" s="3">
        <v>15.5</v>
      </c>
      <c r="W2060" s="3">
        <v>49.5</v>
      </c>
      <c r="X2060" s="16">
        <v>-2.19</v>
      </c>
      <c r="Y2060" s="7">
        <v>75.08</v>
      </c>
      <c r="Z2060" s="3">
        <v>49.5</v>
      </c>
      <c r="AA2060" s="3">
        <v>0.34</v>
      </c>
      <c r="AB2060" s="3">
        <v>16353.97</v>
      </c>
      <c r="AC2060" s="3">
        <v>10840.5</v>
      </c>
      <c r="AD2060" s="3">
        <v>16353.97</v>
      </c>
      <c r="AE2060" s="3">
        <v>10840.5</v>
      </c>
    </row>
    <row r="2061" spans="1:31" x14ac:dyDescent="0.3">
      <c r="A2061" s="3" t="s">
        <v>11158</v>
      </c>
      <c r="B2061" s="4">
        <v>78181</v>
      </c>
      <c r="C2061" s="4">
        <v>123</v>
      </c>
      <c r="D2061" s="4" t="s">
        <v>25</v>
      </c>
      <c r="E2061" s="5">
        <v>45383</v>
      </c>
      <c r="F2061" s="3" t="s">
        <v>10734</v>
      </c>
      <c r="G2061" s="4" t="s">
        <v>11159</v>
      </c>
      <c r="H2061" s="3" t="s">
        <v>6315</v>
      </c>
      <c r="I2061" s="3" t="s">
        <v>54</v>
      </c>
      <c r="J2061" s="3" t="s">
        <v>232</v>
      </c>
      <c r="K2061" s="3" t="s">
        <v>232</v>
      </c>
      <c r="L2061" s="6" t="s">
        <v>132</v>
      </c>
      <c r="M2061" s="3" t="s">
        <v>191</v>
      </c>
      <c r="N2061" s="3" t="s">
        <v>211</v>
      </c>
      <c r="O2061" s="3" t="s">
        <v>11160</v>
      </c>
      <c r="P2061" s="3" t="s">
        <v>191</v>
      </c>
      <c r="Q2061" s="3" t="s">
        <v>9113</v>
      </c>
      <c r="R2061" s="3" t="s">
        <v>60</v>
      </c>
      <c r="S2061" s="3">
        <v>4</v>
      </c>
      <c r="T2061" s="3">
        <v>11.33</v>
      </c>
      <c r="U2061" s="3">
        <v>-1.83</v>
      </c>
      <c r="V2061" s="3">
        <v>7.5</v>
      </c>
      <c r="W2061" s="3">
        <v>53.75</v>
      </c>
      <c r="X2061" s="16">
        <v>-6.17</v>
      </c>
      <c r="Y2061" s="7">
        <v>29.5</v>
      </c>
      <c r="Z2061" s="3">
        <v>74.75</v>
      </c>
      <c r="AA2061" s="3">
        <v>-1.53</v>
      </c>
      <c r="AB2061" s="3">
        <v>6290.58</v>
      </c>
      <c r="AC2061" s="3">
        <v>15939.69</v>
      </c>
      <c r="AD2061" s="3">
        <v>6290.58</v>
      </c>
      <c r="AE2061" s="3">
        <v>15939.69</v>
      </c>
    </row>
    <row r="2062" spans="1:31" x14ac:dyDescent="0.3">
      <c r="A2062" s="3" t="s">
        <v>11161</v>
      </c>
      <c r="B2062" s="4">
        <v>80546</v>
      </c>
      <c r="C2062" s="4">
        <v>207</v>
      </c>
      <c r="D2062" s="4" t="s">
        <v>25</v>
      </c>
      <c r="E2062" s="5">
        <v>45383</v>
      </c>
      <c r="F2062" s="3" t="s">
        <v>10734</v>
      </c>
      <c r="G2062" s="4" t="s">
        <v>11162</v>
      </c>
      <c r="H2062" s="3" t="s">
        <v>6315</v>
      </c>
      <c r="I2062" s="3" t="s">
        <v>54</v>
      </c>
      <c r="J2062" s="3" t="s">
        <v>232</v>
      </c>
      <c r="K2062" s="3" t="s">
        <v>232</v>
      </c>
      <c r="L2062" s="6" t="s">
        <v>132</v>
      </c>
      <c r="M2062" s="3" t="s">
        <v>191</v>
      </c>
      <c r="N2062" s="3" t="s">
        <v>206</v>
      </c>
      <c r="O2062" s="3" t="s">
        <v>11163</v>
      </c>
      <c r="P2062" s="3" t="s">
        <v>191</v>
      </c>
      <c r="Q2062" s="3" t="s">
        <v>9113</v>
      </c>
      <c r="R2062" s="3" t="s">
        <v>60</v>
      </c>
      <c r="S2062" s="3">
        <v>7</v>
      </c>
      <c r="T2062" s="3">
        <v>61</v>
      </c>
      <c r="U2062" s="3">
        <v>-8.3800000000000008</v>
      </c>
      <c r="V2062" s="3">
        <v>25</v>
      </c>
      <c r="W2062" s="3">
        <v>201.5</v>
      </c>
      <c r="X2062" s="16">
        <v>-7.06</v>
      </c>
      <c r="Y2062" s="7">
        <v>91.83</v>
      </c>
      <c r="Z2062" s="3">
        <v>201.5</v>
      </c>
      <c r="AA2062" s="3">
        <v>-1.19</v>
      </c>
      <c r="AB2062" s="3">
        <v>19582.54</v>
      </c>
      <c r="AC2062" s="3">
        <v>42967.86</v>
      </c>
      <c r="AD2062" s="3">
        <v>19582.54</v>
      </c>
      <c r="AE2062" s="3">
        <v>42967.86</v>
      </c>
    </row>
    <row r="2063" spans="1:31" x14ac:dyDescent="0.3">
      <c r="A2063" s="3" t="s">
        <v>11164</v>
      </c>
      <c r="B2063" s="4">
        <v>80547</v>
      </c>
      <c r="C2063" s="4">
        <v>103</v>
      </c>
      <c r="D2063" s="4" t="s">
        <v>25</v>
      </c>
      <c r="E2063" s="5">
        <v>45383</v>
      </c>
      <c r="F2063" s="3" t="s">
        <v>10734</v>
      </c>
      <c r="G2063" s="4" t="s">
        <v>11165</v>
      </c>
      <c r="H2063" s="3" t="s">
        <v>6315</v>
      </c>
      <c r="I2063" s="3" t="s">
        <v>54</v>
      </c>
      <c r="J2063" s="3" t="s">
        <v>232</v>
      </c>
      <c r="K2063" s="3" t="s">
        <v>232</v>
      </c>
      <c r="L2063" s="6" t="s">
        <v>132</v>
      </c>
      <c r="M2063" s="3" t="s">
        <v>191</v>
      </c>
      <c r="N2063" s="3" t="s">
        <v>206</v>
      </c>
      <c r="O2063" s="3" t="s">
        <v>11166</v>
      </c>
      <c r="P2063" s="3" t="s">
        <v>191</v>
      </c>
      <c r="Q2063" s="3" t="s">
        <v>9113</v>
      </c>
      <c r="R2063" s="3" t="s">
        <v>60</v>
      </c>
      <c r="S2063" s="3">
        <v>1</v>
      </c>
      <c r="U2063" s="3">
        <v>1</v>
      </c>
      <c r="V2063" s="3">
        <v>4.54</v>
      </c>
      <c r="X2063" s="16">
        <v>1</v>
      </c>
      <c r="Y2063" s="7">
        <v>39.5</v>
      </c>
      <c r="AA2063" s="3">
        <v>1</v>
      </c>
      <c r="AB2063" s="3">
        <v>16481.28</v>
      </c>
      <c r="AD2063" s="3">
        <v>16481.28</v>
      </c>
    </row>
    <row r="2064" spans="1:31" x14ac:dyDescent="0.3">
      <c r="A2064" s="3" t="s">
        <v>11167</v>
      </c>
      <c r="B2064" s="4">
        <v>42458</v>
      </c>
      <c r="C2064" s="4">
        <v>89</v>
      </c>
      <c r="D2064" s="4" t="s">
        <v>25</v>
      </c>
      <c r="E2064" s="5">
        <v>45383</v>
      </c>
      <c r="F2064" s="3" t="s">
        <v>10734</v>
      </c>
      <c r="G2064" s="4" t="s">
        <v>11168</v>
      </c>
      <c r="H2064" s="3" t="s">
        <v>6315</v>
      </c>
      <c r="I2064" s="3" t="s">
        <v>299</v>
      </c>
      <c r="J2064" s="3" t="s">
        <v>299</v>
      </c>
      <c r="K2064" s="3" t="s">
        <v>132</v>
      </c>
      <c r="L2064" s="6" t="s">
        <v>132</v>
      </c>
      <c r="M2064" s="3" t="s">
        <v>299</v>
      </c>
      <c r="N2064" s="3" t="s">
        <v>317</v>
      </c>
      <c r="O2064" s="3" t="s">
        <v>11169</v>
      </c>
      <c r="P2064" s="3" t="s">
        <v>299</v>
      </c>
      <c r="Q2064" s="3" t="s">
        <v>1797</v>
      </c>
      <c r="R2064" s="3" t="s">
        <v>60</v>
      </c>
      <c r="S2064" s="3">
        <v>6</v>
      </c>
      <c r="T2064" s="3">
        <v>5</v>
      </c>
      <c r="U2064" s="3">
        <v>0.17</v>
      </c>
      <c r="V2064" s="3">
        <v>13</v>
      </c>
      <c r="W2064" s="3">
        <v>10</v>
      </c>
      <c r="X2064" s="16">
        <v>0.23</v>
      </c>
      <c r="Y2064" s="7">
        <v>49</v>
      </c>
      <c r="Z2064" s="3">
        <v>70</v>
      </c>
      <c r="AA2064" s="3">
        <v>-0.43</v>
      </c>
      <c r="AB2064" s="3">
        <v>10448.76</v>
      </c>
      <c r="AC2064" s="3">
        <v>13704.36</v>
      </c>
      <c r="AD2064" s="3">
        <v>10448.76</v>
      </c>
      <c r="AE2064" s="3">
        <v>13704.36</v>
      </c>
    </row>
    <row r="2065" spans="1:31" x14ac:dyDescent="0.3">
      <c r="A2065" s="3" t="s">
        <v>11170</v>
      </c>
      <c r="B2065" s="4">
        <v>46628</v>
      </c>
      <c r="C2065" s="4">
        <v>133</v>
      </c>
      <c r="D2065" s="4" t="s">
        <v>25</v>
      </c>
      <c r="E2065" s="5">
        <v>45383</v>
      </c>
      <c r="F2065" s="3" t="s">
        <v>10734</v>
      </c>
      <c r="G2065" s="4" t="s">
        <v>11171</v>
      </c>
      <c r="H2065" s="3" t="s">
        <v>6315</v>
      </c>
      <c r="I2065" s="3" t="s">
        <v>299</v>
      </c>
      <c r="J2065" s="3" t="s">
        <v>299</v>
      </c>
      <c r="K2065" s="3" t="s">
        <v>132</v>
      </c>
      <c r="L2065" s="6" t="s">
        <v>132</v>
      </c>
      <c r="M2065" s="3" t="s">
        <v>299</v>
      </c>
      <c r="N2065" s="3" t="s">
        <v>317</v>
      </c>
      <c r="O2065" s="3" t="s">
        <v>11172</v>
      </c>
      <c r="P2065" s="3" t="s">
        <v>299</v>
      </c>
      <c r="Q2065" s="3" t="s">
        <v>11173</v>
      </c>
      <c r="R2065" s="3" t="s">
        <v>6560</v>
      </c>
      <c r="S2065" s="3">
        <v>7</v>
      </c>
      <c r="T2065" s="3">
        <v>23</v>
      </c>
      <c r="U2065" s="3">
        <v>-2.29</v>
      </c>
      <c r="V2065" s="3">
        <v>22.5</v>
      </c>
      <c r="W2065" s="3">
        <v>49.5</v>
      </c>
      <c r="X2065" s="16">
        <v>-1.2</v>
      </c>
      <c r="Y2065" s="7">
        <v>79.5</v>
      </c>
      <c r="Z2065" s="3">
        <v>106.5</v>
      </c>
      <c r="AA2065" s="3">
        <v>-0.34</v>
      </c>
      <c r="AB2065" s="3">
        <v>25347.78</v>
      </c>
      <c r="AC2065" s="3">
        <v>33956.46</v>
      </c>
      <c r="AD2065" s="3">
        <v>25347.78</v>
      </c>
      <c r="AE2065" s="3">
        <v>33956.46</v>
      </c>
    </row>
    <row r="2066" spans="1:31" x14ac:dyDescent="0.3">
      <c r="A2066" s="3" t="s">
        <v>11174</v>
      </c>
      <c r="B2066" s="4">
        <v>46629</v>
      </c>
      <c r="C2066" s="4">
        <v>76</v>
      </c>
      <c r="D2066" s="4" t="s">
        <v>25</v>
      </c>
      <c r="E2066" s="5">
        <v>45383</v>
      </c>
      <c r="F2066" s="3" t="s">
        <v>10734</v>
      </c>
      <c r="G2066" s="4" t="s">
        <v>11175</v>
      </c>
      <c r="H2066" s="3" t="s">
        <v>6315</v>
      </c>
      <c r="I2066" s="3" t="s">
        <v>299</v>
      </c>
      <c r="J2066" s="3" t="s">
        <v>299</v>
      </c>
      <c r="K2066" s="3" t="s">
        <v>132</v>
      </c>
      <c r="L2066" s="6" t="s">
        <v>132</v>
      </c>
      <c r="M2066" s="3" t="s">
        <v>299</v>
      </c>
      <c r="N2066" s="3" t="s">
        <v>445</v>
      </c>
      <c r="O2066" s="3" t="s">
        <v>11176</v>
      </c>
      <c r="P2066" s="3" t="s">
        <v>299</v>
      </c>
      <c r="Q2066" s="3" t="s">
        <v>11173</v>
      </c>
      <c r="R2066" s="3" t="s">
        <v>6560</v>
      </c>
      <c r="S2066" s="3">
        <v>5</v>
      </c>
      <c r="U2066" s="3">
        <v>1</v>
      </c>
      <c r="V2066" s="3">
        <v>11</v>
      </c>
      <c r="X2066" s="16">
        <v>1</v>
      </c>
      <c r="Y2066" s="7">
        <v>61</v>
      </c>
      <c r="AA2066" s="3">
        <v>1</v>
      </c>
      <c r="AB2066" s="3">
        <v>15401.28</v>
      </c>
      <c r="AD2066" s="3">
        <v>15401.28</v>
      </c>
    </row>
    <row r="2067" spans="1:31" x14ac:dyDescent="0.3">
      <c r="A2067" s="3" t="s">
        <v>11177</v>
      </c>
      <c r="B2067" s="4">
        <v>64270</v>
      </c>
      <c r="C2067" s="4">
        <v>92</v>
      </c>
      <c r="D2067" s="4" t="s">
        <v>25</v>
      </c>
      <c r="E2067" s="5">
        <v>45383</v>
      </c>
      <c r="F2067" s="3" t="s">
        <v>10734</v>
      </c>
      <c r="G2067" s="4" t="s">
        <v>11178</v>
      </c>
      <c r="H2067" s="3" t="s">
        <v>6315</v>
      </c>
      <c r="I2067" s="3" t="s">
        <v>299</v>
      </c>
      <c r="J2067" s="3" t="s">
        <v>299</v>
      </c>
      <c r="K2067" s="3" t="s">
        <v>6320</v>
      </c>
      <c r="L2067" s="6" t="s">
        <v>6320</v>
      </c>
      <c r="M2067" s="3" t="s">
        <v>299</v>
      </c>
      <c r="N2067" s="3" t="s">
        <v>184</v>
      </c>
      <c r="O2067" s="3" t="s">
        <v>11179</v>
      </c>
      <c r="P2067" s="3" t="s">
        <v>191</v>
      </c>
      <c r="Q2067" s="3" t="s">
        <v>6559</v>
      </c>
      <c r="R2067" s="3" t="s">
        <v>6560</v>
      </c>
      <c r="S2067" s="3">
        <v>2</v>
      </c>
      <c r="T2067" s="3">
        <v>3.73</v>
      </c>
      <c r="U2067" s="3">
        <v>-0.6</v>
      </c>
      <c r="V2067" s="3">
        <v>12.14</v>
      </c>
      <c r="W2067" s="3">
        <v>19.14</v>
      </c>
      <c r="X2067" s="16">
        <v>-0.57999999999999996</v>
      </c>
      <c r="Y2067" s="7">
        <v>34.08</v>
      </c>
      <c r="Z2067" s="3">
        <v>89.14</v>
      </c>
      <c r="AA2067" s="3">
        <v>-1.62</v>
      </c>
      <c r="AB2067" s="3">
        <v>10881.78</v>
      </c>
      <c r="AC2067" s="3">
        <v>27312.18</v>
      </c>
      <c r="AD2067" s="3">
        <v>10881.78</v>
      </c>
      <c r="AE2067" s="3">
        <v>27312.18</v>
      </c>
    </row>
    <row r="2068" spans="1:31" x14ac:dyDescent="0.3">
      <c r="A2068" s="3" t="s">
        <v>11180</v>
      </c>
      <c r="B2068" s="4">
        <v>76497</v>
      </c>
      <c r="C2068" s="4">
        <v>142</v>
      </c>
      <c r="D2068" s="4" t="s">
        <v>25</v>
      </c>
      <c r="E2068" s="5">
        <v>45383</v>
      </c>
      <c r="F2068" s="3" t="s">
        <v>10734</v>
      </c>
      <c r="G2068" s="4" t="s">
        <v>11181</v>
      </c>
      <c r="H2068" s="3" t="s">
        <v>6315</v>
      </c>
      <c r="I2068" s="3" t="s">
        <v>299</v>
      </c>
      <c r="J2068" s="3" t="s">
        <v>299</v>
      </c>
      <c r="K2068" s="3" t="s">
        <v>132</v>
      </c>
      <c r="L2068" s="6" t="s">
        <v>132</v>
      </c>
      <c r="M2068" s="3" t="s">
        <v>299</v>
      </c>
      <c r="N2068" s="3" t="s">
        <v>184</v>
      </c>
      <c r="O2068" s="3" t="s">
        <v>11182</v>
      </c>
      <c r="P2068" s="3" t="s">
        <v>191</v>
      </c>
      <c r="Q2068" s="3" t="s">
        <v>128</v>
      </c>
      <c r="R2068" s="3" t="s">
        <v>60</v>
      </c>
      <c r="S2068" s="3">
        <v>17</v>
      </c>
      <c r="U2068" s="3">
        <v>1</v>
      </c>
      <c r="V2068" s="3">
        <v>36</v>
      </c>
      <c r="X2068" s="16">
        <v>1</v>
      </c>
      <c r="Y2068" s="7">
        <v>201</v>
      </c>
      <c r="AA2068" s="3">
        <v>1</v>
      </c>
      <c r="AB2068" s="3">
        <v>38482.559999999998</v>
      </c>
      <c r="AD2068" s="3">
        <v>38953.800000000003</v>
      </c>
    </row>
    <row r="2069" spans="1:31" x14ac:dyDescent="0.3">
      <c r="A2069" s="3" t="s">
        <v>11183</v>
      </c>
      <c r="B2069" s="4">
        <v>22172</v>
      </c>
      <c r="C2069" s="4">
        <v>110</v>
      </c>
      <c r="D2069" s="4" t="s">
        <v>25</v>
      </c>
      <c r="E2069" s="5">
        <v>45383</v>
      </c>
      <c r="F2069" s="3" t="s">
        <v>10734</v>
      </c>
      <c r="G2069" s="4" t="s">
        <v>11184</v>
      </c>
      <c r="H2069" s="3" t="s">
        <v>6315</v>
      </c>
      <c r="I2069" s="3" t="s">
        <v>735</v>
      </c>
      <c r="J2069" s="3" t="s">
        <v>736</v>
      </c>
      <c r="K2069" s="3" t="s">
        <v>736</v>
      </c>
      <c r="L2069" s="6" t="s">
        <v>146</v>
      </c>
      <c r="M2069" s="3" t="s">
        <v>175</v>
      </c>
      <c r="N2069" s="3" t="s">
        <v>176</v>
      </c>
      <c r="O2069" s="3" t="s">
        <v>11185</v>
      </c>
      <c r="P2069" s="3" t="s">
        <v>6357</v>
      </c>
      <c r="Q2069" s="3" t="s">
        <v>161</v>
      </c>
      <c r="R2069" s="3" t="s">
        <v>31</v>
      </c>
      <c r="T2069" s="3">
        <v>2.5</v>
      </c>
      <c r="V2069" s="3">
        <v>11</v>
      </c>
      <c r="W2069" s="3">
        <v>6</v>
      </c>
      <c r="X2069" s="16">
        <v>0.45</v>
      </c>
      <c r="Y2069" s="7">
        <v>38.5</v>
      </c>
      <c r="Z2069" s="3">
        <v>37.08</v>
      </c>
      <c r="AA2069" s="3">
        <v>0.04</v>
      </c>
      <c r="AB2069" s="3">
        <v>22115.94</v>
      </c>
      <c r="AC2069" s="3">
        <v>21302.15</v>
      </c>
      <c r="AD2069" s="3">
        <v>22115.94</v>
      </c>
      <c r="AE2069" s="3">
        <v>21302.15</v>
      </c>
    </row>
    <row r="2070" spans="1:31" x14ac:dyDescent="0.3">
      <c r="A2070" s="3" t="s">
        <v>11186</v>
      </c>
      <c r="B2070" s="4">
        <v>65533</v>
      </c>
      <c r="C2070" s="4">
        <v>225</v>
      </c>
      <c r="D2070" s="4" t="s">
        <v>25</v>
      </c>
      <c r="E2070" s="5">
        <v>45383</v>
      </c>
      <c r="F2070" s="3" t="s">
        <v>10734</v>
      </c>
      <c r="G2070" s="4" t="s">
        <v>11187</v>
      </c>
      <c r="H2070" s="3" t="s">
        <v>6315</v>
      </c>
      <c r="I2070" s="3" t="s">
        <v>900</v>
      </c>
      <c r="J2070" s="3" t="s">
        <v>240</v>
      </c>
      <c r="K2070" s="3" t="s">
        <v>132</v>
      </c>
      <c r="L2070" s="6" t="s">
        <v>132</v>
      </c>
      <c r="M2070" s="3" t="s">
        <v>240</v>
      </c>
      <c r="N2070" s="3" t="s">
        <v>184</v>
      </c>
      <c r="O2070" s="3" t="s">
        <v>11188</v>
      </c>
      <c r="P2070" s="3" t="s">
        <v>191</v>
      </c>
      <c r="Q2070" s="3" t="s">
        <v>397</v>
      </c>
      <c r="R2070" s="3" t="s">
        <v>31</v>
      </c>
      <c r="S2070" s="3">
        <v>18</v>
      </c>
      <c r="T2070" s="3">
        <v>6</v>
      </c>
      <c r="U2070" s="3">
        <v>0.67</v>
      </c>
      <c r="V2070" s="3">
        <v>121.5</v>
      </c>
      <c r="W2070" s="3">
        <v>148</v>
      </c>
      <c r="X2070" s="16">
        <v>-0.22</v>
      </c>
      <c r="Y2070" s="7">
        <v>433.5</v>
      </c>
      <c r="Z2070" s="3">
        <v>223</v>
      </c>
      <c r="AA2070" s="3">
        <v>0.49</v>
      </c>
      <c r="AB2070" s="3">
        <v>152314.56</v>
      </c>
      <c r="AC2070" s="3">
        <v>78353.279999999999</v>
      </c>
      <c r="AD2070" s="3">
        <v>152314.56</v>
      </c>
      <c r="AE2070" s="3">
        <v>78353.279999999999</v>
      </c>
    </row>
    <row r="2071" spans="1:31" x14ac:dyDescent="0.3">
      <c r="A2071" s="3" t="s">
        <v>11189</v>
      </c>
      <c r="B2071" s="4">
        <v>57980</v>
      </c>
      <c r="C2071" s="4">
        <v>102</v>
      </c>
      <c r="D2071" s="4" t="s">
        <v>25</v>
      </c>
      <c r="E2071" s="5">
        <v>45383</v>
      </c>
      <c r="F2071" s="3" t="s">
        <v>10734</v>
      </c>
      <c r="G2071" s="4" t="s">
        <v>11190</v>
      </c>
      <c r="H2071" s="3" t="s">
        <v>6315</v>
      </c>
      <c r="I2071" s="3" t="s">
        <v>116</v>
      </c>
      <c r="J2071" s="3" t="s">
        <v>6576</v>
      </c>
      <c r="K2071" s="3" t="s">
        <v>6577</v>
      </c>
      <c r="L2071" s="6" t="s">
        <v>132</v>
      </c>
      <c r="M2071" s="3" t="s">
        <v>116</v>
      </c>
      <c r="N2071" s="3" t="s">
        <v>10760</v>
      </c>
      <c r="O2071" s="3" t="s">
        <v>11191</v>
      </c>
      <c r="P2071" s="3" t="s">
        <v>116</v>
      </c>
      <c r="Q2071" s="3" t="s">
        <v>28</v>
      </c>
      <c r="R2071" s="3" t="s">
        <v>31</v>
      </c>
      <c r="S2071" s="3">
        <v>44</v>
      </c>
      <c r="U2071" s="3">
        <v>1</v>
      </c>
      <c r="V2071" s="3">
        <v>70.91</v>
      </c>
      <c r="X2071" s="16">
        <v>1</v>
      </c>
      <c r="Y2071" s="7">
        <v>70.91</v>
      </c>
      <c r="AA2071" s="3">
        <v>1</v>
      </c>
      <c r="AB2071" s="3">
        <v>8841.84</v>
      </c>
      <c r="AD2071" s="3">
        <v>8841.84</v>
      </c>
    </row>
    <row r="2072" spans="1:31" x14ac:dyDescent="0.3">
      <c r="A2072" s="3" t="s">
        <v>11192</v>
      </c>
      <c r="B2072" s="4">
        <v>76850</v>
      </c>
      <c r="C2072" s="4">
        <v>155</v>
      </c>
      <c r="D2072" s="4" t="s">
        <v>25</v>
      </c>
      <c r="E2072" s="5">
        <v>45383</v>
      </c>
      <c r="F2072" s="3" t="s">
        <v>10734</v>
      </c>
      <c r="G2072" s="4" t="s">
        <v>11193</v>
      </c>
      <c r="H2072" s="3" t="s">
        <v>6315</v>
      </c>
      <c r="I2072" s="3" t="s">
        <v>245</v>
      </c>
      <c r="J2072" s="3" t="s">
        <v>245</v>
      </c>
      <c r="K2072" s="3" t="s">
        <v>132</v>
      </c>
      <c r="L2072" s="6" t="s">
        <v>132</v>
      </c>
      <c r="M2072" s="3" t="s">
        <v>245</v>
      </c>
      <c r="N2072" s="3" t="s">
        <v>184</v>
      </c>
      <c r="O2072" s="3" t="s">
        <v>11194</v>
      </c>
      <c r="P2072" s="3" t="s">
        <v>191</v>
      </c>
      <c r="Q2072" s="3" t="s">
        <v>10525</v>
      </c>
      <c r="R2072" s="3" t="s">
        <v>60</v>
      </c>
      <c r="S2072" s="3">
        <v>6</v>
      </c>
      <c r="U2072" s="3">
        <v>1</v>
      </c>
      <c r="V2072" s="3">
        <v>25.5</v>
      </c>
      <c r="W2072" s="3">
        <v>62.5</v>
      </c>
      <c r="X2072" s="16">
        <v>-1.45</v>
      </c>
      <c r="Y2072" s="7">
        <v>84.08</v>
      </c>
      <c r="Z2072" s="3">
        <v>62.5</v>
      </c>
      <c r="AA2072" s="3">
        <v>0.26</v>
      </c>
      <c r="AB2072" s="3">
        <v>22631.87</v>
      </c>
      <c r="AC2072" s="3">
        <v>16822.5</v>
      </c>
      <c r="AD2072" s="3">
        <v>22631.87</v>
      </c>
      <c r="AE2072" s="3">
        <v>16822.5</v>
      </c>
    </row>
    <row r="2073" spans="1:31" x14ac:dyDescent="0.3">
      <c r="A2073" s="3" t="s">
        <v>11195</v>
      </c>
      <c r="B2073" s="4">
        <v>76851</v>
      </c>
      <c r="C2073" s="4">
        <v>102</v>
      </c>
      <c r="D2073" s="4" t="s">
        <v>25</v>
      </c>
      <c r="E2073" s="5">
        <v>45383</v>
      </c>
      <c r="F2073" s="3" t="s">
        <v>10734</v>
      </c>
      <c r="G2073" s="4" t="s">
        <v>11196</v>
      </c>
      <c r="H2073" s="3" t="s">
        <v>6315</v>
      </c>
      <c r="I2073" s="3" t="s">
        <v>245</v>
      </c>
      <c r="J2073" s="3" t="s">
        <v>245</v>
      </c>
      <c r="K2073" s="3" t="s">
        <v>132</v>
      </c>
      <c r="L2073" s="6" t="s">
        <v>132</v>
      </c>
      <c r="M2073" s="3" t="s">
        <v>245</v>
      </c>
      <c r="N2073" s="3" t="s">
        <v>184</v>
      </c>
      <c r="O2073" s="3" t="s">
        <v>11197</v>
      </c>
      <c r="P2073" s="3" t="s">
        <v>191</v>
      </c>
      <c r="Q2073" s="3" t="s">
        <v>10525</v>
      </c>
      <c r="R2073" s="3" t="s">
        <v>60</v>
      </c>
      <c r="S2073" s="3">
        <v>4</v>
      </c>
      <c r="U2073" s="3">
        <v>1</v>
      </c>
      <c r="V2073" s="3">
        <v>11</v>
      </c>
      <c r="W2073" s="3">
        <v>48</v>
      </c>
      <c r="X2073" s="16">
        <v>-3.36</v>
      </c>
      <c r="Y2073" s="7">
        <v>39.5</v>
      </c>
      <c r="Z2073" s="3">
        <v>48</v>
      </c>
      <c r="AA2073" s="3">
        <v>-0.22</v>
      </c>
      <c r="AB2073" s="3">
        <v>10631.82</v>
      </c>
      <c r="AC2073" s="3">
        <v>12919.68</v>
      </c>
      <c r="AD2073" s="3">
        <v>10631.82</v>
      </c>
      <c r="AE2073" s="3">
        <v>12919.68</v>
      </c>
    </row>
    <row r="2074" spans="1:31" x14ac:dyDescent="0.3">
      <c r="A2074" s="3" t="s">
        <v>11198</v>
      </c>
      <c r="B2074" s="4">
        <v>87124</v>
      </c>
      <c r="C2074" s="4">
        <v>113</v>
      </c>
      <c r="D2074" s="4" t="s">
        <v>25</v>
      </c>
      <c r="E2074" s="5">
        <v>45383</v>
      </c>
      <c r="F2074" s="3" t="s">
        <v>10734</v>
      </c>
      <c r="G2074" s="4" t="s">
        <v>11199</v>
      </c>
      <c r="H2074" s="3" t="s">
        <v>6315</v>
      </c>
      <c r="I2074" s="3" t="s">
        <v>245</v>
      </c>
      <c r="J2074" s="3" t="s">
        <v>245</v>
      </c>
      <c r="K2074" s="3" t="s">
        <v>6320</v>
      </c>
      <c r="L2074" s="6" t="s">
        <v>6320</v>
      </c>
      <c r="M2074" s="3" t="s">
        <v>245</v>
      </c>
      <c r="N2074" s="3" t="s">
        <v>246</v>
      </c>
      <c r="O2074" s="3" t="s">
        <v>11200</v>
      </c>
      <c r="P2074" s="3" t="s">
        <v>245</v>
      </c>
      <c r="Q2074" s="3" t="s">
        <v>397</v>
      </c>
      <c r="R2074" s="3" t="s">
        <v>31</v>
      </c>
      <c r="S2074" s="3">
        <v>15</v>
      </c>
      <c r="U2074" s="3">
        <v>1</v>
      </c>
      <c r="V2074" s="3">
        <v>111</v>
      </c>
      <c r="X2074" s="16">
        <v>1</v>
      </c>
      <c r="Y2074" s="7">
        <v>111</v>
      </c>
      <c r="AA2074" s="3">
        <v>1</v>
      </c>
      <c r="AB2074" s="3">
        <v>47099.519999999997</v>
      </c>
      <c r="AD2074" s="3">
        <v>47099.519999999997</v>
      </c>
    </row>
    <row r="2075" spans="1:31" x14ac:dyDescent="0.3">
      <c r="A2075" s="3" t="s">
        <v>11201</v>
      </c>
      <c r="B2075" s="4">
        <v>87623</v>
      </c>
      <c r="C2075" s="4">
        <v>82</v>
      </c>
      <c r="D2075" s="4" t="s">
        <v>25</v>
      </c>
      <c r="E2075" s="5">
        <v>45383</v>
      </c>
      <c r="F2075" s="3" t="s">
        <v>10734</v>
      </c>
      <c r="G2075" s="4" t="s">
        <v>11202</v>
      </c>
      <c r="H2075" s="3" t="s">
        <v>6315</v>
      </c>
      <c r="I2075" s="3" t="s">
        <v>245</v>
      </c>
      <c r="J2075" s="3" t="s">
        <v>245</v>
      </c>
      <c r="K2075" s="3" t="s">
        <v>132</v>
      </c>
      <c r="L2075" s="6" t="s">
        <v>132</v>
      </c>
      <c r="M2075" s="3" t="s">
        <v>245</v>
      </c>
      <c r="N2075" s="3" t="s">
        <v>246</v>
      </c>
      <c r="O2075" s="3" t="s">
        <v>11203</v>
      </c>
      <c r="P2075" s="3" t="s">
        <v>245</v>
      </c>
      <c r="Q2075" s="3" t="s">
        <v>161</v>
      </c>
      <c r="R2075" s="3" t="s">
        <v>31</v>
      </c>
      <c r="S2075" s="3">
        <v>6</v>
      </c>
      <c r="U2075" s="3">
        <v>1</v>
      </c>
      <c r="V2075" s="3">
        <v>36.17</v>
      </c>
      <c r="X2075" s="16">
        <v>1</v>
      </c>
      <c r="Y2075" s="7">
        <v>172.69</v>
      </c>
      <c r="Z2075" s="3">
        <v>2.33</v>
      </c>
      <c r="AA2075" s="3">
        <v>0.99</v>
      </c>
      <c r="AB2075" s="3">
        <v>44391.12</v>
      </c>
      <c r="AC2075" s="3">
        <v>527.52</v>
      </c>
      <c r="AD2075" s="3">
        <v>44391.12</v>
      </c>
      <c r="AE2075" s="3">
        <v>527.52</v>
      </c>
    </row>
    <row r="2076" spans="1:31" x14ac:dyDescent="0.3">
      <c r="A2076" s="3" t="s">
        <v>11204</v>
      </c>
      <c r="B2076" s="4">
        <v>88118</v>
      </c>
      <c r="C2076" s="4">
        <v>95</v>
      </c>
      <c r="D2076" s="4" t="s">
        <v>25</v>
      </c>
      <c r="E2076" s="5">
        <v>45383</v>
      </c>
      <c r="F2076" s="3" t="s">
        <v>10734</v>
      </c>
      <c r="G2076" s="4" t="s">
        <v>11205</v>
      </c>
      <c r="H2076" s="3" t="s">
        <v>6315</v>
      </c>
      <c r="I2076" s="3" t="s">
        <v>245</v>
      </c>
      <c r="J2076" s="3" t="s">
        <v>245</v>
      </c>
      <c r="K2076" s="3" t="s">
        <v>132</v>
      </c>
      <c r="L2076" s="6" t="s">
        <v>132</v>
      </c>
      <c r="M2076" s="3" t="s">
        <v>245</v>
      </c>
      <c r="N2076" s="3" t="s">
        <v>246</v>
      </c>
      <c r="O2076" s="3" t="s">
        <v>11206</v>
      </c>
      <c r="P2076" s="3" t="s">
        <v>245</v>
      </c>
      <c r="Q2076" s="3" t="s">
        <v>37</v>
      </c>
      <c r="R2076" s="3" t="s">
        <v>60</v>
      </c>
      <c r="S2076" s="3">
        <v>50</v>
      </c>
      <c r="U2076" s="3">
        <v>1</v>
      </c>
      <c r="V2076" s="3">
        <v>68.84</v>
      </c>
      <c r="W2076" s="3">
        <v>3.5</v>
      </c>
      <c r="X2076" s="16">
        <v>0.95</v>
      </c>
      <c r="Y2076" s="7">
        <v>107.35</v>
      </c>
      <c r="Z2076" s="3">
        <v>80.52</v>
      </c>
      <c r="AA2076" s="3">
        <v>0.25</v>
      </c>
      <c r="AB2076" s="3">
        <v>26849.64</v>
      </c>
      <c r="AC2076" s="3">
        <v>20695.86</v>
      </c>
      <c r="AD2076" s="3">
        <v>28139.64</v>
      </c>
      <c r="AE2076" s="3">
        <v>20695.86</v>
      </c>
    </row>
    <row r="2077" spans="1:31" x14ac:dyDescent="0.3">
      <c r="A2077" s="3" t="s">
        <v>11207</v>
      </c>
      <c r="B2077" s="4">
        <v>88263</v>
      </c>
      <c r="C2077" s="4">
        <v>24</v>
      </c>
      <c r="D2077" s="4" t="s">
        <v>25</v>
      </c>
      <c r="E2077" s="5">
        <v>45383</v>
      </c>
      <c r="F2077" s="3" t="s">
        <v>10734</v>
      </c>
      <c r="G2077" s="4" t="s">
        <v>11208</v>
      </c>
      <c r="H2077" s="3" t="s">
        <v>6315</v>
      </c>
      <c r="I2077" s="3" t="s">
        <v>245</v>
      </c>
      <c r="J2077" s="3" t="s">
        <v>245</v>
      </c>
      <c r="K2077" s="3" t="s">
        <v>146</v>
      </c>
      <c r="L2077" s="6" t="s">
        <v>146</v>
      </c>
      <c r="M2077" s="3" t="s">
        <v>245</v>
      </c>
      <c r="N2077" s="3" t="s">
        <v>246</v>
      </c>
      <c r="O2077" s="3" t="s">
        <v>11209</v>
      </c>
      <c r="P2077" s="3" t="s">
        <v>245</v>
      </c>
      <c r="Q2077" s="3" t="s">
        <v>62</v>
      </c>
      <c r="R2077" s="3" t="s">
        <v>29</v>
      </c>
      <c r="S2077" s="3">
        <v>2</v>
      </c>
      <c r="U2077" s="3">
        <v>1</v>
      </c>
      <c r="V2077" s="3">
        <v>3</v>
      </c>
      <c r="X2077" s="16">
        <v>1</v>
      </c>
      <c r="Y2077" s="7">
        <v>16</v>
      </c>
      <c r="AA2077" s="3">
        <v>1</v>
      </c>
      <c r="AB2077" s="3">
        <v>14505.6</v>
      </c>
      <c r="AD2077" s="3">
        <v>14505.6</v>
      </c>
    </row>
    <row r="2078" spans="1:31" x14ac:dyDescent="0.3">
      <c r="A2078" s="3" t="s">
        <v>11210</v>
      </c>
      <c r="B2078" s="4">
        <v>88528</v>
      </c>
      <c r="C2078" s="4">
        <v>52</v>
      </c>
      <c r="D2078" s="4" t="s">
        <v>25</v>
      </c>
      <c r="E2078" s="5">
        <v>45383</v>
      </c>
      <c r="F2078" s="3" t="s">
        <v>10734</v>
      </c>
      <c r="G2078" s="4" t="s">
        <v>11211</v>
      </c>
      <c r="H2078" s="3" t="s">
        <v>6315</v>
      </c>
      <c r="I2078" s="3" t="s">
        <v>245</v>
      </c>
      <c r="J2078" s="3" t="s">
        <v>245</v>
      </c>
      <c r="K2078" s="3" t="s">
        <v>146</v>
      </c>
      <c r="L2078" s="6" t="s">
        <v>146</v>
      </c>
      <c r="M2078" s="3" t="s">
        <v>245</v>
      </c>
      <c r="N2078" s="3" t="s">
        <v>246</v>
      </c>
      <c r="O2078" s="3" t="s">
        <v>11212</v>
      </c>
      <c r="P2078" s="3" t="s">
        <v>245</v>
      </c>
      <c r="Q2078" s="3" t="s">
        <v>34</v>
      </c>
      <c r="R2078" s="3" t="s">
        <v>31</v>
      </c>
      <c r="S2078" s="3">
        <v>1</v>
      </c>
      <c r="T2078" s="3">
        <v>25.5</v>
      </c>
      <c r="U2078" s="3">
        <v>-50</v>
      </c>
      <c r="V2078" s="3">
        <v>3.5</v>
      </c>
      <c r="W2078" s="3">
        <v>25.5</v>
      </c>
      <c r="X2078" s="16">
        <v>-6.29</v>
      </c>
      <c r="Y2078" s="7">
        <v>8</v>
      </c>
      <c r="Z2078" s="3">
        <v>25.5</v>
      </c>
      <c r="AA2078" s="3">
        <v>-2.19</v>
      </c>
      <c r="AB2078" s="3">
        <v>4245.12</v>
      </c>
      <c r="AC2078" s="3">
        <v>13531.32</v>
      </c>
      <c r="AD2078" s="3">
        <v>4245.12</v>
      </c>
      <c r="AE2078" s="3">
        <v>13531.32</v>
      </c>
    </row>
    <row r="2079" spans="1:31" x14ac:dyDescent="0.3">
      <c r="A2079" s="3" t="s">
        <v>11213</v>
      </c>
      <c r="B2079" s="4">
        <v>88550</v>
      </c>
      <c r="C2079" s="4">
        <v>247</v>
      </c>
      <c r="D2079" s="4" t="s">
        <v>25</v>
      </c>
      <c r="E2079" s="5">
        <v>45383</v>
      </c>
      <c r="F2079" s="3" t="s">
        <v>10734</v>
      </c>
      <c r="G2079" s="4" t="s">
        <v>11214</v>
      </c>
      <c r="H2079" s="3" t="s">
        <v>6315</v>
      </c>
      <c r="I2079" s="3" t="s">
        <v>245</v>
      </c>
      <c r="J2079" s="3" t="s">
        <v>245</v>
      </c>
      <c r="K2079" s="3" t="s">
        <v>132</v>
      </c>
      <c r="L2079" s="6" t="s">
        <v>132</v>
      </c>
      <c r="M2079" s="3" t="s">
        <v>245</v>
      </c>
      <c r="N2079" s="3" t="s">
        <v>246</v>
      </c>
      <c r="O2079" s="3" t="s">
        <v>11215</v>
      </c>
      <c r="P2079" s="3" t="s">
        <v>245</v>
      </c>
      <c r="Q2079" s="3" t="s">
        <v>6387</v>
      </c>
      <c r="R2079" s="3" t="s">
        <v>31</v>
      </c>
      <c r="S2079" s="3">
        <v>19</v>
      </c>
      <c r="T2079" s="3">
        <v>20.27</v>
      </c>
      <c r="U2079" s="3">
        <v>-0.08</v>
      </c>
      <c r="V2079" s="3">
        <v>56.12</v>
      </c>
      <c r="W2079" s="3">
        <v>30.4</v>
      </c>
      <c r="X2079" s="16">
        <v>0.46</v>
      </c>
      <c r="Y2079" s="7">
        <v>189.95</v>
      </c>
      <c r="Z2079" s="3">
        <v>82.15</v>
      </c>
      <c r="AA2079" s="3">
        <v>0.56999999999999995</v>
      </c>
      <c r="AB2079" s="3">
        <v>41057.46</v>
      </c>
      <c r="AC2079" s="3">
        <v>16155.89</v>
      </c>
      <c r="AD2079" s="3">
        <v>41057.46</v>
      </c>
      <c r="AE2079" s="3">
        <v>16155.89</v>
      </c>
    </row>
    <row r="2080" spans="1:31" x14ac:dyDescent="0.3">
      <c r="A2080" s="3" t="s">
        <v>11216</v>
      </c>
      <c r="B2080" s="4">
        <v>88980</v>
      </c>
      <c r="C2080" s="4">
        <v>66</v>
      </c>
      <c r="D2080" s="4" t="s">
        <v>25</v>
      </c>
      <c r="E2080" s="5">
        <v>45383</v>
      </c>
      <c r="F2080" s="3" t="s">
        <v>10734</v>
      </c>
      <c r="G2080" s="4" t="s">
        <v>11217</v>
      </c>
      <c r="H2080" s="3" t="s">
        <v>6315</v>
      </c>
      <c r="I2080" s="3" t="s">
        <v>245</v>
      </c>
      <c r="J2080" s="3" t="s">
        <v>245</v>
      </c>
      <c r="K2080" s="3" t="s">
        <v>132</v>
      </c>
      <c r="L2080" s="6" t="s">
        <v>132</v>
      </c>
      <c r="M2080" s="3" t="s">
        <v>245</v>
      </c>
      <c r="N2080" s="3" t="s">
        <v>246</v>
      </c>
      <c r="O2080" s="3" t="s">
        <v>11218</v>
      </c>
      <c r="P2080" s="3" t="s">
        <v>245</v>
      </c>
      <c r="Q2080" s="3" t="s">
        <v>161</v>
      </c>
      <c r="R2080" s="3" t="s">
        <v>31</v>
      </c>
      <c r="S2080" s="3">
        <v>13</v>
      </c>
      <c r="U2080" s="3">
        <v>1</v>
      </c>
      <c r="V2080" s="3">
        <v>43.17</v>
      </c>
      <c r="X2080" s="16">
        <v>1</v>
      </c>
      <c r="Y2080" s="7">
        <v>149.35</v>
      </c>
      <c r="AA2080" s="3">
        <v>1</v>
      </c>
      <c r="AB2080" s="3">
        <v>39575.040000000001</v>
      </c>
      <c r="AD2080" s="3">
        <v>39575.040000000001</v>
      </c>
    </row>
    <row r="2081" spans="1:31" x14ac:dyDescent="0.3">
      <c r="A2081" s="3" t="s">
        <v>11219</v>
      </c>
      <c r="B2081" s="4">
        <v>89201</v>
      </c>
      <c r="C2081" s="4">
        <v>176</v>
      </c>
      <c r="D2081" s="4" t="s">
        <v>25</v>
      </c>
      <c r="E2081" s="5">
        <v>45383</v>
      </c>
      <c r="F2081" s="3" t="s">
        <v>10734</v>
      </c>
      <c r="G2081" s="4" t="s">
        <v>11220</v>
      </c>
      <c r="H2081" s="3" t="s">
        <v>6315</v>
      </c>
      <c r="I2081" s="3" t="s">
        <v>245</v>
      </c>
      <c r="J2081" s="3" t="s">
        <v>245</v>
      </c>
      <c r="K2081" s="3" t="s">
        <v>132</v>
      </c>
      <c r="L2081" s="6" t="s">
        <v>132</v>
      </c>
      <c r="M2081" s="3" t="s">
        <v>245</v>
      </c>
      <c r="N2081" s="3" t="s">
        <v>246</v>
      </c>
      <c r="O2081" s="3" t="s">
        <v>11221</v>
      </c>
      <c r="P2081" s="3" t="s">
        <v>245</v>
      </c>
      <c r="Q2081" s="3" t="s">
        <v>128</v>
      </c>
      <c r="R2081" s="3" t="s">
        <v>60</v>
      </c>
      <c r="S2081" s="3">
        <v>3</v>
      </c>
      <c r="T2081" s="3">
        <v>3</v>
      </c>
      <c r="U2081" s="3">
        <v>0</v>
      </c>
      <c r="V2081" s="3">
        <v>12.99</v>
      </c>
      <c r="W2081" s="3">
        <v>8.66</v>
      </c>
      <c r="X2081" s="16">
        <v>0.33</v>
      </c>
      <c r="Y2081" s="7">
        <v>57.64</v>
      </c>
      <c r="Z2081" s="3">
        <v>35.31</v>
      </c>
      <c r="AA2081" s="3">
        <v>0.39</v>
      </c>
      <c r="AB2081" s="3">
        <v>23797.8</v>
      </c>
      <c r="AC2081" s="3">
        <v>14882.4</v>
      </c>
      <c r="AD2081" s="3">
        <v>23797.8</v>
      </c>
      <c r="AE2081" s="3">
        <v>14882.4</v>
      </c>
    </row>
    <row r="2082" spans="1:31" x14ac:dyDescent="0.3">
      <c r="A2082" s="3" t="s">
        <v>11222</v>
      </c>
      <c r="B2082" s="4">
        <v>89343</v>
      </c>
      <c r="C2082" s="4">
        <v>111</v>
      </c>
      <c r="D2082" s="4" t="s">
        <v>25</v>
      </c>
      <c r="E2082" s="5">
        <v>45383</v>
      </c>
      <c r="F2082" s="3" t="s">
        <v>10734</v>
      </c>
      <c r="G2082" s="4" t="s">
        <v>11223</v>
      </c>
      <c r="H2082" s="3" t="s">
        <v>6315</v>
      </c>
      <c r="I2082" s="3" t="s">
        <v>245</v>
      </c>
      <c r="J2082" s="3" t="s">
        <v>245</v>
      </c>
      <c r="K2082" s="3" t="s">
        <v>6320</v>
      </c>
      <c r="L2082" s="6" t="s">
        <v>6320</v>
      </c>
      <c r="M2082" s="3" t="s">
        <v>245</v>
      </c>
      <c r="N2082" s="3" t="s">
        <v>246</v>
      </c>
      <c r="O2082" s="3" t="s">
        <v>11224</v>
      </c>
      <c r="P2082" s="3" t="s">
        <v>245</v>
      </c>
      <c r="Q2082" s="3" t="s">
        <v>421</v>
      </c>
      <c r="R2082" s="3" t="s">
        <v>60</v>
      </c>
      <c r="S2082" s="3">
        <v>4</v>
      </c>
      <c r="T2082" s="3">
        <v>1.5</v>
      </c>
      <c r="U2082" s="3">
        <v>0.56999999999999995</v>
      </c>
      <c r="V2082" s="3">
        <v>10</v>
      </c>
      <c r="W2082" s="3">
        <v>8.5</v>
      </c>
      <c r="X2082" s="16">
        <v>0.15</v>
      </c>
      <c r="Y2082" s="7">
        <v>66.5</v>
      </c>
      <c r="Z2082" s="3">
        <v>23.5</v>
      </c>
      <c r="AA2082" s="3">
        <v>0.65</v>
      </c>
      <c r="AB2082" s="3">
        <v>29925</v>
      </c>
      <c r="AC2082" s="3">
        <v>10559.04</v>
      </c>
      <c r="AD2082" s="3">
        <v>29925</v>
      </c>
      <c r="AE2082" s="3">
        <v>10559.04</v>
      </c>
    </row>
    <row r="2083" spans="1:31" x14ac:dyDescent="0.3">
      <c r="A2083" s="3" t="s">
        <v>11225</v>
      </c>
      <c r="B2083" s="4">
        <v>89584</v>
      </c>
      <c r="C2083" s="4">
        <v>180</v>
      </c>
      <c r="D2083" s="4" t="s">
        <v>25</v>
      </c>
      <c r="E2083" s="5">
        <v>45383</v>
      </c>
      <c r="F2083" s="3" t="s">
        <v>10734</v>
      </c>
      <c r="G2083" s="4" t="s">
        <v>11226</v>
      </c>
      <c r="H2083" s="3" t="s">
        <v>6315</v>
      </c>
      <c r="I2083" s="3" t="s">
        <v>245</v>
      </c>
      <c r="J2083" s="3" t="s">
        <v>245</v>
      </c>
      <c r="K2083" s="3" t="s">
        <v>132</v>
      </c>
      <c r="L2083" s="6" t="s">
        <v>132</v>
      </c>
      <c r="M2083" s="3" t="s">
        <v>245</v>
      </c>
      <c r="N2083" s="3" t="s">
        <v>246</v>
      </c>
      <c r="O2083" s="3" t="s">
        <v>11227</v>
      </c>
      <c r="P2083" s="3" t="s">
        <v>245</v>
      </c>
      <c r="Q2083" s="3" t="s">
        <v>37</v>
      </c>
      <c r="R2083" s="3" t="s">
        <v>60</v>
      </c>
      <c r="S2083" s="3">
        <v>11</v>
      </c>
      <c r="U2083" s="3">
        <v>1</v>
      </c>
      <c r="V2083" s="3">
        <v>41</v>
      </c>
      <c r="W2083" s="3">
        <v>1.5</v>
      </c>
      <c r="X2083" s="16">
        <v>0.96</v>
      </c>
      <c r="Y2083" s="7">
        <v>95.5</v>
      </c>
      <c r="Z2083" s="3">
        <v>91</v>
      </c>
      <c r="AA2083" s="3">
        <v>0.05</v>
      </c>
      <c r="AB2083" s="3">
        <v>32248.44</v>
      </c>
      <c r="AC2083" s="3">
        <v>30487.200000000001</v>
      </c>
      <c r="AD2083" s="3">
        <v>32248.44</v>
      </c>
      <c r="AE2083" s="3">
        <v>30487.200000000001</v>
      </c>
    </row>
    <row r="2084" spans="1:31" x14ac:dyDescent="0.3">
      <c r="A2084" s="3" t="s">
        <v>11228</v>
      </c>
      <c r="B2084" s="4">
        <v>89585</v>
      </c>
      <c r="C2084" s="4">
        <v>73</v>
      </c>
      <c r="D2084" s="4" t="s">
        <v>25</v>
      </c>
      <c r="E2084" s="5">
        <v>45383</v>
      </c>
      <c r="F2084" s="3" t="s">
        <v>10734</v>
      </c>
      <c r="G2084" s="4" t="s">
        <v>11229</v>
      </c>
      <c r="H2084" s="3" t="s">
        <v>6315</v>
      </c>
      <c r="I2084" s="3" t="s">
        <v>245</v>
      </c>
      <c r="J2084" s="3" t="s">
        <v>245</v>
      </c>
      <c r="K2084" s="3" t="s">
        <v>132</v>
      </c>
      <c r="L2084" s="6" t="s">
        <v>132</v>
      </c>
      <c r="M2084" s="3" t="s">
        <v>245</v>
      </c>
      <c r="N2084" s="3" t="s">
        <v>246</v>
      </c>
      <c r="O2084" s="3" t="s">
        <v>11230</v>
      </c>
      <c r="P2084" s="3" t="s">
        <v>245</v>
      </c>
      <c r="Q2084" s="3" t="s">
        <v>37</v>
      </c>
      <c r="R2084" s="3" t="s">
        <v>60</v>
      </c>
      <c r="S2084" s="3">
        <v>44</v>
      </c>
      <c r="U2084" s="3">
        <v>1</v>
      </c>
      <c r="V2084" s="3">
        <v>61.84</v>
      </c>
      <c r="W2084" s="3">
        <v>1.17</v>
      </c>
      <c r="X2084" s="16">
        <v>0.98</v>
      </c>
      <c r="Y2084" s="7">
        <v>90.04</v>
      </c>
      <c r="Z2084" s="3">
        <v>67.680000000000007</v>
      </c>
      <c r="AA2084" s="3">
        <v>0.25</v>
      </c>
      <c r="AB2084" s="3">
        <v>23431.41</v>
      </c>
      <c r="AC2084" s="3">
        <v>18172.68</v>
      </c>
      <c r="AD2084" s="3">
        <v>24571.41</v>
      </c>
      <c r="AE2084" s="3">
        <v>18172.68</v>
      </c>
    </row>
    <row r="2085" spans="1:31" x14ac:dyDescent="0.3">
      <c r="A2085" s="3" t="s">
        <v>11231</v>
      </c>
      <c r="B2085" s="4">
        <v>89682</v>
      </c>
      <c r="C2085" s="4">
        <v>30</v>
      </c>
      <c r="D2085" s="4" t="s">
        <v>25</v>
      </c>
      <c r="E2085" s="5">
        <v>45383</v>
      </c>
      <c r="F2085" s="3" t="s">
        <v>10734</v>
      </c>
      <c r="G2085" s="4" t="s">
        <v>11232</v>
      </c>
      <c r="H2085" s="3" t="s">
        <v>6315</v>
      </c>
      <c r="I2085" s="3" t="s">
        <v>245</v>
      </c>
      <c r="J2085" s="3" t="s">
        <v>245</v>
      </c>
      <c r="K2085" s="3" t="s">
        <v>146</v>
      </c>
      <c r="L2085" s="6" t="s">
        <v>146</v>
      </c>
      <c r="M2085" s="3" t="s">
        <v>245</v>
      </c>
      <c r="N2085" s="3" t="s">
        <v>246</v>
      </c>
      <c r="O2085" s="3" t="s">
        <v>11233</v>
      </c>
      <c r="P2085" s="3" t="s">
        <v>245</v>
      </c>
      <c r="Q2085" s="3" t="s">
        <v>397</v>
      </c>
      <c r="R2085" s="3" t="s">
        <v>31</v>
      </c>
      <c r="S2085" s="3">
        <v>4</v>
      </c>
      <c r="U2085" s="3">
        <v>1</v>
      </c>
      <c r="V2085" s="3">
        <v>23.5</v>
      </c>
      <c r="X2085" s="16">
        <v>1</v>
      </c>
      <c r="Y2085" s="7">
        <v>23.5</v>
      </c>
      <c r="AA2085" s="3">
        <v>1</v>
      </c>
      <c r="AB2085" s="3">
        <v>11708.64</v>
      </c>
      <c r="AD2085" s="3">
        <v>11708.64</v>
      </c>
    </row>
    <row r="2086" spans="1:31" x14ac:dyDescent="0.3">
      <c r="A2086" s="3" t="s">
        <v>11234</v>
      </c>
      <c r="B2086" s="4">
        <v>89685</v>
      </c>
      <c r="C2086" s="4">
        <v>106</v>
      </c>
      <c r="D2086" s="4" t="s">
        <v>25</v>
      </c>
      <c r="E2086" s="5">
        <v>45383</v>
      </c>
      <c r="F2086" s="3" t="s">
        <v>10734</v>
      </c>
      <c r="G2086" s="4" t="s">
        <v>11235</v>
      </c>
      <c r="H2086" s="3" t="s">
        <v>6315</v>
      </c>
      <c r="I2086" s="3" t="s">
        <v>245</v>
      </c>
      <c r="J2086" s="3" t="s">
        <v>245</v>
      </c>
      <c r="K2086" s="3" t="s">
        <v>6320</v>
      </c>
      <c r="L2086" s="6" t="s">
        <v>6320</v>
      </c>
      <c r="M2086" s="3" t="s">
        <v>245</v>
      </c>
      <c r="N2086" s="3" t="s">
        <v>246</v>
      </c>
      <c r="O2086" s="3" t="s">
        <v>11236</v>
      </c>
      <c r="P2086" s="3" t="s">
        <v>245</v>
      </c>
      <c r="Q2086" s="3" t="s">
        <v>397</v>
      </c>
      <c r="R2086" s="3" t="s">
        <v>31</v>
      </c>
      <c r="S2086" s="3">
        <v>21</v>
      </c>
      <c r="U2086" s="3">
        <v>1</v>
      </c>
      <c r="V2086" s="3">
        <v>117</v>
      </c>
      <c r="X2086" s="16">
        <v>1</v>
      </c>
      <c r="Y2086" s="7">
        <v>117</v>
      </c>
      <c r="AA2086" s="3">
        <v>1</v>
      </c>
      <c r="AB2086" s="3">
        <v>53969.760000000002</v>
      </c>
      <c r="AD2086" s="3">
        <v>53969.760000000002</v>
      </c>
    </row>
    <row r="2087" spans="1:31" x14ac:dyDescent="0.3">
      <c r="A2087" s="3" t="s">
        <v>11237</v>
      </c>
      <c r="B2087" s="4">
        <v>89832</v>
      </c>
      <c r="C2087" s="4">
        <v>215</v>
      </c>
      <c r="D2087" s="4" t="s">
        <v>25</v>
      </c>
      <c r="E2087" s="5">
        <v>45383</v>
      </c>
      <c r="F2087" s="3" t="s">
        <v>10734</v>
      </c>
      <c r="G2087" s="4" t="s">
        <v>11238</v>
      </c>
      <c r="H2087" s="3" t="s">
        <v>6315</v>
      </c>
      <c r="I2087" s="3" t="s">
        <v>245</v>
      </c>
      <c r="J2087" s="3" t="s">
        <v>245</v>
      </c>
      <c r="K2087" s="3" t="s">
        <v>132</v>
      </c>
      <c r="L2087" s="6" t="s">
        <v>132</v>
      </c>
      <c r="M2087" s="3" t="s">
        <v>245</v>
      </c>
      <c r="N2087" s="3" t="s">
        <v>246</v>
      </c>
      <c r="O2087" s="3" t="s">
        <v>11239</v>
      </c>
      <c r="P2087" s="3" t="s">
        <v>245</v>
      </c>
      <c r="Q2087" s="3" t="s">
        <v>6387</v>
      </c>
      <c r="R2087" s="3" t="s">
        <v>31</v>
      </c>
      <c r="S2087" s="3">
        <v>29</v>
      </c>
      <c r="T2087" s="3">
        <v>3.2</v>
      </c>
      <c r="U2087" s="3">
        <v>0.89</v>
      </c>
      <c r="V2087" s="3">
        <v>66.12</v>
      </c>
      <c r="W2087" s="3">
        <v>11.93</v>
      </c>
      <c r="X2087" s="16">
        <v>0.82</v>
      </c>
      <c r="Y2087" s="7">
        <v>226.61</v>
      </c>
      <c r="Z2087" s="3">
        <v>57.9</v>
      </c>
      <c r="AA2087" s="3">
        <v>0.74</v>
      </c>
      <c r="AB2087" s="3">
        <v>49082.64</v>
      </c>
      <c r="AC2087" s="3">
        <v>11388.22</v>
      </c>
      <c r="AD2087" s="3">
        <v>49082.64</v>
      </c>
      <c r="AE2087" s="3">
        <v>11388.22</v>
      </c>
    </row>
    <row r="2088" spans="1:31" x14ac:dyDescent="0.3">
      <c r="A2088" s="3" t="s">
        <v>11240</v>
      </c>
      <c r="B2088" s="4">
        <v>89961</v>
      </c>
      <c r="C2088" s="4">
        <v>85</v>
      </c>
      <c r="D2088" s="4" t="s">
        <v>25</v>
      </c>
      <c r="E2088" s="5">
        <v>45383</v>
      </c>
      <c r="F2088" s="3" t="s">
        <v>10734</v>
      </c>
      <c r="G2088" s="4" t="s">
        <v>11241</v>
      </c>
      <c r="H2088" s="3" t="s">
        <v>6315</v>
      </c>
      <c r="I2088" s="3" t="s">
        <v>245</v>
      </c>
      <c r="J2088" s="3" t="s">
        <v>245</v>
      </c>
      <c r="K2088" s="3" t="s">
        <v>146</v>
      </c>
      <c r="L2088" s="6" t="s">
        <v>146</v>
      </c>
      <c r="M2088" s="3" t="s">
        <v>245</v>
      </c>
      <c r="N2088" s="3" t="s">
        <v>246</v>
      </c>
      <c r="O2088" s="3" t="s">
        <v>11242</v>
      </c>
      <c r="P2088" s="3" t="s">
        <v>245</v>
      </c>
      <c r="Q2088" s="3" t="s">
        <v>55</v>
      </c>
      <c r="R2088" s="3" t="s">
        <v>31</v>
      </c>
      <c r="S2088" s="3">
        <v>5</v>
      </c>
      <c r="U2088" s="3">
        <v>1</v>
      </c>
      <c r="V2088" s="3">
        <v>24</v>
      </c>
      <c r="X2088" s="16">
        <v>1</v>
      </c>
      <c r="Y2088" s="7">
        <v>66.5</v>
      </c>
      <c r="Z2088" s="3">
        <v>9</v>
      </c>
      <c r="AA2088" s="3">
        <v>0.86</v>
      </c>
      <c r="AB2088" s="3">
        <v>36827.699999999997</v>
      </c>
      <c r="AC2088" s="3">
        <v>5090.76</v>
      </c>
      <c r="AD2088" s="3">
        <v>36827.699999999997</v>
      </c>
      <c r="AE2088" s="3">
        <v>5090.76</v>
      </c>
    </row>
    <row r="2089" spans="1:31" x14ac:dyDescent="0.3">
      <c r="A2089" s="3" t="s">
        <v>11243</v>
      </c>
      <c r="B2089" s="4">
        <v>37730</v>
      </c>
      <c r="C2089" s="4">
        <v>210</v>
      </c>
      <c r="D2089" s="4" t="s">
        <v>25</v>
      </c>
      <c r="E2089" s="5">
        <v>45383</v>
      </c>
      <c r="F2089" s="3" t="s">
        <v>10734</v>
      </c>
      <c r="G2089" s="4" t="s">
        <v>11244</v>
      </c>
      <c r="H2089" s="3" t="s">
        <v>6315</v>
      </c>
      <c r="I2089" s="3" t="s">
        <v>252</v>
      </c>
      <c r="J2089" s="3" t="s">
        <v>252</v>
      </c>
      <c r="K2089" s="3" t="s">
        <v>89</v>
      </c>
      <c r="L2089" s="6" t="s">
        <v>89</v>
      </c>
      <c r="M2089" s="3" t="s">
        <v>252</v>
      </c>
      <c r="N2089" s="3" t="s">
        <v>154</v>
      </c>
      <c r="O2089" s="3" t="s">
        <v>11245</v>
      </c>
      <c r="P2089" s="3" t="s">
        <v>252</v>
      </c>
      <c r="Q2089" s="3" t="s">
        <v>44</v>
      </c>
      <c r="R2089" s="3" t="s">
        <v>60</v>
      </c>
      <c r="S2089" s="3">
        <v>4</v>
      </c>
      <c r="T2089" s="3">
        <v>6</v>
      </c>
      <c r="U2089" s="3">
        <v>-0.5</v>
      </c>
      <c r="V2089" s="3">
        <v>8</v>
      </c>
      <c r="W2089" s="3">
        <v>6</v>
      </c>
      <c r="X2089" s="16">
        <v>0.25</v>
      </c>
      <c r="Y2089" s="7">
        <v>324.67</v>
      </c>
      <c r="Z2089" s="3">
        <v>6</v>
      </c>
      <c r="AA2089" s="3">
        <v>0.98</v>
      </c>
      <c r="AB2089" s="3">
        <v>100629.12</v>
      </c>
      <c r="AC2089" s="3">
        <v>1866.24</v>
      </c>
      <c r="AD2089" s="3">
        <v>100629.12</v>
      </c>
      <c r="AE2089" s="3">
        <v>1866.24</v>
      </c>
    </row>
    <row r="2090" spans="1:31" x14ac:dyDescent="0.3">
      <c r="A2090" s="3" t="s">
        <v>11246</v>
      </c>
      <c r="B2090" s="4">
        <v>75651</v>
      </c>
      <c r="C2090" s="4">
        <v>246</v>
      </c>
      <c r="D2090" s="4" t="s">
        <v>25</v>
      </c>
      <c r="E2090" s="5">
        <v>45383</v>
      </c>
      <c r="F2090" s="3" t="s">
        <v>10734</v>
      </c>
      <c r="G2090" s="4" t="s">
        <v>11247</v>
      </c>
      <c r="H2090" s="3" t="s">
        <v>6315</v>
      </c>
      <c r="I2090" s="3" t="s">
        <v>252</v>
      </c>
      <c r="J2090" s="3" t="s">
        <v>252</v>
      </c>
      <c r="K2090" s="3" t="s">
        <v>89</v>
      </c>
      <c r="L2090" s="6" t="s">
        <v>89</v>
      </c>
      <c r="M2090" s="3" t="s">
        <v>252</v>
      </c>
      <c r="N2090" s="3" t="s">
        <v>184</v>
      </c>
      <c r="O2090" s="3" t="s">
        <v>11248</v>
      </c>
      <c r="P2090" s="3" t="s">
        <v>191</v>
      </c>
      <c r="Q2090" s="3" t="s">
        <v>44</v>
      </c>
      <c r="R2090" s="3" t="s">
        <v>60</v>
      </c>
      <c r="S2090" s="3">
        <v>11</v>
      </c>
      <c r="T2090" s="3">
        <v>6</v>
      </c>
      <c r="U2090" s="3">
        <v>0.45</v>
      </c>
      <c r="V2090" s="3">
        <v>25</v>
      </c>
      <c r="W2090" s="3">
        <v>6</v>
      </c>
      <c r="X2090" s="16">
        <v>0.76</v>
      </c>
      <c r="Y2090" s="7">
        <v>476.83</v>
      </c>
      <c r="Z2090" s="3">
        <v>6</v>
      </c>
      <c r="AA2090" s="3">
        <v>0.99</v>
      </c>
      <c r="AB2090" s="3">
        <v>147204.24</v>
      </c>
      <c r="AC2090" s="3">
        <v>1866.24</v>
      </c>
      <c r="AD2090" s="3">
        <v>147204.24</v>
      </c>
      <c r="AE2090" s="3">
        <v>1866.24</v>
      </c>
    </row>
    <row r="2091" spans="1:31" x14ac:dyDescent="0.3">
      <c r="A2091" s="3" t="s">
        <v>11249</v>
      </c>
      <c r="B2091" s="4">
        <v>75652</v>
      </c>
      <c r="C2091" s="4">
        <v>212</v>
      </c>
      <c r="D2091" s="4" t="s">
        <v>25</v>
      </c>
      <c r="E2091" s="5">
        <v>45383</v>
      </c>
      <c r="F2091" s="3" t="s">
        <v>10734</v>
      </c>
      <c r="G2091" s="4" t="s">
        <v>11250</v>
      </c>
      <c r="H2091" s="3" t="s">
        <v>6315</v>
      </c>
      <c r="I2091" s="3" t="s">
        <v>252</v>
      </c>
      <c r="J2091" s="3" t="s">
        <v>252</v>
      </c>
      <c r="K2091" s="3" t="s">
        <v>89</v>
      </c>
      <c r="L2091" s="6" t="s">
        <v>89</v>
      </c>
      <c r="M2091" s="3" t="s">
        <v>252</v>
      </c>
      <c r="N2091" s="3" t="s">
        <v>184</v>
      </c>
      <c r="O2091" s="3" t="s">
        <v>11251</v>
      </c>
      <c r="P2091" s="3" t="s">
        <v>191</v>
      </c>
      <c r="Q2091" s="3" t="s">
        <v>44</v>
      </c>
      <c r="R2091" s="3" t="s">
        <v>60</v>
      </c>
      <c r="T2091" s="3">
        <v>6</v>
      </c>
      <c r="W2091" s="3">
        <v>6</v>
      </c>
      <c r="Y2091" s="7">
        <v>359.08</v>
      </c>
      <c r="Z2091" s="3">
        <v>6</v>
      </c>
      <c r="AA2091" s="3">
        <v>0.98</v>
      </c>
      <c r="AB2091" s="3">
        <v>111689.28</v>
      </c>
      <c r="AC2091" s="3">
        <v>1866.24</v>
      </c>
      <c r="AD2091" s="3">
        <v>111689.28</v>
      </c>
      <c r="AE2091" s="3">
        <v>1866.24</v>
      </c>
    </row>
    <row r="2092" spans="1:31" x14ac:dyDescent="0.3">
      <c r="A2092" s="3" t="s">
        <v>11252</v>
      </c>
      <c r="B2092" s="4">
        <v>75655</v>
      </c>
      <c r="C2092" s="4">
        <v>181</v>
      </c>
      <c r="D2092" s="4" t="s">
        <v>25</v>
      </c>
      <c r="E2092" s="5">
        <v>45383</v>
      </c>
      <c r="F2092" s="3" t="s">
        <v>10734</v>
      </c>
      <c r="G2092" s="4" t="s">
        <v>11253</v>
      </c>
      <c r="H2092" s="3" t="s">
        <v>6315</v>
      </c>
      <c r="I2092" s="3" t="s">
        <v>252</v>
      </c>
      <c r="J2092" s="3" t="s">
        <v>252</v>
      </c>
      <c r="K2092" s="3" t="s">
        <v>89</v>
      </c>
      <c r="L2092" s="6" t="s">
        <v>89</v>
      </c>
      <c r="M2092" s="3" t="s">
        <v>252</v>
      </c>
      <c r="N2092" s="3" t="s">
        <v>184</v>
      </c>
      <c r="O2092" s="3" t="s">
        <v>11254</v>
      </c>
      <c r="P2092" s="3" t="s">
        <v>191</v>
      </c>
      <c r="Q2092" s="3" t="s">
        <v>44</v>
      </c>
      <c r="R2092" s="3" t="s">
        <v>60</v>
      </c>
      <c r="S2092" s="3">
        <v>1</v>
      </c>
      <c r="U2092" s="3">
        <v>1</v>
      </c>
      <c r="V2092" s="3">
        <v>12</v>
      </c>
      <c r="X2092" s="16">
        <v>1</v>
      </c>
      <c r="Y2092" s="7">
        <v>301.17</v>
      </c>
      <c r="AA2092" s="3">
        <v>1</v>
      </c>
      <c r="AB2092" s="3">
        <v>93142.080000000002</v>
      </c>
      <c r="AD2092" s="3">
        <v>93142.080000000002</v>
      </c>
    </row>
    <row r="2093" spans="1:31" x14ac:dyDescent="0.3">
      <c r="A2093" s="3" t="s">
        <v>11255</v>
      </c>
      <c r="B2093" s="4">
        <v>62352</v>
      </c>
      <c r="C2093" s="4">
        <v>204</v>
      </c>
      <c r="D2093" s="4" t="s">
        <v>25</v>
      </c>
      <c r="E2093" s="5">
        <v>45413</v>
      </c>
      <c r="F2093" s="3" t="s">
        <v>10734</v>
      </c>
      <c r="G2093" s="4" t="s">
        <v>11256</v>
      </c>
      <c r="H2093" s="3" t="s">
        <v>6315</v>
      </c>
      <c r="I2093" s="3" t="s">
        <v>116</v>
      </c>
      <c r="J2093" s="3" t="s">
        <v>116</v>
      </c>
      <c r="K2093" s="3" t="s">
        <v>116</v>
      </c>
      <c r="L2093" s="6" t="s">
        <v>89</v>
      </c>
      <c r="M2093" s="3" t="s">
        <v>116</v>
      </c>
      <c r="N2093" s="3" t="s">
        <v>10200</v>
      </c>
      <c r="O2093" s="3" t="s">
        <v>11257</v>
      </c>
      <c r="P2093" s="3" t="s">
        <v>116</v>
      </c>
      <c r="Q2093" s="3" t="s">
        <v>51</v>
      </c>
      <c r="R2093" s="3" t="s">
        <v>31</v>
      </c>
      <c r="S2093" s="3">
        <v>39</v>
      </c>
      <c r="U2093" s="3">
        <v>1</v>
      </c>
      <c r="V2093" s="3">
        <v>115.99</v>
      </c>
      <c r="X2093" s="16">
        <v>1</v>
      </c>
      <c r="Y2093" s="7">
        <v>423.95</v>
      </c>
      <c r="AA2093" s="3">
        <v>1</v>
      </c>
      <c r="AB2093" s="3">
        <v>45753.84</v>
      </c>
      <c r="AD2093" s="3">
        <v>45753.84</v>
      </c>
    </row>
    <row r="2094" spans="1:31" x14ac:dyDescent="0.3">
      <c r="A2094" s="3" t="s">
        <v>11258</v>
      </c>
      <c r="B2094" s="4">
        <v>62353</v>
      </c>
      <c r="C2094" s="4">
        <v>196</v>
      </c>
      <c r="D2094" s="4" t="s">
        <v>25</v>
      </c>
      <c r="E2094" s="5">
        <v>45413</v>
      </c>
      <c r="F2094" s="3" t="s">
        <v>10734</v>
      </c>
      <c r="G2094" s="4" t="s">
        <v>11259</v>
      </c>
      <c r="H2094" s="3" t="s">
        <v>6315</v>
      </c>
      <c r="I2094" s="3" t="s">
        <v>116</v>
      </c>
      <c r="J2094" s="3" t="s">
        <v>116</v>
      </c>
      <c r="K2094" s="3" t="s">
        <v>116</v>
      </c>
      <c r="L2094" s="6" t="s">
        <v>89</v>
      </c>
      <c r="M2094" s="3" t="s">
        <v>116</v>
      </c>
      <c r="N2094" s="3" t="s">
        <v>10200</v>
      </c>
      <c r="O2094" s="3" t="s">
        <v>11260</v>
      </c>
      <c r="P2094" s="3" t="s">
        <v>116</v>
      </c>
      <c r="Q2094" s="3" t="s">
        <v>51</v>
      </c>
      <c r="R2094" s="3" t="s">
        <v>31</v>
      </c>
      <c r="S2094" s="3">
        <v>47</v>
      </c>
      <c r="U2094" s="3">
        <v>1</v>
      </c>
      <c r="V2094" s="3">
        <v>147.97999999999999</v>
      </c>
      <c r="X2094" s="16">
        <v>1</v>
      </c>
      <c r="Y2094" s="7">
        <v>446.61</v>
      </c>
      <c r="AA2094" s="3">
        <v>1</v>
      </c>
      <c r="AB2094" s="3">
        <v>48199.8</v>
      </c>
      <c r="AD2094" s="3">
        <v>48199.8</v>
      </c>
    </row>
    <row r="2095" spans="1:31" x14ac:dyDescent="0.3">
      <c r="A2095" s="3" t="s">
        <v>11261</v>
      </c>
      <c r="B2095" s="4">
        <v>67538</v>
      </c>
      <c r="C2095" s="4">
        <v>113</v>
      </c>
      <c r="D2095" s="4" t="s">
        <v>25</v>
      </c>
      <c r="E2095" s="5">
        <v>45413</v>
      </c>
      <c r="F2095" s="3" t="s">
        <v>10734</v>
      </c>
      <c r="G2095" s="4" t="s">
        <v>11262</v>
      </c>
      <c r="H2095" s="3" t="s">
        <v>6315</v>
      </c>
      <c r="I2095" s="3" t="s">
        <v>54</v>
      </c>
      <c r="J2095" s="3" t="s">
        <v>191</v>
      </c>
      <c r="K2095" s="3" t="s">
        <v>132</v>
      </c>
      <c r="L2095" s="6" t="s">
        <v>132</v>
      </c>
      <c r="M2095" s="3" t="s">
        <v>191</v>
      </c>
      <c r="N2095" s="3" t="s">
        <v>473</v>
      </c>
      <c r="O2095" s="3" t="s">
        <v>11263</v>
      </c>
      <c r="P2095" s="3" t="s">
        <v>191</v>
      </c>
      <c r="Q2095" s="3" t="s">
        <v>51</v>
      </c>
      <c r="R2095" s="3" t="s">
        <v>31</v>
      </c>
      <c r="S2095" s="3">
        <v>6</v>
      </c>
      <c r="U2095" s="3">
        <v>1</v>
      </c>
      <c r="V2095" s="3">
        <v>22</v>
      </c>
      <c r="X2095" s="16">
        <v>1</v>
      </c>
      <c r="Y2095" s="7">
        <v>140</v>
      </c>
      <c r="AA2095" s="3">
        <v>1</v>
      </c>
      <c r="AB2095" s="3">
        <v>32608.799999999999</v>
      </c>
      <c r="AD2095" s="3">
        <v>32608.799999999999</v>
      </c>
    </row>
    <row r="2096" spans="1:31" x14ac:dyDescent="0.3">
      <c r="A2096" s="3" t="s">
        <v>11264</v>
      </c>
      <c r="B2096" s="4">
        <v>18983</v>
      </c>
      <c r="C2096" s="4">
        <v>117</v>
      </c>
      <c r="D2096" s="4" t="s">
        <v>25</v>
      </c>
      <c r="E2096" s="5">
        <v>45413</v>
      </c>
      <c r="F2096" s="3" t="s">
        <v>10734</v>
      </c>
      <c r="G2096" s="4" t="s">
        <v>11265</v>
      </c>
      <c r="H2096" s="3" t="s">
        <v>6315</v>
      </c>
      <c r="I2096" s="3" t="s">
        <v>758</v>
      </c>
      <c r="J2096" s="3" t="s">
        <v>175</v>
      </c>
      <c r="K2096" s="3" t="s">
        <v>146</v>
      </c>
      <c r="L2096" s="6" t="s">
        <v>146</v>
      </c>
      <c r="M2096" s="3" t="s">
        <v>175</v>
      </c>
      <c r="N2096" s="3" t="s">
        <v>176</v>
      </c>
      <c r="O2096" s="3" t="s">
        <v>11266</v>
      </c>
      <c r="P2096" s="3" t="s">
        <v>6357</v>
      </c>
      <c r="Q2096" s="3" t="s">
        <v>51</v>
      </c>
      <c r="R2096" s="3" t="s">
        <v>31</v>
      </c>
      <c r="S2096" s="3">
        <v>4</v>
      </c>
      <c r="U2096" s="3">
        <v>1</v>
      </c>
      <c r="V2096" s="3">
        <v>11.5</v>
      </c>
      <c r="X2096" s="16">
        <v>1</v>
      </c>
      <c r="Y2096" s="7">
        <v>93</v>
      </c>
      <c r="AA2096" s="3">
        <v>1</v>
      </c>
      <c r="AB2096" s="3">
        <v>86255.64</v>
      </c>
      <c r="AD2096" s="3">
        <v>86255.64</v>
      </c>
    </row>
    <row r="2097" spans="1:31" x14ac:dyDescent="0.3">
      <c r="A2097" s="3" t="s">
        <v>11267</v>
      </c>
      <c r="B2097" s="4">
        <v>21181</v>
      </c>
      <c r="C2097" s="4">
        <v>221</v>
      </c>
      <c r="D2097" s="4" t="s">
        <v>25</v>
      </c>
      <c r="E2097" s="5">
        <v>45413</v>
      </c>
      <c r="F2097" s="3" t="s">
        <v>10734</v>
      </c>
      <c r="G2097" s="4" t="s">
        <v>11268</v>
      </c>
      <c r="H2097" s="3" t="s">
        <v>6315</v>
      </c>
      <c r="I2097" s="3" t="s">
        <v>758</v>
      </c>
      <c r="J2097" s="3" t="s">
        <v>175</v>
      </c>
      <c r="K2097" s="3" t="s">
        <v>146</v>
      </c>
      <c r="L2097" s="6" t="s">
        <v>146</v>
      </c>
      <c r="M2097" s="3" t="s">
        <v>175</v>
      </c>
      <c r="N2097" s="3" t="s">
        <v>176</v>
      </c>
      <c r="O2097" s="3" t="s">
        <v>11269</v>
      </c>
      <c r="P2097" s="3" t="s">
        <v>6357</v>
      </c>
      <c r="Q2097" s="3" t="s">
        <v>51</v>
      </c>
      <c r="R2097" s="3" t="s">
        <v>31</v>
      </c>
      <c r="S2097" s="3">
        <v>1</v>
      </c>
      <c r="T2097" s="3">
        <v>2</v>
      </c>
      <c r="U2097" s="3">
        <v>-3</v>
      </c>
      <c r="V2097" s="3">
        <v>13.5</v>
      </c>
      <c r="W2097" s="3">
        <v>18.5</v>
      </c>
      <c r="X2097" s="16">
        <v>-0.37</v>
      </c>
      <c r="Y2097" s="7">
        <v>57</v>
      </c>
      <c r="Z2097" s="3">
        <v>118.75</v>
      </c>
      <c r="AA2097" s="3">
        <v>-1.08</v>
      </c>
      <c r="AB2097" s="3">
        <v>31819.68</v>
      </c>
      <c r="AC2097" s="3">
        <v>66291</v>
      </c>
      <c r="AD2097" s="3">
        <v>31819.68</v>
      </c>
      <c r="AE2097" s="3">
        <v>66291</v>
      </c>
    </row>
    <row r="2098" spans="1:31" x14ac:dyDescent="0.3">
      <c r="A2098" s="3" t="s">
        <v>11270</v>
      </c>
      <c r="B2098" s="4">
        <v>26150</v>
      </c>
      <c r="C2098" s="4">
        <v>155</v>
      </c>
      <c r="D2098" s="4" t="s">
        <v>25</v>
      </c>
      <c r="E2098" s="5">
        <v>45413</v>
      </c>
      <c r="F2098" s="3" t="s">
        <v>10734</v>
      </c>
      <c r="G2098" s="4" t="s">
        <v>11271</v>
      </c>
      <c r="H2098" s="3" t="s">
        <v>6315</v>
      </c>
      <c r="I2098" s="3" t="s">
        <v>758</v>
      </c>
      <c r="J2098" s="3" t="s">
        <v>175</v>
      </c>
      <c r="K2098" s="3" t="s">
        <v>6320</v>
      </c>
      <c r="L2098" s="6" t="s">
        <v>6320</v>
      </c>
      <c r="M2098" s="3" t="s">
        <v>175</v>
      </c>
      <c r="N2098" s="3" t="s">
        <v>176</v>
      </c>
      <c r="O2098" s="3" t="s">
        <v>11272</v>
      </c>
      <c r="P2098" s="3" t="s">
        <v>6357</v>
      </c>
      <c r="Q2098" s="3" t="s">
        <v>397</v>
      </c>
      <c r="R2098" s="3" t="s">
        <v>31</v>
      </c>
      <c r="S2098" s="3">
        <v>3</v>
      </c>
      <c r="T2098" s="3">
        <v>108</v>
      </c>
      <c r="U2098" s="3">
        <v>-35</v>
      </c>
      <c r="V2098" s="3">
        <v>17</v>
      </c>
      <c r="W2098" s="3">
        <v>111</v>
      </c>
      <c r="X2098" s="16">
        <v>-5.53</v>
      </c>
      <c r="Y2098" s="7">
        <v>124</v>
      </c>
      <c r="Z2098" s="3">
        <v>111</v>
      </c>
      <c r="AA2098" s="3">
        <v>0.1</v>
      </c>
      <c r="AB2098" s="3">
        <v>38077.919999999998</v>
      </c>
      <c r="AC2098" s="3">
        <v>34085.879999999997</v>
      </c>
      <c r="AD2098" s="3">
        <v>38077.919999999998</v>
      </c>
      <c r="AE2098" s="3">
        <v>34085.879999999997</v>
      </c>
    </row>
    <row r="2099" spans="1:31" x14ac:dyDescent="0.3">
      <c r="A2099" s="3" t="s">
        <v>11273</v>
      </c>
      <c r="B2099" s="4">
        <v>85046</v>
      </c>
      <c r="C2099" s="4">
        <v>89</v>
      </c>
      <c r="D2099" s="4" t="s">
        <v>25</v>
      </c>
      <c r="E2099" s="5">
        <v>45413</v>
      </c>
      <c r="F2099" s="3" t="s">
        <v>10734</v>
      </c>
      <c r="G2099" s="4" t="s">
        <v>11274</v>
      </c>
      <c r="H2099" s="3" t="s">
        <v>6315</v>
      </c>
      <c r="I2099" s="3" t="s">
        <v>245</v>
      </c>
      <c r="J2099" s="3" t="s">
        <v>245</v>
      </c>
      <c r="K2099" s="3" t="s">
        <v>146</v>
      </c>
      <c r="L2099" s="6" t="s">
        <v>146</v>
      </c>
      <c r="M2099" s="3" t="s">
        <v>245</v>
      </c>
      <c r="N2099" s="3" t="s">
        <v>246</v>
      </c>
      <c r="O2099" s="3" t="s">
        <v>11275</v>
      </c>
      <c r="P2099" s="3" t="s">
        <v>245</v>
      </c>
      <c r="Q2099" s="3" t="s">
        <v>397</v>
      </c>
      <c r="R2099" s="3" t="s">
        <v>31</v>
      </c>
      <c r="S2099" s="3">
        <v>15</v>
      </c>
      <c r="U2099" s="3">
        <v>1</v>
      </c>
      <c r="V2099" s="3">
        <v>62</v>
      </c>
      <c r="X2099" s="16">
        <v>1</v>
      </c>
      <c r="Y2099" s="7">
        <v>62</v>
      </c>
      <c r="AA2099" s="3">
        <v>1</v>
      </c>
      <c r="AB2099" s="3">
        <v>102999.36</v>
      </c>
      <c r="AD2099" s="3">
        <v>102999.36</v>
      </c>
    </row>
    <row r="2100" spans="1:31" x14ac:dyDescent="0.3">
      <c r="A2100" s="3" t="s">
        <v>11276</v>
      </c>
      <c r="B2100" s="4">
        <v>88530</v>
      </c>
      <c r="C2100" s="4">
        <v>24</v>
      </c>
      <c r="D2100" s="4" t="s">
        <v>25</v>
      </c>
      <c r="E2100" s="5">
        <v>45413</v>
      </c>
      <c r="F2100" s="3" t="s">
        <v>10734</v>
      </c>
      <c r="G2100" s="4" t="s">
        <v>11277</v>
      </c>
      <c r="H2100" s="3" t="s">
        <v>6315</v>
      </c>
      <c r="I2100" s="3" t="s">
        <v>245</v>
      </c>
      <c r="J2100" s="3" t="s">
        <v>245</v>
      </c>
      <c r="K2100" s="3" t="s">
        <v>146</v>
      </c>
      <c r="L2100" s="6" t="s">
        <v>146</v>
      </c>
      <c r="M2100" s="3" t="s">
        <v>245</v>
      </c>
      <c r="N2100" s="3" t="s">
        <v>246</v>
      </c>
      <c r="O2100" s="3" t="s">
        <v>11278</v>
      </c>
      <c r="P2100" s="3" t="s">
        <v>245</v>
      </c>
      <c r="Q2100" s="3" t="s">
        <v>397</v>
      </c>
      <c r="R2100" s="3" t="s">
        <v>31</v>
      </c>
      <c r="S2100" s="3">
        <v>9</v>
      </c>
      <c r="U2100" s="3">
        <v>1</v>
      </c>
      <c r="V2100" s="3">
        <v>21.58</v>
      </c>
      <c r="X2100" s="16">
        <v>1</v>
      </c>
      <c r="Y2100" s="7">
        <v>21.58</v>
      </c>
      <c r="AA2100" s="3">
        <v>1</v>
      </c>
      <c r="AB2100" s="3">
        <v>9308.4599999999991</v>
      </c>
      <c r="AD2100" s="3">
        <v>9308.4599999999991</v>
      </c>
    </row>
    <row r="2101" spans="1:31" x14ac:dyDescent="0.3">
      <c r="A2101" s="3" t="s">
        <v>11279</v>
      </c>
      <c r="B2101" s="4">
        <v>102353</v>
      </c>
      <c r="C2101" s="4">
        <v>8</v>
      </c>
      <c r="D2101" s="4" t="s">
        <v>25</v>
      </c>
      <c r="E2101" s="5">
        <v>45444</v>
      </c>
      <c r="F2101" s="3" t="s">
        <v>10734</v>
      </c>
      <c r="G2101" s="4" t="s">
        <v>11280</v>
      </c>
      <c r="H2101" s="3" t="s">
        <v>6315</v>
      </c>
      <c r="I2101" s="3" t="s">
        <v>252</v>
      </c>
      <c r="J2101" s="3" t="s">
        <v>252</v>
      </c>
      <c r="K2101" s="3" t="s">
        <v>132</v>
      </c>
      <c r="L2101" s="6" t="s">
        <v>132</v>
      </c>
      <c r="M2101" s="3" t="s">
        <v>252</v>
      </c>
      <c r="N2101" s="3" t="s">
        <v>184</v>
      </c>
      <c r="O2101" s="3" t="s">
        <v>11281</v>
      </c>
      <c r="P2101" s="3" t="s">
        <v>191</v>
      </c>
      <c r="Q2101" s="3" t="s">
        <v>55</v>
      </c>
      <c r="R2101" s="3" t="s">
        <v>31</v>
      </c>
      <c r="S2101" s="3">
        <v>7</v>
      </c>
      <c r="U2101" s="3">
        <v>1</v>
      </c>
      <c r="V2101" s="3">
        <v>7.33</v>
      </c>
      <c r="X2101" s="16">
        <v>1</v>
      </c>
      <c r="Y2101" s="7">
        <v>7.33</v>
      </c>
      <c r="AA2101" s="3">
        <v>1</v>
      </c>
      <c r="AB2101" s="3">
        <v>1452</v>
      </c>
      <c r="AD2101" s="3">
        <v>1452</v>
      </c>
    </row>
    <row r="2102" spans="1:31" x14ac:dyDescent="0.3">
      <c r="A2102" s="3" t="s">
        <v>11282</v>
      </c>
      <c r="B2102" s="4">
        <v>66537</v>
      </c>
      <c r="C2102" s="4">
        <v>204</v>
      </c>
      <c r="D2102" s="4" t="s">
        <v>25</v>
      </c>
      <c r="E2102" s="5">
        <v>45474</v>
      </c>
      <c r="F2102" s="3" t="s">
        <v>10734</v>
      </c>
      <c r="G2102" s="4" t="s">
        <v>11283</v>
      </c>
      <c r="H2102" s="3" t="s">
        <v>6315</v>
      </c>
      <c r="I2102" s="3" t="s">
        <v>299</v>
      </c>
      <c r="J2102" s="3" t="s">
        <v>191</v>
      </c>
      <c r="K2102" s="3" t="s">
        <v>132</v>
      </c>
      <c r="L2102" s="6" t="s">
        <v>132</v>
      </c>
      <c r="M2102" s="3" t="s">
        <v>191</v>
      </c>
      <c r="N2102" s="3" t="s">
        <v>211</v>
      </c>
      <c r="O2102" s="3" t="s">
        <v>11284</v>
      </c>
      <c r="P2102" s="3" t="s">
        <v>191</v>
      </c>
      <c r="Q2102" s="3" t="s">
        <v>26</v>
      </c>
      <c r="R2102" s="3" t="s">
        <v>27</v>
      </c>
      <c r="S2102" s="3">
        <v>12</v>
      </c>
      <c r="U2102" s="3">
        <v>1</v>
      </c>
      <c r="V2102" s="3">
        <v>140.72</v>
      </c>
      <c r="X2102" s="16">
        <v>1</v>
      </c>
      <c r="Y2102" s="7">
        <v>158.72</v>
      </c>
      <c r="AA2102" s="3">
        <v>1</v>
      </c>
      <c r="AB2102" s="3">
        <v>39127.199999999997</v>
      </c>
      <c r="AD2102" s="3">
        <v>39127.199999999997</v>
      </c>
    </row>
    <row r="2103" spans="1:31" x14ac:dyDescent="0.3">
      <c r="A2103" s="3" t="s">
        <v>11285</v>
      </c>
      <c r="B2103" s="4">
        <v>66538</v>
      </c>
      <c r="C2103" s="4">
        <v>261</v>
      </c>
      <c r="D2103" s="4" t="s">
        <v>25</v>
      </c>
      <c r="E2103" s="5">
        <v>45474</v>
      </c>
      <c r="F2103" s="3" t="s">
        <v>10734</v>
      </c>
      <c r="G2103" s="4" t="s">
        <v>11286</v>
      </c>
      <c r="H2103" s="3" t="s">
        <v>6315</v>
      </c>
      <c r="I2103" s="3" t="s">
        <v>299</v>
      </c>
      <c r="J2103" s="3" t="s">
        <v>191</v>
      </c>
      <c r="K2103" s="3" t="s">
        <v>132</v>
      </c>
      <c r="L2103" s="6" t="s">
        <v>132</v>
      </c>
      <c r="M2103" s="3" t="s">
        <v>191</v>
      </c>
      <c r="N2103" s="3" t="s">
        <v>211</v>
      </c>
      <c r="O2103" s="3" t="s">
        <v>11287</v>
      </c>
      <c r="P2103" s="3" t="s">
        <v>191</v>
      </c>
      <c r="Q2103" s="3" t="s">
        <v>26</v>
      </c>
      <c r="R2103" s="3" t="s">
        <v>27</v>
      </c>
      <c r="S2103" s="3">
        <v>49</v>
      </c>
      <c r="U2103" s="3">
        <v>1</v>
      </c>
      <c r="V2103" s="3">
        <v>309</v>
      </c>
      <c r="X2103" s="16">
        <v>1</v>
      </c>
      <c r="Y2103" s="7">
        <v>356</v>
      </c>
      <c r="AA2103" s="3">
        <v>1</v>
      </c>
      <c r="AB2103" s="3">
        <v>75528.960000000006</v>
      </c>
      <c r="AD2103" s="3">
        <v>75528.960000000006</v>
      </c>
    </row>
    <row r="2104" spans="1:31" x14ac:dyDescent="0.3">
      <c r="A2104" s="3" t="s">
        <v>11288</v>
      </c>
      <c r="B2104" s="4">
        <v>73558</v>
      </c>
      <c r="C2104" s="4">
        <v>150</v>
      </c>
      <c r="D2104" s="4" t="s">
        <v>25</v>
      </c>
      <c r="E2104" s="5">
        <v>45474</v>
      </c>
      <c r="F2104" s="3" t="s">
        <v>10734</v>
      </c>
      <c r="G2104" s="4" t="s">
        <v>11289</v>
      </c>
      <c r="H2104" s="3" t="s">
        <v>6315</v>
      </c>
      <c r="I2104" s="3" t="s">
        <v>711</v>
      </c>
      <c r="J2104" s="3" t="s">
        <v>191</v>
      </c>
      <c r="K2104" s="3" t="s">
        <v>132</v>
      </c>
      <c r="L2104" s="6" t="s">
        <v>132</v>
      </c>
      <c r="M2104" s="3" t="s">
        <v>191</v>
      </c>
      <c r="N2104" s="3" t="s">
        <v>211</v>
      </c>
      <c r="O2104" s="3" t="s">
        <v>11290</v>
      </c>
      <c r="P2104" s="3" t="s">
        <v>191</v>
      </c>
      <c r="Q2104" s="3" t="s">
        <v>2907</v>
      </c>
      <c r="R2104" s="3" t="s">
        <v>60</v>
      </c>
      <c r="S2104" s="3">
        <v>1</v>
      </c>
      <c r="U2104" s="3">
        <v>1</v>
      </c>
      <c r="V2104" s="3">
        <v>30</v>
      </c>
      <c r="X2104" s="16">
        <v>1</v>
      </c>
      <c r="Y2104" s="7">
        <v>182</v>
      </c>
      <c r="AA2104" s="3">
        <v>1</v>
      </c>
      <c r="AB2104" s="3">
        <v>45274.32</v>
      </c>
      <c r="AD2104" s="3">
        <v>45274.32</v>
      </c>
    </row>
    <row r="2105" spans="1:31" x14ac:dyDescent="0.3">
      <c r="A2105" s="3" t="s">
        <v>11291</v>
      </c>
      <c r="B2105" s="4">
        <v>80023</v>
      </c>
      <c r="C2105" s="4">
        <v>422</v>
      </c>
      <c r="D2105" s="4" t="s">
        <v>25</v>
      </c>
      <c r="E2105" s="5">
        <v>45474</v>
      </c>
      <c r="F2105" s="3" t="s">
        <v>10734</v>
      </c>
      <c r="G2105" s="4" t="s">
        <v>11292</v>
      </c>
      <c r="H2105" s="3" t="s">
        <v>6315</v>
      </c>
      <c r="I2105" s="3" t="s">
        <v>54</v>
      </c>
      <c r="J2105" s="3" t="s">
        <v>191</v>
      </c>
      <c r="K2105" s="3" t="s">
        <v>132</v>
      </c>
      <c r="L2105" s="6" t="s">
        <v>132</v>
      </c>
      <c r="M2105" s="3" t="s">
        <v>191</v>
      </c>
      <c r="N2105" s="3" t="s">
        <v>206</v>
      </c>
      <c r="O2105" s="3" t="s">
        <v>11293</v>
      </c>
      <c r="P2105" s="3" t="s">
        <v>191</v>
      </c>
      <c r="Q2105" s="3" t="s">
        <v>194</v>
      </c>
      <c r="R2105" s="3" t="s">
        <v>6402</v>
      </c>
      <c r="T2105" s="3">
        <v>118</v>
      </c>
      <c r="V2105" s="3">
        <v>158</v>
      </c>
      <c r="W2105" s="3">
        <v>297</v>
      </c>
      <c r="X2105" s="16">
        <v>-0.88</v>
      </c>
      <c r="Y2105" s="7">
        <v>860</v>
      </c>
      <c r="Z2105" s="3">
        <v>620.08000000000004</v>
      </c>
      <c r="AA2105" s="3">
        <v>0.28000000000000003</v>
      </c>
      <c r="AB2105" s="3">
        <v>169837.44</v>
      </c>
      <c r="AC2105" s="3">
        <v>115781.96</v>
      </c>
      <c r="AD2105" s="3">
        <v>169837.44</v>
      </c>
      <c r="AE2105" s="3">
        <v>115781.96</v>
      </c>
    </row>
    <row r="2106" spans="1:31" x14ac:dyDescent="0.3">
      <c r="A2106" s="3" t="s">
        <v>11294</v>
      </c>
      <c r="B2106" s="4">
        <v>22075</v>
      </c>
      <c r="C2106" s="4">
        <v>161</v>
      </c>
      <c r="D2106" s="4" t="s">
        <v>25</v>
      </c>
      <c r="E2106" s="5">
        <v>45474</v>
      </c>
      <c r="F2106" s="3" t="s">
        <v>10734</v>
      </c>
      <c r="G2106" s="4" t="s">
        <v>11295</v>
      </c>
      <c r="H2106" s="3" t="s">
        <v>6315</v>
      </c>
      <c r="I2106" s="3" t="s">
        <v>758</v>
      </c>
      <c r="J2106" s="3" t="s">
        <v>175</v>
      </c>
      <c r="K2106" s="3" t="s">
        <v>146</v>
      </c>
      <c r="L2106" s="6" t="s">
        <v>146</v>
      </c>
      <c r="M2106" s="3" t="s">
        <v>175</v>
      </c>
      <c r="N2106" s="3" t="s">
        <v>176</v>
      </c>
      <c r="O2106" s="3" t="s">
        <v>11296</v>
      </c>
      <c r="P2106" s="3" t="s">
        <v>6357</v>
      </c>
      <c r="Q2106" s="3" t="s">
        <v>161</v>
      </c>
      <c r="R2106" s="3" t="s">
        <v>31</v>
      </c>
      <c r="S2106" s="3">
        <v>4</v>
      </c>
      <c r="T2106" s="3">
        <v>1.5</v>
      </c>
      <c r="U2106" s="3">
        <v>0.63</v>
      </c>
      <c r="V2106" s="3">
        <v>10</v>
      </c>
      <c r="W2106" s="3">
        <v>4.5</v>
      </c>
      <c r="X2106" s="16">
        <v>0.55000000000000004</v>
      </c>
      <c r="Y2106" s="7">
        <v>40.25</v>
      </c>
      <c r="Z2106" s="3">
        <v>19</v>
      </c>
      <c r="AA2106" s="3">
        <v>0.53</v>
      </c>
      <c r="AB2106" s="3">
        <v>20090.310000000001</v>
      </c>
      <c r="AC2106" s="3">
        <v>9854.82</v>
      </c>
      <c r="AD2106" s="3">
        <v>20090.310000000001</v>
      </c>
      <c r="AE2106" s="3">
        <v>9931.3799999999992</v>
      </c>
    </row>
    <row r="2107" spans="1:31" x14ac:dyDescent="0.3">
      <c r="A2107" s="3" t="s">
        <v>11297</v>
      </c>
      <c r="B2107" s="4">
        <v>22077</v>
      </c>
      <c r="C2107" s="4">
        <v>156</v>
      </c>
      <c r="D2107" s="4" t="s">
        <v>25</v>
      </c>
      <c r="E2107" s="5">
        <v>45474</v>
      </c>
      <c r="F2107" s="3" t="s">
        <v>10734</v>
      </c>
      <c r="G2107" s="4" t="s">
        <v>11298</v>
      </c>
      <c r="H2107" s="3" t="s">
        <v>6315</v>
      </c>
      <c r="I2107" s="3" t="s">
        <v>806</v>
      </c>
      <c r="J2107" s="3" t="s">
        <v>175</v>
      </c>
      <c r="K2107" s="3" t="s">
        <v>146</v>
      </c>
      <c r="L2107" s="6" t="s">
        <v>146</v>
      </c>
      <c r="M2107" s="3" t="s">
        <v>175</v>
      </c>
      <c r="N2107" s="3" t="s">
        <v>176</v>
      </c>
      <c r="O2107" s="3" t="s">
        <v>11299</v>
      </c>
      <c r="P2107" s="3" t="s">
        <v>6357</v>
      </c>
      <c r="Q2107" s="3" t="s">
        <v>161</v>
      </c>
      <c r="R2107" s="3" t="s">
        <v>31</v>
      </c>
      <c r="S2107" s="3">
        <v>4</v>
      </c>
      <c r="T2107" s="3">
        <v>7.5</v>
      </c>
      <c r="U2107" s="3">
        <v>-0.88</v>
      </c>
      <c r="V2107" s="3">
        <v>10.5</v>
      </c>
      <c r="W2107" s="3">
        <v>9</v>
      </c>
      <c r="X2107" s="16">
        <v>0.14000000000000001</v>
      </c>
      <c r="Y2107" s="7">
        <v>47.5</v>
      </c>
      <c r="Z2107" s="3">
        <v>25.5</v>
      </c>
      <c r="AA2107" s="3">
        <v>0.46</v>
      </c>
      <c r="AB2107" s="3">
        <v>23736.9</v>
      </c>
      <c r="AC2107" s="3">
        <v>13796.58</v>
      </c>
      <c r="AD2107" s="3">
        <v>23736.9</v>
      </c>
      <c r="AE2107" s="3">
        <v>13957.02</v>
      </c>
    </row>
    <row r="2108" spans="1:31" x14ac:dyDescent="0.3">
      <c r="A2108" s="3" t="s">
        <v>11300</v>
      </c>
      <c r="B2108" s="4">
        <v>24999</v>
      </c>
      <c r="C2108" s="4">
        <v>344</v>
      </c>
      <c r="D2108" s="4" t="s">
        <v>25</v>
      </c>
      <c r="E2108" s="5">
        <v>45474</v>
      </c>
      <c r="F2108" s="3" t="s">
        <v>10734</v>
      </c>
      <c r="G2108" s="4" t="s">
        <v>11301</v>
      </c>
      <c r="H2108" s="3" t="s">
        <v>6315</v>
      </c>
      <c r="I2108" s="3" t="s">
        <v>758</v>
      </c>
      <c r="J2108" s="3" t="s">
        <v>175</v>
      </c>
      <c r="K2108" s="3" t="s">
        <v>6320</v>
      </c>
      <c r="L2108" s="6" t="s">
        <v>6320</v>
      </c>
      <c r="M2108" s="3" t="s">
        <v>175</v>
      </c>
      <c r="N2108" s="3" t="s">
        <v>712</v>
      </c>
      <c r="O2108" s="3" t="s">
        <v>11302</v>
      </c>
      <c r="P2108" s="3" t="s">
        <v>6357</v>
      </c>
      <c r="Q2108" s="3" t="s">
        <v>194</v>
      </c>
      <c r="R2108" s="3" t="s">
        <v>6402</v>
      </c>
      <c r="S2108" s="3">
        <v>75</v>
      </c>
      <c r="U2108" s="3">
        <v>1</v>
      </c>
      <c r="V2108" s="3">
        <v>948</v>
      </c>
      <c r="X2108" s="16">
        <v>1</v>
      </c>
      <c r="Y2108" s="7">
        <v>948</v>
      </c>
      <c r="AA2108" s="3">
        <v>1</v>
      </c>
      <c r="AB2108" s="3">
        <v>350039.52</v>
      </c>
      <c r="AD2108" s="3">
        <v>350039.52</v>
      </c>
    </row>
    <row r="2109" spans="1:31" x14ac:dyDescent="0.3">
      <c r="A2109" s="3" t="s">
        <v>11303</v>
      </c>
      <c r="B2109" s="4">
        <v>25169</v>
      </c>
      <c r="C2109" s="4">
        <v>67</v>
      </c>
      <c r="D2109" s="4" t="s">
        <v>25</v>
      </c>
      <c r="E2109" s="5">
        <v>45474</v>
      </c>
      <c r="F2109" s="3" t="s">
        <v>10734</v>
      </c>
      <c r="G2109" s="4" t="s">
        <v>11304</v>
      </c>
      <c r="H2109" s="3" t="s">
        <v>6315</v>
      </c>
      <c r="I2109" s="3" t="s">
        <v>758</v>
      </c>
      <c r="J2109" s="3" t="s">
        <v>175</v>
      </c>
      <c r="K2109" s="3" t="s">
        <v>6320</v>
      </c>
      <c r="L2109" s="6" t="s">
        <v>6320</v>
      </c>
      <c r="M2109" s="3" t="s">
        <v>175</v>
      </c>
      <c r="N2109" s="3" t="s">
        <v>176</v>
      </c>
      <c r="O2109" s="3" t="s">
        <v>11305</v>
      </c>
      <c r="P2109" s="3" t="s">
        <v>6357</v>
      </c>
      <c r="Q2109" s="3" t="s">
        <v>161</v>
      </c>
      <c r="R2109" s="3" t="s">
        <v>31</v>
      </c>
      <c r="S2109" s="3">
        <v>3</v>
      </c>
      <c r="T2109" s="3">
        <v>0.5</v>
      </c>
      <c r="U2109" s="3">
        <v>0.8</v>
      </c>
      <c r="V2109" s="3">
        <v>6.5</v>
      </c>
      <c r="W2109" s="3">
        <v>4</v>
      </c>
      <c r="X2109" s="16">
        <v>0.38</v>
      </c>
      <c r="Y2109" s="7">
        <v>28</v>
      </c>
      <c r="Z2109" s="3">
        <v>11.5</v>
      </c>
      <c r="AA2109" s="3">
        <v>0.59</v>
      </c>
      <c r="AB2109" s="3">
        <v>13847.52</v>
      </c>
      <c r="AC2109" s="3">
        <v>5993.52</v>
      </c>
      <c r="AD2109" s="3">
        <v>13847.52</v>
      </c>
      <c r="AE2109" s="3">
        <v>6012.66</v>
      </c>
    </row>
    <row r="2110" spans="1:31" x14ac:dyDescent="0.3">
      <c r="A2110" s="3" t="s">
        <v>11306</v>
      </c>
      <c r="B2110" s="4">
        <v>26512</v>
      </c>
      <c r="C2110" s="4">
        <v>150</v>
      </c>
      <c r="D2110" s="4" t="s">
        <v>25</v>
      </c>
      <c r="E2110" s="5">
        <v>45474</v>
      </c>
      <c r="F2110" s="3" t="s">
        <v>10734</v>
      </c>
      <c r="G2110" s="4" t="s">
        <v>11307</v>
      </c>
      <c r="H2110" s="3" t="s">
        <v>6315</v>
      </c>
      <c r="I2110" s="3" t="s">
        <v>812</v>
      </c>
      <c r="J2110" s="3" t="s">
        <v>175</v>
      </c>
      <c r="K2110" s="3" t="s">
        <v>6320</v>
      </c>
      <c r="L2110" s="6" t="s">
        <v>6320</v>
      </c>
      <c r="M2110" s="3" t="s">
        <v>175</v>
      </c>
      <c r="N2110" s="3" t="s">
        <v>176</v>
      </c>
      <c r="O2110" s="3" t="s">
        <v>11308</v>
      </c>
      <c r="P2110" s="3" t="s">
        <v>6357</v>
      </c>
      <c r="Q2110" s="3" t="s">
        <v>11309</v>
      </c>
      <c r="R2110" s="3" t="s">
        <v>60</v>
      </c>
      <c r="S2110" s="3">
        <v>5</v>
      </c>
      <c r="T2110" s="3">
        <v>3</v>
      </c>
      <c r="U2110" s="3">
        <v>0.33</v>
      </c>
      <c r="V2110" s="3">
        <v>25</v>
      </c>
      <c r="W2110" s="3">
        <v>11.5</v>
      </c>
      <c r="X2110" s="16">
        <v>0.54</v>
      </c>
      <c r="Y2110" s="7">
        <v>49.5</v>
      </c>
      <c r="Z2110" s="3">
        <v>41.75</v>
      </c>
      <c r="AA2110" s="3">
        <v>0.16</v>
      </c>
      <c r="AB2110" s="3">
        <v>18628.38</v>
      </c>
      <c r="AC2110" s="3">
        <v>15440.82</v>
      </c>
      <c r="AD2110" s="3">
        <v>19021.080000000002</v>
      </c>
      <c r="AE2110" s="3">
        <v>15440.82</v>
      </c>
    </row>
    <row r="2111" spans="1:31" x14ac:dyDescent="0.3">
      <c r="A2111" s="3" t="s">
        <v>11310</v>
      </c>
      <c r="B2111" s="4">
        <v>28607</v>
      </c>
      <c r="C2111" s="4">
        <v>130</v>
      </c>
      <c r="D2111" s="4" t="s">
        <v>25</v>
      </c>
      <c r="E2111" s="5">
        <v>45474</v>
      </c>
      <c r="F2111" s="3" t="s">
        <v>10734</v>
      </c>
      <c r="G2111" s="4" t="s">
        <v>11311</v>
      </c>
      <c r="H2111" s="3" t="s">
        <v>6315</v>
      </c>
      <c r="I2111" s="3" t="s">
        <v>153</v>
      </c>
      <c r="J2111" s="3" t="s">
        <v>153</v>
      </c>
      <c r="K2111" s="3" t="s">
        <v>132</v>
      </c>
      <c r="L2111" s="6" t="s">
        <v>132</v>
      </c>
      <c r="M2111" s="3" t="s">
        <v>153</v>
      </c>
      <c r="N2111" s="3" t="s">
        <v>184</v>
      </c>
      <c r="O2111" s="3" t="s">
        <v>11312</v>
      </c>
      <c r="P2111" s="3" t="s">
        <v>153</v>
      </c>
      <c r="Q2111" s="3" t="s">
        <v>30</v>
      </c>
      <c r="R2111" s="3" t="s">
        <v>31</v>
      </c>
      <c r="V2111" s="3">
        <v>10.08</v>
      </c>
      <c r="X2111" s="16">
        <v>1</v>
      </c>
      <c r="Y2111" s="7">
        <v>109.75</v>
      </c>
      <c r="AA2111" s="3">
        <v>1</v>
      </c>
      <c r="AB2111" s="3">
        <v>37468.65</v>
      </c>
      <c r="AD2111" s="3">
        <v>37468.65</v>
      </c>
    </row>
    <row r="2112" spans="1:31" x14ac:dyDescent="0.3">
      <c r="A2112" s="3" t="s">
        <v>11313</v>
      </c>
      <c r="B2112" s="4">
        <v>73891</v>
      </c>
      <c r="C2112" s="4">
        <v>107</v>
      </c>
      <c r="D2112" s="4" t="s">
        <v>25</v>
      </c>
      <c r="E2112" s="5">
        <v>45474</v>
      </c>
      <c r="F2112" s="3" t="s">
        <v>10734</v>
      </c>
      <c r="G2112" s="4" t="s">
        <v>11314</v>
      </c>
      <c r="H2112" s="3" t="s">
        <v>6315</v>
      </c>
      <c r="I2112" s="3" t="s">
        <v>153</v>
      </c>
      <c r="J2112" s="3" t="s">
        <v>153</v>
      </c>
      <c r="K2112" s="3" t="s">
        <v>146</v>
      </c>
      <c r="L2112" s="6" t="s">
        <v>146</v>
      </c>
      <c r="M2112" s="3" t="s">
        <v>153</v>
      </c>
      <c r="N2112" s="3" t="s">
        <v>184</v>
      </c>
      <c r="O2112" s="3" t="s">
        <v>11315</v>
      </c>
      <c r="P2112" s="3" t="s">
        <v>191</v>
      </c>
      <c r="Q2112" s="3" t="s">
        <v>2907</v>
      </c>
      <c r="R2112" s="3" t="s">
        <v>60</v>
      </c>
      <c r="V2112" s="3">
        <v>14</v>
      </c>
      <c r="X2112" s="16">
        <v>1</v>
      </c>
      <c r="Y2112" s="7">
        <v>73</v>
      </c>
      <c r="AA2112" s="3">
        <v>1</v>
      </c>
      <c r="AB2112" s="3">
        <v>27129.72</v>
      </c>
      <c r="AD2112" s="3">
        <v>27129.72</v>
      </c>
    </row>
    <row r="2113" spans="1:31" x14ac:dyDescent="0.3">
      <c r="A2113" s="3" t="s">
        <v>11316</v>
      </c>
      <c r="B2113" s="4">
        <v>80362</v>
      </c>
      <c r="C2113" s="4">
        <v>219</v>
      </c>
      <c r="D2113" s="4" t="s">
        <v>25</v>
      </c>
      <c r="E2113" s="5">
        <v>45474</v>
      </c>
      <c r="F2113" s="3" t="s">
        <v>10734</v>
      </c>
      <c r="G2113" s="4" t="s">
        <v>11317</v>
      </c>
      <c r="H2113" s="3" t="s">
        <v>6315</v>
      </c>
      <c r="I2113" s="3" t="s">
        <v>2880</v>
      </c>
      <c r="J2113" s="3" t="s">
        <v>232</v>
      </c>
      <c r="K2113" s="3" t="s">
        <v>232</v>
      </c>
      <c r="L2113" s="6" t="s">
        <v>132</v>
      </c>
      <c r="M2113" s="3" t="s">
        <v>175</v>
      </c>
      <c r="N2113" s="3" t="s">
        <v>184</v>
      </c>
      <c r="O2113" s="3" t="s">
        <v>11318</v>
      </c>
      <c r="P2113" s="3" t="s">
        <v>191</v>
      </c>
      <c r="Q2113" s="3" t="s">
        <v>234</v>
      </c>
      <c r="R2113" s="3" t="s">
        <v>31</v>
      </c>
      <c r="S2113" s="3">
        <v>14</v>
      </c>
      <c r="T2113" s="3">
        <v>37</v>
      </c>
      <c r="U2113" s="3">
        <v>-1.74</v>
      </c>
      <c r="V2113" s="3">
        <v>275</v>
      </c>
      <c r="W2113" s="3">
        <v>145</v>
      </c>
      <c r="X2113" s="16">
        <v>0.47</v>
      </c>
      <c r="Y2113" s="7">
        <v>275.92</v>
      </c>
      <c r="Z2113" s="3">
        <v>145</v>
      </c>
      <c r="AA2113" s="3">
        <v>0.47</v>
      </c>
      <c r="AB2113" s="3">
        <v>63336.57</v>
      </c>
      <c r="AC2113" s="3">
        <v>32833.800000000003</v>
      </c>
      <c r="AD2113" s="3">
        <v>63336.57</v>
      </c>
      <c r="AE2113" s="3">
        <v>32833.800000000003</v>
      </c>
    </row>
    <row r="2114" spans="1:31" x14ac:dyDescent="0.3">
      <c r="A2114" s="3" t="s">
        <v>11319</v>
      </c>
      <c r="B2114" s="4">
        <v>25942</v>
      </c>
      <c r="C2114" s="4">
        <v>76</v>
      </c>
      <c r="D2114" s="4" t="s">
        <v>25</v>
      </c>
      <c r="E2114" s="5">
        <v>45474</v>
      </c>
      <c r="F2114" s="3" t="s">
        <v>10734</v>
      </c>
      <c r="G2114" s="4" t="s">
        <v>11320</v>
      </c>
      <c r="H2114" s="3" t="s">
        <v>6315</v>
      </c>
      <c r="I2114" s="3" t="s">
        <v>735</v>
      </c>
      <c r="J2114" s="3" t="s">
        <v>736</v>
      </c>
      <c r="K2114" s="3" t="s">
        <v>736</v>
      </c>
      <c r="L2114" s="6" t="s">
        <v>146</v>
      </c>
      <c r="M2114" s="3" t="s">
        <v>175</v>
      </c>
      <c r="N2114" s="3" t="s">
        <v>176</v>
      </c>
      <c r="O2114" s="3" t="s">
        <v>11321</v>
      </c>
      <c r="P2114" s="3" t="s">
        <v>6357</v>
      </c>
      <c r="Q2114" s="3" t="s">
        <v>47</v>
      </c>
      <c r="R2114" s="3" t="s">
        <v>31</v>
      </c>
      <c r="S2114" s="3">
        <v>5</v>
      </c>
      <c r="U2114" s="3">
        <v>1</v>
      </c>
      <c r="V2114" s="3">
        <v>9</v>
      </c>
      <c r="X2114" s="16">
        <v>1</v>
      </c>
      <c r="Y2114" s="7">
        <v>56.5</v>
      </c>
      <c r="AA2114" s="3">
        <v>1</v>
      </c>
      <c r="AB2114" s="3">
        <v>40171.5</v>
      </c>
      <c r="AD2114" s="3">
        <v>40171.5</v>
      </c>
    </row>
    <row r="2115" spans="1:31" x14ac:dyDescent="0.3">
      <c r="A2115" s="3" t="s">
        <v>11322</v>
      </c>
      <c r="B2115" s="4">
        <v>27100</v>
      </c>
      <c r="C2115" s="4">
        <v>466</v>
      </c>
      <c r="D2115" s="4" t="s">
        <v>25</v>
      </c>
      <c r="E2115" s="5">
        <v>45474</v>
      </c>
      <c r="F2115" s="3" t="s">
        <v>10734</v>
      </c>
      <c r="G2115" s="4" t="s">
        <v>11323</v>
      </c>
      <c r="H2115" s="3" t="s">
        <v>6315</v>
      </c>
      <c r="I2115" s="3" t="s">
        <v>735</v>
      </c>
      <c r="J2115" s="3" t="s">
        <v>736</v>
      </c>
      <c r="K2115" s="3" t="s">
        <v>736</v>
      </c>
      <c r="L2115" s="6" t="s">
        <v>6320</v>
      </c>
      <c r="M2115" s="3" t="s">
        <v>175</v>
      </c>
      <c r="N2115" s="3" t="s">
        <v>176</v>
      </c>
      <c r="O2115" s="3" t="s">
        <v>11324</v>
      </c>
      <c r="P2115" s="3" t="s">
        <v>6357</v>
      </c>
      <c r="Q2115" s="3" t="s">
        <v>194</v>
      </c>
      <c r="R2115" s="3" t="s">
        <v>6402</v>
      </c>
      <c r="S2115" s="3">
        <v>119</v>
      </c>
      <c r="T2115" s="3">
        <v>40</v>
      </c>
      <c r="U2115" s="3">
        <v>0.66</v>
      </c>
      <c r="V2115" s="3">
        <v>184</v>
      </c>
      <c r="W2115" s="3">
        <v>72.5</v>
      </c>
      <c r="X2115" s="16">
        <v>0.61</v>
      </c>
      <c r="Y2115" s="7">
        <v>643.83000000000004</v>
      </c>
      <c r="Z2115" s="3">
        <v>205.33</v>
      </c>
      <c r="AA2115" s="3">
        <v>0.68</v>
      </c>
      <c r="AB2115" s="3">
        <v>182751.08</v>
      </c>
      <c r="AC2115" s="3">
        <v>57780.800000000003</v>
      </c>
      <c r="AD2115" s="3">
        <v>182751.08</v>
      </c>
      <c r="AE2115" s="3">
        <v>57780.800000000003</v>
      </c>
    </row>
    <row r="2116" spans="1:31" x14ac:dyDescent="0.3">
      <c r="A2116" s="3" t="s">
        <v>11325</v>
      </c>
      <c r="B2116" s="4">
        <v>64278</v>
      </c>
      <c r="C2116" s="4">
        <v>147</v>
      </c>
      <c r="D2116" s="4" t="s">
        <v>25</v>
      </c>
      <c r="E2116" s="5">
        <v>45474</v>
      </c>
      <c r="F2116" s="3" t="s">
        <v>10734</v>
      </c>
      <c r="G2116" s="4" t="s">
        <v>11326</v>
      </c>
      <c r="H2116" s="3" t="s">
        <v>6315</v>
      </c>
      <c r="I2116" s="3" t="s">
        <v>54</v>
      </c>
      <c r="J2116" s="3" t="s">
        <v>11327</v>
      </c>
      <c r="K2116" s="3" t="s">
        <v>11327</v>
      </c>
      <c r="L2116" s="6" t="s">
        <v>89</v>
      </c>
      <c r="M2116" s="3" t="s">
        <v>191</v>
      </c>
      <c r="N2116" s="3" t="s">
        <v>211</v>
      </c>
      <c r="O2116" s="3" t="s">
        <v>11328</v>
      </c>
      <c r="P2116" s="3" t="s">
        <v>191</v>
      </c>
      <c r="Q2116" s="3" t="s">
        <v>26</v>
      </c>
      <c r="R2116" s="3" t="s">
        <v>27</v>
      </c>
      <c r="S2116" s="3">
        <v>39</v>
      </c>
      <c r="U2116" s="3">
        <v>1</v>
      </c>
      <c r="V2116" s="3">
        <v>181.63</v>
      </c>
      <c r="X2116" s="16">
        <v>1</v>
      </c>
      <c r="Y2116" s="7">
        <v>192.46</v>
      </c>
      <c r="AA2116" s="3">
        <v>1</v>
      </c>
      <c r="AB2116" s="3">
        <v>18110.400000000001</v>
      </c>
      <c r="AD2116" s="3">
        <v>18110.400000000001</v>
      </c>
    </row>
    <row r="2117" spans="1:31" x14ac:dyDescent="0.3">
      <c r="A2117" s="3" t="s">
        <v>11329</v>
      </c>
      <c r="B2117" s="4">
        <v>64753</v>
      </c>
      <c r="C2117" s="4">
        <v>60</v>
      </c>
      <c r="D2117" s="4" t="s">
        <v>25</v>
      </c>
      <c r="E2117" s="5">
        <v>45474</v>
      </c>
      <c r="F2117" s="3" t="s">
        <v>10734</v>
      </c>
      <c r="G2117" s="4" t="s">
        <v>11330</v>
      </c>
      <c r="H2117" s="3" t="s">
        <v>6315</v>
      </c>
      <c r="I2117" s="3" t="s">
        <v>54</v>
      </c>
      <c r="J2117" s="3" t="s">
        <v>11327</v>
      </c>
      <c r="K2117" s="3" t="s">
        <v>11327</v>
      </c>
      <c r="L2117" s="6" t="s">
        <v>89</v>
      </c>
      <c r="M2117" s="3" t="s">
        <v>191</v>
      </c>
      <c r="N2117" s="3" t="s">
        <v>211</v>
      </c>
      <c r="O2117" s="3" t="s">
        <v>11331</v>
      </c>
      <c r="P2117" s="3" t="s">
        <v>191</v>
      </c>
      <c r="Q2117" s="3" t="s">
        <v>26</v>
      </c>
      <c r="R2117" s="3" t="s">
        <v>27</v>
      </c>
      <c r="S2117" s="3">
        <v>25</v>
      </c>
      <c r="U2117" s="3">
        <v>1</v>
      </c>
      <c r="V2117" s="3">
        <v>68.319999999999993</v>
      </c>
      <c r="X2117" s="16">
        <v>1</v>
      </c>
      <c r="Y2117" s="7">
        <v>68.319999999999993</v>
      </c>
      <c r="AA2117" s="3">
        <v>1</v>
      </c>
      <c r="AB2117" s="3">
        <v>6428.8</v>
      </c>
      <c r="AD2117" s="3">
        <v>6428.8</v>
      </c>
    </row>
    <row r="2118" spans="1:31" x14ac:dyDescent="0.3">
      <c r="A2118" s="3" t="s">
        <v>11332</v>
      </c>
      <c r="B2118" s="4">
        <v>64973</v>
      </c>
      <c r="C2118" s="4">
        <v>130</v>
      </c>
      <c r="D2118" s="4" t="s">
        <v>25</v>
      </c>
      <c r="E2118" s="5">
        <v>45474</v>
      </c>
      <c r="F2118" s="3" t="s">
        <v>10734</v>
      </c>
      <c r="G2118" s="4" t="s">
        <v>11333</v>
      </c>
      <c r="H2118" s="3" t="s">
        <v>6315</v>
      </c>
      <c r="I2118" s="3" t="s">
        <v>54</v>
      </c>
      <c r="J2118" s="3" t="s">
        <v>11327</v>
      </c>
      <c r="K2118" s="3" t="s">
        <v>11327</v>
      </c>
      <c r="L2118" s="6" t="s">
        <v>89</v>
      </c>
      <c r="M2118" s="3" t="s">
        <v>191</v>
      </c>
      <c r="N2118" s="3" t="s">
        <v>211</v>
      </c>
      <c r="O2118" s="3" t="s">
        <v>11334</v>
      </c>
      <c r="P2118" s="3" t="s">
        <v>191</v>
      </c>
      <c r="Q2118" s="3" t="s">
        <v>26</v>
      </c>
      <c r="R2118" s="3" t="s">
        <v>27</v>
      </c>
      <c r="S2118" s="3">
        <v>25</v>
      </c>
      <c r="U2118" s="3">
        <v>1</v>
      </c>
      <c r="V2118" s="3">
        <v>147.38</v>
      </c>
      <c r="X2118" s="16">
        <v>1</v>
      </c>
      <c r="Y2118" s="7">
        <v>157.38</v>
      </c>
      <c r="AA2118" s="3">
        <v>1</v>
      </c>
      <c r="AB2118" s="3">
        <v>14809.76</v>
      </c>
      <c r="AD2118" s="3">
        <v>14809.76</v>
      </c>
    </row>
    <row r="2119" spans="1:31" x14ac:dyDescent="0.3">
      <c r="A2119" s="3" t="s">
        <v>11335</v>
      </c>
      <c r="B2119" s="4">
        <v>64975</v>
      </c>
      <c r="C2119" s="4">
        <v>215</v>
      </c>
      <c r="D2119" s="4" t="s">
        <v>25</v>
      </c>
      <c r="E2119" s="5">
        <v>45474</v>
      </c>
      <c r="F2119" s="3" t="s">
        <v>10734</v>
      </c>
      <c r="G2119" s="4" t="s">
        <v>11336</v>
      </c>
      <c r="H2119" s="3" t="s">
        <v>6315</v>
      </c>
      <c r="I2119" s="3" t="s">
        <v>54</v>
      </c>
      <c r="J2119" s="3" t="s">
        <v>11327</v>
      </c>
      <c r="K2119" s="3" t="s">
        <v>11327</v>
      </c>
      <c r="L2119" s="6" t="s">
        <v>89</v>
      </c>
      <c r="M2119" s="3" t="s">
        <v>191</v>
      </c>
      <c r="N2119" s="3" t="s">
        <v>211</v>
      </c>
      <c r="O2119" s="3" t="s">
        <v>11337</v>
      </c>
      <c r="P2119" s="3" t="s">
        <v>191</v>
      </c>
      <c r="Q2119" s="3" t="s">
        <v>26</v>
      </c>
      <c r="R2119" s="3" t="s">
        <v>27</v>
      </c>
      <c r="S2119" s="3">
        <v>57</v>
      </c>
      <c r="U2119" s="3">
        <v>1</v>
      </c>
      <c r="V2119" s="3">
        <v>258.27</v>
      </c>
      <c r="X2119" s="16">
        <v>1</v>
      </c>
      <c r="Y2119" s="7">
        <v>269.11</v>
      </c>
      <c r="AA2119" s="3">
        <v>1</v>
      </c>
      <c r="AB2119" s="3">
        <v>25323.200000000001</v>
      </c>
      <c r="AD2119" s="3">
        <v>25323.200000000001</v>
      </c>
    </row>
    <row r="2120" spans="1:31" x14ac:dyDescent="0.3">
      <c r="A2120" s="3" t="s">
        <v>11338</v>
      </c>
      <c r="B2120" s="4">
        <v>65214</v>
      </c>
      <c r="C2120" s="4">
        <v>222</v>
      </c>
      <c r="D2120" s="4" t="s">
        <v>25</v>
      </c>
      <c r="E2120" s="5">
        <v>45474</v>
      </c>
      <c r="F2120" s="3" t="s">
        <v>10734</v>
      </c>
      <c r="G2120" s="4" t="s">
        <v>11339</v>
      </c>
      <c r="H2120" s="3" t="s">
        <v>6315</v>
      </c>
      <c r="I2120" s="3" t="s">
        <v>54</v>
      </c>
      <c r="J2120" s="3" t="s">
        <v>11327</v>
      </c>
      <c r="K2120" s="3" t="s">
        <v>11327</v>
      </c>
      <c r="L2120" s="6" t="s">
        <v>89</v>
      </c>
      <c r="M2120" s="3" t="s">
        <v>191</v>
      </c>
      <c r="N2120" s="3" t="s">
        <v>211</v>
      </c>
      <c r="O2120" s="3" t="s">
        <v>11340</v>
      </c>
      <c r="P2120" s="3" t="s">
        <v>191</v>
      </c>
      <c r="Q2120" s="3" t="s">
        <v>26</v>
      </c>
      <c r="R2120" s="3" t="s">
        <v>27</v>
      </c>
      <c r="S2120" s="3">
        <v>54</v>
      </c>
      <c r="U2120" s="3">
        <v>1</v>
      </c>
      <c r="V2120" s="3">
        <v>277.44</v>
      </c>
      <c r="X2120" s="16">
        <v>1</v>
      </c>
      <c r="Y2120" s="7">
        <v>287.44</v>
      </c>
      <c r="AA2120" s="3">
        <v>1</v>
      </c>
      <c r="AB2120" s="3">
        <v>27048</v>
      </c>
      <c r="AD2120" s="3">
        <v>27048</v>
      </c>
    </row>
    <row r="2121" spans="1:31" x14ac:dyDescent="0.3">
      <c r="A2121" s="3" t="s">
        <v>11341</v>
      </c>
      <c r="B2121" s="4">
        <v>65738</v>
      </c>
      <c r="C2121" s="4">
        <v>136</v>
      </c>
      <c r="D2121" s="4" t="s">
        <v>25</v>
      </c>
      <c r="E2121" s="5">
        <v>45474</v>
      </c>
      <c r="F2121" s="3" t="s">
        <v>10734</v>
      </c>
      <c r="G2121" s="4" t="s">
        <v>11342</v>
      </c>
      <c r="H2121" s="3" t="s">
        <v>6315</v>
      </c>
      <c r="I2121" s="3" t="s">
        <v>54</v>
      </c>
      <c r="J2121" s="3" t="s">
        <v>11327</v>
      </c>
      <c r="K2121" s="3" t="s">
        <v>11327</v>
      </c>
      <c r="L2121" s="6" t="s">
        <v>89</v>
      </c>
      <c r="M2121" s="3" t="s">
        <v>191</v>
      </c>
      <c r="N2121" s="3" t="s">
        <v>211</v>
      </c>
      <c r="O2121" s="3" t="s">
        <v>11343</v>
      </c>
      <c r="P2121" s="3" t="s">
        <v>191</v>
      </c>
      <c r="Q2121" s="3" t="s">
        <v>26</v>
      </c>
      <c r="R2121" s="3" t="s">
        <v>27</v>
      </c>
      <c r="S2121" s="3">
        <v>25</v>
      </c>
      <c r="U2121" s="3">
        <v>1</v>
      </c>
      <c r="V2121" s="3">
        <v>155.80000000000001</v>
      </c>
      <c r="X2121" s="16">
        <v>1</v>
      </c>
      <c r="Y2121" s="7">
        <v>165.8</v>
      </c>
      <c r="AA2121" s="3">
        <v>1</v>
      </c>
      <c r="AB2121" s="3">
        <v>15601.6</v>
      </c>
      <c r="AD2121" s="3">
        <v>15601.6</v>
      </c>
    </row>
    <row r="2122" spans="1:31" x14ac:dyDescent="0.3">
      <c r="A2122" s="3" t="s">
        <v>11344</v>
      </c>
      <c r="B2122" s="4">
        <v>66463</v>
      </c>
      <c r="C2122" s="4">
        <v>125</v>
      </c>
      <c r="D2122" s="4" t="s">
        <v>25</v>
      </c>
      <c r="E2122" s="5">
        <v>45474</v>
      </c>
      <c r="F2122" s="3" t="s">
        <v>10734</v>
      </c>
      <c r="G2122" s="4" t="s">
        <v>11345</v>
      </c>
      <c r="H2122" s="3" t="s">
        <v>6315</v>
      </c>
      <c r="I2122" s="3" t="s">
        <v>54</v>
      </c>
      <c r="J2122" s="3" t="s">
        <v>11327</v>
      </c>
      <c r="K2122" s="3" t="s">
        <v>11327</v>
      </c>
      <c r="L2122" s="6" t="s">
        <v>89</v>
      </c>
      <c r="M2122" s="3" t="s">
        <v>191</v>
      </c>
      <c r="N2122" s="3" t="s">
        <v>211</v>
      </c>
      <c r="O2122" s="3" t="s">
        <v>11346</v>
      </c>
      <c r="P2122" s="3" t="s">
        <v>191</v>
      </c>
      <c r="Q2122" s="3" t="s">
        <v>26</v>
      </c>
      <c r="R2122" s="3" t="s">
        <v>27</v>
      </c>
      <c r="S2122" s="3">
        <v>22</v>
      </c>
      <c r="U2122" s="3">
        <v>1</v>
      </c>
      <c r="V2122" s="3">
        <v>139.97</v>
      </c>
      <c r="X2122" s="16">
        <v>1</v>
      </c>
      <c r="Y2122" s="7">
        <v>150.80000000000001</v>
      </c>
      <c r="AA2122" s="3">
        <v>1</v>
      </c>
      <c r="AB2122" s="3">
        <v>14190.4</v>
      </c>
      <c r="AD2122" s="3">
        <v>14190.4</v>
      </c>
    </row>
    <row r="2123" spans="1:31" x14ac:dyDescent="0.3">
      <c r="A2123" s="3" t="s">
        <v>11347</v>
      </c>
      <c r="B2123" s="4">
        <v>66819</v>
      </c>
      <c r="C2123" s="4">
        <v>160</v>
      </c>
      <c r="D2123" s="4" t="s">
        <v>25</v>
      </c>
      <c r="E2123" s="5">
        <v>45474</v>
      </c>
      <c r="F2123" s="3" t="s">
        <v>10734</v>
      </c>
      <c r="G2123" s="4" t="s">
        <v>11348</v>
      </c>
      <c r="H2123" s="3" t="s">
        <v>6315</v>
      </c>
      <c r="I2123" s="3" t="s">
        <v>54</v>
      </c>
      <c r="J2123" s="3" t="s">
        <v>11327</v>
      </c>
      <c r="K2123" s="3" t="s">
        <v>11327</v>
      </c>
      <c r="L2123" s="6" t="s">
        <v>89</v>
      </c>
      <c r="M2123" s="3" t="s">
        <v>191</v>
      </c>
      <c r="N2123" s="3" t="s">
        <v>211</v>
      </c>
      <c r="O2123" s="3" t="s">
        <v>11349</v>
      </c>
      <c r="P2123" s="3" t="s">
        <v>191</v>
      </c>
      <c r="Q2123" s="3" t="s">
        <v>26</v>
      </c>
      <c r="R2123" s="3" t="s">
        <v>27</v>
      </c>
      <c r="S2123" s="3">
        <v>38</v>
      </c>
      <c r="U2123" s="3">
        <v>1</v>
      </c>
      <c r="V2123" s="3">
        <v>197.45</v>
      </c>
      <c r="X2123" s="16">
        <v>1</v>
      </c>
      <c r="Y2123" s="7">
        <v>208.28</v>
      </c>
      <c r="AA2123" s="3">
        <v>1</v>
      </c>
      <c r="AB2123" s="3">
        <v>19600</v>
      </c>
      <c r="AD2123" s="3">
        <v>19600</v>
      </c>
    </row>
    <row r="2124" spans="1:31" x14ac:dyDescent="0.3">
      <c r="A2124" s="3" t="s">
        <v>11350</v>
      </c>
      <c r="B2124" s="4">
        <v>87407</v>
      </c>
      <c r="C2124" s="4">
        <v>151</v>
      </c>
      <c r="D2124" s="4" t="s">
        <v>25</v>
      </c>
      <c r="E2124" s="5">
        <v>45474</v>
      </c>
      <c r="F2124" s="3" t="s">
        <v>10734</v>
      </c>
      <c r="G2124" s="4" t="s">
        <v>11351</v>
      </c>
      <c r="H2124" s="3" t="s">
        <v>6315</v>
      </c>
      <c r="I2124" s="3" t="s">
        <v>245</v>
      </c>
      <c r="J2124" s="3" t="s">
        <v>245</v>
      </c>
      <c r="K2124" s="3" t="s">
        <v>89</v>
      </c>
      <c r="L2124" s="6" t="s">
        <v>89</v>
      </c>
      <c r="M2124" s="3" t="s">
        <v>245</v>
      </c>
      <c r="N2124" s="3" t="s">
        <v>529</v>
      </c>
      <c r="O2124" s="3" t="s">
        <v>11352</v>
      </c>
      <c r="P2124" s="3" t="s">
        <v>245</v>
      </c>
      <c r="Q2124" s="3" t="s">
        <v>128</v>
      </c>
      <c r="R2124" s="3" t="s">
        <v>60</v>
      </c>
      <c r="S2124" s="3">
        <v>36</v>
      </c>
      <c r="T2124" s="3">
        <v>9.07</v>
      </c>
      <c r="U2124" s="3">
        <v>0.75</v>
      </c>
      <c r="V2124" s="3">
        <v>80.510000000000005</v>
      </c>
      <c r="W2124" s="3">
        <v>24</v>
      </c>
      <c r="X2124" s="16">
        <v>0.7</v>
      </c>
      <c r="Y2124" s="7">
        <v>125.3</v>
      </c>
      <c r="Z2124" s="3">
        <v>67.19</v>
      </c>
      <c r="AA2124" s="3">
        <v>0.46</v>
      </c>
      <c r="AB2124" s="3">
        <v>33388.800000000003</v>
      </c>
      <c r="AC2124" s="3">
        <v>17902.080000000002</v>
      </c>
      <c r="AD2124" s="3">
        <v>33388.800000000003</v>
      </c>
      <c r="AE2124" s="3">
        <v>17902.080000000002</v>
      </c>
    </row>
    <row r="2125" spans="1:31" x14ac:dyDescent="0.3">
      <c r="A2125" s="3" t="s">
        <v>11353</v>
      </c>
      <c r="B2125" s="4">
        <v>88172</v>
      </c>
      <c r="C2125" s="4">
        <v>127</v>
      </c>
      <c r="D2125" s="4" t="s">
        <v>25</v>
      </c>
      <c r="E2125" s="5">
        <v>45474</v>
      </c>
      <c r="F2125" s="3" t="s">
        <v>10734</v>
      </c>
      <c r="G2125" s="4" t="s">
        <v>11354</v>
      </c>
      <c r="H2125" s="3" t="s">
        <v>6315</v>
      </c>
      <c r="I2125" s="3" t="s">
        <v>245</v>
      </c>
      <c r="J2125" s="3" t="s">
        <v>245</v>
      </c>
      <c r="K2125" s="3" t="s">
        <v>6320</v>
      </c>
      <c r="L2125" s="6" t="s">
        <v>6320</v>
      </c>
      <c r="M2125" s="3" t="s">
        <v>245</v>
      </c>
      <c r="N2125" s="3" t="s">
        <v>246</v>
      </c>
      <c r="O2125" s="3" t="s">
        <v>11355</v>
      </c>
      <c r="P2125" s="3" t="s">
        <v>245</v>
      </c>
      <c r="Q2125" s="3" t="s">
        <v>47</v>
      </c>
      <c r="R2125" s="3" t="s">
        <v>31</v>
      </c>
      <c r="S2125" s="3">
        <v>19</v>
      </c>
      <c r="U2125" s="3">
        <v>1</v>
      </c>
      <c r="V2125" s="3">
        <v>30</v>
      </c>
      <c r="X2125" s="16">
        <v>1</v>
      </c>
      <c r="Y2125" s="7">
        <v>46.5</v>
      </c>
      <c r="Z2125" s="3">
        <v>0.5</v>
      </c>
      <c r="AA2125" s="3">
        <v>0.99</v>
      </c>
      <c r="AB2125" s="3">
        <v>21727.38</v>
      </c>
      <c r="AC2125" s="3">
        <v>245.46</v>
      </c>
      <c r="AD2125" s="3">
        <v>21727.38</v>
      </c>
      <c r="AE2125" s="3">
        <v>245.46</v>
      </c>
    </row>
    <row r="2126" spans="1:31" x14ac:dyDescent="0.3">
      <c r="A2126" s="3" t="s">
        <v>11356</v>
      </c>
      <c r="B2126" s="4">
        <v>88458</v>
      </c>
      <c r="C2126" s="4">
        <v>107</v>
      </c>
      <c r="D2126" s="4" t="s">
        <v>25</v>
      </c>
      <c r="E2126" s="5">
        <v>45474</v>
      </c>
      <c r="F2126" s="3" t="s">
        <v>10734</v>
      </c>
      <c r="G2126" s="4" t="s">
        <v>11357</v>
      </c>
      <c r="H2126" s="3" t="s">
        <v>6315</v>
      </c>
      <c r="I2126" s="3" t="s">
        <v>245</v>
      </c>
      <c r="J2126" s="3" t="s">
        <v>245</v>
      </c>
      <c r="K2126" s="3" t="s">
        <v>6320</v>
      </c>
      <c r="L2126" s="6" t="s">
        <v>6320</v>
      </c>
      <c r="M2126" s="3" t="s">
        <v>245</v>
      </c>
      <c r="N2126" s="3" t="s">
        <v>246</v>
      </c>
      <c r="O2126" s="3" t="s">
        <v>11358</v>
      </c>
      <c r="P2126" s="3" t="s">
        <v>245</v>
      </c>
      <c r="Q2126" s="3" t="s">
        <v>47</v>
      </c>
      <c r="R2126" s="3" t="s">
        <v>31</v>
      </c>
      <c r="S2126" s="3">
        <v>28</v>
      </c>
      <c r="U2126" s="3">
        <v>1</v>
      </c>
      <c r="V2126" s="3">
        <v>31.5</v>
      </c>
      <c r="X2126" s="16">
        <v>1</v>
      </c>
      <c r="Y2126" s="7">
        <v>50</v>
      </c>
      <c r="AA2126" s="3">
        <v>1</v>
      </c>
      <c r="AB2126" s="3">
        <v>20723.28</v>
      </c>
      <c r="AD2126" s="3">
        <v>20723.28</v>
      </c>
    </row>
    <row r="2127" spans="1:31" x14ac:dyDescent="0.3">
      <c r="A2127" s="3" t="s">
        <v>11359</v>
      </c>
      <c r="B2127" s="4">
        <v>88849</v>
      </c>
      <c r="C2127" s="4">
        <v>159</v>
      </c>
      <c r="D2127" s="4" t="s">
        <v>25</v>
      </c>
      <c r="E2127" s="5">
        <v>45474</v>
      </c>
      <c r="F2127" s="3" t="s">
        <v>10734</v>
      </c>
      <c r="G2127" s="4" t="s">
        <v>11360</v>
      </c>
      <c r="H2127" s="3" t="s">
        <v>6315</v>
      </c>
      <c r="I2127" s="3" t="s">
        <v>245</v>
      </c>
      <c r="J2127" s="3" t="s">
        <v>245</v>
      </c>
      <c r="K2127" s="3" t="s">
        <v>89</v>
      </c>
      <c r="L2127" s="6" t="s">
        <v>89</v>
      </c>
      <c r="M2127" s="3" t="s">
        <v>245</v>
      </c>
      <c r="N2127" s="3" t="s">
        <v>529</v>
      </c>
      <c r="O2127" s="3" t="s">
        <v>11361</v>
      </c>
      <c r="P2127" s="3" t="s">
        <v>245</v>
      </c>
      <c r="Q2127" s="3" t="s">
        <v>128</v>
      </c>
      <c r="R2127" s="3" t="s">
        <v>60</v>
      </c>
      <c r="S2127" s="3">
        <v>50</v>
      </c>
      <c r="T2127" s="3">
        <v>3.73</v>
      </c>
      <c r="U2127" s="3">
        <v>0.93</v>
      </c>
      <c r="V2127" s="3">
        <v>94.38</v>
      </c>
      <c r="W2127" s="3">
        <v>27.2</v>
      </c>
      <c r="X2127" s="16">
        <v>0.71</v>
      </c>
      <c r="Y2127" s="7">
        <v>145.04</v>
      </c>
      <c r="Z2127" s="3">
        <v>75.19</v>
      </c>
      <c r="AA2127" s="3">
        <v>0.48</v>
      </c>
      <c r="AB2127" s="3">
        <v>38645.760000000002</v>
      </c>
      <c r="AC2127" s="3">
        <v>20033.28</v>
      </c>
      <c r="AD2127" s="3">
        <v>38645.760000000002</v>
      </c>
      <c r="AE2127" s="3">
        <v>20033.28</v>
      </c>
    </row>
    <row r="2128" spans="1:31" x14ac:dyDescent="0.3">
      <c r="A2128" s="3" t="s">
        <v>518</v>
      </c>
      <c r="B2128" s="4">
        <v>89235</v>
      </c>
      <c r="C2128" s="4">
        <v>76</v>
      </c>
      <c r="D2128" s="4" t="s">
        <v>25</v>
      </c>
      <c r="E2128" s="5">
        <v>45474</v>
      </c>
      <c r="F2128" s="3" t="s">
        <v>10734</v>
      </c>
      <c r="G2128" s="4" t="s">
        <v>11362</v>
      </c>
      <c r="H2128" s="3" t="s">
        <v>6315</v>
      </c>
      <c r="I2128" s="3" t="s">
        <v>245</v>
      </c>
      <c r="J2128" s="3" t="s">
        <v>245</v>
      </c>
      <c r="K2128" s="3" t="s">
        <v>132</v>
      </c>
      <c r="L2128" s="6" t="s">
        <v>132</v>
      </c>
      <c r="M2128" s="3" t="s">
        <v>245</v>
      </c>
      <c r="N2128" s="3" t="s">
        <v>246</v>
      </c>
      <c r="O2128" s="3" t="s">
        <v>11363</v>
      </c>
      <c r="P2128" s="3" t="s">
        <v>245</v>
      </c>
      <c r="Q2128" s="3" t="s">
        <v>107</v>
      </c>
      <c r="R2128" s="3" t="s">
        <v>31</v>
      </c>
      <c r="S2128" s="3">
        <v>7</v>
      </c>
      <c r="T2128" s="3">
        <v>3.5</v>
      </c>
      <c r="U2128" s="3">
        <v>0.46</v>
      </c>
      <c r="V2128" s="3">
        <v>8</v>
      </c>
      <c r="W2128" s="3">
        <v>9</v>
      </c>
      <c r="X2128" s="16">
        <v>-0.13</v>
      </c>
      <c r="Y2128" s="7">
        <v>53.5</v>
      </c>
      <c r="Z2128" s="3">
        <v>10</v>
      </c>
      <c r="AA2128" s="3">
        <v>0.81</v>
      </c>
      <c r="AB2128" s="3">
        <v>15934.44</v>
      </c>
      <c r="AC2128" s="3">
        <v>2978.4</v>
      </c>
      <c r="AD2128" s="3">
        <v>15934.44</v>
      </c>
      <c r="AE2128" s="3">
        <v>2978.4</v>
      </c>
    </row>
    <row r="2129" spans="1:31" x14ac:dyDescent="0.3">
      <c r="A2129" s="3" t="s">
        <v>2839</v>
      </c>
      <c r="B2129" s="4">
        <v>35761</v>
      </c>
      <c r="C2129" s="4">
        <v>240</v>
      </c>
      <c r="D2129" s="4" t="s">
        <v>25</v>
      </c>
      <c r="E2129" s="5">
        <v>45474</v>
      </c>
      <c r="F2129" s="3" t="s">
        <v>10734</v>
      </c>
      <c r="G2129" s="4" t="s">
        <v>11364</v>
      </c>
      <c r="H2129" s="3" t="s">
        <v>6315</v>
      </c>
      <c r="I2129" s="3" t="s">
        <v>252</v>
      </c>
      <c r="J2129" s="3" t="s">
        <v>252</v>
      </c>
      <c r="K2129" s="3" t="s">
        <v>132</v>
      </c>
      <c r="L2129" s="6" t="s">
        <v>132</v>
      </c>
      <c r="M2129" s="3" t="s">
        <v>252</v>
      </c>
      <c r="N2129" s="3" t="s">
        <v>154</v>
      </c>
      <c r="O2129" s="3" t="s">
        <v>11365</v>
      </c>
      <c r="P2129" s="3" t="s">
        <v>252</v>
      </c>
      <c r="Q2129" s="3" t="s">
        <v>405</v>
      </c>
      <c r="R2129" s="3" t="s">
        <v>31</v>
      </c>
      <c r="S2129" s="3">
        <v>81</v>
      </c>
      <c r="U2129" s="3">
        <v>1</v>
      </c>
      <c r="V2129" s="3">
        <v>81</v>
      </c>
      <c r="X2129" s="16">
        <v>1</v>
      </c>
      <c r="Y2129" s="7">
        <v>81</v>
      </c>
      <c r="AA2129" s="3">
        <v>1</v>
      </c>
      <c r="AB2129" s="3">
        <v>13452.48</v>
      </c>
      <c r="AD2129" s="3">
        <v>13452.48</v>
      </c>
    </row>
    <row r="2130" spans="1:31" x14ac:dyDescent="0.3">
      <c r="A2130" s="3" t="s">
        <v>11366</v>
      </c>
      <c r="B2130" s="4">
        <v>38093</v>
      </c>
      <c r="C2130" s="4">
        <v>53</v>
      </c>
      <c r="D2130" s="4" t="s">
        <v>25</v>
      </c>
      <c r="E2130" s="5">
        <v>45474</v>
      </c>
      <c r="F2130" s="3" t="s">
        <v>10734</v>
      </c>
      <c r="G2130" s="4" t="s">
        <v>11367</v>
      </c>
      <c r="H2130" s="3" t="s">
        <v>6315</v>
      </c>
      <c r="I2130" s="3" t="s">
        <v>252</v>
      </c>
      <c r="J2130" s="3" t="s">
        <v>252</v>
      </c>
      <c r="K2130" s="3" t="s">
        <v>89</v>
      </c>
      <c r="L2130" s="6" t="s">
        <v>89</v>
      </c>
      <c r="M2130" s="3" t="s">
        <v>252</v>
      </c>
      <c r="N2130" s="3" t="s">
        <v>154</v>
      </c>
      <c r="O2130" s="3" t="s">
        <v>11368</v>
      </c>
      <c r="P2130" s="3" t="s">
        <v>252</v>
      </c>
      <c r="Q2130" s="3" t="s">
        <v>194</v>
      </c>
      <c r="R2130" s="3" t="s">
        <v>31</v>
      </c>
      <c r="T2130" s="3">
        <v>4.8600000000000003</v>
      </c>
      <c r="V2130" s="3">
        <v>1.17</v>
      </c>
      <c r="W2130" s="3">
        <v>23.53</v>
      </c>
      <c r="X2130" s="16">
        <v>-19.16</v>
      </c>
      <c r="Y2130" s="7">
        <v>136.69999999999999</v>
      </c>
      <c r="Z2130" s="3">
        <v>66.7</v>
      </c>
      <c r="AA2130" s="3">
        <v>0.51</v>
      </c>
      <c r="AB2130" s="3">
        <v>13511.66</v>
      </c>
      <c r="AC2130" s="3">
        <v>6592.46</v>
      </c>
      <c r="AD2130" s="3">
        <v>13511.66</v>
      </c>
      <c r="AE2130" s="3">
        <v>6592.46</v>
      </c>
    </row>
    <row r="2131" spans="1:31" x14ac:dyDescent="0.3">
      <c r="A2131" s="3" t="s">
        <v>11369</v>
      </c>
      <c r="B2131" s="4">
        <v>38523</v>
      </c>
      <c r="C2131" s="4">
        <v>151</v>
      </c>
      <c r="D2131" s="4" t="s">
        <v>25</v>
      </c>
      <c r="E2131" s="5">
        <v>45474</v>
      </c>
      <c r="F2131" s="3" t="s">
        <v>10734</v>
      </c>
      <c r="G2131" s="4" t="s">
        <v>11370</v>
      </c>
      <c r="H2131" s="3" t="s">
        <v>6315</v>
      </c>
      <c r="I2131" s="3" t="s">
        <v>252</v>
      </c>
      <c r="J2131" s="3" t="s">
        <v>252</v>
      </c>
      <c r="K2131" s="3" t="s">
        <v>132</v>
      </c>
      <c r="L2131" s="6" t="s">
        <v>132</v>
      </c>
      <c r="M2131" s="3" t="s">
        <v>252</v>
      </c>
      <c r="N2131" s="3" t="s">
        <v>154</v>
      </c>
      <c r="O2131" s="3" t="s">
        <v>11371</v>
      </c>
      <c r="P2131" s="3" t="s">
        <v>252</v>
      </c>
      <c r="Q2131" s="3" t="s">
        <v>194</v>
      </c>
      <c r="R2131" s="3" t="s">
        <v>6402</v>
      </c>
      <c r="S2131" s="3">
        <v>1</v>
      </c>
      <c r="T2131" s="3">
        <v>6</v>
      </c>
      <c r="U2131" s="3">
        <v>-5</v>
      </c>
      <c r="V2131" s="3">
        <v>8.5</v>
      </c>
      <c r="W2131" s="3">
        <v>12</v>
      </c>
      <c r="X2131" s="16">
        <v>-0.41</v>
      </c>
      <c r="Y2131" s="7">
        <v>86</v>
      </c>
      <c r="Z2131" s="3">
        <v>44.5</v>
      </c>
      <c r="AA2131" s="3">
        <v>0.48</v>
      </c>
      <c r="AB2131" s="3">
        <v>15108.48</v>
      </c>
      <c r="AC2131" s="3">
        <v>7817.76</v>
      </c>
      <c r="AD2131" s="3">
        <v>15108.48</v>
      </c>
      <c r="AE2131" s="3">
        <v>7817.76</v>
      </c>
    </row>
    <row r="2132" spans="1:31" x14ac:dyDescent="0.3">
      <c r="A2132" s="3" t="s">
        <v>11372</v>
      </c>
      <c r="B2132" s="4">
        <v>39225</v>
      </c>
      <c r="C2132" s="4">
        <v>161</v>
      </c>
      <c r="D2132" s="4" t="s">
        <v>25</v>
      </c>
      <c r="E2132" s="5">
        <v>45474</v>
      </c>
      <c r="F2132" s="3" t="s">
        <v>10734</v>
      </c>
      <c r="G2132" s="4" t="s">
        <v>11373</v>
      </c>
      <c r="H2132" s="3" t="s">
        <v>6315</v>
      </c>
      <c r="I2132" s="3" t="s">
        <v>252</v>
      </c>
      <c r="J2132" s="3" t="s">
        <v>252</v>
      </c>
      <c r="K2132" s="3" t="s">
        <v>89</v>
      </c>
      <c r="L2132" s="6" t="s">
        <v>89</v>
      </c>
      <c r="M2132" s="3" t="s">
        <v>252</v>
      </c>
      <c r="N2132" s="3" t="s">
        <v>184</v>
      </c>
      <c r="O2132" s="3" t="s">
        <v>11374</v>
      </c>
      <c r="P2132" s="3" t="s">
        <v>191</v>
      </c>
      <c r="Q2132" s="3" t="s">
        <v>26</v>
      </c>
      <c r="R2132" s="3" t="s">
        <v>27</v>
      </c>
      <c r="S2132" s="3">
        <v>15</v>
      </c>
      <c r="U2132" s="3">
        <v>1</v>
      </c>
      <c r="V2132" s="3">
        <v>114.71</v>
      </c>
      <c r="X2132" s="16">
        <v>1</v>
      </c>
      <c r="Y2132" s="7">
        <v>126.71</v>
      </c>
      <c r="AA2132" s="3">
        <v>1</v>
      </c>
      <c r="AB2132" s="3">
        <v>16188</v>
      </c>
      <c r="AD2132" s="3">
        <v>16188</v>
      </c>
    </row>
    <row r="2133" spans="1:31" x14ac:dyDescent="0.3">
      <c r="A2133" s="3" t="s">
        <v>11375</v>
      </c>
      <c r="B2133" s="4">
        <v>39227</v>
      </c>
      <c r="C2133" s="4">
        <v>198</v>
      </c>
      <c r="D2133" s="4" t="s">
        <v>25</v>
      </c>
      <c r="E2133" s="5">
        <v>45474</v>
      </c>
      <c r="F2133" s="3" t="s">
        <v>10734</v>
      </c>
      <c r="G2133" s="4" t="s">
        <v>11376</v>
      </c>
      <c r="H2133" s="3" t="s">
        <v>6315</v>
      </c>
      <c r="I2133" s="3" t="s">
        <v>252</v>
      </c>
      <c r="J2133" s="3" t="s">
        <v>252</v>
      </c>
      <c r="K2133" s="3" t="s">
        <v>89</v>
      </c>
      <c r="L2133" s="6" t="s">
        <v>89</v>
      </c>
      <c r="M2133" s="3" t="s">
        <v>252</v>
      </c>
      <c r="N2133" s="3" t="s">
        <v>184</v>
      </c>
      <c r="O2133" s="3" t="s">
        <v>11377</v>
      </c>
      <c r="P2133" s="3" t="s">
        <v>191</v>
      </c>
      <c r="Q2133" s="3" t="s">
        <v>26</v>
      </c>
      <c r="R2133" s="3" t="s">
        <v>27</v>
      </c>
      <c r="S2133" s="3">
        <v>32</v>
      </c>
      <c r="U2133" s="3">
        <v>1</v>
      </c>
      <c r="V2133" s="3">
        <v>248</v>
      </c>
      <c r="X2133" s="16">
        <v>1</v>
      </c>
      <c r="Y2133" s="7">
        <v>275</v>
      </c>
      <c r="AA2133" s="3">
        <v>1</v>
      </c>
      <c r="AB2133" s="3">
        <v>30624</v>
      </c>
      <c r="AD2133" s="3">
        <v>30624</v>
      </c>
    </row>
    <row r="2134" spans="1:31" x14ac:dyDescent="0.3">
      <c r="A2134" s="3" t="s">
        <v>11378</v>
      </c>
      <c r="B2134" s="4">
        <v>39228</v>
      </c>
      <c r="C2134" s="4">
        <v>224</v>
      </c>
      <c r="D2134" s="4" t="s">
        <v>25</v>
      </c>
      <c r="E2134" s="5">
        <v>45474</v>
      </c>
      <c r="F2134" s="3" t="s">
        <v>10734</v>
      </c>
      <c r="G2134" s="4" t="s">
        <v>11379</v>
      </c>
      <c r="H2134" s="3" t="s">
        <v>6315</v>
      </c>
      <c r="I2134" s="3" t="s">
        <v>252</v>
      </c>
      <c r="J2134" s="3" t="s">
        <v>252</v>
      </c>
      <c r="K2134" s="3" t="s">
        <v>89</v>
      </c>
      <c r="L2134" s="6" t="s">
        <v>89</v>
      </c>
      <c r="M2134" s="3" t="s">
        <v>252</v>
      </c>
      <c r="N2134" s="3" t="s">
        <v>184</v>
      </c>
      <c r="O2134" s="3" t="s">
        <v>11380</v>
      </c>
      <c r="P2134" s="3" t="s">
        <v>191</v>
      </c>
      <c r="Q2134" s="3" t="s">
        <v>26</v>
      </c>
      <c r="R2134" s="3" t="s">
        <v>27</v>
      </c>
      <c r="S2134" s="3">
        <v>60</v>
      </c>
      <c r="U2134" s="3">
        <v>1</v>
      </c>
      <c r="V2134" s="3">
        <v>249</v>
      </c>
      <c r="X2134" s="16">
        <v>1</v>
      </c>
      <c r="Y2134" s="7">
        <v>275</v>
      </c>
      <c r="AA2134" s="3">
        <v>1</v>
      </c>
      <c r="AB2134" s="3">
        <v>30195</v>
      </c>
      <c r="AD2134" s="3">
        <v>30195</v>
      </c>
    </row>
    <row r="2135" spans="1:31" x14ac:dyDescent="0.3">
      <c r="A2135" s="3" t="s">
        <v>11381</v>
      </c>
      <c r="B2135" s="4">
        <v>39229</v>
      </c>
      <c r="C2135" s="4">
        <v>83</v>
      </c>
      <c r="D2135" s="4" t="s">
        <v>25</v>
      </c>
      <c r="E2135" s="5">
        <v>45474</v>
      </c>
      <c r="F2135" s="3" t="s">
        <v>10734</v>
      </c>
      <c r="G2135" s="4" t="s">
        <v>11382</v>
      </c>
      <c r="H2135" s="3" t="s">
        <v>6315</v>
      </c>
      <c r="I2135" s="3" t="s">
        <v>252</v>
      </c>
      <c r="J2135" s="3" t="s">
        <v>252</v>
      </c>
      <c r="K2135" s="3" t="s">
        <v>89</v>
      </c>
      <c r="L2135" s="6" t="s">
        <v>89</v>
      </c>
      <c r="M2135" s="3" t="s">
        <v>252</v>
      </c>
      <c r="N2135" s="3" t="s">
        <v>184</v>
      </c>
      <c r="O2135" s="3" t="s">
        <v>11383</v>
      </c>
      <c r="P2135" s="3" t="s">
        <v>191</v>
      </c>
      <c r="Q2135" s="3" t="s">
        <v>26</v>
      </c>
      <c r="R2135" s="3" t="s">
        <v>27</v>
      </c>
      <c r="S2135" s="3">
        <v>19</v>
      </c>
      <c r="U2135" s="3">
        <v>1</v>
      </c>
      <c r="V2135" s="3">
        <v>113.19</v>
      </c>
      <c r="X2135" s="16">
        <v>1</v>
      </c>
      <c r="Y2135" s="7">
        <v>137.69</v>
      </c>
      <c r="AA2135" s="3">
        <v>1</v>
      </c>
      <c r="AB2135" s="3">
        <v>12248.4</v>
      </c>
      <c r="AD2135" s="3">
        <v>12248.4</v>
      </c>
    </row>
    <row r="2136" spans="1:31" x14ac:dyDescent="0.3">
      <c r="A2136" s="3" t="s">
        <v>11384</v>
      </c>
      <c r="B2136" s="4">
        <v>38254</v>
      </c>
      <c r="C2136" s="4">
        <v>98</v>
      </c>
      <c r="D2136" s="4" t="s">
        <v>25</v>
      </c>
      <c r="E2136" s="5">
        <v>45474</v>
      </c>
      <c r="F2136" s="3" t="s">
        <v>10734</v>
      </c>
      <c r="G2136" s="4" t="s">
        <v>11385</v>
      </c>
      <c r="H2136" s="3" t="s">
        <v>6315</v>
      </c>
      <c r="I2136" s="3" t="s">
        <v>252</v>
      </c>
      <c r="J2136" s="3" t="s">
        <v>252</v>
      </c>
      <c r="K2136" s="3" t="s">
        <v>132</v>
      </c>
      <c r="L2136" s="6" t="s">
        <v>132</v>
      </c>
      <c r="M2136" s="3" t="s">
        <v>252</v>
      </c>
      <c r="N2136" s="3" t="s">
        <v>184</v>
      </c>
      <c r="O2136" s="3" t="s">
        <v>11386</v>
      </c>
      <c r="P2136" s="3" t="s">
        <v>191</v>
      </c>
      <c r="Q2136" s="3" t="s">
        <v>405</v>
      </c>
      <c r="R2136" s="3" t="s">
        <v>31</v>
      </c>
      <c r="S2136" s="3">
        <v>85</v>
      </c>
      <c r="U2136" s="3">
        <v>1</v>
      </c>
      <c r="V2136" s="3">
        <v>85</v>
      </c>
      <c r="X2136" s="16">
        <v>1</v>
      </c>
      <c r="Y2136" s="7">
        <v>85</v>
      </c>
      <c r="AA2136" s="3">
        <v>1</v>
      </c>
      <c r="AB2136" s="3">
        <v>14116.8</v>
      </c>
      <c r="AD2136" s="3">
        <v>14116.8</v>
      </c>
    </row>
    <row r="2137" spans="1:31" x14ac:dyDescent="0.3">
      <c r="A2137" s="3" t="s">
        <v>11387</v>
      </c>
      <c r="B2137" s="4">
        <v>39404</v>
      </c>
      <c r="C2137" s="4">
        <v>228</v>
      </c>
      <c r="D2137" s="4" t="s">
        <v>25</v>
      </c>
      <c r="E2137" s="5">
        <v>45488</v>
      </c>
      <c r="F2137" s="3" t="s">
        <v>10734</v>
      </c>
      <c r="G2137" s="4" t="s">
        <v>11388</v>
      </c>
      <c r="H2137" s="3" t="s">
        <v>6315</v>
      </c>
      <c r="I2137" s="3" t="s">
        <v>252</v>
      </c>
      <c r="J2137" s="3" t="s">
        <v>252</v>
      </c>
      <c r="K2137" s="3" t="s">
        <v>104</v>
      </c>
      <c r="L2137" s="6" t="s">
        <v>104</v>
      </c>
      <c r="M2137" s="3" t="s">
        <v>252</v>
      </c>
      <c r="N2137" s="3" t="s">
        <v>184</v>
      </c>
      <c r="O2137" s="3" t="s">
        <v>11389</v>
      </c>
      <c r="P2137" s="3" t="s">
        <v>191</v>
      </c>
      <c r="Q2137" s="3" t="s">
        <v>194</v>
      </c>
      <c r="R2137" s="3" t="s">
        <v>6402</v>
      </c>
      <c r="T2137" s="3">
        <v>34.67</v>
      </c>
      <c r="V2137" s="3">
        <v>38.67</v>
      </c>
      <c r="W2137" s="3">
        <v>106.01</v>
      </c>
      <c r="X2137" s="16">
        <v>-1.74</v>
      </c>
      <c r="Y2137" s="7">
        <v>102.68</v>
      </c>
      <c r="Z2137" s="3">
        <v>252.69</v>
      </c>
      <c r="AA2137" s="3">
        <v>-1.46</v>
      </c>
      <c r="AB2137" s="3">
        <v>6468</v>
      </c>
      <c r="AC2137" s="3">
        <v>15918</v>
      </c>
      <c r="AD2137" s="3">
        <v>6468</v>
      </c>
      <c r="AE2137" s="3">
        <v>15918</v>
      </c>
    </row>
    <row r="2138" spans="1:31" x14ac:dyDescent="0.3">
      <c r="A2138" s="3" t="s">
        <v>11390</v>
      </c>
      <c r="B2138" s="4">
        <v>42111</v>
      </c>
      <c r="C2138" s="4">
        <v>325</v>
      </c>
      <c r="D2138" s="4" t="s">
        <v>25</v>
      </c>
      <c r="E2138" s="5">
        <v>45505</v>
      </c>
      <c r="F2138" s="3" t="s">
        <v>10734</v>
      </c>
      <c r="G2138" s="4" t="s">
        <v>11391</v>
      </c>
      <c r="H2138" s="3" t="s">
        <v>6315</v>
      </c>
      <c r="I2138" s="3" t="s">
        <v>252</v>
      </c>
      <c r="J2138" s="3" t="s">
        <v>252</v>
      </c>
      <c r="K2138" s="3" t="s">
        <v>104</v>
      </c>
      <c r="L2138" s="6" t="s">
        <v>104</v>
      </c>
      <c r="M2138" s="3" t="s">
        <v>252</v>
      </c>
      <c r="N2138" s="3" t="s">
        <v>184</v>
      </c>
      <c r="O2138" s="3" t="s">
        <v>11392</v>
      </c>
      <c r="P2138" s="3" t="s">
        <v>191</v>
      </c>
      <c r="Q2138" s="3" t="s">
        <v>194</v>
      </c>
      <c r="R2138" s="3" t="s">
        <v>6402</v>
      </c>
      <c r="S2138" s="3">
        <v>15</v>
      </c>
      <c r="T2138" s="3">
        <v>51.34</v>
      </c>
      <c r="U2138" s="3">
        <v>-2.5</v>
      </c>
      <c r="V2138" s="3">
        <v>98.68</v>
      </c>
      <c r="W2138" s="3">
        <v>155.35</v>
      </c>
      <c r="X2138" s="16">
        <v>-0.56999999999999995</v>
      </c>
      <c r="Y2138" s="7">
        <v>194.02</v>
      </c>
      <c r="Z2138" s="3">
        <v>335.36</v>
      </c>
      <c r="AA2138" s="3">
        <v>-0.73</v>
      </c>
      <c r="AB2138" s="3">
        <v>12222</v>
      </c>
      <c r="AC2138" s="3">
        <v>21126</v>
      </c>
      <c r="AD2138" s="3">
        <v>12222</v>
      </c>
      <c r="AE2138" s="3">
        <v>21126</v>
      </c>
    </row>
    <row r="2139" spans="1:31" x14ac:dyDescent="0.3">
      <c r="A2139" s="3" t="s">
        <v>11393</v>
      </c>
      <c r="B2139" s="4">
        <v>76365</v>
      </c>
      <c r="C2139" s="4">
        <v>130</v>
      </c>
      <c r="D2139" s="4" t="s">
        <v>25</v>
      </c>
      <c r="E2139" s="5">
        <v>45505</v>
      </c>
      <c r="F2139" s="3" t="s">
        <v>10734</v>
      </c>
      <c r="G2139" s="4" t="s">
        <v>11394</v>
      </c>
      <c r="H2139" s="3" t="s">
        <v>6315</v>
      </c>
      <c r="I2139" s="3" t="s">
        <v>54</v>
      </c>
      <c r="J2139" s="3" t="s">
        <v>191</v>
      </c>
      <c r="K2139" s="3" t="s">
        <v>89</v>
      </c>
      <c r="L2139" s="6" t="s">
        <v>89</v>
      </c>
      <c r="M2139" s="3" t="s">
        <v>191</v>
      </c>
      <c r="N2139" s="3" t="s">
        <v>473</v>
      </c>
      <c r="O2139" s="3" t="s">
        <v>11395</v>
      </c>
      <c r="P2139" s="3" t="s">
        <v>191</v>
      </c>
      <c r="Q2139" s="3" t="s">
        <v>213</v>
      </c>
      <c r="R2139" s="3" t="s">
        <v>6402</v>
      </c>
      <c r="S2139" s="3">
        <v>7</v>
      </c>
      <c r="T2139" s="3">
        <v>8</v>
      </c>
      <c r="U2139" s="3">
        <v>-0.09</v>
      </c>
      <c r="V2139" s="3">
        <v>23.34</v>
      </c>
      <c r="W2139" s="3">
        <v>46.68</v>
      </c>
      <c r="X2139" s="16">
        <v>-1</v>
      </c>
      <c r="Y2139" s="7">
        <v>125.35</v>
      </c>
      <c r="Z2139" s="3">
        <v>84.68</v>
      </c>
      <c r="AA2139" s="3">
        <v>0.32</v>
      </c>
      <c r="AB2139" s="3">
        <v>15340.8</v>
      </c>
      <c r="AC2139" s="3">
        <v>10363.200000000001</v>
      </c>
      <c r="AD2139" s="3">
        <v>15340.8</v>
      </c>
      <c r="AE2139" s="3">
        <v>10363.200000000001</v>
      </c>
    </row>
    <row r="2140" spans="1:31" x14ac:dyDescent="0.3">
      <c r="A2140" s="3" t="s">
        <v>11396</v>
      </c>
      <c r="B2140" s="4">
        <v>81124</v>
      </c>
      <c r="C2140" s="4">
        <v>97</v>
      </c>
      <c r="D2140" s="4" t="s">
        <v>25</v>
      </c>
      <c r="E2140" s="5">
        <v>45505</v>
      </c>
      <c r="F2140" s="3" t="s">
        <v>10734</v>
      </c>
      <c r="G2140" s="4" t="s">
        <v>11397</v>
      </c>
      <c r="H2140" s="3" t="s">
        <v>6315</v>
      </c>
      <c r="I2140" s="3" t="s">
        <v>54</v>
      </c>
      <c r="J2140" s="3" t="s">
        <v>191</v>
      </c>
      <c r="K2140" s="3" t="s">
        <v>89</v>
      </c>
      <c r="L2140" s="6" t="s">
        <v>89</v>
      </c>
      <c r="M2140" s="3" t="s">
        <v>191</v>
      </c>
      <c r="N2140" s="3" t="s">
        <v>272</v>
      </c>
      <c r="O2140" s="3" t="s">
        <v>11398</v>
      </c>
      <c r="P2140" s="3" t="s">
        <v>191</v>
      </c>
      <c r="Q2140" s="3" t="s">
        <v>213</v>
      </c>
      <c r="R2140" s="3" t="s">
        <v>6402</v>
      </c>
      <c r="S2140" s="3">
        <v>14</v>
      </c>
      <c r="T2140" s="3">
        <v>7.34</v>
      </c>
      <c r="U2140" s="3">
        <v>0.48</v>
      </c>
      <c r="V2140" s="3">
        <v>29.34</v>
      </c>
      <c r="W2140" s="3">
        <v>28.67</v>
      </c>
      <c r="X2140" s="16">
        <v>0.02</v>
      </c>
      <c r="Y2140" s="7">
        <v>104.02</v>
      </c>
      <c r="Z2140" s="3">
        <v>64.680000000000007</v>
      </c>
      <c r="AA2140" s="3">
        <v>0.38</v>
      </c>
      <c r="AB2140" s="3">
        <v>12729.6</v>
      </c>
      <c r="AC2140" s="3">
        <v>7915.2</v>
      </c>
      <c r="AD2140" s="3">
        <v>12729.6</v>
      </c>
      <c r="AE2140" s="3">
        <v>7915.2</v>
      </c>
    </row>
    <row r="2141" spans="1:31" x14ac:dyDescent="0.3">
      <c r="A2141" s="3" t="s">
        <v>11399</v>
      </c>
      <c r="B2141" s="4">
        <v>84145</v>
      </c>
      <c r="C2141" s="4">
        <v>118</v>
      </c>
      <c r="D2141" s="4" t="s">
        <v>25</v>
      </c>
      <c r="E2141" s="5">
        <v>45505</v>
      </c>
      <c r="F2141" s="3" t="s">
        <v>10734</v>
      </c>
      <c r="G2141" s="4" t="s">
        <v>11400</v>
      </c>
      <c r="H2141" s="3" t="s">
        <v>6315</v>
      </c>
      <c r="I2141" s="3" t="s">
        <v>54</v>
      </c>
      <c r="J2141" s="3" t="s">
        <v>191</v>
      </c>
      <c r="K2141" s="3" t="s">
        <v>89</v>
      </c>
      <c r="L2141" s="6" t="s">
        <v>132</v>
      </c>
      <c r="M2141" s="3" t="s">
        <v>191</v>
      </c>
      <c r="N2141" s="3" t="s">
        <v>272</v>
      </c>
      <c r="O2141" s="3" t="s">
        <v>11401</v>
      </c>
      <c r="P2141" s="3" t="s">
        <v>191</v>
      </c>
      <c r="Q2141" s="3" t="s">
        <v>213</v>
      </c>
      <c r="R2141" s="3" t="s">
        <v>6402</v>
      </c>
      <c r="S2141" s="3">
        <v>5</v>
      </c>
      <c r="T2141" s="3">
        <v>6.67</v>
      </c>
      <c r="U2141" s="3">
        <v>-0.25</v>
      </c>
      <c r="V2141" s="3">
        <v>22</v>
      </c>
      <c r="W2141" s="3">
        <v>30.67</v>
      </c>
      <c r="X2141" s="16">
        <v>-0.39</v>
      </c>
      <c r="Y2141" s="7">
        <v>98.01</v>
      </c>
      <c r="Z2141" s="3">
        <v>49.34</v>
      </c>
      <c r="AA2141" s="3">
        <v>0.5</v>
      </c>
      <c r="AB2141" s="3">
        <v>11995.2</v>
      </c>
      <c r="AC2141" s="3">
        <v>6038.4</v>
      </c>
      <c r="AD2141" s="3">
        <v>11995.2</v>
      </c>
      <c r="AE2141" s="3">
        <v>6038.4</v>
      </c>
    </row>
    <row r="2142" spans="1:31" x14ac:dyDescent="0.3">
      <c r="A2142" s="3" t="s">
        <v>11402</v>
      </c>
      <c r="B2142" s="4">
        <v>84168</v>
      </c>
      <c r="C2142" s="4">
        <v>109</v>
      </c>
      <c r="D2142" s="4" t="s">
        <v>25</v>
      </c>
      <c r="E2142" s="5">
        <v>45505</v>
      </c>
      <c r="F2142" s="3" t="s">
        <v>10734</v>
      </c>
      <c r="G2142" s="4" t="s">
        <v>11403</v>
      </c>
      <c r="H2142" s="3" t="s">
        <v>6315</v>
      </c>
      <c r="I2142" s="3" t="s">
        <v>54</v>
      </c>
      <c r="J2142" s="3" t="s">
        <v>191</v>
      </c>
      <c r="K2142" s="3" t="s">
        <v>89</v>
      </c>
      <c r="L2142" s="6" t="s">
        <v>89</v>
      </c>
      <c r="M2142" s="3" t="s">
        <v>191</v>
      </c>
      <c r="N2142" s="3" t="s">
        <v>272</v>
      </c>
      <c r="O2142" s="3" t="s">
        <v>11404</v>
      </c>
      <c r="P2142" s="3" t="s">
        <v>191</v>
      </c>
      <c r="Q2142" s="3" t="s">
        <v>213</v>
      </c>
      <c r="R2142" s="3" t="s">
        <v>6402</v>
      </c>
      <c r="S2142" s="3">
        <v>3</v>
      </c>
      <c r="T2142" s="3">
        <v>8.67</v>
      </c>
      <c r="U2142" s="3">
        <v>-2.25</v>
      </c>
      <c r="V2142" s="3">
        <v>18.670000000000002</v>
      </c>
      <c r="W2142" s="3">
        <v>30</v>
      </c>
      <c r="X2142" s="16">
        <v>-0.61</v>
      </c>
      <c r="Y2142" s="7">
        <v>104.01</v>
      </c>
      <c r="Z2142" s="3">
        <v>55.34</v>
      </c>
      <c r="AA2142" s="3">
        <v>0.47</v>
      </c>
      <c r="AB2142" s="3">
        <v>12729.6</v>
      </c>
      <c r="AC2142" s="3">
        <v>6772.8</v>
      </c>
      <c r="AD2142" s="3">
        <v>12729.6</v>
      </c>
      <c r="AE2142" s="3">
        <v>6772.8</v>
      </c>
    </row>
  </sheetData>
  <autoFilter ref="A1:Y1822" xr:uid="{00000000-0009-0000-0000-000001000000}"/>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1" tint="4.9989318521683403E-2"/>
  </sheetPr>
  <dimension ref="A1:AV2142"/>
  <sheetViews>
    <sheetView showGridLines="0" zoomScale="80" zoomScaleNormal="80" workbookViewId="0">
      <pane ySplit="1" topLeftCell="A2" activePane="bottomLeft" state="frozen"/>
      <selection pane="bottomLeft" activeCell="A2" sqref="A2:AE2142"/>
    </sheetView>
  </sheetViews>
  <sheetFormatPr defaultRowHeight="13.2" outlineLevelCol="1" x14ac:dyDescent="0.25"/>
  <cols>
    <col min="2" max="2" width="9.33203125" bestFit="1" customWidth="1"/>
    <col min="3" max="3" width="12.33203125" customWidth="1"/>
    <col min="4" max="4" width="12.5546875" customWidth="1"/>
    <col min="5" max="6" width="11" customWidth="1"/>
    <col min="7" max="7" width="30.6640625" customWidth="1"/>
    <col min="8" max="8" width="11.6640625" customWidth="1"/>
    <col min="9" max="9" width="26.33203125" bestFit="1" customWidth="1"/>
    <col min="10" max="10" width="15.109375" customWidth="1"/>
    <col min="11" max="15" width="11.88671875" customWidth="1"/>
    <col min="16" max="16" width="13" customWidth="1"/>
    <col min="17" max="17" width="13.109375" customWidth="1"/>
    <col min="18" max="18" width="10.109375" customWidth="1"/>
    <col min="19" max="19" width="9.6640625" customWidth="1"/>
    <col min="20" max="28" width="12.33203125" customWidth="1"/>
    <col min="29" max="31" width="14.5546875" style="10" customWidth="1"/>
    <col min="32" max="32" width="2.6640625" style="10" customWidth="1"/>
    <col min="33" max="33" width="14.44140625" style="10" hidden="1" customWidth="1" outlineLevel="1"/>
    <col min="34" max="40" width="15.109375" hidden="1" customWidth="1" outlineLevel="1"/>
    <col min="41" max="41" width="12.109375" hidden="1" customWidth="1" outlineLevel="1"/>
    <col min="42" max="45" width="15.109375" hidden="1" customWidth="1" outlineLevel="1"/>
    <col min="46" max="46" width="3.33203125" customWidth="1" collapsed="1"/>
    <col min="47" max="47" width="2.6640625" customWidth="1"/>
    <col min="48" max="48" width="3" style="25" customWidth="1"/>
  </cols>
  <sheetData>
    <row r="1" spans="1:48" ht="75" customHeight="1" x14ac:dyDescent="0.25">
      <c r="A1" s="17" t="s">
        <v>3</v>
      </c>
      <c r="B1" s="17" t="s">
        <v>4</v>
      </c>
      <c r="C1" s="37" t="s">
        <v>80</v>
      </c>
      <c r="D1" s="17" t="s">
        <v>5</v>
      </c>
      <c r="E1" s="18" t="s">
        <v>6</v>
      </c>
      <c r="F1" s="63" t="s">
        <v>6307</v>
      </c>
      <c r="G1" s="17" t="s">
        <v>9</v>
      </c>
      <c r="H1" s="20" t="s">
        <v>8</v>
      </c>
      <c r="I1" s="20" t="s">
        <v>10</v>
      </c>
      <c r="J1" s="17" t="s">
        <v>0</v>
      </c>
      <c r="K1" s="20" t="s">
        <v>11</v>
      </c>
      <c r="L1" s="38" t="s">
        <v>6295</v>
      </c>
      <c r="M1" s="38" t="s">
        <v>6296</v>
      </c>
      <c r="N1" s="38" t="s">
        <v>6297</v>
      </c>
      <c r="O1" s="38" t="s">
        <v>7</v>
      </c>
      <c r="P1" s="39" t="s">
        <v>83</v>
      </c>
      <c r="Q1" s="17" t="s">
        <v>12</v>
      </c>
      <c r="R1" s="17" t="s">
        <v>13</v>
      </c>
      <c r="S1" s="17" t="s">
        <v>14</v>
      </c>
      <c r="T1" s="17" t="s">
        <v>15</v>
      </c>
      <c r="U1" s="17" t="s">
        <v>16</v>
      </c>
      <c r="V1" s="17" t="s">
        <v>17</v>
      </c>
      <c r="W1" s="17" t="s">
        <v>18</v>
      </c>
      <c r="X1" s="17" t="s">
        <v>19</v>
      </c>
      <c r="Y1" s="35" t="s">
        <v>20</v>
      </c>
      <c r="Z1" s="17" t="s">
        <v>21</v>
      </c>
      <c r="AA1" s="17" t="s">
        <v>22</v>
      </c>
      <c r="AB1" s="34" t="s">
        <v>23</v>
      </c>
      <c r="AC1" s="34" t="s">
        <v>24</v>
      </c>
      <c r="AD1" s="40" t="s">
        <v>81</v>
      </c>
      <c r="AE1" s="40" t="s">
        <v>82</v>
      </c>
      <c r="AF1" s="26" t="s">
        <v>70</v>
      </c>
      <c r="AG1" s="27" t="s">
        <v>71</v>
      </c>
      <c r="AH1" s="28" t="s">
        <v>72</v>
      </c>
      <c r="AI1" s="28" t="s">
        <v>73</v>
      </c>
      <c r="AJ1" s="29" t="s">
        <v>74</v>
      </c>
      <c r="AK1" s="29" t="s">
        <v>75</v>
      </c>
      <c r="AL1" s="29" t="s">
        <v>76</v>
      </c>
      <c r="AM1" s="30" t="s">
        <v>77</v>
      </c>
      <c r="AN1" s="30" t="s">
        <v>78</v>
      </c>
      <c r="AO1" s="30" t="s">
        <v>6301</v>
      </c>
      <c r="AP1" s="30" t="s">
        <v>6305</v>
      </c>
      <c r="AQ1" s="31" t="s">
        <v>79</v>
      </c>
      <c r="AR1" s="31" t="s">
        <v>1</v>
      </c>
      <c r="AS1" s="31" t="s">
        <v>6306</v>
      </c>
      <c r="AT1" s="26" t="s">
        <v>2</v>
      </c>
      <c r="AV1"/>
    </row>
    <row r="2" spans="1:48" ht="13.8" x14ac:dyDescent="0.3">
      <c r="A2" s="3" t="s">
        <v>2455</v>
      </c>
      <c r="B2" s="4">
        <v>43428</v>
      </c>
      <c r="C2" s="4">
        <v>133</v>
      </c>
      <c r="D2" s="4" t="s">
        <v>25</v>
      </c>
      <c r="E2" s="5" t="s">
        <v>6313</v>
      </c>
      <c r="F2" s="5"/>
      <c r="G2" s="64" t="s">
        <v>6314</v>
      </c>
      <c r="H2" s="4" t="s">
        <v>6315</v>
      </c>
      <c r="I2" s="3" t="s">
        <v>299</v>
      </c>
      <c r="J2" s="3" t="s">
        <v>299</v>
      </c>
      <c r="K2" s="3" t="s">
        <v>89</v>
      </c>
      <c r="L2" s="3" t="s">
        <v>89</v>
      </c>
      <c r="M2" s="3" t="s">
        <v>299</v>
      </c>
      <c r="N2" s="3" t="s">
        <v>445</v>
      </c>
      <c r="O2" s="3" t="s">
        <v>6316</v>
      </c>
      <c r="P2" s="6" t="s">
        <v>299</v>
      </c>
      <c r="Q2" s="3" t="s">
        <v>2213</v>
      </c>
      <c r="R2" s="3" t="s">
        <v>60</v>
      </c>
      <c r="S2" s="3">
        <v>15</v>
      </c>
      <c r="T2" s="3">
        <v>35</v>
      </c>
      <c r="U2" s="3">
        <v>-1.31</v>
      </c>
      <c r="V2" s="3">
        <v>44.73</v>
      </c>
      <c r="W2" s="3">
        <v>64.75</v>
      </c>
      <c r="X2" s="3">
        <v>-0.45</v>
      </c>
      <c r="Y2" s="3">
        <v>198.16</v>
      </c>
      <c r="Z2" s="3">
        <v>333.89</v>
      </c>
      <c r="AA2" s="3">
        <v>-0.68</v>
      </c>
      <c r="AB2" s="19">
        <v>18620.96</v>
      </c>
      <c r="AC2" s="19">
        <v>26537.31</v>
      </c>
      <c r="AD2" s="19">
        <v>18620.96</v>
      </c>
      <c r="AE2" s="19">
        <v>29927.31</v>
      </c>
      <c r="AF2" s="19"/>
      <c r="AG2" s="19">
        <f>IFERROR(VLOOKUP(J2,'Roll ups'!D:E,2,FALSE),0)</f>
        <v>12844114.079999994</v>
      </c>
      <c r="AH2" s="21">
        <f>IF(Table2[[#This Row],[CATEGORY TTL LOOKUP]]=0,0,IF(Table2[[#This Row],[CATEGORY TTL LOOKUP]]&gt;0,SUM(AB2/AG2)))</f>
        <v>1.4497660083068965E-3</v>
      </c>
      <c r="AI2" s="21" t="str">
        <f>IFERROR(IF(AH2&lt;#REF!,"STRIKE",IF(AH2&gt;=#REF!,"GOOD")),"NO DATA")</f>
        <v>NO DATA</v>
      </c>
      <c r="AJ2" s="22">
        <f>IFERROR(VLOOKUP(K2,'Roll ups'!H:I,2,FALSE),0)</f>
        <v>75793138.070000067</v>
      </c>
      <c r="AK2" s="23">
        <f>IF(Table2[[#This Row],[PRICE TIER LOOKUP]]=0,0,IF(Table2[[#This Row],[PRICE TIER LOOKUP]]&gt;0,SUM(AB2/AJ2)))</f>
        <v>2.4568134364356687E-4</v>
      </c>
      <c r="AL2" s="21" t="e">
        <f>IF(AK2&lt;#REF!,"STRIKE",IF(AK2&gt;=#REF!,"GOOD"))</f>
        <v>#REF!</v>
      </c>
      <c r="AM2" s="22">
        <f>VLOOKUP(H2,'Roll ups'!A:B,2,FALSE)</f>
        <v>325145452.83999985</v>
      </c>
      <c r="AN2" s="24">
        <f t="shared" ref="AN2:AN5" si="0">AB2/AM2</f>
        <v>5.7269630675607662E-5</v>
      </c>
      <c r="AO2" s="21" t="str">
        <f>IFERROR(VLOOKUP(Table2[[#This Row],[Product Name]],'Roll ups'!L:P,5,FALSE),"GOOD")</f>
        <v>GOOD</v>
      </c>
      <c r="AP2" s="65">
        <f>Table2[[#This Row],[Retail Dollar Vol Current 12 Mths]]/Table2[[#This Row],[SHELF SALES  LOOKUP]]</f>
        <v>5.7269630675607662E-5</v>
      </c>
      <c r="AQ2" s="4">
        <f t="shared" ref="AQ2:AQ5" si="1">COUNTIF(AG2:AO2,"Strike")</f>
        <v>0</v>
      </c>
      <c r="AR2" s="4"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 s="4" t="e">
        <f>IF(Table2[[#This Row],[Shelf Dollar Vol Current 12 Mths]]&gt;#REF!,"MEETS $ CRITERIA",IF(Table2[[#This Row],[Shelf Dollar Vol Current 12 Mths]]&lt;#REF!+1,"DOES NOT MEET $ CRITERIA"))</f>
        <v>#REF!</v>
      </c>
      <c r="AT2" s="25"/>
      <c r="AV2"/>
    </row>
    <row r="3" spans="1:48" ht="13.8" x14ac:dyDescent="0.3">
      <c r="A3" s="3" t="s">
        <v>2386</v>
      </c>
      <c r="B3" s="4">
        <v>43451</v>
      </c>
      <c r="C3" s="4">
        <v>188</v>
      </c>
      <c r="D3" s="4" t="s">
        <v>25</v>
      </c>
      <c r="E3" s="5" t="s">
        <v>6313</v>
      </c>
      <c r="F3" s="5"/>
      <c r="G3" s="64" t="s">
        <v>6317</v>
      </c>
      <c r="H3" s="4" t="s">
        <v>6315</v>
      </c>
      <c r="I3" s="3" t="s">
        <v>299</v>
      </c>
      <c r="J3" s="3" t="s">
        <v>299</v>
      </c>
      <c r="K3" s="3" t="s">
        <v>89</v>
      </c>
      <c r="L3" s="3" t="s">
        <v>89</v>
      </c>
      <c r="M3" s="3" t="s">
        <v>299</v>
      </c>
      <c r="N3" s="3" t="s">
        <v>184</v>
      </c>
      <c r="O3" s="3" t="s">
        <v>6318</v>
      </c>
      <c r="P3" s="6" t="s">
        <v>299</v>
      </c>
      <c r="Q3" s="3" t="s">
        <v>2213</v>
      </c>
      <c r="R3" s="3" t="s">
        <v>60</v>
      </c>
      <c r="S3" s="3">
        <v>22</v>
      </c>
      <c r="T3" s="3">
        <v>58.5</v>
      </c>
      <c r="U3" s="3">
        <v>-1.66</v>
      </c>
      <c r="V3" s="3">
        <v>43.25</v>
      </c>
      <c r="W3" s="3">
        <v>100.5</v>
      </c>
      <c r="X3" s="3">
        <v>-1.32</v>
      </c>
      <c r="Y3" s="3">
        <v>204.5</v>
      </c>
      <c r="Z3" s="3">
        <v>278.58</v>
      </c>
      <c r="AA3" s="3">
        <v>-0.36</v>
      </c>
      <c r="AB3" s="19">
        <v>26165.759999999998</v>
      </c>
      <c r="AC3" s="19">
        <v>34800.629999999997</v>
      </c>
      <c r="AD3" s="19">
        <v>26165.759999999998</v>
      </c>
      <c r="AE3" s="19">
        <v>34800.629999999997</v>
      </c>
      <c r="AF3" s="19"/>
      <c r="AG3" s="19">
        <f>IFERROR(VLOOKUP(J3,'Roll ups'!D:E,2,FALSE),0)</f>
        <v>12844114.079999994</v>
      </c>
      <c r="AH3" s="21">
        <f>IF(Table2[[#This Row],[CATEGORY TTL LOOKUP]]=0,0,IF(Table2[[#This Row],[CATEGORY TTL LOOKUP]]&gt;0,SUM(AB3/AG3)))</f>
        <v>2.0371790406894306E-3</v>
      </c>
      <c r="AI3" s="21" t="str">
        <f>IFERROR(IF(AH3&lt;#REF!,"STRIKE",IF(AH3&gt;=#REF!,"GOOD")),"NO DATA")</f>
        <v>NO DATA</v>
      </c>
      <c r="AJ3" s="22">
        <f>IFERROR(VLOOKUP(K3,'Roll ups'!H:I,2,FALSE),0)</f>
        <v>75793138.070000067</v>
      </c>
      <c r="AK3" s="23">
        <f>IF(Table2[[#This Row],[PRICE TIER LOOKUP]]=0,0,IF(Table2[[#This Row],[PRICE TIER LOOKUP]]&gt;0,SUM(AB3/AJ3)))</f>
        <v>3.4522597515139372E-4</v>
      </c>
      <c r="AL3" s="21" t="e">
        <f>IF(AK3&lt;#REF!,"STRIKE",IF(AK3&gt;=#REF!,"GOOD"))</f>
        <v>#REF!</v>
      </c>
      <c r="AM3" s="22">
        <f>VLOOKUP(H3,'Roll ups'!A:B,2,FALSE)</f>
        <v>325145452.83999985</v>
      </c>
      <c r="AN3" s="24">
        <f t="shared" si="0"/>
        <v>8.0474014849212276E-5</v>
      </c>
      <c r="AO3" s="21" t="str">
        <f>IFERROR(VLOOKUP(Table2[[#This Row],[Product Name]],'Roll ups'!L:P,5,FALSE),"GOOD")</f>
        <v>GOOD</v>
      </c>
      <c r="AP3" s="65">
        <f>Table2[[#This Row],[Retail Dollar Vol Current 12 Mths]]/Table2[[#This Row],[SHELF SALES  LOOKUP]]</f>
        <v>8.0474014849212276E-5</v>
      </c>
      <c r="AQ3" s="4">
        <f t="shared" si="1"/>
        <v>0</v>
      </c>
      <c r="AR3" s="4"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3" s="4" t="e">
        <f>IF(Table2[[#This Row],[Shelf Dollar Vol Current 12 Mths]]&gt;#REF!,"MEETS $ CRITERIA",IF(Table2[[#This Row],[Shelf Dollar Vol Current 12 Mths]]&lt;#REF!+1,"DOES NOT MEET $ CRITERIA"))</f>
        <v>#REF!</v>
      </c>
      <c r="AT3" s="25"/>
      <c r="AV3"/>
    </row>
    <row r="4" spans="1:48" ht="13.8" x14ac:dyDescent="0.3">
      <c r="A4" s="3" t="s">
        <v>2971</v>
      </c>
      <c r="B4" s="4">
        <v>48099</v>
      </c>
      <c r="C4" s="4">
        <v>938</v>
      </c>
      <c r="D4" s="4" t="s">
        <v>25</v>
      </c>
      <c r="E4" s="5" t="s">
        <v>6313</v>
      </c>
      <c r="F4" s="5"/>
      <c r="G4" s="64" t="s">
        <v>6319</v>
      </c>
      <c r="H4" s="4" t="s">
        <v>6315</v>
      </c>
      <c r="I4" s="3" t="s">
        <v>131</v>
      </c>
      <c r="J4" s="3" t="s">
        <v>88</v>
      </c>
      <c r="K4" s="3" t="s">
        <v>132</v>
      </c>
      <c r="L4" s="3" t="s">
        <v>6320</v>
      </c>
      <c r="M4" s="3" t="s">
        <v>88</v>
      </c>
      <c r="N4" s="3" t="s">
        <v>133</v>
      </c>
      <c r="O4" s="3" t="s">
        <v>6321</v>
      </c>
      <c r="P4" s="6" t="s">
        <v>87</v>
      </c>
      <c r="Q4" s="3" t="s">
        <v>42</v>
      </c>
      <c r="R4" s="3" t="s">
        <v>31</v>
      </c>
      <c r="S4" s="3">
        <v>244</v>
      </c>
      <c r="T4" s="3">
        <v>53.33</v>
      </c>
      <c r="U4" s="3">
        <v>0.78</v>
      </c>
      <c r="V4" s="3">
        <v>729.53</v>
      </c>
      <c r="W4" s="3">
        <v>697.03</v>
      </c>
      <c r="X4" s="3">
        <v>0.04</v>
      </c>
      <c r="Y4" s="3">
        <v>3431.05</v>
      </c>
      <c r="Z4" s="3">
        <v>4556.79</v>
      </c>
      <c r="AA4" s="3">
        <v>-0.33</v>
      </c>
      <c r="AB4" s="19">
        <v>1713884.4</v>
      </c>
      <c r="AC4" s="19">
        <v>2275016.2799999998</v>
      </c>
      <c r="AD4" s="19">
        <v>1713884.4</v>
      </c>
      <c r="AE4" s="19">
        <v>2275016.2799999998</v>
      </c>
      <c r="AF4" s="19"/>
      <c r="AG4" s="19">
        <f>IFERROR(VLOOKUP(J4,'Roll ups'!D:E,2,FALSE),0)</f>
        <v>43814205.929999985</v>
      </c>
      <c r="AH4" s="21">
        <f>IF(Table2[[#This Row],[CATEGORY TTL LOOKUP]]=0,0,IF(Table2[[#This Row],[CATEGORY TTL LOOKUP]]&gt;0,SUM(AB4/AG4)))</f>
        <v>3.911709372841761E-2</v>
      </c>
      <c r="AI4" s="21" t="str">
        <f>IFERROR(IF(AH4&lt;#REF!,"STRIKE",IF(AH4&gt;=#REF!,"GOOD")),"NO DATA")</f>
        <v>NO DATA</v>
      </c>
      <c r="AJ4" s="22">
        <f>IFERROR(VLOOKUP(K4,'Roll ups'!H:I,2,FALSE),0)</f>
        <v>126094742.97999983</v>
      </c>
      <c r="AK4" s="23">
        <f>IF(Table2[[#This Row],[PRICE TIER LOOKUP]]=0,0,IF(Table2[[#This Row],[PRICE TIER LOOKUP]]&gt;0,SUM(AB4/AJ4)))</f>
        <v>1.3592036904122506E-2</v>
      </c>
      <c r="AL4" s="21" t="e">
        <f>IF(AK4&lt;#REF!,"STRIKE",IF(AK4&gt;=#REF!,"GOOD"))</f>
        <v>#REF!</v>
      </c>
      <c r="AM4" s="22">
        <f>VLOOKUP(H4,'Roll ups'!A:B,2,FALSE)</f>
        <v>325145452.83999985</v>
      </c>
      <c r="AN4" s="24">
        <f t="shared" si="0"/>
        <v>5.2711313814478647E-3</v>
      </c>
      <c r="AO4" s="21" t="str">
        <f>IFERROR(VLOOKUP(Table2[[#This Row],[Product Name]],'Roll ups'!L:P,5,FALSE),"GOOD")</f>
        <v>GOOD</v>
      </c>
      <c r="AP4" s="65">
        <f>Table2[[#This Row],[Retail Dollar Vol Current 12 Mths]]/Table2[[#This Row],[SHELF SALES  LOOKUP]]</f>
        <v>5.2711313814478647E-3</v>
      </c>
      <c r="AQ4" s="4">
        <f t="shared" si="1"/>
        <v>0</v>
      </c>
      <c r="AR4" s="4"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4" s="4" t="e">
        <f>IF(Table2[[#This Row],[Shelf Dollar Vol Current 12 Mths]]&gt;#REF!,"MEETS $ CRITERIA",IF(Table2[[#This Row],[Shelf Dollar Vol Current 12 Mths]]&lt;#REF!+1,"DOES NOT MEET $ CRITERIA"))</f>
        <v>#REF!</v>
      </c>
      <c r="AT4" s="25"/>
      <c r="AV4"/>
    </row>
    <row r="5" spans="1:48" ht="13.8" x14ac:dyDescent="0.3">
      <c r="A5" s="3" t="s">
        <v>3379</v>
      </c>
      <c r="B5" s="4">
        <v>48101</v>
      </c>
      <c r="C5" s="4">
        <v>523</v>
      </c>
      <c r="D5" s="4" t="s">
        <v>25</v>
      </c>
      <c r="E5" s="5" t="s">
        <v>6313</v>
      </c>
      <c r="F5" s="5"/>
      <c r="G5" s="64" t="s">
        <v>6322</v>
      </c>
      <c r="H5" s="4" t="s">
        <v>6315</v>
      </c>
      <c r="I5" s="3" t="s">
        <v>131</v>
      </c>
      <c r="J5" s="3" t="s">
        <v>88</v>
      </c>
      <c r="K5" s="3" t="s">
        <v>132</v>
      </c>
      <c r="L5" s="3" t="s">
        <v>6320</v>
      </c>
      <c r="M5" s="3" t="s">
        <v>88</v>
      </c>
      <c r="N5" s="3" t="s">
        <v>133</v>
      </c>
      <c r="O5" s="3" t="s">
        <v>6323</v>
      </c>
      <c r="P5" s="6" t="s">
        <v>87</v>
      </c>
      <c r="Q5" s="3" t="s">
        <v>42</v>
      </c>
      <c r="R5" s="3" t="s">
        <v>31</v>
      </c>
      <c r="S5" s="3">
        <v>21</v>
      </c>
      <c r="T5" s="3">
        <v>23.34</v>
      </c>
      <c r="U5" s="3">
        <v>-0.13</v>
      </c>
      <c r="V5" s="3">
        <v>79.37</v>
      </c>
      <c r="W5" s="3">
        <v>68.7</v>
      </c>
      <c r="X5" s="3">
        <v>0.13</v>
      </c>
      <c r="Y5" s="3">
        <v>288.10000000000002</v>
      </c>
      <c r="Z5" s="3">
        <v>370.8</v>
      </c>
      <c r="AA5" s="3">
        <v>-0.28999999999999998</v>
      </c>
      <c r="AB5" s="19">
        <v>191808</v>
      </c>
      <c r="AC5" s="19">
        <v>247488.8</v>
      </c>
      <c r="AD5" s="19">
        <v>191808</v>
      </c>
      <c r="AE5" s="19">
        <v>247488.8</v>
      </c>
      <c r="AF5" s="19"/>
      <c r="AG5" s="19">
        <f>IFERROR(VLOOKUP(J5,'Roll ups'!D:E,2,FALSE),0)</f>
        <v>43814205.929999985</v>
      </c>
      <c r="AH5" s="21">
        <f>IF(Table2[[#This Row],[CATEGORY TTL LOOKUP]]=0,0,IF(Table2[[#This Row],[CATEGORY TTL LOOKUP]]&gt;0,SUM(AB5/AG5)))</f>
        <v>4.377758216283621E-3</v>
      </c>
      <c r="AI5" s="21" t="str">
        <f>IFERROR(IF(AH5&lt;#REF!,"STRIKE",IF(AH5&gt;=#REF!,"GOOD")),"NO DATA")</f>
        <v>NO DATA</v>
      </c>
      <c r="AJ5" s="22">
        <f>IFERROR(VLOOKUP(K5,'Roll ups'!H:I,2,FALSE),0)</f>
        <v>126094742.97999983</v>
      </c>
      <c r="AK5" s="23">
        <f>IF(Table2[[#This Row],[PRICE TIER LOOKUP]]=0,0,IF(Table2[[#This Row],[PRICE TIER LOOKUP]]&gt;0,SUM(AB5/AJ5)))</f>
        <v>1.5211419244529735E-3</v>
      </c>
      <c r="AL5" s="21" t="e">
        <f>IF(AK5&lt;#REF!,"STRIKE",IF(AK5&gt;=#REF!,"GOOD"))</f>
        <v>#REF!</v>
      </c>
      <c r="AM5" s="22">
        <f>VLOOKUP(H5,'Roll ups'!A:B,2,FALSE)</f>
        <v>325145452.83999985</v>
      </c>
      <c r="AN5" s="24">
        <f t="shared" si="0"/>
        <v>5.8991444697947663E-4</v>
      </c>
      <c r="AO5" s="21" t="str">
        <f>IFERROR(VLOOKUP(Table2[[#This Row],[Product Name]],'Roll ups'!L:P,5,FALSE),"GOOD")</f>
        <v>GOOD</v>
      </c>
      <c r="AP5" s="65">
        <f>Table2[[#This Row],[Retail Dollar Vol Current 12 Mths]]/Table2[[#This Row],[SHELF SALES  LOOKUP]]</f>
        <v>5.8991444697947663E-4</v>
      </c>
      <c r="AQ5" s="4">
        <f t="shared" si="1"/>
        <v>0</v>
      </c>
      <c r="AR5" s="4"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5" s="4" t="e">
        <f>IF(Table2[[#This Row],[Shelf Dollar Vol Current 12 Mths]]&gt;#REF!,"MEETS $ CRITERIA",IF(Table2[[#This Row],[Shelf Dollar Vol Current 12 Mths]]&lt;#REF!+1,"DOES NOT MEET $ CRITERIA"))</f>
        <v>#REF!</v>
      </c>
      <c r="AT5" s="25"/>
      <c r="AV5"/>
    </row>
    <row r="6" spans="1:48" ht="13.8" x14ac:dyDescent="0.3">
      <c r="A6" s="68" t="s">
        <v>3204</v>
      </c>
      <c r="B6" s="69">
        <v>48102</v>
      </c>
      <c r="C6" s="69">
        <v>511</v>
      </c>
      <c r="D6" s="69" t="s">
        <v>25</v>
      </c>
      <c r="E6" s="70" t="s">
        <v>6313</v>
      </c>
      <c r="F6" s="70"/>
      <c r="G6" s="71" t="s">
        <v>6324</v>
      </c>
      <c r="H6" s="69" t="s">
        <v>6315</v>
      </c>
      <c r="I6" s="68" t="s">
        <v>131</v>
      </c>
      <c r="J6" s="68" t="s">
        <v>88</v>
      </c>
      <c r="K6" s="68" t="s">
        <v>132</v>
      </c>
      <c r="L6" s="68" t="s">
        <v>6320</v>
      </c>
      <c r="M6" s="68" t="s">
        <v>88</v>
      </c>
      <c r="N6" s="68" t="s">
        <v>133</v>
      </c>
      <c r="O6" s="68" t="s">
        <v>6325</v>
      </c>
      <c r="P6" s="72" t="s">
        <v>87</v>
      </c>
      <c r="Q6" s="68" t="s">
        <v>42</v>
      </c>
      <c r="R6" s="68" t="s">
        <v>31</v>
      </c>
      <c r="S6" s="68">
        <v>35</v>
      </c>
      <c r="T6" s="68">
        <v>33.07</v>
      </c>
      <c r="U6" s="68">
        <v>0.06</v>
      </c>
      <c r="V6" s="68">
        <v>94.95</v>
      </c>
      <c r="W6" s="68">
        <v>109.88</v>
      </c>
      <c r="X6" s="68">
        <v>-0.16</v>
      </c>
      <c r="Y6" s="68">
        <v>495.03</v>
      </c>
      <c r="Z6" s="68">
        <v>747.09</v>
      </c>
      <c r="AA6" s="68">
        <v>-0.51</v>
      </c>
      <c r="AB6" s="73">
        <v>280188.05</v>
      </c>
      <c r="AC6" s="73">
        <v>422196.36</v>
      </c>
      <c r="AD6" s="73">
        <v>280188.05</v>
      </c>
      <c r="AE6" s="73">
        <v>422196.36</v>
      </c>
      <c r="AF6" s="73"/>
      <c r="AG6" s="73">
        <f>IFERROR(VLOOKUP(J6,'Roll ups'!D:E,2,FALSE),0)</f>
        <v>43814205.929999985</v>
      </c>
      <c r="AH6" s="74">
        <f>IF(Table2[[#This Row],[CATEGORY TTL LOOKUP]]=0,0,IF(Table2[[#This Row],[CATEGORY TTL LOOKUP]]&gt;0,SUM(AB6/AG6)))</f>
        <v>6.3949133403819764E-3</v>
      </c>
      <c r="AI6" s="74" t="str">
        <f>IFERROR(IF(AH6&lt;#REF!,"STRIKE",IF(AH6&gt;=#REF!,"GOOD")),"NO DATA")</f>
        <v>NO DATA</v>
      </c>
      <c r="AJ6" s="75">
        <f>IFERROR(VLOOKUP(K6,'Roll ups'!H:I,2,FALSE),0)</f>
        <v>126094742.97999983</v>
      </c>
      <c r="AK6" s="76">
        <f>IF(Table2[[#This Row],[PRICE TIER LOOKUP]]=0,0,IF(Table2[[#This Row],[PRICE TIER LOOKUP]]&gt;0,SUM(AB6/AJ6)))</f>
        <v>2.2220438646236127E-3</v>
      </c>
      <c r="AL6" s="74" t="e">
        <f>IF(AK6&lt;#REF!,"STRIKE",IF(AK6&gt;=#REF!,"GOOD"))</f>
        <v>#REF!</v>
      </c>
      <c r="AM6" s="75">
        <f>VLOOKUP(H6,'Roll ups'!A:B,2,FALSE)</f>
        <v>325145452.83999985</v>
      </c>
      <c r="AN6" s="77">
        <f t="shared" ref="AN6:AN69" si="2">AB6/AM6</f>
        <v>8.6173141144273407E-4</v>
      </c>
      <c r="AO6" s="74" t="str">
        <f>IFERROR(VLOOKUP(Table2[[#This Row],[Product Name]],'Roll ups'!L:P,5,FALSE),"GOOD")</f>
        <v>GOOD</v>
      </c>
      <c r="AP6" s="74">
        <f>Table2[[#This Row],[Retail Dollar Vol Current 12 Mths]]/Table2[[#This Row],[SHELF SALES  LOOKUP]]</f>
        <v>8.6173141144273407E-4</v>
      </c>
      <c r="AQ6" s="69">
        <f t="shared" ref="AQ6:AQ69" si="3">COUNTIF(AG6:AO6,"Strike")</f>
        <v>0</v>
      </c>
      <c r="AR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6" s="69" t="e">
        <f>IF(Table2[[#This Row],[Shelf Dollar Vol Current 12 Mths]]&gt;#REF!,"MEETS $ CRITERIA",IF(Table2[[#This Row],[Shelf Dollar Vol Current 12 Mths]]&lt;#REF!+1,"DOES NOT MEET $ CRITERIA"))</f>
        <v>#REF!</v>
      </c>
      <c r="AT6" s="78"/>
    </row>
    <row r="7" spans="1:48" ht="13.8" x14ac:dyDescent="0.3">
      <c r="A7" s="68" t="s">
        <v>2956</v>
      </c>
      <c r="B7" s="69">
        <v>48105</v>
      </c>
      <c r="C7" s="69">
        <v>1036</v>
      </c>
      <c r="D7" s="69" t="s">
        <v>25</v>
      </c>
      <c r="E7" s="70" t="s">
        <v>6313</v>
      </c>
      <c r="F7" s="70"/>
      <c r="G7" s="71" t="s">
        <v>6326</v>
      </c>
      <c r="H7" s="69" t="s">
        <v>6315</v>
      </c>
      <c r="I7" s="68" t="s">
        <v>131</v>
      </c>
      <c r="J7" s="68" t="s">
        <v>88</v>
      </c>
      <c r="K7" s="68" t="s">
        <v>132</v>
      </c>
      <c r="L7" s="68" t="s">
        <v>6320</v>
      </c>
      <c r="M7" s="68" t="s">
        <v>88</v>
      </c>
      <c r="N7" s="68" t="s">
        <v>133</v>
      </c>
      <c r="O7" s="68" t="s">
        <v>6327</v>
      </c>
      <c r="P7" s="72" t="s">
        <v>87</v>
      </c>
      <c r="Q7" s="68" t="s">
        <v>42</v>
      </c>
      <c r="R7" s="68" t="s">
        <v>31</v>
      </c>
      <c r="S7" s="68">
        <v>519</v>
      </c>
      <c r="T7" s="68">
        <v>364.46</v>
      </c>
      <c r="U7" s="68">
        <v>0.3</v>
      </c>
      <c r="V7" s="68">
        <v>1322.67</v>
      </c>
      <c r="W7" s="68">
        <v>5332.75</v>
      </c>
      <c r="X7" s="68">
        <v>-3.03</v>
      </c>
      <c r="Y7" s="68">
        <v>11978.25</v>
      </c>
      <c r="Z7" s="68">
        <v>15629.54</v>
      </c>
      <c r="AA7" s="68">
        <v>-0.3</v>
      </c>
      <c r="AB7" s="73">
        <v>4399185.6100000003</v>
      </c>
      <c r="AC7" s="73">
        <v>6462987.1299999999</v>
      </c>
      <c r="AD7" s="73">
        <v>4700969.0199999996</v>
      </c>
      <c r="AE7" s="73">
        <v>6647866.9299999997</v>
      </c>
      <c r="AF7" s="73"/>
      <c r="AG7" s="73">
        <f>IFERROR(VLOOKUP(J7,'Roll ups'!D:E,2,FALSE),0)</f>
        <v>43814205.929999985</v>
      </c>
      <c r="AH7" s="74">
        <f>IF(Table2[[#This Row],[CATEGORY TTL LOOKUP]]=0,0,IF(Table2[[#This Row],[CATEGORY TTL LOOKUP]]&gt;0,SUM(AB7/AG7)))</f>
        <v>0.10040546248922973</v>
      </c>
      <c r="AI7" s="74" t="str">
        <f>IFERROR(IF(AH7&lt;#REF!,"STRIKE",IF(AH7&gt;=#REF!,"GOOD")),"NO DATA")</f>
        <v>NO DATA</v>
      </c>
      <c r="AJ7" s="75">
        <f>IFERROR(VLOOKUP(K7,'Roll ups'!H:I,2,FALSE),0)</f>
        <v>126094742.97999983</v>
      </c>
      <c r="AK7" s="76">
        <f>IF(Table2[[#This Row],[PRICE TIER LOOKUP]]=0,0,IF(Table2[[#This Row],[PRICE TIER LOOKUP]]&gt;0,SUM(AB7/AJ7)))</f>
        <v>3.4887938275886453E-2</v>
      </c>
      <c r="AL7" s="74" t="e">
        <f>IF(AK7&lt;#REF!,"STRIKE",IF(AK7&gt;=#REF!,"GOOD"))</f>
        <v>#REF!</v>
      </c>
      <c r="AM7" s="75">
        <f>VLOOKUP(H7,'Roll ups'!A:B,2,FALSE)</f>
        <v>325145452.83999985</v>
      </c>
      <c r="AN7" s="77">
        <f t="shared" si="2"/>
        <v>1.3529900454012459E-2</v>
      </c>
      <c r="AO7" s="74" t="str">
        <f>IFERROR(VLOOKUP(Table2[[#This Row],[Product Name]],'Roll ups'!L:P,5,FALSE),"GOOD")</f>
        <v>GOOD</v>
      </c>
      <c r="AP7" s="74">
        <f>Table2[[#This Row],[Retail Dollar Vol Current 12 Mths]]/Table2[[#This Row],[SHELF SALES  LOOKUP]]</f>
        <v>1.4458049402011135E-2</v>
      </c>
      <c r="AQ7" s="69">
        <f t="shared" si="3"/>
        <v>0</v>
      </c>
      <c r="AR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7" s="69" t="e">
        <f>IF(Table2[[#This Row],[Shelf Dollar Vol Current 12 Mths]]&gt;#REF!,"MEETS $ CRITERIA",IF(Table2[[#This Row],[Shelf Dollar Vol Current 12 Mths]]&lt;#REF!+1,"DOES NOT MEET $ CRITERIA"))</f>
        <v>#REF!</v>
      </c>
      <c r="AT7" s="78"/>
    </row>
    <row r="8" spans="1:48" ht="13.8" x14ac:dyDescent="0.3">
      <c r="A8" s="68" t="s">
        <v>2959</v>
      </c>
      <c r="B8" s="69">
        <v>48106</v>
      </c>
      <c r="C8" s="69">
        <v>1182</v>
      </c>
      <c r="D8" s="69" t="s">
        <v>25</v>
      </c>
      <c r="E8" s="70" t="s">
        <v>6313</v>
      </c>
      <c r="F8" s="70"/>
      <c r="G8" s="71" t="s">
        <v>6328</v>
      </c>
      <c r="H8" s="69" t="s">
        <v>6315</v>
      </c>
      <c r="I8" s="68" t="s">
        <v>131</v>
      </c>
      <c r="J8" s="68" t="s">
        <v>88</v>
      </c>
      <c r="K8" s="68" t="s">
        <v>132</v>
      </c>
      <c r="L8" s="68" t="s">
        <v>6320</v>
      </c>
      <c r="M8" s="68" t="s">
        <v>88</v>
      </c>
      <c r="N8" s="68" t="s">
        <v>133</v>
      </c>
      <c r="O8" s="68" t="s">
        <v>6329</v>
      </c>
      <c r="P8" s="72" t="s">
        <v>87</v>
      </c>
      <c r="Q8" s="68" t="s">
        <v>42</v>
      </c>
      <c r="R8" s="68" t="s">
        <v>31</v>
      </c>
      <c r="S8" s="68">
        <v>808</v>
      </c>
      <c r="T8" s="68">
        <v>1005.58</v>
      </c>
      <c r="U8" s="68">
        <v>-0.24</v>
      </c>
      <c r="V8" s="68">
        <v>6731.5</v>
      </c>
      <c r="W8" s="68">
        <v>6539</v>
      </c>
      <c r="X8" s="68">
        <v>0.03</v>
      </c>
      <c r="Y8" s="68">
        <v>21287.59</v>
      </c>
      <c r="Z8" s="68">
        <v>20187.419999999998</v>
      </c>
      <c r="AA8" s="68">
        <v>0.05</v>
      </c>
      <c r="AB8" s="73">
        <v>7459009.5</v>
      </c>
      <c r="AC8" s="73">
        <v>7877195.21</v>
      </c>
      <c r="AD8" s="73">
        <v>7596407.5199999996</v>
      </c>
      <c r="AE8" s="73">
        <v>8053683.5499999998</v>
      </c>
      <c r="AF8" s="73"/>
      <c r="AG8" s="73">
        <f>IFERROR(VLOOKUP(J8,'Roll ups'!D:E,2,FALSE),0)</f>
        <v>43814205.929999985</v>
      </c>
      <c r="AH8" s="74">
        <f>IF(Table2[[#This Row],[CATEGORY TTL LOOKUP]]=0,0,IF(Table2[[#This Row],[CATEGORY TTL LOOKUP]]&gt;0,SUM(AB8/AG8)))</f>
        <v>0.17024180495058905</v>
      </c>
      <c r="AI8" s="74" t="str">
        <f>IFERROR(IF(AH8&lt;#REF!,"STRIKE",IF(AH8&gt;=#REF!,"GOOD")),"NO DATA")</f>
        <v>NO DATA</v>
      </c>
      <c r="AJ8" s="75">
        <f>IFERROR(VLOOKUP(K8,'Roll ups'!H:I,2,FALSE),0)</f>
        <v>126094742.97999983</v>
      </c>
      <c r="AK8" s="76">
        <f>IF(Table2[[#This Row],[PRICE TIER LOOKUP]]=0,0,IF(Table2[[#This Row],[PRICE TIER LOOKUP]]&gt;0,SUM(AB8/AJ8)))</f>
        <v>5.9154008515510365E-2</v>
      </c>
      <c r="AL8" s="74" t="e">
        <f>IF(AK8&lt;#REF!,"STRIKE",IF(AK8&gt;=#REF!,"GOOD"))</f>
        <v>#REF!</v>
      </c>
      <c r="AM8" s="75">
        <f>VLOOKUP(H8,'Roll ups'!A:B,2,FALSE)</f>
        <v>325145452.83999985</v>
      </c>
      <c r="AN8" s="77">
        <f t="shared" si="2"/>
        <v>2.2940531490903207E-2</v>
      </c>
      <c r="AO8" s="74" t="str">
        <f>IFERROR(VLOOKUP(Table2[[#This Row],[Product Name]],'Roll ups'!L:P,5,FALSE),"GOOD")</f>
        <v>GOOD</v>
      </c>
      <c r="AP8" s="74">
        <f>Table2[[#This Row],[Retail Dollar Vol Current 12 Mths]]/Table2[[#This Row],[SHELF SALES  LOOKUP]]</f>
        <v>2.3363105507546802E-2</v>
      </c>
      <c r="AQ8" s="69">
        <f t="shared" si="3"/>
        <v>0</v>
      </c>
      <c r="AR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8" s="69" t="e">
        <f>IF(Table2[[#This Row],[Shelf Dollar Vol Current 12 Mths]]&gt;#REF!,"MEETS $ CRITERIA",IF(Table2[[#This Row],[Shelf Dollar Vol Current 12 Mths]]&lt;#REF!+1,"DOES NOT MEET $ CRITERIA"))</f>
        <v>#REF!</v>
      </c>
      <c r="AT8" s="78"/>
    </row>
    <row r="9" spans="1:48" ht="13.8" x14ac:dyDescent="0.3">
      <c r="A9" s="68" t="s">
        <v>2990</v>
      </c>
      <c r="B9" s="69">
        <v>48107</v>
      </c>
      <c r="C9" s="69">
        <v>889</v>
      </c>
      <c r="D9" s="69" t="s">
        <v>25</v>
      </c>
      <c r="E9" s="70" t="s">
        <v>6313</v>
      </c>
      <c r="F9" s="70"/>
      <c r="G9" s="71" t="s">
        <v>6330</v>
      </c>
      <c r="H9" s="69" t="s">
        <v>6315</v>
      </c>
      <c r="I9" s="68" t="s">
        <v>131</v>
      </c>
      <c r="J9" s="68" t="s">
        <v>88</v>
      </c>
      <c r="K9" s="68" t="s">
        <v>132</v>
      </c>
      <c r="L9" s="68" t="s">
        <v>6320</v>
      </c>
      <c r="M9" s="68" t="s">
        <v>88</v>
      </c>
      <c r="N9" s="68" t="s">
        <v>133</v>
      </c>
      <c r="O9" s="68" t="s">
        <v>6331</v>
      </c>
      <c r="P9" s="72" t="s">
        <v>87</v>
      </c>
      <c r="Q9" s="68" t="s">
        <v>42</v>
      </c>
      <c r="R9" s="68" t="s">
        <v>31</v>
      </c>
      <c r="S9" s="68">
        <v>391</v>
      </c>
      <c r="T9" s="68">
        <v>334.77</v>
      </c>
      <c r="U9" s="68">
        <v>0.14000000000000001</v>
      </c>
      <c r="V9" s="68">
        <v>1120.81</v>
      </c>
      <c r="W9" s="68">
        <v>929.62</v>
      </c>
      <c r="X9" s="68">
        <v>0.17</v>
      </c>
      <c r="Y9" s="68">
        <v>5276.85</v>
      </c>
      <c r="Z9" s="68">
        <v>6284.86</v>
      </c>
      <c r="AA9" s="68">
        <v>-0.19</v>
      </c>
      <c r="AB9" s="73">
        <v>2004721.74</v>
      </c>
      <c r="AC9" s="73">
        <v>2381650.38</v>
      </c>
      <c r="AD9" s="73">
        <v>2004721.74</v>
      </c>
      <c r="AE9" s="73">
        <v>2381650.38</v>
      </c>
      <c r="AF9" s="73"/>
      <c r="AG9" s="73">
        <f>IFERROR(VLOOKUP(J9,'Roll ups'!D:E,2,FALSE),0)</f>
        <v>43814205.929999985</v>
      </c>
      <c r="AH9" s="74">
        <f>IF(Table2[[#This Row],[CATEGORY TTL LOOKUP]]=0,0,IF(Table2[[#This Row],[CATEGORY TTL LOOKUP]]&gt;0,SUM(AB9/AG9)))</f>
        <v>4.5755062711917115E-2</v>
      </c>
      <c r="AI9" s="74" t="str">
        <f>IFERROR(IF(AH9&lt;#REF!,"STRIKE",IF(AH9&gt;=#REF!,"GOOD")),"NO DATA")</f>
        <v>NO DATA</v>
      </c>
      <c r="AJ9" s="75">
        <f>IFERROR(VLOOKUP(K9,'Roll ups'!H:I,2,FALSE),0)</f>
        <v>126094742.97999983</v>
      </c>
      <c r="AK9" s="76">
        <f>IF(Table2[[#This Row],[PRICE TIER LOOKUP]]=0,0,IF(Table2[[#This Row],[PRICE TIER LOOKUP]]&gt;0,SUM(AB9/AJ9)))</f>
        <v>1.5898535439482782E-2</v>
      </c>
      <c r="AL9" s="74" t="e">
        <f>IF(AK9&lt;#REF!,"STRIKE",IF(AK9&gt;=#REF!,"GOOD"))</f>
        <v>#REF!</v>
      </c>
      <c r="AM9" s="75">
        <f>VLOOKUP(H9,'Roll ups'!A:B,2,FALSE)</f>
        <v>325145452.83999985</v>
      </c>
      <c r="AN9" s="77">
        <f t="shared" si="2"/>
        <v>6.1656151808049406E-3</v>
      </c>
      <c r="AO9" s="74" t="str">
        <f>IFERROR(VLOOKUP(Table2[[#This Row],[Product Name]],'Roll ups'!L:P,5,FALSE),"GOOD")</f>
        <v>GOOD</v>
      </c>
      <c r="AP9" s="74">
        <f>Table2[[#This Row],[Retail Dollar Vol Current 12 Mths]]/Table2[[#This Row],[SHELF SALES  LOOKUP]]</f>
        <v>6.1656151808049406E-3</v>
      </c>
      <c r="AQ9" s="69">
        <f t="shared" si="3"/>
        <v>0</v>
      </c>
      <c r="AR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9" s="69" t="e">
        <f>IF(Table2[[#This Row],[Shelf Dollar Vol Current 12 Mths]]&gt;#REF!,"MEETS $ CRITERIA",IF(Table2[[#This Row],[Shelf Dollar Vol Current 12 Mths]]&lt;#REF!+1,"DOES NOT MEET $ CRITERIA"))</f>
        <v>#REF!</v>
      </c>
      <c r="AT9" s="78"/>
    </row>
    <row r="10" spans="1:48" ht="13.8" x14ac:dyDescent="0.3">
      <c r="A10" s="68" t="s">
        <v>3029</v>
      </c>
      <c r="B10" s="69">
        <v>48108</v>
      </c>
      <c r="C10" s="69">
        <v>675</v>
      </c>
      <c r="D10" s="69" t="s">
        <v>25</v>
      </c>
      <c r="E10" s="70" t="s">
        <v>6313</v>
      </c>
      <c r="F10" s="70"/>
      <c r="G10" s="71" t="s">
        <v>6332</v>
      </c>
      <c r="H10" s="69" t="s">
        <v>6315</v>
      </c>
      <c r="I10" s="68" t="s">
        <v>131</v>
      </c>
      <c r="J10" s="68" t="s">
        <v>88</v>
      </c>
      <c r="K10" s="68" t="s">
        <v>132</v>
      </c>
      <c r="L10" s="68" t="s">
        <v>6320</v>
      </c>
      <c r="M10" s="68" t="s">
        <v>88</v>
      </c>
      <c r="N10" s="68" t="s">
        <v>133</v>
      </c>
      <c r="O10" s="68" t="s">
        <v>6333</v>
      </c>
      <c r="P10" s="72" t="s">
        <v>87</v>
      </c>
      <c r="Q10" s="68" t="s">
        <v>42</v>
      </c>
      <c r="R10" s="68" t="s">
        <v>31</v>
      </c>
      <c r="S10" s="68">
        <v>257</v>
      </c>
      <c r="T10" s="68">
        <v>143.51</v>
      </c>
      <c r="U10" s="68">
        <v>0.44</v>
      </c>
      <c r="V10" s="68">
        <v>758.4</v>
      </c>
      <c r="W10" s="68">
        <v>675.73</v>
      </c>
      <c r="X10" s="68">
        <v>0.11</v>
      </c>
      <c r="Y10" s="68">
        <v>3298.18</v>
      </c>
      <c r="Z10" s="68">
        <v>4003.98</v>
      </c>
      <c r="AA10" s="68">
        <v>-0.21</v>
      </c>
      <c r="AB10" s="73">
        <v>1231029.3799999999</v>
      </c>
      <c r="AC10" s="73">
        <v>1489968.38</v>
      </c>
      <c r="AD10" s="73">
        <v>1231029.3799999999</v>
      </c>
      <c r="AE10" s="73">
        <v>1489968.38</v>
      </c>
      <c r="AF10" s="73"/>
      <c r="AG10" s="73">
        <f>IFERROR(VLOOKUP(J10,'Roll ups'!D:E,2,FALSE),0)</f>
        <v>43814205.929999985</v>
      </c>
      <c r="AH10" s="74">
        <f>IF(Table2[[#This Row],[CATEGORY TTL LOOKUP]]=0,0,IF(Table2[[#This Row],[CATEGORY TTL LOOKUP]]&gt;0,SUM(AB10/AG10)))</f>
        <v>2.8096580866186664E-2</v>
      </c>
      <c r="AI10" s="74" t="str">
        <f>IFERROR(IF(AH10&lt;#REF!,"STRIKE",IF(AH10&gt;=#REF!,"GOOD")),"NO DATA")</f>
        <v>NO DATA</v>
      </c>
      <c r="AJ10" s="75">
        <f>IFERROR(VLOOKUP(K10,'Roll ups'!H:I,2,FALSE),0)</f>
        <v>126094742.97999983</v>
      </c>
      <c r="AK10" s="76">
        <f>IF(Table2[[#This Row],[PRICE TIER LOOKUP]]=0,0,IF(Table2[[#This Row],[PRICE TIER LOOKUP]]&gt;0,SUM(AB10/AJ10)))</f>
        <v>9.7627335676893062E-3</v>
      </c>
      <c r="AL10" s="74" t="e">
        <f>IF(AK10&lt;#REF!,"STRIKE",IF(AK10&gt;=#REF!,"GOOD"))</f>
        <v>#REF!</v>
      </c>
      <c r="AM10" s="75">
        <f>VLOOKUP(H10,'Roll ups'!A:B,2,FALSE)</f>
        <v>325145452.83999985</v>
      </c>
      <c r="AN10" s="77">
        <f t="shared" si="2"/>
        <v>3.7860882544950569E-3</v>
      </c>
      <c r="AO10" s="74" t="str">
        <f>IFERROR(VLOOKUP(Table2[[#This Row],[Product Name]],'Roll ups'!L:P,5,FALSE),"GOOD")</f>
        <v>GOOD</v>
      </c>
      <c r="AP10" s="74">
        <f>Table2[[#This Row],[Retail Dollar Vol Current 12 Mths]]/Table2[[#This Row],[SHELF SALES  LOOKUP]]</f>
        <v>3.7860882544950569E-3</v>
      </c>
      <c r="AQ10" s="69">
        <f t="shared" si="3"/>
        <v>0</v>
      </c>
      <c r="AR1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0" s="69" t="e">
        <f>IF(Table2[[#This Row],[Shelf Dollar Vol Current 12 Mths]]&gt;#REF!,"MEETS $ CRITERIA",IF(Table2[[#This Row],[Shelf Dollar Vol Current 12 Mths]]&lt;#REF!+1,"DOES NOT MEET $ CRITERIA"))</f>
        <v>#REF!</v>
      </c>
      <c r="AT10" s="78"/>
    </row>
    <row r="11" spans="1:48" ht="13.8" x14ac:dyDescent="0.3">
      <c r="A11" s="68" t="s">
        <v>4477</v>
      </c>
      <c r="B11" s="69">
        <v>48142</v>
      </c>
      <c r="C11" s="69">
        <v>531</v>
      </c>
      <c r="D11" s="69" t="s">
        <v>25</v>
      </c>
      <c r="E11" s="70" t="s">
        <v>6313</v>
      </c>
      <c r="F11" s="70"/>
      <c r="G11" s="71" t="s">
        <v>6334</v>
      </c>
      <c r="H11" s="69" t="s">
        <v>6315</v>
      </c>
      <c r="I11" s="68" t="s">
        <v>131</v>
      </c>
      <c r="J11" s="68" t="s">
        <v>88</v>
      </c>
      <c r="K11" s="68" t="s">
        <v>146</v>
      </c>
      <c r="L11" s="68" t="s">
        <v>146</v>
      </c>
      <c r="M11" s="68" t="s">
        <v>88</v>
      </c>
      <c r="N11" s="68" t="s">
        <v>133</v>
      </c>
      <c r="O11" s="68" t="s">
        <v>6335</v>
      </c>
      <c r="P11" s="72" t="s">
        <v>87</v>
      </c>
      <c r="Q11" s="68" t="s">
        <v>42</v>
      </c>
      <c r="R11" s="68" t="s">
        <v>31</v>
      </c>
      <c r="S11" s="68">
        <v>22</v>
      </c>
      <c r="T11" s="68">
        <v>29.38</v>
      </c>
      <c r="U11" s="68">
        <v>-0.34</v>
      </c>
      <c r="V11" s="68">
        <v>42.13</v>
      </c>
      <c r="W11" s="68">
        <v>61.25</v>
      </c>
      <c r="X11" s="68">
        <v>-0.45</v>
      </c>
      <c r="Y11" s="68">
        <v>248.33</v>
      </c>
      <c r="Z11" s="68">
        <v>466.08</v>
      </c>
      <c r="AA11" s="68">
        <v>-0.88</v>
      </c>
      <c r="AB11" s="73">
        <v>152531.03</v>
      </c>
      <c r="AC11" s="73">
        <v>276715.78000000003</v>
      </c>
      <c r="AD11" s="73">
        <v>163304</v>
      </c>
      <c r="AE11" s="73">
        <v>295307.59999999998</v>
      </c>
      <c r="AF11" s="73"/>
      <c r="AG11" s="73">
        <f>IFERROR(VLOOKUP(J11,'Roll ups'!D:E,2,FALSE),0)</f>
        <v>43814205.929999985</v>
      </c>
      <c r="AH11" s="74">
        <f>IF(Table2[[#This Row],[CATEGORY TTL LOOKUP]]=0,0,IF(Table2[[#This Row],[CATEGORY TTL LOOKUP]]&gt;0,SUM(AB11/AG11)))</f>
        <v>3.4813144906401376E-3</v>
      </c>
      <c r="AI11" s="74" t="str">
        <f>IFERROR(IF(AH11&lt;#REF!,"STRIKE",IF(AH11&gt;=#REF!,"GOOD")),"NO DATA")</f>
        <v>NO DATA</v>
      </c>
      <c r="AJ11" s="75">
        <f>IFERROR(VLOOKUP(K11,'Roll ups'!H:I,2,FALSE),0)</f>
        <v>69119979.479999974</v>
      </c>
      <c r="AK11" s="76">
        <f>IF(Table2[[#This Row],[PRICE TIER LOOKUP]]=0,0,IF(Table2[[#This Row],[PRICE TIER LOOKUP]]&gt;0,SUM(AB11/AJ11)))</f>
        <v>2.206757454899639E-3</v>
      </c>
      <c r="AL11" s="74" t="e">
        <f>IF(AK11&lt;#REF!,"STRIKE",IF(AK11&gt;=#REF!,"GOOD"))</f>
        <v>#REF!</v>
      </c>
      <c r="AM11" s="75">
        <f>VLOOKUP(H11,'Roll ups'!A:B,2,FALSE)</f>
        <v>325145452.83999985</v>
      </c>
      <c r="AN11" s="77">
        <f t="shared" si="2"/>
        <v>4.6911629446978205E-4</v>
      </c>
      <c r="AO11" s="74" t="str">
        <f>IFERROR(VLOOKUP(Table2[[#This Row],[Product Name]],'Roll ups'!L:P,5,FALSE),"GOOD")</f>
        <v>GOOD</v>
      </c>
      <c r="AP11" s="74">
        <f>Table2[[#This Row],[Retail Dollar Vol Current 12 Mths]]/Table2[[#This Row],[SHELF SALES  LOOKUP]]</f>
        <v>5.0224906599065963E-4</v>
      </c>
      <c r="AQ11" s="69">
        <f t="shared" si="3"/>
        <v>0</v>
      </c>
      <c r="AR1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1" s="69" t="e">
        <f>IF(Table2[[#This Row],[Shelf Dollar Vol Current 12 Mths]]&gt;#REF!,"MEETS $ CRITERIA",IF(Table2[[#This Row],[Shelf Dollar Vol Current 12 Mths]]&lt;#REF!+1,"DOES NOT MEET $ CRITERIA"))</f>
        <v>#REF!</v>
      </c>
      <c r="AT11" s="78"/>
    </row>
    <row r="12" spans="1:48" ht="13.8" x14ac:dyDescent="0.3">
      <c r="A12" s="68" t="s">
        <v>4492</v>
      </c>
      <c r="B12" s="69">
        <v>48151</v>
      </c>
      <c r="C12" s="69">
        <v>543</v>
      </c>
      <c r="D12" s="69" t="s">
        <v>25</v>
      </c>
      <c r="E12" s="70" t="s">
        <v>6313</v>
      </c>
      <c r="F12" s="70"/>
      <c r="G12" s="71" t="s">
        <v>6336</v>
      </c>
      <c r="H12" s="69" t="s">
        <v>6315</v>
      </c>
      <c r="I12" s="68" t="s">
        <v>131</v>
      </c>
      <c r="J12" s="68" t="s">
        <v>88</v>
      </c>
      <c r="K12" s="68" t="s">
        <v>146</v>
      </c>
      <c r="L12" s="68" t="s">
        <v>146</v>
      </c>
      <c r="M12" s="68" t="s">
        <v>88</v>
      </c>
      <c r="N12" s="68" t="s">
        <v>133</v>
      </c>
      <c r="O12" s="68" t="s">
        <v>6337</v>
      </c>
      <c r="P12" s="72" t="s">
        <v>87</v>
      </c>
      <c r="Q12" s="68" t="s">
        <v>42</v>
      </c>
      <c r="R12" s="68" t="s">
        <v>31</v>
      </c>
      <c r="S12" s="68">
        <v>5</v>
      </c>
      <c r="T12" s="68">
        <v>1.87</v>
      </c>
      <c r="U12" s="68">
        <v>0.63</v>
      </c>
      <c r="V12" s="68">
        <v>29.39</v>
      </c>
      <c r="W12" s="68">
        <v>45.32</v>
      </c>
      <c r="X12" s="68">
        <v>-0.54</v>
      </c>
      <c r="Y12" s="68">
        <v>136.46</v>
      </c>
      <c r="Z12" s="68">
        <v>468.31</v>
      </c>
      <c r="AA12" s="68">
        <v>-2.4300000000000002</v>
      </c>
      <c r="AB12" s="73">
        <v>83689.820000000007</v>
      </c>
      <c r="AC12" s="73">
        <v>293352.28000000003</v>
      </c>
      <c r="AD12" s="73">
        <v>95461.45</v>
      </c>
      <c r="AE12" s="73">
        <v>302475.89</v>
      </c>
      <c r="AF12" s="73"/>
      <c r="AG12" s="73">
        <f>IFERROR(VLOOKUP(J12,'Roll ups'!D:E,2,FALSE),0)</f>
        <v>43814205.929999985</v>
      </c>
      <c r="AH12" s="74">
        <f>IF(Table2[[#This Row],[CATEGORY TTL LOOKUP]]=0,0,IF(Table2[[#This Row],[CATEGORY TTL LOOKUP]]&gt;0,SUM(AB12/AG12)))</f>
        <v>1.9101069669893716E-3</v>
      </c>
      <c r="AI12" s="74" t="str">
        <f>IFERROR(IF(AH12&lt;#REF!,"STRIKE",IF(AH12&gt;=#REF!,"GOOD")),"NO DATA")</f>
        <v>NO DATA</v>
      </c>
      <c r="AJ12" s="75">
        <f>IFERROR(VLOOKUP(K12,'Roll ups'!H:I,2,FALSE),0)</f>
        <v>69119979.479999974</v>
      </c>
      <c r="AK12" s="76">
        <f>IF(Table2[[#This Row],[PRICE TIER LOOKUP]]=0,0,IF(Table2[[#This Row],[PRICE TIER LOOKUP]]&gt;0,SUM(AB12/AJ12)))</f>
        <v>1.2107905793608612E-3</v>
      </c>
      <c r="AL12" s="74" t="e">
        <f>IF(AK12&lt;#REF!,"STRIKE",IF(AK12&gt;=#REF!,"GOOD"))</f>
        <v>#REF!</v>
      </c>
      <c r="AM12" s="75">
        <f>VLOOKUP(H12,'Roll ups'!A:B,2,FALSE)</f>
        <v>325145452.83999985</v>
      </c>
      <c r="AN12" s="77">
        <f t="shared" si="2"/>
        <v>2.5739194341795936E-4</v>
      </c>
      <c r="AO12" s="74" t="str">
        <f>IFERROR(VLOOKUP(Table2[[#This Row],[Product Name]],'Roll ups'!L:P,5,FALSE),"GOOD")</f>
        <v>GOOD</v>
      </c>
      <c r="AP12" s="74">
        <f>Table2[[#This Row],[Retail Dollar Vol Current 12 Mths]]/Table2[[#This Row],[SHELF SALES  LOOKUP]]</f>
        <v>2.9359614033100265E-4</v>
      </c>
      <c r="AQ12" s="69">
        <f t="shared" si="3"/>
        <v>0</v>
      </c>
      <c r="AR1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2" s="69" t="e">
        <f>IF(Table2[[#This Row],[Shelf Dollar Vol Current 12 Mths]]&gt;#REF!,"MEETS $ CRITERIA",IF(Table2[[#This Row],[Shelf Dollar Vol Current 12 Mths]]&lt;#REF!+1,"DOES NOT MEET $ CRITERIA"))</f>
        <v>#REF!</v>
      </c>
      <c r="AT12" s="78"/>
    </row>
    <row r="13" spans="1:48" ht="13.8" x14ac:dyDescent="0.3">
      <c r="A13" s="68" t="s">
        <v>4339</v>
      </c>
      <c r="B13" s="69">
        <v>49084</v>
      </c>
      <c r="C13" s="69">
        <v>728</v>
      </c>
      <c r="D13" s="69" t="s">
        <v>25</v>
      </c>
      <c r="E13" s="70" t="s">
        <v>6313</v>
      </c>
      <c r="F13" s="70"/>
      <c r="G13" s="71" t="s">
        <v>6338</v>
      </c>
      <c r="H13" s="69" t="s">
        <v>6315</v>
      </c>
      <c r="I13" s="68" t="s">
        <v>131</v>
      </c>
      <c r="J13" s="68" t="s">
        <v>88</v>
      </c>
      <c r="K13" s="68" t="s">
        <v>146</v>
      </c>
      <c r="L13" s="68" t="s">
        <v>6320</v>
      </c>
      <c r="M13" s="68" t="s">
        <v>88</v>
      </c>
      <c r="N13" s="68" t="s">
        <v>133</v>
      </c>
      <c r="O13" s="68" t="s">
        <v>6339</v>
      </c>
      <c r="P13" s="72" t="s">
        <v>87</v>
      </c>
      <c r="Q13" s="68" t="s">
        <v>59</v>
      </c>
      <c r="R13" s="68" t="s">
        <v>60</v>
      </c>
      <c r="S13" s="68">
        <v>59</v>
      </c>
      <c r="T13" s="68">
        <v>174.04</v>
      </c>
      <c r="U13" s="68">
        <v>-1.94</v>
      </c>
      <c r="V13" s="68">
        <v>207.5</v>
      </c>
      <c r="W13" s="68">
        <v>251.5</v>
      </c>
      <c r="X13" s="68">
        <v>-0.21</v>
      </c>
      <c r="Y13" s="68">
        <v>713.29</v>
      </c>
      <c r="Z13" s="68">
        <v>1935.46</v>
      </c>
      <c r="AA13" s="68">
        <v>-1.71</v>
      </c>
      <c r="AB13" s="73">
        <v>467249.7</v>
      </c>
      <c r="AC13" s="73">
        <v>1232102.01</v>
      </c>
      <c r="AD13" s="73">
        <v>473511.54</v>
      </c>
      <c r="AE13" s="73">
        <v>1258535.98</v>
      </c>
      <c r="AF13" s="73"/>
      <c r="AG13" s="73">
        <f>IFERROR(VLOOKUP(J13,'Roll ups'!D:E,2,FALSE),0)</f>
        <v>43814205.929999985</v>
      </c>
      <c r="AH13" s="74">
        <f>IF(Table2[[#This Row],[CATEGORY TTL LOOKUP]]=0,0,IF(Table2[[#This Row],[CATEGORY TTL LOOKUP]]&gt;0,SUM(AB13/AG13)))</f>
        <v>1.0664342536448206E-2</v>
      </c>
      <c r="AI13" s="74" t="str">
        <f>IFERROR(IF(AH13&lt;#REF!,"STRIKE",IF(AH13&gt;=#REF!,"GOOD")),"NO DATA")</f>
        <v>NO DATA</v>
      </c>
      <c r="AJ13" s="75">
        <f>IFERROR(VLOOKUP(K13,'Roll ups'!H:I,2,FALSE),0)</f>
        <v>69119979.479999974</v>
      </c>
      <c r="AK13" s="76">
        <f>IF(Table2[[#This Row],[PRICE TIER LOOKUP]]=0,0,IF(Table2[[#This Row],[PRICE TIER LOOKUP]]&gt;0,SUM(AB13/AJ13)))</f>
        <v>6.7599803054802666E-3</v>
      </c>
      <c r="AL13" s="74" t="e">
        <f>IF(AK13&lt;#REF!,"STRIKE",IF(AK13&gt;=#REF!,"GOOD"))</f>
        <v>#REF!</v>
      </c>
      <c r="AM13" s="75">
        <f>VLOOKUP(H13,'Roll ups'!A:B,2,FALSE)</f>
        <v>325145452.83999985</v>
      </c>
      <c r="AN13" s="77">
        <f t="shared" si="2"/>
        <v>1.4370482377003375E-3</v>
      </c>
      <c r="AO13" s="74" t="str">
        <f>IFERROR(VLOOKUP(Table2[[#This Row],[Product Name]],'Roll ups'!L:P,5,FALSE),"GOOD")</f>
        <v>GOOD</v>
      </c>
      <c r="AP13" s="74">
        <f>Table2[[#This Row],[Retail Dollar Vol Current 12 Mths]]/Table2[[#This Row],[SHELF SALES  LOOKUP]]</f>
        <v>1.4563068185763904E-3</v>
      </c>
      <c r="AQ13" s="69">
        <f t="shared" si="3"/>
        <v>0</v>
      </c>
      <c r="AR1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3" s="69" t="e">
        <f>IF(Table2[[#This Row],[Shelf Dollar Vol Current 12 Mths]]&gt;#REF!,"MEETS $ CRITERIA",IF(Table2[[#This Row],[Shelf Dollar Vol Current 12 Mths]]&lt;#REF!+1,"DOES NOT MEET $ CRITERIA"))</f>
        <v>#REF!</v>
      </c>
      <c r="AT13" s="78"/>
    </row>
    <row r="14" spans="1:48" ht="13.8" x14ac:dyDescent="0.3">
      <c r="A14" s="68" t="s">
        <v>3005</v>
      </c>
      <c r="B14" s="69">
        <v>49185</v>
      </c>
      <c r="C14" s="69">
        <v>859</v>
      </c>
      <c r="D14" s="69" t="s">
        <v>25</v>
      </c>
      <c r="E14" s="70" t="s">
        <v>6313</v>
      </c>
      <c r="F14" s="70"/>
      <c r="G14" s="71" t="s">
        <v>6340</v>
      </c>
      <c r="H14" s="69" t="s">
        <v>6315</v>
      </c>
      <c r="I14" s="68" t="s">
        <v>131</v>
      </c>
      <c r="J14" s="68" t="s">
        <v>88</v>
      </c>
      <c r="K14" s="68" t="s">
        <v>132</v>
      </c>
      <c r="L14" s="68" t="s">
        <v>6320</v>
      </c>
      <c r="M14" s="68" t="s">
        <v>88</v>
      </c>
      <c r="N14" s="68" t="s">
        <v>133</v>
      </c>
      <c r="O14" s="68" t="s">
        <v>6341</v>
      </c>
      <c r="P14" s="72" t="s">
        <v>87</v>
      </c>
      <c r="Q14" s="68" t="s">
        <v>59</v>
      </c>
      <c r="R14" s="68" t="s">
        <v>60</v>
      </c>
      <c r="S14" s="68">
        <v>62</v>
      </c>
      <c r="T14" s="68">
        <v>93.5</v>
      </c>
      <c r="U14" s="68">
        <v>-0.52</v>
      </c>
      <c r="V14" s="68">
        <v>169.5</v>
      </c>
      <c r="W14" s="68">
        <v>308.20999999999998</v>
      </c>
      <c r="X14" s="68">
        <v>-0.82</v>
      </c>
      <c r="Y14" s="68">
        <v>2351.5</v>
      </c>
      <c r="Z14" s="68">
        <v>2947.29</v>
      </c>
      <c r="AA14" s="68">
        <v>-0.25</v>
      </c>
      <c r="AB14" s="73">
        <v>1109730.2</v>
      </c>
      <c r="AC14" s="73">
        <v>1496602.29</v>
      </c>
      <c r="AD14" s="73">
        <v>1260888.24</v>
      </c>
      <c r="AE14" s="73">
        <v>1509936.29</v>
      </c>
      <c r="AF14" s="73"/>
      <c r="AG14" s="73">
        <f>IFERROR(VLOOKUP(J14,'Roll ups'!D:E,2,FALSE),0)</f>
        <v>43814205.929999985</v>
      </c>
      <c r="AH14" s="74">
        <f>IF(Table2[[#This Row],[CATEGORY TTL LOOKUP]]=0,0,IF(Table2[[#This Row],[CATEGORY TTL LOOKUP]]&gt;0,SUM(AB14/AG14)))</f>
        <v>2.5328091116679524E-2</v>
      </c>
      <c r="AI14" s="74" t="str">
        <f>IFERROR(IF(AH14&lt;#REF!,"STRIKE",IF(AH14&gt;=#REF!,"GOOD")),"NO DATA")</f>
        <v>NO DATA</v>
      </c>
      <c r="AJ14" s="75">
        <f>IFERROR(VLOOKUP(K14,'Roll ups'!H:I,2,FALSE),0)</f>
        <v>126094742.97999983</v>
      </c>
      <c r="AK14" s="76">
        <f>IF(Table2[[#This Row],[PRICE TIER LOOKUP]]=0,0,IF(Table2[[#This Row],[PRICE TIER LOOKUP]]&gt;0,SUM(AB14/AJ14)))</f>
        <v>8.8007649944297581E-3</v>
      </c>
      <c r="AL14" s="74" t="e">
        <f>IF(AK14&lt;#REF!,"STRIKE",IF(AK14&gt;=#REF!,"GOOD"))</f>
        <v>#REF!</v>
      </c>
      <c r="AM14" s="75">
        <f>VLOOKUP(H14,'Roll ups'!A:B,2,FALSE)</f>
        <v>325145452.83999985</v>
      </c>
      <c r="AN14" s="77">
        <f t="shared" si="2"/>
        <v>3.4130269708741237E-3</v>
      </c>
      <c r="AO14" s="74" t="str">
        <f>IFERROR(VLOOKUP(Table2[[#This Row],[Product Name]],'Roll ups'!L:P,5,FALSE),"GOOD")</f>
        <v>GOOD</v>
      </c>
      <c r="AP14" s="74">
        <f>Table2[[#This Row],[Retail Dollar Vol Current 12 Mths]]/Table2[[#This Row],[SHELF SALES  LOOKUP]]</f>
        <v>3.8779205705837378E-3</v>
      </c>
      <c r="AQ14" s="69">
        <f t="shared" si="3"/>
        <v>0</v>
      </c>
      <c r="AR1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4" s="69" t="e">
        <f>IF(Table2[[#This Row],[Shelf Dollar Vol Current 12 Mths]]&gt;#REF!,"MEETS $ CRITERIA",IF(Table2[[#This Row],[Shelf Dollar Vol Current 12 Mths]]&lt;#REF!+1,"DOES NOT MEET $ CRITERIA"))</f>
        <v>#REF!</v>
      </c>
      <c r="AT14" s="78"/>
    </row>
    <row r="15" spans="1:48" ht="13.8" x14ac:dyDescent="0.3">
      <c r="A15" s="68" t="s">
        <v>1388</v>
      </c>
      <c r="B15" s="69">
        <v>49376</v>
      </c>
      <c r="C15" s="69">
        <v>588</v>
      </c>
      <c r="D15" s="69" t="s">
        <v>25</v>
      </c>
      <c r="E15" s="70" t="s">
        <v>6313</v>
      </c>
      <c r="F15" s="70"/>
      <c r="G15" s="71" t="s">
        <v>6342</v>
      </c>
      <c r="H15" s="69" t="s">
        <v>6315</v>
      </c>
      <c r="I15" s="68" t="s">
        <v>131</v>
      </c>
      <c r="J15" s="68" t="s">
        <v>88</v>
      </c>
      <c r="K15" s="68" t="s">
        <v>89</v>
      </c>
      <c r="L15" s="68" t="s">
        <v>132</v>
      </c>
      <c r="M15" s="68" t="s">
        <v>88</v>
      </c>
      <c r="N15" s="68" t="s">
        <v>133</v>
      </c>
      <c r="O15" s="68" t="s">
        <v>6343</v>
      </c>
      <c r="P15" s="72" t="s">
        <v>87</v>
      </c>
      <c r="Q15" s="68" t="s">
        <v>161</v>
      </c>
      <c r="R15" s="68" t="s">
        <v>31</v>
      </c>
      <c r="S15" s="68">
        <v>31</v>
      </c>
      <c r="T15" s="68">
        <v>43</v>
      </c>
      <c r="U15" s="68">
        <v>-0.39</v>
      </c>
      <c r="V15" s="68">
        <v>190</v>
      </c>
      <c r="W15" s="68">
        <v>270</v>
      </c>
      <c r="X15" s="68">
        <v>-0.42</v>
      </c>
      <c r="Y15" s="68">
        <v>948</v>
      </c>
      <c r="Z15" s="68">
        <v>1211.5</v>
      </c>
      <c r="AA15" s="68">
        <v>-0.28000000000000003</v>
      </c>
      <c r="AB15" s="73">
        <v>239861.76000000001</v>
      </c>
      <c r="AC15" s="73">
        <v>315583.02</v>
      </c>
      <c r="AD15" s="73">
        <v>262444.32</v>
      </c>
      <c r="AE15" s="73">
        <v>334480.14</v>
      </c>
      <c r="AF15" s="73"/>
      <c r="AG15" s="73">
        <f>IFERROR(VLOOKUP(J15,'Roll ups'!D:E,2,FALSE),0)</f>
        <v>43814205.929999985</v>
      </c>
      <c r="AH15" s="74">
        <f>IF(Table2[[#This Row],[CATEGORY TTL LOOKUP]]=0,0,IF(Table2[[#This Row],[CATEGORY TTL LOOKUP]]&gt;0,SUM(AB15/AG15)))</f>
        <v>5.4745203047435465E-3</v>
      </c>
      <c r="AI15" s="74" t="str">
        <f>IFERROR(IF(AH15&lt;#REF!,"STRIKE",IF(AH15&gt;=#REF!,"GOOD")),"NO DATA")</f>
        <v>NO DATA</v>
      </c>
      <c r="AJ15" s="75">
        <f>IFERROR(VLOOKUP(K15,'Roll ups'!H:I,2,FALSE),0)</f>
        <v>75793138.070000067</v>
      </c>
      <c r="AK15" s="76">
        <f>IF(Table2[[#This Row],[PRICE TIER LOOKUP]]=0,0,IF(Table2[[#This Row],[PRICE TIER LOOKUP]]&gt;0,SUM(AB15/AJ15)))</f>
        <v>3.1646896553942853E-3</v>
      </c>
      <c r="AL15" s="74" t="e">
        <f>IF(AK15&lt;#REF!,"STRIKE",IF(AK15&gt;=#REF!,"GOOD"))</f>
        <v>#REF!</v>
      </c>
      <c r="AM15" s="75">
        <f>VLOOKUP(H15,'Roll ups'!A:B,2,FALSE)</f>
        <v>325145452.83999985</v>
      </c>
      <c r="AN15" s="77">
        <f t="shared" si="2"/>
        <v>7.3770602634886946E-4</v>
      </c>
      <c r="AO15" s="74" t="str">
        <f>IFERROR(VLOOKUP(Table2[[#This Row],[Product Name]],'Roll ups'!L:P,5,FALSE),"GOOD")</f>
        <v>GOOD</v>
      </c>
      <c r="AP15" s="74">
        <f>Table2[[#This Row],[Retail Dollar Vol Current 12 Mths]]/Table2[[#This Row],[SHELF SALES  LOOKUP]]</f>
        <v>8.0715974253266177E-4</v>
      </c>
      <c r="AQ15" s="69">
        <f t="shared" si="3"/>
        <v>0</v>
      </c>
      <c r="AR1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5" s="69" t="e">
        <f>IF(Table2[[#This Row],[Shelf Dollar Vol Current 12 Mths]]&gt;#REF!,"MEETS $ CRITERIA",IF(Table2[[#This Row],[Shelf Dollar Vol Current 12 Mths]]&lt;#REF!+1,"DOES NOT MEET $ CRITERIA"))</f>
        <v>#REF!</v>
      </c>
      <c r="AT15" s="78"/>
    </row>
    <row r="16" spans="1:48" ht="13.8" x14ac:dyDescent="0.3">
      <c r="A16" s="68" t="s">
        <v>5440</v>
      </c>
      <c r="B16" s="69">
        <v>52316</v>
      </c>
      <c r="C16" s="69">
        <v>618</v>
      </c>
      <c r="D16" s="69" t="s">
        <v>25</v>
      </c>
      <c r="E16" s="70" t="s">
        <v>6313</v>
      </c>
      <c r="F16" s="70"/>
      <c r="G16" s="71" t="s">
        <v>6344</v>
      </c>
      <c r="H16" s="69" t="s">
        <v>6315</v>
      </c>
      <c r="I16" s="68" t="s">
        <v>87</v>
      </c>
      <c r="J16" s="68" t="s">
        <v>88</v>
      </c>
      <c r="K16" s="68" t="s">
        <v>104</v>
      </c>
      <c r="L16" s="68" t="s">
        <v>89</v>
      </c>
      <c r="M16" s="68" t="s">
        <v>88</v>
      </c>
      <c r="N16" s="68" t="s">
        <v>90</v>
      </c>
      <c r="O16" s="68" t="s">
        <v>6345</v>
      </c>
      <c r="P16" s="72" t="s">
        <v>87</v>
      </c>
      <c r="Q16" s="68" t="s">
        <v>55</v>
      </c>
      <c r="R16" s="68" t="s">
        <v>31</v>
      </c>
      <c r="S16" s="68">
        <v>60</v>
      </c>
      <c r="T16" s="68">
        <v>49.17</v>
      </c>
      <c r="U16" s="68">
        <v>0.19</v>
      </c>
      <c r="V16" s="68">
        <v>215.08</v>
      </c>
      <c r="W16" s="68">
        <v>197.5</v>
      </c>
      <c r="X16" s="68">
        <v>0.08</v>
      </c>
      <c r="Y16" s="68">
        <v>931.17</v>
      </c>
      <c r="Z16" s="68">
        <v>868.67</v>
      </c>
      <c r="AA16" s="68">
        <v>7.0000000000000007E-2</v>
      </c>
      <c r="AB16" s="73">
        <v>90618.9</v>
      </c>
      <c r="AC16" s="73">
        <v>84341.96</v>
      </c>
      <c r="AD16" s="73">
        <v>94532.04</v>
      </c>
      <c r="AE16" s="73">
        <v>88051.44</v>
      </c>
      <c r="AF16" s="73"/>
      <c r="AG16" s="73">
        <f>IFERROR(VLOOKUP(J16,'Roll ups'!D:E,2,FALSE),0)</f>
        <v>43814205.929999985</v>
      </c>
      <c r="AH16" s="74">
        <f>IF(Table2[[#This Row],[CATEGORY TTL LOOKUP]]=0,0,IF(Table2[[#This Row],[CATEGORY TTL LOOKUP]]&gt;0,SUM(AB16/AG16)))</f>
        <v>2.06825384773098E-3</v>
      </c>
      <c r="AI16" s="74" t="str">
        <f>IFERROR(IF(AH16&lt;#REF!,"STRIKE",IF(AH16&gt;=#REF!,"GOOD")),"NO DATA")</f>
        <v>NO DATA</v>
      </c>
      <c r="AJ16" s="75">
        <f>IFERROR(VLOOKUP(K16,'Roll ups'!H:I,2,FALSE),0)</f>
        <v>34230392.709999993</v>
      </c>
      <c r="AK16" s="76">
        <f>IF(Table2[[#This Row],[PRICE TIER LOOKUP]]=0,0,IF(Table2[[#This Row],[PRICE TIER LOOKUP]]&gt;0,SUM(AB16/AJ16)))</f>
        <v>2.6473228270479871E-3</v>
      </c>
      <c r="AL16" s="74" t="e">
        <f>IF(AK16&lt;#REF!,"STRIKE",IF(AK16&gt;=#REF!,"GOOD"))</f>
        <v>#REF!</v>
      </c>
      <c r="AM16" s="75">
        <f>VLOOKUP(H16,'Roll ups'!A:B,2,FALSE)</f>
        <v>325145452.83999985</v>
      </c>
      <c r="AN16" s="77">
        <f t="shared" si="2"/>
        <v>2.7870265202383887E-4</v>
      </c>
      <c r="AO16" s="74" t="str">
        <f>IFERROR(VLOOKUP(Table2[[#This Row],[Product Name]],'Roll ups'!L:P,5,FALSE),"GOOD")</f>
        <v>GOOD</v>
      </c>
      <c r="AP16" s="74">
        <f>Table2[[#This Row],[Retail Dollar Vol Current 12 Mths]]/Table2[[#This Row],[SHELF SALES  LOOKUP]]</f>
        <v>2.9073769654259341E-4</v>
      </c>
      <c r="AQ16" s="69">
        <f t="shared" si="3"/>
        <v>0</v>
      </c>
      <c r="AR1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6" s="69" t="e">
        <f>IF(Table2[[#This Row],[Shelf Dollar Vol Current 12 Mths]]&gt;#REF!,"MEETS $ CRITERIA",IF(Table2[[#This Row],[Shelf Dollar Vol Current 12 Mths]]&lt;#REF!+1,"DOES NOT MEET $ CRITERIA"))</f>
        <v>#REF!</v>
      </c>
      <c r="AT16" s="78"/>
    </row>
    <row r="17" spans="1:46" ht="13.8" x14ac:dyDescent="0.3">
      <c r="A17" s="68" t="s">
        <v>5872</v>
      </c>
      <c r="B17" s="69">
        <v>52317</v>
      </c>
      <c r="C17" s="69">
        <v>222</v>
      </c>
      <c r="D17" s="69" t="s">
        <v>25</v>
      </c>
      <c r="E17" s="70" t="s">
        <v>6313</v>
      </c>
      <c r="F17" s="70"/>
      <c r="G17" s="71" t="s">
        <v>6346</v>
      </c>
      <c r="H17" s="69" t="s">
        <v>6315</v>
      </c>
      <c r="I17" s="68" t="s">
        <v>87</v>
      </c>
      <c r="J17" s="68" t="s">
        <v>88</v>
      </c>
      <c r="K17" s="68" t="s">
        <v>104</v>
      </c>
      <c r="L17" s="68" t="s">
        <v>89</v>
      </c>
      <c r="M17" s="68" t="s">
        <v>88</v>
      </c>
      <c r="N17" s="68" t="s">
        <v>90</v>
      </c>
      <c r="O17" s="68" t="s">
        <v>6347</v>
      </c>
      <c r="P17" s="72" t="s">
        <v>87</v>
      </c>
      <c r="Q17" s="68" t="s">
        <v>55</v>
      </c>
      <c r="R17" s="68" t="s">
        <v>31</v>
      </c>
      <c r="S17" s="68">
        <v>30</v>
      </c>
      <c r="T17" s="68">
        <v>44.22</v>
      </c>
      <c r="U17" s="68">
        <v>-0.49</v>
      </c>
      <c r="V17" s="68">
        <v>78.77</v>
      </c>
      <c r="W17" s="68">
        <v>108.21</v>
      </c>
      <c r="X17" s="68">
        <v>-0.37</v>
      </c>
      <c r="Y17" s="68">
        <v>328.85</v>
      </c>
      <c r="Z17" s="68">
        <v>387.08</v>
      </c>
      <c r="AA17" s="68">
        <v>-0.18</v>
      </c>
      <c r="AB17" s="73">
        <v>30840.32</v>
      </c>
      <c r="AC17" s="73">
        <v>36014.949999999997</v>
      </c>
      <c r="AD17" s="73">
        <v>31849.599999999999</v>
      </c>
      <c r="AE17" s="73">
        <v>37418.400000000001</v>
      </c>
      <c r="AF17" s="73"/>
      <c r="AG17" s="73">
        <f>IFERROR(VLOOKUP(J17,'Roll ups'!D:E,2,FALSE),0)</f>
        <v>43814205.929999985</v>
      </c>
      <c r="AH17" s="74">
        <f>IF(Table2[[#This Row],[CATEGORY TTL LOOKUP]]=0,0,IF(Table2[[#This Row],[CATEGORY TTL LOOKUP]]&gt;0,SUM(AB17/AG17)))</f>
        <v>7.038885983526031E-4</v>
      </c>
      <c r="AI17" s="74" t="str">
        <f>IFERROR(IF(AH17&lt;#REF!,"STRIKE",IF(AH17&gt;=#REF!,"GOOD")),"NO DATA")</f>
        <v>NO DATA</v>
      </c>
      <c r="AJ17" s="75">
        <f>IFERROR(VLOOKUP(K17,'Roll ups'!H:I,2,FALSE),0)</f>
        <v>34230392.709999993</v>
      </c>
      <c r="AK17" s="76">
        <f>IF(Table2[[#This Row],[PRICE TIER LOOKUP]]=0,0,IF(Table2[[#This Row],[PRICE TIER LOOKUP]]&gt;0,SUM(AB17/AJ17)))</f>
        <v>9.0096307866752504E-4</v>
      </c>
      <c r="AL17" s="74" t="e">
        <f>IF(AK17&lt;#REF!,"STRIKE",IF(AK17&gt;=#REF!,"GOOD"))</f>
        <v>#REF!</v>
      </c>
      <c r="AM17" s="75">
        <f>VLOOKUP(H17,'Roll ups'!A:B,2,FALSE)</f>
        <v>325145452.83999985</v>
      </c>
      <c r="AN17" s="77">
        <f t="shared" si="2"/>
        <v>9.4850842078902296E-5</v>
      </c>
      <c r="AO17" s="74" t="str">
        <f>IFERROR(VLOOKUP(Table2[[#This Row],[Product Name]],'Roll ups'!L:P,5,FALSE),"GOOD")</f>
        <v>GOOD</v>
      </c>
      <c r="AP17" s="74">
        <f>Table2[[#This Row],[Retail Dollar Vol Current 12 Mths]]/Table2[[#This Row],[SHELF SALES  LOOKUP]]</f>
        <v>9.795492977622173E-5</v>
      </c>
      <c r="AQ17" s="69">
        <f t="shared" si="3"/>
        <v>0</v>
      </c>
      <c r="AR1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7" s="69" t="e">
        <f>IF(Table2[[#This Row],[Shelf Dollar Vol Current 12 Mths]]&gt;#REF!,"MEETS $ CRITERIA",IF(Table2[[#This Row],[Shelf Dollar Vol Current 12 Mths]]&lt;#REF!+1,"DOES NOT MEET $ CRITERIA"))</f>
        <v>#REF!</v>
      </c>
      <c r="AT17" s="78"/>
    </row>
    <row r="18" spans="1:46" ht="13.8" x14ac:dyDescent="0.3">
      <c r="A18" s="68" t="s">
        <v>5452</v>
      </c>
      <c r="B18" s="69">
        <v>52318</v>
      </c>
      <c r="C18" s="69">
        <v>354</v>
      </c>
      <c r="D18" s="69" t="s">
        <v>25</v>
      </c>
      <c r="E18" s="70" t="s">
        <v>6313</v>
      </c>
      <c r="F18" s="70"/>
      <c r="G18" s="71" t="s">
        <v>6348</v>
      </c>
      <c r="H18" s="69" t="s">
        <v>6315</v>
      </c>
      <c r="I18" s="68" t="s">
        <v>87</v>
      </c>
      <c r="J18" s="68" t="s">
        <v>88</v>
      </c>
      <c r="K18" s="68" t="s">
        <v>104</v>
      </c>
      <c r="L18" s="68" t="s">
        <v>89</v>
      </c>
      <c r="M18" s="68" t="s">
        <v>88</v>
      </c>
      <c r="N18" s="68" t="s">
        <v>90</v>
      </c>
      <c r="O18" s="68" t="s">
        <v>6349</v>
      </c>
      <c r="P18" s="72" t="s">
        <v>87</v>
      </c>
      <c r="Q18" s="68" t="s">
        <v>55</v>
      </c>
      <c r="R18" s="68" t="s">
        <v>31</v>
      </c>
      <c r="S18" s="68">
        <v>94</v>
      </c>
      <c r="T18" s="68">
        <v>74.67</v>
      </c>
      <c r="U18" s="68">
        <v>0.21</v>
      </c>
      <c r="V18" s="68">
        <v>270.49</v>
      </c>
      <c r="W18" s="68">
        <v>245.02</v>
      </c>
      <c r="X18" s="68">
        <v>0.09</v>
      </c>
      <c r="Y18" s="68">
        <v>1111.73</v>
      </c>
      <c r="Z18" s="68">
        <v>993.7</v>
      </c>
      <c r="AA18" s="68">
        <v>0.11</v>
      </c>
      <c r="AB18" s="73">
        <v>99747.73</v>
      </c>
      <c r="AC18" s="73">
        <v>89127.8</v>
      </c>
      <c r="AD18" s="73">
        <v>101133.73</v>
      </c>
      <c r="AE18" s="73">
        <v>90242.21</v>
      </c>
      <c r="AF18" s="73"/>
      <c r="AG18" s="73">
        <f>IFERROR(VLOOKUP(J18,'Roll ups'!D:E,2,FALSE),0)</f>
        <v>43814205.929999985</v>
      </c>
      <c r="AH18" s="74">
        <f>IF(Table2[[#This Row],[CATEGORY TTL LOOKUP]]=0,0,IF(Table2[[#This Row],[CATEGORY TTL LOOKUP]]&gt;0,SUM(AB18/AG18)))</f>
        <v>2.2766070474805025E-3</v>
      </c>
      <c r="AI18" s="74" t="str">
        <f>IFERROR(IF(AH18&lt;#REF!,"STRIKE",IF(AH18&gt;=#REF!,"GOOD")),"NO DATA")</f>
        <v>NO DATA</v>
      </c>
      <c r="AJ18" s="75">
        <f>IFERROR(VLOOKUP(K18,'Roll ups'!H:I,2,FALSE),0)</f>
        <v>34230392.709999993</v>
      </c>
      <c r="AK18" s="76">
        <f>IF(Table2[[#This Row],[PRICE TIER LOOKUP]]=0,0,IF(Table2[[#This Row],[PRICE TIER LOOKUP]]&gt;0,SUM(AB18/AJ18)))</f>
        <v>2.914010681824866E-3</v>
      </c>
      <c r="AL18" s="74" t="e">
        <f>IF(AK18&lt;#REF!,"STRIKE",IF(AK18&gt;=#REF!,"GOOD"))</f>
        <v>#REF!</v>
      </c>
      <c r="AM18" s="75">
        <f>VLOOKUP(H18,'Roll ups'!A:B,2,FALSE)</f>
        <v>325145452.83999985</v>
      </c>
      <c r="AN18" s="77">
        <f t="shared" si="2"/>
        <v>3.0677879431727635E-4</v>
      </c>
      <c r="AO18" s="74" t="str">
        <f>IFERROR(VLOOKUP(Table2[[#This Row],[Product Name]],'Roll ups'!L:P,5,FALSE),"GOOD")</f>
        <v>GOOD</v>
      </c>
      <c r="AP18" s="74">
        <f>Table2[[#This Row],[Retail Dollar Vol Current 12 Mths]]/Table2[[#This Row],[SHELF SALES  LOOKUP]]</f>
        <v>3.1104150193903121E-4</v>
      </c>
      <c r="AQ18" s="69">
        <f t="shared" si="3"/>
        <v>0</v>
      </c>
      <c r="AR1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8" s="69" t="e">
        <f>IF(Table2[[#This Row],[Shelf Dollar Vol Current 12 Mths]]&gt;#REF!,"MEETS $ CRITERIA",IF(Table2[[#This Row],[Shelf Dollar Vol Current 12 Mths]]&lt;#REF!+1,"DOES NOT MEET $ CRITERIA"))</f>
        <v>#REF!</v>
      </c>
      <c r="AT18" s="78"/>
    </row>
    <row r="19" spans="1:46" ht="13.8" x14ac:dyDescent="0.3">
      <c r="A19" s="68" t="s">
        <v>1358</v>
      </c>
      <c r="B19" s="69">
        <v>52596</v>
      </c>
      <c r="C19" s="69">
        <v>970</v>
      </c>
      <c r="D19" s="69" t="s">
        <v>25</v>
      </c>
      <c r="E19" s="70" t="s">
        <v>6313</v>
      </c>
      <c r="F19" s="70"/>
      <c r="G19" s="71" t="s">
        <v>6350</v>
      </c>
      <c r="H19" s="69" t="s">
        <v>6315</v>
      </c>
      <c r="I19" s="68" t="s">
        <v>87</v>
      </c>
      <c r="J19" s="68" t="s">
        <v>88</v>
      </c>
      <c r="K19" s="68" t="s">
        <v>89</v>
      </c>
      <c r="L19" s="68" t="s">
        <v>89</v>
      </c>
      <c r="M19" s="68" t="s">
        <v>88</v>
      </c>
      <c r="N19" s="68" t="s">
        <v>90</v>
      </c>
      <c r="O19" s="68" t="s">
        <v>6351</v>
      </c>
      <c r="P19" s="72" t="s">
        <v>87</v>
      </c>
      <c r="Q19" s="68" t="s">
        <v>26</v>
      </c>
      <c r="R19" s="68" t="s">
        <v>27</v>
      </c>
      <c r="S19" s="68">
        <v>136</v>
      </c>
      <c r="T19" s="68">
        <v>225</v>
      </c>
      <c r="U19" s="68">
        <v>-0.65</v>
      </c>
      <c r="V19" s="68">
        <v>538.75</v>
      </c>
      <c r="W19" s="68">
        <v>739.33</v>
      </c>
      <c r="X19" s="68">
        <v>-0.37</v>
      </c>
      <c r="Y19" s="68">
        <v>2481.5</v>
      </c>
      <c r="Z19" s="68">
        <v>3145.83</v>
      </c>
      <c r="AA19" s="68">
        <v>-0.27</v>
      </c>
      <c r="AB19" s="73">
        <v>286608.28000000003</v>
      </c>
      <c r="AC19" s="73">
        <v>345135.02</v>
      </c>
      <c r="AD19" s="73">
        <v>297482.21999999997</v>
      </c>
      <c r="AE19" s="73">
        <v>358720.13</v>
      </c>
      <c r="AF19" s="73"/>
      <c r="AG19" s="73">
        <f>IFERROR(VLOOKUP(J19,'Roll ups'!D:E,2,FALSE),0)</f>
        <v>43814205.929999985</v>
      </c>
      <c r="AH19" s="74">
        <f>IF(Table2[[#This Row],[CATEGORY TTL LOOKUP]]=0,0,IF(Table2[[#This Row],[CATEGORY TTL LOOKUP]]&gt;0,SUM(AB19/AG19)))</f>
        <v>6.541446407996105E-3</v>
      </c>
      <c r="AI19" s="74" t="str">
        <f>IFERROR(IF(AH19&lt;#REF!,"STRIKE",IF(AH19&gt;=#REF!,"GOOD")),"NO DATA")</f>
        <v>NO DATA</v>
      </c>
      <c r="AJ19" s="75">
        <f>IFERROR(VLOOKUP(K19,'Roll ups'!H:I,2,FALSE),0)</f>
        <v>75793138.070000067</v>
      </c>
      <c r="AK19" s="76">
        <f>IF(Table2[[#This Row],[PRICE TIER LOOKUP]]=0,0,IF(Table2[[#This Row],[PRICE TIER LOOKUP]]&gt;0,SUM(AB19/AJ19)))</f>
        <v>3.7814541962268139E-3</v>
      </c>
      <c r="AL19" s="74" t="e">
        <f>IF(AK19&lt;#REF!,"STRIKE",IF(AK19&gt;=#REF!,"GOOD"))</f>
        <v>#REF!</v>
      </c>
      <c r="AM19" s="75">
        <f>VLOOKUP(H19,'Roll ups'!A:B,2,FALSE)</f>
        <v>325145452.83999985</v>
      </c>
      <c r="AN19" s="77">
        <f t="shared" si="2"/>
        <v>8.8147712814866429E-4</v>
      </c>
      <c r="AO19" s="74" t="str">
        <f>IFERROR(VLOOKUP(Table2[[#This Row],[Product Name]],'Roll ups'!L:P,5,FALSE),"GOOD")</f>
        <v>GOOD</v>
      </c>
      <c r="AP19" s="74">
        <f>Table2[[#This Row],[Retail Dollar Vol Current 12 Mths]]/Table2[[#This Row],[SHELF SALES  LOOKUP]]</f>
        <v>9.1492043761223188E-4</v>
      </c>
      <c r="AQ19" s="69">
        <f t="shared" si="3"/>
        <v>0</v>
      </c>
      <c r="AR1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9" s="69" t="e">
        <f>IF(Table2[[#This Row],[Shelf Dollar Vol Current 12 Mths]]&gt;#REF!,"MEETS $ CRITERIA",IF(Table2[[#This Row],[Shelf Dollar Vol Current 12 Mths]]&lt;#REF!+1,"DOES NOT MEET $ CRITERIA"))</f>
        <v>#REF!</v>
      </c>
      <c r="AT19" s="78"/>
    </row>
    <row r="20" spans="1:46" ht="13.8" x14ac:dyDescent="0.3">
      <c r="A20" s="68" t="s">
        <v>1959</v>
      </c>
      <c r="B20" s="69">
        <v>73762</v>
      </c>
      <c r="C20" s="69">
        <v>505</v>
      </c>
      <c r="D20" s="69" t="s">
        <v>25</v>
      </c>
      <c r="E20" s="70" t="s">
        <v>6313</v>
      </c>
      <c r="F20" s="70"/>
      <c r="G20" s="71" t="s">
        <v>6352</v>
      </c>
      <c r="H20" s="69" t="s">
        <v>6315</v>
      </c>
      <c r="I20" s="68" t="s">
        <v>54</v>
      </c>
      <c r="J20" s="68" t="s">
        <v>88</v>
      </c>
      <c r="K20" s="68" t="s">
        <v>89</v>
      </c>
      <c r="L20" s="68" t="s">
        <v>89</v>
      </c>
      <c r="M20" s="68" t="s">
        <v>88</v>
      </c>
      <c r="N20" s="68" t="s">
        <v>90</v>
      </c>
      <c r="O20" s="68" t="s">
        <v>6353</v>
      </c>
      <c r="P20" s="72" t="s">
        <v>191</v>
      </c>
      <c r="Q20" s="68" t="s">
        <v>26</v>
      </c>
      <c r="R20" s="68" t="s">
        <v>27</v>
      </c>
      <c r="S20" s="68">
        <v>28</v>
      </c>
      <c r="T20" s="68">
        <v>31</v>
      </c>
      <c r="U20" s="68">
        <v>-0.11</v>
      </c>
      <c r="V20" s="68">
        <v>100.08</v>
      </c>
      <c r="W20" s="68">
        <v>126</v>
      </c>
      <c r="X20" s="68">
        <v>-0.26</v>
      </c>
      <c r="Y20" s="68">
        <v>451.92</v>
      </c>
      <c r="Z20" s="68">
        <v>535</v>
      </c>
      <c r="AA20" s="68">
        <v>-0.18</v>
      </c>
      <c r="AB20" s="73">
        <v>52492.55</v>
      </c>
      <c r="AC20" s="73">
        <v>58789.2</v>
      </c>
      <c r="AD20" s="73">
        <v>54175.77</v>
      </c>
      <c r="AE20" s="73">
        <v>61025.279999999999</v>
      </c>
      <c r="AF20" s="73"/>
      <c r="AG20" s="73">
        <f>IFERROR(VLOOKUP(J20,'Roll ups'!D:E,2,FALSE),0)</f>
        <v>43814205.929999985</v>
      </c>
      <c r="AH20" s="74">
        <f>IF(Table2[[#This Row],[CATEGORY TTL LOOKUP]]=0,0,IF(Table2[[#This Row],[CATEGORY TTL LOOKUP]]&gt;0,SUM(AB20/AG20)))</f>
        <v>1.1980714675935249E-3</v>
      </c>
      <c r="AI20" s="74" t="str">
        <f>IFERROR(IF(AH20&lt;#REF!,"STRIKE",IF(AH20&gt;=#REF!,"GOOD")),"NO DATA")</f>
        <v>NO DATA</v>
      </c>
      <c r="AJ20" s="75">
        <f>IFERROR(VLOOKUP(K20,'Roll ups'!H:I,2,FALSE),0)</f>
        <v>75793138.070000067</v>
      </c>
      <c r="AK20" s="76">
        <f>IF(Table2[[#This Row],[PRICE TIER LOOKUP]]=0,0,IF(Table2[[#This Row],[PRICE TIER LOOKUP]]&gt;0,SUM(AB20/AJ20)))</f>
        <v>6.9257654896831946E-4</v>
      </c>
      <c r="AL20" s="74" t="e">
        <f>IF(AK20&lt;#REF!,"STRIKE",IF(AK20&gt;=#REF!,"GOOD"))</f>
        <v>#REF!</v>
      </c>
      <c r="AM20" s="75">
        <f>VLOOKUP(H20,'Roll ups'!A:B,2,FALSE)</f>
        <v>325145452.83999985</v>
      </c>
      <c r="AN20" s="77">
        <f t="shared" si="2"/>
        <v>1.614432849713908E-4</v>
      </c>
      <c r="AO20" s="74" t="str">
        <f>IFERROR(VLOOKUP(Table2[[#This Row],[Product Name]],'Roll ups'!L:P,5,FALSE),"GOOD")</f>
        <v>GOOD</v>
      </c>
      <c r="AP20" s="74">
        <f>Table2[[#This Row],[Retail Dollar Vol Current 12 Mths]]/Table2[[#This Row],[SHELF SALES  LOOKUP]]</f>
        <v>1.6662010656092195E-4</v>
      </c>
      <c r="AQ20" s="69">
        <f t="shared" si="3"/>
        <v>0</v>
      </c>
      <c r="AR2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0" s="69" t="e">
        <f>IF(Table2[[#This Row],[Shelf Dollar Vol Current 12 Mths]]&gt;#REF!,"MEETS $ CRITERIA",IF(Table2[[#This Row],[Shelf Dollar Vol Current 12 Mths]]&lt;#REF!+1,"DOES NOT MEET $ CRITERIA"))</f>
        <v>#REF!</v>
      </c>
      <c r="AT20" s="78"/>
    </row>
    <row r="21" spans="1:46" ht="13.8" x14ac:dyDescent="0.3">
      <c r="A21" s="68" t="s">
        <v>1159</v>
      </c>
      <c r="B21" s="69">
        <v>11345</v>
      </c>
      <c r="C21" s="69">
        <v>336</v>
      </c>
      <c r="D21" s="69" t="s">
        <v>25</v>
      </c>
      <c r="E21" s="70" t="s">
        <v>6313</v>
      </c>
      <c r="F21" s="70"/>
      <c r="G21" s="71" t="s">
        <v>6354</v>
      </c>
      <c r="H21" s="69" t="s">
        <v>6315</v>
      </c>
      <c r="I21" s="68" t="s">
        <v>6355</v>
      </c>
      <c r="J21" s="68" t="s">
        <v>257</v>
      </c>
      <c r="K21" s="68" t="s">
        <v>132</v>
      </c>
      <c r="L21" s="68" t="s">
        <v>89</v>
      </c>
      <c r="M21" s="68" t="s">
        <v>257</v>
      </c>
      <c r="N21" s="68" t="s">
        <v>330</v>
      </c>
      <c r="O21" s="68" t="s">
        <v>6356</v>
      </c>
      <c r="P21" s="72" t="s">
        <v>6357</v>
      </c>
      <c r="Q21" s="68" t="s">
        <v>194</v>
      </c>
      <c r="R21" s="68" t="s">
        <v>31</v>
      </c>
      <c r="S21" s="68">
        <v>12</v>
      </c>
      <c r="T21" s="68">
        <v>13</v>
      </c>
      <c r="U21" s="68">
        <v>-0.06</v>
      </c>
      <c r="V21" s="68">
        <v>46.25</v>
      </c>
      <c r="W21" s="68">
        <v>64</v>
      </c>
      <c r="X21" s="68">
        <v>-0.38</v>
      </c>
      <c r="Y21" s="68">
        <v>203.25</v>
      </c>
      <c r="Z21" s="68">
        <v>318.33</v>
      </c>
      <c r="AA21" s="68">
        <v>-0.56999999999999995</v>
      </c>
      <c r="AB21" s="73">
        <v>25337.67</v>
      </c>
      <c r="AC21" s="73">
        <v>40087.72</v>
      </c>
      <c r="AD21" s="73">
        <v>28121.67</v>
      </c>
      <c r="AE21" s="73">
        <v>43843</v>
      </c>
      <c r="AF21" s="73"/>
      <c r="AG21" s="73">
        <f>IFERROR(VLOOKUP(J21,'Roll ups'!D:E,2,FALSE),0)</f>
        <v>29546996.449999988</v>
      </c>
      <c r="AH21" s="74">
        <f>IF(Table2[[#This Row],[CATEGORY TTL LOOKUP]]=0,0,IF(Table2[[#This Row],[CATEGORY TTL LOOKUP]]&gt;0,SUM(AB21/AG21)))</f>
        <v>8.5753792412967948E-4</v>
      </c>
      <c r="AI21" s="74" t="str">
        <f>IFERROR(IF(AH21&lt;#REF!,"STRIKE",IF(AH21&gt;=#REF!,"GOOD")),"NO DATA")</f>
        <v>NO DATA</v>
      </c>
      <c r="AJ21" s="75">
        <f>IFERROR(VLOOKUP(K21,'Roll ups'!H:I,2,FALSE),0)</f>
        <v>126094742.97999983</v>
      </c>
      <c r="AK21" s="76">
        <f>IF(Table2[[#This Row],[PRICE TIER LOOKUP]]=0,0,IF(Table2[[#This Row],[PRICE TIER LOOKUP]]&gt;0,SUM(AB21/AJ21)))</f>
        <v>2.0094152540537605E-4</v>
      </c>
      <c r="AL21" s="74" t="e">
        <f>IF(AK21&lt;#REF!,"STRIKE",IF(AK21&gt;=#REF!,"GOOD"))</f>
        <v>#REF!</v>
      </c>
      <c r="AM21" s="75">
        <f>VLOOKUP(H21,'Roll ups'!A:B,2,FALSE)</f>
        <v>325145452.83999985</v>
      </c>
      <c r="AN21" s="77">
        <f t="shared" si="2"/>
        <v>7.7927185444811865E-5</v>
      </c>
      <c r="AO21" s="74" t="str">
        <f>IFERROR(VLOOKUP(Table2[[#This Row],[Product Name]],'Roll ups'!L:P,5,FALSE),"GOOD")</f>
        <v>GOOD</v>
      </c>
      <c r="AP21" s="74">
        <f>Table2[[#This Row],[Retail Dollar Vol Current 12 Mths]]/Table2[[#This Row],[SHELF SALES  LOOKUP]]</f>
        <v>8.6489507247817282E-5</v>
      </c>
      <c r="AQ21" s="69">
        <f t="shared" si="3"/>
        <v>0</v>
      </c>
      <c r="AR2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1" s="69" t="e">
        <f>IF(Table2[[#This Row],[Shelf Dollar Vol Current 12 Mths]]&gt;#REF!,"MEETS $ CRITERIA",IF(Table2[[#This Row],[Shelf Dollar Vol Current 12 Mths]]&lt;#REF!+1,"DOES NOT MEET $ CRITERIA"))</f>
        <v>#REF!</v>
      </c>
      <c r="AT21" s="78"/>
    </row>
    <row r="22" spans="1:46" ht="13.8" x14ac:dyDescent="0.3">
      <c r="A22" s="68" t="s">
        <v>3415</v>
      </c>
      <c r="B22" s="69">
        <v>11346</v>
      </c>
      <c r="C22" s="69">
        <v>571</v>
      </c>
      <c r="D22" s="69" t="s">
        <v>25</v>
      </c>
      <c r="E22" s="70" t="s">
        <v>6313</v>
      </c>
      <c r="F22" s="70"/>
      <c r="G22" s="71" t="s">
        <v>6358</v>
      </c>
      <c r="H22" s="69" t="s">
        <v>6315</v>
      </c>
      <c r="I22" s="68" t="s">
        <v>6355</v>
      </c>
      <c r="J22" s="68" t="s">
        <v>257</v>
      </c>
      <c r="K22" s="68" t="s">
        <v>132</v>
      </c>
      <c r="L22" s="68" t="s">
        <v>89</v>
      </c>
      <c r="M22" s="68" t="s">
        <v>257</v>
      </c>
      <c r="N22" s="68" t="s">
        <v>330</v>
      </c>
      <c r="O22" s="68" t="s">
        <v>6359</v>
      </c>
      <c r="P22" s="72" t="s">
        <v>6357</v>
      </c>
      <c r="Q22" s="68" t="s">
        <v>194</v>
      </c>
      <c r="R22" s="68" t="s">
        <v>31</v>
      </c>
      <c r="S22" s="68">
        <v>23</v>
      </c>
      <c r="T22" s="68">
        <v>25</v>
      </c>
      <c r="U22" s="68">
        <v>-7.0000000000000007E-2</v>
      </c>
      <c r="V22" s="68">
        <v>95.42</v>
      </c>
      <c r="W22" s="68">
        <v>112</v>
      </c>
      <c r="X22" s="68">
        <v>-0.17</v>
      </c>
      <c r="Y22" s="68">
        <v>448</v>
      </c>
      <c r="Z22" s="68">
        <v>586.41999999999996</v>
      </c>
      <c r="AA22" s="68">
        <v>-0.31</v>
      </c>
      <c r="AB22" s="73">
        <v>56729.279999999999</v>
      </c>
      <c r="AC22" s="73">
        <v>74760.850000000006</v>
      </c>
      <c r="AD22" s="73">
        <v>61985.279999999999</v>
      </c>
      <c r="AE22" s="73">
        <v>80553.41</v>
      </c>
      <c r="AF22" s="73"/>
      <c r="AG22" s="73">
        <f>IFERROR(VLOOKUP(J22,'Roll ups'!D:E,2,FALSE),0)</f>
        <v>29546996.449999988</v>
      </c>
      <c r="AH22" s="74">
        <f>IF(Table2[[#This Row],[CATEGORY TTL LOOKUP]]=0,0,IF(Table2[[#This Row],[CATEGORY TTL LOOKUP]]&gt;0,SUM(AB22/AG22)))</f>
        <v>1.9199677400712593E-3</v>
      </c>
      <c r="AI22" s="74" t="str">
        <f>IFERROR(IF(AH22&lt;#REF!,"STRIKE",IF(AH22&gt;=#REF!,"GOOD")),"NO DATA")</f>
        <v>NO DATA</v>
      </c>
      <c r="AJ22" s="75">
        <f>IFERROR(VLOOKUP(K22,'Roll ups'!H:I,2,FALSE),0)</f>
        <v>126094742.97999983</v>
      </c>
      <c r="AK22" s="76">
        <f>IF(Table2[[#This Row],[PRICE TIER LOOKUP]]=0,0,IF(Table2[[#This Row],[PRICE TIER LOOKUP]]&gt;0,SUM(AB22/AJ22)))</f>
        <v>4.4989409280129909E-4</v>
      </c>
      <c r="AL22" s="74" t="e">
        <f>IF(AK22&lt;#REF!,"STRIKE",IF(AK22&gt;=#REF!,"GOOD"))</f>
        <v>#REF!</v>
      </c>
      <c r="AM22" s="75">
        <f>VLOOKUP(H22,'Roll ups'!A:B,2,FALSE)</f>
        <v>325145452.83999985</v>
      </c>
      <c r="AN22" s="77">
        <f t="shared" si="2"/>
        <v>1.7447354562241346E-4</v>
      </c>
      <c r="AO22" s="74" t="str">
        <f>IFERROR(VLOOKUP(Table2[[#This Row],[Product Name]],'Roll ups'!L:P,5,FALSE),"GOOD")</f>
        <v>GOOD</v>
      </c>
      <c r="AP22" s="74">
        <f>Table2[[#This Row],[Retail Dollar Vol Current 12 Mths]]/Table2[[#This Row],[SHELF SALES  LOOKUP]]</f>
        <v>1.9063861868153574E-4</v>
      </c>
      <c r="AQ22" s="69">
        <f t="shared" si="3"/>
        <v>0</v>
      </c>
      <c r="AR2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2" s="69" t="e">
        <f>IF(Table2[[#This Row],[Shelf Dollar Vol Current 12 Mths]]&gt;#REF!,"MEETS $ CRITERIA",IF(Table2[[#This Row],[Shelf Dollar Vol Current 12 Mths]]&lt;#REF!+1,"DOES NOT MEET $ CRITERIA"))</f>
        <v>#REF!</v>
      </c>
      <c r="AT22" s="78"/>
    </row>
    <row r="23" spans="1:46" ht="13.8" x14ac:dyDescent="0.3">
      <c r="A23" s="68" t="s">
        <v>6360</v>
      </c>
      <c r="B23" s="69">
        <v>64352</v>
      </c>
      <c r="C23" s="69">
        <v>271</v>
      </c>
      <c r="D23" s="69" t="s">
        <v>25</v>
      </c>
      <c r="E23" s="70" t="s">
        <v>6313</v>
      </c>
      <c r="F23" s="70"/>
      <c r="G23" s="71" t="s">
        <v>6361</v>
      </c>
      <c r="H23" s="69" t="s">
        <v>6315</v>
      </c>
      <c r="I23" s="68" t="s">
        <v>54</v>
      </c>
      <c r="J23" s="68" t="s">
        <v>191</v>
      </c>
      <c r="K23" s="68" t="s">
        <v>146</v>
      </c>
      <c r="L23" s="68" t="s">
        <v>132</v>
      </c>
      <c r="M23" s="68" t="s">
        <v>191</v>
      </c>
      <c r="N23" s="68" t="s">
        <v>211</v>
      </c>
      <c r="O23" s="68" t="s">
        <v>6362</v>
      </c>
      <c r="P23" s="72" t="s">
        <v>191</v>
      </c>
      <c r="Q23" s="68" t="s">
        <v>63</v>
      </c>
      <c r="R23" s="68" t="s">
        <v>31</v>
      </c>
      <c r="S23" s="68">
        <v>28</v>
      </c>
      <c r="T23" s="68">
        <v>39</v>
      </c>
      <c r="U23" s="68">
        <v>-0.39</v>
      </c>
      <c r="V23" s="68">
        <v>98</v>
      </c>
      <c r="W23" s="68">
        <v>116.92</v>
      </c>
      <c r="X23" s="68">
        <v>-0.19</v>
      </c>
      <c r="Y23" s="68">
        <v>372.33</v>
      </c>
      <c r="Z23" s="68">
        <v>501.5</v>
      </c>
      <c r="AA23" s="68">
        <v>-0.35</v>
      </c>
      <c r="AB23" s="73">
        <v>93737.68</v>
      </c>
      <c r="AC23" s="73">
        <v>124356</v>
      </c>
      <c r="AD23" s="73">
        <v>93737.68</v>
      </c>
      <c r="AE23" s="73">
        <v>124356</v>
      </c>
      <c r="AF23" s="73"/>
      <c r="AG23" s="73">
        <f>IFERROR(VLOOKUP(J23,'Roll ups'!D:E,2,FALSE),0)</f>
        <v>22444928.369999994</v>
      </c>
      <c r="AH23" s="74">
        <f>IF(Table2[[#This Row],[CATEGORY TTL LOOKUP]]=0,0,IF(Table2[[#This Row],[CATEGORY TTL LOOKUP]]&gt;0,SUM(AB23/AG23)))</f>
        <v>4.1763412408698198E-3</v>
      </c>
      <c r="AI23" s="74" t="str">
        <f>IFERROR(IF(AH23&lt;#REF!,"STRIKE",IF(AH23&gt;=#REF!,"GOOD")),"NO DATA")</f>
        <v>NO DATA</v>
      </c>
      <c r="AJ23" s="75">
        <f>IFERROR(VLOOKUP(K23,'Roll ups'!H:I,2,FALSE),0)</f>
        <v>69119979.479999974</v>
      </c>
      <c r="AK23" s="76">
        <f>IF(Table2[[#This Row],[PRICE TIER LOOKUP]]=0,0,IF(Table2[[#This Row],[PRICE TIER LOOKUP]]&gt;0,SUM(AB23/AJ23)))</f>
        <v>1.3561589674245087E-3</v>
      </c>
      <c r="AL23" s="74" t="e">
        <f>IF(AK23&lt;#REF!,"STRIKE",IF(AK23&gt;=#REF!,"GOOD"))</f>
        <v>#REF!</v>
      </c>
      <c r="AM23" s="75">
        <f>VLOOKUP(H23,'Roll ups'!A:B,2,FALSE)</f>
        <v>325145452.83999985</v>
      </c>
      <c r="AN23" s="77">
        <f t="shared" si="2"/>
        <v>2.8829460532584221E-4</v>
      </c>
      <c r="AO23" s="74" t="str">
        <f>IFERROR(VLOOKUP(Table2[[#This Row],[Product Name]],'Roll ups'!L:P,5,FALSE),"GOOD")</f>
        <v>GOOD</v>
      </c>
      <c r="AP23" s="74">
        <f>Table2[[#This Row],[Retail Dollar Vol Current 12 Mths]]/Table2[[#This Row],[SHELF SALES  LOOKUP]]</f>
        <v>2.8829460532584221E-4</v>
      </c>
      <c r="AQ23" s="69">
        <f t="shared" si="3"/>
        <v>0</v>
      </c>
      <c r="AR2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3" s="69" t="e">
        <f>IF(Table2[[#This Row],[Shelf Dollar Vol Current 12 Mths]]&gt;#REF!,"MEETS $ CRITERIA",IF(Table2[[#This Row],[Shelf Dollar Vol Current 12 Mths]]&lt;#REF!+1,"DOES NOT MEET $ CRITERIA"))</f>
        <v>#REF!</v>
      </c>
      <c r="AT23" s="78"/>
    </row>
    <row r="24" spans="1:46" ht="13.8" x14ac:dyDescent="0.3">
      <c r="A24" s="68" t="s">
        <v>3755</v>
      </c>
      <c r="B24" s="69">
        <v>67536</v>
      </c>
      <c r="C24" s="69">
        <v>276</v>
      </c>
      <c r="D24" s="69" t="s">
        <v>25</v>
      </c>
      <c r="E24" s="70" t="s">
        <v>6313</v>
      </c>
      <c r="F24" s="70"/>
      <c r="G24" s="71" t="s">
        <v>6363</v>
      </c>
      <c r="H24" s="69" t="s">
        <v>6315</v>
      </c>
      <c r="I24" s="68" t="s">
        <v>54</v>
      </c>
      <c r="J24" s="68" t="s">
        <v>191</v>
      </c>
      <c r="K24" s="68" t="s">
        <v>132</v>
      </c>
      <c r="L24" s="68" t="s">
        <v>132</v>
      </c>
      <c r="M24" s="68" t="s">
        <v>191</v>
      </c>
      <c r="N24" s="68" t="s">
        <v>473</v>
      </c>
      <c r="O24" s="68" t="s">
        <v>6364</v>
      </c>
      <c r="P24" s="72" t="s">
        <v>191</v>
      </c>
      <c r="Q24" s="68" t="s">
        <v>51</v>
      </c>
      <c r="R24" s="68" t="s">
        <v>31</v>
      </c>
      <c r="S24" s="68">
        <v>12</v>
      </c>
      <c r="T24" s="68">
        <v>19</v>
      </c>
      <c r="U24" s="68">
        <v>-0.54</v>
      </c>
      <c r="V24" s="68">
        <v>34.42</v>
      </c>
      <c r="W24" s="68">
        <v>63.92</v>
      </c>
      <c r="X24" s="68">
        <v>-0.86</v>
      </c>
      <c r="Y24" s="68">
        <v>131.58000000000001</v>
      </c>
      <c r="Z24" s="68">
        <v>190.25</v>
      </c>
      <c r="AA24" s="68">
        <v>-0.45</v>
      </c>
      <c r="AB24" s="73">
        <v>36443.32</v>
      </c>
      <c r="AC24" s="73">
        <v>47075.26</v>
      </c>
      <c r="AD24" s="73">
        <v>36443.32</v>
      </c>
      <c r="AE24" s="73">
        <v>47075.26</v>
      </c>
      <c r="AF24" s="73"/>
      <c r="AG24" s="73">
        <f>IFERROR(VLOOKUP(J24,'Roll ups'!D:E,2,FALSE),0)</f>
        <v>22444928.369999994</v>
      </c>
      <c r="AH24" s="74">
        <f>IF(Table2[[#This Row],[CATEGORY TTL LOOKUP]]=0,0,IF(Table2[[#This Row],[CATEGORY TTL LOOKUP]]&gt;0,SUM(AB24/AG24)))</f>
        <v>1.623677269057821E-3</v>
      </c>
      <c r="AI24" s="74" t="str">
        <f>IFERROR(IF(AH24&lt;#REF!,"STRIKE",IF(AH24&gt;=#REF!,"GOOD")),"NO DATA")</f>
        <v>NO DATA</v>
      </c>
      <c r="AJ24" s="75">
        <f>IFERROR(VLOOKUP(K24,'Roll ups'!H:I,2,FALSE),0)</f>
        <v>126094742.97999983</v>
      </c>
      <c r="AK24" s="76">
        <f>IF(Table2[[#This Row],[PRICE TIER LOOKUP]]=0,0,IF(Table2[[#This Row],[PRICE TIER LOOKUP]]&gt;0,SUM(AB24/AJ24)))</f>
        <v>2.8901537953711804E-4</v>
      </c>
      <c r="AL24" s="74" t="e">
        <f>IF(AK24&lt;#REF!,"STRIKE",IF(AK24&gt;=#REF!,"GOOD"))</f>
        <v>#REF!</v>
      </c>
      <c r="AM24" s="75">
        <f>VLOOKUP(H24,'Roll ups'!A:B,2,FALSE)</f>
        <v>325145452.83999985</v>
      </c>
      <c r="AN24" s="77">
        <f t="shared" si="2"/>
        <v>1.1208312981677562E-4</v>
      </c>
      <c r="AO24" s="74" t="str">
        <f>IFERROR(VLOOKUP(Table2[[#This Row],[Product Name]],'Roll ups'!L:P,5,FALSE),"GOOD")</f>
        <v>GOOD</v>
      </c>
      <c r="AP24" s="74">
        <f>Table2[[#This Row],[Retail Dollar Vol Current 12 Mths]]/Table2[[#This Row],[SHELF SALES  LOOKUP]]</f>
        <v>1.1208312981677562E-4</v>
      </c>
      <c r="AQ24" s="69">
        <f t="shared" si="3"/>
        <v>0</v>
      </c>
      <c r="AR2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4" s="69" t="e">
        <f>IF(Table2[[#This Row],[Shelf Dollar Vol Current 12 Mths]]&gt;#REF!,"MEETS $ CRITERIA",IF(Table2[[#This Row],[Shelf Dollar Vol Current 12 Mths]]&lt;#REF!+1,"DOES NOT MEET $ CRITERIA"))</f>
        <v>#REF!</v>
      </c>
      <c r="AT24" s="78"/>
    </row>
    <row r="25" spans="1:46" ht="13.8" x14ac:dyDescent="0.3">
      <c r="A25" s="68" t="s">
        <v>3960</v>
      </c>
      <c r="B25" s="69">
        <v>67866</v>
      </c>
      <c r="C25" s="69">
        <v>258</v>
      </c>
      <c r="D25" s="69" t="s">
        <v>25</v>
      </c>
      <c r="E25" s="70" t="s">
        <v>6313</v>
      </c>
      <c r="F25" s="70"/>
      <c r="G25" s="71" t="s">
        <v>6365</v>
      </c>
      <c r="H25" s="69" t="s">
        <v>6315</v>
      </c>
      <c r="I25" s="68" t="s">
        <v>54</v>
      </c>
      <c r="J25" s="68" t="s">
        <v>191</v>
      </c>
      <c r="K25" s="68" t="s">
        <v>132</v>
      </c>
      <c r="L25" s="68" t="s">
        <v>132</v>
      </c>
      <c r="M25" s="68" t="s">
        <v>191</v>
      </c>
      <c r="N25" s="68" t="s">
        <v>206</v>
      </c>
      <c r="O25" s="68" t="s">
        <v>6366</v>
      </c>
      <c r="P25" s="72" t="s">
        <v>191</v>
      </c>
      <c r="Q25" s="68" t="s">
        <v>40</v>
      </c>
      <c r="R25" s="68" t="s">
        <v>31</v>
      </c>
      <c r="S25" s="68">
        <v>7</v>
      </c>
      <c r="T25" s="68">
        <v>3</v>
      </c>
      <c r="U25" s="68">
        <v>0.56999999999999995</v>
      </c>
      <c r="V25" s="68">
        <v>18</v>
      </c>
      <c r="W25" s="68">
        <v>12</v>
      </c>
      <c r="X25" s="68">
        <v>0.33</v>
      </c>
      <c r="Y25" s="68">
        <v>67</v>
      </c>
      <c r="Z25" s="68">
        <v>110.17</v>
      </c>
      <c r="AA25" s="68">
        <v>-0.64</v>
      </c>
      <c r="AB25" s="73">
        <v>16782.36</v>
      </c>
      <c r="AC25" s="73">
        <v>25102.41</v>
      </c>
      <c r="AD25" s="73">
        <v>17273.16</v>
      </c>
      <c r="AE25" s="73">
        <v>26779.17</v>
      </c>
      <c r="AF25" s="73"/>
      <c r="AG25" s="73">
        <f>IFERROR(VLOOKUP(J25,'Roll ups'!D:E,2,FALSE),0)</f>
        <v>22444928.369999994</v>
      </c>
      <c r="AH25" s="74">
        <f>IF(Table2[[#This Row],[CATEGORY TTL LOOKUP]]=0,0,IF(Table2[[#This Row],[CATEGORY TTL LOOKUP]]&gt;0,SUM(AB25/AG25)))</f>
        <v>7.477127894260241E-4</v>
      </c>
      <c r="AI25" s="74" t="str">
        <f>IFERROR(IF(AH25&lt;#REF!,"STRIKE",IF(AH25&gt;=#REF!,"GOOD")),"NO DATA")</f>
        <v>NO DATA</v>
      </c>
      <c r="AJ25" s="75">
        <f>IFERROR(VLOOKUP(K25,'Roll ups'!H:I,2,FALSE),0)</f>
        <v>126094742.97999983</v>
      </c>
      <c r="AK25" s="76">
        <f>IF(Table2[[#This Row],[PRICE TIER LOOKUP]]=0,0,IF(Table2[[#This Row],[PRICE TIER LOOKUP]]&gt;0,SUM(AB25/AJ25)))</f>
        <v>1.3309325673205812E-4</v>
      </c>
      <c r="AL25" s="74" t="e">
        <f>IF(AK25&lt;#REF!,"STRIKE",IF(AK25&gt;=#REF!,"GOOD"))</f>
        <v>#REF!</v>
      </c>
      <c r="AM25" s="75">
        <f>VLOOKUP(H25,'Roll ups'!A:B,2,FALSE)</f>
        <v>325145452.83999985</v>
      </c>
      <c r="AN25" s="77">
        <f t="shared" si="2"/>
        <v>5.1614930651539506E-5</v>
      </c>
      <c r="AO25" s="74" t="str">
        <f>IFERROR(VLOOKUP(Table2[[#This Row],[Product Name]],'Roll ups'!L:P,5,FALSE),"GOOD")</f>
        <v>GOOD</v>
      </c>
      <c r="AP25" s="74">
        <f>Table2[[#This Row],[Retail Dollar Vol Current 12 Mths]]/Table2[[#This Row],[SHELF SALES  LOOKUP]]</f>
        <v>5.3124408934914165E-5</v>
      </c>
      <c r="AQ25" s="69">
        <f t="shared" si="3"/>
        <v>0</v>
      </c>
      <c r="AR2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5" s="69" t="e">
        <f>IF(Table2[[#This Row],[Shelf Dollar Vol Current 12 Mths]]&gt;#REF!,"MEETS $ CRITERIA",IF(Table2[[#This Row],[Shelf Dollar Vol Current 12 Mths]]&lt;#REF!+1,"DOES NOT MEET $ CRITERIA"))</f>
        <v>#REF!</v>
      </c>
      <c r="AT25" s="78"/>
    </row>
    <row r="26" spans="1:46" ht="13.8" x14ac:dyDescent="0.3">
      <c r="A26" s="68" t="s">
        <v>4702</v>
      </c>
      <c r="B26" s="69">
        <v>76478</v>
      </c>
      <c r="C26" s="69">
        <v>395</v>
      </c>
      <c r="D26" s="69" t="s">
        <v>25</v>
      </c>
      <c r="E26" s="70" t="s">
        <v>6313</v>
      </c>
      <c r="F26" s="70"/>
      <c r="G26" s="71" t="s">
        <v>6367</v>
      </c>
      <c r="H26" s="69" t="s">
        <v>6315</v>
      </c>
      <c r="I26" s="68" t="s">
        <v>54</v>
      </c>
      <c r="J26" s="68" t="s">
        <v>191</v>
      </c>
      <c r="K26" s="68" t="s">
        <v>146</v>
      </c>
      <c r="L26" s="68" t="s">
        <v>132</v>
      </c>
      <c r="M26" s="68" t="s">
        <v>191</v>
      </c>
      <c r="N26" s="68" t="s">
        <v>211</v>
      </c>
      <c r="O26" s="68" t="s">
        <v>6368</v>
      </c>
      <c r="P26" s="72" t="s">
        <v>191</v>
      </c>
      <c r="Q26" s="68" t="s">
        <v>55</v>
      </c>
      <c r="R26" s="68" t="s">
        <v>31</v>
      </c>
      <c r="S26" s="68">
        <v>31</v>
      </c>
      <c r="T26" s="68">
        <v>30</v>
      </c>
      <c r="U26" s="68">
        <v>0.02</v>
      </c>
      <c r="V26" s="68">
        <v>123.17</v>
      </c>
      <c r="W26" s="68">
        <v>98</v>
      </c>
      <c r="X26" s="68">
        <v>0.2</v>
      </c>
      <c r="Y26" s="68">
        <v>458.33</v>
      </c>
      <c r="Z26" s="68">
        <v>453.5</v>
      </c>
      <c r="AA26" s="68">
        <v>0.01</v>
      </c>
      <c r="AB26" s="73">
        <v>97495.2</v>
      </c>
      <c r="AC26" s="73">
        <v>88274.58</v>
      </c>
      <c r="AD26" s="73">
        <v>100855.48</v>
      </c>
      <c r="AE26" s="73">
        <v>91961.34</v>
      </c>
      <c r="AF26" s="73"/>
      <c r="AG26" s="73">
        <f>IFERROR(VLOOKUP(J26,'Roll ups'!D:E,2,FALSE),0)</f>
        <v>22444928.369999994</v>
      </c>
      <c r="AH26" s="74">
        <f>IF(Table2[[#This Row],[CATEGORY TTL LOOKUP]]=0,0,IF(Table2[[#This Row],[CATEGORY TTL LOOKUP]]&gt;0,SUM(AB26/AG26)))</f>
        <v>4.3437518887479536E-3</v>
      </c>
      <c r="AI26" s="74" t="str">
        <f>IFERROR(IF(AH26&lt;#REF!,"STRIKE",IF(AH26&gt;=#REF!,"GOOD")),"NO DATA")</f>
        <v>NO DATA</v>
      </c>
      <c r="AJ26" s="75">
        <f>IFERROR(VLOOKUP(K26,'Roll ups'!H:I,2,FALSE),0)</f>
        <v>69119979.479999974</v>
      </c>
      <c r="AK26" s="76">
        <f>IF(Table2[[#This Row],[PRICE TIER LOOKUP]]=0,0,IF(Table2[[#This Row],[PRICE TIER LOOKUP]]&gt;0,SUM(AB26/AJ26)))</f>
        <v>1.4105212520818305E-3</v>
      </c>
      <c r="AL26" s="74" t="e">
        <f>IF(AK26&lt;#REF!,"STRIKE",IF(AK26&gt;=#REF!,"GOOD"))</f>
        <v>#REF!</v>
      </c>
      <c r="AM26" s="75">
        <f>VLOOKUP(H26,'Roll ups'!A:B,2,FALSE)</f>
        <v>325145452.83999985</v>
      </c>
      <c r="AN26" s="77">
        <f t="shared" si="2"/>
        <v>2.9985103327886985E-4</v>
      </c>
      <c r="AO26" s="74" t="str">
        <f>IFERROR(VLOOKUP(Table2[[#This Row],[Product Name]],'Roll ups'!L:P,5,FALSE),"GOOD")</f>
        <v>GOOD</v>
      </c>
      <c r="AP26" s="74">
        <f>Table2[[#This Row],[Retail Dollar Vol Current 12 Mths]]/Table2[[#This Row],[SHELF SALES  LOOKUP]]</f>
        <v>3.1018573109072435E-4</v>
      </c>
      <c r="AQ26" s="69">
        <f t="shared" si="3"/>
        <v>0</v>
      </c>
      <c r="AR2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6" s="69" t="e">
        <f>IF(Table2[[#This Row],[Shelf Dollar Vol Current 12 Mths]]&gt;#REF!,"MEETS $ CRITERIA",IF(Table2[[#This Row],[Shelf Dollar Vol Current 12 Mths]]&lt;#REF!+1,"DOES NOT MEET $ CRITERIA"))</f>
        <v>#REF!</v>
      </c>
      <c r="AT26" s="78"/>
    </row>
    <row r="27" spans="1:46" ht="13.8" x14ac:dyDescent="0.3">
      <c r="A27" s="68" t="s">
        <v>5716</v>
      </c>
      <c r="B27" s="69">
        <v>86249</v>
      </c>
      <c r="C27" s="69">
        <v>244</v>
      </c>
      <c r="D27" s="69" t="s">
        <v>25</v>
      </c>
      <c r="E27" s="70" t="s">
        <v>6313</v>
      </c>
      <c r="F27" s="70"/>
      <c r="G27" s="71" t="s">
        <v>6369</v>
      </c>
      <c r="H27" s="69" t="s">
        <v>6315</v>
      </c>
      <c r="I27" s="68" t="s">
        <v>54</v>
      </c>
      <c r="J27" s="68" t="s">
        <v>191</v>
      </c>
      <c r="K27" s="68" t="s">
        <v>104</v>
      </c>
      <c r="L27" s="68" t="s">
        <v>104</v>
      </c>
      <c r="M27" s="68" t="s">
        <v>191</v>
      </c>
      <c r="N27" s="68" t="s">
        <v>211</v>
      </c>
      <c r="O27" s="68" t="s">
        <v>6370</v>
      </c>
      <c r="P27" s="72" t="s">
        <v>191</v>
      </c>
      <c r="Q27" s="68" t="s">
        <v>64</v>
      </c>
      <c r="R27" s="68" t="s">
        <v>60</v>
      </c>
      <c r="S27" s="68">
        <v>86</v>
      </c>
      <c r="T27" s="68">
        <v>107.34</v>
      </c>
      <c r="U27" s="68">
        <v>-0.24</v>
      </c>
      <c r="V27" s="68">
        <v>360.52</v>
      </c>
      <c r="W27" s="68">
        <v>388.51</v>
      </c>
      <c r="X27" s="68">
        <v>-0.08</v>
      </c>
      <c r="Y27" s="68">
        <v>1360.4</v>
      </c>
      <c r="Z27" s="68">
        <v>1365.06</v>
      </c>
      <c r="AA27" s="68">
        <v>0</v>
      </c>
      <c r="AB27" s="73">
        <v>50021.4</v>
      </c>
      <c r="AC27" s="73">
        <v>49954.92</v>
      </c>
      <c r="AD27" s="73">
        <v>50021.4</v>
      </c>
      <c r="AE27" s="73">
        <v>49954.92</v>
      </c>
      <c r="AF27" s="73"/>
      <c r="AG27" s="73">
        <f>IFERROR(VLOOKUP(J27,'Roll ups'!D:E,2,FALSE),0)</f>
        <v>22444928.369999994</v>
      </c>
      <c r="AH27" s="74">
        <f>IF(Table2[[#This Row],[CATEGORY TTL LOOKUP]]=0,0,IF(Table2[[#This Row],[CATEGORY TTL LOOKUP]]&gt;0,SUM(AB27/AG27)))</f>
        <v>2.2286281860831804E-3</v>
      </c>
      <c r="AI27" s="74" t="str">
        <f>IFERROR(IF(AH27&lt;#REF!,"STRIKE",IF(AH27&gt;=#REF!,"GOOD")),"NO DATA")</f>
        <v>NO DATA</v>
      </c>
      <c r="AJ27" s="75">
        <f>IFERROR(VLOOKUP(K27,'Roll ups'!H:I,2,FALSE),0)</f>
        <v>34230392.709999993</v>
      </c>
      <c r="AK27" s="76">
        <f>IF(Table2[[#This Row],[PRICE TIER LOOKUP]]=0,0,IF(Table2[[#This Row],[PRICE TIER LOOKUP]]&gt;0,SUM(AB27/AJ27)))</f>
        <v>1.4613153995568055E-3</v>
      </c>
      <c r="AL27" s="74" t="e">
        <f>IF(AK27&lt;#REF!,"STRIKE",IF(AK27&gt;=#REF!,"GOOD"))</f>
        <v>#REF!</v>
      </c>
      <c r="AM27" s="75">
        <f>VLOOKUP(H27,'Roll ups'!A:B,2,FALSE)</f>
        <v>325145452.83999985</v>
      </c>
      <c r="AN27" s="77">
        <f t="shared" si="2"/>
        <v>1.5384314792990487E-4</v>
      </c>
      <c r="AO27" s="74" t="str">
        <f>IFERROR(VLOOKUP(Table2[[#This Row],[Product Name]],'Roll ups'!L:P,5,FALSE),"GOOD")</f>
        <v>GOOD</v>
      </c>
      <c r="AP27" s="74">
        <f>Table2[[#This Row],[Retail Dollar Vol Current 12 Mths]]/Table2[[#This Row],[SHELF SALES  LOOKUP]]</f>
        <v>1.5384314792990487E-4</v>
      </c>
      <c r="AQ27" s="69">
        <f t="shared" si="3"/>
        <v>0</v>
      </c>
      <c r="AR2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7" s="69" t="e">
        <f>IF(Table2[[#This Row],[Shelf Dollar Vol Current 12 Mths]]&gt;#REF!,"MEETS $ CRITERIA",IF(Table2[[#This Row],[Shelf Dollar Vol Current 12 Mths]]&lt;#REF!+1,"DOES NOT MEET $ CRITERIA"))</f>
        <v>#REF!</v>
      </c>
      <c r="AT27" s="78"/>
    </row>
    <row r="28" spans="1:46" ht="13.8" x14ac:dyDescent="0.3">
      <c r="A28" s="68" t="s">
        <v>1716</v>
      </c>
      <c r="B28" s="69">
        <v>16096</v>
      </c>
      <c r="C28" s="69">
        <v>555</v>
      </c>
      <c r="D28" s="69" t="s">
        <v>25</v>
      </c>
      <c r="E28" s="70" t="s">
        <v>6313</v>
      </c>
      <c r="F28" s="70"/>
      <c r="G28" s="71" t="s">
        <v>6371</v>
      </c>
      <c r="H28" s="69" t="s">
        <v>6315</v>
      </c>
      <c r="I28" s="68" t="s">
        <v>717</v>
      </c>
      <c r="J28" s="68" t="s">
        <v>175</v>
      </c>
      <c r="K28" s="68" t="s">
        <v>89</v>
      </c>
      <c r="L28" s="68" t="s">
        <v>132</v>
      </c>
      <c r="M28" s="68" t="s">
        <v>175</v>
      </c>
      <c r="N28" s="68" t="s">
        <v>176</v>
      </c>
      <c r="O28" s="68" t="s">
        <v>6372</v>
      </c>
      <c r="P28" s="72" t="s">
        <v>6357</v>
      </c>
      <c r="Q28" s="68" t="s">
        <v>55</v>
      </c>
      <c r="R28" s="68" t="s">
        <v>31</v>
      </c>
      <c r="S28" s="68">
        <v>47</v>
      </c>
      <c r="T28" s="68">
        <v>61</v>
      </c>
      <c r="U28" s="68">
        <v>-0.28999999999999998</v>
      </c>
      <c r="V28" s="68">
        <v>252.58</v>
      </c>
      <c r="W28" s="68">
        <v>259.58</v>
      </c>
      <c r="X28" s="68">
        <v>-0.03</v>
      </c>
      <c r="Y28" s="68">
        <v>987.42</v>
      </c>
      <c r="Z28" s="68">
        <v>1070.67</v>
      </c>
      <c r="AA28" s="68">
        <v>-0.08</v>
      </c>
      <c r="AB28" s="73">
        <v>174675.25</v>
      </c>
      <c r="AC28" s="73">
        <v>187095.67999999999</v>
      </c>
      <c r="AD28" s="73">
        <v>186336.33</v>
      </c>
      <c r="AE28" s="73">
        <v>197467.58</v>
      </c>
      <c r="AF28" s="73"/>
      <c r="AG28" s="73">
        <f>IFERROR(VLOOKUP(J28,'Roll ups'!D:E,2,FALSE),0)</f>
        <v>52239627.039999984</v>
      </c>
      <c r="AH28" s="74">
        <f>IF(Table2[[#This Row],[CATEGORY TTL LOOKUP]]=0,0,IF(Table2[[#This Row],[CATEGORY TTL LOOKUP]]&gt;0,SUM(AB28/AG28)))</f>
        <v>3.343730801643182E-3</v>
      </c>
      <c r="AI28" s="74" t="str">
        <f>IFERROR(IF(AH28&lt;#REF!,"STRIKE",IF(AH28&gt;=#REF!,"GOOD")),"NO DATA")</f>
        <v>NO DATA</v>
      </c>
      <c r="AJ28" s="75">
        <f>IFERROR(VLOOKUP(K28,'Roll ups'!H:I,2,FALSE),0)</f>
        <v>75793138.070000067</v>
      </c>
      <c r="AK28" s="76">
        <f>IF(Table2[[#This Row],[PRICE TIER LOOKUP]]=0,0,IF(Table2[[#This Row],[PRICE TIER LOOKUP]]&gt;0,SUM(AB28/AJ28)))</f>
        <v>2.3046314540859313E-3</v>
      </c>
      <c r="AL28" s="74" t="e">
        <f>IF(AK28&lt;#REF!,"STRIKE",IF(AK28&gt;=#REF!,"GOOD"))</f>
        <v>#REF!</v>
      </c>
      <c r="AM28" s="75">
        <f>VLOOKUP(H28,'Roll ups'!A:B,2,FALSE)</f>
        <v>325145452.83999985</v>
      </c>
      <c r="AN28" s="77">
        <f t="shared" si="2"/>
        <v>5.3722187554612849E-4</v>
      </c>
      <c r="AO28" s="74" t="str">
        <f>IFERROR(VLOOKUP(Table2[[#This Row],[Product Name]],'Roll ups'!L:P,5,FALSE),"GOOD")</f>
        <v>GOOD</v>
      </c>
      <c r="AP28" s="74">
        <f>Table2[[#This Row],[Retail Dollar Vol Current 12 Mths]]/Table2[[#This Row],[SHELF SALES  LOOKUP]]</f>
        <v>5.7308607077981755E-4</v>
      </c>
      <c r="AQ28" s="69">
        <f t="shared" si="3"/>
        <v>0</v>
      </c>
      <c r="AR2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8" s="69" t="e">
        <f>IF(Table2[[#This Row],[Shelf Dollar Vol Current 12 Mths]]&gt;#REF!,"MEETS $ CRITERIA",IF(Table2[[#This Row],[Shelf Dollar Vol Current 12 Mths]]&lt;#REF!+1,"DOES NOT MEET $ CRITERIA"))</f>
        <v>#REF!</v>
      </c>
      <c r="AT28" s="78"/>
    </row>
    <row r="29" spans="1:46" ht="13.8" x14ac:dyDescent="0.3">
      <c r="A29" s="68" t="s">
        <v>1873</v>
      </c>
      <c r="B29" s="69">
        <v>17953</v>
      </c>
      <c r="C29" s="69">
        <v>526</v>
      </c>
      <c r="D29" s="69" t="s">
        <v>25</v>
      </c>
      <c r="E29" s="70" t="s">
        <v>6313</v>
      </c>
      <c r="F29" s="70"/>
      <c r="G29" s="71" t="s">
        <v>6373</v>
      </c>
      <c r="H29" s="69" t="s">
        <v>6315</v>
      </c>
      <c r="I29" s="68" t="s">
        <v>758</v>
      </c>
      <c r="J29" s="68" t="s">
        <v>175</v>
      </c>
      <c r="K29" s="68" t="s">
        <v>89</v>
      </c>
      <c r="L29" s="68" t="s">
        <v>89</v>
      </c>
      <c r="M29" s="68" t="s">
        <v>175</v>
      </c>
      <c r="N29" s="68" t="s">
        <v>176</v>
      </c>
      <c r="O29" s="68" t="s">
        <v>6374</v>
      </c>
      <c r="P29" s="72" t="s">
        <v>6357</v>
      </c>
      <c r="Q29" s="68" t="s">
        <v>55</v>
      </c>
      <c r="R29" s="68" t="s">
        <v>31</v>
      </c>
      <c r="S29" s="68">
        <v>25</v>
      </c>
      <c r="T29" s="68">
        <v>51.21</v>
      </c>
      <c r="U29" s="68">
        <v>-1.0900000000000001</v>
      </c>
      <c r="V29" s="68">
        <v>124.93</v>
      </c>
      <c r="W29" s="68">
        <v>137.6</v>
      </c>
      <c r="X29" s="68">
        <v>-0.1</v>
      </c>
      <c r="Y29" s="68">
        <v>538.91</v>
      </c>
      <c r="Z29" s="68">
        <v>698.74</v>
      </c>
      <c r="AA29" s="68">
        <v>-0.3</v>
      </c>
      <c r="AB29" s="73">
        <v>87251.77</v>
      </c>
      <c r="AC29" s="73">
        <v>111656.16</v>
      </c>
      <c r="AD29" s="73">
        <v>93557.53</v>
      </c>
      <c r="AE29" s="73">
        <v>119545.92</v>
      </c>
      <c r="AF29" s="73"/>
      <c r="AG29" s="73">
        <f>IFERROR(VLOOKUP(J29,'Roll ups'!D:E,2,FALSE),0)</f>
        <v>52239627.039999984</v>
      </c>
      <c r="AH29" s="74">
        <f>IF(Table2[[#This Row],[CATEGORY TTL LOOKUP]]=0,0,IF(Table2[[#This Row],[CATEGORY TTL LOOKUP]]&gt;0,SUM(AB29/AG29)))</f>
        <v>1.6702219166532554E-3</v>
      </c>
      <c r="AI29" s="74" t="str">
        <f>IFERROR(IF(AH29&lt;#REF!,"STRIKE",IF(AH29&gt;=#REF!,"GOOD")),"NO DATA")</f>
        <v>NO DATA</v>
      </c>
      <c r="AJ29" s="75">
        <f>IFERROR(VLOOKUP(K29,'Roll ups'!H:I,2,FALSE),0)</f>
        <v>75793138.070000067</v>
      </c>
      <c r="AK29" s="76">
        <f>IF(Table2[[#This Row],[PRICE TIER LOOKUP]]=0,0,IF(Table2[[#This Row],[PRICE TIER LOOKUP]]&gt;0,SUM(AB29/AJ29)))</f>
        <v>1.1511829727833293E-3</v>
      </c>
      <c r="AL29" s="74" t="e">
        <f>IF(AK29&lt;#REF!,"STRIKE",IF(AK29&gt;=#REF!,"GOOD"))</f>
        <v>#REF!</v>
      </c>
      <c r="AM29" s="75">
        <f>VLOOKUP(H29,'Roll ups'!A:B,2,FALSE)</f>
        <v>325145452.83999985</v>
      </c>
      <c r="AN29" s="77">
        <f t="shared" si="2"/>
        <v>2.6834688671760557E-4</v>
      </c>
      <c r="AO29" s="74" t="str">
        <f>IFERROR(VLOOKUP(Table2[[#This Row],[Product Name]],'Roll ups'!L:P,5,FALSE),"GOOD")</f>
        <v>GOOD</v>
      </c>
      <c r="AP29" s="74">
        <f>Table2[[#This Row],[Retail Dollar Vol Current 12 Mths]]/Table2[[#This Row],[SHELF SALES  LOOKUP]]</f>
        <v>2.8774054560141282E-4</v>
      </c>
      <c r="AQ29" s="69">
        <f t="shared" si="3"/>
        <v>0</v>
      </c>
      <c r="AR2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9" s="69" t="e">
        <f>IF(Table2[[#This Row],[Shelf Dollar Vol Current 12 Mths]]&gt;#REF!,"MEETS $ CRITERIA",IF(Table2[[#This Row],[Shelf Dollar Vol Current 12 Mths]]&lt;#REF!+1,"DOES NOT MEET $ CRITERIA"))</f>
        <v>#REF!</v>
      </c>
      <c r="AT29" s="78"/>
    </row>
    <row r="30" spans="1:46" ht="13.8" x14ac:dyDescent="0.3">
      <c r="A30" s="68" t="s">
        <v>1415</v>
      </c>
      <c r="B30" s="69">
        <v>17954</v>
      </c>
      <c r="C30" s="69">
        <v>846</v>
      </c>
      <c r="D30" s="69" t="s">
        <v>25</v>
      </c>
      <c r="E30" s="70" t="s">
        <v>6313</v>
      </c>
      <c r="F30" s="70"/>
      <c r="G30" s="71" t="s">
        <v>6375</v>
      </c>
      <c r="H30" s="69" t="s">
        <v>6315</v>
      </c>
      <c r="I30" s="68" t="s">
        <v>758</v>
      </c>
      <c r="J30" s="68" t="s">
        <v>175</v>
      </c>
      <c r="K30" s="68" t="s">
        <v>89</v>
      </c>
      <c r="L30" s="68" t="s">
        <v>89</v>
      </c>
      <c r="M30" s="68" t="s">
        <v>175</v>
      </c>
      <c r="N30" s="68" t="s">
        <v>176</v>
      </c>
      <c r="O30" s="68" t="s">
        <v>6376</v>
      </c>
      <c r="P30" s="72" t="s">
        <v>6357</v>
      </c>
      <c r="Q30" s="68" t="s">
        <v>55</v>
      </c>
      <c r="R30" s="68" t="s">
        <v>31</v>
      </c>
      <c r="S30" s="68">
        <v>94</v>
      </c>
      <c r="T30" s="68">
        <v>136</v>
      </c>
      <c r="U30" s="68">
        <v>-0.45</v>
      </c>
      <c r="V30" s="68">
        <v>446</v>
      </c>
      <c r="W30" s="68">
        <v>499</v>
      </c>
      <c r="X30" s="68">
        <v>-0.12</v>
      </c>
      <c r="Y30" s="68">
        <v>2190.83</v>
      </c>
      <c r="Z30" s="68">
        <v>2444.08</v>
      </c>
      <c r="AA30" s="68">
        <v>-0.12</v>
      </c>
      <c r="AB30" s="73">
        <v>321215.53000000003</v>
      </c>
      <c r="AC30" s="73">
        <v>352690.58</v>
      </c>
      <c r="AD30" s="73">
        <v>350769.49</v>
      </c>
      <c r="AE30" s="73">
        <v>380900.26</v>
      </c>
      <c r="AF30" s="73"/>
      <c r="AG30" s="73">
        <f>IFERROR(VLOOKUP(J30,'Roll ups'!D:E,2,FALSE),0)</f>
        <v>52239627.039999984</v>
      </c>
      <c r="AH30" s="74">
        <f>IF(Table2[[#This Row],[CATEGORY TTL LOOKUP]]=0,0,IF(Table2[[#This Row],[CATEGORY TTL LOOKUP]]&gt;0,SUM(AB30/AG30)))</f>
        <v>6.148886356980395E-3</v>
      </c>
      <c r="AI30" s="74" t="str">
        <f>IFERROR(IF(AH30&lt;#REF!,"STRIKE",IF(AH30&gt;=#REF!,"GOOD")),"NO DATA")</f>
        <v>NO DATA</v>
      </c>
      <c r="AJ30" s="75">
        <f>IFERROR(VLOOKUP(K30,'Roll ups'!H:I,2,FALSE),0)</f>
        <v>75793138.070000067</v>
      </c>
      <c r="AK30" s="76">
        <f>IF(Table2[[#This Row],[PRICE TIER LOOKUP]]=0,0,IF(Table2[[#This Row],[PRICE TIER LOOKUP]]&gt;0,SUM(AB30/AJ30)))</f>
        <v>4.2380555572634534E-3</v>
      </c>
      <c r="AL30" s="74" t="e">
        <f>IF(AK30&lt;#REF!,"STRIKE",IF(AK30&gt;=#REF!,"GOOD"))</f>
        <v>#REF!</v>
      </c>
      <c r="AM30" s="75">
        <f>VLOOKUP(H30,'Roll ups'!A:B,2,FALSE)</f>
        <v>325145452.83999985</v>
      </c>
      <c r="AN30" s="77">
        <f t="shared" si="2"/>
        <v>9.8791333907433218E-4</v>
      </c>
      <c r="AO30" s="74" t="str">
        <f>IFERROR(VLOOKUP(Table2[[#This Row],[Product Name]],'Roll ups'!L:P,5,FALSE),"GOOD")</f>
        <v>GOOD</v>
      </c>
      <c r="AP30" s="74">
        <f>Table2[[#This Row],[Retail Dollar Vol Current 12 Mths]]/Table2[[#This Row],[SHELF SALES  LOOKUP]]</f>
        <v>1.0788079209971587E-3</v>
      </c>
      <c r="AQ30" s="69">
        <f t="shared" si="3"/>
        <v>0</v>
      </c>
      <c r="AR3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30" s="69" t="e">
        <f>IF(Table2[[#This Row],[Shelf Dollar Vol Current 12 Mths]]&gt;#REF!,"MEETS $ CRITERIA",IF(Table2[[#This Row],[Shelf Dollar Vol Current 12 Mths]]&lt;#REF!+1,"DOES NOT MEET $ CRITERIA"))</f>
        <v>#REF!</v>
      </c>
      <c r="AT30" s="78"/>
    </row>
    <row r="31" spans="1:46" ht="13.8" x14ac:dyDescent="0.3">
      <c r="A31" s="68" t="s">
        <v>1394</v>
      </c>
      <c r="B31" s="69">
        <v>17956</v>
      </c>
      <c r="C31" s="69">
        <v>916</v>
      </c>
      <c r="D31" s="69" t="s">
        <v>25</v>
      </c>
      <c r="E31" s="70" t="s">
        <v>6313</v>
      </c>
      <c r="F31" s="70"/>
      <c r="G31" s="71" t="s">
        <v>6377</v>
      </c>
      <c r="H31" s="69" t="s">
        <v>6315</v>
      </c>
      <c r="I31" s="68" t="s">
        <v>758</v>
      </c>
      <c r="J31" s="68" t="s">
        <v>175</v>
      </c>
      <c r="K31" s="68" t="s">
        <v>89</v>
      </c>
      <c r="L31" s="68" t="s">
        <v>89</v>
      </c>
      <c r="M31" s="68" t="s">
        <v>175</v>
      </c>
      <c r="N31" s="68" t="s">
        <v>176</v>
      </c>
      <c r="O31" s="68" t="s">
        <v>6378</v>
      </c>
      <c r="P31" s="72" t="s">
        <v>6357</v>
      </c>
      <c r="Q31" s="68" t="s">
        <v>55</v>
      </c>
      <c r="R31" s="68" t="s">
        <v>31</v>
      </c>
      <c r="S31" s="68">
        <v>116</v>
      </c>
      <c r="T31" s="68">
        <v>141</v>
      </c>
      <c r="U31" s="68">
        <v>-0.21</v>
      </c>
      <c r="V31" s="68">
        <v>509</v>
      </c>
      <c r="W31" s="68">
        <v>657.08</v>
      </c>
      <c r="X31" s="68">
        <v>-0.28999999999999998</v>
      </c>
      <c r="Y31" s="68">
        <v>2528.25</v>
      </c>
      <c r="Z31" s="68">
        <v>3182.58</v>
      </c>
      <c r="AA31" s="68">
        <v>-0.26</v>
      </c>
      <c r="AB31" s="73">
        <v>374462.67</v>
      </c>
      <c r="AC31" s="73">
        <v>450653.32</v>
      </c>
      <c r="AD31" s="73">
        <v>396530.73</v>
      </c>
      <c r="AE31" s="73">
        <v>479897.38</v>
      </c>
      <c r="AF31" s="73"/>
      <c r="AG31" s="73">
        <f>IFERROR(VLOOKUP(J31,'Roll ups'!D:E,2,FALSE),0)</f>
        <v>52239627.039999984</v>
      </c>
      <c r="AH31" s="74">
        <f>IF(Table2[[#This Row],[CATEGORY TTL LOOKUP]]=0,0,IF(Table2[[#This Row],[CATEGORY TTL LOOKUP]]&gt;0,SUM(AB31/AG31)))</f>
        <v>7.1681727305073061E-3</v>
      </c>
      <c r="AI31" s="74" t="str">
        <f>IFERROR(IF(AH31&lt;#REF!,"STRIKE",IF(AH31&gt;=#REF!,"GOOD")),"NO DATA")</f>
        <v>NO DATA</v>
      </c>
      <c r="AJ31" s="75">
        <f>IFERROR(VLOOKUP(K31,'Roll ups'!H:I,2,FALSE),0)</f>
        <v>75793138.070000067</v>
      </c>
      <c r="AK31" s="76">
        <f>IF(Table2[[#This Row],[PRICE TIER LOOKUP]]=0,0,IF(Table2[[#This Row],[PRICE TIER LOOKUP]]&gt;0,SUM(AB31/AJ31)))</f>
        <v>4.9405880207012733E-3</v>
      </c>
      <c r="AL31" s="74" t="e">
        <f>IF(AK31&lt;#REF!,"STRIKE",IF(AK31&gt;=#REF!,"GOOD"))</f>
        <v>#REF!</v>
      </c>
      <c r="AM31" s="75">
        <f>VLOOKUP(H31,'Roll ups'!A:B,2,FALSE)</f>
        <v>325145452.83999985</v>
      </c>
      <c r="AN31" s="77">
        <f t="shared" si="2"/>
        <v>1.151677400773212E-3</v>
      </c>
      <c r="AO31" s="74" t="str">
        <f>IFERROR(VLOOKUP(Table2[[#This Row],[Product Name]],'Roll ups'!L:P,5,FALSE),"GOOD")</f>
        <v>GOOD</v>
      </c>
      <c r="AP31" s="74">
        <f>Table2[[#This Row],[Retail Dollar Vol Current 12 Mths]]/Table2[[#This Row],[SHELF SALES  LOOKUP]]</f>
        <v>1.2195487482186255E-3</v>
      </c>
      <c r="AQ31" s="69">
        <f t="shared" si="3"/>
        <v>0</v>
      </c>
      <c r="AR3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31" s="69" t="e">
        <f>IF(Table2[[#This Row],[Shelf Dollar Vol Current 12 Mths]]&gt;#REF!,"MEETS $ CRITERIA",IF(Table2[[#This Row],[Shelf Dollar Vol Current 12 Mths]]&lt;#REF!+1,"DOES NOT MEET $ CRITERIA"))</f>
        <v>#REF!</v>
      </c>
      <c r="AT31" s="78"/>
    </row>
    <row r="32" spans="1:46" ht="13.8" x14ac:dyDescent="0.3">
      <c r="A32" s="68" t="s">
        <v>1424</v>
      </c>
      <c r="B32" s="69">
        <v>17957</v>
      </c>
      <c r="C32" s="69">
        <v>625</v>
      </c>
      <c r="D32" s="69" t="s">
        <v>25</v>
      </c>
      <c r="E32" s="70" t="s">
        <v>6313</v>
      </c>
      <c r="F32" s="70"/>
      <c r="G32" s="71" t="s">
        <v>6379</v>
      </c>
      <c r="H32" s="69" t="s">
        <v>6315</v>
      </c>
      <c r="I32" s="68" t="s">
        <v>758</v>
      </c>
      <c r="J32" s="68" t="s">
        <v>175</v>
      </c>
      <c r="K32" s="68" t="s">
        <v>89</v>
      </c>
      <c r="L32" s="68" t="s">
        <v>89</v>
      </c>
      <c r="M32" s="68" t="s">
        <v>175</v>
      </c>
      <c r="N32" s="68" t="s">
        <v>176</v>
      </c>
      <c r="O32" s="68" t="s">
        <v>6380</v>
      </c>
      <c r="P32" s="72" t="s">
        <v>6357</v>
      </c>
      <c r="Q32" s="68" t="s">
        <v>55</v>
      </c>
      <c r="R32" s="68" t="s">
        <v>31</v>
      </c>
      <c r="S32" s="68">
        <v>255</v>
      </c>
      <c r="T32" s="68">
        <v>273.32</v>
      </c>
      <c r="U32" s="68">
        <v>-7.0000000000000007E-2</v>
      </c>
      <c r="V32" s="68">
        <v>691.5</v>
      </c>
      <c r="W32" s="68">
        <v>686.3</v>
      </c>
      <c r="X32" s="68">
        <v>0.01</v>
      </c>
      <c r="Y32" s="68">
        <v>2562.04</v>
      </c>
      <c r="Z32" s="68">
        <v>3070.59</v>
      </c>
      <c r="AA32" s="68">
        <v>-0.2</v>
      </c>
      <c r="AB32" s="73">
        <v>332656.33</v>
      </c>
      <c r="AC32" s="73">
        <v>378067.58</v>
      </c>
      <c r="AD32" s="73">
        <v>344839.91</v>
      </c>
      <c r="AE32" s="73">
        <v>389363.48</v>
      </c>
      <c r="AF32" s="73"/>
      <c r="AG32" s="73">
        <f>IFERROR(VLOOKUP(J32,'Roll ups'!D:E,2,FALSE),0)</f>
        <v>52239627.039999984</v>
      </c>
      <c r="AH32" s="74">
        <f>IF(Table2[[#This Row],[CATEGORY TTL LOOKUP]]=0,0,IF(Table2[[#This Row],[CATEGORY TTL LOOKUP]]&gt;0,SUM(AB32/AG32)))</f>
        <v>6.3678925147242042E-3</v>
      </c>
      <c r="AI32" s="74" t="str">
        <f>IFERROR(IF(AH32&lt;#REF!,"STRIKE",IF(AH32&gt;=#REF!,"GOOD")),"NO DATA")</f>
        <v>NO DATA</v>
      </c>
      <c r="AJ32" s="75">
        <f>IFERROR(VLOOKUP(K32,'Roll ups'!H:I,2,FALSE),0)</f>
        <v>75793138.070000067</v>
      </c>
      <c r="AK32" s="76">
        <f>IF(Table2[[#This Row],[PRICE TIER LOOKUP]]=0,0,IF(Table2[[#This Row],[PRICE TIER LOOKUP]]&gt;0,SUM(AB32/AJ32)))</f>
        <v>4.3890032590123062E-3</v>
      </c>
      <c r="AL32" s="74" t="e">
        <f>IF(AK32&lt;#REF!,"STRIKE",IF(AK32&gt;=#REF!,"GOOD"))</f>
        <v>#REF!</v>
      </c>
      <c r="AM32" s="75">
        <f>VLOOKUP(H32,'Roll ups'!A:B,2,FALSE)</f>
        <v>325145452.83999985</v>
      </c>
      <c r="AN32" s="77">
        <f t="shared" si="2"/>
        <v>1.0231000528975447E-3</v>
      </c>
      <c r="AO32" s="74" t="str">
        <f>IFERROR(VLOOKUP(Table2[[#This Row],[Product Name]],'Roll ups'!L:P,5,FALSE),"GOOD")</f>
        <v>GOOD</v>
      </c>
      <c r="AP32" s="74">
        <f>Table2[[#This Row],[Retail Dollar Vol Current 12 Mths]]/Table2[[#This Row],[SHELF SALES  LOOKUP]]</f>
        <v>1.0605712212426097E-3</v>
      </c>
      <c r="AQ32" s="69">
        <f t="shared" si="3"/>
        <v>0</v>
      </c>
      <c r="AR3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32" s="69" t="e">
        <f>IF(Table2[[#This Row],[Shelf Dollar Vol Current 12 Mths]]&gt;#REF!,"MEETS $ CRITERIA",IF(Table2[[#This Row],[Shelf Dollar Vol Current 12 Mths]]&lt;#REF!+1,"DOES NOT MEET $ CRITERIA"))</f>
        <v>#REF!</v>
      </c>
      <c r="AT32" s="78"/>
    </row>
    <row r="33" spans="1:46" ht="13.8" x14ac:dyDescent="0.3">
      <c r="A33" s="68" t="s">
        <v>1277</v>
      </c>
      <c r="B33" s="69">
        <v>17958</v>
      </c>
      <c r="C33" s="69">
        <v>837</v>
      </c>
      <c r="D33" s="69" t="s">
        <v>25</v>
      </c>
      <c r="E33" s="70" t="s">
        <v>6313</v>
      </c>
      <c r="F33" s="70"/>
      <c r="G33" s="71" t="s">
        <v>6381</v>
      </c>
      <c r="H33" s="69" t="s">
        <v>6315</v>
      </c>
      <c r="I33" s="68" t="s">
        <v>758</v>
      </c>
      <c r="J33" s="68" t="s">
        <v>175</v>
      </c>
      <c r="K33" s="68" t="s">
        <v>89</v>
      </c>
      <c r="L33" s="68" t="s">
        <v>89</v>
      </c>
      <c r="M33" s="68" t="s">
        <v>175</v>
      </c>
      <c r="N33" s="68" t="s">
        <v>176</v>
      </c>
      <c r="O33" s="68" t="s">
        <v>6382</v>
      </c>
      <c r="P33" s="72" t="s">
        <v>6357</v>
      </c>
      <c r="Q33" s="68" t="s">
        <v>55</v>
      </c>
      <c r="R33" s="68" t="s">
        <v>31</v>
      </c>
      <c r="S33" s="68">
        <v>458</v>
      </c>
      <c r="T33" s="68">
        <v>517.63</v>
      </c>
      <c r="U33" s="68">
        <v>-0.13</v>
      </c>
      <c r="V33" s="68">
        <v>2364.5500000000002</v>
      </c>
      <c r="W33" s="68">
        <v>2500.44</v>
      </c>
      <c r="X33" s="68">
        <v>-0.06</v>
      </c>
      <c r="Y33" s="68">
        <v>10767.73</v>
      </c>
      <c r="Z33" s="68">
        <v>11074.74</v>
      </c>
      <c r="AA33" s="68">
        <v>-0.03</v>
      </c>
      <c r="AB33" s="73">
        <v>1206503.3999999999</v>
      </c>
      <c r="AC33" s="73">
        <v>1224595.79</v>
      </c>
      <c r="AD33" s="73">
        <v>1277501.25</v>
      </c>
      <c r="AE33" s="73">
        <v>1309568.72</v>
      </c>
      <c r="AF33" s="73"/>
      <c r="AG33" s="73">
        <f>IFERROR(VLOOKUP(J33,'Roll ups'!D:E,2,FALSE),0)</f>
        <v>52239627.039999984</v>
      </c>
      <c r="AH33" s="74">
        <f>IF(Table2[[#This Row],[CATEGORY TTL LOOKUP]]=0,0,IF(Table2[[#This Row],[CATEGORY TTL LOOKUP]]&gt;0,SUM(AB33/AG33)))</f>
        <v>2.3095559221281918E-2</v>
      </c>
      <c r="AI33" s="74" t="str">
        <f>IFERROR(IF(AH33&lt;#REF!,"STRIKE",IF(AH33&gt;=#REF!,"GOOD")),"NO DATA")</f>
        <v>NO DATA</v>
      </c>
      <c r="AJ33" s="75">
        <f>IFERROR(VLOOKUP(K33,'Roll ups'!H:I,2,FALSE),0)</f>
        <v>75793138.070000067</v>
      </c>
      <c r="AK33" s="76">
        <f>IF(Table2[[#This Row],[PRICE TIER LOOKUP]]=0,0,IF(Table2[[#This Row],[PRICE TIER LOOKUP]]&gt;0,SUM(AB33/AJ33)))</f>
        <v>1.5918372437432434E-2</v>
      </c>
      <c r="AL33" s="74" t="e">
        <f>IF(AK33&lt;#REF!,"STRIKE",IF(AK33&gt;=#REF!,"GOOD"))</f>
        <v>#REF!</v>
      </c>
      <c r="AM33" s="75">
        <f>VLOOKUP(H33,'Roll ups'!A:B,2,FALSE)</f>
        <v>325145452.83999985</v>
      </c>
      <c r="AN33" s="77">
        <f t="shared" si="2"/>
        <v>3.7106574594900012E-3</v>
      </c>
      <c r="AO33" s="74" t="str">
        <f>IFERROR(VLOOKUP(Table2[[#This Row],[Product Name]],'Roll ups'!L:P,5,FALSE),"GOOD")</f>
        <v>GOOD</v>
      </c>
      <c r="AP33" s="74">
        <f>Table2[[#This Row],[Retail Dollar Vol Current 12 Mths]]/Table2[[#This Row],[SHELF SALES  LOOKUP]]</f>
        <v>3.9290146574143935E-3</v>
      </c>
      <c r="AQ33" s="69">
        <f t="shared" si="3"/>
        <v>0</v>
      </c>
      <c r="AR3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33" s="69" t="e">
        <f>IF(Table2[[#This Row],[Shelf Dollar Vol Current 12 Mths]]&gt;#REF!,"MEETS $ CRITERIA",IF(Table2[[#This Row],[Shelf Dollar Vol Current 12 Mths]]&lt;#REF!+1,"DOES NOT MEET $ CRITERIA"))</f>
        <v>#REF!</v>
      </c>
      <c r="AT33" s="78"/>
    </row>
    <row r="34" spans="1:46" ht="13.8" x14ac:dyDescent="0.3">
      <c r="A34" s="68" t="s">
        <v>1596</v>
      </c>
      <c r="B34" s="69">
        <v>18116</v>
      </c>
      <c r="C34" s="69">
        <v>382</v>
      </c>
      <c r="D34" s="69" t="s">
        <v>25</v>
      </c>
      <c r="E34" s="70" t="s">
        <v>6313</v>
      </c>
      <c r="F34" s="70"/>
      <c r="G34" s="71" t="s">
        <v>6383</v>
      </c>
      <c r="H34" s="69" t="s">
        <v>6315</v>
      </c>
      <c r="I34" s="68" t="s">
        <v>758</v>
      </c>
      <c r="J34" s="68" t="s">
        <v>175</v>
      </c>
      <c r="K34" s="68" t="s">
        <v>89</v>
      </c>
      <c r="L34" s="68" t="s">
        <v>89</v>
      </c>
      <c r="M34" s="68" t="s">
        <v>175</v>
      </c>
      <c r="N34" s="68" t="s">
        <v>176</v>
      </c>
      <c r="O34" s="68" t="s">
        <v>6384</v>
      </c>
      <c r="P34" s="72" t="s">
        <v>6357</v>
      </c>
      <c r="Q34" s="68" t="s">
        <v>55</v>
      </c>
      <c r="R34" s="68" t="s">
        <v>31</v>
      </c>
      <c r="S34" s="68">
        <v>35</v>
      </c>
      <c r="T34" s="68">
        <v>42.08</v>
      </c>
      <c r="U34" s="68">
        <v>-0.21</v>
      </c>
      <c r="V34" s="68">
        <v>189.17</v>
      </c>
      <c r="W34" s="68">
        <v>224.08</v>
      </c>
      <c r="X34" s="68">
        <v>-0.18</v>
      </c>
      <c r="Y34" s="68">
        <v>758</v>
      </c>
      <c r="Z34" s="68">
        <v>925.5</v>
      </c>
      <c r="AA34" s="68">
        <v>-0.22</v>
      </c>
      <c r="AB34" s="73">
        <v>109847.88</v>
      </c>
      <c r="AC34" s="73">
        <v>129994.38</v>
      </c>
      <c r="AD34" s="73">
        <v>118884.72</v>
      </c>
      <c r="AE34" s="73">
        <v>140036.85999999999</v>
      </c>
      <c r="AF34" s="73"/>
      <c r="AG34" s="73">
        <f>IFERROR(VLOOKUP(J34,'Roll ups'!D:E,2,FALSE),0)</f>
        <v>52239627.039999984</v>
      </c>
      <c r="AH34" s="74">
        <f>IF(Table2[[#This Row],[CATEGORY TTL LOOKUP]]=0,0,IF(Table2[[#This Row],[CATEGORY TTL LOOKUP]]&gt;0,SUM(AB34/AG34)))</f>
        <v>2.1027692237521006E-3</v>
      </c>
      <c r="AI34" s="74" t="str">
        <f>IFERROR(IF(AH34&lt;#REF!,"STRIKE",IF(AH34&gt;=#REF!,"GOOD")),"NO DATA")</f>
        <v>NO DATA</v>
      </c>
      <c r="AJ34" s="75">
        <f>IFERROR(VLOOKUP(K34,'Roll ups'!H:I,2,FALSE),0)</f>
        <v>75793138.070000067</v>
      </c>
      <c r="AK34" s="76">
        <f>IF(Table2[[#This Row],[PRICE TIER LOOKUP]]=0,0,IF(Table2[[#This Row],[PRICE TIER LOOKUP]]&gt;0,SUM(AB34/AJ34)))</f>
        <v>1.4493116764547748E-3</v>
      </c>
      <c r="AL34" s="74" t="e">
        <f>IF(AK34&lt;#REF!,"STRIKE",IF(AK34&gt;=#REF!,"GOOD"))</f>
        <v>#REF!</v>
      </c>
      <c r="AM34" s="75">
        <f>VLOOKUP(H34,'Roll ups'!A:B,2,FALSE)</f>
        <v>325145452.83999985</v>
      </c>
      <c r="AN34" s="77">
        <f t="shared" si="2"/>
        <v>3.3784227655816188E-4</v>
      </c>
      <c r="AO34" s="74" t="str">
        <f>IFERROR(VLOOKUP(Table2[[#This Row],[Product Name]],'Roll ups'!L:P,5,FALSE),"GOOD")</f>
        <v>GOOD</v>
      </c>
      <c r="AP34" s="74">
        <f>Table2[[#This Row],[Retail Dollar Vol Current 12 Mths]]/Table2[[#This Row],[SHELF SALES  LOOKUP]]</f>
        <v>3.6563549931759845E-4</v>
      </c>
      <c r="AQ34" s="69">
        <f t="shared" si="3"/>
        <v>0</v>
      </c>
      <c r="AR3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34" s="69" t="e">
        <f>IF(Table2[[#This Row],[Shelf Dollar Vol Current 12 Mths]]&gt;#REF!,"MEETS $ CRITERIA",IF(Table2[[#This Row],[Shelf Dollar Vol Current 12 Mths]]&lt;#REF!+1,"DOES NOT MEET $ CRITERIA"))</f>
        <v>#REF!</v>
      </c>
      <c r="AT34" s="78"/>
    </row>
    <row r="35" spans="1:46" ht="13.8" x14ac:dyDescent="0.3">
      <c r="A35" s="68" t="s">
        <v>4801</v>
      </c>
      <c r="B35" s="69">
        <v>19473</v>
      </c>
      <c r="C35" s="69">
        <v>422</v>
      </c>
      <c r="D35" s="69" t="s">
        <v>25</v>
      </c>
      <c r="E35" s="70" t="s">
        <v>6313</v>
      </c>
      <c r="F35" s="70"/>
      <c r="G35" s="71" t="s">
        <v>6385</v>
      </c>
      <c r="H35" s="69" t="s">
        <v>6315</v>
      </c>
      <c r="I35" s="68" t="s">
        <v>758</v>
      </c>
      <c r="J35" s="68" t="s">
        <v>175</v>
      </c>
      <c r="K35" s="68" t="s">
        <v>146</v>
      </c>
      <c r="L35" s="68" t="s">
        <v>6320</v>
      </c>
      <c r="M35" s="68" t="s">
        <v>175</v>
      </c>
      <c r="N35" s="68" t="s">
        <v>176</v>
      </c>
      <c r="O35" s="68" t="s">
        <v>6386</v>
      </c>
      <c r="P35" s="72" t="s">
        <v>6357</v>
      </c>
      <c r="Q35" s="68" t="s">
        <v>6387</v>
      </c>
      <c r="R35" s="68" t="s">
        <v>31</v>
      </c>
      <c r="S35" s="68">
        <v>166</v>
      </c>
      <c r="T35" s="68">
        <v>5.86</v>
      </c>
      <c r="U35" s="68">
        <v>0.96</v>
      </c>
      <c r="V35" s="68">
        <v>191.97</v>
      </c>
      <c r="W35" s="68">
        <v>36.79</v>
      </c>
      <c r="X35" s="68">
        <v>0.81</v>
      </c>
      <c r="Y35" s="68">
        <v>334.83</v>
      </c>
      <c r="Z35" s="68">
        <v>154.61000000000001</v>
      </c>
      <c r="AA35" s="68">
        <v>0.54</v>
      </c>
      <c r="AB35" s="73">
        <v>86198.399999999994</v>
      </c>
      <c r="AC35" s="73">
        <v>49248</v>
      </c>
      <c r="AD35" s="73">
        <v>107614.08</v>
      </c>
      <c r="AE35" s="73">
        <v>49248</v>
      </c>
      <c r="AF35" s="73"/>
      <c r="AG35" s="73">
        <f>IFERROR(VLOOKUP(J35,'Roll ups'!D:E,2,FALSE),0)</f>
        <v>52239627.039999984</v>
      </c>
      <c r="AH35" s="74">
        <f>IF(Table2[[#This Row],[CATEGORY TTL LOOKUP]]=0,0,IF(Table2[[#This Row],[CATEGORY TTL LOOKUP]]&gt;0,SUM(AB35/AG35)))</f>
        <v>1.6500577221578881E-3</v>
      </c>
      <c r="AI35" s="74" t="str">
        <f>IFERROR(IF(AH35&lt;#REF!,"STRIKE",IF(AH35&gt;=#REF!,"GOOD")),"NO DATA")</f>
        <v>NO DATA</v>
      </c>
      <c r="AJ35" s="75">
        <f>IFERROR(VLOOKUP(K35,'Roll ups'!H:I,2,FALSE),0)</f>
        <v>69119979.479999974</v>
      </c>
      <c r="AK35" s="76">
        <f>IF(Table2[[#This Row],[PRICE TIER LOOKUP]]=0,0,IF(Table2[[#This Row],[PRICE TIER LOOKUP]]&gt;0,SUM(AB35/AJ35)))</f>
        <v>1.2470837035613081E-3</v>
      </c>
      <c r="AL35" s="74" t="e">
        <f>IF(AK35&lt;#REF!,"STRIKE",IF(AK35&gt;=#REF!,"GOOD"))</f>
        <v>#REF!</v>
      </c>
      <c r="AM35" s="75">
        <f>VLOOKUP(H35,'Roll ups'!A:B,2,FALSE)</f>
        <v>325145452.83999985</v>
      </c>
      <c r="AN35" s="77">
        <f t="shared" si="2"/>
        <v>2.6510719816960561E-4</v>
      </c>
      <c r="AO35" s="74" t="str">
        <f>IFERROR(VLOOKUP(Table2[[#This Row],[Product Name]],'Roll ups'!L:P,5,FALSE),"GOOD")</f>
        <v>GOOD</v>
      </c>
      <c r="AP35" s="74">
        <f>Table2[[#This Row],[Retail Dollar Vol Current 12 Mths]]/Table2[[#This Row],[SHELF SALES  LOOKUP]]</f>
        <v>3.3097212050803488E-4</v>
      </c>
      <c r="AQ35" s="69">
        <f t="shared" si="3"/>
        <v>0</v>
      </c>
      <c r="AR3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35" s="69" t="e">
        <f>IF(Table2[[#This Row],[Shelf Dollar Vol Current 12 Mths]]&gt;#REF!,"MEETS $ CRITERIA",IF(Table2[[#This Row],[Shelf Dollar Vol Current 12 Mths]]&lt;#REF!+1,"DOES NOT MEET $ CRITERIA"))</f>
        <v>#REF!</v>
      </c>
      <c r="AT35" s="78"/>
    </row>
    <row r="36" spans="1:46" ht="13.8" x14ac:dyDescent="0.3">
      <c r="A36" s="68" t="s">
        <v>4420</v>
      </c>
      <c r="B36" s="69">
        <v>19475</v>
      </c>
      <c r="C36" s="69">
        <v>821</v>
      </c>
      <c r="D36" s="69" t="s">
        <v>25</v>
      </c>
      <c r="E36" s="70" t="s">
        <v>6313</v>
      </c>
      <c r="F36" s="70"/>
      <c r="G36" s="71" t="s">
        <v>6388</v>
      </c>
      <c r="H36" s="69" t="s">
        <v>6315</v>
      </c>
      <c r="I36" s="68" t="s">
        <v>758</v>
      </c>
      <c r="J36" s="68" t="s">
        <v>175</v>
      </c>
      <c r="K36" s="68" t="s">
        <v>146</v>
      </c>
      <c r="L36" s="68" t="s">
        <v>6320</v>
      </c>
      <c r="M36" s="68" t="s">
        <v>175</v>
      </c>
      <c r="N36" s="68" t="s">
        <v>176</v>
      </c>
      <c r="O36" s="68" t="s">
        <v>6389</v>
      </c>
      <c r="P36" s="72" t="s">
        <v>6357</v>
      </c>
      <c r="Q36" s="68" t="s">
        <v>6387</v>
      </c>
      <c r="R36" s="68" t="s">
        <v>31</v>
      </c>
      <c r="S36" s="68">
        <v>111</v>
      </c>
      <c r="T36" s="68">
        <v>97</v>
      </c>
      <c r="U36" s="68">
        <v>0.12</v>
      </c>
      <c r="V36" s="68">
        <v>229.92</v>
      </c>
      <c r="W36" s="68">
        <v>209</v>
      </c>
      <c r="X36" s="68">
        <v>0.09</v>
      </c>
      <c r="Y36" s="68">
        <v>825.5</v>
      </c>
      <c r="Z36" s="68">
        <v>884.5</v>
      </c>
      <c r="AA36" s="68">
        <v>-7.0000000000000007E-2</v>
      </c>
      <c r="AB36" s="73">
        <v>235611.48</v>
      </c>
      <c r="AC36" s="73">
        <v>248529</v>
      </c>
      <c r="AD36" s="73">
        <v>247451.88</v>
      </c>
      <c r="AE36" s="73">
        <v>260918.52</v>
      </c>
      <c r="AF36" s="73"/>
      <c r="AG36" s="73">
        <f>IFERROR(VLOOKUP(J36,'Roll ups'!D:E,2,FALSE),0)</f>
        <v>52239627.039999984</v>
      </c>
      <c r="AH36" s="74">
        <f>IF(Table2[[#This Row],[CATEGORY TTL LOOKUP]]=0,0,IF(Table2[[#This Row],[CATEGORY TTL LOOKUP]]&gt;0,SUM(AB36/AG36)))</f>
        <v>4.5102060131400222E-3</v>
      </c>
      <c r="AI36" s="74" t="str">
        <f>IFERROR(IF(AH36&lt;#REF!,"STRIKE",IF(AH36&gt;=#REF!,"GOOD")),"NO DATA")</f>
        <v>NO DATA</v>
      </c>
      <c r="AJ36" s="75">
        <f>IFERROR(VLOOKUP(K36,'Roll ups'!H:I,2,FALSE),0)</f>
        <v>69119979.479999974</v>
      </c>
      <c r="AK36" s="76">
        <f>IF(Table2[[#This Row],[PRICE TIER LOOKUP]]=0,0,IF(Table2[[#This Row],[PRICE TIER LOOKUP]]&gt;0,SUM(AB36/AJ36)))</f>
        <v>3.4087319147450665E-3</v>
      </c>
      <c r="AL36" s="74" t="e">
        <f>IF(AK36&lt;#REF!,"STRIKE",IF(AK36&gt;=#REF!,"GOOD"))</f>
        <v>#REF!</v>
      </c>
      <c r="AM36" s="75">
        <f>VLOOKUP(H36,'Roll ups'!A:B,2,FALSE)</f>
        <v>325145452.83999985</v>
      </c>
      <c r="AN36" s="77">
        <f t="shared" si="2"/>
        <v>7.2463409204108281E-4</v>
      </c>
      <c r="AO36" s="74" t="str">
        <f>IFERROR(VLOOKUP(Table2[[#This Row],[Product Name]],'Roll ups'!L:P,5,FALSE),"GOOD")</f>
        <v>GOOD</v>
      </c>
      <c r="AP36" s="74">
        <f>Table2[[#This Row],[Retail Dollar Vol Current 12 Mths]]/Table2[[#This Row],[SHELF SALES  LOOKUP]]</f>
        <v>7.6104979429550282E-4</v>
      </c>
      <c r="AQ36" s="69">
        <f t="shared" si="3"/>
        <v>0</v>
      </c>
      <c r="AR3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36" s="69" t="e">
        <f>IF(Table2[[#This Row],[Shelf Dollar Vol Current 12 Mths]]&gt;#REF!,"MEETS $ CRITERIA",IF(Table2[[#This Row],[Shelf Dollar Vol Current 12 Mths]]&lt;#REF!+1,"DOES NOT MEET $ CRITERIA"))</f>
        <v>#REF!</v>
      </c>
      <c r="AT36" s="78"/>
    </row>
    <row r="37" spans="1:46" ht="13.8" x14ac:dyDescent="0.3">
      <c r="A37" s="68" t="s">
        <v>4888</v>
      </c>
      <c r="B37" s="69">
        <v>19485</v>
      </c>
      <c r="C37" s="69">
        <v>395</v>
      </c>
      <c r="D37" s="69" t="s">
        <v>25</v>
      </c>
      <c r="E37" s="70" t="s">
        <v>6313</v>
      </c>
      <c r="F37" s="70"/>
      <c r="G37" s="71" t="s">
        <v>6390</v>
      </c>
      <c r="H37" s="69" t="s">
        <v>6315</v>
      </c>
      <c r="I37" s="68" t="s">
        <v>758</v>
      </c>
      <c r="J37" s="68" t="s">
        <v>175</v>
      </c>
      <c r="K37" s="68" t="s">
        <v>146</v>
      </c>
      <c r="L37" s="68" t="s">
        <v>6320</v>
      </c>
      <c r="M37" s="68" t="s">
        <v>175</v>
      </c>
      <c r="N37" s="68" t="s">
        <v>176</v>
      </c>
      <c r="O37" s="68" t="s">
        <v>6391</v>
      </c>
      <c r="P37" s="72" t="s">
        <v>191</v>
      </c>
      <c r="Q37" s="68" t="s">
        <v>6387</v>
      </c>
      <c r="R37" s="68" t="s">
        <v>31</v>
      </c>
      <c r="S37" s="68">
        <v>15</v>
      </c>
      <c r="T37" s="68">
        <v>16.5</v>
      </c>
      <c r="U37" s="68">
        <v>-0.1</v>
      </c>
      <c r="V37" s="68">
        <v>29</v>
      </c>
      <c r="W37" s="68">
        <v>30.5</v>
      </c>
      <c r="X37" s="68">
        <v>-0.05</v>
      </c>
      <c r="Y37" s="68">
        <v>121</v>
      </c>
      <c r="Z37" s="68">
        <v>132</v>
      </c>
      <c r="AA37" s="68">
        <v>-0.09</v>
      </c>
      <c r="AB37" s="73">
        <v>45881.88</v>
      </c>
      <c r="AC37" s="73">
        <v>49916.88</v>
      </c>
      <c r="AD37" s="73">
        <v>47683.68</v>
      </c>
      <c r="AE37" s="73">
        <v>51873.120000000003</v>
      </c>
      <c r="AF37" s="73"/>
      <c r="AG37" s="73">
        <f>IFERROR(VLOOKUP(J37,'Roll ups'!D:E,2,FALSE),0)</f>
        <v>52239627.039999984</v>
      </c>
      <c r="AH37" s="74">
        <f>IF(Table2[[#This Row],[CATEGORY TTL LOOKUP]]=0,0,IF(Table2[[#This Row],[CATEGORY TTL LOOKUP]]&gt;0,SUM(AB37/AG37)))</f>
        <v>8.7829646955304931E-4</v>
      </c>
      <c r="AI37" s="74" t="str">
        <f>IFERROR(IF(AH37&lt;#REF!,"STRIKE",IF(AH37&gt;=#REF!,"GOOD")),"NO DATA")</f>
        <v>NO DATA</v>
      </c>
      <c r="AJ37" s="75">
        <f>IFERROR(VLOOKUP(K37,'Roll ups'!H:I,2,FALSE),0)</f>
        <v>69119979.479999974</v>
      </c>
      <c r="AK37" s="76">
        <f>IF(Table2[[#This Row],[PRICE TIER LOOKUP]]=0,0,IF(Table2[[#This Row],[PRICE TIER LOOKUP]]&gt;0,SUM(AB37/AJ37)))</f>
        <v>6.6380054428800907E-4</v>
      </c>
      <c r="AL37" s="74" t="e">
        <f>IF(AK37&lt;#REF!,"STRIKE",IF(AK37&gt;=#REF!,"GOOD"))</f>
        <v>#REF!</v>
      </c>
      <c r="AM37" s="75">
        <f>VLOOKUP(H37,'Roll ups'!A:B,2,FALSE)</f>
        <v>325145452.83999985</v>
      </c>
      <c r="AN37" s="77">
        <f t="shared" si="2"/>
        <v>1.4111186116626368E-4</v>
      </c>
      <c r="AO37" s="74" t="str">
        <f>IFERROR(VLOOKUP(Table2[[#This Row],[Product Name]],'Roll ups'!L:P,5,FALSE),"GOOD")</f>
        <v>GOOD</v>
      </c>
      <c r="AP37" s="74">
        <f>Table2[[#This Row],[Retail Dollar Vol Current 12 Mths]]/Table2[[#This Row],[SHELF SALES  LOOKUP]]</f>
        <v>1.46653381074545E-4</v>
      </c>
      <c r="AQ37" s="69">
        <f t="shared" si="3"/>
        <v>0</v>
      </c>
      <c r="AR3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37" s="69" t="e">
        <f>IF(Table2[[#This Row],[Shelf Dollar Vol Current 12 Mths]]&gt;#REF!,"MEETS $ CRITERIA",IF(Table2[[#This Row],[Shelf Dollar Vol Current 12 Mths]]&lt;#REF!+1,"DOES NOT MEET $ CRITERIA"))</f>
        <v>#REF!</v>
      </c>
      <c r="AT37" s="78"/>
    </row>
    <row r="38" spans="1:46" ht="13.8" x14ac:dyDescent="0.3">
      <c r="A38" s="68" t="s">
        <v>2023</v>
      </c>
      <c r="B38" s="69">
        <v>21206</v>
      </c>
      <c r="C38" s="69">
        <v>346</v>
      </c>
      <c r="D38" s="69" t="s">
        <v>25</v>
      </c>
      <c r="E38" s="70" t="s">
        <v>6313</v>
      </c>
      <c r="F38" s="70"/>
      <c r="G38" s="71" t="s">
        <v>6392</v>
      </c>
      <c r="H38" s="69" t="s">
        <v>6315</v>
      </c>
      <c r="I38" s="68" t="s">
        <v>758</v>
      </c>
      <c r="J38" s="68" t="s">
        <v>175</v>
      </c>
      <c r="K38" s="68" t="s">
        <v>89</v>
      </c>
      <c r="L38" s="68" t="s">
        <v>132</v>
      </c>
      <c r="M38" s="68" t="s">
        <v>175</v>
      </c>
      <c r="N38" s="68" t="s">
        <v>176</v>
      </c>
      <c r="O38" s="68" t="s">
        <v>6393</v>
      </c>
      <c r="P38" s="72" t="s">
        <v>6357</v>
      </c>
      <c r="Q38" s="68" t="s">
        <v>64</v>
      </c>
      <c r="R38" s="68" t="s">
        <v>60</v>
      </c>
      <c r="S38" s="68"/>
      <c r="T38" s="68">
        <v>18</v>
      </c>
      <c r="U38" s="68"/>
      <c r="V38" s="68">
        <v>1</v>
      </c>
      <c r="W38" s="68">
        <v>89.92</v>
      </c>
      <c r="X38" s="68">
        <v>-88.92</v>
      </c>
      <c r="Y38" s="68">
        <v>235.17</v>
      </c>
      <c r="Z38" s="68">
        <v>381.25</v>
      </c>
      <c r="AA38" s="68">
        <v>-0.62</v>
      </c>
      <c r="AB38" s="73">
        <v>39056.480000000003</v>
      </c>
      <c r="AC38" s="73">
        <v>63409.2</v>
      </c>
      <c r="AD38" s="73">
        <v>39056.480000000003</v>
      </c>
      <c r="AE38" s="73">
        <v>63409.2</v>
      </c>
      <c r="AF38" s="73"/>
      <c r="AG38" s="73">
        <f>IFERROR(VLOOKUP(J38,'Roll ups'!D:E,2,FALSE),0)</f>
        <v>52239627.039999984</v>
      </c>
      <c r="AH38" s="74">
        <f>IF(Table2[[#This Row],[CATEGORY TTL LOOKUP]]=0,0,IF(Table2[[#This Row],[CATEGORY TTL LOOKUP]]&gt;0,SUM(AB38/AG38)))</f>
        <v>7.4764086600569298E-4</v>
      </c>
      <c r="AI38" s="74" t="str">
        <f>IFERROR(IF(AH38&lt;#REF!,"STRIKE",IF(AH38&gt;=#REF!,"GOOD")),"NO DATA")</f>
        <v>NO DATA</v>
      </c>
      <c r="AJ38" s="75">
        <f>IFERROR(VLOOKUP(K38,'Roll ups'!H:I,2,FALSE),0)</f>
        <v>75793138.070000067</v>
      </c>
      <c r="AK38" s="76">
        <f>IF(Table2[[#This Row],[PRICE TIER LOOKUP]]=0,0,IF(Table2[[#This Row],[PRICE TIER LOOKUP]]&gt;0,SUM(AB38/AJ38)))</f>
        <v>5.1530364086427869E-4</v>
      </c>
      <c r="AL38" s="74" t="e">
        <f>IF(AK38&lt;#REF!,"STRIKE",IF(AK38&gt;=#REF!,"GOOD"))</f>
        <v>#REF!</v>
      </c>
      <c r="AM38" s="75">
        <f>VLOOKUP(H38,'Roll ups'!A:B,2,FALSE)</f>
        <v>325145452.83999985</v>
      </c>
      <c r="AN38" s="77">
        <f t="shared" si="2"/>
        <v>1.2012002523442708E-4</v>
      </c>
      <c r="AO38" s="74" t="str">
        <f>IFERROR(VLOOKUP(Table2[[#This Row],[Product Name]],'Roll ups'!L:P,5,FALSE),"GOOD")</f>
        <v>GOOD</v>
      </c>
      <c r="AP38" s="74">
        <f>Table2[[#This Row],[Retail Dollar Vol Current 12 Mths]]/Table2[[#This Row],[SHELF SALES  LOOKUP]]</f>
        <v>1.2012002523442708E-4</v>
      </c>
      <c r="AQ38" s="69">
        <f t="shared" si="3"/>
        <v>0</v>
      </c>
      <c r="AR3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38" s="69" t="e">
        <f>IF(Table2[[#This Row],[Shelf Dollar Vol Current 12 Mths]]&gt;#REF!,"MEETS $ CRITERIA",IF(Table2[[#This Row],[Shelf Dollar Vol Current 12 Mths]]&lt;#REF!+1,"DOES NOT MEET $ CRITERIA"))</f>
        <v>#REF!</v>
      </c>
      <c r="AT38" s="78"/>
    </row>
    <row r="39" spans="1:46" ht="13.8" x14ac:dyDescent="0.3">
      <c r="A39" s="68" t="s">
        <v>5229</v>
      </c>
      <c r="B39" s="69">
        <v>24176</v>
      </c>
      <c r="C39" s="69">
        <v>814</v>
      </c>
      <c r="D39" s="69" t="s">
        <v>25</v>
      </c>
      <c r="E39" s="70" t="s">
        <v>6313</v>
      </c>
      <c r="F39" s="70"/>
      <c r="G39" s="71" t="s">
        <v>6394</v>
      </c>
      <c r="H39" s="69" t="s">
        <v>6315</v>
      </c>
      <c r="I39" s="68" t="s">
        <v>711</v>
      </c>
      <c r="J39" s="68" t="s">
        <v>175</v>
      </c>
      <c r="K39" s="68" t="s">
        <v>104</v>
      </c>
      <c r="L39" s="68" t="s">
        <v>104</v>
      </c>
      <c r="M39" s="68" t="s">
        <v>175</v>
      </c>
      <c r="N39" s="68" t="s">
        <v>712</v>
      </c>
      <c r="O39" s="68" t="s">
        <v>6395</v>
      </c>
      <c r="P39" s="72" t="s">
        <v>6357</v>
      </c>
      <c r="Q39" s="68" t="s">
        <v>55</v>
      </c>
      <c r="R39" s="68" t="s">
        <v>31</v>
      </c>
      <c r="S39" s="68">
        <v>174</v>
      </c>
      <c r="T39" s="68">
        <v>188</v>
      </c>
      <c r="U39" s="68">
        <v>-0.08</v>
      </c>
      <c r="V39" s="68">
        <v>550.25</v>
      </c>
      <c r="W39" s="68">
        <v>667.58</v>
      </c>
      <c r="X39" s="68">
        <v>-0.21</v>
      </c>
      <c r="Y39" s="68">
        <v>2261.25</v>
      </c>
      <c r="Z39" s="68">
        <v>2569.17</v>
      </c>
      <c r="AA39" s="68">
        <v>-0.14000000000000001</v>
      </c>
      <c r="AB39" s="73">
        <v>156568.95000000001</v>
      </c>
      <c r="AC39" s="73">
        <v>177485.66</v>
      </c>
      <c r="AD39" s="73">
        <v>156568.95000000001</v>
      </c>
      <c r="AE39" s="73">
        <v>177485.66</v>
      </c>
      <c r="AF39" s="73"/>
      <c r="AG39" s="73">
        <f>IFERROR(VLOOKUP(J39,'Roll ups'!D:E,2,FALSE),0)</f>
        <v>52239627.039999984</v>
      </c>
      <c r="AH39" s="74">
        <f>IF(Table2[[#This Row],[CATEGORY TTL LOOKUP]]=0,0,IF(Table2[[#This Row],[CATEGORY TTL LOOKUP]]&gt;0,SUM(AB39/AG39)))</f>
        <v>2.9971299350991703E-3</v>
      </c>
      <c r="AI39" s="74" t="str">
        <f>IFERROR(IF(AH39&lt;#REF!,"STRIKE",IF(AH39&gt;=#REF!,"GOOD")),"NO DATA")</f>
        <v>NO DATA</v>
      </c>
      <c r="AJ39" s="75">
        <f>IFERROR(VLOOKUP(K39,'Roll ups'!H:I,2,FALSE),0)</f>
        <v>34230392.709999993</v>
      </c>
      <c r="AK39" s="76">
        <f>IF(Table2[[#This Row],[PRICE TIER LOOKUP]]=0,0,IF(Table2[[#This Row],[PRICE TIER LOOKUP]]&gt;0,SUM(AB39/AJ39)))</f>
        <v>4.5739746933800233E-3</v>
      </c>
      <c r="AL39" s="74" t="e">
        <f>IF(AK39&lt;#REF!,"STRIKE",IF(AK39&gt;=#REF!,"GOOD"))</f>
        <v>#REF!</v>
      </c>
      <c r="AM39" s="75">
        <f>VLOOKUP(H39,'Roll ups'!A:B,2,FALSE)</f>
        <v>325145452.83999985</v>
      </c>
      <c r="AN39" s="77">
        <f t="shared" si="2"/>
        <v>4.8153510569635955E-4</v>
      </c>
      <c r="AO39" s="74" t="str">
        <f>IFERROR(VLOOKUP(Table2[[#This Row],[Product Name]],'Roll ups'!L:P,5,FALSE),"GOOD")</f>
        <v>GOOD</v>
      </c>
      <c r="AP39" s="74">
        <f>Table2[[#This Row],[Retail Dollar Vol Current 12 Mths]]/Table2[[#This Row],[SHELF SALES  LOOKUP]]</f>
        <v>4.8153510569635955E-4</v>
      </c>
      <c r="AQ39" s="69">
        <f t="shared" si="3"/>
        <v>0</v>
      </c>
      <c r="AR3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39" s="69" t="e">
        <f>IF(Table2[[#This Row],[Shelf Dollar Vol Current 12 Mths]]&gt;#REF!,"MEETS $ CRITERIA",IF(Table2[[#This Row],[Shelf Dollar Vol Current 12 Mths]]&lt;#REF!+1,"DOES NOT MEET $ CRITERIA"))</f>
        <v>#REF!</v>
      </c>
      <c r="AT39" s="78"/>
    </row>
    <row r="40" spans="1:46" ht="13.8" x14ac:dyDescent="0.3">
      <c r="A40" s="68" t="s">
        <v>1590</v>
      </c>
      <c r="B40" s="69">
        <v>73702</v>
      </c>
      <c r="C40" s="69">
        <v>591</v>
      </c>
      <c r="D40" s="69" t="s">
        <v>25</v>
      </c>
      <c r="E40" s="70" t="s">
        <v>6313</v>
      </c>
      <c r="F40" s="70"/>
      <c r="G40" s="71" t="s">
        <v>6396</v>
      </c>
      <c r="H40" s="69" t="s">
        <v>6315</v>
      </c>
      <c r="I40" s="68" t="s">
        <v>831</v>
      </c>
      <c r="J40" s="68" t="s">
        <v>175</v>
      </c>
      <c r="K40" s="68" t="s">
        <v>89</v>
      </c>
      <c r="L40" s="68" t="s">
        <v>89</v>
      </c>
      <c r="M40" s="68" t="s">
        <v>175</v>
      </c>
      <c r="N40" s="68" t="s">
        <v>184</v>
      </c>
      <c r="O40" s="68" t="s">
        <v>6397</v>
      </c>
      <c r="P40" s="72" t="s">
        <v>191</v>
      </c>
      <c r="Q40" s="68" t="s">
        <v>55</v>
      </c>
      <c r="R40" s="68" t="s">
        <v>31</v>
      </c>
      <c r="S40" s="68">
        <v>42</v>
      </c>
      <c r="T40" s="68">
        <v>53</v>
      </c>
      <c r="U40" s="68">
        <v>-0.26</v>
      </c>
      <c r="V40" s="68">
        <v>170.83</v>
      </c>
      <c r="W40" s="68">
        <v>213.92</v>
      </c>
      <c r="X40" s="68">
        <v>-0.25</v>
      </c>
      <c r="Y40" s="68">
        <v>811.83</v>
      </c>
      <c r="Z40" s="68">
        <v>1112.75</v>
      </c>
      <c r="AA40" s="68">
        <v>-0.37</v>
      </c>
      <c r="AB40" s="73">
        <v>119074.42</v>
      </c>
      <c r="AC40" s="73">
        <v>157403.95000000001</v>
      </c>
      <c r="AD40" s="73">
        <v>127327.94</v>
      </c>
      <c r="AE40" s="73">
        <v>167770.99</v>
      </c>
      <c r="AF40" s="73"/>
      <c r="AG40" s="73">
        <f>IFERROR(VLOOKUP(J40,'Roll ups'!D:E,2,FALSE),0)</f>
        <v>52239627.039999984</v>
      </c>
      <c r="AH40" s="74">
        <f>IF(Table2[[#This Row],[CATEGORY TTL LOOKUP]]=0,0,IF(Table2[[#This Row],[CATEGORY TTL LOOKUP]]&gt;0,SUM(AB40/AG40)))</f>
        <v>2.2793887848553069E-3</v>
      </c>
      <c r="AI40" s="74" t="str">
        <f>IFERROR(IF(AH40&lt;#REF!,"STRIKE",IF(AH40&gt;=#REF!,"GOOD")),"NO DATA")</f>
        <v>NO DATA</v>
      </c>
      <c r="AJ40" s="75">
        <f>IFERROR(VLOOKUP(K40,'Roll ups'!H:I,2,FALSE),0)</f>
        <v>75793138.070000067</v>
      </c>
      <c r="AK40" s="76">
        <f>IF(Table2[[#This Row],[PRICE TIER LOOKUP]]=0,0,IF(Table2[[#This Row],[PRICE TIER LOOKUP]]&gt;0,SUM(AB40/AJ40)))</f>
        <v>1.5710448601564267E-3</v>
      </c>
      <c r="AL40" s="74" t="e">
        <f>IF(AK40&lt;#REF!,"STRIKE",IF(AK40&gt;=#REF!,"GOOD"))</f>
        <v>#REF!</v>
      </c>
      <c r="AM40" s="75">
        <f>VLOOKUP(H40,'Roll ups'!A:B,2,FALSE)</f>
        <v>325145452.83999985</v>
      </c>
      <c r="AN40" s="77">
        <f t="shared" si="2"/>
        <v>3.6621893051229316E-4</v>
      </c>
      <c r="AO40" s="74" t="str">
        <f>IFERROR(VLOOKUP(Table2[[#This Row],[Product Name]],'Roll ups'!L:P,5,FALSE),"GOOD")</f>
        <v>GOOD</v>
      </c>
      <c r="AP40" s="74">
        <f>Table2[[#This Row],[Retail Dollar Vol Current 12 Mths]]/Table2[[#This Row],[SHELF SALES  LOOKUP]]</f>
        <v>3.916030160897146E-4</v>
      </c>
      <c r="AQ40" s="69">
        <f t="shared" si="3"/>
        <v>0</v>
      </c>
      <c r="AR4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40" s="69" t="e">
        <f>IF(Table2[[#This Row],[Shelf Dollar Vol Current 12 Mths]]&gt;#REF!,"MEETS $ CRITERIA",IF(Table2[[#This Row],[Shelf Dollar Vol Current 12 Mths]]&lt;#REF!+1,"DOES NOT MEET $ CRITERIA"))</f>
        <v>#REF!</v>
      </c>
      <c r="AT40" s="78"/>
    </row>
    <row r="41" spans="1:46" ht="13.8" x14ac:dyDescent="0.3">
      <c r="A41" s="68" t="s">
        <v>2416</v>
      </c>
      <c r="B41" s="69">
        <v>73715</v>
      </c>
      <c r="C41" s="69">
        <v>243</v>
      </c>
      <c r="D41" s="69" t="s">
        <v>25</v>
      </c>
      <c r="E41" s="70" t="s">
        <v>6313</v>
      </c>
      <c r="F41" s="70"/>
      <c r="G41" s="71" t="s">
        <v>6398</v>
      </c>
      <c r="H41" s="69" t="s">
        <v>6315</v>
      </c>
      <c r="I41" s="68" t="s">
        <v>831</v>
      </c>
      <c r="J41" s="68" t="s">
        <v>175</v>
      </c>
      <c r="K41" s="68" t="s">
        <v>89</v>
      </c>
      <c r="L41" s="68" t="s">
        <v>89</v>
      </c>
      <c r="M41" s="68" t="s">
        <v>175</v>
      </c>
      <c r="N41" s="68" t="s">
        <v>184</v>
      </c>
      <c r="O41" s="68" t="s">
        <v>6399</v>
      </c>
      <c r="P41" s="72" t="s">
        <v>191</v>
      </c>
      <c r="Q41" s="68" t="s">
        <v>55</v>
      </c>
      <c r="R41" s="68" t="s">
        <v>31</v>
      </c>
      <c r="S41" s="68">
        <v>18</v>
      </c>
      <c r="T41" s="68">
        <v>9</v>
      </c>
      <c r="U41" s="68">
        <v>0.5</v>
      </c>
      <c r="V41" s="68">
        <v>65</v>
      </c>
      <c r="W41" s="68">
        <v>49</v>
      </c>
      <c r="X41" s="68">
        <v>0.25</v>
      </c>
      <c r="Y41" s="68">
        <v>234.58</v>
      </c>
      <c r="Z41" s="68">
        <v>247.83</v>
      </c>
      <c r="AA41" s="68">
        <v>-0.06</v>
      </c>
      <c r="AB41" s="73">
        <v>34188.07</v>
      </c>
      <c r="AC41" s="73">
        <v>34688.43</v>
      </c>
      <c r="AD41" s="73">
        <v>36792.050000000003</v>
      </c>
      <c r="AE41" s="73">
        <v>37364.43</v>
      </c>
      <c r="AF41" s="73"/>
      <c r="AG41" s="73">
        <f>IFERROR(VLOOKUP(J41,'Roll ups'!D:E,2,FALSE),0)</f>
        <v>52239627.039999984</v>
      </c>
      <c r="AH41" s="74">
        <f>IF(Table2[[#This Row],[CATEGORY TTL LOOKUP]]=0,0,IF(Table2[[#This Row],[CATEGORY TTL LOOKUP]]&gt;0,SUM(AB41/AG41)))</f>
        <v>6.5444705364803095E-4</v>
      </c>
      <c r="AI41" s="74" t="str">
        <f>IFERROR(IF(AH41&lt;#REF!,"STRIKE",IF(AH41&gt;=#REF!,"GOOD")),"NO DATA")</f>
        <v>NO DATA</v>
      </c>
      <c r="AJ41" s="75">
        <f>IFERROR(VLOOKUP(K41,'Roll ups'!H:I,2,FALSE),0)</f>
        <v>75793138.070000067</v>
      </c>
      <c r="AK41" s="76">
        <f>IF(Table2[[#This Row],[PRICE TIER LOOKUP]]=0,0,IF(Table2[[#This Row],[PRICE TIER LOOKUP]]&gt;0,SUM(AB41/AJ41)))</f>
        <v>4.5107078121537882E-4</v>
      </c>
      <c r="AL41" s="74" t="e">
        <f>IF(AK41&lt;#REF!,"STRIKE",IF(AK41&gt;=#REF!,"GOOD"))</f>
        <v>#REF!</v>
      </c>
      <c r="AM41" s="75">
        <f>VLOOKUP(H41,'Roll ups'!A:B,2,FALSE)</f>
        <v>325145452.83999985</v>
      </c>
      <c r="AN41" s="77">
        <f t="shared" si="2"/>
        <v>1.0514700329155006E-4</v>
      </c>
      <c r="AO41" s="74" t="str">
        <f>IFERROR(VLOOKUP(Table2[[#This Row],[Product Name]],'Roll ups'!L:P,5,FALSE),"GOOD")</f>
        <v>GOOD</v>
      </c>
      <c r="AP41" s="74">
        <f>Table2[[#This Row],[Retail Dollar Vol Current 12 Mths]]/Table2[[#This Row],[SHELF SALES  LOOKUP]]</f>
        <v>1.131556651911873E-4</v>
      </c>
      <c r="AQ41" s="69">
        <f t="shared" si="3"/>
        <v>0</v>
      </c>
      <c r="AR4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41" s="69" t="e">
        <f>IF(Table2[[#This Row],[Shelf Dollar Vol Current 12 Mths]]&gt;#REF!,"MEETS $ CRITERIA",IF(Table2[[#This Row],[Shelf Dollar Vol Current 12 Mths]]&lt;#REF!+1,"DOES NOT MEET $ CRITERIA"))</f>
        <v>#REF!</v>
      </c>
      <c r="AT41" s="78"/>
    </row>
    <row r="42" spans="1:46" ht="13.8" x14ac:dyDescent="0.3">
      <c r="A42" s="68" t="s">
        <v>5809</v>
      </c>
      <c r="B42" s="69">
        <v>31294</v>
      </c>
      <c r="C42" s="69">
        <v>240</v>
      </c>
      <c r="D42" s="69" t="s">
        <v>25</v>
      </c>
      <c r="E42" s="70" t="s">
        <v>6313</v>
      </c>
      <c r="F42" s="70"/>
      <c r="G42" s="71" t="s">
        <v>6400</v>
      </c>
      <c r="H42" s="69" t="s">
        <v>6315</v>
      </c>
      <c r="I42" s="68" t="s">
        <v>153</v>
      </c>
      <c r="J42" s="68" t="s">
        <v>153</v>
      </c>
      <c r="K42" s="68" t="s">
        <v>104</v>
      </c>
      <c r="L42" s="68" t="s">
        <v>104</v>
      </c>
      <c r="M42" s="68" t="s">
        <v>153</v>
      </c>
      <c r="N42" s="68" t="s">
        <v>154</v>
      </c>
      <c r="O42" s="68" t="s">
        <v>6401</v>
      </c>
      <c r="P42" s="72" t="s">
        <v>153</v>
      </c>
      <c r="Q42" s="68" t="s">
        <v>194</v>
      </c>
      <c r="R42" s="68" t="s">
        <v>6402</v>
      </c>
      <c r="S42" s="68">
        <v>132</v>
      </c>
      <c r="T42" s="68">
        <v>97.17</v>
      </c>
      <c r="U42" s="68">
        <v>0.27</v>
      </c>
      <c r="V42" s="68">
        <v>446.54</v>
      </c>
      <c r="W42" s="68">
        <v>273.17</v>
      </c>
      <c r="X42" s="68">
        <v>0.39</v>
      </c>
      <c r="Y42" s="68">
        <v>1431.13</v>
      </c>
      <c r="Z42" s="68">
        <v>1020.13</v>
      </c>
      <c r="AA42" s="68">
        <v>0.28999999999999998</v>
      </c>
      <c r="AB42" s="73">
        <v>73502.58</v>
      </c>
      <c r="AC42" s="73">
        <v>51862.26</v>
      </c>
      <c r="AD42" s="73">
        <v>73502.58</v>
      </c>
      <c r="AE42" s="73">
        <v>51862.26</v>
      </c>
      <c r="AF42" s="73"/>
      <c r="AG42" s="73">
        <f>IFERROR(VLOOKUP(J42,'Roll ups'!D:E,2,FALSE),0)</f>
        <v>10875997.040000001</v>
      </c>
      <c r="AH42" s="74">
        <f>IF(Table2[[#This Row],[CATEGORY TTL LOOKUP]]=0,0,IF(Table2[[#This Row],[CATEGORY TTL LOOKUP]]&gt;0,SUM(AB42/AG42)))</f>
        <v>6.7582383233160568E-3</v>
      </c>
      <c r="AI42" s="74" t="str">
        <f>IFERROR(IF(AH42&lt;#REF!,"STRIKE",IF(AH42&gt;=#REF!,"GOOD")),"NO DATA")</f>
        <v>NO DATA</v>
      </c>
      <c r="AJ42" s="75">
        <f>IFERROR(VLOOKUP(K42,'Roll ups'!H:I,2,FALSE),0)</f>
        <v>34230392.709999993</v>
      </c>
      <c r="AK42" s="76">
        <f>IF(Table2[[#This Row],[PRICE TIER LOOKUP]]=0,0,IF(Table2[[#This Row],[PRICE TIER LOOKUP]]&gt;0,SUM(AB42/AJ42)))</f>
        <v>2.1472900011026493E-3</v>
      </c>
      <c r="AL42" s="74" t="e">
        <f>IF(AK42&lt;#REF!,"STRIKE",IF(AK42&gt;=#REF!,"GOOD"))</f>
        <v>#REF!</v>
      </c>
      <c r="AM42" s="75">
        <f>VLOOKUP(H42,'Roll ups'!A:B,2,FALSE)</f>
        <v>325145452.83999985</v>
      </c>
      <c r="AN42" s="77">
        <f t="shared" si="2"/>
        <v>2.2606061182153372E-4</v>
      </c>
      <c r="AO42" s="74" t="str">
        <f>IFERROR(VLOOKUP(Table2[[#This Row],[Product Name]],'Roll ups'!L:P,5,FALSE),"GOOD")</f>
        <v>GOOD</v>
      </c>
      <c r="AP42" s="74">
        <f>Table2[[#This Row],[Retail Dollar Vol Current 12 Mths]]/Table2[[#This Row],[SHELF SALES  LOOKUP]]</f>
        <v>2.2606061182153372E-4</v>
      </c>
      <c r="AQ42" s="69">
        <f t="shared" si="3"/>
        <v>0</v>
      </c>
      <c r="AR4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42" s="69" t="e">
        <f>IF(Table2[[#This Row],[Shelf Dollar Vol Current 12 Mths]]&gt;#REF!,"MEETS $ CRITERIA",IF(Table2[[#This Row],[Shelf Dollar Vol Current 12 Mths]]&lt;#REF!+1,"DOES NOT MEET $ CRITERIA"))</f>
        <v>#REF!</v>
      </c>
      <c r="AT42" s="78"/>
    </row>
    <row r="43" spans="1:46" ht="13.8" x14ac:dyDescent="0.3">
      <c r="A43" s="68" t="s">
        <v>1638</v>
      </c>
      <c r="B43" s="69">
        <v>31472</v>
      </c>
      <c r="C43" s="69">
        <v>536</v>
      </c>
      <c r="D43" s="69" t="s">
        <v>25</v>
      </c>
      <c r="E43" s="70" t="s">
        <v>6313</v>
      </c>
      <c r="F43" s="70"/>
      <c r="G43" s="71" t="s">
        <v>6403</v>
      </c>
      <c r="H43" s="69" t="s">
        <v>6315</v>
      </c>
      <c r="I43" s="68" t="s">
        <v>153</v>
      </c>
      <c r="J43" s="68" t="s">
        <v>153</v>
      </c>
      <c r="K43" s="68" t="s">
        <v>89</v>
      </c>
      <c r="L43" s="68" t="s">
        <v>89</v>
      </c>
      <c r="M43" s="68" t="s">
        <v>153</v>
      </c>
      <c r="N43" s="68" t="s">
        <v>154</v>
      </c>
      <c r="O43" s="68" t="s">
        <v>6404</v>
      </c>
      <c r="P43" s="72" t="s">
        <v>153</v>
      </c>
      <c r="Q43" s="68" t="s">
        <v>26</v>
      </c>
      <c r="R43" s="68" t="s">
        <v>27</v>
      </c>
      <c r="S43" s="68">
        <v>33</v>
      </c>
      <c r="T43" s="68">
        <v>46.93</v>
      </c>
      <c r="U43" s="68">
        <v>-0.44</v>
      </c>
      <c r="V43" s="68">
        <v>117.84</v>
      </c>
      <c r="W43" s="68">
        <v>151.44</v>
      </c>
      <c r="X43" s="68">
        <v>-0.28999999999999998</v>
      </c>
      <c r="Y43" s="68">
        <v>505.66</v>
      </c>
      <c r="Z43" s="68">
        <v>645.22</v>
      </c>
      <c r="AA43" s="68">
        <v>-0.28000000000000003</v>
      </c>
      <c r="AB43" s="73">
        <v>64863.15</v>
      </c>
      <c r="AC43" s="73">
        <v>79463.520000000004</v>
      </c>
      <c r="AD43" s="73">
        <v>64863.15</v>
      </c>
      <c r="AE43" s="73">
        <v>79463.520000000004</v>
      </c>
      <c r="AF43" s="73"/>
      <c r="AG43" s="73">
        <f>IFERROR(VLOOKUP(J43,'Roll ups'!D:E,2,FALSE),0)</f>
        <v>10875997.040000001</v>
      </c>
      <c r="AH43" s="74">
        <f>IF(Table2[[#This Row],[CATEGORY TTL LOOKUP]]=0,0,IF(Table2[[#This Row],[CATEGORY TTL LOOKUP]]&gt;0,SUM(AB43/AG43)))</f>
        <v>5.9638808066464861E-3</v>
      </c>
      <c r="AI43" s="74" t="str">
        <f>IFERROR(IF(AH43&lt;#REF!,"STRIKE",IF(AH43&gt;=#REF!,"GOOD")),"NO DATA")</f>
        <v>NO DATA</v>
      </c>
      <c r="AJ43" s="75">
        <f>IFERROR(VLOOKUP(K43,'Roll ups'!H:I,2,FALSE),0)</f>
        <v>75793138.070000067</v>
      </c>
      <c r="AK43" s="76">
        <f>IF(Table2[[#This Row],[PRICE TIER LOOKUP]]=0,0,IF(Table2[[#This Row],[PRICE TIER LOOKUP]]&gt;0,SUM(AB43/AJ43)))</f>
        <v>8.5579185202880131E-4</v>
      </c>
      <c r="AL43" s="74" t="e">
        <f>IF(AK43&lt;#REF!,"STRIKE",IF(AK43&gt;=#REF!,"GOOD"))</f>
        <v>#REF!</v>
      </c>
      <c r="AM43" s="75">
        <f>VLOOKUP(H43,'Roll ups'!A:B,2,FALSE)</f>
        <v>325145452.83999985</v>
      </c>
      <c r="AN43" s="77">
        <f t="shared" si="2"/>
        <v>1.9948964204619639E-4</v>
      </c>
      <c r="AO43" s="74" t="str">
        <f>IFERROR(VLOOKUP(Table2[[#This Row],[Product Name]],'Roll ups'!L:P,5,FALSE),"GOOD")</f>
        <v>GOOD</v>
      </c>
      <c r="AP43" s="74">
        <f>Table2[[#This Row],[Retail Dollar Vol Current 12 Mths]]/Table2[[#This Row],[SHELF SALES  LOOKUP]]</f>
        <v>1.9948964204619639E-4</v>
      </c>
      <c r="AQ43" s="69">
        <f t="shared" si="3"/>
        <v>0</v>
      </c>
      <c r="AR4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43" s="69" t="e">
        <f>IF(Table2[[#This Row],[Shelf Dollar Vol Current 12 Mths]]&gt;#REF!,"MEETS $ CRITERIA",IF(Table2[[#This Row],[Shelf Dollar Vol Current 12 Mths]]&lt;#REF!+1,"DOES NOT MEET $ CRITERIA"))</f>
        <v>#REF!</v>
      </c>
      <c r="AT43" s="78"/>
    </row>
    <row r="44" spans="1:46" ht="13.8" x14ac:dyDescent="0.3">
      <c r="A44" s="68" t="s">
        <v>2244</v>
      </c>
      <c r="B44" s="69">
        <v>33286</v>
      </c>
      <c r="C44" s="69">
        <v>378</v>
      </c>
      <c r="D44" s="69" t="s">
        <v>25</v>
      </c>
      <c r="E44" s="70" t="s">
        <v>6313</v>
      </c>
      <c r="F44" s="70"/>
      <c r="G44" s="71" t="s">
        <v>6405</v>
      </c>
      <c r="H44" s="69" t="s">
        <v>6315</v>
      </c>
      <c r="I44" s="68" t="s">
        <v>153</v>
      </c>
      <c r="J44" s="68" t="s">
        <v>153</v>
      </c>
      <c r="K44" s="68" t="s">
        <v>89</v>
      </c>
      <c r="L44" s="68" t="s">
        <v>89</v>
      </c>
      <c r="M44" s="68" t="s">
        <v>153</v>
      </c>
      <c r="N44" s="68" t="s">
        <v>184</v>
      </c>
      <c r="O44" s="68" t="s">
        <v>6406</v>
      </c>
      <c r="P44" s="72" t="s">
        <v>191</v>
      </c>
      <c r="Q44" s="68" t="s">
        <v>51</v>
      </c>
      <c r="R44" s="68" t="s">
        <v>31</v>
      </c>
      <c r="S44" s="68">
        <v>18</v>
      </c>
      <c r="T44" s="68">
        <v>16</v>
      </c>
      <c r="U44" s="68">
        <v>0.11</v>
      </c>
      <c r="V44" s="68">
        <v>93</v>
      </c>
      <c r="W44" s="68">
        <v>30</v>
      </c>
      <c r="X44" s="68">
        <v>0.68</v>
      </c>
      <c r="Y44" s="68">
        <v>384</v>
      </c>
      <c r="Z44" s="68">
        <v>386.92</v>
      </c>
      <c r="AA44" s="68">
        <v>-0.01</v>
      </c>
      <c r="AB44" s="73">
        <v>41685.839999999997</v>
      </c>
      <c r="AC44" s="73">
        <v>41566.33</v>
      </c>
      <c r="AD44" s="73">
        <v>42531.839999999997</v>
      </c>
      <c r="AE44" s="73">
        <v>41566.33</v>
      </c>
      <c r="AF44" s="73"/>
      <c r="AG44" s="73">
        <f>IFERROR(VLOOKUP(J44,'Roll ups'!D:E,2,FALSE),0)</f>
        <v>10875997.040000001</v>
      </c>
      <c r="AH44" s="74">
        <f>IF(Table2[[#This Row],[CATEGORY TTL LOOKUP]]=0,0,IF(Table2[[#This Row],[CATEGORY TTL LOOKUP]]&gt;0,SUM(AB44/AG44)))</f>
        <v>3.8328292888170916E-3</v>
      </c>
      <c r="AI44" s="74" t="str">
        <f>IFERROR(IF(AH44&lt;#REF!,"STRIKE",IF(AH44&gt;=#REF!,"GOOD")),"NO DATA")</f>
        <v>NO DATA</v>
      </c>
      <c r="AJ44" s="75">
        <f>IFERROR(VLOOKUP(K44,'Roll ups'!H:I,2,FALSE),0)</f>
        <v>75793138.070000067</v>
      </c>
      <c r="AK44" s="76">
        <f>IF(Table2[[#This Row],[PRICE TIER LOOKUP]]=0,0,IF(Table2[[#This Row],[PRICE TIER LOOKUP]]&gt;0,SUM(AB44/AJ44)))</f>
        <v>5.4999490800209793E-4</v>
      </c>
      <c r="AL44" s="74" t="e">
        <f>IF(AK44&lt;#REF!,"STRIKE",IF(AK44&gt;=#REF!,"GOOD"))</f>
        <v>#REF!</v>
      </c>
      <c r="AM44" s="75">
        <f>VLOOKUP(H44,'Roll ups'!A:B,2,FALSE)</f>
        <v>325145452.83999985</v>
      </c>
      <c r="AN44" s="77">
        <f t="shared" si="2"/>
        <v>1.2820674450739772E-4</v>
      </c>
      <c r="AO44" s="74" t="str">
        <f>IFERROR(VLOOKUP(Table2[[#This Row],[Product Name]],'Roll ups'!L:P,5,FALSE),"GOOD")</f>
        <v>GOOD</v>
      </c>
      <c r="AP44" s="74">
        <f>Table2[[#This Row],[Retail Dollar Vol Current 12 Mths]]/Table2[[#This Row],[SHELF SALES  LOOKUP]]</f>
        <v>1.3080865695184549E-4</v>
      </c>
      <c r="AQ44" s="69">
        <f t="shared" si="3"/>
        <v>0</v>
      </c>
      <c r="AR4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44" s="69" t="e">
        <f>IF(Table2[[#This Row],[Shelf Dollar Vol Current 12 Mths]]&gt;#REF!,"MEETS $ CRITERIA",IF(Table2[[#This Row],[Shelf Dollar Vol Current 12 Mths]]&lt;#REF!+1,"DOES NOT MEET $ CRITERIA"))</f>
        <v>#REF!</v>
      </c>
      <c r="AT44" s="78"/>
    </row>
    <row r="45" spans="1:46" ht="13.8" x14ac:dyDescent="0.3">
      <c r="A45" s="68" t="s">
        <v>2635</v>
      </c>
      <c r="B45" s="69">
        <v>42162</v>
      </c>
      <c r="C45" s="69">
        <v>268</v>
      </c>
      <c r="D45" s="69" t="s">
        <v>25</v>
      </c>
      <c r="E45" s="70" t="s">
        <v>6313</v>
      </c>
      <c r="F45" s="70"/>
      <c r="G45" s="71" t="s">
        <v>6407</v>
      </c>
      <c r="H45" s="69" t="s">
        <v>6315</v>
      </c>
      <c r="I45" s="68" t="s">
        <v>299</v>
      </c>
      <c r="J45" s="68" t="s">
        <v>299</v>
      </c>
      <c r="K45" s="68" t="s">
        <v>89</v>
      </c>
      <c r="L45" s="68" t="s">
        <v>132</v>
      </c>
      <c r="M45" s="68" t="s">
        <v>299</v>
      </c>
      <c r="N45" s="68" t="s">
        <v>184</v>
      </c>
      <c r="O45" s="68" t="s">
        <v>6408</v>
      </c>
      <c r="P45" s="72" t="s">
        <v>299</v>
      </c>
      <c r="Q45" s="68" t="s">
        <v>41</v>
      </c>
      <c r="R45" s="68" t="s">
        <v>60</v>
      </c>
      <c r="S45" s="68">
        <v>10</v>
      </c>
      <c r="T45" s="68">
        <v>3</v>
      </c>
      <c r="U45" s="68">
        <v>0.7</v>
      </c>
      <c r="V45" s="68">
        <v>28</v>
      </c>
      <c r="W45" s="68">
        <v>28</v>
      </c>
      <c r="X45" s="68">
        <v>0</v>
      </c>
      <c r="Y45" s="68">
        <v>128.75</v>
      </c>
      <c r="Z45" s="68">
        <v>159</v>
      </c>
      <c r="AA45" s="68">
        <v>-0.23</v>
      </c>
      <c r="AB45" s="73">
        <v>21347.4</v>
      </c>
      <c r="AC45" s="73">
        <v>27292.560000000001</v>
      </c>
      <c r="AD45" s="73">
        <v>23329.5</v>
      </c>
      <c r="AE45" s="73">
        <v>28858.32</v>
      </c>
      <c r="AF45" s="73"/>
      <c r="AG45" s="73">
        <f>IFERROR(VLOOKUP(J45,'Roll ups'!D:E,2,FALSE),0)</f>
        <v>12844114.079999994</v>
      </c>
      <c r="AH45" s="74">
        <f>IF(Table2[[#This Row],[CATEGORY TTL LOOKUP]]=0,0,IF(Table2[[#This Row],[CATEGORY TTL LOOKUP]]&gt;0,SUM(AB45/AG45)))</f>
        <v>1.6620375579846928E-3</v>
      </c>
      <c r="AI45" s="74" t="str">
        <f>IFERROR(IF(AH45&lt;#REF!,"STRIKE",IF(AH45&gt;=#REF!,"GOOD")),"NO DATA")</f>
        <v>NO DATA</v>
      </c>
      <c r="AJ45" s="75">
        <f>IFERROR(VLOOKUP(K45,'Roll ups'!H:I,2,FALSE),0)</f>
        <v>75793138.070000067</v>
      </c>
      <c r="AK45" s="76">
        <f>IF(Table2[[#This Row],[PRICE TIER LOOKUP]]=0,0,IF(Table2[[#This Row],[PRICE TIER LOOKUP]]&gt;0,SUM(AB45/AJ45)))</f>
        <v>2.8165346551932234E-4</v>
      </c>
      <c r="AL45" s="74" t="e">
        <f>IF(AK45&lt;#REF!,"STRIKE",IF(AK45&gt;=#REF!,"GOOD"))</f>
        <v>#REF!</v>
      </c>
      <c r="AM45" s="75">
        <f>VLOOKUP(H45,'Roll ups'!A:B,2,FALSE)</f>
        <v>325145452.83999985</v>
      </c>
      <c r="AN45" s="77">
        <f t="shared" si="2"/>
        <v>6.5654924014898645E-5</v>
      </c>
      <c r="AO45" s="74" t="str">
        <f>IFERROR(VLOOKUP(Table2[[#This Row],[Product Name]],'Roll ups'!L:P,5,FALSE),"GOOD")</f>
        <v>GOOD</v>
      </c>
      <c r="AP45" s="74">
        <f>Table2[[#This Row],[Retail Dollar Vol Current 12 Mths]]/Table2[[#This Row],[SHELF SALES  LOOKUP]]</f>
        <v>7.1750964979603042E-5</v>
      </c>
      <c r="AQ45" s="69">
        <f t="shared" si="3"/>
        <v>0</v>
      </c>
      <c r="AR4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45" s="69" t="e">
        <f>IF(Table2[[#This Row],[Shelf Dollar Vol Current 12 Mths]]&gt;#REF!,"MEETS $ CRITERIA",IF(Table2[[#This Row],[Shelf Dollar Vol Current 12 Mths]]&lt;#REF!+1,"DOES NOT MEET $ CRITERIA"))</f>
        <v>#REF!</v>
      </c>
      <c r="AT45" s="78"/>
    </row>
    <row r="46" spans="1:46" ht="13.8" x14ac:dyDescent="0.3">
      <c r="A46" s="68" t="s">
        <v>4000</v>
      </c>
      <c r="B46" s="69">
        <v>42204</v>
      </c>
      <c r="C46" s="69">
        <v>374</v>
      </c>
      <c r="D46" s="69" t="s">
        <v>25</v>
      </c>
      <c r="E46" s="70" t="s">
        <v>6313</v>
      </c>
      <c r="F46" s="70"/>
      <c r="G46" s="71" t="s">
        <v>6409</v>
      </c>
      <c r="H46" s="69" t="s">
        <v>6315</v>
      </c>
      <c r="I46" s="68" t="s">
        <v>299</v>
      </c>
      <c r="J46" s="68" t="s">
        <v>299</v>
      </c>
      <c r="K46" s="68" t="s">
        <v>132</v>
      </c>
      <c r="L46" s="68" t="s">
        <v>132</v>
      </c>
      <c r="M46" s="68" t="s">
        <v>299</v>
      </c>
      <c r="N46" s="68" t="s">
        <v>184</v>
      </c>
      <c r="O46" s="68" t="s">
        <v>6410</v>
      </c>
      <c r="P46" s="72" t="s">
        <v>299</v>
      </c>
      <c r="Q46" s="68" t="s">
        <v>41</v>
      </c>
      <c r="R46" s="68" t="s">
        <v>60</v>
      </c>
      <c r="S46" s="68">
        <v>11</v>
      </c>
      <c r="T46" s="68">
        <v>10</v>
      </c>
      <c r="U46" s="68">
        <v>0.09</v>
      </c>
      <c r="V46" s="68">
        <v>50</v>
      </c>
      <c r="W46" s="68">
        <v>35</v>
      </c>
      <c r="X46" s="68">
        <v>0.3</v>
      </c>
      <c r="Y46" s="68">
        <v>145.5</v>
      </c>
      <c r="Z46" s="68">
        <v>158.58000000000001</v>
      </c>
      <c r="AA46" s="68">
        <v>-0.09</v>
      </c>
      <c r="AB46" s="73">
        <v>24346.9</v>
      </c>
      <c r="AC46" s="73">
        <v>26841.599999999999</v>
      </c>
      <c r="AD46" s="73">
        <v>26364.6</v>
      </c>
      <c r="AE46" s="73">
        <v>28787.5</v>
      </c>
      <c r="AF46" s="73"/>
      <c r="AG46" s="73">
        <f>IFERROR(VLOOKUP(J46,'Roll ups'!D:E,2,FALSE),0)</f>
        <v>12844114.079999994</v>
      </c>
      <c r="AH46" s="74">
        <f>IF(Table2[[#This Row],[CATEGORY TTL LOOKUP]]=0,0,IF(Table2[[#This Row],[CATEGORY TTL LOOKUP]]&gt;0,SUM(AB46/AG46)))</f>
        <v>1.8955686510065638E-3</v>
      </c>
      <c r="AI46" s="74" t="str">
        <f>IFERROR(IF(AH46&lt;#REF!,"STRIKE",IF(AH46&gt;=#REF!,"GOOD")),"NO DATA")</f>
        <v>NO DATA</v>
      </c>
      <c r="AJ46" s="75">
        <f>IFERROR(VLOOKUP(K46,'Roll ups'!H:I,2,FALSE),0)</f>
        <v>126094742.97999983</v>
      </c>
      <c r="AK46" s="76">
        <f>IF(Table2[[#This Row],[PRICE TIER LOOKUP]]=0,0,IF(Table2[[#This Row],[PRICE TIER LOOKUP]]&gt;0,SUM(AB46/AJ46)))</f>
        <v>1.9308417959868255E-4</v>
      </c>
      <c r="AL46" s="74" t="e">
        <f>IF(AK46&lt;#REF!,"STRIKE",IF(AK46&gt;=#REF!,"GOOD"))</f>
        <v>#REF!</v>
      </c>
      <c r="AM46" s="75">
        <f>VLOOKUP(H46,'Roll ups'!A:B,2,FALSE)</f>
        <v>325145452.83999985</v>
      </c>
      <c r="AN46" s="77">
        <f t="shared" si="2"/>
        <v>7.4880026115514578E-5</v>
      </c>
      <c r="AO46" s="74" t="str">
        <f>IFERROR(VLOOKUP(Table2[[#This Row],[Product Name]],'Roll ups'!L:P,5,FALSE),"GOOD")</f>
        <v>GOOD</v>
      </c>
      <c r="AP46" s="74">
        <f>Table2[[#This Row],[Retail Dollar Vol Current 12 Mths]]/Table2[[#This Row],[SHELF SALES  LOOKUP]]</f>
        <v>8.1085556540056242E-5</v>
      </c>
      <c r="AQ46" s="69">
        <f t="shared" si="3"/>
        <v>0</v>
      </c>
      <c r="AR4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46" s="69" t="e">
        <f>IF(Table2[[#This Row],[Shelf Dollar Vol Current 12 Mths]]&gt;#REF!,"MEETS $ CRITERIA",IF(Table2[[#This Row],[Shelf Dollar Vol Current 12 Mths]]&lt;#REF!+1,"DOES NOT MEET $ CRITERIA"))</f>
        <v>#REF!</v>
      </c>
      <c r="AT46" s="78"/>
    </row>
    <row r="47" spans="1:46" ht="13.8" x14ac:dyDescent="0.3">
      <c r="A47" s="68" t="s">
        <v>3921</v>
      </c>
      <c r="B47" s="69">
        <v>42240</v>
      </c>
      <c r="C47" s="69">
        <v>303</v>
      </c>
      <c r="D47" s="69" t="s">
        <v>25</v>
      </c>
      <c r="E47" s="70" t="s">
        <v>6313</v>
      </c>
      <c r="F47" s="70"/>
      <c r="G47" s="71" t="s">
        <v>6411</v>
      </c>
      <c r="H47" s="69" t="s">
        <v>6315</v>
      </c>
      <c r="I47" s="68" t="s">
        <v>299</v>
      </c>
      <c r="J47" s="68" t="s">
        <v>299</v>
      </c>
      <c r="K47" s="68" t="s">
        <v>132</v>
      </c>
      <c r="L47" s="68" t="s">
        <v>132</v>
      </c>
      <c r="M47" s="68" t="s">
        <v>299</v>
      </c>
      <c r="N47" s="68" t="s">
        <v>445</v>
      </c>
      <c r="O47" s="68" t="s">
        <v>6412</v>
      </c>
      <c r="P47" s="72" t="s">
        <v>299</v>
      </c>
      <c r="Q47" s="68" t="s">
        <v>41</v>
      </c>
      <c r="R47" s="68" t="s">
        <v>60</v>
      </c>
      <c r="S47" s="68">
        <v>10</v>
      </c>
      <c r="T47" s="68">
        <v>11</v>
      </c>
      <c r="U47" s="68">
        <v>-0.06</v>
      </c>
      <c r="V47" s="68">
        <v>48.33</v>
      </c>
      <c r="W47" s="68">
        <v>58</v>
      </c>
      <c r="X47" s="68">
        <v>-0.2</v>
      </c>
      <c r="Y47" s="68">
        <v>157.5</v>
      </c>
      <c r="Z47" s="68">
        <v>231</v>
      </c>
      <c r="AA47" s="68">
        <v>-0.47</v>
      </c>
      <c r="AB47" s="73">
        <v>26227.8</v>
      </c>
      <c r="AC47" s="73">
        <v>38621.040000000001</v>
      </c>
      <c r="AD47" s="73">
        <v>28539</v>
      </c>
      <c r="AE47" s="73">
        <v>41982.48</v>
      </c>
      <c r="AF47" s="73"/>
      <c r="AG47" s="73">
        <f>IFERROR(VLOOKUP(J47,'Roll ups'!D:E,2,FALSE),0)</f>
        <v>12844114.079999994</v>
      </c>
      <c r="AH47" s="74">
        <f>IF(Table2[[#This Row],[CATEGORY TTL LOOKUP]]=0,0,IF(Table2[[#This Row],[CATEGORY TTL LOOKUP]]&gt;0,SUM(AB47/AG47)))</f>
        <v>2.0420092687311298E-3</v>
      </c>
      <c r="AI47" s="74" t="str">
        <f>IFERROR(IF(AH47&lt;#REF!,"STRIKE",IF(AH47&gt;=#REF!,"GOOD")),"NO DATA")</f>
        <v>NO DATA</v>
      </c>
      <c r="AJ47" s="75">
        <f>IFERROR(VLOOKUP(K47,'Roll ups'!H:I,2,FALSE),0)</f>
        <v>126094742.97999983</v>
      </c>
      <c r="AK47" s="76">
        <f>IF(Table2[[#This Row],[PRICE TIER LOOKUP]]=0,0,IF(Table2[[#This Row],[PRICE TIER LOOKUP]]&gt;0,SUM(AB47/AJ47)))</f>
        <v>2.0800074118998007E-4</v>
      </c>
      <c r="AL47" s="74" t="e">
        <f>IF(AK47&lt;#REF!,"STRIKE",IF(AK47&gt;=#REF!,"GOOD"))</f>
        <v>#REF!</v>
      </c>
      <c r="AM47" s="75">
        <f>VLOOKUP(H47,'Roll ups'!A:B,2,FALSE)</f>
        <v>325145452.83999985</v>
      </c>
      <c r="AN47" s="77">
        <f t="shared" si="2"/>
        <v>8.0664821761805114E-5</v>
      </c>
      <c r="AO47" s="74" t="str">
        <f>IFERROR(VLOOKUP(Table2[[#This Row],[Product Name]],'Roll ups'!L:P,5,FALSE),"GOOD")</f>
        <v>GOOD</v>
      </c>
      <c r="AP47" s="74">
        <f>Table2[[#This Row],[Retail Dollar Vol Current 12 Mths]]/Table2[[#This Row],[SHELF SALES  LOOKUP]]</f>
        <v>8.7773025120679437E-5</v>
      </c>
      <c r="AQ47" s="69">
        <f t="shared" si="3"/>
        <v>0</v>
      </c>
      <c r="AR4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47" s="69" t="e">
        <f>IF(Table2[[#This Row],[Shelf Dollar Vol Current 12 Mths]]&gt;#REF!,"MEETS $ CRITERIA",IF(Table2[[#This Row],[Shelf Dollar Vol Current 12 Mths]]&lt;#REF!+1,"DOES NOT MEET $ CRITERIA"))</f>
        <v>#REF!</v>
      </c>
      <c r="AT47" s="78"/>
    </row>
    <row r="48" spans="1:46" ht="13.8" x14ac:dyDescent="0.3">
      <c r="A48" s="68" t="s">
        <v>2053</v>
      </c>
      <c r="B48" s="69">
        <v>42676</v>
      </c>
      <c r="C48" s="69">
        <v>573</v>
      </c>
      <c r="D48" s="69" t="s">
        <v>25</v>
      </c>
      <c r="E48" s="70" t="s">
        <v>6313</v>
      </c>
      <c r="F48" s="70"/>
      <c r="G48" s="71" t="s">
        <v>6413</v>
      </c>
      <c r="H48" s="69" t="s">
        <v>6315</v>
      </c>
      <c r="I48" s="68" t="s">
        <v>299</v>
      </c>
      <c r="J48" s="68" t="s">
        <v>299</v>
      </c>
      <c r="K48" s="68" t="s">
        <v>89</v>
      </c>
      <c r="L48" s="68" t="s">
        <v>89</v>
      </c>
      <c r="M48" s="68" t="s">
        <v>299</v>
      </c>
      <c r="N48" s="68" t="s">
        <v>184</v>
      </c>
      <c r="O48" s="68" t="s">
        <v>6414</v>
      </c>
      <c r="P48" s="72" t="s">
        <v>299</v>
      </c>
      <c r="Q48" s="68" t="s">
        <v>51</v>
      </c>
      <c r="R48" s="68" t="s">
        <v>31</v>
      </c>
      <c r="S48" s="68">
        <v>27</v>
      </c>
      <c r="T48" s="68">
        <v>33</v>
      </c>
      <c r="U48" s="68">
        <v>-0.22</v>
      </c>
      <c r="V48" s="68">
        <v>57.42</v>
      </c>
      <c r="W48" s="68">
        <v>127</v>
      </c>
      <c r="X48" s="68">
        <v>-1.21</v>
      </c>
      <c r="Y48" s="68">
        <v>421.42</v>
      </c>
      <c r="Z48" s="68">
        <v>445.67</v>
      </c>
      <c r="AA48" s="68">
        <v>-0.06</v>
      </c>
      <c r="AB48" s="73">
        <v>60681.49</v>
      </c>
      <c r="AC48" s="73">
        <v>68539.58</v>
      </c>
      <c r="AD48" s="73">
        <v>70039.45</v>
      </c>
      <c r="AE48" s="73">
        <v>72780.02</v>
      </c>
      <c r="AF48" s="73"/>
      <c r="AG48" s="73">
        <f>IFERROR(VLOOKUP(J48,'Roll ups'!D:E,2,FALSE),0)</f>
        <v>12844114.079999994</v>
      </c>
      <c r="AH48" s="74">
        <f>IF(Table2[[#This Row],[CATEGORY TTL LOOKUP]]=0,0,IF(Table2[[#This Row],[CATEGORY TTL LOOKUP]]&gt;0,SUM(AB48/AG48)))</f>
        <v>4.7244589717938745E-3</v>
      </c>
      <c r="AI48" s="74" t="str">
        <f>IFERROR(IF(AH48&lt;#REF!,"STRIKE",IF(AH48&gt;=#REF!,"GOOD")),"NO DATA")</f>
        <v>NO DATA</v>
      </c>
      <c r="AJ48" s="75">
        <f>IFERROR(VLOOKUP(K48,'Roll ups'!H:I,2,FALSE),0)</f>
        <v>75793138.070000067</v>
      </c>
      <c r="AK48" s="76">
        <f>IF(Table2[[#This Row],[PRICE TIER LOOKUP]]=0,0,IF(Table2[[#This Row],[PRICE TIER LOOKUP]]&gt;0,SUM(AB48/AJ48)))</f>
        <v>8.0061983901440464E-4</v>
      </c>
      <c r="AL48" s="74" t="e">
        <f>IF(AK48&lt;#REF!,"STRIKE",IF(AK48&gt;=#REF!,"GOOD"))</f>
        <v>#REF!</v>
      </c>
      <c r="AM48" s="75">
        <f>VLOOKUP(H48,'Roll ups'!A:B,2,FALSE)</f>
        <v>325145452.83999985</v>
      </c>
      <c r="AN48" s="77">
        <f t="shared" si="2"/>
        <v>1.8662875174779278E-4</v>
      </c>
      <c r="AO48" s="74" t="str">
        <f>IFERROR(VLOOKUP(Table2[[#This Row],[Product Name]],'Roll ups'!L:P,5,FALSE),"GOOD")</f>
        <v>GOOD</v>
      </c>
      <c r="AP48" s="74">
        <f>Table2[[#This Row],[Retail Dollar Vol Current 12 Mths]]/Table2[[#This Row],[SHELF SALES  LOOKUP]]</f>
        <v>2.1540959403933463E-4</v>
      </c>
      <c r="AQ48" s="69">
        <f t="shared" si="3"/>
        <v>0</v>
      </c>
      <c r="AR4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48" s="69" t="e">
        <f>IF(Table2[[#This Row],[Shelf Dollar Vol Current 12 Mths]]&gt;#REF!,"MEETS $ CRITERIA",IF(Table2[[#This Row],[Shelf Dollar Vol Current 12 Mths]]&lt;#REF!+1,"DOES NOT MEET $ CRITERIA"))</f>
        <v>#REF!</v>
      </c>
      <c r="AT48" s="78"/>
    </row>
    <row r="49" spans="1:46" ht="13.8" x14ac:dyDescent="0.3">
      <c r="A49" s="68" t="s">
        <v>1925</v>
      </c>
      <c r="B49" s="69">
        <v>42687</v>
      </c>
      <c r="C49" s="69">
        <v>561</v>
      </c>
      <c r="D49" s="69" t="s">
        <v>25</v>
      </c>
      <c r="E49" s="70" t="s">
        <v>6313</v>
      </c>
      <c r="F49" s="70"/>
      <c r="G49" s="71" t="s">
        <v>6415</v>
      </c>
      <c r="H49" s="69" t="s">
        <v>6315</v>
      </c>
      <c r="I49" s="68" t="s">
        <v>299</v>
      </c>
      <c r="J49" s="68" t="s">
        <v>299</v>
      </c>
      <c r="K49" s="68" t="s">
        <v>89</v>
      </c>
      <c r="L49" s="68" t="s">
        <v>89</v>
      </c>
      <c r="M49" s="68" t="s">
        <v>299</v>
      </c>
      <c r="N49" s="68" t="s">
        <v>184</v>
      </c>
      <c r="O49" s="68" t="s">
        <v>6416</v>
      </c>
      <c r="P49" s="72" t="s">
        <v>299</v>
      </c>
      <c r="Q49" s="68" t="s">
        <v>51</v>
      </c>
      <c r="R49" s="68" t="s">
        <v>31</v>
      </c>
      <c r="S49" s="68">
        <v>35</v>
      </c>
      <c r="T49" s="68">
        <v>45</v>
      </c>
      <c r="U49" s="68">
        <v>-0.28999999999999998</v>
      </c>
      <c r="V49" s="68">
        <v>89</v>
      </c>
      <c r="W49" s="68">
        <v>188.33</v>
      </c>
      <c r="X49" s="68">
        <v>-1.1200000000000001</v>
      </c>
      <c r="Y49" s="68">
        <v>553.08000000000004</v>
      </c>
      <c r="Z49" s="68">
        <v>617.5</v>
      </c>
      <c r="AA49" s="68">
        <v>-0.12</v>
      </c>
      <c r="AB49" s="73">
        <v>86658.45</v>
      </c>
      <c r="AC49" s="73">
        <v>96345.78</v>
      </c>
      <c r="AD49" s="73">
        <v>91922.45</v>
      </c>
      <c r="AE49" s="73">
        <v>101058.3</v>
      </c>
      <c r="AF49" s="73"/>
      <c r="AG49" s="73">
        <f>IFERROR(VLOOKUP(J49,'Roll ups'!D:E,2,FALSE),0)</f>
        <v>12844114.079999994</v>
      </c>
      <c r="AH49" s="74">
        <f>IF(Table2[[#This Row],[CATEGORY TTL LOOKUP]]=0,0,IF(Table2[[#This Row],[CATEGORY TTL LOOKUP]]&gt;0,SUM(AB49/AG49)))</f>
        <v>6.7469386724724606E-3</v>
      </c>
      <c r="AI49" s="74" t="str">
        <f>IFERROR(IF(AH49&lt;#REF!,"STRIKE",IF(AH49&gt;=#REF!,"GOOD")),"NO DATA")</f>
        <v>NO DATA</v>
      </c>
      <c r="AJ49" s="75">
        <f>IFERROR(VLOOKUP(K49,'Roll ups'!H:I,2,FALSE),0)</f>
        <v>75793138.070000067</v>
      </c>
      <c r="AK49" s="76">
        <f>IF(Table2[[#This Row],[PRICE TIER LOOKUP]]=0,0,IF(Table2[[#This Row],[PRICE TIER LOOKUP]]&gt;0,SUM(AB49/AJ49)))</f>
        <v>1.1433548234929273E-3</v>
      </c>
      <c r="AL49" s="74" t="e">
        <f>IF(AK49&lt;#REF!,"STRIKE",IF(AK49&gt;=#REF!,"GOOD"))</f>
        <v>#REF!</v>
      </c>
      <c r="AM49" s="75">
        <f>VLOOKUP(H49,'Roll ups'!A:B,2,FALSE)</f>
        <v>325145452.83999985</v>
      </c>
      <c r="AN49" s="77">
        <f t="shared" si="2"/>
        <v>2.6652210339427252E-4</v>
      </c>
      <c r="AO49" s="74" t="str">
        <f>IFERROR(VLOOKUP(Table2[[#This Row],[Product Name]],'Roll ups'!L:P,5,FALSE),"GOOD")</f>
        <v>GOOD</v>
      </c>
      <c r="AP49" s="74">
        <f>Table2[[#This Row],[Retail Dollar Vol Current 12 Mths]]/Table2[[#This Row],[SHELF SALES  LOOKUP]]</f>
        <v>2.8271178082639193E-4</v>
      </c>
      <c r="AQ49" s="69">
        <f t="shared" si="3"/>
        <v>0</v>
      </c>
      <c r="AR4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49" s="69" t="e">
        <f>IF(Table2[[#This Row],[Shelf Dollar Vol Current 12 Mths]]&gt;#REF!,"MEETS $ CRITERIA",IF(Table2[[#This Row],[Shelf Dollar Vol Current 12 Mths]]&lt;#REF!+1,"DOES NOT MEET $ CRITERIA"))</f>
        <v>#REF!</v>
      </c>
      <c r="AT49" s="78"/>
    </row>
    <row r="50" spans="1:46" ht="13.8" x14ac:dyDescent="0.3">
      <c r="A50" s="68" t="s">
        <v>2035</v>
      </c>
      <c r="B50" s="69">
        <v>42699</v>
      </c>
      <c r="C50" s="69">
        <v>574</v>
      </c>
      <c r="D50" s="69" t="s">
        <v>25</v>
      </c>
      <c r="E50" s="70" t="s">
        <v>6313</v>
      </c>
      <c r="F50" s="70"/>
      <c r="G50" s="71" t="s">
        <v>6417</v>
      </c>
      <c r="H50" s="69" t="s">
        <v>6315</v>
      </c>
      <c r="I50" s="68" t="s">
        <v>299</v>
      </c>
      <c r="J50" s="68" t="s">
        <v>299</v>
      </c>
      <c r="K50" s="68" t="s">
        <v>89</v>
      </c>
      <c r="L50" s="68" t="s">
        <v>89</v>
      </c>
      <c r="M50" s="68" t="s">
        <v>299</v>
      </c>
      <c r="N50" s="68" t="s">
        <v>184</v>
      </c>
      <c r="O50" s="68" t="s">
        <v>6418</v>
      </c>
      <c r="P50" s="72" t="s">
        <v>299</v>
      </c>
      <c r="Q50" s="68" t="s">
        <v>51</v>
      </c>
      <c r="R50" s="68" t="s">
        <v>31</v>
      </c>
      <c r="S50" s="68">
        <v>18</v>
      </c>
      <c r="T50" s="68">
        <v>32.75</v>
      </c>
      <c r="U50" s="68">
        <v>-0.82</v>
      </c>
      <c r="V50" s="68">
        <v>57.17</v>
      </c>
      <c r="W50" s="68">
        <v>192.17</v>
      </c>
      <c r="X50" s="68">
        <v>-2.36</v>
      </c>
      <c r="Y50" s="68">
        <v>334.25</v>
      </c>
      <c r="Z50" s="68">
        <v>511.5</v>
      </c>
      <c r="AA50" s="68">
        <v>-0.53</v>
      </c>
      <c r="AB50" s="73">
        <v>50975.31</v>
      </c>
      <c r="AC50" s="73">
        <v>79245.84</v>
      </c>
      <c r="AD50" s="73">
        <v>55552.35</v>
      </c>
      <c r="AE50" s="73">
        <v>83893.62</v>
      </c>
      <c r="AF50" s="73"/>
      <c r="AG50" s="73">
        <f>IFERROR(VLOOKUP(J50,'Roll ups'!D:E,2,FALSE),0)</f>
        <v>12844114.079999994</v>
      </c>
      <c r="AH50" s="74">
        <f>IF(Table2[[#This Row],[CATEGORY TTL LOOKUP]]=0,0,IF(Table2[[#This Row],[CATEGORY TTL LOOKUP]]&gt;0,SUM(AB50/AG50)))</f>
        <v>3.9687680818232046E-3</v>
      </c>
      <c r="AI50" s="74" t="str">
        <f>IFERROR(IF(AH50&lt;#REF!,"STRIKE",IF(AH50&gt;=#REF!,"GOOD")),"NO DATA")</f>
        <v>NO DATA</v>
      </c>
      <c r="AJ50" s="75">
        <f>IFERROR(VLOOKUP(K50,'Roll ups'!H:I,2,FALSE),0)</f>
        <v>75793138.070000067</v>
      </c>
      <c r="AK50" s="76">
        <f>IF(Table2[[#This Row],[PRICE TIER LOOKUP]]=0,0,IF(Table2[[#This Row],[PRICE TIER LOOKUP]]&gt;0,SUM(AB50/AJ50)))</f>
        <v>6.7255837794868534E-4</v>
      </c>
      <c r="AL50" s="74" t="e">
        <f>IF(AK50&lt;#REF!,"STRIKE",IF(AK50&gt;=#REF!,"GOOD"))</f>
        <v>#REF!</v>
      </c>
      <c r="AM50" s="75">
        <f>VLOOKUP(H50,'Roll ups'!A:B,2,FALSE)</f>
        <v>325145452.83999985</v>
      </c>
      <c r="AN50" s="77">
        <f t="shared" si="2"/>
        <v>1.5677694261061781E-4</v>
      </c>
      <c r="AO50" s="74" t="str">
        <f>IFERROR(VLOOKUP(Table2[[#This Row],[Product Name]],'Roll ups'!L:P,5,FALSE),"GOOD")</f>
        <v>GOOD</v>
      </c>
      <c r="AP50" s="74">
        <f>Table2[[#This Row],[Retail Dollar Vol Current 12 Mths]]/Table2[[#This Row],[SHELF SALES  LOOKUP]]</f>
        <v>1.7085384253347268E-4</v>
      </c>
      <c r="AQ50" s="69">
        <f t="shared" si="3"/>
        <v>0</v>
      </c>
      <c r="AR5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50" s="69" t="e">
        <f>IF(Table2[[#This Row],[Shelf Dollar Vol Current 12 Mths]]&gt;#REF!,"MEETS $ CRITERIA",IF(Table2[[#This Row],[Shelf Dollar Vol Current 12 Mths]]&lt;#REF!+1,"DOES NOT MEET $ CRITERIA"))</f>
        <v>#REF!</v>
      </c>
      <c r="AT50" s="78"/>
    </row>
    <row r="51" spans="1:46" ht="13.8" x14ac:dyDescent="0.3">
      <c r="A51" s="68" t="s">
        <v>1713</v>
      </c>
      <c r="B51" s="69">
        <v>42703</v>
      </c>
      <c r="C51" s="69">
        <v>736</v>
      </c>
      <c r="D51" s="69" t="s">
        <v>25</v>
      </c>
      <c r="E51" s="70" t="s">
        <v>6313</v>
      </c>
      <c r="F51" s="70"/>
      <c r="G51" s="71" t="s">
        <v>6419</v>
      </c>
      <c r="H51" s="69" t="s">
        <v>6315</v>
      </c>
      <c r="I51" s="68" t="s">
        <v>299</v>
      </c>
      <c r="J51" s="68" t="s">
        <v>299</v>
      </c>
      <c r="K51" s="68" t="s">
        <v>89</v>
      </c>
      <c r="L51" s="68" t="s">
        <v>89</v>
      </c>
      <c r="M51" s="68" t="s">
        <v>299</v>
      </c>
      <c r="N51" s="68" t="s">
        <v>184</v>
      </c>
      <c r="O51" s="68" t="s">
        <v>6420</v>
      </c>
      <c r="P51" s="72" t="s">
        <v>299</v>
      </c>
      <c r="Q51" s="68" t="s">
        <v>51</v>
      </c>
      <c r="R51" s="68" t="s">
        <v>31</v>
      </c>
      <c r="S51" s="68">
        <v>90</v>
      </c>
      <c r="T51" s="68">
        <v>110</v>
      </c>
      <c r="U51" s="68">
        <v>-0.22</v>
      </c>
      <c r="V51" s="68">
        <v>255</v>
      </c>
      <c r="W51" s="68">
        <v>496.08</v>
      </c>
      <c r="X51" s="68">
        <v>-0.95</v>
      </c>
      <c r="Y51" s="68">
        <v>1203</v>
      </c>
      <c r="Z51" s="68">
        <v>1284.92</v>
      </c>
      <c r="AA51" s="68">
        <v>-7.0000000000000007E-2</v>
      </c>
      <c r="AB51" s="73">
        <v>179716.32</v>
      </c>
      <c r="AC51" s="73">
        <v>198915.65</v>
      </c>
      <c r="AD51" s="73">
        <v>199938.6</v>
      </c>
      <c r="AE51" s="73">
        <v>210711.08</v>
      </c>
      <c r="AF51" s="73"/>
      <c r="AG51" s="73">
        <f>IFERROR(VLOOKUP(J51,'Roll ups'!D:E,2,FALSE),0)</f>
        <v>12844114.079999994</v>
      </c>
      <c r="AH51" s="74">
        <f>IF(Table2[[#This Row],[CATEGORY TTL LOOKUP]]=0,0,IF(Table2[[#This Row],[CATEGORY TTL LOOKUP]]&gt;0,SUM(AB51/AG51)))</f>
        <v>1.3992114900306156E-2</v>
      </c>
      <c r="AI51" s="74" t="str">
        <f>IFERROR(IF(AH51&lt;#REF!,"STRIKE",IF(AH51&gt;=#REF!,"GOOD")),"NO DATA")</f>
        <v>NO DATA</v>
      </c>
      <c r="AJ51" s="75">
        <f>IFERROR(VLOOKUP(K51,'Roll ups'!H:I,2,FALSE),0)</f>
        <v>75793138.070000067</v>
      </c>
      <c r="AK51" s="76">
        <f>IF(Table2[[#This Row],[PRICE TIER LOOKUP]]=0,0,IF(Table2[[#This Row],[PRICE TIER LOOKUP]]&gt;0,SUM(AB51/AJ51)))</f>
        <v>2.3711423563703075E-3</v>
      </c>
      <c r="AL51" s="74" t="e">
        <f>IF(AK51&lt;#REF!,"STRIKE",IF(AK51&gt;=#REF!,"GOOD"))</f>
        <v>#REF!</v>
      </c>
      <c r="AM51" s="75">
        <f>VLOOKUP(H51,'Roll ups'!A:B,2,FALSE)</f>
        <v>325145452.83999985</v>
      </c>
      <c r="AN51" s="77">
        <f t="shared" si="2"/>
        <v>5.5272592136921639E-4</v>
      </c>
      <c r="AO51" s="74" t="str">
        <f>IFERROR(VLOOKUP(Table2[[#This Row],[Product Name]],'Roll ups'!L:P,5,FALSE),"GOOD")</f>
        <v>GOOD</v>
      </c>
      <c r="AP51" s="74">
        <f>Table2[[#This Row],[Retail Dollar Vol Current 12 Mths]]/Table2[[#This Row],[SHELF SALES  LOOKUP]]</f>
        <v>6.1492048636579695E-4</v>
      </c>
      <c r="AQ51" s="69">
        <f t="shared" si="3"/>
        <v>0</v>
      </c>
      <c r="AR5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51" s="69" t="e">
        <f>IF(Table2[[#This Row],[Shelf Dollar Vol Current 12 Mths]]&gt;#REF!,"MEETS $ CRITERIA",IF(Table2[[#This Row],[Shelf Dollar Vol Current 12 Mths]]&lt;#REF!+1,"DOES NOT MEET $ CRITERIA"))</f>
        <v>#REF!</v>
      </c>
      <c r="AT51" s="78"/>
    </row>
    <row r="52" spans="1:46" ht="13.8" x14ac:dyDescent="0.3">
      <c r="A52" s="68" t="s">
        <v>1662</v>
      </c>
      <c r="B52" s="69">
        <v>42715</v>
      </c>
      <c r="C52" s="69">
        <v>525</v>
      </c>
      <c r="D52" s="69" t="s">
        <v>25</v>
      </c>
      <c r="E52" s="70" t="s">
        <v>6313</v>
      </c>
      <c r="F52" s="70"/>
      <c r="G52" s="71" t="s">
        <v>6421</v>
      </c>
      <c r="H52" s="69" t="s">
        <v>6315</v>
      </c>
      <c r="I52" s="68" t="s">
        <v>299</v>
      </c>
      <c r="J52" s="68" t="s">
        <v>299</v>
      </c>
      <c r="K52" s="68" t="s">
        <v>89</v>
      </c>
      <c r="L52" s="68" t="s">
        <v>89</v>
      </c>
      <c r="M52" s="68" t="s">
        <v>299</v>
      </c>
      <c r="N52" s="68" t="s">
        <v>184</v>
      </c>
      <c r="O52" s="68" t="s">
        <v>6422</v>
      </c>
      <c r="P52" s="72" t="s">
        <v>299</v>
      </c>
      <c r="Q52" s="68" t="s">
        <v>51</v>
      </c>
      <c r="R52" s="68" t="s">
        <v>31</v>
      </c>
      <c r="S52" s="68">
        <v>70</v>
      </c>
      <c r="T52" s="68">
        <v>66</v>
      </c>
      <c r="U52" s="68">
        <v>0.06</v>
      </c>
      <c r="V52" s="68">
        <v>184.75</v>
      </c>
      <c r="W52" s="68">
        <v>276.17</v>
      </c>
      <c r="X52" s="68">
        <v>-0.49</v>
      </c>
      <c r="Y52" s="68">
        <v>1241.92</v>
      </c>
      <c r="Z52" s="68">
        <v>1052.83</v>
      </c>
      <c r="AA52" s="68">
        <v>0.15</v>
      </c>
      <c r="AB52" s="73">
        <v>174216.35</v>
      </c>
      <c r="AC52" s="73">
        <v>162830.15</v>
      </c>
      <c r="AD52" s="73">
        <v>206406.55</v>
      </c>
      <c r="AE52" s="73">
        <v>171978.89</v>
      </c>
      <c r="AF52" s="73"/>
      <c r="AG52" s="73">
        <f>IFERROR(VLOOKUP(J52,'Roll ups'!D:E,2,FALSE),0)</f>
        <v>12844114.079999994</v>
      </c>
      <c r="AH52" s="74">
        <f>IF(Table2[[#This Row],[CATEGORY TTL LOOKUP]]=0,0,IF(Table2[[#This Row],[CATEGORY TTL LOOKUP]]&gt;0,SUM(AB52/AG52)))</f>
        <v>1.3563905530181969E-2</v>
      </c>
      <c r="AI52" s="74" t="str">
        <f>IFERROR(IF(AH52&lt;#REF!,"STRIKE",IF(AH52&gt;=#REF!,"GOOD")),"NO DATA")</f>
        <v>NO DATA</v>
      </c>
      <c r="AJ52" s="75">
        <f>IFERROR(VLOOKUP(K52,'Roll ups'!H:I,2,FALSE),0)</f>
        <v>75793138.070000067</v>
      </c>
      <c r="AK52" s="76">
        <f>IF(Table2[[#This Row],[PRICE TIER LOOKUP]]=0,0,IF(Table2[[#This Row],[PRICE TIER LOOKUP]]&gt;0,SUM(AB52/AJ52)))</f>
        <v>2.298576816269297E-3</v>
      </c>
      <c r="AL52" s="74" t="e">
        <f>IF(AK52&lt;#REF!,"STRIKE",IF(AK52&gt;=#REF!,"GOOD"))</f>
        <v>#REF!</v>
      </c>
      <c r="AM52" s="75">
        <f>VLOOKUP(H52,'Roll ups'!A:B,2,FALSE)</f>
        <v>325145452.83999985</v>
      </c>
      <c r="AN52" s="77">
        <f t="shared" si="2"/>
        <v>5.3581050720007996E-4</v>
      </c>
      <c r="AO52" s="74" t="str">
        <f>IFERROR(VLOOKUP(Table2[[#This Row],[Product Name]],'Roll ups'!L:P,5,FALSE),"GOOD")</f>
        <v>GOOD</v>
      </c>
      <c r="AP52" s="74">
        <f>Table2[[#This Row],[Retail Dollar Vol Current 12 Mths]]/Table2[[#This Row],[SHELF SALES  LOOKUP]]</f>
        <v>6.34812968156655E-4</v>
      </c>
      <c r="AQ52" s="69">
        <f t="shared" si="3"/>
        <v>0</v>
      </c>
      <c r="AR5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52" s="69" t="e">
        <f>IF(Table2[[#This Row],[Shelf Dollar Vol Current 12 Mths]]&gt;#REF!,"MEETS $ CRITERIA",IF(Table2[[#This Row],[Shelf Dollar Vol Current 12 Mths]]&lt;#REF!+1,"DOES NOT MEET $ CRITERIA"))</f>
        <v>#REF!</v>
      </c>
      <c r="AT52" s="78"/>
    </row>
    <row r="53" spans="1:46" ht="13.8" x14ac:dyDescent="0.3">
      <c r="A53" s="68" t="s">
        <v>1316</v>
      </c>
      <c r="B53" s="69">
        <v>42716</v>
      </c>
      <c r="C53" s="69">
        <v>1321</v>
      </c>
      <c r="D53" s="69" t="s">
        <v>25</v>
      </c>
      <c r="E53" s="70" t="s">
        <v>6313</v>
      </c>
      <c r="F53" s="70"/>
      <c r="G53" s="71" t="s">
        <v>6423</v>
      </c>
      <c r="H53" s="69" t="s">
        <v>6315</v>
      </c>
      <c r="I53" s="68" t="s">
        <v>299</v>
      </c>
      <c r="J53" s="68" t="s">
        <v>299</v>
      </c>
      <c r="K53" s="68" t="s">
        <v>89</v>
      </c>
      <c r="L53" s="68" t="s">
        <v>89</v>
      </c>
      <c r="M53" s="68" t="s">
        <v>299</v>
      </c>
      <c r="N53" s="68" t="s">
        <v>184</v>
      </c>
      <c r="O53" s="68" t="s">
        <v>6424</v>
      </c>
      <c r="P53" s="72" t="s">
        <v>299</v>
      </c>
      <c r="Q53" s="68" t="s">
        <v>51</v>
      </c>
      <c r="R53" s="68" t="s">
        <v>31</v>
      </c>
      <c r="S53" s="68">
        <v>320</v>
      </c>
      <c r="T53" s="68">
        <v>307.92</v>
      </c>
      <c r="U53" s="68">
        <v>0.04</v>
      </c>
      <c r="V53" s="68">
        <v>826.17</v>
      </c>
      <c r="W53" s="68">
        <v>1741.92</v>
      </c>
      <c r="X53" s="68">
        <v>-1.1100000000000001</v>
      </c>
      <c r="Y53" s="68">
        <v>4126</v>
      </c>
      <c r="Z53" s="68">
        <v>5136.83</v>
      </c>
      <c r="AA53" s="68">
        <v>-0.24</v>
      </c>
      <c r="AB53" s="73">
        <v>620136.6</v>
      </c>
      <c r="AC53" s="73">
        <v>783430.52</v>
      </c>
      <c r="AD53" s="73">
        <v>685741.2</v>
      </c>
      <c r="AE53" s="73">
        <v>840779.24</v>
      </c>
      <c r="AF53" s="73"/>
      <c r="AG53" s="73">
        <f>IFERROR(VLOOKUP(J53,'Roll ups'!D:E,2,FALSE),0)</f>
        <v>12844114.079999994</v>
      </c>
      <c r="AH53" s="74">
        <f>IF(Table2[[#This Row],[CATEGORY TTL LOOKUP]]=0,0,IF(Table2[[#This Row],[CATEGORY TTL LOOKUP]]&gt;0,SUM(AB53/AG53)))</f>
        <v>4.8281772969117093E-2</v>
      </c>
      <c r="AI53" s="74" t="str">
        <f>IFERROR(IF(AH53&lt;#REF!,"STRIKE",IF(AH53&gt;=#REF!,"GOOD")),"NO DATA")</f>
        <v>NO DATA</v>
      </c>
      <c r="AJ53" s="75">
        <f>IFERROR(VLOOKUP(K53,'Roll ups'!H:I,2,FALSE),0)</f>
        <v>75793138.070000067</v>
      </c>
      <c r="AK53" s="76">
        <f>IF(Table2[[#This Row],[PRICE TIER LOOKUP]]=0,0,IF(Table2[[#This Row],[PRICE TIER LOOKUP]]&gt;0,SUM(AB53/AJ53)))</f>
        <v>8.1819623225952466E-3</v>
      </c>
      <c r="AL53" s="74" t="e">
        <f>IF(AK53&lt;#REF!,"STRIKE",IF(AK53&gt;=#REF!,"GOOD"))</f>
        <v>#REF!</v>
      </c>
      <c r="AM53" s="75">
        <f>VLOOKUP(H53,'Roll ups'!A:B,2,FALSE)</f>
        <v>325145452.83999985</v>
      </c>
      <c r="AN53" s="77">
        <f t="shared" si="2"/>
        <v>1.9072590269474312E-3</v>
      </c>
      <c r="AO53" s="74" t="str">
        <f>IFERROR(VLOOKUP(Table2[[#This Row],[Product Name]],'Roll ups'!L:P,5,FALSE),"GOOD")</f>
        <v>GOOD</v>
      </c>
      <c r="AP53" s="74">
        <f>Table2[[#This Row],[Retail Dollar Vol Current 12 Mths]]/Table2[[#This Row],[SHELF SALES  LOOKUP]]</f>
        <v>2.1090290330384688E-3</v>
      </c>
      <c r="AQ53" s="69">
        <f t="shared" si="3"/>
        <v>0</v>
      </c>
      <c r="AR5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53" s="69" t="e">
        <f>IF(Table2[[#This Row],[Shelf Dollar Vol Current 12 Mths]]&gt;#REF!,"MEETS $ CRITERIA",IF(Table2[[#This Row],[Shelf Dollar Vol Current 12 Mths]]&lt;#REF!+1,"DOES NOT MEET $ CRITERIA"))</f>
        <v>#REF!</v>
      </c>
      <c r="AT53" s="78"/>
    </row>
    <row r="54" spans="1:46" ht="13.8" x14ac:dyDescent="0.3">
      <c r="A54" s="68" t="s">
        <v>3851</v>
      </c>
      <c r="B54" s="69">
        <v>80022</v>
      </c>
      <c r="C54" s="69">
        <v>283</v>
      </c>
      <c r="D54" s="69" t="s">
        <v>25</v>
      </c>
      <c r="E54" s="70" t="s">
        <v>6313</v>
      </c>
      <c r="F54" s="70"/>
      <c r="G54" s="71" t="s">
        <v>6425</v>
      </c>
      <c r="H54" s="69" t="s">
        <v>6315</v>
      </c>
      <c r="I54" s="68" t="s">
        <v>299</v>
      </c>
      <c r="J54" s="68" t="s">
        <v>299</v>
      </c>
      <c r="K54" s="68" t="s">
        <v>132</v>
      </c>
      <c r="L54" s="68" t="s">
        <v>132</v>
      </c>
      <c r="M54" s="68" t="s">
        <v>299</v>
      </c>
      <c r="N54" s="68" t="s">
        <v>184</v>
      </c>
      <c r="O54" s="68" t="s">
        <v>6426</v>
      </c>
      <c r="P54" s="72" t="s">
        <v>191</v>
      </c>
      <c r="Q54" s="68" t="s">
        <v>41</v>
      </c>
      <c r="R54" s="68" t="s">
        <v>60</v>
      </c>
      <c r="S54" s="68">
        <v>7</v>
      </c>
      <c r="T54" s="68">
        <v>7</v>
      </c>
      <c r="U54" s="68">
        <v>0</v>
      </c>
      <c r="V54" s="68">
        <v>33.75</v>
      </c>
      <c r="W54" s="68">
        <v>18</v>
      </c>
      <c r="X54" s="68">
        <v>0.47</v>
      </c>
      <c r="Y54" s="68">
        <v>111.75</v>
      </c>
      <c r="Z54" s="68">
        <v>129.66999999999999</v>
      </c>
      <c r="AA54" s="68">
        <v>-0.16</v>
      </c>
      <c r="AB54" s="73">
        <v>19291.14</v>
      </c>
      <c r="AC54" s="73">
        <v>23065.68</v>
      </c>
      <c r="AD54" s="73">
        <v>21241.439999999999</v>
      </c>
      <c r="AE54" s="73">
        <v>24750</v>
      </c>
      <c r="AF54" s="73"/>
      <c r="AG54" s="73">
        <f>IFERROR(VLOOKUP(J54,'Roll ups'!D:E,2,FALSE),0)</f>
        <v>12844114.079999994</v>
      </c>
      <c r="AH54" s="74">
        <f>IF(Table2[[#This Row],[CATEGORY TTL LOOKUP]]=0,0,IF(Table2[[#This Row],[CATEGORY TTL LOOKUP]]&gt;0,SUM(AB54/AG54)))</f>
        <v>1.5019439939449688E-3</v>
      </c>
      <c r="AI54" s="74" t="str">
        <f>IFERROR(IF(AH54&lt;#REF!,"STRIKE",IF(AH54&gt;=#REF!,"GOOD")),"NO DATA")</f>
        <v>NO DATA</v>
      </c>
      <c r="AJ54" s="75">
        <f>IFERROR(VLOOKUP(K54,'Roll ups'!H:I,2,FALSE),0)</f>
        <v>126094742.97999983</v>
      </c>
      <c r="AK54" s="76">
        <f>IF(Table2[[#This Row],[PRICE TIER LOOKUP]]=0,0,IF(Table2[[#This Row],[PRICE TIER LOOKUP]]&gt;0,SUM(AB54/AJ54)))</f>
        <v>1.5298924875131243E-4</v>
      </c>
      <c r="AL54" s="74" t="e">
        <f>IF(AK54&lt;#REF!,"STRIKE",IF(AK54&gt;=#REF!,"GOOD"))</f>
        <v>#REF!</v>
      </c>
      <c r="AM54" s="75">
        <f>VLOOKUP(H54,'Roll ups'!A:B,2,FALSE)</f>
        <v>325145452.83999985</v>
      </c>
      <c r="AN54" s="77">
        <f t="shared" si="2"/>
        <v>5.933080051251074E-5</v>
      </c>
      <c r="AO54" s="74" t="str">
        <f>IFERROR(VLOOKUP(Table2[[#This Row],[Product Name]],'Roll ups'!L:P,5,FALSE),"GOOD")</f>
        <v>GOOD</v>
      </c>
      <c r="AP54" s="74">
        <f>Table2[[#This Row],[Retail Dollar Vol Current 12 Mths]]/Table2[[#This Row],[SHELF SALES  LOOKUP]]</f>
        <v>6.5329039094551487E-5</v>
      </c>
      <c r="AQ54" s="69">
        <f t="shared" si="3"/>
        <v>0</v>
      </c>
      <c r="AR5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54" s="69" t="e">
        <f>IF(Table2[[#This Row],[Shelf Dollar Vol Current 12 Mths]]&gt;#REF!,"MEETS $ CRITERIA",IF(Table2[[#This Row],[Shelf Dollar Vol Current 12 Mths]]&lt;#REF!+1,"DOES NOT MEET $ CRITERIA"))</f>
        <v>#REF!</v>
      </c>
      <c r="AT54" s="78"/>
    </row>
    <row r="55" spans="1:46" ht="13.8" x14ac:dyDescent="0.3">
      <c r="A55" s="68" t="s">
        <v>3478</v>
      </c>
      <c r="B55" s="69">
        <v>80024</v>
      </c>
      <c r="C55" s="69">
        <v>455</v>
      </c>
      <c r="D55" s="69" t="s">
        <v>25</v>
      </c>
      <c r="E55" s="70" t="s">
        <v>6313</v>
      </c>
      <c r="F55" s="70"/>
      <c r="G55" s="71" t="s">
        <v>6427</v>
      </c>
      <c r="H55" s="69" t="s">
        <v>6315</v>
      </c>
      <c r="I55" s="68" t="s">
        <v>299</v>
      </c>
      <c r="J55" s="68" t="s">
        <v>299</v>
      </c>
      <c r="K55" s="68" t="s">
        <v>132</v>
      </c>
      <c r="L55" s="68" t="s">
        <v>132</v>
      </c>
      <c r="M55" s="68" t="s">
        <v>299</v>
      </c>
      <c r="N55" s="68" t="s">
        <v>184</v>
      </c>
      <c r="O55" s="68" t="s">
        <v>6428</v>
      </c>
      <c r="P55" s="72" t="s">
        <v>191</v>
      </c>
      <c r="Q55" s="68" t="s">
        <v>41</v>
      </c>
      <c r="R55" s="68" t="s">
        <v>60</v>
      </c>
      <c r="S55" s="68">
        <v>16</v>
      </c>
      <c r="T55" s="68">
        <v>20</v>
      </c>
      <c r="U55" s="68">
        <v>-0.23</v>
      </c>
      <c r="V55" s="68">
        <v>69.42</v>
      </c>
      <c r="W55" s="68">
        <v>95.08</v>
      </c>
      <c r="X55" s="68">
        <v>-0.37</v>
      </c>
      <c r="Y55" s="68">
        <v>291.42</v>
      </c>
      <c r="Z55" s="68">
        <v>374.25</v>
      </c>
      <c r="AA55" s="68">
        <v>-0.28000000000000003</v>
      </c>
      <c r="AB55" s="73">
        <v>50503.08</v>
      </c>
      <c r="AC55" s="73">
        <v>65824.13</v>
      </c>
      <c r="AD55" s="73">
        <v>55392.480000000003</v>
      </c>
      <c r="AE55" s="73">
        <v>71367.149999999994</v>
      </c>
      <c r="AF55" s="73"/>
      <c r="AG55" s="73">
        <f>IFERROR(VLOOKUP(J55,'Roll ups'!D:E,2,FALSE),0)</f>
        <v>12844114.079999994</v>
      </c>
      <c r="AH55" s="74">
        <f>IF(Table2[[#This Row],[CATEGORY TTL LOOKUP]]=0,0,IF(Table2[[#This Row],[CATEGORY TTL LOOKUP]]&gt;0,SUM(AB55/AG55)))</f>
        <v>3.9320018247611223E-3</v>
      </c>
      <c r="AI55" s="74" t="str">
        <f>IFERROR(IF(AH55&lt;#REF!,"STRIKE",IF(AH55&gt;=#REF!,"GOOD")),"NO DATA")</f>
        <v>NO DATA</v>
      </c>
      <c r="AJ55" s="75">
        <f>IFERROR(VLOOKUP(K55,'Roll ups'!H:I,2,FALSE),0)</f>
        <v>126094742.97999983</v>
      </c>
      <c r="AK55" s="76">
        <f>IF(Table2[[#This Row],[PRICE TIER LOOKUP]]=0,0,IF(Table2[[#This Row],[PRICE TIER LOOKUP]]&gt;0,SUM(AB55/AJ55)))</f>
        <v>4.0051693517477102E-4</v>
      </c>
      <c r="AL55" s="74" t="e">
        <f>IF(AK55&lt;#REF!,"STRIKE",IF(AK55&gt;=#REF!,"GOOD"))</f>
        <v>#REF!</v>
      </c>
      <c r="AM55" s="75">
        <f>VLOOKUP(H55,'Roll ups'!A:B,2,FALSE)</f>
        <v>325145452.83999985</v>
      </c>
      <c r="AN55" s="77">
        <f t="shared" si="2"/>
        <v>1.5532457722806277E-4</v>
      </c>
      <c r="AO55" s="74" t="str">
        <f>IFERROR(VLOOKUP(Table2[[#This Row],[Product Name]],'Roll ups'!L:P,5,FALSE),"GOOD")</f>
        <v>GOOD</v>
      </c>
      <c r="AP55" s="74">
        <f>Table2[[#This Row],[Retail Dollar Vol Current 12 Mths]]/Table2[[#This Row],[SHELF SALES  LOOKUP]]</f>
        <v>1.7036215489459104E-4</v>
      </c>
      <c r="AQ55" s="69">
        <f t="shared" si="3"/>
        <v>0</v>
      </c>
      <c r="AR5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55" s="69" t="e">
        <f>IF(Table2[[#This Row],[Shelf Dollar Vol Current 12 Mths]]&gt;#REF!,"MEETS $ CRITERIA",IF(Table2[[#This Row],[Shelf Dollar Vol Current 12 Mths]]&lt;#REF!+1,"DOES NOT MEET $ CRITERIA"))</f>
        <v>#REF!</v>
      </c>
      <c r="AT55" s="78"/>
    </row>
    <row r="56" spans="1:46" ht="13.8" x14ac:dyDescent="0.3">
      <c r="A56" s="68" t="s">
        <v>4279</v>
      </c>
      <c r="B56" s="69">
        <v>27016</v>
      </c>
      <c r="C56" s="69">
        <v>148</v>
      </c>
      <c r="D56" s="69" t="s">
        <v>25</v>
      </c>
      <c r="E56" s="70" t="s">
        <v>6313</v>
      </c>
      <c r="F56" s="70"/>
      <c r="G56" s="71" t="s">
        <v>6429</v>
      </c>
      <c r="H56" s="69" t="s">
        <v>6315</v>
      </c>
      <c r="I56" s="68" t="s">
        <v>735</v>
      </c>
      <c r="J56" s="68" t="s">
        <v>736</v>
      </c>
      <c r="K56" s="68" t="s">
        <v>736</v>
      </c>
      <c r="L56" s="68" t="s">
        <v>6320</v>
      </c>
      <c r="M56" s="68" t="s">
        <v>175</v>
      </c>
      <c r="N56" s="68" t="s">
        <v>176</v>
      </c>
      <c r="O56" s="68" t="s">
        <v>6430</v>
      </c>
      <c r="P56" s="72" t="s">
        <v>6357</v>
      </c>
      <c r="Q56" s="68" t="s">
        <v>55</v>
      </c>
      <c r="R56" s="68" t="s">
        <v>31</v>
      </c>
      <c r="S56" s="68">
        <v>14</v>
      </c>
      <c r="T56" s="68">
        <v>23</v>
      </c>
      <c r="U56" s="68">
        <v>-0.64</v>
      </c>
      <c r="V56" s="68">
        <v>30</v>
      </c>
      <c r="W56" s="68">
        <v>47</v>
      </c>
      <c r="X56" s="68">
        <v>-0.56999999999999995</v>
      </c>
      <c r="Y56" s="68">
        <v>128.08000000000001</v>
      </c>
      <c r="Z56" s="68">
        <v>152.33000000000001</v>
      </c>
      <c r="AA56" s="68">
        <v>-0.19</v>
      </c>
      <c r="AB56" s="73">
        <v>32265.13</v>
      </c>
      <c r="AC56" s="73">
        <v>37945.54</v>
      </c>
      <c r="AD56" s="73">
        <v>32443.33</v>
      </c>
      <c r="AE56" s="73">
        <v>37945.54</v>
      </c>
      <c r="AF56" s="73"/>
      <c r="AG56" s="73">
        <f>IFERROR(VLOOKUP(J56,'Roll ups'!D:E,2,FALSE),0)</f>
        <v>1024946.76</v>
      </c>
      <c r="AH56" s="74">
        <f>IF(Table2[[#This Row],[CATEGORY TTL LOOKUP]]=0,0,IF(Table2[[#This Row],[CATEGORY TTL LOOKUP]]&gt;0,SUM(AB56/AG56)))</f>
        <v>3.1479810717192767E-2</v>
      </c>
      <c r="AI56" s="74" t="str">
        <f>IFERROR(IF(AH56&lt;#REF!,"STRIKE",IF(AH56&gt;=#REF!,"GOOD")),"NO DATA")</f>
        <v>NO DATA</v>
      </c>
      <c r="AJ56" s="75">
        <f>IFERROR(VLOOKUP(K56,'Roll ups'!H:I,2,FALSE),0)</f>
        <v>1024946.76</v>
      </c>
      <c r="AK56" s="76">
        <f>IF(Table2[[#This Row],[PRICE TIER LOOKUP]]=0,0,IF(Table2[[#This Row],[PRICE TIER LOOKUP]]&gt;0,SUM(AB56/AJ56)))</f>
        <v>3.1479810717192767E-2</v>
      </c>
      <c r="AL56" s="74" t="e">
        <f>IF(AK56&lt;#REF!,"STRIKE",IF(AK56&gt;=#REF!,"GOOD"))</f>
        <v>#REF!</v>
      </c>
      <c r="AM56" s="75">
        <f>VLOOKUP(H56,'Roll ups'!A:B,2,FALSE)</f>
        <v>325145452.83999985</v>
      </c>
      <c r="AN56" s="77">
        <f t="shared" si="2"/>
        <v>9.923291166515953E-5</v>
      </c>
      <c r="AO56" s="74" t="str">
        <f>IFERROR(VLOOKUP(Table2[[#This Row],[Product Name]],'Roll ups'!L:P,5,FALSE),"GOOD")</f>
        <v>GOOD</v>
      </c>
      <c r="AP56" s="74">
        <f>Table2[[#This Row],[Retail Dollar Vol Current 12 Mths]]/Table2[[#This Row],[SHELF SALES  LOOKUP]]</f>
        <v>9.9780974073670881E-5</v>
      </c>
      <c r="AQ56" s="69">
        <f t="shared" si="3"/>
        <v>0</v>
      </c>
      <c r="AR5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56" s="69" t="e">
        <f>IF(Table2[[#This Row],[Shelf Dollar Vol Current 12 Mths]]&gt;#REF!,"MEETS $ CRITERIA",IF(Table2[[#This Row],[Shelf Dollar Vol Current 12 Mths]]&lt;#REF!+1,"DOES NOT MEET $ CRITERIA"))</f>
        <v>#REF!</v>
      </c>
      <c r="AT56" s="78"/>
    </row>
    <row r="57" spans="1:46" ht="13.8" x14ac:dyDescent="0.3">
      <c r="A57" s="68" t="s">
        <v>4594</v>
      </c>
      <c r="B57" s="69">
        <v>4367</v>
      </c>
      <c r="C57" s="69">
        <v>234</v>
      </c>
      <c r="D57" s="69" t="s">
        <v>25</v>
      </c>
      <c r="E57" s="70" t="s">
        <v>6313</v>
      </c>
      <c r="F57" s="70"/>
      <c r="G57" s="71" t="s">
        <v>6431</v>
      </c>
      <c r="H57" s="69" t="s">
        <v>6315</v>
      </c>
      <c r="I57" s="68" t="s">
        <v>900</v>
      </c>
      <c r="J57" s="68" t="s">
        <v>240</v>
      </c>
      <c r="K57" s="68" t="s">
        <v>146</v>
      </c>
      <c r="L57" s="68" t="s">
        <v>146</v>
      </c>
      <c r="M57" s="68" t="s">
        <v>240</v>
      </c>
      <c r="N57" s="68" t="s">
        <v>241</v>
      </c>
      <c r="O57" s="68" t="s">
        <v>6432</v>
      </c>
      <c r="P57" s="72" t="s">
        <v>6357</v>
      </c>
      <c r="Q57" s="68" t="s">
        <v>37</v>
      </c>
      <c r="R57" s="68" t="s">
        <v>60</v>
      </c>
      <c r="S57" s="68">
        <v>5</v>
      </c>
      <c r="T57" s="68">
        <v>8.5</v>
      </c>
      <c r="U57" s="68">
        <v>-0.85</v>
      </c>
      <c r="V57" s="68">
        <v>16.579999999999998</v>
      </c>
      <c r="W57" s="68">
        <v>22</v>
      </c>
      <c r="X57" s="68">
        <v>-0.33</v>
      </c>
      <c r="Y57" s="68">
        <v>106.58</v>
      </c>
      <c r="Z57" s="68">
        <v>126.25</v>
      </c>
      <c r="AA57" s="68">
        <v>-0.18</v>
      </c>
      <c r="AB57" s="73">
        <v>106446.19</v>
      </c>
      <c r="AC57" s="73">
        <v>119243.94</v>
      </c>
      <c r="AD57" s="73">
        <v>108216.19</v>
      </c>
      <c r="AE57" s="73">
        <v>119243.94</v>
      </c>
      <c r="AF57" s="73"/>
      <c r="AG57" s="73">
        <f>IFERROR(VLOOKUP(J57,'Roll ups'!D:E,2,FALSE),0)</f>
        <v>5892527.0199999977</v>
      </c>
      <c r="AH57" s="74">
        <f>IF(Table2[[#This Row],[CATEGORY TTL LOOKUP]]=0,0,IF(Table2[[#This Row],[CATEGORY TTL LOOKUP]]&gt;0,SUM(AB57/AG57)))</f>
        <v>1.8064607873448504E-2</v>
      </c>
      <c r="AI57" s="74" t="str">
        <f>IFERROR(IF(AH57&lt;#REF!,"STRIKE",IF(AH57&gt;=#REF!,"GOOD")),"NO DATA")</f>
        <v>NO DATA</v>
      </c>
      <c r="AJ57" s="75">
        <f>IFERROR(VLOOKUP(K57,'Roll ups'!H:I,2,FALSE),0)</f>
        <v>69119979.479999974</v>
      </c>
      <c r="AK57" s="76">
        <f>IF(Table2[[#This Row],[PRICE TIER LOOKUP]]=0,0,IF(Table2[[#This Row],[PRICE TIER LOOKUP]]&gt;0,SUM(AB57/AJ57)))</f>
        <v>1.5400205671473103E-3</v>
      </c>
      <c r="AL57" s="74" t="e">
        <f>IF(AK57&lt;#REF!,"STRIKE",IF(AK57&gt;=#REF!,"GOOD"))</f>
        <v>#REF!</v>
      </c>
      <c r="AM57" s="75">
        <f>VLOOKUP(H57,'Roll ups'!A:B,2,FALSE)</f>
        <v>325145452.83999985</v>
      </c>
      <c r="AN57" s="77">
        <f t="shared" si="2"/>
        <v>3.2738022036058086E-4</v>
      </c>
      <c r="AO57" s="74" t="str">
        <f>IFERROR(VLOOKUP(Table2[[#This Row],[Product Name]],'Roll ups'!L:P,5,FALSE),"GOOD")</f>
        <v>GOOD</v>
      </c>
      <c r="AP57" s="74">
        <f>Table2[[#This Row],[Retail Dollar Vol Current 12 Mths]]/Table2[[#This Row],[SHELF SALES  LOOKUP]]</f>
        <v>3.328239378861985E-4</v>
      </c>
      <c r="AQ57" s="69">
        <f t="shared" si="3"/>
        <v>0</v>
      </c>
      <c r="AR5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57" s="69" t="e">
        <f>IF(Table2[[#This Row],[Shelf Dollar Vol Current 12 Mths]]&gt;#REF!,"MEETS $ CRITERIA",IF(Table2[[#This Row],[Shelf Dollar Vol Current 12 Mths]]&lt;#REF!+1,"DOES NOT MEET $ CRITERIA"))</f>
        <v>#REF!</v>
      </c>
      <c r="AT57" s="78"/>
    </row>
    <row r="58" spans="1:46" ht="13.8" x14ac:dyDescent="0.3">
      <c r="A58" s="68" t="s">
        <v>4603</v>
      </c>
      <c r="B58" s="69">
        <v>4616</v>
      </c>
      <c r="C58" s="69">
        <v>281</v>
      </c>
      <c r="D58" s="69" t="s">
        <v>25</v>
      </c>
      <c r="E58" s="70" t="s">
        <v>6313</v>
      </c>
      <c r="F58" s="70"/>
      <c r="G58" s="71" t="s">
        <v>6433</v>
      </c>
      <c r="H58" s="69" t="s">
        <v>6315</v>
      </c>
      <c r="I58" s="68" t="s">
        <v>900</v>
      </c>
      <c r="J58" s="68" t="s">
        <v>240</v>
      </c>
      <c r="K58" s="68" t="s">
        <v>146</v>
      </c>
      <c r="L58" s="68" t="s">
        <v>146</v>
      </c>
      <c r="M58" s="68" t="s">
        <v>240</v>
      </c>
      <c r="N58" s="68" t="s">
        <v>712</v>
      </c>
      <c r="O58" s="68" t="s">
        <v>6434</v>
      </c>
      <c r="P58" s="72" t="s">
        <v>6357</v>
      </c>
      <c r="Q58" s="68" t="s">
        <v>397</v>
      </c>
      <c r="R58" s="68" t="s">
        <v>31</v>
      </c>
      <c r="S58" s="68">
        <v>9</v>
      </c>
      <c r="T58" s="68">
        <v>7</v>
      </c>
      <c r="U58" s="68">
        <v>0.23</v>
      </c>
      <c r="V58" s="68">
        <v>23.58</v>
      </c>
      <c r="W58" s="68">
        <v>76</v>
      </c>
      <c r="X58" s="68">
        <v>-2.2200000000000002</v>
      </c>
      <c r="Y58" s="68">
        <v>117.67</v>
      </c>
      <c r="Z58" s="68">
        <v>118.5</v>
      </c>
      <c r="AA58" s="68">
        <v>-0.01</v>
      </c>
      <c r="AB58" s="73">
        <v>87713.44</v>
      </c>
      <c r="AC58" s="73">
        <v>88332</v>
      </c>
      <c r="AD58" s="73">
        <v>87713.44</v>
      </c>
      <c r="AE58" s="73">
        <v>88332</v>
      </c>
      <c r="AF58" s="73"/>
      <c r="AG58" s="73">
        <f>IFERROR(VLOOKUP(J58,'Roll ups'!D:E,2,FALSE),0)</f>
        <v>5892527.0199999977</v>
      </c>
      <c r="AH58" s="74">
        <f>IF(Table2[[#This Row],[CATEGORY TTL LOOKUP]]=0,0,IF(Table2[[#This Row],[CATEGORY TTL LOOKUP]]&gt;0,SUM(AB58/AG58)))</f>
        <v>1.488553887021464E-2</v>
      </c>
      <c r="AI58" s="74" t="str">
        <f>IFERROR(IF(AH58&lt;#REF!,"STRIKE",IF(AH58&gt;=#REF!,"GOOD")),"NO DATA")</f>
        <v>NO DATA</v>
      </c>
      <c r="AJ58" s="75">
        <f>IFERROR(VLOOKUP(K58,'Roll ups'!H:I,2,FALSE),0)</f>
        <v>69119979.479999974</v>
      </c>
      <c r="AK58" s="76">
        <f>IF(Table2[[#This Row],[PRICE TIER LOOKUP]]=0,0,IF(Table2[[#This Row],[PRICE TIER LOOKUP]]&gt;0,SUM(AB58/AJ58)))</f>
        <v>1.2690026915499893E-3</v>
      </c>
      <c r="AL58" s="74" t="e">
        <f>IF(AK58&lt;#REF!,"STRIKE",IF(AK58&gt;=#REF!,"GOOD"))</f>
        <v>#REF!</v>
      </c>
      <c r="AM58" s="75">
        <f>VLOOKUP(H58,'Roll ups'!A:B,2,FALSE)</f>
        <v>325145452.83999985</v>
      </c>
      <c r="AN58" s="77">
        <f t="shared" si="2"/>
        <v>2.6976677432780436E-4</v>
      </c>
      <c r="AO58" s="74" t="str">
        <f>IFERROR(VLOOKUP(Table2[[#This Row],[Product Name]],'Roll ups'!L:P,5,FALSE),"GOOD")</f>
        <v>GOOD</v>
      </c>
      <c r="AP58" s="74">
        <f>Table2[[#This Row],[Retail Dollar Vol Current 12 Mths]]/Table2[[#This Row],[SHELF SALES  LOOKUP]]</f>
        <v>2.6976677432780436E-4</v>
      </c>
      <c r="AQ58" s="69">
        <f t="shared" si="3"/>
        <v>0</v>
      </c>
      <c r="AR5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58" s="69" t="e">
        <f>IF(Table2[[#This Row],[Shelf Dollar Vol Current 12 Mths]]&gt;#REF!,"MEETS $ CRITERIA",IF(Table2[[#This Row],[Shelf Dollar Vol Current 12 Mths]]&lt;#REF!+1,"DOES NOT MEET $ CRITERIA"))</f>
        <v>#REF!</v>
      </c>
      <c r="AT58" s="78"/>
    </row>
    <row r="59" spans="1:46" ht="13.8" x14ac:dyDescent="0.3">
      <c r="A59" s="68" t="s">
        <v>4897</v>
      </c>
      <c r="B59" s="69">
        <v>5104</v>
      </c>
      <c r="C59" s="69">
        <v>152</v>
      </c>
      <c r="D59" s="69" t="s">
        <v>25</v>
      </c>
      <c r="E59" s="70" t="s">
        <v>6313</v>
      </c>
      <c r="F59" s="70"/>
      <c r="G59" s="71" t="s">
        <v>6435</v>
      </c>
      <c r="H59" s="69" t="s">
        <v>6315</v>
      </c>
      <c r="I59" s="68" t="s">
        <v>900</v>
      </c>
      <c r="J59" s="68" t="s">
        <v>240</v>
      </c>
      <c r="K59" s="68" t="s">
        <v>146</v>
      </c>
      <c r="L59" s="68" t="s">
        <v>146</v>
      </c>
      <c r="M59" s="68" t="s">
        <v>240</v>
      </c>
      <c r="N59" s="68" t="s">
        <v>241</v>
      </c>
      <c r="O59" s="68" t="s">
        <v>6436</v>
      </c>
      <c r="P59" s="72" t="s">
        <v>6357</v>
      </c>
      <c r="Q59" s="68" t="s">
        <v>42</v>
      </c>
      <c r="R59" s="68" t="s">
        <v>31</v>
      </c>
      <c r="S59" s="68">
        <v>1</v>
      </c>
      <c r="T59" s="68">
        <v>1</v>
      </c>
      <c r="U59" s="68">
        <v>0</v>
      </c>
      <c r="V59" s="68">
        <v>2.5</v>
      </c>
      <c r="W59" s="68">
        <v>6.5</v>
      </c>
      <c r="X59" s="68">
        <v>-1.6</v>
      </c>
      <c r="Y59" s="68">
        <v>19.5</v>
      </c>
      <c r="Z59" s="68">
        <v>35.42</v>
      </c>
      <c r="AA59" s="68">
        <v>-0.82</v>
      </c>
      <c r="AB59" s="73">
        <v>14116.44</v>
      </c>
      <c r="AC59" s="73">
        <v>23443.11</v>
      </c>
      <c r="AD59" s="73">
        <v>14905.8</v>
      </c>
      <c r="AE59" s="73">
        <v>25127.13</v>
      </c>
      <c r="AF59" s="73"/>
      <c r="AG59" s="73">
        <f>IFERROR(VLOOKUP(J59,'Roll ups'!D:E,2,FALSE),0)</f>
        <v>5892527.0199999977</v>
      </c>
      <c r="AH59" s="74">
        <f>IF(Table2[[#This Row],[CATEGORY TTL LOOKUP]]=0,0,IF(Table2[[#This Row],[CATEGORY TTL LOOKUP]]&gt;0,SUM(AB59/AG59)))</f>
        <v>2.3956512973274421E-3</v>
      </c>
      <c r="AI59" s="74" t="str">
        <f>IFERROR(IF(AH59&lt;#REF!,"STRIKE",IF(AH59&gt;=#REF!,"GOOD")),"NO DATA")</f>
        <v>NO DATA</v>
      </c>
      <c r="AJ59" s="75">
        <f>IFERROR(VLOOKUP(K59,'Roll ups'!H:I,2,FALSE),0)</f>
        <v>69119979.479999974</v>
      </c>
      <c r="AK59" s="76">
        <f>IF(Table2[[#This Row],[PRICE TIER LOOKUP]]=0,0,IF(Table2[[#This Row],[PRICE TIER LOOKUP]]&gt;0,SUM(AB59/AJ59)))</f>
        <v>2.0423096340884512E-4</v>
      </c>
      <c r="AL59" s="74" t="e">
        <f>IF(AK59&lt;#REF!,"STRIKE",IF(AK59&gt;=#REF!,"GOOD"))</f>
        <v>#REF!</v>
      </c>
      <c r="AM59" s="75">
        <f>VLOOKUP(H59,'Roll ups'!A:B,2,FALSE)</f>
        <v>325145452.83999985</v>
      </c>
      <c r="AN59" s="77">
        <f t="shared" si="2"/>
        <v>4.3415769393971904E-5</v>
      </c>
      <c r="AO59" s="74" t="str">
        <f>IFERROR(VLOOKUP(Table2[[#This Row],[Product Name]],'Roll ups'!L:P,5,FALSE),"GOOD")</f>
        <v>GOOD</v>
      </c>
      <c r="AP59" s="74">
        <f>Table2[[#This Row],[Retail Dollar Vol Current 12 Mths]]/Table2[[#This Row],[SHELF SALES  LOOKUP]]</f>
        <v>4.58434828775999E-5</v>
      </c>
      <c r="AQ59" s="69">
        <f t="shared" si="3"/>
        <v>0</v>
      </c>
      <c r="AR5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59" s="69" t="e">
        <f>IF(Table2[[#This Row],[Shelf Dollar Vol Current 12 Mths]]&gt;#REF!,"MEETS $ CRITERIA",IF(Table2[[#This Row],[Shelf Dollar Vol Current 12 Mths]]&lt;#REF!+1,"DOES NOT MEET $ CRITERIA"))</f>
        <v>#REF!</v>
      </c>
      <c r="AT59" s="78"/>
    </row>
    <row r="60" spans="1:46" ht="13.8" x14ac:dyDescent="0.3">
      <c r="A60" s="68" t="s">
        <v>4453</v>
      </c>
      <c r="B60" s="69">
        <v>87485</v>
      </c>
      <c r="C60" s="69">
        <v>932</v>
      </c>
      <c r="D60" s="69" t="s">
        <v>25</v>
      </c>
      <c r="E60" s="70" t="s">
        <v>6313</v>
      </c>
      <c r="F60" s="70"/>
      <c r="G60" s="71" t="s">
        <v>6437</v>
      </c>
      <c r="H60" s="69" t="s">
        <v>6315</v>
      </c>
      <c r="I60" s="68" t="s">
        <v>245</v>
      </c>
      <c r="J60" s="68" t="s">
        <v>245</v>
      </c>
      <c r="K60" s="68" t="s">
        <v>146</v>
      </c>
      <c r="L60" s="68" t="s">
        <v>6320</v>
      </c>
      <c r="M60" s="68" t="s">
        <v>245</v>
      </c>
      <c r="N60" s="68" t="s">
        <v>246</v>
      </c>
      <c r="O60" s="68" t="s">
        <v>6438</v>
      </c>
      <c r="P60" s="72" t="s">
        <v>245</v>
      </c>
      <c r="Q60" s="68" t="s">
        <v>397</v>
      </c>
      <c r="R60" s="68" t="s">
        <v>31</v>
      </c>
      <c r="S60" s="68">
        <v>436</v>
      </c>
      <c r="T60" s="68">
        <v>398.5</v>
      </c>
      <c r="U60" s="68">
        <v>0.09</v>
      </c>
      <c r="V60" s="68">
        <v>1127.92</v>
      </c>
      <c r="W60" s="68">
        <v>1014.92</v>
      </c>
      <c r="X60" s="68">
        <v>0.1</v>
      </c>
      <c r="Y60" s="68">
        <v>3042.25</v>
      </c>
      <c r="Z60" s="68">
        <v>2978.58</v>
      </c>
      <c r="AA60" s="68">
        <v>0.02</v>
      </c>
      <c r="AB60" s="73">
        <v>1463144.59</v>
      </c>
      <c r="AC60" s="73">
        <v>1464003.49</v>
      </c>
      <c r="AD60" s="73">
        <v>1531468.65</v>
      </c>
      <c r="AE60" s="73">
        <v>1495354.81</v>
      </c>
      <c r="AF60" s="73"/>
      <c r="AG60" s="73">
        <f>IFERROR(VLOOKUP(J60,'Roll ups'!D:E,2,FALSE),0)</f>
        <v>57863085.470000021</v>
      </c>
      <c r="AH60" s="74">
        <f>IF(Table2[[#This Row],[CATEGORY TTL LOOKUP]]=0,0,IF(Table2[[#This Row],[CATEGORY TTL LOOKUP]]&gt;0,SUM(AB60/AG60)))</f>
        <v>2.5286321635208844E-2</v>
      </c>
      <c r="AI60" s="74" t="str">
        <f>IFERROR(IF(AH60&lt;#REF!,"STRIKE",IF(AH60&gt;=#REF!,"GOOD")),"NO DATA")</f>
        <v>NO DATA</v>
      </c>
      <c r="AJ60" s="75">
        <f>IFERROR(VLOOKUP(K60,'Roll ups'!H:I,2,FALSE),0)</f>
        <v>69119979.479999974</v>
      </c>
      <c r="AK60" s="76">
        <f>IF(Table2[[#This Row],[PRICE TIER LOOKUP]]=0,0,IF(Table2[[#This Row],[PRICE TIER LOOKUP]]&gt;0,SUM(AB60/AJ60)))</f>
        <v>2.1168186116481188E-2</v>
      </c>
      <c r="AL60" s="74" t="e">
        <f>IF(AK60&lt;#REF!,"STRIKE",IF(AK60&gt;=#REF!,"GOOD"))</f>
        <v>#REF!</v>
      </c>
      <c r="AM60" s="75">
        <f>VLOOKUP(H60,'Roll ups'!A:B,2,FALSE)</f>
        <v>325145452.83999985</v>
      </c>
      <c r="AN60" s="77">
        <f t="shared" si="2"/>
        <v>4.4999694051388005E-3</v>
      </c>
      <c r="AO60" s="74" t="str">
        <f>IFERROR(VLOOKUP(Table2[[#This Row],[Product Name]],'Roll ups'!L:P,5,FALSE),"GOOD")</f>
        <v>GOOD</v>
      </c>
      <c r="AP60" s="74">
        <f>Table2[[#This Row],[Retail Dollar Vol Current 12 Mths]]/Table2[[#This Row],[SHELF SALES  LOOKUP]]</f>
        <v>4.7101032372536891E-3</v>
      </c>
      <c r="AQ60" s="69">
        <f t="shared" si="3"/>
        <v>0</v>
      </c>
      <c r="AR6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60" s="69" t="e">
        <f>IF(Table2[[#This Row],[Shelf Dollar Vol Current 12 Mths]]&gt;#REF!,"MEETS $ CRITERIA",IF(Table2[[#This Row],[Shelf Dollar Vol Current 12 Mths]]&lt;#REF!+1,"DOES NOT MEET $ CRITERIA"))</f>
        <v>#REF!</v>
      </c>
      <c r="AT60" s="78"/>
    </row>
    <row r="61" spans="1:46" ht="13.8" x14ac:dyDescent="0.3">
      <c r="A61" s="68" t="s">
        <v>1471</v>
      </c>
      <c r="B61" s="69">
        <v>87643</v>
      </c>
      <c r="C61" s="69">
        <v>751</v>
      </c>
      <c r="D61" s="69" t="s">
        <v>25</v>
      </c>
      <c r="E61" s="70" t="s">
        <v>6313</v>
      </c>
      <c r="F61" s="70"/>
      <c r="G61" s="71" t="s">
        <v>6439</v>
      </c>
      <c r="H61" s="69" t="s">
        <v>6315</v>
      </c>
      <c r="I61" s="68" t="s">
        <v>245</v>
      </c>
      <c r="J61" s="68" t="s">
        <v>245</v>
      </c>
      <c r="K61" s="68" t="s">
        <v>89</v>
      </c>
      <c r="L61" s="68" t="s">
        <v>132</v>
      </c>
      <c r="M61" s="68" t="s">
        <v>245</v>
      </c>
      <c r="N61" s="68" t="s">
        <v>246</v>
      </c>
      <c r="O61" s="68" t="s">
        <v>6440</v>
      </c>
      <c r="P61" s="72" t="s">
        <v>245</v>
      </c>
      <c r="Q61" s="68" t="s">
        <v>26</v>
      </c>
      <c r="R61" s="68" t="s">
        <v>27</v>
      </c>
      <c r="S61" s="68">
        <v>142</v>
      </c>
      <c r="T61" s="68">
        <v>203.33</v>
      </c>
      <c r="U61" s="68">
        <v>-0.43</v>
      </c>
      <c r="V61" s="68">
        <v>383.83</v>
      </c>
      <c r="W61" s="68">
        <v>458.92</v>
      </c>
      <c r="X61" s="68">
        <v>-0.2</v>
      </c>
      <c r="Y61" s="68">
        <v>1377.67</v>
      </c>
      <c r="Z61" s="68">
        <v>1739.75</v>
      </c>
      <c r="AA61" s="68">
        <v>-0.26</v>
      </c>
      <c r="AB61" s="73">
        <v>337239.9</v>
      </c>
      <c r="AC61" s="73">
        <v>415278.14</v>
      </c>
      <c r="AD61" s="73">
        <v>355933.96</v>
      </c>
      <c r="AE61" s="73">
        <v>438311.92</v>
      </c>
      <c r="AF61" s="73"/>
      <c r="AG61" s="73">
        <f>IFERROR(VLOOKUP(J61,'Roll ups'!D:E,2,FALSE),0)</f>
        <v>57863085.470000021</v>
      </c>
      <c r="AH61" s="74">
        <f>IF(Table2[[#This Row],[CATEGORY TTL LOOKUP]]=0,0,IF(Table2[[#This Row],[CATEGORY TTL LOOKUP]]&gt;0,SUM(AB61/AG61)))</f>
        <v>5.828239148685686E-3</v>
      </c>
      <c r="AI61" s="74" t="str">
        <f>IFERROR(IF(AH61&lt;#REF!,"STRIKE",IF(AH61&gt;=#REF!,"GOOD")),"NO DATA")</f>
        <v>NO DATA</v>
      </c>
      <c r="AJ61" s="75">
        <f>IFERROR(VLOOKUP(K61,'Roll ups'!H:I,2,FALSE),0)</f>
        <v>75793138.070000067</v>
      </c>
      <c r="AK61" s="76">
        <f>IF(Table2[[#This Row],[PRICE TIER LOOKUP]]=0,0,IF(Table2[[#This Row],[PRICE TIER LOOKUP]]&gt;0,SUM(AB61/AJ61)))</f>
        <v>4.4494779948091902E-3</v>
      </c>
      <c r="AL61" s="74" t="e">
        <f>IF(AK61&lt;#REF!,"STRIKE",IF(AK61&gt;=#REF!,"GOOD"))</f>
        <v>#REF!</v>
      </c>
      <c r="AM61" s="75">
        <f>VLOOKUP(H61,'Roll ups'!A:B,2,FALSE)</f>
        <v>325145452.83999985</v>
      </c>
      <c r="AN61" s="77">
        <f t="shared" si="2"/>
        <v>1.0371970361398586E-3</v>
      </c>
      <c r="AO61" s="74" t="str">
        <f>IFERROR(VLOOKUP(Table2[[#This Row],[Product Name]],'Roll ups'!L:P,5,FALSE),"GOOD")</f>
        <v>GOOD</v>
      </c>
      <c r="AP61" s="74">
        <f>Table2[[#This Row],[Retail Dollar Vol Current 12 Mths]]/Table2[[#This Row],[SHELF SALES  LOOKUP]]</f>
        <v>1.0946914892737277E-3</v>
      </c>
      <c r="AQ61" s="69">
        <f t="shared" si="3"/>
        <v>0</v>
      </c>
      <c r="AR6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61" s="69" t="e">
        <f>IF(Table2[[#This Row],[Shelf Dollar Vol Current 12 Mths]]&gt;#REF!,"MEETS $ CRITERIA",IF(Table2[[#This Row],[Shelf Dollar Vol Current 12 Mths]]&lt;#REF!+1,"DOES NOT MEET $ CRITERIA"))</f>
        <v>#REF!</v>
      </c>
      <c r="AT61" s="78"/>
    </row>
    <row r="62" spans="1:46" ht="13.8" x14ac:dyDescent="0.3">
      <c r="A62" s="68" t="s">
        <v>4618</v>
      </c>
      <c r="B62" s="69">
        <v>89154</v>
      </c>
      <c r="C62" s="69">
        <v>694</v>
      </c>
      <c r="D62" s="69" t="s">
        <v>25</v>
      </c>
      <c r="E62" s="70" t="s">
        <v>6313</v>
      </c>
      <c r="F62" s="70"/>
      <c r="G62" s="71" t="s">
        <v>6441</v>
      </c>
      <c r="H62" s="69" t="s">
        <v>6315</v>
      </c>
      <c r="I62" s="68" t="s">
        <v>245</v>
      </c>
      <c r="J62" s="68" t="s">
        <v>245</v>
      </c>
      <c r="K62" s="68" t="s">
        <v>146</v>
      </c>
      <c r="L62" s="68" t="s">
        <v>146</v>
      </c>
      <c r="M62" s="68" t="s">
        <v>245</v>
      </c>
      <c r="N62" s="68" t="s">
        <v>246</v>
      </c>
      <c r="O62" s="68" t="s">
        <v>6442</v>
      </c>
      <c r="P62" s="72" t="s">
        <v>245</v>
      </c>
      <c r="Q62" s="68" t="s">
        <v>397</v>
      </c>
      <c r="R62" s="68" t="s">
        <v>31</v>
      </c>
      <c r="S62" s="68">
        <v>543</v>
      </c>
      <c r="T62" s="68">
        <v>146.08000000000001</v>
      </c>
      <c r="U62" s="68">
        <v>0.73</v>
      </c>
      <c r="V62" s="68">
        <v>1399.75</v>
      </c>
      <c r="W62" s="68">
        <v>487</v>
      </c>
      <c r="X62" s="68">
        <v>0.65</v>
      </c>
      <c r="Y62" s="68">
        <v>3123.67</v>
      </c>
      <c r="Z62" s="68">
        <v>1464.17</v>
      </c>
      <c r="AA62" s="68">
        <v>0.53</v>
      </c>
      <c r="AB62" s="73">
        <v>1671003.82</v>
      </c>
      <c r="AC62" s="73">
        <v>803577.1</v>
      </c>
      <c r="AD62" s="73">
        <v>1716767.2</v>
      </c>
      <c r="AE62" s="73">
        <v>803577.1</v>
      </c>
      <c r="AF62" s="73"/>
      <c r="AG62" s="73">
        <f>IFERROR(VLOOKUP(J62,'Roll ups'!D:E,2,FALSE),0)</f>
        <v>57863085.470000021</v>
      </c>
      <c r="AH62" s="74">
        <f>IF(Table2[[#This Row],[CATEGORY TTL LOOKUP]]=0,0,IF(Table2[[#This Row],[CATEGORY TTL LOOKUP]]&gt;0,SUM(AB62/AG62)))</f>
        <v>2.8878581334318178E-2</v>
      </c>
      <c r="AI62" s="74" t="str">
        <f>IFERROR(IF(AH62&lt;#REF!,"STRIKE",IF(AH62&gt;=#REF!,"GOOD")),"NO DATA")</f>
        <v>NO DATA</v>
      </c>
      <c r="AJ62" s="75">
        <f>IFERROR(VLOOKUP(K62,'Roll ups'!H:I,2,FALSE),0)</f>
        <v>69119979.479999974</v>
      </c>
      <c r="AK62" s="76">
        <f>IF(Table2[[#This Row],[PRICE TIER LOOKUP]]=0,0,IF(Table2[[#This Row],[PRICE TIER LOOKUP]]&gt;0,SUM(AB62/AJ62)))</f>
        <v>2.4175409665500681E-2</v>
      </c>
      <c r="AL62" s="74" t="e">
        <f>IF(AK62&lt;#REF!,"STRIKE",IF(AK62&gt;=#REF!,"GOOD"))</f>
        <v>#REF!</v>
      </c>
      <c r="AM62" s="75">
        <f>VLOOKUP(H62,'Roll ups'!A:B,2,FALSE)</f>
        <v>325145452.83999985</v>
      </c>
      <c r="AN62" s="77">
        <f t="shared" si="2"/>
        <v>5.139250158366142E-3</v>
      </c>
      <c r="AO62" s="74" t="str">
        <f>IFERROR(VLOOKUP(Table2[[#This Row],[Product Name]],'Roll ups'!L:P,5,FALSE),"GOOD")</f>
        <v>GOOD</v>
      </c>
      <c r="AP62" s="74">
        <f>Table2[[#This Row],[Retail Dollar Vol Current 12 Mths]]/Table2[[#This Row],[SHELF SALES  LOOKUP]]</f>
        <v>5.279997567257385E-3</v>
      </c>
      <c r="AQ62" s="69">
        <f t="shared" si="3"/>
        <v>0</v>
      </c>
      <c r="AR6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62" s="69" t="e">
        <f>IF(Table2[[#This Row],[Shelf Dollar Vol Current 12 Mths]]&gt;#REF!,"MEETS $ CRITERIA",IF(Table2[[#This Row],[Shelf Dollar Vol Current 12 Mths]]&lt;#REF!+1,"DOES NOT MEET $ CRITERIA"))</f>
        <v>#REF!</v>
      </c>
      <c r="AT62" s="78"/>
    </row>
    <row r="63" spans="1:46" ht="13.8" x14ac:dyDescent="0.3">
      <c r="A63" s="68" t="s">
        <v>1644</v>
      </c>
      <c r="B63" s="69">
        <v>89533</v>
      </c>
      <c r="C63" s="69">
        <v>627</v>
      </c>
      <c r="D63" s="69" t="s">
        <v>25</v>
      </c>
      <c r="E63" s="70" t="s">
        <v>6313</v>
      </c>
      <c r="F63" s="70"/>
      <c r="G63" s="71" t="s">
        <v>6443</v>
      </c>
      <c r="H63" s="69" t="s">
        <v>6315</v>
      </c>
      <c r="I63" s="68" t="s">
        <v>245</v>
      </c>
      <c r="J63" s="68" t="s">
        <v>245</v>
      </c>
      <c r="K63" s="68" t="s">
        <v>89</v>
      </c>
      <c r="L63" s="68" t="s">
        <v>132</v>
      </c>
      <c r="M63" s="68" t="s">
        <v>245</v>
      </c>
      <c r="N63" s="68" t="s">
        <v>246</v>
      </c>
      <c r="O63" s="68" t="s">
        <v>6444</v>
      </c>
      <c r="P63" s="72" t="s">
        <v>245</v>
      </c>
      <c r="Q63" s="68" t="s">
        <v>26</v>
      </c>
      <c r="R63" s="68" t="s">
        <v>27</v>
      </c>
      <c r="S63" s="68">
        <v>71</v>
      </c>
      <c r="T63" s="68">
        <v>96</v>
      </c>
      <c r="U63" s="68">
        <v>-0.35</v>
      </c>
      <c r="V63" s="68">
        <v>209.17</v>
      </c>
      <c r="W63" s="68">
        <v>256.92</v>
      </c>
      <c r="X63" s="68">
        <v>-0.23</v>
      </c>
      <c r="Y63" s="68">
        <v>677.67</v>
      </c>
      <c r="Z63" s="68">
        <v>763.33</v>
      </c>
      <c r="AA63" s="68">
        <v>-0.13</v>
      </c>
      <c r="AB63" s="73">
        <v>166921.5</v>
      </c>
      <c r="AC63" s="73">
        <v>182857.46</v>
      </c>
      <c r="AD63" s="73">
        <v>176109.14</v>
      </c>
      <c r="AE63" s="73">
        <v>193243.22</v>
      </c>
      <c r="AF63" s="73"/>
      <c r="AG63" s="73">
        <f>IFERROR(VLOOKUP(J63,'Roll ups'!D:E,2,FALSE),0)</f>
        <v>57863085.470000021</v>
      </c>
      <c r="AH63" s="74">
        <f>IF(Table2[[#This Row],[CATEGORY TTL LOOKUP]]=0,0,IF(Table2[[#This Row],[CATEGORY TTL LOOKUP]]&gt;0,SUM(AB63/AG63)))</f>
        <v>2.8847666633080417E-3</v>
      </c>
      <c r="AI63" s="74" t="str">
        <f>IFERROR(IF(AH63&lt;#REF!,"STRIKE",IF(AH63&gt;=#REF!,"GOOD")),"NO DATA")</f>
        <v>NO DATA</v>
      </c>
      <c r="AJ63" s="75">
        <f>IFERROR(VLOOKUP(K63,'Roll ups'!H:I,2,FALSE),0)</f>
        <v>75793138.070000067</v>
      </c>
      <c r="AK63" s="76">
        <f>IF(Table2[[#This Row],[PRICE TIER LOOKUP]]=0,0,IF(Table2[[#This Row],[PRICE TIER LOOKUP]]&gt;0,SUM(AB63/AJ63)))</f>
        <v>2.2023299767036531E-3</v>
      </c>
      <c r="AL63" s="74" t="e">
        <f>IF(AK63&lt;#REF!,"STRIKE",IF(AK63&gt;=#REF!,"GOOD"))</f>
        <v>#REF!</v>
      </c>
      <c r="AM63" s="75">
        <f>VLOOKUP(H63,'Roll ups'!A:B,2,FALSE)</f>
        <v>325145452.83999985</v>
      </c>
      <c r="AN63" s="77">
        <f t="shared" si="2"/>
        <v>5.1337485590530478E-4</v>
      </c>
      <c r="AO63" s="74" t="str">
        <f>IFERROR(VLOOKUP(Table2[[#This Row],[Product Name]],'Roll ups'!L:P,5,FALSE),"GOOD")</f>
        <v>GOOD</v>
      </c>
      <c r="AP63" s="74">
        <f>Table2[[#This Row],[Retail Dollar Vol Current 12 Mths]]/Table2[[#This Row],[SHELF SALES  LOOKUP]]</f>
        <v>5.4163187109573753E-4</v>
      </c>
      <c r="AQ63" s="69">
        <f t="shared" si="3"/>
        <v>0</v>
      </c>
      <c r="AR6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63" s="69" t="e">
        <f>IF(Table2[[#This Row],[Shelf Dollar Vol Current 12 Mths]]&gt;#REF!,"MEETS $ CRITERIA",IF(Table2[[#This Row],[Shelf Dollar Vol Current 12 Mths]]&lt;#REF!+1,"DOES NOT MEET $ CRITERIA"))</f>
        <v>#REF!</v>
      </c>
      <c r="AT63" s="78"/>
    </row>
    <row r="64" spans="1:46" ht="13.8" x14ac:dyDescent="0.3">
      <c r="A64" s="68" t="s">
        <v>6445</v>
      </c>
      <c r="B64" s="69">
        <v>33419</v>
      </c>
      <c r="C64" s="69">
        <v>204</v>
      </c>
      <c r="D64" s="69" t="s">
        <v>25</v>
      </c>
      <c r="E64" s="70" t="s">
        <v>6313</v>
      </c>
      <c r="F64" s="70"/>
      <c r="G64" s="71" t="s">
        <v>6446</v>
      </c>
      <c r="H64" s="69" t="s">
        <v>6315</v>
      </c>
      <c r="I64" s="68" t="s">
        <v>252</v>
      </c>
      <c r="J64" s="68" t="s">
        <v>252</v>
      </c>
      <c r="K64" s="68" t="s">
        <v>6320</v>
      </c>
      <c r="L64" s="68" t="s">
        <v>6320</v>
      </c>
      <c r="M64" s="68" t="s">
        <v>252</v>
      </c>
      <c r="N64" s="68" t="s">
        <v>154</v>
      </c>
      <c r="O64" s="68" t="s">
        <v>6447</v>
      </c>
      <c r="P64" s="72" t="s">
        <v>252</v>
      </c>
      <c r="Q64" s="68" t="s">
        <v>42</v>
      </c>
      <c r="R64" s="68" t="s">
        <v>31</v>
      </c>
      <c r="S64" s="68">
        <v>4</v>
      </c>
      <c r="T64" s="68"/>
      <c r="U64" s="68">
        <v>1</v>
      </c>
      <c r="V64" s="68">
        <v>120.69</v>
      </c>
      <c r="W64" s="68"/>
      <c r="X64" s="68">
        <v>1</v>
      </c>
      <c r="Y64" s="68">
        <v>510.61</v>
      </c>
      <c r="Z64" s="68"/>
      <c r="AA64" s="68">
        <v>1</v>
      </c>
      <c r="AB64" s="73">
        <v>120169.12</v>
      </c>
      <c r="AC64" s="73"/>
      <c r="AD64" s="73">
        <v>132703.6</v>
      </c>
      <c r="AE64" s="73"/>
      <c r="AF64" s="73"/>
      <c r="AG64" s="73">
        <f>IFERROR(VLOOKUP(J64,'Roll ups'!D:E,2,FALSE),0)</f>
        <v>73393567.950000003</v>
      </c>
      <c r="AH64" s="74">
        <f>IF(Table2[[#This Row],[CATEGORY TTL LOOKUP]]=0,0,IF(Table2[[#This Row],[CATEGORY TTL LOOKUP]]&gt;0,SUM(AB64/AG64)))</f>
        <v>1.6373249503535002E-3</v>
      </c>
      <c r="AI64" s="74" t="str">
        <f>IFERROR(IF(AH64&lt;#REF!,"STRIKE",IF(AH64&gt;=#REF!,"GOOD")),"NO DATA")</f>
        <v>NO DATA</v>
      </c>
      <c r="AJ64" s="75">
        <f>IFERROR(VLOOKUP(K64,'Roll ups'!H:I,2,FALSE),0)</f>
        <v>3676796.11</v>
      </c>
      <c r="AK64" s="76">
        <f>IF(Table2[[#This Row],[PRICE TIER LOOKUP]]=0,0,IF(Table2[[#This Row],[PRICE TIER LOOKUP]]&gt;0,SUM(AB64/AJ64)))</f>
        <v>3.2683106814971039E-2</v>
      </c>
      <c r="AL64" s="74" t="e">
        <f>IF(AK64&lt;#REF!,"STRIKE",IF(AK64&gt;=#REF!,"GOOD"))</f>
        <v>#REF!</v>
      </c>
      <c r="AM64" s="75">
        <f>VLOOKUP(H64,'Roll ups'!A:B,2,FALSE)</f>
        <v>325145452.83999985</v>
      </c>
      <c r="AN64" s="77">
        <f t="shared" si="2"/>
        <v>3.6958573140228956E-4</v>
      </c>
      <c r="AO64" s="74" t="str">
        <f>IFERROR(VLOOKUP(Table2[[#This Row],[Product Name]],'Roll ups'!L:P,5,FALSE),"GOOD")</f>
        <v>GOOD</v>
      </c>
      <c r="AP64" s="74">
        <f>Table2[[#This Row],[Retail Dollar Vol Current 12 Mths]]/Table2[[#This Row],[SHELF SALES  LOOKUP]]</f>
        <v>4.0813610905794163E-4</v>
      </c>
      <c r="AQ64" s="69">
        <f t="shared" si="3"/>
        <v>0</v>
      </c>
      <c r="AR64" s="69" t="str">
        <f>IF(Table2[[#This Row],[Shelf Dollar Vol Last 12 Mths]]="","NO SALES LY",IF(Table2[[#This Row],[Shelf Dollar Vol Last 12 Mths]]&gt;0,IF(Table2[[#This Row],[COUNT OF STRIKES]]=0,"GOOD",IF(Table2[[#This Row],[COUNT OF STRIKES]]=1,"FAIR",IF(Table2[[#This Row],[COUNT OF STRIKES]]=2,"BUBBLE",IF(Table2[[#This Row],[COUNT OF STRIKES]]=3,"AT RISK"))))))</f>
        <v>NO SALES LY</v>
      </c>
      <c r="AS64" s="69" t="e">
        <f>IF(Table2[[#This Row],[Shelf Dollar Vol Current 12 Mths]]&gt;#REF!,"MEETS $ CRITERIA",IF(Table2[[#This Row],[Shelf Dollar Vol Current 12 Mths]]&lt;#REF!+1,"DOES NOT MEET $ CRITERIA"))</f>
        <v>#REF!</v>
      </c>
      <c r="AT64" s="78"/>
    </row>
    <row r="65" spans="1:46" ht="13.8" x14ac:dyDescent="0.3">
      <c r="A65" s="68" t="s">
        <v>6448</v>
      </c>
      <c r="B65" s="69">
        <v>33420</v>
      </c>
      <c r="C65" s="69">
        <v>339</v>
      </c>
      <c r="D65" s="69" t="s">
        <v>25</v>
      </c>
      <c r="E65" s="70" t="s">
        <v>6313</v>
      </c>
      <c r="F65" s="70"/>
      <c r="G65" s="71" t="s">
        <v>6449</v>
      </c>
      <c r="H65" s="69" t="s">
        <v>6315</v>
      </c>
      <c r="I65" s="68" t="s">
        <v>252</v>
      </c>
      <c r="J65" s="68" t="s">
        <v>252</v>
      </c>
      <c r="K65" s="68" t="s">
        <v>6320</v>
      </c>
      <c r="L65" s="68" t="s">
        <v>6320</v>
      </c>
      <c r="M65" s="68" t="s">
        <v>252</v>
      </c>
      <c r="N65" s="68" t="s">
        <v>154</v>
      </c>
      <c r="O65" s="68" t="s">
        <v>6450</v>
      </c>
      <c r="P65" s="72" t="s">
        <v>252</v>
      </c>
      <c r="Q65" s="68" t="s">
        <v>42</v>
      </c>
      <c r="R65" s="68" t="s">
        <v>31</v>
      </c>
      <c r="S65" s="68">
        <v>37</v>
      </c>
      <c r="T65" s="68"/>
      <c r="U65" s="68">
        <v>1</v>
      </c>
      <c r="V65" s="68">
        <v>107.17</v>
      </c>
      <c r="W65" s="68"/>
      <c r="X65" s="68">
        <v>1</v>
      </c>
      <c r="Y65" s="68">
        <v>576.83000000000004</v>
      </c>
      <c r="Z65" s="68"/>
      <c r="AA65" s="68">
        <v>1</v>
      </c>
      <c r="AB65" s="73">
        <v>151262.32</v>
      </c>
      <c r="AC65" s="73"/>
      <c r="AD65" s="73">
        <v>169173.68</v>
      </c>
      <c r="AE65" s="73"/>
      <c r="AF65" s="73"/>
      <c r="AG65" s="73">
        <f>IFERROR(VLOOKUP(J65,'Roll ups'!D:E,2,FALSE),0)</f>
        <v>73393567.950000003</v>
      </c>
      <c r="AH65" s="74">
        <f>IF(Table2[[#This Row],[CATEGORY TTL LOOKUP]]=0,0,IF(Table2[[#This Row],[CATEGORY TTL LOOKUP]]&gt;0,SUM(AB65/AG65)))</f>
        <v>2.060975153886084E-3</v>
      </c>
      <c r="AI65" s="74" t="str">
        <f>IFERROR(IF(AH65&lt;#REF!,"STRIKE",IF(AH65&gt;=#REF!,"GOOD")),"NO DATA")</f>
        <v>NO DATA</v>
      </c>
      <c r="AJ65" s="75">
        <f>IFERROR(VLOOKUP(K65,'Roll ups'!H:I,2,FALSE),0)</f>
        <v>3676796.11</v>
      </c>
      <c r="AK65" s="76">
        <f>IF(Table2[[#This Row],[PRICE TIER LOOKUP]]=0,0,IF(Table2[[#This Row],[PRICE TIER LOOKUP]]&gt;0,SUM(AB65/AJ65)))</f>
        <v>4.1139708451225492E-2</v>
      </c>
      <c r="AL65" s="74" t="e">
        <f>IF(AK65&lt;#REF!,"STRIKE",IF(AK65&gt;=#REF!,"GOOD"))</f>
        <v>#REF!</v>
      </c>
      <c r="AM65" s="75">
        <f>VLOOKUP(H65,'Roll ups'!A:B,2,FALSE)</f>
        <v>325145452.83999985</v>
      </c>
      <c r="AN65" s="77">
        <f t="shared" si="2"/>
        <v>4.6521431771163156E-4</v>
      </c>
      <c r="AO65" s="74" t="str">
        <f>IFERROR(VLOOKUP(Table2[[#This Row],[Product Name]],'Roll ups'!L:P,5,FALSE),"GOOD")</f>
        <v>GOOD</v>
      </c>
      <c r="AP65" s="74">
        <f>Table2[[#This Row],[Retail Dollar Vol Current 12 Mths]]/Table2[[#This Row],[SHELF SALES  LOOKUP]]</f>
        <v>5.2030154050239266E-4</v>
      </c>
      <c r="AQ65" s="69">
        <f t="shared" si="3"/>
        <v>0</v>
      </c>
      <c r="AR65" s="69" t="str">
        <f>IF(Table2[[#This Row],[Shelf Dollar Vol Last 12 Mths]]="","NO SALES LY",IF(Table2[[#This Row],[Shelf Dollar Vol Last 12 Mths]]&gt;0,IF(Table2[[#This Row],[COUNT OF STRIKES]]=0,"GOOD",IF(Table2[[#This Row],[COUNT OF STRIKES]]=1,"FAIR",IF(Table2[[#This Row],[COUNT OF STRIKES]]=2,"BUBBLE",IF(Table2[[#This Row],[COUNT OF STRIKES]]=3,"AT RISK"))))))</f>
        <v>NO SALES LY</v>
      </c>
      <c r="AS65" s="69" t="e">
        <f>IF(Table2[[#This Row],[Shelf Dollar Vol Current 12 Mths]]&gt;#REF!,"MEETS $ CRITERIA",IF(Table2[[#This Row],[Shelf Dollar Vol Current 12 Mths]]&lt;#REF!+1,"DOES NOT MEET $ CRITERIA"))</f>
        <v>#REF!</v>
      </c>
      <c r="AT65" s="78"/>
    </row>
    <row r="66" spans="1:46" ht="13.8" x14ac:dyDescent="0.3">
      <c r="A66" s="68" t="s">
        <v>6451</v>
      </c>
      <c r="B66" s="69">
        <v>33421</v>
      </c>
      <c r="C66" s="69">
        <v>104</v>
      </c>
      <c r="D66" s="69" t="s">
        <v>25</v>
      </c>
      <c r="E66" s="70" t="s">
        <v>6313</v>
      </c>
      <c r="F66" s="70"/>
      <c r="G66" s="71" t="s">
        <v>6452</v>
      </c>
      <c r="H66" s="69" t="s">
        <v>6315</v>
      </c>
      <c r="I66" s="68" t="s">
        <v>252</v>
      </c>
      <c r="J66" s="68" t="s">
        <v>252</v>
      </c>
      <c r="K66" s="68" t="s">
        <v>6320</v>
      </c>
      <c r="L66" s="68" t="s">
        <v>6320</v>
      </c>
      <c r="M66" s="68" t="s">
        <v>252</v>
      </c>
      <c r="N66" s="68" t="s">
        <v>154</v>
      </c>
      <c r="O66" s="68" t="s">
        <v>6453</v>
      </c>
      <c r="P66" s="72" t="s">
        <v>252</v>
      </c>
      <c r="Q66" s="68" t="s">
        <v>42</v>
      </c>
      <c r="R66" s="68" t="s">
        <v>31</v>
      </c>
      <c r="S66" s="68">
        <v>25</v>
      </c>
      <c r="T66" s="68"/>
      <c r="U66" s="68">
        <v>1</v>
      </c>
      <c r="V66" s="68">
        <v>77.87</v>
      </c>
      <c r="W66" s="68"/>
      <c r="X66" s="68">
        <v>1</v>
      </c>
      <c r="Y66" s="68">
        <v>126.15</v>
      </c>
      <c r="Z66" s="68"/>
      <c r="AA66" s="68">
        <v>1</v>
      </c>
      <c r="AB66" s="73">
        <v>31491.84</v>
      </c>
      <c r="AC66" s="73"/>
      <c r="AD66" s="73">
        <v>46202.64</v>
      </c>
      <c r="AE66" s="73"/>
      <c r="AF66" s="73"/>
      <c r="AG66" s="73">
        <f>IFERROR(VLOOKUP(J66,'Roll ups'!D:E,2,FALSE),0)</f>
        <v>73393567.950000003</v>
      </c>
      <c r="AH66" s="74">
        <f>IF(Table2[[#This Row],[CATEGORY TTL LOOKUP]]=0,0,IF(Table2[[#This Row],[CATEGORY TTL LOOKUP]]&gt;0,SUM(AB66/AG66)))</f>
        <v>4.2908174216920597E-4</v>
      </c>
      <c r="AI66" s="74" t="str">
        <f>IFERROR(IF(AH66&lt;#REF!,"STRIKE",IF(AH66&gt;=#REF!,"GOOD")),"NO DATA")</f>
        <v>NO DATA</v>
      </c>
      <c r="AJ66" s="75">
        <f>IFERROR(VLOOKUP(K66,'Roll ups'!H:I,2,FALSE),0)</f>
        <v>3676796.11</v>
      </c>
      <c r="AK66" s="76">
        <f>IF(Table2[[#This Row],[PRICE TIER LOOKUP]]=0,0,IF(Table2[[#This Row],[PRICE TIER LOOKUP]]&gt;0,SUM(AB66/AJ66)))</f>
        <v>8.5650221164969634E-3</v>
      </c>
      <c r="AL66" s="74" t="e">
        <f>IF(AK66&lt;#REF!,"STRIKE",IF(AK66&gt;=#REF!,"GOOD"))</f>
        <v>#REF!</v>
      </c>
      <c r="AM66" s="75">
        <f>VLOOKUP(H66,'Roll ups'!A:B,2,FALSE)</f>
        <v>325145452.83999985</v>
      </c>
      <c r="AN66" s="77">
        <f t="shared" si="2"/>
        <v>9.6854622215789544E-5</v>
      </c>
      <c r="AO66" s="74" t="str">
        <f>IFERROR(VLOOKUP(Table2[[#This Row],[Product Name]],'Roll ups'!L:P,5,FALSE),"GOOD")</f>
        <v>GOOD</v>
      </c>
      <c r="AP66" s="74">
        <f>Table2[[#This Row],[Retail Dollar Vol Current 12 Mths]]/Table2[[#This Row],[SHELF SALES  LOOKUP]]</f>
        <v>1.4209837350158411E-4</v>
      </c>
      <c r="AQ66" s="69">
        <f t="shared" si="3"/>
        <v>0</v>
      </c>
      <c r="AR66" s="69" t="str">
        <f>IF(Table2[[#This Row],[Shelf Dollar Vol Last 12 Mths]]="","NO SALES LY",IF(Table2[[#This Row],[Shelf Dollar Vol Last 12 Mths]]&gt;0,IF(Table2[[#This Row],[COUNT OF STRIKES]]=0,"GOOD",IF(Table2[[#This Row],[COUNT OF STRIKES]]=1,"FAIR",IF(Table2[[#This Row],[COUNT OF STRIKES]]=2,"BUBBLE",IF(Table2[[#This Row],[COUNT OF STRIKES]]=3,"AT RISK"))))))</f>
        <v>NO SALES LY</v>
      </c>
      <c r="AS66" s="69" t="e">
        <f>IF(Table2[[#This Row],[Shelf Dollar Vol Current 12 Mths]]&gt;#REF!,"MEETS $ CRITERIA",IF(Table2[[#This Row],[Shelf Dollar Vol Current 12 Mths]]&lt;#REF!+1,"DOES NOT MEET $ CRITERIA"))</f>
        <v>#REF!</v>
      </c>
      <c r="AT66" s="78"/>
    </row>
    <row r="67" spans="1:46" ht="13.8" x14ac:dyDescent="0.3">
      <c r="A67" s="68" t="s">
        <v>1247</v>
      </c>
      <c r="B67" s="69">
        <v>34578</v>
      </c>
      <c r="C67" s="69">
        <v>866</v>
      </c>
      <c r="D67" s="69" t="s">
        <v>25</v>
      </c>
      <c r="E67" s="70" t="s">
        <v>6313</v>
      </c>
      <c r="F67" s="70"/>
      <c r="G67" s="71" t="s">
        <v>6454</v>
      </c>
      <c r="H67" s="69" t="s">
        <v>6315</v>
      </c>
      <c r="I67" s="68" t="s">
        <v>252</v>
      </c>
      <c r="J67" s="68" t="s">
        <v>252</v>
      </c>
      <c r="K67" s="68" t="s">
        <v>89</v>
      </c>
      <c r="L67" s="68" t="s">
        <v>89</v>
      </c>
      <c r="M67" s="68" t="s">
        <v>252</v>
      </c>
      <c r="N67" s="68" t="s">
        <v>154</v>
      </c>
      <c r="O67" s="68" t="s">
        <v>6455</v>
      </c>
      <c r="P67" s="72" t="s">
        <v>252</v>
      </c>
      <c r="Q67" s="68" t="s">
        <v>6387</v>
      </c>
      <c r="R67" s="68" t="s">
        <v>31</v>
      </c>
      <c r="S67" s="68">
        <v>2974</v>
      </c>
      <c r="T67" s="68">
        <v>2698.58</v>
      </c>
      <c r="U67" s="68">
        <v>0.09</v>
      </c>
      <c r="V67" s="68">
        <v>4762.3</v>
      </c>
      <c r="W67" s="68">
        <v>4328.49</v>
      </c>
      <c r="X67" s="68">
        <v>0.09</v>
      </c>
      <c r="Y67" s="68">
        <v>18297.099999999999</v>
      </c>
      <c r="Z67" s="68">
        <v>17825.13</v>
      </c>
      <c r="AA67" s="68">
        <v>0.03</v>
      </c>
      <c r="AB67" s="73">
        <v>1381498.54</v>
      </c>
      <c r="AC67" s="73">
        <v>1359105.82</v>
      </c>
      <c r="AD67" s="73">
        <v>1519650.4</v>
      </c>
      <c r="AE67" s="73">
        <v>1491518.09</v>
      </c>
      <c r="AF67" s="73"/>
      <c r="AG67" s="73">
        <f>IFERROR(VLOOKUP(J67,'Roll ups'!D:E,2,FALSE),0)</f>
        <v>73393567.950000003</v>
      </c>
      <c r="AH67" s="74">
        <f>IF(Table2[[#This Row],[CATEGORY TTL LOOKUP]]=0,0,IF(Table2[[#This Row],[CATEGORY TTL LOOKUP]]&gt;0,SUM(AB67/AG67)))</f>
        <v>1.8823155469715788E-2</v>
      </c>
      <c r="AI67" s="74" t="str">
        <f>IFERROR(IF(AH67&lt;#REF!,"STRIKE",IF(AH67&gt;=#REF!,"GOOD")),"NO DATA")</f>
        <v>NO DATA</v>
      </c>
      <c r="AJ67" s="75">
        <f>IFERROR(VLOOKUP(K67,'Roll ups'!H:I,2,FALSE),0)</f>
        <v>75793138.070000067</v>
      </c>
      <c r="AK67" s="76">
        <f>IF(Table2[[#This Row],[PRICE TIER LOOKUP]]=0,0,IF(Table2[[#This Row],[PRICE TIER LOOKUP]]&gt;0,SUM(AB67/AJ67)))</f>
        <v>1.8227224458289261E-2</v>
      </c>
      <c r="AL67" s="74" t="e">
        <f>IF(AK67&lt;#REF!,"STRIKE",IF(AK67&gt;=#REF!,"GOOD"))</f>
        <v>#REF!</v>
      </c>
      <c r="AM67" s="75">
        <f>VLOOKUP(H67,'Roll ups'!A:B,2,FALSE)</f>
        <v>325145452.83999985</v>
      </c>
      <c r="AN67" s="77">
        <f t="shared" si="2"/>
        <v>4.248863171645887E-3</v>
      </c>
      <c r="AO67" s="74" t="str">
        <f>IFERROR(VLOOKUP(Table2[[#This Row],[Product Name]],'Roll ups'!L:P,5,FALSE),"GOOD")</f>
        <v>GOOD</v>
      </c>
      <c r="AP67" s="74">
        <f>Table2[[#This Row],[Retail Dollar Vol Current 12 Mths]]/Table2[[#This Row],[SHELF SALES  LOOKUP]]</f>
        <v>4.6737556583570043E-3</v>
      </c>
      <c r="AQ67" s="69">
        <f t="shared" si="3"/>
        <v>0</v>
      </c>
      <c r="AR6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67" s="69" t="e">
        <f>IF(Table2[[#This Row],[Shelf Dollar Vol Current 12 Mths]]&gt;#REF!,"MEETS $ CRITERIA",IF(Table2[[#This Row],[Shelf Dollar Vol Current 12 Mths]]&lt;#REF!+1,"DOES NOT MEET $ CRITERIA"))</f>
        <v>#REF!</v>
      </c>
      <c r="AT67" s="78"/>
    </row>
    <row r="68" spans="1:46" ht="13.8" x14ac:dyDescent="0.3">
      <c r="A68" s="68" t="s">
        <v>1445</v>
      </c>
      <c r="B68" s="69">
        <v>34821</v>
      </c>
      <c r="C68" s="69">
        <v>554</v>
      </c>
      <c r="D68" s="69" t="s">
        <v>25</v>
      </c>
      <c r="E68" s="70" t="s">
        <v>6313</v>
      </c>
      <c r="F68" s="70"/>
      <c r="G68" s="71" t="s">
        <v>6456</v>
      </c>
      <c r="H68" s="69" t="s">
        <v>6315</v>
      </c>
      <c r="I68" s="68" t="s">
        <v>252</v>
      </c>
      <c r="J68" s="68" t="s">
        <v>252</v>
      </c>
      <c r="K68" s="68" t="s">
        <v>89</v>
      </c>
      <c r="L68" s="68" t="s">
        <v>89</v>
      </c>
      <c r="M68" s="68" t="s">
        <v>252</v>
      </c>
      <c r="N68" s="68" t="s">
        <v>154</v>
      </c>
      <c r="O68" s="68" t="s">
        <v>6457</v>
      </c>
      <c r="P68" s="72" t="s">
        <v>252</v>
      </c>
      <c r="Q68" s="68" t="s">
        <v>32</v>
      </c>
      <c r="R68" s="68" t="s">
        <v>31</v>
      </c>
      <c r="S68" s="68">
        <v>381</v>
      </c>
      <c r="T68" s="68">
        <v>436.35</v>
      </c>
      <c r="U68" s="68">
        <v>-0.14000000000000001</v>
      </c>
      <c r="V68" s="68">
        <v>573.66</v>
      </c>
      <c r="W68" s="68">
        <v>683.12</v>
      </c>
      <c r="X68" s="68">
        <v>-0.19</v>
      </c>
      <c r="Y68" s="68">
        <v>2254.5300000000002</v>
      </c>
      <c r="Z68" s="68">
        <v>2565.09</v>
      </c>
      <c r="AA68" s="68">
        <v>-0.14000000000000001</v>
      </c>
      <c r="AB68" s="73">
        <v>194756.84</v>
      </c>
      <c r="AC68" s="73">
        <v>228788.34</v>
      </c>
      <c r="AD68" s="73">
        <v>216978.52</v>
      </c>
      <c r="AE68" s="73">
        <v>253745.34</v>
      </c>
      <c r="AF68" s="73"/>
      <c r="AG68" s="73">
        <f>IFERROR(VLOOKUP(J68,'Roll ups'!D:E,2,FALSE),0)</f>
        <v>73393567.950000003</v>
      </c>
      <c r="AH68" s="74">
        <f>IF(Table2[[#This Row],[CATEGORY TTL LOOKUP]]=0,0,IF(Table2[[#This Row],[CATEGORY TTL LOOKUP]]&gt;0,SUM(AB68/AG68)))</f>
        <v>2.6535954776402172E-3</v>
      </c>
      <c r="AI68" s="74" t="str">
        <f>IFERROR(IF(AH68&lt;#REF!,"STRIKE",IF(AH68&gt;=#REF!,"GOOD")),"NO DATA")</f>
        <v>NO DATA</v>
      </c>
      <c r="AJ68" s="75">
        <f>IFERROR(VLOOKUP(K68,'Roll ups'!H:I,2,FALSE),0)</f>
        <v>75793138.070000067</v>
      </c>
      <c r="AK68" s="76">
        <f>IF(Table2[[#This Row],[PRICE TIER LOOKUP]]=0,0,IF(Table2[[#This Row],[PRICE TIER LOOKUP]]&gt;0,SUM(AB68/AJ68)))</f>
        <v>2.5695840673614669E-3</v>
      </c>
      <c r="AL68" s="74" t="e">
        <f>IF(AK68&lt;#REF!,"STRIKE",IF(AK68&gt;=#REF!,"GOOD"))</f>
        <v>#REF!</v>
      </c>
      <c r="AM68" s="75">
        <f>VLOOKUP(H68,'Roll ups'!A:B,2,FALSE)</f>
        <v>325145452.83999985</v>
      </c>
      <c r="AN68" s="77">
        <f t="shared" si="2"/>
        <v>5.9898374188808805E-4</v>
      </c>
      <c r="AO68" s="74" t="str">
        <f>IFERROR(VLOOKUP(Table2[[#This Row],[Product Name]],'Roll ups'!L:P,5,FALSE),"GOOD")</f>
        <v>GOOD</v>
      </c>
      <c r="AP68" s="74">
        <f>Table2[[#This Row],[Retail Dollar Vol Current 12 Mths]]/Table2[[#This Row],[SHELF SALES  LOOKUP]]</f>
        <v>6.6732755480597937E-4</v>
      </c>
      <c r="AQ68" s="69">
        <f t="shared" si="3"/>
        <v>0</v>
      </c>
      <c r="AR6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68" s="69" t="e">
        <f>IF(Table2[[#This Row],[Shelf Dollar Vol Current 12 Mths]]&gt;#REF!,"MEETS $ CRITERIA",IF(Table2[[#This Row],[Shelf Dollar Vol Current 12 Mths]]&lt;#REF!+1,"DOES NOT MEET $ CRITERIA"))</f>
        <v>#REF!</v>
      </c>
      <c r="AT68" s="78"/>
    </row>
    <row r="69" spans="1:46" ht="13.8" x14ac:dyDescent="0.3">
      <c r="A69" s="68" t="s">
        <v>1635</v>
      </c>
      <c r="B69" s="69">
        <v>35628</v>
      </c>
      <c r="C69" s="69">
        <v>484</v>
      </c>
      <c r="D69" s="69" t="s">
        <v>25</v>
      </c>
      <c r="E69" s="70" t="s">
        <v>6313</v>
      </c>
      <c r="F69" s="70"/>
      <c r="G69" s="71" t="s">
        <v>6458</v>
      </c>
      <c r="H69" s="69" t="s">
        <v>6315</v>
      </c>
      <c r="I69" s="68" t="s">
        <v>252</v>
      </c>
      <c r="J69" s="68" t="s">
        <v>252</v>
      </c>
      <c r="K69" s="68" t="s">
        <v>89</v>
      </c>
      <c r="L69" s="68" t="s">
        <v>89</v>
      </c>
      <c r="M69" s="68" t="s">
        <v>252</v>
      </c>
      <c r="N69" s="68" t="s">
        <v>184</v>
      </c>
      <c r="O69" s="68" t="s">
        <v>6459</v>
      </c>
      <c r="P69" s="72" t="s">
        <v>191</v>
      </c>
      <c r="Q69" s="68" t="s">
        <v>6387</v>
      </c>
      <c r="R69" s="68" t="s">
        <v>31</v>
      </c>
      <c r="S69" s="68">
        <v>348</v>
      </c>
      <c r="T69" s="68">
        <v>488.46</v>
      </c>
      <c r="U69" s="68">
        <v>-0.4</v>
      </c>
      <c r="V69" s="68">
        <v>575.59</v>
      </c>
      <c r="W69" s="68">
        <v>982.56</v>
      </c>
      <c r="X69" s="68">
        <v>-0.71</v>
      </c>
      <c r="Y69" s="68">
        <v>2185.87</v>
      </c>
      <c r="Z69" s="68">
        <v>2686.94</v>
      </c>
      <c r="AA69" s="68">
        <v>-0.23</v>
      </c>
      <c r="AB69" s="73">
        <v>175614.19</v>
      </c>
      <c r="AC69" s="73">
        <v>215827.57</v>
      </c>
      <c r="AD69" s="73">
        <v>190085.31</v>
      </c>
      <c r="AE69" s="73">
        <v>232646.3</v>
      </c>
      <c r="AF69" s="73"/>
      <c r="AG69" s="73">
        <f>IFERROR(VLOOKUP(J69,'Roll ups'!D:E,2,FALSE),0)</f>
        <v>73393567.950000003</v>
      </c>
      <c r="AH69" s="74">
        <f>IF(Table2[[#This Row],[CATEGORY TTL LOOKUP]]=0,0,IF(Table2[[#This Row],[CATEGORY TTL LOOKUP]]&gt;0,SUM(AB69/AG69)))</f>
        <v>2.3927735754669765E-3</v>
      </c>
      <c r="AI69" s="74" t="str">
        <f>IFERROR(IF(AH69&lt;#REF!,"STRIKE",IF(AH69&gt;=#REF!,"GOOD")),"NO DATA")</f>
        <v>NO DATA</v>
      </c>
      <c r="AJ69" s="75">
        <f>IFERROR(VLOOKUP(K69,'Roll ups'!H:I,2,FALSE),0)</f>
        <v>75793138.070000067</v>
      </c>
      <c r="AK69" s="76">
        <f>IF(Table2[[#This Row],[PRICE TIER LOOKUP]]=0,0,IF(Table2[[#This Row],[PRICE TIER LOOKUP]]&gt;0,SUM(AB69/AJ69)))</f>
        <v>2.3170196467892446E-3</v>
      </c>
      <c r="AL69" s="74" t="e">
        <f>IF(AK69&lt;#REF!,"STRIKE",IF(AK69&gt;=#REF!,"GOOD"))</f>
        <v>#REF!</v>
      </c>
      <c r="AM69" s="75">
        <f>VLOOKUP(H69,'Roll ups'!A:B,2,FALSE)</f>
        <v>325145452.83999985</v>
      </c>
      <c r="AN69" s="77">
        <f t="shared" si="2"/>
        <v>5.4010962929387058E-4</v>
      </c>
      <c r="AO69" s="74" t="str">
        <f>IFERROR(VLOOKUP(Table2[[#This Row],[Product Name]],'Roll ups'!L:P,5,FALSE),"GOOD")</f>
        <v>GOOD</v>
      </c>
      <c r="AP69" s="74">
        <f>Table2[[#This Row],[Retail Dollar Vol Current 12 Mths]]/Table2[[#This Row],[SHELF SALES  LOOKUP]]</f>
        <v>5.8461623356467079E-4</v>
      </c>
      <c r="AQ69" s="69">
        <f t="shared" si="3"/>
        <v>0</v>
      </c>
      <c r="AR6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69" s="69" t="e">
        <f>IF(Table2[[#This Row],[Shelf Dollar Vol Current 12 Mths]]&gt;#REF!,"MEETS $ CRITERIA",IF(Table2[[#This Row],[Shelf Dollar Vol Current 12 Mths]]&lt;#REF!+1,"DOES NOT MEET $ CRITERIA"))</f>
        <v>#REF!</v>
      </c>
      <c r="AT69" s="78"/>
    </row>
    <row r="70" spans="1:46" ht="13.8" x14ac:dyDescent="0.3">
      <c r="A70" s="68" t="s">
        <v>1322</v>
      </c>
      <c r="B70" s="69">
        <v>36969</v>
      </c>
      <c r="C70" s="69">
        <v>960</v>
      </c>
      <c r="D70" s="69" t="s">
        <v>25</v>
      </c>
      <c r="E70" s="70" t="s">
        <v>6313</v>
      </c>
      <c r="F70" s="70"/>
      <c r="G70" s="71" t="s">
        <v>6460</v>
      </c>
      <c r="H70" s="69" t="s">
        <v>6315</v>
      </c>
      <c r="I70" s="68" t="s">
        <v>252</v>
      </c>
      <c r="J70" s="68" t="s">
        <v>252</v>
      </c>
      <c r="K70" s="68" t="s">
        <v>89</v>
      </c>
      <c r="L70" s="68" t="s">
        <v>89</v>
      </c>
      <c r="M70" s="68" t="s">
        <v>252</v>
      </c>
      <c r="N70" s="68" t="s">
        <v>154</v>
      </c>
      <c r="O70" s="68" t="s">
        <v>6461</v>
      </c>
      <c r="P70" s="72" t="s">
        <v>252</v>
      </c>
      <c r="Q70" s="68" t="s">
        <v>26</v>
      </c>
      <c r="R70" s="68" t="s">
        <v>27</v>
      </c>
      <c r="S70" s="68">
        <v>233</v>
      </c>
      <c r="T70" s="68">
        <v>254</v>
      </c>
      <c r="U70" s="68">
        <v>-0.09</v>
      </c>
      <c r="V70" s="68">
        <v>777</v>
      </c>
      <c r="W70" s="68">
        <v>803</v>
      </c>
      <c r="X70" s="68">
        <v>-0.03</v>
      </c>
      <c r="Y70" s="68">
        <v>3323.42</v>
      </c>
      <c r="Z70" s="68">
        <v>3528.08</v>
      </c>
      <c r="AA70" s="68">
        <v>-0.06</v>
      </c>
      <c r="AB70" s="73">
        <v>405394.8</v>
      </c>
      <c r="AC70" s="73">
        <v>420994.98</v>
      </c>
      <c r="AD70" s="73">
        <v>418349.28</v>
      </c>
      <c r="AE70" s="73">
        <v>438124.86</v>
      </c>
      <c r="AF70" s="73"/>
      <c r="AG70" s="73">
        <f>IFERROR(VLOOKUP(J70,'Roll ups'!D:E,2,FALSE),0)</f>
        <v>73393567.950000003</v>
      </c>
      <c r="AH70" s="74">
        <f>IF(Table2[[#This Row],[CATEGORY TTL LOOKUP]]=0,0,IF(Table2[[#This Row],[CATEGORY TTL LOOKUP]]&gt;0,SUM(AB70/AG70)))</f>
        <v>5.5235739496433617E-3</v>
      </c>
      <c r="AI70" s="74" t="str">
        <f>IFERROR(IF(AH70&lt;#REF!,"STRIKE",IF(AH70&gt;=#REF!,"GOOD")),"NO DATA")</f>
        <v>NO DATA</v>
      </c>
      <c r="AJ70" s="75">
        <f>IFERROR(VLOOKUP(K70,'Roll ups'!H:I,2,FALSE),0)</f>
        <v>75793138.070000067</v>
      </c>
      <c r="AK70" s="76">
        <f>IF(Table2[[#This Row],[PRICE TIER LOOKUP]]=0,0,IF(Table2[[#This Row],[PRICE TIER LOOKUP]]&gt;0,SUM(AB70/AJ70)))</f>
        <v>5.3487005594832424E-3</v>
      </c>
      <c r="AL70" s="74" t="e">
        <f>IF(AK70&lt;#REF!,"STRIKE",IF(AK70&gt;=#REF!,"GOOD"))</f>
        <v>#REF!</v>
      </c>
      <c r="AM70" s="75">
        <f>VLOOKUP(H70,'Roll ups'!A:B,2,FALSE)</f>
        <v>325145452.83999985</v>
      </c>
      <c r="AN70" s="77">
        <f t="shared" ref="AN70:AN133" si="4">AB70/AM70</f>
        <v>1.2468106087877226E-3</v>
      </c>
      <c r="AO70" s="74" t="str">
        <f>IFERROR(VLOOKUP(Table2[[#This Row],[Product Name]],'Roll ups'!L:P,5,FALSE),"GOOD")</f>
        <v>GOOD</v>
      </c>
      <c r="AP70" s="74">
        <f>Table2[[#This Row],[Retail Dollar Vol Current 12 Mths]]/Table2[[#This Row],[SHELF SALES  LOOKUP]]</f>
        <v>1.2866527160257247E-3</v>
      </c>
      <c r="AQ70" s="69">
        <f t="shared" ref="AQ70:AQ133" si="5">COUNTIF(AG70:AO70,"Strike")</f>
        <v>0</v>
      </c>
      <c r="AR7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70" s="69" t="e">
        <f>IF(Table2[[#This Row],[Shelf Dollar Vol Current 12 Mths]]&gt;#REF!,"MEETS $ CRITERIA",IF(Table2[[#This Row],[Shelf Dollar Vol Current 12 Mths]]&lt;#REF!+1,"DOES NOT MEET $ CRITERIA"))</f>
        <v>#REF!</v>
      </c>
      <c r="AT70" s="78"/>
    </row>
    <row r="71" spans="1:46" ht="13.8" x14ac:dyDescent="0.3">
      <c r="A71" s="68" t="s">
        <v>2050</v>
      </c>
      <c r="B71" s="69">
        <v>40071</v>
      </c>
      <c r="C71" s="69">
        <v>371</v>
      </c>
      <c r="D71" s="69" t="s">
        <v>25</v>
      </c>
      <c r="E71" s="70" t="s">
        <v>6313</v>
      </c>
      <c r="F71" s="70"/>
      <c r="G71" s="71" t="s">
        <v>6462</v>
      </c>
      <c r="H71" s="69" t="s">
        <v>6315</v>
      </c>
      <c r="I71" s="68" t="s">
        <v>252</v>
      </c>
      <c r="J71" s="68" t="s">
        <v>252</v>
      </c>
      <c r="K71" s="68" t="s">
        <v>89</v>
      </c>
      <c r="L71" s="68" t="s">
        <v>89</v>
      </c>
      <c r="M71" s="68" t="s">
        <v>252</v>
      </c>
      <c r="N71" s="68" t="s">
        <v>184</v>
      </c>
      <c r="O71" s="68" t="s">
        <v>6463</v>
      </c>
      <c r="P71" s="72" t="s">
        <v>191</v>
      </c>
      <c r="Q71" s="68" t="s">
        <v>26</v>
      </c>
      <c r="R71" s="68" t="s">
        <v>27</v>
      </c>
      <c r="S71" s="68">
        <v>13</v>
      </c>
      <c r="T71" s="68">
        <v>24</v>
      </c>
      <c r="U71" s="68">
        <v>-0.85</v>
      </c>
      <c r="V71" s="68">
        <v>52</v>
      </c>
      <c r="W71" s="68">
        <v>62</v>
      </c>
      <c r="X71" s="68">
        <v>-0.19</v>
      </c>
      <c r="Y71" s="68">
        <v>261.83</v>
      </c>
      <c r="Z71" s="68">
        <v>230</v>
      </c>
      <c r="AA71" s="68">
        <v>0.12</v>
      </c>
      <c r="AB71" s="73">
        <v>32558.720000000001</v>
      </c>
      <c r="AC71" s="73">
        <v>27338.28</v>
      </c>
      <c r="AD71" s="73">
        <v>32999.160000000003</v>
      </c>
      <c r="AE71" s="73">
        <v>28559.040000000001</v>
      </c>
      <c r="AF71" s="73"/>
      <c r="AG71" s="73">
        <f>IFERROR(VLOOKUP(J71,'Roll ups'!D:E,2,FALSE),0)</f>
        <v>73393567.950000003</v>
      </c>
      <c r="AH71" s="74">
        <f>IF(Table2[[#This Row],[CATEGORY TTL LOOKUP]]=0,0,IF(Table2[[#This Row],[CATEGORY TTL LOOKUP]]&gt;0,SUM(AB71/AG71)))</f>
        <v>4.4361816586135867E-4</v>
      </c>
      <c r="AI71" s="74" t="str">
        <f>IFERROR(IF(AH71&lt;#REF!,"STRIKE",IF(AH71&gt;=#REF!,"GOOD")),"NO DATA")</f>
        <v>NO DATA</v>
      </c>
      <c r="AJ71" s="75">
        <f>IFERROR(VLOOKUP(K71,'Roll ups'!H:I,2,FALSE),0)</f>
        <v>75793138.070000067</v>
      </c>
      <c r="AK71" s="76">
        <f>IF(Table2[[#This Row],[PRICE TIER LOOKUP]]=0,0,IF(Table2[[#This Row],[PRICE TIER LOOKUP]]&gt;0,SUM(AB71/AJ71)))</f>
        <v>4.2957345254566223E-4</v>
      </c>
      <c r="AL71" s="74" t="e">
        <f>IF(AK71&lt;#REF!,"STRIKE",IF(AK71&gt;=#REF!,"GOOD"))</f>
        <v>#REF!</v>
      </c>
      <c r="AM71" s="75">
        <f>VLOOKUP(H71,'Roll ups'!A:B,2,FALSE)</f>
        <v>325145452.83999985</v>
      </c>
      <c r="AN71" s="77">
        <f t="shared" si="4"/>
        <v>1.001358613986884E-4</v>
      </c>
      <c r="AO71" s="74" t="str">
        <f>IFERROR(VLOOKUP(Table2[[#This Row],[Product Name]],'Roll ups'!L:P,5,FALSE),"GOOD")</f>
        <v>GOOD</v>
      </c>
      <c r="AP71" s="74">
        <f>Table2[[#This Row],[Retail Dollar Vol Current 12 Mths]]/Table2[[#This Row],[SHELF SALES  LOOKUP]]</f>
        <v>1.0149045515404606E-4</v>
      </c>
      <c r="AQ71" s="69">
        <f t="shared" si="5"/>
        <v>0</v>
      </c>
      <c r="AR7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71" s="69" t="e">
        <f>IF(Table2[[#This Row],[Shelf Dollar Vol Current 12 Mths]]&gt;#REF!,"MEETS $ CRITERIA",IF(Table2[[#This Row],[Shelf Dollar Vol Current 12 Mths]]&lt;#REF!+1,"DOES NOT MEET $ CRITERIA"))</f>
        <v>#REF!</v>
      </c>
      <c r="AT71" s="78"/>
    </row>
    <row r="72" spans="1:46" ht="13.8" x14ac:dyDescent="0.3">
      <c r="A72" s="68" t="s">
        <v>1581</v>
      </c>
      <c r="B72" s="69">
        <v>40193</v>
      </c>
      <c r="C72" s="69">
        <v>681</v>
      </c>
      <c r="D72" s="69" t="s">
        <v>25</v>
      </c>
      <c r="E72" s="70" t="s">
        <v>6313</v>
      </c>
      <c r="F72" s="70"/>
      <c r="G72" s="71" t="s">
        <v>6464</v>
      </c>
      <c r="H72" s="69" t="s">
        <v>6315</v>
      </c>
      <c r="I72" s="68" t="s">
        <v>252</v>
      </c>
      <c r="J72" s="68" t="s">
        <v>252</v>
      </c>
      <c r="K72" s="68" t="s">
        <v>89</v>
      </c>
      <c r="L72" s="68" t="s">
        <v>89</v>
      </c>
      <c r="M72" s="68" t="s">
        <v>252</v>
      </c>
      <c r="N72" s="68" t="s">
        <v>184</v>
      </c>
      <c r="O72" s="68" t="s">
        <v>6465</v>
      </c>
      <c r="P72" s="72" t="s">
        <v>191</v>
      </c>
      <c r="Q72" s="68" t="s">
        <v>26</v>
      </c>
      <c r="R72" s="68" t="s">
        <v>27</v>
      </c>
      <c r="S72" s="68">
        <v>66</v>
      </c>
      <c r="T72" s="68">
        <v>115</v>
      </c>
      <c r="U72" s="68">
        <v>-0.74</v>
      </c>
      <c r="V72" s="68">
        <v>235</v>
      </c>
      <c r="W72" s="68">
        <v>209</v>
      </c>
      <c r="X72" s="68">
        <v>0.11</v>
      </c>
      <c r="Y72" s="68">
        <v>925.5</v>
      </c>
      <c r="Z72" s="68">
        <v>929.92</v>
      </c>
      <c r="AA72" s="68">
        <v>0</v>
      </c>
      <c r="AB72" s="73">
        <v>113011.08</v>
      </c>
      <c r="AC72" s="73">
        <v>110305.92</v>
      </c>
      <c r="AD72" s="73">
        <v>116522.28</v>
      </c>
      <c r="AE72" s="73">
        <v>115402.96</v>
      </c>
      <c r="AF72" s="73"/>
      <c r="AG72" s="73">
        <f>IFERROR(VLOOKUP(J72,'Roll ups'!D:E,2,FALSE),0)</f>
        <v>73393567.950000003</v>
      </c>
      <c r="AH72" s="74">
        <f>IF(Table2[[#This Row],[CATEGORY TTL LOOKUP]]=0,0,IF(Table2[[#This Row],[CATEGORY TTL LOOKUP]]&gt;0,SUM(AB72/AG72)))</f>
        <v>1.5397954229039493E-3</v>
      </c>
      <c r="AI72" s="74" t="str">
        <f>IFERROR(IF(AH72&lt;#REF!,"STRIKE",IF(AH72&gt;=#REF!,"GOOD")),"NO DATA")</f>
        <v>NO DATA</v>
      </c>
      <c r="AJ72" s="75">
        <f>IFERROR(VLOOKUP(K72,'Roll ups'!H:I,2,FALSE),0)</f>
        <v>75793138.070000067</v>
      </c>
      <c r="AK72" s="76">
        <f>IF(Table2[[#This Row],[PRICE TIER LOOKUP]]=0,0,IF(Table2[[#This Row],[PRICE TIER LOOKUP]]&gt;0,SUM(AB72/AJ72)))</f>
        <v>1.4910463252705893E-3</v>
      </c>
      <c r="AL72" s="74" t="e">
        <f>IF(AK72&lt;#REF!,"STRIKE",IF(AK72&gt;=#REF!,"GOOD"))</f>
        <v>#REF!</v>
      </c>
      <c r="AM72" s="75">
        <f>VLOOKUP(H72,'Roll ups'!A:B,2,FALSE)</f>
        <v>325145452.83999985</v>
      </c>
      <c r="AN72" s="77">
        <f t="shared" si="4"/>
        <v>3.475708456412318E-4</v>
      </c>
      <c r="AO72" s="74" t="str">
        <f>IFERROR(VLOOKUP(Table2[[#This Row],[Product Name]],'Roll ups'!L:P,5,FALSE),"GOOD")</f>
        <v>GOOD</v>
      </c>
      <c r="AP72" s="74">
        <f>Table2[[#This Row],[Retail Dollar Vol Current 12 Mths]]/Table2[[#This Row],[SHELF SALES  LOOKUP]]</f>
        <v>3.5836970494967739E-4</v>
      </c>
      <c r="AQ72" s="69">
        <f t="shared" si="5"/>
        <v>0</v>
      </c>
      <c r="AR7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72" s="69" t="e">
        <f>IF(Table2[[#This Row],[Shelf Dollar Vol Current 12 Mths]]&gt;#REF!,"MEETS $ CRITERIA",IF(Table2[[#This Row],[Shelf Dollar Vol Current 12 Mths]]&lt;#REF!+1,"DOES NOT MEET $ CRITERIA"))</f>
        <v>#REF!</v>
      </c>
      <c r="AT72" s="78"/>
    </row>
    <row r="73" spans="1:46" ht="13.8" x14ac:dyDescent="0.3">
      <c r="A73" s="68" t="s">
        <v>2077</v>
      </c>
      <c r="B73" s="69">
        <v>40289</v>
      </c>
      <c r="C73" s="69">
        <v>440</v>
      </c>
      <c r="D73" s="69" t="s">
        <v>25</v>
      </c>
      <c r="E73" s="70" t="s">
        <v>6313</v>
      </c>
      <c r="F73" s="70"/>
      <c r="G73" s="71" t="s">
        <v>6466</v>
      </c>
      <c r="H73" s="69" t="s">
        <v>6315</v>
      </c>
      <c r="I73" s="68" t="s">
        <v>252</v>
      </c>
      <c r="J73" s="68" t="s">
        <v>252</v>
      </c>
      <c r="K73" s="68" t="s">
        <v>89</v>
      </c>
      <c r="L73" s="68" t="s">
        <v>89</v>
      </c>
      <c r="M73" s="68" t="s">
        <v>252</v>
      </c>
      <c r="N73" s="68" t="s">
        <v>184</v>
      </c>
      <c r="O73" s="68" t="s">
        <v>6467</v>
      </c>
      <c r="P73" s="72" t="s">
        <v>191</v>
      </c>
      <c r="Q73" s="68" t="s">
        <v>26</v>
      </c>
      <c r="R73" s="68" t="s">
        <v>27</v>
      </c>
      <c r="S73" s="68">
        <v>24</v>
      </c>
      <c r="T73" s="68">
        <v>28</v>
      </c>
      <c r="U73" s="68">
        <v>-0.17</v>
      </c>
      <c r="V73" s="68">
        <v>68.08</v>
      </c>
      <c r="W73" s="68">
        <v>95</v>
      </c>
      <c r="X73" s="68">
        <v>-0.4</v>
      </c>
      <c r="Y73" s="68">
        <v>346.33</v>
      </c>
      <c r="Z73" s="68">
        <v>348</v>
      </c>
      <c r="AA73" s="68">
        <v>0</v>
      </c>
      <c r="AB73" s="73">
        <v>42061.34</v>
      </c>
      <c r="AC73" s="73">
        <v>41781.360000000001</v>
      </c>
      <c r="AD73" s="73">
        <v>43564.38</v>
      </c>
      <c r="AE73" s="73">
        <v>43230.720000000001</v>
      </c>
      <c r="AF73" s="73"/>
      <c r="AG73" s="73">
        <f>IFERROR(VLOOKUP(J73,'Roll ups'!D:E,2,FALSE),0)</f>
        <v>73393567.950000003</v>
      </c>
      <c r="AH73" s="74">
        <f>IF(Table2[[#This Row],[CATEGORY TTL LOOKUP]]=0,0,IF(Table2[[#This Row],[CATEGORY TTL LOOKUP]]&gt;0,SUM(AB73/AG73)))</f>
        <v>5.7309299949356114E-4</v>
      </c>
      <c r="AI73" s="74" t="str">
        <f>IFERROR(IF(AH73&lt;#REF!,"STRIKE",IF(AH73&gt;=#REF!,"GOOD")),"NO DATA")</f>
        <v>NO DATA</v>
      </c>
      <c r="AJ73" s="75">
        <f>IFERROR(VLOOKUP(K73,'Roll ups'!H:I,2,FALSE),0)</f>
        <v>75793138.070000067</v>
      </c>
      <c r="AK73" s="76">
        <f>IF(Table2[[#This Row],[PRICE TIER LOOKUP]]=0,0,IF(Table2[[#This Row],[PRICE TIER LOOKUP]]&gt;0,SUM(AB73/AJ73)))</f>
        <v>5.5494918235412703E-4</v>
      </c>
      <c r="AL73" s="74" t="e">
        <f>IF(AK73&lt;#REF!,"STRIKE",IF(AK73&gt;=#REF!,"GOOD"))</f>
        <v>#REF!</v>
      </c>
      <c r="AM73" s="75">
        <f>VLOOKUP(H73,'Roll ups'!A:B,2,FALSE)</f>
        <v>325145452.83999985</v>
      </c>
      <c r="AN73" s="77">
        <f t="shared" si="4"/>
        <v>1.2936161226495107E-4</v>
      </c>
      <c r="AO73" s="74" t="str">
        <f>IFERROR(VLOOKUP(Table2[[#This Row],[Product Name]],'Roll ups'!L:P,5,FALSE),"GOOD")</f>
        <v>GOOD</v>
      </c>
      <c r="AP73" s="74">
        <f>Table2[[#This Row],[Retail Dollar Vol Current 12 Mths]]/Table2[[#This Row],[SHELF SALES  LOOKUP]]</f>
        <v>1.339842818636541E-4</v>
      </c>
      <c r="AQ73" s="69">
        <f t="shared" si="5"/>
        <v>0</v>
      </c>
      <c r="AR7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73" s="69" t="e">
        <f>IF(Table2[[#This Row],[Shelf Dollar Vol Current 12 Mths]]&gt;#REF!,"MEETS $ CRITERIA",IF(Table2[[#This Row],[Shelf Dollar Vol Current 12 Mths]]&lt;#REF!+1,"DOES NOT MEET $ CRITERIA"))</f>
        <v>#REF!</v>
      </c>
      <c r="AT73" s="78"/>
    </row>
    <row r="74" spans="1:46" ht="13.8" x14ac:dyDescent="0.3">
      <c r="A74" s="68" t="s">
        <v>1485</v>
      </c>
      <c r="B74" s="69">
        <v>40594</v>
      </c>
      <c r="C74" s="69">
        <v>758</v>
      </c>
      <c r="D74" s="69" t="s">
        <v>25</v>
      </c>
      <c r="E74" s="70" t="s">
        <v>6313</v>
      </c>
      <c r="F74" s="70"/>
      <c r="G74" s="71" t="s">
        <v>6468</v>
      </c>
      <c r="H74" s="69" t="s">
        <v>6315</v>
      </c>
      <c r="I74" s="68" t="s">
        <v>252</v>
      </c>
      <c r="J74" s="68" t="s">
        <v>252</v>
      </c>
      <c r="K74" s="68" t="s">
        <v>89</v>
      </c>
      <c r="L74" s="68" t="s">
        <v>89</v>
      </c>
      <c r="M74" s="68" t="s">
        <v>252</v>
      </c>
      <c r="N74" s="68" t="s">
        <v>184</v>
      </c>
      <c r="O74" s="68" t="s">
        <v>6469</v>
      </c>
      <c r="P74" s="72" t="s">
        <v>191</v>
      </c>
      <c r="Q74" s="68" t="s">
        <v>26</v>
      </c>
      <c r="R74" s="68" t="s">
        <v>27</v>
      </c>
      <c r="S74" s="68">
        <v>68</v>
      </c>
      <c r="T74" s="68">
        <v>110</v>
      </c>
      <c r="U74" s="68">
        <v>-0.62</v>
      </c>
      <c r="V74" s="68">
        <v>241</v>
      </c>
      <c r="W74" s="68">
        <v>302.5</v>
      </c>
      <c r="X74" s="68">
        <v>-0.26</v>
      </c>
      <c r="Y74" s="68">
        <v>1084</v>
      </c>
      <c r="Z74" s="68">
        <v>1254.5</v>
      </c>
      <c r="AA74" s="68">
        <v>-0.16</v>
      </c>
      <c r="AB74" s="73">
        <v>132610.07999999999</v>
      </c>
      <c r="AC74" s="73">
        <v>149590.39000000001</v>
      </c>
      <c r="AD74" s="73">
        <v>136527.84</v>
      </c>
      <c r="AE74" s="73">
        <v>155774.76</v>
      </c>
      <c r="AF74" s="73"/>
      <c r="AG74" s="73">
        <f>IFERROR(VLOOKUP(J74,'Roll ups'!D:E,2,FALSE),0)</f>
        <v>73393567.950000003</v>
      </c>
      <c r="AH74" s="74">
        <f>IF(Table2[[#This Row],[CATEGORY TTL LOOKUP]]=0,0,IF(Table2[[#This Row],[CATEGORY TTL LOOKUP]]&gt;0,SUM(AB74/AG74)))</f>
        <v>1.8068351724001446E-3</v>
      </c>
      <c r="AI74" s="74" t="str">
        <f>IFERROR(IF(AH74&lt;#REF!,"STRIKE",IF(AH74&gt;=#REF!,"GOOD")),"NO DATA")</f>
        <v>NO DATA</v>
      </c>
      <c r="AJ74" s="75">
        <f>IFERROR(VLOOKUP(K74,'Roll ups'!H:I,2,FALSE),0)</f>
        <v>75793138.070000067</v>
      </c>
      <c r="AK74" s="76">
        <f>IF(Table2[[#This Row],[PRICE TIER LOOKUP]]=0,0,IF(Table2[[#This Row],[PRICE TIER LOOKUP]]&gt;0,SUM(AB74/AJ74)))</f>
        <v>1.7496317394527939E-3</v>
      </c>
      <c r="AL74" s="74" t="e">
        <f>IF(AK74&lt;#REF!,"STRIKE",IF(AK74&gt;=#REF!,"GOOD"))</f>
        <v>#REF!</v>
      </c>
      <c r="AM74" s="75">
        <f>VLOOKUP(H74,'Roll ups'!A:B,2,FALSE)</f>
        <v>325145452.83999985</v>
      </c>
      <c r="AN74" s="77">
        <f t="shared" si="4"/>
        <v>4.0784848393760498E-4</v>
      </c>
      <c r="AO74" s="74" t="str">
        <f>IFERROR(VLOOKUP(Table2[[#This Row],[Product Name]],'Roll ups'!L:P,5,FALSE),"GOOD")</f>
        <v>GOOD</v>
      </c>
      <c r="AP74" s="74">
        <f>Table2[[#This Row],[Retail Dollar Vol Current 12 Mths]]/Table2[[#This Row],[SHELF SALES  LOOKUP]]</f>
        <v>4.198977374817654E-4</v>
      </c>
      <c r="AQ74" s="69">
        <f t="shared" si="5"/>
        <v>0</v>
      </c>
      <c r="AR7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74" s="69" t="e">
        <f>IF(Table2[[#This Row],[Shelf Dollar Vol Current 12 Mths]]&gt;#REF!,"MEETS $ CRITERIA",IF(Table2[[#This Row],[Shelf Dollar Vol Current 12 Mths]]&lt;#REF!+1,"DOES NOT MEET $ CRITERIA"))</f>
        <v>#REF!</v>
      </c>
      <c r="AT74" s="78"/>
    </row>
    <row r="75" spans="1:46" ht="13.8" x14ac:dyDescent="0.3">
      <c r="A75" s="68" t="s">
        <v>1647</v>
      </c>
      <c r="B75" s="69">
        <v>40599</v>
      </c>
      <c r="C75" s="69">
        <v>641</v>
      </c>
      <c r="D75" s="69" t="s">
        <v>25</v>
      </c>
      <c r="E75" s="70" t="s">
        <v>6313</v>
      </c>
      <c r="F75" s="70"/>
      <c r="G75" s="71" t="s">
        <v>6470</v>
      </c>
      <c r="H75" s="69" t="s">
        <v>6315</v>
      </c>
      <c r="I75" s="68" t="s">
        <v>252</v>
      </c>
      <c r="J75" s="68" t="s">
        <v>252</v>
      </c>
      <c r="K75" s="68" t="s">
        <v>89</v>
      </c>
      <c r="L75" s="68" t="s">
        <v>89</v>
      </c>
      <c r="M75" s="68" t="s">
        <v>252</v>
      </c>
      <c r="N75" s="68" t="s">
        <v>184</v>
      </c>
      <c r="O75" s="68" t="s">
        <v>6471</v>
      </c>
      <c r="P75" s="72" t="s">
        <v>191</v>
      </c>
      <c r="Q75" s="68" t="s">
        <v>26</v>
      </c>
      <c r="R75" s="68" t="s">
        <v>27</v>
      </c>
      <c r="S75" s="68">
        <v>33</v>
      </c>
      <c r="T75" s="68">
        <v>51</v>
      </c>
      <c r="U75" s="68">
        <v>-0.55000000000000004</v>
      </c>
      <c r="V75" s="68">
        <v>121.25</v>
      </c>
      <c r="W75" s="68">
        <v>154.08000000000001</v>
      </c>
      <c r="X75" s="68">
        <v>-0.27</v>
      </c>
      <c r="Y75" s="68">
        <v>587.25</v>
      </c>
      <c r="Z75" s="68">
        <v>685.08</v>
      </c>
      <c r="AA75" s="68">
        <v>-0.17</v>
      </c>
      <c r="AB75" s="73">
        <v>71905.320000000007</v>
      </c>
      <c r="AC75" s="73">
        <v>81554.34</v>
      </c>
      <c r="AD75" s="73">
        <v>73901.16</v>
      </c>
      <c r="AE75" s="73">
        <v>85048.86</v>
      </c>
      <c r="AF75" s="73"/>
      <c r="AG75" s="73">
        <f>IFERROR(VLOOKUP(J75,'Roll ups'!D:E,2,FALSE),0)</f>
        <v>73393567.950000003</v>
      </c>
      <c r="AH75" s="74">
        <f>IF(Table2[[#This Row],[CATEGORY TTL LOOKUP]]=0,0,IF(Table2[[#This Row],[CATEGORY TTL LOOKUP]]&gt;0,SUM(AB75/AG75)))</f>
        <v>9.7972236543924563E-4</v>
      </c>
      <c r="AI75" s="74" t="str">
        <f>IFERROR(IF(AH75&lt;#REF!,"STRIKE",IF(AH75&gt;=#REF!,"GOOD")),"NO DATA")</f>
        <v>NO DATA</v>
      </c>
      <c r="AJ75" s="75">
        <f>IFERROR(VLOOKUP(K75,'Roll ups'!H:I,2,FALSE),0)</f>
        <v>75793138.070000067</v>
      </c>
      <c r="AK75" s="76">
        <f>IF(Table2[[#This Row],[PRICE TIER LOOKUP]]=0,0,IF(Table2[[#This Row],[PRICE TIER LOOKUP]]&gt;0,SUM(AB75/AJ75)))</f>
        <v>9.4870488056043542E-4</v>
      </c>
      <c r="AL75" s="74" t="e">
        <f>IF(AK75&lt;#REF!,"STRIKE",IF(AK75&gt;=#REF!,"GOOD"))</f>
        <v>#REF!</v>
      </c>
      <c r="AM75" s="75">
        <f>VLOOKUP(H75,'Roll ups'!A:B,2,FALSE)</f>
        <v>325145452.83999985</v>
      </c>
      <c r="AN75" s="77">
        <f t="shared" si="4"/>
        <v>2.2114816421985685E-4</v>
      </c>
      <c r="AO75" s="74" t="str">
        <f>IFERROR(VLOOKUP(Table2[[#This Row],[Product Name]],'Roll ups'!L:P,5,FALSE),"GOOD")</f>
        <v>GOOD</v>
      </c>
      <c r="AP75" s="74">
        <f>Table2[[#This Row],[Retail Dollar Vol Current 12 Mths]]/Table2[[#This Row],[SHELF SALES  LOOKUP]]</f>
        <v>2.2728646319518383E-4</v>
      </c>
      <c r="AQ75" s="69">
        <f t="shared" si="5"/>
        <v>0</v>
      </c>
      <c r="AR7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75" s="69" t="e">
        <f>IF(Table2[[#This Row],[Shelf Dollar Vol Current 12 Mths]]&gt;#REF!,"MEETS $ CRITERIA",IF(Table2[[#This Row],[Shelf Dollar Vol Current 12 Mths]]&lt;#REF!+1,"DOES NOT MEET $ CRITERIA"))</f>
        <v>#REF!</v>
      </c>
      <c r="AT75" s="78"/>
    </row>
    <row r="76" spans="1:46" ht="13.8" x14ac:dyDescent="0.3">
      <c r="A76" s="68" t="s">
        <v>2062</v>
      </c>
      <c r="B76" s="69">
        <v>47782</v>
      </c>
      <c r="C76" s="69">
        <v>502</v>
      </c>
      <c r="D76" s="69" t="s">
        <v>25</v>
      </c>
      <c r="E76" s="70" t="s">
        <v>6313</v>
      </c>
      <c r="F76" s="70"/>
      <c r="G76" s="71" t="s">
        <v>6472</v>
      </c>
      <c r="H76" s="69" t="s">
        <v>6315</v>
      </c>
      <c r="I76" s="68" t="s">
        <v>87</v>
      </c>
      <c r="J76" s="68" t="s">
        <v>88</v>
      </c>
      <c r="K76" s="68" t="s">
        <v>89</v>
      </c>
      <c r="L76" s="68" t="s">
        <v>132</v>
      </c>
      <c r="M76" s="68" t="s">
        <v>88</v>
      </c>
      <c r="N76" s="68" t="s">
        <v>133</v>
      </c>
      <c r="O76" s="68" t="s">
        <v>6473</v>
      </c>
      <c r="P76" s="72" t="s">
        <v>87</v>
      </c>
      <c r="Q76" s="68" t="s">
        <v>161</v>
      </c>
      <c r="R76" s="68" t="s">
        <v>31</v>
      </c>
      <c r="S76" s="68">
        <v>98</v>
      </c>
      <c r="T76" s="68">
        <v>84.53</v>
      </c>
      <c r="U76" s="68">
        <v>0.14000000000000001</v>
      </c>
      <c r="V76" s="68">
        <v>182.42</v>
      </c>
      <c r="W76" s="68">
        <v>156.53</v>
      </c>
      <c r="X76" s="68">
        <v>0.14000000000000001</v>
      </c>
      <c r="Y76" s="68">
        <v>713.65</v>
      </c>
      <c r="Z76" s="68">
        <v>631.45000000000005</v>
      </c>
      <c r="AA76" s="68">
        <v>0.12</v>
      </c>
      <c r="AB76" s="73">
        <v>216920.99</v>
      </c>
      <c r="AC76" s="73">
        <v>196300.32</v>
      </c>
      <c r="AD76" s="73">
        <v>228641</v>
      </c>
      <c r="AE76" s="73">
        <v>202851.84</v>
      </c>
      <c r="AF76" s="73"/>
      <c r="AG76" s="73">
        <f>IFERROR(VLOOKUP(J76,'Roll ups'!D:E,2,FALSE),0)</f>
        <v>43814205.929999985</v>
      </c>
      <c r="AH76" s="74">
        <f>IF(Table2[[#This Row],[CATEGORY TTL LOOKUP]]=0,0,IF(Table2[[#This Row],[CATEGORY TTL LOOKUP]]&gt;0,SUM(AB76/AG76)))</f>
        <v>4.9509282525070763E-3</v>
      </c>
      <c r="AI76" s="74" t="str">
        <f>IFERROR(IF(AH76&lt;#REF!,"STRIKE",IF(AH76&gt;=#REF!,"GOOD")),"NO DATA")</f>
        <v>NO DATA</v>
      </c>
      <c r="AJ76" s="75">
        <f>IFERROR(VLOOKUP(K76,'Roll ups'!H:I,2,FALSE),0)</f>
        <v>75793138.070000067</v>
      </c>
      <c r="AK76" s="76">
        <f>IF(Table2[[#This Row],[PRICE TIER LOOKUP]]=0,0,IF(Table2[[#This Row],[PRICE TIER LOOKUP]]&gt;0,SUM(AB76/AJ76)))</f>
        <v>2.8620135743641969E-3</v>
      </c>
      <c r="AL76" s="74" t="e">
        <f>IF(AK76&lt;#REF!,"STRIKE",IF(AK76&gt;=#REF!,"GOOD"))</f>
        <v>#REF!</v>
      </c>
      <c r="AM76" s="75">
        <f>VLOOKUP(H76,'Roll ups'!A:B,2,FALSE)</f>
        <v>325145452.83999985</v>
      </c>
      <c r="AN76" s="77">
        <f t="shared" si="4"/>
        <v>6.6715061860866368E-4</v>
      </c>
      <c r="AO76" s="74" t="str">
        <f>IFERROR(VLOOKUP(Table2[[#This Row],[Product Name]],'Roll ups'!L:P,5,FALSE),"GOOD")</f>
        <v>GOOD</v>
      </c>
      <c r="AP76" s="74">
        <f>Table2[[#This Row],[Retail Dollar Vol Current 12 Mths]]/Table2[[#This Row],[SHELF SALES  LOOKUP]]</f>
        <v>7.0319605580494303E-4</v>
      </c>
      <c r="AQ76" s="69">
        <f t="shared" si="5"/>
        <v>0</v>
      </c>
      <c r="AR7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76" s="69" t="e">
        <f>IF(Table2[[#This Row],[Shelf Dollar Vol Current 12 Mths]]&gt;#REF!,"MEETS $ CRITERIA",IF(Table2[[#This Row],[Shelf Dollar Vol Current 12 Mths]]&lt;#REF!+1,"DOES NOT MEET $ CRITERIA"))</f>
        <v>#REF!</v>
      </c>
      <c r="AT76" s="78"/>
    </row>
    <row r="77" spans="1:46" ht="13.8" x14ac:dyDescent="0.3">
      <c r="A77" s="68" t="s">
        <v>3115</v>
      </c>
      <c r="B77" s="69">
        <v>48690</v>
      </c>
      <c r="C77" s="69">
        <v>521</v>
      </c>
      <c r="D77" s="69" t="s">
        <v>25</v>
      </c>
      <c r="E77" s="70" t="s">
        <v>6313</v>
      </c>
      <c r="F77" s="70"/>
      <c r="G77" s="71" t="s">
        <v>6474</v>
      </c>
      <c r="H77" s="69" t="s">
        <v>6315</v>
      </c>
      <c r="I77" s="68" t="s">
        <v>131</v>
      </c>
      <c r="J77" s="68" t="s">
        <v>88</v>
      </c>
      <c r="K77" s="68" t="s">
        <v>132</v>
      </c>
      <c r="L77" s="68" t="s">
        <v>132</v>
      </c>
      <c r="M77" s="68" t="s">
        <v>88</v>
      </c>
      <c r="N77" s="68" t="s">
        <v>133</v>
      </c>
      <c r="O77" s="68" t="s">
        <v>6475</v>
      </c>
      <c r="P77" s="72" t="s">
        <v>87</v>
      </c>
      <c r="Q77" s="68" t="s">
        <v>51</v>
      </c>
      <c r="R77" s="68" t="s">
        <v>31</v>
      </c>
      <c r="S77" s="68">
        <v>15</v>
      </c>
      <c r="T77" s="68">
        <v>20.260000000000002</v>
      </c>
      <c r="U77" s="68">
        <v>-0.31</v>
      </c>
      <c r="V77" s="68">
        <v>94.42</v>
      </c>
      <c r="W77" s="68">
        <v>123.71</v>
      </c>
      <c r="X77" s="68">
        <v>-0.31</v>
      </c>
      <c r="Y77" s="68">
        <v>358.81</v>
      </c>
      <c r="Z77" s="68">
        <v>786.08</v>
      </c>
      <c r="AA77" s="68">
        <v>-1.19</v>
      </c>
      <c r="AB77" s="73">
        <v>130053.5</v>
      </c>
      <c r="AC77" s="73">
        <v>239501.15</v>
      </c>
      <c r="AD77" s="73">
        <v>138405.5</v>
      </c>
      <c r="AE77" s="73">
        <v>282255.3</v>
      </c>
      <c r="AF77" s="73"/>
      <c r="AG77" s="73">
        <f>IFERROR(VLOOKUP(J77,'Roll ups'!D:E,2,FALSE),0)</f>
        <v>43814205.929999985</v>
      </c>
      <c r="AH77" s="74">
        <f>IF(Table2[[#This Row],[CATEGORY TTL LOOKUP]]=0,0,IF(Table2[[#This Row],[CATEGORY TTL LOOKUP]]&gt;0,SUM(AB77/AG77)))</f>
        <v>2.9682952649599703E-3</v>
      </c>
      <c r="AI77" s="74" t="str">
        <f>IFERROR(IF(AH77&lt;#REF!,"STRIKE",IF(AH77&gt;=#REF!,"GOOD")),"NO DATA")</f>
        <v>NO DATA</v>
      </c>
      <c r="AJ77" s="75">
        <f>IFERROR(VLOOKUP(K77,'Roll ups'!H:I,2,FALSE),0)</f>
        <v>126094742.97999983</v>
      </c>
      <c r="AK77" s="76">
        <f>IF(Table2[[#This Row],[PRICE TIER LOOKUP]]=0,0,IF(Table2[[#This Row],[PRICE TIER LOOKUP]]&gt;0,SUM(AB77/AJ77)))</f>
        <v>1.0313950996404988E-3</v>
      </c>
      <c r="AL77" s="74" t="e">
        <f>IF(AK77&lt;#REF!,"STRIKE",IF(AK77&gt;=#REF!,"GOOD"))</f>
        <v>#REF!</v>
      </c>
      <c r="AM77" s="75">
        <f>VLOOKUP(H77,'Roll ups'!A:B,2,FALSE)</f>
        <v>325145452.83999985</v>
      </c>
      <c r="AN77" s="77">
        <f t="shared" si="4"/>
        <v>3.9998560294797589E-4</v>
      </c>
      <c r="AO77" s="74" t="str">
        <f>IFERROR(VLOOKUP(Table2[[#This Row],[Product Name]],'Roll ups'!L:P,5,FALSE),"GOOD")</f>
        <v>GOOD</v>
      </c>
      <c r="AP77" s="74">
        <f>Table2[[#This Row],[Retail Dollar Vol Current 12 Mths]]/Table2[[#This Row],[SHELF SALES  LOOKUP]]</f>
        <v>4.2567256835699215E-4</v>
      </c>
      <c r="AQ77" s="69">
        <f t="shared" si="5"/>
        <v>0</v>
      </c>
      <c r="AR7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77" s="69" t="e">
        <f>IF(Table2[[#This Row],[Shelf Dollar Vol Current 12 Mths]]&gt;#REF!,"MEETS $ CRITERIA",IF(Table2[[#This Row],[Shelf Dollar Vol Current 12 Mths]]&lt;#REF!+1,"DOES NOT MEET $ CRITERIA"))</f>
        <v>#REF!</v>
      </c>
      <c r="AT77" s="78"/>
    </row>
    <row r="78" spans="1:46" ht="13.8" x14ac:dyDescent="0.3">
      <c r="A78" s="68" t="s">
        <v>4585</v>
      </c>
      <c r="B78" s="69">
        <v>48725</v>
      </c>
      <c r="C78" s="69">
        <v>72</v>
      </c>
      <c r="D78" s="69" t="s">
        <v>25</v>
      </c>
      <c r="E78" s="70" t="s">
        <v>6313</v>
      </c>
      <c r="F78" s="70"/>
      <c r="G78" s="71" t="s">
        <v>6476</v>
      </c>
      <c r="H78" s="69" t="s">
        <v>6315</v>
      </c>
      <c r="I78" s="68" t="s">
        <v>131</v>
      </c>
      <c r="J78" s="68" t="s">
        <v>88</v>
      </c>
      <c r="K78" s="68" t="s">
        <v>146</v>
      </c>
      <c r="L78" s="68" t="s">
        <v>146</v>
      </c>
      <c r="M78" s="68" t="s">
        <v>88</v>
      </c>
      <c r="N78" s="68" t="s">
        <v>133</v>
      </c>
      <c r="O78" s="68" t="s">
        <v>6477</v>
      </c>
      <c r="P78" s="72" t="s">
        <v>87</v>
      </c>
      <c r="Q78" s="68" t="s">
        <v>59</v>
      </c>
      <c r="R78" s="68" t="s">
        <v>60</v>
      </c>
      <c r="S78" s="68">
        <v>0</v>
      </c>
      <c r="T78" s="68"/>
      <c r="U78" s="68">
        <v>1</v>
      </c>
      <c r="V78" s="68">
        <v>0.25</v>
      </c>
      <c r="W78" s="68">
        <v>0.42</v>
      </c>
      <c r="X78" s="68">
        <v>-0.67</v>
      </c>
      <c r="Y78" s="68">
        <v>2.91</v>
      </c>
      <c r="Z78" s="68">
        <v>4.49</v>
      </c>
      <c r="AA78" s="68">
        <v>-0.54</v>
      </c>
      <c r="AB78" s="73">
        <v>112965.55</v>
      </c>
      <c r="AC78" s="73">
        <v>175935.35999999999</v>
      </c>
      <c r="AD78" s="73">
        <v>123811.45</v>
      </c>
      <c r="AE78" s="73">
        <v>189935.4</v>
      </c>
      <c r="AF78" s="73"/>
      <c r="AG78" s="73">
        <f>IFERROR(VLOOKUP(J78,'Roll ups'!D:E,2,FALSE),0)</f>
        <v>43814205.929999985</v>
      </c>
      <c r="AH78" s="74">
        <f>IF(Table2[[#This Row],[CATEGORY TTL LOOKUP]]=0,0,IF(Table2[[#This Row],[CATEGORY TTL LOOKUP]]&gt;0,SUM(AB78/AG78)))</f>
        <v>2.5782859144013715E-3</v>
      </c>
      <c r="AI78" s="74" t="str">
        <f>IFERROR(IF(AH78&lt;#REF!,"STRIKE",IF(AH78&gt;=#REF!,"GOOD")),"NO DATA")</f>
        <v>NO DATA</v>
      </c>
      <c r="AJ78" s="75">
        <f>IFERROR(VLOOKUP(K78,'Roll ups'!H:I,2,FALSE),0)</f>
        <v>69119979.479999974</v>
      </c>
      <c r="AK78" s="76">
        <f>IF(Table2[[#This Row],[PRICE TIER LOOKUP]]=0,0,IF(Table2[[#This Row],[PRICE TIER LOOKUP]]&gt;0,SUM(AB78/AJ78)))</f>
        <v>1.6343400395928481E-3</v>
      </c>
      <c r="AL78" s="74" t="e">
        <f>IF(AK78&lt;#REF!,"STRIKE",IF(AK78&gt;=#REF!,"GOOD"))</f>
        <v>#REF!</v>
      </c>
      <c r="AM78" s="75">
        <f>VLOOKUP(H78,'Roll ups'!A:B,2,FALSE)</f>
        <v>325145452.83999985</v>
      </c>
      <c r="AN78" s="77">
        <f t="shared" si="4"/>
        <v>3.4743081600341184E-4</v>
      </c>
      <c r="AO78" s="74" t="str">
        <f>IFERROR(VLOOKUP(Table2[[#This Row],[Product Name]],'Roll ups'!L:P,5,FALSE),"GOOD")</f>
        <v>GOOD</v>
      </c>
      <c r="AP78" s="74">
        <f>Table2[[#This Row],[Retail Dollar Vol Current 12 Mths]]/Table2[[#This Row],[SHELF SALES  LOOKUP]]</f>
        <v>3.8078788713962462E-4</v>
      </c>
      <c r="AQ78" s="69">
        <f t="shared" si="5"/>
        <v>0</v>
      </c>
      <c r="AR7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78" s="69" t="e">
        <f>IF(Table2[[#This Row],[Shelf Dollar Vol Current 12 Mths]]&gt;#REF!,"MEETS $ CRITERIA",IF(Table2[[#This Row],[Shelf Dollar Vol Current 12 Mths]]&lt;#REF!+1,"DOES NOT MEET $ CRITERIA"))</f>
        <v>#REF!</v>
      </c>
      <c r="AT78" s="78"/>
    </row>
    <row r="79" spans="1:46" ht="13.8" x14ac:dyDescent="0.3">
      <c r="A79" s="68" t="s">
        <v>4423</v>
      </c>
      <c r="B79" s="69">
        <v>49083</v>
      </c>
      <c r="C79" s="69">
        <v>427</v>
      </c>
      <c r="D79" s="69" t="s">
        <v>25</v>
      </c>
      <c r="E79" s="70" t="s">
        <v>6313</v>
      </c>
      <c r="F79" s="70"/>
      <c r="G79" s="71" t="s">
        <v>6478</v>
      </c>
      <c r="H79" s="69" t="s">
        <v>6315</v>
      </c>
      <c r="I79" s="68" t="s">
        <v>131</v>
      </c>
      <c r="J79" s="68" t="s">
        <v>88</v>
      </c>
      <c r="K79" s="68" t="s">
        <v>146</v>
      </c>
      <c r="L79" s="68" t="s">
        <v>6320</v>
      </c>
      <c r="M79" s="68" t="s">
        <v>88</v>
      </c>
      <c r="N79" s="68" t="s">
        <v>133</v>
      </c>
      <c r="O79" s="68" t="s">
        <v>6479</v>
      </c>
      <c r="P79" s="72" t="s">
        <v>87</v>
      </c>
      <c r="Q79" s="68" t="s">
        <v>59</v>
      </c>
      <c r="R79" s="68" t="s">
        <v>60</v>
      </c>
      <c r="S79" s="68">
        <v>21</v>
      </c>
      <c r="T79" s="68">
        <v>22.4</v>
      </c>
      <c r="U79" s="68">
        <v>-0.08</v>
      </c>
      <c r="V79" s="68">
        <v>56.22</v>
      </c>
      <c r="W79" s="68">
        <v>67.180000000000007</v>
      </c>
      <c r="X79" s="68">
        <v>-0.19</v>
      </c>
      <c r="Y79" s="68">
        <v>358.56</v>
      </c>
      <c r="Z79" s="68">
        <v>398.9</v>
      </c>
      <c r="AA79" s="68">
        <v>-0.11</v>
      </c>
      <c r="AB79" s="73">
        <v>237328.92</v>
      </c>
      <c r="AC79" s="73">
        <v>274236.48</v>
      </c>
      <c r="AD79" s="73">
        <v>245958.36</v>
      </c>
      <c r="AE79" s="73">
        <v>274236.48</v>
      </c>
      <c r="AF79" s="73"/>
      <c r="AG79" s="73">
        <f>IFERROR(VLOOKUP(J79,'Roll ups'!D:E,2,FALSE),0)</f>
        <v>43814205.929999985</v>
      </c>
      <c r="AH79" s="74">
        <f>IF(Table2[[#This Row],[CATEGORY TTL LOOKUP]]=0,0,IF(Table2[[#This Row],[CATEGORY TTL LOOKUP]]&gt;0,SUM(AB79/AG79)))</f>
        <v>5.4167116569262923E-3</v>
      </c>
      <c r="AI79" s="74" t="str">
        <f>IFERROR(IF(AH79&lt;#REF!,"STRIKE",IF(AH79&gt;=#REF!,"GOOD")),"NO DATA")</f>
        <v>NO DATA</v>
      </c>
      <c r="AJ79" s="75">
        <f>IFERROR(VLOOKUP(K79,'Roll ups'!H:I,2,FALSE),0)</f>
        <v>69119979.479999974</v>
      </c>
      <c r="AK79" s="76">
        <f>IF(Table2[[#This Row],[PRICE TIER LOOKUP]]=0,0,IF(Table2[[#This Row],[PRICE TIER LOOKUP]]&gt;0,SUM(AB79/AJ79)))</f>
        <v>3.4335791443438099E-3</v>
      </c>
      <c r="AL79" s="74" t="e">
        <f>IF(AK79&lt;#REF!,"STRIKE",IF(AK79&gt;=#REF!,"GOOD"))</f>
        <v>#REF!</v>
      </c>
      <c r="AM79" s="75">
        <f>VLOOKUP(H79,'Roll ups'!A:B,2,FALSE)</f>
        <v>325145452.83999985</v>
      </c>
      <c r="AN79" s="77">
        <f t="shared" si="4"/>
        <v>7.2991615883610925E-4</v>
      </c>
      <c r="AO79" s="74" t="str">
        <f>IFERROR(VLOOKUP(Table2[[#This Row],[Product Name]],'Roll ups'!L:P,5,FALSE),"GOOD")</f>
        <v>GOOD</v>
      </c>
      <c r="AP79" s="74">
        <f>Table2[[#This Row],[Retail Dollar Vol Current 12 Mths]]/Table2[[#This Row],[SHELF SALES  LOOKUP]]</f>
        <v>7.5645640390066635E-4</v>
      </c>
      <c r="AQ79" s="69">
        <f t="shared" si="5"/>
        <v>0</v>
      </c>
      <c r="AR7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79" s="69" t="e">
        <f>IF(Table2[[#This Row],[Shelf Dollar Vol Current 12 Mths]]&gt;#REF!,"MEETS $ CRITERIA",IF(Table2[[#This Row],[Shelf Dollar Vol Current 12 Mths]]&lt;#REF!+1,"DOES NOT MEET $ CRITERIA"))</f>
        <v>#REF!</v>
      </c>
      <c r="AT79" s="78"/>
    </row>
    <row r="80" spans="1:46" ht="13.8" x14ac:dyDescent="0.3">
      <c r="A80" s="68" t="s">
        <v>4324</v>
      </c>
      <c r="B80" s="69">
        <v>49086</v>
      </c>
      <c r="C80" s="69">
        <v>789</v>
      </c>
      <c r="D80" s="69" t="s">
        <v>25</v>
      </c>
      <c r="E80" s="70" t="s">
        <v>6313</v>
      </c>
      <c r="F80" s="70"/>
      <c r="G80" s="71" t="s">
        <v>6480</v>
      </c>
      <c r="H80" s="69" t="s">
        <v>6315</v>
      </c>
      <c r="I80" s="68" t="s">
        <v>131</v>
      </c>
      <c r="J80" s="68" t="s">
        <v>88</v>
      </c>
      <c r="K80" s="68" t="s">
        <v>146</v>
      </c>
      <c r="L80" s="68" t="s">
        <v>6320</v>
      </c>
      <c r="M80" s="68" t="s">
        <v>88</v>
      </c>
      <c r="N80" s="68" t="s">
        <v>133</v>
      </c>
      <c r="O80" s="68" t="s">
        <v>6481</v>
      </c>
      <c r="P80" s="72" t="s">
        <v>87</v>
      </c>
      <c r="Q80" s="68" t="s">
        <v>59</v>
      </c>
      <c r="R80" s="68" t="s">
        <v>60</v>
      </c>
      <c r="S80" s="68">
        <v>184</v>
      </c>
      <c r="T80" s="68">
        <v>112</v>
      </c>
      <c r="U80" s="68">
        <v>0.39</v>
      </c>
      <c r="V80" s="68">
        <v>533</v>
      </c>
      <c r="W80" s="68">
        <v>346.42</v>
      </c>
      <c r="X80" s="68">
        <v>0.35</v>
      </c>
      <c r="Y80" s="68">
        <v>2102.42</v>
      </c>
      <c r="Z80" s="68">
        <v>3157.33</v>
      </c>
      <c r="AA80" s="68">
        <v>-0.5</v>
      </c>
      <c r="AB80" s="73">
        <v>1221817.8899999999</v>
      </c>
      <c r="AC80" s="73">
        <v>1760757.46</v>
      </c>
      <c r="AD80" s="73">
        <v>1244057.25</v>
      </c>
      <c r="AE80" s="73">
        <v>1795337.98</v>
      </c>
      <c r="AF80" s="73"/>
      <c r="AG80" s="73">
        <f>IFERROR(VLOOKUP(J80,'Roll ups'!D:E,2,FALSE),0)</f>
        <v>43814205.929999985</v>
      </c>
      <c r="AH80" s="74">
        <f>IF(Table2[[#This Row],[CATEGORY TTL LOOKUP]]=0,0,IF(Table2[[#This Row],[CATEGORY TTL LOOKUP]]&gt;0,SUM(AB80/AG80)))</f>
        <v>2.7886341063719018E-2</v>
      </c>
      <c r="AI80" s="74" t="str">
        <f>IFERROR(IF(AH80&lt;#REF!,"STRIKE",IF(AH80&gt;=#REF!,"GOOD")),"NO DATA")</f>
        <v>NO DATA</v>
      </c>
      <c r="AJ80" s="75">
        <f>IFERROR(VLOOKUP(K80,'Roll ups'!H:I,2,FALSE),0)</f>
        <v>69119979.479999974</v>
      </c>
      <c r="AK80" s="76">
        <f>IF(Table2[[#This Row],[PRICE TIER LOOKUP]]=0,0,IF(Table2[[#This Row],[PRICE TIER LOOKUP]]&gt;0,SUM(AB80/AJ80)))</f>
        <v>1.7676768702651825E-2</v>
      </c>
      <c r="AL80" s="74" t="e">
        <f>IF(AK80&lt;#REF!,"STRIKE",IF(AK80&gt;=#REF!,"GOOD"))</f>
        <v>#REF!</v>
      </c>
      <c r="AM80" s="75">
        <f>VLOOKUP(H80,'Roll ups'!A:B,2,FALSE)</f>
        <v>325145452.83999985</v>
      </c>
      <c r="AN80" s="77">
        <f t="shared" si="4"/>
        <v>3.7577578875176267E-3</v>
      </c>
      <c r="AO80" s="74" t="str">
        <f>IFERROR(VLOOKUP(Table2[[#This Row],[Product Name]],'Roll ups'!L:P,5,FALSE),"GOOD")</f>
        <v>GOOD</v>
      </c>
      <c r="AP80" s="74">
        <f>Table2[[#This Row],[Retail Dollar Vol Current 12 Mths]]/Table2[[#This Row],[SHELF SALES  LOOKUP]]</f>
        <v>3.826156076099842E-3</v>
      </c>
      <c r="AQ80" s="69">
        <f t="shared" si="5"/>
        <v>0</v>
      </c>
      <c r="AR8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80" s="69" t="e">
        <f>IF(Table2[[#This Row],[Shelf Dollar Vol Current 12 Mths]]&gt;#REF!,"MEETS $ CRITERIA",IF(Table2[[#This Row],[Shelf Dollar Vol Current 12 Mths]]&lt;#REF!+1,"DOES NOT MEET $ CRITERIA"))</f>
        <v>#REF!</v>
      </c>
      <c r="AT80" s="78"/>
    </row>
    <row r="81" spans="1:46" ht="13.8" x14ac:dyDescent="0.3">
      <c r="A81" s="68" t="s">
        <v>2542</v>
      </c>
      <c r="B81" s="69">
        <v>50526</v>
      </c>
      <c r="C81" s="69">
        <v>198</v>
      </c>
      <c r="D81" s="69" t="s">
        <v>25</v>
      </c>
      <c r="E81" s="70" t="s">
        <v>6313</v>
      </c>
      <c r="F81" s="70"/>
      <c r="G81" s="71" t="s">
        <v>6482</v>
      </c>
      <c r="H81" s="69" t="s">
        <v>6315</v>
      </c>
      <c r="I81" s="68" t="s">
        <v>87</v>
      </c>
      <c r="J81" s="68" t="s">
        <v>88</v>
      </c>
      <c r="K81" s="68" t="s">
        <v>104</v>
      </c>
      <c r="L81" s="68" t="s">
        <v>132</v>
      </c>
      <c r="M81" s="68" t="s">
        <v>88</v>
      </c>
      <c r="N81" s="68" t="s">
        <v>1164</v>
      </c>
      <c r="O81" s="68" t="s">
        <v>6483</v>
      </c>
      <c r="P81" s="72" t="s">
        <v>87</v>
      </c>
      <c r="Q81" s="68" t="s">
        <v>37</v>
      </c>
      <c r="R81" s="68" t="s">
        <v>60</v>
      </c>
      <c r="S81" s="68">
        <v>7</v>
      </c>
      <c r="T81" s="68">
        <v>5.5</v>
      </c>
      <c r="U81" s="68">
        <v>0.21</v>
      </c>
      <c r="V81" s="68">
        <v>27</v>
      </c>
      <c r="W81" s="68">
        <v>20.5</v>
      </c>
      <c r="X81" s="68">
        <v>0.24</v>
      </c>
      <c r="Y81" s="68">
        <v>106.25</v>
      </c>
      <c r="Z81" s="68">
        <v>100.67</v>
      </c>
      <c r="AA81" s="68">
        <v>0.05</v>
      </c>
      <c r="AB81" s="73">
        <v>17646</v>
      </c>
      <c r="AC81" s="73">
        <v>16686.560000000001</v>
      </c>
      <c r="AD81" s="73">
        <v>17646</v>
      </c>
      <c r="AE81" s="73">
        <v>16686.560000000001</v>
      </c>
      <c r="AF81" s="73"/>
      <c r="AG81" s="73">
        <f>IFERROR(VLOOKUP(J81,'Roll ups'!D:E,2,FALSE),0)</f>
        <v>43814205.929999985</v>
      </c>
      <c r="AH81" s="74">
        <f>IF(Table2[[#This Row],[CATEGORY TTL LOOKUP]]=0,0,IF(Table2[[#This Row],[CATEGORY TTL LOOKUP]]&gt;0,SUM(AB81/AG81)))</f>
        <v>4.0274608715246905E-4</v>
      </c>
      <c r="AI81" s="74" t="str">
        <f>IFERROR(IF(AH81&lt;#REF!,"STRIKE",IF(AH81&gt;=#REF!,"GOOD")),"NO DATA")</f>
        <v>NO DATA</v>
      </c>
      <c r="AJ81" s="75">
        <f>IFERROR(VLOOKUP(K81,'Roll ups'!H:I,2,FALSE),0)</f>
        <v>34230392.709999993</v>
      </c>
      <c r="AK81" s="76">
        <f>IF(Table2[[#This Row],[PRICE TIER LOOKUP]]=0,0,IF(Table2[[#This Row],[PRICE TIER LOOKUP]]&gt;0,SUM(AB81/AJ81)))</f>
        <v>5.1550679390379697E-4</v>
      </c>
      <c r="AL81" s="74" t="e">
        <f>IF(AK81&lt;#REF!,"STRIKE",IF(AK81&gt;=#REF!,"GOOD"))</f>
        <v>#REF!</v>
      </c>
      <c r="AM81" s="75">
        <f>VLOOKUP(H81,'Roll ups'!A:B,2,FALSE)</f>
        <v>325145452.83999985</v>
      </c>
      <c r="AN81" s="77">
        <f t="shared" si="4"/>
        <v>5.4271095738445969E-5</v>
      </c>
      <c r="AO81" s="74" t="str">
        <f>IFERROR(VLOOKUP(Table2[[#This Row],[Product Name]],'Roll ups'!L:P,5,FALSE),"GOOD")</f>
        <v>GOOD</v>
      </c>
      <c r="AP81" s="74">
        <f>Table2[[#This Row],[Retail Dollar Vol Current 12 Mths]]/Table2[[#This Row],[SHELF SALES  LOOKUP]]</f>
        <v>5.4271095738445969E-5</v>
      </c>
      <c r="AQ81" s="69">
        <f t="shared" si="5"/>
        <v>0</v>
      </c>
      <c r="AR8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81" s="69" t="e">
        <f>IF(Table2[[#This Row],[Shelf Dollar Vol Current 12 Mths]]&gt;#REF!,"MEETS $ CRITERIA",IF(Table2[[#This Row],[Shelf Dollar Vol Current 12 Mths]]&lt;#REF!+1,"DOES NOT MEET $ CRITERIA"))</f>
        <v>#REF!</v>
      </c>
      <c r="AT81" s="78"/>
    </row>
    <row r="82" spans="1:46" ht="13.8" x14ac:dyDescent="0.3">
      <c r="A82" s="68" t="s">
        <v>2332</v>
      </c>
      <c r="B82" s="69">
        <v>50686</v>
      </c>
      <c r="C82" s="69">
        <v>330</v>
      </c>
      <c r="D82" s="69" t="s">
        <v>25</v>
      </c>
      <c r="E82" s="70" t="s">
        <v>6313</v>
      </c>
      <c r="F82" s="70"/>
      <c r="G82" s="71" t="s">
        <v>6484</v>
      </c>
      <c r="H82" s="69" t="s">
        <v>6315</v>
      </c>
      <c r="I82" s="68" t="s">
        <v>87</v>
      </c>
      <c r="J82" s="68" t="s">
        <v>88</v>
      </c>
      <c r="K82" s="68" t="s">
        <v>89</v>
      </c>
      <c r="L82" s="68" t="s">
        <v>89</v>
      </c>
      <c r="M82" s="68" t="s">
        <v>88</v>
      </c>
      <c r="N82" s="68" t="s">
        <v>1164</v>
      </c>
      <c r="O82" s="68" t="s">
        <v>6485</v>
      </c>
      <c r="P82" s="72" t="s">
        <v>87</v>
      </c>
      <c r="Q82" s="68" t="s">
        <v>59</v>
      </c>
      <c r="R82" s="68" t="s">
        <v>60</v>
      </c>
      <c r="S82" s="68">
        <v>28</v>
      </c>
      <c r="T82" s="68">
        <v>43</v>
      </c>
      <c r="U82" s="68">
        <v>-0.54</v>
      </c>
      <c r="V82" s="68">
        <v>88</v>
      </c>
      <c r="W82" s="68">
        <v>98</v>
      </c>
      <c r="X82" s="68">
        <v>-0.11</v>
      </c>
      <c r="Y82" s="68">
        <v>347</v>
      </c>
      <c r="Z82" s="68">
        <v>386</v>
      </c>
      <c r="AA82" s="68">
        <v>-0.11</v>
      </c>
      <c r="AB82" s="73">
        <v>51217.32</v>
      </c>
      <c r="AC82" s="73">
        <v>54010.68</v>
      </c>
      <c r="AD82" s="73">
        <v>51217.32</v>
      </c>
      <c r="AE82" s="73">
        <v>54010.68</v>
      </c>
      <c r="AF82" s="73"/>
      <c r="AG82" s="73">
        <f>IFERROR(VLOOKUP(J82,'Roll ups'!D:E,2,FALSE),0)</f>
        <v>43814205.929999985</v>
      </c>
      <c r="AH82" s="74">
        <f>IF(Table2[[#This Row],[CATEGORY TTL LOOKUP]]=0,0,IF(Table2[[#This Row],[CATEGORY TTL LOOKUP]]&gt;0,SUM(AB82/AG82)))</f>
        <v>1.1689660673487416E-3</v>
      </c>
      <c r="AI82" s="74" t="str">
        <f>IFERROR(IF(AH82&lt;#REF!,"STRIKE",IF(AH82&gt;=#REF!,"GOOD")),"NO DATA")</f>
        <v>NO DATA</v>
      </c>
      <c r="AJ82" s="75">
        <f>IFERROR(VLOOKUP(K82,'Roll ups'!H:I,2,FALSE),0)</f>
        <v>75793138.070000067</v>
      </c>
      <c r="AK82" s="76">
        <f>IF(Table2[[#This Row],[PRICE TIER LOOKUP]]=0,0,IF(Table2[[#This Row],[PRICE TIER LOOKUP]]&gt;0,SUM(AB82/AJ82)))</f>
        <v>6.7575141106701977E-4</v>
      </c>
      <c r="AL82" s="74" t="e">
        <f>IF(AK82&lt;#REF!,"STRIKE",IF(AK82&gt;=#REF!,"GOOD"))</f>
        <v>#REF!</v>
      </c>
      <c r="AM82" s="75">
        <f>VLOOKUP(H82,'Roll ups'!A:B,2,FALSE)</f>
        <v>325145452.83999985</v>
      </c>
      <c r="AN82" s="77">
        <f t="shared" si="4"/>
        <v>1.5752125564924761E-4</v>
      </c>
      <c r="AO82" s="74" t="str">
        <f>IFERROR(VLOOKUP(Table2[[#This Row],[Product Name]],'Roll ups'!L:P,5,FALSE),"GOOD")</f>
        <v>GOOD</v>
      </c>
      <c r="AP82" s="74">
        <f>Table2[[#This Row],[Retail Dollar Vol Current 12 Mths]]/Table2[[#This Row],[SHELF SALES  LOOKUP]]</f>
        <v>1.5752125564924761E-4</v>
      </c>
      <c r="AQ82" s="69">
        <f t="shared" si="5"/>
        <v>0</v>
      </c>
      <c r="AR8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82" s="69" t="e">
        <f>IF(Table2[[#This Row],[Shelf Dollar Vol Current 12 Mths]]&gt;#REF!,"MEETS $ CRITERIA",IF(Table2[[#This Row],[Shelf Dollar Vol Current 12 Mths]]&lt;#REF!+1,"DOES NOT MEET $ CRITERIA"))</f>
        <v>#REF!</v>
      </c>
      <c r="AT82" s="78"/>
    </row>
    <row r="83" spans="1:46" ht="13.8" x14ac:dyDescent="0.3">
      <c r="A83" s="68" t="s">
        <v>3909</v>
      </c>
      <c r="B83" s="69">
        <v>50689</v>
      </c>
      <c r="C83" s="69">
        <v>186</v>
      </c>
      <c r="D83" s="69" t="s">
        <v>25</v>
      </c>
      <c r="E83" s="70" t="s">
        <v>6313</v>
      </c>
      <c r="F83" s="70"/>
      <c r="G83" s="71" t="s">
        <v>6486</v>
      </c>
      <c r="H83" s="69" t="s">
        <v>6315</v>
      </c>
      <c r="I83" s="68" t="s">
        <v>87</v>
      </c>
      <c r="J83" s="68" t="s">
        <v>88</v>
      </c>
      <c r="K83" s="68" t="s">
        <v>89</v>
      </c>
      <c r="L83" s="68" t="s">
        <v>89</v>
      </c>
      <c r="M83" s="68" t="s">
        <v>88</v>
      </c>
      <c r="N83" s="68" t="s">
        <v>1164</v>
      </c>
      <c r="O83" s="68" t="s">
        <v>6487</v>
      </c>
      <c r="P83" s="72" t="s">
        <v>87</v>
      </c>
      <c r="Q83" s="68" t="s">
        <v>59</v>
      </c>
      <c r="R83" s="68" t="s">
        <v>60</v>
      </c>
      <c r="S83" s="68"/>
      <c r="T83" s="68">
        <v>10.5</v>
      </c>
      <c r="U83" s="68"/>
      <c r="V83" s="68">
        <v>5.83</v>
      </c>
      <c r="W83" s="68">
        <v>45.31</v>
      </c>
      <c r="X83" s="68">
        <v>-6.77</v>
      </c>
      <c r="Y83" s="68">
        <v>136.71</v>
      </c>
      <c r="Z83" s="68">
        <v>166.85</v>
      </c>
      <c r="AA83" s="68">
        <v>-0.22</v>
      </c>
      <c r="AB83" s="73">
        <v>18306.12</v>
      </c>
      <c r="AC83" s="73">
        <v>21558.6</v>
      </c>
      <c r="AD83" s="73">
        <v>18306.12</v>
      </c>
      <c r="AE83" s="73">
        <v>21558.6</v>
      </c>
      <c r="AF83" s="73"/>
      <c r="AG83" s="73">
        <f>IFERROR(VLOOKUP(J83,'Roll ups'!D:E,2,FALSE),0)</f>
        <v>43814205.929999985</v>
      </c>
      <c r="AH83" s="74">
        <f>IF(Table2[[#This Row],[CATEGORY TTL LOOKUP]]=0,0,IF(Table2[[#This Row],[CATEGORY TTL LOOKUP]]&gt;0,SUM(AB83/AG83)))</f>
        <v>4.178124334661428E-4</v>
      </c>
      <c r="AI83" s="74" t="str">
        <f>IFERROR(IF(AH83&lt;#REF!,"STRIKE",IF(AH83&gt;=#REF!,"GOOD")),"NO DATA")</f>
        <v>NO DATA</v>
      </c>
      <c r="AJ83" s="75">
        <f>IFERROR(VLOOKUP(K83,'Roll ups'!H:I,2,FALSE),0)</f>
        <v>75793138.070000067</v>
      </c>
      <c r="AK83" s="76">
        <f>IF(Table2[[#This Row],[PRICE TIER LOOKUP]]=0,0,IF(Table2[[#This Row],[PRICE TIER LOOKUP]]&gt;0,SUM(AB83/AJ83)))</f>
        <v>2.415274055956499E-4</v>
      </c>
      <c r="AL83" s="74" t="e">
        <f>IF(AK83&lt;#REF!,"STRIKE",IF(AK83&gt;=#REF!,"GOOD"))</f>
        <v>#REF!</v>
      </c>
      <c r="AM83" s="75">
        <f>VLOOKUP(H83,'Roll ups'!A:B,2,FALSE)</f>
        <v>325145452.83999985</v>
      </c>
      <c r="AN83" s="77">
        <f t="shared" si="4"/>
        <v>5.6301325576305135E-5</v>
      </c>
      <c r="AO83" s="74" t="str">
        <f>IFERROR(VLOOKUP(Table2[[#This Row],[Product Name]],'Roll ups'!L:P,5,FALSE),"GOOD")</f>
        <v>GOOD</v>
      </c>
      <c r="AP83" s="74">
        <f>Table2[[#This Row],[Retail Dollar Vol Current 12 Mths]]/Table2[[#This Row],[SHELF SALES  LOOKUP]]</f>
        <v>5.6301325576305135E-5</v>
      </c>
      <c r="AQ83" s="69">
        <f t="shared" si="5"/>
        <v>0</v>
      </c>
      <c r="AR8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83" s="69" t="e">
        <f>IF(Table2[[#This Row],[Shelf Dollar Vol Current 12 Mths]]&gt;#REF!,"MEETS $ CRITERIA",IF(Table2[[#This Row],[Shelf Dollar Vol Current 12 Mths]]&lt;#REF!+1,"DOES NOT MEET $ CRITERIA"))</f>
        <v>#REF!</v>
      </c>
      <c r="AT83" s="78"/>
    </row>
    <row r="84" spans="1:46" ht="13.8" x14ac:dyDescent="0.3">
      <c r="A84" s="68" t="s">
        <v>5881</v>
      </c>
      <c r="B84" s="69">
        <v>52312</v>
      </c>
      <c r="C84" s="69">
        <v>317</v>
      </c>
      <c r="D84" s="69" t="s">
        <v>25</v>
      </c>
      <c r="E84" s="70" t="s">
        <v>6313</v>
      </c>
      <c r="F84" s="70"/>
      <c r="G84" s="71" t="s">
        <v>6488</v>
      </c>
      <c r="H84" s="69" t="s">
        <v>6315</v>
      </c>
      <c r="I84" s="68" t="s">
        <v>87</v>
      </c>
      <c r="J84" s="68" t="s">
        <v>88</v>
      </c>
      <c r="K84" s="68" t="s">
        <v>104</v>
      </c>
      <c r="L84" s="68" t="s">
        <v>89</v>
      </c>
      <c r="M84" s="68" t="s">
        <v>88</v>
      </c>
      <c r="N84" s="68" t="s">
        <v>90</v>
      </c>
      <c r="O84" s="68" t="s">
        <v>6489</v>
      </c>
      <c r="P84" s="72" t="s">
        <v>87</v>
      </c>
      <c r="Q84" s="68" t="s">
        <v>55</v>
      </c>
      <c r="R84" s="68" t="s">
        <v>31</v>
      </c>
      <c r="S84" s="68">
        <v>21</v>
      </c>
      <c r="T84" s="68">
        <v>32</v>
      </c>
      <c r="U84" s="68">
        <v>-0.54</v>
      </c>
      <c r="V84" s="68">
        <v>79.98</v>
      </c>
      <c r="W84" s="68">
        <v>78.39</v>
      </c>
      <c r="X84" s="68">
        <v>0.02</v>
      </c>
      <c r="Y84" s="68">
        <v>289.55</v>
      </c>
      <c r="Z84" s="68">
        <v>273.02999999999997</v>
      </c>
      <c r="AA84" s="68">
        <v>0.06</v>
      </c>
      <c r="AB84" s="73">
        <v>35056.080000000002</v>
      </c>
      <c r="AC84" s="73">
        <v>32972.400000000001</v>
      </c>
      <c r="AD84" s="73">
        <v>35056.080000000002</v>
      </c>
      <c r="AE84" s="73">
        <v>32972.400000000001</v>
      </c>
      <c r="AF84" s="73"/>
      <c r="AG84" s="73">
        <f>IFERROR(VLOOKUP(J84,'Roll ups'!D:E,2,FALSE),0)</f>
        <v>43814205.929999985</v>
      </c>
      <c r="AH84" s="74">
        <f>IF(Table2[[#This Row],[CATEGORY TTL LOOKUP]]=0,0,IF(Table2[[#This Row],[CATEGORY TTL LOOKUP]]&gt;0,SUM(AB84/AG84)))</f>
        <v>8.0010761934171646E-4</v>
      </c>
      <c r="AI84" s="74" t="str">
        <f>IFERROR(IF(AH84&lt;#REF!,"STRIKE",IF(AH84&gt;=#REF!,"GOOD")),"NO DATA")</f>
        <v>NO DATA</v>
      </c>
      <c r="AJ84" s="75">
        <f>IFERROR(VLOOKUP(K84,'Roll ups'!H:I,2,FALSE),0)</f>
        <v>34230392.709999993</v>
      </c>
      <c r="AK84" s="76">
        <f>IF(Table2[[#This Row],[PRICE TIER LOOKUP]]=0,0,IF(Table2[[#This Row],[PRICE TIER LOOKUP]]&gt;0,SUM(AB84/AJ84)))</f>
        <v>1.0241214670540077E-3</v>
      </c>
      <c r="AL84" s="74" t="e">
        <f>IF(AK84&lt;#REF!,"STRIKE",IF(AK84&gt;=#REF!,"GOOD"))</f>
        <v>#REF!</v>
      </c>
      <c r="AM84" s="75">
        <f>VLOOKUP(H84,'Roll ups'!A:B,2,FALSE)</f>
        <v>325145452.83999985</v>
      </c>
      <c r="AN84" s="77">
        <f t="shared" si="4"/>
        <v>1.0781660851720621E-4</v>
      </c>
      <c r="AO84" s="74" t="str">
        <f>IFERROR(VLOOKUP(Table2[[#This Row],[Product Name]],'Roll ups'!L:P,5,FALSE),"GOOD")</f>
        <v>GOOD</v>
      </c>
      <c r="AP84" s="74">
        <f>Table2[[#This Row],[Retail Dollar Vol Current 12 Mths]]/Table2[[#This Row],[SHELF SALES  LOOKUP]]</f>
        <v>1.0781660851720621E-4</v>
      </c>
      <c r="AQ84" s="69">
        <f t="shared" si="5"/>
        <v>0</v>
      </c>
      <c r="AR8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84" s="69" t="e">
        <f>IF(Table2[[#This Row],[Shelf Dollar Vol Current 12 Mths]]&gt;#REF!,"MEETS $ CRITERIA",IF(Table2[[#This Row],[Shelf Dollar Vol Current 12 Mths]]&lt;#REF!+1,"DOES NOT MEET $ CRITERIA"))</f>
        <v>#REF!</v>
      </c>
      <c r="AT84" s="78"/>
    </row>
    <row r="85" spans="1:46" ht="13.8" x14ac:dyDescent="0.3">
      <c r="A85" s="68" t="s">
        <v>5560</v>
      </c>
      <c r="B85" s="69">
        <v>52315</v>
      </c>
      <c r="C85" s="69">
        <v>491</v>
      </c>
      <c r="D85" s="69" t="s">
        <v>25</v>
      </c>
      <c r="E85" s="70" t="s">
        <v>6313</v>
      </c>
      <c r="F85" s="70"/>
      <c r="G85" s="71" t="s">
        <v>6490</v>
      </c>
      <c r="H85" s="69" t="s">
        <v>6315</v>
      </c>
      <c r="I85" s="68" t="s">
        <v>87</v>
      </c>
      <c r="J85" s="68" t="s">
        <v>88</v>
      </c>
      <c r="K85" s="68" t="s">
        <v>104</v>
      </c>
      <c r="L85" s="68" t="s">
        <v>89</v>
      </c>
      <c r="M85" s="68" t="s">
        <v>88</v>
      </c>
      <c r="N85" s="68" t="s">
        <v>90</v>
      </c>
      <c r="O85" s="68" t="s">
        <v>6491</v>
      </c>
      <c r="P85" s="72" t="s">
        <v>87</v>
      </c>
      <c r="Q85" s="68" t="s">
        <v>55</v>
      </c>
      <c r="R85" s="68" t="s">
        <v>31</v>
      </c>
      <c r="S85" s="68">
        <v>40</v>
      </c>
      <c r="T85" s="68">
        <v>33.380000000000003</v>
      </c>
      <c r="U85" s="68">
        <v>0.16</v>
      </c>
      <c r="V85" s="68">
        <v>119.5</v>
      </c>
      <c r="W85" s="68">
        <v>107.38</v>
      </c>
      <c r="X85" s="68">
        <v>0.1</v>
      </c>
      <c r="Y85" s="68">
        <v>481.42</v>
      </c>
      <c r="Z85" s="68">
        <v>535.13</v>
      </c>
      <c r="AA85" s="68">
        <v>-0.11</v>
      </c>
      <c r="AB85" s="73">
        <v>52310.39</v>
      </c>
      <c r="AC85" s="73">
        <v>58607.4</v>
      </c>
      <c r="AD85" s="73">
        <v>53263.94</v>
      </c>
      <c r="AE85" s="73">
        <v>59636.22</v>
      </c>
      <c r="AF85" s="73"/>
      <c r="AG85" s="73">
        <f>IFERROR(VLOOKUP(J85,'Roll ups'!D:E,2,FALSE),0)</f>
        <v>43814205.929999985</v>
      </c>
      <c r="AH85" s="74">
        <f>IF(Table2[[#This Row],[CATEGORY TTL LOOKUP]]=0,0,IF(Table2[[#This Row],[CATEGORY TTL LOOKUP]]&gt;0,SUM(AB85/AG85)))</f>
        <v>1.1939139119301625E-3</v>
      </c>
      <c r="AI85" s="74" t="str">
        <f>IFERROR(IF(AH85&lt;#REF!,"STRIKE",IF(AH85&gt;=#REF!,"GOOD")),"NO DATA")</f>
        <v>NO DATA</v>
      </c>
      <c r="AJ85" s="75">
        <f>IFERROR(VLOOKUP(K85,'Roll ups'!H:I,2,FALSE),0)</f>
        <v>34230392.709999993</v>
      </c>
      <c r="AK85" s="76">
        <f>IF(Table2[[#This Row],[PRICE TIER LOOKUP]]=0,0,IF(Table2[[#This Row],[PRICE TIER LOOKUP]]&gt;0,SUM(AB85/AJ85)))</f>
        <v>1.5281855058799298E-3</v>
      </c>
      <c r="AL85" s="74" t="e">
        <f>IF(AK85&lt;#REF!,"STRIKE",IF(AK85&gt;=#REF!,"GOOD"))</f>
        <v>#REF!</v>
      </c>
      <c r="AM85" s="75">
        <f>VLOOKUP(H85,'Roll ups'!A:B,2,FALSE)</f>
        <v>325145452.83999985</v>
      </c>
      <c r="AN85" s="77">
        <f t="shared" si="4"/>
        <v>1.6088304339824586E-4</v>
      </c>
      <c r="AO85" s="74" t="str">
        <f>IFERROR(VLOOKUP(Table2[[#This Row],[Product Name]],'Roll ups'!L:P,5,FALSE),"GOOD")</f>
        <v>GOOD</v>
      </c>
      <c r="AP85" s="74">
        <f>Table2[[#This Row],[Retail Dollar Vol Current 12 Mths]]/Table2[[#This Row],[SHELF SALES  LOOKUP]]</f>
        <v>1.6381573088217397E-4</v>
      </c>
      <c r="AQ85" s="69">
        <f t="shared" si="5"/>
        <v>0</v>
      </c>
      <c r="AR8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85" s="69" t="e">
        <f>IF(Table2[[#This Row],[Shelf Dollar Vol Current 12 Mths]]&gt;#REF!,"MEETS $ CRITERIA",IF(Table2[[#This Row],[Shelf Dollar Vol Current 12 Mths]]&lt;#REF!+1,"DOES NOT MEET $ CRITERIA"))</f>
        <v>#REF!</v>
      </c>
      <c r="AT85" s="78"/>
    </row>
    <row r="86" spans="1:46" ht="13.8" x14ac:dyDescent="0.3">
      <c r="A86" s="68" t="s">
        <v>1840</v>
      </c>
      <c r="B86" s="69">
        <v>52562</v>
      </c>
      <c r="C86" s="69">
        <v>494</v>
      </c>
      <c r="D86" s="69" t="s">
        <v>25</v>
      </c>
      <c r="E86" s="70" t="s">
        <v>6313</v>
      </c>
      <c r="F86" s="70"/>
      <c r="G86" s="71" t="s">
        <v>6492</v>
      </c>
      <c r="H86" s="69" t="s">
        <v>6315</v>
      </c>
      <c r="I86" s="68" t="s">
        <v>87</v>
      </c>
      <c r="J86" s="68" t="s">
        <v>88</v>
      </c>
      <c r="K86" s="68" t="s">
        <v>89</v>
      </c>
      <c r="L86" s="68" t="s">
        <v>89</v>
      </c>
      <c r="M86" s="68" t="s">
        <v>88</v>
      </c>
      <c r="N86" s="68" t="s">
        <v>90</v>
      </c>
      <c r="O86" s="68" t="s">
        <v>6493</v>
      </c>
      <c r="P86" s="72" t="s">
        <v>87</v>
      </c>
      <c r="Q86" s="68" t="s">
        <v>26</v>
      </c>
      <c r="R86" s="68" t="s">
        <v>27</v>
      </c>
      <c r="S86" s="68">
        <v>53</v>
      </c>
      <c r="T86" s="68">
        <v>40</v>
      </c>
      <c r="U86" s="68">
        <v>0.25</v>
      </c>
      <c r="V86" s="68">
        <v>135</v>
      </c>
      <c r="W86" s="68">
        <v>166.33</v>
      </c>
      <c r="X86" s="68">
        <v>-0.23</v>
      </c>
      <c r="Y86" s="68">
        <v>653.58000000000004</v>
      </c>
      <c r="Z86" s="68">
        <v>755.29</v>
      </c>
      <c r="AA86" s="68">
        <v>-0.16</v>
      </c>
      <c r="AB86" s="73">
        <v>89567.06</v>
      </c>
      <c r="AC86" s="73">
        <v>101658.37</v>
      </c>
      <c r="AD86" s="73">
        <v>89567.06</v>
      </c>
      <c r="AE86" s="73">
        <v>101658.37</v>
      </c>
      <c r="AF86" s="73"/>
      <c r="AG86" s="73">
        <f>IFERROR(VLOOKUP(J86,'Roll ups'!D:E,2,FALSE),0)</f>
        <v>43814205.929999985</v>
      </c>
      <c r="AH86" s="74">
        <f>IF(Table2[[#This Row],[CATEGORY TTL LOOKUP]]=0,0,IF(Table2[[#This Row],[CATEGORY TTL LOOKUP]]&gt;0,SUM(AB86/AG86)))</f>
        <v>2.0442470221438526E-3</v>
      </c>
      <c r="AI86" s="74" t="str">
        <f>IFERROR(IF(AH86&lt;#REF!,"STRIKE",IF(AH86&gt;=#REF!,"GOOD")),"NO DATA")</f>
        <v>NO DATA</v>
      </c>
      <c r="AJ86" s="75">
        <f>IFERROR(VLOOKUP(K86,'Roll ups'!H:I,2,FALSE),0)</f>
        <v>75793138.070000067</v>
      </c>
      <c r="AK86" s="76">
        <f>IF(Table2[[#This Row],[PRICE TIER LOOKUP]]=0,0,IF(Table2[[#This Row],[PRICE TIER LOOKUP]]&gt;0,SUM(AB86/AJ86)))</f>
        <v>1.1817304611042596E-3</v>
      </c>
      <c r="AL86" s="74" t="e">
        <f>IF(AK86&lt;#REF!,"STRIKE",IF(AK86&gt;=#REF!,"GOOD"))</f>
        <v>#REF!</v>
      </c>
      <c r="AM86" s="75">
        <f>VLOOKUP(H86,'Roll ups'!A:B,2,FALSE)</f>
        <v>325145452.83999985</v>
      </c>
      <c r="AN86" s="77">
        <f t="shared" si="4"/>
        <v>2.7546766906217464E-4</v>
      </c>
      <c r="AO86" s="74" t="str">
        <f>IFERROR(VLOOKUP(Table2[[#This Row],[Product Name]],'Roll ups'!L:P,5,FALSE),"GOOD")</f>
        <v>GOOD</v>
      </c>
      <c r="AP86" s="74">
        <f>Table2[[#This Row],[Retail Dollar Vol Current 12 Mths]]/Table2[[#This Row],[SHELF SALES  LOOKUP]]</f>
        <v>2.7546766906217464E-4</v>
      </c>
      <c r="AQ86" s="69">
        <f t="shared" si="5"/>
        <v>0</v>
      </c>
      <c r="AR8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86" s="69" t="e">
        <f>IF(Table2[[#This Row],[Shelf Dollar Vol Current 12 Mths]]&gt;#REF!,"MEETS $ CRITERIA",IF(Table2[[#This Row],[Shelf Dollar Vol Current 12 Mths]]&lt;#REF!+1,"DOES NOT MEET $ CRITERIA"))</f>
        <v>#REF!</v>
      </c>
      <c r="AT86" s="78"/>
    </row>
    <row r="87" spans="1:46" ht="13.8" x14ac:dyDescent="0.3">
      <c r="A87" s="68" t="s">
        <v>1752</v>
      </c>
      <c r="B87" s="69">
        <v>52563</v>
      </c>
      <c r="C87" s="69">
        <v>543</v>
      </c>
      <c r="D87" s="69" t="s">
        <v>25</v>
      </c>
      <c r="E87" s="70" t="s">
        <v>6313</v>
      </c>
      <c r="F87" s="70"/>
      <c r="G87" s="71" t="s">
        <v>6494</v>
      </c>
      <c r="H87" s="69" t="s">
        <v>6315</v>
      </c>
      <c r="I87" s="68" t="s">
        <v>87</v>
      </c>
      <c r="J87" s="68" t="s">
        <v>88</v>
      </c>
      <c r="K87" s="68" t="s">
        <v>89</v>
      </c>
      <c r="L87" s="68" t="s">
        <v>89</v>
      </c>
      <c r="M87" s="68" t="s">
        <v>88</v>
      </c>
      <c r="N87" s="68" t="s">
        <v>90</v>
      </c>
      <c r="O87" s="68" t="s">
        <v>6495</v>
      </c>
      <c r="P87" s="72" t="s">
        <v>87</v>
      </c>
      <c r="Q87" s="68" t="s">
        <v>26</v>
      </c>
      <c r="R87" s="68" t="s">
        <v>27</v>
      </c>
      <c r="S87" s="68">
        <v>40</v>
      </c>
      <c r="T87" s="68">
        <v>12</v>
      </c>
      <c r="U87" s="68">
        <v>0.7</v>
      </c>
      <c r="V87" s="68">
        <v>114.58</v>
      </c>
      <c r="W87" s="68">
        <v>85.67</v>
      </c>
      <c r="X87" s="68">
        <v>0.25</v>
      </c>
      <c r="Y87" s="68">
        <v>557.16999999999996</v>
      </c>
      <c r="Z87" s="68">
        <v>666.25</v>
      </c>
      <c r="AA87" s="68">
        <v>-0.2</v>
      </c>
      <c r="AB87" s="73">
        <v>78994.559999999998</v>
      </c>
      <c r="AC87" s="73">
        <v>87704.26</v>
      </c>
      <c r="AD87" s="73">
        <v>78994.559999999998</v>
      </c>
      <c r="AE87" s="73">
        <v>87704.26</v>
      </c>
      <c r="AF87" s="73"/>
      <c r="AG87" s="73">
        <f>IFERROR(VLOOKUP(J87,'Roll ups'!D:E,2,FALSE),0)</f>
        <v>43814205.929999985</v>
      </c>
      <c r="AH87" s="74">
        <f>IF(Table2[[#This Row],[CATEGORY TTL LOOKUP]]=0,0,IF(Table2[[#This Row],[CATEGORY TTL LOOKUP]]&gt;0,SUM(AB87/AG87)))</f>
        <v>1.8029440069325029E-3</v>
      </c>
      <c r="AI87" s="74" t="str">
        <f>IFERROR(IF(AH87&lt;#REF!,"STRIKE",IF(AH87&gt;=#REF!,"GOOD")),"NO DATA")</f>
        <v>NO DATA</v>
      </c>
      <c r="AJ87" s="75">
        <f>IFERROR(VLOOKUP(K87,'Roll ups'!H:I,2,FALSE),0)</f>
        <v>75793138.070000067</v>
      </c>
      <c r="AK87" s="76">
        <f>IF(Table2[[#This Row],[PRICE TIER LOOKUP]]=0,0,IF(Table2[[#This Row],[PRICE TIER LOOKUP]]&gt;0,SUM(AB87/AJ87)))</f>
        <v>1.0422389415654383E-3</v>
      </c>
      <c r="AL87" s="74" t="e">
        <f>IF(AK87&lt;#REF!,"STRIKE",IF(AK87&gt;=#REF!,"GOOD"))</f>
        <v>#REF!</v>
      </c>
      <c r="AM87" s="75">
        <f>VLOOKUP(H87,'Roll ups'!A:B,2,FALSE)</f>
        <v>325145452.83999985</v>
      </c>
      <c r="AN87" s="77">
        <f t="shared" si="4"/>
        <v>2.4295145237313918E-4</v>
      </c>
      <c r="AO87" s="74" t="str">
        <f>IFERROR(VLOOKUP(Table2[[#This Row],[Product Name]],'Roll ups'!L:P,5,FALSE),"GOOD")</f>
        <v>GOOD</v>
      </c>
      <c r="AP87" s="74">
        <f>Table2[[#This Row],[Retail Dollar Vol Current 12 Mths]]/Table2[[#This Row],[SHELF SALES  LOOKUP]]</f>
        <v>2.4295145237313918E-4</v>
      </c>
      <c r="AQ87" s="69">
        <f t="shared" si="5"/>
        <v>0</v>
      </c>
      <c r="AR8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87" s="69" t="e">
        <f>IF(Table2[[#This Row],[Shelf Dollar Vol Current 12 Mths]]&gt;#REF!,"MEETS $ CRITERIA",IF(Table2[[#This Row],[Shelf Dollar Vol Current 12 Mths]]&lt;#REF!+1,"DOES NOT MEET $ CRITERIA"))</f>
        <v>#REF!</v>
      </c>
      <c r="AT87" s="78"/>
    </row>
    <row r="88" spans="1:46" ht="13.8" x14ac:dyDescent="0.3">
      <c r="A88" s="68" t="s">
        <v>1479</v>
      </c>
      <c r="B88" s="69">
        <v>52580</v>
      </c>
      <c r="C88" s="69">
        <v>705</v>
      </c>
      <c r="D88" s="69" t="s">
        <v>25</v>
      </c>
      <c r="E88" s="70" t="s">
        <v>6313</v>
      </c>
      <c r="F88" s="70"/>
      <c r="G88" s="71" t="s">
        <v>6496</v>
      </c>
      <c r="H88" s="69" t="s">
        <v>6315</v>
      </c>
      <c r="I88" s="68" t="s">
        <v>87</v>
      </c>
      <c r="J88" s="68" t="s">
        <v>88</v>
      </c>
      <c r="K88" s="68" t="s">
        <v>89</v>
      </c>
      <c r="L88" s="68" t="s">
        <v>89</v>
      </c>
      <c r="M88" s="68" t="s">
        <v>88</v>
      </c>
      <c r="N88" s="68" t="s">
        <v>90</v>
      </c>
      <c r="O88" s="68" t="s">
        <v>6497</v>
      </c>
      <c r="P88" s="72" t="s">
        <v>87</v>
      </c>
      <c r="Q88" s="68" t="s">
        <v>26</v>
      </c>
      <c r="R88" s="68" t="s">
        <v>27</v>
      </c>
      <c r="S88" s="68">
        <v>64</v>
      </c>
      <c r="T88" s="68">
        <v>118.66</v>
      </c>
      <c r="U88" s="68">
        <v>-0.85</v>
      </c>
      <c r="V88" s="68">
        <v>216.57</v>
      </c>
      <c r="W88" s="68">
        <v>286.11</v>
      </c>
      <c r="X88" s="68">
        <v>-0.32</v>
      </c>
      <c r="Y88" s="68">
        <v>933.05</v>
      </c>
      <c r="Z88" s="68">
        <v>1125.51</v>
      </c>
      <c r="AA88" s="68">
        <v>-0.21</v>
      </c>
      <c r="AB88" s="73">
        <v>140683.25</v>
      </c>
      <c r="AC88" s="73">
        <v>169350.94</v>
      </c>
      <c r="AD88" s="73">
        <v>140683.25</v>
      </c>
      <c r="AE88" s="73">
        <v>169350.94</v>
      </c>
      <c r="AF88" s="73"/>
      <c r="AG88" s="73">
        <f>IFERROR(VLOOKUP(J88,'Roll ups'!D:E,2,FALSE),0)</f>
        <v>43814205.929999985</v>
      </c>
      <c r="AH88" s="74">
        <f>IF(Table2[[#This Row],[CATEGORY TTL LOOKUP]]=0,0,IF(Table2[[#This Row],[CATEGORY TTL LOOKUP]]&gt;0,SUM(AB88/AG88)))</f>
        <v>3.2109049340016201E-3</v>
      </c>
      <c r="AI88" s="74" t="str">
        <f>IFERROR(IF(AH88&lt;#REF!,"STRIKE",IF(AH88&gt;=#REF!,"GOOD")),"NO DATA")</f>
        <v>NO DATA</v>
      </c>
      <c r="AJ88" s="75">
        <f>IFERROR(VLOOKUP(K88,'Roll ups'!H:I,2,FALSE),0)</f>
        <v>75793138.070000067</v>
      </c>
      <c r="AK88" s="76">
        <f>IF(Table2[[#This Row],[PRICE TIER LOOKUP]]=0,0,IF(Table2[[#This Row],[PRICE TIER LOOKUP]]&gt;0,SUM(AB88/AJ88)))</f>
        <v>1.8561475825168967E-3</v>
      </c>
      <c r="AL88" s="74" t="e">
        <f>IF(AK88&lt;#REF!,"STRIKE",IF(AK88&gt;=#REF!,"GOOD"))</f>
        <v>#REF!</v>
      </c>
      <c r="AM88" s="75">
        <f>VLOOKUP(H88,'Roll ups'!A:B,2,FALSE)</f>
        <v>325145452.83999985</v>
      </c>
      <c r="AN88" s="77">
        <f t="shared" si="4"/>
        <v>4.3267789468127217E-4</v>
      </c>
      <c r="AO88" s="74" t="str">
        <f>IFERROR(VLOOKUP(Table2[[#This Row],[Product Name]],'Roll ups'!L:P,5,FALSE),"GOOD")</f>
        <v>GOOD</v>
      </c>
      <c r="AP88" s="74">
        <f>Table2[[#This Row],[Retail Dollar Vol Current 12 Mths]]/Table2[[#This Row],[SHELF SALES  LOOKUP]]</f>
        <v>4.3267789468127217E-4</v>
      </c>
      <c r="AQ88" s="69">
        <f t="shared" si="5"/>
        <v>0</v>
      </c>
      <c r="AR8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88" s="69" t="e">
        <f>IF(Table2[[#This Row],[Shelf Dollar Vol Current 12 Mths]]&gt;#REF!,"MEETS $ CRITERIA",IF(Table2[[#This Row],[Shelf Dollar Vol Current 12 Mths]]&lt;#REF!+1,"DOES NOT MEET $ CRITERIA"))</f>
        <v>#REF!</v>
      </c>
      <c r="AT88" s="78"/>
    </row>
    <row r="89" spans="1:46" ht="13.8" x14ac:dyDescent="0.3">
      <c r="A89" s="68" t="s">
        <v>1442</v>
      </c>
      <c r="B89" s="69">
        <v>52582</v>
      </c>
      <c r="C89" s="69">
        <v>769</v>
      </c>
      <c r="D89" s="69" t="s">
        <v>25</v>
      </c>
      <c r="E89" s="70" t="s">
        <v>6313</v>
      </c>
      <c r="F89" s="70"/>
      <c r="G89" s="71" t="s">
        <v>6498</v>
      </c>
      <c r="H89" s="69" t="s">
        <v>6315</v>
      </c>
      <c r="I89" s="68" t="s">
        <v>87</v>
      </c>
      <c r="J89" s="68" t="s">
        <v>88</v>
      </c>
      <c r="K89" s="68" t="s">
        <v>89</v>
      </c>
      <c r="L89" s="68" t="s">
        <v>89</v>
      </c>
      <c r="M89" s="68" t="s">
        <v>88</v>
      </c>
      <c r="N89" s="68" t="s">
        <v>90</v>
      </c>
      <c r="O89" s="68" t="s">
        <v>6499</v>
      </c>
      <c r="P89" s="72" t="s">
        <v>87</v>
      </c>
      <c r="Q89" s="68" t="s">
        <v>26</v>
      </c>
      <c r="R89" s="68" t="s">
        <v>27</v>
      </c>
      <c r="S89" s="68">
        <v>103</v>
      </c>
      <c r="T89" s="68">
        <v>67</v>
      </c>
      <c r="U89" s="68">
        <v>0.35</v>
      </c>
      <c r="V89" s="68">
        <v>305.08</v>
      </c>
      <c r="W89" s="68">
        <v>335</v>
      </c>
      <c r="X89" s="68">
        <v>-0.1</v>
      </c>
      <c r="Y89" s="68">
        <v>1324</v>
      </c>
      <c r="Z89" s="68">
        <v>1619.75</v>
      </c>
      <c r="AA89" s="68">
        <v>-0.22</v>
      </c>
      <c r="AB89" s="73">
        <v>170954.88</v>
      </c>
      <c r="AC89" s="73">
        <v>198006.3</v>
      </c>
      <c r="AD89" s="73">
        <v>170954.88</v>
      </c>
      <c r="AE89" s="73">
        <v>198006.3</v>
      </c>
      <c r="AF89" s="73"/>
      <c r="AG89" s="73">
        <f>IFERROR(VLOOKUP(J89,'Roll ups'!D:E,2,FALSE),0)</f>
        <v>43814205.929999985</v>
      </c>
      <c r="AH89" s="74">
        <f>IF(Table2[[#This Row],[CATEGORY TTL LOOKUP]]=0,0,IF(Table2[[#This Row],[CATEGORY TTL LOOKUP]]&gt;0,SUM(AB89/AG89)))</f>
        <v>3.9018139521489227E-3</v>
      </c>
      <c r="AI89" s="74" t="str">
        <f>IFERROR(IF(AH89&lt;#REF!,"STRIKE",IF(AH89&gt;=#REF!,"GOOD")),"NO DATA")</f>
        <v>NO DATA</v>
      </c>
      <c r="AJ89" s="75">
        <f>IFERROR(VLOOKUP(K89,'Roll ups'!H:I,2,FALSE),0)</f>
        <v>75793138.070000067</v>
      </c>
      <c r="AK89" s="76">
        <f>IF(Table2[[#This Row],[PRICE TIER LOOKUP]]=0,0,IF(Table2[[#This Row],[PRICE TIER LOOKUP]]&gt;0,SUM(AB89/AJ89)))</f>
        <v>2.2555456120857756E-3</v>
      </c>
      <c r="AL89" s="74" t="e">
        <f>IF(AK89&lt;#REF!,"STRIKE",IF(AK89&gt;=#REF!,"GOOD"))</f>
        <v>#REF!</v>
      </c>
      <c r="AM89" s="75">
        <f>VLOOKUP(H89,'Roll ups'!A:B,2,FALSE)</f>
        <v>325145452.83999985</v>
      </c>
      <c r="AN89" s="77">
        <f t="shared" si="4"/>
        <v>5.2577970415020633E-4</v>
      </c>
      <c r="AO89" s="74" t="str">
        <f>IFERROR(VLOOKUP(Table2[[#This Row],[Product Name]],'Roll ups'!L:P,5,FALSE),"GOOD")</f>
        <v>GOOD</v>
      </c>
      <c r="AP89" s="74">
        <f>Table2[[#This Row],[Retail Dollar Vol Current 12 Mths]]/Table2[[#This Row],[SHELF SALES  LOOKUP]]</f>
        <v>5.2577970415020633E-4</v>
      </c>
      <c r="AQ89" s="69">
        <f t="shared" si="5"/>
        <v>0</v>
      </c>
      <c r="AR8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89" s="69" t="e">
        <f>IF(Table2[[#This Row],[Shelf Dollar Vol Current 12 Mths]]&gt;#REF!,"MEETS $ CRITERIA",IF(Table2[[#This Row],[Shelf Dollar Vol Current 12 Mths]]&lt;#REF!+1,"DOES NOT MEET $ CRITERIA"))</f>
        <v>#REF!</v>
      </c>
      <c r="AT89" s="78"/>
    </row>
    <row r="90" spans="1:46" ht="13.8" x14ac:dyDescent="0.3">
      <c r="A90" s="68" t="s">
        <v>1536</v>
      </c>
      <c r="B90" s="69">
        <v>52584</v>
      </c>
      <c r="C90" s="69">
        <v>503</v>
      </c>
      <c r="D90" s="69" t="s">
        <v>25</v>
      </c>
      <c r="E90" s="70" t="s">
        <v>6313</v>
      </c>
      <c r="F90" s="70"/>
      <c r="G90" s="71" t="s">
        <v>6500</v>
      </c>
      <c r="H90" s="69" t="s">
        <v>6315</v>
      </c>
      <c r="I90" s="68" t="s">
        <v>87</v>
      </c>
      <c r="J90" s="68" t="s">
        <v>88</v>
      </c>
      <c r="K90" s="68" t="s">
        <v>89</v>
      </c>
      <c r="L90" s="68" t="s">
        <v>89</v>
      </c>
      <c r="M90" s="68" t="s">
        <v>88</v>
      </c>
      <c r="N90" s="68" t="s">
        <v>90</v>
      </c>
      <c r="O90" s="68" t="s">
        <v>6501</v>
      </c>
      <c r="P90" s="72" t="s">
        <v>87</v>
      </c>
      <c r="Q90" s="68" t="s">
        <v>26</v>
      </c>
      <c r="R90" s="68" t="s">
        <v>27</v>
      </c>
      <c r="S90" s="68">
        <v>93</v>
      </c>
      <c r="T90" s="68">
        <v>131.84</v>
      </c>
      <c r="U90" s="68">
        <v>-0.41</v>
      </c>
      <c r="V90" s="68">
        <v>275.76</v>
      </c>
      <c r="W90" s="68">
        <v>335.25</v>
      </c>
      <c r="X90" s="68">
        <v>-0.22</v>
      </c>
      <c r="Y90" s="68">
        <v>1126.93</v>
      </c>
      <c r="Z90" s="68">
        <v>1328.96</v>
      </c>
      <c r="AA90" s="68">
        <v>-0.18</v>
      </c>
      <c r="AB90" s="73">
        <v>120304.2</v>
      </c>
      <c r="AC90" s="73">
        <v>138263.48000000001</v>
      </c>
      <c r="AD90" s="73">
        <v>120304.2</v>
      </c>
      <c r="AE90" s="73">
        <v>138263.48000000001</v>
      </c>
      <c r="AF90" s="73"/>
      <c r="AG90" s="73">
        <f>IFERROR(VLOOKUP(J90,'Roll ups'!D:E,2,FALSE),0)</f>
        <v>43814205.929999985</v>
      </c>
      <c r="AH90" s="74">
        <f>IF(Table2[[#This Row],[CATEGORY TTL LOOKUP]]=0,0,IF(Table2[[#This Row],[CATEGORY TTL LOOKUP]]&gt;0,SUM(AB90/AG90)))</f>
        <v>2.7457806765277155E-3</v>
      </c>
      <c r="AI90" s="74" t="str">
        <f>IFERROR(IF(AH90&lt;#REF!,"STRIKE",IF(AH90&gt;=#REF!,"GOOD")),"NO DATA")</f>
        <v>NO DATA</v>
      </c>
      <c r="AJ90" s="75">
        <f>IFERROR(VLOOKUP(K90,'Roll ups'!H:I,2,FALSE),0)</f>
        <v>75793138.070000067</v>
      </c>
      <c r="AK90" s="76">
        <f>IF(Table2[[#This Row],[PRICE TIER LOOKUP]]=0,0,IF(Table2[[#This Row],[PRICE TIER LOOKUP]]&gt;0,SUM(AB90/AJ90)))</f>
        <v>1.5872703395509362E-3</v>
      </c>
      <c r="AL90" s="74" t="e">
        <f>IF(AK90&lt;#REF!,"STRIKE",IF(AK90&gt;=#REF!,"GOOD"))</f>
        <v>#REF!</v>
      </c>
      <c r="AM90" s="75">
        <f>VLOOKUP(H90,'Roll ups'!A:B,2,FALSE)</f>
        <v>325145452.83999985</v>
      </c>
      <c r="AN90" s="77">
        <f t="shared" si="4"/>
        <v>3.7000117624034633E-4</v>
      </c>
      <c r="AO90" s="74" t="str">
        <f>IFERROR(VLOOKUP(Table2[[#This Row],[Product Name]],'Roll ups'!L:P,5,FALSE),"GOOD")</f>
        <v>GOOD</v>
      </c>
      <c r="AP90" s="74">
        <f>Table2[[#This Row],[Retail Dollar Vol Current 12 Mths]]/Table2[[#This Row],[SHELF SALES  LOOKUP]]</f>
        <v>3.7000117624034633E-4</v>
      </c>
      <c r="AQ90" s="69">
        <f t="shared" si="5"/>
        <v>0</v>
      </c>
      <c r="AR9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90" s="69" t="e">
        <f>IF(Table2[[#This Row],[Shelf Dollar Vol Current 12 Mths]]&gt;#REF!,"MEETS $ CRITERIA",IF(Table2[[#This Row],[Shelf Dollar Vol Current 12 Mths]]&lt;#REF!+1,"DOES NOT MEET $ CRITERIA"))</f>
        <v>#REF!</v>
      </c>
      <c r="AT90" s="78"/>
    </row>
    <row r="91" spans="1:46" ht="13.8" x14ac:dyDescent="0.3">
      <c r="A91" s="68" t="s">
        <v>1295</v>
      </c>
      <c r="B91" s="69">
        <v>52594</v>
      </c>
      <c r="C91" s="69">
        <v>937</v>
      </c>
      <c r="D91" s="69" t="s">
        <v>25</v>
      </c>
      <c r="E91" s="70" t="s">
        <v>6313</v>
      </c>
      <c r="F91" s="70"/>
      <c r="G91" s="71" t="s">
        <v>6502</v>
      </c>
      <c r="H91" s="69" t="s">
        <v>6315</v>
      </c>
      <c r="I91" s="68" t="s">
        <v>87</v>
      </c>
      <c r="J91" s="68" t="s">
        <v>88</v>
      </c>
      <c r="K91" s="68" t="s">
        <v>89</v>
      </c>
      <c r="L91" s="68" t="s">
        <v>89</v>
      </c>
      <c r="M91" s="68" t="s">
        <v>88</v>
      </c>
      <c r="N91" s="68" t="s">
        <v>90</v>
      </c>
      <c r="O91" s="68" t="s">
        <v>6503</v>
      </c>
      <c r="P91" s="72" t="s">
        <v>87</v>
      </c>
      <c r="Q91" s="68" t="s">
        <v>26</v>
      </c>
      <c r="R91" s="68" t="s">
        <v>27</v>
      </c>
      <c r="S91" s="68">
        <v>286</v>
      </c>
      <c r="T91" s="68">
        <v>303.04000000000002</v>
      </c>
      <c r="U91" s="68">
        <v>-0.06</v>
      </c>
      <c r="V91" s="68">
        <v>942.62</v>
      </c>
      <c r="W91" s="68">
        <v>1006.04</v>
      </c>
      <c r="X91" s="68">
        <v>-7.0000000000000007E-2</v>
      </c>
      <c r="Y91" s="68">
        <v>3804.29</v>
      </c>
      <c r="Z91" s="68">
        <v>4373.88</v>
      </c>
      <c r="AA91" s="68">
        <v>-0.15</v>
      </c>
      <c r="AB91" s="73">
        <v>442819.55</v>
      </c>
      <c r="AC91" s="73">
        <v>508139.85</v>
      </c>
      <c r="AD91" s="73">
        <v>442819.55</v>
      </c>
      <c r="AE91" s="73">
        <v>508139.85</v>
      </c>
      <c r="AF91" s="73"/>
      <c r="AG91" s="73">
        <f>IFERROR(VLOOKUP(J91,'Roll ups'!D:E,2,FALSE),0)</f>
        <v>43814205.929999985</v>
      </c>
      <c r="AH91" s="74">
        <f>IF(Table2[[#This Row],[CATEGORY TTL LOOKUP]]=0,0,IF(Table2[[#This Row],[CATEGORY TTL LOOKUP]]&gt;0,SUM(AB91/AG91)))</f>
        <v>1.0106757399813959E-2</v>
      </c>
      <c r="AI91" s="74" t="str">
        <f>IFERROR(IF(AH91&lt;#REF!,"STRIKE",IF(AH91&gt;=#REF!,"GOOD")),"NO DATA")</f>
        <v>NO DATA</v>
      </c>
      <c r="AJ91" s="75">
        <f>IFERROR(VLOOKUP(K91,'Roll ups'!H:I,2,FALSE),0)</f>
        <v>75793138.070000067</v>
      </c>
      <c r="AK91" s="76">
        <f>IF(Table2[[#This Row],[PRICE TIER LOOKUP]]=0,0,IF(Table2[[#This Row],[PRICE TIER LOOKUP]]&gt;0,SUM(AB91/AJ91)))</f>
        <v>5.8424754704182631E-3</v>
      </c>
      <c r="AL91" s="74" t="e">
        <f>IF(AK91&lt;#REF!,"STRIKE",IF(AK91&gt;=#REF!,"GOOD"))</f>
        <v>#REF!</v>
      </c>
      <c r="AM91" s="75">
        <f>VLOOKUP(H91,'Roll ups'!A:B,2,FALSE)</f>
        <v>325145452.83999985</v>
      </c>
      <c r="AN91" s="77">
        <f t="shared" si="4"/>
        <v>1.3619121723283214E-3</v>
      </c>
      <c r="AO91" s="74" t="str">
        <f>IFERROR(VLOOKUP(Table2[[#This Row],[Product Name]],'Roll ups'!L:P,5,FALSE),"GOOD")</f>
        <v>GOOD</v>
      </c>
      <c r="AP91" s="74">
        <f>Table2[[#This Row],[Retail Dollar Vol Current 12 Mths]]/Table2[[#This Row],[SHELF SALES  LOOKUP]]</f>
        <v>1.3619121723283214E-3</v>
      </c>
      <c r="AQ91" s="69">
        <f t="shared" si="5"/>
        <v>0</v>
      </c>
      <c r="AR9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91" s="69" t="e">
        <f>IF(Table2[[#This Row],[Shelf Dollar Vol Current 12 Mths]]&gt;#REF!,"MEETS $ CRITERIA",IF(Table2[[#This Row],[Shelf Dollar Vol Current 12 Mths]]&lt;#REF!+1,"DOES NOT MEET $ CRITERIA"))</f>
        <v>#REF!</v>
      </c>
      <c r="AT91" s="78"/>
    </row>
    <row r="92" spans="1:46" ht="13.8" x14ac:dyDescent="0.3">
      <c r="A92" s="68" t="s">
        <v>2238</v>
      </c>
      <c r="B92" s="69">
        <v>52595</v>
      </c>
      <c r="C92" s="69">
        <v>452</v>
      </c>
      <c r="D92" s="69" t="s">
        <v>25</v>
      </c>
      <c r="E92" s="70" t="s">
        <v>6313</v>
      </c>
      <c r="F92" s="70"/>
      <c r="G92" s="71" t="s">
        <v>6504</v>
      </c>
      <c r="H92" s="69" t="s">
        <v>6315</v>
      </c>
      <c r="I92" s="68" t="s">
        <v>87</v>
      </c>
      <c r="J92" s="68" t="s">
        <v>88</v>
      </c>
      <c r="K92" s="68" t="s">
        <v>89</v>
      </c>
      <c r="L92" s="68" t="s">
        <v>89</v>
      </c>
      <c r="M92" s="68" t="s">
        <v>88</v>
      </c>
      <c r="N92" s="68" t="s">
        <v>90</v>
      </c>
      <c r="O92" s="68" t="s">
        <v>6505</v>
      </c>
      <c r="P92" s="72" t="s">
        <v>87</v>
      </c>
      <c r="Q92" s="68" t="s">
        <v>26</v>
      </c>
      <c r="R92" s="68" t="s">
        <v>27</v>
      </c>
      <c r="S92" s="68">
        <v>13</v>
      </c>
      <c r="T92" s="68">
        <v>16</v>
      </c>
      <c r="U92" s="68">
        <v>-0.21</v>
      </c>
      <c r="V92" s="68">
        <v>57.58</v>
      </c>
      <c r="W92" s="68">
        <v>108.42</v>
      </c>
      <c r="X92" s="68">
        <v>-0.88</v>
      </c>
      <c r="Y92" s="68">
        <v>289.75</v>
      </c>
      <c r="Z92" s="68">
        <v>428.92</v>
      </c>
      <c r="AA92" s="68">
        <v>-0.48</v>
      </c>
      <c r="AB92" s="73">
        <v>33567.910000000003</v>
      </c>
      <c r="AC92" s="73">
        <v>47131.73</v>
      </c>
      <c r="AD92" s="73">
        <v>34735.230000000003</v>
      </c>
      <c r="AE92" s="73">
        <v>49281.57</v>
      </c>
      <c r="AF92" s="73"/>
      <c r="AG92" s="73">
        <f>IFERROR(VLOOKUP(J92,'Roll ups'!D:E,2,FALSE),0)</f>
        <v>43814205.929999985</v>
      </c>
      <c r="AH92" s="74">
        <f>IF(Table2[[#This Row],[CATEGORY TTL LOOKUP]]=0,0,IF(Table2[[#This Row],[CATEGORY TTL LOOKUP]]&gt;0,SUM(AB92/AG92)))</f>
        <v>7.66142151557647E-4</v>
      </c>
      <c r="AI92" s="74" t="str">
        <f>IFERROR(IF(AH92&lt;#REF!,"STRIKE",IF(AH92&gt;=#REF!,"GOOD")),"NO DATA")</f>
        <v>NO DATA</v>
      </c>
      <c r="AJ92" s="75">
        <f>IFERROR(VLOOKUP(K92,'Roll ups'!H:I,2,FALSE),0)</f>
        <v>75793138.070000067</v>
      </c>
      <c r="AK92" s="76">
        <f>IF(Table2[[#This Row],[PRICE TIER LOOKUP]]=0,0,IF(Table2[[#This Row],[PRICE TIER LOOKUP]]&gt;0,SUM(AB92/AJ92)))</f>
        <v>4.4288851015771084E-4</v>
      </c>
      <c r="AL92" s="74" t="e">
        <f>IF(AK92&lt;#REF!,"STRIKE",IF(AK92&gt;=#REF!,"GOOD"))</f>
        <v>#REF!</v>
      </c>
      <c r="AM92" s="75">
        <f>VLOOKUP(H92,'Roll ups'!A:B,2,FALSE)</f>
        <v>325145452.83999985</v>
      </c>
      <c r="AN92" s="77">
        <f t="shared" si="4"/>
        <v>1.0323967229681162E-4</v>
      </c>
      <c r="AO92" s="74" t="str">
        <f>IFERROR(VLOOKUP(Table2[[#This Row],[Product Name]],'Roll ups'!L:P,5,FALSE),"GOOD")</f>
        <v>GOOD</v>
      </c>
      <c r="AP92" s="74">
        <f>Table2[[#This Row],[Retail Dollar Vol Current 12 Mths]]/Table2[[#This Row],[SHELF SALES  LOOKUP]]</f>
        <v>1.068298193826896E-4</v>
      </c>
      <c r="AQ92" s="69">
        <f t="shared" si="5"/>
        <v>0</v>
      </c>
      <c r="AR9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92" s="69" t="e">
        <f>IF(Table2[[#This Row],[Shelf Dollar Vol Current 12 Mths]]&gt;#REF!,"MEETS $ CRITERIA",IF(Table2[[#This Row],[Shelf Dollar Vol Current 12 Mths]]&lt;#REF!+1,"DOES NOT MEET $ CRITERIA"))</f>
        <v>#REF!</v>
      </c>
      <c r="AT92" s="78"/>
    </row>
    <row r="93" spans="1:46" ht="13.8" x14ac:dyDescent="0.3">
      <c r="A93" s="68" t="s">
        <v>1259</v>
      </c>
      <c r="B93" s="69">
        <v>53213</v>
      </c>
      <c r="C93" s="69">
        <v>922</v>
      </c>
      <c r="D93" s="69" t="s">
        <v>25</v>
      </c>
      <c r="E93" s="70" t="s">
        <v>6313</v>
      </c>
      <c r="F93" s="70"/>
      <c r="G93" s="71" t="s">
        <v>6506</v>
      </c>
      <c r="H93" s="69" t="s">
        <v>6315</v>
      </c>
      <c r="I93" s="68" t="s">
        <v>87</v>
      </c>
      <c r="J93" s="68" t="s">
        <v>88</v>
      </c>
      <c r="K93" s="68" t="s">
        <v>89</v>
      </c>
      <c r="L93" s="68" t="s">
        <v>89</v>
      </c>
      <c r="M93" s="68" t="s">
        <v>88</v>
      </c>
      <c r="N93" s="68" t="s">
        <v>90</v>
      </c>
      <c r="O93" s="68" t="s">
        <v>6507</v>
      </c>
      <c r="P93" s="72" t="s">
        <v>87</v>
      </c>
      <c r="Q93" s="68" t="s">
        <v>194</v>
      </c>
      <c r="R93" s="68" t="s">
        <v>6402</v>
      </c>
      <c r="S93" s="68">
        <v>851</v>
      </c>
      <c r="T93" s="68">
        <v>914.13</v>
      </c>
      <c r="U93" s="68">
        <v>-7.0000000000000007E-2</v>
      </c>
      <c r="V93" s="68">
        <v>2821.33</v>
      </c>
      <c r="W93" s="68">
        <v>2948.79</v>
      </c>
      <c r="X93" s="68">
        <v>-0.05</v>
      </c>
      <c r="Y93" s="68">
        <v>11236.22</v>
      </c>
      <c r="Z93" s="68">
        <v>11237.94</v>
      </c>
      <c r="AA93" s="68">
        <v>0</v>
      </c>
      <c r="AB93" s="73">
        <v>1425882.24</v>
      </c>
      <c r="AC93" s="73">
        <v>1424338.92</v>
      </c>
      <c r="AD93" s="73">
        <v>1425882.24</v>
      </c>
      <c r="AE93" s="73">
        <v>1424338.92</v>
      </c>
      <c r="AF93" s="73"/>
      <c r="AG93" s="73">
        <f>IFERROR(VLOOKUP(J93,'Roll ups'!D:E,2,FALSE),0)</f>
        <v>43814205.929999985</v>
      </c>
      <c r="AH93" s="74">
        <f>IF(Table2[[#This Row],[CATEGORY TTL LOOKUP]]=0,0,IF(Table2[[#This Row],[CATEGORY TTL LOOKUP]]&gt;0,SUM(AB93/AG93)))</f>
        <v>3.2543833894378205E-2</v>
      </c>
      <c r="AI93" s="74" t="str">
        <f>IFERROR(IF(AH93&lt;#REF!,"STRIKE",IF(AH93&gt;=#REF!,"GOOD")),"NO DATA")</f>
        <v>NO DATA</v>
      </c>
      <c r="AJ93" s="75">
        <f>IFERROR(VLOOKUP(K93,'Roll ups'!H:I,2,FALSE),0)</f>
        <v>75793138.070000067</v>
      </c>
      <c r="AK93" s="76">
        <f>IF(Table2[[#This Row],[PRICE TIER LOOKUP]]=0,0,IF(Table2[[#This Row],[PRICE TIER LOOKUP]]&gt;0,SUM(AB93/AJ93)))</f>
        <v>1.8812814409176485E-2</v>
      </c>
      <c r="AL93" s="74" t="e">
        <f>IF(AK93&lt;#REF!,"STRIKE",IF(AK93&gt;=#REF!,"GOOD"))</f>
        <v>#REF!</v>
      </c>
      <c r="AM93" s="75">
        <f>VLOOKUP(H93,'Roll ups'!A:B,2,FALSE)</f>
        <v>325145452.83999985</v>
      </c>
      <c r="AN93" s="77">
        <f t="shared" si="4"/>
        <v>4.3853673103700433E-3</v>
      </c>
      <c r="AO93" s="74" t="str">
        <f>IFERROR(VLOOKUP(Table2[[#This Row],[Product Name]],'Roll ups'!L:P,5,FALSE),"GOOD")</f>
        <v>GOOD</v>
      </c>
      <c r="AP93" s="74">
        <f>Table2[[#This Row],[Retail Dollar Vol Current 12 Mths]]/Table2[[#This Row],[SHELF SALES  LOOKUP]]</f>
        <v>4.3853673103700433E-3</v>
      </c>
      <c r="AQ93" s="69">
        <f t="shared" si="5"/>
        <v>0</v>
      </c>
      <c r="AR9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93" s="69" t="e">
        <f>IF(Table2[[#This Row],[Shelf Dollar Vol Current 12 Mths]]&gt;#REF!,"MEETS $ CRITERIA",IF(Table2[[#This Row],[Shelf Dollar Vol Current 12 Mths]]&lt;#REF!+1,"DOES NOT MEET $ CRITERIA"))</f>
        <v>#REF!</v>
      </c>
      <c r="AT93" s="78"/>
    </row>
    <row r="94" spans="1:46" ht="13.8" x14ac:dyDescent="0.3">
      <c r="A94" s="68" t="s">
        <v>1343</v>
      </c>
      <c r="B94" s="69">
        <v>53217</v>
      </c>
      <c r="C94" s="69">
        <v>714</v>
      </c>
      <c r="D94" s="69" t="s">
        <v>25</v>
      </c>
      <c r="E94" s="70" t="s">
        <v>6313</v>
      </c>
      <c r="F94" s="70"/>
      <c r="G94" s="71" t="s">
        <v>6508</v>
      </c>
      <c r="H94" s="69" t="s">
        <v>6315</v>
      </c>
      <c r="I94" s="68" t="s">
        <v>87</v>
      </c>
      <c r="J94" s="68" t="s">
        <v>88</v>
      </c>
      <c r="K94" s="68" t="s">
        <v>89</v>
      </c>
      <c r="L94" s="68" t="s">
        <v>89</v>
      </c>
      <c r="M94" s="68" t="s">
        <v>88</v>
      </c>
      <c r="N94" s="68" t="s">
        <v>90</v>
      </c>
      <c r="O94" s="68" t="s">
        <v>6509</v>
      </c>
      <c r="P94" s="72" t="s">
        <v>87</v>
      </c>
      <c r="Q94" s="68" t="s">
        <v>194</v>
      </c>
      <c r="R94" s="68" t="s">
        <v>6402</v>
      </c>
      <c r="S94" s="68">
        <v>418</v>
      </c>
      <c r="T94" s="68">
        <v>494.64</v>
      </c>
      <c r="U94" s="68">
        <v>-0.18</v>
      </c>
      <c r="V94" s="68">
        <v>1246.27</v>
      </c>
      <c r="W94" s="68">
        <v>1308.49</v>
      </c>
      <c r="X94" s="68">
        <v>-0.05</v>
      </c>
      <c r="Y94" s="68">
        <v>5036.99</v>
      </c>
      <c r="Z94" s="68">
        <v>5700.2</v>
      </c>
      <c r="AA94" s="68">
        <v>-0.13</v>
      </c>
      <c r="AB94" s="73">
        <v>478284.25</v>
      </c>
      <c r="AC94" s="73">
        <v>540376.53</v>
      </c>
      <c r="AD94" s="73">
        <v>478284.25</v>
      </c>
      <c r="AE94" s="73">
        <v>540376.53</v>
      </c>
      <c r="AF94" s="73"/>
      <c r="AG94" s="73">
        <f>IFERROR(VLOOKUP(J94,'Roll ups'!D:E,2,FALSE),0)</f>
        <v>43814205.929999985</v>
      </c>
      <c r="AH94" s="74">
        <f>IF(Table2[[#This Row],[CATEGORY TTL LOOKUP]]=0,0,IF(Table2[[#This Row],[CATEGORY TTL LOOKUP]]&gt;0,SUM(AB94/AG94)))</f>
        <v>1.0916191218075105E-2</v>
      </c>
      <c r="AI94" s="74" t="str">
        <f>IFERROR(IF(AH94&lt;#REF!,"STRIKE",IF(AH94&gt;=#REF!,"GOOD")),"NO DATA")</f>
        <v>NO DATA</v>
      </c>
      <c r="AJ94" s="75">
        <f>IFERROR(VLOOKUP(K94,'Roll ups'!H:I,2,FALSE),0)</f>
        <v>75793138.070000067</v>
      </c>
      <c r="AK94" s="76">
        <f>IF(Table2[[#This Row],[PRICE TIER LOOKUP]]=0,0,IF(Table2[[#This Row],[PRICE TIER LOOKUP]]&gt;0,SUM(AB94/AJ94)))</f>
        <v>6.3103898608640836E-3</v>
      </c>
      <c r="AL94" s="74" t="e">
        <f>IF(AK94&lt;#REF!,"STRIKE",IF(AK94&gt;=#REF!,"GOOD"))</f>
        <v>#REF!</v>
      </c>
      <c r="AM94" s="75">
        <f>VLOOKUP(H94,'Roll ups'!A:B,2,FALSE)</f>
        <v>325145452.83999985</v>
      </c>
      <c r="AN94" s="77">
        <f t="shared" si="4"/>
        <v>1.4709855107072891E-3</v>
      </c>
      <c r="AO94" s="74" t="str">
        <f>IFERROR(VLOOKUP(Table2[[#This Row],[Product Name]],'Roll ups'!L:P,5,FALSE),"GOOD")</f>
        <v>GOOD</v>
      </c>
      <c r="AP94" s="74">
        <f>Table2[[#This Row],[Retail Dollar Vol Current 12 Mths]]/Table2[[#This Row],[SHELF SALES  LOOKUP]]</f>
        <v>1.4709855107072891E-3</v>
      </c>
      <c r="AQ94" s="69">
        <f t="shared" si="5"/>
        <v>0</v>
      </c>
      <c r="AR9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94" s="69" t="e">
        <f>IF(Table2[[#This Row],[Shelf Dollar Vol Current 12 Mths]]&gt;#REF!,"MEETS $ CRITERIA",IF(Table2[[#This Row],[Shelf Dollar Vol Current 12 Mths]]&lt;#REF!+1,"DOES NOT MEET $ CRITERIA"))</f>
        <v>#REF!</v>
      </c>
      <c r="AT94" s="78"/>
    </row>
    <row r="95" spans="1:46" ht="13.8" x14ac:dyDescent="0.3">
      <c r="A95" s="68" t="s">
        <v>4366</v>
      </c>
      <c r="B95" s="69">
        <v>11366</v>
      </c>
      <c r="C95" s="69">
        <v>696</v>
      </c>
      <c r="D95" s="69" t="s">
        <v>25</v>
      </c>
      <c r="E95" s="70" t="s">
        <v>6313</v>
      </c>
      <c r="F95" s="70"/>
      <c r="G95" s="71" t="s">
        <v>6510</v>
      </c>
      <c r="H95" s="69" t="s">
        <v>6315</v>
      </c>
      <c r="I95" s="68" t="s">
        <v>6355</v>
      </c>
      <c r="J95" s="68" t="s">
        <v>257</v>
      </c>
      <c r="K95" s="68" t="s">
        <v>146</v>
      </c>
      <c r="L95" s="68" t="s">
        <v>146</v>
      </c>
      <c r="M95" s="68" t="s">
        <v>257</v>
      </c>
      <c r="N95" s="68" t="s">
        <v>330</v>
      </c>
      <c r="O95" s="68" t="s">
        <v>6511</v>
      </c>
      <c r="P95" s="72" t="s">
        <v>6357</v>
      </c>
      <c r="Q95" s="68" t="s">
        <v>397</v>
      </c>
      <c r="R95" s="68" t="s">
        <v>31</v>
      </c>
      <c r="S95" s="68">
        <v>27</v>
      </c>
      <c r="T95" s="68">
        <v>46</v>
      </c>
      <c r="U95" s="68">
        <v>-0.7</v>
      </c>
      <c r="V95" s="68">
        <v>127</v>
      </c>
      <c r="W95" s="68">
        <v>147</v>
      </c>
      <c r="X95" s="68">
        <v>-0.16</v>
      </c>
      <c r="Y95" s="68">
        <v>644.75</v>
      </c>
      <c r="Z95" s="68">
        <v>883</v>
      </c>
      <c r="AA95" s="68">
        <v>-0.37</v>
      </c>
      <c r="AB95" s="73">
        <v>299112.42</v>
      </c>
      <c r="AC95" s="73">
        <v>403775.76</v>
      </c>
      <c r="AD95" s="73">
        <v>299112.42</v>
      </c>
      <c r="AE95" s="73">
        <v>403775.76</v>
      </c>
      <c r="AF95" s="73"/>
      <c r="AG95" s="73">
        <f>IFERROR(VLOOKUP(J95,'Roll ups'!D:E,2,FALSE),0)</f>
        <v>29546996.449999988</v>
      </c>
      <c r="AH95" s="74">
        <f>IF(Table2[[#This Row],[CATEGORY TTL LOOKUP]]=0,0,IF(Table2[[#This Row],[CATEGORY TTL LOOKUP]]&gt;0,SUM(AB95/AG95)))</f>
        <v>1.0123276675724517E-2</v>
      </c>
      <c r="AI95" s="74" t="str">
        <f>IFERROR(IF(AH95&lt;#REF!,"STRIKE",IF(AH95&gt;=#REF!,"GOOD")),"NO DATA")</f>
        <v>NO DATA</v>
      </c>
      <c r="AJ95" s="75">
        <f>IFERROR(VLOOKUP(K95,'Roll ups'!H:I,2,FALSE),0)</f>
        <v>69119979.479999974</v>
      </c>
      <c r="AK95" s="76">
        <f>IF(Table2[[#This Row],[PRICE TIER LOOKUP]]=0,0,IF(Table2[[#This Row],[PRICE TIER LOOKUP]]&gt;0,SUM(AB95/AJ95)))</f>
        <v>4.3274379166525776E-3</v>
      </c>
      <c r="AL95" s="74" t="e">
        <f>IF(AK95&lt;#REF!,"STRIKE",IF(AK95&gt;=#REF!,"GOOD"))</f>
        <v>#REF!</v>
      </c>
      <c r="AM95" s="75">
        <f>VLOOKUP(H95,'Roll ups'!A:B,2,FALSE)</f>
        <v>325145452.83999985</v>
      </c>
      <c r="AN95" s="77">
        <f t="shared" si="4"/>
        <v>9.1993419371972458E-4</v>
      </c>
      <c r="AO95" s="74" t="str">
        <f>IFERROR(VLOOKUP(Table2[[#This Row],[Product Name]],'Roll ups'!L:P,5,FALSE),"GOOD")</f>
        <v>GOOD</v>
      </c>
      <c r="AP95" s="74">
        <f>Table2[[#This Row],[Retail Dollar Vol Current 12 Mths]]/Table2[[#This Row],[SHELF SALES  LOOKUP]]</f>
        <v>9.1993419371972458E-4</v>
      </c>
      <c r="AQ95" s="69">
        <f t="shared" si="5"/>
        <v>0</v>
      </c>
      <c r="AR9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95" s="69" t="e">
        <f>IF(Table2[[#This Row],[Shelf Dollar Vol Current 12 Mths]]&gt;#REF!,"MEETS $ CRITERIA",IF(Table2[[#This Row],[Shelf Dollar Vol Current 12 Mths]]&lt;#REF!+1,"DOES NOT MEET $ CRITERIA"))</f>
        <v>#REF!</v>
      </c>
      <c r="AT95" s="78"/>
    </row>
    <row r="96" spans="1:46" ht="13.8" x14ac:dyDescent="0.3">
      <c r="A96" s="68" t="s">
        <v>5026</v>
      </c>
      <c r="B96" s="69">
        <v>14208</v>
      </c>
      <c r="C96" s="69">
        <v>186</v>
      </c>
      <c r="D96" s="69" t="s">
        <v>25</v>
      </c>
      <c r="E96" s="70" t="s">
        <v>6313</v>
      </c>
      <c r="F96" s="70"/>
      <c r="G96" s="71" t="s">
        <v>6512</v>
      </c>
      <c r="H96" s="69" t="s">
        <v>6315</v>
      </c>
      <c r="I96" s="68" t="s">
        <v>6355</v>
      </c>
      <c r="J96" s="68" t="s">
        <v>257</v>
      </c>
      <c r="K96" s="68" t="s">
        <v>146</v>
      </c>
      <c r="L96" s="68" t="s">
        <v>6320</v>
      </c>
      <c r="M96" s="68" t="s">
        <v>257</v>
      </c>
      <c r="N96" s="68" t="s">
        <v>258</v>
      </c>
      <c r="O96" s="68" t="s">
        <v>6513</v>
      </c>
      <c r="P96" s="72" t="s">
        <v>6357</v>
      </c>
      <c r="Q96" s="68" t="s">
        <v>128</v>
      </c>
      <c r="R96" s="68" t="s">
        <v>60</v>
      </c>
      <c r="S96" s="68">
        <v>4</v>
      </c>
      <c r="T96" s="68">
        <v>9.5</v>
      </c>
      <c r="U96" s="68">
        <v>-1.71</v>
      </c>
      <c r="V96" s="68">
        <v>8.5</v>
      </c>
      <c r="W96" s="68">
        <v>9.5</v>
      </c>
      <c r="X96" s="68">
        <v>-0.12</v>
      </c>
      <c r="Y96" s="68">
        <v>46</v>
      </c>
      <c r="Z96" s="68">
        <v>53</v>
      </c>
      <c r="AA96" s="68">
        <v>-0.15</v>
      </c>
      <c r="AB96" s="73">
        <v>17122.919999999998</v>
      </c>
      <c r="AC96" s="73">
        <v>18797.82</v>
      </c>
      <c r="AD96" s="73">
        <v>19508.88</v>
      </c>
      <c r="AE96" s="73">
        <v>21511.32</v>
      </c>
      <c r="AF96" s="73"/>
      <c r="AG96" s="73">
        <f>IFERROR(VLOOKUP(J96,'Roll ups'!D:E,2,FALSE),0)</f>
        <v>29546996.449999988</v>
      </c>
      <c r="AH96" s="74">
        <f>IF(Table2[[#This Row],[CATEGORY TTL LOOKUP]]=0,0,IF(Table2[[#This Row],[CATEGORY TTL LOOKUP]]&gt;0,SUM(AB96/AG96)))</f>
        <v>5.7951474116754113E-4</v>
      </c>
      <c r="AI96" s="74" t="str">
        <f>IFERROR(IF(AH96&lt;#REF!,"STRIKE",IF(AH96&gt;=#REF!,"GOOD")),"NO DATA")</f>
        <v>NO DATA</v>
      </c>
      <c r="AJ96" s="75">
        <f>IFERROR(VLOOKUP(K96,'Roll ups'!H:I,2,FALSE),0)</f>
        <v>69119979.479999974</v>
      </c>
      <c r="AK96" s="76">
        <f>IF(Table2[[#This Row],[PRICE TIER LOOKUP]]=0,0,IF(Table2[[#This Row],[PRICE TIER LOOKUP]]&gt;0,SUM(AB96/AJ96)))</f>
        <v>2.4772750409965839E-4</v>
      </c>
      <c r="AL96" s="74" t="e">
        <f>IF(AK96&lt;#REF!,"STRIKE",IF(AK96&gt;=#REF!,"GOOD"))</f>
        <v>#REF!</v>
      </c>
      <c r="AM96" s="75">
        <f>VLOOKUP(H96,'Roll ups'!A:B,2,FALSE)</f>
        <v>325145452.83999985</v>
      </c>
      <c r="AN96" s="77">
        <f t="shared" si="4"/>
        <v>5.2662338810027829E-5</v>
      </c>
      <c r="AO96" s="74" t="str">
        <f>IFERROR(VLOOKUP(Table2[[#This Row],[Product Name]],'Roll ups'!L:P,5,FALSE),"GOOD")</f>
        <v>GOOD</v>
      </c>
      <c r="AP96" s="74">
        <f>Table2[[#This Row],[Retail Dollar Vol Current 12 Mths]]/Table2[[#This Row],[SHELF SALES  LOOKUP]]</f>
        <v>6.0000470034560456E-5</v>
      </c>
      <c r="AQ96" s="69">
        <f t="shared" si="5"/>
        <v>0</v>
      </c>
      <c r="AR9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96" s="69" t="e">
        <f>IF(Table2[[#This Row],[Shelf Dollar Vol Current 12 Mths]]&gt;#REF!,"MEETS $ CRITERIA",IF(Table2[[#This Row],[Shelf Dollar Vol Current 12 Mths]]&lt;#REF!+1,"DOES NOT MEET $ CRITERIA"))</f>
        <v>#REF!</v>
      </c>
      <c r="AT96" s="78"/>
    </row>
    <row r="97" spans="1:46" ht="13.8" x14ac:dyDescent="0.3">
      <c r="A97" s="68" t="s">
        <v>968</v>
      </c>
      <c r="B97" s="69">
        <v>63530</v>
      </c>
      <c r="C97" s="69">
        <v>397</v>
      </c>
      <c r="D97" s="69" t="s">
        <v>25</v>
      </c>
      <c r="E97" s="70" t="s">
        <v>6313</v>
      </c>
      <c r="F97" s="70"/>
      <c r="G97" s="71" t="s">
        <v>6514</v>
      </c>
      <c r="H97" s="69" t="s">
        <v>6315</v>
      </c>
      <c r="I97" s="68" t="s">
        <v>116</v>
      </c>
      <c r="J97" s="68" t="s">
        <v>116</v>
      </c>
      <c r="K97" s="68" t="s">
        <v>116</v>
      </c>
      <c r="L97" s="68" t="s">
        <v>104</v>
      </c>
      <c r="M97" s="68" t="s">
        <v>116</v>
      </c>
      <c r="N97" s="68" t="s">
        <v>122</v>
      </c>
      <c r="O97" s="68" t="s">
        <v>6515</v>
      </c>
      <c r="P97" s="72" t="s">
        <v>116</v>
      </c>
      <c r="Q97" s="68" t="s">
        <v>64</v>
      </c>
      <c r="R97" s="68" t="s">
        <v>60</v>
      </c>
      <c r="S97" s="68">
        <v>52</v>
      </c>
      <c r="T97" s="68">
        <v>88.68</v>
      </c>
      <c r="U97" s="68">
        <v>-0.72</v>
      </c>
      <c r="V97" s="68">
        <v>252.21</v>
      </c>
      <c r="W97" s="68">
        <v>266.02</v>
      </c>
      <c r="X97" s="68">
        <v>-0.05</v>
      </c>
      <c r="Y97" s="68">
        <v>903.26</v>
      </c>
      <c r="Z97" s="68">
        <v>1101.02</v>
      </c>
      <c r="AA97" s="68">
        <v>-0.22</v>
      </c>
      <c r="AB97" s="73">
        <v>44623.4</v>
      </c>
      <c r="AC97" s="73">
        <v>54400.46</v>
      </c>
      <c r="AD97" s="73">
        <v>49980.2</v>
      </c>
      <c r="AE97" s="73">
        <v>60771.02</v>
      </c>
      <c r="AF97" s="73"/>
      <c r="AG97" s="73">
        <f>IFERROR(VLOOKUP(J97,'Roll ups'!D:E,2,FALSE),0)</f>
        <v>5567781.3899999987</v>
      </c>
      <c r="AH97" s="74">
        <f>IF(Table2[[#This Row],[CATEGORY TTL LOOKUP]]=0,0,IF(Table2[[#This Row],[CATEGORY TTL LOOKUP]]&gt;0,SUM(AB97/AG97)))</f>
        <v>8.0145747245295509E-3</v>
      </c>
      <c r="AI97" s="74" t="str">
        <f>IFERROR(IF(AH97&lt;#REF!,"STRIKE",IF(AH97&gt;=#REF!,"GOOD")),"NO DATA")</f>
        <v>NO DATA</v>
      </c>
      <c r="AJ97" s="75">
        <f>IFERROR(VLOOKUP(K97,'Roll ups'!H:I,2,FALSE),0)</f>
        <v>5567781.3899999987</v>
      </c>
      <c r="AK97" s="76">
        <f>IF(Table2[[#This Row],[PRICE TIER LOOKUP]]=0,0,IF(Table2[[#This Row],[PRICE TIER LOOKUP]]&gt;0,SUM(AB97/AJ97)))</f>
        <v>8.0145747245295509E-3</v>
      </c>
      <c r="AL97" s="74" t="e">
        <f>IF(AK97&lt;#REF!,"STRIKE",IF(AK97&gt;=#REF!,"GOOD"))</f>
        <v>#REF!</v>
      </c>
      <c r="AM97" s="75">
        <f>VLOOKUP(H97,'Roll ups'!A:B,2,FALSE)</f>
        <v>325145452.83999985</v>
      </c>
      <c r="AN97" s="77">
        <f t="shared" si="4"/>
        <v>1.3724134725008328E-4</v>
      </c>
      <c r="AO97" s="74" t="str">
        <f>IFERROR(VLOOKUP(Table2[[#This Row],[Product Name]],'Roll ups'!L:P,5,FALSE),"GOOD")</f>
        <v>GOOD</v>
      </c>
      <c r="AP97" s="74">
        <f>Table2[[#This Row],[Retail Dollar Vol Current 12 Mths]]/Table2[[#This Row],[SHELF SALES  LOOKUP]]</f>
        <v>1.5371643540896957E-4</v>
      </c>
      <c r="AQ97" s="69">
        <f t="shared" si="5"/>
        <v>0</v>
      </c>
      <c r="AR9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97" s="69" t="e">
        <f>IF(Table2[[#This Row],[Shelf Dollar Vol Current 12 Mths]]&gt;#REF!,"MEETS $ CRITERIA",IF(Table2[[#This Row],[Shelf Dollar Vol Current 12 Mths]]&lt;#REF!+1,"DOES NOT MEET $ CRITERIA"))</f>
        <v>#REF!</v>
      </c>
      <c r="AT97" s="78"/>
    </row>
    <row r="98" spans="1:46" ht="13.8" x14ac:dyDescent="0.3">
      <c r="A98" s="68" t="s">
        <v>1004</v>
      </c>
      <c r="B98" s="69">
        <v>66580</v>
      </c>
      <c r="C98" s="69">
        <v>329</v>
      </c>
      <c r="D98" s="69" t="s">
        <v>25</v>
      </c>
      <c r="E98" s="70" t="s">
        <v>6313</v>
      </c>
      <c r="F98" s="70"/>
      <c r="G98" s="71" t="s">
        <v>6516</v>
      </c>
      <c r="H98" s="69" t="s">
        <v>6315</v>
      </c>
      <c r="I98" s="68" t="s">
        <v>116</v>
      </c>
      <c r="J98" s="68" t="s">
        <v>116</v>
      </c>
      <c r="K98" s="68" t="s">
        <v>116</v>
      </c>
      <c r="L98" s="68" t="s">
        <v>104</v>
      </c>
      <c r="M98" s="68" t="s">
        <v>116</v>
      </c>
      <c r="N98" s="68" t="s">
        <v>122</v>
      </c>
      <c r="O98" s="68" t="s">
        <v>6517</v>
      </c>
      <c r="P98" s="72" t="s">
        <v>191</v>
      </c>
      <c r="Q98" s="68" t="s">
        <v>64</v>
      </c>
      <c r="R98" s="68" t="s">
        <v>60</v>
      </c>
      <c r="S98" s="68">
        <v>43</v>
      </c>
      <c r="T98" s="68">
        <v>58.34</v>
      </c>
      <c r="U98" s="68">
        <v>-0.37</v>
      </c>
      <c r="V98" s="68">
        <v>225.77</v>
      </c>
      <c r="W98" s="68">
        <v>262.52</v>
      </c>
      <c r="X98" s="68">
        <v>-0.16</v>
      </c>
      <c r="Y98" s="68">
        <v>876.04</v>
      </c>
      <c r="Z98" s="68">
        <v>913.96</v>
      </c>
      <c r="AA98" s="68">
        <v>-0.04</v>
      </c>
      <c r="AB98" s="73">
        <v>61537.62</v>
      </c>
      <c r="AC98" s="73">
        <v>63763.66</v>
      </c>
      <c r="AD98" s="73">
        <v>69286.899999999994</v>
      </c>
      <c r="AE98" s="73">
        <v>72282.94</v>
      </c>
      <c r="AF98" s="73"/>
      <c r="AG98" s="73">
        <f>IFERROR(VLOOKUP(J98,'Roll ups'!D:E,2,FALSE),0)</f>
        <v>5567781.3899999987</v>
      </c>
      <c r="AH98" s="74">
        <f>IF(Table2[[#This Row],[CATEGORY TTL LOOKUP]]=0,0,IF(Table2[[#This Row],[CATEGORY TTL LOOKUP]]&gt;0,SUM(AB98/AG98)))</f>
        <v>1.1052449025840797E-2</v>
      </c>
      <c r="AI98" s="74" t="str">
        <f>IFERROR(IF(AH98&lt;#REF!,"STRIKE",IF(AH98&gt;=#REF!,"GOOD")),"NO DATA")</f>
        <v>NO DATA</v>
      </c>
      <c r="AJ98" s="75">
        <f>IFERROR(VLOOKUP(K98,'Roll ups'!H:I,2,FALSE),0)</f>
        <v>5567781.3899999987</v>
      </c>
      <c r="AK98" s="76">
        <f>IF(Table2[[#This Row],[PRICE TIER LOOKUP]]=0,0,IF(Table2[[#This Row],[PRICE TIER LOOKUP]]&gt;0,SUM(AB98/AJ98)))</f>
        <v>1.1052449025840797E-2</v>
      </c>
      <c r="AL98" s="74" t="e">
        <f>IF(AK98&lt;#REF!,"STRIKE",IF(AK98&gt;=#REF!,"GOOD"))</f>
        <v>#REF!</v>
      </c>
      <c r="AM98" s="75">
        <f>VLOOKUP(H98,'Roll ups'!A:B,2,FALSE)</f>
        <v>325145452.83999985</v>
      </c>
      <c r="AN98" s="77">
        <f t="shared" si="4"/>
        <v>1.8926181947954819E-4</v>
      </c>
      <c r="AO98" s="74" t="str">
        <f>IFERROR(VLOOKUP(Table2[[#This Row],[Product Name]],'Roll ups'!L:P,5,FALSE),"GOOD")</f>
        <v>GOOD</v>
      </c>
      <c r="AP98" s="74">
        <f>Table2[[#This Row],[Retail Dollar Vol Current 12 Mths]]/Table2[[#This Row],[SHELF SALES  LOOKUP]]</f>
        <v>2.1309509142695973E-4</v>
      </c>
      <c r="AQ98" s="69">
        <f t="shared" si="5"/>
        <v>0</v>
      </c>
      <c r="AR9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98" s="69" t="e">
        <f>IF(Table2[[#This Row],[Shelf Dollar Vol Current 12 Mths]]&gt;#REF!,"MEETS $ CRITERIA",IF(Table2[[#This Row],[Shelf Dollar Vol Current 12 Mths]]&lt;#REF!+1,"DOES NOT MEET $ CRITERIA"))</f>
        <v>#REF!</v>
      </c>
      <c r="AT98" s="78"/>
    </row>
    <row r="99" spans="1:46" ht="13.8" x14ac:dyDescent="0.3">
      <c r="A99" s="68" t="s">
        <v>4354</v>
      </c>
      <c r="B99" s="69">
        <v>65126</v>
      </c>
      <c r="C99" s="69">
        <v>1025</v>
      </c>
      <c r="D99" s="69" t="s">
        <v>25</v>
      </c>
      <c r="E99" s="70" t="s">
        <v>6313</v>
      </c>
      <c r="F99" s="70"/>
      <c r="G99" s="71" t="s">
        <v>6518</v>
      </c>
      <c r="H99" s="69" t="s">
        <v>6315</v>
      </c>
      <c r="I99" s="68" t="s">
        <v>54</v>
      </c>
      <c r="J99" s="68" t="s">
        <v>191</v>
      </c>
      <c r="K99" s="68" t="s">
        <v>146</v>
      </c>
      <c r="L99" s="68" t="s">
        <v>146</v>
      </c>
      <c r="M99" s="68" t="s">
        <v>191</v>
      </c>
      <c r="N99" s="68" t="s">
        <v>211</v>
      </c>
      <c r="O99" s="68" t="s">
        <v>6519</v>
      </c>
      <c r="P99" s="72" t="s">
        <v>191</v>
      </c>
      <c r="Q99" s="68" t="s">
        <v>161</v>
      </c>
      <c r="R99" s="68" t="s">
        <v>31</v>
      </c>
      <c r="S99" s="68">
        <v>247</v>
      </c>
      <c r="T99" s="68">
        <v>264.5</v>
      </c>
      <c r="U99" s="68">
        <v>-7.0000000000000007E-2</v>
      </c>
      <c r="V99" s="68">
        <v>475</v>
      </c>
      <c r="W99" s="68">
        <v>685.42</v>
      </c>
      <c r="X99" s="68">
        <v>-0.44</v>
      </c>
      <c r="Y99" s="68">
        <v>1740.67</v>
      </c>
      <c r="Z99" s="68">
        <v>1942.25</v>
      </c>
      <c r="AA99" s="68">
        <v>-0.12</v>
      </c>
      <c r="AB99" s="73">
        <v>654098.31999999995</v>
      </c>
      <c r="AC99" s="73">
        <v>729623.73</v>
      </c>
      <c r="AD99" s="73">
        <v>676562.32</v>
      </c>
      <c r="AE99" s="73">
        <v>754913.73</v>
      </c>
      <c r="AF99" s="73"/>
      <c r="AG99" s="73">
        <f>IFERROR(VLOOKUP(J99,'Roll ups'!D:E,2,FALSE),0)</f>
        <v>22444928.369999994</v>
      </c>
      <c r="AH99" s="74">
        <f>IF(Table2[[#This Row],[CATEGORY TTL LOOKUP]]=0,0,IF(Table2[[#This Row],[CATEGORY TTL LOOKUP]]&gt;0,SUM(AB99/AG99)))</f>
        <v>2.9142366115735577E-2</v>
      </c>
      <c r="AI99" s="74" t="str">
        <f>IFERROR(IF(AH99&lt;#REF!,"STRIKE",IF(AH99&gt;=#REF!,"GOOD")),"NO DATA")</f>
        <v>NO DATA</v>
      </c>
      <c r="AJ99" s="75">
        <f>IFERROR(VLOOKUP(K99,'Roll ups'!H:I,2,FALSE),0)</f>
        <v>69119979.479999974</v>
      </c>
      <c r="AK99" s="76">
        <f>IF(Table2[[#This Row],[PRICE TIER LOOKUP]]=0,0,IF(Table2[[#This Row],[PRICE TIER LOOKUP]]&gt;0,SUM(AB99/AJ99)))</f>
        <v>9.4632308186559117E-3</v>
      </c>
      <c r="AL99" s="74" t="e">
        <f>IF(AK99&lt;#REF!,"STRIKE",IF(AK99&gt;=#REF!,"GOOD"))</f>
        <v>#REF!</v>
      </c>
      <c r="AM99" s="75">
        <f>VLOOKUP(H99,'Roll ups'!A:B,2,FALSE)</f>
        <v>325145452.83999985</v>
      </c>
      <c r="AN99" s="77">
        <f t="shared" si="4"/>
        <v>2.0117098802604934E-3</v>
      </c>
      <c r="AO99" s="74" t="str">
        <f>IFERROR(VLOOKUP(Table2[[#This Row],[Product Name]],'Roll ups'!L:P,5,FALSE),"GOOD")</f>
        <v>GOOD</v>
      </c>
      <c r="AP99" s="74">
        <f>Table2[[#This Row],[Retail Dollar Vol Current 12 Mths]]/Table2[[#This Row],[SHELF SALES  LOOKUP]]</f>
        <v>2.080798959636468E-3</v>
      </c>
      <c r="AQ99" s="69">
        <f t="shared" si="5"/>
        <v>0</v>
      </c>
      <c r="AR9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99" s="69" t="e">
        <f>IF(Table2[[#This Row],[Shelf Dollar Vol Current 12 Mths]]&gt;#REF!,"MEETS $ CRITERIA",IF(Table2[[#This Row],[Shelf Dollar Vol Current 12 Mths]]&lt;#REF!+1,"DOES NOT MEET $ CRITERIA"))</f>
        <v>#REF!</v>
      </c>
      <c r="AT99" s="78"/>
    </row>
    <row r="100" spans="1:46" ht="13.8" x14ac:dyDescent="0.3">
      <c r="A100" s="68" t="s">
        <v>3997</v>
      </c>
      <c r="B100" s="69">
        <v>65191</v>
      </c>
      <c r="C100" s="69">
        <v>457</v>
      </c>
      <c r="D100" s="69" t="s">
        <v>25</v>
      </c>
      <c r="E100" s="70" t="s">
        <v>6313</v>
      </c>
      <c r="F100" s="70"/>
      <c r="G100" s="71" t="s">
        <v>6520</v>
      </c>
      <c r="H100" s="69" t="s">
        <v>6315</v>
      </c>
      <c r="I100" s="68" t="s">
        <v>54</v>
      </c>
      <c r="J100" s="68" t="s">
        <v>191</v>
      </c>
      <c r="K100" s="68" t="s">
        <v>132</v>
      </c>
      <c r="L100" s="68" t="s">
        <v>132</v>
      </c>
      <c r="M100" s="68" t="s">
        <v>191</v>
      </c>
      <c r="N100" s="68" t="s">
        <v>211</v>
      </c>
      <c r="O100" s="68" t="s">
        <v>6521</v>
      </c>
      <c r="P100" s="72" t="s">
        <v>191</v>
      </c>
      <c r="Q100" s="68" t="s">
        <v>55</v>
      </c>
      <c r="R100" s="68" t="s">
        <v>31</v>
      </c>
      <c r="S100" s="68">
        <v>12</v>
      </c>
      <c r="T100" s="68">
        <v>18.12</v>
      </c>
      <c r="U100" s="68">
        <v>-0.55000000000000004</v>
      </c>
      <c r="V100" s="68">
        <v>49.04</v>
      </c>
      <c r="W100" s="68">
        <v>54.37</v>
      </c>
      <c r="X100" s="68">
        <v>-0.11</v>
      </c>
      <c r="Y100" s="68">
        <v>184.43</v>
      </c>
      <c r="Z100" s="68">
        <v>222.83</v>
      </c>
      <c r="AA100" s="68">
        <v>-0.21</v>
      </c>
      <c r="AB100" s="73">
        <v>76728.960000000006</v>
      </c>
      <c r="AC100" s="73">
        <v>92601.21</v>
      </c>
      <c r="AD100" s="73">
        <v>76728.960000000006</v>
      </c>
      <c r="AE100" s="73">
        <v>92601.21</v>
      </c>
      <c r="AF100" s="73"/>
      <c r="AG100" s="73">
        <f>IFERROR(VLOOKUP(J100,'Roll ups'!D:E,2,FALSE),0)</f>
        <v>22444928.369999994</v>
      </c>
      <c r="AH100" s="74">
        <f>IF(Table2[[#This Row],[CATEGORY TTL LOOKUP]]=0,0,IF(Table2[[#This Row],[CATEGORY TTL LOOKUP]]&gt;0,SUM(AB100/AG100)))</f>
        <v>3.4185433223550103E-3</v>
      </c>
      <c r="AI100" s="74" t="str">
        <f>IFERROR(IF(AH100&lt;#REF!,"STRIKE",IF(AH100&gt;=#REF!,"GOOD")),"NO DATA")</f>
        <v>NO DATA</v>
      </c>
      <c r="AJ100" s="75">
        <f>IFERROR(VLOOKUP(K100,'Roll ups'!H:I,2,FALSE),0)</f>
        <v>126094742.97999983</v>
      </c>
      <c r="AK100" s="76">
        <f>IF(Table2[[#This Row],[PRICE TIER LOOKUP]]=0,0,IF(Table2[[#This Row],[PRICE TIER LOOKUP]]&gt;0,SUM(AB100/AJ100)))</f>
        <v>6.085024497188607E-4</v>
      </c>
      <c r="AL100" s="74" t="e">
        <f>IF(AK100&lt;#REF!,"STRIKE",IF(AK100&gt;=#REF!,"GOOD"))</f>
        <v>#REF!</v>
      </c>
      <c r="AM100" s="75">
        <f>VLOOKUP(H100,'Roll ups'!A:B,2,FALSE)</f>
        <v>325145452.83999985</v>
      </c>
      <c r="AN100" s="77">
        <f t="shared" si="4"/>
        <v>2.359834939403486E-4</v>
      </c>
      <c r="AO100" s="74" t="str">
        <f>IFERROR(VLOOKUP(Table2[[#This Row],[Product Name]],'Roll ups'!L:P,5,FALSE),"GOOD")</f>
        <v>GOOD</v>
      </c>
      <c r="AP100" s="74">
        <f>Table2[[#This Row],[Retail Dollar Vol Current 12 Mths]]/Table2[[#This Row],[SHELF SALES  LOOKUP]]</f>
        <v>2.359834939403486E-4</v>
      </c>
      <c r="AQ100" s="69">
        <f t="shared" si="5"/>
        <v>0</v>
      </c>
      <c r="AR10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00" s="69" t="e">
        <f>IF(Table2[[#This Row],[Shelf Dollar Vol Current 12 Mths]]&gt;#REF!,"MEETS $ CRITERIA",IF(Table2[[#This Row],[Shelf Dollar Vol Current 12 Mths]]&lt;#REF!+1,"DOES NOT MEET $ CRITERIA"))</f>
        <v>#REF!</v>
      </c>
      <c r="AT100" s="78"/>
    </row>
    <row r="101" spans="1:46" ht="13.8" x14ac:dyDescent="0.3">
      <c r="A101" s="68" t="s">
        <v>1689</v>
      </c>
      <c r="B101" s="69">
        <v>67550</v>
      </c>
      <c r="C101" s="69">
        <v>374</v>
      </c>
      <c r="D101" s="69" t="s">
        <v>25</v>
      </c>
      <c r="E101" s="70" t="s">
        <v>6313</v>
      </c>
      <c r="F101" s="70"/>
      <c r="G101" s="71" t="s">
        <v>6522</v>
      </c>
      <c r="H101" s="69" t="s">
        <v>6315</v>
      </c>
      <c r="I101" s="68" t="s">
        <v>54</v>
      </c>
      <c r="J101" s="68" t="s">
        <v>191</v>
      </c>
      <c r="K101" s="68" t="s">
        <v>89</v>
      </c>
      <c r="L101" s="68" t="s">
        <v>89</v>
      </c>
      <c r="M101" s="68" t="s">
        <v>191</v>
      </c>
      <c r="N101" s="68" t="s">
        <v>473</v>
      </c>
      <c r="O101" s="68" t="s">
        <v>6523</v>
      </c>
      <c r="P101" s="72" t="s">
        <v>191</v>
      </c>
      <c r="Q101" s="68" t="s">
        <v>938</v>
      </c>
      <c r="R101" s="68" t="s">
        <v>31</v>
      </c>
      <c r="S101" s="68">
        <v>228</v>
      </c>
      <c r="T101" s="68">
        <v>51.34</v>
      </c>
      <c r="U101" s="68">
        <v>0.77</v>
      </c>
      <c r="V101" s="68">
        <v>556.33000000000004</v>
      </c>
      <c r="W101" s="68">
        <v>558.86</v>
      </c>
      <c r="X101" s="68">
        <v>0</v>
      </c>
      <c r="Y101" s="68">
        <v>1978.96</v>
      </c>
      <c r="Z101" s="68">
        <v>2115.25</v>
      </c>
      <c r="AA101" s="68">
        <v>-7.0000000000000007E-2</v>
      </c>
      <c r="AB101" s="73">
        <v>157080.32000000001</v>
      </c>
      <c r="AC101" s="73">
        <v>126956.64</v>
      </c>
      <c r="AD101" s="73">
        <v>164460.32</v>
      </c>
      <c r="AE101" s="73">
        <v>129776.64</v>
      </c>
      <c r="AF101" s="73"/>
      <c r="AG101" s="73">
        <f>IFERROR(VLOOKUP(J101,'Roll ups'!D:E,2,FALSE),0)</f>
        <v>22444928.369999994</v>
      </c>
      <c r="AH101" s="74">
        <f>IF(Table2[[#This Row],[CATEGORY TTL LOOKUP]]=0,0,IF(Table2[[#This Row],[CATEGORY TTL LOOKUP]]&gt;0,SUM(AB101/AG101)))</f>
        <v>6.9984772243672812E-3</v>
      </c>
      <c r="AI101" s="74" t="str">
        <f>IFERROR(IF(AH101&lt;#REF!,"STRIKE",IF(AH101&gt;=#REF!,"GOOD")),"NO DATA")</f>
        <v>NO DATA</v>
      </c>
      <c r="AJ101" s="75">
        <f>IFERROR(VLOOKUP(K101,'Roll ups'!H:I,2,FALSE),0)</f>
        <v>75793138.070000067</v>
      </c>
      <c r="AK101" s="76">
        <f>IF(Table2[[#This Row],[PRICE TIER LOOKUP]]=0,0,IF(Table2[[#This Row],[PRICE TIER LOOKUP]]&gt;0,SUM(AB101/AJ101)))</f>
        <v>2.0724873517563788E-3</v>
      </c>
      <c r="AL101" s="74" t="e">
        <f>IF(AK101&lt;#REF!,"STRIKE",IF(AK101&gt;=#REF!,"GOOD"))</f>
        <v>#REF!</v>
      </c>
      <c r="AM101" s="75">
        <f>VLOOKUP(H101,'Roll ups'!A:B,2,FALSE)</f>
        <v>325145452.83999985</v>
      </c>
      <c r="AN101" s="77">
        <f t="shared" si="4"/>
        <v>4.8310784797380308E-4</v>
      </c>
      <c r="AO101" s="74" t="str">
        <f>IFERROR(VLOOKUP(Table2[[#This Row],[Product Name]],'Roll ups'!L:P,5,FALSE),"GOOD")</f>
        <v>GOOD</v>
      </c>
      <c r="AP101" s="74">
        <f>Table2[[#This Row],[Retail Dollar Vol Current 12 Mths]]/Table2[[#This Row],[SHELF SALES  LOOKUP]]</f>
        <v>5.0580538206366652E-4</v>
      </c>
      <c r="AQ101" s="69">
        <f t="shared" si="5"/>
        <v>0</v>
      </c>
      <c r="AR10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01" s="69" t="e">
        <f>IF(Table2[[#This Row],[Shelf Dollar Vol Current 12 Mths]]&gt;#REF!,"MEETS $ CRITERIA",IF(Table2[[#This Row],[Shelf Dollar Vol Current 12 Mths]]&lt;#REF!+1,"DOES NOT MEET $ CRITERIA"))</f>
        <v>#REF!</v>
      </c>
      <c r="AT101" s="78"/>
    </row>
    <row r="102" spans="1:46" ht="13.8" x14ac:dyDescent="0.3">
      <c r="A102" s="68" t="s">
        <v>3095</v>
      </c>
      <c r="B102" s="69">
        <v>68036</v>
      </c>
      <c r="C102" s="69">
        <v>903</v>
      </c>
      <c r="D102" s="69" t="s">
        <v>25</v>
      </c>
      <c r="E102" s="70" t="s">
        <v>6313</v>
      </c>
      <c r="F102" s="70"/>
      <c r="G102" s="71" t="s">
        <v>6524</v>
      </c>
      <c r="H102" s="69" t="s">
        <v>6315</v>
      </c>
      <c r="I102" s="68" t="s">
        <v>54</v>
      </c>
      <c r="J102" s="68" t="s">
        <v>191</v>
      </c>
      <c r="K102" s="68" t="s">
        <v>132</v>
      </c>
      <c r="L102" s="68" t="s">
        <v>6320</v>
      </c>
      <c r="M102" s="68" t="s">
        <v>191</v>
      </c>
      <c r="N102" s="68" t="s">
        <v>206</v>
      </c>
      <c r="O102" s="68" t="s">
        <v>6525</v>
      </c>
      <c r="P102" s="72" t="s">
        <v>191</v>
      </c>
      <c r="Q102" s="68" t="s">
        <v>397</v>
      </c>
      <c r="R102" s="68" t="s">
        <v>31</v>
      </c>
      <c r="S102" s="68">
        <v>89</v>
      </c>
      <c r="T102" s="68">
        <v>121</v>
      </c>
      <c r="U102" s="68">
        <v>-0.36</v>
      </c>
      <c r="V102" s="68">
        <v>270.33</v>
      </c>
      <c r="W102" s="68">
        <v>370.92</v>
      </c>
      <c r="X102" s="68">
        <v>-0.37</v>
      </c>
      <c r="Y102" s="68">
        <v>1943.08</v>
      </c>
      <c r="Z102" s="68">
        <v>1876.75</v>
      </c>
      <c r="AA102" s="68">
        <v>0.03</v>
      </c>
      <c r="AB102" s="73">
        <v>501141.51</v>
      </c>
      <c r="AC102" s="73">
        <v>493890.71</v>
      </c>
      <c r="AD102" s="73">
        <v>544685.12</v>
      </c>
      <c r="AE102" s="73">
        <v>526087.56000000006</v>
      </c>
      <c r="AF102" s="73"/>
      <c r="AG102" s="73">
        <f>IFERROR(VLOOKUP(J102,'Roll ups'!D:E,2,FALSE),0)</f>
        <v>22444928.369999994</v>
      </c>
      <c r="AH102" s="74">
        <f>IF(Table2[[#This Row],[CATEGORY TTL LOOKUP]]=0,0,IF(Table2[[#This Row],[CATEGORY TTL LOOKUP]]&gt;0,SUM(AB102/AG102)))</f>
        <v>2.2327605672817753E-2</v>
      </c>
      <c r="AI102" s="74" t="str">
        <f>IFERROR(IF(AH102&lt;#REF!,"STRIKE",IF(AH102&gt;=#REF!,"GOOD")),"NO DATA")</f>
        <v>NO DATA</v>
      </c>
      <c r="AJ102" s="75">
        <f>IFERROR(VLOOKUP(K102,'Roll ups'!H:I,2,FALSE),0)</f>
        <v>126094742.97999983</v>
      </c>
      <c r="AK102" s="76">
        <f>IF(Table2[[#This Row],[PRICE TIER LOOKUP]]=0,0,IF(Table2[[#This Row],[PRICE TIER LOOKUP]]&gt;0,SUM(AB102/AJ102)))</f>
        <v>3.9743251634169014E-3</v>
      </c>
      <c r="AL102" s="74" t="e">
        <f>IF(AK102&lt;#REF!,"STRIKE",IF(AK102&gt;=#REF!,"GOOD"))</f>
        <v>#REF!</v>
      </c>
      <c r="AM102" s="75">
        <f>VLOOKUP(H102,'Roll ups'!A:B,2,FALSE)</f>
        <v>325145452.83999985</v>
      </c>
      <c r="AN102" s="77">
        <f t="shared" si="4"/>
        <v>1.5412840795488709E-3</v>
      </c>
      <c r="AO102" s="74" t="str">
        <f>IFERROR(VLOOKUP(Table2[[#This Row],[Product Name]],'Roll ups'!L:P,5,FALSE),"GOOD")</f>
        <v>GOOD</v>
      </c>
      <c r="AP102" s="74">
        <f>Table2[[#This Row],[Retail Dollar Vol Current 12 Mths]]/Table2[[#This Row],[SHELF SALES  LOOKUP]]</f>
        <v>1.6752044823091312E-3</v>
      </c>
      <c r="AQ102" s="69">
        <f t="shared" si="5"/>
        <v>0</v>
      </c>
      <c r="AR10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02" s="69" t="e">
        <f>IF(Table2[[#This Row],[Shelf Dollar Vol Current 12 Mths]]&gt;#REF!,"MEETS $ CRITERIA",IF(Table2[[#This Row],[Shelf Dollar Vol Current 12 Mths]]&lt;#REF!+1,"DOES NOT MEET $ CRITERIA"))</f>
        <v>#REF!</v>
      </c>
      <c r="AT102" s="78"/>
    </row>
    <row r="103" spans="1:46" ht="13.8" x14ac:dyDescent="0.3">
      <c r="A103" s="68" t="s">
        <v>5899</v>
      </c>
      <c r="B103" s="69">
        <v>71828</v>
      </c>
      <c r="C103" s="69">
        <v>243</v>
      </c>
      <c r="D103" s="69" t="s">
        <v>25</v>
      </c>
      <c r="E103" s="70" t="s">
        <v>6313</v>
      </c>
      <c r="F103" s="70"/>
      <c r="G103" s="71" t="s">
        <v>6526</v>
      </c>
      <c r="H103" s="69" t="s">
        <v>6315</v>
      </c>
      <c r="I103" s="68" t="s">
        <v>54</v>
      </c>
      <c r="J103" s="68" t="s">
        <v>191</v>
      </c>
      <c r="K103" s="68" t="s">
        <v>104</v>
      </c>
      <c r="L103" s="68" t="s">
        <v>104</v>
      </c>
      <c r="M103" s="68" t="s">
        <v>191</v>
      </c>
      <c r="N103" s="68" t="s">
        <v>211</v>
      </c>
      <c r="O103" s="68" t="s">
        <v>6527</v>
      </c>
      <c r="P103" s="72" t="s">
        <v>191</v>
      </c>
      <c r="Q103" s="68" t="s">
        <v>55</v>
      </c>
      <c r="R103" s="68" t="s">
        <v>31</v>
      </c>
      <c r="S103" s="68">
        <v>52</v>
      </c>
      <c r="T103" s="68">
        <v>65.34</v>
      </c>
      <c r="U103" s="68">
        <v>-0.25</v>
      </c>
      <c r="V103" s="68">
        <v>143.52000000000001</v>
      </c>
      <c r="W103" s="68">
        <v>194.07</v>
      </c>
      <c r="X103" s="68">
        <v>-0.35</v>
      </c>
      <c r="Y103" s="68">
        <v>644.44000000000005</v>
      </c>
      <c r="Z103" s="68">
        <v>820.22</v>
      </c>
      <c r="AA103" s="68">
        <v>-0.27</v>
      </c>
      <c r="AB103" s="73">
        <v>38210.42</v>
      </c>
      <c r="AC103" s="73">
        <v>48502.35</v>
      </c>
      <c r="AD103" s="73">
        <v>38210.42</v>
      </c>
      <c r="AE103" s="73">
        <v>48502.35</v>
      </c>
      <c r="AF103" s="73"/>
      <c r="AG103" s="73">
        <f>IFERROR(VLOOKUP(J103,'Roll ups'!D:E,2,FALSE),0)</f>
        <v>22444928.369999994</v>
      </c>
      <c r="AH103" s="74">
        <f>IF(Table2[[#This Row],[CATEGORY TTL LOOKUP]]=0,0,IF(Table2[[#This Row],[CATEGORY TTL LOOKUP]]&gt;0,SUM(AB103/AG103)))</f>
        <v>1.7024077497646301E-3</v>
      </c>
      <c r="AI103" s="74" t="str">
        <f>IFERROR(IF(AH103&lt;#REF!,"STRIKE",IF(AH103&gt;=#REF!,"GOOD")),"NO DATA")</f>
        <v>NO DATA</v>
      </c>
      <c r="AJ103" s="75">
        <f>IFERROR(VLOOKUP(K103,'Roll ups'!H:I,2,FALSE),0)</f>
        <v>34230392.709999993</v>
      </c>
      <c r="AK103" s="76">
        <f>IF(Table2[[#This Row],[PRICE TIER LOOKUP]]=0,0,IF(Table2[[#This Row],[PRICE TIER LOOKUP]]&gt;0,SUM(AB103/AJ103)))</f>
        <v>1.116271739086338E-3</v>
      </c>
      <c r="AL103" s="74" t="e">
        <f>IF(AK103&lt;#REF!,"STRIKE",IF(AK103&gt;=#REF!,"GOOD"))</f>
        <v>#REF!</v>
      </c>
      <c r="AM103" s="75">
        <f>VLOOKUP(H103,'Roll ups'!A:B,2,FALSE)</f>
        <v>325145452.83999985</v>
      </c>
      <c r="AN103" s="77">
        <f t="shared" si="4"/>
        <v>1.1751792825718182E-4</v>
      </c>
      <c r="AO103" s="74" t="str">
        <f>IFERROR(VLOOKUP(Table2[[#This Row],[Product Name]],'Roll ups'!L:P,5,FALSE),"GOOD")</f>
        <v>GOOD</v>
      </c>
      <c r="AP103" s="74">
        <f>Table2[[#This Row],[Retail Dollar Vol Current 12 Mths]]/Table2[[#This Row],[SHELF SALES  LOOKUP]]</f>
        <v>1.1751792825718182E-4</v>
      </c>
      <c r="AQ103" s="69">
        <f t="shared" si="5"/>
        <v>0</v>
      </c>
      <c r="AR10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03" s="69" t="e">
        <f>IF(Table2[[#This Row],[Shelf Dollar Vol Current 12 Mths]]&gt;#REF!,"MEETS $ CRITERIA",IF(Table2[[#This Row],[Shelf Dollar Vol Current 12 Mths]]&lt;#REF!+1,"DOES NOT MEET $ CRITERIA"))</f>
        <v>#REF!</v>
      </c>
      <c r="AT103" s="78"/>
    </row>
    <row r="104" spans="1:46" ht="13.8" x14ac:dyDescent="0.3">
      <c r="A104" s="68" t="s">
        <v>1876</v>
      </c>
      <c r="B104" s="69">
        <v>74166</v>
      </c>
      <c r="C104" s="69">
        <v>216</v>
      </c>
      <c r="D104" s="69" t="s">
        <v>25</v>
      </c>
      <c r="E104" s="70" t="s">
        <v>6313</v>
      </c>
      <c r="F104" s="70"/>
      <c r="G104" s="71" t="s">
        <v>6528</v>
      </c>
      <c r="H104" s="69" t="s">
        <v>6315</v>
      </c>
      <c r="I104" s="68" t="s">
        <v>54</v>
      </c>
      <c r="J104" s="68" t="s">
        <v>191</v>
      </c>
      <c r="K104" s="68" t="s">
        <v>89</v>
      </c>
      <c r="L104" s="68" t="s">
        <v>132</v>
      </c>
      <c r="M104" s="68" t="s">
        <v>191</v>
      </c>
      <c r="N104" s="68" t="s">
        <v>211</v>
      </c>
      <c r="O104" s="68" t="s">
        <v>6529</v>
      </c>
      <c r="P104" s="72" t="s">
        <v>191</v>
      </c>
      <c r="Q104" s="68" t="s">
        <v>64</v>
      </c>
      <c r="R104" s="68" t="s">
        <v>60</v>
      </c>
      <c r="S104" s="68">
        <v>103</v>
      </c>
      <c r="T104" s="68">
        <v>100.33</v>
      </c>
      <c r="U104" s="68">
        <v>0.02</v>
      </c>
      <c r="V104" s="68">
        <v>398.58</v>
      </c>
      <c r="W104" s="68">
        <v>445.92</v>
      </c>
      <c r="X104" s="68">
        <v>-0.12</v>
      </c>
      <c r="Y104" s="68">
        <v>1537.17</v>
      </c>
      <c r="Z104" s="68">
        <v>1496.42</v>
      </c>
      <c r="AA104" s="68">
        <v>0.03</v>
      </c>
      <c r="AB104" s="73">
        <v>170072.12</v>
      </c>
      <c r="AC104" s="73">
        <v>162433.12</v>
      </c>
      <c r="AD104" s="73">
        <v>170072.12</v>
      </c>
      <c r="AE104" s="73">
        <v>162433.12</v>
      </c>
      <c r="AF104" s="73"/>
      <c r="AG104" s="73">
        <f>IFERROR(VLOOKUP(J104,'Roll ups'!D:E,2,FALSE),0)</f>
        <v>22444928.369999994</v>
      </c>
      <c r="AH104" s="74">
        <f>IF(Table2[[#This Row],[CATEGORY TTL LOOKUP]]=0,0,IF(Table2[[#This Row],[CATEGORY TTL LOOKUP]]&gt;0,SUM(AB104/AG104)))</f>
        <v>7.5773073184461246E-3</v>
      </c>
      <c r="AI104" s="74" t="str">
        <f>IFERROR(IF(AH104&lt;#REF!,"STRIKE",IF(AH104&gt;=#REF!,"GOOD")),"NO DATA")</f>
        <v>NO DATA</v>
      </c>
      <c r="AJ104" s="75">
        <f>IFERROR(VLOOKUP(K104,'Roll ups'!H:I,2,FALSE),0)</f>
        <v>75793138.070000067</v>
      </c>
      <c r="AK104" s="76">
        <f>IF(Table2[[#This Row],[PRICE TIER LOOKUP]]=0,0,IF(Table2[[#This Row],[PRICE TIER LOOKUP]]&gt;0,SUM(AB104/AJ104)))</f>
        <v>2.2438986474333194E-3</v>
      </c>
      <c r="AL104" s="74" t="e">
        <f>IF(AK104&lt;#REF!,"STRIKE",IF(AK104&gt;=#REF!,"GOOD"))</f>
        <v>#REF!</v>
      </c>
      <c r="AM104" s="75">
        <f>VLOOKUP(H104,'Roll ups'!A:B,2,FALSE)</f>
        <v>325145452.83999985</v>
      </c>
      <c r="AN104" s="77">
        <f t="shared" si="4"/>
        <v>5.230647346118367E-4</v>
      </c>
      <c r="AO104" s="74" t="str">
        <f>IFERROR(VLOOKUP(Table2[[#This Row],[Product Name]],'Roll ups'!L:P,5,FALSE),"GOOD")</f>
        <v>GOOD</v>
      </c>
      <c r="AP104" s="74">
        <f>Table2[[#This Row],[Retail Dollar Vol Current 12 Mths]]/Table2[[#This Row],[SHELF SALES  LOOKUP]]</f>
        <v>5.230647346118367E-4</v>
      </c>
      <c r="AQ104" s="69">
        <f t="shared" si="5"/>
        <v>0</v>
      </c>
      <c r="AR10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04" s="69" t="e">
        <f>IF(Table2[[#This Row],[Shelf Dollar Vol Current 12 Mths]]&gt;#REF!,"MEETS $ CRITERIA",IF(Table2[[#This Row],[Shelf Dollar Vol Current 12 Mths]]&lt;#REF!+1,"DOES NOT MEET $ CRITERIA"))</f>
        <v>#REF!</v>
      </c>
      <c r="AT104" s="78"/>
    </row>
    <row r="105" spans="1:46" ht="13.8" x14ac:dyDescent="0.3">
      <c r="A105" s="68" t="s">
        <v>2250</v>
      </c>
      <c r="B105" s="69">
        <v>80456</v>
      </c>
      <c r="C105" s="69">
        <v>256</v>
      </c>
      <c r="D105" s="69" t="s">
        <v>25</v>
      </c>
      <c r="E105" s="70" t="s">
        <v>6313</v>
      </c>
      <c r="F105" s="70"/>
      <c r="G105" s="71" t="s">
        <v>6530</v>
      </c>
      <c r="H105" s="69" t="s">
        <v>6315</v>
      </c>
      <c r="I105" s="68" t="s">
        <v>54</v>
      </c>
      <c r="J105" s="68" t="s">
        <v>191</v>
      </c>
      <c r="K105" s="68" t="s">
        <v>89</v>
      </c>
      <c r="L105" s="68" t="s">
        <v>89</v>
      </c>
      <c r="M105" s="68" t="s">
        <v>191</v>
      </c>
      <c r="N105" s="68" t="s">
        <v>206</v>
      </c>
      <c r="O105" s="68" t="s">
        <v>6531</v>
      </c>
      <c r="P105" s="72" t="s">
        <v>191</v>
      </c>
      <c r="Q105" s="68" t="s">
        <v>107</v>
      </c>
      <c r="R105" s="68" t="s">
        <v>31</v>
      </c>
      <c r="S105" s="68">
        <v>30</v>
      </c>
      <c r="T105" s="68">
        <v>29</v>
      </c>
      <c r="U105" s="68">
        <v>0.03</v>
      </c>
      <c r="V105" s="68">
        <v>113</v>
      </c>
      <c r="W105" s="68">
        <v>123</v>
      </c>
      <c r="X105" s="68">
        <v>-0.09</v>
      </c>
      <c r="Y105" s="68">
        <v>507</v>
      </c>
      <c r="Z105" s="68">
        <v>413.08</v>
      </c>
      <c r="AA105" s="68">
        <v>0.19</v>
      </c>
      <c r="AB105" s="73">
        <v>40990.68</v>
      </c>
      <c r="AC105" s="73">
        <v>33650.589999999997</v>
      </c>
      <c r="AD105" s="73">
        <v>43500.6</v>
      </c>
      <c r="AE105" s="73">
        <v>35434.75</v>
      </c>
      <c r="AF105" s="73"/>
      <c r="AG105" s="73">
        <f>IFERROR(VLOOKUP(J105,'Roll ups'!D:E,2,FALSE),0)</f>
        <v>22444928.369999994</v>
      </c>
      <c r="AH105" s="74">
        <f>IF(Table2[[#This Row],[CATEGORY TTL LOOKUP]]=0,0,IF(Table2[[#This Row],[CATEGORY TTL LOOKUP]]&gt;0,SUM(AB105/AG105)))</f>
        <v>1.8262780492892263E-3</v>
      </c>
      <c r="AI105" s="74" t="str">
        <f>IFERROR(IF(AH105&lt;#REF!,"STRIKE",IF(AH105&gt;=#REF!,"GOOD")),"NO DATA")</f>
        <v>NO DATA</v>
      </c>
      <c r="AJ105" s="75">
        <f>IFERROR(VLOOKUP(K105,'Roll ups'!H:I,2,FALSE),0)</f>
        <v>75793138.070000067</v>
      </c>
      <c r="AK105" s="76">
        <f>IF(Table2[[#This Row],[PRICE TIER LOOKUP]]=0,0,IF(Table2[[#This Row],[PRICE TIER LOOKUP]]&gt;0,SUM(AB105/AJ105)))</f>
        <v>5.4082310145467719E-4</v>
      </c>
      <c r="AL105" s="74" t="e">
        <f>IF(AK105&lt;#REF!,"STRIKE",IF(AK105&gt;=#REF!,"GOOD"))</f>
        <v>#REF!</v>
      </c>
      <c r="AM105" s="75">
        <f>VLOOKUP(H105,'Roll ups'!A:B,2,FALSE)</f>
        <v>325145452.83999985</v>
      </c>
      <c r="AN105" s="77">
        <f t="shared" si="4"/>
        <v>1.2606874751581109E-4</v>
      </c>
      <c r="AO105" s="74" t="str">
        <f>IFERROR(VLOOKUP(Table2[[#This Row],[Product Name]],'Roll ups'!L:P,5,FALSE),"GOOD")</f>
        <v>GOOD</v>
      </c>
      <c r="AP105" s="74">
        <f>Table2[[#This Row],[Retail Dollar Vol Current 12 Mths]]/Table2[[#This Row],[SHELF SALES  LOOKUP]]</f>
        <v>1.337881234999344E-4</v>
      </c>
      <c r="AQ105" s="69">
        <f t="shared" si="5"/>
        <v>0</v>
      </c>
      <c r="AR10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05" s="69" t="e">
        <f>IF(Table2[[#This Row],[Shelf Dollar Vol Current 12 Mths]]&gt;#REF!,"MEETS $ CRITERIA",IF(Table2[[#This Row],[Shelf Dollar Vol Current 12 Mths]]&lt;#REF!+1,"DOES NOT MEET $ CRITERIA"))</f>
        <v>#REF!</v>
      </c>
      <c r="AT105" s="78"/>
    </row>
    <row r="106" spans="1:46" ht="13.8" x14ac:dyDescent="0.3">
      <c r="A106" s="68" t="s">
        <v>1935</v>
      </c>
      <c r="B106" s="69">
        <v>80458</v>
      </c>
      <c r="C106" s="69">
        <v>188</v>
      </c>
      <c r="D106" s="69" t="s">
        <v>25</v>
      </c>
      <c r="E106" s="70" t="s">
        <v>6313</v>
      </c>
      <c r="F106" s="70"/>
      <c r="G106" s="71" t="s">
        <v>6532</v>
      </c>
      <c r="H106" s="69" t="s">
        <v>6315</v>
      </c>
      <c r="I106" s="68" t="s">
        <v>54</v>
      </c>
      <c r="J106" s="68" t="s">
        <v>191</v>
      </c>
      <c r="K106" s="68" t="s">
        <v>89</v>
      </c>
      <c r="L106" s="68" t="s">
        <v>89</v>
      </c>
      <c r="M106" s="68" t="s">
        <v>191</v>
      </c>
      <c r="N106" s="68" t="s">
        <v>206</v>
      </c>
      <c r="O106" s="68" t="s">
        <v>6533</v>
      </c>
      <c r="P106" s="72" t="s">
        <v>191</v>
      </c>
      <c r="Q106" s="68" t="s">
        <v>107</v>
      </c>
      <c r="R106" s="68" t="s">
        <v>31</v>
      </c>
      <c r="S106" s="68">
        <v>104</v>
      </c>
      <c r="T106" s="68">
        <v>82.84</v>
      </c>
      <c r="U106" s="68">
        <v>0.2</v>
      </c>
      <c r="V106" s="68">
        <v>220.52</v>
      </c>
      <c r="W106" s="68">
        <v>203.01</v>
      </c>
      <c r="X106" s="68">
        <v>0.08</v>
      </c>
      <c r="Y106" s="68">
        <v>868.26</v>
      </c>
      <c r="Z106" s="68">
        <v>821.77</v>
      </c>
      <c r="AA106" s="68">
        <v>0.05</v>
      </c>
      <c r="AB106" s="73">
        <v>64148.73</v>
      </c>
      <c r="AC106" s="73">
        <v>61102.18</v>
      </c>
      <c r="AD106" s="73">
        <v>67644.75</v>
      </c>
      <c r="AE106" s="73">
        <v>64006.62</v>
      </c>
      <c r="AF106" s="73"/>
      <c r="AG106" s="73">
        <f>IFERROR(VLOOKUP(J106,'Roll ups'!D:E,2,FALSE),0)</f>
        <v>22444928.369999994</v>
      </c>
      <c r="AH106" s="74">
        <f>IF(Table2[[#This Row],[CATEGORY TTL LOOKUP]]=0,0,IF(Table2[[#This Row],[CATEGORY TTL LOOKUP]]&gt;0,SUM(AB106/AG106)))</f>
        <v>2.8580501101416536E-3</v>
      </c>
      <c r="AI106" s="74" t="str">
        <f>IFERROR(IF(AH106&lt;#REF!,"STRIKE",IF(AH106&gt;=#REF!,"GOOD")),"NO DATA")</f>
        <v>NO DATA</v>
      </c>
      <c r="AJ106" s="75">
        <f>IFERROR(VLOOKUP(K106,'Roll ups'!H:I,2,FALSE),0)</f>
        <v>75793138.070000067</v>
      </c>
      <c r="AK106" s="76">
        <f>IF(Table2[[#This Row],[PRICE TIER LOOKUP]]=0,0,IF(Table2[[#This Row],[PRICE TIER LOOKUP]]&gt;0,SUM(AB106/AJ106)))</f>
        <v>8.4636593276761192E-4</v>
      </c>
      <c r="AL106" s="74" t="e">
        <f>IF(AK106&lt;#REF!,"STRIKE",IF(AK106&gt;=#REF!,"GOOD"))</f>
        <v>#REF!</v>
      </c>
      <c r="AM106" s="75">
        <f>VLOOKUP(H106,'Roll ups'!A:B,2,FALSE)</f>
        <v>325145452.83999985</v>
      </c>
      <c r="AN106" s="77">
        <f t="shared" si="4"/>
        <v>1.9729241002661914E-4</v>
      </c>
      <c r="AO106" s="74" t="str">
        <f>IFERROR(VLOOKUP(Table2[[#This Row],[Product Name]],'Roll ups'!L:P,5,FALSE),"GOOD")</f>
        <v>GOOD</v>
      </c>
      <c r="AP106" s="74">
        <f>Table2[[#This Row],[Retail Dollar Vol Current 12 Mths]]/Table2[[#This Row],[SHELF SALES  LOOKUP]]</f>
        <v>2.0804458253730266E-4</v>
      </c>
      <c r="AQ106" s="69">
        <f t="shared" si="5"/>
        <v>0</v>
      </c>
      <c r="AR10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06" s="69" t="e">
        <f>IF(Table2[[#This Row],[Shelf Dollar Vol Current 12 Mths]]&gt;#REF!,"MEETS $ CRITERIA",IF(Table2[[#This Row],[Shelf Dollar Vol Current 12 Mths]]&lt;#REF!+1,"DOES NOT MEET $ CRITERIA"))</f>
        <v>#REF!</v>
      </c>
      <c r="AT106" s="78"/>
    </row>
    <row r="107" spans="1:46" ht="13.8" x14ac:dyDescent="0.3">
      <c r="A107" s="68" t="s">
        <v>2186</v>
      </c>
      <c r="B107" s="69">
        <v>16098</v>
      </c>
      <c r="C107" s="69">
        <v>390</v>
      </c>
      <c r="D107" s="69" t="s">
        <v>25</v>
      </c>
      <c r="E107" s="70" t="s">
        <v>6313</v>
      </c>
      <c r="F107" s="70"/>
      <c r="G107" s="71" t="s">
        <v>6534</v>
      </c>
      <c r="H107" s="69" t="s">
        <v>6315</v>
      </c>
      <c r="I107" s="68" t="s">
        <v>758</v>
      </c>
      <c r="J107" s="68" t="s">
        <v>175</v>
      </c>
      <c r="K107" s="68" t="s">
        <v>89</v>
      </c>
      <c r="L107" s="68" t="s">
        <v>132</v>
      </c>
      <c r="M107" s="68" t="s">
        <v>175</v>
      </c>
      <c r="N107" s="68" t="s">
        <v>176</v>
      </c>
      <c r="O107" s="68" t="s">
        <v>6535</v>
      </c>
      <c r="P107" s="72" t="s">
        <v>6357</v>
      </c>
      <c r="Q107" s="68" t="s">
        <v>55</v>
      </c>
      <c r="R107" s="68" t="s">
        <v>31</v>
      </c>
      <c r="S107" s="68">
        <v>266</v>
      </c>
      <c r="T107" s="68">
        <v>257.07</v>
      </c>
      <c r="U107" s="68">
        <v>0.03</v>
      </c>
      <c r="V107" s="68">
        <v>509.28</v>
      </c>
      <c r="W107" s="68">
        <v>463.97</v>
      </c>
      <c r="X107" s="68">
        <v>0.09</v>
      </c>
      <c r="Y107" s="68">
        <v>2035.76</v>
      </c>
      <c r="Z107" s="68">
        <v>1828.48</v>
      </c>
      <c r="AA107" s="68">
        <v>0.1</v>
      </c>
      <c r="AB107" s="73">
        <v>267423.38</v>
      </c>
      <c r="AC107" s="73">
        <v>237374.58</v>
      </c>
      <c r="AD107" s="73">
        <v>285385.96000000002</v>
      </c>
      <c r="AE107" s="73">
        <v>252236.35</v>
      </c>
      <c r="AF107" s="73"/>
      <c r="AG107" s="73">
        <f>IFERROR(VLOOKUP(J107,'Roll ups'!D:E,2,FALSE),0)</f>
        <v>52239627.039999984</v>
      </c>
      <c r="AH107" s="74">
        <f>IF(Table2[[#This Row],[CATEGORY TTL LOOKUP]]=0,0,IF(Table2[[#This Row],[CATEGORY TTL LOOKUP]]&gt;0,SUM(AB107/AG107)))</f>
        <v>5.1191670988621988E-3</v>
      </c>
      <c r="AI107" s="74" t="str">
        <f>IFERROR(IF(AH107&lt;#REF!,"STRIKE",IF(AH107&gt;=#REF!,"GOOD")),"NO DATA")</f>
        <v>NO DATA</v>
      </c>
      <c r="AJ107" s="75">
        <f>IFERROR(VLOOKUP(K107,'Roll ups'!H:I,2,FALSE),0)</f>
        <v>75793138.070000067</v>
      </c>
      <c r="AK107" s="76">
        <f>IF(Table2[[#This Row],[PRICE TIER LOOKUP]]=0,0,IF(Table2[[#This Row],[PRICE TIER LOOKUP]]&gt;0,SUM(AB107/AJ107)))</f>
        <v>3.5283323373286974E-3</v>
      </c>
      <c r="AL107" s="74" t="e">
        <f>IF(AK107&lt;#REF!,"STRIKE",IF(AK107&gt;=#REF!,"GOOD"))</f>
        <v>#REF!</v>
      </c>
      <c r="AM107" s="75">
        <f>VLOOKUP(H107,'Roll ups'!A:B,2,FALSE)</f>
        <v>325145452.83999985</v>
      </c>
      <c r="AN107" s="77">
        <f t="shared" si="4"/>
        <v>8.2247307370955549E-4</v>
      </c>
      <c r="AO107" s="74" t="str">
        <f>IFERROR(VLOOKUP(Table2[[#This Row],[Product Name]],'Roll ups'!L:P,5,FALSE),"GOOD")</f>
        <v>GOOD</v>
      </c>
      <c r="AP107" s="74">
        <f>Table2[[#This Row],[Retail Dollar Vol Current 12 Mths]]/Table2[[#This Row],[SHELF SALES  LOOKUP]]</f>
        <v>8.7771782599843098E-4</v>
      </c>
      <c r="AQ107" s="69">
        <f t="shared" si="5"/>
        <v>0</v>
      </c>
      <c r="AR10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07" s="69" t="e">
        <f>IF(Table2[[#This Row],[Shelf Dollar Vol Current 12 Mths]]&gt;#REF!,"MEETS $ CRITERIA",IF(Table2[[#This Row],[Shelf Dollar Vol Current 12 Mths]]&lt;#REF!+1,"DOES NOT MEET $ CRITERIA"))</f>
        <v>#REF!</v>
      </c>
      <c r="AT107" s="78"/>
    </row>
    <row r="108" spans="1:46" ht="13.8" x14ac:dyDescent="0.3">
      <c r="A108" s="68" t="s">
        <v>4444</v>
      </c>
      <c r="B108" s="69">
        <v>17088</v>
      </c>
      <c r="C108" s="69">
        <v>402</v>
      </c>
      <c r="D108" s="69" t="s">
        <v>25</v>
      </c>
      <c r="E108" s="70" t="s">
        <v>6313</v>
      </c>
      <c r="F108" s="70"/>
      <c r="G108" s="71" t="s">
        <v>6536</v>
      </c>
      <c r="H108" s="69" t="s">
        <v>6315</v>
      </c>
      <c r="I108" s="68" t="s">
        <v>758</v>
      </c>
      <c r="J108" s="68" t="s">
        <v>175</v>
      </c>
      <c r="K108" s="68" t="s">
        <v>146</v>
      </c>
      <c r="L108" s="68" t="s">
        <v>6320</v>
      </c>
      <c r="M108" s="68" t="s">
        <v>175</v>
      </c>
      <c r="N108" s="68" t="s">
        <v>176</v>
      </c>
      <c r="O108" s="68" t="s">
        <v>6537</v>
      </c>
      <c r="P108" s="72" t="s">
        <v>6357</v>
      </c>
      <c r="Q108" s="68" t="s">
        <v>397</v>
      </c>
      <c r="R108" s="68" t="s">
        <v>31</v>
      </c>
      <c r="S108" s="68">
        <v>84</v>
      </c>
      <c r="T108" s="68">
        <v>71.17</v>
      </c>
      <c r="U108" s="68">
        <v>0.15</v>
      </c>
      <c r="V108" s="68">
        <v>345.37</v>
      </c>
      <c r="W108" s="68">
        <v>395.52</v>
      </c>
      <c r="X108" s="68">
        <v>-0.15</v>
      </c>
      <c r="Y108" s="68">
        <v>1761.81</v>
      </c>
      <c r="Z108" s="68">
        <v>1627.4</v>
      </c>
      <c r="AA108" s="68">
        <v>0.08</v>
      </c>
      <c r="AB108" s="73">
        <v>367449.17</v>
      </c>
      <c r="AC108" s="73">
        <v>329084.95</v>
      </c>
      <c r="AD108" s="73">
        <v>380067</v>
      </c>
      <c r="AE108" s="73">
        <v>336325.69</v>
      </c>
      <c r="AF108" s="73"/>
      <c r="AG108" s="73">
        <f>IFERROR(VLOOKUP(J108,'Roll ups'!D:E,2,FALSE),0)</f>
        <v>52239627.039999984</v>
      </c>
      <c r="AH108" s="74">
        <f>IF(Table2[[#This Row],[CATEGORY TTL LOOKUP]]=0,0,IF(Table2[[#This Row],[CATEGORY TTL LOOKUP]]&gt;0,SUM(AB108/AG108)))</f>
        <v>7.0339164121260558E-3</v>
      </c>
      <c r="AI108" s="74" t="str">
        <f>IFERROR(IF(AH108&lt;#REF!,"STRIKE",IF(AH108&gt;=#REF!,"GOOD")),"NO DATA")</f>
        <v>NO DATA</v>
      </c>
      <c r="AJ108" s="75">
        <f>IFERROR(VLOOKUP(K108,'Roll ups'!H:I,2,FALSE),0)</f>
        <v>69119979.479999974</v>
      </c>
      <c r="AK108" s="76">
        <f>IF(Table2[[#This Row],[PRICE TIER LOOKUP]]=0,0,IF(Table2[[#This Row],[PRICE TIER LOOKUP]]&gt;0,SUM(AB108/AJ108)))</f>
        <v>5.3161064682654057E-3</v>
      </c>
      <c r="AL108" s="74" t="e">
        <f>IF(AK108&lt;#REF!,"STRIKE",IF(AK108&gt;=#REF!,"GOOD"))</f>
        <v>#REF!</v>
      </c>
      <c r="AM108" s="75">
        <f>VLOOKUP(H108,'Roll ups'!A:B,2,FALSE)</f>
        <v>325145452.83999985</v>
      </c>
      <c r="AN108" s="77">
        <f t="shared" si="4"/>
        <v>1.1301070545212801E-3</v>
      </c>
      <c r="AO108" s="74" t="str">
        <f>IFERROR(VLOOKUP(Table2[[#This Row],[Product Name]],'Roll ups'!L:P,5,FALSE),"GOOD")</f>
        <v>GOOD</v>
      </c>
      <c r="AP108" s="74">
        <f>Table2[[#This Row],[Retail Dollar Vol Current 12 Mths]]/Table2[[#This Row],[SHELF SALES  LOOKUP]]</f>
        <v>1.168913778988096E-3</v>
      </c>
      <c r="AQ108" s="69">
        <f t="shared" si="5"/>
        <v>0</v>
      </c>
      <c r="AR10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08" s="69" t="e">
        <f>IF(Table2[[#This Row],[Shelf Dollar Vol Current 12 Mths]]&gt;#REF!,"MEETS $ CRITERIA",IF(Table2[[#This Row],[Shelf Dollar Vol Current 12 Mths]]&lt;#REF!+1,"DOES NOT MEET $ CRITERIA"))</f>
        <v>#REF!</v>
      </c>
      <c r="AT108" s="78"/>
    </row>
    <row r="109" spans="1:46" ht="13.8" x14ac:dyDescent="0.3">
      <c r="A109" s="68" t="s">
        <v>3348</v>
      </c>
      <c r="B109" s="69">
        <v>19028</v>
      </c>
      <c r="C109" s="69">
        <v>350</v>
      </c>
      <c r="D109" s="69" t="s">
        <v>25</v>
      </c>
      <c r="E109" s="70" t="s">
        <v>6313</v>
      </c>
      <c r="F109" s="70"/>
      <c r="G109" s="71" t="s">
        <v>6538</v>
      </c>
      <c r="H109" s="69" t="s">
        <v>6315</v>
      </c>
      <c r="I109" s="68" t="s">
        <v>758</v>
      </c>
      <c r="J109" s="68" t="s">
        <v>175</v>
      </c>
      <c r="K109" s="68" t="s">
        <v>132</v>
      </c>
      <c r="L109" s="68" t="s">
        <v>132</v>
      </c>
      <c r="M109" s="68" t="s">
        <v>175</v>
      </c>
      <c r="N109" s="68" t="s">
        <v>176</v>
      </c>
      <c r="O109" s="68" t="s">
        <v>6539</v>
      </c>
      <c r="P109" s="72" t="s">
        <v>6357</v>
      </c>
      <c r="Q109" s="68" t="s">
        <v>6387</v>
      </c>
      <c r="R109" s="68" t="s">
        <v>31</v>
      </c>
      <c r="S109" s="68">
        <v>55</v>
      </c>
      <c r="T109" s="68">
        <v>56.01</v>
      </c>
      <c r="U109" s="68">
        <v>-0.02</v>
      </c>
      <c r="V109" s="68">
        <v>250.47</v>
      </c>
      <c r="W109" s="68">
        <v>178.71</v>
      </c>
      <c r="X109" s="68">
        <v>0.28999999999999998</v>
      </c>
      <c r="Y109" s="68">
        <v>877.79</v>
      </c>
      <c r="Z109" s="68">
        <v>967.81</v>
      </c>
      <c r="AA109" s="68">
        <v>-0.1</v>
      </c>
      <c r="AB109" s="73">
        <v>154508.59</v>
      </c>
      <c r="AC109" s="73">
        <v>167177.49</v>
      </c>
      <c r="AD109" s="73">
        <v>163181.1</v>
      </c>
      <c r="AE109" s="73">
        <v>178563.02</v>
      </c>
      <c r="AF109" s="73"/>
      <c r="AG109" s="73">
        <f>IFERROR(VLOOKUP(J109,'Roll ups'!D:E,2,FALSE),0)</f>
        <v>52239627.039999984</v>
      </c>
      <c r="AH109" s="74">
        <f>IF(Table2[[#This Row],[CATEGORY TTL LOOKUP]]=0,0,IF(Table2[[#This Row],[CATEGORY TTL LOOKUP]]&gt;0,SUM(AB109/AG109)))</f>
        <v>2.9576893778681165E-3</v>
      </c>
      <c r="AI109" s="74" t="str">
        <f>IFERROR(IF(AH109&lt;#REF!,"STRIKE",IF(AH109&gt;=#REF!,"GOOD")),"NO DATA")</f>
        <v>NO DATA</v>
      </c>
      <c r="AJ109" s="75">
        <f>IFERROR(VLOOKUP(K109,'Roll ups'!H:I,2,FALSE),0)</f>
        <v>126094742.97999983</v>
      </c>
      <c r="AK109" s="76">
        <f>IF(Table2[[#This Row],[PRICE TIER LOOKUP]]=0,0,IF(Table2[[#This Row],[PRICE TIER LOOKUP]]&gt;0,SUM(AB109/AJ109)))</f>
        <v>1.2253372848740169E-3</v>
      </c>
      <c r="AL109" s="74" t="e">
        <f>IF(AK109&lt;#REF!,"STRIKE",IF(AK109&gt;=#REF!,"GOOD"))</f>
        <v>#REF!</v>
      </c>
      <c r="AM109" s="75">
        <f>VLOOKUP(H109,'Roll ups'!A:B,2,FALSE)</f>
        <v>325145452.83999985</v>
      </c>
      <c r="AN109" s="77">
        <f t="shared" si="4"/>
        <v>4.7519837245281054E-4</v>
      </c>
      <c r="AO109" s="74" t="str">
        <f>IFERROR(VLOOKUP(Table2[[#This Row],[Product Name]],'Roll ups'!L:P,5,FALSE),"GOOD")</f>
        <v>GOOD</v>
      </c>
      <c r="AP109" s="74">
        <f>Table2[[#This Row],[Retail Dollar Vol Current 12 Mths]]/Table2[[#This Row],[SHELF SALES  LOOKUP]]</f>
        <v>5.0187108131049109E-4</v>
      </c>
      <c r="AQ109" s="69">
        <f t="shared" si="5"/>
        <v>0</v>
      </c>
      <c r="AR10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09" s="69" t="e">
        <f>IF(Table2[[#This Row],[Shelf Dollar Vol Current 12 Mths]]&gt;#REF!,"MEETS $ CRITERIA",IF(Table2[[#This Row],[Shelf Dollar Vol Current 12 Mths]]&lt;#REF!+1,"DOES NOT MEET $ CRITERIA"))</f>
        <v>#REF!</v>
      </c>
      <c r="AT109" s="78"/>
    </row>
    <row r="110" spans="1:46" ht="13.8" x14ac:dyDescent="0.3">
      <c r="A110" s="68" t="s">
        <v>2569</v>
      </c>
      <c r="B110" s="69">
        <v>19114</v>
      </c>
      <c r="C110" s="69">
        <v>127</v>
      </c>
      <c r="D110" s="69" t="s">
        <v>25</v>
      </c>
      <c r="E110" s="70" t="s">
        <v>6313</v>
      </c>
      <c r="F110" s="70"/>
      <c r="G110" s="71" t="s">
        <v>6540</v>
      </c>
      <c r="H110" s="69" t="s">
        <v>6315</v>
      </c>
      <c r="I110" s="68" t="s">
        <v>758</v>
      </c>
      <c r="J110" s="68" t="s">
        <v>175</v>
      </c>
      <c r="K110" s="68" t="s">
        <v>132</v>
      </c>
      <c r="L110" s="68" t="s">
        <v>132</v>
      </c>
      <c r="M110" s="68" t="s">
        <v>175</v>
      </c>
      <c r="N110" s="68" t="s">
        <v>176</v>
      </c>
      <c r="O110" s="68" t="s">
        <v>6541</v>
      </c>
      <c r="P110" s="72" t="s">
        <v>6357</v>
      </c>
      <c r="Q110" s="68" t="s">
        <v>6387</v>
      </c>
      <c r="R110" s="68" t="s">
        <v>31</v>
      </c>
      <c r="S110" s="68">
        <v>13</v>
      </c>
      <c r="T110" s="68">
        <v>9.33</v>
      </c>
      <c r="U110" s="68">
        <v>0.27</v>
      </c>
      <c r="V110" s="68">
        <v>53.68</v>
      </c>
      <c r="W110" s="68">
        <v>50.17</v>
      </c>
      <c r="X110" s="68">
        <v>7.0000000000000007E-2</v>
      </c>
      <c r="Y110" s="68">
        <v>194.08</v>
      </c>
      <c r="Z110" s="68">
        <v>159.66</v>
      </c>
      <c r="AA110" s="68">
        <v>0.18</v>
      </c>
      <c r="AB110" s="73">
        <v>34318.25</v>
      </c>
      <c r="AC110" s="73">
        <v>29100.67</v>
      </c>
      <c r="AD110" s="73">
        <v>36077.699999999997</v>
      </c>
      <c r="AE110" s="73">
        <v>29655.07</v>
      </c>
      <c r="AF110" s="73"/>
      <c r="AG110" s="73">
        <f>IFERROR(VLOOKUP(J110,'Roll ups'!D:E,2,FALSE),0)</f>
        <v>52239627.039999984</v>
      </c>
      <c r="AH110" s="74">
        <f>IF(Table2[[#This Row],[CATEGORY TTL LOOKUP]]=0,0,IF(Table2[[#This Row],[CATEGORY TTL LOOKUP]]&gt;0,SUM(AB110/AG110)))</f>
        <v>6.569390316229182E-4</v>
      </c>
      <c r="AI110" s="74" t="str">
        <f>IFERROR(IF(AH110&lt;#REF!,"STRIKE",IF(AH110&gt;=#REF!,"GOOD")),"NO DATA")</f>
        <v>NO DATA</v>
      </c>
      <c r="AJ110" s="75">
        <f>IFERROR(VLOOKUP(K110,'Roll ups'!H:I,2,FALSE),0)</f>
        <v>126094742.97999983</v>
      </c>
      <c r="AK110" s="76">
        <f>IF(Table2[[#This Row],[PRICE TIER LOOKUP]]=0,0,IF(Table2[[#This Row],[PRICE TIER LOOKUP]]&gt;0,SUM(AB110/AJ110)))</f>
        <v>2.7216241683797473E-4</v>
      </c>
      <c r="AL110" s="74" t="e">
        <f>IF(AK110&lt;#REF!,"STRIKE",IF(AK110&gt;=#REF!,"GOOD"))</f>
        <v>#REF!</v>
      </c>
      <c r="AM110" s="75">
        <f>VLOOKUP(H110,'Roll ups'!A:B,2,FALSE)</f>
        <v>325145452.83999985</v>
      </c>
      <c r="AN110" s="77">
        <f t="shared" si="4"/>
        <v>1.0554737795114606E-4</v>
      </c>
      <c r="AO110" s="74" t="str">
        <f>IFERROR(VLOOKUP(Table2[[#This Row],[Product Name]],'Roll ups'!L:P,5,FALSE),"GOOD")</f>
        <v>GOOD</v>
      </c>
      <c r="AP110" s="74">
        <f>Table2[[#This Row],[Retail Dollar Vol Current 12 Mths]]/Table2[[#This Row],[SHELF SALES  LOOKUP]]</f>
        <v>1.1095864845987373E-4</v>
      </c>
      <c r="AQ110" s="69">
        <f t="shared" si="5"/>
        <v>0</v>
      </c>
      <c r="AR11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10" s="69" t="e">
        <f>IF(Table2[[#This Row],[Shelf Dollar Vol Current 12 Mths]]&gt;#REF!,"MEETS $ CRITERIA",IF(Table2[[#This Row],[Shelf Dollar Vol Current 12 Mths]]&lt;#REF!+1,"DOES NOT MEET $ CRITERIA"))</f>
        <v>#REF!</v>
      </c>
      <c r="AT110" s="78"/>
    </row>
    <row r="111" spans="1:46" ht="13.8" x14ac:dyDescent="0.3">
      <c r="A111" s="68" t="s">
        <v>4264</v>
      </c>
      <c r="B111" s="69">
        <v>22175</v>
      </c>
      <c r="C111" s="69">
        <v>427</v>
      </c>
      <c r="D111" s="69" t="s">
        <v>25</v>
      </c>
      <c r="E111" s="70" t="s">
        <v>6313</v>
      </c>
      <c r="F111" s="70"/>
      <c r="G111" s="71" t="s">
        <v>6542</v>
      </c>
      <c r="H111" s="69" t="s">
        <v>6315</v>
      </c>
      <c r="I111" s="68" t="s">
        <v>758</v>
      </c>
      <c r="J111" s="68" t="s">
        <v>175</v>
      </c>
      <c r="K111" s="68" t="s">
        <v>146</v>
      </c>
      <c r="L111" s="68" t="s">
        <v>6320</v>
      </c>
      <c r="M111" s="68" t="s">
        <v>175</v>
      </c>
      <c r="N111" s="68" t="s">
        <v>176</v>
      </c>
      <c r="O111" s="68" t="s">
        <v>6543</v>
      </c>
      <c r="P111" s="72" t="s">
        <v>6357</v>
      </c>
      <c r="Q111" s="68" t="s">
        <v>161</v>
      </c>
      <c r="R111" s="68" t="s">
        <v>31</v>
      </c>
      <c r="S111" s="68">
        <v>24</v>
      </c>
      <c r="T111" s="68">
        <v>36</v>
      </c>
      <c r="U111" s="68">
        <v>-0.49</v>
      </c>
      <c r="V111" s="68">
        <v>97.08</v>
      </c>
      <c r="W111" s="68">
        <v>142.91999999999999</v>
      </c>
      <c r="X111" s="68">
        <v>-0.47</v>
      </c>
      <c r="Y111" s="68">
        <v>335.25</v>
      </c>
      <c r="Z111" s="68">
        <v>442.92</v>
      </c>
      <c r="AA111" s="68">
        <v>-0.32</v>
      </c>
      <c r="AB111" s="73">
        <v>137076.03</v>
      </c>
      <c r="AC111" s="73">
        <v>166667.63</v>
      </c>
      <c r="AD111" s="73">
        <v>139236.03</v>
      </c>
      <c r="AE111" s="73">
        <v>168962.63</v>
      </c>
      <c r="AF111" s="73"/>
      <c r="AG111" s="73">
        <f>IFERROR(VLOOKUP(J111,'Roll ups'!D:E,2,FALSE),0)</f>
        <v>52239627.039999984</v>
      </c>
      <c r="AH111" s="74">
        <f>IF(Table2[[#This Row],[CATEGORY TTL LOOKUP]]=0,0,IF(Table2[[#This Row],[CATEGORY TTL LOOKUP]]&gt;0,SUM(AB111/AG111)))</f>
        <v>2.6239856171836875E-3</v>
      </c>
      <c r="AI111" s="74" t="str">
        <f>IFERROR(IF(AH111&lt;#REF!,"STRIKE",IF(AH111&gt;=#REF!,"GOOD")),"NO DATA")</f>
        <v>NO DATA</v>
      </c>
      <c r="AJ111" s="75">
        <f>IFERROR(VLOOKUP(K111,'Roll ups'!H:I,2,FALSE),0)</f>
        <v>69119979.479999974</v>
      </c>
      <c r="AK111" s="76">
        <f>IF(Table2[[#This Row],[PRICE TIER LOOKUP]]=0,0,IF(Table2[[#This Row],[PRICE TIER LOOKUP]]&gt;0,SUM(AB111/AJ111)))</f>
        <v>1.9831607450008469E-3</v>
      </c>
      <c r="AL111" s="74" t="e">
        <f>IF(AK111&lt;#REF!,"STRIKE",IF(AK111&gt;=#REF!,"GOOD"))</f>
        <v>#REF!</v>
      </c>
      <c r="AM111" s="75">
        <f>VLOOKUP(H111,'Roll ups'!A:B,2,FALSE)</f>
        <v>325145452.83999985</v>
      </c>
      <c r="AN111" s="77">
        <f t="shared" si="4"/>
        <v>4.2158372138592832E-4</v>
      </c>
      <c r="AO111" s="74" t="str">
        <f>IFERROR(VLOOKUP(Table2[[#This Row],[Product Name]],'Roll ups'!L:P,5,FALSE),"GOOD")</f>
        <v>GOOD</v>
      </c>
      <c r="AP111" s="74">
        <f>Table2[[#This Row],[Retail Dollar Vol Current 12 Mths]]/Table2[[#This Row],[SHELF SALES  LOOKUP]]</f>
        <v>4.2822690209515669E-4</v>
      </c>
      <c r="AQ111" s="69">
        <f t="shared" si="5"/>
        <v>0</v>
      </c>
      <c r="AR11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11" s="69" t="e">
        <f>IF(Table2[[#This Row],[Shelf Dollar Vol Current 12 Mths]]&gt;#REF!,"MEETS $ CRITERIA",IF(Table2[[#This Row],[Shelf Dollar Vol Current 12 Mths]]&lt;#REF!+1,"DOES NOT MEET $ CRITERIA"))</f>
        <v>#REF!</v>
      </c>
      <c r="AT111" s="78"/>
    </row>
    <row r="112" spans="1:46" ht="13.8" x14ac:dyDescent="0.3">
      <c r="A112" s="68" t="s">
        <v>5407</v>
      </c>
      <c r="B112" s="69">
        <v>25974</v>
      </c>
      <c r="C112" s="69">
        <v>230</v>
      </c>
      <c r="D112" s="69" t="s">
        <v>25</v>
      </c>
      <c r="E112" s="70" t="s">
        <v>6313</v>
      </c>
      <c r="F112" s="70"/>
      <c r="G112" s="71" t="s">
        <v>6544</v>
      </c>
      <c r="H112" s="69" t="s">
        <v>6315</v>
      </c>
      <c r="I112" s="68" t="s">
        <v>5381</v>
      </c>
      <c r="J112" s="68" t="s">
        <v>175</v>
      </c>
      <c r="K112" s="68" t="s">
        <v>104</v>
      </c>
      <c r="L112" s="68" t="s">
        <v>104</v>
      </c>
      <c r="M112" s="68" t="s">
        <v>175</v>
      </c>
      <c r="N112" s="68" t="s">
        <v>712</v>
      </c>
      <c r="O112" s="68" t="s">
        <v>6545</v>
      </c>
      <c r="P112" s="72" t="s">
        <v>6357</v>
      </c>
      <c r="Q112" s="68" t="s">
        <v>55</v>
      </c>
      <c r="R112" s="68" t="s">
        <v>31</v>
      </c>
      <c r="S112" s="68">
        <v>55</v>
      </c>
      <c r="T112" s="68">
        <v>76</v>
      </c>
      <c r="U112" s="68">
        <v>-0.38</v>
      </c>
      <c r="V112" s="68">
        <v>216.5</v>
      </c>
      <c r="W112" s="68">
        <v>249</v>
      </c>
      <c r="X112" s="68">
        <v>-0.15</v>
      </c>
      <c r="Y112" s="68">
        <v>874.58</v>
      </c>
      <c r="Z112" s="68">
        <v>1084.1300000000001</v>
      </c>
      <c r="AA112" s="68">
        <v>-0.24</v>
      </c>
      <c r="AB112" s="73">
        <v>64439.3</v>
      </c>
      <c r="AC112" s="73">
        <v>78956.97</v>
      </c>
      <c r="AD112" s="73">
        <v>64439.3</v>
      </c>
      <c r="AE112" s="73">
        <v>78956.97</v>
      </c>
      <c r="AF112" s="73"/>
      <c r="AG112" s="73">
        <f>IFERROR(VLOOKUP(J112,'Roll ups'!D:E,2,FALSE),0)</f>
        <v>52239627.039999984</v>
      </c>
      <c r="AH112" s="74">
        <f>IF(Table2[[#This Row],[CATEGORY TTL LOOKUP]]=0,0,IF(Table2[[#This Row],[CATEGORY TTL LOOKUP]]&gt;0,SUM(AB112/AG112)))</f>
        <v>1.2335329260804008E-3</v>
      </c>
      <c r="AI112" s="74" t="str">
        <f>IFERROR(IF(AH112&lt;#REF!,"STRIKE",IF(AH112&gt;=#REF!,"GOOD")),"NO DATA")</f>
        <v>NO DATA</v>
      </c>
      <c r="AJ112" s="75">
        <f>IFERROR(VLOOKUP(K112,'Roll ups'!H:I,2,FALSE),0)</f>
        <v>34230392.709999993</v>
      </c>
      <c r="AK112" s="76">
        <f>IF(Table2[[#This Row],[PRICE TIER LOOKUP]]=0,0,IF(Table2[[#This Row],[PRICE TIER LOOKUP]]&gt;0,SUM(AB112/AJ112)))</f>
        <v>1.8825171112096194E-3</v>
      </c>
      <c r="AL112" s="74" t="e">
        <f>IF(AK112&lt;#REF!,"STRIKE",IF(AK112&gt;=#REF!,"GOOD"))</f>
        <v>#REF!</v>
      </c>
      <c r="AM112" s="75">
        <f>VLOOKUP(H112,'Roll ups'!A:B,2,FALSE)</f>
        <v>325145452.83999985</v>
      </c>
      <c r="AN112" s="77">
        <f t="shared" si="4"/>
        <v>1.9818607160934157E-4</v>
      </c>
      <c r="AO112" s="74" t="str">
        <f>IFERROR(VLOOKUP(Table2[[#This Row],[Product Name]],'Roll ups'!L:P,5,FALSE),"GOOD")</f>
        <v>GOOD</v>
      </c>
      <c r="AP112" s="74">
        <f>Table2[[#This Row],[Retail Dollar Vol Current 12 Mths]]/Table2[[#This Row],[SHELF SALES  LOOKUP]]</f>
        <v>1.9818607160934157E-4</v>
      </c>
      <c r="AQ112" s="69">
        <f t="shared" si="5"/>
        <v>0</v>
      </c>
      <c r="AR11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12" s="69" t="e">
        <f>IF(Table2[[#This Row],[Shelf Dollar Vol Current 12 Mths]]&gt;#REF!,"MEETS $ CRITERIA",IF(Table2[[#This Row],[Shelf Dollar Vol Current 12 Mths]]&lt;#REF!+1,"DOES NOT MEET $ CRITERIA"))</f>
        <v>#REF!</v>
      </c>
      <c r="AT112" s="78"/>
    </row>
    <row r="113" spans="1:46" ht="13.8" x14ac:dyDescent="0.3">
      <c r="A113" s="68" t="s">
        <v>4369</v>
      </c>
      <c r="B113" s="69">
        <v>28625</v>
      </c>
      <c r="C113" s="69">
        <v>847</v>
      </c>
      <c r="D113" s="69" t="s">
        <v>25</v>
      </c>
      <c r="E113" s="70" t="s">
        <v>6313</v>
      </c>
      <c r="F113" s="70"/>
      <c r="G113" s="71" t="s">
        <v>6546</v>
      </c>
      <c r="H113" s="69" t="s">
        <v>6315</v>
      </c>
      <c r="I113" s="68" t="s">
        <v>153</v>
      </c>
      <c r="J113" s="68" t="s">
        <v>153</v>
      </c>
      <c r="K113" s="68" t="s">
        <v>146</v>
      </c>
      <c r="L113" s="68" t="s">
        <v>6320</v>
      </c>
      <c r="M113" s="68" t="s">
        <v>153</v>
      </c>
      <c r="N113" s="68" t="s">
        <v>154</v>
      </c>
      <c r="O113" s="68" t="s">
        <v>6547</v>
      </c>
      <c r="P113" s="72" t="s">
        <v>153</v>
      </c>
      <c r="Q113" s="68" t="s">
        <v>37</v>
      </c>
      <c r="R113" s="68" t="s">
        <v>60</v>
      </c>
      <c r="S113" s="68">
        <v>65</v>
      </c>
      <c r="T113" s="68">
        <v>88.83</v>
      </c>
      <c r="U113" s="68">
        <v>-0.38</v>
      </c>
      <c r="V113" s="68">
        <v>296.42</v>
      </c>
      <c r="W113" s="68">
        <v>393.5</v>
      </c>
      <c r="X113" s="68">
        <v>-0.33</v>
      </c>
      <c r="Y113" s="68">
        <v>1007.33</v>
      </c>
      <c r="Z113" s="68">
        <v>1284.75</v>
      </c>
      <c r="AA113" s="68">
        <v>-0.28000000000000003</v>
      </c>
      <c r="AB113" s="73">
        <v>372346.64</v>
      </c>
      <c r="AC113" s="73">
        <v>475868.09</v>
      </c>
      <c r="AD113" s="73">
        <v>381134.64</v>
      </c>
      <c r="AE113" s="73">
        <v>483000.09</v>
      </c>
      <c r="AF113" s="73"/>
      <c r="AG113" s="73">
        <f>IFERROR(VLOOKUP(J113,'Roll ups'!D:E,2,FALSE),0)</f>
        <v>10875997.040000001</v>
      </c>
      <c r="AH113" s="74">
        <f>IF(Table2[[#This Row],[CATEGORY TTL LOOKUP]]=0,0,IF(Table2[[#This Row],[CATEGORY TTL LOOKUP]]&gt;0,SUM(AB113/AG113)))</f>
        <v>3.4235632708484072E-2</v>
      </c>
      <c r="AI113" s="74" t="str">
        <f>IFERROR(IF(AH113&lt;#REF!,"STRIKE",IF(AH113&gt;=#REF!,"GOOD")),"NO DATA")</f>
        <v>NO DATA</v>
      </c>
      <c r="AJ113" s="75">
        <f>IFERROR(VLOOKUP(K113,'Roll ups'!H:I,2,FALSE),0)</f>
        <v>69119979.479999974</v>
      </c>
      <c r="AK113" s="76">
        <f>IF(Table2[[#This Row],[PRICE TIER LOOKUP]]=0,0,IF(Table2[[#This Row],[PRICE TIER LOOKUP]]&gt;0,SUM(AB113/AJ113)))</f>
        <v>5.3869610899948163E-3</v>
      </c>
      <c r="AL113" s="74" t="e">
        <f>IF(AK113&lt;#REF!,"STRIKE",IF(AK113&gt;=#REF!,"GOOD"))</f>
        <v>#REF!</v>
      </c>
      <c r="AM113" s="75">
        <f>VLOOKUP(H113,'Roll ups'!A:B,2,FALSE)</f>
        <v>325145452.83999985</v>
      </c>
      <c r="AN113" s="77">
        <f t="shared" si="4"/>
        <v>1.1451694518490691E-3</v>
      </c>
      <c r="AO113" s="74" t="str">
        <f>IFERROR(VLOOKUP(Table2[[#This Row],[Product Name]],'Roll ups'!L:P,5,FALSE),"GOOD")</f>
        <v>GOOD</v>
      </c>
      <c r="AP113" s="74">
        <f>Table2[[#This Row],[Retail Dollar Vol Current 12 Mths]]/Table2[[#This Row],[SHELF SALES  LOOKUP]]</f>
        <v>1.1721973555864297E-3</v>
      </c>
      <c r="AQ113" s="69">
        <f t="shared" si="5"/>
        <v>0</v>
      </c>
      <c r="AR11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13" s="69" t="e">
        <f>IF(Table2[[#This Row],[Shelf Dollar Vol Current 12 Mths]]&gt;#REF!,"MEETS $ CRITERIA",IF(Table2[[#This Row],[Shelf Dollar Vol Current 12 Mths]]&lt;#REF!+1,"DOES NOT MEET $ CRITERIA"))</f>
        <v>#REF!</v>
      </c>
      <c r="AT113" s="78"/>
    </row>
    <row r="114" spans="1:46" ht="13.8" x14ac:dyDescent="0.3">
      <c r="A114" s="68" t="s">
        <v>4780</v>
      </c>
      <c r="B114" s="69">
        <v>28886</v>
      </c>
      <c r="C114" s="69">
        <v>316</v>
      </c>
      <c r="D114" s="69" t="s">
        <v>25</v>
      </c>
      <c r="E114" s="70" t="s">
        <v>6313</v>
      </c>
      <c r="F114" s="70"/>
      <c r="G114" s="71" t="s">
        <v>6548</v>
      </c>
      <c r="H114" s="69" t="s">
        <v>6315</v>
      </c>
      <c r="I114" s="68" t="s">
        <v>153</v>
      </c>
      <c r="J114" s="68" t="s">
        <v>153</v>
      </c>
      <c r="K114" s="68" t="s">
        <v>146</v>
      </c>
      <c r="L114" s="68" t="s">
        <v>6320</v>
      </c>
      <c r="M114" s="68" t="s">
        <v>153</v>
      </c>
      <c r="N114" s="68" t="s">
        <v>154</v>
      </c>
      <c r="O114" s="68" t="s">
        <v>6549</v>
      </c>
      <c r="P114" s="72" t="s">
        <v>153</v>
      </c>
      <c r="Q114" s="68" t="s">
        <v>397</v>
      </c>
      <c r="R114" s="68" t="s">
        <v>31</v>
      </c>
      <c r="S114" s="68">
        <v>10</v>
      </c>
      <c r="T114" s="68">
        <v>10</v>
      </c>
      <c r="U114" s="68">
        <v>0.03</v>
      </c>
      <c r="V114" s="68">
        <v>34.33</v>
      </c>
      <c r="W114" s="68">
        <v>34.92</v>
      </c>
      <c r="X114" s="68">
        <v>-0.02</v>
      </c>
      <c r="Y114" s="68">
        <v>132.33000000000001</v>
      </c>
      <c r="Z114" s="68">
        <v>179.5</v>
      </c>
      <c r="AA114" s="68">
        <v>-0.36</v>
      </c>
      <c r="AB114" s="73">
        <v>47449.4</v>
      </c>
      <c r="AC114" s="73">
        <v>54989.82</v>
      </c>
      <c r="AD114" s="73">
        <v>47449.4</v>
      </c>
      <c r="AE114" s="73">
        <v>54989.82</v>
      </c>
      <c r="AF114" s="73"/>
      <c r="AG114" s="73">
        <f>IFERROR(VLOOKUP(J114,'Roll ups'!D:E,2,FALSE),0)</f>
        <v>10875997.040000001</v>
      </c>
      <c r="AH114" s="74">
        <f>IF(Table2[[#This Row],[CATEGORY TTL LOOKUP]]=0,0,IF(Table2[[#This Row],[CATEGORY TTL LOOKUP]]&gt;0,SUM(AB114/AG114)))</f>
        <v>4.3627632322342002E-3</v>
      </c>
      <c r="AI114" s="74" t="str">
        <f>IFERROR(IF(AH114&lt;#REF!,"STRIKE",IF(AH114&gt;=#REF!,"GOOD")),"NO DATA")</f>
        <v>NO DATA</v>
      </c>
      <c r="AJ114" s="75">
        <f>IFERROR(VLOOKUP(K114,'Roll ups'!H:I,2,FALSE),0)</f>
        <v>69119979.479999974</v>
      </c>
      <c r="AK114" s="76">
        <f>IF(Table2[[#This Row],[PRICE TIER LOOKUP]]=0,0,IF(Table2[[#This Row],[PRICE TIER LOOKUP]]&gt;0,SUM(AB114/AJ114)))</f>
        <v>6.8647879176135453E-4</v>
      </c>
      <c r="AL114" s="74" t="e">
        <f>IF(AK114&lt;#REF!,"STRIKE",IF(AK114&gt;=#REF!,"GOOD"))</f>
        <v>#REF!</v>
      </c>
      <c r="AM114" s="75">
        <f>VLOOKUP(H114,'Roll ups'!A:B,2,FALSE)</f>
        <v>325145452.83999985</v>
      </c>
      <c r="AN114" s="77">
        <f t="shared" si="4"/>
        <v>1.4593284201132371E-4</v>
      </c>
      <c r="AO114" s="74" t="str">
        <f>IFERROR(VLOOKUP(Table2[[#This Row],[Product Name]],'Roll ups'!L:P,5,FALSE),"GOOD")</f>
        <v>GOOD</v>
      </c>
      <c r="AP114" s="74">
        <f>Table2[[#This Row],[Retail Dollar Vol Current 12 Mths]]/Table2[[#This Row],[SHELF SALES  LOOKUP]]</f>
        <v>1.4593284201132371E-4</v>
      </c>
      <c r="AQ114" s="69">
        <f t="shared" si="5"/>
        <v>0</v>
      </c>
      <c r="AR11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14" s="69" t="e">
        <f>IF(Table2[[#This Row],[Shelf Dollar Vol Current 12 Mths]]&gt;#REF!,"MEETS $ CRITERIA",IF(Table2[[#This Row],[Shelf Dollar Vol Current 12 Mths]]&lt;#REF!+1,"DOES NOT MEET $ CRITERIA"))</f>
        <v>#REF!</v>
      </c>
      <c r="AT114" s="78"/>
    </row>
    <row r="115" spans="1:46" ht="13.8" x14ac:dyDescent="0.3">
      <c r="A115" s="68" t="s">
        <v>5857</v>
      </c>
      <c r="B115" s="69">
        <v>31297</v>
      </c>
      <c r="C115" s="69">
        <v>172</v>
      </c>
      <c r="D115" s="69" t="s">
        <v>25</v>
      </c>
      <c r="E115" s="70" t="s">
        <v>6313</v>
      </c>
      <c r="F115" s="70"/>
      <c r="G115" s="71" t="s">
        <v>6550</v>
      </c>
      <c r="H115" s="69" t="s">
        <v>6315</v>
      </c>
      <c r="I115" s="68" t="s">
        <v>153</v>
      </c>
      <c r="J115" s="68" t="s">
        <v>153</v>
      </c>
      <c r="K115" s="68" t="s">
        <v>104</v>
      </c>
      <c r="L115" s="68" t="s">
        <v>104</v>
      </c>
      <c r="M115" s="68" t="s">
        <v>153</v>
      </c>
      <c r="N115" s="68" t="s">
        <v>154</v>
      </c>
      <c r="O115" s="68" t="s">
        <v>6551</v>
      </c>
      <c r="P115" s="72" t="s">
        <v>153</v>
      </c>
      <c r="Q115" s="68" t="s">
        <v>194</v>
      </c>
      <c r="R115" s="68" t="s">
        <v>6402</v>
      </c>
      <c r="S115" s="68">
        <v>49</v>
      </c>
      <c r="T115" s="68">
        <v>16.670000000000002</v>
      </c>
      <c r="U115" s="68">
        <v>0.66</v>
      </c>
      <c r="V115" s="68">
        <v>135.32</v>
      </c>
      <c r="W115" s="68">
        <v>72.66</v>
      </c>
      <c r="X115" s="68">
        <v>0.46</v>
      </c>
      <c r="Y115" s="68">
        <v>469.84</v>
      </c>
      <c r="Z115" s="68">
        <v>369.97</v>
      </c>
      <c r="AA115" s="68">
        <v>0.21</v>
      </c>
      <c r="AB115" s="73">
        <v>28080.560000000001</v>
      </c>
      <c r="AC115" s="73">
        <v>22044.240000000002</v>
      </c>
      <c r="AD115" s="73">
        <v>28080.560000000001</v>
      </c>
      <c r="AE115" s="73">
        <v>22044.240000000002</v>
      </c>
      <c r="AF115" s="73"/>
      <c r="AG115" s="73">
        <f>IFERROR(VLOOKUP(J115,'Roll ups'!D:E,2,FALSE),0)</f>
        <v>10875997.040000001</v>
      </c>
      <c r="AH115" s="74">
        <f>IF(Table2[[#This Row],[CATEGORY TTL LOOKUP]]=0,0,IF(Table2[[#This Row],[CATEGORY TTL LOOKUP]]&gt;0,SUM(AB115/AG115)))</f>
        <v>2.5818837479198134E-3</v>
      </c>
      <c r="AI115" s="74" t="str">
        <f>IFERROR(IF(AH115&lt;#REF!,"STRIKE",IF(AH115&gt;=#REF!,"GOOD")),"NO DATA")</f>
        <v>NO DATA</v>
      </c>
      <c r="AJ115" s="75">
        <f>IFERROR(VLOOKUP(K115,'Roll ups'!H:I,2,FALSE),0)</f>
        <v>34230392.709999993</v>
      </c>
      <c r="AK115" s="76">
        <f>IF(Table2[[#This Row],[PRICE TIER LOOKUP]]=0,0,IF(Table2[[#This Row],[PRICE TIER LOOKUP]]&gt;0,SUM(AB115/AJ115)))</f>
        <v>8.2033998960802477E-4</v>
      </c>
      <c r="AL115" s="74" t="e">
        <f>IF(AK115&lt;#REF!,"STRIKE",IF(AK115&gt;=#REF!,"GOOD"))</f>
        <v>#REF!</v>
      </c>
      <c r="AM115" s="75">
        <f>VLOOKUP(H115,'Roll ups'!A:B,2,FALSE)</f>
        <v>325145452.83999985</v>
      </c>
      <c r="AN115" s="77">
        <f t="shared" si="4"/>
        <v>8.6363071526078219E-5</v>
      </c>
      <c r="AO115" s="74" t="str">
        <f>IFERROR(VLOOKUP(Table2[[#This Row],[Product Name]],'Roll ups'!L:P,5,FALSE),"GOOD")</f>
        <v>GOOD</v>
      </c>
      <c r="AP115" s="74">
        <f>Table2[[#This Row],[Retail Dollar Vol Current 12 Mths]]/Table2[[#This Row],[SHELF SALES  LOOKUP]]</f>
        <v>8.6363071526078219E-5</v>
      </c>
      <c r="AQ115" s="69">
        <f t="shared" si="5"/>
        <v>0</v>
      </c>
      <c r="AR11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15" s="69" t="e">
        <f>IF(Table2[[#This Row],[Shelf Dollar Vol Current 12 Mths]]&gt;#REF!,"MEETS $ CRITERIA",IF(Table2[[#This Row],[Shelf Dollar Vol Current 12 Mths]]&lt;#REF!+1,"DOES NOT MEET $ CRITERIA"))</f>
        <v>#REF!</v>
      </c>
      <c r="AT115" s="78"/>
    </row>
    <row r="116" spans="1:46" ht="13.8" x14ac:dyDescent="0.3">
      <c r="A116" s="68" t="s">
        <v>4660</v>
      </c>
      <c r="B116" s="69">
        <v>32650</v>
      </c>
      <c r="C116" s="69">
        <v>239</v>
      </c>
      <c r="D116" s="69" t="s">
        <v>25</v>
      </c>
      <c r="E116" s="70" t="s">
        <v>6313</v>
      </c>
      <c r="F116" s="70"/>
      <c r="G116" s="71" t="s">
        <v>6552</v>
      </c>
      <c r="H116" s="69" t="s">
        <v>6315</v>
      </c>
      <c r="I116" s="68" t="s">
        <v>153</v>
      </c>
      <c r="J116" s="68" t="s">
        <v>153</v>
      </c>
      <c r="K116" s="68" t="s">
        <v>146</v>
      </c>
      <c r="L116" s="68" t="s">
        <v>6320</v>
      </c>
      <c r="M116" s="68" t="s">
        <v>153</v>
      </c>
      <c r="N116" s="68" t="s">
        <v>154</v>
      </c>
      <c r="O116" s="68" t="s">
        <v>6553</v>
      </c>
      <c r="P116" s="72" t="s">
        <v>153</v>
      </c>
      <c r="Q116" s="68" t="s">
        <v>61</v>
      </c>
      <c r="R116" s="68" t="s">
        <v>60</v>
      </c>
      <c r="S116" s="68">
        <v>3</v>
      </c>
      <c r="T116" s="68">
        <v>22</v>
      </c>
      <c r="U116" s="68">
        <v>-7.8</v>
      </c>
      <c r="V116" s="68">
        <v>35.42</v>
      </c>
      <c r="W116" s="68">
        <v>46.5</v>
      </c>
      <c r="X116" s="68">
        <v>-0.31</v>
      </c>
      <c r="Y116" s="68">
        <v>170.92</v>
      </c>
      <c r="Z116" s="68">
        <v>182.83</v>
      </c>
      <c r="AA116" s="68">
        <v>-7.0000000000000007E-2</v>
      </c>
      <c r="AB116" s="73">
        <v>52813.25</v>
      </c>
      <c r="AC116" s="73">
        <v>56495.5</v>
      </c>
      <c r="AD116" s="73">
        <v>52813.25</v>
      </c>
      <c r="AE116" s="73">
        <v>56495.5</v>
      </c>
      <c r="AF116" s="73"/>
      <c r="AG116" s="73">
        <f>IFERROR(VLOOKUP(J116,'Roll ups'!D:E,2,FALSE),0)</f>
        <v>10875997.040000001</v>
      </c>
      <c r="AH116" s="74">
        <f>IF(Table2[[#This Row],[CATEGORY TTL LOOKUP]]=0,0,IF(Table2[[#This Row],[CATEGORY TTL LOOKUP]]&gt;0,SUM(AB116/AG116)))</f>
        <v>4.8559456025743823E-3</v>
      </c>
      <c r="AI116" s="74" t="str">
        <f>IFERROR(IF(AH116&lt;#REF!,"STRIKE",IF(AH116&gt;=#REF!,"GOOD")),"NO DATA")</f>
        <v>NO DATA</v>
      </c>
      <c r="AJ116" s="75">
        <f>IFERROR(VLOOKUP(K116,'Roll ups'!H:I,2,FALSE),0)</f>
        <v>69119979.479999974</v>
      </c>
      <c r="AK116" s="76">
        <f>IF(Table2[[#This Row],[PRICE TIER LOOKUP]]=0,0,IF(Table2[[#This Row],[PRICE TIER LOOKUP]]&gt;0,SUM(AB116/AJ116)))</f>
        <v>7.6408081132723184E-4</v>
      </c>
      <c r="AL116" s="74" t="e">
        <f>IF(AK116&lt;#REF!,"STRIKE",IF(AK116&gt;=#REF!,"GOOD"))</f>
        <v>#REF!</v>
      </c>
      <c r="AM116" s="75">
        <f>VLOOKUP(H116,'Roll ups'!A:B,2,FALSE)</f>
        <v>325145452.83999985</v>
      </c>
      <c r="AN116" s="77">
        <f t="shared" si="4"/>
        <v>1.6242961277391371E-4</v>
      </c>
      <c r="AO116" s="74" t="str">
        <f>IFERROR(VLOOKUP(Table2[[#This Row],[Product Name]],'Roll ups'!L:P,5,FALSE),"GOOD")</f>
        <v>GOOD</v>
      </c>
      <c r="AP116" s="74">
        <f>Table2[[#This Row],[Retail Dollar Vol Current 12 Mths]]/Table2[[#This Row],[SHELF SALES  LOOKUP]]</f>
        <v>1.6242961277391371E-4</v>
      </c>
      <c r="AQ116" s="69">
        <f t="shared" si="5"/>
        <v>0</v>
      </c>
      <c r="AR11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16" s="69" t="e">
        <f>IF(Table2[[#This Row],[Shelf Dollar Vol Current 12 Mths]]&gt;#REF!,"MEETS $ CRITERIA",IF(Table2[[#This Row],[Shelf Dollar Vol Current 12 Mths]]&lt;#REF!+1,"DOES NOT MEET $ CRITERIA"))</f>
        <v>#REF!</v>
      </c>
      <c r="AT116" s="78"/>
    </row>
    <row r="117" spans="1:46" ht="13.8" x14ac:dyDescent="0.3">
      <c r="A117" s="68" t="s">
        <v>1214</v>
      </c>
      <c r="B117" s="69">
        <v>15776</v>
      </c>
      <c r="C117" s="69">
        <v>509</v>
      </c>
      <c r="D117" s="69" t="s">
        <v>25</v>
      </c>
      <c r="E117" s="70" t="s">
        <v>6313</v>
      </c>
      <c r="F117" s="70"/>
      <c r="G117" s="71" t="s">
        <v>1215</v>
      </c>
      <c r="H117" s="69" t="s">
        <v>6315</v>
      </c>
      <c r="I117" s="68" t="s">
        <v>721</v>
      </c>
      <c r="J117" s="68" t="s">
        <v>228</v>
      </c>
      <c r="K117" s="68" t="s">
        <v>228</v>
      </c>
      <c r="L117" s="68" t="s">
        <v>132</v>
      </c>
      <c r="M117" s="68" t="s">
        <v>228</v>
      </c>
      <c r="N117" s="68" t="s">
        <v>228</v>
      </c>
      <c r="O117" s="68" t="s">
        <v>6554</v>
      </c>
      <c r="P117" s="72" t="s">
        <v>6357</v>
      </c>
      <c r="Q117" s="68" t="s">
        <v>128</v>
      </c>
      <c r="R117" s="68" t="s">
        <v>60</v>
      </c>
      <c r="S117" s="68">
        <v>37</v>
      </c>
      <c r="T117" s="68">
        <v>37</v>
      </c>
      <c r="U117" s="68">
        <v>-0.01</v>
      </c>
      <c r="V117" s="68">
        <v>63.67</v>
      </c>
      <c r="W117" s="68">
        <v>78.5</v>
      </c>
      <c r="X117" s="68">
        <v>-0.23</v>
      </c>
      <c r="Y117" s="68">
        <v>328.42</v>
      </c>
      <c r="Z117" s="68">
        <v>400.17</v>
      </c>
      <c r="AA117" s="68">
        <v>-0.22</v>
      </c>
      <c r="AB117" s="73">
        <v>71315.289999999994</v>
      </c>
      <c r="AC117" s="73">
        <v>87847.18</v>
      </c>
      <c r="AD117" s="73">
        <v>80002.3</v>
      </c>
      <c r="AE117" s="73">
        <v>97391.679999999993</v>
      </c>
      <c r="AF117" s="73"/>
      <c r="AG117" s="73">
        <f>IFERROR(VLOOKUP(J117,'Roll ups'!D:E,2,FALSE),0)</f>
        <v>3903414.0300000003</v>
      </c>
      <c r="AH117" s="74">
        <f>IF(Table2[[#This Row],[CATEGORY TTL LOOKUP]]=0,0,IF(Table2[[#This Row],[CATEGORY TTL LOOKUP]]&gt;0,SUM(AB117/AG117)))</f>
        <v>1.8269978396321947E-2</v>
      </c>
      <c r="AI117" s="74" t="str">
        <f>IFERROR(IF(AH117&lt;#REF!,"STRIKE",IF(AH117&gt;=#REF!,"GOOD")),"NO DATA")</f>
        <v>NO DATA</v>
      </c>
      <c r="AJ117" s="75">
        <f>IFERROR(VLOOKUP(K117,'Roll ups'!H:I,2,FALSE),0)</f>
        <v>3903414.0300000003</v>
      </c>
      <c r="AK117" s="76">
        <f>IF(Table2[[#This Row],[PRICE TIER LOOKUP]]=0,0,IF(Table2[[#This Row],[PRICE TIER LOOKUP]]&gt;0,SUM(AB117/AJ117)))</f>
        <v>1.8269978396321947E-2</v>
      </c>
      <c r="AL117" s="74" t="e">
        <f>IF(AK117&lt;#REF!,"STRIKE",IF(AK117&gt;=#REF!,"GOOD"))</f>
        <v>#REF!</v>
      </c>
      <c r="AM117" s="75">
        <f>VLOOKUP(H117,'Roll ups'!A:B,2,FALSE)</f>
        <v>325145452.83999985</v>
      </c>
      <c r="AN117" s="77">
        <f t="shared" si="4"/>
        <v>2.1933349944491885E-4</v>
      </c>
      <c r="AO117" s="74" t="str">
        <f>IFERROR(VLOOKUP(Table2[[#This Row],[Product Name]],'Roll ups'!L:P,5,FALSE),"GOOD")</f>
        <v>GOOD</v>
      </c>
      <c r="AP117" s="74">
        <f>Table2[[#This Row],[Retail Dollar Vol Current 12 Mths]]/Table2[[#This Row],[SHELF SALES  LOOKUP]]</f>
        <v>2.460508037286567E-4</v>
      </c>
      <c r="AQ117" s="69">
        <f t="shared" si="5"/>
        <v>0</v>
      </c>
      <c r="AR11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17" s="69" t="e">
        <f>IF(Table2[[#This Row],[Shelf Dollar Vol Current 12 Mths]]&gt;#REF!,"MEETS $ CRITERIA",IF(Table2[[#This Row],[Shelf Dollar Vol Current 12 Mths]]&lt;#REF!+1,"DOES NOT MEET $ CRITERIA"))</f>
        <v>#REF!</v>
      </c>
      <c r="AT117" s="78"/>
    </row>
    <row r="118" spans="1:46" ht="13.8" x14ac:dyDescent="0.3">
      <c r="A118" s="68" t="s">
        <v>2935</v>
      </c>
      <c r="B118" s="69">
        <v>76036</v>
      </c>
      <c r="C118" s="69">
        <v>181</v>
      </c>
      <c r="D118" s="69" t="s">
        <v>25</v>
      </c>
      <c r="E118" s="70" t="s">
        <v>6313</v>
      </c>
      <c r="F118" s="70"/>
      <c r="G118" s="71" t="s">
        <v>6555</v>
      </c>
      <c r="H118" s="69" t="s">
        <v>6315</v>
      </c>
      <c r="I118" s="68" t="s">
        <v>831</v>
      </c>
      <c r="J118" s="68" t="s">
        <v>232</v>
      </c>
      <c r="K118" s="68" t="s">
        <v>232</v>
      </c>
      <c r="L118" s="68" t="s">
        <v>132</v>
      </c>
      <c r="M118" s="68" t="s">
        <v>175</v>
      </c>
      <c r="N118" s="68" t="s">
        <v>184</v>
      </c>
      <c r="O118" s="68" t="s">
        <v>6556</v>
      </c>
      <c r="P118" s="72" t="s">
        <v>191</v>
      </c>
      <c r="Q118" s="68" t="s">
        <v>296</v>
      </c>
      <c r="R118" s="68" t="s">
        <v>60</v>
      </c>
      <c r="S118" s="68">
        <v>2</v>
      </c>
      <c r="T118" s="68">
        <v>24.5</v>
      </c>
      <c r="U118" s="68">
        <v>-11.25</v>
      </c>
      <c r="V118" s="68">
        <v>3.5</v>
      </c>
      <c r="W118" s="68">
        <v>30</v>
      </c>
      <c r="X118" s="68">
        <v>-7.57</v>
      </c>
      <c r="Y118" s="68">
        <v>50.5</v>
      </c>
      <c r="Z118" s="68">
        <v>30.08</v>
      </c>
      <c r="AA118" s="68">
        <v>0.4</v>
      </c>
      <c r="AB118" s="73">
        <v>9751.74</v>
      </c>
      <c r="AC118" s="73">
        <v>5879.69</v>
      </c>
      <c r="AD118" s="73">
        <v>9871.74</v>
      </c>
      <c r="AE118" s="73">
        <v>5881.69</v>
      </c>
      <c r="AF118" s="73"/>
      <c r="AG118" s="73">
        <f>IFERROR(VLOOKUP(J118,'Roll ups'!D:E,2,FALSE),0)</f>
        <v>4182721.1600000006</v>
      </c>
      <c r="AH118" s="74">
        <f>IF(Table2[[#This Row],[CATEGORY TTL LOOKUP]]=0,0,IF(Table2[[#This Row],[CATEGORY TTL LOOKUP]]&gt;0,SUM(AB118/AG118)))</f>
        <v>2.3314344004705299E-3</v>
      </c>
      <c r="AI118" s="74" t="str">
        <f>IFERROR(IF(AH118&lt;#REF!,"STRIKE",IF(AH118&gt;=#REF!,"GOOD")),"NO DATA")</f>
        <v>NO DATA</v>
      </c>
      <c r="AJ118" s="75">
        <f>IFERROR(VLOOKUP(K118,'Roll ups'!H:I,2,FALSE),0)</f>
        <v>4182721.1600000006</v>
      </c>
      <c r="AK118" s="76">
        <f>IF(Table2[[#This Row],[PRICE TIER LOOKUP]]=0,0,IF(Table2[[#This Row],[PRICE TIER LOOKUP]]&gt;0,SUM(AB118/AJ118)))</f>
        <v>2.3314344004705299E-3</v>
      </c>
      <c r="AL118" s="74" t="e">
        <f>IF(AK118&lt;#REF!,"STRIKE",IF(AK118&gt;=#REF!,"GOOD"))</f>
        <v>#REF!</v>
      </c>
      <c r="AM118" s="75">
        <f>VLOOKUP(H118,'Roll ups'!A:B,2,FALSE)</f>
        <v>325145452.83999985</v>
      </c>
      <c r="AN118" s="77">
        <f t="shared" si="4"/>
        <v>2.9991931041393688E-5</v>
      </c>
      <c r="AO118" s="74" t="str">
        <f>IFERROR(VLOOKUP(Table2[[#This Row],[Product Name]],'Roll ups'!L:P,5,FALSE),"GOOD")</f>
        <v>GOOD</v>
      </c>
      <c r="AP118" s="74">
        <f>Table2[[#This Row],[Retail Dollar Vol Current 12 Mths]]/Table2[[#This Row],[SHELF SALES  LOOKUP]]</f>
        <v>3.036099663635082E-5</v>
      </c>
      <c r="AQ118" s="69">
        <f t="shared" si="5"/>
        <v>0</v>
      </c>
      <c r="AR11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18" s="69" t="e">
        <f>IF(Table2[[#This Row],[Shelf Dollar Vol Current 12 Mths]]&gt;#REF!,"MEETS $ CRITERIA",IF(Table2[[#This Row],[Shelf Dollar Vol Current 12 Mths]]&lt;#REF!+1,"DOES NOT MEET $ CRITERIA"))</f>
        <v>#REF!</v>
      </c>
      <c r="AT118" s="78"/>
    </row>
    <row r="119" spans="1:46" ht="13.8" x14ac:dyDescent="0.3">
      <c r="A119" s="68" t="s">
        <v>2491</v>
      </c>
      <c r="B119" s="69">
        <v>42396</v>
      </c>
      <c r="C119" s="69">
        <v>223</v>
      </c>
      <c r="D119" s="69" t="s">
        <v>25</v>
      </c>
      <c r="E119" s="70" t="s">
        <v>6313</v>
      </c>
      <c r="F119" s="70"/>
      <c r="G119" s="71" t="s">
        <v>6557</v>
      </c>
      <c r="H119" s="69" t="s">
        <v>6315</v>
      </c>
      <c r="I119" s="68" t="s">
        <v>299</v>
      </c>
      <c r="J119" s="68" t="s">
        <v>299</v>
      </c>
      <c r="K119" s="68" t="s">
        <v>89</v>
      </c>
      <c r="L119" s="68" t="s">
        <v>132</v>
      </c>
      <c r="M119" s="68" t="s">
        <v>299</v>
      </c>
      <c r="N119" s="68" t="s">
        <v>445</v>
      </c>
      <c r="O119" s="68" t="s">
        <v>6558</v>
      </c>
      <c r="P119" s="72" t="s">
        <v>299</v>
      </c>
      <c r="Q119" s="68" t="s">
        <v>6559</v>
      </c>
      <c r="R119" s="68" t="s">
        <v>6560</v>
      </c>
      <c r="S119" s="68">
        <v>14</v>
      </c>
      <c r="T119" s="68">
        <v>22.33</v>
      </c>
      <c r="U119" s="68">
        <v>-0.62</v>
      </c>
      <c r="V119" s="68">
        <v>78.25</v>
      </c>
      <c r="W119" s="68">
        <v>66.67</v>
      </c>
      <c r="X119" s="68">
        <v>0.15</v>
      </c>
      <c r="Y119" s="68">
        <v>210.17</v>
      </c>
      <c r="Z119" s="68">
        <v>268.5</v>
      </c>
      <c r="AA119" s="68">
        <v>-0.28000000000000003</v>
      </c>
      <c r="AB119" s="73">
        <v>46964.32</v>
      </c>
      <c r="AC119" s="73">
        <v>59031.4</v>
      </c>
      <c r="AD119" s="73">
        <v>48775.48</v>
      </c>
      <c r="AE119" s="73">
        <v>59909.08</v>
      </c>
      <c r="AF119" s="73"/>
      <c r="AG119" s="73">
        <f>IFERROR(VLOOKUP(J119,'Roll ups'!D:E,2,FALSE),0)</f>
        <v>12844114.079999994</v>
      </c>
      <c r="AH119" s="74">
        <f>IF(Table2[[#This Row],[CATEGORY TTL LOOKUP]]=0,0,IF(Table2[[#This Row],[CATEGORY TTL LOOKUP]]&gt;0,SUM(AB119/AG119)))</f>
        <v>3.6564857418332755E-3</v>
      </c>
      <c r="AI119" s="74" t="str">
        <f>IFERROR(IF(AH119&lt;#REF!,"STRIKE",IF(AH119&gt;=#REF!,"GOOD")),"NO DATA")</f>
        <v>NO DATA</v>
      </c>
      <c r="AJ119" s="75">
        <f>IFERROR(VLOOKUP(K119,'Roll ups'!H:I,2,FALSE),0)</f>
        <v>75793138.070000067</v>
      </c>
      <c r="AK119" s="76">
        <f>IF(Table2[[#This Row],[PRICE TIER LOOKUP]]=0,0,IF(Table2[[#This Row],[PRICE TIER LOOKUP]]&gt;0,SUM(AB119/AJ119)))</f>
        <v>6.1963815189477035E-4</v>
      </c>
      <c r="AL119" s="74" t="e">
        <f>IF(AK119&lt;#REF!,"STRIKE",IF(AK119&gt;=#REF!,"GOOD"))</f>
        <v>#REF!</v>
      </c>
      <c r="AM119" s="75">
        <f>VLOOKUP(H119,'Roll ups'!A:B,2,FALSE)</f>
        <v>325145452.83999985</v>
      </c>
      <c r="AN119" s="77">
        <f t="shared" si="4"/>
        <v>1.4444095585464199E-4</v>
      </c>
      <c r="AO119" s="74" t="str">
        <f>IFERROR(VLOOKUP(Table2[[#This Row],[Product Name]],'Roll ups'!L:P,5,FALSE),"GOOD")</f>
        <v>GOOD</v>
      </c>
      <c r="AP119" s="74">
        <f>Table2[[#This Row],[Retail Dollar Vol Current 12 Mths]]/Table2[[#This Row],[SHELF SALES  LOOKUP]]</f>
        <v>1.5001126287932998E-4</v>
      </c>
      <c r="AQ119" s="69">
        <f t="shared" si="5"/>
        <v>0</v>
      </c>
      <c r="AR11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19" s="69" t="e">
        <f>IF(Table2[[#This Row],[Shelf Dollar Vol Current 12 Mths]]&gt;#REF!,"MEETS $ CRITERIA",IF(Table2[[#This Row],[Shelf Dollar Vol Current 12 Mths]]&lt;#REF!+1,"DOES NOT MEET $ CRITERIA"))</f>
        <v>#REF!</v>
      </c>
      <c r="AT119" s="78"/>
    </row>
    <row r="120" spans="1:46" ht="13.8" x14ac:dyDescent="0.3">
      <c r="A120" s="68" t="s">
        <v>5488</v>
      </c>
      <c r="B120" s="69">
        <v>43028</v>
      </c>
      <c r="C120" s="69">
        <v>342</v>
      </c>
      <c r="D120" s="69" t="s">
        <v>25</v>
      </c>
      <c r="E120" s="70" t="s">
        <v>6313</v>
      </c>
      <c r="F120" s="70"/>
      <c r="G120" s="71" t="s">
        <v>6561</v>
      </c>
      <c r="H120" s="69" t="s">
        <v>6315</v>
      </c>
      <c r="I120" s="68" t="s">
        <v>299</v>
      </c>
      <c r="J120" s="68" t="s">
        <v>299</v>
      </c>
      <c r="K120" s="68" t="s">
        <v>104</v>
      </c>
      <c r="L120" s="68" t="s">
        <v>89</v>
      </c>
      <c r="M120" s="68" t="s">
        <v>299</v>
      </c>
      <c r="N120" s="68" t="s">
        <v>184</v>
      </c>
      <c r="O120" s="68" t="s">
        <v>6562</v>
      </c>
      <c r="P120" s="72" t="s">
        <v>299</v>
      </c>
      <c r="Q120" s="68" t="s">
        <v>55</v>
      </c>
      <c r="R120" s="68" t="s">
        <v>31</v>
      </c>
      <c r="S120" s="68">
        <v>67</v>
      </c>
      <c r="T120" s="68">
        <v>56.78</v>
      </c>
      <c r="U120" s="68">
        <v>0.16</v>
      </c>
      <c r="V120" s="68">
        <v>404.27</v>
      </c>
      <c r="W120" s="68">
        <v>399.8</v>
      </c>
      <c r="X120" s="68">
        <v>0.01</v>
      </c>
      <c r="Y120" s="68">
        <v>1371.11</v>
      </c>
      <c r="Z120" s="68">
        <v>1610.28</v>
      </c>
      <c r="AA120" s="68">
        <v>-0.17</v>
      </c>
      <c r="AB120" s="73">
        <v>92434.54</v>
      </c>
      <c r="AC120" s="73">
        <v>101610.47</v>
      </c>
      <c r="AD120" s="73">
        <v>103015.11</v>
      </c>
      <c r="AE120" s="73">
        <v>117024.2</v>
      </c>
      <c r="AF120" s="73"/>
      <c r="AG120" s="73">
        <f>IFERROR(VLOOKUP(J120,'Roll ups'!D:E,2,FALSE),0)</f>
        <v>12844114.079999994</v>
      </c>
      <c r="AH120" s="74">
        <f>IF(Table2[[#This Row],[CATEGORY TTL LOOKUP]]=0,0,IF(Table2[[#This Row],[CATEGORY TTL LOOKUP]]&gt;0,SUM(AB120/AG120)))</f>
        <v>7.1966458273625073E-3</v>
      </c>
      <c r="AI120" s="74" t="str">
        <f>IFERROR(IF(AH120&lt;#REF!,"STRIKE",IF(AH120&gt;=#REF!,"GOOD")),"NO DATA")</f>
        <v>NO DATA</v>
      </c>
      <c r="AJ120" s="75">
        <f>IFERROR(VLOOKUP(K120,'Roll ups'!H:I,2,FALSE),0)</f>
        <v>34230392.709999993</v>
      </c>
      <c r="AK120" s="76">
        <f>IF(Table2[[#This Row],[PRICE TIER LOOKUP]]=0,0,IF(Table2[[#This Row],[PRICE TIER LOOKUP]]&gt;0,SUM(AB120/AJ120)))</f>
        <v>2.7003645790191701E-3</v>
      </c>
      <c r="AL120" s="74" t="e">
        <f>IF(AK120&lt;#REF!,"STRIKE",IF(AK120&gt;=#REF!,"GOOD"))</f>
        <v>#REF!</v>
      </c>
      <c r="AM120" s="75">
        <f>VLOOKUP(H120,'Roll ups'!A:B,2,FALSE)</f>
        <v>325145452.83999985</v>
      </c>
      <c r="AN120" s="77">
        <f t="shared" si="4"/>
        <v>2.8428673749740524E-4</v>
      </c>
      <c r="AO120" s="74" t="str">
        <f>IFERROR(VLOOKUP(Table2[[#This Row],[Product Name]],'Roll ups'!L:P,5,FALSE),"GOOD")</f>
        <v>GOOD</v>
      </c>
      <c r="AP120" s="74">
        <f>Table2[[#This Row],[Retail Dollar Vol Current 12 Mths]]/Table2[[#This Row],[SHELF SALES  LOOKUP]]</f>
        <v>3.1682777384770162E-4</v>
      </c>
      <c r="AQ120" s="69">
        <f t="shared" si="5"/>
        <v>0</v>
      </c>
      <c r="AR12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20" s="69" t="e">
        <f>IF(Table2[[#This Row],[Shelf Dollar Vol Current 12 Mths]]&gt;#REF!,"MEETS $ CRITERIA",IF(Table2[[#This Row],[Shelf Dollar Vol Current 12 Mths]]&lt;#REF!+1,"DOES NOT MEET $ CRITERIA"))</f>
        <v>#REF!</v>
      </c>
      <c r="AT120" s="78"/>
    </row>
    <row r="121" spans="1:46" ht="13.8" x14ac:dyDescent="0.3">
      <c r="A121" s="68" t="s">
        <v>5911</v>
      </c>
      <c r="B121" s="69">
        <v>43788</v>
      </c>
      <c r="C121" s="69">
        <v>185</v>
      </c>
      <c r="D121" s="69" t="s">
        <v>25</v>
      </c>
      <c r="E121" s="70" t="s">
        <v>6313</v>
      </c>
      <c r="F121" s="70"/>
      <c r="G121" s="71" t="s">
        <v>6563</v>
      </c>
      <c r="H121" s="69" t="s">
        <v>6315</v>
      </c>
      <c r="I121" s="68" t="s">
        <v>299</v>
      </c>
      <c r="J121" s="68" t="s">
        <v>299</v>
      </c>
      <c r="K121" s="68" t="s">
        <v>104</v>
      </c>
      <c r="L121" s="68" t="s">
        <v>89</v>
      </c>
      <c r="M121" s="68" t="s">
        <v>299</v>
      </c>
      <c r="N121" s="68" t="s">
        <v>317</v>
      </c>
      <c r="O121" s="68" t="s">
        <v>6564</v>
      </c>
      <c r="P121" s="72" t="s">
        <v>299</v>
      </c>
      <c r="Q121" s="68" t="s">
        <v>6387</v>
      </c>
      <c r="R121" s="68" t="s">
        <v>31</v>
      </c>
      <c r="S121" s="68">
        <v>48</v>
      </c>
      <c r="T121" s="68">
        <v>91.01</v>
      </c>
      <c r="U121" s="68">
        <v>-0.9</v>
      </c>
      <c r="V121" s="68">
        <v>142.34</v>
      </c>
      <c r="W121" s="68">
        <v>196.79</v>
      </c>
      <c r="X121" s="68">
        <v>-0.38</v>
      </c>
      <c r="Y121" s="68">
        <v>599.91</v>
      </c>
      <c r="Z121" s="68">
        <v>682.15</v>
      </c>
      <c r="AA121" s="68">
        <v>-0.14000000000000001</v>
      </c>
      <c r="AB121" s="73">
        <v>30819.15</v>
      </c>
      <c r="AC121" s="73">
        <v>35258.910000000003</v>
      </c>
      <c r="AD121" s="73">
        <v>30819.15</v>
      </c>
      <c r="AE121" s="73">
        <v>35258.910000000003</v>
      </c>
      <c r="AF121" s="73"/>
      <c r="AG121" s="73">
        <f>IFERROR(VLOOKUP(J121,'Roll ups'!D:E,2,FALSE),0)</f>
        <v>12844114.079999994</v>
      </c>
      <c r="AH121" s="74">
        <f>IF(Table2[[#This Row],[CATEGORY TTL LOOKUP]]=0,0,IF(Table2[[#This Row],[CATEGORY TTL LOOKUP]]&gt;0,SUM(AB121/AG121)))</f>
        <v>2.3994765079196506E-3</v>
      </c>
      <c r="AI121" s="74" t="str">
        <f>IFERROR(IF(AH121&lt;#REF!,"STRIKE",IF(AH121&gt;=#REF!,"GOOD")),"NO DATA")</f>
        <v>NO DATA</v>
      </c>
      <c r="AJ121" s="75">
        <f>IFERROR(VLOOKUP(K121,'Roll ups'!H:I,2,FALSE),0)</f>
        <v>34230392.709999993</v>
      </c>
      <c r="AK121" s="76">
        <f>IF(Table2[[#This Row],[PRICE TIER LOOKUP]]=0,0,IF(Table2[[#This Row],[PRICE TIER LOOKUP]]&gt;0,SUM(AB121/AJ121)))</f>
        <v>9.0034462242662388E-4</v>
      </c>
      <c r="AL121" s="74" t="e">
        <f>IF(AK121&lt;#REF!,"STRIKE",IF(AK121&gt;=#REF!,"GOOD"))</f>
        <v>#REF!</v>
      </c>
      <c r="AM121" s="75">
        <f>VLOOKUP(H121,'Roll ups'!A:B,2,FALSE)</f>
        <v>325145452.83999985</v>
      </c>
      <c r="AN121" s="77">
        <f t="shared" si="4"/>
        <v>9.4785732756858616E-5</v>
      </c>
      <c r="AO121" s="74" t="str">
        <f>IFERROR(VLOOKUP(Table2[[#This Row],[Product Name]],'Roll ups'!L:P,5,FALSE),"GOOD")</f>
        <v>GOOD</v>
      </c>
      <c r="AP121" s="74">
        <f>Table2[[#This Row],[Retail Dollar Vol Current 12 Mths]]/Table2[[#This Row],[SHELF SALES  LOOKUP]]</f>
        <v>9.4785732756858616E-5</v>
      </c>
      <c r="AQ121" s="69">
        <f t="shared" si="5"/>
        <v>0</v>
      </c>
      <c r="AR12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21" s="69" t="e">
        <f>IF(Table2[[#This Row],[Shelf Dollar Vol Current 12 Mths]]&gt;#REF!,"MEETS $ CRITERIA",IF(Table2[[#This Row],[Shelf Dollar Vol Current 12 Mths]]&lt;#REF!+1,"DOES NOT MEET $ CRITERIA"))</f>
        <v>#REF!</v>
      </c>
      <c r="AT121" s="78"/>
    </row>
    <row r="122" spans="1:46" ht="13.8" x14ac:dyDescent="0.3">
      <c r="A122" s="68" t="s">
        <v>2192</v>
      </c>
      <c r="B122" s="69">
        <v>44258</v>
      </c>
      <c r="C122" s="69">
        <v>243</v>
      </c>
      <c r="D122" s="69" t="s">
        <v>25</v>
      </c>
      <c r="E122" s="70" t="s">
        <v>6313</v>
      </c>
      <c r="F122" s="70"/>
      <c r="G122" s="71" t="s">
        <v>6565</v>
      </c>
      <c r="H122" s="69" t="s">
        <v>6315</v>
      </c>
      <c r="I122" s="68" t="s">
        <v>299</v>
      </c>
      <c r="J122" s="68" t="s">
        <v>299</v>
      </c>
      <c r="K122" s="68" t="s">
        <v>89</v>
      </c>
      <c r="L122" s="68" t="s">
        <v>89</v>
      </c>
      <c r="M122" s="68" t="s">
        <v>299</v>
      </c>
      <c r="N122" s="68" t="s">
        <v>184</v>
      </c>
      <c r="O122" s="68" t="s">
        <v>6566</v>
      </c>
      <c r="P122" s="72" t="s">
        <v>299</v>
      </c>
      <c r="Q122" s="68" t="s">
        <v>55</v>
      </c>
      <c r="R122" s="68" t="s">
        <v>31</v>
      </c>
      <c r="S122" s="68">
        <v>20</v>
      </c>
      <c r="T122" s="68">
        <v>13</v>
      </c>
      <c r="U122" s="68">
        <v>0.35</v>
      </c>
      <c r="V122" s="68">
        <v>48</v>
      </c>
      <c r="W122" s="68">
        <v>54.08</v>
      </c>
      <c r="X122" s="68">
        <v>-0.13</v>
      </c>
      <c r="Y122" s="68">
        <v>246</v>
      </c>
      <c r="Z122" s="68">
        <v>255.67</v>
      </c>
      <c r="AA122" s="68">
        <v>-0.04</v>
      </c>
      <c r="AB122" s="73">
        <v>31502.880000000001</v>
      </c>
      <c r="AC122" s="73">
        <v>32576.45</v>
      </c>
      <c r="AD122" s="73">
        <v>34036.559999999998</v>
      </c>
      <c r="AE122" s="73">
        <v>35335.94</v>
      </c>
      <c r="AF122" s="73"/>
      <c r="AG122" s="73">
        <f>IFERROR(VLOOKUP(J122,'Roll ups'!D:E,2,FALSE),0)</f>
        <v>12844114.079999994</v>
      </c>
      <c r="AH122" s="74">
        <f>IF(Table2[[#This Row],[CATEGORY TTL LOOKUP]]=0,0,IF(Table2[[#This Row],[CATEGORY TTL LOOKUP]]&gt;0,SUM(AB122/AG122)))</f>
        <v>2.4527094514875266E-3</v>
      </c>
      <c r="AI122" s="74" t="str">
        <f>IFERROR(IF(AH122&lt;#REF!,"STRIKE",IF(AH122&gt;=#REF!,"GOOD")),"NO DATA")</f>
        <v>NO DATA</v>
      </c>
      <c r="AJ122" s="75">
        <f>IFERROR(VLOOKUP(K122,'Roll ups'!H:I,2,FALSE),0)</f>
        <v>75793138.070000067</v>
      </c>
      <c r="AK122" s="76">
        <f>IF(Table2[[#This Row],[PRICE TIER LOOKUP]]=0,0,IF(Table2[[#This Row],[PRICE TIER LOOKUP]]&gt;0,SUM(AB122/AJ122)))</f>
        <v>4.1564290385898747E-4</v>
      </c>
      <c r="AL122" s="74" t="e">
        <f>IF(AK122&lt;#REF!,"STRIKE",IF(AK122&gt;=#REF!,"GOOD"))</f>
        <v>#REF!</v>
      </c>
      <c r="AM122" s="75">
        <f>VLOOKUP(H122,'Roll ups'!A:B,2,FALSE)</f>
        <v>325145452.83999985</v>
      </c>
      <c r="AN122" s="77">
        <f t="shared" si="4"/>
        <v>9.6888576250525593E-5</v>
      </c>
      <c r="AO122" s="74" t="str">
        <f>IFERROR(VLOOKUP(Table2[[#This Row],[Product Name]],'Roll ups'!L:P,5,FALSE),"GOOD")</f>
        <v>GOOD</v>
      </c>
      <c r="AP122" s="74">
        <f>Table2[[#This Row],[Retail Dollar Vol Current 12 Mths]]/Table2[[#This Row],[SHELF SALES  LOOKUP]]</f>
        <v>1.0468102722245043E-4</v>
      </c>
      <c r="AQ122" s="69">
        <f t="shared" si="5"/>
        <v>0</v>
      </c>
      <c r="AR12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22" s="69" t="e">
        <f>IF(Table2[[#This Row],[Shelf Dollar Vol Current 12 Mths]]&gt;#REF!,"MEETS $ CRITERIA",IF(Table2[[#This Row],[Shelf Dollar Vol Current 12 Mths]]&lt;#REF!+1,"DOES NOT MEET $ CRITERIA"))</f>
        <v>#REF!</v>
      </c>
      <c r="AT122" s="78"/>
    </row>
    <row r="123" spans="1:46" ht="13.8" x14ac:dyDescent="0.3">
      <c r="A123" s="68" t="s">
        <v>6019</v>
      </c>
      <c r="B123" s="69">
        <v>44275</v>
      </c>
      <c r="C123" s="69">
        <v>162</v>
      </c>
      <c r="D123" s="69" t="s">
        <v>25</v>
      </c>
      <c r="E123" s="70" t="s">
        <v>6313</v>
      </c>
      <c r="F123" s="70"/>
      <c r="G123" s="71" t="s">
        <v>6567</v>
      </c>
      <c r="H123" s="69" t="s">
        <v>6315</v>
      </c>
      <c r="I123" s="68" t="s">
        <v>299</v>
      </c>
      <c r="J123" s="68" t="s">
        <v>299</v>
      </c>
      <c r="K123" s="68" t="s">
        <v>104</v>
      </c>
      <c r="L123" s="68" t="s">
        <v>104</v>
      </c>
      <c r="M123" s="68" t="s">
        <v>299</v>
      </c>
      <c r="N123" s="68" t="s">
        <v>184</v>
      </c>
      <c r="O123" s="68" t="s">
        <v>6568</v>
      </c>
      <c r="P123" s="72" t="s">
        <v>299</v>
      </c>
      <c r="Q123" s="68" t="s">
        <v>55</v>
      </c>
      <c r="R123" s="68" t="s">
        <v>31</v>
      </c>
      <c r="S123" s="68">
        <v>21</v>
      </c>
      <c r="T123" s="68">
        <v>47.84</v>
      </c>
      <c r="U123" s="68">
        <v>-1.26</v>
      </c>
      <c r="V123" s="68">
        <v>59.9</v>
      </c>
      <c r="W123" s="68">
        <v>87.51</v>
      </c>
      <c r="X123" s="68">
        <v>-0.46</v>
      </c>
      <c r="Y123" s="68">
        <v>219.74</v>
      </c>
      <c r="Z123" s="68">
        <v>275.55</v>
      </c>
      <c r="AA123" s="68">
        <v>-0.25</v>
      </c>
      <c r="AB123" s="73">
        <v>14386.41</v>
      </c>
      <c r="AC123" s="73">
        <v>18053.490000000002</v>
      </c>
      <c r="AD123" s="73">
        <v>14769.1</v>
      </c>
      <c r="AE123" s="73">
        <v>18493.34</v>
      </c>
      <c r="AF123" s="73"/>
      <c r="AG123" s="73">
        <f>IFERROR(VLOOKUP(J123,'Roll ups'!D:E,2,FALSE),0)</f>
        <v>12844114.079999994</v>
      </c>
      <c r="AH123" s="74">
        <f>IF(Table2[[#This Row],[CATEGORY TTL LOOKUP]]=0,0,IF(Table2[[#This Row],[CATEGORY TTL LOOKUP]]&gt;0,SUM(AB123/AG123)))</f>
        <v>1.120078030325312E-3</v>
      </c>
      <c r="AI123" s="74" t="str">
        <f>IFERROR(IF(AH123&lt;#REF!,"STRIKE",IF(AH123&gt;=#REF!,"GOOD")),"NO DATA")</f>
        <v>NO DATA</v>
      </c>
      <c r="AJ123" s="75">
        <f>IFERROR(VLOOKUP(K123,'Roll ups'!H:I,2,FALSE),0)</f>
        <v>34230392.709999993</v>
      </c>
      <c r="AK123" s="76">
        <f>IF(Table2[[#This Row],[PRICE TIER LOOKUP]]=0,0,IF(Table2[[#This Row],[PRICE TIER LOOKUP]]&gt;0,SUM(AB123/AJ123)))</f>
        <v>4.2028176894964999E-4</v>
      </c>
      <c r="AL123" s="74" t="e">
        <f>IF(AK123&lt;#REF!,"STRIKE",IF(AK123&gt;=#REF!,"GOOD"))</f>
        <v>#REF!</v>
      </c>
      <c r="AM123" s="75">
        <f>VLOOKUP(H123,'Roll ups'!A:B,2,FALSE)</f>
        <v>325145452.83999985</v>
      </c>
      <c r="AN123" s="77">
        <f t="shared" si="4"/>
        <v>4.4246074716226705E-5</v>
      </c>
      <c r="AO123" s="74" t="str">
        <f>IFERROR(VLOOKUP(Table2[[#This Row],[Product Name]],'Roll ups'!L:P,5,FALSE),"GOOD")</f>
        <v>GOOD</v>
      </c>
      <c r="AP123" s="74">
        <f>Table2[[#This Row],[Retail Dollar Vol Current 12 Mths]]/Table2[[#This Row],[SHELF SALES  LOOKUP]]</f>
        <v>4.5423055654011241E-5</v>
      </c>
      <c r="AQ123" s="69">
        <f t="shared" si="5"/>
        <v>0</v>
      </c>
      <c r="AR12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23" s="69" t="e">
        <f>IF(Table2[[#This Row],[Shelf Dollar Vol Current 12 Mths]]&gt;#REF!,"MEETS $ CRITERIA",IF(Table2[[#This Row],[Shelf Dollar Vol Current 12 Mths]]&lt;#REF!+1,"DOES NOT MEET $ CRITERIA"))</f>
        <v>#REF!</v>
      </c>
      <c r="AT123" s="78"/>
    </row>
    <row r="124" spans="1:46" ht="13.8" x14ac:dyDescent="0.3">
      <c r="A124" s="68" t="s">
        <v>5794</v>
      </c>
      <c r="B124" s="69">
        <v>4796</v>
      </c>
      <c r="C124" s="69">
        <v>278</v>
      </c>
      <c r="D124" s="69" t="s">
        <v>25</v>
      </c>
      <c r="E124" s="70" t="s">
        <v>6313</v>
      </c>
      <c r="F124" s="70"/>
      <c r="G124" s="71" t="s">
        <v>6569</v>
      </c>
      <c r="H124" s="69" t="s">
        <v>6315</v>
      </c>
      <c r="I124" s="68" t="s">
        <v>900</v>
      </c>
      <c r="J124" s="68" t="s">
        <v>240</v>
      </c>
      <c r="K124" s="68" t="s">
        <v>104</v>
      </c>
      <c r="L124" s="68" t="s">
        <v>89</v>
      </c>
      <c r="M124" s="68" t="s">
        <v>240</v>
      </c>
      <c r="N124" s="68" t="s">
        <v>712</v>
      </c>
      <c r="O124" s="68" t="s">
        <v>6570</v>
      </c>
      <c r="P124" s="72" t="s">
        <v>6357</v>
      </c>
      <c r="Q124" s="68" t="s">
        <v>3690</v>
      </c>
      <c r="R124" s="68" t="s">
        <v>31</v>
      </c>
      <c r="S124" s="68">
        <v>7</v>
      </c>
      <c r="T124" s="68">
        <v>4</v>
      </c>
      <c r="U124" s="68">
        <v>0.41</v>
      </c>
      <c r="V124" s="68">
        <v>20.75</v>
      </c>
      <c r="W124" s="68">
        <v>33.58</v>
      </c>
      <c r="X124" s="68">
        <v>-0.62</v>
      </c>
      <c r="Y124" s="68">
        <v>90.08</v>
      </c>
      <c r="Z124" s="68">
        <v>95.42</v>
      </c>
      <c r="AA124" s="68">
        <v>-0.06</v>
      </c>
      <c r="AB124" s="73">
        <v>15499.61</v>
      </c>
      <c r="AC124" s="73">
        <v>15735.62</v>
      </c>
      <c r="AD124" s="73">
        <v>16009.61</v>
      </c>
      <c r="AE124" s="73">
        <v>16950.13</v>
      </c>
      <c r="AF124" s="73"/>
      <c r="AG124" s="73">
        <f>IFERROR(VLOOKUP(J124,'Roll ups'!D:E,2,FALSE),0)</f>
        <v>5892527.0199999977</v>
      </c>
      <c r="AH124" s="74">
        <f>IF(Table2[[#This Row],[CATEGORY TTL LOOKUP]]=0,0,IF(Table2[[#This Row],[CATEGORY TTL LOOKUP]]&gt;0,SUM(AB124/AG124)))</f>
        <v>2.630384204839846E-3</v>
      </c>
      <c r="AI124" s="74" t="str">
        <f>IFERROR(IF(AH124&lt;#REF!,"STRIKE",IF(AH124&gt;=#REF!,"GOOD")),"NO DATA")</f>
        <v>NO DATA</v>
      </c>
      <c r="AJ124" s="75">
        <f>IFERROR(VLOOKUP(K124,'Roll ups'!H:I,2,FALSE),0)</f>
        <v>34230392.709999993</v>
      </c>
      <c r="AK124" s="76">
        <f>IF(Table2[[#This Row],[PRICE TIER LOOKUP]]=0,0,IF(Table2[[#This Row],[PRICE TIER LOOKUP]]&gt;0,SUM(AB124/AJ124)))</f>
        <v>4.5280257609992241E-4</v>
      </c>
      <c r="AL124" s="74" t="e">
        <f>IF(AK124&lt;#REF!,"STRIKE",IF(AK124&gt;=#REF!,"GOOD"))</f>
        <v>#REF!</v>
      </c>
      <c r="AM124" s="75">
        <f>VLOOKUP(H124,'Roll ups'!A:B,2,FALSE)</f>
        <v>325145452.83999985</v>
      </c>
      <c r="AN124" s="77">
        <f t="shared" si="4"/>
        <v>4.7669773218779017E-5</v>
      </c>
      <c r="AO124" s="74" t="str">
        <f>IFERROR(VLOOKUP(Table2[[#This Row],[Product Name]],'Roll ups'!L:P,5,FALSE),"GOOD")</f>
        <v>GOOD</v>
      </c>
      <c r="AP124" s="74">
        <f>Table2[[#This Row],[Retail Dollar Vol Current 12 Mths]]/Table2[[#This Row],[SHELF SALES  LOOKUP]]</f>
        <v>4.923830199734682E-5</v>
      </c>
      <c r="AQ124" s="69">
        <f t="shared" si="5"/>
        <v>0</v>
      </c>
      <c r="AR12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24" s="69" t="e">
        <f>IF(Table2[[#This Row],[Shelf Dollar Vol Current 12 Mths]]&gt;#REF!,"MEETS $ CRITERIA",IF(Table2[[#This Row],[Shelf Dollar Vol Current 12 Mths]]&lt;#REF!+1,"DOES NOT MEET $ CRITERIA"))</f>
        <v>#REF!</v>
      </c>
      <c r="AT124" s="78"/>
    </row>
    <row r="125" spans="1:46" ht="13.8" x14ac:dyDescent="0.3">
      <c r="A125" s="68" t="s">
        <v>3240</v>
      </c>
      <c r="B125" s="69">
        <v>5038</v>
      </c>
      <c r="C125" s="69">
        <v>200</v>
      </c>
      <c r="D125" s="69" t="s">
        <v>25</v>
      </c>
      <c r="E125" s="70" t="s">
        <v>6313</v>
      </c>
      <c r="F125" s="70"/>
      <c r="G125" s="71" t="s">
        <v>6571</v>
      </c>
      <c r="H125" s="69" t="s">
        <v>6315</v>
      </c>
      <c r="I125" s="68" t="s">
        <v>900</v>
      </c>
      <c r="J125" s="68" t="s">
        <v>240</v>
      </c>
      <c r="K125" s="68" t="s">
        <v>132</v>
      </c>
      <c r="L125" s="68" t="s">
        <v>132</v>
      </c>
      <c r="M125" s="68" t="s">
        <v>240</v>
      </c>
      <c r="N125" s="68" t="s">
        <v>241</v>
      </c>
      <c r="O125" s="68" t="s">
        <v>6572</v>
      </c>
      <c r="P125" s="72" t="s">
        <v>6357</v>
      </c>
      <c r="Q125" s="68" t="s">
        <v>51</v>
      </c>
      <c r="R125" s="68" t="s">
        <v>31</v>
      </c>
      <c r="S125" s="68">
        <v>25</v>
      </c>
      <c r="T125" s="68">
        <v>20.03</v>
      </c>
      <c r="U125" s="68">
        <v>0.18</v>
      </c>
      <c r="V125" s="68">
        <v>85.38</v>
      </c>
      <c r="W125" s="68">
        <v>89.65</v>
      </c>
      <c r="X125" s="68">
        <v>-0.05</v>
      </c>
      <c r="Y125" s="68">
        <v>305.92</v>
      </c>
      <c r="Z125" s="68">
        <v>272.45999999999998</v>
      </c>
      <c r="AA125" s="68">
        <v>0.11</v>
      </c>
      <c r="AB125" s="73">
        <v>138184.45000000001</v>
      </c>
      <c r="AC125" s="73">
        <v>112139.57</v>
      </c>
      <c r="AD125" s="73">
        <v>138184.45000000001</v>
      </c>
      <c r="AE125" s="73">
        <v>112139.57</v>
      </c>
      <c r="AF125" s="73"/>
      <c r="AG125" s="73">
        <f>IFERROR(VLOOKUP(J125,'Roll ups'!D:E,2,FALSE),0)</f>
        <v>5892527.0199999977</v>
      </c>
      <c r="AH125" s="74">
        <f>IF(Table2[[#This Row],[CATEGORY TTL LOOKUP]]=0,0,IF(Table2[[#This Row],[CATEGORY TTL LOOKUP]]&gt;0,SUM(AB125/AG125)))</f>
        <v>2.3450796157740837E-2</v>
      </c>
      <c r="AI125" s="74" t="str">
        <f>IFERROR(IF(AH125&lt;#REF!,"STRIKE",IF(AH125&gt;=#REF!,"GOOD")),"NO DATA")</f>
        <v>NO DATA</v>
      </c>
      <c r="AJ125" s="75">
        <f>IFERROR(VLOOKUP(K125,'Roll ups'!H:I,2,FALSE),0)</f>
        <v>126094742.97999983</v>
      </c>
      <c r="AK125" s="76">
        <f>IF(Table2[[#This Row],[PRICE TIER LOOKUP]]=0,0,IF(Table2[[#This Row],[PRICE TIER LOOKUP]]&gt;0,SUM(AB125/AJ125)))</f>
        <v>1.0958779623502445E-3</v>
      </c>
      <c r="AL125" s="74" t="e">
        <f>IF(AK125&lt;#REF!,"STRIKE",IF(AK125&gt;=#REF!,"GOOD"))</f>
        <v>#REF!</v>
      </c>
      <c r="AM125" s="75">
        <f>VLOOKUP(H125,'Roll ups'!A:B,2,FALSE)</f>
        <v>325145452.83999985</v>
      </c>
      <c r="AN125" s="77">
        <f t="shared" si="4"/>
        <v>4.2499271877561489E-4</v>
      </c>
      <c r="AO125" s="74" t="str">
        <f>IFERROR(VLOOKUP(Table2[[#This Row],[Product Name]],'Roll ups'!L:P,5,FALSE),"GOOD")</f>
        <v>GOOD</v>
      </c>
      <c r="AP125" s="74">
        <f>Table2[[#This Row],[Retail Dollar Vol Current 12 Mths]]/Table2[[#This Row],[SHELF SALES  LOOKUP]]</f>
        <v>4.2499271877561489E-4</v>
      </c>
      <c r="AQ125" s="69">
        <f t="shared" si="5"/>
        <v>0</v>
      </c>
      <c r="AR12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25" s="69" t="e">
        <f>IF(Table2[[#This Row],[Shelf Dollar Vol Current 12 Mths]]&gt;#REF!,"MEETS $ CRITERIA",IF(Table2[[#This Row],[Shelf Dollar Vol Current 12 Mths]]&lt;#REF!+1,"DOES NOT MEET $ CRITERIA"))</f>
        <v>#REF!</v>
      </c>
      <c r="AT125" s="78"/>
    </row>
    <row r="126" spans="1:46" ht="13.8" x14ac:dyDescent="0.3">
      <c r="A126" s="68" t="s">
        <v>1740</v>
      </c>
      <c r="B126" s="69">
        <v>5288</v>
      </c>
      <c r="C126" s="69">
        <v>252</v>
      </c>
      <c r="D126" s="69" t="s">
        <v>25</v>
      </c>
      <c r="E126" s="70" t="s">
        <v>6313</v>
      </c>
      <c r="F126" s="70"/>
      <c r="G126" s="71" t="s">
        <v>6573</v>
      </c>
      <c r="H126" s="69" t="s">
        <v>6315</v>
      </c>
      <c r="I126" s="68" t="s">
        <v>900</v>
      </c>
      <c r="J126" s="68" t="s">
        <v>240</v>
      </c>
      <c r="K126" s="68" t="s">
        <v>89</v>
      </c>
      <c r="L126" s="68" t="s">
        <v>89</v>
      </c>
      <c r="M126" s="68" t="s">
        <v>240</v>
      </c>
      <c r="N126" s="68" t="s">
        <v>712</v>
      </c>
      <c r="O126" s="68" t="s">
        <v>6574</v>
      </c>
      <c r="P126" s="72" t="s">
        <v>6357</v>
      </c>
      <c r="Q126" s="68" t="s">
        <v>397</v>
      </c>
      <c r="R126" s="68" t="s">
        <v>31</v>
      </c>
      <c r="S126" s="68">
        <v>24</v>
      </c>
      <c r="T126" s="68">
        <v>33.840000000000003</v>
      </c>
      <c r="U126" s="68">
        <v>-0.44</v>
      </c>
      <c r="V126" s="68">
        <v>69.62</v>
      </c>
      <c r="W126" s="68">
        <v>103.26</v>
      </c>
      <c r="X126" s="68">
        <v>-0.48</v>
      </c>
      <c r="Y126" s="68">
        <v>365.01</v>
      </c>
      <c r="Z126" s="68">
        <v>389.31</v>
      </c>
      <c r="AA126" s="68">
        <v>-7.0000000000000007E-2</v>
      </c>
      <c r="AB126" s="73">
        <v>65751.31</v>
      </c>
      <c r="AC126" s="73">
        <v>70026.38</v>
      </c>
      <c r="AD126" s="73">
        <v>65751.31</v>
      </c>
      <c r="AE126" s="73">
        <v>70026.38</v>
      </c>
      <c r="AF126" s="73"/>
      <c r="AG126" s="73">
        <f>IFERROR(VLOOKUP(J126,'Roll ups'!D:E,2,FALSE),0)</f>
        <v>5892527.0199999977</v>
      </c>
      <c r="AH126" s="74">
        <f>IF(Table2[[#This Row],[CATEGORY TTL LOOKUP]]=0,0,IF(Table2[[#This Row],[CATEGORY TTL LOOKUP]]&gt;0,SUM(AB126/AG126)))</f>
        <v>1.1158423164939518E-2</v>
      </c>
      <c r="AI126" s="74" t="str">
        <f>IFERROR(IF(AH126&lt;#REF!,"STRIKE",IF(AH126&gt;=#REF!,"GOOD")),"NO DATA")</f>
        <v>NO DATA</v>
      </c>
      <c r="AJ126" s="75">
        <f>IFERROR(VLOOKUP(K126,'Roll ups'!H:I,2,FALSE),0)</f>
        <v>75793138.070000067</v>
      </c>
      <c r="AK126" s="76">
        <f>IF(Table2[[#This Row],[PRICE TIER LOOKUP]]=0,0,IF(Table2[[#This Row],[PRICE TIER LOOKUP]]&gt;0,SUM(AB126/AJ126)))</f>
        <v>8.6751006323651926E-4</v>
      </c>
      <c r="AL126" s="74" t="e">
        <f>IF(AK126&lt;#REF!,"STRIKE",IF(AK126&gt;=#REF!,"GOOD"))</f>
        <v>#REF!</v>
      </c>
      <c r="AM126" s="75">
        <f>VLOOKUP(H126,'Roll ups'!A:B,2,FALSE)</f>
        <v>325145452.83999985</v>
      </c>
      <c r="AN126" s="77">
        <f t="shared" si="4"/>
        <v>2.0222121953633907E-4</v>
      </c>
      <c r="AO126" s="74" t="str">
        <f>IFERROR(VLOOKUP(Table2[[#This Row],[Product Name]],'Roll ups'!L:P,5,FALSE),"GOOD")</f>
        <v>GOOD</v>
      </c>
      <c r="AP126" s="74">
        <f>Table2[[#This Row],[Retail Dollar Vol Current 12 Mths]]/Table2[[#This Row],[SHELF SALES  LOOKUP]]</f>
        <v>2.0222121953633907E-4</v>
      </c>
      <c r="AQ126" s="69">
        <f t="shared" si="5"/>
        <v>0</v>
      </c>
      <c r="AR12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26" s="69" t="e">
        <f>IF(Table2[[#This Row],[Shelf Dollar Vol Current 12 Mths]]&gt;#REF!,"MEETS $ CRITERIA",IF(Table2[[#This Row],[Shelf Dollar Vol Current 12 Mths]]&lt;#REF!+1,"DOES NOT MEET $ CRITERIA"))</f>
        <v>#REF!</v>
      </c>
      <c r="AT126" s="78"/>
    </row>
    <row r="127" spans="1:46" ht="13.8" x14ac:dyDescent="0.3">
      <c r="A127" s="68" t="s">
        <v>1022</v>
      </c>
      <c r="B127" s="69">
        <v>57037</v>
      </c>
      <c r="C127" s="69">
        <v>501</v>
      </c>
      <c r="D127" s="69" t="s">
        <v>25</v>
      </c>
      <c r="E127" s="70" t="s">
        <v>6313</v>
      </c>
      <c r="F127" s="70"/>
      <c r="G127" s="71" t="s">
        <v>6575</v>
      </c>
      <c r="H127" s="69" t="s">
        <v>6315</v>
      </c>
      <c r="I127" s="68" t="s">
        <v>116</v>
      </c>
      <c r="J127" s="68" t="s">
        <v>6576</v>
      </c>
      <c r="K127" s="68" t="s">
        <v>6577</v>
      </c>
      <c r="L127" s="68" t="s">
        <v>132</v>
      </c>
      <c r="M127" s="68" t="s">
        <v>116</v>
      </c>
      <c r="N127" s="68" t="s">
        <v>989</v>
      </c>
      <c r="O127" s="68" t="s">
        <v>6578</v>
      </c>
      <c r="P127" s="72" t="s">
        <v>116</v>
      </c>
      <c r="Q127" s="68" t="s">
        <v>28</v>
      </c>
      <c r="R127" s="68" t="s">
        <v>31</v>
      </c>
      <c r="S127" s="68">
        <v>4</v>
      </c>
      <c r="T127" s="68">
        <v>50.13</v>
      </c>
      <c r="U127" s="68">
        <v>-12.43</v>
      </c>
      <c r="V127" s="68">
        <v>219.16</v>
      </c>
      <c r="W127" s="68">
        <v>165.84</v>
      </c>
      <c r="X127" s="68">
        <v>0.24</v>
      </c>
      <c r="Y127" s="68">
        <v>792.41</v>
      </c>
      <c r="Z127" s="68">
        <v>653.78</v>
      </c>
      <c r="AA127" s="68">
        <v>0.17</v>
      </c>
      <c r="AB127" s="73">
        <v>98789.28</v>
      </c>
      <c r="AC127" s="73">
        <v>81504.479999999996</v>
      </c>
      <c r="AD127" s="73">
        <v>98789.28</v>
      </c>
      <c r="AE127" s="73">
        <v>81504.479999999996</v>
      </c>
      <c r="AF127" s="73"/>
      <c r="AG127" s="73">
        <f>IFERROR(VLOOKUP(J127,'Roll ups'!D:E,2,FALSE),0)</f>
        <v>1255013.1799999997</v>
      </c>
      <c r="AH127" s="74">
        <f>IF(Table2[[#This Row],[CATEGORY TTL LOOKUP]]=0,0,IF(Table2[[#This Row],[CATEGORY TTL LOOKUP]]&gt;0,SUM(AB127/AG127)))</f>
        <v>7.8715731096943561E-2</v>
      </c>
      <c r="AI127" s="74" t="str">
        <f>IFERROR(IF(AH127&lt;#REF!,"STRIKE",IF(AH127&gt;=#REF!,"GOOD")),"NO DATA")</f>
        <v>NO DATA</v>
      </c>
      <c r="AJ127" s="75">
        <f>IFERROR(VLOOKUP(K127,'Roll ups'!H:I,2,FALSE),0)</f>
        <v>1255013.1799999997</v>
      </c>
      <c r="AK127" s="76">
        <f>IF(Table2[[#This Row],[PRICE TIER LOOKUP]]=0,0,IF(Table2[[#This Row],[PRICE TIER LOOKUP]]&gt;0,SUM(AB127/AJ127)))</f>
        <v>7.8715731096943561E-2</v>
      </c>
      <c r="AL127" s="74" t="e">
        <f>IF(AK127&lt;#REF!,"STRIKE",IF(AK127&gt;=#REF!,"GOOD"))</f>
        <v>#REF!</v>
      </c>
      <c r="AM127" s="75">
        <f>VLOOKUP(H127,'Roll ups'!A:B,2,FALSE)</f>
        <v>325145452.83999985</v>
      </c>
      <c r="AN127" s="77">
        <f t="shared" si="4"/>
        <v>3.0383103665488752E-4</v>
      </c>
      <c r="AO127" s="74" t="str">
        <f>IFERROR(VLOOKUP(Table2[[#This Row],[Product Name]],'Roll ups'!L:P,5,FALSE),"GOOD")</f>
        <v>GOOD</v>
      </c>
      <c r="AP127" s="74">
        <f>Table2[[#This Row],[Retail Dollar Vol Current 12 Mths]]/Table2[[#This Row],[SHELF SALES  LOOKUP]]</f>
        <v>3.0383103665488752E-4</v>
      </c>
      <c r="AQ127" s="69">
        <f t="shared" si="5"/>
        <v>0</v>
      </c>
      <c r="AR12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27" s="69" t="e">
        <f>IF(Table2[[#This Row],[Shelf Dollar Vol Current 12 Mths]]&gt;#REF!,"MEETS $ CRITERIA",IF(Table2[[#This Row],[Shelf Dollar Vol Current 12 Mths]]&lt;#REF!+1,"DOES NOT MEET $ CRITERIA"))</f>
        <v>#REF!</v>
      </c>
      <c r="AT127" s="78"/>
    </row>
    <row r="128" spans="1:46" ht="13.8" x14ac:dyDescent="0.3">
      <c r="A128" s="68" t="s">
        <v>5605</v>
      </c>
      <c r="B128" s="69">
        <v>75087</v>
      </c>
      <c r="C128" s="69">
        <v>105</v>
      </c>
      <c r="D128" s="69" t="s">
        <v>25</v>
      </c>
      <c r="E128" s="70" t="s">
        <v>6313</v>
      </c>
      <c r="F128" s="70"/>
      <c r="G128" s="71" t="s">
        <v>6579</v>
      </c>
      <c r="H128" s="69" t="s">
        <v>6315</v>
      </c>
      <c r="I128" s="68" t="s">
        <v>245</v>
      </c>
      <c r="J128" s="68" t="s">
        <v>245</v>
      </c>
      <c r="K128" s="68" t="s">
        <v>104</v>
      </c>
      <c r="L128" s="68" t="s">
        <v>104</v>
      </c>
      <c r="M128" s="68" t="s">
        <v>245</v>
      </c>
      <c r="N128" s="68" t="s">
        <v>529</v>
      </c>
      <c r="O128" s="68" t="s">
        <v>6580</v>
      </c>
      <c r="P128" s="72" t="s">
        <v>191</v>
      </c>
      <c r="Q128" s="68" t="s">
        <v>64</v>
      </c>
      <c r="R128" s="68" t="s">
        <v>60</v>
      </c>
      <c r="S128" s="68">
        <v>40</v>
      </c>
      <c r="T128" s="68">
        <v>8</v>
      </c>
      <c r="U128" s="68">
        <v>0.8</v>
      </c>
      <c r="V128" s="68">
        <v>117.55</v>
      </c>
      <c r="W128" s="68">
        <v>69.66</v>
      </c>
      <c r="X128" s="68">
        <v>0.41</v>
      </c>
      <c r="Y128" s="68">
        <v>380.2</v>
      </c>
      <c r="Z128" s="68">
        <v>499.43</v>
      </c>
      <c r="AA128" s="68">
        <v>-0.31</v>
      </c>
      <c r="AB128" s="73">
        <v>25357.02</v>
      </c>
      <c r="AC128" s="73">
        <v>32284.03</v>
      </c>
      <c r="AD128" s="73">
        <v>25357.02</v>
      </c>
      <c r="AE128" s="73">
        <v>32284.03</v>
      </c>
      <c r="AF128" s="73"/>
      <c r="AG128" s="73">
        <f>IFERROR(VLOOKUP(J128,'Roll ups'!D:E,2,FALSE),0)</f>
        <v>57863085.470000021</v>
      </c>
      <c r="AH128" s="74">
        <f>IF(Table2[[#This Row],[CATEGORY TTL LOOKUP]]=0,0,IF(Table2[[#This Row],[CATEGORY TTL LOOKUP]]&gt;0,SUM(AB128/AG128)))</f>
        <v>4.3822447064539491E-4</v>
      </c>
      <c r="AI128" s="74" t="str">
        <f>IFERROR(IF(AH128&lt;#REF!,"STRIKE",IF(AH128&gt;=#REF!,"GOOD")),"NO DATA")</f>
        <v>NO DATA</v>
      </c>
      <c r="AJ128" s="75">
        <f>IFERROR(VLOOKUP(K128,'Roll ups'!H:I,2,FALSE),0)</f>
        <v>34230392.709999993</v>
      </c>
      <c r="AK128" s="76">
        <f>IF(Table2[[#This Row],[PRICE TIER LOOKUP]]=0,0,IF(Table2[[#This Row],[PRICE TIER LOOKUP]]&gt;0,SUM(AB128/AJ128)))</f>
        <v>7.4077502454689202E-4</v>
      </c>
      <c r="AL128" s="74" t="e">
        <f>IF(AK128&lt;#REF!,"STRIKE",IF(AK128&gt;=#REF!,"GOOD"))</f>
        <v>#REF!</v>
      </c>
      <c r="AM128" s="75">
        <f>VLOOKUP(H128,'Roll ups'!A:B,2,FALSE)</f>
        <v>325145452.83999985</v>
      </c>
      <c r="AN128" s="77">
        <f t="shared" si="4"/>
        <v>7.7986697271998707E-5</v>
      </c>
      <c r="AO128" s="74" t="str">
        <f>IFERROR(VLOOKUP(Table2[[#This Row],[Product Name]],'Roll ups'!L:P,5,FALSE),"GOOD")</f>
        <v>GOOD</v>
      </c>
      <c r="AP128" s="74">
        <f>Table2[[#This Row],[Retail Dollar Vol Current 12 Mths]]/Table2[[#This Row],[SHELF SALES  LOOKUP]]</f>
        <v>7.7986697271998707E-5</v>
      </c>
      <c r="AQ128" s="69">
        <f t="shared" si="5"/>
        <v>0</v>
      </c>
      <c r="AR12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28" s="69" t="e">
        <f>IF(Table2[[#This Row],[Shelf Dollar Vol Current 12 Mths]]&gt;#REF!,"MEETS $ CRITERIA",IF(Table2[[#This Row],[Shelf Dollar Vol Current 12 Mths]]&lt;#REF!+1,"DOES NOT MEET $ CRITERIA"))</f>
        <v>#REF!</v>
      </c>
      <c r="AT128" s="78"/>
    </row>
    <row r="129" spans="1:46" ht="13.8" x14ac:dyDescent="0.3">
      <c r="A129" s="68" t="s">
        <v>5470</v>
      </c>
      <c r="B129" s="69">
        <v>87168</v>
      </c>
      <c r="C129" s="69">
        <v>67</v>
      </c>
      <c r="D129" s="69" t="s">
        <v>25</v>
      </c>
      <c r="E129" s="70" t="s">
        <v>6313</v>
      </c>
      <c r="F129" s="70"/>
      <c r="G129" s="71" t="s">
        <v>6581</v>
      </c>
      <c r="H129" s="69" t="s">
        <v>6315</v>
      </c>
      <c r="I129" s="68" t="s">
        <v>245</v>
      </c>
      <c r="J129" s="68" t="s">
        <v>245</v>
      </c>
      <c r="K129" s="68" t="s">
        <v>104</v>
      </c>
      <c r="L129" s="68" t="s">
        <v>104</v>
      </c>
      <c r="M129" s="68" t="s">
        <v>245</v>
      </c>
      <c r="N129" s="68" t="s">
        <v>529</v>
      </c>
      <c r="O129" s="68" t="s">
        <v>6582</v>
      </c>
      <c r="P129" s="72" t="s">
        <v>245</v>
      </c>
      <c r="Q129" s="68" t="s">
        <v>64</v>
      </c>
      <c r="R129" s="68" t="s">
        <v>60</v>
      </c>
      <c r="S129" s="68">
        <v>42</v>
      </c>
      <c r="T129" s="68">
        <v>59.5</v>
      </c>
      <c r="U129" s="68">
        <v>-0.42</v>
      </c>
      <c r="V129" s="68">
        <v>133.59</v>
      </c>
      <c r="W129" s="68">
        <v>140.19999999999999</v>
      </c>
      <c r="X129" s="68">
        <v>-0.05</v>
      </c>
      <c r="Y129" s="68">
        <v>627.11</v>
      </c>
      <c r="Z129" s="68">
        <v>535.32000000000005</v>
      </c>
      <c r="AA129" s="68">
        <v>0.15</v>
      </c>
      <c r="AB129" s="73">
        <v>63044.7</v>
      </c>
      <c r="AC129" s="73">
        <v>51181.68</v>
      </c>
      <c r="AD129" s="73">
        <v>63044.7</v>
      </c>
      <c r="AE129" s="73">
        <v>51181.68</v>
      </c>
      <c r="AF129" s="73"/>
      <c r="AG129" s="73">
        <f>IFERROR(VLOOKUP(J129,'Roll ups'!D:E,2,FALSE),0)</f>
        <v>57863085.470000021</v>
      </c>
      <c r="AH129" s="74">
        <f>IF(Table2[[#This Row],[CATEGORY TTL LOOKUP]]=0,0,IF(Table2[[#This Row],[CATEGORY TTL LOOKUP]]&gt;0,SUM(AB129/AG129)))</f>
        <v>1.089549571854174E-3</v>
      </c>
      <c r="AI129" s="74" t="str">
        <f>IFERROR(IF(AH129&lt;#REF!,"STRIKE",IF(AH129&gt;=#REF!,"GOOD")),"NO DATA")</f>
        <v>NO DATA</v>
      </c>
      <c r="AJ129" s="75">
        <f>IFERROR(VLOOKUP(K129,'Roll ups'!H:I,2,FALSE),0)</f>
        <v>34230392.709999993</v>
      </c>
      <c r="AK129" s="76">
        <f>IF(Table2[[#This Row],[PRICE TIER LOOKUP]]=0,0,IF(Table2[[#This Row],[PRICE TIER LOOKUP]]&gt;0,SUM(AB129/AJ129)))</f>
        <v>1.841775539477882E-3</v>
      </c>
      <c r="AL129" s="74" t="e">
        <f>IF(AK129&lt;#REF!,"STRIKE",IF(AK129&gt;=#REF!,"GOOD"))</f>
        <v>#REF!</v>
      </c>
      <c r="AM129" s="75">
        <f>VLOOKUP(H129,'Roll ups'!A:B,2,FALSE)</f>
        <v>325145452.83999985</v>
      </c>
      <c r="AN129" s="77">
        <f t="shared" si="4"/>
        <v>1.9389691428661478E-4</v>
      </c>
      <c r="AO129" s="74" t="str">
        <f>IFERROR(VLOOKUP(Table2[[#This Row],[Product Name]],'Roll ups'!L:P,5,FALSE),"GOOD")</f>
        <v>GOOD</v>
      </c>
      <c r="AP129" s="74">
        <f>Table2[[#This Row],[Retail Dollar Vol Current 12 Mths]]/Table2[[#This Row],[SHELF SALES  LOOKUP]]</f>
        <v>1.9389691428661478E-4</v>
      </c>
      <c r="AQ129" s="69">
        <f t="shared" si="5"/>
        <v>0</v>
      </c>
      <c r="AR12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29" s="69" t="e">
        <f>IF(Table2[[#This Row],[Shelf Dollar Vol Current 12 Mths]]&gt;#REF!,"MEETS $ CRITERIA",IF(Table2[[#This Row],[Shelf Dollar Vol Current 12 Mths]]&lt;#REF!+1,"DOES NOT MEET $ CRITERIA"))</f>
        <v>#REF!</v>
      </c>
      <c r="AT129" s="78"/>
    </row>
    <row r="130" spans="1:46" ht="13.8" x14ac:dyDescent="0.3">
      <c r="A130" s="68" t="s">
        <v>4711</v>
      </c>
      <c r="B130" s="69">
        <v>87596</v>
      </c>
      <c r="C130" s="69">
        <v>411</v>
      </c>
      <c r="D130" s="69" t="s">
        <v>25</v>
      </c>
      <c r="E130" s="70" t="s">
        <v>6313</v>
      </c>
      <c r="F130" s="70"/>
      <c r="G130" s="71" t="s">
        <v>6583</v>
      </c>
      <c r="H130" s="69" t="s">
        <v>6315</v>
      </c>
      <c r="I130" s="68" t="s">
        <v>245</v>
      </c>
      <c r="J130" s="68" t="s">
        <v>245</v>
      </c>
      <c r="K130" s="68" t="s">
        <v>146</v>
      </c>
      <c r="L130" s="68" t="s">
        <v>132</v>
      </c>
      <c r="M130" s="68" t="s">
        <v>245</v>
      </c>
      <c r="N130" s="68" t="s">
        <v>246</v>
      </c>
      <c r="O130" s="68" t="s">
        <v>6584</v>
      </c>
      <c r="P130" s="72" t="s">
        <v>245</v>
      </c>
      <c r="Q130" s="68" t="s">
        <v>64</v>
      </c>
      <c r="R130" s="68" t="s">
        <v>60</v>
      </c>
      <c r="S130" s="68">
        <v>34</v>
      </c>
      <c r="T130" s="68">
        <v>43.5</v>
      </c>
      <c r="U130" s="68">
        <v>-0.28000000000000003</v>
      </c>
      <c r="V130" s="68">
        <v>145.75</v>
      </c>
      <c r="W130" s="68">
        <v>164.5</v>
      </c>
      <c r="X130" s="68">
        <v>-0.13</v>
      </c>
      <c r="Y130" s="68">
        <v>636.5</v>
      </c>
      <c r="Z130" s="68">
        <v>632.5</v>
      </c>
      <c r="AA130" s="68">
        <v>0.01</v>
      </c>
      <c r="AB130" s="73">
        <v>171704.5</v>
      </c>
      <c r="AC130" s="73">
        <v>164569.32</v>
      </c>
      <c r="AD130" s="73">
        <v>180814.8</v>
      </c>
      <c r="AE130" s="73">
        <v>173057.04</v>
      </c>
      <c r="AF130" s="73"/>
      <c r="AG130" s="73">
        <f>IFERROR(VLOOKUP(J130,'Roll ups'!D:E,2,FALSE),0)</f>
        <v>57863085.470000021</v>
      </c>
      <c r="AH130" s="74">
        <f>IF(Table2[[#This Row],[CATEGORY TTL LOOKUP]]=0,0,IF(Table2[[#This Row],[CATEGORY TTL LOOKUP]]&gt;0,SUM(AB130/AG130)))</f>
        <v>2.9674273088845697E-3</v>
      </c>
      <c r="AI130" s="74" t="str">
        <f>IFERROR(IF(AH130&lt;#REF!,"STRIKE",IF(AH130&gt;=#REF!,"GOOD")),"NO DATA")</f>
        <v>NO DATA</v>
      </c>
      <c r="AJ130" s="75">
        <f>IFERROR(VLOOKUP(K130,'Roll ups'!H:I,2,FALSE),0)</f>
        <v>69119979.479999974</v>
      </c>
      <c r="AK130" s="76">
        <f>IF(Table2[[#This Row],[PRICE TIER LOOKUP]]=0,0,IF(Table2[[#This Row],[PRICE TIER LOOKUP]]&gt;0,SUM(AB130/AJ130)))</f>
        <v>2.4841514897972891E-3</v>
      </c>
      <c r="AL130" s="74" t="e">
        <f>IF(AK130&lt;#REF!,"STRIKE",IF(AK130&gt;=#REF!,"GOOD"))</f>
        <v>#REF!</v>
      </c>
      <c r="AM130" s="75">
        <f>VLOOKUP(H130,'Roll ups'!A:B,2,FALSE)</f>
        <v>325145452.83999985</v>
      </c>
      <c r="AN130" s="77">
        <f t="shared" si="4"/>
        <v>5.2808519541097101E-4</v>
      </c>
      <c r="AO130" s="74" t="str">
        <f>IFERROR(VLOOKUP(Table2[[#This Row],[Product Name]],'Roll ups'!L:P,5,FALSE),"GOOD")</f>
        <v>GOOD</v>
      </c>
      <c r="AP130" s="74">
        <f>Table2[[#This Row],[Retail Dollar Vol Current 12 Mths]]/Table2[[#This Row],[SHELF SALES  LOOKUP]]</f>
        <v>5.5610434782545385E-4</v>
      </c>
      <c r="AQ130" s="69">
        <f t="shared" si="5"/>
        <v>0</v>
      </c>
      <c r="AR13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30" s="69" t="e">
        <f>IF(Table2[[#This Row],[Shelf Dollar Vol Current 12 Mths]]&gt;#REF!,"MEETS $ CRITERIA",IF(Table2[[#This Row],[Shelf Dollar Vol Current 12 Mths]]&lt;#REF!+1,"DOES NOT MEET $ CRITERIA"))</f>
        <v>#REF!</v>
      </c>
      <c r="AT130" s="78"/>
    </row>
    <row r="131" spans="1:46" ht="13.8" x14ac:dyDescent="0.3">
      <c r="A131" s="68" t="s">
        <v>1743</v>
      </c>
      <c r="B131" s="69">
        <v>87644</v>
      </c>
      <c r="C131" s="69">
        <v>319</v>
      </c>
      <c r="D131" s="69" t="s">
        <v>25</v>
      </c>
      <c r="E131" s="70" t="s">
        <v>6313</v>
      </c>
      <c r="F131" s="70"/>
      <c r="G131" s="71" t="s">
        <v>6585</v>
      </c>
      <c r="H131" s="69" t="s">
        <v>6315</v>
      </c>
      <c r="I131" s="68" t="s">
        <v>245</v>
      </c>
      <c r="J131" s="68" t="s">
        <v>245</v>
      </c>
      <c r="K131" s="68" t="s">
        <v>89</v>
      </c>
      <c r="L131" s="68" t="s">
        <v>132</v>
      </c>
      <c r="M131" s="68" t="s">
        <v>245</v>
      </c>
      <c r="N131" s="68" t="s">
        <v>246</v>
      </c>
      <c r="O131" s="68" t="s">
        <v>6586</v>
      </c>
      <c r="P131" s="72" t="s">
        <v>245</v>
      </c>
      <c r="Q131" s="68" t="s">
        <v>26</v>
      </c>
      <c r="R131" s="68" t="s">
        <v>27</v>
      </c>
      <c r="S131" s="68">
        <v>39</v>
      </c>
      <c r="T131" s="68">
        <v>58.73</v>
      </c>
      <c r="U131" s="68">
        <v>-0.53</v>
      </c>
      <c r="V131" s="68">
        <v>154.03</v>
      </c>
      <c r="W131" s="68">
        <v>225.58</v>
      </c>
      <c r="X131" s="68">
        <v>-0.46</v>
      </c>
      <c r="Y131" s="68">
        <v>682</v>
      </c>
      <c r="Z131" s="68">
        <v>963.16</v>
      </c>
      <c r="AA131" s="68">
        <v>-0.41</v>
      </c>
      <c r="AB131" s="73">
        <v>131027.68</v>
      </c>
      <c r="AC131" s="73">
        <v>173559.17</v>
      </c>
      <c r="AD131" s="73">
        <v>134879.22</v>
      </c>
      <c r="AE131" s="73">
        <v>188912.34</v>
      </c>
      <c r="AF131" s="73"/>
      <c r="AG131" s="73">
        <f>IFERROR(VLOOKUP(J131,'Roll ups'!D:E,2,FALSE),0)</f>
        <v>57863085.470000021</v>
      </c>
      <c r="AH131" s="74">
        <f>IF(Table2[[#This Row],[CATEGORY TTL LOOKUP]]=0,0,IF(Table2[[#This Row],[CATEGORY TTL LOOKUP]]&gt;0,SUM(AB131/AG131)))</f>
        <v>2.264443365501711E-3</v>
      </c>
      <c r="AI131" s="74" t="str">
        <f>IFERROR(IF(AH131&lt;#REF!,"STRIKE",IF(AH131&gt;=#REF!,"GOOD")),"NO DATA")</f>
        <v>NO DATA</v>
      </c>
      <c r="AJ131" s="75">
        <f>IFERROR(VLOOKUP(K131,'Roll ups'!H:I,2,FALSE),0)</f>
        <v>75793138.070000067</v>
      </c>
      <c r="AK131" s="76">
        <f>IF(Table2[[#This Row],[PRICE TIER LOOKUP]]=0,0,IF(Table2[[#This Row],[PRICE TIER LOOKUP]]&gt;0,SUM(AB131/AJ131)))</f>
        <v>1.7287538599996626E-3</v>
      </c>
      <c r="AL131" s="74" t="e">
        <f>IF(AK131&lt;#REF!,"STRIKE",IF(AK131&gt;=#REF!,"GOOD"))</f>
        <v>#REF!</v>
      </c>
      <c r="AM131" s="75">
        <f>VLOOKUP(H131,'Roll ups'!A:B,2,FALSE)</f>
        <v>325145452.83999985</v>
      </c>
      <c r="AN131" s="77">
        <f t="shared" si="4"/>
        <v>4.0298173895877032E-4</v>
      </c>
      <c r="AO131" s="74" t="str">
        <f>IFERROR(VLOOKUP(Table2[[#This Row],[Product Name]],'Roll ups'!L:P,5,FALSE),"GOOD")</f>
        <v>GOOD</v>
      </c>
      <c r="AP131" s="74">
        <f>Table2[[#This Row],[Retail Dollar Vol Current 12 Mths]]/Table2[[#This Row],[SHELF SALES  LOOKUP]]</f>
        <v>4.1482732980544689E-4</v>
      </c>
      <c r="AQ131" s="69">
        <f t="shared" si="5"/>
        <v>0</v>
      </c>
      <c r="AR13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31" s="69" t="e">
        <f>IF(Table2[[#This Row],[Shelf Dollar Vol Current 12 Mths]]&gt;#REF!,"MEETS $ CRITERIA",IF(Table2[[#This Row],[Shelf Dollar Vol Current 12 Mths]]&lt;#REF!+1,"DOES NOT MEET $ CRITERIA"))</f>
        <v>#REF!</v>
      </c>
      <c r="AT131" s="78"/>
    </row>
    <row r="132" spans="1:46" ht="13.8" x14ac:dyDescent="0.3">
      <c r="A132" s="68" t="s">
        <v>5542</v>
      </c>
      <c r="B132" s="69">
        <v>87937</v>
      </c>
      <c r="C132" s="69">
        <v>120</v>
      </c>
      <c r="D132" s="69" t="s">
        <v>25</v>
      </c>
      <c r="E132" s="70" t="s">
        <v>6313</v>
      </c>
      <c r="F132" s="70"/>
      <c r="G132" s="71" t="s">
        <v>6587</v>
      </c>
      <c r="H132" s="69" t="s">
        <v>6315</v>
      </c>
      <c r="I132" s="68" t="s">
        <v>245</v>
      </c>
      <c r="J132" s="68" t="s">
        <v>245</v>
      </c>
      <c r="K132" s="68" t="s">
        <v>104</v>
      </c>
      <c r="L132" s="68" t="s">
        <v>89</v>
      </c>
      <c r="M132" s="68" t="s">
        <v>245</v>
      </c>
      <c r="N132" s="68" t="s">
        <v>529</v>
      </c>
      <c r="O132" s="68" t="s">
        <v>6588</v>
      </c>
      <c r="P132" s="72" t="s">
        <v>245</v>
      </c>
      <c r="Q132" s="68" t="s">
        <v>64</v>
      </c>
      <c r="R132" s="68" t="s">
        <v>60</v>
      </c>
      <c r="S132" s="68">
        <v>8</v>
      </c>
      <c r="T132" s="68">
        <v>33.33</v>
      </c>
      <c r="U132" s="68">
        <v>-3.17</v>
      </c>
      <c r="V132" s="68">
        <v>46.66</v>
      </c>
      <c r="W132" s="68">
        <v>99.88</v>
      </c>
      <c r="X132" s="68">
        <v>-1.1399999999999999</v>
      </c>
      <c r="Y132" s="68">
        <v>187.21</v>
      </c>
      <c r="Z132" s="68">
        <v>451.75</v>
      </c>
      <c r="AA132" s="68">
        <v>-1.41</v>
      </c>
      <c r="AB132" s="73">
        <v>21196.74</v>
      </c>
      <c r="AC132" s="73">
        <v>48118.080000000002</v>
      </c>
      <c r="AD132" s="73">
        <v>21196.74</v>
      </c>
      <c r="AE132" s="73">
        <v>48118.080000000002</v>
      </c>
      <c r="AF132" s="73"/>
      <c r="AG132" s="73">
        <f>IFERROR(VLOOKUP(J132,'Roll ups'!D:E,2,FALSE),0)</f>
        <v>57863085.470000021</v>
      </c>
      <c r="AH132" s="74">
        <f>IF(Table2[[#This Row],[CATEGORY TTL LOOKUP]]=0,0,IF(Table2[[#This Row],[CATEGORY TTL LOOKUP]]&gt;0,SUM(AB132/AG132)))</f>
        <v>3.6632578141706194E-4</v>
      </c>
      <c r="AI132" s="74" t="str">
        <f>IFERROR(IF(AH132&lt;#REF!,"STRIKE",IF(AH132&gt;=#REF!,"GOOD")),"NO DATA")</f>
        <v>NO DATA</v>
      </c>
      <c r="AJ132" s="75">
        <f>IFERROR(VLOOKUP(K132,'Roll ups'!H:I,2,FALSE),0)</f>
        <v>34230392.709999993</v>
      </c>
      <c r="AK132" s="76">
        <f>IF(Table2[[#This Row],[PRICE TIER LOOKUP]]=0,0,IF(Table2[[#This Row],[PRICE TIER LOOKUP]]&gt;0,SUM(AB132/AJ132)))</f>
        <v>6.1923741803311628E-4</v>
      </c>
      <c r="AL132" s="74" t="e">
        <f>IF(AK132&lt;#REF!,"STRIKE",IF(AK132&gt;=#REF!,"GOOD"))</f>
        <v>#REF!</v>
      </c>
      <c r="AM132" s="75">
        <f>VLOOKUP(H132,'Roll ups'!A:B,2,FALSE)</f>
        <v>325145452.83999985</v>
      </c>
      <c r="AN132" s="77">
        <f t="shared" si="4"/>
        <v>6.5191562160429975E-5</v>
      </c>
      <c r="AO132" s="74" t="str">
        <f>IFERROR(VLOOKUP(Table2[[#This Row],[Product Name]],'Roll ups'!L:P,5,FALSE),"GOOD")</f>
        <v>GOOD</v>
      </c>
      <c r="AP132" s="74">
        <f>Table2[[#This Row],[Retail Dollar Vol Current 12 Mths]]/Table2[[#This Row],[SHELF SALES  LOOKUP]]</f>
        <v>6.5191562160429975E-5</v>
      </c>
      <c r="AQ132" s="69">
        <f t="shared" si="5"/>
        <v>0</v>
      </c>
      <c r="AR13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32" s="69" t="e">
        <f>IF(Table2[[#This Row],[Shelf Dollar Vol Current 12 Mths]]&gt;#REF!,"MEETS $ CRITERIA",IF(Table2[[#This Row],[Shelf Dollar Vol Current 12 Mths]]&lt;#REF!+1,"DOES NOT MEET $ CRITERIA"))</f>
        <v>#REF!</v>
      </c>
      <c r="AT132" s="78"/>
    </row>
    <row r="133" spans="1:46" ht="13.8" x14ac:dyDescent="0.3">
      <c r="A133" s="68" t="s">
        <v>5731</v>
      </c>
      <c r="B133" s="69">
        <v>88037</v>
      </c>
      <c r="C133" s="69">
        <v>197</v>
      </c>
      <c r="D133" s="69" t="s">
        <v>25</v>
      </c>
      <c r="E133" s="70" t="s">
        <v>6313</v>
      </c>
      <c r="F133" s="70"/>
      <c r="G133" s="71" t="s">
        <v>6589</v>
      </c>
      <c r="H133" s="69" t="s">
        <v>6315</v>
      </c>
      <c r="I133" s="68" t="s">
        <v>245</v>
      </c>
      <c r="J133" s="68" t="s">
        <v>245</v>
      </c>
      <c r="K133" s="68" t="s">
        <v>104</v>
      </c>
      <c r="L133" s="68" t="s">
        <v>89</v>
      </c>
      <c r="M133" s="68" t="s">
        <v>245</v>
      </c>
      <c r="N133" s="68" t="s">
        <v>529</v>
      </c>
      <c r="O133" s="68" t="s">
        <v>6590</v>
      </c>
      <c r="P133" s="72" t="s">
        <v>245</v>
      </c>
      <c r="Q133" s="68" t="s">
        <v>107</v>
      </c>
      <c r="R133" s="68" t="s">
        <v>31</v>
      </c>
      <c r="S133" s="68">
        <v>63</v>
      </c>
      <c r="T133" s="68">
        <v>47.99</v>
      </c>
      <c r="U133" s="68">
        <v>0.23</v>
      </c>
      <c r="V133" s="68">
        <v>162.65</v>
      </c>
      <c r="W133" s="68">
        <v>123.98</v>
      </c>
      <c r="X133" s="68">
        <v>0.24</v>
      </c>
      <c r="Y133" s="68">
        <v>553.04</v>
      </c>
      <c r="Z133" s="68">
        <v>367.95</v>
      </c>
      <c r="AA133" s="68">
        <v>0.33</v>
      </c>
      <c r="AB133" s="73">
        <v>67863.86</v>
      </c>
      <c r="AC133" s="73">
        <v>45487.56</v>
      </c>
      <c r="AD133" s="73">
        <v>72728.58</v>
      </c>
      <c r="AE133" s="73">
        <v>47681.16</v>
      </c>
      <c r="AF133" s="73"/>
      <c r="AG133" s="73">
        <f>IFERROR(VLOOKUP(J133,'Roll ups'!D:E,2,FALSE),0)</f>
        <v>57863085.470000021</v>
      </c>
      <c r="AH133" s="74">
        <f>IF(Table2[[#This Row],[CATEGORY TTL LOOKUP]]=0,0,IF(Table2[[#This Row],[CATEGORY TTL LOOKUP]]&gt;0,SUM(AB133/AG133)))</f>
        <v>1.1728351408979915E-3</v>
      </c>
      <c r="AI133" s="74" t="str">
        <f>IFERROR(IF(AH133&lt;#REF!,"STRIKE",IF(AH133&gt;=#REF!,"GOOD")),"NO DATA")</f>
        <v>NO DATA</v>
      </c>
      <c r="AJ133" s="75">
        <f>IFERROR(VLOOKUP(K133,'Roll ups'!H:I,2,FALSE),0)</f>
        <v>34230392.709999993</v>
      </c>
      <c r="AK133" s="76">
        <f>IF(Table2[[#This Row],[PRICE TIER LOOKUP]]=0,0,IF(Table2[[#This Row],[PRICE TIER LOOKUP]]&gt;0,SUM(AB133/AJ133)))</f>
        <v>1.9825615374892969E-3</v>
      </c>
      <c r="AL133" s="74" t="e">
        <f>IF(AK133&lt;#REF!,"STRIKE",IF(AK133&gt;=#REF!,"GOOD"))</f>
        <v>#REF!</v>
      </c>
      <c r="AM133" s="75">
        <f>VLOOKUP(H133,'Roll ups'!A:B,2,FALSE)</f>
        <v>325145452.83999985</v>
      </c>
      <c r="AN133" s="77">
        <f t="shared" si="4"/>
        <v>2.0871846555822813E-4</v>
      </c>
      <c r="AO133" s="74" t="str">
        <f>IFERROR(VLOOKUP(Table2[[#This Row],[Product Name]],'Roll ups'!L:P,5,FALSE),"GOOD")</f>
        <v>GOOD</v>
      </c>
      <c r="AP133" s="74">
        <f>Table2[[#This Row],[Retail Dollar Vol Current 12 Mths]]/Table2[[#This Row],[SHELF SALES  LOOKUP]]</f>
        <v>2.2368013873406021E-4</v>
      </c>
      <c r="AQ133" s="69">
        <f t="shared" si="5"/>
        <v>0</v>
      </c>
      <c r="AR13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33" s="69" t="e">
        <f>IF(Table2[[#This Row],[Shelf Dollar Vol Current 12 Mths]]&gt;#REF!,"MEETS $ CRITERIA",IF(Table2[[#This Row],[Shelf Dollar Vol Current 12 Mths]]&lt;#REF!+1,"DOES NOT MEET $ CRITERIA"))</f>
        <v>#REF!</v>
      </c>
      <c r="AT133" s="78"/>
    </row>
    <row r="134" spans="1:46" ht="13.8" x14ac:dyDescent="0.3">
      <c r="A134" s="68" t="s">
        <v>5455</v>
      </c>
      <c r="B134" s="69">
        <v>88147</v>
      </c>
      <c r="C134" s="69">
        <v>344</v>
      </c>
      <c r="D134" s="69" t="s">
        <v>25</v>
      </c>
      <c r="E134" s="70" t="s">
        <v>6313</v>
      </c>
      <c r="F134" s="70"/>
      <c r="G134" s="71" t="s">
        <v>6591</v>
      </c>
      <c r="H134" s="69" t="s">
        <v>6315</v>
      </c>
      <c r="I134" s="68" t="s">
        <v>245</v>
      </c>
      <c r="J134" s="68" t="s">
        <v>245</v>
      </c>
      <c r="K134" s="68" t="s">
        <v>104</v>
      </c>
      <c r="L134" s="68" t="s">
        <v>104</v>
      </c>
      <c r="M134" s="68" t="s">
        <v>245</v>
      </c>
      <c r="N134" s="68" t="s">
        <v>529</v>
      </c>
      <c r="O134" s="68" t="s">
        <v>6592</v>
      </c>
      <c r="P134" s="72" t="s">
        <v>245</v>
      </c>
      <c r="Q134" s="68" t="s">
        <v>213</v>
      </c>
      <c r="R134" s="68" t="s">
        <v>6402</v>
      </c>
      <c r="S134" s="68">
        <v>233</v>
      </c>
      <c r="T134" s="68">
        <v>318.64999999999998</v>
      </c>
      <c r="U134" s="68">
        <v>-0.37</v>
      </c>
      <c r="V134" s="68">
        <v>776.86</v>
      </c>
      <c r="W134" s="68">
        <v>953.3</v>
      </c>
      <c r="X134" s="68">
        <v>-0.23</v>
      </c>
      <c r="Y134" s="68">
        <v>2787.31</v>
      </c>
      <c r="Z134" s="68">
        <v>2568.67</v>
      </c>
      <c r="AA134" s="68">
        <v>0.08</v>
      </c>
      <c r="AB134" s="73">
        <v>222270.82</v>
      </c>
      <c r="AC134" s="73">
        <v>211576.68</v>
      </c>
      <c r="AD134" s="73">
        <v>222270.82</v>
      </c>
      <c r="AE134" s="73">
        <v>217249.32</v>
      </c>
      <c r="AF134" s="73"/>
      <c r="AG134" s="73">
        <f>IFERROR(VLOOKUP(J134,'Roll ups'!D:E,2,FALSE),0)</f>
        <v>57863085.470000021</v>
      </c>
      <c r="AH134" s="74">
        <f>IF(Table2[[#This Row],[CATEGORY TTL LOOKUP]]=0,0,IF(Table2[[#This Row],[CATEGORY TTL LOOKUP]]&gt;0,SUM(AB134/AG134)))</f>
        <v>3.8413233272055571E-3</v>
      </c>
      <c r="AI134" s="74" t="str">
        <f>IFERROR(IF(AH134&lt;#REF!,"STRIKE",IF(AH134&gt;=#REF!,"GOOD")),"NO DATA")</f>
        <v>NO DATA</v>
      </c>
      <c r="AJ134" s="75">
        <f>IFERROR(VLOOKUP(K134,'Roll ups'!H:I,2,FALSE),0)</f>
        <v>34230392.709999993</v>
      </c>
      <c r="AK134" s="76">
        <f>IF(Table2[[#This Row],[PRICE TIER LOOKUP]]=0,0,IF(Table2[[#This Row],[PRICE TIER LOOKUP]]&gt;0,SUM(AB134/AJ134)))</f>
        <v>6.4933762777155133E-3</v>
      </c>
      <c r="AL134" s="74" t="e">
        <f>IF(AK134&lt;#REF!,"STRIKE",IF(AK134&gt;=#REF!,"GOOD"))</f>
        <v>#REF!</v>
      </c>
      <c r="AM134" s="75">
        <f>VLOOKUP(H134,'Roll ups'!A:B,2,FALSE)</f>
        <v>325145452.83999985</v>
      </c>
      <c r="AN134" s="77">
        <f t="shared" ref="AN134:AN197" si="6">AB134/AM134</f>
        <v>6.8360427020757624E-4</v>
      </c>
      <c r="AO134" s="74" t="str">
        <f>IFERROR(VLOOKUP(Table2[[#This Row],[Product Name]],'Roll ups'!L:P,5,FALSE),"GOOD")</f>
        <v>GOOD</v>
      </c>
      <c r="AP134" s="74">
        <f>Table2[[#This Row],[Retail Dollar Vol Current 12 Mths]]/Table2[[#This Row],[SHELF SALES  LOOKUP]]</f>
        <v>6.8360427020757624E-4</v>
      </c>
      <c r="AQ134" s="69">
        <f t="shared" ref="AQ134:AQ197" si="7">COUNTIF(AG134:AO134,"Strike")</f>
        <v>0</v>
      </c>
      <c r="AR13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34" s="69" t="e">
        <f>IF(Table2[[#This Row],[Shelf Dollar Vol Current 12 Mths]]&gt;#REF!,"MEETS $ CRITERIA",IF(Table2[[#This Row],[Shelf Dollar Vol Current 12 Mths]]&lt;#REF!+1,"DOES NOT MEET $ CRITERIA"))</f>
        <v>#REF!</v>
      </c>
      <c r="AT134" s="78"/>
    </row>
    <row r="135" spans="1:46" ht="13.8" x14ac:dyDescent="0.3">
      <c r="A135" s="68" t="s">
        <v>3638</v>
      </c>
      <c r="B135" s="69">
        <v>89068</v>
      </c>
      <c r="C135" s="69">
        <v>280</v>
      </c>
      <c r="D135" s="69" t="s">
        <v>25</v>
      </c>
      <c r="E135" s="70" t="s">
        <v>6313</v>
      </c>
      <c r="F135" s="70"/>
      <c r="G135" s="71" t="s">
        <v>6593</v>
      </c>
      <c r="H135" s="69" t="s">
        <v>6315</v>
      </c>
      <c r="I135" s="68" t="s">
        <v>245</v>
      </c>
      <c r="J135" s="68" t="s">
        <v>245</v>
      </c>
      <c r="K135" s="68" t="s">
        <v>132</v>
      </c>
      <c r="L135" s="68" t="s">
        <v>132</v>
      </c>
      <c r="M135" s="68" t="s">
        <v>245</v>
      </c>
      <c r="N135" s="68" t="s">
        <v>529</v>
      </c>
      <c r="O135" s="68" t="s">
        <v>6594</v>
      </c>
      <c r="P135" s="72" t="s">
        <v>245</v>
      </c>
      <c r="Q135" s="68" t="s">
        <v>55</v>
      </c>
      <c r="R135" s="68" t="s">
        <v>31</v>
      </c>
      <c r="S135" s="68">
        <v>47</v>
      </c>
      <c r="T135" s="68">
        <v>53.67</v>
      </c>
      <c r="U135" s="68">
        <v>-0.14000000000000001</v>
      </c>
      <c r="V135" s="68">
        <v>190.76</v>
      </c>
      <c r="W135" s="68">
        <v>158.87</v>
      </c>
      <c r="X135" s="68">
        <v>0.17</v>
      </c>
      <c r="Y135" s="68">
        <v>644.62</v>
      </c>
      <c r="Z135" s="68">
        <v>617.4</v>
      </c>
      <c r="AA135" s="68">
        <v>0.04</v>
      </c>
      <c r="AB135" s="73">
        <v>63747.45</v>
      </c>
      <c r="AC135" s="73">
        <v>60374.51</v>
      </c>
      <c r="AD135" s="73">
        <v>63747.45</v>
      </c>
      <c r="AE135" s="73">
        <v>60374.51</v>
      </c>
      <c r="AF135" s="73"/>
      <c r="AG135" s="73">
        <f>IFERROR(VLOOKUP(J135,'Roll ups'!D:E,2,FALSE),0)</f>
        <v>57863085.470000021</v>
      </c>
      <c r="AH135" s="74">
        <f>IF(Table2[[#This Row],[CATEGORY TTL LOOKUP]]=0,0,IF(Table2[[#This Row],[CATEGORY TTL LOOKUP]]&gt;0,SUM(AB135/AG135)))</f>
        <v>1.1016946207103113E-3</v>
      </c>
      <c r="AI135" s="74" t="str">
        <f>IFERROR(IF(AH135&lt;#REF!,"STRIKE",IF(AH135&gt;=#REF!,"GOOD")),"NO DATA")</f>
        <v>NO DATA</v>
      </c>
      <c r="AJ135" s="75">
        <f>IFERROR(VLOOKUP(K135,'Roll ups'!H:I,2,FALSE),0)</f>
        <v>126094742.97999983</v>
      </c>
      <c r="AK135" s="76">
        <f>IF(Table2[[#This Row],[PRICE TIER LOOKUP]]=0,0,IF(Table2[[#This Row],[PRICE TIER LOOKUP]]&gt;0,SUM(AB135/AJ135)))</f>
        <v>5.0555200394128343E-4</v>
      </c>
      <c r="AL135" s="74" t="e">
        <f>IF(AK135&lt;#REF!,"STRIKE",IF(AK135&gt;=#REF!,"GOOD"))</f>
        <v>#REF!</v>
      </c>
      <c r="AM135" s="75">
        <f>VLOOKUP(H135,'Roll ups'!A:B,2,FALSE)</f>
        <v>325145452.83999985</v>
      </c>
      <c r="AN135" s="77">
        <f t="shared" si="6"/>
        <v>1.9605825467708247E-4</v>
      </c>
      <c r="AO135" s="74" t="str">
        <f>IFERROR(VLOOKUP(Table2[[#This Row],[Product Name]],'Roll ups'!L:P,5,FALSE),"GOOD")</f>
        <v>GOOD</v>
      </c>
      <c r="AP135" s="74">
        <f>Table2[[#This Row],[Retail Dollar Vol Current 12 Mths]]/Table2[[#This Row],[SHELF SALES  LOOKUP]]</f>
        <v>1.9605825467708247E-4</v>
      </c>
      <c r="AQ135" s="69">
        <f t="shared" si="7"/>
        <v>0</v>
      </c>
      <c r="AR13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35" s="69" t="e">
        <f>IF(Table2[[#This Row],[Shelf Dollar Vol Current 12 Mths]]&gt;#REF!,"MEETS $ CRITERIA",IF(Table2[[#This Row],[Shelf Dollar Vol Current 12 Mths]]&lt;#REF!+1,"DOES NOT MEET $ CRITERIA"))</f>
        <v>#REF!</v>
      </c>
      <c r="AT135" s="78"/>
    </row>
    <row r="136" spans="1:46" ht="13.8" x14ac:dyDescent="0.3">
      <c r="A136" s="68" t="s">
        <v>5554</v>
      </c>
      <c r="B136" s="69">
        <v>89387</v>
      </c>
      <c r="C136" s="69">
        <v>128</v>
      </c>
      <c r="D136" s="69" t="s">
        <v>25</v>
      </c>
      <c r="E136" s="70" t="s">
        <v>6313</v>
      </c>
      <c r="F136" s="70"/>
      <c r="G136" s="71" t="s">
        <v>6595</v>
      </c>
      <c r="H136" s="69" t="s">
        <v>6315</v>
      </c>
      <c r="I136" s="68" t="s">
        <v>245</v>
      </c>
      <c r="J136" s="68" t="s">
        <v>245</v>
      </c>
      <c r="K136" s="68" t="s">
        <v>104</v>
      </c>
      <c r="L136" s="68" t="s">
        <v>104</v>
      </c>
      <c r="M136" s="68" t="s">
        <v>245</v>
      </c>
      <c r="N136" s="68" t="s">
        <v>529</v>
      </c>
      <c r="O136" s="68" t="s">
        <v>6596</v>
      </c>
      <c r="P136" s="72" t="s">
        <v>245</v>
      </c>
      <c r="Q136" s="68" t="s">
        <v>64</v>
      </c>
      <c r="R136" s="68" t="s">
        <v>60</v>
      </c>
      <c r="S136" s="68">
        <v>10</v>
      </c>
      <c r="T136" s="68">
        <v>53.33</v>
      </c>
      <c r="U136" s="68">
        <v>-4.58</v>
      </c>
      <c r="V136" s="68">
        <v>59.66</v>
      </c>
      <c r="W136" s="68">
        <v>100</v>
      </c>
      <c r="X136" s="68">
        <v>-0.68</v>
      </c>
      <c r="Y136" s="68">
        <v>322.32</v>
      </c>
      <c r="Z136" s="68">
        <v>312.54000000000002</v>
      </c>
      <c r="AA136" s="68">
        <v>0.03</v>
      </c>
      <c r="AB136" s="73">
        <v>36714.870000000003</v>
      </c>
      <c r="AC136" s="73">
        <v>33494.660000000003</v>
      </c>
      <c r="AD136" s="73">
        <v>36714.870000000003</v>
      </c>
      <c r="AE136" s="73">
        <v>33494.660000000003</v>
      </c>
      <c r="AF136" s="73"/>
      <c r="AG136" s="73">
        <f>IFERROR(VLOOKUP(J136,'Roll ups'!D:E,2,FALSE),0)</f>
        <v>57863085.470000021</v>
      </c>
      <c r="AH136" s="74">
        <f>IF(Table2[[#This Row],[CATEGORY TTL LOOKUP]]=0,0,IF(Table2[[#This Row],[CATEGORY TTL LOOKUP]]&gt;0,SUM(AB136/AG136)))</f>
        <v>6.3451282802807628E-4</v>
      </c>
      <c r="AI136" s="74" t="str">
        <f>IFERROR(IF(AH136&lt;#REF!,"STRIKE",IF(AH136&gt;=#REF!,"GOOD")),"NO DATA")</f>
        <v>NO DATA</v>
      </c>
      <c r="AJ136" s="75">
        <f>IFERROR(VLOOKUP(K136,'Roll ups'!H:I,2,FALSE),0)</f>
        <v>34230392.709999993</v>
      </c>
      <c r="AK136" s="76">
        <f>IF(Table2[[#This Row],[PRICE TIER LOOKUP]]=0,0,IF(Table2[[#This Row],[PRICE TIER LOOKUP]]&gt;0,SUM(AB136/AJ136)))</f>
        <v>1.0725810337920605E-3</v>
      </c>
      <c r="AL136" s="74" t="e">
        <f>IF(AK136&lt;#REF!,"STRIKE",IF(AK136&gt;=#REF!,"GOOD"))</f>
        <v>#REF!</v>
      </c>
      <c r="AM136" s="75">
        <f>VLOOKUP(H136,'Roll ups'!A:B,2,FALSE)</f>
        <v>325145452.83999985</v>
      </c>
      <c r="AN136" s="77">
        <f t="shared" si="6"/>
        <v>1.1291829450269737E-4</v>
      </c>
      <c r="AO136" s="74" t="str">
        <f>IFERROR(VLOOKUP(Table2[[#This Row],[Product Name]],'Roll ups'!L:P,5,FALSE),"GOOD")</f>
        <v>GOOD</v>
      </c>
      <c r="AP136" s="74">
        <f>Table2[[#This Row],[Retail Dollar Vol Current 12 Mths]]/Table2[[#This Row],[SHELF SALES  LOOKUP]]</f>
        <v>1.1291829450269737E-4</v>
      </c>
      <c r="AQ136" s="69">
        <f t="shared" si="7"/>
        <v>0</v>
      </c>
      <c r="AR13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36" s="69" t="e">
        <f>IF(Table2[[#This Row],[Shelf Dollar Vol Current 12 Mths]]&gt;#REF!,"MEETS $ CRITERIA",IF(Table2[[#This Row],[Shelf Dollar Vol Current 12 Mths]]&lt;#REF!+1,"DOES NOT MEET $ CRITERIA"))</f>
        <v>#REF!</v>
      </c>
      <c r="AT136" s="78"/>
    </row>
    <row r="137" spans="1:46" ht="13.8" x14ac:dyDescent="0.3">
      <c r="A137" s="68" t="s">
        <v>5352</v>
      </c>
      <c r="B137" s="69">
        <v>89388</v>
      </c>
      <c r="C137" s="69">
        <v>178</v>
      </c>
      <c r="D137" s="69" t="s">
        <v>25</v>
      </c>
      <c r="E137" s="70" t="s">
        <v>6313</v>
      </c>
      <c r="F137" s="70"/>
      <c r="G137" s="71" t="s">
        <v>6597</v>
      </c>
      <c r="H137" s="69" t="s">
        <v>6315</v>
      </c>
      <c r="I137" s="68" t="s">
        <v>245</v>
      </c>
      <c r="J137" s="68" t="s">
        <v>245</v>
      </c>
      <c r="K137" s="68" t="s">
        <v>104</v>
      </c>
      <c r="L137" s="68" t="s">
        <v>104</v>
      </c>
      <c r="M137" s="68" t="s">
        <v>245</v>
      </c>
      <c r="N137" s="68" t="s">
        <v>529</v>
      </c>
      <c r="O137" s="68" t="s">
        <v>6598</v>
      </c>
      <c r="P137" s="72" t="s">
        <v>245</v>
      </c>
      <c r="Q137" s="68" t="s">
        <v>64</v>
      </c>
      <c r="R137" s="68" t="s">
        <v>60</v>
      </c>
      <c r="S137" s="68">
        <v>156</v>
      </c>
      <c r="T137" s="68">
        <v>72.34</v>
      </c>
      <c r="U137" s="68">
        <v>0.54</v>
      </c>
      <c r="V137" s="68">
        <v>530.46</v>
      </c>
      <c r="W137" s="68">
        <v>335.82</v>
      </c>
      <c r="X137" s="68">
        <v>0.37</v>
      </c>
      <c r="Y137" s="68">
        <v>1784.68</v>
      </c>
      <c r="Z137" s="68">
        <v>1344.06</v>
      </c>
      <c r="AA137" s="68">
        <v>0.25</v>
      </c>
      <c r="AB137" s="73">
        <v>179794.7</v>
      </c>
      <c r="AC137" s="73">
        <v>128173.8</v>
      </c>
      <c r="AD137" s="73">
        <v>179794.7</v>
      </c>
      <c r="AE137" s="73">
        <v>128173.8</v>
      </c>
      <c r="AF137" s="73"/>
      <c r="AG137" s="73">
        <f>IFERROR(VLOOKUP(J137,'Roll ups'!D:E,2,FALSE),0)</f>
        <v>57863085.470000021</v>
      </c>
      <c r="AH137" s="74">
        <f>IF(Table2[[#This Row],[CATEGORY TTL LOOKUP]]=0,0,IF(Table2[[#This Row],[CATEGORY TTL LOOKUP]]&gt;0,SUM(AB137/AG137)))</f>
        <v>3.1072435653853483E-3</v>
      </c>
      <c r="AI137" s="74" t="str">
        <f>IFERROR(IF(AH137&lt;#REF!,"STRIKE",IF(AH137&gt;=#REF!,"GOOD")),"NO DATA")</f>
        <v>NO DATA</v>
      </c>
      <c r="AJ137" s="75">
        <f>IFERROR(VLOOKUP(K137,'Roll ups'!H:I,2,FALSE),0)</f>
        <v>34230392.709999993</v>
      </c>
      <c r="AK137" s="76">
        <f>IF(Table2[[#This Row],[PRICE TIER LOOKUP]]=0,0,IF(Table2[[#This Row],[PRICE TIER LOOKUP]]&gt;0,SUM(AB137/AJ137)))</f>
        <v>5.252487212846821E-3</v>
      </c>
      <c r="AL137" s="74" t="e">
        <f>IF(AK137&lt;#REF!,"STRIKE",IF(AK137&gt;=#REF!,"GOOD"))</f>
        <v>#REF!</v>
      </c>
      <c r="AM137" s="75">
        <f>VLOOKUP(H137,'Roll ups'!A:B,2,FALSE)</f>
        <v>325145452.83999985</v>
      </c>
      <c r="AN137" s="77">
        <f t="shared" si="6"/>
        <v>5.529669827136559E-4</v>
      </c>
      <c r="AO137" s="74" t="str">
        <f>IFERROR(VLOOKUP(Table2[[#This Row],[Product Name]],'Roll ups'!L:P,5,FALSE),"GOOD")</f>
        <v>GOOD</v>
      </c>
      <c r="AP137" s="74">
        <f>Table2[[#This Row],[Retail Dollar Vol Current 12 Mths]]/Table2[[#This Row],[SHELF SALES  LOOKUP]]</f>
        <v>5.529669827136559E-4</v>
      </c>
      <c r="AQ137" s="69">
        <f t="shared" si="7"/>
        <v>0</v>
      </c>
      <c r="AR13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37" s="69" t="e">
        <f>IF(Table2[[#This Row],[Shelf Dollar Vol Current 12 Mths]]&gt;#REF!,"MEETS $ CRITERIA",IF(Table2[[#This Row],[Shelf Dollar Vol Current 12 Mths]]&lt;#REF!+1,"DOES NOT MEET $ CRITERIA"))</f>
        <v>#REF!</v>
      </c>
      <c r="AT137" s="78"/>
    </row>
    <row r="138" spans="1:46" ht="13.8" x14ac:dyDescent="0.3">
      <c r="A138" s="68" t="s">
        <v>2326</v>
      </c>
      <c r="B138" s="69">
        <v>89449</v>
      </c>
      <c r="C138" s="69">
        <v>78</v>
      </c>
      <c r="D138" s="69" t="s">
        <v>25</v>
      </c>
      <c r="E138" s="70" t="s">
        <v>6313</v>
      </c>
      <c r="F138" s="70"/>
      <c r="G138" s="71" t="s">
        <v>6599</v>
      </c>
      <c r="H138" s="69" t="s">
        <v>6315</v>
      </c>
      <c r="I138" s="68" t="s">
        <v>245</v>
      </c>
      <c r="J138" s="68" t="s">
        <v>245</v>
      </c>
      <c r="K138" s="68" t="s">
        <v>89</v>
      </c>
      <c r="L138" s="68" t="s">
        <v>89</v>
      </c>
      <c r="M138" s="68" t="s">
        <v>245</v>
      </c>
      <c r="N138" s="68" t="s">
        <v>246</v>
      </c>
      <c r="O138" s="68" t="s">
        <v>6600</v>
      </c>
      <c r="P138" s="72" t="s">
        <v>245</v>
      </c>
      <c r="Q138" s="68" t="s">
        <v>64</v>
      </c>
      <c r="R138" s="68" t="s">
        <v>60</v>
      </c>
      <c r="S138" s="68">
        <v>5</v>
      </c>
      <c r="T138" s="68">
        <v>9.33</v>
      </c>
      <c r="U138" s="68">
        <v>-0.85</v>
      </c>
      <c r="V138" s="68">
        <v>16.72</v>
      </c>
      <c r="W138" s="68">
        <v>16.329999999999998</v>
      </c>
      <c r="X138" s="68">
        <v>0.02</v>
      </c>
      <c r="Y138" s="68">
        <v>79.73</v>
      </c>
      <c r="Z138" s="68">
        <v>85.18</v>
      </c>
      <c r="AA138" s="68">
        <v>-7.0000000000000007E-2</v>
      </c>
      <c r="AB138" s="73">
        <v>14190.1</v>
      </c>
      <c r="AC138" s="73">
        <v>14318.1</v>
      </c>
      <c r="AD138" s="73">
        <v>14190.1</v>
      </c>
      <c r="AE138" s="73">
        <v>14318.1</v>
      </c>
      <c r="AF138" s="73"/>
      <c r="AG138" s="73">
        <f>IFERROR(VLOOKUP(J138,'Roll ups'!D:E,2,FALSE),0)</f>
        <v>57863085.470000021</v>
      </c>
      <c r="AH138" s="74">
        <f>IF(Table2[[#This Row],[CATEGORY TTL LOOKUP]]=0,0,IF(Table2[[#This Row],[CATEGORY TTL LOOKUP]]&gt;0,SUM(AB138/AG138)))</f>
        <v>2.4523579903731662E-4</v>
      </c>
      <c r="AI138" s="74" t="str">
        <f>IFERROR(IF(AH138&lt;#REF!,"STRIKE",IF(AH138&gt;=#REF!,"GOOD")),"NO DATA")</f>
        <v>NO DATA</v>
      </c>
      <c r="AJ138" s="75">
        <f>IFERROR(VLOOKUP(K138,'Roll ups'!H:I,2,FALSE),0)</f>
        <v>75793138.070000067</v>
      </c>
      <c r="AK138" s="76">
        <f>IF(Table2[[#This Row],[PRICE TIER LOOKUP]]=0,0,IF(Table2[[#This Row],[PRICE TIER LOOKUP]]&gt;0,SUM(AB138/AJ138)))</f>
        <v>1.8722143404188501E-4</v>
      </c>
      <c r="AL138" s="74" t="e">
        <f>IF(AK138&lt;#REF!,"STRIKE",IF(AK138&gt;=#REF!,"GOOD"))</f>
        <v>#REF!</v>
      </c>
      <c r="AM138" s="75">
        <f>VLOOKUP(H138,'Roll ups'!A:B,2,FALSE)</f>
        <v>325145452.83999985</v>
      </c>
      <c r="AN138" s="77">
        <f t="shared" si="6"/>
        <v>4.3642314158343084E-5</v>
      </c>
      <c r="AO138" s="74" t="str">
        <f>IFERROR(VLOOKUP(Table2[[#This Row],[Product Name]],'Roll ups'!L:P,5,FALSE),"GOOD")</f>
        <v>GOOD</v>
      </c>
      <c r="AP138" s="74">
        <f>Table2[[#This Row],[Retail Dollar Vol Current 12 Mths]]/Table2[[#This Row],[SHELF SALES  LOOKUP]]</f>
        <v>4.3642314158343084E-5</v>
      </c>
      <c r="AQ138" s="69">
        <f t="shared" si="7"/>
        <v>0</v>
      </c>
      <c r="AR13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38" s="69" t="e">
        <f>IF(Table2[[#This Row],[Shelf Dollar Vol Current 12 Mths]]&gt;#REF!,"MEETS $ CRITERIA",IF(Table2[[#This Row],[Shelf Dollar Vol Current 12 Mths]]&lt;#REF!+1,"DOES NOT MEET $ CRITERIA"))</f>
        <v>#REF!</v>
      </c>
      <c r="AT138" s="78"/>
    </row>
    <row r="139" spans="1:46" ht="13.8" x14ac:dyDescent="0.3">
      <c r="A139" s="68" t="s">
        <v>2032</v>
      </c>
      <c r="B139" s="69">
        <v>89534</v>
      </c>
      <c r="C139" s="69">
        <v>215</v>
      </c>
      <c r="D139" s="69" t="s">
        <v>25</v>
      </c>
      <c r="E139" s="70" t="s">
        <v>6313</v>
      </c>
      <c r="F139" s="70"/>
      <c r="G139" s="71" t="s">
        <v>6601</v>
      </c>
      <c r="H139" s="69" t="s">
        <v>6315</v>
      </c>
      <c r="I139" s="68" t="s">
        <v>245</v>
      </c>
      <c r="J139" s="68" t="s">
        <v>245</v>
      </c>
      <c r="K139" s="68" t="s">
        <v>89</v>
      </c>
      <c r="L139" s="68" t="s">
        <v>132</v>
      </c>
      <c r="M139" s="68" t="s">
        <v>245</v>
      </c>
      <c r="N139" s="68" t="s">
        <v>246</v>
      </c>
      <c r="O139" s="68" t="s">
        <v>6602</v>
      </c>
      <c r="P139" s="72" t="s">
        <v>245</v>
      </c>
      <c r="Q139" s="68" t="s">
        <v>26</v>
      </c>
      <c r="R139" s="68" t="s">
        <v>27</v>
      </c>
      <c r="S139" s="68">
        <v>19</v>
      </c>
      <c r="T139" s="68">
        <v>17.5</v>
      </c>
      <c r="U139" s="68">
        <v>0.06</v>
      </c>
      <c r="V139" s="68">
        <v>63.01</v>
      </c>
      <c r="W139" s="68">
        <v>82.65</v>
      </c>
      <c r="X139" s="68">
        <v>-0.31</v>
      </c>
      <c r="Y139" s="68">
        <v>291.7</v>
      </c>
      <c r="Z139" s="68">
        <v>388.73</v>
      </c>
      <c r="AA139" s="68">
        <v>-0.33</v>
      </c>
      <c r="AB139" s="73">
        <v>56320.62</v>
      </c>
      <c r="AC139" s="73">
        <v>70123.289999999994</v>
      </c>
      <c r="AD139" s="73">
        <v>57974.58</v>
      </c>
      <c r="AE139" s="73">
        <v>76287.539999999994</v>
      </c>
      <c r="AF139" s="73"/>
      <c r="AG139" s="73">
        <f>IFERROR(VLOOKUP(J139,'Roll ups'!D:E,2,FALSE),0)</f>
        <v>57863085.470000021</v>
      </c>
      <c r="AH139" s="74">
        <f>IF(Table2[[#This Row],[CATEGORY TTL LOOKUP]]=0,0,IF(Table2[[#This Row],[CATEGORY TTL LOOKUP]]&gt;0,SUM(AB139/AG139)))</f>
        <v>9.7334284099316246E-4</v>
      </c>
      <c r="AI139" s="74" t="str">
        <f>IFERROR(IF(AH139&lt;#REF!,"STRIKE",IF(AH139&gt;=#REF!,"GOOD")),"NO DATA")</f>
        <v>NO DATA</v>
      </c>
      <c r="AJ139" s="75">
        <f>IFERROR(VLOOKUP(K139,'Roll ups'!H:I,2,FALSE),0)</f>
        <v>75793138.070000067</v>
      </c>
      <c r="AK139" s="76">
        <f>IF(Table2[[#This Row],[PRICE TIER LOOKUP]]=0,0,IF(Table2[[#This Row],[PRICE TIER LOOKUP]]&gt;0,SUM(AB139/AJ139)))</f>
        <v>7.4308336393176012E-4</v>
      </c>
      <c r="AL139" s="74" t="e">
        <f>IF(AK139&lt;#REF!,"STRIKE",IF(AK139&gt;=#REF!,"GOOD"))</f>
        <v>#REF!</v>
      </c>
      <c r="AM139" s="75">
        <f>VLOOKUP(H139,'Roll ups'!A:B,2,FALSE)</f>
        <v>325145452.83999985</v>
      </c>
      <c r="AN139" s="77">
        <f t="shared" si="6"/>
        <v>1.7321669273878698E-4</v>
      </c>
      <c r="AO139" s="74" t="str">
        <f>IFERROR(VLOOKUP(Table2[[#This Row],[Product Name]],'Roll ups'!L:P,5,FALSE),"GOOD")</f>
        <v>GOOD</v>
      </c>
      <c r="AP139" s="74">
        <f>Table2[[#This Row],[Retail Dollar Vol Current 12 Mths]]/Table2[[#This Row],[SHELF SALES  LOOKUP]]</f>
        <v>1.7830352383408108E-4</v>
      </c>
      <c r="AQ139" s="69">
        <f t="shared" si="7"/>
        <v>0</v>
      </c>
      <c r="AR13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39" s="69" t="e">
        <f>IF(Table2[[#This Row],[Shelf Dollar Vol Current 12 Mths]]&gt;#REF!,"MEETS $ CRITERIA",IF(Table2[[#This Row],[Shelf Dollar Vol Current 12 Mths]]&lt;#REF!+1,"DOES NOT MEET $ CRITERIA"))</f>
        <v>#REF!</v>
      </c>
      <c r="AT139" s="78"/>
    </row>
    <row r="140" spans="1:46" ht="13.8" x14ac:dyDescent="0.3">
      <c r="A140" s="68" t="s">
        <v>4537</v>
      </c>
      <c r="B140" s="69">
        <v>89626</v>
      </c>
      <c r="C140" s="69">
        <v>831</v>
      </c>
      <c r="D140" s="69" t="s">
        <v>25</v>
      </c>
      <c r="E140" s="70" t="s">
        <v>6313</v>
      </c>
      <c r="F140" s="70"/>
      <c r="G140" s="71" t="s">
        <v>6603</v>
      </c>
      <c r="H140" s="69" t="s">
        <v>6315</v>
      </c>
      <c r="I140" s="68" t="s">
        <v>245</v>
      </c>
      <c r="J140" s="68" t="s">
        <v>245</v>
      </c>
      <c r="K140" s="68" t="s">
        <v>146</v>
      </c>
      <c r="L140" s="68" t="s">
        <v>146</v>
      </c>
      <c r="M140" s="68" t="s">
        <v>245</v>
      </c>
      <c r="N140" s="68" t="s">
        <v>246</v>
      </c>
      <c r="O140" s="68" t="s">
        <v>6604</v>
      </c>
      <c r="P140" s="72" t="s">
        <v>245</v>
      </c>
      <c r="Q140" s="68" t="s">
        <v>63</v>
      </c>
      <c r="R140" s="68" t="s">
        <v>31</v>
      </c>
      <c r="S140" s="68">
        <v>105</v>
      </c>
      <c r="T140" s="68">
        <v>110</v>
      </c>
      <c r="U140" s="68">
        <v>-0.05</v>
      </c>
      <c r="V140" s="68">
        <v>378.08</v>
      </c>
      <c r="W140" s="68">
        <v>294.92</v>
      </c>
      <c r="X140" s="68">
        <v>0.22</v>
      </c>
      <c r="Y140" s="68">
        <v>1358</v>
      </c>
      <c r="Z140" s="68">
        <v>994.92</v>
      </c>
      <c r="AA140" s="68">
        <v>0.27</v>
      </c>
      <c r="AB140" s="73">
        <v>653280.96</v>
      </c>
      <c r="AC140" s="73">
        <v>474129.88</v>
      </c>
      <c r="AD140" s="73">
        <v>664224.96</v>
      </c>
      <c r="AE140" s="73">
        <v>486369.16</v>
      </c>
      <c r="AF140" s="73"/>
      <c r="AG140" s="73">
        <f>IFERROR(VLOOKUP(J140,'Roll ups'!D:E,2,FALSE),0)</f>
        <v>57863085.470000021</v>
      </c>
      <c r="AH140" s="74">
        <f>IF(Table2[[#This Row],[CATEGORY TTL LOOKUP]]=0,0,IF(Table2[[#This Row],[CATEGORY TTL LOOKUP]]&gt;0,SUM(AB140/AG140)))</f>
        <v>1.129011622338569E-2</v>
      </c>
      <c r="AI140" s="74" t="str">
        <f>IFERROR(IF(AH140&lt;#REF!,"STRIKE",IF(AH140&gt;=#REF!,"GOOD")),"NO DATA")</f>
        <v>NO DATA</v>
      </c>
      <c r="AJ140" s="75">
        <f>IFERROR(VLOOKUP(K140,'Roll ups'!H:I,2,FALSE),0)</f>
        <v>69119979.479999974</v>
      </c>
      <c r="AK140" s="76">
        <f>IF(Table2[[#This Row],[PRICE TIER LOOKUP]]=0,0,IF(Table2[[#This Row],[PRICE TIER LOOKUP]]&gt;0,SUM(AB140/AJ140)))</f>
        <v>9.451405583663813E-3</v>
      </c>
      <c r="AL140" s="74" t="e">
        <f>IF(AK140&lt;#REF!,"STRIKE",IF(AK140&gt;=#REF!,"GOOD"))</f>
        <v>#REF!</v>
      </c>
      <c r="AM140" s="75">
        <f>VLOOKUP(H140,'Roll ups'!A:B,2,FALSE)</f>
        <v>325145452.83999985</v>
      </c>
      <c r="AN140" s="77">
        <f t="shared" si="6"/>
        <v>2.0091960514713753E-3</v>
      </c>
      <c r="AO140" s="74" t="str">
        <f>IFERROR(VLOOKUP(Table2[[#This Row],[Product Name]],'Roll ups'!L:P,5,FALSE),"GOOD")</f>
        <v>GOOD</v>
      </c>
      <c r="AP140" s="74">
        <f>Table2[[#This Row],[Retail Dollar Vol Current 12 Mths]]/Table2[[#This Row],[SHELF SALES  LOOKUP]]</f>
        <v>2.0428548337314656E-3</v>
      </c>
      <c r="AQ140" s="69">
        <f t="shared" si="7"/>
        <v>0</v>
      </c>
      <c r="AR14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40" s="69" t="e">
        <f>IF(Table2[[#This Row],[Shelf Dollar Vol Current 12 Mths]]&gt;#REF!,"MEETS $ CRITERIA",IF(Table2[[#This Row],[Shelf Dollar Vol Current 12 Mths]]&lt;#REF!+1,"DOES NOT MEET $ CRITERIA"))</f>
        <v>#REF!</v>
      </c>
      <c r="AT140" s="78"/>
    </row>
    <row r="141" spans="1:46" ht="13.8" x14ac:dyDescent="0.3">
      <c r="A141" s="68" t="s">
        <v>4525</v>
      </c>
      <c r="B141" s="69">
        <v>89646</v>
      </c>
      <c r="C141" s="69">
        <v>666</v>
      </c>
      <c r="D141" s="69" t="s">
        <v>25</v>
      </c>
      <c r="E141" s="70" t="s">
        <v>6313</v>
      </c>
      <c r="F141" s="70"/>
      <c r="G141" s="71" t="s">
        <v>6605</v>
      </c>
      <c r="H141" s="69" t="s">
        <v>6315</v>
      </c>
      <c r="I141" s="68" t="s">
        <v>245</v>
      </c>
      <c r="J141" s="68" t="s">
        <v>245</v>
      </c>
      <c r="K141" s="68" t="s">
        <v>146</v>
      </c>
      <c r="L141" s="68" t="s">
        <v>146</v>
      </c>
      <c r="M141" s="68" t="s">
        <v>245</v>
      </c>
      <c r="N141" s="68" t="s">
        <v>246</v>
      </c>
      <c r="O141" s="68" t="s">
        <v>6606</v>
      </c>
      <c r="P141" s="72" t="s">
        <v>245</v>
      </c>
      <c r="Q141" s="68" t="s">
        <v>63</v>
      </c>
      <c r="R141" s="68" t="s">
        <v>31</v>
      </c>
      <c r="S141" s="68">
        <v>49</v>
      </c>
      <c r="T141" s="68">
        <v>68</v>
      </c>
      <c r="U141" s="68">
        <v>-0.39</v>
      </c>
      <c r="V141" s="68">
        <v>157</v>
      </c>
      <c r="W141" s="68">
        <v>171</v>
      </c>
      <c r="X141" s="68">
        <v>-0.09</v>
      </c>
      <c r="Y141" s="68">
        <v>750.83</v>
      </c>
      <c r="Z141" s="68">
        <v>732</v>
      </c>
      <c r="AA141" s="68">
        <v>0.03</v>
      </c>
      <c r="AB141" s="73">
        <v>395528.1</v>
      </c>
      <c r="AC141" s="73">
        <v>382512.24</v>
      </c>
      <c r="AD141" s="73">
        <v>401936.1</v>
      </c>
      <c r="AE141" s="73">
        <v>391680.24</v>
      </c>
      <c r="AF141" s="73"/>
      <c r="AG141" s="73">
        <f>IFERROR(VLOOKUP(J141,'Roll ups'!D:E,2,FALSE),0)</f>
        <v>57863085.470000021</v>
      </c>
      <c r="AH141" s="74">
        <f>IF(Table2[[#This Row],[CATEGORY TTL LOOKUP]]=0,0,IF(Table2[[#This Row],[CATEGORY TTL LOOKUP]]&gt;0,SUM(AB141/AG141)))</f>
        <v>6.8355860526149682E-3</v>
      </c>
      <c r="AI141" s="74" t="str">
        <f>IFERROR(IF(AH141&lt;#REF!,"STRIKE",IF(AH141&gt;=#REF!,"GOOD")),"NO DATA")</f>
        <v>NO DATA</v>
      </c>
      <c r="AJ141" s="75">
        <f>IFERROR(VLOOKUP(K141,'Roll ups'!H:I,2,FALSE),0)</f>
        <v>69119979.479999974</v>
      </c>
      <c r="AK141" s="76">
        <f>IF(Table2[[#This Row],[PRICE TIER LOOKUP]]=0,0,IF(Table2[[#This Row],[PRICE TIER LOOKUP]]&gt;0,SUM(AB141/AJ141)))</f>
        <v>5.7223411085422409E-3</v>
      </c>
      <c r="AL141" s="74" t="e">
        <f>IF(AK141&lt;#REF!,"STRIKE",IF(AK141&gt;=#REF!,"GOOD"))</f>
        <v>#REF!</v>
      </c>
      <c r="AM141" s="75">
        <f>VLOOKUP(H141,'Roll ups'!A:B,2,FALSE)</f>
        <v>325145452.83999985</v>
      </c>
      <c r="AN141" s="77">
        <f t="shared" si="6"/>
        <v>1.21646511290636E-3</v>
      </c>
      <c r="AO141" s="74" t="str">
        <f>IFERROR(VLOOKUP(Table2[[#This Row],[Product Name]],'Roll ups'!L:P,5,FALSE),"GOOD")</f>
        <v>GOOD</v>
      </c>
      <c r="AP141" s="74">
        <f>Table2[[#This Row],[Retail Dollar Vol Current 12 Mths]]/Table2[[#This Row],[SHELF SALES  LOOKUP]]</f>
        <v>1.2361732156770707E-3</v>
      </c>
      <c r="AQ141" s="69">
        <f t="shared" si="7"/>
        <v>0</v>
      </c>
      <c r="AR14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41" s="69" t="e">
        <f>IF(Table2[[#This Row],[Shelf Dollar Vol Current 12 Mths]]&gt;#REF!,"MEETS $ CRITERIA",IF(Table2[[#This Row],[Shelf Dollar Vol Current 12 Mths]]&lt;#REF!+1,"DOES NOT MEET $ CRITERIA"))</f>
        <v>#REF!</v>
      </c>
      <c r="AT141" s="78"/>
    </row>
    <row r="142" spans="1:46" ht="13.8" x14ac:dyDescent="0.3">
      <c r="A142" s="68" t="s">
        <v>5283</v>
      </c>
      <c r="B142" s="69">
        <v>89778</v>
      </c>
      <c r="C142" s="69">
        <v>125</v>
      </c>
      <c r="D142" s="69" t="s">
        <v>25</v>
      </c>
      <c r="E142" s="70" t="s">
        <v>6313</v>
      </c>
      <c r="F142" s="70"/>
      <c r="G142" s="71" t="s">
        <v>6607</v>
      </c>
      <c r="H142" s="69" t="s">
        <v>6315</v>
      </c>
      <c r="I142" s="68" t="s">
        <v>245</v>
      </c>
      <c r="J142" s="68" t="s">
        <v>245</v>
      </c>
      <c r="K142" s="68" t="s">
        <v>104</v>
      </c>
      <c r="L142" s="68" t="s">
        <v>104</v>
      </c>
      <c r="M142" s="68" t="s">
        <v>245</v>
      </c>
      <c r="N142" s="68" t="s">
        <v>529</v>
      </c>
      <c r="O142" s="68" t="s">
        <v>6608</v>
      </c>
      <c r="P142" s="72" t="s">
        <v>245</v>
      </c>
      <c r="Q142" s="68" t="s">
        <v>421</v>
      </c>
      <c r="R142" s="68" t="s">
        <v>60</v>
      </c>
      <c r="S142" s="68">
        <v>10</v>
      </c>
      <c r="T142" s="68">
        <v>31.5</v>
      </c>
      <c r="U142" s="68">
        <v>-2.31</v>
      </c>
      <c r="V142" s="68">
        <v>45.7</v>
      </c>
      <c r="W142" s="68">
        <v>144.09</v>
      </c>
      <c r="X142" s="68">
        <v>-2.15</v>
      </c>
      <c r="Y142" s="68">
        <v>208.84</v>
      </c>
      <c r="Z142" s="68">
        <v>445.11</v>
      </c>
      <c r="AA142" s="68">
        <v>-1.1299999999999999</v>
      </c>
      <c r="AB142" s="73">
        <v>21984.78</v>
      </c>
      <c r="AC142" s="73">
        <v>46547.13</v>
      </c>
      <c r="AD142" s="73">
        <v>21984.78</v>
      </c>
      <c r="AE142" s="73">
        <v>46547.13</v>
      </c>
      <c r="AF142" s="73"/>
      <c r="AG142" s="73">
        <f>IFERROR(VLOOKUP(J142,'Roll ups'!D:E,2,FALSE),0)</f>
        <v>57863085.470000021</v>
      </c>
      <c r="AH142" s="74">
        <f>IF(Table2[[#This Row],[CATEGORY TTL LOOKUP]]=0,0,IF(Table2[[#This Row],[CATEGORY TTL LOOKUP]]&gt;0,SUM(AB142/AG142)))</f>
        <v>3.7994482702444785E-4</v>
      </c>
      <c r="AI142" s="74" t="str">
        <f>IFERROR(IF(AH142&lt;#REF!,"STRIKE",IF(AH142&gt;=#REF!,"GOOD")),"NO DATA")</f>
        <v>NO DATA</v>
      </c>
      <c r="AJ142" s="75">
        <f>IFERROR(VLOOKUP(K142,'Roll ups'!H:I,2,FALSE),0)</f>
        <v>34230392.709999993</v>
      </c>
      <c r="AK142" s="76">
        <f>IF(Table2[[#This Row],[PRICE TIER LOOKUP]]=0,0,IF(Table2[[#This Row],[PRICE TIER LOOKUP]]&gt;0,SUM(AB142/AJ142)))</f>
        <v>6.4225906451775567E-4</v>
      </c>
      <c r="AL142" s="74" t="e">
        <f>IF(AK142&lt;#REF!,"STRIKE",IF(AK142&gt;=#REF!,"GOOD"))</f>
        <v>#REF!</v>
      </c>
      <c r="AM142" s="75">
        <f>VLOOKUP(H142,'Roll ups'!A:B,2,FALSE)</f>
        <v>325145452.83999985</v>
      </c>
      <c r="AN142" s="77">
        <f t="shared" si="6"/>
        <v>6.7615215922513439E-5</v>
      </c>
      <c r="AO142" s="74" t="str">
        <f>IFERROR(VLOOKUP(Table2[[#This Row],[Product Name]],'Roll ups'!L:P,5,FALSE),"GOOD")</f>
        <v>GOOD</v>
      </c>
      <c r="AP142" s="74">
        <f>Table2[[#This Row],[Retail Dollar Vol Current 12 Mths]]/Table2[[#This Row],[SHELF SALES  LOOKUP]]</f>
        <v>6.7615215922513439E-5</v>
      </c>
      <c r="AQ142" s="69">
        <f t="shared" si="7"/>
        <v>0</v>
      </c>
      <c r="AR14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42" s="69" t="e">
        <f>IF(Table2[[#This Row],[Shelf Dollar Vol Current 12 Mths]]&gt;#REF!,"MEETS $ CRITERIA",IF(Table2[[#This Row],[Shelf Dollar Vol Current 12 Mths]]&lt;#REF!+1,"DOES NOT MEET $ CRITERIA"))</f>
        <v>#REF!</v>
      </c>
      <c r="AT142" s="78"/>
    </row>
    <row r="143" spans="1:46" ht="13.8" x14ac:dyDescent="0.3">
      <c r="A143" s="68" t="s">
        <v>5425</v>
      </c>
      <c r="B143" s="69">
        <v>89887</v>
      </c>
      <c r="C143" s="69">
        <v>306</v>
      </c>
      <c r="D143" s="69" t="s">
        <v>25</v>
      </c>
      <c r="E143" s="70" t="s">
        <v>6313</v>
      </c>
      <c r="F143" s="70"/>
      <c r="G143" s="71" t="s">
        <v>6609</v>
      </c>
      <c r="H143" s="69" t="s">
        <v>6315</v>
      </c>
      <c r="I143" s="68" t="s">
        <v>245</v>
      </c>
      <c r="J143" s="68" t="s">
        <v>245</v>
      </c>
      <c r="K143" s="68" t="s">
        <v>104</v>
      </c>
      <c r="L143" s="68" t="s">
        <v>104</v>
      </c>
      <c r="M143" s="68" t="s">
        <v>245</v>
      </c>
      <c r="N143" s="68" t="s">
        <v>246</v>
      </c>
      <c r="O143" s="68" t="s">
        <v>6610</v>
      </c>
      <c r="P143" s="72" t="s">
        <v>245</v>
      </c>
      <c r="Q143" s="68" t="s">
        <v>194</v>
      </c>
      <c r="R143" s="68" t="s">
        <v>31</v>
      </c>
      <c r="S143" s="68">
        <v>113</v>
      </c>
      <c r="T143" s="68">
        <v>184.1</v>
      </c>
      <c r="U143" s="68">
        <v>-0.62</v>
      </c>
      <c r="V143" s="68">
        <v>370.76</v>
      </c>
      <c r="W143" s="68">
        <v>638.75</v>
      </c>
      <c r="X143" s="68">
        <v>-0.72</v>
      </c>
      <c r="Y143" s="68">
        <v>1427.26</v>
      </c>
      <c r="Z143" s="68">
        <v>1831.25</v>
      </c>
      <c r="AA143" s="68">
        <v>-0.28000000000000003</v>
      </c>
      <c r="AB143" s="73">
        <v>133341.48000000001</v>
      </c>
      <c r="AC143" s="73">
        <v>160848.04999999999</v>
      </c>
      <c r="AD143" s="73">
        <v>133341.48000000001</v>
      </c>
      <c r="AE143" s="73">
        <v>160848.04999999999</v>
      </c>
      <c r="AF143" s="73"/>
      <c r="AG143" s="73">
        <f>IFERROR(VLOOKUP(J143,'Roll ups'!D:E,2,FALSE),0)</f>
        <v>57863085.470000021</v>
      </c>
      <c r="AH143" s="74">
        <f>IF(Table2[[#This Row],[CATEGORY TTL LOOKUP]]=0,0,IF(Table2[[#This Row],[CATEGORY TTL LOOKUP]]&gt;0,SUM(AB143/AG143)))</f>
        <v>2.3044308632510255E-3</v>
      </c>
      <c r="AI143" s="74" t="str">
        <f>IFERROR(IF(AH143&lt;#REF!,"STRIKE",IF(AH143&gt;=#REF!,"GOOD")),"NO DATA")</f>
        <v>NO DATA</v>
      </c>
      <c r="AJ143" s="75">
        <f>IFERROR(VLOOKUP(K143,'Roll ups'!H:I,2,FALSE),0)</f>
        <v>34230392.709999993</v>
      </c>
      <c r="AK143" s="76">
        <f>IF(Table2[[#This Row],[PRICE TIER LOOKUP]]=0,0,IF(Table2[[#This Row],[PRICE TIER LOOKUP]]&gt;0,SUM(AB143/AJ143)))</f>
        <v>3.8954119261695153E-3</v>
      </c>
      <c r="AL143" s="74" t="e">
        <f>IF(AK143&lt;#REF!,"STRIKE",IF(AK143&gt;=#REF!,"GOOD"))</f>
        <v>#REF!</v>
      </c>
      <c r="AM143" s="75">
        <f>VLOOKUP(H143,'Roll ups'!A:B,2,FALSE)</f>
        <v>325145452.83999985</v>
      </c>
      <c r="AN143" s="77">
        <f t="shared" si="6"/>
        <v>4.1009793873886881E-4</v>
      </c>
      <c r="AO143" s="74" t="str">
        <f>IFERROR(VLOOKUP(Table2[[#This Row],[Product Name]],'Roll ups'!L:P,5,FALSE),"GOOD")</f>
        <v>GOOD</v>
      </c>
      <c r="AP143" s="74">
        <f>Table2[[#This Row],[Retail Dollar Vol Current 12 Mths]]/Table2[[#This Row],[SHELF SALES  LOOKUP]]</f>
        <v>4.1009793873886881E-4</v>
      </c>
      <c r="AQ143" s="69">
        <f t="shared" si="7"/>
        <v>0</v>
      </c>
      <c r="AR14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43" s="69" t="e">
        <f>IF(Table2[[#This Row],[Shelf Dollar Vol Current 12 Mths]]&gt;#REF!,"MEETS $ CRITERIA",IF(Table2[[#This Row],[Shelf Dollar Vol Current 12 Mths]]&lt;#REF!+1,"DOES NOT MEET $ CRITERIA"))</f>
        <v>#REF!</v>
      </c>
      <c r="AT143" s="78"/>
    </row>
    <row r="144" spans="1:46" ht="13.8" x14ac:dyDescent="0.3">
      <c r="A144" s="68" t="s">
        <v>5301</v>
      </c>
      <c r="B144" s="69">
        <v>35086</v>
      </c>
      <c r="C144" s="69">
        <v>769</v>
      </c>
      <c r="D144" s="69" t="s">
        <v>25</v>
      </c>
      <c r="E144" s="70" t="s">
        <v>6313</v>
      </c>
      <c r="F144" s="70"/>
      <c r="G144" s="71" t="s">
        <v>6611</v>
      </c>
      <c r="H144" s="69" t="s">
        <v>6315</v>
      </c>
      <c r="I144" s="68" t="s">
        <v>252</v>
      </c>
      <c r="J144" s="68" t="s">
        <v>252</v>
      </c>
      <c r="K144" s="68" t="s">
        <v>104</v>
      </c>
      <c r="L144" s="68" t="s">
        <v>104</v>
      </c>
      <c r="M144" s="68" t="s">
        <v>252</v>
      </c>
      <c r="N144" s="68" t="s">
        <v>154</v>
      </c>
      <c r="O144" s="68" t="s">
        <v>6612</v>
      </c>
      <c r="P144" s="72" t="s">
        <v>252</v>
      </c>
      <c r="Q144" s="68" t="s">
        <v>55</v>
      </c>
      <c r="R144" s="68" t="s">
        <v>31</v>
      </c>
      <c r="S144" s="68">
        <v>81</v>
      </c>
      <c r="T144" s="68">
        <v>126</v>
      </c>
      <c r="U144" s="68">
        <v>-0.55000000000000004</v>
      </c>
      <c r="V144" s="68">
        <v>265.33</v>
      </c>
      <c r="W144" s="68">
        <v>332.75</v>
      </c>
      <c r="X144" s="68">
        <v>-0.25</v>
      </c>
      <c r="Y144" s="68">
        <v>1147.08</v>
      </c>
      <c r="Z144" s="68">
        <v>1406.42</v>
      </c>
      <c r="AA144" s="68">
        <v>-0.23</v>
      </c>
      <c r="AB144" s="73">
        <v>76057.570000000007</v>
      </c>
      <c r="AC144" s="73">
        <v>90577.4</v>
      </c>
      <c r="AD144" s="73">
        <v>76057.570000000007</v>
      </c>
      <c r="AE144" s="73">
        <v>90577.4</v>
      </c>
      <c r="AF144" s="73"/>
      <c r="AG144" s="73">
        <f>IFERROR(VLOOKUP(J144,'Roll ups'!D:E,2,FALSE),0)</f>
        <v>73393567.950000003</v>
      </c>
      <c r="AH144" s="74">
        <f>IF(Table2[[#This Row],[CATEGORY TTL LOOKUP]]=0,0,IF(Table2[[#This Row],[CATEGORY TTL LOOKUP]]&gt;0,SUM(AB144/AG144)))</f>
        <v>1.0362974866110184E-3</v>
      </c>
      <c r="AI144" s="74" t="str">
        <f>IFERROR(IF(AH144&lt;#REF!,"STRIKE",IF(AH144&gt;=#REF!,"GOOD")),"NO DATA")</f>
        <v>NO DATA</v>
      </c>
      <c r="AJ144" s="75">
        <f>IFERROR(VLOOKUP(K144,'Roll ups'!H:I,2,FALSE),0)</f>
        <v>34230392.709999993</v>
      </c>
      <c r="AK144" s="76">
        <f>IF(Table2[[#This Row],[PRICE TIER LOOKUP]]=0,0,IF(Table2[[#This Row],[PRICE TIER LOOKUP]]&gt;0,SUM(AB144/AJ144)))</f>
        <v>2.2219309794182032E-3</v>
      </c>
      <c r="AL144" s="74" t="e">
        <f>IF(AK144&lt;#REF!,"STRIKE",IF(AK144&gt;=#REF!,"GOOD"))</f>
        <v>#REF!</v>
      </c>
      <c r="AM144" s="75">
        <f>VLOOKUP(H144,'Roll ups'!A:B,2,FALSE)</f>
        <v>325145452.83999985</v>
      </c>
      <c r="AN144" s="77">
        <f t="shared" si="6"/>
        <v>2.339186026920297E-4</v>
      </c>
      <c r="AO144" s="74" t="str">
        <f>IFERROR(VLOOKUP(Table2[[#This Row],[Product Name]],'Roll ups'!L:P,5,FALSE),"GOOD")</f>
        <v>GOOD</v>
      </c>
      <c r="AP144" s="74">
        <f>Table2[[#This Row],[Retail Dollar Vol Current 12 Mths]]/Table2[[#This Row],[SHELF SALES  LOOKUP]]</f>
        <v>2.339186026920297E-4</v>
      </c>
      <c r="AQ144" s="69">
        <f t="shared" si="7"/>
        <v>0</v>
      </c>
      <c r="AR14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44" s="69" t="e">
        <f>IF(Table2[[#This Row],[Shelf Dollar Vol Current 12 Mths]]&gt;#REF!,"MEETS $ CRITERIA",IF(Table2[[#This Row],[Shelf Dollar Vol Current 12 Mths]]&lt;#REF!+1,"DOES NOT MEET $ CRITERIA"))</f>
        <v>#REF!</v>
      </c>
      <c r="AT144" s="78"/>
    </row>
    <row r="145" spans="1:46" ht="13.8" x14ac:dyDescent="0.3">
      <c r="A145" s="68" t="s">
        <v>5142</v>
      </c>
      <c r="B145" s="69">
        <v>35414</v>
      </c>
      <c r="C145" s="69">
        <v>1022</v>
      </c>
      <c r="D145" s="69" t="s">
        <v>25</v>
      </c>
      <c r="E145" s="70" t="s">
        <v>6313</v>
      </c>
      <c r="F145" s="70"/>
      <c r="G145" s="71" t="s">
        <v>6613</v>
      </c>
      <c r="H145" s="69" t="s">
        <v>6315</v>
      </c>
      <c r="I145" s="68" t="s">
        <v>252</v>
      </c>
      <c r="J145" s="68" t="s">
        <v>252</v>
      </c>
      <c r="K145" s="68" t="s">
        <v>104</v>
      </c>
      <c r="L145" s="68" t="s">
        <v>104</v>
      </c>
      <c r="M145" s="68" t="s">
        <v>252</v>
      </c>
      <c r="N145" s="68" t="s">
        <v>154</v>
      </c>
      <c r="O145" s="68" t="s">
        <v>6614</v>
      </c>
      <c r="P145" s="72" t="s">
        <v>252</v>
      </c>
      <c r="Q145" s="68" t="s">
        <v>55</v>
      </c>
      <c r="R145" s="68" t="s">
        <v>31</v>
      </c>
      <c r="S145" s="68">
        <v>3213</v>
      </c>
      <c r="T145" s="68">
        <v>3429.58</v>
      </c>
      <c r="U145" s="68">
        <v>-7.0000000000000007E-2</v>
      </c>
      <c r="V145" s="68">
        <v>6880.38</v>
      </c>
      <c r="W145" s="68">
        <v>6916.67</v>
      </c>
      <c r="X145" s="68">
        <v>-0.01</v>
      </c>
      <c r="Y145" s="68">
        <v>26415.96</v>
      </c>
      <c r="Z145" s="68">
        <v>25989.58</v>
      </c>
      <c r="AA145" s="68">
        <v>0.02</v>
      </c>
      <c r="AB145" s="73">
        <v>1826048.69</v>
      </c>
      <c r="AC145" s="73">
        <v>1795110.86</v>
      </c>
      <c r="AD145" s="73">
        <v>1946327.81</v>
      </c>
      <c r="AE145" s="73">
        <v>1910780.96</v>
      </c>
      <c r="AF145" s="73"/>
      <c r="AG145" s="73">
        <f>IFERROR(VLOOKUP(J145,'Roll ups'!D:E,2,FALSE),0)</f>
        <v>73393567.950000003</v>
      </c>
      <c r="AH145" s="74">
        <f>IF(Table2[[#This Row],[CATEGORY TTL LOOKUP]]=0,0,IF(Table2[[#This Row],[CATEGORY TTL LOOKUP]]&gt;0,SUM(AB145/AG145)))</f>
        <v>2.4880227804758195E-2</v>
      </c>
      <c r="AI145" s="74" t="str">
        <f>IFERROR(IF(AH145&lt;#REF!,"STRIKE",IF(AH145&gt;=#REF!,"GOOD")),"NO DATA")</f>
        <v>NO DATA</v>
      </c>
      <c r="AJ145" s="75">
        <f>IFERROR(VLOOKUP(K145,'Roll ups'!H:I,2,FALSE),0)</f>
        <v>34230392.709999993</v>
      </c>
      <c r="AK145" s="76">
        <f>IF(Table2[[#This Row],[PRICE TIER LOOKUP]]=0,0,IF(Table2[[#This Row],[PRICE TIER LOOKUP]]&gt;0,SUM(AB145/AJ145)))</f>
        <v>5.3345829405764954E-2</v>
      </c>
      <c r="AL145" s="74" t="e">
        <f>IF(AK145&lt;#REF!,"STRIKE",IF(AK145&gt;=#REF!,"GOOD"))</f>
        <v>#REF!</v>
      </c>
      <c r="AM145" s="75">
        <f>VLOOKUP(H145,'Roll ups'!A:B,2,FALSE)</f>
        <v>325145452.83999985</v>
      </c>
      <c r="AN145" s="77">
        <f t="shared" si="6"/>
        <v>5.6160978849628153E-3</v>
      </c>
      <c r="AO145" s="74" t="str">
        <f>IFERROR(VLOOKUP(Table2[[#This Row],[Product Name]],'Roll ups'!L:P,5,FALSE),"GOOD")</f>
        <v>GOOD</v>
      </c>
      <c r="AP145" s="74">
        <f>Table2[[#This Row],[Retail Dollar Vol Current 12 Mths]]/Table2[[#This Row],[SHELF SALES  LOOKUP]]</f>
        <v>5.9860219264938159E-3</v>
      </c>
      <c r="AQ145" s="69">
        <f t="shared" si="7"/>
        <v>0</v>
      </c>
      <c r="AR14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45" s="69" t="e">
        <f>IF(Table2[[#This Row],[Shelf Dollar Vol Current 12 Mths]]&gt;#REF!,"MEETS $ CRITERIA",IF(Table2[[#This Row],[Shelf Dollar Vol Current 12 Mths]]&lt;#REF!+1,"DOES NOT MEET $ CRITERIA"))</f>
        <v>#REF!</v>
      </c>
      <c r="AT145" s="78"/>
    </row>
    <row r="146" spans="1:46" ht="13.8" x14ac:dyDescent="0.3">
      <c r="A146" s="68" t="s">
        <v>5148</v>
      </c>
      <c r="B146" s="69">
        <v>35418</v>
      </c>
      <c r="C146" s="69">
        <v>987</v>
      </c>
      <c r="D146" s="69" t="s">
        <v>25</v>
      </c>
      <c r="E146" s="70" t="s">
        <v>6313</v>
      </c>
      <c r="F146" s="70"/>
      <c r="G146" s="71" t="s">
        <v>6615</v>
      </c>
      <c r="H146" s="69" t="s">
        <v>6315</v>
      </c>
      <c r="I146" s="68" t="s">
        <v>252</v>
      </c>
      <c r="J146" s="68" t="s">
        <v>252</v>
      </c>
      <c r="K146" s="68" t="s">
        <v>104</v>
      </c>
      <c r="L146" s="68" t="s">
        <v>104</v>
      </c>
      <c r="M146" s="68" t="s">
        <v>252</v>
      </c>
      <c r="N146" s="68" t="s">
        <v>154</v>
      </c>
      <c r="O146" s="68" t="s">
        <v>6616</v>
      </c>
      <c r="P146" s="72" t="s">
        <v>252</v>
      </c>
      <c r="Q146" s="68" t="s">
        <v>55</v>
      </c>
      <c r="R146" s="68" t="s">
        <v>31</v>
      </c>
      <c r="S146" s="68">
        <v>1300</v>
      </c>
      <c r="T146" s="68">
        <v>744.94</v>
      </c>
      <c r="U146" s="68">
        <v>0.43</v>
      </c>
      <c r="V146" s="68">
        <v>6153.22</v>
      </c>
      <c r="W146" s="68">
        <v>6073.06</v>
      </c>
      <c r="X146" s="68">
        <v>0.01</v>
      </c>
      <c r="Y146" s="68">
        <v>25757.16</v>
      </c>
      <c r="Z146" s="68">
        <v>25593.57</v>
      </c>
      <c r="AA146" s="68">
        <v>0.01</v>
      </c>
      <c r="AB146" s="73">
        <v>1623220.41</v>
      </c>
      <c r="AC146" s="73">
        <v>1601850.52</v>
      </c>
      <c r="AD146" s="73">
        <v>1731265.27</v>
      </c>
      <c r="AE146" s="73">
        <v>1716077.29</v>
      </c>
      <c r="AF146" s="73"/>
      <c r="AG146" s="73">
        <f>IFERROR(VLOOKUP(J146,'Roll ups'!D:E,2,FALSE),0)</f>
        <v>73393567.950000003</v>
      </c>
      <c r="AH146" s="74">
        <f>IF(Table2[[#This Row],[CATEGORY TTL LOOKUP]]=0,0,IF(Table2[[#This Row],[CATEGORY TTL LOOKUP]]&gt;0,SUM(AB146/AG146)))</f>
        <v>2.2116657567401991E-2</v>
      </c>
      <c r="AI146" s="74" t="str">
        <f>IFERROR(IF(AH146&lt;#REF!,"STRIKE",IF(AH146&gt;=#REF!,"GOOD")),"NO DATA")</f>
        <v>NO DATA</v>
      </c>
      <c r="AJ146" s="75">
        <f>IFERROR(VLOOKUP(K146,'Roll ups'!H:I,2,FALSE),0)</f>
        <v>34230392.709999993</v>
      </c>
      <c r="AK146" s="76">
        <f>IF(Table2[[#This Row],[PRICE TIER LOOKUP]]=0,0,IF(Table2[[#This Row],[PRICE TIER LOOKUP]]&gt;0,SUM(AB146/AJ146)))</f>
        <v>4.7420443690258794E-2</v>
      </c>
      <c r="AL146" s="74" t="e">
        <f>IF(AK146&lt;#REF!,"STRIKE",IF(AK146&gt;=#REF!,"GOOD"))</f>
        <v>#REF!</v>
      </c>
      <c r="AM146" s="75">
        <f>VLOOKUP(H146,'Roll ups'!A:B,2,FALSE)</f>
        <v>325145452.83999985</v>
      </c>
      <c r="AN146" s="77">
        <f t="shared" si="6"/>
        <v>4.9922900530267201E-3</v>
      </c>
      <c r="AO146" s="74" t="str">
        <f>IFERROR(VLOOKUP(Table2[[#This Row],[Product Name]],'Roll ups'!L:P,5,FALSE),"GOOD")</f>
        <v>GOOD</v>
      </c>
      <c r="AP146" s="74">
        <f>Table2[[#This Row],[Retail Dollar Vol Current 12 Mths]]/Table2[[#This Row],[SHELF SALES  LOOKUP]]</f>
        <v>5.3245870575097196E-3</v>
      </c>
      <c r="AQ146" s="69">
        <f t="shared" si="7"/>
        <v>0</v>
      </c>
      <c r="AR14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46" s="69" t="e">
        <f>IF(Table2[[#This Row],[Shelf Dollar Vol Current 12 Mths]]&gt;#REF!,"MEETS $ CRITERIA",IF(Table2[[#This Row],[Shelf Dollar Vol Current 12 Mths]]&lt;#REF!+1,"DOES NOT MEET $ CRITERIA"))</f>
        <v>#REF!</v>
      </c>
      <c r="AT146" s="78"/>
    </row>
    <row r="147" spans="1:46" ht="13.8" x14ac:dyDescent="0.3">
      <c r="A147" s="68" t="s">
        <v>1391</v>
      </c>
      <c r="B147" s="69">
        <v>38006</v>
      </c>
      <c r="C147" s="69">
        <v>762</v>
      </c>
      <c r="D147" s="69" t="s">
        <v>25</v>
      </c>
      <c r="E147" s="70" t="s">
        <v>6313</v>
      </c>
      <c r="F147" s="70"/>
      <c r="G147" s="71" t="s">
        <v>6617</v>
      </c>
      <c r="H147" s="69" t="s">
        <v>6315</v>
      </c>
      <c r="I147" s="68" t="s">
        <v>252</v>
      </c>
      <c r="J147" s="68" t="s">
        <v>252</v>
      </c>
      <c r="K147" s="68" t="s">
        <v>89</v>
      </c>
      <c r="L147" s="68" t="s">
        <v>89</v>
      </c>
      <c r="M147" s="68" t="s">
        <v>252</v>
      </c>
      <c r="N147" s="68" t="s">
        <v>154</v>
      </c>
      <c r="O147" s="68" t="s">
        <v>6618</v>
      </c>
      <c r="P147" s="72" t="s">
        <v>252</v>
      </c>
      <c r="Q147" s="68" t="s">
        <v>397</v>
      </c>
      <c r="R147" s="68" t="s">
        <v>31</v>
      </c>
      <c r="S147" s="68">
        <v>118</v>
      </c>
      <c r="T147" s="68">
        <v>380</v>
      </c>
      <c r="U147" s="68">
        <v>-2.2200000000000002</v>
      </c>
      <c r="V147" s="68">
        <v>351</v>
      </c>
      <c r="W147" s="68">
        <v>595</v>
      </c>
      <c r="X147" s="68">
        <v>-0.7</v>
      </c>
      <c r="Y147" s="68">
        <v>1870</v>
      </c>
      <c r="Z147" s="68">
        <v>2306</v>
      </c>
      <c r="AA147" s="68">
        <v>-0.23</v>
      </c>
      <c r="AB147" s="73">
        <v>231052.68</v>
      </c>
      <c r="AC147" s="73">
        <v>282481.44</v>
      </c>
      <c r="AD147" s="73">
        <v>239434.8</v>
      </c>
      <c r="AE147" s="73">
        <v>295087.44</v>
      </c>
      <c r="AF147" s="73"/>
      <c r="AG147" s="73">
        <f>IFERROR(VLOOKUP(J147,'Roll ups'!D:E,2,FALSE),0)</f>
        <v>73393567.950000003</v>
      </c>
      <c r="AH147" s="74">
        <f>IF(Table2[[#This Row],[CATEGORY TTL LOOKUP]]=0,0,IF(Table2[[#This Row],[CATEGORY TTL LOOKUP]]&gt;0,SUM(AB147/AG147)))</f>
        <v>3.1481325469475282E-3</v>
      </c>
      <c r="AI147" s="74" t="str">
        <f>IFERROR(IF(AH147&lt;#REF!,"STRIKE",IF(AH147&gt;=#REF!,"GOOD")),"NO DATA")</f>
        <v>NO DATA</v>
      </c>
      <c r="AJ147" s="75">
        <f>IFERROR(VLOOKUP(K147,'Roll ups'!H:I,2,FALSE),0)</f>
        <v>75793138.070000067</v>
      </c>
      <c r="AK147" s="76">
        <f>IF(Table2[[#This Row],[PRICE TIER LOOKUP]]=0,0,IF(Table2[[#This Row],[PRICE TIER LOOKUP]]&gt;0,SUM(AB147/AJ147)))</f>
        <v>3.0484643581666624E-3</v>
      </c>
      <c r="AL147" s="74" t="e">
        <f>IF(AK147&lt;#REF!,"STRIKE",IF(AK147&gt;=#REF!,"GOOD"))</f>
        <v>#REF!</v>
      </c>
      <c r="AM147" s="75">
        <f>VLOOKUP(H147,'Roll ups'!A:B,2,FALSE)</f>
        <v>325145452.83999985</v>
      </c>
      <c r="AN147" s="77">
        <f t="shared" si="6"/>
        <v>7.1061329008866145E-4</v>
      </c>
      <c r="AO147" s="74" t="str">
        <f>IFERROR(VLOOKUP(Table2[[#This Row],[Product Name]],'Roll ups'!L:P,5,FALSE),"GOOD")</f>
        <v>GOOD</v>
      </c>
      <c r="AP147" s="74">
        <f>Table2[[#This Row],[Retail Dollar Vol Current 12 Mths]]/Table2[[#This Row],[SHELF SALES  LOOKUP]]</f>
        <v>7.3639289096201184E-4</v>
      </c>
      <c r="AQ147" s="69">
        <f t="shared" si="7"/>
        <v>0</v>
      </c>
      <c r="AR14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47" s="69" t="e">
        <f>IF(Table2[[#This Row],[Shelf Dollar Vol Current 12 Mths]]&gt;#REF!,"MEETS $ CRITERIA",IF(Table2[[#This Row],[Shelf Dollar Vol Current 12 Mths]]&lt;#REF!+1,"DOES NOT MEET $ CRITERIA"))</f>
        <v>#REF!</v>
      </c>
      <c r="AT147" s="78"/>
    </row>
    <row r="148" spans="1:46" ht="13.8" x14ac:dyDescent="0.3">
      <c r="A148" s="68" t="s">
        <v>1265</v>
      </c>
      <c r="B148" s="69">
        <v>38008</v>
      </c>
      <c r="C148" s="69">
        <v>788</v>
      </c>
      <c r="D148" s="69" t="s">
        <v>25</v>
      </c>
      <c r="E148" s="70" t="s">
        <v>6313</v>
      </c>
      <c r="F148" s="70"/>
      <c r="G148" s="71" t="s">
        <v>6619</v>
      </c>
      <c r="H148" s="69" t="s">
        <v>6315</v>
      </c>
      <c r="I148" s="68" t="s">
        <v>252</v>
      </c>
      <c r="J148" s="68" t="s">
        <v>252</v>
      </c>
      <c r="K148" s="68" t="s">
        <v>89</v>
      </c>
      <c r="L148" s="68" t="s">
        <v>89</v>
      </c>
      <c r="M148" s="68" t="s">
        <v>252</v>
      </c>
      <c r="N148" s="68" t="s">
        <v>154</v>
      </c>
      <c r="O148" s="68" t="s">
        <v>6620</v>
      </c>
      <c r="P148" s="72" t="s">
        <v>252</v>
      </c>
      <c r="Q148" s="68" t="s">
        <v>397</v>
      </c>
      <c r="R148" s="68" t="s">
        <v>31</v>
      </c>
      <c r="S148" s="68">
        <v>342</v>
      </c>
      <c r="T148" s="68">
        <v>460.84</v>
      </c>
      <c r="U148" s="68">
        <v>-0.35</v>
      </c>
      <c r="V148" s="68">
        <v>2608.75</v>
      </c>
      <c r="W148" s="68">
        <v>1904.65</v>
      </c>
      <c r="X148" s="68">
        <v>0.27</v>
      </c>
      <c r="Y148" s="68">
        <v>10753.94</v>
      </c>
      <c r="Z148" s="68">
        <v>9551.6299999999992</v>
      </c>
      <c r="AA148" s="68">
        <v>0.11</v>
      </c>
      <c r="AB148" s="73">
        <v>982449.81</v>
      </c>
      <c r="AC148" s="73">
        <v>870380.01</v>
      </c>
      <c r="AD148" s="73">
        <v>1086170.56</v>
      </c>
      <c r="AE148" s="73">
        <v>956407.36</v>
      </c>
      <c r="AF148" s="73"/>
      <c r="AG148" s="73">
        <f>IFERROR(VLOOKUP(J148,'Roll ups'!D:E,2,FALSE),0)</f>
        <v>73393567.950000003</v>
      </c>
      <c r="AH148" s="74">
        <f>IF(Table2[[#This Row],[CATEGORY TTL LOOKUP]]=0,0,IF(Table2[[#This Row],[CATEGORY TTL LOOKUP]]&gt;0,SUM(AB148/AG148)))</f>
        <v>1.3386047816469454E-2</v>
      </c>
      <c r="AI148" s="74" t="str">
        <f>IFERROR(IF(AH148&lt;#REF!,"STRIKE",IF(AH148&gt;=#REF!,"GOOD")),"NO DATA")</f>
        <v>NO DATA</v>
      </c>
      <c r="AJ148" s="75">
        <f>IFERROR(VLOOKUP(K148,'Roll ups'!H:I,2,FALSE),0)</f>
        <v>75793138.070000067</v>
      </c>
      <c r="AK148" s="76">
        <f>IF(Table2[[#This Row],[PRICE TIER LOOKUP]]=0,0,IF(Table2[[#This Row],[PRICE TIER LOOKUP]]&gt;0,SUM(AB148/AJ148)))</f>
        <v>1.2962252718612092E-2</v>
      </c>
      <c r="AL148" s="74" t="e">
        <f>IF(AK148&lt;#REF!,"STRIKE",IF(AK148&gt;=#REF!,"GOOD"))</f>
        <v>#REF!</v>
      </c>
      <c r="AM148" s="75">
        <f>VLOOKUP(H148,'Roll ups'!A:B,2,FALSE)</f>
        <v>325145452.83999985</v>
      </c>
      <c r="AN148" s="77">
        <f t="shared" si="6"/>
        <v>3.0215701970264111E-3</v>
      </c>
      <c r="AO148" s="74" t="str">
        <f>IFERROR(VLOOKUP(Table2[[#This Row],[Product Name]],'Roll ups'!L:P,5,FALSE),"GOOD")</f>
        <v>GOOD</v>
      </c>
      <c r="AP148" s="74">
        <f>Table2[[#This Row],[Retail Dollar Vol Current 12 Mths]]/Table2[[#This Row],[SHELF SALES  LOOKUP]]</f>
        <v>3.3405681995943258E-3</v>
      </c>
      <c r="AQ148" s="69">
        <f t="shared" si="7"/>
        <v>0</v>
      </c>
      <c r="AR14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48" s="69" t="e">
        <f>IF(Table2[[#This Row],[Shelf Dollar Vol Current 12 Mths]]&gt;#REF!,"MEETS $ CRITERIA",IF(Table2[[#This Row],[Shelf Dollar Vol Current 12 Mths]]&lt;#REF!+1,"DOES NOT MEET $ CRITERIA"))</f>
        <v>#REF!</v>
      </c>
      <c r="AT148" s="78"/>
    </row>
    <row r="149" spans="1:46" ht="13.8" x14ac:dyDescent="0.3">
      <c r="A149" s="68" t="s">
        <v>5151</v>
      </c>
      <c r="B149" s="69">
        <v>38064</v>
      </c>
      <c r="C149" s="69">
        <v>1007</v>
      </c>
      <c r="D149" s="69" t="s">
        <v>25</v>
      </c>
      <c r="E149" s="70" t="s">
        <v>6313</v>
      </c>
      <c r="F149" s="70"/>
      <c r="G149" s="71" t="s">
        <v>6621</v>
      </c>
      <c r="H149" s="69" t="s">
        <v>6315</v>
      </c>
      <c r="I149" s="68" t="s">
        <v>252</v>
      </c>
      <c r="J149" s="68" t="s">
        <v>252</v>
      </c>
      <c r="K149" s="68" t="s">
        <v>104</v>
      </c>
      <c r="L149" s="68" t="s">
        <v>104</v>
      </c>
      <c r="M149" s="68" t="s">
        <v>252</v>
      </c>
      <c r="N149" s="68" t="s">
        <v>154</v>
      </c>
      <c r="O149" s="68" t="s">
        <v>6622</v>
      </c>
      <c r="P149" s="72" t="s">
        <v>252</v>
      </c>
      <c r="Q149" s="68" t="s">
        <v>194</v>
      </c>
      <c r="R149" s="68" t="s">
        <v>6402</v>
      </c>
      <c r="S149" s="68">
        <v>2288</v>
      </c>
      <c r="T149" s="68">
        <v>2175</v>
      </c>
      <c r="U149" s="68">
        <v>0.05</v>
      </c>
      <c r="V149" s="68">
        <v>5279.5</v>
      </c>
      <c r="W149" s="68">
        <v>5042</v>
      </c>
      <c r="X149" s="68">
        <v>0.04</v>
      </c>
      <c r="Y149" s="68">
        <v>19818.46</v>
      </c>
      <c r="Z149" s="68">
        <v>19431.88</v>
      </c>
      <c r="AA149" s="68">
        <v>0.02</v>
      </c>
      <c r="AB149" s="73">
        <v>1194581.9099999999</v>
      </c>
      <c r="AC149" s="73">
        <v>1188929.6599999999</v>
      </c>
      <c r="AD149" s="73">
        <v>1441198.29</v>
      </c>
      <c r="AE149" s="73">
        <v>1420218.41</v>
      </c>
      <c r="AF149" s="73"/>
      <c r="AG149" s="73">
        <f>IFERROR(VLOOKUP(J149,'Roll ups'!D:E,2,FALSE),0)</f>
        <v>73393567.950000003</v>
      </c>
      <c r="AH149" s="74">
        <f>IF(Table2[[#This Row],[CATEGORY TTL LOOKUP]]=0,0,IF(Table2[[#This Row],[CATEGORY TTL LOOKUP]]&gt;0,SUM(AB149/AG149)))</f>
        <v>1.6276384203229077E-2</v>
      </c>
      <c r="AI149" s="74" t="str">
        <f>IFERROR(IF(AH149&lt;#REF!,"STRIKE",IF(AH149&gt;=#REF!,"GOOD")),"NO DATA")</f>
        <v>NO DATA</v>
      </c>
      <c r="AJ149" s="75">
        <f>IFERROR(VLOOKUP(K149,'Roll ups'!H:I,2,FALSE),0)</f>
        <v>34230392.709999993</v>
      </c>
      <c r="AK149" s="76">
        <f>IF(Table2[[#This Row],[PRICE TIER LOOKUP]]=0,0,IF(Table2[[#This Row],[PRICE TIER LOOKUP]]&gt;0,SUM(AB149/AJ149)))</f>
        <v>3.4898282357450641E-2</v>
      </c>
      <c r="AL149" s="74" t="e">
        <f>IF(AK149&lt;#REF!,"STRIKE",IF(AK149&gt;=#REF!,"GOOD"))</f>
        <v>#REF!</v>
      </c>
      <c r="AM149" s="75">
        <f>VLOOKUP(H149,'Roll ups'!A:B,2,FALSE)</f>
        <v>325145452.83999985</v>
      </c>
      <c r="AN149" s="77">
        <f t="shared" si="6"/>
        <v>3.6739923611597892E-3</v>
      </c>
      <c r="AO149" s="74" t="str">
        <f>IFERROR(VLOOKUP(Table2[[#This Row],[Product Name]],'Roll ups'!L:P,5,FALSE),"GOOD")</f>
        <v>GOOD</v>
      </c>
      <c r="AP149" s="74">
        <f>Table2[[#This Row],[Retail Dollar Vol Current 12 Mths]]/Table2[[#This Row],[SHELF SALES  LOOKUP]]</f>
        <v>4.4324725362504033E-3</v>
      </c>
      <c r="AQ149" s="69">
        <f t="shared" si="7"/>
        <v>0</v>
      </c>
      <c r="AR14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49" s="69" t="e">
        <f>IF(Table2[[#This Row],[Shelf Dollar Vol Current 12 Mths]]&gt;#REF!,"MEETS $ CRITERIA",IF(Table2[[#This Row],[Shelf Dollar Vol Current 12 Mths]]&lt;#REF!+1,"DOES NOT MEET $ CRITERIA"))</f>
        <v>#REF!</v>
      </c>
      <c r="AT149" s="78"/>
    </row>
    <row r="150" spans="1:46" ht="13.8" x14ac:dyDescent="0.3">
      <c r="A150" s="68" t="s">
        <v>5620</v>
      </c>
      <c r="B150" s="69">
        <v>39176</v>
      </c>
      <c r="C150" s="69">
        <v>347</v>
      </c>
      <c r="D150" s="69" t="s">
        <v>25</v>
      </c>
      <c r="E150" s="70" t="s">
        <v>6313</v>
      </c>
      <c r="F150" s="70"/>
      <c r="G150" s="71" t="s">
        <v>6623</v>
      </c>
      <c r="H150" s="69" t="s">
        <v>6315</v>
      </c>
      <c r="I150" s="68" t="s">
        <v>252</v>
      </c>
      <c r="J150" s="68" t="s">
        <v>252</v>
      </c>
      <c r="K150" s="68" t="s">
        <v>104</v>
      </c>
      <c r="L150" s="68" t="s">
        <v>89</v>
      </c>
      <c r="M150" s="68" t="s">
        <v>252</v>
      </c>
      <c r="N150" s="68" t="s">
        <v>154</v>
      </c>
      <c r="O150" s="68" t="s">
        <v>6624</v>
      </c>
      <c r="P150" s="72" t="s">
        <v>252</v>
      </c>
      <c r="Q150" s="68" t="s">
        <v>55</v>
      </c>
      <c r="R150" s="68" t="s">
        <v>31</v>
      </c>
      <c r="S150" s="68">
        <v>65</v>
      </c>
      <c r="T150" s="68">
        <v>53</v>
      </c>
      <c r="U150" s="68">
        <v>0.19</v>
      </c>
      <c r="V150" s="68">
        <v>129.16999999999999</v>
      </c>
      <c r="W150" s="68">
        <v>136.75</v>
      </c>
      <c r="X150" s="68">
        <v>-0.06</v>
      </c>
      <c r="Y150" s="68">
        <v>501.17</v>
      </c>
      <c r="Z150" s="68">
        <v>555</v>
      </c>
      <c r="AA150" s="68">
        <v>-0.11</v>
      </c>
      <c r="AB150" s="73">
        <v>44102.44</v>
      </c>
      <c r="AC150" s="73">
        <v>48684.6</v>
      </c>
      <c r="AD150" s="73">
        <v>46247.66</v>
      </c>
      <c r="AE150" s="73">
        <v>51123.96</v>
      </c>
      <c r="AF150" s="73"/>
      <c r="AG150" s="73">
        <f>IFERROR(VLOOKUP(J150,'Roll ups'!D:E,2,FALSE),0)</f>
        <v>73393567.950000003</v>
      </c>
      <c r="AH150" s="74">
        <f>IF(Table2[[#This Row],[CATEGORY TTL LOOKUP]]=0,0,IF(Table2[[#This Row],[CATEGORY TTL LOOKUP]]&gt;0,SUM(AB150/AG150)))</f>
        <v>6.0090333842394974E-4</v>
      </c>
      <c r="AI150" s="74" t="str">
        <f>IFERROR(IF(AH150&lt;#REF!,"STRIKE",IF(AH150&gt;=#REF!,"GOOD")),"NO DATA")</f>
        <v>NO DATA</v>
      </c>
      <c r="AJ150" s="75">
        <f>IFERROR(VLOOKUP(K150,'Roll ups'!H:I,2,FALSE),0)</f>
        <v>34230392.709999993</v>
      </c>
      <c r="AK150" s="76">
        <f>IF(Table2[[#This Row],[PRICE TIER LOOKUP]]=0,0,IF(Table2[[#This Row],[PRICE TIER LOOKUP]]&gt;0,SUM(AB150/AJ150)))</f>
        <v>1.2884000593751882E-3</v>
      </c>
      <c r="AL150" s="74" t="e">
        <f>IF(AK150&lt;#REF!,"STRIKE",IF(AK150&gt;=#REF!,"GOOD"))</f>
        <v>#REF!</v>
      </c>
      <c r="AM150" s="75">
        <f>VLOOKUP(H150,'Roll ups'!A:B,2,FALSE)</f>
        <v>325145452.83999985</v>
      </c>
      <c r="AN150" s="77">
        <f t="shared" si="6"/>
        <v>1.3563911048050941E-4</v>
      </c>
      <c r="AO150" s="74" t="str">
        <f>IFERROR(VLOOKUP(Table2[[#This Row],[Product Name]],'Roll ups'!L:P,5,FALSE),"GOOD")</f>
        <v>GOOD</v>
      </c>
      <c r="AP150" s="74">
        <f>Table2[[#This Row],[Retail Dollar Vol Current 12 Mths]]/Table2[[#This Row],[SHELF SALES  LOOKUP]]</f>
        <v>1.4223683461062552E-4</v>
      </c>
      <c r="AQ150" s="69">
        <f t="shared" si="7"/>
        <v>0</v>
      </c>
      <c r="AR15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50" s="69" t="e">
        <f>IF(Table2[[#This Row],[Shelf Dollar Vol Current 12 Mths]]&gt;#REF!,"MEETS $ CRITERIA",IF(Table2[[#This Row],[Shelf Dollar Vol Current 12 Mths]]&lt;#REF!+1,"DOES NOT MEET $ CRITERIA"))</f>
        <v>#REF!</v>
      </c>
      <c r="AT150" s="78"/>
    </row>
    <row r="151" spans="1:46" ht="13.8" x14ac:dyDescent="0.3">
      <c r="A151" s="68" t="s">
        <v>5238</v>
      </c>
      <c r="B151" s="69">
        <v>39888</v>
      </c>
      <c r="C151" s="69">
        <v>593</v>
      </c>
      <c r="D151" s="69" t="s">
        <v>25</v>
      </c>
      <c r="E151" s="70" t="s">
        <v>6313</v>
      </c>
      <c r="F151" s="70"/>
      <c r="G151" s="71" t="s">
        <v>6625</v>
      </c>
      <c r="H151" s="69" t="s">
        <v>6315</v>
      </c>
      <c r="I151" s="68" t="s">
        <v>252</v>
      </c>
      <c r="J151" s="68" t="s">
        <v>252</v>
      </c>
      <c r="K151" s="68" t="s">
        <v>104</v>
      </c>
      <c r="L151" s="68" t="s">
        <v>104</v>
      </c>
      <c r="M151" s="68" t="s">
        <v>252</v>
      </c>
      <c r="N151" s="68" t="s">
        <v>154</v>
      </c>
      <c r="O151" s="68" t="s">
        <v>6626</v>
      </c>
      <c r="P151" s="72" t="s">
        <v>252</v>
      </c>
      <c r="Q151" s="68" t="s">
        <v>194</v>
      </c>
      <c r="R151" s="68" t="s">
        <v>6402</v>
      </c>
      <c r="S151" s="68">
        <v>320</v>
      </c>
      <c r="T151" s="68">
        <v>322.01</v>
      </c>
      <c r="U151" s="68">
        <v>-0.01</v>
      </c>
      <c r="V151" s="68">
        <v>1040.9100000000001</v>
      </c>
      <c r="W151" s="68">
        <v>955.73</v>
      </c>
      <c r="X151" s="68">
        <v>0.08</v>
      </c>
      <c r="Y151" s="68">
        <v>3960.84</v>
      </c>
      <c r="Z151" s="68">
        <v>4242.55</v>
      </c>
      <c r="AA151" s="68">
        <v>-7.0000000000000007E-2</v>
      </c>
      <c r="AB151" s="73">
        <v>289647.18</v>
      </c>
      <c r="AC151" s="73">
        <v>290860.59999999998</v>
      </c>
      <c r="AD151" s="73">
        <v>289647.18</v>
      </c>
      <c r="AE151" s="73">
        <v>290860.59999999998</v>
      </c>
      <c r="AF151" s="73"/>
      <c r="AG151" s="73">
        <f>IFERROR(VLOOKUP(J151,'Roll ups'!D:E,2,FALSE),0)</f>
        <v>73393567.950000003</v>
      </c>
      <c r="AH151" s="74">
        <f>IF(Table2[[#This Row],[CATEGORY TTL LOOKUP]]=0,0,IF(Table2[[#This Row],[CATEGORY TTL LOOKUP]]&gt;0,SUM(AB151/AG151)))</f>
        <v>3.9464926980702806E-3</v>
      </c>
      <c r="AI151" s="74" t="str">
        <f>IFERROR(IF(AH151&lt;#REF!,"STRIKE",IF(AH151&gt;=#REF!,"GOOD")),"NO DATA")</f>
        <v>NO DATA</v>
      </c>
      <c r="AJ151" s="75">
        <f>IFERROR(VLOOKUP(K151,'Roll ups'!H:I,2,FALSE),0)</f>
        <v>34230392.709999993</v>
      </c>
      <c r="AK151" s="76">
        <f>IF(Table2[[#This Row],[PRICE TIER LOOKUP]]=0,0,IF(Table2[[#This Row],[PRICE TIER LOOKUP]]&gt;0,SUM(AB151/AJ151)))</f>
        <v>8.4616960855194365E-3</v>
      </c>
      <c r="AL151" s="74" t="e">
        <f>IF(AK151&lt;#REF!,"STRIKE",IF(AK151&gt;=#REF!,"GOOD"))</f>
        <v>#REF!</v>
      </c>
      <c r="AM151" s="75">
        <f>VLOOKUP(H151,'Roll ups'!A:B,2,FALSE)</f>
        <v>325145452.83999985</v>
      </c>
      <c r="AN151" s="77">
        <f t="shared" si="6"/>
        <v>8.9082340678629107E-4</v>
      </c>
      <c r="AO151" s="74" t="str">
        <f>IFERROR(VLOOKUP(Table2[[#This Row],[Product Name]],'Roll ups'!L:P,5,FALSE),"GOOD")</f>
        <v>GOOD</v>
      </c>
      <c r="AP151" s="74">
        <f>Table2[[#This Row],[Retail Dollar Vol Current 12 Mths]]/Table2[[#This Row],[SHELF SALES  LOOKUP]]</f>
        <v>8.9082340678629107E-4</v>
      </c>
      <c r="AQ151" s="69">
        <f t="shared" si="7"/>
        <v>0</v>
      </c>
      <c r="AR15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51" s="69" t="e">
        <f>IF(Table2[[#This Row],[Shelf Dollar Vol Current 12 Mths]]&gt;#REF!,"MEETS $ CRITERIA",IF(Table2[[#This Row],[Shelf Dollar Vol Current 12 Mths]]&lt;#REF!+1,"DOES NOT MEET $ CRITERIA"))</f>
        <v>#REF!</v>
      </c>
      <c r="AT151" s="78"/>
    </row>
    <row r="152" spans="1:46" ht="13.8" x14ac:dyDescent="0.3">
      <c r="A152" s="68" t="s">
        <v>5509</v>
      </c>
      <c r="B152" s="69">
        <v>41060</v>
      </c>
      <c r="C152" s="69">
        <v>554</v>
      </c>
      <c r="D152" s="69" t="s">
        <v>25</v>
      </c>
      <c r="E152" s="70" t="s">
        <v>6313</v>
      </c>
      <c r="F152" s="70"/>
      <c r="G152" s="71" t="s">
        <v>6627</v>
      </c>
      <c r="H152" s="69" t="s">
        <v>6315</v>
      </c>
      <c r="I152" s="68" t="s">
        <v>252</v>
      </c>
      <c r="J152" s="68" t="s">
        <v>252</v>
      </c>
      <c r="K152" s="68" t="s">
        <v>104</v>
      </c>
      <c r="L152" s="68" t="s">
        <v>104</v>
      </c>
      <c r="M152" s="68" t="s">
        <v>252</v>
      </c>
      <c r="N152" s="68" t="s">
        <v>184</v>
      </c>
      <c r="O152" s="68" t="s">
        <v>6628</v>
      </c>
      <c r="P152" s="72" t="s">
        <v>191</v>
      </c>
      <c r="Q152" s="68" t="s">
        <v>55</v>
      </c>
      <c r="R152" s="68" t="s">
        <v>31</v>
      </c>
      <c r="S152" s="68">
        <v>16</v>
      </c>
      <c r="T152" s="68">
        <v>19</v>
      </c>
      <c r="U152" s="68">
        <v>-0.19</v>
      </c>
      <c r="V152" s="68">
        <v>84.42</v>
      </c>
      <c r="W152" s="68">
        <v>92</v>
      </c>
      <c r="X152" s="68">
        <v>-0.09</v>
      </c>
      <c r="Y152" s="68">
        <v>420.08</v>
      </c>
      <c r="Z152" s="68">
        <v>463.5</v>
      </c>
      <c r="AA152" s="68">
        <v>-0.1</v>
      </c>
      <c r="AB152" s="73">
        <v>28411.1</v>
      </c>
      <c r="AC152" s="73">
        <v>31542.639999999999</v>
      </c>
      <c r="AD152" s="73">
        <v>31002.15</v>
      </c>
      <c r="AE152" s="73">
        <v>34139.980000000003</v>
      </c>
      <c r="AF152" s="73"/>
      <c r="AG152" s="73">
        <f>IFERROR(VLOOKUP(J152,'Roll ups'!D:E,2,FALSE),0)</f>
        <v>73393567.950000003</v>
      </c>
      <c r="AH152" s="74">
        <f>IF(Table2[[#This Row],[CATEGORY TTL LOOKUP]]=0,0,IF(Table2[[#This Row],[CATEGORY TTL LOOKUP]]&gt;0,SUM(AB152/AG152)))</f>
        <v>3.8710612923676502E-4</v>
      </c>
      <c r="AI152" s="74" t="str">
        <f>IFERROR(IF(AH152&lt;#REF!,"STRIKE",IF(AH152&gt;=#REF!,"GOOD")),"NO DATA")</f>
        <v>NO DATA</v>
      </c>
      <c r="AJ152" s="75">
        <f>IFERROR(VLOOKUP(K152,'Roll ups'!H:I,2,FALSE),0)</f>
        <v>34230392.709999993</v>
      </c>
      <c r="AK152" s="76">
        <f>IF(Table2[[#This Row],[PRICE TIER LOOKUP]]=0,0,IF(Table2[[#This Row],[PRICE TIER LOOKUP]]&gt;0,SUM(AB152/AJ152)))</f>
        <v>8.2999632054177514E-4</v>
      </c>
      <c r="AL152" s="74" t="e">
        <f>IF(AK152&lt;#REF!,"STRIKE",IF(AK152&gt;=#REF!,"GOOD"))</f>
        <v>#REF!</v>
      </c>
      <c r="AM152" s="75">
        <f>VLOOKUP(H152,'Roll ups'!A:B,2,FALSE)</f>
        <v>325145452.83999985</v>
      </c>
      <c r="AN152" s="77">
        <f t="shared" si="6"/>
        <v>8.7379662707387628E-5</v>
      </c>
      <c r="AO152" s="74" t="str">
        <f>IFERROR(VLOOKUP(Table2[[#This Row],[Product Name]],'Roll ups'!L:P,5,FALSE),"GOOD")</f>
        <v>GOOD</v>
      </c>
      <c r="AP152" s="74">
        <f>Table2[[#This Row],[Retail Dollar Vol Current 12 Mths]]/Table2[[#This Row],[SHELF SALES  LOOKUP]]</f>
        <v>9.534855778916823E-5</v>
      </c>
      <c r="AQ152" s="69">
        <f t="shared" si="7"/>
        <v>0</v>
      </c>
      <c r="AR15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52" s="69" t="e">
        <f>IF(Table2[[#This Row],[Shelf Dollar Vol Current 12 Mths]]&gt;#REF!,"MEETS $ CRITERIA",IF(Table2[[#This Row],[Shelf Dollar Vol Current 12 Mths]]&lt;#REF!+1,"DOES NOT MEET $ CRITERIA"))</f>
        <v>#REF!</v>
      </c>
      <c r="AT152" s="78"/>
    </row>
    <row r="153" spans="1:46" ht="13.8" x14ac:dyDescent="0.3">
      <c r="A153" s="68" t="s">
        <v>5785</v>
      </c>
      <c r="B153" s="69">
        <v>41299</v>
      </c>
      <c r="C153" s="69">
        <v>357</v>
      </c>
      <c r="D153" s="69" t="s">
        <v>25</v>
      </c>
      <c r="E153" s="70" t="s">
        <v>6313</v>
      </c>
      <c r="F153" s="70"/>
      <c r="G153" s="71" t="s">
        <v>6629</v>
      </c>
      <c r="H153" s="69" t="s">
        <v>6315</v>
      </c>
      <c r="I153" s="68" t="s">
        <v>252</v>
      </c>
      <c r="J153" s="68" t="s">
        <v>252</v>
      </c>
      <c r="K153" s="68" t="s">
        <v>104</v>
      </c>
      <c r="L153" s="68" t="s">
        <v>104</v>
      </c>
      <c r="M153" s="68" t="s">
        <v>252</v>
      </c>
      <c r="N153" s="68" t="s">
        <v>184</v>
      </c>
      <c r="O153" s="68" t="s">
        <v>6630</v>
      </c>
      <c r="P153" s="72" t="s">
        <v>191</v>
      </c>
      <c r="Q153" s="68" t="s">
        <v>55</v>
      </c>
      <c r="R153" s="68" t="s">
        <v>31</v>
      </c>
      <c r="S153" s="68">
        <v>13</v>
      </c>
      <c r="T153" s="68">
        <v>21</v>
      </c>
      <c r="U153" s="68">
        <v>-0.6</v>
      </c>
      <c r="V153" s="68">
        <v>70</v>
      </c>
      <c r="W153" s="68">
        <v>78</v>
      </c>
      <c r="X153" s="68">
        <v>-0.11</v>
      </c>
      <c r="Y153" s="68">
        <v>304.25</v>
      </c>
      <c r="Z153" s="68">
        <v>312.42</v>
      </c>
      <c r="AA153" s="68">
        <v>-0.03</v>
      </c>
      <c r="AB153" s="73">
        <v>20624.900000000001</v>
      </c>
      <c r="AC153" s="73">
        <v>21109.200000000001</v>
      </c>
      <c r="AD153" s="73">
        <v>22453.65</v>
      </c>
      <c r="AE153" s="73">
        <v>23017.07</v>
      </c>
      <c r="AF153" s="73"/>
      <c r="AG153" s="73">
        <f>IFERROR(VLOOKUP(J153,'Roll ups'!D:E,2,FALSE),0)</f>
        <v>73393567.950000003</v>
      </c>
      <c r="AH153" s="74">
        <f>IF(Table2[[#This Row],[CATEGORY TTL LOOKUP]]=0,0,IF(Table2[[#This Row],[CATEGORY TTL LOOKUP]]&gt;0,SUM(AB153/AG153)))</f>
        <v>2.8101781363253645E-4</v>
      </c>
      <c r="AI153" s="74" t="str">
        <f>IFERROR(IF(AH153&lt;#REF!,"STRIKE",IF(AH153&gt;=#REF!,"GOOD")),"NO DATA")</f>
        <v>NO DATA</v>
      </c>
      <c r="AJ153" s="75">
        <f>IFERROR(VLOOKUP(K153,'Roll ups'!H:I,2,FALSE),0)</f>
        <v>34230392.709999993</v>
      </c>
      <c r="AK153" s="76">
        <f>IF(Table2[[#This Row],[PRICE TIER LOOKUP]]=0,0,IF(Table2[[#This Row],[PRICE TIER LOOKUP]]&gt;0,SUM(AB153/AJ153)))</f>
        <v>6.0253179607766192E-4</v>
      </c>
      <c r="AL153" s="74" t="e">
        <f>IF(AK153&lt;#REF!,"STRIKE",IF(AK153&gt;=#REF!,"GOOD"))</f>
        <v>#REF!</v>
      </c>
      <c r="AM153" s="75">
        <f>VLOOKUP(H153,'Roll ups'!A:B,2,FALSE)</f>
        <v>325145452.83999985</v>
      </c>
      <c r="AN153" s="77">
        <f t="shared" si="6"/>
        <v>6.343284157859426E-5</v>
      </c>
      <c r="AO153" s="74" t="str">
        <f>IFERROR(VLOOKUP(Table2[[#This Row],[Product Name]],'Roll ups'!L:P,5,FALSE),"GOOD")</f>
        <v>GOOD</v>
      </c>
      <c r="AP153" s="74">
        <f>Table2[[#This Row],[Retail Dollar Vol Current 12 Mths]]/Table2[[#This Row],[SHELF SALES  LOOKUP]]</f>
        <v>6.9057247468409683E-5</v>
      </c>
      <c r="AQ153" s="69">
        <f t="shared" si="7"/>
        <v>0</v>
      </c>
      <c r="AR15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53" s="69" t="e">
        <f>IF(Table2[[#This Row],[Shelf Dollar Vol Current 12 Mths]]&gt;#REF!,"MEETS $ CRITERIA",IF(Table2[[#This Row],[Shelf Dollar Vol Current 12 Mths]]&lt;#REF!+1,"DOES NOT MEET $ CRITERIA"))</f>
        <v>#REF!</v>
      </c>
      <c r="AT153" s="78"/>
    </row>
    <row r="154" spans="1:46" ht="13.8" x14ac:dyDescent="0.3">
      <c r="A154" s="68" t="s">
        <v>5572</v>
      </c>
      <c r="B154" s="69">
        <v>41306</v>
      </c>
      <c r="C154" s="69">
        <v>507</v>
      </c>
      <c r="D154" s="69" t="s">
        <v>25</v>
      </c>
      <c r="E154" s="70" t="s">
        <v>6313</v>
      </c>
      <c r="F154" s="70"/>
      <c r="G154" s="71" t="s">
        <v>6631</v>
      </c>
      <c r="H154" s="69" t="s">
        <v>6315</v>
      </c>
      <c r="I154" s="68" t="s">
        <v>252</v>
      </c>
      <c r="J154" s="68" t="s">
        <v>252</v>
      </c>
      <c r="K154" s="68" t="s">
        <v>104</v>
      </c>
      <c r="L154" s="68" t="s">
        <v>104</v>
      </c>
      <c r="M154" s="68" t="s">
        <v>252</v>
      </c>
      <c r="N154" s="68" t="s">
        <v>184</v>
      </c>
      <c r="O154" s="68" t="s">
        <v>6632</v>
      </c>
      <c r="P154" s="72" t="s">
        <v>191</v>
      </c>
      <c r="Q154" s="68" t="s">
        <v>55</v>
      </c>
      <c r="R154" s="68" t="s">
        <v>31</v>
      </c>
      <c r="S154" s="68">
        <v>1</v>
      </c>
      <c r="T154" s="68">
        <v>22</v>
      </c>
      <c r="U154" s="68">
        <v>-28.33</v>
      </c>
      <c r="V154" s="68">
        <v>10.08</v>
      </c>
      <c r="W154" s="68">
        <v>105</v>
      </c>
      <c r="X154" s="68">
        <v>-9.41</v>
      </c>
      <c r="Y154" s="68">
        <v>331.08</v>
      </c>
      <c r="Z154" s="68">
        <v>369.75</v>
      </c>
      <c r="AA154" s="68">
        <v>-0.12</v>
      </c>
      <c r="AB154" s="73">
        <v>22491.24</v>
      </c>
      <c r="AC154" s="73">
        <v>25181.18</v>
      </c>
      <c r="AD154" s="73">
        <v>24433.95</v>
      </c>
      <c r="AE154" s="73">
        <v>27211.39</v>
      </c>
      <c r="AF154" s="73"/>
      <c r="AG154" s="73">
        <f>IFERROR(VLOOKUP(J154,'Roll ups'!D:E,2,FALSE),0)</f>
        <v>73393567.950000003</v>
      </c>
      <c r="AH154" s="74">
        <f>IF(Table2[[#This Row],[CATEGORY TTL LOOKUP]]=0,0,IF(Table2[[#This Row],[CATEGORY TTL LOOKUP]]&gt;0,SUM(AB154/AG154)))</f>
        <v>3.0644701747327982E-4</v>
      </c>
      <c r="AI154" s="74" t="str">
        <f>IFERROR(IF(AH154&lt;#REF!,"STRIKE",IF(AH154&gt;=#REF!,"GOOD")),"NO DATA")</f>
        <v>NO DATA</v>
      </c>
      <c r="AJ154" s="75">
        <f>IFERROR(VLOOKUP(K154,'Roll ups'!H:I,2,FALSE),0)</f>
        <v>34230392.709999993</v>
      </c>
      <c r="AK154" s="76">
        <f>IF(Table2[[#This Row],[PRICE TIER LOOKUP]]=0,0,IF(Table2[[#This Row],[PRICE TIER LOOKUP]]&gt;0,SUM(AB154/AJ154)))</f>
        <v>6.5705468793612345E-4</v>
      </c>
      <c r="AL154" s="74" t="e">
        <f>IF(AK154&lt;#REF!,"STRIKE",IF(AK154&gt;=#REF!,"GOOD"))</f>
        <v>#REF!</v>
      </c>
      <c r="AM154" s="75">
        <f>VLOOKUP(H154,'Roll ups'!A:B,2,FALSE)</f>
        <v>325145452.83999985</v>
      </c>
      <c r="AN154" s="77">
        <f t="shared" si="6"/>
        <v>6.9172857266030008E-5</v>
      </c>
      <c r="AO154" s="74" t="str">
        <f>IFERROR(VLOOKUP(Table2[[#This Row],[Product Name]],'Roll ups'!L:P,5,FALSE),"GOOD")</f>
        <v>GOOD</v>
      </c>
      <c r="AP154" s="74">
        <f>Table2[[#This Row],[Retail Dollar Vol Current 12 Mths]]/Table2[[#This Row],[SHELF SALES  LOOKUP]]</f>
        <v>7.5147752449189725E-5</v>
      </c>
      <c r="AQ154" s="69">
        <f t="shared" si="7"/>
        <v>0</v>
      </c>
      <c r="AR15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54" s="69" t="e">
        <f>IF(Table2[[#This Row],[Shelf Dollar Vol Current 12 Mths]]&gt;#REF!,"MEETS $ CRITERIA",IF(Table2[[#This Row],[Shelf Dollar Vol Current 12 Mths]]&lt;#REF!+1,"DOES NOT MEET $ CRITERIA"))</f>
        <v>#REF!</v>
      </c>
      <c r="AT154" s="78"/>
    </row>
    <row r="155" spans="1:46" ht="13.8" x14ac:dyDescent="0.3">
      <c r="A155" s="68" t="s">
        <v>5611</v>
      </c>
      <c r="B155" s="69">
        <v>41310</v>
      </c>
      <c r="C155" s="69">
        <v>459</v>
      </c>
      <c r="D155" s="69" t="s">
        <v>25</v>
      </c>
      <c r="E155" s="70" t="s">
        <v>6313</v>
      </c>
      <c r="F155" s="70"/>
      <c r="G155" s="71" t="s">
        <v>6633</v>
      </c>
      <c r="H155" s="69" t="s">
        <v>6315</v>
      </c>
      <c r="I155" s="68" t="s">
        <v>252</v>
      </c>
      <c r="J155" s="68" t="s">
        <v>252</v>
      </c>
      <c r="K155" s="68" t="s">
        <v>104</v>
      </c>
      <c r="L155" s="68" t="s">
        <v>104</v>
      </c>
      <c r="M155" s="68" t="s">
        <v>252</v>
      </c>
      <c r="N155" s="68" t="s">
        <v>184</v>
      </c>
      <c r="O155" s="68" t="s">
        <v>6634</v>
      </c>
      <c r="P155" s="72" t="s">
        <v>191</v>
      </c>
      <c r="Q155" s="68" t="s">
        <v>55</v>
      </c>
      <c r="R155" s="68" t="s">
        <v>31</v>
      </c>
      <c r="S155" s="68">
        <v>0</v>
      </c>
      <c r="T155" s="68">
        <v>31</v>
      </c>
      <c r="U155" s="68">
        <v>-372.49</v>
      </c>
      <c r="V155" s="68">
        <v>54.83</v>
      </c>
      <c r="W155" s="68">
        <v>108</v>
      </c>
      <c r="X155" s="68">
        <v>-0.97</v>
      </c>
      <c r="Y155" s="68">
        <v>373.92</v>
      </c>
      <c r="Z155" s="68">
        <v>455.42</v>
      </c>
      <c r="AA155" s="68">
        <v>-0.22</v>
      </c>
      <c r="AB155" s="73">
        <v>25170.32</v>
      </c>
      <c r="AC155" s="73">
        <v>30938.17</v>
      </c>
      <c r="AD155" s="73">
        <v>27595.05</v>
      </c>
      <c r="AE155" s="73">
        <v>33559.67</v>
      </c>
      <c r="AF155" s="73"/>
      <c r="AG155" s="73">
        <f>IFERROR(VLOOKUP(J155,'Roll ups'!D:E,2,FALSE),0)</f>
        <v>73393567.950000003</v>
      </c>
      <c r="AH155" s="74">
        <f>IF(Table2[[#This Row],[CATEGORY TTL LOOKUP]]=0,0,IF(Table2[[#This Row],[CATEGORY TTL LOOKUP]]&gt;0,SUM(AB155/AG155)))</f>
        <v>3.4294994374912382E-4</v>
      </c>
      <c r="AI155" s="74" t="str">
        <f>IFERROR(IF(AH155&lt;#REF!,"STRIKE",IF(AH155&gt;=#REF!,"GOOD")),"NO DATA")</f>
        <v>NO DATA</v>
      </c>
      <c r="AJ155" s="75">
        <f>IFERROR(VLOOKUP(K155,'Roll ups'!H:I,2,FALSE),0)</f>
        <v>34230392.709999993</v>
      </c>
      <c r="AK155" s="76">
        <f>IF(Table2[[#This Row],[PRICE TIER LOOKUP]]=0,0,IF(Table2[[#This Row],[PRICE TIER LOOKUP]]&gt;0,SUM(AB155/AJ155)))</f>
        <v>7.3532080724995007E-4</v>
      </c>
      <c r="AL155" s="74" t="e">
        <f>IF(AK155&lt;#REF!,"STRIKE",IF(AK155&gt;=#REF!,"GOOD"))</f>
        <v>#REF!</v>
      </c>
      <c r="AM155" s="75">
        <f>VLOOKUP(H155,'Roll ups'!A:B,2,FALSE)</f>
        <v>325145452.83999985</v>
      </c>
      <c r="AN155" s="77">
        <f t="shared" si="6"/>
        <v>7.74124927171779E-5</v>
      </c>
      <c r="AO155" s="74" t="str">
        <f>IFERROR(VLOOKUP(Table2[[#This Row],[Product Name]],'Roll ups'!L:P,5,FALSE),"GOOD")</f>
        <v>GOOD</v>
      </c>
      <c r="AP155" s="74">
        <f>Table2[[#This Row],[Retail Dollar Vol Current 12 Mths]]/Table2[[#This Row],[SHELF SALES  LOOKUP]]</f>
        <v>8.4869862884347921E-5</v>
      </c>
      <c r="AQ155" s="69">
        <f t="shared" si="7"/>
        <v>0</v>
      </c>
      <c r="AR15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55" s="69" t="e">
        <f>IF(Table2[[#This Row],[Shelf Dollar Vol Current 12 Mths]]&gt;#REF!,"MEETS $ CRITERIA",IF(Table2[[#This Row],[Shelf Dollar Vol Current 12 Mths]]&lt;#REF!+1,"DOES NOT MEET $ CRITERIA"))</f>
        <v>#REF!</v>
      </c>
      <c r="AT155" s="78"/>
    </row>
    <row r="156" spans="1:46" ht="13.8" x14ac:dyDescent="0.3">
      <c r="A156" s="68" t="s">
        <v>5776</v>
      </c>
      <c r="B156" s="69">
        <v>41326</v>
      </c>
      <c r="C156" s="69">
        <v>347</v>
      </c>
      <c r="D156" s="69" t="s">
        <v>25</v>
      </c>
      <c r="E156" s="70" t="s">
        <v>6313</v>
      </c>
      <c r="F156" s="70"/>
      <c r="G156" s="71" t="s">
        <v>6635</v>
      </c>
      <c r="H156" s="69" t="s">
        <v>6315</v>
      </c>
      <c r="I156" s="68" t="s">
        <v>252</v>
      </c>
      <c r="J156" s="68" t="s">
        <v>252</v>
      </c>
      <c r="K156" s="68" t="s">
        <v>104</v>
      </c>
      <c r="L156" s="68" t="s">
        <v>104</v>
      </c>
      <c r="M156" s="68" t="s">
        <v>252</v>
      </c>
      <c r="N156" s="68" t="s">
        <v>184</v>
      </c>
      <c r="O156" s="68" t="s">
        <v>6636</v>
      </c>
      <c r="P156" s="72" t="s">
        <v>191</v>
      </c>
      <c r="Q156" s="68" t="s">
        <v>55</v>
      </c>
      <c r="R156" s="68" t="s">
        <v>31</v>
      </c>
      <c r="S156" s="68">
        <v>28</v>
      </c>
      <c r="T156" s="68">
        <v>16.579999999999998</v>
      </c>
      <c r="U156" s="68">
        <v>0.41</v>
      </c>
      <c r="V156" s="68">
        <v>82.08</v>
      </c>
      <c r="W156" s="68">
        <v>73.58</v>
      </c>
      <c r="X156" s="68">
        <v>0.1</v>
      </c>
      <c r="Y156" s="68">
        <v>312.67</v>
      </c>
      <c r="Z156" s="68">
        <v>279.17</v>
      </c>
      <c r="AA156" s="68">
        <v>0.11</v>
      </c>
      <c r="AB156" s="73">
        <v>21493.99</v>
      </c>
      <c r="AC156" s="73">
        <v>19030.2</v>
      </c>
      <c r="AD156" s="73">
        <v>23074.799999999999</v>
      </c>
      <c r="AE156" s="73">
        <v>20552.02</v>
      </c>
      <c r="AF156" s="73"/>
      <c r="AG156" s="73">
        <f>IFERROR(VLOOKUP(J156,'Roll ups'!D:E,2,FALSE),0)</f>
        <v>73393567.950000003</v>
      </c>
      <c r="AH156" s="74">
        <f>IF(Table2[[#This Row],[CATEGORY TTL LOOKUP]]=0,0,IF(Table2[[#This Row],[CATEGORY TTL LOOKUP]]&gt;0,SUM(AB156/AG156)))</f>
        <v>2.9285931451980871E-4</v>
      </c>
      <c r="AI156" s="74" t="str">
        <f>IFERROR(IF(AH156&lt;#REF!,"STRIKE",IF(AH156&gt;=#REF!,"GOOD")),"NO DATA")</f>
        <v>NO DATA</v>
      </c>
      <c r="AJ156" s="75">
        <f>IFERROR(VLOOKUP(K156,'Roll ups'!H:I,2,FALSE),0)</f>
        <v>34230392.709999993</v>
      </c>
      <c r="AK156" s="76">
        <f>IF(Table2[[#This Row],[PRICE TIER LOOKUP]]=0,0,IF(Table2[[#This Row],[PRICE TIER LOOKUP]]&gt;0,SUM(AB156/AJ156)))</f>
        <v>6.279212214156338E-4</v>
      </c>
      <c r="AL156" s="74" t="e">
        <f>IF(AK156&lt;#REF!,"STRIKE",IF(AK156&gt;=#REF!,"GOOD"))</f>
        <v>#REF!</v>
      </c>
      <c r="AM156" s="75">
        <f>VLOOKUP(H156,'Roll ups'!A:B,2,FALSE)</f>
        <v>325145452.83999985</v>
      </c>
      <c r="AN156" s="77">
        <f t="shared" si="6"/>
        <v>6.6105768394605029E-5</v>
      </c>
      <c r="AO156" s="74" t="str">
        <f>IFERROR(VLOOKUP(Table2[[#This Row],[Product Name]],'Roll ups'!L:P,5,FALSE),"GOOD")</f>
        <v>GOOD</v>
      </c>
      <c r="AP156" s="74">
        <f>Table2[[#This Row],[Retail Dollar Vol Current 12 Mths]]/Table2[[#This Row],[SHELF SALES  LOOKUP]]</f>
        <v>7.0967623254306522E-5</v>
      </c>
      <c r="AQ156" s="69">
        <f t="shared" si="7"/>
        <v>0</v>
      </c>
      <c r="AR15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56" s="69" t="e">
        <f>IF(Table2[[#This Row],[Shelf Dollar Vol Current 12 Mths]]&gt;#REF!,"MEETS $ CRITERIA",IF(Table2[[#This Row],[Shelf Dollar Vol Current 12 Mths]]&lt;#REF!+1,"DOES NOT MEET $ CRITERIA"))</f>
        <v>#REF!</v>
      </c>
      <c r="AT156" s="78"/>
    </row>
    <row r="157" spans="1:46" ht="13.8" x14ac:dyDescent="0.3">
      <c r="A157" s="68" t="s">
        <v>5713</v>
      </c>
      <c r="B157" s="69">
        <v>41340</v>
      </c>
      <c r="C157" s="69">
        <v>490</v>
      </c>
      <c r="D157" s="69" t="s">
        <v>25</v>
      </c>
      <c r="E157" s="70" t="s">
        <v>6313</v>
      </c>
      <c r="F157" s="70"/>
      <c r="G157" s="71" t="s">
        <v>6637</v>
      </c>
      <c r="H157" s="69" t="s">
        <v>6315</v>
      </c>
      <c r="I157" s="68" t="s">
        <v>252</v>
      </c>
      <c r="J157" s="68" t="s">
        <v>252</v>
      </c>
      <c r="K157" s="68" t="s">
        <v>104</v>
      </c>
      <c r="L157" s="68" t="s">
        <v>104</v>
      </c>
      <c r="M157" s="68" t="s">
        <v>252</v>
      </c>
      <c r="N157" s="68" t="s">
        <v>184</v>
      </c>
      <c r="O157" s="68" t="s">
        <v>6638</v>
      </c>
      <c r="P157" s="72" t="s">
        <v>191</v>
      </c>
      <c r="Q157" s="68" t="s">
        <v>55</v>
      </c>
      <c r="R157" s="68" t="s">
        <v>31</v>
      </c>
      <c r="S157" s="68">
        <v>25</v>
      </c>
      <c r="T157" s="68">
        <v>41.25</v>
      </c>
      <c r="U157" s="68">
        <v>-0.65</v>
      </c>
      <c r="V157" s="68">
        <v>134.25</v>
      </c>
      <c r="W157" s="68">
        <v>123.33</v>
      </c>
      <c r="X157" s="68">
        <v>0.08</v>
      </c>
      <c r="Y157" s="68">
        <v>541.58000000000004</v>
      </c>
      <c r="Z157" s="68">
        <v>551.08000000000004</v>
      </c>
      <c r="AA157" s="68">
        <v>-0.02</v>
      </c>
      <c r="AB157" s="73">
        <v>36731</v>
      </c>
      <c r="AC157" s="73">
        <v>37485.279999999999</v>
      </c>
      <c r="AD157" s="73">
        <v>39968.85</v>
      </c>
      <c r="AE157" s="73">
        <v>40603.79</v>
      </c>
      <c r="AF157" s="73"/>
      <c r="AG157" s="73">
        <f>IFERROR(VLOOKUP(J157,'Roll ups'!D:E,2,FALSE),0)</f>
        <v>73393567.950000003</v>
      </c>
      <c r="AH157" s="74">
        <f>IF(Table2[[#This Row],[CATEGORY TTL LOOKUP]]=0,0,IF(Table2[[#This Row],[CATEGORY TTL LOOKUP]]&gt;0,SUM(AB157/AG157)))</f>
        <v>5.0046619923183608E-4</v>
      </c>
      <c r="AI157" s="74" t="str">
        <f>IFERROR(IF(AH157&lt;#REF!,"STRIKE",IF(AH157&gt;=#REF!,"GOOD")),"NO DATA")</f>
        <v>NO DATA</v>
      </c>
      <c r="AJ157" s="75">
        <f>IFERROR(VLOOKUP(K157,'Roll ups'!H:I,2,FALSE),0)</f>
        <v>34230392.709999993</v>
      </c>
      <c r="AK157" s="76">
        <f>IF(Table2[[#This Row],[PRICE TIER LOOKUP]]=0,0,IF(Table2[[#This Row],[PRICE TIER LOOKUP]]&gt;0,SUM(AB157/AJ157)))</f>
        <v>1.0730522524583681E-3</v>
      </c>
      <c r="AL157" s="74" t="e">
        <f>IF(AK157&lt;#REF!,"STRIKE",IF(AK157&gt;=#REF!,"GOOD"))</f>
        <v>#REF!</v>
      </c>
      <c r="AM157" s="75">
        <f>VLOOKUP(H157,'Roll ups'!A:B,2,FALSE)</f>
        <v>325145452.83999985</v>
      </c>
      <c r="AN157" s="77">
        <f t="shared" si="6"/>
        <v>1.1296790306975285E-4</v>
      </c>
      <c r="AO157" s="74" t="str">
        <f>IFERROR(VLOOKUP(Table2[[#This Row],[Product Name]],'Roll ups'!L:P,5,FALSE),"GOOD")</f>
        <v>GOOD</v>
      </c>
      <c r="AP157" s="74">
        <f>Table2[[#This Row],[Retail Dollar Vol Current 12 Mths]]/Table2[[#This Row],[SHELF SALES  LOOKUP]]</f>
        <v>1.2292606170835239E-4</v>
      </c>
      <c r="AQ157" s="69">
        <f t="shared" si="7"/>
        <v>0</v>
      </c>
      <c r="AR15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57" s="69" t="e">
        <f>IF(Table2[[#This Row],[Shelf Dollar Vol Current 12 Mths]]&gt;#REF!,"MEETS $ CRITERIA",IF(Table2[[#This Row],[Shelf Dollar Vol Current 12 Mths]]&lt;#REF!+1,"DOES NOT MEET $ CRITERIA"))</f>
        <v>#REF!</v>
      </c>
      <c r="AT157" s="78"/>
    </row>
    <row r="158" spans="1:46" ht="13.8" x14ac:dyDescent="0.3">
      <c r="A158" s="68" t="s">
        <v>5623</v>
      </c>
      <c r="B158" s="69">
        <v>41827</v>
      </c>
      <c r="C158" s="69">
        <v>94</v>
      </c>
      <c r="D158" s="69" t="s">
        <v>25</v>
      </c>
      <c r="E158" s="70" t="s">
        <v>6313</v>
      </c>
      <c r="F158" s="70"/>
      <c r="G158" s="71" t="s">
        <v>6639</v>
      </c>
      <c r="H158" s="69" t="s">
        <v>6315</v>
      </c>
      <c r="I158" s="68" t="s">
        <v>252</v>
      </c>
      <c r="J158" s="68" t="s">
        <v>252</v>
      </c>
      <c r="K158" s="68" t="s">
        <v>104</v>
      </c>
      <c r="L158" s="68" t="s">
        <v>89</v>
      </c>
      <c r="M158" s="68" t="s">
        <v>2733</v>
      </c>
      <c r="N158" s="68" t="s">
        <v>2733</v>
      </c>
      <c r="O158" s="68" t="s">
        <v>6640</v>
      </c>
      <c r="P158" s="72" t="s">
        <v>191</v>
      </c>
      <c r="Q158" s="68" t="s">
        <v>194</v>
      </c>
      <c r="R158" s="68" t="s">
        <v>6402</v>
      </c>
      <c r="S158" s="68">
        <v>41</v>
      </c>
      <c r="T158" s="68">
        <v>61.33</v>
      </c>
      <c r="U158" s="68">
        <v>-0.48</v>
      </c>
      <c r="V158" s="68">
        <v>144.43</v>
      </c>
      <c r="W158" s="68">
        <v>168.88</v>
      </c>
      <c r="X158" s="68">
        <v>-0.17</v>
      </c>
      <c r="Y158" s="68">
        <v>483.42</v>
      </c>
      <c r="Z158" s="68">
        <v>604.29999999999995</v>
      </c>
      <c r="AA158" s="68">
        <v>-0.25</v>
      </c>
      <c r="AB158" s="73">
        <v>56258.43</v>
      </c>
      <c r="AC158" s="73">
        <v>70326.27</v>
      </c>
      <c r="AD158" s="73">
        <v>56258.43</v>
      </c>
      <c r="AE158" s="73">
        <v>70326.27</v>
      </c>
      <c r="AF158" s="73"/>
      <c r="AG158" s="73">
        <f>IFERROR(VLOOKUP(J158,'Roll ups'!D:E,2,FALSE),0)</f>
        <v>73393567.950000003</v>
      </c>
      <c r="AH158" s="74">
        <f>IF(Table2[[#This Row],[CATEGORY TTL LOOKUP]]=0,0,IF(Table2[[#This Row],[CATEGORY TTL LOOKUP]]&gt;0,SUM(AB158/AG158)))</f>
        <v>7.6653079515532664E-4</v>
      </c>
      <c r="AI158" s="74" t="str">
        <f>IFERROR(IF(AH158&lt;#REF!,"STRIKE",IF(AH158&gt;=#REF!,"GOOD")),"NO DATA")</f>
        <v>NO DATA</v>
      </c>
      <c r="AJ158" s="75">
        <f>IFERROR(VLOOKUP(K158,'Roll ups'!H:I,2,FALSE),0)</f>
        <v>34230392.709999993</v>
      </c>
      <c r="AK158" s="76">
        <f>IF(Table2[[#This Row],[PRICE TIER LOOKUP]]=0,0,IF(Table2[[#This Row],[PRICE TIER LOOKUP]]&gt;0,SUM(AB158/AJ158)))</f>
        <v>1.6435227745302725E-3</v>
      </c>
      <c r="AL158" s="74" t="e">
        <f>IF(AK158&lt;#REF!,"STRIKE",IF(AK158&gt;=#REF!,"GOOD"))</f>
        <v>#REF!</v>
      </c>
      <c r="AM158" s="75">
        <f>VLOOKUP(H158,'Roll ups'!A:B,2,FALSE)</f>
        <v>325145452.83999985</v>
      </c>
      <c r="AN158" s="77">
        <f t="shared" si="6"/>
        <v>1.7302542449420042E-4</v>
      </c>
      <c r="AO158" s="74" t="str">
        <f>IFERROR(VLOOKUP(Table2[[#This Row],[Product Name]],'Roll ups'!L:P,5,FALSE),"GOOD")</f>
        <v>GOOD</v>
      </c>
      <c r="AP158" s="74">
        <f>Table2[[#This Row],[Retail Dollar Vol Current 12 Mths]]/Table2[[#This Row],[SHELF SALES  LOOKUP]]</f>
        <v>1.7302542449420042E-4</v>
      </c>
      <c r="AQ158" s="69">
        <f t="shared" si="7"/>
        <v>0</v>
      </c>
      <c r="AR15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58" s="69" t="e">
        <f>IF(Table2[[#This Row],[Shelf Dollar Vol Current 12 Mths]]&gt;#REF!,"MEETS $ CRITERIA",IF(Table2[[#This Row],[Shelf Dollar Vol Current 12 Mths]]&lt;#REF!+1,"DOES NOT MEET $ CRITERIA"))</f>
        <v>#REF!</v>
      </c>
      <c r="AT158" s="78"/>
    </row>
    <row r="159" spans="1:46" ht="13.8" x14ac:dyDescent="0.3">
      <c r="A159" s="68" t="s">
        <v>5998</v>
      </c>
      <c r="B159" s="69">
        <v>41834</v>
      </c>
      <c r="C159" s="69">
        <v>404</v>
      </c>
      <c r="D159" s="69" t="s">
        <v>25</v>
      </c>
      <c r="E159" s="70" t="s">
        <v>6313</v>
      </c>
      <c r="F159" s="70"/>
      <c r="G159" s="71" t="s">
        <v>6641</v>
      </c>
      <c r="H159" s="69" t="s">
        <v>6315</v>
      </c>
      <c r="I159" s="68" t="s">
        <v>252</v>
      </c>
      <c r="J159" s="68" t="s">
        <v>252</v>
      </c>
      <c r="K159" s="68" t="s">
        <v>104</v>
      </c>
      <c r="L159" s="68" t="s">
        <v>132</v>
      </c>
      <c r="M159" s="68" t="s">
        <v>2733</v>
      </c>
      <c r="N159" s="68" t="s">
        <v>2733</v>
      </c>
      <c r="O159" s="68" t="s">
        <v>6642</v>
      </c>
      <c r="P159" s="72" t="s">
        <v>191</v>
      </c>
      <c r="Q159" s="68" t="s">
        <v>64</v>
      </c>
      <c r="R159" s="68" t="s">
        <v>60</v>
      </c>
      <c r="S159" s="68">
        <v>21</v>
      </c>
      <c r="T159" s="68">
        <v>21</v>
      </c>
      <c r="U159" s="68">
        <v>0</v>
      </c>
      <c r="V159" s="68">
        <v>51</v>
      </c>
      <c r="W159" s="68">
        <v>48</v>
      </c>
      <c r="X159" s="68">
        <v>0.06</v>
      </c>
      <c r="Y159" s="68">
        <v>213.08</v>
      </c>
      <c r="Z159" s="68">
        <v>226</v>
      </c>
      <c r="AA159" s="68">
        <v>-0.06</v>
      </c>
      <c r="AB159" s="73">
        <v>35388.879999999997</v>
      </c>
      <c r="AC159" s="73">
        <v>37394.879999999997</v>
      </c>
      <c r="AD159" s="73">
        <v>35388.879999999997</v>
      </c>
      <c r="AE159" s="73">
        <v>37394.879999999997</v>
      </c>
      <c r="AF159" s="73"/>
      <c r="AG159" s="73">
        <f>IFERROR(VLOOKUP(J159,'Roll ups'!D:E,2,FALSE),0)</f>
        <v>73393567.950000003</v>
      </c>
      <c r="AH159" s="74">
        <f>IF(Table2[[#This Row],[CATEGORY TTL LOOKUP]]=0,0,IF(Table2[[#This Row],[CATEGORY TTL LOOKUP]]&gt;0,SUM(AB159/AG159)))</f>
        <v>4.8217958314969748E-4</v>
      </c>
      <c r="AI159" s="74" t="str">
        <f>IFERROR(IF(AH159&lt;#REF!,"STRIKE",IF(AH159&gt;=#REF!,"GOOD")),"NO DATA")</f>
        <v>NO DATA</v>
      </c>
      <c r="AJ159" s="75">
        <f>IFERROR(VLOOKUP(K159,'Roll ups'!H:I,2,FALSE),0)</f>
        <v>34230392.709999993</v>
      </c>
      <c r="AK159" s="76">
        <f>IF(Table2[[#This Row],[PRICE TIER LOOKUP]]=0,0,IF(Table2[[#This Row],[PRICE TIER LOOKUP]]&gt;0,SUM(AB159/AJ159)))</f>
        <v>1.0338438211858893E-3</v>
      </c>
      <c r="AL159" s="74" t="e">
        <f>IF(AK159&lt;#REF!,"STRIKE",IF(AK159&gt;=#REF!,"GOOD"))</f>
        <v>#REF!</v>
      </c>
      <c r="AM159" s="75">
        <f>VLOOKUP(H159,'Roll ups'!A:B,2,FALSE)</f>
        <v>325145452.83999985</v>
      </c>
      <c r="AN159" s="77">
        <f t="shared" si="6"/>
        <v>1.0884015043388732E-4</v>
      </c>
      <c r="AO159" s="74" t="str">
        <f>IFERROR(VLOOKUP(Table2[[#This Row],[Product Name]],'Roll ups'!L:P,5,FALSE),"GOOD")</f>
        <v>GOOD</v>
      </c>
      <c r="AP159" s="74">
        <f>Table2[[#This Row],[Retail Dollar Vol Current 12 Mths]]/Table2[[#This Row],[SHELF SALES  LOOKUP]]</f>
        <v>1.0884015043388732E-4</v>
      </c>
      <c r="AQ159" s="69">
        <f t="shared" si="7"/>
        <v>0</v>
      </c>
      <c r="AR15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59" s="69" t="e">
        <f>IF(Table2[[#This Row],[Shelf Dollar Vol Current 12 Mths]]&gt;#REF!,"MEETS $ CRITERIA",IF(Table2[[#This Row],[Shelf Dollar Vol Current 12 Mths]]&lt;#REF!+1,"DOES NOT MEET $ CRITERIA"))</f>
        <v>#REF!</v>
      </c>
      <c r="AT159" s="78"/>
    </row>
    <row r="160" spans="1:46" ht="13.8" x14ac:dyDescent="0.3">
      <c r="A160" s="68" t="s">
        <v>5247</v>
      </c>
      <c r="B160" s="69">
        <v>41836</v>
      </c>
      <c r="C160" s="69">
        <v>838</v>
      </c>
      <c r="D160" s="69" t="s">
        <v>25</v>
      </c>
      <c r="E160" s="70" t="s">
        <v>6313</v>
      </c>
      <c r="F160" s="70"/>
      <c r="G160" s="71" t="s">
        <v>6643</v>
      </c>
      <c r="H160" s="69" t="s">
        <v>6315</v>
      </c>
      <c r="I160" s="68" t="s">
        <v>252</v>
      </c>
      <c r="J160" s="68" t="s">
        <v>252</v>
      </c>
      <c r="K160" s="68" t="s">
        <v>104</v>
      </c>
      <c r="L160" s="68" t="s">
        <v>132</v>
      </c>
      <c r="M160" s="68" t="s">
        <v>2733</v>
      </c>
      <c r="N160" s="68" t="s">
        <v>2733</v>
      </c>
      <c r="O160" s="68" t="s">
        <v>6644</v>
      </c>
      <c r="P160" s="72" t="s">
        <v>191</v>
      </c>
      <c r="Q160" s="68" t="s">
        <v>64</v>
      </c>
      <c r="R160" s="68" t="s">
        <v>60</v>
      </c>
      <c r="S160" s="68">
        <v>153</v>
      </c>
      <c r="T160" s="68">
        <v>131</v>
      </c>
      <c r="U160" s="68">
        <v>0.14000000000000001</v>
      </c>
      <c r="V160" s="68">
        <v>315.08</v>
      </c>
      <c r="W160" s="68">
        <v>307.42</v>
      </c>
      <c r="X160" s="68">
        <v>0.02</v>
      </c>
      <c r="Y160" s="68">
        <v>1200.58</v>
      </c>
      <c r="Z160" s="68">
        <v>1239.08</v>
      </c>
      <c r="AA160" s="68">
        <v>-0.03</v>
      </c>
      <c r="AB160" s="73">
        <v>188977.86</v>
      </c>
      <c r="AC160" s="73">
        <v>193587.63</v>
      </c>
      <c r="AD160" s="73">
        <v>199392.88</v>
      </c>
      <c r="AE160" s="73">
        <v>202099.71</v>
      </c>
      <c r="AF160" s="73"/>
      <c r="AG160" s="73">
        <f>IFERROR(VLOOKUP(J160,'Roll ups'!D:E,2,FALSE),0)</f>
        <v>73393567.950000003</v>
      </c>
      <c r="AH160" s="74">
        <f>IF(Table2[[#This Row],[CATEGORY TTL LOOKUP]]=0,0,IF(Table2[[#This Row],[CATEGORY TTL LOOKUP]]&gt;0,SUM(AB160/AG160)))</f>
        <v>2.5748558801330216E-3</v>
      </c>
      <c r="AI160" s="74" t="str">
        <f>IFERROR(IF(AH160&lt;#REF!,"STRIKE",IF(AH160&gt;=#REF!,"GOOD")),"NO DATA")</f>
        <v>NO DATA</v>
      </c>
      <c r="AJ160" s="75">
        <f>IFERROR(VLOOKUP(K160,'Roll ups'!H:I,2,FALSE),0)</f>
        <v>34230392.709999993</v>
      </c>
      <c r="AK160" s="76">
        <f>IF(Table2[[#This Row],[PRICE TIER LOOKUP]]=0,0,IF(Table2[[#This Row],[PRICE TIER LOOKUP]]&gt;0,SUM(AB160/AJ160)))</f>
        <v>5.5207622536212501E-3</v>
      </c>
      <c r="AL160" s="74" t="e">
        <f>IF(AK160&lt;#REF!,"STRIKE",IF(AK160&gt;=#REF!,"GOOD"))</f>
        <v>#REF!</v>
      </c>
      <c r="AM160" s="75">
        <f>VLOOKUP(H160,'Roll ups'!A:B,2,FALSE)</f>
        <v>325145452.83999985</v>
      </c>
      <c r="AN160" s="77">
        <f t="shared" si="6"/>
        <v>5.8121021945521016E-4</v>
      </c>
      <c r="AO160" s="74" t="str">
        <f>IFERROR(VLOOKUP(Table2[[#This Row],[Product Name]],'Roll ups'!L:P,5,FALSE),"GOOD")</f>
        <v>GOOD</v>
      </c>
      <c r="AP160" s="74">
        <f>Table2[[#This Row],[Retail Dollar Vol Current 12 Mths]]/Table2[[#This Row],[SHELF SALES  LOOKUP]]</f>
        <v>6.1324209906179691E-4</v>
      </c>
      <c r="AQ160" s="69">
        <f t="shared" si="7"/>
        <v>0</v>
      </c>
      <c r="AR16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60" s="69" t="e">
        <f>IF(Table2[[#This Row],[Shelf Dollar Vol Current 12 Mths]]&gt;#REF!,"MEETS $ CRITERIA",IF(Table2[[#This Row],[Shelf Dollar Vol Current 12 Mths]]&lt;#REF!+1,"DOES NOT MEET $ CRITERIA"))</f>
        <v>#REF!</v>
      </c>
      <c r="AT160" s="78"/>
    </row>
    <row r="161" spans="1:46" ht="13.8" x14ac:dyDescent="0.3">
      <c r="A161" s="68" t="s">
        <v>5322</v>
      </c>
      <c r="B161" s="69">
        <v>41838</v>
      </c>
      <c r="C161" s="69">
        <v>518</v>
      </c>
      <c r="D161" s="69" t="s">
        <v>25</v>
      </c>
      <c r="E161" s="70" t="s">
        <v>6313</v>
      </c>
      <c r="F161" s="70"/>
      <c r="G161" s="71" t="s">
        <v>6645</v>
      </c>
      <c r="H161" s="69" t="s">
        <v>6315</v>
      </c>
      <c r="I161" s="68" t="s">
        <v>252</v>
      </c>
      <c r="J161" s="68" t="s">
        <v>252</v>
      </c>
      <c r="K161" s="68" t="s">
        <v>104</v>
      </c>
      <c r="L161" s="68" t="s">
        <v>132</v>
      </c>
      <c r="M161" s="68" t="s">
        <v>2733</v>
      </c>
      <c r="N161" s="68" t="s">
        <v>2733</v>
      </c>
      <c r="O161" s="68" t="s">
        <v>6646</v>
      </c>
      <c r="P161" s="72" t="s">
        <v>191</v>
      </c>
      <c r="Q161" s="68" t="s">
        <v>64</v>
      </c>
      <c r="R161" s="68" t="s">
        <v>60</v>
      </c>
      <c r="S161" s="68">
        <v>112</v>
      </c>
      <c r="T161" s="68">
        <v>88.67</v>
      </c>
      <c r="U161" s="68">
        <v>0.21</v>
      </c>
      <c r="V161" s="68">
        <v>375.7</v>
      </c>
      <c r="W161" s="68">
        <v>418.46</v>
      </c>
      <c r="X161" s="68">
        <v>-0.11</v>
      </c>
      <c r="Y161" s="68">
        <v>1427.14</v>
      </c>
      <c r="Z161" s="68">
        <v>1650.75</v>
      </c>
      <c r="AA161" s="68">
        <v>-0.16</v>
      </c>
      <c r="AB161" s="73">
        <v>202101.43</v>
      </c>
      <c r="AC161" s="73">
        <v>228889.63</v>
      </c>
      <c r="AD161" s="73">
        <v>208794.55</v>
      </c>
      <c r="AE161" s="73">
        <v>237241.63</v>
      </c>
      <c r="AF161" s="73"/>
      <c r="AG161" s="73">
        <f>IFERROR(VLOOKUP(J161,'Roll ups'!D:E,2,FALSE),0)</f>
        <v>73393567.950000003</v>
      </c>
      <c r="AH161" s="74">
        <f>IF(Table2[[#This Row],[CATEGORY TTL LOOKUP]]=0,0,IF(Table2[[#This Row],[CATEGORY TTL LOOKUP]]&gt;0,SUM(AB161/AG161)))</f>
        <v>2.7536667809593793E-3</v>
      </c>
      <c r="AI161" s="74" t="str">
        <f>IFERROR(IF(AH161&lt;#REF!,"STRIKE",IF(AH161&gt;=#REF!,"GOOD")),"NO DATA")</f>
        <v>NO DATA</v>
      </c>
      <c r="AJ161" s="75">
        <f>IFERROR(VLOOKUP(K161,'Roll ups'!H:I,2,FALSE),0)</f>
        <v>34230392.709999993</v>
      </c>
      <c r="AK161" s="76">
        <f>IF(Table2[[#This Row],[PRICE TIER LOOKUP]]=0,0,IF(Table2[[#This Row],[PRICE TIER LOOKUP]]&gt;0,SUM(AB161/AJ161)))</f>
        <v>5.9041516617178193E-3</v>
      </c>
      <c r="AL161" s="74" t="e">
        <f>IF(AK161&lt;#REF!,"STRIKE",IF(AK161&gt;=#REF!,"GOOD"))</f>
        <v>#REF!</v>
      </c>
      <c r="AM161" s="75">
        <f>VLOOKUP(H161,'Roll ups'!A:B,2,FALSE)</f>
        <v>325145452.83999985</v>
      </c>
      <c r="AN161" s="77">
        <f t="shared" si="6"/>
        <v>6.2157237087197303E-4</v>
      </c>
      <c r="AO161" s="74" t="str">
        <f>IFERROR(VLOOKUP(Table2[[#This Row],[Product Name]],'Roll ups'!L:P,5,FALSE),"GOOD")</f>
        <v>GOOD</v>
      </c>
      <c r="AP161" s="74">
        <f>Table2[[#This Row],[Retail Dollar Vol Current 12 Mths]]/Table2[[#This Row],[SHELF SALES  LOOKUP]]</f>
        <v>6.4215737349630189E-4</v>
      </c>
      <c r="AQ161" s="69">
        <f t="shared" si="7"/>
        <v>0</v>
      </c>
      <c r="AR16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61" s="69" t="e">
        <f>IF(Table2[[#This Row],[Shelf Dollar Vol Current 12 Mths]]&gt;#REF!,"MEETS $ CRITERIA",IF(Table2[[#This Row],[Shelf Dollar Vol Current 12 Mths]]&lt;#REF!+1,"DOES NOT MEET $ CRITERIA"))</f>
        <v>#REF!</v>
      </c>
      <c r="AT161" s="78"/>
    </row>
    <row r="162" spans="1:46" ht="13.8" x14ac:dyDescent="0.3">
      <c r="A162" s="68" t="s">
        <v>4474</v>
      </c>
      <c r="B162" s="69">
        <v>64510</v>
      </c>
      <c r="C162" s="69">
        <v>487</v>
      </c>
      <c r="D162" s="69" t="s">
        <v>25</v>
      </c>
      <c r="E162" s="70" t="s">
        <v>6313</v>
      </c>
      <c r="F162" s="70"/>
      <c r="G162" s="71" t="s">
        <v>6647</v>
      </c>
      <c r="H162" s="69" t="s">
        <v>6315</v>
      </c>
      <c r="I162" s="68" t="s">
        <v>252</v>
      </c>
      <c r="J162" s="68" t="s">
        <v>252</v>
      </c>
      <c r="K162" s="68" t="s">
        <v>146</v>
      </c>
      <c r="L162" s="68" t="s">
        <v>6320</v>
      </c>
      <c r="M162" s="68" t="s">
        <v>252</v>
      </c>
      <c r="N162" s="68" t="s">
        <v>184</v>
      </c>
      <c r="O162" s="68" t="s">
        <v>6648</v>
      </c>
      <c r="P162" s="72" t="s">
        <v>191</v>
      </c>
      <c r="Q162" s="68" t="s">
        <v>397</v>
      </c>
      <c r="R162" s="68" t="s">
        <v>31</v>
      </c>
      <c r="S162" s="68">
        <v>19</v>
      </c>
      <c r="T162" s="68">
        <v>22.39</v>
      </c>
      <c r="U162" s="68">
        <v>-0.17</v>
      </c>
      <c r="V162" s="68">
        <v>54.91</v>
      </c>
      <c r="W162" s="68">
        <v>71.44</v>
      </c>
      <c r="X162" s="68">
        <v>-0.3</v>
      </c>
      <c r="Y162" s="68">
        <v>226.04</v>
      </c>
      <c r="Z162" s="68">
        <v>311.36</v>
      </c>
      <c r="AA162" s="68">
        <v>-0.38</v>
      </c>
      <c r="AB162" s="73">
        <v>74590.080000000002</v>
      </c>
      <c r="AC162" s="73">
        <v>102646.56</v>
      </c>
      <c r="AD162" s="73">
        <v>74590.080000000002</v>
      </c>
      <c r="AE162" s="73">
        <v>102646.56</v>
      </c>
      <c r="AF162" s="73"/>
      <c r="AG162" s="73">
        <f>IFERROR(VLOOKUP(J162,'Roll ups'!D:E,2,FALSE),0)</f>
        <v>73393567.950000003</v>
      </c>
      <c r="AH162" s="74">
        <f>IF(Table2[[#This Row],[CATEGORY TTL LOOKUP]]=0,0,IF(Table2[[#This Row],[CATEGORY TTL LOOKUP]]&gt;0,SUM(AB162/AG162)))</f>
        <v>1.0163026826930546E-3</v>
      </c>
      <c r="AI162" s="74" t="str">
        <f>IFERROR(IF(AH162&lt;#REF!,"STRIKE",IF(AH162&gt;=#REF!,"GOOD")),"NO DATA")</f>
        <v>NO DATA</v>
      </c>
      <c r="AJ162" s="75">
        <f>IFERROR(VLOOKUP(K162,'Roll ups'!H:I,2,FALSE),0)</f>
        <v>69119979.479999974</v>
      </c>
      <c r="AK162" s="76">
        <f>IF(Table2[[#This Row],[PRICE TIER LOOKUP]]=0,0,IF(Table2[[#This Row],[PRICE TIER LOOKUP]]&gt;0,SUM(AB162/AJ162)))</f>
        <v>1.079139209258342E-3</v>
      </c>
      <c r="AL162" s="74" t="e">
        <f>IF(AK162&lt;#REF!,"STRIKE",IF(AK162&gt;=#REF!,"GOOD"))</f>
        <v>#REF!</v>
      </c>
      <c r="AM162" s="75">
        <f>VLOOKUP(H162,'Roll ups'!A:B,2,FALSE)</f>
        <v>325145452.83999985</v>
      </c>
      <c r="AN162" s="77">
        <f t="shared" si="6"/>
        <v>2.2940526877583269E-4</v>
      </c>
      <c r="AO162" s="74" t="str">
        <f>IFERROR(VLOOKUP(Table2[[#This Row],[Product Name]],'Roll ups'!L:P,5,FALSE),"GOOD")</f>
        <v>GOOD</v>
      </c>
      <c r="AP162" s="74">
        <f>Table2[[#This Row],[Retail Dollar Vol Current 12 Mths]]/Table2[[#This Row],[SHELF SALES  LOOKUP]]</f>
        <v>2.2940526877583269E-4</v>
      </c>
      <c r="AQ162" s="69">
        <f t="shared" si="7"/>
        <v>0</v>
      </c>
      <c r="AR16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62" s="69" t="e">
        <f>IF(Table2[[#This Row],[Shelf Dollar Vol Current 12 Mths]]&gt;#REF!,"MEETS $ CRITERIA",IF(Table2[[#This Row],[Shelf Dollar Vol Current 12 Mths]]&lt;#REF!+1,"DOES NOT MEET $ CRITERIA"))</f>
        <v>#REF!</v>
      </c>
      <c r="AT162" s="78"/>
    </row>
    <row r="163" spans="1:46" ht="13.8" x14ac:dyDescent="0.3">
      <c r="A163" s="68" t="s">
        <v>3574</v>
      </c>
      <c r="B163" s="69">
        <v>77599</v>
      </c>
      <c r="C163" s="69">
        <v>405</v>
      </c>
      <c r="D163" s="69" t="s">
        <v>25</v>
      </c>
      <c r="E163" s="70" t="s">
        <v>6313</v>
      </c>
      <c r="F163" s="70"/>
      <c r="G163" s="71" t="s">
        <v>6649</v>
      </c>
      <c r="H163" s="69" t="s">
        <v>6315</v>
      </c>
      <c r="I163" s="68" t="s">
        <v>252</v>
      </c>
      <c r="J163" s="68" t="s">
        <v>252</v>
      </c>
      <c r="K163" s="68" t="s">
        <v>132</v>
      </c>
      <c r="L163" s="68" t="s">
        <v>6320</v>
      </c>
      <c r="M163" s="68" t="s">
        <v>191</v>
      </c>
      <c r="N163" s="68" t="s">
        <v>211</v>
      </c>
      <c r="O163" s="68" t="s">
        <v>6650</v>
      </c>
      <c r="P163" s="72" t="s">
        <v>191</v>
      </c>
      <c r="Q163" s="68" t="s">
        <v>44</v>
      </c>
      <c r="R163" s="68" t="s">
        <v>39</v>
      </c>
      <c r="S163" s="68">
        <v>31</v>
      </c>
      <c r="T163" s="68">
        <v>48</v>
      </c>
      <c r="U163" s="68">
        <v>-0.56999999999999995</v>
      </c>
      <c r="V163" s="68">
        <v>97.25</v>
      </c>
      <c r="W163" s="68">
        <v>136.5</v>
      </c>
      <c r="X163" s="68">
        <v>-0.4</v>
      </c>
      <c r="Y163" s="68">
        <v>446.25</v>
      </c>
      <c r="Z163" s="68">
        <v>397</v>
      </c>
      <c r="AA163" s="68">
        <v>0.11</v>
      </c>
      <c r="AB163" s="73">
        <v>99445.26</v>
      </c>
      <c r="AC163" s="73">
        <v>84036.96</v>
      </c>
      <c r="AD163" s="73">
        <v>99445.26</v>
      </c>
      <c r="AE163" s="73">
        <v>84036.96</v>
      </c>
      <c r="AF163" s="73"/>
      <c r="AG163" s="73">
        <f>IFERROR(VLOOKUP(J163,'Roll ups'!D:E,2,FALSE),0)</f>
        <v>73393567.950000003</v>
      </c>
      <c r="AH163" s="74">
        <f>IF(Table2[[#This Row],[CATEGORY TTL LOOKUP]]=0,0,IF(Table2[[#This Row],[CATEGORY TTL LOOKUP]]&gt;0,SUM(AB163/AG163)))</f>
        <v>1.354958789682332E-3</v>
      </c>
      <c r="AI163" s="74" t="str">
        <f>IFERROR(IF(AH163&lt;#REF!,"STRIKE",IF(AH163&gt;=#REF!,"GOOD")),"NO DATA")</f>
        <v>NO DATA</v>
      </c>
      <c r="AJ163" s="75">
        <f>IFERROR(VLOOKUP(K163,'Roll ups'!H:I,2,FALSE),0)</f>
        <v>126094742.97999983</v>
      </c>
      <c r="AK163" s="76">
        <f>IF(Table2[[#This Row],[PRICE TIER LOOKUP]]=0,0,IF(Table2[[#This Row],[PRICE TIER LOOKUP]]&gt;0,SUM(AB163/AJ163)))</f>
        <v>7.8865508307331448E-4</v>
      </c>
      <c r="AL163" s="74" t="e">
        <f>IF(AK163&lt;#REF!,"STRIKE",IF(AK163&gt;=#REF!,"GOOD"))</f>
        <v>#REF!</v>
      </c>
      <c r="AM163" s="75">
        <f>VLOOKUP(H163,'Roll ups'!A:B,2,FALSE)</f>
        <v>325145452.83999985</v>
      </c>
      <c r="AN163" s="77">
        <f t="shared" si="6"/>
        <v>3.0584853372972069E-4</v>
      </c>
      <c r="AO163" s="74" t="str">
        <f>IFERROR(VLOOKUP(Table2[[#This Row],[Product Name]],'Roll ups'!L:P,5,FALSE),"GOOD")</f>
        <v>GOOD</v>
      </c>
      <c r="AP163" s="74">
        <f>Table2[[#This Row],[Retail Dollar Vol Current 12 Mths]]/Table2[[#This Row],[SHELF SALES  LOOKUP]]</f>
        <v>3.0584853372972069E-4</v>
      </c>
      <c r="AQ163" s="69">
        <f t="shared" si="7"/>
        <v>0</v>
      </c>
      <c r="AR16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63" s="69" t="e">
        <f>IF(Table2[[#This Row],[Shelf Dollar Vol Current 12 Mths]]&gt;#REF!,"MEETS $ CRITERIA",IF(Table2[[#This Row],[Shelf Dollar Vol Current 12 Mths]]&lt;#REF!+1,"DOES NOT MEET $ CRITERIA"))</f>
        <v>#REF!</v>
      </c>
      <c r="AT163" s="78"/>
    </row>
    <row r="164" spans="1:46" ht="13.8" x14ac:dyDescent="0.3">
      <c r="A164" s="68" t="s">
        <v>1947</v>
      </c>
      <c r="B164" s="69">
        <v>77632</v>
      </c>
      <c r="C164" s="69">
        <v>423</v>
      </c>
      <c r="D164" s="69" t="s">
        <v>25</v>
      </c>
      <c r="E164" s="70" t="s">
        <v>6313</v>
      </c>
      <c r="F164" s="70"/>
      <c r="G164" s="71" t="s">
        <v>6651</v>
      </c>
      <c r="H164" s="69" t="s">
        <v>6315</v>
      </c>
      <c r="I164" s="68" t="s">
        <v>252</v>
      </c>
      <c r="J164" s="68" t="s">
        <v>252</v>
      </c>
      <c r="K164" s="68" t="s">
        <v>89</v>
      </c>
      <c r="L164" s="68" t="s">
        <v>89</v>
      </c>
      <c r="M164" s="68" t="s">
        <v>252</v>
      </c>
      <c r="N164" s="68" t="s">
        <v>184</v>
      </c>
      <c r="O164" s="68" t="s">
        <v>6652</v>
      </c>
      <c r="P164" s="72" t="s">
        <v>191</v>
      </c>
      <c r="Q164" s="68" t="s">
        <v>397</v>
      </c>
      <c r="R164" s="68" t="s">
        <v>31</v>
      </c>
      <c r="S164" s="68">
        <v>49</v>
      </c>
      <c r="T164" s="68">
        <v>118</v>
      </c>
      <c r="U164" s="68">
        <v>-1.41</v>
      </c>
      <c r="V164" s="68">
        <v>90.83</v>
      </c>
      <c r="W164" s="68">
        <v>175</v>
      </c>
      <c r="X164" s="68">
        <v>-0.93</v>
      </c>
      <c r="Y164" s="68">
        <v>517</v>
      </c>
      <c r="Z164" s="68">
        <v>500.83</v>
      </c>
      <c r="AA164" s="68">
        <v>0.03</v>
      </c>
      <c r="AB164" s="73">
        <v>63707.519999999997</v>
      </c>
      <c r="AC164" s="73">
        <v>61969.37</v>
      </c>
      <c r="AD164" s="73">
        <v>66196.679999999993</v>
      </c>
      <c r="AE164" s="73">
        <v>64109.9</v>
      </c>
      <c r="AF164" s="73"/>
      <c r="AG164" s="73">
        <f>IFERROR(VLOOKUP(J164,'Roll ups'!D:E,2,FALSE),0)</f>
        <v>73393567.950000003</v>
      </c>
      <c r="AH164" s="74">
        <f>IF(Table2[[#This Row],[CATEGORY TTL LOOKUP]]=0,0,IF(Table2[[#This Row],[CATEGORY TTL LOOKUP]]&gt;0,SUM(AB164/AG164)))</f>
        <v>8.6802592896698106E-4</v>
      </c>
      <c r="AI164" s="74" t="str">
        <f>IFERROR(IF(AH164&lt;#REF!,"STRIKE",IF(AH164&gt;=#REF!,"GOOD")),"NO DATA")</f>
        <v>NO DATA</v>
      </c>
      <c r="AJ164" s="75">
        <f>IFERROR(VLOOKUP(K164,'Roll ups'!H:I,2,FALSE),0)</f>
        <v>75793138.070000067</v>
      </c>
      <c r="AK164" s="76">
        <f>IF(Table2[[#This Row],[PRICE TIER LOOKUP]]=0,0,IF(Table2[[#This Row],[PRICE TIER LOOKUP]]&gt;0,SUM(AB164/AJ164)))</f>
        <v>8.4054469338849401E-4</v>
      </c>
      <c r="AL164" s="74" t="e">
        <f>IF(AK164&lt;#REF!,"STRIKE",IF(AK164&gt;=#REF!,"GOOD"))</f>
        <v>#REF!</v>
      </c>
      <c r="AM164" s="75">
        <f>VLOOKUP(H164,'Roll ups'!A:B,2,FALSE)</f>
        <v>325145452.83999985</v>
      </c>
      <c r="AN164" s="77">
        <f t="shared" si="6"/>
        <v>1.9593544810036047E-4</v>
      </c>
      <c r="AO164" s="74" t="str">
        <f>IFERROR(VLOOKUP(Table2[[#This Row],[Product Name]],'Roll ups'!L:P,5,FALSE),"GOOD")</f>
        <v>GOOD</v>
      </c>
      <c r="AP164" s="74">
        <f>Table2[[#This Row],[Retail Dollar Vol Current 12 Mths]]/Table2[[#This Row],[SHELF SALES  LOOKUP]]</f>
        <v>2.0359097573655622E-4</v>
      </c>
      <c r="AQ164" s="69">
        <f t="shared" si="7"/>
        <v>0</v>
      </c>
      <c r="AR16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64" s="69" t="e">
        <f>IF(Table2[[#This Row],[Shelf Dollar Vol Current 12 Mths]]&gt;#REF!,"MEETS $ CRITERIA",IF(Table2[[#This Row],[Shelf Dollar Vol Current 12 Mths]]&lt;#REF!+1,"DOES NOT MEET $ CRITERIA"))</f>
        <v>#REF!</v>
      </c>
      <c r="AT164" s="78"/>
    </row>
    <row r="165" spans="1:46" ht="13.8" x14ac:dyDescent="0.3">
      <c r="A165" s="68" t="s">
        <v>2377</v>
      </c>
      <c r="B165" s="69">
        <v>77709</v>
      </c>
      <c r="C165" s="69">
        <v>344</v>
      </c>
      <c r="D165" s="69" t="s">
        <v>25</v>
      </c>
      <c r="E165" s="70" t="s">
        <v>6313</v>
      </c>
      <c r="F165" s="70"/>
      <c r="G165" s="71" t="s">
        <v>6653</v>
      </c>
      <c r="H165" s="69" t="s">
        <v>6315</v>
      </c>
      <c r="I165" s="68" t="s">
        <v>252</v>
      </c>
      <c r="J165" s="68" t="s">
        <v>252</v>
      </c>
      <c r="K165" s="68" t="s">
        <v>89</v>
      </c>
      <c r="L165" s="68" t="s">
        <v>89</v>
      </c>
      <c r="M165" s="68" t="s">
        <v>252</v>
      </c>
      <c r="N165" s="68" t="s">
        <v>184</v>
      </c>
      <c r="O165" s="68" t="s">
        <v>6654</v>
      </c>
      <c r="P165" s="72" t="s">
        <v>191</v>
      </c>
      <c r="Q165" s="68" t="s">
        <v>397</v>
      </c>
      <c r="R165" s="68" t="s">
        <v>31</v>
      </c>
      <c r="S165" s="68">
        <v>28</v>
      </c>
      <c r="T165" s="68">
        <v>39</v>
      </c>
      <c r="U165" s="68">
        <v>-0.39</v>
      </c>
      <c r="V165" s="68">
        <v>63</v>
      </c>
      <c r="W165" s="68">
        <v>70.83</v>
      </c>
      <c r="X165" s="68">
        <v>-0.12</v>
      </c>
      <c r="Y165" s="68">
        <v>257.42</v>
      </c>
      <c r="Z165" s="68">
        <v>250.33</v>
      </c>
      <c r="AA165" s="68">
        <v>0.03</v>
      </c>
      <c r="AB165" s="73">
        <v>31797.79</v>
      </c>
      <c r="AC165" s="73">
        <v>30828.15</v>
      </c>
      <c r="AD165" s="73">
        <v>32959.629999999997</v>
      </c>
      <c r="AE165" s="73">
        <v>32045.48</v>
      </c>
      <c r="AF165" s="73"/>
      <c r="AG165" s="73">
        <f>IFERROR(VLOOKUP(J165,'Roll ups'!D:E,2,FALSE),0)</f>
        <v>73393567.950000003</v>
      </c>
      <c r="AH165" s="74">
        <f>IF(Table2[[#This Row],[CATEGORY TTL LOOKUP]]=0,0,IF(Table2[[#This Row],[CATEGORY TTL LOOKUP]]&gt;0,SUM(AB165/AG165)))</f>
        <v>4.3325036359674623E-4</v>
      </c>
      <c r="AI165" s="74" t="str">
        <f>IFERROR(IF(AH165&lt;#REF!,"STRIKE",IF(AH165&gt;=#REF!,"GOOD")),"NO DATA")</f>
        <v>NO DATA</v>
      </c>
      <c r="AJ165" s="75">
        <f>IFERROR(VLOOKUP(K165,'Roll ups'!H:I,2,FALSE),0)</f>
        <v>75793138.070000067</v>
      </c>
      <c r="AK165" s="76">
        <f>IF(Table2[[#This Row],[PRICE TIER LOOKUP]]=0,0,IF(Table2[[#This Row],[PRICE TIER LOOKUP]]&gt;0,SUM(AB165/AJ165)))</f>
        <v>4.1953388934276082E-4</v>
      </c>
      <c r="AL165" s="74" t="e">
        <f>IF(AK165&lt;#REF!,"STRIKE",IF(AK165&gt;=#REF!,"GOOD"))</f>
        <v>#REF!</v>
      </c>
      <c r="AM165" s="75">
        <f>VLOOKUP(H165,'Roll ups'!A:B,2,FALSE)</f>
        <v>325145452.83999985</v>
      </c>
      <c r="AN165" s="77">
        <f t="shared" si="6"/>
        <v>9.7795585705598992E-5</v>
      </c>
      <c r="AO165" s="74" t="str">
        <f>IFERROR(VLOOKUP(Table2[[#This Row],[Product Name]],'Roll ups'!L:P,5,FALSE),"GOOD")</f>
        <v>GOOD</v>
      </c>
      <c r="AP165" s="74">
        <f>Table2[[#This Row],[Retail Dollar Vol Current 12 Mths]]/Table2[[#This Row],[SHELF SALES  LOOKUP]]</f>
        <v>1.0136887879597391E-4</v>
      </c>
      <c r="AQ165" s="69">
        <f t="shared" si="7"/>
        <v>0</v>
      </c>
      <c r="AR16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65" s="69" t="e">
        <f>IF(Table2[[#This Row],[Shelf Dollar Vol Current 12 Mths]]&gt;#REF!,"MEETS $ CRITERIA",IF(Table2[[#This Row],[Shelf Dollar Vol Current 12 Mths]]&lt;#REF!+1,"DOES NOT MEET $ CRITERIA"))</f>
        <v>#REF!</v>
      </c>
      <c r="AT165" s="78"/>
    </row>
    <row r="166" spans="1:46" ht="13.8" x14ac:dyDescent="0.3">
      <c r="A166" s="68" t="s">
        <v>2138</v>
      </c>
      <c r="B166" s="69">
        <v>77740</v>
      </c>
      <c r="C166" s="69">
        <v>318</v>
      </c>
      <c r="D166" s="69" t="s">
        <v>25</v>
      </c>
      <c r="E166" s="70" t="s">
        <v>6313</v>
      </c>
      <c r="F166" s="70"/>
      <c r="G166" s="71" t="s">
        <v>6655</v>
      </c>
      <c r="H166" s="69" t="s">
        <v>6315</v>
      </c>
      <c r="I166" s="68" t="s">
        <v>252</v>
      </c>
      <c r="J166" s="68" t="s">
        <v>252</v>
      </c>
      <c r="K166" s="68" t="s">
        <v>89</v>
      </c>
      <c r="L166" s="68" t="s">
        <v>89</v>
      </c>
      <c r="M166" s="68" t="s">
        <v>252</v>
      </c>
      <c r="N166" s="68" t="s">
        <v>184</v>
      </c>
      <c r="O166" s="68" t="s">
        <v>6656</v>
      </c>
      <c r="P166" s="72" t="s">
        <v>191</v>
      </c>
      <c r="Q166" s="68" t="s">
        <v>397</v>
      </c>
      <c r="R166" s="68" t="s">
        <v>31</v>
      </c>
      <c r="S166" s="68">
        <v>32</v>
      </c>
      <c r="T166" s="68">
        <v>26</v>
      </c>
      <c r="U166" s="68">
        <v>0.19</v>
      </c>
      <c r="V166" s="68">
        <v>77</v>
      </c>
      <c r="W166" s="68">
        <v>73.08</v>
      </c>
      <c r="X166" s="68">
        <v>0.05</v>
      </c>
      <c r="Y166" s="68">
        <v>302.25</v>
      </c>
      <c r="Z166" s="68">
        <v>289.08</v>
      </c>
      <c r="AA166" s="68">
        <v>0.04</v>
      </c>
      <c r="AB166" s="73">
        <v>37380.44</v>
      </c>
      <c r="AC166" s="73">
        <v>35923.519999999997</v>
      </c>
      <c r="AD166" s="73">
        <v>38700.089999999997</v>
      </c>
      <c r="AE166" s="73">
        <v>36991.43</v>
      </c>
      <c r="AF166" s="73"/>
      <c r="AG166" s="73">
        <f>IFERROR(VLOOKUP(J166,'Roll ups'!D:E,2,FALSE),0)</f>
        <v>73393567.950000003</v>
      </c>
      <c r="AH166" s="74">
        <f>IF(Table2[[#This Row],[CATEGORY TTL LOOKUP]]=0,0,IF(Table2[[#This Row],[CATEGORY TTL LOOKUP]]&gt;0,SUM(AB166/AG166)))</f>
        <v>5.0931493105043951E-4</v>
      </c>
      <c r="AI166" s="74" t="str">
        <f>IFERROR(IF(AH166&lt;#REF!,"STRIKE",IF(AH166&gt;=#REF!,"GOOD")),"NO DATA")</f>
        <v>NO DATA</v>
      </c>
      <c r="AJ166" s="75">
        <f>IFERROR(VLOOKUP(K166,'Roll ups'!H:I,2,FALSE),0)</f>
        <v>75793138.070000067</v>
      </c>
      <c r="AK166" s="76">
        <f>IF(Table2[[#This Row],[PRICE TIER LOOKUP]]=0,0,IF(Table2[[#This Row],[PRICE TIER LOOKUP]]&gt;0,SUM(AB166/AJ166)))</f>
        <v>4.9319029336767468E-4</v>
      </c>
      <c r="AL166" s="74" t="e">
        <f>IF(AK166&lt;#REF!,"STRIKE",IF(AK166&gt;=#REF!,"GOOD"))</f>
        <v>#REF!</v>
      </c>
      <c r="AM166" s="75">
        <f>VLOOKUP(H166,'Roll ups'!A:B,2,FALSE)</f>
        <v>325145452.83999985</v>
      </c>
      <c r="AN166" s="77">
        <f t="shared" si="6"/>
        <v>1.1496528606966085E-4</v>
      </c>
      <c r="AO166" s="74" t="str">
        <f>IFERROR(VLOOKUP(Table2[[#This Row],[Product Name]],'Roll ups'!L:P,5,FALSE),"GOOD")</f>
        <v>GOOD</v>
      </c>
      <c r="AP166" s="74">
        <f>Table2[[#This Row],[Retail Dollar Vol Current 12 Mths]]/Table2[[#This Row],[SHELF SALES  LOOKUP]]</f>
        <v>1.1902393117287064E-4</v>
      </c>
      <c r="AQ166" s="69">
        <f t="shared" si="7"/>
        <v>0</v>
      </c>
      <c r="AR16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66" s="69" t="e">
        <f>IF(Table2[[#This Row],[Shelf Dollar Vol Current 12 Mths]]&gt;#REF!,"MEETS $ CRITERIA",IF(Table2[[#This Row],[Shelf Dollar Vol Current 12 Mths]]&lt;#REF!+1,"DOES NOT MEET $ CRITERIA"))</f>
        <v>#REF!</v>
      </c>
      <c r="AT166" s="78"/>
    </row>
    <row r="167" spans="1:46" ht="13.8" x14ac:dyDescent="0.3">
      <c r="A167" s="68" t="s">
        <v>1913</v>
      </c>
      <c r="B167" s="69">
        <v>77852</v>
      </c>
      <c r="C167" s="69">
        <v>418</v>
      </c>
      <c r="D167" s="69" t="s">
        <v>25</v>
      </c>
      <c r="E167" s="70" t="s">
        <v>6313</v>
      </c>
      <c r="F167" s="70"/>
      <c r="G167" s="71" t="s">
        <v>6657</v>
      </c>
      <c r="H167" s="69" t="s">
        <v>6315</v>
      </c>
      <c r="I167" s="68" t="s">
        <v>252</v>
      </c>
      <c r="J167" s="68" t="s">
        <v>252</v>
      </c>
      <c r="K167" s="68" t="s">
        <v>89</v>
      </c>
      <c r="L167" s="68" t="s">
        <v>89</v>
      </c>
      <c r="M167" s="68" t="s">
        <v>252</v>
      </c>
      <c r="N167" s="68" t="s">
        <v>184</v>
      </c>
      <c r="O167" s="68" t="s">
        <v>6658</v>
      </c>
      <c r="P167" s="72" t="s">
        <v>191</v>
      </c>
      <c r="Q167" s="68" t="s">
        <v>397</v>
      </c>
      <c r="R167" s="68" t="s">
        <v>31</v>
      </c>
      <c r="S167" s="68">
        <v>33</v>
      </c>
      <c r="T167" s="68">
        <v>58</v>
      </c>
      <c r="U167" s="68">
        <v>-0.76</v>
      </c>
      <c r="V167" s="68">
        <v>68</v>
      </c>
      <c r="W167" s="68">
        <v>91</v>
      </c>
      <c r="X167" s="68">
        <v>-0.34</v>
      </c>
      <c r="Y167" s="68">
        <v>277.67</v>
      </c>
      <c r="Z167" s="68">
        <v>333.67</v>
      </c>
      <c r="AA167" s="68">
        <v>-0.2</v>
      </c>
      <c r="AB167" s="73">
        <v>33983.800000000003</v>
      </c>
      <c r="AC167" s="73">
        <v>40902.879999999997</v>
      </c>
      <c r="AD167" s="73">
        <v>35552.44</v>
      </c>
      <c r="AE167" s="73">
        <v>42696.480000000003</v>
      </c>
      <c r="AF167" s="73"/>
      <c r="AG167" s="73">
        <f>IFERROR(VLOOKUP(J167,'Roll ups'!D:E,2,FALSE),0)</f>
        <v>73393567.950000003</v>
      </c>
      <c r="AH167" s="74">
        <f>IF(Table2[[#This Row],[CATEGORY TTL LOOKUP]]=0,0,IF(Table2[[#This Row],[CATEGORY TTL LOOKUP]]&gt;0,SUM(AB167/AG167)))</f>
        <v>4.630351262272977E-4</v>
      </c>
      <c r="AI167" s="74" t="str">
        <f>IFERROR(IF(AH167&lt;#REF!,"STRIKE",IF(AH167&gt;=#REF!,"GOOD")),"NO DATA")</f>
        <v>NO DATA</v>
      </c>
      <c r="AJ167" s="75">
        <f>IFERROR(VLOOKUP(K167,'Roll ups'!H:I,2,FALSE),0)</f>
        <v>75793138.070000067</v>
      </c>
      <c r="AK167" s="76">
        <f>IF(Table2[[#This Row],[PRICE TIER LOOKUP]]=0,0,IF(Table2[[#This Row],[PRICE TIER LOOKUP]]&gt;0,SUM(AB167/AJ167)))</f>
        <v>4.4837568235548813E-4</v>
      </c>
      <c r="AL167" s="74" t="e">
        <f>IF(AK167&lt;#REF!,"STRIKE",IF(AK167&gt;=#REF!,"GOOD"))</f>
        <v>#REF!</v>
      </c>
      <c r="AM167" s="75">
        <f>VLOOKUP(H167,'Roll ups'!A:B,2,FALSE)</f>
        <v>325145452.83999985</v>
      </c>
      <c r="AN167" s="77">
        <f t="shared" si="6"/>
        <v>1.045187613825343E-4</v>
      </c>
      <c r="AO167" s="74" t="str">
        <f>IFERROR(VLOOKUP(Table2[[#This Row],[Product Name]],'Roll ups'!L:P,5,FALSE),"GOOD")</f>
        <v>GOOD</v>
      </c>
      <c r="AP167" s="74">
        <f>Table2[[#This Row],[Retail Dollar Vol Current 12 Mths]]/Table2[[#This Row],[SHELF SALES  LOOKUP]]</f>
        <v>1.093431868398139E-4</v>
      </c>
      <c r="AQ167" s="69">
        <f t="shared" si="7"/>
        <v>0</v>
      </c>
      <c r="AR16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67" s="69" t="e">
        <f>IF(Table2[[#This Row],[Shelf Dollar Vol Current 12 Mths]]&gt;#REF!,"MEETS $ CRITERIA",IF(Table2[[#This Row],[Shelf Dollar Vol Current 12 Mths]]&lt;#REF!+1,"DOES NOT MEET $ CRITERIA"))</f>
        <v>#REF!</v>
      </c>
      <c r="AT167" s="78"/>
    </row>
    <row r="168" spans="1:46" ht="13.8" x14ac:dyDescent="0.3">
      <c r="A168" s="68" t="s">
        <v>3967</v>
      </c>
      <c r="B168" s="69">
        <v>66122</v>
      </c>
      <c r="C168" s="69">
        <v>105</v>
      </c>
      <c r="D168" s="69" t="s">
        <v>25</v>
      </c>
      <c r="E168" s="70" t="s">
        <v>6313</v>
      </c>
      <c r="F168" s="70"/>
      <c r="G168" s="71" t="s">
        <v>6659</v>
      </c>
      <c r="H168" s="69" t="s">
        <v>6315</v>
      </c>
      <c r="I168" s="68" t="s">
        <v>54</v>
      </c>
      <c r="J168" s="68" t="s">
        <v>191</v>
      </c>
      <c r="K168" s="68" t="s">
        <v>146</v>
      </c>
      <c r="L168" s="68" t="s">
        <v>6320</v>
      </c>
      <c r="M168" s="68" t="s">
        <v>191</v>
      </c>
      <c r="N168" s="68" t="s">
        <v>211</v>
      </c>
      <c r="O168" s="68" t="s">
        <v>6660</v>
      </c>
      <c r="P168" s="72" t="s">
        <v>191</v>
      </c>
      <c r="Q168" s="68" t="s">
        <v>6559</v>
      </c>
      <c r="R168" s="68" t="s">
        <v>6560</v>
      </c>
      <c r="S168" s="68">
        <v>8</v>
      </c>
      <c r="T168" s="68">
        <v>6.5</v>
      </c>
      <c r="U168" s="68">
        <v>0.19</v>
      </c>
      <c r="V168" s="68">
        <v>35.33</v>
      </c>
      <c r="W168" s="68">
        <v>18</v>
      </c>
      <c r="X168" s="68">
        <v>0.49</v>
      </c>
      <c r="Y168" s="68">
        <v>110.42</v>
      </c>
      <c r="Z168" s="68">
        <v>92.67</v>
      </c>
      <c r="AA168" s="68">
        <v>0.16</v>
      </c>
      <c r="AB168" s="73">
        <v>36470.89</v>
      </c>
      <c r="AC168" s="73">
        <v>29564.48</v>
      </c>
      <c r="AD168" s="73">
        <v>37166.25</v>
      </c>
      <c r="AE168" s="73">
        <v>29564.48</v>
      </c>
      <c r="AF168" s="73"/>
      <c r="AG168" s="73">
        <f>IFERROR(VLOOKUP(J168,'Roll ups'!D:E,2,FALSE),0)</f>
        <v>22444928.369999994</v>
      </c>
      <c r="AH168" s="74">
        <f>IF(Table2[[#This Row],[CATEGORY TTL LOOKUP]]=0,0,IF(Table2[[#This Row],[CATEGORY TTL LOOKUP]]&gt;0,SUM(AB168/AG168)))</f>
        <v>1.6249056089101704E-3</v>
      </c>
      <c r="AI168" s="74" t="str">
        <f>IFERROR(IF(AH168&lt;#REF!,"STRIKE",IF(AH168&gt;=#REF!,"GOOD")),"NO DATA")</f>
        <v>NO DATA</v>
      </c>
      <c r="AJ168" s="75">
        <f>IFERROR(VLOOKUP(K168,'Roll ups'!H:I,2,FALSE),0)</f>
        <v>69119979.479999974</v>
      </c>
      <c r="AK168" s="76">
        <f>IF(Table2[[#This Row],[PRICE TIER LOOKUP]]=0,0,IF(Table2[[#This Row],[PRICE TIER LOOKUP]]&gt;0,SUM(AB168/AJ168)))</f>
        <v>5.2764613465420564E-4</v>
      </c>
      <c r="AL168" s="74" t="e">
        <f>IF(AK168&lt;#REF!,"STRIKE",IF(AK168&gt;=#REF!,"GOOD"))</f>
        <v>#REF!</v>
      </c>
      <c r="AM168" s="75">
        <f>VLOOKUP(H168,'Roll ups'!A:B,2,FALSE)</f>
        <v>325145452.83999985</v>
      </c>
      <c r="AN168" s="77">
        <f t="shared" si="6"/>
        <v>1.1216792263721702E-4</v>
      </c>
      <c r="AO168" s="74" t="str">
        <f>IFERROR(VLOOKUP(Table2[[#This Row],[Product Name]],'Roll ups'!L:P,5,FALSE),"GOOD")</f>
        <v>GOOD</v>
      </c>
      <c r="AP168" s="74">
        <f>Table2[[#This Row],[Retail Dollar Vol Current 12 Mths]]/Table2[[#This Row],[SHELF SALES  LOOKUP]]</f>
        <v>1.143065347381286E-4</v>
      </c>
      <c r="AQ168" s="69">
        <f t="shared" si="7"/>
        <v>0</v>
      </c>
      <c r="AR16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68" s="69" t="e">
        <f>IF(Table2[[#This Row],[Shelf Dollar Vol Current 12 Mths]]&gt;#REF!,"MEETS $ CRITERIA",IF(Table2[[#This Row],[Shelf Dollar Vol Current 12 Mths]]&lt;#REF!+1,"DOES NOT MEET $ CRITERIA"))</f>
        <v>#REF!</v>
      </c>
      <c r="AT168" s="78"/>
    </row>
    <row r="169" spans="1:46" ht="13.8" x14ac:dyDescent="0.3">
      <c r="A169" s="68" t="s">
        <v>2984</v>
      </c>
      <c r="B169" s="69">
        <v>26828</v>
      </c>
      <c r="C169" s="69">
        <v>1019</v>
      </c>
      <c r="D169" s="69" t="s">
        <v>25</v>
      </c>
      <c r="E169" s="70" t="s">
        <v>6313</v>
      </c>
      <c r="F169" s="70"/>
      <c r="G169" s="71" t="s">
        <v>6661</v>
      </c>
      <c r="H169" s="69" t="s">
        <v>6315</v>
      </c>
      <c r="I169" s="68" t="s">
        <v>812</v>
      </c>
      <c r="J169" s="68" t="s">
        <v>175</v>
      </c>
      <c r="K169" s="68" t="s">
        <v>132</v>
      </c>
      <c r="L169" s="68" t="s">
        <v>132</v>
      </c>
      <c r="M169" s="68" t="s">
        <v>175</v>
      </c>
      <c r="N169" s="68" t="s">
        <v>176</v>
      </c>
      <c r="O169" s="68" t="s">
        <v>6662</v>
      </c>
      <c r="P169" s="72" t="s">
        <v>6357</v>
      </c>
      <c r="Q169" s="68" t="s">
        <v>49</v>
      </c>
      <c r="R169" s="68" t="s">
        <v>6402</v>
      </c>
      <c r="S169" s="68">
        <v>849</v>
      </c>
      <c r="T169" s="68">
        <v>894.86</v>
      </c>
      <c r="U169" s="68">
        <v>-0.05</v>
      </c>
      <c r="V169" s="68">
        <v>2308.36</v>
      </c>
      <c r="W169" s="68">
        <v>2305.42</v>
      </c>
      <c r="X169" s="68">
        <v>0</v>
      </c>
      <c r="Y169" s="68">
        <v>13883.46</v>
      </c>
      <c r="Z169" s="68">
        <v>14620.79</v>
      </c>
      <c r="AA169" s="68">
        <v>-0.05</v>
      </c>
      <c r="AB169" s="73">
        <v>2691169.46</v>
      </c>
      <c r="AC169" s="73">
        <v>2822121.3</v>
      </c>
      <c r="AD169" s="73">
        <v>2768100.46</v>
      </c>
      <c r="AE169" s="73">
        <v>2914579.38</v>
      </c>
      <c r="AF169" s="73"/>
      <c r="AG169" s="73">
        <f>IFERROR(VLOOKUP(J169,'Roll ups'!D:E,2,FALSE),0)</f>
        <v>52239627.039999984</v>
      </c>
      <c r="AH169" s="74">
        <f>IF(Table2[[#This Row],[CATEGORY TTL LOOKUP]]=0,0,IF(Table2[[#This Row],[CATEGORY TTL LOOKUP]]&gt;0,SUM(AB169/AG169)))</f>
        <v>5.1515862813097162E-2</v>
      </c>
      <c r="AI169" s="74" t="str">
        <f>IFERROR(IF(AH169&lt;#REF!,"STRIKE",IF(AH169&gt;=#REF!,"GOOD")),"NO DATA")</f>
        <v>NO DATA</v>
      </c>
      <c r="AJ169" s="75">
        <f>IFERROR(VLOOKUP(K169,'Roll ups'!H:I,2,FALSE),0)</f>
        <v>126094742.97999983</v>
      </c>
      <c r="AK169" s="76">
        <f>IF(Table2[[#This Row],[PRICE TIER LOOKUP]]=0,0,IF(Table2[[#This Row],[PRICE TIER LOOKUP]]&gt;0,SUM(AB169/AJ169)))</f>
        <v>2.1342439790902723E-2</v>
      </c>
      <c r="AL169" s="74" t="e">
        <f>IF(AK169&lt;#REF!,"STRIKE",IF(AK169&gt;=#REF!,"GOOD"))</f>
        <v>#REF!</v>
      </c>
      <c r="AM169" s="75">
        <f>VLOOKUP(H169,'Roll ups'!A:B,2,FALSE)</f>
        <v>325145452.83999985</v>
      </c>
      <c r="AN169" s="77">
        <f t="shared" si="6"/>
        <v>8.2768171490446522E-3</v>
      </c>
      <c r="AO169" s="74" t="str">
        <f>IFERROR(VLOOKUP(Table2[[#This Row],[Product Name]],'Roll ups'!L:P,5,FALSE),"GOOD")</f>
        <v>GOOD</v>
      </c>
      <c r="AP169" s="74">
        <f>Table2[[#This Row],[Retail Dollar Vol Current 12 Mths]]/Table2[[#This Row],[SHELF SALES  LOOKUP]]</f>
        <v>8.5134220264250441E-3</v>
      </c>
      <c r="AQ169" s="69">
        <f t="shared" si="7"/>
        <v>0</v>
      </c>
      <c r="AR16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69" s="69" t="e">
        <f>IF(Table2[[#This Row],[Shelf Dollar Vol Current 12 Mths]]&gt;#REF!,"MEETS $ CRITERIA",IF(Table2[[#This Row],[Shelf Dollar Vol Current 12 Mths]]&lt;#REF!+1,"DOES NOT MEET $ CRITERIA"))</f>
        <v>#REF!</v>
      </c>
      <c r="AT169" s="78"/>
    </row>
    <row r="170" spans="1:46" ht="13.8" x14ac:dyDescent="0.3">
      <c r="A170" s="68" t="s">
        <v>3728</v>
      </c>
      <c r="B170" s="69">
        <v>73052</v>
      </c>
      <c r="C170" s="69">
        <v>523</v>
      </c>
      <c r="D170" s="69" t="s">
        <v>25</v>
      </c>
      <c r="E170" s="70" t="s">
        <v>6313</v>
      </c>
      <c r="F170" s="70"/>
      <c r="G170" s="71" t="s">
        <v>6663</v>
      </c>
      <c r="H170" s="69" t="s">
        <v>6315</v>
      </c>
      <c r="I170" s="68" t="s">
        <v>299</v>
      </c>
      <c r="J170" s="68" t="s">
        <v>191</v>
      </c>
      <c r="K170" s="68" t="s">
        <v>132</v>
      </c>
      <c r="L170" s="68" t="s">
        <v>132</v>
      </c>
      <c r="M170" s="68" t="s">
        <v>191</v>
      </c>
      <c r="N170" s="68" t="s">
        <v>211</v>
      </c>
      <c r="O170" s="68" t="s">
        <v>6664</v>
      </c>
      <c r="P170" s="72" t="s">
        <v>191</v>
      </c>
      <c r="Q170" s="68" t="s">
        <v>26</v>
      </c>
      <c r="R170" s="68" t="s">
        <v>27</v>
      </c>
      <c r="S170" s="68">
        <v>18</v>
      </c>
      <c r="T170" s="68">
        <v>8</v>
      </c>
      <c r="U170" s="68">
        <v>0.56000000000000005</v>
      </c>
      <c r="V170" s="68">
        <v>46.5</v>
      </c>
      <c r="W170" s="68">
        <v>37.5</v>
      </c>
      <c r="X170" s="68">
        <v>0.19</v>
      </c>
      <c r="Y170" s="68">
        <v>218</v>
      </c>
      <c r="Z170" s="68">
        <v>242.29</v>
      </c>
      <c r="AA170" s="68">
        <v>-0.11</v>
      </c>
      <c r="AB170" s="73">
        <v>57865.919999999998</v>
      </c>
      <c r="AC170" s="73">
        <v>64239.02</v>
      </c>
      <c r="AD170" s="73">
        <v>57865.919999999998</v>
      </c>
      <c r="AE170" s="73">
        <v>64239.02</v>
      </c>
      <c r="AF170" s="73"/>
      <c r="AG170" s="73">
        <f>IFERROR(VLOOKUP(J170,'Roll ups'!D:E,2,FALSE),0)</f>
        <v>22444928.369999994</v>
      </c>
      <c r="AH170" s="74">
        <f>IF(Table2[[#This Row],[CATEGORY TTL LOOKUP]]=0,0,IF(Table2[[#This Row],[CATEGORY TTL LOOKUP]]&gt;0,SUM(AB170/AG170)))</f>
        <v>2.5781289673146779E-3</v>
      </c>
      <c r="AI170" s="74" t="str">
        <f>IFERROR(IF(AH170&lt;#REF!,"STRIKE",IF(AH170&gt;=#REF!,"GOOD")),"NO DATA")</f>
        <v>NO DATA</v>
      </c>
      <c r="AJ170" s="75">
        <f>IFERROR(VLOOKUP(K170,'Roll ups'!H:I,2,FALSE),0)</f>
        <v>126094742.97999983</v>
      </c>
      <c r="AK170" s="76">
        <f>IF(Table2[[#This Row],[PRICE TIER LOOKUP]]=0,0,IF(Table2[[#This Row],[PRICE TIER LOOKUP]]&gt;0,SUM(AB170/AJ170)))</f>
        <v>4.5890826716842779E-4</v>
      </c>
      <c r="AL170" s="74" t="e">
        <f>IF(AK170&lt;#REF!,"STRIKE",IF(AK170&gt;=#REF!,"GOOD"))</f>
        <v>#REF!</v>
      </c>
      <c r="AM170" s="75">
        <f>VLOOKUP(H170,'Roll ups'!A:B,2,FALSE)</f>
        <v>325145452.83999985</v>
      </c>
      <c r="AN170" s="77">
        <f t="shared" si="6"/>
        <v>1.7796933493784738E-4</v>
      </c>
      <c r="AO170" s="74" t="str">
        <f>IFERROR(VLOOKUP(Table2[[#This Row],[Product Name]],'Roll ups'!L:P,5,FALSE),"GOOD")</f>
        <v>GOOD</v>
      </c>
      <c r="AP170" s="74">
        <f>Table2[[#This Row],[Retail Dollar Vol Current 12 Mths]]/Table2[[#This Row],[SHELF SALES  LOOKUP]]</f>
        <v>1.7796933493784738E-4</v>
      </c>
      <c r="AQ170" s="69">
        <f t="shared" si="7"/>
        <v>0</v>
      </c>
      <c r="AR17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70" s="69" t="e">
        <f>IF(Table2[[#This Row],[Shelf Dollar Vol Current 12 Mths]]&gt;#REF!,"MEETS $ CRITERIA",IF(Table2[[#This Row],[Shelf Dollar Vol Current 12 Mths]]&lt;#REF!+1,"DOES NOT MEET $ CRITERIA"))</f>
        <v>#REF!</v>
      </c>
      <c r="AT170" s="78"/>
    </row>
    <row r="171" spans="1:46" ht="13.8" x14ac:dyDescent="0.3">
      <c r="A171" s="68" t="s">
        <v>1813</v>
      </c>
      <c r="B171" s="69">
        <v>47543</v>
      </c>
      <c r="C171" s="69">
        <v>423</v>
      </c>
      <c r="D171" s="69" t="s">
        <v>25</v>
      </c>
      <c r="E171" s="70" t="s">
        <v>6313</v>
      </c>
      <c r="F171" s="70"/>
      <c r="G171" s="71" t="s">
        <v>6665</v>
      </c>
      <c r="H171" s="69" t="s">
        <v>6315</v>
      </c>
      <c r="I171" s="68" t="s">
        <v>131</v>
      </c>
      <c r="J171" s="68" t="s">
        <v>88</v>
      </c>
      <c r="K171" s="68" t="s">
        <v>89</v>
      </c>
      <c r="L171" s="68" t="s">
        <v>89</v>
      </c>
      <c r="M171" s="68" t="s">
        <v>88</v>
      </c>
      <c r="N171" s="68" t="s">
        <v>133</v>
      </c>
      <c r="O171" s="68" t="s">
        <v>6666</v>
      </c>
      <c r="P171" s="72" t="s">
        <v>87</v>
      </c>
      <c r="Q171" s="68" t="s">
        <v>55</v>
      </c>
      <c r="R171" s="68" t="s">
        <v>31</v>
      </c>
      <c r="S171" s="68">
        <v>21</v>
      </c>
      <c r="T171" s="68">
        <v>32</v>
      </c>
      <c r="U171" s="68">
        <v>-0.5</v>
      </c>
      <c r="V171" s="68">
        <v>63.98</v>
      </c>
      <c r="W171" s="68">
        <v>89.05</v>
      </c>
      <c r="X171" s="68">
        <v>-0.39</v>
      </c>
      <c r="Y171" s="68">
        <v>280.47000000000003</v>
      </c>
      <c r="Z171" s="68">
        <v>351.43</v>
      </c>
      <c r="AA171" s="68">
        <v>-0.25</v>
      </c>
      <c r="AB171" s="73">
        <v>78175.44</v>
      </c>
      <c r="AC171" s="73">
        <v>93547.5</v>
      </c>
      <c r="AD171" s="73">
        <v>78175.44</v>
      </c>
      <c r="AE171" s="73">
        <v>93547.5</v>
      </c>
      <c r="AF171" s="73"/>
      <c r="AG171" s="73">
        <f>IFERROR(VLOOKUP(J171,'Roll ups'!D:E,2,FALSE),0)</f>
        <v>43814205.929999985</v>
      </c>
      <c r="AH171" s="74">
        <f>IF(Table2[[#This Row],[CATEGORY TTL LOOKUP]]=0,0,IF(Table2[[#This Row],[CATEGORY TTL LOOKUP]]&gt;0,SUM(AB171/AG171)))</f>
        <v>1.7842487006359863E-3</v>
      </c>
      <c r="AI171" s="74" t="str">
        <f>IFERROR(IF(AH171&lt;#REF!,"STRIKE",IF(AH171&gt;=#REF!,"GOOD")),"NO DATA")</f>
        <v>NO DATA</v>
      </c>
      <c r="AJ171" s="75">
        <f>IFERROR(VLOOKUP(K171,'Roll ups'!H:I,2,FALSE),0)</f>
        <v>75793138.070000067</v>
      </c>
      <c r="AK171" s="76">
        <f>IF(Table2[[#This Row],[PRICE TIER LOOKUP]]=0,0,IF(Table2[[#This Row],[PRICE TIER LOOKUP]]&gt;0,SUM(AB171/AJ171)))</f>
        <v>1.031431630760554E-3</v>
      </c>
      <c r="AL171" s="74" t="e">
        <f>IF(AK171&lt;#REF!,"STRIKE",IF(AK171&gt;=#REF!,"GOOD"))</f>
        <v>#REF!</v>
      </c>
      <c r="AM171" s="75">
        <f>VLOOKUP(H171,'Roll ups'!A:B,2,FALSE)</f>
        <v>325145452.83999985</v>
      </c>
      <c r="AN171" s="77">
        <f t="shared" si="6"/>
        <v>2.4043221062196182E-4</v>
      </c>
      <c r="AO171" s="74" t="str">
        <f>IFERROR(VLOOKUP(Table2[[#This Row],[Product Name]],'Roll ups'!L:P,5,FALSE),"GOOD")</f>
        <v>GOOD</v>
      </c>
      <c r="AP171" s="74">
        <f>Table2[[#This Row],[Retail Dollar Vol Current 12 Mths]]/Table2[[#This Row],[SHELF SALES  LOOKUP]]</f>
        <v>2.4043221062196182E-4</v>
      </c>
      <c r="AQ171" s="69">
        <f t="shared" si="7"/>
        <v>0</v>
      </c>
      <c r="AR17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71" s="69" t="e">
        <f>IF(Table2[[#This Row],[Shelf Dollar Vol Current 12 Mths]]&gt;#REF!,"MEETS $ CRITERIA",IF(Table2[[#This Row],[Shelf Dollar Vol Current 12 Mths]]&lt;#REF!+1,"DOES NOT MEET $ CRITERIA"))</f>
        <v>#REF!</v>
      </c>
      <c r="AT171" s="78"/>
    </row>
    <row r="172" spans="1:46" ht="13.8" x14ac:dyDescent="0.3">
      <c r="A172" s="68" t="s">
        <v>1578</v>
      </c>
      <c r="B172" s="69">
        <v>47544</v>
      </c>
      <c r="C172" s="69">
        <v>575</v>
      </c>
      <c r="D172" s="69" t="s">
        <v>25</v>
      </c>
      <c r="E172" s="70" t="s">
        <v>6313</v>
      </c>
      <c r="F172" s="70"/>
      <c r="G172" s="71" t="s">
        <v>6667</v>
      </c>
      <c r="H172" s="69" t="s">
        <v>6315</v>
      </c>
      <c r="I172" s="68" t="s">
        <v>131</v>
      </c>
      <c r="J172" s="68" t="s">
        <v>88</v>
      </c>
      <c r="K172" s="68" t="s">
        <v>89</v>
      </c>
      <c r="L172" s="68" t="s">
        <v>89</v>
      </c>
      <c r="M172" s="68" t="s">
        <v>88</v>
      </c>
      <c r="N172" s="68" t="s">
        <v>133</v>
      </c>
      <c r="O172" s="68" t="s">
        <v>6668</v>
      </c>
      <c r="P172" s="72" t="s">
        <v>87</v>
      </c>
      <c r="Q172" s="68" t="s">
        <v>55</v>
      </c>
      <c r="R172" s="68" t="s">
        <v>31</v>
      </c>
      <c r="S172" s="68">
        <v>29</v>
      </c>
      <c r="T172" s="68">
        <v>48.25</v>
      </c>
      <c r="U172" s="68">
        <v>-0.67</v>
      </c>
      <c r="V172" s="68">
        <v>105.21</v>
      </c>
      <c r="W172" s="68">
        <v>160.38</v>
      </c>
      <c r="X172" s="68">
        <v>-0.52</v>
      </c>
      <c r="Y172" s="68">
        <v>480.46</v>
      </c>
      <c r="Z172" s="68">
        <v>649.29</v>
      </c>
      <c r="AA172" s="68">
        <v>-0.35</v>
      </c>
      <c r="AB172" s="73">
        <v>125288.43</v>
      </c>
      <c r="AC172" s="73">
        <v>164547.92000000001</v>
      </c>
      <c r="AD172" s="73">
        <v>125288.43</v>
      </c>
      <c r="AE172" s="73">
        <v>164547.92000000001</v>
      </c>
      <c r="AF172" s="73"/>
      <c r="AG172" s="73">
        <f>IFERROR(VLOOKUP(J172,'Roll ups'!D:E,2,FALSE),0)</f>
        <v>43814205.929999985</v>
      </c>
      <c r="AH172" s="74">
        <f>IF(Table2[[#This Row],[CATEGORY TTL LOOKUP]]=0,0,IF(Table2[[#This Row],[CATEGORY TTL LOOKUP]]&gt;0,SUM(AB172/AG172)))</f>
        <v>2.8595389860578044E-3</v>
      </c>
      <c r="AI172" s="74" t="str">
        <f>IFERROR(IF(AH172&lt;#REF!,"STRIKE",IF(AH172&gt;=#REF!,"GOOD")),"NO DATA")</f>
        <v>NO DATA</v>
      </c>
      <c r="AJ172" s="75">
        <f>IFERROR(VLOOKUP(K172,'Roll ups'!H:I,2,FALSE),0)</f>
        <v>75793138.070000067</v>
      </c>
      <c r="AK172" s="76">
        <f>IF(Table2[[#This Row],[PRICE TIER LOOKUP]]=0,0,IF(Table2[[#This Row],[PRICE TIER LOOKUP]]&gt;0,SUM(AB172/AJ172)))</f>
        <v>1.653031305872145E-3</v>
      </c>
      <c r="AL172" s="74" t="e">
        <f>IF(AK172&lt;#REF!,"STRIKE",IF(AK172&gt;=#REF!,"GOOD"))</f>
        <v>#REF!</v>
      </c>
      <c r="AM172" s="75">
        <f>VLOOKUP(H172,'Roll ups'!A:B,2,FALSE)</f>
        <v>325145452.83999985</v>
      </c>
      <c r="AN172" s="77">
        <f t="shared" si="6"/>
        <v>3.8533040799328946E-4</v>
      </c>
      <c r="AO172" s="74" t="str">
        <f>IFERROR(VLOOKUP(Table2[[#This Row],[Product Name]],'Roll ups'!L:P,5,FALSE),"GOOD")</f>
        <v>GOOD</v>
      </c>
      <c r="AP172" s="74">
        <f>Table2[[#This Row],[Retail Dollar Vol Current 12 Mths]]/Table2[[#This Row],[SHELF SALES  LOOKUP]]</f>
        <v>3.8533040799328946E-4</v>
      </c>
      <c r="AQ172" s="69">
        <f t="shared" si="7"/>
        <v>0</v>
      </c>
      <c r="AR17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72" s="69" t="e">
        <f>IF(Table2[[#This Row],[Shelf Dollar Vol Current 12 Mths]]&gt;#REF!,"MEETS $ CRITERIA",IF(Table2[[#This Row],[Shelf Dollar Vol Current 12 Mths]]&lt;#REF!+1,"DOES NOT MEET $ CRITERIA"))</f>
        <v>#REF!</v>
      </c>
      <c r="AT172" s="78"/>
    </row>
    <row r="173" spans="1:46" ht="13.8" x14ac:dyDescent="0.3">
      <c r="A173" s="68" t="s">
        <v>1462</v>
      </c>
      <c r="B173" s="69">
        <v>47546</v>
      </c>
      <c r="C173" s="69">
        <v>586</v>
      </c>
      <c r="D173" s="69" t="s">
        <v>25</v>
      </c>
      <c r="E173" s="70" t="s">
        <v>6313</v>
      </c>
      <c r="F173" s="70"/>
      <c r="G173" s="71" t="s">
        <v>6669</v>
      </c>
      <c r="H173" s="69" t="s">
        <v>6315</v>
      </c>
      <c r="I173" s="68" t="s">
        <v>131</v>
      </c>
      <c r="J173" s="68" t="s">
        <v>88</v>
      </c>
      <c r="K173" s="68" t="s">
        <v>89</v>
      </c>
      <c r="L173" s="68" t="s">
        <v>89</v>
      </c>
      <c r="M173" s="68" t="s">
        <v>88</v>
      </c>
      <c r="N173" s="68" t="s">
        <v>133</v>
      </c>
      <c r="O173" s="68" t="s">
        <v>6670</v>
      </c>
      <c r="P173" s="72" t="s">
        <v>87</v>
      </c>
      <c r="Q173" s="68" t="s">
        <v>55</v>
      </c>
      <c r="R173" s="68" t="s">
        <v>31</v>
      </c>
      <c r="S173" s="68">
        <v>20</v>
      </c>
      <c r="T173" s="68">
        <v>38</v>
      </c>
      <c r="U173" s="68">
        <v>-0.89</v>
      </c>
      <c r="V173" s="68">
        <v>70</v>
      </c>
      <c r="W173" s="68">
        <v>116</v>
      </c>
      <c r="X173" s="68">
        <v>-0.66</v>
      </c>
      <c r="Y173" s="68">
        <v>562</v>
      </c>
      <c r="Z173" s="68">
        <v>744.58</v>
      </c>
      <c r="AA173" s="68">
        <v>-0.32</v>
      </c>
      <c r="AB173" s="73">
        <v>141479.62</v>
      </c>
      <c r="AC173" s="73">
        <v>186195.13</v>
      </c>
      <c r="AD173" s="73">
        <v>150780.82</v>
      </c>
      <c r="AE173" s="73">
        <v>198312.01</v>
      </c>
      <c r="AF173" s="73"/>
      <c r="AG173" s="73">
        <f>IFERROR(VLOOKUP(J173,'Roll ups'!D:E,2,FALSE),0)</f>
        <v>43814205.929999985</v>
      </c>
      <c r="AH173" s="74">
        <f>IF(Table2[[#This Row],[CATEGORY TTL LOOKUP]]=0,0,IF(Table2[[#This Row],[CATEGORY TTL LOOKUP]]&gt;0,SUM(AB173/AG173)))</f>
        <v>3.22908100231317E-3</v>
      </c>
      <c r="AI173" s="74" t="str">
        <f>IFERROR(IF(AH173&lt;#REF!,"STRIKE",IF(AH173&gt;=#REF!,"GOOD")),"NO DATA")</f>
        <v>NO DATA</v>
      </c>
      <c r="AJ173" s="75">
        <f>IFERROR(VLOOKUP(K173,'Roll ups'!H:I,2,FALSE),0)</f>
        <v>75793138.070000067</v>
      </c>
      <c r="AK173" s="76">
        <f>IF(Table2[[#This Row],[PRICE TIER LOOKUP]]=0,0,IF(Table2[[#This Row],[PRICE TIER LOOKUP]]&gt;0,SUM(AB173/AJ173)))</f>
        <v>1.8666547342232227E-3</v>
      </c>
      <c r="AL173" s="74" t="e">
        <f>IF(AK173&lt;#REF!,"STRIKE",IF(AK173&gt;=#REF!,"GOOD"))</f>
        <v>#REF!</v>
      </c>
      <c r="AM173" s="75">
        <f>VLOOKUP(H173,'Roll ups'!A:B,2,FALSE)</f>
        <v>325145452.83999985</v>
      </c>
      <c r="AN173" s="77">
        <f t="shared" si="6"/>
        <v>4.3512716774673891E-4</v>
      </c>
      <c r="AO173" s="74" t="str">
        <f>IFERROR(VLOOKUP(Table2[[#This Row],[Product Name]],'Roll ups'!L:P,5,FALSE),"GOOD")</f>
        <v>GOOD</v>
      </c>
      <c r="AP173" s="74">
        <f>Table2[[#This Row],[Retail Dollar Vol Current 12 Mths]]/Table2[[#This Row],[SHELF SALES  LOOKUP]]</f>
        <v>4.6373344201186605E-4</v>
      </c>
      <c r="AQ173" s="69">
        <f t="shared" si="7"/>
        <v>0</v>
      </c>
      <c r="AR17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73" s="69" t="e">
        <f>IF(Table2[[#This Row],[Shelf Dollar Vol Current 12 Mths]]&gt;#REF!,"MEETS $ CRITERIA",IF(Table2[[#This Row],[Shelf Dollar Vol Current 12 Mths]]&lt;#REF!+1,"DOES NOT MEET $ CRITERIA"))</f>
        <v>#REF!</v>
      </c>
      <c r="AT173" s="78"/>
    </row>
    <row r="174" spans="1:46" ht="13.8" x14ac:dyDescent="0.3">
      <c r="A174" s="68" t="s">
        <v>1770</v>
      </c>
      <c r="B174" s="69">
        <v>47547</v>
      </c>
      <c r="C174" s="69">
        <v>352</v>
      </c>
      <c r="D174" s="69" t="s">
        <v>25</v>
      </c>
      <c r="E174" s="70" t="s">
        <v>6313</v>
      </c>
      <c r="F174" s="70"/>
      <c r="G174" s="71" t="s">
        <v>6671</v>
      </c>
      <c r="H174" s="69" t="s">
        <v>6315</v>
      </c>
      <c r="I174" s="68" t="s">
        <v>131</v>
      </c>
      <c r="J174" s="68" t="s">
        <v>88</v>
      </c>
      <c r="K174" s="68" t="s">
        <v>89</v>
      </c>
      <c r="L174" s="68" t="s">
        <v>89</v>
      </c>
      <c r="M174" s="68" t="s">
        <v>88</v>
      </c>
      <c r="N174" s="68" t="s">
        <v>133</v>
      </c>
      <c r="O174" s="68" t="s">
        <v>6672</v>
      </c>
      <c r="P174" s="72" t="s">
        <v>87</v>
      </c>
      <c r="Q174" s="68" t="s">
        <v>55</v>
      </c>
      <c r="R174" s="68" t="s">
        <v>31</v>
      </c>
      <c r="S174" s="68">
        <v>16</v>
      </c>
      <c r="T174" s="68">
        <v>23.99</v>
      </c>
      <c r="U174" s="68">
        <v>-0.5</v>
      </c>
      <c r="V174" s="68">
        <v>74.650000000000006</v>
      </c>
      <c r="W174" s="68">
        <v>78.540000000000006</v>
      </c>
      <c r="X174" s="68">
        <v>-0.05</v>
      </c>
      <c r="Y174" s="68">
        <v>306.95999999999998</v>
      </c>
      <c r="Z174" s="68">
        <v>407.39</v>
      </c>
      <c r="AA174" s="68">
        <v>-0.33</v>
      </c>
      <c r="AB174" s="73">
        <v>66827.67</v>
      </c>
      <c r="AC174" s="73">
        <v>87718.720000000001</v>
      </c>
      <c r="AD174" s="73">
        <v>68718.149999999994</v>
      </c>
      <c r="AE174" s="73">
        <v>89659.12</v>
      </c>
      <c r="AF174" s="73"/>
      <c r="AG174" s="73">
        <f>IFERROR(VLOOKUP(J174,'Roll ups'!D:E,2,FALSE),0)</f>
        <v>43814205.929999985</v>
      </c>
      <c r="AH174" s="74">
        <f>IF(Table2[[#This Row],[CATEGORY TTL LOOKUP]]=0,0,IF(Table2[[#This Row],[CATEGORY TTL LOOKUP]]&gt;0,SUM(AB174/AG174)))</f>
        <v>1.5252511960793631E-3</v>
      </c>
      <c r="AI174" s="74" t="str">
        <f>IFERROR(IF(AH174&lt;#REF!,"STRIKE",IF(AH174&gt;=#REF!,"GOOD")),"NO DATA")</f>
        <v>NO DATA</v>
      </c>
      <c r="AJ174" s="75">
        <f>IFERROR(VLOOKUP(K174,'Roll ups'!H:I,2,FALSE),0)</f>
        <v>75793138.070000067</v>
      </c>
      <c r="AK174" s="76">
        <f>IF(Table2[[#This Row],[PRICE TIER LOOKUP]]=0,0,IF(Table2[[#This Row],[PRICE TIER LOOKUP]]&gt;0,SUM(AB174/AJ174)))</f>
        <v>8.817113488331905E-4</v>
      </c>
      <c r="AL174" s="74" t="e">
        <f>IF(AK174&lt;#REF!,"STRIKE",IF(AK174&gt;=#REF!,"GOOD"))</f>
        <v>#REF!</v>
      </c>
      <c r="AM174" s="75">
        <f>VLOOKUP(H174,'Roll ups'!A:B,2,FALSE)</f>
        <v>325145452.83999985</v>
      </c>
      <c r="AN174" s="77">
        <f t="shared" si="6"/>
        <v>2.0553161490123955E-4</v>
      </c>
      <c r="AO174" s="74" t="str">
        <f>IFERROR(VLOOKUP(Table2[[#This Row],[Product Name]],'Roll ups'!L:P,5,FALSE),"GOOD")</f>
        <v>GOOD</v>
      </c>
      <c r="AP174" s="74">
        <f>Table2[[#This Row],[Retail Dollar Vol Current 12 Mths]]/Table2[[#This Row],[SHELF SALES  LOOKUP]]</f>
        <v>2.1134587428419418E-4</v>
      </c>
      <c r="AQ174" s="69">
        <f t="shared" si="7"/>
        <v>0</v>
      </c>
      <c r="AR17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74" s="69" t="e">
        <f>IF(Table2[[#This Row],[Shelf Dollar Vol Current 12 Mths]]&gt;#REF!,"MEETS $ CRITERIA",IF(Table2[[#This Row],[Shelf Dollar Vol Current 12 Mths]]&lt;#REF!+1,"DOES NOT MEET $ CRITERIA"))</f>
        <v>#REF!</v>
      </c>
      <c r="AT174" s="78"/>
    </row>
    <row r="175" spans="1:46" ht="13.8" x14ac:dyDescent="0.3">
      <c r="A175" s="68" t="s">
        <v>2195</v>
      </c>
      <c r="B175" s="69">
        <v>47548</v>
      </c>
      <c r="C175" s="69">
        <v>205</v>
      </c>
      <c r="D175" s="69" t="s">
        <v>25</v>
      </c>
      <c r="E175" s="70" t="s">
        <v>6313</v>
      </c>
      <c r="F175" s="70"/>
      <c r="G175" s="71" t="s">
        <v>6673</v>
      </c>
      <c r="H175" s="69" t="s">
        <v>6315</v>
      </c>
      <c r="I175" s="68" t="s">
        <v>131</v>
      </c>
      <c r="J175" s="68" t="s">
        <v>88</v>
      </c>
      <c r="K175" s="68" t="s">
        <v>89</v>
      </c>
      <c r="L175" s="68" t="s">
        <v>89</v>
      </c>
      <c r="M175" s="68" t="s">
        <v>88</v>
      </c>
      <c r="N175" s="68" t="s">
        <v>133</v>
      </c>
      <c r="O175" s="68" t="s">
        <v>6674</v>
      </c>
      <c r="P175" s="72" t="s">
        <v>87</v>
      </c>
      <c r="Q175" s="68" t="s">
        <v>55</v>
      </c>
      <c r="R175" s="68" t="s">
        <v>31</v>
      </c>
      <c r="S175" s="68">
        <v>28</v>
      </c>
      <c r="T175" s="68">
        <v>28.39</v>
      </c>
      <c r="U175" s="68">
        <v>-0.01</v>
      </c>
      <c r="V175" s="68">
        <v>80.510000000000005</v>
      </c>
      <c r="W175" s="68">
        <v>98.79</v>
      </c>
      <c r="X175" s="68">
        <v>-0.23</v>
      </c>
      <c r="Y175" s="68">
        <v>328.84</v>
      </c>
      <c r="Z175" s="68">
        <v>385.43</v>
      </c>
      <c r="AA175" s="68">
        <v>-0.17</v>
      </c>
      <c r="AB175" s="73">
        <v>72208.44</v>
      </c>
      <c r="AC175" s="73">
        <v>83552.59</v>
      </c>
      <c r="AD175" s="73">
        <v>72208.44</v>
      </c>
      <c r="AE175" s="73">
        <v>83552.59</v>
      </c>
      <c r="AF175" s="73"/>
      <c r="AG175" s="73">
        <f>IFERROR(VLOOKUP(J175,'Roll ups'!D:E,2,FALSE),0)</f>
        <v>43814205.929999985</v>
      </c>
      <c r="AH175" s="74">
        <f>IF(Table2[[#This Row],[CATEGORY TTL LOOKUP]]=0,0,IF(Table2[[#This Row],[CATEGORY TTL LOOKUP]]&gt;0,SUM(AB175/AG175)))</f>
        <v>1.6480599948647757E-3</v>
      </c>
      <c r="AI175" s="74" t="str">
        <f>IFERROR(IF(AH175&lt;#REF!,"STRIKE",IF(AH175&gt;=#REF!,"GOOD")),"NO DATA")</f>
        <v>NO DATA</v>
      </c>
      <c r="AJ175" s="75">
        <f>IFERROR(VLOOKUP(K175,'Roll ups'!H:I,2,FALSE),0)</f>
        <v>75793138.070000067</v>
      </c>
      <c r="AK175" s="76">
        <f>IF(Table2[[#This Row],[PRICE TIER LOOKUP]]=0,0,IF(Table2[[#This Row],[PRICE TIER LOOKUP]]&gt;0,SUM(AB175/AJ175)))</f>
        <v>9.5270418719582033E-4</v>
      </c>
      <c r="AL175" s="74" t="e">
        <f>IF(AK175&lt;#REF!,"STRIKE",IF(AK175&gt;=#REF!,"GOOD"))</f>
        <v>#REF!</v>
      </c>
      <c r="AM175" s="75">
        <f>VLOOKUP(H175,'Roll ups'!A:B,2,FALSE)</f>
        <v>325145452.83999985</v>
      </c>
      <c r="AN175" s="77">
        <f t="shared" si="6"/>
        <v>2.2208042391271853E-4</v>
      </c>
      <c r="AO175" s="74" t="str">
        <f>IFERROR(VLOOKUP(Table2[[#This Row],[Product Name]],'Roll ups'!L:P,5,FALSE),"GOOD")</f>
        <v>GOOD</v>
      </c>
      <c r="AP175" s="74">
        <f>Table2[[#This Row],[Retail Dollar Vol Current 12 Mths]]/Table2[[#This Row],[SHELF SALES  LOOKUP]]</f>
        <v>2.2208042391271853E-4</v>
      </c>
      <c r="AQ175" s="69">
        <f t="shared" si="7"/>
        <v>0</v>
      </c>
      <c r="AR17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75" s="69" t="e">
        <f>IF(Table2[[#This Row],[Shelf Dollar Vol Current 12 Mths]]&gt;#REF!,"MEETS $ CRITERIA",IF(Table2[[#This Row],[Shelf Dollar Vol Current 12 Mths]]&lt;#REF!+1,"DOES NOT MEET $ CRITERIA"))</f>
        <v>#REF!</v>
      </c>
      <c r="AT175" s="78"/>
    </row>
    <row r="176" spans="1:46" ht="13.8" x14ac:dyDescent="0.3">
      <c r="A176" s="68" t="s">
        <v>4438</v>
      </c>
      <c r="B176" s="69">
        <v>47863</v>
      </c>
      <c r="C176" s="69">
        <v>797</v>
      </c>
      <c r="D176" s="69" t="s">
        <v>25</v>
      </c>
      <c r="E176" s="70" t="s">
        <v>6313</v>
      </c>
      <c r="F176" s="70"/>
      <c r="G176" s="71" t="s">
        <v>6675</v>
      </c>
      <c r="H176" s="69" t="s">
        <v>6315</v>
      </c>
      <c r="I176" s="68" t="s">
        <v>131</v>
      </c>
      <c r="J176" s="68" t="s">
        <v>88</v>
      </c>
      <c r="K176" s="68" t="s">
        <v>146</v>
      </c>
      <c r="L176" s="68" t="s">
        <v>6320</v>
      </c>
      <c r="M176" s="68" t="s">
        <v>88</v>
      </c>
      <c r="N176" s="68" t="s">
        <v>133</v>
      </c>
      <c r="O176" s="68" t="s">
        <v>6676</v>
      </c>
      <c r="P176" s="72" t="s">
        <v>87</v>
      </c>
      <c r="Q176" s="68" t="s">
        <v>63</v>
      </c>
      <c r="R176" s="68" t="s">
        <v>31</v>
      </c>
      <c r="S176" s="68">
        <v>127</v>
      </c>
      <c r="T176" s="68">
        <v>215.5</v>
      </c>
      <c r="U176" s="68">
        <v>-0.7</v>
      </c>
      <c r="V176" s="68">
        <v>411.58</v>
      </c>
      <c r="W176" s="68">
        <v>693.21</v>
      </c>
      <c r="X176" s="68">
        <v>-0.68</v>
      </c>
      <c r="Y176" s="68">
        <v>2745.04</v>
      </c>
      <c r="Z176" s="68">
        <v>2755.38</v>
      </c>
      <c r="AA176" s="68">
        <v>0</v>
      </c>
      <c r="AB176" s="73">
        <v>1490332.67</v>
      </c>
      <c r="AC176" s="73">
        <v>1511619.16</v>
      </c>
      <c r="AD176" s="73">
        <v>1519874.67</v>
      </c>
      <c r="AE176" s="73">
        <v>1511619.16</v>
      </c>
      <c r="AF176" s="73"/>
      <c r="AG176" s="73">
        <f>IFERROR(VLOOKUP(J176,'Roll ups'!D:E,2,FALSE),0)</f>
        <v>43814205.929999985</v>
      </c>
      <c r="AH176" s="74">
        <f>IF(Table2[[#This Row],[CATEGORY TTL LOOKUP]]=0,0,IF(Table2[[#This Row],[CATEGORY TTL LOOKUP]]&gt;0,SUM(AB176/AG176)))</f>
        <v>3.4014827802221002E-2</v>
      </c>
      <c r="AI176" s="74" t="str">
        <f>IFERROR(IF(AH176&lt;#REF!,"STRIKE",IF(AH176&gt;=#REF!,"GOOD")),"NO DATA")</f>
        <v>NO DATA</v>
      </c>
      <c r="AJ176" s="75">
        <f>IFERROR(VLOOKUP(K176,'Roll ups'!H:I,2,FALSE),0)</f>
        <v>69119979.479999974</v>
      </c>
      <c r="AK176" s="76">
        <f>IF(Table2[[#This Row],[PRICE TIER LOOKUP]]=0,0,IF(Table2[[#This Row],[PRICE TIER LOOKUP]]&gt;0,SUM(AB176/AJ176)))</f>
        <v>2.1561532298070649E-2</v>
      </c>
      <c r="AL176" s="74" t="e">
        <f>IF(AK176&lt;#REF!,"STRIKE",IF(AK176&gt;=#REF!,"GOOD"))</f>
        <v>#REF!</v>
      </c>
      <c r="AM176" s="75">
        <f>VLOOKUP(H176,'Roll ups'!A:B,2,FALSE)</f>
        <v>325145452.83999985</v>
      </c>
      <c r="AN176" s="77">
        <f t="shared" si="6"/>
        <v>4.5835876128133175E-3</v>
      </c>
      <c r="AO176" s="74" t="str">
        <f>IFERROR(VLOOKUP(Table2[[#This Row],[Product Name]],'Roll ups'!L:P,5,FALSE),"GOOD")</f>
        <v>GOOD</v>
      </c>
      <c r="AP176" s="74">
        <f>Table2[[#This Row],[Retail Dollar Vol Current 12 Mths]]/Table2[[#This Row],[SHELF SALES  LOOKUP]]</f>
        <v>4.6744454111985129E-3</v>
      </c>
      <c r="AQ176" s="69">
        <f t="shared" si="7"/>
        <v>0</v>
      </c>
      <c r="AR17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76" s="69" t="e">
        <f>IF(Table2[[#This Row],[Shelf Dollar Vol Current 12 Mths]]&gt;#REF!,"MEETS $ CRITERIA",IF(Table2[[#This Row],[Shelf Dollar Vol Current 12 Mths]]&lt;#REF!+1,"DOES NOT MEET $ CRITERIA"))</f>
        <v>#REF!</v>
      </c>
      <c r="AT176" s="78"/>
    </row>
    <row r="177" spans="1:46" ht="13.8" x14ac:dyDescent="0.3">
      <c r="A177" s="68" t="s">
        <v>4414</v>
      </c>
      <c r="B177" s="69">
        <v>47865</v>
      </c>
      <c r="C177" s="69">
        <v>810</v>
      </c>
      <c r="D177" s="69" t="s">
        <v>25</v>
      </c>
      <c r="E177" s="70" t="s">
        <v>6313</v>
      </c>
      <c r="F177" s="70"/>
      <c r="G177" s="71" t="s">
        <v>6677</v>
      </c>
      <c r="H177" s="69" t="s">
        <v>6315</v>
      </c>
      <c r="I177" s="68" t="s">
        <v>131</v>
      </c>
      <c r="J177" s="68" t="s">
        <v>88</v>
      </c>
      <c r="K177" s="68" t="s">
        <v>146</v>
      </c>
      <c r="L177" s="68" t="s">
        <v>6320</v>
      </c>
      <c r="M177" s="68" t="s">
        <v>88</v>
      </c>
      <c r="N177" s="68" t="s">
        <v>133</v>
      </c>
      <c r="O177" s="68" t="s">
        <v>6678</v>
      </c>
      <c r="P177" s="72" t="s">
        <v>87</v>
      </c>
      <c r="Q177" s="68" t="s">
        <v>63</v>
      </c>
      <c r="R177" s="68" t="s">
        <v>31</v>
      </c>
      <c r="S177" s="68">
        <v>148</v>
      </c>
      <c r="T177" s="68">
        <v>176</v>
      </c>
      <c r="U177" s="68">
        <v>-0.19</v>
      </c>
      <c r="V177" s="68">
        <v>507.17</v>
      </c>
      <c r="W177" s="68">
        <v>599.75</v>
      </c>
      <c r="X177" s="68">
        <v>-0.18</v>
      </c>
      <c r="Y177" s="68">
        <v>2143.08</v>
      </c>
      <c r="Z177" s="68">
        <v>2562.75</v>
      </c>
      <c r="AA177" s="68">
        <v>-0.2</v>
      </c>
      <c r="AB177" s="73">
        <v>1245988.6499999999</v>
      </c>
      <c r="AC177" s="73">
        <v>1489111.25</v>
      </c>
      <c r="AD177" s="73">
        <v>1245988.6499999999</v>
      </c>
      <c r="AE177" s="73">
        <v>1489111.25</v>
      </c>
      <c r="AF177" s="73"/>
      <c r="AG177" s="73">
        <f>IFERROR(VLOOKUP(J177,'Roll ups'!D:E,2,FALSE),0)</f>
        <v>43814205.929999985</v>
      </c>
      <c r="AH177" s="74">
        <f>IF(Table2[[#This Row],[CATEGORY TTL LOOKUP]]=0,0,IF(Table2[[#This Row],[CATEGORY TTL LOOKUP]]&gt;0,SUM(AB177/AG177)))</f>
        <v>2.843800597437874E-2</v>
      </c>
      <c r="AI177" s="74" t="str">
        <f>IFERROR(IF(AH177&lt;#REF!,"STRIKE",IF(AH177&gt;=#REF!,"GOOD")),"NO DATA")</f>
        <v>NO DATA</v>
      </c>
      <c r="AJ177" s="75">
        <f>IFERROR(VLOOKUP(K177,'Roll ups'!H:I,2,FALSE),0)</f>
        <v>69119979.479999974</v>
      </c>
      <c r="AK177" s="76">
        <f>IF(Table2[[#This Row],[PRICE TIER LOOKUP]]=0,0,IF(Table2[[#This Row],[PRICE TIER LOOKUP]]&gt;0,SUM(AB177/AJ177)))</f>
        <v>1.8026461514800213E-2</v>
      </c>
      <c r="AL177" s="74" t="e">
        <f>IF(AK177&lt;#REF!,"STRIKE",IF(AK177&gt;=#REF!,"GOOD"))</f>
        <v>#REF!</v>
      </c>
      <c r="AM177" s="75">
        <f>VLOOKUP(H177,'Roll ups'!A:B,2,FALSE)</f>
        <v>325145452.83999985</v>
      </c>
      <c r="AN177" s="77">
        <f t="shared" si="6"/>
        <v>3.8320961868506765E-3</v>
      </c>
      <c r="AO177" s="74" t="str">
        <f>IFERROR(VLOOKUP(Table2[[#This Row],[Product Name]],'Roll ups'!L:P,5,FALSE),"GOOD")</f>
        <v>GOOD</v>
      </c>
      <c r="AP177" s="74">
        <f>Table2[[#This Row],[Retail Dollar Vol Current 12 Mths]]/Table2[[#This Row],[SHELF SALES  LOOKUP]]</f>
        <v>3.8320961868506765E-3</v>
      </c>
      <c r="AQ177" s="69">
        <f t="shared" si="7"/>
        <v>0</v>
      </c>
      <c r="AR17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77" s="69" t="e">
        <f>IF(Table2[[#This Row],[Shelf Dollar Vol Current 12 Mths]]&gt;#REF!,"MEETS $ CRITERIA",IF(Table2[[#This Row],[Shelf Dollar Vol Current 12 Mths]]&lt;#REF!+1,"DOES NOT MEET $ CRITERIA"))</f>
        <v>#REF!</v>
      </c>
      <c r="AT177" s="78"/>
    </row>
    <row r="178" spans="1:46" ht="13.8" x14ac:dyDescent="0.3">
      <c r="A178" s="68" t="s">
        <v>4399</v>
      </c>
      <c r="B178" s="69">
        <v>48164</v>
      </c>
      <c r="C178" s="69">
        <v>528</v>
      </c>
      <c r="D178" s="69" t="s">
        <v>25</v>
      </c>
      <c r="E178" s="70" t="s">
        <v>6313</v>
      </c>
      <c r="F178" s="70"/>
      <c r="G178" s="71" t="s">
        <v>6679</v>
      </c>
      <c r="H178" s="69" t="s">
        <v>6315</v>
      </c>
      <c r="I178" s="68" t="s">
        <v>131</v>
      </c>
      <c r="J178" s="68" t="s">
        <v>88</v>
      </c>
      <c r="K178" s="68" t="s">
        <v>146</v>
      </c>
      <c r="L178" s="68" t="s">
        <v>146</v>
      </c>
      <c r="M178" s="68" t="s">
        <v>88</v>
      </c>
      <c r="N178" s="68" t="s">
        <v>133</v>
      </c>
      <c r="O178" s="68" t="s">
        <v>6680</v>
      </c>
      <c r="P178" s="72" t="s">
        <v>87</v>
      </c>
      <c r="Q178" s="68" t="s">
        <v>42</v>
      </c>
      <c r="R178" s="68" t="s">
        <v>31</v>
      </c>
      <c r="S178" s="68">
        <v>34</v>
      </c>
      <c r="T178" s="68">
        <v>19</v>
      </c>
      <c r="U178" s="68">
        <v>0.44</v>
      </c>
      <c r="V178" s="68">
        <v>236</v>
      </c>
      <c r="W178" s="68">
        <v>205</v>
      </c>
      <c r="X178" s="68">
        <v>0.13</v>
      </c>
      <c r="Y178" s="68">
        <v>729</v>
      </c>
      <c r="Z178" s="68">
        <v>836</v>
      </c>
      <c r="AA178" s="68">
        <v>-0.15</v>
      </c>
      <c r="AB178" s="73">
        <v>420209.28</v>
      </c>
      <c r="AC178" s="73">
        <v>469245.03</v>
      </c>
      <c r="AD178" s="73">
        <v>447022.8</v>
      </c>
      <c r="AE178" s="73">
        <v>491921.16</v>
      </c>
      <c r="AF178" s="73"/>
      <c r="AG178" s="73">
        <f>IFERROR(VLOOKUP(J178,'Roll ups'!D:E,2,FALSE),0)</f>
        <v>43814205.929999985</v>
      </c>
      <c r="AH178" s="74">
        <f>IF(Table2[[#This Row],[CATEGORY TTL LOOKUP]]=0,0,IF(Table2[[#This Row],[CATEGORY TTL LOOKUP]]&gt;0,SUM(AB178/AG178)))</f>
        <v>9.5907085631393111E-3</v>
      </c>
      <c r="AI178" s="74" t="str">
        <f>IFERROR(IF(AH178&lt;#REF!,"STRIKE",IF(AH178&gt;=#REF!,"GOOD")),"NO DATA")</f>
        <v>NO DATA</v>
      </c>
      <c r="AJ178" s="75">
        <f>IFERROR(VLOOKUP(K178,'Roll ups'!H:I,2,FALSE),0)</f>
        <v>69119979.479999974</v>
      </c>
      <c r="AK178" s="76">
        <f>IF(Table2[[#This Row],[PRICE TIER LOOKUP]]=0,0,IF(Table2[[#This Row],[PRICE TIER LOOKUP]]&gt;0,SUM(AB178/AJ178)))</f>
        <v>6.0794184714940283E-3</v>
      </c>
      <c r="AL178" s="74" t="e">
        <f>IF(AK178&lt;#REF!,"STRIKE",IF(AK178&gt;=#REF!,"GOOD"))</f>
        <v>#REF!</v>
      </c>
      <c r="AM178" s="75">
        <f>VLOOKUP(H178,'Roll ups'!A:B,2,FALSE)</f>
        <v>325145452.83999985</v>
      </c>
      <c r="AN178" s="77">
        <f t="shared" si="6"/>
        <v>1.2923732327475602E-3</v>
      </c>
      <c r="AO178" s="74" t="str">
        <f>IFERROR(VLOOKUP(Table2[[#This Row],[Product Name]],'Roll ups'!L:P,5,FALSE),"GOOD")</f>
        <v>GOOD</v>
      </c>
      <c r="AP178" s="74">
        <f>Table2[[#This Row],[Retail Dollar Vol Current 12 Mths]]/Table2[[#This Row],[SHELF SALES  LOOKUP]]</f>
        <v>1.374839463678351E-3</v>
      </c>
      <c r="AQ178" s="69">
        <f t="shared" si="7"/>
        <v>0</v>
      </c>
      <c r="AR17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78" s="69" t="e">
        <f>IF(Table2[[#This Row],[Shelf Dollar Vol Current 12 Mths]]&gt;#REF!,"MEETS $ CRITERIA",IF(Table2[[#This Row],[Shelf Dollar Vol Current 12 Mths]]&lt;#REF!+1,"DOES NOT MEET $ CRITERIA"))</f>
        <v>#REF!</v>
      </c>
      <c r="AT178" s="78"/>
    </row>
    <row r="179" spans="1:46" ht="13.8" x14ac:dyDescent="0.3">
      <c r="A179" s="68" t="s">
        <v>4516</v>
      </c>
      <c r="B179" s="69">
        <v>48658</v>
      </c>
      <c r="C179" s="69">
        <v>183</v>
      </c>
      <c r="D179" s="69" t="s">
        <v>25</v>
      </c>
      <c r="E179" s="70" t="s">
        <v>6313</v>
      </c>
      <c r="F179" s="70"/>
      <c r="G179" s="71" t="s">
        <v>6681</v>
      </c>
      <c r="H179" s="69" t="s">
        <v>6315</v>
      </c>
      <c r="I179" s="68" t="s">
        <v>131</v>
      </c>
      <c r="J179" s="68" t="s">
        <v>88</v>
      </c>
      <c r="K179" s="68" t="s">
        <v>146</v>
      </c>
      <c r="L179" s="68" t="s">
        <v>146</v>
      </c>
      <c r="M179" s="68" t="s">
        <v>88</v>
      </c>
      <c r="N179" s="68" t="s">
        <v>133</v>
      </c>
      <c r="O179" s="68" t="s">
        <v>6682</v>
      </c>
      <c r="P179" s="72" t="s">
        <v>87</v>
      </c>
      <c r="Q179" s="68" t="s">
        <v>51</v>
      </c>
      <c r="R179" s="68" t="s">
        <v>31</v>
      </c>
      <c r="S179" s="68">
        <v>1</v>
      </c>
      <c r="T179" s="68">
        <v>2.67</v>
      </c>
      <c r="U179" s="68">
        <v>-4.33</v>
      </c>
      <c r="V179" s="68">
        <v>2.67</v>
      </c>
      <c r="W179" s="68">
        <v>13.09</v>
      </c>
      <c r="X179" s="68">
        <v>-3.9</v>
      </c>
      <c r="Y179" s="68">
        <v>44.35</v>
      </c>
      <c r="Z179" s="68">
        <v>19.59</v>
      </c>
      <c r="AA179" s="68">
        <v>0.56000000000000005</v>
      </c>
      <c r="AB179" s="73">
        <v>82727.199999999997</v>
      </c>
      <c r="AC179" s="73">
        <v>42298.35</v>
      </c>
      <c r="AD179" s="73">
        <v>96233.48</v>
      </c>
      <c r="AE179" s="73">
        <v>42298.35</v>
      </c>
      <c r="AF179" s="73"/>
      <c r="AG179" s="73">
        <f>IFERROR(VLOOKUP(J179,'Roll ups'!D:E,2,FALSE),0)</f>
        <v>43814205.929999985</v>
      </c>
      <c r="AH179" s="74">
        <f>IF(Table2[[#This Row],[CATEGORY TTL LOOKUP]]=0,0,IF(Table2[[#This Row],[CATEGORY TTL LOOKUP]]&gt;0,SUM(AB179/AG179)))</f>
        <v>1.8881364672492199E-3</v>
      </c>
      <c r="AI179" s="74" t="str">
        <f>IFERROR(IF(AH179&lt;#REF!,"STRIKE",IF(AH179&gt;=#REF!,"GOOD")),"NO DATA")</f>
        <v>NO DATA</v>
      </c>
      <c r="AJ179" s="75">
        <f>IFERROR(VLOOKUP(K179,'Roll ups'!H:I,2,FALSE),0)</f>
        <v>69119979.479999974</v>
      </c>
      <c r="AK179" s="76">
        <f>IF(Table2[[#This Row],[PRICE TIER LOOKUP]]=0,0,IF(Table2[[#This Row],[PRICE TIER LOOKUP]]&gt;0,SUM(AB179/AJ179)))</f>
        <v>1.1968637812448614E-3</v>
      </c>
      <c r="AL179" s="74" t="e">
        <f>IF(AK179&lt;#REF!,"STRIKE",IF(AK179&gt;=#REF!,"GOOD"))</f>
        <v>#REF!</v>
      </c>
      <c r="AM179" s="75">
        <f>VLOOKUP(H179,'Roll ups'!A:B,2,FALSE)</f>
        <v>325145452.83999985</v>
      </c>
      <c r="AN179" s="77">
        <f t="shared" si="6"/>
        <v>2.5443136072614568E-4</v>
      </c>
      <c r="AO179" s="74" t="str">
        <f>IFERROR(VLOOKUP(Table2[[#This Row],[Product Name]],'Roll ups'!L:P,5,FALSE),"GOOD")</f>
        <v>GOOD</v>
      </c>
      <c r="AP179" s="74">
        <f>Table2[[#This Row],[Retail Dollar Vol Current 12 Mths]]/Table2[[#This Row],[SHELF SALES  LOOKUP]]</f>
        <v>2.9597055459162555E-4</v>
      </c>
      <c r="AQ179" s="69">
        <f t="shared" si="7"/>
        <v>0</v>
      </c>
      <c r="AR17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79" s="69" t="e">
        <f>IF(Table2[[#This Row],[Shelf Dollar Vol Current 12 Mths]]&gt;#REF!,"MEETS $ CRITERIA",IF(Table2[[#This Row],[Shelf Dollar Vol Current 12 Mths]]&lt;#REF!+1,"DOES NOT MEET $ CRITERIA"))</f>
        <v>#REF!</v>
      </c>
      <c r="AT179" s="78"/>
    </row>
    <row r="180" spans="1:46" ht="13.8" x14ac:dyDescent="0.3">
      <c r="A180" s="68" t="s">
        <v>3300</v>
      </c>
      <c r="B180" s="69">
        <v>48696</v>
      </c>
      <c r="C180" s="69">
        <v>680</v>
      </c>
      <c r="D180" s="69" t="s">
        <v>25</v>
      </c>
      <c r="E180" s="70" t="s">
        <v>6313</v>
      </c>
      <c r="F180" s="70"/>
      <c r="G180" s="71" t="s">
        <v>6683</v>
      </c>
      <c r="H180" s="69" t="s">
        <v>6315</v>
      </c>
      <c r="I180" s="68" t="s">
        <v>131</v>
      </c>
      <c r="J180" s="68" t="s">
        <v>88</v>
      </c>
      <c r="K180" s="68" t="s">
        <v>132</v>
      </c>
      <c r="L180" s="68" t="s">
        <v>132</v>
      </c>
      <c r="M180" s="68" t="s">
        <v>88</v>
      </c>
      <c r="N180" s="68" t="s">
        <v>133</v>
      </c>
      <c r="O180" s="68" t="s">
        <v>6684</v>
      </c>
      <c r="P180" s="72" t="s">
        <v>87</v>
      </c>
      <c r="Q180" s="68" t="s">
        <v>51</v>
      </c>
      <c r="R180" s="68" t="s">
        <v>31</v>
      </c>
      <c r="S180" s="68">
        <v>32</v>
      </c>
      <c r="T180" s="68">
        <v>40.75</v>
      </c>
      <c r="U180" s="68">
        <v>-0.27</v>
      </c>
      <c r="V180" s="68">
        <v>96.42</v>
      </c>
      <c r="W180" s="68">
        <v>170.75</v>
      </c>
      <c r="X180" s="68">
        <v>-0.77</v>
      </c>
      <c r="Y180" s="68">
        <v>815</v>
      </c>
      <c r="Z180" s="68">
        <v>1144.42</v>
      </c>
      <c r="AA180" s="68">
        <v>-0.4</v>
      </c>
      <c r="AB180" s="73">
        <v>264491.40000000002</v>
      </c>
      <c r="AC180" s="73">
        <v>367535.11</v>
      </c>
      <c r="AD180" s="73">
        <v>301028.40000000002</v>
      </c>
      <c r="AE180" s="73">
        <v>406008.87</v>
      </c>
      <c r="AF180" s="73"/>
      <c r="AG180" s="73">
        <f>IFERROR(VLOOKUP(J180,'Roll ups'!D:E,2,FALSE),0)</f>
        <v>43814205.929999985</v>
      </c>
      <c r="AH180" s="74">
        <f>IF(Table2[[#This Row],[CATEGORY TTL LOOKUP]]=0,0,IF(Table2[[#This Row],[CATEGORY TTL LOOKUP]]&gt;0,SUM(AB180/AG180)))</f>
        <v>6.0366585308556367E-3</v>
      </c>
      <c r="AI180" s="74" t="str">
        <f>IFERROR(IF(AH180&lt;#REF!,"STRIKE",IF(AH180&gt;=#REF!,"GOOD")),"NO DATA")</f>
        <v>NO DATA</v>
      </c>
      <c r="AJ180" s="75">
        <f>IFERROR(VLOOKUP(K180,'Roll ups'!H:I,2,FALSE),0)</f>
        <v>126094742.97999983</v>
      </c>
      <c r="AK180" s="76">
        <f>IF(Table2[[#This Row],[PRICE TIER LOOKUP]]=0,0,IF(Table2[[#This Row],[PRICE TIER LOOKUP]]&gt;0,SUM(AB180/AJ180)))</f>
        <v>2.0975608796153507E-3</v>
      </c>
      <c r="AL180" s="74" t="e">
        <f>IF(AK180&lt;#REF!,"STRIKE",IF(AK180&gt;=#REF!,"GOOD"))</f>
        <v>#REF!</v>
      </c>
      <c r="AM180" s="75">
        <f>VLOOKUP(H180,'Roll ups'!A:B,2,FALSE)</f>
        <v>325145452.83999985</v>
      </c>
      <c r="AN180" s="77">
        <f t="shared" si="6"/>
        <v>8.1345563251703553E-4</v>
      </c>
      <c r="AO180" s="74" t="str">
        <f>IFERROR(VLOOKUP(Table2[[#This Row],[Product Name]],'Roll ups'!L:P,5,FALSE),"GOOD")</f>
        <v>GOOD</v>
      </c>
      <c r="AP180" s="74">
        <f>Table2[[#This Row],[Retail Dollar Vol Current 12 Mths]]/Table2[[#This Row],[SHELF SALES  LOOKUP]]</f>
        <v>9.2582687954160766E-4</v>
      </c>
      <c r="AQ180" s="69">
        <f t="shared" si="7"/>
        <v>0</v>
      </c>
      <c r="AR18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80" s="69" t="e">
        <f>IF(Table2[[#This Row],[Shelf Dollar Vol Current 12 Mths]]&gt;#REF!,"MEETS $ CRITERIA",IF(Table2[[#This Row],[Shelf Dollar Vol Current 12 Mths]]&lt;#REF!+1,"DOES NOT MEET $ CRITERIA"))</f>
        <v>#REF!</v>
      </c>
      <c r="AT180" s="78"/>
    </row>
    <row r="181" spans="1:46" ht="13.8" x14ac:dyDescent="0.3">
      <c r="A181" s="68" t="s">
        <v>3502</v>
      </c>
      <c r="B181" s="69">
        <v>48764</v>
      </c>
      <c r="C181" s="69">
        <v>508</v>
      </c>
      <c r="D181" s="69" t="s">
        <v>25</v>
      </c>
      <c r="E181" s="70" t="s">
        <v>6313</v>
      </c>
      <c r="F181" s="70"/>
      <c r="G181" s="71" t="s">
        <v>6685</v>
      </c>
      <c r="H181" s="69" t="s">
        <v>6315</v>
      </c>
      <c r="I181" s="68" t="s">
        <v>131</v>
      </c>
      <c r="J181" s="68" t="s">
        <v>88</v>
      </c>
      <c r="K181" s="68" t="s">
        <v>132</v>
      </c>
      <c r="L181" s="68" t="s">
        <v>89</v>
      </c>
      <c r="M181" s="68" t="s">
        <v>88</v>
      </c>
      <c r="N181" s="68" t="s">
        <v>133</v>
      </c>
      <c r="O181" s="68" t="s">
        <v>6686</v>
      </c>
      <c r="P181" s="72" t="s">
        <v>87</v>
      </c>
      <c r="Q181" s="68" t="s">
        <v>213</v>
      </c>
      <c r="R181" s="68" t="s">
        <v>6402</v>
      </c>
      <c r="S181" s="68">
        <v>37</v>
      </c>
      <c r="T181" s="68">
        <v>11.42</v>
      </c>
      <c r="U181" s="68">
        <v>0.69</v>
      </c>
      <c r="V181" s="68">
        <v>83.04</v>
      </c>
      <c r="W181" s="68">
        <v>55.96</v>
      </c>
      <c r="X181" s="68">
        <v>0.33</v>
      </c>
      <c r="Y181" s="68">
        <v>298.29000000000002</v>
      </c>
      <c r="Z181" s="68">
        <v>376.08</v>
      </c>
      <c r="AA181" s="68">
        <v>-0.26</v>
      </c>
      <c r="AB181" s="73">
        <v>95243.44</v>
      </c>
      <c r="AC181" s="73">
        <v>120743.82</v>
      </c>
      <c r="AD181" s="73">
        <v>99080.56</v>
      </c>
      <c r="AE181" s="73">
        <v>121630.22</v>
      </c>
      <c r="AF181" s="73"/>
      <c r="AG181" s="73">
        <f>IFERROR(VLOOKUP(J181,'Roll ups'!D:E,2,FALSE),0)</f>
        <v>43814205.929999985</v>
      </c>
      <c r="AH181" s="74">
        <f>IF(Table2[[#This Row],[CATEGORY TTL LOOKUP]]=0,0,IF(Table2[[#This Row],[CATEGORY TTL LOOKUP]]&gt;0,SUM(AB181/AG181)))</f>
        <v>2.1738027194231528E-3</v>
      </c>
      <c r="AI181" s="74" t="str">
        <f>IFERROR(IF(AH181&lt;#REF!,"STRIKE",IF(AH181&gt;=#REF!,"GOOD")),"NO DATA")</f>
        <v>NO DATA</v>
      </c>
      <c r="AJ181" s="75">
        <f>IFERROR(VLOOKUP(K181,'Roll ups'!H:I,2,FALSE),0)</f>
        <v>126094742.97999983</v>
      </c>
      <c r="AK181" s="76">
        <f>IF(Table2[[#This Row],[PRICE TIER LOOKUP]]=0,0,IF(Table2[[#This Row],[PRICE TIER LOOKUP]]&gt;0,SUM(AB181/AJ181)))</f>
        <v>7.5533236159660341E-4</v>
      </c>
      <c r="AL181" s="74" t="e">
        <f>IF(AK181&lt;#REF!,"STRIKE",IF(AK181&gt;=#REF!,"GOOD"))</f>
        <v>#REF!</v>
      </c>
      <c r="AM181" s="75">
        <f>VLOOKUP(H181,'Roll ups'!A:B,2,FALSE)</f>
        <v>325145452.83999985</v>
      </c>
      <c r="AN181" s="77">
        <f t="shared" si="6"/>
        <v>2.9292564041136427E-4</v>
      </c>
      <c r="AO181" s="74" t="str">
        <f>IFERROR(VLOOKUP(Table2[[#This Row],[Product Name]],'Roll ups'!L:P,5,FALSE),"GOOD")</f>
        <v>GOOD</v>
      </c>
      <c r="AP181" s="74">
        <f>Table2[[#This Row],[Retail Dollar Vol Current 12 Mths]]/Table2[[#This Row],[SHELF SALES  LOOKUP]]</f>
        <v>3.0472688187571347E-4</v>
      </c>
      <c r="AQ181" s="69">
        <f t="shared" si="7"/>
        <v>0</v>
      </c>
      <c r="AR18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81" s="69" t="e">
        <f>IF(Table2[[#This Row],[Shelf Dollar Vol Current 12 Mths]]&gt;#REF!,"MEETS $ CRITERIA",IF(Table2[[#This Row],[Shelf Dollar Vol Current 12 Mths]]&lt;#REF!+1,"DOES NOT MEET $ CRITERIA"))</f>
        <v>#REF!</v>
      </c>
      <c r="AT181" s="78"/>
    </row>
    <row r="182" spans="1:46" ht="13.8" x14ac:dyDescent="0.3">
      <c r="A182" s="68" t="s">
        <v>4576</v>
      </c>
      <c r="B182" s="69">
        <v>49156</v>
      </c>
      <c r="C182" s="69">
        <v>157</v>
      </c>
      <c r="D182" s="69" t="s">
        <v>25</v>
      </c>
      <c r="E182" s="70" t="s">
        <v>6313</v>
      </c>
      <c r="F182" s="70"/>
      <c r="G182" s="71" t="s">
        <v>6687</v>
      </c>
      <c r="H182" s="69" t="s">
        <v>6315</v>
      </c>
      <c r="I182" s="68" t="s">
        <v>131</v>
      </c>
      <c r="J182" s="68" t="s">
        <v>88</v>
      </c>
      <c r="K182" s="68" t="s">
        <v>146</v>
      </c>
      <c r="L182" s="68" t="s">
        <v>146</v>
      </c>
      <c r="M182" s="68" t="s">
        <v>88</v>
      </c>
      <c r="N182" s="68" t="s">
        <v>133</v>
      </c>
      <c r="O182" s="68" t="s">
        <v>6688</v>
      </c>
      <c r="P182" s="72" t="s">
        <v>87</v>
      </c>
      <c r="Q182" s="68" t="s">
        <v>59</v>
      </c>
      <c r="R182" s="68" t="s">
        <v>60</v>
      </c>
      <c r="S182" s="68"/>
      <c r="T182" s="68">
        <v>3</v>
      </c>
      <c r="U182" s="68"/>
      <c r="V182" s="68">
        <v>4</v>
      </c>
      <c r="W182" s="68">
        <v>15</v>
      </c>
      <c r="X182" s="68">
        <v>-2.75</v>
      </c>
      <c r="Y182" s="68">
        <v>56</v>
      </c>
      <c r="Z182" s="68">
        <v>104</v>
      </c>
      <c r="AA182" s="68">
        <v>-0.86</v>
      </c>
      <c r="AB182" s="73">
        <v>118082.4</v>
      </c>
      <c r="AC182" s="73">
        <v>202882.2</v>
      </c>
      <c r="AD182" s="73">
        <v>118982.39999999999</v>
      </c>
      <c r="AE182" s="73">
        <v>202882.2</v>
      </c>
      <c r="AF182" s="73"/>
      <c r="AG182" s="73">
        <f>IFERROR(VLOOKUP(J182,'Roll ups'!D:E,2,FALSE),0)</f>
        <v>43814205.929999985</v>
      </c>
      <c r="AH182" s="74">
        <f>IF(Table2[[#This Row],[CATEGORY TTL LOOKUP]]=0,0,IF(Table2[[#This Row],[CATEGORY TTL LOOKUP]]&gt;0,SUM(AB182/AG182)))</f>
        <v>2.6950710960882188E-3</v>
      </c>
      <c r="AI182" s="74" t="str">
        <f>IFERROR(IF(AH182&lt;#REF!,"STRIKE",IF(AH182&gt;=#REF!,"GOOD")),"NO DATA")</f>
        <v>NO DATA</v>
      </c>
      <c r="AJ182" s="75">
        <f>IFERROR(VLOOKUP(K182,'Roll ups'!H:I,2,FALSE),0)</f>
        <v>69119979.479999974</v>
      </c>
      <c r="AK182" s="76">
        <f>IF(Table2[[#This Row],[PRICE TIER LOOKUP]]=0,0,IF(Table2[[#This Row],[PRICE TIER LOOKUP]]&gt;0,SUM(AB182/AJ182)))</f>
        <v>1.7083685627274732E-3</v>
      </c>
      <c r="AL182" s="74" t="e">
        <f>IF(AK182&lt;#REF!,"STRIKE",IF(AK182&gt;=#REF!,"GOOD"))</f>
        <v>#REF!</v>
      </c>
      <c r="AM182" s="75">
        <f>VLOOKUP(H182,'Roll ups'!A:B,2,FALSE)</f>
        <v>325145452.83999985</v>
      </c>
      <c r="AN182" s="77">
        <f t="shared" si="6"/>
        <v>3.6316792674971507E-4</v>
      </c>
      <c r="AO182" s="74" t="str">
        <f>IFERROR(VLOOKUP(Table2[[#This Row],[Product Name]],'Roll ups'!L:P,5,FALSE),"GOOD")</f>
        <v>GOOD</v>
      </c>
      <c r="AP182" s="74">
        <f>Table2[[#This Row],[Retail Dollar Vol Current 12 Mths]]/Table2[[#This Row],[SHELF SALES  LOOKUP]]</f>
        <v>3.6593591871189352E-4</v>
      </c>
      <c r="AQ182" s="69">
        <f t="shared" si="7"/>
        <v>0</v>
      </c>
      <c r="AR18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82" s="69" t="e">
        <f>IF(Table2[[#This Row],[Shelf Dollar Vol Current 12 Mths]]&gt;#REF!,"MEETS $ CRITERIA",IF(Table2[[#This Row],[Shelf Dollar Vol Current 12 Mths]]&lt;#REF!+1,"DOES NOT MEET $ CRITERIA"))</f>
        <v>#REF!</v>
      </c>
      <c r="AT182" s="78"/>
    </row>
    <row r="183" spans="1:46" ht="13.8" x14ac:dyDescent="0.3">
      <c r="A183" s="68" t="s">
        <v>3430</v>
      </c>
      <c r="B183" s="69">
        <v>49182</v>
      </c>
      <c r="C183" s="69">
        <v>301</v>
      </c>
      <c r="D183" s="69" t="s">
        <v>25</v>
      </c>
      <c r="E183" s="70" t="s">
        <v>6313</v>
      </c>
      <c r="F183" s="70"/>
      <c r="G183" s="71" t="s">
        <v>6689</v>
      </c>
      <c r="H183" s="69" t="s">
        <v>6315</v>
      </c>
      <c r="I183" s="68" t="s">
        <v>131</v>
      </c>
      <c r="J183" s="68" t="s">
        <v>88</v>
      </c>
      <c r="K183" s="68" t="s">
        <v>132</v>
      </c>
      <c r="L183" s="68" t="s">
        <v>6320</v>
      </c>
      <c r="M183" s="68" t="s">
        <v>88</v>
      </c>
      <c r="N183" s="68" t="s">
        <v>133</v>
      </c>
      <c r="O183" s="68" t="s">
        <v>6690</v>
      </c>
      <c r="P183" s="72" t="s">
        <v>87</v>
      </c>
      <c r="Q183" s="68" t="s">
        <v>59</v>
      </c>
      <c r="R183" s="68" t="s">
        <v>60</v>
      </c>
      <c r="S183" s="68"/>
      <c r="T183" s="68"/>
      <c r="U183" s="68"/>
      <c r="V183" s="68"/>
      <c r="W183" s="68"/>
      <c r="X183" s="68"/>
      <c r="Y183" s="68"/>
      <c r="Z183" s="68"/>
      <c r="AA183" s="68"/>
      <c r="AB183" s="73"/>
      <c r="AC183" s="73"/>
      <c r="AD183" s="73"/>
      <c r="AE183" s="73"/>
      <c r="AF183" s="73"/>
      <c r="AG183" s="73">
        <f>IFERROR(VLOOKUP(J183,'Roll ups'!D:E,2,FALSE),0)</f>
        <v>43814205.929999985</v>
      </c>
      <c r="AH183" s="74">
        <f>IF(Table2[[#This Row],[CATEGORY TTL LOOKUP]]=0,0,IF(Table2[[#This Row],[CATEGORY TTL LOOKUP]]&gt;0,SUM(AB183/AG183)))</f>
        <v>0</v>
      </c>
      <c r="AI183" s="74" t="str">
        <f>IFERROR(IF(AH183&lt;#REF!,"STRIKE",IF(AH183&gt;=#REF!,"GOOD")),"NO DATA")</f>
        <v>NO DATA</v>
      </c>
      <c r="AJ183" s="75">
        <f>IFERROR(VLOOKUP(K183,'Roll ups'!H:I,2,FALSE),0)</f>
        <v>126094742.97999983</v>
      </c>
      <c r="AK183" s="76">
        <f>IF(Table2[[#This Row],[PRICE TIER LOOKUP]]=0,0,IF(Table2[[#This Row],[PRICE TIER LOOKUP]]&gt;0,SUM(AB183/AJ183)))</f>
        <v>0</v>
      </c>
      <c r="AL183" s="74" t="e">
        <f>IF(AK183&lt;#REF!,"STRIKE",IF(AK183&gt;=#REF!,"GOOD"))</f>
        <v>#REF!</v>
      </c>
      <c r="AM183" s="75">
        <f>VLOOKUP(H183,'Roll ups'!A:B,2,FALSE)</f>
        <v>325145452.83999985</v>
      </c>
      <c r="AN183" s="77">
        <f t="shared" si="6"/>
        <v>0</v>
      </c>
      <c r="AO183" s="74" t="str">
        <f>IFERROR(VLOOKUP(Table2[[#This Row],[Product Name]],'Roll ups'!L:P,5,FALSE),"GOOD")</f>
        <v/>
      </c>
      <c r="AP183" s="74">
        <f>Table2[[#This Row],[Retail Dollar Vol Current 12 Mths]]/Table2[[#This Row],[SHELF SALES  LOOKUP]]</f>
        <v>0</v>
      </c>
      <c r="AQ183" s="69">
        <f t="shared" si="7"/>
        <v>0</v>
      </c>
      <c r="AR183" s="69" t="str">
        <f>IF(Table2[[#This Row],[Shelf Dollar Vol Last 12 Mths]]="","NO SALES LY",IF(Table2[[#This Row],[Shelf Dollar Vol Last 12 Mths]]&gt;0,IF(Table2[[#This Row],[COUNT OF STRIKES]]=0,"GOOD",IF(Table2[[#This Row],[COUNT OF STRIKES]]=1,"FAIR",IF(Table2[[#This Row],[COUNT OF STRIKES]]=2,"BUBBLE",IF(Table2[[#This Row],[COUNT OF STRIKES]]=3,"AT RISK"))))))</f>
        <v>NO SALES LY</v>
      </c>
      <c r="AS183" s="69" t="e">
        <f>IF(Table2[[#This Row],[Shelf Dollar Vol Current 12 Mths]]&gt;#REF!,"MEETS $ CRITERIA",IF(Table2[[#This Row],[Shelf Dollar Vol Current 12 Mths]]&lt;#REF!+1,"DOES NOT MEET $ CRITERIA"))</f>
        <v>#REF!</v>
      </c>
      <c r="AT183" s="78"/>
    </row>
    <row r="184" spans="1:46" ht="13.8" x14ac:dyDescent="0.3">
      <c r="A184" s="68" t="s">
        <v>3008</v>
      </c>
      <c r="B184" s="69">
        <v>49186</v>
      </c>
      <c r="C184" s="69">
        <v>819</v>
      </c>
      <c r="D184" s="69" t="s">
        <v>25</v>
      </c>
      <c r="E184" s="70" t="s">
        <v>6313</v>
      </c>
      <c r="F184" s="70"/>
      <c r="G184" s="71" t="s">
        <v>6691</v>
      </c>
      <c r="H184" s="69" t="s">
        <v>6315</v>
      </c>
      <c r="I184" s="68" t="s">
        <v>131</v>
      </c>
      <c r="J184" s="68" t="s">
        <v>88</v>
      </c>
      <c r="K184" s="68" t="s">
        <v>132</v>
      </c>
      <c r="L184" s="68" t="s">
        <v>6320</v>
      </c>
      <c r="M184" s="68" t="s">
        <v>88</v>
      </c>
      <c r="N184" s="68" t="s">
        <v>133</v>
      </c>
      <c r="O184" s="68" t="s">
        <v>6692</v>
      </c>
      <c r="P184" s="72" t="s">
        <v>87</v>
      </c>
      <c r="Q184" s="68" t="s">
        <v>59</v>
      </c>
      <c r="R184" s="68" t="s">
        <v>60</v>
      </c>
      <c r="S184" s="68">
        <v>134</v>
      </c>
      <c r="T184" s="68">
        <v>191</v>
      </c>
      <c r="U184" s="68">
        <v>-0.43</v>
      </c>
      <c r="V184" s="68">
        <v>444.67</v>
      </c>
      <c r="W184" s="68">
        <v>459.92</v>
      </c>
      <c r="X184" s="68">
        <v>-0.03</v>
      </c>
      <c r="Y184" s="68">
        <v>2564.67</v>
      </c>
      <c r="Z184" s="68">
        <v>4107.33</v>
      </c>
      <c r="AA184" s="68">
        <v>-0.6</v>
      </c>
      <c r="AB184" s="73">
        <v>1231151.19</v>
      </c>
      <c r="AC184" s="73">
        <v>1873171.78</v>
      </c>
      <c r="AD184" s="73">
        <v>1257197.9099999999</v>
      </c>
      <c r="AE184" s="73">
        <v>1969651.78</v>
      </c>
      <c r="AF184" s="73"/>
      <c r="AG184" s="73">
        <f>IFERROR(VLOOKUP(J184,'Roll ups'!D:E,2,FALSE),0)</f>
        <v>43814205.929999985</v>
      </c>
      <c r="AH184" s="74">
        <f>IF(Table2[[#This Row],[CATEGORY TTL LOOKUP]]=0,0,IF(Table2[[#This Row],[CATEGORY TTL LOOKUP]]&gt;0,SUM(AB184/AG184)))</f>
        <v>2.8099361014711888E-2</v>
      </c>
      <c r="AI184" s="74" t="str">
        <f>IFERROR(IF(AH184&lt;#REF!,"STRIKE",IF(AH184&gt;=#REF!,"GOOD")),"NO DATA")</f>
        <v>NO DATA</v>
      </c>
      <c r="AJ184" s="75">
        <f>IFERROR(VLOOKUP(K184,'Roll ups'!H:I,2,FALSE),0)</f>
        <v>126094742.97999983</v>
      </c>
      <c r="AK184" s="76">
        <f>IF(Table2[[#This Row],[PRICE TIER LOOKUP]]=0,0,IF(Table2[[#This Row],[PRICE TIER LOOKUP]]&gt;0,SUM(AB184/AJ184)))</f>
        <v>9.763699587343428E-3</v>
      </c>
      <c r="AL184" s="74" t="e">
        <f>IF(AK184&lt;#REF!,"STRIKE",IF(AK184&gt;=#REF!,"GOOD"))</f>
        <v>#REF!</v>
      </c>
      <c r="AM184" s="75">
        <f>VLOOKUP(H184,'Roll ups'!A:B,2,FALSE)</f>
        <v>325145452.83999985</v>
      </c>
      <c r="AN184" s="77">
        <f t="shared" si="6"/>
        <v>3.7864628868294046E-3</v>
      </c>
      <c r="AO184" s="74" t="str">
        <f>IFERROR(VLOOKUP(Table2[[#This Row],[Product Name]],'Roll ups'!L:P,5,FALSE),"GOOD")</f>
        <v>GOOD</v>
      </c>
      <c r="AP184" s="74">
        <f>Table2[[#This Row],[Retail Dollar Vol Current 12 Mths]]/Table2[[#This Row],[SHELF SALES  LOOKUP]]</f>
        <v>3.8665707886084196E-3</v>
      </c>
      <c r="AQ184" s="69">
        <f t="shared" si="7"/>
        <v>0</v>
      </c>
      <c r="AR18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84" s="69" t="e">
        <f>IF(Table2[[#This Row],[Shelf Dollar Vol Current 12 Mths]]&gt;#REF!,"MEETS $ CRITERIA",IF(Table2[[#This Row],[Shelf Dollar Vol Current 12 Mths]]&lt;#REF!+1,"DOES NOT MEET $ CRITERIA"))</f>
        <v>#REF!</v>
      </c>
      <c r="AT184" s="78"/>
    </row>
    <row r="185" spans="1:46" ht="13.8" x14ac:dyDescent="0.3">
      <c r="A185" s="68" t="s">
        <v>3162</v>
      </c>
      <c r="B185" s="69">
        <v>49188</v>
      </c>
      <c r="C185" s="69">
        <v>411</v>
      </c>
      <c r="D185" s="69" t="s">
        <v>25</v>
      </c>
      <c r="E185" s="70" t="s">
        <v>6313</v>
      </c>
      <c r="F185" s="70"/>
      <c r="G185" s="71" t="s">
        <v>6693</v>
      </c>
      <c r="H185" s="69" t="s">
        <v>6315</v>
      </c>
      <c r="I185" s="68" t="s">
        <v>131</v>
      </c>
      <c r="J185" s="68" t="s">
        <v>88</v>
      </c>
      <c r="K185" s="68" t="s">
        <v>132</v>
      </c>
      <c r="L185" s="68" t="s">
        <v>6320</v>
      </c>
      <c r="M185" s="68" t="s">
        <v>88</v>
      </c>
      <c r="N185" s="68" t="s">
        <v>133</v>
      </c>
      <c r="O185" s="68" t="s">
        <v>6694</v>
      </c>
      <c r="P185" s="72" t="s">
        <v>87</v>
      </c>
      <c r="Q185" s="68" t="s">
        <v>59</v>
      </c>
      <c r="R185" s="68" t="s">
        <v>60</v>
      </c>
      <c r="S185" s="68">
        <v>19</v>
      </c>
      <c r="T185" s="68">
        <v>24.5</v>
      </c>
      <c r="U185" s="68">
        <v>-0.31</v>
      </c>
      <c r="V185" s="68">
        <v>57.18</v>
      </c>
      <c r="W185" s="68">
        <v>95.68</v>
      </c>
      <c r="X185" s="68">
        <v>-0.67</v>
      </c>
      <c r="Y185" s="68">
        <v>326.7</v>
      </c>
      <c r="Z185" s="68">
        <v>683.71</v>
      </c>
      <c r="AA185" s="68">
        <v>-1.0900000000000001</v>
      </c>
      <c r="AB185" s="73">
        <v>156310.32</v>
      </c>
      <c r="AC185" s="73">
        <v>313550.52</v>
      </c>
      <c r="AD185" s="73">
        <v>159201.84</v>
      </c>
      <c r="AE185" s="73">
        <v>323484.84000000003</v>
      </c>
      <c r="AF185" s="73"/>
      <c r="AG185" s="73">
        <f>IFERROR(VLOOKUP(J185,'Roll ups'!D:E,2,FALSE),0)</f>
        <v>43814205.929999985</v>
      </c>
      <c r="AH185" s="74">
        <f>IF(Table2[[#This Row],[CATEGORY TTL LOOKUP]]=0,0,IF(Table2[[#This Row],[CATEGORY TTL LOOKUP]]&gt;0,SUM(AB185/AG185)))</f>
        <v>3.5675716741216325E-3</v>
      </c>
      <c r="AI185" s="74" t="str">
        <f>IFERROR(IF(AH185&lt;#REF!,"STRIKE",IF(AH185&gt;=#REF!,"GOOD")),"NO DATA")</f>
        <v>NO DATA</v>
      </c>
      <c r="AJ185" s="75">
        <f>IFERROR(VLOOKUP(K185,'Roll ups'!H:I,2,FALSE),0)</f>
        <v>126094742.97999983</v>
      </c>
      <c r="AK185" s="76">
        <f>IF(Table2[[#This Row],[PRICE TIER LOOKUP]]=0,0,IF(Table2[[#This Row],[PRICE TIER LOOKUP]]&gt;0,SUM(AB185/AJ185)))</f>
        <v>1.2396259852386767E-3</v>
      </c>
      <c r="AL185" s="74" t="e">
        <f>IF(AK185&lt;#REF!,"STRIKE",IF(AK185&gt;=#REF!,"GOOD"))</f>
        <v>#REF!</v>
      </c>
      <c r="AM185" s="75">
        <f>VLOOKUP(H185,'Roll ups'!A:B,2,FALSE)</f>
        <v>325145452.83999985</v>
      </c>
      <c r="AN185" s="77">
        <f t="shared" si="6"/>
        <v>4.8073967707282813E-4</v>
      </c>
      <c r="AO185" s="74" t="str">
        <f>IFERROR(VLOOKUP(Table2[[#This Row],[Product Name]],'Roll ups'!L:P,5,FALSE),"GOOD")</f>
        <v>GOOD</v>
      </c>
      <c r="AP185" s="74">
        <f>Table2[[#This Row],[Retail Dollar Vol Current 12 Mths]]/Table2[[#This Row],[SHELF SALES  LOOKUP]]</f>
        <v>4.8963268164891509E-4</v>
      </c>
      <c r="AQ185" s="69">
        <f t="shared" si="7"/>
        <v>0</v>
      </c>
      <c r="AR18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85" s="69" t="e">
        <f>IF(Table2[[#This Row],[Shelf Dollar Vol Current 12 Mths]]&gt;#REF!,"MEETS $ CRITERIA",IF(Table2[[#This Row],[Shelf Dollar Vol Current 12 Mths]]&lt;#REF!+1,"DOES NOT MEET $ CRITERIA"))</f>
        <v>#REF!</v>
      </c>
      <c r="AT185" s="78"/>
    </row>
    <row r="186" spans="1:46" ht="13.8" x14ac:dyDescent="0.3">
      <c r="A186" s="68" t="s">
        <v>3020</v>
      </c>
      <c r="B186" s="69">
        <v>49189</v>
      </c>
      <c r="C186" s="69">
        <v>741</v>
      </c>
      <c r="D186" s="69" t="s">
        <v>25</v>
      </c>
      <c r="E186" s="70" t="s">
        <v>6313</v>
      </c>
      <c r="F186" s="70"/>
      <c r="G186" s="71" t="s">
        <v>6695</v>
      </c>
      <c r="H186" s="69" t="s">
        <v>6315</v>
      </c>
      <c r="I186" s="68" t="s">
        <v>131</v>
      </c>
      <c r="J186" s="68" t="s">
        <v>88</v>
      </c>
      <c r="K186" s="68" t="s">
        <v>132</v>
      </c>
      <c r="L186" s="68" t="s">
        <v>6320</v>
      </c>
      <c r="M186" s="68" t="s">
        <v>88</v>
      </c>
      <c r="N186" s="68" t="s">
        <v>133</v>
      </c>
      <c r="O186" s="68" t="s">
        <v>6696</v>
      </c>
      <c r="P186" s="72" t="s">
        <v>87</v>
      </c>
      <c r="Q186" s="68" t="s">
        <v>59</v>
      </c>
      <c r="R186" s="68" t="s">
        <v>60</v>
      </c>
      <c r="S186" s="68">
        <v>63</v>
      </c>
      <c r="T186" s="68">
        <v>163.19999999999999</v>
      </c>
      <c r="U186" s="68">
        <v>-1.59</v>
      </c>
      <c r="V186" s="68">
        <v>192.92</v>
      </c>
      <c r="W186" s="68">
        <v>390.36</v>
      </c>
      <c r="X186" s="68">
        <v>-1.02</v>
      </c>
      <c r="Y186" s="68">
        <v>845.08</v>
      </c>
      <c r="Z186" s="68">
        <v>1727.42</v>
      </c>
      <c r="AA186" s="68">
        <v>-1.04</v>
      </c>
      <c r="AB186" s="73">
        <v>436175.2</v>
      </c>
      <c r="AC186" s="73">
        <v>869883.6</v>
      </c>
      <c r="AD186" s="73">
        <v>448052.3</v>
      </c>
      <c r="AE186" s="73">
        <v>888864.24</v>
      </c>
      <c r="AF186" s="73"/>
      <c r="AG186" s="73">
        <f>IFERROR(VLOOKUP(J186,'Roll ups'!D:E,2,FALSE),0)</f>
        <v>43814205.929999985</v>
      </c>
      <c r="AH186" s="74">
        <f>IF(Table2[[#This Row],[CATEGORY TTL LOOKUP]]=0,0,IF(Table2[[#This Row],[CATEGORY TTL LOOKUP]]&gt;0,SUM(AB186/AG186)))</f>
        <v>9.9551090962793614E-3</v>
      </c>
      <c r="AI186" s="74" t="str">
        <f>IFERROR(IF(AH186&lt;#REF!,"STRIKE",IF(AH186&gt;=#REF!,"GOOD")),"NO DATA")</f>
        <v>NO DATA</v>
      </c>
      <c r="AJ186" s="75">
        <f>IFERROR(VLOOKUP(K186,'Roll ups'!H:I,2,FALSE),0)</f>
        <v>126094742.97999983</v>
      </c>
      <c r="AK186" s="76">
        <f>IF(Table2[[#This Row],[PRICE TIER LOOKUP]]=0,0,IF(Table2[[#This Row],[PRICE TIER LOOKUP]]&gt;0,SUM(AB186/AJ186)))</f>
        <v>3.4591069357204109E-3</v>
      </c>
      <c r="AL186" s="74" t="e">
        <f>IF(AK186&lt;#REF!,"STRIKE",IF(AK186&gt;=#REF!,"GOOD"))</f>
        <v>#REF!</v>
      </c>
      <c r="AM186" s="75">
        <f>VLOOKUP(H186,'Roll ups'!A:B,2,FALSE)</f>
        <v>325145452.83999985</v>
      </c>
      <c r="AN186" s="77">
        <f t="shared" si="6"/>
        <v>1.3414771641128765E-3</v>
      </c>
      <c r="AO186" s="74" t="str">
        <f>IFERROR(VLOOKUP(Table2[[#This Row],[Product Name]],'Roll ups'!L:P,5,FALSE),"GOOD")</f>
        <v>GOOD</v>
      </c>
      <c r="AP186" s="74">
        <f>Table2[[#This Row],[Retail Dollar Vol Current 12 Mths]]/Table2[[#This Row],[SHELF SALES  LOOKUP]]</f>
        <v>1.3780057389284207E-3</v>
      </c>
      <c r="AQ186" s="69">
        <f t="shared" si="7"/>
        <v>0</v>
      </c>
      <c r="AR18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86" s="69" t="e">
        <f>IF(Table2[[#This Row],[Shelf Dollar Vol Current 12 Mths]]&gt;#REF!,"MEETS $ CRITERIA",IF(Table2[[#This Row],[Shelf Dollar Vol Current 12 Mths]]&lt;#REF!+1,"DOES NOT MEET $ CRITERIA"))</f>
        <v>#REF!</v>
      </c>
      <c r="AT186" s="78"/>
    </row>
    <row r="187" spans="1:46" ht="13.8" x14ac:dyDescent="0.3">
      <c r="A187" s="68" t="s">
        <v>1773</v>
      </c>
      <c r="B187" s="69">
        <v>49373</v>
      </c>
      <c r="C187" s="69">
        <v>303</v>
      </c>
      <c r="D187" s="69" t="s">
        <v>25</v>
      </c>
      <c r="E187" s="70" t="s">
        <v>6313</v>
      </c>
      <c r="F187" s="70"/>
      <c r="G187" s="71" t="s">
        <v>6697</v>
      </c>
      <c r="H187" s="69" t="s">
        <v>6315</v>
      </c>
      <c r="I187" s="68" t="s">
        <v>131</v>
      </c>
      <c r="J187" s="68" t="s">
        <v>88</v>
      </c>
      <c r="K187" s="68" t="s">
        <v>89</v>
      </c>
      <c r="L187" s="68" t="s">
        <v>132</v>
      </c>
      <c r="M187" s="68" t="s">
        <v>88</v>
      </c>
      <c r="N187" s="68" t="s">
        <v>133</v>
      </c>
      <c r="O187" s="68" t="s">
        <v>6698</v>
      </c>
      <c r="P187" s="72" t="s">
        <v>87</v>
      </c>
      <c r="Q187" s="68" t="s">
        <v>161</v>
      </c>
      <c r="R187" s="68" t="s">
        <v>31</v>
      </c>
      <c r="S187" s="68"/>
      <c r="T187" s="68">
        <v>20.8</v>
      </c>
      <c r="U187" s="68"/>
      <c r="V187" s="68"/>
      <c r="W187" s="68">
        <v>54.93</v>
      </c>
      <c r="X187" s="68"/>
      <c r="Y187" s="68">
        <v>11.2</v>
      </c>
      <c r="Z187" s="68">
        <v>211.7</v>
      </c>
      <c r="AA187" s="68">
        <v>-17.91</v>
      </c>
      <c r="AB187" s="73">
        <v>3598.56</v>
      </c>
      <c r="AC187" s="73">
        <v>68544.72</v>
      </c>
      <c r="AD187" s="73">
        <v>3598.56</v>
      </c>
      <c r="AE187" s="73">
        <v>68544.72</v>
      </c>
      <c r="AF187" s="73"/>
      <c r="AG187" s="73">
        <f>IFERROR(VLOOKUP(J187,'Roll ups'!D:E,2,FALSE),0)</f>
        <v>43814205.929999985</v>
      </c>
      <c r="AH187" s="74">
        <f>IF(Table2[[#This Row],[CATEGORY TTL LOOKUP]]=0,0,IF(Table2[[#This Row],[CATEGORY TTL LOOKUP]]&gt;0,SUM(AB187/AG187)))</f>
        <v>8.2132265634330103E-5</v>
      </c>
      <c r="AI187" s="74" t="str">
        <f>IFERROR(IF(AH187&lt;#REF!,"STRIKE",IF(AH187&gt;=#REF!,"GOOD")),"NO DATA")</f>
        <v>NO DATA</v>
      </c>
      <c r="AJ187" s="75">
        <f>IFERROR(VLOOKUP(K187,'Roll ups'!H:I,2,FALSE),0)</f>
        <v>75793138.070000067</v>
      </c>
      <c r="AK187" s="76">
        <f>IF(Table2[[#This Row],[PRICE TIER LOOKUP]]=0,0,IF(Table2[[#This Row],[PRICE TIER LOOKUP]]&gt;0,SUM(AB187/AJ187)))</f>
        <v>4.747870442673171E-5</v>
      </c>
      <c r="AL187" s="74" t="e">
        <f>IF(AK187&lt;#REF!,"STRIKE",IF(AK187&gt;=#REF!,"GOOD"))</f>
        <v>#REF!</v>
      </c>
      <c r="AM187" s="75">
        <f>VLOOKUP(H187,'Roll ups'!A:B,2,FALSE)</f>
        <v>325145452.83999985</v>
      </c>
      <c r="AN187" s="77">
        <f t="shared" si="6"/>
        <v>1.1067539061574415E-5</v>
      </c>
      <c r="AO187" s="74" t="str">
        <f>IFERROR(VLOOKUP(Table2[[#This Row],[Product Name]],'Roll ups'!L:P,5,FALSE),"GOOD")</f>
        <v>GOOD</v>
      </c>
      <c r="AP187" s="74">
        <f>Table2[[#This Row],[Retail Dollar Vol Current 12 Mths]]/Table2[[#This Row],[SHELF SALES  LOOKUP]]</f>
        <v>1.1067539061574415E-5</v>
      </c>
      <c r="AQ187" s="69">
        <f t="shared" si="7"/>
        <v>0</v>
      </c>
      <c r="AR18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87" s="69" t="e">
        <f>IF(Table2[[#This Row],[Shelf Dollar Vol Current 12 Mths]]&gt;#REF!,"MEETS $ CRITERIA",IF(Table2[[#This Row],[Shelf Dollar Vol Current 12 Mths]]&lt;#REF!+1,"DOES NOT MEET $ CRITERIA"))</f>
        <v>#REF!</v>
      </c>
      <c r="AT187" s="78"/>
    </row>
    <row r="188" spans="1:46" ht="13.8" x14ac:dyDescent="0.3">
      <c r="A188" s="68" t="s">
        <v>1482</v>
      </c>
      <c r="B188" s="69">
        <v>49374</v>
      </c>
      <c r="C188" s="69">
        <v>527</v>
      </c>
      <c r="D188" s="69" t="s">
        <v>25</v>
      </c>
      <c r="E188" s="70" t="s">
        <v>6313</v>
      </c>
      <c r="F188" s="70"/>
      <c r="G188" s="71" t="s">
        <v>6699</v>
      </c>
      <c r="H188" s="69" t="s">
        <v>6315</v>
      </c>
      <c r="I188" s="68" t="s">
        <v>131</v>
      </c>
      <c r="J188" s="68" t="s">
        <v>88</v>
      </c>
      <c r="K188" s="68" t="s">
        <v>89</v>
      </c>
      <c r="L188" s="68" t="s">
        <v>132</v>
      </c>
      <c r="M188" s="68" t="s">
        <v>88</v>
      </c>
      <c r="N188" s="68" t="s">
        <v>133</v>
      </c>
      <c r="O188" s="68" t="s">
        <v>6700</v>
      </c>
      <c r="P188" s="72" t="s">
        <v>87</v>
      </c>
      <c r="Q188" s="68" t="s">
        <v>161</v>
      </c>
      <c r="R188" s="68" t="s">
        <v>31</v>
      </c>
      <c r="S188" s="68">
        <v>32</v>
      </c>
      <c r="T188" s="68">
        <v>119</v>
      </c>
      <c r="U188" s="68">
        <v>-2.7</v>
      </c>
      <c r="V188" s="68">
        <v>84.96</v>
      </c>
      <c r="W188" s="68">
        <v>165.75</v>
      </c>
      <c r="X188" s="68">
        <v>-0.95</v>
      </c>
      <c r="Y188" s="68">
        <v>625</v>
      </c>
      <c r="Z188" s="68">
        <v>763.04</v>
      </c>
      <c r="AA188" s="68">
        <v>-0.22</v>
      </c>
      <c r="AB188" s="73">
        <v>155443.20000000001</v>
      </c>
      <c r="AC188" s="73">
        <v>199660.15</v>
      </c>
      <c r="AD188" s="73">
        <v>182100</v>
      </c>
      <c r="AE188" s="73">
        <v>221871.29</v>
      </c>
      <c r="AF188" s="73"/>
      <c r="AG188" s="73">
        <f>IFERROR(VLOOKUP(J188,'Roll ups'!D:E,2,FALSE),0)</f>
        <v>43814205.929999985</v>
      </c>
      <c r="AH188" s="74">
        <f>IF(Table2[[#This Row],[CATEGORY TTL LOOKUP]]=0,0,IF(Table2[[#This Row],[CATEGORY TTL LOOKUP]]&gt;0,SUM(AB188/AG188)))</f>
        <v>3.5477808327359561E-3</v>
      </c>
      <c r="AI188" s="74" t="str">
        <f>IFERROR(IF(AH188&lt;#REF!,"STRIKE",IF(AH188&gt;=#REF!,"GOOD")),"NO DATA")</f>
        <v>NO DATA</v>
      </c>
      <c r="AJ188" s="75">
        <f>IFERROR(VLOOKUP(K188,'Roll ups'!H:I,2,FALSE),0)</f>
        <v>75793138.070000067</v>
      </c>
      <c r="AK188" s="76">
        <f>IF(Table2[[#This Row],[PRICE TIER LOOKUP]]=0,0,IF(Table2[[#This Row],[PRICE TIER LOOKUP]]&gt;0,SUM(AB188/AJ188)))</f>
        <v>2.0508875072099237E-3</v>
      </c>
      <c r="AL188" s="74" t="e">
        <f>IF(AK188&lt;#REF!,"STRIKE",IF(AK188&gt;=#REF!,"GOOD"))</f>
        <v>#REF!</v>
      </c>
      <c r="AM188" s="75">
        <f>VLOOKUP(H188,'Roll ups'!A:B,2,FALSE)</f>
        <v>325145452.83999985</v>
      </c>
      <c r="AN188" s="77">
        <f t="shared" si="6"/>
        <v>4.7807280908366797E-4</v>
      </c>
      <c r="AO188" s="74" t="str">
        <f>IFERROR(VLOOKUP(Table2[[#This Row],[Product Name]],'Roll ups'!L:P,5,FALSE),"GOOD")</f>
        <v>GOOD</v>
      </c>
      <c r="AP188" s="74">
        <f>Table2[[#This Row],[Retail Dollar Vol Current 12 Mths]]/Table2[[#This Row],[SHELF SALES  LOOKUP]]</f>
        <v>5.6005704034744477E-4</v>
      </c>
      <c r="AQ188" s="69">
        <f t="shared" si="7"/>
        <v>0</v>
      </c>
      <c r="AR18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88" s="69" t="e">
        <f>IF(Table2[[#This Row],[Shelf Dollar Vol Current 12 Mths]]&gt;#REF!,"MEETS $ CRITERIA",IF(Table2[[#This Row],[Shelf Dollar Vol Current 12 Mths]]&lt;#REF!+1,"DOES NOT MEET $ CRITERIA"))</f>
        <v>#REF!</v>
      </c>
      <c r="AT188" s="78"/>
    </row>
    <row r="189" spans="1:46" ht="13.8" x14ac:dyDescent="0.3">
      <c r="A189" s="68" t="s">
        <v>2335</v>
      </c>
      <c r="B189" s="69">
        <v>52559</v>
      </c>
      <c r="C189" s="69">
        <v>262</v>
      </c>
      <c r="D189" s="69" t="s">
        <v>25</v>
      </c>
      <c r="E189" s="70" t="s">
        <v>6313</v>
      </c>
      <c r="F189" s="70"/>
      <c r="G189" s="71" t="s">
        <v>6701</v>
      </c>
      <c r="H189" s="69" t="s">
        <v>6315</v>
      </c>
      <c r="I189" s="68" t="s">
        <v>87</v>
      </c>
      <c r="J189" s="68" t="s">
        <v>88</v>
      </c>
      <c r="K189" s="68" t="s">
        <v>89</v>
      </c>
      <c r="L189" s="68" t="s">
        <v>89</v>
      </c>
      <c r="M189" s="68" t="s">
        <v>88</v>
      </c>
      <c r="N189" s="68" t="s">
        <v>90</v>
      </c>
      <c r="O189" s="68" t="s">
        <v>6702</v>
      </c>
      <c r="P189" s="72" t="s">
        <v>87</v>
      </c>
      <c r="Q189" s="68" t="s">
        <v>26</v>
      </c>
      <c r="R189" s="68" t="s">
        <v>27</v>
      </c>
      <c r="S189" s="68">
        <v>23</v>
      </c>
      <c r="T189" s="68">
        <v>39.67</v>
      </c>
      <c r="U189" s="68">
        <v>-0.7</v>
      </c>
      <c r="V189" s="68">
        <v>67.680000000000007</v>
      </c>
      <c r="W189" s="68">
        <v>92.76</v>
      </c>
      <c r="X189" s="68">
        <v>-0.37</v>
      </c>
      <c r="Y189" s="68">
        <v>330.02</v>
      </c>
      <c r="Z189" s="68">
        <v>382.91</v>
      </c>
      <c r="AA189" s="68">
        <v>-0.16</v>
      </c>
      <c r="AB189" s="73">
        <v>38678.550000000003</v>
      </c>
      <c r="AC189" s="73">
        <v>44517.07</v>
      </c>
      <c r="AD189" s="73">
        <v>38678.550000000003</v>
      </c>
      <c r="AE189" s="73">
        <v>44517.07</v>
      </c>
      <c r="AF189" s="73"/>
      <c r="AG189" s="73">
        <f>IFERROR(VLOOKUP(J189,'Roll ups'!D:E,2,FALSE),0)</f>
        <v>43814205.929999985</v>
      </c>
      <c r="AH189" s="74">
        <f>IF(Table2[[#This Row],[CATEGORY TTL LOOKUP]]=0,0,IF(Table2[[#This Row],[CATEGORY TTL LOOKUP]]&gt;0,SUM(AB189/AG189)))</f>
        <v>8.8278559839233435E-4</v>
      </c>
      <c r="AI189" s="74" t="str">
        <f>IFERROR(IF(AH189&lt;#REF!,"STRIKE",IF(AH189&gt;=#REF!,"GOOD")),"NO DATA")</f>
        <v>NO DATA</v>
      </c>
      <c r="AJ189" s="75">
        <f>IFERROR(VLOOKUP(K189,'Roll ups'!H:I,2,FALSE),0)</f>
        <v>75793138.070000067</v>
      </c>
      <c r="AK189" s="76">
        <f>IF(Table2[[#This Row],[PRICE TIER LOOKUP]]=0,0,IF(Table2[[#This Row],[PRICE TIER LOOKUP]]&gt;0,SUM(AB189/AJ189)))</f>
        <v>5.1031730556238164E-4</v>
      </c>
      <c r="AL189" s="74" t="e">
        <f>IF(AK189&lt;#REF!,"STRIKE",IF(AK189&gt;=#REF!,"GOOD"))</f>
        <v>#REF!</v>
      </c>
      <c r="AM189" s="75">
        <f>VLOOKUP(H189,'Roll ups'!A:B,2,FALSE)</f>
        <v>325145452.83999985</v>
      </c>
      <c r="AN189" s="77">
        <f t="shared" si="6"/>
        <v>1.1895768389857585E-4</v>
      </c>
      <c r="AO189" s="74" t="str">
        <f>IFERROR(VLOOKUP(Table2[[#This Row],[Product Name]],'Roll ups'!L:P,5,FALSE),"GOOD")</f>
        <v>GOOD</v>
      </c>
      <c r="AP189" s="74">
        <f>Table2[[#This Row],[Retail Dollar Vol Current 12 Mths]]/Table2[[#This Row],[SHELF SALES  LOOKUP]]</f>
        <v>1.1895768389857585E-4</v>
      </c>
      <c r="AQ189" s="69">
        <f t="shared" si="7"/>
        <v>0</v>
      </c>
      <c r="AR18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89" s="69" t="e">
        <f>IF(Table2[[#This Row],[Shelf Dollar Vol Current 12 Mths]]&gt;#REF!,"MEETS $ CRITERIA",IF(Table2[[#This Row],[Shelf Dollar Vol Current 12 Mths]]&lt;#REF!+1,"DOES NOT MEET $ CRITERIA"))</f>
        <v>#REF!</v>
      </c>
      <c r="AT189" s="78"/>
    </row>
    <row r="190" spans="1:46" ht="13.8" x14ac:dyDescent="0.3">
      <c r="A190" s="68" t="s">
        <v>1364</v>
      </c>
      <c r="B190" s="69">
        <v>52581</v>
      </c>
      <c r="C190" s="69">
        <v>820</v>
      </c>
      <c r="D190" s="69" t="s">
        <v>25</v>
      </c>
      <c r="E190" s="70" t="s">
        <v>6313</v>
      </c>
      <c r="F190" s="70"/>
      <c r="G190" s="71" t="s">
        <v>6703</v>
      </c>
      <c r="H190" s="69" t="s">
        <v>6315</v>
      </c>
      <c r="I190" s="68" t="s">
        <v>87</v>
      </c>
      <c r="J190" s="68" t="s">
        <v>88</v>
      </c>
      <c r="K190" s="68" t="s">
        <v>89</v>
      </c>
      <c r="L190" s="68" t="s">
        <v>89</v>
      </c>
      <c r="M190" s="68" t="s">
        <v>88</v>
      </c>
      <c r="N190" s="68" t="s">
        <v>90</v>
      </c>
      <c r="O190" s="68" t="s">
        <v>6704</v>
      </c>
      <c r="P190" s="72" t="s">
        <v>87</v>
      </c>
      <c r="Q190" s="68" t="s">
        <v>26</v>
      </c>
      <c r="R190" s="68" t="s">
        <v>27</v>
      </c>
      <c r="S190" s="68">
        <v>159</v>
      </c>
      <c r="T190" s="68">
        <v>230</v>
      </c>
      <c r="U190" s="68">
        <v>-0.44</v>
      </c>
      <c r="V190" s="68">
        <v>516.62</v>
      </c>
      <c r="W190" s="68">
        <v>717</v>
      </c>
      <c r="X190" s="68">
        <v>-0.39</v>
      </c>
      <c r="Y190" s="68">
        <v>2353.92</v>
      </c>
      <c r="Z190" s="68">
        <v>2907.04</v>
      </c>
      <c r="AA190" s="68">
        <v>-0.23</v>
      </c>
      <c r="AB190" s="73">
        <v>302242.90000000002</v>
      </c>
      <c r="AC190" s="73">
        <v>366714.89</v>
      </c>
      <c r="AD190" s="73">
        <v>302242.90000000002</v>
      </c>
      <c r="AE190" s="73">
        <v>366714.89</v>
      </c>
      <c r="AF190" s="73"/>
      <c r="AG190" s="73">
        <f>IFERROR(VLOOKUP(J190,'Roll ups'!D:E,2,FALSE),0)</f>
        <v>43814205.929999985</v>
      </c>
      <c r="AH190" s="74">
        <f>IF(Table2[[#This Row],[CATEGORY TTL LOOKUP]]=0,0,IF(Table2[[#This Row],[CATEGORY TTL LOOKUP]]&gt;0,SUM(AB190/AG190)))</f>
        <v>6.8982854666561821E-3</v>
      </c>
      <c r="AI190" s="74" t="str">
        <f>IFERROR(IF(AH190&lt;#REF!,"STRIKE",IF(AH190&gt;=#REF!,"GOOD")),"NO DATA")</f>
        <v>NO DATA</v>
      </c>
      <c r="AJ190" s="75">
        <f>IFERROR(VLOOKUP(K190,'Roll ups'!H:I,2,FALSE),0)</f>
        <v>75793138.070000067</v>
      </c>
      <c r="AK190" s="76">
        <f>IF(Table2[[#This Row],[PRICE TIER LOOKUP]]=0,0,IF(Table2[[#This Row],[PRICE TIER LOOKUP]]&gt;0,SUM(AB190/AJ190)))</f>
        <v>3.9877343476774681E-3</v>
      </c>
      <c r="AL190" s="74" t="e">
        <f>IF(AK190&lt;#REF!,"STRIKE",IF(AK190&gt;=#REF!,"GOOD"))</f>
        <v>#REF!</v>
      </c>
      <c r="AM190" s="75">
        <f>VLOOKUP(H190,'Roll ups'!A:B,2,FALSE)</f>
        <v>325145452.83999985</v>
      </c>
      <c r="AN190" s="77">
        <f t="shared" si="6"/>
        <v>9.2956213091723624E-4</v>
      </c>
      <c r="AO190" s="74" t="str">
        <f>IFERROR(VLOOKUP(Table2[[#This Row],[Product Name]],'Roll ups'!L:P,5,FALSE),"GOOD")</f>
        <v>GOOD</v>
      </c>
      <c r="AP190" s="74">
        <f>Table2[[#This Row],[Retail Dollar Vol Current 12 Mths]]/Table2[[#This Row],[SHELF SALES  LOOKUP]]</f>
        <v>9.2956213091723624E-4</v>
      </c>
      <c r="AQ190" s="69">
        <f t="shared" si="7"/>
        <v>0</v>
      </c>
      <c r="AR19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90" s="69" t="e">
        <f>IF(Table2[[#This Row],[Shelf Dollar Vol Current 12 Mths]]&gt;#REF!,"MEETS $ CRITERIA",IF(Table2[[#This Row],[Shelf Dollar Vol Current 12 Mths]]&lt;#REF!+1,"DOES NOT MEET $ CRITERIA"))</f>
        <v>#REF!</v>
      </c>
      <c r="AT190" s="78"/>
    </row>
    <row r="191" spans="1:46" ht="13.8" x14ac:dyDescent="0.3">
      <c r="A191" s="68" t="s">
        <v>1725</v>
      </c>
      <c r="B191" s="69">
        <v>52583</v>
      </c>
      <c r="C191" s="69">
        <v>375</v>
      </c>
      <c r="D191" s="69" t="s">
        <v>25</v>
      </c>
      <c r="E191" s="70" t="s">
        <v>6313</v>
      </c>
      <c r="F191" s="70"/>
      <c r="G191" s="71" t="s">
        <v>6705</v>
      </c>
      <c r="H191" s="69" t="s">
        <v>6315</v>
      </c>
      <c r="I191" s="68" t="s">
        <v>87</v>
      </c>
      <c r="J191" s="68" t="s">
        <v>88</v>
      </c>
      <c r="K191" s="68" t="s">
        <v>89</v>
      </c>
      <c r="L191" s="68" t="s">
        <v>89</v>
      </c>
      <c r="M191" s="68" t="s">
        <v>88</v>
      </c>
      <c r="N191" s="68" t="s">
        <v>90</v>
      </c>
      <c r="O191" s="68" t="s">
        <v>6706</v>
      </c>
      <c r="P191" s="72" t="s">
        <v>87</v>
      </c>
      <c r="Q191" s="68" t="s">
        <v>26</v>
      </c>
      <c r="R191" s="68" t="s">
        <v>27</v>
      </c>
      <c r="S191" s="68">
        <v>28</v>
      </c>
      <c r="T191" s="68">
        <v>52.44</v>
      </c>
      <c r="U191" s="68">
        <v>-0.87</v>
      </c>
      <c r="V191" s="68">
        <v>101.76</v>
      </c>
      <c r="W191" s="68">
        <v>128.1</v>
      </c>
      <c r="X191" s="68">
        <v>-0.26</v>
      </c>
      <c r="Y191" s="68">
        <v>543.15</v>
      </c>
      <c r="Z191" s="68">
        <v>648.80999999999995</v>
      </c>
      <c r="AA191" s="68">
        <v>-0.19</v>
      </c>
      <c r="AB191" s="73">
        <v>60134.7</v>
      </c>
      <c r="AC191" s="73">
        <v>70332.02</v>
      </c>
      <c r="AD191" s="73">
        <v>60134.7</v>
      </c>
      <c r="AE191" s="73">
        <v>70332.02</v>
      </c>
      <c r="AF191" s="73"/>
      <c r="AG191" s="73">
        <f>IFERROR(VLOOKUP(J191,'Roll ups'!D:E,2,FALSE),0)</f>
        <v>43814205.929999985</v>
      </c>
      <c r="AH191" s="74">
        <f>IF(Table2[[#This Row],[CATEGORY TTL LOOKUP]]=0,0,IF(Table2[[#This Row],[CATEGORY TTL LOOKUP]]&gt;0,SUM(AB191/AG191)))</f>
        <v>1.3724932067940372E-3</v>
      </c>
      <c r="AI191" s="74" t="str">
        <f>IFERROR(IF(AH191&lt;#REF!,"STRIKE",IF(AH191&gt;=#REF!,"GOOD")),"NO DATA")</f>
        <v>NO DATA</v>
      </c>
      <c r="AJ191" s="75">
        <f>IFERROR(VLOOKUP(K191,'Roll ups'!H:I,2,FALSE),0)</f>
        <v>75793138.070000067</v>
      </c>
      <c r="AK191" s="76">
        <f>IF(Table2[[#This Row],[PRICE TIER LOOKUP]]=0,0,IF(Table2[[#This Row],[PRICE TIER LOOKUP]]&gt;0,SUM(AB191/AJ191)))</f>
        <v>7.9340559754184539E-4</v>
      </c>
      <c r="AL191" s="74" t="e">
        <f>IF(AK191&lt;#REF!,"STRIKE",IF(AK191&gt;=#REF!,"GOOD"))</f>
        <v>#REF!</v>
      </c>
      <c r="AM191" s="75">
        <f>VLOOKUP(H191,'Roll ups'!A:B,2,FALSE)</f>
        <v>325145452.83999985</v>
      </c>
      <c r="AN191" s="77">
        <f t="shared" si="6"/>
        <v>1.8494707360890438E-4</v>
      </c>
      <c r="AO191" s="74" t="str">
        <f>IFERROR(VLOOKUP(Table2[[#This Row],[Product Name]],'Roll ups'!L:P,5,FALSE),"GOOD")</f>
        <v>GOOD</v>
      </c>
      <c r="AP191" s="74">
        <f>Table2[[#This Row],[Retail Dollar Vol Current 12 Mths]]/Table2[[#This Row],[SHELF SALES  LOOKUP]]</f>
        <v>1.8494707360890438E-4</v>
      </c>
      <c r="AQ191" s="69">
        <f t="shared" si="7"/>
        <v>0</v>
      </c>
      <c r="AR19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91" s="69" t="e">
        <f>IF(Table2[[#This Row],[Shelf Dollar Vol Current 12 Mths]]&gt;#REF!,"MEETS $ CRITERIA",IF(Table2[[#This Row],[Shelf Dollar Vol Current 12 Mths]]&lt;#REF!+1,"DOES NOT MEET $ CRITERIA"))</f>
        <v>#REF!</v>
      </c>
      <c r="AT191" s="78"/>
    </row>
    <row r="192" spans="1:46" ht="13.8" x14ac:dyDescent="0.3">
      <c r="A192" s="68" t="s">
        <v>2827</v>
      </c>
      <c r="B192" s="69">
        <v>52585</v>
      </c>
      <c r="C192" s="69">
        <v>227</v>
      </c>
      <c r="D192" s="69" t="s">
        <v>25</v>
      </c>
      <c r="E192" s="70" t="s">
        <v>6313</v>
      </c>
      <c r="F192" s="70"/>
      <c r="G192" s="71" t="s">
        <v>6707</v>
      </c>
      <c r="H192" s="69" t="s">
        <v>6315</v>
      </c>
      <c r="I192" s="68" t="s">
        <v>87</v>
      </c>
      <c r="J192" s="68" t="s">
        <v>88</v>
      </c>
      <c r="K192" s="68" t="s">
        <v>89</v>
      </c>
      <c r="L192" s="68" t="s">
        <v>89</v>
      </c>
      <c r="M192" s="68" t="s">
        <v>88</v>
      </c>
      <c r="N192" s="68" t="s">
        <v>90</v>
      </c>
      <c r="O192" s="68" t="s">
        <v>6708</v>
      </c>
      <c r="P192" s="72" t="s">
        <v>87</v>
      </c>
      <c r="Q192" s="68" t="s">
        <v>26</v>
      </c>
      <c r="R192" s="68" t="s">
        <v>27</v>
      </c>
      <c r="S192" s="68">
        <v>4</v>
      </c>
      <c r="T192" s="68">
        <v>5.33</v>
      </c>
      <c r="U192" s="68">
        <v>-0.25</v>
      </c>
      <c r="V192" s="68">
        <v>14.93</v>
      </c>
      <c r="W192" s="68">
        <v>17.600000000000001</v>
      </c>
      <c r="X192" s="68">
        <v>-0.18</v>
      </c>
      <c r="Y192" s="68">
        <v>78.38</v>
      </c>
      <c r="Z192" s="68">
        <v>91.18</v>
      </c>
      <c r="AA192" s="68">
        <v>-0.16</v>
      </c>
      <c r="AB192" s="73">
        <v>14041.44</v>
      </c>
      <c r="AC192" s="73">
        <v>16286.4</v>
      </c>
      <c r="AD192" s="73">
        <v>14041.44</v>
      </c>
      <c r="AE192" s="73">
        <v>16286.4</v>
      </c>
      <c r="AF192" s="73"/>
      <c r="AG192" s="73">
        <f>IFERROR(VLOOKUP(J192,'Roll ups'!D:E,2,FALSE),0)</f>
        <v>43814205.929999985</v>
      </c>
      <c r="AH192" s="74">
        <f>IF(Table2[[#This Row],[CATEGORY TTL LOOKUP]]=0,0,IF(Table2[[#This Row],[CATEGORY TTL LOOKUP]]&gt;0,SUM(AB192/AG192)))</f>
        <v>3.2047687963199397E-4</v>
      </c>
      <c r="AI192" s="74" t="str">
        <f>IFERROR(IF(AH192&lt;#REF!,"STRIKE",IF(AH192&gt;=#REF!,"GOOD")),"NO DATA")</f>
        <v>NO DATA</v>
      </c>
      <c r="AJ192" s="75">
        <f>IFERROR(VLOOKUP(K192,'Roll ups'!H:I,2,FALSE),0)</f>
        <v>75793138.070000067</v>
      </c>
      <c r="AK192" s="76">
        <f>IF(Table2[[#This Row],[PRICE TIER LOOKUP]]=0,0,IF(Table2[[#This Row],[PRICE TIER LOOKUP]]&gt;0,SUM(AB192/AJ192)))</f>
        <v>1.8526004276312962E-4</v>
      </c>
      <c r="AL192" s="74" t="e">
        <f>IF(AK192&lt;#REF!,"STRIKE",IF(AK192&gt;=#REF!,"GOOD"))</f>
        <v>#REF!</v>
      </c>
      <c r="AM192" s="75">
        <f>VLOOKUP(H192,'Roll ups'!A:B,2,FALSE)</f>
        <v>325145452.83999985</v>
      </c>
      <c r="AN192" s="77">
        <f t="shared" si="6"/>
        <v>4.3185103397123695E-5</v>
      </c>
      <c r="AO192" s="74" t="str">
        <f>IFERROR(VLOOKUP(Table2[[#This Row],[Product Name]],'Roll ups'!L:P,5,FALSE),"GOOD")</f>
        <v>GOOD</v>
      </c>
      <c r="AP192" s="74">
        <f>Table2[[#This Row],[Retail Dollar Vol Current 12 Mths]]/Table2[[#This Row],[SHELF SALES  LOOKUP]]</f>
        <v>4.3185103397123695E-5</v>
      </c>
      <c r="AQ192" s="69">
        <f t="shared" si="7"/>
        <v>0</v>
      </c>
      <c r="AR19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92" s="69" t="e">
        <f>IF(Table2[[#This Row],[Shelf Dollar Vol Current 12 Mths]]&gt;#REF!,"MEETS $ CRITERIA",IF(Table2[[#This Row],[Shelf Dollar Vol Current 12 Mths]]&lt;#REF!+1,"DOES NOT MEET $ CRITERIA"))</f>
        <v>#REF!</v>
      </c>
      <c r="AT192" s="78"/>
    </row>
    <row r="193" spans="1:46" ht="13.8" x14ac:dyDescent="0.3">
      <c r="A193" s="68" t="s">
        <v>2659</v>
      </c>
      <c r="B193" s="69">
        <v>52588</v>
      </c>
      <c r="C193" s="69">
        <v>410</v>
      </c>
      <c r="D193" s="69" t="s">
        <v>25</v>
      </c>
      <c r="E193" s="70" t="s">
        <v>6313</v>
      </c>
      <c r="F193" s="70"/>
      <c r="G193" s="71" t="s">
        <v>6709</v>
      </c>
      <c r="H193" s="69" t="s">
        <v>6315</v>
      </c>
      <c r="I193" s="68" t="s">
        <v>87</v>
      </c>
      <c r="J193" s="68" t="s">
        <v>88</v>
      </c>
      <c r="K193" s="68" t="s">
        <v>89</v>
      </c>
      <c r="L193" s="68" t="s">
        <v>89</v>
      </c>
      <c r="M193" s="68" t="s">
        <v>88</v>
      </c>
      <c r="N193" s="68" t="s">
        <v>90</v>
      </c>
      <c r="O193" s="68" t="s">
        <v>6710</v>
      </c>
      <c r="P193" s="72" t="s">
        <v>87</v>
      </c>
      <c r="Q193" s="68" t="s">
        <v>26</v>
      </c>
      <c r="R193" s="68" t="s">
        <v>27</v>
      </c>
      <c r="S193" s="68">
        <v>16</v>
      </c>
      <c r="T193" s="68">
        <v>25</v>
      </c>
      <c r="U193" s="68">
        <v>-0.56000000000000005</v>
      </c>
      <c r="V193" s="68">
        <v>42</v>
      </c>
      <c r="W193" s="68">
        <v>57</v>
      </c>
      <c r="X193" s="68">
        <v>-0.36</v>
      </c>
      <c r="Y193" s="68">
        <v>188</v>
      </c>
      <c r="Z193" s="68">
        <v>297.58</v>
      </c>
      <c r="AA193" s="68">
        <v>-0.57999999999999996</v>
      </c>
      <c r="AB193" s="73">
        <v>24274.560000000001</v>
      </c>
      <c r="AC193" s="73">
        <v>36311.29</v>
      </c>
      <c r="AD193" s="73">
        <v>24274.560000000001</v>
      </c>
      <c r="AE193" s="73">
        <v>36311.29</v>
      </c>
      <c r="AF193" s="73"/>
      <c r="AG193" s="73">
        <f>IFERROR(VLOOKUP(J193,'Roll ups'!D:E,2,FALSE),0)</f>
        <v>43814205.929999985</v>
      </c>
      <c r="AH193" s="74">
        <f>IF(Table2[[#This Row],[CATEGORY TTL LOOKUP]]=0,0,IF(Table2[[#This Row],[CATEGORY TTL LOOKUP]]&gt;0,SUM(AB193/AG193)))</f>
        <v>5.540340052900283E-4</v>
      </c>
      <c r="AI193" s="74" t="str">
        <f>IFERROR(IF(AH193&lt;#REF!,"STRIKE",IF(AH193&gt;=#REF!,"GOOD")),"NO DATA")</f>
        <v>NO DATA</v>
      </c>
      <c r="AJ193" s="75">
        <f>IFERROR(VLOOKUP(K193,'Roll ups'!H:I,2,FALSE),0)</f>
        <v>75793138.070000067</v>
      </c>
      <c r="AK193" s="76">
        <f>IF(Table2[[#This Row],[PRICE TIER LOOKUP]]=0,0,IF(Table2[[#This Row],[PRICE TIER LOOKUP]]&gt;0,SUM(AB193/AJ193)))</f>
        <v>3.2027384824178686E-4</v>
      </c>
      <c r="AL193" s="74" t="e">
        <f>IF(AK193&lt;#REF!,"STRIKE",IF(AK193&gt;=#REF!,"GOOD"))</f>
        <v>#REF!</v>
      </c>
      <c r="AM193" s="75">
        <f>VLOOKUP(H193,'Roll ups'!A:B,2,FALSE)</f>
        <v>325145452.83999985</v>
      </c>
      <c r="AN193" s="77">
        <f t="shared" si="6"/>
        <v>7.4657541072687916E-5</v>
      </c>
      <c r="AO193" s="74" t="str">
        <f>IFERROR(VLOOKUP(Table2[[#This Row],[Product Name]],'Roll ups'!L:P,5,FALSE),"GOOD")</f>
        <v>GOOD</v>
      </c>
      <c r="AP193" s="74">
        <f>Table2[[#This Row],[Retail Dollar Vol Current 12 Mths]]/Table2[[#This Row],[SHELF SALES  LOOKUP]]</f>
        <v>7.4657541072687916E-5</v>
      </c>
      <c r="AQ193" s="69">
        <f t="shared" si="7"/>
        <v>0</v>
      </c>
      <c r="AR19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93" s="69" t="e">
        <f>IF(Table2[[#This Row],[Shelf Dollar Vol Current 12 Mths]]&gt;#REF!,"MEETS $ CRITERIA",IF(Table2[[#This Row],[Shelf Dollar Vol Current 12 Mths]]&lt;#REF!+1,"DOES NOT MEET $ CRITERIA"))</f>
        <v>#REF!</v>
      </c>
      <c r="AT193" s="78"/>
    </row>
    <row r="194" spans="1:46" ht="13.8" x14ac:dyDescent="0.3">
      <c r="A194" s="68" t="s">
        <v>1376</v>
      </c>
      <c r="B194" s="69">
        <v>52593</v>
      </c>
      <c r="C194" s="69">
        <v>823</v>
      </c>
      <c r="D194" s="69" t="s">
        <v>25</v>
      </c>
      <c r="E194" s="70" t="s">
        <v>6313</v>
      </c>
      <c r="F194" s="70"/>
      <c r="G194" s="71" t="s">
        <v>6711</v>
      </c>
      <c r="H194" s="69" t="s">
        <v>6315</v>
      </c>
      <c r="I194" s="68" t="s">
        <v>87</v>
      </c>
      <c r="J194" s="68" t="s">
        <v>88</v>
      </c>
      <c r="K194" s="68" t="s">
        <v>89</v>
      </c>
      <c r="L194" s="68" t="s">
        <v>89</v>
      </c>
      <c r="M194" s="68" t="s">
        <v>88</v>
      </c>
      <c r="N194" s="68" t="s">
        <v>90</v>
      </c>
      <c r="O194" s="68" t="s">
        <v>6712</v>
      </c>
      <c r="P194" s="72" t="s">
        <v>87</v>
      </c>
      <c r="Q194" s="68" t="s">
        <v>26</v>
      </c>
      <c r="R194" s="68" t="s">
        <v>27</v>
      </c>
      <c r="S194" s="68">
        <v>110</v>
      </c>
      <c r="T194" s="68">
        <v>169.59</v>
      </c>
      <c r="U194" s="68">
        <v>-0.54</v>
      </c>
      <c r="V194" s="68">
        <v>363.36</v>
      </c>
      <c r="W194" s="68">
        <v>493.84</v>
      </c>
      <c r="X194" s="68">
        <v>-0.36</v>
      </c>
      <c r="Y194" s="68">
        <v>1589.89</v>
      </c>
      <c r="Z194" s="68">
        <v>2142.79</v>
      </c>
      <c r="AA194" s="68">
        <v>-0.35</v>
      </c>
      <c r="AB194" s="73">
        <v>229688.34</v>
      </c>
      <c r="AC194" s="73">
        <v>299819.52000000002</v>
      </c>
      <c r="AD194" s="73">
        <v>229688.34</v>
      </c>
      <c r="AE194" s="73">
        <v>299819.52000000002</v>
      </c>
      <c r="AF194" s="73"/>
      <c r="AG194" s="73">
        <f>IFERROR(VLOOKUP(J194,'Roll ups'!D:E,2,FALSE),0)</f>
        <v>43814205.929999985</v>
      </c>
      <c r="AH194" s="74">
        <f>IF(Table2[[#This Row],[CATEGORY TTL LOOKUP]]=0,0,IF(Table2[[#This Row],[CATEGORY TTL LOOKUP]]&gt;0,SUM(AB194/AG194)))</f>
        <v>5.2423257508526543E-3</v>
      </c>
      <c r="AI194" s="74" t="str">
        <f>IFERROR(IF(AH194&lt;#REF!,"STRIKE",IF(AH194&gt;=#REF!,"GOOD")),"NO DATA")</f>
        <v>NO DATA</v>
      </c>
      <c r="AJ194" s="75">
        <f>IFERROR(VLOOKUP(K194,'Roll ups'!H:I,2,FALSE),0)</f>
        <v>75793138.070000067</v>
      </c>
      <c r="AK194" s="76">
        <f>IF(Table2[[#This Row],[PRICE TIER LOOKUP]]=0,0,IF(Table2[[#This Row],[PRICE TIER LOOKUP]]&gt;0,SUM(AB194/AJ194)))</f>
        <v>3.0304635201654712E-3</v>
      </c>
      <c r="AL194" s="74" t="e">
        <f>IF(AK194&lt;#REF!,"STRIKE",IF(AK194&gt;=#REF!,"GOOD"))</f>
        <v>#REF!</v>
      </c>
      <c r="AM194" s="75">
        <f>VLOOKUP(H194,'Roll ups'!A:B,2,FALSE)</f>
        <v>325145452.83999985</v>
      </c>
      <c r="AN194" s="77">
        <f t="shared" si="6"/>
        <v>7.0641719880679631E-4</v>
      </c>
      <c r="AO194" s="74" t="str">
        <f>IFERROR(VLOOKUP(Table2[[#This Row],[Product Name]],'Roll ups'!L:P,5,FALSE),"GOOD")</f>
        <v>GOOD</v>
      </c>
      <c r="AP194" s="74">
        <f>Table2[[#This Row],[Retail Dollar Vol Current 12 Mths]]/Table2[[#This Row],[SHELF SALES  LOOKUP]]</f>
        <v>7.0641719880679631E-4</v>
      </c>
      <c r="AQ194" s="69">
        <f t="shared" si="7"/>
        <v>0</v>
      </c>
      <c r="AR19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94" s="69" t="e">
        <f>IF(Table2[[#This Row],[Shelf Dollar Vol Current 12 Mths]]&gt;#REF!,"MEETS $ CRITERIA",IF(Table2[[#This Row],[Shelf Dollar Vol Current 12 Mths]]&lt;#REF!+1,"DOES NOT MEET $ CRITERIA"))</f>
        <v>#REF!</v>
      </c>
      <c r="AT194" s="78"/>
    </row>
    <row r="195" spans="1:46" ht="13.8" x14ac:dyDescent="0.3">
      <c r="A195" s="68" t="s">
        <v>1515</v>
      </c>
      <c r="B195" s="69">
        <v>52597</v>
      </c>
      <c r="C195" s="69">
        <v>528</v>
      </c>
      <c r="D195" s="69" t="s">
        <v>25</v>
      </c>
      <c r="E195" s="70" t="s">
        <v>6313</v>
      </c>
      <c r="F195" s="70"/>
      <c r="G195" s="71" t="s">
        <v>6713</v>
      </c>
      <c r="H195" s="69" t="s">
        <v>6315</v>
      </c>
      <c r="I195" s="68" t="s">
        <v>87</v>
      </c>
      <c r="J195" s="68" t="s">
        <v>88</v>
      </c>
      <c r="K195" s="68" t="s">
        <v>89</v>
      </c>
      <c r="L195" s="68" t="s">
        <v>89</v>
      </c>
      <c r="M195" s="68" t="s">
        <v>88</v>
      </c>
      <c r="N195" s="68" t="s">
        <v>90</v>
      </c>
      <c r="O195" s="68" t="s">
        <v>6714</v>
      </c>
      <c r="P195" s="72" t="s">
        <v>87</v>
      </c>
      <c r="Q195" s="68" t="s">
        <v>26</v>
      </c>
      <c r="R195" s="68" t="s">
        <v>27</v>
      </c>
      <c r="S195" s="68">
        <v>68</v>
      </c>
      <c r="T195" s="68">
        <v>105.43</v>
      </c>
      <c r="U195" s="68">
        <v>-0.54</v>
      </c>
      <c r="V195" s="68">
        <v>243.96</v>
      </c>
      <c r="W195" s="68">
        <v>169.43</v>
      </c>
      <c r="X195" s="68">
        <v>0.31</v>
      </c>
      <c r="Y195" s="68">
        <v>906</v>
      </c>
      <c r="Z195" s="68">
        <v>1208.1199999999999</v>
      </c>
      <c r="AA195" s="68">
        <v>-0.33</v>
      </c>
      <c r="AB195" s="73">
        <v>95902.8</v>
      </c>
      <c r="AC195" s="73">
        <v>121329.78</v>
      </c>
      <c r="AD195" s="73">
        <v>95902.8</v>
      </c>
      <c r="AE195" s="73">
        <v>121329.78</v>
      </c>
      <c r="AF195" s="73"/>
      <c r="AG195" s="73">
        <f>IFERROR(VLOOKUP(J195,'Roll ups'!D:E,2,FALSE),0)</f>
        <v>43814205.929999985</v>
      </c>
      <c r="AH195" s="74">
        <f>IF(Table2[[#This Row],[CATEGORY TTL LOOKUP]]=0,0,IF(Table2[[#This Row],[CATEGORY TTL LOOKUP]]&gt;0,SUM(AB195/AG195)))</f>
        <v>2.1888517197645816E-3</v>
      </c>
      <c r="AI195" s="74" t="str">
        <f>IFERROR(IF(AH195&lt;#REF!,"STRIKE",IF(AH195&gt;=#REF!,"GOOD")),"NO DATA")</f>
        <v>NO DATA</v>
      </c>
      <c r="AJ195" s="75">
        <f>IFERROR(VLOOKUP(K195,'Roll ups'!H:I,2,FALSE),0)</f>
        <v>75793138.070000067</v>
      </c>
      <c r="AK195" s="76">
        <f>IF(Table2[[#This Row],[PRICE TIER LOOKUP]]=0,0,IF(Table2[[#This Row],[PRICE TIER LOOKUP]]&gt;0,SUM(AB195/AJ195)))</f>
        <v>1.2653229888888796E-3</v>
      </c>
      <c r="AL195" s="74" t="e">
        <f>IF(AK195&lt;#REF!,"STRIKE",IF(AK195&gt;=#REF!,"GOOD"))</f>
        <v>#REF!</v>
      </c>
      <c r="AM195" s="75">
        <f>VLOOKUP(H195,'Roll ups'!A:B,2,FALSE)</f>
        <v>325145452.83999985</v>
      </c>
      <c r="AN195" s="77">
        <f t="shared" si="6"/>
        <v>2.9495353283378874E-4</v>
      </c>
      <c r="AO195" s="74" t="str">
        <f>IFERROR(VLOOKUP(Table2[[#This Row],[Product Name]],'Roll ups'!L:P,5,FALSE),"GOOD")</f>
        <v>GOOD</v>
      </c>
      <c r="AP195" s="74">
        <f>Table2[[#This Row],[Retail Dollar Vol Current 12 Mths]]/Table2[[#This Row],[SHELF SALES  LOOKUP]]</f>
        <v>2.9495353283378874E-4</v>
      </c>
      <c r="AQ195" s="69">
        <f t="shared" si="7"/>
        <v>0</v>
      </c>
      <c r="AR19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95" s="69" t="e">
        <f>IF(Table2[[#This Row],[Shelf Dollar Vol Current 12 Mths]]&gt;#REF!,"MEETS $ CRITERIA",IF(Table2[[#This Row],[Shelf Dollar Vol Current 12 Mths]]&lt;#REF!+1,"DOES NOT MEET $ CRITERIA"))</f>
        <v>#REF!</v>
      </c>
      <c r="AT195" s="78"/>
    </row>
    <row r="196" spans="1:46" ht="13.8" x14ac:dyDescent="0.3">
      <c r="A196" s="68" t="s">
        <v>1427</v>
      </c>
      <c r="B196" s="69">
        <v>52598</v>
      </c>
      <c r="C196" s="69">
        <v>720</v>
      </c>
      <c r="D196" s="69" t="s">
        <v>25</v>
      </c>
      <c r="E196" s="70" t="s">
        <v>6313</v>
      </c>
      <c r="F196" s="70"/>
      <c r="G196" s="71" t="s">
        <v>6715</v>
      </c>
      <c r="H196" s="69" t="s">
        <v>6315</v>
      </c>
      <c r="I196" s="68" t="s">
        <v>87</v>
      </c>
      <c r="J196" s="68" t="s">
        <v>88</v>
      </c>
      <c r="K196" s="68" t="s">
        <v>89</v>
      </c>
      <c r="L196" s="68" t="s">
        <v>89</v>
      </c>
      <c r="M196" s="68" t="s">
        <v>88</v>
      </c>
      <c r="N196" s="68" t="s">
        <v>90</v>
      </c>
      <c r="O196" s="68" t="s">
        <v>6716</v>
      </c>
      <c r="P196" s="72" t="s">
        <v>87</v>
      </c>
      <c r="Q196" s="68" t="s">
        <v>26</v>
      </c>
      <c r="R196" s="68" t="s">
        <v>27</v>
      </c>
      <c r="S196" s="68">
        <v>165</v>
      </c>
      <c r="T196" s="68">
        <v>200.1</v>
      </c>
      <c r="U196" s="68">
        <v>-0.21</v>
      </c>
      <c r="V196" s="68">
        <v>536.91999999999996</v>
      </c>
      <c r="W196" s="68">
        <v>585.13</v>
      </c>
      <c r="X196" s="68">
        <v>-0.09</v>
      </c>
      <c r="Y196" s="68">
        <v>2256.91</v>
      </c>
      <c r="Z196" s="68">
        <v>2710.94</v>
      </c>
      <c r="AA196" s="68">
        <v>-0.2</v>
      </c>
      <c r="AB196" s="73">
        <v>232003.94</v>
      </c>
      <c r="AC196" s="73">
        <v>271618.5</v>
      </c>
      <c r="AD196" s="73">
        <v>232003.94</v>
      </c>
      <c r="AE196" s="73">
        <v>271618.5</v>
      </c>
      <c r="AF196" s="73"/>
      <c r="AG196" s="73">
        <f>IFERROR(VLOOKUP(J196,'Roll ups'!D:E,2,FALSE),0)</f>
        <v>43814205.929999985</v>
      </c>
      <c r="AH196" s="74">
        <f>IF(Table2[[#This Row],[CATEGORY TTL LOOKUP]]=0,0,IF(Table2[[#This Row],[CATEGORY TTL LOOKUP]]&gt;0,SUM(AB196/AG196)))</f>
        <v>5.2951761894455517E-3</v>
      </c>
      <c r="AI196" s="74" t="str">
        <f>IFERROR(IF(AH196&lt;#REF!,"STRIKE",IF(AH196&gt;=#REF!,"GOOD")),"NO DATA")</f>
        <v>NO DATA</v>
      </c>
      <c r="AJ196" s="75">
        <f>IFERROR(VLOOKUP(K196,'Roll ups'!H:I,2,FALSE),0)</f>
        <v>75793138.070000067</v>
      </c>
      <c r="AK196" s="76">
        <f>IF(Table2[[#This Row],[PRICE TIER LOOKUP]]=0,0,IF(Table2[[#This Row],[PRICE TIER LOOKUP]]&gt;0,SUM(AB196/AJ196)))</f>
        <v>3.0610150985664261E-3</v>
      </c>
      <c r="AL196" s="74" t="e">
        <f>IF(AK196&lt;#REF!,"STRIKE",IF(AK196&gt;=#REF!,"GOOD"))</f>
        <v>#REF!</v>
      </c>
      <c r="AM196" s="75">
        <f>VLOOKUP(H196,'Roll ups'!A:B,2,FALSE)</f>
        <v>325145452.83999985</v>
      </c>
      <c r="AN196" s="77">
        <f t="shared" si="6"/>
        <v>7.1353893457081906E-4</v>
      </c>
      <c r="AO196" s="74" t="str">
        <f>IFERROR(VLOOKUP(Table2[[#This Row],[Product Name]],'Roll ups'!L:P,5,FALSE),"GOOD")</f>
        <v>GOOD</v>
      </c>
      <c r="AP196" s="74">
        <f>Table2[[#This Row],[Retail Dollar Vol Current 12 Mths]]/Table2[[#This Row],[SHELF SALES  LOOKUP]]</f>
        <v>7.1353893457081906E-4</v>
      </c>
      <c r="AQ196" s="69">
        <f t="shared" si="7"/>
        <v>0</v>
      </c>
      <c r="AR19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96" s="69" t="e">
        <f>IF(Table2[[#This Row],[Shelf Dollar Vol Current 12 Mths]]&gt;#REF!,"MEETS $ CRITERIA",IF(Table2[[#This Row],[Shelf Dollar Vol Current 12 Mths]]&lt;#REF!+1,"DOES NOT MEET $ CRITERIA"))</f>
        <v>#REF!</v>
      </c>
      <c r="AT196" s="78"/>
    </row>
    <row r="197" spans="1:46" ht="13.8" x14ac:dyDescent="0.3">
      <c r="A197" s="68" t="s">
        <v>2338</v>
      </c>
      <c r="B197" s="69">
        <v>52806</v>
      </c>
      <c r="C197" s="69">
        <v>271</v>
      </c>
      <c r="D197" s="69" t="s">
        <v>25</v>
      </c>
      <c r="E197" s="70" t="s">
        <v>6313</v>
      </c>
      <c r="F197" s="70"/>
      <c r="G197" s="71" t="s">
        <v>6717</v>
      </c>
      <c r="H197" s="69" t="s">
        <v>6315</v>
      </c>
      <c r="I197" s="68" t="s">
        <v>87</v>
      </c>
      <c r="J197" s="68" t="s">
        <v>88</v>
      </c>
      <c r="K197" s="68" t="s">
        <v>89</v>
      </c>
      <c r="L197" s="68" t="s">
        <v>89</v>
      </c>
      <c r="M197" s="68" t="s">
        <v>88</v>
      </c>
      <c r="N197" s="68" t="s">
        <v>90</v>
      </c>
      <c r="O197" s="68" t="s">
        <v>6718</v>
      </c>
      <c r="P197" s="72" t="s">
        <v>87</v>
      </c>
      <c r="Q197" s="68" t="s">
        <v>49</v>
      </c>
      <c r="R197" s="68" t="s">
        <v>6402</v>
      </c>
      <c r="S197" s="68">
        <v>22</v>
      </c>
      <c r="T197" s="68">
        <v>20</v>
      </c>
      <c r="U197" s="68">
        <v>0.09</v>
      </c>
      <c r="V197" s="68">
        <v>52</v>
      </c>
      <c r="W197" s="68">
        <v>46</v>
      </c>
      <c r="X197" s="68">
        <v>0.12</v>
      </c>
      <c r="Y197" s="68">
        <v>274</v>
      </c>
      <c r="Z197" s="68">
        <v>254.42</v>
      </c>
      <c r="AA197" s="68">
        <v>7.0000000000000007E-2</v>
      </c>
      <c r="AB197" s="73">
        <v>27862.32</v>
      </c>
      <c r="AC197" s="73">
        <v>25919.17</v>
      </c>
      <c r="AD197" s="73">
        <v>29230.32</v>
      </c>
      <c r="AE197" s="73">
        <v>27136.85</v>
      </c>
      <c r="AF197" s="73"/>
      <c r="AG197" s="73">
        <f>IFERROR(VLOOKUP(J197,'Roll ups'!D:E,2,FALSE),0)</f>
        <v>43814205.929999985</v>
      </c>
      <c r="AH197" s="74">
        <f>IF(Table2[[#This Row],[CATEGORY TTL LOOKUP]]=0,0,IF(Table2[[#This Row],[CATEGORY TTL LOOKUP]]&gt;0,SUM(AB197/AG197)))</f>
        <v>6.3591977552929734E-4</v>
      </c>
      <c r="AI197" s="74" t="str">
        <f>IFERROR(IF(AH197&lt;#REF!,"STRIKE",IF(AH197&gt;=#REF!,"GOOD")),"NO DATA")</f>
        <v>NO DATA</v>
      </c>
      <c r="AJ197" s="75">
        <f>IFERROR(VLOOKUP(K197,'Roll ups'!H:I,2,FALSE),0)</f>
        <v>75793138.070000067</v>
      </c>
      <c r="AK197" s="76">
        <f>IF(Table2[[#This Row],[PRICE TIER LOOKUP]]=0,0,IF(Table2[[#This Row],[PRICE TIER LOOKUP]]&gt;0,SUM(AB197/AJ197)))</f>
        <v>3.6761005955799416E-4</v>
      </c>
      <c r="AL197" s="74" t="e">
        <f>IF(AK197&lt;#REF!,"STRIKE",IF(AK197&gt;=#REF!,"GOOD"))</f>
        <v>#REF!</v>
      </c>
      <c r="AM197" s="75">
        <f>VLOOKUP(H197,'Roll ups'!A:B,2,FALSE)</f>
        <v>325145452.83999985</v>
      </c>
      <c r="AN197" s="77">
        <f t="shared" si="6"/>
        <v>8.5691864230716183E-5</v>
      </c>
      <c r="AO197" s="74" t="str">
        <f>IFERROR(VLOOKUP(Table2[[#This Row],[Product Name]],'Roll ups'!L:P,5,FALSE),"GOOD")</f>
        <v>GOOD</v>
      </c>
      <c r="AP197" s="74">
        <f>Table2[[#This Row],[Retail Dollar Vol Current 12 Mths]]/Table2[[#This Row],[SHELF SALES  LOOKUP]]</f>
        <v>8.9899212013227464E-5</v>
      </c>
      <c r="AQ197" s="69">
        <f t="shared" si="7"/>
        <v>0</v>
      </c>
      <c r="AR19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97" s="69" t="e">
        <f>IF(Table2[[#This Row],[Shelf Dollar Vol Current 12 Mths]]&gt;#REF!,"MEETS $ CRITERIA",IF(Table2[[#This Row],[Shelf Dollar Vol Current 12 Mths]]&lt;#REF!+1,"DOES NOT MEET $ CRITERIA"))</f>
        <v>#REF!</v>
      </c>
      <c r="AT197" s="78"/>
    </row>
    <row r="198" spans="1:46" ht="13.8" x14ac:dyDescent="0.3">
      <c r="A198" s="68" t="s">
        <v>1659</v>
      </c>
      <c r="B198" s="69">
        <v>53203</v>
      </c>
      <c r="C198" s="69">
        <v>630</v>
      </c>
      <c r="D198" s="69" t="s">
        <v>25</v>
      </c>
      <c r="E198" s="70" t="s">
        <v>6313</v>
      </c>
      <c r="F198" s="70"/>
      <c r="G198" s="71" t="s">
        <v>6719</v>
      </c>
      <c r="H198" s="69" t="s">
        <v>6315</v>
      </c>
      <c r="I198" s="68" t="s">
        <v>87</v>
      </c>
      <c r="J198" s="68" t="s">
        <v>88</v>
      </c>
      <c r="K198" s="68" t="s">
        <v>89</v>
      </c>
      <c r="L198" s="68" t="s">
        <v>89</v>
      </c>
      <c r="M198" s="68" t="s">
        <v>88</v>
      </c>
      <c r="N198" s="68" t="s">
        <v>90</v>
      </c>
      <c r="O198" s="68" t="s">
        <v>6720</v>
      </c>
      <c r="P198" s="72" t="s">
        <v>87</v>
      </c>
      <c r="Q198" s="68" t="s">
        <v>194</v>
      </c>
      <c r="R198" s="68" t="s">
        <v>6402</v>
      </c>
      <c r="S198" s="68">
        <v>47</v>
      </c>
      <c r="T198" s="68">
        <v>63.99</v>
      </c>
      <c r="U198" s="68">
        <v>-0.36</v>
      </c>
      <c r="V198" s="68">
        <v>162.62</v>
      </c>
      <c r="W198" s="68">
        <v>201.04</v>
      </c>
      <c r="X198" s="68">
        <v>-0.24</v>
      </c>
      <c r="Y198" s="68">
        <v>682.54</v>
      </c>
      <c r="Z198" s="68">
        <v>856.45</v>
      </c>
      <c r="AA198" s="68">
        <v>-0.25</v>
      </c>
      <c r="AB198" s="73">
        <v>86630.399999999994</v>
      </c>
      <c r="AC198" s="73">
        <v>108558.48</v>
      </c>
      <c r="AD198" s="73">
        <v>86630.399999999994</v>
      </c>
      <c r="AE198" s="73">
        <v>108558.48</v>
      </c>
      <c r="AF198" s="73"/>
      <c r="AG198" s="73">
        <f>IFERROR(VLOOKUP(J198,'Roll ups'!D:E,2,FALSE),0)</f>
        <v>43814205.929999985</v>
      </c>
      <c r="AH198" s="74">
        <f>IF(Table2[[#This Row],[CATEGORY TTL LOOKUP]]=0,0,IF(Table2[[#This Row],[CATEGORY TTL LOOKUP]]&gt;0,SUM(AB198/AG198)))</f>
        <v>1.9772217289160858E-3</v>
      </c>
      <c r="AI198" s="74" t="str">
        <f>IFERROR(IF(AH198&lt;#REF!,"STRIKE",IF(AH198&gt;=#REF!,"GOOD")),"NO DATA")</f>
        <v>NO DATA</v>
      </c>
      <c r="AJ198" s="75">
        <f>IFERROR(VLOOKUP(K198,'Roll ups'!H:I,2,FALSE),0)</f>
        <v>75793138.070000067</v>
      </c>
      <c r="AK198" s="76">
        <f>IF(Table2[[#This Row],[PRICE TIER LOOKUP]]=0,0,IF(Table2[[#This Row],[PRICE TIER LOOKUP]]&gt;0,SUM(AB198/AJ198)))</f>
        <v>1.1429847372197597E-3</v>
      </c>
      <c r="AL198" s="74" t="e">
        <f>IF(AK198&lt;#REF!,"STRIKE",IF(AK198&gt;=#REF!,"GOOD"))</f>
        <v>#REF!</v>
      </c>
      <c r="AM198" s="75">
        <f>VLOOKUP(H198,'Roll ups'!A:B,2,FALSE)</f>
        <v>325145452.83999985</v>
      </c>
      <c r="AN198" s="77">
        <f t="shared" ref="AN198:AN261" si="8">AB198/AM198</f>
        <v>2.6643583431145128E-4</v>
      </c>
      <c r="AO198" s="74" t="str">
        <f>IFERROR(VLOOKUP(Table2[[#This Row],[Product Name]],'Roll ups'!L:P,5,FALSE),"GOOD")</f>
        <v>GOOD</v>
      </c>
      <c r="AP198" s="74">
        <f>Table2[[#This Row],[Retail Dollar Vol Current 12 Mths]]/Table2[[#This Row],[SHELF SALES  LOOKUP]]</f>
        <v>2.6643583431145128E-4</v>
      </c>
      <c r="AQ198" s="69">
        <f t="shared" ref="AQ198:AQ261" si="9">COUNTIF(AG198:AO198,"Strike")</f>
        <v>0</v>
      </c>
      <c r="AR19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98" s="69" t="e">
        <f>IF(Table2[[#This Row],[Shelf Dollar Vol Current 12 Mths]]&gt;#REF!,"MEETS $ CRITERIA",IF(Table2[[#This Row],[Shelf Dollar Vol Current 12 Mths]]&lt;#REF!+1,"DOES NOT MEET $ CRITERIA"))</f>
        <v>#REF!</v>
      </c>
      <c r="AT198" s="78"/>
    </row>
    <row r="199" spans="1:46" ht="13.8" x14ac:dyDescent="0.3">
      <c r="A199" s="68" t="s">
        <v>1533</v>
      </c>
      <c r="B199" s="69">
        <v>53204</v>
      </c>
      <c r="C199" s="69">
        <v>742</v>
      </c>
      <c r="D199" s="69" t="s">
        <v>25</v>
      </c>
      <c r="E199" s="70" t="s">
        <v>6313</v>
      </c>
      <c r="F199" s="70"/>
      <c r="G199" s="71" t="s">
        <v>6721</v>
      </c>
      <c r="H199" s="69" t="s">
        <v>6315</v>
      </c>
      <c r="I199" s="68" t="s">
        <v>87</v>
      </c>
      <c r="J199" s="68" t="s">
        <v>88</v>
      </c>
      <c r="K199" s="68" t="s">
        <v>89</v>
      </c>
      <c r="L199" s="68" t="s">
        <v>89</v>
      </c>
      <c r="M199" s="68" t="s">
        <v>88</v>
      </c>
      <c r="N199" s="68" t="s">
        <v>90</v>
      </c>
      <c r="O199" s="68" t="s">
        <v>6722</v>
      </c>
      <c r="P199" s="72" t="s">
        <v>87</v>
      </c>
      <c r="Q199" s="68" t="s">
        <v>194</v>
      </c>
      <c r="R199" s="68" t="s">
        <v>6402</v>
      </c>
      <c r="S199" s="68">
        <v>89</v>
      </c>
      <c r="T199" s="68">
        <v>56</v>
      </c>
      <c r="U199" s="68">
        <v>0.37</v>
      </c>
      <c r="V199" s="68">
        <v>398.25</v>
      </c>
      <c r="W199" s="68">
        <v>404.17</v>
      </c>
      <c r="X199" s="68">
        <v>-0.01</v>
      </c>
      <c r="Y199" s="68">
        <v>1783.46</v>
      </c>
      <c r="Z199" s="68">
        <v>1687.17</v>
      </c>
      <c r="AA199" s="68">
        <v>0.05</v>
      </c>
      <c r="AB199" s="73">
        <v>202884.47</v>
      </c>
      <c r="AC199" s="73">
        <v>194305.48</v>
      </c>
      <c r="AD199" s="73">
        <v>213586.97</v>
      </c>
      <c r="AE199" s="73">
        <v>202261.48</v>
      </c>
      <c r="AF199" s="73"/>
      <c r="AG199" s="73">
        <f>IFERROR(VLOOKUP(J199,'Roll ups'!D:E,2,FALSE),0)</f>
        <v>43814205.929999985</v>
      </c>
      <c r="AH199" s="74">
        <f>IF(Table2[[#This Row],[CATEGORY TTL LOOKUP]]=0,0,IF(Table2[[#This Row],[CATEGORY TTL LOOKUP]]&gt;0,SUM(AB199/AG199)))</f>
        <v>4.6305636652217213E-3</v>
      </c>
      <c r="AI199" s="74" t="str">
        <f>IFERROR(IF(AH199&lt;#REF!,"STRIKE",IF(AH199&gt;=#REF!,"GOOD")),"NO DATA")</f>
        <v>NO DATA</v>
      </c>
      <c r="AJ199" s="75">
        <f>IFERROR(VLOOKUP(K199,'Roll ups'!H:I,2,FALSE),0)</f>
        <v>75793138.070000067</v>
      </c>
      <c r="AK199" s="76">
        <f>IF(Table2[[#This Row],[PRICE TIER LOOKUP]]=0,0,IF(Table2[[#This Row],[PRICE TIER LOOKUP]]&gt;0,SUM(AB199/AJ199)))</f>
        <v>2.6768184451291953E-3</v>
      </c>
      <c r="AL199" s="74" t="e">
        <f>IF(AK199&lt;#REF!,"STRIKE",IF(AK199&gt;=#REF!,"GOOD"))</f>
        <v>#REF!</v>
      </c>
      <c r="AM199" s="75">
        <f>VLOOKUP(H199,'Roll ups'!A:B,2,FALSE)</f>
        <v>325145452.83999985</v>
      </c>
      <c r="AN199" s="77">
        <f t="shared" si="8"/>
        <v>6.2398064690093332E-4</v>
      </c>
      <c r="AO199" s="74" t="str">
        <f>IFERROR(VLOOKUP(Table2[[#This Row],[Product Name]],'Roll ups'!L:P,5,FALSE),"GOOD")</f>
        <v>GOOD</v>
      </c>
      <c r="AP199" s="74">
        <f>Table2[[#This Row],[Retail Dollar Vol Current 12 Mths]]/Table2[[#This Row],[SHELF SALES  LOOKUP]]</f>
        <v>6.5689668465117226E-4</v>
      </c>
      <c r="AQ199" s="69">
        <f t="shared" si="9"/>
        <v>0</v>
      </c>
      <c r="AR19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99" s="69" t="e">
        <f>IF(Table2[[#This Row],[Shelf Dollar Vol Current 12 Mths]]&gt;#REF!,"MEETS $ CRITERIA",IF(Table2[[#This Row],[Shelf Dollar Vol Current 12 Mths]]&lt;#REF!+1,"DOES NOT MEET $ CRITERIA"))</f>
        <v>#REF!</v>
      </c>
      <c r="AT199" s="78"/>
    </row>
    <row r="200" spans="1:46" ht="13.8" x14ac:dyDescent="0.3">
      <c r="A200" s="68" t="s">
        <v>1539</v>
      </c>
      <c r="B200" s="69">
        <v>53206</v>
      </c>
      <c r="C200" s="69">
        <v>785</v>
      </c>
      <c r="D200" s="69" t="s">
        <v>25</v>
      </c>
      <c r="E200" s="70" t="s">
        <v>6313</v>
      </c>
      <c r="F200" s="70"/>
      <c r="G200" s="71" t="s">
        <v>6723</v>
      </c>
      <c r="H200" s="69" t="s">
        <v>6315</v>
      </c>
      <c r="I200" s="68" t="s">
        <v>87</v>
      </c>
      <c r="J200" s="68" t="s">
        <v>88</v>
      </c>
      <c r="K200" s="68" t="s">
        <v>89</v>
      </c>
      <c r="L200" s="68" t="s">
        <v>89</v>
      </c>
      <c r="M200" s="68" t="s">
        <v>88</v>
      </c>
      <c r="N200" s="68" t="s">
        <v>90</v>
      </c>
      <c r="O200" s="68" t="s">
        <v>6724</v>
      </c>
      <c r="P200" s="72" t="s">
        <v>87</v>
      </c>
      <c r="Q200" s="68" t="s">
        <v>194</v>
      </c>
      <c r="R200" s="68" t="s">
        <v>6402</v>
      </c>
      <c r="S200" s="68">
        <v>268</v>
      </c>
      <c r="T200" s="68">
        <v>324</v>
      </c>
      <c r="U200" s="68">
        <v>-0.21</v>
      </c>
      <c r="V200" s="68">
        <v>522.91999999999996</v>
      </c>
      <c r="W200" s="68">
        <v>582</v>
      </c>
      <c r="X200" s="68">
        <v>-0.11</v>
      </c>
      <c r="Y200" s="68">
        <v>2171.75</v>
      </c>
      <c r="Z200" s="68">
        <v>2224.08</v>
      </c>
      <c r="AA200" s="68">
        <v>-0.02</v>
      </c>
      <c r="AB200" s="73">
        <v>211683.65</v>
      </c>
      <c r="AC200" s="73">
        <v>217765.85</v>
      </c>
      <c r="AD200" s="73">
        <v>225427.65</v>
      </c>
      <c r="AE200" s="73">
        <v>230787.85</v>
      </c>
      <c r="AF200" s="73"/>
      <c r="AG200" s="73">
        <f>IFERROR(VLOOKUP(J200,'Roll ups'!D:E,2,FALSE),0)</f>
        <v>43814205.929999985</v>
      </c>
      <c r="AH200" s="74">
        <f>IF(Table2[[#This Row],[CATEGORY TTL LOOKUP]]=0,0,IF(Table2[[#This Row],[CATEGORY TTL LOOKUP]]&gt;0,SUM(AB200/AG200)))</f>
        <v>4.8313930495099602E-3</v>
      </c>
      <c r="AI200" s="74" t="str">
        <f>IFERROR(IF(AH200&lt;#REF!,"STRIKE",IF(AH200&gt;=#REF!,"GOOD")),"NO DATA")</f>
        <v>NO DATA</v>
      </c>
      <c r="AJ200" s="75">
        <f>IFERROR(VLOOKUP(K200,'Roll ups'!H:I,2,FALSE),0)</f>
        <v>75793138.070000067</v>
      </c>
      <c r="AK200" s="76">
        <f>IF(Table2[[#This Row],[PRICE TIER LOOKUP]]=0,0,IF(Table2[[#This Row],[PRICE TIER LOOKUP]]&gt;0,SUM(AB200/AJ200)))</f>
        <v>2.7929131236721703E-3</v>
      </c>
      <c r="AL200" s="74" t="e">
        <f>IF(AK200&lt;#REF!,"STRIKE",IF(AK200&gt;=#REF!,"GOOD"))</f>
        <v>#REF!</v>
      </c>
      <c r="AM200" s="75">
        <f>VLOOKUP(H200,'Roll ups'!A:B,2,FALSE)</f>
        <v>325145452.83999985</v>
      </c>
      <c r="AN200" s="77">
        <f t="shared" si="8"/>
        <v>6.5104293524955727E-4</v>
      </c>
      <c r="AO200" s="74" t="str">
        <f>IFERROR(VLOOKUP(Table2[[#This Row],[Product Name]],'Roll ups'!L:P,5,FALSE),"GOOD")</f>
        <v>GOOD</v>
      </c>
      <c r="AP200" s="74">
        <f>Table2[[#This Row],[Retail Dollar Vol Current 12 Mths]]/Table2[[#This Row],[SHELF SALES  LOOKUP]]</f>
        <v>6.9331324805864717E-4</v>
      </c>
      <c r="AQ200" s="69">
        <f t="shared" si="9"/>
        <v>0</v>
      </c>
      <c r="AR20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00" s="69" t="e">
        <f>IF(Table2[[#This Row],[Shelf Dollar Vol Current 12 Mths]]&gt;#REF!,"MEETS $ CRITERIA",IF(Table2[[#This Row],[Shelf Dollar Vol Current 12 Mths]]&lt;#REF!+1,"DOES NOT MEET $ CRITERIA"))</f>
        <v>#REF!</v>
      </c>
      <c r="AT200" s="78"/>
    </row>
    <row r="201" spans="1:46" ht="13.8" x14ac:dyDescent="0.3">
      <c r="A201" s="68" t="s">
        <v>1995</v>
      </c>
      <c r="B201" s="69">
        <v>53208</v>
      </c>
      <c r="C201" s="69">
        <v>468</v>
      </c>
      <c r="D201" s="69" t="s">
        <v>25</v>
      </c>
      <c r="E201" s="70" t="s">
        <v>6313</v>
      </c>
      <c r="F201" s="70"/>
      <c r="G201" s="71" t="s">
        <v>6725</v>
      </c>
      <c r="H201" s="69" t="s">
        <v>6315</v>
      </c>
      <c r="I201" s="68" t="s">
        <v>87</v>
      </c>
      <c r="J201" s="68" t="s">
        <v>88</v>
      </c>
      <c r="K201" s="68" t="s">
        <v>89</v>
      </c>
      <c r="L201" s="68" t="s">
        <v>89</v>
      </c>
      <c r="M201" s="68" t="s">
        <v>88</v>
      </c>
      <c r="N201" s="68" t="s">
        <v>90</v>
      </c>
      <c r="O201" s="68" t="s">
        <v>6726</v>
      </c>
      <c r="P201" s="72" t="s">
        <v>87</v>
      </c>
      <c r="Q201" s="68" t="s">
        <v>194</v>
      </c>
      <c r="R201" s="68" t="s">
        <v>6402</v>
      </c>
      <c r="S201" s="68">
        <v>95</v>
      </c>
      <c r="T201" s="68">
        <v>62.23</v>
      </c>
      <c r="U201" s="68">
        <v>0.35</v>
      </c>
      <c r="V201" s="68">
        <v>324.56</v>
      </c>
      <c r="W201" s="68">
        <v>249.69</v>
      </c>
      <c r="X201" s="68">
        <v>0.23</v>
      </c>
      <c r="Y201" s="68">
        <v>1309.8900000000001</v>
      </c>
      <c r="Z201" s="68">
        <v>1149.45</v>
      </c>
      <c r="AA201" s="68">
        <v>0.12</v>
      </c>
      <c r="AB201" s="73">
        <v>124468.64</v>
      </c>
      <c r="AC201" s="73">
        <v>109519.93</v>
      </c>
      <c r="AD201" s="73">
        <v>127916.64</v>
      </c>
      <c r="AE201" s="73">
        <v>112143.69</v>
      </c>
      <c r="AF201" s="73"/>
      <c r="AG201" s="73">
        <f>IFERROR(VLOOKUP(J201,'Roll ups'!D:E,2,FALSE),0)</f>
        <v>43814205.929999985</v>
      </c>
      <c r="AH201" s="74">
        <f>IF(Table2[[#This Row],[CATEGORY TTL LOOKUP]]=0,0,IF(Table2[[#This Row],[CATEGORY TTL LOOKUP]]&gt;0,SUM(AB201/AG201)))</f>
        <v>2.8408283879173351E-3</v>
      </c>
      <c r="AI201" s="74" t="str">
        <f>IFERROR(IF(AH201&lt;#REF!,"STRIKE",IF(AH201&gt;=#REF!,"GOOD")),"NO DATA")</f>
        <v>NO DATA</v>
      </c>
      <c r="AJ201" s="75">
        <f>IFERROR(VLOOKUP(K201,'Roll ups'!H:I,2,FALSE),0)</f>
        <v>75793138.070000067</v>
      </c>
      <c r="AK201" s="76">
        <f>IF(Table2[[#This Row],[PRICE TIER LOOKUP]]=0,0,IF(Table2[[#This Row],[PRICE TIER LOOKUP]]&gt;0,SUM(AB201/AJ201)))</f>
        <v>1.6422151552168856E-3</v>
      </c>
      <c r="AL201" s="74" t="e">
        <f>IF(AK201&lt;#REF!,"STRIKE",IF(AK201&gt;=#REF!,"GOOD"))</f>
        <v>#REF!</v>
      </c>
      <c r="AM201" s="75">
        <f>VLOOKUP(H201,'Roll ups'!A:B,2,FALSE)</f>
        <v>325145452.83999985</v>
      </c>
      <c r="AN201" s="77">
        <f t="shared" si="8"/>
        <v>3.8280910562587357E-4</v>
      </c>
      <c r="AO201" s="74" t="str">
        <f>IFERROR(VLOOKUP(Table2[[#This Row],[Product Name]],'Roll ups'!L:P,5,FALSE),"GOOD")</f>
        <v>GOOD</v>
      </c>
      <c r="AP201" s="74">
        <f>Table2[[#This Row],[Retail Dollar Vol Current 12 Mths]]/Table2[[#This Row],[SHELF SALES  LOOKUP]]</f>
        <v>3.9341359038764178E-4</v>
      </c>
      <c r="AQ201" s="69">
        <f t="shared" si="9"/>
        <v>0</v>
      </c>
      <c r="AR20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01" s="69" t="e">
        <f>IF(Table2[[#This Row],[Shelf Dollar Vol Current 12 Mths]]&gt;#REF!,"MEETS $ CRITERIA",IF(Table2[[#This Row],[Shelf Dollar Vol Current 12 Mths]]&lt;#REF!+1,"DOES NOT MEET $ CRITERIA"))</f>
        <v>#REF!</v>
      </c>
      <c r="AT201" s="78"/>
    </row>
    <row r="202" spans="1:46" ht="13.8" x14ac:dyDescent="0.3">
      <c r="A202" s="68" t="s">
        <v>1253</v>
      </c>
      <c r="B202" s="69">
        <v>53214</v>
      </c>
      <c r="C202" s="69">
        <v>983</v>
      </c>
      <c r="D202" s="69" t="s">
        <v>25</v>
      </c>
      <c r="E202" s="70" t="s">
        <v>6313</v>
      </c>
      <c r="F202" s="70"/>
      <c r="G202" s="71" t="s">
        <v>6727</v>
      </c>
      <c r="H202" s="69" t="s">
        <v>6315</v>
      </c>
      <c r="I202" s="68" t="s">
        <v>87</v>
      </c>
      <c r="J202" s="68" t="s">
        <v>88</v>
      </c>
      <c r="K202" s="68" t="s">
        <v>89</v>
      </c>
      <c r="L202" s="68" t="s">
        <v>89</v>
      </c>
      <c r="M202" s="68" t="s">
        <v>88</v>
      </c>
      <c r="N202" s="68" t="s">
        <v>90</v>
      </c>
      <c r="O202" s="68" t="s">
        <v>6728</v>
      </c>
      <c r="P202" s="72" t="s">
        <v>87</v>
      </c>
      <c r="Q202" s="68" t="s">
        <v>194</v>
      </c>
      <c r="R202" s="68" t="s">
        <v>6402</v>
      </c>
      <c r="S202" s="68">
        <v>1038</v>
      </c>
      <c r="T202" s="68">
        <v>1078</v>
      </c>
      <c r="U202" s="68">
        <v>-0.04</v>
      </c>
      <c r="V202" s="68">
        <v>5602.96</v>
      </c>
      <c r="W202" s="68">
        <v>5563.33</v>
      </c>
      <c r="X202" s="68">
        <v>0.01</v>
      </c>
      <c r="Y202" s="68">
        <v>21465.87</v>
      </c>
      <c r="Z202" s="68">
        <v>21048.17</v>
      </c>
      <c r="AA202" s="68">
        <v>0.02</v>
      </c>
      <c r="AB202" s="73">
        <v>2177323.19</v>
      </c>
      <c r="AC202" s="73">
        <v>2143053.04</v>
      </c>
      <c r="AD202" s="73">
        <v>2313162.69</v>
      </c>
      <c r="AE202" s="73">
        <v>2265184.04</v>
      </c>
      <c r="AF202" s="73"/>
      <c r="AG202" s="73">
        <f>IFERROR(VLOOKUP(J202,'Roll ups'!D:E,2,FALSE),0)</f>
        <v>43814205.929999985</v>
      </c>
      <c r="AH202" s="74">
        <f>IF(Table2[[#This Row],[CATEGORY TTL LOOKUP]]=0,0,IF(Table2[[#This Row],[CATEGORY TTL LOOKUP]]&gt;0,SUM(AB202/AG202)))</f>
        <v>4.9694457397644332E-2</v>
      </c>
      <c r="AI202" s="74" t="str">
        <f>IFERROR(IF(AH202&lt;#REF!,"STRIKE",IF(AH202&gt;=#REF!,"GOOD")),"NO DATA")</f>
        <v>NO DATA</v>
      </c>
      <c r="AJ202" s="75">
        <f>IFERROR(VLOOKUP(K202,'Roll ups'!H:I,2,FALSE),0)</f>
        <v>75793138.070000067</v>
      </c>
      <c r="AK202" s="76">
        <f>IF(Table2[[#This Row],[PRICE TIER LOOKUP]]=0,0,IF(Table2[[#This Row],[PRICE TIER LOOKUP]]&gt;0,SUM(AB202/AJ202)))</f>
        <v>2.8727180922224059E-2</v>
      </c>
      <c r="AL202" s="74" t="e">
        <f>IF(AK202&lt;#REF!,"STRIKE",IF(AK202&gt;=#REF!,"GOOD"))</f>
        <v>#REF!</v>
      </c>
      <c r="AM202" s="75">
        <f>VLOOKUP(H202,'Roll ups'!A:B,2,FALSE)</f>
        <v>325145452.83999985</v>
      </c>
      <c r="AN202" s="77">
        <f t="shared" si="8"/>
        <v>6.696458987760885E-3</v>
      </c>
      <c r="AO202" s="74" t="str">
        <f>IFERROR(VLOOKUP(Table2[[#This Row],[Product Name]],'Roll ups'!L:P,5,FALSE),"GOOD")</f>
        <v>GOOD</v>
      </c>
      <c r="AP202" s="74">
        <f>Table2[[#This Row],[Retail Dollar Vol Current 12 Mths]]/Table2[[#This Row],[SHELF SALES  LOOKUP]]</f>
        <v>7.1142397034790437E-3</v>
      </c>
      <c r="AQ202" s="69">
        <f t="shared" si="9"/>
        <v>0</v>
      </c>
      <c r="AR20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02" s="69" t="e">
        <f>IF(Table2[[#This Row],[Shelf Dollar Vol Current 12 Mths]]&gt;#REF!,"MEETS $ CRITERIA",IF(Table2[[#This Row],[Shelf Dollar Vol Current 12 Mths]]&lt;#REF!+1,"DOES NOT MEET $ CRITERIA"))</f>
        <v>#REF!</v>
      </c>
      <c r="AT202" s="78"/>
    </row>
    <row r="203" spans="1:46" ht="13.8" x14ac:dyDescent="0.3">
      <c r="A203" s="68" t="s">
        <v>1274</v>
      </c>
      <c r="B203" s="69">
        <v>53216</v>
      </c>
      <c r="C203" s="69">
        <v>971</v>
      </c>
      <c r="D203" s="69" t="s">
        <v>25</v>
      </c>
      <c r="E203" s="70" t="s">
        <v>6313</v>
      </c>
      <c r="F203" s="70"/>
      <c r="G203" s="71" t="s">
        <v>6729</v>
      </c>
      <c r="H203" s="69" t="s">
        <v>6315</v>
      </c>
      <c r="I203" s="68" t="s">
        <v>87</v>
      </c>
      <c r="J203" s="68" t="s">
        <v>88</v>
      </c>
      <c r="K203" s="68" t="s">
        <v>89</v>
      </c>
      <c r="L203" s="68" t="s">
        <v>89</v>
      </c>
      <c r="M203" s="68" t="s">
        <v>88</v>
      </c>
      <c r="N203" s="68" t="s">
        <v>90</v>
      </c>
      <c r="O203" s="68" t="s">
        <v>6730</v>
      </c>
      <c r="P203" s="72" t="s">
        <v>87</v>
      </c>
      <c r="Q203" s="68" t="s">
        <v>194</v>
      </c>
      <c r="R203" s="68" t="s">
        <v>6402</v>
      </c>
      <c r="S203" s="68">
        <v>1477</v>
      </c>
      <c r="T203" s="68">
        <v>1617</v>
      </c>
      <c r="U203" s="68">
        <v>-0.09</v>
      </c>
      <c r="V203" s="68">
        <v>2719.42</v>
      </c>
      <c r="W203" s="68">
        <v>2893.33</v>
      </c>
      <c r="X203" s="68">
        <v>-0.06</v>
      </c>
      <c r="Y203" s="68">
        <v>11076.67</v>
      </c>
      <c r="Z203" s="68">
        <v>11558.5</v>
      </c>
      <c r="AA203" s="68">
        <v>-0.04</v>
      </c>
      <c r="AB203" s="73">
        <v>1047222</v>
      </c>
      <c r="AC203" s="73">
        <v>1103992.5</v>
      </c>
      <c r="AD203" s="73">
        <v>1123174</v>
      </c>
      <c r="AE203" s="73">
        <v>1170367.5</v>
      </c>
      <c r="AF203" s="73"/>
      <c r="AG203" s="73">
        <f>IFERROR(VLOOKUP(J203,'Roll ups'!D:E,2,FALSE),0)</f>
        <v>43814205.929999985</v>
      </c>
      <c r="AH203" s="74">
        <f>IF(Table2[[#This Row],[CATEGORY TTL LOOKUP]]=0,0,IF(Table2[[#This Row],[CATEGORY TTL LOOKUP]]&gt;0,SUM(AB203/AG203)))</f>
        <v>2.3901425982091291E-2</v>
      </c>
      <c r="AI203" s="74" t="str">
        <f>IFERROR(IF(AH203&lt;#REF!,"STRIKE",IF(AH203&gt;=#REF!,"GOOD")),"NO DATA")</f>
        <v>NO DATA</v>
      </c>
      <c r="AJ203" s="75">
        <f>IFERROR(VLOOKUP(K203,'Roll ups'!H:I,2,FALSE),0)</f>
        <v>75793138.070000067</v>
      </c>
      <c r="AK203" s="76">
        <f>IF(Table2[[#This Row],[PRICE TIER LOOKUP]]=0,0,IF(Table2[[#This Row],[PRICE TIER LOOKUP]]&gt;0,SUM(AB203/AJ203)))</f>
        <v>1.381684446199892E-2</v>
      </c>
      <c r="AL203" s="74" t="e">
        <f>IF(AK203&lt;#REF!,"STRIKE",IF(AK203&gt;=#REF!,"GOOD"))</f>
        <v>#REF!</v>
      </c>
      <c r="AM203" s="75">
        <f>VLOOKUP(H203,'Roll ups'!A:B,2,FALSE)</f>
        <v>325145452.83999985</v>
      </c>
      <c r="AN203" s="77">
        <f t="shared" si="8"/>
        <v>3.2207800873516297E-3</v>
      </c>
      <c r="AO203" s="74" t="str">
        <f>IFERROR(VLOOKUP(Table2[[#This Row],[Product Name]],'Roll ups'!L:P,5,FALSE),"GOOD")</f>
        <v>GOOD</v>
      </c>
      <c r="AP203" s="74">
        <f>Table2[[#This Row],[Retail Dollar Vol Current 12 Mths]]/Table2[[#This Row],[SHELF SALES  LOOKUP]]</f>
        <v>3.4543740045864962E-3</v>
      </c>
      <c r="AQ203" s="69">
        <f t="shared" si="9"/>
        <v>0</v>
      </c>
      <c r="AR20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03" s="69" t="e">
        <f>IF(Table2[[#This Row],[Shelf Dollar Vol Current 12 Mths]]&gt;#REF!,"MEETS $ CRITERIA",IF(Table2[[#This Row],[Shelf Dollar Vol Current 12 Mths]]&lt;#REF!+1,"DOES NOT MEET $ CRITERIA"))</f>
        <v>#REF!</v>
      </c>
      <c r="AT203" s="78"/>
    </row>
    <row r="204" spans="1:46" ht="13.8" x14ac:dyDescent="0.3">
      <c r="A204" s="68" t="s">
        <v>1325</v>
      </c>
      <c r="B204" s="69">
        <v>53218</v>
      </c>
      <c r="C204" s="69">
        <v>793</v>
      </c>
      <c r="D204" s="69" t="s">
        <v>25</v>
      </c>
      <c r="E204" s="70" t="s">
        <v>6313</v>
      </c>
      <c r="F204" s="70"/>
      <c r="G204" s="71" t="s">
        <v>6731</v>
      </c>
      <c r="H204" s="69" t="s">
        <v>6315</v>
      </c>
      <c r="I204" s="68" t="s">
        <v>87</v>
      </c>
      <c r="J204" s="68" t="s">
        <v>88</v>
      </c>
      <c r="K204" s="68" t="s">
        <v>89</v>
      </c>
      <c r="L204" s="68" t="s">
        <v>89</v>
      </c>
      <c r="M204" s="68" t="s">
        <v>88</v>
      </c>
      <c r="N204" s="68" t="s">
        <v>90</v>
      </c>
      <c r="O204" s="68" t="s">
        <v>6732</v>
      </c>
      <c r="P204" s="72" t="s">
        <v>87</v>
      </c>
      <c r="Q204" s="68" t="s">
        <v>194</v>
      </c>
      <c r="R204" s="68" t="s">
        <v>6402</v>
      </c>
      <c r="S204" s="68">
        <v>394</v>
      </c>
      <c r="T204" s="68">
        <v>465.52</v>
      </c>
      <c r="U204" s="68">
        <v>-0.18</v>
      </c>
      <c r="V204" s="68">
        <v>1557</v>
      </c>
      <c r="W204" s="68">
        <v>1561.45</v>
      </c>
      <c r="X204" s="68">
        <v>0</v>
      </c>
      <c r="Y204" s="68">
        <v>6338.98</v>
      </c>
      <c r="Z204" s="68">
        <v>6244.28</v>
      </c>
      <c r="AA204" s="68">
        <v>0.01</v>
      </c>
      <c r="AB204" s="73">
        <v>577600.78</v>
      </c>
      <c r="AC204" s="73">
        <v>572785.84</v>
      </c>
      <c r="AD204" s="73">
        <v>593953.78</v>
      </c>
      <c r="AE204" s="73">
        <v>584759.84</v>
      </c>
      <c r="AF204" s="73"/>
      <c r="AG204" s="73">
        <f>IFERROR(VLOOKUP(J204,'Roll ups'!D:E,2,FALSE),0)</f>
        <v>43814205.929999985</v>
      </c>
      <c r="AH204" s="74">
        <f>IF(Table2[[#This Row],[CATEGORY TTL LOOKUP]]=0,0,IF(Table2[[#This Row],[CATEGORY TTL LOOKUP]]&gt;0,SUM(AB204/AG204)))</f>
        <v>1.318295670867132E-2</v>
      </c>
      <c r="AI204" s="74" t="str">
        <f>IFERROR(IF(AH204&lt;#REF!,"STRIKE",IF(AH204&gt;=#REF!,"GOOD")),"NO DATA")</f>
        <v>NO DATA</v>
      </c>
      <c r="AJ204" s="75">
        <f>IFERROR(VLOOKUP(K204,'Roll ups'!H:I,2,FALSE),0)</f>
        <v>75793138.070000067</v>
      </c>
      <c r="AK204" s="76">
        <f>IF(Table2[[#This Row],[PRICE TIER LOOKUP]]=0,0,IF(Table2[[#This Row],[PRICE TIER LOOKUP]]&gt;0,SUM(AB204/AJ204)))</f>
        <v>7.620752942918748E-3</v>
      </c>
      <c r="AL204" s="74" t="e">
        <f>IF(AK204&lt;#REF!,"STRIKE",IF(AK204&gt;=#REF!,"GOOD"))</f>
        <v>#REF!</v>
      </c>
      <c r="AM204" s="75">
        <f>VLOOKUP(H204,'Roll ups'!A:B,2,FALSE)</f>
        <v>325145452.83999985</v>
      </c>
      <c r="AN204" s="77">
        <f t="shared" si="8"/>
        <v>1.7764381293200197E-3</v>
      </c>
      <c r="AO204" s="74" t="str">
        <f>IFERROR(VLOOKUP(Table2[[#This Row],[Product Name]],'Roll ups'!L:P,5,FALSE),"GOOD")</f>
        <v>GOOD</v>
      </c>
      <c r="AP204" s="74">
        <f>Table2[[#This Row],[Retail Dollar Vol Current 12 Mths]]/Table2[[#This Row],[SHELF SALES  LOOKUP]]</f>
        <v>1.8267325432728026E-3</v>
      </c>
      <c r="AQ204" s="69">
        <f t="shared" si="9"/>
        <v>0</v>
      </c>
      <c r="AR20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04" s="69" t="e">
        <f>IF(Table2[[#This Row],[Shelf Dollar Vol Current 12 Mths]]&gt;#REF!,"MEETS $ CRITERIA",IF(Table2[[#This Row],[Shelf Dollar Vol Current 12 Mths]]&lt;#REF!+1,"DOES NOT MEET $ CRITERIA"))</f>
        <v>#REF!</v>
      </c>
      <c r="AT204" s="78"/>
    </row>
    <row r="205" spans="1:46" ht="13.8" x14ac:dyDescent="0.3">
      <c r="A205" s="68" t="s">
        <v>6733</v>
      </c>
      <c r="B205" s="69">
        <v>53221</v>
      </c>
      <c r="C205" s="69">
        <v>389</v>
      </c>
      <c r="D205" s="69" t="s">
        <v>25</v>
      </c>
      <c r="E205" s="70" t="s">
        <v>6313</v>
      </c>
      <c r="F205" s="70"/>
      <c r="G205" s="71" t="s">
        <v>6734</v>
      </c>
      <c r="H205" s="69" t="s">
        <v>6315</v>
      </c>
      <c r="I205" s="68" t="s">
        <v>87</v>
      </c>
      <c r="J205" s="68" t="s">
        <v>88</v>
      </c>
      <c r="K205" s="68" t="s">
        <v>89</v>
      </c>
      <c r="L205" s="68" t="s">
        <v>89</v>
      </c>
      <c r="M205" s="68" t="s">
        <v>88</v>
      </c>
      <c r="N205" s="68" t="s">
        <v>90</v>
      </c>
      <c r="O205" s="68" t="s">
        <v>6735</v>
      </c>
      <c r="P205" s="72" t="s">
        <v>87</v>
      </c>
      <c r="Q205" s="68" t="s">
        <v>194</v>
      </c>
      <c r="R205" s="68" t="s">
        <v>6402</v>
      </c>
      <c r="S205" s="68">
        <v>55</v>
      </c>
      <c r="T205" s="68">
        <v>32.67</v>
      </c>
      <c r="U205" s="68">
        <v>0.4</v>
      </c>
      <c r="V205" s="68">
        <v>196.71</v>
      </c>
      <c r="W205" s="68">
        <v>172.03</v>
      </c>
      <c r="X205" s="68">
        <v>0.13</v>
      </c>
      <c r="Y205" s="68">
        <v>720.79</v>
      </c>
      <c r="Z205" s="68">
        <v>608.08000000000004</v>
      </c>
      <c r="AA205" s="68">
        <v>0.16</v>
      </c>
      <c r="AB205" s="73">
        <v>86912.4</v>
      </c>
      <c r="AC205" s="73">
        <v>73387.199999999997</v>
      </c>
      <c r="AD205" s="73">
        <v>86912.4</v>
      </c>
      <c r="AE205" s="73">
        <v>73387.199999999997</v>
      </c>
      <c r="AF205" s="73"/>
      <c r="AG205" s="73">
        <f>IFERROR(VLOOKUP(J205,'Roll ups'!D:E,2,FALSE),0)</f>
        <v>43814205.929999985</v>
      </c>
      <c r="AH205" s="74">
        <f>IF(Table2[[#This Row],[CATEGORY TTL LOOKUP]]=0,0,IF(Table2[[#This Row],[CATEGORY TTL LOOKUP]]&gt;0,SUM(AB205/AG205)))</f>
        <v>1.9836579975649011E-3</v>
      </c>
      <c r="AI205" s="74" t="str">
        <f>IFERROR(IF(AH205&lt;#REF!,"STRIKE",IF(AH205&gt;=#REF!,"GOOD")),"NO DATA")</f>
        <v>NO DATA</v>
      </c>
      <c r="AJ205" s="75">
        <f>IFERROR(VLOOKUP(K205,'Roll ups'!H:I,2,FALSE),0)</f>
        <v>75793138.070000067</v>
      </c>
      <c r="AK205" s="76">
        <f>IF(Table2[[#This Row],[PRICE TIER LOOKUP]]=0,0,IF(Table2[[#This Row],[PRICE TIER LOOKUP]]&gt;0,SUM(AB205/AJ205)))</f>
        <v>1.1467053906612304E-3</v>
      </c>
      <c r="AL205" s="74" t="e">
        <f>IF(AK205&lt;#REF!,"STRIKE",IF(AK205&gt;=#REF!,"GOOD"))</f>
        <v>#REF!</v>
      </c>
      <c r="AM205" s="75">
        <f>VLOOKUP(H205,'Roll ups'!A:B,2,FALSE)</f>
        <v>325145452.83999985</v>
      </c>
      <c r="AN205" s="77">
        <f t="shared" si="8"/>
        <v>2.6730313845960054E-4</v>
      </c>
      <c r="AO205" s="74" t="str">
        <f>IFERROR(VLOOKUP(Table2[[#This Row],[Product Name]],'Roll ups'!L:P,5,FALSE),"GOOD")</f>
        <v>GOOD</v>
      </c>
      <c r="AP205" s="74">
        <f>Table2[[#This Row],[Retail Dollar Vol Current 12 Mths]]/Table2[[#This Row],[SHELF SALES  LOOKUP]]</f>
        <v>2.6730313845960054E-4</v>
      </c>
      <c r="AQ205" s="69">
        <f t="shared" si="9"/>
        <v>0</v>
      </c>
      <c r="AR20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05" s="69" t="e">
        <f>IF(Table2[[#This Row],[Shelf Dollar Vol Current 12 Mths]]&gt;#REF!,"MEETS $ CRITERIA",IF(Table2[[#This Row],[Shelf Dollar Vol Current 12 Mths]]&lt;#REF!+1,"DOES NOT MEET $ CRITERIA"))</f>
        <v>#REF!</v>
      </c>
      <c r="AT205" s="78"/>
    </row>
    <row r="206" spans="1:46" ht="13.8" x14ac:dyDescent="0.3">
      <c r="A206" s="68" t="s">
        <v>4906</v>
      </c>
      <c r="B206" s="69">
        <v>56194</v>
      </c>
      <c r="C206" s="69">
        <v>331</v>
      </c>
      <c r="D206" s="69" t="s">
        <v>25</v>
      </c>
      <c r="E206" s="70" t="s">
        <v>6313</v>
      </c>
      <c r="F206" s="70"/>
      <c r="G206" s="71" t="s">
        <v>6736</v>
      </c>
      <c r="H206" s="69" t="s">
        <v>6315</v>
      </c>
      <c r="I206" s="68" t="s">
        <v>87</v>
      </c>
      <c r="J206" s="68" t="s">
        <v>88</v>
      </c>
      <c r="K206" s="68" t="s">
        <v>89</v>
      </c>
      <c r="L206" s="68" t="s">
        <v>89</v>
      </c>
      <c r="M206" s="68" t="s">
        <v>88</v>
      </c>
      <c r="N206" s="68" t="s">
        <v>90</v>
      </c>
      <c r="O206" s="68" t="s">
        <v>6737</v>
      </c>
      <c r="P206" s="72" t="s">
        <v>191</v>
      </c>
      <c r="Q206" s="68" t="s">
        <v>194</v>
      </c>
      <c r="R206" s="68" t="s">
        <v>6402</v>
      </c>
      <c r="S206" s="68">
        <v>5</v>
      </c>
      <c r="T206" s="68">
        <v>15.34</v>
      </c>
      <c r="U206" s="68">
        <v>-2.29</v>
      </c>
      <c r="V206" s="68">
        <v>34.01</v>
      </c>
      <c r="W206" s="68">
        <v>44.67</v>
      </c>
      <c r="X206" s="68">
        <v>-0.31</v>
      </c>
      <c r="Y206" s="68">
        <v>164.71</v>
      </c>
      <c r="Z206" s="68">
        <v>182.03</v>
      </c>
      <c r="AA206" s="68">
        <v>-0.11</v>
      </c>
      <c r="AB206" s="73">
        <v>19858.8</v>
      </c>
      <c r="AC206" s="73">
        <v>21969.599999999999</v>
      </c>
      <c r="AD206" s="73">
        <v>19858.8</v>
      </c>
      <c r="AE206" s="73">
        <v>21969.599999999999</v>
      </c>
      <c r="AF206" s="73"/>
      <c r="AG206" s="73">
        <f>IFERROR(VLOOKUP(J206,'Roll ups'!D:E,2,FALSE),0)</f>
        <v>43814205.929999985</v>
      </c>
      <c r="AH206" s="74">
        <f>IF(Table2[[#This Row],[CATEGORY TTL LOOKUP]]=0,0,IF(Table2[[#This Row],[CATEGORY TTL LOOKUP]]&gt;0,SUM(AB206/AG206)))</f>
        <v>4.5325025476274805E-4</v>
      </c>
      <c r="AI206" s="74" t="str">
        <f>IFERROR(IF(AH206&lt;#REF!,"STRIKE",IF(AH206&gt;=#REF!,"GOOD")),"NO DATA")</f>
        <v>NO DATA</v>
      </c>
      <c r="AJ206" s="75">
        <f>IFERROR(VLOOKUP(K206,'Roll ups'!H:I,2,FALSE),0)</f>
        <v>75793138.070000067</v>
      </c>
      <c r="AK206" s="76">
        <f>IF(Table2[[#This Row],[PRICE TIER LOOKUP]]=0,0,IF(Table2[[#This Row],[PRICE TIER LOOKUP]]&gt;0,SUM(AB206/AJ206)))</f>
        <v>2.6201316511870849E-4</v>
      </c>
      <c r="AL206" s="74" t="e">
        <f>IF(AK206&lt;#REF!,"STRIKE",IF(AK206&gt;=#REF!,"GOOD"))</f>
        <v>#REF!</v>
      </c>
      <c r="AM206" s="75">
        <f>VLOOKUP(H206,'Roll ups'!A:B,2,FALSE)</f>
        <v>325145452.83999985</v>
      </c>
      <c r="AN206" s="77">
        <f t="shared" si="8"/>
        <v>6.1076665309455446E-5</v>
      </c>
      <c r="AO206" s="74" t="str">
        <f>IFERROR(VLOOKUP(Table2[[#This Row],[Product Name]],'Roll ups'!L:P,5,FALSE),"GOOD")</f>
        <v>GOOD</v>
      </c>
      <c r="AP206" s="74">
        <f>Table2[[#This Row],[Retail Dollar Vol Current 12 Mths]]/Table2[[#This Row],[SHELF SALES  LOOKUP]]</f>
        <v>6.1076665309455446E-5</v>
      </c>
      <c r="AQ206" s="69">
        <f t="shared" si="9"/>
        <v>0</v>
      </c>
      <c r="AR20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06" s="69" t="e">
        <f>IF(Table2[[#This Row],[Shelf Dollar Vol Current 12 Mths]]&gt;#REF!,"MEETS $ CRITERIA",IF(Table2[[#This Row],[Shelf Dollar Vol Current 12 Mths]]&lt;#REF!+1,"DOES NOT MEET $ CRITERIA"))</f>
        <v>#REF!</v>
      </c>
      <c r="AT206" s="78"/>
    </row>
    <row r="207" spans="1:46" ht="13.8" x14ac:dyDescent="0.3">
      <c r="A207" s="68" t="s">
        <v>1451</v>
      </c>
      <c r="B207" s="69">
        <v>56195</v>
      </c>
      <c r="C207" s="69">
        <v>803</v>
      </c>
      <c r="D207" s="69" t="s">
        <v>25</v>
      </c>
      <c r="E207" s="70" t="s">
        <v>6313</v>
      </c>
      <c r="F207" s="70"/>
      <c r="G207" s="71" t="s">
        <v>6738</v>
      </c>
      <c r="H207" s="69" t="s">
        <v>6315</v>
      </c>
      <c r="I207" s="68" t="s">
        <v>87</v>
      </c>
      <c r="J207" s="68" t="s">
        <v>88</v>
      </c>
      <c r="K207" s="68" t="s">
        <v>89</v>
      </c>
      <c r="L207" s="68" t="s">
        <v>89</v>
      </c>
      <c r="M207" s="68" t="s">
        <v>88</v>
      </c>
      <c r="N207" s="68" t="s">
        <v>90</v>
      </c>
      <c r="O207" s="68" t="s">
        <v>6739</v>
      </c>
      <c r="P207" s="72" t="s">
        <v>191</v>
      </c>
      <c r="Q207" s="68" t="s">
        <v>194</v>
      </c>
      <c r="R207" s="68" t="s">
        <v>6402</v>
      </c>
      <c r="S207" s="68">
        <v>92</v>
      </c>
      <c r="T207" s="68">
        <v>111</v>
      </c>
      <c r="U207" s="68">
        <v>-0.2</v>
      </c>
      <c r="V207" s="68">
        <v>406.46</v>
      </c>
      <c r="W207" s="68">
        <v>453</v>
      </c>
      <c r="X207" s="68">
        <v>-0.11</v>
      </c>
      <c r="Y207" s="68">
        <v>1742.04</v>
      </c>
      <c r="Z207" s="68">
        <v>1910</v>
      </c>
      <c r="AA207" s="68">
        <v>-0.1</v>
      </c>
      <c r="AB207" s="73">
        <v>177567.91</v>
      </c>
      <c r="AC207" s="73">
        <v>195294.24</v>
      </c>
      <c r="AD207" s="73">
        <v>187722.41</v>
      </c>
      <c r="AE207" s="73">
        <v>205614.24</v>
      </c>
      <c r="AF207" s="73"/>
      <c r="AG207" s="73">
        <f>IFERROR(VLOOKUP(J207,'Roll ups'!D:E,2,FALSE),0)</f>
        <v>43814205.929999985</v>
      </c>
      <c r="AH207" s="74">
        <f>IF(Table2[[#This Row],[CATEGORY TTL LOOKUP]]=0,0,IF(Table2[[#This Row],[CATEGORY TTL LOOKUP]]&gt;0,SUM(AB207/AG207)))</f>
        <v>4.0527474190378433E-3</v>
      </c>
      <c r="AI207" s="74" t="str">
        <f>IFERROR(IF(AH207&lt;#REF!,"STRIKE",IF(AH207&gt;=#REF!,"GOOD")),"NO DATA")</f>
        <v>NO DATA</v>
      </c>
      <c r="AJ207" s="75">
        <f>IFERROR(VLOOKUP(K207,'Roll ups'!H:I,2,FALSE),0)</f>
        <v>75793138.070000067</v>
      </c>
      <c r="AK207" s="76">
        <f>IF(Table2[[#This Row],[PRICE TIER LOOKUP]]=0,0,IF(Table2[[#This Row],[PRICE TIER LOOKUP]]&gt;0,SUM(AB207/AJ207)))</f>
        <v>2.3427966504831095E-3</v>
      </c>
      <c r="AL207" s="74" t="e">
        <f>IF(AK207&lt;#REF!,"STRIKE",IF(AK207&gt;=#REF!,"GOOD"))</f>
        <v>#REF!</v>
      </c>
      <c r="AM207" s="75">
        <f>VLOOKUP(H207,'Roll ups'!A:B,2,FALSE)</f>
        <v>325145452.83999985</v>
      </c>
      <c r="AN207" s="77">
        <f t="shared" si="8"/>
        <v>5.4611838624536767E-4</v>
      </c>
      <c r="AO207" s="74" t="str">
        <f>IFERROR(VLOOKUP(Table2[[#This Row],[Product Name]],'Roll ups'!L:P,5,FALSE),"GOOD")</f>
        <v>GOOD</v>
      </c>
      <c r="AP207" s="74">
        <f>Table2[[#This Row],[Retail Dollar Vol Current 12 Mths]]/Table2[[#This Row],[SHELF SALES  LOOKUP]]</f>
        <v>5.7734902444530245E-4</v>
      </c>
      <c r="AQ207" s="69">
        <f t="shared" si="9"/>
        <v>0</v>
      </c>
      <c r="AR20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07" s="69" t="e">
        <f>IF(Table2[[#This Row],[Shelf Dollar Vol Current 12 Mths]]&gt;#REF!,"MEETS $ CRITERIA",IF(Table2[[#This Row],[Shelf Dollar Vol Current 12 Mths]]&lt;#REF!+1,"DOES NOT MEET $ CRITERIA"))</f>
        <v>#REF!</v>
      </c>
      <c r="AT207" s="78"/>
    </row>
    <row r="208" spans="1:46" ht="13.8" x14ac:dyDescent="0.3">
      <c r="A208" s="68" t="s">
        <v>1418</v>
      </c>
      <c r="B208" s="69">
        <v>56196</v>
      </c>
      <c r="C208" s="69">
        <v>814</v>
      </c>
      <c r="D208" s="69" t="s">
        <v>25</v>
      </c>
      <c r="E208" s="70" t="s">
        <v>6313</v>
      </c>
      <c r="F208" s="70"/>
      <c r="G208" s="71" t="s">
        <v>6740</v>
      </c>
      <c r="H208" s="69" t="s">
        <v>6315</v>
      </c>
      <c r="I208" s="68" t="s">
        <v>87</v>
      </c>
      <c r="J208" s="68" t="s">
        <v>88</v>
      </c>
      <c r="K208" s="68" t="s">
        <v>89</v>
      </c>
      <c r="L208" s="68" t="s">
        <v>89</v>
      </c>
      <c r="M208" s="68" t="s">
        <v>88</v>
      </c>
      <c r="N208" s="68" t="s">
        <v>90</v>
      </c>
      <c r="O208" s="68" t="s">
        <v>6741</v>
      </c>
      <c r="P208" s="72" t="s">
        <v>191</v>
      </c>
      <c r="Q208" s="68" t="s">
        <v>194</v>
      </c>
      <c r="R208" s="68" t="s">
        <v>6402</v>
      </c>
      <c r="S208" s="68">
        <v>275</v>
      </c>
      <c r="T208" s="68">
        <v>340</v>
      </c>
      <c r="U208" s="68">
        <v>-0.24</v>
      </c>
      <c r="V208" s="68">
        <v>591</v>
      </c>
      <c r="W208" s="68">
        <v>652.33000000000004</v>
      </c>
      <c r="X208" s="68">
        <v>-0.1</v>
      </c>
      <c r="Y208" s="68">
        <v>2438</v>
      </c>
      <c r="Z208" s="68">
        <v>2614.5</v>
      </c>
      <c r="AA208" s="68">
        <v>-7.0000000000000007E-2</v>
      </c>
      <c r="AB208" s="73">
        <v>232501.2</v>
      </c>
      <c r="AC208" s="73">
        <v>251961.17</v>
      </c>
      <c r="AD208" s="73">
        <v>247213.2</v>
      </c>
      <c r="AE208" s="73">
        <v>264801.17</v>
      </c>
      <c r="AF208" s="73"/>
      <c r="AG208" s="73">
        <f>IFERROR(VLOOKUP(J208,'Roll ups'!D:E,2,FALSE),0)</f>
        <v>43814205.929999985</v>
      </c>
      <c r="AH208" s="74">
        <f>IF(Table2[[#This Row],[CATEGORY TTL LOOKUP]]=0,0,IF(Table2[[#This Row],[CATEGORY TTL LOOKUP]]&gt;0,SUM(AB208/AG208)))</f>
        <v>5.3065254764962958E-3</v>
      </c>
      <c r="AI208" s="74" t="str">
        <f>IFERROR(IF(AH208&lt;#REF!,"STRIKE",IF(AH208&gt;=#REF!,"GOOD")),"NO DATA")</f>
        <v>NO DATA</v>
      </c>
      <c r="AJ208" s="75">
        <f>IFERROR(VLOOKUP(K208,'Roll ups'!H:I,2,FALSE),0)</f>
        <v>75793138.070000067</v>
      </c>
      <c r="AK208" s="76">
        <f>IF(Table2[[#This Row],[PRICE TIER LOOKUP]]=0,0,IF(Table2[[#This Row],[PRICE TIER LOOKUP]]&gt;0,SUM(AB208/AJ208)))</f>
        <v>3.0675758508015528E-3</v>
      </c>
      <c r="AL208" s="74" t="e">
        <f>IF(AK208&lt;#REF!,"STRIKE",IF(AK208&gt;=#REF!,"GOOD"))</f>
        <v>#REF!</v>
      </c>
      <c r="AM208" s="75">
        <f>VLOOKUP(H208,'Roll ups'!A:B,2,FALSE)</f>
        <v>325145452.83999985</v>
      </c>
      <c r="AN208" s="77">
        <f t="shared" si="8"/>
        <v>7.1506828088538897E-4</v>
      </c>
      <c r="AO208" s="74" t="str">
        <f>IFERROR(VLOOKUP(Table2[[#This Row],[Product Name]],'Roll ups'!L:P,5,FALSE),"GOOD")</f>
        <v>GOOD</v>
      </c>
      <c r="AP208" s="74">
        <f>Table2[[#This Row],[Retail Dollar Vol Current 12 Mths]]/Table2[[#This Row],[SHELF SALES  LOOKUP]]</f>
        <v>7.6031572282713312E-4</v>
      </c>
      <c r="AQ208" s="69">
        <f t="shared" si="9"/>
        <v>0</v>
      </c>
      <c r="AR20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08" s="69" t="e">
        <f>IF(Table2[[#This Row],[Shelf Dollar Vol Current 12 Mths]]&gt;#REF!,"MEETS $ CRITERIA",IF(Table2[[#This Row],[Shelf Dollar Vol Current 12 Mths]]&lt;#REF!+1,"DOES NOT MEET $ CRITERIA"))</f>
        <v>#REF!</v>
      </c>
      <c r="AT208" s="78"/>
    </row>
    <row r="209" spans="1:46" ht="13.8" x14ac:dyDescent="0.3">
      <c r="A209" s="68" t="s">
        <v>2168</v>
      </c>
      <c r="B209" s="69">
        <v>56797</v>
      </c>
      <c r="C209" s="69">
        <v>443</v>
      </c>
      <c r="D209" s="69" t="s">
        <v>25</v>
      </c>
      <c r="E209" s="70" t="s">
        <v>6313</v>
      </c>
      <c r="F209" s="70"/>
      <c r="G209" s="71" t="s">
        <v>6742</v>
      </c>
      <c r="H209" s="69" t="s">
        <v>6315</v>
      </c>
      <c r="I209" s="68" t="s">
        <v>87</v>
      </c>
      <c r="J209" s="68" t="s">
        <v>88</v>
      </c>
      <c r="K209" s="68" t="s">
        <v>89</v>
      </c>
      <c r="L209" s="68" t="s">
        <v>89</v>
      </c>
      <c r="M209" s="68" t="s">
        <v>88</v>
      </c>
      <c r="N209" s="68" t="s">
        <v>90</v>
      </c>
      <c r="O209" s="68" t="s">
        <v>6743</v>
      </c>
      <c r="P209" s="72" t="s">
        <v>191</v>
      </c>
      <c r="Q209" s="68" t="s">
        <v>194</v>
      </c>
      <c r="R209" s="68" t="s">
        <v>6402</v>
      </c>
      <c r="S209" s="68">
        <v>25</v>
      </c>
      <c r="T209" s="68">
        <v>8</v>
      </c>
      <c r="U209" s="68">
        <v>0.68</v>
      </c>
      <c r="V209" s="68">
        <v>94</v>
      </c>
      <c r="W209" s="68">
        <v>90</v>
      </c>
      <c r="X209" s="68">
        <v>0.04</v>
      </c>
      <c r="Y209" s="68">
        <v>371</v>
      </c>
      <c r="Z209" s="68">
        <v>413</v>
      </c>
      <c r="AA209" s="68">
        <v>-0.11</v>
      </c>
      <c r="AB209" s="73">
        <v>37998.959999999999</v>
      </c>
      <c r="AC209" s="73">
        <v>41643.599999999999</v>
      </c>
      <c r="AD209" s="73">
        <v>39978.959999999999</v>
      </c>
      <c r="AE209" s="73">
        <v>44415.6</v>
      </c>
      <c r="AF209" s="73"/>
      <c r="AG209" s="73">
        <f>IFERROR(VLOOKUP(J209,'Roll ups'!D:E,2,FALSE),0)</f>
        <v>43814205.929999985</v>
      </c>
      <c r="AH209" s="74">
        <f>IF(Table2[[#This Row],[CATEGORY TTL LOOKUP]]=0,0,IF(Table2[[#This Row],[CATEGORY TTL LOOKUP]]&gt;0,SUM(AB209/AG209)))</f>
        <v>8.6727487565811993E-4</v>
      </c>
      <c r="AI209" s="74" t="str">
        <f>IFERROR(IF(AH209&lt;#REF!,"STRIKE",IF(AH209&gt;=#REF!,"GOOD")),"NO DATA")</f>
        <v>NO DATA</v>
      </c>
      <c r="AJ209" s="75">
        <f>IFERROR(VLOOKUP(K209,'Roll ups'!H:I,2,FALSE),0)</f>
        <v>75793138.070000067</v>
      </c>
      <c r="AK209" s="76">
        <f>IF(Table2[[#This Row],[PRICE TIER LOOKUP]]=0,0,IF(Table2[[#This Row],[PRICE TIER LOOKUP]]&gt;0,SUM(AB209/AJ209)))</f>
        <v>5.0135092658263334E-4</v>
      </c>
      <c r="AL209" s="74" t="e">
        <f>IF(AK209&lt;#REF!,"STRIKE",IF(AK209&gt;=#REF!,"GOOD"))</f>
        <v>#REF!</v>
      </c>
      <c r="AM209" s="75">
        <f>VLOOKUP(H209,'Roll ups'!A:B,2,FALSE)</f>
        <v>325145452.83999985</v>
      </c>
      <c r="AN209" s="77">
        <f t="shared" si="8"/>
        <v>1.1686757316793487E-4</v>
      </c>
      <c r="AO209" s="74" t="str">
        <f>IFERROR(VLOOKUP(Table2[[#This Row],[Product Name]],'Roll ups'!L:P,5,FALSE),"GOOD")</f>
        <v>GOOD</v>
      </c>
      <c r="AP209" s="74">
        <f>Table2[[#This Row],[Retail Dollar Vol Current 12 Mths]]/Table2[[#This Row],[SHELF SALES  LOOKUP]]</f>
        <v>1.2295715548472751E-4</v>
      </c>
      <c r="AQ209" s="69">
        <f t="shared" si="9"/>
        <v>0</v>
      </c>
      <c r="AR20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09" s="69" t="e">
        <f>IF(Table2[[#This Row],[Shelf Dollar Vol Current 12 Mths]]&gt;#REF!,"MEETS $ CRITERIA",IF(Table2[[#This Row],[Shelf Dollar Vol Current 12 Mths]]&lt;#REF!+1,"DOES NOT MEET $ CRITERIA"))</f>
        <v>#REF!</v>
      </c>
      <c r="AT209" s="78"/>
    </row>
    <row r="210" spans="1:46" ht="13.8" x14ac:dyDescent="0.3">
      <c r="A210" s="68" t="s">
        <v>2383</v>
      </c>
      <c r="B210" s="69">
        <v>56805</v>
      </c>
      <c r="C210" s="69">
        <v>338</v>
      </c>
      <c r="D210" s="69" t="s">
        <v>25</v>
      </c>
      <c r="E210" s="70" t="s">
        <v>6313</v>
      </c>
      <c r="F210" s="70"/>
      <c r="G210" s="71" t="s">
        <v>6744</v>
      </c>
      <c r="H210" s="69" t="s">
        <v>6315</v>
      </c>
      <c r="I210" s="68" t="s">
        <v>87</v>
      </c>
      <c r="J210" s="68" t="s">
        <v>88</v>
      </c>
      <c r="K210" s="68" t="s">
        <v>89</v>
      </c>
      <c r="L210" s="68" t="s">
        <v>89</v>
      </c>
      <c r="M210" s="68" t="s">
        <v>88</v>
      </c>
      <c r="N210" s="68" t="s">
        <v>90</v>
      </c>
      <c r="O210" s="68" t="s">
        <v>6745</v>
      </c>
      <c r="P210" s="72" t="s">
        <v>191</v>
      </c>
      <c r="Q210" s="68" t="s">
        <v>194</v>
      </c>
      <c r="R210" s="68" t="s">
        <v>6402</v>
      </c>
      <c r="S210" s="68">
        <v>28</v>
      </c>
      <c r="T210" s="68">
        <v>42</v>
      </c>
      <c r="U210" s="68">
        <v>-0.5</v>
      </c>
      <c r="V210" s="68">
        <v>67</v>
      </c>
      <c r="W210" s="68">
        <v>96</v>
      </c>
      <c r="X210" s="68">
        <v>-0.43</v>
      </c>
      <c r="Y210" s="68">
        <v>322</v>
      </c>
      <c r="Z210" s="68">
        <v>370.08</v>
      </c>
      <c r="AA210" s="68">
        <v>-0.15</v>
      </c>
      <c r="AB210" s="73">
        <v>30838.799999999999</v>
      </c>
      <c r="AC210" s="73">
        <v>35356.25</v>
      </c>
      <c r="AD210" s="73">
        <v>32650.799999999999</v>
      </c>
      <c r="AE210" s="73">
        <v>37492.25</v>
      </c>
      <c r="AF210" s="73"/>
      <c r="AG210" s="73">
        <f>IFERROR(VLOOKUP(J210,'Roll ups'!D:E,2,FALSE),0)</f>
        <v>43814205.929999985</v>
      </c>
      <c r="AH210" s="74">
        <f>IF(Table2[[#This Row],[CATEGORY TTL LOOKUP]]=0,0,IF(Table2[[#This Row],[CATEGORY TTL LOOKUP]]&gt;0,SUM(AB210/AG210)))</f>
        <v>7.0385390640811301E-4</v>
      </c>
      <c r="AI210" s="74" t="str">
        <f>IFERROR(IF(AH210&lt;#REF!,"STRIKE",IF(AH210&gt;=#REF!,"GOOD")),"NO DATA")</f>
        <v>NO DATA</v>
      </c>
      <c r="AJ210" s="75">
        <f>IFERROR(VLOOKUP(K210,'Roll ups'!H:I,2,FALSE),0)</f>
        <v>75793138.070000067</v>
      </c>
      <c r="AK210" s="76">
        <f>IF(Table2[[#This Row],[PRICE TIER LOOKUP]]=0,0,IF(Table2[[#This Row],[PRICE TIER LOOKUP]]&gt;0,SUM(AB210/AJ210)))</f>
        <v>4.0688116081852017E-4</v>
      </c>
      <c r="AL210" s="74" t="e">
        <f>IF(AK210&lt;#REF!,"STRIKE",IF(AK210&gt;=#REF!,"GOOD"))</f>
        <v>#REF!</v>
      </c>
      <c r="AM210" s="75">
        <f>VLOOKUP(H210,'Roll ups'!A:B,2,FALSE)</f>
        <v>325145452.83999985</v>
      </c>
      <c r="AN210" s="77">
        <f t="shared" si="8"/>
        <v>9.4846167248032839E-5</v>
      </c>
      <c r="AO210" s="74" t="str">
        <f>IFERROR(VLOOKUP(Table2[[#This Row],[Product Name]],'Roll ups'!L:P,5,FALSE),"GOOD")</f>
        <v>GOOD</v>
      </c>
      <c r="AP210" s="74">
        <f>Table2[[#This Row],[Retail Dollar Vol Current 12 Mths]]/Table2[[#This Row],[SHELF SALES  LOOKUP]]</f>
        <v>1.004190577318855E-4</v>
      </c>
      <c r="AQ210" s="69">
        <f t="shared" si="9"/>
        <v>0</v>
      </c>
      <c r="AR21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10" s="69" t="e">
        <f>IF(Table2[[#This Row],[Shelf Dollar Vol Current 12 Mths]]&gt;#REF!,"MEETS $ CRITERIA",IF(Table2[[#This Row],[Shelf Dollar Vol Current 12 Mths]]&lt;#REF!+1,"DOES NOT MEET $ CRITERIA"))</f>
        <v>#REF!</v>
      </c>
      <c r="AT210" s="78"/>
    </row>
    <row r="211" spans="1:46" ht="13.8" x14ac:dyDescent="0.3">
      <c r="A211" s="68" t="s">
        <v>3409</v>
      </c>
      <c r="B211" s="69">
        <v>66293</v>
      </c>
      <c r="C211" s="69">
        <v>384</v>
      </c>
      <c r="D211" s="69" t="s">
        <v>25</v>
      </c>
      <c r="E211" s="70" t="s">
        <v>6313</v>
      </c>
      <c r="F211" s="70"/>
      <c r="G211" s="71" t="s">
        <v>6746</v>
      </c>
      <c r="H211" s="69" t="s">
        <v>6315</v>
      </c>
      <c r="I211" s="68" t="s">
        <v>87</v>
      </c>
      <c r="J211" s="68" t="s">
        <v>88</v>
      </c>
      <c r="K211" s="68" t="s">
        <v>132</v>
      </c>
      <c r="L211" s="68" t="s">
        <v>6320</v>
      </c>
      <c r="M211" s="68" t="s">
        <v>88</v>
      </c>
      <c r="N211" s="68" t="s">
        <v>133</v>
      </c>
      <c r="O211" s="68" t="s">
        <v>6747</v>
      </c>
      <c r="P211" s="72" t="s">
        <v>191</v>
      </c>
      <c r="Q211" s="68" t="s">
        <v>59</v>
      </c>
      <c r="R211" s="68" t="s">
        <v>60</v>
      </c>
      <c r="S211" s="68">
        <v>8</v>
      </c>
      <c r="T211" s="68">
        <v>22</v>
      </c>
      <c r="U211" s="68">
        <v>-1.75</v>
      </c>
      <c r="V211" s="68">
        <v>40.5</v>
      </c>
      <c r="W211" s="68">
        <v>68.08</v>
      </c>
      <c r="X211" s="68">
        <v>-0.68</v>
      </c>
      <c r="Y211" s="68">
        <v>134.71</v>
      </c>
      <c r="Z211" s="68">
        <v>227.63</v>
      </c>
      <c r="AA211" s="68">
        <v>-0.69</v>
      </c>
      <c r="AB211" s="73">
        <v>56871.46</v>
      </c>
      <c r="AC211" s="73">
        <v>104701.4</v>
      </c>
      <c r="AD211" s="73">
        <v>56871.46</v>
      </c>
      <c r="AE211" s="73">
        <v>104701.4</v>
      </c>
      <c r="AF211" s="73"/>
      <c r="AG211" s="73">
        <f>IFERROR(VLOOKUP(J211,'Roll ups'!D:E,2,FALSE),0)</f>
        <v>43814205.929999985</v>
      </c>
      <c r="AH211" s="74">
        <f>IF(Table2[[#This Row],[CATEGORY TTL LOOKUP]]=0,0,IF(Table2[[#This Row],[CATEGORY TTL LOOKUP]]&gt;0,SUM(AB211/AG211)))</f>
        <v>1.2980141667033977E-3</v>
      </c>
      <c r="AI211" s="74" t="str">
        <f>IFERROR(IF(AH211&lt;#REF!,"STRIKE",IF(AH211&gt;=#REF!,"GOOD")),"NO DATA")</f>
        <v>NO DATA</v>
      </c>
      <c r="AJ211" s="75">
        <f>IFERROR(VLOOKUP(K211,'Roll ups'!H:I,2,FALSE),0)</f>
        <v>126094742.97999983</v>
      </c>
      <c r="AK211" s="76">
        <f>IF(Table2[[#This Row],[PRICE TIER LOOKUP]]=0,0,IF(Table2[[#This Row],[PRICE TIER LOOKUP]]&gt;0,SUM(AB211/AJ211)))</f>
        <v>4.5102165765166367E-4</v>
      </c>
      <c r="AL211" s="74" t="e">
        <f>IF(AK211&lt;#REF!,"STRIKE",IF(AK211&gt;=#REF!,"GOOD"))</f>
        <v>#REF!</v>
      </c>
      <c r="AM211" s="75">
        <f>VLOOKUP(H211,'Roll ups'!A:B,2,FALSE)</f>
        <v>325145452.83999985</v>
      </c>
      <c r="AN211" s="77">
        <f t="shared" si="8"/>
        <v>1.7491082684150517E-4</v>
      </c>
      <c r="AO211" s="74" t="str">
        <f>IFERROR(VLOOKUP(Table2[[#This Row],[Product Name]],'Roll ups'!L:P,5,FALSE),"GOOD")</f>
        <v>GOOD</v>
      </c>
      <c r="AP211" s="74">
        <f>Table2[[#This Row],[Retail Dollar Vol Current 12 Mths]]/Table2[[#This Row],[SHELF SALES  LOOKUP]]</f>
        <v>1.7491082684150517E-4</v>
      </c>
      <c r="AQ211" s="69">
        <f t="shared" si="9"/>
        <v>0</v>
      </c>
      <c r="AR21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11" s="69" t="e">
        <f>IF(Table2[[#This Row],[Shelf Dollar Vol Current 12 Mths]]&gt;#REF!,"MEETS $ CRITERIA",IF(Table2[[#This Row],[Shelf Dollar Vol Current 12 Mths]]&lt;#REF!+1,"DOES NOT MEET $ CRITERIA"))</f>
        <v>#REF!</v>
      </c>
      <c r="AT211" s="78"/>
    </row>
    <row r="212" spans="1:46" ht="13.8" x14ac:dyDescent="0.3">
      <c r="A212" s="68" t="s">
        <v>3463</v>
      </c>
      <c r="B212" s="69">
        <v>66296</v>
      </c>
      <c r="C212" s="69">
        <v>350</v>
      </c>
      <c r="D212" s="69" t="s">
        <v>25</v>
      </c>
      <c r="E212" s="70" t="s">
        <v>6313</v>
      </c>
      <c r="F212" s="70"/>
      <c r="G212" s="71" t="s">
        <v>6748</v>
      </c>
      <c r="H212" s="69" t="s">
        <v>6315</v>
      </c>
      <c r="I212" s="68" t="s">
        <v>87</v>
      </c>
      <c r="J212" s="68" t="s">
        <v>88</v>
      </c>
      <c r="K212" s="68" t="s">
        <v>132</v>
      </c>
      <c r="L212" s="68" t="s">
        <v>6320</v>
      </c>
      <c r="M212" s="68" t="s">
        <v>88</v>
      </c>
      <c r="N212" s="68" t="s">
        <v>133</v>
      </c>
      <c r="O212" s="68" t="s">
        <v>6749</v>
      </c>
      <c r="P212" s="72" t="s">
        <v>191</v>
      </c>
      <c r="Q212" s="68" t="s">
        <v>59</v>
      </c>
      <c r="R212" s="68" t="s">
        <v>60</v>
      </c>
      <c r="S212" s="68">
        <v>10</v>
      </c>
      <c r="T212" s="68">
        <v>18.5</v>
      </c>
      <c r="U212" s="68">
        <v>-0.93</v>
      </c>
      <c r="V212" s="68">
        <v>36.17</v>
      </c>
      <c r="W212" s="68">
        <v>66</v>
      </c>
      <c r="X212" s="68">
        <v>-0.82</v>
      </c>
      <c r="Y212" s="68">
        <v>162.5</v>
      </c>
      <c r="Z212" s="68">
        <v>217.5</v>
      </c>
      <c r="AA212" s="68">
        <v>-0.34</v>
      </c>
      <c r="AB212" s="73">
        <v>67694.320000000007</v>
      </c>
      <c r="AC212" s="73">
        <v>96505.5</v>
      </c>
      <c r="AD212" s="73">
        <v>67694.320000000007</v>
      </c>
      <c r="AE212" s="73">
        <v>96505.5</v>
      </c>
      <c r="AF212" s="73"/>
      <c r="AG212" s="73">
        <f>IFERROR(VLOOKUP(J212,'Roll ups'!D:E,2,FALSE),0)</f>
        <v>43814205.929999985</v>
      </c>
      <c r="AH212" s="74">
        <f>IF(Table2[[#This Row],[CATEGORY TTL LOOKUP]]=0,0,IF(Table2[[#This Row],[CATEGORY TTL LOOKUP]]&gt;0,SUM(AB212/AG212)))</f>
        <v>1.5450313103506251E-3</v>
      </c>
      <c r="AI212" s="74" t="str">
        <f>IFERROR(IF(AH212&lt;#REF!,"STRIKE",IF(AH212&gt;=#REF!,"GOOD")),"NO DATA")</f>
        <v>NO DATA</v>
      </c>
      <c r="AJ212" s="75">
        <f>IFERROR(VLOOKUP(K212,'Roll ups'!H:I,2,FALSE),0)</f>
        <v>126094742.97999983</v>
      </c>
      <c r="AK212" s="76">
        <f>IF(Table2[[#This Row],[PRICE TIER LOOKUP]]=0,0,IF(Table2[[#This Row],[PRICE TIER LOOKUP]]&gt;0,SUM(AB212/AJ212)))</f>
        <v>5.3685283303790991E-4</v>
      </c>
      <c r="AL212" s="74" t="e">
        <f>IF(AK212&lt;#REF!,"STRIKE",IF(AK212&gt;=#REF!,"GOOD"))</f>
        <v>#REF!</v>
      </c>
      <c r="AM212" s="75">
        <f>VLOOKUP(H212,'Roll ups'!A:B,2,FALSE)</f>
        <v>325145452.83999985</v>
      </c>
      <c r="AN212" s="77">
        <f t="shared" si="8"/>
        <v>2.0819703738348623E-4</v>
      </c>
      <c r="AO212" s="74" t="str">
        <f>IFERROR(VLOOKUP(Table2[[#This Row],[Product Name]],'Roll ups'!L:P,5,FALSE),"GOOD")</f>
        <v>GOOD</v>
      </c>
      <c r="AP212" s="74">
        <f>Table2[[#This Row],[Retail Dollar Vol Current 12 Mths]]/Table2[[#This Row],[SHELF SALES  LOOKUP]]</f>
        <v>2.0819703738348623E-4</v>
      </c>
      <c r="AQ212" s="69">
        <f t="shared" si="9"/>
        <v>0</v>
      </c>
      <c r="AR21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12" s="69" t="e">
        <f>IF(Table2[[#This Row],[Shelf Dollar Vol Current 12 Mths]]&gt;#REF!,"MEETS $ CRITERIA",IF(Table2[[#This Row],[Shelf Dollar Vol Current 12 Mths]]&lt;#REF!+1,"DOES NOT MEET $ CRITERIA"))</f>
        <v>#REF!</v>
      </c>
      <c r="AT212" s="78"/>
    </row>
    <row r="213" spans="1:46" ht="13.8" x14ac:dyDescent="0.3">
      <c r="A213" s="68" t="s">
        <v>1491</v>
      </c>
      <c r="B213" s="69">
        <v>73754</v>
      </c>
      <c r="C213" s="69">
        <v>680</v>
      </c>
      <c r="D213" s="69" t="s">
        <v>25</v>
      </c>
      <c r="E213" s="70" t="s">
        <v>6313</v>
      </c>
      <c r="F213" s="70"/>
      <c r="G213" s="71" t="s">
        <v>6750</v>
      </c>
      <c r="H213" s="69" t="s">
        <v>6315</v>
      </c>
      <c r="I213" s="68" t="s">
        <v>87</v>
      </c>
      <c r="J213" s="68" t="s">
        <v>88</v>
      </c>
      <c r="K213" s="68" t="s">
        <v>89</v>
      </c>
      <c r="L213" s="68" t="s">
        <v>89</v>
      </c>
      <c r="M213" s="68" t="s">
        <v>88</v>
      </c>
      <c r="N213" s="68" t="s">
        <v>90</v>
      </c>
      <c r="O213" s="68" t="s">
        <v>6751</v>
      </c>
      <c r="P213" s="72" t="s">
        <v>191</v>
      </c>
      <c r="Q213" s="68" t="s">
        <v>26</v>
      </c>
      <c r="R213" s="68" t="s">
        <v>27</v>
      </c>
      <c r="S213" s="68">
        <v>67</v>
      </c>
      <c r="T213" s="68">
        <v>76</v>
      </c>
      <c r="U213" s="68">
        <v>-0.13</v>
      </c>
      <c r="V213" s="68">
        <v>213.33</v>
      </c>
      <c r="W213" s="68">
        <v>275</v>
      </c>
      <c r="X213" s="68">
        <v>-0.28999999999999998</v>
      </c>
      <c r="Y213" s="68">
        <v>880.33</v>
      </c>
      <c r="Z213" s="68">
        <v>1077.04</v>
      </c>
      <c r="AA213" s="68">
        <v>-0.22</v>
      </c>
      <c r="AB213" s="73">
        <v>102470.8</v>
      </c>
      <c r="AC213" s="73">
        <v>125220.77</v>
      </c>
      <c r="AD213" s="73">
        <v>102470.8</v>
      </c>
      <c r="AE213" s="73">
        <v>125220.77</v>
      </c>
      <c r="AF213" s="73"/>
      <c r="AG213" s="73">
        <f>IFERROR(VLOOKUP(J213,'Roll ups'!D:E,2,FALSE),0)</f>
        <v>43814205.929999985</v>
      </c>
      <c r="AH213" s="74">
        <f>IF(Table2[[#This Row],[CATEGORY TTL LOOKUP]]=0,0,IF(Table2[[#This Row],[CATEGORY TTL LOOKUP]]&gt;0,SUM(AB213/AG213)))</f>
        <v>2.338757437797984E-3</v>
      </c>
      <c r="AI213" s="74" t="str">
        <f>IFERROR(IF(AH213&lt;#REF!,"STRIKE",IF(AH213&gt;=#REF!,"GOOD")),"NO DATA")</f>
        <v>NO DATA</v>
      </c>
      <c r="AJ213" s="75">
        <f>IFERROR(VLOOKUP(K213,'Roll ups'!H:I,2,FALSE),0)</f>
        <v>75793138.070000067</v>
      </c>
      <c r="AK213" s="76">
        <f>IF(Table2[[#This Row],[PRICE TIER LOOKUP]]=0,0,IF(Table2[[#This Row],[PRICE TIER LOOKUP]]&gt;0,SUM(AB213/AJ213)))</f>
        <v>1.3519799101781658E-3</v>
      </c>
      <c r="AL213" s="74" t="e">
        <f>IF(AK213&lt;#REF!,"STRIKE",IF(AK213&gt;=#REF!,"GOOD"))</f>
        <v>#REF!</v>
      </c>
      <c r="AM213" s="75">
        <f>VLOOKUP(H213,'Roll ups'!A:B,2,FALSE)</f>
        <v>325145452.83999985</v>
      </c>
      <c r="AN213" s="77">
        <f t="shared" si="8"/>
        <v>3.1515372306444229E-4</v>
      </c>
      <c r="AO213" s="74" t="str">
        <f>IFERROR(VLOOKUP(Table2[[#This Row],[Product Name]],'Roll ups'!L:P,5,FALSE),"GOOD")</f>
        <v>GOOD</v>
      </c>
      <c r="AP213" s="74">
        <f>Table2[[#This Row],[Retail Dollar Vol Current 12 Mths]]/Table2[[#This Row],[SHELF SALES  LOOKUP]]</f>
        <v>3.1515372306444229E-4</v>
      </c>
      <c r="AQ213" s="69">
        <f t="shared" si="9"/>
        <v>0</v>
      </c>
      <c r="AR21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13" s="69" t="e">
        <f>IF(Table2[[#This Row],[Shelf Dollar Vol Current 12 Mths]]&gt;#REF!,"MEETS $ CRITERIA",IF(Table2[[#This Row],[Shelf Dollar Vol Current 12 Mths]]&lt;#REF!+1,"DOES NOT MEET $ CRITERIA"))</f>
        <v>#REF!</v>
      </c>
      <c r="AT213" s="78"/>
    </row>
    <row r="214" spans="1:46" ht="13.8" x14ac:dyDescent="0.3">
      <c r="A214" s="68" t="s">
        <v>1457</v>
      </c>
      <c r="B214" s="69">
        <v>73755</v>
      </c>
      <c r="C214" s="69">
        <v>710</v>
      </c>
      <c r="D214" s="69" t="s">
        <v>25</v>
      </c>
      <c r="E214" s="70" t="s">
        <v>6313</v>
      </c>
      <c r="F214" s="70"/>
      <c r="G214" s="71" t="s">
        <v>6752</v>
      </c>
      <c r="H214" s="69" t="s">
        <v>6315</v>
      </c>
      <c r="I214" s="68" t="s">
        <v>87</v>
      </c>
      <c r="J214" s="68" t="s">
        <v>88</v>
      </c>
      <c r="K214" s="68" t="s">
        <v>89</v>
      </c>
      <c r="L214" s="68" t="s">
        <v>89</v>
      </c>
      <c r="M214" s="68" t="s">
        <v>88</v>
      </c>
      <c r="N214" s="68" t="s">
        <v>90</v>
      </c>
      <c r="O214" s="68" t="s">
        <v>6753</v>
      </c>
      <c r="P214" s="72" t="s">
        <v>191</v>
      </c>
      <c r="Q214" s="68" t="s">
        <v>26</v>
      </c>
      <c r="R214" s="68" t="s">
        <v>27</v>
      </c>
      <c r="S214" s="68">
        <v>59</v>
      </c>
      <c r="T214" s="68">
        <v>88</v>
      </c>
      <c r="U214" s="68">
        <v>-0.49</v>
      </c>
      <c r="V214" s="68">
        <v>209.25</v>
      </c>
      <c r="W214" s="68">
        <v>263.08</v>
      </c>
      <c r="X214" s="68">
        <v>-0.26</v>
      </c>
      <c r="Y214" s="68">
        <v>898.33</v>
      </c>
      <c r="Z214" s="68">
        <v>1113.08</v>
      </c>
      <c r="AA214" s="68">
        <v>-0.24</v>
      </c>
      <c r="AB214" s="73">
        <v>103986.96</v>
      </c>
      <c r="AC214" s="73">
        <v>122273.32</v>
      </c>
      <c r="AD214" s="73">
        <v>107692.2</v>
      </c>
      <c r="AE214" s="73">
        <v>126894.86</v>
      </c>
      <c r="AF214" s="73"/>
      <c r="AG214" s="73">
        <f>IFERROR(VLOOKUP(J214,'Roll ups'!D:E,2,FALSE),0)</f>
        <v>43814205.929999985</v>
      </c>
      <c r="AH214" s="74">
        <f>IF(Table2[[#This Row],[CATEGORY TTL LOOKUP]]=0,0,IF(Table2[[#This Row],[CATEGORY TTL LOOKUP]]&gt;0,SUM(AB214/AG214)))</f>
        <v>2.3733617394809201E-3</v>
      </c>
      <c r="AI214" s="74" t="str">
        <f>IFERROR(IF(AH214&lt;#REF!,"STRIKE",IF(AH214&gt;=#REF!,"GOOD")),"NO DATA")</f>
        <v>NO DATA</v>
      </c>
      <c r="AJ214" s="75">
        <f>IFERROR(VLOOKUP(K214,'Roll ups'!H:I,2,FALSE),0)</f>
        <v>75793138.070000067</v>
      </c>
      <c r="AK214" s="76">
        <f>IF(Table2[[#This Row],[PRICE TIER LOOKUP]]=0,0,IF(Table2[[#This Row],[PRICE TIER LOOKUP]]&gt;0,SUM(AB214/AJ214)))</f>
        <v>1.3719838318867474E-3</v>
      </c>
      <c r="AL214" s="74" t="e">
        <f>IF(AK214&lt;#REF!,"STRIKE",IF(AK214&gt;=#REF!,"GOOD"))</f>
        <v>#REF!</v>
      </c>
      <c r="AM214" s="75">
        <f>VLOOKUP(H214,'Roll ups'!A:B,2,FALSE)</f>
        <v>325145452.83999985</v>
      </c>
      <c r="AN214" s="77">
        <f t="shared" si="8"/>
        <v>3.1981674383486068E-4</v>
      </c>
      <c r="AO214" s="74" t="str">
        <f>IFERROR(VLOOKUP(Table2[[#This Row],[Product Name]],'Roll ups'!L:P,5,FALSE),"GOOD")</f>
        <v>GOOD</v>
      </c>
      <c r="AP214" s="74">
        <f>Table2[[#This Row],[Retail Dollar Vol Current 12 Mths]]/Table2[[#This Row],[SHELF SALES  LOOKUP]]</f>
        <v>3.3121238221035196E-4</v>
      </c>
      <c r="AQ214" s="69">
        <f t="shared" si="9"/>
        <v>0</v>
      </c>
      <c r="AR21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14" s="69" t="e">
        <f>IF(Table2[[#This Row],[Shelf Dollar Vol Current 12 Mths]]&gt;#REF!,"MEETS $ CRITERIA",IF(Table2[[#This Row],[Shelf Dollar Vol Current 12 Mths]]&lt;#REF!+1,"DOES NOT MEET $ CRITERIA"))</f>
        <v>#REF!</v>
      </c>
      <c r="AT214" s="78"/>
    </row>
    <row r="215" spans="1:46" ht="13.8" x14ac:dyDescent="0.3">
      <c r="A215" s="68" t="s">
        <v>3472</v>
      </c>
      <c r="B215" s="69">
        <v>77577</v>
      </c>
      <c r="C215" s="69">
        <v>513</v>
      </c>
      <c r="D215" s="69" t="s">
        <v>25</v>
      </c>
      <c r="E215" s="70" t="s">
        <v>6313</v>
      </c>
      <c r="F215" s="70"/>
      <c r="G215" s="71" t="s">
        <v>6754</v>
      </c>
      <c r="H215" s="69" t="s">
        <v>6315</v>
      </c>
      <c r="I215" s="68" t="s">
        <v>54</v>
      </c>
      <c r="J215" s="68" t="s">
        <v>88</v>
      </c>
      <c r="K215" s="68" t="s">
        <v>132</v>
      </c>
      <c r="L215" s="68" t="s">
        <v>132</v>
      </c>
      <c r="M215" s="68" t="s">
        <v>252</v>
      </c>
      <c r="N215" s="68" t="s">
        <v>184</v>
      </c>
      <c r="O215" s="68" t="s">
        <v>6755</v>
      </c>
      <c r="P215" s="72" t="s">
        <v>191</v>
      </c>
      <c r="Q215" s="68" t="s">
        <v>254</v>
      </c>
      <c r="R215" s="68" t="s">
        <v>60</v>
      </c>
      <c r="S215" s="68">
        <v>10</v>
      </c>
      <c r="T215" s="68">
        <v>11.5</v>
      </c>
      <c r="U215" s="68">
        <v>-0.15</v>
      </c>
      <c r="V215" s="68">
        <v>53.58</v>
      </c>
      <c r="W215" s="68">
        <v>50.5</v>
      </c>
      <c r="X215" s="68">
        <v>0.06</v>
      </c>
      <c r="Y215" s="68">
        <v>289.25</v>
      </c>
      <c r="Z215" s="68">
        <v>245.67</v>
      </c>
      <c r="AA215" s="68">
        <v>0.15</v>
      </c>
      <c r="AB215" s="73">
        <v>55955.35</v>
      </c>
      <c r="AC215" s="73">
        <v>49540.6</v>
      </c>
      <c r="AD215" s="73">
        <v>61753.95</v>
      </c>
      <c r="AE215" s="73">
        <v>53211.4</v>
      </c>
      <c r="AF215" s="73"/>
      <c r="AG215" s="73">
        <f>IFERROR(VLOOKUP(J215,'Roll ups'!D:E,2,FALSE),0)</f>
        <v>43814205.929999985</v>
      </c>
      <c r="AH215" s="74">
        <f>IF(Table2[[#This Row],[CATEGORY TTL LOOKUP]]=0,0,IF(Table2[[#This Row],[CATEGORY TTL LOOKUP]]&gt;0,SUM(AB215/AG215)))</f>
        <v>1.2771051948173471E-3</v>
      </c>
      <c r="AI215" s="74" t="str">
        <f>IFERROR(IF(AH215&lt;#REF!,"STRIKE",IF(AH215&gt;=#REF!,"GOOD")),"NO DATA")</f>
        <v>NO DATA</v>
      </c>
      <c r="AJ215" s="75">
        <f>IFERROR(VLOOKUP(K215,'Roll ups'!H:I,2,FALSE),0)</f>
        <v>126094742.97999983</v>
      </c>
      <c r="AK215" s="76">
        <f>IF(Table2[[#This Row],[PRICE TIER LOOKUP]]=0,0,IF(Table2[[#This Row],[PRICE TIER LOOKUP]]&gt;0,SUM(AB215/AJ215)))</f>
        <v>4.4375640631485487E-4</v>
      </c>
      <c r="AL215" s="74" t="e">
        <f>IF(AK215&lt;#REF!,"STRIKE",IF(AK215&gt;=#REF!,"GOOD"))</f>
        <v>#REF!</v>
      </c>
      <c r="AM215" s="75">
        <f>VLOOKUP(H215,'Roll ups'!A:B,2,FALSE)</f>
        <v>325145452.83999985</v>
      </c>
      <c r="AN215" s="77">
        <f t="shared" si="8"/>
        <v>1.720932878232037E-4</v>
      </c>
      <c r="AO215" s="74" t="str">
        <f>IFERROR(VLOOKUP(Table2[[#This Row],[Product Name]],'Roll ups'!L:P,5,FALSE),"GOOD")</f>
        <v>GOOD</v>
      </c>
      <c r="AP215" s="74">
        <f>Table2[[#This Row],[Retail Dollar Vol Current 12 Mths]]/Table2[[#This Row],[SHELF SALES  LOOKUP]]</f>
        <v>1.8992715248085715E-4</v>
      </c>
      <c r="AQ215" s="69">
        <f t="shared" si="9"/>
        <v>0</v>
      </c>
      <c r="AR21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15" s="69" t="e">
        <f>IF(Table2[[#This Row],[Shelf Dollar Vol Current 12 Mths]]&gt;#REF!,"MEETS $ CRITERIA",IF(Table2[[#This Row],[Shelf Dollar Vol Current 12 Mths]]&lt;#REF!+1,"DOES NOT MEET $ CRITERIA"))</f>
        <v>#REF!</v>
      </c>
      <c r="AT215" s="78"/>
    </row>
    <row r="216" spans="1:46" ht="13.8" x14ac:dyDescent="0.3">
      <c r="A216" s="68" t="s">
        <v>2464</v>
      </c>
      <c r="B216" s="69">
        <v>77897</v>
      </c>
      <c r="C216" s="69">
        <v>374</v>
      </c>
      <c r="D216" s="69" t="s">
        <v>25</v>
      </c>
      <c r="E216" s="70" t="s">
        <v>6313</v>
      </c>
      <c r="F216" s="70"/>
      <c r="G216" s="71" t="s">
        <v>6756</v>
      </c>
      <c r="H216" s="69" t="s">
        <v>6315</v>
      </c>
      <c r="I216" s="68" t="s">
        <v>54</v>
      </c>
      <c r="J216" s="68" t="s">
        <v>88</v>
      </c>
      <c r="K216" s="68" t="s">
        <v>132</v>
      </c>
      <c r="L216" s="68" t="s">
        <v>132</v>
      </c>
      <c r="M216" s="68" t="s">
        <v>191</v>
      </c>
      <c r="N216" s="68" t="s">
        <v>211</v>
      </c>
      <c r="O216" s="68" t="s">
        <v>6757</v>
      </c>
      <c r="P216" s="72" t="s">
        <v>191</v>
      </c>
      <c r="Q216" s="68" t="s">
        <v>254</v>
      </c>
      <c r="R216" s="68" t="s">
        <v>60</v>
      </c>
      <c r="S216" s="68">
        <v>7</v>
      </c>
      <c r="T216" s="68">
        <v>6</v>
      </c>
      <c r="U216" s="68">
        <v>0.14000000000000001</v>
      </c>
      <c r="V216" s="68">
        <v>24</v>
      </c>
      <c r="W216" s="68">
        <v>37</v>
      </c>
      <c r="X216" s="68">
        <v>-0.54</v>
      </c>
      <c r="Y216" s="68">
        <v>131.91999999999999</v>
      </c>
      <c r="Z216" s="68">
        <v>168.83</v>
      </c>
      <c r="AA216" s="68">
        <v>-0.28000000000000003</v>
      </c>
      <c r="AB216" s="73">
        <v>25768.27</v>
      </c>
      <c r="AC216" s="73">
        <v>33698.9</v>
      </c>
      <c r="AD216" s="73">
        <v>28224.67</v>
      </c>
      <c r="AE216" s="73">
        <v>36569.300000000003</v>
      </c>
      <c r="AF216" s="73"/>
      <c r="AG216" s="73">
        <f>IFERROR(VLOOKUP(J216,'Roll ups'!D:E,2,FALSE),0)</f>
        <v>43814205.929999985</v>
      </c>
      <c r="AH216" s="74">
        <f>IF(Table2[[#This Row],[CATEGORY TTL LOOKUP]]=0,0,IF(Table2[[#This Row],[CATEGORY TTL LOOKUP]]&gt;0,SUM(AB216/AG216)))</f>
        <v>5.8812591608230495E-4</v>
      </c>
      <c r="AI216" s="74" t="str">
        <f>IFERROR(IF(AH216&lt;#REF!,"STRIKE",IF(AH216&gt;=#REF!,"GOOD")),"NO DATA")</f>
        <v>NO DATA</v>
      </c>
      <c r="AJ216" s="75">
        <f>IFERROR(VLOOKUP(K216,'Roll ups'!H:I,2,FALSE),0)</f>
        <v>126094742.97999983</v>
      </c>
      <c r="AK216" s="76">
        <f>IF(Table2[[#This Row],[PRICE TIER LOOKUP]]=0,0,IF(Table2[[#This Row],[PRICE TIER LOOKUP]]&gt;0,SUM(AB216/AJ216)))</f>
        <v>2.0435641796809218E-4</v>
      </c>
      <c r="AL216" s="74" t="e">
        <f>IF(AK216&lt;#REF!,"STRIKE",IF(AK216&gt;=#REF!,"GOOD"))</f>
        <v>#REF!</v>
      </c>
      <c r="AM216" s="75">
        <f>VLOOKUP(H216,'Roll ups'!A:B,2,FALSE)</f>
        <v>325145452.83999985</v>
      </c>
      <c r="AN216" s="77">
        <f t="shared" si="8"/>
        <v>7.9251515821383034E-5</v>
      </c>
      <c r="AO216" s="74" t="str">
        <f>IFERROR(VLOOKUP(Table2[[#This Row],[Product Name]],'Roll ups'!L:P,5,FALSE),"GOOD")</f>
        <v>GOOD</v>
      </c>
      <c r="AP216" s="74">
        <f>Table2[[#This Row],[Retail Dollar Vol Current 12 Mths]]/Table2[[#This Row],[SHELF SALES  LOOKUP]]</f>
        <v>8.6806288550155485E-5</v>
      </c>
      <c r="AQ216" s="69">
        <f t="shared" si="9"/>
        <v>0</v>
      </c>
      <c r="AR21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16" s="69" t="e">
        <f>IF(Table2[[#This Row],[Shelf Dollar Vol Current 12 Mths]]&gt;#REF!,"MEETS $ CRITERIA",IF(Table2[[#This Row],[Shelf Dollar Vol Current 12 Mths]]&lt;#REF!+1,"DOES NOT MEET $ CRITERIA"))</f>
        <v>#REF!</v>
      </c>
      <c r="AT216" s="78"/>
    </row>
    <row r="217" spans="1:46" ht="13.8" x14ac:dyDescent="0.3">
      <c r="A217" s="68" t="s">
        <v>2056</v>
      </c>
      <c r="B217" s="69">
        <v>10623</v>
      </c>
      <c r="C217" s="69">
        <v>289</v>
      </c>
      <c r="D217" s="69" t="s">
        <v>25</v>
      </c>
      <c r="E217" s="70" t="s">
        <v>6313</v>
      </c>
      <c r="F217" s="70"/>
      <c r="G217" s="71" t="s">
        <v>6758</v>
      </c>
      <c r="H217" s="69" t="s">
        <v>6315</v>
      </c>
      <c r="I217" s="68" t="s">
        <v>6355</v>
      </c>
      <c r="J217" s="68" t="s">
        <v>257</v>
      </c>
      <c r="K217" s="68" t="s">
        <v>89</v>
      </c>
      <c r="L217" s="68" t="s">
        <v>89</v>
      </c>
      <c r="M217" s="68" t="s">
        <v>257</v>
      </c>
      <c r="N217" s="68" t="s">
        <v>258</v>
      </c>
      <c r="O217" s="68" t="s">
        <v>6759</v>
      </c>
      <c r="P217" s="72" t="s">
        <v>6357</v>
      </c>
      <c r="Q217" s="68" t="s">
        <v>6387</v>
      </c>
      <c r="R217" s="68" t="s">
        <v>31</v>
      </c>
      <c r="S217" s="68">
        <v>16</v>
      </c>
      <c r="T217" s="68">
        <v>28.8</v>
      </c>
      <c r="U217" s="68">
        <v>-0.8</v>
      </c>
      <c r="V217" s="68">
        <v>57.61</v>
      </c>
      <c r="W217" s="68">
        <v>70.39</v>
      </c>
      <c r="X217" s="68">
        <v>-0.22</v>
      </c>
      <c r="Y217" s="68">
        <v>218.71</v>
      </c>
      <c r="Z217" s="68">
        <v>289.07</v>
      </c>
      <c r="AA217" s="68">
        <v>-0.32</v>
      </c>
      <c r="AB217" s="73">
        <v>30110.400000000001</v>
      </c>
      <c r="AC217" s="73">
        <v>39585.24</v>
      </c>
      <c r="AD217" s="73">
        <v>30110.400000000001</v>
      </c>
      <c r="AE217" s="73">
        <v>39585.24</v>
      </c>
      <c r="AF217" s="73"/>
      <c r="AG217" s="73">
        <f>IFERROR(VLOOKUP(J217,'Roll ups'!D:E,2,FALSE),0)</f>
        <v>29546996.449999988</v>
      </c>
      <c r="AH217" s="74">
        <f>IF(Table2[[#This Row],[CATEGORY TTL LOOKUP]]=0,0,IF(Table2[[#This Row],[CATEGORY TTL LOOKUP]]&gt;0,SUM(AB217/AG217)))</f>
        <v>1.0190680481162752E-3</v>
      </c>
      <c r="AI217" s="74" t="str">
        <f>IFERROR(IF(AH217&lt;#REF!,"STRIKE",IF(AH217&gt;=#REF!,"GOOD")),"NO DATA")</f>
        <v>NO DATA</v>
      </c>
      <c r="AJ217" s="75">
        <f>IFERROR(VLOOKUP(K217,'Roll ups'!H:I,2,FALSE),0)</f>
        <v>75793138.070000067</v>
      </c>
      <c r="AK217" s="76">
        <f>IF(Table2[[#This Row],[PRICE TIER LOOKUP]]=0,0,IF(Table2[[#This Row],[PRICE TIER LOOKUP]]&gt;0,SUM(AB217/AJ217)))</f>
        <v>3.972707921420409E-4</v>
      </c>
      <c r="AL217" s="74" t="e">
        <f>IF(AK217&lt;#REF!,"STRIKE",IF(AK217&gt;=#REF!,"GOOD"))</f>
        <v>#REF!</v>
      </c>
      <c r="AM217" s="75">
        <f>VLOOKUP(H217,'Roll ups'!A:B,2,FALSE)</f>
        <v>325145452.83999985</v>
      </c>
      <c r="AN217" s="77">
        <f t="shared" si="8"/>
        <v>9.2605939086643068E-5</v>
      </c>
      <c r="AO217" s="74" t="str">
        <f>IFERROR(VLOOKUP(Table2[[#This Row],[Product Name]],'Roll ups'!L:P,5,FALSE),"GOOD")</f>
        <v>GOOD</v>
      </c>
      <c r="AP217" s="74">
        <f>Table2[[#This Row],[Retail Dollar Vol Current 12 Mths]]/Table2[[#This Row],[SHELF SALES  LOOKUP]]</f>
        <v>9.2605939086643068E-5</v>
      </c>
      <c r="AQ217" s="69">
        <f t="shared" si="9"/>
        <v>0</v>
      </c>
      <c r="AR21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17" s="69" t="e">
        <f>IF(Table2[[#This Row],[Shelf Dollar Vol Current 12 Mths]]&gt;#REF!,"MEETS $ CRITERIA",IF(Table2[[#This Row],[Shelf Dollar Vol Current 12 Mths]]&lt;#REF!+1,"DOES NOT MEET $ CRITERIA"))</f>
        <v>#REF!</v>
      </c>
      <c r="AT217" s="78"/>
    </row>
    <row r="218" spans="1:46" ht="13.8" x14ac:dyDescent="0.3">
      <c r="A218" s="68" t="s">
        <v>1782</v>
      </c>
      <c r="B218" s="69">
        <v>10624</v>
      </c>
      <c r="C218" s="69">
        <v>508</v>
      </c>
      <c r="D218" s="69" t="s">
        <v>25</v>
      </c>
      <c r="E218" s="70" t="s">
        <v>6313</v>
      </c>
      <c r="F218" s="70"/>
      <c r="G218" s="71" t="s">
        <v>6760</v>
      </c>
      <c r="H218" s="69" t="s">
        <v>6315</v>
      </c>
      <c r="I218" s="68" t="s">
        <v>6355</v>
      </c>
      <c r="J218" s="68" t="s">
        <v>257</v>
      </c>
      <c r="K218" s="68" t="s">
        <v>89</v>
      </c>
      <c r="L218" s="68" t="s">
        <v>89</v>
      </c>
      <c r="M218" s="68" t="s">
        <v>257</v>
      </c>
      <c r="N218" s="68" t="s">
        <v>258</v>
      </c>
      <c r="O218" s="68" t="s">
        <v>6761</v>
      </c>
      <c r="P218" s="72" t="s">
        <v>6357</v>
      </c>
      <c r="Q218" s="68" t="s">
        <v>6387</v>
      </c>
      <c r="R218" s="68" t="s">
        <v>31</v>
      </c>
      <c r="S218" s="68">
        <v>33</v>
      </c>
      <c r="T218" s="68">
        <v>54</v>
      </c>
      <c r="U218" s="68">
        <v>-0.64</v>
      </c>
      <c r="V218" s="68">
        <v>125</v>
      </c>
      <c r="W218" s="68">
        <v>160</v>
      </c>
      <c r="X218" s="68">
        <v>-0.28000000000000003</v>
      </c>
      <c r="Y218" s="68">
        <v>485</v>
      </c>
      <c r="Z218" s="68">
        <v>578</v>
      </c>
      <c r="AA218" s="68">
        <v>-0.19</v>
      </c>
      <c r="AB218" s="73">
        <v>60644.4</v>
      </c>
      <c r="AC218" s="73">
        <v>71990.880000000005</v>
      </c>
      <c r="AD218" s="73">
        <v>60644.4</v>
      </c>
      <c r="AE218" s="73">
        <v>71990.880000000005</v>
      </c>
      <c r="AF218" s="73"/>
      <c r="AG218" s="73">
        <f>IFERROR(VLOOKUP(J218,'Roll ups'!D:E,2,FALSE),0)</f>
        <v>29546996.449999988</v>
      </c>
      <c r="AH218" s="74">
        <f>IF(Table2[[#This Row],[CATEGORY TTL LOOKUP]]=0,0,IF(Table2[[#This Row],[CATEGORY TTL LOOKUP]]&gt;0,SUM(AB218/AG218)))</f>
        <v>2.0524725788160451E-3</v>
      </c>
      <c r="AI218" s="74" t="str">
        <f>IFERROR(IF(AH218&lt;#REF!,"STRIKE",IF(AH218&gt;=#REF!,"GOOD")),"NO DATA")</f>
        <v>NO DATA</v>
      </c>
      <c r="AJ218" s="75">
        <f>IFERROR(VLOOKUP(K218,'Roll ups'!H:I,2,FALSE),0)</f>
        <v>75793138.070000067</v>
      </c>
      <c r="AK218" s="76">
        <f>IF(Table2[[#This Row],[PRICE TIER LOOKUP]]=0,0,IF(Table2[[#This Row],[PRICE TIER LOOKUP]]&gt;0,SUM(AB218/AJ218)))</f>
        <v>8.0013048073020556E-4</v>
      </c>
      <c r="AL218" s="74" t="e">
        <f>IF(AK218&lt;#REF!,"STRIKE",IF(AK218&gt;=#REF!,"GOOD"))</f>
        <v>#REF!</v>
      </c>
      <c r="AM218" s="75">
        <f>VLOOKUP(H218,'Roll ups'!A:B,2,FALSE)</f>
        <v>325145452.83999985</v>
      </c>
      <c r="AN218" s="77">
        <f t="shared" si="8"/>
        <v>1.8651467972348478E-4</v>
      </c>
      <c r="AO218" s="74" t="str">
        <f>IFERROR(VLOOKUP(Table2[[#This Row],[Product Name]],'Roll ups'!L:P,5,FALSE),"GOOD")</f>
        <v>GOOD</v>
      </c>
      <c r="AP218" s="74">
        <f>Table2[[#This Row],[Retail Dollar Vol Current 12 Mths]]/Table2[[#This Row],[SHELF SALES  LOOKUP]]</f>
        <v>1.8651467972348478E-4</v>
      </c>
      <c r="AQ218" s="69">
        <f t="shared" si="9"/>
        <v>0</v>
      </c>
      <c r="AR21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18" s="69" t="e">
        <f>IF(Table2[[#This Row],[Shelf Dollar Vol Current 12 Mths]]&gt;#REF!,"MEETS $ CRITERIA",IF(Table2[[#This Row],[Shelf Dollar Vol Current 12 Mths]]&lt;#REF!+1,"DOES NOT MEET $ CRITERIA"))</f>
        <v>#REF!</v>
      </c>
      <c r="AT218" s="78"/>
    </row>
    <row r="219" spans="1:46" ht="13.8" x14ac:dyDescent="0.3">
      <c r="A219" s="68" t="s">
        <v>2198</v>
      </c>
      <c r="B219" s="69">
        <v>10625</v>
      </c>
      <c r="C219" s="69">
        <v>337</v>
      </c>
      <c r="D219" s="69" t="s">
        <v>25</v>
      </c>
      <c r="E219" s="70" t="s">
        <v>6313</v>
      </c>
      <c r="F219" s="70"/>
      <c r="G219" s="71" t="s">
        <v>6762</v>
      </c>
      <c r="H219" s="69" t="s">
        <v>6315</v>
      </c>
      <c r="I219" s="68" t="s">
        <v>6355</v>
      </c>
      <c r="J219" s="68" t="s">
        <v>257</v>
      </c>
      <c r="K219" s="68" t="s">
        <v>89</v>
      </c>
      <c r="L219" s="68" t="s">
        <v>89</v>
      </c>
      <c r="M219" s="68" t="s">
        <v>257</v>
      </c>
      <c r="N219" s="68" t="s">
        <v>258</v>
      </c>
      <c r="O219" s="68" t="s">
        <v>6763</v>
      </c>
      <c r="P219" s="72" t="s">
        <v>6357</v>
      </c>
      <c r="Q219" s="68" t="s">
        <v>6387</v>
      </c>
      <c r="R219" s="68" t="s">
        <v>31</v>
      </c>
      <c r="S219" s="68">
        <v>16</v>
      </c>
      <c r="T219" s="68">
        <v>17</v>
      </c>
      <c r="U219" s="68">
        <v>-0.06</v>
      </c>
      <c r="V219" s="68">
        <v>60.08</v>
      </c>
      <c r="W219" s="68">
        <v>116</v>
      </c>
      <c r="X219" s="68">
        <v>-0.93</v>
      </c>
      <c r="Y219" s="68">
        <v>192.08</v>
      </c>
      <c r="Z219" s="68">
        <v>366.25</v>
      </c>
      <c r="AA219" s="68">
        <v>-0.91</v>
      </c>
      <c r="AB219" s="73">
        <v>22269.27</v>
      </c>
      <c r="AC219" s="73">
        <v>39846.93</v>
      </c>
      <c r="AD219" s="73">
        <v>23026.95</v>
      </c>
      <c r="AE219" s="73">
        <v>43569.81</v>
      </c>
      <c r="AF219" s="73"/>
      <c r="AG219" s="73">
        <f>IFERROR(VLOOKUP(J219,'Roll ups'!D:E,2,FALSE),0)</f>
        <v>29546996.449999988</v>
      </c>
      <c r="AH219" s="74">
        <f>IF(Table2[[#This Row],[CATEGORY TTL LOOKUP]]=0,0,IF(Table2[[#This Row],[CATEGORY TTL LOOKUP]]&gt;0,SUM(AB219/AG219)))</f>
        <v>7.536898052458394E-4</v>
      </c>
      <c r="AI219" s="74" t="str">
        <f>IFERROR(IF(AH219&lt;#REF!,"STRIKE",IF(AH219&gt;=#REF!,"GOOD")),"NO DATA")</f>
        <v>NO DATA</v>
      </c>
      <c r="AJ219" s="75">
        <f>IFERROR(VLOOKUP(K219,'Roll ups'!H:I,2,FALSE),0)</f>
        <v>75793138.070000067</v>
      </c>
      <c r="AK219" s="76">
        <f>IF(Table2[[#This Row],[PRICE TIER LOOKUP]]=0,0,IF(Table2[[#This Row],[PRICE TIER LOOKUP]]&gt;0,SUM(AB219/AJ219)))</f>
        <v>2.9381643994516799E-4</v>
      </c>
      <c r="AL219" s="74" t="e">
        <f>IF(AK219&lt;#REF!,"STRIKE",IF(AK219&gt;=#REF!,"GOOD"))</f>
        <v>#REF!</v>
      </c>
      <c r="AM219" s="75">
        <f>VLOOKUP(H219,'Roll ups'!A:B,2,FALSE)</f>
        <v>325145452.83999985</v>
      </c>
      <c r="AN219" s="77">
        <f t="shared" si="8"/>
        <v>6.8490178181758048E-5</v>
      </c>
      <c r="AO219" s="74" t="str">
        <f>IFERROR(VLOOKUP(Table2[[#This Row],[Product Name]],'Roll ups'!L:P,5,FALSE),"GOOD")</f>
        <v>GOOD</v>
      </c>
      <c r="AP219" s="74">
        <f>Table2[[#This Row],[Retail Dollar Vol Current 12 Mths]]/Table2[[#This Row],[SHELF SALES  LOOKUP]]</f>
        <v>7.0820458348317379E-5</v>
      </c>
      <c r="AQ219" s="69">
        <f t="shared" si="9"/>
        <v>0</v>
      </c>
      <c r="AR21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19" s="69" t="e">
        <f>IF(Table2[[#This Row],[Shelf Dollar Vol Current 12 Mths]]&gt;#REF!,"MEETS $ CRITERIA",IF(Table2[[#This Row],[Shelf Dollar Vol Current 12 Mths]]&lt;#REF!+1,"DOES NOT MEET $ CRITERIA"))</f>
        <v>#REF!</v>
      </c>
      <c r="AT219" s="78"/>
    </row>
    <row r="220" spans="1:46" ht="13.8" x14ac:dyDescent="0.3">
      <c r="A220" s="68" t="s">
        <v>1749</v>
      </c>
      <c r="B220" s="69">
        <v>10626</v>
      </c>
      <c r="C220" s="69">
        <v>603</v>
      </c>
      <c r="D220" s="69" t="s">
        <v>25</v>
      </c>
      <c r="E220" s="70" t="s">
        <v>6313</v>
      </c>
      <c r="F220" s="70"/>
      <c r="G220" s="71" t="s">
        <v>6764</v>
      </c>
      <c r="H220" s="69" t="s">
        <v>6315</v>
      </c>
      <c r="I220" s="68" t="s">
        <v>6355</v>
      </c>
      <c r="J220" s="68" t="s">
        <v>257</v>
      </c>
      <c r="K220" s="68" t="s">
        <v>89</v>
      </c>
      <c r="L220" s="68" t="s">
        <v>89</v>
      </c>
      <c r="M220" s="68" t="s">
        <v>257</v>
      </c>
      <c r="N220" s="68" t="s">
        <v>258</v>
      </c>
      <c r="O220" s="68" t="s">
        <v>6765</v>
      </c>
      <c r="P220" s="72" t="s">
        <v>6357</v>
      </c>
      <c r="Q220" s="68" t="s">
        <v>6387</v>
      </c>
      <c r="R220" s="68" t="s">
        <v>31</v>
      </c>
      <c r="S220" s="68">
        <v>24</v>
      </c>
      <c r="T220" s="68">
        <v>29</v>
      </c>
      <c r="U220" s="68">
        <v>-0.21</v>
      </c>
      <c r="V220" s="68">
        <v>107</v>
      </c>
      <c r="W220" s="68">
        <v>54</v>
      </c>
      <c r="X220" s="68">
        <v>0.5</v>
      </c>
      <c r="Y220" s="68">
        <v>495.75</v>
      </c>
      <c r="Z220" s="68">
        <v>507.08</v>
      </c>
      <c r="AA220" s="68">
        <v>-0.02</v>
      </c>
      <c r="AB220" s="73">
        <v>57138.99</v>
      </c>
      <c r="AC220" s="73">
        <v>57698.91</v>
      </c>
      <c r="AD220" s="73">
        <v>59430.51</v>
      </c>
      <c r="AE220" s="73">
        <v>60613.47</v>
      </c>
      <c r="AF220" s="73"/>
      <c r="AG220" s="73">
        <f>IFERROR(VLOOKUP(J220,'Roll ups'!D:E,2,FALSE),0)</f>
        <v>29546996.449999988</v>
      </c>
      <c r="AH220" s="74">
        <f>IF(Table2[[#This Row],[CATEGORY TTL LOOKUP]]=0,0,IF(Table2[[#This Row],[CATEGORY TTL LOOKUP]]&gt;0,SUM(AB220/AG220)))</f>
        <v>1.9338341241111165E-3</v>
      </c>
      <c r="AI220" s="74" t="str">
        <f>IFERROR(IF(AH220&lt;#REF!,"STRIKE",IF(AH220&gt;=#REF!,"GOOD")),"NO DATA")</f>
        <v>NO DATA</v>
      </c>
      <c r="AJ220" s="75">
        <f>IFERROR(VLOOKUP(K220,'Roll ups'!H:I,2,FALSE),0)</f>
        <v>75793138.070000067</v>
      </c>
      <c r="AK220" s="76">
        <f>IF(Table2[[#This Row],[PRICE TIER LOOKUP]]=0,0,IF(Table2[[#This Row],[PRICE TIER LOOKUP]]&gt;0,SUM(AB220/AJ220)))</f>
        <v>7.5388077938174682E-4</v>
      </c>
      <c r="AL220" s="74" t="e">
        <f>IF(AK220&lt;#REF!,"STRIKE",IF(AK220&gt;=#REF!,"GOOD"))</f>
        <v>#REF!</v>
      </c>
      <c r="AM220" s="75">
        <f>VLOOKUP(H220,'Roll ups'!A:B,2,FALSE)</f>
        <v>325145452.83999985</v>
      </c>
      <c r="AN220" s="77">
        <f t="shared" si="8"/>
        <v>1.7573362782999583E-4</v>
      </c>
      <c r="AO220" s="74" t="str">
        <f>IFERROR(VLOOKUP(Table2[[#This Row],[Product Name]],'Roll ups'!L:P,5,FALSE),"GOOD")</f>
        <v>GOOD</v>
      </c>
      <c r="AP220" s="74">
        <f>Table2[[#This Row],[Retail Dollar Vol Current 12 Mths]]/Table2[[#This Row],[SHELF SALES  LOOKUP]]</f>
        <v>1.827813044312972E-4</v>
      </c>
      <c r="AQ220" s="69">
        <f t="shared" si="9"/>
        <v>0</v>
      </c>
      <c r="AR22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20" s="69" t="e">
        <f>IF(Table2[[#This Row],[Shelf Dollar Vol Current 12 Mths]]&gt;#REF!,"MEETS $ CRITERIA",IF(Table2[[#This Row],[Shelf Dollar Vol Current 12 Mths]]&lt;#REF!+1,"DOES NOT MEET $ CRITERIA"))</f>
        <v>#REF!</v>
      </c>
      <c r="AT220" s="78"/>
    </row>
    <row r="221" spans="1:46" ht="13.8" x14ac:dyDescent="0.3">
      <c r="A221" s="68" t="s">
        <v>1861</v>
      </c>
      <c r="B221" s="69">
        <v>10627</v>
      </c>
      <c r="C221" s="69">
        <v>281</v>
      </c>
      <c r="D221" s="69" t="s">
        <v>25</v>
      </c>
      <c r="E221" s="70" t="s">
        <v>6313</v>
      </c>
      <c r="F221" s="70"/>
      <c r="G221" s="71" t="s">
        <v>6766</v>
      </c>
      <c r="H221" s="69" t="s">
        <v>6315</v>
      </c>
      <c r="I221" s="68" t="s">
        <v>6355</v>
      </c>
      <c r="J221" s="68" t="s">
        <v>257</v>
      </c>
      <c r="K221" s="68" t="s">
        <v>89</v>
      </c>
      <c r="L221" s="68" t="s">
        <v>89</v>
      </c>
      <c r="M221" s="68" t="s">
        <v>257</v>
      </c>
      <c r="N221" s="68" t="s">
        <v>258</v>
      </c>
      <c r="O221" s="68" t="s">
        <v>6767</v>
      </c>
      <c r="P221" s="72" t="s">
        <v>6357</v>
      </c>
      <c r="Q221" s="68" t="s">
        <v>6387</v>
      </c>
      <c r="R221" s="68" t="s">
        <v>31</v>
      </c>
      <c r="S221" s="68">
        <v>48</v>
      </c>
      <c r="T221" s="68">
        <v>74.77</v>
      </c>
      <c r="U221" s="68">
        <v>-0.54</v>
      </c>
      <c r="V221" s="68">
        <v>146.87</v>
      </c>
      <c r="W221" s="68">
        <v>184.98</v>
      </c>
      <c r="X221" s="68">
        <v>-0.26</v>
      </c>
      <c r="Y221" s="68">
        <v>621.27</v>
      </c>
      <c r="Z221" s="68">
        <v>728.48</v>
      </c>
      <c r="AA221" s="68">
        <v>-0.17</v>
      </c>
      <c r="AB221" s="73">
        <v>60169.919999999998</v>
      </c>
      <c r="AC221" s="73">
        <v>70091.02</v>
      </c>
      <c r="AD221" s="73">
        <v>60169.919999999998</v>
      </c>
      <c r="AE221" s="73">
        <v>70091.02</v>
      </c>
      <c r="AF221" s="73"/>
      <c r="AG221" s="73">
        <f>IFERROR(VLOOKUP(J221,'Roll ups'!D:E,2,FALSE),0)</f>
        <v>29546996.449999988</v>
      </c>
      <c r="AH221" s="74">
        <f>IF(Table2[[#This Row],[CATEGORY TTL LOOKUP]]=0,0,IF(Table2[[#This Row],[CATEGORY TTL LOOKUP]]&gt;0,SUM(AB221/AG221)))</f>
        <v>2.0364140937919268E-3</v>
      </c>
      <c r="AI221" s="74" t="str">
        <f>IFERROR(IF(AH221&lt;#REF!,"STRIKE",IF(AH221&gt;=#REF!,"GOOD")),"NO DATA")</f>
        <v>NO DATA</v>
      </c>
      <c r="AJ221" s="75">
        <f>IFERROR(VLOOKUP(K221,'Roll ups'!H:I,2,FALSE),0)</f>
        <v>75793138.070000067</v>
      </c>
      <c r="AK221" s="76">
        <f>IF(Table2[[#This Row],[PRICE TIER LOOKUP]]=0,0,IF(Table2[[#This Row],[PRICE TIER LOOKUP]]&gt;0,SUM(AB221/AJ221)))</f>
        <v>7.9387028340783335E-4</v>
      </c>
      <c r="AL221" s="74" t="e">
        <f>IF(AK221&lt;#REF!,"STRIKE",IF(AK221&gt;=#REF!,"GOOD"))</f>
        <v>#REF!</v>
      </c>
      <c r="AM221" s="75">
        <f>VLOOKUP(H221,'Roll ups'!A:B,2,FALSE)</f>
        <v>325145452.83999985</v>
      </c>
      <c r="AN221" s="77">
        <f t="shared" si="8"/>
        <v>1.850553943610243E-4</v>
      </c>
      <c r="AO221" s="74" t="str">
        <f>IFERROR(VLOOKUP(Table2[[#This Row],[Product Name]],'Roll ups'!L:P,5,FALSE),"GOOD")</f>
        <v>GOOD</v>
      </c>
      <c r="AP221" s="74">
        <f>Table2[[#This Row],[Retail Dollar Vol Current 12 Mths]]/Table2[[#This Row],[SHELF SALES  LOOKUP]]</f>
        <v>1.850553943610243E-4</v>
      </c>
      <c r="AQ221" s="69">
        <f t="shared" si="9"/>
        <v>0</v>
      </c>
      <c r="AR22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21" s="69" t="e">
        <f>IF(Table2[[#This Row],[Shelf Dollar Vol Current 12 Mths]]&gt;#REF!,"MEETS $ CRITERIA",IF(Table2[[#This Row],[Shelf Dollar Vol Current 12 Mths]]&lt;#REF!+1,"DOES NOT MEET $ CRITERIA"))</f>
        <v>#REF!</v>
      </c>
      <c r="AT221" s="78"/>
    </row>
    <row r="222" spans="1:46" ht="13.8" x14ac:dyDescent="0.3">
      <c r="A222" s="68" t="s">
        <v>3032</v>
      </c>
      <c r="B222" s="69">
        <v>10791</v>
      </c>
      <c r="C222" s="69">
        <v>922</v>
      </c>
      <c r="D222" s="69" t="s">
        <v>25</v>
      </c>
      <c r="E222" s="70" t="s">
        <v>6313</v>
      </c>
      <c r="F222" s="70"/>
      <c r="G222" s="71" t="s">
        <v>6768</v>
      </c>
      <c r="H222" s="69" t="s">
        <v>6315</v>
      </c>
      <c r="I222" s="68" t="s">
        <v>6355</v>
      </c>
      <c r="J222" s="68" t="s">
        <v>257</v>
      </c>
      <c r="K222" s="68" t="s">
        <v>132</v>
      </c>
      <c r="L222" s="68" t="s">
        <v>6320</v>
      </c>
      <c r="M222" s="68" t="s">
        <v>257</v>
      </c>
      <c r="N222" s="68" t="s">
        <v>184</v>
      </c>
      <c r="O222" s="68" t="s">
        <v>6769</v>
      </c>
      <c r="P222" s="72" t="s">
        <v>6357</v>
      </c>
      <c r="Q222" s="68" t="s">
        <v>397</v>
      </c>
      <c r="R222" s="68" t="s">
        <v>31</v>
      </c>
      <c r="S222" s="68">
        <v>115</v>
      </c>
      <c r="T222" s="68">
        <v>143</v>
      </c>
      <c r="U222" s="68">
        <v>-0.24</v>
      </c>
      <c r="V222" s="68">
        <v>551.08000000000004</v>
      </c>
      <c r="W222" s="68">
        <v>814.92</v>
      </c>
      <c r="X222" s="68">
        <v>-0.48</v>
      </c>
      <c r="Y222" s="68">
        <v>2660.08</v>
      </c>
      <c r="Z222" s="68">
        <v>3204.92</v>
      </c>
      <c r="AA222" s="68">
        <v>-0.2</v>
      </c>
      <c r="AB222" s="73">
        <v>726325.21</v>
      </c>
      <c r="AC222" s="73">
        <v>883013.7</v>
      </c>
      <c r="AD222" s="73">
        <v>763171.47</v>
      </c>
      <c r="AE222" s="73">
        <v>923118.79</v>
      </c>
      <c r="AF222" s="73"/>
      <c r="AG222" s="73">
        <f>IFERROR(VLOOKUP(J222,'Roll ups'!D:E,2,FALSE),0)</f>
        <v>29546996.449999988</v>
      </c>
      <c r="AH222" s="74">
        <f>IF(Table2[[#This Row],[CATEGORY TTL LOOKUP]]=0,0,IF(Table2[[#This Row],[CATEGORY TTL LOOKUP]]&gt;0,SUM(AB222/AG222)))</f>
        <v>2.45820319242635E-2</v>
      </c>
      <c r="AI222" s="74" t="str">
        <f>IFERROR(IF(AH222&lt;#REF!,"STRIKE",IF(AH222&gt;=#REF!,"GOOD")),"NO DATA")</f>
        <v>NO DATA</v>
      </c>
      <c r="AJ222" s="75">
        <f>IFERROR(VLOOKUP(K222,'Roll ups'!H:I,2,FALSE),0)</f>
        <v>126094742.97999983</v>
      </c>
      <c r="AK222" s="76">
        <f>IF(Table2[[#This Row],[PRICE TIER LOOKUP]]=0,0,IF(Table2[[#This Row],[PRICE TIER LOOKUP]]&gt;0,SUM(AB222/AJ222)))</f>
        <v>5.7601545697682577E-3</v>
      </c>
      <c r="AL222" s="74" t="e">
        <f>IF(AK222&lt;#REF!,"STRIKE",IF(AK222&gt;=#REF!,"GOOD"))</f>
        <v>#REF!</v>
      </c>
      <c r="AM222" s="75">
        <f>VLOOKUP(H222,'Roll ups'!A:B,2,FALSE)</f>
        <v>325145452.83999985</v>
      </c>
      <c r="AN222" s="77">
        <f t="shared" si="8"/>
        <v>2.2338470480084364E-3</v>
      </c>
      <c r="AO222" s="74" t="str">
        <f>IFERROR(VLOOKUP(Table2[[#This Row],[Product Name]],'Roll ups'!L:P,5,FALSE),"GOOD")</f>
        <v>GOOD</v>
      </c>
      <c r="AP222" s="74">
        <f>Table2[[#This Row],[Retail Dollar Vol Current 12 Mths]]/Table2[[#This Row],[SHELF SALES  LOOKUP]]</f>
        <v>2.3471694385821455E-3</v>
      </c>
      <c r="AQ222" s="69">
        <f t="shared" si="9"/>
        <v>0</v>
      </c>
      <c r="AR22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22" s="69" t="e">
        <f>IF(Table2[[#This Row],[Shelf Dollar Vol Current 12 Mths]]&gt;#REF!,"MEETS $ CRITERIA",IF(Table2[[#This Row],[Shelf Dollar Vol Current 12 Mths]]&lt;#REF!+1,"DOES NOT MEET $ CRITERIA"))</f>
        <v>#REF!</v>
      </c>
      <c r="AT222" s="78"/>
    </row>
    <row r="223" spans="1:46" ht="13.8" x14ac:dyDescent="0.3">
      <c r="A223" s="68" t="s">
        <v>3306</v>
      </c>
      <c r="B223" s="69">
        <v>10803</v>
      </c>
      <c r="C223" s="69">
        <v>777</v>
      </c>
      <c r="D223" s="69" t="s">
        <v>25</v>
      </c>
      <c r="E223" s="70" t="s">
        <v>6313</v>
      </c>
      <c r="F223" s="70"/>
      <c r="G223" s="71" t="s">
        <v>6770</v>
      </c>
      <c r="H223" s="69" t="s">
        <v>6315</v>
      </c>
      <c r="I223" s="68" t="s">
        <v>6355</v>
      </c>
      <c r="J223" s="68" t="s">
        <v>257</v>
      </c>
      <c r="K223" s="68" t="s">
        <v>132</v>
      </c>
      <c r="L223" s="68" t="s">
        <v>6320</v>
      </c>
      <c r="M223" s="68" t="s">
        <v>257</v>
      </c>
      <c r="N223" s="68" t="s">
        <v>184</v>
      </c>
      <c r="O223" s="68" t="s">
        <v>6771</v>
      </c>
      <c r="P223" s="72" t="s">
        <v>6357</v>
      </c>
      <c r="Q223" s="68" t="s">
        <v>397</v>
      </c>
      <c r="R223" s="68" t="s">
        <v>31</v>
      </c>
      <c r="S223" s="68">
        <v>36</v>
      </c>
      <c r="T223" s="68">
        <v>41.32</v>
      </c>
      <c r="U223" s="68">
        <v>-0.16</v>
      </c>
      <c r="V223" s="68">
        <v>108.27</v>
      </c>
      <c r="W223" s="68">
        <v>102.64</v>
      </c>
      <c r="X223" s="68">
        <v>0.05</v>
      </c>
      <c r="Y223" s="68">
        <v>517.44000000000005</v>
      </c>
      <c r="Z223" s="68">
        <v>560.51</v>
      </c>
      <c r="AA223" s="68">
        <v>-0.08</v>
      </c>
      <c r="AB223" s="73">
        <v>176724.6</v>
      </c>
      <c r="AC223" s="73">
        <v>195776.24</v>
      </c>
      <c r="AD223" s="73">
        <v>176724.6</v>
      </c>
      <c r="AE223" s="73">
        <v>195776.24</v>
      </c>
      <c r="AF223" s="73"/>
      <c r="AG223" s="73">
        <f>IFERROR(VLOOKUP(J223,'Roll ups'!D:E,2,FALSE),0)</f>
        <v>29546996.449999988</v>
      </c>
      <c r="AH223" s="74">
        <f>IF(Table2[[#This Row],[CATEGORY TTL LOOKUP]]=0,0,IF(Table2[[#This Row],[CATEGORY TTL LOOKUP]]&gt;0,SUM(AB223/AG223)))</f>
        <v>5.9811358592423043E-3</v>
      </c>
      <c r="AI223" s="74" t="str">
        <f>IFERROR(IF(AH223&lt;#REF!,"STRIKE",IF(AH223&gt;=#REF!,"GOOD")),"NO DATA")</f>
        <v>NO DATA</v>
      </c>
      <c r="AJ223" s="75">
        <f>IFERROR(VLOOKUP(K223,'Roll ups'!H:I,2,FALSE),0)</f>
        <v>126094742.97999983</v>
      </c>
      <c r="AK223" s="76">
        <f>IF(Table2[[#This Row],[PRICE TIER LOOKUP]]=0,0,IF(Table2[[#This Row],[PRICE TIER LOOKUP]]&gt;0,SUM(AB223/AJ223)))</f>
        <v>1.401522346003201E-3</v>
      </c>
      <c r="AL223" s="74" t="e">
        <f>IF(AK223&lt;#REF!,"STRIKE",IF(AK223&gt;=#REF!,"GOOD"))</f>
        <v>#REF!</v>
      </c>
      <c r="AM223" s="75">
        <f>VLOOKUP(H223,'Roll ups'!A:B,2,FALSE)</f>
        <v>325145452.83999985</v>
      </c>
      <c r="AN223" s="77">
        <f t="shared" si="8"/>
        <v>5.4352474702134017E-4</v>
      </c>
      <c r="AO223" s="74" t="str">
        <f>IFERROR(VLOOKUP(Table2[[#This Row],[Product Name]],'Roll ups'!L:P,5,FALSE),"GOOD")</f>
        <v>GOOD</v>
      </c>
      <c r="AP223" s="74">
        <f>Table2[[#This Row],[Retail Dollar Vol Current 12 Mths]]/Table2[[#This Row],[SHELF SALES  LOOKUP]]</f>
        <v>5.4352474702134017E-4</v>
      </c>
      <c r="AQ223" s="69">
        <f t="shared" si="9"/>
        <v>0</v>
      </c>
      <c r="AR22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23" s="69" t="e">
        <f>IF(Table2[[#This Row],[Shelf Dollar Vol Current 12 Mths]]&gt;#REF!,"MEETS $ CRITERIA",IF(Table2[[#This Row],[Shelf Dollar Vol Current 12 Mths]]&lt;#REF!+1,"DOES NOT MEET $ CRITERIA"))</f>
        <v>#REF!</v>
      </c>
      <c r="AT223" s="78"/>
    </row>
    <row r="224" spans="1:46" ht="13.8" x14ac:dyDescent="0.3">
      <c r="A224" s="68" t="s">
        <v>3077</v>
      </c>
      <c r="B224" s="69">
        <v>10804</v>
      </c>
      <c r="C224" s="69">
        <v>836</v>
      </c>
      <c r="D224" s="69" t="s">
        <v>25</v>
      </c>
      <c r="E224" s="70" t="s">
        <v>6313</v>
      </c>
      <c r="F224" s="70"/>
      <c r="G224" s="71" t="s">
        <v>6772</v>
      </c>
      <c r="H224" s="69" t="s">
        <v>6315</v>
      </c>
      <c r="I224" s="68" t="s">
        <v>6355</v>
      </c>
      <c r="J224" s="68" t="s">
        <v>257</v>
      </c>
      <c r="K224" s="68" t="s">
        <v>132</v>
      </c>
      <c r="L224" s="68" t="s">
        <v>6320</v>
      </c>
      <c r="M224" s="68" t="s">
        <v>257</v>
      </c>
      <c r="N224" s="68" t="s">
        <v>184</v>
      </c>
      <c r="O224" s="68" t="s">
        <v>6773</v>
      </c>
      <c r="P224" s="72" t="s">
        <v>6357</v>
      </c>
      <c r="Q224" s="68" t="s">
        <v>397</v>
      </c>
      <c r="R224" s="68" t="s">
        <v>31</v>
      </c>
      <c r="S224" s="68">
        <v>157</v>
      </c>
      <c r="T224" s="68">
        <v>169.18</v>
      </c>
      <c r="U224" s="68">
        <v>-7.0000000000000007E-2</v>
      </c>
      <c r="V224" s="68">
        <v>531.04</v>
      </c>
      <c r="W224" s="68">
        <v>582.82000000000005</v>
      </c>
      <c r="X224" s="68">
        <v>-0.1</v>
      </c>
      <c r="Y224" s="68">
        <v>2163.2800000000002</v>
      </c>
      <c r="Z224" s="68">
        <v>2593.39</v>
      </c>
      <c r="AA224" s="68">
        <v>-0.2</v>
      </c>
      <c r="AB224" s="73">
        <v>604419.30000000005</v>
      </c>
      <c r="AC224" s="73">
        <v>705656.21</v>
      </c>
      <c r="AD224" s="73">
        <v>604419.30000000005</v>
      </c>
      <c r="AE224" s="73">
        <v>705656.21</v>
      </c>
      <c r="AF224" s="73"/>
      <c r="AG224" s="73">
        <f>IFERROR(VLOOKUP(J224,'Roll ups'!D:E,2,FALSE),0)</f>
        <v>29546996.449999988</v>
      </c>
      <c r="AH224" s="74">
        <f>IF(Table2[[#This Row],[CATEGORY TTL LOOKUP]]=0,0,IF(Table2[[#This Row],[CATEGORY TTL LOOKUP]]&gt;0,SUM(AB224/AG224)))</f>
        <v>2.0456201056605207E-2</v>
      </c>
      <c r="AI224" s="74" t="str">
        <f>IFERROR(IF(AH224&lt;#REF!,"STRIKE",IF(AH224&gt;=#REF!,"GOOD")),"NO DATA")</f>
        <v>NO DATA</v>
      </c>
      <c r="AJ224" s="75">
        <f>IFERROR(VLOOKUP(K224,'Roll ups'!H:I,2,FALSE),0)</f>
        <v>126094742.97999983</v>
      </c>
      <c r="AK224" s="76">
        <f>IF(Table2[[#This Row],[PRICE TIER LOOKUP]]=0,0,IF(Table2[[#This Row],[PRICE TIER LOOKUP]]&gt;0,SUM(AB224/AJ224)))</f>
        <v>4.7933742971018895E-3</v>
      </c>
      <c r="AL224" s="74" t="e">
        <f>IF(AK224&lt;#REF!,"STRIKE",IF(AK224&gt;=#REF!,"GOOD"))</f>
        <v>#REF!</v>
      </c>
      <c r="AM224" s="75">
        <f>VLOOKUP(H224,'Roll ups'!A:B,2,FALSE)</f>
        <v>325145452.83999985</v>
      </c>
      <c r="AN224" s="77">
        <f t="shared" si="8"/>
        <v>1.8589197379839338E-3</v>
      </c>
      <c r="AO224" s="74" t="str">
        <f>IFERROR(VLOOKUP(Table2[[#This Row],[Product Name]],'Roll ups'!L:P,5,FALSE),"GOOD")</f>
        <v>GOOD</v>
      </c>
      <c r="AP224" s="74">
        <f>Table2[[#This Row],[Retail Dollar Vol Current 12 Mths]]/Table2[[#This Row],[SHELF SALES  LOOKUP]]</f>
        <v>1.8589197379839338E-3</v>
      </c>
      <c r="AQ224" s="69">
        <f t="shared" si="9"/>
        <v>0</v>
      </c>
      <c r="AR22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24" s="69" t="e">
        <f>IF(Table2[[#This Row],[Shelf Dollar Vol Current 12 Mths]]&gt;#REF!,"MEETS $ CRITERIA",IF(Table2[[#This Row],[Shelf Dollar Vol Current 12 Mths]]&lt;#REF!+1,"DOES NOT MEET $ CRITERIA"))</f>
        <v>#REF!</v>
      </c>
      <c r="AT224" s="78"/>
    </row>
    <row r="225" spans="1:46" ht="13.8" x14ac:dyDescent="0.3">
      <c r="A225" s="68" t="s">
        <v>2999</v>
      </c>
      <c r="B225" s="69">
        <v>10805</v>
      </c>
      <c r="C225" s="69">
        <v>994</v>
      </c>
      <c r="D225" s="69" t="s">
        <v>25</v>
      </c>
      <c r="E225" s="70" t="s">
        <v>6313</v>
      </c>
      <c r="F225" s="70"/>
      <c r="G225" s="71" t="s">
        <v>6774</v>
      </c>
      <c r="H225" s="69" t="s">
        <v>6315</v>
      </c>
      <c r="I225" s="68" t="s">
        <v>6355</v>
      </c>
      <c r="J225" s="68" t="s">
        <v>257</v>
      </c>
      <c r="K225" s="68" t="s">
        <v>132</v>
      </c>
      <c r="L225" s="68" t="s">
        <v>6320</v>
      </c>
      <c r="M225" s="68" t="s">
        <v>257</v>
      </c>
      <c r="N225" s="68" t="s">
        <v>184</v>
      </c>
      <c r="O225" s="68" t="s">
        <v>6775</v>
      </c>
      <c r="P225" s="72" t="s">
        <v>6357</v>
      </c>
      <c r="Q225" s="68" t="s">
        <v>397</v>
      </c>
      <c r="R225" s="68" t="s">
        <v>31</v>
      </c>
      <c r="S225" s="68">
        <v>387</v>
      </c>
      <c r="T225" s="68">
        <v>323</v>
      </c>
      <c r="U225" s="68">
        <v>0.17</v>
      </c>
      <c r="V225" s="68">
        <v>1851.38</v>
      </c>
      <c r="W225" s="68">
        <v>2333.92</v>
      </c>
      <c r="X225" s="68">
        <v>-0.26</v>
      </c>
      <c r="Y225" s="68">
        <v>6623.88</v>
      </c>
      <c r="Z225" s="68">
        <v>7313.58</v>
      </c>
      <c r="AA225" s="68">
        <v>-0.1</v>
      </c>
      <c r="AB225" s="73">
        <v>1666199.73</v>
      </c>
      <c r="AC225" s="73">
        <v>1871032.6</v>
      </c>
      <c r="AD225" s="73">
        <v>1734395.43</v>
      </c>
      <c r="AE225" s="73">
        <v>1914702.1</v>
      </c>
      <c r="AF225" s="73"/>
      <c r="AG225" s="73">
        <f>IFERROR(VLOOKUP(J225,'Roll ups'!D:E,2,FALSE),0)</f>
        <v>29546996.449999988</v>
      </c>
      <c r="AH225" s="74">
        <f>IF(Table2[[#This Row],[CATEGORY TTL LOOKUP]]=0,0,IF(Table2[[#This Row],[CATEGORY TTL LOOKUP]]&gt;0,SUM(AB225/AG225)))</f>
        <v>5.6391509465930863E-2</v>
      </c>
      <c r="AI225" s="74" t="str">
        <f>IFERROR(IF(AH225&lt;#REF!,"STRIKE",IF(AH225&gt;=#REF!,"GOOD")),"NO DATA")</f>
        <v>NO DATA</v>
      </c>
      <c r="AJ225" s="75">
        <f>IFERROR(VLOOKUP(K225,'Roll ups'!H:I,2,FALSE),0)</f>
        <v>126094742.97999983</v>
      </c>
      <c r="AK225" s="76">
        <f>IF(Table2[[#This Row],[PRICE TIER LOOKUP]]=0,0,IF(Table2[[#This Row],[PRICE TIER LOOKUP]]&gt;0,SUM(AB225/AJ225)))</f>
        <v>1.3213871495533162E-2</v>
      </c>
      <c r="AL225" s="74" t="e">
        <f>IF(AK225&lt;#REF!,"STRIKE",IF(AK225&gt;=#REF!,"GOOD"))</f>
        <v>#REF!</v>
      </c>
      <c r="AM225" s="75">
        <f>VLOOKUP(H225,'Roll ups'!A:B,2,FALSE)</f>
        <v>325145452.83999985</v>
      </c>
      <c r="AN225" s="77">
        <f t="shared" si="8"/>
        <v>5.1244749555821615E-3</v>
      </c>
      <c r="AO225" s="74" t="str">
        <f>IFERROR(VLOOKUP(Table2[[#This Row],[Product Name]],'Roll ups'!L:P,5,FALSE),"GOOD")</f>
        <v>GOOD</v>
      </c>
      <c r="AP225" s="74">
        <f>Table2[[#This Row],[Retail Dollar Vol Current 12 Mths]]/Table2[[#This Row],[SHELF SALES  LOOKUP]]</f>
        <v>5.3342140105323106E-3</v>
      </c>
      <c r="AQ225" s="69">
        <f t="shared" si="9"/>
        <v>0</v>
      </c>
      <c r="AR22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25" s="69" t="e">
        <f>IF(Table2[[#This Row],[Shelf Dollar Vol Current 12 Mths]]&gt;#REF!,"MEETS $ CRITERIA",IF(Table2[[#This Row],[Shelf Dollar Vol Current 12 Mths]]&lt;#REF!+1,"DOES NOT MEET $ CRITERIA"))</f>
        <v>#REF!</v>
      </c>
      <c r="AT225" s="78"/>
    </row>
    <row r="226" spans="1:46" ht="13.8" x14ac:dyDescent="0.3">
      <c r="A226" s="68" t="s">
        <v>2996</v>
      </c>
      <c r="B226" s="69">
        <v>10807</v>
      </c>
      <c r="C226" s="69">
        <v>1230</v>
      </c>
      <c r="D226" s="69" t="s">
        <v>25</v>
      </c>
      <c r="E226" s="70" t="s">
        <v>6313</v>
      </c>
      <c r="F226" s="70"/>
      <c r="G226" s="71" t="s">
        <v>6776</v>
      </c>
      <c r="H226" s="69" t="s">
        <v>6315</v>
      </c>
      <c r="I226" s="68" t="s">
        <v>6355</v>
      </c>
      <c r="J226" s="68" t="s">
        <v>257</v>
      </c>
      <c r="K226" s="68" t="s">
        <v>132</v>
      </c>
      <c r="L226" s="68" t="s">
        <v>6320</v>
      </c>
      <c r="M226" s="68" t="s">
        <v>257</v>
      </c>
      <c r="N226" s="68" t="s">
        <v>184</v>
      </c>
      <c r="O226" s="68" t="s">
        <v>6777</v>
      </c>
      <c r="P226" s="72" t="s">
        <v>6357</v>
      </c>
      <c r="Q226" s="68" t="s">
        <v>397</v>
      </c>
      <c r="R226" s="68" t="s">
        <v>31</v>
      </c>
      <c r="S226" s="68">
        <v>319</v>
      </c>
      <c r="T226" s="68">
        <v>283</v>
      </c>
      <c r="U226" s="68">
        <v>0.11</v>
      </c>
      <c r="V226" s="68">
        <v>1680.17</v>
      </c>
      <c r="W226" s="68">
        <v>1971.83</v>
      </c>
      <c r="X226" s="68">
        <v>-0.17</v>
      </c>
      <c r="Y226" s="68">
        <v>7316.67</v>
      </c>
      <c r="Z226" s="68">
        <v>8613.83</v>
      </c>
      <c r="AA226" s="68">
        <v>-0.18</v>
      </c>
      <c r="AB226" s="73">
        <v>1996561.28</v>
      </c>
      <c r="AC226" s="73">
        <v>2371119.61</v>
      </c>
      <c r="AD226" s="73">
        <v>2097912.14</v>
      </c>
      <c r="AE226" s="73">
        <v>2481060.62</v>
      </c>
      <c r="AF226" s="73"/>
      <c r="AG226" s="73">
        <f>IFERROR(VLOOKUP(J226,'Roll ups'!D:E,2,FALSE),0)</f>
        <v>29546996.449999988</v>
      </c>
      <c r="AH226" s="74">
        <f>IF(Table2[[#This Row],[CATEGORY TTL LOOKUP]]=0,0,IF(Table2[[#This Row],[CATEGORY TTL LOOKUP]]&gt;0,SUM(AB226/AG226)))</f>
        <v>6.757239380925302E-2</v>
      </c>
      <c r="AI226" s="74" t="str">
        <f>IFERROR(IF(AH226&lt;#REF!,"STRIKE",IF(AH226&gt;=#REF!,"GOOD")),"NO DATA")</f>
        <v>NO DATA</v>
      </c>
      <c r="AJ226" s="75">
        <f>IFERROR(VLOOKUP(K226,'Roll ups'!H:I,2,FALSE),0)</f>
        <v>126094742.97999983</v>
      </c>
      <c r="AK226" s="76">
        <f>IF(Table2[[#This Row],[PRICE TIER LOOKUP]]=0,0,IF(Table2[[#This Row],[PRICE TIER LOOKUP]]&gt;0,SUM(AB226/AJ226)))</f>
        <v>1.5833818546397919E-2</v>
      </c>
      <c r="AL226" s="74" t="e">
        <f>IF(AK226&lt;#REF!,"STRIKE",IF(AK226&gt;=#REF!,"GOOD"))</f>
        <v>#REF!</v>
      </c>
      <c r="AM226" s="75">
        <f>VLOOKUP(H226,'Roll ups'!A:B,2,FALSE)</f>
        <v>325145452.83999985</v>
      </c>
      <c r="AN226" s="77">
        <f t="shared" si="8"/>
        <v>6.1405173055964083E-3</v>
      </c>
      <c r="AO226" s="74" t="str">
        <f>IFERROR(VLOOKUP(Table2[[#This Row],[Product Name]],'Roll ups'!L:P,5,FALSE),"GOOD")</f>
        <v>GOOD</v>
      </c>
      <c r="AP226" s="74">
        <f>Table2[[#This Row],[Retail Dollar Vol Current 12 Mths]]/Table2[[#This Row],[SHELF SALES  LOOKUP]]</f>
        <v>6.4522266009740484E-3</v>
      </c>
      <c r="AQ226" s="69">
        <f t="shared" si="9"/>
        <v>0</v>
      </c>
      <c r="AR22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26" s="69" t="e">
        <f>IF(Table2[[#This Row],[Shelf Dollar Vol Current 12 Mths]]&gt;#REF!,"MEETS $ CRITERIA",IF(Table2[[#This Row],[Shelf Dollar Vol Current 12 Mths]]&lt;#REF!+1,"DOES NOT MEET $ CRITERIA"))</f>
        <v>#REF!</v>
      </c>
      <c r="AT226" s="78"/>
    </row>
    <row r="227" spans="1:46" ht="13.8" x14ac:dyDescent="0.3">
      <c r="A227" s="68" t="s">
        <v>3035</v>
      </c>
      <c r="B227" s="69">
        <v>10808</v>
      </c>
      <c r="C227" s="69">
        <v>1102</v>
      </c>
      <c r="D227" s="69" t="s">
        <v>25</v>
      </c>
      <c r="E227" s="70" t="s">
        <v>6313</v>
      </c>
      <c r="F227" s="70"/>
      <c r="G227" s="71" t="s">
        <v>6778</v>
      </c>
      <c r="H227" s="69" t="s">
        <v>6315</v>
      </c>
      <c r="I227" s="68" t="s">
        <v>6355</v>
      </c>
      <c r="J227" s="68" t="s">
        <v>257</v>
      </c>
      <c r="K227" s="68" t="s">
        <v>132</v>
      </c>
      <c r="L227" s="68" t="s">
        <v>6320</v>
      </c>
      <c r="M227" s="68" t="s">
        <v>257</v>
      </c>
      <c r="N227" s="68" t="s">
        <v>184</v>
      </c>
      <c r="O227" s="68" t="s">
        <v>6779</v>
      </c>
      <c r="P227" s="72" t="s">
        <v>6357</v>
      </c>
      <c r="Q227" s="68" t="s">
        <v>397</v>
      </c>
      <c r="R227" s="68" t="s">
        <v>31</v>
      </c>
      <c r="S227" s="68">
        <v>236</v>
      </c>
      <c r="T227" s="68">
        <v>386.65</v>
      </c>
      <c r="U227" s="68">
        <v>-0.64</v>
      </c>
      <c r="V227" s="68">
        <v>845.26</v>
      </c>
      <c r="W227" s="68">
        <v>1112.5999999999999</v>
      </c>
      <c r="X227" s="68">
        <v>-0.32</v>
      </c>
      <c r="Y227" s="68">
        <v>3966.3</v>
      </c>
      <c r="Z227" s="68">
        <v>4351.21</v>
      </c>
      <c r="AA227" s="68">
        <v>-0.1</v>
      </c>
      <c r="AB227" s="73">
        <v>981724.42</v>
      </c>
      <c r="AC227" s="73">
        <v>1095132.31</v>
      </c>
      <c r="AD227" s="73">
        <v>993536.63</v>
      </c>
      <c r="AE227" s="73">
        <v>1095132.31</v>
      </c>
      <c r="AF227" s="73"/>
      <c r="AG227" s="73">
        <f>IFERROR(VLOOKUP(J227,'Roll ups'!D:E,2,FALSE),0)</f>
        <v>29546996.449999988</v>
      </c>
      <c r="AH227" s="74">
        <f>IF(Table2[[#This Row],[CATEGORY TTL LOOKUP]]=0,0,IF(Table2[[#This Row],[CATEGORY TTL LOOKUP]]&gt;0,SUM(AB227/AG227)))</f>
        <v>3.3225861777906714E-2</v>
      </c>
      <c r="AI227" s="74" t="str">
        <f>IFERROR(IF(AH227&lt;#REF!,"STRIKE",IF(AH227&gt;=#REF!,"GOOD")),"NO DATA")</f>
        <v>NO DATA</v>
      </c>
      <c r="AJ227" s="75">
        <f>IFERROR(VLOOKUP(K227,'Roll ups'!H:I,2,FALSE),0)</f>
        <v>126094742.97999983</v>
      </c>
      <c r="AK227" s="76">
        <f>IF(Table2[[#This Row],[PRICE TIER LOOKUP]]=0,0,IF(Table2[[#This Row],[PRICE TIER LOOKUP]]&gt;0,SUM(AB227/AJ227)))</f>
        <v>7.7856094298531823E-3</v>
      </c>
      <c r="AL227" s="74" t="e">
        <f>IF(AK227&lt;#REF!,"STRIKE",IF(AK227&gt;=#REF!,"GOOD"))</f>
        <v>#REF!</v>
      </c>
      <c r="AM227" s="75">
        <f>VLOOKUP(H227,'Roll ups'!A:B,2,FALSE)</f>
        <v>325145452.83999985</v>
      </c>
      <c r="AN227" s="77">
        <f t="shared" si="8"/>
        <v>3.0193392262603614E-3</v>
      </c>
      <c r="AO227" s="74" t="str">
        <f>IFERROR(VLOOKUP(Table2[[#This Row],[Product Name]],'Roll ups'!L:P,5,FALSE),"GOOD")</f>
        <v>GOOD</v>
      </c>
      <c r="AP227" s="74">
        <f>Table2[[#This Row],[Retail Dollar Vol Current 12 Mths]]/Table2[[#This Row],[SHELF SALES  LOOKUP]]</f>
        <v>3.055668228855433E-3</v>
      </c>
      <c r="AQ227" s="69">
        <f t="shared" si="9"/>
        <v>0</v>
      </c>
      <c r="AR22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27" s="69" t="e">
        <f>IF(Table2[[#This Row],[Shelf Dollar Vol Current 12 Mths]]&gt;#REF!,"MEETS $ CRITERIA",IF(Table2[[#This Row],[Shelf Dollar Vol Current 12 Mths]]&lt;#REF!+1,"DOES NOT MEET $ CRITERIA"))</f>
        <v>#REF!</v>
      </c>
      <c r="AT227" s="78"/>
    </row>
    <row r="228" spans="1:46" ht="13.8" x14ac:dyDescent="0.3">
      <c r="A228" s="68" t="s">
        <v>3071</v>
      </c>
      <c r="B228" s="69">
        <v>10809</v>
      </c>
      <c r="C228" s="69">
        <v>886</v>
      </c>
      <c r="D228" s="69" t="s">
        <v>25</v>
      </c>
      <c r="E228" s="70" t="s">
        <v>6313</v>
      </c>
      <c r="F228" s="70"/>
      <c r="G228" s="71" t="s">
        <v>6780</v>
      </c>
      <c r="H228" s="69" t="s">
        <v>6315</v>
      </c>
      <c r="I228" s="68" t="s">
        <v>6355</v>
      </c>
      <c r="J228" s="68" t="s">
        <v>257</v>
      </c>
      <c r="K228" s="68" t="s">
        <v>132</v>
      </c>
      <c r="L228" s="68" t="s">
        <v>6320</v>
      </c>
      <c r="M228" s="68" t="s">
        <v>257</v>
      </c>
      <c r="N228" s="68" t="s">
        <v>184</v>
      </c>
      <c r="O228" s="68" t="s">
        <v>6781</v>
      </c>
      <c r="P228" s="72" t="s">
        <v>6357</v>
      </c>
      <c r="Q228" s="68" t="s">
        <v>397</v>
      </c>
      <c r="R228" s="68" t="s">
        <v>31</v>
      </c>
      <c r="S228" s="68">
        <v>452</v>
      </c>
      <c r="T228" s="68">
        <v>527.36</v>
      </c>
      <c r="U228" s="68">
        <v>-0.17</v>
      </c>
      <c r="V228" s="68">
        <v>926.59</v>
      </c>
      <c r="W228" s="68">
        <v>904.4</v>
      </c>
      <c r="X228" s="68">
        <v>0.02</v>
      </c>
      <c r="Y228" s="68">
        <v>3828.24</v>
      </c>
      <c r="Z228" s="68">
        <v>4462.51</v>
      </c>
      <c r="AA228" s="68">
        <v>-0.17</v>
      </c>
      <c r="AB228" s="73">
        <v>889698.93</v>
      </c>
      <c r="AC228" s="73">
        <v>1037259.65</v>
      </c>
      <c r="AD228" s="73">
        <v>915293.22</v>
      </c>
      <c r="AE228" s="73">
        <v>1067623.01</v>
      </c>
      <c r="AF228" s="73"/>
      <c r="AG228" s="73">
        <f>IFERROR(VLOOKUP(J228,'Roll ups'!D:E,2,FALSE),0)</f>
        <v>29546996.449999988</v>
      </c>
      <c r="AH228" s="74">
        <f>IF(Table2[[#This Row],[CATEGORY TTL LOOKUP]]=0,0,IF(Table2[[#This Row],[CATEGORY TTL LOOKUP]]&gt;0,SUM(AB228/AG228)))</f>
        <v>3.0111315426106549E-2</v>
      </c>
      <c r="AI228" s="74" t="str">
        <f>IFERROR(IF(AH228&lt;#REF!,"STRIKE",IF(AH228&gt;=#REF!,"GOOD")),"NO DATA")</f>
        <v>NO DATA</v>
      </c>
      <c r="AJ228" s="75">
        <f>IFERROR(VLOOKUP(K228,'Roll ups'!H:I,2,FALSE),0)</f>
        <v>126094742.97999983</v>
      </c>
      <c r="AK228" s="76">
        <f>IF(Table2[[#This Row],[PRICE TIER LOOKUP]]=0,0,IF(Table2[[#This Row],[PRICE TIER LOOKUP]]&gt;0,SUM(AB228/AJ228)))</f>
        <v>7.0557971646852654E-3</v>
      </c>
      <c r="AL228" s="74" t="e">
        <f>IF(AK228&lt;#REF!,"STRIKE",IF(AK228&gt;=#REF!,"GOOD"))</f>
        <v>#REF!</v>
      </c>
      <c r="AM228" s="75">
        <f>VLOOKUP(H228,'Roll ups'!A:B,2,FALSE)</f>
        <v>325145452.83999985</v>
      </c>
      <c r="AN228" s="77">
        <f t="shared" si="8"/>
        <v>2.7363105411097664E-3</v>
      </c>
      <c r="AO228" s="74" t="str">
        <f>IFERROR(VLOOKUP(Table2[[#This Row],[Product Name]],'Roll ups'!L:P,5,FALSE),"GOOD")</f>
        <v>GOOD</v>
      </c>
      <c r="AP228" s="74">
        <f>Table2[[#This Row],[Retail Dollar Vol Current 12 Mths]]/Table2[[#This Row],[SHELF SALES  LOOKUP]]</f>
        <v>2.8150269733293941E-3</v>
      </c>
      <c r="AQ228" s="69">
        <f t="shared" si="9"/>
        <v>0</v>
      </c>
      <c r="AR22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28" s="69" t="e">
        <f>IF(Table2[[#This Row],[Shelf Dollar Vol Current 12 Mths]]&gt;#REF!,"MEETS $ CRITERIA",IF(Table2[[#This Row],[Shelf Dollar Vol Current 12 Mths]]&lt;#REF!+1,"DOES NOT MEET $ CRITERIA"))</f>
        <v>#REF!</v>
      </c>
      <c r="AT228" s="78"/>
    </row>
    <row r="229" spans="1:46" ht="13.8" x14ac:dyDescent="0.3">
      <c r="A229" s="68" t="s">
        <v>4522</v>
      </c>
      <c r="B229" s="69">
        <v>10826</v>
      </c>
      <c r="C229" s="69">
        <v>423</v>
      </c>
      <c r="D229" s="69" t="s">
        <v>25</v>
      </c>
      <c r="E229" s="70" t="s">
        <v>6313</v>
      </c>
      <c r="F229" s="70"/>
      <c r="G229" s="71" t="s">
        <v>6782</v>
      </c>
      <c r="H229" s="69" t="s">
        <v>6315</v>
      </c>
      <c r="I229" s="68" t="s">
        <v>6355</v>
      </c>
      <c r="J229" s="68" t="s">
        <v>257</v>
      </c>
      <c r="K229" s="68" t="s">
        <v>146</v>
      </c>
      <c r="L229" s="68" t="s">
        <v>146</v>
      </c>
      <c r="M229" s="68" t="s">
        <v>257</v>
      </c>
      <c r="N229" s="68" t="s">
        <v>330</v>
      </c>
      <c r="O229" s="68" t="s">
        <v>6783</v>
      </c>
      <c r="P229" s="72" t="s">
        <v>6357</v>
      </c>
      <c r="Q229" s="68" t="s">
        <v>397</v>
      </c>
      <c r="R229" s="68" t="s">
        <v>31</v>
      </c>
      <c r="S229" s="68">
        <v>13</v>
      </c>
      <c r="T229" s="68">
        <v>1</v>
      </c>
      <c r="U229" s="68">
        <v>0.92</v>
      </c>
      <c r="V229" s="68">
        <v>42.17</v>
      </c>
      <c r="W229" s="68">
        <v>54</v>
      </c>
      <c r="X229" s="68">
        <v>-0.28000000000000003</v>
      </c>
      <c r="Y229" s="68">
        <v>412.17</v>
      </c>
      <c r="Z229" s="68">
        <v>176</v>
      </c>
      <c r="AA229" s="68">
        <v>0.56999999999999995</v>
      </c>
      <c r="AB229" s="73">
        <v>199719.48</v>
      </c>
      <c r="AC229" s="73">
        <v>85282.559999999998</v>
      </c>
      <c r="AD229" s="73">
        <v>199719.48</v>
      </c>
      <c r="AE229" s="73">
        <v>85282.559999999998</v>
      </c>
      <c r="AF229" s="73"/>
      <c r="AG229" s="73">
        <f>IFERROR(VLOOKUP(J229,'Roll ups'!D:E,2,FALSE),0)</f>
        <v>29546996.449999988</v>
      </c>
      <c r="AH229" s="74">
        <f>IF(Table2[[#This Row],[CATEGORY TTL LOOKUP]]=0,0,IF(Table2[[#This Row],[CATEGORY TTL LOOKUP]]&gt;0,SUM(AB229/AG229)))</f>
        <v>6.7593834905679585E-3</v>
      </c>
      <c r="AI229" s="74" t="str">
        <f>IFERROR(IF(AH229&lt;#REF!,"STRIKE",IF(AH229&gt;=#REF!,"GOOD")),"NO DATA")</f>
        <v>NO DATA</v>
      </c>
      <c r="AJ229" s="75">
        <f>IFERROR(VLOOKUP(K229,'Roll ups'!H:I,2,FALSE),0)</f>
        <v>69119979.479999974</v>
      </c>
      <c r="AK229" s="76">
        <f>IF(Table2[[#This Row],[PRICE TIER LOOKUP]]=0,0,IF(Table2[[#This Row],[PRICE TIER LOOKUP]]&gt;0,SUM(AB229/AJ229)))</f>
        <v>2.8894609272531583E-3</v>
      </c>
      <c r="AL229" s="74" t="e">
        <f>IF(AK229&lt;#REF!,"STRIKE",IF(AK229&gt;=#REF!,"GOOD"))</f>
        <v>#REF!</v>
      </c>
      <c r="AM229" s="75">
        <f>VLOOKUP(H229,'Roll ups'!A:B,2,FALSE)</f>
        <v>325145452.83999985</v>
      </c>
      <c r="AN229" s="77">
        <f t="shared" si="8"/>
        <v>6.1424657258940529E-4</v>
      </c>
      <c r="AO229" s="74" t="str">
        <f>IFERROR(VLOOKUP(Table2[[#This Row],[Product Name]],'Roll ups'!L:P,5,FALSE),"GOOD")</f>
        <v>GOOD</v>
      </c>
      <c r="AP229" s="74">
        <f>Table2[[#This Row],[Retail Dollar Vol Current 12 Mths]]/Table2[[#This Row],[SHELF SALES  LOOKUP]]</f>
        <v>6.1424657258940529E-4</v>
      </c>
      <c r="AQ229" s="69">
        <f t="shared" si="9"/>
        <v>0</v>
      </c>
      <c r="AR22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29" s="69" t="e">
        <f>IF(Table2[[#This Row],[Shelf Dollar Vol Current 12 Mths]]&gt;#REF!,"MEETS $ CRITERIA",IF(Table2[[#This Row],[Shelf Dollar Vol Current 12 Mths]]&lt;#REF!+1,"DOES NOT MEET $ CRITERIA"))</f>
        <v>#REF!</v>
      </c>
      <c r="AT229" s="78"/>
    </row>
    <row r="230" spans="1:46" ht="13.8" x14ac:dyDescent="0.3">
      <c r="A230" s="68" t="s">
        <v>3722</v>
      </c>
      <c r="B230" s="69">
        <v>10828</v>
      </c>
      <c r="C230" s="69">
        <v>261</v>
      </c>
      <c r="D230" s="69" t="s">
        <v>25</v>
      </c>
      <c r="E230" s="70" t="s">
        <v>6313</v>
      </c>
      <c r="F230" s="70"/>
      <c r="G230" s="71" t="s">
        <v>6784</v>
      </c>
      <c r="H230" s="69" t="s">
        <v>6315</v>
      </c>
      <c r="I230" s="68" t="s">
        <v>6355</v>
      </c>
      <c r="J230" s="68" t="s">
        <v>257</v>
      </c>
      <c r="K230" s="68" t="s">
        <v>132</v>
      </c>
      <c r="L230" s="68" t="s">
        <v>6320</v>
      </c>
      <c r="M230" s="68" t="s">
        <v>257</v>
      </c>
      <c r="N230" s="68" t="s">
        <v>330</v>
      </c>
      <c r="O230" s="68" t="s">
        <v>6785</v>
      </c>
      <c r="P230" s="72" t="s">
        <v>6357</v>
      </c>
      <c r="Q230" s="68" t="s">
        <v>397</v>
      </c>
      <c r="R230" s="68" t="s">
        <v>31</v>
      </c>
      <c r="S230" s="68">
        <v>1</v>
      </c>
      <c r="T230" s="68">
        <v>5</v>
      </c>
      <c r="U230" s="68">
        <v>-4</v>
      </c>
      <c r="V230" s="68">
        <v>8</v>
      </c>
      <c r="W230" s="68">
        <v>11</v>
      </c>
      <c r="X230" s="68">
        <v>-0.38</v>
      </c>
      <c r="Y230" s="68">
        <v>55.92</v>
      </c>
      <c r="Z230" s="68">
        <v>124</v>
      </c>
      <c r="AA230" s="68">
        <v>-1.22</v>
      </c>
      <c r="AB230" s="73">
        <v>16137.55</v>
      </c>
      <c r="AC230" s="73">
        <v>35502</v>
      </c>
      <c r="AD230" s="73">
        <v>16137.55</v>
      </c>
      <c r="AE230" s="73">
        <v>35502</v>
      </c>
      <c r="AF230" s="73"/>
      <c r="AG230" s="73">
        <f>IFERROR(VLOOKUP(J230,'Roll ups'!D:E,2,FALSE),0)</f>
        <v>29546996.449999988</v>
      </c>
      <c r="AH230" s="74">
        <f>IF(Table2[[#This Row],[CATEGORY TTL LOOKUP]]=0,0,IF(Table2[[#This Row],[CATEGORY TTL LOOKUP]]&gt;0,SUM(AB230/AG230)))</f>
        <v>5.4616549696712082E-4</v>
      </c>
      <c r="AI230" s="74" t="str">
        <f>IFERROR(IF(AH230&lt;#REF!,"STRIKE",IF(AH230&gt;=#REF!,"GOOD")),"NO DATA")</f>
        <v>NO DATA</v>
      </c>
      <c r="AJ230" s="75">
        <f>IFERROR(VLOOKUP(K230,'Roll ups'!H:I,2,FALSE),0)</f>
        <v>126094742.97999983</v>
      </c>
      <c r="AK230" s="76">
        <f>IF(Table2[[#This Row],[PRICE TIER LOOKUP]]=0,0,IF(Table2[[#This Row],[PRICE TIER LOOKUP]]&gt;0,SUM(AB230/AJ230)))</f>
        <v>1.2797956218174467E-4</v>
      </c>
      <c r="AL230" s="74" t="e">
        <f>IF(AK230&lt;#REF!,"STRIKE",IF(AK230&gt;=#REF!,"GOOD"))</f>
        <v>#REF!</v>
      </c>
      <c r="AM230" s="75">
        <f>VLOOKUP(H230,'Roll ups'!A:B,2,FALSE)</f>
        <v>325145452.83999985</v>
      </c>
      <c r="AN230" s="77">
        <f t="shared" si="8"/>
        <v>4.9631787432503608E-5</v>
      </c>
      <c r="AO230" s="74" t="str">
        <f>IFERROR(VLOOKUP(Table2[[#This Row],[Product Name]],'Roll ups'!L:P,5,FALSE),"GOOD")</f>
        <v>GOOD</v>
      </c>
      <c r="AP230" s="74">
        <f>Table2[[#This Row],[Retail Dollar Vol Current 12 Mths]]/Table2[[#This Row],[SHELF SALES  LOOKUP]]</f>
        <v>4.9631787432503608E-5</v>
      </c>
      <c r="AQ230" s="69">
        <f t="shared" si="9"/>
        <v>0</v>
      </c>
      <c r="AR23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30" s="69" t="e">
        <f>IF(Table2[[#This Row],[Shelf Dollar Vol Current 12 Mths]]&gt;#REF!,"MEETS $ CRITERIA",IF(Table2[[#This Row],[Shelf Dollar Vol Current 12 Mths]]&lt;#REF!+1,"DOES NOT MEET $ CRITERIA"))</f>
        <v>#REF!</v>
      </c>
      <c r="AT230" s="78"/>
    </row>
    <row r="231" spans="1:46" ht="13.8" x14ac:dyDescent="0.3">
      <c r="A231" s="68" t="s">
        <v>4615</v>
      </c>
      <c r="B231" s="69">
        <v>10832</v>
      </c>
      <c r="C231" s="69">
        <v>474</v>
      </c>
      <c r="D231" s="69" t="s">
        <v>25</v>
      </c>
      <c r="E231" s="70" t="s">
        <v>6313</v>
      </c>
      <c r="F231" s="70"/>
      <c r="G231" s="71" t="s">
        <v>6786</v>
      </c>
      <c r="H231" s="69" t="s">
        <v>6315</v>
      </c>
      <c r="I231" s="68" t="s">
        <v>6355</v>
      </c>
      <c r="J231" s="68" t="s">
        <v>257</v>
      </c>
      <c r="K231" s="68" t="s">
        <v>146</v>
      </c>
      <c r="L231" s="68" t="s">
        <v>6320</v>
      </c>
      <c r="M231" s="68" t="s">
        <v>257</v>
      </c>
      <c r="N231" s="68" t="s">
        <v>330</v>
      </c>
      <c r="O231" s="68" t="s">
        <v>6787</v>
      </c>
      <c r="P231" s="72" t="s">
        <v>6357</v>
      </c>
      <c r="Q231" s="68" t="s">
        <v>397</v>
      </c>
      <c r="R231" s="68" t="s">
        <v>31</v>
      </c>
      <c r="S231" s="68">
        <v>19</v>
      </c>
      <c r="T231" s="68">
        <v>17.600000000000001</v>
      </c>
      <c r="U231" s="68">
        <v>0.05</v>
      </c>
      <c r="V231" s="68">
        <v>62.59</v>
      </c>
      <c r="W231" s="68">
        <v>61.59</v>
      </c>
      <c r="X231" s="68">
        <v>0.02</v>
      </c>
      <c r="Y231" s="68">
        <v>266.94</v>
      </c>
      <c r="Z231" s="68">
        <v>597.44000000000005</v>
      </c>
      <c r="AA231" s="68">
        <v>-1.24</v>
      </c>
      <c r="AB231" s="73">
        <v>83829.8</v>
      </c>
      <c r="AC231" s="73">
        <v>184865.24</v>
      </c>
      <c r="AD231" s="73">
        <v>83829.8</v>
      </c>
      <c r="AE231" s="73">
        <v>184865.24</v>
      </c>
      <c r="AF231" s="73"/>
      <c r="AG231" s="73">
        <f>IFERROR(VLOOKUP(J231,'Roll ups'!D:E,2,FALSE),0)</f>
        <v>29546996.449999988</v>
      </c>
      <c r="AH231" s="74">
        <f>IF(Table2[[#This Row],[CATEGORY TTL LOOKUP]]=0,0,IF(Table2[[#This Row],[CATEGORY TTL LOOKUP]]&gt;0,SUM(AB231/AG231)))</f>
        <v>2.8371682428655126E-3</v>
      </c>
      <c r="AI231" s="74" t="str">
        <f>IFERROR(IF(AH231&lt;#REF!,"STRIKE",IF(AH231&gt;=#REF!,"GOOD")),"NO DATA")</f>
        <v>NO DATA</v>
      </c>
      <c r="AJ231" s="75">
        <f>IFERROR(VLOOKUP(K231,'Roll ups'!H:I,2,FALSE),0)</f>
        <v>69119979.479999974</v>
      </c>
      <c r="AK231" s="76">
        <f>IF(Table2[[#This Row],[PRICE TIER LOOKUP]]=0,0,IF(Table2[[#This Row],[PRICE TIER LOOKUP]]&gt;0,SUM(AB231/AJ231)))</f>
        <v>1.2128157535731959E-3</v>
      </c>
      <c r="AL231" s="74" t="e">
        <f>IF(AK231&lt;#REF!,"STRIKE",IF(AK231&gt;=#REF!,"GOOD"))</f>
        <v>#REF!</v>
      </c>
      <c r="AM231" s="75">
        <f>VLOOKUP(H231,'Roll ups'!A:B,2,FALSE)</f>
        <v>325145452.83999985</v>
      </c>
      <c r="AN231" s="77">
        <f t="shared" si="8"/>
        <v>2.5782245843447679E-4</v>
      </c>
      <c r="AO231" s="74" t="str">
        <f>IFERROR(VLOOKUP(Table2[[#This Row],[Product Name]],'Roll ups'!L:P,5,FALSE),"GOOD")</f>
        <v>GOOD</v>
      </c>
      <c r="AP231" s="74">
        <f>Table2[[#This Row],[Retail Dollar Vol Current 12 Mths]]/Table2[[#This Row],[SHELF SALES  LOOKUP]]</f>
        <v>2.5782245843447679E-4</v>
      </c>
      <c r="AQ231" s="69">
        <f t="shared" si="9"/>
        <v>0</v>
      </c>
      <c r="AR23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31" s="69" t="e">
        <f>IF(Table2[[#This Row],[Shelf Dollar Vol Current 12 Mths]]&gt;#REF!,"MEETS $ CRITERIA",IF(Table2[[#This Row],[Shelf Dollar Vol Current 12 Mths]]&lt;#REF!+1,"DOES NOT MEET $ CRITERIA"))</f>
        <v>#REF!</v>
      </c>
      <c r="AT231" s="78"/>
    </row>
    <row r="232" spans="1:46" ht="13.8" x14ac:dyDescent="0.3">
      <c r="A232" s="68" t="s">
        <v>4357</v>
      </c>
      <c r="B232" s="69">
        <v>10834</v>
      </c>
      <c r="C232" s="69">
        <v>710</v>
      </c>
      <c r="D232" s="69" t="s">
        <v>25</v>
      </c>
      <c r="E232" s="70" t="s">
        <v>6313</v>
      </c>
      <c r="F232" s="70"/>
      <c r="G232" s="71" t="s">
        <v>6788</v>
      </c>
      <c r="H232" s="69" t="s">
        <v>6315</v>
      </c>
      <c r="I232" s="68" t="s">
        <v>6355</v>
      </c>
      <c r="J232" s="68" t="s">
        <v>257</v>
      </c>
      <c r="K232" s="68" t="s">
        <v>146</v>
      </c>
      <c r="L232" s="68" t="s">
        <v>6320</v>
      </c>
      <c r="M232" s="68" t="s">
        <v>257</v>
      </c>
      <c r="N232" s="68" t="s">
        <v>330</v>
      </c>
      <c r="O232" s="68" t="s">
        <v>6789</v>
      </c>
      <c r="P232" s="72" t="s">
        <v>6357</v>
      </c>
      <c r="Q232" s="68" t="s">
        <v>397</v>
      </c>
      <c r="R232" s="68" t="s">
        <v>31</v>
      </c>
      <c r="S232" s="68">
        <v>95</v>
      </c>
      <c r="T232" s="68">
        <v>54</v>
      </c>
      <c r="U232" s="68">
        <v>0.43</v>
      </c>
      <c r="V232" s="68">
        <v>292.38</v>
      </c>
      <c r="W232" s="68">
        <v>199.96</v>
      </c>
      <c r="X232" s="68">
        <v>0.32</v>
      </c>
      <c r="Y232" s="68">
        <v>1013.33</v>
      </c>
      <c r="Z232" s="68">
        <v>1103.96</v>
      </c>
      <c r="AA232" s="68">
        <v>-0.09</v>
      </c>
      <c r="AB232" s="73">
        <v>282841.59999999998</v>
      </c>
      <c r="AC232" s="73">
        <v>308136.84999999998</v>
      </c>
      <c r="AD232" s="73">
        <v>282841.59999999998</v>
      </c>
      <c r="AE232" s="73">
        <v>308136.84999999998</v>
      </c>
      <c r="AF232" s="73"/>
      <c r="AG232" s="73">
        <f>IFERROR(VLOOKUP(J232,'Roll ups'!D:E,2,FALSE),0)</f>
        <v>29546996.449999988</v>
      </c>
      <c r="AH232" s="74">
        <f>IF(Table2[[#This Row],[CATEGORY TTL LOOKUP]]=0,0,IF(Table2[[#This Row],[CATEGORY TTL LOOKUP]]&gt;0,SUM(AB232/AG232)))</f>
        <v>9.5726007372231598E-3</v>
      </c>
      <c r="AI232" s="74" t="str">
        <f>IFERROR(IF(AH232&lt;#REF!,"STRIKE",IF(AH232&gt;=#REF!,"GOOD")),"NO DATA")</f>
        <v>NO DATA</v>
      </c>
      <c r="AJ232" s="75">
        <f>IFERROR(VLOOKUP(K232,'Roll ups'!H:I,2,FALSE),0)</f>
        <v>69119979.479999974</v>
      </c>
      <c r="AK232" s="76">
        <f>IF(Table2[[#This Row],[PRICE TIER LOOKUP]]=0,0,IF(Table2[[#This Row],[PRICE TIER LOOKUP]]&gt;0,SUM(AB232/AJ232)))</f>
        <v>4.0920382518608942E-3</v>
      </c>
      <c r="AL232" s="74" t="e">
        <f>IF(AK232&lt;#REF!,"STRIKE",IF(AK232&gt;=#REF!,"GOOD"))</f>
        <v>#REF!</v>
      </c>
      <c r="AM232" s="75">
        <f>VLOOKUP(H232,'Roll ups'!A:B,2,FALSE)</f>
        <v>325145452.83999985</v>
      </c>
      <c r="AN232" s="77">
        <f t="shared" si="8"/>
        <v>8.6989252818855478E-4</v>
      </c>
      <c r="AO232" s="74" t="str">
        <f>IFERROR(VLOOKUP(Table2[[#This Row],[Product Name]],'Roll ups'!L:P,5,FALSE),"GOOD")</f>
        <v>GOOD</v>
      </c>
      <c r="AP232" s="74">
        <f>Table2[[#This Row],[Retail Dollar Vol Current 12 Mths]]/Table2[[#This Row],[SHELF SALES  LOOKUP]]</f>
        <v>8.6989252818855478E-4</v>
      </c>
      <c r="AQ232" s="69">
        <f t="shared" si="9"/>
        <v>0</v>
      </c>
      <c r="AR23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32" s="69" t="e">
        <f>IF(Table2[[#This Row],[Shelf Dollar Vol Current 12 Mths]]&gt;#REF!,"MEETS $ CRITERIA",IF(Table2[[#This Row],[Shelf Dollar Vol Current 12 Mths]]&lt;#REF!+1,"DOES NOT MEET $ CRITERIA"))</f>
        <v>#REF!</v>
      </c>
      <c r="AT232" s="78"/>
    </row>
    <row r="233" spans="1:46" ht="13.8" x14ac:dyDescent="0.3">
      <c r="A233" s="68" t="s">
        <v>4342</v>
      </c>
      <c r="B233" s="69">
        <v>10836</v>
      </c>
      <c r="C233" s="69">
        <v>870</v>
      </c>
      <c r="D233" s="69" t="s">
        <v>25</v>
      </c>
      <c r="E233" s="70" t="s">
        <v>6313</v>
      </c>
      <c r="F233" s="70"/>
      <c r="G233" s="71" t="s">
        <v>6790</v>
      </c>
      <c r="H233" s="69" t="s">
        <v>6315</v>
      </c>
      <c r="I233" s="68" t="s">
        <v>6355</v>
      </c>
      <c r="J233" s="68" t="s">
        <v>257</v>
      </c>
      <c r="K233" s="68" t="s">
        <v>146</v>
      </c>
      <c r="L233" s="68" t="s">
        <v>6320</v>
      </c>
      <c r="M233" s="68" t="s">
        <v>257</v>
      </c>
      <c r="N233" s="68" t="s">
        <v>330</v>
      </c>
      <c r="O233" s="68" t="s">
        <v>6791</v>
      </c>
      <c r="P233" s="72" t="s">
        <v>6357</v>
      </c>
      <c r="Q233" s="68" t="s">
        <v>397</v>
      </c>
      <c r="R233" s="68" t="s">
        <v>31</v>
      </c>
      <c r="S233" s="68">
        <v>95</v>
      </c>
      <c r="T233" s="68">
        <v>99</v>
      </c>
      <c r="U233" s="68">
        <v>-0.04</v>
      </c>
      <c r="V233" s="68">
        <v>329.42</v>
      </c>
      <c r="W233" s="68">
        <v>307.92</v>
      </c>
      <c r="X233" s="68">
        <v>7.0000000000000007E-2</v>
      </c>
      <c r="Y233" s="68">
        <v>1404.42</v>
      </c>
      <c r="Z233" s="68">
        <v>2062.92</v>
      </c>
      <c r="AA233" s="68">
        <v>-0.47</v>
      </c>
      <c r="AB233" s="73">
        <v>430140.99</v>
      </c>
      <c r="AC233" s="73">
        <v>611500.69999999995</v>
      </c>
      <c r="AD233" s="73">
        <v>430140.99</v>
      </c>
      <c r="AE233" s="73">
        <v>611500.69999999995</v>
      </c>
      <c r="AF233" s="73"/>
      <c r="AG233" s="73">
        <f>IFERROR(VLOOKUP(J233,'Roll ups'!D:E,2,FALSE),0)</f>
        <v>29546996.449999988</v>
      </c>
      <c r="AH233" s="74">
        <f>IF(Table2[[#This Row],[CATEGORY TTL LOOKUP]]=0,0,IF(Table2[[#This Row],[CATEGORY TTL LOOKUP]]&gt;0,SUM(AB233/AG233)))</f>
        <v>1.4557858384282581E-2</v>
      </c>
      <c r="AI233" s="74" t="str">
        <f>IFERROR(IF(AH233&lt;#REF!,"STRIKE",IF(AH233&gt;=#REF!,"GOOD")),"NO DATA")</f>
        <v>NO DATA</v>
      </c>
      <c r="AJ233" s="75">
        <f>IFERROR(VLOOKUP(K233,'Roll ups'!H:I,2,FALSE),0)</f>
        <v>69119979.479999974</v>
      </c>
      <c r="AK233" s="76">
        <f>IF(Table2[[#This Row],[PRICE TIER LOOKUP]]=0,0,IF(Table2[[#This Row],[PRICE TIER LOOKUP]]&gt;0,SUM(AB233/AJ233)))</f>
        <v>6.2231064481791734E-3</v>
      </c>
      <c r="AL233" s="74" t="e">
        <f>IF(AK233&lt;#REF!,"STRIKE",IF(AK233&gt;=#REF!,"GOOD"))</f>
        <v>#REF!</v>
      </c>
      <c r="AM233" s="75">
        <f>VLOOKUP(H233,'Roll ups'!A:B,2,FALSE)</f>
        <v>325145452.83999985</v>
      </c>
      <c r="AN233" s="77">
        <f t="shared" si="8"/>
        <v>1.3229186699149909E-3</v>
      </c>
      <c r="AO233" s="74" t="str">
        <f>IFERROR(VLOOKUP(Table2[[#This Row],[Product Name]],'Roll ups'!L:P,5,FALSE),"GOOD")</f>
        <v>GOOD</v>
      </c>
      <c r="AP233" s="74">
        <f>Table2[[#This Row],[Retail Dollar Vol Current 12 Mths]]/Table2[[#This Row],[SHELF SALES  LOOKUP]]</f>
        <v>1.3229186699149909E-3</v>
      </c>
      <c r="AQ233" s="69">
        <f t="shared" si="9"/>
        <v>0</v>
      </c>
      <c r="AR23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33" s="69" t="e">
        <f>IF(Table2[[#This Row],[Shelf Dollar Vol Current 12 Mths]]&gt;#REF!,"MEETS $ CRITERIA",IF(Table2[[#This Row],[Shelf Dollar Vol Current 12 Mths]]&lt;#REF!+1,"DOES NOT MEET $ CRITERIA"))</f>
        <v>#REF!</v>
      </c>
      <c r="AT233" s="78"/>
    </row>
    <row r="234" spans="1:46" ht="13.8" x14ac:dyDescent="0.3">
      <c r="A234" s="68" t="s">
        <v>4375</v>
      </c>
      <c r="B234" s="69">
        <v>10838</v>
      </c>
      <c r="C234" s="69">
        <v>534</v>
      </c>
      <c r="D234" s="69" t="s">
        <v>25</v>
      </c>
      <c r="E234" s="70" t="s">
        <v>6313</v>
      </c>
      <c r="F234" s="70"/>
      <c r="G234" s="71" t="s">
        <v>6792</v>
      </c>
      <c r="H234" s="69" t="s">
        <v>6315</v>
      </c>
      <c r="I234" s="68" t="s">
        <v>6355</v>
      </c>
      <c r="J234" s="68" t="s">
        <v>257</v>
      </c>
      <c r="K234" s="68" t="s">
        <v>146</v>
      </c>
      <c r="L234" s="68" t="s">
        <v>6320</v>
      </c>
      <c r="M234" s="68" t="s">
        <v>257</v>
      </c>
      <c r="N234" s="68" t="s">
        <v>330</v>
      </c>
      <c r="O234" s="68" t="s">
        <v>6793</v>
      </c>
      <c r="P234" s="72" t="s">
        <v>6357</v>
      </c>
      <c r="Q234" s="68" t="s">
        <v>397</v>
      </c>
      <c r="R234" s="68" t="s">
        <v>31</v>
      </c>
      <c r="S234" s="68">
        <v>110</v>
      </c>
      <c r="T234" s="68">
        <v>77.010000000000005</v>
      </c>
      <c r="U234" s="68">
        <v>0.3</v>
      </c>
      <c r="V234" s="68">
        <v>349.45</v>
      </c>
      <c r="W234" s="68">
        <v>280.99</v>
      </c>
      <c r="X234" s="68">
        <v>0.2</v>
      </c>
      <c r="Y234" s="68">
        <v>1397.6</v>
      </c>
      <c r="Z234" s="68">
        <v>1503.73</v>
      </c>
      <c r="AA234" s="68">
        <v>-0.08</v>
      </c>
      <c r="AB234" s="73">
        <v>351228.69</v>
      </c>
      <c r="AC234" s="73">
        <v>377845.35</v>
      </c>
      <c r="AD234" s="73">
        <v>351228.69</v>
      </c>
      <c r="AE234" s="73">
        <v>377845.35</v>
      </c>
      <c r="AF234" s="73"/>
      <c r="AG234" s="73">
        <f>IFERROR(VLOOKUP(J234,'Roll ups'!D:E,2,FALSE),0)</f>
        <v>29546996.449999988</v>
      </c>
      <c r="AH234" s="74">
        <f>IF(Table2[[#This Row],[CATEGORY TTL LOOKUP]]=0,0,IF(Table2[[#This Row],[CATEGORY TTL LOOKUP]]&gt;0,SUM(AB234/AG234)))</f>
        <v>1.1887119917395196E-2</v>
      </c>
      <c r="AI234" s="74" t="str">
        <f>IFERROR(IF(AH234&lt;#REF!,"STRIKE",IF(AH234&gt;=#REF!,"GOOD")),"NO DATA")</f>
        <v>NO DATA</v>
      </c>
      <c r="AJ234" s="75">
        <f>IFERROR(VLOOKUP(K234,'Roll ups'!H:I,2,FALSE),0)</f>
        <v>69119979.479999974</v>
      </c>
      <c r="AK234" s="76">
        <f>IF(Table2[[#This Row],[PRICE TIER LOOKUP]]=0,0,IF(Table2[[#This Row],[PRICE TIER LOOKUP]]&gt;0,SUM(AB234/AJ234)))</f>
        <v>5.0814351023010483E-3</v>
      </c>
      <c r="AL234" s="74" t="e">
        <f>IF(AK234&lt;#REF!,"STRIKE",IF(AK234&gt;=#REF!,"GOOD"))</f>
        <v>#REF!</v>
      </c>
      <c r="AM234" s="75">
        <f>VLOOKUP(H234,'Roll ups'!A:B,2,FALSE)</f>
        <v>325145452.83999985</v>
      </c>
      <c r="AN234" s="77">
        <f t="shared" si="8"/>
        <v>1.0802202120071948E-3</v>
      </c>
      <c r="AO234" s="74" t="str">
        <f>IFERROR(VLOOKUP(Table2[[#This Row],[Product Name]],'Roll ups'!L:P,5,FALSE),"GOOD")</f>
        <v>GOOD</v>
      </c>
      <c r="AP234" s="74">
        <f>Table2[[#This Row],[Retail Dollar Vol Current 12 Mths]]/Table2[[#This Row],[SHELF SALES  LOOKUP]]</f>
        <v>1.0802202120071948E-3</v>
      </c>
      <c r="AQ234" s="69">
        <f t="shared" si="9"/>
        <v>0</v>
      </c>
      <c r="AR23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34" s="69" t="e">
        <f>IF(Table2[[#This Row],[Shelf Dollar Vol Current 12 Mths]]&gt;#REF!,"MEETS $ CRITERIA",IF(Table2[[#This Row],[Shelf Dollar Vol Current 12 Mths]]&lt;#REF!+1,"DOES NOT MEET $ CRITERIA"))</f>
        <v>#REF!</v>
      </c>
      <c r="AT234" s="78"/>
    </row>
    <row r="235" spans="1:46" ht="13.8" x14ac:dyDescent="0.3">
      <c r="A235" s="68" t="s">
        <v>1152</v>
      </c>
      <c r="B235" s="69">
        <v>10846</v>
      </c>
      <c r="C235" s="69">
        <v>123</v>
      </c>
      <c r="D235" s="69" t="s">
        <v>25</v>
      </c>
      <c r="E235" s="70" t="s">
        <v>6313</v>
      </c>
      <c r="F235" s="70"/>
      <c r="G235" s="71" t="s">
        <v>6794</v>
      </c>
      <c r="H235" s="69" t="s">
        <v>6315</v>
      </c>
      <c r="I235" s="68" t="s">
        <v>6355</v>
      </c>
      <c r="J235" s="68" t="s">
        <v>257</v>
      </c>
      <c r="K235" s="68" t="s">
        <v>132</v>
      </c>
      <c r="L235" s="68" t="s">
        <v>132</v>
      </c>
      <c r="M235" s="68" t="s">
        <v>257</v>
      </c>
      <c r="N235" s="68" t="s">
        <v>258</v>
      </c>
      <c r="O235" s="68" t="s">
        <v>6795</v>
      </c>
      <c r="P235" s="72" t="s">
        <v>6357</v>
      </c>
      <c r="Q235" s="68" t="s">
        <v>6387</v>
      </c>
      <c r="R235" s="68" t="s">
        <v>31</v>
      </c>
      <c r="S235" s="68">
        <v>3</v>
      </c>
      <c r="T235" s="68">
        <v>5</v>
      </c>
      <c r="U235" s="68">
        <v>-0.67</v>
      </c>
      <c r="V235" s="68">
        <v>19</v>
      </c>
      <c r="W235" s="68">
        <v>14</v>
      </c>
      <c r="X235" s="68">
        <v>0.26</v>
      </c>
      <c r="Y235" s="68">
        <v>79</v>
      </c>
      <c r="Z235" s="68">
        <v>90</v>
      </c>
      <c r="AA235" s="68">
        <v>-0.14000000000000001</v>
      </c>
      <c r="AB235" s="73">
        <v>19680.48</v>
      </c>
      <c r="AC235" s="73">
        <v>22372.32</v>
      </c>
      <c r="AD235" s="73">
        <v>19680.48</v>
      </c>
      <c r="AE235" s="73">
        <v>22372.32</v>
      </c>
      <c r="AF235" s="73"/>
      <c r="AG235" s="73">
        <f>IFERROR(VLOOKUP(J235,'Roll ups'!D:E,2,FALSE),0)</f>
        <v>29546996.449999988</v>
      </c>
      <c r="AH235" s="74">
        <f>IF(Table2[[#This Row],[CATEGORY TTL LOOKUP]]=0,0,IF(Table2[[#This Row],[CATEGORY TTL LOOKUP]]&gt;0,SUM(AB235/AG235)))</f>
        <v>6.660737930944588E-4</v>
      </c>
      <c r="AI235" s="74" t="str">
        <f>IFERROR(IF(AH235&lt;#REF!,"STRIKE",IF(AH235&gt;=#REF!,"GOOD")),"NO DATA")</f>
        <v>NO DATA</v>
      </c>
      <c r="AJ235" s="75">
        <f>IFERROR(VLOOKUP(K235,'Roll ups'!H:I,2,FALSE),0)</f>
        <v>126094742.97999983</v>
      </c>
      <c r="AK235" s="76">
        <f>IF(Table2[[#This Row],[PRICE TIER LOOKUP]]=0,0,IF(Table2[[#This Row],[PRICE TIER LOOKUP]]&gt;0,SUM(AB235/AJ235)))</f>
        <v>1.5607692703827918E-4</v>
      </c>
      <c r="AL235" s="74" t="e">
        <f>IF(AK235&lt;#REF!,"STRIKE",IF(AK235&gt;=#REF!,"GOOD"))</f>
        <v>#REF!</v>
      </c>
      <c r="AM235" s="75">
        <f>VLOOKUP(H235,'Roll ups'!A:B,2,FALSE)</f>
        <v>325145452.83999985</v>
      </c>
      <c r="AN235" s="77">
        <f t="shared" si="8"/>
        <v>6.0528233835349149E-5</v>
      </c>
      <c r="AO235" s="74" t="str">
        <f>IFERROR(VLOOKUP(Table2[[#This Row],[Product Name]],'Roll ups'!L:P,5,FALSE),"GOOD")</f>
        <v>GOOD</v>
      </c>
      <c r="AP235" s="74">
        <f>Table2[[#This Row],[Retail Dollar Vol Current 12 Mths]]/Table2[[#This Row],[SHELF SALES  LOOKUP]]</f>
        <v>6.0528233835349149E-5</v>
      </c>
      <c r="AQ235" s="69">
        <f t="shared" si="9"/>
        <v>0</v>
      </c>
      <c r="AR23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35" s="69" t="e">
        <f>IF(Table2[[#This Row],[Shelf Dollar Vol Current 12 Mths]]&gt;#REF!,"MEETS $ CRITERIA",IF(Table2[[#This Row],[Shelf Dollar Vol Current 12 Mths]]&lt;#REF!+1,"DOES NOT MEET $ CRITERIA"))</f>
        <v>#REF!</v>
      </c>
      <c r="AT235" s="78"/>
    </row>
    <row r="236" spans="1:46" ht="13.8" x14ac:dyDescent="0.3">
      <c r="A236" s="68" t="s">
        <v>4850</v>
      </c>
      <c r="B236" s="69">
        <v>10890</v>
      </c>
      <c r="C236" s="69">
        <v>239</v>
      </c>
      <c r="D236" s="69" t="s">
        <v>25</v>
      </c>
      <c r="E236" s="70" t="s">
        <v>6313</v>
      </c>
      <c r="F236" s="70"/>
      <c r="G236" s="71" t="s">
        <v>6796</v>
      </c>
      <c r="H236" s="69" t="s">
        <v>6315</v>
      </c>
      <c r="I236" s="68" t="s">
        <v>6355</v>
      </c>
      <c r="J236" s="68" t="s">
        <v>257</v>
      </c>
      <c r="K236" s="68" t="s">
        <v>146</v>
      </c>
      <c r="L236" s="68" t="s">
        <v>132</v>
      </c>
      <c r="M236" s="68" t="s">
        <v>257</v>
      </c>
      <c r="N236" s="68" t="s">
        <v>330</v>
      </c>
      <c r="O236" s="68" t="s">
        <v>6797</v>
      </c>
      <c r="P236" s="72" t="s">
        <v>6357</v>
      </c>
      <c r="Q236" s="68" t="s">
        <v>161</v>
      </c>
      <c r="R236" s="68" t="s">
        <v>31</v>
      </c>
      <c r="S236" s="68">
        <v>8</v>
      </c>
      <c r="T236" s="68">
        <v>6</v>
      </c>
      <c r="U236" s="68">
        <v>0.25</v>
      </c>
      <c r="V236" s="68">
        <v>15</v>
      </c>
      <c r="W236" s="68">
        <v>14</v>
      </c>
      <c r="X236" s="68">
        <v>7.0000000000000007E-2</v>
      </c>
      <c r="Y236" s="68">
        <v>91</v>
      </c>
      <c r="Z236" s="68">
        <v>106.08</v>
      </c>
      <c r="AA236" s="68">
        <v>-0.17</v>
      </c>
      <c r="AB236" s="73">
        <v>18132.240000000002</v>
      </c>
      <c r="AC236" s="73">
        <v>20730.16</v>
      </c>
      <c r="AD236" s="73">
        <v>18804.240000000002</v>
      </c>
      <c r="AE236" s="73">
        <v>21618.16</v>
      </c>
      <c r="AF236" s="73"/>
      <c r="AG236" s="73">
        <f>IFERROR(VLOOKUP(J236,'Roll ups'!D:E,2,FALSE),0)</f>
        <v>29546996.449999988</v>
      </c>
      <c r="AH236" s="74">
        <f>IF(Table2[[#This Row],[CATEGORY TTL LOOKUP]]=0,0,IF(Table2[[#This Row],[CATEGORY TTL LOOKUP]]&gt;0,SUM(AB236/AG236)))</f>
        <v>6.1367455845076288E-4</v>
      </c>
      <c r="AI236" s="74" t="str">
        <f>IFERROR(IF(AH236&lt;#REF!,"STRIKE",IF(AH236&gt;=#REF!,"GOOD")),"NO DATA")</f>
        <v>NO DATA</v>
      </c>
      <c r="AJ236" s="75">
        <f>IFERROR(VLOOKUP(K236,'Roll ups'!H:I,2,FALSE),0)</f>
        <v>69119979.479999974</v>
      </c>
      <c r="AK236" s="76">
        <f>IF(Table2[[#This Row],[PRICE TIER LOOKUP]]=0,0,IF(Table2[[#This Row],[PRICE TIER LOOKUP]]&gt;0,SUM(AB236/AJ236)))</f>
        <v>2.6232993899031188E-4</v>
      </c>
      <c r="AL236" s="74" t="e">
        <f>IF(AK236&lt;#REF!,"STRIKE",IF(AK236&gt;=#REF!,"GOOD"))</f>
        <v>#REF!</v>
      </c>
      <c r="AM236" s="75">
        <f>VLOOKUP(H236,'Roll ups'!A:B,2,FALSE)</f>
        <v>325145452.83999985</v>
      </c>
      <c r="AN236" s="77">
        <f t="shared" si="8"/>
        <v>5.5766549529212263E-5</v>
      </c>
      <c r="AO236" s="74" t="str">
        <f>IFERROR(VLOOKUP(Table2[[#This Row],[Product Name]],'Roll ups'!L:P,5,FALSE),"GOOD")</f>
        <v>GOOD</v>
      </c>
      <c r="AP236" s="74">
        <f>Table2[[#This Row],[Retail Dollar Vol Current 12 Mths]]/Table2[[#This Row],[SHELF SALES  LOOKUP]]</f>
        <v>5.7833316860972187E-5</v>
      </c>
      <c r="AQ236" s="69">
        <f t="shared" si="9"/>
        <v>0</v>
      </c>
      <c r="AR23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36" s="69" t="e">
        <f>IF(Table2[[#This Row],[Shelf Dollar Vol Current 12 Mths]]&gt;#REF!,"MEETS $ CRITERIA",IF(Table2[[#This Row],[Shelf Dollar Vol Current 12 Mths]]&lt;#REF!+1,"DOES NOT MEET $ CRITERIA"))</f>
        <v>#REF!</v>
      </c>
      <c r="AT236" s="78"/>
    </row>
    <row r="237" spans="1:46" ht="13.8" x14ac:dyDescent="0.3">
      <c r="A237" s="68" t="s">
        <v>3180</v>
      </c>
      <c r="B237" s="69">
        <v>11290</v>
      </c>
      <c r="C237" s="69">
        <v>904</v>
      </c>
      <c r="D237" s="69" t="s">
        <v>25</v>
      </c>
      <c r="E237" s="70" t="s">
        <v>6313</v>
      </c>
      <c r="F237" s="70"/>
      <c r="G237" s="71" t="s">
        <v>6798</v>
      </c>
      <c r="H237" s="69" t="s">
        <v>6315</v>
      </c>
      <c r="I237" s="68" t="s">
        <v>6355</v>
      </c>
      <c r="J237" s="68" t="s">
        <v>257</v>
      </c>
      <c r="K237" s="68" t="s">
        <v>132</v>
      </c>
      <c r="L237" s="68" t="s">
        <v>6320</v>
      </c>
      <c r="M237" s="68" t="s">
        <v>257</v>
      </c>
      <c r="N237" s="68" t="s">
        <v>330</v>
      </c>
      <c r="O237" s="68" t="s">
        <v>6799</v>
      </c>
      <c r="P237" s="72" t="s">
        <v>6357</v>
      </c>
      <c r="Q237" s="68" t="s">
        <v>397</v>
      </c>
      <c r="R237" s="68" t="s">
        <v>31</v>
      </c>
      <c r="S237" s="68">
        <v>47</v>
      </c>
      <c r="T237" s="68">
        <v>53.32</v>
      </c>
      <c r="U237" s="68">
        <v>-0.13</v>
      </c>
      <c r="V237" s="68">
        <v>166.26</v>
      </c>
      <c r="W237" s="68">
        <v>170.61</v>
      </c>
      <c r="X237" s="68">
        <v>-0.03</v>
      </c>
      <c r="Y237" s="68">
        <v>674.75</v>
      </c>
      <c r="Z237" s="68">
        <v>786.54</v>
      </c>
      <c r="AA237" s="68">
        <v>-0.17</v>
      </c>
      <c r="AB237" s="73">
        <v>229884</v>
      </c>
      <c r="AC237" s="73">
        <v>276340.8</v>
      </c>
      <c r="AD237" s="73">
        <v>229884</v>
      </c>
      <c r="AE237" s="73">
        <v>276340.8</v>
      </c>
      <c r="AF237" s="73"/>
      <c r="AG237" s="73">
        <f>IFERROR(VLOOKUP(J237,'Roll ups'!D:E,2,FALSE),0)</f>
        <v>29546996.449999988</v>
      </c>
      <c r="AH237" s="74">
        <f>IF(Table2[[#This Row],[CATEGORY TTL LOOKUP]]=0,0,IF(Table2[[#This Row],[CATEGORY TTL LOOKUP]]&gt;0,SUM(AB237/AG237)))</f>
        <v>7.780283196940652E-3</v>
      </c>
      <c r="AI237" s="74" t="str">
        <f>IFERROR(IF(AH237&lt;#REF!,"STRIKE",IF(AH237&gt;=#REF!,"GOOD")),"NO DATA")</f>
        <v>NO DATA</v>
      </c>
      <c r="AJ237" s="75">
        <f>IFERROR(VLOOKUP(K237,'Roll ups'!H:I,2,FALSE),0)</f>
        <v>126094742.97999983</v>
      </c>
      <c r="AK237" s="76">
        <f>IF(Table2[[#This Row],[PRICE TIER LOOKUP]]=0,0,IF(Table2[[#This Row],[PRICE TIER LOOKUP]]&gt;0,SUM(AB237/AJ237)))</f>
        <v>1.8231053457673681E-3</v>
      </c>
      <c r="AL237" s="74" t="e">
        <f>IF(AK237&lt;#REF!,"STRIKE",IF(AK237&gt;=#REF!,"GOOD"))</f>
        <v>#REF!</v>
      </c>
      <c r="AM237" s="75">
        <f>VLOOKUP(H237,'Roll ups'!A:B,2,FALSE)</f>
        <v>325145452.83999985</v>
      </c>
      <c r="AN237" s="77">
        <f t="shared" si="8"/>
        <v>7.0701896025937398E-4</v>
      </c>
      <c r="AO237" s="74" t="str">
        <f>IFERROR(VLOOKUP(Table2[[#This Row],[Product Name]],'Roll ups'!L:P,5,FALSE),"GOOD")</f>
        <v>GOOD</v>
      </c>
      <c r="AP237" s="74">
        <f>Table2[[#This Row],[Retail Dollar Vol Current 12 Mths]]/Table2[[#This Row],[SHELF SALES  LOOKUP]]</f>
        <v>7.0701896025937398E-4</v>
      </c>
      <c r="AQ237" s="69">
        <f t="shared" si="9"/>
        <v>0</v>
      </c>
      <c r="AR23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37" s="69" t="e">
        <f>IF(Table2[[#This Row],[Shelf Dollar Vol Current 12 Mths]]&gt;#REF!,"MEETS $ CRITERIA",IF(Table2[[#This Row],[Shelf Dollar Vol Current 12 Mths]]&lt;#REF!+1,"DOES NOT MEET $ CRITERIA"))</f>
        <v>#REF!</v>
      </c>
      <c r="AT237" s="78"/>
    </row>
    <row r="238" spans="1:46" ht="13.8" x14ac:dyDescent="0.3">
      <c r="A238" s="68" t="s">
        <v>2974</v>
      </c>
      <c r="B238" s="69">
        <v>11294</v>
      </c>
      <c r="C238" s="69">
        <v>1034</v>
      </c>
      <c r="D238" s="69" t="s">
        <v>25</v>
      </c>
      <c r="E238" s="70" t="s">
        <v>6313</v>
      </c>
      <c r="F238" s="70"/>
      <c r="G238" s="71" t="s">
        <v>6800</v>
      </c>
      <c r="H238" s="69" t="s">
        <v>6315</v>
      </c>
      <c r="I238" s="68" t="s">
        <v>6355</v>
      </c>
      <c r="J238" s="68" t="s">
        <v>257</v>
      </c>
      <c r="K238" s="68" t="s">
        <v>132</v>
      </c>
      <c r="L238" s="68" t="s">
        <v>6320</v>
      </c>
      <c r="M238" s="68" t="s">
        <v>257</v>
      </c>
      <c r="N238" s="68" t="s">
        <v>330</v>
      </c>
      <c r="O238" s="68" t="s">
        <v>6801</v>
      </c>
      <c r="P238" s="72" t="s">
        <v>6357</v>
      </c>
      <c r="Q238" s="68" t="s">
        <v>397</v>
      </c>
      <c r="R238" s="68" t="s">
        <v>31</v>
      </c>
      <c r="S238" s="68">
        <v>566</v>
      </c>
      <c r="T238" s="68">
        <v>582.71</v>
      </c>
      <c r="U238" s="68">
        <v>-0.03</v>
      </c>
      <c r="V238" s="68">
        <v>2889.5</v>
      </c>
      <c r="W238" s="68">
        <v>3710.71</v>
      </c>
      <c r="X238" s="68">
        <v>-0.28000000000000003</v>
      </c>
      <c r="Y238" s="68">
        <v>10291.879999999999</v>
      </c>
      <c r="Z238" s="68">
        <v>11663.08</v>
      </c>
      <c r="AA238" s="68">
        <v>-0.13</v>
      </c>
      <c r="AB238" s="73">
        <v>2589647.5499999998</v>
      </c>
      <c r="AC238" s="73">
        <v>2984266.78</v>
      </c>
      <c r="AD238" s="73">
        <v>2694824.55</v>
      </c>
      <c r="AE238" s="73">
        <v>3052987.18</v>
      </c>
      <c r="AF238" s="73"/>
      <c r="AG238" s="73">
        <f>IFERROR(VLOOKUP(J238,'Roll ups'!D:E,2,FALSE),0)</f>
        <v>29546996.449999988</v>
      </c>
      <c r="AH238" s="74">
        <f>IF(Table2[[#This Row],[CATEGORY TTL LOOKUP]]=0,0,IF(Table2[[#This Row],[CATEGORY TTL LOOKUP]]&gt;0,SUM(AB238/AG238)))</f>
        <v>8.7645035405959207E-2</v>
      </c>
      <c r="AI238" s="74" t="str">
        <f>IFERROR(IF(AH238&lt;#REF!,"STRIKE",IF(AH238&gt;=#REF!,"GOOD")),"NO DATA")</f>
        <v>NO DATA</v>
      </c>
      <c r="AJ238" s="75">
        <f>IFERROR(VLOOKUP(K238,'Roll ups'!H:I,2,FALSE),0)</f>
        <v>126094742.97999983</v>
      </c>
      <c r="AK238" s="76">
        <f>IF(Table2[[#This Row],[PRICE TIER LOOKUP]]=0,0,IF(Table2[[#This Row],[PRICE TIER LOOKUP]]&gt;0,SUM(AB238/AJ238)))</f>
        <v>2.0537315742106311E-2</v>
      </c>
      <c r="AL238" s="74" t="e">
        <f>IF(AK238&lt;#REF!,"STRIKE",IF(AK238&gt;=#REF!,"GOOD"))</f>
        <v>#REF!</v>
      </c>
      <c r="AM238" s="75">
        <f>VLOOKUP(H238,'Roll ups'!A:B,2,FALSE)</f>
        <v>325145452.83999985</v>
      </c>
      <c r="AN238" s="77">
        <f t="shared" si="8"/>
        <v>7.9645817814168671E-3</v>
      </c>
      <c r="AO238" s="74" t="str">
        <f>IFERROR(VLOOKUP(Table2[[#This Row],[Product Name]],'Roll ups'!L:P,5,FALSE),"GOOD")</f>
        <v>GOOD</v>
      </c>
      <c r="AP238" s="74">
        <f>Table2[[#This Row],[Retail Dollar Vol Current 12 Mths]]/Table2[[#This Row],[SHELF SALES  LOOKUP]]</f>
        <v>8.2880585487569176E-3</v>
      </c>
      <c r="AQ238" s="69">
        <f t="shared" si="9"/>
        <v>0</v>
      </c>
      <c r="AR23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38" s="69" t="e">
        <f>IF(Table2[[#This Row],[Shelf Dollar Vol Current 12 Mths]]&gt;#REF!,"MEETS $ CRITERIA",IF(Table2[[#This Row],[Shelf Dollar Vol Current 12 Mths]]&lt;#REF!+1,"DOES NOT MEET $ CRITERIA"))</f>
        <v>#REF!</v>
      </c>
      <c r="AT238" s="78"/>
    </row>
    <row r="239" spans="1:46" ht="13.8" x14ac:dyDescent="0.3">
      <c r="A239" s="68" t="s">
        <v>3151</v>
      </c>
      <c r="B239" s="69">
        <v>11295</v>
      </c>
      <c r="C239" s="69">
        <v>281</v>
      </c>
      <c r="D239" s="69" t="s">
        <v>25</v>
      </c>
      <c r="E239" s="70" t="s">
        <v>6313</v>
      </c>
      <c r="F239" s="70"/>
      <c r="G239" s="71" t="s">
        <v>6802</v>
      </c>
      <c r="H239" s="69" t="s">
        <v>6315</v>
      </c>
      <c r="I239" s="68" t="s">
        <v>6355</v>
      </c>
      <c r="J239" s="68" t="s">
        <v>257</v>
      </c>
      <c r="K239" s="68" t="s">
        <v>132</v>
      </c>
      <c r="L239" s="68" t="s">
        <v>132</v>
      </c>
      <c r="M239" s="68" t="s">
        <v>257</v>
      </c>
      <c r="N239" s="68" t="s">
        <v>330</v>
      </c>
      <c r="O239" s="68" t="s">
        <v>6803</v>
      </c>
      <c r="P239" s="72" t="s">
        <v>6357</v>
      </c>
      <c r="Q239" s="68" t="s">
        <v>397</v>
      </c>
      <c r="R239" s="68" t="s">
        <v>31</v>
      </c>
      <c r="S239" s="68">
        <v>41</v>
      </c>
      <c r="T239" s="68">
        <v>23</v>
      </c>
      <c r="U239" s="68">
        <v>0.44</v>
      </c>
      <c r="V239" s="68">
        <v>260</v>
      </c>
      <c r="W239" s="68">
        <v>855.04</v>
      </c>
      <c r="X239" s="68">
        <v>-2.29</v>
      </c>
      <c r="Y239" s="68">
        <v>919.17</v>
      </c>
      <c r="Z239" s="68">
        <v>1120.04</v>
      </c>
      <c r="AA239" s="68">
        <v>-0.22</v>
      </c>
      <c r="AB239" s="73">
        <v>228792.2</v>
      </c>
      <c r="AC239" s="73">
        <v>273564.26</v>
      </c>
      <c r="AD239" s="73">
        <v>240674.6</v>
      </c>
      <c r="AE239" s="73">
        <v>293271.71000000002</v>
      </c>
      <c r="AF239" s="73"/>
      <c r="AG239" s="73">
        <f>IFERROR(VLOOKUP(J239,'Roll ups'!D:E,2,FALSE),0)</f>
        <v>29546996.449999988</v>
      </c>
      <c r="AH239" s="74">
        <f>IF(Table2[[#This Row],[CATEGORY TTL LOOKUP]]=0,0,IF(Table2[[#This Row],[CATEGORY TTL LOOKUP]]&gt;0,SUM(AB239/AG239)))</f>
        <v>7.7433318945689354E-3</v>
      </c>
      <c r="AI239" s="74" t="str">
        <f>IFERROR(IF(AH239&lt;#REF!,"STRIKE",IF(AH239&gt;=#REF!,"GOOD")),"NO DATA")</f>
        <v>NO DATA</v>
      </c>
      <c r="AJ239" s="75">
        <f>IFERROR(VLOOKUP(K239,'Roll ups'!H:I,2,FALSE),0)</f>
        <v>126094742.97999983</v>
      </c>
      <c r="AK239" s="76">
        <f>IF(Table2[[#This Row],[PRICE TIER LOOKUP]]=0,0,IF(Table2[[#This Row],[PRICE TIER LOOKUP]]&gt;0,SUM(AB239/AJ239)))</f>
        <v>1.8144467770261387E-3</v>
      </c>
      <c r="AL239" s="74" t="e">
        <f>IF(AK239&lt;#REF!,"STRIKE",IF(AK239&gt;=#REF!,"GOOD"))</f>
        <v>#REF!</v>
      </c>
      <c r="AM239" s="75">
        <f>VLOOKUP(H239,'Roll ups'!A:B,2,FALSE)</f>
        <v>325145452.83999985</v>
      </c>
      <c r="AN239" s="77">
        <f t="shared" si="8"/>
        <v>7.0366107845458903E-4</v>
      </c>
      <c r="AO239" s="74" t="str">
        <f>IFERROR(VLOOKUP(Table2[[#This Row],[Product Name]],'Roll ups'!L:P,5,FALSE),"GOOD")</f>
        <v>GOOD</v>
      </c>
      <c r="AP239" s="74">
        <f>Table2[[#This Row],[Retail Dollar Vol Current 12 Mths]]/Table2[[#This Row],[SHELF SALES  LOOKUP]]</f>
        <v>7.4020595366724399E-4</v>
      </c>
      <c r="AQ239" s="69">
        <f t="shared" si="9"/>
        <v>0</v>
      </c>
      <c r="AR23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39" s="69" t="e">
        <f>IF(Table2[[#This Row],[Shelf Dollar Vol Current 12 Mths]]&gt;#REF!,"MEETS $ CRITERIA",IF(Table2[[#This Row],[Shelf Dollar Vol Current 12 Mths]]&lt;#REF!+1,"DOES NOT MEET $ CRITERIA"))</f>
        <v>#REF!</v>
      </c>
      <c r="AT239" s="78"/>
    </row>
    <row r="240" spans="1:46" ht="13.8" x14ac:dyDescent="0.3">
      <c r="A240" s="68" t="s">
        <v>2965</v>
      </c>
      <c r="B240" s="69">
        <v>11296</v>
      </c>
      <c r="C240" s="69">
        <v>1610</v>
      </c>
      <c r="D240" s="69" t="s">
        <v>25</v>
      </c>
      <c r="E240" s="70" t="s">
        <v>6313</v>
      </c>
      <c r="F240" s="70"/>
      <c r="G240" s="71" t="s">
        <v>6804</v>
      </c>
      <c r="H240" s="69" t="s">
        <v>6315</v>
      </c>
      <c r="I240" s="68" t="s">
        <v>6355</v>
      </c>
      <c r="J240" s="68" t="s">
        <v>257</v>
      </c>
      <c r="K240" s="68" t="s">
        <v>132</v>
      </c>
      <c r="L240" s="68" t="s">
        <v>6320</v>
      </c>
      <c r="M240" s="68" t="s">
        <v>257</v>
      </c>
      <c r="N240" s="68" t="s">
        <v>330</v>
      </c>
      <c r="O240" s="68" t="s">
        <v>6805</v>
      </c>
      <c r="P240" s="72" t="s">
        <v>6357</v>
      </c>
      <c r="Q240" s="68" t="s">
        <v>397</v>
      </c>
      <c r="R240" s="68" t="s">
        <v>31</v>
      </c>
      <c r="S240" s="68">
        <v>424</v>
      </c>
      <c r="T240" s="68">
        <v>507</v>
      </c>
      <c r="U240" s="68">
        <v>-0.2</v>
      </c>
      <c r="V240" s="68">
        <v>2272.08</v>
      </c>
      <c r="W240" s="68">
        <v>3607.83</v>
      </c>
      <c r="X240" s="68">
        <v>-0.59</v>
      </c>
      <c r="Y240" s="68">
        <v>10738.08</v>
      </c>
      <c r="Z240" s="68">
        <v>15112.58</v>
      </c>
      <c r="AA240" s="68">
        <v>-0.41</v>
      </c>
      <c r="AB240" s="73">
        <v>2928260.94</v>
      </c>
      <c r="AC240" s="73">
        <v>4163554.06</v>
      </c>
      <c r="AD240" s="73">
        <v>3080875.95</v>
      </c>
      <c r="AE240" s="73">
        <v>4353613.67</v>
      </c>
      <c r="AF240" s="73"/>
      <c r="AG240" s="73">
        <f>IFERROR(VLOOKUP(J240,'Roll ups'!D:E,2,FALSE),0)</f>
        <v>29546996.449999988</v>
      </c>
      <c r="AH240" s="74">
        <f>IF(Table2[[#This Row],[CATEGORY TTL LOOKUP]]=0,0,IF(Table2[[#This Row],[CATEGORY TTL LOOKUP]]&gt;0,SUM(AB240/AG240)))</f>
        <v>9.9105198220579241E-2</v>
      </c>
      <c r="AI240" s="74" t="str">
        <f>IFERROR(IF(AH240&lt;#REF!,"STRIKE",IF(AH240&gt;=#REF!,"GOOD")),"NO DATA")</f>
        <v>NO DATA</v>
      </c>
      <c r="AJ240" s="75">
        <f>IFERROR(VLOOKUP(K240,'Roll ups'!H:I,2,FALSE),0)</f>
        <v>126094742.97999983</v>
      </c>
      <c r="AK240" s="76">
        <f>IF(Table2[[#This Row],[PRICE TIER LOOKUP]]=0,0,IF(Table2[[#This Row],[PRICE TIER LOOKUP]]&gt;0,SUM(AB240/AJ240)))</f>
        <v>2.322270437923378E-2</v>
      </c>
      <c r="AL240" s="74" t="e">
        <f>IF(AK240&lt;#REF!,"STRIKE",IF(AK240&gt;=#REF!,"GOOD"))</f>
        <v>#REF!</v>
      </c>
      <c r="AM240" s="75">
        <f>VLOOKUP(H240,'Roll ups'!A:B,2,FALSE)</f>
        <v>325145452.83999985</v>
      </c>
      <c r="AN240" s="77">
        <f t="shared" si="8"/>
        <v>9.0060030500902066E-3</v>
      </c>
      <c r="AO240" s="74" t="str">
        <f>IFERROR(VLOOKUP(Table2[[#This Row],[Product Name]],'Roll ups'!L:P,5,FALSE),"GOOD")</f>
        <v>GOOD</v>
      </c>
      <c r="AP240" s="74">
        <f>Table2[[#This Row],[Retail Dollar Vol Current 12 Mths]]/Table2[[#This Row],[SHELF SALES  LOOKUP]]</f>
        <v>9.4753776289655256E-3</v>
      </c>
      <c r="AQ240" s="69">
        <f t="shared" si="9"/>
        <v>0</v>
      </c>
      <c r="AR24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40" s="69" t="e">
        <f>IF(Table2[[#This Row],[Shelf Dollar Vol Current 12 Mths]]&gt;#REF!,"MEETS $ CRITERIA",IF(Table2[[#This Row],[Shelf Dollar Vol Current 12 Mths]]&lt;#REF!+1,"DOES NOT MEET $ CRITERIA"))</f>
        <v>#REF!</v>
      </c>
      <c r="AT240" s="78"/>
    </row>
    <row r="241" spans="1:46" ht="13.8" x14ac:dyDescent="0.3">
      <c r="A241" s="68" t="s">
        <v>2968</v>
      </c>
      <c r="B241" s="69">
        <v>11297</v>
      </c>
      <c r="C241" s="69">
        <v>1546</v>
      </c>
      <c r="D241" s="69" t="s">
        <v>25</v>
      </c>
      <c r="E241" s="70" t="s">
        <v>6313</v>
      </c>
      <c r="F241" s="70"/>
      <c r="G241" s="71" t="s">
        <v>6806</v>
      </c>
      <c r="H241" s="69" t="s">
        <v>6315</v>
      </c>
      <c r="I241" s="68" t="s">
        <v>6355</v>
      </c>
      <c r="J241" s="68" t="s">
        <v>257</v>
      </c>
      <c r="K241" s="68" t="s">
        <v>132</v>
      </c>
      <c r="L241" s="68" t="s">
        <v>6320</v>
      </c>
      <c r="M241" s="68" t="s">
        <v>257</v>
      </c>
      <c r="N241" s="68" t="s">
        <v>330</v>
      </c>
      <c r="O241" s="68" t="s">
        <v>6807</v>
      </c>
      <c r="P241" s="72" t="s">
        <v>6357</v>
      </c>
      <c r="Q241" s="68" t="s">
        <v>397</v>
      </c>
      <c r="R241" s="68" t="s">
        <v>31</v>
      </c>
      <c r="S241" s="68">
        <v>699</v>
      </c>
      <c r="T241" s="68">
        <v>895.96</v>
      </c>
      <c r="U241" s="68">
        <v>-0.28000000000000003</v>
      </c>
      <c r="V241" s="68">
        <v>2221.1999999999998</v>
      </c>
      <c r="W241" s="68">
        <v>2763.78</v>
      </c>
      <c r="X241" s="68">
        <v>-0.24</v>
      </c>
      <c r="Y241" s="68">
        <v>10335.18</v>
      </c>
      <c r="Z241" s="68">
        <v>9707.52</v>
      </c>
      <c r="AA241" s="68">
        <v>0.06</v>
      </c>
      <c r="AB241" s="73">
        <v>2561333.37</v>
      </c>
      <c r="AC241" s="73">
        <v>2443038.4700000002</v>
      </c>
      <c r="AD241" s="73">
        <v>2587660.17</v>
      </c>
      <c r="AE241" s="73">
        <v>2443038.4700000002</v>
      </c>
      <c r="AF241" s="73"/>
      <c r="AG241" s="73">
        <f>IFERROR(VLOOKUP(J241,'Roll ups'!D:E,2,FALSE),0)</f>
        <v>29546996.449999988</v>
      </c>
      <c r="AH241" s="74">
        <f>IF(Table2[[#This Row],[CATEGORY TTL LOOKUP]]=0,0,IF(Table2[[#This Row],[CATEGORY TTL LOOKUP]]&gt;0,SUM(AB241/AG241)))</f>
        <v>8.6686759323721413E-2</v>
      </c>
      <c r="AI241" s="74" t="str">
        <f>IFERROR(IF(AH241&lt;#REF!,"STRIKE",IF(AH241&gt;=#REF!,"GOOD")),"NO DATA")</f>
        <v>NO DATA</v>
      </c>
      <c r="AJ241" s="75">
        <f>IFERROR(VLOOKUP(K241,'Roll ups'!H:I,2,FALSE),0)</f>
        <v>126094742.97999983</v>
      </c>
      <c r="AK241" s="76">
        <f>IF(Table2[[#This Row],[PRICE TIER LOOKUP]]=0,0,IF(Table2[[#This Row],[PRICE TIER LOOKUP]]&gt;0,SUM(AB241/AJ241)))</f>
        <v>2.0312768870992974E-2</v>
      </c>
      <c r="AL241" s="74" t="e">
        <f>IF(AK241&lt;#REF!,"STRIKE",IF(AK241&gt;=#REF!,"GOOD"))</f>
        <v>#REF!</v>
      </c>
      <c r="AM241" s="75">
        <f>VLOOKUP(H241,'Roll ups'!A:B,2,FALSE)</f>
        <v>325145452.83999985</v>
      </c>
      <c r="AN241" s="77">
        <f t="shared" si="8"/>
        <v>7.87750020068834E-3</v>
      </c>
      <c r="AO241" s="74" t="str">
        <f>IFERROR(VLOOKUP(Table2[[#This Row],[Product Name]],'Roll ups'!L:P,5,FALSE),"GOOD")</f>
        <v>GOOD</v>
      </c>
      <c r="AP241" s="74">
        <f>Table2[[#This Row],[Retail Dollar Vol Current 12 Mths]]/Table2[[#This Row],[SHELF SALES  LOOKUP]]</f>
        <v>7.9584695015659842E-3</v>
      </c>
      <c r="AQ241" s="69">
        <f t="shared" si="9"/>
        <v>0</v>
      </c>
      <c r="AR24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41" s="69" t="e">
        <f>IF(Table2[[#This Row],[Shelf Dollar Vol Current 12 Mths]]&gt;#REF!,"MEETS $ CRITERIA",IF(Table2[[#This Row],[Shelf Dollar Vol Current 12 Mths]]&lt;#REF!+1,"DOES NOT MEET $ CRITERIA"))</f>
        <v>#REF!</v>
      </c>
      <c r="AT241" s="78"/>
    </row>
    <row r="242" spans="1:46" ht="13.8" x14ac:dyDescent="0.3">
      <c r="A242" s="68" t="s">
        <v>2962</v>
      </c>
      <c r="B242" s="69">
        <v>11298</v>
      </c>
      <c r="C242" s="69">
        <v>1144</v>
      </c>
      <c r="D242" s="69" t="s">
        <v>25</v>
      </c>
      <c r="E242" s="70" t="s">
        <v>6313</v>
      </c>
      <c r="F242" s="70"/>
      <c r="G242" s="71" t="s">
        <v>6808</v>
      </c>
      <c r="H242" s="69" t="s">
        <v>6315</v>
      </c>
      <c r="I242" s="68" t="s">
        <v>6355</v>
      </c>
      <c r="J242" s="68" t="s">
        <v>257</v>
      </c>
      <c r="K242" s="68" t="s">
        <v>132</v>
      </c>
      <c r="L242" s="68" t="s">
        <v>6320</v>
      </c>
      <c r="M242" s="68" t="s">
        <v>257</v>
      </c>
      <c r="N242" s="68" t="s">
        <v>330</v>
      </c>
      <c r="O242" s="68" t="s">
        <v>6809</v>
      </c>
      <c r="P242" s="72" t="s">
        <v>6357</v>
      </c>
      <c r="Q242" s="68" t="s">
        <v>397</v>
      </c>
      <c r="R242" s="68" t="s">
        <v>31</v>
      </c>
      <c r="S242" s="68">
        <v>1652</v>
      </c>
      <c r="T242" s="68">
        <v>1863.23</v>
      </c>
      <c r="U242" s="68">
        <v>-0.13</v>
      </c>
      <c r="V242" s="68">
        <v>3289.95</v>
      </c>
      <c r="W242" s="68">
        <v>3454.44</v>
      </c>
      <c r="X242" s="68">
        <v>-0.05</v>
      </c>
      <c r="Y242" s="68">
        <v>14500.85</v>
      </c>
      <c r="Z242" s="68">
        <v>16762.11</v>
      </c>
      <c r="AA242" s="68">
        <v>-0.16</v>
      </c>
      <c r="AB242" s="73">
        <v>3371418.49</v>
      </c>
      <c r="AC242" s="73">
        <v>3904003.14</v>
      </c>
      <c r="AD242" s="73">
        <v>3467212.26</v>
      </c>
      <c r="AE242" s="73">
        <v>4009965.52</v>
      </c>
      <c r="AF242" s="73"/>
      <c r="AG242" s="73">
        <f>IFERROR(VLOOKUP(J242,'Roll ups'!D:E,2,FALSE),0)</f>
        <v>29546996.449999988</v>
      </c>
      <c r="AH242" s="74">
        <f>IF(Table2[[#This Row],[CATEGORY TTL LOOKUP]]=0,0,IF(Table2[[#This Row],[CATEGORY TTL LOOKUP]]&gt;0,SUM(AB242/AG242)))</f>
        <v>0.1141035941066017</v>
      </c>
      <c r="AI242" s="74" t="str">
        <f>IFERROR(IF(AH242&lt;#REF!,"STRIKE",IF(AH242&gt;=#REF!,"GOOD")),"NO DATA")</f>
        <v>NO DATA</v>
      </c>
      <c r="AJ242" s="75">
        <f>IFERROR(VLOOKUP(K242,'Roll ups'!H:I,2,FALSE),0)</f>
        <v>126094742.97999983</v>
      </c>
      <c r="AK242" s="76">
        <f>IF(Table2[[#This Row],[PRICE TIER LOOKUP]]=0,0,IF(Table2[[#This Row],[PRICE TIER LOOKUP]]&gt;0,SUM(AB242/AJ242)))</f>
        <v>2.6737185153981786E-2</v>
      </c>
      <c r="AL242" s="74" t="e">
        <f>IF(AK242&lt;#REF!,"STRIKE",IF(AK242&gt;=#REF!,"GOOD"))</f>
        <v>#REF!</v>
      </c>
      <c r="AM242" s="75">
        <f>VLOOKUP(H242,'Roll ups'!A:B,2,FALSE)</f>
        <v>325145452.83999985</v>
      </c>
      <c r="AN242" s="77">
        <f t="shared" si="8"/>
        <v>1.0368954757177657E-2</v>
      </c>
      <c r="AO242" s="74" t="str">
        <f>IFERROR(VLOOKUP(Table2[[#This Row],[Product Name]],'Roll ups'!L:P,5,FALSE),"GOOD")</f>
        <v>GOOD</v>
      </c>
      <c r="AP242" s="74">
        <f>Table2[[#This Row],[Retail Dollar Vol Current 12 Mths]]/Table2[[#This Row],[SHELF SALES  LOOKUP]]</f>
        <v>1.066357296316296E-2</v>
      </c>
      <c r="AQ242" s="69">
        <f t="shared" si="9"/>
        <v>0</v>
      </c>
      <c r="AR24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42" s="69" t="e">
        <f>IF(Table2[[#This Row],[Shelf Dollar Vol Current 12 Mths]]&gt;#REF!,"MEETS $ CRITERIA",IF(Table2[[#This Row],[Shelf Dollar Vol Current 12 Mths]]&lt;#REF!+1,"DOES NOT MEET $ CRITERIA"))</f>
        <v>#REF!</v>
      </c>
      <c r="AT242" s="78"/>
    </row>
    <row r="243" spans="1:46" ht="13.8" x14ac:dyDescent="0.3">
      <c r="A243" s="68" t="s">
        <v>3011</v>
      </c>
      <c r="B243" s="69">
        <v>11299</v>
      </c>
      <c r="C243" s="69">
        <v>928</v>
      </c>
      <c r="D243" s="69" t="s">
        <v>25</v>
      </c>
      <c r="E243" s="70" t="s">
        <v>6313</v>
      </c>
      <c r="F243" s="70"/>
      <c r="G243" s="71" t="s">
        <v>6810</v>
      </c>
      <c r="H243" s="69" t="s">
        <v>6315</v>
      </c>
      <c r="I243" s="68" t="s">
        <v>6355</v>
      </c>
      <c r="J243" s="68" t="s">
        <v>257</v>
      </c>
      <c r="K243" s="68" t="s">
        <v>132</v>
      </c>
      <c r="L243" s="68" t="s">
        <v>6320</v>
      </c>
      <c r="M243" s="68" t="s">
        <v>257</v>
      </c>
      <c r="N243" s="68" t="s">
        <v>330</v>
      </c>
      <c r="O243" s="68" t="s">
        <v>6811</v>
      </c>
      <c r="P243" s="72" t="s">
        <v>6357</v>
      </c>
      <c r="Q243" s="68" t="s">
        <v>397</v>
      </c>
      <c r="R243" s="68" t="s">
        <v>31</v>
      </c>
      <c r="S243" s="68">
        <v>353</v>
      </c>
      <c r="T243" s="68">
        <v>353.99</v>
      </c>
      <c r="U243" s="68">
        <v>0</v>
      </c>
      <c r="V243" s="68">
        <v>1070.03</v>
      </c>
      <c r="W243" s="68">
        <v>1024.82</v>
      </c>
      <c r="X243" s="68">
        <v>0.04</v>
      </c>
      <c r="Y243" s="68">
        <v>4228.63</v>
      </c>
      <c r="Z243" s="68">
        <v>5285.34</v>
      </c>
      <c r="AA243" s="68">
        <v>-0.25</v>
      </c>
      <c r="AB243" s="73">
        <v>1181533.23</v>
      </c>
      <c r="AC243" s="73">
        <v>1434757.64</v>
      </c>
      <c r="AD243" s="73">
        <v>1181533.23</v>
      </c>
      <c r="AE243" s="73">
        <v>1434757.64</v>
      </c>
      <c r="AF243" s="73"/>
      <c r="AG243" s="73">
        <f>IFERROR(VLOOKUP(J243,'Roll ups'!D:E,2,FALSE),0)</f>
        <v>29546996.449999988</v>
      </c>
      <c r="AH243" s="74">
        <f>IF(Table2[[#This Row],[CATEGORY TTL LOOKUP]]=0,0,IF(Table2[[#This Row],[CATEGORY TTL LOOKUP]]&gt;0,SUM(AB243/AG243)))</f>
        <v>3.9988268587618163E-2</v>
      </c>
      <c r="AI243" s="74" t="str">
        <f>IFERROR(IF(AH243&lt;#REF!,"STRIKE",IF(AH243&gt;=#REF!,"GOOD")),"NO DATA")</f>
        <v>NO DATA</v>
      </c>
      <c r="AJ243" s="75">
        <f>IFERROR(VLOOKUP(K243,'Roll ups'!H:I,2,FALSE),0)</f>
        <v>126094742.97999983</v>
      </c>
      <c r="AK243" s="76">
        <f>IF(Table2[[#This Row],[PRICE TIER LOOKUP]]=0,0,IF(Table2[[#This Row],[PRICE TIER LOOKUP]]&gt;0,SUM(AB243/AJ243)))</f>
        <v>9.3702021359241411E-3</v>
      </c>
      <c r="AL243" s="74" t="e">
        <f>IF(AK243&lt;#REF!,"STRIKE",IF(AK243&gt;=#REF!,"GOOD"))</f>
        <v>#REF!</v>
      </c>
      <c r="AM243" s="75">
        <f>VLOOKUP(H243,'Roll ups'!A:B,2,FALSE)</f>
        <v>325145452.83999985</v>
      </c>
      <c r="AN243" s="77">
        <f t="shared" si="8"/>
        <v>3.6338605374297457E-3</v>
      </c>
      <c r="AO243" s="74" t="str">
        <f>IFERROR(VLOOKUP(Table2[[#This Row],[Product Name]],'Roll ups'!L:P,5,FALSE),"GOOD")</f>
        <v>GOOD</v>
      </c>
      <c r="AP243" s="74">
        <f>Table2[[#This Row],[Retail Dollar Vol Current 12 Mths]]/Table2[[#This Row],[SHELF SALES  LOOKUP]]</f>
        <v>3.6338605374297457E-3</v>
      </c>
      <c r="AQ243" s="69">
        <f t="shared" si="9"/>
        <v>0</v>
      </c>
      <c r="AR24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43" s="69" t="e">
        <f>IF(Table2[[#This Row],[Shelf Dollar Vol Current 12 Mths]]&gt;#REF!,"MEETS $ CRITERIA",IF(Table2[[#This Row],[Shelf Dollar Vol Current 12 Mths]]&lt;#REF!+1,"DOES NOT MEET $ CRITERIA"))</f>
        <v>#REF!</v>
      </c>
      <c r="AT243" s="78"/>
    </row>
    <row r="244" spans="1:46" ht="13.8" x14ac:dyDescent="0.3">
      <c r="A244" s="68" t="s">
        <v>3571</v>
      </c>
      <c r="B244" s="69">
        <v>11326</v>
      </c>
      <c r="C244" s="69">
        <v>303</v>
      </c>
      <c r="D244" s="69" t="s">
        <v>25</v>
      </c>
      <c r="E244" s="70" t="s">
        <v>6313</v>
      </c>
      <c r="F244" s="70"/>
      <c r="G244" s="71" t="s">
        <v>6812</v>
      </c>
      <c r="H244" s="69" t="s">
        <v>6315</v>
      </c>
      <c r="I244" s="68" t="s">
        <v>6355</v>
      </c>
      <c r="J244" s="68" t="s">
        <v>257</v>
      </c>
      <c r="K244" s="68" t="s">
        <v>132</v>
      </c>
      <c r="L244" s="68" t="s">
        <v>132</v>
      </c>
      <c r="M244" s="68" t="s">
        <v>257</v>
      </c>
      <c r="N244" s="68" t="s">
        <v>330</v>
      </c>
      <c r="O244" s="68" t="s">
        <v>6813</v>
      </c>
      <c r="P244" s="72" t="s">
        <v>6357</v>
      </c>
      <c r="Q244" s="68" t="s">
        <v>194</v>
      </c>
      <c r="R244" s="68" t="s">
        <v>31</v>
      </c>
      <c r="S244" s="68">
        <v>28</v>
      </c>
      <c r="T244" s="68">
        <v>22.33</v>
      </c>
      <c r="U244" s="68">
        <v>0.2</v>
      </c>
      <c r="V244" s="68">
        <v>53</v>
      </c>
      <c r="W244" s="68">
        <v>52.33</v>
      </c>
      <c r="X244" s="68">
        <v>0.01</v>
      </c>
      <c r="Y244" s="68">
        <v>226.08</v>
      </c>
      <c r="Z244" s="68">
        <v>258.75</v>
      </c>
      <c r="AA244" s="68">
        <v>-0.14000000000000001</v>
      </c>
      <c r="AB244" s="73">
        <v>38795.870000000003</v>
      </c>
      <c r="AC244" s="73">
        <v>44367.03</v>
      </c>
      <c r="AD244" s="73">
        <v>40667.870000000003</v>
      </c>
      <c r="AE244" s="73">
        <v>46371.03</v>
      </c>
      <c r="AF244" s="73"/>
      <c r="AG244" s="73">
        <f>IFERROR(VLOOKUP(J244,'Roll ups'!D:E,2,FALSE),0)</f>
        <v>29546996.449999988</v>
      </c>
      <c r="AH244" s="74">
        <f>IF(Table2[[#This Row],[CATEGORY TTL LOOKUP]]=0,0,IF(Table2[[#This Row],[CATEGORY TTL LOOKUP]]&gt;0,SUM(AB244/AG244)))</f>
        <v>1.3130224612051902E-3</v>
      </c>
      <c r="AI244" s="74" t="str">
        <f>IFERROR(IF(AH244&lt;#REF!,"STRIKE",IF(AH244&gt;=#REF!,"GOOD")),"NO DATA")</f>
        <v>NO DATA</v>
      </c>
      <c r="AJ244" s="75">
        <f>IFERROR(VLOOKUP(K244,'Roll ups'!H:I,2,FALSE),0)</f>
        <v>126094742.97999983</v>
      </c>
      <c r="AK244" s="76">
        <f>IF(Table2[[#This Row],[PRICE TIER LOOKUP]]=0,0,IF(Table2[[#This Row],[PRICE TIER LOOKUP]]&gt;0,SUM(AB244/AJ244)))</f>
        <v>3.0767238255248675E-4</v>
      </c>
      <c r="AL244" s="74" t="e">
        <f>IF(AK244&lt;#REF!,"STRIKE",IF(AK244&gt;=#REF!,"GOOD"))</f>
        <v>#REF!</v>
      </c>
      <c r="AM244" s="75">
        <f>VLOOKUP(H244,'Roll ups'!A:B,2,FALSE)</f>
        <v>325145452.83999985</v>
      </c>
      <c r="AN244" s="77">
        <f t="shared" si="8"/>
        <v>1.1931850702857894E-4</v>
      </c>
      <c r="AO244" s="74" t="str">
        <f>IFERROR(VLOOKUP(Table2[[#This Row],[Product Name]],'Roll ups'!L:P,5,FALSE),"GOOD")</f>
        <v>GOOD</v>
      </c>
      <c r="AP244" s="74">
        <f>Table2[[#This Row],[Retail Dollar Vol Current 12 Mths]]/Table2[[#This Row],[SHELF SALES  LOOKUP]]</f>
        <v>1.2507593030991015E-4</v>
      </c>
      <c r="AQ244" s="69">
        <f t="shared" si="9"/>
        <v>0</v>
      </c>
      <c r="AR24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44" s="69" t="e">
        <f>IF(Table2[[#This Row],[Shelf Dollar Vol Current 12 Mths]]&gt;#REF!,"MEETS $ CRITERIA",IF(Table2[[#This Row],[Shelf Dollar Vol Current 12 Mths]]&lt;#REF!+1,"DOES NOT MEET $ CRITERIA"))</f>
        <v>#REF!</v>
      </c>
      <c r="AT244" s="78"/>
    </row>
    <row r="245" spans="1:46" ht="13.8" x14ac:dyDescent="0.3">
      <c r="A245" s="68" t="s">
        <v>3562</v>
      </c>
      <c r="B245" s="69">
        <v>11328</v>
      </c>
      <c r="C245" s="69">
        <v>332</v>
      </c>
      <c r="D245" s="69" t="s">
        <v>25</v>
      </c>
      <c r="E245" s="70" t="s">
        <v>6313</v>
      </c>
      <c r="F245" s="70"/>
      <c r="G245" s="71" t="s">
        <v>6814</v>
      </c>
      <c r="H245" s="69" t="s">
        <v>6315</v>
      </c>
      <c r="I245" s="68" t="s">
        <v>6355</v>
      </c>
      <c r="J245" s="68" t="s">
        <v>257</v>
      </c>
      <c r="K245" s="68" t="s">
        <v>132</v>
      </c>
      <c r="L245" s="68" t="s">
        <v>132</v>
      </c>
      <c r="M245" s="68" t="s">
        <v>257</v>
      </c>
      <c r="N245" s="68" t="s">
        <v>330</v>
      </c>
      <c r="O245" s="68" t="s">
        <v>6815</v>
      </c>
      <c r="P245" s="72" t="s">
        <v>6357</v>
      </c>
      <c r="Q245" s="68" t="s">
        <v>194</v>
      </c>
      <c r="R245" s="68" t="s">
        <v>31</v>
      </c>
      <c r="S245" s="68">
        <v>42</v>
      </c>
      <c r="T245" s="68">
        <v>38.51</v>
      </c>
      <c r="U245" s="68">
        <v>0.08</v>
      </c>
      <c r="V245" s="68">
        <v>145.85</v>
      </c>
      <c r="W245" s="68">
        <v>196.99</v>
      </c>
      <c r="X245" s="68">
        <v>-0.35</v>
      </c>
      <c r="Y245" s="68">
        <v>652.22</v>
      </c>
      <c r="Z245" s="68">
        <v>748.48</v>
      </c>
      <c r="AA245" s="68">
        <v>-0.15</v>
      </c>
      <c r="AB245" s="73">
        <v>93233.88</v>
      </c>
      <c r="AC245" s="73">
        <v>106490.39</v>
      </c>
      <c r="AD245" s="73">
        <v>98003.88</v>
      </c>
      <c r="AE245" s="73">
        <v>112234.35</v>
      </c>
      <c r="AF245" s="73"/>
      <c r="AG245" s="73">
        <f>IFERROR(VLOOKUP(J245,'Roll ups'!D:E,2,FALSE),0)</f>
        <v>29546996.449999988</v>
      </c>
      <c r="AH245" s="74">
        <f>IF(Table2[[#This Row],[CATEGORY TTL LOOKUP]]=0,0,IF(Table2[[#This Row],[CATEGORY TTL LOOKUP]]&gt;0,SUM(AB245/AG245)))</f>
        <v>3.1554435713211058E-3</v>
      </c>
      <c r="AI245" s="74" t="str">
        <f>IFERROR(IF(AH245&lt;#REF!,"STRIKE",IF(AH245&gt;=#REF!,"GOOD")),"NO DATA")</f>
        <v>NO DATA</v>
      </c>
      <c r="AJ245" s="75">
        <f>IFERROR(VLOOKUP(K245,'Roll ups'!H:I,2,FALSE),0)</f>
        <v>126094742.97999983</v>
      </c>
      <c r="AK245" s="76">
        <f>IF(Table2[[#This Row],[PRICE TIER LOOKUP]]=0,0,IF(Table2[[#This Row],[PRICE TIER LOOKUP]]&gt;0,SUM(AB245/AJ245)))</f>
        <v>7.3939545611975308E-4</v>
      </c>
      <c r="AL245" s="74" t="e">
        <f>IF(AK245&lt;#REF!,"STRIKE",IF(AK245&gt;=#REF!,"GOOD"))</f>
        <v>#REF!</v>
      </c>
      <c r="AM245" s="75">
        <f>VLOOKUP(H245,'Roll ups'!A:B,2,FALSE)</f>
        <v>325145452.83999985</v>
      </c>
      <c r="AN245" s="77">
        <f t="shared" si="8"/>
        <v>2.8674514493634719E-4</v>
      </c>
      <c r="AO245" s="74" t="str">
        <f>IFERROR(VLOOKUP(Table2[[#This Row],[Product Name]],'Roll ups'!L:P,5,FALSE),"GOOD")</f>
        <v>GOOD</v>
      </c>
      <c r="AP245" s="74">
        <f>Table2[[#This Row],[Retail Dollar Vol Current 12 Mths]]/Table2[[#This Row],[SHELF SALES  LOOKUP]]</f>
        <v>3.0141550233589312E-4</v>
      </c>
      <c r="AQ245" s="69">
        <f t="shared" si="9"/>
        <v>0</v>
      </c>
      <c r="AR24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45" s="69" t="e">
        <f>IF(Table2[[#This Row],[Shelf Dollar Vol Current 12 Mths]]&gt;#REF!,"MEETS $ CRITERIA",IF(Table2[[#This Row],[Shelf Dollar Vol Current 12 Mths]]&lt;#REF!+1,"DOES NOT MEET $ CRITERIA"))</f>
        <v>#REF!</v>
      </c>
      <c r="AT245" s="78"/>
    </row>
    <row r="246" spans="1:46" ht="13.8" x14ac:dyDescent="0.3">
      <c r="A246" s="68" t="s">
        <v>3709</v>
      </c>
      <c r="B246" s="69">
        <v>11343</v>
      </c>
      <c r="C246" s="69">
        <v>256</v>
      </c>
      <c r="D246" s="69" t="s">
        <v>25</v>
      </c>
      <c r="E246" s="70" t="s">
        <v>6313</v>
      </c>
      <c r="F246" s="70"/>
      <c r="G246" s="71" t="s">
        <v>6816</v>
      </c>
      <c r="H246" s="69" t="s">
        <v>6315</v>
      </c>
      <c r="I246" s="68" t="s">
        <v>6355</v>
      </c>
      <c r="J246" s="68" t="s">
        <v>257</v>
      </c>
      <c r="K246" s="68" t="s">
        <v>132</v>
      </c>
      <c r="L246" s="68" t="s">
        <v>89</v>
      </c>
      <c r="M246" s="68" t="s">
        <v>257</v>
      </c>
      <c r="N246" s="68" t="s">
        <v>330</v>
      </c>
      <c r="O246" s="68" t="s">
        <v>6817</v>
      </c>
      <c r="P246" s="72" t="s">
        <v>6357</v>
      </c>
      <c r="Q246" s="68" t="s">
        <v>194</v>
      </c>
      <c r="R246" s="68" t="s">
        <v>31</v>
      </c>
      <c r="S246" s="68">
        <v>7</v>
      </c>
      <c r="T246" s="68">
        <v>9.6</v>
      </c>
      <c r="U246" s="68">
        <v>-0.28999999999999998</v>
      </c>
      <c r="V246" s="68">
        <v>33.07</v>
      </c>
      <c r="W246" s="68">
        <v>40.520000000000003</v>
      </c>
      <c r="X246" s="68">
        <v>-0.23</v>
      </c>
      <c r="Y246" s="68">
        <v>92.79</v>
      </c>
      <c r="Z246" s="68">
        <v>178.14</v>
      </c>
      <c r="AA246" s="68">
        <v>-0.92</v>
      </c>
      <c r="AB246" s="73">
        <v>15781.5</v>
      </c>
      <c r="AC246" s="73">
        <v>30181.5</v>
      </c>
      <c r="AD246" s="73">
        <v>15781.5</v>
      </c>
      <c r="AE246" s="73">
        <v>30181.5</v>
      </c>
      <c r="AF246" s="73"/>
      <c r="AG246" s="73">
        <f>IFERROR(VLOOKUP(J246,'Roll ups'!D:E,2,FALSE),0)</f>
        <v>29546996.449999988</v>
      </c>
      <c r="AH246" s="74">
        <f>IF(Table2[[#This Row],[CATEGORY TTL LOOKUP]]=0,0,IF(Table2[[#This Row],[CATEGORY TTL LOOKUP]]&gt;0,SUM(AB246/AG246)))</f>
        <v>5.3411520276538992E-4</v>
      </c>
      <c r="AI246" s="74" t="str">
        <f>IFERROR(IF(AH246&lt;#REF!,"STRIKE",IF(AH246&gt;=#REF!,"GOOD")),"NO DATA")</f>
        <v>NO DATA</v>
      </c>
      <c r="AJ246" s="75">
        <f>IFERROR(VLOOKUP(K246,'Roll ups'!H:I,2,FALSE),0)</f>
        <v>126094742.97999983</v>
      </c>
      <c r="AK246" s="76">
        <f>IF(Table2[[#This Row],[PRICE TIER LOOKUP]]=0,0,IF(Table2[[#This Row],[PRICE TIER LOOKUP]]&gt;0,SUM(AB246/AJ246)))</f>
        <v>1.2515589172899254E-4</v>
      </c>
      <c r="AL246" s="74" t="e">
        <f>IF(AK246&lt;#REF!,"STRIKE",IF(AK246&gt;=#REF!,"GOOD"))</f>
        <v>#REF!</v>
      </c>
      <c r="AM246" s="75">
        <f>VLOOKUP(H246,'Roll ups'!A:B,2,FALSE)</f>
        <v>325145452.83999985</v>
      </c>
      <c r="AN246" s="77">
        <f t="shared" si="8"/>
        <v>4.8536739056799562E-5</v>
      </c>
      <c r="AO246" s="74" t="str">
        <f>IFERROR(VLOOKUP(Table2[[#This Row],[Product Name]],'Roll ups'!L:P,5,FALSE),"GOOD")</f>
        <v>GOOD</v>
      </c>
      <c r="AP246" s="74">
        <f>Table2[[#This Row],[Retail Dollar Vol Current 12 Mths]]/Table2[[#This Row],[SHELF SALES  LOOKUP]]</f>
        <v>4.8536739056799562E-5</v>
      </c>
      <c r="AQ246" s="69">
        <f t="shared" si="9"/>
        <v>0</v>
      </c>
      <c r="AR24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46" s="69" t="e">
        <f>IF(Table2[[#This Row],[Shelf Dollar Vol Current 12 Mths]]&gt;#REF!,"MEETS $ CRITERIA",IF(Table2[[#This Row],[Shelf Dollar Vol Current 12 Mths]]&lt;#REF!+1,"DOES NOT MEET $ CRITERIA"))</f>
        <v>#REF!</v>
      </c>
      <c r="AT246" s="78"/>
    </row>
    <row r="247" spans="1:46" ht="13.8" x14ac:dyDescent="0.3">
      <c r="A247" s="68" t="s">
        <v>3406</v>
      </c>
      <c r="B247" s="69">
        <v>11344</v>
      </c>
      <c r="C247" s="69">
        <v>506</v>
      </c>
      <c r="D247" s="69" t="s">
        <v>25</v>
      </c>
      <c r="E247" s="70" t="s">
        <v>6313</v>
      </c>
      <c r="F247" s="70"/>
      <c r="G247" s="71" t="s">
        <v>6818</v>
      </c>
      <c r="H247" s="69" t="s">
        <v>6315</v>
      </c>
      <c r="I247" s="68" t="s">
        <v>6355</v>
      </c>
      <c r="J247" s="68" t="s">
        <v>257</v>
      </c>
      <c r="K247" s="68" t="s">
        <v>132</v>
      </c>
      <c r="L247" s="68" t="s">
        <v>89</v>
      </c>
      <c r="M247" s="68" t="s">
        <v>257</v>
      </c>
      <c r="N247" s="68" t="s">
        <v>330</v>
      </c>
      <c r="O247" s="68" t="s">
        <v>6819</v>
      </c>
      <c r="P247" s="72" t="s">
        <v>6357</v>
      </c>
      <c r="Q247" s="68" t="s">
        <v>194</v>
      </c>
      <c r="R247" s="68" t="s">
        <v>31</v>
      </c>
      <c r="S247" s="68">
        <v>31</v>
      </c>
      <c r="T247" s="68">
        <v>41</v>
      </c>
      <c r="U247" s="68">
        <v>-0.32</v>
      </c>
      <c r="V247" s="68">
        <v>95</v>
      </c>
      <c r="W247" s="68">
        <v>123</v>
      </c>
      <c r="X247" s="68">
        <v>-0.28999999999999998</v>
      </c>
      <c r="Y247" s="68">
        <v>482</v>
      </c>
      <c r="Z247" s="68">
        <v>525</v>
      </c>
      <c r="AA247" s="68">
        <v>-0.09</v>
      </c>
      <c r="AB247" s="73">
        <v>63647.519999999997</v>
      </c>
      <c r="AC247" s="73">
        <v>69270</v>
      </c>
      <c r="AD247" s="73">
        <v>67660.320000000007</v>
      </c>
      <c r="AE247" s="73">
        <v>71910</v>
      </c>
      <c r="AF247" s="73"/>
      <c r="AG247" s="73">
        <f>IFERROR(VLOOKUP(J247,'Roll ups'!D:E,2,FALSE),0)</f>
        <v>29546996.449999988</v>
      </c>
      <c r="AH247" s="74">
        <f>IF(Table2[[#This Row],[CATEGORY TTL LOOKUP]]=0,0,IF(Table2[[#This Row],[CATEGORY TTL LOOKUP]]&gt;0,SUM(AB247/AG247)))</f>
        <v>2.1541113360779526E-3</v>
      </c>
      <c r="AI247" s="74" t="str">
        <f>IFERROR(IF(AH247&lt;#REF!,"STRIKE",IF(AH247&gt;=#REF!,"GOOD")),"NO DATA")</f>
        <v>NO DATA</v>
      </c>
      <c r="AJ247" s="75">
        <f>IFERROR(VLOOKUP(K247,'Roll ups'!H:I,2,FALSE),0)</f>
        <v>126094742.97999983</v>
      </c>
      <c r="AK247" s="76">
        <f>IF(Table2[[#This Row],[PRICE TIER LOOKUP]]=0,0,IF(Table2[[#This Row],[PRICE TIER LOOKUP]]&gt;0,SUM(AB247/AJ247)))</f>
        <v>5.0475950460595546E-4</v>
      </c>
      <c r="AL247" s="74" t="e">
        <f>IF(AK247&lt;#REF!,"STRIKE",IF(AK247&gt;=#REF!,"GOOD"))</f>
        <v>#REF!</v>
      </c>
      <c r="AM247" s="75">
        <f>VLOOKUP(H247,'Roll ups'!A:B,2,FALSE)</f>
        <v>325145452.83999985</v>
      </c>
      <c r="AN247" s="77">
        <f t="shared" si="8"/>
        <v>1.9575091530288192E-4</v>
      </c>
      <c r="AO247" s="74" t="str">
        <f>IFERROR(VLOOKUP(Table2[[#This Row],[Product Name]],'Roll ups'!L:P,5,FALSE),"GOOD")</f>
        <v>GOOD</v>
      </c>
      <c r="AP247" s="74">
        <f>Table2[[#This Row],[Retail Dollar Vol Current 12 Mths]]/Table2[[#This Row],[SHELF SALES  LOOKUP]]</f>
        <v>2.0809246879824838E-4</v>
      </c>
      <c r="AQ247" s="69">
        <f t="shared" si="9"/>
        <v>0</v>
      </c>
      <c r="AR24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47" s="69" t="e">
        <f>IF(Table2[[#This Row],[Shelf Dollar Vol Current 12 Mths]]&gt;#REF!,"MEETS $ CRITERIA",IF(Table2[[#This Row],[Shelf Dollar Vol Current 12 Mths]]&lt;#REF!+1,"DOES NOT MEET $ CRITERIA"))</f>
        <v>#REF!</v>
      </c>
      <c r="AT247" s="78"/>
    </row>
    <row r="248" spans="1:46" ht="13.8" x14ac:dyDescent="0.3">
      <c r="A248" s="68" t="s">
        <v>3391</v>
      </c>
      <c r="B248" s="69">
        <v>11347</v>
      </c>
      <c r="C248" s="69">
        <v>329</v>
      </c>
      <c r="D248" s="69" t="s">
        <v>25</v>
      </c>
      <c r="E248" s="70" t="s">
        <v>6313</v>
      </c>
      <c r="F248" s="70"/>
      <c r="G248" s="71" t="s">
        <v>6820</v>
      </c>
      <c r="H248" s="69" t="s">
        <v>6315</v>
      </c>
      <c r="I248" s="68" t="s">
        <v>6355</v>
      </c>
      <c r="J248" s="68" t="s">
        <v>257</v>
      </c>
      <c r="K248" s="68" t="s">
        <v>132</v>
      </c>
      <c r="L248" s="68" t="s">
        <v>89</v>
      </c>
      <c r="M248" s="68" t="s">
        <v>257</v>
      </c>
      <c r="N248" s="68" t="s">
        <v>330</v>
      </c>
      <c r="O248" s="68" t="s">
        <v>6821</v>
      </c>
      <c r="P248" s="72" t="s">
        <v>6357</v>
      </c>
      <c r="Q248" s="68" t="s">
        <v>194</v>
      </c>
      <c r="R248" s="68" t="s">
        <v>31</v>
      </c>
      <c r="S248" s="68">
        <v>36</v>
      </c>
      <c r="T248" s="68">
        <v>63.99</v>
      </c>
      <c r="U248" s="68">
        <v>-0.78</v>
      </c>
      <c r="V248" s="68">
        <v>83.98</v>
      </c>
      <c r="W248" s="68">
        <v>115.98</v>
      </c>
      <c r="X248" s="68">
        <v>-0.38</v>
      </c>
      <c r="Y248" s="68">
        <v>355.06</v>
      </c>
      <c r="Z248" s="68">
        <v>503.72</v>
      </c>
      <c r="AA248" s="68">
        <v>-0.42</v>
      </c>
      <c r="AB248" s="73">
        <v>47070.44</v>
      </c>
      <c r="AC248" s="73">
        <v>65776.41</v>
      </c>
      <c r="AD248" s="73">
        <v>49186.44</v>
      </c>
      <c r="AE248" s="73">
        <v>69616.41</v>
      </c>
      <c r="AF248" s="73"/>
      <c r="AG248" s="73">
        <f>IFERROR(VLOOKUP(J248,'Roll ups'!D:E,2,FALSE),0)</f>
        <v>29546996.449999988</v>
      </c>
      <c r="AH248" s="74">
        <f>IF(Table2[[#This Row],[CATEGORY TTL LOOKUP]]=0,0,IF(Table2[[#This Row],[CATEGORY TTL LOOKUP]]&gt;0,SUM(AB248/AG248)))</f>
        <v>1.5930702154330148E-3</v>
      </c>
      <c r="AI248" s="74" t="str">
        <f>IFERROR(IF(AH248&lt;#REF!,"STRIKE",IF(AH248&gt;=#REF!,"GOOD")),"NO DATA")</f>
        <v>NO DATA</v>
      </c>
      <c r="AJ248" s="75">
        <f>IFERROR(VLOOKUP(K248,'Roll ups'!H:I,2,FALSE),0)</f>
        <v>126094742.97999983</v>
      </c>
      <c r="AK248" s="76">
        <f>IF(Table2[[#This Row],[PRICE TIER LOOKUP]]=0,0,IF(Table2[[#This Row],[PRICE TIER LOOKUP]]&gt;0,SUM(AB248/AJ248)))</f>
        <v>3.7329423009701483E-4</v>
      </c>
      <c r="AL248" s="74" t="e">
        <f>IF(AK248&lt;#REF!,"STRIKE",IF(AK248&gt;=#REF!,"GOOD"))</f>
        <v>#REF!</v>
      </c>
      <c r="AM248" s="75">
        <f>VLOOKUP(H248,'Roll ups'!A:B,2,FALSE)</f>
        <v>325145452.83999985</v>
      </c>
      <c r="AN248" s="77">
        <f t="shared" si="8"/>
        <v>1.447673328624491E-4</v>
      </c>
      <c r="AO248" s="74" t="str">
        <f>IFERROR(VLOOKUP(Table2[[#This Row],[Product Name]],'Roll ups'!L:P,5,FALSE),"GOOD")</f>
        <v>GOOD</v>
      </c>
      <c r="AP248" s="74">
        <f>Table2[[#This Row],[Retail Dollar Vol Current 12 Mths]]/Table2[[#This Row],[SHELF SALES  LOOKUP]]</f>
        <v>1.5127518952019316E-4</v>
      </c>
      <c r="AQ248" s="69">
        <f t="shared" si="9"/>
        <v>0</v>
      </c>
      <c r="AR24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48" s="69" t="e">
        <f>IF(Table2[[#This Row],[Shelf Dollar Vol Current 12 Mths]]&gt;#REF!,"MEETS $ CRITERIA",IF(Table2[[#This Row],[Shelf Dollar Vol Current 12 Mths]]&lt;#REF!+1,"DOES NOT MEET $ CRITERIA"))</f>
        <v>#REF!</v>
      </c>
      <c r="AT248" s="78"/>
    </row>
    <row r="249" spans="1:46" ht="13.8" x14ac:dyDescent="0.3">
      <c r="A249" s="68" t="s">
        <v>3106</v>
      </c>
      <c r="B249" s="69">
        <v>11348</v>
      </c>
      <c r="C249" s="69">
        <v>613</v>
      </c>
      <c r="D249" s="69" t="s">
        <v>25</v>
      </c>
      <c r="E249" s="70" t="s">
        <v>6313</v>
      </c>
      <c r="F249" s="70"/>
      <c r="G249" s="71" t="s">
        <v>6822</v>
      </c>
      <c r="H249" s="69" t="s">
        <v>6315</v>
      </c>
      <c r="I249" s="68" t="s">
        <v>6355</v>
      </c>
      <c r="J249" s="68" t="s">
        <v>257</v>
      </c>
      <c r="K249" s="68" t="s">
        <v>132</v>
      </c>
      <c r="L249" s="68" t="s">
        <v>89</v>
      </c>
      <c r="M249" s="68" t="s">
        <v>257</v>
      </c>
      <c r="N249" s="68" t="s">
        <v>330</v>
      </c>
      <c r="O249" s="68" t="s">
        <v>6823</v>
      </c>
      <c r="P249" s="72" t="s">
        <v>6357</v>
      </c>
      <c r="Q249" s="68" t="s">
        <v>194</v>
      </c>
      <c r="R249" s="68" t="s">
        <v>31</v>
      </c>
      <c r="S249" s="68">
        <v>337</v>
      </c>
      <c r="T249" s="68">
        <v>343.01</v>
      </c>
      <c r="U249" s="68">
        <v>-0.02</v>
      </c>
      <c r="V249" s="68">
        <v>617.01</v>
      </c>
      <c r="W249" s="68">
        <v>718.7</v>
      </c>
      <c r="X249" s="68">
        <v>-0.16</v>
      </c>
      <c r="Y249" s="68">
        <v>2506.7199999999998</v>
      </c>
      <c r="Z249" s="68">
        <v>3082.08</v>
      </c>
      <c r="AA249" s="68">
        <v>-0.23</v>
      </c>
      <c r="AB249" s="73">
        <v>276392.37</v>
      </c>
      <c r="AC249" s="73">
        <v>348984.9</v>
      </c>
      <c r="AD249" s="73">
        <v>297395.37</v>
      </c>
      <c r="AE249" s="73">
        <v>364284.9</v>
      </c>
      <c r="AF249" s="73"/>
      <c r="AG249" s="73">
        <f>IFERROR(VLOOKUP(J249,'Roll ups'!D:E,2,FALSE),0)</f>
        <v>29546996.449999988</v>
      </c>
      <c r="AH249" s="74">
        <f>IF(Table2[[#This Row],[CATEGORY TTL LOOKUP]]=0,0,IF(Table2[[#This Row],[CATEGORY TTL LOOKUP]]&gt;0,SUM(AB249/AG249)))</f>
        <v>9.3543304974404631E-3</v>
      </c>
      <c r="AI249" s="74" t="str">
        <f>IFERROR(IF(AH249&lt;#REF!,"STRIKE",IF(AH249&gt;=#REF!,"GOOD")),"NO DATA")</f>
        <v>NO DATA</v>
      </c>
      <c r="AJ249" s="75">
        <f>IFERROR(VLOOKUP(K249,'Roll ups'!H:I,2,FALSE),0)</f>
        <v>126094742.97999983</v>
      </c>
      <c r="AK249" s="76">
        <f>IF(Table2[[#This Row],[PRICE TIER LOOKUP]]=0,0,IF(Table2[[#This Row],[PRICE TIER LOOKUP]]&gt;0,SUM(AB249/AJ249)))</f>
        <v>2.1919420545854097E-3</v>
      </c>
      <c r="AL249" s="74" t="e">
        <f>IF(AK249&lt;#REF!,"STRIKE",IF(AK249&gt;=#REF!,"GOOD"))</f>
        <v>#REF!</v>
      </c>
      <c r="AM249" s="75">
        <f>VLOOKUP(H249,'Roll ups'!A:B,2,FALSE)</f>
        <v>325145452.83999985</v>
      </c>
      <c r="AN249" s="77">
        <f t="shared" si="8"/>
        <v>8.5005762063051007E-4</v>
      </c>
      <c r="AO249" s="74" t="str">
        <f>IFERROR(VLOOKUP(Table2[[#This Row],[Product Name]],'Roll ups'!L:P,5,FALSE),"GOOD")</f>
        <v>GOOD</v>
      </c>
      <c r="AP249" s="74">
        <f>Table2[[#This Row],[Retail Dollar Vol Current 12 Mths]]/Table2[[#This Row],[SHELF SALES  LOOKUP]]</f>
        <v>9.1465332638788175E-4</v>
      </c>
      <c r="AQ249" s="69">
        <f t="shared" si="9"/>
        <v>0</v>
      </c>
      <c r="AR24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49" s="69" t="e">
        <f>IF(Table2[[#This Row],[Shelf Dollar Vol Current 12 Mths]]&gt;#REF!,"MEETS $ CRITERIA",IF(Table2[[#This Row],[Shelf Dollar Vol Current 12 Mths]]&lt;#REF!+1,"DOES NOT MEET $ CRITERIA"))</f>
        <v>#REF!</v>
      </c>
      <c r="AT249" s="78"/>
    </row>
    <row r="250" spans="1:46" ht="13.8" x14ac:dyDescent="0.3">
      <c r="A250" s="68" t="s">
        <v>4768</v>
      </c>
      <c r="B250" s="69">
        <v>11364</v>
      </c>
      <c r="C250" s="69">
        <v>359</v>
      </c>
      <c r="D250" s="69" t="s">
        <v>25</v>
      </c>
      <c r="E250" s="70" t="s">
        <v>6313</v>
      </c>
      <c r="F250" s="70"/>
      <c r="G250" s="71" t="s">
        <v>6824</v>
      </c>
      <c r="H250" s="69" t="s">
        <v>6315</v>
      </c>
      <c r="I250" s="68" t="s">
        <v>6355</v>
      </c>
      <c r="J250" s="68" t="s">
        <v>257</v>
      </c>
      <c r="K250" s="68" t="s">
        <v>146</v>
      </c>
      <c r="L250" s="68" t="s">
        <v>146</v>
      </c>
      <c r="M250" s="68" t="s">
        <v>257</v>
      </c>
      <c r="N250" s="68" t="s">
        <v>330</v>
      </c>
      <c r="O250" s="68" t="s">
        <v>6825</v>
      </c>
      <c r="P250" s="72" t="s">
        <v>6357</v>
      </c>
      <c r="Q250" s="68" t="s">
        <v>397</v>
      </c>
      <c r="R250" s="68" t="s">
        <v>31</v>
      </c>
      <c r="S250" s="68">
        <v>4</v>
      </c>
      <c r="T250" s="68">
        <v>6</v>
      </c>
      <c r="U250" s="68">
        <v>-0.71</v>
      </c>
      <c r="V250" s="68">
        <v>13.5</v>
      </c>
      <c r="W250" s="68">
        <v>23.5</v>
      </c>
      <c r="X250" s="68">
        <v>-0.74</v>
      </c>
      <c r="Y250" s="68">
        <v>88.5</v>
      </c>
      <c r="Z250" s="68">
        <v>168.5</v>
      </c>
      <c r="AA250" s="68">
        <v>-0.9</v>
      </c>
      <c r="AB250" s="73">
        <v>41269.32</v>
      </c>
      <c r="AC250" s="73">
        <v>78574.92</v>
      </c>
      <c r="AD250" s="73">
        <v>41269.32</v>
      </c>
      <c r="AE250" s="73">
        <v>78574.92</v>
      </c>
      <c r="AF250" s="73"/>
      <c r="AG250" s="73">
        <f>IFERROR(VLOOKUP(J250,'Roll ups'!D:E,2,FALSE),0)</f>
        <v>29546996.449999988</v>
      </c>
      <c r="AH250" s="74">
        <f>IF(Table2[[#This Row],[CATEGORY TTL LOOKUP]]=0,0,IF(Table2[[#This Row],[CATEGORY TTL LOOKUP]]&gt;0,SUM(AB250/AG250)))</f>
        <v>1.3967348616918394E-3</v>
      </c>
      <c r="AI250" s="74" t="str">
        <f>IFERROR(IF(AH250&lt;#REF!,"STRIKE",IF(AH250&gt;=#REF!,"GOOD")),"NO DATA")</f>
        <v>NO DATA</v>
      </c>
      <c r="AJ250" s="75">
        <f>IFERROR(VLOOKUP(K250,'Roll ups'!H:I,2,FALSE),0)</f>
        <v>69119979.479999974</v>
      </c>
      <c r="AK250" s="76">
        <f>IF(Table2[[#This Row],[PRICE TIER LOOKUP]]=0,0,IF(Table2[[#This Row],[PRICE TIER LOOKUP]]&gt;0,SUM(AB250/AJ250)))</f>
        <v>5.9706788558786211E-4</v>
      </c>
      <c r="AL250" s="74" t="e">
        <f>IF(AK250&lt;#REF!,"STRIKE",IF(AK250&gt;=#REF!,"GOOD"))</f>
        <v>#REF!</v>
      </c>
      <c r="AM250" s="75">
        <f>VLOOKUP(H250,'Roll ups'!A:B,2,FALSE)</f>
        <v>325145452.83999985</v>
      </c>
      <c r="AN250" s="77">
        <f t="shared" si="8"/>
        <v>1.2692571782730154E-4</v>
      </c>
      <c r="AO250" s="74" t="str">
        <f>IFERROR(VLOOKUP(Table2[[#This Row],[Product Name]],'Roll ups'!L:P,5,FALSE),"GOOD")</f>
        <v>GOOD</v>
      </c>
      <c r="AP250" s="74">
        <f>Table2[[#This Row],[Retail Dollar Vol Current 12 Mths]]/Table2[[#This Row],[SHELF SALES  LOOKUP]]</f>
        <v>1.2692571782730154E-4</v>
      </c>
      <c r="AQ250" s="69">
        <f t="shared" si="9"/>
        <v>0</v>
      </c>
      <c r="AR25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50" s="69" t="e">
        <f>IF(Table2[[#This Row],[Shelf Dollar Vol Current 12 Mths]]&gt;#REF!,"MEETS $ CRITERIA",IF(Table2[[#This Row],[Shelf Dollar Vol Current 12 Mths]]&lt;#REF!+1,"DOES NOT MEET $ CRITERIA"))</f>
        <v>#REF!</v>
      </c>
      <c r="AT250" s="78"/>
    </row>
    <row r="251" spans="1:46" ht="13.8" x14ac:dyDescent="0.3">
      <c r="A251" s="68" t="s">
        <v>4555</v>
      </c>
      <c r="B251" s="69">
        <v>11368</v>
      </c>
      <c r="C251" s="69">
        <v>215</v>
      </c>
      <c r="D251" s="69" t="s">
        <v>25</v>
      </c>
      <c r="E251" s="70" t="s">
        <v>6313</v>
      </c>
      <c r="F251" s="70"/>
      <c r="G251" s="71" t="s">
        <v>6826</v>
      </c>
      <c r="H251" s="69" t="s">
        <v>6315</v>
      </c>
      <c r="I251" s="68" t="s">
        <v>6355</v>
      </c>
      <c r="J251" s="68" t="s">
        <v>257</v>
      </c>
      <c r="K251" s="68" t="s">
        <v>146</v>
      </c>
      <c r="L251" s="68" t="s">
        <v>146</v>
      </c>
      <c r="M251" s="68" t="s">
        <v>257</v>
      </c>
      <c r="N251" s="68" t="s">
        <v>330</v>
      </c>
      <c r="O251" s="68" t="s">
        <v>6827</v>
      </c>
      <c r="P251" s="72" t="s">
        <v>6357</v>
      </c>
      <c r="Q251" s="68" t="s">
        <v>397</v>
      </c>
      <c r="R251" s="68" t="s">
        <v>31</v>
      </c>
      <c r="S251" s="68">
        <v>14</v>
      </c>
      <c r="T251" s="68">
        <v>4.67</v>
      </c>
      <c r="U251" s="68">
        <v>0.67</v>
      </c>
      <c r="V251" s="68">
        <v>66.510000000000005</v>
      </c>
      <c r="W251" s="68">
        <v>52.51</v>
      </c>
      <c r="X251" s="68">
        <v>0.21</v>
      </c>
      <c r="Y251" s="68">
        <v>274.2</v>
      </c>
      <c r="Z251" s="68">
        <v>305.5</v>
      </c>
      <c r="AA251" s="68">
        <v>-0.11</v>
      </c>
      <c r="AB251" s="73">
        <v>104706.6</v>
      </c>
      <c r="AC251" s="73">
        <v>116595.26</v>
      </c>
      <c r="AD251" s="73">
        <v>104706.6</v>
      </c>
      <c r="AE251" s="73">
        <v>116595.26</v>
      </c>
      <c r="AF251" s="73"/>
      <c r="AG251" s="73">
        <f>IFERROR(VLOOKUP(J251,'Roll ups'!D:E,2,FALSE),0)</f>
        <v>29546996.449999988</v>
      </c>
      <c r="AH251" s="74">
        <f>IF(Table2[[#This Row],[CATEGORY TTL LOOKUP]]=0,0,IF(Table2[[#This Row],[CATEGORY TTL LOOKUP]]&gt;0,SUM(AB251/AG251)))</f>
        <v>3.5437307537226868E-3</v>
      </c>
      <c r="AI251" s="74" t="str">
        <f>IFERROR(IF(AH251&lt;#REF!,"STRIKE",IF(AH251&gt;=#REF!,"GOOD")),"NO DATA")</f>
        <v>NO DATA</v>
      </c>
      <c r="AJ251" s="75">
        <f>IFERROR(VLOOKUP(K251,'Roll ups'!H:I,2,FALSE),0)</f>
        <v>69119979.479999974</v>
      </c>
      <c r="AK251" s="76">
        <f>IF(Table2[[#This Row],[PRICE TIER LOOKUP]]=0,0,IF(Table2[[#This Row],[PRICE TIER LOOKUP]]&gt;0,SUM(AB251/AJ251)))</f>
        <v>1.5148528802775051E-3</v>
      </c>
      <c r="AL251" s="74" t="e">
        <f>IF(AK251&lt;#REF!,"STRIKE",IF(AK251&gt;=#REF!,"GOOD"))</f>
        <v>#REF!</v>
      </c>
      <c r="AM251" s="75">
        <f>VLOOKUP(H251,'Roll ups'!A:B,2,FALSE)</f>
        <v>325145452.83999985</v>
      </c>
      <c r="AN251" s="77">
        <f t="shared" si="8"/>
        <v>3.2203003020781856E-4</v>
      </c>
      <c r="AO251" s="74" t="str">
        <f>IFERROR(VLOOKUP(Table2[[#This Row],[Product Name]],'Roll ups'!L:P,5,FALSE),"GOOD")</f>
        <v>GOOD</v>
      </c>
      <c r="AP251" s="74">
        <f>Table2[[#This Row],[Retail Dollar Vol Current 12 Mths]]/Table2[[#This Row],[SHELF SALES  LOOKUP]]</f>
        <v>3.2203003020781856E-4</v>
      </c>
      <c r="AQ251" s="69">
        <f t="shared" si="9"/>
        <v>0</v>
      </c>
      <c r="AR25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51" s="69" t="e">
        <f>IF(Table2[[#This Row],[Shelf Dollar Vol Current 12 Mths]]&gt;#REF!,"MEETS $ CRITERIA",IF(Table2[[#This Row],[Shelf Dollar Vol Current 12 Mths]]&lt;#REF!+1,"DOES NOT MEET $ CRITERIA"))</f>
        <v>#REF!</v>
      </c>
      <c r="AT251" s="78"/>
    </row>
    <row r="252" spans="1:46" ht="13.8" x14ac:dyDescent="0.3">
      <c r="A252" s="68" t="s">
        <v>5641</v>
      </c>
      <c r="B252" s="69">
        <v>11786</v>
      </c>
      <c r="C252" s="69">
        <v>282</v>
      </c>
      <c r="D252" s="69" t="s">
        <v>25</v>
      </c>
      <c r="E252" s="70" t="s">
        <v>6313</v>
      </c>
      <c r="F252" s="70"/>
      <c r="G252" s="71" t="s">
        <v>6828</v>
      </c>
      <c r="H252" s="69" t="s">
        <v>6315</v>
      </c>
      <c r="I252" s="68" t="s">
        <v>6355</v>
      </c>
      <c r="J252" s="68" t="s">
        <v>257</v>
      </c>
      <c r="K252" s="68" t="s">
        <v>104</v>
      </c>
      <c r="L252" s="68" t="s">
        <v>89</v>
      </c>
      <c r="M252" s="68" t="s">
        <v>257</v>
      </c>
      <c r="N252" s="68" t="s">
        <v>258</v>
      </c>
      <c r="O252" s="68" t="s">
        <v>6829</v>
      </c>
      <c r="P252" s="72" t="s">
        <v>6357</v>
      </c>
      <c r="Q252" s="68" t="s">
        <v>55</v>
      </c>
      <c r="R252" s="68" t="s">
        <v>31</v>
      </c>
      <c r="S252" s="68">
        <v>21</v>
      </c>
      <c r="T252" s="68">
        <v>28</v>
      </c>
      <c r="U252" s="68">
        <v>-0.33</v>
      </c>
      <c r="V252" s="68">
        <v>57.08</v>
      </c>
      <c r="W252" s="68">
        <v>51</v>
      </c>
      <c r="X252" s="68">
        <v>0.11</v>
      </c>
      <c r="Y252" s="68">
        <v>195.25</v>
      </c>
      <c r="Z252" s="68">
        <v>271.17</v>
      </c>
      <c r="AA252" s="68">
        <v>-0.39</v>
      </c>
      <c r="AB252" s="73">
        <v>17452.48</v>
      </c>
      <c r="AC252" s="73">
        <v>21941.1</v>
      </c>
      <c r="AD252" s="73">
        <v>18905.48</v>
      </c>
      <c r="AE252" s="73">
        <v>23525.06</v>
      </c>
      <c r="AF252" s="73"/>
      <c r="AG252" s="73">
        <f>IFERROR(VLOOKUP(J252,'Roll ups'!D:E,2,FALSE),0)</f>
        <v>29546996.449999988</v>
      </c>
      <c r="AH252" s="74">
        <f>IF(Table2[[#This Row],[CATEGORY TTL LOOKUP]]=0,0,IF(Table2[[#This Row],[CATEGORY TTL LOOKUP]]&gt;0,SUM(AB252/AG252)))</f>
        <v>5.9066849754198984E-4</v>
      </c>
      <c r="AI252" s="74" t="str">
        <f>IFERROR(IF(AH252&lt;#REF!,"STRIKE",IF(AH252&gt;=#REF!,"GOOD")),"NO DATA")</f>
        <v>NO DATA</v>
      </c>
      <c r="AJ252" s="75">
        <f>IFERROR(VLOOKUP(K252,'Roll ups'!H:I,2,FALSE),0)</f>
        <v>34230392.709999993</v>
      </c>
      <c r="AK252" s="76">
        <f>IF(Table2[[#This Row],[PRICE TIER LOOKUP]]=0,0,IF(Table2[[#This Row],[PRICE TIER LOOKUP]]&gt;0,SUM(AB252/AJ252)))</f>
        <v>5.0985333846028204E-4</v>
      </c>
      <c r="AL252" s="74" t="e">
        <f>IF(AK252&lt;#REF!,"STRIKE",IF(AK252&gt;=#REF!,"GOOD"))</f>
        <v>#REF!</v>
      </c>
      <c r="AM252" s="75">
        <f>VLOOKUP(H252,'Roll ups'!A:B,2,FALSE)</f>
        <v>325145452.83999985</v>
      </c>
      <c r="AN252" s="77">
        <f t="shared" si="8"/>
        <v>5.3675915955645102E-5</v>
      </c>
      <c r="AO252" s="74" t="str">
        <f>IFERROR(VLOOKUP(Table2[[#This Row],[Product Name]],'Roll ups'!L:P,5,FALSE),"GOOD")</f>
        <v>GOOD</v>
      </c>
      <c r="AP252" s="74">
        <f>Table2[[#This Row],[Retail Dollar Vol Current 12 Mths]]/Table2[[#This Row],[SHELF SALES  LOOKUP]]</f>
        <v>5.8144685201251015E-5</v>
      </c>
      <c r="AQ252" s="69">
        <f t="shared" si="9"/>
        <v>0</v>
      </c>
      <c r="AR25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52" s="69" t="e">
        <f>IF(Table2[[#This Row],[Shelf Dollar Vol Current 12 Mths]]&gt;#REF!,"MEETS $ CRITERIA",IF(Table2[[#This Row],[Shelf Dollar Vol Current 12 Mths]]&lt;#REF!+1,"DOES NOT MEET $ CRITERIA"))</f>
        <v>#REF!</v>
      </c>
      <c r="AT252" s="78"/>
    </row>
    <row r="253" spans="1:46" ht="13.8" x14ac:dyDescent="0.3">
      <c r="A253" s="68" t="s">
        <v>5944</v>
      </c>
      <c r="B253" s="69">
        <v>12304</v>
      </c>
      <c r="C253" s="69">
        <v>214</v>
      </c>
      <c r="D253" s="69" t="s">
        <v>25</v>
      </c>
      <c r="E253" s="70" t="s">
        <v>6313</v>
      </c>
      <c r="F253" s="70"/>
      <c r="G253" s="71" t="s">
        <v>6830</v>
      </c>
      <c r="H253" s="69" t="s">
        <v>6315</v>
      </c>
      <c r="I253" s="68" t="s">
        <v>6355</v>
      </c>
      <c r="J253" s="68" t="s">
        <v>257</v>
      </c>
      <c r="K253" s="68" t="s">
        <v>104</v>
      </c>
      <c r="L253" s="68" t="s">
        <v>104</v>
      </c>
      <c r="M253" s="68" t="s">
        <v>257</v>
      </c>
      <c r="N253" s="68" t="s">
        <v>258</v>
      </c>
      <c r="O253" s="68" t="s">
        <v>6831</v>
      </c>
      <c r="P253" s="72" t="s">
        <v>6357</v>
      </c>
      <c r="Q253" s="68" t="s">
        <v>194</v>
      </c>
      <c r="R253" s="68" t="s">
        <v>31</v>
      </c>
      <c r="S253" s="68">
        <v>10</v>
      </c>
      <c r="T253" s="68">
        <v>15</v>
      </c>
      <c r="U253" s="68">
        <v>-0.5</v>
      </c>
      <c r="V253" s="68">
        <v>35</v>
      </c>
      <c r="W253" s="68">
        <v>39</v>
      </c>
      <c r="X253" s="68">
        <v>-0.11</v>
      </c>
      <c r="Y253" s="68">
        <v>168.58</v>
      </c>
      <c r="Z253" s="68">
        <v>176</v>
      </c>
      <c r="AA253" s="68">
        <v>-0.04</v>
      </c>
      <c r="AB253" s="73">
        <v>17316.88</v>
      </c>
      <c r="AC253" s="73">
        <v>17548.32</v>
      </c>
      <c r="AD253" s="73">
        <v>17316.88</v>
      </c>
      <c r="AE253" s="73">
        <v>18016.32</v>
      </c>
      <c r="AF253" s="73"/>
      <c r="AG253" s="73">
        <f>IFERROR(VLOOKUP(J253,'Roll ups'!D:E,2,FALSE),0)</f>
        <v>29546996.449999988</v>
      </c>
      <c r="AH253" s="74">
        <f>IF(Table2[[#This Row],[CATEGORY TTL LOOKUP]]=0,0,IF(Table2[[#This Row],[CATEGORY TTL LOOKUP]]&gt;0,SUM(AB253/AG253)))</f>
        <v>5.8607919858466725E-4</v>
      </c>
      <c r="AI253" s="74" t="str">
        <f>IFERROR(IF(AH253&lt;#REF!,"STRIKE",IF(AH253&gt;=#REF!,"GOOD")),"NO DATA")</f>
        <v>NO DATA</v>
      </c>
      <c r="AJ253" s="75">
        <f>IFERROR(VLOOKUP(K253,'Roll ups'!H:I,2,FALSE),0)</f>
        <v>34230392.709999993</v>
      </c>
      <c r="AK253" s="76">
        <f>IF(Table2[[#This Row],[PRICE TIER LOOKUP]]=0,0,IF(Table2[[#This Row],[PRICE TIER LOOKUP]]&gt;0,SUM(AB253/AJ253)))</f>
        <v>5.058919465724121E-4</v>
      </c>
      <c r="AL253" s="74" t="e">
        <f>IF(AK253&lt;#REF!,"STRIKE",IF(AK253&gt;=#REF!,"GOOD"))</f>
        <v>#REF!</v>
      </c>
      <c r="AM253" s="75">
        <f>VLOOKUP(H253,'Roll ups'!A:B,2,FALSE)</f>
        <v>325145452.83999985</v>
      </c>
      <c r="AN253" s="77">
        <f t="shared" si="8"/>
        <v>5.3258871833343546E-5</v>
      </c>
      <c r="AO253" s="74" t="str">
        <f>IFERROR(VLOOKUP(Table2[[#This Row],[Product Name]],'Roll ups'!L:P,5,FALSE),"GOOD")</f>
        <v>GOOD</v>
      </c>
      <c r="AP253" s="74">
        <f>Table2[[#This Row],[Retail Dollar Vol Current 12 Mths]]/Table2[[#This Row],[SHELF SALES  LOOKUP]]</f>
        <v>5.3258871833343546E-5</v>
      </c>
      <c r="AQ253" s="69">
        <f t="shared" si="9"/>
        <v>0</v>
      </c>
      <c r="AR25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53" s="69" t="e">
        <f>IF(Table2[[#This Row],[Shelf Dollar Vol Current 12 Mths]]&gt;#REF!,"MEETS $ CRITERIA",IF(Table2[[#This Row],[Shelf Dollar Vol Current 12 Mths]]&lt;#REF!+1,"DOES NOT MEET $ CRITERIA"))</f>
        <v>#REF!</v>
      </c>
      <c r="AT253" s="78"/>
    </row>
    <row r="254" spans="1:46" ht="13.8" x14ac:dyDescent="0.3">
      <c r="A254" s="68" t="s">
        <v>5662</v>
      </c>
      <c r="B254" s="69">
        <v>12306</v>
      </c>
      <c r="C254" s="69">
        <v>386</v>
      </c>
      <c r="D254" s="69" t="s">
        <v>25</v>
      </c>
      <c r="E254" s="70" t="s">
        <v>6313</v>
      </c>
      <c r="F254" s="70"/>
      <c r="G254" s="71" t="s">
        <v>6832</v>
      </c>
      <c r="H254" s="69" t="s">
        <v>6315</v>
      </c>
      <c r="I254" s="68" t="s">
        <v>6355</v>
      </c>
      <c r="J254" s="68" t="s">
        <v>257</v>
      </c>
      <c r="K254" s="68" t="s">
        <v>104</v>
      </c>
      <c r="L254" s="68" t="s">
        <v>104</v>
      </c>
      <c r="M254" s="68" t="s">
        <v>257</v>
      </c>
      <c r="N254" s="68" t="s">
        <v>258</v>
      </c>
      <c r="O254" s="68" t="s">
        <v>6833</v>
      </c>
      <c r="P254" s="72" t="s">
        <v>6357</v>
      </c>
      <c r="Q254" s="68" t="s">
        <v>194</v>
      </c>
      <c r="R254" s="68" t="s">
        <v>31</v>
      </c>
      <c r="S254" s="68">
        <v>21</v>
      </c>
      <c r="T254" s="68">
        <v>26</v>
      </c>
      <c r="U254" s="68">
        <v>-0.24</v>
      </c>
      <c r="V254" s="68">
        <v>46.42</v>
      </c>
      <c r="W254" s="68">
        <v>64.17</v>
      </c>
      <c r="X254" s="68">
        <v>-0.38</v>
      </c>
      <c r="Y254" s="68">
        <v>221.5</v>
      </c>
      <c r="Z254" s="68">
        <v>287.17</v>
      </c>
      <c r="AA254" s="68">
        <v>-0.3</v>
      </c>
      <c r="AB254" s="73">
        <v>19924.02</v>
      </c>
      <c r="AC254" s="73">
        <v>26092.94</v>
      </c>
      <c r="AD254" s="73">
        <v>20440.02</v>
      </c>
      <c r="AE254" s="73">
        <v>26416.94</v>
      </c>
      <c r="AF254" s="73"/>
      <c r="AG254" s="73">
        <f>IFERROR(VLOOKUP(J254,'Roll ups'!D:E,2,FALSE),0)</f>
        <v>29546996.449999988</v>
      </c>
      <c r="AH254" s="74">
        <f>IF(Table2[[#This Row],[CATEGORY TTL LOOKUP]]=0,0,IF(Table2[[#This Row],[CATEGORY TTL LOOKUP]]&gt;0,SUM(AB254/AG254)))</f>
        <v>6.7431625524834048E-4</v>
      </c>
      <c r="AI254" s="74" t="str">
        <f>IFERROR(IF(AH254&lt;#REF!,"STRIKE",IF(AH254&gt;=#REF!,"GOOD")),"NO DATA")</f>
        <v>NO DATA</v>
      </c>
      <c r="AJ254" s="75">
        <f>IFERROR(VLOOKUP(K254,'Roll ups'!H:I,2,FALSE),0)</f>
        <v>34230392.709999993</v>
      </c>
      <c r="AK254" s="76">
        <f>IF(Table2[[#This Row],[PRICE TIER LOOKUP]]=0,0,IF(Table2[[#This Row],[PRICE TIER LOOKUP]]&gt;0,SUM(AB254/AJ254)))</f>
        <v>5.8205642479174481E-4</v>
      </c>
      <c r="AL254" s="74" t="e">
        <f>IF(AK254&lt;#REF!,"STRIKE",IF(AK254&gt;=#REF!,"GOOD"))</f>
        <v>#REF!</v>
      </c>
      <c r="AM254" s="75">
        <f>VLOOKUP(H254,'Roll ups'!A:B,2,FALSE)</f>
        <v>325145452.83999985</v>
      </c>
      <c r="AN254" s="77">
        <f t="shared" si="8"/>
        <v>6.1277252460314647E-5</v>
      </c>
      <c r="AO254" s="74" t="str">
        <f>IFERROR(VLOOKUP(Table2[[#This Row],[Product Name]],'Roll ups'!L:P,5,FALSE),"GOOD")</f>
        <v>GOOD</v>
      </c>
      <c r="AP254" s="74">
        <f>Table2[[#This Row],[Retail Dollar Vol Current 12 Mths]]/Table2[[#This Row],[SHELF SALES  LOOKUP]]</f>
        <v>6.2864234518630305E-5</v>
      </c>
      <c r="AQ254" s="69">
        <f t="shared" si="9"/>
        <v>0</v>
      </c>
      <c r="AR25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54" s="69" t="e">
        <f>IF(Table2[[#This Row],[Shelf Dollar Vol Current 12 Mths]]&gt;#REF!,"MEETS $ CRITERIA",IF(Table2[[#This Row],[Shelf Dollar Vol Current 12 Mths]]&lt;#REF!+1,"DOES NOT MEET $ CRITERIA"))</f>
        <v>#REF!</v>
      </c>
      <c r="AT254" s="78"/>
    </row>
    <row r="255" spans="1:46" ht="13.8" x14ac:dyDescent="0.3">
      <c r="A255" s="68" t="s">
        <v>5220</v>
      </c>
      <c r="B255" s="69">
        <v>12308</v>
      </c>
      <c r="C255" s="69">
        <v>557</v>
      </c>
      <c r="D255" s="69" t="s">
        <v>25</v>
      </c>
      <c r="E255" s="70" t="s">
        <v>6313</v>
      </c>
      <c r="F255" s="70"/>
      <c r="G255" s="71" t="s">
        <v>6834</v>
      </c>
      <c r="H255" s="69" t="s">
        <v>6315</v>
      </c>
      <c r="I255" s="68" t="s">
        <v>6355</v>
      </c>
      <c r="J255" s="68" t="s">
        <v>257</v>
      </c>
      <c r="K255" s="68" t="s">
        <v>104</v>
      </c>
      <c r="L255" s="68" t="s">
        <v>104</v>
      </c>
      <c r="M255" s="68" t="s">
        <v>257</v>
      </c>
      <c r="N255" s="68" t="s">
        <v>258</v>
      </c>
      <c r="O255" s="68" t="s">
        <v>6835</v>
      </c>
      <c r="P255" s="72" t="s">
        <v>6357</v>
      </c>
      <c r="Q255" s="68" t="s">
        <v>194</v>
      </c>
      <c r="R255" s="68" t="s">
        <v>31</v>
      </c>
      <c r="S255" s="68">
        <v>106</v>
      </c>
      <c r="T255" s="68">
        <v>140.01</v>
      </c>
      <c r="U255" s="68">
        <v>-0.32</v>
      </c>
      <c r="V255" s="68">
        <v>547.19000000000005</v>
      </c>
      <c r="W255" s="68">
        <v>829.73</v>
      </c>
      <c r="X255" s="68">
        <v>-0.52</v>
      </c>
      <c r="Y255" s="68">
        <v>2868.75</v>
      </c>
      <c r="Z255" s="68">
        <v>3342.06</v>
      </c>
      <c r="AA255" s="68">
        <v>-0.16</v>
      </c>
      <c r="AB255" s="73">
        <v>203557.28</v>
      </c>
      <c r="AC255" s="73">
        <v>238372.5</v>
      </c>
      <c r="AD255" s="73">
        <v>232507.28</v>
      </c>
      <c r="AE255" s="73">
        <v>270880.5</v>
      </c>
      <c r="AF255" s="73"/>
      <c r="AG255" s="73">
        <f>IFERROR(VLOOKUP(J255,'Roll ups'!D:E,2,FALSE),0)</f>
        <v>29546996.449999988</v>
      </c>
      <c r="AH255" s="74">
        <f>IF(Table2[[#This Row],[CATEGORY TTL LOOKUP]]=0,0,IF(Table2[[#This Row],[CATEGORY TTL LOOKUP]]&gt;0,SUM(AB255/AG255)))</f>
        <v>6.8892714812642175E-3</v>
      </c>
      <c r="AI255" s="74" t="str">
        <f>IFERROR(IF(AH255&lt;#REF!,"STRIKE",IF(AH255&gt;=#REF!,"GOOD")),"NO DATA")</f>
        <v>NO DATA</v>
      </c>
      <c r="AJ255" s="75">
        <f>IFERROR(VLOOKUP(K255,'Roll ups'!H:I,2,FALSE),0)</f>
        <v>34230392.709999993</v>
      </c>
      <c r="AK255" s="76">
        <f>IF(Table2[[#This Row],[PRICE TIER LOOKUP]]=0,0,IF(Table2[[#This Row],[PRICE TIER LOOKUP]]&gt;0,SUM(AB255/AJ255)))</f>
        <v>5.9466825789741291E-3</v>
      </c>
      <c r="AL255" s="74" t="e">
        <f>IF(AK255&lt;#REF!,"STRIKE",IF(AK255&gt;=#REF!,"GOOD"))</f>
        <v>#REF!</v>
      </c>
      <c r="AM255" s="75">
        <f>VLOOKUP(H255,'Roll ups'!A:B,2,FALSE)</f>
        <v>325145452.83999985</v>
      </c>
      <c r="AN255" s="77">
        <f t="shared" si="8"/>
        <v>6.2604990542545916E-4</v>
      </c>
      <c r="AO255" s="74" t="str">
        <f>IFERROR(VLOOKUP(Table2[[#This Row],[Product Name]],'Roll ups'!L:P,5,FALSE),"GOOD")</f>
        <v>GOOD</v>
      </c>
      <c r="AP255" s="74">
        <f>Table2[[#This Row],[Retail Dollar Vol Current 12 Mths]]/Table2[[#This Row],[SHELF SALES  LOOKUP]]</f>
        <v>7.1508698020886674E-4</v>
      </c>
      <c r="AQ255" s="69">
        <f t="shared" si="9"/>
        <v>0</v>
      </c>
      <c r="AR25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55" s="69" t="e">
        <f>IF(Table2[[#This Row],[Shelf Dollar Vol Current 12 Mths]]&gt;#REF!,"MEETS $ CRITERIA",IF(Table2[[#This Row],[Shelf Dollar Vol Current 12 Mths]]&lt;#REF!+1,"DOES NOT MEET $ CRITERIA"))</f>
        <v>#REF!</v>
      </c>
      <c r="AT255" s="78"/>
    </row>
    <row r="256" spans="1:46" ht="13.8" x14ac:dyDescent="0.3">
      <c r="A256" s="68" t="s">
        <v>5728</v>
      </c>
      <c r="B256" s="69">
        <v>12316</v>
      </c>
      <c r="C256" s="69">
        <v>285</v>
      </c>
      <c r="D256" s="69" t="s">
        <v>25</v>
      </c>
      <c r="E256" s="70" t="s">
        <v>6313</v>
      </c>
      <c r="F256" s="70"/>
      <c r="G256" s="71" t="s">
        <v>6836</v>
      </c>
      <c r="H256" s="69" t="s">
        <v>6315</v>
      </c>
      <c r="I256" s="68" t="s">
        <v>6355</v>
      </c>
      <c r="J256" s="68" t="s">
        <v>257</v>
      </c>
      <c r="K256" s="68" t="s">
        <v>104</v>
      </c>
      <c r="L256" s="68" t="s">
        <v>104</v>
      </c>
      <c r="M256" s="68" t="s">
        <v>257</v>
      </c>
      <c r="N256" s="68" t="s">
        <v>258</v>
      </c>
      <c r="O256" s="68" t="s">
        <v>6837</v>
      </c>
      <c r="P256" s="72" t="s">
        <v>6357</v>
      </c>
      <c r="Q256" s="68" t="s">
        <v>194</v>
      </c>
      <c r="R256" s="68" t="s">
        <v>31</v>
      </c>
      <c r="S256" s="68">
        <v>18</v>
      </c>
      <c r="T256" s="68">
        <v>26</v>
      </c>
      <c r="U256" s="68">
        <v>-0.44</v>
      </c>
      <c r="V256" s="68">
        <v>65.42</v>
      </c>
      <c r="W256" s="68">
        <v>99</v>
      </c>
      <c r="X256" s="68">
        <v>-0.51</v>
      </c>
      <c r="Y256" s="68">
        <v>272.42</v>
      </c>
      <c r="Z256" s="68">
        <v>379.17</v>
      </c>
      <c r="AA256" s="68">
        <v>-0.39</v>
      </c>
      <c r="AB256" s="73">
        <v>25138.61</v>
      </c>
      <c r="AC256" s="73">
        <v>34096.699999999997</v>
      </c>
      <c r="AD256" s="73">
        <v>25138.61</v>
      </c>
      <c r="AE256" s="73">
        <v>34852.699999999997</v>
      </c>
      <c r="AF256" s="73"/>
      <c r="AG256" s="73">
        <f>IFERROR(VLOOKUP(J256,'Roll ups'!D:E,2,FALSE),0)</f>
        <v>29546996.449999988</v>
      </c>
      <c r="AH256" s="74">
        <f>IF(Table2[[#This Row],[CATEGORY TTL LOOKUP]]=0,0,IF(Table2[[#This Row],[CATEGORY TTL LOOKUP]]&gt;0,SUM(AB256/AG256)))</f>
        <v>8.5080086033583998E-4</v>
      </c>
      <c r="AI256" s="74" t="str">
        <f>IFERROR(IF(AH256&lt;#REF!,"STRIKE",IF(AH256&gt;=#REF!,"GOOD")),"NO DATA")</f>
        <v>NO DATA</v>
      </c>
      <c r="AJ256" s="75">
        <f>IFERROR(VLOOKUP(K256,'Roll ups'!H:I,2,FALSE),0)</f>
        <v>34230392.709999993</v>
      </c>
      <c r="AK256" s="76">
        <f>IF(Table2[[#This Row],[PRICE TIER LOOKUP]]=0,0,IF(Table2[[#This Row],[PRICE TIER LOOKUP]]&gt;0,SUM(AB256/AJ256)))</f>
        <v>7.3439443750979996E-4</v>
      </c>
      <c r="AL256" s="74" t="e">
        <f>IF(AK256&lt;#REF!,"STRIKE",IF(AK256&gt;=#REF!,"GOOD"))</f>
        <v>#REF!</v>
      </c>
      <c r="AM256" s="75">
        <f>VLOOKUP(H256,'Roll ups'!A:B,2,FALSE)</f>
        <v>325145452.83999985</v>
      </c>
      <c r="AN256" s="77">
        <f t="shared" si="8"/>
        <v>7.7314967133710477E-5</v>
      </c>
      <c r="AO256" s="74" t="str">
        <f>IFERROR(VLOOKUP(Table2[[#This Row],[Product Name]],'Roll ups'!L:P,5,FALSE),"GOOD")</f>
        <v>GOOD</v>
      </c>
      <c r="AP256" s="74">
        <f>Table2[[#This Row],[Retail Dollar Vol Current 12 Mths]]/Table2[[#This Row],[SHELF SALES  LOOKUP]]</f>
        <v>7.7314967133710477E-5</v>
      </c>
      <c r="AQ256" s="69">
        <f t="shared" si="9"/>
        <v>0</v>
      </c>
      <c r="AR25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56" s="69" t="e">
        <f>IF(Table2[[#This Row],[Shelf Dollar Vol Current 12 Mths]]&gt;#REF!,"MEETS $ CRITERIA",IF(Table2[[#This Row],[Shelf Dollar Vol Current 12 Mths]]&lt;#REF!+1,"DOES NOT MEET $ CRITERIA"))</f>
        <v>#REF!</v>
      </c>
      <c r="AT256" s="78"/>
    </row>
    <row r="257" spans="1:46" ht="13.8" x14ac:dyDescent="0.3">
      <c r="A257" s="68" t="s">
        <v>5548</v>
      </c>
      <c r="B257" s="69">
        <v>12408</v>
      </c>
      <c r="C257" s="69">
        <v>186</v>
      </c>
      <c r="D257" s="69" t="s">
        <v>25</v>
      </c>
      <c r="E257" s="70" t="s">
        <v>6313</v>
      </c>
      <c r="F257" s="70"/>
      <c r="G257" s="71" t="s">
        <v>6838</v>
      </c>
      <c r="H257" s="69" t="s">
        <v>6315</v>
      </c>
      <c r="I257" s="68" t="s">
        <v>6355</v>
      </c>
      <c r="J257" s="68" t="s">
        <v>257</v>
      </c>
      <c r="K257" s="68" t="s">
        <v>104</v>
      </c>
      <c r="L257" s="68" t="s">
        <v>104</v>
      </c>
      <c r="M257" s="68" t="s">
        <v>257</v>
      </c>
      <c r="N257" s="68" t="s">
        <v>258</v>
      </c>
      <c r="O257" s="68" t="s">
        <v>6839</v>
      </c>
      <c r="P257" s="72" t="s">
        <v>6357</v>
      </c>
      <c r="Q257" s="68" t="s">
        <v>213</v>
      </c>
      <c r="R257" s="68" t="s">
        <v>6402</v>
      </c>
      <c r="S257" s="68">
        <v>35</v>
      </c>
      <c r="T257" s="68">
        <v>44.34</v>
      </c>
      <c r="U257" s="68">
        <v>-0.27</v>
      </c>
      <c r="V257" s="68">
        <v>102.68</v>
      </c>
      <c r="W257" s="68">
        <v>125.62</v>
      </c>
      <c r="X257" s="68">
        <v>-0.22</v>
      </c>
      <c r="Y257" s="68">
        <v>420.03</v>
      </c>
      <c r="Z257" s="68">
        <v>560.80999999999995</v>
      </c>
      <c r="AA257" s="68">
        <v>-0.34</v>
      </c>
      <c r="AB257" s="73">
        <v>30715.200000000001</v>
      </c>
      <c r="AC257" s="73">
        <v>40752.18</v>
      </c>
      <c r="AD257" s="73">
        <v>30715.200000000001</v>
      </c>
      <c r="AE257" s="73">
        <v>40752.18</v>
      </c>
      <c r="AF257" s="73"/>
      <c r="AG257" s="73">
        <f>IFERROR(VLOOKUP(J257,'Roll ups'!D:E,2,FALSE),0)</f>
        <v>29546996.449999988</v>
      </c>
      <c r="AH257" s="74">
        <f>IF(Table2[[#This Row],[CATEGORY TTL LOOKUP]]=0,0,IF(Table2[[#This Row],[CATEGORY TTL LOOKUP]]&gt;0,SUM(AB257/AG257)))</f>
        <v>1.0395371337312363E-3</v>
      </c>
      <c r="AI257" s="74" t="str">
        <f>IFERROR(IF(AH257&lt;#REF!,"STRIKE",IF(AH257&gt;=#REF!,"GOOD")),"NO DATA")</f>
        <v>NO DATA</v>
      </c>
      <c r="AJ257" s="75">
        <f>IFERROR(VLOOKUP(K257,'Roll ups'!H:I,2,FALSE),0)</f>
        <v>34230392.709999993</v>
      </c>
      <c r="AK257" s="76">
        <f>IF(Table2[[#This Row],[PRICE TIER LOOKUP]]=0,0,IF(Table2[[#This Row],[PRICE TIER LOOKUP]]&gt;0,SUM(AB257/AJ257)))</f>
        <v>8.9730784745063491E-4</v>
      </c>
      <c r="AL257" s="74" t="e">
        <f>IF(AK257&lt;#REF!,"STRIKE",IF(AK257&gt;=#REF!,"GOOD"))</f>
        <v>#REF!</v>
      </c>
      <c r="AM257" s="75">
        <f>VLOOKUP(H257,'Roll ups'!A:B,2,FALSE)</f>
        <v>325145452.83999985</v>
      </c>
      <c r="AN257" s="77">
        <f t="shared" si="8"/>
        <v>9.4466029685227E-5</v>
      </c>
      <c r="AO257" s="74" t="str">
        <f>IFERROR(VLOOKUP(Table2[[#This Row],[Product Name]],'Roll ups'!L:P,5,FALSE),"GOOD")</f>
        <v>GOOD</v>
      </c>
      <c r="AP257" s="74">
        <f>Table2[[#This Row],[Retail Dollar Vol Current 12 Mths]]/Table2[[#This Row],[SHELF SALES  LOOKUP]]</f>
        <v>9.4466029685227E-5</v>
      </c>
      <c r="AQ257" s="69">
        <f t="shared" si="9"/>
        <v>0</v>
      </c>
      <c r="AR25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57" s="69" t="e">
        <f>IF(Table2[[#This Row],[Shelf Dollar Vol Current 12 Mths]]&gt;#REF!,"MEETS $ CRITERIA",IF(Table2[[#This Row],[Shelf Dollar Vol Current 12 Mths]]&lt;#REF!+1,"DOES NOT MEET $ CRITERIA"))</f>
        <v>#REF!</v>
      </c>
      <c r="AT257" s="78"/>
    </row>
    <row r="258" spans="1:46" ht="13.8" x14ac:dyDescent="0.3">
      <c r="A258" s="68" t="s">
        <v>1701</v>
      </c>
      <c r="B258" s="69">
        <v>12463</v>
      </c>
      <c r="C258" s="69">
        <v>535</v>
      </c>
      <c r="D258" s="69" t="s">
        <v>25</v>
      </c>
      <c r="E258" s="70" t="s">
        <v>6313</v>
      </c>
      <c r="F258" s="70"/>
      <c r="G258" s="71" t="s">
        <v>6840</v>
      </c>
      <c r="H258" s="69" t="s">
        <v>6315</v>
      </c>
      <c r="I258" s="68" t="s">
        <v>6355</v>
      </c>
      <c r="J258" s="68" t="s">
        <v>257</v>
      </c>
      <c r="K258" s="68" t="s">
        <v>89</v>
      </c>
      <c r="L258" s="68" t="s">
        <v>89</v>
      </c>
      <c r="M258" s="68" t="s">
        <v>257</v>
      </c>
      <c r="N258" s="68" t="s">
        <v>258</v>
      </c>
      <c r="O258" s="68" t="s">
        <v>6841</v>
      </c>
      <c r="P258" s="72" t="s">
        <v>6357</v>
      </c>
      <c r="Q258" s="68" t="s">
        <v>194</v>
      </c>
      <c r="R258" s="68" t="s">
        <v>6402</v>
      </c>
      <c r="S258" s="68">
        <v>32</v>
      </c>
      <c r="T258" s="68">
        <v>46.94</v>
      </c>
      <c r="U258" s="68">
        <v>-0.47</v>
      </c>
      <c r="V258" s="68">
        <v>74.680000000000007</v>
      </c>
      <c r="W258" s="68">
        <v>132.29</v>
      </c>
      <c r="X258" s="68">
        <v>-0.77</v>
      </c>
      <c r="Y258" s="68">
        <v>387.27</v>
      </c>
      <c r="Z258" s="68">
        <v>681.71</v>
      </c>
      <c r="AA258" s="68">
        <v>-0.76</v>
      </c>
      <c r="AB258" s="73">
        <v>49658.400000000001</v>
      </c>
      <c r="AC258" s="73">
        <v>84180.479999999996</v>
      </c>
      <c r="AD258" s="73">
        <v>49658.400000000001</v>
      </c>
      <c r="AE258" s="73">
        <v>85080.48</v>
      </c>
      <c r="AF258" s="73"/>
      <c r="AG258" s="73">
        <f>IFERROR(VLOOKUP(J258,'Roll ups'!D:E,2,FALSE),0)</f>
        <v>29546996.449999988</v>
      </c>
      <c r="AH258" s="74">
        <f>IF(Table2[[#This Row],[CATEGORY TTL LOOKUP]]=0,0,IF(Table2[[#This Row],[CATEGORY TTL LOOKUP]]&gt;0,SUM(AB258/AG258)))</f>
        <v>1.6806581367426949E-3</v>
      </c>
      <c r="AI258" s="74" t="str">
        <f>IFERROR(IF(AH258&lt;#REF!,"STRIKE",IF(AH258&gt;=#REF!,"GOOD")),"NO DATA")</f>
        <v>NO DATA</v>
      </c>
      <c r="AJ258" s="75">
        <f>IFERROR(VLOOKUP(K258,'Roll ups'!H:I,2,FALSE),0)</f>
        <v>75793138.070000067</v>
      </c>
      <c r="AK258" s="76">
        <f>IF(Table2[[#This Row],[PRICE TIER LOOKUP]]=0,0,IF(Table2[[#This Row],[PRICE TIER LOOKUP]]&gt;0,SUM(AB258/AJ258)))</f>
        <v>6.5518332219121375E-4</v>
      </c>
      <c r="AL258" s="74" t="e">
        <f>IF(AK258&lt;#REF!,"STRIKE",IF(AK258&gt;=#REF!,"GOOD"))</f>
        <v>#REF!</v>
      </c>
      <c r="AM258" s="75">
        <f>VLOOKUP(H258,'Roll ups'!A:B,2,FALSE)</f>
        <v>325145452.83999985</v>
      </c>
      <c r="AN258" s="77">
        <f t="shared" si="8"/>
        <v>1.5272672450515953E-4</v>
      </c>
      <c r="AO258" s="74" t="str">
        <f>IFERROR(VLOOKUP(Table2[[#This Row],[Product Name]],'Roll ups'!L:P,5,FALSE),"GOOD")</f>
        <v>GOOD</v>
      </c>
      <c r="AP258" s="74">
        <f>Table2[[#This Row],[Retail Dollar Vol Current 12 Mths]]/Table2[[#This Row],[SHELF SALES  LOOKUP]]</f>
        <v>1.5272672450515953E-4</v>
      </c>
      <c r="AQ258" s="69">
        <f t="shared" si="9"/>
        <v>0</v>
      </c>
      <c r="AR25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58" s="69" t="e">
        <f>IF(Table2[[#This Row],[Shelf Dollar Vol Current 12 Mths]]&gt;#REF!,"MEETS $ CRITERIA",IF(Table2[[#This Row],[Shelf Dollar Vol Current 12 Mths]]&lt;#REF!+1,"DOES NOT MEET $ CRITERIA"))</f>
        <v>#REF!</v>
      </c>
      <c r="AT258" s="78"/>
    </row>
    <row r="259" spans="1:46" ht="13.8" x14ac:dyDescent="0.3">
      <c r="A259" s="68" t="s">
        <v>1379</v>
      </c>
      <c r="B259" s="69">
        <v>12464</v>
      </c>
      <c r="C259" s="69">
        <v>795</v>
      </c>
      <c r="D259" s="69" t="s">
        <v>25</v>
      </c>
      <c r="E259" s="70" t="s">
        <v>6313</v>
      </c>
      <c r="F259" s="70"/>
      <c r="G259" s="71" t="s">
        <v>6842</v>
      </c>
      <c r="H259" s="69" t="s">
        <v>6315</v>
      </c>
      <c r="I259" s="68" t="s">
        <v>6355</v>
      </c>
      <c r="J259" s="68" t="s">
        <v>257</v>
      </c>
      <c r="K259" s="68" t="s">
        <v>89</v>
      </c>
      <c r="L259" s="68" t="s">
        <v>89</v>
      </c>
      <c r="M259" s="68" t="s">
        <v>257</v>
      </c>
      <c r="N259" s="68" t="s">
        <v>258</v>
      </c>
      <c r="O259" s="68" t="s">
        <v>6843</v>
      </c>
      <c r="P259" s="72" t="s">
        <v>6357</v>
      </c>
      <c r="Q259" s="68" t="s">
        <v>194</v>
      </c>
      <c r="R259" s="68" t="s">
        <v>6402</v>
      </c>
      <c r="S259" s="68">
        <v>129</v>
      </c>
      <c r="T259" s="68">
        <v>163</v>
      </c>
      <c r="U259" s="68">
        <v>-0.26</v>
      </c>
      <c r="V259" s="68">
        <v>569</v>
      </c>
      <c r="W259" s="68">
        <v>605</v>
      </c>
      <c r="X259" s="68">
        <v>-0.06</v>
      </c>
      <c r="Y259" s="68">
        <v>2038.5</v>
      </c>
      <c r="Z259" s="68">
        <v>2547</v>
      </c>
      <c r="AA259" s="68">
        <v>-0.25</v>
      </c>
      <c r="AB259" s="73">
        <v>181882.08</v>
      </c>
      <c r="AC259" s="73">
        <v>227345.76</v>
      </c>
      <c r="AD259" s="73">
        <v>191782.08</v>
      </c>
      <c r="AE259" s="73">
        <v>238757.76000000001</v>
      </c>
      <c r="AF259" s="73"/>
      <c r="AG259" s="73">
        <f>IFERROR(VLOOKUP(J259,'Roll ups'!D:E,2,FALSE),0)</f>
        <v>29546996.449999988</v>
      </c>
      <c r="AH259" s="74">
        <f>IF(Table2[[#This Row],[CATEGORY TTL LOOKUP]]=0,0,IF(Table2[[#This Row],[CATEGORY TTL LOOKUP]]&gt;0,SUM(AB259/AG259)))</f>
        <v>6.1556876113544887E-3</v>
      </c>
      <c r="AI259" s="74" t="str">
        <f>IFERROR(IF(AH259&lt;#REF!,"STRIKE",IF(AH259&gt;=#REF!,"GOOD")),"NO DATA")</f>
        <v>NO DATA</v>
      </c>
      <c r="AJ259" s="75">
        <f>IFERROR(VLOOKUP(K259,'Roll ups'!H:I,2,FALSE),0)</f>
        <v>75793138.070000067</v>
      </c>
      <c r="AK259" s="76">
        <f>IF(Table2[[#This Row],[PRICE TIER LOOKUP]]=0,0,IF(Table2[[#This Row],[PRICE TIER LOOKUP]]&gt;0,SUM(AB259/AJ259)))</f>
        <v>2.3997169748008009E-3</v>
      </c>
      <c r="AL259" s="74" t="e">
        <f>IF(AK259&lt;#REF!,"STRIKE",IF(AK259&gt;=#REF!,"GOOD"))</f>
        <v>#REF!</v>
      </c>
      <c r="AM259" s="75">
        <f>VLOOKUP(H259,'Roll ups'!A:B,2,FALSE)</f>
        <v>325145452.83999985</v>
      </c>
      <c r="AN259" s="77">
        <f t="shared" si="8"/>
        <v>5.5938681722700258E-4</v>
      </c>
      <c r="AO259" s="74" t="str">
        <f>IFERROR(VLOOKUP(Table2[[#This Row],[Product Name]],'Roll ups'!L:P,5,FALSE),"GOOD")</f>
        <v>GOOD</v>
      </c>
      <c r="AP259" s="74">
        <f>Table2[[#This Row],[Retail Dollar Vol Current 12 Mths]]/Table2[[#This Row],[SHELF SALES  LOOKUP]]</f>
        <v>5.8983472881096581E-4</v>
      </c>
      <c r="AQ259" s="69">
        <f t="shared" si="9"/>
        <v>0</v>
      </c>
      <c r="AR25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59" s="69" t="e">
        <f>IF(Table2[[#This Row],[Shelf Dollar Vol Current 12 Mths]]&gt;#REF!,"MEETS $ CRITERIA",IF(Table2[[#This Row],[Shelf Dollar Vol Current 12 Mths]]&lt;#REF!+1,"DOES NOT MEET $ CRITERIA"))</f>
        <v>#REF!</v>
      </c>
      <c r="AT259" s="78"/>
    </row>
    <row r="260" spans="1:46" ht="13.8" x14ac:dyDescent="0.3">
      <c r="A260" s="68" t="s">
        <v>1755</v>
      </c>
      <c r="B260" s="69">
        <v>12466</v>
      </c>
      <c r="C260" s="69">
        <v>667</v>
      </c>
      <c r="D260" s="69" t="s">
        <v>25</v>
      </c>
      <c r="E260" s="70" t="s">
        <v>6313</v>
      </c>
      <c r="F260" s="70"/>
      <c r="G260" s="71" t="s">
        <v>6844</v>
      </c>
      <c r="H260" s="69" t="s">
        <v>6315</v>
      </c>
      <c r="I260" s="68" t="s">
        <v>6355</v>
      </c>
      <c r="J260" s="68" t="s">
        <v>257</v>
      </c>
      <c r="K260" s="68" t="s">
        <v>89</v>
      </c>
      <c r="L260" s="68" t="s">
        <v>89</v>
      </c>
      <c r="M260" s="68" t="s">
        <v>257</v>
      </c>
      <c r="N260" s="68" t="s">
        <v>258</v>
      </c>
      <c r="O260" s="68" t="s">
        <v>6845</v>
      </c>
      <c r="P260" s="72" t="s">
        <v>6357</v>
      </c>
      <c r="Q260" s="68" t="s">
        <v>194</v>
      </c>
      <c r="R260" s="68" t="s">
        <v>6402</v>
      </c>
      <c r="S260" s="68">
        <v>37</v>
      </c>
      <c r="T260" s="68">
        <v>73</v>
      </c>
      <c r="U260" s="68">
        <v>-0.97</v>
      </c>
      <c r="V260" s="68">
        <v>104.33</v>
      </c>
      <c r="W260" s="68">
        <v>170.58</v>
      </c>
      <c r="X260" s="68">
        <v>-0.63</v>
      </c>
      <c r="Y260" s="68">
        <v>556.66999999999996</v>
      </c>
      <c r="Z260" s="68">
        <v>782.83</v>
      </c>
      <c r="AA260" s="68">
        <v>-0.41</v>
      </c>
      <c r="AB260" s="73">
        <v>53383</v>
      </c>
      <c r="AC260" s="73">
        <v>74430.78</v>
      </c>
      <c r="AD260" s="73">
        <v>56446</v>
      </c>
      <c r="AE260" s="73">
        <v>78626.66</v>
      </c>
      <c r="AF260" s="73"/>
      <c r="AG260" s="73">
        <f>IFERROR(VLOOKUP(J260,'Roll ups'!D:E,2,FALSE),0)</f>
        <v>29546996.449999988</v>
      </c>
      <c r="AH260" s="74">
        <f>IF(Table2[[#This Row],[CATEGORY TTL LOOKUP]]=0,0,IF(Table2[[#This Row],[CATEGORY TTL LOOKUP]]&gt;0,SUM(AB260/AG260)))</f>
        <v>1.8067149427636669E-3</v>
      </c>
      <c r="AI260" s="74" t="str">
        <f>IFERROR(IF(AH260&lt;#REF!,"STRIKE",IF(AH260&gt;=#REF!,"GOOD")),"NO DATA")</f>
        <v>NO DATA</v>
      </c>
      <c r="AJ260" s="75">
        <f>IFERROR(VLOOKUP(K260,'Roll ups'!H:I,2,FALSE),0)</f>
        <v>75793138.070000067</v>
      </c>
      <c r="AK260" s="76">
        <f>IF(Table2[[#This Row],[PRICE TIER LOOKUP]]=0,0,IF(Table2[[#This Row],[PRICE TIER LOOKUP]]&gt;0,SUM(AB260/AJ260)))</f>
        <v>7.0432497399299139E-4</v>
      </c>
      <c r="AL260" s="74" t="e">
        <f>IF(AK260&lt;#REF!,"STRIKE",IF(AK260&gt;=#REF!,"GOOD"))</f>
        <v>#REF!</v>
      </c>
      <c r="AM260" s="75">
        <f>VLOOKUP(H260,'Roll ups'!A:B,2,FALSE)</f>
        <v>325145452.83999985</v>
      </c>
      <c r="AN260" s="77">
        <f t="shared" si="8"/>
        <v>1.6418190546330392E-4</v>
      </c>
      <c r="AO260" s="74" t="str">
        <f>IFERROR(VLOOKUP(Table2[[#This Row],[Product Name]],'Roll ups'!L:P,5,FALSE),"GOOD")</f>
        <v>GOOD</v>
      </c>
      <c r="AP260" s="74">
        <f>Table2[[#This Row],[Retail Dollar Vol Current 12 Mths]]/Table2[[#This Row],[SHELF SALES  LOOKUP]]</f>
        <v>1.7360230477458466E-4</v>
      </c>
      <c r="AQ260" s="69">
        <f t="shared" si="9"/>
        <v>0</v>
      </c>
      <c r="AR26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60" s="69" t="e">
        <f>IF(Table2[[#This Row],[Shelf Dollar Vol Current 12 Mths]]&gt;#REF!,"MEETS $ CRITERIA",IF(Table2[[#This Row],[Shelf Dollar Vol Current 12 Mths]]&lt;#REF!+1,"DOES NOT MEET $ CRITERIA"))</f>
        <v>#REF!</v>
      </c>
      <c r="AT260" s="78"/>
    </row>
    <row r="261" spans="1:46" ht="13.8" x14ac:dyDescent="0.3">
      <c r="A261" s="68" t="s">
        <v>1855</v>
      </c>
      <c r="B261" s="69">
        <v>12467</v>
      </c>
      <c r="C261" s="69">
        <v>387</v>
      </c>
      <c r="D261" s="69" t="s">
        <v>25</v>
      </c>
      <c r="E261" s="70" t="s">
        <v>6313</v>
      </c>
      <c r="F261" s="70"/>
      <c r="G261" s="71" t="s">
        <v>6846</v>
      </c>
      <c r="H261" s="69" t="s">
        <v>6315</v>
      </c>
      <c r="I261" s="68" t="s">
        <v>6355</v>
      </c>
      <c r="J261" s="68" t="s">
        <v>257</v>
      </c>
      <c r="K261" s="68" t="s">
        <v>89</v>
      </c>
      <c r="L261" s="68" t="s">
        <v>89</v>
      </c>
      <c r="M261" s="68" t="s">
        <v>257</v>
      </c>
      <c r="N261" s="68" t="s">
        <v>258</v>
      </c>
      <c r="O261" s="68" t="s">
        <v>6847</v>
      </c>
      <c r="P261" s="72" t="s">
        <v>6357</v>
      </c>
      <c r="Q261" s="68" t="s">
        <v>194</v>
      </c>
      <c r="R261" s="68" t="s">
        <v>6402</v>
      </c>
      <c r="S261" s="68">
        <v>30</v>
      </c>
      <c r="T261" s="68">
        <v>43.99</v>
      </c>
      <c r="U261" s="68">
        <v>-0.47</v>
      </c>
      <c r="V261" s="68">
        <v>84.54</v>
      </c>
      <c r="W261" s="68">
        <v>126.76</v>
      </c>
      <c r="X261" s="68">
        <v>-0.5</v>
      </c>
      <c r="Y261" s="68">
        <v>443.16</v>
      </c>
      <c r="Z261" s="68">
        <v>569.26</v>
      </c>
      <c r="AA261" s="68">
        <v>-0.28000000000000003</v>
      </c>
      <c r="AB261" s="73">
        <v>44456.61</v>
      </c>
      <c r="AC261" s="73">
        <v>56818.8</v>
      </c>
      <c r="AD261" s="73">
        <v>45833.61</v>
      </c>
      <c r="AE261" s="73">
        <v>58606.8</v>
      </c>
      <c r="AF261" s="73"/>
      <c r="AG261" s="73">
        <f>IFERROR(VLOOKUP(J261,'Roll ups'!D:E,2,FALSE),0)</f>
        <v>29546996.449999988</v>
      </c>
      <c r="AH261" s="74">
        <f>IF(Table2[[#This Row],[CATEGORY TTL LOOKUP]]=0,0,IF(Table2[[#This Row],[CATEGORY TTL LOOKUP]]&gt;0,SUM(AB261/AG261)))</f>
        <v>1.5046067398163585E-3</v>
      </c>
      <c r="AI261" s="74" t="str">
        <f>IFERROR(IF(AH261&lt;#REF!,"STRIKE",IF(AH261&gt;=#REF!,"GOOD")),"NO DATA")</f>
        <v>NO DATA</v>
      </c>
      <c r="AJ261" s="75">
        <f>IFERROR(VLOOKUP(K261,'Roll ups'!H:I,2,FALSE),0)</f>
        <v>75793138.070000067</v>
      </c>
      <c r="AK261" s="76">
        <f>IF(Table2[[#This Row],[PRICE TIER LOOKUP]]=0,0,IF(Table2[[#This Row],[PRICE TIER LOOKUP]]&gt;0,SUM(AB261/AJ261)))</f>
        <v>5.8655191132132997E-4</v>
      </c>
      <c r="AL261" s="74" t="e">
        <f>IF(AK261&lt;#REF!,"STRIKE",IF(AK261&gt;=#REF!,"GOOD"))</f>
        <v>#REF!</v>
      </c>
      <c r="AM261" s="75">
        <f>VLOOKUP(H261,'Roll ups'!A:B,2,FALSE)</f>
        <v>325145452.83999985</v>
      </c>
      <c r="AN261" s="77">
        <f t="shared" si="8"/>
        <v>1.3672837682855913E-4</v>
      </c>
      <c r="AO261" s="74" t="str">
        <f>IFERROR(VLOOKUP(Table2[[#This Row],[Product Name]],'Roll ups'!L:P,5,FALSE),"GOOD")</f>
        <v>GOOD</v>
      </c>
      <c r="AP261" s="74">
        <f>Table2[[#This Row],[Retail Dollar Vol Current 12 Mths]]/Table2[[#This Row],[SHELF SALES  LOOKUP]]</f>
        <v>1.409634045306922E-4</v>
      </c>
      <c r="AQ261" s="69">
        <f t="shared" si="9"/>
        <v>0</v>
      </c>
      <c r="AR26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61" s="69" t="e">
        <f>IF(Table2[[#This Row],[Shelf Dollar Vol Current 12 Mths]]&gt;#REF!,"MEETS $ CRITERIA",IF(Table2[[#This Row],[Shelf Dollar Vol Current 12 Mths]]&lt;#REF!+1,"DOES NOT MEET $ CRITERIA"))</f>
        <v>#REF!</v>
      </c>
      <c r="AT261" s="78"/>
    </row>
    <row r="262" spans="1:46" ht="13.8" x14ac:dyDescent="0.3">
      <c r="A262" s="68" t="s">
        <v>1503</v>
      </c>
      <c r="B262" s="69">
        <v>12476</v>
      </c>
      <c r="C262" s="69">
        <v>657</v>
      </c>
      <c r="D262" s="69" t="s">
        <v>25</v>
      </c>
      <c r="E262" s="70" t="s">
        <v>6313</v>
      </c>
      <c r="F262" s="70"/>
      <c r="G262" s="71" t="s">
        <v>6848</v>
      </c>
      <c r="H262" s="69" t="s">
        <v>6315</v>
      </c>
      <c r="I262" s="68" t="s">
        <v>6355</v>
      </c>
      <c r="J262" s="68" t="s">
        <v>257</v>
      </c>
      <c r="K262" s="68" t="s">
        <v>89</v>
      </c>
      <c r="L262" s="68" t="s">
        <v>89</v>
      </c>
      <c r="M262" s="68" t="s">
        <v>257</v>
      </c>
      <c r="N262" s="68" t="s">
        <v>258</v>
      </c>
      <c r="O262" s="68" t="s">
        <v>6849</v>
      </c>
      <c r="P262" s="72" t="s">
        <v>6357</v>
      </c>
      <c r="Q262" s="68" t="s">
        <v>194</v>
      </c>
      <c r="R262" s="68" t="s">
        <v>6402</v>
      </c>
      <c r="S262" s="68">
        <v>142</v>
      </c>
      <c r="T262" s="68">
        <v>175.08</v>
      </c>
      <c r="U262" s="68">
        <v>-0.23</v>
      </c>
      <c r="V262" s="68">
        <v>315</v>
      </c>
      <c r="W262" s="68">
        <v>362.33</v>
      </c>
      <c r="X262" s="68">
        <v>-0.15</v>
      </c>
      <c r="Y262" s="68">
        <v>1349.58</v>
      </c>
      <c r="Z262" s="68">
        <v>1610.58</v>
      </c>
      <c r="AA262" s="68">
        <v>-0.19</v>
      </c>
      <c r="AB262" s="73">
        <v>128859.79</v>
      </c>
      <c r="AC262" s="73">
        <v>150308.25</v>
      </c>
      <c r="AD262" s="73">
        <v>136847.75</v>
      </c>
      <c r="AE262" s="73">
        <v>161780.99</v>
      </c>
      <c r="AF262" s="73"/>
      <c r="AG262" s="73">
        <f>IFERROR(VLOOKUP(J262,'Roll ups'!D:E,2,FALSE),0)</f>
        <v>29546996.449999988</v>
      </c>
      <c r="AH262" s="74">
        <f>IF(Table2[[#This Row],[CATEGORY TTL LOOKUP]]=0,0,IF(Table2[[#This Row],[CATEGORY TTL LOOKUP]]&gt;0,SUM(AB262/AG262)))</f>
        <v>4.3611806776387265E-3</v>
      </c>
      <c r="AI262" s="74" t="str">
        <f>IFERROR(IF(AH262&lt;#REF!,"STRIKE",IF(AH262&gt;=#REF!,"GOOD")),"NO DATA")</f>
        <v>NO DATA</v>
      </c>
      <c r="AJ262" s="75">
        <f>IFERROR(VLOOKUP(K262,'Roll ups'!H:I,2,FALSE),0)</f>
        <v>75793138.070000067</v>
      </c>
      <c r="AK262" s="76">
        <f>IF(Table2[[#This Row],[PRICE TIER LOOKUP]]=0,0,IF(Table2[[#This Row],[PRICE TIER LOOKUP]]&gt;0,SUM(AB262/AJ262)))</f>
        <v>1.7001511387612597E-3</v>
      </c>
      <c r="AL262" s="74" t="e">
        <f>IF(AK262&lt;#REF!,"STRIKE",IF(AK262&gt;=#REF!,"GOOD"))</f>
        <v>#REF!</v>
      </c>
      <c r="AM262" s="75">
        <f>VLOOKUP(H262,'Roll ups'!A:B,2,FALSE)</f>
        <v>325145452.83999985</v>
      </c>
      <c r="AN262" s="77">
        <f t="shared" ref="AN262:AN325" si="10">AB262/AM262</f>
        <v>3.9631429218667355E-4</v>
      </c>
      <c r="AO262" s="74" t="str">
        <f>IFERROR(VLOOKUP(Table2[[#This Row],[Product Name]],'Roll ups'!L:P,5,FALSE),"GOOD")</f>
        <v>GOOD</v>
      </c>
      <c r="AP262" s="74">
        <f>Table2[[#This Row],[Retail Dollar Vol Current 12 Mths]]/Table2[[#This Row],[SHELF SALES  LOOKUP]]</f>
        <v>4.208816356024549E-4</v>
      </c>
      <c r="AQ262" s="69">
        <f t="shared" ref="AQ262:AQ325" si="11">COUNTIF(AG262:AO262,"Strike")</f>
        <v>0</v>
      </c>
      <c r="AR26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62" s="69" t="e">
        <f>IF(Table2[[#This Row],[Shelf Dollar Vol Current 12 Mths]]&gt;#REF!,"MEETS $ CRITERIA",IF(Table2[[#This Row],[Shelf Dollar Vol Current 12 Mths]]&lt;#REF!+1,"DOES NOT MEET $ CRITERIA"))</f>
        <v>#REF!</v>
      </c>
      <c r="AT262" s="78"/>
    </row>
    <row r="263" spans="1:46" ht="13.8" x14ac:dyDescent="0.3">
      <c r="A263" s="68" t="s">
        <v>1436</v>
      </c>
      <c r="B263" s="69">
        <v>12858</v>
      </c>
      <c r="C263" s="69">
        <v>661</v>
      </c>
      <c r="D263" s="69" t="s">
        <v>25</v>
      </c>
      <c r="E263" s="70" t="s">
        <v>6313</v>
      </c>
      <c r="F263" s="70"/>
      <c r="G263" s="71" t="s">
        <v>6850</v>
      </c>
      <c r="H263" s="69" t="s">
        <v>6315</v>
      </c>
      <c r="I263" s="68" t="s">
        <v>6355</v>
      </c>
      <c r="J263" s="68" t="s">
        <v>257</v>
      </c>
      <c r="K263" s="68" t="s">
        <v>89</v>
      </c>
      <c r="L263" s="68" t="s">
        <v>89</v>
      </c>
      <c r="M263" s="68" t="s">
        <v>257</v>
      </c>
      <c r="N263" s="68" t="s">
        <v>258</v>
      </c>
      <c r="O263" s="68" t="s">
        <v>6851</v>
      </c>
      <c r="P263" s="72" t="s">
        <v>6357</v>
      </c>
      <c r="Q263" s="68" t="s">
        <v>194</v>
      </c>
      <c r="R263" s="68" t="s">
        <v>6402</v>
      </c>
      <c r="S263" s="68">
        <v>756</v>
      </c>
      <c r="T263" s="68">
        <v>943.87</v>
      </c>
      <c r="U263" s="68">
        <v>-0.25</v>
      </c>
      <c r="V263" s="68">
        <v>1185.58</v>
      </c>
      <c r="W263" s="68">
        <v>1319.16</v>
      </c>
      <c r="X263" s="68">
        <v>-0.11</v>
      </c>
      <c r="Y263" s="68">
        <v>5002.4799999999996</v>
      </c>
      <c r="Z263" s="68">
        <v>5574.18</v>
      </c>
      <c r="AA263" s="68">
        <v>-0.11</v>
      </c>
      <c r="AB263" s="73">
        <v>399339.12</v>
      </c>
      <c r="AC263" s="73">
        <v>446976.58</v>
      </c>
      <c r="AD263" s="73">
        <v>464868.82</v>
      </c>
      <c r="AE263" s="73">
        <v>516120.58</v>
      </c>
      <c r="AF263" s="73"/>
      <c r="AG263" s="73">
        <f>IFERROR(VLOOKUP(J263,'Roll ups'!D:E,2,FALSE),0)</f>
        <v>29546996.449999988</v>
      </c>
      <c r="AH263" s="74">
        <f>IF(Table2[[#This Row],[CATEGORY TTL LOOKUP]]=0,0,IF(Table2[[#This Row],[CATEGORY TTL LOOKUP]]&gt;0,SUM(AB263/AG263)))</f>
        <v>1.3515387957478845E-2</v>
      </c>
      <c r="AI263" s="74" t="str">
        <f>IFERROR(IF(AH263&lt;#REF!,"STRIKE",IF(AH263&gt;=#REF!,"GOOD")),"NO DATA")</f>
        <v>NO DATA</v>
      </c>
      <c r="AJ263" s="75">
        <f>IFERROR(VLOOKUP(K263,'Roll ups'!H:I,2,FALSE),0)</f>
        <v>75793138.070000067</v>
      </c>
      <c r="AK263" s="76">
        <f>IF(Table2[[#This Row],[PRICE TIER LOOKUP]]=0,0,IF(Table2[[#This Row],[PRICE TIER LOOKUP]]&gt;0,SUM(AB263/AJ263)))</f>
        <v>5.2688030891554251E-3</v>
      </c>
      <c r="AL263" s="74" t="e">
        <f>IF(AK263&lt;#REF!,"STRIKE",IF(AK263&gt;=#REF!,"GOOD"))</f>
        <v>#REF!</v>
      </c>
      <c r="AM263" s="75">
        <f>VLOOKUP(H263,'Roll ups'!A:B,2,FALSE)</f>
        <v>325145452.83999985</v>
      </c>
      <c r="AN263" s="77">
        <f t="shared" si="10"/>
        <v>1.228186082603806E-3</v>
      </c>
      <c r="AO263" s="74" t="str">
        <f>IFERROR(VLOOKUP(Table2[[#This Row],[Product Name]],'Roll ups'!L:P,5,FALSE),"GOOD")</f>
        <v>GOOD</v>
      </c>
      <c r="AP263" s="74">
        <f>Table2[[#This Row],[Retail Dollar Vol Current 12 Mths]]/Table2[[#This Row],[SHELF SALES  LOOKUP]]</f>
        <v>1.4297257302526582E-3</v>
      </c>
      <c r="AQ263" s="69">
        <f t="shared" si="11"/>
        <v>0</v>
      </c>
      <c r="AR26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63" s="69" t="e">
        <f>IF(Table2[[#This Row],[Shelf Dollar Vol Current 12 Mths]]&gt;#REF!,"MEETS $ CRITERIA",IF(Table2[[#This Row],[Shelf Dollar Vol Current 12 Mths]]&lt;#REF!+1,"DOES NOT MEET $ CRITERIA"))</f>
        <v>#REF!</v>
      </c>
      <c r="AT263" s="78"/>
    </row>
    <row r="264" spans="1:46" ht="13.8" x14ac:dyDescent="0.3">
      <c r="A264" s="68" t="s">
        <v>5370</v>
      </c>
      <c r="B264" s="69">
        <v>12880</v>
      </c>
      <c r="C264" s="69">
        <v>633</v>
      </c>
      <c r="D264" s="69" t="s">
        <v>25</v>
      </c>
      <c r="E264" s="70" t="s">
        <v>6313</v>
      </c>
      <c r="F264" s="70"/>
      <c r="G264" s="71" t="s">
        <v>6852</v>
      </c>
      <c r="H264" s="69" t="s">
        <v>6315</v>
      </c>
      <c r="I264" s="68" t="s">
        <v>6355</v>
      </c>
      <c r="J264" s="68" t="s">
        <v>257</v>
      </c>
      <c r="K264" s="68" t="s">
        <v>104</v>
      </c>
      <c r="L264" s="68" t="s">
        <v>104</v>
      </c>
      <c r="M264" s="68" t="s">
        <v>257</v>
      </c>
      <c r="N264" s="68" t="s">
        <v>258</v>
      </c>
      <c r="O264" s="68" t="s">
        <v>6853</v>
      </c>
      <c r="P264" s="72" t="s">
        <v>6357</v>
      </c>
      <c r="Q264" s="68" t="s">
        <v>194</v>
      </c>
      <c r="R264" s="68" t="s">
        <v>6402</v>
      </c>
      <c r="S264" s="68">
        <v>57</v>
      </c>
      <c r="T264" s="68">
        <v>66</v>
      </c>
      <c r="U264" s="68">
        <v>-0.16</v>
      </c>
      <c r="V264" s="68">
        <v>298</v>
      </c>
      <c r="W264" s="68">
        <v>279</v>
      </c>
      <c r="X264" s="68">
        <v>0.06</v>
      </c>
      <c r="Y264" s="68">
        <v>1286</v>
      </c>
      <c r="Z264" s="68">
        <v>1166</v>
      </c>
      <c r="AA264" s="68">
        <v>0.09</v>
      </c>
      <c r="AB264" s="73">
        <v>90012.72</v>
      </c>
      <c r="AC264" s="73">
        <v>82023.360000000001</v>
      </c>
      <c r="AD264" s="73">
        <v>109395.12</v>
      </c>
      <c r="AE264" s="73">
        <v>97965.119999999995</v>
      </c>
      <c r="AF264" s="73"/>
      <c r="AG264" s="73">
        <f>IFERROR(VLOOKUP(J264,'Roll ups'!D:E,2,FALSE),0)</f>
        <v>29546996.449999988</v>
      </c>
      <c r="AH264" s="74">
        <f>IF(Table2[[#This Row],[CATEGORY TTL LOOKUP]]=0,0,IF(Table2[[#This Row],[CATEGORY TTL LOOKUP]]&gt;0,SUM(AB264/AG264)))</f>
        <v>3.0464253837888837E-3</v>
      </c>
      <c r="AI264" s="74" t="str">
        <f>IFERROR(IF(AH264&lt;#REF!,"STRIKE",IF(AH264&gt;=#REF!,"GOOD")),"NO DATA")</f>
        <v>NO DATA</v>
      </c>
      <c r="AJ264" s="75">
        <f>IFERROR(VLOOKUP(K264,'Roll ups'!H:I,2,FALSE),0)</f>
        <v>34230392.709999993</v>
      </c>
      <c r="AK264" s="76">
        <f>IF(Table2[[#This Row],[PRICE TIER LOOKUP]]=0,0,IF(Table2[[#This Row],[PRICE TIER LOOKUP]]&gt;0,SUM(AB264/AJ264)))</f>
        <v>2.6296140030465931E-3</v>
      </c>
      <c r="AL264" s="74" t="e">
        <f>IF(AK264&lt;#REF!,"STRIKE",IF(AK264&gt;=#REF!,"GOOD"))</f>
        <v>#REF!</v>
      </c>
      <c r="AM264" s="75">
        <f>VLOOKUP(H264,'Roll ups'!A:B,2,FALSE)</f>
        <v>325145452.83999985</v>
      </c>
      <c r="AN264" s="77">
        <f t="shared" si="10"/>
        <v>2.7683831717091297E-4</v>
      </c>
      <c r="AO264" s="74" t="str">
        <f>IFERROR(VLOOKUP(Table2[[#This Row],[Product Name]],'Roll ups'!L:P,5,FALSE),"GOOD")</f>
        <v>GOOD</v>
      </c>
      <c r="AP264" s="74">
        <f>Table2[[#This Row],[Retail Dollar Vol Current 12 Mths]]/Table2[[#This Row],[SHELF SALES  LOOKUP]]</f>
        <v>3.3644979206838858E-4</v>
      </c>
      <c r="AQ264" s="69">
        <f t="shared" si="11"/>
        <v>0</v>
      </c>
      <c r="AR26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64" s="69" t="e">
        <f>IF(Table2[[#This Row],[Shelf Dollar Vol Current 12 Mths]]&gt;#REF!,"MEETS $ CRITERIA",IF(Table2[[#This Row],[Shelf Dollar Vol Current 12 Mths]]&lt;#REF!+1,"DOES NOT MEET $ CRITERIA"))</f>
        <v>#REF!</v>
      </c>
      <c r="AT264" s="78"/>
    </row>
    <row r="265" spans="1:46" ht="13.8" x14ac:dyDescent="0.3">
      <c r="A265" s="68" t="s">
        <v>5635</v>
      </c>
      <c r="B265" s="69">
        <v>12882</v>
      </c>
      <c r="C265" s="69">
        <v>285</v>
      </c>
      <c r="D265" s="69" t="s">
        <v>25</v>
      </c>
      <c r="E265" s="70" t="s">
        <v>6313</v>
      </c>
      <c r="F265" s="70"/>
      <c r="G265" s="71" t="s">
        <v>6854</v>
      </c>
      <c r="H265" s="69" t="s">
        <v>6315</v>
      </c>
      <c r="I265" s="68" t="s">
        <v>6355</v>
      </c>
      <c r="J265" s="68" t="s">
        <v>257</v>
      </c>
      <c r="K265" s="68" t="s">
        <v>104</v>
      </c>
      <c r="L265" s="68" t="s">
        <v>104</v>
      </c>
      <c r="M265" s="68" t="s">
        <v>257</v>
      </c>
      <c r="N265" s="68" t="s">
        <v>258</v>
      </c>
      <c r="O265" s="68" t="s">
        <v>6855</v>
      </c>
      <c r="P265" s="72" t="s">
        <v>6357</v>
      </c>
      <c r="Q265" s="68" t="s">
        <v>194</v>
      </c>
      <c r="R265" s="68" t="s">
        <v>6402</v>
      </c>
      <c r="S265" s="68"/>
      <c r="T265" s="68">
        <v>25.6</v>
      </c>
      <c r="U265" s="68"/>
      <c r="V265" s="68">
        <v>27.74</v>
      </c>
      <c r="W265" s="68">
        <v>84.28</v>
      </c>
      <c r="X265" s="68">
        <v>-2.04</v>
      </c>
      <c r="Y265" s="68">
        <v>144.02000000000001</v>
      </c>
      <c r="Z265" s="68">
        <v>278.44</v>
      </c>
      <c r="AA265" s="68">
        <v>-0.93</v>
      </c>
      <c r="AB265" s="73">
        <v>18468</v>
      </c>
      <c r="AC265" s="73">
        <v>33972</v>
      </c>
      <c r="AD265" s="73">
        <v>18468</v>
      </c>
      <c r="AE265" s="73">
        <v>34668</v>
      </c>
      <c r="AF265" s="73"/>
      <c r="AG265" s="73">
        <f>IFERROR(VLOOKUP(J265,'Roll ups'!D:E,2,FALSE),0)</f>
        <v>29546996.449999988</v>
      </c>
      <c r="AH265" s="74">
        <f>IF(Table2[[#This Row],[CATEGORY TTL LOOKUP]]=0,0,IF(Table2[[#This Row],[CATEGORY TTL LOOKUP]]&gt;0,SUM(AB265/AG265)))</f>
        <v>6.2503815002827492E-4</v>
      </c>
      <c r="AI265" s="74" t="str">
        <f>IFERROR(IF(AH265&lt;#REF!,"STRIKE",IF(AH265&gt;=#REF!,"GOOD")),"NO DATA")</f>
        <v>NO DATA</v>
      </c>
      <c r="AJ265" s="75">
        <f>IFERROR(VLOOKUP(K265,'Roll ups'!H:I,2,FALSE),0)</f>
        <v>34230392.709999993</v>
      </c>
      <c r="AK265" s="76">
        <f>IF(Table2[[#This Row],[PRICE TIER LOOKUP]]=0,0,IF(Table2[[#This Row],[PRICE TIER LOOKUP]]&gt;0,SUM(AB265/AJ265)))</f>
        <v>5.3952054118867291E-4</v>
      </c>
      <c r="AL265" s="74" t="e">
        <f>IF(AK265&lt;#REF!,"STRIKE",IF(AK265&gt;=#REF!,"GOOD"))</f>
        <v>#REF!</v>
      </c>
      <c r="AM265" s="75">
        <f>VLOOKUP(H265,'Roll ups'!A:B,2,FALSE)</f>
        <v>325145452.83999985</v>
      </c>
      <c r="AN265" s="77">
        <f t="shared" si="10"/>
        <v>5.679919506390231E-5</v>
      </c>
      <c r="AO265" s="74" t="str">
        <f>IFERROR(VLOOKUP(Table2[[#This Row],[Product Name]],'Roll ups'!L:P,5,FALSE),"GOOD")</f>
        <v>GOOD</v>
      </c>
      <c r="AP265" s="74">
        <f>Table2[[#This Row],[Retail Dollar Vol Current 12 Mths]]/Table2[[#This Row],[SHELF SALES  LOOKUP]]</f>
        <v>5.679919506390231E-5</v>
      </c>
      <c r="AQ265" s="69">
        <f t="shared" si="11"/>
        <v>0</v>
      </c>
      <c r="AR26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65" s="69" t="e">
        <f>IF(Table2[[#This Row],[Shelf Dollar Vol Current 12 Mths]]&gt;#REF!,"MEETS $ CRITERIA",IF(Table2[[#This Row],[Shelf Dollar Vol Current 12 Mths]]&lt;#REF!+1,"DOES NOT MEET $ CRITERIA"))</f>
        <v>#REF!</v>
      </c>
      <c r="AT265" s="78"/>
    </row>
    <row r="266" spans="1:46" ht="13.8" x14ac:dyDescent="0.3">
      <c r="A266" s="68" t="s">
        <v>5416</v>
      </c>
      <c r="B266" s="69">
        <v>12885</v>
      </c>
      <c r="C266" s="69">
        <v>549</v>
      </c>
      <c r="D266" s="69" t="s">
        <v>25</v>
      </c>
      <c r="E266" s="70" t="s">
        <v>6313</v>
      </c>
      <c r="F266" s="70"/>
      <c r="G266" s="71" t="s">
        <v>6856</v>
      </c>
      <c r="H266" s="69" t="s">
        <v>6315</v>
      </c>
      <c r="I266" s="68" t="s">
        <v>6355</v>
      </c>
      <c r="J266" s="68" t="s">
        <v>257</v>
      </c>
      <c r="K266" s="68" t="s">
        <v>104</v>
      </c>
      <c r="L266" s="68" t="s">
        <v>104</v>
      </c>
      <c r="M266" s="68" t="s">
        <v>257</v>
      </c>
      <c r="N266" s="68" t="s">
        <v>258</v>
      </c>
      <c r="O266" s="68" t="s">
        <v>6857</v>
      </c>
      <c r="P266" s="72" t="s">
        <v>6357</v>
      </c>
      <c r="Q266" s="68" t="s">
        <v>194</v>
      </c>
      <c r="R266" s="68" t="s">
        <v>6402</v>
      </c>
      <c r="S266" s="68">
        <v>137</v>
      </c>
      <c r="T266" s="68">
        <v>116</v>
      </c>
      <c r="U266" s="68">
        <v>0.15</v>
      </c>
      <c r="V266" s="68">
        <v>330.33</v>
      </c>
      <c r="W266" s="68">
        <v>252.92</v>
      </c>
      <c r="X266" s="68">
        <v>0.23</v>
      </c>
      <c r="Y266" s="68">
        <v>1066.5899999999999</v>
      </c>
      <c r="Z266" s="68">
        <v>1089.75</v>
      </c>
      <c r="AA266" s="68">
        <v>-0.02</v>
      </c>
      <c r="AB266" s="73">
        <v>83066.080000000002</v>
      </c>
      <c r="AC266" s="73">
        <v>84965.36</v>
      </c>
      <c r="AD266" s="73">
        <v>88569.08</v>
      </c>
      <c r="AE266" s="73">
        <v>90224.88</v>
      </c>
      <c r="AF266" s="73"/>
      <c r="AG266" s="73">
        <f>IFERROR(VLOOKUP(J266,'Roll ups'!D:E,2,FALSE),0)</f>
        <v>29546996.449999988</v>
      </c>
      <c r="AH266" s="74">
        <f>IF(Table2[[#This Row],[CATEGORY TTL LOOKUP]]=0,0,IF(Table2[[#This Row],[CATEGORY TTL LOOKUP]]&gt;0,SUM(AB266/AG266)))</f>
        <v>2.8113206071746096E-3</v>
      </c>
      <c r="AI266" s="74" t="str">
        <f>IFERROR(IF(AH266&lt;#REF!,"STRIKE",IF(AH266&gt;=#REF!,"GOOD")),"NO DATA")</f>
        <v>NO DATA</v>
      </c>
      <c r="AJ266" s="75">
        <f>IFERROR(VLOOKUP(K266,'Roll ups'!H:I,2,FALSE),0)</f>
        <v>34230392.709999993</v>
      </c>
      <c r="AK266" s="76">
        <f>IF(Table2[[#This Row],[PRICE TIER LOOKUP]]=0,0,IF(Table2[[#This Row],[PRICE TIER LOOKUP]]&gt;0,SUM(AB266/AJ266)))</f>
        <v>2.4266762202740742E-3</v>
      </c>
      <c r="AL266" s="74" t="e">
        <f>IF(AK266&lt;#REF!,"STRIKE",IF(AK266&gt;=#REF!,"GOOD"))</f>
        <v>#REF!</v>
      </c>
      <c r="AM266" s="75">
        <f>VLOOKUP(H266,'Roll ups'!A:B,2,FALSE)</f>
        <v>325145452.83999985</v>
      </c>
      <c r="AN266" s="77">
        <f t="shared" si="10"/>
        <v>2.5547360196630464E-4</v>
      </c>
      <c r="AO266" s="74" t="str">
        <f>IFERROR(VLOOKUP(Table2[[#This Row],[Product Name]],'Roll ups'!L:P,5,FALSE),"GOOD")</f>
        <v>GOOD</v>
      </c>
      <c r="AP266" s="74">
        <f>Table2[[#This Row],[Retail Dollar Vol Current 12 Mths]]/Table2[[#This Row],[SHELF SALES  LOOKUP]]</f>
        <v>2.723983350417137E-4</v>
      </c>
      <c r="AQ266" s="69">
        <f t="shared" si="11"/>
        <v>0</v>
      </c>
      <c r="AR26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66" s="69" t="e">
        <f>IF(Table2[[#This Row],[Shelf Dollar Vol Current 12 Mths]]&gt;#REF!,"MEETS $ CRITERIA",IF(Table2[[#This Row],[Shelf Dollar Vol Current 12 Mths]]&lt;#REF!+1,"DOES NOT MEET $ CRITERIA"))</f>
        <v>#REF!</v>
      </c>
      <c r="AT266" s="78"/>
    </row>
    <row r="267" spans="1:46" ht="13.8" x14ac:dyDescent="0.3">
      <c r="A267" s="68" t="s">
        <v>5280</v>
      </c>
      <c r="B267" s="69">
        <v>12886</v>
      </c>
      <c r="C267" s="69">
        <v>663</v>
      </c>
      <c r="D267" s="69" t="s">
        <v>25</v>
      </c>
      <c r="E267" s="70" t="s">
        <v>6313</v>
      </c>
      <c r="F267" s="70"/>
      <c r="G267" s="71" t="s">
        <v>6858</v>
      </c>
      <c r="H267" s="69" t="s">
        <v>6315</v>
      </c>
      <c r="I267" s="68" t="s">
        <v>6355</v>
      </c>
      <c r="J267" s="68" t="s">
        <v>257</v>
      </c>
      <c r="K267" s="68" t="s">
        <v>104</v>
      </c>
      <c r="L267" s="68" t="s">
        <v>104</v>
      </c>
      <c r="M267" s="68" t="s">
        <v>257</v>
      </c>
      <c r="N267" s="68" t="s">
        <v>258</v>
      </c>
      <c r="O267" s="68" t="s">
        <v>6859</v>
      </c>
      <c r="P267" s="72" t="s">
        <v>6357</v>
      </c>
      <c r="Q267" s="68" t="s">
        <v>194</v>
      </c>
      <c r="R267" s="68" t="s">
        <v>6402</v>
      </c>
      <c r="S267" s="68">
        <v>73</v>
      </c>
      <c r="T267" s="68">
        <v>60</v>
      </c>
      <c r="U267" s="68">
        <v>0.18</v>
      </c>
      <c r="V267" s="68">
        <v>185.83</v>
      </c>
      <c r="W267" s="68">
        <v>158.25</v>
      </c>
      <c r="X267" s="68">
        <v>0.15</v>
      </c>
      <c r="Y267" s="68">
        <v>876.92</v>
      </c>
      <c r="Z267" s="68">
        <v>966.5</v>
      </c>
      <c r="AA267" s="68">
        <v>-0.1</v>
      </c>
      <c r="AB267" s="73">
        <v>69125.66</v>
      </c>
      <c r="AC267" s="73">
        <v>76160.66</v>
      </c>
      <c r="AD267" s="73">
        <v>72819.16</v>
      </c>
      <c r="AE267" s="73">
        <v>79910.16</v>
      </c>
      <c r="AF267" s="73"/>
      <c r="AG267" s="73">
        <f>IFERROR(VLOOKUP(J267,'Roll ups'!D:E,2,FALSE),0)</f>
        <v>29546996.449999988</v>
      </c>
      <c r="AH267" s="74">
        <f>IF(Table2[[#This Row],[CATEGORY TTL LOOKUP]]=0,0,IF(Table2[[#This Row],[CATEGORY TTL LOOKUP]]&gt;0,SUM(AB267/AG267)))</f>
        <v>2.3395156295150273E-3</v>
      </c>
      <c r="AI267" s="74" t="str">
        <f>IFERROR(IF(AH267&lt;#REF!,"STRIKE",IF(AH267&gt;=#REF!,"GOOD")),"NO DATA")</f>
        <v>NO DATA</v>
      </c>
      <c r="AJ267" s="75">
        <f>IFERROR(VLOOKUP(K267,'Roll ups'!H:I,2,FALSE),0)</f>
        <v>34230392.709999993</v>
      </c>
      <c r="AK267" s="76">
        <f>IF(Table2[[#This Row],[PRICE TIER LOOKUP]]=0,0,IF(Table2[[#This Row],[PRICE TIER LOOKUP]]&gt;0,SUM(AB267/AJ267)))</f>
        <v>2.0194235159857158E-3</v>
      </c>
      <c r="AL267" s="74" t="e">
        <f>IF(AK267&lt;#REF!,"STRIKE",IF(AK267&gt;=#REF!,"GOOD"))</f>
        <v>#REF!</v>
      </c>
      <c r="AM267" s="75">
        <f>VLOOKUP(H267,'Roll ups'!A:B,2,FALSE)</f>
        <v>325145452.83999985</v>
      </c>
      <c r="AN267" s="77">
        <f t="shared" si="10"/>
        <v>2.1259919028920237E-4</v>
      </c>
      <c r="AO267" s="74" t="str">
        <f>IFERROR(VLOOKUP(Table2[[#This Row],[Product Name]],'Roll ups'!L:P,5,FALSE),"GOOD")</f>
        <v>GOOD</v>
      </c>
      <c r="AP267" s="74">
        <f>Table2[[#This Row],[Retail Dollar Vol Current 12 Mths]]/Table2[[#This Row],[SHELF SALES  LOOKUP]]</f>
        <v>2.2395872174732037E-4</v>
      </c>
      <c r="AQ267" s="69">
        <f t="shared" si="11"/>
        <v>0</v>
      </c>
      <c r="AR26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67" s="69" t="e">
        <f>IF(Table2[[#This Row],[Shelf Dollar Vol Current 12 Mths]]&gt;#REF!,"MEETS $ CRITERIA",IF(Table2[[#This Row],[Shelf Dollar Vol Current 12 Mths]]&lt;#REF!+1,"DOES NOT MEET $ CRITERIA"))</f>
        <v>#REF!</v>
      </c>
      <c r="AT267" s="78"/>
    </row>
    <row r="268" spans="1:46" ht="13.8" x14ac:dyDescent="0.3">
      <c r="A268" s="68" t="s">
        <v>5815</v>
      </c>
      <c r="B268" s="69">
        <v>12887</v>
      </c>
      <c r="C268" s="69">
        <v>206</v>
      </c>
      <c r="D268" s="69" t="s">
        <v>25</v>
      </c>
      <c r="E268" s="70" t="s">
        <v>6313</v>
      </c>
      <c r="F268" s="70"/>
      <c r="G268" s="71" t="s">
        <v>6860</v>
      </c>
      <c r="H268" s="69" t="s">
        <v>6315</v>
      </c>
      <c r="I268" s="68" t="s">
        <v>6355</v>
      </c>
      <c r="J268" s="68" t="s">
        <v>257</v>
      </c>
      <c r="K268" s="68" t="s">
        <v>104</v>
      </c>
      <c r="L268" s="68" t="s">
        <v>104</v>
      </c>
      <c r="M268" s="68" t="s">
        <v>257</v>
      </c>
      <c r="N268" s="68" t="s">
        <v>258</v>
      </c>
      <c r="O268" s="68" t="s">
        <v>6861</v>
      </c>
      <c r="P268" s="72" t="s">
        <v>6357</v>
      </c>
      <c r="Q268" s="68" t="s">
        <v>194</v>
      </c>
      <c r="R268" s="68" t="s">
        <v>6402</v>
      </c>
      <c r="S268" s="68">
        <v>17</v>
      </c>
      <c r="T268" s="68">
        <v>20</v>
      </c>
      <c r="U268" s="68">
        <v>-0.18</v>
      </c>
      <c r="V268" s="68">
        <v>50.32</v>
      </c>
      <c r="W268" s="68">
        <v>71.989999999999995</v>
      </c>
      <c r="X268" s="68">
        <v>-0.43</v>
      </c>
      <c r="Y268" s="68">
        <v>256.97000000000003</v>
      </c>
      <c r="Z268" s="68">
        <v>342.96</v>
      </c>
      <c r="AA268" s="68">
        <v>-0.33</v>
      </c>
      <c r="AB268" s="73">
        <v>23590.5</v>
      </c>
      <c r="AC268" s="73">
        <v>31029.57</v>
      </c>
      <c r="AD268" s="73">
        <v>23590.5</v>
      </c>
      <c r="AE268" s="73">
        <v>31029.57</v>
      </c>
      <c r="AF268" s="73"/>
      <c r="AG268" s="73">
        <f>IFERROR(VLOOKUP(J268,'Roll ups'!D:E,2,FALSE),0)</f>
        <v>29546996.449999988</v>
      </c>
      <c r="AH268" s="74">
        <f>IF(Table2[[#This Row],[CATEGORY TTL LOOKUP]]=0,0,IF(Table2[[#This Row],[CATEGORY TTL LOOKUP]]&gt;0,SUM(AB268/AG268)))</f>
        <v>7.9840602546253083E-4</v>
      </c>
      <c r="AI268" s="74" t="str">
        <f>IFERROR(IF(AH268&lt;#REF!,"STRIKE",IF(AH268&gt;=#REF!,"GOOD")),"NO DATA")</f>
        <v>NO DATA</v>
      </c>
      <c r="AJ268" s="75">
        <f>IFERROR(VLOOKUP(K268,'Roll ups'!H:I,2,FALSE),0)</f>
        <v>34230392.709999993</v>
      </c>
      <c r="AK268" s="76">
        <f>IF(Table2[[#This Row],[PRICE TIER LOOKUP]]=0,0,IF(Table2[[#This Row],[PRICE TIER LOOKUP]]&gt;0,SUM(AB268/AJ268)))</f>
        <v>6.8916825465190534E-4</v>
      </c>
      <c r="AL268" s="74" t="e">
        <f>IF(AK268&lt;#REF!,"STRIKE",IF(AK268&gt;=#REF!,"GOOD"))</f>
        <v>#REF!</v>
      </c>
      <c r="AM268" s="75">
        <f>VLOOKUP(H268,'Roll ups'!A:B,2,FALSE)</f>
        <v>325145452.83999985</v>
      </c>
      <c r="AN268" s="77">
        <f t="shared" si="10"/>
        <v>7.2553682648634799E-5</v>
      </c>
      <c r="AO268" s="74" t="str">
        <f>IFERROR(VLOOKUP(Table2[[#This Row],[Product Name]],'Roll ups'!L:P,5,FALSE),"GOOD")</f>
        <v>GOOD</v>
      </c>
      <c r="AP268" s="74">
        <f>Table2[[#This Row],[Retail Dollar Vol Current 12 Mths]]/Table2[[#This Row],[SHELF SALES  LOOKUP]]</f>
        <v>7.2553682648634799E-5</v>
      </c>
      <c r="AQ268" s="69">
        <f t="shared" si="11"/>
        <v>0</v>
      </c>
      <c r="AR26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68" s="69" t="e">
        <f>IF(Table2[[#This Row],[Shelf Dollar Vol Current 12 Mths]]&gt;#REF!,"MEETS $ CRITERIA",IF(Table2[[#This Row],[Shelf Dollar Vol Current 12 Mths]]&lt;#REF!+1,"DOES NOT MEET $ CRITERIA"))</f>
        <v>#REF!</v>
      </c>
      <c r="AT268" s="78"/>
    </row>
    <row r="269" spans="1:46" ht="13.8" x14ac:dyDescent="0.3">
      <c r="A269" s="68" t="s">
        <v>5205</v>
      </c>
      <c r="B269" s="69">
        <v>12888</v>
      </c>
      <c r="C269" s="69">
        <v>717</v>
      </c>
      <c r="D269" s="69" t="s">
        <v>25</v>
      </c>
      <c r="E269" s="70" t="s">
        <v>6313</v>
      </c>
      <c r="F269" s="70"/>
      <c r="G269" s="71" t="s">
        <v>6862</v>
      </c>
      <c r="H269" s="69" t="s">
        <v>6315</v>
      </c>
      <c r="I269" s="68" t="s">
        <v>6355</v>
      </c>
      <c r="J269" s="68" t="s">
        <v>257</v>
      </c>
      <c r="K269" s="68" t="s">
        <v>104</v>
      </c>
      <c r="L269" s="68" t="s">
        <v>104</v>
      </c>
      <c r="M269" s="68" t="s">
        <v>257</v>
      </c>
      <c r="N269" s="68" t="s">
        <v>258</v>
      </c>
      <c r="O269" s="68" t="s">
        <v>6863</v>
      </c>
      <c r="P269" s="72" t="s">
        <v>6357</v>
      </c>
      <c r="Q269" s="68" t="s">
        <v>194</v>
      </c>
      <c r="R269" s="68" t="s">
        <v>6402</v>
      </c>
      <c r="S269" s="68">
        <v>510</v>
      </c>
      <c r="T269" s="68">
        <v>509.85</v>
      </c>
      <c r="U269" s="68">
        <v>0</v>
      </c>
      <c r="V269" s="68">
        <v>1190.06</v>
      </c>
      <c r="W269" s="68">
        <v>1333.55</v>
      </c>
      <c r="X269" s="68">
        <v>-0.12</v>
      </c>
      <c r="Y269" s="68">
        <v>4228.1899999999996</v>
      </c>
      <c r="Z269" s="68">
        <v>4979.74</v>
      </c>
      <c r="AA269" s="68">
        <v>-0.18</v>
      </c>
      <c r="AB269" s="73">
        <v>303738.71999999997</v>
      </c>
      <c r="AC269" s="73">
        <v>358549.52</v>
      </c>
      <c r="AD269" s="73">
        <v>334422.71999999997</v>
      </c>
      <c r="AE269" s="73">
        <v>392591.52</v>
      </c>
      <c r="AF269" s="73"/>
      <c r="AG269" s="73">
        <f>IFERROR(VLOOKUP(J269,'Roll ups'!D:E,2,FALSE),0)</f>
        <v>29546996.449999988</v>
      </c>
      <c r="AH269" s="74">
        <f>IF(Table2[[#This Row],[CATEGORY TTL LOOKUP]]=0,0,IF(Table2[[#This Row],[CATEGORY TTL LOOKUP]]&gt;0,SUM(AB269/AG269)))</f>
        <v>1.027985096603618E-2</v>
      </c>
      <c r="AI269" s="74" t="str">
        <f>IFERROR(IF(AH269&lt;#REF!,"STRIKE",IF(AH269&gt;=#REF!,"GOOD")),"NO DATA")</f>
        <v>NO DATA</v>
      </c>
      <c r="AJ269" s="75">
        <f>IFERROR(VLOOKUP(K269,'Roll ups'!H:I,2,FALSE),0)</f>
        <v>34230392.709999993</v>
      </c>
      <c r="AK269" s="76">
        <f>IF(Table2[[#This Row],[PRICE TIER LOOKUP]]=0,0,IF(Table2[[#This Row],[PRICE TIER LOOKUP]]&gt;0,SUM(AB269/AJ269)))</f>
        <v>8.8733635799412378E-3</v>
      </c>
      <c r="AL269" s="74" t="e">
        <f>IF(AK269&lt;#REF!,"STRIKE",IF(AK269&gt;=#REF!,"GOOD"))</f>
        <v>#REF!</v>
      </c>
      <c r="AM269" s="75">
        <f>VLOOKUP(H269,'Roll ups'!A:B,2,FALSE)</f>
        <v>325145452.83999985</v>
      </c>
      <c r="AN269" s="77">
        <f t="shared" si="10"/>
        <v>9.3416259506930925E-4</v>
      </c>
      <c r="AO269" s="74" t="str">
        <f>IFERROR(VLOOKUP(Table2[[#This Row],[Product Name]],'Roll ups'!L:P,5,FALSE),"GOOD")</f>
        <v>GOOD</v>
      </c>
      <c r="AP269" s="74">
        <f>Table2[[#This Row],[Retail Dollar Vol Current 12 Mths]]/Table2[[#This Row],[SHELF SALES  LOOKUP]]</f>
        <v>1.0285326676998474E-3</v>
      </c>
      <c r="AQ269" s="69">
        <f t="shared" si="11"/>
        <v>0</v>
      </c>
      <c r="AR26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69" s="69" t="e">
        <f>IF(Table2[[#This Row],[Shelf Dollar Vol Current 12 Mths]]&gt;#REF!,"MEETS $ CRITERIA",IF(Table2[[#This Row],[Shelf Dollar Vol Current 12 Mths]]&lt;#REF!+1,"DOES NOT MEET $ CRITERIA"))</f>
        <v>#REF!</v>
      </c>
      <c r="AT269" s="78"/>
    </row>
    <row r="270" spans="1:46" ht="13.8" x14ac:dyDescent="0.3">
      <c r="A270" s="68" t="s">
        <v>5695</v>
      </c>
      <c r="B270" s="69">
        <v>13388</v>
      </c>
      <c r="C270" s="69">
        <v>134</v>
      </c>
      <c r="D270" s="69" t="s">
        <v>25</v>
      </c>
      <c r="E270" s="70" t="s">
        <v>6313</v>
      </c>
      <c r="F270" s="70"/>
      <c r="G270" s="71" t="s">
        <v>6864</v>
      </c>
      <c r="H270" s="69" t="s">
        <v>6315</v>
      </c>
      <c r="I270" s="68" t="s">
        <v>6355</v>
      </c>
      <c r="J270" s="68" t="s">
        <v>257</v>
      </c>
      <c r="K270" s="68" t="s">
        <v>104</v>
      </c>
      <c r="L270" s="68" t="s">
        <v>104</v>
      </c>
      <c r="M270" s="68" t="s">
        <v>257</v>
      </c>
      <c r="N270" s="68" t="s">
        <v>258</v>
      </c>
      <c r="O270" s="68" t="s">
        <v>6865</v>
      </c>
      <c r="P270" s="72" t="s">
        <v>6357</v>
      </c>
      <c r="Q270" s="68" t="s">
        <v>213</v>
      </c>
      <c r="R270" s="68" t="s">
        <v>31</v>
      </c>
      <c r="S270" s="68">
        <v>29</v>
      </c>
      <c r="T270" s="68">
        <v>28.2</v>
      </c>
      <c r="U270" s="68">
        <v>0.03</v>
      </c>
      <c r="V270" s="68">
        <v>87.7</v>
      </c>
      <c r="W270" s="68">
        <v>122.7</v>
      </c>
      <c r="X270" s="68">
        <v>-0.4</v>
      </c>
      <c r="Y270" s="68">
        <v>350.8</v>
      </c>
      <c r="Z270" s="68">
        <v>448.6</v>
      </c>
      <c r="AA270" s="68">
        <v>-0.28000000000000003</v>
      </c>
      <c r="AB270" s="73">
        <v>25652.880000000001</v>
      </c>
      <c r="AC270" s="73">
        <v>32553.54</v>
      </c>
      <c r="AD270" s="73">
        <v>25652.880000000001</v>
      </c>
      <c r="AE270" s="73">
        <v>32553.54</v>
      </c>
      <c r="AF270" s="73"/>
      <c r="AG270" s="73">
        <f>IFERROR(VLOOKUP(J270,'Roll ups'!D:E,2,FALSE),0)</f>
        <v>29546996.449999988</v>
      </c>
      <c r="AH270" s="74">
        <f>IF(Table2[[#This Row],[CATEGORY TTL LOOKUP]]=0,0,IF(Table2[[#This Row],[CATEGORY TTL LOOKUP]]&gt;0,SUM(AB270/AG270)))</f>
        <v>8.6820601354219921E-4</v>
      </c>
      <c r="AI270" s="74" t="str">
        <f>IFERROR(IF(AH270&lt;#REF!,"STRIKE",IF(AH270&gt;=#REF!,"GOOD")),"NO DATA")</f>
        <v>NO DATA</v>
      </c>
      <c r="AJ270" s="75">
        <f>IFERROR(VLOOKUP(K270,'Roll ups'!H:I,2,FALSE),0)</f>
        <v>34230392.709999993</v>
      </c>
      <c r="AK270" s="76">
        <f>IF(Table2[[#This Row],[PRICE TIER LOOKUP]]=0,0,IF(Table2[[#This Row],[PRICE TIER LOOKUP]]&gt;0,SUM(AB270/AJ270)))</f>
        <v>7.4941822074117844E-4</v>
      </c>
      <c r="AL270" s="74" t="e">
        <f>IF(AK270&lt;#REF!,"STRIKE",IF(AK270&gt;=#REF!,"GOOD"))</f>
        <v>#REF!</v>
      </c>
      <c r="AM270" s="75">
        <f>VLOOKUP(H270,'Roll ups'!A:B,2,FALSE)</f>
        <v>325145452.83999985</v>
      </c>
      <c r="AN270" s="77">
        <f t="shared" si="10"/>
        <v>7.8896628496365518E-5</v>
      </c>
      <c r="AO270" s="74" t="str">
        <f>IFERROR(VLOOKUP(Table2[[#This Row],[Product Name]],'Roll ups'!L:P,5,FALSE),"GOOD")</f>
        <v>GOOD</v>
      </c>
      <c r="AP270" s="74">
        <f>Table2[[#This Row],[Retail Dollar Vol Current 12 Mths]]/Table2[[#This Row],[SHELF SALES  LOOKUP]]</f>
        <v>7.8896628496365518E-5</v>
      </c>
      <c r="AQ270" s="69">
        <f t="shared" si="11"/>
        <v>0</v>
      </c>
      <c r="AR27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70" s="69" t="e">
        <f>IF(Table2[[#This Row],[Shelf Dollar Vol Current 12 Mths]]&gt;#REF!,"MEETS $ CRITERIA",IF(Table2[[#This Row],[Shelf Dollar Vol Current 12 Mths]]&lt;#REF!+1,"DOES NOT MEET $ CRITERIA"))</f>
        <v>#REF!</v>
      </c>
      <c r="AT270" s="78"/>
    </row>
    <row r="271" spans="1:46" ht="13.8" x14ac:dyDescent="0.3">
      <c r="A271" s="68" t="s">
        <v>5331</v>
      </c>
      <c r="B271" s="69">
        <v>13638</v>
      </c>
      <c r="C271" s="69">
        <v>344</v>
      </c>
      <c r="D271" s="69" t="s">
        <v>25</v>
      </c>
      <c r="E271" s="70" t="s">
        <v>6313</v>
      </c>
      <c r="F271" s="70"/>
      <c r="G271" s="71" t="s">
        <v>6866</v>
      </c>
      <c r="H271" s="69" t="s">
        <v>6315</v>
      </c>
      <c r="I271" s="68" t="s">
        <v>6355</v>
      </c>
      <c r="J271" s="68" t="s">
        <v>257</v>
      </c>
      <c r="K271" s="68" t="s">
        <v>104</v>
      </c>
      <c r="L271" s="68" t="s">
        <v>89</v>
      </c>
      <c r="M271" s="68" t="s">
        <v>257</v>
      </c>
      <c r="N271" s="68" t="s">
        <v>258</v>
      </c>
      <c r="O271" s="68" t="s">
        <v>6867</v>
      </c>
      <c r="P271" s="72" t="s">
        <v>6357</v>
      </c>
      <c r="Q271" s="68" t="s">
        <v>64</v>
      </c>
      <c r="R271" s="68" t="s">
        <v>60</v>
      </c>
      <c r="S271" s="68">
        <v>68</v>
      </c>
      <c r="T271" s="68">
        <v>116.67</v>
      </c>
      <c r="U271" s="68">
        <v>-0.72</v>
      </c>
      <c r="V271" s="68">
        <v>281.18</v>
      </c>
      <c r="W271" s="68">
        <v>256.69</v>
      </c>
      <c r="X271" s="68">
        <v>0.09</v>
      </c>
      <c r="Y271" s="68">
        <v>1001.05</v>
      </c>
      <c r="Z271" s="68">
        <v>1203.29</v>
      </c>
      <c r="AA271" s="68">
        <v>-0.2</v>
      </c>
      <c r="AB271" s="73">
        <v>74418.48</v>
      </c>
      <c r="AC271" s="73">
        <v>89788.96</v>
      </c>
      <c r="AD271" s="73">
        <v>79176.240000000005</v>
      </c>
      <c r="AE271" s="73">
        <v>95322.4</v>
      </c>
      <c r="AF271" s="73"/>
      <c r="AG271" s="73">
        <f>IFERROR(VLOOKUP(J271,'Roll ups'!D:E,2,FALSE),0)</f>
        <v>29546996.449999988</v>
      </c>
      <c r="AH271" s="74">
        <f>IF(Table2[[#This Row],[CATEGORY TTL LOOKUP]]=0,0,IF(Table2[[#This Row],[CATEGORY TTL LOOKUP]]&gt;0,SUM(AB271/AG271)))</f>
        <v>2.5186478810437611E-3</v>
      </c>
      <c r="AI271" s="74" t="str">
        <f>IFERROR(IF(AH271&lt;#REF!,"STRIKE",IF(AH271&gt;=#REF!,"GOOD")),"NO DATA")</f>
        <v>NO DATA</v>
      </c>
      <c r="AJ271" s="75">
        <f>IFERROR(VLOOKUP(K271,'Roll ups'!H:I,2,FALSE),0)</f>
        <v>34230392.709999993</v>
      </c>
      <c r="AK271" s="76">
        <f>IF(Table2[[#This Row],[PRICE TIER LOOKUP]]=0,0,IF(Table2[[#This Row],[PRICE TIER LOOKUP]]&gt;0,SUM(AB271/AJ271)))</f>
        <v>2.1740469246284617E-3</v>
      </c>
      <c r="AL271" s="74" t="e">
        <f>IF(AK271&lt;#REF!,"STRIKE",IF(AK271&gt;=#REF!,"GOOD"))</f>
        <v>#REF!</v>
      </c>
      <c r="AM271" s="75">
        <f>VLOOKUP(H271,'Roll ups'!A:B,2,FALSE)</f>
        <v>325145452.83999985</v>
      </c>
      <c r="AN271" s="77">
        <f t="shared" si="10"/>
        <v>2.2887750497504398E-4</v>
      </c>
      <c r="AO271" s="74" t="str">
        <f>IFERROR(VLOOKUP(Table2[[#This Row],[Product Name]],'Roll ups'!L:P,5,FALSE),"GOOD")</f>
        <v>GOOD</v>
      </c>
      <c r="AP271" s="74">
        <f>Table2[[#This Row],[Retail Dollar Vol Current 12 Mths]]/Table2[[#This Row],[SHELF SALES  LOOKUP]]</f>
        <v>2.435102176839043E-4</v>
      </c>
      <c r="AQ271" s="69">
        <f t="shared" si="11"/>
        <v>0</v>
      </c>
      <c r="AR27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71" s="69" t="e">
        <f>IF(Table2[[#This Row],[Shelf Dollar Vol Current 12 Mths]]&gt;#REF!,"MEETS $ CRITERIA",IF(Table2[[#This Row],[Shelf Dollar Vol Current 12 Mths]]&lt;#REF!+1,"DOES NOT MEET $ CRITERIA"))</f>
        <v>#REF!</v>
      </c>
      <c r="AT271" s="78"/>
    </row>
    <row r="272" spans="1:46" ht="13.8" x14ac:dyDescent="0.3">
      <c r="A272" s="68" t="s">
        <v>5692</v>
      </c>
      <c r="B272" s="69">
        <v>13647</v>
      </c>
      <c r="C272" s="69">
        <v>219</v>
      </c>
      <c r="D272" s="69" t="s">
        <v>25</v>
      </c>
      <c r="E272" s="70" t="s">
        <v>6313</v>
      </c>
      <c r="F272" s="70"/>
      <c r="G272" s="71" t="s">
        <v>6868</v>
      </c>
      <c r="H272" s="69" t="s">
        <v>6315</v>
      </c>
      <c r="I272" s="68" t="s">
        <v>6355</v>
      </c>
      <c r="J272" s="68" t="s">
        <v>257</v>
      </c>
      <c r="K272" s="68" t="s">
        <v>104</v>
      </c>
      <c r="L272" s="68" t="s">
        <v>89</v>
      </c>
      <c r="M272" s="68" t="s">
        <v>257</v>
      </c>
      <c r="N272" s="68" t="s">
        <v>258</v>
      </c>
      <c r="O272" s="68" t="s">
        <v>6869</v>
      </c>
      <c r="P272" s="72" t="s">
        <v>6357</v>
      </c>
      <c r="Q272" s="68" t="s">
        <v>64</v>
      </c>
      <c r="R272" s="68" t="s">
        <v>60</v>
      </c>
      <c r="S272" s="68">
        <v>16</v>
      </c>
      <c r="T272" s="68">
        <v>8.5</v>
      </c>
      <c r="U272" s="68">
        <v>0.47</v>
      </c>
      <c r="V272" s="68">
        <v>53</v>
      </c>
      <c r="W272" s="68">
        <v>54.5</v>
      </c>
      <c r="X272" s="68">
        <v>-0.03</v>
      </c>
      <c r="Y272" s="68">
        <v>182.75</v>
      </c>
      <c r="Z272" s="68">
        <v>222.67</v>
      </c>
      <c r="AA272" s="68">
        <v>-0.22</v>
      </c>
      <c r="AB272" s="73">
        <v>15175.56</v>
      </c>
      <c r="AC272" s="73">
        <v>18377.560000000001</v>
      </c>
      <c r="AD272" s="73">
        <v>15175.56</v>
      </c>
      <c r="AE272" s="73">
        <v>18678.400000000001</v>
      </c>
      <c r="AF272" s="73"/>
      <c r="AG272" s="73">
        <f>IFERROR(VLOOKUP(J272,'Roll ups'!D:E,2,FALSE),0)</f>
        <v>29546996.449999988</v>
      </c>
      <c r="AH272" s="74">
        <f>IF(Table2[[#This Row],[CATEGORY TTL LOOKUP]]=0,0,IF(Table2[[#This Row],[CATEGORY TTL LOOKUP]]&gt;0,SUM(AB272/AG272)))</f>
        <v>5.1360753454857523E-4</v>
      </c>
      <c r="AI272" s="74" t="str">
        <f>IFERROR(IF(AH272&lt;#REF!,"STRIKE",IF(AH272&gt;=#REF!,"GOOD")),"NO DATA")</f>
        <v>NO DATA</v>
      </c>
      <c r="AJ272" s="75">
        <f>IFERROR(VLOOKUP(K272,'Roll ups'!H:I,2,FALSE),0)</f>
        <v>34230392.709999993</v>
      </c>
      <c r="AK272" s="76">
        <f>IF(Table2[[#This Row],[PRICE TIER LOOKUP]]=0,0,IF(Table2[[#This Row],[PRICE TIER LOOKUP]]&gt;0,SUM(AB272/AJ272)))</f>
        <v>4.4333584275726534E-4</v>
      </c>
      <c r="AL272" s="74" t="e">
        <f>IF(AK272&lt;#REF!,"STRIKE",IF(AK272&gt;=#REF!,"GOOD"))</f>
        <v>#REF!</v>
      </c>
      <c r="AM272" s="75">
        <f>VLOOKUP(H272,'Roll ups'!A:B,2,FALSE)</f>
        <v>325145452.83999985</v>
      </c>
      <c r="AN272" s="77">
        <f t="shared" si="10"/>
        <v>4.6673142335063527E-5</v>
      </c>
      <c r="AO272" s="74" t="str">
        <f>IFERROR(VLOOKUP(Table2[[#This Row],[Product Name]],'Roll ups'!L:P,5,FALSE),"GOOD")</f>
        <v>GOOD</v>
      </c>
      <c r="AP272" s="74">
        <f>Table2[[#This Row],[Retail Dollar Vol Current 12 Mths]]/Table2[[#This Row],[SHELF SALES  LOOKUP]]</f>
        <v>4.6673142335063527E-5</v>
      </c>
      <c r="AQ272" s="69">
        <f t="shared" si="11"/>
        <v>0</v>
      </c>
      <c r="AR27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72" s="69" t="e">
        <f>IF(Table2[[#This Row],[Shelf Dollar Vol Current 12 Mths]]&gt;#REF!,"MEETS $ CRITERIA",IF(Table2[[#This Row],[Shelf Dollar Vol Current 12 Mths]]&lt;#REF!+1,"DOES NOT MEET $ CRITERIA"))</f>
        <v>#REF!</v>
      </c>
      <c r="AT272" s="78"/>
    </row>
    <row r="273" spans="1:46" ht="13.8" x14ac:dyDescent="0.3">
      <c r="A273" s="68" t="s">
        <v>3620</v>
      </c>
      <c r="B273" s="69">
        <v>14192</v>
      </c>
      <c r="C273" s="69">
        <v>400</v>
      </c>
      <c r="D273" s="69" t="s">
        <v>25</v>
      </c>
      <c r="E273" s="70" t="s">
        <v>6313</v>
      </c>
      <c r="F273" s="70"/>
      <c r="G273" s="71" t="s">
        <v>6870</v>
      </c>
      <c r="H273" s="69" t="s">
        <v>6315</v>
      </c>
      <c r="I273" s="68" t="s">
        <v>6355</v>
      </c>
      <c r="J273" s="68" t="s">
        <v>257</v>
      </c>
      <c r="K273" s="68" t="s">
        <v>132</v>
      </c>
      <c r="L273" s="68" t="s">
        <v>132</v>
      </c>
      <c r="M273" s="68" t="s">
        <v>257</v>
      </c>
      <c r="N273" s="68" t="s">
        <v>258</v>
      </c>
      <c r="O273" s="68" t="s">
        <v>6871</v>
      </c>
      <c r="P273" s="72" t="s">
        <v>6357</v>
      </c>
      <c r="Q273" s="68" t="s">
        <v>128</v>
      </c>
      <c r="R273" s="68" t="s">
        <v>60</v>
      </c>
      <c r="S273" s="68">
        <v>56</v>
      </c>
      <c r="T273" s="68">
        <v>37</v>
      </c>
      <c r="U273" s="68">
        <v>0.34</v>
      </c>
      <c r="V273" s="68">
        <v>101</v>
      </c>
      <c r="W273" s="68">
        <v>91.08</v>
      </c>
      <c r="X273" s="68">
        <v>0.1</v>
      </c>
      <c r="Y273" s="68">
        <v>523</v>
      </c>
      <c r="Z273" s="68">
        <v>505.5</v>
      </c>
      <c r="AA273" s="68">
        <v>0.03</v>
      </c>
      <c r="AB273" s="73">
        <v>110429.04</v>
      </c>
      <c r="AC273" s="73">
        <v>105323.16</v>
      </c>
      <c r="AD273" s="73">
        <v>122633.04</v>
      </c>
      <c r="AE273" s="73">
        <v>118544.16</v>
      </c>
      <c r="AF273" s="73"/>
      <c r="AG273" s="73">
        <f>IFERROR(VLOOKUP(J273,'Roll ups'!D:E,2,FALSE),0)</f>
        <v>29546996.449999988</v>
      </c>
      <c r="AH273" s="74">
        <f>IF(Table2[[#This Row],[CATEGORY TTL LOOKUP]]=0,0,IF(Table2[[#This Row],[CATEGORY TTL LOOKUP]]&gt;0,SUM(AB273/AG273)))</f>
        <v>3.7374032310482116E-3</v>
      </c>
      <c r="AI273" s="74" t="str">
        <f>IFERROR(IF(AH273&lt;#REF!,"STRIKE",IF(AH273&gt;=#REF!,"GOOD")),"NO DATA")</f>
        <v>NO DATA</v>
      </c>
      <c r="AJ273" s="75">
        <f>IFERROR(VLOOKUP(K273,'Roll ups'!H:I,2,FALSE),0)</f>
        <v>126094742.97999983</v>
      </c>
      <c r="AK273" s="76">
        <f>IF(Table2[[#This Row],[PRICE TIER LOOKUP]]=0,0,IF(Table2[[#This Row],[PRICE TIER LOOKUP]]&gt;0,SUM(AB273/AJ273)))</f>
        <v>8.7576244171825148E-4</v>
      </c>
      <c r="AL273" s="74" t="e">
        <f>IF(AK273&lt;#REF!,"STRIKE",IF(AK273&gt;=#REF!,"GOOD"))</f>
        <v>#REF!</v>
      </c>
      <c r="AM273" s="75">
        <f>VLOOKUP(H273,'Roll ups'!A:B,2,FALSE)</f>
        <v>325145452.83999985</v>
      </c>
      <c r="AN273" s="77">
        <f t="shared" si="10"/>
        <v>3.3962966123453922E-4</v>
      </c>
      <c r="AO273" s="74" t="str">
        <f>IFERROR(VLOOKUP(Table2[[#This Row],[Product Name]],'Roll ups'!L:P,5,FALSE),"GOOD")</f>
        <v>GOOD</v>
      </c>
      <c r="AP273" s="74">
        <f>Table2[[#This Row],[Retail Dollar Vol Current 12 Mths]]/Table2[[#This Row],[SHELF SALES  LOOKUP]]</f>
        <v>3.7716363224167933E-4</v>
      </c>
      <c r="AQ273" s="69">
        <f t="shared" si="11"/>
        <v>0</v>
      </c>
      <c r="AR27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73" s="69" t="e">
        <f>IF(Table2[[#This Row],[Shelf Dollar Vol Current 12 Mths]]&gt;#REF!,"MEETS $ CRITERIA",IF(Table2[[#This Row],[Shelf Dollar Vol Current 12 Mths]]&lt;#REF!+1,"DOES NOT MEET $ CRITERIA"))</f>
        <v>#REF!</v>
      </c>
      <c r="AT273" s="78"/>
    </row>
    <row r="274" spans="1:46" ht="13.8" x14ac:dyDescent="0.3">
      <c r="A274" s="68" t="s">
        <v>1950</v>
      </c>
      <c r="B274" s="69">
        <v>14474</v>
      </c>
      <c r="C274" s="69">
        <v>392</v>
      </c>
      <c r="D274" s="69" t="s">
        <v>25</v>
      </c>
      <c r="E274" s="70" t="s">
        <v>6313</v>
      </c>
      <c r="F274" s="70"/>
      <c r="G274" s="71" t="s">
        <v>6872</v>
      </c>
      <c r="H274" s="69" t="s">
        <v>6315</v>
      </c>
      <c r="I274" s="68" t="s">
        <v>6355</v>
      </c>
      <c r="J274" s="68" t="s">
        <v>257</v>
      </c>
      <c r="K274" s="68" t="s">
        <v>89</v>
      </c>
      <c r="L274" s="68" t="s">
        <v>132</v>
      </c>
      <c r="M274" s="68" t="s">
        <v>257</v>
      </c>
      <c r="N274" s="68" t="s">
        <v>184</v>
      </c>
      <c r="O274" s="68" t="s">
        <v>6873</v>
      </c>
      <c r="P274" s="72" t="s">
        <v>6357</v>
      </c>
      <c r="Q274" s="68" t="s">
        <v>938</v>
      </c>
      <c r="R274" s="68" t="s">
        <v>31</v>
      </c>
      <c r="S274" s="68">
        <v>20</v>
      </c>
      <c r="T274" s="68">
        <v>15</v>
      </c>
      <c r="U274" s="68">
        <v>0.25</v>
      </c>
      <c r="V274" s="68">
        <v>96</v>
      </c>
      <c r="W274" s="68">
        <v>127</v>
      </c>
      <c r="X274" s="68">
        <v>-0.32</v>
      </c>
      <c r="Y274" s="68">
        <v>405</v>
      </c>
      <c r="Z274" s="68">
        <v>578</v>
      </c>
      <c r="AA274" s="68">
        <v>-0.43</v>
      </c>
      <c r="AB274" s="73">
        <v>50793</v>
      </c>
      <c r="AC274" s="73">
        <v>69051.08</v>
      </c>
      <c r="AD274" s="73">
        <v>53217</v>
      </c>
      <c r="AE274" s="73">
        <v>72854.16</v>
      </c>
      <c r="AF274" s="73"/>
      <c r="AG274" s="73">
        <f>IFERROR(VLOOKUP(J274,'Roll ups'!D:E,2,FALSE),0)</f>
        <v>29546996.449999988</v>
      </c>
      <c r="AH274" s="74">
        <f>IF(Table2[[#This Row],[CATEGORY TTL LOOKUP]]=0,0,IF(Table2[[#This Row],[CATEGORY TTL LOOKUP]]&gt;0,SUM(AB274/AG274)))</f>
        <v>1.7190579789033013E-3</v>
      </c>
      <c r="AI274" s="74" t="str">
        <f>IFERROR(IF(AH274&lt;#REF!,"STRIKE",IF(AH274&gt;=#REF!,"GOOD")),"NO DATA")</f>
        <v>NO DATA</v>
      </c>
      <c r="AJ274" s="75">
        <f>IFERROR(VLOOKUP(K274,'Roll ups'!H:I,2,FALSE),0)</f>
        <v>75793138.070000067</v>
      </c>
      <c r="AK274" s="76">
        <f>IF(Table2[[#This Row],[PRICE TIER LOOKUP]]=0,0,IF(Table2[[#This Row],[PRICE TIER LOOKUP]]&gt;0,SUM(AB274/AJ274)))</f>
        <v>6.701530150801943E-4</v>
      </c>
      <c r="AL274" s="74" t="e">
        <f>IF(AK274&lt;#REF!,"STRIKE",IF(AK274&gt;=#REF!,"GOOD"))</f>
        <v>#REF!</v>
      </c>
      <c r="AM274" s="75">
        <f>VLOOKUP(H274,'Roll ups'!A:B,2,FALSE)</f>
        <v>325145452.83999985</v>
      </c>
      <c r="AN274" s="77">
        <f t="shared" si="10"/>
        <v>1.5621623970547919E-4</v>
      </c>
      <c r="AO274" s="74" t="str">
        <f>IFERROR(VLOOKUP(Table2[[#This Row],[Product Name]],'Roll ups'!L:P,5,FALSE),"GOOD")</f>
        <v>GOOD</v>
      </c>
      <c r="AP274" s="74">
        <f>Table2[[#This Row],[Retail Dollar Vol Current 12 Mths]]/Table2[[#This Row],[SHELF SALES  LOOKUP]]</f>
        <v>1.6367136472361323E-4</v>
      </c>
      <c r="AQ274" s="69">
        <f t="shared" si="11"/>
        <v>0</v>
      </c>
      <c r="AR27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74" s="69" t="e">
        <f>IF(Table2[[#This Row],[Shelf Dollar Vol Current 12 Mths]]&gt;#REF!,"MEETS $ CRITERIA",IF(Table2[[#This Row],[Shelf Dollar Vol Current 12 Mths]]&lt;#REF!+1,"DOES NOT MEET $ CRITERIA"))</f>
        <v>#REF!</v>
      </c>
      <c r="AT274" s="78"/>
    </row>
    <row r="275" spans="1:46" ht="13.8" x14ac:dyDescent="0.3">
      <c r="A275" s="68" t="s">
        <v>5701</v>
      </c>
      <c r="B275" s="69">
        <v>15246</v>
      </c>
      <c r="C275" s="69">
        <v>155</v>
      </c>
      <c r="D275" s="69" t="s">
        <v>25</v>
      </c>
      <c r="E275" s="70" t="s">
        <v>6313</v>
      </c>
      <c r="F275" s="70"/>
      <c r="G275" s="71" t="s">
        <v>6874</v>
      </c>
      <c r="H275" s="69" t="s">
        <v>6315</v>
      </c>
      <c r="I275" s="68" t="s">
        <v>6355</v>
      </c>
      <c r="J275" s="68" t="s">
        <v>257</v>
      </c>
      <c r="K275" s="68" t="s">
        <v>104</v>
      </c>
      <c r="L275" s="68" t="s">
        <v>89</v>
      </c>
      <c r="M275" s="68" t="s">
        <v>257</v>
      </c>
      <c r="N275" s="68" t="s">
        <v>258</v>
      </c>
      <c r="O275" s="68" t="s">
        <v>6875</v>
      </c>
      <c r="P275" s="72" t="s">
        <v>6357</v>
      </c>
      <c r="Q275" s="68" t="s">
        <v>6876</v>
      </c>
      <c r="R275" s="68" t="s">
        <v>6402</v>
      </c>
      <c r="S275" s="68">
        <v>27</v>
      </c>
      <c r="T275" s="68">
        <v>28</v>
      </c>
      <c r="U275" s="68">
        <v>-0.04</v>
      </c>
      <c r="V275" s="68">
        <v>76.67</v>
      </c>
      <c r="W275" s="68">
        <v>65</v>
      </c>
      <c r="X275" s="68">
        <v>0.15</v>
      </c>
      <c r="Y275" s="68">
        <v>245.5</v>
      </c>
      <c r="Z275" s="68">
        <v>243.42</v>
      </c>
      <c r="AA275" s="68">
        <v>0.01</v>
      </c>
      <c r="AB275" s="73">
        <v>20890.48</v>
      </c>
      <c r="AC275" s="73">
        <v>20275.98</v>
      </c>
      <c r="AD275" s="73">
        <v>21741.48</v>
      </c>
      <c r="AE275" s="73">
        <v>21556.98</v>
      </c>
      <c r="AF275" s="73"/>
      <c r="AG275" s="73">
        <f>IFERROR(VLOOKUP(J275,'Roll ups'!D:E,2,FALSE),0)</f>
        <v>29546996.449999988</v>
      </c>
      <c r="AH275" s="74">
        <f>IF(Table2[[#This Row],[CATEGORY TTL LOOKUP]]=0,0,IF(Table2[[#This Row],[CATEGORY TTL LOOKUP]]&gt;0,SUM(AB275/AG275)))</f>
        <v>7.0702550207941723E-4</v>
      </c>
      <c r="AI275" s="74" t="str">
        <f>IFERROR(IF(AH275&lt;#REF!,"STRIKE",IF(AH275&gt;=#REF!,"GOOD")),"NO DATA")</f>
        <v>NO DATA</v>
      </c>
      <c r="AJ275" s="75">
        <f>IFERROR(VLOOKUP(K275,'Roll ups'!H:I,2,FALSE),0)</f>
        <v>34230392.709999993</v>
      </c>
      <c r="AK275" s="76">
        <f>IF(Table2[[#This Row],[PRICE TIER LOOKUP]]=0,0,IF(Table2[[#This Row],[PRICE TIER LOOKUP]]&gt;0,SUM(AB275/AJ275)))</f>
        <v>6.1029039827220849E-4</v>
      </c>
      <c r="AL275" s="74" t="e">
        <f>IF(AK275&lt;#REF!,"STRIKE",IF(AK275&gt;=#REF!,"GOOD"))</f>
        <v>#REF!</v>
      </c>
      <c r="AM275" s="75">
        <f>VLOOKUP(H275,'Roll ups'!A:B,2,FALSE)</f>
        <v>325145452.83999985</v>
      </c>
      <c r="AN275" s="77">
        <f t="shared" si="10"/>
        <v>6.424964525116687E-5</v>
      </c>
      <c r="AO275" s="74" t="str">
        <f>IFERROR(VLOOKUP(Table2[[#This Row],[Product Name]],'Roll ups'!L:P,5,FALSE),"GOOD")</f>
        <v>GOOD</v>
      </c>
      <c r="AP275" s="74">
        <f>Table2[[#This Row],[Retail Dollar Vol Current 12 Mths]]/Table2[[#This Row],[SHELF SALES  LOOKUP]]</f>
        <v>6.6866935428737853E-5</v>
      </c>
      <c r="AQ275" s="69">
        <f t="shared" si="11"/>
        <v>0</v>
      </c>
      <c r="AR27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75" s="69" t="e">
        <f>IF(Table2[[#This Row],[Shelf Dollar Vol Current 12 Mths]]&gt;#REF!,"MEETS $ CRITERIA",IF(Table2[[#This Row],[Shelf Dollar Vol Current 12 Mths]]&lt;#REF!+1,"DOES NOT MEET $ CRITERIA"))</f>
        <v>#REF!</v>
      </c>
      <c r="AT275" s="78"/>
    </row>
    <row r="276" spans="1:46" ht="13.8" x14ac:dyDescent="0.3">
      <c r="A276" s="68" t="s">
        <v>5373</v>
      </c>
      <c r="B276" s="69">
        <v>15248</v>
      </c>
      <c r="C276" s="69">
        <v>190</v>
      </c>
      <c r="D276" s="69" t="s">
        <v>25</v>
      </c>
      <c r="E276" s="70" t="s">
        <v>6313</v>
      </c>
      <c r="F276" s="70"/>
      <c r="G276" s="71" t="s">
        <v>6877</v>
      </c>
      <c r="H276" s="69" t="s">
        <v>6315</v>
      </c>
      <c r="I276" s="68" t="s">
        <v>6355</v>
      </c>
      <c r="J276" s="68" t="s">
        <v>257</v>
      </c>
      <c r="K276" s="68" t="s">
        <v>104</v>
      </c>
      <c r="L276" s="68" t="s">
        <v>89</v>
      </c>
      <c r="M276" s="68" t="s">
        <v>257</v>
      </c>
      <c r="N276" s="68" t="s">
        <v>258</v>
      </c>
      <c r="O276" s="68" t="s">
        <v>6878</v>
      </c>
      <c r="P276" s="72" t="s">
        <v>6357</v>
      </c>
      <c r="Q276" s="68" t="s">
        <v>6876</v>
      </c>
      <c r="R276" s="68" t="s">
        <v>6402</v>
      </c>
      <c r="S276" s="68"/>
      <c r="T276" s="68">
        <v>53.67</v>
      </c>
      <c r="U276" s="68"/>
      <c r="V276" s="68">
        <v>84</v>
      </c>
      <c r="W276" s="68">
        <v>157.51</v>
      </c>
      <c r="X276" s="68">
        <v>-0.87</v>
      </c>
      <c r="Y276" s="68">
        <v>530.27</v>
      </c>
      <c r="Z276" s="68">
        <v>695.75</v>
      </c>
      <c r="AA276" s="68">
        <v>-0.31</v>
      </c>
      <c r="AB276" s="73">
        <v>38792.080000000002</v>
      </c>
      <c r="AC276" s="73">
        <v>51375.49</v>
      </c>
      <c r="AD276" s="73">
        <v>40277.79</v>
      </c>
      <c r="AE276" s="73">
        <v>52847.06</v>
      </c>
      <c r="AF276" s="73"/>
      <c r="AG276" s="73">
        <f>IFERROR(VLOOKUP(J276,'Roll ups'!D:E,2,FALSE),0)</f>
        <v>29546996.449999988</v>
      </c>
      <c r="AH276" s="74">
        <f>IF(Table2[[#This Row],[CATEGORY TTL LOOKUP]]=0,0,IF(Table2[[#This Row],[CATEGORY TTL LOOKUP]]&gt;0,SUM(AB276/AG276)))</f>
        <v>1.3128941909762207E-3</v>
      </c>
      <c r="AI276" s="74" t="str">
        <f>IFERROR(IF(AH276&lt;#REF!,"STRIKE",IF(AH276&gt;=#REF!,"GOOD")),"NO DATA")</f>
        <v>NO DATA</v>
      </c>
      <c r="AJ276" s="75">
        <f>IFERROR(VLOOKUP(K276,'Roll ups'!H:I,2,FALSE),0)</f>
        <v>34230392.709999993</v>
      </c>
      <c r="AK276" s="76">
        <f>IF(Table2[[#This Row],[PRICE TIER LOOKUP]]=0,0,IF(Table2[[#This Row],[PRICE TIER LOOKUP]]&gt;0,SUM(AB276/AJ276)))</f>
        <v>1.1332642406018138E-3</v>
      </c>
      <c r="AL276" s="74" t="e">
        <f>IF(AK276&lt;#REF!,"STRIKE",IF(AK276&gt;=#REF!,"GOOD"))</f>
        <v>#REF!</v>
      </c>
      <c r="AM276" s="75">
        <f>VLOOKUP(H276,'Roll ups'!A:B,2,FALSE)</f>
        <v>325145452.83999985</v>
      </c>
      <c r="AN276" s="77">
        <f t="shared" si="10"/>
        <v>1.1930685070687154E-4</v>
      </c>
      <c r="AO276" s="74" t="str">
        <f>IFERROR(VLOOKUP(Table2[[#This Row],[Product Name]],'Roll ups'!L:P,5,FALSE),"GOOD")</f>
        <v>GOOD</v>
      </c>
      <c r="AP276" s="74">
        <f>Table2[[#This Row],[Retail Dollar Vol Current 12 Mths]]/Table2[[#This Row],[SHELF SALES  LOOKUP]]</f>
        <v>1.2387622108256952E-4</v>
      </c>
      <c r="AQ276" s="69">
        <f t="shared" si="11"/>
        <v>0</v>
      </c>
      <c r="AR27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76" s="69" t="e">
        <f>IF(Table2[[#This Row],[Shelf Dollar Vol Current 12 Mths]]&gt;#REF!,"MEETS $ CRITERIA",IF(Table2[[#This Row],[Shelf Dollar Vol Current 12 Mths]]&lt;#REF!+1,"DOES NOT MEET $ CRITERIA"))</f>
        <v>#REF!</v>
      </c>
      <c r="AT276" s="78"/>
    </row>
    <row r="277" spans="1:46" ht="13.8" x14ac:dyDescent="0.3">
      <c r="A277" s="68" t="s">
        <v>1136</v>
      </c>
      <c r="B277" s="69">
        <v>56840</v>
      </c>
      <c r="C277" s="69">
        <v>284</v>
      </c>
      <c r="D277" s="69" t="s">
        <v>25</v>
      </c>
      <c r="E277" s="70" t="s">
        <v>6313</v>
      </c>
      <c r="F277" s="70"/>
      <c r="G277" s="71" t="s">
        <v>6879</v>
      </c>
      <c r="H277" s="69" t="s">
        <v>6315</v>
      </c>
      <c r="I277" s="68" t="s">
        <v>116</v>
      </c>
      <c r="J277" s="68" t="s">
        <v>116</v>
      </c>
      <c r="K277" s="68" t="s">
        <v>116</v>
      </c>
      <c r="L277" s="68" t="s">
        <v>104</v>
      </c>
      <c r="M277" s="68" t="s">
        <v>116</v>
      </c>
      <c r="N277" s="68" t="s">
        <v>1105</v>
      </c>
      <c r="O277" s="68" t="s">
        <v>6880</v>
      </c>
      <c r="P277" s="72" t="s">
        <v>116</v>
      </c>
      <c r="Q277" s="68" t="s">
        <v>63</v>
      </c>
      <c r="R277" s="68" t="s">
        <v>31</v>
      </c>
      <c r="S277" s="68">
        <v>27</v>
      </c>
      <c r="T277" s="68">
        <v>33.840000000000003</v>
      </c>
      <c r="U277" s="68">
        <v>-0.26</v>
      </c>
      <c r="V277" s="68">
        <v>94.51</v>
      </c>
      <c r="W277" s="68">
        <v>129.52000000000001</v>
      </c>
      <c r="X277" s="68">
        <v>-0.37</v>
      </c>
      <c r="Y277" s="68">
        <v>290.55</v>
      </c>
      <c r="Z277" s="68">
        <v>298.70999999999998</v>
      </c>
      <c r="AA277" s="68">
        <v>-0.03</v>
      </c>
      <c r="AB277" s="73">
        <v>21279.599999999999</v>
      </c>
      <c r="AC277" s="73">
        <v>19000.32</v>
      </c>
      <c r="AD277" s="73">
        <v>21279.599999999999</v>
      </c>
      <c r="AE277" s="73">
        <v>19000.32</v>
      </c>
      <c r="AF277" s="73"/>
      <c r="AG277" s="73">
        <f>IFERROR(VLOOKUP(J277,'Roll ups'!D:E,2,FALSE),0)</f>
        <v>5567781.3899999987</v>
      </c>
      <c r="AH277" s="74">
        <f>IF(Table2[[#This Row],[CATEGORY TTL LOOKUP]]=0,0,IF(Table2[[#This Row],[CATEGORY TTL LOOKUP]]&gt;0,SUM(AB277/AG277)))</f>
        <v>3.8219172969361148E-3</v>
      </c>
      <c r="AI277" s="74" t="str">
        <f>IFERROR(IF(AH277&lt;#REF!,"STRIKE",IF(AH277&gt;=#REF!,"GOOD")),"NO DATA")</f>
        <v>NO DATA</v>
      </c>
      <c r="AJ277" s="75">
        <f>IFERROR(VLOOKUP(K277,'Roll ups'!H:I,2,FALSE),0)</f>
        <v>5567781.3899999987</v>
      </c>
      <c r="AK277" s="76">
        <f>IF(Table2[[#This Row],[PRICE TIER LOOKUP]]=0,0,IF(Table2[[#This Row],[PRICE TIER LOOKUP]]&gt;0,SUM(AB277/AJ277)))</f>
        <v>3.8219172969361148E-3</v>
      </c>
      <c r="AL277" s="74" t="e">
        <f>IF(AK277&lt;#REF!,"STRIKE",IF(AK277&gt;=#REF!,"GOOD"))</f>
        <v>#REF!</v>
      </c>
      <c r="AM277" s="75">
        <f>VLOOKUP(H277,'Roll ups'!A:B,2,FALSE)</f>
        <v>325145452.83999985</v>
      </c>
      <c r="AN277" s="77">
        <f t="shared" si="10"/>
        <v>6.5446401953747857E-5</v>
      </c>
      <c r="AO277" s="74" t="str">
        <f>IFERROR(VLOOKUP(Table2[[#This Row],[Product Name]],'Roll ups'!L:P,5,FALSE),"GOOD")</f>
        <v>GOOD</v>
      </c>
      <c r="AP277" s="74">
        <f>Table2[[#This Row],[Retail Dollar Vol Current 12 Mths]]/Table2[[#This Row],[SHELF SALES  LOOKUP]]</f>
        <v>6.5446401953747857E-5</v>
      </c>
      <c r="AQ277" s="69">
        <f t="shared" si="11"/>
        <v>0</v>
      </c>
      <c r="AR27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77" s="69" t="e">
        <f>IF(Table2[[#This Row],[Shelf Dollar Vol Current 12 Mths]]&gt;#REF!,"MEETS $ CRITERIA",IF(Table2[[#This Row],[Shelf Dollar Vol Current 12 Mths]]&lt;#REF!+1,"DOES NOT MEET $ CRITERIA"))</f>
        <v>#REF!</v>
      </c>
      <c r="AT277" s="78"/>
    </row>
    <row r="278" spans="1:46" ht="13.8" x14ac:dyDescent="0.3">
      <c r="A278" s="68" t="s">
        <v>5075</v>
      </c>
      <c r="B278" s="69">
        <v>56843</v>
      </c>
      <c r="C278" s="69">
        <v>268</v>
      </c>
      <c r="D278" s="69" t="s">
        <v>25</v>
      </c>
      <c r="E278" s="70" t="s">
        <v>6313</v>
      </c>
      <c r="F278" s="70"/>
      <c r="G278" s="71" t="s">
        <v>6881</v>
      </c>
      <c r="H278" s="69" t="s">
        <v>6315</v>
      </c>
      <c r="I278" s="68" t="s">
        <v>116</v>
      </c>
      <c r="J278" s="68" t="s">
        <v>116</v>
      </c>
      <c r="K278" s="68" t="s">
        <v>116</v>
      </c>
      <c r="L278" s="68" t="s">
        <v>104</v>
      </c>
      <c r="M278" s="68" t="s">
        <v>116</v>
      </c>
      <c r="N278" s="68" t="s">
        <v>989</v>
      </c>
      <c r="O278" s="68" t="s">
        <v>6882</v>
      </c>
      <c r="P278" s="72" t="s">
        <v>116</v>
      </c>
      <c r="Q278" s="68" t="s">
        <v>63</v>
      </c>
      <c r="R278" s="68" t="s">
        <v>31</v>
      </c>
      <c r="S278" s="68">
        <v>23</v>
      </c>
      <c r="T278" s="68">
        <v>37.340000000000003</v>
      </c>
      <c r="U278" s="68">
        <v>-0.6</v>
      </c>
      <c r="V278" s="68">
        <v>93.73</v>
      </c>
      <c r="W278" s="68">
        <v>94.7</v>
      </c>
      <c r="X278" s="68">
        <v>-0.01</v>
      </c>
      <c r="Y278" s="68">
        <v>258.45</v>
      </c>
      <c r="Z278" s="68">
        <v>373.37</v>
      </c>
      <c r="AA278" s="68">
        <v>-0.44</v>
      </c>
      <c r="AB278" s="73">
        <v>19057.5</v>
      </c>
      <c r="AC278" s="73">
        <v>23750.400000000001</v>
      </c>
      <c r="AD278" s="73">
        <v>19057.5</v>
      </c>
      <c r="AE278" s="73">
        <v>23750.400000000001</v>
      </c>
      <c r="AF278" s="73"/>
      <c r="AG278" s="73">
        <f>IFERROR(VLOOKUP(J278,'Roll ups'!D:E,2,FALSE),0)</f>
        <v>5567781.3899999987</v>
      </c>
      <c r="AH278" s="74">
        <f>IF(Table2[[#This Row],[CATEGORY TTL LOOKUP]]=0,0,IF(Table2[[#This Row],[CATEGORY TTL LOOKUP]]&gt;0,SUM(AB278/AG278)))</f>
        <v>3.422817575817215E-3</v>
      </c>
      <c r="AI278" s="74" t="str">
        <f>IFERROR(IF(AH278&lt;#REF!,"STRIKE",IF(AH278&gt;=#REF!,"GOOD")),"NO DATA")</f>
        <v>NO DATA</v>
      </c>
      <c r="AJ278" s="75">
        <f>IFERROR(VLOOKUP(K278,'Roll ups'!H:I,2,FALSE),0)</f>
        <v>5567781.3899999987</v>
      </c>
      <c r="AK278" s="76">
        <f>IF(Table2[[#This Row],[PRICE TIER LOOKUP]]=0,0,IF(Table2[[#This Row],[PRICE TIER LOOKUP]]&gt;0,SUM(AB278/AJ278)))</f>
        <v>3.422817575817215E-3</v>
      </c>
      <c r="AL278" s="74" t="e">
        <f>IF(AK278&lt;#REF!,"STRIKE",IF(AK278&gt;=#REF!,"GOOD"))</f>
        <v>#REF!</v>
      </c>
      <c r="AM278" s="75">
        <f>VLOOKUP(H278,'Roll ups'!A:B,2,FALSE)</f>
        <v>325145452.83999985</v>
      </c>
      <c r="AN278" s="77">
        <f t="shared" si="10"/>
        <v>5.8612229799129209E-5</v>
      </c>
      <c r="AO278" s="74" t="str">
        <f>IFERROR(VLOOKUP(Table2[[#This Row],[Product Name]],'Roll ups'!L:P,5,FALSE),"GOOD")</f>
        <v>GOOD</v>
      </c>
      <c r="AP278" s="74">
        <f>Table2[[#This Row],[Retail Dollar Vol Current 12 Mths]]/Table2[[#This Row],[SHELF SALES  LOOKUP]]</f>
        <v>5.8612229799129209E-5</v>
      </c>
      <c r="AQ278" s="69">
        <f t="shared" si="11"/>
        <v>0</v>
      </c>
      <c r="AR27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78" s="69" t="e">
        <f>IF(Table2[[#This Row],[Shelf Dollar Vol Current 12 Mths]]&gt;#REF!,"MEETS $ CRITERIA",IF(Table2[[#This Row],[Shelf Dollar Vol Current 12 Mths]]&lt;#REF!+1,"DOES NOT MEET $ CRITERIA"))</f>
        <v>#REF!</v>
      </c>
      <c r="AT278" s="78"/>
    </row>
    <row r="279" spans="1:46" ht="13.8" x14ac:dyDescent="0.3">
      <c r="A279" s="68" t="s">
        <v>1126</v>
      </c>
      <c r="B279" s="69">
        <v>56850</v>
      </c>
      <c r="C279" s="69">
        <v>281</v>
      </c>
      <c r="D279" s="69" t="s">
        <v>25</v>
      </c>
      <c r="E279" s="70" t="s">
        <v>6313</v>
      </c>
      <c r="F279" s="70"/>
      <c r="G279" s="71" t="s">
        <v>6883</v>
      </c>
      <c r="H279" s="69" t="s">
        <v>6315</v>
      </c>
      <c r="I279" s="68" t="s">
        <v>116</v>
      </c>
      <c r="J279" s="68" t="s">
        <v>116</v>
      </c>
      <c r="K279" s="68" t="s">
        <v>116</v>
      </c>
      <c r="L279" s="68" t="s">
        <v>104</v>
      </c>
      <c r="M279" s="68" t="s">
        <v>116</v>
      </c>
      <c r="N279" s="68" t="s">
        <v>1128</v>
      </c>
      <c r="O279" s="68" t="s">
        <v>6884</v>
      </c>
      <c r="P279" s="72" t="s">
        <v>116</v>
      </c>
      <c r="Q279" s="68" t="s">
        <v>63</v>
      </c>
      <c r="R279" s="68" t="s">
        <v>31</v>
      </c>
      <c r="S279" s="68">
        <v>29</v>
      </c>
      <c r="T279" s="68">
        <v>38.700000000000003</v>
      </c>
      <c r="U279" s="68">
        <v>-0.33</v>
      </c>
      <c r="V279" s="68">
        <v>109.69</v>
      </c>
      <c r="W279" s="68">
        <v>108.12</v>
      </c>
      <c r="X279" s="68">
        <v>0.01</v>
      </c>
      <c r="Y279" s="68">
        <v>275.76</v>
      </c>
      <c r="Z279" s="68">
        <v>385.24</v>
      </c>
      <c r="AA279" s="68">
        <v>-0.4</v>
      </c>
      <c r="AB279" s="73">
        <v>20086.009999999998</v>
      </c>
      <c r="AC279" s="73">
        <v>24504.97</v>
      </c>
      <c r="AD279" s="73">
        <v>20086.009999999998</v>
      </c>
      <c r="AE279" s="73">
        <v>24504.97</v>
      </c>
      <c r="AF279" s="73"/>
      <c r="AG279" s="73">
        <f>IFERROR(VLOOKUP(J279,'Roll ups'!D:E,2,FALSE),0)</f>
        <v>5567781.3899999987</v>
      </c>
      <c r="AH279" s="74">
        <f>IF(Table2[[#This Row],[CATEGORY TTL LOOKUP]]=0,0,IF(Table2[[#This Row],[CATEGORY TTL LOOKUP]]&gt;0,SUM(AB279/AG279)))</f>
        <v>3.6075428600834494E-3</v>
      </c>
      <c r="AI279" s="74" t="str">
        <f>IFERROR(IF(AH279&lt;#REF!,"STRIKE",IF(AH279&gt;=#REF!,"GOOD")),"NO DATA")</f>
        <v>NO DATA</v>
      </c>
      <c r="AJ279" s="75">
        <f>IFERROR(VLOOKUP(K279,'Roll ups'!H:I,2,FALSE),0)</f>
        <v>5567781.3899999987</v>
      </c>
      <c r="AK279" s="76">
        <f>IF(Table2[[#This Row],[PRICE TIER LOOKUP]]=0,0,IF(Table2[[#This Row],[PRICE TIER LOOKUP]]&gt;0,SUM(AB279/AJ279)))</f>
        <v>3.6075428600834494E-3</v>
      </c>
      <c r="AL279" s="74" t="e">
        <f>IF(AK279&lt;#REF!,"STRIKE",IF(AK279&gt;=#REF!,"GOOD"))</f>
        <v>#REF!</v>
      </c>
      <c r="AM279" s="75">
        <f>VLOOKUP(H279,'Roll ups'!A:B,2,FALSE)</f>
        <v>325145452.83999985</v>
      </c>
      <c r="AN279" s="77">
        <f t="shared" si="10"/>
        <v>6.1775460258040512E-5</v>
      </c>
      <c r="AO279" s="74" t="str">
        <f>IFERROR(VLOOKUP(Table2[[#This Row],[Product Name]],'Roll ups'!L:P,5,FALSE),"GOOD")</f>
        <v>GOOD</v>
      </c>
      <c r="AP279" s="74">
        <f>Table2[[#This Row],[Retail Dollar Vol Current 12 Mths]]/Table2[[#This Row],[SHELF SALES  LOOKUP]]</f>
        <v>6.1775460258040512E-5</v>
      </c>
      <c r="AQ279" s="69">
        <f t="shared" si="11"/>
        <v>0</v>
      </c>
      <c r="AR27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79" s="69" t="e">
        <f>IF(Table2[[#This Row],[Shelf Dollar Vol Current 12 Mths]]&gt;#REF!,"MEETS $ CRITERIA",IF(Table2[[#This Row],[Shelf Dollar Vol Current 12 Mths]]&lt;#REF!+1,"DOES NOT MEET $ CRITERIA"))</f>
        <v>#REF!</v>
      </c>
      <c r="AT279" s="78"/>
    </row>
    <row r="280" spans="1:46" ht="13.8" x14ac:dyDescent="0.3">
      <c r="A280" s="68" t="s">
        <v>1149</v>
      </c>
      <c r="B280" s="69">
        <v>56851</v>
      </c>
      <c r="C280" s="69">
        <v>319</v>
      </c>
      <c r="D280" s="69" t="s">
        <v>25</v>
      </c>
      <c r="E280" s="70" t="s">
        <v>6313</v>
      </c>
      <c r="F280" s="70"/>
      <c r="G280" s="71" t="s">
        <v>6885</v>
      </c>
      <c r="H280" s="69" t="s">
        <v>6315</v>
      </c>
      <c r="I280" s="68" t="s">
        <v>116</v>
      </c>
      <c r="J280" s="68" t="s">
        <v>116</v>
      </c>
      <c r="K280" s="68" t="s">
        <v>116</v>
      </c>
      <c r="L280" s="68" t="s">
        <v>104</v>
      </c>
      <c r="M280" s="68" t="s">
        <v>116</v>
      </c>
      <c r="N280" s="68" t="s">
        <v>1128</v>
      </c>
      <c r="O280" s="68" t="s">
        <v>6886</v>
      </c>
      <c r="P280" s="72" t="s">
        <v>116</v>
      </c>
      <c r="Q280" s="68" t="s">
        <v>63</v>
      </c>
      <c r="R280" s="68" t="s">
        <v>31</v>
      </c>
      <c r="S280" s="68">
        <v>10</v>
      </c>
      <c r="T280" s="68">
        <v>18.079999999999998</v>
      </c>
      <c r="U280" s="68">
        <v>-0.81</v>
      </c>
      <c r="V280" s="68">
        <v>47.58</v>
      </c>
      <c r="W280" s="68">
        <v>67.08</v>
      </c>
      <c r="X280" s="68">
        <v>-0.41</v>
      </c>
      <c r="Y280" s="68">
        <v>162.83000000000001</v>
      </c>
      <c r="Z280" s="68">
        <v>243.25</v>
      </c>
      <c r="AA280" s="68">
        <v>-0.49</v>
      </c>
      <c r="AB280" s="73">
        <v>19740.16</v>
      </c>
      <c r="AC280" s="73">
        <v>25605.279999999999</v>
      </c>
      <c r="AD280" s="73">
        <v>19740.16</v>
      </c>
      <c r="AE280" s="73">
        <v>25605.279999999999</v>
      </c>
      <c r="AF280" s="73"/>
      <c r="AG280" s="73">
        <f>IFERROR(VLOOKUP(J280,'Roll ups'!D:E,2,FALSE),0)</f>
        <v>5567781.3899999987</v>
      </c>
      <c r="AH280" s="74">
        <f>IF(Table2[[#This Row],[CATEGORY TTL LOOKUP]]=0,0,IF(Table2[[#This Row],[CATEGORY TTL LOOKUP]]&gt;0,SUM(AB280/AG280)))</f>
        <v>3.5454265563397065E-3</v>
      </c>
      <c r="AI280" s="74" t="str">
        <f>IFERROR(IF(AH280&lt;#REF!,"STRIKE",IF(AH280&gt;=#REF!,"GOOD")),"NO DATA")</f>
        <v>NO DATA</v>
      </c>
      <c r="AJ280" s="75">
        <f>IFERROR(VLOOKUP(K280,'Roll ups'!H:I,2,FALSE),0)</f>
        <v>5567781.3899999987</v>
      </c>
      <c r="AK280" s="76">
        <f>IF(Table2[[#This Row],[PRICE TIER LOOKUP]]=0,0,IF(Table2[[#This Row],[PRICE TIER LOOKUP]]&gt;0,SUM(AB280/AJ280)))</f>
        <v>3.5454265563397065E-3</v>
      </c>
      <c r="AL280" s="74" t="e">
        <f>IF(AK280&lt;#REF!,"STRIKE",IF(AK280&gt;=#REF!,"GOOD"))</f>
        <v>#REF!</v>
      </c>
      <c r="AM280" s="75">
        <f>VLOOKUP(H280,'Roll ups'!A:B,2,FALSE)</f>
        <v>325145452.83999985</v>
      </c>
      <c r="AN280" s="77">
        <f t="shared" si="10"/>
        <v>6.0711782457907828E-5</v>
      </c>
      <c r="AO280" s="74" t="str">
        <f>IFERROR(VLOOKUP(Table2[[#This Row],[Product Name]],'Roll ups'!L:P,5,FALSE),"GOOD")</f>
        <v>GOOD</v>
      </c>
      <c r="AP280" s="74">
        <f>Table2[[#This Row],[Retail Dollar Vol Current 12 Mths]]/Table2[[#This Row],[SHELF SALES  LOOKUP]]</f>
        <v>6.0711782457907828E-5</v>
      </c>
      <c r="AQ280" s="69">
        <f t="shared" si="11"/>
        <v>0</v>
      </c>
      <c r="AR28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80" s="69" t="e">
        <f>IF(Table2[[#This Row],[Shelf Dollar Vol Current 12 Mths]]&gt;#REF!,"MEETS $ CRITERIA",IF(Table2[[#This Row],[Shelf Dollar Vol Current 12 Mths]]&lt;#REF!+1,"DOES NOT MEET $ CRITERIA"))</f>
        <v>#REF!</v>
      </c>
      <c r="AT280" s="78"/>
    </row>
    <row r="281" spans="1:46" ht="13.8" x14ac:dyDescent="0.3">
      <c r="A281" s="68" t="s">
        <v>984</v>
      </c>
      <c r="B281" s="69">
        <v>57049</v>
      </c>
      <c r="C281" s="69">
        <v>312</v>
      </c>
      <c r="D281" s="69" t="s">
        <v>25</v>
      </c>
      <c r="E281" s="70" t="s">
        <v>6313</v>
      </c>
      <c r="F281" s="70"/>
      <c r="G281" s="71" t="s">
        <v>6887</v>
      </c>
      <c r="H281" s="69" t="s">
        <v>6315</v>
      </c>
      <c r="I281" s="68" t="s">
        <v>116</v>
      </c>
      <c r="J281" s="68" t="s">
        <v>116</v>
      </c>
      <c r="K281" s="68" t="s">
        <v>116</v>
      </c>
      <c r="L281" s="68" t="s">
        <v>104</v>
      </c>
      <c r="M281" s="68" t="s">
        <v>116</v>
      </c>
      <c r="N281" s="68" t="s">
        <v>947</v>
      </c>
      <c r="O281" s="68" t="s">
        <v>6888</v>
      </c>
      <c r="P281" s="72" t="s">
        <v>116</v>
      </c>
      <c r="Q281" s="68" t="s">
        <v>213</v>
      </c>
      <c r="R281" s="68" t="s">
        <v>31</v>
      </c>
      <c r="S281" s="68">
        <v>81</v>
      </c>
      <c r="T281" s="68">
        <v>68.06</v>
      </c>
      <c r="U281" s="68">
        <v>0.16</v>
      </c>
      <c r="V281" s="68">
        <v>265.05</v>
      </c>
      <c r="W281" s="68">
        <v>262.13</v>
      </c>
      <c r="X281" s="68">
        <v>0.01</v>
      </c>
      <c r="Y281" s="68">
        <v>1029.8399999999999</v>
      </c>
      <c r="Z281" s="68">
        <v>1036.44</v>
      </c>
      <c r="AA281" s="68">
        <v>-0.01</v>
      </c>
      <c r="AB281" s="73">
        <v>70436.800000000003</v>
      </c>
      <c r="AC281" s="73">
        <v>67525.240000000005</v>
      </c>
      <c r="AD281" s="73">
        <v>70436.800000000003</v>
      </c>
      <c r="AE281" s="73">
        <v>67525.240000000005</v>
      </c>
      <c r="AF281" s="73"/>
      <c r="AG281" s="73">
        <f>IFERROR(VLOOKUP(J281,'Roll ups'!D:E,2,FALSE),0)</f>
        <v>5567781.3899999987</v>
      </c>
      <c r="AH281" s="74">
        <f>IF(Table2[[#This Row],[CATEGORY TTL LOOKUP]]=0,0,IF(Table2[[#This Row],[CATEGORY TTL LOOKUP]]&gt;0,SUM(AB281/AG281)))</f>
        <v>1.2650784049551202E-2</v>
      </c>
      <c r="AI281" s="74" t="str">
        <f>IFERROR(IF(AH281&lt;#REF!,"STRIKE",IF(AH281&gt;=#REF!,"GOOD")),"NO DATA")</f>
        <v>NO DATA</v>
      </c>
      <c r="AJ281" s="75">
        <f>IFERROR(VLOOKUP(K281,'Roll ups'!H:I,2,FALSE),0)</f>
        <v>5567781.3899999987</v>
      </c>
      <c r="AK281" s="76">
        <f>IF(Table2[[#This Row],[PRICE TIER LOOKUP]]=0,0,IF(Table2[[#This Row],[PRICE TIER LOOKUP]]&gt;0,SUM(AB281/AJ281)))</f>
        <v>1.2650784049551202E-2</v>
      </c>
      <c r="AL281" s="74" t="e">
        <f>IF(AK281&lt;#REF!,"STRIKE",IF(AK281&gt;=#REF!,"GOOD"))</f>
        <v>#REF!</v>
      </c>
      <c r="AM281" s="75">
        <f>VLOOKUP(H281,'Roll ups'!A:B,2,FALSE)</f>
        <v>325145452.83999985</v>
      </c>
      <c r="AN281" s="77">
        <f t="shared" si="10"/>
        <v>2.1663166249063647E-4</v>
      </c>
      <c r="AO281" s="74" t="str">
        <f>IFERROR(VLOOKUP(Table2[[#This Row],[Product Name]],'Roll ups'!L:P,5,FALSE),"GOOD")</f>
        <v>GOOD</v>
      </c>
      <c r="AP281" s="74">
        <f>Table2[[#This Row],[Retail Dollar Vol Current 12 Mths]]/Table2[[#This Row],[SHELF SALES  LOOKUP]]</f>
        <v>2.1663166249063647E-4</v>
      </c>
      <c r="AQ281" s="69">
        <f t="shared" si="11"/>
        <v>0</v>
      </c>
      <c r="AR28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81" s="69" t="e">
        <f>IF(Table2[[#This Row],[Shelf Dollar Vol Current 12 Mths]]&gt;#REF!,"MEETS $ CRITERIA",IF(Table2[[#This Row],[Shelf Dollar Vol Current 12 Mths]]&lt;#REF!+1,"DOES NOT MEET $ CRITERIA"))</f>
        <v>#REF!</v>
      </c>
      <c r="AT281" s="78"/>
    </row>
    <row r="282" spans="1:46" ht="13.8" x14ac:dyDescent="0.3">
      <c r="A282" s="68" t="s">
        <v>945</v>
      </c>
      <c r="B282" s="69">
        <v>57051</v>
      </c>
      <c r="C282" s="69">
        <v>404</v>
      </c>
      <c r="D282" s="69" t="s">
        <v>25</v>
      </c>
      <c r="E282" s="70" t="s">
        <v>6313</v>
      </c>
      <c r="F282" s="70"/>
      <c r="G282" s="71" t="s">
        <v>6889</v>
      </c>
      <c r="H282" s="69" t="s">
        <v>6315</v>
      </c>
      <c r="I282" s="68" t="s">
        <v>116</v>
      </c>
      <c r="J282" s="68" t="s">
        <v>116</v>
      </c>
      <c r="K282" s="68" t="s">
        <v>116</v>
      </c>
      <c r="L282" s="68" t="s">
        <v>104</v>
      </c>
      <c r="M282" s="68" t="s">
        <v>116</v>
      </c>
      <c r="N282" s="68" t="s">
        <v>947</v>
      </c>
      <c r="O282" s="68" t="s">
        <v>6890</v>
      </c>
      <c r="P282" s="72" t="s">
        <v>116</v>
      </c>
      <c r="Q282" s="68" t="s">
        <v>213</v>
      </c>
      <c r="R282" s="68" t="s">
        <v>31</v>
      </c>
      <c r="S282" s="68">
        <v>105</v>
      </c>
      <c r="T282" s="68">
        <v>160.1</v>
      </c>
      <c r="U282" s="68">
        <v>-0.53</v>
      </c>
      <c r="V282" s="68">
        <v>344.76</v>
      </c>
      <c r="W282" s="68">
        <v>385.42</v>
      </c>
      <c r="X282" s="68">
        <v>-0.12</v>
      </c>
      <c r="Y282" s="68">
        <v>1450.23</v>
      </c>
      <c r="Z282" s="68">
        <v>1515.67</v>
      </c>
      <c r="AA282" s="68">
        <v>-0.05</v>
      </c>
      <c r="AB282" s="73">
        <v>98158.56</v>
      </c>
      <c r="AC282" s="73">
        <v>96817.34</v>
      </c>
      <c r="AD282" s="73">
        <v>98158.56</v>
      </c>
      <c r="AE282" s="73">
        <v>96817.34</v>
      </c>
      <c r="AF282" s="73"/>
      <c r="AG282" s="73">
        <f>IFERROR(VLOOKUP(J282,'Roll ups'!D:E,2,FALSE),0)</f>
        <v>5567781.3899999987</v>
      </c>
      <c r="AH282" s="74">
        <f>IF(Table2[[#This Row],[CATEGORY TTL LOOKUP]]=0,0,IF(Table2[[#This Row],[CATEGORY TTL LOOKUP]]&gt;0,SUM(AB282/AG282)))</f>
        <v>1.762974390055929E-2</v>
      </c>
      <c r="AI282" s="74" t="str">
        <f>IFERROR(IF(AH282&lt;#REF!,"STRIKE",IF(AH282&gt;=#REF!,"GOOD")),"NO DATA")</f>
        <v>NO DATA</v>
      </c>
      <c r="AJ282" s="75">
        <f>IFERROR(VLOOKUP(K282,'Roll ups'!H:I,2,FALSE),0)</f>
        <v>5567781.3899999987</v>
      </c>
      <c r="AK282" s="76">
        <f>IF(Table2[[#This Row],[PRICE TIER LOOKUP]]=0,0,IF(Table2[[#This Row],[PRICE TIER LOOKUP]]&gt;0,SUM(AB282/AJ282)))</f>
        <v>1.762974390055929E-2</v>
      </c>
      <c r="AL282" s="74" t="e">
        <f>IF(AK282&lt;#REF!,"STRIKE",IF(AK282&gt;=#REF!,"GOOD"))</f>
        <v>#REF!</v>
      </c>
      <c r="AM282" s="75">
        <f>VLOOKUP(H282,'Roll ups'!A:B,2,FALSE)</f>
        <v>325145452.83999985</v>
      </c>
      <c r="AN282" s="77">
        <f t="shared" si="10"/>
        <v>3.0189122788779282E-4</v>
      </c>
      <c r="AO282" s="74" t="str">
        <f>IFERROR(VLOOKUP(Table2[[#This Row],[Product Name]],'Roll ups'!L:P,5,FALSE),"GOOD")</f>
        <v>GOOD</v>
      </c>
      <c r="AP282" s="74">
        <f>Table2[[#This Row],[Retail Dollar Vol Current 12 Mths]]/Table2[[#This Row],[SHELF SALES  LOOKUP]]</f>
        <v>3.0189122788779282E-4</v>
      </c>
      <c r="AQ282" s="69">
        <f t="shared" si="11"/>
        <v>0</v>
      </c>
      <c r="AR28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82" s="69" t="e">
        <f>IF(Table2[[#This Row],[Shelf Dollar Vol Current 12 Mths]]&gt;#REF!,"MEETS $ CRITERIA",IF(Table2[[#This Row],[Shelf Dollar Vol Current 12 Mths]]&lt;#REF!+1,"DOES NOT MEET $ CRITERIA"))</f>
        <v>#REF!</v>
      </c>
      <c r="AT282" s="78"/>
    </row>
    <row r="283" spans="1:46" ht="13.8" x14ac:dyDescent="0.3">
      <c r="A283" s="68" t="s">
        <v>1007</v>
      </c>
      <c r="B283" s="69">
        <v>57120</v>
      </c>
      <c r="C283" s="69">
        <v>472</v>
      </c>
      <c r="D283" s="69" t="s">
        <v>25</v>
      </c>
      <c r="E283" s="70" t="s">
        <v>6313</v>
      </c>
      <c r="F283" s="70"/>
      <c r="G283" s="71" t="s">
        <v>6891</v>
      </c>
      <c r="H283" s="69" t="s">
        <v>6315</v>
      </c>
      <c r="I283" s="68" t="s">
        <v>116</v>
      </c>
      <c r="J283" s="68" t="s">
        <v>116</v>
      </c>
      <c r="K283" s="68" t="s">
        <v>116</v>
      </c>
      <c r="L283" s="68" t="s">
        <v>104</v>
      </c>
      <c r="M283" s="68" t="s">
        <v>116</v>
      </c>
      <c r="N283" s="68" t="s">
        <v>947</v>
      </c>
      <c r="O283" s="68" t="s">
        <v>6892</v>
      </c>
      <c r="P283" s="72" t="s">
        <v>116</v>
      </c>
      <c r="Q283" s="68" t="s">
        <v>213</v>
      </c>
      <c r="R283" s="68" t="s">
        <v>6402</v>
      </c>
      <c r="S283" s="68">
        <v>117</v>
      </c>
      <c r="T283" s="68">
        <v>115.51</v>
      </c>
      <c r="U283" s="68">
        <v>0.01</v>
      </c>
      <c r="V283" s="68">
        <v>254.55</v>
      </c>
      <c r="W283" s="68">
        <v>264.08</v>
      </c>
      <c r="X283" s="68">
        <v>-0.04</v>
      </c>
      <c r="Y283" s="68">
        <v>939.24</v>
      </c>
      <c r="Z283" s="68">
        <v>1052.6099999999999</v>
      </c>
      <c r="AA283" s="68">
        <v>-0.12</v>
      </c>
      <c r="AB283" s="73">
        <v>43841.9</v>
      </c>
      <c r="AC283" s="73">
        <v>50088.21</v>
      </c>
      <c r="AD283" s="73">
        <v>48251.7</v>
      </c>
      <c r="AE283" s="73">
        <v>53727.77</v>
      </c>
      <c r="AF283" s="73"/>
      <c r="AG283" s="73">
        <f>IFERROR(VLOOKUP(J283,'Roll ups'!D:E,2,FALSE),0)</f>
        <v>5567781.3899999987</v>
      </c>
      <c r="AH283" s="74">
        <f>IF(Table2[[#This Row],[CATEGORY TTL LOOKUP]]=0,0,IF(Table2[[#This Row],[CATEGORY TTL LOOKUP]]&gt;0,SUM(AB283/AG283)))</f>
        <v>7.8742136102437771E-3</v>
      </c>
      <c r="AI283" s="74" t="str">
        <f>IFERROR(IF(AH283&lt;#REF!,"STRIKE",IF(AH283&gt;=#REF!,"GOOD")),"NO DATA")</f>
        <v>NO DATA</v>
      </c>
      <c r="AJ283" s="75">
        <f>IFERROR(VLOOKUP(K283,'Roll ups'!H:I,2,FALSE),0)</f>
        <v>5567781.3899999987</v>
      </c>
      <c r="AK283" s="76">
        <f>IF(Table2[[#This Row],[PRICE TIER LOOKUP]]=0,0,IF(Table2[[#This Row],[PRICE TIER LOOKUP]]&gt;0,SUM(AB283/AJ283)))</f>
        <v>7.8742136102437771E-3</v>
      </c>
      <c r="AL283" s="74" t="e">
        <f>IF(AK283&lt;#REF!,"STRIKE",IF(AK283&gt;=#REF!,"GOOD"))</f>
        <v>#REF!</v>
      </c>
      <c r="AM283" s="75">
        <f>VLOOKUP(H283,'Roll ups'!A:B,2,FALSE)</f>
        <v>325145452.83999985</v>
      </c>
      <c r="AN283" s="77">
        <f t="shared" si="10"/>
        <v>1.3483780756292499E-4</v>
      </c>
      <c r="AO283" s="74" t="str">
        <f>IFERROR(VLOOKUP(Table2[[#This Row],[Product Name]],'Roll ups'!L:P,5,FALSE),"GOOD")</f>
        <v>GOOD</v>
      </c>
      <c r="AP283" s="74">
        <f>Table2[[#This Row],[Retail Dollar Vol Current 12 Mths]]/Table2[[#This Row],[SHELF SALES  LOOKUP]]</f>
        <v>1.4840035306827457E-4</v>
      </c>
      <c r="AQ283" s="69">
        <f t="shared" si="11"/>
        <v>0</v>
      </c>
      <c r="AR28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83" s="69" t="e">
        <f>IF(Table2[[#This Row],[Shelf Dollar Vol Current 12 Mths]]&gt;#REF!,"MEETS $ CRITERIA",IF(Table2[[#This Row],[Shelf Dollar Vol Current 12 Mths]]&lt;#REF!+1,"DOES NOT MEET $ CRITERIA"))</f>
        <v>#REF!</v>
      </c>
      <c r="AT283" s="78"/>
    </row>
    <row r="284" spans="1:46" ht="13.8" x14ac:dyDescent="0.3">
      <c r="A284" s="68" t="s">
        <v>1076</v>
      </c>
      <c r="B284" s="69">
        <v>57125</v>
      </c>
      <c r="C284" s="69">
        <v>465</v>
      </c>
      <c r="D284" s="69" t="s">
        <v>25</v>
      </c>
      <c r="E284" s="70" t="s">
        <v>6313</v>
      </c>
      <c r="F284" s="70"/>
      <c r="G284" s="71" t="s">
        <v>6893</v>
      </c>
      <c r="H284" s="69" t="s">
        <v>6315</v>
      </c>
      <c r="I284" s="68" t="s">
        <v>116</v>
      </c>
      <c r="J284" s="68" t="s">
        <v>116</v>
      </c>
      <c r="K284" s="68" t="s">
        <v>116</v>
      </c>
      <c r="L284" s="68" t="s">
        <v>104</v>
      </c>
      <c r="M284" s="68" t="s">
        <v>116</v>
      </c>
      <c r="N284" s="68" t="s">
        <v>122</v>
      </c>
      <c r="O284" s="68" t="s">
        <v>6894</v>
      </c>
      <c r="P284" s="72" t="s">
        <v>116</v>
      </c>
      <c r="Q284" s="68" t="s">
        <v>213</v>
      </c>
      <c r="R284" s="68" t="s">
        <v>6402</v>
      </c>
      <c r="S284" s="68">
        <v>63</v>
      </c>
      <c r="T284" s="68">
        <v>58.34</v>
      </c>
      <c r="U284" s="68">
        <v>0.08</v>
      </c>
      <c r="V284" s="68">
        <v>169.38</v>
      </c>
      <c r="W284" s="68">
        <v>131.84</v>
      </c>
      <c r="X284" s="68">
        <v>0.22</v>
      </c>
      <c r="Y284" s="68">
        <v>669.91</v>
      </c>
      <c r="Z284" s="68">
        <v>574.42999999999995</v>
      </c>
      <c r="AA284" s="68">
        <v>0.14000000000000001</v>
      </c>
      <c r="AB284" s="73">
        <v>31435.45</v>
      </c>
      <c r="AC284" s="73">
        <v>27128.1</v>
      </c>
      <c r="AD284" s="73">
        <v>34415.550000000003</v>
      </c>
      <c r="AE284" s="73">
        <v>28844.94</v>
      </c>
      <c r="AF284" s="73"/>
      <c r="AG284" s="73">
        <f>IFERROR(VLOOKUP(J284,'Roll ups'!D:E,2,FALSE),0)</f>
        <v>5567781.3899999987</v>
      </c>
      <c r="AH284" s="74">
        <f>IF(Table2[[#This Row],[CATEGORY TTL LOOKUP]]=0,0,IF(Table2[[#This Row],[CATEGORY TTL LOOKUP]]&gt;0,SUM(AB284/AG284)))</f>
        <v>5.6459562253035958E-3</v>
      </c>
      <c r="AI284" s="74" t="str">
        <f>IFERROR(IF(AH284&lt;#REF!,"STRIKE",IF(AH284&gt;=#REF!,"GOOD")),"NO DATA")</f>
        <v>NO DATA</v>
      </c>
      <c r="AJ284" s="75">
        <f>IFERROR(VLOOKUP(K284,'Roll ups'!H:I,2,FALSE),0)</f>
        <v>5567781.3899999987</v>
      </c>
      <c r="AK284" s="76">
        <f>IF(Table2[[#This Row],[PRICE TIER LOOKUP]]=0,0,IF(Table2[[#This Row],[PRICE TIER LOOKUP]]&gt;0,SUM(AB284/AJ284)))</f>
        <v>5.6459562253035958E-3</v>
      </c>
      <c r="AL284" s="74" t="e">
        <f>IF(AK284&lt;#REF!,"STRIKE",IF(AK284&gt;=#REF!,"GOOD"))</f>
        <v>#REF!</v>
      </c>
      <c r="AM284" s="75">
        <f>VLOOKUP(H284,'Roll ups'!A:B,2,FALSE)</f>
        <v>325145452.83999985</v>
      </c>
      <c r="AN284" s="77">
        <f t="shared" si="10"/>
        <v>9.6681192141625938E-5</v>
      </c>
      <c r="AO284" s="74" t="str">
        <f>IFERROR(VLOOKUP(Table2[[#This Row],[Product Name]],'Roll ups'!L:P,5,FALSE),"GOOD")</f>
        <v>GOOD</v>
      </c>
      <c r="AP284" s="74">
        <f>Table2[[#This Row],[Retail Dollar Vol Current 12 Mths]]/Table2[[#This Row],[SHELF SALES  LOOKUP]]</f>
        <v>1.058466286377238E-4</v>
      </c>
      <c r="AQ284" s="69">
        <f t="shared" si="11"/>
        <v>0</v>
      </c>
      <c r="AR28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84" s="69" t="e">
        <f>IF(Table2[[#This Row],[Shelf Dollar Vol Current 12 Mths]]&gt;#REF!,"MEETS $ CRITERIA",IF(Table2[[#This Row],[Shelf Dollar Vol Current 12 Mths]]&lt;#REF!+1,"DOES NOT MEET $ CRITERIA"))</f>
        <v>#REF!</v>
      </c>
      <c r="AT284" s="78"/>
    </row>
    <row r="285" spans="1:46" ht="13.8" x14ac:dyDescent="0.3">
      <c r="A285" s="68" t="s">
        <v>1042</v>
      </c>
      <c r="B285" s="69">
        <v>57129</v>
      </c>
      <c r="C285" s="69">
        <v>518</v>
      </c>
      <c r="D285" s="69" t="s">
        <v>25</v>
      </c>
      <c r="E285" s="70" t="s">
        <v>6313</v>
      </c>
      <c r="F285" s="70"/>
      <c r="G285" s="71" t="s">
        <v>6895</v>
      </c>
      <c r="H285" s="69" t="s">
        <v>6315</v>
      </c>
      <c r="I285" s="68" t="s">
        <v>116</v>
      </c>
      <c r="J285" s="68" t="s">
        <v>116</v>
      </c>
      <c r="K285" s="68" t="s">
        <v>116</v>
      </c>
      <c r="L285" s="68" t="s">
        <v>104</v>
      </c>
      <c r="M285" s="68" t="s">
        <v>116</v>
      </c>
      <c r="N285" s="68" t="s">
        <v>979</v>
      </c>
      <c r="O285" s="68" t="s">
        <v>6896</v>
      </c>
      <c r="P285" s="72" t="s">
        <v>116</v>
      </c>
      <c r="Q285" s="68" t="s">
        <v>213</v>
      </c>
      <c r="R285" s="68" t="s">
        <v>6402</v>
      </c>
      <c r="S285" s="68">
        <v>147</v>
      </c>
      <c r="T285" s="68">
        <v>151.68</v>
      </c>
      <c r="U285" s="68">
        <v>-0.03</v>
      </c>
      <c r="V285" s="68">
        <v>322.04000000000002</v>
      </c>
      <c r="W285" s="68">
        <v>299.27999999999997</v>
      </c>
      <c r="X285" s="68">
        <v>7.0000000000000007E-2</v>
      </c>
      <c r="Y285" s="68">
        <v>1125.3699999999999</v>
      </c>
      <c r="Z285" s="68">
        <v>1225.31</v>
      </c>
      <c r="AA285" s="68">
        <v>-0.09</v>
      </c>
      <c r="AB285" s="73">
        <v>52515.31</v>
      </c>
      <c r="AC285" s="73">
        <v>58494.39</v>
      </c>
      <c r="AD285" s="73">
        <v>57812.13</v>
      </c>
      <c r="AE285" s="73">
        <v>62946.99</v>
      </c>
      <c r="AF285" s="73"/>
      <c r="AG285" s="73">
        <f>IFERROR(VLOOKUP(J285,'Roll ups'!D:E,2,FALSE),0)</f>
        <v>5567781.3899999987</v>
      </c>
      <c r="AH285" s="74">
        <f>IF(Table2[[#This Row],[CATEGORY TTL LOOKUP]]=0,0,IF(Table2[[#This Row],[CATEGORY TTL LOOKUP]]&gt;0,SUM(AB285/AG285)))</f>
        <v>9.4319992689224485E-3</v>
      </c>
      <c r="AI285" s="74" t="str">
        <f>IFERROR(IF(AH285&lt;#REF!,"STRIKE",IF(AH285&gt;=#REF!,"GOOD")),"NO DATA")</f>
        <v>NO DATA</v>
      </c>
      <c r="AJ285" s="75">
        <f>IFERROR(VLOOKUP(K285,'Roll ups'!H:I,2,FALSE),0)</f>
        <v>5567781.3899999987</v>
      </c>
      <c r="AK285" s="76">
        <f>IF(Table2[[#This Row],[PRICE TIER LOOKUP]]=0,0,IF(Table2[[#This Row],[PRICE TIER LOOKUP]]&gt;0,SUM(AB285/AJ285)))</f>
        <v>9.4319992689224485E-3</v>
      </c>
      <c r="AL285" s="74" t="e">
        <f>IF(AK285&lt;#REF!,"STRIKE",IF(AK285&gt;=#REF!,"GOOD"))</f>
        <v>#REF!</v>
      </c>
      <c r="AM285" s="75">
        <f>VLOOKUP(H285,'Roll ups'!A:B,2,FALSE)</f>
        <v>325145452.83999985</v>
      </c>
      <c r="AN285" s="77">
        <f t="shared" si="10"/>
        <v>1.6151328441256764E-4</v>
      </c>
      <c r="AO285" s="74" t="str">
        <f>IFERROR(VLOOKUP(Table2[[#This Row],[Product Name]],'Roll ups'!L:P,5,FALSE),"GOOD")</f>
        <v>GOOD</v>
      </c>
      <c r="AP285" s="74">
        <f>Table2[[#This Row],[Retail Dollar Vol Current 12 Mths]]/Table2[[#This Row],[SHELF SALES  LOOKUP]]</f>
        <v>1.7780390128490785E-4</v>
      </c>
      <c r="AQ285" s="69">
        <f t="shared" si="11"/>
        <v>0</v>
      </c>
      <c r="AR28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85" s="69" t="e">
        <f>IF(Table2[[#This Row],[Shelf Dollar Vol Current 12 Mths]]&gt;#REF!,"MEETS $ CRITERIA",IF(Table2[[#This Row],[Shelf Dollar Vol Current 12 Mths]]&lt;#REF!+1,"DOES NOT MEET $ CRITERIA"))</f>
        <v>#REF!</v>
      </c>
      <c r="AT285" s="78"/>
    </row>
    <row r="286" spans="1:46" ht="13.8" x14ac:dyDescent="0.3">
      <c r="A286" s="68" t="s">
        <v>1067</v>
      </c>
      <c r="B286" s="69">
        <v>57144</v>
      </c>
      <c r="C286" s="69">
        <v>457</v>
      </c>
      <c r="D286" s="69" t="s">
        <v>25</v>
      </c>
      <c r="E286" s="70" t="s">
        <v>6313</v>
      </c>
      <c r="F286" s="70"/>
      <c r="G286" s="71" t="s">
        <v>6897</v>
      </c>
      <c r="H286" s="69" t="s">
        <v>6315</v>
      </c>
      <c r="I286" s="68" t="s">
        <v>116</v>
      </c>
      <c r="J286" s="68" t="s">
        <v>116</v>
      </c>
      <c r="K286" s="68" t="s">
        <v>116</v>
      </c>
      <c r="L286" s="68" t="s">
        <v>104</v>
      </c>
      <c r="M286" s="68" t="s">
        <v>116</v>
      </c>
      <c r="N286" s="68" t="s">
        <v>966</v>
      </c>
      <c r="O286" s="68" t="s">
        <v>6898</v>
      </c>
      <c r="P286" s="72" t="s">
        <v>116</v>
      </c>
      <c r="Q286" s="68" t="s">
        <v>213</v>
      </c>
      <c r="R286" s="68" t="s">
        <v>6402</v>
      </c>
      <c r="S286" s="68">
        <v>113</v>
      </c>
      <c r="T286" s="68">
        <v>117.85</v>
      </c>
      <c r="U286" s="68">
        <v>-0.04</v>
      </c>
      <c r="V286" s="68">
        <v>138.85</v>
      </c>
      <c r="W286" s="68">
        <v>261.75</v>
      </c>
      <c r="X286" s="68">
        <v>-0.89</v>
      </c>
      <c r="Y286" s="68">
        <v>633.16999999999996</v>
      </c>
      <c r="Z286" s="68">
        <v>824.52</v>
      </c>
      <c r="AA286" s="68">
        <v>-0.3</v>
      </c>
      <c r="AB286" s="73">
        <v>29409.58</v>
      </c>
      <c r="AC286" s="73">
        <v>39256.379999999997</v>
      </c>
      <c r="AD286" s="73">
        <v>32527.439999999999</v>
      </c>
      <c r="AE286" s="73">
        <v>42343.44</v>
      </c>
      <c r="AF286" s="73"/>
      <c r="AG286" s="73">
        <f>IFERROR(VLOOKUP(J286,'Roll ups'!D:E,2,FALSE),0)</f>
        <v>5567781.3899999987</v>
      </c>
      <c r="AH286" s="74">
        <f>IF(Table2[[#This Row],[CATEGORY TTL LOOKUP]]=0,0,IF(Table2[[#This Row],[CATEGORY TTL LOOKUP]]&gt;0,SUM(AB286/AG286)))</f>
        <v>5.282100344819754E-3</v>
      </c>
      <c r="AI286" s="74" t="str">
        <f>IFERROR(IF(AH286&lt;#REF!,"STRIKE",IF(AH286&gt;=#REF!,"GOOD")),"NO DATA")</f>
        <v>NO DATA</v>
      </c>
      <c r="AJ286" s="75">
        <f>IFERROR(VLOOKUP(K286,'Roll ups'!H:I,2,FALSE),0)</f>
        <v>5567781.3899999987</v>
      </c>
      <c r="AK286" s="76">
        <f>IF(Table2[[#This Row],[PRICE TIER LOOKUP]]=0,0,IF(Table2[[#This Row],[PRICE TIER LOOKUP]]&gt;0,SUM(AB286/AJ286)))</f>
        <v>5.282100344819754E-3</v>
      </c>
      <c r="AL286" s="74" t="e">
        <f>IF(AK286&lt;#REF!,"STRIKE",IF(AK286&gt;=#REF!,"GOOD"))</f>
        <v>#REF!</v>
      </c>
      <c r="AM286" s="75">
        <f>VLOOKUP(H286,'Roll ups'!A:B,2,FALSE)</f>
        <v>325145452.83999985</v>
      </c>
      <c r="AN286" s="77">
        <f t="shared" si="10"/>
        <v>9.0450534501160932E-5</v>
      </c>
      <c r="AO286" s="74" t="str">
        <f>IFERROR(VLOOKUP(Table2[[#This Row],[Product Name]],'Roll ups'!L:P,5,FALSE),"GOOD")</f>
        <v>GOOD</v>
      </c>
      <c r="AP286" s="74">
        <f>Table2[[#This Row],[Retail Dollar Vol Current 12 Mths]]/Table2[[#This Row],[SHELF SALES  LOOKUP]]</f>
        <v>1.0003965830026957E-4</v>
      </c>
      <c r="AQ286" s="69">
        <f t="shared" si="11"/>
        <v>0</v>
      </c>
      <c r="AR28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86" s="69" t="e">
        <f>IF(Table2[[#This Row],[Shelf Dollar Vol Current 12 Mths]]&gt;#REF!,"MEETS $ CRITERIA",IF(Table2[[#This Row],[Shelf Dollar Vol Current 12 Mths]]&lt;#REF!+1,"DOES NOT MEET $ CRITERIA"))</f>
        <v>#REF!</v>
      </c>
      <c r="AT286" s="78"/>
    </row>
    <row r="287" spans="1:46" ht="13.8" x14ac:dyDescent="0.3">
      <c r="A287" s="68" t="s">
        <v>1001</v>
      </c>
      <c r="B287" s="69">
        <v>57148</v>
      </c>
      <c r="C287" s="69">
        <v>538</v>
      </c>
      <c r="D287" s="69" t="s">
        <v>25</v>
      </c>
      <c r="E287" s="70" t="s">
        <v>6313</v>
      </c>
      <c r="F287" s="70"/>
      <c r="G287" s="71" t="s">
        <v>6899</v>
      </c>
      <c r="H287" s="69" t="s">
        <v>6315</v>
      </c>
      <c r="I287" s="68" t="s">
        <v>116</v>
      </c>
      <c r="J287" s="68" t="s">
        <v>116</v>
      </c>
      <c r="K287" s="68" t="s">
        <v>116</v>
      </c>
      <c r="L287" s="68" t="s">
        <v>104</v>
      </c>
      <c r="M287" s="68" t="s">
        <v>116</v>
      </c>
      <c r="N287" s="68" t="s">
        <v>122</v>
      </c>
      <c r="O287" s="68" t="s">
        <v>6900</v>
      </c>
      <c r="P287" s="72" t="s">
        <v>116</v>
      </c>
      <c r="Q287" s="68" t="s">
        <v>213</v>
      </c>
      <c r="R287" s="68" t="s">
        <v>6402</v>
      </c>
      <c r="S287" s="68">
        <v>223</v>
      </c>
      <c r="T287" s="68">
        <v>180.85</v>
      </c>
      <c r="U287" s="68">
        <v>0.19</v>
      </c>
      <c r="V287" s="68">
        <v>417.88</v>
      </c>
      <c r="W287" s="68">
        <v>394.75</v>
      </c>
      <c r="X287" s="68">
        <v>0.06</v>
      </c>
      <c r="Y287" s="68">
        <v>1295.08</v>
      </c>
      <c r="Z287" s="68">
        <v>1325.63</v>
      </c>
      <c r="AA287" s="68">
        <v>-0.02</v>
      </c>
      <c r="AB287" s="73">
        <v>52288.18</v>
      </c>
      <c r="AC287" s="73">
        <v>54485.33</v>
      </c>
      <c r="AD287" s="73">
        <v>58674.6</v>
      </c>
      <c r="AE287" s="73">
        <v>60057.77</v>
      </c>
      <c r="AF287" s="73"/>
      <c r="AG287" s="73">
        <f>IFERROR(VLOOKUP(J287,'Roll ups'!D:E,2,FALSE),0)</f>
        <v>5567781.3899999987</v>
      </c>
      <c r="AH287" s="74">
        <f>IF(Table2[[#This Row],[CATEGORY TTL LOOKUP]]=0,0,IF(Table2[[#This Row],[CATEGORY TTL LOOKUP]]&gt;0,SUM(AB287/AG287)))</f>
        <v>9.3912056414269546E-3</v>
      </c>
      <c r="AI287" s="74" t="str">
        <f>IFERROR(IF(AH287&lt;#REF!,"STRIKE",IF(AH287&gt;=#REF!,"GOOD")),"NO DATA")</f>
        <v>NO DATA</v>
      </c>
      <c r="AJ287" s="75">
        <f>IFERROR(VLOOKUP(K287,'Roll ups'!H:I,2,FALSE),0)</f>
        <v>5567781.3899999987</v>
      </c>
      <c r="AK287" s="76">
        <f>IF(Table2[[#This Row],[PRICE TIER LOOKUP]]=0,0,IF(Table2[[#This Row],[PRICE TIER LOOKUP]]&gt;0,SUM(AB287/AJ287)))</f>
        <v>9.3912056414269546E-3</v>
      </c>
      <c r="AL287" s="74" t="e">
        <f>IF(AK287&lt;#REF!,"STRIKE",IF(AK287&gt;=#REF!,"GOOD"))</f>
        <v>#REF!</v>
      </c>
      <c r="AM287" s="75">
        <f>VLOOKUP(H287,'Roll ups'!A:B,2,FALSE)</f>
        <v>325145452.83999985</v>
      </c>
      <c r="AN287" s="77">
        <f t="shared" si="10"/>
        <v>1.6081473550771255E-4</v>
      </c>
      <c r="AO287" s="74" t="str">
        <f>IFERROR(VLOOKUP(Table2[[#This Row],[Product Name]],'Roll ups'!L:P,5,FALSE),"GOOD")</f>
        <v>GOOD</v>
      </c>
      <c r="AP287" s="74">
        <f>Table2[[#This Row],[Retail Dollar Vol Current 12 Mths]]/Table2[[#This Row],[SHELF SALES  LOOKUP]]</f>
        <v>1.8045646798226349E-4</v>
      </c>
      <c r="AQ287" s="69">
        <f t="shared" si="11"/>
        <v>0</v>
      </c>
      <c r="AR28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87" s="69" t="e">
        <f>IF(Table2[[#This Row],[Shelf Dollar Vol Current 12 Mths]]&gt;#REF!,"MEETS $ CRITERIA",IF(Table2[[#This Row],[Shelf Dollar Vol Current 12 Mths]]&lt;#REF!+1,"DOES NOT MEET $ CRITERIA"))</f>
        <v>#REF!</v>
      </c>
      <c r="AT287" s="78"/>
    </row>
    <row r="288" spans="1:46" ht="13.8" x14ac:dyDescent="0.3">
      <c r="A288" s="68" t="s">
        <v>1054</v>
      </c>
      <c r="B288" s="69">
        <v>57157</v>
      </c>
      <c r="C288" s="69">
        <v>500</v>
      </c>
      <c r="D288" s="69" t="s">
        <v>25</v>
      </c>
      <c r="E288" s="70" t="s">
        <v>6313</v>
      </c>
      <c r="F288" s="70"/>
      <c r="G288" s="71" t="s">
        <v>6901</v>
      </c>
      <c r="H288" s="69" t="s">
        <v>6315</v>
      </c>
      <c r="I288" s="68" t="s">
        <v>116</v>
      </c>
      <c r="J288" s="68" t="s">
        <v>116</v>
      </c>
      <c r="K288" s="68" t="s">
        <v>116</v>
      </c>
      <c r="L288" s="68" t="s">
        <v>104</v>
      </c>
      <c r="M288" s="68" t="s">
        <v>116</v>
      </c>
      <c r="N288" s="68" t="s">
        <v>1056</v>
      </c>
      <c r="O288" s="68" t="s">
        <v>6902</v>
      </c>
      <c r="P288" s="72" t="s">
        <v>116</v>
      </c>
      <c r="Q288" s="68" t="s">
        <v>213</v>
      </c>
      <c r="R288" s="68" t="s">
        <v>6402</v>
      </c>
      <c r="S288" s="68">
        <v>149</v>
      </c>
      <c r="T288" s="68">
        <v>37.340000000000003</v>
      </c>
      <c r="U288" s="68">
        <v>0.75</v>
      </c>
      <c r="V288" s="68">
        <v>273.42</v>
      </c>
      <c r="W288" s="68">
        <v>201.07</v>
      </c>
      <c r="X288" s="68">
        <v>0.26</v>
      </c>
      <c r="Y288" s="68">
        <v>930.91</v>
      </c>
      <c r="Z288" s="68">
        <v>869.24</v>
      </c>
      <c r="AA288" s="68">
        <v>7.0000000000000007E-2</v>
      </c>
      <c r="AB288" s="73">
        <v>43360.61</v>
      </c>
      <c r="AC288" s="73">
        <v>41369.46</v>
      </c>
      <c r="AD288" s="73">
        <v>47822.13</v>
      </c>
      <c r="AE288" s="73">
        <v>44629.34</v>
      </c>
      <c r="AF288" s="73"/>
      <c r="AG288" s="73">
        <f>IFERROR(VLOOKUP(J288,'Roll ups'!D:E,2,FALSE),0)</f>
        <v>5567781.3899999987</v>
      </c>
      <c r="AH288" s="74">
        <f>IF(Table2[[#This Row],[CATEGORY TTL LOOKUP]]=0,0,IF(Table2[[#This Row],[CATEGORY TTL LOOKUP]]&gt;0,SUM(AB288/AG288)))</f>
        <v>7.7877716387855537E-3</v>
      </c>
      <c r="AI288" s="74" t="str">
        <f>IFERROR(IF(AH288&lt;#REF!,"STRIKE",IF(AH288&gt;=#REF!,"GOOD")),"NO DATA")</f>
        <v>NO DATA</v>
      </c>
      <c r="AJ288" s="75">
        <f>IFERROR(VLOOKUP(K288,'Roll ups'!H:I,2,FALSE),0)</f>
        <v>5567781.3899999987</v>
      </c>
      <c r="AK288" s="76">
        <f>IF(Table2[[#This Row],[PRICE TIER LOOKUP]]=0,0,IF(Table2[[#This Row],[PRICE TIER LOOKUP]]&gt;0,SUM(AB288/AJ288)))</f>
        <v>7.7877716387855537E-3</v>
      </c>
      <c r="AL288" s="74" t="e">
        <f>IF(AK288&lt;#REF!,"STRIKE",IF(AK288&gt;=#REF!,"GOOD"))</f>
        <v>#REF!</v>
      </c>
      <c r="AM288" s="75">
        <f>VLOOKUP(H288,'Roll ups'!A:B,2,FALSE)</f>
        <v>325145452.83999985</v>
      </c>
      <c r="AN288" s="77">
        <f t="shared" si="10"/>
        <v>1.3335757772795067E-4</v>
      </c>
      <c r="AO288" s="74" t="str">
        <f>IFERROR(VLOOKUP(Table2[[#This Row],[Product Name]],'Roll ups'!L:P,5,FALSE),"GOOD")</f>
        <v>GOOD</v>
      </c>
      <c r="AP288" s="74">
        <f>Table2[[#This Row],[Retail Dollar Vol Current 12 Mths]]/Table2[[#This Row],[SHELF SALES  LOOKUP]]</f>
        <v>1.4707919050472679E-4</v>
      </c>
      <c r="AQ288" s="69">
        <f t="shared" si="11"/>
        <v>0</v>
      </c>
      <c r="AR28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88" s="69" t="e">
        <f>IF(Table2[[#This Row],[Shelf Dollar Vol Current 12 Mths]]&gt;#REF!,"MEETS $ CRITERIA",IF(Table2[[#This Row],[Shelf Dollar Vol Current 12 Mths]]&lt;#REF!+1,"DOES NOT MEET $ CRITERIA"))</f>
        <v>#REF!</v>
      </c>
      <c r="AT288" s="78"/>
    </row>
    <row r="289" spans="1:46" ht="13.8" x14ac:dyDescent="0.3">
      <c r="A289" s="68" t="s">
        <v>1079</v>
      </c>
      <c r="B289" s="69">
        <v>57181</v>
      </c>
      <c r="C289" s="69">
        <v>496</v>
      </c>
      <c r="D289" s="69" t="s">
        <v>25</v>
      </c>
      <c r="E289" s="70" t="s">
        <v>6313</v>
      </c>
      <c r="F289" s="70"/>
      <c r="G289" s="71" t="s">
        <v>6903</v>
      </c>
      <c r="H289" s="69" t="s">
        <v>6315</v>
      </c>
      <c r="I289" s="68" t="s">
        <v>116</v>
      </c>
      <c r="J289" s="68" t="s">
        <v>116</v>
      </c>
      <c r="K289" s="68" t="s">
        <v>116</v>
      </c>
      <c r="L289" s="68" t="s">
        <v>104</v>
      </c>
      <c r="M289" s="68" t="s">
        <v>116</v>
      </c>
      <c r="N289" s="68" t="s">
        <v>122</v>
      </c>
      <c r="O289" s="68" t="s">
        <v>6904</v>
      </c>
      <c r="P289" s="72" t="s">
        <v>116</v>
      </c>
      <c r="Q289" s="68" t="s">
        <v>213</v>
      </c>
      <c r="R289" s="68" t="s">
        <v>6402</v>
      </c>
      <c r="S289" s="68">
        <v>83</v>
      </c>
      <c r="T289" s="68">
        <v>88.28</v>
      </c>
      <c r="U289" s="68">
        <v>-0.06</v>
      </c>
      <c r="V289" s="68">
        <v>168.21</v>
      </c>
      <c r="W289" s="68">
        <v>186.1</v>
      </c>
      <c r="X289" s="68">
        <v>-0.11</v>
      </c>
      <c r="Y289" s="68">
        <v>619.95000000000005</v>
      </c>
      <c r="Z289" s="68">
        <v>723.6</v>
      </c>
      <c r="AA289" s="68">
        <v>-0.17</v>
      </c>
      <c r="AB289" s="73">
        <v>28824.720000000001</v>
      </c>
      <c r="AC289" s="73">
        <v>34019.370000000003</v>
      </c>
      <c r="AD289" s="73">
        <v>31848.12</v>
      </c>
      <c r="AE289" s="73">
        <v>36770.410000000003</v>
      </c>
      <c r="AF289" s="73"/>
      <c r="AG289" s="73">
        <f>IFERROR(VLOOKUP(J289,'Roll ups'!D:E,2,FALSE),0)</f>
        <v>5567781.3899999987</v>
      </c>
      <c r="AH289" s="74">
        <f>IF(Table2[[#This Row],[CATEGORY TTL LOOKUP]]=0,0,IF(Table2[[#This Row],[CATEGORY TTL LOOKUP]]&gt;0,SUM(AB289/AG289)))</f>
        <v>5.1770567091176702E-3</v>
      </c>
      <c r="AI289" s="74" t="str">
        <f>IFERROR(IF(AH289&lt;#REF!,"STRIKE",IF(AH289&gt;=#REF!,"GOOD")),"NO DATA")</f>
        <v>NO DATA</v>
      </c>
      <c r="AJ289" s="75">
        <f>IFERROR(VLOOKUP(K289,'Roll ups'!H:I,2,FALSE),0)</f>
        <v>5567781.3899999987</v>
      </c>
      <c r="AK289" s="76">
        <f>IF(Table2[[#This Row],[PRICE TIER LOOKUP]]=0,0,IF(Table2[[#This Row],[PRICE TIER LOOKUP]]&gt;0,SUM(AB289/AJ289)))</f>
        <v>5.1770567091176702E-3</v>
      </c>
      <c r="AL289" s="74" t="e">
        <f>IF(AK289&lt;#REF!,"STRIKE",IF(AK289&gt;=#REF!,"GOOD"))</f>
        <v>#REF!</v>
      </c>
      <c r="AM289" s="75">
        <f>VLOOKUP(H289,'Roll ups'!A:B,2,FALSE)</f>
        <v>325145452.83999985</v>
      </c>
      <c r="AN289" s="77">
        <f t="shared" si="10"/>
        <v>8.8651770302272369E-5</v>
      </c>
      <c r="AO289" s="74" t="str">
        <f>IFERROR(VLOOKUP(Table2[[#This Row],[Product Name]],'Roll ups'!L:P,5,FALSE),"GOOD")</f>
        <v>GOOD</v>
      </c>
      <c r="AP289" s="74">
        <f>Table2[[#This Row],[Retail Dollar Vol Current 12 Mths]]/Table2[[#This Row],[SHELF SALES  LOOKUP]]</f>
        <v>9.7950377967217253E-5</v>
      </c>
      <c r="AQ289" s="69">
        <f t="shared" si="11"/>
        <v>0</v>
      </c>
      <c r="AR28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89" s="69" t="e">
        <f>IF(Table2[[#This Row],[Shelf Dollar Vol Current 12 Mths]]&gt;#REF!,"MEETS $ CRITERIA",IF(Table2[[#This Row],[Shelf Dollar Vol Current 12 Mths]]&lt;#REF!+1,"DOES NOT MEET $ CRITERIA"))</f>
        <v>#REF!</v>
      </c>
      <c r="AT289" s="78"/>
    </row>
    <row r="290" spans="1:46" ht="13.8" x14ac:dyDescent="0.3">
      <c r="A290" s="68" t="s">
        <v>1048</v>
      </c>
      <c r="B290" s="69">
        <v>58801</v>
      </c>
      <c r="C290" s="69">
        <v>304</v>
      </c>
      <c r="D290" s="69" t="s">
        <v>25</v>
      </c>
      <c r="E290" s="70" t="s">
        <v>6313</v>
      </c>
      <c r="F290" s="70"/>
      <c r="G290" s="71" t="s">
        <v>6905</v>
      </c>
      <c r="H290" s="69" t="s">
        <v>6315</v>
      </c>
      <c r="I290" s="68" t="s">
        <v>116</v>
      </c>
      <c r="J290" s="68" t="s">
        <v>116</v>
      </c>
      <c r="K290" s="68" t="s">
        <v>116</v>
      </c>
      <c r="L290" s="68" t="s">
        <v>104</v>
      </c>
      <c r="M290" s="68" t="s">
        <v>116</v>
      </c>
      <c r="N290" s="68" t="s">
        <v>947</v>
      </c>
      <c r="O290" s="68" t="s">
        <v>6906</v>
      </c>
      <c r="P290" s="72" t="s">
        <v>116</v>
      </c>
      <c r="Q290" s="68" t="s">
        <v>397</v>
      </c>
      <c r="R290" s="68" t="s">
        <v>31</v>
      </c>
      <c r="S290" s="68">
        <v>50</v>
      </c>
      <c r="T290" s="68">
        <v>51.34</v>
      </c>
      <c r="U290" s="68">
        <v>-0.02</v>
      </c>
      <c r="V290" s="68">
        <v>161.03</v>
      </c>
      <c r="W290" s="68">
        <v>147.01</v>
      </c>
      <c r="X290" s="68">
        <v>0.09</v>
      </c>
      <c r="Y290" s="68">
        <v>525.47</v>
      </c>
      <c r="Z290" s="68">
        <v>501.14</v>
      </c>
      <c r="AA290" s="68">
        <v>0.05</v>
      </c>
      <c r="AB290" s="73">
        <v>51716.28</v>
      </c>
      <c r="AC290" s="73">
        <v>49263.06</v>
      </c>
      <c r="AD290" s="73">
        <v>51716.28</v>
      </c>
      <c r="AE290" s="73">
        <v>49263.06</v>
      </c>
      <c r="AF290" s="73"/>
      <c r="AG290" s="73">
        <f>IFERROR(VLOOKUP(J290,'Roll ups'!D:E,2,FALSE),0)</f>
        <v>5567781.3899999987</v>
      </c>
      <c r="AH290" s="74">
        <f>IF(Table2[[#This Row],[CATEGORY TTL LOOKUP]]=0,0,IF(Table2[[#This Row],[CATEGORY TTL LOOKUP]]&gt;0,SUM(AB290/AG290)))</f>
        <v>9.2884896833207043E-3</v>
      </c>
      <c r="AI290" s="74" t="str">
        <f>IFERROR(IF(AH290&lt;#REF!,"STRIKE",IF(AH290&gt;=#REF!,"GOOD")),"NO DATA")</f>
        <v>NO DATA</v>
      </c>
      <c r="AJ290" s="75">
        <f>IFERROR(VLOOKUP(K290,'Roll ups'!H:I,2,FALSE),0)</f>
        <v>5567781.3899999987</v>
      </c>
      <c r="AK290" s="76">
        <f>IF(Table2[[#This Row],[PRICE TIER LOOKUP]]=0,0,IF(Table2[[#This Row],[PRICE TIER LOOKUP]]&gt;0,SUM(AB290/AJ290)))</f>
        <v>9.2884896833207043E-3</v>
      </c>
      <c r="AL290" s="74" t="e">
        <f>IF(AK290&lt;#REF!,"STRIKE",IF(AK290&gt;=#REF!,"GOOD"))</f>
        <v>#REF!</v>
      </c>
      <c r="AM290" s="75">
        <f>VLOOKUP(H290,'Roll ups'!A:B,2,FALSE)</f>
        <v>325145452.83999985</v>
      </c>
      <c r="AN290" s="77">
        <f t="shared" si="10"/>
        <v>1.5905583039307935E-4</v>
      </c>
      <c r="AO290" s="74" t="str">
        <f>IFERROR(VLOOKUP(Table2[[#This Row],[Product Name]],'Roll ups'!L:P,5,FALSE),"GOOD")</f>
        <v>GOOD</v>
      </c>
      <c r="AP290" s="74">
        <f>Table2[[#This Row],[Retail Dollar Vol Current 12 Mths]]/Table2[[#This Row],[SHELF SALES  LOOKUP]]</f>
        <v>1.5905583039307935E-4</v>
      </c>
      <c r="AQ290" s="69">
        <f t="shared" si="11"/>
        <v>0</v>
      </c>
      <c r="AR29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90" s="69" t="e">
        <f>IF(Table2[[#This Row],[Shelf Dollar Vol Current 12 Mths]]&gt;#REF!,"MEETS $ CRITERIA",IF(Table2[[#This Row],[Shelf Dollar Vol Current 12 Mths]]&lt;#REF!+1,"DOES NOT MEET $ CRITERIA"))</f>
        <v>#REF!</v>
      </c>
      <c r="AT290" s="78"/>
    </row>
    <row r="291" spans="1:46" ht="13.8" x14ac:dyDescent="0.3">
      <c r="A291" s="68" t="s">
        <v>942</v>
      </c>
      <c r="B291" s="69">
        <v>58835</v>
      </c>
      <c r="C291" s="69">
        <v>588</v>
      </c>
      <c r="D291" s="69" t="s">
        <v>25</v>
      </c>
      <c r="E291" s="70" t="s">
        <v>6313</v>
      </c>
      <c r="F291" s="70"/>
      <c r="G291" s="71" t="s">
        <v>6907</v>
      </c>
      <c r="H291" s="69" t="s">
        <v>6315</v>
      </c>
      <c r="I291" s="68" t="s">
        <v>116</v>
      </c>
      <c r="J291" s="68" t="s">
        <v>116</v>
      </c>
      <c r="K291" s="68" t="s">
        <v>116</v>
      </c>
      <c r="L291" s="68" t="s">
        <v>104</v>
      </c>
      <c r="M291" s="68" t="s">
        <v>116</v>
      </c>
      <c r="N291" s="68" t="s">
        <v>122</v>
      </c>
      <c r="O291" s="68" t="s">
        <v>6908</v>
      </c>
      <c r="P291" s="72" t="s">
        <v>116</v>
      </c>
      <c r="Q291" s="68" t="s">
        <v>128</v>
      </c>
      <c r="R291" s="68" t="s">
        <v>60</v>
      </c>
      <c r="S291" s="68">
        <v>129</v>
      </c>
      <c r="T291" s="68">
        <v>133.33000000000001</v>
      </c>
      <c r="U291" s="68">
        <v>-0.04</v>
      </c>
      <c r="V291" s="68">
        <v>324.77</v>
      </c>
      <c r="W291" s="68">
        <v>321.05</v>
      </c>
      <c r="X291" s="68">
        <v>0.01</v>
      </c>
      <c r="Y291" s="68">
        <v>940.18</v>
      </c>
      <c r="Z291" s="68">
        <v>958.88</v>
      </c>
      <c r="AA291" s="68">
        <v>-0.02</v>
      </c>
      <c r="AB291" s="73">
        <v>84103.679999999993</v>
      </c>
      <c r="AC291" s="73">
        <v>86888.88</v>
      </c>
      <c r="AD291" s="73">
        <v>90547.68</v>
      </c>
      <c r="AE291" s="73">
        <v>92468.88</v>
      </c>
      <c r="AF291" s="73"/>
      <c r="AG291" s="73">
        <f>IFERROR(VLOOKUP(J291,'Roll ups'!D:E,2,FALSE),0)</f>
        <v>5567781.3899999987</v>
      </c>
      <c r="AH291" s="74">
        <f>IF(Table2[[#This Row],[CATEGORY TTL LOOKUP]]=0,0,IF(Table2[[#This Row],[CATEGORY TTL LOOKUP]]&gt;0,SUM(AB291/AG291)))</f>
        <v>1.5105420653018852E-2</v>
      </c>
      <c r="AI291" s="74" t="str">
        <f>IFERROR(IF(AH291&lt;#REF!,"STRIKE",IF(AH291&gt;=#REF!,"GOOD")),"NO DATA")</f>
        <v>NO DATA</v>
      </c>
      <c r="AJ291" s="75">
        <f>IFERROR(VLOOKUP(K291,'Roll ups'!H:I,2,FALSE),0)</f>
        <v>5567781.3899999987</v>
      </c>
      <c r="AK291" s="76">
        <f>IF(Table2[[#This Row],[PRICE TIER LOOKUP]]=0,0,IF(Table2[[#This Row],[PRICE TIER LOOKUP]]&gt;0,SUM(AB291/AJ291)))</f>
        <v>1.5105420653018852E-2</v>
      </c>
      <c r="AL291" s="74" t="e">
        <f>IF(AK291&lt;#REF!,"STRIKE",IF(AK291&gt;=#REF!,"GOOD"))</f>
        <v>#REF!</v>
      </c>
      <c r="AM291" s="75">
        <f>VLOOKUP(H291,'Roll ups'!A:B,2,FALSE)</f>
        <v>325145452.83999985</v>
      </c>
      <c r="AN291" s="77">
        <f t="shared" si="10"/>
        <v>2.5866478914403395E-4</v>
      </c>
      <c r="AO291" s="74" t="str">
        <f>IFERROR(VLOOKUP(Table2[[#This Row],[Product Name]],'Roll ups'!L:P,5,FALSE),"GOOD")</f>
        <v>GOOD</v>
      </c>
      <c r="AP291" s="74">
        <f>Table2[[#This Row],[Retail Dollar Vol Current 12 Mths]]/Table2[[#This Row],[SHELF SALES  LOOKUP]]</f>
        <v>2.7848361159323184E-4</v>
      </c>
      <c r="AQ291" s="69">
        <f t="shared" si="11"/>
        <v>0</v>
      </c>
      <c r="AR29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91" s="69" t="e">
        <f>IF(Table2[[#This Row],[Shelf Dollar Vol Current 12 Mths]]&gt;#REF!,"MEETS $ CRITERIA",IF(Table2[[#This Row],[Shelf Dollar Vol Current 12 Mths]]&lt;#REF!+1,"DOES NOT MEET $ CRITERIA"))</f>
        <v>#REF!</v>
      </c>
      <c r="AT291" s="78"/>
    </row>
    <row r="292" spans="1:46" ht="13.8" x14ac:dyDescent="0.3">
      <c r="A292" s="68" t="s">
        <v>929</v>
      </c>
      <c r="B292" s="69">
        <v>58836</v>
      </c>
      <c r="C292" s="69">
        <v>543</v>
      </c>
      <c r="D292" s="69" t="s">
        <v>25</v>
      </c>
      <c r="E292" s="70" t="s">
        <v>6313</v>
      </c>
      <c r="F292" s="70"/>
      <c r="G292" s="71" t="s">
        <v>6909</v>
      </c>
      <c r="H292" s="69" t="s">
        <v>6315</v>
      </c>
      <c r="I292" s="68" t="s">
        <v>116</v>
      </c>
      <c r="J292" s="68" t="s">
        <v>116</v>
      </c>
      <c r="K292" s="68" t="s">
        <v>116</v>
      </c>
      <c r="L292" s="68" t="s">
        <v>104</v>
      </c>
      <c r="M292" s="68" t="s">
        <v>116</v>
      </c>
      <c r="N292" s="68" t="s">
        <v>122</v>
      </c>
      <c r="O292" s="68" t="s">
        <v>6910</v>
      </c>
      <c r="P292" s="72" t="s">
        <v>116</v>
      </c>
      <c r="Q292" s="68" t="s">
        <v>128</v>
      </c>
      <c r="R292" s="68" t="s">
        <v>60</v>
      </c>
      <c r="S292" s="68">
        <v>79</v>
      </c>
      <c r="T292" s="68">
        <v>69</v>
      </c>
      <c r="U292" s="68">
        <v>0.13</v>
      </c>
      <c r="V292" s="68">
        <v>180.58</v>
      </c>
      <c r="W292" s="68">
        <v>194</v>
      </c>
      <c r="X292" s="68">
        <v>-7.0000000000000007E-2</v>
      </c>
      <c r="Y292" s="68">
        <v>602.58000000000004</v>
      </c>
      <c r="Z292" s="68">
        <v>677.17</v>
      </c>
      <c r="AA292" s="68">
        <v>-0.12</v>
      </c>
      <c r="AB292" s="73">
        <v>63608.23</v>
      </c>
      <c r="AC292" s="73">
        <v>71631.48</v>
      </c>
      <c r="AD292" s="73">
        <v>66742.13</v>
      </c>
      <c r="AE292" s="73">
        <v>75098.02</v>
      </c>
      <c r="AF292" s="73"/>
      <c r="AG292" s="73">
        <f>IFERROR(VLOOKUP(J292,'Roll ups'!D:E,2,FALSE),0)</f>
        <v>5567781.3899999987</v>
      </c>
      <c r="AH292" s="74">
        <f>IF(Table2[[#This Row],[CATEGORY TTL LOOKUP]]=0,0,IF(Table2[[#This Row],[CATEGORY TTL LOOKUP]]&gt;0,SUM(AB292/AG292)))</f>
        <v>1.1424340422963341E-2</v>
      </c>
      <c r="AI292" s="74" t="str">
        <f>IFERROR(IF(AH292&lt;#REF!,"STRIKE",IF(AH292&gt;=#REF!,"GOOD")),"NO DATA")</f>
        <v>NO DATA</v>
      </c>
      <c r="AJ292" s="75">
        <f>IFERROR(VLOOKUP(K292,'Roll ups'!H:I,2,FALSE),0)</f>
        <v>5567781.3899999987</v>
      </c>
      <c r="AK292" s="76">
        <f>IF(Table2[[#This Row],[PRICE TIER LOOKUP]]=0,0,IF(Table2[[#This Row],[PRICE TIER LOOKUP]]&gt;0,SUM(AB292/AJ292)))</f>
        <v>1.1424340422963341E-2</v>
      </c>
      <c r="AL292" s="74" t="e">
        <f>IF(AK292&lt;#REF!,"STRIKE",IF(AK292&gt;=#REF!,"GOOD"))</f>
        <v>#REF!</v>
      </c>
      <c r="AM292" s="75">
        <f>VLOOKUP(H292,'Roll ups'!A:B,2,FALSE)</f>
        <v>325145452.83999985</v>
      </c>
      <c r="AN292" s="77">
        <f t="shared" si="10"/>
        <v>1.9563007707599971E-4</v>
      </c>
      <c r="AO292" s="74" t="str">
        <f>IFERROR(VLOOKUP(Table2[[#This Row],[Product Name]],'Roll ups'!L:P,5,FALSE),"GOOD")</f>
        <v>GOOD</v>
      </c>
      <c r="AP292" s="74">
        <f>Table2[[#This Row],[Retail Dollar Vol Current 12 Mths]]/Table2[[#This Row],[SHELF SALES  LOOKUP]]</f>
        <v>2.0526853264296764E-4</v>
      </c>
      <c r="AQ292" s="69">
        <f t="shared" si="11"/>
        <v>0</v>
      </c>
      <c r="AR29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92" s="69" t="e">
        <f>IF(Table2[[#This Row],[Shelf Dollar Vol Current 12 Mths]]&gt;#REF!,"MEETS $ CRITERIA",IF(Table2[[#This Row],[Shelf Dollar Vol Current 12 Mths]]&lt;#REF!+1,"DOES NOT MEET $ CRITERIA"))</f>
        <v>#REF!</v>
      </c>
      <c r="AT292" s="78"/>
    </row>
    <row r="293" spans="1:46" ht="13.8" x14ac:dyDescent="0.3">
      <c r="A293" s="68" t="s">
        <v>1070</v>
      </c>
      <c r="B293" s="69">
        <v>58837</v>
      </c>
      <c r="C293" s="69">
        <v>343</v>
      </c>
      <c r="D293" s="69" t="s">
        <v>25</v>
      </c>
      <c r="E293" s="70" t="s">
        <v>6313</v>
      </c>
      <c r="F293" s="70"/>
      <c r="G293" s="71" t="s">
        <v>6911</v>
      </c>
      <c r="H293" s="69" t="s">
        <v>6315</v>
      </c>
      <c r="I293" s="68" t="s">
        <v>116</v>
      </c>
      <c r="J293" s="68" t="s">
        <v>116</v>
      </c>
      <c r="K293" s="68" t="s">
        <v>116</v>
      </c>
      <c r="L293" s="68" t="s">
        <v>104</v>
      </c>
      <c r="M293" s="68" t="s">
        <v>116</v>
      </c>
      <c r="N293" s="68" t="s">
        <v>122</v>
      </c>
      <c r="O293" s="68" t="s">
        <v>6912</v>
      </c>
      <c r="P293" s="72" t="s">
        <v>116</v>
      </c>
      <c r="Q293" s="68" t="s">
        <v>128</v>
      </c>
      <c r="R293" s="68" t="s">
        <v>60</v>
      </c>
      <c r="S293" s="68">
        <v>25</v>
      </c>
      <c r="T293" s="68">
        <v>31.5</v>
      </c>
      <c r="U293" s="68">
        <v>-0.26</v>
      </c>
      <c r="V293" s="68">
        <v>75.08</v>
      </c>
      <c r="W293" s="68">
        <v>66.5</v>
      </c>
      <c r="X293" s="68">
        <v>0.11</v>
      </c>
      <c r="Y293" s="68">
        <v>278.08</v>
      </c>
      <c r="Z293" s="68">
        <v>296</v>
      </c>
      <c r="AA293" s="68">
        <v>-0.06</v>
      </c>
      <c r="AB293" s="73">
        <v>28564.720000000001</v>
      </c>
      <c r="AC293" s="73">
        <v>30442.92</v>
      </c>
      <c r="AD293" s="73">
        <v>28564.720000000001</v>
      </c>
      <c r="AE293" s="73">
        <v>30442.92</v>
      </c>
      <c r="AF293" s="73"/>
      <c r="AG293" s="73">
        <f>IFERROR(VLOOKUP(J293,'Roll ups'!D:E,2,FALSE),0)</f>
        <v>5567781.3899999987</v>
      </c>
      <c r="AH293" s="74">
        <f>IF(Table2[[#This Row],[CATEGORY TTL LOOKUP]]=0,0,IF(Table2[[#This Row],[CATEGORY TTL LOOKUP]]&gt;0,SUM(AB293/AG293)))</f>
        <v>5.1303594733987943E-3</v>
      </c>
      <c r="AI293" s="74" t="str">
        <f>IFERROR(IF(AH293&lt;#REF!,"STRIKE",IF(AH293&gt;=#REF!,"GOOD")),"NO DATA")</f>
        <v>NO DATA</v>
      </c>
      <c r="AJ293" s="75">
        <f>IFERROR(VLOOKUP(K293,'Roll ups'!H:I,2,FALSE),0)</f>
        <v>5567781.3899999987</v>
      </c>
      <c r="AK293" s="76">
        <f>IF(Table2[[#This Row],[PRICE TIER LOOKUP]]=0,0,IF(Table2[[#This Row],[PRICE TIER LOOKUP]]&gt;0,SUM(AB293/AJ293)))</f>
        <v>5.1303594733987943E-3</v>
      </c>
      <c r="AL293" s="74" t="e">
        <f>IF(AK293&lt;#REF!,"STRIKE",IF(AK293&gt;=#REF!,"GOOD"))</f>
        <v>#REF!</v>
      </c>
      <c r="AM293" s="75">
        <f>VLOOKUP(H293,'Roll ups'!A:B,2,FALSE)</f>
        <v>325145452.83999985</v>
      </c>
      <c r="AN293" s="77">
        <f t="shared" si="10"/>
        <v>8.7852128179865253E-5</v>
      </c>
      <c r="AO293" s="74" t="str">
        <f>IFERROR(VLOOKUP(Table2[[#This Row],[Product Name]],'Roll ups'!L:P,5,FALSE),"GOOD")</f>
        <v>GOOD</v>
      </c>
      <c r="AP293" s="74">
        <f>Table2[[#This Row],[Retail Dollar Vol Current 12 Mths]]/Table2[[#This Row],[SHELF SALES  LOOKUP]]</f>
        <v>8.7852128179865253E-5</v>
      </c>
      <c r="AQ293" s="69">
        <f t="shared" si="11"/>
        <v>0</v>
      </c>
      <c r="AR29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93" s="69" t="e">
        <f>IF(Table2[[#This Row],[Shelf Dollar Vol Current 12 Mths]]&gt;#REF!,"MEETS $ CRITERIA",IF(Table2[[#This Row],[Shelf Dollar Vol Current 12 Mths]]&lt;#REF!+1,"DOES NOT MEET $ CRITERIA"))</f>
        <v>#REF!</v>
      </c>
      <c r="AT293" s="78"/>
    </row>
    <row r="294" spans="1:46" ht="13.8" x14ac:dyDescent="0.3">
      <c r="A294" s="68" t="s">
        <v>920</v>
      </c>
      <c r="B294" s="69">
        <v>58838</v>
      </c>
      <c r="C294" s="69">
        <v>727</v>
      </c>
      <c r="D294" s="69" t="s">
        <v>25</v>
      </c>
      <c r="E294" s="70" t="s">
        <v>6313</v>
      </c>
      <c r="F294" s="70"/>
      <c r="G294" s="71" t="s">
        <v>6913</v>
      </c>
      <c r="H294" s="69" t="s">
        <v>6315</v>
      </c>
      <c r="I294" s="68" t="s">
        <v>116</v>
      </c>
      <c r="J294" s="68" t="s">
        <v>116</v>
      </c>
      <c r="K294" s="68" t="s">
        <v>116</v>
      </c>
      <c r="L294" s="68" t="s">
        <v>104</v>
      </c>
      <c r="M294" s="68" t="s">
        <v>116</v>
      </c>
      <c r="N294" s="68" t="s">
        <v>122</v>
      </c>
      <c r="O294" s="68" t="s">
        <v>6914</v>
      </c>
      <c r="P294" s="72" t="s">
        <v>116</v>
      </c>
      <c r="Q294" s="68" t="s">
        <v>128</v>
      </c>
      <c r="R294" s="68" t="s">
        <v>60</v>
      </c>
      <c r="S294" s="68">
        <v>253</v>
      </c>
      <c r="T294" s="68">
        <v>230.04</v>
      </c>
      <c r="U294" s="68">
        <v>0.09</v>
      </c>
      <c r="V294" s="68">
        <v>1072.43</v>
      </c>
      <c r="W294" s="68">
        <v>1043.82</v>
      </c>
      <c r="X294" s="68">
        <v>0.03</v>
      </c>
      <c r="Y294" s="68">
        <v>3962.6</v>
      </c>
      <c r="Z294" s="68">
        <v>4125.7</v>
      </c>
      <c r="AA294" s="68">
        <v>-0.04</v>
      </c>
      <c r="AB294" s="73">
        <v>310653.2</v>
      </c>
      <c r="AC294" s="73">
        <v>325857.39</v>
      </c>
      <c r="AD294" s="73">
        <v>329104.7</v>
      </c>
      <c r="AE294" s="73">
        <v>341567.75</v>
      </c>
      <c r="AF294" s="73"/>
      <c r="AG294" s="73">
        <f>IFERROR(VLOOKUP(J294,'Roll ups'!D:E,2,FALSE),0)</f>
        <v>5567781.3899999987</v>
      </c>
      <c r="AH294" s="74">
        <f>IF(Table2[[#This Row],[CATEGORY TTL LOOKUP]]=0,0,IF(Table2[[#This Row],[CATEGORY TTL LOOKUP]]&gt;0,SUM(AB294/AG294)))</f>
        <v>5.579479118162721E-2</v>
      </c>
      <c r="AI294" s="74" t="str">
        <f>IFERROR(IF(AH294&lt;#REF!,"STRIKE",IF(AH294&gt;=#REF!,"GOOD")),"NO DATA")</f>
        <v>NO DATA</v>
      </c>
      <c r="AJ294" s="75">
        <f>IFERROR(VLOOKUP(K294,'Roll ups'!H:I,2,FALSE),0)</f>
        <v>5567781.3899999987</v>
      </c>
      <c r="AK294" s="76">
        <f>IF(Table2[[#This Row],[PRICE TIER LOOKUP]]=0,0,IF(Table2[[#This Row],[PRICE TIER LOOKUP]]&gt;0,SUM(AB294/AJ294)))</f>
        <v>5.579479118162721E-2</v>
      </c>
      <c r="AL294" s="74" t="e">
        <f>IF(AK294&lt;#REF!,"STRIKE",IF(AK294&gt;=#REF!,"GOOD"))</f>
        <v>#REF!</v>
      </c>
      <c r="AM294" s="75">
        <f>VLOOKUP(H294,'Roll ups'!A:B,2,FALSE)</f>
        <v>325145452.83999985</v>
      </c>
      <c r="AN294" s="77">
        <f t="shared" si="10"/>
        <v>9.5542840069446917E-4</v>
      </c>
      <c r="AO294" s="74" t="str">
        <f>IFERROR(VLOOKUP(Table2[[#This Row],[Product Name]],'Roll ups'!L:P,5,FALSE),"GOOD")</f>
        <v>GOOD</v>
      </c>
      <c r="AP294" s="74">
        <f>Table2[[#This Row],[Retail Dollar Vol Current 12 Mths]]/Table2[[#This Row],[SHELF SALES  LOOKUP]]</f>
        <v>1.012176849239065E-3</v>
      </c>
      <c r="AQ294" s="69">
        <f t="shared" si="11"/>
        <v>0</v>
      </c>
      <c r="AR29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94" s="69" t="e">
        <f>IF(Table2[[#This Row],[Shelf Dollar Vol Current 12 Mths]]&gt;#REF!,"MEETS $ CRITERIA",IF(Table2[[#This Row],[Shelf Dollar Vol Current 12 Mths]]&lt;#REF!+1,"DOES NOT MEET $ CRITERIA"))</f>
        <v>#REF!</v>
      </c>
      <c r="AT294" s="78"/>
    </row>
    <row r="295" spans="1:46" ht="13.8" x14ac:dyDescent="0.3">
      <c r="A295" s="68" t="s">
        <v>1051</v>
      </c>
      <c r="B295" s="69">
        <v>58840</v>
      </c>
      <c r="C295" s="69">
        <v>337</v>
      </c>
      <c r="D295" s="69" t="s">
        <v>25</v>
      </c>
      <c r="E295" s="70" t="s">
        <v>6313</v>
      </c>
      <c r="F295" s="70"/>
      <c r="G295" s="71" t="s">
        <v>6915</v>
      </c>
      <c r="H295" s="69" t="s">
        <v>6315</v>
      </c>
      <c r="I295" s="68" t="s">
        <v>116</v>
      </c>
      <c r="J295" s="68" t="s">
        <v>116</v>
      </c>
      <c r="K295" s="68" t="s">
        <v>116</v>
      </c>
      <c r="L295" s="68" t="s">
        <v>104</v>
      </c>
      <c r="M295" s="68" t="s">
        <v>116</v>
      </c>
      <c r="N295" s="68" t="s">
        <v>122</v>
      </c>
      <c r="O295" s="68" t="s">
        <v>6916</v>
      </c>
      <c r="P295" s="72" t="s">
        <v>116</v>
      </c>
      <c r="Q295" s="68" t="s">
        <v>128</v>
      </c>
      <c r="R295" s="68" t="s">
        <v>60</v>
      </c>
      <c r="S295" s="68">
        <v>15</v>
      </c>
      <c r="T295" s="68">
        <v>14</v>
      </c>
      <c r="U295" s="68">
        <v>0.08</v>
      </c>
      <c r="V295" s="68">
        <v>52.51</v>
      </c>
      <c r="W295" s="68">
        <v>73.709999999999994</v>
      </c>
      <c r="X295" s="68">
        <v>-0.4</v>
      </c>
      <c r="Y295" s="68">
        <v>217.81</v>
      </c>
      <c r="Z295" s="68">
        <v>249.9</v>
      </c>
      <c r="AA295" s="68">
        <v>-0.15</v>
      </c>
      <c r="AB295" s="73">
        <v>17083</v>
      </c>
      <c r="AC295" s="73">
        <v>19740.84</v>
      </c>
      <c r="AD295" s="73">
        <v>18088</v>
      </c>
      <c r="AE295" s="73">
        <v>20692.03</v>
      </c>
      <c r="AF295" s="73"/>
      <c r="AG295" s="73">
        <f>IFERROR(VLOOKUP(J295,'Roll ups'!D:E,2,FALSE),0)</f>
        <v>5567781.3899999987</v>
      </c>
      <c r="AH295" s="74">
        <f>IF(Table2[[#This Row],[CATEGORY TTL LOOKUP]]=0,0,IF(Table2[[#This Row],[CATEGORY TTL LOOKUP]]&gt;0,SUM(AB295/AG295)))</f>
        <v>3.0681879914829062E-3</v>
      </c>
      <c r="AI295" s="74" t="str">
        <f>IFERROR(IF(AH295&lt;#REF!,"STRIKE",IF(AH295&gt;=#REF!,"GOOD")),"NO DATA")</f>
        <v>NO DATA</v>
      </c>
      <c r="AJ295" s="75">
        <f>IFERROR(VLOOKUP(K295,'Roll ups'!H:I,2,FALSE),0)</f>
        <v>5567781.3899999987</v>
      </c>
      <c r="AK295" s="76">
        <f>IF(Table2[[#This Row],[PRICE TIER LOOKUP]]=0,0,IF(Table2[[#This Row],[PRICE TIER LOOKUP]]&gt;0,SUM(AB295/AJ295)))</f>
        <v>3.0681879914829062E-3</v>
      </c>
      <c r="AL295" s="74" t="e">
        <f>IF(AK295&lt;#REF!,"STRIKE",IF(AK295&gt;=#REF!,"GOOD"))</f>
        <v>#REF!</v>
      </c>
      <c r="AM295" s="75">
        <f>VLOOKUP(H295,'Roll ups'!A:B,2,FALSE)</f>
        <v>325145452.83999985</v>
      </c>
      <c r="AN295" s="77">
        <f t="shared" si="10"/>
        <v>5.2539562988772097E-5</v>
      </c>
      <c r="AO295" s="74" t="str">
        <f>IFERROR(VLOOKUP(Table2[[#This Row],[Product Name]],'Roll ups'!L:P,5,FALSE),"GOOD")</f>
        <v>GOOD</v>
      </c>
      <c r="AP295" s="74">
        <f>Table2[[#This Row],[Retail Dollar Vol Current 12 Mths]]/Table2[[#This Row],[SHELF SALES  LOOKUP]]</f>
        <v>5.5630487346538065E-5</v>
      </c>
      <c r="AQ295" s="69">
        <f t="shared" si="11"/>
        <v>0</v>
      </c>
      <c r="AR29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95" s="69" t="e">
        <f>IF(Table2[[#This Row],[Shelf Dollar Vol Current 12 Mths]]&gt;#REF!,"MEETS $ CRITERIA",IF(Table2[[#This Row],[Shelf Dollar Vol Current 12 Mths]]&lt;#REF!+1,"DOES NOT MEET $ CRITERIA"))</f>
        <v>#REF!</v>
      </c>
      <c r="AT295" s="78"/>
    </row>
    <row r="296" spans="1:46" ht="13.8" x14ac:dyDescent="0.3">
      <c r="A296" s="68" t="s">
        <v>1039</v>
      </c>
      <c r="B296" s="69">
        <v>58842</v>
      </c>
      <c r="C296" s="69">
        <v>467</v>
      </c>
      <c r="D296" s="69" t="s">
        <v>25</v>
      </c>
      <c r="E296" s="70" t="s">
        <v>6313</v>
      </c>
      <c r="F296" s="70"/>
      <c r="G296" s="71" t="s">
        <v>6917</v>
      </c>
      <c r="H296" s="69" t="s">
        <v>6315</v>
      </c>
      <c r="I296" s="68" t="s">
        <v>116</v>
      </c>
      <c r="J296" s="68" t="s">
        <v>116</v>
      </c>
      <c r="K296" s="68" t="s">
        <v>116</v>
      </c>
      <c r="L296" s="68" t="s">
        <v>104</v>
      </c>
      <c r="M296" s="68" t="s">
        <v>116</v>
      </c>
      <c r="N296" s="68" t="s">
        <v>122</v>
      </c>
      <c r="O296" s="68" t="s">
        <v>6918</v>
      </c>
      <c r="P296" s="72" t="s">
        <v>116</v>
      </c>
      <c r="Q296" s="68" t="s">
        <v>128</v>
      </c>
      <c r="R296" s="68" t="s">
        <v>60</v>
      </c>
      <c r="S296" s="68">
        <v>28</v>
      </c>
      <c r="T296" s="68">
        <v>55.03</v>
      </c>
      <c r="U296" s="68">
        <v>-0.95</v>
      </c>
      <c r="V296" s="68">
        <v>126.8</v>
      </c>
      <c r="W296" s="68">
        <v>165.88</v>
      </c>
      <c r="X296" s="68">
        <v>-0.31</v>
      </c>
      <c r="Y296" s="68">
        <v>519.62</v>
      </c>
      <c r="Z296" s="68">
        <v>615.67999999999995</v>
      </c>
      <c r="AA296" s="68">
        <v>-0.18</v>
      </c>
      <c r="AB296" s="73">
        <v>40454.300000000003</v>
      </c>
      <c r="AC296" s="73">
        <v>48698.8</v>
      </c>
      <c r="AD296" s="73">
        <v>43152.800000000003</v>
      </c>
      <c r="AE296" s="73">
        <v>50943.46</v>
      </c>
      <c r="AF296" s="73"/>
      <c r="AG296" s="73">
        <f>IFERROR(VLOOKUP(J296,'Roll ups'!D:E,2,FALSE),0)</f>
        <v>5567781.3899999987</v>
      </c>
      <c r="AH296" s="74">
        <f>IF(Table2[[#This Row],[CATEGORY TTL LOOKUP]]=0,0,IF(Table2[[#This Row],[CATEGORY TTL LOOKUP]]&gt;0,SUM(AB296/AG296)))</f>
        <v>7.2657845497773781E-3</v>
      </c>
      <c r="AI296" s="74" t="str">
        <f>IFERROR(IF(AH296&lt;#REF!,"STRIKE",IF(AH296&gt;=#REF!,"GOOD")),"NO DATA")</f>
        <v>NO DATA</v>
      </c>
      <c r="AJ296" s="75">
        <f>IFERROR(VLOOKUP(K296,'Roll ups'!H:I,2,FALSE),0)</f>
        <v>5567781.3899999987</v>
      </c>
      <c r="AK296" s="76">
        <f>IF(Table2[[#This Row],[PRICE TIER LOOKUP]]=0,0,IF(Table2[[#This Row],[PRICE TIER LOOKUP]]&gt;0,SUM(AB296/AJ296)))</f>
        <v>7.2657845497773781E-3</v>
      </c>
      <c r="AL296" s="74" t="e">
        <f>IF(AK296&lt;#REF!,"STRIKE",IF(AK296&gt;=#REF!,"GOOD"))</f>
        <v>#REF!</v>
      </c>
      <c r="AM296" s="75">
        <f>VLOOKUP(H296,'Roll ups'!A:B,2,FALSE)</f>
        <v>325145452.83999985</v>
      </c>
      <c r="AN296" s="77">
        <f t="shared" si="10"/>
        <v>1.2441908581728521E-4</v>
      </c>
      <c r="AO296" s="74" t="str">
        <f>IFERROR(VLOOKUP(Table2[[#This Row],[Product Name]],'Roll ups'!L:P,5,FALSE),"GOOD")</f>
        <v>GOOD</v>
      </c>
      <c r="AP296" s="74">
        <f>Table2[[#This Row],[Retail Dollar Vol Current 12 Mths]]/Table2[[#This Row],[SHELF SALES  LOOKUP]]</f>
        <v>1.3271844838388366E-4</v>
      </c>
      <c r="AQ296" s="69">
        <f t="shared" si="11"/>
        <v>0</v>
      </c>
      <c r="AR29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96" s="69" t="e">
        <f>IF(Table2[[#This Row],[Shelf Dollar Vol Current 12 Mths]]&gt;#REF!,"MEETS $ CRITERIA",IF(Table2[[#This Row],[Shelf Dollar Vol Current 12 Mths]]&lt;#REF!+1,"DOES NOT MEET $ CRITERIA"))</f>
        <v>#REF!</v>
      </c>
      <c r="AT296" s="78"/>
    </row>
    <row r="297" spans="1:46" ht="13.8" x14ac:dyDescent="0.3">
      <c r="A297" s="68" t="s">
        <v>1013</v>
      </c>
      <c r="B297" s="69">
        <v>58860</v>
      </c>
      <c r="C297" s="69">
        <v>493</v>
      </c>
      <c r="D297" s="69" t="s">
        <v>25</v>
      </c>
      <c r="E297" s="70" t="s">
        <v>6313</v>
      </c>
      <c r="F297" s="70"/>
      <c r="G297" s="71" t="s">
        <v>6919</v>
      </c>
      <c r="H297" s="69" t="s">
        <v>6315</v>
      </c>
      <c r="I297" s="68" t="s">
        <v>116</v>
      </c>
      <c r="J297" s="68" t="s">
        <v>116</v>
      </c>
      <c r="K297" s="68" t="s">
        <v>116</v>
      </c>
      <c r="L297" s="68" t="s">
        <v>104</v>
      </c>
      <c r="M297" s="68" t="s">
        <v>116</v>
      </c>
      <c r="N297" s="68" t="s">
        <v>122</v>
      </c>
      <c r="O297" s="68" t="s">
        <v>6920</v>
      </c>
      <c r="P297" s="72" t="s">
        <v>116</v>
      </c>
      <c r="Q297" s="68" t="s">
        <v>128</v>
      </c>
      <c r="R297" s="68" t="s">
        <v>60</v>
      </c>
      <c r="S297" s="68">
        <v>40</v>
      </c>
      <c r="T297" s="68">
        <v>42.01</v>
      </c>
      <c r="U297" s="68">
        <v>-0.06</v>
      </c>
      <c r="V297" s="68">
        <v>161.61000000000001</v>
      </c>
      <c r="W297" s="68">
        <v>177.94</v>
      </c>
      <c r="X297" s="68">
        <v>-0.1</v>
      </c>
      <c r="Y297" s="68">
        <v>628.33000000000004</v>
      </c>
      <c r="Z297" s="68">
        <v>723.6</v>
      </c>
      <c r="AA297" s="68">
        <v>-0.15</v>
      </c>
      <c r="AB297" s="73">
        <v>49252.65</v>
      </c>
      <c r="AC297" s="73">
        <v>56839.41</v>
      </c>
      <c r="AD297" s="73">
        <v>52180.65</v>
      </c>
      <c r="AE297" s="73">
        <v>59853.91</v>
      </c>
      <c r="AF297" s="73"/>
      <c r="AG297" s="73">
        <f>IFERROR(VLOOKUP(J297,'Roll ups'!D:E,2,FALSE),0)</f>
        <v>5567781.3899999987</v>
      </c>
      <c r="AH297" s="74">
        <f>IF(Table2[[#This Row],[CATEGORY TTL LOOKUP]]=0,0,IF(Table2[[#This Row],[CATEGORY TTL LOOKUP]]&gt;0,SUM(AB297/AG297)))</f>
        <v>8.8460100262664973E-3</v>
      </c>
      <c r="AI297" s="74" t="str">
        <f>IFERROR(IF(AH297&lt;#REF!,"STRIKE",IF(AH297&gt;=#REF!,"GOOD")),"NO DATA")</f>
        <v>NO DATA</v>
      </c>
      <c r="AJ297" s="75">
        <f>IFERROR(VLOOKUP(K297,'Roll ups'!H:I,2,FALSE),0)</f>
        <v>5567781.3899999987</v>
      </c>
      <c r="AK297" s="76">
        <f>IF(Table2[[#This Row],[PRICE TIER LOOKUP]]=0,0,IF(Table2[[#This Row],[PRICE TIER LOOKUP]]&gt;0,SUM(AB297/AJ297)))</f>
        <v>8.8460100262664973E-3</v>
      </c>
      <c r="AL297" s="74" t="e">
        <f>IF(AK297&lt;#REF!,"STRIKE",IF(AK297&gt;=#REF!,"GOOD"))</f>
        <v>#REF!</v>
      </c>
      <c r="AM297" s="75">
        <f>VLOOKUP(H297,'Roll ups'!A:B,2,FALSE)</f>
        <v>325145452.83999985</v>
      </c>
      <c r="AN297" s="77">
        <f t="shared" si="10"/>
        <v>1.5147882146221076E-4</v>
      </c>
      <c r="AO297" s="74" t="str">
        <f>IFERROR(VLOOKUP(Table2[[#This Row],[Product Name]],'Roll ups'!L:P,5,FALSE),"GOOD")</f>
        <v>GOOD</v>
      </c>
      <c r="AP297" s="74">
        <f>Table2[[#This Row],[Retail Dollar Vol Current 12 Mths]]/Table2[[#This Row],[SHELF SALES  LOOKUP]]</f>
        <v>1.6048402197916471E-4</v>
      </c>
      <c r="AQ297" s="69">
        <f t="shared" si="11"/>
        <v>0</v>
      </c>
      <c r="AR29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97" s="69" t="e">
        <f>IF(Table2[[#This Row],[Shelf Dollar Vol Current 12 Mths]]&gt;#REF!,"MEETS $ CRITERIA",IF(Table2[[#This Row],[Shelf Dollar Vol Current 12 Mths]]&lt;#REF!+1,"DOES NOT MEET $ CRITERIA"))</f>
        <v>#REF!</v>
      </c>
      <c r="AT297" s="78"/>
    </row>
    <row r="298" spans="1:46" ht="13.8" x14ac:dyDescent="0.3">
      <c r="A298" s="68" t="s">
        <v>974</v>
      </c>
      <c r="B298" s="69">
        <v>58866</v>
      </c>
      <c r="C298" s="69">
        <v>435</v>
      </c>
      <c r="D298" s="69" t="s">
        <v>25</v>
      </c>
      <c r="E298" s="70" t="s">
        <v>6313</v>
      </c>
      <c r="F298" s="70"/>
      <c r="G298" s="71" t="s">
        <v>6921</v>
      </c>
      <c r="H298" s="69" t="s">
        <v>6315</v>
      </c>
      <c r="I298" s="68" t="s">
        <v>116</v>
      </c>
      <c r="J298" s="68" t="s">
        <v>116</v>
      </c>
      <c r="K298" s="68" t="s">
        <v>116</v>
      </c>
      <c r="L298" s="68" t="s">
        <v>104</v>
      </c>
      <c r="M298" s="68" t="s">
        <v>116</v>
      </c>
      <c r="N298" s="68" t="s">
        <v>122</v>
      </c>
      <c r="O298" s="68" t="s">
        <v>6922</v>
      </c>
      <c r="P298" s="72" t="s">
        <v>116</v>
      </c>
      <c r="Q298" s="68" t="s">
        <v>128</v>
      </c>
      <c r="R298" s="68" t="s">
        <v>60</v>
      </c>
      <c r="S298" s="68">
        <v>42</v>
      </c>
      <c r="T298" s="68">
        <v>39</v>
      </c>
      <c r="U298" s="68">
        <v>7.0000000000000007E-2</v>
      </c>
      <c r="V298" s="68">
        <v>115.33</v>
      </c>
      <c r="W298" s="68">
        <v>82</v>
      </c>
      <c r="X298" s="68">
        <v>0.28999999999999998</v>
      </c>
      <c r="Y298" s="68">
        <v>463.33</v>
      </c>
      <c r="Z298" s="68">
        <v>349</v>
      </c>
      <c r="AA298" s="68">
        <v>0.25</v>
      </c>
      <c r="AB298" s="73">
        <v>48924.1</v>
      </c>
      <c r="AC298" s="73">
        <v>36855.360000000001</v>
      </c>
      <c r="AD298" s="73">
        <v>51318.8</v>
      </c>
      <c r="AE298" s="73">
        <v>38694.120000000003</v>
      </c>
      <c r="AF298" s="73"/>
      <c r="AG298" s="73">
        <f>IFERROR(VLOOKUP(J298,'Roll ups'!D:E,2,FALSE),0)</f>
        <v>5567781.3899999987</v>
      </c>
      <c r="AH298" s="74">
        <f>IF(Table2[[#This Row],[CATEGORY TTL LOOKUP]]=0,0,IF(Table2[[#This Row],[CATEGORY TTL LOOKUP]]&gt;0,SUM(AB298/AG298)))</f>
        <v>8.7870008847455855E-3</v>
      </c>
      <c r="AI298" s="74" t="str">
        <f>IFERROR(IF(AH298&lt;#REF!,"STRIKE",IF(AH298&gt;=#REF!,"GOOD")),"NO DATA")</f>
        <v>NO DATA</v>
      </c>
      <c r="AJ298" s="75">
        <f>IFERROR(VLOOKUP(K298,'Roll ups'!H:I,2,FALSE),0)</f>
        <v>5567781.3899999987</v>
      </c>
      <c r="AK298" s="76">
        <f>IF(Table2[[#This Row],[PRICE TIER LOOKUP]]=0,0,IF(Table2[[#This Row],[PRICE TIER LOOKUP]]&gt;0,SUM(AB298/AJ298)))</f>
        <v>8.7870008847455855E-3</v>
      </c>
      <c r="AL298" s="74" t="e">
        <f>IF(AK298&lt;#REF!,"STRIKE",IF(AK298&gt;=#REF!,"GOOD"))</f>
        <v>#REF!</v>
      </c>
      <c r="AM298" s="75">
        <f>VLOOKUP(H298,'Roll ups'!A:B,2,FALSE)</f>
        <v>325145452.83999985</v>
      </c>
      <c r="AN298" s="77">
        <f t="shared" si="10"/>
        <v>1.5046835061868435E-4</v>
      </c>
      <c r="AO298" s="74" t="str">
        <f>IFERROR(VLOOKUP(Table2[[#This Row],[Product Name]],'Roll ups'!L:P,5,FALSE),"GOOD")</f>
        <v>GOOD</v>
      </c>
      <c r="AP298" s="74">
        <f>Table2[[#This Row],[Retail Dollar Vol Current 12 Mths]]/Table2[[#This Row],[SHELF SALES  LOOKUP]]</f>
        <v>1.5783336212071638E-4</v>
      </c>
      <c r="AQ298" s="69">
        <f t="shared" si="11"/>
        <v>0</v>
      </c>
      <c r="AR29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98" s="69" t="e">
        <f>IF(Table2[[#This Row],[Shelf Dollar Vol Current 12 Mths]]&gt;#REF!,"MEETS $ CRITERIA",IF(Table2[[#This Row],[Shelf Dollar Vol Current 12 Mths]]&lt;#REF!+1,"DOES NOT MEET $ CRITERIA"))</f>
        <v>#REF!</v>
      </c>
      <c r="AT298" s="78"/>
    </row>
    <row r="299" spans="1:46" ht="13.8" x14ac:dyDescent="0.3">
      <c r="A299" s="68" t="s">
        <v>932</v>
      </c>
      <c r="B299" s="69">
        <v>58868</v>
      </c>
      <c r="C299" s="69">
        <v>638</v>
      </c>
      <c r="D299" s="69" t="s">
        <v>25</v>
      </c>
      <c r="E299" s="70" t="s">
        <v>6313</v>
      </c>
      <c r="F299" s="70"/>
      <c r="G299" s="71" t="s">
        <v>6923</v>
      </c>
      <c r="H299" s="69" t="s">
        <v>6315</v>
      </c>
      <c r="I299" s="68" t="s">
        <v>116</v>
      </c>
      <c r="J299" s="68" t="s">
        <v>116</v>
      </c>
      <c r="K299" s="68" t="s">
        <v>116</v>
      </c>
      <c r="L299" s="68" t="s">
        <v>104</v>
      </c>
      <c r="M299" s="68" t="s">
        <v>116</v>
      </c>
      <c r="N299" s="68" t="s">
        <v>122</v>
      </c>
      <c r="O299" s="68" t="s">
        <v>6924</v>
      </c>
      <c r="P299" s="72" t="s">
        <v>116</v>
      </c>
      <c r="Q299" s="68" t="s">
        <v>128</v>
      </c>
      <c r="R299" s="68" t="s">
        <v>60</v>
      </c>
      <c r="S299" s="68">
        <v>91</v>
      </c>
      <c r="T299" s="68">
        <v>95.68</v>
      </c>
      <c r="U299" s="68">
        <v>-0.05</v>
      </c>
      <c r="V299" s="68">
        <v>401.76</v>
      </c>
      <c r="W299" s="68">
        <v>391.06</v>
      </c>
      <c r="X299" s="68">
        <v>0.03</v>
      </c>
      <c r="Y299" s="68">
        <v>1477.72</v>
      </c>
      <c r="Z299" s="68">
        <v>1565.01</v>
      </c>
      <c r="AA299" s="68">
        <v>-0.06</v>
      </c>
      <c r="AB299" s="73">
        <v>115747.35</v>
      </c>
      <c r="AC299" s="73">
        <v>123558.41</v>
      </c>
      <c r="AD299" s="73">
        <v>122723.85</v>
      </c>
      <c r="AE299" s="73">
        <v>129437.08</v>
      </c>
      <c r="AF299" s="73"/>
      <c r="AG299" s="73">
        <f>IFERROR(VLOOKUP(J299,'Roll ups'!D:E,2,FALSE),0)</f>
        <v>5567781.3899999987</v>
      </c>
      <c r="AH299" s="74">
        <f>IF(Table2[[#This Row],[CATEGORY TTL LOOKUP]]=0,0,IF(Table2[[#This Row],[CATEGORY TTL LOOKUP]]&gt;0,SUM(AB299/AG299)))</f>
        <v>2.0788774179943161E-2</v>
      </c>
      <c r="AI299" s="74" t="str">
        <f>IFERROR(IF(AH299&lt;#REF!,"STRIKE",IF(AH299&gt;=#REF!,"GOOD")),"NO DATA")</f>
        <v>NO DATA</v>
      </c>
      <c r="AJ299" s="75">
        <f>IFERROR(VLOOKUP(K299,'Roll ups'!H:I,2,FALSE),0)</f>
        <v>5567781.3899999987</v>
      </c>
      <c r="AK299" s="76">
        <f>IF(Table2[[#This Row],[PRICE TIER LOOKUP]]=0,0,IF(Table2[[#This Row],[PRICE TIER LOOKUP]]&gt;0,SUM(AB299/AJ299)))</f>
        <v>2.0788774179943161E-2</v>
      </c>
      <c r="AL299" s="74" t="e">
        <f>IF(AK299&lt;#REF!,"STRIKE",IF(AK299&gt;=#REF!,"GOOD"))</f>
        <v>#REF!</v>
      </c>
      <c r="AM299" s="75">
        <f>VLOOKUP(H299,'Roll ups'!A:B,2,FALSE)</f>
        <v>325145452.83999985</v>
      </c>
      <c r="AN299" s="77">
        <f t="shared" si="10"/>
        <v>3.5598637160384305E-4</v>
      </c>
      <c r="AO299" s="74" t="str">
        <f>IFERROR(VLOOKUP(Table2[[#This Row],[Product Name]],'Roll ups'!L:P,5,FALSE),"GOOD")</f>
        <v>GOOD</v>
      </c>
      <c r="AP299" s="74">
        <f>Table2[[#This Row],[Retail Dollar Vol Current 12 Mths]]/Table2[[#This Row],[SHELF SALES  LOOKUP]]</f>
        <v>3.7744292263066319E-4</v>
      </c>
      <c r="AQ299" s="69">
        <f t="shared" si="11"/>
        <v>0</v>
      </c>
      <c r="AR29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99" s="69" t="e">
        <f>IF(Table2[[#This Row],[Shelf Dollar Vol Current 12 Mths]]&gt;#REF!,"MEETS $ CRITERIA",IF(Table2[[#This Row],[Shelf Dollar Vol Current 12 Mths]]&lt;#REF!+1,"DOES NOT MEET $ CRITERIA"))</f>
        <v>#REF!</v>
      </c>
      <c r="AT299" s="78"/>
    </row>
    <row r="300" spans="1:46" ht="13.8" x14ac:dyDescent="0.3">
      <c r="A300" s="68" t="s">
        <v>958</v>
      </c>
      <c r="B300" s="69">
        <v>58872</v>
      </c>
      <c r="C300" s="69">
        <v>468</v>
      </c>
      <c r="D300" s="69" t="s">
        <v>25</v>
      </c>
      <c r="E300" s="70" t="s">
        <v>6313</v>
      </c>
      <c r="F300" s="70"/>
      <c r="G300" s="71" t="s">
        <v>6925</v>
      </c>
      <c r="H300" s="69" t="s">
        <v>6315</v>
      </c>
      <c r="I300" s="68" t="s">
        <v>116</v>
      </c>
      <c r="J300" s="68" t="s">
        <v>116</v>
      </c>
      <c r="K300" s="68" t="s">
        <v>116</v>
      </c>
      <c r="L300" s="68" t="s">
        <v>104</v>
      </c>
      <c r="M300" s="68" t="s">
        <v>116</v>
      </c>
      <c r="N300" s="68" t="s">
        <v>122</v>
      </c>
      <c r="O300" s="68" t="s">
        <v>6926</v>
      </c>
      <c r="P300" s="72" t="s">
        <v>116</v>
      </c>
      <c r="Q300" s="68" t="s">
        <v>128</v>
      </c>
      <c r="R300" s="68" t="s">
        <v>60</v>
      </c>
      <c r="S300" s="68">
        <v>71</v>
      </c>
      <c r="T300" s="68">
        <v>120.17</v>
      </c>
      <c r="U300" s="68">
        <v>-0.69</v>
      </c>
      <c r="V300" s="68">
        <v>385.42</v>
      </c>
      <c r="W300" s="68">
        <v>366.54</v>
      </c>
      <c r="X300" s="68">
        <v>0.05</v>
      </c>
      <c r="Y300" s="68">
        <v>1417.6</v>
      </c>
      <c r="Z300" s="68">
        <v>1450.05</v>
      </c>
      <c r="AA300" s="68">
        <v>-0.02</v>
      </c>
      <c r="AB300" s="73">
        <v>111211.5</v>
      </c>
      <c r="AC300" s="73">
        <v>114896.28</v>
      </c>
      <c r="AD300" s="73">
        <v>117733.5</v>
      </c>
      <c r="AE300" s="73">
        <v>120005.51</v>
      </c>
      <c r="AF300" s="73"/>
      <c r="AG300" s="73">
        <f>IFERROR(VLOOKUP(J300,'Roll ups'!D:E,2,FALSE),0)</f>
        <v>5567781.3899999987</v>
      </c>
      <c r="AH300" s="74">
        <f>IF(Table2[[#This Row],[CATEGORY TTL LOOKUP]]=0,0,IF(Table2[[#This Row],[CATEGORY TTL LOOKUP]]&gt;0,SUM(AB300/AG300)))</f>
        <v>1.9974113962114456E-2</v>
      </c>
      <c r="AI300" s="74" t="str">
        <f>IFERROR(IF(AH300&lt;#REF!,"STRIKE",IF(AH300&gt;=#REF!,"GOOD")),"NO DATA")</f>
        <v>NO DATA</v>
      </c>
      <c r="AJ300" s="75">
        <f>IFERROR(VLOOKUP(K300,'Roll ups'!H:I,2,FALSE),0)</f>
        <v>5567781.3899999987</v>
      </c>
      <c r="AK300" s="76">
        <f>IF(Table2[[#This Row],[PRICE TIER LOOKUP]]=0,0,IF(Table2[[#This Row],[PRICE TIER LOOKUP]]&gt;0,SUM(AB300/AJ300)))</f>
        <v>1.9974113962114456E-2</v>
      </c>
      <c r="AL300" s="74" t="e">
        <f>IF(AK300&lt;#REF!,"STRIKE",IF(AK300&gt;=#REF!,"GOOD"))</f>
        <v>#REF!</v>
      </c>
      <c r="AM300" s="75">
        <f>VLOOKUP(H300,'Roll ups'!A:B,2,FALSE)</f>
        <v>325145452.83999985</v>
      </c>
      <c r="AN300" s="77">
        <f t="shared" si="10"/>
        <v>3.4203615344645719E-4</v>
      </c>
      <c r="AO300" s="74" t="str">
        <f>IFERROR(VLOOKUP(Table2[[#This Row],[Product Name]],'Roll ups'!L:P,5,FALSE),"GOOD")</f>
        <v>GOOD</v>
      </c>
      <c r="AP300" s="74">
        <f>Table2[[#This Row],[Retail Dollar Vol Current 12 Mths]]/Table2[[#This Row],[SHELF SALES  LOOKUP]]</f>
        <v>3.6209486853237718E-4</v>
      </c>
      <c r="AQ300" s="69">
        <f t="shared" si="11"/>
        <v>0</v>
      </c>
      <c r="AR30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300" s="69" t="e">
        <f>IF(Table2[[#This Row],[Shelf Dollar Vol Current 12 Mths]]&gt;#REF!,"MEETS $ CRITERIA",IF(Table2[[#This Row],[Shelf Dollar Vol Current 12 Mths]]&lt;#REF!+1,"DOES NOT MEET $ CRITERIA"))</f>
        <v>#REF!</v>
      </c>
      <c r="AT300" s="78"/>
    </row>
    <row r="301" spans="1:46" ht="13.8" x14ac:dyDescent="0.3">
      <c r="A301" s="68" t="s">
        <v>955</v>
      </c>
      <c r="B301" s="69">
        <v>58873</v>
      </c>
      <c r="C301" s="69">
        <v>482</v>
      </c>
      <c r="D301" s="69" t="s">
        <v>25</v>
      </c>
      <c r="E301" s="70" t="s">
        <v>6313</v>
      </c>
      <c r="F301" s="70"/>
      <c r="G301" s="71" t="s">
        <v>6927</v>
      </c>
      <c r="H301" s="69" t="s">
        <v>6315</v>
      </c>
      <c r="I301" s="68" t="s">
        <v>116</v>
      </c>
      <c r="J301" s="68" t="s">
        <v>116</v>
      </c>
      <c r="K301" s="68" t="s">
        <v>116</v>
      </c>
      <c r="L301" s="68" t="s">
        <v>104</v>
      </c>
      <c r="M301" s="68" t="s">
        <v>116</v>
      </c>
      <c r="N301" s="68" t="s">
        <v>122</v>
      </c>
      <c r="O301" s="68" t="s">
        <v>6928</v>
      </c>
      <c r="P301" s="72" t="s">
        <v>116</v>
      </c>
      <c r="Q301" s="68" t="s">
        <v>128</v>
      </c>
      <c r="R301" s="68" t="s">
        <v>60</v>
      </c>
      <c r="S301" s="68">
        <v>52</v>
      </c>
      <c r="T301" s="68">
        <v>54.84</v>
      </c>
      <c r="U301" s="68">
        <v>-0.06</v>
      </c>
      <c r="V301" s="68">
        <v>237.64</v>
      </c>
      <c r="W301" s="68">
        <v>210.61</v>
      </c>
      <c r="X301" s="68">
        <v>0.11</v>
      </c>
      <c r="Y301" s="68">
        <v>812.1</v>
      </c>
      <c r="Z301" s="68">
        <v>722.25</v>
      </c>
      <c r="AA301" s="68">
        <v>0.11</v>
      </c>
      <c r="AB301" s="73">
        <v>63342.9</v>
      </c>
      <c r="AC301" s="73">
        <v>56933.74</v>
      </c>
      <c r="AD301" s="73">
        <v>67442.399999999994</v>
      </c>
      <c r="AE301" s="73">
        <v>59752.3</v>
      </c>
      <c r="AF301" s="73"/>
      <c r="AG301" s="73">
        <f>IFERROR(VLOOKUP(J301,'Roll ups'!D:E,2,FALSE),0)</f>
        <v>5567781.3899999987</v>
      </c>
      <c r="AH301" s="74">
        <f>IF(Table2[[#This Row],[CATEGORY TTL LOOKUP]]=0,0,IF(Table2[[#This Row],[CATEGORY TTL LOOKUP]]&gt;0,SUM(AB301/AG301)))</f>
        <v>1.1376685893912228E-2</v>
      </c>
      <c r="AI301" s="74" t="str">
        <f>IFERROR(IF(AH301&lt;#REF!,"STRIKE",IF(AH301&gt;=#REF!,"GOOD")),"NO DATA")</f>
        <v>NO DATA</v>
      </c>
      <c r="AJ301" s="75">
        <f>IFERROR(VLOOKUP(K301,'Roll ups'!H:I,2,FALSE),0)</f>
        <v>5567781.3899999987</v>
      </c>
      <c r="AK301" s="76">
        <f>IF(Table2[[#This Row],[PRICE TIER LOOKUP]]=0,0,IF(Table2[[#This Row],[PRICE TIER LOOKUP]]&gt;0,SUM(AB301/AJ301)))</f>
        <v>1.1376685893912228E-2</v>
      </c>
      <c r="AL301" s="74" t="e">
        <f>IF(AK301&lt;#REF!,"STRIKE",IF(AK301&gt;=#REF!,"GOOD"))</f>
        <v>#REF!</v>
      </c>
      <c r="AM301" s="75">
        <f>VLOOKUP(H301,'Roll ups'!A:B,2,FALSE)</f>
        <v>325145452.83999985</v>
      </c>
      <c r="AN301" s="77">
        <f t="shared" si="10"/>
        <v>1.9481404229008324E-4</v>
      </c>
      <c r="AO301" s="74" t="str">
        <f>IFERROR(VLOOKUP(Table2[[#This Row],[Product Name]],'Roll ups'!L:P,5,FALSE),"GOOD")</f>
        <v>GOOD</v>
      </c>
      <c r="AP301" s="74">
        <f>Table2[[#This Row],[Retail Dollar Vol Current 12 Mths]]/Table2[[#This Row],[SHELF SALES  LOOKUP]]</f>
        <v>2.0742224567780619E-4</v>
      </c>
      <c r="AQ301" s="69">
        <f t="shared" si="11"/>
        <v>0</v>
      </c>
      <c r="AR30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301" s="69" t="e">
        <f>IF(Table2[[#This Row],[Shelf Dollar Vol Current 12 Mths]]&gt;#REF!,"MEETS $ CRITERIA",IF(Table2[[#This Row],[Shelf Dollar Vol Current 12 Mths]]&lt;#REF!+1,"DOES NOT MEET $ CRITERIA"))</f>
        <v>#REF!</v>
      </c>
      <c r="AT301" s="78"/>
    </row>
    <row r="302" spans="1:46" ht="13.8" x14ac:dyDescent="0.3">
      <c r="A302" s="68" t="s">
        <v>926</v>
      </c>
      <c r="B302" s="69">
        <v>58875</v>
      </c>
      <c r="C302" s="69">
        <v>620</v>
      </c>
      <c r="D302" s="69" t="s">
        <v>25</v>
      </c>
      <c r="E302" s="70" t="s">
        <v>6313</v>
      </c>
      <c r="F302" s="70"/>
      <c r="G302" s="71" t="s">
        <v>6929</v>
      </c>
      <c r="H302" s="69" t="s">
        <v>6315</v>
      </c>
      <c r="I302" s="68" t="s">
        <v>116</v>
      </c>
      <c r="J302" s="68" t="s">
        <v>116</v>
      </c>
      <c r="K302" s="68" t="s">
        <v>116</v>
      </c>
      <c r="L302" s="68" t="s">
        <v>104</v>
      </c>
      <c r="M302" s="68" t="s">
        <v>116</v>
      </c>
      <c r="N302" s="68" t="s">
        <v>122</v>
      </c>
      <c r="O302" s="68" t="s">
        <v>6930</v>
      </c>
      <c r="P302" s="72" t="s">
        <v>116</v>
      </c>
      <c r="Q302" s="68" t="s">
        <v>128</v>
      </c>
      <c r="R302" s="68" t="s">
        <v>60</v>
      </c>
      <c r="S302" s="68">
        <v>249</v>
      </c>
      <c r="T302" s="68">
        <v>325.52</v>
      </c>
      <c r="U302" s="68">
        <v>-0.31</v>
      </c>
      <c r="V302" s="68">
        <v>759.94</v>
      </c>
      <c r="W302" s="68">
        <v>794.93</v>
      </c>
      <c r="X302" s="68">
        <v>-0.05</v>
      </c>
      <c r="Y302" s="68">
        <v>2269.35</v>
      </c>
      <c r="Z302" s="68">
        <v>2477.7800000000002</v>
      </c>
      <c r="AA302" s="68">
        <v>-0.09</v>
      </c>
      <c r="AB302" s="73">
        <v>204971.76</v>
      </c>
      <c r="AC302" s="73">
        <v>223520.04</v>
      </c>
      <c r="AD302" s="73">
        <v>215311.5</v>
      </c>
      <c r="AE302" s="73">
        <v>235089.9</v>
      </c>
      <c r="AF302" s="73"/>
      <c r="AG302" s="73">
        <f>IFERROR(VLOOKUP(J302,'Roll ups'!D:E,2,FALSE),0)</f>
        <v>5567781.3899999987</v>
      </c>
      <c r="AH302" s="74">
        <f>IF(Table2[[#This Row],[CATEGORY TTL LOOKUP]]=0,0,IF(Table2[[#This Row],[CATEGORY TTL LOOKUP]]&gt;0,SUM(AB302/AG302)))</f>
        <v>3.6813902278587857E-2</v>
      </c>
      <c r="AI302" s="74" t="str">
        <f>IFERROR(IF(AH302&lt;#REF!,"STRIKE",IF(AH302&gt;=#REF!,"GOOD")),"NO DATA")</f>
        <v>NO DATA</v>
      </c>
      <c r="AJ302" s="75">
        <f>IFERROR(VLOOKUP(K302,'Roll ups'!H:I,2,FALSE),0)</f>
        <v>5567781.3899999987</v>
      </c>
      <c r="AK302" s="76">
        <f>IF(Table2[[#This Row],[PRICE TIER LOOKUP]]=0,0,IF(Table2[[#This Row],[PRICE TIER LOOKUP]]&gt;0,SUM(AB302/AJ302)))</f>
        <v>3.6813902278587857E-2</v>
      </c>
      <c r="AL302" s="74" t="e">
        <f>IF(AK302&lt;#REF!,"STRIKE",IF(AK302&gt;=#REF!,"GOOD"))</f>
        <v>#REF!</v>
      </c>
      <c r="AM302" s="75">
        <f>VLOOKUP(H302,'Roll ups'!A:B,2,FALSE)</f>
        <v>325145452.83999985</v>
      </c>
      <c r="AN302" s="77">
        <f t="shared" si="10"/>
        <v>6.3040020461508392E-4</v>
      </c>
      <c r="AO302" s="74" t="str">
        <f>IFERROR(VLOOKUP(Table2[[#This Row],[Product Name]],'Roll ups'!L:P,5,FALSE),"GOOD")</f>
        <v>GOOD</v>
      </c>
      <c r="AP302" s="74">
        <f>Table2[[#This Row],[Retail Dollar Vol Current 12 Mths]]/Table2[[#This Row],[SHELF SALES  LOOKUP]]</f>
        <v>6.6220055707176745E-4</v>
      </c>
      <c r="AQ302" s="69">
        <f t="shared" si="11"/>
        <v>0</v>
      </c>
      <c r="AR30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302" s="69" t="e">
        <f>IF(Table2[[#This Row],[Shelf Dollar Vol Current 12 Mths]]&gt;#REF!,"MEETS $ CRITERIA",IF(Table2[[#This Row],[Shelf Dollar Vol Current 12 Mths]]&lt;#REF!+1,"DOES NOT MEET $ CRITERIA"))</f>
        <v>#REF!</v>
      </c>
      <c r="AT302" s="78"/>
    </row>
    <row r="303" spans="1:46" ht="13.8" x14ac:dyDescent="0.3">
      <c r="A303" s="68" t="s">
        <v>961</v>
      </c>
      <c r="B303" s="69">
        <v>58876</v>
      </c>
      <c r="C303" s="69">
        <v>439</v>
      </c>
      <c r="D303" s="69" t="s">
        <v>25</v>
      </c>
      <c r="E303" s="70" t="s">
        <v>6313</v>
      </c>
      <c r="F303" s="70"/>
      <c r="G303" s="71" t="s">
        <v>6931</v>
      </c>
      <c r="H303" s="69" t="s">
        <v>6315</v>
      </c>
      <c r="I303" s="68" t="s">
        <v>116</v>
      </c>
      <c r="J303" s="68" t="s">
        <v>116</v>
      </c>
      <c r="K303" s="68" t="s">
        <v>116</v>
      </c>
      <c r="L303" s="68" t="s">
        <v>104</v>
      </c>
      <c r="M303" s="68" t="s">
        <v>116</v>
      </c>
      <c r="N303" s="68" t="s">
        <v>122</v>
      </c>
      <c r="O303" s="68" t="s">
        <v>6932</v>
      </c>
      <c r="P303" s="72" t="s">
        <v>116</v>
      </c>
      <c r="Q303" s="68" t="s">
        <v>128</v>
      </c>
      <c r="R303" s="68" t="s">
        <v>60</v>
      </c>
      <c r="S303" s="68">
        <v>17</v>
      </c>
      <c r="T303" s="68">
        <v>17</v>
      </c>
      <c r="U303" s="68">
        <v>0</v>
      </c>
      <c r="V303" s="68">
        <v>59</v>
      </c>
      <c r="W303" s="68">
        <v>93.42</v>
      </c>
      <c r="X303" s="68">
        <v>-0.57999999999999996</v>
      </c>
      <c r="Y303" s="68">
        <v>342.83</v>
      </c>
      <c r="Z303" s="68">
        <v>379.58</v>
      </c>
      <c r="AA303" s="68">
        <v>-0.11</v>
      </c>
      <c r="AB303" s="73">
        <v>43993.4</v>
      </c>
      <c r="AC303" s="73">
        <v>49007.78</v>
      </c>
      <c r="AD303" s="73">
        <v>46200.22</v>
      </c>
      <c r="AE303" s="73">
        <v>51241.13</v>
      </c>
      <c r="AF303" s="73"/>
      <c r="AG303" s="73">
        <f>IFERROR(VLOOKUP(J303,'Roll ups'!D:E,2,FALSE),0)</f>
        <v>5567781.3899999987</v>
      </c>
      <c r="AH303" s="74">
        <f>IF(Table2[[#This Row],[CATEGORY TTL LOOKUP]]=0,0,IF(Table2[[#This Row],[CATEGORY TTL LOOKUP]]&gt;0,SUM(AB303/AG303)))</f>
        <v>7.9014237302876596E-3</v>
      </c>
      <c r="AI303" s="74" t="str">
        <f>IFERROR(IF(AH303&lt;#REF!,"STRIKE",IF(AH303&gt;=#REF!,"GOOD")),"NO DATA")</f>
        <v>NO DATA</v>
      </c>
      <c r="AJ303" s="75">
        <f>IFERROR(VLOOKUP(K303,'Roll ups'!H:I,2,FALSE),0)</f>
        <v>5567781.3899999987</v>
      </c>
      <c r="AK303" s="76">
        <f>IF(Table2[[#This Row],[PRICE TIER LOOKUP]]=0,0,IF(Table2[[#This Row],[PRICE TIER LOOKUP]]&gt;0,SUM(AB303/AJ303)))</f>
        <v>7.9014237302876596E-3</v>
      </c>
      <c r="AL303" s="74" t="e">
        <f>IF(AK303&lt;#REF!,"STRIKE",IF(AK303&gt;=#REF!,"GOOD"))</f>
        <v>#REF!</v>
      </c>
      <c r="AM303" s="75">
        <f>VLOOKUP(H303,'Roll ups'!A:B,2,FALSE)</f>
        <v>325145452.83999985</v>
      </c>
      <c r="AN303" s="77">
        <f t="shared" si="10"/>
        <v>1.3530375287655835E-4</v>
      </c>
      <c r="AO303" s="74" t="str">
        <f>IFERROR(VLOOKUP(Table2[[#This Row],[Product Name]],'Roll ups'!L:P,5,FALSE),"GOOD")</f>
        <v>GOOD</v>
      </c>
      <c r="AP303" s="74">
        <f>Table2[[#This Row],[Retail Dollar Vol Current 12 Mths]]/Table2[[#This Row],[SHELF SALES  LOOKUP]]</f>
        <v>1.4209093067875248E-4</v>
      </c>
      <c r="AQ303" s="69">
        <f t="shared" si="11"/>
        <v>0</v>
      </c>
      <c r="AR30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303" s="69" t="e">
        <f>IF(Table2[[#This Row],[Shelf Dollar Vol Current 12 Mths]]&gt;#REF!,"MEETS $ CRITERIA",IF(Table2[[#This Row],[Shelf Dollar Vol Current 12 Mths]]&lt;#REF!+1,"DOES NOT MEET $ CRITERIA"))</f>
        <v>#REF!</v>
      </c>
      <c r="AT303" s="78"/>
    </row>
    <row r="304" spans="1:46" ht="13.8" x14ac:dyDescent="0.3">
      <c r="A304" s="68" t="s">
        <v>1082</v>
      </c>
      <c r="B304" s="69">
        <v>58877</v>
      </c>
      <c r="C304" s="69">
        <v>478</v>
      </c>
      <c r="D304" s="69" t="s">
        <v>25</v>
      </c>
      <c r="E304" s="70" t="s">
        <v>6313</v>
      </c>
      <c r="F304" s="70"/>
      <c r="G304" s="71" t="s">
        <v>6933</v>
      </c>
      <c r="H304" s="69" t="s">
        <v>6315</v>
      </c>
      <c r="I304" s="68" t="s">
        <v>116</v>
      </c>
      <c r="J304" s="68" t="s">
        <v>116</v>
      </c>
      <c r="K304" s="68" t="s">
        <v>116</v>
      </c>
      <c r="L304" s="68" t="s">
        <v>104</v>
      </c>
      <c r="M304" s="68" t="s">
        <v>116</v>
      </c>
      <c r="N304" s="68" t="s">
        <v>122</v>
      </c>
      <c r="O304" s="68" t="s">
        <v>6934</v>
      </c>
      <c r="P304" s="72" t="s">
        <v>116</v>
      </c>
      <c r="Q304" s="68" t="s">
        <v>128</v>
      </c>
      <c r="R304" s="68" t="s">
        <v>60</v>
      </c>
      <c r="S304" s="68">
        <v>65</v>
      </c>
      <c r="T304" s="68">
        <v>70.400000000000006</v>
      </c>
      <c r="U304" s="68">
        <v>-0.08</v>
      </c>
      <c r="V304" s="68">
        <v>159.86000000000001</v>
      </c>
      <c r="W304" s="68">
        <v>178.52</v>
      </c>
      <c r="X304" s="68">
        <v>-0.12</v>
      </c>
      <c r="Y304" s="68">
        <v>510.69</v>
      </c>
      <c r="Z304" s="68">
        <v>577.96</v>
      </c>
      <c r="AA304" s="68">
        <v>-0.13</v>
      </c>
      <c r="AB304" s="73">
        <v>46228.14</v>
      </c>
      <c r="AC304" s="73">
        <v>51661.71</v>
      </c>
      <c r="AD304" s="73">
        <v>48449.7</v>
      </c>
      <c r="AE304" s="73">
        <v>54833.4</v>
      </c>
      <c r="AF304" s="73"/>
      <c r="AG304" s="73">
        <f>IFERROR(VLOOKUP(J304,'Roll ups'!D:E,2,FALSE),0)</f>
        <v>5567781.3899999987</v>
      </c>
      <c r="AH304" s="74">
        <f>IF(Table2[[#This Row],[CATEGORY TTL LOOKUP]]=0,0,IF(Table2[[#This Row],[CATEGORY TTL LOOKUP]]&gt;0,SUM(AB304/AG304)))</f>
        <v>8.3027936554815069E-3</v>
      </c>
      <c r="AI304" s="74" t="str">
        <f>IFERROR(IF(AH304&lt;#REF!,"STRIKE",IF(AH304&gt;=#REF!,"GOOD")),"NO DATA")</f>
        <v>NO DATA</v>
      </c>
      <c r="AJ304" s="75">
        <f>IFERROR(VLOOKUP(K304,'Roll ups'!H:I,2,FALSE),0)</f>
        <v>5567781.3899999987</v>
      </c>
      <c r="AK304" s="76">
        <f>IF(Table2[[#This Row],[PRICE TIER LOOKUP]]=0,0,IF(Table2[[#This Row],[PRICE TIER LOOKUP]]&gt;0,SUM(AB304/AJ304)))</f>
        <v>8.3027936554815069E-3</v>
      </c>
      <c r="AL304" s="74" t="e">
        <f>IF(AK304&lt;#REF!,"STRIKE",IF(AK304&gt;=#REF!,"GOOD"))</f>
        <v>#REF!</v>
      </c>
      <c r="AM304" s="75">
        <f>VLOOKUP(H304,'Roll ups'!A:B,2,FALSE)</f>
        <v>325145452.83999985</v>
      </c>
      <c r="AN304" s="77">
        <f t="shared" si="10"/>
        <v>1.421767999405125E-4</v>
      </c>
      <c r="AO304" s="74" t="str">
        <f>IFERROR(VLOOKUP(Table2[[#This Row],[Product Name]],'Roll ups'!L:P,5,FALSE),"GOOD")</f>
        <v>GOOD</v>
      </c>
      <c r="AP304" s="74">
        <f>Table2[[#This Row],[Retail Dollar Vol Current 12 Mths]]/Table2[[#This Row],[SHELF SALES  LOOKUP]]</f>
        <v>1.4900931129995383E-4</v>
      </c>
      <c r="AQ304" s="69">
        <f t="shared" si="11"/>
        <v>0</v>
      </c>
      <c r="AR30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304" s="69" t="e">
        <f>IF(Table2[[#This Row],[Shelf Dollar Vol Current 12 Mths]]&gt;#REF!,"MEETS $ CRITERIA",IF(Table2[[#This Row],[Shelf Dollar Vol Current 12 Mths]]&lt;#REF!+1,"DOES NOT MEET $ CRITERIA"))</f>
        <v>#REF!</v>
      </c>
      <c r="AT304" s="78"/>
    </row>
    <row r="305" spans="1:46" ht="13.8" x14ac:dyDescent="0.3">
      <c r="A305" s="68" t="s">
        <v>991</v>
      </c>
      <c r="B305" s="69">
        <v>58886</v>
      </c>
      <c r="C305" s="69">
        <v>414</v>
      </c>
      <c r="D305" s="69" t="s">
        <v>25</v>
      </c>
      <c r="E305" s="70" t="s">
        <v>6313</v>
      </c>
      <c r="F305" s="70"/>
      <c r="G305" s="71" t="s">
        <v>6935</v>
      </c>
      <c r="H305" s="69" t="s">
        <v>6315</v>
      </c>
      <c r="I305" s="68" t="s">
        <v>116</v>
      </c>
      <c r="J305" s="68" t="s">
        <v>116</v>
      </c>
      <c r="K305" s="68" t="s">
        <v>116</v>
      </c>
      <c r="L305" s="68" t="s">
        <v>104</v>
      </c>
      <c r="M305" s="68" t="s">
        <v>116</v>
      </c>
      <c r="N305" s="68" t="s">
        <v>122</v>
      </c>
      <c r="O305" s="68" t="s">
        <v>6936</v>
      </c>
      <c r="P305" s="72" t="s">
        <v>116</v>
      </c>
      <c r="Q305" s="68" t="s">
        <v>128</v>
      </c>
      <c r="R305" s="68" t="s">
        <v>60</v>
      </c>
      <c r="S305" s="68">
        <v>48</v>
      </c>
      <c r="T305" s="68">
        <v>59.51</v>
      </c>
      <c r="U305" s="68">
        <v>-0.24</v>
      </c>
      <c r="V305" s="68">
        <v>229.86</v>
      </c>
      <c r="W305" s="68">
        <v>230.24</v>
      </c>
      <c r="X305" s="68">
        <v>0</v>
      </c>
      <c r="Y305" s="68">
        <v>952.27</v>
      </c>
      <c r="Z305" s="68">
        <v>960.63</v>
      </c>
      <c r="AA305" s="68">
        <v>-0.01</v>
      </c>
      <c r="AB305" s="73">
        <v>74462.05</v>
      </c>
      <c r="AC305" s="73">
        <v>75911.31</v>
      </c>
      <c r="AD305" s="73">
        <v>79086.55</v>
      </c>
      <c r="AE305" s="73">
        <v>79490.16</v>
      </c>
      <c r="AF305" s="73"/>
      <c r="AG305" s="73">
        <f>IFERROR(VLOOKUP(J305,'Roll ups'!D:E,2,FALSE),0)</f>
        <v>5567781.3899999987</v>
      </c>
      <c r="AH305" s="74">
        <f>IF(Table2[[#This Row],[CATEGORY TTL LOOKUP]]=0,0,IF(Table2[[#This Row],[CATEGORY TTL LOOKUP]]&gt;0,SUM(AB305/AG305)))</f>
        <v>1.3373738080618144E-2</v>
      </c>
      <c r="AI305" s="74" t="str">
        <f>IFERROR(IF(AH305&lt;#REF!,"STRIKE",IF(AH305&gt;=#REF!,"GOOD")),"NO DATA")</f>
        <v>NO DATA</v>
      </c>
      <c r="AJ305" s="75">
        <f>IFERROR(VLOOKUP(K305,'Roll ups'!H:I,2,FALSE),0)</f>
        <v>5567781.3899999987</v>
      </c>
      <c r="AK305" s="76">
        <f>IF(Table2[[#This Row],[PRICE TIER LOOKUP]]=0,0,IF(Table2[[#This Row],[PRICE TIER LOOKUP]]&gt;0,SUM(AB305/AJ305)))</f>
        <v>1.3373738080618144E-2</v>
      </c>
      <c r="AL305" s="74" t="e">
        <f>IF(AK305&lt;#REF!,"STRIKE",IF(AK305&gt;=#REF!,"GOOD"))</f>
        <v>#REF!</v>
      </c>
      <c r="AM305" s="75">
        <f>VLOOKUP(H305,'Roll ups'!A:B,2,FALSE)</f>
        <v>325145452.83999985</v>
      </c>
      <c r="AN305" s="77">
        <f t="shared" si="10"/>
        <v>2.2901150654147968E-4</v>
      </c>
      <c r="AO305" s="74" t="str">
        <f>IFERROR(VLOOKUP(Table2[[#This Row],[Product Name]],'Roll ups'!L:P,5,FALSE),"GOOD")</f>
        <v>GOOD</v>
      </c>
      <c r="AP305" s="74">
        <f>Table2[[#This Row],[Retail Dollar Vol Current 12 Mths]]/Table2[[#This Row],[SHELF SALES  LOOKUP]]</f>
        <v>2.4323437190714009E-4</v>
      </c>
      <c r="AQ305" s="69">
        <f t="shared" si="11"/>
        <v>0</v>
      </c>
      <c r="AR30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305" s="69" t="e">
        <f>IF(Table2[[#This Row],[Shelf Dollar Vol Current 12 Mths]]&gt;#REF!,"MEETS $ CRITERIA",IF(Table2[[#This Row],[Shelf Dollar Vol Current 12 Mths]]&lt;#REF!+1,"DOES NOT MEET $ CRITERIA"))</f>
        <v>#REF!</v>
      </c>
      <c r="AT305" s="78"/>
    </row>
    <row r="306" spans="1:46" ht="13.8" x14ac:dyDescent="0.3">
      <c r="A306" s="68" t="s">
        <v>6937</v>
      </c>
      <c r="B306" s="69">
        <v>58918</v>
      </c>
      <c r="C306" s="69">
        <v>409</v>
      </c>
      <c r="D306" s="69" t="s">
        <v>25</v>
      </c>
      <c r="E306" s="70" t="s">
        <v>6313</v>
      </c>
      <c r="F306" s="70"/>
      <c r="G306" s="71" t="s">
        <v>6938</v>
      </c>
      <c r="H306" s="69" t="s">
        <v>6315</v>
      </c>
      <c r="I306" s="68" t="s">
        <v>116</v>
      </c>
      <c r="J306" s="68" t="s">
        <v>116</v>
      </c>
      <c r="K306" s="68" t="s">
        <v>116</v>
      </c>
      <c r="L306" s="68" t="s">
        <v>132</v>
      </c>
      <c r="M306" s="68" t="s">
        <v>116</v>
      </c>
      <c r="N306" s="68" t="s">
        <v>122</v>
      </c>
      <c r="O306" s="68" t="s">
        <v>6939</v>
      </c>
      <c r="P306" s="72" t="s">
        <v>116</v>
      </c>
      <c r="Q306" s="68" t="s">
        <v>128</v>
      </c>
      <c r="R306" s="68" t="s">
        <v>60</v>
      </c>
      <c r="S306" s="68">
        <v>50</v>
      </c>
      <c r="T306" s="68">
        <v>56.82</v>
      </c>
      <c r="U306" s="68">
        <v>-0.13</v>
      </c>
      <c r="V306" s="68">
        <v>127.85</v>
      </c>
      <c r="W306" s="68">
        <v>142.05000000000001</v>
      </c>
      <c r="X306" s="68">
        <v>-0.11</v>
      </c>
      <c r="Y306" s="68">
        <v>361.75</v>
      </c>
      <c r="Z306" s="68">
        <v>393.01</v>
      </c>
      <c r="AA306" s="68">
        <v>-0.09</v>
      </c>
      <c r="AB306" s="73">
        <v>21345.360000000001</v>
      </c>
      <c r="AC306" s="73">
        <v>23461.439999999999</v>
      </c>
      <c r="AD306" s="73">
        <v>22920</v>
      </c>
      <c r="AE306" s="73">
        <v>24815.759999999998</v>
      </c>
      <c r="AF306" s="73"/>
      <c r="AG306" s="73">
        <f>IFERROR(VLOOKUP(J306,'Roll ups'!D:E,2,FALSE),0)</f>
        <v>5567781.3899999987</v>
      </c>
      <c r="AH306" s="74">
        <f>IF(Table2[[#This Row],[CATEGORY TTL LOOKUP]]=0,0,IF(Table2[[#This Row],[CATEGORY TTL LOOKUP]]&gt;0,SUM(AB306/AG306)))</f>
        <v>3.8337281054779352E-3</v>
      </c>
      <c r="AI306" s="74" t="str">
        <f>IFERROR(IF(AH306&lt;#REF!,"STRIKE",IF(AH306&gt;=#REF!,"GOOD")),"NO DATA")</f>
        <v>NO DATA</v>
      </c>
      <c r="AJ306" s="75">
        <f>IFERROR(VLOOKUP(K306,'Roll ups'!H:I,2,FALSE),0)</f>
        <v>5567781.3899999987</v>
      </c>
      <c r="AK306" s="76">
        <f>IF(Table2[[#This Row],[PRICE TIER LOOKUP]]=0,0,IF(Table2[[#This Row],[PRICE TIER LOOKUP]]&gt;0,SUM(AB306/AJ306)))</f>
        <v>3.8337281054779352E-3</v>
      </c>
      <c r="AL306" s="74" t="e">
        <f>IF(AK306&lt;#REF!,"STRIKE",IF(AK306&gt;=#REF!,"GOOD"))</f>
        <v>#REF!</v>
      </c>
      <c r="AM306" s="75">
        <f>VLOOKUP(H306,'Roll ups'!A:B,2,FALSE)</f>
        <v>325145452.83999985</v>
      </c>
      <c r="AN306" s="77">
        <f t="shared" si="10"/>
        <v>6.5648649899784371E-5</v>
      </c>
      <c r="AO306" s="74" t="str">
        <f>IFERROR(VLOOKUP(Table2[[#This Row],[Product Name]],'Roll ups'!L:P,5,FALSE),"GOOD")</f>
        <v>GOOD</v>
      </c>
      <c r="AP306" s="74">
        <f>Table2[[#This Row],[Retail Dollar Vol Current 12 Mths]]/Table2[[#This Row],[SHELF SALES  LOOKUP]]</f>
        <v>7.0491528636811829E-5</v>
      </c>
      <c r="AQ306" s="69">
        <f t="shared" si="11"/>
        <v>0</v>
      </c>
      <c r="AR30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306" s="69" t="e">
        <f>IF(Table2[[#This Row],[Shelf Dollar Vol Current 12 Mths]]&gt;#REF!,"MEETS $ CRITERIA",IF(Table2[[#This Row],[Shelf Dollar Vol Current 12 Mths]]&lt;#REF!+1,"DOES NOT MEET $ CRITERIA"))</f>
        <v>#REF!</v>
      </c>
      <c r="AT306" s="78"/>
    </row>
    <row r="307" spans="1:46" ht="13.8" x14ac:dyDescent="0.3">
      <c r="A307" s="68" t="s">
        <v>923</v>
      </c>
      <c r="B307" s="69">
        <v>59154</v>
      </c>
      <c r="C307" s="69">
        <v>862</v>
      </c>
      <c r="D307" s="69" t="s">
        <v>25</v>
      </c>
      <c r="E307" s="70" t="s">
        <v>6313</v>
      </c>
      <c r="F307" s="70"/>
      <c r="G307" s="71" t="s">
        <v>6940</v>
      </c>
      <c r="H307" s="69" t="s">
        <v>6315</v>
      </c>
      <c r="I307" s="68" t="s">
        <v>116</v>
      </c>
      <c r="J307" s="68" t="s">
        <v>116</v>
      </c>
      <c r="K307" s="68" t="s">
        <v>116</v>
      </c>
      <c r="L307" s="68" t="s">
        <v>104</v>
      </c>
      <c r="M307" s="68" t="s">
        <v>116</v>
      </c>
      <c r="N307" s="68" t="s">
        <v>122</v>
      </c>
      <c r="O307" s="68" t="s">
        <v>6941</v>
      </c>
      <c r="P307" s="72" t="s">
        <v>116</v>
      </c>
      <c r="Q307" s="68" t="s">
        <v>128</v>
      </c>
      <c r="R307" s="68" t="s">
        <v>60</v>
      </c>
      <c r="S307" s="68">
        <v>118</v>
      </c>
      <c r="T307" s="68">
        <v>466.69</v>
      </c>
      <c r="U307" s="68">
        <v>-2.95</v>
      </c>
      <c r="V307" s="68">
        <v>689.95</v>
      </c>
      <c r="W307" s="68">
        <v>1274.07</v>
      </c>
      <c r="X307" s="68">
        <v>-0.85</v>
      </c>
      <c r="Y307" s="68">
        <v>2658.07</v>
      </c>
      <c r="Z307" s="68">
        <v>3702.04</v>
      </c>
      <c r="AA307" s="68">
        <v>-0.39</v>
      </c>
      <c r="AB307" s="73">
        <v>233700.72</v>
      </c>
      <c r="AC307" s="73">
        <v>323659.86</v>
      </c>
      <c r="AD307" s="73">
        <v>241667.92</v>
      </c>
      <c r="AE307" s="73">
        <v>336659.46</v>
      </c>
      <c r="AF307" s="73"/>
      <c r="AG307" s="73">
        <f>IFERROR(VLOOKUP(J307,'Roll ups'!D:E,2,FALSE),0)</f>
        <v>5567781.3899999987</v>
      </c>
      <c r="AH307" s="74">
        <f>IF(Table2[[#This Row],[CATEGORY TTL LOOKUP]]=0,0,IF(Table2[[#This Row],[CATEGORY TTL LOOKUP]]&gt;0,SUM(AB307/AG307)))</f>
        <v>4.1973760036580758E-2</v>
      </c>
      <c r="AI307" s="74" t="str">
        <f>IFERROR(IF(AH307&lt;#REF!,"STRIKE",IF(AH307&gt;=#REF!,"GOOD")),"NO DATA")</f>
        <v>NO DATA</v>
      </c>
      <c r="AJ307" s="75">
        <f>IFERROR(VLOOKUP(K307,'Roll ups'!H:I,2,FALSE),0)</f>
        <v>5567781.3899999987</v>
      </c>
      <c r="AK307" s="76">
        <f>IF(Table2[[#This Row],[PRICE TIER LOOKUP]]=0,0,IF(Table2[[#This Row],[PRICE TIER LOOKUP]]&gt;0,SUM(AB307/AJ307)))</f>
        <v>4.1973760036580758E-2</v>
      </c>
      <c r="AL307" s="74" t="e">
        <f>IF(AK307&lt;#REF!,"STRIKE",IF(AK307&gt;=#REF!,"GOOD"))</f>
        <v>#REF!</v>
      </c>
      <c r="AM307" s="75">
        <f>VLOOKUP(H307,'Roll ups'!A:B,2,FALSE)</f>
        <v>325145452.83999985</v>
      </c>
      <c r="AN307" s="77">
        <f t="shared" si="10"/>
        <v>7.1875746057258039E-4</v>
      </c>
      <c r="AO307" s="74" t="str">
        <f>IFERROR(VLOOKUP(Table2[[#This Row],[Product Name]],'Roll ups'!L:P,5,FALSE),"GOOD")</f>
        <v>GOOD</v>
      </c>
      <c r="AP307" s="74">
        <f>Table2[[#This Row],[Retail Dollar Vol Current 12 Mths]]/Table2[[#This Row],[SHELF SALES  LOOKUP]]</f>
        <v>7.4326095564043412E-4</v>
      </c>
      <c r="AQ307" s="69">
        <f t="shared" si="11"/>
        <v>0</v>
      </c>
      <c r="AR30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307" s="69" t="e">
        <f>IF(Table2[[#This Row],[Shelf Dollar Vol Current 12 Mths]]&gt;#REF!,"MEETS $ CRITERIA",IF(Table2[[#This Row],[Shelf Dollar Vol Current 12 Mths]]&lt;#REF!+1,"DOES NOT MEET $ CRITERIA"))</f>
        <v>#REF!</v>
      </c>
      <c r="AT307" s="78"/>
    </row>
    <row r="308" spans="1:46" ht="13.8" x14ac:dyDescent="0.3">
      <c r="A308" s="68" t="s">
        <v>914</v>
      </c>
      <c r="B308" s="69">
        <v>59161</v>
      </c>
      <c r="C308" s="69">
        <v>870</v>
      </c>
      <c r="D308" s="69" t="s">
        <v>25</v>
      </c>
      <c r="E308" s="70" t="s">
        <v>6313</v>
      </c>
      <c r="F308" s="70"/>
      <c r="G308" s="71" t="s">
        <v>6942</v>
      </c>
      <c r="H308" s="69" t="s">
        <v>6315</v>
      </c>
      <c r="I308" s="68" t="s">
        <v>116</v>
      </c>
      <c r="J308" s="68" t="s">
        <v>116</v>
      </c>
      <c r="K308" s="68" t="s">
        <v>116</v>
      </c>
      <c r="L308" s="68" t="s">
        <v>104</v>
      </c>
      <c r="M308" s="68" t="s">
        <v>116</v>
      </c>
      <c r="N308" s="68" t="s">
        <v>122</v>
      </c>
      <c r="O308" s="68" t="s">
        <v>6943</v>
      </c>
      <c r="P308" s="72" t="s">
        <v>116</v>
      </c>
      <c r="Q308" s="68" t="s">
        <v>128</v>
      </c>
      <c r="R308" s="68" t="s">
        <v>60</v>
      </c>
      <c r="S308" s="68">
        <v>299</v>
      </c>
      <c r="T308" s="68">
        <v>420.02</v>
      </c>
      <c r="U308" s="68">
        <v>-0.41</v>
      </c>
      <c r="V308" s="68">
        <v>828.42</v>
      </c>
      <c r="W308" s="68">
        <v>1181.9000000000001</v>
      </c>
      <c r="X308" s="68">
        <v>-0.43</v>
      </c>
      <c r="Y308" s="68">
        <v>2689.81</v>
      </c>
      <c r="Z308" s="68">
        <v>3600.36</v>
      </c>
      <c r="AA308" s="68">
        <v>-0.34</v>
      </c>
      <c r="AB308" s="73">
        <v>234796.61</v>
      </c>
      <c r="AC308" s="73">
        <v>314566.37</v>
      </c>
      <c r="AD308" s="73">
        <v>244549.76000000001</v>
      </c>
      <c r="AE308" s="73">
        <v>327410.71999999997</v>
      </c>
      <c r="AF308" s="73"/>
      <c r="AG308" s="73">
        <f>IFERROR(VLOOKUP(J308,'Roll ups'!D:E,2,FALSE),0)</f>
        <v>5567781.3899999987</v>
      </c>
      <c r="AH308" s="74">
        <f>IF(Table2[[#This Row],[CATEGORY TTL LOOKUP]]=0,0,IF(Table2[[#This Row],[CATEGORY TTL LOOKUP]]&gt;0,SUM(AB308/AG308)))</f>
        <v>4.2170587089088288E-2</v>
      </c>
      <c r="AI308" s="74" t="str">
        <f>IFERROR(IF(AH308&lt;#REF!,"STRIKE",IF(AH308&gt;=#REF!,"GOOD")),"NO DATA")</f>
        <v>NO DATA</v>
      </c>
      <c r="AJ308" s="75">
        <f>IFERROR(VLOOKUP(K308,'Roll ups'!H:I,2,FALSE),0)</f>
        <v>5567781.3899999987</v>
      </c>
      <c r="AK308" s="76">
        <f>IF(Table2[[#This Row],[PRICE TIER LOOKUP]]=0,0,IF(Table2[[#This Row],[PRICE TIER LOOKUP]]&gt;0,SUM(AB308/AJ308)))</f>
        <v>4.2170587089088288E-2</v>
      </c>
      <c r="AL308" s="74" t="e">
        <f>IF(AK308&lt;#REF!,"STRIKE",IF(AK308&gt;=#REF!,"GOOD"))</f>
        <v>#REF!</v>
      </c>
      <c r="AM308" s="75">
        <f>VLOOKUP(H308,'Roll ups'!A:B,2,FALSE)</f>
        <v>325145452.83999985</v>
      </c>
      <c r="AN308" s="77">
        <f t="shared" si="10"/>
        <v>7.221279213630601E-4</v>
      </c>
      <c r="AO308" s="74" t="str">
        <f>IFERROR(VLOOKUP(Table2[[#This Row],[Product Name]],'Roll ups'!L:P,5,FALSE),"GOOD")</f>
        <v>GOOD</v>
      </c>
      <c r="AP308" s="74">
        <f>Table2[[#This Row],[Retail Dollar Vol Current 12 Mths]]/Table2[[#This Row],[SHELF SALES  LOOKUP]]</f>
        <v>7.5212418892519467E-4</v>
      </c>
      <c r="AQ308" s="69">
        <f t="shared" si="11"/>
        <v>0</v>
      </c>
      <c r="AR30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308" s="69" t="e">
        <f>IF(Table2[[#This Row],[Shelf Dollar Vol Current 12 Mths]]&gt;#REF!,"MEETS $ CRITERIA",IF(Table2[[#This Row],[Shelf Dollar Vol Current 12 Mths]]&lt;#REF!+1,"DOES NOT MEET $ CRITERIA"))</f>
        <v>#REF!</v>
      </c>
      <c r="AT308" s="78"/>
    </row>
    <row r="309" spans="1:46" ht="13.8" x14ac:dyDescent="0.3">
      <c r="A309" s="68" t="s">
        <v>917</v>
      </c>
      <c r="B309" s="69">
        <v>59162</v>
      </c>
      <c r="C309" s="69">
        <v>878</v>
      </c>
      <c r="D309" s="69" t="s">
        <v>25</v>
      </c>
      <c r="E309" s="70" t="s">
        <v>6313</v>
      </c>
      <c r="F309" s="70"/>
      <c r="G309" s="71" t="s">
        <v>6944</v>
      </c>
      <c r="H309" s="69" t="s">
        <v>6315</v>
      </c>
      <c r="I309" s="68" t="s">
        <v>116</v>
      </c>
      <c r="J309" s="68" t="s">
        <v>116</v>
      </c>
      <c r="K309" s="68" t="s">
        <v>116</v>
      </c>
      <c r="L309" s="68" t="s">
        <v>104</v>
      </c>
      <c r="M309" s="68" t="s">
        <v>116</v>
      </c>
      <c r="N309" s="68" t="s">
        <v>122</v>
      </c>
      <c r="O309" s="68" t="s">
        <v>6945</v>
      </c>
      <c r="P309" s="72" t="s">
        <v>116</v>
      </c>
      <c r="Q309" s="68" t="s">
        <v>128</v>
      </c>
      <c r="R309" s="68" t="s">
        <v>60</v>
      </c>
      <c r="S309" s="68">
        <v>242</v>
      </c>
      <c r="T309" s="68">
        <v>555.35</v>
      </c>
      <c r="U309" s="68">
        <v>-1.3</v>
      </c>
      <c r="V309" s="68">
        <v>933.43</v>
      </c>
      <c r="W309" s="68">
        <v>1495.74</v>
      </c>
      <c r="X309" s="68">
        <v>-0.6</v>
      </c>
      <c r="Y309" s="68">
        <v>3275.11</v>
      </c>
      <c r="Z309" s="68">
        <v>4471.5</v>
      </c>
      <c r="AA309" s="68">
        <v>-0.37</v>
      </c>
      <c r="AB309" s="73">
        <v>287471.76</v>
      </c>
      <c r="AC309" s="73">
        <v>390535.92</v>
      </c>
      <c r="AD309" s="73">
        <v>297766.56</v>
      </c>
      <c r="AE309" s="73">
        <v>406629.02</v>
      </c>
      <c r="AF309" s="73"/>
      <c r="AG309" s="73">
        <f>IFERROR(VLOOKUP(J309,'Roll ups'!D:E,2,FALSE),0)</f>
        <v>5567781.3899999987</v>
      </c>
      <c r="AH309" s="74">
        <f>IF(Table2[[#This Row],[CATEGORY TTL LOOKUP]]=0,0,IF(Table2[[#This Row],[CATEGORY TTL LOOKUP]]&gt;0,SUM(AB309/AG309)))</f>
        <v>5.1631294381692686E-2</v>
      </c>
      <c r="AI309" s="74" t="str">
        <f>IFERROR(IF(AH309&lt;#REF!,"STRIKE",IF(AH309&gt;=#REF!,"GOOD")),"NO DATA")</f>
        <v>NO DATA</v>
      </c>
      <c r="AJ309" s="75">
        <f>IFERROR(VLOOKUP(K309,'Roll ups'!H:I,2,FALSE),0)</f>
        <v>5567781.3899999987</v>
      </c>
      <c r="AK309" s="76">
        <f>IF(Table2[[#This Row],[PRICE TIER LOOKUP]]=0,0,IF(Table2[[#This Row],[PRICE TIER LOOKUP]]&gt;0,SUM(AB309/AJ309)))</f>
        <v>5.1631294381692686E-2</v>
      </c>
      <c r="AL309" s="74" t="e">
        <f>IF(AK309&lt;#REF!,"STRIKE",IF(AK309&gt;=#REF!,"GOOD"))</f>
        <v>#REF!</v>
      </c>
      <c r="AM309" s="75">
        <f>VLOOKUP(H309,'Roll ups'!A:B,2,FALSE)</f>
        <v>325145452.83999985</v>
      </c>
      <c r="AN309" s="77">
        <f t="shared" si="10"/>
        <v>8.8413280114811078E-4</v>
      </c>
      <c r="AO309" s="74" t="str">
        <f>IFERROR(VLOOKUP(Table2[[#This Row],[Product Name]],'Roll ups'!L:P,5,FALSE),"GOOD")</f>
        <v>GOOD</v>
      </c>
      <c r="AP309" s="74">
        <f>Table2[[#This Row],[Retail Dollar Vol Current 12 Mths]]/Table2[[#This Row],[SHELF SALES  LOOKUP]]</f>
        <v>9.1579493853948283E-4</v>
      </c>
      <c r="AQ309" s="69">
        <f t="shared" si="11"/>
        <v>0</v>
      </c>
      <c r="AR30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309" s="69" t="e">
        <f>IF(Table2[[#This Row],[Shelf Dollar Vol Current 12 Mths]]&gt;#REF!,"MEETS $ CRITERIA",IF(Table2[[#This Row],[Shelf Dollar Vol Current 12 Mths]]&lt;#REF!+1,"DOES NOT MEET $ CRITERIA"))</f>
        <v>#REF!</v>
      </c>
      <c r="AT309" s="78"/>
    </row>
    <row r="310" spans="1:46" ht="13.8" x14ac:dyDescent="0.3">
      <c r="A310" s="68" t="s">
        <v>1029</v>
      </c>
      <c r="B310" s="69">
        <v>62061</v>
      </c>
      <c r="C310" s="69">
        <v>503</v>
      </c>
      <c r="D310" s="69" t="s">
        <v>25</v>
      </c>
      <c r="E310" s="70" t="s">
        <v>6313</v>
      </c>
      <c r="F310" s="70"/>
      <c r="G310" s="71" t="s">
        <v>6946</v>
      </c>
      <c r="H310" s="69" t="s">
        <v>6315</v>
      </c>
      <c r="I310" s="68" t="s">
        <v>116</v>
      </c>
      <c r="J310" s="68" t="s">
        <v>116</v>
      </c>
      <c r="K310" s="68" t="s">
        <v>116</v>
      </c>
      <c r="L310" s="68" t="s">
        <v>104</v>
      </c>
      <c r="M310" s="68" t="s">
        <v>116</v>
      </c>
      <c r="N310" s="68" t="s">
        <v>979</v>
      </c>
      <c r="O310" s="68" t="s">
        <v>6947</v>
      </c>
      <c r="P310" s="72" t="s">
        <v>116</v>
      </c>
      <c r="Q310" s="68" t="s">
        <v>51</v>
      </c>
      <c r="R310" s="68" t="s">
        <v>31</v>
      </c>
      <c r="S310" s="68">
        <v>20</v>
      </c>
      <c r="T310" s="68">
        <v>39.68</v>
      </c>
      <c r="U310" s="68">
        <v>-1</v>
      </c>
      <c r="V310" s="68">
        <v>96.85</v>
      </c>
      <c r="W310" s="68">
        <v>148.19</v>
      </c>
      <c r="X310" s="68">
        <v>-0.53</v>
      </c>
      <c r="Y310" s="68">
        <v>444.78</v>
      </c>
      <c r="Z310" s="68">
        <v>543.94000000000005</v>
      </c>
      <c r="AA310" s="68">
        <v>-0.22</v>
      </c>
      <c r="AB310" s="73">
        <v>35540.370000000003</v>
      </c>
      <c r="AC310" s="73">
        <v>43132.71</v>
      </c>
      <c r="AD310" s="73">
        <v>36020.25</v>
      </c>
      <c r="AE310" s="73">
        <v>44052.75</v>
      </c>
      <c r="AF310" s="73"/>
      <c r="AG310" s="73">
        <f>IFERROR(VLOOKUP(J310,'Roll ups'!D:E,2,FALSE),0)</f>
        <v>5567781.3899999987</v>
      </c>
      <c r="AH310" s="74">
        <f>IF(Table2[[#This Row],[CATEGORY TTL LOOKUP]]=0,0,IF(Table2[[#This Row],[CATEGORY TTL LOOKUP]]&gt;0,SUM(AB310/AG310)))</f>
        <v>6.3832193670233179E-3</v>
      </c>
      <c r="AI310" s="74" t="str">
        <f>IFERROR(IF(AH310&lt;#REF!,"STRIKE",IF(AH310&gt;=#REF!,"GOOD")),"NO DATA")</f>
        <v>NO DATA</v>
      </c>
      <c r="AJ310" s="75">
        <f>IFERROR(VLOOKUP(K310,'Roll ups'!H:I,2,FALSE),0)</f>
        <v>5567781.3899999987</v>
      </c>
      <c r="AK310" s="76">
        <f>IF(Table2[[#This Row],[PRICE TIER LOOKUP]]=0,0,IF(Table2[[#This Row],[PRICE TIER LOOKUP]]&gt;0,SUM(AB310/AJ310)))</f>
        <v>6.3832193670233179E-3</v>
      </c>
      <c r="AL310" s="74" t="e">
        <f>IF(AK310&lt;#REF!,"STRIKE",IF(AK310&gt;=#REF!,"GOOD"))</f>
        <v>#REF!</v>
      </c>
      <c r="AM310" s="75">
        <f>VLOOKUP(H310,'Roll ups'!A:B,2,FALSE)</f>
        <v>325145452.83999985</v>
      </c>
      <c r="AN310" s="77">
        <f t="shared" si="10"/>
        <v>1.0930606499205446E-4</v>
      </c>
      <c r="AO310" s="74" t="str">
        <f>IFERROR(VLOOKUP(Table2[[#This Row],[Product Name]],'Roll ups'!L:P,5,FALSE),"GOOD")</f>
        <v>GOOD</v>
      </c>
      <c r="AP310" s="74">
        <f>Table2[[#This Row],[Retail Dollar Vol Current 12 Mths]]/Table2[[#This Row],[SHELF SALES  LOOKUP]]</f>
        <v>1.1078195830628801E-4</v>
      </c>
      <c r="AQ310" s="69">
        <f t="shared" si="11"/>
        <v>0</v>
      </c>
      <c r="AR31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310" s="69" t="e">
        <f>IF(Table2[[#This Row],[Shelf Dollar Vol Current 12 Mths]]&gt;#REF!,"MEETS $ CRITERIA",IF(Table2[[#This Row],[Shelf Dollar Vol Current 12 Mths]]&lt;#REF!+1,"DOES NOT MEET $ CRITERIA"))</f>
        <v>#REF!</v>
      </c>
      <c r="AT310" s="78"/>
    </row>
    <row r="311" spans="1:46" ht="13.8" x14ac:dyDescent="0.3">
      <c r="A311" s="68" t="s">
        <v>994</v>
      </c>
      <c r="B311" s="69">
        <v>62089</v>
      </c>
      <c r="C311" s="69">
        <v>523</v>
      </c>
      <c r="D311" s="69" t="s">
        <v>25</v>
      </c>
      <c r="E311" s="70" t="s">
        <v>6313</v>
      </c>
      <c r="F311" s="70"/>
      <c r="G311" s="71" t="s">
        <v>6948</v>
      </c>
      <c r="H311" s="69" t="s">
        <v>6315</v>
      </c>
      <c r="I311" s="68" t="s">
        <v>116</v>
      </c>
      <c r="J311" s="68" t="s">
        <v>116</v>
      </c>
      <c r="K311" s="68" t="s">
        <v>116</v>
      </c>
      <c r="L311" s="68" t="s">
        <v>104</v>
      </c>
      <c r="M311" s="68" t="s">
        <v>116</v>
      </c>
      <c r="N311" s="68" t="s">
        <v>966</v>
      </c>
      <c r="O311" s="68" t="s">
        <v>6949</v>
      </c>
      <c r="P311" s="72" t="s">
        <v>116</v>
      </c>
      <c r="Q311" s="68" t="s">
        <v>51</v>
      </c>
      <c r="R311" s="68" t="s">
        <v>31</v>
      </c>
      <c r="S311" s="68">
        <v>37</v>
      </c>
      <c r="T311" s="68">
        <v>32.67</v>
      </c>
      <c r="U311" s="68">
        <v>0.13</v>
      </c>
      <c r="V311" s="68">
        <v>124.86</v>
      </c>
      <c r="W311" s="68">
        <v>270.7</v>
      </c>
      <c r="X311" s="68">
        <v>-1.17</v>
      </c>
      <c r="Y311" s="68">
        <v>546.1</v>
      </c>
      <c r="Z311" s="68">
        <v>836.02</v>
      </c>
      <c r="AA311" s="68">
        <v>-0.53</v>
      </c>
      <c r="AB311" s="73">
        <v>43614.54</v>
      </c>
      <c r="AC311" s="73">
        <v>65105.49</v>
      </c>
      <c r="AD311" s="73">
        <v>44226</v>
      </c>
      <c r="AE311" s="73">
        <v>67709.25</v>
      </c>
      <c r="AF311" s="73"/>
      <c r="AG311" s="73">
        <f>IFERROR(VLOOKUP(J311,'Roll ups'!D:E,2,FALSE),0)</f>
        <v>5567781.3899999987</v>
      </c>
      <c r="AH311" s="74">
        <f>IF(Table2[[#This Row],[CATEGORY TTL LOOKUP]]=0,0,IF(Table2[[#This Row],[CATEGORY TTL LOOKUP]]&gt;0,SUM(AB311/AG311)))</f>
        <v>7.8333786736551475E-3</v>
      </c>
      <c r="AI311" s="74" t="str">
        <f>IFERROR(IF(AH311&lt;#REF!,"STRIKE",IF(AH311&gt;=#REF!,"GOOD")),"NO DATA")</f>
        <v>NO DATA</v>
      </c>
      <c r="AJ311" s="75">
        <f>IFERROR(VLOOKUP(K311,'Roll ups'!H:I,2,FALSE),0)</f>
        <v>5567781.3899999987</v>
      </c>
      <c r="AK311" s="76">
        <f>IF(Table2[[#This Row],[PRICE TIER LOOKUP]]=0,0,IF(Table2[[#This Row],[PRICE TIER LOOKUP]]&gt;0,SUM(AB311/AJ311)))</f>
        <v>7.8333786736551475E-3</v>
      </c>
      <c r="AL311" s="74" t="e">
        <f>IF(AK311&lt;#REF!,"STRIKE",IF(AK311&gt;=#REF!,"GOOD"))</f>
        <v>#REF!</v>
      </c>
      <c r="AM311" s="75">
        <f>VLOOKUP(H311,'Roll ups'!A:B,2,FALSE)</f>
        <v>325145452.83999985</v>
      </c>
      <c r="AN311" s="77">
        <f t="shared" si="10"/>
        <v>1.341385512823462E-4</v>
      </c>
      <c r="AO311" s="74" t="str">
        <f>IFERROR(VLOOKUP(Table2[[#This Row],[Product Name]],'Roll ups'!L:P,5,FALSE),"GOOD")</f>
        <v>GOOD</v>
      </c>
      <c r="AP311" s="74">
        <f>Table2[[#This Row],[Retail Dollar Vol Current 12 Mths]]/Table2[[#This Row],[SHELF SALES  LOOKUP]]</f>
        <v>1.3601912502145025E-4</v>
      </c>
      <c r="AQ311" s="69">
        <f t="shared" si="11"/>
        <v>0</v>
      </c>
      <c r="AR31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311" s="69" t="e">
        <f>IF(Table2[[#This Row],[Shelf Dollar Vol Current 12 Mths]]&gt;#REF!,"MEETS $ CRITERIA",IF(Table2[[#This Row],[Shelf Dollar Vol Current 12 Mths]]&lt;#REF!+1,"DOES NOT MEET $ CRITERIA"))</f>
        <v>#REF!</v>
      </c>
      <c r="AT311" s="78"/>
    </row>
    <row r="312" spans="1:46" ht="13.8" x14ac:dyDescent="0.3">
      <c r="A312" s="68" t="s">
        <v>997</v>
      </c>
      <c r="B312" s="69">
        <v>62116</v>
      </c>
      <c r="C312" s="69">
        <v>357</v>
      </c>
      <c r="D312" s="69" t="s">
        <v>25</v>
      </c>
      <c r="E312" s="70" t="s">
        <v>6313</v>
      </c>
      <c r="F312" s="70"/>
      <c r="G312" s="71" t="s">
        <v>6950</v>
      </c>
      <c r="H312" s="69" t="s">
        <v>6315</v>
      </c>
      <c r="I312" s="68" t="s">
        <v>116</v>
      </c>
      <c r="J312" s="68" t="s">
        <v>116</v>
      </c>
      <c r="K312" s="68" t="s">
        <v>116</v>
      </c>
      <c r="L312" s="68" t="s">
        <v>104</v>
      </c>
      <c r="M312" s="68" t="s">
        <v>116</v>
      </c>
      <c r="N312" s="68" t="s">
        <v>947</v>
      </c>
      <c r="O312" s="68" t="s">
        <v>6951</v>
      </c>
      <c r="P312" s="72" t="s">
        <v>116</v>
      </c>
      <c r="Q312" s="68" t="s">
        <v>1000</v>
      </c>
      <c r="R312" s="68" t="s">
        <v>60</v>
      </c>
      <c r="S312" s="68">
        <v>19</v>
      </c>
      <c r="T312" s="68">
        <v>46</v>
      </c>
      <c r="U312" s="68">
        <v>-1.42</v>
      </c>
      <c r="V312" s="68">
        <v>85</v>
      </c>
      <c r="W312" s="68">
        <v>119.08</v>
      </c>
      <c r="X312" s="68">
        <v>-0.4</v>
      </c>
      <c r="Y312" s="68">
        <v>381</v>
      </c>
      <c r="Z312" s="68">
        <v>602.66999999999996</v>
      </c>
      <c r="AA312" s="68">
        <v>-0.57999999999999996</v>
      </c>
      <c r="AB312" s="73">
        <v>32095.439999999999</v>
      </c>
      <c r="AC312" s="73">
        <v>50768.639999999999</v>
      </c>
      <c r="AD312" s="73">
        <v>32095.439999999999</v>
      </c>
      <c r="AE312" s="73">
        <v>50768.639999999999</v>
      </c>
      <c r="AF312" s="73"/>
      <c r="AG312" s="73">
        <f>IFERROR(VLOOKUP(J312,'Roll ups'!D:E,2,FALSE),0)</f>
        <v>5567781.3899999987</v>
      </c>
      <c r="AH312" s="74">
        <f>IF(Table2[[#This Row],[CATEGORY TTL LOOKUP]]=0,0,IF(Table2[[#This Row],[CATEGORY TTL LOOKUP]]&gt;0,SUM(AB312/AG312)))</f>
        <v>5.7644935660809069E-3</v>
      </c>
      <c r="AI312" s="74" t="str">
        <f>IFERROR(IF(AH312&lt;#REF!,"STRIKE",IF(AH312&gt;=#REF!,"GOOD")),"NO DATA")</f>
        <v>NO DATA</v>
      </c>
      <c r="AJ312" s="75">
        <f>IFERROR(VLOOKUP(K312,'Roll ups'!H:I,2,FALSE),0)</f>
        <v>5567781.3899999987</v>
      </c>
      <c r="AK312" s="76">
        <f>IF(Table2[[#This Row],[PRICE TIER LOOKUP]]=0,0,IF(Table2[[#This Row],[PRICE TIER LOOKUP]]&gt;0,SUM(AB312/AJ312)))</f>
        <v>5.7644935660809069E-3</v>
      </c>
      <c r="AL312" s="74" t="e">
        <f>IF(AK312&lt;#REF!,"STRIKE",IF(AK312&gt;=#REF!,"GOOD"))</f>
        <v>#REF!</v>
      </c>
      <c r="AM312" s="75">
        <f>VLOOKUP(H312,'Roll ups'!A:B,2,FALSE)</f>
        <v>325145452.83999985</v>
      </c>
      <c r="AN312" s="77">
        <f t="shared" si="10"/>
        <v>9.8711022158423897E-5</v>
      </c>
      <c r="AO312" s="74" t="str">
        <f>IFERROR(VLOOKUP(Table2[[#This Row],[Product Name]],'Roll ups'!L:P,5,FALSE),"GOOD")</f>
        <v>GOOD</v>
      </c>
      <c r="AP312" s="74">
        <f>Table2[[#This Row],[Retail Dollar Vol Current 12 Mths]]/Table2[[#This Row],[SHELF SALES  LOOKUP]]</f>
        <v>9.8711022158423897E-5</v>
      </c>
      <c r="AQ312" s="69">
        <f t="shared" si="11"/>
        <v>0</v>
      </c>
      <c r="AR31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312" s="69" t="e">
        <f>IF(Table2[[#This Row],[Shelf Dollar Vol Current 12 Mths]]&gt;#REF!,"MEETS $ CRITERIA",IF(Table2[[#This Row],[Shelf Dollar Vol Current 12 Mths]]&lt;#REF!+1,"DOES NOT MEET $ CRITERIA"))</f>
        <v>#REF!</v>
      </c>
      <c r="AT312" s="78"/>
    </row>
    <row r="313" spans="1:46" ht="13.8" x14ac:dyDescent="0.3">
      <c r="A313" s="68" t="s">
        <v>1061</v>
      </c>
      <c r="B313" s="69">
        <v>62457</v>
      </c>
      <c r="C313" s="69">
        <v>153</v>
      </c>
      <c r="D313" s="69" t="s">
        <v>25</v>
      </c>
      <c r="E313" s="70" t="s">
        <v>6313</v>
      </c>
      <c r="F313" s="70"/>
      <c r="G313" s="71" t="s">
        <v>6952</v>
      </c>
      <c r="H313" s="69" t="s">
        <v>6315</v>
      </c>
      <c r="I313" s="68" t="s">
        <v>116</v>
      </c>
      <c r="J313" s="68" t="s">
        <v>116</v>
      </c>
      <c r="K313" s="68" t="s">
        <v>116</v>
      </c>
      <c r="L313" s="68" t="s">
        <v>104</v>
      </c>
      <c r="M313" s="68" t="s">
        <v>116</v>
      </c>
      <c r="N313" s="68" t="s">
        <v>947</v>
      </c>
      <c r="O313" s="68" t="s">
        <v>6953</v>
      </c>
      <c r="P313" s="72" t="s">
        <v>116</v>
      </c>
      <c r="Q313" s="68" t="s">
        <v>421</v>
      </c>
      <c r="R313" s="68" t="s">
        <v>60</v>
      </c>
      <c r="S313" s="68">
        <v>15</v>
      </c>
      <c r="T313" s="68">
        <v>12</v>
      </c>
      <c r="U313" s="68">
        <v>0.18</v>
      </c>
      <c r="V313" s="68">
        <v>72</v>
      </c>
      <c r="W313" s="68">
        <v>90.66</v>
      </c>
      <c r="X313" s="68">
        <v>-0.26</v>
      </c>
      <c r="Y313" s="68">
        <v>301.32</v>
      </c>
      <c r="Z313" s="68">
        <v>334.64</v>
      </c>
      <c r="AA313" s="68">
        <v>-0.11</v>
      </c>
      <c r="AB313" s="73">
        <v>21842.880000000001</v>
      </c>
      <c r="AC313" s="73">
        <v>24044.76</v>
      </c>
      <c r="AD313" s="73">
        <v>22346.880000000001</v>
      </c>
      <c r="AE313" s="73">
        <v>24584.76</v>
      </c>
      <c r="AF313" s="73"/>
      <c r="AG313" s="73">
        <f>IFERROR(VLOOKUP(J313,'Roll ups'!D:E,2,FALSE),0)</f>
        <v>5567781.3899999987</v>
      </c>
      <c r="AH313" s="74">
        <f>IF(Table2[[#This Row],[CATEGORY TTL LOOKUP]]=0,0,IF(Table2[[#This Row],[CATEGORY TTL LOOKUP]]&gt;0,SUM(AB313/AG313)))</f>
        <v>3.9230850620735318E-3</v>
      </c>
      <c r="AI313" s="74" t="str">
        <f>IFERROR(IF(AH313&lt;#REF!,"STRIKE",IF(AH313&gt;=#REF!,"GOOD")),"NO DATA")</f>
        <v>NO DATA</v>
      </c>
      <c r="AJ313" s="75">
        <f>IFERROR(VLOOKUP(K313,'Roll ups'!H:I,2,FALSE),0)</f>
        <v>5567781.3899999987</v>
      </c>
      <c r="AK313" s="76">
        <f>IF(Table2[[#This Row],[PRICE TIER LOOKUP]]=0,0,IF(Table2[[#This Row],[PRICE TIER LOOKUP]]&gt;0,SUM(AB313/AJ313)))</f>
        <v>3.9230850620735318E-3</v>
      </c>
      <c r="AL313" s="74" t="e">
        <f>IF(AK313&lt;#REF!,"STRIKE",IF(AK313&gt;=#REF!,"GOOD"))</f>
        <v>#REF!</v>
      </c>
      <c r="AM313" s="75">
        <f>VLOOKUP(H313,'Roll ups'!A:B,2,FALSE)</f>
        <v>325145452.83999985</v>
      </c>
      <c r="AN313" s="77">
        <f t="shared" si="10"/>
        <v>6.7178795856476641E-5</v>
      </c>
      <c r="AO313" s="74" t="str">
        <f>IFERROR(VLOOKUP(Table2[[#This Row],[Product Name]],'Roll ups'!L:P,5,FALSE),"GOOD")</f>
        <v>GOOD</v>
      </c>
      <c r="AP313" s="74">
        <f>Table2[[#This Row],[Retail Dollar Vol Current 12 Mths]]/Table2[[#This Row],[SHELF SALES  LOOKUP]]</f>
        <v>6.8728871355296575E-5</v>
      </c>
      <c r="AQ313" s="69">
        <f t="shared" si="11"/>
        <v>0</v>
      </c>
      <c r="AR31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313" s="69" t="e">
        <f>IF(Table2[[#This Row],[Shelf Dollar Vol Current 12 Mths]]&gt;#REF!,"MEETS $ CRITERIA",IF(Table2[[#This Row],[Shelf Dollar Vol Current 12 Mths]]&lt;#REF!+1,"DOES NOT MEET $ CRITERIA"))</f>
        <v>#REF!</v>
      </c>
      <c r="AT313" s="78"/>
    </row>
    <row r="314" spans="1:46" ht="13.8" x14ac:dyDescent="0.3">
      <c r="A314" s="68" t="s">
        <v>981</v>
      </c>
      <c r="B314" s="69">
        <v>63355</v>
      </c>
      <c r="C314" s="69">
        <v>316</v>
      </c>
      <c r="D314" s="69" t="s">
        <v>25</v>
      </c>
      <c r="E314" s="70" t="s">
        <v>6313</v>
      </c>
      <c r="F314" s="70"/>
      <c r="G314" s="71" t="s">
        <v>6954</v>
      </c>
      <c r="H314" s="69" t="s">
        <v>6315</v>
      </c>
      <c r="I314" s="68" t="s">
        <v>116</v>
      </c>
      <c r="J314" s="68" t="s">
        <v>116</v>
      </c>
      <c r="K314" s="68" t="s">
        <v>116</v>
      </c>
      <c r="L314" s="68" t="s">
        <v>89</v>
      </c>
      <c r="M314" s="68" t="s">
        <v>116</v>
      </c>
      <c r="N314" s="68" t="s">
        <v>122</v>
      </c>
      <c r="O314" s="68" t="s">
        <v>6955</v>
      </c>
      <c r="P314" s="72" t="s">
        <v>116</v>
      </c>
      <c r="Q314" s="68" t="s">
        <v>6387</v>
      </c>
      <c r="R314" s="68" t="s">
        <v>31</v>
      </c>
      <c r="S314" s="68">
        <v>41</v>
      </c>
      <c r="T314" s="68">
        <v>2</v>
      </c>
      <c r="U314" s="68">
        <v>0.95</v>
      </c>
      <c r="V314" s="68">
        <v>113</v>
      </c>
      <c r="W314" s="68">
        <v>10</v>
      </c>
      <c r="X314" s="68">
        <v>0.91</v>
      </c>
      <c r="Y314" s="68">
        <v>456</v>
      </c>
      <c r="Z314" s="68">
        <v>15</v>
      </c>
      <c r="AA314" s="68">
        <v>0.97</v>
      </c>
      <c r="AB314" s="73">
        <v>58878.720000000001</v>
      </c>
      <c r="AC314" s="73">
        <v>1902</v>
      </c>
      <c r="AD314" s="73">
        <v>58878.720000000001</v>
      </c>
      <c r="AE314" s="73">
        <v>1902</v>
      </c>
      <c r="AF314" s="73"/>
      <c r="AG314" s="73">
        <f>IFERROR(VLOOKUP(J314,'Roll ups'!D:E,2,FALSE),0)</f>
        <v>5567781.3899999987</v>
      </c>
      <c r="AH314" s="74">
        <f>IF(Table2[[#This Row],[CATEGORY TTL LOOKUP]]=0,0,IF(Table2[[#This Row],[CATEGORY TTL LOOKUP]]&gt;0,SUM(AB314/AG314)))</f>
        <v>1.0574897948714185E-2</v>
      </c>
      <c r="AI314" s="74" t="str">
        <f>IFERROR(IF(AH314&lt;#REF!,"STRIKE",IF(AH314&gt;=#REF!,"GOOD")),"NO DATA")</f>
        <v>NO DATA</v>
      </c>
      <c r="AJ314" s="75">
        <f>IFERROR(VLOOKUP(K314,'Roll ups'!H:I,2,FALSE),0)</f>
        <v>5567781.3899999987</v>
      </c>
      <c r="AK314" s="76">
        <f>IF(Table2[[#This Row],[PRICE TIER LOOKUP]]=0,0,IF(Table2[[#This Row],[PRICE TIER LOOKUP]]&gt;0,SUM(AB314/AJ314)))</f>
        <v>1.0574897948714185E-2</v>
      </c>
      <c r="AL314" s="74" t="e">
        <f>IF(AK314&lt;#REF!,"STRIKE",IF(AK314&gt;=#REF!,"GOOD"))</f>
        <v>#REF!</v>
      </c>
      <c r="AM314" s="75">
        <f>VLOOKUP(H314,'Roll ups'!A:B,2,FALSE)</f>
        <v>325145452.83999985</v>
      </c>
      <c r="AN314" s="77">
        <f t="shared" si="10"/>
        <v>1.8108424855928557E-4</v>
      </c>
      <c r="AO314" s="74" t="str">
        <f>IFERROR(VLOOKUP(Table2[[#This Row],[Product Name]],'Roll ups'!L:P,5,FALSE),"GOOD")</f>
        <v>GOOD</v>
      </c>
      <c r="AP314" s="74">
        <f>Table2[[#This Row],[Retail Dollar Vol Current 12 Mths]]/Table2[[#This Row],[SHELF SALES  LOOKUP]]</f>
        <v>1.8108424855928557E-4</v>
      </c>
      <c r="AQ314" s="69">
        <f t="shared" si="11"/>
        <v>0</v>
      </c>
      <c r="AR31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314" s="69" t="e">
        <f>IF(Table2[[#This Row],[Shelf Dollar Vol Current 12 Mths]]&gt;#REF!,"MEETS $ CRITERIA",IF(Table2[[#This Row],[Shelf Dollar Vol Current 12 Mths]]&lt;#REF!+1,"DOES NOT MEET $ CRITERIA"))</f>
        <v>#REF!</v>
      </c>
      <c r="AT314" s="78"/>
    </row>
    <row r="315" spans="1:46" ht="13.8" x14ac:dyDescent="0.3">
      <c r="A315" s="68" t="s">
        <v>5020</v>
      </c>
      <c r="B315" s="69">
        <v>67036</v>
      </c>
      <c r="C315" s="69">
        <v>378</v>
      </c>
      <c r="D315" s="69" t="s">
        <v>25</v>
      </c>
      <c r="E315" s="70" t="s">
        <v>6313</v>
      </c>
      <c r="F315" s="70"/>
      <c r="G315" s="71" t="s">
        <v>6956</v>
      </c>
      <c r="H315" s="69" t="s">
        <v>6315</v>
      </c>
      <c r="I315" s="68" t="s">
        <v>116</v>
      </c>
      <c r="J315" s="68" t="s">
        <v>116</v>
      </c>
      <c r="K315" s="68" t="s">
        <v>116</v>
      </c>
      <c r="L315" s="68" t="s">
        <v>104</v>
      </c>
      <c r="M315" s="68" t="s">
        <v>191</v>
      </c>
      <c r="N315" s="68" t="s">
        <v>211</v>
      </c>
      <c r="O315" s="68" t="s">
        <v>6957</v>
      </c>
      <c r="P315" s="72" t="s">
        <v>191</v>
      </c>
      <c r="Q315" s="68" t="s">
        <v>41</v>
      </c>
      <c r="R315" s="68" t="s">
        <v>31</v>
      </c>
      <c r="S315" s="68">
        <v>6</v>
      </c>
      <c r="T315" s="68">
        <v>3.2</v>
      </c>
      <c r="U315" s="68">
        <v>0.48</v>
      </c>
      <c r="V315" s="68">
        <v>11</v>
      </c>
      <c r="W315" s="68">
        <v>10.4</v>
      </c>
      <c r="X315" s="68">
        <v>0.05</v>
      </c>
      <c r="Y315" s="68">
        <v>47.8</v>
      </c>
      <c r="Z315" s="68">
        <v>68.400000000000006</v>
      </c>
      <c r="AA315" s="68">
        <v>-0.43</v>
      </c>
      <c r="AB315" s="73">
        <v>19800.900000000001</v>
      </c>
      <c r="AC315" s="73">
        <v>28284.48</v>
      </c>
      <c r="AD315" s="73">
        <v>20795.580000000002</v>
      </c>
      <c r="AE315" s="73">
        <v>29252.52</v>
      </c>
      <c r="AF315" s="73"/>
      <c r="AG315" s="73">
        <f>IFERROR(VLOOKUP(J315,'Roll ups'!D:E,2,FALSE),0)</f>
        <v>5567781.3899999987</v>
      </c>
      <c r="AH315" s="74">
        <f>IF(Table2[[#This Row],[CATEGORY TTL LOOKUP]]=0,0,IF(Table2[[#This Row],[CATEGORY TTL LOOKUP]]&gt;0,SUM(AB315/AG315)))</f>
        <v>3.5563357490226472E-3</v>
      </c>
      <c r="AI315" s="74" t="str">
        <f>IFERROR(IF(AH315&lt;#REF!,"STRIKE",IF(AH315&gt;=#REF!,"GOOD")),"NO DATA")</f>
        <v>NO DATA</v>
      </c>
      <c r="AJ315" s="75">
        <f>IFERROR(VLOOKUP(K315,'Roll ups'!H:I,2,FALSE),0)</f>
        <v>5567781.3899999987</v>
      </c>
      <c r="AK315" s="76">
        <f>IF(Table2[[#This Row],[PRICE TIER LOOKUP]]=0,0,IF(Table2[[#This Row],[PRICE TIER LOOKUP]]&gt;0,SUM(AB315/AJ315)))</f>
        <v>3.5563357490226472E-3</v>
      </c>
      <c r="AL315" s="74" t="e">
        <f>IF(AK315&lt;#REF!,"STRIKE",IF(AK315&gt;=#REF!,"GOOD"))</f>
        <v>#REF!</v>
      </c>
      <c r="AM315" s="75">
        <f>VLOOKUP(H315,'Roll ups'!A:B,2,FALSE)</f>
        <v>325145452.83999985</v>
      </c>
      <c r="AN315" s="77">
        <f t="shared" si="10"/>
        <v>6.0898591159888631E-5</v>
      </c>
      <c r="AO315" s="74" t="str">
        <f>IFERROR(VLOOKUP(Table2[[#This Row],[Product Name]],'Roll ups'!L:P,5,FALSE),"GOOD")</f>
        <v>GOOD</v>
      </c>
      <c r="AP315" s="74">
        <f>Table2[[#This Row],[Retail Dollar Vol Current 12 Mths]]/Table2[[#This Row],[SHELF SALES  LOOKUP]]</f>
        <v>6.3957775876488285E-5</v>
      </c>
      <c r="AQ315" s="69">
        <f t="shared" si="11"/>
        <v>0</v>
      </c>
      <c r="AR31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315" s="69" t="e">
        <f>IF(Table2[[#This Row],[Shelf Dollar Vol Current 12 Mths]]&gt;#REF!,"MEETS $ CRITERIA",IF(Table2[[#This Row],[Shelf Dollar Vol Current 12 Mths]]&lt;#REF!+1,"DOES NOT MEET $ CRITERIA"))</f>
        <v>#REF!</v>
      </c>
      <c r="AT315" s="78"/>
    </row>
    <row r="316" spans="1:46" ht="13.8" x14ac:dyDescent="0.3">
      <c r="A316" s="68" t="s">
        <v>949</v>
      </c>
      <c r="B316" s="69">
        <v>67037</v>
      </c>
      <c r="C316" s="69">
        <v>617</v>
      </c>
      <c r="D316" s="69" t="s">
        <v>25</v>
      </c>
      <c r="E316" s="70" t="s">
        <v>6313</v>
      </c>
      <c r="F316" s="70"/>
      <c r="G316" s="71" t="s">
        <v>6958</v>
      </c>
      <c r="H316" s="69" t="s">
        <v>6315</v>
      </c>
      <c r="I316" s="68" t="s">
        <v>116</v>
      </c>
      <c r="J316" s="68" t="s">
        <v>116</v>
      </c>
      <c r="K316" s="68" t="s">
        <v>116</v>
      </c>
      <c r="L316" s="68" t="s">
        <v>104</v>
      </c>
      <c r="M316" s="68" t="s">
        <v>191</v>
      </c>
      <c r="N316" s="68" t="s">
        <v>211</v>
      </c>
      <c r="O316" s="68" t="s">
        <v>6959</v>
      </c>
      <c r="P316" s="72" t="s">
        <v>191</v>
      </c>
      <c r="Q316" s="68" t="s">
        <v>41</v>
      </c>
      <c r="R316" s="68" t="s">
        <v>31</v>
      </c>
      <c r="S316" s="68">
        <v>36</v>
      </c>
      <c r="T316" s="68">
        <v>18.600000000000001</v>
      </c>
      <c r="U316" s="68">
        <v>0.48</v>
      </c>
      <c r="V316" s="68">
        <v>69.599999999999994</v>
      </c>
      <c r="W316" s="68">
        <v>57.6</v>
      </c>
      <c r="X316" s="68">
        <v>0.17</v>
      </c>
      <c r="Y316" s="68">
        <v>279</v>
      </c>
      <c r="Z316" s="68">
        <v>262.2</v>
      </c>
      <c r="AA316" s="68">
        <v>0.06</v>
      </c>
      <c r="AB316" s="73">
        <v>115718.22</v>
      </c>
      <c r="AC316" s="73">
        <v>110998.62</v>
      </c>
      <c r="AD316" s="73">
        <v>121406.22</v>
      </c>
      <c r="AE316" s="73">
        <v>113506.38</v>
      </c>
      <c r="AF316" s="73"/>
      <c r="AG316" s="73">
        <f>IFERROR(VLOOKUP(J316,'Roll ups'!D:E,2,FALSE),0)</f>
        <v>5567781.3899999987</v>
      </c>
      <c r="AH316" s="74">
        <f>IF(Table2[[#This Row],[CATEGORY TTL LOOKUP]]=0,0,IF(Table2[[#This Row],[CATEGORY TTL LOOKUP]]&gt;0,SUM(AB316/AG316)))</f>
        <v>2.0783542293495116E-2</v>
      </c>
      <c r="AI316" s="74" t="str">
        <f>IFERROR(IF(AH316&lt;#REF!,"STRIKE",IF(AH316&gt;=#REF!,"GOOD")),"NO DATA")</f>
        <v>NO DATA</v>
      </c>
      <c r="AJ316" s="75">
        <f>IFERROR(VLOOKUP(K316,'Roll ups'!H:I,2,FALSE),0)</f>
        <v>5567781.3899999987</v>
      </c>
      <c r="AK316" s="76">
        <f>IF(Table2[[#This Row],[PRICE TIER LOOKUP]]=0,0,IF(Table2[[#This Row],[PRICE TIER LOOKUP]]&gt;0,SUM(AB316/AJ316)))</f>
        <v>2.0783542293495116E-2</v>
      </c>
      <c r="AL316" s="74" t="e">
        <f>IF(AK316&lt;#REF!,"STRIKE",IF(AK316&gt;=#REF!,"GOOD"))</f>
        <v>#REF!</v>
      </c>
      <c r="AM316" s="75">
        <f>VLOOKUP(H316,'Roll ups'!A:B,2,FALSE)</f>
        <v>325145452.83999985</v>
      </c>
      <c r="AN316" s="77">
        <f t="shared" si="10"/>
        <v>3.5589678093066716E-4</v>
      </c>
      <c r="AO316" s="74" t="str">
        <f>IFERROR(VLOOKUP(Table2[[#This Row],[Product Name]],'Roll ups'!L:P,5,FALSE),"GOOD")</f>
        <v>GOOD</v>
      </c>
      <c r="AP316" s="74">
        <f>Table2[[#This Row],[Retail Dollar Vol Current 12 Mths]]/Table2[[#This Row],[SHELF SALES  LOOKUP]]</f>
        <v>3.7339049013163512E-4</v>
      </c>
      <c r="AQ316" s="69">
        <f t="shared" si="11"/>
        <v>0</v>
      </c>
      <c r="AR31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316" s="69" t="e">
        <f>IF(Table2[[#This Row],[Shelf Dollar Vol Current 12 Mths]]&gt;#REF!,"MEETS $ CRITERIA",IF(Table2[[#This Row],[Shelf Dollar Vol Current 12 Mths]]&lt;#REF!+1,"DOES NOT MEET $ CRITERIA"))</f>
        <v>#REF!</v>
      </c>
      <c r="AT316" s="78"/>
    </row>
    <row r="317" spans="1:46" ht="13.8" x14ac:dyDescent="0.3">
      <c r="A317" s="68" t="s">
        <v>1073</v>
      </c>
      <c r="B317" s="69">
        <v>67042</v>
      </c>
      <c r="C317" s="69">
        <v>493</v>
      </c>
      <c r="D317" s="69" t="s">
        <v>25</v>
      </c>
      <c r="E317" s="70" t="s">
        <v>6313</v>
      </c>
      <c r="F317" s="70"/>
      <c r="G317" s="71" t="s">
        <v>6960</v>
      </c>
      <c r="H317" s="69" t="s">
        <v>6315</v>
      </c>
      <c r="I317" s="68" t="s">
        <v>116</v>
      </c>
      <c r="J317" s="68" t="s">
        <v>116</v>
      </c>
      <c r="K317" s="68" t="s">
        <v>116</v>
      </c>
      <c r="L317" s="68" t="s">
        <v>104</v>
      </c>
      <c r="M317" s="68" t="s">
        <v>191</v>
      </c>
      <c r="N317" s="68" t="s">
        <v>211</v>
      </c>
      <c r="O317" s="68" t="s">
        <v>6961</v>
      </c>
      <c r="P317" s="72" t="s">
        <v>191</v>
      </c>
      <c r="Q317" s="68" t="s">
        <v>41</v>
      </c>
      <c r="R317" s="68" t="s">
        <v>31</v>
      </c>
      <c r="S317" s="68">
        <v>14</v>
      </c>
      <c r="T317" s="68">
        <v>6</v>
      </c>
      <c r="U317" s="68">
        <v>0.56999999999999995</v>
      </c>
      <c r="V317" s="68">
        <v>25</v>
      </c>
      <c r="W317" s="68">
        <v>22.8</v>
      </c>
      <c r="X317" s="68">
        <v>0.09</v>
      </c>
      <c r="Y317" s="68">
        <v>90.4</v>
      </c>
      <c r="Z317" s="68">
        <v>114.6</v>
      </c>
      <c r="AA317" s="68">
        <v>-0.27</v>
      </c>
      <c r="AB317" s="73">
        <v>37383.839999999997</v>
      </c>
      <c r="AC317" s="73">
        <v>48823.02</v>
      </c>
      <c r="AD317" s="73">
        <v>39368.160000000003</v>
      </c>
      <c r="AE317" s="73">
        <v>49610.34</v>
      </c>
      <c r="AF317" s="73"/>
      <c r="AG317" s="73">
        <f>IFERROR(VLOOKUP(J317,'Roll ups'!D:E,2,FALSE),0)</f>
        <v>5567781.3899999987</v>
      </c>
      <c r="AH317" s="74">
        <f>IF(Table2[[#This Row],[CATEGORY TTL LOOKUP]]=0,0,IF(Table2[[#This Row],[CATEGORY TTL LOOKUP]]&gt;0,SUM(AB317/AG317)))</f>
        <v>6.7143153406028404E-3</v>
      </c>
      <c r="AI317" s="74" t="str">
        <f>IFERROR(IF(AH317&lt;#REF!,"STRIKE",IF(AH317&gt;=#REF!,"GOOD")),"NO DATA")</f>
        <v>NO DATA</v>
      </c>
      <c r="AJ317" s="75">
        <f>IFERROR(VLOOKUP(K317,'Roll ups'!H:I,2,FALSE),0)</f>
        <v>5567781.3899999987</v>
      </c>
      <c r="AK317" s="76">
        <f>IF(Table2[[#This Row],[PRICE TIER LOOKUP]]=0,0,IF(Table2[[#This Row],[PRICE TIER LOOKUP]]&gt;0,SUM(AB317/AJ317)))</f>
        <v>6.7143153406028404E-3</v>
      </c>
      <c r="AL317" s="74" t="e">
        <f>IF(AK317&lt;#REF!,"STRIKE",IF(AK317&gt;=#REF!,"GOOD"))</f>
        <v>#REF!</v>
      </c>
      <c r="AM317" s="75">
        <f>VLOOKUP(H317,'Roll ups'!A:B,2,FALSE)</f>
        <v>325145452.83999985</v>
      </c>
      <c r="AN317" s="77">
        <f t="shared" si="10"/>
        <v>1.1497574292818462E-4</v>
      </c>
      <c r="AO317" s="74" t="str">
        <f>IFERROR(VLOOKUP(Table2[[#This Row],[Product Name]],'Roll ups'!L:P,5,FALSE),"GOOD")</f>
        <v>GOOD</v>
      </c>
      <c r="AP317" s="74">
        <f>Table2[[#This Row],[Retail Dollar Vol Current 12 Mths]]/Table2[[#This Row],[SHELF SALES  LOOKUP]]</f>
        <v>1.2107861160639573E-4</v>
      </c>
      <c r="AQ317" s="69">
        <f t="shared" si="11"/>
        <v>0</v>
      </c>
      <c r="AR31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317" s="69" t="e">
        <f>IF(Table2[[#This Row],[Shelf Dollar Vol Current 12 Mths]]&gt;#REF!,"MEETS $ CRITERIA",IF(Table2[[#This Row],[Shelf Dollar Vol Current 12 Mths]]&lt;#REF!+1,"DOES NOT MEET $ CRITERIA"))</f>
        <v>#REF!</v>
      </c>
      <c r="AT317" s="78"/>
    </row>
    <row r="318" spans="1:46" ht="13.8" x14ac:dyDescent="0.3">
      <c r="A318" s="68" t="s">
        <v>1019</v>
      </c>
      <c r="B318" s="69">
        <v>67043</v>
      </c>
      <c r="C318" s="69">
        <v>502</v>
      </c>
      <c r="D318" s="69" t="s">
        <v>25</v>
      </c>
      <c r="E318" s="70" t="s">
        <v>6313</v>
      </c>
      <c r="F318" s="70"/>
      <c r="G318" s="71" t="s">
        <v>6962</v>
      </c>
      <c r="H318" s="69" t="s">
        <v>6315</v>
      </c>
      <c r="I318" s="68" t="s">
        <v>116</v>
      </c>
      <c r="J318" s="68" t="s">
        <v>116</v>
      </c>
      <c r="K318" s="68" t="s">
        <v>116</v>
      </c>
      <c r="L318" s="68" t="s">
        <v>104</v>
      </c>
      <c r="M318" s="68" t="s">
        <v>191</v>
      </c>
      <c r="N318" s="68" t="s">
        <v>211</v>
      </c>
      <c r="O318" s="68" t="s">
        <v>6963</v>
      </c>
      <c r="P318" s="72" t="s">
        <v>191</v>
      </c>
      <c r="Q318" s="68" t="s">
        <v>41</v>
      </c>
      <c r="R318" s="68" t="s">
        <v>31</v>
      </c>
      <c r="S318" s="68">
        <v>16</v>
      </c>
      <c r="T318" s="68">
        <v>0.6</v>
      </c>
      <c r="U318" s="68">
        <v>0.96</v>
      </c>
      <c r="V318" s="68">
        <v>28.4</v>
      </c>
      <c r="W318" s="68">
        <v>28.6</v>
      </c>
      <c r="X318" s="68">
        <v>-0.01</v>
      </c>
      <c r="Y318" s="68">
        <v>147.80000000000001</v>
      </c>
      <c r="Z318" s="68">
        <v>172.6</v>
      </c>
      <c r="AA318" s="68">
        <v>-0.17</v>
      </c>
      <c r="AB318" s="73">
        <v>61316.46</v>
      </c>
      <c r="AC318" s="73">
        <v>72681.3</v>
      </c>
      <c r="AD318" s="73">
        <v>64174.5</v>
      </c>
      <c r="AE318" s="73">
        <v>74718.539999999994</v>
      </c>
      <c r="AF318" s="73"/>
      <c r="AG318" s="73">
        <f>IFERROR(VLOOKUP(J318,'Roll ups'!D:E,2,FALSE),0)</f>
        <v>5567781.3899999987</v>
      </c>
      <c r="AH318" s="74">
        <f>IF(Table2[[#This Row],[CATEGORY TTL LOOKUP]]=0,0,IF(Table2[[#This Row],[CATEGORY TTL LOOKUP]]&gt;0,SUM(AB318/AG318)))</f>
        <v>1.101272763871931E-2</v>
      </c>
      <c r="AI318" s="74" t="str">
        <f>IFERROR(IF(AH318&lt;#REF!,"STRIKE",IF(AH318&gt;=#REF!,"GOOD")),"NO DATA")</f>
        <v>NO DATA</v>
      </c>
      <c r="AJ318" s="75">
        <f>IFERROR(VLOOKUP(K318,'Roll ups'!H:I,2,FALSE),0)</f>
        <v>5567781.3899999987</v>
      </c>
      <c r="AK318" s="76">
        <f>IF(Table2[[#This Row],[PRICE TIER LOOKUP]]=0,0,IF(Table2[[#This Row],[PRICE TIER LOOKUP]]&gt;0,SUM(AB318/AJ318)))</f>
        <v>1.101272763871931E-2</v>
      </c>
      <c r="AL318" s="74" t="e">
        <f>IF(AK318&lt;#REF!,"STRIKE",IF(AK318&gt;=#REF!,"GOOD"))</f>
        <v>#REF!</v>
      </c>
      <c r="AM318" s="75">
        <f>VLOOKUP(H318,'Roll ups'!A:B,2,FALSE)</f>
        <v>325145452.83999985</v>
      </c>
      <c r="AN318" s="77">
        <f t="shared" si="10"/>
        <v>1.885816315880422E-4</v>
      </c>
      <c r="AO318" s="74" t="str">
        <f>IFERROR(VLOOKUP(Table2[[#This Row],[Product Name]],'Roll ups'!L:P,5,FALSE),"GOOD")</f>
        <v>GOOD</v>
      </c>
      <c r="AP318" s="74">
        <f>Table2[[#This Row],[Retail Dollar Vol Current 12 Mths]]/Table2[[#This Row],[SHELF SALES  LOOKUP]]</f>
        <v>1.9737166686313617E-4</v>
      </c>
      <c r="AQ318" s="69">
        <f t="shared" si="11"/>
        <v>0</v>
      </c>
      <c r="AR31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318" s="69" t="e">
        <f>IF(Table2[[#This Row],[Shelf Dollar Vol Current 12 Mths]]&gt;#REF!,"MEETS $ CRITERIA",IF(Table2[[#This Row],[Shelf Dollar Vol Current 12 Mths]]&lt;#REF!+1,"DOES NOT MEET $ CRITERIA"))</f>
        <v>#REF!</v>
      </c>
      <c r="AT318" s="78"/>
    </row>
    <row r="319" spans="1:46" ht="13.8" x14ac:dyDescent="0.3">
      <c r="A319" s="68" t="s">
        <v>1032</v>
      </c>
      <c r="B319" s="69">
        <v>67075</v>
      </c>
      <c r="C319" s="69">
        <v>590</v>
      </c>
      <c r="D319" s="69" t="s">
        <v>25</v>
      </c>
      <c r="E319" s="70" t="s">
        <v>6313</v>
      </c>
      <c r="F319" s="70"/>
      <c r="G319" s="71" t="s">
        <v>6964</v>
      </c>
      <c r="H319" s="69" t="s">
        <v>6315</v>
      </c>
      <c r="I319" s="68" t="s">
        <v>116</v>
      </c>
      <c r="J319" s="68" t="s">
        <v>116</v>
      </c>
      <c r="K319" s="68" t="s">
        <v>116</v>
      </c>
      <c r="L319" s="68" t="s">
        <v>104</v>
      </c>
      <c r="M319" s="68" t="s">
        <v>191</v>
      </c>
      <c r="N319" s="68" t="s">
        <v>211</v>
      </c>
      <c r="O319" s="68" t="s">
        <v>6965</v>
      </c>
      <c r="P319" s="72" t="s">
        <v>191</v>
      </c>
      <c r="Q319" s="68" t="s">
        <v>41</v>
      </c>
      <c r="R319" s="68" t="s">
        <v>31</v>
      </c>
      <c r="S319" s="68">
        <v>12</v>
      </c>
      <c r="T319" s="68">
        <v>9.4</v>
      </c>
      <c r="U319" s="68">
        <v>0.2</v>
      </c>
      <c r="V319" s="68">
        <v>24.8</v>
      </c>
      <c r="W319" s="68">
        <v>29.4</v>
      </c>
      <c r="X319" s="68">
        <v>-0.19</v>
      </c>
      <c r="Y319" s="68">
        <v>123.2</v>
      </c>
      <c r="Z319" s="68">
        <v>169.6</v>
      </c>
      <c r="AA319" s="68">
        <v>-0.38</v>
      </c>
      <c r="AB319" s="73">
        <v>51082.92</v>
      </c>
      <c r="AC319" s="73">
        <v>71031.42</v>
      </c>
      <c r="AD319" s="73">
        <v>53548.56</v>
      </c>
      <c r="AE319" s="73">
        <v>73319.22</v>
      </c>
      <c r="AF319" s="73"/>
      <c r="AG319" s="73">
        <f>IFERROR(VLOOKUP(J319,'Roll ups'!D:E,2,FALSE),0)</f>
        <v>5567781.3899999987</v>
      </c>
      <c r="AH319" s="74">
        <f>IF(Table2[[#This Row],[CATEGORY TTL LOOKUP]]=0,0,IF(Table2[[#This Row],[CATEGORY TTL LOOKUP]]&gt;0,SUM(AB319/AG319)))</f>
        <v>9.1747352171095229E-3</v>
      </c>
      <c r="AI319" s="74" t="str">
        <f>IFERROR(IF(AH319&lt;#REF!,"STRIKE",IF(AH319&gt;=#REF!,"GOOD")),"NO DATA")</f>
        <v>NO DATA</v>
      </c>
      <c r="AJ319" s="75">
        <f>IFERROR(VLOOKUP(K319,'Roll ups'!H:I,2,FALSE),0)</f>
        <v>5567781.3899999987</v>
      </c>
      <c r="AK319" s="76">
        <f>IF(Table2[[#This Row],[PRICE TIER LOOKUP]]=0,0,IF(Table2[[#This Row],[PRICE TIER LOOKUP]]&gt;0,SUM(AB319/AJ319)))</f>
        <v>9.1747352171095229E-3</v>
      </c>
      <c r="AL319" s="74" t="e">
        <f>IF(AK319&lt;#REF!,"STRIKE",IF(AK319&gt;=#REF!,"GOOD"))</f>
        <v>#REF!</v>
      </c>
      <c r="AM319" s="75">
        <f>VLOOKUP(H319,'Roll ups'!A:B,2,FALSE)</f>
        <v>325145452.83999985</v>
      </c>
      <c r="AN319" s="77">
        <f t="shared" si="10"/>
        <v>1.5710790218289561E-4</v>
      </c>
      <c r="AO319" s="74" t="str">
        <f>IFERROR(VLOOKUP(Table2[[#This Row],[Product Name]],'Roll ups'!L:P,5,FALSE),"GOOD")</f>
        <v>GOOD</v>
      </c>
      <c r="AP319" s="74">
        <f>Table2[[#This Row],[Retail Dollar Vol Current 12 Mths]]/Table2[[#This Row],[SHELF SALES  LOOKUP]]</f>
        <v>1.6469109296247977E-4</v>
      </c>
      <c r="AQ319" s="69">
        <f t="shared" si="11"/>
        <v>0</v>
      </c>
      <c r="AR31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319" s="69" t="e">
        <f>IF(Table2[[#This Row],[Shelf Dollar Vol Current 12 Mths]]&gt;#REF!,"MEETS $ CRITERIA",IF(Table2[[#This Row],[Shelf Dollar Vol Current 12 Mths]]&lt;#REF!+1,"DOES NOT MEET $ CRITERIA"))</f>
        <v>#REF!</v>
      </c>
      <c r="AT319" s="78"/>
    </row>
    <row r="320" spans="1:46" ht="13.8" x14ac:dyDescent="0.3">
      <c r="A320" s="68" t="s">
        <v>1091</v>
      </c>
      <c r="B320" s="69">
        <v>67081</v>
      </c>
      <c r="C320" s="69">
        <v>449</v>
      </c>
      <c r="D320" s="69" t="s">
        <v>25</v>
      </c>
      <c r="E320" s="70" t="s">
        <v>6313</v>
      </c>
      <c r="F320" s="70"/>
      <c r="G320" s="71" t="s">
        <v>6966</v>
      </c>
      <c r="H320" s="69" t="s">
        <v>6315</v>
      </c>
      <c r="I320" s="68" t="s">
        <v>116</v>
      </c>
      <c r="J320" s="68" t="s">
        <v>116</v>
      </c>
      <c r="K320" s="68" t="s">
        <v>116</v>
      </c>
      <c r="L320" s="68" t="s">
        <v>104</v>
      </c>
      <c r="M320" s="68" t="s">
        <v>191</v>
      </c>
      <c r="N320" s="68" t="s">
        <v>211</v>
      </c>
      <c r="O320" s="68" t="s">
        <v>6967</v>
      </c>
      <c r="P320" s="72" t="s">
        <v>191</v>
      </c>
      <c r="Q320" s="68" t="s">
        <v>41</v>
      </c>
      <c r="R320" s="68" t="s">
        <v>31</v>
      </c>
      <c r="S320" s="68">
        <v>19</v>
      </c>
      <c r="T320" s="68">
        <v>9</v>
      </c>
      <c r="U320" s="68">
        <v>0.52</v>
      </c>
      <c r="V320" s="68">
        <v>31.4</v>
      </c>
      <c r="W320" s="68">
        <v>20</v>
      </c>
      <c r="X320" s="68">
        <v>0.36</v>
      </c>
      <c r="Y320" s="68">
        <v>108.8</v>
      </c>
      <c r="Z320" s="68">
        <v>95.6</v>
      </c>
      <c r="AA320" s="68">
        <v>0.12</v>
      </c>
      <c r="AB320" s="73">
        <v>45249.48</v>
      </c>
      <c r="AC320" s="73">
        <v>39612.959999999999</v>
      </c>
      <c r="AD320" s="73">
        <v>47403.72</v>
      </c>
      <c r="AE320" s="73">
        <v>40592.879999999997</v>
      </c>
      <c r="AF320" s="73"/>
      <c r="AG320" s="73">
        <f>IFERROR(VLOOKUP(J320,'Roll ups'!D:E,2,FALSE),0)</f>
        <v>5567781.3899999987</v>
      </c>
      <c r="AH320" s="74">
        <f>IF(Table2[[#This Row],[CATEGORY TTL LOOKUP]]=0,0,IF(Table2[[#This Row],[CATEGORY TTL LOOKUP]]&gt;0,SUM(AB320/AG320)))</f>
        <v>8.1270216681406052E-3</v>
      </c>
      <c r="AI320" s="74" t="str">
        <f>IFERROR(IF(AH320&lt;#REF!,"STRIKE",IF(AH320&gt;=#REF!,"GOOD")),"NO DATA")</f>
        <v>NO DATA</v>
      </c>
      <c r="AJ320" s="75">
        <f>IFERROR(VLOOKUP(K320,'Roll ups'!H:I,2,FALSE),0)</f>
        <v>5567781.3899999987</v>
      </c>
      <c r="AK320" s="76">
        <f>IF(Table2[[#This Row],[PRICE TIER LOOKUP]]=0,0,IF(Table2[[#This Row],[PRICE TIER LOOKUP]]&gt;0,SUM(AB320/AJ320)))</f>
        <v>8.1270216681406052E-3</v>
      </c>
      <c r="AL320" s="74" t="e">
        <f>IF(AK320&lt;#REF!,"STRIKE",IF(AK320&gt;=#REF!,"GOOD"))</f>
        <v>#REF!</v>
      </c>
      <c r="AM320" s="75">
        <f>VLOOKUP(H320,'Roll ups'!A:B,2,FALSE)</f>
        <v>325145452.83999985</v>
      </c>
      <c r="AN320" s="77">
        <f t="shared" si="10"/>
        <v>1.3916688548083964E-4</v>
      </c>
      <c r="AO320" s="74" t="str">
        <f>IFERROR(VLOOKUP(Table2[[#This Row],[Product Name]],'Roll ups'!L:P,5,FALSE),"GOOD")</f>
        <v>GOOD</v>
      </c>
      <c r="AP320" s="74">
        <f>Table2[[#This Row],[Retail Dollar Vol Current 12 Mths]]/Table2[[#This Row],[SHELF SALES  LOOKUP]]</f>
        <v>1.4579235104151002E-4</v>
      </c>
      <c r="AQ320" s="69">
        <f t="shared" si="11"/>
        <v>0</v>
      </c>
      <c r="AR32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320" s="69" t="e">
        <f>IF(Table2[[#This Row],[Shelf Dollar Vol Current 12 Mths]]&gt;#REF!,"MEETS $ CRITERIA",IF(Table2[[#This Row],[Shelf Dollar Vol Current 12 Mths]]&lt;#REF!+1,"DOES NOT MEET $ CRITERIA"))</f>
        <v>#REF!</v>
      </c>
      <c r="AT320" s="78"/>
    </row>
    <row r="321" spans="1:46" ht="13.8" x14ac:dyDescent="0.3">
      <c r="A321" s="68" t="s">
        <v>1107</v>
      </c>
      <c r="B321" s="69">
        <v>67118</v>
      </c>
      <c r="C321" s="69">
        <v>407</v>
      </c>
      <c r="D321" s="69" t="s">
        <v>25</v>
      </c>
      <c r="E321" s="70" t="s">
        <v>6313</v>
      </c>
      <c r="F321" s="70"/>
      <c r="G321" s="71" t="s">
        <v>6968</v>
      </c>
      <c r="H321" s="69" t="s">
        <v>6315</v>
      </c>
      <c r="I321" s="68" t="s">
        <v>116</v>
      </c>
      <c r="J321" s="68" t="s">
        <v>116</v>
      </c>
      <c r="K321" s="68" t="s">
        <v>116</v>
      </c>
      <c r="L321" s="68" t="s">
        <v>104</v>
      </c>
      <c r="M321" s="68" t="s">
        <v>191</v>
      </c>
      <c r="N321" s="68" t="s">
        <v>211</v>
      </c>
      <c r="O321" s="68" t="s">
        <v>6969</v>
      </c>
      <c r="P321" s="72" t="s">
        <v>191</v>
      </c>
      <c r="Q321" s="68" t="s">
        <v>41</v>
      </c>
      <c r="R321" s="68" t="s">
        <v>31</v>
      </c>
      <c r="S321" s="68">
        <v>9</v>
      </c>
      <c r="T321" s="68">
        <v>6</v>
      </c>
      <c r="U321" s="68">
        <v>0.36</v>
      </c>
      <c r="V321" s="68">
        <v>17.8</v>
      </c>
      <c r="W321" s="68">
        <v>15.4</v>
      </c>
      <c r="X321" s="68">
        <v>0.13</v>
      </c>
      <c r="Y321" s="68">
        <v>71.2</v>
      </c>
      <c r="Z321" s="68">
        <v>106</v>
      </c>
      <c r="AA321" s="68">
        <v>-0.49</v>
      </c>
      <c r="AB321" s="73">
        <v>29631.24</v>
      </c>
      <c r="AC321" s="73">
        <v>44388.36</v>
      </c>
      <c r="AD321" s="73">
        <v>30972.240000000002</v>
      </c>
      <c r="AE321" s="73">
        <v>45887.4</v>
      </c>
      <c r="AF321" s="73"/>
      <c r="AG321" s="73">
        <f>IFERROR(VLOOKUP(J321,'Roll ups'!D:E,2,FALSE),0)</f>
        <v>5567781.3899999987</v>
      </c>
      <c r="AH321" s="74">
        <f>IF(Table2[[#This Row],[CATEGORY TTL LOOKUP]]=0,0,IF(Table2[[#This Row],[CATEGORY TTL LOOKUP]]&gt;0,SUM(AB321/AG321)))</f>
        <v>5.3219115343176235E-3</v>
      </c>
      <c r="AI321" s="74" t="str">
        <f>IFERROR(IF(AH321&lt;#REF!,"STRIKE",IF(AH321&gt;=#REF!,"GOOD")),"NO DATA")</f>
        <v>NO DATA</v>
      </c>
      <c r="AJ321" s="75">
        <f>IFERROR(VLOOKUP(K321,'Roll ups'!H:I,2,FALSE),0)</f>
        <v>5567781.3899999987</v>
      </c>
      <c r="AK321" s="76">
        <f>IF(Table2[[#This Row],[PRICE TIER LOOKUP]]=0,0,IF(Table2[[#This Row],[PRICE TIER LOOKUP]]&gt;0,SUM(AB321/AJ321)))</f>
        <v>5.3219115343176235E-3</v>
      </c>
      <c r="AL321" s="74" t="e">
        <f>IF(AK321&lt;#REF!,"STRIKE",IF(AK321&gt;=#REF!,"GOOD"))</f>
        <v>#REF!</v>
      </c>
      <c r="AM321" s="75">
        <f>VLOOKUP(H321,'Roll ups'!A:B,2,FALSE)</f>
        <v>325145452.83999985</v>
      </c>
      <c r="AN321" s="77">
        <f t="shared" si="10"/>
        <v>9.1132260165979249E-5</v>
      </c>
      <c r="AO321" s="74" t="str">
        <f>IFERROR(VLOOKUP(Table2[[#This Row],[Product Name]],'Roll ups'!L:P,5,FALSE),"GOOD")</f>
        <v>GOOD</v>
      </c>
      <c r="AP321" s="74">
        <f>Table2[[#This Row],[Retail Dollar Vol Current 12 Mths]]/Table2[[#This Row],[SHELF SALES  LOOKUP]]</f>
        <v>9.5256568189625176E-5</v>
      </c>
      <c r="AQ321" s="69">
        <f t="shared" si="11"/>
        <v>0</v>
      </c>
      <c r="AR32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321" s="69" t="e">
        <f>IF(Table2[[#This Row],[Shelf Dollar Vol Current 12 Mths]]&gt;#REF!,"MEETS $ CRITERIA",IF(Table2[[#This Row],[Shelf Dollar Vol Current 12 Mths]]&lt;#REF!+1,"DOES NOT MEET $ CRITERIA"))</f>
        <v>#REF!</v>
      </c>
      <c r="AT321" s="78"/>
    </row>
    <row r="322" spans="1:46" ht="13.8" x14ac:dyDescent="0.3">
      <c r="A322" s="68" t="s">
        <v>1119</v>
      </c>
      <c r="B322" s="69">
        <v>72448</v>
      </c>
      <c r="C322" s="69">
        <v>259</v>
      </c>
      <c r="D322" s="69" t="s">
        <v>25</v>
      </c>
      <c r="E322" s="70" t="s">
        <v>6313</v>
      </c>
      <c r="F322" s="70"/>
      <c r="G322" s="71" t="s">
        <v>6970</v>
      </c>
      <c r="H322" s="69" t="s">
        <v>6315</v>
      </c>
      <c r="I322" s="68" t="s">
        <v>54</v>
      </c>
      <c r="J322" s="68" t="s">
        <v>116</v>
      </c>
      <c r="K322" s="68" t="s">
        <v>116</v>
      </c>
      <c r="L322" s="68" t="s">
        <v>104</v>
      </c>
      <c r="M322" s="68" t="s">
        <v>116</v>
      </c>
      <c r="N322" s="68" t="s">
        <v>989</v>
      </c>
      <c r="O322" s="68" t="s">
        <v>6971</v>
      </c>
      <c r="P322" s="72" t="s">
        <v>191</v>
      </c>
      <c r="Q322" s="68" t="s">
        <v>1122</v>
      </c>
      <c r="R322" s="68" t="s">
        <v>29</v>
      </c>
      <c r="S322" s="68">
        <v>9</v>
      </c>
      <c r="T322" s="68">
        <v>7.5</v>
      </c>
      <c r="U322" s="68">
        <v>0.17</v>
      </c>
      <c r="V322" s="68">
        <v>28.5</v>
      </c>
      <c r="W322" s="68">
        <v>24.5</v>
      </c>
      <c r="X322" s="68">
        <v>0.14000000000000001</v>
      </c>
      <c r="Y322" s="68">
        <v>103</v>
      </c>
      <c r="Z322" s="68">
        <v>101.5</v>
      </c>
      <c r="AA322" s="68">
        <v>0.01</v>
      </c>
      <c r="AB322" s="73">
        <v>21803.040000000001</v>
      </c>
      <c r="AC322" s="73">
        <v>20344.919999999998</v>
      </c>
      <c r="AD322" s="73">
        <v>21803.040000000001</v>
      </c>
      <c r="AE322" s="73">
        <v>20344.919999999998</v>
      </c>
      <c r="AF322" s="73"/>
      <c r="AG322" s="73">
        <f>IFERROR(VLOOKUP(J322,'Roll ups'!D:E,2,FALSE),0)</f>
        <v>5567781.3899999987</v>
      </c>
      <c r="AH322" s="74">
        <f>IF(Table2[[#This Row],[CATEGORY TTL LOOKUP]]=0,0,IF(Table2[[#This Row],[CATEGORY TTL LOOKUP]]&gt;0,SUM(AB322/AG322)))</f>
        <v>3.9159296087233784E-3</v>
      </c>
      <c r="AI322" s="74" t="str">
        <f>IFERROR(IF(AH322&lt;#REF!,"STRIKE",IF(AH322&gt;=#REF!,"GOOD")),"NO DATA")</f>
        <v>NO DATA</v>
      </c>
      <c r="AJ322" s="75">
        <f>IFERROR(VLOOKUP(K322,'Roll ups'!H:I,2,FALSE),0)</f>
        <v>5567781.3899999987</v>
      </c>
      <c r="AK322" s="76">
        <f>IF(Table2[[#This Row],[PRICE TIER LOOKUP]]=0,0,IF(Table2[[#This Row],[PRICE TIER LOOKUP]]&gt;0,SUM(AB322/AJ322)))</f>
        <v>3.9159296087233784E-3</v>
      </c>
      <c r="AL322" s="74" t="e">
        <f>IF(AK322&lt;#REF!,"STRIKE",IF(AK322&gt;=#REF!,"GOOD"))</f>
        <v>#REF!</v>
      </c>
      <c r="AM322" s="75">
        <f>VLOOKUP(H322,'Roll ups'!A:B,2,FALSE)</f>
        <v>325145452.83999985</v>
      </c>
      <c r="AN322" s="77">
        <f t="shared" si="10"/>
        <v>6.7056266078950868E-5</v>
      </c>
      <c r="AO322" s="74" t="str">
        <f>IFERROR(VLOOKUP(Table2[[#This Row],[Product Name]],'Roll ups'!L:P,5,FALSE),"GOOD")</f>
        <v>GOOD</v>
      </c>
      <c r="AP322" s="74">
        <f>Table2[[#This Row],[Retail Dollar Vol Current 12 Mths]]/Table2[[#This Row],[SHELF SALES  LOOKUP]]</f>
        <v>6.7056266078950868E-5</v>
      </c>
      <c r="AQ322" s="69">
        <f t="shared" si="11"/>
        <v>0</v>
      </c>
      <c r="AR32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322" s="69" t="e">
        <f>IF(Table2[[#This Row],[Shelf Dollar Vol Current 12 Mths]]&gt;#REF!,"MEETS $ CRITERIA",IF(Table2[[#This Row],[Shelf Dollar Vol Current 12 Mths]]&lt;#REF!+1,"DOES NOT MEET $ CRITERIA"))</f>
        <v>#REF!</v>
      </c>
      <c r="AT322" s="78"/>
    </row>
    <row r="323" spans="1:46" ht="13.8" x14ac:dyDescent="0.3">
      <c r="A323" s="68" t="s">
        <v>935</v>
      </c>
      <c r="B323" s="69">
        <v>77420</v>
      </c>
      <c r="C323" s="69">
        <v>453</v>
      </c>
      <c r="D323" s="69" t="s">
        <v>25</v>
      </c>
      <c r="E323" s="70" t="s">
        <v>6313</v>
      </c>
      <c r="F323" s="70"/>
      <c r="G323" s="71" t="s">
        <v>6972</v>
      </c>
      <c r="H323" s="69" t="s">
        <v>6315</v>
      </c>
      <c r="I323" s="68" t="s">
        <v>116</v>
      </c>
      <c r="J323" s="68" t="s">
        <v>116</v>
      </c>
      <c r="K323" s="68" t="s">
        <v>116</v>
      </c>
      <c r="L323" s="68" t="s">
        <v>104</v>
      </c>
      <c r="M323" s="68" t="s">
        <v>116</v>
      </c>
      <c r="N323" s="68" t="s">
        <v>122</v>
      </c>
      <c r="O323" s="68" t="s">
        <v>6973</v>
      </c>
      <c r="P323" s="72" t="s">
        <v>191</v>
      </c>
      <c r="Q323" s="68" t="s">
        <v>938</v>
      </c>
      <c r="R323" s="68" t="s">
        <v>31</v>
      </c>
      <c r="S323" s="68">
        <v>62</v>
      </c>
      <c r="T323" s="68">
        <v>80.7</v>
      </c>
      <c r="U323" s="68">
        <v>-0.3</v>
      </c>
      <c r="V323" s="68">
        <v>143.52000000000001</v>
      </c>
      <c r="W323" s="68">
        <v>186.48</v>
      </c>
      <c r="X323" s="68">
        <v>-0.3</v>
      </c>
      <c r="Y323" s="68">
        <v>588.24</v>
      </c>
      <c r="Z323" s="68">
        <v>952.45</v>
      </c>
      <c r="AA323" s="68">
        <v>-0.62</v>
      </c>
      <c r="AB323" s="73">
        <v>44489.5</v>
      </c>
      <c r="AC323" s="73">
        <v>72389.88</v>
      </c>
      <c r="AD323" s="73">
        <v>47129.5</v>
      </c>
      <c r="AE323" s="73">
        <v>76231.88</v>
      </c>
      <c r="AF323" s="73"/>
      <c r="AG323" s="73">
        <f>IFERROR(VLOOKUP(J323,'Roll ups'!D:E,2,FALSE),0)</f>
        <v>5567781.3899999987</v>
      </c>
      <c r="AH323" s="74">
        <f>IF(Table2[[#This Row],[CATEGORY TTL LOOKUP]]=0,0,IF(Table2[[#This Row],[CATEGORY TTL LOOKUP]]&gt;0,SUM(AB323/AG323)))</f>
        <v>7.9905256481343293E-3</v>
      </c>
      <c r="AI323" s="74" t="str">
        <f>IFERROR(IF(AH323&lt;#REF!,"STRIKE",IF(AH323&gt;=#REF!,"GOOD")),"NO DATA")</f>
        <v>NO DATA</v>
      </c>
      <c r="AJ323" s="75">
        <f>IFERROR(VLOOKUP(K323,'Roll ups'!H:I,2,FALSE),0)</f>
        <v>5567781.3899999987</v>
      </c>
      <c r="AK323" s="76">
        <f>IF(Table2[[#This Row],[PRICE TIER LOOKUP]]=0,0,IF(Table2[[#This Row],[PRICE TIER LOOKUP]]&gt;0,SUM(AB323/AJ323)))</f>
        <v>7.9905256481343293E-3</v>
      </c>
      <c r="AL323" s="74" t="e">
        <f>IF(AK323&lt;#REF!,"STRIKE",IF(AK323&gt;=#REF!,"GOOD"))</f>
        <v>#REF!</v>
      </c>
      <c r="AM323" s="75">
        <f>VLOOKUP(H323,'Roll ups'!A:B,2,FALSE)</f>
        <v>325145452.83999985</v>
      </c>
      <c r="AN323" s="77">
        <f t="shared" si="10"/>
        <v>1.3682953155704362E-4</v>
      </c>
      <c r="AO323" s="74" t="str">
        <f>IFERROR(VLOOKUP(Table2[[#This Row],[Product Name]],'Roll ups'!L:P,5,FALSE),"GOOD")</f>
        <v>GOOD</v>
      </c>
      <c r="AP323" s="74">
        <f>Table2[[#This Row],[Retail Dollar Vol Current 12 Mths]]/Table2[[#This Row],[SHELF SALES  LOOKUP]]</f>
        <v>1.4494897464610048E-4</v>
      </c>
      <c r="AQ323" s="69">
        <f t="shared" si="11"/>
        <v>0</v>
      </c>
      <c r="AR32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323" s="69" t="e">
        <f>IF(Table2[[#This Row],[Shelf Dollar Vol Current 12 Mths]]&gt;#REF!,"MEETS $ CRITERIA",IF(Table2[[#This Row],[Shelf Dollar Vol Current 12 Mths]]&lt;#REF!+1,"DOES NOT MEET $ CRITERIA"))</f>
        <v>#REF!</v>
      </c>
      <c r="AT323" s="78"/>
    </row>
    <row r="324" spans="1:46" ht="13.8" x14ac:dyDescent="0.3">
      <c r="A324" s="68" t="s">
        <v>2092</v>
      </c>
      <c r="B324" s="69">
        <v>2447</v>
      </c>
      <c r="C324" s="69">
        <v>304</v>
      </c>
      <c r="D324" s="69" t="s">
        <v>25</v>
      </c>
      <c r="E324" s="70" t="s">
        <v>6313</v>
      </c>
      <c r="F324" s="70"/>
      <c r="G324" s="71" t="s">
        <v>6974</v>
      </c>
      <c r="H324" s="69" t="s">
        <v>6315</v>
      </c>
      <c r="I324" s="68" t="s">
        <v>54</v>
      </c>
      <c r="J324" s="68" t="s">
        <v>191</v>
      </c>
      <c r="K324" s="68" t="s">
        <v>89</v>
      </c>
      <c r="L324" s="68" t="s">
        <v>132</v>
      </c>
      <c r="M324" s="68" t="s">
        <v>191</v>
      </c>
      <c r="N324" s="68" t="s">
        <v>211</v>
      </c>
      <c r="O324" s="68" t="s">
        <v>6975</v>
      </c>
      <c r="P324" s="72" t="s">
        <v>191</v>
      </c>
      <c r="Q324" s="68" t="s">
        <v>1122</v>
      </c>
      <c r="R324" s="68" t="s">
        <v>29</v>
      </c>
      <c r="S324" s="68">
        <v>18</v>
      </c>
      <c r="T324" s="68">
        <v>15</v>
      </c>
      <c r="U324" s="68">
        <v>0.17</v>
      </c>
      <c r="V324" s="68">
        <v>44</v>
      </c>
      <c r="W324" s="68">
        <v>43</v>
      </c>
      <c r="X324" s="68">
        <v>0.02</v>
      </c>
      <c r="Y324" s="68">
        <v>193.46</v>
      </c>
      <c r="Z324" s="68">
        <v>168</v>
      </c>
      <c r="AA324" s="68">
        <v>0.13</v>
      </c>
      <c r="AB324" s="73">
        <v>40951.26</v>
      </c>
      <c r="AC324" s="73">
        <v>33686.879999999997</v>
      </c>
      <c r="AD324" s="73">
        <v>40951.26</v>
      </c>
      <c r="AE324" s="73">
        <v>33686.879999999997</v>
      </c>
      <c r="AF324" s="73"/>
      <c r="AG324" s="73">
        <f>IFERROR(VLOOKUP(J324,'Roll ups'!D:E,2,FALSE),0)</f>
        <v>22444928.369999994</v>
      </c>
      <c r="AH324" s="74">
        <f>IF(Table2[[#This Row],[CATEGORY TTL LOOKUP]]=0,0,IF(Table2[[#This Row],[CATEGORY TTL LOOKUP]]&gt;0,SUM(AB324/AG324)))</f>
        <v>1.8245217505231902E-3</v>
      </c>
      <c r="AI324" s="74" t="str">
        <f>IFERROR(IF(AH324&lt;#REF!,"STRIKE",IF(AH324&gt;=#REF!,"GOOD")),"NO DATA")</f>
        <v>NO DATA</v>
      </c>
      <c r="AJ324" s="75">
        <f>IFERROR(VLOOKUP(K324,'Roll ups'!H:I,2,FALSE),0)</f>
        <v>75793138.070000067</v>
      </c>
      <c r="AK324" s="76">
        <f>IF(Table2[[#This Row],[PRICE TIER LOOKUP]]=0,0,IF(Table2[[#This Row],[PRICE TIER LOOKUP]]&gt;0,SUM(AB324/AJ324)))</f>
        <v>5.4030300160126307E-4</v>
      </c>
      <c r="AL324" s="74" t="e">
        <f>IF(AK324&lt;#REF!,"STRIKE",IF(AK324&gt;=#REF!,"GOOD"))</f>
        <v>#REF!</v>
      </c>
      <c r="AM324" s="75">
        <f>VLOOKUP(H324,'Roll ups'!A:B,2,FALSE)</f>
        <v>325145452.83999985</v>
      </c>
      <c r="AN324" s="77">
        <f t="shared" si="10"/>
        <v>1.2594750946786767E-4</v>
      </c>
      <c r="AO324" s="74" t="str">
        <f>IFERROR(VLOOKUP(Table2[[#This Row],[Product Name]],'Roll ups'!L:P,5,FALSE),"GOOD")</f>
        <v>GOOD</v>
      </c>
      <c r="AP324" s="74">
        <f>Table2[[#This Row],[Retail Dollar Vol Current 12 Mths]]/Table2[[#This Row],[SHELF SALES  LOOKUP]]</f>
        <v>1.2594750946786767E-4</v>
      </c>
      <c r="AQ324" s="69">
        <f t="shared" si="11"/>
        <v>0</v>
      </c>
      <c r="AR32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324" s="69" t="e">
        <f>IF(Table2[[#This Row],[Shelf Dollar Vol Current 12 Mths]]&gt;#REF!,"MEETS $ CRITERIA",IF(Table2[[#This Row],[Shelf Dollar Vol Current 12 Mths]]&lt;#REF!+1,"DOES NOT MEET $ CRITERIA"))</f>
        <v>#REF!</v>
      </c>
      <c r="AT324" s="78"/>
    </row>
    <row r="325" spans="1:46" ht="13.8" x14ac:dyDescent="0.3">
      <c r="A325" s="68" t="s">
        <v>4079</v>
      </c>
      <c r="B325" s="69">
        <v>2918</v>
      </c>
      <c r="C325" s="69">
        <v>348</v>
      </c>
      <c r="D325" s="69" t="s">
        <v>25</v>
      </c>
      <c r="E325" s="70" t="s">
        <v>6313</v>
      </c>
      <c r="F325" s="70"/>
      <c r="G325" s="71" t="s">
        <v>6976</v>
      </c>
      <c r="H325" s="69" t="s">
        <v>6315</v>
      </c>
      <c r="I325" s="68" t="s">
        <v>54</v>
      </c>
      <c r="J325" s="68" t="s">
        <v>191</v>
      </c>
      <c r="K325" s="68" t="s">
        <v>132</v>
      </c>
      <c r="L325" s="68" t="s">
        <v>104</v>
      </c>
      <c r="M325" s="68" t="s">
        <v>191</v>
      </c>
      <c r="N325" s="68" t="s">
        <v>211</v>
      </c>
      <c r="O325" s="68" t="s">
        <v>6977</v>
      </c>
      <c r="P325" s="72" t="s">
        <v>191</v>
      </c>
      <c r="Q325" s="68" t="s">
        <v>1122</v>
      </c>
      <c r="R325" s="68" t="s">
        <v>29</v>
      </c>
      <c r="S325" s="68">
        <v>6</v>
      </c>
      <c r="T325" s="68">
        <v>7.75</v>
      </c>
      <c r="U325" s="68">
        <v>-0.41</v>
      </c>
      <c r="V325" s="68">
        <v>21</v>
      </c>
      <c r="W325" s="68">
        <v>22.5</v>
      </c>
      <c r="X325" s="68">
        <v>-7.0000000000000007E-2</v>
      </c>
      <c r="Y325" s="68">
        <v>74.25</v>
      </c>
      <c r="Z325" s="68">
        <v>80.75</v>
      </c>
      <c r="AA325" s="68">
        <v>-0.09</v>
      </c>
      <c r="AB325" s="73">
        <v>19646.55</v>
      </c>
      <c r="AC325" s="73">
        <v>21366.45</v>
      </c>
      <c r="AD325" s="73">
        <v>19646.55</v>
      </c>
      <c r="AE325" s="73">
        <v>21366.45</v>
      </c>
      <c r="AF325" s="73"/>
      <c r="AG325" s="73">
        <f>IFERROR(VLOOKUP(J325,'Roll ups'!D:E,2,FALSE),0)</f>
        <v>22444928.369999994</v>
      </c>
      <c r="AH325" s="74">
        <f>IF(Table2[[#This Row],[CATEGORY TTL LOOKUP]]=0,0,IF(Table2[[#This Row],[CATEGORY TTL LOOKUP]]&gt;0,SUM(AB325/AG325)))</f>
        <v>8.7532246377135595E-4</v>
      </c>
      <c r="AI325" s="74" t="str">
        <f>IFERROR(IF(AH325&lt;#REF!,"STRIKE",IF(AH325&gt;=#REF!,"GOOD")),"NO DATA")</f>
        <v>NO DATA</v>
      </c>
      <c r="AJ325" s="75">
        <f>IFERROR(VLOOKUP(K325,'Roll ups'!H:I,2,FALSE),0)</f>
        <v>126094742.97999983</v>
      </c>
      <c r="AK325" s="76">
        <f>IF(Table2[[#This Row],[PRICE TIER LOOKUP]]=0,0,IF(Table2[[#This Row],[PRICE TIER LOOKUP]]&gt;0,SUM(AB325/AJ325)))</f>
        <v>1.5580784365543441E-4</v>
      </c>
      <c r="AL325" s="74" t="e">
        <f>IF(AK325&lt;#REF!,"STRIKE",IF(AK325&gt;=#REF!,"GOOD"))</f>
        <v>#REF!</v>
      </c>
      <c r="AM325" s="75">
        <f>VLOOKUP(H325,'Roll ups'!A:B,2,FALSE)</f>
        <v>325145452.83999985</v>
      </c>
      <c r="AN325" s="77">
        <f t="shared" si="10"/>
        <v>6.0423880538375017E-5</v>
      </c>
      <c r="AO325" s="74" t="str">
        <f>IFERROR(VLOOKUP(Table2[[#This Row],[Product Name]],'Roll ups'!L:P,5,FALSE),"GOOD")</f>
        <v>GOOD</v>
      </c>
      <c r="AP325" s="74">
        <f>Table2[[#This Row],[Retail Dollar Vol Current 12 Mths]]/Table2[[#This Row],[SHELF SALES  LOOKUP]]</f>
        <v>6.0423880538375017E-5</v>
      </c>
      <c r="AQ325" s="69">
        <f t="shared" si="11"/>
        <v>0</v>
      </c>
      <c r="AR32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325" s="69" t="e">
        <f>IF(Table2[[#This Row],[Shelf Dollar Vol Current 12 Mths]]&gt;#REF!,"MEETS $ CRITERIA",IF(Table2[[#This Row],[Shelf Dollar Vol Current 12 Mths]]&lt;#REF!+1,"DOES NOT MEET $ CRITERIA"))</f>
        <v>#REF!</v>
      </c>
      <c r="AT325" s="78"/>
    </row>
    <row r="326" spans="1:46" ht="13.8" x14ac:dyDescent="0.3">
      <c r="A326" s="68" t="s">
        <v>2080</v>
      </c>
      <c r="B326" s="69">
        <v>27454</v>
      </c>
      <c r="C326" s="69">
        <v>223</v>
      </c>
      <c r="D326" s="69" t="s">
        <v>25</v>
      </c>
      <c r="E326" s="70" t="s">
        <v>6313</v>
      </c>
      <c r="F326" s="70"/>
      <c r="G326" s="71" t="s">
        <v>6978</v>
      </c>
      <c r="H326" s="69" t="s">
        <v>6315</v>
      </c>
      <c r="I326" s="68" t="s">
        <v>54</v>
      </c>
      <c r="J326" s="68" t="s">
        <v>191</v>
      </c>
      <c r="K326" s="68" t="s">
        <v>89</v>
      </c>
      <c r="L326" s="68" t="s">
        <v>89</v>
      </c>
      <c r="M326" s="68" t="s">
        <v>175</v>
      </c>
      <c r="N326" s="68" t="s">
        <v>184</v>
      </c>
      <c r="O326" s="68" t="s">
        <v>6979</v>
      </c>
      <c r="P326" s="72" t="s">
        <v>6357</v>
      </c>
      <c r="Q326" s="68" t="s">
        <v>55</v>
      </c>
      <c r="R326" s="68" t="s">
        <v>31</v>
      </c>
      <c r="S326" s="68">
        <v>14</v>
      </c>
      <c r="T326" s="68">
        <v>14</v>
      </c>
      <c r="U326" s="68">
        <v>0</v>
      </c>
      <c r="V326" s="68">
        <v>50</v>
      </c>
      <c r="W326" s="68">
        <v>57</v>
      </c>
      <c r="X326" s="68">
        <v>-0.14000000000000001</v>
      </c>
      <c r="Y326" s="68">
        <v>262.08</v>
      </c>
      <c r="Z326" s="68">
        <v>309</v>
      </c>
      <c r="AA326" s="68">
        <v>-0.18</v>
      </c>
      <c r="AB326" s="73">
        <v>32975.410000000003</v>
      </c>
      <c r="AC326" s="73">
        <v>38878.44</v>
      </c>
      <c r="AD326" s="73">
        <v>36261.85</v>
      </c>
      <c r="AE326" s="73">
        <v>42749.760000000002</v>
      </c>
      <c r="AF326" s="73"/>
      <c r="AG326" s="73">
        <f>IFERROR(VLOOKUP(J326,'Roll ups'!D:E,2,FALSE),0)</f>
        <v>22444928.369999994</v>
      </c>
      <c r="AH326" s="74">
        <f>IF(Table2[[#This Row],[CATEGORY TTL LOOKUP]]=0,0,IF(Table2[[#This Row],[CATEGORY TTL LOOKUP]]&gt;0,SUM(AB326/AG326)))</f>
        <v>1.4691697588162102E-3</v>
      </c>
      <c r="AI326" s="74" t="str">
        <f>IFERROR(IF(AH326&lt;#REF!,"STRIKE",IF(AH326&gt;=#REF!,"GOOD")),"NO DATA")</f>
        <v>NO DATA</v>
      </c>
      <c r="AJ326" s="75">
        <f>IFERROR(VLOOKUP(K326,'Roll ups'!H:I,2,FALSE),0)</f>
        <v>75793138.070000067</v>
      </c>
      <c r="AK326" s="76">
        <f>IF(Table2[[#This Row],[PRICE TIER LOOKUP]]=0,0,IF(Table2[[#This Row],[PRICE TIER LOOKUP]]&gt;0,SUM(AB326/AJ326)))</f>
        <v>4.3507117978866359E-4</v>
      </c>
      <c r="AL326" s="74" t="e">
        <f>IF(AK326&lt;#REF!,"STRIKE",IF(AK326&gt;=#REF!,"GOOD"))</f>
        <v>#REF!</v>
      </c>
      <c r="AM326" s="75">
        <f>VLOOKUP(H326,'Roll ups'!A:B,2,FALSE)</f>
        <v>325145452.83999985</v>
      </c>
      <c r="AN326" s="77">
        <f t="shared" ref="AN326:AN389" si="12">AB326/AM326</f>
        <v>1.014174109217108E-4</v>
      </c>
      <c r="AO326" s="74" t="str">
        <f>IFERROR(VLOOKUP(Table2[[#This Row],[Product Name]],'Roll ups'!L:P,5,FALSE),"GOOD")</f>
        <v>GOOD</v>
      </c>
      <c r="AP326" s="74">
        <f>Table2[[#This Row],[Retail Dollar Vol Current 12 Mths]]/Table2[[#This Row],[SHELF SALES  LOOKUP]]</f>
        <v>1.115250103708017E-4</v>
      </c>
      <c r="AQ326" s="69">
        <f t="shared" ref="AQ326:AQ389" si="13">COUNTIF(AG326:AO326,"Strike")</f>
        <v>0</v>
      </c>
      <c r="AR32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326" s="69" t="e">
        <f>IF(Table2[[#This Row],[Shelf Dollar Vol Current 12 Mths]]&gt;#REF!,"MEETS $ CRITERIA",IF(Table2[[#This Row],[Shelf Dollar Vol Current 12 Mths]]&lt;#REF!+1,"DOES NOT MEET $ CRITERIA"))</f>
        <v>#REF!</v>
      </c>
      <c r="AT326" s="78"/>
    </row>
    <row r="327" spans="1:46" ht="13.8" x14ac:dyDescent="0.3">
      <c r="A327" s="68" t="s">
        <v>2389</v>
      </c>
      <c r="B327" s="69">
        <v>54706</v>
      </c>
      <c r="C327" s="69">
        <v>434</v>
      </c>
      <c r="D327" s="69" t="s">
        <v>25</v>
      </c>
      <c r="E327" s="70" t="s">
        <v>6313</v>
      </c>
      <c r="F327" s="70"/>
      <c r="G327" s="71" t="s">
        <v>6980</v>
      </c>
      <c r="H327" s="69" t="s">
        <v>6315</v>
      </c>
      <c r="I327" s="68" t="s">
        <v>54</v>
      </c>
      <c r="J327" s="68" t="s">
        <v>191</v>
      </c>
      <c r="K327" s="68" t="s">
        <v>89</v>
      </c>
      <c r="L327" s="68" t="s">
        <v>89</v>
      </c>
      <c r="M327" s="68" t="s">
        <v>88</v>
      </c>
      <c r="N327" s="68" t="s">
        <v>90</v>
      </c>
      <c r="O327" s="68" t="s">
        <v>6981</v>
      </c>
      <c r="P327" s="72" t="s">
        <v>191</v>
      </c>
      <c r="Q327" s="68" t="s">
        <v>6387</v>
      </c>
      <c r="R327" s="68" t="s">
        <v>31</v>
      </c>
      <c r="S327" s="68">
        <v>17</v>
      </c>
      <c r="T327" s="68">
        <v>19</v>
      </c>
      <c r="U327" s="68">
        <v>-0.12</v>
      </c>
      <c r="V327" s="68">
        <v>70</v>
      </c>
      <c r="W327" s="68">
        <v>60</v>
      </c>
      <c r="X327" s="68">
        <v>0.14000000000000001</v>
      </c>
      <c r="Y327" s="68">
        <v>237.17</v>
      </c>
      <c r="Z327" s="68">
        <v>280.83</v>
      </c>
      <c r="AA327" s="68">
        <v>-0.18</v>
      </c>
      <c r="AB327" s="73">
        <v>26240.12</v>
      </c>
      <c r="AC327" s="73">
        <v>30887.62</v>
      </c>
      <c r="AD327" s="73">
        <v>26240.12</v>
      </c>
      <c r="AE327" s="73">
        <v>30887.62</v>
      </c>
      <c r="AF327" s="73"/>
      <c r="AG327" s="73">
        <f>IFERROR(VLOOKUP(J327,'Roll ups'!D:E,2,FALSE),0)</f>
        <v>22444928.369999994</v>
      </c>
      <c r="AH327" s="74">
        <f>IF(Table2[[#This Row],[CATEGORY TTL LOOKUP]]=0,0,IF(Table2[[#This Row],[CATEGORY TTL LOOKUP]]&gt;0,SUM(AB327/AG327)))</f>
        <v>1.1690890506504212E-3</v>
      </c>
      <c r="AI327" s="74" t="str">
        <f>IFERROR(IF(AH327&lt;#REF!,"STRIKE",IF(AH327&gt;=#REF!,"GOOD")),"NO DATA")</f>
        <v>NO DATA</v>
      </c>
      <c r="AJ327" s="75">
        <f>IFERROR(VLOOKUP(K327,'Roll ups'!H:I,2,FALSE),0)</f>
        <v>75793138.070000067</v>
      </c>
      <c r="AK327" s="76">
        <f>IF(Table2[[#This Row],[PRICE TIER LOOKUP]]=0,0,IF(Table2[[#This Row],[PRICE TIER LOOKUP]]&gt;0,SUM(AB327/AJ327)))</f>
        <v>3.4620706660496732E-4</v>
      </c>
      <c r="AL327" s="74" t="e">
        <f>IF(AK327&lt;#REF!,"STRIKE",IF(AK327&gt;=#REF!,"GOOD"))</f>
        <v>#REF!</v>
      </c>
      <c r="AM327" s="75">
        <f>VLOOKUP(H327,'Roll ups'!A:B,2,FALSE)</f>
        <v>325145452.83999985</v>
      </c>
      <c r="AN327" s="77">
        <f t="shared" si="12"/>
        <v>8.0702712496220715E-5</v>
      </c>
      <c r="AO327" s="74" t="str">
        <f>IFERROR(VLOOKUP(Table2[[#This Row],[Product Name]],'Roll ups'!L:P,5,FALSE),"GOOD")</f>
        <v>GOOD</v>
      </c>
      <c r="AP327" s="74">
        <f>Table2[[#This Row],[Retail Dollar Vol Current 12 Mths]]/Table2[[#This Row],[SHELF SALES  LOOKUP]]</f>
        <v>8.0702712496220715E-5</v>
      </c>
      <c r="AQ327" s="69">
        <f t="shared" si="13"/>
        <v>0</v>
      </c>
      <c r="AR32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327" s="69" t="e">
        <f>IF(Table2[[#This Row],[Shelf Dollar Vol Current 12 Mths]]&gt;#REF!,"MEETS $ CRITERIA",IF(Table2[[#This Row],[Shelf Dollar Vol Current 12 Mths]]&lt;#REF!+1,"DOES NOT MEET $ CRITERIA"))</f>
        <v>#REF!</v>
      </c>
      <c r="AT327" s="78"/>
    </row>
    <row r="328" spans="1:46" ht="13.8" x14ac:dyDescent="0.3">
      <c r="A328" s="68" t="s">
        <v>4846</v>
      </c>
      <c r="B328" s="69">
        <v>64000</v>
      </c>
      <c r="C328" s="69">
        <v>206</v>
      </c>
      <c r="D328" s="69" t="s">
        <v>25</v>
      </c>
      <c r="E328" s="70" t="s">
        <v>6313</v>
      </c>
      <c r="F328" s="70"/>
      <c r="G328" s="71" t="s">
        <v>6982</v>
      </c>
      <c r="H328" s="69" t="s">
        <v>6315</v>
      </c>
      <c r="I328" s="68" t="s">
        <v>54</v>
      </c>
      <c r="J328" s="68" t="s">
        <v>191</v>
      </c>
      <c r="K328" s="68" t="s">
        <v>146</v>
      </c>
      <c r="L328" s="68" t="s">
        <v>146</v>
      </c>
      <c r="M328" s="68" t="s">
        <v>191</v>
      </c>
      <c r="N328" s="68" t="s">
        <v>211</v>
      </c>
      <c r="O328" s="68" t="s">
        <v>6983</v>
      </c>
      <c r="P328" s="72" t="s">
        <v>191</v>
      </c>
      <c r="Q328" s="68" t="s">
        <v>4849</v>
      </c>
      <c r="R328" s="68" t="s">
        <v>31</v>
      </c>
      <c r="S328" s="68">
        <v>6</v>
      </c>
      <c r="T328" s="68">
        <v>10</v>
      </c>
      <c r="U328" s="68">
        <v>-0.67</v>
      </c>
      <c r="V328" s="68">
        <v>19</v>
      </c>
      <c r="W328" s="68">
        <v>22</v>
      </c>
      <c r="X328" s="68">
        <v>-0.16</v>
      </c>
      <c r="Y328" s="68">
        <v>74</v>
      </c>
      <c r="Z328" s="68">
        <v>92</v>
      </c>
      <c r="AA328" s="68">
        <v>-0.24</v>
      </c>
      <c r="AB328" s="73">
        <v>27073.68</v>
      </c>
      <c r="AC328" s="73">
        <v>32215.200000000001</v>
      </c>
      <c r="AD328" s="73">
        <v>28513.68</v>
      </c>
      <c r="AE328" s="73">
        <v>33835.199999999997</v>
      </c>
      <c r="AF328" s="73"/>
      <c r="AG328" s="73">
        <f>IFERROR(VLOOKUP(J328,'Roll ups'!D:E,2,FALSE),0)</f>
        <v>22444928.369999994</v>
      </c>
      <c r="AH328" s="74">
        <f>IF(Table2[[#This Row],[CATEGORY TTL LOOKUP]]=0,0,IF(Table2[[#This Row],[CATEGORY TTL LOOKUP]]&gt;0,SUM(AB328/AG328)))</f>
        <v>1.2062270617974804E-3</v>
      </c>
      <c r="AI328" s="74" t="str">
        <f>IFERROR(IF(AH328&lt;#REF!,"STRIKE",IF(AH328&gt;=#REF!,"GOOD")),"NO DATA")</f>
        <v>NO DATA</v>
      </c>
      <c r="AJ328" s="75">
        <f>IFERROR(VLOOKUP(K328,'Roll ups'!H:I,2,FALSE),0)</f>
        <v>69119979.479999974</v>
      </c>
      <c r="AK328" s="76">
        <f>IF(Table2[[#This Row],[PRICE TIER LOOKUP]]=0,0,IF(Table2[[#This Row],[PRICE TIER LOOKUP]]&gt;0,SUM(AB328/AJ328)))</f>
        <v>3.9169108850551428E-4</v>
      </c>
      <c r="AL328" s="74" t="e">
        <f>IF(AK328&lt;#REF!,"STRIKE",IF(AK328&gt;=#REF!,"GOOD"))</f>
        <v>#REF!</v>
      </c>
      <c r="AM328" s="75">
        <f>VLOOKUP(H328,'Roll ups'!A:B,2,FALSE)</f>
        <v>325145452.83999985</v>
      </c>
      <c r="AN328" s="77">
        <f t="shared" si="12"/>
        <v>8.3266365140657929E-5</v>
      </c>
      <c r="AO328" s="74" t="str">
        <f>IFERROR(VLOOKUP(Table2[[#This Row],[Product Name]],'Roll ups'!L:P,5,FALSE),"GOOD")</f>
        <v>GOOD</v>
      </c>
      <c r="AP328" s="74">
        <f>Table2[[#This Row],[Retail Dollar Vol Current 12 Mths]]/Table2[[#This Row],[SHELF SALES  LOOKUP]]</f>
        <v>8.7695152280143485E-5</v>
      </c>
      <c r="AQ328" s="69">
        <f t="shared" si="13"/>
        <v>0</v>
      </c>
      <c r="AR32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328" s="69" t="e">
        <f>IF(Table2[[#This Row],[Shelf Dollar Vol Current 12 Mths]]&gt;#REF!,"MEETS $ CRITERIA",IF(Table2[[#This Row],[Shelf Dollar Vol Current 12 Mths]]&lt;#REF!+1,"DOES NOT MEET $ CRITERIA"))</f>
        <v>#REF!</v>
      </c>
      <c r="AT328" s="78"/>
    </row>
    <row r="329" spans="1:46" ht="13.8" x14ac:dyDescent="0.3">
      <c r="A329" s="68" t="s">
        <v>3773</v>
      </c>
      <c r="B329" s="69">
        <v>64083</v>
      </c>
      <c r="C329" s="69">
        <v>385</v>
      </c>
      <c r="D329" s="69" t="s">
        <v>25</v>
      </c>
      <c r="E329" s="70" t="s">
        <v>6313</v>
      </c>
      <c r="F329" s="70"/>
      <c r="G329" s="71" t="s">
        <v>6984</v>
      </c>
      <c r="H329" s="69" t="s">
        <v>6315</v>
      </c>
      <c r="I329" s="68" t="s">
        <v>54</v>
      </c>
      <c r="J329" s="68" t="s">
        <v>191</v>
      </c>
      <c r="K329" s="68" t="s">
        <v>132</v>
      </c>
      <c r="L329" s="68" t="s">
        <v>132</v>
      </c>
      <c r="M329" s="68" t="s">
        <v>191</v>
      </c>
      <c r="N329" s="68" t="s">
        <v>211</v>
      </c>
      <c r="O329" s="68" t="s">
        <v>6985</v>
      </c>
      <c r="P329" s="72" t="s">
        <v>191</v>
      </c>
      <c r="Q329" s="68" t="s">
        <v>52</v>
      </c>
      <c r="R329" s="68" t="s">
        <v>29</v>
      </c>
      <c r="S329" s="68">
        <v>20</v>
      </c>
      <c r="T329" s="68">
        <v>23.5</v>
      </c>
      <c r="U329" s="68">
        <v>-0.17</v>
      </c>
      <c r="V329" s="68">
        <v>60.92</v>
      </c>
      <c r="W329" s="68">
        <v>62.17</v>
      </c>
      <c r="X329" s="68">
        <v>-0.02</v>
      </c>
      <c r="Y329" s="68">
        <v>237.17</v>
      </c>
      <c r="Z329" s="68">
        <v>197.67</v>
      </c>
      <c r="AA329" s="68">
        <v>0.17</v>
      </c>
      <c r="AB329" s="73">
        <v>39537.97</v>
      </c>
      <c r="AC329" s="73">
        <v>30643.759999999998</v>
      </c>
      <c r="AD329" s="73">
        <v>41553.519999999997</v>
      </c>
      <c r="AE329" s="73">
        <v>30643.759999999998</v>
      </c>
      <c r="AF329" s="73"/>
      <c r="AG329" s="73">
        <f>IFERROR(VLOOKUP(J329,'Roll ups'!D:E,2,FALSE),0)</f>
        <v>22444928.369999994</v>
      </c>
      <c r="AH329" s="74">
        <f>IF(Table2[[#This Row],[CATEGORY TTL LOOKUP]]=0,0,IF(Table2[[#This Row],[CATEGORY TTL LOOKUP]]&gt;0,SUM(AB329/AG329)))</f>
        <v>1.7615547418207249E-3</v>
      </c>
      <c r="AI329" s="74" t="str">
        <f>IFERROR(IF(AH329&lt;#REF!,"STRIKE",IF(AH329&gt;=#REF!,"GOOD")),"NO DATA")</f>
        <v>NO DATA</v>
      </c>
      <c r="AJ329" s="75">
        <f>IFERROR(VLOOKUP(K329,'Roll ups'!H:I,2,FALSE),0)</f>
        <v>126094742.97999983</v>
      </c>
      <c r="AK329" s="76">
        <f>IF(Table2[[#This Row],[PRICE TIER LOOKUP]]=0,0,IF(Table2[[#This Row],[PRICE TIER LOOKUP]]&gt;0,SUM(AB329/AJ329)))</f>
        <v>3.1355763980002883E-4</v>
      </c>
      <c r="AL329" s="74" t="e">
        <f>IF(AK329&lt;#REF!,"STRIKE",IF(AK329&gt;=#REF!,"GOOD"))</f>
        <v>#REF!</v>
      </c>
      <c r="AM329" s="75">
        <f>VLOOKUP(H329,'Roll ups'!A:B,2,FALSE)</f>
        <v>325145452.83999985</v>
      </c>
      <c r="AN329" s="77">
        <f t="shared" si="12"/>
        <v>1.2160087017872632E-4</v>
      </c>
      <c r="AO329" s="74" t="str">
        <f>IFERROR(VLOOKUP(Table2[[#This Row],[Product Name]],'Roll ups'!L:P,5,FALSE),"GOOD")</f>
        <v>GOOD</v>
      </c>
      <c r="AP329" s="74">
        <f>Table2[[#This Row],[Retail Dollar Vol Current 12 Mths]]/Table2[[#This Row],[SHELF SALES  LOOKUP]]</f>
        <v>1.2779978817802499E-4</v>
      </c>
      <c r="AQ329" s="69">
        <f t="shared" si="13"/>
        <v>0</v>
      </c>
      <c r="AR32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329" s="69" t="e">
        <f>IF(Table2[[#This Row],[Shelf Dollar Vol Current 12 Mths]]&gt;#REF!,"MEETS $ CRITERIA",IF(Table2[[#This Row],[Shelf Dollar Vol Current 12 Mths]]&lt;#REF!+1,"DOES NOT MEET $ CRITERIA"))</f>
        <v>#REF!</v>
      </c>
      <c r="AT329" s="78"/>
    </row>
    <row r="330" spans="1:46" ht="13.8" x14ac:dyDescent="0.3">
      <c r="A330" s="68" t="s">
        <v>3580</v>
      </c>
      <c r="B330" s="69">
        <v>64085</v>
      </c>
      <c r="C330" s="69">
        <v>443</v>
      </c>
      <c r="D330" s="69" t="s">
        <v>25</v>
      </c>
      <c r="E330" s="70" t="s">
        <v>6313</v>
      </c>
      <c r="F330" s="70"/>
      <c r="G330" s="71" t="s">
        <v>6986</v>
      </c>
      <c r="H330" s="69" t="s">
        <v>6315</v>
      </c>
      <c r="I330" s="68" t="s">
        <v>54</v>
      </c>
      <c r="J330" s="68" t="s">
        <v>191</v>
      </c>
      <c r="K330" s="68" t="s">
        <v>132</v>
      </c>
      <c r="L330" s="68" t="s">
        <v>132</v>
      </c>
      <c r="M330" s="68" t="s">
        <v>191</v>
      </c>
      <c r="N330" s="68" t="s">
        <v>211</v>
      </c>
      <c r="O330" s="68" t="s">
        <v>6987</v>
      </c>
      <c r="P330" s="72" t="s">
        <v>191</v>
      </c>
      <c r="Q330" s="68" t="s">
        <v>52</v>
      </c>
      <c r="R330" s="68" t="s">
        <v>29</v>
      </c>
      <c r="S330" s="68">
        <v>38</v>
      </c>
      <c r="T330" s="68">
        <v>28</v>
      </c>
      <c r="U330" s="68">
        <v>0.26</v>
      </c>
      <c r="V330" s="68">
        <v>87</v>
      </c>
      <c r="W330" s="68">
        <v>110.58</v>
      </c>
      <c r="X330" s="68">
        <v>-0.27</v>
      </c>
      <c r="Y330" s="68">
        <v>416.83</v>
      </c>
      <c r="Z330" s="68">
        <v>367.58</v>
      </c>
      <c r="AA330" s="68">
        <v>0.12</v>
      </c>
      <c r="AB330" s="73">
        <v>69281.36</v>
      </c>
      <c r="AC330" s="73">
        <v>56980.06</v>
      </c>
      <c r="AD330" s="73">
        <v>72245.960000000006</v>
      </c>
      <c r="AE330" s="73">
        <v>56980.06</v>
      </c>
      <c r="AF330" s="73"/>
      <c r="AG330" s="73">
        <f>IFERROR(VLOOKUP(J330,'Roll ups'!D:E,2,FALSE),0)</f>
        <v>22444928.369999994</v>
      </c>
      <c r="AH330" s="74">
        <f>IF(Table2[[#This Row],[CATEGORY TTL LOOKUP]]=0,0,IF(Table2[[#This Row],[CATEGORY TTL LOOKUP]]&gt;0,SUM(AB330/AG330)))</f>
        <v>3.0867267142898002E-3</v>
      </c>
      <c r="AI330" s="74" t="str">
        <f>IFERROR(IF(AH330&lt;#REF!,"STRIKE",IF(AH330&gt;=#REF!,"GOOD")),"NO DATA")</f>
        <v>NO DATA</v>
      </c>
      <c r="AJ330" s="75">
        <f>IFERROR(VLOOKUP(K330,'Roll ups'!H:I,2,FALSE),0)</f>
        <v>126094742.97999983</v>
      </c>
      <c r="AK330" s="76">
        <f>IF(Table2[[#This Row],[PRICE TIER LOOKUP]]=0,0,IF(Table2[[#This Row],[PRICE TIER LOOKUP]]&gt;0,SUM(AB330/AJ330)))</f>
        <v>5.4943892475349965E-4</v>
      </c>
      <c r="AL330" s="74" t="e">
        <f>IF(AK330&lt;#REF!,"STRIKE",IF(AK330&gt;=#REF!,"GOOD"))</f>
        <v>#REF!</v>
      </c>
      <c r="AM330" s="75">
        <f>VLOOKUP(H330,'Roll ups'!A:B,2,FALSE)</f>
        <v>325145452.83999985</v>
      </c>
      <c r="AN330" s="77">
        <f t="shared" si="12"/>
        <v>2.1307805289865923E-4</v>
      </c>
      <c r="AO330" s="74" t="str">
        <f>IFERROR(VLOOKUP(Table2[[#This Row],[Product Name]],'Roll ups'!L:P,5,FALSE),"GOOD")</f>
        <v>GOOD</v>
      </c>
      <c r="AP330" s="74">
        <f>Table2[[#This Row],[Retail Dollar Vol Current 12 Mths]]/Table2[[#This Row],[SHELF SALES  LOOKUP]]</f>
        <v>2.2219581842207516E-4</v>
      </c>
      <c r="AQ330" s="69">
        <f t="shared" si="13"/>
        <v>0</v>
      </c>
      <c r="AR33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330" s="69" t="e">
        <f>IF(Table2[[#This Row],[Shelf Dollar Vol Current 12 Mths]]&gt;#REF!,"MEETS $ CRITERIA",IF(Table2[[#This Row],[Shelf Dollar Vol Current 12 Mths]]&lt;#REF!+1,"DOES NOT MEET $ CRITERIA"))</f>
        <v>#REF!</v>
      </c>
      <c r="AT330" s="78"/>
    </row>
    <row r="331" spans="1:46" ht="13.8" x14ac:dyDescent="0.3">
      <c r="A331" s="68" t="s">
        <v>3666</v>
      </c>
      <c r="B331" s="69">
        <v>64135</v>
      </c>
      <c r="C331" s="69">
        <v>455</v>
      </c>
      <c r="D331" s="69" t="s">
        <v>25</v>
      </c>
      <c r="E331" s="70" t="s">
        <v>6313</v>
      </c>
      <c r="F331" s="70"/>
      <c r="G331" s="71" t="s">
        <v>6988</v>
      </c>
      <c r="H331" s="69" t="s">
        <v>6315</v>
      </c>
      <c r="I331" s="68" t="s">
        <v>54</v>
      </c>
      <c r="J331" s="68" t="s">
        <v>191</v>
      </c>
      <c r="K331" s="68" t="s">
        <v>132</v>
      </c>
      <c r="L331" s="68" t="s">
        <v>6320</v>
      </c>
      <c r="M331" s="68" t="s">
        <v>191</v>
      </c>
      <c r="N331" s="68" t="s">
        <v>211</v>
      </c>
      <c r="O331" s="68" t="s">
        <v>6989</v>
      </c>
      <c r="P331" s="72" t="s">
        <v>191</v>
      </c>
      <c r="Q331" s="68" t="s">
        <v>289</v>
      </c>
      <c r="R331" s="68" t="s">
        <v>60</v>
      </c>
      <c r="S331" s="68">
        <v>9</v>
      </c>
      <c r="T331" s="68">
        <v>15.08</v>
      </c>
      <c r="U331" s="68">
        <v>-0.68</v>
      </c>
      <c r="V331" s="68">
        <v>45.5</v>
      </c>
      <c r="W331" s="68">
        <v>66.08</v>
      </c>
      <c r="X331" s="68">
        <v>-0.45</v>
      </c>
      <c r="Y331" s="68">
        <v>175.83</v>
      </c>
      <c r="Z331" s="68">
        <v>255.38</v>
      </c>
      <c r="AA331" s="68">
        <v>-0.45</v>
      </c>
      <c r="AB331" s="73">
        <v>56674.6</v>
      </c>
      <c r="AC331" s="73">
        <v>82356.28</v>
      </c>
      <c r="AD331" s="73">
        <v>56674.6</v>
      </c>
      <c r="AE331" s="73">
        <v>82356.28</v>
      </c>
      <c r="AF331" s="73"/>
      <c r="AG331" s="73">
        <f>IFERROR(VLOOKUP(J331,'Roll ups'!D:E,2,FALSE),0)</f>
        <v>22444928.369999994</v>
      </c>
      <c r="AH331" s="74">
        <f>IF(Table2[[#This Row],[CATEGORY TTL LOOKUP]]=0,0,IF(Table2[[#This Row],[CATEGORY TTL LOOKUP]]&gt;0,SUM(AB331/AG331)))</f>
        <v>2.5250514978587125E-3</v>
      </c>
      <c r="AI331" s="74" t="str">
        <f>IFERROR(IF(AH331&lt;#REF!,"STRIKE",IF(AH331&gt;=#REF!,"GOOD")),"NO DATA")</f>
        <v>NO DATA</v>
      </c>
      <c r="AJ331" s="75">
        <f>IFERROR(VLOOKUP(K331,'Roll ups'!H:I,2,FALSE),0)</f>
        <v>126094742.97999983</v>
      </c>
      <c r="AK331" s="76">
        <f>IF(Table2[[#This Row],[PRICE TIER LOOKUP]]=0,0,IF(Table2[[#This Row],[PRICE TIER LOOKUP]]&gt;0,SUM(AB331/AJ331)))</f>
        <v>4.4946045061521148E-4</v>
      </c>
      <c r="AL331" s="74" t="e">
        <f>IF(AK331&lt;#REF!,"STRIKE",IF(AK331&gt;=#REF!,"GOOD"))</f>
        <v>#REF!</v>
      </c>
      <c r="AM331" s="75">
        <f>VLOOKUP(H331,'Roll ups'!A:B,2,FALSE)</f>
        <v>325145452.83999985</v>
      </c>
      <c r="AN331" s="77">
        <f t="shared" si="12"/>
        <v>1.74305374732978E-4</v>
      </c>
      <c r="AO331" s="74" t="str">
        <f>IFERROR(VLOOKUP(Table2[[#This Row],[Product Name]],'Roll ups'!L:P,5,FALSE),"GOOD")</f>
        <v>GOOD</v>
      </c>
      <c r="AP331" s="74">
        <f>Table2[[#This Row],[Retail Dollar Vol Current 12 Mths]]/Table2[[#This Row],[SHELF SALES  LOOKUP]]</f>
        <v>1.74305374732978E-4</v>
      </c>
      <c r="AQ331" s="69">
        <f t="shared" si="13"/>
        <v>0</v>
      </c>
      <c r="AR33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331" s="69" t="e">
        <f>IF(Table2[[#This Row],[Shelf Dollar Vol Current 12 Mths]]&gt;#REF!,"MEETS $ CRITERIA",IF(Table2[[#This Row],[Shelf Dollar Vol Current 12 Mths]]&lt;#REF!+1,"DOES NOT MEET $ CRITERIA"))</f>
        <v>#REF!</v>
      </c>
      <c r="AT331" s="78"/>
    </row>
    <row r="332" spans="1:46" ht="13.8" x14ac:dyDescent="0.3">
      <c r="A332" s="68" t="s">
        <v>3127</v>
      </c>
      <c r="B332" s="69">
        <v>64136</v>
      </c>
      <c r="C332" s="69">
        <v>970</v>
      </c>
      <c r="D332" s="69" t="s">
        <v>25</v>
      </c>
      <c r="E332" s="70" t="s">
        <v>6313</v>
      </c>
      <c r="F332" s="70"/>
      <c r="G332" s="71" t="s">
        <v>6990</v>
      </c>
      <c r="H332" s="69" t="s">
        <v>6315</v>
      </c>
      <c r="I332" s="68" t="s">
        <v>54</v>
      </c>
      <c r="J332" s="68" t="s">
        <v>191</v>
      </c>
      <c r="K332" s="68" t="s">
        <v>132</v>
      </c>
      <c r="L332" s="68" t="s">
        <v>6320</v>
      </c>
      <c r="M332" s="68" t="s">
        <v>191</v>
      </c>
      <c r="N332" s="68" t="s">
        <v>211</v>
      </c>
      <c r="O332" s="68" t="s">
        <v>6991</v>
      </c>
      <c r="P332" s="72" t="s">
        <v>191</v>
      </c>
      <c r="Q332" s="68" t="s">
        <v>289</v>
      </c>
      <c r="R332" s="68" t="s">
        <v>60</v>
      </c>
      <c r="S332" s="68">
        <v>151</v>
      </c>
      <c r="T332" s="68">
        <v>182.33</v>
      </c>
      <c r="U332" s="68">
        <v>-0.2</v>
      </c>
      <c r="V332" s="68">
        <v>380.5</v>
      </c>
      <c r="W332" s="68">
        <v>371.75</v>
      </c>
      <c r="X332" s="68">
        <v>0.02</v>
      </c>
      <c r="Y332" s="68">
        <v>1458.42</v>
      </c>
      <c r="Z332" s="68">
        <v>1602</v>
      </c>
      <c r="AA332" s="68">
        <v>-0.1</v>
      </c>
      <c r="AB332" s="73">
        <v>403168.81</v>
      </c>
      <c r="AC332" s="73">
        <v>442248.22</v>
      </c>
      <c r="AD332" s="73">
        <v>416698.81</v>
      </c>
      <c r="AE332" s="73">
        <v>457880.22</v>
      </c>
      <c r="AF332" s="73"/>
      <c r="AG332" s="73">
        <f>IFERROR(VLOOKUP(J332,'Roll ups'!D:E,2,FALSE),0)</f>
        <v>22444928.369999994</v>
      </c>
      <c r="AH332" s="74">
        <f>IF(Table2[[#This Row],[CATEGORY TTL LOOKUP]]=0,0,IF(Table2[[#This Row],[CATEGORY TTL LOOKUP]]&gt;0,SUM(AB332/AG332)))</f>
        <v>1.7962579490290443E-2</v>
      </c>
      <c r="AI332" s="74" t="str">
        <f>IFERROR(IF(AH332&lt;#REF!,"STRIKE",IF(AH332&gt;=#REF!,"GOOD")),"NO DATA")</f>
        <v>NO DATA</v>
      </c>
      <c r="AJ332" s="75">
        <f>IFERROR(VLOOKUP(K332,'Roll ups'!H:I,2,FALSE),0)</f>
        <v>126094742.97999983</v>
      </c>
      <c r="AK332" s="76">
        <f>IF(Table2[[#This Row],[PRICE TIER LOOKUP]]=0,0,IF(Table2[[#This Row],[PRICE TIER LOOKUP]]&gt;0,SUM(AB332/AJ332)))</f>
        <v>3.1973482832979606E-3</v>
      </c>
      <c r="AL332" s="74" t="e">
        <f>IF(AK332&lt;#REF!,"STRIKE",IF(AK332&gt;=#REF!,"GOOD"))</f>
        <v>#REF!</v>
      </c>
      <c r="AM332" s="75">
        <f>VLOOKUP(H332,'Roll ups'!A:B,2,FALSE)</f>
        <v>325145452.83999985</v>
      </c>
      <c r="AN332" s="77">
        <f t="shared" si="12"/>
        <v>1.2399644727567342E-3</v>
      </c>
      <c r="AO332" s="74" t="str">
        <f>IFERROR(VLOOKUP(Table2[[#This Row],[Product Name]],'Roll ups'!L:P,5,FALSE),"GOOD")</f>
        <v>GOOD</v>
      </c>
      <c r="AP332" s="74">
        <f>Table2[[#This Row],[Retail Dollar Vol Current 12 Mths]]/Table2[[#This Row],[SHELF SALES  LOOKUP]]</f>
        <v>1.2815766185881505E-3</v>
      </c>
      <c r="AQ332" s="69">
        <f t="shared" si="13"/>
        <v>0</v>
      </c>
      <c r="AR33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332" s="69" t="e">
        <f>IF(Table2[[#This Row],[Shelf Dollar Vol Current 12 Mths]]&gt;#REF!,"MEETS $ CRITERIA",IF(Table2[[#This Row],[Shelf Dollar Vol Current 12 Mths]]&lt;#REF!+1,"DOES NOT MEET $ CRITERIA"))</f>
        <v>#REF!</v>
      </c>
      <c r="AT332" s="78"/>
    </row>
    <row r="333" spans="1:46" ht="13.8" x14ac:dyDescent="0.3">
      <c r="A333" s="68" t="s">
        <v>3650</v>
      </c>
      <c r="B333" s="69">
        <v>64138</v>
      </c>
      <c r="C333" s="69">
        <v>188</v>
      </c>
      <c r="D333" s="69" t="s">
        <v>25</v>
      </c>
      <c r="E333" s="70" t="s">
        <v>6313</v>
      </c>
      <c r="F333" s="70"/>
      <c r="G333" s="71" t="s">
        <v>6992</v>
      </c>
      <c r="H333" s="69" t="s">
        <v>6315</v>
      </c>
      <c r="I333" s="68" t="s">
        <v>54</v>
      </c>
      <c r="J333" s="68" t="s">
        <v>191</v>
      </c>
      <c r="K333" s="68" t="s">
        <v>132</v>
      </c>
      <c r="L333" s="68" t="s">
        <v>6320</v>
      </c>
      <c r="M333" s="68" t="s">
        <v>191</v>
      </c>
      <c r="N333" s="68" t="s">
        <v>211</v>
      </c>
      <c r="O333" s="68" t="s">
        <v>6993</v>
      </c>
      <c r="P333" s="72" t="s">
        <v>191</v>
      </c>
      <c r="Q333" s="68" t="s">
        <v>289</v>
      </c>
      <c r="R333" s="68" t="s">
        <v>60</v>
      </c>
      <c r="S333" s="68">
        <v>18</v>
      </c>
      <c r="T333" s="68">
        <v>23.34</v>
      </c>
      <c r="U333" s="68">
        <v>-0.33</v>
      </c>
      <c r="V333" s="68">
        <v>84.4</v>
      </c>
      <c r="W333" s="68">
        <v>65.34</v>
      </c>
      <c r="X333" s="68">
        <v>0.23</v>
      </c>
      <c r="Y333" s="68">
        <v>274.98</v>
      </c>
      <c r="Z333" s="68">
        <v>302.58999999999997</v>
      </c>
      <c r="AA333" s="68">
        <v>-0.1</v>
      </c>
      <c r="AB333" s="73">
        <v>60331.6</v>
      </c>
      <c r="AC333" s="73">
        <v>66679.06</v>
      </c>
      <c r="AD333" s="73">
        <v>61367.6</v>
      </c>
      <c r="AE333" s="73">
        <v>67566.28</v>
      </c>
      <c r="AF333" s="73"/>
      <c r="AG333" s="73">
        <f>IFERROR(VLOOKUP(J333,'Roll ups'!D:E,2,FALSE),0)</f>
        <v>22444928.369999994</v>
      </c>
      <c r="AH333" s="74">
        <f>IF(Table2[[#This Row],[CATEGORY TTL LOOKUP]]=0,0,IF(Table2[[#This Row],[CATEGORY TTL LOOKUP]]&gt;0,SUM(AB333/AG333)))</f>
        <v>2.6879836284369489E-3</v>
      </c>
      <c r="AI333" s="74" t="str">
        <f>IFERROR(IF(AH333&lt;#REF!,"STRIKE",IF(AH333&gt;=#REF!,"GOOD")),"NO DATA")</f>
        <v>NO DATA</v>
      </c>
      <c r="AJ333" s="75">
        <f>IFERROR(VLOOKUP(K333,'Roll ups'!H:I,2,FALSE),0)</f>
        <v>126094742.97999983</v>
      </c>
      <c r="AK333" s="76">
        <f>IF(Table2[[#This Row],[PRICE TIER LOOKUP]]=0,0,IF(Table2[[#This Row],[PRICE TIER LOOKUP]]&gt;0,SUM(AB333/AJ333)))</f>
        <v>4.7846245270962112E-4</v>
      </c>
      <c r="AL333" s="74" t="e">
        <f>IF(AK333&lt;#REF!,"STRIKE",IF(AK333&gt;=#REF!,"GOOD"))</f>
        <v>#REF!</v>
      </c>
      <c r="AM333" s="75">
        <f>VLOOKUP(H333,'Roll ups'!A:B,2,FALSE)</f>
        <v>325145452.83999985</v>
      </c>
      <c r="AN333" s="77">
        <f t="shared" si="12"/>
        <v>1.8555264873929654E-4</v>
      </c>
      <c r="AO333" s="74" t="str">
        <f>IFERROR(VLOOKUP(Table2[[#This Row],[Product Name]],'Roll ups'!L:P,5,FALSE),"GOOD")</f>
        <v>GOOD</v>
      </c>
      <c r="AP333" s="74">
        <f>Table2[[#This Row],[Retail Dollar Vol Current 12 Mths]]/Table2[[#This Row],[SHELF SALES  LOOKUP]]</f>
        <v>1.8873891504242641E-4</v>
      </c>
      <c r="AQ333" s="69">
        <f t="shared" si="13"/>
        <v>0</v>
      </c>
      <c r="AR33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333" s="69" t="e">
        <f>IF(Table2[[#This Row],[Shelf Dollar Vol Current 12 Mths]]&gt;#REF!,"MEETS $ CRITERIA",IF(Table2[[#This Row],[Shelf Dollar Vol Current 12 Mths]]&lt;#REF!+1,"DOES NOT MEET $ CRITERIA"))</f>
        <v>#REF!</v>
      </c>
      <c r="AT333" s="78"/>
    </row>
    <row r="334" spans="1:46" ht="13.8" x14ac:dyDescent="0.3">
      <c r="A334" s="68" t="s">
        <v>4822</v>
      </c>
      <c r="B334" s="69">
        <v>64147</v>
      </c>
      <c r="C334" s="69">
        <v>444</v>
      </c>
      <c r="D334" s="69" t="s">
        <v>25</v>
      </c>
      <c r="E334" s="70" t="s">
        <v>6313</v>
      </c>
      <c r="F334" s="70"/>
      <c r="G334" s="71" t="s">
        <v>6994</v>
      </c>
      <c r="H334" s="69" t="s">
        <v>6315</v>
      </c>
      <c r="I334" s="68" t="s">
        <v>54</v>
      </c>
      <c r="J334" s="68" t="s">
        <v>191</v>
      </c>
      <c r="K334" s="68" t="s">
        <v>146</v>
      </c>
      <c r="L334" s="68" t="s">
        <v>132</v>
      </c>
      <c r="M334" s="68" t="s">
        <v>191</v>
      </c>
      <c r="N334" s="68" t="s">
        <v>211</v>
      </c>
      <c r="O334" s="68" t="s">
        <v>6995</v>
      </c>
      <c r="P334" s="72" t="s">
        <v>191</v>
      </c>
      <c r="Q334" s="68" t="s">
        <v>161</v>
      </c>
      <c r="R334" s="68" t="s">
        <v>31</v>
      </c>
      <c r="S334" s="68">
        <v>105</v>
      </c>
      <c r="T334" s="68">
        <v>131.91999999999999</v>
      </c>
      <c r="U334" s="68">
        <v>-0.25</v>
      </c>
      <c r="V334" s="68">
        <v>210.17</v>
      </c>
      <c r="W334" s="68">
        <v>214.92</v>
      </c>
      <c r="X334" s="68">
        <v>-0.02</v>
      </c>
      <c r="Y334" s="68">
        <v>656.25</v>
      </c>
      <c r="Z334" s="68">
        <v>591.41999999999996</v>
      </c>
      <c r="AA334" s="68">
        <v>0.1</v>
      </c>
      <c r="AB334" s="73">
        <v>162434.93</v>
      </c>
      <c r="AC334" s="73">
        <v>137808.69</v>
      </c>
      <c r="AD334" s="73">
        <v>172654.93</v>
      </c>
      <c r="AE334" s="73">
        <v>149626.09</v>
      </c>
      <c r="AF334" s="73"/>
      <c r="AG334" s="73">
        <f>IFERROR(VLOOKUP(J334,'Roll ups'!D:E,2,FALSE),0)</f>
        <v>22444928.369999994</v>
      </c>
      <c r="AH334" s="74">
        <f>IF(Table2[[#This Row],[CATEGORY TTL LOOKUP]]=0,0,IF(Table2[[#This Row],[CATEGORY TTL LOOKUP]]&gt;0,SUM(AB334/AG334)))</f>
        <v>7.2370438132968763E-3</v>
      </c>
      <c r="AI334" s="74" t="str">
        <f>IFERROR(IF(AH334&lt;#REF!,"STRIKE",IF(AH334&gt;=#REF!,"GOOD")),"NO DATA")</f>
        <v>NO DATA</v>
      </c>
      <c r="AJ334" s="75">
        <f>IFERROR(VLOOKUP(K334,'Roll ups'!H:I,2,FALSE),0)</f>
        <v>69119979.479999974</v>
      </c>
      <c r="AK334" s="76">
        <f>IF(Table2[[#This Row],[PRICE TIER LOOKUP]]=0,0,IF(Table2[[#This Row],[PRICE TIER LOOKUP]]&gt;0,SUM(AB334/AJ334)))</f>
        <v>2.3500430877153389E-3</v>
      </c>
      <c r="AL334" s="74" t="e">
        <f>IF(AK334&lt;#REF!,"STRIKE",IF(AK334&gt;=#REF!,"GOOD"))</f>
        <v>#REF!</v>
      </c>
      <c r="AM334" s="75">
        <f>VLOOKUP(H334,'Roll ups'!A:B,2,FALSE)</f>
        <v>325145452.83999985</v>
      </c>
      <c r="AN334" s="77">
        <f t="shared" si="12"/>
        <v>4.9957620068558138E-4</v>
      </c>
      <c r="AO334" s="74" t="str">
        <f>IFERROR(VLOOKUP(Table2[[#This Row],[Product Name]],'Roll ups'!L:P,5,FALSE),"GOOD")</f>
        <v>GOOD</v>
      </c>
      <c r="AP334" s="74">
        <f>Table2[[#This Row],[Retail Dollar Vol Current 12 Mths]]/Table2[[#This Row],[SHELF SALES  LOOKUP]]</f>
        <v>5.3100828718943025E-4</v>
      </c>
      <c r="AQ334" s="69">
        <f t="shared" si="13"/>
        <v>0</v>
      </c>
      <c r="AR33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334" s="69" t="e">
        <f>IF(Table2[[#This Row],[Shelf Dollar Vol Current 12 Mths]]&gt;#REF!,"MEETS $ CRITERIA",IF(Table2[[#This Row],[Shelf Dollar Vol Current 12 Mths]]&lt;#REF!+1,"DOES NOT MEET $ CRITERIA"))</f>
        <v>#REF!</v>
      </c>
      <c r="AT334" s="78"/>
    </row>
    <row r="335" spans="1:46" ht="13.8" x14ac:dyDescent="0.3">
      <c r="A335" s="68" t="s">
        <v>6996</v>
      </c>
      <c r="B335" s="69">
        <v>64193</v>
      </c>
      <c r="C335" s="69">
        <v>99</v>
      </c>
      <c r="D335" s="69" t="s">
        <v>25</v>
      </c>
      <c r="E335" s="70" t="s">
        <v>6313</v>
      </c>
      <c r="F335" s="70"/>
      <c r="G335" s="71" t="s">
        <v>6997</v>
      </c>
      <c r="H335" s="69" t="s">
        <v>6315</v>
      </c>
      <c r="I335" s="68" t="s">
        <v>54</v>
      </c>
      <c r="J335" s="68" t="s">
        <v>191</v>
      </c>
      <c r="K335" s="68" t="s">
        <v>6320</v>
      </c>
      <c r="L335" s="68" t="s">
        <v>6320</v>
      </c>
      <c r="M335" s="68" t="s">
        <v>191</v>
      </c>
      <c r="N335" s="68" t="s">
        <v>211</v>
      </c>
      <c r="O335" s="68" t="s">
        <v>6998</v>
      </c>
      <c r="P335" s="72" t="s">
        <v>191</v>
      </c>
      <c r="Q335" s="68" t="s">
        <v>49</v>
      </c>
      <c r="R335" s="68" t="s">
        <v>6402</v>
      </c>
      <c r="S335" s="68">
        <v>33</v>
      </c>
      <c r="T335" s="68"/>
      <c r="U335" s="68">
        <v>1</v>
      </c>
      <c r="V335" s="68">
        <v>87.7</v>
      </c>
      <c r="W335" s="68"/>
      <c r="X335" s="68">
        <v>1</v>
      </c>
      <c r="Y335" s="68">
        <v>137.62</v>
      </c>
      <c r="Z335" s="68"/>
      <c r="AA335" s="68">
        <v>1</v>
      </c>
      <c r="AB335" s="73">
        <v>45648.24</v>
      </c>
      <c r="AC335" s="73"/>
      <c r="AD335" s="73">
        <v>45648.24</v>
      </c>
      <c r="AE335" s="73"/>
      <c r="AF335" s="73"/>
      <c r="AG335" s="73">
        <f>IFERROR(VLOOKUP(J335,'Roll ups'!D:E,2,FALSE),0)</f>
        <v>22444928.369999994</v>
      </c>
      <c r="AH335" s="74">
        <f>IF(Table2[[#This Row],[CATEGORY TTL LOOKUP]]=0,0,IF(Table2[[#This Row],[CATEGORY TTL LOOKUP]]&gt;0,SUM(AB335/AG335)))</f>
        <v>2.0337886246504433E-3</v>
      </c>
      <c r="AI335" s="74" t="str">
        <f>IFERROR(IF(AH335&lt;#REF!,"STRIKE",IF(AH335&gt;=#REF!,"GOOD")),"NO DATA")</f>
        <v>NO DATA</v>
      </c>
      <c r="AJ335" s="75">
        <f>IFERROR(VLOOKUP(K335,'Roll ups'!H:I,2,FALSE),0)</f>
        <v>3676796.11</v>
      </c>
      <c r="AK335" s="76">
        <f>IF(Table2[[#This Row],[PRICE TIER LOOKUP]]=0,0,IF(Table2[[#This Row],[PRICE TIER LOOKUP]]&gt;0,SUM(AB335/AJ335)))</f>
        <v>1.2415222012405795E-2</v>
      </c>
      <c r="AL335" s="74" t="e">
        <f>IF(AK335&lt;#REF!,"STRIKE",IF(AK335&gt;=#REF!,"GOOD"))</f>
        <v>#REF!</v>
      </c>
      <c r="AM335" s="75">
        <f>VLOOKUP(H335,'Roll ups'!A:B,2,FALSE)</f>
        <v>325145452.83999985</v>
      </c>
      <c r="AN335" s="77">
        <f t="shared" si="12"/>
        <v>1.4039329045288215E-4</v>
      </c>
      <c r="AO335" s="74" t="str">
        <f>IFERROR(VLOOKUP(Table2[[#This Row],[Product Name]],'Roll ups'!L:P,5,FALSE),"GOOD")</f>
        <v>GOOD</v>
      </c>
      <c r="AP335" s="74">
        <f>Table2[[#This Row],[Retail Dollar Vol Current 12 Mths]]/Table2[[#This Row],[SHELF SALES  LOOKUP]]</f>
        <v>1.4039329045288215E-4</v>
      </c>
      <c r="AQ335" s="69">
        <f t="shared" si="13"/>
        <v>0</v>
      </c>
      <c r="AR335" s="69" t="str">
        <f>IF(Table2[[#This Row],[Shelf Dollar Vol Last 12 Mths]]="","NO SALES LY",IF(Table2[[#This Row],[Shelf Dollar Vol Last 12 Mths]]&gt;0,IF(Table2[[#This Row],[COUNT OF STRIKES]]=0,"GOOD",IF(Table2[[#This Row],[COUNT OF STRIKES]]=1,"FAIR",IF(Table2[[#This Row],[COUNT OF STRIKES]]=2,"BUBBLE",IF(Table2[[#This Row],[COUNT OF STRIKES]]=3,"AT RISK"))))))</f>
        <v>NO SALES LY</v>
      </c>
      <c r="AS335" s="69" t="e">
        <f>IF(Table2[[#This Row],[Shelf Dollar Vol Current 12 Mths]]&gt;#REF!,"MEETS $ CRITERIA",IF(Table2[[#This Row],[Shelf Dollar Vol Current 12 Mths]]&lt;#REF!+1,"DOES NOT MEET $ CRITERIA"))</f>
        <v>#REF!</v>
      </c>
      <c r="AT335" s="78"/>
    </row>
    <row r="336" spans="1:46" ht="13.8" x14ac:dyDescent="0.3">
      <c r="A336" s="68" t="s">
        <v>4663</v>
      </c>
      <c r="B336" s="69">
        <v>64336</v>
      </c>
      <c r="C336" s="69">
        <v>252</v>
      </c>
      <c r="D336" s="69" t="s">
        <v>25</v>
      </c>
      <c r="E336" s="70" t="s">
        <v>6313</v>
      </c>
      <c r="F336" s="70"/>
      <c r="G336" s="71" t="s">
        <v>6999</v>
      </c>
      <c r="H336" s="69" t="s">
        <v>6315</v>
      </c>
      <c r="I336" s="68" t="s">
        <v>54</v>
      </c>
      <c r="J336" s="68" t="s">
        <v>191</v>
      </c>
      <c r="K336" s="68" t="s">
        <v>146</v>
      </c>
      <c r="L336" s="68" t="s">
        <v>6320</v>
      </c>
      <c r="M336" s="68" t="s">
        <v>191</v>
      </c>
      <c r="N336" s="68" t="s">
        <v>211</v>
      </c>
      <c r="O336" s="68" t="s">
        <v>7000</v>
      </c>
      <c r="P336" s="72" t="s">
        <v>191</v>
      </c>
      <c r="Q336" s="68" t="s">
        <v>63</v>
      </c>
      <c r="R336" s="68" t="s">
        <v>31</v>
      </c>
      <c r="S336" s="68">
        <v>7</v>
      </c>
      <c r="T336" s="68">
        <v>7</v>
      </c>
      <c r="U336" s="68">
        <v>0</v>
      </c>
      <c r="V336" s="68">
        <v>26</v>
      </c>
      <c r="W336" s="68">
        <v>30</v>
      </c>
      <c r="X336" s="68">
        <v>-0.15</v>
      </c>
      <c r="Y336" s="68">
        <v>119.75</v>
      </c>
      <c r="Z336" s="68">
        <v>145.41999999999999</v>
      </c>
      <c r="AA336" s="68">
        <v>-0.21</v>
      </c>
      <c r="AB336" s="73">
        <v>41019.9</v>
      </c>
      <c r="AC336" s="73">
        <v>46853.25</v>
      </c>
      <c r="AD336" s="73">
        <v>41019.9</v>
      </c>
      <c r="AE336" s="73">
        <v>46853.25</v>
      </c>
      <c r="AF336" s="73"/>
      <c r="AG336" s="73">
        <f>IFERROR(VLOOKUP(J336,'Roll ups'!D:E,2,FALSE),0)</f>
        <v>22444928.369999994</v>
      </c>
      <c r="AH336" s="74">
        <f>IF(Table2[[#This Row],[CATEGORY TTL LOOKUP]]=0,0,IF(Table2[[#This Row],[CATEGORY TTL LOOKUP]]&gt;0,SUM(AB336/AG336)))</f>
        <v>1.8275799024080385E-3</v>
      </c>
      <c r="AI336" s="74" t="str">
        <f>IFERROR(IF(AH336&lt;#REF!,"STRIKE",IF(AH336&gt;=#REF!,"GOOD")),"NO DATA")</f>
        <v>NO DATA</v>
      </c>
      <c r="AJ336" s="75">
        <f>IFERROR(VLOOKUP(K336,'Roll ups'!H:I,2,FALSE),0)</f>
        <v>69119979.479999974</v>
      </c>
      <c r="AK336" s="76">
        <f>IF(Table2[[#This Row],[PRICE TIER LOOKUP]]=0,0,IF(Table2[[#This Row],[PRICE TIER LOOKUP]]&gt;0,SUM(AB336/AJ336)))</f>
        <v>5.934593775721418E-4</v>
      </c>
      <c r="AL336" s="74" t="e">
        <f>IF(AK336&lt;#REF!,"STRIKE",IF(AK336&gt;=#REF!,"GOOD"))</f>
        <v>#REF!</v>
      </c>
      <c r="AM336" s="75">
        <f>VLOOKUP(H336,'Roll ups'!A:B,2,FALSE)</f>
        <v>325145452.83999985</v>
      </c>
      <c r="AN336" s="77">
        <f t="shared" si="12"/>
        <v>1.2615861498818315E-4</v>
      </c>
      <c r="AO336" s="74" t="str">
        <f>IFERROR(VLOOKUP(Table2[[#This Row],[Product Name]],'Roll ups'!L:P,5,FALSE),"GOOD")</f>
        <v>GOOD</v>
      </c>
      <c r="AP336" s="74">
        <f>Table2[[#This Row],[Retail Dollar Vol Current 12 Mths]]/Table2[[#This Row],[SHELF SALES  LOOKUP]]</f>
        <v>1.2615861498818315E-4</v>
      </c>
      <c r="AQ336" s="69">
        <f t="shared" si="13"/>
        <v>0</v>
      </c>
      <c r="AR33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336" s="69" t="e">
        <f>IF(Table2[[#This Row],[Shelf Dollar Vol Current 12 Mths]]&gt;#REF!,"MEETS $ CRITERIA",IF(Table2[[#This Row],[Shelf Dollar Vol Current 12 Mths]]&lt;#REF!+1,"DOES NOT MEET $ CRITERIA"))</f>
        <v>#REF!</v>
      </c>
      <c r="AT336" s="78"/>
    </row>
    <row r="337" spans="1:46" ht="13.8" x14ac:dyDescent="0.3">
      <c r="A337" s="68" t="s">
        <v>3568</v>
      </c>
      <c r="B337" s="69">
        <v>64601</v>
      </c>
      <c r="C337" s="69">
        <v>467</v>
      </c>
      <c r="D337" s="69" t="s">
        <v>25</v>
      </c>
      <c r="E337" s="70" t="s">
        <v>6313</v>
      </c>
      <c r="F337" s="70"/>
      <c r="G337" s="71" t="s">
        <v>7001</v>
      </c>
      <c r="H337" s="69" t="s">
        <v>6315</v>
      </c>
      <c r="I337" s="68" t="s">
        <v>54</v>
      </c>
      <c r="J337" s="68" t="s">
        <v>191</v>
      </c>
      <c r="K337" s="68" t="s">
        <v>132</v>
      </c>
      <c r="L337" s="68" t="s">
        <v>132</v>
      </c>
      <c r="M337" s="68" t="s">
        <v>191</v>
      </c>
      <c r="N337" s="68" t="s">
        <v>211</v>
      </c>
      <c r="O337" s="68" t="s">
        <v>7002</v>
      </c>
      <c r="P337" s="72" t="s">
        <v>191</v>
      </c>
      <c r="Q337" s="68" t="s">
        <v>213</v>
      </c>
      <c r="R337" s="68" t="s">
        <v>6402</v>
      </c>
      <c r="S337" s="68">
        <v>62</v>
      </c>
      <c r="T337" s="68">
        <v>43.83</v>
      </c>
      <c r="U337" s="68">
        <v>0.28999999999999998</v>
      </c>
      <c r="V337" s="68">
        <v>185.5</v>
      </c>
      <c r="W337" s="68">
        <v>101.75</v>
      </c>
      <c r="X337" s="68">
        <v>0.45</v>
      </c>
      <c r="Y337" s="68">
        <v>647.5</v>
      </c>
      <c r="Z337" s="68">
        <v>528.16999999999996</v>
      </c>
      <c r="AA337" s="68">
        <v>0.18</v>
      </c>
      <c r="AB337" s="73">
        <v>127816.5</v>
      </c>
      <c r="AC337" s="73">
        <v>104250.44</v>
      </c>
      <c r="AD337" s="73">
        <v>127816.5</v>
      </c>
      <c r="AE337" s="73">
        <v>104250.44</v>
      </c>
      <c r="AF337" s="73"/>
      <c r="AG337" s="73">
        <f>IFERROR(VLOOKUP(J337,'Roll ups'!D:E,2,FALSE),0)</f>
        <v>22444928.369999994</v>
      </c>
      <c r="AH337" s="74">
        <f>IF(Table2[[#This Row],[CATEGORY TTL LOOKUP]]=0,0,IF(Table2[[#This Row],[CATEGORY TTL LOOKUP]]&gt;0,SUM(AB337/AG337)))</f>
        <v>5.694671771411852E-3</v>
      </c>
      <c r="AI337" s="74" t="str">
        <f>IFERROR(IF(AH337&lt;#REF!,"STRIKE",IF(AH337&gt;=#REF!,"GOOD")),"NO DATA")</f>
        <v>NO DATA</v>
      </c>
      <c r="AJ337" s="75">
        <f>IFERROR(VLOOKUP(K337,'Roll ups'!H:I,2,FALSE),0)</f>
        <v>126094742.97999983</v>
      </c>
      <c r="AK337" s="76">
        <f>IF(Table2[[#This Row],[PRICE TIER LOOKUP]]=0,0,IF(Table2[[#This Row],[PRICE TIER LOOKUP]]&gt;0,SUM(AB337/AJ337)))</f>
        <v>1.0136544710692124E-3</v>
      </c>
      <c r="AL337" s="74" t="e">
        <f>IF(AK337&lt;#REF!,"STRIKE",IF(AK337&gt;=#REF!,"GOOD"))</f>
        <v>#REF!</v>
      </c>
      <c r="AM337" s="75">
        <f>VLOOKUP(H337,'Roll ups'!A:B,2,FALSE)</f>
        <v>325145452.83999985</v>
      </c>
      <c r="AN337" s="77">
        <f t="shared" si="12"/>
        <v>3.9310560514865003E-4</v>
      </c>
      <c r="AO337" s="74" t="str">
        <f>IFERROR(VLOOKUP(Table2[[#This Row],[Product Name]],'Roll ups'!L:P,5,FALSE),"GOOD")</f>
        <v>GOOD</v>
      </c>
      <c r="AP337" s="74">
        <f>Table2[[#This Row],[Retail Dollar Vol Current 12 Mths]]/Table2[[#This Row],[SHELF SALES  LOOKUP]]</f>
        <v>3.9310560514865003E-4</v>
      </c>
      <c r="AQ337" s="69">
        <f t="shared" si="13"/>
        <v>0</v>
      </c>
      <c r="AR33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337" s="69" t="e">
        <f>IF(Table2[[#This Row],[Shelf Dollar Vol Current 12 Mths]]&gt;#REF!,"MEETS $ CRITERIA",IF(Table2[[#This Row],[Shelf Dollar Vol Current 12 Mths]]&lt;#REF!+1,"DOES NOT MEET $ CRITERIA"))</f>
        <v>#REF!</v>
      </c>
      <c r="AT337" s="78"/>
    </row>
    <row r="338" spans="1:46" ht="13.8" x14ac:dyDescent="0.3">
      <c r="A338" s="68" t="s">
        <v>4771</v>
      </c>
      <c r="B338" s="69">
        <v>64636</v>
      </c>
      <c r="C338" s="69">
        <v>389</v>
      </c>
      <c r="D338" s="69" t="s">
        <v>25</v>
      </c>
      <c r="E338" s="70" t="s">
        <v>6313</v>
      </c>
      <c r="F338" s="70"/>
      <c r="G338" s="71" t="s">
        <v>7003</v>
      </c>
      <c r="H338" s="69" t="s">
        <v>6315</v>
      </c>
      <c r="I338" s="68" t="s">
        <v>54</v>
      </c>
      <c r="J338" s="68" t="s">
        <v>191</v>
      </c>
      <c r="K338" s="68" t="s">
        <v>146</v>
      </c>
      <c r="L338" s="68" t="s">
        <v>6320</v>
      </c>
      <c r="M338" s="68" t="s">
        <v>191</v>
      </c>
      <c r="N338" s="68" t="s">
        <v>211</v>
      </c>
      <c r="O338" s="68" t="s">
        <v>7004</v>
      </c>
      <c r="P338" s="72" t="s">
        <v>191</v>
      </c>
      <c r="Q338" s="68" t="s">
        <v>161</v>
      </c>
      <c r="R338" s="68" t="s">
        <v>31</v>
      </c>
      <c r="S338" s="68">
        <v>17</v>
      </c>
      <c r="T338" s="68">
        <v>18</v>
      </c>
      <c r="U338" s="68">
        <v>-0.09</v>
      </c>
      <c r="V338" s="68">
        <v>55.75</v>
      </c>
      <c r="W338" s="68">
        <v>74.08</v>
      </c>
      <c r="X338" s="68">
        <v>-0.33</v>
      </c>
      <c r="Y338" s="68">
        <v>261.25</v>
      </c>
      <c r="Z338" s="68">
        <v>289.92</v>
      </c>
      <c r="AA338" s="68">
        <v>-0.11</v>
      </c>
      <c r="AB338" s="73">
        <v>79439.8</v>
      </c>
      <c r="AC338" s="73">
        <v>86891.13</v>
      </c>
      <c r="AD338" s="73">
        <v>82338.3</v>
      </c>
      <c r="AE338" s="73">
        <v>88851.13</v>
      </c>
      <c r="AF338" s="73"/>
      <c r="AG338" s="73">
        <f>IFERROR(VLOOKUP(J338,'Roll ups'!D:E,2,FALSE),0)</f>
        <v>22444928.369999994</v>
      </c>
      <c r="AH338" s="74">
        <f>IF(Table2[[#This Row],[CATEGORY TTL LOOKUP]]=0,0,IF(Table2[[#This Row],[CATEGORY TTL LOOKUP]]&gt;0,SUM(AB338/AG338)))</f>
        <v>3.5393207182687937E-3</v>
      </c>
      <c r="AI338" s="74" t="str">
        <f>IFERROR(IF(AH338&lt;#REF!,"STRIKE",IF(AH338&gt;=#REF!,"GOOD")),"NO DATA")</f>
        <v>NO DATA</v>
      </c>
      <c r="AJ338" s="75">
        <f>IFERROR(VLOOKUP(K338,'Roll ups'!H:I,2,FALSE),0)</f>
        <v>69119979.479999974</v>
      </c>
      <c r="AK338" s="76">
        <f>IF(Table2[[#This Row],[PRICE TIER LOOKUP]]=0,0,IF(Table2[[#This Row],[PRICE TIER LOOKUP]]&gt;0,SUM(AB338/AJ338)))</f>
        <v>1.1493030032363666E-3</v>
      </c>
      <c r="AL338" s="74" t="e">
        <f>IF(AK338&lt;#REF!,"STRIKE",IF(AK338&gt;=#REF!,"GOOD"))</f>
        <v>#REF!</v>
      </c>
      <c r="AM338" s="75">
        <f>VLOOKUP(H338,'Roll ups'!A:B,2,FALSE)</f>
        <v>325145452.83999985</v>
      </c>
      <c r="AN338" s="77">
        <f t="shared" si="12"/>
        <v>2.4432080875229513E-4</v>
      </c>
      <c r="AO338" s="74" t="str">
        <f>IFERROR(VLOOKUP(Table2[[#This Row],[Product Name]],'Roll ups'!L:P,5,FALSE),"GOOD")</f>
        <v>GOOD</v>
      </c>
      <c r="AP338" s="74">
        <f>Table2[[#This Row],[Retail Dollar Vol Current 12 Mths]]/Table2[[#This Row],[SHELF SALES  LOOKUP]]</f>
        <v>2.5323528064382213E-4</v>
      </c>
      <c r="AQ338" s="69">
        <f t="shared" si="13"/>
        <v>0</v>
      </c>
      <c r="AR33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338" s="69" t="e">
        <f>IF(Table2[[#This Row],[Shelf Dollar Vol Current 12 Mths]]&gt;#REF!,"MEETS $ CRITERIA",IF(Table2[[#This Row],[Shelf Dollar Vol Current 12 Mths]]&lt;#REF!+1,"DOES NOT MEET $ CRITERIA"))</f>
        <v>#REF!</v>
      </c>
      <c r="AT338" s="78"/>
    </row>
    <row r="339" spans="1:46" ht="13.8" x14ac:dyDescent="0.3">
      <c r="A339" s="68" t="s">
        <v>4866</v>
      </c>
      <c r="B339" s="69">
        <v>64645</v>
      </c>
      <c r="C339" s="69">
        <v>187</v>
      </c>
      <c r="D339" s="69" t="s">
        <v>25</v>
      </c>
      <c r="E339" s="70" t="s">
        <v>6313</v>
      </c>
      <c r="F339" s="70"/>
      <c r="G339" s="71" t="s">
        <v>7005</v>
      </c>
      <c r="H339" s="69" t="s">
        <v>6315</v>
      </c>
      <c r="I339" s="68" t="s">
        <v>54</v>
      </c>
      <c r="J339" s="68" t="s">
        <v>191</v>
      </c>
      <c r="K339" s="68" t="s">
        <v>146</v>
      </c>
      <c r="L339" s="68" t="s">
        <v>6320</v>
      </c>
      <c r="M339" s="68" t="s">
        <v>191</v>
      </c>
      <c r="N339" s="68" t="s">
        <v>211</v>
      </c>
      <c r="O339" s="68" t="s">
        <v>7006</v>
      </c>
      <c r="P339" s="72" t="s">
        <v>191</v>
      </c>
      <c r="Q339" s="68" t="s">
        <v>55</v>
      </c>
      <c r="R339" s="68" t="s">
        <v>31</v>
      </c>
      <c r="S339" s="68">
        <v>7</v>
      </c>
      <c r="T339" s="68">
        <v>4</v>
      </c>
      <c r="U339" s="68">
        <v>0.44</v>
      </c>
      <c r="V339" s="68">
        <v>21.08</v>
      </c>
      <c r="W339" s="68">
        <v>22.42</v>
      </c>
      <c r="X339" s="68">
        <v>-0.06</v>
      </c>
      <c r="Y339" s="68">
        <v>84.75</v>
      </c>
      <c r="Z339" s="68">
        <v>86</v>
      </c>
      <c r="AA339" s="68">
        <v>-0.01</v>
      </c>
      <c r="AB339" s="73">
        <v>24838.95</v>
      </c>
      <c r="AC339" s="73">
        <v>25100.54</v>
      </c>
      <c r="AD339" s="73">
        <v>25811.46</v>
      </c>
      <c r="AE339" s="73">
        <v>26130.799999999999</v>
      </c>
      <c r="AF339" s="73"/>
      <c r="AG339" s="73">
        <f>IFERROR(VLOOKUP(J339,'Roll ups'!D:E,2,FALSE),0)</f>
        <v>22444928.369999994</v>
      </c>
      <c r="AH339" s="74">
        <f>IF(Table2[[#This Row],[CATEGORY TTL LOOKUP]]=0,0,IF(Table2[[#This Row],[CATEGORY TTL LOOKUP]]&gt;0,SUM(AB339/AG339)))</f>
        <v>1.1066620303052457E-3</v>
      </c>
      <c r="AI339" s="74" t="str">
        <f>IFERROR(IF(AH339&lt;#REF!,"STRIKE",IF(AH339&gt;=#REF!,"GOOD")),"NO DATA")</f>
        <v>NO DATA</v>
      </c>
      <c r="AJ339" s="75">
        <f>IFERROR(VLOOKUP(K339,'Roll ups'!H:I,2,FALSE),0)</f>
        <v>69119979.479999974</v>
      </c>
      <c r="AK339" s="76">
        <f>IF(Table2[[#This Row],[PRICE TIER LOOKUP]]=0,0,IF(Table2[[#This Row],[PRICE TIER LOOKUP]]&gt;0,SUM(AB339/AJ339)))</f>
        <v>3.5935991571275293E-4</v>
      </c>
      <c r="AL339" s="74" t="e">
        <f>IF(AK339&lt;#REF!,"STRIKE",IF(AK339&gt;=#REF!,"GOOD"))</f>
        <v>#REF!</v>
      </c>
      <c r="AM339" s="75">
        <f>VLOOKUP(H339,'Roll ups'!A:B,2,FALSE)</f>
        <v>325145452.83999985</v>
      </c>
      <c r="AN339" s="77">
        <f t="shared" si="12"/>
        <v>7.6393348832170044E-5</v>
      </c>
      <c r="AO339" s="74" t="str">
        <f>IFERROR(VLOOKUP(Table2[[#This Row],[Product Name]],'Roll ups'!L:P,5,FALSE),"GOOD")</f>
        <v>GOOD</v>
      </c>
      <c r="AP339" s="74">
        <f>Table2[[#This Row],[Retail Dollar Vol Current 12 Mths]]/Table2[[#This Row],[SHELF SALES  LOOKUP]]</f>
        <v>7.938434868010135E-5</v>
      </c>
      <c r="AQ339" s="69">
        <f t="shared" si="13"/>
        <v>0</v>
      </c>
      <c r="AR33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339" s="69" t="e">
        <f>IF(Table2[[#This Row],[Shelf Dollar Vol Current 12 Mths]]&gt;#REF!,"MEETS $ CRITERIA",IF(Table2[[#This Row],[Shelf Dollar Vol Current 12 Mths]]&lt;#REF!+1,"DOES NOT MEET $ CRITERIA"))</f>
        <v>#REF!</v>
      </c>
      <c r="AT339" s="78"/>
    </row>
    <row r="340" spans="1:46" ht="13.8" x14ac:dyDescent="0.3">
      <c r="A340" s="68" t="s">
        <v>4384</v>
      </c>
      <c r="B340" s="69">
        <v>64776</v>
      </c>
      <c r="C340" s="69">
        <v>751</v>
      </c>
      <c r="D340" s="69" t="s">
        <v>25</v>
      </c>
      <c r="E340" s="70" t="s">
        <v>6313</v>
      </c>
      <c r="F340" s="70"/>
      <c r="G340" s="71" t="s">
        <v>7007</v>
      </c>
      <c r="H340" s="69" t="s">
        <v>6315</v>
      </c>
      <c r="I340" s="68" t="s">
        <v>54</v>
      </c>
      <c r="J340" s="68" t="s">
        <v>191</v>
      </c>
      <c r="K340" s="68" t="s">
        <v>146</v>
      </c>
      <c r="L340" s="68" t="s">
        <v>146</v>
      </c>
      <c r="M340" s="68" t="s">
        <v>191</v>
      </c>
      <c r="N340" s="68" t="s">
        <v>211</v>
      </c>
      <c r="O340" s="68" t="s">
        <v>7008</v>
      </c>
      <c r="P340" s="72" t="s">
        <v>191</v>
      </c>
      <c r="Q340" s="68" t="s">
        <v>59</v>
      </c>
      <c r="R340" s="68" t="s">
        <v>60</v>
      </c>
      <c r="S340" s="68">
        <v>141</v>
      </c>
      <c r="T340" s="68">
        <v>151.5</v>
      </c>
      <c r="U340" s="68">
        <v>-7.0000000000000007E-2</v>
      </c>
      <c r="V340" s="68">
        <v>457.08</v>
      </c>
      <c r="W340" s="68">
        <v>385.42</v>
      </c>
      <c r="X340" s="68">
        <v>0.16</v>
      </c>
      <c r="Y340" s="68">
        <v>1519.25</v>
      </c>
      <c r="Z340" s="68">
        <v>1221.58</v>
      </c>
      <c r="AA340" s="68">
        <v>0.2</v>
      </c>
      <c r="AB340" s="73">
        <v>546796.62</v>
      </c>
      <c r="AC340" s="73">
        <v>447085.24</v>
      </c>
      <c r="AD340" s="73">
        <v>560785.56000000006</v>
      </c>
      <c r="AE340" s="73">
        <v>451179.88</v>
      </c>
      <c r="AF340" s="73"/>
      <c r="AG340" s="73">
        <f>IFERROR(VLOOKUP(J340,'Roll ups'!D:E,2,FALSE),0)</f>
        <v>22444928.369999994</v>
      </c>
      <c r="AH340" s="74">
        <f>IF(Table2[[#This Row],[CATEGORY TTL LOOKUP]]=0,0,IF(Table2[[#This Row],[CATEGORY TTL LOOKUP]]&gt;0,SUM(AB340/AG340)))</f>
        <v>2.436170037997765E-2</v>
      </c>
      <c r="AI340" s="74" t="str">
        <f>IFERROR(IF(AH340&lt;#REF!,"STRIKE",IF(AH340&gt;=#REF!,"GOOD")),"NO DATA")</f>
        <v>NO DATA</v>
      </c>
      <c r="AJ340" s="75">
        <f>IFERROR(VLOOKUP(K340,'Roll ups'!H:I,2,FALSE),0)</f>
        <v>69119979.479999974</v>
      </c>
      <c r="AK340" s="76">
        <f>IF(Table2[[#This Row],[PRICE TIER LOOKUP]]=0,0,IF(Table2[[#This Row],[PRICE TIER LOOKUP]]&gt;0,SUM(AB340/AJ340)))</f>
        <v>7.9108330776952399E-3</v>
      </c>
      <c r="AL340" s="74" t="e">
        <f>IF(AK340&lt;#REF!,"STRIKE",IF(AK340&gt;=#REF!,"GOOD"))</f>
        <v>#REF!</v>
      </c>
      <c r="AM340" s="75">
        <f>VLOOKUP(H340,'Roll ups'!A:B,2,FALSE)</f>
        <v>325145452.83999985</v>
      </c>
      <c r="AN340" s="77">
        <f t="shared" si="12"/>
        <v>1.6816984990070643E-3</v>
      </c>
      <c r="AO340" s="74" t="str">
        <f>IFERROR(VLOOKUP(Table2[[#This Row],[Product Name]],'Roll ups'!L:P,5,FALSE),"GOOD")</f>
        <v>GOOD</v>
      </c>
      <c r="AP340" s="74">
        <f>Table2[[#This Row],[Retail Dollar Vol Current 12 Mths]]/Table2[[#This Row],[SHELF SALES  LOOKUP]]</f>
        <v>1.7247221362063946E-3</v>
      </c>
      <c r="AQ340" s="69">
        <f t="shared" si="13"/>
        <v>0</v>
      </c>
      <c r="AR34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340" s="69" t="e">
        <f>IF(Table2[[#This Row],[Shelf Dollar Vol Current 12 Mths]]&gt;#REF!,"MEETS $ CRITERIA",IF(Table2[[#This Row],[Shelf Dollar Vol Current 12 Mths]]&lt;#REF!+1,"DOES NOT MEET $ CRITERIA"))</f>
        <v>#REF!</v>
      </c>
      <c r="AT340" s="78"/>
    </row>
    <row r="341" spans="1:46" ht="13.8" x14ac:dyDescent="0.3">
      <c r="A341" s="68" t="s">
        <v>3171</v>
      </c>
      <c r="B341" s="69">
        <v>64863</v>
      </c>
      <c r="C341" s="69">
        <v>834</v>
      </c>
      <c r="D341" s="69" t="s">
        <v>25</v>
      </c>
      <c r="E341" s="70" t="s">
        <v>6313</v>
      </c>
      <c r="F341" s="70"/>
      <c r="G341" s="71" t="s">
        <v>7009</v>
      </c>
      <c r="H341" s="69" t="s">
        <v>6315</v>
      </c>
      <c r="I341" s="68" t="s">
        <v>54</v>
      </c>
      <c r="J341" s="68" t="s">
        <v>191</v>
      </c>
      <c r="K341" s="68" t="s">
        <v>132</v>
      </c>
      <c r="L341" s="68" t="s">
        <v>132</v>
      </c>
      <c r="M341" s="68" t="s">
        <v>257</v>
      </c>
      <c r="N341" s="68" t="s">
        <v>184</v>
      </c>
      <c r="O341" s="68" t="s">
        <v>7010</v>
      </c>
      <c r="P341" s="72" t="s">
        <v>191</v>
      </c>
      <c r="Q341" s="68" t="s">
        <v>194</v>
      </c>
      <c r="R341" s="68" t="s">
        <v>31</v>
      </c>
      <c r="S341" s="68">
        <v>175</v>
      </c>
      <c r="T341" s="68">
        <v>151.47999999999999</v>
      </c>
      <c r="U341" s="68">
        <v>0.13</v>
      </c>
      <c r="V341" s="68">
        <v>948.4</v>
      </c>
      <c r="W341" s="68">
        <v>898.17</v>
      </c>
      <c r="X341" s="68">
        <v>0.05</v>
      </c>
      <c r="Y341" s="68">
        <v>3758.29</v>
      </c>
      <c r="Z341" s="68">
        <v>4102.54</v>
      </c>
      <c r="AA341" s="68">
        <v>-0.09</v>
      </c>
      <c r="AB341" s="73">
        <v>435410.05</v>
      </c>
      <c r="AC341" s="73">
        <v>465512.67</v>
      </c>
      <c r="AD341" s="73">
        <v>481972.05</v>
      </c>
      <c r="AE341" s="73">
        <v>516833.79</v>
      </c>
      <c r="AF341" s="73"/>
      <c r="AG341" s="73">
        <f>IFERROR(VLOOKUP(J341,'Roll ups'!D:E,2,FALSE),0)</f>
        <v>22444928.369999994</v>
      </c>
      <c r="AH341" s="74">
        <f>IF(Table2[[#This Row],[CATEGORY TTL LOOKUP]]=0,0,IF(Table2[[#This Row],[CATEGORY TTL LOOKUP]]&gt;0,SUM(AB341/AG341)))</f>
        <v>1.9399039409810338E-2</v>
      </c>
      <c r="AI341" s="74" t="str">
        <f>IFERROR(IF(AH341&lt;#REF!,"STRIKE",IF(AH341&gt;=#REF!,"GOOD")),"NO DATA")</f>
        <v>NO DATA</v>
      </c>
      <c r="AJ341" s="75">
        <f>IFERROR(VLOOKUP(K341,'Roll ups'!H:I,2,FALSE),0)</f>
        <v>126094742.97999983</v>
      </c>
      <c r="AK341" s="76">
        <f>IF(Table2[[#This Row],[PRICE TIER LOOKUP]]=0,0,IF(Table2[[#This Row],[PRICE TIER LOOKUP]]&gt;0,SUM(AB341/AJ341)))</f>
        <v>3.4530388794167363E-3</v>
      </c>
      <c r="AL341" s="74" t="e">
        <f>IF(AK341&lt;#REF!,"STRIKE",IF(AK341&gt;=#REF!,"GOOD"))</f>
        <v>#REF!</v>
      </c>
      <c r="AM341" s="75">
        <f>VLOOKUP(H341,'Roll ups'!A:B,2,FALSE)</f>
        <v>325145452.83999985</v>
      </c>
      <c r="AN341" s="77">
        <f t="shared" si="12"/>
        <v>1.339123909613031E-3</v>
      </c>
      <c r="AO341" s="74" t="str">
        <f>IFERROR(VLOOKUP(Table2[[#This Row],[Product Name]],'Roll ups'!L:P,5,FALSE),"GOOD")</f>
        <v>GOOD</v>
      </c>
      <c r="AP341" s="74">
        <f>Table2[[#This Row],[Retail Dollar Vol Current 12 Mths]]/Table2[[#This Row],[SHELF SALES  LOOKUP]]</f>
        <v>1.4823275115496467E-3</v>
      </c>
      <c r="AQ341" s="69">
        <f t="shared" si="13"/>
        <v>0</v>
      </c>
      <c r="AR34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341" s="69" t="e">
        <f>IF(Table2[[#This Row],[Shelf Dollar Vol Current 12 Mths]]&gt;#REF!,"MEETS $ CRITERIA",IF(Table2[[#This Row],[Shelf Dollar Vol Current 12 Mths]]&lt;#REF!+1,"DOES NOT MEET $ CRITERIA"))</f>
        <v>#REF!</v>
      </c>
      <c r="AT341" s="78"/>
    </row>
    <row r="342" spans="1:46" ht="13.8" x14ac:dyDescent="0.3">
      <c r="A342" s="68" t="s">
        <v>3038</v>
      </c>
      <c r="B342" s="69">
        <v>64864</v>
      </c>
      <c r="C342" s="69">
        <v>979</v>
      </c>
      <c r="D342" s="69" t="s">
        <v>25</v>
      </c>
      <c r="E342" s="70" t="s">
        <v>6313</v>
      </c>
      <c r="F342" s="70"/>
      <c r="G342" s="71" t="s">
        <v>7011</v>
      </c>
      <c r="H342" s="69" t="s">
        <v>6315</v>
      </c>
      <c r="I342" s="68" t="s">
        <v>54</v>
      </c>
      <c r="J342" s="68" t="s">
        <v>191</v>
      </c>
      <c r="K342" s="68" t="s">
        <v>132</v>
      </c>
      <c r="L342" s="68" t="s">
        <v>132</v>
      </c>
      <c r="M342" s="68" t="s">
        <v>257</v>
      </c>
      <c r="N342" s="68" t="s">
        <v>184</v>
      </c>
      <c r="O342" s="68" t="s">
        <v>7012</v>
      </c>
      <c r="P342" s="72" t="s">
        <v>191</v>
      </c>
      <c r="Q342" s="68" t="s">
        <v>194</v>
      </c>
      <c r="R342" s="68" t="s">
        <v>31</v>
      </c>
      <c r="S342" s="68">
        <v>426</v>
      </c>
      <c r="T342" s="68">
        <v>412</v>
      </c>
      <c r="U342" s="68">
        <v>0.03</v>
      </c>
      <c r="V342" s="68">
        <v>2131.25</v>
      </c>
      <c r="W342" s="68">
        <v>2078.25</v>
      </c>
      <c r="X342" s="68">
        <v>0.02</v>
      </c>
      <c r="Y342" s="68">
        <v>8215.5</v>
      </c>
      <c r="Z342" s="68">
        <v>8664.08</v>
      </c>
      <c r="AA342" s="68">
        <v>-0.05</v>
      </c>
      <c r="AB342" s="73">
        <v>1054170.78</v>
      </c>
      <c r="AC342" s="73">
        <v>1099431.72</v>
      </c>
      <c r="AD342" s="73">
        <v>1082474.28</v>
      </c>
      <c r="AE342" s="73">
        <v>1127835.06</v>
      </c>
      <c r="AF342" s="73"/>
      <c r="AG342" s="73">
        <f>IFERROR(VLOOKUP(J342,'Roll ups'!D:E,2,FALSE),0)</f>
        <v>22444928.369999994</v>
      </c>
      <c r="AH342" s="74">
        <f>IF(Table2[[#This Row],[CATEGORY TTL LOOKUP]]=0,0,IF(Table2[[#This Row],[CATEGORY TTL LOOKUP]]&gt;0,SUM(AB342/AG342)))</f>
        <v>4.6966992392321917E-2</v>
      </c>
      <c r="AI342" s="74" t="str">
        <f>IFERROR(IF(AH342&lt;#REF!,"STRIKE",IF(AH342&gt;=#REF!,"GOOD")),"NO DATA")</f>
        <v>NO DATA</v>
      </c>
      <c r="AJ342" s="75">
        <f>IFERROR(VLOOKUP(K342,'Roll ups'!H:I,2,FALSE),0)</f>
        <v>126094742.97999983</v>
      </c>
      <c r="AK342" s="76">
        <f>IF(Table2[[#This Row],[PRICE TIER LOOKUP]]=0,0,IF(Table2[[#This Row],[PRICE TIER LOOKUP]]&gt;0,SUM(AB342/AJ342)))</f>
        <v>8.3601485286916716E-3</v>
      </c>
      <c r="AL342" s="74" t="e">
        <f>IF(AK342&lt;#REF!,"STRIKE",IF(AK342&gt;=#REF!,"GOOD"))</f>
        <v>#REF!</v>
      </c>
      <c r="AM342" s="75">
        <f>VLOOKUP(H342,'Roll ups'!A:B,2,FALSE)</f>
        <v>325145452.83999985</v>
      </c>
      <c r="AN342" s="77">
        <f t="shared" si="12"/>
        <v>3.2421513842260151E-3</v>
      </c>
      <c r="AO342" s="74" t="str">
        <f>IFERROR(VLOOKUP(Table2[[#This Row],[Product Name]],'Roll ups'!L:P,5,FALSE),"GOOD")</f>
        <v>GOOD</v>
      </c>
      <c r="AP342" s="74">
        <f>Table2[[#This Row],[Retail Dollar Vol Current 12 Mths]]/Table2[[#This Row],[SHELF SALES  LOOKUP]]</f>
        <v>3.3292001181165912E-3</v>
      </c>
      <c r="AQ342" s="69">
        <f t="shared" si="13"/>
        <v>0</v>
      </c>
      <c r="AR34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342" s="69" t="e">
        <f>IF(Table2[[#This Row],[Shelf Dollar Vol Current 12 Mths]]&gt;#REF!,"MEETS $ CRITERIA",IF(Table2[[#This Row],[Shelf Dollar Vol Current 12 Mths]]&lt;#REF!+1,"DOES NOT MEET $ CRITERIA"))</f>
        <v>#REF!</v>
      </c>
      <c r="AT342" s="78"/>
    </row>
    <row r="343" spans="1:46" ht="13.8" x14ac:dyDescent="0.3">
      <c r="A343" s="68" t="s">
        <v>3056</v>
      </c>
      <c r="B343" s="69">
        <v>64865</v>
      </c>
      <c r="C343" s="69">
        <v>1081</v>
      </c>
      <c r="D343" s="69" t="s">
        <v>25</v>
      </c>
      <c r="E343" s="70" t="s">
        <v>6313</v>
      </c>
      <c r="F343" s="70"/>
      <c r="G343" s="71" t="s">
        <v>7013</v>
      </c>
      <c r="H343" s="69" t="s">
        <v>6315</v>
      </c>
      <c r="I343" s="68" t="s">
        <v>54</v>
      </c>
      <c r="J343" s="68" t="s">
        <v>191</v>
      </c>
      <c r="K343" s="68" t="s">
        <v>132</v>
      </c>
      <c r="L343" s="68" t="s">
        <v>132</v>
      </c>
      <c r="M343" s="68" t="s">
        <v>257</v>
      </c>
      <c r="N343" s="68" t="s">
        <v>184</v>
      </c>
      <c r="O343" s="68" t="s">
        <v>7014</v>
      </c>
      <c r="P343" s="72" t="s">
        <v>191</v>
      </c>
      <c r="Q343" s="68" t="s">
        <v>194</v>
      </c>
      <c r="R343" s="68" t="s">
        <v>31</v>
      </c>
      <c r="S343" s="68">
        <v>209</v>
      </c>
      <c r="T343" s="68">
        <v>510.33</v>
      </c>
      <c r="U343" s="68">
        <v>-1.45</v>
      </c>
      <c r="V343" s="68">
        <v>1119.5</v>
      </c>
      <c r="W343" s="68">
        <v>1596.67</v>
      </c>
      <c r="X343" s="68">
        <v>-0.43</v>
      </c>
      <c r="Y343" s="68">
        <v>5800.75</v>
      </c>
      <c r="Z343" s="68">
        <v>7114.58</v>
      </c>
      <c r="AA343" s="68">
        <v>-0.23</v>
      </c>
      <c r="AB343" s="73">
        <v>718465.35</v>
      </c>
      <c r="AC343" s="73">
        <v>875220.86</v>
      </c>
      <c r="AD343" s="73">
        <v>776140.35</v>
      </c>
      <c r="AE343" s="73">
        <v>945962.16</v>
      </c>
      <c r="AF343" s="73"/>
      <c r="AG343" s="73">
        <f>IFERROR(VLOOKUP(J343,'Roll ups'!D:E,2,FALSE),0)</f>
        <v>22444928.369999994</v>
      </c>
      <c r="AH343" s="74">
        <f>IF(Table2[[#This Row],[CATEGORY TTL LOOKUP]]=0,0,IF(Table2[[#This Row],[CATEGORY TTL LOOKUP]]&gt;0,SUM(AB343/AG343)))</f>
        <v>3.2010142253797717E-2</v>
      </c>
      <c r="AI343" s="74" t="str">
        <f>IFERROR(IF(AH343&lt;#REF!,"STRIKE",IF(AH343&gt;=#REF!,"GOOD")),"NO DATA")</f>
        <v>NO DATA</v>
      </c>
      <c r="AJ343" s="75">
        <f>IFERROR(VLOOKUP(K343,'Roll ups'!H:I,2,FALSE),0)</f>
        <v>126094742.97999983</v>
      </c>
      <c r="AK343" s="76">
        <f>IF(Table2[[#This Row],[PRICE TIER LOOKUP]]=0,0,IF(Table2[[#This Row],[PRICE TIER LOOKUP]]&gt;0,SUM(AB343/AJ343)))</f>
        <v>5.6978215984306137E-3</v>
      </c>
      <c r="AL343" s="74" t="e">
        <f>IF(AK343&lt;#REF!,"STRIKE",IF(AK343&gt;=#REF!,"GOOD"))</f>
        <v>#REF!</v>
      </c>
      <c r="AM343" s="75">
        <f>VLOOKUP(H343,'Roll ups'!A:B,2,FALSE)</f>
        <v>325145452.83999985</v>
      </c>
      <c r="AN343" s="77">
        <f t="shared" si="12"/>
        <v>2.2096736821152719E-3</v>
      </c>
      <c r="AO343" s="74" t="str">
        <f>IFERROR(VLOOKUP(Table2[[#This Row],[Product Name]],'Roll ups'!L:P,5,FALSE),"GOOD")</f>
        <v>GOOD</v>
      </c>
      <c r="AP343" s="74">
        <f>Table2[[#This Row],[Retail Dollar Vol Current 12 Mths]]/Table2[[#This Row],[SHELF SALES  LOOKUP]]</f>
        <v>2.3870558336915424E-3</v>
      </c>
      <c r="AQ343" s="69">
        <f t="shared" si="13"/>
        <v>0</v>
      </c>
      <c r="AR34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343" s="69" t="e">
        <f>IF(Table2[[#This Row],[Shelf Dollar Vol Current 12 Mths]]&gt;#REF!,"MEETS $ CRITERIA",IF(Table2[[#This Row],[Shelf Dollar Vol Current 12 Mths]]&lt;#REF!+1,"DOES NOT MEET $ CRITERIA"))</f>
        <v>#REF!</v>
      </c>
      <c r="AT343" s="78"/>
    </row>
    <row r="344" spans="1:46" ht="13.8" x14ac:dyDescent="0.3">
      <c r="A344" s="68" t="s">
        <v>3059</v>
      </c>
      <c r="B344" s="69">
        <v>64866</v>
      </c>
      <c r="C344" s="69">
        <v>1053</v>
      </c>
      <c r="D344" s="69" t="s">
        <v>25</v>
      </c>
      <c r="E344" s="70" t="s">
        <v>6313</v>
      </c>
      <c r="F344" s="70"/>
      <c r="G344" s="71" t="s">
        <v>7015</v>
      </c>
      <c r="H344" s="69" t="s">
        <v>6315</v>
      </c>
      <c r="I344" s="68" t="s">
        <v>54</v>
      </c>
      <c r="J344" s="68" t="s">
        <v>191</v>
      </c>
      <c r="K344" s="68" t="s">
        <v>132</v>
      </c>
      <c r="L344" s="68" t="s">
        <v>132</v>
      </c>
      <c r="M344" s="68" t="s">
        <v>257</v>
      </c>
      <c r="N344" s="68" t="s">
        <v>184</v>
      </c>
      <c r="O344" s="68" t="s">
        <v>7016</v>
      </c>
      <c r="P344" s="72" t="s">
        <v>191</v>
      </c>
      <c r="Q344" s="68" t="s">
        <v>194</v>
      </c>
      <c r="R344" s="68" t="s">
        <v>31</v>
      </c>
      <c r="S344" s="68">
        <v>258</v>
      </c>
      <c r="T344" s="68">
        <v>214.17</v>
      </c>
      <c r="U344" s="68">
        <v>0.17</v>
      </c>
      <c r="V344" s="68">
        <v>738.17</v>
      </c>
      <c r="W344" s="68">
        <v>579.75</v>
      </c>
      <c r="X344" s="68">
        <v>0.21</v>
      </c>
      <c r="Y344" s="68">
        <v>2746.42</v>
      </c>
      <c r="Z344" s="68">
        <v>3119.08</v>
      </c>
      <c r="AA344" s="68">
        <v>-0.14000000000000001</v>
      </c>
      <c r="AB344" s="73">
        <v>344346.55</v>
      </c>
      <c r="AC344" s="73">
        <v>390119.3</v>
      </c>
      <c r="AD344" s="73">
        <v>367470.55</v>
      </c>
      <c r="AE344" s="73">
        <v>414266.3</v>
      </c>
      <c r="AF344" s="73"/>
      <c r="AG344" s="73">
        <f>IFERROR(VLOOKUP(J344,'Roll ups'!D:E,2,FALSE),0)</f>
        <v>22444928.369999994</v>
      </c>
      <c r="AH344" s="74">
        <f>IF(Table2[[#This Row],[CATEGORY TTL LOOKUP]]=0,0,IF(Table2[[#This Row],[CATEGORY TTL LOOKUP]]&gt;0,SUM(AB344/AG344)))</f>
        <v>1.5341842233733985E-2</v>
      </c>
      <c r="AI344" s="74" t="str">
        <f>IFERROR(IF(AH344&lt;#REF!,"STRIKE",IF(AH344&gt;=#REF!,"GOOD")),"NO DATA")</f>
        <v>NO DATA</v>
      </c>
      <c r="AJ344" s="75">
        <f>IFERROR(VLOOKUP(K344,'Roll ups'!H:I,2,FALSE),0)</f>
        <v>126094742.97999983</v>
      </c>
      <c r="AK344" s="76">
        <f>IF(Table2[[#This Row],[PRICE TIER LOOKUP]]=0,0,IF(Table2[[#This Row],[PRICE TIER LOOKUP]]&gt;0,SUM(AB344/AJ344)))</f>
        <v>2.7308557189780511E-3</v>
      </c>
      <c r="AL344" s="74" t="e">
        <f>IF(AK344&lt;#REF!,"STRIKE",IF(AK344&gt;=#REF!,"GOOD"))</f>
        <v>#REF!</v>
      </c>
      <c r="AM344" s="75">
        <f>VLOOKUP(H344,'Roll ups'!A:B,2,FALSE)</f>
        <v>325145452.83999985</v>
      </c>
      <c r="AN344" s="77">
        <f t="shared" si="12"/>
        <v>1.0590538695598758E-3</v>
      </c>
      <c r="AO344" s="74" t="str">
        <f>IFERROR(VLOOKUP(Table2[[#This Row],[Product Name]],'Roll ups'!L:P,5,FALSE),"GOOD")</f>
        <v>GOOD</v>
      </c>
      <c r="AP344" s="74">
        <f>Table2[[#This Row],[Retail Dollar Vol Current 12 Mths]]/Table2[[#This Row],[SHELF SALES  LOOKUP]]</f>
        <v>1.1301728097081148E-3</v>
      </c>
      <c r="AQ344" s="69">
        <f t="shared" si="13"/>
        <v>0</v>
      </c>
      <c r="AR34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344" s="69" t="e">
        <f>IF(Table2[[#This Row],[Shelf Dollar Vol Current 12 Mths]]&gt;#REF!,"MEETS $ CRITERIA",IF(Table2[[#This Row],[Shelf Dollar Vol Current 12 Mths]]&lt;#REF!+1,"DOES NOT MEET $ CRITERIA"))</f>
        <v>#REF!</v>
      </c>
      <c r="AT344" s="78"/>
    </row>
    <row r="345" spans="1:46" ht="13.8" x14ac:dyDescent="0.3">
      <c r="A345" s="68" t="s">
        <v>3044</v>
      </c>
      <c r="B345" s="69">
        <v>64867</v>
      </c>
      <c r="C345" s="69">
        <v>964</v>
      </c>
      <c r="D345" s="69" t="s">
        <v>25</v>
      </c>
      <c r="E345" s="70" t="s">
        <v>6313</v>
      </c>
      <c r="F345" s="70"/>
      <c r="G345" s="71" t="s">
        <v>7017</v>
      </c>
      <c r="H345" s="69" t="s">
        <v>6315</v>
      </c>
      <c r="I345" s="68" t="s">
        <v>54</v>
      </c>
      <c r="J345" s="68" t="s">
        <v>191</v>
      </c>
      <c r="K345" s="68" t="s">
        <v>132</v>
      </c>
      <c r="L345" s="68" t="s">
        <v>132</v>
      </c>
      <c r="M345" s="68" t="s">
        <v>257</v>
      </c>
      <c r="N345" s="68" t="s">
        <v>184</v>
      </c>
      <c r="O345" s="68" t="s">
        <v>7018</v>
      </c>
      <c r="P345" s="72" t="s">
        <v>191</v>
      </c>
      <c r="Q345" s="68" t="s">
        <v>194</v>
      </c>
      <c r="R345" s="68" t="s">
        <v>31</v>
      </c>
      <c r="S345" s="68">
        <v>223</v>
      </c>
      <c r="T345" s="68">
        <v>273.32</v>
      </c>
      <c r="U345" s="68">
        <v>-0.23</v>
      </c>
      <c r="V345" s="68">
        <v>1118.5999999999999</v>
      </c>
      <c r="W345" s="68">
        <v>1213.6099999999999</v>
      </c>
      <c r="X345" s="68">
        <v>-0.08</v>
      </c>
      <c r="Y345" s="68">
        <v>5387.07</v>
      </c>
      <c r="Z345" s="68">
        <v>6309.73</v>
      </c>
      <c r="AA345" s="68">
        <v>-0.17</v>
      </c>
      <c r="AB345" s="73">
        <v>673926.56</v>
      </c>
      <c r="AC345" s="73">
        <v>771941.12</v>
      </c>
      <c r="AD345" s="73">
        <v>701107.56</v>
      </c>
      <c r="AE345" s="73">
        <v>801940.12</v>
      </c>
      <c r="AF345" s="73"/>
      <c r="AG345" s="73">
        <f>IFERROR(VLOOKUP(J345,'Roll ups'!D:E,2,FALSE),0)</f>
        <v>22444928.369999994</v>
      </c>
      <c r="AH345" s="74">
        <f>IF(Table2[[#This Row],[CATEGORY TTL LOOKUP]]=0,0,IF(Table2[[#This Row],[CATEGORY TTL LOOKUP]]&gt;0,SUM(AB345/AG345)))</f>
        <v>3.002578350398185E-2</v>
      </c>
      <c r="AI345" s="74" t="str">
        <f>IFERROR(IF(AH345&lt;#REF!,"STRIKE",IF(AH345&gt;=#REF!,"GOOD")),"NO DATA")</f>
        <v>NO DATA</v>
      </c>
      <c r="AJ345" s="75">
        <f>IFERROR(VLOOKUP(K345,'Roll ups'!H:I,2,FALSE),0)</f>
        <v>126094742.97999983</v>
      </c>
      <c r="AK345" s="76">
        <f>IF(Table2[[#This Row],[PRICE TIER LOOKUP]]=0,0,IF(Table2[[#This Row],[PRICE TIER LOOKUP]]&gt;0,SUM(AB345/AJ345)))</f>
        <v>5.344604731910934E-3</v>
      </c>
      <c r="AL345" s="74" t="e">
        <f>IF(AK345&lt;#REF!,"STRIKE",IF(AK345&gt;=#REF!,"GOOD"))</f>
        <v>#REF!</v>
      </c>
      <c r="AM345" s="75">
        <f>VLOOKUP(H345,'Roll ups'!A:B,2,FALSE)</f>
        <v>325145452.83999985</v>
      </c>
      <c r="AN345" s="77">
        <f t="shared" si="12"/>
        <v>2.0726925568650997E-3</v>
      </c>
      <c r="AO345" s="74" t="str">
        <f>IFERROR(VLOOKUP(Table2[[#This Row],[Product Name]],'Roll ups'!L:P,5,FALSE),"GOOD")</f>
        <v>GOOD</v>
      </c>
      <c r="AP345" s="74">
        <f>Table2[[#This Row],[Retail Dollar Vol Current 12 Mths]]/Table2[[#This Row],[SHELF SALES  LOOKUP]]</f>
        <v>2.1562889896695144E-3</v>
      </c>
      <c r="AQ345" s="69">
        <f t="shared" si="13"/>
        <v>0</v>
      </c>
      <c r="AR34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345" s="69" t="e">
        <f>IF(Table2[[#This Row],[Shelf Dollar Vol Current 12 Mths]]&gt;#REF!,"MEETS $ CRITERIA",IF(Table2[[#This Row],[Shelf Dollar Vol Current 12 Mths]]&lt;#REF!+1,"DOES NOT MEET $ CRITERIA"))</f>
        <v>#REF!</v>
      </c>
      <c r="AT345" s="78"/>
    </row>
    <row r="346" spans="1:46" ht="13.8" x14ac:dyDescent="0.3">
      <c r="A346" s="68" t="s">
        <v>3112</v>
      </c>
      <c r="B346" s="69">
        <v>64868</v>
      </c>
      <c r="C346" s="69">
        <v>773</v>
      </c>
      <c r="D346" s="69" t="s">
        <v>25</v>
      </c>
      <c r="E346" s="70" t="s">
        <v>6313</v>
      </c>
      <c r="F346" s="70"/>
      <c r="G346" s="71" t="s">
        <v>7019</v>
      </c>
      <c r="H346" s="69" t="s">
        <v>6315</v>
      </c>
      <c r="I346" s="68" t="s">
        <v>54</v>
      </c>
      <c r="J346" s="68" t="s">
        <v>191</v>
      </c>
      <c r="K346" s="68" t="s">
        <v>132</v>
      </c>
      <c r="L346" s="68" t="s">
        <v>132</v>
      </c>
      <c r="M346" s="68" t="s">
        <v>257</v>
      </c>
      <c r="N346" s="68" t="s">
        <v>184</v>
      </c>
      <c r="O346" s="68" t="s">
        <v>7020</v>
      </c>
      <c r="P346" s="72" t="s">
        <v>191</v>
      </c>
      <c r="Q346" s="68" t="s">
        <v>194</v>
      </c>
      <c r="R346" s="68" t="s">
        <v>31</v>
      </c>
      <c r="S346" s="68">
        <v>369</v>
      </c>
      <c r="T346" s="68">
        <v>348.84</v>
      </c>
      <c r="U346" s="68">
        <v>0.05</v>
      </c>
      <c r="V346" s="68">
        <v>769.26</v>
      </c>
      <c r="W346" s="68">
        <v>666.39</v>
      </c>
      <c r="X346" s="68">
        <v>0.13</v>
      </c>
      <c r="Y346" s="68">
        <v>3269.74</v>
      </c>
      <c r="Z346" s="68">
        <v>3397.86</v>
      </c>
      <c r="AA346" s="68">
        <v>-0.04</v>
      </c>
      <c r="AB346" s="73">
        <v>344362.95</v>
      </c>
      <c r="AC346" s="73">
        <v>357757.94</v>
      </c>
      <c r="AD346" s="73">
        <v>362026.95</v>
      </c>
      <c r="AE346" s="73">
        <v>372303.94</v>
      </c>
      <c r="AF346" s="73"/>
      <c r="AG346" s="73">
        <f>IFERROR(VLOOKUP(J346,'Roll ups'!D:E,2,FALSE),0)</f>
        <v>22444928.369999994</v>
      </c>
      <c r="AH346" s="74">
        <f>IF(Table2[[#This Row],[CATEGORY TTL LOOKUP]]=0,0,IF(Table2[[#This Row],[CATEGORY TTL LOOKUP]]&gt;0,SUM(AB346/AG346)))</f>
        <v>1.5342572911049131E-2</v>
      </c>
      <c r="AI346" s="74" t="str">
        <f>IFERROR(IF(AH346&lt;#REF!,"STRIKE",IF(AH346&gt;=#REF!,"GOOD")),"NO DATA")</f>
        <v>NO DATA</v>
      </c>
      <c r="AJ346" s="75">
        <f>IFERROR(VLOOKUP(K346,'Roll ups'!H:I,2,FALSE),0)</f>
        <v>126094742.97999983</v>
      </c>
      <c r="AK346" s="76">
        <f>IF(Table2[[#This Row],[PRICE TIER LOOKUP]]=0,0,IF(Table2[[#This Row],[PRICE TIER LOOKUP]]&gt;0,SUM(AB346/AJ346)))</f>
        <v>2.7309857799116986E-3</v>
      </c>
      <c r="AL346" s="74" t="e">
        <f>IF(AK346&lt;#REF!,"STRIKE",IF(AK346&gt;=#REF!,"GOOD"))</f>
        <v>#REF!</v>
      </c>
      <c r="AM346" s="75">
        <f>VLOOKUP(H346,'Roll ups'!A:B,2,FALSE)</f>
        <v>325145452.83999985</v>
      </c>
      <c r="AN346" s="77">
        <f t="shared" si="12"/>
        <v>1.0591043085245201E-3</v>
      </c>
      <c r="AO346" s="74" t="str">
        <f>IFERROR(VLOOKUP(Table2[[#This Row],[Product Name]],'Roll ups'!L:P,5,FALSE),"GOOD")</f>
        <v>GOOD</v>
      </c>
      <c r="AP346" s="74">
        <f>Table2[[#This Row],[Retail Dollar Vol Current 12 Mths]]/Table2[[#This Row],[SHELF SALES  LOOKUP]]</f>
        <v>1.1134307641022096E-3</v>
      </c>
      <c r="AQ346" s="69">
        <f t="shared" si="13"/>
        <v>0</v>
      </c>
      <c r="AR34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346" s="69" t="e">
        <f>IF(Table2[[#This Row],[Shelf Dollar Vol Current 12 Mths]]&gt;#REF!,"MEETS $ CRITERIA",IF(Table2[[#This Row],[Shelf Dollar Vol Current 12 Mths]]&lt;#REF!+1,"DOES NOT MEET $ CRITERIA"))</f>
        <v>#REF!</v>
      </c>
      <c r="AT346" s="78"/>
    </row>
    <row r="347" spans="1:46" ht="13.8" x14ac:dyDescent="0.3">
      <c r="A347" s="68" t="s">
        <v>3593</v>
      </c>
      <c r="B347" s="69">
        <v>64870</v>
      </c>
      <c r="C347" s="69">
        <v>633</v>
      </c>
      <c r="D347" s="69" t="s">
        <v>25</v>
      </c>
      <c r="E347" s="70" t="s">
        <v>6313</v>
      </c>
      <c r="F347" s="70"/>
      <c r="G347" s="71" t="s">
        <v>7021</v>
      </c>
      <c r="H347" s="69" t="s">
        <v>6315</v>
      </c>
      <c r="I347" s="68" t="s">
        <v>54</v>
      </c>
      <c r="J347" s="68" t="s">
        <v>191</v>
      </c>
      <c r="K347" s="68" t="s">
        <v>132</v>
      </c>
      <c r="L347" s="68" t="s">
        <v>132</v>
      </c>
      <c r="M347" s="68" t="s">
        <v>257</v>
      </c>
      <c r="N347" s="68" t="s">
        <v>184</v>
      </c>
      <c r="O347" s="68" t="s">
        <v>7022</v>
      </c>
      <c r="P347" s="72" t="s">
        <v>191</v>
      </c>
      <c r="Q347" s="68" t="s">
        <v>194</v>
      </c>
      <c r="R347" s="68" t="s">
        <v>31</v>
      </c>
      <c r="S347" s="68">
        <v>74</v>
      </c>
      <c r="T347" s="68">
        <v>76.790000000000006</v>
      </c>
      <c r="U347" s="68">
        <v>-0.04</v>
      </c>
      <c r="V347" s="68">
        <v>225.54</v>
      </c>
      <c r="W347" s="68">
        <v>250.62</v>
      </c>
      <c r="X347" s="68">
        <v>-0.11</v>
      </c>
      <c r="Y347" s="68">
        <v>1088.3699999999999</v>
      </c>
      <c r="Z347" s="68">
        <v>1193.43</v>
      </c>
      <c r="AA347" s="68">
        <v>-0.1</v>
      </c>
      <c r="AB347" s="73">
        <v>129715.2</v>
      </c>
      <c r="AC347" s="73">
        <v>145266.79999999999</v>
      </c>
      <c r="AD347" s="73">
        <v>137155.20000000001</v>
      </c>
      <c r="AE347" s="73">
        <v>150390.79999999999</v>
      </c>
      <c r="AF347" s="73"/>
      <c r="AG347" s="73">
        <f>IFERROR(VLOOKUP(J347,'Roll ups'!D:E,2,FALSE),0)</f>
        <v>22444928.369999994</v>
      </c>
      <c r="AH347" s="74">
        <f>IF(Table2[[#This Row],[CATEGORY TTL LOOKUP]]=0,0,IF(Table2[[#This Row],[CATEGORY TTL LOOKUP]]&gt;0,SUM(AB347/AG347)))</f>
        <v>5.7792654920377469E-3</v>
      </c>
      <c r="AI347" s="74" t="str">
        <f>IFERROR(IF(AH347&lt;#REF!,"STRIKE",IF(AH347&gt;=#REF!,"GOOD")),"NO DATA")</f>
        <v>NO DATA</v>
      </c>
      <c r="AJ347" s="75">
        <f>IFERROR(VLOOKUP(K347,'Roll ups'!H:I,2,FALSE),0)</f>
        <v>126094742.97999983</v>
      </c>
      <c r="AK347" s="76">
        <f>IF(Table2[[#This Row],[PRICE TIER LOOKUP]]=0,0,IF(Table2[[#This Row],[PRICE TIER LOOKUP]]&gt;0,SUM(AB347/AJ347)))</f>
        <v>1.0287121963567856E-3</v>
      </c>
      <c r="AL347" s="74" t="e">
        <f>IF(AK347&lt;#REF!,"STRIKE",IF(AK347&gt;=#REF!,"GOOD"))</f>
        <v>#REF!</v>
      </c>
      <c r="AM347" s="75">
        <f>VLOOKUP(H347,'Roll ups'!A:B,2,FALSE)</f>
        <v>325145452.83999985</v>
      </c>
      <c r="AN347" s="77">
        <f t="shared" si="12"/>
        <v>3.9894514552485925E-4</v>
      </c>
      <c r="AO347" s="74" t="str">
        <f>IFERROR(VLOOKUP(Table2[[#This Row],[Product Name]],'Roll ups'!L:P,5,FALSE),"GOOD")</f>
        <v>GOOD</v>
      </c>
      <c r="AP347" s="74">
        <f>Table2[[#This Row],[Retail Dollar Vol Current 12 Mths]]/Table2[[#This Row],[SHELF SALES  LOOKUP]]</f>
        <v>4.2182721241220132E-4</v>
      </c>
      <c r="AQ347" s="69">
        <f t="shared" si="13"/>
        <v>0</v>
      </c>
      <c r="AR34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347" s="69" t="e">
        <f>IF(Table2[[#This Row],[Shelf Dollar Vol Current 12 Mths]]&gt;#REF!,"MEETS $ CRITERIA",IF(Table2[[#This Row],[Shelf Dollar Vol Current 12 Mths]]&lt;#REF!+1,"DOES NOT MEET $ CRITERIA"))</f>
        <v>#REF!</v>
      </c>
      <c r="AT347" s="78"/>
    </row>
    <row r="348" spans="1:46" ht="13.8" x14ac:dyDescent="0.3">
      <c r="A348" s="68" t="s">
        <v>4627</v>
      </c>
      <c r="B348" s="69">
        <v>64876</v>
      </c>
      <c r="C348" s="69">
        <v>353</v>
      </c>
      <c r="D348" s="69" t="s">
        <v>25</v>
      </c>
      <c r="E348" s="70" t="s">
        <v>6313</v>
      </c>
      <c r="F348" s="70"/>
      <c r="G348" s="71" t="s">
        <v>7023</v>
      </c>
      <c r="H348" s="69" t="s">
        <v>6315</v>
      </c>
      <c r="I348" s="68" t="s">
        <v>54</v>
      </c>
      <c r="J348" s="68" t="s">
        <v>191</v>
      </c>
      <c r="K348" s="68" t="s">
        <v>146</v>
      </c>
      <c r="L348" s="68" t="s">
        <v>146</v>
      </c>
      <c r="M348" s="68" t="s">
        <v>191</v>
      </c>
      <c r="N348" s="68" t="s">
        <v>211</v>
      </c>
      <c r="O348" s="68" t="s">
        <v>7024</v>
      </c>
      <c r="P348" s="72" t="s">
        <v>191</v>
      </c>
      <c r="Q348" s="68" t="s">
        <v>37</v>
      </c>
      <c r="R348" s="68" t="s">
        <v>60</v>
      </c>
      <c r="S348" s="68">
        <v>11</v>
      </c>
      <c r="T348" s="68">
        <v>14</v>
      </c>
      <c r="U348" s="68">
        <v>-0.27</v>
      </c>
      <c r="V348" s="68">
        <v>29</v>
      </c>
      <c r="W348" s="68">
        <v>33</v>
      </c>
      <c r="X348" s="68">
        <v>-0.14000000000000001</v>
      </c>
      <c r="Y348" s="68">
        <v>154</v>
      </c>
      <c r="Z348" s="68">
        <v>183.25</v>
      </c>
      <c r="AA348" s="68">
        <v>-0.19</v>
      </c>
      <c r="AB348" s="73">
        <v>58267.44</v>
      </c>
      <c r="AC348" s="73">
        <v>68051.100000000006</v>
      </c>
      <c r="AD348" s="73">
        <v>58267.44</v>
      </c>
      <c r="AE348" s="73">
        <v>68051.100000000006</v>
      </c>
      <c r="AF348" s="73"/>
      <c r="AG348" s="73">
        <f>IFERROR(VLOOKUP(J348,'Roll ups'!D:E,2,FALSE),0)</f>
        <v>22444928.369999994</v>
      </c>
      <c r="AH348" s="74">
        <f>IF(Table2[[#This Row],[CATEGORY TTL LOOKUP]]=0,0,IF(Table2[[#This Row],[CATEGORY TTL LOOKUP]]&gt;0,SUM(AB348/AG348)))</f>
        <v>2.5960180865571645E-3</v>
      </c>
      <c r="AI348" s="74" t="str">
        <f>IFERROR(IF(AH348&lt;#REF!,"STRIKE",IF(AH348&gt;=#REF!,"GOOD")),"NO DATA")</f>
        <v>NO DATA</v>
      </c>
      <c r="AJ348" s="75">
        <f>IFERROR(VLOOKUP(K348,'Roll ups'!H:I,2,FALSE),0)</f>
        <v>69119979.479999974</v>
      </c>
      <c r="AK348" s="76">
        <f>IF(Table2[[#This Row],[PRICE TIER LOOKUP]]=0,0,IF(Table2[[#This Row],[PRICE TIER LOOKUP]]&gt;0,SUM(AB348/AJ348)))</f>
        <v>8.4298983359594058E-4</v>
      </c>
      <c r="AL348" s="74" t="e">
        <f>IF(AK348&lt;#REF!,"STRIKE",IF(AK348&gt;=#REF!,"GOOD"))</f>
        <v>#REF!</v>
      </c>
      <c r="AM348" s="75">
        <f>VLOOKUP(H348,'Roll ups'!A:B,2,FALSE)</f>
        <v>325145452.83999985</v>
      </c>
      <c r="AN348" s="77">
        <f t="shared" si="12"/>
        <v>1.7920422841857396E-4</v>
      </c>
      <c r="AO348" s="74" t="str">
        <f>IFERROR(VLOOKUP(Table2[[#This Row],[Product Name]],'Roll ups'!L:P,5,FALSE),"GOOD")</f>
        <v>GOOD</v>
      </c>
      <c r="AP348" s="74">
        <f>Table2[[#This Row],[Retail Dollar Vol Current 12 Mths]]/Table2[[#This Row],[SHELF SALES  LOOKUP]]</f>
        <v>1.7920422841857396E-4</v>
      </c>
      <c r="AQ348" s="69">
        <f t="shared" si="13"/>
        <v>0</v>
      </c>
      <c r="AR34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348" s="69" t="e">
        <f>IF(Table2[[#This Row],[Shelf Dollar Vol Current 12 Mths]]&gt;#REF!,"MEETS $ CRITERIA",IF(Table2[[#This Row],[Shelf Dollar Vol Current 12 Mths]]&lt;#REF!+1,"DOES NOT MEET $ CRITERIA"))</f>
        <v>#REF!</v>
      </c>
      <c r="AT348" s="78"/>
    </row>
    <row r="349" spans="1:46" ht="13.8" x14ac:dyDescent="0.3">
      <c r="A349" s="68" t="s">
        <v>4570</v>
      </c>
      <c r="B349" s="69">
        <v>64996</v>
      </c>
      <c r="C349" s="69">
        <v>560</v>
      </c>
      <c r="D349" s="69" t="s">
        <v>25</v>
      </c>
      <c r="E349" s="70" t="s">
        <v>6313</v>
      </c>
      <c r="F349" s="70"/>
      <c r="G349" s="71" t="s">
        <v>7025</v>
      </c>
      <c r="H349" s="69" t="s">
        <v>6315</v>
      </c>
      <c r="I349" s="68" t="s">
        <v>54</v>
      </c>
      <c r="J349" s="68" t="s">
        <v>191</v>
      </c>
      <c r="K349" s="68" t="s">
        <v>146</v>
      </c>
      <c r="L349" s="68" t="s">
        <v>6320</v>
      </c>
      <c r="M349" s="68" t="s">
        <v>191</v>
      </c>
      <c r="N349" s="68" t="s">
        <v>211</v>
      </c>
      <c r="O349" s="68" t="s">
        <v>7026</v>
      </c>
      <c r="P349" s="72" t="s">
        <v>191</v>
      </c>
      <c r="Q349" s="68" t="s">
        <v>161</v>
      </c>
      <c r="R349" s="68" t="s">
        <v>31</v>
      </c>
      <c r="S349" s="68">
        <v>16</v>
      </c>
      <c r="T349" s="68">
        <v>28</v>
      </c>
      <c r="U349" s="68">
        <v>-0.75</v>
      </c>
      <c r="V349" s="68">
        <v>81</v>
      </c>
      <c r="W349" s="68">
        <v>82.75</v>
      </c>
      <c r="X349" s="68">
        <v>-0.02</v>
      </c>
      <c r="Y349" s="68">
        <v>363.92</v>
      </c>
      <c r="Z349" s="68">
        <v>388.67</v>
      </c>
      <c r="AA349" s="68">
        <v>-7.0000000000000007E-2</v>
      </c>
      <c r="AB349" s="73">
        <v>110834.46</v>
      </c>
      <c r="AC349" s="73">
        <v>115659.24</v>
      </c>
      <c r="AD349" s="73">
        <v>110834.46</v>
      </c>
      <c r="AE349" s="73">
        <v>115659.24</v>
      </c>
      <c r="AF349" s="73"/>
      <c r="AG349" s="73">
        <f>IFERROR(VLOOKUP(J349,'Roll ups'!D:E,2,FALSE),0)</f>
        <v>22444928.369999994</v>
      </c>
      <c r="AH349" s="74">
        <f>IF(Table2[[#This Row],[CATEGORY TTL LOOKUP]]=0,0,IF(Table2[[#This Row],[CATEGORY TTL LOOKUP]]&gt;0,SUM(AB349/AG349)))</f>
        <v>4.9380625401389969E-3</v>
      </c>
      <c r="AI349" s="74" t="str">
        <f>IFERROR(IF(AH349&lt;#REF!,"STRIKE",IF(AH349&gt;=#REF!,"GOOD")),"NO DATA")</f>
        <v>NO DATA</v>
      </c>
      <c r="AJ349" s="75">
        <f>IFERROR(VLOOKUP(K349,'Roll ups'!H:I,2,FALSE),0)</f>
        <v>69119979.479999974</v>
      </c>
      <c r="AK349" s="76">
        <f>IF(Table2[[#This Row],[PRICE TIER LOOKUP]]=0,0,IF(Table2[[#This Row],[PRICE TIER LOOKUP]]&gt;0,SUM(AB349/AJ349)))</f>
        <v>1.6035082885415238E-3</v>
      </c>
      <c r="AL349" s="74" t="e">
        <f>IF(AK349&lt;#REF!,"STRIKE",IF(AK349&gt;=#REF!,"GOOD"))</f>
        <v>#REF!</v>
      </c>
      <c r="AM349" s="75">
        <f>VLOOKUP(H349,'Roll ups'!A:B,2,FALSE)</f>
        <v>325145452.83999985</v>
      </c>
      <c r="AN349" s="77">
        <f t="shared" si="12"/>
        <v>3.4087654934710193E-4</v>
      </c>
      <c r="AO349" s="74" t="str">
        <f>IFERROR(VLOOKUP(Table2[[#This Row],[Product Name]],'Roll ups'!L:P,5,FALSE),"GOOD")</f>
        <v>GOOD</v>
      </c>
      <c r="AP349" s="74">
        <f>Table2[[#This Row],[Retail Dollar Vol Current 12 Mths]]/Table2[[#This Row],[SHELF SALES  LOOKUP]]</f>
        <v>3.4087654934710193E-4</v>
      </c>
      <c r="AQ349" s="69">
        <f t="shared" si="13"/>
        <v>0</v>
      </c>
      <c r="AR34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349" s="69" t="e">
        <f>IF(Table2[[#This Row],[Shelf Dollar Vol Current 12 Mths]]&gt;#REF!,"MEETS $ CRITERIA",IF(Table2[[#This Row],[Shelf Dollar Vol Current 12 Mths]]&lt;#REF!+1,"DOES NOT MEET $ CRITERIA"))</f>
        <v>#REF!</v>
      </c>
      <c r="AT349" s="78"/>
    </row>
    <row r="350" spans="1:46" ht="13.8" x14ac:dyDescent="0.3">
      <c r="A350" s="68" t="s">
        <v>3991</v>
      </c>
      <c r="B350" s="69">
        <v>65061</v>
      </c>
      <c r="C350" s="69">
        <v>173</v>
      </c>
      <c r="D350" s="69" t="s">
        <v>25</v>
      </c>
      <c r="E350" s="70" t="s">
        <v>6313</v>
      </c>
      <c r="F350" s="70"/>
      <c r="G350" s="71" t="s">
        <v>7027</v>
      </c>
      <c r="H350" s="69" t="s">
        <v>6315</v>
      </c>
      <c r="I350" s="68" t="s">
        <v>54</v>
      </c>
      <c r="J350" s="68" t="s">
        <v>191</v>
      </c>
      <c r="K350" s="68" t="s">
        <v>132</v>
      </c>
      <c r="L350" s="68" t="s">
        <v>132</v>
      </c>
      <c r="M350" s="68" t="s">
        <v>191</v>
      </c>
      <c r="N350" s="68" t="s">
        <v>272</v>
      </c>
      <c r="O350" s="68" t="s">
        <v>7028</v>
      </c>
      <c r="P350" s="72" t="s">
        <v>191</v>
      </c>
      <c r="Q350" s="68" t="s">
        <v>194</v>
      </c>
      <c r="R350" s="68" t="s">
        <v>31</v>
      </c>
      <c r="S350" s="68">
        <v>7</v>
      </c>
      <c r="T350" s="68">
        <v>2</v>
      </c>
      <c r="U350" s="68">
        <v>0.73</v>
      </c>
      <c r="V350" s="68">
        <v>16</v>
      </c>
      <c r="W350" s="68">
        <v>17.329999999999998</v>
      </c>
      <c r="X350" s="68">
        <v>-0.08</v>
      </c>
      <c r="Y350" s="68">
        <v>67.349999999999994</v>
      </c>
      <c r="Z350" s="68">
        <v>73.349999999999994</v>
      </c>
      <c r="AA350" s="68">
        <v>-0.09</v>
      </c>
      <c r="AB350" s="73">
        <v>19270.8</v>
      </c>
      <c r="AC350" s="73">
        <v>20986.41</v>
      </c>
      <c r="AD350" s="73">
        <v>19270.8</v>
      </c>
      <c r="AE350" s="73">
        <v>20986.41</v>
      </c>
      <c r="AF350" s="73"/>
      <c r="AG350" s="73">
        <f>IFERROR(VLOOKUP(J350,'Roll ups'!D:E,2,FALSE),0)</f>
        <v>22444928.369999994</v>
      </c>
      <c r="AH350" s="74">
        <f>IF(Table2[[#This Row],[CATEGORY TTL LOOKUP]]=0,0,IF(Table2[[#This Row],[CATEGORY TTL LOOKUP]]&gt;0,SUM(AB350/AG350)))</f>
        <v>8.5858148809053226E-4</v>
      </c>
      <c r="AI350" s="74" t="str">
        <f>IFERROR(IF(AH350&lt;#REF!,"STRIKE",IF(AH350&gt;=#REF!,"GOOD")),"NO DATA")</f>
        <v>NO DATA</v>
      </c>
      <c r="AJ350" s="75">
        <f>IFERROR(VLOOKUP(K350,'Roll ups'!H:I,2,FALSE),0)</f>
        <v>126094742.97999983</v>
      </c>
      <c r="AK350" s="76">
        <f>IF(Table2[[#This Row],[PRICE TIER LOOKUP]]=0,0,IF(Table2[[#This Row],[PRICE TIER LOOKUP]]&gt;0,SUM(AB350/AJ350)))</f>
        <v>1.5282794147141078E-4</v>
      </c>
      <c r="AL350" s="74" t="e">
        <f>IF(AK350&lt;#REF!,"STRIKE",IF(AK350&gt;=#REF!,"GOOD"))</f>
        <v>#REF!</v>
      </c>
      <c r="AM350" s="75">
        <f>VLOOKUP(H350,'Roll ups'!A:B,2,FALSE)</f>
        <v>325145452.83999985</v>
      </c>
      <c r="AN350" s="77">
        <f t="shared" si="12"/>
        <v>5.9268243894165507E-5</v>
      </c>
      <c r="AO350" s="74" t="str">
        <f>IFERROR(VLOOKUP(Table2[[#This Row],[Product Name]],'Roll ups'!L:P,5,FALSE),"GOOD")</f>
        <v>GOOD</v>
      </c>
      <c r="AP350" s="74">
        <f>Table2[[#This Row],[Retail Dollar Vol Current 12 Mths]]/Table2[[#This Row],[SHELF SALES  LOOKUP]]</f>
        <v>5.9268243894165507E-5</v>
      </c>
      <c r="AQ350" s="69">
        <f t="shared" si="13"/>
        <v>0</v>
      </c>
      <c r="AR35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350" s="69" t="e">
        <f>IF(Table2[[#This Row],[Shelf Dollar Vol Current 12 Mths]]&gt;#REF!,"MEETS $ CRITERIA",IF(Table2[[#This Row],[Shelf Dollar Vol Current 12 Mths]]&lt;#REF!+1,"DOES NOT MEET $ CRITERIA"))</f>
        <v>#REF!</v>
      </c>
      <c r="AT350" s="78"/>
    </row>
    <row r="351" spans="1:46" ht="13.8" x14ac:dyDescent="0.3">
      <c r="A351" s="68" t="s">
        <v>3556</v>
      </c>
      <c r="B351" s="69">
        <v>65066</v>
      </c>
      <c r="C351" s="69">
        <v>497</v>
      </c>
      <c r="D351" s="69" t="s">
        <v>25</v>
      </c>
      <c r="E351" s="70" t="s">
        <v>6313</v>
      </c>
      <c r="F351" s="70"/>
      <c r="G351" s="71" t="s">
        <v>7029</v>
      </c>
      <c r="H351" s="69" t="s">
        <v>6315</v>
      </c>
      <c r="I351" s="68" t="s">
        <v>54</v>
      </c>
      <c r="J351" s="68" t="s">
        <v>191</v>
      </c>
      <c r="K351" s="68" t="s">
        <v>132</v>
      </c>
      <c r="L351" s="68" t="s">
        <v>132</v>
      </c>
      <c r="M351" s="68" t="s">
        <v>191</v>
      </c>
      <c r="N351" s="68" t="s">
        <v>272</v>
      </c>
      <c r="O351" s="68" t="s">
        <v>7030</v>
      </c>
      <c r="P351" s="72" t="s">
        <v>191</v>
      </c>
      <c r="Q351" s="68" t="s">
        <v>194</v>
      </c>
      <c r="R351" s="68" t="s">
        <v>31</v>
      </c>
      <c r="S351" s="68">
        <v>15</v>
      </c>
      <c r="T351" s="68">
        <v>24</v>
      </c>
      <c r="U351" s="68">
        <v>-0.6</v>
      </c>
      <c r="V351" s="68">
        <v>32</v>
      </c>
      <c r="W351" s="68">
        <v>39.17</v>
      </c>
      <c r="X351" s="68">
        <v>-0.22</v>
      </c>
      <c r="Y351" s="68">
        <v>176.17</v>
      </c>
      <c r="Z351" s="68">
        <v>240.17</v>
      </c>
      <c r="AA351" s="68">
        <v>-0.36</v>
      </c>
      <c r="AB351" s="73">
        <v>37992.120000000003</v>
      </c>
      <c r="AC351" s="73">
        <v>50562.14</v>
      </c>
      <c r="AD351" s="73">
        <v>40631.08</v>
      </c>
      <c r="AE351" s="73">
        <v>53593.34</v>
      </c>
      <c r="AF351" s="73"/>
      <c r="AG351" s="73">
        <f>IFERROR(VLOOKUP(J351,'Roll ups'!D:E,2,FALSE),0)</f>
        <v>22444928.369999994</v>
      </c>
      <c r="AH351" s="74">
        <f>IF(Table2[[#This Row],[CATEGORY TTL LOOKUP]]=0,0,IF(Table2[[#This Row],[CATEGORY TTL LOOKUP]]&gt;0,SUM(AB351/AG351)))</f>
        <v>1.6926817218441412E-3</v>
      </c>
      <c r="AI351" s="74" t="str">
        <f>IFERROR(IF(AH351&lt;#REF!,"STRIKE",IF(AH351&gt;=#REF!,"GOOD")),"NO DATA")</f>
        <v>NO DATA</v>
      </c>
      <c r="AJ351" s="75">
        <f>IFERROR(VLOOKUP(K351,'Roll ups'!H:I,2,FALSE),0)</f>
        <v>126094742.97999983</v>
      </c>
      <c r="AK351" s="76">
        <f>IF(Table2[[#This Row],[PRICE TIER LOOKUP]]=0,0,IF(Table2[[#This Row],[PRICE TIER LOOKUP]]&gt;0,SUM(AB351/AJ351)))</f>
        <v>3.0129820722205698E-4</v>
      </c>
      <c r="AL351" s="74" t="e">
        <f>IF(AK351&lt;#REF!,"STRIKE",IF(AK351&gt;=#REF!,"GOOD"))</f>
        <v>#REF!</v>
      </c>
      <c r="AM351" s="75">
        <f>VLOOKUP(H351,'Roll ups'!A:B,2,FALSE)</f>
        <v>325145452.83999985</v>
      </c>
      <c r="AN351" s="77">
        <f t="shared" si="12"/>
        <v>1.1684653642902232E-4</v>
      </c>
      <c r="AO351" s="74" t="str">
        <f>IFERROR(VLOOKUP(Table2[[#This Row],[Product Name]],'Roll ups'!L:P,5,FALSE),"GOOD")</f>
        <v>GOOD</v>
      </c>
      <c r="AP351" s="74">
        <f>Table2[[#This Row],[Retail Dollar Vol Current 12 Mths]]/Table2[[#This Row],[SHELF SALES  LOOKUP]]</f>
        <v>1.2496278094958956E-4</v>
      </c>
      <c r="AQ351" s="69">
        <f t="shared" si="13"/>
        <v>0</v>
      </c>
      <c r="AR35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351" s="69" t="e">
        <f>IF(Table2[[#This Row],[Shelf Dollar Vol Current 12 Mths]]&gt;#REF!,"MEETS $ CRITERIA",IF(Table2[[#This Row],[Shelf Dollar Vol Current 12 Mths]]&lt;#REF!+1,"DOES NOT MEET $ CRITERIA"))</f>
        <v>#REF!</v>
      </c>
      <c r="AT351" s="78"/>
    </row>
    <row r="352" spans="1:46" ht="13.8" x14ac:dyDescent="0.3">
      <c r="A352" s="68" t="s">
        <v>4933</v>
      </c>
      <c r="B352" s="69">
        <v>65120</v>
      </c>
      <c r="C352" s="69">
        <v>232</v>
      </c>
      <c r="D352" s="69" t="s">
        <v>25</v>
      </c>
      <c r="E352" s="70" t="s">
        <v>6313</v>
      </c>
      <c r="F352" s="70"/>
      <c r="G352" s="71" t="s">
        <v>7031</v>
      </c>
      <c r="H352" s="69" t="s">
        <v>6315</v>
      </c>
      <c r="I352" s="68" t="s">
        <v>54</v>
      </c>
      <c r="J352" s="68" t="s">
        <v>191</v>
      </c>
      <c r="K352" s="68" t="s">
        <v>146</v>
      </c>
      <c r="L352" s="68" t="s">
        <v>146</v>
      </c>
      <c r="M352" s="68" t="s">
        <v>191</v>
      </c>
      <c r="N352" s="68" t="s">
        <v>211</v>
      </c>
      <c r="O352" s="68" t="s">
        <v>7032</v>
      </c>
      <c r="P352" s="72" t="s">
        <v>191</v>
      </c>
      <c r="Q352" s="68" t="s">
        <v>161</v>
      </c>
      <c r="R352" s="68" t="s">
        <v>31</v>
      </c>
      <c r="S352" s="68">
        <v>3</v>
      </c>
      <c r="T352" s="68">
        <v>3.73</v>
      </c>
      <c r="U352" s="68">
        <v>-0.17</v>
      </c>
      <c r="V352" s="68">
        <v>34.68</v>
      </c>
      <c r="W352" s="68">
        <v>30.92</v>
      </c>
      <c r="X352" s="68">
        <v>0.11</v>
      </c>
      <c r="Y352" s="68">
        <v>89.58</v>
      </c>
      <c r="Z352" s="68">
        <v>100.76</v>
      </c>
      <c r="AA352" s="68">
        <v>-0.12</v>
      </c>
      <c r="AB352" s="73">
        <v>33599.339999999997</v>
      </c>
      <c r="AC352" s="73">
        <v>37961.279999999999</v>
      </c>
      <c r="AD352" s="73">
        <v>34199.839999999997</v>
      </c>
      <c r="AE352" s="73">
        <v>38465.279999999999</v>
      </c>
      <c r="AF352" s="73"/>
      <c r="AG352" s="73">
        <f>IFERROR(VLOOKUP(J352,'Roll ups'!D:E,2,FALSE),0)</f>
        <v>22444928.369999994</v>
      </c>
      <c r="AH352" s="74">
        <f>IF(Table2[[#This Row],[CATEGORY TTL LOOKUP]]=0,0,IF(Table2[[#This Row],[CATEGORY TTL LOOKUP]]&gt;0,SUM(AB352/AG352)))</f>
        <v>1.4969680208429201E-3</v>
      </c>
      <c r="AI352" s="74" t="str">
        <f>IFERROR(IF(AH352&lt;#REF!,"STRIKE",IF(AH352&gt;=#REF!,"GOOD")),"NO DATA")</f>
        <v>NO DATA</v>
      </c>
      <c r="AJ352" s="75">
        <f>IFERROR(VLOOKUP(K352,'Roll ups'!H:I,2,FALSE),0)</f>
        <v>69119979.479999974</v>
      </c>
      <c r="AK352" s="76">
        <f>IF(Table2[[#This Row],[PRICE TIER LOOKUP]]=0,0,IF(Table2[[#This Row],[PRICE TIER LOOKUP]]&gt;0,SUM(AB352/AJ352)))</f>
        <v>4.8610170681144435E-4</v>
      </c>
      <c r="AL352" s="74" t="e">
        <f>IF(AK352&lt;#REF!,"STRIKE",IF(AK352&gt;=#REF!,"GOOD"))</f>
        <v>#REF!</v>
      </c>
      <c r="AM352" s="75">
        <f>VLOOKUP(H352,'Roll ups'!A:B,2,FALSE)</f>
        <v>325145452.83999985</v>
      </c>
      <c r="AN352" s="77">
        <f t="shared" si="12"/>
        <v>1.0333633672722412E-4</v>
      </c>
      <c r="AO352" s="74" t="str">
        <f>IFERROR(VLOOKUP(Table2[[#This Row],[Product Name]],'Roll ups'!L:P,5,FALSE),"GOOD")</f>
        <v>GOOD</v>
      </c>
      <c r="AP352" s="74">
        <f>Table2[[#This Row],[Retail Dollar Vol Current 12 Mths]]/Table2[[#This Row],[SHELF SALES  LOOKUP]]</f>
        <v>1.051832024753221E-4</v>
      </c>
      <c r="AQ352" s="69">
        <f t="shared" si="13"/>
        <v>0</v>
      </c>
      <c r="AR35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352" s="69" t="e">
        <f>IF(Table2[[#This Row],[Shelf Dollar Vol Current 12 Mths]]&gt;#REF!,"MEETS $ CRITERIA",IF(Table2[[#This Row],[Shelf Dollar Vol Current 12 Mths]]&lt;#REF!+1,"DOES NOT MEET $ CRITERIA"))</f>
        <v>#REF!</v>
      </c>
      <c r="AT352" s="78"/>
    </row>
    <row r="353" spans="1:46" ht="13.8" x14ac:dyDescent="0.3">
      <c r="A353" s="68" t="s">
        <v>4639</v>
      </c>
      <c r="B353" s="69">
        <v>65125</v>
      </c>
      <c r="C353" s="69">
        <v>515</v>
      </c>
      <c r="D353" s="69" t="s">
        <v>25</v>
      </c>
      <c r="E353" s="70" t="s">
        <v>6313</v>
      </c>
      <c r="F353" s="70"/>
      <c r="G353" s="71" t="s">
        <v>7033</v>
      </c>
      <c r="H353" s="69" t="s">
        <v>6315</v>
      </c>
      <c r="I353" s="68" t="s">
        <v>54</v>
      </c>
      <c r="J353" s="68" t="s">
        <v>191</v>
      </c>
      <c r="K353" s="68" t="s">
        <v>146</v>
      </c>
      <c r="L353" s="68" t="s">
        <v>146</v>
      </c>
      <c r="M353" s="68" t="s">
        <v>191</v>
      </c>
      <c r="N353" s="68" t="s">
        <v>211</v>
      </c>
      <c r="O353" s="68" t="s">
        <v>7034</v>
      </c>
      <c r="P353" s="72" t="s">
        <v>191</v>
      </c>
      <c r="Q353" s="68" t="s">
        <v>161</v>
      </c>
      <c r="R353" s="68" t="s">
        <v>31</v>
      </c>
      <c r="S353" s="68">
        <v>17</v>
      </c>
      <c r="T353" s="68">
        <v>13.5</v>
      </c>
      <c r="U353" s="68">
        <v>0.18</v>
      </c>
      <c r="V353" s="68">
        <v>64.5</v>
      </c>
      <c r="W353" s="68">
        <v>93.96</v>
      </c>
      <c r="X353" s="68">
        <v>-0.46</v>
      </c>
      <c r="Y353" s="68">
        <v>243.25</v>
      </c>
      <c r="Z353" s="68">
        <v>230.33</v>
      </c>
      <c r="AA353" s="68">
        <v>0.05</v>
      </c>
      <c r="AB353" s="73">
        <v>106144.62</v>
      </c>
      <c r="AC353" s="73">
        <v>99116.72</v>
      </c>
      <c r="AD353" s="73">
        <v>107944.62</v>
      </c>
      <c r="AE353" s="73">
        <v>102212.72</v>
      </c>
      <c r="AF353" s="73"/>
      <c r="AG353" s="73">
        <f>IFERROR(VLOOKUP(J353,'Roll ups'!D:E,2,FALSE),0)</f>
        <v>22444928.369999994</v>
      </c>
      <c r="AH353" s="74">
        <f>IF(Table2[[#This Row],[CATEGORY TTL LOOKUP]]=0,0,IF(Table2[[#This Row],[CATEGORY TTL LOOKUP]]&gt;0,SUM(AB353/AG353)))</f>
        <v>4.7291137779648003E-3</v>
      </c>
      <c r="AI353" s="74" t="str">
        <f>IFERROR(IF(AH353&lt;#REF!,"STRIKE",IF(AH353&gt;=#REF!,"GOOD")),"NO DATA")</f>
        <v>NO DATA</v>
      </c>
      <c r="AJ353" s="75">
        <f>IFERROR(VLOOKUP(K353,'Roll ups'!H:I,2,FALSE),0)</f>
        <v>69119979.479999974</v>
      </c>
      <c r="AK353" s="76">
        <f>IF(Table2[[#This Row],[PRICE TIER LOOKUP]]=0,0,IF(Table2[[#This Row],[PRICE TIER LOOKUP]]&gt;0,SUM(AB353/AJ353)))</f>
        <v>1.5356575739538982E-3</v>
      </c>
      <c r="AL353" s="74" t="e">
        <f>IF(AK353&lt;#REF!,"STRIKE",IF(AK353&gt;=#REF!,"GOOD"))</f>
        <v>#REF!</v>
      </c>
      <c r="AM353" s="75">
        <f>VLOOKUP(H353,'Roll ups'!A:B,2,FALSE)</f>
        <v>325145452.83999985</v>
      </c>
      <c r="AN353" s="77">
        <f t="shared" si="12"/>
        <v>3.264527277649873E-4</v>
      </c>
      <c r="AO353" s="74" t="str">
        <f>IFERROR(VLOOKUP(Table2[[#This Row],[Product Name]],'Roll ups'!L:P,5,FALSE),"GOOD")</f>
        <v>GOOD</v>
      </c>
      <c r="AP353" s="74">
        <f>Table2[[#This Row],[Retail Dollar Vol Current 12 Mths]]/Table2[[#This Row],[SHELF SALES  LOOKUP]]</f>
        <v>3.3198871168934425E-4</v>
      </c>
      <c r="AQ353" s="69">
        <f t="shared" si="13"/>
        <v>0</v>
      </c>
      <c r="AR35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353" s="69" t="e">
        <f>IF(Table2[[#This Row],[Shelf Dollar Vol Current 12 Mths]]&gt;#REF!,"MEETS $ CRITERIA",IF(Table2[[#This Row],[Shelf Dollar Vol Current 12 Mths]]&lt;#REF!+1,"DOES NOT MEET $ CRITERIA"))</f>
        <v>#REF!</v>
      </c>
      <c r="AT353" s="78"/>
    </row>
    <row r="354" spans="1:46" ht="13.8" x14ac:dyDescent="0.3">
      <c r="A354" s="68" t="s">
        <v>4831</v>
      </c>
      <c r="B354" s="69">
        <v>65128</v>
      </c>
      <c r="C354" s="69">
        <v>152</v>
      </c>
      <c r="D354" s="69" t="s">
        <v>25</v>
      </c>
      <c r="E354" s="70" t="s">
        <v>6313</v>
      </c>
      <c r="F354" s="70"/>
      <c r="G354" s="71" t="s">
        <v>7035</v>
      </c>
      <c r="H354" s="69" t="s">
        <v>6315</v>
      </c>
      <c r="I354" s="68" t="s">
        <v>54</v>
      </c>
      <c r="J354" s="68" t="s">
        <v>191</v>
      </c>
      <c r="K354" s="68" t="s">
        <v>146</v>
      </c>
      <c r="L354" s="68" t="s">
        <v>146</v>
      </c>
      <c r="M354" s="68" t="s">
        <v>191</v>
      </c>
      <c r="N354" s="68" t="s">
        <v>211</v>
      </c>
      <c r="O354" s="68" t="s">
        <v>7036</v>
      </c>
      <c r="P354" s="72" t="s">
        <v>191</v>
      </c>
      <c r="Q354" s="68" t="s">
        <v>161</v>
      </c>
      <c r="R354" s="68" t="s">
        <v>31</v>
      </c>
      <c r="S354" s="68">
        <v>8</v>
      </c>
      <c r="T354" s="68">
        <v>16.34</v>
      </c>
      <c r="U354" s="68">
        <v>-1</v>
      </c>
      <c r="V354" s="68">
        <v>43.37</v>
      </c>
      <c r="W354" s="68">
        <v>44.15</v>
      </c>
      <c r="X354" s="68">
        <v>-0.02</v>
      </c>
      <c r="Y354" s="68">
        <v>224.02</v>
      </c>
      <c r="Z354" s="68">
        <v>251.84</v>
      </c>
      <c r="AA354" s="68">
        <v>-0.12</v>
      </c>
      <c r="AB354" s="73">
        <v>70440</v>
      </c>
      <c r="AC354" s="73">
        <v>80108.75</v>
      </c>
      <c r="AD354" s="73">
        <v>72864</v>
      </c>
      <c r="AE354" s="73">
        <v>81908.75</v>
      </c>
      <c r="AF354" s="73"/>
      <c r="AG354" s="73">
        <f>IFERROR(VLOOKUP(J354,'Roll ups'!D:E,2,FALSE),0)</f>
        <v>22444928.369999994</v>
      </c>
      <c r="AH354" s="74">
        <f>IF(Table2[[#This Row],[CATEGORY TTL LOOKUP]]=0,0,IF(Table2[[#This Row],[CATEGORY TTL LOOKUP]]&gt;0,SUM(AB354/AG354)))</f>
        <v>3.1383481755348558E-3</v>
      </c>
      <c r="AI354" s="74" t="str">
        <f>IFERROR(IF(AH354&lt;#REF!,"STRIKE",IF(AH354&gt;=#REF!,"GOOD")),"NO DATA")</f>
        <v>NO DATA</v>
      </c>
      <c r="AJ354" s="75">
        <f>IFERROR(VLOOKUP(K354,'Roll ups'!H:I,2,FALSE),0)</f>
        <v>69119979.479999974</v>
      </c>
      <c r="AK354" s="76">
        <f>IF(Table2[[#This Row],[PRICE TIER LOOKUP]]=0,0,IF(Table2[[#This Row],[PRICE TIER LOOKUP]]&gt;0,SUM(AB354/AJ354)))</f>
        <v>1.0190975247668002E-3</v>
      </c>
      <c r="AL354" s="74" t="e">
        <f>IF(AK354&lt;#REF!,"STRIKE",IF(AK354&gt;=#REF!,"GOOD"))</f>
        <v>#REF!</v>
      </c>
      <c r="AM354" s="75">
        <f>VLOOKUP(H354,'Roll ups'!A:B,2,FALSE)</f>
        <v>325145452.83999985</v>
      </c>
      <c r="AN354" s="77">
        <f t="shared" si="12"/>
        <v>2.166415042398353E-4</v>
      </c>
      <c r="AO354" s="74" t="str">
        <f>IFERROR(VLOOKUP(Table2[[#This Row],[Product Name]],'Roll ups'!L:P,5,FALSE),"GOOD")</f>
        <v>GOOD</v>
      </c>
      <c r="AP354" s="74">
        <f>Table2[[#This Row],[Retail Dollar Vol Current 12 Mths]]/Table2[[#This Row],[SHELF SALES  LOOKUP]]</f>
        <v>2.2409662925796934E-4</v>
      </c>
      <c r="AQ354" s="69">
        <f t="shared" si="13"/>
        <v>0</v>
      </c>
      <c r="AR35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354" s="69" t="e">
        <f>IF(Table2[[#This Row],[Shelf Dollar Vol Current 12 Mths]]&gt;#REF!,"MEETS $ CRITERIA",IF(Table2[[#This Row],[Shelf Dollar Vol Current 12 Mths]]&lt;#REF!+1,"DOES NOT MEET $ CRITERIA"))</f>
        <v>#REF!</v>
      </c>
      <c r="AT354" s="78"/>
    </row>
    <row r="355" spans="1:46" ht="13.8" x14ac:dyDescent="0.3">
      <c r="A355" s="68" t="s">
        <v>3982</v>
      </c>
      <c r="B355" s="69">
        <v>65188</v>
      </c>
      <c r="C355" s="69">
        <v>365</v>
      </c>
      <c r="D355" s="69" t="s">
        <v>25</v>
      </c>
      <c r="E355" s="70" t="s">
        <v>6313</v>
      </c>
      <c r="F355" s="70"/>
      <c r="G355" s="71" t="s">
        <v>7037</v>
      </c>
      <c r="H355" s="69" t="s">
        <v>6315</v>
      </c>
      <c r="I355" s="68" t="s">
        <v>54</v>
      </c>
      <c r="J355" s="68" t="s">
        <v>191</v>
      </c>
      <c r="K355" s="68" t="s">
        <v>132</v>
      </c>
      <c r="L355" s="68" t="s">
        <v>132</v>
      </c>
      <c r="M355" s="68" t="s">
        <v>191</v>
      </c>
      <c r="N355" s="68" t="s">
        <v>211</v>
      </c>
      <c r="O355" s="68" t="s">
        <v>7038</v>
      </c>
      <c r="P355" s="72" t="s">
        <v>191</v>
      </c>
      <c r="Q355" s="68" t="s">
        <v>55</v>
      </c>
      <c r="R355" s="68" t="s">
        <v>31</v>
      </c>
      <c r="S355" s="68">
        <v>8</v>
      </c>
      <c r="T355" s="68">
        <v>14.58</v>
      </c>
      <c r="U355" s="68">
        <v>-0.92</v>
      </c>
      <c r="V355" s="68">
        <v>62.4</v>
      </c>
      <c r="W355" s="68">
        <v>85.16</v>
      </c>
      <c r="X355" s="68">
        <v>-0.36</v>
      </c>
      <c r="Y355" s="68">
        <v>280.52999999999997</v>
      </c>
      <c r="Z355" s="68">
        <v>354.04</v>
      </c>
      <c r="AA355" s="68">
        <v>-0.26</v>
      </c>
      <c r="AB355" s="73">
        <v>49322.31</v>
      </c>
      <c r="AC355" s="73">
        <v>58446.06</v>
      </c>
      <c r="AD355" s="73">
        <v>53275.56</v>
      </c>
      <c r="AE355" s="73">
        <v>62613.42</v>
      </c>
      <c r="AF355" s="73"/>
      <c r="AG355" s="73">
        <f>IFERROR(VLOOKUP(J355,'Roll ups'!D:E,2,FALSE),0)</f>
        <v>22444928.369999994</v>
      </c>
      <c r="AH355" s="74">
        <f>IF(Table2[[#This Row],[CATEGORY TTL LOOKUP]]=0,0,IF(Table2[[#This Row],[CATEGORY TTL LOOKUP]]&gt;0,SUM(AB355/AG355)))</f>
        <v>2.1974812833853571E-3</v>
      </c>
      <c r="AI355" s="74" t="str">
        <f>IFERROR(IF(AH355&lt;#REF!,"STRIKE",IF(AH355&gt;=#REF!,"GOOD")),"NO DATA")</f>
        <v>NO DATA</v>
      </c>
      <c r="AJ355" s="75">
        <f>IFERROR(VLOOKUP(K355,'Roll ups'!H:I,2,FALSE),0)</f>
        <v>126094742.97999983</v>
      </c>
      <c r="AK355" s="76">
        <f>IF(Table2[[#This Row],[PRICE TIER LOOKUP]]=0,0,IF(Table2[[#This Row],[PRICE TIER LOOKUP]]&gt;0,SUM(AB355/AJ355)))</f>
        <v>3.9115278586850463E-4</v>
      </c>
      <c r="AL355" s="74" t="e">
        <f>IF(AK355&lt;#REF!,"STRIKE",IF(AK355&gt;=#REF!,"GOOD"))</f>
        <v>#REF!</v>
      </c>
      <c r="AM355" s="75">
        <f>VLOOKUP(H355,'Roll ups'!A:B,2,FALSE)</f>
        <v>325145452.83999985</v>
      </c>
      <c r="AN355" s="77">
        <f t="shared" si="12"/>
        <v>1.5169306404008335E-4</v>
      </c>
      <c r="AO355" s="74" t="str">
        <f>IFERROR(VLOOKUP(Table2[[#This Row],[Product Name]],'Roll ups'!L:P,5,FALSE),"GOOD")</f>
        <v>GOOD</v>
      </c>
      <c r="AP355" s="74">
        <f>Table2[[#This Row],[Retail Dollar Vol Current 12 Mths]]/Table2[[#This Row],[SHELF SALES  LOOKUP]]</f>
        <v>1.638514687339523E-4</v>
      </c>
      <c r="AQ355" s="69">
        <f t="shared" si="13"/>
        <v>0</v>
      </c>
      <c r="AR35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355" s="69" t="e">
        <f>IF(Table2[[#This Row],[Shelf Dollar Vol Current 12 Mths]]&gt;#REF!,"MEETS $ CRITERIA",IF(Table2[[#This Row],[Shelf Dollar Vol Current 12 Mths]]&lt;#REF!+1,"DOES NOT MEET $ CRITERIA"))</f>
        <v>#REF!</v>
      </c>
      <c r="AT355" s="78"/>
    </row>
    <row r="356" spans="1:46" ht="13.8" x14ac:dyDescent="0.3">
      <c r="A356" s="68" t="s">
        <v>3872</v>
      </c>
      <c r="B356" s="69">
        <v>65189</v>
      </c>
      <c r="C356" s="69">
        <v>365</v>
      </c>
      <c r="D356" s="69" t="s">
        <v>25</v>
      </c>
      <c r="E356" s="70" t="s">
        <v>6313</v>
      </c>
      <c r="F356" s="70"/>
      <c r="G356" s="71" t="s">
        <v>7039</v>
      </c>
      <c r="H356" s="69" t="s">
        <v>6315</v>
      </c>
      <c r="I356" s="68" t="s">
        <v>54</v>
      </c>
      <c r="J356" s="68" t="s">
        <v>191</v>
      </c>
      <c r="K356" s="68" t="s">
        <v>132</v>
      </c>
      <c r="L356" s="68" t="s">
        <v>132</v>
      </c>
      <c r="M356" s="68" t="s">
        <v>191</v>
      </c>
      <c r="N356" s="68" t="s">
        <v>211</v>
      </c>
      <c r="O356" s="68" t="s">
        <v>7040</v>
      </c>
      <c r="P356" s="72" t="s">
        <v>191</v>
      </c>
      <c r="Q356" s="68" t="s">
        <v>55</v>
      </c>
      <c r="R356" s="68" t="s">
        <v>31</v>
      </c>
      <c r="S356" s="68">
        <v>10</v>
      </c>
      <c r="T356" s="68">
        <v>26.01</v>
      </c>
      <c r="U356" s="68">
        <v>-1.6</v>
      </c>
      <c r="V356" s="68">
        <v>68.459999999999994</v>
      </c>
      <c r="W356" s="68">
        <v>105.02</v>
      </c>
      <c r="X356" s="68">
        <v>-0.53</v>
      </c>
      <c r="Y356" s="68">
        <v>309.82</v>
      </c>
      <c r="Z356" s="68">
        <v>441.93</v>
      </c>
      <c r="AA356" s="68">
        <v>-0.43</v>
      </c>
      <c r="AB356" s="73">
        <v>61482.48</v>
      </c>
      <c r="AC356" s="73">
        <v>83885.38</v>
      </c>
      <c r="AD356" s="73">
        <v>68612.679999999993</v>
      </c>
      <c r="AE356" s="73">
        <v>91195.9</v>
      </c>
      <c r="AF356" s="73"/>
      <c r="AG356" s="73">
        <f>IFERROR(VLOOKUP(J356,'Roll ups'!D:E,2,FALSE),0)</f>
        <v>22444928.369999994</v>
      </c>
      <c r="AH356" s="74">
        <f>IF(Table2[[#This Row],[CATEGORY TTL LOOKUP]]=0,0,IF(Table2[[#This Row],[CATEGORY TTL LOOKUP]]&gt;0,SUM(AB356/AG356)))</f>
        <v>2.7392593545621556E-3</v>
      </c>
      <c r="AI356" s="74" t="str">
        <f>IFERROR(IF(AH356&lt;#REF!,"STRIKE",IF(AH356&gt;=#REF!,"GOOD")),"NO DATA")</f>
        <v>NO DATA</v>
      </c>
      <c r="AJ356" s="75">
        <f>IFERROR(VLOOKUP(K356,'Roll ups'!H:I,2,FALSE),0)</f>
        <v>126094742.97999983</v>
      </c>
      <c r="AK356" s="76">
        <f>IF(Table2[[#This Row],[PRICE TIER LOOKUP]]=0,0,IF(Table2[[#This Row],[PRICE TIER LOOKUP]]&gt;0,SUM(AB356/AJ356)))</f>
        <v>4.8758955803377053E-4</v>
      </c>
      <c r="AL356" s="74" t="e">
        <f>IF(AK356&lt;#REF!,"STRIKE",IF(AK356&gt;=#REF!,"GOOD"))</f>
        <v>#REF!</v>
      </c>
      <c r="AM356" s="75">
        <f>VLOOKUP(H356,'Roll ups'!A:B,2,FALSE)</f>
        <v>325145452.83999985</v>
      </c>
      <c r="AN356" s="77">
        <f t="shared" si="12"/>
        <v>1.8909223383866539E-4</v>
      </c>
      <c r="AO356" s="74" t="str">
        <f>IFERROR(VLOOKUP(Table2[[#This Row],[Product Name]],'Roll ups'!L:P,5,FALSE),"GOOD")</f>
        <v>GOOD</v>
      </c>
      <c r="AP356" s="74">
        <f>Table2[[#This Row],[Retail Dollar Vol Current 12 Mths]]/Table2[[#This Row],[SHELF SALES  LOOKUP]]</f>
        <v>2.1102149638169308E-4</v>
      </c>
      <c r="AQ356" s="69">
        <f t="shared" si="13"/>
        <v>0</v>
      </c>
      <c r="AR35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356" s="69" t="e">
        <f>IF(Table2[[#This Row],[Shelf Dollar Vol Current 12 Mths]]&gt;#REF!,"MEETS $ CRITERIA",IF(Table2[[#This Row],[Shelf Dollar Vol Current 12 Mths]]&lt;#REF!+1,"DOES NOT MEET $ CRITERIA"))</f>
        <v>#REF!</v>
      </c>
      <c r="AT356" s="78"/>
    </row>
    <row r="357" spans="1:46" ht="13.8" x14ac:dyDescent="0.3">
      <c r="A357" s="68" t="s">
        <v>3632</v>
      </c>
      <c r="B357" s="69">
        <v>65193</v>
      </c>
      <c r="C357" s="69">
        <v>471</v>
      </c>
      <c r="D357" s="69" t="s">
        <v>25</v>
      </c>
      <c r="E357" s="70" t="s">
        <v>6313</v>
      </c>
      <c r="F357" s="70"/>
      <c r="G357" s="71" t="s">
        <v>7041</v>
      </c>
      <c r="H357" s="69" t="s">
        <v>6315</v>
      </c>
      <c r="I357" s="68" t="s">
        <v>54</v>
      </c>
      <c r="J357" s="68" t="s">
        <v>191</v>
      </c>
      <c r="K357" s="68" t="s">
        <v>132</v>
      </c>
      <c r="L357" s="68" t="s">
        <v>132</v>
      </c>
      <c r="M357" s="68" t="s">
        <v>191</v>
      </c>
      <c r="N357" s="68" t="s">
        <v>211</v>
      </c>
      <c r="O357" s="68" t="s">
        <v>7042</v>
      </c>
      <c r="P357" s="72" t="s">
        <v>191</v>
      </c>
      <c r="Q357" s="68" t="s">
        <v>55</v>
      </c>
      <c r="R357" s="68" t="s">
        <v>31</v>
      </c>
      <c r="S357" s="68">
        <v>14</v>
      </c>
      <c r="T357" s="68">
        <v>20.260000000000002</v>
      </c>
      <c r="U357" s="68">
        <v>-0.46</v>
      </c>
      <c r="V357" s="68">
        <v>83.64</v>
      </c>
      <c r="W357" s="68">
        <v>107.32</v>
      </c>
      <c r="X357" s="68">
        <v>-0.28000000000000003</v>
      </c>
      <c r="Y357" s="68">
        <v>334.48</v>
      </c>
      <c r="Z357" s="68">
        <v>500.7</v>
      </c>
      <c r="AA357" s="68">
        <v>-0.5</v>
      </c>
      <c r="AB357" s="73">
        <v>86058.64</v>
      </c>
      <c r="AC357" s="73">
        <v>114648.21</v>
      </c>
      <c r="AD357" s="73">
        <v>92594.4</v>
      </c>
      <c r="AE357" s="73">
        <v>123889.75</v>
      </c>
      <c r="AF357" s="73"/>
      <c r="AG357" s="73">
        <f>IFERROR(VLOOKUP(J357,'Roll ups'!D:E,2,FALSE),0)</f>
        <v>22444928.369999994</v>
      </c>
      <c r="AH357" s="74">
        <f>IF(Table2[[#This Row],[CATEGORY TTL LOOKUP]]=0,0,IF(Table2[[#This Row],[CATEGORY TTL LOOKUP]]&gt;0,SUM(AB357/AG357)))</f>
        <v>3.834213171962109E-3</v>
      </c>
      <c r="AI357" s="74" t="str">
        <f>IFERROR(IF(AH357&lt;#REF!,"STRIKE",IF(AH357&gt;=#REF!,"GOOD")),"NO DATA")</f>
        <v>NO DATA</v>
      </c>
      <c r="AJ357" s="75">
        <f>IFERROR(VLOOKUP(K357,'Roll ups'!H:I,2,FALSE),0)</f>
        <v>126094742.97999983</v>
      </c>
      <c r="AK357" s="76">
        <f>IF(Table2[[#This Row],[PRICE TIER LOOKUP]]=0,0,IF(Table2[[#This Row],[PRICE TIER LOOKUP]]&gt;0,SUM(AB357/AJ357)))</f>
        <v>6.8249189431830596E-4</v>
      </c>
      <c r="AL357" s="74" t="e">
        <f>IF(AK357&lt;#REF!,"STRIKE",IF(AK357&gt;=#REF!,"GOOD"))</f>
        <v>#REF!</v>
      </c>
      <c r="AM357" s="75">
        <f>VLOOKUP(H357,'Roll ups'!A:B,2,FALSE)</f>
        <v>325145452.83999985</v>
      </c>
      <c r="AN357" s="77">
        <f t="shared" si="12"/>
        <v>2.6467735977334556E-4</v>
      </c>
      <c r="AO357" s="74" t="str">
        <f>IFERROR(VLOOKUP(Table2[[#This Row],[Product Name]],'Roll ups'!L:P,5,FALSE),"GOOD")</f>
        <v>GOOD</v>
      </c>
      <c r="AP357" s="74">
        <f>Table2[[#This Row],[Retail Dollar Vol Current 12 Mths]]/Table2[[#This Row],[SHELF SALES  LOOKUP]]</f>
        <v>2.8477839438082061E-4</v>
      </c>
      <c r="AQ357" s="69">
        <f t="shared" si="13"/>
        <v>0</v>
      </c>
      <c r="AR35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357" s="69" t="e">
        <f>IF(Table2[[#This Row],[Shelf Dollar Vol Current 12 Mths]]&gt;#REF!,"MEETS $ CRITERIA",IF(Table2[[#This Row],[Shelf Dollar Vol Current 12 Mths]]&lt;#REF!+1,"DOES NOT MEET $ CRITERIA"))</f>
        <v>#REF!</v>
      </c>
      <c r="AT357" s="78"/>
    </row>
    <row r="358" spans="1:46" ht="13.8" x14ac:dyDescent="0.3">
      <c r="A358" s="68" t="s">
        <v>3255</v>
      </c>
      <c r="B358" s="69">
        <v>65194</v>
      </c>
      <c r="C358" s="69">
        <v>813</v>
      </c>
      <c r="D358" s="69" t="s">
        <v>25</v>
      </c>
      <c r="E358" s="70" t="s">
        <v>6313</v>
      </c>
      <c r="F358" s="70"/>
      <c r="G358" s="71" t="s">
        <v>7043</v>
      </c>
      <c r="H358" s="69" t="s">
        <v>6315</v>
      </c>
      <c r="I358" s="68" t="s">
        <v>54</v>
      </c>
      <c r="J358" s="68" t="s">
        <v>191</v>
      </c>
      <c r="K358" s="68" t="s">
        <v>132</v>
      </c>
      <c r="L358" s="68" t="s">
        <v>132</v>
      </c>
      <c r="M358" s="68" t="s">
        <v>191</v>
      </c>
      <c r="N358" s="68" t="s">
        <v>211</v>
      </c>
      <c r="O358" s="68" t="s">
        <v>7044</v>
      </c>
      <c r="P358" s="72" t="s">
        <v>191</v>
      </c>
      <c r="Q358" s="68" t="s">
        <v>55</v>
      </c>
      <c r="R358" s="68" t="s">
        <v>31</v>
      </c>
      <c r="S358" s="68">
        <v>45</v>
      </c>
      <c r="T358" s="68">
        <v>53.54</v>
      </c>
      <c r="U358" s="68">
        <v>-0.2</v>
      </c>
      <c r="V358" s="68">
        <v>203.08</v>
      </c>
      <c r="W358" s="68">
        <v>299.04000000000002</v>
      </c>
      <c r="X358" s="68">
        <v>-0.47</v>
      </c>
      <c r="Y358" s="68">
        <v>1010.04</v>
      </c>
      <c r="Z358" s="68">
        <v>1357.04</v>
      </c>
      <c r="AA358" s="68">
        <v>-0.34</v>
      </c>
      <c r="AB358" s="73">
        <v>220291.44</v>
      </c>
      <c r="AC358" s="73">
        <v>278417.98</v>
      </c>
      <c r="AD358" s="73">
        <v>242410</v>
      </c>
      <c r="AE358" s="73">
        <v>304175.02</v>
      </c>
      <c r="AF358" s="73"/>
      <c r="AG358" s="73">
        <f>IFERROR(VLOOKUP(J358,'Roll ups'!D:E,2,FALSE),0)</f>
        <v>22444928.369999994</v>
      </c>
      <c r="AH358" s="74">
        <f>IF(Table2[[#This Row],[CATEGORY TTL LOOKUP]]=0,0,IF(Table2[[#This Row],[CATEGORY TTL LOOKUP]]&gt;0,SUM(AB358/AG358)))</f>
        <v>9.8147535322252438E-3</v>
      </c>
      <c r="AI358" s="74" t="str">
        <f>IFERROR(IF(AH358&lt;#REF!,"STRIKE",IF(AH358&gt;=#REF!,"GOOD")),"NO DATA")</f>
        <v>NO DATA</v>
      </c>
      <c r="AJ358" s="75">
        <f>IFERROR(VLOOKUP(K358,'Roll ups'!H:I,2,FALSE),0)</f>
        <v>126094742.97999983</v>
      </c>
      <c r="AK358" s="76">
        <f>IF(Table2[[#This Row],[PRICE TIER LOOKUP]]=0,0,IF(Table2[[#This Row],[PRICE TIER LOOKUP]]&gt;0,SUM(AB358/AJ358)))</f>
        <v>1.7470311195680929E-3</v>
      </c>
      <c r="AL358" s="74" t="e">
        <f>IF(AK358&lt;#REF!,"STRIKE",IF(AK358&gt;=#REF!,"GOOD"))</f>
        <v>#REF!</v>
      </c>
      <c r="AM358" s="75">
        <f>VLOOKUP(H358,'Roll ups'!A:B,2,FALSE)</f>
        <v>325145452.83999985</v>
      </c>
      <c r="AN358" s="77">
        <f t="shared" si="12"/>
        <v>6.7751659472969092E-4</v>
      </c>
      <c r="AO358" s="74" t="str">
        <f>IFERROR(VLOOKUP(Table2[[#This Row],[Product Name]],'Roll ups'!L:P,5,FALSE),"GOOD")</f>
        <v>GOOD</v>
      </c>
      <c r="AP358" s="74">
        <f>Table2[[#This Row],[Retail Dollar Vol Current 12 Mths]]/Table2[[#This Row],[SHELF SALES  LOOKUP]]</f>
        <v>7.4554325727964907E-4</v>
      </c>
      <c r="AQ358" s="69">
        <f t="shared" si="13"/>
        <v>0</v>
      </c>
      <c r="AR35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358" s="69" t="e">
        <f>IF(Table2[[#This Row],[Shelf Dollar Vol Current 12 Mths]]&gt;#REF!,"MEETS $ CRITERIA",IF(Table2[[#This Row],[Shelf Dollar Vol Current 12 Mths]]&lt;#REF!+1,"DOES NOT MEET $ CRITERIA"))</f>
        <v>#REF!</v>
      </c>
      <c r="AT358" s="78"/>
    </row>
    <row r="359" spans="1:46" ht="13.8" x14ac:dyDescent="0.3">
      <c r="A359" s="68" t="s">
        <v>3258</v>
      </c>
      <c r="B359" s="69">
        <v>65195</v>
      </c>
      <c r="C359" s="69">
        <v>848</v>
      </c>
      <c r="D359" s="69" t="s">
        <v>25</v>
      </c>
      <c r="E359" s="70" t="s">
        <v>6313</v>
      </c>
      <c r="F359" s="70"/>
      <c r="G359" s="71" t="s">
        <v>7045</v>
      </c>
      <c r="H359" s="69" t="s">
        <v>6315</v>
      </c>
      <c r="I359" s="68" t="s">
        <v>54</v>
      </c>
      <c r="J359" s="68" t="s">
        <v>191</v>
      </c>
      <c r="K359" s="68" t="s">
        <v>132</v>
      </c>
      <c r="L359" s="68" t="s">
        <v>132</v>
      </c>
      <c r="M359" s="68" t="s">
        <v>191</v>
      </c>
      <c r="N359" s="68" t="s">
        <v>211</v>
      </c>
      <c r="O359" s="68" t="s">
        <v>7046</v>
      </c>
      <c r="P359" s="72" t="s">
        <v>191</v>
      </c>
      <c r="Q359" s="68" t="s">
        <v>55</v>
      </c>
      <c r="R359" s="68" t="s">
        <v>31</v>
      </c>
      <c r="S359" s="68">
        <v>135</v>
      </c>
      <c r="T359" s="68">
        <v>218.83</v>
      </c>
      <c r="U359" s="68">
        <v>-0.62</v>
      </c>
      <c r="V359" s="68">
        <v>264.25</v>
      </c>
      <c r="W359" s="68">
        <v>370.17</v>
      </c>
      <c r="X359" s="68">
        <v>-0.4</v>
      </c>
      <c r="Y359" s="68">
        <v>1104.25</v>
      </c>
      <c r="Z359" s="68">
        <v>1556.83</v>
      </c>
      <c r="AA359" s="68">
        <v>-0.41</v>
      </c>
      <c r="AB359" s="73">
        <v>228203.51</v>
      </c>
      <c r="AC359" s="73">
        <v>311939.48</v>
      </c>
      <c r="AD359" s="73">
        <v>254816.73</v>
      </c>
      <c r="AE359" s="73">
        <v>346147.34</v>
      </c>
      <c r="AF359" s="73"/>
      <c r="AG359" s="73">
        <f>IFERROR(VLOOKUP(J359,'Roll ups'!D:E,2,FALSE),0)</f>
        <v>22444928.369999994</v>
      </c>
      <c r="AH359" s="74">
        <f>IF(Table2[[#This Row],[CATEGORY TTL LOOKUP]]=0,0,IF(Table2[[#This Row],[CATEGORY TTL LOOKUP]]&gt;0,SUM(AB359/AG359)))</f>
        <v>1.0167263902032229E-2</v>
      </c>
      <c r="AI359" s="74" t="str">
        <f>IFERROR(IF(AH359&lt;#REF!,"STRIKE",IF(AH359&gt;=#REF!,"GOOD")),"NO DATA")</f>
        <v>NO DATA</v>
      </c>
      <c r="AJ359" s="75">
        <f>IFERROR(VLOOKUP(K359,'Roll ups'!H:I,2,FALSE),0)</f>
        <v>126094742.97999983</v>
      </c>
      <c r="AK359" s="76">
        <f>IF(Table2[[#This Row],[PRICE TIER LOOKUP]]=0,0,IF(Table2[[#This Row],[PRICE TIER LOOKUP]]&gt;0,SUM(AB359/AJ359)))</f>
        <v>1.8097781446463307E-3</v>
      </c>
      <c r="AL359" s="74" t="e">
        <f>IF(AK359&lt;#REF!,"STRIKE",IF(AK359&gt;=#REF!,"GOOD"))</f>
        <v>#REF!</v>
      </c>
      <c r="AM359" s="75">
        <f>VLOOKUP(H359,'Roll ups'!A:B,2,FALSE)</f>
        <v>325145452.83999985</v>
      </c>
      <c r="AN359" s="77">
        <f t="shared" si="12"/>
        <v>7.0185053491212811E-4</v>
      </c>
      <c r="AO359" s="74" t="str">
        <f>IFERROR(VLOOKUP(Table2[[#This Row],[Product Name]],'Roll ups'!L:P,5,FALSE),"GOOD")</f>
        <v>GOOD</v>
      </c>
      <c r="AP359" s="74">
        <f>Table2[[#This Row],[Retail Dollar Vol Current 12 Mths]]/Table2[[#This Row],[SHELF SALES  LOOKUP]]</f>
        <v>7.8370073385400298E-4</v>
      </c>
      <c r="AQ359" s="69">
        <f t="shared" si="13"/>
        <v>0</v>
      </c>
      <c r="AR35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359" s="69" t="e">
        <f>IF(Table2[[#This Row],[Shelf Dollar Vol Current 12 Mths]]&gt;#REF!,"MEETS $ CRITERIA",IF(Table2[[#This Row],[Shelf Dollar Vol Current 12 Mths]]&lt;#REF!+1,"DOES NOT MEET $ CRITERIA"))</f>
        <v>#REF!</v>
      </c>
      <c r="AT359" s="78"/>
    </row>
    <row r="360" spans="1:46" ht="13.8" x14ac:dyDescent="0.3">
      <c r="A360" s="68" t="s">
        <v>1746</v>
      </c>
      <c r="B360" s="69">
        <v>65200</v>
      </c>
      <c r="C360" s="69">
        <v>693</v>
      </c>
      <c r="D360" s="69" t="s">
        <v>25</v>
      </c>
      <c r="E360" s="70" t="s">
        <v>6313</v>
      </c>
      <c r="F360" s="70"/>
      <c r="G360" s="71" t="s">
        <v>7047</v>
      </c>
      <c r="H360" s="69" t="s">
        <v>6315</v>
      </c>
      <c r="I360" s="68" t="s">
        <v>54</v>
      </c>
      <c r="J360" s="68" t="s">
        <v>191</v>
      </c>
      <c r="K360" s="68" t="s">
        <v>89</v>
      </c>
      <c r="L360" s="68" t="s">
        <v>132</v>
      </c>
      <c r="M360" s="68" t="s">
        <v>191</v>
      </c>
      <c r="N360" s="68" t="s">
        <v>206</v>
      </c>
      <c r="O360" s="68" t="s">
        <v>7048</v>
      </c>
      <c r="P360" s="72" t="s">
        <v>191</v>
      </c>
      <c r="Q360" s="68" t="s">
        <v>421</v>
      </c>
      <c r="R360" s="68" t="s">
        <v>60</v>
      </c>
      <c r="S360" s="68">
        <v>51</v>
      </c>
      <c r="T360" s="68">
        <v>63</v>
      </c>
      <c r="U360" s="68">
        <v>-0.23</v>
      </c>
      <c r="V360" s="68">
        <v>125.5</v>
      </c>
      <c r="W360" s="68">
        <v>157</v>
      </c>
      <c r="X360" s="68">
        <v>-0.25</v>
      </c>
      <c r="Y360" s="68">
        <v>593.5</v>
      </c>
      <c r="Z360" s="68">
        <v>586.16999999999996</v>
      </c>
      <c r="AA360" s="68">
        <v>0.01</v>
      </c>
      <c r="AB360" s="73">
        <v>138648</v>
      </c>
      <c r="AC360" s="73">
        <v>135263.59</v>
      </c>
      <c r="AD360" s="73">
        <v>149562</v>
      </c>
      <c r="AE360" s="73">
        <v>144593.59</v>
      </c>
      <c r="AF360" s="73"/>
      <c r="AG360" s="73">
        <f>IFERROR(VLOOKUP(J360,'Roll ups'!D:E,2,FALSE),0)</f>
        <v>22444928.369999994</v>
      </c>
      <c r="AH360" s="74">
        <f>IF(Table2[[#This Row],[CATEGORY TTL LOOKUP]]=0,0,IF(Table2[[#This Row],[CATEGORY TTL LOOKUP]]&gt;0,SUM(AB360/AG360)))</f>
        <v>6.1772529506183508E-3</v>
      </c>
      <c r="AI360" s="74" t="str">
        <f>IFERROR(IF(AH360&lt;#REF!,"STRIKE",IF(AH360&gt;=#REF!,"GOOD")),"NO DATA")</f>
        <v>NO DATA</v>
      </c>
      <c r="AJ360" s="75">
        <f>IFERROR(VLOOKUP(K360,'Roll ups'!H:I,2,FALSE),0)</f>
        <v>75793138.070000067</v>
      </c>
      <c r="AK360" s="76">
        <f>IF(Table2[[#This Row],[PRICE TIER LOOKUP]]=0,0,IF(Table2[[#This Row],[PRICE TIER LOOKUP]]&gt;0,SUM(AB360/AJ360)))</f>
        <v>1.829294887776638E-3</v>
      </c>
      <c r="AL360" s="74" t="e">
        <f>IF(AK360&lt;#REF!,"STRIKE",IF(AK360&gt;=#REF!,"GOOD"))</f>
        <v>#REF!</v>
      </c>
      <c r="AM360" s="75">
        <f>VLOOKUP(H360,'Roll ups'!A:B,2,FALSE)</f>
        <v>325145452.83999985</v>
      </c>
      <c r="AN360" s="77">
        <f t="shared" si="12"/>
        <v>4.2641838841346802E-4</v>
      </c>
      <c r="AO360" s="74" t="str">
        <f>IFERROR(VLOOKUP(Table2[[#This Row],[Product Name]],'Roll ups'!L:P,5,FALSE),"GOOD")</f>
        <v>GOOD</v>
      </c>
      <c r="AP360" s="74">
        <f>Table2[[#This Row],[Retail Dollar Vol Current 12 Mths]]/Table2[[#This Row],[SHELF SALES  LOOKUP]]</f>
        <v>4.5998490427481896E-4</v>
      </c>
      <c r="AQ360" s="69">
        <f t="shared" si="13"/>
        <v>0</v>
      </c>
      <c r="AR36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360" s="69" t="e">
        <f>IF(Table2[[#This Row],[Shelf Dollar Vol Current 12 Mths]]&gt;#REF!,"MEETS $ CRITERIA",IF(Table2[[#This Row],[Shelf Dollar Vol Current 12 Mths]]&lt;#REF!+1,"DOES NOT MEET $ CRITERIA"))</f>
        <v>#REF!</v>
      </c>
      <c r="AT360" s="78"/>
    </row>
    <row r="361" spans="1:46" ht="13.8" x14ac:dyDescent="0.3">
      <c r="A361" s="68" t="s">
        <v>2587</v>
      </c>
      <c r="B361" s="69">
        <v>65204</v>
      </c>
      <c r="C361" s="69">
        <v>355</v>
      </c>
      <c r="D361" s="69" t="s">
        <v>25</v>
      </c>
      <c r="E361" s="70" t="s">
        <v>6313</v>
      </c>
      <c r="F361" s="70"/>
      <c r="G361" s="71" t="s">
        <v>7049</v>
      </c>
      <c r="H361" s="69" t="s">
        <v>6315</v>
      </c>
      <c r="I361" s="68" t="s">
        <v>54</v>
      </c>
      <c r="J361" s="68" t="s">
        <v>191</v>
      </c>
      <c r="K361" s="68" t="s">
        <v>89</v>
      </c>
      <c r="L361" s="68" t="s">
        <v>132</v>
      </c>
      <c r="M361" s="68" t="s">
        <v>191</v>
      </c>
      <c r="N361" s="68" t="s">
        <v>206</v>
      </c>
      <c r="O361" s="68" t="s">
        <v>7050</v>
      </c>
      <c r="P361" s="72" t="s">
        <v>191</v>
      </c>
      <c r="Q361" s="68" t="s">
        <v>421</v>
      </c>
      <c r="R361" s="68" t="s">
        <v>60</v>
      </c>
      <c r="S361" s="68">
        <v>13</v>
      </c>
      <c r="T361" s="68">
        <v>12.33</v>
      </c>
      <c r="U361" s="68">
        <v>7.0000000000000007E-2</v>
      </c>
      <c r="V361" s="68">
        <v>40.31</v>
      </c>
      <c r="W361" s="68">
        <v>23.65</v>
      </c>
      <c r="X361" s="68">
        <v>0.41</v>
      </c>
      <c r="Y361" s="68">
        <v>169.58</v>
      </c>
      <c r="Z361" s="68">
        <v>135.94</v>
      </c>
      <c r="AA361" s="68">
        <v>0.2</v>
      </c>
      <c r="AB361" s="73">
        <v>31456.2</v>
      </c>
      <c r="AC361" s="73">
        <v>23392.799999999999</v>
      </c>
      <c r="AD361" s="73">
        <v>31456.2</v>
      </c>
      <c r="AE361" s="73">
        <v>25214.400000000001</v>
      </c>
      <c r="AF361" s="73"/>
      <c r="AG361" s="73">
        <f>IFERROR(VLOOKUP(J361,'Roll ups'!D:E,2,FALSE),0)</f>
        <v>22444928.369999994</v>
      </c>
      <c r="AH361" s="74">
        <f>IF(Table2[[#This Row],[CATEGORY TTL LOOKUP]]=0,0,IF(Table2[[#This Row],[CATEGORY TTL LOOKUP]]&gt;0,SUM(AB361/AG361)))</f>
        <v>1.4014836439417877E-3</v>
      </c>
      <c r="AI361" s="74" t="str">
        <f>IFERROR(IF(AH361&lt;#REF!,"STRIKE",IF(AH361&gt;=#REF!,"GOOD")),"NO DATA")</f>
        <v>NO DATA</v>
      </c>
      <c r="AJ361" s="75">
        <f>IFERROR(VLOOKUP(K361,'Roll ups'!H:I,2,FALSE),0)</f>
        <v>75793138.070000067</v>
      </c>
      <c r="AK361" s="76">
        <f>IF(Table2[[#This Row],[PRICE TIER LOOKUP]]=0,0,IF(Table2[[#This Row],[PRICE TIER LOOKUP]]&gt;0,SUM(AB361/AJ361)))</f>
        <v>4.1502701697016534E-4</v>
      </c>
      <c r="AL361" s="74" t="e">
        <f>IF(AK361&lt;#REF!,"STRIKE",IF(AK361&gt;=#REF!,"GOOD"))</f>
        <v>#REF!</v>
      </c>
      <c r="AM361" s="75">
        <f>VLOOKUP(H361,'Roll ups'!A:B,2,FALSE)</f>
        <v>325145452.83999985</v>
      </c>
      <c r="AN361" s="77">
        <f t="shared" si="12"/>
        <v>9.6745009734087271E-5</v>
      </c>
      <c r="AO361" s="74" t="str">
        <f>IFERROR(VLOOKUP(Table2[[#This Row],[Product Name]],'Roll ups'!L:P,5,FALSE),"GOOD")</f>
        <v>GOOD</v>
      </c>
      <c r="AP361" s="74">
        <f>Table2[[#This Row],[Retail Dollar Vol Current 12 Mths]]/Table2[[#This Row],[SHELF SALES  LOOKUP]]</f>
        <v>9.6745009734087271E-5</v>
      </c>
      <c r="AQ361" s="69">
        <f t="shared" si="13"/>
        <v>0</v>
      </c>
      <c r="AR36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361" s="69" t="e">
        <f>IF(Table2[[#This Row],[Shelf Dollar Vol Current 12 Mths]]&gt;#REF!,"MEETS $ CRITERIA",IF(Table2[[#This Row],[Shelf Dollar Vol Current 12 Mths]]&lt;#REF!+1,"DOES NOT MEET $ CRITERIA"))</f>
        <v>#REF!</v>
      </c>
      <c r="AT361" s="78"/>
    </row>
    <row r="362" spans="1:46" ht="13.8" x14ac:dyDescent="0.3">
      <c r="A362" s="68" t="s">
        <v>2317</v>
      </c>
      <c r="B362" s="69">
        <v>65209</v>
      </c>
      <c r="C362" s="69">
        <v>424</v>
      </c>
      <c r="D362" s="69" t="s">
        <v>25</v>
      </c>
      <c r="E362" s="70" t="s">
        <v>6313</v>
      </c>
      <c r="F362" s="70"/>
      <c r="G362" s="71" t="s">
        <v>7051</v>
      </c>
      <c r="H362" s="69" t="s">
        <v>6315</v>
      </c>
      <c r="I362" s="68" t="s">
        <v>54</v>
      </c>
      <c r="J362" s="68" t="s">
        <v>191</v>
      </c>
      <c r="K362" s="68" t="s">
        <v>89</v>
      </c>
      <c r="L362" s="68" t="s">
        <v>132</v>
      </c>
      <c r="M362" s="68" t="s">
        <v>191</v>
      </c>
      <c r="N362" s="68" t="s">
        <v>206</v>
      </c>
      <c r="O362" s="68" t="s">
        <v>7052</v>
      </c>
      <c r="P362" s="72" t="s">
        <v>191</v>
      </c>
      <c r="Q362" s="68" t="s">
        <v>421</v>
      </c>
      <c r="R362" s="68" t="s">
        <v>60</v>
      </c>
      <c r="S362" s="68">
        <v>7</v>
      </c>
      <c r="T362" s="68"/>
      <c r="U362" s="68">
        <v>1</v>
      </c>
      <c r="V362" s="68">
        <v>33.5</v>
      </c>
      <c r="W362" s="68">
        <v>35.5</v>
      </c>
      <c r="X362" s="68">
        <v>-0.06</v>
      </c>
      <c r="Y362" s="68">
        <v>185</v>
      </c>
      <c r="Z362" s="68">
        <v>155.83000000000001</v>
      </c>
      <c r="AA362" s="68">
        <v>0.16</v>
      </c>
      <c r="AB362" s="73">
        <v>46125.599999999999</v>
      </c>
      <c r="AC362" s="73">
        <v>37865.440000000002</v>
      </c>
      <c r="AD362" s="73">
        <v>49905.599999999999</v>
      </c>
      <c r="AE362" s="73">
        <v>40815.040000000001</v>
      </c>
      <c r="AF362" s="73"/>
      <c r="AG362" s="73">
        <f>IFERROR(VLOOKUP(J362,'Roll ups'!D:E,2,FALSE),0)</f>
        <v>22444928.369999994</v>
      </c>
      <c r="AH362" s="74">
        <f>IF(Table2[[#This Row],[CATEGORY TTL LOOKUP]]=0,0,IF(Table2[[#This Row],[CATEGORY TTL LOOKUP]]&gt;0,SUM(AB362/AG362)))</f>
        <v>2.0550566809405244E-3</v>
      </c>
      <c r="AI362" s="74" t="str">
        <f>IFERROR(IF(AH362&lt;#REF!,"STRIKE",IF(AH362&gt;=#REF!,"GOOD")),"NO DATA")</f>
        <v>NO DATA</v>
      </c>
      <c r="AJ362" s="75">
        <f>IFERROR(VLOOKUP(K362,'Roll ups'!H:I,2,FALSE),0)</f>
        <v>75793138.070000067</v>
      </c>
      <c r="AK362" s="76">
        <f>IF(Table2[[#This Row],[PRICE TIER LOOKUP]]=0,0,IF(Table2[[#This Row],[PRICE TIER LOOKUP]]&gt;0,SUM(AB362/AJ362)))</f>
        <v>6.0857224248189723E-4</v>
      </c>
      <c r="AL362" s="74" t="e">
        <f>IF(AK362&lt;#REF!,"STRIKE",IF(AK362&gt;=#REF!,"GOOD"))</f>
        <v>#REF!</v>
      </c>
      <c r="AM362" s="75">
        <f>VLOOKUP(H362,'Roll ups'!A:B,2,FALSE)</f>
        <v>325145452.83999985</v>
      </c>
      <c r="AN362" s="77">
        <f t="shared" si="12"/>
        <v>1.4186143338962162E-4</v>
      </c>
      <c r="AO362" s="74" t="str">
        <f>IFERROR(VLOOKUP(Table2[[#This Row],[Product Name]],'Roll ups'!L:P,5,FALSE),"GOOD")</f>
        <v>GOOD</v>
      </c>
      <c r="AP362" s="74">
        <f>Table2[[#This Row],[Retail Dollar Vol Current 12 Mths]]/Table2[[#This Row],[SHELF SALES  LOOKUP]]</f>
        <v>1.5348699963077121E-4</v>
      </c>
      <c r="AQ362" s="69">
        <f t="shared" si="13"/>
        <v>0</v>
      </c>
      <c r="AR36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362" s="69" t="e">
        <f>IF(Table2[[#This Row],[Shelf Dollar Vol Current 12 Mths]]&gt;#REF!,"MEETS $ CRITERIA",IF(Table2[[#This Row],[Shelf Dollar Vol Current 12 Mths]]&lt;#REF!+1,"DOES NOT MEET $ CRITERIA"))</f>
        <v>#REF!</v>
      </c>
      <c r="AT362" s="78"/>
    </row>
    <row r="363" spans="1:46" ht="13.8" x14ac:dyDescent="0.3">
      <c r="A363" s="68" t="s">
        <v>3647</v>
      </c>
      <c r="B363" s="69">
        <v>65251</v>
      </c>
      <c r="C363" s="69">
        <v>432</v>
      </c>
      <c r="D363" s="69" t="s">
        <v>25</v>
      </c>
      <c r="E363" s="70" t="s">
        <v>6313</v>
      </c>
      <c r="F363" s="70"/>
      <c r="G363" s="71" t="s">
        <v>7053</v>
      </c>
      <c r="H363" s="69" t="s">
        <v>6315</v>
      </c>
      <c r="I363" s="68" t="s">
        <v>54</v>
      </c>
      <c r="J363" s="68" t="s">
        <v>191</v>
      </c>
      <c r="K363" s="68" t="s">
        <v>132</v>
      </c>
      <c r="L363" s="68" t="s">
        <v>132</v>
      </c>
      <c r="M363" s="68" t="s">
        <v>191</v>
      </c>
      <c r="N363" s="68" t="s">
        <v>211</v>
      </c>
      <c r="O363" s="68" t="s">
        <v>7054</v>
      </c>
      <c r="P363" s="72" t="s">
        <v>191</v>
      </c>
      <c r="Q363" s="68" t="s">
        <v>341</v>
      </c>
      <c r="R363" s="68" t="s">
        <v>31</v>
      </c>
      <c r="S363" s="68">
        <v>10</v>
      </c>
      <c r="T363" s="68">
        <v>8</v>
      </c>
      <c r="U363" s="68">
        <v>0.2</v>
      </c>
      <c r="V363" s="68">
        <v>60.02</v>
      </c>
      <c r="W363" s="68">
        <v>42.68</v>
      </c>
      <c r="X363" s="68">
        <v>0.28999999999999998</v>
      </c>
      <c r="Y363" s="68">
        <v>162.05000000000001</v>
      </c>
      <c r="Z363" s="68">
        <v>169.4</v>
      </c>
      <c r="AA363" s="68">
        <v>-0.05</v>
      </c>
      <c r="AB363" s="73">
        <v>46904.4</v>
      </c>
      <c r="AC363" s="73">
        <v>53762.23</v>
      </c>
      <c r="AD363" s="73">
        <v>58496.4</v>
      </c>
      <c r="AE363" s="73">
        <v>53762.23</v>
      </c>
      <c r="AF363" s="73"/>
      <c r="AG363" s="73">
        <f>IFERROR(VLOOKUP(J363,'Roll ups'!D:E,2,FALSE),0)</f>
        <v>22444928.369999994</v>
      </c>
      <c r="AH363" s="74">
        <f>IF(Table2[[#This Row],[CATEGORY TTL LOOKUP]]=0,0,IF(Table2[[#This Row],[CATEGORY TTL LOOKUP]]&gt;0,SUM(AB363/AG363)))</f>
        <v>2.0897549427109181E-3</v>
      </c>
      <c r="AI363" s="74" t="str">
        <f>IFERROR(IF(AH363&lt;#REF!,"STRIKE",IF(AH363&gt;=#REF!,"GOOD")),"NO DATA")</f>
        <v>NO DATA</v>
      </c>
      <c r="AJ363" s="75">
        <f>IFERROR(VLOOKUP(K363,'Roll ups'!H:I,2,FALSE),0)</f>
        <v>126094742.97999983</v>
      </c>
      <c r="AK363" s="76">
        <f>IF(Table2[[#This Row],[PRICE TIER LOOKUP]]=0,0,IF(Table2[[#This Row],[PRICE TIER LOOKUP]]&gt;0,SUM(AB363/AJ363)))</f>
        <v>3.7197744244928289E-4</v>
      </c>
      <c r="AL363" s="74" t="e">
        <f>IF(AK363&lt;#REF!,"STRIKE",IF(AK363&gt;=#REF!,"GOOD"))</f>
        <v>#REF!</v>
      </c>
      <c r="AM363" s="75">
        <f>VLOOKUP(H363,'Roll ups'!A:B,2,FALSE)</f>
        <v>325145452.83999985</v>
      </c>
      <c r="AN363" s="77">
        <f t="shared" si="12"/>
        <v>1.4425666910089339E-4</v>
      </c>
      <c r="AO363" s="74" t="str">
        <f>IFERROR(VLOOKUP(Table2[[#This Row],[Product Name]],'Roll ups'!L:P,5,FALSE),"GOOD")</f>
        <v>GOOD</v>
      </c>
      <c r="AP363" s="74">
        <f>Table2[[#This Row],[Retail Dollar Vol Current 12 Mths]]/Table2[[#This Row],[SHELF SALES  LOOKUP]]</f>
        <v>1.7990840557375215E-4</v>
      </c>
      <c r="AQ363" s="69">
        <f t="shared" si="13"/>
        <v>0</v>
      </c>
      <c r="AR36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363" s="69" t="e">
        <f>IF(Table2[[#This Row],[Shelf Dollar Vol Current 12 Mths]]&gt;#REF!,"MEETS $ CRITERIA",IF(Table2[[#This Row],[Shelf Dollar Vol Current 12 Mths]]&lt;#REF!+1,"DOES NOT MEET $ CRITERIA"))</f>
        <v>#REF!</v>
      </c>
      <c r="AT363" s="78"/>
    </row>
    <row r="364" spans="1:46" ht="13.8" x14ac:dyDescent="0.3">
      <c r="A364" s="68" t="s">
        <v>4024</v>
      </c>
      <c r="B364" s="69">
        <v>65252</v>
      </c>
      <c r="C364" s="69">
        <v>240</v>
      </c>
      <c r="D364" s="69" t="s">
        <v>25</v>
      </c>
      <c r="E364" s="70" t="s">
        <v>6313</v>
      </c>
      <c r="F364" s="70"/>
      <c r="G364" s="71" t="s">
        <v>7055</v>
      </c>
      <c r="H364" s="69" t="s">
        <v>6315</v>
      </c>
      <c r="I364" s="68" t="s">
        <v>54</v>
      </c>
      <c r="J364" s="68" t="s">
        <v>191</v>
      </c>
      <c r="K364" s="68" t="s">
        <v>132</v>
      </c>
      <c r="L364" s="68" t="s">
        <v>132</v>
      </c>
      <c r="M364" s="68" t="s">
        <v>191</v>
      </c>
      <c r="N364" s="68" t="s">
        <v>211</v>
      </c>
      <c r="O364" s="68" t="s">
        <v>7056</v>
      </c>
      <c r="P364" s="72" t="s">
        <v>191</v>
      </c>
      <c r="Q364" s="68" t="s">
        <v>341</v>
      </c>
      <c r="R364" s="68" t="s">
        <v>31</v>
      </c>
      <c r="S364" s="68">
        <v>3</v>
      </c>
      <c r="T364" s="68">
        <v>4.8</v>
      </c>
      <c r="U364" s="68">
        <v>-0.8</v>
      </c>
      <c r="V364" s="68">
        <v>15.99</v>
      </c>
      <c r="W364" s="68">
        <v>25.58</v>
      </c>
      <c r="X364" s="68">
        <v>-0.6</v>
      </c>
      <c r="Y364" s="68">
        <v>130.11000000000001</v>
      </c>
      <c r="Z364" s="68">
        <v>90.62</v>
      </c>
      <c r="AA364" s="68">
        <v>0.3</v>
      </c>
      <c r="AB364" s="73">
        <v>27686.400000000001</v>
      </c>
      <c r="AC364" s="73">
        <v>29290.66</v>
      </c>
      <c r="AD364" s="73">
        <v>43802.879999999997</v>
      </c>
      <c r="AE364" s="73">
        <v>30514.66</v>
      </c>
      <c r="AF364" s="73"/>
      <c r="AG364" s="73">
        <f>IFERROR(VLOOKUP(J364,'Roll ups'!D:E,2,FALSE),0)</f>
        <v>22444928.369999994</v>
      </c>
      <c r="AH364" s="74">
        <f>IF(Table2[[#This Row],[CATEGORY TTL LOOKUP]]=0,0,IF(Table2[[#This Row],[CATEGORY TTL LOOKUP]]&gt;0,SUM(AB364/AG364)))</f>
        <v>1.2335258791471924E-3</v>
      </c>
      <c r="AI364" s="74" t="str">
        <f>IFERROR(IF(AH364&lt;#REF!,"STRIKE",IF(AH364&gt;=#REF!,"GOOD")),"NO DATA")</f>
        <v>NO DATA</v>
      </c>
      <c r="AJ364" s="75">
        <f>IFERROR(VLOOKUP(K364,'Roll ups'!H:I,2,FALSE),0)</f>
        <v>126094742.97999983</v>
      </c>
      <c r="AK364" s="76">
        <f>IF(Table2[[#This Row],[PRICE TIER LOOKUP]]=0,0,IF(Table2[[#This Row],[PRICE TIER LOOKUP]]&gt;0,SUM(AB364/AJ364)))</f>
        <v>2.1956823373985864E-4</v>
      </c>
      <c r="AL364" s="74" t="e">
        <f>IF(AK364&lt;#REF!,"STRIKE",IF(AK364&gt;=#REF!,"GOOD"))</f>
        <v>#REF!</v>
      </c>
      <c r="AM364" s="75">
        <f>VLOOKUP(H364,'Roll ups'!A:B,2,FALSE)</f>
        <v>325145452.83999985</v>
      </c>
      <c r="AN364" s="77">
        <f t="shared" si="12"/>
        <v>8.5150814068509037E-5</v>
      </c>
      <c r="AO364" s="74" t="str">
        <f>IFERROR(VLOOKUP(Table2[[#This Row],[Product Name]],'Roll ups'!L:P,5,FALSE),"GOOD")</f>
        <v>GOOD</v>
      </c>
      <c r="AP364" s="74">
        <f>Table2[[#This Row],[Retail Dollar Vol Current 12 Mths]]/Table2[[#This Row],[SHELF SALES  LOOKUP]]</f>
        <v>1.3471779973363141E-4</v>
      </c>
      <c r="AQ364" s="69">
        <f t="shared" si="13"/>
        <v>0</v>
      </c>
      <c r="AR36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364" s="69" t="e">
        <f>IF(Table2[[#This Row],[Shelf Dollar Vol Current 12 Mths]]&gt;#REF!,"MEETS $ CRITERIA",IF(Table2[[#This Row],[Shelf Dollar Vol Current 12 Mths]]&lt;#REF!+1,"DOES NOT MEET $ CRITERIA"))</f>
        <v>#REF!</v>
      </c>
      <c r="AT364" s="78"/>
    </row>
    <row r="365" spans="1:46" ht="13.8" x14ac:dyDescent="0.3">
      <c r="A365" s="68" t="s">
        <v>3315</v>
      </c>
      <c r="B365" s="69">
        <v>65253</v>
      </c>
      <c r="C365" s="69">
        <v>411</v>
      </c>
      <c r="D365" s="69" t="s">
        <v>25</v>
      </c>
      <c r="E365" s="70" t="s">
        <v>6313</v>
      </c>
      <c r="F365" s="70"/>
      <c r="G365" s="71" t="s">
        <v>7057</v>
      </c>
      <c r="H365" s="69" t="s">
        <v>6315</v>
      </c>
      <c r="I365" s="68" t="s">
        <v>54</v>
      </c>
      <c r="J365" s="68" t="s">
        <v>191</v>
      </c>
      <c r="K365" s="68" t="s">
        <v>132</v>
      </c>
      <c r="L365" s="68" t="s">
        <v>132</v>
      </c>
      <c r="M365" s="68" t="s">
        <v>191</v>
      </c>
      <c r="N365" s="68" t="s">
        <v>211</v>
      </c>
      <c r="O365" s="68" t="s">
        <v>7058</v>
      </c>
      <c r="P365" s="72" t="s">
        <v>191</v>
      </c>
      <c r="Q365" s="68" t="s">
        <v>341</v>
      </c>
      <c r="R365" s="68" t="s">
        <v>31</v>
      </c>
      <c r="S365" s="68">
        <v>20</v>
      </c>
      <c r="T365" s="68">
        <v>28.81</v>
      </c>
      <c r="U365" s="68">
        <v>-0.47</v>
      </c>
      <c r="V365" s="68">
        <v>83.02</v>
      </c>
      <c r="W365" s="68">
        <v>149.34</v>
      </c>
      <c r="X365" s="68">
        <v>-0.8</v>
      </c>
      <c r="Y365" s="68">
        <v>282.83999999999997</v>
      </c>
      <c r="Z365" s="68">
        <v>475.8</v>
      </c>
      <c r="AA365" s="68">
        <v>-0.68</v>
      </c>
      <c r="AB365" s="73">
        <v>71957.75</v>
      </c>
      <c r="AC365" s="73">
        <v>119154.75</v>
      </c>
      <c r="AD365" s="73">
        <v>73168.75</v>
      </c>
      <c r="AE365" s="73">
        <v>123090.25</v>
      </c>
      <c r="AF365" s="73"/>
      <c r="AG365" s="73">
        <f>IFERROR(VLOOKUP(J365,'Roll ups'!D:E,2,FALSE),0)</f>
        <v>22444928.369999994</v>
      </c>
      <c r="AH365" s="74">
        <f>IF(Table2[[#This Row],[CATEGORY TTL LOOKUP]]=0,0,IF(Table2[[#This Row],[CATEGORY TTL LOOKUP]]&gt;0,SUM(AB365/AG365)))</f>
        <v>3.2059692423068321E-3</v>
      </c>
      <c r="AI365" s="74" t="str">
        <f>IFERROR(IF(AH365&lt;#REF!,"STRIKE",IF(AH365&gt;=#REF!,"GOOD")),"NO DATA")</f>
        <v>NO DATA</v>
      </c>
      <c r="AJ365" s="75">
        <f>IFERROR(VLOOKUP(K365,'Roll ups'!H:I,2,FALSE),0)</f>
        <v>126094742.97999983</v>
      </c>
      <c r="AK365" s="76">
        <f>IF(Table2[[#This Row],[PRICE TIER LOOKUP]]=0,0,IF(Table2[[#This Row],[PRICE TIER LOOKUP]]&gt;0,SUM(AB365/AJ365)))</f>
        <v>5.7066415537571926E-4</v>
      </c>
      <c r="AL365" s="74" t="e">
        <f>IF(AK365&lt;#REF!,"STRIKE",IF(AK365&gt;=#REF!,"GOOD"))</f>
        <v>#REF!</v>
      </c>
      <c r="AM365" s="75">
        <f>VLOOKUP(H365,'Roll ups'!A:B,2,FALSE)</f>
        <v>325145452.83999985</v>
      </c>
      <c r="AN365" s="77">
        <f t="shared" si="12"/>
        <v>2.2130941512938683E-4</v>
      </c>
      <c r="AO365" s="74" t="str">
        <f>IFERROR(VLOOKUP(Table2[[#This Row],[Product Name]],'Roll ups'!L:P,5,FALSE),"GOOD")</f>
        <v>GOOD</v>
      </c>
      <c r="AP365" s="74">
        <f>Table2[[#This Row],[Retail Dollar Vol Current 12 Mths]]/Table2[[#This Row],[SHELF SALES  LOOKUP]]</f>
        <v>2.2503390209182921E-4</v>
      </c>
      <c r="AQ365" s="69">
        <f t="shared" si="13"/>
        <v>0</v>
      </c>
      <c r="AR36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365" s="69" t="e">
        <f>IF(Table2[[#This Row],[Shelf Dollar Vol Current 12 Mths]]&gt;#REF!,"MEETS $ CRITERIA",IF(Table2[[#This Row],[Shelf Dollar Vol Current 12 Mths]]&lt;#REF!+1,"DOES NOT MEET $ CRITERIA"))</f>
        <v>#REF!</v>
      </c>
      <c r="AT365" s="78"/>
    </row>
    <row r="366" spans="1:46" ht="13.8" x14ac:dyDescent="0.3">
      <c r="A366" s="68" t="s">
        <v>3092</v>
      </c>
      <c r="B366" s="69">
        <v>65254</v>
      </c>
      <c r="C366" s="69">
        <v>740</v>
      </c>
      <c r="D366" s="69" t="s">
        <v>25</v>
      </c>
      <c r="E366" s="70" t="s">
        <v>6313</v>
      </c>
      <c r="F366" s="70"/>
      <c r="G366" s="71" t="s">
        <v>7059</v>
      </c>
      <c r="H366" s="69" t="s">
        <v>6315</v>
      </c>
      <c r="I366" s="68" t="s">
        <v>54</v>
      </c>
      <c r="J366" s="68" t="s">
        <v>191</v>
      </c>
      <c r="K366" s="68" t="s">
        <v>132</v>
      </c>
      <c r="L366" s="68" t="s">
        <v>132</v>
      </c>
      <c r="M366" s="68" t="s">
        <v>191</v>
      </c>
      <c r="N366" s="68" t="s">
        <v>211</v>
      </c>
      <c r="O366" s="68" t="s">
        <v>7060</v>
      </c>
      <c r="P366" s="72" t="s">
        <v>191</v>
      </c>
      <c r="Q366" s="68" t="s">
        <v>341</v>
      </c>
      <c r="R366" s="68" t="s">
        <v>31</v>
      </c>
      <c r="S366" s="68">
        <v>69</v>
      </c>
      <c r="T366" s="68">
        <v>49</v>
      </c>
      <c r="U366" s="68">
        <v>0.28999999999999998</v>
      </c>
      <c r="V366" s="68">
        <v>305.29000000000002</v>
      </c>
      <c r="W366" s="68">
        <v>307.88</v>
      </c>
      <c r="X366" s="68">
        <v>-0.01</v>
      </c>
      <c r="Y366" s="68">
        <v>1308.04</v>
      </c>
      <c r="Z366" s="68">
        <v>1360.25</v>
      </c>
      <c r="AA366" s="68">
        <v>-0.04</v>
      </c>
      <c r="AB366" s="73">
        <v>299631.37</v>
      </c>
      <c r="AC366" s="73">
        <v>316294.14</v>
      </c>
      <c r="AD366" s="73">
        <v>316755.37</v>
      </c>
      <c r="AE366" s="73">
        <v>329398.14</v>
      </c>
      <c r="AF366" s="73"/>
      <c r="AG366" s="73">
        <f>IFERROR(VLOOKUP(J366,'Roll ups'!D:E,2,FALSE),0)</f>
        <v>22444928.369999994</v>
      </c>
      <c r="AH366" s="74">
        <f>IF(Table2[[#This Row],[CATEGORY TTL LOOKUP]]=0,0,IF(Table2[[#This Row],[CATEGORY TTL LOOKUP]]&gt;0,SUM(AB366/AG366)))</f>
        <v>1.3349624692965776E-2</v>
      </c>
      <c r="AI366" s="74" t="str">
        <f>IFERROR(IF(AH366&lt;#REF!,"STRIKE",IF(AH366&gt;=#REF!,"GOOD")),"NO DATA")</f>
        <v>NO DATA</v>
      </c>
      <c r="AJ366" s="75">
        <f>IFERROR(VLOOKUP(K366,'Roll ups'!H:I,2,FALSE),0)</f>
        <v>126094742.97999983</v>
      </c>
      <c r="AK366" s="76">
        <f>IF(Table2[[#This Row],[PRICE TIER LOOKUP]]=0,0,IF(Table2[[#This Row],[PRICE TIER LOOKUP]]&gt;0,SUM(AB366/AJ366)))</f>
        <v>2.376239983672636E-3</v>
      </c>
      <c r="AL366" s="74" t="e">
        <f>IF(AK366&lt;#REF!,"STRIKE",IF(AK366&gt;=#REF!,"GOOD"))</f>
        <v>#REF!</v>
      </c>
      <c r="AM366" s="75">
        <f>VLOOKUP(H366,'Roll ups'!A:B,2,FALSE)</f>
        <v>325145452.83999985</v>
      </c>
      <c r="AN366" s="77">
        <f t="shared" si="12"/>
        <v>9.2153024864058289E-4</v>
      </c>
      <c r="AO366" s="74" t="str">
        <f>IFERROR(VLOOKUP(Table2[[#This Row],[Product Name]],'Roll ups'!L:P,5,FALSE),"GOOD")</f>
        <v>GOOD</v>
      </c>
      <c r="AP366" s="74">
        <f>Table2[[#This Row],[Retail Dollar Vol Current 12 Mths]]/Table2[[#This Row],[SHELF SALES  LOOKUP]]</f>
        <v>9.7419590904096541E-4</v>
      </c>
      <c r="AQ366" s="69">
        <f t="shared" si="13"/>
        <v>0</v>
      </c>
      <c r="AR36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366" s="69" t="e">
        <f>IF(Table2[[#This Row],[Shelf Dollar Vol Current 12 Mths]]&gt;#REF!,"MEETS $ CRITERIA",IF(Table2[[#This Row],[Shelf Dollar Vol Current 12 Mths]]&lt;#REF!+1,"DOES NOT MEET $ CRITERIA"))</f>
        <v>#REF!</v>
      </c>
      <c r="AT366" s="78"/>
    </row>
    <row r="367" spans="1:46" ht="13.8" x14ac:dyDescent="0.3">
      <c r="A367" s="68" t="s">
        <v>3047</v>
      </c>
      <c r="B367" s="69">
        <v>65256</v>
      </c>
      <c r="C367" s="69">
        <v>1081</v>
      </c>
      <c r="D367" s="69" t="s">
        <v>25</v>
      </c>
      <c r="E367" s="70" t="s">
        <v>6313</v>
      </c>
      <c r="F367" s="70"/>
      <c r="G367" s="71" t="s">
        <v>7061</v>
      </c>
      <c r="H367" s="69" t="s">
        <v>6315</v>
      </c>
      <c r="I367" s="68" t="s">
        <v>54</v>
      </c>
      <c r="J367" s="68" t="s">
        <v>191</v>
      </c>
      <c r="K367" s="68" t="s">
        <v>132</v>
      </c>
      <c r="L367" s="68" t="s">
        <v>132</v>
      </c>
      <c r="M367" s="68" t="s">
        <v>191</v>
      </c>
      <c r="N367" s="68" t="s">
        <v>211</v>
      </c>
      <c r="O367" s="68" t="s">
        <v>7062</v>
      </c>
      <c r="P367" s="72" t="s">
        <v>191</v>
      </c>
      <c r="Q367" s="68" t="s">
        <v>341</v>
      </c>
      <c r="R367" s="68" t="s">
        <v>31</v>
      </c>
      <c r="S367" s="68">
        <v>283</v>
      </c>
      <c r="T367" s="68">
        <v>390.67</v>
      </c>
      <c r="U367" s="68">
        <v>-0.38</v>
      </c>
      <c r="V367" s="68">
        <v>524.66999999999996</v>
      </c>
      <c r="W367" s="68">
        <v>630.58000000000004</v>
      </c>
      <c r="X367" s="68">
        <v>-0.2</v>
      </c>
      <c r="Y367" s="68">
        <v>1902.58</v>
      </c>
      <c r="Z367" s="68">
        <v>2293.92</v>
      </c>
      <c r="AA367" s="68">
        <v>-0.21</v>
      </c>
      <c r="AB367" s="73">
        <v>414570.54</v>
      </c>
      <c r="AC367" s="73">
        <v>499688.9</v>
      </c>
      <c r="AD367" s="73">
        <v>443378.02</v>
      </c>
      <c r="AE367" s="73">
        <v>534574.34</v>
      </c>
      <c r="AF367" s="73"/>
      <c r="AG367" s="73">
        <f>IFERROR(VLOOKUP(J367,'Roll ups'!D:E,2,FALSE),0)</f>
        <v>22444928.369999994</v>
      </c>
      <c r="AH367" s="74">
        <f>IF(Table2[[#This Row],[CATEGORY TTL LOOKUP]]=0,0,IF(Table2[[#This Row],[CATEGORY TTL LOOKUP]]&gt;0,SUM(AB367/AG367)))</f>
        <v>1.8470566408851502E-2</v>
      </c>
      <c r="AI367" s="74" t="str">
        <f>IFERROR(IF(AH367&lt;#REF!,"STRIKE",IF(AH367&gt;=#REF!,"GOOD")),"NO DATA")</f>
        <v>NO DATA</v>
      </c>
      <c r="AJ367" s="75">
        <f>IFERROR(VLOOKUP(K367,'Roll ups'!H:I,2,FALSE),0)</f>
        <v>126094742.97999983</v>
      </c>
      <c r="AK367" s="76">
        <f>IF(Table2[[#This Row],[PRICE TIER LOOKUP]]=0,0,IF(Table2[[#This Row],[PRICE TIER LOOKUP]]&gt;0,SUM(AB367/AJ367)))</f>
        <v>3.2877702131147209E-3</v>
      </c>
      <c r="AL367" s="74" t="e">
        <f>IF(AK367&lt;#REF!,"STRIKE",IF(AK367&gt;=#REF!,"GOOD"))</f>
        <v>#REF!</v>
      </c>
      <c r="AM367" s="75">
        <f>VLOOKUP(H367,'Roll ups'!A:B,2,FALSE)</f>
        <v>325145452.83999985</v>
      </c>
      <c r="AN367" s="77">
        <f t="shared" si="12"/>
        <v>1.2750310249733221E-3</v>
      </c>
      <c r="AO367" s="74" t="str">
        <f>IFERROR(VLOOKUP(Table2[[#This Row],[Product Name]],'Roll ups'!L:P,5,FALSE),"GOOD")</f>
        <v>GOOD</v>
      </c>
      <c r="AP367" s="74">
        <f>Table2[[#This Row],[Retail Dollar Vol Current 12 Mths]]/Table2[[#This Row],[SHELF SALES  LOOKUP]]</f>
        <v>1.3636297728517857E-3</v>
      </c>
      <c r="AQ367" s="69">
        <f t="shared" si="13"/>
        <v>0</v>
      </c>
      <c r="AR36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367" s="69" t="e">
        <f>IF(Table2[[#This Row],[Shelf Dollar Vol Current 12 Mths]]&gt;#REF!,"MEETS $ CRITERIA",IF(Table2[[#This Row],[Shelf Dollar Vol Current 12 Mths]]&lt;#REF!+1,"DOES NOT MEET $ CRITERIA"))</f>
        <v>#REF!</v>
      </c>
      <c r="AT367" s="78"/>
    </row>
    <row r="368" spans="1:46" ht="13.8" x14ac:dyDescent="0.3">
      <c r="A368" s="68" t="s">
        <v>3062</v>
      </c>
      <c r="B368" s="69">
        <v>65257</v>
      </c>
      <c r="C368" s="69">
        <v>651</v>
      </c>
      <c r="D368" s="69" t="s">
        <v>25</v>
      </c>
      <c r="E368" s="70" t="s">
        <v>6313</v>
      </c>
      <c r="F368" s="70"/>
      <c r="G368" s="71" t="s">
        <v>7063</v>
      </c>
      <c r="H368" s="69" t="s">
        <v>6315</v>
      </c>
      <c r="I368" s="68" t="s">
        <v>54</v>
      </c>
      <c r="J368" s="68" t="s">
        <v>191</v>
      </c>
      <c r="K368" s="68" t="s">
        <v>132</v>
      </c>
      <c r="L368" s="68" t="s">
        <v>132</v>
      </c>
      <c r="M368" s="68" t="s">
        <v>191</v>
      </c>
      <c r="N368" s="68" t="s">
        <v>211</v>
      </c>
      <c r="O368" s="68" t="s">
        <v>7064</v>
      </c>
      <c r="P368" s="72" t="s">
        <v>191</v>
      </c>
      <c r="Q368" s="68" t="s">
        <v>341</v>
      </c>
      <c r="R368" s="68" t="s">
        <v>31</v>
      </c>
      <c r="S368" s="68">
        <v>125</v>
      </c>
      <c r="T368" s="68">
        <v>153.32</v>
      </c>
      <c r="U368" s="68">
        <v>-0.23</v>
      </c>
      <c r="V368" s="68">
        <v>572.07000000000005</v>
      </c>
      <c r="W368" s="68">
        <v>634.51</v>
      </c>
      <c r="X368" s="68">
        <v>-0.11</v>
      </c>
      <c r="Y368" s="68">
        <v>2193.9499999999998</v>
      </c>
      <c r="Z368" s="68">
        <v>2428.38</v>
      </c>
      <c r="AA368" s="68">
        <v>-0.11</v>
      </c>
      <c r="AB368" s="73">
        <v>442939.22</v>
      </c>
      <c r="AC368" s="73">
        <v>492715.82</v>
      </c>
      <c r="AD368" s="73">
        <v>459315.22</v>
      </c>
      <c r="AE368" s="73">
        <v>508347.34</v>
      </c>
      <c r="AF368" s="73"/>
      <c r="AG368" s="73">
        <f>IFERROR(VLOOKUP(J368,'Roll ups'!D:E,2,FALSE),0)</f>
        <v>22444928.369999994</v>
      </c>
      <c r="AH368" s="74">
        <f>IF(Table2[[#This Row],[CATEGORY TTL LOOKUP]]=0,0,IF(Table2[[#This Row],[CATEGORY TTL LOOKUP]]&gt;0,SUM(AB368/AG368)))</f>
        <v>1.9734490246448494E-2</v>
      </c>
      <c r="AI368" s="74" t="str">
        <f>IFERROR(IF(AH368&lt;#REF!,"STRIKE",IF(AH368&gt;=#REF!,"GOOD")),"NO DATA")</f>
        <v>NO DATA</v>
      </c>
      <c r="AJ368" s="75">
        <f>IFERROR(VLOOKUP(K368,'Roll ups'!H:I,2,FALSE),0)</f>
        <v>126094742.97999983</v>
      </c>
      <c r="AK368" s="76">
        <f>IF(Table2[[#This Row],[PRICE TIER LOOKUP]]=0,0,IF(Table2[[#This Row],[PRICE TIER LOOKUP]]&gt;0,SUM(AB368/AJ368)))</f>
        <v>3.5127492989160979E-3</v>
      </c>
      <c r="AL368" s="74" t="e">
        <f>IF(AK368&lt;#REF!,"STRIKE",IF(AK368&gt;=#REF!,"GOOD"))</f>
        <v>#REF!</v>
      </c>
      <c r="AM368" s="75">
        <f>VLOOKUP(H368,'Roll ups'!A:B,2,FALSE)</f>
        <v>325145452.83999985</v>
      </c>
      <c r="AN368" s="77">
        <f t="shared" si="12"/>
        <v>1.3622802229928924E-3</v>
      </c>
      <c r="AO368" s="74" t="str">
        <f>IFERROR(VLOOKUP(Table2[[#This Row],[Product Name]],'Roll ups'!L:P,5,FALSE),"GOOD")</f>
        <v>GOOD</v>
      </c>
      <c r="AP368" s="74">
        <f>Table2[[#This Row],[Retail Dollar Vol Current 12 Mths]]/Table2[[#This Row],[SHELF SALES  LOOKUP]]</f>
        <v>1.4126453745180421E-3</v>
      </c>
      <c r="AQ368" s="69">
        <f t="shared" si="13"/>
        <v>0</v>
      </c>
      <c r="AR36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368" s="69" t="e">
        <f>IF(Table2[[#This Row],[Shelf Dollar Vol Current 12 Mths]]&gt;#REF!,"MEETS $ CRITERIA",IF(Table2[[#This Row],[Shelf Dollar Vol Current 12 Mths]]&lt;#REF!+1,"DOES NOT MEET $ CRITERIA"))</f>
        <v>#REF!</v>
      </c>
      <c r="AT368" s="78"/>
    </row>
    <row r="369" spans="1:46" ht="13.8" x14ac:dyDescent="0.3">
      <c r="A369" s="68" t="s">
        <v>3291</v>
      </c>
      <c r="B369" s="69">
        <v>65258</v>
      </c>
      <c r="C369" s="69">
        <v>420</v>
      </c>
      <c r="D369" s="69" t="s">
        <v>25</v>
      </c>
      <c r="E369" s="70" t="s">
        <v>6313</v>
      </c>
      <c r="F369" s="70"/>
      <c r="G369" s="71" t="s">
        <v>7065</v>
      </c>
      <c r="H369" s="69" t="s">
        <v>6315</v>
      </c>
      <c r="I369" s="68" t="s">
        <v>54</v>
      </c>
      <c r="J369" s="68" t="s">
        <v>191</v>
      </c>
      <c r="K369" s="68" t="s">
        <v>132</v>
      </c>
      <c r="L369" s="68" t="s">
        <v>132</v>
      </c>
      <c r="M369" s="68" t="s">
        <v>191</v>
      </c>
      <c r="N369" s="68" t="s">
        <v>211</v>
      </c>
      <c r="O369" s="68" t="s">
        <v>7066</v>
      </c>
      <c r="P369" s="72" t="s">
        <v>191</v>
      </c>
      <c r="Q369" s="68" t="s">
        <v>341</v>
      </c>
      <c r="R369" s="68" t="s">
        <v>31</v>
      </c>
      <c r="S369" s="68">
        <v>65</v>
      </c>
      <c r="T369" s="68">
        <v>77.2</v>
      </c>
      <c r="U369" s="68">
        <v>-0.19</v>
      </c>
      <c r="V369" s="68">
        <v>284.3</v>
      </c>
      <c r="W369" s="68">
        <v>275.16000000000003</v>
      </c>
      <c r="X369" s="68">
        <v>0.03</v>
      </c>
      <c r="Y369" s="68">
        <v>1015.67</v>
      </c>
      <c r="Z369" s="68">
        <v>1291.4000000000001</v>
      </c>
      <c r="AA369" s="68">
        <v>-0.27</v>
      </c>
      <c r="AB369" s="73">
        <v>182871.31</v>
      </c>
      <c r="AC369" s="73">
        <v>231808.77</v>
      </c>
      <c r="AD369" s="73">
        <v>187871.31</v>
      </c>
      <c r="AE369" s="73">
        <v>238876.77</v>
      </c>
      <c r="AF369" s="73"/>
      <c r="AG369" s="73">
        <f>IFERROR(VLOOKUP(J369,'Roll ups'!D:E,2,FALSE),0)</f>
        <v>22444928.369999994</v>
      </c>
      <c r="AH369" s="74">
        <f>IF(Table2[[#This Row],[CATEGORY TTL LOOKUP]]=0,0,IF(Table2[[#This Row],[CATEGORY TTL LOOKUP]]&gt;0,SUM(AB369/AG369)))</f>
        <v>8.1475559638865564E-3</v>
      </c>
      <c r="AI369" s="74" t="str">
        <f>IFERROR(IF(AH369&lt;#REF!,"STRIKE",IF(AH369&gt;=#REF!,"GOOD")),"NO DATA")</f>
        <v>NO DATA</v>
      </c>
      <c r="AJ369" s="75">
        <f>IFERROR(VLOOKUP(K369,'Roll ups'!H:I,2,FALSE),0)</f>
        <v>126094742.97999983</v>
      </c>
      <c r="AK369" s="76">
        <f>IF(Table2[[#This Row],[PRICE TIER LOOKUP]]=0,0,IF(Table2[[#This Row],[PRICE TIER LOOKUP]]&gt;0,SUM(AB369/AJ369)))</f>
        <v>1.450269104628776E-3</v>
      </c>
      <c r="AL369" s="74" t="e">
        <f>IF(AK369&lt;#REF!,"STRIKE",IF(AK369&gt;=#REF!,"GOOD"))</f>
        <v>#REF!</v>
      </c>
      <c r="AM369" s="75">
        <f>VLOOKUP(H369,'Roll ups'!A:B,2,FALSE)</f>
        <v>325145452.83999985</v>
      </c>
      <c r="AN369" s="77">
        <f t="shared" si="12"/>
        <v>5.6242924021449796E-4</v>
      </c>
      <c r="AO369" s="74" t="str">
        <f>IFERROR(VLOOKUP(Table2[[#This Row],[Product Name]],'Roll ups'!L:P,5,FALSE),"GOOD")</f>
        <v>GOOD</v>
      </c>
      <c r="AP369" s="74">
        <f>Table2[[#This Row],[Retail Dollar Vol Current 12 Mths]]/Table2[[#This Row],[SHELF SALES  LOOKUP]]</f>
        <v>5.7780697333771169E-4</v>
      </c>
      <c r="AQ369" s="69">
        <f t="shared" si="13"/>
        <v>0</v>
      </c>
      <c r="AR36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369" s="69" t="e">
        <f>IF(Table2[[#This Row],[Shelf Dollar Vol Current 12 Mths]]&gt;#REF!,"MEETS $ CRITERIA",IF(Table2[[#This Row],[Shelf Dollar Vol Current 12 Mths]]&lt;#REF!+1,"DOES NOT MEET $ CRITERIA"))</f>
        <v>#REF!</v>
      </c>
      <c r="AT369" s="78"/>
    </row>
    <row r="370" spans="1:46" ht="13.8" x14ac:dyDescent="0.3">
      <c r="A370" s="68" t="s">
        <v>3988</v>
      </c>
      <c r="B370" s="69">
        <v>65426</v>
      </c>
      <c r="C370" s="69">
        <v>306</v>
      </c>
      <c r="D370" s="69" t="s">
        <v>25</v>
      </c>
      <c r="E370" s="70" t="s">
        <v>6313</v>
      </c>
      <c r="F370" s="70"/>
      <c r="G370" s="71" t="s">
        <v>7067</v>
      </c>
      <c r="H370" s="69" t="s">
        <v>6315</v>
      </c>
      <c r="I370" s="68" t="s">
        <v>54</v>
      </c>
      <c r="J370" s="68" t="s">
        <v>191</v>
      </c>
      <c r="K370" s="68" t="s">
        <v>132</v>
      </c>
      <c r="L370" s="68" t="s">
        <v>6320</v>
      </c>
      <c r="M370" s="68" t="s">
        <v>191</v>
      </c>
      <c r="N370" s="68" t="s">
        <v>211</v>
      </c>
      <c r="O370" s="68" t="s">
        <v>7068</v>
      </c>
      <c r="P370" s="72" t="s">
        <v>191</v>
      </c>
      <c r="Q370" s="68" t="s">
        <v>44</v>
      </c>
      <c r="R370" s="68" t="s">
        <v>31</v>
      </c>
      <c r="S370" s="68">
        <v>11</v>
      </c>
      <c r="T370" s="68">
        <v>10</v>
      </c>
      <c r="U370" s="68">
        <v>0.05</v>
      </c>
      <c r="V370" s="68">
        <v>57.67</v>
      </c>
      <c r="W370" s="68">
        <v>38.75</v>
      </c>
      <c r="X370" s="68">
        <v>0.33</v>
      </c>
      <c r="Y370" s="68">
        <v>278.42</v>
      </c>
      <c r="Z370" s="68">
        <v>220.92</v>
      </c>
      <c r="AA370" s="68">
        <v>0.21</v>
      </c>
      <c r="AB370" s="73">
        <v>66786.59</v>
      </c>
      <c r="AC370" s="73">
        <v>51551.31</v>
      </c>
      <c r="AD370" s="73">
        <v>66786.59</v>
      </c>
      <c r="AE370" s="73">
        <v>51551.31</v>
      </c>
      <c r="AF370" s="73"/>
      <c r="AG370" s="73">
        <f>IFERROR(VLOOKUP(J370,'Roll ups'!D:E,2,FALSE),0)</f>
        <v>22444928.369999994</v>
      </c>
      <c r="AH370" s="74">
        <f>IF(Table2[[#This Row],[CATEGORY TTL LOOKUP]]=0,0,IF(Table2[[#This Row],[CATEGORY TTL LOOKUP]]&gt;0,SUM(AB370/AG370)))</f>
        <v>2.9755759920030442E-3</v>
      </c>
      <c r="AI370" s="74" t="str">
        <f>IFERROR(IF(AH370&lt;#REF!,"STRIKE",IF(AH370&gt;=#REF!,"GOOD")),"NO DATA")</f>
        <v>NO DATA</v>
      </c>
      <c r="AJ370" s="75">
        <f>IFERROR(VLOOKUP(K370,'Roll ups'!H:I,2,FALSE),0)</f>
        <v>126094742.97999983</v>
      </c>
      <c r="AK370" s="76">
        <f>IF(Table2[[#This Row],[PRICE TIER LOOKUP]]=0,0,IF(Table2[[#This Row],[PRICE TIER LOOKUP]]&gt;0,SUM(AB370/AJ370)))</f>
        <v>5.2965403966597695E-4</v>
      </c>
      <c r="AL370" s="74" t="e">
        <f>IF(AK370&lt;#REF!,"STRIKE",IF(AK370&gt;=#REF!,"GOOD"))</f>
        <v>#REF!</v>
      </c>
      <c r="AM370" s="75">
        <f>VLOOKUP(H370,'Roll ups'!A:B,2,FALSE)</f>
        <v>325145452.83999985</v>
      </c>
      <c r="AN370" s="77">
        <f t="shared" si="12"/>
        <v>2.0540527144589924E-4</v>
      </c>
      <c r="AO370" s="74" t="str">
        <f>IFERROR(VLOOKUP(Table2[[#This Row],[Product Name]],'Roll ups'!L:P,5,FALSE),"GOOD")</f>
        <v>GOOD</v>
      </c>
      <c r="AP370" s="74">
        <f>Table2[[#This Row],[Retail Dollar Vol Current 12 Mths]]/Table2[[#This Row],[SHELF SALES  LOOKUP]]</f>
        <v>2.0540527144589924E-4</v>
      </c>
      <c r="AQ370" s="69">
        <f t="shared" si="13"/>
        <v>0</v>
      </c>
      <c r="AR37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370" s="69" t="e">
        <f>IF(Table2[[#This Row],[Shelf Dollar Vol Current 12 Mths]]&gt;#REF!,"MEETS $ CRITERIA",IF(Table2[[#This Row],[Shelf Dollar Vol Current 12 Mths]]&lt;#REF!+1,"DOES NOT MEET $ CRITERIA"))</f>
        <v>#REF!</v>
      </c>
      <c r="AT370" s="78"/>
    </row>
    <row r="371" spans="1:46" ht="13.8" x14ac:dyDescent="0.3">
      <c r="A371" s="68" t="s">
        <v>2953</v>
      </c>
      <c r="B371" s="69">
        <v>66186</v>
      </c>
      <c r="C371" s="69">
        <v>150</v>
      </c>
      <c r="D371" s="69" t="s">
        <v>25</v>
      </c>
      <c r="E371" s="70" t="s">
        <v>6313</v>
      </c>
      <c r="F371" s="70"/>
      <c r="G371" s="71" t="s">
        <v>7069</v>
      </c>
      <c r="H371" s="69" t="s">
        <v>6315</v>
      </c>
      <c r="I371" s="68" t="s">
        <v>54</v>
      </c>
      <c r="J371" s="68" t="s">
        <v>191</v>
      </c>
      <c r="K371" s="68" t="s">
        <v>146</v>
      </c>
      <c r="L371" s="68" t="s">
        <v>6320</v>
      </c>
      <c r="M371" s="68" t="s">
        <v>191</v>
      </c>
      <c r="N371" s="68" t="s">
        <v>211</v>
      </c>
      <c r="O371" s="68" t="s">
        <v>7070</v>
      </c>
      <c r="P371" s="72" t="s">
        <v>191</v>
      </c>
      <c r="Q371" s="68" t="s">
        <v>51</v>
      </c>
      <c r="R371" s="68" t="s">
        <v>31</v>
      </c>
      <c r="S371" s="68">
        <v>6</v>
      </c>
      <c r="T371" s="68">
        <v>7</v>
      </c>
      <c r="U371" s="68">
        <v>-0.17</v>
      </c>
      <c r="V371" s="68">
        <v>14</v>
      </c>
      <c r="W371" s="68">
        <v>21</v>
      </c>
      <c r="X371" s="68">
        <v>-0.5</v>
      </c>
      <c r="Y371" s="68">
        <v>49</v>
      </c>
      <c r="Z371" s="68">
        <v>66.5</v>
      </c>
      <c r="AA371" s="68">
        <v>-0.36</v>
      </c>
      <c r="AB371" s="73">
        <v>15387.96</v>
      </c>
      <c r="AC371" s="73">
        <v>19691.34</v>
      </c>
      <c r="AD371" s="73">
        <v>15387.96</v>
      </c>
      <c r="AE371" s="73">
        <v>19691.34</v>
      </c>
      <c r="AF371" s="73"/>
      <c r="AG371" s="73">
        <f>IFERROR(VLOOKUP(J371,'Roll ups'!D:E,2,FALSE),0)</f>
        <v>22444928.369999994</v>
      </c>
      <c r="AH371" s="74">
        <f>IF(Table2[[#This Row],[CATEGORY TTL LOOKUP]]=0,0,IF(Table2[[#This Row],[CATEGORY TTL LOOKUP]]&gt;0,SUM(AB371/AG371)))</f>
        <v>6.8558739624081965E-4</v>
      </c>
      <c r="AI371" s="74" t="str">
        <f>IFERROR(IF(AH371&lt;#REF!,"STRIKE",IF(AH371&gt;=#REF!,"GOOD")),"NO DATA")</f>
        <v>NO DATA</v>
      </c>
      <c r="AJ371" s="75">
        <f>IFERROR(VLOOKUP(K371,'Roll ups'!H:I,2,FALSE),0)</f>
        <v>69119979.479999974</v>
      </c>
      <c r="AK371" s="76">
        <f>IF(Table2[[#This Row],[PRICE TIER LOOKUP]]=0,0,IF(Table2[[#This Row],[PRICE TIER LOOKUP]]&gt;0,SUM(AB371/AJ371)))</f>
        <v>2.226268022034431E-4</v>
      </c>
      <c r="AL371" s="74" t="e">
        <f>IF(AK371&lt;#REF!,"STRIKE",IF(AK371&gt;=#REF!,"GOOD"))</f>
        <v>#REF!</v>
      </c>
      <c r="AM371" s="75">
        <f>VLOOKUP(H371,'Roll ups'!A:B,2,FALSE)</f>
        <v>325145452.83999985</v>
      </c>
      <c r="AN371" s="77">
        <f t="shared" si="12"/>
        <v>4.7326388438137647E-5</v>
      </c>
      <c r="AO371" s="74" t="str">
        <f>IFERROR(VLOOKUP(Table2[[#This Row],[Product Name]],'Roll ups'!L:P,5,FALSE),"GOOD")</f>
        <v>GOOD</v>
      </c>
      <c r="AP371" s="74">
        <f>Table2[[#This Row],[Retail Dollar Vol Current 12 Mths]]/Table2[[#This Row],[SHELF SALES  LOOKUP]]</f>
        <v>4.7326388438137647E-5</v>
      </c>
      <c r="AQ371" s="69">
        <f t="shared" si="13"/>
        <v>0</v>
      </c>
      <c r="AR37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371" s="69" t="e">
        <f>IF(Table2[[#This Row],[Shelf Dollar Vol Current 12 Mths]]&gt;#REF!,"MEETS $ CRITERIA",IF(Table2[[#This Row],[Shelf Dollar Vol Current 12 Mths]]&lt;#REF!+1,"DOES NOT MEET $ CRITERIA"))</f>
        <v>#REF!</v>
      </c>
      <c r="AT371" s="78"/>
    </row>
    <row r="372" spans="1:46" ht="13.8" x14ac:dyDescent="0.3">
      <c r="A372" s="68" t="s">
        <v>3857</v>
      </c>
      <c r="B372" s="69">
        <v>66226</v>
      </c>
      <c r="C372" s="69">
        <v>265</v>
      </c>
      <c r="D372" s="69" t="s">
        <v>25</v>
      </c>
      <c r="E372" s="70" t="s">
        <v>6313</v>
      </c>
      <c r="F372" s="70"/>
      <c r="G372" s="71" t="s">
        <v>7071</v>
      </c>
      <c r="H372" s="69" t="s">
        <v>6315</v>
      </c>
      <c r="I372" s="68" t="s">
        <v>54</v>
      </c>
      <c r="J372" s="68" t="s">
        <v>191</v>
      </c>
      <c r="K372" s="68" t="s">
        <v>132</v>
      </c>
      <c r="L372" s="68" t="s">
        <v>6320</v>
      </c>
      <c r="M372" s="68" t="s">
        <v>191</v>
      </c>
      <c r="N372" s="68" t="s">
        <v>211</v>
      </c>
      <c r="O372" s="68" t="s">
        <v>7072</v>
      </c>
      <c r="P372" s="72" t="s">
        <v>191</v>
      </c>
      <c r="Q372" s="68" t="s">
        <v>397</v>
      </c>
      <c r="R372" s="68" t="s">
        <v>31</v>
      </c>
      <c r="S372" s="68">
        <v>11</v>
      </c>
      <c r="T372" s="68">
        <v>18</v>
      </c>
      <c r="U372" s="68">
        <v>-0.64</v>
      </c>
      <c r="V372" s="68">
        <v>31</v>
      </c>
      <c r="W372" s="68">
        <v>38.83</v>
      </c>
      <c r="X372" s="68">
        <v>-0.25</v>
      </c>
      <c r="Y372" s="68">
        <v>97.08</v>
      </c>
      <c r="Z372" s="68">
        <v>132.91999999999999</v>
      </c>
      <c r="AA372" s="68">
        <v>-0.37</v>
      </c>
      <c r="AB372" s="73">
        <v>20841.849999999999</v>
      </c>
      <c r="AC372" s="73">
        <v>27681.15</v>
      </c>
      <c r="AD372" s="73">
        <v>20841.849999999999</v>
      </c>
      <c r="AE372" s="73">
        <v>27681.15</v>
      </c>
      <c r="AF372" s="73"/>
      <c r="AG372" s="73">
        <f>IFERROR(VLOOKUP(J372,'Roll ups'!D:E,2,FALSE),0)</f>
        <v>22444928.369999994</v>
      </c>
      <c r="AH372" s="74">
        <f>IF(Table2[[#This Row],[CATEGORY TTL LOOKUP]]=0,0,IF(Table2[[#This Row],[CATEGORY TTL LOOKUP]]&gt;0,SUM(AB372/AG372)))</f>
        <v>9.2857725613672802E-4</v>
      </c>
      <c r="AI372" s="74" t="str">
        <f>IFERROR(IF(AH372&lt;#REF!,"STRIKE",IF(AH372&gt;=#REF!,"GOOD")),"NO DATA")</f>
        <v>NO DATA</v>
      </c>
      <c r="AJ372" s="75">
        <f>IFERROR(VLOOKUP(K372,'Roll ups'!H:I,2,FALSE),0)</f>
        <v>126094742.97999983</v>
      </c>
      <c r="AK372" s="76">
        <f>IF(Table2[[#This Row],[PRICE TIER LOOKUP]]=0,0,IF(Table2[[#This Row],[PRICE TIER LOOKUP]]&gt;0,SUM(AB372/AJ372)))</f>
        <v>1.652872237766944E-4</v>
      </c>
      <c r="AL372" s="74" t="e">
        <f>IF(AK372&lt;#REF!,"STRIKE",IF(AK372&gt;=#REF!,"GOOD"))</f>
        <v>#REF!</v>
      </c>
      <c r="AM372" s="75">
        <f>VLOOKUP(H372,'Roll ups'!A:B,2,FALSE)</f>
        <v>325145452.83999985</v>
      </c>
      <c r="AN372" s="77">
        <f t="shared" si="12"/>
        <v>6.4100081418810495E-5</v>
      </c>
      <c r="AO372" s="74" t="str">
        <f>IFERROR(VLOOKUP(Table2[[#This Row],[Product Name]],'Roll ups'!L:P,5,FALSE),"GOOD")</f>
        <v>GOOD</v>
      </c>
      <c r="AP372" s="74">
        <f>Table2[[#This Row],[Retail Dollar Vol Current 12 Mths]]/Table2[[#This Row],[SHELF SALES  LOOKUP]]</f>
        <v>6.4100081418810495E-5</v>
      </c>
      <c r="AQ372" s="69">
        <f t="shared" si="13"/>
        <v>0</v>
      </c>
      <c r="AR37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372" s="69" t="e">
        <f>IF(Table2[[#This Row],[Shelf Dollar Vol Current 12 Mths]]&gt;#REF!,"MEETS $ CRITERIA",IF(Table2[[#This Row],[Shelf Dollar Vol Current 12 Mths]]&lt;#REF!+1,"DOES NOT MEET $ CRITERIA"))</f>
        <v>#REF!</v>
      </c>
      <c r="AT372" s="78"/>
    </row>
    <row r="373" spans="1:46" ht="13.8" x14ac:dyDescent="0.3">
      <c r="A373" s="68" t="s">
        <v>3930</v>
      </c>
      <c r="B373" s="69">
        <v>66636</v>
      </c>
      <c r="C373" s="69">
        <v>248</v>
      </c>
      <c r="D373" s="69" t="s">
        <v>25</v>
      </c>
      <c r="E373" s="70" t="s">
        <v>6313</v>
      </c>
      <c r="F373" s="70"/>
      <c r="G373" s="71" t="s">
        <v>7073</v>
      </c>
      <c r="H373" s="69" t="s">
        <v>6315</v>
      </c>
      <c r="I373" s="68" t="s">
        <v>54</v>
      </c>
      <c r="J373" s="68" t="s">
        <v>191</v>
      </c>
      <c r="K373" s="68" t="s">
        <v>132</v>
      </c>
      <c r="L373" s="68" t="s">
        <v>6320</v>
      </c>
      <c r="M373" s="68" t="s">
        <v>191</v>
      </c>
      <c r="N373" s="68" t="s">
        <v>211</v>
      </c>
      <c r="O373" s="68" t="s">
        <v>7074</v>
      </c>
      <c r="P373" s="72" t="s">
        <v>191</v>
      </c>
      <c r="Q373" s="68" t="s">
        <v>194</v>
      </c>
      <c r="R373" s="68" t="s">
        <v>31</v>
      </c>
      <c r="S373" s="68">
        <v>11</v>
      </c>
      <c r="T373" s="68">
        <v>14.5</v>
      </c>
      <c r="U373" s="68">
        <v>-0.3</v>
      </c>
      <c r="V373" s="68">
        <v>23.33</v>
      </c>
      <c r="W373" s="68">
        <v>29.92</v>
      </c>
      <c r="X373" s="68">
        <v>-0.28000000000000003</v>
      </c>
      <c r="Y373" s="68">
        <v>113.5</v>
      </c>
      <c r="Z373" s="68">
        <v>130.66999999999999</v>
      </c>
      <c r="AA373" s="68">
        <v>-0.15</v>
      </c>
      <c r="AB373" s="73">
        <v>23111.040000000001</v>
      </c>
      <c r="AC373" s="73">
        <v>25866.32</v>
      </c>
      <c r="AD373" s="73">
        <v>24407.040000000001</v>
      </c>
      <c r="AE373" s="73">
        <v>27123.22</v>
      </c>
      <c r="AF373" s="73"/>
      <c r="AG373" s="73">
        <f>IFERROR(VLOOKUP(J373,'Roll ups'!D:E,2,FALSE),0)</f>
        <v>22444928.369999994</v>
      </c>
      <c r="AH373" s="74">
        <f>IF(Table2[[#This Row],[CATEGORY TTL LOOKUP]]=0,0,IF(Table2[[#This Row],[CATEGORY TTL LOOKUP]]&gt;0,SUM(AB373/AG373)))</f>
        <v>1.0296776010606625E-3</v>
      </c>
      <c r="AI373" s="74" t="str">
        <f>IFERROR(IF(AH373&lt;#REF!,"STRIKE",IF(AH373&gt;=#REF!,"GOOD")),"NO DATA")</f>
        <v>NO DATA</v>
      </c>
      <c r="AJ373" s="75">
        <f>IFERROR(VLOOKUP(K373,'Roll ups'!H:I,2,FALSE),0)</f>
        <v>126094742.97999983</v>
      </c>
      <c r="AK373" s="76">
        <f>IF(Table2[[#This Row],[PRICE TIER LOOKUP]]=0,0,IF(Table2[[#This Row],[PRICE TIER LOOKUP]]&gt;0,SUM(AB373/AJ373)))</f>
        <v>1.8328313658298742E-4</v>
      </c>
      <c r="AL373" s="74" t="e">
        <f>IF(AK373&lt;#REF!,"STRIKE",IF(AK373&gt;=#REF!,"GOOD"))</f>
        <v>#REF!</v>
      </c>
      <c r="AM373" s="75">
        <f>VLOOKUP(H373,'Roll ups'!A:B,2,FALSE)</f>
        <v>325145452.83999985</v>
      </c>
      <c r="AN373" s="77">
        <f t="shared" si="12"/>
        <v>7.1079081063983585E-5</v>
      </c>
      <c r="AO373" s="74" t="str">
        <f>IFERROR(VLOOKUP(Table2[[#This Row],[Product Name]],'Roll ups'!L:P,5,FALSE),"GOOD")</f>
        <v>GOOD</v>
      </c>
      <c r="AP373" s="74">
        <f>Table2[[#This Row],[Retail Dollar Vol Current 12 Mths]]/Table2[[#This Row],[SHELF SALES  LOOKUP]]</f>
        <v>7.5064989489520591E-5</v>
      </c>
      <c r="AQ373" s="69">
        <f t="shared" si="13"/>
        <v>0</v>
      </c>
      <c r="AR37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373" s="69" t="e">
        <f>IF(Table2[[#This Row],[Shelf Dollar Vol Current 12 Mths]]&gt;#REF!,"MEETS $ CRITERIA",IF(Table2[[#This Row],[Shelf Dollar Vol Current 12 Mths]]&lt;#REF!+1,"DOES NOT MEET $ CRITERIA"))</f>
        <v>#REF!</v>
      </c>
      <c r="AT373" s="78"/>
    </row>
    <row r="374" spans="1:46" ht="13.8" x14ac:dyDescent="0.3">
      <c r="A374" s="68" t="s">
        <v>4528</v>
      </c>
      <c r="B374" s="69">
        <v>66836</v>
      </c>
      <c r="C374" s="69">
        <v>522</v>
      </c>
      <c r="D374" s="69" t="s">
        <v>25</v>
      </c>
      <c r="E374" s="70" t="s">
        <v>6313</v>
      </c>
      <c r="F374" s="70"/>
      <c r="G374" s="71" t="s">
        <v>7075</v>
      </c>
      <c r="H374" s="69" t="s">
        <v>6315</v>
      </c>
      <c r="I374" s="68" t="s">
        <v>54</v>
      </c>
      <c r="J374" s="68" t="s">
        <v>191</v>
      </c>
      <c r="K374" s="68" t="s">
        <v>146</v>
      </c>
      <c r="L374" s="68" t="s">
        <v>6320</v>
      </c>
      <c r="M374" s="68" t="s">
        <v>191</v>
      </c>
      <c r="N374" s="68" t="s">
        <v>211</v>
      </c>
      <c r="O374" s="68" t="s">
        <v>7076</v>
      </c>
      <c r="P374" s="72" t="s">
        <v>191</v>
      </c>
      <c r="Q374" s="68" t="s">
        <v>63</v>
      </c>
      <c r="R374" s="68" t="s">
        <v>31</v>
      </c>
      <c r="S374" s="68">
        <v>61</v>
      </c>
      <c r="T374" s="68">
        <v>57.83</v>
      </c>
      <c r="U374" s="68">
        <v>0.05</v>
      </c>
      <c r="V374" s="68">
        <v>222.67</v>
      </c>
      <c r="W374" s="68">
        <v>186.92</v>
      </c>
      <c r="X374" s="68">
        <v>0.16</v>
      </c>
      <c r="Y374" s="68">
        <v>683.17</v>
      </c>
      <c r="Z374" s="68">
        <v>595.5</v>
      </c>
      <c r="AA374" s="68">
        <v>0.13</v>
      </c>
      <c r="AB374" s="73">
        <v>224899.1</v>
      </c>
      <c r="AC374" s="73">
        <v>198412.53</v>
      </c>
      <c r="AD374" s="73">
        <v>233233.1</v>
      </c>
      <c r="AE374" s="73">
        <v>202444.53</v>
      </c>
      <c r="AF374" s="73"/>
      <c r="AG374" s="73">
        <f>IFERROR(VLOOKUP(J374,'Roll ups'!D:E,2,FALSE),0)</f>
        <v>22444928.369999994</v>
      </c>
      <c r="AH374" s="74">
        <f>IF(Table2[[#This Row],[CATEGORY TTL LOOKUP]]=0,0,IF(Table2[[#This Row],[CATEGORY TTL LOOKUP]]&gt;0,SUM(AB374/AG374)))</f>
        <v>1.0020040888194649E-2</v>
      </c>
      <c r="AI374" s="74" t="str">
        <f>IFERROR(IF(AH374&lt;#REF!,"STRIKE",IF(AH374&gt;=#REF!,"GOOD")),"NO DATA")</f>
        <v>NO DATA</v>
      </c>
      <c r="AJ374" s="75">
        <f>IFERROR(VLOOKUP(K374,'Roll ups'!H:I,2,FALSE),0)</f>
        <v>69119979.479999974</v>
      </c>
      <c r="AK374" s="76">
        <f>IF(Table2[[#This Row],[PRICE TIER LOOKUP]]=0,0,IF(Table2[[#This Row],[PRICE TIER LOOKUP]]&gt;0,SUM(AB374/AJ374)))</f>
        <v>3.2537495191976304E-3</v>
      </c>
      <c r="AL374" s="74" t="e">
        <f>IF(AK374&lt;#REF!,"STRIKE",IF(AK374&gt;=#REF!,"GOOD"))</f>
        <v>#REF!</v>
      </c>
      <c r="AM374" s="75">
        <f>VLOOKUP(H374,'Roll ups'!A:B,2,FALSE)</f>
        <v>325145452.83999985</v>
      </c>
      <c r="AN374" s="77">
        <f t="shared" si="12"/>
        <v>6.9168766789019234E-4</v>
      </c>
      <c r="AO374" s="74" t="str">
        <f>IFERROR(VLOOKUP(Table2[[#This Row],[Product Name]],'Roll ups'!L:P,5,FALSE),"GOOD")</f>
        <v>GOOD</v>
      </c>
      <c r="AP374" s="74">
        <f>Table2[[#This Row],[Retail Dollar Vol Current 12 Mths]]/Table2[[#This Row],[SHELF SALES  LOOKUP]]</f>
        <v>7.1731927345996497E-4</v>
      </c>
      <c r="AQ374" s="69">
        <f t="shared" si="13"/>
        <v>0</v>
      </c>
      <c r="AR37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374" s="69" t="e">
        <f>IF(Table2[[#This Row],[Shelf Dollar Vol Current 12 Mths]]&gt;#REF!,"MEETS $ CRITERIA",IF(Table2[[#This Row],[Shelf Dollar Vol Current 12 Mths]]&lt;#REF!+1,"DOES NOT MEET $ CRITERIA"))</f>
        <v>#REF!</v>
      </c>
      <c r="AT374" s="78"/>
    </row>
    <row r="375" spans="1:46" ht="13.8" x14ac:dyDescent="0.3">
      <c r="A375" s="68" t="s">
        <v>3156</v>
      </c>
      <c r="B375" s="69">
        <v>66936</v>
      </c>
      <c r="C375" s="69">
        <v>625</v>
      </c>
      <c r="D375" s="69" t="s">
        <v>25</v>
      </c>
      <c r="E375" s="70" t="s">
        <v>6313</v>
      </c>
      <c r="F375" s="70"/>
      <c r="G375" s="71" t="s">
        <v>7077</v>
      </c>
      <c r="H375" s="69" t="s">
        <v>6315</v>
      </c>
      <c r="I375" s="68" t="s">
        <v>54</v>
      </c>
      <c r="J375" s="68" t="s">
        <v>191</v>
      </c>
      <c r="K375" s="68" t="s">
        <v>132</v>
      </c>
      <c r="L375" s="68" t="s">
        <v>132</v>
      </c>
      <c r="M375" s="68" t="s">
        <v>191</v>
      </c>
      <c r="N375" s="68" t="s">
        <v>211</v>
      </c>
      <c r="O375" s="68" t="s">
        <v>7078</v>
      </c>
      <c r="P375" s="72" t="s">
        <v>191</v>
      </c>
      <c r="Q375" s="68" t="s">
        <v>107</v>
      </c>
      <c r="R375" s="68" t="s">
        <v>31</v>
      </c>
      <c r="S375" s="68">
        <v>118</v>
      </c>
      <c r="T375" s="68">
        <v>127.83</v>
      </c>
      <c r="U375" s="68">
        <v>-0.08</v>
      </c>
      <c r="V375" s="68">
        <v>547.33000000000004</v>
      </c>
      <c r="W375" s="68">
        <v>707.92</v>
      </c>
      <c r="X375" s="68">
        <v>-0.28999999999999998</v>
      </c>
      <c r="Y375" s="68">
        <v>1976.83</v>
      </c>
      <c r="Z375" s="68">
        <v>2155.42</v>
      </c>
      <c r="AA375" s="68">
        <v>-0.09</v>
      </c>
      <c r="AB375" s="73">
        <v>352954</v>
      </c>
      <c r="AC375" s="73">
        <v>378431.59</v>
      </c>
      <c r="AD375" s="73">
        <v>364844.36</v>
      </c>
      <c r="AE375" s="73">
        <v>390994.91</v>
      </c>
      <c r="AF375" s="73"/>
      <c r="AG375" s="73">
        <f>IFERROR(VLOOKUP(J375,'Roll ups'!D:E,2,FALSE),0)</f>
        <v>22444928.369999994</v>
      </c>
      <c r="AH375" s="74">
        <f>IF(Table2[[#This Row],[CATEGORY TTL LOOKUP]]=0,0,IF(Table2[[#This Row],[CATEGORY TTL LOOKUP]]&gt;0,SUM(AB375/AG375)))</f>
        <v>1.5725334212772991E-2</v>
      </c>
      <c r="AI375" s="74" t="str">
        <f>IFERROR(IF(AH375&lt;#REF!,"STRIKE",IF(AH375&gt;=#REF!,"GOOD")),"NO DATA")</f>
        <v>NO DATA</v>
      </c>
      <c r="AJ375" s="75">
        <f>IFERROR(VLOOKUP(K375,'Roll ups'!H:I,2,FALSE),0)</f>
        <v>126094742.97999983</v>
      </c>
      <c r="AK375" s="76">
        <f>IF(Table2[[#This Row],[PRICE TIER LOOKUP]]=0,0,IF(Table2[[#This Row],[PRICE TIER LOOKUP]]&gt;0,SUM(AB375/AJ375)))</f>
        <v>2.7991174862538309E-3</v>
      </c>
      <c r="AL375" s="74" t="e">
        <f>IF(AK375&lt;#REF!,"STRIKE",IF(AK375&gt;=#REF!,"GOOD"))</f>
        <v>#REF!</v>
      </c>
      <c r="AM375" s="75">
        <f>VLOOKUP(H375,'Roll ups'!A:B,2,FALSE)</f>
        <v>325145452.83999985</v>
      </c>
      <c r="AN375" s="77">
        <f t="shared" si="12"/>
        <v>1.0855264833541571E-3</v>
      </c>
      <c r="AO375" s="74" t="str">
        <f>IFERROR(VLOOKUP(Table2[[#This Row],[Product Name]],'Roll ups'!L:P,5,FALSE),"GOOD")</f>
        <v>GOOD</v>
      </c>
      <c r="AP375" s="74">
        <f>Table2[[#This Row],[Retail Dollar Vol Current 12 Mths]]/Table2[[#This Row],[SHELF SALES  LOOKUP]]</f>
        <v>1.1220958399179443E-3</v>
      </c>
      <c r="AQ375" s="69">
        <f t="shared" si="13"/>
        <v>0</v>
      </c>
      <c r="AR37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375" s="69" t="e">
        <f>IF(Table2[[#This Row],[Shelf Dollar Vol Current 12 Mths]]&gt;#REF!,"MEETS $ CRITERIA",IF(Table2[[#This Row],[Shelf Dollar Vol Current 12 Mths]]&lt;#REF!+1,"DOES NOT MEET $ CRITERIA"))</f>
        <v>#REF!</v>
      </c>
      <c r="AT375" s="78"/>
    </row>
    <row r="376" spans="1:46" ht="13.8" x14ac:dyDescent="0.3">
      <c r="A376" s="68" t="s">
        <v>3439</v>
      </c>
      <c r="B376" s="69">
        <v>67006</v>
      </c>
      <c r="C376" s="69">
        <v>484</v>
      </c>
      <c r="D376" s="69" t="s">
        <v>25</v>
      </c>
      <c r="E376" s="70" t="s">
        <v>6313</v>
      </c>
      <c r="F376" s="70"/>
      <c r="G376" s="71" t="s">
        <v>7079</v>
      </c>
      <c r="H376" s="69" t="s">
        <v>6315</v>
      </c>
      <c r="I376" s="68" t="s">
        <v>54</v>
      </c>
      <c r="J376" s="68" t="s">
        <v>191</v>
      </c>
      <c r="K376" s="68" t="s">
        <v>132</v>
      </c>
      <c r="L376" s="68" t="s">
        <v>132</v>
      </c>
      <c r="M376" s="68" t="s">
        <v>191</v>
      </c>
      <c r="N376" s="68" t="s">
        <v>211</v>
      </c>
      <c r="O376" s="68" t="s">
        <v>7080</v>
      </c>
      <c r="P376" s="72" t="s">
        <v>191</v>
      </c>
      <c r="Q376" s="68" t="s">
        <v>6387</v>
      </c>
      <c r="R376" s="68" t="s">
        <v>31</v>
      </c>
      <c r="S376" s="68">
        <v>20</v>
      </c>
      <c r="T376" s="68">
        <v>52</v>
      </c>
      <c r="U376" s="68">
        <v>-1.6</v>
      </c>
      <c r="V376" s="68">
        <v>70</v>
      </c>
      <c r="W376" s="68">
        <v>93</v>
      </c>
      <c r="X376" s="68">
        <v>-0.33</v>
      </c>
      <c r="Y376" s="68">
        <v>329</v>
      </c>
      <c r="Z376" s="68">
        <v>358</v>
      </c>
      <c r="AA376" s="68">
        <v>-0.09</v>
      </c>
      <c r="AB376" s="73">
        <v>69800.639999999999</v>
      </c>
      <c r="AC376" s="73">
        <v>75895.679999999993</v>
      </c>
      <c r="AD376" s="73">
        <v>69800.639999999999</v>
      </c>
      <c r="AE376" s="73">
        <v>75895.679999999993</v>
      </c>
      <c r="AF376" s="73"/>
      <c r="AG376" s="73">
        <f>IFERROR(VLOOKUP(J376,'Roll ups'!D:E,2,FALSE),0)</f>
        <v>22444928.369999994</v>
      </c>
      <c r="AH376" s="74">
        <f>IF(Table2[[#This Row],[CATEGORY TTL LOOKUP]]=0,0,IF(Table2[[#This Row],[CATEGORY TTL LOOKUP]]&gt;0,SUM(AB376/AG376)))</f>
        <v>3.1098624530829823E-3</v>
      </c>
      <c r="AI376" s="74" t="str">
        <f>IFERROR(IF(AH376&lt;#REF!,"STRIKE",IF(AH376&gt;=#REF!,"GOOD")),"NO DATA")</f>
        <v>NO DATA</v>
      </c>
      <c r="AJ376" s="75">
        <f>IFERROR(VLOOKUP(K376,'Roll ups'!H:I,2,FALSE),0)</f>
        <v>126094742.97999983</v>
      </c>
      <c r="AK376" s="76">
        <f>IF(Table2[[#This Row],[PRICE TIER LOOKUP]]=0,0,IF(Table2[[#This Row],[PRICE TIER LOOKUP]]&gt;0,SUM(AB376/AJ376)))</f>
        <v>5.5355709802327947E-4</v>
      </c>
      <c r="AL376" s="74" t="e">
        <f>IF(AK376&lt;#REF!,"STRIKE",IF(AK376&gt;=#REF!,"GOOD"))</f>
        <v>#REF!</v>
      </c>
      <c r="AM376" s="75">
        <f>VLOOKUP(H376,'Roll ups'!A:B,2,FALSE)</f>
        <v>325145452.83999985</v>
      </c>
      <c r="AN376" s="77">
        <f t="shared" si="12"/>
        <v>2.1467512274990372E-4</v>
      </c>
      <c r="AO376" s="74" t="str">
        <f>IFERROR(VLOOKUP(Table2[[#This Row],[Product Name]],'Roll ups'!L:P,5,FALSE),"GOOD")</f>
        <v>GOOD</v>
      </c>
      <c r="AP376" s="74">
        <f>Table2[[#This Row],[Retail Dollar Vol Current 12 Mths]]/Table2[[#This Row],[SHELF SALES  LOOKUP]]</f>
        <v>2.1467512274990372E-4</v>
      </c>
      <c r="AQ376" s="69">
        <f t="shared" si="13"/>
        <v>0</v>
      </c>
      <c r="AR37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376" s="69" t="e">
        <f>IF(Table2[[#This Row],[Shelf Dollar Vol Current 12 Mths]]&gt;#REF!,"MEETS $ CRITERIA",IF(Table2[[#This Row],[Shelf Dollar Vol Current 12 Mths]]&lt;#REF!+1,"DOES NOT MEET $ CRITERIA"))</f>
        <v>#REF!</v>
      </c>
      <c r="AT376" s="78"/>
    </row>
    <row r="377" spans="1:46" ht="13.8" x14ac:dyDescent="0.3">
      <c r="A377" s="68" t="s">
        <v>3924</v>
      </c>
      <c r="B377" s="69">
        <v>67266</v>
      </c>
      <c r="C377" s="69">
        <v>164</v>
      </c>
      <c r="D377" s="69" t="s">
        <v>25</v>
      </c>
      <c r="E377" s="70" t="s">
        <v>6313</v>
      </c>
      <c r="F377" s="70"/>
      <c r="G377" s="71" t="s">
        <v>7081</v>
      </c>
      <c r="H377" s="69" t="s">
        <v>6315</v>
      </c>
      <c r="I377" s="68" t="s">
        <v>54</v>
      </c>
      <c r="J377" s="68" t="s">
        <v>191</v>
      </c>
      <c r="K377" s="68" t="s">
        <v>132</v>
      </c>
      <c r="L377" s="68" t="s">
        <v>132</v>
      </c>
      <c r="M377" s="68" t="s">
        <v>191</v>
      </c>
      <c r="N377" s="68" t="s">
        <v>211</v>
      </c>
      <c r="O377" s="68" t="s">
        <v>7082</v>
      </c>
      <c r="P377" s="72" t="s">
        <v>191</v>
      </c>
      <c r="Q377" s="68" t="s">
        <v>194</v>
      </c>
      <c r="R377" s="68" t="s">
        <v>31</v>
      </c>
      <c r="S377" s="68">
        <v>9</v>
      </c>
      <c r="T377" s="68">
        <v>7</v>
      </c>
      <c r="U377" s="68">
        <v>0.22</v>
      </c>
      <c r="V377" s="68">
        <v>20.079999999999998</v>
      </c>
      <c r="W377" s="68">
        <v>18</v>
      </c>
      <c r="X377" s="68">
        <v>0.1</v>
      </c>
      <c r="Y377" s="68">
        <v>98.08</v>
      </c>
      <c r="Z377" s="68">
        <v>104.17</v>
      </c>
      <c r="AA377" s="68">
        <v>-0.06</v>
      </c>
      <c r="AB377" s="73">
        <v>15042.06</v>
      </c>
      <c r="AC377" s="73">
        <v>15975</v>
      </c>
      <c r="AD377" s="73">
        <v>15042.06</v>
      </c>
      <c r="AE377" s="73">
        <v>15975</v>
      </c>
      <c r="AF377" s="73"/>
      <c r="AG377" s="73">
        <f>IFERROR(VLOOKUP(J377,'Roll ups'!D:E,2,FALSE),0)</f>
        <v>22444928.369999994</v>
      </c>
      <c r="AH377" s="74">
        <f>IF(Table2[[#This Row],[CATEGORY TTL LOOKUP]]=0,0,IF(Table2[[#This Row],[CATEGORY TTL LOOKUP]]&gt;0,SUM(AB377/AG377)))</f>
        <v>6.7017634238054837E-4</v>
      </c>
      <c r="AI377" s="74" t="str">
        <f>IFERROR(IF(AH377&lt;#REF!,"STRIKE",IF(AH377&gt;=#REF!,"GOOD")),"NO DATA")</f>
        <v>NO DATA</v>
      </c>
      <c r="AJ377" s="75">
        <f>IFERROR(VLOOKUP(K377,'Roll ups'!H:I,2,FALSE),0)</f>
        <v>126094742.97999983</v>
      </c>
      <c r="AK377" s="76">
        <f>IF(Table2[[#This Row],[PRICE TIER LOOKUP]]=0,0,IF(Table2[[#This Row],[PRICE TIER LOOKUP]]&gt;0,SUM(AB377/AJ377)))</f>
        <v>1.1929172973044447E-4</v>
      </c>
      <c r="AL377" s="74" t="e">
        <f>IF(AK377&lt;#REF!,"STRIKE",IF(AK377&gt;=#REF!,"GOOD"))</f>
        <v>#REF!</v>
      </c>
      <c r="AM377" s="75">
        <f>VLOOKUP(H377,'Roll ups'!A:B,2,FALSE)</f>
        <v>325145452.83999985</v>
      </c>
      <c r="AN377" s="77">
        <f t="shared" si="12"/>
        <v>4.6262556860673721E-5</v>
      </c>
      <c r="AO377" s="74" t="str">
        <f>IFERROR(VLOOKUP(Table2[[#This Row],[Product Name]],'Roll ups'!L:P,5,FALSE),"GOOD")</f>
        <v>GOOD</v>
      </c>
      <c r="AP377" s="74">
        <f>Table2[[#This Row],[Retail Dollar Vol Current 12 Mths]]/Table2[[#This Row],[SHELF SALES  LOOKUP]]</f>
        <v>4.6262556860673721E-5</v>
      </c>
      <c r="AQ377" s="69">
        <f t="shared" si="13"/>
        <v>0</v>
      </c>
      <c r="AR37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377" s="69" t="e">
        <f>IF(Table2[[#This Row],[Shelf Dollar Vol Current 12 Mths]]&gt;#REF!,"MEETS $ CRITERIA",IF(Table2[[#This Row],[Shelf Dollar Vol Current 12 Mths]]&lt;#REF!+1,"DOES NOT MEET $ CRITERIA"))</f>
        <v>#REF!</v>
      </c>
      <c r="AT377" s="78"/>
    </row>
    <row r="378" spans="1:46" ht="13.8" x14ac:dyDescent="0.3">
      <c r="A378" s="68" t="s">
        <v>2860</v>
      </c>
      <c r="B378" s="69">
        <v>67428</v>
      </c>
      <c r="C378" s="69">
        <v>142</v>
      </c>
      <c r="D378" s="69" t="s">
        <v>25</v>
      </c>
      <c r="E378" s="70" t="s">
        <v>6313</v>
      </c>
      <c r="F378" s="70"/>
      <c r="G378" s="71" t="s">
        <v>7083</v>
      </c>
      <c r="H378" s="69" t="s">
        <v>6315</v>
      </c>
      <c r="I378" s="68" t="s">
        <v>54</v>
      </c>
      <c r="J378" s="68" t="s">
        <v>191</v>
      </c>
      <c r="K378" s="68" t="s">
        <v>89</v>
      </c>
      <c r="L378" s="68" t="s">
        <v>104</v>
      </c>
      <c r="M378" s="68" t="s">
        <v>191</v>
      </c>
      <c r="N378" s="68" t="s">
        <v>211</v>
      </c>
      <c r="O378" s="68" t="s">
        <v>7084</v>
      </c>
      <c r="P378" s="72" t="s">
        <v>191</v>
      </c>
      <c r="Q378" s="68" t="s">
        <v>55</v>
      </c>
      <c r="R378" s="68" t="s">
        <v>31</v>
      </c>
      <c r="S378" s="68">
        <v>34</v>
      </c>
      <c r="T378" s="68">
        <v>30.92</v>
      </c>
      <c r="U378" s="68">
        <v>0.1</v>
      </c>
      <c r="V378" s="68">
        <v>108.51</v>
      </c>
      <c r="W378" s="68">
        <v>111.04</v>
      </c>
      <c r="X378" s="68">
        <v>-0.02</v>
      </c>
      <c r="Y378" s="68">
        <v>392.23</v>
      </c>
      <c r="Z378" s="68">
        <v>432.28</v>
      </c>
      <c r="AA378" s="68">
        <v>-0.1</v>
      </c>
      <c r="AB378" s="73">
        <v>21702.92</v>
      </c>
      <c r="AC378" s="73">
        <v>24092.31</v>
      </c>
      <c r="AD378" s="73">
        <v>21702.92</v>
      </c>
      <c r="AE378" s="73">
        <v>24092.31</v>
      </c>
      <c r="AF378" s="73"/>
      <c r="AG378" s="73">
        <f>IFERROR(VLOOKUP(J378,'Roll ups'!D:E,2,FALSE),0)</f>
        <v>22444928.369999994</v>
      </c>
      <c r="AH378" s="74">
        <f>IF(Table2[[#This Row],[CATEGORY TTL LOOKUP]]=0,0,IF(Table2[[#This Row],[CATEGORY TTL LOOKUP]]&gt;0,SUM(AB378/AG378)))</f>
        <v>9.6694093392644693E-4</v>
      </c>
      <c r="AI378" s="74" t="str">
        <f>IFERROR(IF(AH378&lt;#REF!,"STRIKE",IF(AH378&gt;=#REF!,"GOOD")),"NO DATA")</f>
        <v>NO DATA</v>
      </c>
      <c r="AJ378" s="75">
        <f>IFERROR(VLOOKUP(K378,'Roll ups'!H:I,2,FALSE),0)</f>
        <v>75793138.070000067</v>
      </c>
      <c r="AK378" s="76">
        <f>IF(Table2[[#This Row],[PRICE TIER LOOKUP]]=0,0,IF(Table2[[#This Row],[PRICE TIER LOOKUP]]&gt;0,SUM(AB378/AJ378)))</f>
        <v>2.8634412761688121E-4</v>
      </c>
      <c r="AL378" s="74" t="e">
        <f>IF(AK378&lt;#REF!,"STRIKE",IF(AK378&gt;=#REF!,"GOOD"))</f>
        <v>#REF!</v>
      </c>
      <c r="AM378" s="75">
        <f>VLOOKUP(H378,'Roll ups'!A:B,2,FALSE)</f>
        <v>325145452.83999985</v>
      </c>
      <c r="AN378" s="77">
        <f t="shared" si="12"/>
        <v>6.6748342350891632E-5</v>
      </c>
      <c r="AO378" s="74" t="str">
        <f>IFERROR(VLOOKUP(Table2[[#This Row],[Product Name]],'Roll ups'!L:P,5,FALSE),"GOOD")</f>
        <v>GOOD</v>
      </c>
      <c r="AP378" s="74">
        <f>Table2[[#This Row],[Retail Dollar Vol Current 12 Mths]]/Table2[[#This Row],[SHELF SALES  LOOKUP]]</f>
        <v>6.6748342350891632E-5</v>
      </c>
      <c r="AQ378" s="69">
        <f t="shared" si="13"/>
        <v>0</v>
      </c>
      <c r="AR37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378" s="69" t="e">
        <f>IF(Table2[[#This Row],[Shelf Dollar Vol Current 12 Mths]]&gt;#REF!,"MEETS $ CRITERIA",IF(Table2[[#This Row],[Shelf Dollar Vol Current 12 Mths]]&lt;#REF!+1,"DOES NOT MEET $ CRITERIA"))</f>
        <v>#REF!</v>
      </c>
      <c r="AT378" s="78"/>
    </row>
    <row r="379" spans="1:46" ht="13.8" x14ac:dyDescent="0.3">
      <c r="A379" s="68" t="s">
        <v>3587</v>
      </c>
      <c r="B379" s="69">
        <v>67524</v>
      </c>
      <c r="C379" s="69">
        <v>406</v>
      </c>
      <c r="D379" s="69" t="s">
        <v>25</v>
      </c>
      <c r="E379" s="70" t="s">
        <v>6313</v>
      </c>
      <c r="F379" s="70"/>
      <c r="G379" s="71" t="s">
        <v>7085</v>
      </c>
      <c r="H379" s="69" t="s">
        <v>6315</v>
      </c>
      <c r="I379" s="68" t="s">
        <v>54</v>
      </c>
      <c r="J379" s="68" t="s">
        <v>191</v>
      </c>
      <c r="K379" s="68" t="s">
        <v>132</v>
      </c>
      <c r="L379" s="68" t="s">
        <v>132</v>
      </c>
      <c r="M379" s="68" t="s">
        <v>191</v>
      </c>
      <c r="N379" s="68" t="s">
        <v>473</v>
      </c>
      <c r="O379" s="68" t="s">
        <v>7086</v>
      </c>
      <c r="P379" s="72" t="s">
        <v>191</v>
      </c>
      <c r="Q379" s="68" t="s">
        <v>51</v>
      </c>
      <c r="R379" s="68" t="s">
        <v>31</v>
      </c>
      <c r="S379" s="68">
        <v>9</v>
      </c>
      <c r="T379" s="68">
        <v>7</v>
      </c>
      <c r="U379" s="68">
        <v>0.22</v>
      </c>
      <c r="V379" s="68">
        <v>38</v>
      </c>
      <c r="W379" s="68">
        <v>75.959999999999994</v>
      </c>
      <c r="X379" s="68">
        <v>-1</v>
      </c>
      <c r="Y379" s="68">
        <v>235.92</v>
      </c>
      <c r="Z379" s="68">
        <v>276.95999999999998</v>
      </c>
      <c r="AA379" s="68">
        <v>-0.17</v>
      </c>
      <c r="AB379" s="73">
        <v>60696.639999999999</v>
      </c>
      <c r="AC379" s="73">
        <v>70685.600000000006</v>
      </c>
      <c r="AD379" s="73">
        <v>60696.639999999999</v>
      </c>
      <c r="AE379" s="73">
        <v>70685.600000000006</v>
      </c>
      <c r="AF379" s="73"/>
      <c r="AG379" s="73">
        <f>IFERROR(VLOOKUP(J379,'Roll ups'!D:E,2,FALSE),0)</f>
        <v>22444928.369999994</v>
      </c>
      <c r="AH379" s="74">
        <f>IF(Table2[[#This Row],[CATEGORY TTL LOOKUP]]=0,0,IF(Table2[[#This Row],[CATEGORY TTL LOOKUP]]&gt;0,SUM(AB379/AG379)))</f>
        <v>2.7042474361881875E-3</v>
      </c>
      <c r="AI379" s="74" t="str">
        <f>IFERROR(IF(AH379&lt;#REF!,"STRIKE",IF(AH379&gt;=#REF!,"GOOD")),"NO DATA")</f>
        <v>NO DATA</v>
      </c>
      <c r="AJ379" s="75">
        <f>IFERROR(VLOOKUP(K379,'Roll ups'!H:I,2,FALSE),0)</f>
        <v>126094742.97999983</v>
      </c>
      <c r="AK379" s="76">
        <f>IF(Table2[[#This Row],[PRICE TIER LOOKUP]]=0,0,IF(Table2[[#This Row],[PRICE TIER LOOKUP]]&gt;0,SUM(AB379/AJ379)))</f>
        <v>4.8135741875953727E-4</v>
      </c>
      <c r="AL379" s="74" t="e">
        <f>IF(AK379&lt;#REF!,"STRIKE",IF(AK379&gt;=#REF!,"GOOD"))</f>
        <v>#REF!</v>
      </c>
      <c r="AM379" s="75">
        <f>VLOOKUP(H379,'Roll ups'!A:B,2,FALSE)</f>
        <v>325145452.83999985</v>
      </c>
      <c r="AN379" s="77">
        <f t="shared" si="12"/>
        <v>1.8667534627915612E-4</v>
      </c>
      <c r="AO379" s="74" t="str">
        <f>IFERROR(VLOOKUP(Table2[[#This Row],[Product Name]],'Roll ups'!L:P,5,FALSE),"GOOD")</f>
        <v>GOOD</v>
      </c>
      <c r="AP379" s="74">
        <f>Table2[[#This Row],[Retail Dollar Vol Current 12 Mths]]/Table2[[#This Row],[SHELF SALES  LOOKUP]]</f>
        <v>1.8667534627915612E-4</v>
      </c>
      <c r="AQ379" s="69">
        <f t="shared" si="13"/>
        <v>0</v>
      </c>
      <c r="AR37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379" s="69" t="e">
        <f>IF(Table2[[#This Row],[Shelf Dollar Vol Current 12 Mths]]&gt;#REF!,"MEETS $ CRITERIA",IF(Table2[[#This Row],[Shelf Dollar Vol Current 12 Mths]]&lt;#REF!+1,"DOES NOT MEET $ CRITERIA"))</f>
        <v>#REF!</v>
      </c>
      <c r="AT379" s="78"/>
    </row>
    <row r="380" spans="1:46" ht="13.8" x14ac:dyDescent="0.3">
      <c r="A380" s="68" t="s">
        <v>3136</v>
      </c>
      <c r="B380" s="69">
        <v>67526</v>
      </c>
      <c r="C380" s="69">
        <v>1061</v>
      </c>
      <c r="D380" s="69" t="s">
        <v>25</v>
      </c>
      <c r="E380" s="70" t="s">
        <v>6313</v>
      </c>
      <c r="F380" s="70"/>
      <c r="G380" s="71" t="s">
        <v>7087</v>
      </c>
      <c r="H380" s="69" t="s">
        <v>6315</v>
      </c>
      <c r="I380" s="68" t="s">
        <v>54</v>
      </c>
      <c r="J380" s="68" t="s">
        <v>191</v>
      </c>
      <c r="K380" s="68" t="s">
        <v>132</v>
      </c>
      <c r="L380" s="68" t="s">
        <v>132</v>
      </c>
      <c r="M380" s="68" t="s">
        <v>191</v>
      </c>
      <c r="N380" s="68" t="s">
        <v>473</v>
      </c>
      <c r="O380" s="68" t="s">
        <v>7088</v>
      </c>
      <c r="P380" s="72" t="s">
        <v>191</v>
      </c>
      <c r="Q380" s="68" t="s">
        <v>51</v>
      </c>
      <c r="R380" s="68" t="s">
        <v>31</v>
      </c>
      <c r="S380" s="68">
        <v>64</v>
      </c>
      <c r="T380" s="68">
        <v>83</v>
      </c>
      <c r="U380" s="68">
        <v>-0.28999999999999998</v>
      </c>
      <c r="V380" s="68">
        <v>209.42</v>
      </c>
      <c r="W380" s="68">
        <v>275</v>
      </c>
      <c r="X380" s="68">
        <v>-0.31</v>
      </c>
      <c r="Y380" s="68">
        <v>1408.42</v>
      </c>
      <c r="Z380" s="68">
        <v>1446.33</v>
      </c>
      <c r="AA380" s="68">
        <v>-0.03</v>
      </c>
      <c r="AB380" s="73">
        <v>346930.61</v>
      </c>
      <c r="AC380" s="73">
        <v>356359.19</v>
      </c>
      <c r="AD380" s="73">
        <v>390075.08</v>
      </c>
      <c r="AE380" s="73">
        <v>377897.67</v>
      </c>
      <c r="AF380" s="73"/>
      <c r="AG380" s="73">
        <f>IFERROR(VLOOKUP(J380,'Roll ups'!D:E,2,FALSE),0)</f>
        <v>22444928.369999994</v>
      </c>
      <c r="AH380" s="74">
        <f>IF(Table2[[#This Row],[CATEGORY TTL LOOKUP]]=0,0,IF(Table2[[#This Row],[CATEGORY TTL LOOKUP]]&gt;0,SUM(AB380/AG380)))</f>
        <v>1.5456971137573744E-2</v>
      </c>
      <c r="AI380" s="74" t="str">
        <f>IFERROR(IF(AH380&lt;#REF!,"STRIKE",IF(AH380&gt;=#REF!,"GOOD")),"NO DATA")</f>
        <v>NO DATA</v>
      </c>
      <c r="AJ380" s="75">
        <f>IFERROR(VLOOKUP(K380,'Roll ups'!H:I,2,FALSE),0)</f>
        <v>126094742.97999983</v>
      </c>
      <c r="AK380" s="76">
        <f>IF(Table2[[#This Row],[PRICE TIER LOOKUP]]=0,0,IF(Table2[[#This Row],[PRICE TIER LOOKUP]]&gt;0,SUM(AB380/AJ380)))</f>
        <v>2.7513487224049256E-3</v>
      </c>
      <c r="AL380" s="74" t="e">
        <f>IF(AK380&lt;#REF!,"STRIKE",IF(AK380&gt;=#REF!,"GOOD"))</f>
        <v>#REF!</v>
      </c>
      <c r="AM380" s="75">
        <f>VLOOKUP(H380,'Roll ups'!A:B,2,FALSE)</f>
        <v>325145452.83999985</v>
      </c>
      <c r="AN380" s="77">
        <f t="shared" si="12"/>
        <v>1.0670012665707502E-3</v>
      </c>
      <c r="AO380" s="74" t="str">
        <f>IFERROR(VLOOKUP(Table2[[#This Row],[Product Name]],'Roll ups'!L:P,5,FALSE),"GOOD")</f>
        <v>GOOD</v>
      </c>
      <c r="AP380" s="74">
        <f>Table2[[#This Row],[Retail Dollar Vol Current 12 Mths]]/Table2[[#This Row],[SHELF SALES  LOOKUP]]</f>
        <v>1.1996940956512507E-3</v>
      </c>
      <c r="AQ380" s="69">
        <f t="shared" si="13"/>
        <v>0</v>
      </c>
      <c r="AR38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380" s="69" t="e">
        <f>IF(Table2[[#This Row],[Shelf Dollar Vol Current 12 Mths]]&gt;#REF!,"MEETS $ CRITERIA",IF(Table2[[#This Row],[Shelf Dollar Vol Current 12 Mths]]&lt;#REF!+1,"DOES NOT MEET $ CRITERIA"))</f>
        <v>#REF!</v>
      </c>
      <c r="AT380" s="78"/>
    </row>
    <row r="381" spans="1:46" ht="13.8" x14ac:dyDescent="0.3">
      <c r="A381" s="68" t="s">
        <v>3312</v>
      </c>
      <c r="B381" s="69">
        <v>67527</v>
      </c>
      <c r="C381" s="69">
        <v>320</v>
      </c>
      <c r="D381" s="69" t="s">
        <v>25</v>
      </c>
      <c r="E381" s="70" t="s">
        <v>6313</v>
      </c>
      <c r="F381" s="70"/>
      <c r="G381" s="71" t="s">
        <v>7089</v>
      </c>
      <c r="H381" s="69" t="s">
        <v>6315</v>
      </c>
      <c r="I381" s="68" t="s">
        <v>54</v>
      </c>
      <c r="J381" s="68" t="s">
        <v>191</v>
      </c>
      <c r="K381" s="68" t="s">
        <v>132</v>
      </c>
      <c r="L381" s="68" t="s">
        <v>132</v>
      </c>
      <c r="M381" s="68" t="s">
        <v>191</v>
      </c>
      <c r="N381" s="68" t="s">
        <v>473</v>
      </c>
      <c r="O381" s="68" t="s">
        <v>7090</v>
      </c>
      <c r="P381" s="72" t="s">
        <v>191</v>
      </c>
      <c r="Q381" s="68" t="s">
        <v>51</v>
      </c>
      <c r="R381" s="68" t="s">
        <v>31</v>
      </c>
      <c r="S381" s="68">
        <v>78</v>
      </c>
      <c r="T381" s="68">
        <v>90.66</v>
      </c>
      <c r="U381" s="68">
        <v>-0.16</v>
      </c>
      <c r="V381" s="68">
        <v>242.32</v>
      </c>
      <c r="W381" s="68">
        <v>275.08999999999997</v>
      </c>
      <c r="X381" s="68">
        <v>-0.14000000000000001</v>
      </c>
      <c r="Y381" s="68">
        <v>878.7</v>
      </c>
      <c r="Z381" s="68">
        <v>1001.35</v>
      </c>
      <c r="AA381" s="68">
        <v>-0.14000000000000001</v>
      </c>
      <c r="AB381" s="73">
        <v>225169.23</v>
      </c>
      <c r="AC381" s="73">
        <v>229966.51</v>
      </c>
      <c r="AD381" s="73">
        <v>225169.23</v>
      </c>
      <c r="AE381" s="73">
        <v>229966.51</v>
      </c>
      <c r="AF381" s="73"/>
      <c r="AG381" s="73">
        <f>IFERROR(VLOOKUP(J381,'Roll ups'!D:E,2,FALSE),0)</f>
        <v>22444928.369999994</v>
      </c>
      <c r="AH381" s="74">
        <f>IF(Table2[[#This Row],[CATEGORY TTL LOOKUP]]=0,0,IF(Table2[[#This Row],[CATEGORY TTL LOOKUP]]&gt;0,SUM(AB381/AG381)))</f>
        <v>1.0032076123751963E-2</v>
      </c>
      <c r="AI381" s="74" t="str">
        <f>IFERROR(IF(AH381&lt;#REF!,"STRIKE",IF(AH381&gt;=#REF!,"GOOD")),"NO DATA")</f>
        <v>NO DATA</v>
      </c>
      <c r="AJ381" s="75">
        <f>IFERROR(VLOOKUP(K381,'Roll ups'!H:I,2,FALSE),0)</f>
        <v>126094742.97999983</v>
      </c>
      <c r="AK381" s="76">
        <f>IF(Table2[[#This Row],[PRICE TIER LOOKUP]]=0,0,IF(Table2[[#This Row],[PRICE TIER LOOKUP]]&gt;0,SUM(AB381/AJ381)))</f>
        <v>1.7857146513690473E-3</v>
      </c>
      <c r="AL381" s="74" t="e">
        <f>IF(AK381&lt;#REF!,"STRIKE",IF(AK381&gt;=#REF!,"GOOD"))</f>
        <v>#REF!</v>
      </c>
      <c r="AM381" s="75">
        <f>VLOOKUP(H381,'Roll ups'!A:B,2,FALSE)</f>
        <v>325145452.83999985</v>
      </c>
      <c r="AN381" s="77">
        <f t="shared" si="12"/>
        <v>6.9251846529990704E-4</v>
      </c>
      <c r="AO381" s="74" t="str">
        <f>IFERROR(VLOOKUP(Table2[[#This Row],[Product Name]],'Roll ups'!L:P,5,FALSE),"GOOD")</f>
        <v>GOOD</v>
      </c>
      <c r="AP381" s="74">
        <f>Table2[[#This Row],[Retail Dollar Vol Current 12 Mths]]/Table2[[#This Row],[SHELF SALES  LOOKUP]]</f>
        <v>6.9251846529990704E-4</v>
      </c>
      <c r="AQ381" s="69">
        <f t="shared" si="13"/>
        <v>0</v>
      </c>
      <c r="AR38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381" s="69" t="e">
        <f>IF(Table2[[#This Row],[Shelf Dollar Vol Current 12 Mths]]&gt;#REF!,"MEETS $ CRITERIA",IF(Table2[[#This Row],[Shelf Dollar Vol Current 12 Mths]]&lt;#REF!+1,"DOES NOT MEET $ CRITERIA"))</f>
        <v>#REF!</v>
      </c>
      <c r="AT381" s="78"/>
    </row>
    <row r="382" spans="1:46" ht="13.8" x14ac:dyDescent="0.3">
      <c r="A382" s="68" t="s">
        <v>3403</v>
      </c>
      <c r="B382" s="69">
        <v>67528</v>
      </c>
      <c r="C382" s="69">
        <v>386</v>
      </c>
      <c r="D382" s="69" t="s">
        <v>25</v>
      </c>
      <c r="E382" s="70" t="s">
        <v>6313</v>
      </c>
      <c r="F382" s="70"/>
      <c r="G382" s="71" t="s">
        <v>7091</v>
      </c>
      <c r="H382" s="69" t="s">
        <v>6315</v>
      </c>
      <c r="I382" s="68" t="s">
        <v>54</v>
      </c>
      <c r="J382" s="68" t="s">
        <v>191</v>
      </c>
      <c r="K382" s="68" t="s">
        <v>132</v>
      </c>
      <c r="L382" s="68" t="s">
        <v>132</v>
      </c>
      <c r="M382" s="68" t="s">
        <v>191</v>
      </c>
      <c r="N382" s="68" t="s">
        <v>473</v>
      </c>
      <c r="O382" s="68" t="s">
        <v>7092</v>
      </c>
      <c r="P382" s="72" t="s">
        <v>191</v>
      </c>
      <c r="Q382" s="68" t="s">
        <v>51</v>
      </c>
      <c r="R382" s="68" t="s">
        <v>31</v>
      </c>
      <c r="S382" s="68">
        <v>26</v>
      </c>
      <c r="T382" s="68">
        <v>53.67</v>
      </c>
      <c r="U382" s="68">
        <v>-1.0900000000000001</v>
      </c>
      <c r="V382" s="68">
        <v>73.52</v>
      </c>
      <c r="W382" s="68">
        <v>114.16</v>
      </c>
      <c r="X382" s="68">
        <v>-0.55000000000000004</v>
      </c>
      <c r="Y382" s="68">
        <v>571.94000000000005</v>
      </c>
      <c r="Z382" s="68">
        <v>763.08</v>
      </c>
      <c r="AA382" s="68">
        <v>-0.33</v>
      </c>
      <c r="AB382" s="73">
        <v>125825.16</v>
      </c>
      <c r="AC382" s="73">
        <v>159751.47</v>
      </c>
      <c r="AD382" s="73">
        <v>131286.24</v>
      </c>
      <c r="AE382" s="73">
        <v>164101.47</v>
      </c>
      <c r="AF382" s="73"/>
      <c r="AG382" s="73">
        <f>IFERROR(VLOOKUP(J382,'Roll ups'!D:E,2,FALSE),0)</f>
        <v>22444928.369999994</v>
      </c>
      <c r="AH382" s="74">
        <f>IF(Table2[[#This Row],[CATEGORY TTL LOOKUP]]=0,0,IF(Table2[[#This Row],[CATEGORY TTL LOOKUP]]&gt;0,SUM(AB382/AG382)))</f>
        <v>5.6059506150252878E-3</v>
      </c>
      <c r="AI382" s="74" t="str">
        <f>IFERROR(IF(AH382&lt;#REF!,"STRIKE",IF(AH382&gt;=#REF!,"GOOD")),"NO DATA")</f>
        <v>NO DATA</v>
      </c>
      <c r="AJ382" s="75">
        <f>IFERROR(VLOOKUP(K382,'Roll ups'!H:I,2,FALSE),0)</f>
        <v>126094742.97999983</v>
      </c>
      <c r="AK382" s="76">
        <f>IF(Table2[[#This Row],[PRICE TIER LOOKUP]]=0,0,IF(Table2[[#This Row],[PRICE TIER LOOKUP]]&gt;0,SUM(AB382/AJ382)))</f>
        <v>9.978620601174262E-4</v>
      </c>
      <c r="AL382" s="74" t="e">
        <f>IF(AK382&lt;#REF!,"STRIKE",IF(AK382&gt;=#REF!,"GOOD"))</f>
        <v>#REF!</v>
      </c>
      <c r="AM382" s="75">
        <f>VLOOKUP(H382,'Roll ups'!A:B,2,FALSE)</f>
        <v>325145452.83999985</v>
      </c>
      <c r="AN382" s="77">
        <f t="shared" si="12"/>
        <v>3.8698114613313397E-4</v>
      </c>
      <c r="AO382" s="74" t="str">
        <f>IFERROR(VLOOKUP(Table2[[#This Row],[Product Name]],'Roll ups'!L:P,5,FALSE),"GOOD")</f>
        <v>GOOD</v>
      </c>
      <c r="AP382" s="74">
        <f>Table2[[#This Row],[Retail Dollar Vol Current 12 Mths]]/Table2[[#This Row],[SHELF SALES  LOOKUP]]</f>
        <v>4.0377695229403796E-4</v>
      </c>
      <c r="AQ382" s="69">
        <f t="shared" si="13"/>
        <v>0</v>
      </c>
      <c r="AR38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382" s="69" t="e">
        <f>IF(Table2[[#This Row],[Shelf Dollar Vol Current 12 Mths]]&gt;#REF!,"MEETS $ CRITERIA",IF(Table2[[#This Row],[Shelf Dollar Vol Current 12 Mths]]&lt;#REF!+1,"DOES NOT MEET $ CRITERIA"))</f>
        <v>#REF!</v>
      </c>
      <c r="AT382" s="78"/>
    </row>
    <row r="383" spans="1:46" ht="13.8" x14ac:dyDescent="0.3">
      <c r="A383" s="68" t="s">
        <v>2047</v>
      </c>
      <c r="B383" s="69">
        <v>67556</v>
      </c>
      <c r="C383" s="69">
        <v>502</v>
      </c>
      <c r="D383" s="69" t="s">
        <v>25</v>
      </c>
      <c r="E383" s="70" t="s">
        <v>6313</v>
      </c>
      <c r="F383" s="70"/>
      <c r="G383" s="71" t="s">
        <v>7093</v>
      </c>
      <c r="H383" s="69" t="s">
        <v>6315</v>
      </c>
      <c r="I383" s="68" t="s">
        <v>54</v>
      </c>
      <c r="J383" s="68" t="s">
        <v>191</v>
      </c>
      <c r="K383" s="68" t="s">
        <v>89</v>
      </c>
      <c r="L383" s="68" t="s">
        <v>89</v>
      </c>
      <c r="M383" s="68" t="s">
        <v>191</v>
      </c>
      <c r="N383" s="68" t="s">
        <v>473</v>
      </c>
      <c r="O383" s="68" t="s">
        <v>7094</v>
      </c>
      <c r="P383" s="72" t="s">
        <v>191</v>
      </c>
      <c r="Q383" s="68" t="s">
        <v>938</v>
      </c>
      <c r="R383" s="68" t="s">
        <v>31</v>
      </c>
      <c r="S383" s="68">
        <v>32</v>
      </c>
      <c r="T383" s="68">
        <v>49.75</v>
      </c>
      <c r="U383" s="68">
        <v>-0.55000000000000004</v>
      </c>
      <c r="V383" s="68">
        <v>102</v>
      </c>
      <c r="W383" s="68">
        <v>130.5</v>
      </c>
      <c r="X383" s="68">
        <v>-0.28000000000000003</v>
      </c>
      <c r="Y383" s="68">
        <v>452.83</v>
      </c>
      <c r="Z383" s="68">
        <v>783.17</v>
      </c>
      <c r="AA383" s="68">
        <v>-0.73</v>
      </c>
      <c r="AB383" s="73">
        <v>43973.3</v>
      </c>
      <c r="AC383" s="73">
        <v>61439.66</v>
      </c>
      <c r="AD383" s="73">
        <v>45917.3</v>
      </c>
      <c r="AE383" s="73">
        <v>62951.66</v>
      </c>
      <c r="AF383" s="73"/>
      <c r="AG383" s="73">
        <f>IFERROR(VLOOKUP(J383,'Roll ups'!D:E,2,FALSE),0)</f>
        <v>22444928.369999994</v>
      </c>
      <c r="AH383" s="74">
        <f>IF(Table2[[#This Row],[CATEGORY TTL LOOKUP]]=0,0,IF(Table2[[#This Row],[CATEGORY TTL LOOKUP]]&gt;0,SUM(AB383/AG383)))</f>
        <v>1.959164194026787E-3</v>
      </c>
      <c r="AI383" s="74" t="str">
        <f>IFERROR(IF(AH383&lt;#REF!,"STRIKE",IF(AH383&gt;=#REF!,"GOOD")),"NO DATA")</f>
        <v>NO DATA</v>
      </c>
      <c r="AJ383" s="75">
        <f>IFERROR(VLOOKUP(K383,'Roll ups'!H:I,2,FALSE),0)</f>
        <v>75793138.070000067</v>
      </c>
      <c r="AK383" s="76">
        <f>IF(Table2[[#This Row],[PRICE TIER LOOKUP]]=0,0,IF(Table2[[#This Row],[PRICE TIER LOOKUP]]&gt;0,SUM(AB383/AJ383)))</f>
        <v>5.8017521268729762E-4</v>
      </c>
      <c r="AL383" s="74" t="e">
        <f>IF(AK383&lt;#REF!,"STRIKE",IF(AK383&gt;=#REF!,"GOOD"))</f>
        <v>#REF!</v>
      </c>
      <c r="AM383" s="75">
        <f>VLOOKUP(H383,'Roll ups'!A:B,2,FALSE)</f>
        <v>325145452.83999985</v>
      </c>
      <c r="AN383" s="77">
        <f t="shared" si="12"/>
        <v>1.3524193438940304E-4</v>
      </c>
      <c r="AO383" s="74" t="str">
        <f>IFERROR(VLOOKUP(Table2[[#This Row],[Product Name]],'Roll ups'!L:P,5,FALSE),"GOOD")</f>
        <v>GOOD</v>
      </c>
      <c r="AP383" s="74">
        <f>Table2[[#This Row],[Retail Dollar Vol Current 12 Mths]]/Table2[[#This Row],[SHELF SALES  LOOKUP]]</f>
        <v>1.4122079702770854E-4</v>
      </c>
      <c r="AQ383" s="69">
        <f t="shared" si="13"/>
        <v>0</v>
      </c>
      <c r="AR38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383" s="69" t="e">
        <f>IF(Table2[[#This Row],[Shelf Dollar Vol Current 12 Mths]]&gt;#REF!,"MEETS $ CRITERIA",IF(Table2[[#This Row],[Shelf Dollar Vol Current 12 Mths]]&lt;#REF!+1,"DOES NOT MEET $ CRITERIA"))</f>
        <v>#REF!</v>
      </c>
      <c r="AT383" s="78"/>
    </row>
    <row r="384" spans="1:46" ht="13.8" x14ac:dyDescent="0.3">
      <c r="A384" s="68" t="s">
        <v>1858</v>
      </c>
      <c r="B384" s="69">
        <v>67557</v>
      </c>
      <c r="C384" s="69">
        <v>338</v>
      </c>
      <c r="D384" s="69" t="s">
        <v>25</v>
      </c>
      <c r="E384" s="70" t="s">
        <v>6313</v>
      </c>
      <c r="F384" s="70"/>
      <c r="G384" s="71" t="s">
        <v>7095</v>
      </c>
      <c r="H384" s="69" t="s">
        <v>6315</v>
      </c>
      <c r="I384" s="68" t="s">
        <v>54</v>
      </c>
      <c r="J384" s="68" t="s">
        <v>191</v>
      </c>
      <c r="K384" s="68" t="s">
        <v>89</v>
      </c>
      <c r="L384" s="68" t="s">
        <v>89</v>
      </c>
      <c r="M384" s="68" t="s">
        <v>191</v>
      </c>
      <c r="N384" s="68" t="s">
        <v>473</v>
      </c>
      <c r="O384" s="68" t="s">
        <v>7096</v>
      </c>
      <c r="P384" s="72" t="s">
        <v>191</v>
      </c>
      <c r="Q384" s="68" t="s">
        <v>938</v>
      </c>
      <c r="R384" s="68" t="s">
        <v>31</v>
      </c>
      <c r="S384" s="68">
        <v>74</v>
      </c>
      <c r="T384" s="68">
        <v>132.99</v>
      </c>
      <c r="U384" s="68">
        <v>-0.79</v>
      </c>
      <c r="V384" s="68">
        <v>268.75</v>
      </c>
      <c r="W384" s="68">
        <v>380.09</v>
      </c>
      <c r="X384" s="68">
        <v>-0.41</v>
      </c>
      <c r="Y384" s="68">
        <v>1126.3599999999999</v>
      </c>
      <c r="Z384" s="68">
        <v>1101.5899999999999</v>
      </c>
      <c r="AA384" s="68">
        <v>0.02</v>
      </c>
      <c r="AB384" s="73">
        <v>95463.56</v>
      </c>
      <c r="AC384" s="73">
        <v>81462.27</v>
      </c>
      <c r="AD384" s="73">
        <v>97527.56</v>
      </c>
      <c r="AE384" s="73">
        <v>82417.27</v>
      </c>
      <c r="AF384" s="73"/>
      <c r="AG384" s="73">
        <f>IFERROR(VLOOKUP(J384,'Roll ups'!D:E,2,FALSE),0)</f>
        <v>22444928.369999994</v>
      </c>
      <c r="AH384" s="74">
        <f>IF(Table2[[#This Row],[CATEGORY TTL LOOKUP]]=0,0,IF(Table2[[#This Row],[CATEGORY TTL LOOKUP]]&gt;0,SUM(AB384/AG384)))</f>
        <v>4.2532352265199063E-3</v>
      </c>
      <c r="AI384" s="74" t="str">
        <f>IFERROR(IF(AH384&lt;#REF!,"STRIKE",IF(AH384&gt;=#REF!,"GOOD")),"NO DATA")</f>
        <v>NO DATA</v>
      </c>
      <c r="AJ384" s="75">
        <f>IFERROR(VLOOKUP(K384,'Roll ups'!H:I,2,FALSE),0)</f>
        <v>75793138.070000067</v>
      </c>
      <c r="AK384" s="76">
        <f>IF(Table2[[#This Row],[PRICE TIER LOOKUP]]=0,0,IF(Table2[[#This Row],[PRICE TIER LOOKUP]]&gt;0,SUM(AB384/AJ384)))</f>
        <v>1.2595277413086257E-3</v>
      </c>
      <c r="AL384" s="74" t="e">
        <f>IF(AK384&lt;#REF!,"STRIKE",IF(AK384&gt;=#REF!,"GOOD"))</f>
        <v>#REF!</v>
      </c>
      <c r="AM384" s="75">
        <f>VLOOKUP(H384,'Roll ups'!A:B,2,FALSE)</f>
        <v>325145452.83999985</v>
      </c>
      <c r="AN384" s="77">
        <f t="shared" si="12"/>
        <v>2.9360262973438065E-4</v>
      </c>
      <c r="AO384" s="74" t="str">
        <f>IFERROR(VLOOKUP(Table2[[#This Row],[Product Name]],'Roll ups'!L:P,5,FALSE),"GOOD")</f>
        <v>GOOD</v>
      </c>
      <c r="AP384" s="74">
        <f>Table2[[#This Row],[Retail Dollar Vol Current 12 Mths]]/Table2[[#This Row],[SHELF SALES  LOOKUP]]</f>
        <v>2.9995055796764328E-4</v>
      </c>
      <c r="AQ384" s="69">
        <f t="shared" si="13"/>
        <v>0</v>
      </c>
      <c r="AR38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384" s="69" t="e">
        <f>IF(Table2[[#This Row],[Shelf Dollar Vol Current 12 Mths]]&gt;#REF!,"MEETS $ CRITERIA",IF(Table2[[#This Row],[Shelf Dollar Vol Current 12 Mths]]&lt;#REF!+1,"DOES NOT MEET $ CRITERIA"))</f>
        <v>#REF!</v>
      </c>
      <c r="AT384" s="78"/>
    </row>
    <row r="385" spans="1:46" ht="13.8" x14ac:dyDescent="0.3">
      <c r="A385" s="68" t="s">
        <v>3487</v>
      </c>
      <c r="B385" s="69">
        <v>68022</v>
      </c>
      <c r="C385" s="69">
        <v>456</v>
      </c>
      <c r="D385" s="69" t="s">
        <v>25</v>
      </c>
      <c r="E385" s="70" t="s">
        <v>6313</v>
      </c>
      <c r="F385" s="70"/>
      <c r="G385" s="71" t="s">
        <v>7097</v>
      </c>
      <c r="H385" s="69" t="s">
        <v>6315</v>
      </c>
      <c r="I385" s="68" t="s">
        <v>54</v>
      </c>
      <c r="J385" s="68" t="s">
        <v>191</v>
      </c>
      <c r="K385" s="68" t="s">
        <v>132</v>
      </c>
      <c r="L385" s="68" t="s">
        <v>6320</v>
      </c>
      <c r="M385" s="68" t="s">
        <v>191</v>
      </c>
      <c r="N385" s="68" t="s">
        <v>206</v>
      </c>
      <c r="O385" s="68" t="s">
        <v>7098</v>
      </c>
      <c r="P385" s="72" t="s">
        <v>191</v>
      </c>
      <c r="Q385" s="68" t="s">
        <v>397</v>
      </c>
      <c r="R385" s="68" t="s">
        <v>31</v>
      </c>
      <c r="S385" s="68">
        <v>10</v>
      </c>
      <c r="T385" s="68">
        <v>5</v>
      </c>
      <c r="U385" s="68">
        <v>0.47</v>
      </c>
      <c r="V385" s="68">
        <v>20</v>
      </c>
      <c r="W385" s="68">
        <v>17.329999999999998</v>
      </c>
      <c r="X385" s="68">
        <v>0.13</v>
      </c>
      <c r="Y385" s="68">
        <v>341.58</v>
      </c>
      <c r="Z385" s="68">
        <v>306.33</v>
      </c>
      <c r="AA385" s="68">
        <v>0.1</v>
      </c>
      <c r="AB385" s="73">
        <v>87365.24</v>
      </c>
      <c r="AC385" s="73">
        <v>81605.37</v>
      </c>
      <c r="AD385" s="73">
        <v>95752.639999999999</v>
      </c>
      <c r="AE385" s="73">
        <v>85862.96</v>
      </c>
      <c r="AF385" s="73"/>
      <c r="AG385" s="73">
        <f>IFERROR(VLOOKUP(J385,'Roll ups'!D:E,2,FALSE),0)</f>
        <v>22444928.369999994</v>
      </c>
      <c r="AH385" s="74">
        <f>IF(Table2[[#This Row],[CATEGORY TTL LOOKUP]]=0,0,IF(Table2[[#This Row],[CATEGORY TTL LOOKUP]]&gt;0,SUM(AB385/AG385)))</f>
        <v>3.8924267683016012E-3</v>
      </c>
      <c r="AI385" s="74" t="str">
        <f>IFERROR(IF(AH385&lt;#REF!,"STRIKE",IF(AH385&gt;=#REF!,"GOOD")),"NO DATA")</f>
        <v>NO DATA</v>
      </c>
      <c r="AJ385" s="75">
        <f>IFERROR(VLOOKUP(K385,'Roll ups'!H:I,2,FALSE),0)</f>
        <v>126094742.97999983</v>
      </c>
      <c r="AK385" s="76">
        <f>IF(Table2[[#This Row],[PRICE TIER LOOKUP]]=0,0,IF(Table2[[#This Row],[PRICE TIER LOOKUP]]&gt;0,SUM(AB385/AJ385)))</f>
        <v>6.9285394406852637E-4</v>
      </c>
      <c r="AL385" s="74" t="e">
        <f>IF(AK385&lt;#REF!,"STRIKE",IF(AK385&gt;=#REF!,"GOOD"))</f>
        <v>#REF!</v>
      </c>
      <c r="AM385" s="75">
        <f>VLOOKUP(H385,'Roll ups'!A:B,2,FALSE)</f>
        <v>325145452.83999985</v>
      </c>
      <c r="AN385" s="77">
        <f t="shared" si="12"/>
        <v>2.6869586899310377E-4</v>
      </c>
      <c r="AO385" s="74" t="str">
        <f>IFERROR(VLOOKUP(Table2[[#This Row],[Product Name]],'Roll ups'!L:P,5,FALSE),"GOOD")</f>
        <v>GOOD</v>
      </c>
      <c r="AP385" s="74">
        <f>Table2[[#This Row],[Retail Dollar Vol Current 12 Mths]]/Table2[[#This Row],[SHELF SALES  LOOKUP]]</f>
        <v>2.9449170875263234E-4</v>
      </c>
      <c r="AQ385" s="69">
        <f t="shared" si="13"/>
        <v>0</v>
      </c>
      <c r="AR38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385" s="69" t="e">
        <f>IF(Table2[[#This Row],[Shelf Dollar Vol Current 12 Mths]]&gt;#REF!,"MEETS $ CRITERIA",IF(Table2[[#This Row],[Shelf Dollar Vol Current 12 Mths]]&lt;#REF!+1,"DOES NOT MEET $ CRITERIA"))</f>
        <v>#REF!</v>
      </c>
      <c r="AT385" s="78"/>
    </row>
    <row r="386" spans="1:46" ht="13.8" x14ac:dyDescent="0.3">
      <c r="A386" s="68" t="s">
        <v>3460</v>
      </c>
      <c r="B386" s="69">
        <v>68034</v>
      </c>
      <c r="C386" s="69">
        <v>593</v>
      </c>
      <c r="D386" s="69" t="s">
        <v>25</v>
      </c>
      <c r="E386" s="70" t="s">
        <v>6313</v>
      </c>
      <c r="F386" s="70"/>
      <c r="G386" s="71" t="s">
        <v>7099</v>
      </c>
      <c r="H386" s="69" t="s">
        <v>6315</v>
      </c>
      <c r="I386" s="68" t="s">
        <v>54</v>
      </c>
      <c r="J386" s="68" t="s">
        <v>191</v>
      </c>
      <c r="K386" s="68" t="s">
        <v>132</v>
      </c>
      <c r="L386" s="68" t="s">
        <v>6320</v>
      </c>
      <c r="M386" s="68" t="s">
        <v>191</v>
      </c>
      <c r="N386" s="68" t="s">
        <v>206</v>
      </c>
      <c r="O386" s="68" t="s">
        <v>7100</v>
      </c>
      <c r="P386" s="72" t="s">
        <v>191</v>
      </c>
      <c r="Q386" s="68" t="s">
        <v>397</v>
      </c>
      <c r="R386" s="68" t="s">
        <v>31</v>
      </c>
      <c r="S386" s="68">
        <v>10</v>
      </c>
      <c r="T386" s="68">
        <v>17.5</v>
      </c>
      <c r="U386" s="68">
        <v>-0.84</v>
      </c>
      <c r="V386" s="68">
        <v>35.5</v>
      </c>
      <c r="W386" s="68">
        <v>42.83</v>
      </c>
      <c r="X386" s="68">
        <v>-0.21</v>
      </c>
      <c r="Y386" s="68">
        <v>216.96</v>
      </c>
      <c r="Z386" s="68">
        <v>290.88</v>
      </c>
      <c r="AA386" s="68">
        <v>-0.34</v>
      </c>
      <c r="AB386" s="73">
        <v>73158.350000000006</v>
      </c>
      <c r="AC386" s="73">
        <v>97559.13</v>
      </c>
      <c r="AD386" s="73">
        <v>73158.350000000006</v>
      </c>
      <c r="AE386" s="73">
        <v>97559.13</v>
      </c>
      <c r="AF386" s="73"/>
      <c r="AG386" s="73">
        <f>IFERROR(VLOOKUP(J386,'Roll ups'!D:E,2,FALSE),0)</f>
        <v>22444928.369999994</v>
      </c>
      <c r="AH386" s="74">
        <f>IF(Table2[[#This Row],[CATEGORY TTL LOOKUP]]=0,0,IF(Table2[[#This Row],[CATEGORY TTL LOOKUP]]&gt;0,SUM(AB386/AG386)))</f>
        <v>3.2594601681947815E-3</v>
      </c>
      <c r="AI386" s="74" t="str">
        <f>IFERROR(IF(AH386&lt;#REF!,"STRIKE",IF(AH386&gt;=#REF!,"GOOD")),"NO DATA")</f>
        <v>NO DATA</v>
      </c>
      <c r="AJ386" s="75">
        <f>IFERROR(VLOOKUP(K386,'Roll ups'!H:I,2,FALSE),0)</f>
        <v>126094742.97999983</v>
      </c>
      <c r="AK386" s="76">
        <f>IF(Table2[[#This Row],[PRICE TIER LOOKUP]]=0,0,IF(Table2[[#This Row],[PRICE TIER LOOKUP]]&gt;0,SUM(AB386/AJ386)))</f>
        <v>5.8018556738407266E-4</v>
      </c>
      <c r="AL386" s="74" t="e">
        <f>IF(AK386&lt;#REF!,"STRIKE",IF(AK386&gt;=#REF!,"GOOD"))</f>
        <v>#REF!</v>
      </c>
      <c r="AM386" s="75">
        <f>VLOOKUP(H386,'Roll ups'!A:B,2,FALSE)</f>
        <v>325145452.83999985</v>
      </c>
      <c r="AN386" s="77">
        <f t="shared" si="12"/>
        <v>2.2500191640693296E-4</v>
      </c>
      <c r="AO386" s="74" t="str">
        <f>IFERROR(VLOOKUP(Table2[[#This Row],[Product Name]],'Roll ups'!L:P,5,FALSE),"GOOD")</f>
        <v>GOOD</v>
      </c>
      <c r="AP386" s="74">
        <f>Table2[[#This Row],[Retail Dollar Vol Current 12 Mths]]/Table2[[#This Row],[SHELF SALES  LOOKUP]]</f>
        <v>2.2500191640693296E-4</v>
      </c>
      <c r="AQ386" s="69">
        <f t="shared" si="13"/>
        <v>0</v>
      </c>
      <c r="AR38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386" s="69" t="e">
        <f>IF(Table2[[#This Row],[Shelf Dollar Vol Current 12 Mths]]&gt;#REF!,"MEETS $ CRITERIA",IF(Table2[[#This Row],[Shelf Dollar Vol Current 12 Mths]]&lt;#REF!+1,"DOES NOT MEET $ CRITERIA"))</f>
        <v>#REF!</v>
      </c>
      <c r="AT386" s="78"/>
    </row>
    <row r="387" spans="1:46" ht="13.8" x14ac:dyDescent="0.3">
      <c r="A387" s="68" t="s">
        <v>3124</v>
      </c>
      <c r="B387" s="69">
        <v>68037</v>
      </c>
      <c r="C387" s="69">
        <v>653</v>
      </c>
      <c r="D387" s="69" t="s">
        <v>25</v>
      </c>
      <c r="E387" s="70" t="s">
        <v>6313</v>
      </c>
      <c r="F387" s="70"/>
      <c r="G387" s="71" t="s">
        <v>7101</v>
      </c>
      <c r="H387" s="69" t="s">
        <v>6315</v>
      </c>
      <c r="I387" s="68" t="s">
        <v>54</v>
      </c>
      <c r="J387" s="68" t="s">
        <v>191</v>
      </c>
      <c r="K387" s="68" t="s">
        <v>132</v>
      </c>
      <c r="L387" s="68" t="s">
        <v>6320</v>
      </c>
      <c r="M387" s="68" t="s">
        <v>191</v>
      </c>
      <c r="N387" s="68" t="s">
        <v>206</v>
      </c>
      <c r="O387" s="68" t="s">
        <v>7102</v>
      </c>
      <c r="P387" s="72" t="s">
        <v>191</v>
      </c>
      <c r="Q387" s="68" t="s">
        <v>397</v>
      </c>
      <c r="R387" s="68" t="s">
        <v>31</v>
      </c>
      <c r="S387" s="68">
        <v>38</v>
      </c>
      <c r="T387" s="68">
        <v>75.989999999999995</v>
      </c>
      <c r="U387" s="68">
        <v>-1</v>
      </c>
      <c r="V387" s="68">
        <v>161.41999999999999</v>
      </c>
      <c r="W387" s="68">
        <v>250.53</v>
      </c>
      <c r="X387" s="68">
        <v>-0.55000000000000004</v>
      </c>
      <c r="Y387" s="68">
        <v>785.57</v>
      </c>
      <c r="Z387" s="68">
        <v>1038.01</v>
      </c>
      <c r="AA387" s="68">
        <v>-0.32</v>
      </c>
      <c r="AB387" s="73">
        <v>218988.87</v>
      </c>
      <c r="AC387" s="73">
        <v>288950.59999999998</v>
      </c>
      <c r="AD387" s="73">
        <v>218988.87</v>
      </c>
      <c r="AE387" s="73">
        <v>288950.59999999998</v>
      </c>
      <c r="AF387" s="73"/>
      <c r="AG387" s="73">
        <f>IFERROR(VLOOKUP(J387,'Roll ups'!D:E,2,FALSE),0)</f>
        <v>22444928.369999994</v>
      </c>
      <c r="AH387" s="74">
        <f>IF(Table2[[#This Row],[CATEGORY TTL LOOKUP]]=0,0,IF(Table2[[#This Row],[CATEGORY TTL LOOKUP]]&gt;0,SUM(AB387/AG387)))</f>
        <v>9.7567194864698979E-3</v>
      </c>
      <c r="AI387" s="74" t="str">
        <f>IFERROR(IF(AH387&lt;#REF!,"STRIKE",IF(AH387&gt;=#REF!,"GOOD")),"NO DATA")</f>
        <v>NO DATA</v>
      </c>
      <c r="AJ387" s="75">
        <f>IFERROR(VLOOKUP(K387,'Roll ups'!H:I,2,FALSE),0)</f>
        <v>126094742.97999983</v>
      </c>
      <c r="AK387" s="76">
        <f>IF(Table2[[#This Row],[PRICE TIER LOOKUP]]=0,0,IF(Table2[[#This Row],[PRICE TIER LOOKUP]]&gt;0,SUM(AB387/AJ387)))</f>
        <v>1.7367010299131529E-3</v>
      </c>
      <c r="AL387" s="74" t="e">
        <f>IF(AK387&lt;#REF!,"STRIKE",IF(AK387&gt;=#REF!,"GOOD"))</f>
        <v>#REF!</v>
      </c>
      <c r="AM387" s="75">
        <f>VLOOKUP(H387,'Roll ups'!A:B,2,FALSE)</f>
        <v>325145452.83999985</v>
      </c>
      <c r="AN387" s="77">
        <f t="shared" si="12"/>
        <v>6.7351047996283E-4</v>
      </c>
      <c r="AO387" s="74" t="str">
        <f>IFERROR(VLOOKUP(Table2[[#This Row],[Product Name]],'Roll ups'!L:P,5,FALSE),"GOOD")</f>
        <v>GOOD</v>
      </c>
      <c r="AP387" s="74">
        <f>Table2[[#This Row],[Retail Dollar Vol Current 12 Mths]]/Table2[[#This Row],[SHELF SALES  LOOKUP]]</f>
        <v>6.7351047996283E-4</v>
      </c>
      <c r="AQ387" s="69">
        <f t="shared" si="13"/>
        <v>0</v>
      </c>
      <c r="AR38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387" s="69" t="e">
        <f>IF(Table2[[#This Row],[Shelf Dollar Vol Current 12 Mths]]&gt;#REF!,"MEETS $ CRITERIA",IF(Table2[[#This Row],[Shelf Dollar Vol Current 12 Mths]]&lt;#REF!+1,"DOES NOT MEET $ CRITERIA"))</f>
        <v>#REF!</v>
      </c>
      <c r="AT387" s="78"/>
    </row>
    <row r="388" spans="1:46" ht="13.8" x14ac:dyDescent="0.3">
      <c r="A388" s="68" t="s">
        <v>3345</v>
      </c>
      <c r="B388" s="69">
        <v>68038</v>
      </c>
      <c r="C388" s="69">
        <v>384</v>
      </c>
      <c r="D388" s="69" t="s">
        <v>25</v>
      </c>
      <c r="E388" s="70" t="s">
        <v>6313</v>
      </c>
      <c r="F388" s="70"/>
      <c r="G388" s="71" t="s">
        <v>7103</v>
      </c>
      <c r="H388" s="69" t="s">
        <v>6315</v>
      </c>
      <c r="I388" s="68" t="s">
        <v>54</v>
      </c>
      <c r="J388" s="68" t="s">
        <v>191</v>
      </c>
      <c r="K388" s="68" t="s">
        <v>132</v>
      </c>
      <c r="L388" s="68" t="s">
        <v>6320</v>
      </c>
      <c r="M388" s="68" t="s">
        <v>191</v>
      </c>
      <c r="N388" s="68" t="s">
        <v>206</v>
      </c>
      <c r="O388" s="68" t="s">
        <v>7104</v>
      </c>
      <c r="P388" s="72" t="s">
        <v>191</v>
      </c>
      <c r="Q388" s="68" t="s">
        <v>397</v>
      </c>
      <c r="R388" s="68" t="s">
        <v>31</v>
      </c>
      <c r="S388" s="68">
        <v>36</v>
      </c>
      <c r="T388" s="68">
        <v>38.700000000000003</v>
      </c>
      <c r="U388" s="68">
        <v>-7.0000000000000007E-2</v>
      </c>
      <c r="V388" s="68">
        <v>103.08</v>
      </c>
      <c r="W388" s="68">
        <v>108.13</v>
      </c>
      <c r="X388" s="68">
        <v>-0.05</v>
      </c>
      <c r="Y388" s="68">
        <v>509.52</v>
      </c>
      <c r="Z388" s="68">
        <v>641.36</v>
      </c>
      <c r="AA388" s="68">
        <v>-0.26</v>
      </c>
      <c r="AB388" s="73">
        <v>122013.4</v>
      </c>
      <c r="AC388" s="73">
        <v>153236.47</v>
      </c>
      <c r="AD388" s="73">
        <v>122013.4</v>
      </c>
      <c r="AE388" s="73">
        <v>153236.47</v>
      </c>
      <c r="AF388" s="73"/>
      <c r="AG388" s="73">
        <f>IFERROR(VLOOKUP(J388,'Roll ups'!D:E,2,FALSE),0)</f>
        <v>22444928.369999994</v>
      </c>
      <c r="AH388" s="74">
        <f>IF(Table2[[#This Row],[CATEGORY TTL LOOKUP]]=0,0,IF(Table2[[#This Row],[CATEGORY TTL LOOKUP]]&gt;0,SUM(AB388/AG388)))</f>
        <v>5.4361233855877988E-3</v>
      </c>
      <c r="AI388" s="74" t="str">
        <f>IFERROR(IF(AH388&lt;#REF!,"STRIKE",IF(AH388&gt;=#REF!,"GOOD")),"NO DATA")</f>
        <v>NO DATA</v>
      </c>
      <c r="AJ388" s="75">
        <f>IFERROR(VLOOKUP(K388,'Roll ups'!H:I,2,FALSE),0)</f>
        <v>126094742.97999983</v>
      </c>
      <c r="AK388" s="76">
        <f>IF(Table2[[#This Row],[PRICE TIER LOOKUP]]=0,0,IF(Table2[[#This Row],[PRICE TIER LOOKUP]]&gt;0,SUM(AB388/AJ388)))</f>
        <v>9.6763272691989088E-4</v>
      </c>
      <c r="AL388" s="74" t="e">
        <f>IF(AK388&lt;#REF!,"STRIKE",IF(AK388&gt;=#REF!,"GOOD"))</f>
        <v>#REF!</v>
      </c>
      <c r="AM388" s="75">
        <f>VLOOKUP(H388,'Roll ups'!A:B,2,FALSE)</f>
        <v>325145452.83999985</v>
      </c>
      <c r="AN388" s="77">
        <f t="shared" si="12"/>
        <v>3.7525790053118569E-4</v>
      </c>
      <c r="AO388" s="74" t="str">
        <f>IFERROR(VLOOKUP(Table2[[#This Row],[Product Name]],'Roll ups'!L:P,5,FALSE),"GOOD")</f>
        <v>GOOD</v>
      </c>
      <c r="AP388" s="74">
        <f>Table2[[#This Row],[Retail Dollar Vol Current 12 Mths]]/Table2[[#This Row],[SHELF SALES  LOOKUP]]</f>
        <v>3.7525790053118569E-4</v>
      </c>
      <c r="AQ388" s="69">
        <f t="shared" si="13"/>
        <v>0</v>
      </c>
      <c r="AR38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388" s="69" t="e">
        <f>IF(Table2[[#This Row],[Shelf Dollar Vol Current 12 Mths]]&gt;#REF!,"MEETS $ CRITERIA",IF(Table2[[#This Row],[Shelf Dollar Vol Current 12 Mths]]&lt;#REF!+1,"DOES NOT MEET $ CRITERIA"))</f>
        <v>#REF!</v>
      </c>
      <c r="AT388" s="78"/>
    </row>
    <row r="389" spans="1:46" ht="13.8" x14ac:dyDescent="0.3">
      <c r="A389" s="68" t="s">
        <v>3827</v>
      </c>
      <c r="B389" s="69">
        <v>68039</v>
      </c>
      <c r="C389" s="69">
        <v>244</v>
      </c>
      <c r="D389" s="69" t="s">
        <v>25</v>
      </c>
      <c r="E389" s="70" t="s">
        <v>6313</v>
      </c>
      <c r="F389" s="70"/>
      <c r="G389" s="71" t="s">
        <v>7105</v>
      </c>
      <c r="H389" s="69" t="s">
        <v>6315</v>
      </c>
      <c r="I389" s="68" t="s">
        <v>54</v>
      </c>
      <c r="J389" s="68" t="s">
        <v>191</v>
      </c>
      <c r="K389" s="68" t="s">
        <v>132</v>
      </c>
      <c r="L389" s="68" t="s">
        <v>6320</v>
      </c>
      <c r="M389" s="68" t="s">
        <v>191</v>
      </c>
      <c r="N389" s="68" t="s">
        <v>206</v>
      </c>
      <c r="O389" s="68" t="s">
        <v>7106</v>
      </c>
      <c r="P389" s="72" t="s">
        <v>191</v>
      </c>
      <c r="Q389" s="68" t="s">
        <v>397</v>
      </c>
      <c r="R389" s="68" t="s">
        <v>31</v>
      </c>
      <c r="S389" s="68">
        <v>3</v>
      </c>
      <c r="T389" s="68">
        <v>3.2</v>
      </c>
      <c r="U389" s="68">
        <v>0</v>
      </c>
      <c r="V389" s="68">
        <v>19.21</v>
      </c>
      <c r="W389" s="68">
        <v>19.21</v>
      </c>
      <c r="X389" s="68">
        <v>0</v>
      </c>
      <c r="Y389" s="68">
        <v>105.63</v>
      </c>
      <c r="Z389" s="68">
        <v>160.03</v>
      </c>
      <c r="AA389" s="68">
        <v>-0.52</v>
      </c>
      <c r="AB389" s="73">
        <v>30317.759999999998</v>
      </c>
      <c r="AC389" s="73">
        <v>45928.32</v>
      </c>
      <c r="AD389" s="73">
        <v>30317.759999999998</v>
      </c>
      <c r="AE389" s="73">
        <v>45928.32</v>
      </c>
      <c r="AF389" s="73"/>
      <c r="AG389" s="73">
        <f>IFERROR(VLOOKUP(J389,'Roll ups'!D:E,2,FALSE),0)</f>
        <v>22444928.369999994</v>
      </c>
      <c r="AH389" s="74">
        <f>IF(Table2[[#This Row],[CATEGORY TTL LOOKUP]]=0,0,IF(Table2[[#This Row],[CATEGORY TTL LOOKUP]]&gt;0,SUM(AB389/AG389)))</f>
        <v>1.350762163292215E-3</v>
      </c>
      <c r="AI389" s="74" t="str">
        <f>IFERROR(IF(AH389&lt;#REF!,"STRIKE",IF(AH389&gt;=#REF!,"GOOD")),"NO DATA")</f>
        <v>NO DATA</v>
      </c>
      <c r="AJ389" s="75">
        <f>IFERROR(VLOOKUP(K389,'Roll ups'!H:I,2,FALSE),0)</f>
        <v>126094742.97999983</v>
      </c>
      <c r="AK389" s="76">
        <f>IF(Table2[[#This Row],[PRICE TIER LOOKUP]]=0,0,IF(Table2[[#This Row],[PRICE TIER LOOKUP]]&gt;0,SUM(AB389/AJ389)))</f>
        <v>2.4043635193267944E-4</v>
      </c>
      <c r="AL389" s="74" t="e">
        <f>IF(AK389&lt;#REF!,"STRIKE",IF(AK389&gt;=#REF!,"GOOD"))</f>
        <v>#REF!</v>
      </c>
      <c r="AM389" s="75">
        <f>VLOOKUP(H389,'Roll ups'!A:B,2,FALSE)</f>
        <v>325145452.83999985</v>
      </c>
      <c r="AN389" s="77">
        <f t="shared" si="12"/>
        <v>9.3243684434728973E-5</v>
      </c>
      <c r="AO389" s="74" t="str">
        <f>IFERROR(VLOOKUP(Table2[[#This Row],[Product Name]],'Roll ups'!L:P,5,FALSE),"GOOD")</f>
        <v>GOOD</v>
      </c>
      <c r="AP389" s="74">
        <f>Table2[[#This Row],[Retail Dollar Vol Current 12 Mths]]/Table2[[#This Row],[SHELF SALES  LOOKUP]]</f>
        <v>9.3243684434728973E-5</v>
      </c>
      <c r="AQ389" s="69">
        <f t="shared" si="13"/>
        <v>0</v>
      </c>
      <c r="AR38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389" s="69" t="e">
        <f>IF(Table2[[#This Row],[Shelf Dollar Vol Current 12 Mths]]&gt;#REF!,"MEETS $ CRITERIA",IF(Table2[[#This Row],[Shelf Dollar Vol Current 12 Mths]]&lt;#REF!+1,"DOES NOT MEET $ CRITERIA"))</f>
        <v>#REF!</v>
      </c>
      <c r="AT389" s="78"/>
    </row>
    <row r="390" spans="1:46" ht="13.8" x14ac:dyDescent="0.3">
      <c r="A390" s="68" t="s">
        <v>2004</v>
      </c>
      <c r="B390" s="69">
        <v>68058</v>
      </c>
      <c r="C390" s="69">
        <v>168</v>
      </c>
      <c r="D390" s="69" t="s">
        <v>25</v>
      </c>
      <c r="E390" s="70" t="s">
        <v>6313</v>
      </c>
      <c r="F390" s="70"/>
      <c r="G390" s="71" t="s">
        <v>7107</v>
      </c>
      <c r="H390" s="69" t="s">
        <v>6315</v>
      </c>
      <c r="I390" s="68" t="s">
        <v>54</v>
      </c>
      <c r="J390" s="68" t="s">
        <v>191</v>
      </c>
      <c r="K390" s="68" t="s">
        <v>89</v>
      </c>
      <c r="L390" s="68" t="s">
        <v>89</v>
      </c>
      <c r="M390" s="68" t="s">
        <v>191</v>
      </c>
      <c r="N390" s="68" t="s">
        <v>206</v>
      </c>
      <c r="O390" s="68" t="s">
        <v>7108</v>
      </c>
      <c r="P390" s="72" t="s">
        <v>191</v>
      </c>
      <c r="Q390" s="68" t="s">
        <v>64</v>
      </c>
      <c r="R390" s="68" t="s">
        <v>60</v>
      </c>
      <c r="S390" s="68">
        <v>101</v>
      </c>
      <c r="T390" s="68">
        <v>88.33</v>
      </c>
      <c r="U390" s="68">
        <v>0.12</v>
      </c>
      <c r="V390" s="68">
        <v>308.64999999999998</v>
      </c>
      <c r="W390" s="68">
        <v>357.54</v>
      </c>
      <c r="X390" s="68">
        <v>-0.16</v>
      </c>
      <c r="Y390" s="68">
        <v>1219.1400000000001</v>
      </c>
      <c r="Z390" s="68">
        <v>1278.3800000000001</v>
      </c>
      <c r="AA390" s="68">
        <v>-0.05</v>
      </c>
      <c r="AB390" s="73">
        <v>112253.79</v>
      </c>
      <c r="AC390" s="73">
        <v>111217.61</v>
      </c>
      <c r="AD390" s="73">
        <v>112253.79</v>
      </c>
      <c r="AE390" s="73">
        <v>111217.61</v>
      </c>
      <c r="AF390" s="73"/>
      <c r="AG390" s="73">
        <f>IFERROR(VLOOKUP(J390,'Roll ups'!D:E,2,FALSE),0)</f>
        <v>22444928.369999994</v>
      </c>
      <c r="AH390" s="74">
        <f>IF(Table2[[#This Row],[CATEGORY TTL LOOKUP]]=0,0,IF(Table2[[#This Row],[CATEGORY TTL LOOKUP]]&gt;0,SUM(AB390/AG390)))</f>
        <v>5.0012986519502103E-3</v>
      </c>
      <c r="AI390" s="74" t="str">
        <f>IFERROR(IF(AH390&lt;#REF!,"STRIKE",IF(AH390&gt;=#REF!,"GOOD")),"NO DATA")</f>
        <v>NO DATA</v>
      </c>
      <c r="AJ390" s="75">
        <f>IFERROR(VLOOKUP(K390,'Roll ups'!H:I,2,FALSE),0)</f>
        <v>75793138.070000067</v>
      </c>
      <c r="AK390" s="76">
        <f>IF(Table2[[#This Row],[PRICE TIER LOOKUP]]=0,0,IF(Table2[[#This Row],[PRICE TIER LOOKUP]]&gt;0,SUM(AB390/AJ390)))</f>
        <v>1.4810547875234571E-3</v>
      </c>
      <c r="AL390" s="74" t="e">
        <f>IF(AK390&lt;#REF!,"STRIKE",IF(AK390&gt;=#REF!,"GOOD"))</f>
        <v>#REF!</v>
      </c>
      <c r="AM390" s="75">
        <f>VLOOKUP(H390,'Roll ups'!A:B,2,FALSE)</f>
        <v>325145452.83999985</v>
      </c>
      <c r="AN390" s="77">
        <f t="shared" ref="AN390:AN453" si="14">AB390/AM390</f>
        <v>3.4524176493785604E-4</v>
      </c>
      <c r="AO390" s="74" t="str">
        <f>IFERROR(VLOOKUP(Table2[[#This Row],[Product Name]],'Roll ups'!L:P,5,FALSE),"GOOD")</f>
        <v>GOOD</v>
      </c>
      <c r="AP390" s="74">
        <f>Table2[[#This Row],[Retail Dollar Vol Current 12 Mths]]/Table2[[#This Row],[SHELF SALES  LOOKUP]]</f>
        <v>3.4524176493785604E-4</v>
      </c>
      <c r="AQ390" s="69">
        <f t="shared" ref="AQ390:AQ453" si="15">COUNTIF(AG390:AO390,"Strike")</f>
        <v>0</v>
      </c>
      <c r="AR39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390" s="69" t="e">
        <f>IF(Table2[[#This Row],[Shelf Dollar Vol Current 12 Mths]]&gt;#REF!,"MEETS $ CRITERIA",IF(Table2[[#This Row],[Shelf Dollar Vol Current 12 Mths]]&lt;#REF!+1,"DOES NOT MEET $ CRITERIA"))</f>
        <v>#REF!</v>
      </c>
      <c r="AT390" s="78"/>
    </row>
    <row r="391" spans="1:46" ht="13.8" x14ac:dyDescent="0.3">
      <c r="A391" s="68" t="s">
        <v>1677</v>
      </c>
      <c r="B391" s="69">
        <v>68126</v>
      </c>
      <c r="C391" s="69">
        <v>585</v>
      </c>
      <c r="D391" s="69" t="s">
        <v>25</v>
      </c>
      <c r="E391" s="70" t="s">
        <v>6313</v>
      </c>
      <c r="F391" s="70"/>
      <c r="G391" s="71" t="s">
        <v>7109</v>
      </c>
      <c r="H391" s="69" t="s">
        <v>6315</v>
      </c>
      <c r="I391" s="68" t="s">
        <v>54</v>
      </c>
      <c r="J391" s="68" t="s">
        <v>191</v>
      </c>
      <c r="K391" s="68" t="s">
        <v>89</v>
      </c>
      <c r="L391" s="68" t="s">
        <v>89</v>
      </c>
      <c r="M391" s="68" t="s">
        <v>191</v>
      </c>
      <c r="N391" s="68" t="s">
        <v>206</v>
      </c>
      <c r="O391" s="68" t="s">
        <v>7110</v>
      </c>
      <c r="P391" s="72" t="s">
        <v>191</v>
      </c>
      <c r="Q391" s="68" t="s">
        <v>55</v>
      </c>
      <c r="R391" s="68" t="s">
        <v>31</v>
      </c>
      <c r="S391" s="68">
        <v>37</v>
      </c>
      <c r="T391" s="68">
        <v>91.92</v>
      </c>
      <c r="U391" s="68">
        <v>-1.48</v>
      </c>
      <c r="V391" s="68">
        <v>175</v>
      </c>
      <c r="W391" s="68">
        <v>210.25</v>
      </c>
      <c r="X391" s="68">
        <v>-0.2</v>
      </c>
      <c r="Y391" s="68">
        <v>913.17</v>
      </c>
      <c r="Z391" s="68">
        <v>1147.58</v>
      </c>
      <c r="AA391" s="68">
        <v>-0.26</v>
      </c>
      <c r="AB391" s="73">
        <v>134925.07999999999</v>
      </c>
      <c r="AC391" s="73">
        <v>168831.31</v>
      </c>
      <c r="AD391" s="73">
        <v>144422.26</v>
      </c>
      <c r="AE391" s="73">
        <v>179843.61</v>
      </c>
      <c r="AF391" s="73"/>
      <c r="AG391" s="73">
        <f>IFERROR(VLOOKUP(J391,'Roll ups'!D:E,2,FALSE),0)</f>
        <v>22444928.369999994</v>
      </c>
      <c r="AH391" s="74">
        <f>IF(Table2[[#This Row],[CATEGORY TTL LOOKUP]]=0,0,IF(Table2[[#This Row],[CATEGORY TTL LOOKUP]]&gt;0,SUM(AB391/AG391)))</f>
        <v>6.0113838536611924E-3</v>
      </c>
      <c r="AI391" s="74" t="str">
        <f>IFERROR(IF(AH391&lt;#REF!,"STRIKE",IF(AH391&gt;=#REF!,"GOOD")),"NO DATA")</f>
        <v>NO DATA</v>
      </c>
      <c r="AJ391" s="75">
        <f>IFERROR(VLOOKUP(K391,'Roll ups'!H:I,2,FALSE),0)</f>
        <v>75793138.070000067</v>
      </c>
      <c r="AK391" s="76">
        <f>IF(Table2[[#This Row],[PRICE TIER LOOKUP]]=0,0,IF(Table2[[#This Row],[PRICE TIER LOOKUP]]&gt;0,SUM(AB391/AJ391)))</f>
        <v>1.7801754015698307E-3</v>
      </c>
      <c r="AL391" s="74" t="e">
        <f>IF(AK391&lt;#REF!,"STRIKE",IF(AK391&gt;=#REF!,"GOOD"))</f>
        <v>#REF!</v>
      </c>
      <c r="AM391" s="75">
        <f>VLOOKUP(H391,'Roll ups'!A:B,2,FALSE)</f>
        <v>325145452.83999985</v>
      </c>
      <c r="AN391" s="77">
        <f t="shared" si="14"/>
        <v>4.14968374373653E-4</v>
      </c>
      <c r="AO391" s="74" t="str">
        <f>IFERROR(VLOOKUP(Table2[[#This Row],[Product Name]],'Roll ups'!L:P,5,FALSE),"GOOD")</f>
        <v>GOOD</v>
      </c>
      <c r="AP391" s="74">
        <f>Table2[[#This Row],[Retail Dollar Vol Current 12 Mths]]/Table2[[#This Row],[SHELF SALES  LOOKUP]]</f>
        <v>4.4417739426627769E-4</v>
      </c>
      <c r="AQ391" s="69">
        <f t="shared" si="15"/>
        <v>0</v>
      </c>
      <c r="AR39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391" s="69" t="e">
        <f>IF(Table2[[#This Row],[Shelf Dollar Vol Current 12 Mths]]&gt;#REF!,"MEETS $ CRITERIA",IF(Table2[[#This Row],[Shelf Dollar Vol Current 12 Mths]]&lt;#REF!+1,"DOES NOT MEET $ CRITERIA"))</f>
        <v>#REF!</v>
      </c>
      <c r="AT391" s="78"/>
    </row>
    <row r="392" spans="1:46" ht="13.8" x14ac:dyDescent="0.3">
      <c r="A392" s="68" t="s">
        <v>1882</v>
      </c>
      <c r="B392" s="69">
        <v>68128</v>
      </c>
      <c r="C392" s="69">
        <v>282</v>
      </c>
      <c r="D392" s="69" t="s">
        <v>25</v>
      </c>
      <c r="E392" s="70" t="s">
        <v>6313</v>
      </c>
      <c r="F392" s="70"/>
      <c r="G392" s="71" t="s">
        <v>7111</v>
      </c>
      <c r="H392" s="69" t="s">
        <v>6315</v>
      </c>
      <c r="I392" s="68" t="s">
        <v>54</v>
      </c>
      <c r="J392" s="68" t="s">
        <v>191</v>
      </c>
      <c r="K392" s="68" t="s">
        <v>89</v>
      </c>
      <c r="L392" s="68" t="s">
        <v>89</v>
      </c>
      <c r="M392" s="68" t="s">
        <v>191</v>
      </c>
      <c r="N392" s="68" t="s">
        <v>206</v>
      </c>
      <c r="O392" s="68" t="s">
        <v>7112</v>
      </c>
      <c r="P392" s="72" t="s">
        <v>191</v>
      </c>
      <c r="Q392" s="68" t="s">
        <v>55</v>
      </c>
      <c r="R392" s="68" t="s">
        <v>31</v>
      </c>
      <c r="S392" s="68">
        <v>37</v>
      </c>
      <c r="T392" s="68">
        <v>59.7</v>
      </c>
      <c r="U392" s="68">
        <v>-0.6</v>
      </c>
      <c r="V392" s="68">
        <v>195.83</v>
      </c>
      <c r="W392" s="68">
        <v>178.72</v>
      </c>
      <c r="X392" s="68">
        <v>0.09</v>
      </c>
      <c r="Y392" s="68">
        <v>956.94</v>
      </c>
      <c r="Z392" s="68">
        <v>1102.5999999999999</v>
      </c>
      <c r="AA392" s="68">
        <v>-0.15</v>
      </c>
      <c r="AB392" s="73">
        <v>116796.8</v>
      </c>
      <c r="AC392" s="73">
        <v>135276.54999999999</v>
      </c>
      <c r="AD392" s="73">
        <v>125974.52</v>
      </c>
      <c r="AE392" s="73">
        <v>143708.82</v>
      </c>
      <c r="AF392" s="73"/>
      <c r="AG392" s="73">
        <f>IFERROR(VLOOKUP(J392,'Roll ups'!D:E,2,FALSE),0)</f>
        <v>22444928.369999994</v>
      </c>
      <c r="AH392" s="74">
        <f>IF(Table2[[#This Row],[CATEGORY TTL LOOKUP]]=0,0,IF(Table2[[#This Row],[CATEGORY TTL LOOKUP]]&gt;0,SUM(AB392/AG392)))</f>
        <v>5.2037056244791232E-3</v>
      </c>
      <c r="AI392" s="74" t="str">
        <f>IFERROR(IF(AH392&lt;#REF!,"STRIKE",IF(AH392&gt;=#REF!,"GOOD")),"NO DATA")</f>
        <v>NO DATA</v>
      </c>
      <c r="AJ392" s="75">
        <f>IFERROR(VLOOKUP(K392,'Roll ups'!H:I,2,FALSE),0)</f>
        <v>75793138.070000067</v>
      </c>
      <c r="AK392" s="76">
        <f>IF(Table2[[#This Row],[PRICE TIER LOOKUP]]=0,0,IF(Table2[[#This Row],[PRICE TIER LOOKUP]]&gt;0,SUM(AB392/AJ392)))</f>
        <v>1.5409943825274827E-3</v>
      </c>
      <c r="AL392" s="74" t="e">
        <f>IF(AK392&lt;#REF!,"STRIKE",IF(AK392&gt;=#REF!,"GOOD"))</f>
        <v>#REF!</v>
      </c>
      <c r="AM392" s="75">
        <f>VLOOKUP(H392,'Roll ups'!A:B,2,FALSE)</f>
        <v>325145452.83999985</v>
      </c>
      <c r="AN392" s="77">
        <f t="shared" si="14"/>
        <v>3.5921400400907433E-4</v>
      </c>
      <c r="AO392" s="74" t="str">
        <f>IFERROR(VLOOKUP(Table2[[#This Row],[Product Name]],'Roll ups'!L:P,5,FALSE),"GOOD")</f>
        <v>GOOD</v>
      </c>
      <c r="AP392" s="74">
        <f>Table2[[#This Row],[Retail Dollar Vol Current 12 Mths]]/Table2[[#This Row],[SHELF SALES  LOOKUP]]</f>
        <v>3.874405097769906E-4</v>
      </c>
      <c r="AQ392" s="69">
        <f t="shared" si="15"/>
        <v>0</v>
      </c>
      <c r="AR39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392" s="69" t="e">
        <f>IF(Table2[[#This Row],[Shelf Dollar Vol Current 12 Mths]]&gt;#REF!,"MEETS $ CRITERIA",IF(Table2[[#This Row],[Shelf Dollar Vol Current 12 Mths]]&lt;#REF!+1,"DOES NOT MEET $ CRITERIA"))</f>
        <v>#REF!</v>
      </c>
      <c r="AT392" s="78"/>
    </row>
    <row r="393" spans="1:46" ht="13.8" x14ac:dyDescent="0.3">
      <c r="A393" s="68" t="s">
        <v>1710</v>
      </c>
      <c r="B393" s="69">
        <v>68306</v>
      </c>
      <c r="C393" s="69">
        <v>326</v>
      </c>
      <c r="D393" s="69" t="s">
        <v>25</v>
      </c>
      <c r="E393" s="70" t="s">
        <v>6313</v>
      </c>
      <c r="F393" s="70"/>
      <c r="G393" s="71" t="s">
        <v>7113</v>
      </c>
      <c r="H393" s="69" t="s">
        <v>6315</v>
      </c>
      <c r="I393" s="68" t="s">
        <v>54</v>
      </c>
      <c r="J393" s="68" t="s">
        <v>191</v>
      </c>
      <c r="K393" s="68" t="s">
        <v>89</v>
      </c>
      <c r="L393" s="68" t="s">
        <v>132</v>
      </c>
      <c r="M393" s="68" t="s">
        <v>191</v>
      </c>
      <c r="N393" s="68" t="s">
        <v>206</v>
      </c>
      <c r="O393" s="68" t="s">
        <v>7114</v>
      </c>
      <c r="P393" s="72" t="s">
        <v>191</v>
      </c>
      <c r="Q393" s="68" t="s">
        <v>397</v>
      </c>
      <c r="R393" s="68" t="s">
        <v>31</v>
      </c>
      <c r="S393" s="68">
        <v>17</v>
      </c>
      <c r="T393" s="68">
        <v>38</v>
      </c>
      <c r="U393" s="68">
        <v>-1.22</v>
      </c>
      <c r="V393" s="68">
        <v>66.58</v>
      </c>
      <c r="W393" s="68">
        <v>68.75</v>
      </c>
      <c r="X393" s="68">
        <v>-0.03</v>
      </c>
      <c r="Y393" s="68">
        <v>302.75</v>
      </c>
      <c r="Z393" s="68">
        <v>392.5</v>
      </c>
      <c r="AA393" s="68">
        <v>-0.3</v>
      </c>
      <c r="AB393" s="73">
        <v>37710.959999999999</v>
      </c>
      <c r="AC393" s="73">
        <v>47865.04</v>
      </c>
      <c r="AD393" s="73">
        <v>37710.959999999999</v>
      </c>
      <c r="AE393" s="73">
        <v>47865.04</v>
      </c>
      <c r="AF393" s="73"/>
      <c r="AG393" s="73">
        <f>IFERROR(VLOOKUP(J393,'Roll ups'!D:E,2,FALSE),0)</f>
        <v>22444928.369999994</v>
      </c>
      <c r="AH393" s="74">
        <f>IF(Table2[[#This Row],[CATEGORY TTL LOOKUP]]=0,0,IF(Table2[[#This Row],[CATEGORY TTL LOOKUP]]&gt;0,SUM(AB393/AG393)))</f>
        <v>1.6801550612388972E-3</v>
      </c>
      <c r="AI393" s="74" t="str">
        <f>IFERROR(IF(AH393&lt;#REF!,"STRIKE",IF(AH393&gt;=#REF!,"GOOD")),"NO DATA")</f>
        <v>NO DATA</v>
      </c>
      <c r="AJ393" s="75">
        <f>IFERROR(VLOOKUP(K393,'Roll ups'!H:I,2,FALSE),0)</f>
        <v>75793138.070000067</v>
      </c>
      <c r="AK393" s="76">
        <f>IF(Table2[[#This Row],[PRICE TIER LOOKUP]]=0,0,IF(Table2[[#This Row],[PRICE TIER LOOKUP]]&gt;0,SUM(AB393/AJ393)))</f>
        <v>4.9755111030198255E-4</v>
      </c>
      <c r="AL393" s="74" t="e">
        <f>IF(AK393&lt;#REF!,"STRIKE",IF(AK393&gt;=#REF!,"GOOD"))</f>
        <v>#REF!</v>
      </c>
      <c r="AM393" s="75">
        <f>VLOOKUP(H393,'Roll ups'!A:B,2,FALSE)</f>
        <v>325145452.83999985</v>
      </c>
      <c r="AN393" s="77">
        <f t="shared" si="14"/>
        <v>1.1598181574003776E-4</v>
      </c>
      <c r="AO393" s="74" t="str">
        <f>IFERROR(VLOOKUP(Table2[[#This Row],[Product Name]],'Roll ups'!L:P,5,FALSE),"GOOD")</f>
        <v>GOOD</v>
      </c>
      <c r="AP393" s="74">
        <f>Table2[[#This Row],[Retail Dollar Vol Current 12 Mths]]/Table2[[#This Row],[SHELF SALES  LOOKUP]]</f>
        <v>1.1598181574003776E-4</v>
      </c>
      <c r="AQ393" s="69">
        <f t="shared" si="15"/>
        <v>0</v>
      </c>
      <c r="AR39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393" s="69" t="e">
        <f>IF(Table2[[#This Row],[Shelf Dollar Vol Current 12 Mths]]&gt;#REF!,"MEETS $ CRITERIA",IF(Table2[[#This Row],[Shelf Dollar Vol Current 12 Mths]]&lt;#REF!+1,"DOES NOT MEET $ CRITERIA"))</f>
        <v>#REF!</v>
      </c>
      <c r="AT393" s="78"/>
    </row>
    <row r="394" spans="1:46" ht="13.8" x14ac:dyDescent="0.3">
      <c r="A394" s="68" t="s">
        <v>2235</v>
      </c>
      <c r="B394" s="69">
        <v>68307</v>
      </c>
      <c r="C394" s="69">
        <v>159</v>
      </c>
      <c r="D394" s="69" t="s">
        <v>25</v>
      </c>
      <c r="E394" s="70" t="s">
        <v>6313</v>
      </c>
      <c r="F394" s="70"/>
      <c r="G394" s="71" t="s">
        <v>7115</v>
      </c>
      <c r="H394" s="69" t="s">
        <v>6315</v>
      </c>
      <c r="I394" s="68" t="s">
        <v>54</v>
      </c>
      <c r="J394" s="68" t="s">
        <v>191</v>
      </c>
      <c r="K394" s="68" t="s">
        <v>89</v>
      </c>
      <c r="L394" s="68" t="s">
        <v>132</v>
      </c>
      <c r="M394" s="68" t="s">
        <v>191</v>
      </c>
      <c r="N394" s="68" t="s">
        <v>206</v>
      </c>
      <c r="O394" s="68" t="s">
        <v>7116</v>
      </c>
      <c r="P394" s="72" t="s">
        <v>191</v>
      </c>
      <c r="Q394" s="68" t="s">
        <v>397</v>
      </c>
      <c r="R394" s="68" t="s">
        <v>31</v>
      </c>
      <c r="S394" s="68">
        <v>23</v>
      </c>
      <c r="T394" s="68">
        <v>22.67</v>
      </c>
      <c r="U394" s="68">
        <v>0.02</v>
      </c>
      <c r="V394" s="68">
        <v>88.66</v>
      </c>
      <c r="W394" s="68">
        <v>43.11</v>
      </c>
      <c r="X394" s="68">
        <v>0.51</v>
      </c>
      <c r="Y394" s="68">
        <v>297.41000000000003</v>
      </c>
      <c r="Z394" s="68">
        <v>220.64</v>
      </c>
      <c r="AA394" s="68">
        <v>0.26</v>
      </c>
      <c r="AB394" s="73">
        <v>35456.620000000003</v>
      </c>
      <c r="AC394" s="73">
        <v>24746.58</v>
      </c>
      <c r="AD394" s="73">
        <v>35456.620000000003</v>
      </c>
      <c r="AE394" s="73">
        <v>24746.58</v>
      </c>
      <c r="AF394" s="73"/>
      <c r="AG394" s="73">
        <f>IFERROR(VLOOKUP(J394,'Roll ups'!D:E,2,FALSE),0)</f>
        <v>22444928.369999994</v>
      </c>
      <c r="AH394" s="74">
        <f>IF(Table2[[#This Row],[CATEGORY TTL LOOKUP]]=0,0,IF(Table2[[#This Row],[CATEGORY TTL LOOKUP]]&gt;0,SUM(AB394/AG394)))</f>
        <v>1.5797163357131271E-3</v>
      </c>
      <c r="AI394" s="74" t="str">
        <f>IFERROR(IF(AH394&lt;#REF!,"STRIKE",IF(AH394&gt;=#REF!,"GOOD")),"NO DATA")</f>
        <v>NO DATA</v>
      </c>
      <c r="AJ394" s="75">
        <f>IFERROR(VLOOKUP(K394,'Roll ups'!H:I,2,FALSE),0)</f>
        <v>75793138.070000067</v>
      </c>
      <c r="AK394" s="76">
        <f>IF(Table2[[#This Row],[PRICE TIER LOOKUP]]=0,0,IF(Table2[[#This Row],[PRICE TIER LOOKUP]]&gt;0,SUM(AB394/AJ394)))</f>
        <v>4.678077844890579E-4</v>
      </c>
      <c r="AL394" s="74" t="e">
        <f>IF(AK394&lt;#REF!,"STRIKE",IF(AK394&gt;=#REF!,"GOOD"))</f>
        <v>#REF!</v>
      </c>
      <c r="AM394" s="75">
        <f>VLOOKUP(H394,'Roll ups'!A:B,2,FALSE)</f>
        <v>325145452.83999985</v>
      </c>
      <c r="AN394" s="77">
        <f t="shared" si="14"/>
        <v>1.0904848796224063E-4</v>
      </c>
      <c r="AO394" s="74" t="str">
        <f>IFERROR(VLOOKUP(Table2[[#This Row],[Product Name]],'Roll ups'!L:P,5,FALSE),"GOOD")</f>
        <v>GOOD</v>
      </c>
      <c r="AP394" s="74">
        <f>Table2[[#This Row],[Retail Dollar Vol Current 12 Mths]]/Table2[[#This Row],[SHELF SALES  LOOKUP]]</f>
        <v>1.0904848796224063E-4</v>
      </c>
      <c r="AQ394" s="69">
        <f t="shared" si="15"/>
        <v>0</v>
      </c>
      <c r="AR39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394" s="69" t="e">
        <f>IF(Table2[[#This Row],[Shelf Dollar Vol Current 12 Mths]]&gt;#REF!,"MEETS $ CRITERIA",IF(Table2[[#This Row],[Shelf Dollar Vol Current 12 Mths]]&lt;#REF!+1,"DOES NOT MEET $ CRITERIA"))</f>
        <v>#REF!</v>
      </c>
      <c r="AT394" s="78"/>
    </row>
    <row r="395" spans="1:46" ht="13.8" x14ac:dyDescent="0.3">
      <c r="A395" s="68" t="s">
        <v>1734</v>
      </c>
      <c r="B395" s="69">
        <v>68846</v>
      </c>
      <c r="C395" s="69">
        <v>476</v>
      </c>
      <c r="D395" s="69" t="s">
        <v>25</v>
      </c>
      <c r="E395" s="70" t="s">
        <v>6313</v>
      </c>
      <c r="F395" s="70"/>
      <c r="G395" s="71" t="s">
        <v>7117</v>
      </c>
      <c r="H395" s="69" t="s">
        <v>6315</v>
      </c>
      <c r="I395" s="68" t="s">
        <v>54</v>
      </c>
      <c r="J395" s="68" t="s">
        <v>191</v>
      </c>
      <c r="K395" s="68" t="s">
        <v>89</v>
      </c>
      <c r="L395" s="68" t="s">
        <v>89</v>
      </c>
      <c r="M395" s="68" t="s">
        <v>191</v>
      </c>
      <c r="N395" s="68" t="s">
        <v>206</v>
      </c>
      <c r="O395" s="68" t="s">
        <v>7118</v>
      </c>
      <c r="P395" s="72" t="s">
        <v>191</v>
      </c>
      <c r="Q395" s="68" t="s">
        <v>64</v>
      </c>
      <c r="R395" s="68" t="s">
        <v>60</v>
      </c>
      <c r="S395" s="68">
        <v>52</v>
      </c>
      <c r="T395" s="68">
        <v>28.92</v>
      </c>
      <c r="U395" s="68">
        <v>0.44</v>
      </c>
      <c r="V395" s="68">
        <v>102</v>
      </c>
      <c r="W395" s="68">
        <v>134.91999999999999</v>
      </c>
      <c r="X395" s="68">
        <v>-0.32</v>
      </c>
      <c r="Y395" s="68">
        <v>548.91999999999996</v>
      </c>
      <c r="Z395" s="68">
        <v>682.67</v>
      </c>
      <c r="AA395" s="68">
        <v>-0.24</v>
      </c>
      <c r="AB395" s="73">
        <v>79594.81</v>
      </c>
      <c r="AC395" s="73">
        <v>99282.31</v>
      </c>
      <c r="AD395" s="73">
        <v>86092.09</v>
      </c>
      <c r="AE395" s="73">
        <v>106595.59</v>
      </c>
      <c r="AF395" s="73"/>
      <c r="AG395" s="73">
        <f>IFERROR(VLOOKUP(J395,'Roll ups'!D:E,2,FALSE),0)</f>
        <v>22444928.369999994</v>
      </c>
      <c r="AH395" s="74">
        <f>IF(Table2[[#This Row],[CATEGORY TTL LOOKUP]]=0,0,IF(Table2[[#This Row],[CATEGORY TTL LOOKUP]]&gt;0,SUM(AB395/AG395)))</f>
        <v>3.5462269555017528E-3</v>
      </c>
      <c r="AI395" s="74" t="str">
        <f>IFERROR(IF(AH395&lt;#REF!,"STRIKE",IF(AH395&gt;=#REF!,"GOOD")),"NO DATA")</f>
        <v>NO DATA</v>
      </c>
      <c r="AJ395" s="75">
        <f>IFERROR(VLOOKUP(K395,'Roll ups'!H:I,2,FALSE),0)</f>
        <v>75793138.070000067</v>
      </c>
      <c r="AK395" s="76">
        <f>IF(Table2[[#This Row],[PRICE TIER LOOKUP]]=0,0,IF(Table2[[#This Row],[PRICE TIER LOOKUP]]&gt;0,SUM(AB395/AJ395)))</f>
        <v>1.0501585239350933E-3</v>
      </c>
      <c r="AL395" s="74" t="e">
        <f>IF(AK395&lt;#REF!,"STRIKE",IF(AK395&gt;=#REF!,"GOOD"))</f>
        <v>#REF!</v>
      </c>
      <c r="AM395" s="75">
        <f>VLOOKUP(H395,'Roll ups'!A:B,2,FALSE)</f>
        <v>325145452.83999985</v>
      </c>
      <c r="AN395" s="77">
        <f t="shared" si="14"/>
        <v>2.4479754923458099E-4</v>
      </c>
      <c r="AO395" s="74" t="str">
        <f>IFERROR(VLOOKUP(Table2[[#This Row],[Product Name]],'Roll ups'!L:P,5,FALSE),"GOOD")</f>
        <v>GOOD</v>
      </c>
      <c r="AP395" s="74">
        <f>Table2[[#This Row],[Retail Dollar Vol Current 12 Mths]]/Table2[[#This Row],[SHELF SALES  LOOKUP]]</f>
        <v>2.6478023680793984E-4</v>
      </c>
      <c r="AQ395" s="69">
        <f t="shared" si="15"/>
        <v>0</v>
      </c>
      <c r="AR39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395" s="69" t="e">
        <f>IF(Table2[[#This Row],[Shelf Dollar Vol Current 12 Mths]]&gt;#REF!,"MEETS $ CRITERIA",IF(Table2[[#This Row],[Shelf Dollar Vol Current 12 Mths]]&lt;#REF!+1,"DOES NOT MEET $ CRITERIA"))</f>
        <v>#REF!</v>
      </c>
      <c r="AT395" s="78"/>
    </row>
    <row r="396" spans="1:46" ht="13.8" x14ac:dyDescent="0.3">
      <c r="A396" s="68" t="s">
        <v>2341</v>
      </c>
      <c r="B396" s="69">
        <v>68848</v>
      </c>
      <c r="C396" s="69">
        <v>190</v>
      </c>
      <c r="D396" s="69" t="s">
        <v>25</v>
      </c>
      <c r="E396" s="70" t="s">
        <v>6313</v>
      </c>
      <c r="F396" s="70"/>
      <c r="G396" s="71" t="s">
        <v>7119</v>
      </c>
      <c r="H396" s="69" t="s">
        <v>6315</v>
      </c>
      <c r="I396" s="68" t="s">
        <v>54</v>
      </c>
      <c r="J396" s="68" t="s">
        <v>191</v>
      </c>
      <c r="K396" s="68" t="s">
        <v>89</v>
      </c>
      <c r="L396" s="68" t="s">
        <v>89</v>
      </c>
      <c r="M396" s="68" t="s">
        <v>191</v>
      </c>
      <c r="N396" s="68" t="s">
        <v>206</v>
      </c>
      <c r="O396" s="68" t="s">
        <v>7120</v>
      </c>
      <c r="P396" s="72" t="s">
        <v>191</v>
      </c>
      <c r="Q396" s="68" t="s">
        <v>64</v>
      </c>
      <c r="R396" s="68" t="s">
        <v>60</v>
      </c>
      <c r="S396" s="68">
        <v>18</v>
      </c>
      <c r="T396" s="68">
        <v>21.2</v>
      </c>
      <c r="U396" s="68">
        <v>-0.21</v>
      </c>
      <c r="V396" s="68">
        <v>69.23</v>
      </c>
      <c r="W396" s="68">
        <v>58.54</v>
      </c>
      <c r="X396" s="68">
        <v>0.15</v>
      </c>
      <c r="Y396" s="68">
        <v>356.85</v>
      </c>
      <c r="Z396" s="68">
        <v>362.48</v>
      </c>
      <c r="AA396" s="68">
        <v>-0.02</v>
      </c>
      <c r="AB396" s="73">
        <v>41507.96</v>
      </c>
      <c r="AC396" s="73">
        <v>43960.12</v>
      </c>
      <c r="AD396" s="73">
        <v>45456.86</v>
      </c>
      <c r="AE396" s="73">
        <v>47215.68</v>
      </c>
      <c r="AF396" s="73"/>
      <c r="AG396" s="73">
        <f>IFERROR(VLOOKUP(J396,'Roll ups'!D:E,2,FALSE),0)</f>
        <v>22444928.369999994</v>
      </c>
      <c r="AH396" s="74">
        <f>IF(Table2[[#This Row],[CATEGORY TTL LOOKUP]]=0,0,IF(Table2[[#This Row],[CATEGORY TTL LOOKUP]]&gt;0,SUM(AB396/AG396)))</f>
        <v>1.8493246810927565E-3</v>
      </c>
      <c r="AI396" s="74" t="str">
        <f>IFERROR(IF(AH396&lt;#REF!,"STRIKE",IF(AH396&gt;=#REF!,"GOOD")),"NO DATA")</f>
        <v>NO DATA</v>
      </c>
      <c r="AJ396" s="75">
        <f>IFERROR(VLOOKUP(K396,'Roll ups'!H:I,2,FALSE),0)</f>
        <v>75793138.070000067</v>
      </c>
      <c r="AK396" s="76">
        <f>IF(Table2[[#This Row],[PRICE TIER LOOKUP]]=0,0,IF(Table2[[#This Row],[PRICE TIER LOOKUP]]&gt;0,SUM(AB396/AJ396)))</f>
        <v>5.4764799369653495E-4</v>
      </c>
      <c r="AL396" s="74" t="e">
        <f>IF(AK396&lt;#REF!,"STRIKE",IF(AK396&gt;=#REF!,"GOOD"))</f>
        <v>#REF!</v>
      </c>
      <c r="AM396" s="75">
        <f>VLOOKUP(H396,'Roll ups'!A:B,2,FALSE)</f>
        <v>325145452.83999985</v>
      </c>
      <c r="AN396" s="77">
        <f t="shared" si="14"/>
        <v>1.2765966627380627E-4</v>
      </c>
      <c r="AO396" s="74" t="str">
        <f>IFERROR(VLOOKUP(Table2[[#This Row],[Product Name]],'Roll ups'!L:P,5,FALSE),"GOOD")</f>
        <v>GOOD</v>
      </c>
      <c r="AP396" s="74">
        <f>Table2[[#This Row],[Retail Dollar Vol Current 12 Mths]]/Table2[[#This Row],[SHELF SALES  LOOKUP]]</f>
        <v>1.3980469233985804E-4</v>
      </c>
      <c r="AQ396" s="69">
        <f t="shared" si="15"/>
        <v>0</v>
      </c>
      <c r="AR39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396" s="69" t="e">
        <f>IF(Table2[[#This Row],[Shelf Dollar Vol Current 12 Mths]]&gt;#REF!,"MEETS $ CRITERIA",IF(Table2[[#This Row],[Shelf Dollar Vol Current 12 Mths]]&lt;#REF!+1,"DOES NOT MEET $ CRITERIA"))</f>
        <v>#REF!</v>
      </c>
      <c r="AT396" s="78"/>
    </row>
    <row r="397" spans="1:46" ht="13.8" x14ac:dyDescent="0.3">
      <c r="A397" s="68" t="s">
        <v>7121</v>
      </c>
      <c r="B397" s="69">
        <v>69939</v>
      </c>
      <c r="C397" s="69">
        <v>87</v>
      </c>
      <c r="D397" s="69" t="s">
        <v>25</v>
      </c>
      <c r="E397" s="70" t="s">
        <v>6313</v>
      </c>
      <c r="F397" s="70"/>
      <c r="G397" s="71" t="s">
        <v>7122</v>
      </c>
      <c r="H397" s="69" t="s">
        <v>6315</v>
      </c>
      <c r="I397" s="68" t="s">
        <v>54</v>
      </c>
      <c r="J397" s="68" t="s">
        <v>191</v>
      </c>
      <c r="K397" s="68" t="s">
        <v>6320</v>
      </c>
      <c r="L397" s="68" t="s">
        <v>6320</v>
      </c>
      <c r="M397" s="68" t="s">
        <v>191</v>
      </c>
      <c r="N397" s="68" t="s">
        <v>272</v>
      </c>
      <c r="O397" s="68" t="s">
        <v>7123</v>
      </c>
      <c r="P397" s="72" t="s">
        <v>191</v>
      </c>
      <c r="Q397" s="68" t="s">
        <v>397</v>
      </c>
      <c r="R397" s="68" t="s">
        <v>31</v>
      </c>
      <c r="S397" s="68">
        <v>6</v>
      </c>
      <c r="T397" s="68"/>
      <c r="U397" s="68">
        <v>1</v>
      </c>
      <c r="V397" s="68">
        <v>29</v>
      </c>
      <c r="W397" s="68"/>
      <c r="X397" s="68">
        <v>1</v>
      </c>
      <c r="Y397" s="68">
        <v>93</v>
      </c>
      <c r="Z397" s="68"/>
      <c r="AA397" s="68">
        <v>1</v>
      </c>
      <c r="AB397" s="73">
        <v>22364.639999999999</v>
      </c>
      <c r="AC397" s="73"/>
      <c r="AD397" s="73">
        <v>22364.639999999999</v>
      </c>
      <c r="AE397" s="73"/>
      <c r="AF397" s="73"/>
      <c r="AG397" s="73">
        <f>IFERROR(VLOOKUP(J397,'Roll ups'!D:E,2,FALSE),0)</f>
        <v>22444928.369999994</v>
      </c>
      <c r="AH397" s="74">
        <f>IF(Table2[[#This Row],[CATEGORY TTL LOOKUP]]=0,0,IF(Table2[[#This Row],[CATEGORY TTL LOOKUP]]&gt;0,SUM(AB397/AG397)))</f>
        <v>9.9642287252262713E-4</v>
      </c>
      <c r="AI397" s="74" t="str">
        <f>IFERROR(IF(AH397&lt;#REF!,"STRIKE",IF(AH397&gt;=#REF!,"GOOD")),"NO DATA")</f>
        <v>NO DATA</v>
      </c>
      <c r="AJ397" s="75">
        <f>IFERROR(VLOOKUP(K397,'Roll ups'!H:I,2,FALSE),0)</f>
        <v>3676796.11</v>
      </c>
      <c r="AK397" s="76">
        <f>IF(Table2[[#This Row],[PRICE TIER LOOKUP]]=0,0,IF(Table2[[#This Row],[PRICE TIER LOOKUP]]&gt;0,SUM(AB397/AJ397)))</f>
        <v>6.0826435110648549E-3</v>
      </c>
      <c r="AL397" s="74" t="e">
        <f>IF(AK397&lt;#REF!,"STRIKE",IF(AK397&gt;=#REF!,"GOOD"))</f>
        <v>#REF!</v>
      </c>
      <c r="AM397" s="75">
        <f>VLOOKUP(H397,'Roll ups'!A:B,2,FALSE)</f>
        <v>325145452.83999985</v>
      </c>
      <c r="AN397" s="77">
        <f t="shared" si="14"/>
        <v>6.8783493063350235E-5</v>
      </c>
      <c r="AO397" s="74" t="str">
        <f>IFERROR(VLOOKUP(Table2[[#This Row],[Product Name]],'Roll ups'!L:P,5,FALSE),"GOOD")</f>
        <v>GOOD</v>
      </c>
      <c r="AP397" s="74">
        <f>Table2[[#This Row],[Retail Dollar Vol Current 12 Mths]]/Table2[[#This Row],[SHELF SALES  LOOKUP]]</f>
        <v>6.8783493063350235E-5</v>
      </c>
      <c r="AQ397" s="69">
        <f t="shared" si="15"/>
        <v>0</v>
      </c>
      <c r="AR397" s="69" t="str">
        <f>IF(Table2[[#This Row],[Shelf Dollar Vol Last 12 Mths]]="","NO SALES LY",IF(Table2[[#This Row],[Shelf Dollar Vol Last 12 Mths]]&gt;0,IF(Table2[[#This Row],[COUNT OF STRIKES]]=0,"GOOD",IF(Table2[[#This Row],[COUNT OF STRIKES]]=1,"FAIR",IF(Table2[[#This Row],[COUNT OF STRIKES]]=2,"BUBBLE",IF(Table2[[#This Row],[COUNT OF STRIKES]]=3,"AT RISK"))))))</f>
        <v>NO SALES LY</v>
      </c>
      <c r="AS397" s="69" t="e">
        <f>IF(Table2[[#This Row],[Shelf Dollar Vol Current 12 Mths]]&gt;#REF!,"MEETS $ CRITERIA",IF(Table2[[#This Row],[Shelf Dollar Vol Current 12 Mths]]&lt;#REF!+1,"DOES NOT MEET $ CRITERIA"))</f>
        <v>#REF!</v>
      </c>
      <c r="AT397" s="78"/>
    </row>
    <row r="398" spans="1:46" ht="13.8" x14ac:dyDescent="0.3">
      <c r="A398" s="68" t="s">
        <v>3213</v>
      </c>
      <c r="B398" s="69">
        <v>69946</v>
      </c>
      <c r="C398" s="69">
        <v>600</v>
      </c>
      <c r="D398" s="69" t="s">
        <v>25</v>
      </c>
      <c r="E398" s="70" t="s">
        <v>6313</v>
      </c>
      <c r="F398" s="70"/>
      <c r="G398" s="71" t="s">
        <v>7124</v>
      </c>
      <c r="H398" s="69" t="s">
        <v>6315</v>
      </c>
      <c r="I398" s="68" t="s">
        <v>54</v>
      </c>
      <c r="J398" s="68" t="s">
        <v>191</v>
      </c>
      <c r="K398" s="68" t="s">
        <v>132</v>
      </c>
      <c r="L398" s="68" t="s">
        <v>6320</v>
      </c>
      <c r="M398" s="68" t="s">
        <v>191</v>
      </c>
      <c r="N398" s="68" t="s">
        <v>272</v>
      </c>
      <c r="O398" s="68" t="s">
        <v>7125</v>
      </c>
      <c r="P398" s="72" t="s">
        <v>191</v>
      </c>
      <c r="Q398" s="68" t="s">
        <v>397</v>
      </c>
      <c r="R398" s="68" t="s">
        <v>31</v>
      </c>
      <c r="S398" s="68">
        <v>81</v>
      </c>
      <c r="T398" s="68">
        <v>81</v>
      </c>
      <c r="U398" s="68">
        <v>0</v>
      </c>
      <c r="V398" s="68">
        <v>249.08</v>
      </c>
      <c r="W398" s="68">
        <v>222.17</v>
      </c>
      <c r="X398" s="68">
        <v>0.11</v>
      </c>
      <c r="Y398" s="68">
        <v>946.08</v>
      </c>
      <c r="Z398" s="68">
        <v>945.92</v>
      </c>
      <c r="AA398" s="68">
        <v>0</v>
      </c>
      <c r="AB398" s="73">
        <v>211846.98</v>
      </c>
      <c r="AC398" s="73">
        <v>211324.62</v>
      </c>
      <c r="AD398" s="73">
        <v>211846.98</v>
      </c>
      <c r="AE398" s="73">
        <v>211324.62</v>
      </c>
      <c r="AF398" s="73"/>
      <c r="AG398" s="73">
        <f>IFERROR(VLOOKUP(J398,'Roll ups'!D:E,2,FALSE),0)</f>
        <v>22444928.369999994</v>
      </c>
      <c r="AH398" s="74">
        <f>IF(Table2[[#This Row],[CATEGORY TTL LOOKUP]]=0,0,IF(Table2[[#This Row],[CATEGORY TTL LOOKUP]]&gt;0,SUM(AB398/AG398)))</f>
        <v>9.438523327307909E-3</v>
      </c>
      <c r="AI398" s="74" t="str">
        <f>IFERROR(IF(AH398&lt;#REF!,"STRIKE",IF(AH398&gt;=#REF!,"GOOD")),"NO DATA")</f>
        <v>NO DATA</v>
      </c>
      <c r="AJ398" s="75">
        <f>IFERROR(VLOOKUP(K398,'Roll ups'!H:I,2,FALSE),0)</f>
        <v>126094742.97999983</v>
      </c>
      <c r="AK398" s="76">
        <f>IF(Table2[[#This Row],[PRICE TIER LOOKUP]]=0,0,IF(Table2[[#This Row],[PRICE TIER LOOKUP]]&gt;0,SUM(AB398/AJ398)))</f>
        <v>1.6800619517786046E-3</v>
      </c>
      <c r="AL398" s="74" t="e">
        <f>IF(AK398&lt;#REF!,"STRIKE",IF(AK398&gt;=#REF!,"GOOD"))</f>
        <v>#REF!</v>
      </c>
      <c r="AM398" s="75">
        <f>VLOOKUP(H398,'Roll ups'!A:B,2,FALSE)</f>
        <v>325145452.83999985</v>
      </c>
      <c r="AN398" s="77">
        <f t="shared" si="14"/>
        <v>6.515452642797602E-4</v>
      </c>
      <c r="AO398" s="74" t="str">
        <f>IFERROR(VLOOKUP(Table2[[#This Row],[Product Name]],'Roll ups'!L:P,5,FALSE),"GOOD")</f>
        <v>GOOD</v>
      </c>
      <c r="AP398" s="74">
        <f>Table2[[#This Row],[Retail Dollar Vol Current 12 Mths]]/Table2[[#This Row],[SHELF SALES  LOOKUP]]</f>
        <v>6.515452642797602E-4</v>
      </c>
      <c r="AQ398" s="69">
        <f t="shared" si="15"/>
        <v>0</v>
      </c>
      <c r="AR39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398" s="69" t="e">
        <f>IF(Table2[[#This Row],[Shelf Dollar Vol Current 12 Mths]]&gt;#REF!,"MEETS $ CRITERIA",IF(Table2[[#This Row],[Shelf Dollar Vol Current 12 Mths]]&lt;#REF!+1,"DOES NOT MEET $ CRITERIA"))</f>
        <v>#REF!</v>
      </c>
      <c r="AT398" s="78"/>
    </row>
    <row r="399" spans="1:46" ht="13.8" x14ac:dyDescent="0.3">
      <c r="A399" s="68" t="s">
        <v>2371</v>
      </c>
      <c r="B399" s="69">
        <v>71529</v>
      </c>
      <c r="C399" s="69">
        <v>291</v>
      </c>
      <c r="D399" s="69" t="s">
        <v>25</v>
      </c>
      <c r="E399" s="70" t="s">
        <v>6313</v>
      </c>
      <c r="F399" s="70"/>
      <c r="G399" s="71" t="s">
        <v>7126</v>
      </c>
      <c r="H399" s="69" t="s">
        <v>6315</v>
      </c>
      <c r="I399" s="68" t="s">
        <v>54</v>
      </c>
      <c r="J399" s="68" t="s">
        <v>191</v>
      </c>
      <c r="K399" s="68" t="s">
        <v>89</v>
      </c>
      <c r="L399" s="68" t="s">
        <v>104</v>
      </c>
      <c r="M399" s="68" t="s">
        <v>191</v>
      </c>
      <c r="N399" s="68" t="s">
        <v>211</v>
      </c>
      <c r="O399" s="68" t="s">
        <v>7127</v>
      </c>
      <c r="P399" s="72" t="s">
        <v>191</v>
      </c>
      <c r="Q399" s="68" t="s">
        <v>1122</v>
      </c>
      <c r="R399" s="68" t="s">
        <v>29</v>
      </c>
      <c r="S399" s="68">
        <v>7</v>
      </c>
      <c r="T399" s="68">
        <v>11</v>
      </c>
      <c r="U399" s="68">
        <v>-0.56999999999999995</v>
      </c>
      <c r="V399" s="68">
        <v>25</v>
      </c>
      <c r="W399" s="68">
        <v>30.5</v>
      </c>
      <c r="X399" s="68">
        <v>-0.22</v>
      </c>
      <c r="Y399" s="68">
        <v>122.5</v>
      </c>
      <c r="Z399" s="68">
        <v>95</v>
      </c>
      <c r="AA399" s="68">
        <v>0.22</v>
      </c>
      <c r="AB399" s="73">
        <v>25930.799999999999</v>
      </c>
      <c r="AC399" s="73">
        <v>19070.759999999998</v>
      </c>
      <c r="AD399" s="73">
        <v>25930.799999999999</v>
      </c>
      <c r="AE399" s="73">
        <v>19070.759999999998</v>
      </c>
      <c r="AF399" s="73"/>
      <c r="AG399" s="73">
        <f>IFERROR(VLOOKUP(J399,'Roll ups'!D:E,2,FALSE),0)</f>
        <v>22444928.369999994</v>
      </c>
      <c r="AH399" s="74">
        <f>IF(Table2[[#This Row],[CATEGORY TTL LOOKUP]]=0,0,IF(Table2[[#This Row],[CATEGORY TTL LOOKUP]]&gt;0,SUM(AB399/AG399)))</f>
        <v>1.1553077636308807E-3</v>
      </c>
      <c r="AI399" s="74" t="str">
        <f>IFERROR(IF(AH399&lt;#REF!,"STRIKE",IF(AH399&gt;=#REF!,"GOOD")),"NO DATA")</f>
        <v>NO DATA</v>
      </c>
      <c r="AJ399" s="75">
        <f>IFERROR(VLOOKUP(K399,'Roll ups'!H:I,2,FALSE),0)</f>
        <v>75793138.070000067</v>
      </c>
      <c r="AK399" s="76">
        <f>IF(Table2[[#This Row],[PRICE TIER LOOKUP]]=0,0,IF(Table2[[#This Row],[PRICE TIER LOOKUP]]&gt;0,SUM(AB399/AJ399)))</f>
        <v>3.4212595836909614E-4</v>
      </c>
      <c r="AL399" s="74" t="e">
        <f>IF(AK399&lt;#REF!,"STRIKE",IF(AK399&gt;=#REF!,"GOOD"))</f>
        <v>#REF!</v>
      </c>
      <c r="AM399" s="75">
        <f>VLOOKUP(H399,'Roll ups'!A:B,2,FALSE)</f>
        <v>325145452.83999985</v>
      </c>
      <c r="AN399" s="77">
        <f t="shared" si="14"/>
        <v>7.9751384414286213E-5</v>
      </c>
      <c r="AO399" s="74" t="str">
        <f>IFERROR(VLOOKUP(Table2[[#This Row],[Product Name]],'Roll ups'!L:P,5,FALSE),"GOOD")</f>
        <v>GOOD</v>
      </c>
      <c r="AP399" s="74">
        <f>Table2[[#This Row],[Retail Dollar Vol Current 12 Mths]]/Table2[[#This Row],[SHELF SALES  LOOKUP]]</f>
        <v>7.9751384414286213E-5</v>
      </c>
      <c r="AQ399" s="69">
        <f t="shared" si="15"/>
        <v>0</v>
      </c>
      <c r="AR39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399" s="69" t="e">
        <f>IF(Table2[[#This Row],[Shelf Dollar Vol Current 12 Mths]]&gt;#REF!,"MEETS $ CRITERIA",IF(Table2[[#This Row],[Shelf Dollar Vol Current 12 Mths]]&lt;#REF!+1,"DOES NOT MEET $ CRITERIA"))</f>
        <v>#REF!</v>
      </c>
      <c r="AT399" s="78"/>
    </row>
    <row r="400" spans="1:46" ht="13.8" x14ac:dyDescent="0.3">
      <c r="A400" s="68" t="s">
        <v>5593</v>
      </c>
      <c r="B400" s="69">
        <v>71826</v>
      </c>
      <c r="C400" s="69">
        <v>606</v>
      </c>
      <c r="D400" s="69" t="s">
        <v>25</v>
      </c>
      <c r="E400" s="70" t="s">
        <v>6313</v>
      </c>
      <c r="F400" s="70"/>
      <c r="G400" s="71" t="s">
        <v>7128</v>
      </c>
      <c r="H400" s="69" t="s">
        <v>6315</v>
      </c>
      <c r="I400" s="68" t="s">
        <v>54</v>
      </c>
      <c r="J400" s="68" t="s">
        <v>191</v>
      </c>
      <c r="K400" s="68" t="s">
        <v>104</v>
      </c>
      <c r="L400" s="68" t="s">
        <v>104</v>
      </c>
      <c r="M400" s="68" t="s">
        <v>191</v>
      </c>
      <c r="N400" s="68" t="s">
        <v>211</v>
      </c>
      <c r="O400" s="68" t="s">
        <v>7129</v>
      </c>
      <c r="P400" s="72" t="s">
        <v>191</v>
      </c>
      <c r="Q400" s="68" t="s">
        <v>55</v>
      </c>
      <c r="R400" s="68" t="s">
        <v>31</v>
      </c>
      <c r="S400" s="68">
        <v>61</v>
      </c>
      <c r="T400" s="68">
        <v>57.17</v>
      </c>
      <c r="U400" s="68">
        <v>0.06</v>
      </c>
      <c r="V400" s="68">
        <v>176.33</v>
      </c>
      <c r="W400" s="68">
        <v>229.42</v>
      </c>
      <c r="X400" s="68">
        <v>-0.3</v>
      </c>
      <c r="Y400" s="68">
        <v>714.67</v>
      </c>
      <c r="Z400" s="68">
        <v>869.25</v>
      </c>
      <c r="AA400" s="68">
        <v>-0.22</v>
      </c>
      <c r="AB400" s="73">
        <v>52742.400000000001</v>
      </c>
      <c r="AC400" s="73">
        <v>64082.57</v>
      </c>
      <c r="AD400" s="73">
        <v>52742.400000000001</v>
      </c>
      <c r="AE400" s="73">
        <v>64082.57</v>
      </c>
      <c r="AF400" s="73"/>
      <c r="AG400" s="73">
        <f>IFERROR(VLOOKUP(J400,'Roll ups'!D:E,2,FALSE),0)</f>
        <v>22444928.369999994</v>
      </c>
      <c r="AH400" s="74">
        <f>IF(Table2[[#This Row],[CATEGORY TTL LOOKUP]]=0,0,IF(Table2[[#This Row],[CATEGORY TTL LOOKUP]]&gt;0,SUM(AB400/AG400)))</f>
        <v>2.3498582455043948E-3</v>
      </c>
      <c r="AI400" s="74" t="str">
        <f>IFERROR(IF(AH400&lt;#REF!,"STRIKE",IF(AH400&gt;=#REF!,"GOOD")),"NO DATA")</f>
        <v>NO DATA</v>
      </c>
      <c r="AJ400" s="75">
        <f>IFERROR(VLOOKUP(K400,'Roll ups'!H:I,2,FALSE),0)</f>
        <v>34230392.709999993</v>
      </c>
      <c r="AK400" s="76">
        <f>IF(Table2[[#This Row],[PRICE TIER LOOKUP]]=0,0,IF(Table2[[#This Row],[PRICE TIER LOOKUP]]&gt;0,SUM(AB400/AJ400)))</f>
        <v>1.5408061615545519E-3</v>
      </c>
      <c r="AL400" s="74" t="e">
        <f>IF(AK400&lt;#REF!,"STRIKE",IF(AK400&gt;=#REF!,"GOOD"))</f>
        <v>#REF!</v>
      </c>
      <c r="AM400" s="75">
        <f>VLOOKUP(H400,'Roll ups'!A:B,2,FALSE)</f>
        <v>325145452.83999985</v>
      </c>
      <c r="AN400" s="77">
        <f t="shared" si="14"/>
        <v>1.6221171029555777E-4</v>
      </c>
      <c r="AO400" s="74" t="str">
        <f>IFERROR(VLOOKUP(Table2[[#This Row],[Product Name]],'Roll ups'!L:P,5,FALSE),"GOOD")</f>
        <v>GOOD</v>
      </c>
      <c r="AP400" s="74">
        <f>Table2[[#This Row],[Retail Dollar Vol Current 12 Mths]]/Table2[[#This Row],[SHELF SALES  LOOKUP]]</f>
        <v>1.6221171029555777E-4</v>
      </c>
      <c r="AQ400" s="69">
        <f t="shared" si="15"/>
        <v>0</v>
      </c>
      <c r="AR40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400" s="69" t="e">
        <f>IF(Table2[[#This Row],[Shelf Dollar Vol Current 12 Mths]]&gt;#REF!,"MEETS $ CRITERIA",IF(Table2[[#This Row],[Shelf Dollar Vol Current 12 Mths]]&lt;#REF!+1,"DOES NOT MEET $ CRITERIA"))</f>
        <v>#REF!</v>
      </c>
      <c r="AT400" s="78"/>
    </row>
    <row r="401" spans="1:46" ht="13.8" x14ac:dyDescent="0.3">
      <c r="A401" s="68" t="s">
        <v>5608</v>
      </c>
      <c r="B401" s="69">
        <v>71827</v>
      </c>
      <c r="C401" s="69">
        <v>441</v>
      </c>
      <c r="D401" s="69" t="s">
        <v>25</v>
      </c>
      <c r="E401" s="70" t="s">
        <v>6313</v>
      </c>
      <c r="F401" s="70"/>
      <c r="G401" s="71" t="s">
        <v>7130</v>
      </c>
      <c r="H401" s="69" t="s">
        <v>6315</v>
      </c>
      <c r="I401" s="68" t="s">
        <v>54</v>
      </c>
      <c r="J401" s="68" t="s">
        <v>191</v>
      </c>
      <c r="K401" s="68" t="s">
        <v>104</v>
      </c>
      <c r="L401" s="68" t="s">
        <v>104</v>
      </c>
      <c r="M401" s="68" t="s">
        <v>191</v>
      </c>
      <c r="N401" s="68" t="s">
        <v>211</v>
      </c>
      <c r="O401" s="68" t="s">
        <v>7131</v>
      </c>
      <c r="P401" s="72" t="s">
        <v>191</v>
      </c>
      <c r="Q401" s="68" t="s">
        <v>55</v>
      </c>
      <c r="R401" s="68" t="s">
        <v>31</v>
      </c>
      <c r="S401" s="68">
        <v>33</v>
      </c>
      <c r="T401" s="68">
        <v>59.99</v>
      </c>
      <c r="U401" s="68">
        <v>-0.79</v>
      </c>
      <c r="V401" s="68">
        <v>155.97999999999999</v>
      </c>
      <c r="W401" s="68">
        <v>206.64</v>
      </c>
      <c r="X401" s="68">
        <v>-0.32</v>
      </c>
      <c r="Y401" s="68">
        <v>744.9</v>
      </c>
      <c r="Z401" s="68">
        <v>949.68</v>
      </c>
      <c r="AA401" s="68">
        <v>-0.27</v>
      </c>
      <c r="AB401" s="73">
        <v>46398.6</v>
      </c>
      <c r="AC401" s="73">
        <v>59011.6</v>
      </c>
      <c r="AD401" s="73">
        <v>46398.6</v>
      </c>
      <c r="AE401" s="73">
        <v>59011.6</v>
      </c>
      <c r="AF401" s="73"/>
      <c r="AG401" s="73">
        <f>IFERROR(VLOOKUP(J401,'Roll ups'!D:E,2,FALSE),0)</f>
        <v>22444928.369999994</v>
      </c>
      <c r="AH401" s="74">
        <f>IF(Table2[[#This Row],[CATEGORY TTL LOOKUP]]=0,0,IF(Table2[[#This Row],[CATEGORY TTL LOOKUP]]&gt;0,SUM(AB401/AG401)))</f>
        <v>2.0672197850279891E-3</v>
      </c>
      <c r="AI401" s="74" t="str">
        <f>IFERROR(IF(AH401&lt;#REF!,"STRIKE",IF(AH401&gt;=#REF!,"GOOD")),"NO DATA")</f>
        <v>NO DATA</v>
      </c>
      <c r="AJ401" s="75">
        <f>IFERROR(VLOOKUP(K401,'Roll ups'!H:I,2,FALSE),0)</f>
        <v>34230392.709999993</v>
      </c>
      <c r="AK401" s="76">
        <f>IF(Table2[[#This Row],[PRICE TIER LOOKUP]]=0,0,IF(Table2[[#This Row],[PRICE TIER LOOKUP]]&gt;0,SUM(AB401/AJ401)))</f>
        <v>1.3554796286764544E-3</v>
      </c>
      <c r="AL401" s="74" t="e">
        <f>IF(AK401&lt;#REF!,"STRIKE",IF(AK401&gt;=#REF!,"GOOD"))</f>
        <v>#REF!</v>
      </c>
      <c r="AM401" s="75">
        <f>VLOOKUP(H401,'Roll ups'!A:B,2,FALSE)</f>
        <v>325145452.83999985</v>
      </c>
      <c r="AN401" s="77">
        <f t="shared" si="14"/>
        <v>1.4270105761814909E-4</v>
      </c>
      <c r="AO401" s="74" t="str">
        <f>IFERROR(VLOOKUP(Table2[[#This Row],[Product Name]],'Roll ups'!L:P,5,FALSE),"GOOD")</f>
        <v>GOOD</v>
      </c>
      <c r="AP401" s="74">
        <f>Table2[[#This Row],[Retail Dollar Vol Current 12 Mths]]/Table2[[#This Row],[SHELF SALES  LOOKUP]]</f>
        <v>1.4270105761814909E-4</v>
      </c>
      <c r="AQ401" s="69">
        <f t="shared" si="15"/>
        <v>0</v>
      </c>
      <c r="AR40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401" s="69" t="e">
        <f>IF(Table2[[#This Row],[Shelf Dollar Vol Current 12 Mths]]&gt;#REF!,"MEETS $ CRITERIA",IF(Table2[[#This Row],[Shelf Dollar Vol Current 12 Mths]]&lt;#REF!+1,"DOES NOT MEET $ CRITERIA"))</f>
        <v>#REF!</v>
      </c>
      <c r="AT401" s="78"/>
    </row>
    <row r="402" spans="1:46" ht="13.8" x14ac:dyDescent="0.3">
      <c r="A402" s="68" t="s">
        <v>3897</v>
      </c>
      <c r="B402" s="69">
        <v>73054</v>
      </c>
      <c r="C402" s="69">
        <v>251</v>
      </c>
      <c r="D402" s="69" t="s">
        <v>25</v>
      </c>
      <c r="E402" s="70" t="s">
        <v>6313</v>
      </c>
      <c r="F402" s="70"/>
      <c r="G402" s="71" t="s">
        <v>7132</v>
      </c>
      <c r="H402" s="69" t="s">
        <v>6315</v>
      </c>
      <c r="I402" s="68" t="s">
        <v>299</v>
      </c>
      <c r="J402" s="68" t="s">
        <v>191</v>
      </c>
      <c r="K402" s="68" t="s">
        <v>132</v>
      </c>
      <c r="L402" s="68" t="s">
        <v>132</v>
      </c>
      <c r="M402" s="68" t="s">
        <v>191</v>
      </c>
      <c r="N402" s="68" t="s">
        <v>211</v>
      </c>
      <c r="O402" s="68" t="s">
        <v>7133</v>
      </c>
      <c r="P402" s="72" t="s">
        <v>191</v>
      </c>
      <c r="Q402" s="68" t="s">
        <v>26</v>
      </c>
      <c r="R402" s="68" t="s">
        <v>27</v>
      </c>
      <c r="S402" s="68">
        <v>14</v>
      </c>
      <c r="T402" s="68">
        <v>11.67</v>
      </c>
      <c r="U402" s="68">
        <v>0.17</v>
      </c>
      <c r="V402" s="68">
        <v>28.01</v>
      </c>
      <c r="W402" s="68">
        <v>40.65</v>
      </c>
      <c r="X402" s="68">
        <v>-0.45</v>
      </c>
      <c r="Y402" s="68">
        <v>177.37</v>
      </c>
      <c r="Z402" s="68">
        <v>249.52</v>
      </c>
      <c r="AA402" s="68">
        <v>-0.41</v>
      </c>
      <c r="AB402" s="73">
        <v>35591.4</v>
      </c>
      <c r="AC402" s="73">
        <v>50730.34</v>
      </c>
      <c r="AD402" s="73">
        <v>37173.120000000003</v>
      </c>
      <c r="AE402" s="73">
        <v>52279.78</v>
      </c>
      <c r="AF402" s="73"/>
      <c r="AG402" s="73">
        <f>IFERROR(VLOOKUP(J402,'Roll ups'!D:E,2,FALSE),0)</f>
        <v>22444928.369999994</v>
      </c>
      <c r="AH402" s="74">
        <f>IF(Table2[[#This Row],[CATEGORY TTL LOOKUP]]=0,0,IF(Table2[[#This Row],[CATEGORY TTL LOOKUP]]&gt;0,SUM(AB402/AG402)))</f>
        <v>1.585721255745759E-3</v>
      </c>
      <c r="AI402" s="74" t="str">
        <f>IFERROR(IF(AH402&lt;#REF!,"STRIKE",IF(AH402&gt;=#REF!,"GOOD")),"NO DATA")</f>
        <v>NO DATA</v>
      </c>
      <c r="AJ402" s="75">
        <f>IFERROR(VLOOKUP(K402,'Roll ups'!H:I,2,FALSE),0)</f>
        <v>126094742.97999983</v>
      </c>
      <c r="AK402" s="76">
        <f>IF(Table2[[#This Row],[PRICE TIER LOOKUP]]=0,0,IF(Table2[[#This Row],[PRICE TIER LOOKUP]]&gt;0,SUM(AB402/AJ402)))</f>
        <v>2.8225918986682288E-4</v>
      </c>
      <c r="AL402" s="74" t="e">
        <f>IF(AK402&lt;#REF!,"STRIKE",IF(AK402&gt;=#REF!,"GOOD"))</f>
        <v>#REF!</v>
      </c>
      <c r="AM402" s="75">
        <f>VLOOKUP(H402,'Roll ups'!A:B,2,FALSE)</f>
        <v>325145452.83999985</v>
      </c>
      <c r="AN402" s="77">
        <f t="shared" si="14"/>
        <v>1.0946301013630998E-4</v>
      </c>
      <c r="AO402" s="74" t="str">
        <f>IFERROR(VLOOKUP(Table2[[#This Row],[Product Name]],'Roll ups'!L:P,5,FALSE),"GOOD")</f>
        <v>GOOD</v>
      </c>
      <c r="AP402" s="74">
        <f>Table2[[#This Row],[Retail Dollar Vol Current 12 Mths]]/Table2[[#This Row],[SHELF SALES  LOOKUP]]</f>
        <v>1.1432766374343991E-4</v>
      </c>
      <c r="AQ402" s="69">
        <f t="shared" si="15"/>
        <v>0</v>
      </c>
      <c r="AR40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402" s="69" t="e">
        <f>IF(Table2[[#This Row],[Shelf Dollar Vol Current 12 Mths]]&gt;#REF!,"MEETS $ CRITERIA",IF(Table2[[#This Row],[Shelf Dollar Vol Current 12 Mths]]&lt;#REF!+1,"DOES NOT MEET $ CRITERIA"))</f>
        <v>#REF!</v>
      </c>
      <c r="AT402" s="78"/>
    </row>
    <row r="403" spans="1:46" ht="13.8" x14ac:dyDescent="0.3">
      <c r="A403" s="68" t="s">
        <v>4969</v>
      </c>
      <c r="B403" s="69">
        <v>73136</v>
      </c>
      <c r="C403" s="69">
        <v>168</v>
      </c>
      <c r="D403" s="69" t="s">
        <v>25</v>
      </c>
      <c r="E403" s="70" t="s">
        <v>6313</v>
      </c>
      <c r="F403" s="70"/>
      <c r="G403" s="71" t="s">
        <v>7134</v>
      </c>
      <c r="H403" s="69" t="s">
        <v>6315</v>
      </c>
      <c r="I403" s="68" t="s">
        <v>54</v>
      </c>
      <c r="J403" s="68" t="s">
        <v>191</v>
      </c>
      <c r="K403" s="68" t="s">
        <v>89</v>
      </c>
      <c r="L403" s="68" t="s">
        <v>104</v>
      </c>
      <c r="M403" s="68" t="s">
        <v>191</v>
      </c>
      <c r="N403" s="68" t="s">
        <v>473</v>
      </c>
      <c r="O403" s="68" t="s">
        <v>7135</v>
      </c>
      <c r="P403" s="72" t="s">
        <v>191</v>
      </c>
      <c r="Q403" s="68" t="s">
        <v>194</v>
      </c>
      <c r="R403" s="68" t="s">
        <v>6402</v>
      </c>
      <c r="S403" s="68">
        <v>9</v>
      </c>
      <c r="T403" s="68">
        <v>26</v>
      </c>
      <c r="U403" s="68">
        <v>-1.89</v>
      </c>
      <c r="V403" s="68">
        <v>55</v>
      </c>
      <c r="W403" s="68">
        <v>49.08</v>
      </c>
      <c r="X403" s="68">
        <v>0.11</v>
      </c>
      <c r="Y403" s="68">
        <v>197.92</v>
      </c>
      <c r="Z403" s="68">
        <v>213.17</v>
      </c>
      <c r="AA403" s="68">
        <v>-0.08</v>
      </c>
      <c r="AB403" s="73">
        <v>17423.39</v>
      </c>
      <c r="AC403" s="73">
        <v>17969.240000000002</v>
      </c>
      <c r="AD403" s="73">
        <v>18263.75</v>
      </c>
      <c r="AE403" s="73">
        <v>18844.04</v>
      </c>
      <c r="AF403" s="73"/>
      <c r="AG403" s="73">
        <f>IFERROR(VLOOKUP(J403,'Roll ups'!D:E,2,FALSE),0)</f>
        <v>22444928.369999994</v>
      </c>
      <c r="AH403" s="74">
        <f>IF(Table2[[#This Row],[CATEGORY TTL LOOKUP]]=0,0,IF(Table2[[#This Row],[CATEGORY TTL LOOKUP]]&gt;0,SUM(AB403/AG403)))</f>
        <v>7.7627291621425675E-4</v>
      </c>
      <c r="AI403" s="74" t="str">
        <f>IFERROR(IF(AH403&lt;#REF!,"STRIKE",IF(AH403&gt;=#REF!,"GOOD")),"NO DATA")</f>
        <v>NO DATA</v>
      </c>
      <c r="AJ403" s="75">
        <f>IFERROR(VLOOKUP(K403,'Roll ups'!H:I,2,FALSE),0)</f>
        <v>75793138.070000067</v>
      </c>
      <c r="AK403" s="76">
        <f>IF(Table2[[#This Row],[PRICE TIER LOOKUP]]=0,0,IF(Table2[[#This Row],[PRICE TIER LOOKUP]]&gt;0,SUM(AB403/AJ403)))</f>
        <v>2.298808367573899E-4</v>
      </c>
      <c r="AL403" s="74" t="e">
        <f>IF(AK403&lt;#REF!,"STRIKE",IF(AK403&gt;=#REF!,"GOOD"))</f>
        <v>#REF!</v>
      </c>
      <c r="AM403" s="75">
        <f>VLOOKUP(H403,'Roll ups'!A:B,2,FALSE)</f>
        <v>325145452.83999985</v>
      </c>
      <c r="AN403" s="77">
        <f t="shared" si="14"/>
        <v>5.3586448304334239E-5</v>
      </c>
      <c r="AO403" s="74" t="str">
        <f>IFERROR(VLOOKUP(Table2[[#This Row],[Product Name]],'Roll ups'!L:P,5,FALSE),"GOOD")</f>
        <v>GOOD</v>
      </c>
      <c r="AP403" s="74">
        <f>Table2[[#This Row],[Retail Dollar Vol Current 12 Mths]]/Table2[[#This Row],[SHELF SALES  LOOKUP]]</f>
        <v>5.6171014665819023E-5</v>
      </c>
      <c r="AQ403" s="69">
        <f t="shared" si="15"/>
        <v>0</v>
      </c>
      <c r="AR40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403" s="69" t="e">
        <f>IF(Table2[[#This Row],[Shelf Dollar Vol Current 12 Mths]]&gt;#REF!,"MEETS $ CRITERIA",IF(Table2[[#This Row],[Shelf Dollar Vol Current 12 Mths]]&lt;#REF!+1,"DOES NOT MEET $ CRITERIA"))</f>
        <v>#REF!</v>
      </c>
      <c r="AT403" s="78"/>
    </row>
    <row r="404" spans="1:46" ht="13.8" x14ac:dyDescent="0.3">
      <c r="A404" s="68" t="s">
        <v>2183</v>
      </c>
      <c r="B404" s="69">
        <v>73456</v>
      </c>
      <c r="C404" s="69">
        <v>556</v>
      </c>
      <c r="D404" s="69" t="s">
        <v>25</v>
      </c>
      <c r="E404" s="70" t="s">
        <v>6313</v>
      </c>
      <c r="F404" s="70"/>
      <c r="G404" s="71" t="s">
        <v>7136</v>
      </c>
      <c r="H404" s="69" t="s">
        <v>6315</v>
      </c>
      <c r="I404" s="68" t="s">
        <v>54</v>
      </c>
      <c r="J404" s="68" t="s">
        <v>191</v>
      </c>
      <c r="K404" s="68" t="s">
        <v>89</v>
      </c>
      <c r="L404" s="68" t="s">
        <v>89</v>
      </c>
      <c r="M404" s="68" t="s">
        <v>191</v>
      </c>
      <c r="N404" s="68" t="s">
        <v>211</v>
      </c>
      <c r="O404" s="68" t="s">
        <v>7137</v>
      </c>
      <c r="P404" s="72" t="s">
        <v>191</v>
      </c>
      <c r="Q404" s="68" t="s">
        <v>6387</v>
      </c>
      <c r="R404" s="68" t="s">
        <v>31</v>
      </c>
      <c r="S404" s="68">
        <v>37</v>
      </c>
      <c r="T404" s="68">
        <v>13</v>
      </c>
      <c r="U404" s="68">
        <v>0.65</v>
      </c>
      <c r="V404" s="68">
        <v>117.92</v>
      </c>
      <c r="W404" s="68">
        <v>84</v>
      </c>
      <c r="X404" s="68">
        <v>0.28999999999999998</v>
      </c>
      <c r="Y404" s="68">
        <v>485.42</v>
      </c>
      <c r="Z404" s="68">
        <v>479.08</v>
      </c>
      <c r="AA404" s="68">
        <v>0.01</v>
      </c>
      <c r="AB404" s="73">
        <v>53706.5</v>
      </c>
      <c r="AC404" s="73">
        <v>52076.55</v>
      </c>
      <c r="AD404" s="73">
        <v>53706.5</v>
      </c>
      <c r="AE404" s="73">
        <v>52076.55</v>
      </c>
      <c r="AF404" s="73"/>
      <c r="AG404" s="73">
        <f>IFERROR(VLOOKUP(J404,'Roll ups'!D:E,2,FALSE),0)</f>
        <v>22444928.369999994</v>
      </c>
      <c r="AH404" s="74">
        <f>IF(Table2[[#This Row],[CATEGORY TTL LOOKUP]]=0,0,IF(Table2[[#This Row],[CATEGORY TTL LOOKUP]]&gt;0,SUM(AB404/AG404)))</f>
        <v>2.3928122698660239E-3</v>
      </c>
      <c r="AI404" s="74" t="str">
        <f>IFERROR(IF(AH404&lt;#REF!,"STRIKE",IF(AH404&gt;=#REF!,"GOOD")),"NO DATA")</f>
        <v>NO DATA</v>
      </c>
      <c r="AJ404" s="75">
        <f>IFERROR(VLOOKUP(K404,'Roll ups'!H:I,2,FALSE),0)</f>
        <v>75793138.070000067</v>
      </c>
      <c r="AK404" s="76">
        <f>IF(Table2[[#This Row],[PRICE TIER LOOKUP]]=0,0,IF(Table2[[#This Row],[PRICE TIER LOOKUP]]&gt;0,SUM(AB404/AJ404)))</f>
        <v>7.085931704054585E-4</v>
      </c>
      <c r="AL404" s="74" t="e">
        <f>IF(AK404&lt;#REF!,"STRIKE",IF(AK404&gt;=#REF!,"GOOD"))</f>
        <v>#REF!</v>
      </c>
      <c r="AM404" s="75">
        <f>VLOOKUP(H404,'Roll ups'!A:B,2,FALSE)</f>
        <v>325145452.83999985</v>
      </c>
      <c r="AN404" s="77">
        <f t="shared" si="14"/>
        <v>1.6517684479637584E-4</v>
      </c>
      <c r="AO404" s="74" t="str">
        <f>IFERROR(VLOOKUP(Table2[[#This Row],[Product Name]],'Roll ups'!L:P,5,FALSE),"GOOD")</f>
        <v>GOOD</v>
      </c>
      <c r="AP404" s="74">
        <f>Table2[[#This Row],[Retail Dollar Vol Current 12 Mths]]/Table2[[#This Row],[SHELF SALES  LOOKUP]]</f>
        <v>1.6517684479637584E-4</v>
      </c>
      <c r="AQ404" s="69">
        <f t="shared" si="15"/>
        <v>0</v>
      </c>
      <c r="AR40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404" s="69" t="e">
        <f>IF(Table2[[#This Row],[Shelf Dollar Vol Current 12 Mths]]&gt;#REF!,"MEETS $ CRITERIA",IF(Table2[[#This Row],[Shelf Dollar Vol Current 12 Mths]]&lt;#REF!+1,"DOES NOT MEET $ CRITERIA"))</f>
        <v>#REF!</v>
      </c>
      <c r="AT404" s="78"/>
    </row>
    <row r="405" spans="1:46" ht="13.8" x14ac:dyDescent="0.3">
      <c r="A405" s="68" t="s">
        <v>5764</v>
      </c>
      <c r="B405" s="69">
        <v>73496</v>
      </c>
      <c r="C405" s="69">
        <v>470</v>
      </c>
      <c r="D405" s="69" t="s">
        <v>25</v>
      </c>
      <c r="E405" s="70" t="s">
        <v>6313</v>
      </c>
      <c r="F405" s="70"/>
      <c r="G405" s="71" t="s">
        <v>7138</v>
      </c>
      <c r="H405" s="69" t="s">
        <v>6315</v>
      </c>
      <c r="I405" s="68" t="s">
        <v>54</v>
      </c>
      <c r="J405" s="68" t="s">
        <v>191</v>
      </c>
      <c r="K405" s="68" t="s">
        <v>104</v>
      </c>
      <c r="L405" s="68" t="s">
        <v>89</v>
      </c>
      <c r="M405" s="68" t="s">
        <v>191</v>
      </c>
      <c r="N405" s="68" t="s">
        <v>211</v>
      </c>
      <c r="O405" s="68" t="s">
        <v>7139</v>
      </c>
      <c r="P405" s="72" t="s">
        <v>191</v>
      </c>
      <c r="Q405" s="68" t="s">
        <v>6387</v>
      </c>
      <c r="R405" s="68" t="s">
        <v>31</v>
      </c>
      <c r="S405" s="68">
        <v>16</v>
      </c>
      <c r="T405" s="68">
        <v>33</v>
      </c>
      <c r="U405" s="68">
        <v>-1.06</v>
      </c>
      <c r="V405" s="68">
        <v>57.33</v>
      </c>
      <c r="W405" s="68">
        <v>69.42</v>
      </c>
      <c r="X405" s="68">
        <v>-0.21</v>
      </c>
      <c r="Y405" s="68">
        <v>212.83</v>
      </c>
      <c r="Z405" s="68">
        <v>237.67</v>
      </c>
      <c r="AA405" s="68">
        <v>-0.12</v>
      </c>
      <c r="AB405" s="73">
        <v>23547.88</v>
      </c>
      <c r="AC405" s="73">
        <v>25919.19</v>
      </c>
      <c r="AD405" s="73">
        <v>23547.88</v>
      </c>
      <c r="AE405" s="73">
        <v>25919.19</v>
      </c>
      <c r="AF405" s="73"/>
      <c r="AG405" s="73">
        <f>IFERROR(VLOOKUP(J405,'Roll ups'!D:E,2,FALSE),0)</f>
        <v>22444928.369999994</v>
      </c>
      <c r="AH405" s="74">
        <f>IF(Table2[[#This Row],[CATEGORY TTL LOOKUP]]=0,0,IF(Table2[[#This Row],[CATEGORY TTL LOOKUP]]&gt;0,SUM(AB405/AG405)))</f>
        <v>1.0491403497403992E-3</v>
      </c>
      <c r="AI405" s="74" t="str">
        <f>IFERROR(IF(AH405&lt;#REF!,"STRIKE",IF(AH405&gt;=#REF!,"GOOD")),"NO DATA")</f>
        <v>NO DATA</v>
      </c>
      <c r="AJ405" s="75">
        <f>IFERROR(VLOOKUP(K405,'Roll ups'!H:I,2,FALSE),0)</f>
        <v>34230392.709999993</v>
      </c>
      <c r="AK405" s="76">
        <f>IF(Table2[[#This Row],[PRICE TIER LOOKUP]]=0,0,IF(Table2[[#This Row],[PRICE TIER LOOKUP]]&gt;0,SUM(AB405/AJ405)))</f>
        <v>6.8792316230484774E-4</v>
      </c>
      <c r="AL405" s="74" t="e">
        <f>IF(AK405&lt;#REF!,"STRIKE",IF(AK405&gt;=#REF!,"GOOD"))</f>
        <v>#REF!</v>
      </c>
      <c r="AM405" s="75">
        <f>VLOOKUP(H405,'Roll ups'!A:B,2,FALSE)</f>
        <v>325145452.83999985</v>
      </c>
      <c r="AN405" s="77">
        <f t="shared" si="14"/>
        <v>7.2422602851492527E-5</v>
      </c>
      <c r="AO405" s="74" t="str">
        <f>IFERROR(VLOOKUP(Table2[[#This Row],[Product Name]],'Roll ups'!L:P,5,FALSE),"GOOD")</f>
        <v>GOOD</v>
      </c>
      <c r="AP405" s="74">
        <f>Table2[[#This Row],[Retail Dollar Vol Current 12 Mths]]/Table2[[#This Row],[SHELF SALES  LOOKUP]]</f>
        <v>7.2422602851492527E-5</v>
      </c>
      <c r="AQ405" s="69">
        <f t="shared" si="15"/>
        <v>0</v>
      </c>
      <c r="AR40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405" s="69" t="e">
        <f>IF(Table2[[#This Row],[Shelf Dollar Vol Current 12 Mths]]&gt;#REF!,"MEETS $ CRITERIA",IF(Table2[[#This Row],[Shelf Dollar Vol Current 12 Mths]]&lt;#REF!+1,"DOES NOT MEET $ CRITERIA"))</f>
        <v>#REF!</v>
      </c>
      <c r="AT405" s="78"/>
    </row>
    <row r="406" spans="1:46" ht="13.8" x14ac:dyDescent="0.3">
      <c r="A406" s="68" t="s">
        <v>2001</v>
      </c>
      <c r="B406" s="69">
        <v>73526</v>
      </c>
      <c r="C406" s="69">
        <v>662</v>
      </c>
      <c r="D406" s="69" t="s">
        <v>25</v>
      </c>
      <c r="E406" s="70" t="s">
        <v>6313</v>
      </c>
      <c r="F406" s="70"/>
      <c r="G406" s="71" t="s">
        <v>7140</v>
      </c>
      <c r="H406" s="69" t="s">
        <v>6315</v>
      </c>
      <c r="I406" s="68" t="s">
        <v>54</v>
      </c>
      <c r="J406" s="68" t="s">
        <v>191</v>
      </c>
      <c r="K406" s="68" t="s">
        <v>89</v>
      </c>
      <c r="L406" s="68" t="s">
        <v>89</v>
      </c>
      <c r="M406" s="68" t="s">
        <v>191</v>
      </c>
      <c r="N406" s="68" t="s">
        <v>211</v>
      </c>
      <c r="O406" s="68" t="s">
        <v>7141</v>
      </c>
      <c r="P406" s="72" t="s">
        <v>191</v>
      </c>
      <c r="Q406" s="68" t="s">
        <v>6387</v>
      </c>
      <c r="R406" s="68" t="s">
        <v>31</v>
      </c>
      <c r="S406" s="68">
        <v>40</v>
      </c>
      <c r="T406" s="68">
        <v>54</v>
      </c>
      <c r="U406" s="68">
        <v>-0.36</v>
      </c>
      <c r="V406" s="68">
        <v>121.83</v>
      </c>
      <c r="W406" s="68">
        <v>146.08000000000001</v>
      </c>
      <c r="X406" s="68">
        <v>-0.2</v>
      </c>
      <c r="Y406" s="68">
        <v>535.83000000000004</v>
      </c>
      <c r="Z406" s="68">
        <v>758.08</v>
      </c>
      <c r="AA406" s="68">
        <v>-0.41</v>
      </c>
      <c r="AB406" s="73">
        <v>59284.6</v>
      </c>
      <c r="AC406" s="73">
        <v>82384.820000000007</v>
      </c>
      <c r="AD406" s="73">
        <v>59284.6</v>
      </c>
      <c r="AE406" s="73">
        <v>82384.820000000007</v>
      </c>
      <c r="AF406" s="73"/>
      <c r="AG406" s="73">
        <f>IFERROR(VLOOKUP(J406,'Roll ups'!D:E,2,FALSE),0)</f>
        <v>22444928.369999994</v>
      </c>
      <c r="AH406" s="74">
        <f>IF(Table2[[#This Row],[CATEGORY TTL LOOKUP]]=0,0,IF(Table2[[#This Row],[CATEGORY TTL LOOKUP]]&gt;0,SUM(AB406/AG406)))</f>
        <v>2.6413361193542545E-3</v>
      </c>
      <c r="AI406" s="74" t="str">
        <f>IFERROR(IF(AH406&lt;#REF!,"STRIKE",IF(AH406&gt;=#REF!,"GOOD")),"NO DATA")</f>
        <v>NO DATA</v>
      </c>
      <c r="AJ406" s="75">
        <f>IFERROR(VLOOKUP(K406,'Roll ups'!H:I,2,FALSE),0)</f>
        <v>75793138.070000067</v>
      </c>
      <c r="AK406" s="76">
        <f>IF(Table2[[#This Row],[PRICE TIER LOOKUP]]=0,0,IF(Table2[[#This Row],[PRICE TIER LOOKUP]]&gt;0,SUM(AB406/AJ406)))</f>
        <v>7.8218954261066059E-4</v>
      </c>
      <c r="AL406" s="74" t="e">
        <f>IF(AK406&lt;#REF!,"STRIKE",IF(AK406&gt;=#REF!,"GOOD"))</f>
        <v>#REF!</v>
      </c>
      <c r="AM406" s="75">
        <f>VLOOKUP(H406,'Roll ups'!A:B,2,FALSE)</f>
        <v>325145452.83999985</v>
      </c>
      <c r="AN406" s="77">
        <f t="shared" si="14"/>
        <v>1.8233255142329556E-4</v>
      </c>
      <c r="AO406" s="74" t="str">
        <f>IFERROR(VLOOKUP(Table2[[#This Row],[Product Name]],'Roll ups'!L:P,5,FALSE),"GOOD")</f>
        <v>GOOD</v>
      </c>
      <c r="AP406" s="74">
        <f>Table2[[#This Row],[Retail Dollar Vol Current 12 Mths]]/Table2[[#This Row],[SHELF SALES  LOOKUP]]</f>
        <v>1.8233255142329556E-4</v>
      </c>
      <c r="AQ406" s="69">
        <f t="shared" si="15"/>
        <v>0</v>
      </c>
      <c r="AR40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406" s="69" t="e">
        <f>IF(Table2[[#This Row],[Shelf Dollar Vol Current 12 Mths]]&gt;#REF!,"MEETS $ CRITERIA",IF(Table2[[#This Row],[Shelf Dollar Vol Current 12 Mths]]&lt;#REF!+1,"DOES NOT MEET $ CRITERIA"))</f>
        <v>#REF!</v>
      </c>
      <c r="AT406" s="78"/>
    </row>
    <row r="407" spans="1:46" ht="13.8" x14ac:dyDescent="0.3">
      <c r="A407" s="68" t="s">
        <v>1719</v>
      </c>
      <c r="B407" s="69">
        <v>73986</v>
      </c>
      <c r="C407" s="69">
        <v>798</v>
      </c>
      <c r="D407" s="69" t="s">
        <v>25</v>
      </c>
      <c r="E407" s="70" t="s">
        <v>6313</v>
      </c>
      <c r="F407" s="70"/>
      <c r="G407" s="71" t="s">
        <v>7142</v>
      </c>
      <c r="H407" s="69" t="s">
        <v>6315</v>
      </c>
      <c r="I407" s="68" t="s">
        <v>54</v>
      </c>
      <c r="J407" s="68" t="s">
        <v>191</v>
      </c>
      <c r="K407" s="68" t="s">
        <v>89</v>
      </c>
      <c r="L407" s="68" t="s">
        <v>89</v>
      </c>
      <c r="M407" s="68" t="s">
        <v>191</v>
      </c>
      <c r="N407" s="68" t="s">
        <v>211</v>
      </c>
      <c r="O407" s="68" t="s">
        <v>7143</v>
      </c>
      <c r="P407" s="72" t="s">
        <v>191</v>
      </c>
      <c r="Q407" s="68" t="s">
        <v>213</v>
      </c>
      <c r="R407" s="68" t="s">
        <v>6402</v>
      </c>
      <c r="S407" s="68">
        <v>115</v>
      </c>
      <c r="T407" s="68">
        <v>184</v>
      </c>
      <c r="U407" s="68">
        <v>-0.6</v>
      </c>
      <c r="V407" s="68">
        <v>298.08</v>
      </c>
      <c r="W407" s="68">
        <v>376</v>
      </c>
      <c r="X407" s="68">
        <v>-0.26</v>
      </c>
      <c r="Y407" s="68">
        <v>1213</v>
      </c>
      <c r="Z407" s="68">
        <v>1454</v>
      </c>
      <c r="AA407" s="68">
        <v>-0.2</v>
      </c>
      <c r="AB407" s="73">
        <v>152769.56</v>
      </c>
      <c r="AC407" s="73">
        <v>177240</v>
      </c>
      <c r="AD407" s="73">
        <v>156622.56</v>
      </c>
      <c r="AE407" s="73">
        <v>182232</v>
      </c>
      <c r="AF407" s="73"/>
      <c r="AG407" s="73">
        <f>IFERROR(VLOOKUP(J407,'Roll ups'!D:E,2,FALSE),0)</f>
        <v>22444928.369999994</v>
      </c>
      <c r="AH407" s="74">
        <f>IF(Table2[[#This Row],[CATEGORY TTL LOOKUP]]=0,0,IF(Table2[[#This Row],[CATEGORY TTL LOOKUP]]&gt;0,SUM(AB407/AG407)))</f>
        <v>6.8064178010116784E-3</v>
      </c>
      <c r="AI407" s="74" t="str">
        <f>IFERROR(IF(AH407&lt;#REF!,"STRIKE",IF(AH407&gt;=#REF!,"GOOD")),"NO DATA")</f>
        <v>NO DATA</v>
      </c>
      <c r="AJ407" s="75">
        <f>IFERROR(VLOOKUP(K407,'Roll ups'!H:I,2,FALSE),0)</f>
        <v>75793138.070000067</v>
      </c>
      <c r="AK407" s="76">
        <f>IF(Table2[[#This Row],[PRICE TIER LOOKUP]]=0,0,IF(Table2[[#This Row],[PRICE TIER LOOKUP]]&gt;0,SUM(AB407/AJ407)))</f>
        <v>2.015612018318954E-3</v>
      </c>
      <c r="AL407" s="74" t="e">
        <f>IF(AK407&lt;#REF!,"STRIKE",IF(AK407&gt;=#REF!,"GOOD"))</f>
        <v>#REF!</v>
      </c>
      <c r="AM407" s="75">
        <f>VLOOKUP(H407,'Roll ups'!A:B,2,FALSE)</f>
        <v>325145452.83999985</v>
      </c>
      <c r="AN407" s="77">
        <f t="shared" si="14"/>
        <v>4.6984990460615804E-4</v>
      </c>
      <c r="AO407" s="74" t="str">
        <f>IFERROR(VLOOKUP(Table2[[#This Row],[Product Name]],'Roll ups'!L:P,5,FALSE),"GOOD")</f>
        <v>GOOD</v>
      </c>
      <c r="AP407" s="74">
        <f>Table2[[#This Row],[Retail Dollar Vol Current 12 Mths]]/Table2[[#This Row],[SHELF SALES  LOOKUP]]</f>
        <v>4.8169998575090656E-4</v>
      </c>
      <c r="AQ407" s="69">
        <f t="shared" si="15"/>
        <v>0</v>
      </c>
      <c r="AR40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407" s="69" t="e">
        <f>IF(Table2[[#This Row],[Shelf Dollar Vol Current 12 Mths]]&gt;#REF!,"MEETS $ CRITERIA",IF(Table2[[#This Row],[Shelf Dollar Vol Current 12 Mths]]&lt;#REF!+1,"DOES NOT MEET $ CRITERIA"))</f>
        <v>#REF!</v>
      </c>
      <c r="AT407" s="78"/>
    </row>
    <row r="408" spans="1:46" ht="13.8" x14ac:dyDescent="0.3">
      <c r="A408" s="68" t="s">
        <v>2171</v>
      </c>
      <c r="B408" s="69">
        <v>73988</v>
      </c>
      <c r="C408" s="69">
        <v>313</v>
      </c>
      <c r="D408" s="69" t="s">
        <v>25</v>
      </c>
      <c r="E408" s="70" t="s">
        <v>6313</v>
      </c>
      <c r="F408" s="70"/>
      <c r="G408" s="71" t="s">
        <v>7144</v>
      </c>
      <c r="H408" s="69" t="s">
        <v>6315</v>
      </c>
      <c r="I408" s="68" t="s">
        <v>54</v>
      </c>
      <c r="J408" s="68" t="s">
        <v>191</v>
      </c>
      <c r="K408" s="68" t="s">
        <v>89</v>
      </c>
      <c r="L408" s="68" t="s">
        <v>89</v>
      </c>
      <c r="M408" s="68" t="s">
        <v>191</v>
      </c>
      <c r="N408" s="68" t="s">
        <v>211</v>
      </c>
      <c r="O408" s="68" t="s">
        <v>7145</v>
      </c>
      <c r="P408" s="72" t="s">
        <v>191</v>
      </c>
      <c r="Q408" s="68" t="s">
        <v>213</v>
      </c>
      <c r="R408" s="68" t="s">
        <v>6402</v>
      </c>
      <c r="S408" s="68">
        <v>81</v>
      </c>
      <c r="T408" s="68">
        <v>77.2</v>
      </c>
      <c r="U408" s="68">
        <v>0.04</v>
      </c>
      <c r="V408" s="68">
        <v>283.52</v>
      </c>
      <c r="W408" s="68">
        <v>285.66000000000003</v>
      </c>
      <c r="X408" s="68">
        <v>-0.01</v>
      </c>
      <c r="Y408" s="68">
        <v>1127.67</v>
      </c>
      <c r="Z408" s="68">
        <v>1225.07</v>
      </c>
      <c r="AA408" s="68">
        <v>-0.09</v>
      </c>
      <c r="AB408" s="73">
        <v>71327.7</v>
      </c>
      <c r="AC408" s="73">
        <v>73363.53</v>
      </c>
      <c r="AD408" s="73">
        <v>71327.7</v>
      </c>
      <c r="AE408" s="73">
        <v>73363.53</v>
      </c>
      <c r="AF408" s="73"/>
      <c r="AG408" s="73">
        <f>IFERROR(VLOOKUP(J408,'Roll ups'!D:E,2,FALSE),0)</f>
        <v>22444928.369999994</v>
      </c>
      <c r="AH408" s="74">
        <f>IF(Table2[[#This Row],[CATEGORY TTL LOOKUP]]=0,0,IF(Table2[[#This Row],[CATEGORY TTL LOOKUP]]&gt;0,SUM(AB408/AG408)))</f>
        <v>3.1778983128917873E-3</v>
      </c>
      <c r="AI408" s="74" t="str">
        <f>IFERROR(IF(AH408&lt;#REF!,"STRIKE",IF(AH408&gt;=#REF!,"GOOD")),"NO DATA")</f>
        <v>NO DATA</v>
      </c>
      <c r="AJ408" s="75">
        <f>IFERROR(VLOOKUP(K408,'Roll ups'!H:I,2,FALSE),0)</f>
        <v>75793138.070000067</v>
      </c>
      <c r="AK408" s="76">
        <f>IF(Table2[[#This Row],[PRICE TIER LOOKUP]]=0,0,IF(Table2[[#This Row],[PRICE TIER LOOKUP]]&gt;0,SUM(AB408/AJ408)))</f>
        <v>9.410838740325551E-4</v>
      </c>
      <c r="AL408" s="74" t="e">
        <f>IF(AK408&lt;#REF!,"STRIKE",IF(AK408&gt;=#REF!,"GOOD"))</f>
        <v>#REF!</v>
      </c>
      <c r="AM408" s="75">
        <f>VLOOKUP(H408,'Roll ups'!A:B,2,FALSE)</f>
        <v>325145452.83999985</v>
      </c>
      <c r="AN408" s="77">
        <f t="shared" si="14"/>
        <v>2.1937166697853067E-4</v>
      </c>
      <c r="AO408" s="74" t="str">
        <f>IFERROR(VLOOKUP(Table2[[#This Row],[Product Name]],'Roll ups'!L:P,5,FALSE),"GOOD")</f>
        <v>GOOD</v>
      </c>
      <c r="AP408" s="74">
        <f>Table2[[#This Row],[Retail Dollar Vol Current 12 Mths]]/Table2[[#This Row],[SHELF SALES  LOOKUP]]</f>
        <v>2.1937166697853067E-4</v>
      </c>
      <c r="AQ408" s="69">
        <f t="shared" si="15"/>
        <v>0</v>
      </c>
      <c r="AR40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408" s="69" t="e">
        <f>IF(Table2[[#This Row],[Shelf Dollar Vol Current 12 Mths]]&gt;#REF!,"MEETS $ CRITERIA",IF(Table2[[#This Row],[Shelf Dollar Vol Current 12 Mths]]&lt;#REF!+1,"DOES NOT MEET $ CRITERIA"))</f>
        <v>#REF!</v>
      </c>
      <c r="AT408" s="78"/>
    </row>
    <row r="409" spans="1:46" ht="13.8" x14ac:dyDescent="0.3">
      <c r="A409" s="68" t="s">
        <v>2458</v>
      </c>
      <c r="B409" s="69">
        <v>74106</v>
      </c>
      <c r="C409" s="69">
        <v>98</v>
      </c>
      <c r="D409" s="69" t="s">
        <v>25</v>
      </c>
      <c r="E409" s="70" t="s">
        <v>6313</v>
      </c>
      <c r="F409" s="70"/>
      <c r="G409" s="71" t="s">
        <v>7146</v>
      </c>
      <c r="H409" s="69" t="s">
        <v>6315</v>
      </c>
      <c r="I409" s="68" t="s">
        <v>54</v>
      </c>
      <c r="J409" s="68" t="s">
        <v>191</v>
      </c>
      <c r="K409" s="68" t="s">
        <v>89</v>
      </c>
      <c r="L409" s="68" t="s">
        <v>89</v>
      </c>
      <c r="M409" s="68" t="s">
        <v>191</v>
      </c>
      <c r="N409" s="68" t="s">
        <v>211</v>
      </c>
      <c r="O409" s="68" t="s">
        <v>7147</v>
      </c>
      <c r="P409" s="72" t="s">
        <v>191</v>
      </c>
      <c r="Q409" s="68" t="s">
        <v>194</v>
      </c>
      <c r="R409" s="68" t="s">
        <v>6402</v>
      </c>
      <c r="S409" s="68">
        <v>11</v>
      </c>
      <c r="T409" s="68">
        <v>3</v>
      </c>
      <c r="U409" s="68">
        <v>0.73</v>
      </c>
      <c r="V409" s="68">
        <v>29.08</v>
      </c>
      <c r="W409" s="68">
        <v>31</v>
      </c>
      <c r="X409" s="68">
        <v>-7.0000000000000007E-2</v>
      </c>
      <c r="Y409" s="68">
        <v>106.08</v>
      </c>
      <c r="Z409" s="68">
        <v>155</v>
      </c>
      <c r="AA409" s="68">
        <v>-0.46</v>
      </c>
      <c r="AB409" s="73">
        <v>12480.1</v>
      </c>
      <c r="AC409" s="73">
        <v>18178.2</v>
      </c>
      <c r="AD409" s="73">
        <v>12717.27</v>
      </c>
      <c r="AE409" s="73">
        <v>18576</v>
      </c>
      <c r="AF409" s="73"/>
      <c r="AG409" s="73">
        <f>IFERROR(VLOOKUP(J409,'Roll ups'!D:E,2,FALSE),0)</f>
        <v>22444928.369999994</v>
      </c>
      <c r="AH409" s="74">
        <f>IF(Table2[[#This Row],[CATEGORY TTL LOOKUP]]=0,0,IF(Table2[[#This Row],[CATEGORY TTL LOOKUP]]&gt;0,SUM(AB409/AG409)))</f>
        <v>5.5603207077644171E-4</v>
      </c>
      <c r="AI409" s="74" t="str">
        <f>IFERROR(IF(AH409&lt;#REF!,"STRIKE",IF(AH409&gt;=#REF!,"GOOD")),"NO DATA")</f>
        <v>NO DATA</v>
      </c>
      <c r="AJ409" s="75">
        <f>IFERROR(VLOOKUP(K409,'Roll ups'!H:I,2,FALSE),0)</f>
        <v>75793138.070000067</v>
      </c>
      <c r="AK409" s="76">
        <f>IF(Table2[[#This Row],[PRICE TIER LOOKUP]]=0,0,IF(Table2[[#This Row],[PRICE TIER LOOKUP]]&gt;0,SUM(AB409/AJ409)))</f>
        <v>1.646600248755209E-4</v>
      </c>
      <c r="AL409" s="74" t="e">
        <f>IF(AK409&lt;#REF!,"STRIKE",IF(AK409&gt;=#REF!,"GOOD"))</f>
        <v>#REF!</v>
      </c>
      <c r="AM409" s="75">
        <f>VLOOKUP(H409,'Roll ups'!A:B,2,FALSE)</f>
        <v>325145452.83999985</v>
      </c>
      <c r="AN409" s="77">
        <f t="shared" si="14"/>
        <v>3.8383129430203983E-5</v>
      </c>
      <c r="AO409" s="74" t="str">
        <f>IFERROR(VLOOKUP(Table2[[#This Row],[Product Name]],'Roll ups'!L:P,5,FALSE),"GOOD")</f>
        <v>GOOD</v>
      </c>
      <c r="AP409" s="74">
        <f>Table2[[#This Row],[Retail Dollar Vol Current 12 Mths]]/Table2[[#This Row],[SHELF SALES  LOOKUP]]</f>
        <v>3.9112556823170506E-5</v>
      </c>
      <c r="AQ409" s="69">
        <f t="shared" si="15"/>
        <v>0</v>
      </c>
      <c r="AR40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409" s="69" t="e">
        <f>IF(Table2[[#This Row],[Shelf Dollar Vol Current 12 Mths]]&gt;#REF!,"MEETS $ CRITERIA",IF(Table2[[#This Row],[Shelf Dollar Vol Current 12 Mths]]&lt;#REF!+1,"DOES NOT MEET $ CRITERIA"))</f>
        <v>#REF!</v>
      </c>
      <c r="AT409" s="78"/>
    </row>
    <row r="410" spans="1:46" ht="13.8" x14ac:dyDescent="0.3">
      <c r="A410" s="68" t="s">
        <v>4228</v>
      </c>
      <c r="B410" s="69">
        <v>74486</v>
      </c>
      <c r="C410" s="69">
        <v>251</v>
      </c>
      <c r="D410" s="69" t="s">
        <v>25</v>
      </c>
      <c r="E410" s="70" t="s">
        <v>6313</v>
      </c>
      <c r="F410" s="70"/>
      <c r="G410" s="71" t="s">
        <v>7148</v>
      </c>
      <c r="H410" s="69" t="s">
        <v>6315</v>
      </c>
      <c r="I410" s="68" t="s">
        <v>54</v>
      </c>
      <c r="J410" s="68" t="s">
        <v>191</v>
      </c>
      <c r="K410" s="68" t="s">
        <v>89</v>
      </c>
      <c r="L410" s="68" t="s">
        <v>132</v>
      </c>
      <c r="M410" s="68" t="s">
        <v>191</v>
      </c>
      <c r="N410" s="68" t="s">
        <v>211</v>
      </c>
      <c r="O410" s="68" t="s">
        <v>7149</v>
      </c>
      <c r="P410" s="72" t="s">
        <v>191</v>
      </c>
      <c r="Q410" s="68" t="s">
        <v>194</v>
      </c>
      <c r="R410" s="68" t="s">
        <v>6402</v>
      </c>
      <c r="S410" s="68">
        <v>8</v>
      </c>
      <c r="T410" s="68">
        <v>13</v>
      </c>
      <c r="U410" s="68">
        <v>-0.57999999999999996</v>
      </c>
      <c r="V410" s="68">
        <v>43.5</v>
      </c>
      <c r="W410" s="68">
        <v>49</v>
      </c>
      <c r="X410" s="68">
        <v>-0.13</v>
      </c>
      <c r="Y410" s="68">
        <v>236</v>
      </c>
      <c r="Z410" s="68">
        <v>273.92</v>
      </c>
      <c r="AA410" s="68">
        <v>-0.16</v>
      </c>
      <c r="AB410" s="73">
        <v>37665.599999999999</v>
      </c>
      <c r="AC410" s="73">
        <v>41427.72</v>
      </c>
      <c r="AD410" s="73">
        <v>37665.599999999999</v>
      </c>
      <c r="AE410" s="73">
        <v>41427.72</v>
      </c>
      <c r="AF410" s="73"/>
      <c r="AG410" s="73">
        <f>IFERROR(VLOOKUP(J410,'Roll ups'!D:E,2,FALSE),0)</f>
        <v>22444928.369999994</v>
      </c>
      <c r="AH410" s="74">
        <f>IF(Table2[[#This Row],[CATEGORY TTL LOOKUP]]=0,0,IF(Table2[[#This Row],[CATEGORY TTL LOOKUP]]&gt;0,SUM(AB410/AG410)))</f>
        <v>1.6781341147135954E-3</v>
      </c>
      <c r="AI410" s="74" t="str">
        <f>IFERROR(IF(AH410&lt;#REF!,"STRIKE",IF(AH410&gt;=#REF!,"GOOD")),"NO DATA")</f>
        <v>NO DATA</v>
      </c>
      <c r="AJ410" s="75">
        <f>IFERROR(VLOOKUP(K410,'Roll ups'!H:I,2,FALSE),0)</f>
        <v>75793138.070000067</v>
      </c>
      <c r="AK410" s="76">
        <f>IF(Table2[[#This Row],[PRICE TIER LOOKUP]]=0,0,IF(Table2[[#This Row],[PRICE TIER LOOKUP]]&gt;0,SUM(AB410/AJ410)))</f>
        <v>4.9695263923778005E-4</v>
      </c>
      <c r="AL410" s="74" t="e">
        <f>IF(AK410&lt;#REF!,"STRIKE",IF(AK410&gt;=#REF!,"GOOD"))</f>
        <v>#REF!</v>
      </c>
      <c r="AM410" s="75">
        <f>VLOOKUP(H410,'Roll ups'!A:B,2,FALSE)</f>
        <v>325145452.83999985</v>
      </c>
      <c r="AN410" s="77">
        <f t="shared" si="14"/>
        <v>1.1584230894514396E-4</v>
      </c>
      <c r="AO410" s="74" t="str">
        <f>IFERROR(VLOOKUP(Table2[[#This Row],[Product Name]],'Roll ups'!L:P,5,FALSE),"GOOD")</f>
        <v>GOOD</v>
      </c>
      <c r="AP410" s="74">
        <f>Table2[[#This Row],[Retail Dollar Vol Current 12 Mths]]/Table2[[#This Row],[SHELF SALES  LOOKUP]]</f>
        <v>1.1584230894514396E-4</v>
      </c>
      <c r="AQ410" s="69">
        <f t="shared" si="15"/>
        <v>0</v>
      </c>
      <c r="AR41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410" s="69" t="e">
        <f>IF(Table2[[#This Row],[Shelf Dollar Vol Current 12 Mths]]&gt;#REF!,"MEETS $ CRITERIA",IF(Table2[[#This Row],[Shelf Dollar Vol Current 12 Mths]]&lt;#REF!+1,"DOES NOT MEET $ CRITERIA"))</f>
        <v>#REF!</v>
      </c>
      <c r="AT410" s="78"/>
    </row>
    <row r="411" spans="1:46" ht="13.8" x14ac:dyDescent="0.3">
      <c r="A411" s="68" t="s">
        <v>3915</v>
      </c>
      <c r="B411" s="69">
        <v>75213</v>
      </c>
      <c r="C411" s="69">
        <v>347</v>
      </c>
      <c r="D411" s="69" t="s">
        <v>25</v>
      </c>
      <c r="E411" s="70" t="s">
        <v>6313</v>
      </c>
      <c r="F411" s="70"/>
      <c r="G411" s="71" t="s">
        <v>7150</v>
      </c>
      <c r="H411" s="69" t="s">
        <v>6315</v>
      </c>
      <c r="I411" s="68" t="s">
        <v>54</v>
      </c>
      <c r="J411" s="68" t="s">
        <v>191</v>
      </c>
      <c r="K411" s="68" t="s">
        <v>132</v>
      </c>
      <c r="L411" s="68" t="s">
        <v>132</v>
      </c>
      <c r="M411" s="68" t="s">
        <v>252</v>
      </c>
      <c r="N411" s="68" t="s">
        <v>184</v>
      </c>
      <c r="O411" s="68" t="s">
        <v>7151</v>
      </c>
      <c r="P411" s="72" t="s">
        <v>191</v>
      </c>
      <c r="Q411" s="68" t="s">
        <v>6876</v>
      </c>
      <c r="R411" s="68" t="s">
        <v>6402</v>
      </c>
      <c r="S411" s="68">
        <v>6</v>
      </c>
      <c r="T411" s="68">
        <v>2</v>
      </c>
      <c r="U411" s="68">
        <v>0.64</v>
      </c>
      <c r="V411" s="68">
        <v>11.96</v>
      </c>
      <c r="W411" s="68">
        <v>13</v>
      </c>
      <c r="X411" s="68">
        <v>-0.09</v>
      </c>
      <c r="Y411" s="68">
        <v>64.959999999999994</v>
      </c>
      <c r="Z411" s="68">
        <v>84</v>
      </c>
      <c r="AA411" s="68">
        <v>-0.28999999999999998</v>
      </c>
      <c r="AB411" s="73">
        <v>10571.88</v>
      </c>
      <c r="AC411" s="73">
        <v>13797.12</v>
      </c>
      <c r="AD411" s="73">
        <v>11411.88</v>
      </c>
      <c r="AE411" s="73">
        <v>14757.12</v>
      </c>
      <c r="AF411" s="73"/>
      <c r="AG411" s="73">
        <f>IFERROR(VLOOKUP(J411,'Roll ups'!D:E,2,FALSE),0)</f>
        <v>22444928.369999994</v>
      </c>
      <c r="AH411" s="74">
        <f>IF(Table2[[#This Row],[CATEGORY TTL LOOKUP]]=0,0,IF(Table2[[#This Row],[CATEGORY TTL LOOKUP]]&gt;0,SUM(AB411/AG411)))</f>
        <v>4.7101420087980445E-4</v>
      </c>
      <c r="AI411" s="74" t="str">
        <f>IFERROR(IF(AH411&lt;#REF!,"STRIKE",IF(AH411&gt;=#REF!,"GOOD")),"NO DATA")</f>
        <v>NO DATA</v>
      </c>
      <c r="AJ411" s="75">
        <f>IFERROR(VLOOKUP(K411,'Roll ups'!H:I,2,FALSE),0)</f>
        <v>126094742.97999983</v>
      </c>
      <c r="AK411" s="76">
        <f>IF(Table2[[#This Row],[PRICE TIER LOOKUP]]=0,0,IF(Table2[[#This Row],[PRICE TIER LOOKUP]]&gt;0,SUM(AB411/AJ411)))</f>
        <v>8.3840767268757816E-5</v>
      </c>
      <c r="AL411" s="74" t="e">
        <f>IF(AK411&lt;#REF!,"STRIKE",IF(AK411&gt;=#REF!,"GOOD"))</f>
        <v>#REF!</v>
      </c>
      <c r="AM411" s="75">
        <f>VLOOKUP(H411,'Roll ups'!A:B,2,FALSE)</f>
        <v>325145452.83999985</v>
      </c>
      <c r="AN411" s="77">
        <f t="shared" si="14"/>
        <v>3.2514309850128195E-5</v>
      </c>
      <c r="AO411" s="74" t="str">
        <f>IFERROR(VLOOKUP(Table2[[#This Row],[Product Name]],'Roll ups'!L:P,5,FALSE),"GOOD")</f>
        <v>GOOD</v>
      </c>
      <c r="AP411" s="74">
        <f>Table2[[#This Row],[Retail Dollar Vol Current 12 Mths]]/Table2[[#This Row],[SHELF SALES  LOOKUP]]</f>
        <v>3.5097769014828101E-5</v>
      </c>
      <c r="AQ411" s="69">
        <f t="shared" si="15"/>
        <v>0</v>
      </c>
      <c r="AR41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411" s="69" t="e">
        <f>IF(Table2[[#This Row],[Shelf Dollar Vol Current 12 Mths]]&gt;#REF!,"MEETS $ CRITERIA",IF(Table2[[#This Row],[Shelf Dollar Vol Current 12 Mths]]&lt;#REF!+1,"DOES NOT MEET $ CRITERIA"))</f>
        <v>#REF!</v>
      </c>
      <c r="AT411" s="78"/>
    </row>
    <row r="412" spans="1:46" ht="13.8" x14ac:dyDescent="0.3">
      <c r="A412" s="68" t="s">
        <v>5214</v>
      </c>
      <c r="B412" s="69">
        <v>76227</v>
      </c>
      <c r="C412" s="69">
        <v>212</v>
      </c>
      <c r="D412" s="69" t="s">
        <v>25</v>
      </c>
      <c r="E412" s="70" t="s">
        <v>6313</v>
      </c>
      <c r="F412" s="70"/>
      <c r="G412" s="71" t="s">
        <v>7152</v>
      </c>
      <c r="H412" s="69" t="s">
        <v>6315</v>
      </c>
      <c r="I412" s="68" t="s">
        <v>54</v>
      </c>
      <c r="J412" s="68" t="s">
        <v>191</v>
      </c>
      <c r="K412" s="68" t="s">
        <v>104</v>
      </c>
      <c r="L412" s="68" t="s">
        <v>104</v>
      </c>
      <c r="M412" s="68" t="s">
        <v>191</v>
      </c>
      <c r="N412" s="68" t="s">
        <v>211</v>
      </c>
      <c r="O412" s="68" t="s">
        <v>7153</v>
      </c>
      <c r="P412" s="72" t="s">
        <v>191</v>
      </c>
      <c r="Q412" s="68" t="s">
        <v>213</v>
      </c>
      <c r="R412" s="68" t="s">
        <v>6402</v>
      </c>
      <c r="S412" s="68">
        <v>691</v>
      </c>
      <c r="T412" s="68">
        <v>829.31</v>
      </c>
      <c r="U412" s="68">
        <v>-0.2</v>
      </c>
      <c r="V412" s="68">
        <v>2775.71</v>
      </c>
      <c r="W412" s="68">
        <v>3213.91</v>
      </c>
      <c r="X412" s="68">
        <v>-0.16</v>
      </c>
      <c r="Y412" s="68">
        <v>10571.59</v>
      </c>
      <c r="Z412" s="68">
        <v>11812.44</v>
      </c>
      <c r="AA412" s="68">
        <v>-0.12</v>
      </c>
      <c r="AB412" s="73">
        <v>665077.53</v>
      </c>
      <c r="AC412" s="73">
        <v>730264.81</v>
      </c>
      <c r="AD412" s="73">
        <v>665077.53</v>
      </c>
      <c r="AE412" s="73">
        <v>730264.81</v>
      </c>
      <c r="AF412" s="73"/>
      <c r="AG412" s="73">
        <f>IFERROR(VLOOKUP(J412,'Roll ups'!D:E,2,FALSE),0)</f>
        <v>22444928.369999994</v>
      </c>
      <c r="AH412" s="74">
        <f>IF(Table2[[#This Row],[CATEGORY TTL LOOKUP]]=0,0,IF(Table2[[#This Row],[CATEGORY TTL LOOKUP]]&gt;0,SUM(AB412/AG412)))</f>
        <v>2.9631528291662809E-2</v>
      </c>
      <c r="AI412" s="74" t="str">
        <f>IFERROR(IF(AH412&lt;#REF!,"STRIKE",IF(AH412&gt;=#REF!,"GOOD")),"NO DATA")</f>
        <v>NO DATA</v>
      </c>
      <c r="AJ412" s="75">
        <f>IFERROR(VLOOKUP(K412,'Roll ups'!H:I,2,FALSE),0)</f>
        <v>34230392.709999993</v>
      </c>
      <c r="AK412" s="76">
        <f>IF(Table2[[#This Row],[PRICE TIER LOOKUP]]=0,0,IF(Table2[[#This Row],[PRICE TIER LOOKUP]]&gt;0,SUM(AB412/AJ412)))</f>
        <v>1.9429444927335168E-2</v>
      </c>
      <c r="AL412" s="74" t="e">
        <f>IF(AK412&lt;#REF!,"STRIKE",IF(AK412&gt;=#REF!,"GOOD"))</f>
        <v>#REF!</v>
      </c>
      <c r="AM412" s="75">
        <f>VLOOKUP(H412,'Roll ups'!A:B,2,FALSE)</f>
        <v>325145452.83999985</v>
      </c>
      <c r="AN412" s="77">
        <f t="shared" si="14"/>
        <v>2.0454769525172375E-3</v>
      </c>
      <c r="AO412" s="74" t="str">
        <f>IFERROR(VLOOKUP(Table2[[#This Row],[Product Name]],'Roll ups'!L:P,5,FALSE),"GOOD")</f>
        <v>GOOD</v>
      </c>
      <c r="AP412" s="74">
        <f>Table2[[#This Row],[Retail Dollar Vol Current 12 Mths]]/Table2[[#This Row],[SHELF SALES  LOOKUP]]</f>
        <v>2.0454769525172375E-3</v>
      </c>
      <c r="AQ412" s="69">
        <f t="shared" si="15"/>
        <v>0</v>
      </c>
      <c r="AR41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412" s="69" t="e">
        <f>IF(Table2[[#This Row],[Shelf Dollar Vol Current 12 Mths]]&gt;#REF!,"MEETS $ CRITERIA",IF(Table2[[#This Row],[Shelf Dollar Vol Current 12 Mths]]&lt;#REF!+1,"DOES NOT MEET $ CRITERIA"))</f>
        <v>#REF!</v>
      </c>
      <c r="AT412" s="78"/>
    </row>
    <row r="413" spans="1:46" ht="13.8" x14ac:dyDescent="0.3">
      <c r="A413" s="68" t="s">
        <v>5539</v>
      </c>
      <c r="B413" s="69">
        <v>76467</v>
      </c>
      <c r="C413" s="69">
        <v>555</v>
      </c>
      <c r="D413" s="69" t="s">
        <v>25</v>
      </c>
      <c r="E413" s="70" t="s">
        <v>6313</v>
      </c>
      <c r="F413" s="70"/>
      <c r="G413" s="71" t="s">
        <v>7154</v>
      </c>
      <c r="H413" s="69" t="s">
        <v>6315</v>
      </c>
      <c r="I413" s="68" t="s">
        <v>54</v>
      </c>
      <c r="J413" s="68" t="s">
        <v>191</v>
      </c>
      <c r="K413" s="68" t="s">
        <v>104</v>
      </c>
      <c r="L413" s="68" t="s">
        <v>104</v>
      </c>
      <c r="M413" s="68" t="s">
        <v>191</v>
      </c>
      <c r="N413" s="68" t="s">
        <v>211</v>
      </c>
      <c r="O413" s="68" t="s">
        <v>7155</v>
      </c>
      <c r="P413" s="72" t="s">
        <v>191</v>
      </c>
      <c r="Q413" s="68" t="s">
        <v>213</v>
      </c>
      <c r="R413" s="68" t="s">
        <v>31</v>
      </c>
      <c r="S413" s="68">
        <v>198</v>
      </c>
      <c r="T413" s="68">
        <v>266.87</v>
      </c>
      <c r="U413" s="68">
        <v>-0.35</v>
      </c>
      <c r="V413" s="68">
        <v>630.62</v>
      </c>
      <c r="W413" s="68">
        <v>737.52</v>
      </c>
      <c r="X413" s="68">
        <v>-0.17</v>
      </c>
      <c r="Y413" s="68">
        <v>2415.7399999999998</v>
      </c>
      <c r="Z413" s="68">
        <v>2768.85</v>
      </c>
      <c r="AA413" s="68">
        <v>-0.15</v>
      </c>
      <c r="AB413" s="73">
        <v>119369.07</v>
      </c>
      <c r="AC413" s="73">
        <v>135618.32999999999</v>
      </c>
      <c r="AD413" s="73">
        <v>119369.07</v>
      </c>
      <c r="AE413" s="73">
        <v>135618.32999999999</v>
      </c>
      <c r="AF413" s="73"/>
      <c r="AG413" s="73">
        <f>IFERROR(VLOOKUP(J413,'Roll ups'!D:E,2,FALSE),0)</f>
        <v>22444928.369999994</v>
      </c>
      <c r="AH413" s="74">
        <f>IF(Table2[[#This Row],[CATEGORY TTL LOOKUP]]=0,0,IF(Table2[[#This Row],[CATEGORY TTL LOOKUP]]&gt;0,SUM(AB413/AG413)))</f>
        <v>5.318309242614885E-3</v>
      </c>
      <c r="AI413" s="74" t="str">
        <f>IFERROR(IF(AH413&lt;#REF!,"STRIKE",IF(AH413&gt;=#REF!,"GOOD")),"NO DATA")</f>
        <v>NO DATA</v>
      </c>
      <c r="AJ413" s="75">
        <f>IFERROR(VLOOKUP(K413,'Roll ups'!H:I,2,FALSE),0)</f>
        <v>34230392.709999993</v>
      </c>
      <c r="AK413" s="76">
        <f>IF(Table2[[#This Row],[PRICE TIER LOOKUP]]=0,0,IF(Table2[[#This Row],[PRICE TIER LOOKUP]]&gt;0,SUM(AB413/AJ413)))</f>
        <v>3.4872246722757517E-3</v>
      </c>
      <c r="AL413" s="74" t="e">
        <f>IF(AK413&lt;#REF!,"STRIKE",IF(AK413&gt;=#REF!,"GOOD"))</f>
        <v>#REF!</v>
      </c>
      <c r="AM413" s="75">
        <f>VLOOKUP(H413,'Roll ups'!A:B,2,FALSE)</f>
        <v>325145452.83999985</v>
      </c>
      <c r="AN413" s="77">
        <f t="shared" si="14"/>
        <v>3.6712514032524415E-4</v>
      </c>
      <c r="AO413" s="74" t="str">
        <f>IFERROR(VLOOKUP(Table2[[#This Row],[Product Name]],'Roll ups'!L:P,5,FALSE),"GOOD")</f>
        <v>GOOD</v>
      </c>
      <c r="AP413" s="74">
        <f>Table2[[#This Row],[Retail Dollar Vol Current 12 Mths]]/Table2[[#This Row],[SHELF SALES  LOOKUP]]</f>
        <v>3.6712514032524415E-4</v>
      </c>
      <c r="AQ413" s="69">
        <f t="shared" si="15"/>
        <v>0</v>
      </c>
      <c r="AR41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413" s="69" t="e">
        <f>IF(Table2[[#This Row],[Shelf Dollar Vol Current 12 Mths]]&gt;#REF!,"MEETS $ CRITERIA",IF(Table2[[#This Row],[Shelf Dollar Vol Current 12 Mths]]&lt;#REF!+1,"DOES NOT MEET $ CRITERIA"))</f>
        <v>#REF!</v>
      </c>
      <c r="AT413" s="78"/>
    </row>
    <row r="414" spans="1:46" ht="13.8" x14ac:dyDescent="0.3">
      <c r="A414" s="68" t="s">
        <v>5707</v>
      </c>
      <c r="B414" s="69">
        <v>76477</v>
      </c>
      <c r="C414" s="69">
        <v>492</v>
      </c>
      <c r="D414" s="69" t="s">
        <v>25</v>
      </c>
      <c r="E414" s="70" t="s">
        <v>6313</v>
      </c>
      <c r="F414" s="70"/>
      <c r="G414" s="71" t="s">
        <v>7156</v>
      </c>
      <c r="H414" s="69" t="s">
        <v>6315</v>
      </c>
      <c r="I414" s="68" t="s">
        <v>54</v>
      </c>
      <c r="J414" s="68" t="s">
        <v>191</v>
      </c>
      <c r="K414" s="68" t="s">
        <v>104</v>
      </c>
      <c r="L414" s="68" t="s">
        <v>104</v>
      </c>
      <c r="M414" s="68" t="s">
        <v>191</v>
      </c>
      <c r="N414" s="68" t="s">
        <v>211</v>
      </c>
      <c r="O414" s="68" t="s">
        <v>7157</v>
      </c>
      <c r="P414" s="72" t="s">
        <v>191</v>
      </c>
      <c r="Q414" s="68" t="s">
        <v>213</v>
      </c>
      <c r="R414" s="68" t="s">
        <v>31</v>
      </c>
      <c r="S414" s="68">
        <v>101</v>
      </c>
      <c r="T414" s="68">
        <v>129.33000000000001</v>
      </c>
      <c r="U414" s="68">
        <v>-0.28000000000000003</v>
      </c>
      <c r="V414" s="68">
        <v>300.74</v>
      </c>
      <c r="W414" s="68">
        <v>534.97</v>
      </c>
      <c r="X414" s="68">
        <v>-0.78</v>
      </c>
      <c r="Y414" s="68">
        <v>1213.55</v>
      </c>
      <c r="Z414" s="68">
        <v>1491.68</v>
      </c>
      <c r="AA414" s="68">
        <v>-0.23</v>
      </c>
      <c r="AB414" s="73">
        <v>52648.86</v>
      </c>
      <c r="AC414" s="73">
        <v>64713.32</v>
      </c>
      <c r="AD414" s="73">
        <v>52648.86</v>
      </c>
      <c r="AE414" s="73">
        <v>64713.32</v>
      </c>
      <c r="AF414" s="73"/>
      <c r="AG414" s="73">
        <f>IFERROR(VLOOKUP(J414,'Roll ups'!D:E,2,FALSE),0)</f>
        <v>22444928.369999994</v>
      </c>
      <c r="AH414" s="74">
        <f>IF(Table2[[#This Row],[CATEGORY TTL LOOKUP]]=0,0,IF(Table2[[#This Row],[CATEGORY TTL LOOKUP]]&gt;0,SUM(AB414/AG414)))</f>
        <v>2.3456907115983823E-3</v>
      </c>
      <c r="AI414" s="74" t="str">
        <f>IFERROR(IF(AH414&lt;#REF!,"STRIKE",IF(AH414&gt;=#REF!,"GOOD")),"NO DATA")</f>
        <v>NO DATA</v>
      </c>
      <c r="AJ414" s="75">
        <f>IFERROR(VLOOKUP(K414,'Roll ups'!H:I,2,FALSE),0)</f>
        <v>34230392.709999993</v>
      </c>
      <c r="AK414" s="76">
        <f>IF(Table2[[#This Row],[PRICE TIER LOOKUP]]=0,0,IF(Table2[[#This Row],[PRICE TIER LOOKUP]]&gt;0,SUM(AB414/AJ414)))</f>
        <v>1.5380735022832289E-3</v>
      </c>
      <c r="AL414" s="74" t="e">
        <f>IF(AK414&lt;#REF!,"STRIKE",IF(AK414&gt;=#REF!,"GOOD"))</f>
        <v>#REF!</v>
      </c>
      <c r="AM414" s="75">
        <f>VLOOKUP(H414,'Roll ups'!A:B,2,FALSE)</f>
        <v>325145452.83999985</v>
      </c>
      <c r="AN414" s="77">
        <f t="shared" si="14"/>
        <v>1.6192402366428869E-4</v>
      </c>
      <c r="AO414" s="74" t="str">
        <f>IFERROR(VLOOKUP(Table2[[#This Row],[Product Name]],'Roll ups'!L:P,5,FALSE),"GOOD")</f>
        <v>GOOD</v>
      </c>
      <c r="AP414" s="74">
        <f>Table2[[#This Row],[Retail Dollar Vol Current 12 Mths]]/Table2[[#This Row],[SHELF SALES  LOOKUP]]</f>
        <v>1.6192402366428869E-4</v>
      </c>
      <c r="AQ414" s="69">
        <f t="shared" si="15"/>
        <v>0</v>
      </c>
      <c r="AR41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414" s="69" t="e">
        <f>IF(Table2[[#This Row],[Shelf Dollar Vol Current 12 Mths]]&gt;#REF!,"MEETS $ CRITERIA",IF(Table2[[#This Row],[Shelf Dollar Vol Current 12 Mths]]&lt;#REF!+1,"DOES NOT MEET $ CRITERIA"))</f>
        <v>#REF!</v>
      </c>
      <c r="AT414" s="78"/>
    </row>
    <row r="415" spans="1:46" ht="13.8" x14ac:dyDescent="0.3">
      <c r="A415" s="68" t="s">
        <v>5217</v>
      </c>
      <c r="B415" s="69">
        <v>76485</v>
      </c>
      <c r="C415" s="69">
        <v>149</v>
      </c>
      <c r="D415" s="69" t="s">
        <v>25</v>
      </c>
      <c r="E415" s="70" t="s">
        <v>6313</v>
      </c>
      <c r="F415" s="70"/>
      <c r="G415" s="71" t="s">
        <v>7158</v>
      </c>
      <c r="H415" s="69" t="s">
        <v>6315</v>
      </c>
      <c r="I415" s="68" t="s">
        <v>54</v>
      </c>
      <c r="J415" s="68" t="s">
        <v>191</v>
      </c>
      <c r="K415" s="68" t="s">
        <v>104</v>
      </c>
      <c r="L415" s="68" t="s">
        <v>104</v>
      </c>
      <c r="M415" s="68" t="s">
        <v>191</v>
      </c>
      <c r="N415" s="68" t="s">
        <v>211</v>
      </c>
      <c r="O415" s="68" t="s">
        <v>7159</v>
      </c>
      <c r="P415" s="72" t="s">
        <v>191</v>
      </c>
      <c r="Q415" s="68" t="s">
        <v>421</v>
      </c>
      <c r="R415" s="68" t="s">
        <v>60</v>
      </c>
      <c r="S415" s="68">
        <v>125</v>
      </c>
      <c r="T415" s="68">
        <v>88.22</v>
      </c>
      <c r="U415" s="68">
        <v>0.3</v>
      </c>
      <c r="V415" s="68">
        <v>515.98</v>
      </c>
      <c r="W415" s="68">
        <v>545.54</v>
      </c>
      <c r="X415" s="68">
        <v>-0.06</v>
      </c>
      <c r="Y415" s="68">
        <v>1812.27</v>
      </c>
      <c r="Z415" s="68">
        <v>2042.82</v>
      </c>
      <c r="AA415" s="68">
        <v>-0.13</v>
      </c>
      <c r="AB415" s="73">
        <v>134402.64000000001</v>
      </c>
      <c r="AC415" s="73">
        <v>147961.24</v>
      </c>
      <c r="AD415" s="73">
        <v>134402.64000000001</v>
      </c>
      <c r="AE415" s="73">
        <v>147961.24</v>
      </c>
      <c r="AF415" s="73"/>
      <c r="AG415" s="73">
        <f>IFERROR(VLOOKUP(J415,'Roll ups'!D:E,2,FALSE),0)</f>
        <v>22444928.369999994</v>
      </c>
      <c r="AH415" s="74">
        <f>IF(Table2[[#This Row],[CATEGORY TTL LOOKUP]]=0,0,IF(Table2[[#This Row],[CATEGORY TTL LOOKUP]]&gt;0,SUM(AB415/AG415)))</f>
        <v>5.9881073258243617E-3</v>
      </c>
      <c r="AI415" s="74" t="str">
        <f>IFERROR(IF(AH415&lt;#REF!,"STRIKE",IF(AH415&gt;=#REF!,"GOOD")),"NO DATA")</f>
        <v>NO DATA</v>
      </c>
      <c r="AJ415" s="75">
        <f>IFERROR(VLOOKUP(K415,'Roll ups'!H:I,2,FALSE),0)</f>
        <v>34230392.709999993</v>
      </c>
      <c r="AK415" s="76">
        <f>IF(Table2[[#This Row],[PRICE TIER LOOKUP]]=0,0,IF(Table2[[#This Row],[PRICE TIER LOOKUP]]&gt;0,SUM(AB415/AJ415)))</f>
        <v>3.9264124469345022E-3</v>
      </c>
      <c r="AL415" s="74" t="e">
        <f>IF(AK415&lt;#REF!,"STRIKE",IF(AK415&gt;=#REF!,"GOOD"))</f>
        <v>#REF!</v>
      </c>
      <c r="AM415" s="75">
        <f>VLOOKUP(H415,'Roll ups'!A:B,2,FALSE)</f>
        <v>325145452.83999985</v>
      </c>
      <c r="AN415" s="77">
        <f t="shared" si="14"/>
        <v>4.1336158579507472E-4</v>
      </c>
      <c r="AO415" s="74" t="str">
        <f>IFERROR(VLOOKUP(Table2[[#This Row],[Product Name]],'Roll ups'!L:P,5,FALSE),"GOOD")</f>
        <v>GOOD</v>
      </c>
      <c r="AP415" s="74">
        <f>Table2[[#This Row],[Retail Dollar Vol Current 12 Mths]]/Table2[[#This Row],[SHELF SALES  LOOKUP]]</f>
        <v>4.1336158579507472E-4</v>
      </c>
      <c r="AQ415" s="69">
        <f t="shared" si="15"/>
        <v>0</v>
      </c>
      <c r="AR41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415" s="69" t="e">
        <f>IF(Table2[[#This Row],[Shelf Dollar Vol Current 12 Mths]]&gt;#REF!,"MEETS $ CRITERIA",IF(Table2[[#This Row],[Shelf Dollar Vol Current 12 Mths]]&lt;#REF!+1,"DOES NOT MEET $ CRITERIA"))</f>
        <v>#REF!</v>
      </c>
      <c r="AT415" s="78"/>
    </row>
    <row r="416" spans="1:46" ht="13.8" x14ac:dyDescent="0.3">
      <c r="A416" s="68" t="s">
        <v>3894</v>
      </c>
      <c r="B416" s="69">
        <v>77264</v>
      </c>
      <c r="C416" s="69">
        <v>260</v>
      </c>
      <c r="D416" s="69" t="s">
        <v>25</v>
      </c>
      <c r="E416" s="70" t="s">
        <v>6313</v>
      </c>
      <c r="F416" s="70"/>
      <c r="G416" s="71" t="s">
        <v>7160</v>
      </c>
      <c r="H416" s="69" t="s">
        <v>6315</v>
      </c>
      <c r="I416" s="68" t="s">
        <v>54</v>
      </c>
      <c r="J416" s="68" t="s">
        <v>191</v>
      </c>
      <c r="K416" s="68" t="s">
        <v>132</v>
      </c>
      <c r="L416" s="68" t="s">
        <v>104</v>
      </c>
      <c r="M416" s="68" t="s">
        <v>191</v>
      </c>
      <c r="N416" s="68" t="s">
        <v>211</v>
      </c>
      <c r="O416" s="68" t="s">
        <v>7161</v>
      </c>
      <c r="P416" s="72" t="s">
        <v>191</v>
      </c>
      <c r="Q416" s="68" t="s">
        <v>1122</v>
      </c>
      <c r="R416" s="68" t="s">
        <v>29</v>
      </c>
      <c r="S416" s="68">
        <v>9</v>
      </c>
      <c r="T416" s="68">
        <v>9.5</v>
      </c>
      <c r="U416" s="68">
        <v>-0.06</v>
      </c>
      <c r="V416" s="68">
        <v>29.5</v>
      </c>
      <c r="W416" s="68">
        <v>26</v>
      </c>
      <c r="X416" s="68">
        <v>0.12</v>
      </c>
      <c r="Y416" s="68">
        <v>126</v>
      </c>
      <c r="Z416" s="68">
        <v>117.5</v>
      </c>
      <c r="AA416" s="68">
        <v>7.0000000000000007E-2</v>
      </c>
      <c r="AB416" s="73">
        <v>26671.68</v>
      </c>
      <c r="AC416" s="73">
        <v>23482.44</v>
      </c>
      <c r="AD416" s="73">
        <v>26671.68</v>
      </c>
      <c r="AE416" s="73">
        <v>23482.44</v>
      </c>
      <c r="AF416" s="73"/>
      <c r="AG416" s="73">
        <f>IFERROR(VLOOKUP(J416,'Roll ups'!D:E,2,FALSE),0)</f>
        <v>22444928.369999994</v>
      </c>
      <c r="AH416" s="74">
        <f>IF(Table2[[#This Row],[CATEGORY TTL LOOKUP]]=0,0,IF(Table2[[#This Row],[CATEGORY TTL LOOKUP]]&gt;0,SUM(AB416/AG416)))</f>
        <v>1.1883165568774773E-3</v>
      </c>
      <c r="AI416" s="74" t="str">
        <f>IFERROR(IF(AH416&lt;#REF!,"STRIKE",IF(AH416&gt;=#REF!,"GOOD")),"NO DATA")</f>
        <v>NO DATA</v>
      </c>
      <c r="AJ416" s="75">
        <f>IFERROR(VLOOKUP(K416,'Roll ups'!H:I,2,FALSE),0)</f>
        <v>126094742.97999983</v>
      </c>
      <c r="AK416" s="76">
        <f>IF(Table2[[#This Row],[PRICE TIER LOOKUP]]=0,0,IF(Table2[[#This Row],[PRICE TIER LOOKUP]]&gt;0,SUM(AB416/AJ416)))</f>
        <v>2.1152095138677159E-4</v>
      </c>
      <c r="AL416" s="74" t="e">
        <f>IF(AK416&lt;#REF!,"STRIKE",IF(AK416&gt;=#REF!,"GOOD"))</f>
        <v>#REF!</v>
      </c>
      <c r="AM416" s="75">
        <f>VLOOKUP(H416,'Roll ups'!A:B,2,FALSE)</f>
        <v>325145452.83999985</v>
      </c>
      <c r="AN416" s="77">
        <f t="shared" si="14"/>
        <v>8.2029995397551545E-5</v>
      </c>
      <c r="AO416" s="74" t="str">
        <f>IFERROR(VLOOKUP(Table2[[#This Row],[Product Name]],'Roll ups'!L:P,5,FALSE),"GOOD")</f>
        <v>GOOD</v>
      </c>
      <c r="AP416" s="74">
        <f>Table2[[#This Row],[Retail Dollar Vol Current 12 Mths]]/Table2[[#This Row],[SHELF SALES  LOOKUP]]</f>
        <v>8.2029995397551545E-5</v>
      </c>
      <c r="AQ416" s="69">
        <f t="shared" si="15"/>
        <v>0</v>
      </c>
      <c r="AR41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416" s="69" t="e">
        <f>IF(Table2[[#This Row],[Shelf Dollar Vol Current 12 Mths]]&gt;#REF!,"MEETS $ CRITERIA",IF(Table2[[#This Row],[Shelf Dollar Vol Current 12 Mths]]&lt;#REF!+1,"DOES NOT MEET $ CRITERIA"))</f>
        <v>#REF!</v>
      </c>
      <c r="AT416" s="78"/>
    </row>
    <row r="417" spans="1:46" ht="13.8" x14ac:dyDescent="0.3">
      <c r="A417" s="68" t="s">
        <v>5722</v>
      </c>
      <c r="B417" s="69">
        <v>77482</v>
      </c>
      <c r="C417" s="69">
        <v>258</v>
      </c>
      <c r="D417" s="69" t="s">
        <v>25</v>
      </c>
      <c r="E417" s="70" t="s">
        <v>6313</v>
      </c>
      <c r="F417" s="70"/>
      <c r="G417" s="71" t="s">
        <v>7162</v>
      </c>
      <c r="H417" s="69" t="s">
        <v>6315</v>
      </c>
      <c r="I417" s="68" t="s">
        <v>54</v>
      </c>
      <c r="J417" s="68" t="s">
        <v>191</v>
      </c>
      <c r="K417" s="68" t="s">
        <v>104</v>
      </c>
      <c r="L417" s="68" t="s">
        <v>89</v>
      </c>
      <c r="M417" s="68" t="s">
        <v>191</v>
      </c>
      <c r="N417" s="68" t="s">
        <v>211</v>
      </c>
      <c r="O417" s="68" t="s">
        <v>7163</v>
      </c>
      <c r="P417" s="72" t="s">
        <v>191</v>
      </c>
      <c r="Q417" s="68" t="s">
        <v>421</v>
      </c>
      <c r="R417" s="68" t="s">
        <v>60</v>
      </c>
      <c r="S417" s="68">
        <v>46</v>
      </c>
      <c r="T417" s="68">
        <v>45</v>
      </c>
      <c r="U417" s="68">
        <v>0.02</v>
      </c>
      <c r="V417" s="68">
        <v>108</v>
      </c>
      <c r="W417" s="68">
        <v>105</v>
      </c>
      <c r="X417" s="68">
        <v>0.03</v>
      </c>
      <c r="Y417" s="68">
        <v>354</v>
      </c>
      <c r="Z417" s="68">
        <v>396.42</v>
      </c>
      <c r="AA417" s="68">
        <v>-0.12</v>
      </c>
      <c r="AB417" s="73">
        <v>68830.320000000007</v>
      </c>
      <c r="AC417" s="73">
        <v>75808.05</v>
      </c>
      <c r="AD417" s="73">
        <v>73278</v>
      </c>
      <c r="AE417" s="73">
        <v>80463.45</v>
      </c>
      <c r="AF417" s="73"/>
      <c r="AG417" s="73">
        <f>IFERROR(VLOOKUP(J417,'Roll ups'!D:E,2,FALSE),0)</f>
        <v>22444928.369999994</v>
      </c>
      <c r="AH417" s="74">
        <f>IF(Table2[[#This Row],[CATEGORY TTL LOOKUP]]=0,0,IF(Table2[[#This Row],[CATEGORY TTL LOOKUP]]&gt;0,SUM(AB417/AG417)))</f>
        <v>3.0666313059835365E-3</v>
      </c>
      <c r="AI417" s="74" t="str">
        <f>IFERROR(IF(AH417&lt;#REF!,"STRIKE",IF(AH417&gt;=#REF!,"GOOD")),"NO DATA")</f>
        <v>NO DATA</v>
      </c>
      <c r="AJ417" s="75">
        <f>IFERROR(VLOOKUP(K417,'Roll ups'!H:I,2,FALSE),0)</f>
        <v>34230392.709999993</v>
      </c>
      <c r="AK417" s="76">
        <f>IF(Table2[[#This Row],[PRICE TIER LOOKUP]]=0,0,IF(Table2[[#This Row],[PRICE TIER LOOKUP]]&gt;0,SUM(AB417/AJ417)))</f>
        <v>2.0107955109697605E-3</v>
      </c>
      <c r="AL417" s="74" t="e">
        <f>IF(AK417&lt;#REF!,"STRIKE",IF(AK417&gt;=#REF!,"GOOD"))</f>
        <v>#REF!</v>
      </c>
      <c r="AM417" s="75">
        <f>VLOOKUP(H417,'Roll ups'!A:B,2,FALSE)</f>
        <v>325145452.83999985</v>
      </c>
      <c r="AN417" s="77">
        <f t="shared" si="14"/>
        <v>2.116908583490804E-4</v>
      </c>
      <c r="AO417" s="74" t="str">
        <f>IFERROR(VLOOKUP(Table2[[#This Row],[Product Name]],'Roll ups'!L:P,5,FALSE),"GOOD")</f>
        <v>GOOD</v>
      </c>
      <c r="AP417" s="74">
        <f>Table2[[#This Row],[Retail Dollar Vol Current 12 Mths]]/Table2[[#This Row],[SHELF SALES  LOOKUP]]</f>
        <v>2.2536990556057144E-4</v>
      </c>
      <c r="AQ417" s="69">
        <f t="shared" si="15"/>
        <v>0</v>
      </c>
      <c r="AR41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417" s="69" t="e">
        <f>IF(Table2[[#This Row],[Shelf Dollar Vol Current 12 Mths]]&gt;#REF!,"MEETS $ CRITERIA",IF(Table2[[#This Row],[Shelf Dollar Vol Current 12 Mths]]&lt;#REF!+1,"DOES NOT MEET $ CRITERIA"))</f>
        <v>#REF!</v>
      </c>
      <c r="AT417" s="78"/>
    </row>
    <row r="418" spans="1:46" ht="13.8" x14ac:dyDescent="0.3">
      <c r="A418" s="68" t="s">
        <v>3985</v>
      </c>
      <c r="B418" s="69">
        <v>77545</v>
      </c>
      <c r="C418" s="69">
        <v>279</v>
      </c>
      <c r="D418" s="69" t="s">
        <v>25</v>
      </c>
      <c r="E418" s="70" t="s">
        <v>6313</v>
      </c>
      <c r="F418" s="70"/>
      <c r="G418" s="71" t="s">
        <v>7164</v>
      </c>
      <c r="H418" s="69" t="s">
        <v>6315</v>
      </c>
      <c r="I418" s="68" t="s">
        <v>54</v>
      </c>
      <c r="J418" s="68" t="s">
        <v>191</v>
      </c>
      <c r="K418" s="68" t="s">
        <v>132</v>
      </c>
      <c r="L418" s="68" t="s">
        <v>104</v>
      </c>
      <c r="M418" s="68" t="s">
        <v>191</v>
      </c>
      <c r="N418" s="68" t="s">
        <v>211</v>
      </c>
      <c r="O418" s="68" t="s">
        <v>7165</v>
      </c>
      <c r="P418" s="72" t="s">
        <v>191</v>
      </c>
      <c r="Q418" s="68" t="s">
        <v>1122</v>
      </c>
      <c r="R418" s="68" t="s">
        <v>29</v>
      </c>
      <c r="S418" s="68">
        <v>6</v>
      </c>
      <c r="T418" s="68">
        <v>9</v>
      </c>
      <c r="U418" s="68">
        <v>-0.5</v>
      </c>
      <c r="V418" s="68">
        <v>21</v>
      </c>
      <c r="W418" s="68">
        <v>27</v>
      </c>
      <c r="X418" s="68">
        <v>-0.28999999999999998</v>
      </c>
      <c r="Y418" s="68">
        <v>93.5</v>
      </c>
      <c r="Z418" s="68">
        <v>99.5</v>
      </c>
      <c r="AA418" s="68">
        <v>-0.06</v>
      </c>
      <c r="AB418" s="73">
        <v>19792.080000000002</v>
      </c>
      <c r="AC418" s="73">
        <v>19994.759999999998</v>
      </c>
      <c r="AD418" s="73">
        <v>19792.080000000002</v>
      </c>
      <c r="AE418" s="73">
        <v>19994.759999999998</v>
      </c>
      <c r="AF418" s="73"/>
      <c r="AG418" s="73">
        <f>IFERROR(VLOOKUP(J418,'Roll ups'!D:E,2,FALSE),0)</f>
        <v>22444928.369999994</v>
      </c>
      <c r="AH418" s="74">
        <f>IF(Table2[[#This Row],[CATEGORY TTL LOOKUP]]=0,0,IF(Table2[[#This Row],[CATEGORY TTL LOOKUP]]&gt;0,SUM(AB418/AG418)))</f>
        <v>8.8180633387336608E-4</v>
      </c>
      <c r="AI418" s="74" t="str">
        <f>IFERROR(IF(AH418&lt;#REF!,"STRIKE",IF(AH418&gt;=#REF!,"GOOD")),"NO DATA")</f>
        <v>NO DATA</v>
      </c>
      <c r="AJ418" s="75">
        <f>IFERROR(VLOOKUP(K418,'Roll ups'!H:I,2,FALSE),0)</f>
        <v>126094742.97999983</v>
      </c>
      <c r="AK418" s="76">
        <f>IF(Table2[[#This Row],[PRICE TIER LOOKUP]]=0,0,IF(Table2[[#This Row],[PRICE TIER LOOKUP]]&gt;0,SUM(AB418/AJ418)))</f>
        <v>1.5696197583065988E-4</v>
      </c>
      <c r="AL418" s="74" t="e">
        <f>IF(AK418&lt;#REF!,"STRIKE",IF(AK418&gt;=#REF!,"GOOD"))</f>
        <v>#REF!</v>
      </c>
      <c r="AM418" s="75">
        <f>VLOOKUP(H418,'Roll ups'!A:B,2,FALSE)</f>
        <v>325145452.83999985</v>
      </c>
      <c r="AN418" s="77">
        <f t="shared" si="14"/>
        <v>6.0871464838659284E-5</v>
      </c>
      <c r="AO418" s="74" t="str">
        <f>IFERROR(VLOOKUP(Table2[[#This Row],[Product Name]],'Roll ups'!L:P,5,FALSE),"GOOD")</f>
        <v>GOOD</v>
      </c>
      <c r="AP418" s="74">
        <f>Table2[[#This Row],[Retail Dollar Vol Current 12 Mths]]/Table2[[#This Row],[SHELF SALES  LOOKUP]]</f>
        <v>6.0871464838659284E-5</v>
      </c>
      <c r="AQ418" s="69">
        <f t="shared" si="15"/>
        <v>0</v>
      </c>
      <c r="AR41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418" s="69" t="e">
        <f>IF(Table2[[#This Row],[Shelf Dollar Vol Current 12 Mths]]&gt;#REF!,"MEETS $ CRITERIA",IF(Table2[[#This Row],[Shelf Dollar Vol Current 12 Mths]]&lt;#REF!+1,"DOES NOT MEET $ CRITERIA"))</f>
        <v>#REF!</v>
      </c>
      <c r="AT418" s="78"/>
    </row>
    <row r="419" spans="1:46" ht="13.8" x14ac:dyDescent="0.3">
      <c r="A419" s="68" t="s">
        <v>3933</v>
      </c>
      <c r="B419" s="69">
        <v>77824</v>
      </c>
      <c r="C419" s="69">
        <v>238</v>
      </c>
      <c r="D419" s="69" t="s">
        <v>25</v>
      </c>
      <c r="E419" s="70" t="s">
        <v>6313</v>
      </c>
      <c r="F419" s="70"/>
      <c r="G419" s="71" t="s">
        <v>7166</v>
      </c>
      <c r="H419" s="69" t="s">
        <v>6315</v>
      </c>
      <c r="I419" s="68" t="s">
        <v>54</v>
      </c>
      <c r="J419" s="68" t="s">
        <v>191</v>
      </c>
      <c r="K419" s="68" t="s">
        <v>132</v>
      </c>
      <c r="L419" s="68" t="s">
        <v>104</v>
      </c>
      <c r="M419" s="68" t="s">
        <v>191</v>
      </c>
      <c r="N419" s="68" t="s">
        <v>211</v>
      </c>
      <c r="O419" s="68" t="s">
        <v>7167</v>
      </c>
      <c r="P419" s="72" t="s">
        <v>191</v>
      </c>
      <c r="Q419" s="68" t="s">
        <v>1122</v>
      </c>
      <c r="R419" s="68" t="s">
        <v>29</v>
      </c>
      <c r="S419" s="68">
        <v>10</v>
      </c>
      <c r="T419" s="68">
        <v>10</v>
      </c>
      <c r="U419" s="68">
        <v>0</v>
      </c>
      <c r="V419" s="68">
        <v>27</v>
      </c>
      <c r="W419" s="68">
        <v>21</v>
      </c>
      <c r="X419" s="68">
        <v>0.22</v>
      </c>
      <c r="Y419" s="68">
        <v>97</v>
      </c>
      <c r="Z419" s="68">
        <v>79.5</v>
      </c>
      <c r="AA419" s="68">
        <v>0.18</v>
      </c>
      <c r="AB419" s="73">
        <v>20532.96</v>
      </c>
      <c r="AC419" s="73">
        <v>15939.24</v>
      </c>
      <c r="AD419" s="73">
        <v>20532.96</v>
      </c>
      <c r="AE419" s="73">
        <v>15939.24</v>
      </c>
      <c r="AF419" s="73"/>
      <c r="AG419" s="73">
        <f>IFERROR(VLOOKUP(J419,'Roll ups'!D:E,2,FALSE),0)</f>
        <v>22444928.369999994</v>
      </c>
      <c r="AH419" s="74">
        <f>IF(Table2[[#This Row],[CATEGORY TTL LOOKUP]]=0,0,IF(Table2[[#This Row],[CATEGORY TTL LOOKUP]]&gt;0,SUM(AB419/AG419)))</f>
        <v>9.1481512711996259E-4</v>
      </c>
      <c r="AI419" s="74" t="str">
        <f>IFERROR(IF(AH419&lt;#REF!,"STRIKE",IF(AH419&gt;=#REF!,"GOOD")),"NO DATA")</f>
        <v>NO DATA</v>
      </c>
      <c r="AJ419" s="75">
        <f>IFERROR(VLOOKUP(K419,'Roll ups'!H:I,2,FALSE),0)</f>
        <v>126094742.97999983</v>
      </c>
      <c r="AK419" s="76">
        <f>IF(Table2[[#This Row],[PRICE TIER LOOKUP]]=0,0,IF(Table2[[#This Row],[PRICE TIER LOOKUP]]&gt;0,SUM(AB419/AJ419)))</f>
        <v>1.6283755781362573E-4</v>
      </c>
      <c r="AL419" s="74" t="e">
        <f>IF(AK419&lt;#REF!,"STRIKE",IF(AK419&gt;=#REF!,"GOOD"))</f>
        <v>#REF!</v>
      </c>
      <c r="AM419" s="75">
        <f>VLOOKUP(H419,'Roll ups'!A:B,2,FALSE)</f>
        <v>325145452.83999985</v>
      </c>
      <c r="AN419" s="77">
        <f t="shared" si="14"/>
        <v>6.3150075821924602E-5</v>
      </c>
      <c r="AO419" s="74" t="str">
        <f>IFERROR(VLOOKUP(Table2[[#This Row],[Product Name]],'Roll ups'!L:P,5,FALSE),"GOOD")</f>
        <v>GOOD</v>
      </c>
      <c r="AP419" s="74">
        <f>Table2[[#This Row],[Retail Dollar Vol Current 12 Mths]]/Table2[[#This Row],[SHELF SALES  LOOKUP]]</f>
        <v>6.3150075821924602E-5</v>
      </c>
      <c r="AQ419" s="69">
        <f t="shared" si="15"/>
        <v>0</v>
      </c>
      <c r="AR41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419" s="69" t="e">
        <f>IF(Table2[[#This Row],[Shelf Dollar Vol Current 12 Mths]]&gt;#REF!,"MEETS $ CRITERIA",IF(Table2[[#This Row],[Shelf Dollar Vol Current 12 Mths]]&lt;#REF!+1,"DOES NOT MEET $ CRITERIA"))</f>
        <v>#REF!</v>
      </c>
      <c r="AT419" s="78"/>
    </row>
    <row r="420" spans="1:46" ht="13.8" x14ac:dyDescent="0.3">
      <c r="A420" s="68" t="s">
        <v>2117</v>
      </c>
      <c r="B420" s="69">
        <v>78166</v>
      </c>
      <c r="C420" s="69">
        <v>527</v>
      </c>
      <c r="D420" s="69" t="s">
        <v>25</v>
      </c>
      <c r="E420" s="70" t="s">
        <v>6313</v>
      </c>
      <c r="F420" s="70"/>
      <c r="G420" s="71" t="s">
        <v>7168</v>
      </c>
      <c r="H420" s="69" t="s">
        <v>6315</v>
      </c>
      <c r="I420" s="68" t="s">
        <v>54</v>
      </c>
      <c r="J420" s="68" t="s">
        <v>191</v>
      </c>
      <c r="K420" s="68" t="s">
        <v>89</v>
      </c>
      <c r="L420" s="68" t="s">
        <v>89</v>
      </c>
      <c r="M420" s="68" t="s">
        <v>191</v>
      </c>
      <c r="N420" s="68" t="s">
        <v>211</v>
      </c>
      <c r="O420" s="68" t="s">
        <v>7169</v>
      </c>
      <c r="P420" s="72" t="s">
        <v>191</v>
      </c>
      <c r="Q420" s="68" t="s">
        <v>6387</v>
      </c>
      <c r="R420" s="68" t="s">
        <v>31</v>
      </c>
      <c r="S420" s="68">
        <v>64</v>
      </c>
      <c r="T420" s="68">
        <v>0.42</v>
      </c>
      <c r="U420" s="68">
        <v>0.99</v>
      </c>
      <c r="V420" s="68">
        <v>166.83</v>
      </c>
      <c r="W420" s="68">
        <v>48.92</v>
      </c>
      <c r="X420" s="68">
        <v>0.71</v>
      </c>
      <c r="Y420" s="68">
        <v>674.75</v>
      </c>
      <c r="Z420" s="68">
        <v>546.66999999999996</v>
      </c>
      <c r="AA420" s="68">
        <v>0.19</v>
      </c>
      <c r="AB420" s="73">
        <v>74654.34</v>
      </c>
      <c r="AC420" s="73">
        <v>59293.39</v>
      </c>
      <c r="AD420" s="73">
        <v>74654.34</v>
      </c>
      <c r="AE420" s="73">
        <v>59293.39</v>
      </c>
      <c r="AF420" s="73"/>
      <c r="AG420" s="73">
        <f>IFERROR(VLOOKUP(J420,'Roll ups'!D:E,2,FALSE),0)</f>
        <v>22444928.369999994</v>
      </c>
      <c r="AH420" s="74">
        <f>IF(Table2[[#This Row],[CATEGORY TTL LOOKUP]]=0,0,IF(Table2[[#This Row],[CATEGORY TTL LOOKUP]]&gt;0,SUM(AB420/AG420)))</f>
        <v>3.3261117509193468E-3</v>
      </c>
      <c r="AI420" s="74" t="str">
        <f>IFERROR(IF(AH420&lt;#REF!,"STRIKE",IF(AH420&gt;=#REF!,"GOOD")),"NO DATA")</f>
        <v>NO DATA</v>
      </c>
      <c r="AJ420" s="75">
        <f>IFERROR(VLOOKUP(K420,'Roll ups'!H:I,2,FALSE),0)</f>
        <v>75793138.070000067</v>
      </c>
      <c r="AK420" s="76">
        <f>IF(Table2[[#This Row],[PRICE TIER LOOKUP]]=0,0,IF(Table2[[#This Row],[PRICE TIER LOOKUP]]&gt;0,SUM(AB420/AJ420)))</f>
        <v>9.849749185876389E-4</v>
      </c>
      <c r="AL420" s="74" t="e">
        <f>IF(AK420&lt;#REF!,"STRIKE",IF(AK420&gt;=#REF!,"GOOD"))</f>
        <v>#REF!</v>
      </c>
      <c r="AM420" s="75">
        <f>VLOOKUP(H420,'Roll ups'!A:B,2,FALSE)</f>
        <v>325145452.83999985</v>
      </c>
      <c r="AN420" s="77">
        <f t="shared" si="14"/>
        <v>2.2960290340193223E-4</v>
      </c>
      <c r="AO420" s="74" t="str">
        <f>IFERROR(VLOOKUP(Table2[[#This Row],[Product Name]],'Roll ups'!L:P,5,FALSE),"GOOD")</f>
        <v>GOOD</v>
      </c>
      <c r="AP420" s="74">
        <f>Table2[[#This Row],[Retail Dollar Vol Current 12 Mths]]/Table2[[#This Row],[SHELF SALES  LOOKUP]]</f>
        <v>2.2960290340193223E-4</v>
      </c>
      <c r="AQ420" s="69">
        <f t="shared" si="15"/>
        <v>0</v>
      </c>
      <c r="AR42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420" s="69" t="e">
        <f>IF(Table2[[#This Row],[Shelf Dollar Vol Current 12 Mths]]&gt;#REF!,"MEETS $ CRITERIA",IF(Table2[[#This Row],[Shelf Dollar Vol Current 12 Mths]]&lt;#REF!+1,"DOES NOT MEET $ CRITERIA"))</f>
        <v>#REF!</v>
      </c>
      <c r="AT420" s="78"/>
    </row>
    <row r="421" spans="1:46" ht="13.8" x14ac:dyDescent="0.3">
      <c r="A421" s="68" t="s">
        <v>2380</v>
      </c>
      <c r="B421" s="69">
        <v>78706</v>
      </c>
      <c r="C421" s="69">
        <v>504</v>
      </c>
      <c r="D421" s="69" t="s">
        <v>25</v>
      </c>
      <c r="E421" s="70" t="s">
        <v>6313</v>
      </c>
      <c r="F421" s="70"/>
      <c r="G421" s="71" t="s">
        <v>7170</v>
      </c>
      <c r="H421" s="69" t="s">
        <v>6315</v>
      </c>
      <c r="I421" s="68" t="s">
        <v>54</v>
      </c>
      <c r="J421" s="68" t="s">
        <v>191</v>
      </c>
      <c r="K421" s="68" t="s">
        <v>89</v>
      </c>
      <c r="L421" s="68" t="s">
        <v>89</v>
      </c>
      <c r="M421" s="68" t="s">
        <v>191</v>
      </c>
      <c r="N421" s="68" t="s">
        <v>211</v>
      </c>
      <c r="O421" s="68" t="s">
        <v>7171</v>
      </c>
      <c r="P421" s="72" t="s">
        <v>191</v>
      </c>
      <c r="Q421" s="68" t="s">
        <v>6387</v>
      </c>
      <c r="R421" s="68" t="s">
        <v>31</v>
      </c>
      <c r="S421" s="68">
        <v>18</v>
      </c>
      <c r="T421" s="68">
        <v>39</v>
      </c>
      <c r="U421" s="68">
        <v>-1.17</v>
      </c>
      <c r="V421" s="68">
        <v>70</v>
      </c>
      <c r="W421" s="68">
        <v>107</v>
      </c>
      <c r="X421" s="68">
        <v>-0.53</v>
      </c>
      <c r="Y421" s="68">
        <v>270.75</v>
      </c>
      <c r="Z421" s="68">
        <v>344.08</v>
      </c>
      <c r="AA421" s="68">
        <v>-0.27</v>
      </c>
      <c r="AB421" s="73">
        <v>29955.78</v>
      </c>
      <c r="AC421" s="73">
        <v>37460.5</v>
      </c>
      <c r="AD421" s="73">
        <v>29955.78</v>
      </c>
      <c r="AE421" s="73">
        <v>37460.5</v>
      </c>
      <c r="AF421" s="73"/>
      <c r="AG421" s="73">
        <f>IFERROR(VLOOKUP(J421,'Roll ups'!D:E,2,FALSE),0)</f>
        <v>22444928.369999994</v>
      </c>
      <c r="AH421" s="74">
        <f>IF(Table2[[#This Row],[CATEGORY TTL LOOKUP]]=0,0,IF(Table2[[#This Row],[CATEGORY TTL LOOKUP]]&gt;0,SUM(AB421/AG421)))</f>
        <v>1.3346346892351435E-3</v>
      </c>
      <c r="AI421" s="74" t="str">
        <f>IFERROR(IF(AH421&lt;#REF!,"STRIKE",IF(AH421&gt;=#REF!,"GOOD")),"NO DATA")</f>
        <v>NO DATA</v>
      </c>
      <c r="AJ421" s="75">
        <f>IFERROR(VLOOKUP(K421,'Roll ups'!H:I,2,FALSE),0)</f>
        <v>75793138.070000067</v>
      </c>
      <c r="AK421" s="76">
        <f>IF(Table2[[#This Row],[PRICE TIER LOOKUP]]=0,0,IF(Table2[[#This Row],[PRICE TIER LOOKUP]]&gt;0,SUM(AB421/AJ421)))</f>
        <v>3.9523076577636641E-4</v>
      </c>
      <c r="AL421" s="74" t="e">
        <f>IF(AK421&lt;#REF!,"STRIKE",IF(AK421&gt;=#REF!,"GOOD"))</f>
        <v>#REF!</v>
      </c>
      <c r="AM421" s="75">
        <f>VLOOKUP(H421,'Roll ups'!A:B,2,FALSE)</f>
        <v>325145452.83999985</v>
      </c>
      <c r="AN421" s="77">
        <f t="shared" si="14"/>
        <v>9.213039806754079E-5</v>
      </c>
      <c r="AO421" s="74" t="str">
        <f>IFERROR(VLOOKUP(Table2[[#This Row],[Product Name]],'Roll ups'!L:P,5,FALSE),"GOOD")</f>
        <v>GOOD</v>
      </c>
      <c r="AP421" s="74">
        <f>Table2[[#This Row],[Retail Dollar Vol Current 12 Mths]]/Table2[[#This Row],[SHELF SALES  LOOKUP]]</f>
        <v>9.213039806754079E-5</v>
      </c>
      <c r="AQ421" s="69">
        <f t="shared" si="15"/>
        <v>0</v>
      </c>
      <c r="AR42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421" s="69" t="e">
        <f>IF(Table2[[#This Row],[Shelf Dollar Vol Current 12 Mths]]&gt;#REF!,"MEETS $ CRITERIA",IF(Table2[[#This Row],[Shelf Dollar Vol Current 12 Mths]]&lt;#REF!+1,"DOES NOT MEET $ CRITERIA"))</f>
        <v>#REF!</v>
      </c>
      <c r="AT421" s="78"/>
    </row>
    <row r="422" spans="1:46" ht="13.8" x14ac:dyDescent="0.3">
      <c r="A422" s="68" t="s">
        <v>1989</v>
      </c>
      <c r="B422" s="69">
        <v>80096</v>
      </c>
      <c r="C422" s="69">
        <v>586</v>
      </c>
      <c r="D422" s="69" t="s">
        <v>25</v>
      </c>
      <c r="E422" s="70" t="s">
        <v>6313</v>
      </c>
      <c r="F422" s="70"/>
      <c r="G422" s="71" t="s">
        <v>7172</v>
      </c>
      <c r="H422" s="69" t="s">
        <v>6315</v>
      </c>
      <c r="I422" s="68" t="s">
        <v>54</v>
      </c>
      <c r="J422" s="68" t="s">
        <v>191</v>
      </c>
      <c r="K422" s="68" t="s">
        <v>89</v>
      </c>
      <c r="L422" s="68" t="s">
        <v>89</v>
      </c>
      <c r="M422" s="68" t="s">
        <v>191</v>
      </c>
      <c r="N422" s="68" t="s">
        <v>211</v>
      </c>
      <c r="O422" s="68" t="s">
        <v>7173</v>
      </c>
      <c r="P422" s="72" t="s">
        <v>191</v>
      </c>
      <c r="Q422" s="68" t="s">
        <v>6387</v>
      </c>
      <c r="R422" s="68" t="s">
        <v>31</v>
      </c>
      <c r="S422" s="68">
        <v>38</v>
      </c>
      <c r="T422" s="68">
        <v>62</v>
      </c>
      <c r="U422" s="68">
        <v>-0.65</v>
      </c>
      <c r="V422" s="68">
        <v>136.25</v>
      </c>
      <c r="W422" s="68">
        <v>178</v>
      </c>
      <c r="X422" s="68">
        <v>-0.31</v>
      </c>
      <c r="Y422" s="68">
        <v>497.5</v>
      </c>
      <c r="Z422" s="68">
        <v>503.5</v>
      </c>
      <c r="AA422" s="68">
        <v>-0.01</v>
      </c>
      <c r="AB422" s="73">
        <v>55043.4</v>
      </c>
      <c r="AC422" s="73">
        <v>54738.45</v>
      </c>
      <c r="AD422" s="73">
        <v>55043.4</v>
      </c>
      <c r="AE422" s="73">
        <v>54738.45</v>
      </c>
      <c r="AF422" s="73"/>
      <c r="AG422" s="73">
        <f>IFERROR(VLOOKUP(J422,'Roll ups'!D:E,2,FALSE),0)</f>
        <v>22444928.369999994</v>
      </c>
      <c r="AH422" s="74">
        <f>IF(Table2[[#This Row],[CATEGORY TTL LOOKUP]]=0,0,IF(Table2[[#This Row],[CATEGORY TTL LOOKUP]]&gt;0,SUM(AB422/AG422)))</f>
        <v>2.4523758370987403E-3</v>
      </c>
      <c r="AI422" s="74" t="str">
        <f>IFERROR(IF(AH422&lt;#REF!,"STRIKE",IF(AH422&gt;=#REF!,"GOOD")),"NO DATA")</f>
        <v>NO DATA</v>
      </c>
      <c r="AJ422" s="75">
        <f>IFERROR(VLOOKUP(K422,'Roll ups'!H:I,2,FALSE),0)</f>
        <v>75793138.070000067</v>
      </c>
      <c r="AK422" s="76">
        <f>IF(Table2[[#This Row],[PRICE TIER LOOKUP]]=0,0,IF(Table2[[#This Row],[PRICE TIER LOOKUP]]&gt;0,SUM(AB422/AJ422)))</f>
        <v>7.2623197035546561E-4</v>
      </c>
      <c r="AL422" s="74" t="e">
        <f>IF(AK422&lt;#REF!,"STRIKE",IF(AK422&gt;=#REF!,"GOOD"))</f>
        <v>#REF!</v>
      </c>
      <c r="AM422" s="75">
        <f>VLOOKUP(H422,'Roll ups'!A:B,2,FALSE)</f>
        <v>325145452.83999985</v>
      </c>
      <c r="AN422" s="77">
        <f t="shared" si="14"/>
        <v>1.6928854307886074E-4</v>
      </c>
      <c r="AO422" s="74" t="str">
        <f>IFERROR(VLOOKUP(Table2[[#This Row],[Product Name]],'Roll ups'!L:P,5,FALSE),"GOOD")</f>
        <v>GOOD</v>
      </c>
      <c r="AP422" s="74">
        <f>Table2[[#This Row],[Retail Dollar Vol Current 12 Mths]]/Table2[[#This Row],[SHELF SALES  LOOKUP]]</f>
        <v>1.6928854307886074E-4</v>
      </c>
      <c r="AQ422" s="69">
        <f t="shared" si="15"/>
        <v>0</v>
      </c>
      <c r="AR42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422" s="69" t="e">
        <f>IF(Table2[[#This Row],[Shelf Dollar Vol Current 12 Mths]]&gt;#REF!,"MEETS $ CRITERIA",IF(Table2[[#This Row],[Shelf Dollar Vol Current 12 Mths]]&lt;#REF!+1,"DOES NOT MEET $ CRITERIA"))</f>
        <v>#REF!</v>
      </c>
      <c r="AT422" s="78"/>
    </row>
    <row r="423" spans="1:46" ht="13.8" x14ac:dyDescent="0.3">
      <c r="A423" s="68" t="s">
        <v>2068</v>
      </c>
      <c r="B423" s="69">
        <v>80457</v>
      </c>
      <c r="C423" s="69">
        <v>172</v>
      </c>
      <c r="D423" s="69" t="s">
        <v>25</v>
      </c>
      <c r="E423" s="70" t="s">
        <v>6313</v>
      </c>
      <c r="F423" s="70"/>
      <c r="G423" s="71" t="s">
        <v>7174</v>
      </c>
      <c r="H423" s="69" t="s">
        <v>6315</v>
      </c>
      <c r="I423" s="68" t="s">
        <v>54</v>
      </c>
      <c r="J423" s="68" t="s">
        <v>191</v>
      </c>
      <c r="K423" s="68" t="s">
        <v>89</v>
      </c>
      <c r="L423" s="68" t="s">
        <v>89</v>
      </c>
      <c r="M423" s="68" t="s">
        <v>191</v>
      </c>
      <c r="N423" s="68" t="s">
        <v>206</v>
      </c>
      <c r="O423" s="68" t="s">
        <v>7175</v>
      </c>
      <c r="P423" s="72" t="s">
        <v>191</v>
      </c>
      <c r="Q423" s="68" t="s">
        <v>107</v>
      </c>
      <c r="R423" s="68" t="s">
        <v>31</v>
      </c>
      <c r="S423" s="68">
        <v>55</v>
      </c>
      <c r="T423" s="68">
        <v>52.11</v>
      </c>
      <c r="U423" s="68">
        <v>0.05</v>
      </c>
      <c r="V423" s="68">
        <v>180.32</v>
      </c>
      <c r="W423" s="68">
        <v>154.21</v>
      </c>
      <c r="X423" s="68">
        <v>0.14000000000000001</v>
      </c>
      <c r="Y423" s="68">
        <v>652.94000000000005</v>
      </c>
      <c r="Z423" s="68">
        <v>643.39</v>
      </c>
      <c r="AA423" s="68">
        <v>0.01</v>
      </c>
      <c r="AB423" s="73">
        <v>44841.51</v>
      </c>
      <c r="AC423" s="73">
        <v>44185.33</v>
      </c>
      <c r="AD423" s="73">
        <v>44841.51</v>
      </c>
      <c r="AE423" s="73">
        <v>44185.33</v>
      </c>
      <c r="AF423" s="73"/>
      <c r="AG423" s="73">
        <f>IFERROR(VLOOKUP(J423,'Roll ups'!D:E,2,FALSE),0)</f>
        <v>22444928.369999994</v>
      </c>
      <c r="AH423" s="74">
        <f>IF(Table2[[#This Row],[CATEGORY TTL LOOKUP]]=0,0,IF(Table2[[#This Row],[CATEGORY TTL LOOKUP]]&gt;0,SUM(AB423/AG423)))</f>
        <v>1.9978459837695626E-3</v>
      </c>
      <c r="AI423" s="74" t="str">
        <f>IFERROR(IF(AH423&lt;#REF!,"STRIKE",IF(AH423&gt;=#REF!,"GOOD")),"NO DATA")</f>
        <v>NO DATA</v>
      </c>
      <c r="AJ423" s="75">
        <f>IFERROR(VLOOKUP(K423,'Roll ups'!H:I,2,FALSE),0)</f>
        <v>75793138.070000067</v>
      </c>
      <c r="AK423" s="76">
        <f>IF(Table2[[#This Row],[PRICE TIER LOOKUP]]=0,0,IF(Table2[[#This Row],[PRICE TIER LOOKUP]]&gt;0,SUM(AB423/AJ423)))</f>
        <v>5.9163020745474143E-4</v>
      </c>
      <c r="AL423" s="74" t="e">
        <f>IF(AK423&lt;#REF!,"STRIKE",IF(AK423&gt;=#REF!,"GOOD"))</f>
        <v>#REF!</v>
      </c>
      <c r="AM423" s="75">
        <f>VLOOKUP(H423,'Roll ups'!A:B,2,FALSE)</f>
        <v>325145452.83999985</v>
      </c>
      <c r="AN423" s="77">
        <f t="shared" si="14"/>
        <v>1.3791215472438412E-4</v>
      </c>
      <c r="AO423" s="74" t="str">
        <f>IFERROR(VLOOKUP(Table2[[#This Row],[Product Name]],'Roll ups'!L:P,5,FALSE),"GOOD")</f>
        <v>GOOD</v>
      </c>
      <c r="AP423" s="74">
        <f>Table2[[#This Row],[Retail Dollar Vol Current 12 Mths]]/Table2[[#This Row],[SHELF SALES  LOOKUP]]</f>
        <v>1.3791215472438412E-4</v>
      </c>
      <c r="AQ423" s="69">
        <f t="shared" si="15"/>
        <v>0</v>
      </c>
      <c r="AR42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423" s="69" t="e">
        <f>IF(Table2[[#This Row],[Shelf Dollar Vol Current 12 Mths]]&gt;#REF!,"MEETS $ CRITERIA",IF(Table2[[#This Row],[Shelf Dollar Vol Current 12 Mths]]&lt;#REF!+1,"DOES NOT MEET $ CRITERIA"))</f>
        <v>#REF!</v>
      </c>
      <c r="AT423" s="78"/>
    </row>
    <row r="424" spans="1:46" ht="13.8" x14ac:dyDescent="0.3">
      <c r="A424" s="68" t="s">
        <v>2446</v>
      </c>
      <c r="B424" s="69">
        <v>80683</v>
      </c>
      <c r="C424" s="69">
        <v>171</v>
      </c>
      <c r="D424" s="69" t="s">
        <v>25</v>
      </c>
      <c r="E424" s="70" t="s">
        <v>6313</v>
      </c>
      <c r="F424" s="70"/>
      <c r="G424" s="71" t="s">
        <v>7176</v>
      </c>
      <c r="H424" s="69" t="s">
        <v>6315</v>
      </c>
      <c r="I424" s="68" t="s">
        <v>54</v>
      </c>
      <c r="J424" s="68" t="s">
        <v>191</v>
      </c>
      <c r="K424" s="68" t="s">
        <v>89</v>
      </c>
      <c r="L424" s="68" t="s">
        <v>89</v>
      </c>
      <c r="M424" s="68" t="s">
        <v>191</v>
      </c>
      <c r="N424" s="68" t="s">
        <v>272</v>
      </c>
      <c r="O424" s="68" t="s">
        <v>7177</v>
      </c>
      <c r="P424" s="72" t="s">
        <v>191</v>
      </c>
      <c r="Q424" s="68" t="s">
        <v>6387</v>
      </c>
      <c r="R424" s="68" t="s">
        <v>31</v>
      </c>
      <c r="S424" s="68">
        <v>7</v>
      </c>
      <c r="T424" s="68">
        <v>3.2</v>
      </c>
      <c r="U424" s="68">
        <v>0.56999999999999995</v>
      </c>
      <c r="V424" s="68">
        <v>12.8</v>
      </c>
      <c r="W424" s="68">
        <v>3.2</v>
      </c>
      <c r="X424" s="68">
        <v>0.75</v>
      </c>
      <c r="Y424" s="68">
        <v>93.89</v>
      </c>
      <c r="Z424" s="68">
        <v>64.010000000000005</v>
      </c>
      <c r="AA424" s="68">
        <v>0.32</v>
      </c>
      <c r="AB424" s="73">
        <v>13559.04</v>
      </c>
      <c r="AC424" s="73">
        <v>9298.08</v>
      </c>
      <c r="AD424" s="73">
        <v>13559.04</v>
      </c>
      <c r="AE424" s="73">
        <v>9298.08</v>
      </c>
      <c r="AF424" s="73"/>
      <c r="AG424" s="73">
        <f>IFERROR(VLOOKUP(J424,'Roll ups'!D:E,2,FALSE),0)</f>
        <v>22444928.369999994</v>
      </c>
      <c r="AH424" s="74">
        <f>IF(Table2[[#This Row],[CATEGORY TTL LOOKUP]]=0,0,IF(Table2[[#This Row],[CATEGORY TTL LOOKUP]]&gt;0,SUM(AB424/AG424)))</f>
        <v>6.0410261848387471E-4</v>
      </c>
      <c r="AI424" s="74" t="str">
        <f>IFERROR(IF(AH424&lt;#REF!,"STRIKE",IF(AH424&gt;=#REF!,"GOOD")),"NO DATA")</f>
        <v>NO DATA</v>
      </c>
      <c r="AJ424" s="75">
        <f>IFERROR(VLOOKUP(K424,'Roll ups'!H:I,2,FALSE),0)</f>
        <v>75793138.070000067</v>
      </c>
      <c r="AK424" s="76">
        <f>IF(Table2[[#This Row],[PRICE TIER LOOKUP]]=0,0,IF(Table2[[#This Row],[PRICE TIER LOOKUP]]&gt;0,SUM(AB424/AJ424)))</f>
        <v>1.7889535049303955E-4</v>
      </c>
      <c r="AL424" s="74" t="e">
        <f>IF(AK424&lt;#REF!,"STRIKE",IF(AK424&gt;=#REF!,"GOOD"))</f>
        <v>#REF!</v>
      </c>
      <c r="AM424" s="75">
        <f>VLOOKUP(H424,'Roll ups'!A:B,2,FALSE)</f>
        <v>325145452.83999985</v>
      </c>
      <c r="AN424" s="77">
        <f t="shared" si="14"/>
        <v>4.1701459705396036E-5</v>
      </c>
      <c r="AO424" s="74" t="str">
        <f>IFERROR(VLOOKUP(Table2[[#This Row],[Product Name]],'Roll ups'!L:P,5,FALSE),"GOOD")</f>
        <v>GOOD</v>
      </c>
      <c r="AP424" s="74">
        <f>Table2[[#This Row],[Retail Dollar Vol Current 12 Mths]]/Table2[[#This Row],[SHELF SALES  LOOKUP]]</f>
        <v>4.1701459705396036E-5</v>
      </c>
      <c r="AQ424" s="69">
        <f t="shared" si="15"/>
        <v>0</v>
      </c>
      <c r="AR42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424" s="69" t="e">
        <f>IF(Table2[[#This Row],[Shelf Dollar Vol Current 12 Mths]]&gt;#REF!,"MEETS $ CRITERIA",IF(Table2[[#This Row],[Shelf Dollar Vol Current 12 Mths]]&lt;#REF!+1,"DOES NOT MEET $ CRITERIA"))</f>
        <v>#REF!</v>
      </c>
      <c r="AT424" s="78"/>
    </row>
    <row r="425" spans="1:46" ht="13.8" x14ac:dyDescent="0.3">
      <c r="A425" s="68" t="s">
        <v>1665</v>
      </c>
      <c r="B425" s="69">
        <v>80684</v>
      </c>
      <c r="C425" s="69">
        <v>493</v>
      </c>
      <c r="D425" s="69" t="s">
        <v>25</v>
      </c>
      <c r="E425" s="70" t="s">
        <v>6313</v>
      </c>
      <c r="F425" s="70"/>
      <c r="G425" s="71" t="s">
        <v>7178</v>
      </c>
      <c r="H425" s="69" t="s">
        <v>6315</v>
      </c>
      <c r="I425" s="68" t="s">
        <v>54</v>
      </c>
      <c r="J425" s="68" t="s">
        <v>191</v>
      </c>
      <c r="K425" s="68" t="s">
        <v>89</v>
      </c>
      <c r="L425" s="68" t="s">
        <v>89</v>
      </c>
      <c r="M425" s="68" t="s">
        <v>191</v>
      </c>
      <c r="N425" s="68" t="s">
        <v>272</v>
      </c>
      <c r="O425" s="68" t="s">
        <v>7179</v>
      </c>
      <c r="P425" s="72" t="s">
        <v>191</v>
      </c>
      <c r="Q425" s="68" t="s">
        <v>6387</v>
      </c>
      <c r="R425" s="68" t="s">
        <v>31</v>
      </c>
      <c r="S425" s="68">
        <v>58</v>
      </c>
      <c r="T425" s="68">
        <v>71</v>
      </c>
      <c r="U425" s="68">
        <v>-0.22</v>
      </c>
      <c r="V425" s="68">
        <v>182.58</v>
      </c>
      <c r="W425" s="68">
        <v>199.04</v>
      </c>
      <c r="X425" s="68">
        <v>-0.09</v>
      </c>
      <c r="Y425" s="68">
        <v>858.58</v>
      </c>
      <c r="Z425" s="68">
        <v>1018.04</v>
      </c>
      <c r="AA425" s="68">
        <v>-0.19</v>
      </c>
      <c r="AB425" s="73">
        <v>92520.94</v>
      </c>
      <c r="AC425" s="73">
        <v>110111.69</v>
      </c>
      <c r="AD425" s="73">
        <v>92520.94</v>
      </c>
      <c r="AE425" s="73">
        <v>110111.69</v>
      </c>
      <c r="AF425" s="73"/>
      <c r="AG425" s="73">
        <f>IFERROR(VLOOKUP(J425,'Roll ups'!D:E,2,FALSE),0)</f>
        <v>22444928.369999994</v>
      </c>
      <c r="AH425" s="74">
        <f>IF(Table2[[#This Row],[CATEGORY TTL LOOKUP]]=0,0,IF(Table2[[#This Row],[CATEGORY TTL LOOKUP]]&gt;0,SUM(AB425/AG425)))</f>
        <v>4.1221312215753815E-3</v>
      </c>
      <c r="AI425" s="74" t="str">
        <f>IFERROR(IF(AH425&lt;#REF!,"STRIKE",IF(AH425&gt;=#REF!,"GOOD")),"NO DATA")</f>
        <v>NO DATA</v>
      </c>
      <c r="AJ425" s="75">
        <f>IFERROR(VLOOKUP(K425,'Roll ups'!H:I,2,FALSE),0)</f>
        <v>75793138.070000067</v>
      </c>
      <c r="AK425" s="76">
        <f>IF(Table2[[#This Row],[PRICE TIER LOOKUP]]=0,0,IF(Table2[[#This Row],[PRICE TIER LOOKUP]]&gt;0,SUM(AB425/AJ425)))</f>
        <v>1.2207033823372069E-3</v>
      </c>
      <c r="AL425" s="74" t="e">
        <f>IF(AK425&lt;#REF!,"STRIKE",IF(AK425&gt;=#REF!,"GOOD"))</f>
        <v>#REF!</v>
      </c>
      <c r="AM425" s="75">
        <f>VLOOKUP(H425,'Roll ups'!A:B,2,FALSE)</f>
        <v>325145452.83999985</v>
      </c>
      <c r="AN425" s="77">
        <f t="shared" si="14"/>
        <v>2.8455246472577439E-4</v>
      </c>
      <c r="AO425" s="74" t="str">
        <f>IFERROR(VLOOKUP(Table2[[#This Row],[Product Name]],'Roll ups'!L:P,5,FALSE),"GOOD")</f>
        <v>GOOD</v>
      </c>
      <c r="AP425" s="74">
        <f>Table2[[#This Row],[Retail Dollar Vol Current 12 Mths]]/Table2[[#This Row],[SHELF SALES  LOOKUP]]</f>
        <v>2.8455246472577439E-4</v>
      </c>
      <c r="AQ425" s="69">
        <f t="shared" si="15"/>
        <v>0</v>
      </c>
      <c r="AR42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425" s="69" t="e">
        <f>IF(Table2[[#This Row],[Shelf Dollar Vol Current 12 Mths]]&gt;#REF!,"MEETS $ CRITERIA",IF(Table2[[#This Row],[Shelf Dollar Vol Current 12 Mths]]&lt;#REF!+1,"DOES NOT MEET $ CRITERIA"))</f>
        <v>#REF!</v>
      </c>
      <c r="AT425" s="78"/>
    </row>
    <row r="426" spans="1:46" ht="13.8" x14ac:dyDescent="0.3">
      <c r="A426" s="68" t="s">
        <v>1807</v>
      </c>
      <c r="B426" s="69">
        <v>80686</v>
      </c>
      <c r="C426" s="69">
        <v>660</v>
      </c>
      <c r="D426" s="69" t="s">
        <v>25</v>
      </c>
      <c r="E426" s="70" t="s">
        <v>6313</v>
      </c>
      <c r="F426" s="70"/>
      <c r="G426" s="71" t="s">
        <v>7180</v>
      </c>
      <c r="H426" s="69" t="s">
        <v>6315</v>
      </c>
      <c r="I426" s="68" t="s">
        <v>54</v>
      </c>
      <c r="J426" s="68" t="s">
        <v>191</v>
      </c>
      <c r="K426" s="68" t="s">
        <v>89</v>
      </c>
      <c r="L426" s="68" t="s">
        <v>89</v>
      </c>
      <c r="M426" s="68" t="s">
        <v>191</v>
      </c>
      <c r="N426" s="68" t="s">
        <v>272</v>
      </c>
      <c r="O426" s="68" t="s">
        <v>7181</v>
      </c>
      <c r="P426" s="72" t="s">
        <v>191</v>
      </c>
      <c r="Q426" s="68" t="s">
        <v>6387</v>
      </c>
      <c r="R426" s="68" t="s">
        <v>31</v>
      </c>
      <c r="S426" s="68">
        <v>33</v>
      </c>
      <c r="T426" s="68">
        <v>36</v>
      </c>
      <c r="U426" s="68">
        <v>-0.08</v>
      </c>
      <c r="V426" s="68">
        <v>107.5</v>
      </c>
      <c r="W426" s="68">
        <v>116.25</v>
      </c>
      <c r="X426" s="68">
        <v>-0.08</v>
      </c>
      <c r="Y426" s="68">
        <v>564.5</v>
      </c>
      <c r="Z426" s="68">
        <v>646.25</v>
      </c>
      <c r="AA426" s="68">
        <v>-0.14000000000000001</v>
      </c>
      <c r="AB426" s="73">
        <v>62456.28</v>
      </c>
      <c r="AC426" s="73">
        <v>70597.67</v>
      </c>
      <c r="AD426" s="73">
        <v>62456.28</v>
      </c>
      <c r="AE426" s="73">
        <v>70597.67</v>
      </c>
      <c r="AF426" s="73"/>
      <c r="AG426" s="73">
        <f>IFERROR(VLOOKUP(J426,'Roll ups'!D:E,2,FALSE),0)</f>
        <v>22444928.369999994</v>
      </c>
      <c r="AH426" s="74">
        <f>IF(Table2[[#This Row],[CATEGORY TTL LOOKUP]]=0,0,IF(Table2[[#This Row],[CATEGORY TTL LOOKUP]]&gt;0,SUM(AB426/AG426)))</f>
        <v>2.7826455478235958E-3</v>
      </c>
      <c r="AI426" s="74" t="str">
        <f>IFERROR(IF(AH426&lt;#REF!,"STRIKE",IF(AH426&gt;=#REF!,"GOOD")),"NO DATA")</f>
        <v>NO DATA</v>
      </c>
      <c r="AJ426" s="75">
        <f>IFERROR(VLOOKUP(K426,'Roll ups'!H:I,2,FALSE),0)</f>
        <v>75793138.070000067</v>
      </c>
      <c r="AK426" s="76">
        <f>IF(Table2[[#This Row],[PRICE TIER LOOKUP]]=0,0,IF(Table2[[#This Row],[PRICE TIER LOOKUP]]&gt;0,SUM(AB426/AJ426)))</f>
        <v>8.2403607490584986E-4</v>
      </c>
      <c r="AL426" s="74" t="e">
        <f>IF(AK426&lt;#REF!,"STRIKE",IF(AK426&gt;=#REF!,"GOOD"))</f>
        <v>#REF!</v>
      </c>
      <c r="AM426" s="75">
        <f>VLOOKUP(H426,'Roll ups'!A:B,2,FALSE)</f>
        <v>325145452.83999985</v>
      </c>
      <c r="AN426" s="77">
        <f t="shared" si="14"/>
        <v>1.920872011417425E-4</v>
      </c>
      <c r="AO426" s="74" t="str">
        <f>IFERROR(VLOOKUP(Table2[[#This Row],[Product Name]],'Roll ups'!L:P,5,FALSE),"GOOD")</f>
        <v>GOOD</v>
      </c>
      <c r="AP426" s="74">
        <f>Table2[[#This Row],[Retail Dollar Vol Current 12 Mths]]/Table2[[#This Row],[SHELF SALES  LOOKUP]]</f>
        <v>1.920872011417425E-4</v>
      </c>
      <c r="AQ426" s="69">
        <f t="shared" si="15"/>
        <v>0</v>
      </c>
      <c r="AR42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426" s="69" t="e">
        <f>IF(Table2[[#This Row],[Shelf Dollar Vol Current 12 Mths]]&gt;#REF!,"MEETS $ CRITERIA",IF(Table2[[#This Row],[Shelf Dollar Vol Current 12 Mths]]&lt;#REF!+1,"DOES NOT MEET $ CRITERIA"))</f>
        <v>#REF!</v>
      </c>
      <c r="AT426" s="78"/>
    </row>
    <row r="427" spans="1:46" ht="13.8" x14ac:dyDescent="0.3">
      <c r="A427" s="68" t="s">
        <v>2503</v>
      </c>
      <c r="B427" s="69">
        <v>80696</v>
      </c>
      <c r="C427" s="69">
        <v>232</v>
      </c>
      <c r="D427" s="69" t="s">
        <v>25</v>
      </c>
      <c r="E427" s="70" t="s">
        <v>6313</v>
      </c>
      <c r="F427" s="70"/>
      <c r="G427" s="71" t="s">
        <v>7182</v>
      </c>
      <c r="H427" s="69" t="s">
        <v>6315</v>
      </c>
      <c r="I427" s="68" t="s">
        <v>54</v>
      </c>
      <c r="J427" s="68" t="s">
        <v>191</v>
      </c>
      <c r="K427" s="68" t="s">
        <v>89</v>
      </c>
      <c r="L427" s="68" t="s">
        <v>89</v>
      </c>
      <c r="M427" s="68" t="s">
        <v>191</v>
      </c>
      <c r="N427" s="68" t="s">
        <v>272</v>
      </c>
      <c r="O427" s="68" t="s">
        <v>7183</v>
      </c>
      <c r="P427" s="72" t="s">
        <v>191</v>
      </c>
      <c r="Q427" s="68" t="s">
        <v>6387</v>
      </c>
      <c r="R427" s="68" t="s">
        <v>31</v>
      </c>
      <c r="S427" s="68">
        <v>12</v>
      </c>
      <c r="T427" s="68">
        <v>19</v>
      </c>
      <c r="U427" s="68">
        <v>-0.59</v>
      </c>
      <c r="V427" s="68">
        <v>45.33</v>
      </c>
      <c r="W427" s="68">
        <v>51.67</v>
      </c>
      <c r="X427" s="68">
        <v>-0.14000000000000001</v>
      </c>
      <c r="Y427" s="68">
        <v>242.33</v>
      </c>
      <c r="Z427" s="68">
        <v>261.5</v>
      </c>
      <c r="AA427" s="68">
        <v>-0.08</v>
      </c>
      <c r="AB427" s="73">
        <v>31290.080000000002</v>
      </c>
      <c r="AC427" s="73">
        <v>33430.769999999997</v>
      </c>
      <c r="AD427" s="73">
        <v>31290.080000000002</v>
      </c>
      <c r="AE427" s="73">
        <v>33430.769999999997</v>
      </c>
      <c r="AF427" s="73"/>
      <c r="AG427" s="73">
        <f>IFERROR(VLOOKUP(J427,'Roll ups'!D:E,2,FALSE),0)</f>
        <v>22444928.369999994</v>
      </c>
      <c r="AH427" s="74">
        <f>IF(Table2[[#This Row],[CATEGORY TTL LOOKUP]]=0,0,IF(Table2[[#This Row],[CATEGORY TTL LOOKUP]]&gt;0,SUM(AB427/AG427)))</f>
        <v>1.3940824173813129E-3</v>
      </c>
      <c r="AI427" s="74" t="str">
        <f>IFERROR(IF(AH427&lt;#REF!,"STRIKE",IF(AH427&gt;=#REF!,"GOOD")),"NO DATA")</f>
        <v>NO DATA</v>
      </c>
      <c r="AJ427" s="75">
        <f>IFERROR(VLOOKUP(K427,'Roll ups'!H:I,2,FALSE),0)</f>
        <v>75793138.070000067</v>
      </c>
      <c r="AK427" s="76">
        <f>IF(Table2[[#This Row],[PRICE TIER LOOKUP]]=0,0,IF(Table2[[#This Row],[PRICE TIER LOOKUP]]&gt;0,SUM(AB427/AJ427)))</f>
        <v>4.1283526182939553E-4</v>
      </c>
      <c r="AL427" s="74" t="e">
        <f>IF(AK427&lt;#REF!,"STRIKE",IF(AK427&gt;=#REF!,"GOOD"))</f>
        <v>#REF!</v>
      </c>
      <c r="AM427" s="75">
        <f>VLOOKUP(H427,'Roll ups'!A:B,2,FALSE)</f>
        <v>325145452.83999985</v>
      </c>
      <c r="AN427" s="77">
        <f t="shared" si="14"/>
        <v>9.623409992880163E-5</v>
      </c>
      <c r="AO427" s="74" t="str">
        <f>IFERROR(VLOOKUP(Table2[[#This Row],[Product Name]],'Roll ups'!L:P,5,FALSE),"GOOD")</f>
        <v>GOOD</v>
      </c>
      <c r="AP427" s="74">
        <f>Table2[[#This Row],[Retail Dollar Vol Current 12 Mths]]/Table2[[#This Row],[SHELF SALES  LOOKUP]]</f>
        <v>9.623409992880163E-5</v>
      </c>
      <c r="AQ427" s="69">
        <f t="shared" si="15"/>
        <v>0</v>
      </c>
      <c r="AR42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427" s="69" t="e">
        <f>IF(Table2[[#This Row],[Shelf Dollar Vol Current 12 Mths]]&gt;#REF!,"MEETS $ CRITERIA",IF(Table2[[#This Row],[Shelf Dollar Vol Current 12 Mths]]&lt;#REF!+1,"DOES NOT MEET $ CRITERIA"))</f>
        <v>#REF!</v>
      </c>
      <c r="AT427" s="78"/>
    </row>
    <row r="428" spans="1:46" ht="13.8" x14ac:dyDescent="0.3">
      <c r="A428" s="68" t="s">
        <v>2311</v>
      </c>
      <c r="B428" s="69">
        <v>80706</v>
      </c>
      <c r="C428" s="69">
        <v>253</v>
      </c>
      <c r="D428" s="69" t="s">
        <v>25</v>
      </c>
      <c r="E428" s="70" t="s">
        <v>6313</v>
      </c>
      <c r="F428" s="70"/>
      <c r="G428" s="71" t="s">
        <v>7184</v>
      </c>
      <c r="H428" s="69" t="s">
        <v>6315</v>
      </c>
      <c r="I428" s="68" t="s">
        <v>54</v>
      </c>
      <c r="J428" s="68" t="s">
        <v>191</v>
      </c>
      <c r="K428" s="68" t="s">
        <v>89</v>
      </c>
      <c r="L428" s="68" t="s">
        <v>89</v>
      </c>
      <c r="M428" s="68" t="s">
        <v>191</v>
      </c>
      <c r="N428" s="68" t="s">
        <v>272</v>
      </c>
      <c r="O428" s="68" t="s">
        <v>7185</v>
      </c>
      <c r="P428" s="72" t="s">
        <v>191</v>
      </c>
      <c r="Q428" s="68" t="s">
        <v>6387</v>
      </c>
      <c r="R428" s="68" t="s">
        <v>31</v>
      </c>
      <c r="S428" s="68">
        <v>30</v>
      </c>
      <c r="T428" s="68">
        <v>10</v>
      </c>
      <c r="U428" s="68">
        <v>0.67</v>
      </c>
      <c r="V428" s="68">
        <v>96</v>
      </c>
      <c r="W428" s="68">
        <v>74</v>
      </c>
      <c r="X428" s="68">
        <v>0.23</v>
      </c>
      <c r="Y428" s="68">
        <v>393</v>
      </c>
      <c r="Z428" s="68">
        <v>431</v>
      </c>
      <c r="AA428" s="68">
        <v>-0.1</v>
      </c>
      <c r="AB428" s="73">
        <v>43481.52</v>
      </c>
      <c r="AC428" s="73">
        <v>46896.36</v>
      </c>
      <c r="AD428" s="73">
        <v>43481.52</v>
      </c>
      <c r="AE428" s="73">
        <v>46896.36</v>
      </c>
      <c r="AF428" s="73"/>
      <c r="AG428" s="73">
        <f>IFERROR(VLOOKUP(J428,'Roll ups'!D:E,2,FALSE),0)</f>
        <v>22444928.369999994</v>
      </c>
      <c r="AH428" s="74">
        <f>IF(Table2[[#This Row],[CATEGORY TTL LOOKUP]]=0,0,IF(Table2[[#This Row],[CATEGORY TTL LOOKUP]]&gt;0,SUM(AB428/AG428)))</f>
        <v>1.9372536763413164E-3</v>
      </c>
      <c r="AI428" s="74" t="str">
        <f>IFERROR(IF(AH428&lt;#REF!,"STRIKE",IF(AH428&gt;=#REF!,"GOOD")),"NO DATA")</f>
        <v>NO DATA</v>
      </c>
      <c r="AJ428" s="75">
        <f>IFERROR(VLOOKUP(K428,'Roll ups'!H:I,2,FALSE),0)</f>
        <v>75793138.070000067</v>
      </c>
      <c r="AK428" s="76">
        <f>IF(Table2[[#This Row],[PRICE TIER LOOKUP]]=0,0,IF(Table2[[#This Row],[PRICE TIER LOOKUP]]&gt;0,SUM(AB428/AJ428)))</f>
        <v>5.7368676251195571E-4</v>
      </c>
      <c r="AL428" s="74" t="e">
        <f>IF(AK428&lt;#REF!,"STRIKE",IF(AK428&gt;=#REF!,"GOOD"))</f>
        <v>#REF!</v>
      </c>
      <c r="AM428" s="75">
        <f>VLOOKUP(H428,'Roll ups'!A:B,2,FALSE)</f>
        <v>325145452.83999985</v>
      </c>
      <c r="AN428" s="77">
        <f t="shared" si="14"/>
        <v>1.3372944207033622E-4</v>
      </c>
      <c r="AO428" s="74" t="str">
        <f>IFERROR(VLOOKUP(Table2[[#This Row],[Product Name]],'Roll ups'!L:P,5,FALSE),"GOOD")</f>
        <v>GOOD</v>
      </c>
      <c r="AP428" s="74">
        <f>Table2[[#This Row],[Retail Dollar Vol Current 12 Mths]]/Table2[[#This Row],[SHELF SALES  LOOKUP]]</f>
        <v>1.3372944207033622E-4</v>
      </c>
      <c r="AQ428" s="69">
        <f t="shared" si="15"/>
        <v>0</v>
      </c>
      <c r="AR42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428" s="69" t="e">
        <f>IF(Table2[[#This Row],[Shelf Dollar Vol Current 12 Mths]]&gt;#REF!,"MEETS $ CRITERIA",IF(Table2[[#This Row],[Shelf Dollar Vol Current 12 Mths]]&lt;#REF!+1,"DOES NOT MEET $ CRITERIA"))</f>
        <v>#REF!</v>
      </c>
      <c r="AT428" s="78"/>
    </row>
    <row r="429" spans="1:46" ht="13.8" x14ac:dyDescent="0.3">
      <c r="A429" s="68" t="s">
        <v>5965</v>
      </c>
      <c r="B429" s="69">
        <v>82211</v>
      </c>
      <c r="C429" s="69">
        <v>331</v>
      </c>
      <c r="D429" s="69" t="s">
        <v>25</v>
      </c>
      <c r="E429" s="70" t="s">
        <v>6313</v>
      </c>
      <c r="F429" s="70"/>
      <c r="G429" s="71" t="s">
        <v>7186</v>
      </c>
      <c r="H429" s="69" t="s">
        <v>6315</v>
      </c>
      <c r="I429" s="68" t="s">
        <v>54</v>
      </c>
      <c r="J429" s="68" t="s">
        <v>191</v>
      </c>
      <c r="K429" s="68" t="s">
        <v>104</v>
      </c>
      <c r="L429" s="68" t="s">
        <v>104</v>
      </c>
      <c r="M429" s="68" t="s">
        <v>191</v>
      </c>
      <c r="N429" s="68" t="s">
        <v>272</v>
      </c>
      <c r="O429" s="68" t="s">
        <v>7187</v>
      </c>
      <c r="P429" s="72" t="s">
        <v>191</v>
      </c>
      <c r="Q429" s="68" t="s">
        <v>55</v>
      </c>
      <c r="R429" s="68" t="s">
        <v>31</v>
      </c>
      <c r="S429" s="68">
        <v>35</v>
      </c>
      <c r="T429" s="68">
        <v>69.33</v>
      </c>
      <c r="U429" s="68">
        <v>-1</v>
      </c>
      <c r="V429" s="68">
        <v>112.65</v>
      </c>
      <c r="W429" s="68">
        <v>203.98</v>
      </c>
      <c r="X429" s="68">
        <v>-0.81</v>
      </c>
      <c r="Y429" s="68">
        <v>501.96</v>
      </c>
      <c r="Z429" s="68">
        <v>879.72</v>
      </c>
      <c r="AA429" s="68">
        <v>-0.75</v>
      </c>
      <c r="AB429" s="73">
        <v>22960.98</v>
      </c>
      <c r="AC429" s="73">
        <v>39377.26</v>
      </c>
      <c r="AD429" s="73">
        <v>22960.98</v>
      </c>
      <c r="AE429" s="73">
        <v>39377.26</v>
      </c>
      <c r="AF429" s="73"/>
      <c r="AG429" s="73">
        <f>IFERROR(VLOOKUP(J429,'Roll ups'!D:E,2,FALSE),0)</f>
        <v>22444928.369999994</v>
      </c>
      <c r="AH429" s="74">
        <f>IF(Table2[[#This Row],[CATEGORY TTL LOOKUP]]=0,0,IF(Table2[[#This Row],[CATEGORY TTL LOOKUP]]&gt;0,SUM(AB429/AG429)))</f>
        <v>1.0229919036270913E-3</v>
      </c>
      <c r="AI429" s="74" t="str">
        <f>IFERROR(IF(AH429&lt;#REF!,"STRIKE",IF(AH429&gt;=#REF!,"GOOD")),"NO DATA")</f>
        <v>NO DATA</v>
      </c>
      <c r="AJ429" s="75">
        <f>IFERROR(VLOOKUP(K429,'Roll ups'!H:I,2,FALSE),0)</f>
        <v>34230392.709999993</v>
      </c>
      <c r="AK429" s="76">
        <f>IF(Table2[[#This Row],[PRICE TIER LOOKUP]]=0,0,IF(Table2[[#This Row],[PRICE TIER LOOKUP]]&gt;0,SUM(AB429/AJ429)))</f>
        <v>6.7077758045388212E-4</v>
      </c>
      <c r="AL429" s="74" t="e">
        <f>IF(AK429&lt;#REF!,"STRIKE",IF(AK429&gt;=#REF!,"GOOD"))</f>
        <v>#REF!</v>
      </c>
      <c r="AM429" s="75">
        <f>VLOOKUP(H429,'Roll ups'!A:B,2,FALSE)</f>
        <v>325145452.83999985</v>
      </c>
      <c r="AN429" s="77">
        <f t="shared" si="14"/>
        <v>7.0617564537489691E-5</v>
      </c>
      <c r="AO429" s="74" t="str">
        <f>IFERROR(VLOOKUP(Table2[[#This Row],[Product Name]],'Roll ups'!L:P,5,FALSE),"GOOD")</f>
        <v>GOOD</v>
      </c>
      <c r="AP429" s="74">
        <f>Table2[[#This Row],[Retail Dollar Vol Current 12 Mths]]/Table2[[#This Row],[SHELF SALES  LOOKUP]]</f>
        <v>7.0617564537489691E-5</v>
      </c>
      <c r="AQ429" s="69">
        <f t="shared" si="15"/>
        <v>0</v>
      </c>
      <c r="AR42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429" s="69" t="e">
        <f>IF(Table2[[#This Row],[Shelf Dollar Vol Current 12 Mths]]&gt;#REF!,"MEETS $ CRITERIA",IF(Table2[[#This Row],[Shelf Dollar Vol Current 12 Mths]]&lt;#REF!+1,"DOES NOT MEET $ CRITERIA"))</f>
        <v>#REF!</v>
      </c>
      <c r="AT429" s="78"/>
    </row>
    <row r="430" spans="1:46" ht="13.8" x14ac:dyDescent="0.3">
      <c r="A430" s="68" t="s">
        <v>6001</v>
      </c>
      <c r="B430" s="69">
        <v>82212</v>
      </c>
      <c r="C430" s="69">
        <v>164</v>
      </c>
      <c r="D430" s="69" t="s">
        <v>25</v>
      </c>
      <c r="E430" s="70" t="s">
        <v>6313</v>
      </c>
      <c r="F430" s="70"/>
      <c r="G430" s="71" t="s">
        <v>7188</v>
      </c>
      <c r="H430" s="69" t="s">
        <v>6315</v>
      </c>
      <c r="I430" s="68" t="s">
        <v>54</v>
      </c>
      <c r="J430" s="68" t="s">
        <v>191</v>
      </c>
      <c r="K430" s="68" t="s">
        <v>104</v>
      </c>
      <c r="L430" s="68" t="s">
        <v>104</v>
      </c>
      <c r="M430" s="68" t="s">
        <v>191</v>
      </c>
      <c r="N430" s="68" t="s">
        <v>272</v>
      </c>
      <c r="O430" s="68" t="s">
        <v>7189</v>
      </c>
      <c r="P430" s="72" t="s">
        <v>191</v>
      </c>
      <c r="Q430" s="68" t="s">
        <v>55</v>
      </c>
      <c r="R430" s="68" t="s">
        <v>31</v>
      </c>
      <c r="S430" s="68">
        <v>15</v>
      </c>
      <c r="T430" s="68">
        <v>31.7</v>
      </c>
      <c r="U430" s="68">
        <v>-1.06</v>
      </c>
      <c r="V430" s="68">
        <v>57.37</v>
      </c>
      <c r="W430" s="68">
        <v>73.7</v>
      </c>
      <c r="X430" s="68">
        <v>-0.28000000000000003</v>
      </c>
      <c r="Y430" s="68">
        <v>276.51</v>
      </c>
      <c r="Z430" s="68">
        <v>381.52</v>
      </c>
      <c r="AA430" s="68">
        <v>-0.38</v>
      </c>
      <c r="AB430" s="73">
        <v>13535.25</v>
      </c>
      <c r="AC430" s="73">
        <v>18057.88</v>
      </c>
      <c r="AD430" s="73">
        <v>13535.25</v>
      </c>
      <c r="AE430" s="73">
        <v>18057.88</v>
      </c>
      <c r="AF430" s="73"/>
      <c r="AG430" s="73">
        <f>IFERROR(VLOOKUP(J430,'Roll ups'!D:E,2,FALSE),0)</f>
        <v>22444928.369999994</v>
      </c>
      <c r="AH430" s="74">
        <f>IF(Table2[[#This Row],[CATEGORY TTL LOOKUP]]=0,0,IF(Table2[[#This Row],[CATEGORY TTL LOOKUP]]&gt;0,SUM(AB430/AG430)))</f>
        <v>6.03042690841967E-4</v>
      </c>
      <c r="AI430" s="74" t="str">
        <f>IFERROR(IF(AH430&lt;#REF!,"STRIKE",IF(AH430&gt;=#REF!,"GOOD")),"NO DATA")</f>
        <v>NO DATA</v>
      </c>
      <c r="AJ430" s="75">
        <f>IFERROR(VLOOKUP(K430,'Roll ups'!H:I,2,FALSE),0)</f>
        <v>34230392.709999993</v>
      </c>
      <c r="AK430" s="76">
        <f>IF(Table2[[#This Row],[PRICE TIER LOOKUP]]=0,0,IF(Table2[[#This Row],[PRICE TIER LOOKUP]]&gt;0,SUM(AB430/AJ430)))</f>
        <v>3.9541614712605504E-4</v>
      </c>
      <c r="AL430" s="74" t="e">
        <f>IF(AK430&lt;#REF!,"STRIKE",IF(AK430&gt;=#REF!,"GOOD"))</f>
        <v>#REF!</v>
      </c>
      <c r="AM430" s="75">
        <f>VLOOKUP(H430,'Roll ups'!A:B,2,FALSE)</f>
        <v>325145452.83999985</v>
      </c>
      <c r="AN430" s="77">
        <f t="shared" si="14"/>
        <v>4.1628292451195783E-5</v>
      </c>
      <c r="AO430" s="74" t="str">
        <f>IFERROR(VLOOKUP(Table2[[#This Row],[Product Name]],'Roll ups'!L:P,5,FALSE),"GOOD")</f>
        <v>GOOD</v>
      </c>
      <c r="AP430" s="74">
        <f>Table2[[#This Row],[Retail Dollar Vol Current 12 Mths]]/Table2[[#This Row],[SHELF SALES  LOOKUP]]</f>
        <v>4.1628292451195783E-5</v>
      </c>
      <c r="AQ430" s="69">
        <f t="shared" si="15"/>
        <v>0</v>
      </c>
      <c r="AR43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430" s="69" t="e">
        <f>IF(Table2[[#This Row],[Shelf Dollar Vol Current 12 Mths]]&gt;#REF!,"MEETS $ CRITERIA",IF(Table2[[#This Row],[Shelf Dollar Vol Current 12 Mths]]&lt;#REF!+1,"DOES NOT MEET $ CRITERIA"))</f>
        <v>#REF!</v>
      </c>
      <c r="AT430" s="78"/>
    </row>
    <row r="431" spans="1:46" ht="13.8" x14ac:dyDescent="0.3">
      <c r="A431" s="68" t="s">
        <v>5917</v>
      </c>
      <c r="B431" s="69">
        <v>82358</v>
      </c>
      <c r="C431" s="69">
        <v>157</v>
      </c>
      <c r="D431" s="69" t="s">
        <v>25</v>
      </c>
      <c r="E431" s="70" t="s">
        <v>6313</v>
      </c>
      <c r="F431" s="70"/>
      <c r="G431" s="71" t="s">
        <v>7190</v>
      </c>
      <c r="H431" s="69" t="s">
        <v>6315</v>
      </c>
      <c r="I431" s="68" t="s">
        <v>54</v>
      </c>
      <c r="J431" s="68" t="s">
        <v>191</v>
      </c>
      <c r="K431" s="68" t="s">
        <v>104</v>
      </c>
      <c r="L431" s="68" t="s">
        <v>104</v>
      </c>
      <c r="M431" s="68" t="s">
        <v>191</v>
      </c>
      <c r="N431" s="68" t="s">
        <v>272</v>
      </c>
      <c r="O431" s="68" t="s">
        <v>7191</v>
      </c>
      <c r="P431" s="72" t="s">
        <v>191</v>
      </c>
      <c r="Q431" s="68" t="s">
        <v>213</v>
      </c>
      <c r="R431" s="68" t="s">
        <v>31</v>
      </c>
      <c r="S431" s="68">
        <v>46</v>
      </c>
      <c r="T431" s="68">
        <v>79.34</v>
      </c>
      <c r="U431" s="68">
        <v>-0.74</v>
      </c>
      <c r="V431" s="68">
        <v>149.15</v>
      </c>
      <c r="W431" s="68">
        <v>164.51</v>
      </c>
      <c r="X431" s="68">
        <v>-0.1</v>
      </c>
      <c r="Y431" s="68">
        <v>518.21</v>
      </c>
      <c r="Z431" s="68">
        <v>719.47</v>
      </c>
      <c r="AA431" s="68">
        <v>-0.39</v>
      </c>
      <c r="AB431" s="73">
        <v>25726.57</v>
      </c>
      <c r="AC431" s="73">
        <v>34449.699999999997</v>
      </c>
      <c r="AD431" s="73">
        <v>25726.57</v>
      </c>
      <c r="AE431" s="73">
        <v>34449.699999999997</v>
      </c>
      <c r="AF431" s="73"/>
      <c r="AG431" s="73">
        <f>IFERROR(VLOOKUP(J431,'Roll ups'!D:E,2,FALSE),0)</f>
        <v>22444928.369999994</v>
      </c>
      <c r="AH431" s="74">
        <f>IF(Table2[[#This Row],[CATEGORY TTL LOOKUP]]=0,0,IF(Table2[[#This Row],[CATEGORY TTL LOOKUP]]&gt;0,SUM(AB431/AG431)))</f>
        <v>1.1462086033825916E-3</v>
      </c>
      <c r="AI431" s="74" t="str">
        <f>IFERROR(IF(AH431&lt;#REF!,"STRIKE",IF(AH431&gt;=#REF!,"GOOD")),"NO DATA")</f>
        <v>NO DATA</v>
      </c>
      <c r="AJ431" s="75">
        <f>IFERROR(VLOOKUP(K431,'Roll ups'!H:I,2,FALSE),0)</f>
        <v>34230392.709999993</v>
      </c>
      <c r="AK431" s="76">
        <f>IF(Table2[[#This Row],[PRICE TIER LOOKUP]]=0,0,IF(Table2[[#This Row],[PRICE TIER LOOKUP]]&gt;0,SUM(AB431/AJ431)))</f>
        <v>7.5157098599351721E-4</v>
      </c>
      <c r="AL431" s="74" t="e">
        <f>IF(AK431&lt;#REF!,"STRIKE",IF(AK431&gt;=#REF!,"GOOD"))</f>
        <v>#REF!</v>
      </c>
      <c r="AM431" s="75">
        <f>VLOOKUP(H431,'Roll ups'!A:B,2,FALSE)</f>
        <v>325145452.83999985</v>
      </c>
      <c r="AN431" s="77">
        <f t="shared" si="14"/>
        <v>7.912326552713543E-5</v>
      </c>
      <c r="AO431" s="74" t="str">
        <f>IFERROR(VLOOKUP(Table2[[#This Row],[Product Name]],'Roll ups'!L:P,5,FALSE),"GOOD")</f>
        <v>GOOD</v>
      </c>
      <c r="AP431" s="74">
        <f>Table2[[#This Row],[Retail Dollar Vol Current 12 Mths]]/Table2[[#This Row],[SHELF SALES  LOOKUP]]</f>
        <v>7.912326552713543E-5</v>
      </c>
      <c r="AQ431" s="69">
        <f t="shared" si="15"/>
        <v>0</v>
      </c>
      <c r="AR43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431" s="69" t="e">
        <f>IF(Table2[[#This Row],[Shelf Dollar Vol Current 12 Mths]]&gt;#REF!,"MEETS $ CRITERIA",IF(Table2[[#This Row],[Shelf Dollar Vol Current 12 Mths]]&lt;#REF!+1,"DOES NOT MEET $ CRITERIA"))</f>
        <v>#REF!</v>
      </c>
      <c r="AT431" s="78"/>
    </row>
    <row r="432" spans="1:46" ht="13.8" x14ac:dyDescent="0.3">
      <c r="A432" s="68" t="s">
        <v>2026</v>
      </c>
      <c r="B432" s="69">
        <v>82606</v>
      </c>
      <c r="C432" s="69">
        <v>563</v>
      </c>
      <c r="D432" s="69" t="s">
        <v>25</v>
      </c>
      <c r="E432" s="70" t="s">
        <v>6313</v>
      </c>
      <c r="F432" s="70"/>
      <c r="G432" s="71" t="s">
        <v>7192</v>
      </c>
      <c r="H432" s="69" t="s">
        <v>6315</v>
      </c>
      <c r="I432" s="68" t="s">
        <v>54</v>
      </c>
      <c r="J432" s="68" t="s">
        <v>191</v>
      </c>
      <c r="K432" s="68" t="s">
        <v>89</v>
      </c>
      <c r="L432" s="68" t="s">
        <v>89</v>
      </c>
      <c r="M432" s="68" t="s">
        <v>191</v>
      </c>
      <c r="N432" s="68" t="s">
        <v>272</v>
      </c>
      <c r="O432" s="68" t="s">
        <v>7193</v>
      </c>
      <c r="P432" s="72" t="s">
        <v>191</v>
      </c>
      <c r="Q432" s="68" t="s">
        <v>6387</v>
      </c>
      <c r="R432" s="68" t="s">
        <v>31</v>
      </c>
      <c r="S432" s="68">
        <v>41</v>
      </c>
      <c r="T432" s="68">
        <v>65.08</v>
      </c>
      <c r="U432" s="68">
        <v>-0.57999999999999996</v>
      </c>
      <c r="V432" s="68">
        <v>116.08</v>
      </c>
      <c r="W432" s="68">
        <v>138.08000000000001</v>
      </c>
      <c r="X432" s="68">
        <v>-0.19</v>
      </c>
      <c r="Y432" s="68">
        <v>448.5</v>
      </c>
      <c r="Z432" s="68">
        <v>489.5</v>
      </c>
      <c r="AA432" s="68">
        <v>-0.09</v>
      </c>
      <c r="AB432" s="73">
        <v>49622.04</v>
      </c>
      <c r="AC432" s="73">
        <v>53320.21</v>
      </c>
      <c r="AD432" s="73">
        <v>49622.04</v>
      </c>
      <c r="AE432" s="73">
        <v>53320.21</v>
      </c>
      <c r="AF432" s="73"/>
      <c r="AG432" s="73">
        <f>IFERROR(VLOOKUP(J432,'Roll ups'!D:E,2,FALSE),0)</f>
        <v>22444928.369999994</v>
      </c>
      <c r="AH432" s="74">
        <f>IF(Table2[[#This Row],[CATEGORY TTL LOOKUP]]=0,0,IF(Table2[[#This Row],[CATEGORY TTL LOOKUP]]&gt;0,SUM(AB432/AG432)))</f>
        <v>2.2108353023895179E-3</v>
      </c>
      <c r="AI432" s="74" t="str">
        <f>IFERROR(IF(AH432&lt;#REF!,"STRIKE",IF(AH432&gt;=#REF!,"GOOD")),"NO DATA")</f>
        <v>NO DATA</v>
      </c>
      <c r="AJ432" s="75">
        <f>IFERROR(VLOOKUP(K432,'Roll ups'!H:I,2,FALSE),0)</f>
        <v>75793138.070000067</v>
      </c>
      <c r="AK432" s="76">
        <f>IF(Table2[[#This Row],[PRICE TIER LOOKUP]]=0,0,IF(Table2[[#This Row],[PRICE TIER LOOKUP]]&gt;0,SUM(AB432/AJ432)))</f>
        <v>6.5470359538578155E-4</v>
      </c>
      <c r="AL432" s="74" t="e">
        <f>IF(AK432&lt;#REF!,"STRIKE",IF(AK432&gt;=#REF!,"GOOD"))</f>
        <v>#REF!</v>
      </c>
      <c r="AM432" s="75">
        <f>VLOOKUP(H432,'Roll ups'!A:B,2,FALSE)</f>
        <v>325145452.83999985</v>
      </c>
      <c r="AN432" s="77">
        <f t="shared" si="14"/>
        <v>1.5261489762988752E-4</v>
      </c>
      <c r="AO432" s="74" t="str">
        <f>IFERROR(VLOOKUP(Table2[[#This Row],[Product Name]],'Roll ups'!L:P,5,FALSE),"GOOD")</f>
        <v>GOOD</v>
      </c>
      <c r="AP432" s="74">
        <f>Table2[[#This Row],[Retail Dollar Vol Current 12 Mths]]/Table2[[#This Row],[SHELF SALES  LOOKUP]]</f>
        <v>1.5261489762988752E-4</v>
      </c>
      <c r="AQ432" s="69">
        <f t="shared" si="15"/>
        <v>0</v>
      </c>
      <c r="AR43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432" s="69" t="e">
        <f>IF(Table2[[#This Row],[Shelf Dollar Vol Current 12 Mths]]&gt;#REF!,"MEETS $ CRITERIA",IF(Table2[[#This Row],[Shelf Dollar Vol Current 12 Mths]]&lt;#REF!+1,"DOES NOT MEET $ CRITERIA"))</f>
        <v>#REF!</v>
      </c>
      <c r="AT432" s="78"/>
    </row>
    <row r="433" spans="1:46" ht="13.8" x14ac:dyDescent="0.3">
      <c r="A433" s="68" t="s">
        <v>2083</v>
      </c>
      <c r="B433" s="69">
        <v>82607</v>
      </c>
      <c r="C433" s="69">
        <v>499</v>
      </c>
      <c r="D433" s="69" t="s">
        <v>25</v>
      </c>
      <c r="E433" s="70" t="s">
        <v>6313</v>
      </c>
      <c r="F433" s="70"/>
      <c r="G433" s="71" t="s">
        <v>7194</v>
      </c>
      <c r="H433" s="69" t="s">
        <v>6315</v>
      </c>
      <c r="I433" s="68" t="s">
        <v>54</v>
      </c>
      <c r="J433" s="68" t="s">
        <v>191</v>
      </c>
      <c r="K433" s="68" t="s">
        <v>89</v>
      </c>
      <c r="L433" s="68" t="s">
        <v>89</v>
      </c>
      <c r="M433" s="68" t="s">
        <v>191</v>
      </c>
      <c r="N433" s="68" t="s">
        <v>272</v>
      </c>
      <c r="O433" s="68" t="s">
        <v>7195</v>
      </c>
      <c r="P433" s="72" t="s">
        <v>191</v>
      </c>
      <c r="Q433" s="68" t="s">
        <v>6387</v>
      </c>
      <c r="R433" s="68" t="s">
        <v>31</v>
      </c>
      <c r="S433" s="68">
        <v>8</v>
      </c>
      <c r="T433" s="68">
        <v>22.55</v>
      </c>
      <c r="U433" s="68">
        <v>-1.82</v>
      </c>
      <c r="V433" s="68">
        <v>49.32</v>
      </c>
      <c r="W433" s="68">
        <v>59.88</v>
      </c>
      <c r="X433" s="68">
        <v>-0.21</v>
      </c>
      <c r="Y433" s="68">
        <v>217.07</v>
      </c>
      <c r="Z433" s="68">
        <v>266.73</v>
      </c>
      <c r="AA433" s="68">
        <v>-0.23</v>
      </c>
      <c r="AB433" s="73">
        <v>21025.040000000001</v>
      </c>
      <c r="AC433" s="73">
        <v>25983.15</v>
      </c>
      <c r="AD433" s="73">
        <v>21025.040000000001</v>
      </c>
      <c r="AE433" s="73">
        <v>25983.15</v>
      </c>
      <c r="AF433" s="73"/>
      <c r="AG433" s="73">
        <f>IFERROR(VLOOKUP(J433,'Roll ups'!D:E,2,FALSE),0)</f>
        <v>22444928.369999994</v>
      </c>
      <c r="AH433" s="74">
        <f>IF(Table2[[#This Row],[CATEGORY TTL LOOKUP]]=0,0,IF(Table2[[#This Row],[CATEGORY TTL LOOKUP]]&gt;0,SUM(AB433/AG433)))</f>
        <v>9.3673901085388075E-4</v>
      </c>
      <c r="AI433" s="74" t="str">
        <f>IFERROR(IF(AH433&lt;#REF!,"STRIKE",IF(AH433&gt;=#REF!,"GOOD")),"NO DATA")</f>
        <v>NO DATA</v>
      </c>
      <c r="AJ433" s="75">
        <f>IFERROR(VLOOKUP(K433,'Roll ups'!H:I,2,FALSE),0)</f>
        <v>75793138.070000067</v>
      </c>
      <c r="AK433" s="76">
        <f>IF(Table2[[#This Row],[PRICE TIER LOOKUP]]=0,0,IF(Table2[[#This Row],[PRICE TIER LOOKUP]]&gt;0,SUM(AB433/AJ433)))</f>
        <v>2.7740031004629947E-4</v>
      </c>
      <c r="AL433" s="74" t="e">
        <f>IF(AK433&lt;#REF!,"STRIKE",IF(AK433&gt;=#REF!,"GOOD"))</f>
        <v>#REF!</v>
      </c>
      <c r="AM433" s="75">
        <f>VLOOKUP(H433,'Roll ups'!A:B,2,FALSE)</f>
        <v>325145452.83999985</v>
      </c>
      <c r="AN433" s="77">
        <f t="shared" si="14"/>
        <v>6.4663490804978813E-5</v>
      </c>
      <c r="AO433" s="74" t="str">
        <f>IFERROR(VLOOKUP(Table2[[#This Row],[Product Name]],'Roll ups'!L:P,5,FALSE),"GOOD")</f>
        <v>GOOD</v>
      </c>
      <c r="AP433" s="74">
        <f>Table2[[#This Row],[Retail Dollar Vol Current 12 Mths]]/Table2[[#This Row],[SHELF SALES  LOOKUP]]</f>
        <v>6.4663490804978813E-5</v>
      </c>
      <c r="AQ433" s="69">
        <f t="shared" si="15"/>
        <v>0</v>
      </c>
      <c r="AR43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433" s="69" t="e">
        <f>IF(Table2[[#This Row],[Shelf Dollar Vol Current 12 Mths]]&gt;#REF!,"MEETS $ CRITERIA",IF(Table2[[#This Row],[Shelf Dollar Vol Current 12 Mths]]&lt;#REF!+1,"DOES NOT MEET $ CRITERIA"))</f>
        <v>#REF!</v>
      </c>
      <c r="AT433" s="78"/>
    </row>
    <row r="434" spans="1:46" ht="13.8" x14ac:dyDescent="0.3">
      <c r="A434" s="68" t="s">
        <v>2428</v>
      </c>
      <c r="B434" s="69">
        <v>82611</v>
      </c>
      <c r="C434" s="69">
        <v>405</v>
      </c>
      <c r="D434" s="69" t="s">
        <v>25</v>
      </c>
      <c r="E434" s="70" t="s">
        <v>6313</v>
      </c>
      <c r="F434" s="70"/>
      <c r="G434" s="71" t="s">
        <v>7196</v>
      </c>
      <c r="H434" s="69" t="s">
        <v>6315</v>
      </c>
      <c r="I434" s="68" t="s">
        <v>54</v>
      </c>
      <c r="J434" s="68" t="s">
        <v>191</v>
      </c>
      <c r="K434" s="68" t="s">
        <v>89</v>
      </c>
      <c r="L434" s="68" t="s">
        <v>89</v>
      </c>
      <c r="M434" s="68" t="s">
        <v>191</v>
      </c>
      <c r="N434" s="68" t="s">
        <v>272</v>
      </c>
      <c r="O434" s="68" t="s">
        <v>7197</v>
      </c>
      <c r="P434" s="72" t="s">
        <v>191</v>
      </c>
      <c r="Q434" s="68" t="s">
        <v>6387</v>
      </c>
      <c r="R434" s="68" t="s">
        <v>31</v>
      </c>
      <c r="S434" s="68">
        <v>9</v>
      </c>
      <c r="T434" s="68">
        <v>6</v>
      </c>
      <c r="U434" s="68">
        <v>0.33</v>
      </c>
      <c r="V434" s="68">
        <v>31.5</v>
      </c>
      <c r="W434" s="68">
        <v>24</v>
      </c>
      <c r="X434" s="68">
        <v>0.24</v>
      </c>
      <c r="Y434" s="68">
        <v>118.5</v>
      </c>
      <c r="Z434" s="68">
        <v>158.5</v>
      </c>
      <c r="AA434" s="68">
        <v>-0.34</v>
      </c>
      <c r="AB434" s="73">
        <v>13110.84</v>
      </c>
      <c r="AC434" s="73">
        <v>17278.439999999999</v>
      </c>
      <c r="AD434" s="73">
        <v>13110.84</v>
      </c>
      <c r="AE434" s="73">
        <v>17278.439999999999</v>
      </c>
      <c r="AF434" s="73"/>
      <c r="AG434" s="73">
        <f>IFERROR(VLOOKUP(J434,'Roll ups'!D:E,2,FALSE),0)</f>
        <v>22444928.369999994</v>
      </c>
      <c r="AH434" s="74">
        <f>IF(Table2[[#This Row],[CATEGORY TTL LOOKUP]]=0,0,IF(Table2[[#This Row],[CATEGORY TTL LOOKUP]]&gt;0,SUM(AB434/AG434)))</f>
        <v>5.8413374210291604E-4</v>
      </c>
      <c r="AI434" s="74" t="str">
        <f>IFERROR(IF(AH434&lt;#REF!,"STRIKE",IF(AH434&gt;=#REF!,"GOOD")),"NO DATA")</f>
        <v>NO DATA</v>
      </c>
      <c r="AJ434" s="75">
        <f>IFERROR(VLOOKUP(K434,'Roll ups'!H:I,2,FALSE),0)</f>
        <v>75793138.070000067</v>
      </c>
      <c r="AK434" s="76">
        <f>IF(Table2[[#This Row],[PRICE TIER LOOKUP]]=0,0,IF(Table2[[#This Row],[PRICE TIER LOOKUP]]&gt;0,SUM(AB434/AJ434)))</f>
        <v>1.7298188640627672E-4</v>
      </c>
      <c r="AL434" s="74" t="e">
        <f>IF(AK434&lt;#REF!,"STRIKE",IF(AK434&gt;=#REF!,"GOOD"))</f>
        <v>#REF!</v>
      </c>
      <c r="AM434" s="75">
        <f>VLOOKUP(H434,'Roll ups'!A:B,2,FALSE)</f>
        <v>325145452.83999985</v>
      </c>
      <c r="AN434" s="77">
        <f t="shared" si="14"/>
        <v>4.0322999708231153E-5</v>
      </c>
      <c r="AO434" s="74" t="str">
        <f>IFERROR(VLOOKUP(Table2[[#This Row],[Product Name]],'Roll ups'!L:P,5,FALSE),"GOOD")</f>
        <v>GOOD</v>
      </c>
      <c r="AP434" s="74">
        <f>Table2[[#This Row],[Retail Dollar Vol Current 12 Mths]]/Table2[[#This Row],[SHELF SALES  LOOKUP]]</f>
        <v>4.0322999708231153E-5</v>
      </c>
      <c r="AQ434" s="69">
        <f t="shared" si="15"/>
        <v>0</v>
      </c>
      <c r="AR43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434" s="69" t="e">
        <f>IF(Table2[[#This Row],[Shelf Dollar Vol Current 12 Mths]]&gt;#REF!,"MEETS $ CRITERIA",IF(Table2[[#This Row],[Shelf Dollar Vol Current 12 Mths]]&lt;#REF!+1,"DOES NOT MEET $ CRITERIA"))</f>
        <v>#REF!</v>
      </c>
      <c r="AT434" s="78"/>
    </row>
    <row r="435" spans="1:46" ht="13.8" x14ac:dyDescent="0.3">
      <c r="A435" s="68" t="s">
        <v>1992</v>
      </c>
      <c r="B435" s="69">
        <v>82786</v>
      </c>
      <c r="C435" s="69">
        <v>518</v>
      </c>
      <c r="D435" s="69" t="s">
        <v>25</v>
      </c>
      <c r="E435" s="70" t="s">
        <v>6313</v>
      </c>
      <c r="F435" s="70"/>
      <c r="G435" s="71" t="s">
        <v>7198</v>
      </c>
      <c r="H435" s="69" t="s">
        <v>6315</v>
      </c>
      <c r="I435" s="68" t="s">
        <v>54</v>
      </c>
      <c r="J435" s="68" t="s">
        <v>191</v>
      </c>
      <c r="K435" s="68" t="s">
        <v>89</v>
      </c>
      <c r="L435" s="68" t="s">
        <v>89</v>
      </c>
      <c r="M435" s="68" t="s">
        <v>191</v>
      </c>
      <c r="N435" s="68" t="s">
        <v>272</v>
      </c>
      <c r="O435" s="68" t="s">
        <v>7199</v>
      </c>
      <c r="P435" s="72" t="s">
        <v>191</v>
      </c>
      <c r="Q435" s="68" t="s">
        <v>6387</v>
      </c>
      <c r="R435" s="68" t="s">
        <v>31</v>
      </c>
      <c r="S435" s="68">
        <v>23</v>
      </c>
      <c r="T435" s="68">
        <v>51</v>
      </c>
      <c r="U435" s="68">
        <v>-1.25</v>
      </c>
      <c r="V435" s="68">
        <v>90.83</v>
      </c>
      <c r="W435" s="68">
        <v>134</v>
      </c>
      <c r="X435" s="68">
        <v>-0.48</v>
      </c>
      <c r="Y435" s="68">
        <v>473.83</v>
      </c>
      <c r="Z435" s="68">
        <v>549.5</v>
      </c>
      <c r="AA435" s="68">
        <v>-0.16</v>
      </c>
      <c r="AB435" s="73">
        <v>52424.92</v>
      </c>
      <c r="AC435" s="73">
        <v>60024.4</v>
      </c>
      <c r="AD435" s="73">
        <v>52424.92</v>
      </c>
      <c r="AE435" s="73">
        <v>60024.4</v>
      </c>
      <c r="AF435" s="73"/>
      <c r="AG435" s="73">
        <f>IFERROR(VLOOKUP(J435,'Roll ups'!D:E,2,FALSE),0)</f>
        <v>22444928.369999994</v>
      </c>
      <c r="AH435" s="74">
        <f>IF(Table2[[#This Row],[CATEGORY TTL LOOKUP]]=0,0,IF(Table2[[#This Row],[CATEGORY TTL LOOKUP]]&gt;0,SUM(AB435/AG435)))</f>
        <v>2.3357134019670748E-3</v>
      </c>
      <c r="AI435" s="74" t="str">
        <f>IFERROR(IF(AH435&lt;#REF!,"STRIKE",IF(AH435&gt;=#REF!,"GOOD")),"NO DATA")</f>
        <v>NO DATA</v>
      </c>
      <c r="AJ435" s="75">
        <f>IFERROR(VLOOKUP(K435,'Roll ups'!H:I,2,FALSE),0)</f>
        <v>75793138.070000067</v>
      </c>
      <c r="AK435" s="76">
        <f>IF(Table2[[#This Row],[PRICE TIER LOOKUP]]=0,0,IF(Table2[[#This Row],[PRICE TIER LOOKUP]]&gt;0,SUM(AB435/AJ435)))</f>
        <v>6.9168425183269296E-4</v>
      </c>
      <c r="AL435" s="74" t="e">
        <f>IF(AK435&lt;#REF!,"STRIKE",IF(AK435&gt;=#REF!,"GOOD"))</f>
        <v>#REF!</v>
      </c>
      <c r="AM435" s="75">
        <f>VLOOKUP(H435,'Roll ups'!A:B,2,FALSE)</f>
        <v>325145452.83999985</v>
      </c>
      <c r="AN435" s="77">
        <f t="shared" si="14"/>
        <v>1.6123528575316619E-4</v>
      </c>
      <c r="AO435" s="74" t="str">
        <f>IFERROR(VLOOKUP(Table2[[#This Row],[Product Name]],'Roll ups'!L:P,5,FALSE),"GOOD")</f>
        <v>GOOD</v>
      </c>
      <c r="AP435" s="74">
        <f>Table2[[#This Row],[Retail Dollar Vol Current 12 Mths]]/Table2[[#This Row],[SHELF SALES  LOOKUP]]</f>
        <v>1.6123528575316619E-4</v>
      </c>
      <c r="AQ435" s="69">
        <f t="shared" si="15"/>
        <v>0</v>
      </c>
      <c r="AR43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435" s="69" t="e">
        <f>IF(Table2[[#This Row],[Shelf Dollar Vol Current 12 Mths]]&gt;#REF!,"MEETS $ CRITERIA",IF(Table2[[#This Row],[Shelf Dollar Vol Current 12 Mths]]&lt;#REF!+1,"DOES NOT MEET $ CRITERIA"))</f>
        <v>#REF!</v>
      </c>
      <c r="AT435" s="78"/>
    </row>
    <row r="436" spans="1:46" ht="13.8" x14ac:dyDescent="0.3">
      <c r="A436" s="68" t="s">
        <v>2204</v>
      </c>
      <c r="B436" s="69">
        <v>82787</v>
      </c>
      <c r="C436" s="69">
        <v>427</v>
      </c>
      <c r="D436" s="69" t="s">
        <v>25</v>
      </c>
      <c r="E436" s="70" t="s">
        <v>6313</v>
      </c>
      <c r="F436" s="70"/>
      <c r="G436" s="71" t="s">
        <v>7200</v>
      </c>
      <c r="H436" s="69" t="s">
        <v>6315</v>
      </c>
      <c r="I436" s="68" t="s">
        <v>54</v>
      </c>
      <c r="J436" s="68" t="s">
        <v>191</v>
      </c>
      <c r="K436" s="68" t="s">
        <v>89</v>
      </c>
      <c r="L436" s="68" t="s">
        <v>89</v>
      </c>
      <c r="M436" s="68" t="s">
        <v>191</v>
      </c>
      <c r="N436" s="68" t="s">
        <v>272</v>
      </c>
      <c r="O436" s="68" t="s">
        <v>7201</v>
      </c>
      <c r="P436" s="72" t="s">
        <v>191</v>
      </c>
      <c r="Q436" s="68" t="s">
        <v>6387</v>
      </c>
      <c r="R436" s="68" t="s">
        <v>31</v>
      </c>
      <c r="S436" s="68">
        <v>18</v>
      </c>
      <c r="T436" s="68">
        <v>10.66</v>
      </c>
      <c r="U436" s="68">
        <v>0.4</v>
      </c>
      <c r="V436" s="68">
        <v>56.88</v>
      </c>
      <c r="W436" s="68">
        <v>43.66</v>
      </c>
      <c r="X436" s="68">
        <v>0.23</v>
      </c>
      <c r="Y436" s="68">
        <v>259.83999999999997</v>
      </c>
      <c r="Z436" s="68">
        <v>411.17</v>
      </c>
      <c r="AA436" s="68">
        <v>-0.57999999999999996</v>
      </c>
      <c r="AB436" s="73">
        <v>25167.64</v>
      </c>
      <c r="AC436" s="73">
        <v>40240.959999999999</v>
      </c>
      <c r="AD436" s="73">
        <v>25167.64</v>
      </c>
      <c r="AE436" s="73">
        <v>40240.959999999999</v>
      </c>
      <c r="AF436" s="73"/>
      <c r="AG436" s="73">
        <f>IFERROR(VLOOKUP(J436,'Roll ups'!D:E,2,FALSE),0)</f>
        <v>22444928.369999994</v>
      </c>
      <c r="AH436" s="74">
        <f>IF(Table2[[#This Row],[CATEGORY TTL LOOKUP]]=0,0,IF(Table2[[#This Row],[CATEGORY TTL LOOKUP]]&gt;0,SUM(AB436/AG436)))</f>
        <v>1.1213063185195635E-3</v>
      </c>
      <c r="AI436" s="74" t="str">
        <f>IFERROR(IF(AH436&lt;#REF!,"STRIKE",IF(AH436&gt;=#REF!,"GOOD")),"NO DATA")</f>
        <v>NO DATA</v>
      </c>
      <c r="AJ436" s="75">
        <f>IFERROR(VLOOKUP(K436,'Roll ups'!H:I,2,FALSE),0)</f>
        <v>75793138.070000067</v>
      </c>
      <c r="AK436" s="76">
        <f>IF(Table2[[#This Row],[PRICE TIER LOOKUP]]=0,0,IF(Table2[[#This Row],[PRICE TIER LOOKUP]]&gt;0,SUM(AB436/AJ436)))</f>
        <v>3.3205697297763271E-4</v>
      </c>
      <c r="AL436" s="74" t="e">
        <f>IF(AK436&lt;#REF!,"STRIKE",IF(AK436&gt;=#REF!,"GOOD"))</f>
        <v>#REF!</v>
      </c>
      <c r="AM436" s="75">
        <f>VLOOKUP(H436,'Roll ups'!A:B,2,FALSE)</f>
        <v>325145452.83999985</v>
      </c>
      <c r="AN436" s="77">
        <f t="shared" si="14"/>
        <v>7.7404250252223857E-5</v>
      </c>
      <c r="AO436" s="74" t="str">
        <f>IFERROR(VLOOKUP(Table2[[#This Row],[Product Name]],'Roll ups'!L:P,5,FALSE),"GOOD")</f>
        <v>GOOD</v>
      </c>
      <c r="AP436" s="74">
        <f>Table2[[#This Row],[Retail Dollar Vol Current 12 Mths]]/Table2[[#This Row],[SHELF SALES  LOOKUP]]</f>
        <v>7.7404250252223857E-5</v>
      </c>
      <c r="AQ436" s="69">
        <f t="shared" si="15"/>
        <v>0</v>
      </c>
      <c r="AR43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436" s="69" t="e">
        <f>IF(Table2[[#This Row],[Shelf Dollar Vol Current 12 Mths]]&gt;#REF!,"MEETS $ CRITERIA",IF(Table2[[#This Row],[Shelf Dollar Vol Current 12 Mths]]&lt;#REF!+1,"DOES NOT MEET $ CRITERIA"))</f>
        <v>#REF!</v>
      </c>
      <c r="AT436" s="78"/>
    </row>
    <row r="437" spans="1:46" ht="13.8" x14ac:dyDescent="0.3">
      <c r="A437" s="68" t="s">
        <v>2833</v>
      </c>
      <c r="B437" s="69">
        <v>82820</v>
      </c>
      <c r="C437" s="69">
        <v>309</v>
      </c>
      <c r="D437" s="69" t="s">
        <v>25</v>
      </c>
      <c r="E437" s="70" t="s">
        <v>6313</v>
      </c>
      <c r="F437" s="70"/>
      <c r="G437" s="71" t="s">
        <v>7202</v>
      </c>
      <c r="H437" s="69" t="s">
        <v>6315</v>
      </c>
      <c r="I437" s="68" t="s">
        <v>54</v>
      </c>
      <c r="J437" s="68" t="s">
        <v>191</v>
      </c>
      <c r="K437" s="68" t="s">
        <v>89</v>
      </c>
      <c r="L437" s="68" t="s">
        <v>89</v>
      </c>
      <c r="M437" s="68" t="s">
        <v>191</v>
      </c>
      <c r="N437" s="68" t="s">
        <v>272</v>
      </c>
      <c r="O437" s="68" t="s">
        <v>7203</v>
      </c>
      <c r="P437" s="72" t="s">
        <v>191</v>
      </c>
      <c r="Q437" s="68" t="s">
        <v>6387</v>
      </c>
      <c r="R437" s="68" t="s">
        <v>31</v>
      </c>
      <c r="S437" s="68">
        <v>26</v>
      </c>
      <c r="T437" s="68">
        <v>18</v>
      </c>
      <c r="U437" s="68">
        <v>0.31</v>
      </c>
      <c r="V437" s="68">
        <v>92.25</v>
      </c>
      <c r="W437" s="68">
        <v>91</v>
      </c>
      <c r="X437" s="68">
        <v>0.01</v>
      </c>
      <c r="Y437" s="68">
        <v>376.83</v>
      </c>
      <c r="Z437" s="68">
        <v>281.83</v>
      </c>
      <c r="AA437" s="68">
        <v>0.25</v>
      </c>
      <c r="AB437" s="73">
        <v>41692.839999999997</v>
      </c>
      <c r="AC437" s="73">
        <v>30717.21</v>
      </c>
      <c r="AD437" s="73">
        <v>41692.839999999997</v>
      </c>
      <c r="AE437" s="73">
        <v>30717.21</v>
      </c>
      <c r="AF437" s="73"/>
      <c r="AG437" s="73">
        <f>IFERROR(VLOOKUP(J437,'Roll ups'!D:E,2,FALSE),0)</f>
        <v>22444928.369999994</v>
      </c>
      <c r="AH437" s="74">
        <f>IF(Table2[[#This Row],[CATEGORY TTL LOOKUP]]=0,0,IF(Table2[[#This Row],[CATEGORY TTL LOOKUP]]&gt;0,SUM(AB437/AG437)))</f>
        <v>1.8575617312161646E-3</v>
      </c>
      <c r="AI437" s="74" t="str">
        <f>IFERROR(IF(AH437&lt;#REF!,"STRIKE",IF(AH437&gt;=#REF!,"GOOD")),"NO DATA")</f>
        <v>NO DATA</v>
      </c>
      <c r="AJ437" s="75">
        <f>IFERROR(VLOOKUP(K437,'Roll ups'!H:I,2,FALSE),0)</f>
        <v>75793138.070000067</v>
      </c>
      <c r="AK437" s="76">
        <f>IF(Table2[[#This Row],[PRICE TIER LOOKUP]]=0,0,IF(Table2[[#This Row],[PRICE TIER LOOKUP]]&gt;0,SUM(AB437/AJ437)))</f>
        <v>5.5008726464780822E-4</v>
      </c>
      <c r="AL437" s="74" t="e">
        <f>IF(AK437&lt;#REF!,"STRIKE",IF(AK437&gt;=#REF!,"GOOD"))</f>
        <v>#REF!</v>
      </c>
      <c r="AM437" s="75">
        <f>VLOOKUP(H437,'Roll ups'!A:B,2,FALSE)</f>
        <v>325145452.83999985</v>
      </c>
      <c r="AN437" s="77">
        <f t="shared" si="14"/>
        <v>1.2822827333377023E-4</v>
      </c>
      <c r="AO437" s="74" t="str">
        <f>IFERROR(VLOOKUP(Table2[[#This Row],[Product Name]],'Roll ups'!L:P,5,FALSE),"GOOD")</f>
        <v>GOOD</v>
      </c>
      <c r="AP437" s="74">
        <f>Table2[[#This Row],[Retail Dollar Vol Current 12 Mths]]/Table2[[#This Row],[SHELF SALES  LOOKUP]]</f>
        <v>1.2822827333377023E-4</v>
      </c>
      <c r="AQ437" s="69">
        <f t="shared" si="15"/>
        <v>0</v>
      </c>
      <c r="AR43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437" s="69" t="e">
        <f>IF(Table2[[#This Row],[Shelf Dollar Vol Current 12 Mths]]&gt;#REF!,"MEETS $ CRITERIA",IF(Table2[[#This Row],[Shelf Dollar Vol Current 12 Mths]]&lt;#REF!+1,"DOES NOT MEET $ CRITERIA"))</f>
        <v>#REF!</v>
      </c>
      <c r="AT437" s="78"/>
    </row>
    <row r="438" spans="1:46" ht="13.8" x14ac:dyDescent="0.3">
      <c r="A438" s="68" t="s">
        <v>4064</v>
      </c>
      <c r="B438" s="69">
        <v>82840</v>
      </c>
      <c r="C438" s="69">
        <v>360</v>
      </c>
      <c r="D438" s="69" t="s">
        <v>25</v>
      </c>
      <c r="E438" s="70" t="s">
        <v>6313</v>
      </c>
      <c r="F438" s="70"/>
      <c r="G438" s="71" t="s">
        <v>7204</v>
      </c>
      <c r="H438" s="69" t="s">
        <v>6315</v>
      </c>
      <c r="I438" s="68" t="s">
        <v>54</v>
      </c>
      <c r="J438" s="68" t="s">
        <v>191</v>
      </c>
      <c r="K438" s="68" t="s">
        <v>89</v>
      </c>
      <c r="L438" s="68" t="s">
        <v>89</v>
      </c>
      <c r="M438" s="68" t="s">
        <v>191</v>
      </c>
      <c r="N438" s="68" t="s">
        <v>272</v>
      </c>
      <c r="O438" s="68" t="s">
        <v>7205</v>
      </c>
      <c r="P438" s="72" t="s">
        <v>191</v>
      </c>
      <c r="Q438" s="68" t="s">
        <v>6387</v>
      </c>
      <c r="R438" s="68" t="s">
        <v>31</v>
      </c>
      <c r="S438" s="68">
        <v>28</v>
      </c>
      <c r="T438" s="68">
        <v>36</v>
      </c>
      <c r="U438" s="68">
        <v>-0.28000000000000003</v>
      </c>
      <c r="V438" s="68">
        <v>81.08</v>
      </c>
      <c r="W438" s="68">
        <v>131</v>
      </c>
      <c r="X438" s="68">
        <v>-0.62</v>
      </c>
      <c r="Y438" s="68">
        <v>328.08</v>
      </c>
      <c r="Z438" s="68">
        <v>450.33</v>
      </c>
      <c r="AA438" s="68">
        <v>-0.37</v>
      </c>
      <c r="AB438" s="73">
        <v>36299.14</v>
      </c>
      <c r="AC438" s="73">
        <v>49004.44</v>
      </c>
      <c r="AD438" s="73">
        <v>36299.14</v>
      </c>
      <c r="AE438" s="73">
        <v>49004.44</v>
      </c>
      <c r="AF438" s="73"/>
      <c r="AG438" s="73">
        <f>IFERROR(VLOOKUP(J438,'Roll ups'!D:E,2,FALSE),0)</f>
        <v>22444928.369999994</v>
      </c>
      <c r="AH438" s="74">
        <f>IF(Table2[[#This Row],[CATEGORY TTL LOOKUP]]=0,0,IF(Table2[[#This Row],[CATEGORY TTL LOOKUP]]&gt;0,SUM(AB438/AG438)))</f>
        <v>1.6172535461738259E-3</v>
      </c>
      <c r="AI438" s="74" t="str">
        <f>IFERROR(IF(AH438&lt;#REF!,"STRIKE",IF(AH438&gt;=#REF!,"GOOD")),"NO DATA")</f>
        <v>NO DATA</v>
      </c>
      <c r="AJ438" s="75">
        <f>IFERROR(VLOOKUP(K438,'Roll ups'!H:I,2,FALSE),0)</f>
        <v>75793138.070000067</v>
      </c>
      <c r="AK438" s="76">
        <f>IF(Table2[[#This Row],[PRICE TIER LOOKUP]]=0,0,IF(Table2[[#This Row],[PRICE TIER LOOKUP]]&gt;0,SUM(AB438/AJ438)))</f>
        <v>4.7892383036674506E-4</v>
      </c>
      <c r="AL438" s="74" t="e">
        <f>IF(AK438&lt;#REF!,"STRIKE",IF(AK438&gt;=#REF!,"GOOD"))</f>
        <v>#REF!</v>
      </c>
      <c r="AM438" s="75">
        <f>VLOOKUP(H438,'Roll ups'!A:B,2,FALSE)</f>
        <v>325145452.83999985</v>
      </c>
      <c r="AN438" s="77">
        <f t="shared" si="14"/>
        <v>1.1163969750443463E-4</v>
      </c>
      <c r="AO438" s="74" t="str">
        <f>IFERROR(VLOOKUP(Table2[[#This Row],[Product Name]],'Roll ups'!L:P,5,FALSE),"GOOD")</f>
        <v>GOOD</v>
      </c>
      <c r="AP438" s="74">
        <f>Table2[[#This Row],[Retail Dollar Vol Current 12 Mths]]/Table2[[#This Row],[SHELF SALES  LOOKUP]]</f>
        <v>1.1163969750443463E-4</v>
      </c>
      <c r="AQ438" s="69">
        <f t="shared" si="15"/>
        <v>0</v>
      </c>
      <c r="AR43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438" s="69" t="e">
        <f>IF(Table2[[#This Row],[Shelf Dollar Vol Current 12 Mths]]&gt;#REF!,"MEETS $ CRITERIA",IF(Table2[[#This Row],[Shelf Dollar Vol Current 12 Mths]]&lt;#REF!+1,"DOES NOT MEET $ CRITERIA"))</f>
        <v>#REF!</v>
      </c>
      <c r="AT438" s="78"/>
    </row>
    <row r="439" spans="1:46" ht="13.8" x14ac:dyDescent="0.3">
      <c r="A439" s="68" t="s">
        <v>2875</v>
      </c>
      <c r="B439" s="69">
        <v>82844</v>
      </c>
      <c r="C439" s="69">
        <v>306</v>
      </c>
      <c r="D439" s="69" t="s">
        <v>25</v>
      </c>
      <c r="E439" s="70" t="s">
        <v>6313</v>
      </c>
      <c r="F439" s="70"/>
      <c r="G439" s="71" t="s">
        <v>7206</v>
      </c>
      <c r="H439" s="69" t="s">
        <v>6315</v>
      </c>
      <c r="I439" s="68" t="s">
        <v>54</v>
      </c>
      <c r="J439" s="68" t="s">
        <v>191</v>
      </c>
      <c r="K439" s="68" t="s">
        <v>89</v>
      </c>
      <c r="L439" s="68" t="s">
        <v>89</v>
      </c>
      <c r="M439" s="68" t="s">
        <v>191</v>
      </c>
      <c r="N439" s="68" t="s">
        <v>272</v>
      </c>
      <c r="O439" s="68" t="s">
        <v>7207</v>
      </c>
      <c r="P439" s="72" t="s">
        <v>191</v>
      </c>
      <c r="Q439" s="68" t="s">
        <v>6387</v>
      </c>
      <c r="R439" s="68" t="s">
        <v>31</v>
      </c>
      <c r="S439" s="68">
        <v>9</v>
      </c>
      <c r="T439" s="68">
        <v>15</v>
      </c>
      <c r="U439" s="68">
        <v>-0.67</v>
      </c>
      <c r="V439" s="68">
        <v>37</v>
      </c>
      <c r="W439" s="68">
        <v>39</v>
      </c>
      <c r="X439" s="68">
        <v>-0.05</v>
      </c>
      <c r="Y439" s="68">
        <v>173</v>
      </c>
      <c r="Z439" s="68">
        <v>204</v>
      </c>
      <c r="AA439" s="68">
        <v>-0.18</v>
      </c>
      <c r="AB439" s="73">
        <v>18642.48</v>
      </c>
      <c r="AC439" s="73">
        <v>22106.880000000001</v>
      </c>
      <c r="AD439" s="73">
        <v>18642.48</v>
      </c>
      <c r="AE439" s="73">
        <v>22106.880000000001</v>
      </c>
      <c r="AF439" s="73"/>
      <c r="AG439" s="73">
        <f>IFERROR(VLOOKUP(J439,'Roll ups'!D:E,2,FALSE),0)</f>
        <v>22444928.369999994</v>
      </c>
      <c r="AH439" s="74">
        <f>IF(Table2[[#This Row],[CATEGORY TTL LOOKUP]]=0,0,IF(Table2[[#This Row],[CATEGORY TTL LOOKUP]]&gt;0,SUM(AB439/AG439)))</f>
        <v>8.3058763622153654E-4</v>
      </c>
      <c r="AI439" s="74" t="str">
        <f>IFERROR(IF(AH439&lt;#REF!,"STRIKE",IF(AH439&gt;=#REF!,"GOOD")),"NO DATA")</f>
        <v>NO DATA</v>
      </c>
      <c r="AJ439" s="75">
        <f>IFERROR(VLOOKUP(K439,'Roll ups'!H:I,2,FALSE),0)</f>
        <v>75793138.070000067</v>
      </c>
      <c r="AK439" s="76">
        <f>IF(Table2[[#This Row],[PRICE TIER LOOKUP]]=0,0,IF(Table2[[#This Row],[PRICE TIER LOOKUP]]&gt;0,SUM(AB439/AJ439)))</f>
        <v>2.459652743600933E-4</v>
      </c>
      <c r="AL439" s="74" t="e">
        <f>IF(AK439&lt;#REF!,"STRIKE",IF(AK439&gt;=#REF!,"GOOD"))</f>
        <v>#REF!</v>
      </c>
      <c r="AM439" s="75">
        <f>VLOOKUP(H439,'Roll ups'!A:B,2,FALSE)</f>
        <v>325145452.83999985</v>
      </c>
      <c r="AN439" s="77">
        <f t="shared" si="14"/>
        <v>5.7335816438969971E-5</v>
      </c>
      <c r="AO439" s="74" t="str">
        <f>IFERROR(VLOOKUP(Table2[[#This Row],[Product Name]],'Roll ups'!L:P,5,FALSE),"GOOD")</f>
        <v>GOOD</v>
      </c>
      <c r="AP439" s="74">
        <f>Table2[[#This Row],[Retail Dollar Vol Current 12 Mths]]/Table2[[#This Row],[SHELF SALES  LOOKUP]]</f>
        <v>5.7335816438969971E-5</v>
      </c>
      <c r="AQ439" s="69">
        <f t="shared" si="15"/>
        <v>0</v>
      </c>
      <c r="AR43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439" s="69" t="e">
        <f>IF(Table2[[#This Row],[Shelf Dollar Vol Current 12 Mths]]&gt;#REF!,"MEETS $ CRITERIA",IF(Table2[[#This Row],[Shelf Dollar Vol Current 12 Mths]]&lt;#REF!+1,"DOES NOT MEET $ CRITERIA"))</f>
        <v>#REF!</v>
      </c>
      <c r="AT439" s="78"/>
    </row>
    <row r="440" spans="1:46" ht="13.8" x14ac:dyDescent="0.3">
      <c r="A440" s="68" t="s">
        <v>1801</v>
      </c>
      <c r="B440" s="69">
        <v>82846</v>
      </c>
      <c r="C440" s="69">
        <v>554</v>
      </c>
      <c r="D440" s="69" t="s">
        <v>25</v>
      </c>
      <c r="E440" s="70" t="s">
        <v>6313</v>
      </c>
      <c r="F440" s="70"/>
      <c r="G440" s="71" t="s">
        <v>7208</v>
      </c>
      <c r="H440" s="69" t="s">
        <v>6315</v>
      </c>
      <c r="I440" s="68" t="s">
        <v>54</v>
      </c>
      <c r="J440" s="68" t="s">
        <v>191</v>
      </c>
      <c r="K440" s="68" t="s">
        <v>89</v>
      </c>
      <c r="L440" s="68" t="s">
        <v>89</v>
      </c>
      <c r="M440" s="68" t="s">
        <v>191</v>
      </c>
      <c r="N440" s="68" t="s">
        <v>272</v>
      </c>
      <c r="O440" s="68" t="s">
        <v>7209</v>
      </c>
      <c r="P440" s="72" t="s">
        <v>191</v>
      </c>
      <c r="Q440" s="68" t="s">
        <v>6387</v>
      </c>
      <c r="R440" s="68" t="s">
        <v>31</v>
      </c>
      <c r="S440" s="68">
        <v>77</v>
      </c>
      <c r="T440" s="68">
        <v>89.83</v>
      </c>
      <c r="U440" s="68">
        <v>-0.17</v>
      </c>
      <c r="V440" s="68">
        <v>235.83</v>
      </c>
      <c r="W440" s="68">
        <v>256.08</v>
      </c>
      <c r="X440" s="68">
        <v>-0.09</v>
      </c>
      <c r="Y440" s="68">
        <v>875.67</v>
      </c>
      <c r="Z440" s="68">
        <v>930.25</v>
      </c>
      <c r="AA440" s="68">
        <v>-0.06</v>
      </c>
      <c r="AB440" s="73">
        <v>96883.76</v>
      </c>
      <c r="AC440" s="73">
        <v>101455.27</v>
      </c>
      <c r="AD440" s="73">
        <v>96883.76</v>
      </c>
      <c r="AE440" s="73">
        <v>101455.27</v>
      </c>
      <c r="AF440" s="73"/>
      <c r="AG440" s="73">
        <f>IFERROR(VLOOKUP(J440,'Roll ups'!D:E,2,FALSE),0)</f>
        <v>22444928.369999994</v>
      </c>
      <c r="AH440" s="74">
        <f>IF(Table2[[#This Row],[CATEGORY TTL LOOKUP]]=0,0,IF(Table2[[#This Row],[CATEGORY TTL LOOKUP]]&gt;0,SUM(AB440/AG440)))</f>
        <v>4.3165100998716188E-3</v>
      </c>
      <c r="AI440" s="74" t="str">
        <f>IFERROR(IF(AH440&lt;#REF!,"STRIKE",IF(AH440&gt;=#REF!,"GOOD")),"NO DATA")</f>
        <v>NO DATA</v>
      </c>
      <c r="AJ440" s="75">
        <f>IFERROR(VLOOKUP(K440,'Roll ups'!H:I,2,FALSE),0)</f>
        <v>75793138.070000067</v>
      </c>
      <c r="AK440" s="76">
        <f>IF(Table2[[#This Row],[PRICE TIER LOOKUP]]=0,0,IF(Table2[[#This Row],[PRICE TIER LOOKUP]]&gt;0,SUM(AB440/AJ440)))</f>
        <v>1.2782655853425849E-3</v>
      </c>
      <c r="AL440" s="74" t="e">
        <f>IF(AK440&lt;#REF!,"STRIKE",IF(AK440&gt;=#REF!,"GOOD"))</f>
        <v>#REF!</v>
      </c>
      <c r="AM440" s="75">
        <f>VLOOKUP(H440,'Roll ups'!A:B,2,FALSE)</f>
        <v>325145452.83999985</v>
      </c>
      <c r="AN440" s="77">
        <f t="shared" si="14"/>
        <v>2.9797052105069824E-4</v>
      </c>
      <c r="AO440" s="74" t="str">
        <f>IFERROR(VLOOKUP(Table2[[#This Row],[Product Name]],'Roll ups'!L:P,5,FALSE),"GOOD")</f>
        <v>GOOD</v>
      </c>
      <c r="AP440" s="74">
        <f>Table2[[#This Row],[Retail Dollar Vol Current 12 Mths]]/Table2[[#This Row],[SHELF SALES  LOOKUP]]</f>
        <v>2.9797052105069824E-4</v>
      </c>
      <c r="AQ440" s="69">
        <f t="shared" si="15"/>
        <v>0</v>
      </c>
      <c r="AR44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440" s="69" t="e">
        <f>IF(Table2[[#This Row],[Shelf Dollar Vol Current 12 Mths]]&gt;#REF!,"MEETS $ CRITERIA",IF(Table2[[#This Row],[Shelf Dollar Vol Current 12 Mths]]&lt;#REF!+1,"DOES NOT MEET $ CRITERIA"))</f>
        <v>#REF!</v>
      </c>
      <c r="AT440" s="78"/>
    </row>
    <row r="441" spans="1:46" ht="13.8" x14ac:dyDescent="0.3">
      <c r="A441" s="68" t="s">
        <v>1798</v>
      </c>
      <c r="B441" s="69">
        <v>82847</v>
      </c>
      <c r="C441" s="69">
        <v>508</v>
      </c>
      <c r="D441" s="69" t="s">
        <v>25</v>
      </c>
      <c r="E441" s="70" t="s">
        <v>6313</v>
      </c>
      <c r="F441" s="70"/>
      <c r="G441" s="71" t="s">
        <v>7210</v>
      </c>
      <c r="H441" s="69" t="s">
        <v>6315</v>
      </c>
      <c r="I441" s="68" t="s">
        <v>54</v>
      </c>
      <c r="J441" s="68" t="s">
        <v>191</v>
      </c>
      <c r="K441" s="68" t="s">
        <v>89</v>
      </c>
      <c r="L441" s="68" t="s">
        <v>89</v>
      </c>
      <c r="M441" s="68" t="s">
        <v>191</v>
      </c>
      <c r="N441" s="68" t="s">
        <v>272</v>
      </c>
      <c r="O441" s="68" t="s">
        <v>7211</v>
      </c>
      <c r="P441" s="72" t="s">
        <v>191</v>
      </c>
      <c r="Q441" s="68" t="s">
        <v>6387</v>
      </c>
      <c r="R441" s="68" t="s">
        <v>31</v>
      </c>
      <c r="S441" s="68">
        <v>73</v>
      </c>
      <c r="T441" s="68">
        <v>101.33</v>
      </c>
      <c r="U441" s="68">
        <v>-0.39</v>
      </c>
      <c r="V441" s="68">
        <v>282.41000000000003</v>
      </c>
      <c r="W441" s="68">
        <v>274.64999999999998</v>
      </c>
      <c r="X441" s="68">
        <v>0.03</v>
      </c>
      <c r="Y441" s="68">
        <v>1035.46</v>
      </c>
      <c r="Z441" s="68">
        <v>1110.58</v>
      </c>
      <c r="AA441" s="68">
        <v>-7.0000000000000007E-2</v>
      </c>
      <c r="AB441" s="73">
        <v>100283.2</v>
      </c>
      <c r="AC441" s="73">
        <v>108766</v>
      </c>
      <c r="AD441" s="73">
        <v>100283.2</v>
      </c>
      <c r="AE441" s="73">
        <v>108766</v>
      </c>
      <c r="AF441" s="73"/>
      <c r="AG441" s="73">
        <f>IFERROR(VLOOKUP(J441,'Roll ups'!D:E,2,FALSE),0)</f>
        <v>22444928.369999994</v>
      </c>
      <c r="AH441" s="74">
        <f>IF(Table2[[#This Row],[CATEGORY TTL LOOKUP]]=0,0,IF(Table2[[#This Row],[CATEGORY TTL LOOKUP]]&gt;0,SUM(AB441/AG441)))</f>
        <v>4.4679670323225021E-3</v>
      </c>
      <c r="AI441" s="74" t="str">
        <f>IFERROR(IF(AH441&lt;#REF!,"STRIKE",IF(AH441&gt;=#REF!,"GOOD")),"NO DATA")</f>
        <v>NO DATA</v>
      </c>
      <c r="AJ441" s="75">
        <f>IFERROR(VLOOKUP(K441,'Roll ups'!H:I,2,FALSE),0)</f>
        <v>75793138.070000067</v>
      </c>
      <c r="AK441" s="76">
        <f>IF(Table2[[#This Row],[PRICE TIER LOOKUP]]=0,0,IF(Table2[[#This Row],[PRICE TIER LOOKUP]]&gt;0,SUM(AB441/AJ441)))</f>
        <v>1.3231171390130556E-3</v>
      </c>
      <c r="AL441" s="74" t="e">
        <f>IF(AK441&lt;#REF!,"STRIKE",IF(AK441&gt;=#REF!,"GOOD"))</f>
        <v>#REF!</v>
      </c>
      <c r="AM441" s="75">
        <f>VLOOKUP(H441,'Roll ups'!A:B,2,FALSE)</f>
        <v>325145452.83999985</v>
      </c>
      <c r="AN441" s="77">
        <f t="shared" si="14"/>
        <v>3.0842565726837382E-4</v>
      </c>
      <c r="AO441" s="74" t="str">
        <f>IFERROR(VLOOKUP(Table2[[#This Row],[Product Name]],'Roll ups'!L:P,5,FALSE),"GOOD")</f>
        <v>GOOD</v>
      </c>
      <c r="AP441" s="74">
        <f>Table2[[#This Row],[Retail Dollar Vol Current 12 Mths]]/Table2[[#This Row],[SHELF SALES  LOOKUP]]</f>
        <v>3.0842565726837382E-4</v>
      </c>
      <c r="AQ441" s="69">
        <f t="shared" si="15"/>
        <v>0</v>
      </c>
      <c r="AR44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441" s="69" t="e">
        <f>IF(Table2[[#This Row],[Shelf Dollar Vol Current 12 Mths]]&gt;#REF!,"MEETS $ CRITERIA",IF(Table2[[#This Row],[Shelf Dollar Vol Current 12 Mths]]&lt;#REF!+1,"DOES NOT MEET $ CRITERIA"))</f>
        <v>#REF!</v>
      </c>
      <c r="AT441" s="78"/>
    </row>
    <row r="442" spans="1:46" ht="13.8" x14ac:dyDescent="0.3">
      <c r="A442" s="68" t="s">
        <v>2533</v>
      </c>
      <c r="B442" s="69">
        <v>82849</v>
      </c>
      <c r="C442" s="69">
        <v>136</v>
      </c>
      <c r="D442" s="69" t="s">
        <v>25</v>
      </c>
      <c r="E442" s="70" t="s">
        <v>6313</v>
      </c>
      <c r="F442" s="70"/>
      <c r="G442" s="71" t="s">
        <v>7212</v>
      </c>
      <c r="H442" s="69" t="s">
        <v>6315</v>
      </c>
      <c r="I442" s="68" t="s">
        <v>54</v>
      </c>
      <c r="J442" s="68" t="s">
        <v>191</v>
      </c>
      <c r="K442" s="68" t="s">
        <v>89</v>
      </c>
      <c r="L442" s="68" t="s">
        <v>89</v>
      </c>
      <c r="M442" s="68" t="s">
        <v>191</v>
      </c>
      <c r="N442" s="68" t="s">
        <v>272</v>
      </c>
      <c r="O442" s="68" t="s">
        <v>7213</v>
      </c>
      <c r="P442" s="72" t="s">
        <v>191</v>
      </c>
      <c r="Q442" s="68" t="s">
        <v>6387</v>
      </c>
      <c r="R442" s="68" t="s">
        <v>31</v>
      </c>
      <c r="S442" s="68">
        <v>32</v>
      </c>
      <c r="T442" s="68">
        <v>33.840000000000003</v>
      </c>
      <c r="U442" s="68">
        <v>-7.0000000000000007E-2</v>
      </c>
      <c r="V442" s="68">
        <v>94.51</v>
      </c>
      <c r="W442" s="68">
        <v>101.9</v>
      </c>
      <c r="X442" s="68">
        <v>-0.08</v>
      </c>
      <c r="Y442" s="68">
        <v>346.54</v>
      </c>
      <c r="Z442" s="68">
        <v>422.56</v>
      </c>
      <c r="AA442" s="68">
        <v>-0.22</v>
      </c>
      <c r="AB442" s="73">
        <v>28779.3</v>
      </c>
      <c r="AC442" s="73">
        <v>34958.769999999997</v>
      </c>
      <c r="AD442" s="73">
        <v>28779.3</v>
      </c>
      <c r="AE442" s="73">
        <v>34958.769999999997</v>
      </c>
      <c r="AF442" s="73"/>
      <c r="AG442" s="73">
        <f>IFERROR(VLOOKUP(J442,'Roll ups'!D:E,2,FALSE),0)</f>
        <v>22444928.369999994</v>
      </c>
      <c r="AH442" s="74">
        <f>IF(Table2[[#This Row],[CATEGORY TTL LOOKUP]]=0,0,IF(Table2[[#This Row],[CATEGORY TTL LOOKUP]]&gt;0,SUM(AB442/AG442)))</f>
        <v>1.2822183936423944E-3</v>
      </c>
      <c r="AI442" s="74" t="str">
        <f>IFERROR(IF(AH442&lt;#REF!,"STRIKE",IF(AH442&gt;=#REF!,"GOOD")),"NO DATA")</f>
        <v>NO DATA</v>
      </c>
      <c r="AJ442" s="75">
        <f>IFERROR(VLOOKUP(K442,'Roll ups'!H:I,2,FALSE),0)</f>
        <v>75793138.070000067</v>
      </c>
      <c r="AK442" s="76">
        <f>IF(Table2[[#This Row],[PRICE TIER LOOKUP]]=0,0,IF(Table2[[#This Row],[PRICE TIER LOOKUP]]&gt;0,SUM(AB442/AJ442)))</f>
        <v>3.7970851626990793E-4</v>
      </c>
      <c r="AL442" s="74" t="e">
        <f>IF(AK442&lt;#REF!,"STRIKE",IF(AK442&gt;=#REF!,"GOOD"))</f>
        <v>#REF!</v>
      </c>
      <c r="AM442" s="75">
        <f>VLOOKUP(H442,'Roll ups'!A:B,2,FALSE)</f>
        <v>325145452.83999985</v>
      </c>
      <c r="AN442" s="77">
        <f t="shared" si="14"/>
        <v>8.8512078974581088E-5</v>
      </c>
      <c r="AO442" s="74" t="str">
        <f>IFERROR(VLOOKUP(Table2[[#This Row],[Product Name]],'Roll ups'!L:P,5,FALSE),"GOOD")</f>
        <v>GOOD</v>
      </c>
      <c r="AP442" s="74">
        <f>Table2[[#This Row],[Retail Dollar Vol Current 12 Mths]]/Table2[[#This Row],[SHELF SALES  LOOKUP]]</f>
        <v>8.8512078974581088E-5</v>
      </c>
      <c r="AQ442" s="69">
        <f t="shared" si="15"/>
        <v>0</v>
      </c>
      <c r="AR44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442" s="69" t="e">
        <f>IF(Table2[[#This Row],[Shelf Dollar Vol Current 12 Mths]]&gt;#REF!,"MEETS $ CRITERIA",IF(Table2[[#This Row],[Shelf Dollar Vol Current 12 Mths]]&lt;#REF!+1,"DOES NOT MEET $ CRITERIA"))</f>
        <v>#REF!</v>
      </c>
      <c r="AT442" s="78"/>
    </row>
    <row r="443" spans="1:46" ht="13.8" x14ac:dyDescent="0.3">
      <c r="A443" s="68" t="s">
        <v>1953</v>
      </c>
      <c r="B443" s="69">
        <v>82866</v>
      </c>
      <c r="C443" s="69">
        <v>748</v>
      </c>
      <c r="D443" s="69" t="s">
        <v>25</v>
      </c>
      <c r="E443" s="70" t="s">
        <v>6313</v>
      </c>
      <c r="F443" s="70"/>
      <c r="G443" s="71" t="s">
        <v>7214</v>
      </c>
      <c r="H443" s="69" t="s">
        <v>6315</v>
      </c>
      <c r="I443" s="68" t="s">
        <v>54</v>
      </c>
      <c r="J443" s="68" t="s">
        <v>191</v>
      </c>
      <c r="K443" s="68" t="s">
        <v>89</v>
      </c>
      <c r="L443" s="68" t="s">
        <v>89</v>
      </c>
      <c r="M443" s="68" t="s">
        <v>191</v>
      </c>
      <c r="N443" s="68" t="s">
        <v>272</v>
      </c>
      <c r="O443" s="68" t="s">
        <v>7215</v>
      </c>
      <c r="P443" s="72" t="s">
        <v>191</v>
      </c>
      <c r="Q443" s="68" t="s">
        <v>6387</v>
      </c>
      <c r="R443" s="68" t="s">
        <v>31</v>
      </c>
      <c r="S443" s="68">
        <v>92</v>
      </c>
      <c r="T443" s="68">
        <v>60</v>
      </c>
      <c r="U443" s="68">
        <v>0.35</v>
      </c>
      <c r="V443" s="68">
        <v>268.08</v>
      </c>
      <c r="W443" s="68">
        <v>250</v>
      </c>
      <c r="X443" s="68">
        <v>7.0000000000000007E-2</v>
      </c>
      <c r="Y443" s="68">
        <v>916.58</v>
      </c>
      <c r="Z443" s="68">
        <v>918.58</v>
      </c>
      <c r="AA443" s="68">
        <v>0</v>
      </c>
      <c r="AB443" s="73">
        <v>101410.78</v>
      </c>
      <c r="AC443" s="73">
        <v>100584.15</v>
      </c>
      <c r="AD443" s="73">
        <v>101410.78</v>
      </c>
      <c r="AE443" s="73">
        <v>100584.15</v>
      </c>
      <c r="AF443" s="73"/>
      <c r="AG443" s="73">
        <f>IFERROR(VLOOKUP(J443,'Roll ups'!D:E,2,FALSE),0)</f>
        <v>22444928.369999994</v>
      </c>
      <c r="AH443" s="74">
        <f>IF(Table2[[#This Row],[CATEGORY TTL LOOKUP]]=0,0,IF(Table2[[#This Row],[CATEGORY TTL LOOKUP]]&gt;0,SUM(AB443/AG443)))</f>
        <v>4.5182046620182654E-3</v>
      </c>
      <c r="AI443" s="74" t="str">
        <f>IFERROR(IF(AH443&lt;#REF!,"STRIKE",IF(AH443&gt;=#REF!,"GOOD")),"NO DATA")</f>
        <v>NO DATA</v>
      </c>
      <c r="AJ443" s="75">
        <f>IFERROR(VLOOKUP(K443,'Roll ups'!H:I,2,FALSE),0)</f>
        <v>75793138.070000067</v>
      </c>
      <c r="AK443" s="76">
        <f>IF(Table2[[#This Row],[PRICE TIER LOOKUP]]=0,0,IF(Table2[[#This Row],[PRICE TIER LOOKUP]]&gt;0,SUM(AB443/AJ443)))</f>
        <v>1.3379942113801954E-3</v>
      </c>
      <c r="AL443" s="74" t="e">
        <f>IF(AK443&lt;#REF!,"STRIKE",IF(AK443&gt;=#REF!,"GOOD"))</f>
        <v>#REF!</v>
      </c>
      <c r="AM443" s="75">
        <f>VLOOKUP(H443,'Roll ups'!A:B,2,FALSE)</f>
        <v>325145452.83999985</v>
      </c>
      <c r="AN443" s="77">
        <f t="shared" si="14"/>
        <v>3.1189358213138849E-4</v>
      </c>
      <c r="AO443" s="74" t="str">
        <f>IFERROR(VLOOKUP(Table2[[#This Row],[Product Name]],'Roll ups'!L:P,5,FALSE),"GOOD")</f>
        <v>GOOD</v>
      </c>
      <c r="AP443" s="74">
        <f>Table2[[#This Row],[Retail Dollar Vol Current 12 Mths]]/Table2[[#This Row],[SHELF SALES  LOOKUP]]</f>
        <v>3.1189358213138849E-4</v>
      </c>
      <c r="AQ443" s="69">
        <f t="shared" si="15"/>
        <v>0</v>
      </c>
      <c r="AR44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443" s="69" t="e">
        <f>IF(Table2[[#This Row],[Shelf Dollar Vol Current 12 Mths]]&gt;#REF!,"MEETS $ CRITERIA",IF(Table2[[#This Row],[Shelf Dollar Vol Current 12 Mths]]&lt;#REF!+1,"DOES NOT MEET $ CRITERIA"))</f>
        <v>#REF!</v>
      </c>
      <c r="AT443" s="78"/>
    </row>
    <row r="444" spans="1:46" ht="13.8" x14ac:dyDescent="0.3">
      <c r="A444" s="68" t="s">
        <v>2260</v>
      </c>
      <c r="B444" s="69">
        <v>82881</v>
      </c>
      <c r="C444" s="69">
        <v>314</v>
      </c>
      <c r="D444" s="69" t="s">
        <v>25</v>
      </c>
      <c r="E444" s="70" t="s">
        <v>6313</v>
      </c>
      <c r="F444" s="70"/>
      <c r="G444" s="71" t="s">
        <v>7216</v>
      </c>
      <c r="H444" s="69" t="s">
        <v>6315</v>
      </c>
      <c r="I444" s="68" t="s">
        <v>54</v>
      </c>
      <c r="J444" s="68" t="s">
        <v>191</v>
      </c>
      <c r="K444" s="68" t="s">
        <v>89</v>
      </c>
      <c r="L444" s="68" t="s">
        <v>89</v>
      </c>
      <c r="M444" s="68" t="s">
        <v>191</v>
      </c>
      <c r="N444" s="68" t="s">
        <v>272</v>
      </c>
      <c r="O444" s="68" t="s">
        <v>7217</v>
      </c>
      <c r="P444" s="72" t="s">
        <v>191</v>
      </c>
      <c r="Q444" s="68" t="s">
        <v>6387</v>
      </c>
      <c r="R444" s="68" t="s">
        <v>31</v>
      </c>
      <c r="S444" s="68">
        <v>4</v>
      </c>
      <c r="T444" s="68">
        <v>21</v>
      </c>
      <c r="U444" s="68">
        <v>-4.1399999999999997</v>
      </c>
      <c r="V444" s="68">
        <v>28.08</v>
      </c>
      <c r="W444" s="68">
        <v>26</v>
      </c>
      <c r="X444" s="68">
        <v>7.0000000000000007E-2</v>
      </c>
      <c r="Y444" s="68">
        <v>143.08000000000001</v>
      </c>
      <c r="Z444" s="68">
        <v>154.58000000000001</v>
      </c>
      <c r="AA444" s="68">
        <v>-0.08</v>
      </c>
      <c r="AB444" s="73">
        <v>18474.919999999998</v>
      </c>
      <c r="AC444" s="73">
        <v>19768.88</v>
      </c>
      <c r="AD444" s="73">
        <v>18474.919999999998</v>
      </c>
      <c r="AE444" s="73">
        <v>19768.88</v>
      </c>
      <c r="AF444" s="73"/>
      <c r="AG444" s="73">
        <f>IFERROR(VLOOKUP(J444,'Roll ups'!D:E,2,FALSE),0)</f>
        <v>22444928.369999994</v>
      </c>
      <c r="AH444" s="74">
        <f>IF(Table2[[#This Row],[CATEGORY TTL LOOKUP]]=0,0,IF(Table2[[#This Row],[CATEGORY TTL LOOKUP]]&gt;0,SUM(AB444/AG444)))</f>
        <v>8.2312225262851232E-4</v>
      </c>
      <c r="AI444" s="74" t="str">
        <f>IFERROR(IF(AH444&lt;#REF!,"STRIKE",IF(AH444&gt;=#REF!,"GOOD")),"NO DATA")</f>
        <v>NO DATA</v>
      </c>
      <c r="AJ444" s="75">
        <f>IFERROR(VLOOKUP(K444,'Roll ups'!H:I,2,FALSE),0)</f>
        <v>75793138.070000067</v>
      </c>
      <c r="AK444" s="76">
        <f>IF(Table2[[#This Row],[PRICE TIER LOOKUP]]=0,0,IF(Table2[[#This Row],[PRICE TIER LOOKUP]]&gt;0,SUM(AB444/AJ444)))</f>
        <v>2.437545201379202E-4</v>
      </c>
      <c r="AL444" s="74" t="e">
        <f>IF(AK444&lt;#REF!,"STRIKE",IF(AK444&gt;=#REF!,"GOOD"))</f>
        <v>#REF!</v>
      </c>
      <c r="AM444" s="75">
        <f>VLOOKUP(H444,'Roll ups'!A:B,2,FALSE)</f>
        <v>325145452.83999985</v>
      </c>
      <c r="AN444" s="77">
        <f t="shared" si="14"/>
        <v>5.6820477846544832E-5</v>
      </c>
      <c r="AO444" s="74" t="str">
        <f>IFERROR(VLOOKUP(Table2[[#This Row],[Product Name]],'Roll ups'!L:P,5,FALSE),"GOOD")</f>
        <v>GOOD</v>
      </c>
      <c r="AP444" s="74">
        <f>Table2[[#This Row],[Retail Dollar Vol Current 12 Mths]]/Table2[[#This Row],[SHELF SALES  LOOKUP]]</f>
        <v>5.6820477846544832E-5</v>
      </c>
      <c r="AQ444" s="69">
        <f t="shared" si="15"/>
        <v>0</v>
      </c>
      <c r="AR44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444" s="69" t="e">
        <f>IF(Table2[[#This Row],[Shelf Dollar Vol Current 12 Mths]]&gt;#REF!,"MEETS $ CRITERIA",IF(Table2[[#This Row],[Shelf Dollar Vol Current 12 Mths]]&lt;#REF!+1,"DOES NOT MEET $ CRITERIA"))</f>
        <v>#REF!</v>
      </c>
      <c r="AT444" s="78"/>
    </row>
    <row r="445" spans="1:46" ht="13.8" x14ac:dyDescent="0.3">
      <c r="A445" s="68" t="s">
        <v>5923</v>
      </c>
      <c r="B445" s="69">
        <v>84142</v>
      </c>
      <c r="C445" s="69">
        <v>453</v>
      </c>
      <c r="D445" s="69" t="s">
        <v>25</v>
      </c>
      <c r="E445" s="70" t="s">
        <v>6313</v>
      </c>
      <c r="F445" s="70"/>
      <c r="G445" s="71" t="s">
        <v>7218</v>
      </c>
      <c r="H445" s="69" t="s">
        <v>6315</v>
      </c>
      <c r="I445" s="68" t="s">
        <v>54</v>
      </c>
      <c r="J445" s="68" t="s">
        <v>191</v>
      </c>
      <c r="K445" s="68" t="s">
        <v>104</v>
      </c>
      <c r="L445" s="68" t="s">
        <v>89</v>
      </c>
      <c r="M445" s="68" t="s">
        <v>191</v>
      </c>
      <c r="N445" s="68" t="s">
        <v>272</v>
      </c>
      <c r="O445" s="68" t="s">
        <v>7219</v>
      </c>
      <c r="P445" s="72" t="s">
        <v>191</v>
      </c>
      <c r="Q445" s="68" t="s">
        <v>213</v>
      </c>
      <c r="R445" s="68" t="s">
        <v>6402</v>
      </c>
      <c r="S445" s="68">
        <v>43</v>
      </c>
      <c r="T445" s="68">
        <v>63.35</v>
      </c>
      <c r="U445" s="68">
        <v>-0.46</v>
      </c>
      <c r="V445" s="68">
        <v>131.38</v>
      </c>
      <c r="W445" s="68">
        <v>110.69</v>
      </c>
      <c r="X445" s="68">
        <v>0.16</v>
      </c>
      <c r="Y445" s="68">
        <v>519.49</v>
      </c>
      <c r="Z445" s="68">
        <v>513.45000000000005</v>
      </c>
      <c r="AA445" s="68">
        <v>0.01</v>
      </c>
      <c r="AB445" s="73">
        <v>62631.6</v>
      </c>
      <c r="AC445" s="73">
        <v>61976.4</v>
      </c>
      <c r="AD445" s="73">
        <v>62631.6</v>
      </c>
      <c r="AE445" s="73">
        <v>61976.4</v>
      </c>
      <c r="AF445" s="73"/>
      <c r="AG445" s="73">
        <f>IFERROR(VLOOKUP(J445,'Roll ups'!D:E,2,FALSE),0)</f>
        <v>22444928.369999994</v>
      </c>
      <c r="AH445" s="74">
        <f>IF(Table2[[#This Row],[CATEGORY TTL LOOKUP]]=0,0,IF(Table2[[#This Row],[CATEGORY TTL LOOKUP]]&gt;0,SUM(AB445/AG445)))</f>
        <v>2.7904566665364686E-3</v>
      </c>
      <c r="AI445" s="74" t="str">
        <f>IFERROR(IF(AH445&lt;#REF!,"STRIKE",IF(AH445&gt;=#REF!,"GOOD")),"NO DATA")</f>
        <v>NO DATA</v>
      </c>
      <c r="AJ445" s="75">
        <f>IFERROR(VLOOKUP(K445,'Roll ups'!H:I,2,FALSE),0)</f>
        <v>34230392.709999993</v>
      </c>
      <c r="AK445" s="76">
        <f>IF(Table2[[#This Row],[PRICE TIER LOOKUP]]=0,0,IF(Table2[[#This Row],[PRICE TIER LOOKUP]]&gt;0,SUM(AB445/AJ445)))</f>
        <v>1.8297073168460302E-3</v>
      </c>
      <c r="AL445" s="74" t="e">
        <f>IF(AK445&lt;#REF!,"STRIKE",IF(AK445&gt;=#REF!,"GOOD"))</f>
        <v>#REF!</v>
      </c>
      <c r="AM445" s="75">
        <f>VLOOKUP(H445,'Roll ups'!A:B,2,FALSE)</f>
        <v>325145452.83999985</v>
      </c>
      <c r="AN445" s="77">
        <f t="shared" si="14"/>
        <v>1.9262640597597487E-4</v>
      </c>
      <c r="AO445" s="74" t="str">
        <f>IFERROR(VLOOKUP(Table2[[#This Row],[Product Name]],'Roll ups'!L:P,5,FALSE),"GOOD")</f>
        <v>GOOD</v>
      </c>
      <c r="AP445" s="74">
        <f>Table2[[#This Row],[Retail Dollar Vol Current 12 Mths]]/Table2[[#This Row],[SHELF SALES  LOOKUP]]</f>
        <v>1.9262640597597487E-4</v>
      </c>
      <c r="AQ445" s="69">
        <f t="shared" si="15"/>
        <v>0</v>
      </c>
      <c r="AR44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445" s="69" t="e">
        <f>IF(Table2[[#This Row],[Shelf Dollar Vol Current 12 Mths]]&gt;#REF!,"MEETS $ CRITERIA",IF(Table2[[#This Row],[Shelf Dollar Vol Current 12 Mths]]&lt;#REF!+1,"DOES NOT MEET $ CRITERIA"))</f>
        <v>#REF!</v>
      </c>
      <c r="AT445" s="78"/>
    </row>
    <row r="446" spans="1:46" ht="13.8" x14ac:dyDescent="0.3">
      <c r="A446" s="68" t="s">
        <v>3644</v>
      </c>
      <c r="B446" s="69">
        <v>84170</v>
      </c>
      <c r="C446" s="69">
        <v>445</v>
      </c>
      <c r="D446" s="69" t="s">
        <v>25</v>
      </c>
      <c r="E446" s="70" t="s">
        <v>6313</v>
      </c>
      <c r="F446" s="70"/>
      <c r="G446" s="71" t="s">
        <v>7220</v>
      </c>
      <c r="H446" s="69" t="s">
        <v>6315</v>
      </c>
      <c r="I446" s="68" t="s">
        <v>54</v>
      </c>
      <c r="J446" s="68" t="s">
        <v>191</v>
      </c>
      <c r="K446" s="68" t="s">
        <v>132</v>
      </c>
      <c r="L446" s="68" t="s">
        <v>132</v>
      </c>
      <c r="M446" s="68" t="s">
        <v>191</v>
      </c>
      <c r="N446" s="68" t="s">
        <v>272</v>
      </c>
      <c r="O446" s="68" t="s">
        <v>7221</v>
      </c>
      <c r="P446" s="72" t="s">
        <v>191</v>
      </c>
      <c r="Q446" s="68" t="s">
        <v>213</v>
      </c>
      <c r="R446" s="68" t="s">
        <v>6402</v>
      </c>
      <c r="S446" s="68">
        <v>17</v>
      </c>
      <c r="T446" s="68">
        <v>24</v>
      </c>
      <c r="U446" s="68">
        <v>-0.41</v>
      </c>
      <c r="V446" s="68">
        <v>84</v>
      </c>
      <c r="W446" s="68">
        <v>43.08</v>
      </c>
      <c r="X446" s="68">
        <v>0.49</v>
      </c>
      <c r="Y446" s="68">
        <v>336</v>
      </c>
      <c r="Z446" s="68">
        <v>270.67</v>
      </c>
      <c r="AA446" s="68">
        <v>0.19</v>
      </c>
      <c r="AB446" s="73">
        <v>48768.12</v>
      </c>
      <c r="AC446" s="73">
        <v>40587.480000000003</v>
      </c>
      <c r="AD446" s="73">
        <v>50520.959999999999</v>
      </c>
      <c r="AE446" s="73">
        <v>40684.480000000003</v>
      </c>
      <c r="AF446" s="73"/>
      <c r="AG446" s="73">
        <f>IFERROR(VLOOKUP(J446,'Roll ups'!D:E,2,FALSE),0)</f>
        <v>22444928.369999994</v>
      </c>
      <c r="AH446" s="74">
        <f>IF(Table2[[#This Row],[CATEGORY TTL LOOKUP]]=0,0,IF(Table2[[#This Row],[CATEGORY TTL LOOKUP]]&gt;0,SUM(AB446/AG446)))</f>
        <v>2.172790182087804E-3</v>
      </c>
      <c r="AI446" s="74" t="str">
        <f>IFERROR(IF(AH446&lt;#REF!,"STRIKE",IF(AH446&gt;=#REF!,"GOOD")),"NO DATA")</f>
        <v>NO DATA</v>
      </c>
      <c r="AJ446" s="75">
        <f>IFERROR(VLOOKUP(K446,'Roll ups'!H:I,2,FALSE),0)</f>
        <v>126094742.97999983</v>
      </c>
      <c r="AK446" s="76">
        <f>IF(Table2[[#This Row],[PRICE TIER LOOKUP]]=0,0,IF(Table2[[#This Row],[PRICE TIER LOOKUP]]&gt;0,SUM(AB446/AJ446)))</f>
        <v>3.8675775728204008E-4</v>
      </c>
      <c r="AL446" s="74" t="e">
        <f>IF(AK446&lt;#REF!,"STRIKE",IF(AK446&gt;=#REF!,"GOOD"))</f>
        <v>#REF!</v>
      </c>
      <c r="AM446" s="75">
        <f>VLOOKUP(H446,'Roll ups'!A:B,2,FALSE)</f>
        <v>325145452.83999985</v>
      </c>
      <c r="AN446" s="77">
        <f t="shared" si="14"/>
        <v>1.4998862685617259E-4</v>
      </c>
      <c r="AO446" s="74" t="str">
        <f>IFERROR(VLOOKUP(Table2[[#This Row],[Product Name]],'Roll ups'!L:P,5,FALSE),"GOOD")</f>
        <v>GOOD</v>
      </c>
      <c r="AP446" s="74">
        <f>Table2[[#This Row],[Retail Dollar Vol Current 12 Mths]]/Table2[[#This Row],[SHELF SALES  LOOKUP]]</f>
        <v>1.5537956800171137E-4</v>
      </c>
      <c r="AQ446" s="69">
        <f t="shared" si="15"/>
        <v>0</v>
      </c>
      <c r="AR44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446" s="69" t="e">
        <f>IF(Table2[[#This Row],[Shelf Dollar Vol Current 12 Mths]]&gt;#REF!,"MEETS $ CRITERIA",IF(Table2[[#This Row],[Shelf Dollar Vol Current 12 Mths]]&lt;#REF!+1,"DOES NOT MEET $ CRITERIA"))</f>
        <v>#REF!</v>
      </c>
      <c r="AT446" s="78"/>
    </row>
    <row r="447" spans="1:46" ht="13.8" x14ac:dyDescent="0.3">
      <c r="A447" s="68" t="s">
        <v>5896</v>
      </c>
      <c r="B447" s="69">
        <v>84257</v>
      </c>
      <c r="C447" s="69">
        <v>351</v>
      </c>
      <c r="D447" s="69" t="s">
        <v>25</v>
      </c>
      <c r="E447" s="70" t="s">
        <v>6313</v>
      </c>
      <c r="F447" s="70"/>
      <c r="G447" s="71" t="s">
        <v>7222</v>
      </c>
      <c r="H447" s="69" t="s">
        <v>6315</v>
      </c>
      <c r="I447" s="68" t="s">
        <v>54</v>
      </c>
      <c r="J447" s="68" t="s">
        <v>191</v>
      </c>
      <c r="K447" s="68" t="s">
        <v>104</v>
      </c>
      <c r="L447" s="68" t="s">
        <v>104</v>
      </c>
      <c r="M447" s="68" t="s">
        <v>191</v>
      </c>
      <c r="N447" s="68" t="s">
        <v>272</v>
      </c>
      <c r="O447" s="68" t="s">
        <v>7223</v>
      </c>
      <c r="P447" s="72" t="s">
        <v>191</v>
      </c>
      <c r="Q447" s="68" t="s">
        <v>213</v>
      </c>
      <c r="R447" s="68" t="s">
        <v>31</v>
      </c>
      <c r="S447" s="68">
        <v>40</v>
      </c>
      <c r="T447" s="68">
        <v>41.33</v>
      </c>
      <c r="U447" s="68">
        <v>-0.02</v>
      </c>
      <c r="V447" s="68">
        <v>139.76</v>
      </c>
      <c r="W447" s="68">
        <v>113.43</v>
      </c>
      <c r="X447" s="68">
        <v>0.19</v>
      </c>
      <c r="Y447" s="68">
        <v>602.26</v>
      </c>
      <c r="Z447" s="68">
        <v>582.94000000000005</v>
      </c>
      <c r="AA447" s="68">
        <v>0.03</v>
      </c>
      <c r="AB447" s="73">
        <v>28622.880000000001</v>
      </c>
      <c r="AC447" s="73">
        <v>27704.16</v>
      </c>
      <c r="AD447" s="73">
        <v>28622.880000000001</v>
      </c>
      <c r="AE447" s="73">
        <v>27704.16</v>
      </c>
      <c r="AF447" s="73"/>
      <c r="AG447" s="73">
        <f>IFERROR(VLOOKUP(J447,'Roll ups'!D:E,2,FALSE),0)</f>
        <v>22444928.369999994</v>
      </c>
      <c r="AH447" s="74">
        <f>IF(Table2[[#This Row],[CATEGORY TTL LOOKUP]]=0,0,IF(Table2[[#This Row],[CATEGORY TTL LOOKUP]]&gt;0,SUM(AB447/AG447)))</f>
        <v>1.2752493359817307E-3</v>
      </c>
      <c r="AI447" s="74" t="str">
        <f>IFERROR(IF(AH447&lt;#REF!,"STRIKE",IF(AH447&gt;=#REF!,"GOOD")),"NO DATA")</f>
        <v>NO DATA</v>
      </c>
      <c r="AJ447" s="75">
        <f>IFERROR(VLOOKUP(K447,'Roll ups'!H:I,2,FALSE),0)</f>
        <v>34230392.709999993</v>
      </c>
      <c r="AK447" s="76">
        <f>IF(Table2[[#This Row],[PRICE TIER LOOKUP]]=0,0,IF(Table2[[#This Row],[PRICE TIER LOOKUP]]&gt;0,SUM(AB447/AJ447)))</f>
        <v>8.3618322005514631E-4</v>
      </c>
      <c r="AL447" s="74" t="e">
        <f>IF(AK447&lt;#REF!,"STRIKE",IF(AK447&gt;=#REF!,"GOOD"))</f>
        <v>#REF!</v>
      </c>
      <c r="AM447" s="75">
        <f>VLOOKUP(H447,'Roll ups'!A:B,2,FALSE)</f>
        <v>325145452.83999985</v>
      </c>
      <c r="AN447" s="77">
        <f t="shared" si="14"/>
        <v>8.8031001971554482E-5</v>
      </c>
      <c r="AO447" s="74" t="str">
        <f>IFERROR(VLOOKUP(Table2[[#This Row],[Product Name]],'Roll ups'!L:P,5,FALSE),"GOOD")</f>
        <v>GOOD</v>
      </c>
      <c r="AP447" s="74">
        <f>Table2[[#This Row],[Retail Dollar Vol Current 12 Mths]]/Table2[[#This Row],[SHELF SALES  LOOKUP]]</f>
        <v>8.8031001971554482E-5</v>
      </c>
      <c r="AQ447" s="69">
        <f t="shared" si="15"/>
        <v>0</v>
      </c>
      <c r="AR44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447" s="69" t="e">
        <f>IF(Table2[[#This Row],[Shelf Dollar Vol Current 12 Mths]]&gt;#REF!,"MEETS $ CRITERIA",IF(Table2[[#This Row],[Shelf Dollar Vol Current 12 Mths]]&lt;#REF!+1,"DOES NOT MEET $ CRITERIA"))</f>
        <v>#REF!</v>
      </c>
      <c r="AT447" s="78"/>
    </row>
    <row r="448" spans="1:46" ht="13.8" x14ac:dyDescent="0.3">
      <c r="A448" s="68" t="s">
        <v>5334</v>
      </c>
      <c r="B448" s="69">
        <v>84307</v>
      </c>
      <c r="C448" s="69">
        <v>804</v>
      </c>
      <c r="D448" s="69" t="s">
        <v>25</v>
      </c>
      <c r="E448" s="70" t="s">
        <v>6313</v>
      </c>
      <c r="F448" s="70"/>
      <c r="G448" s="71" t="s">
        <v>7224</v>
      </c>
      <c r="H448" s="69" t="s">
        <v>6315</v>
      </c>
      <c r="I448" s="68" t="s">
        <v>54</v>
      </c>
      <c r="J448" s="68" t="s">
        <v>191</v>
      </c>
      <c r="K448" s="68" t="s">
        <v>104</v>
      </c>
      <c r="L448" s="68" t="s">
        <v>104</v>
      </c>
      <c r="M448" s="68" t="s">
        <v>191</v>
      </c>
      <c r="N448" s="68" t="s">
        <v>272</v>
      </c>
      <c r="O448" s="68" t="s">
        <v>7225</v>
      </c>
      <c r="P448" s="72" t="s">
        <v>191</v>
      </c>
      <c r="Q448" s="68" t="s">
        <v>213</v>
      </c>
      <c r="R448" s="68" t="s">
        <v>31</v>
      </c>
      <c r="S448" s="68">
        <v>454</v>
      </c>
      <c r="T448" s="68">
        <v>482.31</v>
      </c>
      <c r="U448" s="68">
        <v>-0.06</v>
      </c>
      <c r="V448" s="68">
        <v>1457.91</v>
      </c>
      <c r="W448" s="68">
        <v>1537.69</v>
      </c>
      <c r="X448" s="68">
        <v>-0.05</v>
      </c>
      <c r="Y448" s="68">
        <v>5209.93</v>
      </c>
      <c r="Z448" s="68">
        <v>5301.16</v>
      </c>
      <c r="AA448" s="68">
        <v>-0.02</v>
      </c>
      <c r="AB448" s="73">
        <v>180984.06</v>
      </c>
      <c r="AC448" s="73">
        <v>199292.82</v>
      </c>
      <c r="AD448" s="73">
        <v>180984.06</v>
      </c>
      <c r="AE448" s="73">
        <v>199292.82</v>
      </c>
      <c r="AF448" s="73"/>
      <c r="AG448" s="73">
        <f>IFERROR(VLOOKUP(J448,'Roll ups'!D:E,2,FALSE),0)</f>
        <v>22444928.369999994</v>
      </c>
      <c r="AH448" s="74">
        <f>IF(Table2[[#This Row],[CATEGORY TTL LOOKUP]]=0,0,IF(Table2[[#This Row],[CATEGORY TTL LOOKUP]]&gt;0,SUM(AB448/AG448)))</f>
        <v>8.0634723807764177E-3</v>
      </c>
      <c r="AI448" s="74" t="str">
        <f>IFERROR(IF(AH448&lt;#REF!,"STRIKE",IF(AH448&gt;=#REF!,"GOOD")),"NO DATA")</f>
        <v>NO DATA</v>
      </c>
      <c r="AJ448" s="75">
        <f>IFERROR(VLOOKUP(K448,'Roll ups'!H:I,2,FALSE),0)</f>
        <v>34230392.709999993</v>
      </c>
      <c r="AK448" s="76">
        <f>IF(Table2[[#This Row],[PRICE TIER LOOKUP]]=0,0,IF(Table2[[#This Row],[PRICE TIER LOOKUP]]&gt;0,SUM(AB448/AJ448)))</f>
        <v>5.2872329433465044E-3</v>
      </c>
      <c r="AL448" s="74" t="e">
        <f>IF(AK448&lt;#REF!,"STRIKE",IF(AK448&gt;=#REF!,"GOOD"))</f>
        <v>#REF!</v>
      </c>
      <c r="AM448" s="75">
        <f>VLOOKUP(H448,'Roll ups'!A:B,2,FALSE)</f>
        <v>325145452.83999985</v>
      </c>
      <c r="AN448" s="77">
        <f t="shared" si="14"/>
        <v>5.5662491484714089E-4</v>
      </c>
      <c r="AO448" s="74" t="str">
        <f>IFERROR(VLOOKUP(Table2[[#This Row],[Product Name]],'Roll ups'!L:P,5,FALSE),"GOOD")</f>
        <v>GOOD</v>
      </c>
      <c r="AP448" s="74">
        <f>Table2[[#This Row],[Retail Dollar Vol Current 12 Mths]]/Table2[[#This Row],[SHELF SALES  LOOKUP]]</f>
        <v>5.5662491484714089E-4</v>
      </c>
      <c r="AQ448" s="69">
        <f t="shared" si="15"/>
        <v>0</v>
      </c>
      <c r="AR44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448" s="69" t="e">
        <f>IF(Table2[[#This Row],[Shelf Dollar Vol Current 12 Mths]]&gt;#REF!,"MEETS $ CRITERIA",IF(Table2[[#This Row],[Shelf Dollar Vol Current 12 Mths]]&lt;#REF!+1,"DOES NOT MEET $ CRITERIA"))</f>
        <v>#REF!</v>
      </c>
      <c r="AT448" s="78"/>
    </row>
    <row r="449" spans="1:46" ht="13.8" x14ac:dyDescent="0.3">
      <c r="A449" s="68" t="s">
        <v>5902</v>
      </c>
      <c r="B449" s="69">
        <v>84367</v>
      </c>
      <c r="C449" s="69">
        <v>370</v>
      </c>
      <c r="D449" s="69" t="s">
        <v>25</v>
      </c>
      <c r="E449" s="70" t="s">
        <v>6313</v>
      </c>
      <c r="F449" s="70"/>
      <c r="G449" s="71" t="s">
        <v>7226</v>
      </c>
      <c r="H449" s="69" t="s">
        <v>6315</v>
      </c>
      <c r="I449" s="68" t="s">
        <v>54</v>
      </c>
      <c r="J449" s="68" t="s">
        <v>191</v>
      </c>
      <c r="K449" s="68" t="s">
        <v>104</v>
      </c>
      <c r="L449" s="68" t="s">
        <v>104</v>
      </c>
      <c r="M449" s="68" t="s">
        <v>191</v>
      </c>
      <c r="N449" s="68" t="s">
        <v>272</v>
      </c>
      <c r="O449" s="68" t="s">
        <v>7227</v>
      </c>
      <c r="P449" s="72" t="s">
        <v>191</v>
      </c>
      <c r="Q449" s="68" t="s">
        <v>213</v>
      </c>
      <c r="R449" s="68" t="s">
        <v>31</v>
      </c>
      <c r="S449" s="68">
        <v>90</v>
      </c>
      <c r="T449" s="68">
        <v>34.659999999999997</v>
      </c>
      <c r="U449" s="68">
        <v>0.61</v>
      </c>
      <c r="V449" s="68">
        <v>210.98</v>
      </c>
      <c r="W449" s="68">
        <v>148.97999999999999</v>
      </c>
      <c r="X449" s="68">
        <v>0.28999999999999998</v>
      </c>
      <c r="Y449" s="68">
        <v>675.93</v>
      </c>
      <c r="Z449" s="68">
        <v>710.93</v>
      </c>
      <c r="AA449" s="68">
        <v>-0.05</v>
      </c>
      <c r="AB449" s="73">
        <v>32123.52</v>
      </c>
      <c r="AC449" s="73">
        <v>33786.720000000001</v>
      </c>
      <c r="AD449" s="73">
        <v>32123.52</v>
      </c>
      <c r="AE449" s="73">
        <v>33786.720000000001</v>
      </c>
      <c r="AF449" s="73"/>
      <c r="AG449" s="73">
        <f>IFERROR(VLOOKUP(J449,'Roll ups'!D:E,2,FALSE),0)</f>
        <v>22444928.369999994</v>
      </c>
      <c r="AH449" s="74">
        <f>IF(Table2[[#This Row],[CATEGORY TTL LOOKUP]]=0,0,IF(Table2[[#This Row],[CATEGORY TTL LOOKUP]]&gt;0,SUM(AB449/AG449)))</f>
        <v>1.4312150821089928E-3</v>
      </c>
      <c r="AI449" s="74" t="str">
        <f>IFERROR(IF(AH449&lt;#REF!,"STRIKE",IF(AH449&gt;=#REF!,"GOOD")),"NO DATA")</f>
        <v>NO DATA</v>
      </c>
      <c r="AJ449" s="75">
        <f>IFERROR(VLOOKUP(K449,'Roll ups'!H:I,2,FALSE),0)</f>
        <v>34230392.709999993</v>
      </c>
      <c r="AK449" s="76">
        <f>IF(Table2[[#This Row],[PRICE TIER LOOKUP]]=0,0,IF(Table2[[#This Row],[PRICE TIER LOOKUP]]&gt;0,SUM(AB449/AJ449)))</f>
        <v>9.3845023257987643E-4</v>
      </c>
      <c r="AL449" s="74" t="e">
        <f>IF(AK449&lt;#REF!,"STRIKE",IF(AK449&gt;=#REF!,"GOOD"))</f>
        <v>#REF!</v>
      </c>
      <c r="AM449" s="75">
        <f>VLOOKUP(H449,'Roll ups'!A:B,2,FALSE)</f>
        <v>325145452.83999985</v>
      </c>
      <c r="AN449" s="77">
        <f t="shared" si="14"/>
        <v>9.8797383507643878E-5</v>
      </c>
      <c r="AO449" s="74" t="str">
        <f>IFERROR(VLOOKUP(Table2[[#This Row],[Product Name]],'Roll ups'!L:P,5,FALSE),"GOOD")</f>
        <v>GOOD</v>
      </c>
      <c r="AP449" s="74">
        <f>Table2[[#This Row],[Retail Dollar Vol Current 12 Mths]]/Table2[[#This Row],[SHELF SALES  LOOKUP]]</f>
        <v>9.8797383507643878E-5</v>
      </c>
      <c r="AQ449" s="69">
        <f t="shared" si="15"/>
        <v>0</v>
      </c>
      <c r="AR44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449" s="69" t="e">
        <f>IF(Table2[[#This Row],[Shelf Dollar Vol Current 12 Mths]]&gt;#REF!,"MEETS $ CRITERIA",IF(Table2[[#This Row],[Shelf Dollar Vol Current 12 Mths]]&lt;#REF!+1,"DOES NOT MEET $ CRITERIA"))</f>
        <v>#REF!</v>
      </c>
      <c r="AT449" s="78"/>
    </row>
    <row r="450" spans="1:46" ht="13.8" x14ac:dyDescent="0.3">
      <c r="A450" s="68" t="s">
        <v>3800</v>
      </c>
      <c r="B450" s="69">
        <v>84393</v>
      </c>
      <c r="C450" s="69">
        <v>501</v>
      </c>
      <c r="D450" s="69" t="s">
        <v>25</v>
      </c>
      <c r="E450" s="70" t="s">
        <v>6313</v>
      </c>
      <c r="F450" s="70"/>
      <c r="G450" s="71" t="s">
        <v>7228</v>
      </c>
      <c r="H450" s="69" t="s">
        <v>6315</v>
      </c>
      <c r="I450" s="68" t="s">
        <v>54</v>
      </c>
      <c r="J450" s="68" t="s">
        <v>191</v>
      </c>
      <c r="K450" s="68" t="s">
        <v>132</v>
      </c>
      <c r="L450" s="68" t="s">
        <v>89</v>
      </c>
      <c r="M450" s="68" t="s">
        <v>191</v>
      </c>
      <c r="N450" s="68" t="s">
        <v>272</v>
      </c>
      <c r="O450" s="68" t="s">
        <v>7229</v>
      </c>
      <c r="P450" s="72" t="s">
        <v>191</v>
      </c>
      <c r="Q450" s="68" t="s">
        <v>213</v>
      </c>
      <c r="R450" s="68" t="s">
        <v>6402</v>
      </c>
      <c r="S450" s="68">
        <v>60</v>
      </c>
      <c r="T450" s="68">
        <v>50.68</v>
      </c>
      <c r="U450" s="68">
        <v>0.16</v>
      </c>
      <c r="V450" s="68">
        <v>166.72</v>
      </c>
      <c r="W450" s="68">
        <v>158.04</v>
      </c>
      <c r="X450" s="68">
        <v>0.05</v>
      </c>
      <c r="Y450" s="68">
        <v>646.16999999999996</v>
      </c>
      <c r="Z450" s="68">
        <v>580.80999999999995</v>
      </c>
      <c r="AA450" s="68">
        <v>0.1</v>
      </c>
      <c r="AB450" s="73">
        <v>77907.600000000006</v>
      </c>
      <c r="AC450" s="73">
        <v>70083.600000000006</v>
      </c>
      <c r="AD450" s="73">
        <v>77907.600000000006</v>
      </c>
      <c r="AE450" s="73">
        <v>70083.600000000006</v>
      </c>
      <c r="AF450" s="73"/>
      <c r="AG450" s="73">
        <f>IFERROR(VLOOKUP(J450,'Roll ups'!D:E,2,FALSE),0)</f>
        <v>22444928.369999994</v>
      </c>
      <c r="AH450" s="74">
        <f>IF(Table2[[#This Row],[CATEGORY TTL LOOKUP]]=0,0,IF(Table2[[#This Row],[CATEGORY TTL LOOKUP]]&gt;0,SUM(AB450/AG450)))</f>
        <v>3.4710558534965835E-3</v>
      </c>
      <c r="AI450" s="74" t="str">
        <f>IFERROR(IF(AH450&lt;#REF!,"STRIKE",IF(AH450&gt;=#REF!,"GOOD")),"NO DATA")</f>
        <v>NO DATA</v>
      </c>
      <c r="AJ450" s="75">
        <f>IFERROR(VLOOKUP(K450,'Roll ups'!H:I,2,FALSE),0)</f>
        <v>126094742.97999983</v>
      </c>
      <c r="AK450" s="76">
        <f>IF(Table2[[#This Row],[PRICE TIER LOOKUP]]=0,0,IF(Table2[[#This Row],[PRICE TIER LOOKUP]]&gt;0,SUM(AB450/AJ450)))</f>
        <v>6.1784970696484231E-4</v>
      </c>
      <c r="AL450" s="74" t="e">
        <f>IF(AK450&lt;#REF!,"STRIKE",IF(AK450&gt;=#REF!,"GOOD"))</f>
        <v>#REF!</v>
      </c>
      <c r="AM450" s="75">
        <f>VLOOKUP(H450,'Roll ups'!A:B,2,FALSE)</f>
        <v>325145452.83999985</v>
      </c>
      <c r="AN450" s="77">
        <f t="shared" si="14"/>
        <v>2.3960845621401753E-4</v>
      </c>
      <c r="AO450" s="74" t="str">
        <f>IFERROR(VLOOKUP(Table2[[#This Row],[Product Name]],'Roll ups'!L:P,5,FALSE),"GOOD")</f>
        <v>GOOD</v>
      </c>
      <c r="AP450" s="74">
        <f>Table2[[#This Row],[Retail Dollar Vol Current 12 Mths]]/Table2[[#This Row],[SHELF SALES  LOOKUP]]</f>
        <v>2.3960845621401753E-4</v>
      </c>
      <c r="AQ450" s="69">
        <f t="shared" si="15"/>
        <v>0</v>
      </c>
      <c r="AR45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450" s="69" t="e">
        <f>IF(Table2[[#This Row],[Shelf Dollar Vol Current 12 Mths]]&gt;#REF!,"MEETS $ CRITERIA",IF(Table2[[#This Row],[Shelf Dollar Vol Current 12 Mths]]&lt;#REF!+1,"DOES NOT MEET $ CRITERIA"))</f>
        <v>#REF!</v>
      </c>
      <c r="AT450" s="78"/>
    </row>
    <row r="451" spans="1:46" ht="13.8" x14ac:dyDescent="0.3">
      <c r="A451" s="68" t="s">
        <v>3973</v>
      </c>
      <c r="B451" s="69">
        <v>84399</v>
      </c>
      <c r="C451" s="69">
        <v>243</v>
      </c>
      <c r="D451" s="69" t="s">
        <v>25</v>
      </c>
      <c r="E451" s="70" t="s">
        <v>6313</v>
      </c>
      <c r="F451" s="70"/>
      <c r="G451" s="71" t="s">
        <v>7230</v>
      </c>
      <c r="H451" s="69" t="s">
        <v>6315</v>
      </c>
      <c r="I451" s="68" t="s">
        <v>54</v>
      </c>
      <c r="J451" s="68" t="s">
        <v>191</v>
      </c>
      <c r="K451" s="68" t="s">
        <v>132</v>
      </c>
      <c r="L451" s="68" t="s">
        <v>132</v>
      </c>
      <c r="M451" s="68" t="s">
        <v>191</v>
      </c>
      <c r="N451" s="68" t="s">
        <v>272</v>
      </c>
      <c r="O451" s="68" t="s">
        <v>7231</v>
      </c>
      <c r="P451" s="72" t="s">
        <v>191</v>
      </c>
      <c r="Q451" s="68" t="s">
        <v>213</v>
      </c>
      <c r="R451" s="68" t="s">
        <v>6402</v>
      </c>
      <c r="S451" s="68">
        <v>21</v>
      </c>
      <c r="T451" s="68">
        <v>17</v>
      </c>
      <c r="U451" s="68">
        <v>0.19</v>
      </c>
      <c r="V451" s="68">
        <v>56.08</v>
      </c>
      <c r="W451" s="68">
        <v>63</v>
      </c>
      <c r="X451" s="68">
        <v>-0.12</v>
      </c>
      <c r="Y451" s="68">
        <v>237.17</v>
      </c>
      <c r="Z451" s="68">
        <v>222</v>
      </c>
      <c r="AA451" s="68">
        <v>0.06</v>
      </c>
      <c r="AB451" s="73">
        <v>34559.379999999997</v>
      </c>
      <c r="AC451" s="73">
        <v>33033.839999999997</v>
      </c>
      <c r="AD451" s="73">
        <v>35660.379999999997</v>
      </c>
      <c r="AE451" s="73">
        <v>33369.839999999997</v>
      </c>
      <c r="AF451" s="73"/>
      <c r="AG451" s="73">
        <f>IFERROR(VLOOKUP(J451,'Roll ups'!D:E,2,FALSE),0)</f>
        <v>22444928.369999994</v>
      </c>
      <c r="AH451" s="74">
        <f>IF(Table2[[#This Row],[CATEGORY TTL LOOKUP]]=0,0,IF(Table2[[#This Row],[CATEGORY TTL LOOKUP]]&gt;0,SUM(AB451/AG451)))</f>
        <v>1.539741158015556E-3</v>
      </c>
      <c r="AI451" s="74" t="str">
        <f>IFERROR(IF(AH451&lt;#REF!,"STRIKE",IF(AH451&gt;=#REF!,"GOOD")),"NO DATA")</f>
        <v>NO DATA</v>
      </c>
      <c r="AJ451" s="75">
        <f>IFERROR(VLOOKUP(K451,'Roll ups'!H:I,2,FALSE),0)</f>
        <v>126094742.97999983</v>
      </c>
      <c r="AK451" s="76">
        <f>IF(Table2[[#This Row],[PRICE TIER LOOKUP]]=0,0,IF(Table2[[#This Row],[PRICE TIER LOOKUP]]&gt;0,SUM(AB451/AJ451)))</f>
        <v>2.7407470908982729E-4</v>
      </c>
      <c r="AL451" s="74" t="e">
        <f>IF(AK451&lt;#REF!,"STRIKE",IF(AK451&gt;=#REF!,"GOOD"))</f>
        <v>#REF!</v>
      </c>
      <c r="AM451" s="75">
        <f>VLOOKUP(H451,'Roll ups'!A:B,2,FALSE)</f>
        <v>325145452.83999985</v>
      </c>
      <c r="AN451" s="77">
        <f t="shared" si="14"/>
        <v>1.0628898450874616E-4</v>
      </c>
      <c r="AO451" s="74" t="str">
        <f>IFERROR(VLOOKUP(Table2[[#This Row],[Product Name]],'Roll ups'!L:P,5,FALSE),"GOOD")</f>
        <v>GOOD</v>
      </c>
      <c r="AP451" s="74">
        <f>Table2[[#This Row],[Retail Dollar Vol Current 12 Mths]]/Table2[[#This Row],[SHELF SALES  LOOKUP]]</f>
        <v>1.0967516134247783E-4</v>
      </c>
      <c r="AQ451" s="69">
        <f t="shared" si="15"/>
        <v>0</v>
      </c>
      <c r="AR45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451" s="69" t="e">
        <f>IF(Table2[[#This Row],[Shelf Dollar Vol Current 12 Mths]]&gt;#REF!,"MEETS $ CRITERIA",IF(Table2[[#This Row],[Shelf Dollar Vol Current 12 Mths]]&lt;#REF!+1,"DOES NOT MEET $ CRITERIA"))</f>
        <v>#REF!</v>
      </c>
      <c r="AT451" s="78"/>
    </row>
    <row r="452" spans="1:46" ht="13.8" x14ac:dyDescent="0.3">
      <c r="A452" s="68" t="s">
        <v>5358</v>
      </c>
      <c r="B452" s="69">
        <v>85437</v>
      </c>
      <c r="C452" s="69">
        <v>796</v>
      </c>
      <c r="D452" s="69" t="s">
        <v>25</v>
      </c>
      <c r="E452" s="70" t="s">
        <v>6313</v>
      </c>
      <c r="F452" s="70"/>
      <c r="G452" s="71" t="s">
        <v>7232</v>
      </c>
      <c r="H452" s="69" t="s">
        <v>6315</v>
      </c>
      <c r="I452" s="68" t="s">
        <v>54</v>
      </c>
      <c r="J452" s="68" t="s">
        <v>191</v>
      </c>
      <c r="K452" s="68" t="s">
        <v>104</v>
      </c>
      <c r="L452" s="68" t="s">
        <v>104</v>
      </c>
      <c r="M452" s="68" t="s">
        <v>191</v>
      </c>
      <c r="N452" s="68" t="s">
        <v>211</v>
      </c>
      <c r="O452" s="68" t="s">
        <v>7233</v>
      </c>
      <c r="P452" s="72" t="s">
        <v>191</v>
      </c>
      <c r="Q452" s="68" t="s">
        <v>213</v>
      </c>
      <c r="R452" s="68" t="s">
        <v>31</v>
      </c>
      <c r="S452" s="68">
        <v>297</v>
      </c>
      <c r="T452" s="68">
        <v>284.32</v>
      </c>
      <c r="U452" s="68">
        <v>0.04</v>
      </c>
      <c r="V452" s="68">
        <v>977.27</v>
      </c>
      <c r="W452" s="68">
        <v>893.06</v>
      </c>
      <c r="X452" s="68">
        <v>0.09</v>
      </c>
      <c r="Y452" s="68">
        <v>3556.11</v>
      </c>
      <c r="Z452" s="68">
        <v>3507.68</v>
      </c>
      <c r="AA452" s="68">
        <v>0.01</v>
      </c>
      <c r="AB452" s="73">
        <v>175718.43</v>
      </c>
      <c r="AC452" s="73">
        <v>172091.99</v>
      </c>
      <c r="AD452" s="73">
        <v>175718.43</v>
      </c>
      <c r="AE452" s="73">
        <v>172091.99</v>
      </c>
      <c r="AF452" s="73"/>
      <c r="AG452" s="73">
        <f>IFERROR(VLOOKUP(J452,'Roll ups'!D:E,2,FALSE),0)</f>
        <v>22444928.369999994</v>
      </c>
      <c r="AH452" s="74">
        <f>IF(Table2[[#This Row],[CATEGORY TTL LOOKUP]]=0,0,IF(Table2[[#This Row],[CATEGORY TTL LOOKUP]]&gt;0,SUM(AB452/AG452)))</f>
        <v>7.8288701618164282E-3</v>
      </c>
      <c r="AI452" s="74" t="str">
        <f>IFERROR(IF(AH452&lt;#REF!,"STRIKE",IF(AH452&gt;=#REF!,"GOOD")),"NO DATA")</f>
        <v>NO DATA</v>
      </c>
      <c r="AJ452" s="75">
        <f>IFERROR(VLOOKUP(K452,'Roll ups'!H:I,2,FALSE),0)</f>
        <v>34230392.709999993</v>
      </c>
      <c r="AK452" s="76">
        <f>IF(Table2[[#This Row],[PRICE TIER LOOKUP]]=0,0,IF(Table2[[#This Row],[PRICE TIER LOOKUP]]&gt;0,SUM(AB452/AJ452)))</f>
        <v>5.1334038580476459E-3</v>
      </c>
      <c r="AL452" s="74" t="e">
        <f>IF(AK452&lt;#REF!,"STRIKE",IF(AK452&gt;=#REF!,"GOOD"))</f>
        <v>#REF!</v>
      </c>
      <c r="AM452" s="75">
        <f>VLOOKUP(H452,'Roll ups'!A:B,2,FALSE)</f>
        <v>325145452.83999985</v>
      </c>
      <c r="AN452" s="77">
        <f t="shared" si="14"/>
        <v>5.4043022427402334E-4</v>
      </c>
      <c r="AO452" s="74" t="str">
        <f>IFERROR(VLOOKUP(Table2[[#This Row],[Product Name]],'Roll ups'!L:P,5,FALSE),"GOOD")</f>
        <v>GOOD</v>
      </c>
      <c r="AP452" s="74">
        <f>Table2[[#This Row],[Retail Dollar Vol Current 12 Mths]]/Table2[[#This Row],[SHELF SALES  LOOKUP]]</f>
        <v>5.4043022427402334E-4</v>
      </c>
      <c r="AQ452" s="69">
        <f t="shared" si="15"/>
        <v>0</v>
      </c>
      <c r="AR45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452" s="69" t="e">
        <f>IF(Table2[[#This Row],[Shelf Dollar Vol Current 12 Mths]]&gt;#REF!,"MEETS $ CRITERIA",IF(Table2[[#This Row],[Shelf Dollar Vol Current 12 Mths]]&lt;#REF!+1,"DOES NOT MEET $ CRITERIA"))</f>
        <v>#REF!</v>
      </c>
      <c r="AT452" s="78"/>
    </row>
    <row r="453" spans="1:46" ht="13.8" x14ac:dyDescent="0.3">
      <c r="A453" s="68" t="s">
        <v>1632</v>
      </c>
      <c r="B453" s="69">
        <v>85526</v>
      </c>
      <c r="C453" s="69">
        <v>873</v>
      </c>
      <c r="D453" s="69" t="s">
        <v>25</v>
      </c>
      <c r="E453" s="70" t="s">
        <v>6313</v>
      </c>
      <c r="F453" s="70"/>
      <c r="G453" s="71" t="s">
        <v>7234</v>
      </c>
      <c r="H453" s="69" t="s">
        <v>6315</v>
      </c>
      <c r="I453" s="68" t="s">
        <v>54</v>
      </c>
      <c r="J453" s="68" t="s">
        <v>191</v>
      </c>
      <c r="K453" s="68" t="s">
        <v>89</v>
      </c>
      <c r="L453" s="68" t="s">
        <v>89</v>
      </c>
      <c r="M453" s="68" t="s">
        <v>191</v>
      </c>
      <c r="N453" s="68" t="s">
        <v>211</v>
      </c>
      <c r="O453" s="68" t="s">
        <v>7235</v>
      </c>
      <c r="P453" s="72" t="s">
        <v>191</v>
      </c>
      <c r="Q453" s="68" t="s">
        <v>6387</v>
      </c>
      <c r="R453" s="68" t="s">
        <v>31</v>
      </c>
      <c r="S453" s="68">
        <v>98</v>
      </c>
      <c r="T453" s="68">
        <v>130</v>
      </c>
      <c r="U453" s="68">
        <v>-0.33</v>
      </c>
      <c r="V453" s="68">
        <v>322.83</v>
      </c>
      <c r="W453" s="68">
        <v>344.08</v>
      </c>
      <c r="X453" s="68">
        <v>-7.0000000000000007E-2</v>
      </c>
      <c r="Y453" s="68">
        <v>1185</v>
      </c>
      <c r="Z453" s="68">
        <v>1251.67</v>
      </c>
      <c r="AA453" s="68">
        <v>-0.06</v>
      </c>
      <c r="AB453" s="73">
        <v>131108.4</v>
      </c>
      <c r="AC453" s="73">
        <v>136566.6</v>
      </c>
      <c r="AD453" s="73">
        <v>131108.4</v>
      </c>
      <c r="AE453" s="73">
        <v>136566.6</v>
      </c>
      <c r="AF453" s="73"/>
      <c r="AG453" s="73">
        <f>IFERROR(VLOOKUP(J453,'Roll ups'!D:E,2,FALSE),0)</f>
        <v>22444928.369999994</v>
      </c>
      <c r="AH453" s="74">
        <f>IF(Table2[[#This Row],[CATEGORY TTL LOOKUP]]=0,0,IF(Table2[[#This Row],[CATEGORY TTL LOOKUP]]&gt;0,SUM(AB453/AG453)))</f>
        <v>5.8413374210291606E-3</v>
      </c>
      <c r="AI453" s="74" t="str">
        <f>IFERROR(IF(AH453&lt;#REF!,"STRIKE",IF(AH453&gt;=#REF!,"GOOD")),"NO DATA")</f>
        <v>NO DATA</v>
      </c>
      <c r="AJ453" s="75">
        <f>IFERROR(VLOOKUP(K453,'Roll ups'!H:I,2,FALSE),0)</f>
        <v>75793138.070000067</v>
      </c>
      <c r="AK453" s="76">
        <f>IF(Table2[[#This Row],[PRICE TIER LOOKUP]]=0,0,IF(Table2[[#This Row],[PRICE TIER LOOKUP]]&gt;0,SUM(AB453/AJ453)))</f>
        <v>1.7298188640627672E-3</v>
      </c>
      <c r="AL453" s="74" t="e">
        <f>IF(AK453&lt;#REF!,"STRIKE",IF(AK453&gt;=#REF!,"GOOD"))</f>
        <v>#REF!</v>
      </c>
      <c r="AM453" s="75">
        <f>VLOOKUP(H453,'Roll ups'!A:B,2,FALSE)</f>
        <v>325145452.83999985</v>
      </c>
      <c r="AN453" s="77">
        <f t="shared" si="14"/>
        <v>4.0322999708231153E-4</v>
      </c>
      <c r="AO453" s="74" t="str">
        <f>IFERROR(VLOOKUP(Table2[[#This Row],[Product Name]],'Roll ups'!L:P,5,FALSE),"GOOD")</f>
        <v>GOOD</v>
      </c>
      <c r="AP453" s="74">
        <f>Table2[[#This Row],[Retail Dollar Vol Current 12 Mths]]/Table2[[#This Row],[SHELF SALES  LOOKUP]]</f>
        <v>4.0322999708231153E-4</v>
      </c>
      <c r="AQ453" s="69">
        <f t="shared" si="15"/>
        <v>0</v>
      </c>
      <c r="AR45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453" s="69" t="e">
        <f>IF(Table2[[#This Row],[Shelf Dollar Vol Current 12 Mths]]&gt;#REF!,"MEETS $ CRITERIA",IF(Table2[[#This Row],[Shelf Dollar Vol Current 12 Mths]]&lt;#REF!+1,"DOES NOT MEET $ CRITERIA"))</f>
        <v>#REF!</v>
      </c>
      <c r="AT453" s="78"/>
    </row>
    <row r="454" spans="1:46" ht="13.8" x14ac:dyDescent="0.3">
      <c r="A454" s="68" t="s">
        <v>1983</v>
      </c>
      <c r="B454" s="69">
        <v>85536</v>
      </c>
      <c r="C454" s="69">
        <v>368</v>
      </c>
      <c r="D454" s="69" t="s">
        <v>25</v>
      </c>
      <c r="E454" s="70" t="s">
        <v>6313</v>
      </c>
      <c r="F454" s="70"/>
      <c r="G454" s="71" t="s">
        <v>7236</v>
      </c>
      <c r="H454" s="69" t="s">
        <v>6315</v>
      </c>
      <c r="I454" s="68" t="s">
        <v>54</v>
      </c>
      <c r="J454" s="68" t="s">
        <v>191</v>
      </c>
      <c r="K454" s="68" t="s">
        <v>89</v>
      </c>
      <c r="L454" s="68" t="s">
        <v>89</v>
      </c>
      <c r="M454" s="68" t="s">
        <v>191</v>
      </c>
      <c r="N454" s="68" t="s">
        <v>211</v>
      </c>
      <c r="O454" s="68" t="s">
        <v>7237</v>
      </c>
      <c r="P454" s="72" t="s">
        <v>191</v>
      </c>
      <c r="Q454" s="68" t="s">
        <v>6387</v>
      </c>
      <c r="R454" s="68" t="s">
        <v>31</v>
      </c>
      <c r="S454" s="68">
        <v>37</v>
      </c>
      <c r="T454" s="68">
        <v>23.08</v>
      </c>
      <c r="U454" s="68">
        <v>0.37</v>
      </c>
      <c r="V454" s="68">
        <v>176.17</v>
      </c>
      <c r="W454" s="68">
        <v>168.08</v>
      </c>
      <c r="X454" s="68">
        <v>0.05</v>
      </c>
      <c r="Y454" s="68">
        <v>592.25</v>
      </c>
      <c r="Z454" s="68">
        <v>545.66999999999996</v>
      </c>
      <c r="AA454" s="68">
        <v>0.08</v>
      </c>
      <c r="AB454" s="73">
        <v>65526.54</v>
      </c>
      <c r="AC454" s="73">
        <v>59425.27</v>
      </c>
      <c r="AD454" s="73">
        <v>65526.54</v>
      </c>
      <c r="AE454" s="73">
        <v>59425.27</v>
      </c>
      <c r="AF454" s="73"/>
      <c r="AG454" s="73">
        <f>IFERROR(VLOOKUP(J454,'Roll ups'!D:E,2,FALSE),0)</f>
        <v>22444928.369999994</v>
      </c>
      <c r="AH454" s="74">
        <f>IF(Table2[[#This Row],[CATEGORY TTL LOOKUP]]=0,0,IF(Table2[[#This Row],[CATEGORY TTL LOOKUP]]&gt;0,SUM(AB454/AG454)))</f>
        <v>2.9194363608476964E-3</v>
      </c>
      <c r="AI454" s="74" t="str">
        <f>IFERROR(IF(AH454&lt;#REF!,"STRIKE",IF(AH454&gt;=#REF!,"GOOD")),"NO DATA")</f>
        <v>NO DATA</v>
      </c>
      <c r="AJ454" s="75">
        <f>IFERROR(VLOOKUP(K454,'Roll ups'!H:I,2,FALSE),0)</f>
        <v>75793138.070000067</v>
      </c>
      <c r="AK454" s="76">
        <f>IF(Table2[[#This Row],[PRICE TIER LOOKUP]]=0,0,IF(Table2[[#This Row],[PRICE TIER LOOKUP]]&gt;0,SUM(AB454/AJ454)))</f>
        <v>8.6454449134276278E-4</v>
      </c>
      <c r="AL454" s="74" t="e">
        <f>IF(AK454&lt;#REF!,"STRIKE",IF(AK454&gt;=#REF!,"GOOD"))</f>
        <v>#REF!</v>
      </c>
      <c r="AM454" s="75">
        <f>VLOOKUP(H454,'Roll ups'!A:B,2,FALSE)</f>
        <v>325145452.83999985</v>
      </c>
      <c r="AN454" s="77">
        <f t="shared" ref="AN454:AN517" si="16">AB454/AM454</f>
        <v>2.0152992892151814E-4</v>
      </c>
      <c r="AO454" s="74" t="str">
        <f>IFERROR(VLOOKUP(Table2[[#This Row],[Product Name]],'Roll ups'!L:P,5,FALSE),"GOOD")</f>
        <v>GOOD</v>
      </c>
      <c r="AP454" s="74">
        <f>Table2[[#This Row],[Retail Dollar Vol Current 12 Mths]]/Table2[[#This Row],[SHELF SALES  LOOKUP]]</f>
        <v>2.0152992892151814E-4</v>
      </c>
      <c r="AQ454" s="69">
        <f t="shared" ref="AQ454:AQ517" si="17">COUNTIF(AG454:AO454,"Strike")</f>
        <v>0</v>
      </c>
      <c r="AR45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454" s="69" t="e">
        <f>IF(Table2[[#This Row],[Shelf Dollar Vol Current 12 Mths]]&gt;#REF!,"MEETS $ CRITERIA",IF(Table2[[#This Row],[Shelf Dollar Vol Current 12 Mths]]&lt;#REF!+1,"DOES NOT MEET $ CRITERIA"))</f>
        <v>#REF!</v>
      </c>
      <c r="AT454" s="78"/>
    </row>
    <row r="455" spans="1:46" ht="13.8" x14ac:dyDescent="0.3">
      <c r="A455" s="68" t="s">
        <v>5277</v>
      </c>
      <c r="B455" s="69">
        <v>86110</v>
      </c>
      <c r="C455" s="69">
        <v>926</v>
      </c>
      <c r="D455" s="69" t="s">
        <v>25</v>
      </c>
      <c r="E455" s="70" t="s">
        <v>6313</v>
      </c>
      <c r="F455" s="70"/>
      <c r="G455" s="71" t="s">
        <v>7238</v>
      </c>
      <c r="H455" s="69" t="s">
        <v>6315</v>
      </c>
      <c r="I455" s="68" t="s">
        <v>54</v>
      </c>
      <c r="J455" s="68" t="s">
        <v>191</v>
      </c>
      <c r="K455" s="68" t="s">
        <v>104</v>
      </c>
      <c r="L455" s="68" t="s">
        <v>104</v>
      </c>
      <c r="M455" s="68" t="s">
        <v>191</v>
      </c>
      <c r="N455" s="68" t="s">
        <v>211</v>
      </c>
      <c r="O455" s="68" t="s">
        <v>7239</v>
      </c>
      <c r="P455" s="72" t="s">
        <v>191</v>
      </c>
      <c r="Q455" s="68" t="s">
        <v>6387</v>
      </c>
      <c r="R455" s="68" t="s">
        <v>31</v>
      </c>
      <c r="S455" s="68">
        <v>196</v>
      </c>
      <c r="T455" s="68">
        <v>9.58</v>
      </c>
      <c r="U455" s="68">
        <v>0.95</v>
      </c>
      <c r="V455" s="68">
        <v>526.66999999999996</v>
      </c>
      <c r="W455" s="68">
        <v>250.42</v>
      </c>
      <c r="X455" s="68">
        <v>0.52</v>
      </c>
      <c r="Y455" s="68">
        <v>1905.58</v>
      </c>
      <c r="Z455" s="68">
        <v>1659.75</v>
      </c>
      <c r="AA455" s="68">
        <v>0.13</v>
      </c>
      <c r="AB455" s="73">
        <v>195741.52</v>
      </c>
      <c r="AC455" s="73">
        <v>159529.15</v>
      </c>
      <c r="AD455" s="73">
        <v>195741.52</v>
      </c>
      <c r="AE455" s="73">
        <v>161544.07</v>
      </c>
      <c r="AF455" s="73"/>
      <c r="AG455" s="73">
        <f>IFERROR(VLOOKUP(J455,'Roll ups'!D:E,2,FALSE),0)</f>
        <v>22444928.369999994</v>
      </c>
      <c r="AH455" s="74">
        <f>IF(Table2[[#This Row],[CATEGORY TTL LOOKUP]]=0,0,IF(Table2[[#This Row],[CATEGORY TTL LOOKUP]]&gt;0,SUM(AB455/AG455)))</f>
        <v>8.7209687985295211E-3</v>
      </c>
      <c r="AI455" s="74" t="str">
        <f>IFERROR(IF(AH455&lt;#REF!,"STRIKE",IF(AH455&gt;=#REF!,"GOOD")),"NO DATA")</f>
        <v>NO DATA</v>
      </c>
      <c r="AJ455" s="75">
        <f>IFERROR(VLOOKUP(K455,'Roll ups'!H:I,2,FALSE),0)</f>
        <v>34230392.709999993</v>
      </c>
      <c r="AK455" s="76">
        <f>IF(Table2[[#This Row],[PRICE TIER LOOKUP]]=0,0,IF(Table2[[#This Row],[PRICE TIER LOOKUP]]&gt;0,SUM(AB455/AJ455)))</f>
        <v>5.7183544944495041E-3</v>
      </c>
      <c r="AL455" s="74" t="e">
        <f>IF(AK455&lt;#REF!,"STRIKE",IF(AK455&gt;=#REF!,"GOOD"))</f>
        <v>#REF!</v>
      </c>
      <c r="AM455" s="75">
        <f>VLOOKUP(H455,'Roll ups'!A:B,2,FALSE)</f>
        <v>325145452.83999985</v>
      </c>
      <c r="AN455" s="77">
        <f t="shared" si="16"/>
        <v>6.0201217113844128E-4</v>
      </c>
      <c r="AO455" s="74" t="str">
        <f>IFERROR(VLOOKUP(Table2[[#This Row],[Product Name]],'Roll ups'!L:P,5,FALSE),"GOOD")</f>
        <v>GOOD</v>
      </c>
      <c r="AP455" s="74">
        <f>Table2[[#This Row],[Retail Dollar Vol Current 12 Mths]]/Table2[[#This Row],[SHELF SALES  LOOKUP]]</f>
        <v>6.0201217113844128E-4</v>
      </c>
      <c r="AQ455" s="69">
        <f t="shared" si="17"/>
        <v>0</v>
      </c>
      <c r="AR45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455" s="69" t="e">
        <f>IF(Table2[[#This Row],[Shelf Dollar Vol Current 12 Mths]]&gt;#REF!,"MEETS $ CRITERIA",IF(Table2[[#This Row],[Shelf Dollar Vol Current 12 Mths]]&lt;#REF!+1,"DOES NOT MEET $ CRITERIA"))</f>
        <v>#REF!</v>
      </c>
      <c r="AT455" s="78"/>
    </row>
    <row r="456" spans="1:46" ht="13.8" x14ac:dyDescent="0.3">
      <c r="A456" s="68" t="s">
        <v>5367</v>
      </c>
      <c r="B456" s="69">
        <v>86251</v>
      </c>
      <c r="C456" s="69">
        <v>443</v>
      </c>
      <c r="D456" s="69" t="s">
        <v>25</v>
      </c>
      <c r="E456" s="70" t="s">
        <v>6313</v>
      </c>
      <c r="F456" s="70"/>
      <c r="G456" s="71" t="s">
        <v>7240</v>
      </c>
      <c r="H456" s="69" t="s">
        <v>6315</v>
      </c>
      <c r="I456" s="68" t="s">
        <v>54</v>
      </c>
      <c r="J456" s="68" t="s">
        <v>191</v>
      </c>
      <c r="K456" s="68" t="s">
        <v>104</v>
      </c>
      <c r="L456" s="68" t="s">
        <v>104</v>
      </c>
      <c r="M456" s="68" t="s">
        <v>191</v>
      </c>
      <c r="N456" s="68" t="s">
        <v>211</v>
      </c>
      <c r="O456" s="68" t="s">
        <v>7241</v>
      </c>
      <c r="P456" s="72" t="s">
        <v>191</v>
      </c>
      <c r="Q456" s="68" t="s">
        <v>64</v>
      </c>
      <c r="R456" s="68" t="s">
        <v>60</v>
      </c>
      <c r="S456" s="68">
        <v>120</v>
      </c>
      <c r="T456" s="68">
        <v>218.1</v>
      </c>
      <c r="U456" s="68">
        <v>-0.81</v>
      </c>
      <c r="V456" s="68">
        <v>437.53</v>
      </c>
      <c r="W456" s="68">
        <v>542.87</v>
      </c>
      <c r="X456" s="68">
        <v>-0.24</v>
      </c>
      <c r="Y456" s="68">
        <v>1573.9</v>
      </c>
      <c r="Z456" s="68">
        <v>2613.2199999999998</v>
      </c>
      <c r="AA456" s="68">
        <v>-0.66</v>
      </c>
      <c r="AB456" s="73">
        <v>58788.9</v>
      </c>
      <c r="AC456" s="73">
        <v>96007.4</v>
      </c>
      <c r="AD456" s="73">
        <v>58788.9</v>
      </c>
      <c r="AE456" s="73">
        <v>96007.4</v>
      </c>
      <c r="AF456" s="73"/>
      <c r="AG456" s="73">
        <f>IFERROR(VLOOKUP(J456,'Roll ups'!D:E,2,FALSE),0)</f>
        <v>22444928.369999994</v>
      </c>
      <c r="AH456" s="74">
        <f>IF(Table2[[#This Row],[CATEGORY TTL LOOKUP]]=0,0,IF(Table2[[#This Row],[CATEGORY TTL LOOKUP]]&gt;0,SUM(AB456/AG456)))</f>
        <v>2.619250951969067E-3</v>
      </c>
      <c r="AI456" s="74" t="str">
        <f>IFERROR(IF(AH456&lt;#REF!,"STRIKE",IF(AH456&gt;=#REF!,"GOOD")),"NO DATA")</f>
        <v>NO DATA</v>
      </c>
      <c r="AJ456" s="75">
        <f>IFERROR(VLOOKUP(K456,'Roll ups'!H:I,2,FALSE),0)</f>
        <v>34230392.709999993</v>
      </c>
      <c r="AK456" s="76">
        <f>IF(Table2[[#This Row],[PRICE TIER LOOKUP]]=0,0,IF(Table2[[#This Row],[PRICE TIER LOOKUP]]&gt;0,SUM(AB456/AJ456)))</f>
        <v>1.7174474303599076E-3</v>
      </c>
      <c r="AL456" s="74" t="e">
        <f>IF(AK456&lt;#REF!,"STRIKE",IF(AK456&gt;=#REF!,"GOOD"))</f>
        <v>#REF!</v>
      </c>
      <c r="AM456" s="75">
        <f>VLOOKUP(H456,'Roll ups'!A:B,2,FALSE)</f>
        <v>325145452.83999985</v>
      </c>
      <c r="AN456" s="77">
        <f t="shared" si="16"/>
        <v>1.8080800296146017E-4</v>
      </c>
      <c r="AO456" s="74" t="str">
        <f>IFERROR(VLOOKUP(Table2[[#This Row],[Product Name]],'Roll ups'!L:P,5,FALSE),"GOOD")</f>
        <v>GOOD</v>
      </c>
      <c r="AP456" s="74">
        <f>Table2[[#This Row],[Retail Dollar Vol Current 12 Mths]]/Table2[[#This Row],[SHELF SALES  LOOKUP]]</f>
        <v>1.8080800296146017E-4</v>
      </c>
      <c r="AQ456" s="69">
        <f t="shared" si="17"/>
        <v>0</v>
      </c>
      <c r="AR45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456" s="69" t="e">
        <f>IF(Table2[[#This Row],[Shelf Dollar Vol Current 12 Mths]]&gt;#REF!,"MEETS $ CRITERIA",IF(Table2[[#This Row],[Shelf Dollar Vol Current 12 Mths]]&lt;#REF!+1,"DOES NOT MEET $ CRITERIA"))</f>
        <v>#REF!</v>
      </c>
      <c r="AT456" s="78"/>
    </row>
    <row r="457" spans="1:46" ht="13.8" x14ac:dyDescent="0.3">
      <c r="A457" s="68" t="s">
        <v>5956</v>
      </c>
      <c r="B457" s="69">
        <v>86321</v>
      </c>
      <c r="C457" s="69">
        <v>254</v>
      </c>
      <c r="D457" s="69" t="s">
        <v>25</v>
      </c>
      <c r="E457" s="70" t="s">
        <v>6313</v>
      </c>
      <c r="F457" s="70"/>
      <c r="G457" s="71" t="s">
        <v>7242</v>
      </c>
      <c r="H457" s="69" t="s">
        <v>6315</v>
      </c>
      <c r="I457" s="68" t="s">
        <v>54</v>
      </c>
      <c r="J457" s="68" t="s">
        <v>191</v>
      </c>
      <c r="K457" s="68" t="s">
        <v>104</v>
      </c>
      <c r="L457" s="68" t="s">
        <v>104</v>
      </c>
      <c r="M457" s="68" t="s">
        <v>191</v>
      </c>
      <c r="N457" s="68" t="s">
        <v>211</v>
      </c>
      <c r="O457" s="68" t="s">
        <v>7243</v>
      </c>
      <c r="P457" s="72" t="s">
        <v>191</v>
      </c>
      <c r="Q457" s="68" t="s">
        <v>421</v>
      </c>
      <c r="R457" s="68" t="s">
        <v>60</v>
      </c>
      <c r="S457" s="68">
        <v>47</v>
      </c>
      <c r="T457" s="68">
        <v>72</v>
      </c>
      <c r="U457" s="68">
        <v>-0.54</v>
      </c>
      <c r="V457" s="68">
        <v>143.99</v>
      </c>
      <c r="W457" s="68">
        <v>162.66</v>
      </c>
      <c r="X457" s="68">
        <v>-0.13</v>
      </c>
      <c r="Y457" s="68">
        <v>499.19</v>
      </c>
      <c r="Z457" s="68">
        <v>593.4</v>
      </c>
      <c r="AA457" s="68">
        <v>-0.19</v>
      </c>
      <c r="AB457" s="73">
        <v>20173.57</v>
      </c>
      <c r="AC457" s="73">
        <v>23678.14</v>
      </c>
      <c r="AD457" s="73">
        <v>20173.57</v>
      </c>
      <c r="AE457" s="73">
        <v>23678.14</v>
      </c>
      <c r="AF457" s="73"/>
      <c r="AG457" s="73">
        <f>IFERROR(VLOOKUP(J457,'Roll ups'!D:E,2,FALSE),0)</f>
        <v>22444928.369999994</v>
      </c>
      <c r="AH457" s="74">
        <f>IF(Table2[[#This Row],[CATEGORY TTL LOOKUP]]=0,0,IF(Table2[[#This Row],[CATEGORY TTL LOOKUP]]&gt;0,SUM(AB457/AG457)))</f>
        <v>8.9880304661449026E-4</v>
      </c>
      <c r="AI457" s="74" t="str">
        <f>IFERROR(IF(AH457&lt;#REF!,"STRIKE",IF(AH457&gt;=#REF!,"GOOD")),"NO DATA")</f>
        <v>NO DATA</v>
      </c>
      <c r="AJ457" s="75">
        <f>IFERROR(VLOOKUP(K457,'Roll ups'!H:I,2,FALSE),0)</f>
        <v>34230392.709999993</v>
      </c>
      <c r="AK457" s="76">
        <f>IF(Table2[[#This Row],[PRICE TIER LOOKUP]]=0,0,IF(Table2[[#This Row],[PRICE TIER LOOKUP]]&gt;0,SUM(AB457/AJ457)))</f>
        <v>5.8934672970043184E-4</v>
      </c>
      <c r="AL457" s="74" t="e">
        <f>IF(AK457&lt;#REF!,"STRIKE",IF(AK457&gt;=#REF!,"GOOD"))</f>
        <v>#REF!</v>
      </c>
      <c r="AM457" s="75">
        <f>VLOOKUP(H457,'Roll ups'!A:B,2,FALSE)</f>
        <v>325145452.83999985</v>
      </c>
      <c r="AN457" s="77">
        <f t="shared" si="16"/>
        <v>6.2044755120494241E-5</v>
      </c>
      <c r="AO457" s="74" t="str">
        <f>IFERROR(VLOOKUP(Table2[[#This Row],[Product Name]],'Roll ups'!L:P,5,FALSE),"GOOD")</f>
        <v>GOOD</v>
      </c>
      <c r="AP457" s="74">
        <f>Table2[[#This Row],[Retail Dollar Vol Current 12 Mths]]/Table2[[#This Row],[SHELF SALES  LOOKUP]]</f>
        <v>6.2044755120494241E-5</v>
      </c>
      <c r="AQ457" s="69">
        <f t="shared" si="17"/>
        <v>0</v>
      </c>
      <c r="AR45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457" s="69" t="e">
        <f>IF(Table2[[#This Row],[Shelf Dollar Vol Current 12 Mths]]&gt;#REF!,"MEETS $ CRITERIA",IF(Table2[[#This Row],[Shelf Dollar Vol Current 12 Mths]]&lt;#REF!+1,"DOES NOT MEET $ CRITERIA"))</f>
        <v>#REF!</v>
      </c>
      <c r="AT457" s="78"/>
    </row>
    <row r="458" spans="1:46" ht="13.8" x14ac:dyDescent="0.3">
      <c r="A458" s="68" t="s">
        <v>5491</v>
      </c>
      <c r="B458" s="69">
        <v>86389</v>
      </c>
      <c r="C458" s="69">
        <v>407</v>
      </c>
      <c r="D458" s="69" t="s">
        <v>25</v>
      </c>
      <c r="E458" s="70" t="s">
        <v>6313</v>
      </c>
      <c r="F458" s="70"/>
      <c r="G458" s="71" t="s">
        <v>7244</v>
      </c>
      <c r="H458" s="69" t="s">
        <v>6315</v>
      </c>
      <c r="I458" s="68" t="s">
        <v>54</v>
      </c>
      <c r="J458" s="68" t="s">
        <v>191</v>
      </c>
      <c r="K458" s="68" t="s">
        <v>104</v>
      </c>
      <c r="L458" s="68" t="s">
        <v>104</v>
      </c>
      <c r="M458" s="68" t="s">
        <v>191</v>
      </c>
      <c r="N458" s="68" t="s">
        <v>211</v>
      </c>
      <c r="O458" s="68" t="s">
        <v>7245</v>
      </c>
      <c r="P458" s="72" t="s">
        <v>191</v>
      </c>
      <c r="Q458" s="68" t="s">
        <v>213</v>
      </c>
      <c r="R458" s="68" t="s">
        <v>6402</v>
      </c>
      <c r="S458" s="68">
        <v>252</v>
      </c>
      <c r="T458" s="68">
        <v>261.92</v>
      </c>
      <c r="U458" s="68">
        <v>-0.04</v>
      </c>
      <c r="V458" s="68">
        <v>909.07</v>
      </c>
      <c r="W458" s="68">
        <v>901.09</v>
      </c>
      <c r="X458" s="68">
        <v>0.01</v>
      </c>
      <c r="Y458" s="68">
        <v>3354.3</v>
      </c>
      <c r="Z458" s="68">
        <v>3264.65</v>
      </c>
      <c r="AA458" s="68">
        <v>0.03</v>
      </c>
      <c r="AB458" s="73">
        <v>115230</v>
      </c>
      <c r="AC458" s="73">
        <v>112042.52</v>
      </c>
      <c r="AD458" s="73">
        <v>115230</v>
      </c>
      <c r="AE458" s="73">
        <v>112042.52</v>
      </c>
      <c r="AF458" s="73"/>
      <c r="AG458" s="73">
        <f>IFERROR(VLOOKUP(J458,'Roll ups'!D:E,2,FALSE),0)</f>
        <v>22444928.369999994</v>
      </c>
      <c r="AH458" s="74">
        <f>IF(Table2[[#This Row],[CATEGORY TTL LOOKUP]]=0,0,IF(Table2[[#This Row],[CATEGORY TTL LOOKUP]]&gt;0,SUM(AB458/AG458)))</f>
        <v>5.1338992087859373E-3</v>
      </c>
      <c r="AI458" s="74" t="str">
        <f>IFERROR(IF(AH458&lt;#REF!,"STRIKE",IF(AH458&gt;=#REF!,"GOOD")),"NO DATA")</f>
        <v>NO DATA</v>
      </c>
      <c r="AJ458" s="75">
        <f>IFERROR(VLOOKUP(K458,'Roll ups'!H:I,2,FALSE),0)</f>
        <v>34230392.709999993</v>
      </c>
      <c r="AK458" s="76">
        <f>IF(Table2[[#This Row],[PRICE TIER LOOKUP]]=0,0,IF(Table2[[#This Row],[PRICE TIER LOOKUP]]&gt;0,SUM(AB458/AJ458)))</f>
        <v>3.3663066905550562E-3</v>
      </c>
      <c r="AL458" s="74" t="e">
        <f>IF(AK458&lt;#REF!,"STRIKE",IF(AK458&gt;=#REF!,"GOOD"))</f>
        <v>#REF!</v>
      </c>
      <c r="AM458" s="75">
        <f>VLOOKUP(H458,'Roll ups'!A:B,2,FALSE)</f>
        <v>325145452.83999985</v>
      </c>
      <c r="AN458" s="77">
        <f t="shared" si="16"/>
        <v>3.5439523755758409E-4</v>
      </c>
      <c r="AO458" s="74" t="str">
        <f>IFERROR(VLOOKUP(Table2[[#This Row],[Product Name]],'Roll ups'!L:P,5,FALSE),"GOOD")</f>
        <v>GOOD</v>
      </c>
      <c r="AP458" s="74">
        <f>Table2[[#This Row],[Retail Dollar Vol Current 12 Mths]]/Table2[[#This Row],[SHELF SALES  LOOKUP]]</f>
        <v>3.5439523755758409E-4</v>
      </c>
      <c r="AQ458" s="69">
        <f t="shared" si="17"/>
        <v>0</v>
      </c>
      <c r="AR45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458" s="69" t="e">
        <f>IF(Table2[[#This Row],[Shelf Dollar Vol Current 12 Mths]]&gt;#REF!,"MEETS $ CRITERIA",IF(Table2[[#This Row],[Shelf Dollar Vol Current 12 Mths]]&lt;#REF!+1,"DOES NOT MEET $ CRITERIA"))</f>
        <v>#REF!</v>
      </c>
      <c r="AT458" s="78"/>
    </row>
    <row r="459" spans="1:46" ht="13.8" x14ac:dyDescent="0.3">
      <c r="A459" s="68" t="s">
        <v>5524</v>
      </c>
      <c r="B459" s="69">
        <v>86390</v>
      </c>
      <c r="C459" s="69">
        <v>624</v>
      </c>
      <c r="D459" s="69" t="s">
        <v>25</v>
      </c>
      <c r="E459" s="70" t="s">
        <v>6313</v>
      </c>
      <c r="F459" s="70"/>
      <c r="G459" s="71" t="s">
        <v>7246</v>
      </c>
      <c r="H459" s="69" t="s">
        <v>6315</v>
      </c>
      <c r="I459" s="68" t="s">
        <v>54</v>
      </c>
      <c r="J459" s="68" t="s">
        <v>191</v>
      </c>
      <c r="K459" s="68" t="s">
        <v>104</v>
      </c>
      <c r="L459" s="68" t="s">
        <v>104</v>
      </c>
      <c r="M459" s="68" t="s">
        <v>191</v>
      </c>
      <c r="N459" s="68" t="s">
        <v>211</v>
      </c>
      <c r="O459" s="68" t="s">
        <v>7247</v>
      </c>
      <c r="P459" s="72" t="s">
        <v>191</v>
      </c>
      <c r="Q459" s="68" t="s">
        <v>213</v>
      </c>
      <c r="R459" s="68" t="s">
        <v>6402</v>
      </c>
      <c r="S459" s="68">
        <v>432</v>
      </c>
      <c r="T459" s="68">
        <v>457.43</v>
      </c>
      <c r="U459" s="68">
        <v>-0.06</v>
      </c>
      <c r="V459" s="68">
        <v>1551.05</v>
      </c>
      <c r="W459" s="68">
        <v>1419.17</v>
      </c>
      <c r="X459" s="68">
        <v>0.09</v>
      </c>
      <c r="Y459" s="68">
        <v>5072.2299999999996</v>
      </c>
      <c r="Z459" s="68">
        <v>4500.83</v>
      </c>
      <c r="AA459" s="68">
        <v>0.11</v>
      </c>
      <c r="AB459" s="73">
        <v>165716.76</v>
      </c>
      <c r="AC459" s="73">
        <v>147047.67000000001</v>
      </c>
      <c r="AD459" s="73">
        <v>165716.76</v>
      </c>
      <c r="AE459" s="73">
        <v>147047.67000000001</v>
      </c>
      <c r="AF459" s="73"/>
      <c r="AG459" s="73">
        <f>IFERROR(VLOOKUP(J459,'Roll ups'!D:E,2,FALSE),0)</f>
        <v>22444928.369999994</v>
      </c>
      <c r="AH459" s="74">
        <f>IF(Table2[[#This Row],[CATEGORY TTL LOOKUP]]=0,0,IF(Table2[[#This Row],[CATEGORY TTL LOOKUP]]&gt;0,SUM(AB459/AG459)))</f>
        <v>7.3832608092212889E-3</v>
      </c>
      <c r="AI459" s="74" t="str">
        <f>IFERROR(IF(AH459&lt;#REF!,"STRIKE",IF(AH459&gt;=#REF!,"GOOD")),"NO DATA")</f>
        <v>NO DATA</v>
      </c>
      <c r="AJ459" s="75">
        <f>IFERROR(VLOOKUP(K459,'Roll ups'!H:I,2,FALSE),0)</f>
        <v>34230392.709999993</v>
      </c>
      <c r="AK459" s="76">
        <f>IF(Table2[[#This Row],[PRICE TIER LOOKUP]]=0,0,IF(Table2[[#This Row],[PRICE TIER LOOKUP]]&gt;0,SUM(AB459/AJ459)))</f>
        <v>4.8412170261659861E-3</v>
      </c>
      <c r="AL459" s="74" t="e">
        <f>IF(AK459&lt;#REF!,"STRIKE",IF(AK459&gt;=#REF!,"GOOD"))</f>
        <v>#REF!</v>
      </c>
      <c r="AM459" s="75">
        <f>VLOOKUP(H459,'Roll ups'!A:B,2,FALSE)</f>
        <v>325145452.83999985</v>
      </c>
      <c r="AN459" s="77">
        <f t="shared" si="16"/>
        <v>5.096696218647327E-4</v>
      </c>
      <c r="AO459" s="74" t="str">
        <f>IFERROR(VLOOKUP(Table2[[#This Row],[Product Name]],'Roll ups'!L:P,5,FALSE),"GOOD")</f>
        <v>GOOD</v>
      </c>
      <c r="AP459" s="74">
        <f>Table2[[#This Row],[Retail Dollar Vol Current 12 Mths]]/Table2[[#This Row],[SHELF SALES  LOOKUP]]</f>
        <v>5.096696218647327E-4</v>
      </c>
      <c r="AQ459" s="69">
        <f t="shared" si="17"/>
        <v>0</v>
      </c>
      <c r="AR45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459" s="69" t="e">
        <f>IF(Table2[[#This Row],[Shelf Dollar Vol Current 12 Mths]]&gt;#REF!,"MEETS $ CRITERIA",IF(Table2[[#This Row],[Shelf Dollar Vol Current 12 Mths]]&lt;#REF!+1,"DOES NOT MEET $ CRITERIA"))</f>
        <v>#REF!</v>
      </c>
      <c r="AT459" s="78"/>
    </row>
    <row r="460" spans="1:46" ht="13.8" x14ac:dyDescent="0.3">
      <c r="A460" s="68" t="s">
        <v>5683</v>
      </c>
      <c r="B460" s="69">
        <v>86630</v>
      </c>
      <c r="C460" s="69">
        <v>439</v>
      </c>
      <c r="D460" s="69" t="s">
        <v>25</v>
      </c>
      <c r="E460" s="70" t="s">
        <v>6313</v>
      </c>
      <c r="F460" s="70"/>
      <c r="G460" s="71" t="s">
        <v>7248</v>
      </c>
      <c r="H460" s="69" t="s">
        <v>6315</v>
      </c>
      <c r="I460" s="68" t="s">
        <v>54</v>
      </c>
      <c r="J460" s="68" t="s">
        <v>191</v>
      </c>
      <c r="K460" s="68" t="s">
        <v>104</v>
      </c>
      <c r="L460" s="68" t="s">
        <v>104</v>
      </c>
      <c r="M460" s="68" t="s">
        <v>191</v>
      </c>
      <c r="N460" s="68" t="s">
        <v>211</v>
      </c>
      <c r="O460" s="68" t="s">
        <v>7249</v>
      </c>
      <c r="P460" s="72" t="s">
        <v>191</v>
      </c>
      <c r="Q460" s="68" t="s">
        <v>194</v>
      </c>
      <c r="R460" s="68" t="s">
        <v>31</v>
      </c>
      <c r="S460" s="68">
        <v>128</v>
      </c>
      <c r="T460" s="68">
        <v>73.44</v>
      </c>
      <c r="U460" s="68">
        <v>0.43</v>
      </c>
      <c r="V460" s="68">
        <v>545.97</v>
      </c>
      <c r="W460" s="68">
        <v>515.53</v>
      </c>
      <c r="X460" s="68">
        <v>0.06</v>
      </c>
      <c r="Y460" s="68">
        <v>2055.56</v>
      </c>
      <c r="Z460" s="68">
        <v>1953.78</v>
      </c>
      <c r="AA460" s="68">
        <v>0.05</v>
      </c>
      <c r="AB460" s="73">
        <v>84919.59</v>
      </c>
      <c r="AC460" s="73">
        <v>80715.149999999994</v>
      </c>
      <c r="AD460" s="73">
        <v>84919.59</v>
      </c>
      <c r="AE460" s="73">
        <v>80715.149999999994</v>
      </c>
      <c r="AF460" s="73"/>
      <c r="AG460" s="73">
        <f>IFERROR(VLOOKUP(J460,'Roll ups'!D:E,2,FALSE),0)</f>
        <v>22444928.369999994</v>
      </c>
      <c r="AH460" s="74">
        <f>IF(Table2[[#This Row],[CATEGORY TTL LOOKUP]]=0,0,IF(Table2[[#This Row],[CATEGORY TTL LOOKUP]]&gt;0,SUM(AB460/AG460)))</f>
        <v>3.783464513680692E-3</v>
      </c>
      <c r="AI460" s="74" t="str">
        <f>IFERROR(IF(AH460&lt;#REF!,"STRIKE",IF(AH460&gt;=#REF!,"GOOD")),"NO DATA")</f>
        <v>NO DATA</v>
      </c>
      <c r="AJ460" s="75">
        <f>IFERROR(VLOOKUP(K460,'Roll ups'!H:I,2,FALSE),0)</f>
        <v>34230392.709999993</v>
      </c>
      <c r="AK460" s="76">
        <f>IF(Table2[[#This Row],[PRICE TIER LOOKUP]]=0,0,IF(Table2[[#This Row],[PRICE TIER LOOKUP]]&gt;0,SUM(AB460/AJ460)))</f>
        <v>2.480824299021021E-3</v>
      </c>
      <c r="AL460" s="74" t="e">
        <f>IF(AK460&lt;#REF!,"STRIKE",IF(AK460&gt;=#REF!,"GOOD"))</f>
        <v>#REF!</v>
      </c>
      <c r="AM460" s="75">
        <f>VLOOKUP(H460,'Roll ups'!A:B,2,FALSE)</f>
        <v>325145452.83999985</v>
      </c>
      <c r="AN460" s="77">
        <f t="shared" si="16"/>
        <v>2.6117415839054621E-4</v>
      </c>
      <c r="AO460" s="74" t="str">
        <f>IFERROR(VLOOKUP(Table2[[#This Row],[Product Name]],'Roll ups'!L:P,5,FALSE),"GOOD")</f>
        <v>GOOD</v>
      </c>
      <c r="AP460" s="74">
        <f>Table2[[#This Row],[Retail Dollar Vol Current 12 Mths]]/Table2[[#This Row],[SHELF SALES  LOOKUP]]</f>
        <v>2.6117415839054621E-4</v>
      </c>
      <c r="AQ460" s="69">
        <f t="shared" si="17"/>
        <v>0</v>
      </c>
      <c r="AR46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460" s="69" t="e">
        <f>IF(Table2[[#This Row],[Shelf Dollar Vol Current 12 Mths]]&gt;#REF!,"MEETS $ CRITERIA",IF(Table2[[#This Row],[Shelf Dollar Vol Current 12 Mths]]&lt;#REF!+1,"DOES NOT MEET $ CRITERIA"))</f>
        <v>#REF!</v>
      </c>
      <c r="AT460" s="78"/>
    </row>
    <row r="461" spans="1:46" ht="13.8" x14ac:dyDescent="0.3">
      <c r="A461" s="68" t="s">
        <v>3469</v>
      </c>
      <c r="B461" s="69">
        <v>16416</v>
      </c>
      <c r="C461" s="69">
        <v>498</v>
      </c>
      <c r="D461" s="69" t="s">
        <v>25</v>
      </c>
      <c r="E461" s="70" t="s">
        <v>6313</v>
      </c>
      <c r="F461" s="70"/>
      <c r="G461" s="71" t="s">
        <v>7250</v>
      </c>
      <c r="H461" s="69" t="s">
        <v>6315</v>
      </c>
      <c r="I461" s="68" t="s">
        <v>717</v>
      </c>
      <c r="J461" s="68" t="s">
        <v>175</v>
      </c>
      <c r="K461" s="68" t="s">
        <v>132</v>
      </c>
      <c r="L461" s="68" t="s">
        <v>132</v>
      </c>
      <c r="M461" s="68" t="s">
        <v>175</v>
      </c>
      <c r="N461" s="68" t="s">
        <v>176</v>
      </c>
      <c r="O461" s="68" t="s">
        <v>7251</v>
      </c>
      <c r="P461" s="72" t="s">
        <v>6357</v>
      </c>
      <c r="Q461" s="68" t="s">
        <v>6387</v>
      </c>
      <c r="R461" s="68" t="s">
        <v>31</v>
      </c>
      <c r="S461" s="68">
        <v>54</v>
      </c>
      <c r="T461" s="68">
        <v>30.67</v>
      </c>
      <c r="U461" s="68">
        <v>0.43</v>
      </c>
      <c r="V461" s="68">
        <v>145.58000000000001</v>
      </c>
      <c r="W461" s="68">
        <v>109.67</v>
      </c>
      <c r="X461" s="68">
        <v>0.25</v>
      </c>
      <c r="Y461" s="68">
        <v>556.5</v>
      </c>
      <c r="Z461" s="68">
        <v>479.58</v>
      </c>
      <c r="AA461" s="68">
        <v>0.14000000000000001</v>
      </c>
      <c r="AB461" s="73">
        <v>118067.04</v>
      </c>
      <c r="AC461" s="73">
        <v>101693.68</v>
      </c>
      <c r="AD461" s="73">
        <v>118067.04</v>
      </c>
      <c r="AE461" s="73">
        <v>101693.68</v>
      </c>
      <c r="AF461" s="73"/>
      <c r="AG461" s="73">
        <f>IFERROR(VLOOKUP(J461,'Roll ups'!D:E,2,FALSE),0)</f>
        <v>52239627.039999984</v>
      </c>
      <c r="AH461" s="74">
        <f>IF(Table2[[#This Row],[CATEGORY TTL LOOKUP]]=0,0,IF(Table2[[#This Row],[CATEGORY TTL LOOKUP]]&gt;0,SUM(AB461/AG461)))</f>
        <v>2.2601049565226764E-3</v>
      </c>
      <c r="AI461" s="74" t="str">
        <f>IFERROR(IF(AH461&lt;#REF!,"STRIKE",IF(AH461&gt;=#REF!,"GOOD")),"NO DATA")</f>
        <v>NO DATA</v>
      </c>
      <c r="AJ461" s="75">
        <f>IFERROR(VLOOKUP(K461,'Roll ups'!H:I,2,FALSE),0)</f>
        <v>126094742.97999983</v>
      </c>
      <c r="AK461" s="76">
        <f>IF(Table2[[#This Row],[PRICE TIER LOOKUP]]=0,0,IF(Table2[[#This Row],[PRICE TIER LOOKUP]]&gt;0,SUM(AB461/AJ461)))</f>
        <v>9.363359424010791E-4</v>
      </c>
      <c r="AL461" s="74" t="e">
        <f>IF(AK461&lt;#REF!,"STRIKE",IF(AK461&gt;=#REF!,"GOOD"))</f>
        <v>#REF!</v>
      </c>
      <c r="AM461" s="75">
        <f>VLOOKUP(H461,'Roll ups'!A:B,2,FALSE)</f>
        <v>325145452.83999985</v>
      </c>
      <c r="AN461" s="77">
        <f t="shared" si="16"/>
        <v>3.6312068635356055E-4</v>
      </c>
      <c r="AO461" s="74" t="str">
        <f>IFERROR(VLOOKUP(Table2[[#This Row],[Product Name]],'Roll ups'!L:P,5,FALSE),"GOOD")</f>
        <v>GOOD</v>
      </c>
      <c r="AP461" s="74">
        <f>Table2[[#This Row],[Retail Dollar Vol Current 12 Mths]]/Table2[[#This Row],[SHELF SALES  LOOKUP]]</f>
        <v>3.6312068635356055E-4</v>
      </c>
      <c r="AQ461" s="69">
        <f t="shared" si="17"/>
        <v>0</v>
      </c>
      <c r="AR46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461" s="69" t="e">
        <f>IF(Table2[[#This Row],[Shelf Dollar Vol Current 12 Mths]]&gt;#REF!,"MEETS $ CRITERIA",IF(Table2[[#This Row],[Shelf Dollar Vol Current 12 Mths]]&lt;#REF!+1,"DOES NOT MEET $ CRITERIA"))</f>
        <v>#REF!</v>
      </c>
      <c r="AT461" s="78"/>
    </row>
    <row r="462" spans="1:46" ht="13.8" x14ac:dyDescent="0.3">
      <c r="A462" s="68" t="s">
        <v>2086</v>
      </c>
      <c r="B462" s="69">
        <v>16516</v>
      </c>
      <c r="C462" s="69">
        <v>276</v>
      </c>
      <c r="D462" s="69" t="s">
        <v>25</v>
      </c>
      <c r="E462" s="70" t="s">
        <v>6313</v>
      </c>
      <c r="F462" s="70"/>
      <c r="G462" s="71" t="s">
        <v>7252</v>
      </c>
      <c r="H462" s="69" t="s">
        <v>6315</v>
      </c>
      <c r="I462" s="68" t="s">
        <v>758</v>
      </c>
      <c r="J462" s="68" t="s">
        <v>175</v>
      </c>
      <c r="K462" s="68" t="s">
        <v>89</v>
      </c>
      <c r="L462" s="68" t="s">
        <v>89</v>
      </c>
      <c r="M462" s="68" t="s">
        <v>175</v>
      </c>
      <c r="N462" s="68" t="s">
        <v>176</v>
      </c>
      <c r="O462" s="68" t="s">
        <v>7253</v>
      </c>
      <c r="P462" s="72" t="s">
        <v>6357</v>
      </c>
      <c r="Q462" s="68" t="s">
        <v>194</v>
      </c>
      <c r="R462" s="68" t="s">
        <v>6402</v>
      </c>
      <c r="S462" s="68">
        <v>28</v>
      </c>
      <c r="T462" s="68">
        <v>5</v>
      </c>
      <c r="U462" s="68">
        <v>0.82</v>
      </c>
      <c r="V462" s="68">
        <v>82</v>
      </c>
      <c r="W462" s="68">
        <v>56</v>
      </c>
      <c r="X462" s="68">
        <v>0.32</v>
      </c>
      <c r="Y462" s="68">
        <v>360.08</v>
      </c>
      <c r="Z462" s="68">
        <v>418.92</v>
      </c>
      <c r="AA462" s="68">
        <v>-0.16</v>
      </c>
      <c r="AB462" s="73">
        <v>34870.47</v>
      </c>
      <c r="AC462" s="73">
        <v>40567.89</v>
      </c>
      <c r="AD462" s="73">
        <v>34870.47</v>
      </c>
      <c r="AE462" s="73">
        <v>40567.89</v>
      </c>
      <c r="AF462" s="73"/>
      <c r="AG462" s="73">
        <f>IFERROR(VLOOKUP(J462,'Roll ups'!D:E,2,FALSE),0)</f>
        <v>52239627.039999984</v>
      </c>
      <c r="AH462" s="74">
        <f>IF(Table2[[#This Row],[CATEGORY TTL LOOKUP]]=0,0,IF(Table2[[#This Row],[CATEGORY TTL LOOKUP]]&gt;0,SUM(AB462/AG462)))</f>
        <v>6.6750993404488923E-4</v>
      </c>
      <c r="AI462" s="74" t="str">
        <f>IFERROR(IF(AH462&lt;#REF!,"STRIKE",IF(AH462&gt;=#REF!,"GOOD")),"NO DATA")</f>
        <v>NO DATA</v>
      </c>
      <c r="AJ462" s="75">
        <f>IFERROR(VLOOKUP(K462,'Roll ups'!H:I,2,FALSE),0)</f>
        <v>75793138.070000067</v>
      </c>
      <c r="AK462" s="76">
        <f>IF(Table2[[#This Row],[PRICE TIER LOOKUP]]=0,0,IF(Table2[[#This Row],[PRICE TIER LOOKUP]]&gt;0,SUM(AB462/AJ462)))</f>
        <v>4.6007423479147645E-4</v>
      </c>
      <c r="AL462" s="74" t="e">
        <f>IF(AK462&lt;#REF!,"STRIKE",IF(AK462&gt;=#REF!,"GOOD"))</f>
        <v>#REF!</v>
      </c>
      <c r="AM462" s="75">
        <f>VLOOKUP(H462,'Roll ups'!A:B,2,FALSE)</f>
        <v>325145452.83999985</v>
      </c>
      <c r="AN462" s="77">
        <f t="shared" si="16"/>
        <v>1.0724575630820628E-4</v>
      </c>
      <c r="AO462" s="74" t="str">
        <f>IFERROR(VLOOKUP(Table2[[#This Row],[Product Name]],'Roll ups'!L:P,5,FALSE),"GOOD")</f>
        <v>GOOD</v>
      </c>
      <c r="AP462" s="74">
        <f>Table2[[#This Row],[Retail Dollar Vol Current 12 Mths]]/Table2[[#This Row],[SHELF SALES  LOOKUP]]</f>
        <v>1.0724575630820628E-4</v>
      </c>
      <c r="AQ462" s="69">
        <f t="shared" si="17"/>
        <v>0</v>
      </c>
      <c r="AR46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462" s="69" t="e">
        <f>IF(Table2[[#This Row],[Shelf Dollar Vol Current 12 Mths]]&gt;#REF!,"MEETS $ CRITERIA",IF(Table2[[#This Row],[Shelf Dollar Vol Current 12 Mths]]&lt;#REF!+1,"DOES NOT MEET $ CRITERIA"))</f>
        <v>#REF!</v>
      </c>
      <c r="AT462" s="78"/>
    </row>
    <row r="463" spans="1:46" ht="13.8" x14ac:dyDescent="0.3">
      <c r="A463" s="68" t="s">
        <v>2059</v>
      </c>
      <c r="B463" s="69">
        <v>16517</v>
      </c>
      <c r="C463" s="69">
        <v>205</v>
      </c>
      <c r="D463" s="69" t="s">
        <v>25</v>
      </c>
      <c r="E463" s="70" t="s">
        <v>6313</v>
      </c>
      <c r="F463" s="70"/>
      <c r="G463" s="71" t="s">
        <v>7254</v>
      </c>
      <c r="H463" s="69" t="s">
        <v>6315</v>
      </c>
      <c r="I463" s="68" t="s">
        <v>758</v>
      </c>
      <c r="J463" s="68" t="s">
        <v>175</v>
      </c>
      <c r="K463" s="68" t="s">
        <v>89</v>
      </c>
      <c r="L463" s="68" t="s">
        <v>89</v>
      </c>
      <c r="M463" s="68" t="s">
        <v>175</v>
      </c>
      <c r="N463" s="68" t="s">
        <v>176</v>
      </c>
      <c r="O463" s="68" t="s">
        <v>7255</v>
      </c>
      <c r="P463" s="72" t="s">
        <v>6357</v>
      </c>
      <c r="Q463" s="68" t="s">
        <v>194</v>
      </c>
      <c r="R463" s="68" t="s">
        <v>6402</v>
      </c>
      <c r="S463" s="68">
        <v>44</v>
      </c>
      <c r="T463" s="68">
        <v>44</v>
      </c>
      <c r="U463" s="68">
        <v>0</v>
      </c>
      <c r="V463" s="68">
        <v>101.33</v>
      </c>
      <c r="W463" s="68">
        <v>119.66</v>
      </c>
      <c r="X463" s="68">
        <v>-0.18</v>
      </c>
      <c r="Y463" s="68">
        <v>371.76</v>
      </c>
      <c r="Z463" s="68">
        <v>460.2</v>
      </c>
      <c r="AA463" s="68">
        <v>-0.24</v>
      </c>
      <c r="AB463" s="73">
        <v>31753.54</v>
      </c>
      <c r="AC463" s="73">
        <v>39089.18</v>
      </c>
      <c r="AD463" s="73">
        <v>31753.54</v>
      </c>
      <c r="AE463" s="73">
        <v>39089.18</v>
      </c>
      <c r="AF463" s="73"/>
      <c r="AG463" s="73">
        <f>IFERROR(VLOOKUP(J463,'Roll ups'!D:E,2,FALSE),0)</f>
        <v>52239627.039999984</v>
      </c>
      <c r="AH463" s="74">
        <f>IF(Table2[[#This Row],[CATEGORY TTL LOOKUP]]=0,0,IF(Table2[[#This Row],[CATEGORY TTL LOOKUP]]&gt;0,SUM(AB463/AG463)))</f>
        <v>6.0784392613841319E-4</v>
      </c>
      <c r="AI463" s="74" t="str">
        <f>IFERROR(IF(AH463&lt;#REF!,"STRIKE",IF(AH463&gt;=#REF!,"GOOD")),"NO DATA")</f>
        <v>NO DATA</v>
      </c>
      <c r="AJ463" s="75">
        <f>IFERROR(VLOOKUP(K463,'Roll ups'!H:I,2,FALSE),0)</f>
        <v>75793138.070000067</v>
      </c>
      <c r="AK463" s="76">
        <f>IF(Table2[[#This Row],[PRICE TIER LOOKUP]]=0,0,IF(Table2[[#This Row],[PRICE TIER LOOKUP]]&gt;0,SUM(AB463/AJ463)))</f>
        <v>4.1895006340380664E-4</v>
      </c>
      <c r="AL463" s="74" t="e">
        <f>IF(AK463&lt;#REF!,"STRIKE",IF(AK463&gt;=#REF!,"GOOD"))</f>
        <v>#REF!</v>
      </c>
      <c r="AM463" s="75">
        <f>VLOOKUP(H463,'Roll ups'!A:B,2,FALSE)</f>
        <v>325145452.83999985</v>
      </c>
      <c r="AN463" s="77">
        <f t="shared" si="16"/>
        <v>9.7659492767458546E-5</v>
      </c>
      <c r="AO463" s="74" t="str">
        <f>IFERROR(VLOOKUP(Table2[[#This Row],[Product Name]],'Roll ups'!L:P,5,FALSE),"GOOD")</f>
        <v>GOOD</v>
      </c>
      <c r="AP463" s="74">
        <f>Table2[[#This Row],[Retail Dollar Vol Current 12 Mths]]/Table2[[#This Row],[SHELF SALES  LOOKUP]]</f>
        <v>9.7659492767458546E-5</v>
      </c>
      <c r="AQ463" s="69">
        <f t="shared" si="17"/>
        <v>0</v>
      </c>
      <c r="AR46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463" s="69" t="e">
        <f>IF(Table2[[#This Row],[Shelf Dollar Vol Current 12 Mths]]&gt;#REF!,"MEETS $ CRITERIA",IF(Table2[[#This Row],[Shelf Dollar Vol Current 12 Mths]]&lt;#REF!+1,"DOES NOT MEET $ CRITERIA"))</f>
        <v>#REF!</v>
      </c>
      <c r="AT463" s="78"/>
    </row>
    <row r="464" spans="1:46" ht="13.8" x14ac:dyDescent="0.3">
      <c r="A464" s="68" t="s">
        <v>1671</v>
      </c>
      <c r="B464" s="69">
        <v>16518</v>
      </c>
      <c r="C464" s="69">
        <v>178</v>
      </c>
      <c r="D464" s="69" t="s">
        <v>25</v>
      </c>
      <c r="E464" s="70" t="s">
        <v>6313</v>
      </c>
      <c r="F464" s="70"/>
      <c r="G464" s="71" t="s">
        <v>7256</v>
      </c>
      <c r="H464" s="69" t="s">
        <v>6315</v>
      </c>
      <c r="I464" s="68" t="s">
        <v>758</v>
      </c>
      <c r="J464" s="68" t="s">
        <v>175</v>
      </c>
      <c r="K464" s="68" t="s">
        <v>89</v>
      </c>
      <c r="L464" s="68" t="s">
        <v>89</v>
      </c>
      <c r="M464" s="68" t="s">
        <v>175</v>
      </c>
      <c r="N464" s="68" t="s">
        <v>176</v>
      </c>
      <c r="O464" s="68" t="s">
        <v>7257</v>
      </c>
      <c r="P464" s="72" t="s">
        <v>6357</v>
      </c>
      <c r="Q464" s="68" t="s">
        <v>194</v>
      </c>
      <c r="R464" s="68" t="s">
        <v>6402</v>
      </c>
      <c r="S464" s="68">
        <v>70</v>
      </c>
      <c r="T464" s="68">
        <v>70</v>
      </c>
      <c r="U464" s="68">
        <v>0</v>
      </c>
      <c r="V464" s="68">
        <v>175.01</v>
      </c>
      <c r="W464" s="68">
        <v>179.67</v>
      </c>
      <c r="X464" s="68">
        <v>-0.03</v>
      </c>
      <c r="Y464" s="68">
        <v>613.30999999999995</v>
      </c>
      <c r="Z464" s="68">
        <v>767.7</v>
      </c>
      <c r="AA464" s="68">
        <v>-0.25</v>
      </c>
      <c r="AB464" s="73">
        <v>52135.62</v>
      </c>
      <c r="AC464" s="73">
        <v>64842.84</v>
      </c>
      <c r="AD464" s="73">
        <v>52135.62</v>
      </c>
      <c r="AE464" s="73">
        <v>64842.84</v>
      </c>
      <c r="AF464" s="73"/>
      <c r="AG464" s="73">
        <f>IFERROR(VLOOKUP(J464,'Roll ups'!D:E,2,FALSE),0)</f>
        <v>52239627.039999984</v>
      </c>
      <c r="AH464" s="74">
        <f>IF(Table2[[#This Row],[CATEGORY TTL LOOKUP]]=0,0,IF(Table2[[#This Row],[CATEGORY TTL LOOKUP]]&gt;0,SUM(AB464/AG464)))</f>
        <v>9.9800903938459693E-4</v>
      </c>
      <c r="AI464" s="74" t="str">
        <f>IFERROR(IF(AH464&lt;#REF!,"STRIKE",IF(AH464&gt;=#REF!,"GOOD")),"NO DATA")</f>
        <v>NO DATA</v>
      </c>
      <c r="AJ464" s="75">
        <f>IFERROR(VLOOKUP(K464,'Roll ups'!H:I,2,FALSE),0)</f>
        <v>75793138.070000067</v>
      </c>
      <c r="AK464" s="76">
        <f>IF(Table2[[#This Row],[PRICE TIER LOOKUP]]=0,0,IF(Table2[[#This Row],[PRICE TIER LOOKUP]]&gt;0,SUM(AB464/AJ464)))</f>
        <v>6.8786728360355318E-4</v>
      </c>
      <c r="AL464" s="74" t="e">
        <f>IF(AK464&lt;#REF!,"STRIKE",IF(AK464&gt;=#REF!,"GOOD"))</f>
        <v>#REF!</v>
      </c>
      <c r="AM464" s="75">
        <f>VLOOKUP(H464,'Roll ups'!A:B,2,FALSE)</f>
        <v>325145452.83999985</v>
      </c>
      <c r="AN464" s="77">
        <f t="shared" si="16"/>
        <v>1.6034553011465706E-4</v>
      </c>
      <c r="AO464" s="74" t="str">
        <f>IFERROR(VLOOKUP(Table2[[#This Row],[Product Name]],'Roll ups'!L:P,5,FALSE),"GOOD")</f>
        <v>GOOD</v>
      </c>
      <c r="AP464" s="74">
        <f>Table2[[#This Row],[Retail Dollar Vol Current 12 Mths]]/Table2[[#This Row],[SHELF SALES  LOOKUP]]</f>
        <v>1.6034553011465706E-4</v>
      </c>
      <c r="AQ464" s="69">
        <f t="shared" si="17"/>
        <v>0</v>
      </c>
      <c r="AR46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464" s="69" t="e">
        <f>IF(Table2[[#This Row],[Shelf Dollar Vol Current 12 Mths]]&gt;#REF!,"MEETS $ CRITERIA",IF(Table2[[#This Row],[Shelf Dollar Vol Current 12 Mths]]&lt;#REF!+1,"DOES NOT MEET $ CRITERIA"))</f>
        <v>#REF!</v>
      </c>
      <c r="AT464" s="78"/>
    </row>
    <row r="465" spans="1:46" ht="13.8" x14ac:dyDescent="0.3">
      <c r="A465" s="68" t="s">
        <v>3939</v>
      </c>
      <c r="B465" s="69">
        <v>16814</v>
      </c>
      <c r="C465" s="69">
        <v>228</v>
      </c>
      <c r="D465" s="69" t="s">
        <v>25</v>
      </c>
      <c r="E465" s="70" t="s">
        <v>6313</v>
      </c>
      <c r="F465" s="70"/>
      <c r="G465" s="71" t="s">
        <v>7258</v>
      </c>
      <c r="H465" s="69" t="s">
        <v>6315</v>
      </c>
      <c r="I465" s="68" t="s">
        <v>758</v>
      </c>
      <c r="J465" s="68" t="s">
        <v>175</v>
      </c>
      <c r="K465" s="68" t="s">
        <v>146</v>
      </c>
      <c r="L465" s="68" t="s">
        <v>146</v>
      </c>
      <c r="M465" s="68" t="s">
        <v>175</v>
      </c>
      <c r="N465" s="68" t="s">
        <v>176</v>
      </c>
      <c r="O465" s="68" t="s">
        <v>7259</v>
      </c>
      <c r="P465" s="72" t="s">
        <v>6357</v>
      </c>
      <c r="Q465" s="68" t="s">
        <v>34</v>
      </c>
      <c r="R465" s="68" t="s">
        <v>31</v>
      </c>
      <c r="S465" s="68">
        <v>3</v>
      </c>
      <c r="T465" s="68">
        <v>7</v>
      </c>
      <c r="U465" s="68">
        <v>-1.8</v>
      </c>
      <c r="V465" s="68">
        <v>11.5</v>
      </c>
      <c r="W465" s="68">
        <v>28</v>
      </c>
      <c r="X465" s="68">
        <v>-1.43</v>
      </c>
      <c r="Y465" s="68">
        <v>58</v>
      </c>
      <c r="Z465" s="68">
        <v>65</v>
      </c>
      <c r="AA465" s="68">
        <v>-0.12</v>
      </c>
      <c r="AB465" s="73">
        <v>30533.52</v>
      </c>
      <c r="AC465" s="73">
        <v>30731.22</v>
      </c>
      <c r="AD465" s="73">
        <v>32273.52</v>
      </c>
      <c r="AE465" s="73">
        <v>32771.22</v>
      </c>
      <c r="AF465" s="73"/>
      <c r="AG465" s="73">
        <f>IFERROR(VLOOKUP(J465,'Roll ups'!D:E,2,FALSE),0)</f>
        <v>52239627.039999984</v>
      </c>
      <c r="AH465" s="74">
        <f>IF(Table2[[#This Row],[CATEGORY TTL LOOKUP]]=0,0,IF(Table2[[#This Row],[CATEGORY TTL LOOKUP]]&gt;0,SUM(AB465/AG465)))</f>
        <v>5.8448962464108755E-4</v>
      </c>
      <c r="AI465" s="74" t="str">
        <f>IFERROR(IF(AH465&lt;#REF!,"STRIKE",IF(AH465&gt;=#REF!,"GOOD")),"NO DATA")</f>
        <v>NO DATA</v>
      </c>
      <c r="AJ465" s="75">
        <f>IFERROR(VLOOKUP(K465,'Roll ups'!H:I,2,FALSE),0)</f>
        <v>69119979.479999974</v>
      </c>
      <c r="AK465" s="76">
        <f>IF(Table2[[#This Row],[PRICE TIER LOOKUP]]=0,0,IF(Table2[[#This Row],[PRICE TIER LOOKUP]]&gt;0,SUM(AB465/AJ465)))</f>
        <v>4.4174665892131733E-4</v>
      </c>
      <c r="AL465" s="74" t="e">
        <f>IF(AK465&lt;#REF!,"STRIKE",IF(AK465&gt;=#REF!,"GOOD"))</f>
        <v>#REF!</v>
      </c>
      <c r="AM465" s="75">
        <f>VLOOKUP(H465,'Roll ups'!A:B,2,FALSE)</f>
        <v>325145452.83999985</v>
      </c>
      <c r="AN465" s="77">
        <f t="shared" si="16"/>
        <v>9.3907264374461905E-5</v>
      </c>
      <c r="AO465" s="74" t="str">
        <f>IFERROR(VLOOKUP(Table2[[#This Row],[Product Name]],'Roll ups'!L:P,5,FALSE),"GOOD")</f>
        <v>GOOD</v>
      </c>
      <c r="AP465" s="74">
        <f>Table2[[#This Row],[Retail Dollar Vol Current 12 Mths]]/Table2[[#This Row],[SHELF SALES  LOOKUP]]</f>
        <v>9.9258715501340282E-5</v>
      </c>
      <c r="AQ465" s="69">
        <f t="shared" si="17"/>
        <v>0</v>
      </c>
      <c r="AR46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465" s="69" t="e">
        <f>IF(Table2[[#This Row],[Shelf Dollar Vol Current 12 Mths]]&gt;#REF!,"MEETS $ CRITERIA",IF(Table2[[#This Row],[Shelf Dollar Vol Current 12 Mths]]&lt;#REF!+1,"DOES NOT MEET $ CRITERIA"))</f>
        <v>#REF!</v>
      </c>
      <c r="AT465" s="78"/>
    </row>
    <row r="466" spans="1:46" ht="13.8" x14ac:dyDescent="0.3">
      <c r="A466" s="68" t="s">
        <v>4678</v>
      </c>
      <c r="B466" s="69">
        <v>17085</v>
      </c>
      <c r="C466" s="69">
        <v>544</v>
      </c>
      <c r="D466" s="69" t="s">
        <v>25</v>
      </c>
      <c r="E466" s="70" t="s">
        <v>6313</v>
      </c>
      <c r="F466" s="70"/>
      <c r="G466" s="71" t="s">
        <v>7260</v>
      </c>
      <c r="H466" s="69" t="s">
        <v>6315</v>
      </c>
      <c r="I466" s="68" t="s">
        <v>758</v>
      </c>
      <c r="J466" s="68" t="s">
        <v>175</v>
      </c>
      <c r="K466" s="68" t="s">
        <v>146</v>
      </c>
      <c r="L466" s="68" t="s">
        <v>6320</v>
      </c>
      <c r="M466" s="68" t="s">
        <v>175</v>
      </c>
      <c r="N466" s="68" t="s">
        <v>176</v>
      </c>
      <c r="O466" s="68" t="s">
        <v>7261</v>
      </c>
      <c r="P466" s="72" t="s">
        <v>6357</v>
      </c>
      <c r="Q466" s="68" t="s">
        <v>397</v>
      </c>
      <c r="R466" s="68" t="s">
        <v>31</v>
      </c>
      <c r="S466" s="68">
        <v>22</v>
      </c>
      <c r="T466" s="68">
        <v>20</v>
      </c>
      <c r="U466" s="68">
        <v>0.1</v>
      </c>
      <c r="V466" s="68">
        <v>74.25</v>
      </c>
      <c r="W466" s="68">
        <v>87.46</v>
      </c>
      <c r="X466" s="68">
        <v>-0.18</v>
      </c>
      <c r="Y466" s="68">
        <v>328.75</v>
      </c>
      <c r="Z466" s="68">
        <v>350.04</v>
      </c>
      <c r="AA466" s="68">
        <v>-0.06</v>
      </c>
      <c r="AB466" s="73">
        <v>99335.1</v>
      </c>
      <c r="AC466" s="73">
        <v>105742.19</v>
      </c>
      <c r="AD466" s="73">
        <v>99335.1</v>
      </c>
      <c r="AE466" s="73">
        <v>105742.19</v>
      </c>
      <c r="AF466" s="73"/>
      <c r="AG466" s="73">
        <f>IFERROR(VLOOKUP(J466,'Roll ups'!D:E,2,FALSE),0)</f>
        <v>52239627.039999984</v>
      </c>
      <c r="AH466" s="74">
        <f>IF(Table2[[#This Row],[CATEGORY TTL LOOKUP]]=0,0,IF(Table2[[#This Row],[CATEGORY TTL LOOKUP]]&gt;0,SUM(AB466/AG466)))</f>
        <v>1.9015277410755426E-3</v>
      </c>
      <c r="AI466" s="74" t="str">
        <f>IFERROR(IF(AH466&lt;#REF!,"STRIKE",IF(AH466&gt;=#REF!,"GOOD")),"NO DATA")</f>
        <v>NO DATA</v>
      </c>
      <c r="AJ466" s="75">
        <f>IFERROR(VLOOKUP(K466,'Roll ups'!H:I,2,FALSE),0)</f>
        <v>69119979.479999974</v>
      </c>
      <c r="AK466" s="76">
        <f>IF(Table2[[#This Row],[PRICE TIER LOOKUP]]=0,0,IF(Table2[[#This Row],[PRICE TIER LOOKUP]]&gt;0,SUM(AB466/AJ466)))</f>
        <v>1.437140183595437E-3</v>
      </c>
      <c r="AL466" s="74" t="e">
        <f>IF(AK466&lt;#REF!,"STRIKE",IF(AK466&gt;=#REF!,"GOOD"))</f>
        <v>#REF!</v>
      </c>
      <c r="AM466" s="75">
        <f>VLOOKUP(H466,'Roll ups'!A:B,2,FALSE)</f>
        <v>325145452.83999985</v>
      </c>
      <c r="AN466" s="77">
        <f t="shared" si="16"/>
        <v>3.0550973151355007E-4</v>
      </c>
      <c r="AO466" s="74" t="str">
        <f>IFERROR(VLOOKUP(Table2[[#This Row],[Product Name]],'Roll ups'!L:P,5,FALSE),"GOOD")</f>
        <v>GOOD</v>
      </c>
      <c r="AP466" s="74">
        <f>Table2[[#This Row],[Retail Dollar Vol Current 12 Mths]]/Table2[[#This Row],[SHELF SALES  LOOKUP]]</f>
        <v>3.0550973151355007E-4</v>
      </c>
      <c r="AQ466" s="69">
        <f t="shared" si="17"/>
        <v>0</v>
      </c>
      <c r="AR46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466" s="69" t="e">
        <f>IF(Table2[[#This Row],[Shelf Dollar Vol Current 12 Mths]]&gt;#REF!,"MEETS $ CRITERIA",IF(Table2[[#This Row],[Shelf Dollar Vol Current 12 Mths]]&lt;#REF!+1,"DOES NOT MEET $ CRITERIA"))</f>
        <v>#REF!</v>
      </c>
      <c r="AT466" s="78"/>
    </row>
    <row r="467" spans="1:46" ht="13.8" x14ac:dyDescent="0.3">
      <c r="A467" s="68" t="s">
        <v>4348</v>
      </c>
      <c r="B467" s="69">
        <v>17086</v>
      </c>
      <c r="C467" s="69">
        <v>1071</v>
      </c>
      <c r="D467" s="69" t="s">
        <v>25</v>
      </c>
      <c r="E467" s="70" t="s">
        <v>6313</v>
      </c>
      <c r="F467" s="70"/>
      <c r="G467" s="71" t="s">
        <v>7262</v>
      </c>
      <c r="H467" s="69" t="s">
        <v>6315</v>
      </c>
      <c r="I467" s="68" t="s">
        <v>758</v>
      </c>
      <c r="J467" s="68" t="s">
        <v>175</v>
      </c>
      <c r="K467" s="68" t="s">
        <v>146</v>
      </c>
      <c r="L467" s="68" t="s">
        <v>6320</v>
      </c>
      <c r="M467" s="68" t="s">
        <v>175</v>
      </c>
      <c r="N467" s="68" t="s">
        <v>176</v>
      </c>
      <c r="O467" s="68" t="s">
        <v>7263</v>
      </c>
      <c r="P467" s="72" t="s">
        <v>6357</v>
      </c>
      <c r="Q467" s="68" t="s">
        <v>397</v>
      </c>
      <c r="R467" s="68" t="s">
        <v>31</v>
      </c>
      <c r="S467" s="68">
        <v>297</v>
      </c>
      <c r="T467" s="68">
        <v>154.16999999999999</v>
      </c>
      <c r="U467" s="68">
        <v>0.48</v>
      </c>
      <c r="V467" s="68">
        <v>643.16999999999996</v>
      </c>
      <c r="W467" s="68">
        <v>567.08000000000004</v>
      </c>
      <c r="X467" s="68">
        <v>0.12</v>
      </c>
      <c r="Y467" s="68">
        <v>3187.67</v>
      </c>
      <c r="Z467" s="68">
        <v>2744.42</v>
      </c>
      <c r="AA467" s="68">
        <v>0.14000000000000001</v>
      </c>
      <c r="AB467" s="73">
        <v>860002.5</v>
      </c>
      <c r="AC467" s="73">
        <v>741007.13</v>
      </c>
      <c r="AD467" s="73">
        <v>890506.56</v>
      </c>
      <c r="AE467" s="73">
        <v>754190.33</v>
      </c>
      <c r="AF467" s="73"/>
      <c r="AG467" s="73">
        <f>IFERROR(VLOOKUP(J467,'Roll ups'!D:E,2,FALSE),0)</f>
        <v>52239627.039999984</v>
      </c>
      <c r="AH467" s="74">
        <f>IF(Table2[[#This Row],[CATEGORY TTL LOOKUP]]=0,0,IF(Table2[[#This Row],[CATEGORY TTL LOOKUP]]&gt;0,SUM(AB467/AG467)))</f>
        <v>1.6462646246335075E-2</v>
      </c>
      <c r="AI467" s="74" t="str">
        <f>IFERROR(IF(AH467&lt;#REF!,"STRIKE",IF(AH467&gt;=#REF!,"GOOD")),"NO DATA")</f>
        <v>NO DATA</v>
      </c>
      <c r="AJ467" s="75">
        <f>IFERROR(VLOOKUP(K467,'Roll ups'!H:I,2,FALSE),0)</f>
        <v>69119979.479999974</v>
      </c>
      <c r="AK467" s="76">
        <f>IF(Table2[[#This Row],[PRICE TIER LOOKUP]]=0,0,IF(Table2[[#This Row],[PRICE TIER LOOKUP]]&gt;0,SUM(AB467/AJ467)))</f>
        <v>1.2442169492380183E-2</v>
      </c>
      <c r="AL467" s="74" t="e">
        <f>IF(AK467&lt;#REF!,"STRIKE",IF(AK467&gt;=#REF!,"GOOD"))</f>
        <v>#REF!</v>
      </c>
      <c r="AM467" s="75">
        <f>VLOOKUP(H467,'Roll ups'!A:B,2,FALSE)</f>
        <v>325145452.83999985</v>
      </c>
      <c r="AN467" s="77">
        <f t="shared" si="16"/>
        <v>2.6449777860593267E-3</v>
      </c>
      <c r="AO467" s="74" t="str">
        <f>IFERROR(VLOOKUP(Table2[[#This Row],[Product Name]],'Roll ups'!L:P,5,FALSE),"GOOD")</f>
        <v>GOOD</v>
      </c>
      <c r="AP467" s="74">
        <f>Table2[[#This Row],[Retail Dollar Vol Current 12 Mths]]/Table2[[#This Row],[SHELF SALES  LOOKUP]]</f>
        <v>2.7387944448302266E-3</v>
      </c>
      <c r="AQ467" s="69">
        <f t="shared" si="17"/>
        <v>0</v>
      </c>
      <c r="AR46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467" s="69" t="e">
        <f>IF(Table2[[#This Row],[Shelf Dollar Vol Current 12 Mths]]&gt;#REF!,"MEETS $ CRITERIA",IF(Table2[[#This Row],[Shelf Dollar Vol Current 12 Mths]]&lt;#REF!+1,"DOES NOT MEET $ CRITERIA"))</f>
        <v>#REF!</v>
      </c>
      <c r="AT467" s="78"/>
    </row>
    <row r="468" spans="1:46" ht="13.8" x14ac:dyDescent="0.3">
      <c r="A468" s="68" t="s">
        <v>4759</v>
      </c>
      <c r="B468" s="69">
        <v>17090</v>
      </c>
      <c r="C468" s="69">
        <v>428</v>
      </c>
      <c r="D468" s="69" t="s">
        <v>25</v>
      </c>
      <c r="E468" s="70" t="s">
        <v>6313</v>
      </c>
      <c r="F468" s="70"/>
      <c r="G468" s="71" t="s">
        <v>7264</v>
      </c>
      <c r="H468" s="69" t="s">
        <v>6315</v>
      </c>
      <c r="I468" s="68" t="s">
        <v>758</v>
      </c>
      <c r="J468" s="68" t="s">
        <v>175</v>
      </c>
      <c r="K468" s="68" t="s">
        <v>146</v>
      </c>
      <c r="L468" s="68" t="s">
        <v>146</v>
      </c>
      <c r="M468" s="68" t="s">
        <v>175</v>
      </c>
      <c r="N468" s="68" t="s">
        <v>176</v>
      </c>
      <c r="O468" s="68" t="s">
        <v>7265</v>
      </c>
      <c r="P468" s="72" t="s">
        <v>6357</v>
      </c>
      <c r="Q468" s="68" t="s">
        <v>397</v>
      </c>
      <c r="R468" s="68" t="s">
        <v>31</v>
      </c>
      <c r="S468" s="68">
        <v>9</v>
      </c>
      <c r="T468" s="68">
        <v>10.25</v>
      </c>
      <c r="U468" s="68">
        <v>-0.14000000000000001</v>
      </c>
      <c r="V468" s="68">
        <v>26.33</v>
      </c>
      <c r="W468" s="68">
        <v>18.25</v>
      </c>
      <c r="X468" s="68">
        <v>0.31</v>
      </c>
      <c r="Y468" s="68">
        <v>162.33000000000001</v>
      </c>
      <c r="Z468" s="68">
        <v>243.83</v>
      </c>
      <c r="AA468" s="68">
        <v>-0.5</v>
      </c>
      <c r="AB468" s="73">
        <v>81152.44</v>
      </c>
      <c r="AC468" s="73">
        <v>119715.86</v>
      </c>
      <c r="AD468" s="73">
        <v>81152.44</v>
      </c>
      <c r="AE468" s="73">
        <v>119715.86</v>
      </c>
      <c r="AF468" s="73"/>
      <c r="AG468" s="73">
        <f>IFERROR(VLOOKUP(J468,'Roll ups'!D:E,2,FALSE),0)</f>
        <v>52239627.039999984</v>
      </c>
      <c r="AH468" s="74">
        <f>IF(Table2[[#This Row],[CATEGORY TTL LOOKUP]]=0,0,IF(Table2[[#This Row],[CATEGORY TTL LOOKUP]]&gt;0,SUM(AB468/AG468)))</f>
        <v>1.5534651489349535E-3</v>
      </c>
      <c r="AI468" s="74" t="str">
        <f>IFERROR(IF(AH468&lt;#REF!,"STRIKE",IF(AH468&gt;=#REF!,"GOOD")),"NO DATA")</f>
        <v>NO DATA</v>
      </c>
      <c r="AJ468" s="75">
        <f>IFERROR(VLOOKUP(K468,'Roll ups'!H:I,2,FALSE),0)</f>
        <v>69119979.479999974</v>
      </c>
      <c r="AK468" s="76">
        <f>IF(Table2[[#This Row],[PRICE TIER LOOKUP]]=0,0,IF(Table2[[#This Row],[PRICE TIER LOOKUP]]&gt;0,SUM(AB468/AJ468)))</f>
        <v>1.1740807883700492E-3</v>
      </c>
      <c r="AL468" s="74" t="e">
        <f>IF(AK468&lt;#REF!,"STRIKE",IF(AK468&gt;=#REF!,"GOOD"))</f>
        <v>#REF!</v>
      </c>
      <c r="AM468" s="75">
        <f>VLOOKUP(H468,'Roll ups'!A:B,2,FALSE)</f>
        <v>325145452.83999985</v>
      </c>
      <c r="AN468" s="77">
        <f t="shared" si="16"/>
        <v>2.4958811292352331E-4</v>
      </c>
      <c r="AO468" s="74" t="str">
        <f>IFERROR(VLOOKUP(Table2[[#This Row],[Product Name]],'Roll ups'!L:P,5,FALSE),"GOOD")</f>
        <v>GOOD</v>
      </c>
      <c r="AP468" s="74">
        <f>Table2[[#This Row],[Retail Dollar Vol Current 12 Mths]]/Table2[[#This Row],[SHELF SALES  LOOKUP]]</f>
        <v>2.4958811292352331E-4</v>
      </c>
      <c r="AQ468" s="69">
        <f t="shared" si="17"/>
        <v>0</v>
      </c>
      <c r="AR46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468" s="69" t="e">
        <f>IF(Table2[[#This Row],[Shelf Dollar Vol Current 12 Mths]]&gt;#REF!,"MEETS $ CRITERIA",IF(Table2[[#This Row],[Shelf Dollar Vol Current 12 Mths]]&lt;#REF!+1,"DOES NOT MEET $ CRITERIA"))</f>
        <v>#REF!</v>
      </c>
      <c r="AT468" s="78"/>
    </row>
    <row r="469" spans="1:46" ht="13.8" x14ac:dyDescent="0.3">
      <c r="A469" s="68" t="s">
        <v>4762</v>
      </c>
      <c r="B469" s="69">
        <v>17510</v>
      </c>
      <c r="C469" s="69">
        <v>298</v>
      </c>
      <c r="D469" s="69" t="s">
        <v>25</v>
      </c>
      <c r="E469" s="70" t="s">
        <v>6313</v>
      </c>
      <c r="F469" s="70"/>
      <c r="G469" s="71" t="s">
        <v>7266</v>
      </c>
      <c r="H469" s="69" t="s">
        <v>6315</v>
      </c>
      <c r="I469" s="68" t="s">
        <v>758</v>
      </c>
      <c r="J469" s="68" t="s">
        <v>175</v>
      </c>
      <c r="K469" s="68" t="s">
        <v>146</v>
      </c>
      <c r="L469" s="68" t="s">
        <v>6320</v>
      </c>
      <c r="M469" s="68" t="s">
        <v>175</v>
      </c>
      <c r="N469" s="68" t="s">
        <v>176</v>
      </c>
      <c r="O469" s="68" t="s">
        <v>7267</v>
      </c>
      <c r="P469" s="72" t="s">
        <v>6357</v>
      </c>
      <c r="Q469" s="68" t="s">
        <v>41</v>
      </c>
      <c r="R469" s="68" t="s">
        <v>60</v>
      </c>
      <c r="S469" s="68">
        <v>7</v>
      </c>
      <c r="T469" s="68">
        <v>8.42</v>
      </c>
      <c r="U469" s="68">
        <v>-0.26</v>
      </c>
      <c r="V469" s="68">
        <v>24.67</v>
      </c>
      <c r="W469" s="68">
        <v>27</v>
      </c>
      <c r="X469" s="68">
        <v>-0.09</v>
      </c>
      <c r="Y469" s="68">
        <v>124.25</v>
      </c>
      <c r="Z469" s="68">
        <v>165</v>
      </c>
      <c r="AA469" s="68">
        <v>-0.33</v>
      </c>
      <c r="AB469" s="73">
        <v>37740.300000000003</v>
      </c>
      <c r="AC469" s="73">
        <v>47193.599999999999</v>
      </c>
      <c r="AD469" s="73">
        <v>40137.72</v>
      </c>
      <c r="AE469" s="73">
        <v>52941.599999999999</v>
      </c>
      <c r="AF469" s="73"/>
      <c r="AG469" s="73">
        <f>IFERROR(VLOOKUP(J469,'Roll ups'!D:E,2,FALSE),0)</f>
        <v>52239627.039999984</v>
      </c>
      <c r="AH469" s="74">
        <f>IF(Table2[[#This Row],[CATEGORY TTL LOOKUP]]=0,0,IF(Table2[[#This Row],[CATEGORY TTL LOOKUP]]&gt;0,SUM(AB469/AG469)))</f>
        <v>7.2244581629769637E-4</v>
      </c>
      <c r="AI469" s="74" t="str">
        <f>IFERROR(IF(AH469&lt;#REF!,"STRIKE",IF(AH469&gt;=#REF!,"GOOD")),"NO DATA")</f>
        <v>NO DATA</v>
      </c>
      <c r="AJ469" s="75">
        <f>IFERROR(VLOOKUP(K469,'Roll ups'!H:I,2,FALSE),0)</f>
        <v>69119979.479999974</v>
      </c>
      <c r="AK469" s="76">
        <f>IF(Table2[[#This Row],[PRICE TIER LOOKUP]]=0,0,IF(Table2[[#This Row],[PRICE TIER LOOKUP]]&gt;0,SUM(AB469/AJ469)))</f>
        <v>5.4601144681937078E-4</v>
      </c>
      <c r="AL469" s="74" t="e">
        <f>IF(AK469&lt;#REF!,"STRIKE",IF(AK469&gt;=#REF!,"GOOD"))</f>
        <v>#REF!</v>
      </c>
      <c r="AM469" s="75">
        <f>VLOOKUP(H469,'Roll ups'!A:B,2,FALSE)</f>
        <v>325145452.83999985</v>
      </c>
      <c r="AN469" s="77">
        <f t="shared" si="16"/>
        <v>1.1607205227800478E-4</v>
      </c>
      <c r="AO469" s="74" t="str">
        <f>IFERROR(VLOOKUP(Table2[[#This Row],[Product Name]],'Roll ups'!L:P,5,FALSE),"GOOD")</f>
        <v>GOOD</v>
      </c>
      <c r="AP469" s="74">
        <f>Table2[[#This Row],[Retail Dollar Vol Current 12 Mths]]/Table2[[#This Row],[SHELF SALES  LOOKUP]]</f>
        <v>1.2344542926685581E-4</v>
      </c>
      <c r="AQ469" s="69">
        <f t="shared" si="17"/>
        <v>0</v>
      </c>
      <c r="AR46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469" s="69" t="e">
        <f>IF(Table2[[#This Row],[Shelf Dollar Vol Current 12 Mths]]&gt;#REF!,"MEETS $ CRITERIA",IF(Table2[[#This Row],[Shelf Dollar Vol Current 12 Mths]]&lt;#REF!+1,"DOES NOT MEET $ CRITERIA"))</f>
        <v>#REF!</v>
      </c>
      <c r="AT469" s="78"/>
    </row>
    <row r="470" spans="1:46" ht="13.8" x14ac:dyDescent="0.3">
      <c r="A470" s="68" t="s">
        <v>2616</v>
      </c>
      <c r="B470" s="69">
        <v>17826</v>
      </c>
      <c r="C470" s="69">
        <v>337</v>
      </c>
      <c r="D470" s="69" t="s">
        <v>25</v>
      </c>
      <c r="E470" s="70" t="s">
        <v>6313</v>
      </c>
      <c r="F470" s="70"/>
      <c r="G470" s="71" t="s">
        <v>7268</v>
      </c>
      <c r="H470" s="69" t="s">
        <v>6315</v>
      </c>
      <c r="I470" s="68" t="s">
        <v>758</v>
      </c>
      <c r="J470" s="68" t="s">
        <v>175</v>
      </c>
      <c r="K470" s="68" t="s">
        <v>89</v>
      </c>
      <c r="L470" s="68" t="s">
        <v>89</v>
      </c>
      <c r="M470" s="68" t="s">
        <v>175</v>
      </c>
      <c r="N470" s="68" t="s">
        <v>176</v>
      </c>
      <c r="O470" s="68" t="s">
        <v>7269</v>
      </c>
      <c r="P470" s="72" t="s">
        <v>6357</v>
      </c>
      <c r="Q470" s="68" t="s">
        <v>194</v>
      </c>
      <c r="R470" s="68" t="s">
        <v>6402</v>
      </c>
      <c r="S470" s="68">
        <v>19</v>
      </c>
      <c r="T470" s="68">
        <v>9</v>
      </c>
      <c r="U470" s="68">
        <v>0.53</v>
      </c>
      <c r="V470" s="68">
        <v>45.25</v>
      </c>
      <c r="W470" s="68">
        <v>84</v>
      </c>
      <c r="X470" s="68">
        <v>-0.86</v>
      </c>
      <c r="Y470" s="68">
        <v>155.08000000000001</v>
      </c>
      <c r="Z470" s="68">
        <v>238.17</v>
      </c>
      <c r="AA470" s="68">
        <v>-0.54</v>
      </c>
      <c r="AB470" s="73">
        <v>15536.12</v>
      </c>
      <c r="AC470" s="73">
        <v>22815.22</v>
      </c>
      <c r="AD470" s="73">
        <v>16097.12</v>
      </c>
      <c r="AE470" s="73">
        <v>23724.22</v>
      </c>
      <c r="AF470" s="73"/>
      <c r="AG470" s="73">
        <f>IFERROR(VLOOKUP(J470,'Roll ups'!D:E,2,FALSE),0)</f>
        <v>52239627.039999984</v>
      </c>
      <c r="AH470" s="74">
        <f>IF(Table2[[#This Row],[CATEGORY TTL LOOKUP]]=0,0,IF(Table2[[#This Row],[CATEGORY TTL LOOKUP]]&gt;0,SUM(AB470/AG470)))</f>
        <v>2.9740105127672455E-4</v>
      </c>
      <c r="AI470" s="74" t="str">
        <f>IFERROR(IF(AH470&lt;#REF!,"STRIKE",IF(AH470&gt;=#REF!,"GOOD")),"NO DATA")</f>
        <v>NO DATA</v>
      </c>
      <c r="AJ470" s="75">
        <f>IFERROR(VLOOKUP(K470,'Roll ups'!H:I,2,FALSE),0)</f>
        <v>75793138.070000067</v>
      </c>
      <c r="AK470" s="76">
        <f>IF(Table2[[#This Row],[PRICE TIER LOOKUP]]=0,0,IF(Table2[[#This Row],[PRICE TIER LOOKUP]]&gt;0,SUM(AB470/AJ470)))</f>
        <v>2.0498056150744607E-4</v>
      </c>
      <c r="AL470" s="74" t="e">
        <f>IF(AK470&lt;#REF!,"STRIKE",IF(AK470&gt;=#REF!,"GOOD"))</f>
        <v>#REF!</v>
      </c>
      <c r="AM470" s="75">
        <f>VLOOKUP(H470,'Roll ups'!A:B,2,FALSE)</f>
        <v>325145452.83999985</v>
      </c>
      <c r="AN470" s="77">
        <f t="shared" si="16"/>
        <v>4.7782061426044722E-5</v>
      </c>
      <c r="AO470" s="74" t="str">
        <f>IFERROR(VLOOKUP(Table2[[#This Row],[Product Name]],'Roll ups'!L:P,5,FALSE),"GOOD")</f>
        <v>GOOD</v>
      </c>
      <c r="AP470" s="74">
        <f>Table2[[#This Row],[Retail Dollar Vol Current 12 Mths]]/Table2[[#This Row],[SHELF SALES  LOOKUP]]</f>
        <v>4.9507443082469307E-5</v>
      </c>
      <c r="AQ470" s="69">
        <f t="shared" si="17"/>
        <v>0</v>
      </c>
      <c r="AR47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470" s="69" t="e">
        <f>IF(Table2[[#This Row],[Shelf Dollar Vol Current 12 Mths]]&gt;#REF!,"MEETS $ CRITERIA",IF(Table2[[#This Row],[Shelf Dollar Vol Current 12 Mths]]&lt;#REF!+1,"DOES NOT MEET $ CRITERIA"))</f>
        <v>#REF!</v>
      </c>
      <c r="AT470" s="78"/>
    </row>
    <row r="471" spans="1:46" ht="13.8" x14ac:dyDescent="0.3">
      <c r="A471" s="68" t="s">
        <v>1722</v>
      </c>
      <c r="B471" s="69">
        <v>17830</v>
      </c>
      <c r="C471" s="69">
        <v>374</v>
      </c>
      <c r="D471" s="69" t="s">
        <v>25</v>
      </c>
      <c r="E471" s="70" t="s">
        <v>6313</v>
      </c>
      <c r="F471" s="70"/>
      <c r="G471" s="71" t="s">
        <v>7270</v>
      </c>
      <c r="H471" s="69" t="s">
        <v>6315</v>
      </c>
      <c r="I471" s="68" t="s">
        <v>758</v>
      </c>
      <c r="J471" s="68" t="s">
        <v>175</v>
      </c>
      <c r="K471" s="68" t="s">
        <v>89</v>
      </c>
      <c r="L471" s="68" t="s">
        <v>89</v>
      </c>
      <c r="M471" s="68" t="s">
        <v>175</v>
      </c>
      <c r="N471" s="68" t="s">
        <v>176</v>
      </c>
      <c r="O471" s="68" t="s">
        <v>7271</v>
      </c>
      <c r="P471" s="72" t="s">
        <v>6357</v>
      </c>
      <c r="Q471" s="68" t="s">
        <v>194</v>
      </c>
      <c r="R471" s="68" t="s">
        <v>6402</v>
      </c>
      <c r="S471" s="68">
        <v>134</v>
      </c>
      <c r="T471" s="68">
        <v>164.51</v>
      </c>
      <c r="U471" s="68">
        <v>-0.23</v>
      </c>
      <c r="V471" s="68">
        <v>246.19</v>
      </c>
      <c r="W471" s="68">
        <v>328.04</v>
      </c>
      <c r="X471" s="68">
        <v>-0.33</v>
      </c>
      <c r="Y471" s="68">
        <v>966.27</v>
      </c>
      <c r="Z471" s="68">
        <v>1244.32</v>
      </c>
      <c r="AA471" s="68">
        <v>-0.28999999999999998</v>
      </c>
      <c r="AB471" s="73">
        <v>85360.05</v>
      </c>
      <c r="AC471" s="73">
        <v>107320.98</v>
      </c>
      <c r="AD471" s="73">
        <v>91678.05</v>
      </c>
      <c r="AE471" s="73">
        <v>114170.76</v>
      </c>
      <c r="AF471" s="73"/>
      <c r="AG471" s="73">
        <f>IFERROR(VLOOKUP(J471,'Roll ups'!D:E,2,FALSE),0)</f>
        <v>52239627.039999984</v>
      </c>
      <c r="AH471" s="74">
        <f>IF(Table2[[#This Row],[CATEGORY TTL LOOKUP]]=0,0,IF(Table2[[#This Row],[CATEGORY TTL LOOKUP]]&gt;0,SUM(AB471/AG471)))</f>
        <v>1.6340095601111327E-3</v>
      </c>
      <c r="AI471" s="74" t="str">
        <f>IFERROR(IF(AH471&lt;#REF!,"STRIKE",IF(AH471&gt;=#REF!,"GOOD")),"NO DATA")</f>
        <v>NO DATA</v>
      </c>
      <c r="AJ471" s="75">
        <f>IFERROR(VLOOKUP(K471,'Roll ups'!H:I,2,FALSE),0)</f>
        <v>75793138.070000067</v>
      </c>
      <c r="AK471" s="76">
        <f>IF(Table2[[#This Row],[PRICE TIER LOOKUP]]=0,0,IF(Table2[[#This Row],[PRICE TIER LOOKUP]]&gt;0,SUM(AB471/AJ471)))</f>
        <v>1.1262239850943266E-3</v>
      </c>
      <c r="AL471" s="74" t="e">
        <f>IF(AK471&lt;#REF!,"STRIKE",IF(AK471&gt;=#REF!,"GOOD"))</f>
        <v>#REF!</v>
      </c>
      <c r="AM471" s="75">
        <f>VLOOKUP(H471,'Roll ups'!A:B,2,FALSE)</f>
        <v>325145452.83999985</v>
      </c>
      <c r="AN471" s="77">
        <f t="shared" si="16"/>
        <v>2.625288136568364E-4</v>
      </c>
      <c r="AO471" s="74" t="str">
        <f>IFERROR(VLOOKUP(Table2[[#This Row],[Product Name]],'Roll ups'!L:P,5,FALSE),"GOOD")</f>
        <v>GOOD</v>
      </c>
      <c r="AP471" s="74">
        <f>Table2[[#This Row],[Retail Dollar Vol Current 12 Mths]]/Table2[[#This Row],[SHELF SALES  LOOKUP]]</f>
        <v>2.8196011723132929E-4</v>
      </c>
      <c r="AQ471" s="69">
        <f t="shared" si="17"/>
        <v>0</v>
      </c>
      <c r="AR47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471" s="69" t="e">
        <f>IF(Table2[[#This Row],[Shelf Dollar Vol Current 12 Mths]]&gt;#REF!,"MEETS $ CRITERIA",IF(Table2[[#This Row],[Shelf Dollar Vol Current 12 Mths]]&lt;#REF!+1,"DOES NOT MEET $ CRITERIA"))</f>
        <v>#REF!</v>
      </c>
      <c r="AT471" s="78"/>
    </row>
    <row r="472" spans="1:46" ht="13.8" x14ac:dyDescent="0.3">
      <c r="A472" s="68" t="s">
        <v>4417</v>
      </c>
      <c r="B472" s="69">
        <v>17916</v>
      </c>
      <c r="C472" s="69">
        <v>870</v>
      </c>
      <c r="D472" s="69" t="s">
        <v>25</v>
      </c>
      <c r="E472" s="70" t="s">
        <v>6313</v>
      </c>
      <c r="F472" s="70"/>
      <c r="G472" s="71" t="s">
        <v>7272</v>
      </c>
      <c r="H472" s="69" t="s">
        <v>6315</v>
      </c>
      <c r="I472" s="68" t="s">
        <v>758</v>
      </c>
      <c r="J472" s="68" t="s">
        <v>175</v>
      </c>
      <c r="K472" s="68" t="s">
        <v>146</v>
      </c>
      <c r="L472" s="68" t="s">
        <v>6320</v>
      </c>
      <c r="M472" s="68" t="s">
        <v>175</v>
      </c>
      <c r="N472" s="68" t="s">
        <v>176</v>
      </c>
      <c r="O472" s="68" t="s">
        <v>7273</v>
      </c>
      <c r="P472" s="72" t="s">
        <v>6357</v>
      </c>
      <c r="Q472" s="68" t="s">
        <v>55</v>
      </c>
      <c r="R472" s="68" t="s">
        <v>31</v>
      </c>
      <c r="S472" s="68">
        <v>87</v>
      </c>
      <c r="T472" s="68">
        <v>83.25</v>
      </c>
      <c r="U472" s="68">
        <v>0.04</v>
      </c>
      <c r="V472" s="68">
        <v>439.67</v>
      </c>
      <c r="W472" s="68">
        <v>522.33000000000004</v>
      </c>
      <c r="X472" s="68">
        <v>-0.19</v>
      </c>
      <c r="Y472" s="68">
        <v>2163.42</v>
      </c>
      <c r="Z472" s="68">
        <v>2400.92</v>
      </c>
      <c r="AA472" s="68">
        <v>-0.11</v>
      </c>
      <c r="AB472" s="73">
        <v>629808.05000000005</v>
      </c>
      <c r="AC472" s="73">
        <v>692826.7</v>
      </c>
      <c r="AD472" s="73">
        <v>677991.57</v>
      </c>
      <c r="AE472" s="73">
        <v>730798.48</v>
      </c>
      <c r="AF472" s="73"/>
      <c r="AG472" s="73">
        <f>IFERROR(VLOOKUP(J472,'Roll ups'!D:E,2,FALSE),0)</f>
        <v>52239627.039999984</v>
      </c>
      <c r="AH472" s="74">
        <f>IF(Table2[[#This Row],[CATEGORY TTL LOOKUP]]=0,0,IF(Table2[[#This Row],[CATEGORY TTL LOOKUP]]&gt;0,SUM(AB472/AG472)))</f>
        <v>1.2056136034772125E-2</v>
      </c>
      <c r="AI472" s="74" t="str">
        <f>IFERROR(IF(AH472&lt;#REF!,"STRIKE",IF(AH472&gt;=#REF!,"GOOD")),"NO DATA")</f>
        <v>NO DATA</v>
      </c>
      <c r="AJ472" s="75">
        <f>IFERROR(VLOOKUP(K472,'Roll ups'!H:I,2,FALSE),0)</f>
        <v>69119979.479999974</v>
      </c>
      <c r="AK472" s="76">
        <f>IF(Table2[[#This Row],[PRICE TIER LOOKUP]]=0,0,IF(Table2[[#This Row],[PRICE TIER LOOKUP]]&gt;0,SUM(AB472/AJ472)))</f>
        <v>9.1118089840034819E-3</v>
      </c>
      <c r="AL472" s="74" t="e">
        <f>IF(AK472&lt;#REF!,"STRIKE",IF(AK472&gt;=#REF!,"GOOD"))</f>
        <v>#REF!</v>
      </c>
      <c r="AM472" s="75">
        <f>VLOOKUP(H472,'Roll ups'!A:B,2,FALSE)</f>
        <v>325145452.83999985</v>
      </c>
      <c r="AN472" s="77">
        <f t="shared" si="16"/>
        <v>1.9370040223503325E-3</v>
      </c>
      <c r="AO472" s="74" t="str">
        <f>IFERROR(VLOOKUP(Table2[[#This Row],[Product Name]],'Roll ups'!L:P,5,FALSE),"GOOD")</f>
        <v>GOOD</v>
      </c>
      <c r="AP472" s="74">
        <f>Table2[[#This Row],[Retail Dollar Vol Current 12 Mths]]/Table2[[#This Row],[SHELF SALES  LOOKUP]]</f>
        <v>2.0851946846497387E-3</v>
      </c>
      <c r="AQ472" s="69">
        <f t="shared" si="17"/>
        <v>0</v>
      </c>
      <c r="AR47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472" s="69" t="e">
        <f>IF(Table2[[#This Row],[Shelf Dollar Vol Current 12 Mths]]&gt;#REF!,"MEETS $ CRITERIA",IF(Table2[[#This Row],[Shelf Dollar Vol Current 12 Mths]]&lt;#REF!+1,"DOES NOT MEET $ CRITERIA"))</f>
        <v>#REF!</v>
      </c>
      <c r="AT472" s="78"/>
    </row>
    <row r="473" spans="1:46" ht="13.8" x14ac:dyDescent="0.3">
      <c r="A473" s="68" t="s">
        <v>4561</v>
      </c>
      <c r="B473" s="69">
        <v>17919</v>
      </c>
      <c r="C473" s="69">
        <v>375</v>
      </c>
      <c r="D473" s="69" t="s">
        <v>25</v>
      </c>
      <c r="E473" s="70" t="s">
        <v>6313</v>
      </c>
      <c r="F473" s="70"/>
      <c r="G473" s="71" t="s">
        <v>7274</v>
      </c>
      <c r="H473" s="69" t="s">
        <v>6315</v>
      </c>
      <c r="I473" s="68" t="s">
        <v>758</v>
      </c>
      <c r="J473" s="68" t="s">
        <v>175</v>
      </c>
      <c r="K473" s="68" t="s">
        <v>146</v>
      </c>
      <c r="L473" s="68" t="s">
        <v>6320</v>
      </c>
      <c r="M473" s="68" t="s">
        <v>175</v>
      </c>
      <c r="N473" s="68" t="s">
        <v>176</v>
      </c>
      <c r="O473" s="68" t="s">
        <v>7275</v>
      </c>
      <c r="P473" s="72" t="s">
        <v>6357</v>
      </c>
      <c r="Q473" s="68" t="s">
        <v>55</v>
      </c>
      <c r="R473" s="68" t="s">
        <v>31</v>
      </c>
      <c r="S473" s="68">
        <v>148</v>
      </c>
      <c r="T473" s="68">
        <v>142.34</v>
      </c>
      <c r="U473" s="68">
        <v>0.04</v>
      </c>
      <c r="V473" s="68">
        <v>235.7</v>
      </c>
      <c r="W473" s="68">
        <v>249.88</v>
      </c>
      <c r="X473" s="68">
        <v>-0.06</v>
      </c>
      <c r="Y473" s="68">
        <v>998.17</v>
      </c>
      <c r="Z473" s="68">
        <v>1082.75</v>
      </c>
      <c r="AA473" s="68">
        <v>-0.08</v>
      </c>
      <c r="AB473" s="73">
        <v>244148.28</v>
      </c>
      <c r="AC473" s="73">
        <v>256671.14</v>
      </c>
      <c r="AD473" s="73">
        <v>256529.88</v>
      </c>
      <c r="AE473" s="73">
        <v>269098.94</v>
      </c>
      <c r="AF473" s="73"/>
      <c r="AG473" s="73">
        <f>IFERROR(VLOOKUP(J473,'Roll ups'!D:E,2,FALSE),0)</f>
        <v>52239627.039999984</v>
      </c>
      <c r="AH473" s="74">
        <f>IF(Table2[[#This Row],[CATEGORY TTL LOOKUP]]=0,0,IF(Table2[[#This Row],[CATEGORY TTL LOOKUP]]&gt;0,SUM(AB473/AG473)))</f>
        <v>4.673622187483367E-3</v>
      </c>
      <c r="AI473" s="74" t="str">
        <f>IFERROR(IF(AH473&lt;#REF!,"STRIKE",IF(AH473&gt;=#REF!,"GOOD")),"NO DATA")</f>
        <v>NO DATA</v>
      </c>
      <c r="AJ473" s="75">
        <f>IFERROR(VLOOKUP(K473,'Roll ups'!H:I,2,FALSE),0)</f>
        <v>69119979.479999974</v>
      </c>
      <c r="AK473" s="76">
        <f>IF(Table2[[#This Row],[PRICE TIER LOOKUP]]=0,0,IF(Table2[[#This Row],[PRICE TIER LOOKUP]]&gt;0,SUM(AB473/AJ473)))</f>
        <v>3.5322388958556458E-3</v>
      </c>
      <c r="AL473" s="74" t="e">
        <f>IF(AK473&lt;#REF!,"STRIKE",IF(AK473&gt;=#REF!,"GOOD"))</f>
        <v>#REF!</v>
      </c>
      <c r="AM473" s="75">
        <f>VLOOKUP(H473,'Roll ups'!A:B,2,FALSE)</f>
        <v>325145452.83999985</v>
      </c>
      <c r="AN473" s="77">
        <f t="shared" si="16"/>
        <v>7.5088941846633301E-4</v>
      </c>
      <c r="AO473" s="74" t="str">
        <f>IFERROR(VLOOKUP(Table2[[#This Row],[Product Name]],'Roll ups'!L:P,5,FALSE),"GOOD")</f>
        <v>GOOD</v>
      </c>
      <c r="AP473" s="74">
        <f>Table2[[#This Row],[Retail Dollar Vol Current 12 Mths]]/Table2[[#This Row],[SHELF SALES  LOOKUP]]</f>
        <v>7.8896960655400975E-4</v>
      </c>
      <c r="AQ473" s="69">
        <f t="shared" si="17"/>
        <v>0</v>
      </c>
      <c r="AR47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473" s="69" t="e">
        <f>IF(Table2[[#This Row],[Shelf Dollar Vol Current 12 Mths]]&gt;#REF!,"MEETS $ CRITERIA",IF(Table2[[#This Row],[Shelf Dollar Vol Current 12 Mths]]&lt;#REF!+1,"DOES NOT MEET $ CRITERIA"))</f>
        <v>#REF!</v>
      </c>
      <c r="AT473" s="78"/>
    </row>
    <row r="474" spans="1:46" ht="13.8" x14ac:dyDescent="0.3">
      <c r="A474" s="68" t="s">
        <v>2665</v>
      </c>
      <c r="B474" s="69">
        <v>18276</v>
      </c>
      <c r="C474" s="69">
        <v>217</v>
      </c>
      <c r="D474" s="69" t="s">
        <v>25</v>
      </c>
      <c r="E474" s="70" t="s">
        <v>6313</v>
      </c>
      <c r="F474" s="70"/>
      <c r="G474" s="71" t="s">
        <v>7276</v>
      </c>
      <c r="H474" s="69" t="s">
        <v>6315</v>
      </c>
      <c r="I474" s="68" t="s">
        <v>758</v>
      </c>
      <c r="J474" s="68" t="s">
        <v>175</v>
      </c>
      <c r="K474" s="68" t="s">
        <v>132</v>
      </c>
      <c r="L474" s="68" t="s">
        <v>132</v>
      </c>
      <c r="M474" s="68" t="s">
        <v>175</v>
      </c>
      <c r="N474" s="68" t="s">
        <v>176</v>
      </c>
      <c r="O474" s="68" t="s">
        <v>7277</v>
      </c>
      <c r="P474" s="72" t="s">
        <v>6357</v>
      </c>
      <c r="Q474" s="68" t="s">
        <v>55</v>
      </c>
      <c r="R474" s="68" t="s">
        <v>31</v>
      </c>
      <c r="S474" s="68">
        <v>9</v>
      </c>
      <c r="T474" s="68">
        <v>9</v>
      </c>
      <c r="U474" s="68">
        <v>0.01</v>
      </c>
      <c r="V474" s="68">
        <v>30.08</v>
      </c>
      <c r="W474" s="68">
        <v>26</v>
      </c>
      <c r="X474" s="68">
        <v>0.14000000000000001</v>
      </c>
      <c r="Y474" s="68">
        <v>111.08</v>
      </c>
      <c r="Z474" s="68">
        <v>129.16999999999999</v>
      </c>
      <c r="AA474" s="68">
        <v>-0.16</v>
      </c>
      <c r="AB474" s="73">
        <v>18929.97</v>
      </c>
      <c r="AC474" s="73">
        <v>20323.05</v>
      </c>
      <c r="AD474" s="73">
        <v>18929.97</v>
      </c>
      <c r="AE474" s="73">
        <v>21434.16</v>
      </c>
      <c r="AF474" s="73"/>
      <c r="AG474" s="73">
        <f>IFERROR(VLOOKUP(J474,'Roll ups'!D:E,2,FALSE),0)</f>
        <v>52239627.039999984</v>
      </c>
      <c r="AH474" s="74">
        <f>IF(Table2[[#This Row],[CATEGORY TTL LOOKUP]]=0,0,IF(Table2[[#This Row],[CATEGORY TTL LOOKUP]]&gt;0,SUM(AB474/AG474)))</f>
        <v>3.6236801586476269E-4</v>
      </c>
      <c r="AI474" s="74" t="str">
        <f>IFERROR(IF(AH474&lt;#REF!,"STRIKE",IF(AH474&gt;=#REF!,"GOOD")),"NO DATA")</f>
        <v>NO DATA</v>
      </c>
      <c r="AJ474" s="75">
        <f>IFERROR(VLOOKUP(K474,'Roll ups'!H:I,2,FALSE),0)</f>
        <v>126094742.97999983</v>
      </c>
      <c r="AK474" s="76">
        <f>IF(Table2[[#This Row],[PRICE TIER LOOKUP]]=0,0,IF(Table2[[#This Row],[PRICE TIER LOOKUP]]&gt;0,SUM(AB474/AJ474)))</f>
        <v>1.5012497390951918E-4</v>
      </c>
      <c r="AL474" s="74" t="e">
        <f>IF(AK474&lt;#REF!,"STRIKE",IF(AK474&gt;=#REF!,"GOOD"))</f>
        <v>#REF!</v>
      </c>
      <c r="AM474" s="75">
        <f>VLOOKUP(H474,'Roll ups'!A:B,2,FALSE)</f>
        <v>325145452.83999985</v>
      </c>
      <c r="AN474" s="77">
        <f t="shared" si="16"/>
        <v>5.822000533808852E-5</v>
      </c>
      <c r="AO474" s="74" t="str">
        <f>IFERROR(VLOOKUP(Table2[[#This Row],[Product Name]],'Roll ups'!L:P,5,FALSE),"GOOD")</f>
        <v>GOOD</v>
      </c>
      <c r="AP474" s="74">
        <f>Table2[[#This Row],[Retail Dollar Vol Current 12 Mths]]/Table2[[#This Row],[SHELF SALES  LOOKUP]]</f>
        <v>5.822000533808852E-5</v>
      </c>
      <c r="AQ474" s="69">
        <f t="shared" si="17"/>
        <v>0</v>
      </c>
      <c r="AR47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474" s="69" t="e">
        <f>IF(Table2[[#This Row],[Shelf Dollar Vol Current 12 Mths]]&gt;#REF!,"MEETS $ CRITERIA",IF(Table2[[#This Row],[Shelf Dollar Vol Current 12 Mths]]&lt;#REF!+1,"DOES NOT MEET $ CRITERIA"))</f>
        <v>#REF!</v>
      </c>
      <c r="AT474" s="78"/>
    </row>
    <row r="475" spans="1:46" ht="13.8" x14ac:dyDescent="0.3">
      <c r="A475" s="68" t="s">
        <v>4426</v>
      </c>
      <c r="B475" s="69">
        <v>18348</v>
      </c>
      <c r="C475" s="69">
        <v>783</v>
      </c>
      <c r="D475" s="69" t="s">
        <v>25</v>
      </c>
      <c r="E475" s="70" t="s">
        <v>6313</v>
      </c>
      <c r="F475" s="70"/>
      <c r="G475" s="71" t="s">
        <v>7278</v>
      </c>
      <c r="H475" s="69" t="s">
        <v>6315</v>
      </c>
      <c r="I475" s="68" t="s">
        <v>758</v>
      </c>
      <c r="J475" s="68" t="s">
        <v>175</v>
      </c>
      <c r="K475" s="68" t="s">
        <v>146</v>
      </c>
      <c r="L475" s="68" t="s">
        <v>6320</v>
      </c>
      <c r="M475" s="68" t="s">
        <v>175</v>
      </c>
      <c r="N475" s="68" t="s">
        <v>176</v>
      </c>
      <c r="O475" s="68" t="s">
        <v>7279</v>
      </c>
      <c r="P475" s="72" t="s">
        <v>6357</v>
      </c>
      <c r="Q475" s="68" t="s">
        <v>800</v>
      </c>
      <c r="R475" s="68" t="s">
        <v>60</v>
      </c>
      <c r="S475" s="68">
        <v>94</v>
      </c>
      <c r="T475" s="68">
        <v>116.5</v>
      </c>
      <c r="U475" s="68">
        <v>-0.24</v>
      </c>
      <c r="V475" s="68">
        <v>292</v>
      </c>
      <c r="W475" s="68">
        <v>242.92</v>
      </c>
      <c r="X475" s="68">
        <v>0.17</v>
      </c>
      <c r="Y475" s="68">
        <v>1323</v>
      </c>
      <c r="Z475" s="68">
        <v>1141.58</v>
      </c>
      <c r="AA475" s="68">
        <v>0.14000000000000001</v>
      </c>
      <c r="AB475" s="73">
        <v>421031.52</v>
      </c>
      <c r="AC475" s="73">
        <v>363297.48</v>
      </c>
      <c r="AD475" s="73">
        <v>421031.52</v>
      </c>
      <c r="AE475" s="73">
        <v>363297.48</v>
      </c>
      <c r="AF475" s="73"/>
      <c r="AG475" s="73">
        <f>IFERROR(VLOOKUP(J475,'Roll ups'!D:E,2,FALSE),0)</f>
        <v>52239627.039999984</v>
      </c>
      <c r="AH475" s="74">
        <f>IF(Table2[[#This Row],[CATEGORY TTL LOOKUP]]=0,0,IF(Table2[[#This Row],[CATEGORY TTL LOOKUP]]&gt;0,SUM(AB475/AG475)))</f>
        <v>8.0596195619393567E-3</v>
      </c>
      <c r="AI475" s="74" t="str">
        <f>IFERROR(IF(AH475&lt;#REF!,"STRIKE",IF(AH475&gt;=#REF!,"GOOD")),"NO DATA")</f>
        <v>NO DATA</v>
      </c>
      <c r="AJ475" s="75">
        <f>IFERROR(VLOOKUP(K475,'Roll ups'!H:I,2,FALSE),0)</f>
        <v>69119979.479999974</v>
      </c>
      <c r="AK475" s="76">
        <f>IF(Table2[[#This Row],[PRICE TIER LOOKUP]]=0,0,IF(Table2[[#This Row],[PRICE TIER LOOKUP]]&gt;0,SUM(AB475/AJ475)))</f>
        <v>6.0913143083589378E-3</v>
      </c>
      <c r="AL475" s="74" t="e">
        <f>IF(AK475&lt;#REF!,"STRIKE",IF(AK475&gt;=#REF!,"GOOD"))</f>
        <v>#REF!</v>
      </c>
      <c r="AM475" s="75">
        <f>VLOOKUP(H475,'Roll ups'!A:B,2,FALSE)</f>
        <v>325145452.83999985</v>
      </c>
      <c r="AN475" s="77">
        <f t="shared" si="16"/>
        <v>1.2949020702042065E-3</v>
      </c>
      <c r="AO475" s="74" t="str">
        <f>IFERROR(VLOOKUP(Table2[[#This Row],[Product Name]],'Roll ups'!L:P,5,FALSE),"GOOD")</f>
        <v>GOOD</v>
      </c>
      <c r="AP475" s="74">
        <f>Table2[[#This Row],[Retail Dollar Vol Current 12 Mths]]/Table2[[#This Row],[SHELF SALES  LOOKUP]]</f>
        <v>1.2949020702042065E-3</v>
      </c>
      <c r="AQ475" s="69">
        <f t="shared" si="17"/>
        <v>0</v>
      </c>
      <c r="AR47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475" s="69" t="e">
        <f>IF(Table2[[#This Row],[Shelf Dollar Vol Current 12 Mths]]&gt;#REF!,"MEETS $ CRITERIA",IF(Table2[[#This Row],[Shelf Dollar Vol Current 12 Mths]]&lt;#REF!+1,"DOES NOT MEET $ CRITERIA"))</f>
        <v>#REF!</v>
      </c>
      <c r="AT475" s="78"/>
    </row>
    <row r="476" spans="1:46" ht="13.8" x14ac:dyDescent="0.3">
      <c r="A476" s="68" t="s">
        <v>3285</v>
      </c>
      <c r="B476" s="69">
        <v>18351</v>
      </c>
      <c r="C476" s="69">
        <v>486</v>
      </c>
      <c r="D476" s="69" t="s">
        <v>25</v>
      </c>
      <c r="E476" s="70" t="s">
        <v>6313</v>
      </c>
      <c r="F476" s="70"/>
      <c r="G476" s="71" t="s">
        <v>7280</v>
      </c>
      <c r="H476" s="69" t="s">
        <v>6315</v>
      </c>
      <c r="I476" s="68" t="s">
        <v>758</v>
      </c>
      <c r="J476" s="68" t="s">
        <v>175</v>
      </c>
      <c r="K476" s="68" t="s">
        <v>132</v>
      </c>
      <c r="L476" s="68" t="s">
        <v>132</v>
      </c>
      <c r="M476" s="68" t="s">
        <v>175</v>
      </c>
      <c r="N476" s="68" t="s">
        <v>176</v>
      </c>
      <c r="O476" s="68" t="s">
        <v>7281</v>
      </c>
      <c r="P476" s="72" t="s">
        <v>6357</v>
      </c>
      <c r="Q476" s="68" t="s">
        <v>800</v>
      </c>
      <c r="R476" s="68" t="s">
        <v>60</v>
      </c>
      <c r="S476" s="68">
        <v>270</v>
      </c>
      <c r="T476" s="68">
        <v>355.08</v>
      </c>
      <c r="U476" s="68">
        <v>-0.31</v>
      </c>
      <c r="V476" s="68">
        <v>838.31</v>
      </c>
      <c r="W476" s="68">
        <v>782.3</v>
      </c>
      <c r="X476" s="68">
        <v>7.0000000000000007E-2</v>
      </c>
      <c r="Y476" s="68">
        <v>3308.26</v>
      </c>
      <c r="Z476" s="68">
        <v>3025.9</v>
      </c>
      <c r="AA476" s="68">
        <v>0.09</v>
      </c>
      <c r="AB476" s="73">
        <v>542714.69999999995</v>
      </c>
      <c r="AC476" s="73">
        <v>496395.9</v>
      </c>
      <c r="AD476" s="73">
        <v>542714.69999999995</v>
      </c>
      <c r="AE476" s="73">
        <v>496395.9</v>
      </c>
      <c r="AF476" s="73"/>
      <c r="AG476" s="73">
        <f>IFERROR(VLOOKUP(J476,'Roll ups'!D:E,2,FALSE),0)</f>
        <v>52239627.039999984</v>
      </c>
      <c r="AH476" s="74">
        <f>IF(Table2[[#This Row],[CATEGORY TTL LOOKUP]]=0,0,IF(Table2[[#This Row],[CATEGORY TTL LOOKUP]]&gt;0,SUM(AB476/AG476)))</f>
        <v>1.0388946681882744E-2</v>
      </c>
      <c r="AI476" s="74" t="str">
        <f>IFERROR(IF(AH476&lt;#REF!,"STRIKE",IF(AH476&gt;=#REF!,"GOOD")),"NO DATA")</f>
        <v>NO DATA</v>
      </c>
      <c r="AJ476" s="75">
        <f>IFERROR(VLOOKUP(K476,'Roll ups'!H:I,2,FALSE),0)</f>
        <v>126094742.97999983</v>
      </c>
      <c r="AK476" s="76">
        <f>IF(Table2[[#This Row],[PRICE TIER LOOKUP]]=0,0,IF(Table2[[#This Row],[PRICE TIER LOOKUP]]&gt;0,SUM(AB476/AJ476)))</f>
        <v>4.3040232064716702E-3</v>
      </c>
      <c r="AL476" s="74" t="e">
        <f>IF(AK476&lt;#REF!,"STRIKE",IF(AK476&gt;=#REF!,"GOOD"))</f>
        <v>#REF!</v>
      </c>
      <c r="AM476" s="75">
        <f>VLOOKUP(H476,'Roll ups'!A:B,2,FALSE)</f>
        <v>325145452.83999985</v>
      </c>
      <c r="AN476" s="77">
        <f t="shared" si="16"/>
        <v>1.6691443637290024E-3</v>
      </c>
      <c r="AO476" s="74" t="str">
        <f>IFERROR(VLOOKUP(Table2[[#This Row],[Product Name]],'Roll ups'!L:P,5,FALSE),"GOOD")</f>
        <v>GOOD</v>
      </c>
      <c r="AP476" s="74">
        <f>Table2[[#This Row],[Retail Dollar Vol Current 12 Mths]]/Table2[[#This Row],[SHELF SALES  LOOKUP]]</f>
        <v>1.6691443637290024E-3</v>
      </c>
      <c r="AQ476" s="69">
        <f t="shared" si="17"/>
        <v>0</v>
      </c>
      <c r="AR47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476" s="69" t="e">
        <f>IF(Table2[[#This Row],[Shelf Dollar Vol Current 12 Mths]]&gt;#REF!,"MEETS $ CRITERIA",IF(Table2[[#This Row],[Shelf Dollar Vol Current 12 Mths]]&lt;#REF!+1,"DOES NOT MEET $ CRITERIA"))</f>
        <v>#REF!</v>
      </c>
      <c r="AT476" s="78"/>
    </row>
    <row r="477" spans="1:46" ht="13.8" x14ac:dyDescent="0.3">
      <c r="A477" s="68" t="s">
        <v>3139</v>
      </c>
      <c r="B477" s="69">
        <v>18352</v>
      </c>
      <c r="C477" s="69">
        <v>806</v>
      </c>
      <c r="D477" s="69" t="s">
        <v>25</v>
      </c>
      <c r="E477" s="70" t="s">
        <v>6313</v>
      </c>
      <c r="F477" s="70"/>
      <c r="G477" s="71" t="s">
        <v>7282</v>
      </c>
      <c r="H477" s="69" t="s">
        <v>6315</v>
      </c>
      <c r="I477" s="68" t="s">
        <v>758</v>
      </c>
      <c r="J477" s="68" t="s">
        <v>175</v>
      </c>
      <c r="K477" s="68" t="s">
        <v>132</v>
      </c>
      <c r="L477" s="68" t="s">
        <v>132</v>
      </c>
      <c r="M477" s="68" t="s">
        <v>175</v>
      </c>
      <c r="N477" s="68" t="s">
        <v>176</v>
      </c>
      <c r="O477" s="68" t="s">
        <v>7283</v>
      </c>
      <c r="P477" s="72" t="s">
        <v>6357</v>
      </c>
      <c r="Q477" s="68" t="s">
        <v>800</v>
      </c>
      <c r="R477" s="68" t="s">
        <v>60</v>
      </c>
      <c r="S477" s="68">
        <v>143</v>
      </c>
      <c r="T477" s="68">
        <v>130</v>
      </c>
      <c r="U477" s="68">
        <v>0.09</v>
      </c>
      <c r="V477" s="68">
        <v>449.58</v>
      </c>
      <c r="W477" s="68">
        <v>479.08</v>
      </c>
      <c r="X477" s="68">
        <v>-7.0000000000000007E-2</v>
      </c>
      <c r="Y477" s="68">
        <v>2168.58</v>
      </c>
      <c r="Z477" s="68">
        <v>2275.42</v>
      </c>
      <c r="AA477" s="68">
        <v>-0.05</v>
      </c>
      <c r="AB477" s="73">
        <v>465031.01</v>
      </c>
      <c r="AC477" s="73">
        <v>487940.35</v>
      </c>
      <c r="AD477" s="73">
        <v>465031.01</v>
      </c>
      <c r="AE477" s="73">
        <v>487940.35</v>
      </c>
      <c r="AF477" s="73"/>
      <c r="AG477" s="73">
        <f>IFERROR(VLOOKUP(J477,'Roll ups'!D:E,2,FALSE),0)</f>
        <v>52239627.039999984</v>
      </c>
      <c r="AH477" s="74">
        <f>IF(Table2[[#This Row],[CATEGORY TTL LOOKUP]]=0,0,IF(Table2[[#This Row],[CATEGORY TTL LOOKUP]]&gt;0,SUM(AB477/AG477)))</f>
        <v>8.9018822750002568E-3</v>
      </c>
      <c r="AI477" s="74" t="str">
        <f>IFERROR(IF(AH477&lt;#REF!,"STRIKE",IF(AH477&gt;=#REF!,"GOOD")),"NO DATA")</f>
        <v>NO DATA</v>
      </c>
      <c r="AJ477" s="75">
        <f>IFERROR(VLOOKUP(K477,'Roll ups'!H:I,2,FALSE),0)</f>
        <v>126094742.97999983</v>
      </c>
      <c r="AK477" s="76">
        <f>IF(Table2[[#This Row],[PRICE TIER LOOKUP]]=0,0,IF(Table2[[#This Row],[PRICE TIER LOOKUP]]&gt;0,SUM(AB477/AJ477)))</f>
        <v>3.6879492277783511E-3</v>
      </c>
      <c r="AL477" s="74" t="e">
        <f>IF(AK477&lt;#REF!,"STRIKE",IF(AK477&gt;=#REF!,"GOOD"))</f>
        <v>#REF!</v>
      </c>
      <c r="AM477" s="75">
        <f>VLOOKUP(H477,'Roll ups'!A:B,2,FALSE)</f>
        <v>325145452.83999985</v>
      </c>
      <c r="AN477" s="77">
        <f t="shared" si="16"/>
        <v>1.4302245531597089E-3</v>
      </c>
      <c r="AO477" s="74" t="str">
        <f>IFERROR(VLOOKUP(Table2[[#This Row],[Product Name]],'Roll ups'!L:P,5,FALSE),"GOOD")</f>
        <v>GOOD</v>
      </c>
      <c r="AP477" s="74">
        <f>Table2[[#This Row],[Retail Dollar Vol Current 12 Mths]]/Table2[[#This Row],[SHELF SALES  LOOKUP]]</f>
        <v>1.4302245531597089E-3</v>
      </c>
      <c r="AQ477" s="69">
        <f t="shared" si="17"/>
        <v>0</v>
      </c>
      <c r="AR47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477" s="69" t="e">
        <f>IF(Table2[[#This Row],[Shelf Dollar Vol Current 12 Mths]]&gt;#REF!,"MEETS $ CRITERIA",IF(Table2[[#This Row],[Shelf Dollar Vol Current 12 Mths]]&lt;#REF!+1,"DOES NOT MEET $ CRITERIA"))</f>
        <v>#REF!</v>
      </c>
      <c r="AT477" s="78"/>
    </row>
    <row r="478" spans="1:46" ht="13.8" x14ac:dyDescent="0.3">
      <c r="A478" s="68" t="s">
        <v>2789</v>
      </c>
      <c r="B478" s="69">
        <v>18566</v>
      </c>
      <c r="C478" s="69">
        <v>294</v>
      </c>
      <c r="D478" s="69" t="s">
        <v>25</v>
      </c>
      <c r="E478" s="70" t="s">
        <v>6313</v>
      </c>
      <c r="F478" s="70"/>
      <c r="G478" s="71" t="s">
        <v>7284</v>
      </c>
      <c r="H478" s="69" t="s">
        <v>6315</v>
      </c>
      <c r="I478" s="68" t="s">
        <v>758</v>
      </c>
      <c r="J478" s="68" t="s">
        <v>175</v>
      </c>
      <c r="K478" s="68" t="s">
        <v>146</v>
      </c>
      <c r="L478" s="68" t="s">
        <v>146</v>
      </c>
      <c r="M478" s="68" t="s">
        <v>175</v>
      </c>
      <c r="N478" s="68" t="s">
        <v>176</v>
      </c>
      <c r="O478" s="68" t="s">
        <v>7285</v>
      </c>
      <c r="P478" s="72" t="s">
        <v>6357</v>
      </c>
      <c r="Q478" s="68" t="s">
        <v>55</v>
      </c>
      <c r="R478" s="68" t="s">
        <v>31</v>
      </c>
      <c r="S478" s="68">
        <v>17</v>
      </c>
      <c r="T478" s="68">
        <v>30</v>
      </c>
      <c r="U478" s="68">
        <v>-0.76</v>
      </c>
      <c r="V478" s="68">
        <v>57</v>
      </c>
      <c r="W478" s="68">
        <v>74.33</v>
      </c>
      <c r="X478" s="68">
        <v>-0.3</v>
      </c>
      <c r="Y478" s="68">
        <v>247</v>
      </c>
      <c r="Z478" s="68">
        <v>300.08</v>
      </c>
      <c r="AA478" s="68">
        <v>-0.21</v>
      </c>
      <c r="AB478" s="73">
        <v>30619.439999999999</v>
      </c>
      <c r="AC478" s="73">
        <v>35219.68</v>
      </c>
      <c r="AD478" s="73">
        <v>30619.439999999999</v>
      </c>
      <c r="AE478" s="73">
        <v>35935.96</v>
      </c>
      <c r="AF478" s="73"/>
      <c r="AG478" s="73">
        <f>IFERROR(VLOOKUP(J478,'Roll ups'!D:E,2,FALSE),0)</f>
        <v>52239627.039999984</v>
      </c>
      <c r="AH478" s="74">
        <f>IF(Table2[[#This Row],[CATEGORY TTL LOOKUP]]=0,0,IF(Table2[[#This Row],[CATEGORY TTL LOOKUP]]&gt;0,SUM(AB478/AG478)))</f>
        <v>5.8613435307558058E-4</v>
      </c>
      <c r="AI478" s="74" t="str">
        <f>IFERROR(IF(AH478&lt;#REF!,"STRIKE",IF(AH478&gt;=#REF!,"GOOD")),"NO DATA")</f>
        <v>NO DATA</v>
      </c>
      <c r="AJ478" s="75">
        <f>IFERROR(VLOOKUP(K478,'Roll ups'!H:I,2,FALSE),0)</f>
        <v>69119979.479999974</v>
      </c>
      <c r="AK478" s="76">
        <f>IF(Table2[[#This Row],[PRICE TIER LOOKUP]]=0,0,IF(Table2[[#This Row],[PRICE TIER LOOKUP]]&gt;0,SUM(AB478/AJ478)))</f>
        <v>4.429897148459051E-4</v>
      </c>
      <c r="AL478" s="74" t="e">
        <f>IF(AK478&lt;#REF!,"STRIKE",IF(AK478&gt;=#REF!,"GOOD"))</f>
        <v>#REF!</v>
      </c>
      <c r="AM478" s="75">
        <f>VLOOKUP(H478,'Roll ups'!A:B,2,FALSE)</f>
        <v>325145452.83999985</v>
      </c>
      <c r="AN478" s="77">
        <f t="shared" si="16"/>
        <v>9.4171515340451197E-5</v>
      </c>
      <c r="AO478" s="74" t="str">
        <f>IFERROR(VLOOKUP(Table2[[#This Row],[Product Name]],'Roll ups'!L:P,5,FALSE),"GOOD")</f>
        <v>GOOD</v>
      </c>
      <c r="AP478" s="74">
        <f>Table2[[#This Row],[Retail Dollar Vol Current 12 Mths]]/Table2[[#This Row],[SHELF SALES  LOOKUP]]</f>
        <v>9.4171515340451197E-5</v>
      </c>
      <c r="AQ478" s="69">
        <f t="shared" si="17"/>
        <v>0</v>
      </c>
      <c r="AR47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478" s="69" t="e">
        <f>IF(Table2[[#This Row],[Shelf Dollar Vol Current 12 Mths]]&gt;#REF!,"MEETS $ CRITERIA",IF(Table2[[#This Row],[Shelf Dollar Vol Current 12 Mths]]&lt;#REF!+1,"DOES NOT MEET $ CRITERIA"))</f>
        <v>#REF!</v>
      </c>
      <c r="AT478" s="78"/>
    </row>
    <row r="479" spans="1:46" ht="13.8" x14ac:dyDescent="0.3">
      <c r="A479" s="68" t="s">
        <v>4798</v>
      </c>
      <c r="B479" s="69">
        <v>18568</v>
      </c>
      <c r="C479" s="69">
        <v>203</v>
      </c>
      <c r="D479" s="69" t="s">
        <v>25</v>
      </c>
      <c r="E479" s="70" t="s">
        <v>6313</v>
      </c>
      <c r="F479" s="70"/>
      <c r="G479" s="71" t="s">
        <v>7286</v>
      </c>
      <c r="H479" s="69" t="s">
        <v>6315</v>
      </c>
      <c r="I479" s="68" t="s">
        <v>758</v>
      </c>
      <c r="J479" s="68" t="s">
        <v>175</v>
      </c>
      <c r="K479" s="68" t="s">
        <v>146</v>
      </c>
      <c r="L479" s="68" t="s">
        <v>146</v>
      </c>
      <c r="M479" s="68" t="s">
        <v>175</v>
      </c>
      <c r="N479" s="68" t="s">
        <v>176</v>
      </c>
      <c r="O479" s="68" t="s">
        <v>7287</v>
      </c>
      <c r="P479" s="72" t="s">
        <v>6357</v>
      </c>
      <c r="Q479" s="68" t="s">
        <v>55</v>
      </c>
      <c r="R479" s="68" t="s">
        <v>31</v>
      </c>
      <c r="S479" s="68">
        <v>50</v>
      </c>
      <c r="T479" s="68">
        <v>28</v>
      </c>
      <c r="U479" s="68">
        <v>0.44</v>
      </c>
      <c r="V479" s="68">
        <v>156.54</v>
      </c>
      <c r="W479" s="68">
        <v>99.17</v>
      </c>
      <c r="X479" s="68">
        <v>0.37</v>
      </c>
      <c r="Y479" s="68">
        <v>711.13</v>
      </c>
      <c r="Z479" s="68">
        <v>576.57000000000005</v>
      </c>
      <c r="AA479" s="68">
        <v>0.19</v>
      </c>
      <c r="AB479" s="73">
        <v>71299.7</v>
      </c>
      <c r="AC479" s="73">
        <v>55747.78</v>
      </c>
      <c r="AD479" s="73">
        <v>71299.7</v>
      </c>
      <c r="AE479" s="73">
        <v>56917.84</v>
      </c>
      <c r="AF479" s="73"/>
      <c r="AG479" s="73">
        <f>IFERROR(VLOOKUP(J479,'Roll ups'!D:E,2,FALSE),0)</f>
        <v>52239627.039999984</v>
      </c>
      <c r="AH479" s="74">
        <f>IF(Table2[[#This Row],[CATEGORY TTL LOOKUP]]=0,0,IF(Table2[[#This Row],[CATEGORY TTL LOOKUP]]&gt;0,SUM(AB479/AG479)))</f>
        <v>1.3648585190971152E-3</v>
      </c>
      <c r="AI479" s="74" t="str">
        <f>IFERROR(IF(AH479&lt;#REF!,"STRIKE",IF(AH479&gt;=#REF!,"GOOD")),"NO DATA")</f>
        <v>NO DATA</v>
      </c>
      <c r="AJ479" s="75">
        <f>IFERROR(VLOOKUP(K479,'Roll ups'!H:I,2,FALSE),0)</f>
        <v>69119979.479999974</v>
      </c>
      <c r="AK479" s="76">
        <f>IF(Table2[[#This Row],[PRICE TIER LOOKUP]]=0,0,IF(Table2[[#This Row],[PRICE TIER LOOKUP]]&gt;0,SUM(AB479/AJ479)))</f>
        <v>1.0315353178111219E-3</v>
      </c>
      <c r="AL479" s="74" t="e">
        <f>IF(AK479&lt;#REF!,"STRIKE",IF(AK479&gt;=#REF!,"GOOD"))</f>
        <v>#REF!</v>
      </c>
      <c r="AM479" s="75">
        <f>VLOOKUP(H479,'Roll ups'!A:B,2,FALSE)</f>
        <v>325145452.83999985</v>
      </c>
      <c r="AN479" s="77">
        <f t="shared" si="16"/>
        <v>2.1928555167304066E-4</v>
      </c>
      <c r="AO479" s="74" t="str">
        <f>IFERROR(VLOOKUP(Table2[[#This Row],[Product Name]],'Roll ups'!L:P,5,FALSE),"GOOD")</f>
        <v>GOOD</v>
      </c>
      <c r="AP479" s="74">
        <f>Table2[[#This Row],[Retail Dollar Vol Current 12 Mths]]/Table2[[#This Row],[SHELF SALES  LOOKUP]]</f>
        <v>2.1928555167304066E-4</v>
      </c>
      <c r="AQ479" s="69">
        <f t="shared" si="17"/>
        <v>0</v>
      </c>
      <c r="AR47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479" s="69" t="e">
        <f>IF(Table2[[#This Row],[Shelf Dollar Vol Current 12 Mths]]&gt;#REF!,"MEETS $ CRITERIA",IF(Table2[[#This Row],[Shelf Dollar Vol Current 12 Mths]]&lt;#REF!+1,"DOES NOT MEET $ CRITERIA"))</f>
        <v>#REF!</v>
      </c>
      <c r="AT479" s="78"/>
    </row>
    <row r="480" spans="1:46" ht="13.8" x14ac:dyDescent="0.3">
      <c r="A480" s="68" t="s">
        <v>5836</v>
      </c>
      <c r="B480" s="69">
        <v>18977</v>
      </c>
      <c r="C480" s="69">
        <v>196</v>
      </c>
      <c r="D480" s="69" t="s">
        <v>25</v>
      </c>
      <c r="E480" s="70" t="s">
        <v>6313</v>
      </c>
      <c r="F480" s="70"/>
      <c r="G480" s="71" t="s">
        <v>7288</v>
      </c>
      <c r="H480" s="69" t="s">
        <v>6315</v>
      </c>
      <c r="I480" s="68" t="s">
        <v>758</v>
      </c>
      <c r="J480" s="68" t="s">
        <v>175</v>
      </c>
      <c r="K480" s="68" t="s">
        <v>104</v>
      </c>
      <c r="L480" s="68" t="s">
        <v>104</v>
      </c>
      <c r="M480" s="68" t="s">
        <v>175</v>
      </c>
      <c r="N480" s="68" t="s">
        <v>176</v>
      </c>
      <c r="O480" s="68" t="s">
        <v>7289</v>
      </c>
      <c r="P480" s="72" t="s">
        <v>6357</v>
      </c>
      <c r="Q480" s="68" t="s">
        <v>55</v>
      </c>
      <c r="R480" s="68" t="s">
        <v>31</v>
      </c>
      <c r="S480" s="68">
        <v>18</v>
      </c>
      <c r="T480" s="68">
        <v>40.33</v>
      </c>
      <c r="U480" s="68">
        <v>-1.28</v>
      </c>
      <c r="V480" s="68">
        <v>77.650000000000006</v>
      </c>
      <c r="W480" s="68">
        <v>136.32</v>
      </c>
      <c r="X480" s="68">
        <v>-0.76</v>
      </c>
      <c r="Y480" s="68">
        <v>408.84</v>
      </c>
      <c r="Z480" s="68">
        <v>554.84</v>
      </c>
      <c r="AA480" s="68">
        <v>-0.36</v>
      </c>
      <c r="AB480" s="73">
        <v>29697.599999999999</v>
      </c>
      <c r="AC480" s="73">
        <v>40201.730000000003</v>
      </c>
      <c r="AD480" s="73">
        <v>29697.599999999999</v>
      </c>
      <c r="AE480" s="73">
        <v>40201.730000000003</v>
      </c>
      <c r="AF480" s="73"/>
      <c r="AG480" s="73">
        <f>IFERROR(VLOOKUP(J480,'Roll ups'!D:E,2,FALSE),0)</f>
        <v>52239627.039999984</v>
      </c>
      <c r="AH480" s="74">
        <f>IF(Table2[[#This Row],[CATEGORY TTL LOOKUP]]=0,0,IF(Table2[[#This Row],[CATEGORY TTL LOOKUP]]&gt;0,SUM(AB480/AG480)))</f>
        <v>5.6848797900606156E-4</v>
      </c>
      <c r="AI480" s="74" t="str">
        <f>IFERROR(IF(AH480&lt;#REF!,"STRIKE",IF(AH480&gt;=#REF!,"GOOD")),"NO DATA")</f>
        <v>NO DATA</v>
      </c>
      <c r="AJ480" s="75">
        <f>IFERROR(VLOOKUP(K480,'Roll ups'!H:I,2,FALSE),0)</f>
        <v>34230392.709999993</v>
      </c>
      <c r="AK480" s="76">
        <f>IF(Table2[[#This Row],[PRICE TIER LOOKUP]]=0,0,IF(Table2[[#This Row],[PRICE TIER LOOKUP]]&gt;0,SUM(AB480/AJ480)))</f>
        <v>8.6757988000891984E-4</v>
      </c>
      <c r="AL480" s="74" t="e">
        <f>IF(AK480&lt;#REF!,"STRIKE",IF(AK480&gt;=#REF!,"GOOD"))</f>
        <v>#REF!</v>
      </c>
      <c r="AM480" s="75">
        <f>VLOOKUP(H480,'Roll ups'!A:B,2,FALSE)</f>
        <v>325145452.83999985</v>
      </c>
      <c r="AN480" s="77">
        <f t="shared" si="16"/>
        <v>9.1336353439990526E-5</v>
      </c>
      <c r="AO480" s="74" t="str">
        <f>IFERROR(VLOOKUP(Table2[[#This Row],[Product Name]],'Roll ups'!L:P,5,FALSE),"GOOD")</f>
        <v>GOOD</v>
      </c>
      <c r="AP480" s="74">
        <f>Table2[[#This Row],[Retail Dollar Vol Current 12 Mths]]/Table2[[#This Row],[SHELF SALES  LOOKUP]]</f>
        <v>9.1336353439990526E-5</v>
      </c>
      <c r="AQ480" s="69">
        <f t="shared" si="17"/>
        <v>0</v>
      </c>
      <c r="AR48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480" s="69" t="e">
        <f>IF(Table2[[#This Row],[Shelf Dollar Vol Current 12 Mths]]&gt;#REF!,"MEETS $ CRITERIA",IF(Table2[[#This Row],[Shelf Dollar Vol Current 12 Mths]]&lt;#REF!+1,"DOES NOT MEET $ CRITERIA"))</f>
        <v>#REF!</v>
      </c>
      <c r="AT480" s="78"/>
    </row>
    <row r="481" spans="1:46" ht="13.8" x14ac:dyDescent="0.3">
      <c r="A481" s="68" t="s">
        <v>5292</v>
      </c>
      <c r="B481" s="69">
        <v>18978</v>
      </c>
      <c r="C481" s="69">
        <v>296</v>
      </c>
      <c r="D481" s="69" t="s">
        <v>25</v>
      </c>
      <c r="E481" s="70" t="s">
        <v>6313</v>
      </c>
      <c r="F481" s="70"/>
      <c r="G481" s="71" t="s">
        <v>7290</v>
      </c>
      <c r="H481" s="69" t="s">
        <v>6315</v>
      </c>
      <c r="I481" s="68" t="s">
        <v>758</v>
      </c>
      <c r="J481" s="68" t="s">
        <v>175</v>
      </c>
      <c r="K481" s="68" t="s">
        <v>104</v>
      </c>
      <c r="L481" s="68" t="s">
        <v>104</v>
      </c>
      <c r="M481" s="68" t="s">
        <v>175</v>
      </c>
      <c r="N481" s="68" t="s">
        <v>176</v>
      </c>
      <c r="O481" s="68" t="s">
        <v>7291</v>
      </c>
      <c r="P481" s="72" t="s">
        <v>6357</v>
      </c>
      <c r="Q481" s="68" t="s">
        <v>55</v>
      </c>
      <c r="R481" s="68" t="s">
        <v>31</v>
      </c>
      <c r="S481" s="68">
        <v>79</v>
      </c>
      <c r="T481" s="68">
        <v>67.28</v>
      </c>
      <c r="U481" s="68">
        <v>0.15</v>
      </c>
      <c r="V481" s="68">
        <v>298.88</v>
      </c>
      <c r="W481" s="68">
        <v>291.3</v>
      </c>
      <c r="X481" s="68">
        <v>0.03</v>
      </c>
      <c r="Y481" s="68">
        <v>1226.06</v>
      </c>
      <c r="Z481" s="68">
        <v>1318.6</v>
      </c>
      <c r="AA481" s="68">
        <v>-0.08</v>
      </c>
      <c r="AB481" s="73">
        <v>96970.9</v>
      </c>
      <c r="AC481" s="73">
        <v>104090.12</v>
      </c>
      <c r="AD481" s="73">
        <v>96970.9</v>
      </c>
      <c r="AE481" s="73">
        <v>104090.12</v>
      </c>
      <c r="AF481" s="73"/>
      <c r="AG481" s="73">
        <f>IFERROR(VLOOKUP(J481,'Roll ups'!D:E,2,FALSE),0)</f>
        <v>52239627.039999984</v>
      </c>
      <c r="AH481" s="74">
        <f>IF(Table2[[#This Row],[CATEGORY TTL LOOKUP]]=0,0,IF(Table2[[#This Row],[CATEGORY TTL LOOKUP]]&gt;0,SUM(AB481/AG481)))</f>
        <v>1.8562709095482092E-3</v>
      </c>
      <c r="AI481" s="74" t="str">
        <f>IFERROR(IF(AH481&lt;#REF!,"STRIKE",IF(AH481&gt;=#REF!,"GOOD")),"NO DATA")</f>
        <v>NO DATA</v>
      </c>
      <c r="AJ481" s="75">
        <f>IFERROR(VLOOKUP(K481,'Roll ups'!H:I,2,FALSE),0)</f>
        <v>34230392.709999993</v>
      </c>
      <c r="AK481" s="76">
        <f>IF(Table2[[#This Row],[PRICE TIER LOOKUP]]=0,0,IF(Table2[[#This Row],[PRICE TIER LOOKUP]]&gt;0,SUM(AB481/AJ481)))</f>
        <v>2.8328889131228438E-3</v>
      </c>
      <c r="AL481" s="74" t="e">
        <f>IF(AK481&lt;#REF!,"STRIKE",IF(AK481&gt;=#REF!,"GOOD"))</f>
        <v>#REF!</v>
      </c>
      <c r="AM481" s="75">
        <f>VLOOKUP(H481,'Roll ups'!A:B,2,FALSE)</f>
        <v>325145452.83999985</v>
      </c>
      <c r="AN481" s="77">
        <f t="shared" si="16"/>
        <v>2.9823852418356964E-4</v>
      </c>
      <c r="AO481" s="74" t="str">
        <f>IFERROR(VLOOKUP(Table2[[#This Row],[Product Name]],'Roll ups'!L:P,5,FALSE),"GOOD")</f>
        <v>GOOD</v>
      </c>
      <c r="AP481" s="74">
        <f>Table2[[#This Row],[Retail Dollar Vol Current 12 Mths]]/Table2[[#This Row],[SHELF SALES  LOOKUP]]</f>
        <v>2.9823852418356964E-4</v>
      </c>
      <c r="AQ481" s="69">
        <f t="shared" si="17"/>
        <v>0</v>
      </c>
      <c r="AR48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481" s="69" t="e">
        <f>IF(Table2[[#This Row],[Shelf Dollar Vol Current 12 Mths]]&gt;#REF!,"MEETS $ CRITERIA",IF(Table2[[#This Row],[Shelf Dollar Vol Current 12 Mths]]&lt;#REF!+1,"DOES NOT MEET $ CRITERIA"))</f>
        <v>#REF!</v>
      </c>
      <c r="AT481" s="78"/>
    </row>
    <row r="482" spans="1:46" ht="13.8" x14ac:dyDescent="0.3">
      <c r="A482" s="68" t="s">
        <v>4606</v>
      </c>
      <c r="B482" s="69">
        <v>19006</v>
      </c>
      <c r="C482" s="69">
        <v>385</v>
      </c>
      <c r="D482" s="69" t="s">
        <v>25</v>
      </c>
      <c r="E482" s="70" t="s">
        <v>6313</v>
      </c>
      <c r="F482" s="70"/>
      <c r="G482" s="71" t="s">
        <v>7292</v>
      </c>
      <c r="H482" s="69" t="s">
        <v>6315</v>
      </c>
      <c r="I482" s="68" t="s">
        <v>758</v>
      </c>
      <c r="J482" s="68" t="s">
        <v>175</v>
      </c>
      <c r="K482" s="68" t="s">
        <v>146</v>
      </c>
      <c r="L482" s="68" t="s">
        <v>146</v>
      </c>
      <c r="M482" s="68" t="s">
        <v>175</v>
      </c>
      <c r="N482" s="68" t="s">
        <v>176</v>
      </c>
      <c r="O482" s="68" t="s">
        <v>7293</v>
      </c>
      <c r="P482" s="72" t="s">
        <v>6357</v>
      </c>
      <c r="Q482" s="68" t="s">
        <v>51</v>
      </c>
      <c r="R482" s="68" t="s">
        <v>31</v>
      </c>
      <c r="S482" s="68">
        <v>7</v>
      </c>
      <c r="T482" s="68">
        <v>10</v>
      </c>
      <c r="U482" s="68">
        <v>-0.43</v>
      </c>
      <c r="V482" s="68">
        <v>21.08</v>
      </c>
      <c r="W482" s="68">
        <v>26.5</v>
      </c>
      <c r="X482" s="68">
        <v>-0.26</v>
      </c>
      <c r="Y482" s="68">
        <v>164.67</v>
      </c>
      <c r="Z482" s="68">
        <v>197.58</v>
      </c>
      <c r="AA482" s="68">
        <v>-0.2</v>
      </c>
      <c r="AB482" s="73">
        <v>88529.3</v>
      </c>
      <c r="AC482" s="73">
        <v>105159.59</v>
      </c>
      <c r="AD482" s="73">
        <v>91251.68</v>
      </c>
      <c r="AE482" s="73">
        <v>107658.71</v>
      </c>
      <c r="AF482" s="73"/>
      <c r="AG482" s="73">
        <f>IFERROR(VLOOKUP(J482,'Roll ups'!D:E,2,FALSE),0)</f>
        <v>52239627.039999984</v>
      </c>
      <c r="AH482" s="74">
        <f>IF(Table2[[#This Row],[CATEGORY TTL LOOKUP]]=0,0,IF(Table2[[#This Row],[CATEGORY TTL LOOKUP]]&gt;0,SUM(AB482/AG482)))</f>
        <v>1.6946771065615178E-3</v>
      </c>
      <c r="AI482" s="74" t="str">
        <f>IFERROR(IF(AH482&lt;#REF!,"STRIKE",IF(AH482&gt;=#REF!,"GOOD")),"NO DATA")</f>
        <v>NO DATA</v>
      </c>
      <c r="AJ482" s="75">
        <f>IFERROR(VLOOKUP(K482,'Roll ups'!H:I,2,FALSE),0)</f>
        <v>69119979.479999974</v>
      </c>
      <c r="AK482" s="76">
        <f>IF(Table2[[#This Row],[PRICE TIER LOOKUP]]=0,0,IF(Table2[[#This Row],[PRICE TIER LOOKUP]]&gt;0,SUM(AB482/AJ482)))</f>
        <v>1.2808062251467561E-3</v>
      </c>
      <c r="AL482" s="74" t="e">
        <f>IF(AK482&lt;#REF!,"STRIKE",IF(AK482&gt;=#REF!,"GOOD"))</f>
        <v>#REF!</v>
      </c>
      <c r="AM482" s="75">
        <f>VLOOKUP(H482,'Roll ups'!A:B,2,FALSE)</f>
        <v>325145452.83999985</v>
      </c>
      <c r="AN482" s="77">
        <f t="shared" si="16"/>
        <v>2.7227598979698541E-4</v>
      </c>
      <c r="AO482" s="74" t="str">
        <f>IFERROR(VLOOKUP(Table2[[#This Row],[Product Name]],'Roll ups'!L:P,5,FALSE),"GOOD")</f>
        <v>GOOD</v>
      </c>
      <c r="AP482" s="74">
        <f>Table2[[#This Row],[Retail Dollar Vol Current 12 Mths]]/Table2[[#This Row],[SHELF SALES  LOOKUP]]</f>
        <v>2.8064879641698031E-4</v>
      </c>
      <c r="AQ482" s="69">
        <f t="shared" si="17"/>
        <v>0</v>
      </c>
      <c r="AR48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482" s="69" t="e">
        <f>IF(Table2[[#This Row],[Shelf Dollar Vol Current 12 Mths]]&gt;#REF!,"MEETS $ CRITERIA",IF(Table2[[#This Row],[Shelf Dollar Vol Current 12 Mths]]&lt;#REF!+1,"DOES NOT MEET $ CRITERIA"))</f>
        <v>#REF!</v>
      </c>
      <c r="AT482" s="78"/>
    </row>
    <row r="483" spans="1:46" ht="13.8" x14ac:dyDescent="0.3">
      <c r="A483" s="68" t="s">
        <v>4741</v>
      </c>
      <c r="B483" s="69">
        <v>19009</v>
      </c>
      <c r="C483" s="69">
        <v>403</v>
      </c>
      <c r="D483" s="69" t="s">
        <v>25</v>
      </c>
      <c r="E483" s="70" t="s">
        <v>6313</v>
      </c>
      <c r="F483" s="70"/>
      <c r="G483" s="71" t="s">
        <v>7294</v>
      </c>
      <c r="H483" s="69" t="s">
        <v>6315</v>
      </c>
      <c r="I483" s="68" t="s">
        <v>758</v>
      </c>
      <c r="J483" s="68" t="s">
        <v>175</v>
      </c>
      <c r="K483" s="68" t="s">
        <v>146</v>
      </c>
      <c r="L483" s="68" t="s">
        <v>6320</v>
      </c>
      <c r="M483" s="68" t="s">
        <v>175</v>
      </c>
      <c r="N483" s="68" t="s">
        <v>176</v>
      </c>
      <c r="O483" s="68" t="s">
        <v>7295</v>
      </c>
      <c r="P483" s="72" t="s">
        <v>6357</v>
      </c>
      <c r="Q483" s="68" t="s">
        <v>51</v>
      </c>
      <c r="R483" s="68" t="s">
        <v>31</v>
      </c>
      <c r="S483" s="68">
        <v>6</v>
      </c>
      <c r="T483" s="68">
        <v>12.5</v>
      </c>
      <c r="U483" s="68">
        <v>-1.08</v>
      </c>
      <c r="V483" s="68">
        <v>34.75</v>
      </c>
      <c r="W483" s="68">
        <v>45.5</v>
      </c>
      <c r="X483" s="68">
        <v>-0.31</v>
      </c>
      <c r="Y483" s="68">
        <v>226.25</v>
      </c>
      <c r="Z483" s="68">
        <v>298</v>
      </c>
      <c r="AA483" s="68">
        <v>-0.32</v>
      </c>
      <c r="AB483" s="73">
        <v>78865.2</v>
      </c>
      <c r="AC483" s="73">
        <v>100604.76</v>
      </c>
      <c r="AD483" s="73">
        <v>81504.3</v>
      </c>
      <c r="AE483" s="73">
        <v>104435.04</v>
      </c>
      <c r="AF483" s="73"/>
      <c r="AG483" s="73">
        <f>IFERROR(VLOOKUP(J483,'Roll ups'!D:E,2,FALSE),0)</f>
        <v>52239627.039999984</v>
      </c>
      <c r="AH483" s="74">
        <f>IF(Table2[[#This Row],[CATEGORY TTL LOOKUP]]=0,0,IF(Table2[[#This Row],[CATEGORY TTL LOOKUP]]&gt;0,SUM(AB483/AG483)))</f>
        <v>1.5096815285379577E-3</v>
      </c>
      <c r="AI483" s="74" t="str">
        <f>IFERROR(IF(AH483&lt;#REF!,"STRIKE",IF(AH483&gt;=#REF!,"GOOD")),"NO DATA")</f>
        <v>NO DATA</v>
      </c>
      <c r="AJ483" s="75">
        <f>IFERROR(VLOOKUP(K483,'Roll ups'!H:I,2,FALSE),0)</f>
        <v>69119979.479999974</v>
      </c>
      <c r="AK483" s="76">
        <f>IF(Table2[[#This Row],[PRICE TIER LOOKUP]]=0,0,IF(Table2[[#This Row],[PRICE TIER LOOKUP]]&gt;0,SUM(AB483/AJ483)))</f>
        <v>1.1409899220647169E-3</v>
      </c>
      <c r="AL483" s="74" t="e">
        <f>IF(AK483&lt;#REF!,"STRIKE",IF(AK483&gt;=#REF!,"GOOD"))</f>
        <v>#REF!</v>
      </c>
      <c r="AM483" s="75">
        <f>VLOOKUP(H483,'Roll ups'!A:B,2,FALSE)</f>
        <v>325145452.83999985</v>
      </c>
      <c r="AN483" s="77">
        <f t="shared" si="16"/>
        <v>2.425535996617754E-4</v>
      </c>
      <c r="AO483" s="74" t="str">
        <f>IFERROR(VLOOKUP(Table2[[#This Row],[Product Name]],'Roll ups'!L:P,5,FALSE),"GOOD")</f>
        <v>GOOD</v>
      </c>
      <c r="AP483" s="74">
        <f>Table2[[#This Row],[Retail Dollar Vol Current 12 Mths]]/Table2[[#This Row],[SHELF SALES  LOOKUP]]</f>
        <v>2.506702747588701E-4</v>
      </c>
      <c r="AQ483" s="69">
        <f t="shared" si="17"/>
        <v>0</v>
      </c>
      <c r="AR48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483" s="69" t="e">
        <f>IF(Table2[[#This Row],[Shelf Dollar Vol Current 12 Mths]]&gt;#REF!,"MEETS $ CRITERIA",IF(Table2[[#This Row],[Shelf Dollar Vol Current 12 Mths]]&lt;#REF!+1,"DOES NOT MEET $ CRITERIA"))</f>
        <v>#REF!</v>
      </c>
      <c r="AT483" s="78"/>
    </row>
    <row r="484" spans="1:46" ht="13.8" x14ac:dyDescent="0.3">
      <c r="A484" s="68" t="s">
        <v>4597</v>
      </c>
      <c r="B484" s="69">
        <v>19017</v>
      </c>
      <c r="C484" s="69">
        <v>400</v>
      </c>
      <c r="D484" s="69" t="s">
        <v>25</v>
      </c>
      <c r="E484" s="70" t="s">
        <v>6313</v>
      </c>
      <c r="F484" s="70"/>
      <c r="G484" s="71" t="s">
        <v>7296</v>
      </c>
      <c r="H484" s="69" t="s">
        <v>6315</v>
      </c>
      <c r="I484" s="68" t="s">
        <v>758</v>
      </c>
      <c r="J484" s="68" t="s">
        <v>175</v>
      </c>
      <c r="K484" s="68" t="s">
        <v>146</v>
      </c>
      <c r="L484" s="68" t="s">
        <v>146</v>
      </c>
      <c r="M484" s="68" t="s">
        <v>175</v>
      </c>
      <c r="N484" s="68" t="s">
        <v>176</v>
      </c>
      <c r="O484" s="68" t="s">
        <v>7297</v>
      </c>
      <c r="P484" s="72" t="s">
        <v>6357</v>
      </c>
      <c r="Q484" s="68" t="s">
        <v>51</v>
      </c>
      <c r="R484" s="68" t="s">
        <v>31</v>
      </c>
      <c r="S484" s="68">
        <v>9</v>
      </c>
      <c r="T484" s="68">
        <v>14</v>
      </c>
      <c r="U484" s="68">
        <v>-0.65</v>
      </c>
      <c r="V484" s="68">
        <v>26</v>
      </c>
      <c r="W484" s="68">
        <v>66.08</v>
      </c>
      <c r="X484" s="68">
        <v>-1.54</v>
      </c>
      <c r="Y484" s="68">
        <v>193.33</v>
      </c>
      <c r="Z484" s="68">
        <v>283.08</v>
      </c>
      <c r="AA484" s="68">
        <v>-0.46</v>
      </c>
      <c r="AB484" s="73">
        <v>149930.12</v>
      </c>
      <c r="AC484" s="73">
        <v>222315.95</v>
      </c>
      <c r="AD484" s="73">
        <v>152540</v>
      </c>
      <c r="AE484" s="73">
        <v>223352.75</v>
      </c>
      <c r="AF484" s="73"/>
      <c r="AG484" s="73">
        <f>IFERROR(VLOOKUP(J484,'Roll ups'!D:E,2,FALSE),0)</f>
        <v>52239627.039999984</v>
      </c>
      <c r="AH484" s="74">
        <f>IF(Table2[[#This Row],[CATEGORY TTL LOOKUP]]=0,0,IF(Table2[[#This Row],[CATEGORY TTL LOOKUP]]&gt;0,SUM(AB484/AG484)))</f>
        <v>2.8700457582746179E-3</v>
      </c>
      <c r="AI484" s="74" t="str">
        <f>IFERROR(IF(AH484&lt;#REF!,"STRIKE",IF(AH484&gt;=#REF!,"GOOD")),"NO DATA")</f>
        <v>NO DATA</v>
      </c>
      <c r="AJ484" s="75">
        <f>IFERROR(VLOOKUP(K484,'Roll ups'!H:I,2,FALSE),0)</f>
        <v>69119979.479999974</v>
      </c>
      <c r="AK484" s="76">
        <f>IF(Table2[[#This Row],[PRICE TIER LOOKUP]]=0,0,IF(Table2[[#This Row],[PRICE TIER LOOKUP]]&gt;0,SUM(AB484/AJ484)))</f>
        <v>2.1691285374785536E-3</v>
      </c>
      <c r="AL484" s="74" t="e">
        <f>IF(AK484&lt;#REF!,"STRIKE",IF(AK484&gt;=#REF!,"GOOD"))</f>
        <v>#REF!</v>
      </c>
      <c r="AM484" s="75">
        <f>VLOOKUP(H484,'Roll ups'!A:B,2,FALSE)</f>
        <v>325145452.83999985</v>
      </c>
      <c r="AN484" s="77">
        <f t="shared" si="16"/>
        <v>4.6111707449828247E-4</v>
      </c>
      <c r="AO484" s="74" t="str">
        <f>IFERROR(VLOOKUP(Table2[[#This Row],[Product Name]],'Roll ups'!L:P,5,FALSE),"GOOD")</f>
        <v>GOOD</v>
      </c>
      <c r="AP484" s="74">
        <f>Table2[[#This Row],[Retail Dollar Vol Current 12 Mths]]/Table2[[#This Row],[SHELF SALES  LOOKUP]]</f>
        <v>4.6914388212300506E-4</v>
      </c>
      <c r="AQ484" s="69">
        <f t="shared" si="17"/>
        <v>0</v>
      </c>
      <c r="AR48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484" s="69" t="e">
        <f>IF(Table2[[#This Row],[Shelf Dollar Vol Current 12 Mths]]&gt;#REF!,"MEETS $ CRITERIA",IF(Table2[[#This Row],[Shelf Dollar Vol Current 12 Mths]]&lt;#REF!+1,"DOES NOT MEET $ CRITERIA"))</f>
        <v>#REF!</v>
      </c>
      <c r="AT484" s="78"/>
    </row>
    <row r="485" spans="1:46" ht="13.8" x14ac:dyDescent="0.3">
      <c r="A485" s="68" t="s">
        <v>3367</v>
      </c>
      <c r="B485" s="69">
        <v>19026</v>
      </c>
      <c r="C485" s="69">
        <v>616</v>
      </c>
      <c r="D485" s="69" t="s">
        <v>25</v>
      </c>
      <c r="E485" s="70" t="s">
        <v>6313</v>
      </c>
      <c r="F485" s="70"/>
      <c r="G485" s="71" t="s">
        <v>7298</v>
      </c>
      <c r="H485" s="69" t="s">
        <v>6315</v>
      </c>
      <c r="I485" s="68" t="s">
        <v>758</v>
      </c>
      <c r="J485" s="68" t="s">
        <v>175</v>
      </c>
      <c r="K485" s="68" t="s">
        <v>132</v>
      </c>
      <c r="L485" s="68" t="s">
        <v>132</v>
      </c>
      <c r="M485" s="68" t="s">
        <v>175</v>
      </c>
      <c r="N485" s="68" t="s">
        <v>176</v>
      </c>
      <c r="O485" s="68" t="s">
        <v>7299</v>
      </c>
      <c r="P485" s="72" t="s">
        <v>6357</v>
      </c>
      <c r="Q485" s="68" t="s">
        <v>6387</v>
      </c>
      <c r="R485" s="68" t="s">
        <v>31</v>
      </c>
      <c r="S485" s="68">
        <v>63</v>
      </c>
      <c r="T485" s="68">
        <v>67</v>
      </c>
      <c r="U485" s="68">
        <v>-0.06</v>
      </c>
      <c r="V485" s="68">
        <v>126.92</v>
      </c>
      <c r="W485" s="68">
        <v>147</v>
      </c>
      <c r="X485" s="68">
        <v>-0.16</v>
      </c>
      <c r="Y485" s="68">
        <v>610.83000000000004</v>
      </c>
      <c r="Z485" s="68">
        <v>697.17</v>
      </c>
      <c r="AA485" s="68">
        <v>-0.14000000000000001</v>
      </c>
      <c r="AB485" s="73">
        <v>128940.3</v>
      </c>
      <c r="AC485" s="73">
        <v>149607.87</v>
      </c>
      <c r="AD485" s="73">
        <v>140882.6</v>
      </c>
      <c r="AE485" s="73">
        <v>160360.10999999999</v>
      </c>
      <c r="AF485" s="73"/>
      <c r="AG485" s="73">
        <f>IFERROR(VLOOKUP(J485,'Roll ups'!D:E,2,FALSE),0)</f>
        <v>52239627.039999984</v>
      </c>
      <c r="AH485" s="74">
        <f>IF(Table2[[#This Row],[CATEGORY TTL LOOKUP]]=0,0,IF(Table2[[#This Row],[CATEGORY TTL LOOKUP]]&gt;0,SUM(AB485/AG485)))</f>
        <v>2.4682469478824985E-3</v>
      </c>
      <c r="AI485" s="74" t="str">
        <f>IFERROR(IF(AH485&lt;#REF!,"STRIKE",IF(AH485&gt;=#REF!,"GOOD")),"NO DATA")</f>
        <v>NO DATA</v>
      </c>
      <c r="AJ485" s="75">
        <f>IFERROR(VLOOKUP(K485,'Roll ups'!H:I,2,FALSE),0)</f>
        <v>126094742.97999983</v>
      </c>
      <c r="AK485" s="76">
        <f>IF(Table2[[#This Row],[PRICE TIER LOOKUP]]=0,0,IF(Table2[[#This Row],[PRICE TIER LOOKUP]]&gt;0,SUM(AB485/AJ485)))</f>
        <v>1.022566817241949E-3</v>
      </c>
      <c r="AL485" s="74" t="e">
        <f>IF(AK485&lt;#REF!,"STRIKE",IF(AK485&gt;=#REF!,"GOOD"))</f>
        <v>#REF!</v>
      </c>
      <c r="AM485" s="75">
        <f>VLOOKUP(H485,'Roll ups'!A:B,2,FALSE)</f>
        <v>325145452.83999985</v>
      </c>
      <c r="AN485" s="77">
        <f t="shared" si="16"/>
        <v>3.9656190444542358E-4</v>
      </c>
      <c r="AO485" s="74" t="str">
        <f>IFERROR(VLOOKUP(Table2[[#This Row],[Product Name]],'Roll ups'!L:P,5,FALSE),"GOOD")</f>
        <v>GOOD</v>
      </c>
      <c r="AP485" s="74">
        <f>Table2[[#This Row],[Retail Dollar Vol Current 12 Mths]]/Table2[[#This Row],[SHELF SALES  LOOKUP]]</f>
        <v>4.3329100490089472E-4</v>
      </c>
      <c r="AQ485" s="69">
        <f t="shared" si="17"/>
        <v>0</v>
      </c>
      <c r="AR48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485" s="69" t="e">
        <f>IF(Table2[[#This Row],[Shelf Dollar Vol Current 12 Mths]]&gt;#REF!,"MEETS $ CRITERIA",IF(Table2[[#This Row],[Shelf Dollar Vol Current 12 Mths]]&lt;#REF!+1,"DOES NOT MEET $ CRITERIA"))</f>
        <v>#REF!</v>
      </c>
      <c r="AT485" s="78"/>
    </row>
    <row r="486" spans="1:46" ht="13.8" x14ac:dyDescent="0.3">
      <c r="A486" s="68" t="s">
        <v>3484</v>
      </c>
      <c r="B486" s="69">
        <v>19027</v>
      </c>
      <c r="C486" s="69">
        <v>427</v>
      </c>
      <c r="D486" s="69" t="s">
        <v>25</v>
      </c>
      <c r="E486" s="70" t="s">
        <v>6313</v>
      </c>
      <c r="F486" s="70"/>
      <c r="G486" s="71" t="s">
        <v>7300</v>
      </c>
      <c r="H486" s="69" t="s">
        <v>6315</v>
      </c>
      <c r="I486" s="68" t="s">
        <v>758</v>
      </c>
      <c r="J486" s="68" t="s">
        <v>175</v>
      </c>
      <c r="K486" s="68" t="s">
        <v>132</v>
      </c>
      <c r="L486" s="68" t="s">
        <v>132</v>
      </c>
      <c r="M486" s="68" t="s">
        <v>175</v>
      </c>
      <c r="N486" s="68" t="s">
        <v>176</v>
      </c>
      <c r="O486" s="68" t="s">
        <v>7301</v>
      </c>
      <c r="P486" s="72" t="s">
        <v>6357</v>
      </c>
      <c r="Q486" s="68" t="s">
        <v>6387</v>
      </c>
      <c r="R486" s="68" t="s">
        <v>31</v>
      </c>
      <c r="S486" s="68">
        <v>12</v>
      </c>
      <c r="T486" s="68">
        <v>25.33</v>
      </c>
      <c r="U486" s="68">
        <v>-1.1100000000000001</v>
      </c>
      <c r="V486" s="68">
        <v>67.989999999999995</v>
      </c>
      <c r="W486" s="68">
        <v>59.88</v>
      </c>
      <c r="X486" s="68">
        <v>0.12</v>
      </c>
      <c r="Y486" s="68">
        <v>231.29</v>
      </c>
      <c r="Z486" s="68">
        <v>293.18</v>
      </c>
      <c r="AA486" s="68">
        <v>-0.27</v>
      </c>
      <c r="AB486" s="73">
        <v>43411.74</v>
      </c>
      <c r="AC486" s="73">
        <v>56585.83</v>
      </c>
      <c r="AD486" s="73">
        <v>44825.46</v>
      </c>
      <c r="AE486" s="73">
        <v>56585.83</v>
      </c>
      <c r="AF486" s="73"/>
      <c r="AG486" s="73">
        <f>IFERROR(VLOOKUP(J486,'Roll ups'!D:E,2,FALSE),0)</f>
        <v>52239627.039999984</v>
      </c>
      <c r="AH486" s="74">
        <f>IF(Table2[[#This Row],[CATEGORY TTL LOOKUP]]=0,0,IF(Table2[[#This Row],[CATEGORY TTL LOOKUP]]&gt;0,SUM(AB486/AG486)))</f>
        <v>8.3101167561475012E-4</v>
      </c>
      <c r="AI486" s="74" t="str">
        <f>IFERROR(IF(AH486&lt;#REF!,"STRIKE",IF(AH486&gt;=#REF!,"GOOD")),"NO DATA")</f>
        <v>NO DATA</v>
      </c>
      <c r="AJ486" s="75">
        <f>IFERROR(VLOOKUP(K486,'Roll ups'!H:I,2,FALSE),0)</f>
        <v>126094742.97999983</v>
      </c>
      <c r="AK486" s="76">
        <f>IF(Table2[[#This Row],[PRICE TIER LOOKUP]]=0,0,IF(Table2[[#This Row],[PRICE TIER LOOKUP]]&gt;0,SUM(AB486/AJ486)))</f>
        <v>3.4427874607655638E-4</v>
      </c>
      <c r="AL486" s="74" t="e">
        <f>IF(AK486&lt;#REF!,"STRIKE",IF(AK486&gt;=#REF!,"GOOD"))</f>
        <v>#REF!</v>
      </c>
      <c r="AM486" s="75">
        <f>VLOOKUP(H486,'Roll ups'!A:B,2,FALSE)</f>
        <v>325145452.83999985</v>
      </c>
      <c r="AN486" s="77">
        <f t="shared" si="16"/>
        <v>1.3351483042686865E-4</v>
      </c>
      <c r="AO486" s="74" t="str">
        <f>IFERROR(VLOOKUP(Table2[[#This Row],[Product Name]],'Roll ups'!L:P,5,FALSE),"GOOD")</f>
        <v>GOOD</v>
      </c>
      <c r="AP486" s="74">
        <f>Table2[[#This Row],[Retail Dollar Vol Current 12 Mths]]/Table2[[#This Row],[SHELF SALES  LOOKUP]]</f>
        <v>1.3786279220105859E-4</v>
      </c>
      <c r="AQ486" s="69">
        <f t="shared" si="17"/>
        <v>0</v>
      </c>
      <c r="AR48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486" s="69" t="e">
        <f>IF(Table2[[#This Row],[Shelf Dollar Vol Current 12 Mths]]&gt;#REF!,"MEETS $ CRITERIA",IF(Table2[[#This Row],[Shelf Dollar Vol Current 12 Mths]]&lt;#REF!+1,"DOES NOT MEET $ CRITERIA"))</f>
        <v>#REF!</v>
      </c>
      <c r="AT486" s="78"/>
    </row>
    <row r="487" spans="1:46" ht="13.8" x14ac:dyDescent="0.3">
      <c r="A487" s="68" t="s">
        <v>2104</v>
      </c>
      <c r="B487" s="69">
        <v>19061</v>
      </c>
      <c r="C487" s="69">
        <v>570</v>
      </c>
      <c r="D487" s="69" t="s">
        <v>25</v>
      </c>
      <c r="E487" s="70" t="s">
        <v>6313</v>
      </c>
      <c r="F487" s="70"/>
      <c r="G487" s="71" t="s">
        <v>7302</v>
      </c>
      <c r="H487" s="69" t="s">
        <v>6315</v>
      </c>
      <c r="I487" s="68" t="s">
        <v>758</v>
      </c>
      <c r="J487" s="68" t="s">
        <v>175</v>
      </c>
      <c r="K487" s="68" t="s">
        <v>89</v>
      </c>
      <c r="L487" s="68" t="s">
        <v>89</v>
      </c>
      <c r="M487" s="68" t="s">
        <v>175</v>
      </c>
      <c r="N487" s="68" t="s">
        <v>176</v>
      </c>
      <c r="O487" s="68" t="s">
        <v>7303</v>
      </c>
      <c r="P487" s="72" t="s">
        <v>6357</v>
      </c>
      <c r="Q487" s="68" t="s">
        <v>6387</v>
      </c>
      <c r="R487" s="68" t="s">
        <v>31</v>
      </c>
      <c r="S487" s="68">
        <v>43</v>
      </c>
      <c r="T487" s="68">
        <v>37.340000000000003</v>
      </c>
      <c r="U487" s="68">
        <v>0.13</v>
      </c>
      <c r="V487" s="68">
        <v>152.04</v>
      </c>
      <c r="W487" s="68">
        <v>112.03</v>
      </c>
      <c r="X487" s="68">
        <v>0.26</v>
      </c>
      <c r="Y487" s="68">
        <v>552.15</v>
      </c>
      <c r="Z487" s="68">
        <v>441.42</v>
      </c>
      <c r="AA487" s="68">
        <v>0.2</v>
      </c>
      <c r="AB487" s="73">
        <v>70545.600000000006</v>
      </c>
      <c r="AC487" s="73">
        <v>59022</v>
      </c>
      <c r="AD487" s="73">
        <v>70545.600000000006</v>
      </c>
      <c r="AE487" s="73">
        <v>59022</v>
      </c>
      <c r="AF487" s="73"/>
      <c r="AG487" s="73">
        <f>IFERROR(VLOOKUP(J487,'Roll ups'!D:E,2,FALSE),0)</f>
        <v>52239627.039999984</v>
      </c>
      <c r="AH487" s="74">
        <f>IF(Table2[[#This Row],[CATEGORY TTL LOOKUP]]=0,0,IF(Table2[[#This Row],[CATEGORY TTL LOOKUP]]&gt;0,SUM(AB487/AG487)))</f>
        <v>1.3504231174158862E-3</v>
      </c>
      <c r="AI487" s="74" t="str">
        <f>IFERROR(IF(AH487&lt;#REF!,"STRIKE",IF(AH487&gt;=#REF!,"GOOD")),"NO DATA")</f>
        <v>NO DATA</v>
      </c>
      <c r="AJ487" s="75">
        <f>IFERROR(VLOOKUP(K487,'Roll ups'!H:I,2,FALSE),0)</f>
        <v>75793138.070000067</v>
      </c>
      <c r="AK487" s="76">
        <f>IF(Table2[[#This Row],[PRICE TIER LOOKUP]]=0,0,IF(Table2[[#This Row],[PRICE TIER LOOKUP]]&gt;0,SUM(AB487/AJ487)))</f>
        <v>9.3076499794541288E-4</v>
      </c>
      <c r="AL487" s="74" t="e">
        <f>IF(AK487&lt;#REF!,"STRIKE",IF(AK487&gt;=#REF!,"GOOD"))</f>
        <v>#REF!</v>
      </c>
      <c r="AM487" s="75">
        <f>VLOOKUP(H487,'Roll ups'!A:B,2,FALSE)</f>
        <v>325145452.83999985</v>
      </c>
      <c r="AN487" s="77">
        <f t="shared" si="16"/>
        <v>2.1696628196339761E-4</v>
      </c>
      <c r="AO487" s="74" t="str">
        <f>IFERROR(VLOOKUP(Table2[[#This Row],[Product Name]],'Roll ups'!L:P,5,FALSE),"GOOD")</f>
        <v>GOOD</v>
      </c>
      <c r="AP487" s="74">
        <f>Table2[[#This Row],[Retail Dollar Vol Current 12 Mths]]/Table2[[#This Row],[SHELF SALES  LOOKUP]]</f>
        <v>2.1696628196339761E-4</v>
      </c>
      <c r="AQ487" s="69">
        <f t="shared" si="17"/>
        <v>0</v>
      </c>
      <c r="AR48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487" s="69" t="e">
        <f>IF(Table2[[#This Row],[Shelf Dollar Vol Current 12 Mths]]&gt;#REF!,"MEETS $ CRITERIA",IF(Table2[[#This Row],[Shelf Dollar Vol Current 12 Mths]]&lt;#REF!+1,"DOES NOT MEET $ CRITERIA"))</f>
        <v>#REF!</v>
      </c>
      <c r="AT487" s="78"/>
    </row>
    <row r="488" spans="1:46" ht="13.8" x14ac:dyDescent="0.3">
      <c r="A488" s="68" t="s">
        <v>1313</v>
      </c>
      <c r="B488" s="69">
        <v>19066</v>
      </c>
      <c r="C488" s="69">
        <v>1117</v>
      </c>
      <c r="D488" s="69" t="s">
        <v>25</v>
      </c>
      <c r="E488" s="70" t="s">
        <v>6313</v>
      </c>
      <c r="F488" s="70"/>
      <c r="G488" s="71" t="s">
        <v>7304</v>
      </c>
      <c r="H488" s="69" t="s">
        <v>6315</v>
      </c>
      <c r="I488" s="68" t="s">
        <v>758</v>
      </c>
      <c r="J488" s="68" t="s">
        <v>175</v>
      </c>
      <c r="K488" s="68" t="s">
        <v>89</v>
      </c>
      <c r="L488" s="68" t="s">
        <v>89</v>
      </c>
      <c r="M488" s="68" t="s">
        <v>175</v>
      </c>
      <c r="N488" s="68" t="s">
        <v>176</v>
      </c>
      <c r="O488" s="68" t="s">
        <v>7305</v>
      </c>
      <c r="P488" s="72" t="s">
        <v>6357</v>
      </c>
      <c r="Q488" s="68" t="s">
        <v>6387</v>
      </c>
      <c r="R488" s="68" t="s">
        <v>31</v>
      </c>
      <c r="S488" s="68">
        <v>189</v>
      </c>
      <c r="T488" s="68">
        <v>179</v>
      </c>
      <c r="U488" s="68">
        <v>0.05</v>
      </c>
      <c r="V488" s="68">
        <v>752</v>
      </c>
      <c r="W488" s="68">
        <v>827.5</v>
      </c>
      <c r="X488" s="68">
        <v>-0.1</v>
      </c>
      <c r="Y488" s="68">
        <v>3143.75</v>
      </c>
      <c r="Z488" s="68">
        <v>3380.67</v>
      </c>
      <c r="AA488" s="68">
        <v>-0.08</v>
      </c>
      <c r="AB488" s="73">
        <v>517573.31</v>
      </c>
      <c r="AC488" s="73">
        <v>552345.09</v>
      </c>
      <c r="AD488" s="73">
        <v>551162.25</v>
      </c>
      <c r="AE488" s="73">
        <v>588901.35</v>
      </c>
      <c r="AF488" s="73"/>
      <c r="AG488" s="73">
        <f>IFERROR(VLOOKUP(J488,'Roll ups'!D:E,2,FALSE),0)</f>
        <v>52239627.039999984</v>
      </c>
      <c r="AH488" s="74">
        <f>IF(Table2[[#This Row],[CATEGORY TTL LOOKUP]]=0,0,IF(Table2[[#This Row],[CATEGORY TTL LOOKUP]]&gt;0,SUM(AB488/AG488)))</f>
        <v>9.9076762091676717E-3</v>
      </c>
      <c r="AI488" s="74" t="str">
        <f>IFERROR(IF(AH488&lt;#REF!,"STRIKE",IF(AH488&gt;=#REF!,"GOOD")),"NO DATA")</f>
        <v>NO DATA</v>
      </c>
      <c r="AJ488" s="75">
        <f>IFERROR(VLOOKUP(K488,'Roll ups'!H:I,2,FALSE),0)</f>
        <v>75793138.070000067</v>
      </c>
      <c r="AK488" s="76">
        <f>IF(Table2[[#This Row],[PRICE TIER LOOKUP]]=0,0,IF(Table2[[#This Row],[PRICE TIER LOOKUP]]&gt;0,SUM(AB488/AJ488)))</f>
        <v>6.828762117251118E-3</v>
      </c>
      <c r="AL488" s="74" t="e">
        <f>IF(AK488&lt;#REF!,"STRIKE",IF(AK488&gt;=#REF!,"GOOD"))</f>
        <v>#REF!</v>
      </c>
      <c r="AM488" s="75">
        <f>VLOOKUP(H488,'Roll ups'!A:B,2,FALSE)</f>
        <v>325145452.83999985</v>
      </c>
      <c r="AN488" s="77">
        <f t="shared" si="16"/>
        <v>1.5918208465756757E-3</v>
      </c>
      <c r="AO488" s="74" t="str">
        <f>IFERROR(VLOOKUP(Table2[[#This Row],[Product Name]],'Roll ups'!L:P,5,FALSE),"GOOD")</f>
        <v>GOOD</v>
      </c>
      <c r="AP488" s="74">
        <f>Table2[[#This Row],[Retail Dollar Vol Current 12 Mths]]/Table2[[#This Row],[SHELF SALES  LOOKUP]]</f>
        <v>1.6951251976180036E-3</v>
      </c>
      <c r="AQ488" s="69">
        <f t="shared" si="17"/>
        <v>0</v>
      </c>
      <c r="AR48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488" s="69" t="e">
        <f>IF(Table2[[#This Row],[Shelf Dollar Vol Current 12 Mths]]&gt;#REF!,"MEETS $ CRITERIA",IF(Table2[[#This Row],[Shelf Dollar Vol Current 12 Mths]]&lt;#REF!+1,"DOES NOT MEET $ CRITERIA"))</f>
        <v>#REF!</v>
      </c>
      <c r="AT488" s="78"/>
    </row>
    <row r="489" spans="1:46" ht="13.8" x14ac:dyDescent="0.3">
      <c r="A489" s="68" t="s">
        <v>1385</v>
      </c>
      <c r="B489" s="69">
        <v>19096</v>
      </c>
      <c r="C489" s="69">
        <v>630</v>
      </c>
      <c r="D489" s="69" t="s">
        <v>25</v>
      </c>
      <c r="E489" s="70" t="s">
        <v>6313</v>
      </c>
      <c r="F489" s="70"/>
      <c r="G489" s="71" t="s">
        <v>7306</v>
      </c>
      <c r="H489" s="69" t="s">
        <v>6315</v>
      </c>
      <c r="I489" s="68" t="s">
        <v>758</v>
      </c>
      <c r="J489" s="68" t="s">
        <v>175</v>
      </c>
      <c r="K489" s="68" t="s">
        <v>89</v>
      </c>
      <c r="L489" s="68" t="s">
        <v>89</v>
      </c>
      <c r="M489" s="68" t="s">
        <v>175</v>
      </c>
      <c r="N489" s="68" t="s">
        <v>176</v>
      </c>
      <c r="O489" s="68" t="s">
        <v>7307</v>
      </c>
      <c r="P489" s="72" t="s">
        <v>6357</v>
      </c>
      <c r="Q489" s="68" t="s">
        <v>6387</v>
      </c>
      <c r="R489" s="68" t="s">
        <v>31</v>
      </c>
      <c r="S489" s="68">
        <v>86</v>
      </c>
      <c r="T489" s="68">
        <v>112</v>
      </c>
      <c r="U489" s="68">
        <v>-0.31</v>
      </c>
      <c r="V489" s="68">
        <v>384.5</v>
      </c>
      <c r="W489" s="68">
        <v>511.17</v>
      </c>
      <c r="X489" s="68">
        <v>-0.33</v>
      </c>
      <c r="Y489" s="68">
        <v>1823.5</v>
      </c>
      <c r="Z489" s="68">
        <v>2195.83</v>
      </c>
      <c r="AA489" s="68">
        <v>-0.2</v>
      </c>
      <c r="AB489" s="73">
        <v>296300.34000000003</v>
      </c>
      <c r="AC489" s="73">
        <v>357984.61</v>
      </c>
      <c r="AD489" s="73">
        <v>319696.02</v>
      </c>
      <c r="AE489" s="73">
        <v>382412.01</v>
      </c>
      <c r="AF489" s="73"/>
      <c r="AG489" s="73">
        <f>IFERROR(VLOOKUP(J489,'Roll ups'!D:E,2,FALSE),0)</f>
        <v>52239627.039999984</v>
      </c>
      <c r="AH489" s="74">
        <f>IF(Table2[[#This Row],[CATEGORY TTL LOOKUP]]=0,0,IF(Table2[[#This Row],[CATEGORY TTL LOOKUP]]&gt;0,SUM(AB489/AG489)))</f>
        <v>5.6719459304930006E-3</v>
      </c>
      <c r="AI489" s="74" t="str">
        <f>IFERROR(IF(AH489&lt;#REF!,"STRIKE",IF(AH489&gt;=#REF!,"GOOD")),"NO DATA")</f>
        <v>NO DATA</v>
      </c>
      <c r="AJ489" s="75">
        <f>IFERROR(VLOOKUP(K489,'Roll ups'!H:I,2,FALSE),0)</f>
        <v>75793138.070000067</v>
      </c>
      <c r="AK489" s="76">
        <f>IF(Table2[[#This Row],[PRICE TIER LOOKUP]]=0,0,IF(Table2[[#This Row],[PRICE TIER LOOKUP]]&gt;0,SUM(AB489/AJ489)))</f>
        <v>3.909329360744329E-3</v>
      </c>
      <c r="AL489" s="74" t="e">
        <f>IF(AK489&lt;#REF!,"STRIKE",IF(AK489&gt;=#REF!,"GOOD"))</f>
        <v>#REF!</v>
      </c>
      <c r="AM489" s="75">
        <f>VLOOKUP(H489,'Roll ups'!A:B,2,FALSE)</f>
        <v>325145452.83999985</v>
      </c>
      <c r="AN489" s="77">
        <f t="shared" si="16"/>
        <v>9.1128551056749926E-4</v>
      </c>
      <c r="AO489" s="74" t="str">
        <f>IFERROR(VLOOKUP(Table2[[#This Row],[Product Name]],'Roll ups'!L:P,5,FALSE),"GOOD")</f>
        <v>GOOD</v>
      </c>
      <c r="AP489" s="74">
        <f>Table2[[#This Row],[Retail Dollar Vol Current 12 Mths]]/Table2[[#This Row],[SHELF SALES  LOOKUP]]</f>
        <v>9.8324001522272111E-4</v>
      </c>
      <c r="AQ489" s="69">
        <f t="shared" si="17"/>
        <v>0</v>
      </c>
      <c r="AR48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489" s="69" t="e">
        <f>IF(Table2[[#This Row],[Shelf Dollar Vol Current 12 Mths]]&gt;#REF!,"MEETS $ CRITERIA",IF(Table2[[#This Row],[Shelf Dollar Vol Current 12 Mths]]&lt;#REF!+1,"DOES NOT MEET $ CRITERIA"))</f>
        <v>#REF!</v>
      </c>
      <c r="AT489" s="78"/>
    </row>
    <row r="490" spans="1:46" ht="13.8" x14ac:dyDescent="0.3">
      <c r="A490" s="68" t="s">
        <v>3318</v>
      </c>
      <c r="B490" s="69">
        <v>19112</v>
      </c>
      <c r="C490" s="69">
        <v>615</v>
      </c>
      <c r="D490" s="69" t="s">
        <v>25</v>
      </c>
      <c r="E490" s="70" t="s">
        <v>6313</v>
      </c>
      <c r="F490" s="70"/>
      <c r="G490" s="71" t="s">
        <v>7308</v>
      </c>
      <c r="H490" s="69" t="s">
        <v>6315</v>
      </c>
      <c r="I490" s="68" t="s">
        <v>758</v>
      </c>
      <c r="J490" s="68" t="s">
        <v>175</v>
      </c>
      <c r="K490" s="68" t="s">
        <v>132</v>
      </c>
      <c r="L490" s="68" t="s">
        <v>132</v>
      </c>
      <c r="M490" s="68" t="s">
        <v>175</v>
      </c>
      <c r="N490" s="68" t="s">
        <v>176</v>
      </c>
      <c r="O490" s="68" t="s">
        <v>7309</v>
      </c>
      <c r="P490" s="72" t="s">
        <v>6357</v>
      </c>
      <c r="Q490" s="68" t="s">
        <v>6387</v>
      </c>
      <c r="R490" s="68" t="s">
        <v>31</v>
      </c>
      <c r="S490" s="68">
        <v>46</v>
      </c>
      <c r="T490" s="68">
        <v>61</v>
      </c>
      <c r="U490" s="68">
        <v>-0.33</v>
      </c>
      <c r="V490" s="68">
        <v>87</v>
      </c>
      <c r="W490" s="68">
        <v>112.5</v>
      </c>
      <c r="X490" s="68">
        <v>-0.28999999999999998</v>
      </c>
      <c r="Y490" s="68">
        <v>472</v>
      </c>
      <c r="Z490" s="68">
        <v>596.5</v>
      </c>
      <c r="AA490" s="68">
        <v>-0.26</v>
      </c>
      <c r="AB490" s="73">
        <v>100204.68</v>
      </c>
      <c r="AC490" s="73">
        <v>128342.27</v>
      </c>
      <c r="AD490" s="73">
        <v>108862.08</v>
      </c>
      <c r="AE490" s="73">
        <v>137230.6</v>
      </c>
      <c r="AF490" s="73"/>
      <c r="AG490" s="73">
        <f>IFERROR(VLOOKUP(J490,'Roll ups'!D:E,2,FALSE),0)</f>
        <v>52239627.039999984</v>
      </c>
      <c r="AH490" s="74">
        <f>IF(Table2[[#This Row],[CATEGORY TTL LOOKUP]]=0,0,IF(Table2[[#This Row],[CATEGORY TTL LOOKUP]]&gt;0,SUM(AB490/AG490)))</f>
        <v>1.9181737251545282E-3</v>
      </c>
      <c r="AI490" s="74" t="str">
        <f>IFERROR(IF(AH490&lt;#REF!,"STRIKE",IF(AH490&gt;=#REF!,"GOOD")),"NO DATA")</f>
        <v>NO DATA</v>
      </c>
      <c r="AJ490" s="75">
        <f>IFERROR(VLOOKUP(K490,'Roll ups'!H:I,2,FALSE),0)</f>
        <v>126094742.97999983</v>
      </c>
      <c r="AK490" s="76">
        <f>IF(Table2[[#This Row],[PRICE TIER LOOKUP]]=0,0,IF(Table2[[#This Row],[PRICE TIER LOOKUP]]&gt;0,SUM(AB490/AJ490)))</f>
        <v>7.9467769735565969E-4</v>
      </c>
      <c r="AL490" s="74" t="e">
        <f>IF(AK490&lt;#REF!,"STRIKE",IF(AK490&gt;=#REF!,"GOOD"))</f>
        <v>#REF!</v>
      </c>
      <c r="AM490" s="75">
        <f>VLOOKUP(H490,'Roll ups'!A:B,2,FALSE)</f>
        <v>325145452.83999985</v>
      </c>
      <c r="AN490" s="77">
        <f t="shared" si="16"/>
        <v>3.0818416534740686E-4</v>
      </c>
      <c r="AO490" s="74" t="str">
        <f>IFERROR(VLOOKUP(Table2[[#This Row],[Product Name]],'Roll ups'!L:P,5,FALSE),"GOOD")</f>
        <v>GOOD</v>
      </c>
      <c r="AP490" s="74">
        <f>Table2[[#This Row],[Retail Dollar Vol Current 12 Mths]]/Table2[[#This Row],[SHELF SALES  LOOKUP]]</f>
        <v>3.3481040269558901E-4</v>
      </c>
      <c r="AQ490" s="69">
        <f t="shared" si="17"/>
        <v>0</v>
      </c>
      <c r="AR49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490" s="69" t="e">
        <f>IF(Table2[[#This Row],[Shelf Dollar Vol Current 12 Mths]]&gt;#REF!,"MEETS $ CRITERIA",IF(Table2[[#This Row],[Shelf Dollar Vol Current 12 Mths]]&lt;#REF!+1,"DOES NOT MEET $ CRITERIA"))</f>
        <v>#REF!</v>
      </c>
      <c r="AT490" s="78"/>
    </row>
    <row r="491" spans="1:46" ht="13.8" x14ac:dyDescent="0.3">
      <c r="A491" s="68" t="s">
        <v>4696</v>
      </c>
      <c r="B491" s="69">
        <v>19235</v>
      </c>
      <c r="C491" s="69">
        <v>323</v>
      </c>
      <c r="D491" s="69" t="s">
        <v>25</v>
      </c>
      <c r="E491" s="70" t="s">
        <v>6313</v>
      </c>
      <c r="F491" s="70"/>
      <c r="G491" s="71" t="s">
        <v>7310</v>
      </c>
      <c r="H491" s="69" t="s">
        <v>6315</v>
      </c>
      <c r="I491" s="68" t="s">
        <v>758</v>
      </c>
      <c r="J491" s="68" t="s">
        <v>175</v>
      </c>
      <c r="K491" s="68" t="s">
        <v>146</v>
      </c>
      <c r="L491" s="68" t="s">
        <v>146</v>
      </c>
      <c r="M491" s="68" t="s">
        <v>175</v>
      </c>
      <c r="N491" s="68" t="s">
        <v>176</v>
      </c>
      <c r="O491" s="68" t="s">
        <v>7311</v>
      </c>
      <c r="P491" s="72" t="s">
        <v>6357</v>
      </c>
      <c r="Q491" s="68" t="s">
        <v>6387</v>
      </c>
      <c r="R491" s="68" t="s">
        <v>31</v>
      </c>
      <c r="S491" s="68">
        <v>12</v>
      </c>
      <c r="T491" s="68"/>
      <c r="U491" s="68">
        <v>1</v>
      </c>
      <c r="V491" s="68">
        <v>27</v>
      </c>
      <c r="W491" s="68">
        <v>15.5</v>
      </c>
      <c r="X491" s="68">
        <v>0.43</v>
      </c>
      <c r="Y491" s="68">
        <v>147.41999999999999</v>
      </c>
      <c r="Z491" s="68">
        <v>143.5</v>
      </c>
      <c r="AA491" s="68">
        <v>0.03</v>
      </c>
      <c r="AB491" s="73">
        <v>81639.350000000006</v>
      </c>
      <c r="AC491" s="73">
        <v>79607.64</v>
      </c>
      <c r="AD491" s="73">
        <v>81639.350000000006</v>
      </c>
      <c r="AE491" s="73">
        <v>79607.64</v>
      </c>
      <c r="AF491" s="73"/>
      <c r="AG491" s="73">
        <f>IFERROR(VLOOKUP(J491,'Roll ups'!D:E,2,FALSE),0)</f>
        <v>52239627.039999984</v>
      </c>
      <c r="AH491" s="74">
        <f>IF(Table2[[#This Row],[CATEGORY TTL LOOKUP]]=0,0,IF(Table2[[#This Row],[CATEGORY TTL LOOKUP]]&gt;0,SUM(AB491/AG491)))</f>
        <v>1.5627858510071022E-3</v>
      </c>
      <c r="AI491" s="74" t="str">
        <f>IFERROR(IF(AH491&lt;#REF!,"STRIKE",IF(AH491&gt;=#REF!,"GOOD")),"NO DATA")</f>
        <v>NO DATA</v>
      </c>
      <c r="AJ491" s="75">
        <f>IFERROR(VLOOKUP(K491,'Roll ups'!H:I,2,FALSE),0)</f>
        <v>69119979.479999974</v>
      </c>
      <c r="AK491" s="76">
        <f>IF(Table2[[#This Row],[PRICE TIER LOOKUP]]=0,0,IF(Table2[[#This Row],[PRICE TIER LOOKUP]]&gt;0,SUM(AB491/AJ491)))</f>
        <v>1.1811252059706202E-3</v>
      </c>
      <c r="AL491" s="74" t="e">
        <f>IF(AK491&lt;#REF!,"STRIKE",IF(AK491&gt;=#REF!,"GOOD"))</f>
        <v>#REF!</v>
      </c>
      <c r="AM491" s="75">
        <f>VLOOKUP(H491,'Roll ups'!A:B,2,FALSE)</f>
        <v>325145452.83999985</v>
      </c>
      <c r="AN491" s="77">
        <f t="shared" si="16"/>
        <v>2.5108562733052809E-4</v>
      </c>
      <c r="AO491" s="74" t="str">
        <f>IFERROR(VLOOKUP(Table2[[#This Row],[Product Name]],'Roll ups'!L:P,5,FALSE),"GOOD")</f>
        <v>GOOD</v>
      </c>
      <c r="AP491" s="74">
        <f>Table2[[#This Row],[Retail Dollar Vol Current 12 Mths]]/Table2[[#This Row],[SHELF SALES  LOOKUP]]</f>
        <v>2.5108562733052809E-4</v>
      </c>
      <c r="AQ491" s="69">
        <f t="shared" si="17"/>
        <v>0</v>
      </c>
      <c r="AR49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491" s="69" t="e">
        <f>IF(Table2[[#This Row],[Shelf Dollar Vol Current 12 Mths]]&gt;#REF!,"MEETS $ CRITERIA",IF(Table2[[#This Row],[Shelf Dollar Vol Current 12 Mths]]&lt;#REF!+1,"DOES NOT MEET $ CRITERIA"))</f>
        <v>#REF!</v>
      </c>
      <c r="AT491" s="78"/>
    </row>
    <row r="492" spans="1:46" ht="13.8" x14ac:dyDescent="0.3">
      <c r="A492" s="68" t="s">
        <v>5536</v>
      </c>
      <c r="B492" s="69">
        <v>19308</v>
      </c>
      <c r="C492" s="69">
        <v>239</v>
      </c>
      <c r="D492" s="69" t="s">
        <v>25</v>
      </c>
      <c r="E492" s="70" t="s">
        <v>6313</v>
      </c>
      <c r="F492" s="70"/>
      <c r="G492" s="71" t="s">
        <v>7312</v>
      </c>
      <c r="H492" s="69" t="s">
        <v>6315</v>
      </c>
      <c r="I492" s="68" t="s">
        <v>5381</v>
      </c>
      <c r="J492" s="68" t="s">
        <v>175</v>
      </c>
      <c r="K492" s="68" t="s">
        <v>104</v>
      </c>
      <c r="L492" s="68" t="s">
        <v>104</v>
      </c>
      <c r="M492" s="68" t="s">
        <v>175</v>
      </c>
      <c r="N492" s="68" t="s">
        <v>712</v>
      </c>
      <c r="O492" s="68" t="s">
        <v>7313</v>
      </c>
      <c r="P492" s="72" t="s">
        <v>6357</v>
      </c>
      <c r="Q492" s="68" t="s">
        <v>213</v>
      </c>
      <c r="R492" s="68" t="s">
        <v>6402</v>
      </c>
      <c r="S492" s="68">
        <v>104</v>
      </c>
      <c r="T492" s="68">
        <v>85.17</v>
      </c>
      <c r="U492" s="68">
        <v>0.18</v>
      </c>
      <c r="V492" s="68">
        <v>294.02</v>
      </c>
      <c r="W492" s="68">
        <v>342.42</v>
      </c>
      <c r="X492" s="68">
        <v>-0.16</v>
      </c>
      <c r="Y492" s="68">
        <v>1029.04</v>
      </c>
      <c r="Z492" s="68">
        <v>1377.3</v>
      </c>
      <c r="AA492" s="68">
        <v>-0.34</v>
      </c>
      <c r="AB492" s="73">
        <v>67525.919999999998</v>
      </c>
      <c r="AC492" s="73">
        <v>90386.28</v>
      </c>
      <c r="AD492" s="73">
        <v>67525.919999999998</v>
      </c>
      <c r="AE492" s="73">
        <v>90386.28</v>
      </c>
      <c r="AF492" s="73"/>
      <c r="AG492" s="73">
        <f>IFERROR(VLOOKUP(J492,'Roll ups'!D:E,2,FALSE),0)</f>
        <v>52239627.039999984</v>
      </c>
      <c r="AH492" s="74">
        <f>IF(Table2[[#This Row],[CATEGORY TTL LOOKUP]]=0,0,IF(Table2[[#This Row],[CATEGORY TTL LOOKUP]]&gt;0,SUM(AB492/AG492)))</f>
        <v>1.2926187231064126E-3</v>
      </c>
      <c r="AI492" s="74" t="str">
        <f>IFERROR(IF(AH492&lt;#REF!,"STRIKE",IF(AH492&gt;=#REF!,"GOOD")),"NO DATA")</f>
        <v>NO DATA</v>
      </c>
      <c r="AJ492" s="75">
        <f>IFERROR(VLOOKUP(K492,'Roll ups'!H:I,2,FALSE),0)</f>
        <v>34230392.709999993</v>
      </c>
      <c r="AK492" s="76">
        <f>IF(Table2[[#This Row],[PRICE TIER LOOKUP]]=0,0,IF(Table2[[#This Row],[PRICE TIER LOOKUP]]&gt;0,SUM(AB492/AJ492)))</f>
        <v>1.9726890244023735E-3</v>
      </c>
      <c r="AL492" s="74" t="e">
        <f>IF(AK492&lt;#REF!,"STRIKE",IF(AK492&gt;=#REF!,"GOOD"))</f>
        <v>#REF!</v>
      </c>
      <c r="AM492" s="75">
        <f>VLOOKUP(H492,'Roll ups'!A:B,2,FALSE)</f>
        <v>325145452.83999985</v>
      </c>
      <c r="AN492" s="77">
        <f t="shared" si="16"/>
        <v>2.0767911533189635E-4</v>
      </c>
      <c r="AO492" s="74" t="str">
        <f>IFERROR(VLOOKUP(Table2[[#This Row],[Product Name]],'Roll ups'!L:P,5,FALSE),"GOOD")</f>
        <v>GOOD</v>
      </c>
      <c r="AP492" s="74">
        <f>Table2[[#This Row],[Retail Dollar Vol Current 12 Mths]]/Table2[[#This Row],[SHELF SALES  LOOKUP]]</f>
        <v>2.0767911533189635E-4</v>
      </c>
      <c r="AQ492" s="69">
        <f t="shared" si="17"/>
        <v>0</v>
      </c>
      <c r="AR49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492" s="69" t="e">
        <f>IF(Table2[[#This Row],[Shelf Dollar Vol Current 12 Mths]]&gt;#REF!,"MEETS $ CRITERIA",IF(Table2[[#This Row],[Shelf Dollar Vol Current 12 Mths]]&lt;#REF!+1,"DOES NOT MEET $ CRITERIA"))</f>
        <v>#REF!</v>
      </c>
      <c r="AT492" s="78"/>
    </row>
    <row r="493" spans="1:46" ht="13.8" x14ac:dyDescent="0.3">
      <c r="A493" s="68" t="s">
        <v>5413</v>
      </c>
      <c r="B493" s="69">
        <v>19366</v>
      </c>
      <c r="C493" s="69">
        <v>361</v>
      </c>
      <c r="D493" s="69" t="s">
        <v>25</v>
      </c>
      <c r="E493" s="70" t="s">
        <v>6313</v>
      </c>
      <c r="F493" s="70"/>
      <c r="G493" s="71" t="s">
        <v>7314</v>
      </c>
      <c r="H493" s="69" t="s">
        <v>6315</v>
      </c>
      <c r="I493" s="68" t="s">
        <v>758</v>
      </c>
      <c r="J493" s="68" t="s">
        <v>175</v>
      </c>
      <c r="K493" s="68" t="s">
        <v>104</v>
      </c>
      <c r="L493" s="68" t="s">
        <v>89</v>
      </c>
      <c r="M493" s="68" t="s">
        <v>175</v>
      </c>
      <c r="N493" s="68" t="s">
        <v>176</v>
      </c>
      <c r="O493" s="68" t="s">
        <v>7315</v>
      </c>
      <c r="P493" s="72" t="s">
        <v>6357</v>
      </c>
      <c r="Q493" s="68" t="s">
        <v>213</v>
      </c>
      <c r="R493" s="68" t="s">
        <v>6402</v>
      </c>
      <c r="S493" s="68">
        <v>40</v>
      </c>
      <c r="T493" s="68">
        <v>21</v>
      </c>
      <c r="U493" s="68">
        <v>0.48</v>
      </c>
      <c r="V493" s="68">
        <v>113</v>
      </c>
      <c r="W493" s="68">
        <v>81</v>
      </c>
      <c r="X493" s="68">
        <v>0.28000000000000003</v>
      </c>
      <c r="Y493" s="68">
        <v>424</v>
      </c>
      <c r="Z493" s="68">
        <v>444</v>
      </c>
      <c r="AA493" s="68">
        <v>-0.05</v>
      </c>
      <c r="AB493" s="73">
        <v>39126.720000000001</v>
      </c>
      <c r="AC493" s="73">
        <v>39540.120000000003</v>
      </c>
      <c r="AD493" s="73">
        <v>39126.720000000001</v>
      </c>
      <c r="AE493" s="73">
        <v>39540.120000000003</v>
      </c>
      <c r="AF493" s="73"/>
      <c r="AG493" s="73">
        <f>IFERROR(VLOOKUP(J493,'Roll ups'!D:E,2,FALSE),0)</f>
        <v>52239627.039999984</v>
      </c>
      <c r="AH493" s="74">
        <f>IF(Table2[[#This Row],[CATEGORY TTL LOOKUP]]=0,0,IF(Table2[[#This Row],[CATEGORY TTL LOOKUP]]&gt;0,SUM(AB493/AG493)))</f>
        <v>7.4898543915791346E-4</v>
      </c>
      <c r="AI493" s="74" t="str">
        <f>IFERROR(IF(AH493&lt;#REF!,"STRIKE",IF(AH493&gt;=#REF!,"GOOD")),"NO DATA")</f>
        <v>NO DATA</v>
      </c>
      <c r="AJ493" s="75">
        <f>IFERROR(VLOOKUP(K493,'Roll ups'!H:I,2,FALSE),0)</f>
        <v>34230392.709999993</v>
      </c>
      <c r="AK493" s="76">
        <f>IF(Table2[[#This Row],[PRICE TIER LOOKUP]]=0,0,IF(Table2[[#This Row],[PRICE TIER LOOKUP]]&gt;0,SUM(AB493/AJ493)))</f>
        <v>1.1430403481339437E-3</v>
      </c>
      <c r="AL493" s="74" t="e">
        <f>IF(AK493&lt;#REF!,"STRIKE",IF(AK493&gt;=#REF!,"GOOD"))</f>
        <v>#REF!</v>
      </c>
      <c r="AM493" s="75">
        <f>VLOOKUP(H493,'Roll ups'!A:B,2,FALSE)</f>
        <v>325145452.83999985</v>
      </c>
      <c r="AN493" s="77">
        <f t="shared" si="16"/>
        <v>1.2033605162934198E-4</v>
      </c>
      <c r="AO493" s="74" t="str">
        <f>IFERROR(VLOOKUP(Table2[[#This Row],[Product Name]],'Roll ups'!L:P,5,FALSE),"GOOD")</f>
        <v>GOOD</v>
      </c>
      <c r="AP493" s="74">
        <f>Table2[[#This Row],[Retail Dollar Vol Current 12 Mths]]/Table2[[#This Row],[SHELF SALES  LOOKUP]]</f>
        <v>1.2033605162934198E-4</v>
      </c>
      <c r="AQ493" s="69">
        <f t="shared" si="17"/>
        <v>0</v>
      </c>
      <c r="AR49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493" s="69" t="e">
        <f>IF(Table2[[#This Row],[Shelf Dollar Vol Current 12 Mths]]&gt;#REF!,"MEETS $ CRITERIA",IF(Table2[[#This Row],[Shelf Dollar Vol Current 12 Mths]]&lt;#REF!+1,"DOES NOT MEET $ CRITERIA"))</f>
        <v>#REF!</v>
      </c>
      <c r="AT493" s="78"/>
    </row>
    <row r="494" spans="1:46" ht="13.8" x14ac:dyDescent="0.3">
      <c r="A494" s="68" t="s">
        <v>4465</v>
      </c>
      <c r="B494" s="69">
        <v>19486</v>
      </c>
      <c r="C494" s="69">
        <v>685</v>
      </c>
      <c r="D494" s="69" t="s">
        <v>25</v>
      </c>
      <c r="E494" s="70" t="s">
        <v>6313</v>
      </c>
      <c r="F494" s="70"/>
      <c r="G494" s="71" t="s">
        <v>7316</v>
      </c>
      <c r="H494" s="69" t="s">
        <v>6315</v>
      </c>
      <c r="I494" s="68" t="s">
        <v>758</v>
      </c>
      <c r="J494" s="68" t="s">
        <v>175</v>
      </c>
      <c r="K494" s="68" t="s">
        <v>146</v>
      </c>
      <c r="L494" s="68" t="s">
        <v>6320</v>
      </c>
      <c r="M494" s="68" t="s">
        <v>175</v>
      </c>
      <c r="N494" s="68" t="s">
        <v>176</v>
      </c>
      <c r="O494" s="68" t="s">
        <v>7317</v>
      </c>
      <c r="P494" s="72" t="s">
        <v>191</v>
      </c>
      <c r="Q494" s="68" t="s">
        <v>6387</v>
      </c>
      <c r="R494" s="68" t="s">
        <v>31</v>
      </c>
      <c r="S494" s="68">
        <v>22</v>
      </c>
      <c r="T494" s="68">
        <v>25.5</v>
      </c>
      <c r="U494" s="68">
        <v>-0.14000000000000001</v>
      </c>
      <c r="V494" s="68">
        <v>104.08</v>
      </c>
      <c r="W494" s="68">
        <v>167.17</v>
      </c>
      <c r="X494" s="68">
        <v>-0.61</v>
      </c>
      <c r="Y494" s="68">
        <v>626.08000000000004</v>
      </c>
      <c r="Z494" s="68">
        <v>749.42</v>
      </c>
      <c r="AA494" s="68">
        <v>-0.2</v>
      </c>
      <c r="AB494" s="73">
        <v>212007.76</v>
      </c>
      <c r="AC494" s="73">
        <v>264011.48</v>
      </c>
      <c r="AD494" s="73">
        <v>231099.88</v>
      </c>
      <c r="AE494" s="73">
        <v>276014</v>
      </c>
      <c r="AF494" s="73"/>
      <c r="AG494" s="73">
        <f>IFERROR(VLOOKUP(J494,'Roll ups'!D:E,2,FALSE),0)</f>
        <v>52239627.039999984</v>
      </c>
      <c r="AH494" s="74">
        <f>IF(Table2[[#This Row],[CATEGORY TTL LOOKUP]]=0,0,IF(Table2[[#This Row],[CATEGORY TTL LOOKUP]]&gt;0,SUM(AB494/AG494)))</f>
        <v>4.058370474920605E-3</v>
      </c>
      <c r="AI494" s="74" t="str">
        <f>IFERROR(IF(AH494&lt;#REF!,"STRIKE",IF(AH494&gt;=#REF!,"GOOD")),"NO DATA")</f>
        <v>NO DATA</v>
      </c>
      <c r="AJ494" s="75">
        <f>IFERROR(VLOOKUP(K494,'Roll ups'!H:I,2,FALSE),0)</f>
        <v>69119979.479999974</v>
      </c>
      <c r="AK494" s="76">
        <f>IF(Table2[[#This Row],[PRICE TIER LOOKUP]]=0,0,IF(Table2[[#This Row],[PRICE TIER LOOKUP]]&gt;0,SUM(AB494/AJ494)))</f>
        <v>3.0672428087358582E-3</v>
      </c>
      <c r="AL494" s="74" t="e">
        <f>IF(AK494&lt;#REF!,"STRIKE",IF(AK494&gt;=#REF!,"GOOD"))</f>
        <v>#REF!</v>
      </c>
      <c r="AM494" s="75">
        <f>VLOOKUP(H494,'Roll ups'!A:B,2,FALSE)</f>
        <v>325145452.83999985</v>
      </c>
      <c r="AN494" s="77">
        <f t="shared" si="16"/>
        <v>6.520397506660703E-4</v>
      </c>
      <c r="AO494" s="74" t="str">
        <f>IFERROR(VLOOKUP(Table2[[#This Row],[Product Name]],'Roll ups'!L:P,5,FALSE),"GOOD")</f>
        <v>GOOD</v>
      </c>
      <c r="AP494" s="74">
        <f>Table2[[#This Row],[Retail Dollar Vol Current 12 Mths]]/Table2[[#This Row],[SHELF SALES  LOOKUP]]</f>
        <v>7.1075845588934453E-4</v>
      </c>
      <c r="AQ494" s="69">
        <f t="shared" si="17"/>
        <v>0</v>
      </c>
      <c r="AR49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494" s="69" t="e">
        <f>IF(Table2[[#This Row],[Shelf Dollar Vol Current 12 Mths]]&gt;#REF!,"MEETS $ CRITERIA",IF(Table2[[#This Row],[Shelf Dollar Vol Current 12 Mths]]&lt;#REF!+1,"DOES NOT MEET $ CRITERIA"))</f>
        <v>#REF!</v>
      </c>
      <c r="AT494" s="78"/>
    </row>
    <row r="495" spans="1:46" ht="13.8" x14ac:dyDescent="0.3">
      <c r="A495" s="68" t="s">
        <v>4714</v>
      </c>
      <c r="B495" s="69">
        <v>19880</v>
      </c>
      <c r="C495" s="69">
        <v>381</v>
      </c>
      <c r="D495" s="69" t="s">
        <v>25</v>
      </c>
      <c r="E495" s="70" t="s">
        <v>6313</v>
      </c>
      <c r="F495" s="70"/>
      <c r="G495" s="71" t="s">
        <v>7318</v>
      </c>
      <c r="H495" s="69" t="s">
        <v>6315</v>
      </c>
      <c r="I495" s="68" t="s">
        <v>758</v>
      </c>
      <c r="J495" s="68" t="s">
        <v>175</v>
      </c>
      <c r="K495" s="68" t="s">
        <v>146</v>
      </c>
      <c r="L495" s="68" t="s">
        <v>146</v>
      </c>
      <c r="M495" s="68" t="s">
        <v>175</v>
      </c>
      <c r="N495" s="68" t="s">
        <v>176</v>
      </c>
      <c r="O495" s="68" t="s">
        <v>7319</v>
      </c>
      <c r="P495" s="72" t="s">
        <v>6357</v>
      </c>
      <c r="Q495" s="68" t="s">
        <v>510</v>
      </c>
      <c r="R495" s="68" t="s">
        <v>31</v>
      </c>
      <c r="S495" s="68">
        <v>21</v>
      </c>
      <c r="T495" s="68">
        <v>26.5</v>
      </c>
      <c r="U495" s="68">
        <v>-0.28999999999999998</v>
      </c>
      <c r="V495" s="68">
        <v>93</v>
      </c>
      <c r="W495" s="68">
        <v>71</v>
      </c>
      <c r="X495" s="68">
        <v>0.24</v>
      </c>
      <c r="Y495" s="68">
        <v>387</v>
      </c>
      <c r="Z495" s="68">
        <v>366.17</v>
      </c>
      <c r="AA495" s="68">
        <v>0.05</v>
      </c>
      <c r="AB495" s="73">
        <v>161629.07999999999</v>
      </c>
      <c r="AC495" s="73">
        <v>150480.6</v>
      </c>
      <c r="AD495" s="73">
        <v>162865.07999999999</v>
      </c>
      <c r="AE495" s="73">
        <v>154050.6</v>
      </c>
      <c r="AF495" s="73"/>
      <c r="AG495" s="73">
        <f>IFERROR(VLOOKUP(J495,'Roll ups'!D:E,2,FALSE),0)</f>
        <v>52239627.039999984</v>
      </c>
      <c r="AH495" s="74">
        <f>IF(Table2[[#This Row],[CATEGORY TTL LOOKUP]]=0,0,IF(Table2[[#This Row],[CATEGORY TTL LOOKUP]]&gt;0,SUM(AB495/AG495)))</f>
        <v>3.0939937583444131E-3</v>
      </c>
      <c r="AI495" s="74" t="str">
        <f>IFERROR(IF(AH495&lt;#REF!,"STRIKE",IF(AH495&gt;=#REF!,"GOOD")),"NO DATA")</f>
        <v>NO DATA</v>
      </c>
      <c r="AJ495" s="75">
        <f>IFERROR(VLOOKUP(K495,'Roll ups'!H:I,2,FALSE),0)</f>
        <v>69119979.479999974</v>
      </c>
      <c r="AK495" s="76">
        <f>IF(Table2[[#This Row],[PRICE TIER LOOKUP]]=0,0,IF(Table2[[#This Row],[PRICE TIER LOOKUP]]&gt;0,SUM(AB495/AJ495)))</f>
        <v>2.3383843747634176E-3</v>
      </c>
      <c r="AL495" s="74" t="e">
        <f>IF(AK495&lt;#REF!,"STRIKE",IF(AK495&gt;=#REF!,"GOOD"))</f>
        <v>#REF!</v>
      </c>
      <c r="AM495" s="75">
        <f>VLOOKUP(H495,'Roll ups'!A:B,2,FALSE)</f>
        <v>325145452.83999985</v>
      </c>
      <c r="AN495" s="77">
        <f t="shared" si="16"/>
        <v>4.9709777143811299E-4</v>
      </c>
      <c r="AO495" s="74" t="str">
        <f>IFERROR(VLOOKUP(Table2[[#This Row],[Product Name]],'Roll ups'!L:P,5,FALSE),"GOOD")</f>
        <v>GOOD</v>
      </c>
      <c r="AP495" s="74">
        <f>Table2[[#This Row],[Retail Dollar Vol Current 12 Mths]]/Table2[[#This Row],[SHELF SALES  LOOKUP]]</f>
        <v>5.0089914706617138E-4</v>
      </c>
      <c r="AQ495" s="69">
        <f t="shared" si="17"/>
        <v>0</v>
      </c>
      <c r="AR49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495" s="69" t="e">
        <f>IF(Table2[[#This Row],[Shelf Dollar Vol Current 12 Mths]]&gt;#REF!,"MEETS $ CRITERIA",IF(Table2[[#This Row],[Shelf Dollar Vol Current 12 Mths]]&lt;#REF!+1,"DOES NOT MEET $ CRITERIA"))</f>
        <v>#REF!</v>
      </c>
      <c r="AT495" s="78"/>
    </row>
    <row r="496" spans="1:46" ht="13.8" x14ac:dyDescent="0.3">
      <c r="A496" s="68" t="s">
        <v>5914</v>
      </c>
      <c r="B496" s="69">
        <v>20246</v>
      </c>
      <c r="C496" s="69">
        <v>289</v>
      </c>
      <c r="D496" s="69" t="s">
        <v>25</v>
      </c>
      <c r="E496" s="70" t="s">
        <v>6313</v>
      </c>
      <c r="F496" s="70"/>
      <c r="G496" s="71" t="s">
        <v>7320</v>
      </c>
      <c r="H496" s="69" t="s">
        <v>6315</v>
      </c>
      <c r="I496" s="68" t="s">
        <v>758</v>
      </c>
      <c r="J496" s="68" t="s">
        <v>175</v>
      </c>
      <c r="K496" s="68" t="s">
        <v>104</v>
      </c>
      <c r="L496" s="68" t="s">
        <v>89</v>
      </c>
      <c r="M496" s="68" t="s">
        <v>175</v>
      </c>
      <c r="N496" s="68" t="s">
        <v>176</v>
      </c>
      <c r="O496" s="68" t="s">
        <v>7321</v>
      </c>
      <c r="P496" s="72" t="s">
        <v>6357</v>
      </c>
      <c r="Q496" s="68" t="s">
        <v>6387</v>
      </c>
      <c r="R496" s="68" t="s">
        <v>31</v>
      </c>
      <c r="S496" s="68">
        <v>15</v>
      </c>
      <c r="T496" s="68">
        <v>20</v>
      </c>
      <c r="U496" s="68">
        <v>-0.33</v>
      </c>
      <c r="V496" s="68">
        <v>69</v>
      </c>
      <c r="W496" s="68">
        <v>57</v>
      </c>
      <c r="X496" s="68">
        <v>0.17</v>
      </c>
      <c r="Y496" s="68">
        <v>257.08</v>
      </c>
      <c r="Z496" s="68">
        <v>294.17</v>
      </c>
      <c r="AA496" s="68">
        <v>-0.14000000000000001</v>
      </c>
      <c r="AB496" s="73">
        <v>23723.65</v>
      </c>
      <c r="AC496" s="73">
        <v>26951.39</v>
      </c>
      <c r="AD496" s="73">
        <v>23723.65</v>
      </c>
      <c r="AE496" s="73">
        <v>26951.39</v>
      </c>
      <c r="AF496" s="73"/>
      <c r="AG496" s="73">
        <f>IFERROR(VLOOKUP(J496,'Roll ups'!D:E,2,FALSE),0)</f>
        <v>52239627.039999984</v>
      </c>
      <c r="AH496" s="74">
        <f>IF(Table2[[#This Row],[CATEGORY TTL LOOKUP]]=0,0,IF(Table2[[#This Row],[CATEGORY TTL LOOKUP]]&gt;0,SUM(AB496/AG496)))</f>
        <v>4.5413130499256352E-4</v>
      </c>
      <c r="AI496" s="74" t="str">
        <f>IFERROR(IF(AH496&lt;#REF!,"STRIKE",IF(AH496&gt;=#REF!,"GOOD")),"NO DATA")</f>
        <v>NO DATA</v>
      </c>
      <c r="AJ496" s="75">
        <f>IFERROR(VLOOKUP(K496,'Roll ups'!H:I,2,FALSE),0)</f>
        <v>34230392.709999993</v>
      </c>
      <c r="AK496" s="76">
        <f>IF(Table2[[#This Row],[PRICE TIER LOOKUP]]=0,0,IF(Table2[[#This Row],[PRICE TIER LOOKUP]]&gt;0,SUM(AB496/AJ496)))</f>
        <v>6.9305807271879255E-4</v>
      </c>
      <c r="AL496" s="74" t="e">
        <f>IF(AK496&lt;#REF!,"STRIKE",IF(AK496&gt;=#REF!,"GOOD"))</f>
        <v>#REF!</v>
      </c>
      <c r="AM496" s="75">
        <f>VLOOKUP(H496,'Roll ups'!A:B,2,FALSE)</f>
        <v>325145452.83999985</v>
      </c>
      <c r="AN496" s="77">
        <f t="shared" si="16"/>
        <v>7.2963191681705975E-5</v>
      </c>
      <c r="AO496" s="74" t="str">
        <f>IFERROR(VLOOKUP(Table2[[#This Row],[Product Name]],'Roll ups'!L:P,5,FALSE),"GOOD")</f>
        <v>GOOD</v>
      </c>
      <c r="AP496" s="74">
        <f>Table2[[#This Row],[Retail Dollar Vol Current 12 Mths]]/Table2[[#This Row],[SHELF SALES  LOOKUP]]</f>
        <v>7.2963191681705975E-5</v>
      </c>
      <c r="AQ496" s="69">
        <f t="shared" si="17"/>
        <v>0</v>
      </c>
      <c r="AR49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496" s="69" t="e">
        <f>IF(Table2[[#This Row],[Shelf Dollar Vol Current 12 Mths]]&gt;#REF!,"MEETS $ CRITERIA",IF(Table2[[#This Row],[Shelf Dollar Vol Current 12 Mths]]&lt;#REF!+1,"DOES NOT MEET $ CRITERIA"))</f>
        <v>#REF!</v>
      </c>
      <c r="AT496" s="78"/>
    </row>
    <row r="497" spans="1:46" ht="13.8" x14ac:dyDescent="0.3">
      <c r="A497" s="68" t="s">
        <v>5749</v>
      </c>
      <c r="B497" s="69">
        <v>20247</v>
      </c>
      <c r="C497" s="69">
        <v>224</v>
      </c>
      <c r="D497" s="69" t="s">
        <v>25</v>
      </c>
      <c r="E497" s="70" t="s">
        <v>6313</v>
      </c>
      <c r="F497" s="70"/>
      <c r="G497" s="71" t="s">
        <v>7322</v>
      </c>
      <c r="H497" s="69" t="s">
        <v>6315</v>
      </c>
      <c r="I497" s="68" t="s">
        <v>758</v>
      </c>
      <c r="J497" s="68" t="s">
        <v>175</v>
      </c>
      <c r="K497" s="68" t="s">
        <v>104</v>
      </c>
      <c r="L497" s="68" t="s">
        <v>89</v>
      </c>
      <c r="M497" s="68" t="s">
        <v>175</v>
      </c>
      <c r="N497" s="68" t="s">
        <v>176</v>
      </c>
      <c r="O497" s="68" t="s">
        <v>7323</v>
      </c>
      <c r="P497" s="72" t="s">
        <v>6357</v>
      </c>
      <c r="Q497" s="68" t="s">
        <v>6387</v>
      </c>
      <c r="R497" s="68" t="s">
        <v>31</v>
      </c>
      <c r="S497" s="68">
        <v>31</v>
      </c>
      <c r="T497" s="68">
        <v>39</v>
      </c>
      <c r="U497" s="68">
        <v>-0.27</v>
      </c>
      <c r="V497" s="68">
        <v>149.43</v>
      </c>
      <c r="W497" s="68">
        <v>108.77</v>
      </c>
      <c r="X497" s="68">
        <v>0.27</v>
      </c>
      <c r="Y497" s="68">
        <v>557.71</v>
      </c>
      <c r="Z497" s="68">
        <v>597.16999999999996</v>
      </c>
      <c r="AA497" s="68">
        <v>-7.0000000000000007E-2</v>
      </c>
      <c r="AB497" s="73">
        <v>42419</v>
      </c>
      <c r="AC497" s="73">
        <v>45223.55</v>
      </c>
      <c r="AD497" s="73">
        <v>42419</v>
      </c>
      <c r="AE497" s="73">
        <v>45223.55</v>
      </c>
      <c r="AF497" s="73"/>
      <c r="AG497" s="73">
        <f>IFERROR(VLOOKUP(J497,'Roll ups'!D:E,2,FALSE),0)</f>
        <v>52239627.039999984</v>
      </c>
      <c r="AH497" s="74">
        <f>IF(Table2[[#This Row],[CATEGORY TTL LOOKUP]]=0,0,IF(Table2[[#This Row],[CATEGORY TTL LOOKUP]]&gt;0,SUM(AB497/AG497)))</f>
        <v>8.1200809430587411E-4</v>
      </c>
      <c r="AI497" s="74" t="str">
        <f>IFERROR(IF(AH497&lt;#REF!,"STRIKE",IF(AH497&gt;=#REF!,"GOOD")),"NO DATA")</f>
        <v>NO DATA</v>
      </c>
      <c r="AJ497" s="75">
        <f>IFERROR(VLOOKUP(K497,'Roll ups'!H:I,2,FALSE),0)</f>
        <v>34230392.709999993</v>
      </c>
      <c r="AK497" s="76">
        <f>IF(Table2[[#This Row],[PRICE TIER LOOKUP]]=0,0,IF(Table2[[#This Row],[PRICE TIER LOOKUP]]&gt;0,SUM(AB497/AJ497)))</f>
        <v>1.2392203723566339E-3</v>
      </c>
      <c r="AL497" s="74" t="e">
        <f>IF(AK497&lt;#REF!,"STRIKE",IF(AK497&gt;=#REF!,"GOOD"))</f>
        <v>#REF!</v>
      </c>
      <c r="AM497" s="75">
        <f>VLOOKUP(H497,'Roll ups'!A:B,2,FALSE)</f>
        <v>325145452.83999985</v>
      </c>
      <c r="AN497" s="77">
        <f t="shared" si="16"/>
        <v>1.3046161227072081E-4</v>
      </c>
      <c r="AO497" s="74" t="str">
        <f>IFERROR(VLOOKUP(Table2[[#This Row],[Product Name]],'Roll ups'!L:P,5,FALSE),"GOOD")</f>
        <v>GOOD</v>
      </c>
      <c r="AP497" s="74">
        <f>Table2[[#This Row],[Retail Dollar Vol Current 12 Mths]]/Table2[[#This Row],[SHELF SALES  LOOKUP]]</f>
        <v>1.3046161227072081E-4</v>
      </c>
      <c r="AQ497" s="69">
        <f t="shared" si="17"/>
        <v>0</v>
      </c>
      <c r="AR49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497" s="69" t="e">
        <f>IF(Table2[[#This Row],[Shelf Dollar Vol Current 12 Mths]]&gt;#REF!,"MEETS $ CRITERIA",IF(Table2[[#This Row],[Shelf Dollar Vol Current 12 Mths]]&lt;#REF!+1,"DOES NOT MEET $ CRITERIA"))</f>
        <v>#REF!</v>
      </c>
      <c r="AT497" s="78"/>
    </row>
    <row r="498" spans="1:46" ht="13.8" x14ac:dyDescent="0.3">
      <c r="A498" s="68" t="s">
        <v>5328</v>
      </c>
      <c r="B498" s="69">
        <v>20248</v>
      </c>
      <c r="C498" s="69">
        <v>318</v>
      </c>
      <c r="D498" s="69" t="s">
        <v>25</v>
      </c>
      <c r="E498" s="70" t="s">
        <v>6313</v>
      </c>
      <c r="F498" s="70"/>
      <c r="G498" s="71" t="s">
        <v>7324</v>
      </c>
      <c r="H498" s="69" t="s">
        <v>6315</v>
      </c>
      <c r="I498" s="68" t="s">
        <v>758</v>
      </c>
      <c r="J498" s="68" t="s">
        <v>175</v>
      </c>
      <c r="K498" s="68" t="s">
        <v>104</v>
      </c>
      <c r="L498" s="68" t="s">
        <v>89</v>
      </c>
      <c r="M498" s="68" t="s">
        <v>175</v>
      </c>
      <c r="N498" s="68" t="s">
        <v>176</v>
      </c>
      <c r="O498" s="68" t="s">
        <v>7325</v>
      </c>
      <c r="P498" s="72" t="s">
        <v>6357</v>
      </c>
      <c r="Q498" s="68" t="s">
        <v>6387</v>
      </c>
      <c r="R498" s="68" t="s">
        <v>31</v>
      </c>
      <c r="S498" s="68">
        <v>98</v>
      </c>
      <c r="T498" s="68">
        <v>114.35</v>
      </c>
      <c r="U498" s="68">
        <v>-0.17</v>
      </c>
      <c r="V498" s="68">
        <v>321.44</v>
      </c>
      <c r="W498" s="68">
        <v>316.58</v>
      </c>
      <c r="X498" s="68">
        <v>0.02</v>
      </c>
      <c r="Y498" s="68">
        <v>1224.32</v>
      </c>
      <c r="Z498" s="68">
        <v>1391.52</v>
      </c>
      <c r="AA498" s="68">
        <v>-0.14000000000000001</v>
      </c>
      <c r="AB498" s="73">
        <v>101680.4</v>
      </c>
      <c r="AC498" s="73">
        <v>115112.27</v>
      </c>
      <c r="AD498" s="73">
        <v>101680.4</v>
      </c>
      <c r="AE498" s="73">
        <v>115112.27</v>
      </c>
      <c r="AF498" s="73"/>
      <c r="AG498" s="73">
        <f>IFERROR(VLOOKUP(J498,'Roll ups'!D:E,2,FALSE),0)</f>
        <v>52239627.039999984</v>
      </c>
      <c r="AH498" s="74">
        <f>IF(Table2[[#This Row],[CATEGORY TTL LOOKUP]]=0,0,IF(Table2[[#This Row],[CATEGORY TTL LOOKUP]]&gt;0,SUM(AB498/AG498)))</f>
        <v>1.9464227782894222E-3</v>
      </c>
      <c r="AI498" s="74" t="str">
        <f>IFERROR(IF(AH498&lt;#REF!,"STRIKE",IF(AH498&gt;=#REF!,"GOOD")),"NO DATA")</f>
        <v>NO DATA</v>
      </c>
      <c r="AJ498" s="75">
        <f>IFERROR(VLOOKUP(K498,'Roll ups'!H:I,2,FALSE),0)</f>
        <v>34230392.709999993</v>
      </c>
      <c r="AK498" s="76">
        <f>IF(Table2[[#This Row],[PRICE TIER LOOKUP]]=0,0,IF(Table2[[#This Row],[PRICE TIER LOOKUP]]&gt;0,SUM(AB498/AJ498)))</f>
        <v>2.9704713253346725E-3</v>
      </c>
      <c r="AL498" s="74" t="e">
        <f>IF(AK498&lt;#REF!,"STRIKE",IF(AK498&gt;=#REF!,"GOOD"))</f>
        <v>#REF!</v>
      </c>
      <c r="AM498" s="75">
        <f>VLOOKUP(H498,'Roll ups'!A:B,2,FALSE)</f>
        <v>325145452.83999985</v>
      </c>
      <c r="AN498" s="77">
        <f t="shared" si="16"/>
        <v>3.1272281101232466E-4</v>
      </c>
      <c r="AO498" s="74" t="str">
        <f>IFERROR(VLOOKUP(Table2[[#This Row],[Product Name]],'Roll ups'!L:P,5,FALSE),"GOOD")</f>
        <v>GOOD</v>
      </c>
      <c r="AP498" s="74">
        <f>Table2[[#This Row],[Retail Dollar Vol Current 12 Mths]]/Table2[[#This Row],[SHELF SALES  LOOKUP]]</f>
        <v>3.1272281101232466E-4</v>
      </c>
      <c r="AQ498" s="69">
        <f t="shared" si="17"/>
        <v>0</v>
      </c>
      <c r="AR49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498" s="69" t="e">
        <f>IF(Table2[[#This Row],[Shelf Dollar Vol Current 12 Mths]]&gt;#REF!,"MEETS $ CRITERIA",IF(Table2[[#This Row],[Shelf Dollar Vol Current 12 Mths]]&lt;#REF!+1,"DOES NOT MEET $ CRITERIA"))</f>
        <v>#REF!</v>
      </c>
      <c r="AT498" s="78"/>
    </row>
    <row r="499" spans="1:46" ht="13.8" x14ac:dyDescent="0.3">
      <c r="A499" s="68" t="s">
        <v>3806</v>
      </c>
      <c r="B499" s="69">
        <v>20364</v>
      </c>
      <c r="C499" s="69">
        <v>205</v>
      </c>
      <c r="D499" s="69" t="s">
        <v>25</v>
      </c>
      <c r="E499" s="70" t="s">
        <v>6313</v>
      </c>
      <c r="F499" s="70"/>
      <c r="G499" s="71" t="s">
        <v>7326</v>
      </c>
      <c r="H499" s="69" t="s">
        <v>6315</v>
      </c>
      <c r="I499" s="68" t="s">
        <v>758</v>
      </c>
      <c r="J499" s="68" t="s">
        <v>175</v>
      </c>
      <c r="K499" s="68" t="s">
        <v>132</v>
      </c>
      <c r="L499" s="68" t="s">
        <v>132</v>
      </c>
      <c r="M499" s="68" t="s">
        <v>175</v>
      </c>
      <c r="N499" s="68" t="s">
        <v>176</v>
      </c>
      <c r="O499" s="68" t="s">
        <v>7327</v>
      </c>
      <c r="P499" s="72" t="s">
        <v>6357</v>
      </c>
      <c r="Q499" s="68" t="s">
        <v>49</v>
      </c>
      <c r="R499" s="68" t="s">
        <v>6402</v>
      </c>
      <c r="S499" s="68">
        <v>5</v>
      </c>
      <c r="T499" s="68">
        <v>2</v>
      </c>
      <c r="U499" s="68">
        <v>0.6</v>
      </c>
      <c r="V499" s="68">
        <v>22</v>
      </c>
      <c r="W499" s="68">
        <v>28</v>
      </c>
      <c r="X499" s="68">
        <v>-0.27</v>
      </c>
      <c r="Y499" s="68">
        <v>74.42</v>
      </c>
      <c r="Z499" s="68">
        <v>44</v>
      </c>
      <c r="AA499" s="68">
        <v>0.41</v>
      </c>
      <c r="AB499" s="73">
        <v>16110.82</v>
      </c>
      <c r="AC499" s="73">
        <v>9503.0400000000009</v>
      </c>
      <c r="AD499" s="73">
        <v>18126.82</v>
      </c>
      <c r="AE499" s="73">
        <v>10655.04</v>
      </c>
      <c r="AF499" s="73"/>
      <c r="AG499" s="73">
        <f>IFERROR(VLOOKUP(J499,'Roll ups'!D:E,2,FALSE),0)</f>
        <v>52239627.039999984</v>
      </c>
      <c r="AH499" s="74">
        <f>IF(Table2[[#This Row],[CATEGORY TTL LOOKUP]]=0,0,IF(Table2[[#This Row],[CATEGORY TTL LOOKUP]]&gt;0,SUM(AB499/AG499)))</f>
        <v>3.0840227836358619E-4</v>
      </c>
      <c r="AI499" s="74" t="str">
        <f>IFERROR(IF(AH499&lt;#REF!,"STRIKE",IF(AH499&gt;=#REF!,"GOOD")),"NO DATA")</f>
        <v>NO DATA</v>
      </c>
      <c r="AJ499" s="75">
        <f>IFERROR(VLOOKUP(K499,'Roll ups'!H:I,2,FALSE),0)</f>
        <v>126094742.97999983</v>
      </c>
      <c r="AK499" s="76">
        <f>IF(Table2[[#This Row],[PRICE TIER LOOKUP]]=0,0,IF(Table2[[#This Row],[PRICE TIER LOOKUP]]&gt;0,SUM(AB499/AJ499)))</f>
        <v>1.2776757872098898E-4</v>
      </c>
      <c r="AL499" s="74" t="e">
        <f>IF(AK499&lt;#REF!,"STRIKE",IF(AK499&gt;=#REF!,"GOOD"))</f>
        <v>#REF!</v>
      </c>
      <c r="AM499" s="75">
        <f>VLOOKUP(H499,'Roll ups'!A:B,2,FALSE)</f>
        <v>325145452.83999985</v>
      </c>
      <c r="AN499" s="77">
        <f t="shared" si="16"/>
        <v>4.954957807122691E-5</v>
      </c>
      <c r="AO499" s="74" t="str">
        <f>IFERROR(VLOOKUP(Table2[[#This Row],[Product Name]],'Roll ups'!L:P,5,FALSE),"GOOD")</f>
        <v>GOOD</v>
      </c>
      <c r="AP499" s="74">
        <f>Table2[[#This Row],[Retail Dollar Vol Current 12 Mths]]/Table2[[#This Row],[SHELF SALES  LOOKUP]]</f>
        <v>5.5749880066506694E-5</v>
      </c>
      <c r="AQ499" s="69">
        <f t="shared" si="17"/>
        <v>0</v>
      </c>
      <c r="AR49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499" s="69" t="e">
        <f>IF(Table2[[#This Row],[Shelf Dollar Vol Current 12 Mths]]&gt;#REF!,"MEETS $ CRITERIA",IF(Table2[[#This Row],[Shelf Dollar Vol Current 12 Mths]]&lt;#REF!+1,"DOES NOT MEET $ CRITERIA"))</f>
        <v>#REF!</v>
      </c>
      <c r="AT499" s="78"/>
    </row>
    <row r="500" spans="1:46" ht="13.8" x14ac:dyDescent="0.3">
      <c r="A500" s="68" t="s">
        <v>3678</v>
      </c>
      <c r="B500" s="69">
        <v>20366</v>
      </c>
      <c r="C500" s="69">
        <v>434</v>
      </c>
      <c r="D500" s="69" t="s">
        <v>25</v>
      </c>
      <c r="E500" s="70" t="s">
        <v>6313</v>
      </c>
      <c r="F500" s="70"/>
      <c r="G500" s="71" t="s">
        <v>7328</v>
      </c>
      <c r="H500" s="69" t="s">
        <v>6315</v>
      </c>
      <c r="I500" s="68" t="s">
        <v>758</v>
      </c>
      <c r="J500" s="68" t="s">
        <v>175</v>
      </c>
      <c r="K500" s="68" t="s">
        <v>132</v>
      </c>
      <c r="L500" s="68" t="s">
        <v>132</v>
      </c>
      <c r="M500" s="68" t="s">
        <v>175</v>
      </c>
      <c r="N500" s="68" t="s">
        <v>176</v>
      </c>
      <c r="O500" s="68" t="s">
        <v>7329</v>
      </c>
      <c r="P500" s="72" t="s">
        <v>6357</v>
      </c>
      <c r="Q500" s="68" t="s">
        <v>49</v>
      </c>
      <c r="R500" s="68" t="s">
        <v>6402</v>
      </c>
      <c r="S500" s="68">
        <v>51</v>
      </c>
      <c r="T500" s="68">
        <v>61</v>
      </c>
      <c r="U500" s="68">
        <v>-0.19</v>
      </c>
      <c r="V500" s="68">
        <v>112.17</v>
      </c>
      <c r="W500" s="68">
        <v>108.92</v>
      </c>
      <c r="X500" s="68">
        <v>0.03</v>
      </c>
      <c r="Y500" s="68">
        <v>487.25</v>
      </c>
      <c r="Z500" s="68">
        <v>483.92</v>
      </c>
      <c r="AA500" s="68">
        <v>0.01</v>
      </c>
      <c r="AB500" s="73">
        <v>109050</v>
      </c>
      <c r="AC500" s="73">
        <v>104120.3</v>
      </c>
      <c r="AD500" s="73">
        <v>116940</v>
      </c>
      <c r="AE500" s="73">
        <v>112688.3</v>
      </c>
      <c r="AF500" s="73"/>
      <c r="AG500" s="73">
        <f>IFERROR(VLOOKUP(J500,'Roll ups'!D:E,2,FALSE),0)</f>
        <v>52239627.039999984</v>
      </c>
      <c r="AH500" s="74">
        <f>IF(Table2[[#This Row],[CATEGORY TTL LOOKUP]]=0,0,IF(Table2[[#This Row],[CATEGORY TTL LOOKUP]]&gt;0,SUM(AB500/AG500)))</f>
        <v>2.0874957609574854E-3</v>
      </c>
      <c r="AI500" s="74" t="str">
        <f>IFERROR(IF(AH500&lt;#REF!,"STRIKE",IF(AH500&gt;=#REF!,"GOOD")),"NO DATA")</f>
        <v>NO DATA</v>
      </c>
      <c r="AJ500" s="75">
        <f>IFERROR(VLOOKUP(K500,'Roll ups'!H:I,2,FALSE),0)</f>
        <v>126094742.97999983</v>
      </c>
      <c r="AK500" s="76">
        <f>IF(Table2[[#This Row],[PRICE TIER LOOKUP]]=0,0,IF(Table2[[#This Row],[PRICE TIER LOOKUP]]&gt;0,SUM(AB500/AJ500)))</f>
        <v>8.6482590330745721E-4</v>
      </c>
      <c r="AL500" s="74" t="e">
        <f>IF(AK500&lt;#REF!,"STRIKE",IF(AK500&gt;=#REF!,"GOOD"))</f>
        <v>#REF!</v>
      </c>
      <c r="AM500" s="75">
        <f>VLOOKUP(H500,'Roll ups'!A:B,2,FALSE)</f>
        <v>325145452.83999985</v>
      </c>
      <c r="AN500" s="77">
        <f t="shared" si="16"/>
        <v>3.3538835941729188E-4</v>
      </c>
      <c r="AO500" s="74" t="str">
        <f>IFERROR(VLOOKUP(Table2[[#This Row],[Product Name]],'Roll ups'!L:P,5,FALSE),"GOOD")</f>
        <v>GOOD</v>
      </c>
      <c r="AP500" s="74">
        <f>Table2[[#This Row],[Retail Dollar Vol Current 12 Mths]]/Table2[[#This Row],[SHELF SALES  LOOKUP]]</f>
        <v>3.596544222857232E-4</v>
      </c>
      <c r="AQ500" s="69">
        <f t="shared" si="17"/>
        <v>0</v>
      </c>
      <c r="AR50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500" s="69" t="e">
        <f>IF(Table2[[#This Row],[Shelf Dollar Vol Current 12 Mths]]&gt;#REF!,"MEETS $ CRITERIA",IF(Table2[[#This Row],[Shelf Dollar Vol Current 12 Mths]]&lt;#REF!+1,"DOES NOT MEET $ CRITERIA"))</f>
        <v>#REF!</v>
      </c>
      <c r="AT500" s="78"/>
    </row>
    <row r="501" spans="1:46" ht="13.8" x14ac:dyDescent="0.3">
      <c r="A501" s="68" t="s">
        <v>2467</v>
      </c>
      <c r="B501" s="69">
        <v>20367</v>
      </c>
      <c r="C501" s="69">
        <v>173</v>
      </c>
      <c r="D501" s="69" t="s">
        <v>25</v>
      </c>
      <c r="E501" s="70" t="s">
        <v>6313</v>
      </c>
      <c r="F501" s="70"/>
      <c r="G501" s="71" t="s">
        <v>7330</v>
      </c>
      <c r="H501" s="69" t="s">
        <v>6315</v>
      </c>
      <c r="I501" s="68" t="s">
        <v>758</v>
      </c>
      <c r="J501" s="68" t="s">
        <v>175</v>
      </c>
      <c r="K501" s="68" t="s">
        <v>132</v>
      </c>
      <c r="L501" s="68" t="s">
        <v>132</v>
      </c>
      <c r="M501" s="68" t="s">
        <v>175</v>
      </c>
      <c r="N501" s="68" t="s">
        <v>176</v>
      </c>
      <c r="O501" s="68" t="s">
        <v>7331</v>
      </c>
      <c r="P501" s="72" t="s">
        <v>6357</v>
      </c>
      <c r="Q501" s="68" t="s">
        <v>49</v>
      </c>
      <c r="R501" s="68" t="s">
        <v>6402</v>
      </c>
      <c r="S501" s="68">
        <v>13</v>
      </c>
      <c r="T501" s="68">
        <v>10.67</v>
      </c>
      <c r="U501" s="68">
        <v>0.2</v>
      </c>
      <c r="V501" s="68">
        <v>50.11</v>
      </c>
      <c r="W501" s="68">
        <v>44.11</v>
      </c>
      <c r="X501" s="68">
        <v>0.12</v>
      </c>
      <c r="Y501" s="68">
        <v>165.1</v>
      </c>
      <c r="Z501" s="68">
        <v>160.75</v>
      </c>
      <c r="AA501" s="68">
        <v>0.03</v>
      </c>
      <c r="AB501" s="73">
        <v>35693.4</v>
      </c>
      <c r="AC501" s="73">
        <v>35164.300000000003</v>
      </c>
      <c r="AD501" s="73">
        <v>37001.4</v>
      </c>
      <c r="AE501" s="73">
        <v>36030.300000000003</v>
      </c>
      <c r="AF501" s="73"/>
      <c r="AG501" s="73">
        <f>IFERROR(VLOOKUP(J501,'Roll ups'!D:E,2,FALSE),0)</f>
        <v>52239627.039999984</v>
      </c>
      <c r="AH501" s="74">
        <f>IF(Table2[[#This Row],[CATEGORY TTL LOOKUP]]=0,0,IF(Table2[[#This Row],[CATEGORY TTL LOOKUP]]&gt;0,SUM(AB501/AG501)))</f>
        <v>6.8326291787400197E-4</v>
      </c>
      <c r="AI501" s="74" t="str">
        <f>IFERROR(IF(AH501&lt;#REF!,"STRIKE",IF(AH501&gt;=#REF!,"GOOD")),"NO DATA")</f>
        <v>NO DATA</v>
      </c>
      <c r="AJ501" s="75">
        <f>IFERROR(VLOOKUP(K501,'Roll ups'!H:I,2,FALSE),0)</f>
        <v>126094742.97999983</v>
      </c>
      <c r="AK501" s="76">
        <f>IF(Table2[[#This Row],[PRICE TIER LOOKUP]]=0,0,IF(Table2[[#This Row],[PRICE TIER LOOKUP]]&gt;0,SUM(AB501/AJ501)))</f>
        <v>2.8306810542975144E-4</v>
      </c>
      <c r="AL501" s="74" t="e">
        <f>IF(AK501&lt;#REF!,"STRIKE",IF(AK501&gt;=#REF!,"GOOD"))</f>
        <v>#REF!</v>
      </c>
      <c r="AM501" s="75">
        <f>VLOOKUP(H501,'Roll ups'!A:B,2,FALSE)</f>
        <v>325145452.83999985</v>
      </c>
      <c r="AN501" s="77">
        <f t="shared" si="16"/>
        <v>1.0977671589202353E-4</v>
      </c>
      <c r="AO501" s="74" t="str">
        <f>IFERROR(VLOOKUP(Table2[[#This Row],[Product Name]],'Roll ups'!L:P,5,FALSE),"GOOD")</f>
        <v>GOOD</v>
      </c>
      <c r="AP501" s="74">
        <f>Table2[[#This Row],[Retail Dollar Vol Current 12 Mths]]/Table2[[#This Row],[SHELF SALES  LOOKUP]]</f>
        <v>1.1379953087705625E-4</v>
      </c>
      <c r="AQ501" s="69">
        <f t="shared" si="17"/>
        <v>0</v>
      </c>
      <c r="AR50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501" s="69" t="e">
        <f>IF(Table2[[#This Row],[Shelf Dollar Vol Current 12 Mths]]&gt;#REF!,"MEETS $ CRITERIA",IF(Table2[[#This Row],[Shelf Dollar Vol Current 12 Mths]]&lt;#REF!+1,"DOES NOT MEET $ CRITERIA"))</f>
        <v>#REF!</v>
      </c>
      <c r="AT501" s="78"/>
    </row>
    <row r="502" spans="1:46" ht="13.8" x14ac:dyDescent="0.3">
      <c r="A502" s="68" t="s">
        <v>3451</v>
      </c>
      <c r="B502" s="69">
        <v>20368</v>
      </c>
      <c r="C502" s="69">
        <v>235</v>
      </c>
      <c r="D502" s="69" t="s">
        <v>25</v>
      </c>
      <c r="E502" s="70" t="s">
        <v>6313</v>
      </c>
      <c r="F502" s="70"/>
      <c r="G502" s="71" t="s">
        <v>7332</v>
      </c>
      <c r="H502" s="69" t="s">
        <v>6315</v>
      </c>
      <c r="I502" s="68" t="s">
        <v>758</v>
      </c>
      <c r="J502" s="68" t="s">
        <v>175</v>
      </c>
      <c r="K502" s="68" t="s">
        <v>132</v>
      </c>
      <c r="L502" s="68" t="s">
        <v>132</v>
      </c>
      <c r="M502" s="68" t="s">
        <v>175</v>
      </c>
      <c r="N502" s="68" t="s">
        <v>176</v>
      </c>
      <c r="O502" s="68" t="s">
        <v>7333</v>
      </c>
      <c r="P502" s="72" t="s">
        <v>6357</v>
      </c>
      <c r="Q502" s="68" t="s">
        <v>49</v>
      </c>
      <c r="R502" s="68" t="s">
        <v>6402</v>
      </c>
      <c r="S502" s="68">
        <v>21</v>
      </c>
      <c r="T502" s="68">
        <v>35</v>
      </c>
      <c r="U502" s="68">
        <v>-0.67</v>
      </c>
      <c r="V502" s="68">
        <v>71.180000000000007</v>
      </c>
      <c r="W502" s="68">
        <v>65.34</v>
      </c>
      <c r="X502" s="68">
        <v>0.08</v>
      </c>
      <c r="Y502" s="68">
        <v>518.04999999999995</v>
      </c>
      <c r="Z502" s="68">
        <v>452.12</v>
      </c>
      <c r="AA502" s="68">
        <v>0.13</v>
      </c>
      <c r="AB502" s="73">
        <v>96203.76</v>
      </c>
      <c r="AC502" s="73">
        <v>80816.039999999994</v>
      </c>
      <c r="AD502" s="73">
        <v>100139.76</v>
      </c>
      <c r="AE502" s="73">
        <v>84613.32</v>
      </c>
      <c r="AF502" s="73"/>
      <c r="AG502" s="73">
        <f>IFERROR(VLOOKUP(J502,'Roll ups'!D:E,2,FALSE),0)</f>
        <v>52239627.039999984</v>
      </c>
      <c r="AH502" s="74">
        <f>IF(Table2[[#This Row],[CATEGORY TTL LOOKUP]]=0,0,IF(Table2[[#This Row],[CATEGORY TTL LOOKUP]]&gt;0,SUM(AB502/AG502)))</f>
        <v>1.8415858889332534E-3</v>
      </c>
      <c r="AI502" s="74" t="str">
        <f>IFERROR(IF(AH502&lt;#REF!,"STRIKE",IF(AH502&gt;=#REF!,"GOOD")),"NO DATA")</f>
        <v>NO DATA</v>
      </c>
      <c r="AJ502" s="75">
        <f>IFERROR(VLOOKUP(K502,'Roll ups'!H:I,2,FALSE),0)</f>
        <v>126094742.97999983</v>
      </c>
      <c r="AK502" s="76">
        <f>IF(Table2[[#This Row],[PRICE TIER LOOKUP]]=0,0,IF(Table2[[#This Row],[PRICE TIER LOOKUP]]&gt;0,SUM(AB502/AJ502)))</f>
        <v>7.6294822231612856E-4</v>
      </c>
      <c r="AL502" s="74" t="e">
        <f>IF(AK502&lt;#REF!,"STRIKE",IF(AK502&gt;=#REF!,"GOOD"))</f>
        <v>#REF!</v>
      </c>
      <c r="AM502" s="75">
        <f>VLOOKUP(H502,'Roll ups'!A:B,2,FALSE)</f>
        <v>325145452.83999985</v>
      </c>
      <c r="AN502" s="77">
        <f t="shared" si="16"/>
        <v>2.9587914934594119E-4</v>
      </c>
      <c r="AO502" s="74" t="str">
        <f>IFERROR(VLOOKUP(Table2[[#This Row],[Product Name]],'Roll ups'!L:P,5,FALSE),"GOOD")</f>
        <v>GOOD</v>
      </c>
      <c r="AP502" s="74">
        <f>Table2[[#This Row],[Retail Dollar Vol Current 12 Mths]]/Table2[[#This Row],[SHELF SALES  LOOKUP]]</f>
        <v>3.0798450086053504E-4</v>
      </c>
      <c r="AQ502" s="69">
        <f t="shared" si="17"/>
        <v>0</v>
      </c>
      <c r="AR50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502" s="69" t="e">
        <f>IF(Table2[[#This Row],[Shelf Dollar Vol Current 12 Mths]]&gt;#REF!,"MEETS $ CRITERIA",IF(Table2[[#This Row],[Shelf Dollar Vol Current 12 Mths]]&lt;#REF!+1,"DOES NOT MEET $ CRITERIA"))</f>
        <v>#REF!</v>
      </c>
      <c r="AT502" s="78"/>
    </row>
    <row r="503" spans="1:46" ht="13.8" x14ac:dyDescent="0.3">
      <c r="A503" s="68" t="s">
        <v>5404</v>
      </c>
      <c r="B503" s="69">
        <v>20536</v>
      </c>
      <c r="C503" s="69">
        <v>465</v>
      </c>
      <c r="D503" s="69" t="s">
        <v>25</v>
      </c>
      <c r="E503" s="70" t="s">
        <v>6313</v>
      </c>
      <c r="F503" s="70"/>
      <c r="G503" s="71" t="s">
        <v>7334</v>
      </c>
      <c r="H503" s="69" t="s">
        <v>6315</v>
      </c>
      <c r="I503" s="68" t="s">
        <v>758</v>
      </c>
      <c r="J503" s="68" t="s">
        <v>175</v>
      </c>
      <c r="K503" s="68" t="s">
        <v>104</v>
      </c>
      <c r="L503" s="68" t="s">
        <v>89</v>
      </c>
      <c r="M503" s="68" t="s">
        <v>175</v>
      </c>
      <c r="N503" s="68" t="s">
        <v>176</v>
      </c>
      <c r="O503" s="68" t="s">
        <v>7335</v>
      </c>
      <c r="P503" s="72" t="s">
        <v>6357</v>
      </c>
      <c r="Q503" s="68" t="s">
        <v>213</v>
      </c>
      <c r="R503" s="68" t="s">
        <v>6402</v>
      </c>
      <c r="S503" s="68">
        <v>31</v>
      </c>
      <c r="T503" s="68">
        <v>32</v>
      </c>
      <c r="U503" s="68">
        <v>-0.03</v>
      </c>
      <c r="V503" s="68">
        <v>101</v>
      </c>
      <c r="W503" s="68">
        <v>103</v>
      </c>
      <c r="X503" s="68">
        <v>-0.02</v>
      </c>
      <c r="Y503" s="68">
        <v>415.5</v>
      </c>
      <c r="Z503" s="68">
        <v>522</v>
      </c>
      <c r="AA503" s="68">
        <v>-0.26</v>
      </c>
      <c r="AB503" s="73">
        <v>41234.22</v>
      </c>
      <c r="AC503" s="73">
        <v>49571.28</v>
      </c>
      <c r="AD503" s="73">
        <v>41234.22</v>
      </c>
      <c r="AE503" s="73">
        <v>49571.28</v>
      </c>
      <c r="AF503" s="73"/>
      <c r="AG503" s="73">
        <f>IFERROR(VLOOKUP(J503,'Roll ups'!D:E,2,FALSE),0)</f>
        <v>52239627.039999984</v>
      </c>
      <c r="AH503" s="74">
        <f>IF(Table2[[#This Row],[CATEGORY TTL LOOKUP]]=0,0,IF(Table2[[#This Row],[CATEGORY TTL LOOKUP]]&gt;0,SUM(AB503/AG503)))</f>
        <v>7.8932837649141102E-4</v>
      </c>
      <c r="AI503" s="74" t="str">
        <f>IFERROR(IF(AH503&lt;#REF!,"STRIKE",IF(AH503&gt;=#REF!,"GOOD")),"NO DATA")</f>
        <v>NO DATA</v>
      </c>
      <c r="AJ503" s="75">
        <f>IFERROR(VLOOKUP(K503,'Roll ups'!H:I,2,FALSE),0)</f>
        <v>34230392.709999993</v>
      </c>
      <c r="AK503" s="76">
        <f>IF(Table2[[#This Row],[PRICE TIER LOOKUP]]=0,0,IF(Table2[[#This Row],[PRICE TIER LOOKUP]]&gt;0,SUM(AB503/AJ503)))</f>
        <v>1.2046084410814815E-3</v>
      </c>
      <c r="AL503" s="74" t="e">
        <f>IF(AK503&lt;#REF!,"STRIKE",IF(AK503&gt;=#REF!,"GOOD"))</f>
        <v>#REF!</v>
      </c>
      <c r="AM503" s="75">
        <f>VLOOKUP(H503,'Roll ups'!A:B,2,FALSE)</f>
        <v>325145452.83999985</v>
      </c>
      <c r="AN503" s="77">
        <f t="shared" si="16"/>
        <v>1.2681776614077657E-4</v>
      </c>
      <c r="AO503" s="74" t="str">
        <f>IFERROR(VLOOKUP(Table2[[#This Row],[Product Name]],'Roll ups'!L:P,5,FALSE),"GOOD")</f>
        <v>GOOD</v>
      </c>
      <c r="AP503" s="74">
        <f>Table2[[#This Row],[Retail Dollar Vol Current 12 Mths]]/Table2[[#This Row],[SHELF SALES  LOOKUP]]</f>
        <v>1.2681776614077657E-4</v>
      </c>
      <c r="AQ503" s="69">
        <f t="shared" si="17"/>
        <v>0</v>
      </c>
      <c r="AR50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503" s="69" t="e">
        <f>IF(Table2[[#This Row],[Shelf Dollar Vol Current 12 Mths]]&gt;#REF!,"MEETS $ CRITERIA",IF(Table2[[#This Row],[Shelf Dollar Vol Current 12 Mths]]&lt;#REF!+1,"DOES NOT MEET $ CRITERIA"))</f>
        <v>#REF!</v>
      </c>
      <c r="AT503" s="78"/>
    </row>
    <row r="504" spans="1:46" ht="13.8" x14ac:dyDescent="0.3">
      <c r="A504" s="68" t="s">
        <v>5401</v>
      </c>
      <c r="B504" s="69">
        <v>20537</v>
      </c>
      <c r="C504" s="69">
        <v>382</v>
      </c>
      <c r="D504" s="69" t="s">
        <v>25</v>
      </c>
      <c r="E504" s="70" t="s">
        <v>6313</v>
      </c>
      <c r="F504" s="70"/>
      <c r="G504" s="71" t="s">
        <v>7336</v>
      </c>
      <c r="H504" s="69" t="s">
        <v>6315</v>
      </c>
      <c r="I504" s="68" t="s">
        <v>758</v>
      </c>
      <c r="J504" s="68" t="s">
        <v>175</v>
      </c>
      <c r="K504" s="68" t="s">
        <v>104</v>
      </c>
      <c r="L504" s="68" t="s">
        <v>89</v>
      </c>
      <c r="M504" s="68" t="s">
        <v>175</v>
      </c>
      <c r="N504" s="68" t="s">
        <v>176</v>
      </c>
      <c r="O504" s="68" t="s">
        <v>7337</v>
      </c>
      <c r="P504" s="72" t="s">
        <v>6357</v>
      </c>
      <c r="Q504" s="68" t="s">
        <v>213</v>
      </c>
      <c r="R504" s="68" t="s">
        <v>6402</v>
      </c>
      <c r="S504" s="68">
        <v>45</v>
      </c>
      <c r="T504" s="68">
        <v>46.78</v>
      </c>
      <c r="U504" s="68">
        <v>-0.03</v>
      </c>
      <c r="V504" s="68">
        <v>151.97999999999999</v>
      </c>
      <c r="W504" s="68">
        <v>134.99</v>
      </c>
      <c r="X504" s="68">
        <v>0.11</v>
      </c>
      <c r="Y504" s="68">
        <v>648.83000000000004</v>
      </c>
      <c r="Z504" s="68">
        <v>1018.16</v>
      </c>
      <c r="AA504" s="68">
        <v>-0.56999999999999995</v>
      </c>
      <c r="AB504" s="73">
        <v>54451.199999999997</v>
      </c>
      <c r="AC504" s="73">
        <v>82743.22</v>
      </c>
      <c r="AD504" s="73">
        <v>55363.199999999997</v>
      </c>
      <c r="AE504" s="73">
        <v>82743.22</v>
      </c>
      <c r="AF504" s="73"/>
      <c r="AG504" s="73">
        <f>IFERROR(VLOOKUP(J504,'Roll ups'!D:E,2,FALSE),0)</f>
        <v>52239627.039999984</v>
      </c>
      <c r="AH504" s="74">
        <f>IF(Table2[[#This Row],[CATEGORY TTL LOOKUP]]=0,0,IF(Table2[[#This Row],[CATEGORY TTL LOOKUP]]&gt;0,SUM(AB504/AG504)))</f>
        <v>1.0423351598262101E-3</v>
      </c>
      <c r="AI504" s="74" t="str">
        <f>IFERROR(IF(AH504&lt;#REF!,"STRIKE",IF(AH504&gt;=#REF!,"GOOD")),"NO DATA")</f>
        <v>NO DATA</v>
      </c>
      <c r="AJ504" s="75">
        <f>IFERROR(VLOOKUP(K504,'Roll ups'!H:I,2,FALSE),0)</f>
        <v>34230392.709999993</v>
      </c>
      <c r="AK504" s="76">
        <f>IF(Table2[[#This Row],[PRICE TIER LOOKUP]]=0,0,IF(Table2[[#This Row],[PRICE TIER LOOKUP]]&gt;0,SUM(AB504/AJ504)))</f>
        <v>1.5907267106547902E-3</v>
      </c>
      <c r="AL504" s="74" t="e">
        <f>IF(AK504&lt;#REF!,"STRIKE",IF(AK504&gt;=#REF!,"GOOD"))</f>
        <v>#REF!</v>
      </c>
      <c r="AM504" s="75">
        <f>VLOOKUP(H504,'Roll ups'!A:B,2,FALSE)</f>
        <v>325145452.83999985</v>
      </c>
      <c r="AN504" s="77">
        <f t="shared" si="16"/>
        <v>1.6746720436774731E-4</v>
      </c>
      <c r="AO504" s="74" t="str">
        <f>IFERROR(VLOOKUP(Table2[[#This Row],[Product Name]],'Roll ups'!L:P,5,FALSE),"GOOD")</f>
        <v>GOOD</v>
      </c>
      <c r="AP504" s="74">
        <f>Table2[[#This Row],[Retail Dollar Vol Current 12 Mths]]/Table2[[#This Row],[SHELF SALES  LOOKUP]]</f>
        <v>1.702721028894215E-4</v>
      </c>
      <c r="AQ504" s="69">
        <f t="shared" si="17"/>
        <v>0</v>
      </c>
      <c r="AR50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504" s="69" t="e">
        <f>IF(Table2[[#This Row],[Shelf Dollar Vol Current 12 Mths]]&gt;#REF!,"MEETS $ CRITERIA",IF(Table2[[#This Row],[Shelf Dollar Vol Current 12 Mths]]&lt;#REF!+1,"DOES NOT MEET $ CRITERIA"))</f>
        <v>#REF!</v>
      </c>
      <c r="AT504" s="78"/>
    </row>
    <row r="505" spans="1:46" ht="13.8" x14ac:dyDescent="0.3">
      <c r="A505" s="68" t="s">
        <v>5178</v>
      </c>
      <c r="B505" s="69">
        <v>20538</v>
      </c>
      <c r="C505" s="69">
        <v>618</v>
      </c>
      <c r="D505" s="69" t="s">
        <v>25</v>
      </c>
      <c r="E505" s="70" t="s">
        <v>6313</v>
      </c>
      <c r="F505" s="70"/>
      <c r="G505" s="71" t="s">
        <v>7338</v>
      </c>
      <c r="H505" s="69" t="s">
        <v>6315</v>
      </c>
      <c r="I505" s="68" t="s">
        <v>758</v>
      </c>
      <c r="J505" s="68" t="s">
        <v>175</v>
      </c>
      <c r="K505" s="68" t="s">
        <v>104</v>
      </c>
      <c r="L505" s="68" t="s">
        <v>89</v>
      </c>
      <c r="M505" s="68" t="s">
        <v>175</v>
      </c>
      <c r="N505" s="68" t="s">
        <v>176</v>
      </c>
      <c r="O505" s="68" t="s">
        <v>7339</v>
      </c>
      <c r="P505" s="72" t="s">
        <v>6357</v>
      </c>
      <c r="Q505" s="68" t="s">
        <v>213</v>
      </c>
      <c r="R505" s="68" t="s">
        <v>6402</v>
      </c>
      <c r="S505" s="68">
        <v>333</v>
      </c>
      <c r="T505" s="68">
        <v>434.02</v>
      </c>
      <c r="U505" s="68">
        <v>-0.31</v>
      </c>
      <c r="V505" s="68">
        <v>1085.04</v>
      </c>
      <c r="W505" s="68">
        <v>1179.55</v>
      </c>
      <c r="X505" s="68">
        <v>-0.09</v>
      </c>
      <c r="Y505" s="68">
        <v>4425.7299999999996</v>
      </c>
      <c r="Z505" s="68">
        <v>4636.8900000000003</v>
      </c>
      <c r="AA505" s="68">
        <v>-0.05</v>
      </c>
      <c r="AB505" s="73">
        <v>372808.8</v>
      </c>
      <c r="AC505" s="73">
        <v>371506.28</v>
      </c>
      <c r="AD505" s="73">
        <v>372808.8</v>
      </c>
      <c r="AE505" s="73">
        <v>374907.08</v>
      </c>
      <c r="AF505" s="73"/>
      <c r="AG505" s="73">
        <f>IFERROR(VLOOKUP(J505,'Roll ups'!D:E,2,FALSE),0)</f>
        <v>52239627.039999984</v>
      </c>
      <c r="AH505" s="74">
        <f>IF(Table2[[#This Row],[CATEGORY TTL LOOKUP]]=0,0,IF(Table2[[#This Row],[CATEGORY TTL LOOKUP]]&gt;0,SUM(AB505/AG505)))</f>
        <v>7.1365134309733791E-3</v>
      </c>
      <c r="AI505" s="74" t="str">
        <f>IFERROR(IF(AH505&lt;#REF!,"STRIKE",IF(AH505&gt;=#REF!,"GOOD")),"NO DATA")</f>
        <v>NO DATA</v>
      </c>
      <c r="AJ505" s="75">
        <f>IFERROR(VLOOKUP(K505,'Roll ups'!H:I,2,FALSE),0)</f>
        <v>34230392.709999993</v>
      </c>
      <c r="AK505" s="76">
        <f>IF(Table2[[#This Row],[PRICE TIER LOOKUP]]=0,0,IF(Table2[[#This Row],[PRICE TIER LOOKUP]]&gt;0,SUM(AB505/AJ505)))</f>
        <v>1.0891163392673799E-2</v>
      </c>
      <c r="AL505" s="74" t="e">
        <f>IF(AK505&lt;#REF!,"STRIKE",IF(AK505&gt;=#REF!,"GOOD"))</f>
        <v>#REF!</v>
      </c>
      <c r="AM505" s="75">
        <f>VLOOKUP(H505,'Roll ups'!A:B,2,FALSE)</f>
        <v>325145452.83999985</v>
      </c>
      <c r="AN505" s="77">
        <f t="shared" si="16"/>
        <v>1.1465908464771139E-3</v>
      </c>
      <c r="AO505" s="74" t="str">
        <f>IFERROR(VLOOKUP(Table2[[#This Row],[Product Name]],'Roll ups'!L:P,5,FALSE),"GOOD")</f>
        <v>GOOD</v>
      </c>
      <c r="AP505" s="74">
        <f>Table2[[#This Row],[Retail Dollar Vol Current 12 Mths]]/Table2[[#This Row],[SHELF SALES  LOOKUP]]</f>
        <v>1.1465908464771139E-3</v>
      </c>
      <c r="AQ505" s="69">
        <f t="shared" si="17"/>
        <v>0</v>
      </c>
      <c r="AR50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505" s="69" t="e">
        <f>IF(Table2[[#This Row],[Shelf Dollar Vol Current 12 Mths]]&gt;#REF!,"MEETS $ CRITERIA",IF(Table2[[#This Row],[Shelf Dollar Vol Current 12 Mths]]&lt;#REF!+1,"DOES NOT MEET $ CRITERIA"))</f>
        <v>#REF!</v>
      </c>
      <c r="AT505" s="78"/>
    </row>
    <row r="506" spans="1:46" ht="13.8" x14ac:dyDescent="0.3">
      <c r="A506" s="68" t="s">
        <v>4558</v>
      </c>
      <c r="B506" s="69">
        <v>21236</v>
      </c>
      <c r="C506" s="69">
        <v>522</v>
      </c>
      <c r="D506" s="69" t="s">
        <v>25</v>
      </c>
      <c r="E506" s="70" t="s">
        <v>6313</v>
      </c>
      <c r="F506" s="70"/>
      <c r="G506" s="71" t="s">
        <v>7340</v>
      </c>
      <c r="H506" s="69" t="s">
        <v>6315</v>
      </c>
      <c r="I506" s="68" t="s">
        <v>758</v>
      </c>
      <c r="J506" s="68" t="s">
        <v>175</v>
      </c>
      <c r="K506" s="68" t="s">
        <v>146</v>
      </c>
      <c r="L506" s="68" t="s">
        <v>6320</v>
      </c>
      <c r="M506" s="68" t="s">
        <v>175</v>
      </c>
      <c r="N506" s="68" t="s">
        <v>176</v>
      </c>
      <c r="O506" s="68" t="s">
        <v>7341</v>
      </c>
      <c r="P506" s="72" t="s">
        <v>6357</v>
      </c>
      <c r="Q506" s="68" t="s">
        <v>213</v>
      </c>
      <c r="R506" s="68" t="s">
        <v>31</v>
      </c>
      <c r="S506" s="68">
        <v>50</v>
      </c>
      <c r="T506" s="68">
        <v>28</v>
      </c>
      <c r="U506" s="68">
        <v>0.44</v>
      </c>
      <c r="V506" s="68">
        <v>148.5</v>
      </c>
      <c r="W506" s="68">
        <v>74.5</v>
      </c>
      <c r="X506" s="68">
        <v>0.5</v>
      </c>
      <c r="Y506" s="68">
        <v>670.58</v>
      </c>
      <c r="Z506" s="68">
        <v>303.17</v>
      </c>
      <c r="AA506" s="68">
        <v>0.55000000000000004</v>
      </c>
      <c r="AB506" s="73">
        <v>197319.8</v>
      </c>
      <c r="AC506" s="73">
        <v>86610.58</v>
      </c>
      <c r="AD506" s="73">
        <v>197319.8</v>
      </c>
      <c r="AE506" s="73">
        <v>86610.58</v>
      </c>
      <c r="AF506" s="73"/>
      <c r="AG506" s="73">
        <f>IFERROR(VLOOKUP(J506,'Roll ups'!D:E,2,FALSE),0)</f>
        <v>52239627.039999984</v>
      </c>
      <c r="AH506" s="74">
        <f>IF(Table2[[#This Row],[CATEGORY TTL LOOKUP]]=0,0,IF(Table2[[#This Row],[CATEGORY TTL LOOKUP]]&gt;0,SUM(AB506/AG506)))</f>
        <v>3.7772053741676188E-3</v>
      </c>
      <c r="AI506" s="74" t="str">
        <f>IFERROR(IF(AH506&lt;#REF!,"STRIKE",IF(AH506&gt;=#REF!,"GOOD")),"NO DATA")</f>
        <v>NO DATA</v>
      </c>
      <c r="AJ506" s="75">
        <f>IFERROR(VLOOKUP(K506,'Roll ups'!H:I,2,FALSE),0)</f>
        <v>69119979.479999974</v>
      </c>
      <c r="AK506" s="76">
        <f>IF(Table2[[#This Row],[PRICE TIER LOOKUP]]=0,0,IF(Table2[[#This Row],[PRICE TIER LOOKUP]]&gt;0,SUM(AB506/AJ506)))</f>
        <v>2.8547433243537772E-3</v>
      </c>
      <c r="AL506" s="74" t="e">
        <f>IF(AK506&lt;#REF!,"STRIKE",IF(AK506&gt;=#REF!,"GOOD"))</f>
        <v>#REF!</v>
      </c>
      <c r="AM506" s="75">
        <f>VLOOKUP(H506,'Roll ups'!A:B,2,FALSE)</f>
        <v>325145452.83999985</v>
      </c>
      <c r="AN506" s="77">
        <f t="shared" si="16"/>
        <v>6.0686624486518245E-4</v>
      </c>
      <c r="AO506" s="74" t="str">
        <f>IFERROR(VLOOKUP(Table2[[#This Row],[Product Name]],'Roll ups'!L:P,5,FALSE),"GOOD")</f>
        <v>GOOD</v>
      </c>
      <c r="AP506" s="74">
        <f>Table2[[#This Row],[Retail Dollar Vol Current 12 Mths]]/Table2[[#This Row],[SHELF SALES  LOOKUP]]</f>
        <v>6.0686624486518245E-4</v>
      </c>
      <c r="AQ506" s="69">
        <f t="shared" si="17"/>
        <v>0</v>
      </c>
      <c r="AR50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506" s="69" t="e">
        <f>IF(Table2[[#This Row],[Shelf Dollar Vol Current 12 Mths]]&gt;#REF!,"MEETS $ CRITERIA",IF(Table2[[#This Row],[Shelf Dollar Vol Current 12 Mths]]&lt;#REF!+1,"DOES NOT MEET $ CRITERIA"))</f>
        <v>#REF!</v>
      </c>
      <c r="AT506" s="78"/>
    </row>
    <row r="507" spans="1:46" ht="13.8" x14ac:dyDescent="0.3">
      <c r="A507" s="68" t="s">
        <v>5419</v>
      </c>
      <c r="B507" s="69">
        <v>21480</v>
      </c>
      <c r="C507" s="69">
        <v>439</v>
      </c>
      <c r="D507" s="69" t="s">
        <v>25</v>
      </c>
      <c r="E507" s="70" t="s">
        <v>6313</v>
      </c>
      <c r="F507" s="70"/>
      <c r="G507" s="71" t="s">
        <v>7342</v>
      </c>
      <c r="H507" s="69" t="s">
        <v>6315</v>
      </c>
      <c r="I507" s="68" t="s">
        <v>758</v>
      </c>
      <c r="J507" s="68" t="s">
        <v>175</v>
      </c>
      <c r="K507" s="68" t="s">
        <v>104</v>
      </c>
      <c r="L507" s="68" t="s">
        <v>89</v>
      </c>
      <c r="M507" s="68" t="s">
        <v>175</v>
      </c>
      <c r="N507" s="68" t="s">
        <v>176</v>
      </c>
      <c r="O507" s="68" t="s">
        <v>7343</v>
      </c>
      <c r="P507" s="72" t="s">
        <v>6357</v>
      </c>
      <c r="Q507" s="68" t="s">
        <v>194</v>
      </c>
      <c r="R507" s="68" t="s">
        <v>6402</v>
      </c>
      <c r="S507" s="68">
        <v>98</v>
      </c>
      <c r="T507" s="68">
        <v>111</v>
      </c>
      <c r="U507" s="68">
        <v>-0.13</v>
      </c>
      <c r="V507" s="68">
        <v>271.25</v>
      </c>
      <c r="W507" s="68">
        <v>281.83</v>
      </c>
      <c r="X507" s="68">
        <v>-0.04</v>
      </c>
      <c r="Y507" s="68">
        <v>1034.92</v>
      </c>
      <c r="Z507" s="68">
        <v>968.58</v>
      </c>
      <c r="AA507" s="68">
        <v>0.06</v>
      </c>
      <c r="AB507" s="73">
        <v>124065.81</v>
      </c>
      <c r="AC507" s="73">
        <v>114146.41</v>
      </c>
      <c r="AD507" s="73">
        <v>124065.81</v>
      </c>
      <c r="AE507" s="73">
        <v>114146.41</v>
      </c>
      <c r="AF507" s="73"/>
      <c r="AG507" s="73">
        <f>IFERROR(VLOOKUP(J507,'Roll ups'!D:E,2,FALSE),0)</f>
        <v>52239627.039999984</v>
      </c>
      <c r="AH507" s="74">
        <f>IF(Table2[[#This Row],[CATEGORY TTL LOOKUP]]=0,0,IF(Table2[[#This Row],[CATEGORY TTL LOOKUP]]&gt;0,SUM(AB507/AG507)))</f>
        <v>2.3749367487827309E-3</v>
      </c>
      <c r="AI507" s="74" t="str">
        <f>IFERROR(IF(AH507&lt;#REF!,"STRIKE",IF(AH507&gt;=#REF!,"GOOD")),"NO DATA")</f>
        <v>NO DATA</v>
      </c>
      <c r="AJ507" s="75">
        <f>IFERROR(VLOOKUP(K507,'Roll ups'!H:I,2,FALSE),0)</f>
        <v>34230392.709999993</v>
      </c>
      <c r="AK507" s="76">
        <f>IF(Table2[[#This Row],[PRICE TIER LOOKUP]]=0,0,IF(Table2[[#This Row],[PRICE TIER LOOKUP]]&gt;0,SUM(AB507/AJ507)))</f>
        <v>3.6244343163423795E-3</v>
      </c>
      <c r="AL507" s="74" t="e">
        <f>IF(AK507&lt;#REF!,"STRIKE",IF(AK507&gt;=#REF!,"GOOD"))</f>
        <v>#REF!</v>
      </c>
      <c r="AM507" s="75">
        <f>VLOOKUP(H507,'Roll ups'!A:B,2,FALSE)</f>
        <v>325145452.83999985</v>
      </c>
      <c r="AN507" s="77">
        <f t="shared" si="16"/>
        <v>3.8157018317906872E-4</v>
      </c>
      <c r="AO507" s="74" t="str">
        <f>IFERROR(VLOOKUP(Table2[[#This Row],[Product Name]],'Roll ups'!L:P,5,FALSE),"GOOD")</f>
        <v>GOOD</v>
      </c>
      <c r="AP507" s="74">
        <f>Table2[[#This Row],[Retail Dollar Vol Current 12 Mths]]/Table2[[#This Row],[SHELF SALES  LOOKUP]]</f>
        <v>3.8157018317906872E-4</v>
      </c>
      <c r="AQ507" s="69">
        <f t="shared" si="17"/>
        <v>0</v>
      </c>
      <c r="AR50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507" s="69" t="e">
        <f>IF(Table2[[#This Row],[Shelf Dollar Vol Current 12 Mths]]&gt;#REF!,"MEETS $ CRITERIA",IF(Table2[[#This Row],[Shelf Dollar Vol Current 12 Mths]]&lt;#REF!+1,"DOES NOT MEET $ CRITERIA"))</f>
        <v>#REF!</v>
      </c>
      <c r="AT507" s="78"/>
    </row>
    <row r="508" spans="1:46" ht="13.8" x14ac:dyDescent="0.3">
      <c r="A508" s="68" t="s">
        <v>5253</v>
      </c>
      <c r="B508" s="69">
        <v>21482</v>
      </c>
      <c r="C508" s="69">
        <v>390</v>
      </c>
      <c r="D508" s="69" t="s">
        <v>25</v>
      </c>
      <c r="E508" s="70" t="s">
        <v>6313</v>
      </c>
      <c r="F508" s="70"/>
      <c r="G508" s="71" t="s">
        <v>7344</v>
      </c>
      <c r="H508" s="69" t="s">
        <v>6315</v>
      </c>
      <c r="I508" s="68" t="s">
        <v>758</v>
      </c>
      <c r="J508" s="68" t="s">
        <v>175</v>
      </c>
      <c r="K508" s="68" t="s">
        <v>104</v>
      </c>
      <c r="L508" s="68" t="s">
        <v>89</v>
      </c>
      <c r="M508" s="68" t="s">
        <v>175</v>
      </c>
      <c r="N508" s="68" t="s">
        <v>176</v>
      </c>
      <c r="O508" s="68" t="s">
        <v>7345</v>
      </c>
      <c r="P508" s="72" t="s">
        <v>6357</v>
      </c>
      <c r="Q508" s="68" t="s">
        <v>194</v>
      </c>
      <c r="R508" s="68" t="s">
        <v>6402</v>
      </c>
      <c r="S508" s="68">
        <v>210</v>
      </c>
      <c r="T508" s="68">
        <v>197.17</v>
      </c>
      <c r="U508" s="68">
        <v>0.06</v>
      </c>
      <c r="V508" s="68">
        <v>603.19000000000005</v>
      </c>
      <c r="W508" s="68">
        <v>608.82000000000005</v>
      </c>
      <c r="X508" s="68">
        <v>-0.01</v>
      </c>
      <c r="Y508" s="68">
        <v>2409.06</v>
      </c>
      <c r="Z508" s="68">
        <v>2684.21</v>
      </c>
      <c r="AA508" s="68">
        <v>-0.11</v>
      </c>
      <c r="AB508" s="73">
        <v>238116.58</v>
      </c>
      <c r="AC508" s="73">
        <v>260954.56</v>
      </c>
      <c r="AD508" s="73">
        <v>238116.58</v>
      </c>
      <c r="AE508" s="73">
        <v>260954.56</v>
      </c>
      <c r="AF508" s="73"/>
      <c r="AG508" s="73">
        <f>IFERROR(VLOOKUP(J508,'Roll ups'!D:E,2,FALSE),0)</f>
        <v>52239627.039999984</v>
      </c>
      <c r="AH508" s="74">
        <f>IF(Table2[[#This Row],[CATEGORY TTL LOOKUP]]=0,0,IF(Table2[[#This Row],[CATEGORY TTL LOOKUP]]&gt;0,SUM(AB508/AG508)))</f>
        <v>4.5581600308454281E-3</v>
      </c>
      <c r="AI508" s="74" t="str">
        <f>IFERROR(IF(AH508&lt;#REF!,"STRIKE",IF(AH508&gt;=#REF!,"GOOD")),"NO DATA")</f>
        <v>NO DATA</v>
      </c>
      <c r="AJ508" s="75">
        <f>IFERROR(VLOOKUP(K508,'Roll ups'!H:I,2,FALSE),0)</f>
        <v>34230392.709999993</v>
      </c>
      <c r="AK508" s="76">
        <f>IF(Table2[[#This Row],[PRICE TIER LOOKUP]]=0,0,IF(Table2[[#This Row],[PRICE TIER LOOKUP]]&gt;0,SUM(AB508/AJ508)))</f>
        <v>6.9562912122371626E-3</v>
      </c>
      <c r="AL508" s="74" t="e">
        <f>IF(AK508&lt;#REF!,"STRIKE",IF(AK508&gt;=#REF!,"GOOD"))</f>
        <v>#REF!</v>
      </c>
      <c r="AM508" s="75">
        <f>VLOOKUP(H508,'Roll ups'!A:B,2,FALSE)</f>
        <v>325145452.83999985</v>
      </c>
      <c r="AN508" s="77">
        <f t="shared" si="16"/>
        <v>7.3233864389047536E-4</v>
      </c>
      <c r="AO508" s="74" t="str">
        <f>IFERROR(VLOOKUP(Table2[[#This Row],[Product Name]],'Roll ups'!L:P,5,FALSE),"GOOD")</f>
        <v>GOOD</v>
      </c>
      <c r="AP508" s="74">
        <f>Table2[[#This Row],[Retail Dollar Vol Current 12 Mths]]/Table2[[#This Row],[SHELF SALES  LOOKUP]]</f>
        <v>7.3233864389047536E-4</v>
      </c>
      <c r="AQ508" s="69">
        <f t="shared" si="17"/>
        <v>0</v>
      </c>
      <c r="AR50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508" s="69" t="e">
        <f>IF(Table2[[#This Row],[Shelf Dollar Vol Current 12 Mths]]&gt;#REF!,"MEETS $ CRITERIA",IF(Table2[[#This Row],[Shelf Dollar Vol Current 12 Mths]]&lt;#REF!+1,"DOES NOT MEET $ CRITERIA"))</f>
        <v>#REF!</v>
      </c>
      <c r="AT508" s="78"/>
    </row>
    <row r="509" spans="1:46" ht="13.8" x14ac:dyDescent="0.3">
      <c r="A509" s="68" t="s">
        <v>2774</v>
      </c>
      <c r="B509" s="69">
        <v>21597</v>
      </c>
      <c r="C509" s="69">
        <v>181</v>
      </c>
      <c r="D509" s="69" t="s">
        <v>25</v>
      </c>
      <c r="E509" s="70" t="s">
        <v>6313</v>
      </c>
      <c r="F509" s="70"/>
      <c r="G509" s="71" t="s">
        <v>7346</v>
      </c>
      <c r="H509" s="69" t="s">
        <v>6315</v>
      </c>
      <c r="I509" s="68" t="s">
        <v>758</v>
      </c>
      <c r="J509" s="68" t="s">
        <v>175</v>
      </c>
      <c r="K509" s="68" t="s">
        <v>104</v>
      </c>
      <c r="L509" s="68" t="s">
        <v>104</v>
      </c>
      <c r="M509" s="68" t="s">
        <v>175</v>
      </c>
      <c r="N509" s="68" t="s">
        <v>176</v>
      </c>
      <c r="O509" s="68" t="s">
        <v>7347</v>
      </c>
      <c r="P509" s="72" t="s">
        <v>6357</v>
      </c>
      <c r="Q509" s="68" t="s">
        <v>213</v>
      </c>
      <c r="R509" s="68" t="s">
        <v>31</v>
      </c>
      <c r="S509" s="68">
        <v>23</v>
      </c>
      <c r="T509" s="68">
        <v>41.33</v>
      </c>
      <c r="U509" s="68">
        <v>-0.81</v>
      </c>
      <c r="V509" s="68">
        <v>57.88</v>
      </c>
      <c r="W509" s="68">
        <v>119.99</v>
      </c>
      <c r="X509" s="68">
        <v>-1.07</v>
      </c>
      <c r="Y509" s="68">
        <v>367.63</v>
      </c>
      <c r="Z509" s="68">
        <v>415.4</v>
      </c>
      <c r="AA509" s="68">
        <v>-0.13</v>
      </c>
      <c r="AB509" s="73">
        <v>26703.63</v>
      </c>
      <c r="AC509" s="73">
        <v>30509.78</v>
      </c>
      <c r="AD509" s="73">
        <v>26703.63</v>
      </c>
      <c r="AE509" s="73">
        <v>30509.78</v>
      </c>
      <c r="AF509" s="73"/>
      <c r="AG509" s="73">
        <f>IFERROR(VLOOKUP(J509,'Roll ups'!D:E,2,FALSE),0)</f>
        <v>52239627.039999984</v>
      </c>
      <c r="AH509" s="74">
        <f>IF(Table2[[#This Row],[CATEGORY TTL LOOKUP]]=0,0,IF(Table2[[#This Row],[CATEGORY TTL LOOKUP]]&gt;0,SUM(AB509/AG509)))</f>
        <v>5.1117573981822231E-4</v>
      </c>
      <c r="AI509" s="74" t="str">
        <f>IFERROR(IF(AH509&lt;#REF!,"STRIKE",IF(AH509&gt;=#REF!,"GOOD")),"NO DATA")</f>
        <v>NO DATA</v>
      </c>
      <c r="AJ509" s="75">
        <f>IFERROR(VLOOKUP(K509,'Roll ups'!H:I,2,FALSE),0)</f>
        <v>34230392.709999993</v>
      </c>
      <c r="AK509" s="76">
        <f>IF(Table2[[#This Row],[PRICE TIER LOOKUP]]=0,0,IF(Table2[[#This Row],[PRICE TIER LOOKUP]]&gt;0,SUM(AB509/AJ509)))</f>
        <v>7.8011462580149888E-4</v>
      </c>
      <c r="AL509" s="74" t="e">
        <f>IF(AK509&lt;#REF!,"STRIKE",IF(AK509&gt;=#REF!,"GOOD"))</f>
        <v>#REF!</v>
      </c>
      <c r="AM509" s="75">
        <f>VLOOKUP(H509,'Roll ups'!A:B,2,FALSE)</f>
        <v>325145452.83999985</v>
      </c>
      <c r="AN509" s="77">
        <f t="shared" si="16"/>
        <v>8.2128259112208886E-5</v>
      </c>
      <c r="AO509" s="74" t="str">
        <f>IFERROR(VLOOKUP(Table2[[#This Row],[Product Name]],'Roll ups'!L:P,5,FALSE),"GOOD")</f>
        <v>GOOD</v>
      </c>
      <c r="AP509" s="74">
        <f>Table2[[#This Row],[Retail Dollar Vol Current 12 Mths]]/Table2[[#This Row],[SHELF SALES  LOOKUP]]</f>
        <v>8.2128259112208886E-5</v>
      </c>
      <c r="AQ509" s="69">
        <f t="shared" si="17"/>
        <v>0</v>
      </c>
      <c r="AR50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509" s="69" t="e">
        <f>IF(Table2[[#This Row],[Shelf Dollar Vol Current 12 Mths]]&gt;#REF!,"MEETS $ CRITERIA",IF(Table2[[#This Row],[Shelf Dollar Vol Current 12 Mths]]&lt;#REF!+1,"DOES NOT MEET $ CRITERIA"))</f>
        <v>#REF!</v>
      </c>
      <c r="AT509" s="78"/>
    </row>
    <row r="510" spans="1:46" ht="13.8" x14ac:dyDescent="0.3">
      <c r="A510" s="68" t="s">
        <v>5665</v>
      </c>
      <c r="B510" s="69">
        <v>21598</v>
      </c>
      <c r="C510" s="69">
        <v>166</v>
      </c>
      <c r="D510" s="69" t="s">
        <v>25</v>
      </c>
      <c r="E510" s="70" t="s">
        <v>6313</v>
      </c>
      <c r="F510" s="70"/>
      <c r="G510" s="71" t="s">
        <v>7348</v>
      </c>
      <c r="H510" s="69" t="s">
        <v>6315</v>
      </c>
      <c r="I510" s="68" t="s">
        <v>758</v>
      </c>
      <c r="J510" s="68" t="s">
        <v>175</v>
      </c>
      <c r="K510" s="68" t="s">
        <v>104</v>
      </c>
      <c r="L510" s="68" t="s">
        <v>104</v>
      </c>
      <c r="M510" s="68" t="s">
        <v>175</v>
      </c>
      <c r="N510" s="68" t="s">
        <v>176</v>
      </c>
      <c r="O510" s="68" t="s">
        <v>7349</v>
      </c>
      <c r="P510" s="72" t="s">
        <v>6357</v>
      </c>
      <c r="Q510" s="68" t="s">
        <v>213</v>
      </c>
      <c r="R510" s="68" t="s">
        <v>31</v>
      </c>
      <c r="S510" s="68">
        <v>57</v>
      </c>
      <c r="T510" s="68">
        <v>50.36</v>
      </c>
      <c r="U510" s="68">
        <v>0.12</v>
      </c>
      <c r="V510" s="68">
        <v>136.51</v>
      </c>
      <c r="W510" s="68">
        <v>165.87</v>
      </c>
      <c r="X510" s="68">
        <v>-0.22</v>
      </c>
      <c r="Y510" s="68">
        <v>509.09</v>
      </c>
      <c r="Z510" s="68">
        <v>589.4</v>
      </c>
      <c r="AA510" s="68">
        <v>-0.16</v>
      </c>
      <c r="AB510" s="73">
        <v>38517.82</v>
      </c>
      <c r="AC510" s="73">
        <v>44607.77</v>
      </c>
      <c r="AD510" s="73">
        <v>39243.82</v>
      </c>
      <c r="AE510" s="73">
        <v>45384.47</v>
      </c>
      <c r="AF510" s="73"/>
      <c r="AG510" s="73">
        <f>IFERROR(VLOOKUP(J510,'Roll ups'!D:E,2,FALSE),0)</f>
        <v>52239627.039999984</v>
      </c>
      <c r="AH510" s="74">
        <f>IF(Table2[[#This Row],[CATEGORY TTL LOOKUP]]=0,0,IF(Table2[[#This Row],[CATEGORY TTL LOOKUP]]&gt;0,SUM(AB510/AG510)))</f>
        <v>7.3732953664670743E-4</v>
      </c>
      <c r="AI510" s="74" t="str">
        <f>IFERROR(IF(AH510&lt;#REF!,"STRIKE",IF(AH510&gt;=#REF!,"GOOD")),"NO DATA")</f>
        <v>NO DATA</v>
      </c>
      <c r="AJ510" s="75">
        <f>IFERROR(VLOOKUP(K510,'Roll ups'!H:I,2,FALSE),0)</f>
        <v>34230392.709999993</v>
      </c>
      <c r="AK510" s="76">
        <f>IF(Table2[[#This Row],[PRICE TIER LOOKUP]]=0,0,IF(Table2[[#This Row],[PRICE TIER LOOKUP]]&gt;0,SUM(AB510/AJ510)))</f>
        <v>1.1252520625843561E-3</v>
      </c>
      <c r="AL510" s="74" t="e">
        <f>IF(AK510&lt;#REF!,"STRIKE",IF(AK510&gt;=#REF!,"GOOD"))</f>
        <v>#REF!</v>
      </c>
      <c r="AM510" s="75">
        <f>VLOOKUP(H510,'Roll ups'!A:B,2,FALSE)</f>
        <v>325145452.83999985</v>
      </c>
      <c r="AN510" s="77">
        <f t="shared" si="16"/>
        <v>1.18463351289597E-4</v>
      </c>
      <c r="AO510" s="74" t="str">
        <f>IFERROR(VLOOKUP(Table2[[#This Row],[Product Name]],'Roll ups'!L:P,5,FALSE),"GOOD")</f>
        <v>GOOD</v>
      </c>
      <c r="AP510" s="74">
        <f>Table2[[#This Row],[Retail Dollar Vol Current 12 Mths]]/Table2[[#This Row],[SHELF SALES  LOOKUP]]</f>
        <v>1.2069619813908764E-4</v>
      </c>
      <c r="AQ510" s="69">
        <f t="shared" si="17"/>
        <v>0</v>
      </c>
      <c r="AR51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510" s="69" t="e">
        <f>IF(Table2[[#This Row],[Shelf Dollar Vol Current 12 Mths]]&gt;#REF!,"MEETS $ CRITERIA",IF(Table2[[#This Row],[Shelf Dollar Vol Current 12 Mths]]&lt;#REF!+1,"DOES NOT MEET $ CRITERIA"))</f>
        <v>#REF!</v>
      </c>
      <c r="AT510" s="78"/>
    </row>
    <row r="511" spans="1:46" ht="13.8" x14ac:dyDescent="0.3">
      <c r="A511" s="68" t="s">
        <v>2671</v>
      </c>
      <c r="B511" s="69">
        <v>21876</v>
      </c>
      <c r="C511" s="69">
        <v>233</v>
      </c>
      <c r="D511" s="69" t="s">
        <v>25</v>
      </c>
      <c r="E511" s="70" t="s">
        <v>6313</v>
      </c>
      <c r="F511" s="70"/>
      <c r="G511" s="71" t="s">
        <v>7350</v>
      </c>
      <c r="H511" s="69" t="s">
        <v>6315</v>
      </c>
      <c r="I511" s="68" t="s">
        <v>758</v>
      </c>
      <c r="J511" s="68" t="s">
        <v>175</v>
      </c>
      <c r="K511" s="68" t="s">
        <v>104</v>
      </c>
      <c r="L511" s="68" t="s">
        <v>89</v>
      </c>
      <c r="M511" s="68" t="s">
        <v>175</v>
      </c>
      <c r="N511" s="68" t="s">
        <v>176</v>
      </c>
      <c r="O511" s="68" t="s">
        <v>7351</v>
      </c>
      <c r="P511" s="72" t="s">
        <v>6357</v>
      </c>
      <c r="Q511" s="68" t="s">
        <v>213</v>
      </c>
      <c r="R511" s="68" t="s">
        <v>6402</v>
      </c>
      <c r="S511" s="68">
        <v>45</v>
      </c>
      <c r="T511" s="68">
        <v>32</v>
      </c>
      <c r="U511" s="68">
        <v>0.28000000000000003</v>
      </c>
      <c r="V511" s="68">
        <v>228.08</v>
      </c>
      <c r="W511" s="68">
        <v>119</v>
      </c>
      <c r="X511" s="68">
        <v>0.48</v>
      </c>
      <c r="Y511" s="68">
        <v>627.66999999999996</v>
      </c>
      <c r="Z511" s="68">
        <v>485.25</v>
      </c>
      <c r="AA511" s="68">
        <v>0.23</v>
      </c>
      <c r="AB511" s="73">
        <v>72905.679999999993</v>
      </c>
      <c r="AC511" s="73">
        <v>48604.26</v>
      </c>
      <c r="AD511" s="73">
        <v>72905.679999999993</v>
      </c>
      <c r="AE511" s="73">
        <v>48604.26</v>
      </c>
      <c r="AF511" s="73"/>
      <c r="AG511" s="73">
        <f>IFERROR(VLOOKUP(J511,'Roll ups'!D:E,2,FALSE),0)</f>
        <v>52239627.039999984</v>
      </c>
      <c r="AH511" s="74">
        <f>IF(Table2[[#This Row],[CATEGORY TTL LOOKUP]]=0,0,IF(Table2[[#This Row],[CATEGORY TTL LOOKUP]]&gt;0,SUM(AB511/AG511)))</f>
        <v>1.3956010816113975E-3</v>
      </c>
      <c r="AI511" s="74" t="str">
        <f>IFERROR(IF(AH511&lt;#REF!,"STRIKE",IF(AH511&gt;=#REF!,"GOOD")),"NO DATA")</f>
        <v>NO DATA</v>
      </c>
      <c r="AJ511" s="75">
        <f>IFERROR(VLOOKUP(K511,'Roll ups'!H:I,2,FALSE),0)</f>
        <v>34230392.709999993</v>
      </c>
      <c r="AK511" s="76">
        <f>IF(Table2[[#This Row],[PRICE TIER LOOKUP]]=0,0,IF(Table2[[#This Row],[PRICE TIER LOOKUP]]&gt;0,SUM(AB511/AJ511)))</f>
        <v>2.1298522812068553E-3</v>
      </c>
      <c r="AL511" s="74" t="e">
        <f>IF(AK511&lt;#REF!,"STRIKE",IF(AK511&gt;=#REF!,"GOOD"))</f>
        <v>#REF!</v>
      </c>
      <c r="AM511" s="75">
        <f>VLOOKUP(H511,'Roll ups'!A:B,2,FALSE)</f>
        <v>325145452.83999985</v>
      </c>
      <c r="AN511" s="77">
        <f t="shared" si="16"/>
        <v>2.2422481804128442E-4</v>
      </c>
      <c r="AO511" s="74" t="str">
        <f>IFERROR(VLOOKUP(Table2[[#This Row],[Product Name]],'Roll ups'!L:P,5,FALSE),"GOOD")</f>
        <v>GOOD</v>
      </c>
      <c r="AP511" s="74">
        <f>Table2[[#This Row],[Retail Dollar Vol Current 12 Mths]]/Table2[[#This Row],[SHELF SALES  LOOKUP]]</f>
        <v>2.2422481804128442E-4</v>
      </c>
      <c r="AQ511" s="69">
        <f t="shared" si="17"/>
        <v>0</v>
      </c>
      <c r="AR51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511" s="69" t="e">
        <f>IF(Table2[[#This Row],[Shelf Dollar Vol Current 12 Mths]]&gt;#REF!,"MEETS $ CRITERIA",IF(Table2[[#This Row],[Shelf Dollar Vol Current 12 Mths]]&lt;#REF!+1,"DOES NOT MEET $ CRITERIA"))</f>
        <v>#REF!</v>
      </c>
      <c r="AT511" s="78"/>
    </row>
    <row r="512" spans="1:46" ht="13.8" x14ac:dyDescent="0.3">
      <c r="A512" s="68" t="s">
        <v>5557</v>
      </c>
      <c r="B512" s="69">
        <v>21878</v>
      </c>
      <c r="C512" s="69">
        <v>179</v>
      </c>
      <c r="D512" s="69" t="s">
        <v>25</v>
      </c>
      <c r="E512" s="70" t="s">
        <v>6313</v>
      </c>
      <c r="F512" s="70"/>
      <c r="G512" s="71" t="s">
        <v>7352</v>
      </c>
      <c r="H512" s="69" t="s">
        <v>6315</v>
      </c>
      <c r="I512" s="68" t="s">
        <v>758</v>
      </c>
      <c r="J512" s="68" t="s">
        <v>175</v>
      </c>
      <c r="K512" s="68" t="s">
        <v>104</v>
      </c>
      <c r="L512" s="68" t="s">
        <v>89</v>
      </c>
      <c r="M512" s="68" t="s">
        <v>175</v>
      </c>
      <c r="N512" s="68" t="s">
        <v>176</v>
      </c>
      <c r="O512" s="68" t="s">
        <v>7353</v>
      </c>
      <c r="P512" s="72" t="s">
        <v>6357</v>
      </c>
      <c r="Q512" s="68" t="s">
        <v>213</v>
      </c>
      <c r="R512" s="68" t="s">
        <v>6402</v>
      </c>
      <c r="S512" s="68">
        <v>82</v>
      </c>
      <c r="T512" s="68">
        <v>82.84</v>
      </c>
      <c r="U512" s="68">
        <v>-0.01</v>
      </c>
      <c r="V512" s="68">
        <v>262.52</v>
      </c>
      <c r="W512" s="68">
        <v>248.51</v>
      </c>
      <c r="X512" s="68">
        <v>0.05</v>
      </c>
      <c r="Y512" s="68">
        <v>986.07</v>
      </c>
      <c r="Z512" s="68">
        <v>1032.93</v>
      </c>
      <c r="AA512" s="68">
        <v>-0.05</v>
      </c>
      <c r="AB512" s="73">
        <v>99395.89</v>
      </c>
      <c r="AC512" s="73">
        <v>92414.56</v>
      </c>
      <c r="AD512" s="73">
        <v>99395.89</v>
      </c>
      <c r="AE512" s="73">
        <v>92414.56</v>
      </c>
      <c r="AF512" s="73"/>
      <c r="AG512" s="73">
        <f>IFERROR(VLOOKUP(J512,'Roll ups'!D:E,2,FALSE),0)</f>
        <v>52239627.039999984</v>
      </c>
      <c r="AH512" s="74">
        <f>IF(Table2[[#This Row],[CATEGORY TTL LOOKUP]]=0,0,IF(Table2[[#This Row],[CATEGORY TTL LOOKUP]]&gt;0,SUM(AB512/AG512)))</f>
        <v>1.9026914170710363E-3</v>
      </c>
      <c r="AI512" s="74" t="str">
        <f>IFERROR(IF(AH512&lt;#REF!,"STRIKE",IF(AH512&gt;=#REF!,"GOOD")),"NO DATA")</f>
        <v>NO DATA</v>
      </c>
      <c r="AJ512" s="75">
        <f>IFERROR(VLOOKUP(K512,'Roll ups'!H:I,2,FALSE),0)</f>
        <v>34230392.709999993</v>
      </c>
      <c r="AK512" s="76">
        <f>IF(Table2[[#This Row],[PRICE TIER LOOKUP]]=0,0,IF(Table2[[#This Row],[PRICE TIER LOOKUP]]&gt;0,SUM(AB512/AJ512)))</f>
        <v>2.9037320968556312E-3</v>
      </c>
      <c r="AL512" s="74" t="e">
        <f>IF(AK512&lt;#REF!,"STRIKE",IF(AK512&gt;=#REF!,"GOOD"))</f>
        <v>#REF!</v>
      </c>
      <c r="AM512" s="75">
        <f>VLOOKUP(H512,'Roll ups'!A:B,2,FALSE)</f>
        <v>325145452.83999985</v>
      </c>
      <c r="AN512" s="77">
        <f t="shared" si="16"/>
        <v>3.0569669399286209E-4</v>
      </c>
      <c r="AO512" s="74" t="str">
        <f>IFERROR(VLOOKUP(Table2[[#This Row],[Product Name]],'Roll ups'!L:P,5,FALSE),"GOOD")</f>
        <v>GOOD</v>
      </c>
      <c r="AP512" s="74">
        <f>Table2[[#This Row],[Retail Dollar Vol Current 12 Mths]]/Table2[[#This Row],[SHELF SALES  LOOKUP]]</f>
        <v>3.0569669399286209E-4</v>
      </c>
      <c r="AQ512" s="69">
        <f t="shared" si="17"/>
        <v>0</v>
      </c>
      <c r="AR51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512" s="69" t="e">
        <f>IF(Table2[[#This Row],[Shelf Dollar Vol Current 12 Mths]]&gt;#REF!,"MEETS $ CRITERIA",IF(Table2[[#This Row],[Shelf Dollar Vol Current 12 Mths]]&lt;#REF!+1,"DOES NOT MEET $ CRITERIA"))</f>
        <v>#REF!</v>
      </c>
      <c r="AT512" s="78"/>
    </row>
    <row r="513" spans="1:46" ht="13.8" x14ac:dyDescent="0.3">
      <c r="A513" s="68" t="s">
        <v>3246</v>
      </c>
      <c r="B513" s="69">
        <v>22121</v>
      </c>
      <c r="C513" s="69">
        <v>588</v>
      </c>
      <c r="D513" s="69" t="s">
        <v>25</v>
      </c>
      <c r="E513" s="70" t="s">
        <v>6313</v>
      </c>
      <c r="F513" s="70"/>
      <c r="G513" s="71" t="s">
        <v>7354</v>
      </c>
      <c r="H513" s="69" t="s">
        <v>6315</v>
      </c>
      <c r="I513" s="68" t="s">
        <v>758</v>
      </c>
      <c r="J513" s="68" t="s">
        <v>175</v>
      </c>
      <c r="K513" s="68" t="s">
        <v>132</v>
      </c>
      <c r="L513" s="68" t="s">
        <v>132</v>
      </c>
      <c r="M513" s="68" t="s">
        <v>175</v>
      </c>
      <c r="N513" s="68" t="s">
        <v>176</v>
      </c>
      <c r="O513" s="68" t="s">
        <v>7355</v>
      </c>
      <c r="P513" s="72" t="s">
        <v>6357</v>
      </c>
      <c r="Q513" s="68" t="s">
        <v>161</v>
      </c>
      <c r="R513" s="68" t="s">
        <v>31</v>
      </c>
      <c r="S513" s="68">
        <v>46</v>
      </c>
      <c r="T513" s="68">
        <v>46</v>
      </c>
      <c r="U513" s="68">
        <v>-0.01</v>
      </c>
      <c r="V513" s="68">
        <v>176.92</v>
      </c>
      <c r="W513" s="68">
        <v>220.42</v>
      </c>
      <c r="X513" s="68">
        <v>-0.25</v>
      </c>
      <c r="Y513" s="68">
        <v>814.17</v>
      </c>
      <c r="Z513" s="68">
        <v>1061.75</v>
      </c>
      <c r="AA513" s="68">
        <v>-0.3</v>
      </c>
      <c r="AB513" s="73">
        <v>165959.79999999999</v>
      </c>
      <c r="AC513" s="73">
        <v>210066.77</v>
      </c>
      <c r="AD513" s="73">
        <v>169834.2</v>
      </c>
      <c r="AE513" s="73">
        <v>217739.88</v>
      </c>
      <c r="AF513" s="73"/>
      <c r="AG513" s="73">
        <f>IFERROR(VLOOKUP(J513,'Roll ups'!D:E,2,FALSE),0)</f>
        <v>52239627.039999984</v>
      </c>
      <c r="AH513" s="74">
        <f>IF(Table2[[#This Row],[CATEGORY TTL LOOKUP]]=0,0,IF(Table2[[#This Row],[CATEGORY TTL LOOKUP]]&gt;0,SUM(AB513/AG513)))</f>
        <v>3.1768948096226692E-3</v>
      </c>
      <c r="AI513" s="74" t="str">
        <f>IFERROR(IF(AH513&lt;#REF!,"STRIKE",IF(AH513&gt;=#REF!,"GOOD")),"NO DATA")</f>
        <v>NO DATA</v>
      </c>
      <c r="AJ513" s="75">
        <f>IFERROR(VLOOKUP(K513,'Roll ups'!H:I,2,FALSE),0)</f>
        <v>126094742.97999983</v>
      </c>
      <c r="AK513" s="76">
        <f>IF(Table2[[#This Row],[PRICE TIER LOOKUP]]=0,0,IF(Table2[[#This Row],[PRICE TIER LOOKUP]]&gt;0,SUM(AB513/AJ513)))</f>
        <v>1.3161516180442451E-3</v>
      </c>
      <c r="AL513" s="74" t="e">
        <f>IF(AK513&lt;#REF!,"STRIKE",IF(AK513&gt;=#REF!,"GOOD"))</f>
        <v>#REF!</v>
      </c>
      <c r="AM513" s="75">
        <f>VLOOKUP(H513,'Roll ups'!A:B,2,FALSE)</f>
        <v>325145452.83999985</v>
      </c>
      <c r="AN513" s="77">
        <f t="shared" si="16"/>
        <v>5.1041710271638584E-4</v>
      </c>
      <c r="AO513" s="74" t="str">
        <f>IFERROR(VLOOKUP(Table2[[#This Row],[Product Name]],'Roll ups'!L:P,5,FALSE),"GOOD")</f>
        <v>GOOD</v>
      </c>
      <c r="AP513" s="74">
        <f>Table2[[#This Row],[Retail Dollar Vol Current 12 Mths]]/Table2[[#This Row],[SHELF SALES  LOOKUP]]</f>
        <v>5.2233300055890182E-4</v>
      </c>
      <c r="AQ513" s="69">
        <f t="shared" si="17"/>
        <v>0</v>
      </c>
      <c r="AR51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513" s="69" t="e">
        <f>IF(Table2[[#This Row],[Shelf Dollar Vol Current 12 Mths]]&gt;#REF!,"MEETS $ CRITERIA",IF(Table2[[#This Row],[Shelf Dollar Vol Current 12 Mths]]&lt;#REF!+1,"DOES NOT MEET $ CRITERIA"))</f>
        <v>#REF!</v>
      </c>
      <c r="AT513" s="78"/>
    </row>
    <row r="514" spans="1:46" ht="13.8" x14ac:dyDescent="0.3">
      <c r="A514" s="68" t="s">
        <v>3442</v>
      </c>
      <c r="B514" s="69">
        <v>22123</v>
      </c>
      <c r="C514" s="69">
        <v>310</v>
      </c>
      <c r="D514" s="69" t="s">
        <v>25</v>
      </c>
      <c r="E514" s="70" t="s">
        <v>6313</v>
      </c>
      <c r="F514" s="70"/>
      <c r="G514" s="71" t="s">
        <v>7356</v>
      </c>
      <c r="H514" s="69" t="s">
        <v>6315</v>
      </c>
      <c r="I514" s="68" t="s">
        <v>758</v>
      </c>
      <c r="J514" s="68" t="s">
        <v>175</v>
      </c>
      <c r="K514" s="68" t="s">
        <v>132</v>
      </c>
      <c r="L514" s="68" t="s">
        <v>132</v>
      </c>
      <c r="M514" s="68" t="s">
        <v>175</v>
      </c>
      <c r="N514" s="68" t="s">
        <v>176</v>
      </c>
      <c r="O514" s="68" t="s">
        <v>7357</v>
      </c>
      <c r="P514" s="72" t="s">
        <v>6357</v>
      </c>
      <c r="Q514" s="68" t="s">
        <v>161</v>
      </c>
      <c r="R514" s="68" t="s">
        <v>31</v>
      </c>
      <c r="S514" s="68">
        <v>71</v>
      </c>
      <c r="T514" s="68">
        <v>57.37</v>
      </c>
      <c r="U514" s="68">
        <v>0.19</v>
      </c>
      <c r="V514" s="68">
        <v>144.68</v>
      </c>
      <c r="W514" s="68">
        <v>191.55</v>
      </c>
      <c r="X514" s="68">
        <v>-0.32</v>
      </c>
      <c r="Y514" s="68">
        <v>643.88</v>
      </c>
      <c r="Z514" s="68">
        <v>723.6</v>
      </c>
      <c r="AA514" s="68">
        <v>-0.12</v>
      </c>
      <c r="AB514" s="73">
        <v>111758.77</v>
      </c>
      <c r="AC514" s="73">
        <v>123458.77</v>
      </c>
      <c r="AD514" s="73">
        <v>113498.77</v>
      </c>
      <c r="AE514" s="73">
        <v>124494.77</v>
      </c>
      <c r="AF514" s="73"/>
      <c r="AG514" s="73">
        <f>IFERROR(VLOOKUP(J514,'Roll ups'!D:E,2,FALSE),0)</f>
        <v>52239627.039999984</v>
      </c>
      <c r="AH514" s="74">
        <f>IF(Table2[[#This Row],[CATEGORY TTL LOOKUP]]=0,0,IF(Table2[[#This Row],[CATEGORY TTL LOOKUP]]&gt;0,SUM(AB514/AG514)))</f>
        <v>2.1393485430978689E-3</v>
      </c>
      <c r="AI514" s="74" t="str">
        <f>IFERROR(IF(AH514&lt;#REF!,"STRIKE",IF(AH514&gt;=#REF!,"GOOD")),"NO DATA")</f>
        <v>NO DATA</v>
      </c>
      <c r="AJ514" s="75">
        <f>IFERROR(VLOOKUP(K514,'Roll ups'!H:I,2,FALSE),0)</f>
        <v>126094742.97999983</v>
      </c>
      <c r="AK514" s="76">
        <f>IF(Table2[[#This Row],[PRICE TIER LOOKUP]]=0,0,IF(Table2[[#This Row],[PRICE TIER LOOKUP]]&gt;0,SUM(AB514/AJ514)))</f>
        <v>8.8630792496818302E-4</v>
      </c>
      <c r="AL514" s="74" t="e">
        <f>IF(AK514&lt;#REF!,"STRIKE",IF(AK514&gt;=#REF!,"GOOD"))</f>
        <v>#REF!</v>
      </c>
      <c r="AM514" s="75">
        <f>VLOOKUP(H514,'Roll ups'!A:B,2,FALSE)</f>
        <v>325145452.83999985</v>
      </c>
      <c r="AN514" s="77">
        <f t="shared" si="16"/>
        <v>3.4371930784772543E-4</v>
      </c>
      <c r="AO514" s="74" t="str">
        <f>IFERROR(VLOOKUP(Table2[[#This Row],[Product Name]],'Roll ups'!L:P,5,FALSE),"GOOD")</f>
        <v>GOOD</v>
      </c>
      <c r="AP514" s="74">
        <f>Table2[[#This Row],[Retail Dollar Vol Current 12 Mths]]/Table2[[#This Row],[SHELF SALES  LOOKUP]]</f>
        <v>3.490707589746038E-4</v>
      </c>
      <c r="AQ514" s="69">
        <f t="shared" si="17"/>
        <v>0</v>
      </c>
      <c r="AR51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514" s="69" t="e">
        <f>IF(Table2[[#This Row],[Shelf Dollar Vol Current 12 Mths]]&gt;#REF!,"MEETS $ CRITERIA",IF(Table2[[#This Row],[Shelf Dollar Vol Current 12 Mths]]&lt;#REF!+1,"DOES NOT MEET $ CRITERIA"))</f>
        <v>#REF!</v>
      </c>
      <c r="AT514" s="78"/>
    </row>
    <row r="515" spans="1:46" ht="13.8" x14ac:dyDescent="0.3">
      <c r="A515" s="68" t="s">
        <v>3466</v>
      </c>
      <c r="B515" s="69">
        <v>22153</v>
      </c>
      <c r="C515" s="69">
        <v>363</v>
      </c>
      <c r="D515" s="69" t="s">
        <v>25</v>
      </c>
      <c r="E515" s="70" t="s">
        <v>6313</v>
      </c>
      <c r="F515" s="70"/>
      <c r="G515" s="71" t="s">
        <v>7358</v>
      </c>
      <c r="H515" s="69" t="s">
        <v>6315</v>
      </c>
      <c r="I515" s="68" t="s">
        <v>758</v>
      </c>
      <c r="J515" s="68" t="s">
        <v>175</v>
      </c>
      <c r="K515" s="68" t="s">
        <v>132</v>
      </c>
      <c r="L515" s="68" t="s">
        <v>132</v>
      </c>
      <c r="M515" s="68" t="s">
        <v>175</v>
      </c>
      <c r="N515" s="68" t="s">
        <v>176</v>
      </c>
      <c r="O515" s="68" t="s">
        <v>7359</v>
      </c>
      <c r="P515" s="72" t="s">
        <v>6357</v>
      </c>
      <c r="Q515" s="68" t="s">
        <v>161</v>
      </c>
      <c r="R515" s="68" t="s">
        <v>31</v>
      </c>
      <c r="S515" s="68">
        <v>10</v>
      </c>
      <c r="T515" s="68">
        <v>5.33</v>
      </c>
      <c r="U515" s="68">
        <v>0.44</v>
      </c>
      <c r="V515" s="68">
        <v>29.32</v>
      </c>
      <c r="W515" s="68">
        <v>30.92</v>
      </c>
      <c r="X515" s="68">
        <v>-0.05</v>
      </c>
      <c r="Y515" s="68">
        <v>146.62</v>
      </c>
      <c r="Z515" s="68">
        <v>156.72999999999999</v>
      </c>
      <c r="AA515" s="68">
        <v>-7.0000000000000007E-2</v>
      </c>
      <c r="AB515" s="73">
        <v>37305.589999999997</v>
      </c>
      <c r="AC515" s="73">
        <v>41425.440000000002</v>
      </c>
      <c r="AD515" s="73">
        <v>37305.589999999997</v>
      </c>
      <c r="AE515" s="73">
        <v>41425.440000000002</v>
      </c>
      <c r="AF515" s="73"/>
      <c r="AG515" s="73">
        <f>IFERROR(VLOOKUP(J515,'Roll ups'!D:E,2,FALSE),0)</f>
        <v>52239627.039999984</v>
      </c>
      <c r="AH515" s="74">
        <f>IF(Table2[[#This Row],[CATEGORY TTL LOOKUP]]=0,0,IF(Table2[[#This Row],[CATEGORY TTL LOOKUP]]&gt;0,SUM(AB515/AG515)))</f>
        <v>7.141243556627047E-4</v>
      </c>
      <c r="AI515" s="74" t="str">
        <f>IFERROR(IF(AH515&lt;#REF!,"STRIKE",IF(AH515&gt;=#REF!,"GOOD")),"NO DATA")</f>
        <v>NO DATA</v>
      </c>
      <c r="AJ515" s="75">
        <f>IFERROR(VLOOKUP(K515,'Roll ups'!H:I,2,FALSE),0)</f>
        <v>126094742.97999983</v>
      </c>
      <c r="AK515" s="76">
        <f>IF(Table2[[#This Row],[PRICE TIER LOOKUP]]=0,0,IF(Table2[[#This Row],[PRICE TIER LOOKUP]]&gt;0,SUM(AB515/AJ515)))</f>
        <v>2.9585365034541625E-4</v>
      </c>
      <c r="AL515" s="74" t="e">
        <f>IF(AK515&lt;#REF!,"STRIKE",IF(AK515&gt;=#REF!,"GOOD"))</f>
        <v>#REF!</v>
      </c>
      <c r="AM515" s="75">
        <f>VLOOKUP(H515,'Roll ups'!A:B,2,FALSE)</f>
        <v>325145452.83999985</v>
      </c>
      <c r="AN515" s="77">
        <f t="shared" si="16"/>
        <v>1.1473508140480632E-4</v>
      </c>
      <c r="AO515" s="74" t="str">
        <f>IFERROR(VLOOKUP(Table2[[#This Row],[Product Name]],'Roll ups'!L:P,5,FALSE),"GOOD")</f>
        <v>GOOD</v>
      </c>
      <c r="AP515" s="74">
        <f>Table2[[#This Row],[Retail Dollar Vol Current 12 Mths]]/Table2[[#This Row],[SHELF SALES  LOOKUP]]</f>
        <v>1.1473508140480632E-4</v>
      </c>
      <c r="AQ515" s="69">
        <f t="shared" si="17"/>
        <v>0</v>
      </c>
      <c r="AR51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515" s="69" t="e">
        <f>IF(Table2[[#This Row],[Shelf Dollar Vol Current 12 Mths]]&gt;#REF!,"MEETS $ CRITERIA",IF(Table2[[#This Row],[Shelf Dollar Vol Current 12 Mths]]&lt;#REF!+1,"DOES NOT MEET $ CRITERIA"))</f>
        <v>#REF!</v>
      </c>
      <c r="AT515" s="78"/>
    </row>
    <row r="516" spans="1:46" ht="13.8" x14ac:dyDescent="0.3">
      <c r="A516" s="68" t="s">
        <v>3186</v>
      </c>
      <c r="B516" s="69">
        <v>22154</v>
      </c>
      <c r="C516" s="69">
        <v>747</v>
      </c>
      <c r="D516" s="69" t="s">
        <v>25</v>
      </c>
      <c r="E516" s="70" t="s">
        <v>6313</v>
      </c>
      <c r="F516" s="70"/>
      <c r="G516" s="71" t="s">
        <v>7360</v>
      </c>
      <c r="H516" s="69" t="s">
        <v>6315</v>
      </c>
      <c r="I516" s="68" t="s">
        <v>758</v>
      </c>
      <c r="J516" s="68" t="s">
        <v>175</v>
      </c>
      <c r="K516" s="68" t="s">
        <v>132</v>
      </c>
      <c r="L516" s="68" t="s">
        <v>132</v>
      </c>
      <c r="M516" s="68" t="s">
        <v>175</v>
      </c>
      <c r="N516" s="68" t="s">
        <v>176</v>
      </c>
      <c r="O516" s="68" t="s">
        <v>7361</v>
      </c>
      <c r="P516" s="72" t="s">
        <v>6357</v>
      </c>
      <c r="Q516" s="68" t="s">
        <v>161</v>
      </c>
      <c r="R516" s="68" t="s">
        <v>31</v>
      </c>
      <c r="S516" s="68">
        <v>67</v>
      </c>
      <c r="T516" s="68">
        <v>65</v>
      </c>
      <c r="U516" s="68">
        <v>0.03</v>
      </c>
      <c r="V516" s="68">
        <v>224.96</v>
      </c>
      <c r="W516" s="68">
        <v>223</v>
      </c>
      <c r="X516" s="68">
        <v>0.01</v>
      </c>
      <c r="Y516" s="68">
        <v>924.17</v>
      </c>
      <c r="Z516" s="68">
        <v>966.75</v>
      </c>
      <c r="AA516" s="68">
        <v>-0.05</v>
      </c>
      <c r="AB516" s="73">
        <v>221578.2</v>
      </c>
      <c r="AC516" s="73">
        <v>220370.1</v>
      </c>
      <c r="AD516" s="73">
        <v>221578.2</v>
      </c>
      <c r="AE516" s="73">
        <v>220370.1</v>
      </c>
      <c r="AF516" s="73"/>
      <c r="AG516" s="73">
        <f>IFERROR(VLOOKUP(J516,'Roll ups'!D:E,2,FALSE),0)</f>
        <v>52239627.039999984</v>
      </c>
      <c r="AH516" s="74">
        <f>IF(Table2[[#This Row],[CATEGORY TTL LOOKUP]]=0,0,IF(Table2[[#This Row],[CATEGORY TTL LOOKUP]]&gt;0,SUM(AB516/AG516)))</f>
        <v>4.2415731611241628E-3</v>
      </c>
      <c r="AI516" s="74" t="str">
        <f>IFERROR(IF(AH516&lt;#REF!,"STRIKE",IF(AH516&gt;=#REF!,"GOOD")),"NO DATA")</f>
        <v>NO DATA</v>
      </c>
      <c r="AJ516" s="75">
        <f>IFERROR(VLOOKUP(K516,'Roll ups'!H:I,2,FALSE),0)</f>
        <v>126094742.97999983</v>
      </c>
      <c r="AK516" s="76">
        <f>IF(Table2[[#This Row],[PRICE TIER LOOKUP]]=0,0,IF(Table2[[#This Row],[PRICE TIER LOOKUP]]&gt;0,SUM(AB516/AJ516)))</f>
        <v>1.7572358273107789E-3</v>
      </c>
      <c r="AL516" s="74" t="e">
        <f>IF(AK516&lt;#REF!,"STRIKE",IF(AK516&gt;=#REF!,"GOOD"))</f>
        <v>#REF!</v>
      </c>
      <c r="AM516" s="75">
        <f>VLOOKUP(H516,'Roll ups'!A:B,2,FALSE)</f>
        <v>325145452.83999985</v>
      </c>
      <c r="AN516" s="77">
        <f t="shared" si="16"/>
        <v>6.8147408510441619E-4</v>
      </c>
      <c r="AO516" s="74" t="str">
        <f>IFERROR(VLOOKUP(Table2[[#This Row],[Product Name]],'Roll ups'!L:P,5,FALSE),"GOOD")</f>
        <v>GOOD</v>
      </c>
      <c r="AP516" s="74">
        <f>Table2[[#This Row],[Retail Dollar Vol Current 12 Mths]]/Table2[[#This Row],[SHELF SALES  LOOKUP]]</f>
        <v>6.8147408510441619E-4</v>
      </c>
      <c r="AQ516" s="69">
        <f t="shared" si="17"/>
        <v>0</v>
      </c>
      <c r="AR51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516" s="69" t="e">
        <f>IF(Table2[[#This Row],[Shelf Dollar Vol Current 12 Mths]]&gt;#REF!,"MEETS $ CRITERIA",IF(Table2[[#This Row],[Shelf Dollar Vol Current 12 Mths]]&lt;#REF!+1,"DOES NOT MEET $ CRITERIA"))</f>
        <v>#REF!</v>
      </c>
      <c r="AT516" s="78"/>
    </row>
    <row r="517" spans="1:46" ht="13.8" x14ac:dyDescent="0.3">
      <c r="A517" s="68" t="s">
        <v>3086</v>
      </c>
      <c r="B517" s="69">
        <v>22156</v>
      </c>
      <c r="C517" s="69">
        <v>885</v>
      </c>
      <c r="D517" s="69" t="s">
        <v>25</v>
      </c>
      <c r="E517" s="70" t="s">
        <v>6313</v>
      </c>
      <c r="F517" s="70"/>
      <c r="G517" s="71" t="s">
        <v>7362</v>
      </c>
      <c r="H517" s="69" t="s">
        <v>6315</v>
      </c>
      <c r="I517" s="68" t="s">
        <v>758</v>
      </c>
      <c r="J517" s="68" t="s">
        <v>175</v>
      </c>
      <c r="K517" s="68" t="s">
        <v>132</v>
      </c>
      <c r="L517" s="68" t="s">
        <v>132</v>
      </c>
      <c r="M517" s="68" t="s">
        <v>175</v>
      </c>
      <c r="N517" s="68" t="s">
        <v>176</v>
      </c>
      <c r="O517" s="68" t="s">
        <v>7363</v>
      </c>
      <c r="P517" s="72" t="s">
        <v>6357</v>
      </c>
      <c r="Q517" s="68" t="s">
        <v>161</v>
      </c>
      <c r="R517" s="68" t="s">
        <v>31</v>
      </c>
      <c r="S517" s="68">
        <v>255</v>
      </c>
      <c r="T517" s="68">
        <v>265</v>
      </c>
      <c r="U517" s="68">
        <v>-0.04</v>
      </c>
      <c r="V517" s="68">
        <v>501.17</v>
      </c>
      <c r="W517" s="68">
        <v>549.08000000000004</v>
      </c>
      <c r="X517" s="68">
        <v>-0.1</v>
      </c>
      <c r="Y517" s="68">
        <v>2029.33</v>
      </c>
      <c r="Z517" s="68">
        <v>2257.67</v>
      </c>
      <c r="AA517" s="68">
        <v>-0.11</v>
      </c>
      <c r="AB517" s="73">
        <v>472756.47999999998</v>
      </c>
      <c r="AC517" s="73">
        <v>510167.28</v>
      </c>
      <c r="AD517" s="73">
        <v>486796.48</v>
      </c>
      <c r="AE517" s="73">
        <v>526601.28</v>
      </c>
      <c r="AF517" s="73"/>
      <c r="AG517" s="73">
        <f>IFERROR(VLOOKUP(J517,'Roll ups'!D:E,2,FALSE),0)</f>
        <v>52239627.039999984</v>
      </c>
      <c r="AH517" s="74">
        <f>IF(Table2[[#This Row],[CATEGORY TTL LOOKUP]]=0,0,IF(Table2[[#This Row],[CATEGORY TTL LOOKUP]]&gt;0,SUM(AB517/AG517)))</f>
        <v>9.0497675191671921E-3</v>
      </c>
      <c r="AI517" s="74" t="str">
        <f>IFERROR(IF(AH517&lt;#REF!,"STRIKE",IF(AH517&gt;=#REF!,"GOOD")),"NO DATA")</f>
        <v>NO DATA</v>
      </c>
      <c r="AJ517" s="75">
        <f>IFERROR(VLOOKUP(K517,'Roll ups'!H:I,2,FALSE),0)</f>
        <v>126094742.97999983</v>
      </c>
      <c r="AK517" s="76">
        <f>IF(Table2[[#This Row],[PRICE TIER LOOKUP]]=0,0,IF(Table2[[#This Row],[PRICE TIER LOOKUP]]&gt;0,SUM(AB517/AJ517)))</f>
        <v>3.7492164132091133E-3</v>
      </c>
      <c r="AL517" s="74" t="e">
        <f>IF(AK517&lt;#REF!,"STRIKE",IF(AK517&gt;=#REF!,"GOOD"))</f>
        <v>#REF!</v>
      </c>
      <c r="AM517" s="75">
        <f>VLOOKUP(H517,'Roll ups'!A:B,2,FALSE)</f>
        <v>325145452.83999985</v>
      </c>
      <c r="AN517" s="77">
        <f t="shared" si="16"/>
        <v>1.4539845963419877E-3</v>
      </c>
      <c r="AO517" s="74" t="str">
        <f>IFERROR(VLOOKUP(Table2[[#This Row],[Product Name]],'Roll ups'!L:P,5,FALSE),"GOOD")</f>
        <v>GOOD</v>
      </c>
      <c r="AP517" s="74">
        <f>Table2[[#This Row],[Retail Dollar Vol Current 12 Mths]]/Table2[[#This Row],[SHELF SALES  LOOKUP]]</f>
        <v>1.497165270951972E-3</v>
      </c>
      <c r="AQ517" s="69">
        <f t="shared" si="17"/>
        <v>0</v>
      </c>
      <c r="AR51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517" s="69" t="e">
        <f>IF(Table2[[#This Row],[Shelf Dollar Vol Current 12 Mths]]&gt;#REF!,"MEETS $ CRITERIA",IF(Table2[[#This Row],[Shelf Dollar Vol Current 12 Mths]]&lt;#REF!+1,"DOES NOT MEET $ CRITERIA"))</f>
        <v>#REF!</v>
      </c>
      <c r="AT517" s="78"/>
    </row>
    <row r="518" spans="1:46" ht="13.8" x14ac:dyDescent="0.3">
      <c r="A518" s="68" t="s">
        <v>3174</v>
      </c>
      <c r="B518" s="69">
        <v>22157</v>
      </c>
      <c r="C518" s="69">
        <v>624</v>
      </c>
      <c r="D518" s="69" t="s">
        <v>25</v>
      </c>
      <c r="E518" s="70" t="s">
        <v>6313</v>
      </c>
      <c r="F518" s="70"/>
      <c r="G518" s="71" t="s">
        <v>7364</v>
      </c>
      <c r="H518" s="69" t="s">
        <v>6315</v>
      </c>
      <c r="I518" s="68" t="s">
        <v>758</v>
      </c>
      <c r="J518" s="68" t="s">
        <v>175</v>
      </c>
      <c r="K518" s="68" t="s">
        <v>132</v>
      </c>
      <c r="L518" s="68" t="s">
        <v>132</v>
      </c>
      <c r="M518" s="68" t="s">
        <v>175</v>
      </c>
      <c r="N518" s="68" t="s">
        <v>176</v>
      </c>
      <c r="O518" s="68" t="s">
        <v>7365</v>
      </c>
      <c r="P518" s="72" t="s">
        <v>6357</v>
      </c>
      <c r="Q518" s="68" t="s">
        <v>161</v>
      </c>
      <c r="R518" s="68" t="s">
        <v>31</v>
      </c>
      <c r="S518" s="68">
        <v>67</v>
      </c>
      <c r="T518" s="68">
        <v>9.5500000000000007</v>
      </c>
      <c r="U518" s="68">
        <v>0.86</v>
      </c>
      <c r="V518" s="68">
        <v>269.63</v>
      </c>
      <c r="W518" s="68">
        <v>236.54</v>
      </c>
      <c r="X518" s="68">
        <v>0.12</v>
      </c>
      <c r="Y518" s="68">
        <v>1045.74</v>
      </c>
      <c r="Z518" s="68">
        <v>1007.56</v>
      </c>
      <c r="AA518" s="68">
        <v>0.04</v>
      </c>
      <c r="AB518" s="73">
        <v>224519.34</v>
      </c>
      <c r="AC518" s="73">
        <v>218160.1</v>
      </c>
      <c r="AD518" s="73">
        <v>228704.34</v>
      </c>
      <c r="AE518" s="73">
        <v>225354.1</v>
      </c>
      <c r="AF518" s="73"/>
      <c r="AG518" s="73">
        <f>IFERROR(VLOOKUP(J518,'Roll ups'!D:E,2,FALSE),0)</f>
        <v>52239627.039999984</v>
      </c>
      <c r="AH518" s="74">
        <f>IF(Table2[[#This Row],[CATEGORY TTL LOOKUP]]=0,0,IF(Table2[[#This Row],[CATEGORY TTL LOOKUP]]&gt;0,SUM(AB518/AG518)))</f>
        <v>4.2978740990643957E-3</v>
      </c>
      <c r="AI518" s="74" t="str">
        <f>IFERROR(IF(AH518&lt;#REF!,"STRIKE",IF(AH518&gt;=#REF!,"GOOD")),"NO DATA")</f>
        <v>NO DATA</v>
      </c>
      <c r="AJ518" s="75">
        <f>IFERROR(VLOOKUP(K518,'Roll ups'!H:I,2,FALSE),0)</f>
        <v>126094742.97999983</v>
      </c>
      <c r="AK518" s="76">
        <f>IF(Table2[[#This Row],[PRICE TIER LOOKUP]]=0,0,IF(Table2[[#This Row],[PRICE TIER LOOKUP]]&gt;0,SUM(AB518/AJ518)))</f>
        <v>1.7805606696514821E-3</v>
      </c>
      <c r="AL518" s="74" t="e">
        <f>IF(AK518&lt;#REF!,"STRIKE",IF(AK518&gt;=#REF!,"GOOD"))</f>
        <v>#REF!</v>
      </c>
      <c r="AM518" s="75">
        <f>VLOOKUP(H518,'Roll ups'!A:B,2,FALSE)</f>
        <v>325145452.83999985</v>
      </c>
      <c r="AN518" s="77">
        <f t="shared" ref="AN518:AN581" si="18">AB518/AM518</f>
        <v>6.9051969830401792E-4</v>
      </c>
      <c r="AO518" s="74" t="str">
        <f>IFERROR(VLOOKUP(Table2[[#This Row],[Product Name]],'Roll ups'!L:P,5,FALSE),"GOOD")</f>
        <v>GOOD</v>
      </c>
      <c r="AP518" s="74">
        <f>Table2[[#This Row],[Retail Dollar Vol Current 12 Mths]]/Table2[[#This Row],[SHELF SALES  LOOKUP]]</f>
        <v>7.0339086092814781E-4</v>
      </c>
      <c r="AQ518" s="69">
        <f t="shared" ref="AQ518:AQ581" si="19">COUNTIF(AG518:AO518,"Strike")</f>
        <v>0</v>
      </c>
      <c r="AR51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518" s="69" t="e">
        <f>IF(Table2[[#This Row],[Shelf Dollar Vol Current 12 Mths]]&gt;#REF!,"MEETS $ CRITERIA",IF(Table2[[#This Row],[Shelf Dollar Vol Current 12 Mths]]&lt;#REF!+1,"DOES NOT MEET $ CRITERIA"))</f>
        <v>#REF!</v>
      </c>
      <c r="AT518" s="78"/>
    </row>
    <row r="519" spans="1:46" ht="13.8" x14ac:dyDescent="0.3">
      <c r="A519" s="68" t="s">
        <v>3098</v>
      </c>
      <c r="B519" s="69">
        <v>22158</v>
      </c>
      <c r="C519" s="69">
        <v>642</v>
      </c>
      <c r="D519" s="69" t="s">
        <v>25</v>
      </c>
      <c r="E519" s="70" t="s">
        <v>6313</v>
      </c>
      <c r="F519" s="70"/>
      <c r="G519" s="71" t="s">
        <v>7366</v>
      </c>
      <c r="H519" s="69" t="s">
        <v>6315</v>
      </c>
      <c r="I519" s="68" t="s">
        <v>758</v>
      </c>
      <c r="J519" s="68" t="s">
        <v>175</v>
      </c>
      <c r="K519" s="68" t="s">
        <v>132</v>
      </c>
      <c r="L519" s="68" t="s">
        <v>132</v>
      </c>
      <c r="M519" s="68" t="s">
        <v>175</v>
      </c>
      <c r="N519" s="68" t="s">
        <v>176</v>
      </c>
      <c r="O519" s="68" t="s">
        <v>7367</v>
      </c>
      <c r="P519" s="72" t="s">
        <v>6357</v>
      </c>
      <c r="Q519" s="68" t="s">
        <v>161</v>
      </c>
      <c r="R519" s="68" t="s">
        <v>31</v>
      </c>
      <c r="S519" s="68">
        <v>160</v>
      </c>
      <c r="T519" s="68">
        <v>240.54</v>
      </c>
      <c r="U519" s="68">
        <v>-0.5</v>
      </c>
      <c r="V519" s="68">
        <v>841.23</v>
      </c>
      <c r="W519" s="68">
        <v>834.99</v>
      </c>
      <c r="X519" s="68">
        <v>0.01</v>
      </c>
      <c r="Y519" s="68">
        <v>3560.3</v>
      </c>
      <c r="Z519" s="68">
        <v>3660.04</v>
      </c>
      <c r="AA519" s="68">
        <v>-0.03</v>
      </c>
      <c r="AB519" s="73">
        <v>691160.36</v>
      </c>
      <c r="AC519" s="73">
        <v>697216.94</v>
      </c>
      <c r="AD519" s="73">
        <v>714707.18</v>
      </c>
      <c r="AE519" s="73">
        <v>717984.94</v>
      </c>
      <c r="AF519" s="73"/>
      <c r="AG519" s="73">
        <f>IFERROR(VLOOKUP(J519,'Roll ups'!D:E,2,FALSE),0)</f>
        <v>52239627.039999984</v>
      </c>
      <c r="AH519" s="74">
        <f>IF(Table2[[#This Row],[CATEGORY TTL LOOKUP]]=0,0,IF(Table2[[#This Row],[CATEGORY TTL LOOKUP]]&gt;0,SUM(AB519/AG519)))</f>
        <v>1.3230576081080693E-2</v>
      </c>
      <c r="AI519" s="74" t="str">
        <f>IFERROR(IF(AH519&lt;#REF!,"STRIKE",IF(AH519&gt;=#REF!,"GOOD")),"NO DATA")</f>
        <v>NO DATA</v>
      </c>
      <c r="AJ519" s="75">
        <f>IFERROR(VLOOKUP(K519,'Roll ups'!H:I,2,FALSE),0)</f>
        <v>126094742.97999983</v>
      </c>
      <c r="AK519" s="76">
        <f>IF(Table2[[#This Row],[PRICE TIER LOOKUP]]=0,0,IF(Table2[[#This Row],[PRICE TIER LOOKUP]]&gt;0,SUM(AB519/AJ519)))</f>
        <v>5.481278153757976E-3</v>
      </c>
      <c r="AL519" s="74" t="e">
        <f>IF(AK519&lt;#REF!,"STRIKE",IF(AK519&gt;=#REF!,"GOOD"))</f>
        <v>#REF!</v>
      </c>
      <c r="AM519" s="75">
        <f>VLOOKUP(H519,'Roll ups'!A:B,2,FALSE)</f>
        <v>325145452.83999985</v>
      </c>
      <c r="AN519" s="77">
        <f t="shared" si="18"/>
        <v>2.1256959122848678E-3</v>
      </c>
      <c r="AO519" s="74" t="str">
        <f>IFERROR(VLOOKUP(Table2[[#This Row],[Product Name]],'Roll ups'!L:P,5,FALSE),"GOOD")</f>
        <v>GOOD</v>
      </c>
      <c r="AP519" s="74">
        <f>Table2[[#This Row],[Retail Dollar Vol Current 12 Mths]]/Table2[[#This Row],[SHELF SALES  LOOKUP]]</f>
        <v>2.1981152550569383E-3</v>
      </c>
      <c r="AQ519" s="69">
        <f t="shared" si="19"/>
        <v>0</v>
      </c>
      <c r="AR51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519" s="69" t="e">
        <f>IF(Table2[[#This Row],[Shelf Dollar Vol Current 12 Mths]]&gt;#REF!,"MEETS $ CRITERIA",IF(Table2[[#This Row],[Shelf Dollar Vol Current 12 Mths]]&lt;#REF!+1,"DOES NOT MEET $ CRITERIA"))</f>
        <v>#REF!</v>
      </c>
      <c r="AT519" s="78"/>
    </row>
    <row r="520" spans="1:46" ht="13.8" x14ac:dyDescent="0.3">
      <c r="A520" s="68" t="s">
        <v>3614</v>
      </c>
      <c r="B520" s="69">
        <v>22166</v>
      </c>
      <c r="C520" s="69">
        <v>309</v>
      </c>
      <c r="D520" s="69" t="s">
        <v>25</v>
      </c>
      <c r="E520" s="70" t="s">
        <v>6313</v>
      </c>
      <c r="F520" s="70"/>
      <c r="G520" s="71" t="s">
        <v>7368</v>
      </c>
      <c r="H520" s="69" t="s">
        <v>6315</v>
      </c>
      <c r="I520" s="68" t="s">
        <v>758</v>
      </c>
      <c r="J520" s="68" t="s">
        <v>175</v>
      </c>
      <c r="K520" s="68" t="s">
        <v>132</v>
      </c>
      <c r="L520" s="68" t="s">
        <v>132</v>
      </c>
      <c r="M520" s="68" t="s">
        <v>175</v>
      </c>
      <c r="N520" s="68" t="s">
        <v>176</v>
      </c>
      <c r="O520" s="68" t="s">
        <v>7369</v>
      </c>
      <c r="P520" s="72" t="s">
        <v>6357</v>
      </c>
      <c r="Q520" s="68" t="s">
        <v>161</v>
      </c>
      <c r="R520" s="68" t="s">
        <v>31</v>
      </c>
      <c r="S520" s="68">
        <v>32</v>
      </c>
      <c r="T520" s="68">
        <v>37.08</v>
      </c>
      <c r="U520" s="68">
        <v>-0.16</v>
      </c>
      <c r="V520" s="68">
        <v>64.42</v>
      </c>
      <c r="W520" s="68">
        <v>76.25</v>
      </c>
      <c r="X520" s="68">
        <v>-0.18</v>
      </c>
      <c r="Y520" s="68">
        <v>328.5</v>
      </c>
      <c r="Z520" s="68">
        <v>291.42</v>
      </c>
      <c r="AA520" s="68">
        <v>0.11</v>
      </c>
      <c r="AB520" s="73">
        <v>76253.58</v>
      </c>
      <c r="AC520" s="73">
        <v>65817.960000000006</v>
      </c>
      <c r="AD520" s="73">
        <v>78800.58</v>
      </c>
      <c r="AE520" s="73">
        <v>68014.960000000006</v>
      </c>
      <c r="AF520" s="73"/>
      <c r="AG520" s="73">
        <f>IFERROR(VLOOKUP(J520,'Roll ups'!D:E,2,FALSE),0)</f>
        <v>52239627.039999984</v>
      </c>
      <c r="AH520" s="74">
        <f>IF(Table2[[#This Row],[CATEGORY TTL LOOKUP]]=0,0,IF(Table2[[#This Row],[CATEGORY TTL LOOKUP]]&gt;0,SUM(AB520/AG520)))</f>
        <v>1.4596884457389501E-3</v>
      </c>
      <c r="AI520" s="74" t="str">
        <f>IFERROR(IF(AH520&lt;#REF!,"STRIKE",IF(AH520&gt;=#REF!,"GOOD")),"NO DATA")</f>
        <v>NO DATA</v>
      </c>
      <c r="AJ520" s="75">
        <f>IFERROR(VLOOKUP(K520,'Roll ups'!H:I,2,FALSE),0)</f>
        <v>126094742.97999983</v>
      </c>
      <c r="AK520" s="76">
        <f>IF(Table2[[#This Row],[PRICE TIER LOOKUP]]=0,0,IF(Table2[[#This Row],[PRICE TIER LOOKUP]]&gt;0,SUM(AB520/AJ520)))</f>
        <v>6.0473242736292941E-4</v>
      </c>
      <c r="AL520" s="74" t="e">
        <f>IF(AK520&lt;#REF!,"STRIKE",IF(AK520&gt;=#REF!,"GOOD"))</f>
        <v>#REF!</v>
      </c>
      <c r="AM520" s="75">
        <f>VLOOKUP(H520,'Roll ups'!A:B,2,FALSE)</f>
        <v>325145452.83999985</v>
      </c>
      <c r="AN520" s="77">
        <f t="shared" si="18"/>
        <v>2.3452144058592591E-4</v>
      </c>
      <c r="AO520" s="74" t="str">
        <f>IFERROR(VLOOKUP(Table2[[#This Row],[Product Name]],'Roll ups'!L:P,5,FALSE),"GOOD")</f>
        <v>GOOD</v>
      </c>
      <c r="AP520" s="74">
        <f>Table2[[#This Row],[Retail Dollar Vol Current 12 Mths]]/Table2[[#This Row],[SHELF SALES  LOOKUP]]</f>
        <v>2.42354857838891E-4</v>
      </c>
      <c r="AQ520" s="69">
        <f t="shared" si="19"/>
        <v>0</v>
      </c>
      <c r="AR52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520" s="69" t="e">
        <f>IF(Table2[[#This Row],[Shelf Dollar Vol Current 12 Mths]]&gt;#REF!,"MEETS $ CRITERIA",IF(Table2[[#This Row],[Shelf Dollar Vol Current 12 Mths]]&lt;#REF!+1,"DOES NOT MEET $ CRITERIA"))</f>
        <v>#REF!</v>
      </c>
      <c r="AT520" s="78"/>
    </row>
    <row r="521" spans="1:46" ht="13.8" x14ac:dyDescent="0.3">
      <c r="A521" s="68" t="s">
        <v>4612</v>
      </c>
      <c r="B521" s="69">
        <v>22199</v>
      </c>
      <c r="C521" s="69">
        <v>401</v>
      </c>
      <c r="D521" s="69" t="s">
        <v>25</v>
      </c>
      <c r="E521" s="70" t="s">
        <v>6313</v>
      </c>
      <c r="F521" s="70"/>
      <c r="G521" s="71" t="s">
        <v>7370</v>
      </c>
      <c r="H521" s="69" t="s">
        <v>6315</v>
      </c>
      <c r="I521" s="68" t="s">
        <v>758</v>
      </c>
      <c r="J521" s="68" t="s">
        <v>175</v>
      </c>
      <c r="K521" s="68" t="s">
        <v>146</v>
      </c>
      <c r="L521" s="68" t="s">
        <v>146</v>
      </c>
      <c r="M521" s="68" t="s">
        <v>175</v>
      </c>
      <c r="N521" s="68" t="s">
        <v>176</v>
      </c>
      <c r="O521" s="68" t="s">
        <v>7371</v>
      </c>
      <c r="P521" s="72" t="s">
        <v>6357</v>
      </c>
      <c r="Q521" s="68" t="s">
        <v>161</v>
      </c>
      <c r="R521" s="68" t="s">
        <v>31</v>
      </c>
      <c r="S521" s="68">
        <v>29</v>
      </c>
      <c r="T521" s="68">
        <v>32.5</v>
      </c>
      <c r="U521" s="68">
        <v>-0.14000000000000001</v>
      </c>
      <c r="V521" s="68">
        <v>95</v>
      </c>
      <c r="W521" s="68">
        <v>80.42</v>
      </c>
      <c r="X521" s="68">
        <v>0.15</v>
      </c>
      <c r="Y521" s="68">
        <v>335.83</v>
      </c>
      <c r="Z521" s="68">
        <v>368.08</v>
      </c>
      <c r="AA521" s="68">
        <v>-0.1</v>
      </c>
      <c r="AB521" s="73">
        <v>149553.29999999999</v>
      </c>
      <c r="AC521" s="73">
        <v>163914.87</v>
      </c>
      <c r="AD521" s="73">
        <v>149553.29999999999</v>
      </c>
      <c r="AE521" s="73">
        <v>163914.87</v>
      </c>
      <c r="AF521" s="73"/>
      <c r="AG521" s="73">
        <f>IFERROR(VLOOKUP(J521,'Roll ups'!D:E,2,FALSE),0)</f>
        <v>52239627.039999984</v>
      </c>
      <c r="AH521" s="74">
        <f>IF(Table2[[#This Row],[CATEGORY TTL LOOKUP]]=0,0,IF(Table2[[#This Row],[CATEGORY TTL LOOKUP]]&gt;0,SUM(AB521/AG521)))</f>
        <v>2.8628324602219448E-3</v>
      </c>
      <c r="AI521" s="74" t="str">
        <f>IFERROR(IF(AH521&lt;#REF!,"STRIKE",IF(AH521&gt;=#REF!,"GOOD")),"NO DATA")</f>
        <v>NO DATA</v>
      </c>
      <c r="AJ521" s="75">
        <f>IFERROR(VLOOKUP(K521,'Roll ups'!H:I,2,FALSE),0)</f>
        <v>69119979.479999974</v>
      </c>
      <c r="AK521" s="76">
        <f>IF(Table2[[#This Row],[PRICE TIER LOOKUP]]=0,0,IF(Table2[[#This Row],[PRICE TIER LOOKUP]]&gt;0,SUM(AB521/AJ521)))</f>
        <v>2.1636768576193456E-3</v>
      </c>
      <c r="AL521" s="74" t="e">
        <f>IF(AK521&lt;#REF!,"STRIKE",IF(AK521&gt;=#REF!,"GOOD"))</f>
        <v>#REF!</v>
      </c>
      <c r="AM521" s="75">
        <f>VLOOKUP(H521,'Roll ups'!A:B,2,FALSE)</f>
        <v>325145452.83999985</v>
      </c>
      <c r="AN521" s="77">
        <f t="shared" si="18"/>
        <v>4.5995814701918454E-4</v>
      </c>
      <c r="AO521" s="74" t="str">
        <f>IFERROR(VLOOKUP(Table2[[#This Row],[Product Name]],'Roll ups'!L:P,5,FALSE),"GOOD")</f>
        <v>GOOD</v>
      </c>
      <c r="AP521" s="74">
        <f>Table2[[#This Row],[Retail Dollar Vol Current 12 Mths]]/Table2[[#This Row],[SHELF SALES  LOOKUP]]</f>
        <v>4.5995814701918454E-4</v>
      </c>
      <c r="AQ521" s="69">
        <f t="shared" si="19"/>
        <v>0</v>
      </c>
      <c r="AR52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521" s="69" t="e">
        <f>IF(Table2[[#This Row],[Shelf Dollar Vol Current 12 Mths]]&gt;#REF!,"MEETS $ CRITERIA",IF(Table2[[#This Row],[Shelf Dollar Vol Current 12 Mths]]&lt;#REF!+1,"DOES NOT MEET $ CRITERIA"))</f>
        <v>#REF!</v>
      </c>
      <c r="AT521" s="78"/>
    </row>
    <row r="522" spans="1:46" ht="13.8" x14ac:dyDescent="0.3">
      <c r="A522" s="68" t="s">
        <v>4510</v>
      </c>
      <c r="B522" s="69">
        <v>22214</v>
      </c>
      <c r="C522" s="69">
        <v>623</v>
      </c>
      <c r="D522" s="69" t="s">
        <v>25</v>
      </c>
      <c r="E522" s="70" t="s">
        <v>6313</v>
      </c>
      <c r="F522" s="70"/>
      <c r="G522" s="71" t="s">
        <v>7372</v>
      </c>
      <c r="H522" s="69" t="s">
        <v>6315</v>
      </c>
      <c r="I522" s="68" t="s">
        <v>758</v>
      </c>
      <c r="J522" s="68" t="s">
        <v>175</v>
      </c>
      <c r="K522" s="68" t="s">
        <v>146</v>
      </c>
      <c r="L522" s="68" t="s">
        <v>6320</v>
      </c>
      <c r="M522" s="68" t="s">
        <v>175</v>
      </c>
      <c r="N522" s="68" t="s">
        <v>176</v>
      </c>
      <c r="O522" s="68" t="s">
        <v>7373</v>
      </c>
      <c r="P522" s="72" t="s">
        <v>6357</v>
      </c>
      <c r="Q522" s="68" t="s">
        <v>49</v>
      </c>
      <c r="R522" s="68" t="s">
        <v>6402</v>
      </c>
      <c r="S522" s="68">
        <v>46</v>
      </c>
      <c r="T522" s="68">
        <v>33</v>
      </c>
      <c r="U522" s="68">
        <v>0.28000000000000003</v>
      </c>
      <c r="V522" s="68">
        <v>150.54</v>
      </c>
      <c r="W522" s="68">
        <v>122.54</v>
      </c>
      <c r="X522" s="68">
        <v>0.19</v>
      </c>
      <c r="Y522" s="68">
        <v>639</v>
      </c>
      <c r="Z522" s="68">
        <v>561.54</v>
      </c>
      <c r="AA522" s="68">
        <v>0.12</v>
      </c>
      <c r="AB522" s="73">
        <v>214679.08</v>
      </c>
      <c r="AC522" s="73">
        <v>183534.68</v>
      </c>
      <c r="AD522" s="73">
        <v>218998.08</v>
      </c>
      <c r="AE522" s="73">
        <v>185431.67999999999</v>
      </c>
      <c r="AF522" s="73"/>
      <c r="AG522" s="73">
        <f>IFERROR(VLOOKUP(J522,'Roll ups'!D:E,2,FALSE),0)</f>
        <v>52239627.039999984</v>
      </c>
      <c r="AH522" s="74">
        <f>IF(Table2[[#This Row],[CATEGORY TTL LOOKUP]]=0,0,IF(Table2[[#This Row],[CATEGORY TTL LOOKUP]]&gt;0,SUM(AB522/AG522)))</f>
        <v>4.1095063683287743E-3</v>
      </c>
      <c r="AI522" s="74" t="str">
        <f>IFERROR(IF(AH522&lt;#REF!,"STRIKE",IF(AH522&gt;=#REF!,"GOOD")),"NO DATA")</f>
        <v>NO DATA</v>
      </c>
      <c r="AJ522" s="75">
        <f>IFERROR(VLOOKUP(K522,'Roll ups'!H:I,2,FALSE),0)</f>
        <v>69119979.479999974</v>
      </c>
      <c r="AK522" s="76">
        <f>IF(Table2[[#This Row],[PRICE TIER LOOKUP]]=0,0,IF(Table2[[#This Row],[PRICE TIER LOOKUP]]&gt;0,SUM(AB522/AJ522)))</f>
        <v>3.1058903896538032E-3</v>
      </c>
      <c r="AL522" s="74" t="e">
        <f>IF(AK522&lt;#REF!,"STRIKE",IF(AK522&gt;=#REF!,"GOOD"))</f>
        <v>#REF!</v>
      </c>
      <c r="AM522" s="75">
        <f>VLOOKUP(H522,'Roll ups'!A:B,2,FALSE)</f>
        <v>325145452.83999985</v>
      </c>
      <c r="AN522" s="77">
        <f t="shared" si="18"/>
        <v>6.6025551987541084E-4</v>
      </c>
      <c r="AO522" s="74" t="str">
        <f>IFERROR(VLOOKUP(Table2[[#This Row],[Product Name]],'Roll ups'!L:P,5,FALSE),"GOOD")</f>
        <v>GOOD</v>
      </c>
      <c r="AP522" s="74">
        <f>Table2[[#This Row],[Retail Dollar Vol Current 12 Mths]]/Table2[[#This Row],[SHELF SALES  LOOKUP]]</f>
        <v>6.7353880574724291E-4</v>
      </c>
      <c r="AQ522" s="69">
        <f t="shared" si="19"/>
        <v>0</v>
      </c>
      <c r="AR52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522" s="69" t="e">
        <f>IF(Table2[[#This Row],[Shelf Dollar Vol Current 12 Mths]]&gt;#REF!,"MEETS $ CRITERIA",IF(Table2[[#This Row],[Shelf Dollar Vol Current 12 Mths]]&lt;#REF!+1,"DOES NOT MEET $ CRITERIA"))</f>
        <v>#REF!</v>
      </c>
      <c r="AT522" s="78"/>
    </row>
    <row r="523" spans="1:46" ht="13.8" x14ac:dyDescent="0.3">
      <c r="A523" s="68" t="s">
        <v>4330</v>
      </c>
      <c r="B523" s="69">
        <v>22215</v>
      </c>
      <c r="C523" s="69">
        <v>1114</v>
      </c>
      <c r="D523" s="69" t="s">
        <v>25</v>
      </c>
      <c r="E523" s="70" t="s">
        <v>6313</v>
      </c>
      <c r="F523" s="70"/>
      <c r="G523" s="71" t="s">
        <v>7374</v>
      </c>
      <c r="H523" s="69" t="s">
        <v>6315</v>
      </c>
      <c r="I523" s="68" t="s">
        <v>758</v>
      </c>
      <c r="J523" s="68" t="s">
        <v>175</v>
      </c>
      <c r="K523" s="68" t="s">
        <v>146</v>
      </c>
      <c r="L523" s="68" t="s">
        <v>6320</v>
      </c>
      <c r="M523" s="68" t="s">
        <v>175</v>
      </c>
      <c r="N523" s="68" t="s">
        <v>176</v>
      </c>
      <c r="O523" s="68" t="s">
        <v>7375</v>
      </c>
      <c r="P523" s="72" t="s">
        <v>6357</v>
      </c>
      <c r="Q523" s="68" t="s">
        <v>49</v>
      </c>
      <c r="R523" s="68" t="s">
        <v>6402</v>
      </c>
      <c r="S523" s="68">
        <v>462</v>
      </c>
      <c r="T523" s="68">
        <v>396.33</v>
      </c>
      <c r="U523" s="68">
        <v>0.14000000000000001</v>
      </c>
      <c r="V523" s="68">
        <v>850</v>
      </c>
      <c r="W523" s="68">
        <v>841.83</v>
      </c>
      <c r="X523" s="68">
        <v>0.01</v>
      </c>
      <c r="Y523" s="68">
        <v>3571.33</v>
      </c>
      <c r="Z523" s="68">
        <v>3785.25</v>
      </c>
      <c r="AA523" s="68">
        <v>-0.06</v>
      </c>
      <c r="AB523" s="73">
        <v>1278579.8400000001</v>
      </c>
      <c r="AC523" s="73">
        <v>1336461.51</v>
      </c>
      <c r="AD523" s="73">
        <v>1302393.8400000001</v>
      </c>
      <c r="AE523" s="73">
        <v>1354299.51</v>
      </c>
      <c r="AF523" s="73"/>
      <c r="AG523" s="73">
        <f>IFERROR(VLOOKUP(J523,'Roll ups'!D:E,2,FALSE),0)</f>
        <v>52239627.039999984</v>
      </c>
      <c r="AH523" s="74">
        <f>IF(Table2[[#This Row],[CATEGORY TTL LOOKUP]]=0,0,IF(Table2[[#This Row],[CATEGORY TTL LOOKUP]]&gt;0,SUM(AB523/AG523)))</f>
        <v>2.4475286529534158E-2</v>
      </c>
      <c r="AI523" s="74" t="str">
        <f>IFERROR(IF(AH523&lt;#REF!,"STRIKE",IF(AH523&gt;=#REF!,"GOOD")),"NO DATA")</f>
        <v>NO DATA</v>
      </c>
      <c r="AJ523" s="75">
        <f>IFERROR(VLOOKUP(K523,'Roll ups'!H:I,2,FALSE),0)</f>
        <v>69119979.479999974</v>
      </c>
      <c r="AK523" s="76">
        <f>IF(Table2[[#This Row],[PRICE TIER LOOKUP]]=0,0,IF(Table2[[#This Row],[PRICE TIER LOOKUP]]&gt;0,SUM(AB523/AJ523)))</f>
        <v>1.8497977713809365E-2</v>
      </c>
      <c r="AL523" s="74" t="e">
        <f>IF(AK523&lt;#REF!,"STRIKE",IF(AK523&gt;=#REF!,"GOOD"))</f>
        <v>#REF!</v>
      </c>
      <c r="AM523" s="75">
        <f>VLOOKUP(H523,'Roll ups'!A:B,2,FALSE)</f>
        <v>325145452.83999985</v>
      </c>
      <c r="AN523" s="77">
        <f t="shared" si="18"/>
        <v>3.9323319112482677E-3</v>
      </c>
      <c r="AO523" s="74" t="str">
        <f>IFERROR(VLOOKUP(Table2[[#This Row],[Product Name]],'Roll ups'!L:P,5,FALSE),"GOOD")</f>
        <v>GOOD</v>
      </c>
      <c r="AP523" s="74">
        <f>Table2[[#This Row],[Retail Dollar Vol Current 12 Mths]]/Table2[[#This Row],[SHELF SALES  LOOKUP]]</f>
        <v>4.0055729785675098E-3</v>
      </c>
      <c r="AQ523" s="69">
        <f t="shared" si="19"/>
        <v>0</v>
      </c>
      <c r="AR52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523" s="69" t="e">
        <f>IF(Table2[[#This Row],[Shelf Dollar Vol Current 12 Mths]]&gt;#REF!,"MEETS $ CRITERIA",IF(Table2[[#This Row],[Shelf Dollar Vol Current 12 Mths]]&lt;#REF!+1,"DOES NOT MEET $ CRITERIA"))</f>
        <v>#REF!</v>
      </c>
      <c r="AT523" s="78"/>
    </row>
    <row r="524" spans="1:46" ht="13.8" x14ac:dyDescent="0.3">
      <c r="A524" s="68" t="s">
        <v>4429</v>
      </c>
      <c r="B524" s="69">
        <v>22217</v>
      </c>
      <c r="C524" s="69">
        <v>521</v>
      </c>
      <c r="D524" s="69" t="s">
        <v>25</v>
      </c>
      <c r="E524" s="70" t="s">
        <v>6313</v>
      </c>
      <c r="F524" s="70"/>
      <c r="G524" s="71" t="s">
        <v>7376</v>
      </c>
      <c r="H524" s="69" t="s">
        <v>6315</v>
      </c>
      <c r="I524" s="68" t="s">
        <v>758</v>
      </c>
      <c r="J524" s="68" t="s">
        <v>175</v>
      </c>
      <c r="K524" s="68" t="s">
        <v>146</v>
      </c>
      <c r="L524" s="68" t="s">
        <v>6320</v>
      </c>
      <c r="M524" s="68" t="s">
        <v>175</v>
      </c>
      <c r="N524" s="68" t="s">
        <v>176</v>
      </c>
      <c r="O524" s="68" t="s">
        <v>7377</v>
      </c>
      <c r="P524" s="72" t="s">
        <v>6357</v>
      </c>
      <c r="Q524" s="68" t="s">
        <v>49</v>
      </c>
      <c r="R524" s="68" t="s">
        <v>6402</v>
      </c>
      <c r="S524" s="68">
        <v>103</v>
      </c>
      <c r="T524" s="68">
        <v>92.01</v>
      </c>
      <c r="U524" s="68">
        <v>0.1</v>
      </c>
      <c r="V524" s="68">
        <v>355.59</v>
      </c>
      <c r="W524" s="68">
        <v>305.25</v>
      </c>
      <c r="X524" s="68">
        <v>0.14000000000000001</v>
      </c>
      <c r="Y524" s="68">
        <v>1284.8900000000001</v>
      </c>
      <c r="Z524" s="68">
        <v>1159.6199999999999</v>
      </c>
      <c r="AA524" s="68">
        <v>0.1</v>
      </c>
      <c r="AB524" s="73">
        <v>416152.37</v>
      </c>
      <c r="AC524" s="73">
        <v>370514.1</v>
      </c>
      <c r="AD524" s="73">
        <v>416152.37</v>
      </c>
      <c r="AE524" s="73">
        <v>370514.1</v>
      </c>
      <c r="AF524" s="73"/>
      <c r="AG524" s="73">
        <f>IFERROR(VLOOKUP(J524,'Roll ups'!D:E,2,FALSE),0)</f>
        <v>52239627.039999984</v>
      </c>
      <c r="AH524" s="74">
        <f>IF(Table2[[#This Row],[CATEGORY TTL LOOKUP]]=0,0,IF(Table2[[#This Row],[CATEGORY TTL LOOKUP]]&gt;0,SUM(AB524/AG524)))</f>
        <v>7.9662201585273817E-3</v>
      </c>
      <c r="AI524" s="74" t="str">
        <f>IFERROR(IF(AH524&lt;#REF!,"STRIKE",IF(AH524&gt;=#REF!,"GOOD")),"NO DATA")</f>
        <v>NO DATA</v>
      </c>
      <c r="AJ524" s="75">
        <f>IFERROR(VLOOKUP(K524,'Roll ups'!H:I,2,FALSE),0)</f>
        <v>69119979.479999974</v>
      </c>
      <c r="AK524" s="76">
        <f>IF(Table2[[#This Row],[PRICE TIER LOOKUP]]=0,0,IF(Table2[[#This Row],[PRICE TIER LOOKUP]]&gt;0,SUM(AB524/AJ524)))</f>
        <v>6.0207247330045094E-3</v>
      </c>
      <c r="AL524" s="74" t="e">
        <f>IF(AK524&lt;#REF!,"STRIKE",IF(AK524&gt;=#REF!,"GOOD"))</f>
        <v>#REF!</v>
      </c>
      <c r="AM524" s="75">
        <f>VLOOKUP(H524,'Roll ups'!A:B,2,FALSE)</f>
        <v>325145452.83999985</v>
      </c>
      <c r="AN524" s="77">
        <f t="shared" si="18"/>
        <v>1.2798960168905807E-3</v>
      </c>
      <c r="AO524" s="74" t="str">
        <f>IFERROR(VLOOKUP(Table2[[#This Row],[Product Name]],'Roll ups'!L:P,5,FALSE),"GOOD")</f>
        <v>GOOD</v>
      </c>
      <c r="AP524" s="74">
        <f>Table2[[#This Row],[Retail Dollar Vol Current 12 Mths]]/Table2[[#This Row],[SHELF SALES  LOOKUP]]</f>
        <v>1.2798960168905807E-3</v>
      </c>
      <c r="AQ524" s="69">
        <f t="shared" si="19"/>
        <v>0</v>
      </c>
      <c r="AR52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524" s="69" t="e">
        <f>IF(Table2[[#This Row],[Shelf Dollar Vol Current 12 Mths]]&gt;#REF!,"MEETS $ CRITERIA",IF(Table2[[#This Row],[Shelf Dollar Vol Current 12 Mths]]&lt;#REF!+1,"DOES NOT MEET $ CRITERIA"))</f>
        <v>#REF!</v>
      </c>
      <c r="AT524" s="78"/>
    </row>
    <row r="525" spans="1:46" ht="13.8" x14ac:dyDescent="0.3">
      <c r="A525" s="68" t="s">
        <v>4540</v>
      </c>
      <c r="B525" s="69">
        <v>22228</v>
      </c>
      <c r="C525" s="69">
        <v>527</v>
      </c>
      <c r="D525" s="69" t="s">
        <v>25</v>
      </c>
      <c r="E525" s="70" t="s">
        <v>6313</v>
      </c>
      <c r="F525" s="70"/>
      <c r="G525" s="71" t="s">
        <v>7378</v>
      </c>
      <c r="H525" s="69" t="s">
        <v>6315</v>
      </c>
      <c r="I525" s="68" t="s">
        <v>758</v>
      </c>
      <c r="J525" s="68" t="s">
        <v>175</v>
      </c>
      <c r="K525" s="68" t="s">
        <v>146</v>
      </c>
      <c r="L525" s="68" t="s">
        <v>146</v>
      </c>
      <c r="M525" s="68" t="s">
        <v>175</v>
      </c>
      <c r="N525" s="68" t="s">
        <v>176</v>
      </c>
      <c r="O525" s="68" t="s">
        <v>7379</v>
      </c>
      <c r="P525" s="72" t="s">
        <v>6357</v>
      </c>
      <c r="Q525" s="68" t="s">
        <v>49</v>
      </c>
      <c r="R525" s="68" t="s">
        <v>6402</v>
      </c>
      <c r="S525" s="68">
        <v>34</v>
      </c>
      <c r="T525" s="68">
        <v>37</v>
      </c>
      <c r="U525" s="68">
        <v>-0.09</v>
      </c>
      <c r="V525" s="68">
        <v>167.92</v>
      </c>
      <c r="W525" s="68">
        <v>165.67</v>
      </c>
      <c r="X525" s="68">
        <v>0.01</v>
      </c>
      <c r="Y525" s="68">
        <v>693.67</v>
      </c>
      <c r="Z525" s="68">
        <v>652.75</v>
      </c>
      <c r="AA525" s="68">
        <v>0.06</v>
      </c>
      <c r="AB525" s="73">
        <v>402506.16</v>
      </c>
      <c r="AC525" s="73">
        <v>364470.15</v>
      </c>
      <c r="AD525" s="73">
        <v>412787.16</v>
      </c>
      <c r="AE525" s="73">
        <v>373485.15</v>
      </c>
      <c r="AF525" s="73"/>
      <c r="AG525" s="73">
        <f>IFERROR(VLOOKUP(J525,'Roll ups'!D:E,2,FALSE),0)</f>
        <v>52239627.039999984</v>
      </c>
      <c r="AH525" s="74">
        <f>IF(Table2[[#This Row],[CATEGORY TTL LOOKUP]]=0,0,IF(Table2[[#This Row],[CATEGORY TTL LOOKUP]]&gt;0,SUM(AB525/AG525)))</f>
        <v>7.7049968157659361E-3</v>
      </c>
      <c r="AI525" s="74" t="str">
        <f>IFERROR(IF(AH525&lt;#REF!,"STRIKE",IF(AH525&gt;=#REF!,"GOOD")),"NO DATA")</f>
        <v>NO DATA</v>
      </c>
      <c r="AJ525" s="75">
        <f>IFERROR(VLOOKUP(K525,'Roll ups'!H:I,2,FALSE),0)</f>
        <v>69119979.479999974</v>
      </c>
      <c r="AK525" s="76">
        <f>IF(Table2[[#This Row],[PRICE TIER LOOKUP]]=0,0,IF(Table2[[#This Row],[PRICE TIER LOOKUP]]&gt;0,SUM(AB525/AJ525)))</f>
        <v>5.8232968676801486E-3</v>
      </c>
      <c r="AL525" s="74" t="e">
        <f>IF(AK525&lt;#REF!,"STRIKE",IF(AK525&gt;=#REF!,"GOOD"))</f>
        <v>#REF!</v>
      </c>
      <c r="AM525" s="75">
        <f>VLOOKUP(H525,'Roll ups'!A:B,2,FALSE)</f>
        <v>325145452.83999985</v>
      </c>
      <c r="AN525" s="77">
        <f t="shared" si="18"/>
        <v>1.2379264617859145E-3</v>
      </c>
      <c r="AO525" s="74" t="str">
        <f>IFERROR(VLOOKUP(Table2[[#This Row],[Product Name]],'Roll ups'!L:P,5,FALSE),"GOOD")</f>
        <v>GOOD</v>
      </c>
      <c r="AP525" s="74">
        <f>Table2[[#This Row],[Retail Dollar Vol Current 12 Mths]]/Table2[[#This Row],[SHELF SALES  LOOKUP]]</f>
        <v>1.2695461566338668E-3</v>
      </c>
      <c r="AQ525" s="69">
        <f t="shared" si="19"/>
        <v>0</v>
      </c>
      <c r="AR52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525" s="69" t="e">
        <f>IF(Table2[[#This Row],[Shelf Dollar Vol Current 12 Mths]]&gt;#REF!,"MEETS $ CRITERIA",IF(Table2[[#This Row],[Shelf Dollar Vol Current 12 Mths]]&lt;#REF!+1,"DOES NOT MEET $ CRITERIA"))</f>
        <v>#REF!</v>
      </c>
      <c r="AT525" s="78"/>
    </row>
    <row r="526" spans="1:46" ht="13.8" x14ac:dyDescent="0.3">
      <c r="A526" s="68" t="s">
        <v>5235</v>
      </c>
      <c r="B526" s="69">
        <v>22784</v>
      </c>
      <c r="C526" s="69">
        <v>555</v>
      </c>
      <c r="D526" s="69" t="s">
        <v>25</v>
      </c>
      <c r="E526" s="70" t="s">
        <v>6313</v>
      </c>
      <c r="F526" s="70"/>
      <c r="G526" s="71" t="s">
        <v>7380</v>
      </c>
      <c r="H526" s="69" t="s">
        <v>6315</v>
      </c>
      <c r="I526" s="68" t="s">
        <v>711</v>
      </c>
      <c r="J526" s="68" t="s">
        <v>175</v>
      </c>
      <c r="K526" s="68" t="s">
        <v>104</v>
      </c>
      <c r="L526" s="68" t="s">
        <v>104</v>
      </c>
      <c r="M526" s="68" t="s">
        <v>175</v>
      </c>
      <c r="N526" s="68" t="s">
        <v>712</v>
      </c>
      <c r="O526" s="68" t="s">
        <v>7381</v>
      </c>
      <c r="P526" s="72" t="s">
        <v>6357</v>
      </c>
      <c r="Q526" s="68" t="s">
        <v>6387</v>
      </c>
      <c r="R526" s="68" t="s">
        <v>31</v>
      </c>
      <c r="S526" s="68">
        <v>74</v>
      </c>
      <c r="T526" s="68">
        <v>66</v>
      </c>
      <c r="U526" s="68">
        <v>0.11</v>
      </c>
      <c r="V526" s="68">
        <v>217</v>
      </c>
      <c r="W526" s="68">
        <v>261</v>
      </c>
      <c r="X526" s="68">
        <v>-0.2</v>
      </c>
      <c r="Y526" s="68">
        <v>859</v>
      </c>
      <c r="Z526" s="68">
        <v>1033</v>
      </c>
      <c r="AA526" s="68">
        <v>-0.2</v>
      </c>
      <c r="AB526" s="73">
        <v>73392.960000000006</v>
      </c>
      <c r="AC526" s="73">
        <v>88792.320000000007</v>
      </c>
      <c r="AD526" s="73">
        <v>73392.960000000006</v>
      </c>
      <c r="AE526" s="73">
        <v>88792.320000000007</v>
      </c>
      <c r="AF526" s="73"/>
      <c r="AG526" s="73">
        <f>IFERROR(VLOOKUP(J526,'Roll ups'!D:E,2,FALSE),0)</f>
        <v>52239627.039999984</v>
      </c>
      <c r="AH526" s="74">
        <f>IF(Table2[[#This Row],[CATEGORY TTL LOOKUP]]=0,0,IF(Table2[[#This Row],[CATEGORY TTL LOOKUP]]&gt;0,SUM(AB526/AG526)))</f>
        <v>1.4049288664293655E-3</v>
      </c>
      <c r="AI526" s="74" t="str">
        <f>IFERROR(IF(AH526&lt;#REF!,"STRIKE",IF(AH526&gt;=#REF!,"GOOD")),"NO DATA")</f>
        <v>NO DATA</v>
      </c>
      <c r="AJ526" s="75">
        <f>IFERROR(VLOOKUP(K526,'Roll ups'!H:I,2,FALSE),0)</f>
        <v>34230392.709999993</v>
      </c>
      <c r="AK526" s="76">
        <f>IF(Table2[[#This Row],[PRICE TIER LOOKUP]]=0,0,IF(Table2[[#This Row],[PRICE TIER LOOKUP]]&gt;0,SUM(AB526/AJ526)))</f>
        <v>2.144087583855243E-3</v>
      </c>
      <c r="AL526" s="74" t="e">
        <f>IF(AK526&lt;#REF!,"STRIKE",IF(AK526&gt;=#REF!,"GOOD"))</f>
        <v>#REF!</v>
      </c>
      <c r="AM526" s="75">
        <f>VLOOKUP(H526,'Roll ups'!A:B,2,FALSE)</f>
        <v>325145452.83999985</v>
      </c>
      <c r="AN526" s="77">
        <f t="shared" si="18"/>
        <v>2.2572347040054037E-4</v>
      </c>
      <c r="AO526" s="74" t="str">
        <f>IFERROR(VLOOKUP(Table2[[#This Row],[Product Name]],'Roll ups'!L:P,5,FALSE),"GOOD")</f>
        <v>GOOD</v>
      </c>
      <c r="AP526" s="74">
        <f>Table2[[#This Row],[Retail Dollar Vol Current 12 Mths]]/Table2[[#This Row],[SHELF SALES  LOOKUP]]</f>
        <v>2.2572347040054037E-4</v>
      </c>
      <c r="AQ526" s="69">
        <f t="shared" si="19"/>
        <v>0</v>
      </c>
      <c r="AR52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526" s="69" t="e">
        <f>IF(Table2[[#This Row],[Shelf Dollar Vol Current 12 Mths]]&gt;#REF!,"MEETS $ CRITERIA",IF(Table2[[#This Row],[Shelf Dollar Vol Current 12 Mths]]&lt;#REF!+1,"DOES NOT MEET $ CRITERIA"))</f>
        <v>#REF!</v>
      </c>
      <c r="AT526" s="78"/>
    </row>
    <row r="527" spans="1:46" ht="13.8" x14ac:dyDescent="0.3">
      <c r="A527" s="68" t="s">
        <v>5437</v>
      </c>
      <c r="B527" s="69">
        <v>22786</v>
      </c>
      <c r="C527" s="69">
        <v>495</v>
      </c>
      <c r="D527" s="69" t="s">
        <v>25</v>
      </c>
      <c r="E527" s="70" t="s">
        <v>6313</v>
      </c>
      <c r="F527" s="70"/>
      <c r="G527" s="71" t="s">
        <v>7382</v>
      </c>
      <c r="H527" s="69" t="s">
        <v>6315</v>
      </c>
      <c r="I527" s="68" t="s">
        <v>711</v>
      </c>
      <c r="J527" s="68" t="s">
        <v>175</v>
      </c>
      <c r="K527" s="68" t="s">
        <v>104</v>
      </c>
      <c r="L527" s="68" t="s">
        <v>104</v>
      </c>
      <c r="M527" s="68" t="s">
        <v>175</v>
      </c>
      <c r="N527" s="68" t="s">
        <v>712</v>
      </c>
      <c r="O527" s="68" t="s">
        <v>7383</v>
      </c>
      <c r="P527" s="72" t="s">
        <v>6357</v>
      </c>
      <c r="Q527" s="68" t="s">
        <v>6387</v>
      </c>
      <c r="R527" s="68" t="s">
        <v>31</v>
      </c>
      <c r="S527" s="68">
        <v>25</v>
      </c>
      <c r="T527" s="68">
        <v>8</v>
      </c>
      <c r="U527" s="68">
        <v>0.67</v>
      </c>
      <c r="V527" s="68">
        <v>82.75</v>
      </c>
      <c r="W527" s="68">
        <v>23.42</v>
      </c>
      <c r="X527" s="68">
        <v>0.72</v>
      </c>
      <c r="Y527" s="68">
        <v>483.17</v>
      </c>
      <c r="Z527" s="68">
        <v>471</v>
      </c>
      <c r="AA527" s="68">
        <v>0.03</v>
      </c>
      <c r="AB527" s="73">
        <v>40064.18</v>
      </c>
      <c r="AC527" s="73">
        <v>38216.699999999997</v>
      </c>
      <c r="AD527" s="73">
        <v>40064.18</v>
      </c>
      <c r="AE527" s="73">
        <v>38216.699999999997</v>
      </c>
      <c r="AF527" s="73"/>
      <c r="AG527" s="73">
        <f>IFERROR(VLOOKUP(J527,'Roll ups'!D:E,2,FALSE),0)</f>
        <v>52239627.039999984</v>
      </c>
      <c r="AH527" s="74">
        <f>IF(Table2[[#This Row],[CATEGORY TTL LOOKUP]]=0,0,IF(Table2[[#This Row],[CATEGORY TTL LOOKUP]]&gt;0,SUM(AB527/AG527)))</f>
        <v>7.6693081995632894E-4</v>
      </c>
      <c r="AI527" s="74" t="str">
        <f>IFERROR(IF(AH527&lt;#REF!,"STRIKE",IF(AH527&gt;=#REF!,"GOOD")),"NO DATA")</f>
        <v>NO DATA</v>
      </c>
      <c r="AJ527" s="75">
        <f>IFERROR(VLOOKUP(K527,'Roll ups'!H:I,2,FALSE),0)</f>
        <v>34230392.709999993</v>
      </c>
      <c r="AK527" s="76">
        <f>IF(Table2[[#This Row],[PRICE TIER LOOKUP]]=0,0,IF(Table2[[#This Row],[PRICE TIER LOOKUP]]&gt;0,SUM(AB527/AJ527)))</f>
        <v>1.1704271212844058E-3</v>
      </c>
      <c r="AL527" s="74" t="e">
        <f>IF(AK527&lt;#REF!,"STRIKE",IF(AK527&gt;=#REF!,"GOOD"))</f>
        <v>#REF!</v>
      </c>
      <c r="AM527" s="75">
        <f>VLOOKUP(H527,'Roll ups'!A:B,2,FALSE)</f>
        <v>325145452.83999985</v>
      </c>
      <c r="AN527" s="77">
        <f t="shared" si="18"/>
        <v>1.2321925356807958E-4</v>
      </c>
      <c r="AO527" s="74" t="str">
        <f>IFERROR(VLOOKUP(Table2[[#This Row],[Product Name]],'Roll ups'!L:P,5,FALSE),"GOOD")</f>
        <v>GOOD</v>
      </c>
      <c r="AP527" s="74">
        <f>Table2[[#This Row],[Retail Dollar Vol Current 12 Mths]]/Table2[[#This Row],[SHELF SALES  LOOKUP]]</f>
        <v>1.2321925356807958E-4</v>
      </c>
      <c r="AQ527" s="69">
        <f t="shared" si="19"/>
        <v>0</v>
      </c>
      <c r="AR52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527" s="69" t="e">
        <f>IF(Table2[[#This Row],[Shelf Dollar Vol Current 12 Mths]]&gt;#REF!,"MEETS $ CRITERIA",IF(Table2[[#This Row],[Shelf Dollar Vol Current 12 Mths]]&lt;#REF!+1,"DOES NOT MEET $ CRITERIA"))</f>
        <v>#REF!</v>
      </c>
      <c r="AT527" s="78"/>
    </row>
    <row r="528" spans="1:46" ht="13.8" x14ac:dyDescent="0.3">
      <c r="A528" s="68" t="s">
        <v>5398</v>
      </c>
      <c r="B528" s="69">
        <v>22787</v>
      </c>
      <c r="C528" s="69">
        <v>346</v>
      </c>
      <c r="D528" s="69" t="s">
        <v>25</v>
      </c>
      <c r="E528" s="70" t="s">
        <v>6313</v>
      </c>
      <c r="F528" s="70"/>
      <c r="G528" s="71" t="s">
        <v>7384</v>
      </c>
      <c r="H528" s="69" t="s">
        <v>6315</v>
      </c>
      <c r="I528" s="68" t="s">
        <v>711</v>
      </c>
      <c r="J528" s="68" t="s">
        <v>175</v>
      </c>
      <c r="K528" s="68" t="s">
        <v>104</v>
      </c>
      <c r="L528" s="68" t="s">
        <v>104</v>
      </c>
      <c r="M528" s="68" t="s">
        <v>175</v>
      </c>
      <c r="N528" s="68" t="s">
        <v>712</v>
      </c>
      <c r="O528" s="68" t="s">
        <v>7385</v>
      </c>
      <c r="P528" s="72" t="s">
        <v>6357</v>
      </c>
      <c r="Q528" s="68" t="s">
        <v>6387</v>
      </c>
      <c r="R528" s="68" t="s">
        <v>31</v>
      </c>
      <c r="S528" s="68">
        <v>60</v>
      </c>
      <c r="T528" s="68">
        <v>89.33</v>
      </c>
      <c r="U528" s="68">
        <v>-0.5</v>
      </c>
      <c r="V528" s="68">
        <v>138.87</v>
      </c>
      <c r="W528" s="68">
        <v>247.09</v>
      </c>
      <c r="X528" s="68">
        <v>-0.78</v>
      </c>
      <c r="Y528" s="68">
        <v>607.6</v>
      </c>
      <c r="Z528" s="68">
        <v>832.15</v>
      </c>
      <c r="AA528" s="68">
        <v>-0.37</v>
      </c>
      <c r="AB528" s="73">
        <v>42001.919999999998</v>
      </c>
      <c r="AC528" s="73">
        <v>57036.93</v>
      </c>
      <c r="AD528" s="73">
        <v>42001.919999999998</v>
      </c>
      <c r="AE528" s="73">
        <v>57036.93</v>
      </c>
      <c r="AF528" s="73"/>
      <c r="AG528" s="73">
        <f>IFERROR(VLOOKUP(J528,'Roll ups'!D:E,2,FALSE),0)</f>
        <v>52239627.039999984</v>
      </c>
      <c r="AH528" s="74">
        <f>IF(Table2[[#This Row],[CATEGORY TTL LOOKUP]]=0,0,IF(Table2[[#This Row],[CATEGORY TTL LOOKUP]]&gt;0,SUM(AB528/AG528)))</f>
        <v>8.0402411693787645E-4</v>
      </c>
      <c r="AI528" s="74" t="str">
        <f>IFERROR(IF(AH528&lt;#REF!,"STRIKE",IF(AH528&gt;=#REF!,"GOOD")),"NO DATA")</f>
        <v>NO DATA</v>
      </c>
      <c r="AJ528" s="75">
        <f>IFERROR(VLOOKUP(K528,'Roll ups'!H:I,2,FALSE),0)</f>
        <v>34230392.709999993</v>
      </c>
      <c r="AK528" s="76">
        <f>IF(Table2[[#This Row],[PRICE TIER LOOKUP]]=0,0,IF(Table2[[#This Row],[PRICE TIER LOOKUP]]&gt;0,SUM(AB528/AJ528)))</f>
        <v>1.2270358787829403E-3</v>
      </c>
      <c r="AL528" s="74" t="e">
        <f>IF(AK528&lt;#REF!,"STRIKE",IF(AK528&gt;=#REF!,"GOOD"))</f>
        <v>#REF!</v>
      </c>
      <c r="AM528" s="75">
        <f>VLOOKUP(H528,'Roll ups'!A:B,2,FALSE)</f>
        <v>325145452.83999985</v>
      </c>
      <c r="AN528" s="77">
        <f t="shared" si="18"/>
        <v>1.2917886328451481E-4</v>
      </c>
      <c r="AO528" s="74" t="str">
        <f>IFERROR(VLOOKUP(Table2[[#This Row],[Product Name]],'Roll ups'!L:P,5,FALSE),"GOOD")</f>
        <v>GOOD</v>
      </c>
      <c r="AP528" s="74">
        <f>Table2[[#This Row],[Retail Dollar Vol Current 12 Mths]]/Table2[[#This Row],[SHELF SALES  LOOKUP]]</f>
        <v>1.2917886328451481E-4</v>
      </c>
      <c r="AQ528" s="69">
        <f t="shared" si="19"/>
        <v>0</v>
      </c>
      <c r="AR52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528" s="69" t="e">
        <f>IF(Table2[[#This Row],[Shelf Dollar Vol Current 12 Mths]]&gt;#REF!,"MEETS $ CRITERIA",IF(Table2[[#This Row],[Shelf Dollar Vol Current 12 Mths]]&lt;#REF!+1,"DOES NOT MEET $ CRITERIA"))</f>
        <v>#REF!</v>
      </c>
      <c r="AT528" s="78"/>
    </row>
    <row r="529" spans="1:46" ht="13.8" x14ac:dyDescent="0.3">
      <c r="A529" s="68" t="s">
        <v>5241</v>
      </c>
      <c r="B529" s="69">
        <v>22788</v>
      </c>
      <c r="C529" s="69">
        <v>528</v>
      </c>
      <c r="D529" s="69" t="s">
        <v>25</v>
      </c>
      <c r="E529" s="70" t="s">
        <v>6313</v>
      </c>
      <c r="F529" s="70"/>
      <c r="G529" s="71" t="s">
        <v>7386</v>
      </c>
      <c r="H529" s="69" t="s">
        <v>6315</v>
      </c>
      <c r="I529" s="68" t="s">
        <v>711</v>
      </c>
      <c r="J529" s="68" t="s">
        <v>175</v>
      </c>
      <c r="K529" s="68" t="s">
        <v>104</v>
      </c>
      <c r="L529" s="68" t="s">
        <v>104</v>
      </c>
      <c r="M529" s="68" t="s">
        <v>175</v>
      </c>
      <c r="N529" s="68" t="s">
        <v>712</v>
      </c>
      <c r="O529" s="68" t="s">
        <v>7387</v>
      </c>
      <c r="P529" s="72" t="s">
        <v>6357</v>
      </c>
      <c r="Q529" s="68" t="s">
        <v>6387</v>
      </c>
      <c r="R529" s="68" t="s">
        <v>31</v>
      </c>
      <c r="S529" s="68">
        <v>227</v>
      </c>
      <c r="T529" s="68">
        <v>327.06</v>
      </c>
      <c r="U529" s="68">
        <v>-0.44</v>
      </c>
      <c r="V529" s="68">
        <v>700.04</v>
      </c>
      <c r="W529" s="68">
        <v>701.77</v>
      </c>
      <c r="X529" s="68">
        <v>0</v>
      </c>
      <c r="Y529" s="68">
        <v>2530.4299999999998</v>
      </c>
      <c r="Z529" s="68">
        <v>2794.28</v>
      </c>
      <c r="AA529" s="68">
        <v>-0.1</v>
      </c>
      <c r="AB529" s="73">
        <v>160059.9</v>
      </c>
      <c r="AC529" s="73">
        <v>177703.56</v>
      </c>
      <c r="AD529" s="73">
        <v>160059.9</v>
      </c>
      <c r="AE529" s="73">
        <v>177703.56</v>
      </c>
      <c r="AF529" s="73"/>
      <c r="AG529" s="73">
        <f>IFERROR(VLOOKUP(J529,'Roll ups'!D:E,2,FALSE),0)</f>
        <v>52239627.039999984</v>
      </c>
      <c r="AH529" s="74">
        <f>IF(Table2[[#This Row],[CATEGORY TTL LOOKUP]]=0,0,IF(Table2[[#This Row],[CATEGORY TTL LOOKUP]]&gt;0,SUM(AB529/AG529)))</f>
        <v>3.0639556419007705E-3</v>
      </c>
      <c r="AI529" s="74" t="str">
        <f>IFERROR(IF(AH529&lt;#REF!,"STRIKE",IF(AH529&gt;=#REF!,"GOOD")),"NO DATA")</f>
        <v>NO DATA</v>
      </c>
      <c r="AJ529" s="75">
        <f>IFERROR(VLOOKUP(K529,'Roll ups'!H:I,2,FALSE),0)</f>
        <v>34230392.709999993</v>
      </c>
      <c r="AK529" s="76">
        <f>IF(Table2[[#This Row],[PRICE TIER LOOKUP]]=0,0,IF(Table2[[#This Row],[PRICE TIER LOOKUP]]&gt;0,SUM(AB529/AJ529)))</f>
        <v>4.6759586241393149E-3</v>
      </c>
      <c r="AL529" s="74" t="e">
        <f>IF(AK529&lt;#REF!,"STRIKE",IF(AK529&gt;=#REF!,"GOOD"))</f>
        <v>#REF!</v>
      </c>
      <c r="AM529" s="75">
        <f>VLOOKUP(H529,'Roll ups'!A:B,2,FALSE)</f>
        <v>325145452.83999985</v>
      </c>
      <c r="AN529" s="77">
        <f t="shared" si="18"/>
        <v>4.9227168518565611E-4</v>
      </c>
      <c r="AO529" s="74" t="str">
        <f>IFERROR(VLOOKUP(Table2[[#This Row],[Product Name]],'Roll ups'!L:P,5,FALSE),"GOOD")</f>
        <v>GOOD</v>
      </c>
      <c r="AP529" s="74">
        <f>Table2[[#This Row],[Retail Dollar Vol Current 12 Mths]]/Table2[[#This Row],[SHELF SALES  LOOKUP]]</f>
        <v>4.9227168518565611E-4</v>
      </c>
      <c r="AQ529" s="69">
        <f t="shared" si="19"/>
        <v>0</v>
      </c>
      <c r="AR52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529" s="69" t="e">
        <f>IF(Table2[[#This Row],[Shelf Dollar Vol Current 12 Mths]]&gt;#REF!,"MEETS $ CRITERIA",IF(Table2[[#This Row],[Shelf Dollar Vol Current 12 Mths]]&lt;#REF!+1,"DOES NOT MEET $ CRITERIA"))</f>
        <v>#REF!</v>
      </c>
      <c r="AT529" s="78"/>
    </row>
    <row r="530" spans="1:46" ht="13.8" x14ac:dyDescent="0.3">
      <c r="A530" s="68" t="s">
        <v>5698</v>
      </c>
      <c r="B530" s="69">
        <v>23878</v>
      </c>
      <c r="C530" s="69">
        <v>176</v>
      </c>
      <c r="D530" s="69" t="s">
        <v>25</v>
      </c>
      <c r="E530" s="70" t="s">
        <v>6313</v>
      </c>
      <c r="F530" s="70"/>
      <c r="G530" s="71" t="s">
        <v>7388</v>
      </c>
      <c r="H530" s="69" t="s">
        <v>6315</v>
      </c>
      <c r="I530" s="68" t="s">
        <v>711</v>
      </c>
      <c r="J530" s="68" t="s">
        <v>175</v>
      </c>
      <c r="K530" s="68" t="s">
        <v>104</v>
      </c>
      <c r="L530" s="68" t="s">
        <v>104</v>
      </c>
      <c r="M530" s="68" t="s">
        <v>175</v>
      </c>
      <c r="N530" s="68" t="s">
        <v>712</v>
      </c>
      <c r="O530" s="68" t="s">
        <v>7389</v>
      </c>
      <c r="P530" s="72" t="s">
        <v>6357</v>
      </c>
      <c r="Q530" s="68" t="s">
        <v>1000</v>
      </c>
      <c r="R530" s="68" t="s">
        <v>60</v>
      </c>
      <c r="S530" s="68">
        <v>26</v>
      </c>
      <c r="T530" s="68">
        <v>38.5</v>
      </c>
      <c r="U530" s="68">
        <v>-0.5</v>
      </c>
      <c r="V530" s="68">
        <v>75.84</v>
      </c>
      <c r="W530" s="68">
        <v>113.95</v>
      </c>
      <c r="X530" s="68">
        <v>-0.5</v>
      </c>
      <c r="Y530" s="68">
        <v>347.88</v>
      </c>
      <c r="Z530" s="68">
        <v>419.44</v>
      </c>
      <c r="AA530" s="68">
        <v>-0.21</v>
      </c>
      <c r="AB530" s="73">
        <v>24026.27</v>
      </c>
      <c r="AC530" s="73">
        <v>28968.51</v>
      </c>
      <c r="AD530" s="73">
        <v>24026.27</v>
      </c>
      <c r="AE530" s="73">
        <v>28968.51</v>
      </c>
      <c r="AF530" s="73"/>
      <c r="AG530" s="73">
        <f>IFERROR(VLOOKUP(J530,'Roll ups'!D:E,2,FALSE),0)</f>
        <v>52239627.039999984</v>
      </c>
      <c r="AH530" s="74">
        <f>IF(Table2[[#This Row],[CATEGORY TTL LOOKUP]]=0,0,IF(Table2[[#This Row],[CATEGORY TTL LOOKUP]]&gt;0,SUM(AB530/AG530)))</f>
        <v>4.5992422537019718E-4</v>
      </c>
      <c r="AI530" s="74" t="str">
        <f>IFERROR(IF(AH530&lt;#REF!,"STRIKE",IF(AH530&gt;=#REF!,"GOOD")),"NO DATA")</f>
        <v>NO DATA</v>
      </c>
      <c r="AJ530" s="75">
        <f>IFERROR(VLOOKUP(K530,'Roll ups'!H:I,2,FALSE),0)</f>
        <v>34230392.709999993</v>
      </c>
      <c r="AK530" s="76">
        <f>IF(Table2[[#This Row],[PRICE TIER LOOKUP]]=0,0,IF(Table2[[#This Row],[PRICE TIER LOOKUP]]&gt;0,SUM(AB530/AJ530)))</f>
        <v>7.0189875423138271E-4</v>
      </c>
      <c r="AL530" s="74" t="e">
        <f>IF(AK530&lt;#REF!,"STRIKE",IF(AK530&gt;=#REF!,"GOOD"))</f>
        <v>#REF!</v>
      </c>
      <c r="AM530" s="75">
        <f>VLOOKUP(H530,'Roll ups'!A:B,2,FALSE)</f>
        <v>325145452.83999985</v>
      </c>
      <c r="AN530" s="77">
        <f t="shared" si="18"/>
        <v>7.3893913601255363E-5</v>
      </c>
      <c r="AO530" s="74" t="str">
        <f>IFERROR(VLOOKUP(Table2[[#This Row],[Product Name]],'Roll ups'!L:P,5,FALSE),"GOOD")</f>
        <v>GOOD</v>
      </c>
      <c r="AP530" s="74">
        <f>Table2[[#This Row],[Retail Dollar Vol Current 12 Mths]]/Table2[[#This Row],[SHELF SALES  LOOKUP]]</f>
        <v>7.3893913601255363E-5</v>
      </c>
      <c r="AQ530" s="69">
        <f t="shared" si="19"/>
        <v>0</v>
      </c>
      <c r="AR53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530" s="69" t="e">
        <f>IF(Table2[[#This Row],[Shelf Dollar Vol Current 12 Mths]]&gt;#REF!,"MEETS $ CRITERIA",IF(Table2[[#This Row],[Shelf Dollar Vol Current 12 Mths]]&lt;#REF!+1,"DOES NOT MEET $ CRITERIA"))</f>
        <v>#REF!</v>
      </c>
      <c r="AT530" s="78"/>
    </row>
    <row r="531" spans="1:46" ht="13.8" x14ac:dyDescent="0.3">
      <c r="A531" s="68" t="s">
        <v>5232</v>
      </c>
      <c r="B531" s="69">
        <v>24173</v>
      </c>
      <c r="C531" s="69">
        <v>695</v>
      </c>
      <c r="D531" s="69" t="s">
        <v>25</v>
      </c>
      <c r="E531" s="70" t="s">
        <v>6313</v>
      </c>
      <c r="F531" s="70"/>
      <c r="G531" s="71" t="s">
        <v>7390</v>
      </c>
      <c r="H531" s="69" t="s">
        <v>6315</v>
      </c>
      <c r="I531" s="68" t="s">
        <v>711</v>
      </c>
      <c r="J531" s="68" t="s">
        <v>175</v>
      </c>
      <c r="K531" s="68" t="s">
        <v>104</v>
      </c>
      <c r="L531" s="68" t="s">
        <v>104</v>
      </c>
      <c r="M531" s="68" t="s">
        <v>175</v>
      </c>
      <c r="N531" s="68" t="s">
        <v>712</v>
      </c>
      <c r="O531" s="68" t="s">
        <v>7391</v>
      </c>
      <c r="P531" s="72" t="s">
        <v>6357</v>
      </c>
      <c r="Q531" s="68" t="s">
        <v>55</v>
      </c>
      <c r="R531" s="68" t="s">
        <v>31</v>
      </c>
      <c r="S531" s="68">
        <v>154</v>
      </c>
      <c r="T531" s="68">
        <v>151.47999999999999</v>
      </c>
      <c r="U531" s="68">
        <v>0.01</v>
      </c>
      <c r="V531" s="68">
        <v>481.12</v>
      </c>
      <c r="W531" s="68">
        <v>584.58000000000004</v>
      </c>
      <c r="X531" s="68">
        <v>-0.22</v>
      </c>
      <c r="Y531" s="68">
        <v>1983.1</v>
      </c>
      <c r="Z531" s="68">
        <v>2143.09</v>
      </c>
      <c r="AA531" s="68">
        <v>-0.08</v>
      </c>
      <c r="AB531" s="73">
        <v>136523.43</v>
      </c>
      <c r="AC531" s="73">
        <v>147235.20000000001</v>
      </c>
      <c r="AD531" s="73">
        <v>136523.43</v>
      </c>
      <c r="AE531" s="73">
        <v>147235.20000000001</v>
      </c>
      <c r="AF531" s="73"/>
      <c r="AG531" s="73">
        <f>IFERROR(VLOOKUP(J531,'Roll ups'!D:E,2,FALSE),0)</f>
        <v>52239627.039999984</v>
      </c>
      <c r="AH531" s="74">
        <f>IF(Table2[[#This Row],[CATEGORY TTL LOOKUP]]=0,0,IF(Table2[[#This Row],[CATEGORY TTL LOOKUP]]&gt;0,SUM(AB531/AG531)))</f>
        <v>2.6134074405903345E-3</v>
      </c>
      <c r="AI531" s="74" t="str">
        <f>IFERROR(IF(AH531&lt;#REF!,"STRIKE",IF(AH531&gt;=#REF!,"GOOD")),"NO DATA")</f>
        <v>NO DATA</v>
      </c>
      <c r="AJ531" s="75">
        <f>IFERROR(VLOOKUP(K531,'Roll ups'!H:I,2,FALSE),0)</f>
        <v>34230392.709999993</v>
      </c>
      <c r="AK531" s="76">
        <f>IF(Table2[[#This Row],[PRICE TIER LOOKUP]]=0,0,IF(Table2[[#This Row],[PRICE TIER LOOKUP]]&gt;0,SUM(AB531/AJ531)))</f>
        <v>3.9883687913436156E-3</v>
      </c>
      <c r="AL531" s="74" t="e">
        <f>IF(AK531&lt;#REF!,"STRIKE",IF(AK531&gt;=#REF!,"GOOD"))</f>
        <v>#REF!</v>
      </c>
      <c r="AM531" s="75">
        <f>VLOOKUP(H531,'Roll ups'!A:B,2,FALSE)</f>
        <v>325145452.83999985</v>
      </c>
      <c r="AN531" s="77">
        <f t="shared" si="18"/>
        <v>4.1988417432115076E-4</v>
      </c>
      <c r="AO531" s="74" t="str">
        <f>IFERROR(VLOOKUP(Table2[[#This Row],[Product Name]],'Roll ups'!L:P,5,FALSE),"GOOD")</f>
        <v>GOOD</v>
      </c>
      <c r="AP531" s="74">
        <f>Table2[[#This Row],[Retail Dollar Vol Current 12 Mths]]/Table2[[#This Row],[SHELF SALES  LOOKUP]]</f>
        <v>4.1988417432115076E-4</v>
      </c>
      <c r="AQ531" s="69">
        <f t="shared" si="19"/>
        <v>0</v>
      </c>
      <c r="AR53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531" s="69" t="e">
        <f>IF(Table2[[#This Row],[Shelf Dollar Vol Current 12 Mths]]&gt;#REF!,"MEETS $ CRITERIA",IF(Table2[[#This Row],[Shelf Dollar Vol Current 12 Mths]]&lt;#REF!+1,"DOES NOT MEET $ CRITERIA"))</f>
        <v>#REF!</v>
      </c>
      <c r="AT531" s="78"/>
    </row>
    <row r="532" spans="1:46" ht="13.8" x14ac:dyDescent="0.3">
      <c r="A532" s="68" t="s">
        <v>5202</v>
      </c>
      <c r="B532" s="69">
        <v>24174</v>
      </c>
      <c r="C532" s="69">
        <v>836</v>
      </c>
      <c r="D532" s="69" t="s">
        <v>25</v>
      </c>
      <c r="E532" s="70" t="s">
        <v>6313</v>
      </c>
      <c r="F532" s="70"/>
      <c r="G532" s="71" t="s">
        <v>7392</v>
      </c>
      <c r="H532" s="69" t="s">
        <v>6315</v>
      </c>
      <c r="I532" s="68" t="s">
        <v>711</v>
      </c>
      <c r="J532" s="68" t="s">
        <v>175</v>
      </c>
      <c r="K532" s="68" t="s">
        <v>104</v>
      </c>
      <c r="L532" s="68" t="s">
        <v>104</v>
      </c>
      <c r="M532" s="68" t="s">
        <v>175</v>
      </c>
      <c r="N532" s="68" t="s">
        <v>712</v>
      </c>
      <c r="O532" s="68" t="s">
        <v>7393</v>
      </c>
      <c r="P532" s="72" t="s">
        <v>6357</v>
      </c>
      <c r="Q532" s="68" t="s">
        <v>55</v>
      </c>
      <c r="R532" s="68" t="s">
        <v>31</v>
      </c>
      <c r="S532" s="68">
        <v>398</v>
      </c>
      <c r="T532" s="68">
        <v>330</v>
      </c>
      <c r="U532" s="68">
        <v>0.17</v>
      </c>
      <c r="V532" s="68">
        <v>1330.63</v>
      </c>
      <c r="W532" s="68">
        <v>1080</v>
      </c>
      <c r="X532" s="68">
        <v>0.19</v>
      </c>
      <c r="Y532" s="68">
        <v>4759.63</v>
      </c>
      <c r="Z532" s="68">
        <v>4349.71</v>
      </c>
      <c r="AA532" s="68">
        <v>0.09</v>
      </c>
      <c r="AB532" s="73">
        <v>307281.39</v>
      </c>
      <c r="AC532" s="73">
        <v>280141.86</v>
      </c>
      <c r="AD532" s="73">
        <v>307281.39</v>
      </c>
      <c r="AE532" s="73">
        <v>280141.86</v>
      </c>
      <c r="AF532" s="73"/>
      <c r="AG532" s="73">
        <f>IFERROR(VLOOKUP(J532,'Roll ups'!D:E,2,FALSE),0)</f>
        <v>52239627.039999984</v>
      </c>
      <c r="AH532" s="74">
        <f>IF(Table2[[#This Row],[CATEGORY TTL LOOKUP]]=0,0,IF(Table2[[#This Row],[CATEGORY TTL LOOKUP]]&gt;0,SUM(AB532/AG532)))</f>
        <v>5.8821512979928834E-3</v>
      </c>
      <c r="AI532" s="74" t="str">
        <f>IFERROR(IF(AH532&lt;#REF!,"STRIKE",IF(AH532&gt;=#REF!,"GOOD")),"NO DATA")</f>
        <v>NO DATA</v>
      </c>
      <c r="AJ532" s="75">
        <f>IFERROR(VLOOKUP(K532,'Roll ups'!H:I,2,FALSE),0)</f>
        <v>34230392.709999993</v>
      </c>
      <c r="AK532" s="76">
        <f>IF(Table2[[#This Row],[PRICE TIER LOOKUP]]=0,0,IF(Table2[[#This Row],[PRICE TIER LOOKUP]]&gt;0,SUM(AB532/AJ532)))</f>
        <v>8.976858448668381E-3</v>
      </c>
      <c r="AL532" s="74" t="e">
        <f>IF(AK532&lt;#REF!,"STRIKE",IF(AK532&gt;=#REF!,"GOOD"))</f>
        <v>#REF!</v>
      </c>
      <c r="AM532" s="75">
        <f>VLOOKUP(H532,'Roll ups'!A:B,2,FALSE)</f>
        <v>325145452.83999985</v>
      </c>
      <c r="AN532" s="77">
        <f t="shared" si="18"/>
        <v>9.4505824183003248E-4</v>
      </c>
      <c r="AO532" s="74" t="str">
        <f>IFERROR(VLOOKUP(Table2[[#This Row],[Product Name]],'Roll ups'!L:P,5,FALSE),"GOOD")</f>
        <v>GOOD</v>
      </c>
      <c r="AP532" s="74">
        <f>Table2[[#This Row],[Retail Dollar Vol Current 12 Mths]]/Table2[[#This Row],[SHELF SALES  LOOKUP]]</f>
        <v>9.4505824183003248E-4</v>
      </c>
      <c r="AQ532" s="69">
        <f t="shared" si="19"/>
        <v>0</v>
      </c>
      <c r="AR53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532" s="69" t="e">
        <f>IF(Table2[[#This Row],[Shelf Dollar Vol Current 12 Mths]]&gt;#REF!,"MEETS $ CRITERIA",IF(Table2[[#This Row],[Shelf Dollar Vol Current 12 Mths]]&lt;#REF!+1,"DOES NOT MEET $ CRITERIA"))</f>
        <v>#REF!</v>
      </c>
      <c r="AT532" s="78"/>
    </row>
    <row r="533" spans="1:46" ht="13.8" x14ac:dyDescent="0.3">
      <c r="A533" s="68" t="s">
        <v>5304</v>
      </c>
      <c r="B533" s="69">
        <v>24177</v>
      </c>
      <c r="C533" s="69">
        <v>521</v>
      </c>
      <c r="D533" s="69" t="s">
        <v>25</v>
      </c>
      <c r="E533" s="70" t="s">
        <v>6313</v>
      </c>
      <c r="F533" s="70"/>
      <c r="G533" s="71" t="s">
        <v>7394</v>
      </c>
      <c r="H533" s="69" t="s">
        <v>6315</v>
      </c>
      <c r="I533" s="68" t="s">
        <v>711</v>
      </c>
      <c r="J533" s="68" t="s">
        <v>175</v>
      </c>
      <c r="K533" s="68" t="s">
        <v>104</v>
      </c>
      <c r="L533" s="68" t="s">
        <v>104</v>
      </c>
      <c r="M533" s="68" t="s">
        <v>175</v>
      </c>
      <c r="N533" s="68" t="s">
        <v>712</v>
      </c>
      <c r="O533" s="68" t="s">
        <v>7395</v>
      </c>
      <c r="P533" s="72" t="s">
        <v>6357</v>
      </c>
      <c r="Q533" s="68" t="s">
        <v>55</v>
      </c>
      <c r="R533" s="68" t="s">
        <v>31</v>
      </c>
      <c r="S533" s="68">
        <v>112</v>
      </c>
      <c r="T533" s="68">
        <v>130.1</v>
      </c>
      <c r="U533" s="68">
        <v>-0.17</v>
      </c>
      <c r="V533" s="68">
        <v>373.3</v>
      </c>
      <c r="W533" s="68">
        <v>494.41</v>
      </c>
      <c r="X533" s="68">
        <v>-0.32</v>
      </c>
      <c r="Y533" s="68">
        <v>1433.98</v>
      </c>
      <c r="Z533" s="68">
        <v>1831.97</v>
      </c>
      <c r="AA533" s="68">
        <v>-0.28000000000000003</v>
      </c>
      <c r="AB533" s="73">
        <v>89316.44</v>
      </c>
      <c r="AC533" s="73">
        <v>113913.58</v>
      </c>
      <c r="AD533" s="73">
        <v>89316.44</v>
      </c>
      <c r="AE533" s="73">
        <v>113913.58</v>
      </c>
      <c r="AF533" s="73"/>
      <c r="AG533" s="73">
        <f>IFERROR(VLOOKUP(J533,'Roll ups'!D:E,2,FALSE),0)</f>
        <v>52239627.039999984</v>
      </c>
      <c r="AH533" s="74">
        <f>IF(Table2[[#This Row],[CATEGORY TTL LOOKUP]]=0,0,IF(Table2[[#This Row],[CATEGORY TTL LOOKUP]]&gt;0,SUM(AB533/AG533)))</f>
        <v>1.7097449783018211E-3</v>
      </c>
      <c r="AI533" s="74" t="str">
        <f>IFERROR(IF(AH533&lt;#REF!,"STRIKE",IF(AH533&gt;=#REF!,"GOOD")),"NO DATA")</f>
        <v>NO DATA</v>
      </c>
      <c r="AJ533" s="75">
        <f>IFERROR(VLOOKUP(K533,'Roll ups'!H:I,2,FALSE),0)</f>
        <v>34230392.709999993</v>
      </c>
      <c r="AK533" s="76">
        <f>IF(Table2[[#This Row],[PRICE TIER LOOKUP]]=0,0,IF(Table2[[#This Row],[PRICE TIER LOOKUP]]&gt;0,SUM(AB533/AJ533)))</f>
        <v>2.6092730152612971E-3</v>
      </c>
      <c r="AL533" s="74" t="e">
        <f>IF(AK533&lt;#REF!,"STRIKE",IF(AK533&gt;=#REF!,"GOOD"))</f>
        <v>#REF!</v>
      </c>
      <c r="AM533" s="75">
        <f>VLOOKUP(H533,'Roll ups'!A:B,2,FALSE)</f>
        <v>325145452.83999985</v>
      </c>
      <c r="AN533" s="77">
        <f t="shared" si="18"/>
        <v>2.7469687556710672E-4</v>
      </c>
      <c r="AO533" s="74" t="str">
        <f>IFERROR(VLOOKUP(Table2[[#This Row],[Product Name]],'Roll ups'!L:P,5,FALSE),"GOOD")</f>
        <v>GOOD</v>
      </c>
      <c r="AP533" s="74">
        <f>Table2[[#This Row],[Retail Dollar Vol Current 12 Mths]]/Table2[[#This Row],[SHELF SALES  LOOKUP]]</f>
        <v>2.7469687556710672E-4</v>
      </c>
      <c r="AQ533" s="69">
        <f t="shared" si="19"/>
        <v>0</v>
      </c>
      <c r="AR53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533" s="69" t="e">
        <f>IF(Table2[[#This Row],[Shelf Dollar Vol Current 12 Mths]]&gt;#REF!,"MEETS $ CRITERIA",IF(Table2[[#This Row],[Shelf Dollar Vol Current 12 Mths]]&lt;#REF!+1,"DOES NOT MEET $ CRITERIA"))</f>
        <v>#REF!</v>
      </c>
      <c r="AT533" s="78"/>
    </row>
    <row r="534" spans="1:46" ht="13.8" x14ac:dyDescent="0.3">
      <c r="A534" s="68" t="s">
        <v>5190</v>
      </c>
      <c r="B534" s="69">
        <v>24178</v>
      </c>
      <c r="C534" s="69">
        <v>795</v>
      </c>
      <c r="D534" s="69" t="s">
        <v>25</v>
      </c>
      <c r="E534" s="70" t="s">
        <v>6313</v>
      </c>
      <c r="F534" s="70"/>
      <c r="G534" s="71" t="s">
        <v>7396</v>
      </c>
      <c r="H534" s="69" t="s">
        <v>6315</v>
      </c>
      <c r="I534" s="68" t="s">
        <v>711</v>
      </c>
      <c r="J534" s="68" t="s">
        <v>175</v>
      </c>
      <c r="K534" s="68" t="s">
        <v>104</v>
      </c>
      <c r="L534" s="68" t="s">
        <v>104</v>
      </c>
      <c r="M534" s="68" t="s">
        <v>175</v>
      </c>
      <c r="N534" s="68" t="s">
        <v>712</v>
      </c>
      <c r="O534" s="68" t="s">
        <v>7397</v>
      </c>
      <c r="P534" s="72" t="s">
        <v>6357</v>
      </c>
      <c r="Q534" s="68" t="s">
        <v>55</v>
      </c>
      <c r="R534" s="68" t="s">
        <v>31</v>
      </c>
      <c r="S534" s="68">
        <v>626</v>
      </c>
      <c r="T534" s="68">
        <v>575.38</v>
      </c>
      <c r="U534" s="68">
        <v>0.08</v>
      </c>
      <c r="V534" s="68">
        <v>1883.07</v>
      </c>
      <c r="W534" s="68">
        <v>1967.65</v>
      </c>
      <c r="X534" s="68">
        <v>-0.04</v>
      </c>
      <c r="Y534" s="68">
        <v>7075.3</v>
      </c>
      <c r="Z534" s="68">
        <v>6819.4</v>
      </c>
      <c r="AA534" s="68">
        <v>0.04</v>
      </c>
      <c r="AB534" s="73">
        <v>419530.58</v>
      </c>
      <c r="AC534" s="73">
        <v>403311.6</v>
      </c>
      <c r="AD534" s="73">
        <v>419530.58</v>
      </c>
      <c r="AE534" s="73">
        <v>403311.6</v>
      </c>
      <c r="AF534" s="73"/>
      <c r="AG534" s="73">
        <f>IFERROR(VLOOKUP(J534,'Roll ups'!D:E,2,FALSE),0)</f>
        <v>52239627.039999984</v>
      </c>
      <c r="AH534" s="74">
        <f>IF(Table2[[#This Row],[CATEGORY TTL LOOKUP]]=0,0,IF(Table2[[#This Row],[CATEGORY TTL LOOKUP]]&gt;0,SUM(AB534/AG534)))</f>
        <v>8.0308877335353995E-3</v>
      </c>
      <c r="AI534" s="74" t="str">
        <f>IFERROR(IF(AH534&lt;#REF!,"STRIKE",IF(AH534&gt;=#REF!,"GOOD")),"NO DATA")</f>
        <v>NO DATA</v>
      </c>
      <c r="AJ534" s="75">
        <f>IFERROR(VLOOKUP(K534,'Roll ups'!H:I,2,FALSE),0)</f>
        <v>34230392.709999993</v>
      </c>
      <c r="AK534" s="76">
        <f>IF(Table2[[#This Row],[PRICE TIER LOOKUP]]=0,0,IF(Table2[[#This Row],[PRICE TIER LOOKUP]]&gt;0,SUM(AB534/AJ534)))</f>
        <v>1.2256084338683011E-2</v>
      </c>
      <c r="AL534" s="74" t="e">
        <f>IF(AK534&lt;#REF!,"STRIKE",IF(AK534&gt;=#REF!,"GOOD"))</f>
        <v>#REF!</v>
      </c>
      <c r="AM534" s="75">
        <f>VLOOKUP(H534,'Roll ups'!A:B,2,FALSE)</f>
        <v>325145452.83999985</v>
      </c>
      <c r="AN534" s="77">
        <f t="shared" si="18"/>
        <v>1.2902858592534153E-3</v>
      </c>
      <c r="AO534" s="74" t="str">
        <f>IFERROR(VLOOKUP(Table2[[#This Row],[Product Name]],'Roll ups'!L:P,5,FALSE),"GOOD")</f>
        <v>GOOD</v>
      </c>
      <c r="AP534" s="74">
        <f>Table2[[#This Row],[Retail Dollar Vol Current 12 Mths]]/Table2[[#This Row],[SHELF SALES  LOOKUP]]</f>
        <v>1.2902858592534153E-3</v>
      </c>
      <c r="AQ534" s="69">
        <f t="shared" si="19"/>
        <v>0</v>
      </c>
      <c r="AR53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534" s="69" t="e">
        <f>IF(Table2[[#This Row],[Shelf Dollar Vol Current 12 Mths]]&gt;#REF!,"MEETS $ CRITERIA",IF(Table2[[#This Row],[Shelf Dollar Vol Current 12 Mths]]&lt;#REF!+1,"DOES NOT MEET $ CRITERIA"))</f>
        <v>#REF!</v>
      </c>
      <c r="AT534" s="78"/>
    </row>
    <row r="535" spans="1:46" ht="13.8" x14ac:dyDescent="0.3">
      <c r="A535" s="68" t="s">
        <v>5590</v>
      </c>
      <c r="B535" s="69">
        <v>24417</v>
      </c>
      <c r="C535" s="69">
        <v>211</v>
      </c>
      <c r="D535" s="69" t="s">
        <v>25</v>
      </c>
      <c r="E535" s="70" t="s">
        <v>6313</v>
      </c>
      <c r="F535" s="70"/>
      <c r="G535" s="71" t="s">
        <v>7398</v>
      </c>
      <c r="H535" s="69" t="s">
        <v>6315</v>
      </c>
      <c r="I535" s="68" t="s">
        <v>711</v>
      </c>
      <c r="J535" s="68" t="s">
        <v>175</v>
      </c>
      <c r="K535" s="68" t="s">
        <v>104</v>
      </c>
      <c r="L535" s="68" t="s">
        <v>104</v>
      </c>
      <c r="M535" s="68" t="s">
        <v>175</v>
      </c>
      <c r="N535" s="68" t="s">
        <v>712</v>
      </c>
      <c r="O535" s="68" t="s">
        <v>7399</v>
      </c>
      <c r="P535" s="72" t="s">
        <v>6357</v>
      </c>
      <c r="Q535" s="68" t="s">
        <v>194</v>
      </c>
      <c r="R535" s="68" t="s">
        <v>6402</v>
      </c>
      <c r="S535" s="68">
        <v>37</v>
      </c>
      <c r="T535" s="68">
        <v>32.44</v>
      </c>
      <c r="U535" s="68">
        <v>0.12</v>
      </c>
      <c r="V535" s="68">
        <v>307.54000000000002</v>
      </c>
      <c r="W535" s="68">
        <v>479.1</v>
      </c>
      <c r="X535" s="68">
        <v>-0.56000000000000005</v>
      </c>
      <c r="Y535" s="68">
        <v>1735.04</v>
      </c>
      <c r="Z535" s="68">
        <v>1901.49</v>
      </c>
      <c r="AA535" s="68">
        <v>-0.1</v>
      </c>
      <c r="AB535" s="73">
        <v>91263.24</v>
      </c>
      <c r="AC535" s="73">
        <v>104234.12</v>
      </c>
      <c r="AD535" s="73">
        <v>99317.759999999995</v>
      </c>
      <c r="AE535" s="73">
        <v>111119.48</v>
      </c>
      <c r="AF535" s="73"/>
      <c r="AG535" s="73">
        <f>IFERROR(VLOOKUP(J535,'Roll ups'!D:E,2,FALSE),0)</f>
        <v>52239627.039999984</v>
      </c>
      <c r="AH535" s="74">
        <f>IF(Table2[[#This Row],[CATEGORY TTL LOOKUP]]=0,0,IF(Table2[[#This Row],[CATEGORY TTL LOOKUP]]&gt;0,SUM(AB535/AG535)))</f>
        <v>1.7470117068431512E-3</v>
      </c>
      <c r="AI535" s="74" t="str">
        <f>IFERROR(IF(AH535&lt;#REF!,"STRIKE",IF(AH535&gt;=#REF!,"GOOD")),"NO DATA")</f>
        <v>NO DATA</v>
      </c>
      <c r="AJ535" s="75">
        <f>IFERROR(VLOOKUP(K535,'Roll ups'!H:I,2,FALSE),0)</f>
        <v>34230392.709999993</v>
      </c>
      <c r="AK535" s="76">
        <f>IF(Table2[[#This Row],[PRICE TIER LOOKUP]]=0,0,IF(Table2[[#This Row],[PRICE TIER LOOKUP]]&gt;0,SUM(AB535/AJ535)))</f>
        <v>2.6661464498284461E-3</v>
      </c>
      <c r="AL535" s="74" t="e">
        <f>IF(AK535&lt;#REF!,"STRIKE",IF(AK535&gt;=#REF!,"GOOD"))</f>
        <v>#REF!</v>
      </c>
      <c r="AM535" s="75">
        <f>VLOOKUP(H535,'Roll ups'!A:B,2,FALSE)</f>
        <v>325145452.83999985</v>
      </c>
      <c r="AN535" s="77">
        <f t="shared" si="18"/>
        <v>2.8068434973596123E-4</v>
      </c>
      <c r="AO535" s="74" t="str">
        <f>IFERROR(VLOOKUP(Table2[[#This Row],[Product Name]],'Roll ups'!L:P,5,FALSE),"GOOD")</f>
        <v>GOOD</v>
      </c>
      <c r="AP535" s="74">
        <f>Table2[[#This Row],[Retail Dollar Vol Current 12 Mths]]/Table2[[#This Row],[SHELF SALES  LOOKUP]]</f>
        <v>3.0545640153507869E-4</v>
      </c>
      <c r="AQ535" s="69">
        <f t="shared" si="19"/>
        <v>0</v>
      </c>
      <c r="AR53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535" s="69" t="e">
        <f>IF(Table2[[#This Row],[Shelf Dollar Vol Current 12 Mths]]&gt;#REF!,"MEETS $ CRITERIA",IF(Table2[[#This Row],[Shelf Dollar Vol Current 12 Mths]]&lt;#REF!+1,"DOES NOT MEET $ CRITERIA"))</f>
        <v>#REF!</v>
      </c>
      <c r="AT535" s="78"/>
    </row>
    <row r="536" spans="1:46" ht="13.8" x14ac:dyDescent="0.3">
      <c r="A536" s="68" t="s">
        <v>4030</v>
      </c>
      <c r="B536" s="69">
        <v>24418</v>
      </c>
      <c r="C536" s="69">
        <v>212</v>
      </c>
      <c r="D536" s="69" t="s">
        <v>25</v>
      </c>
      <c r="E536" s="70" t="s">
        <v>6313</v>
      </c>
      <c r="F536" s="70"/>
      <c r="G536" s="71" t="s">
        <v>7400</v>
      </c>
      <c r="H536" s="69" t="s">
        <v>6315</v>
      </c>
      <c r="I536" s="68" t="s">
        <v>711</v>
      </c>
      <c r="J536" s="68" t="s">
        <v>175</v>
      </c>
      <c r="K536" s="68" t="s">
        <v>104</v>
      </c>
      <c r="L536" s="68" t="s">
        <v>104</v>
      </c>
      <c r="M536" s="68" t="s">
        <v>175</v>
      </c>
      <c r="N536" s="68" t="s">
        <v>712</v>
      </c>
      <c r="O536" s="68" t="s">
        <v>7401</v>
      </c>
      <c r="P536" s="72" t="s">
        <v>6357</v>
      </c>
      <c r="Q536" s="68" t="s">
        <v>194</v>
      </c>
      <c r="R536" s="68" t="s">
        <v>6402</v>
      </c>
      <c r="S536" s="68">
        <v>272</v>
      </c>
      <c r="T536" s="68">
        <v>212.34</v>
      </c>
      <c r="U536" s="68">
        <v>0.22</v>
      </c>
      <c r="V536" s="68">
        <v>596</v>
      </c>
      <c r="W536" s="68">
        <v>548.35</v>
      </c>
      <c r="X536" s="68">
        <v>0.08</v>
      </c>
      <c r="Y536" s="68">
        <v>2361.23</v>
      </c>
      <c r="Z536" s="68">
        <v>2316.69</v>
      </c>
      <c r="AA536" s="68">
        <v>0.02</v>
      </c>
      <c r="AB536" s="73">
        <v>110520.57</v>
      </c>
      <c r="AC536" s="73">
        <v>111212.26</v>
      </c>
      <c r="AD536" s="73">
        <v>121308.57</v>
      </c>
      <c r="AE536" s="73">
        <v>119014.26</v>
      </c>
      <c r="AF536" s="73"/>
      <c r="AG536" s="73">
        <f>IFERROR(VLOOKUP(J536,'Roll ups'!D:E,2,FALSE),0)</f>
        <v>52239627.039999984</v>
      </c>
      <c r="AH536" s="74">
        <f>IF(Table2[[#This Row],[CATEGORY TTL LOOKUP]]=0,0,IF(Table2[[#This Row],[CATEGORY TTL LOOKUP]]&gt;0,SUM(AB536/AG536)))</f>
        <v>2.1156462299276027E-3</v>
      </c>
      <c r="AI536" s="74" t="str">
        <f>IFERROR(IF(AH536&lt;#REF!,"STRIKE",IF(AH536&gt;=#REF!,"GOOD")),"NO DATA")</f>
        <v>NO DATA</v>
      </c>
      <c r="AJ536" s="75">
        <f>IFERROR(VLOOKUP(K536,'Roll ups'!H:I,2,FALSE),0)</f>
        <v>34230392.709999993</v>
      </c>
      <c r="AK536" s="76">
        <f>IF(Table2[[#This Row],[PRICE TIER LOOKUP]]=0,0,IF(Table2[[#This Row],[PRICE TIER LOOKUP]]&gt;0,SUM(AB536/AJ536)))</f>
        <v>3.2287263233095414E-3</v>
      </c>
      <c r="AL536" s="74" t="e">
        <f>IF(AK536&lt;#REF!,"STRIKE",IF(AK536&gt;=#REF!,"GOOD"))</f>
        <v>#REF!</v>
      </c>
      <c r="AM536" s="75">
        <f>VLOOKUP(H536,'Roll ups'!A:B,2,FALSE)</f>
        <v>325145452.83999985</v>
      </c>
      <c r="AN536" s="77">
        <f t="shared" si="18"/>
        <v>3.3991116601709279E-4</v>
      </c>
      <c r="AO536" s="74" t="str">
        <f>IFERROR(VLOOKUP(Table2[[#This Row],[Product Name]],'Roll ups'!L:P,5,FALSE),"GOOD")</f>
        <v>GOOD</v>
      </c>
      <c r="AP536" s="74">
        <f>Table2[[#This Row],[Retail Dollar Vol Current 12 Mths]]/Table2[[#This Row],[SHELF SALES  LOOKUP]]</f>
        <v>3.7309016300373878E-4</v>
      </c>
      <c r="AQ536" s="69">
        <f t="shared" si="19"/>
        <v>0</v>
      </c>
      <c r="AR53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536" s="69" t="e">
        <f>IF(Table2[[#This Row],[Shelf Dollar Vol Current 12 Mths]]&gt;#REF!,"MEETS $ CRITERIA",IF(Table2[[#This Row],[Shelf Dollar Vol Current 12 Mths]]&lt;#REF!+1,"DOES NOT MEET $ CRITERIA"))</f>
        <v>#REF!</v>
      </c>
      <c r="AT536" s="78"/>
    </row>
    <row r="537" spans="1:46" ht="13.8" x14ac:dyDescent="0.3">
      <c r="A537" s="68" t="s">
        <v>5719</v>
      </c>
      <c r="B537" s="69">
        <v>24458</v>
      </c>
      <c r="C537" s="69">
        <v>145</v>
      </c>
      <c r="D537" s="69" t="s">
        <v>25</v>
      </c>
      <c r="E537" s="70" t="s">
        <v>6313</v>
      </c>
      <c r="F537" s="70"/>
      <c r="G537" s="71" t="s">
        <v>7402</v>
      </c>
      <c r="H537" s="69" t="s">
        <v>6315</v>
      </c>
      <c r="I537" s="68" t="s">
        <v>711</v>
      </c>
      <c r="J537" s="68" t="s">
        <v>175</v>
      </c>
      <c r="K537" s="68" t="s">
        <v>104</v>
      </c>
      <c r="L537" s="68" t="s">
        <v>89</v>
      </c>
      <c r="M537" s="68" t="s">
        <v>175</v>
      </c>
      <c r="N537" s="68" t="s">
        <v>712</v>
      </c>
      <c r="O537" s="68" t="s">
        <v>7403</v>
      </c>
      <c r="P537" s="72" t="s">
        <v>6357</v>
      </c>
      <c r="Q537" s="68" t="s">
        <v>6387</v>
      </c>
      <c r="R537" s="68" t="s">
        <v>31</v>
      </c>
      <c r="S537" s="68">
        <v>18</v>
      </c>
      <c r="T537" s="68">
        <v>23.33</v>
      </c>
      <c r="U537" s="68">
        <v>-0.33</v>
      </c>
      <c r="V537" s="68">
        <v>52.5</v>
      </c>
      <c r="W537" s="68">
        <v>70.2</v>
      </c>
      <c r="X537" s="68">
        <v>-0.34</v>
      </c>
      <c r="Y537" s="68">
        <v>301.02</v>
      </c>
      <c r="Z537" s="68">
        <v>370.44</v>
      </c>
      <c r="AA537" s="68">
        <v>-0.23</v>
      </c>
      <c r="AB537" s="73">
        <v>25000.2</v>
      </c>
      <c r="AC537" s="73">
        <v>30651.99</v>
      </c>
      <c r="AD537" s="73">
        <v>25000.2</v>
      </c>
      <c r="AE537" s="73">
        <v>30651.99</v>
      </c>
      <c r="AF537" s="73"/>
      <c r="AG537" s="73">
        <f>IFERROR(VLOOKUP(J537,'Roll ups'!D:E,2,FALSE),0)</f>
        <v>52239627.039999984</v>
      </c>
      <c r="AH537" s="74">
        <f>IF(Table2[[#This Row],[CATEGORY TTL LOOKUP]]=0,0,IF(Table2[[#This Row],[CATEGORY TTL LOOKUP]]&gt;0,SUM(AB537/AG537)))</f>
        <v>4.785677351956839E-4</v>
      </c>
      <c r="AI537" s="74" t="str">
        <f>IFERROR(IF(AH537&lt;#REF!,"STRIKE",IF(AH537&gt;=#REF!,"GOOD")),"NO DATA")</f>
        <v>NO DATA</v>
      </c>
      <c r="AJ537" s="75">
        <f>IFERROR(VLOOKUP(K537,'Roll ups'!H:I,2,FALSE),0)</f>
        <v>34230392.709999993</v>
      </c>
      <c r="AK537" s="76">
        <f>IF(Table2[[#This Row],[PRICE TIER LOOKUP]]=0,0,IF(Table2[[#This Row],[PRICE TIER LOOKUP]]&gt;0,SUM(AB537/AJ537)))</f>
        <v>7.3035095483133319E-4</v>
      </c>
      <c r="AL537" s="74" t="e">
        <f>IF(AK537&lt;#REF!,"STRIKE",IF(AK537&gt;=#REF!,"GOOD"))</f>
        <v>#REF!</v>
      </c>
      <c r="AM537" s="75">
        <f>VLOOKUP(H537,'Roll ups'!A:B,2,FALSE)</f>
        <v>325145452.83999985</v>
      </c>
      <c r="AN537" s="77">
        <f t="shared" si="18"/>
        <v>7.6889280725393684E-5</v>
      </c>
      <c r="AO537" s="74" t="str">
        <f>IFERROR(VLOOKUP(Table2[[#This Row],[Product Name]],'Roll ups'!L:P,5,FALSE),"GOOD")</f>
        <v>GOOD</v>
      </c>
      <c r="AP537" s="74">
        <f>Table2[[#This Row],[Retail Dollar Vol Current 12 Mths]]/Table2[[#This Row],[SHELF SALES  LOOKUP]]</f>
        <v>7.6889280725393684E-5</v>
      </c>
      <c r="AQ537" s="69">
        <f t="shared" si="19"/>
        <v>0</v>
      </c>
      <c r="AR53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537" s="69" t="e">
        <f>IF(Table2[[#This Row],[Shelf Dollar Vol Current 12 Mths]]&gt;#REF!,"MEETS $ CRITERIA",IF(Table2[[#This Row],[Shelf Dollar Vol Current 12 Mths]]&lt;#REF!+1,"DOES NOT MEET $ CRITERIA"))</f>
        <v>#REF!</v>
      </c>
      <c r="AT537" s="78"/>
    </row>
    <row r="538" spans="1:46" ht="13.8" x14ac:dyDescent="0.3">
      <c r="A538" s="68" t="s">
        <v>2548</v>
      </c>
      <c r="B538" s="69">
        <v>25601</v>
      </c>
      <c r="C538" s="69">
        <v>322</v>
      </c>
      <c r="D538" s="69" t="s">
        <v>25</v>
      </c>
      <c r="E538" s="70" t="s">
        <v>6313</v>
      </c>
      <c r="F538" s="70"/>
      <c r="G538" s="71" t="s">
        <v>7404</v>
      </c>
      <c r="H538" s="69" t="s">
        <v>6315</v>
      </c>
      <c r="I538" s="68" t="s">
        <v>711</v>
      </c>
      <c r="J538" s="68" t="s">
        <v>175</v>
      </c>
      <c r="K538" s="68" t="s">
        <v>132</v>
      </c>
      <c r="L538" s="68" t="s">
        <v>89</v>
      </c>
      <c r="M538" s="68" t="s">
        <v>175</v>
      </c>
      <c r="N538" s="68" t="s">
        <v>712</v>
      </c>
      <c r="O538" s="68" t="s">
        <v>7405</v>
      </c>
      <c r="P538" s="72" t="s">
        <v>6357</v>
      </c>
      <c r="Q538" s="68" t="s">
        <v>397</v>
      </c>
      <c r="R538" s="68" t="s">
        <v>31</v>
      </c>
      <c r="S538" s="68">
        <v>7</v>
      </c>
      <c r="T538" s="68">
        <v>14</v>
      </c>
      <c r="U538" s="68">
        <v>-1.1000000000000001</v>
      </c>
      <c r="V538" s="68">
        <v>23.34</v>
      </c>
      <c r="W538" s="68">
        <v>34.01</v>
      </c>
      <c r="X538" s="68">
        <v>-0.46</v>
      </c>
      <c r="Y538" s="68">
        <v>124.03</v>
      </c>
      <c r="Z538" s="68">
        <v>168.05</v>
      </c>
      <c r="AA538" s="68">
        <v>-0.35</v>
      </c>
      <c r="AB538" s="73">
        <v>17632.009999999998</v>
      </c>
      <c r="AC538" s="73">
        <v>23859.599999999999</v>
      </c>
      <c r="AD538" s="73">
        <v>17632.009999999998</v>
      </c>
      <c r="AE538" s="73">
        <v>23859.599999999999</v>
      </c>
      <c r="AF538" s="73"/>
      <c r="AG538" s="73">
        <f>IFERROR(VLOOKUP(J538,'Roll ups'!D:E,2,FALSE),0)</f>
        <v>52239627.039999984</v>
      </c>
      <c r="AH538" s="74">
        <f>IF(Table2[[#This Row],[CATEGORY TTL LOOKUP]]=0,0,IF(Table2[[#This Row],[CATEGORY TTL LOOKUP]]&gt;0,SUM(AB538/AG538)))</f>
        <v>3.3752174353195771E-4</v>
      </c>
      <c r="AI538" s="74" t="str">
        <f>IFERROR(IF(AH538&lt;#REF!,"STRIKE",IF(AH538&gt;=#REF!,"GOOD")),"NO DATA")</f>
        <v>NO DATA</v>
      </c>
      <c r="AJ538" s="75">
        <f>IFERROR(VLOOKUP(K538,'Roll ups'!H:I,2,FALSE),0)</f>
        <v>126094742.97999983</v>
      </c>
      <c r="AK538" s="76">
        <f>IF(Table2[[#This Row],[PRICE TIER LOOKUP]]=0,0,IF(Table2[[#This Row],[PRICE TIER LOOKUP]]&gt;0,SUM(AB538/AJ538)))</f>
        <v>1.3983144406580576E-4</v>
      </c>
      <c r="AL538" s="74" t="e">
        <f>IF(AK538&lt;#REF!,"STRIKE",IF(AK538&gt;=#REF!,"GOOD"))</f>
        <v>#REF!</v>
      </c>
      <c r="AM538" s="75">
        <f>VLOOKUP(H538,'Roll ups'!A:B,2,FALSE)</f>
        <v>325145452.83999985</v>
      </c>
      <c r="AN538" s="77">
        <f t="shared" si="18"/>
        <v>5.4228068841167206E-5</v>
      </c>
      <c r="AO538" s="74" t="str">
        <f>IFERROR(VLOOKUP(Table2[[#This Row],[Product Name]],'Roll ups'!L:P,5,FALSE),"GOOD")</f>
        <v>GOOD</v>
      </c>
      <c r="AP538" s="74">
        <f>Table2[[#This Row],[Retail Dollar Vol Current 12 Mths]]/Table2[[#This Row],[SHELF SALES  LOOKUP]]</f>
        <v>5.4228068841167206E-5</v>
      </c>
      <c r="AQ538" s="69">
        <f t="shared" si="19"/>
        <v>0</v>
      </c>
      <c r="AR53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538" s="69" t="e">
        <f>IF(Table2[[#This Row],[Shelf Dollar Vol Current 12 Mths]]&gt;#REF!,"MEETS $ CRITERIA",IF(Table2[[#This Row],[Shelf Dollar Vol Current 12 Mths]]&lt;#REF!+1,"DOES NOT MEET $ CRITERIA"))</f>
        <v>#REF!</v>
      </c>
      <c r="AT538" s="78"/>
    </row>
    <row r="539" spans="1:46" ht="13.8" x14ac:dyDescent="0.3">
      <c r="A539" s="68" t="s">
        <v>3252</v>
      </c>
      <c r="B539" s="69">
        <v>25603</v>
      </c>
      <c r="C539" s="69">
        <v>651</v>
      </c>
      <c r="D539" s="69" t="s">
        <v>25</v>
      </c>
      <c r="E539" s="70" t="s">
        <v>6313</v>
      </c>
      <c r="F539" s="70"/>
      <c r="G539" s="71" t="s">
        <v>7406</v>
      </c>
      <c r="H539" s="69" t="s">
        <v>6315</v>
      </c>
      <c r="I539" s="68" t="s">
        <v>711</v>
      </c>
      <c r="J539" s="68" t="s">
        <v>175</v>
      </c>
      <c r="K539" s="68" t="s">
        <v>132</v>
      </c>
      <c r="L539" s="68" t="s">
        <v>89</v>
      </c>
      <c r="M539" s="68" t="s">
        <v>175</v>
      </c>
      <c r="N539" s="68" t="s">
        <v>712</v>
      </c>
      <c r="O539" s="68" t="s">
        <v>7407</v>
      </c>
      <c r="P539" s="72" t="s">
        <v>6357</v>
      </c>
      <c r="Q539" s="68" t="s">
        <v>397</v>
      </c>
      <c r="R539" s="68" t="s">
        <v>31</v>
      </c>
      <c r="S539" s="68">
        <v>47</v>
      </c>
      <c r="T539" s="68">
        <v>62.39</v>
      </c>
      <c r="U539" s="68">
        <v>-0.31</v>
      </c>
      <c r="V539" s="68">
        <v>138.1</v>
      </c>
      <c r="W539" s="68">
        <v>266.11</v>
      </c>
      <c r="X539" s="68">
        <v>-0.93</v>
      </c>
      <c r="Y539" s="68">
        <v>586.64</v>
      </c>
      <c r="Z539" s="68">
        <v>795.11</v>
      </c>
      <c r="AA539" s="68">
        <v>-0.36</v>
      </c>
      <c r="AB539" s="73">
        <v>82380.479999999996</v>
      </c>
      <c r="AC539" s="73">
        <v>111522.24000000001</v>
      </c>
      <c r="AD539" s="73">
        <v>82380.479999999996</v>
      </c>
      <c r="AE539" s="73">
        <v>111522.24000000001</v>
      </c>
      <c r="AF539" s="73"/>
      <c r="AG539" s="73">
        <f>IFERROR(VLOOKUP(J539,'Roll ups'!D:E,2,FALSE),0)</f>
        <v>52239627.039999984</v>
      </c>
      <c r="AH539" s="74">
        <f>IF(Table2[[#This Row],[CATEGORY TTL LOOKUP]]=0,0,IF(Table2[[#This Row],[CATEGORY TTL LOOKUP]]&gt;0,SUM(AB539/AG539)))</f>
        <v>1.5769729737335433E-3</v>
      </c>
      <c r="AI539" s="74" t="str">
        <f>IFERROR(IF(AH539&lt;#REF!,"STRIKE",IF(AH539&gt;=#REF!,"GOOD")),"NO DATA")</f>
        <v>NO DATA</v>
      </c>
      <c r="AJ539" s="75">
        <f>IFERROR(VLOOKUP(K539,'Roll ups'!H:I,2,FALSE),0)</f>
        <v>126094742.97999983</v>
      </c>
      <c r="AK539" s="76">
        <f>IF(Table2[[#This Row],[PRICE TIER LOOKUP]]=0,0,IF(Table2[[#This Row],[PRICE TIER LOOKUP]]&gt;0,SUM(AB539/AJ539)))</f>
        <v>6.533220818973123E-4</v>
      </c>
      <c r="AL539" s="74" t="e">
        <f>IF(AK539&lt;#REF!,"STRIKE",IF(AK539&gt;=#REF!,"GOOD"))</f>
        <v>#REF!</v>
      </c>
      <c r="AM539" s="75">
        <f>VLOOKUP(H539,'Roll ups'!A:B,2,FALSE)</f>
        <v>325145452.83999985</v>
      </c>
      <c r="AN539" s="77">
        <f t="shared" si="18"/>
        <v>2.5336500720044957E-4</v>
      </c>
      <c r="AO539" s="74" t="str">
        <f>IFERROR(VLOOKUP(Table2[[#This Row],[Product Name]],'Roll ups'!L:P,5,FALSE),"GOOD")</f>
        <v>GOOD</v>
      </c>
      <c r="AP539" s="74">
        <f>Table2[[#This Row],[Retail Dollar Vol Current 12 Mths]]/Table2[[#This Row],[SHELF SALES  LOOKUP]]</f>
        <v>2.5336500720044957E-4</v>
      </c>
      <c r="AQ539" s="69">
        <f t="shared" si="19"/>
        <v>0</v>
      </c>
      <c r="AR53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539" s="69" t="e">
        <f>IF(Table2[[#This Row],[Shelf Dollar Vol Current 12 Mths]]&gt;#REF!,"MEETS $ CRITERIA",IF(Table2[[#This Row],[Shelf Dollar Vol Current 12 Mths]]&lt;#REF!+1,"DOES NOT MEET $ CRITERIA"))</f>
        <v>#REF!</v>
      </c>
      <c r="AT539" s="78"/>
    </row>
    <row r="540" spans="1:46" ht="13.8" x14ac:dyDescent="0.3">
      <c r="A540" s="68" t="s">
        <v>3065</v>
      </c>
      <c r="B540" s="69">
        <v>25604</v>
      </c>
      <c r="C540" s="69">
        <v>876</v>
      </c>
      <c r="D540" s="69" t="s">
        <v>25</v>
      </c>
      <c r="E540" s="70" t="s">
        <v>6313</v>
      </c>
      <c r="F540" s="70"/>
      <c r="G540" s="71" t="s">
        <v>7408</v>
      </c>
      <c r="H540" s="69" t="s">
        <v>6315</v>
      </c>
      <c r="I540" s="68" t="s">
        <v>711</v>
      </c>
      <c r="J540" s="68" t="s">
        <v>175</v>
      </c>
      <c r="K540" s="68" t="s">
        <v>132</v>
      </c>
      <c r="L540" s="68" t="s">
        <v>89</v>
      </c>
      <c r="M540" s="68" t="s">
        <v>175</v>
      </c>
      <c r="N540" s="68" t="s">
        <v>712</v>
      </c>
      <c r="O540" s="68" t="s">
        <v>7409</v>
      </c>
      <c r="P540" s="72" t="s">
        <v>6357</v>
      </c>
      <c r="Q540" s="68" t="s">
        <v>397</v>
      </c>
      <c r="R540" s="68" t="s">
        <v>31</v>
      </c>
      <c r="S540" s="68">
        <v>139</v>
      </c>
      <c r="T540" s="68">
        <v>192.5</v>
      </c>
      <c r="U540" s="68">
        <v>-0.39</v>
      </c>
      <c r="V540" s="68">
        <v>519.29</v>
      </c>
      <c r="W540" s="68">
        <v>618.33000000000004</v>
      </c>
      <c r="X540" s="68">
        <v>-0.19</v>
      </c>
      <c r="Y540" s="68">
        <v>1723.92</v>
      </c>
      <c r="Z540" s="68">
        <v>1914.92</v>
      </c>
      <c r="AA540" s="68">
        <v>-0.11</v>
      </c>
      <c r="AB540" s="73">
        <v>231280.66</v>
      </c>
      <c r="AC540" s="73">
        <v>252215.62</v>
      </c>
      <c r="AD540" s="73">
        <v>231280.66</v>
      </c>
      <c r="AE540" s="73">
        <v>252215.62</v>
      </c>
      <c r="AF540" s="73"/>
      <c r="AG540" s="73">
        <f>IFERROR(VLOOKUP(J540,'Roll ups'!D:E,2,FALSE),0)</f>
        <v>52239627.039999984</v>
      </c>
      <c r="AH540" s="74">
        <f>IF(Table2[[#This Row],[CATEGORY TTL LOOKUP]]=0,0,IF(Table2[[#This Row],[CATEGORY TTL LOOKUP]]&gt;0,SUM(AB540/AG540)))</f>
        <v>4.4273030476061391E-3</v>
      </c>
      <c r="AI540" s="74" t="str">
        <f>IFERROR(IF(AH540&lt;#REF!,"STRIKE",IF(AH540&gt;=#REF!,"GOOD")),"NO DATA")</f>
        <v>NO DATA</v>
      </c>
      <c r="AJ540" s="75">
        <f>IFERROR(VLOOKUP(K540,'Roll ups'!H:I,2,FALSE),0)</f>
        <v>126094742.97999983</v>
      </c>
      <c r="AK540" s="76">
        <f>IF(Table2[[#This Row],[PRICE TIER LOOKUP]]=0,0,IF(Table2[[#This Row],[PRICE TIER LOOKUP]]&gt;0,SUM(AB540/AJ540)))</f>
        <v>1.8341816203763859E-3</v>
      </c>
      <c r="AL540" s="74" t="e">
        <f>IF(AK540&lt;#REF!,"STRIKE",IF(AK540&gt;=#REF!,"GOOD"))</f>
        <v>#REF!</v>
      </c>
      <c r="AM540" s="75">
        <f>VLOOKUP(H540,'Roll ups'!A:B,2,FALSE)</f>
        <v>325145452.83999985</v>
      </c>
      <c r="AN540" s="77">
        <f t="shared" si="18"/>
        <v>7.1131445320814744E-4</v>
      </c>
      <c r="AO540" s="74" t="str">
        <f>IFERROR(VLOOKUP(Table2[[#This Row],[Product Name]],'Roll ups'!L:P,5,FALSE),"GOOD")</f>
        <v>GOOD</v>
      </c>
      <c r="AP540" s="74">
        <f>Table2[[#This Row],[Retail Dollar Vol Current 12 Mths]]/Table2[[#This Row],[SHELF SALES  LOOKUP]]</f>
        <v>7.1131445320814744E-4</v>
      </c>
      <c r="AQ540" s="69">
        <f t="shared" si="19"/>
        <v>0</v>
      </c>
      <c r="AR54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540" s="69" t="e">
        <f>IF(Table2[[#This Row],[Shelf Dollar Vol Current 12 Mths]]&gt;#REF!,"MEETS $ CRITERIA",IF(Table2[[#This Row],[Shelf Dollar Vol Current 12 Mths]]&lt;#REF!+1,"DOES NOT MEET $ CRITERIA"))</f>
        <v>#REF!</v>
      </c>
      <c r="AT540" s="78"/>
    </row>
    <row r="541" spans="1:46" ht="13.8" x14ac:dyDescent="0.3">
      <c r="A541" s="68" t="s">
        <v>3228</v>
      </c>
      <c r="B541" s="69">
        <v>25606</v>
      </c>
      <c r="C541" s="69">
        <v>831</v>
      </c>
      <c r="D541" s="69" t="s">
        <v>25</v>
      </c>
      <c r="E541" s="70" t="s">
        <v>6313</v>
      </c>
      <c r="F541" s="70"/>
      <c r="G541" s="71" t="s">
        <v>7410</v>
      </c>
      <c r="H541" s="69" t="s">
        <v>6315</v>
      </c>
      <c r="I541" s="68" t="s">
        <v>711</v>
      </c>
      <c r="J541" s="68" t="s">
        <v>175</v>
      </c>
      <c r="K541" s="68" t="s">
        <v>132</v>
      </c>
      <c r="L541" s="68" t="s">
        <v>89</v>
      </c>
      <c r="M541" s="68" t="s">
        <v>175</v>
      </c>
      <c r="N541" s="68" t="s">
        <v>712</v>
      </c>
      <c r="O541" s="68" t="s">
        <v>7411</v>
      </c>
      <c r="P541" s="72" t="s">
        <v>6357</v>
      </c>
      <c r="Q541" s="68" t="s">
        <v>397</v>
      </c>
      <c r="R541" s="68" t="s">
        <v>31</v>
      </c>
      <c r="S541" s="68">
        <v>64</v>
      </c>
      <c r="T541" s="68">
        <v>85</v>
      </c>
      <c r="U541" s="68">
        <v>-0.33</v>
      </c>
      <c r="V541" s="68">
        <v>208</v>
      </c>
      <c r="W541" s="68">
        <v>399.17</v>
      </c>
      <c r="X541" s="68">
        <v>-0.92</v>
      </c>
      <c r="Y541" s="68">
        <v>869.08</v>
      </c>
      <c r="Z541" s="68">
        <v>1138.58</v>
      </c>
      <c r="AA541" s="68">
        <v>-0.31</v>
      </c>
      <c r="AB541" s="73">
        <v>110234.53</v>
      </c>
      <c r="AC541" s="73">
        <v>144364.81</v>
      </c>
      <c r="AD541" s="73">
        <v>110234.53</v>
      </c>
      <c r="AE541" s="73">
        <v>144364.81</v>
      </c>
      <c r="AF541" s="73"/>
      <c r="AG541" s="73">
        <f>IFERROR(VLOOKUP(J541,'Roll ups'!D:E,2,FALSE),0)</f>
        <v>52239627.039999984</v>
      </c>
      <c r="AH541" s="74">
        <f>IF(Table2[[#This Row],[CATEGORY TTL LOOKUP]]=0,0,IF(Table2[[#This Row],[CATEGORY TTL LOOKUP]]&gt;0,SUM(AB541/AG541)))</f>
        <v>2.1101706931328816E-3</v>
      </c>
      <c r="AI541" s="74" t="str">
        <f>IFERROR(IF(AH541&lt;#REF!,"STRIKE",IF(AH541&gt;=#REF!,"GOOD")),"NO DATA")</f>
        <v>NO DATA</v>
      </c>
      <c r="AJ541" s="75">
        <f>IFERROR(VLOOKUP(K541,'Roll ups'!H:I,2,FALSE),0)</f>
        <v>126094742.97999983</v>
      </c>
      <c r="AK541" s="76">
        <f>IF(Table2[[#This Row],[PRICE TIER LOOKUP]]=0,0,IF(Table2[[#This Row],[PRICE TIER LOOKUP]]&gt;0,SUM(AB541/AJ541)))</f>
        <v>8.742198714619256E-4</v>
      </c>
      <c r="AL541" s="74" t="e">
        <f>IF(AK541&lt;#REF!,"STRIKE",IF(AK541&gt;=#REF!,"GOOD"))</f>
        <v>#REF!</v>
      </c>
      <c r="AM541" s="75">
        <f>VLOOKUP(H541,'Roll ups'!A:B,2,FALSE)</f>
        <v>325145452.83999985</v>
      </c>
      <c r="AN541" s="77">
        <f t="shared" si="18"/>
        <v>3.3903143666057998E-4</v>
      </c>
      <c r="AO541" s="74" t="str">
        <f>IFERROR(VLOOKUP(Table2[[#This Row],[Product Name]],'Roll ups'!L:P,5,FALSE),"GOOD")</f>
        <v>GOOD</v>
      </c>
      <c r="AP541" s="74">
        <f>Table2[[#This Row],[Retail Dollar Vol Current 12 Mths]]/Table2[[#This Row],[SHELF SALES  LOOKUP]]</f>
        <v>3.3903143666057998E-4</v>
      </c>
      <c r="AQ541" s="69">
        <f t="shared" si="19"/>
        <v>0</v>
      </c>
      <c r="AR54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541" s="69" t="e">
        <f>IF(Table2[[#This Row],[Shelf Dollar Vol Current 12 Mths]]&gt;#REF!,"MEETS $ CRITERIA",IF(Table2[[#This Row],[Shelf Dollar Vol Current 12 Mths]]&lt;#REF!+1,"DOES NOT MEET $ CRITERIA"))</f>
        <v>#REF!</v>
      </c>
      <c r="AT541" s="78"/>
    </row>
    <row r="542" spans="1:46" ht="13.8" x14ac:dyDescent="0.3">
      <c r="A542" s="68" t="s">
        <v>3207</v>
      </c>
      <c r="B542" s="69">
        <v>25607</v>
      </c>
      <c r="C542" s="69">
        <v>645</v>
      </c>
      <c r="D542" s="69" t="s">
        <v>25</v>
      </c>
      <c r="E542" s="70" t="s">
        <v>6313</v>
      </c>
      <c r="F542" s="70"/>
      <c r="G542" s="71" t="s">
        <v>7412</v>
      </c>
      <c r="H542" s="69" t="s">
        <v>6315</v>
      </c>
      <c r="I542" s="68" t="s">
        <v>711</v>
      </c>
      <c r="J542" s="68" t="s">
        <v>175</v>
      </c>
      <c r="K542" s="68" t="s">
        <v>132</v>
      </c>
      <c r="L542" s="68" t="s">
        <v>89</v>
      </c>
      <c r="M542" s="68" t="s">
        <v>175</v>
      </c>
      <c r="N542" s="68" t="s">
        <v>712</v>
      </c>
      <c r="O542" s="68" t="s">
        <v>7413</v>
      </c>
      <c r="P542" s="72" t="s">
        <v>6357</v>
      </c>
      <c r="Q542" s="68" t="s">
        <v>397</v>
      </c>
      <c r="R542" s="68" t="s">
        <v>31</v>
      </c>
      <c r="S542" s="68">
        <v>61</v>
      </c>
      <c r="T542" s="68">
        <v>126.65</v>
      </c>
      <c r="U542" s="68">
        <v>-1.06</v>
      </c>
      <c r="V542" s="68">
        <v>217.51</v>
      </c>
      <c r="W542" s="68">
        <v>444.19</v>
      </c>
      <c r="X542" s="68">
        <v>-1.04</v>
      </c>
      <c r="Y542" s="68">
        <v>1054.5999999999999</v>
      </c>
      <c r="Z542" s="68">
        <v>1681.27</v>
      </c>
      <c r="AA542" s="68">
        <v>-0.59</v>
      </c>
      <c r="AB542" s="73">
        <v>122079.98</v>
      </c>
      <c r="AC542" s="73">
        <v>194492.28</v>
      </c>
      <c r="AD542" s="73">
        <v>122079.98</v>
      </c>
      <c r="AE542" s="73">
        <v>194492.28</v>
      </c>
      <c r="AF542" s="73"/>
      <c r="AG542" s="73">
        <f>IFERROR(VLOOKUP(J542,'Roll ups'!D:E,2,FALSE),0)</f>
        <v>52239627.039999984</v>
      </c>
      <c r="AH542" s="74">
        <f>IF(Table2[[#This Row],[CATEGORY TTL LOOKUP]]=0,0,IF(Table2[[#This Row],[CATEGORY TTL LOOKUP]]&gt;0,SUM(AB542/AG542)))</f>
        <v>2.336922886270285E-3</v>
      </c>
      <c r="AI542" s="74" t="str">
        <f>IFERROR(IF(AH542&lt;#REF!,"STRIKE",IF(AH542&gt;=#REF!,"GOOD")),"NO DATA")</f>
        <v>NO DATA</v>
      </c>
      <c r="AJ542" s="75">
        <f>IFERROR(VLOOKUP(K542,'Roll ups'!H:I,2,FALSE),0)</f>
        <v>126094742.97999983</v>
      </c>
      <c r="AK542" s="76">
        <f>IF(Table2[[#This Row],[PRICE TIER LOOKUP]]=0,0,IF(Table2[[#This Row],[PRICE TIER LOOKUP]]&gt;0,SUM(AB542/AJ542)))</f>
        <v>9.6816074258832007E-4</v>
      </c>
      <c r="AL542" s="74" t="e">
        <f>IF(AK542&lt;#REF!,"STRIKE",IF(AK542&gt;=#REF!,"GOOD"))</f>
        <v>#REF!</v>
      </c>
      <c r="AM542" s="75">
        <f>VLOOKUP(H542,'Roll ups'!A:B,2,FALSE)</f>
        <v>325145452.83999985</v>
      </c>
      <c r="AN542" s="77">
        <f t="shared" si="18"/>
        <v>3.7546267042545443E-4</v>
      </c>
      <c r="AO542" s="74" t="str">
        <f>IFERROR(VLOOKUP(Table2[[#This Row],[Product Name]],'Roll ups'!L:P,5,FALSE),"GOOD")</f>
        <v>GOOD</v>
      </c>
      <c r="AP542" s="74">
        <f>Table2[[#This Row],[Retail Dollar Vol Current 12 Mths]]/Table2[[#This Row],[SHELF SALES  LOOKUP]]</f>
        <v>3.7546267042545443E-4</v>
      </c>
      <c r="AQ542" s="69">
        <f t="shared" si="19"/>
        <v>0</v>
      </c>
      <c r="AR54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542" s="69" t="e">
        <f>IF(Table2[[#This Row],[Shelf Dollar Vol Current 12 Mths]]&gt;#REF!,"MEETS $ CRITERIA",IF(Table2[[#This Row],[Shelf Dollar Vol Current 12 Mths]]&lt;#REF!+1,"DOES NOT MEET $ CRITERIA"))</f>
        <v>#REF!</v>
      </c>
      <c r="AT542" s="78"/>
    </row>
    <row r="543" spans="1:46" ht="13.8" x14ac:dyDescent="0.3">
      <c r="A543" s="68" t="s">
        <v>3017</v>
      </c>
      <c r="B543" s="69">
        <v>25608</v>
      </c>
      <c r="C543" s="69">
        <v>867</v>
      </c>
      <c r="D543" s="69" t="s">
        <v>25</v>
      </c>
      <c r="E543" s="70" t="s">
        <v>6313</v>
      </c>
      <c r="F543" s="70"/>
      <c r="G543" s="71" t="s">
        <v>7414</v>
      </c>
      <c r="H543" s="69" t="s">
        <v>6315</v>
      </c>
      <c r="I543" s="68" t="s">
        <v>711</v>
      </c>
      <c r="J543" s="68" t="s">
        <v>175</v>
      </c>
      <c r="K543" s="68" t="s">
        <v>132</v>
      </c>
      <c r="L543" s="68" t="s">
        <v>89</v>
      </c>
      <c r="M543" s="68" t="s">
        <v>175</v>
      </c>
      <c r="N543" s="68" t="s">
        <v>712</v>
      </c>
      <c r="O543" s="68" t="s">
        <v>7415</v>
      </c>
      <c r="P543" s="72" t="s">
        <v>6357</v>
      </c>
      <c r="Q543" s="68" t="s">
        <v>397</v>
      </c>
      <c r="R543" s="68" t="s">
        <v>31</v>
      </c>
      <c r="S543" s="68">
        <v>592</v>
      </c>
      <c r="T543" s="68">
        <v>579.85</v>
      </c>
      <c r="U543" s="68">
        <v>0.02</v>
      </c>
      <c r="V543" s="68">
        <v>1628.35</v>
      </c>
      <c r="W543" s="68">
        <v>1864.39</v>
      </c>
      <c r="X543" s="68">
        <v>-0.14000000000000001</v>
      </c>
      <c r="Y543" s="68">
        <v>8188.38</v>
      </c>
      <c r="Z543" s="68">
        <v>8027.91</v>
      </c>
      <c r="AA543" s="68">
        <v>0.02</v>
      </c>
      <c r="AB543" s="73">
        <v>840965.51</v>
      </c>
      <c r="AC543" s="73">
        <v>829869.37</v>
      </c>
      <c r="AD543" s="73">
        <v>859465.1</v>
      </c>
      <c r="AE543" s="73">
        <v>841302.25</v>
      </c>
      <c r="AF543" s="73"/>
      <c r="AG543" s="73">
        <f>IFERROR(VLOOKUP(J543,'Roll ups'!D:E,2,FALSE),0)</f>
        <v>52239627.039999984</v>
      </c>
      <c r="AH543" s="74">
        <f>IF(Table2[[#This Row],[CATEGORY TTL LOOKUP]]=0,0,IF(Table2[[#This Row],[CATEGORY TTL LOOKUP]]&gt;0,SUM(AB543/AG543)))</f>
        <v>1.6098229594098578E-2</v>
      </c>
      <c r="AI543" s="74" t="str">
        <f>IFERROR(IF(AH543&lt;#REF!,"STRIKE",IF(AH543&gt;=#REF!,"GOOD")),"NO DATA")</f>
        <v>NO DATA</v>
      </c>
      <c r="AJ543" s="75">
        <f>IFERROR(VLOOKUP(K543,'Roll ups'!H:I,2,FALSE),0)</f>
        <v>126094742.97999983</v>
      </c>
      <c r="AK543" s="76">
        <f>IF(Table2[[#This Row],[PRICE TIER LOOKUP]]=0,0,IF(Table2[[#This Row],[PRICE TIER LOOKUP]]&gt;0,SUM(AB543/AJ543)))</f>
        <v>6.6693145973055158E-3</v>
      </c>
      <c r="AL543" s="74" t="e">
        <f>IF(AK543&lt;#REF!,"STRIKE",IF(AK543&gt;=#REF!,"GOOD"))</f>
        <v>#REF!</v>
      </c>
      <c r="AM543" s="75">
        <f>VLOOKUP(H543,'Roll ups'!A:B,2,FALSE)</f>
        <v>325145452.83999985</v>
      </c>
      <c r="AN543" s="77">
        <f t="shared" si="18"/>
        <v>2.5864286357214689E-3</v>
      </c>
      <c r="AO543" s="74" t="str">
        <f>IFERROR(VLOOKUP(Table2[[#This Row],[Product Name]],'Roll ups'!L:P,5,FALSE),"GOOD")</f>
        <v>GOOD</v>
      </c>
      <c r="AP543" s="74">
        <f>Table2[[#This Row],[Retail Dollar Vol Current 12 Mths]]/Table2[[#This Row],[SHELF SALES  LOOKUP]]</f>
        <v>2.6433249873032433E-3</v>
      </c>
      <c r="AQ543" s="69">
        <f t="shared" si="19"/>
        <v>0</v>
      </c>
      <c r="AR54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543" s="69" t="e">
        <f>IF(Table2[[#This Row],[Shelf Dollar Vol Current 12 Mths]]&gt;#REF!,"MEETS $ CRITERIA",IF(Table2[[#This Row],[Shelf Dollar Vol Current 12 Mths]]&lt;#REF!+1,"DOES NOT MEET $ CRITERIA"))</f>
        <v>#REF!</v>
      </c>
      <c r="AT543" s="78"/>
    </row>
    <row r="544" spans="1:46" ht="13.8" x14ac:dyDescent="0.3">
      <c r="A544" s="68" t="s">
        <v>3297</v>
      </c>
      <c r="B544" s="69">
        <v>25616</v>
      </c>
      <c r="C544" s="69">
        <v>727</v>
      </c>
      <c r="D544" s="69" t="s">
        <v>25</v>
      </c>
      <c r="E544" s="70" t="s">
        <v>6313</v>
      </c>
      <c r="F544" s="70"/>
      <c r="G544" s="71" t="s">
        <v>7416</v>
      </c>
      <c r="H544" s="69" t="s">
        <v>6315</v>
      </c>
      <c r="I544" s="68" t="s">
        <v>711</v>
      </c>
      <c r="J544" s="68" t="s">
        <v>175</v>
      </c>
      <c r="K544" s="68" t="s">
        <v>132</v>
      </c>
      <c r="L544" s="68" t="s">
        <v>89</v>
      </c>
      <c r="M544" s="68" t="s">
        <v>175</v>
      </c>
      <c r="N544" s="68" t="s">
        <v>712</v>
      </c>
      <c r="O544" s="68" t="s">
        <v>7417</v>
      </c>
      <c r="P544" s="72" t="s">
        <v>6357</v>
      </c>
      <c r="Q544" s="68" t="s">
        <v>397</v>
      </c>
      <c r="R544" s="68" t="s">
        <v>31</v>
      </c>
      <c r="S544" s="68">
        <v>63</v>
      </c>
      <c r="T544" s="68">
        <v>119</v>
      </c>
      <c r="U544" s="68">
        <v>-0.89</v>
      </c>
      <c r="V544" s="68">
        <v>224</v>
      </c>
      <c r="W544" s="68">
        <v>402.5</v>
      </c>
      <c r="X544" s="68">
        <v>-0.8</v>
      </c>
      <c r="Y544" s="68">
        <v>990.5</v>
      </c>
      <c r="Z544" s="68">
        <v>1317.08</v>
      </c>
      <c r="AA544" s="68">
        <v>-0.33</v>
      </c>
      <c r="AB544" s="73">
        <v>125635.02</v>
      </c>
      <c r="AC544" s="73">
        <v>166964.04999999999</v>
      </c>
      <c r="AD544" s="73">
        <v>125635.02</v>
      </c>
      <c r="AE544" s="73">
        <v>166964.04999999999</v>
      </c>
      <c r="AF544" s="73"/>
      <c r="AG544" s="73">
        <f>IFERROR(VLOOKUP(J544,'Roll ups'!D:E,2,FALSE),0)</f>
        <v>52239627.039999984</v>
      </c>
      <c r="AH544" s="74">
        <f>IF(Table2[[#This Row],[CATEGORY TTL LOOKUP]]=0,0,IF(Table2[[#This Row],[CATEGORY TTL LOOKUP]]&gt;0,SUM(AB544/AG544)))</f>
        <v>2.4049754395030622E-3</v>
      </c>
      <c r="AI544" s="74" t="str">
        <f>IFERROR(IF(AH544&lt;#REF!,"STRIKE",IF(AH544&gt;=#REF!,"GOOD")),"NO DATA")</f>
        <v>NO DATA</v>
      </c>
      <c r="AJ544" s="75">
        <f>IFERROR(VLOOKUP(K544,'Roll ups'!H:I,2,FALSE),0)</f>
        <v>126094742.97999983</v>
      </c>
      <c r="AK544" s="76">
        <f>IF(Table2[[#This Row],[PRICE TIER LOOKUP]]=0,0,IF(Table2[[#This Row],[PRICE TIER LOOKUP]]&gt;0,SUM(AB544/AJ544)))</f>
        <v>9.9635414634159061E-4</v>
      </c>
      <c r="AL544" s="74" t="e">
        <f>IF(AK544&lt;#REF!,"STRIKE",IF(AK544&gt;=#REF!,"GOOD"))</f>
        <v>#REF!</v>
      </c>
      <c r="AM544" s="75">
        <f>VLOOKUP(H544,'Roll ups'!A:B,2,FALSE)</f>
        <v>325145452.83999985</v>
      </c>
      <c r="AN544" s="77">
        <f t="shared" si="18"/>
        <v>3.8639636169792438E-4</v>
      </c>
      <c r="AO544" s="74" t="str">
        <f>IFERROR(VLOOKUP(Table2[[#This Row],[Product Name]],'Roll ups'!L:P,5,FALSE),"GOOD")</f>
        <v>GOOD</v>
      </c>
      <c r="AP544" s="74">
        <f>Table2[[#This Row],[Retail Dollar Vol Current 12 Mths]]/Table2[[#This Row],[SHELF SALES  LOOKUP]]</f>
        <v>3.8639636169792438E-4</v>
      </c>
      <c r="AQ544" s="69">
        <f t="shared" si="19"/>
        <v>0</v>
      </c>
      <c r="AR54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544" s="69" t="e">
        <f>IF(Table2[[#This Row],[Shelf Dollar Vol Current 12 Mths]]&gt;#REF!,"MEETS $ CRITERIA",IF(Table2[[#This Row],[Shelf Dollar Vol Current 12 Mths]]&lt;#REF!+1,"DOES NOT MEET $ CRITERIA"))</f>
        <v>#REF!</v>
      </c>
      <c r="AT544" s="78"/>
    </row>
    <row r="545" spans="1:46" ht="13.8" x14ac:dyDescent="0.3">
      <c r="A545" s="68" t="s">
        <v>5379</v>
      </c>
      <c r="B545" s="69">
        <v>25973</v>
      </c>
      <c r="C545" s="69">
        <v>180</v>
      </c>
      <c r="D545" s="69" t="s">
        <v>25</v>
      </c>
      <c r="E545" s="70" t="s">
        <v>6313</v>
      </c>
      <c r="F545" s="70"/>
      <c r="G545" s="71" t="s">
        <v>7418</v>
      </c>
      <c r="H545" s="69" t="s">
        <v>6315</v>
      </c>
      <c r="I545" s="68" t="s">
        <v>5381</v>
      </c>
      <c r="J545" s="68" t="s">
        <v>175</v>
      </c>
      <c r="K545" s="68" t="s">
        <v>104</v>
      </c>
      <c r="L545" s="68" t="s">
        <v>104</v>
      </c>
      <c r="M545" s="68" t="s">
        <v>175</v>
      </c>
      <c r="N545" s="68" t="s">
        <v>712</v>
      </c>
      <c r="O545" s="68" t="s">
        <v>7419</v>
      </c>
      <c r="P545" s="72" t="s">
        <v>6357</v>
      </c>
      <c r="Q545" s="68" t="s">
        <v>55</v>
      </c>
      <c r="R545" s="68" t="s">
        <v>31</v>
      </c>
      <c r="S545" s="68">
        <v>52</v>
      </c>
      <c r="T545" s="68">
        <v>72.540000000000006</v>
      </c>
      <c r="U545" s="68">
        <v>-0.39</v>
      </c>
      <c r="V545" s="68">
        <v>193.08</v>
      </c>
      <c r="W545" s="68">
        <v>203.74</v>
      </c>
      <c r="X545" s="68">
        <v>-0.06</v>
      </c>
      <c r="Y545" s="68">
        <v>749.9</v>
      </c>
      <c r="Z545" s="68">
        <v>805.41</v>
      </c>
      <c r="AA545" s="68">
        <v>-7.0000000000000007E-2</v>
      </c>
      <c r="AB545" s="73">
        <v>52303.199999999997</v>
      </c>
      <c r="AC545" s="73">
        <v>55829.02</v>
      </c>
      <c r="AD545" s="73">
        <v>52303.199999999997</v>
      </c>
      <c r="AE545" s="73">
        <v>55829.02</v>
      </c>
      <c r="AF545" s="73"/>
      <c r="AG545" s="73">
        <f>IFERROR(VLOOKUP(J545,'Roll ups'!D:E,2,FALSE),0)</f>
        <v>52239627.039999984</v>
      </c>
      <c r="AH545" s="74">
        <f>IF(Table2[[#This Row],[CATEGORY TTL LOOKUP]]=0,0,IF(Table2[[#This Row],[CATEGORY TTL LOOKUP]]&gt;0,SUM(AB545/AG545)))</f>
        <v>1.0012169489638839E-3</v>
      </c>
      <c r="AI545" s="74" t="str">
        <f>IFERROR(IF(AH545&lt;#REF!,"STRIKE",IF(AH545&gt;=#REF!,"GOOD")),"NO DATA")</f>
        <v>NO DATA</v>
      </c>
      <c r="AJ545" s="75">
        <f>IFERROR(VLOOKUP(K545,'Roll ups'!H:I,2,FALSE),0)</f>
        <v>34230392.709999993</v>
      </c>
      <c r="AK545" s="76">
        <f>IF(Table2[[#This Row],[PRICE TIER LOOKUP]]=0,0,IF(Table2[[#This Row],[PRICE TIER LOOKUP]]&gt;0,SUM(AB545/AJ545)))</f>
        <v>1.5279754586256982E-3</v>
      </c>
      <c r="AL545" s="74" t="e">
        <f>IF(AK545&lt;#REF!,"STRIKE",IF(AK545&gt;=#REF!,"GOOD"))</f>
        <v>#REF!</v>
      </c>
      <c r="AM545" s="75">
        <f>VLOOKUP(H545,'Roll ups'!A:B,2,FALSE)</f>
        <v>325145452.83999985</v>
      </c>
      <c r="AN545" s="77">
        <f t="shared" si="18"/>
        <v>1.6086093021801468E-4</v>
      </c>
      <c r="AO545" s="74" t="str">
        <f>IFERROR(VLOOKUP(Table2[[#This Row],[Product Name]],'Roll ups'!L:P,5,FALSE),"GOOD")</f>
        <v>GOOD</v>
      </c>
      <c r="AP545" s="74">
        <f>Table2[[#This Row],[Retail Dollar Vol Current 12 Mths]]/Table2[[#This Row],[SHELF SALES  LOOKUP]]</f>
        <v>1.6086093021801468E-4</v>
      </c>
      <c r="AQ545" s="69">
        <f t="shared" si="19"/>
        <v>0</v>
      </c>
      <c r="AR54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545" s="69" t="e">
        <f>IF(Table2[[#This Row],[Shelf Dollar Vol Current 12 Mths]]&gt;#REF!,"MEETS $ CRITERIA",IF(Table2[[#This Row],[Shelf Dollar Vol Current 12 Mths]]&lt;#REF!+1,"DOES NOT MEET $ CRITERIA"))</f>
        <v>#REF!</v>
      </c>
      <c r="AT545" s="78"/>
    </row>
    <row r="546" spans="1:46" ht="13.8" x14ac:dyDescent="0.3">
      <c r="A546" s="68" t="s">
        <v>5521</v>
      </c>
      <c r="B546" s="69">
        <v>25976</v>
      </c>
      <c r="C546" s="69">
        <v>241</v>
      </c>
      <c r="D546" s="69" t="s">
        <v>25</v>
      </c>
      <c r="E546" s="70" t="s">
        <v>6313</v>
      </c>
      <c r="F546" s="70"/>
      <c r="G546" s="71" t="s">
        <v>7420</v>
      </c>
      <c r="H546" s="69" t="s">
        <v>6315</v>
      </c>
      <c r="I546" s="68" t="s">
        <v>5381</v>
      </c>
      <c r="J546" s="68" t="s">
        <v>175</v>
      </c>
      <c r="K546" s="68" t="s">
        <v>104</v>
      </c>
      <c r="L546" s="68" t="s">
        <v>104</v>
      </c>
      <c r="M546" s="68" t="s">
        <v>175</v>
      </c>
      <c r="N546" s="68" t="s">
        <v>712</v>
      </c>
      <c r="O546" s="68" t="s">
        <v>7421</v>
      </c>
      <c r="P546" s="72" t="s">
        <v>6357</v>
      </c>
      <c r="Q546" s="68" t="s">
        <v>55</v>
      </c>
      <c r="R546" s="68" t="s">
        <v>31</v>
      </c>
      <c r="S546" s="68">
        <v>41</v>
      </c>
      <c r="T546" s="68">
        <v>80</v>
      </c>
      <c r="U546" s="68">
        <v>-0.95</v>
      </c>
      <c r="V546" s="68">
        <v>157.16999999999999</v>
      </c>
      <c r="W546" s="68">
        <v>197</v>
      </c>
      <c r="X546" s="68">
        <v>-0.25</v>
      </c>
      <c r="Y546" s="68">
        <v>690.67</v>
      </c>
      <c r="Z546" s="68">
        <v>857.83</v>
      </c>
      <c r="AA546" s="68">
        <v>-0.24</v>
      </c>
      <c r="AB546" s="73">
        <v>50971.199999999997</v>
      </c>
      <c r="AC546" s="73">
        <v>62332.46</v>
      </c>
      <c r="AD546" s="73">
        <v>50971.199999999997</v>
      </c>
      <c r="AE546" s="73">
        <v>62332.46</v>
      </c>
      <c r="AF546" s="73"/>
      <c r="AG546" s="73">
        <f>IFERROR(VLOOKUP(J546,'Roll ups'!D:E,2,FALSE),0)</f>
        <v>52239627.039999984</v>
      </c>
      <c r="AH546" s="74">
        <f>IF(Table2[[#This Row],[CATEGORY TTL LOOKUP]]=0,0,IF(Table2[[#This Row],[CATEGORY TTL LOOKUP]]&gt;0,SUM(AB546/AG546)))</f>
        <v>9.7571906401573748E-4</v>
      </c>
      <c r="AI546" s="74" t="str">
        <f>IFERROR(IF(AH546&lt;#REF!,"STRIKE",IF(AH546&gt;=#REF!,"GOOD")),"NO DATA")</f>
        <v>NO DATA</v>
      </c>
      <c r="AJ546" s="75">
        <f>IFERROR(VLOOKUP(K546,'Roll ups'!H:I,2,FALSE),0)</f>
        <v>34230392.709999993</v>
      </c>
      <c r="AK546" s="76">
        <f>IF(Table2[[#This Row],[PRICE TIER LOOKUP]]=0,0,IF(Table2[[#This Row],[PRICE TIER LOOKUP]]&gt;0,SUM(AB546/AJ546)))</f>
        <v>1.4890626710545854E-3</v>
      </c>
      <c r="AL546" s="74" t="e">
        <f>IF(AK546&lt;#REF!,"STRIKE",IF(AK546&gt;=#REF!,"GOOD"))</f>
        <v>#REF!</v>
      </c>
      <c r="AM546" s="75">
        <f>VLOOKUP(H546,'Roll ups'!A:B,2,FALSE)</f>
        <v>325145452.83999985</v>
      </c>
      <c r="AN546" s="77">
        <f t="shared" si="18"/>
        <v>1.5676430211399053E-4</v>
      </c>
      <c r="AO546" s="74" t="str">
        <f>IFERROR(VLOOKUP(Table2[[#This Row],[Product Name]],'Roll ups'!L:P,5,FALSE),"GOOD")</f>
        <v>GOOD</v>
      </c>
      <c r="AP546" s="74">
        <f>Table2[[#This Row],[Retail Dollar Vol Current 12 Mths]]/Table2[[#This Row],[SHELF SALES  LOOKUP]]</f>
        <v>1.5676430211399053E-4</v>
      </c>
      <c r="AQ546" s="69">
        <f t="shared" si="19"/>
        <v>0</v>
      </c>
      <c r="AR54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546" s="69" t="e">
        <f>IF(Table2[[#This Row],[Shelf Dollar Vol Current 12 Mths]]&gt;#REF!,"MEETS $ CRITERIA",IF(Table2[[#This Row],[Shelf Dollar Vol Current 12 Mths]]&lt;#REF!+1,"DOES NOT MEET $ CRITERIA"))</f>
        <v>#REF!</v>
      </c>
      <c r="AT546" s="78"/>
    </row>
    <row r="547" spans="1:46" ht="13.8" x14ac:dyDescent="0.3">
      <c r="A547" s="68" t="s">
        <v>4480</v>
      </c>
      <c r="B547" s="69">
        <v>26582</v>
      </c>
      <c r="C547" s="69">
        <v>598</v>
      </c>
      <c r="D547" s="69" t="s">
        <v>25</v>
      </c>
      <c r="E547" s="70" t="s">
        <v>6313</v>
      </c>
      <c r="F547" s="70"/>
      <c r="G547" s="71" t="s">
        <v>7422</v>
      </c>
      <c r="H547" s="69" t="s">
        <v>6315</v>
      </c>
      <c r="I547" s="68" t="s">
        <v>812</v>
      </c>
      <c r="J547" s="68" t="s">
        <v>175</v>
      </c>
      <c r="K547" s="68" t="s">
        <v>146</v>
      </c>
      <c r="L547" s="68" t="s">
        <v>6320</v>
      </c>
      <c r="M547" s="68" t="s">
        <v>175</v>
      </c>
      <c r="N547" s="68" t="s">
        <v>176</v>
      </c>
      <c r="O547" s="68" t="s">
        <v>7423</v>
      </c>
      <c r="P547" s="72" t="s">
        <v>6357</v>
      </c>
      <c r="Q547" s="68" t="s">
        <v>49</v>
      </c>
      <c r="R547" s="68" t="s">
        <v>6402</v>
      </c>
      <c r="S547" s="68">
        <v>73</v>
      </c>
      <c r="T547" s="68">
        <v>74.680000000000007</v>
      </c>
      <c r="U547" s="68">
        <v>-0.02</v>
      </c>
      <c r="V547" s="68">
        <v>208.82</v>
      </c>
      <c r="W547" s="68">
        <v>216.92</v>
      </c>
      <c r="X547" s="68">
        <v>-0.04</v>
      </c>
      <c r="Y547" s="68">
        <v>1049.9100000000001</v>
      </c>
      <c r="Z547" s="68">
        <v>1170.31</v>
      </c>
      <c r="AA547" s="68">
        <v>-0.11</v>
      </c>
      <c r="AB547" s="73">
        <v>259705.76</v>
      </c>
      <c r="AC547" s="73">
        <v>295264.84000000003</v>
      </c>
      <c r="AD547" s="73">
        <v>268039.76</v>
      </c>
      <c r="AE547" s="73">
        <v>298792.84000000003</v>
      </c>
      <c r="AF547" s="73"/>
      <c r="AG547" s="73">
        <f>IFERROR(VLOOKUP(J547,'Roll ups'!D:E,2,FALSE),0)</f>
        <v>52239627.039999984</v>
      </c>
      <c r="AH547" s="74">
        <f>IF(Table2[[#This Row],[CATEGORY TTL LOOKUP]]=0,0,IF(Table2[[#This Row],[CATEGORY TTL LOOKUP]]&gt;0,SUM(AB547/AG547)))</f>
        <v>4.9714321237619629E-3</v>
      </c>
      <c r="AI547" s="74" t="str">
        <f>IFERROR(IF(AH547&lt;#REF!,"STRIKE",IF(AH547&gt;=#REF!,"GOOD")),"NO DATA")</f>
        <v>NO DATA</v>
      </c>
      <c r="AJ547" s="75">
        <f>IFERROR(VLOOKUP(K547,'Roll ups'!H:I,2,FALSE),0)</f>
        <v>69119979.479999974</v>
      </c>
      <c r="AK547" s="76">
        <f>IF(Table2[[#This Row],[PRICE TIER LOOKUP]]=0,0,IF(Table2[[#This Row],[PRICE TIER LOOKUP]]&gt;0,SUM(AB547/AJ547)))</f>
        <v>3.7573182450834851E-3</v>
      </c>
      <c r="AL547" s="74" t="e">
        <f>IF(AK547&lt;#REF!,"STRIKE",IF(AK547&gt;=#REF!,"GOOD"))</f>
        <v>#REF!</v>
      </c>
      <c r="AM547" s="75">
        <f>VLOOKUP(H547,'Roll ups'!A:B,2,FALSE)</f>
        <v>325145452.83999985</v>
      </c>
      <c r="AN547" s="77">
        <f t="shared" si="18"/>
        <v>7.9873717356828018E-4</v>
      </c>
      <c r="AO547" s="74" t="str">
        <f>IFERROR(VLOOKUP(Table2[[#This Row],[Product Name]],'Roll ups'!L:P,5,FALSE),"GOOD")</f>
        <v>GOOD</v>
      </c>
      <c r="AP547" s="74">
        <f>Table2[[#This Row],[Retail Dollar Vol Current 12 Mths]]/Table2[[#This Row],[SHELF SALES  LOOKUP]]</f>
        <v>8.2436877913805281E-4</v>
      </c>
      <c r="AQ547" s="69">
        <f t="shared" si="19"/>
        <v>0</v>
      </c>
      <c r="AR54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547" s="69" t="e">
        <f>IF(Table2[[#This Row],[Shelf Dollar Vol Current 12 Mths]]&gt;#REF!,"MEETS $ CRITERIA",IF(Table2[[#This Row],[Shelf Dollar Vol Current 12 Mths]]&lt;#REF!+1,"DOES NOT MEET $ CRITERIA"))</f>
        <v>#REF!</v>
      </c>
      <c r="AT547" s="78"/>
    </row>
    <row r="548" spans="1:46" ht="13.8" x14ac:dyDescent="0.3">
      <c r="A548" s="68" t="s">
        <v>4387</v>
      </c>
      <c r="B548" s="69">
        <v>26585</v>
      </c>
      <c r="C548" s="69">
        <v>830</v>
      </c>
      <c r="D548" s="69" t="s">
        <v>25</v>
      </c>
      <c r="E548" s="70" t="s">
        <v>6313</v>
      </c>
      <c r="F548" s="70"/>
      <c r="G548" s="71" t="s">
        <v>7424</v>
      </c>
      <c r="H548" s="69" t="s">
        <v>6315</v>
      </c>
      <c r="I548" s="68" t="s">
        <v>812</v>
      </c>
      <c r="J548" s="68" t="s">
        <v>175</v>
      </c>
      <c r="K548" s="68" t="s">
        <v>146</v>
      </c>
      <c r="L548" s="68" t="s">
        <v>6320</v>
      </c>
      <c r="M548" s="68" t="s">
        <v>175</v>
      </c>
      <c r="N548" s="68" t="s">
        <v>176</v>
      </c>
      <c r="O548" s="68" t="s">
        <v>7425</v>
      </c>
      <c r="P548" s="72" t="s">
        <v>6357</v>
      </c>
      <c r="Q548" s="68" t="s">
        <v>49</v>
      </c>
      <c r="R548" s="68" t="s">
        <v>6402</v>
      </c>
      <c r="S548" s="68">
        <v>93</v>
      </c>
      <c r="T548" s="68">
        <v>101</v>
      </c>
      <c r="U548" s="68">
        <v>-0.09</v>
      </c>
      <c r="V548" s="68">
        <v>296.54000000000002</v>
      </c>
      <c r="W548" s="68">
        <v>308</v>
      </c>
      <c r="X548" s="68">
        <v>-0.04</v>
      </c>
      <c r="Y548" s="68">
        <v>1415.21</v>
      </c>
      <c r="Z548" s="68">
        <v>1069.92</v>
      </c>
      <c r="AA548" s="68">
        <v>0.24</v>
      </c>
      <c r="AB548" s="73">
        <v>360389.18</v>
      </c>
      <c r="AC548" s="73">
        <v>275514.88</v>
      </c>
      <c r="AD548" s="73">
        <v>370218.5</v>
      </c>
      <c r="AE548" s="73">
        <v>279890.2</v>
      </c>
      <c r="AF548" s="73"/>
      <c r="AG548" s="73">
        <f>IFERROR(VLOOKUP(J548,'Roll ups'!D:E,2,FALSE),0)</f>
        <v>52239627.039999984</v>
      </c>
      <c r="AH548" s="74">
        <f>IF(Table2[[#This Row],[CATEGORY TTL LOOKUP]]=0,0,IF(Table2[[#This Row],[CATEGORY TTL LOOKUP]]&gt;0,SUM(AB548/AG548)))</f>
        <v>6.8987701563039353E-3</v>
      </c>
      <c r="AI548" s="74" t="str">
        <f>IFERROR(IF(AH548&lt;#REF!,"STRIKE",IF(AH548&gt;=#REF!,"GOOD")),"NO DATA")</f>
        <v>NO DATA</v>
      </c>
      <c r="AJ548" s="75">
        <f>IFERROR(VLOOKUP(K548,'Roll ups'!H:I,2,FALSE),0)</f>
        <v>69119979.479999974</v>
      </c>
      <c r="AK548" s="76">
        <f>IF(Table2[[#This Row],[PRICE TIER LOOKUP]]=0,0,IF(Table2[[#This Row],[PRICE TIER LOOKUP]]&gt;0,SUM(AB548/AJ548)))</f>
        <v>5.2139653789144919E-3</v>
      </c>
      <c r="AL548" s="74" t="e">
        <f>IF(AK548&lt;#REF!,"STRIKE",IF(AK548&gt;=#REF!,"GOOD"))</f>
        <v>#REF!</v>
      </c>
      <c r="AM548" s="75">
        <f>VLOOKUP(H548,'Roll ups'!A:B,2,FALSE)</f>
        <v>325145452.83999985</v>
      </c>
      <c r="AN548" s="77">
        <f t="shared" si="18"/>
        <v>1.1083937261067685E-3</v>
      </c>
      <c r="AO548" s="74" t="str">
        <f>IFERROR(VLOOKUP(Table2[[#This Row],[Product Name]],'Roll ups'!L:P,5,FALSE),"GOOD")</f>
        <v>GOOD</v>
      </c>
      <c r="AP548" s="74">
        <f>Table2[[#This Row],[Retail Dollar Vol Current 12 Mths]]/Table2[[#This Row],[SHELF SALES  LOOKUP]]</f>
        <v>1.1386242580553019E-3</v>
      </c>
      <c r="AQ548" s="69">
        <f t="shared" si="19"/>
        <v>0</v>
      </c>
      <c r="AR54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548" s="69" t="e">
        <f>IF(Table2[[#This Row],[Shelf Dollar Vol Current 12 Mths]]&gt;#REF!,"MEETS $ CRITERIA",IF(Table2[[#This Row],[Shelf Dollar Vol Current 12 Mths]]&lt;#REF!+1,"DOES NOT MEET $ CRITERIA"))</f>
        <v>#REF!</v>
      </c>
      <c r="AT548" s="78"/>
    </row>
    <row r="549" spans="1:46" ht="13.8" x14ac:dyDescent="0.3">
      <c r="A549" s="68" t="s">
        <v>1229</v>
      </c>
      <c r="B549" s="69">
        <v>26596</v>
      </c>
      <c r="C549" s="69">
        <v>164</v>
      </c>
      <c r="D549" s="69" t="s">
        <v>25</v>
      </c>
      <c r="E549" s="70" t="s">
        <v>6313</v>
      </c>
      <c r="F549" s="70"/>
      <c r="G549" s="71" t="s">
        <v>7426</v>
      </c>
      <c r="H549" s="69" t="s">
        <v>6315</v>
      </c>
      <c r="I549" s="68" t="s">
        <v>812</v>
      </c>
      <c r="J549" s="68" t="s">
        <v>175</v>
      </c>
      <c r="K549" s="68" t="s">
        <v>132</v>
      </c>
      <c r="L549" s="68" t="s">
        <v>146</v>
      </c>
      <c r="M549" s="68" t="s">
        <v>175</v>
      </c>
      <c r="N549" s="68" t="s">
        <v>176</v>
      </c>
      <c r="O549" s="68" t="s">
        <v>7427</v>
      </c>
      <c r="P549" s="72" t="s">
        <v>6357</v>
      </c>
      <c r="Q549" s="68" t="s">
        <v>397</v>
      </c>
      <c r="R549" s="68" t="s">
        <v>31</v>
      </c>
      <c r="S549" s="68">
        <v>5</v>
      </c>
      <c r="T549" s="68">
        <v>12</v>
      </c>
      <c r="U549" s="68">
        <v>-1.4</v>
      </c>
      <c r="V549" s="68">
        <v>19.25</v>
      </c>
      <c r="W549" s="68">
        <v>30.25</v>
      </c>
      <c r="X549" s="68">
        <v>-0.56999999999999995</v>
      </c>
      <c r="Y549" s="68">
        <v>103.67</v>
      </c>
      <c r="Z549" s="68">
        <v>119.25</v>
      </c>
      <c r="AA549" s="68">
        <v>-0.15</v>
      </c>
      <c r="AB549" s="73">
        <v>30229.200000000001</v>
      </c>
      <c r="AC549" s="73">
        <v>34764.9</v>
      </c>
      <c r="AD549" s="73">
        <v>30229.200000000001</v>
      </c>
      <c r="AE549" s="73">
        <v>34764.9</v>
      </c>
      <c r="AF549" s="73"/>
      <c r="AG549" s="73">
        <f>IFERROR(VLOOKUP(J549,'Roll ups'!D:E,2,FALSE),0)</f>
        <v>52239627.039999984</v>
      </c>
      <c r="AH549" s="74">
        <f>IF(Table2[[#This Row],[CATEGORY TTL LOOKUP]]=0,0,IF(Table2[[#This Row],[CATEGORY TTL LOOKUP]]&gt;0,SUM(AB549/AG549)))</f>
        <v>5.7866416191779937E-4</v>
      </c>
      <c r="AI549" s="74" t="str">
        <f>IFERROR(IF(AH549&lt;#REF!,"STRIKE",IF(AH549&gt;=#REF!,"GOOD")),"NO DATA")</f>
        <v>NO DATA</v>
      </c>
      <c r="AJ549" s="75">
        <f>IFERROR(VLOOKUP(K549,'Roll ups'!H:I,2,FALSE),0)</f>
        <v>126094742.97999983</v>
      </c>
      <c r="AK549" s="76">
        <f>IF(Table2[[#This Row],[PRICE TIER LOOKUP]]=0,0,IF(Table2[[#This Row],[PRICE TIER LOOKUP]]&gt;0,SUM(AB549/AJ549)))</f>
        <v>2.3973402289098383E-4</v>
      </c>
      <c r="AL549" s="74" t="e">
        <f>IF(AK549&lt;#REF!,"STRIKE",IF(AK549&gt;=#REF!,"GOOD"))</f>
        <v>#REF!</v>
      </c>
      <c r="AM549" s="75">
        <f>VLOOKUP(H549,'Roll ups'!A:B,2,FALSE)</f>
        <v>325145452.83999985</v>
      </c>
      <c r="AN549" s="77">
        <f t="shared" si="18"/>
        <v>9.2971314025650618E-5</v>
      </c>
      <c r="AO549" s="74" t="str">
        <f>IFERROR(VLOOKUP(Table2[[#This Row],[Product Name]],'Roll ups'!L:P,5,FALSE),"GOOD")</f>
        <v>GOOD</v>
      </c>
      <c r="AP549" s="74">
        <f>Table2[[#This Row],[Retail Dollar Vol Current 12 Mths]]/Table2[[#This Row],[SHELF SALES  LOOKUP]]</f>
        <v>9.2971314025650618E-5</v>
      </c>
      <c r="AQ549" s="69">
        <f t="shared" si="19"/>
        <v>0</v>
      </c>
      <c r="AR54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549" s="69" t="e">
        <f>IF(Table2[[#This Row],[Shelf Dollar Vol Current 12 Mths]]&gt;#REF!,"MEETS $ CRITERIA",IF(Table2[[#This Row],[Shelf Dollar Vol Current 12 Mths]]&lt;#REF!+1,"DOES NOT MEET $ CRITERIA"))</f>
        <v>#REF!</v>
      </c>
      <c r="AT549" s="78"/>
    </row>
    <row r="550" spans="1:46" ht="13.8" x14ac:dyDescent="0.3">
      <c r="A550" s="68" t="s">
        <v>5461</v>
      </c>
      <c r="B550" s="69">
        <v>26606</v>
      </c>
      <c r="C550" s="69">
        <v>530</v>
      </c>
      <c r="D550" s="69" t="s">
        <v>25</v>
      </c>
      <c r="E550" s="70" t="s">
        <v>6313</v>
      </c>
      <c r="F550" s="70"/>
      <c r="G550" s="71" t="s">
        <v>7428</v>
      </c>
      <c r="H550" s="69" t="s">
        <v>6315</v>
      </c>
      <c r="I550" s="68" t="s">
        <v>812</v>
      </c>
      <c r="J550" s="68" t="s">
        <v>175</v>
      </c>
      <c r="K550" s="68" t="s">
        <v>104</v>
      </c>
      <c r="L550" s="68" t="s">
        <v>132</v>
      </c>
      <c r="M550" s="68" t="s">
        <v>175</v>
      </c>
      <c r="N550" s="68" t="s">
        <v>176</v>
      </c>
      <c r="O550" s="68" t="s">
        <v>7429</v>
      </c>
      <c r="P550" s="72" t="s">
        <v>6357</v>
      </c>
      <c r="Q550" s="68" t="s">
        <v>397</v>
      </c>
      <c r="R550" s="68" t="s">
        <v>31</v>
      </c>
      <c r="S550" s="68">
        <v>17</v>
      </c>
      <c r="T550" s="68">
        <v>31</v>
      </c>
      <c r="U550" s="68">
        <v>-0.82</v>
      </c>
      <c r="V550" s="68">
        <v>94.17</v>
      </c>
      <c r="W550" s="68">
        <v>69.92</v>
      </c>
      <c r="X550" s="68">
        <v>0.26</v>
      </c>
      <c r="Y550" s="68">
        <v>319.67</v>
      </c>
      <c r="Z550" s="68">
        <v>344.92</v>
      </c>
      <c r="AA550" s="68">
        <v>-0.08</v>
      </c>
      <c r="AB550" s="73">
        <v>64335.56</v>
      </c>
      <c r="AC550" s="73">
        <v>65272.03</v>
      </c>
      <c r="AD550" s="73">
        <v>65347.56</v>
      </c>
      <c r="AE550" s="73">
        <v>65272.03</v>
      </c>
      <c r="AF550" s="73"/>
      <c r="AG550" s="73">
        <f>IFERROR(VLOOKUP(J550,'Roll ups'!D:E,2,FALSE),0)</f>
        <v>52239627.039999984</v>
      </c>
      <c r="AH550" s="74">
        <f>IF(Table2[[#This Row],[CATEGORY TTL LOOKUP]]=0,0,IF(Table2[[#This Row],[CATEGORY TTL LOOKUP]]&gt;0,SUM(AB550/AG550)))</f>
        <v>1.231547077293223E-3</v>
      </c>
      <c r="AI550" s="74" t="str">
        <f>IFERROR(IF(AH550&lt;#REF!,"STRIKE",IF(AH550&gt;=#REF!,"GOOD")),"NO DATA")</f>
        <v>NO DATA</v>
      </c>
      <c r="AJ550" s="75">
        <f>IFERROR(VLOOKUP(K550,'Roll ups'!H:I,2,FALSE),0)</f>
        <v>34230392.709999993</v>
      </c>
      <c r="AK550" s="76">
        <f>IF(Table2[[#This Row],[PRICE TIER LOOKUP]]=0,0,IF(Table2[[#This Row],[PRICE TIER LOOKUP]]&gt;0,SUM(AB550/AJ550)))</f>
        <v>1.8794864711325718E-3</v>
      </c>
      <c r="AL550" s="74" t="e">
        <f>IF(AK550&lt;#REF!,"STRIKE",IF(AK550&gt;=#REF!,"GOOD"))</f>
        <v>#REF!</v>
      </c>
      <c r="AM550" s="75">
        <f>VLOOKUP(H550,'Roll ups'!A:B,2,FALSE)</f>
        <v>325145452.83999985</v>
      </c>
      <c r="AN550" s="77">
        <f t="shared" si="18"/>
        <v>1.9786701440250112E-4</v>
      </c>
      <c r="AO550" s="74" t="str">
        <f>IFERROR(VLOOKUP(Table2[[#This Row],[Product Name]],'Roll ups'!L:P,5,FALSE),"GOOD")</f>
        <v>GOOD</v>
      </c>
      <c r="AP550" s="74">
        <f>Table2[[#This Row],[Retail Dollar Vol Current 12 Mths]]/Table2[[#This Row],[SHELF SALES  LOOKUP]]</f>
        <v>2.0097946758663957E-4</v>
      </c>
      <c r="AQ550" s="69">
        <f t="shared" si="19"/>
        <v>0</v>
      </c>
      <c r="AR55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550" s="69" t="e">
        <f>IF(Table2[[#This Row],[Shelf Dollar Vol Current 12 Mths]]&gt;#REF!,"MEETS $ CRITERIA",IF(Table2[[#This Row],[Shelf Dollar Vol Current 12 Mths]]&lt;#REF!+1,"DOES NOT MEET $ CRITERIA"))</f>
        <v>#REF!</v>
      </c>
      <c r="AT550" s="78"/>
    </row>
    <row r="551" spans="1:46" ht="13.8" x14ac:dyDescent="0.3">
      <c r="A551" s="68" t="s">
        <v>5310</v>
      </c>
      <c r="B551" s="69">
        <v>26608</v>
      </c>
      <c r="C551" s="69">
        <v>327</v>
      </c>
      <c r="D551" s="69" t="s">
        <v>25</v>
      </c>
      <c r="E551" s="70" t="s">
        <v>6313</v>
      </c>
      <c r="F551" s="70"/>
      <c r="G551" s="71" t="s">
        <v>7430</v>
      </c>
      <c r="H551" s="69" t="s">
        <v>6315</v>
      </c>
      <c r="I551" s="68" t="s">
        <v>812</v>
      </c>
      <c r="J551" s="68" t="s">
        <v>175</v>
      </c>
      <c r="K551" s="68" t="s">
        <v>104</v>
      </c>
      <c r="L551" s="68" t="s">
        <v>132</v>
      </c>
      <c r="M551" s="68" t="s">
        <v>175</v>
      </c>
      <c r="N551" s="68" t="s">
        <v>176</v>
      </c>
      <c r="O551" s="68" t="s">
        <v>7431</v>
      </c>
      <c r="P551" s="72" t="s">
        <v>6357</v>
      </c>
      <c r="Q551" s="68" t="s">
        <v>397</v>
      </c>
      <c r="R551" s="68" t="s">
        <v>31</v>
      </c>
      <c r="S551" s="68">
        <v>102</v>
      </c>
      <c r="T551" s="68">
        <v>58.34</v>
      </c>
      <c r="U551" s="68">
        <v>0.43</v>
      </c>
      <c r="V551" s="68">
        <v>232.77</v>
      </c>
      <c r="W551" s="68">
        <v>156.35</v>
      </c>
      <c r="X551" s="68">
        <v>0.33</v>
      </c>
      <c r="Y551" s="68">
        <v>879.75</v>
      </c>
      <c r="Z551" s="68">
        <v>882.64</v>
      </c>
      <c r="AA551" s="68">
        <v>0</v>
      </c>
      <c r="AB551" s="73">
        <v>134233.72</v>
      </c>
      <c r="AC551" s="73">
        <v>124961.38</v>
      </c>
      <c r="AD551" s="73">
        <v>136856.22</v>
      </c>
      <c r="AE551" s="73">
        <v>128695.38</v>
      </c>
      <c r="AF551" s="73"/>
      <c r="AG551" s="73">
        <f>IFERROR(VLOOKUP(J551,'Roll ups'!D:E,2,FALSE),0)</f>
        <v>52239627.039999984</v>
      </c>
      <c r="AH551" s="74">
        <f>IF(Table2[[#This Row],[CATEGORY TTL LOOKUP]]=0,0,IF(Table2[[#This Row],[CATEGORY TTL LOOKUP]]&gt;0,SUM(AB551/AG551)))</f>
        <v>2.5695765380793585E-3</v>
      </c>
      <c r="AI551" s="74" t="str">
        <f>IFERROR(IF(AH551&lt;#REF!,"STRIKE",IF(AH551&gt;=#REF!,"GOOD")),"NO DATA")</f>
        <v>NO DATA</v>
      </c>
      <c r="AJ551" s="75">
        <f>IFERROR(VLOOKUP(K551,'Roll ups'!H:I,2,FALSE),0)</f>
        <v>34230392.709999993</v>
      </c>
      <c r="AK551" s="76">
        <f>IF(Table2[[#This Row],[PRICE TIER LOOKUP]]=0,0,IF(Table2[[#This Row],[PRICE TIER LOOKUP]]&gt;0,SUM(AB551/AJ551)))</f>
        <v>3.921477651081264E-3</v>
      </c>
      <c r="AL551" s="74" t="e">
        <f>IF(AK551&lt;#REF!,"STRIKE",IF(AK551&gt;=#REF!,"GOOD"))</f>
        <v>#REF!</v>
      </c>
      <c r="AM551" s="75">
        <f>VLOOKUP(H551,'Roll ups'!A:B,2,FALSE)</f>
        <v>325145452.83999985</v>
      </c>
      <c r="AN551" s="77">
        <f t="shared" si="18"/>
        <v>4.1284206445923999E-4</v>
      </c>
      <c r="AO551" s="74" t="str">
        <f>IFERROR(VLOOKUP(Table2[[#This Row],[Product Name]],'Roll ups'!L:P,5,FALSE),"GOOD")</f>
        <v>GOOD</v>
      </c>
      <c r="AP551" s="74">
        <f>Table2[[#This Row],[Retail Dollar Vol Current 12 Mths]]/Table2[[#This Row],[SHELF SALES  LOOKUP]]</f>
        <v>4.2090768548236563E-4</v>
      </c>
      <c r="AQ551" s="69">
        <f t="shared" si="19"/>
        <v>0</v>
      </c>
      <c r="AR55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551" s="69" t="e">
        <f>IF(Table2[[#This Row],[Shelf Dollar Vol Current 12 Mths]]&gt;#REF!,"MEETS $ CRITERIA",IF(Table2[[#This Row],[Shelf Dollar Vol Current 12 Mths]]&lt;#REF!+1,"DOES NOT MEET $ CRITERIA"))</f>
        <v>#REF!</v>
      </c>
      <c r="AT551" s="78"/>
    </row>
    <row r="552" spans="1:46" ht="13.8" x14ac:dyDescent="0.3">
      <c r="A552" s="68" t="s">
        <v>3234</v>
      </c>
      <c r="B552" s="69">
        <v>26656</v>
      </c>
      <c r="C552" s="69">
        <v>658</v>
      </c>
      <c r="D552" s="69" t="s">
        <v>25</v>
      </c>
      <c r="E552" s="70" t="s">
        <v>6313</v>
      </c>
      <c r="F552" s="70"/>
      <c r="G552" s="71" t="s">
        <v>7432</v>
      </c>
      <c r="H552" s="69" t="s">
        <v>6315</v>
      </c>
      <c r="I552" s="68" t="s">
        <v>812</v>
      </c>
      <c r="J552" s="68" t="s">
        <v>175</v>
      </c>
      <c r="K552" s="68" t="s">
        <v>132</v>
      </c>
      <c r="L552" s="68" t="s">
        <v>132</v>
      </c>
      <c r="M552" s="68" t="s">
        <v>175</v>
      </c>
      <c r="N552" s="68" t="s">
        <v>176</v>
      </c>
      <c r="O552" s="68" t="s">
        <v>7433</v>
      </c>
      <c r="P552" s="72" t="s">
        <v>6357</v>
      </c>
      <c r="Q552" s="68" t="s">
        <v>397</v>
      </c>
      <c r="R552" s="68" t="s">
        <v>31</v>
      </c>
      <c r="S552" s="68">
        <v>30</v>
      </c>
      <c r="T552" s="68">
        <v>42.08</v>
      </c>
      <c r="U552" s="68">
        <v>-0.4</v>
      </c>
      <c r="V552" s="68">
        <v>155</v>
      </c>
      <c r="W552" s="68">
        <v>243</v>
      </c>
      <c r="X552" s="68">
        <v>-0.56999999999999995</v>
      </c>
      <c r="Y552" s="68">
        <v>682</v>
      </c>
      <c r="Z552" s="68">
        <v>779.83</v>
      </c>
      <c r="AA552" s="68">
        <v>-0.14000000000000001</v>
      </c>
      <c r="AB552" s="73">
        <v>148794.6</v>
      </c>
      <c r="AC552" s="73">
        <v>157194.43</v>
      </c>
      <c r="AD552" s="73">
        <v>152297.64000000001</v>
      </c>
      <c r="AE552" s="73">
        <v>166644.67000000001</v>
      </c>
      <c r="AF552" s="73"/>
      <c r="AG552" s="73">
        <f>IFERROR(VLOOKUP(J552,'Roll ups'!D:E,2,FALSE),0)</f>
        <v>52239627.039999984</v>
      </c>
      <c r="AH552" s="74">
        <f>IF(Table2[[#This Row],[CATEGORY TTL LOOKUP]]=0,0,IF(Table2[[#This Row],[CATEGORY TTL LOOKUP]]&gt;0,SUM(AB552/AG552)))</f>
        <v>2.8483090027818861E-3</v>
      </c>
      <c r="AI552" s="74" t="str">
        <f>IFERROR(IF(AH552&lt;#REF!,"STRIKE",IF(AH552&gt;=#REF!,"GOOD")),"NO DATA")</f>
        <v>NO DATA</v>
      </c>
      <c r="AJ552" s="75">
        <f>IFERROR(VLOOKUP(K552,'Roll ups'!H:I,2,FALSE),0)</f>
        <v>126094742.97999983</v>
      </c>
      <c r="AK552" s="76">
        <f>IF(Table2[[#This Row],[PRICE TIER LOOKUP]]=0,0,IF(Table2[[#This Row],[PRICE TIER LOOKUP]]&gt;0,SUM(AB552/AJ552)))</f>
        <v>1.1800222315659953E-3</v>
      </c>
      <c r="AL552" s="74" t="e">
        <f>IF(AK552&lt;#REF!,"STRIKE",IF(AK552&gt;=#REF!,"GOOD"))</f>
        <v>#REF!</v>
      </c>
      <c r="AM552" s="75">
        <f>VLOOKUP(H552,'Roll ups'!A:B,2,FALSE)</f>
        <v>325145452.83999985</v>
      </c>
      <c r="AN552" s="77">
        <f t="shared" si="18"/>
        <v>4.5762472979506814E-4</v>
      </c>
      <c r="AO552" s="74" t="str">
        <f>IFERROR(VLOOKUP(Table2[[#This Row],[Product Name]],'Roll ups'!L:P,5,FALSE),"GOOD")</f>
        <v>GOOD</v>
      </c>
      <c r="AP552" s="74">
        <f>Table2[[#This Row],[Retail Dollar Vol Current 12 Mths]]/Table2[[#This Row],[SHELF SALES  LOOKUP]]</f>
        <v>4.6839849264305669E-4</v>
      </c>
      <c r="AQ552" s="69">
        <f t="shared" si="19"/>
        <v>0</v>
      </c>
      <c r="AR55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552" s="69" t="e">
        <f>IF(Table2[[#This Row],[Shelf Dollar Vol Current 12 Mths]]&gt;#REF!,"MEETS $ CRITERIA",IF(Table2[[#This Row],[Shelf Dollar Vol Current 12 Mths]]&lt;#REF!+1,"DOES NOT MEET $ CRITERIA"))</f>
        <v>#REF!</v>
      </c>
      <c r="AT552" s="78"/>
    </row>
    <row r="553" spans="1:46" ht="13.8" x14ac:dyDescent="0.3">
      <c r="A553" s="68" t="s">
        <v>3192</v>
      </c>
      <c r="B553" s="69">
        <v>26658</v>
      </c>
      <c r="C553" s="69">
        <v>390</v>
      </c>
      <c r="D553" s="69" t="s">
        <v>25</v>
      </c>
      <c r="E553" s="70" t="s">
        <v>6313</v>
      </c>
      <c r="F553" s="70"/>
      <c r="G553" s="71" t="s">
        <v>7434</v>
      </c>
      <c r="H553" s="69" t="s">
        <v>6315</v>
      </c>
      <c r="I553" s="68" t="s">
        <v>812</v>
      </c>
      <c r="J553" s="68" t="s">
        <v>175</v>
      </c>
      <c r="K553" s="68" t="s">
        <v>132</v>
      </c>
      <c r="L553" s="68" t="s">
        <v>132</v>
      </c>
      <c r="M553" s="68" t="s">
        <v>175</v>
      </c>
      <c r="N553" s="68" t="s">
        <v>176</v>
      </c>
      <c r="O553" s="68" t="s">
        <v>7435</v>
      </c>
      <c r="P553" s="72" t="s">
        <v>6357</v>
      </c>
      <c r="Q553" s="68" t="s">
        <v>397</v>
      </c>
      <c r="R553" s="68" t="s">
        <v>31</v>
      </c>
      <c r="S553" s="68">
        <v>148</v>
      </c>
      <c r="T553" s="68">
        <v>106.56</v>
      </c>
      <c r="U553" s="68">
        <v>0.28000000000000003</v>
      </c>
      <c r="V553" s="68">
        <v>374.53</v>
      </c>
      <c r="W553" s="68">
        <v>408.94</v>
      </c>
      <c r="X553" s="68">
        <v>-0.09</v>
      </c>
      <c r="Y553" s="68">
        <v>1272.76</v>
      </c>
      <c r="Z553" s="68">
        <v>1529.2</v>
      </c>
      <c r="AA553" s="68">
        <v>-0.2</v>
      </c>
      <c r="AB553" s="73">
        <v>225894.49</v>
      </c>
      <c r="AC553" s="73">
        <v>260130.24</v>
      </c>
      <c r="AD553" s="73">
        <v>228569.11</v>
      </c>
      <c r="AE553" s="73">
        <v>262638.24</v>
      </c>
      <c r="AF553" s="73"/>
      <c r="AG553" s="73">
        <f>IFERROR(VLOOKUP(J553,'Roll ups'!D:E,2,FALSE),0)</f>
        <v>52239627.039999984</v>
      </c>
      <c r="AH553" s="74">
        <f>IF(Table2[[#This Row],[CATEGORY TTL LOOKUP]]=0,0,IF(Table2[[#This Row],[CATEGORY TTL LOOKUP]]&gt;0,SUM(AB553/AG553)))</f>
        <v>4.3241979853154795E-3</v>
      </c>
      <c r="AI553" s="74" t="str">
        <f>IFERROR(IF(AH553&lt;#REF!,"STRIKE",IF(AH553&gt;=#REF!,"GOOD")),"NO DATA")</f>
        <v>NO DATA</v>
      </c>
      <c r="AJ553" s="75">
        <f>IFERROR(VLOOKUP(K553,'Roll ups'!H:I,2,FALSE),0)</f>
        <v>126094742.97999983</v>
      </c>
      <c r="AK553" s="76">
        <f>IF(Table2[[#This Row],[PRICE TIER LOOKUP]]=0,0,IF(Table2[[#This Row],[PRICE TIER LOOKUP]]&gt;0,SUM(AB553/AJ553)))</f>
        <v>1.7914663582432586E-3</v>
      </c>
      <c r="AL553" s="74" t="e">
        <f>IF(AK553&lt;#REF!,"STRIKE",IF(AK553&gt;=#REF!,"GOOD"))</f>
        <v>#REF!</v>
      </c>
      <c r="AM553" s="75">
        <f>VLOOKUP(H553,'Roll ups'!A:B,2,FALSE)</f>
        <v>325145452.83999985</v>
      </c>
      <c r="AN553" s="77">
        <f t="shared" si="18"/>
        <v>6.9474903624489536E-4</v>
      </c>
      <c r="AO553" s="74" t="str">
        <f>IFERROR(VLOOKUP(Table2[[#This Row],[Product Name]],'Roll ups'!L:P,5,FALSE),"GOOD")</f>
        <v>GOOD</v>
      </c>
      <c r="AP553" s="74">
        <f>Table2[[#This Row],[Retail Dollar Vol Current 12 Mths]]/Table2[[#This Row],[SHELF SALES  LOOKUP]]</f>
        <v>7.0297495475809743E-4</v>
      </c>
      <c r="AQ553" s="69">
        <f t="shared" si="19"/>
        <v>0</v>
      </c>
      <c r="AR55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553" s="69" t="e">
        <f>IF(Table2[[#This Row],[Shelf Dollar Vol Current 12 Mths]]&gt;#REF!,"MEETS $ CRITERIA",IF(Table2[[#This Row],[Shelf Dollar Vol Current 12 Mths]]&lt;#REF!+1,"DOES NOT MEET $ CRITERIA"))</f>
        <v>#REF!</v>
      </c>
      <c r="AT553" s="78"/>
    </row>
    <row r="554" spans="1:46" ht="13.8" x14ac:dyDescent="0.3">
      <c r="A554" s="68" t="s">
        <v>3041</v>
      </c>
      <c r="B554" s="69">
        <v>26820</v>
      </c>
      <c r="C554" s="69">
        <v>912</v>
      </c>
      <c r="D554" s="69" t="s">
        <v>25</v>
      </c>
      <c r="E554" s="70" t="s">
        <v>6313</v>
      </c>
      <c r="F554" s="70"/>
      <c r="G554" s="71" t="s">
        <v>7436</v>
      </c>
      <c r="H554" s="69" t="s">
        <v>6315</v>
      </c>
      <c r="I554" s="68" t="s">
        <v>812</v>
      </c>
      <c r="J554" s="68" t="s">
        <v>175</v>
      </c>
      <c r="K554" s="68" t="s">
        <v>132</v>
      </c>
      <c r="L554" s="68" t="s">
        <v>132</v>
      </c>
      <c r="M554" s="68" t="s">
        <v>175</v>
      </c>
      <c r="N554" s="68" t="s">
        <v>176</v>
      </c>
      <c r="O554" s="68" t="s">
        <v>7437</v>
      </c>
      <c r="P554" s="72" t="s">
        <v>6357</v>
      </c>
      <c r="Q554" s="68" t="s">
        <v>49</v>
      </c>
      <c r="R554" s="68" t="s">
        <v>6402</v>
      </c>
      <c r="S554" s="68">
        <v>140</v>
      </c>
      <c r="T554" s="68">
        <v>145</v>
      </c>
      <c r="U554" s="68">
        <v>-0.04</v>
      </c>
      <c r="V554" s="68">
        <v>834</v>
      </c>
      <c r="W554" s="68">
        <v>798.96</v>
      </c>
      <c r="X554" s="68">
        <v>0.04</v>
      </c>
      <c r="Y554" s="68">
        <v>3025</v>
      </c>
      <c r="Z554" s="68">
        <v>3301.96</v>
      </c>
      <c r="AA554" s="68">
        <v>-0.09</v>
      </c>
      <c r="AB554" s="73">
        <v>655728</v>
      </c>
      <c r="AC554" s="73">
        <v>720400.64</v>
      </c>
      <c r="AD554" s="73">
        <v>673728</v>
      </c>
      <c r="AE554" s="73">
        <v>734176.64</v>
      </c>
      <c r="AF554" s="73"/>
      <c r="AG554" s="73">
        <f>IFERROR(VLOOKUP(J554,'Roll ups'!D:E,2,FALSE),0)</f>
        <v>52239627.039999984</v>
      </c>
      <c r="AH554" s="74">
        <f>IF(Table2[[#This Row],[CATEGORY TTL LOOKUP]]=0,0,IF(Table2[[#This Row],[CATEGORY TTL LOOKUP]]&gt;0,SUM(AB554/AG554)))</f>
        <v>1.2552310136094728E-2</v>
      </c>
      <c r="AI554" s="74" t="str">
        <f>IFERROR(IF(AH554&lt;#REF!,"STRIKE",IF(AH554&gt;=#REF!,"GOOD")),"NO DATA")</f>
        <v>NO DATA</v>
      </c>
      <c r="AJ554" s="75">
        <f>IFERROR(VLOOKUP(K554,'Roll ups'!H:I,2,FALSE),0)</f>
        <v>126094742.97999983</v>
      </c>
      <c r="AK554" s="76">
        <f>IF(Table2[[#This Row],[PRICE TIER LOOKUP]]=0,0,IF(Table2[[#This Row],[PRICE TIER LOOKUP]]&gt;0,SUM(AB554/AJ554)))</f>
        <v>5.2002802377257434E-3</v>
      </c>
      <c r="AL554" s="74" t="e">
        <f>IF(AK554&lt;#REF!,"STRIKE",IF(AK554&gt;=#REF!,"GOOD"))</f>
        <v>#REF!</v>
      </c>
      <c r="AM554" s="75">
        <f>VLOOKUP(H554,'Roll ups'!A:B,2,FALSE)</f>
        <v>325145452.83999985</v>
      </c>
      <c r="AN554" s="77">
        <f t="shared" si="18"/>
        <v>2.0167220370837413E-3</v>
      </c>
      <c r="AO554" s="74" t="str">
        <f>IFERROR(VLOOKUP(Table2[[#This Row],[Product Name]],'Roll ups'!L:P,5,FALSE),"GOOD")</f>
        <v>GOOD</v>
      </c>
      <c r="AP554" s="74">
        <f>Table2[[#This Row],[Retail Dollar Vol Current 12 Mths]]/Table2[[#This Row],[SHELF SALES  LOOKUP]]</f>
        <v>2.0720818763273106E-3</v>
      </c>
      <c r="AQ554" s="69">
        <f t="shared" si="19"/>
        <v>0</v>
      </c>
      <c r="AR55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554" s="69" t="e">
        <f>IF(Table2[[#This Row],[Shelf Dollar Vol Current 12 Mths]]&gt;#REF!,"MEETS $ CRITERIA",IF(Table2[[#This Row],[Shelf Dollar Vol Current 12 Mths]]&lt;#REF!+1,"DOES NOT MEET $ CRITERIA"))</f>
        <v>#REF!</v>
      </c>
      <c r="AT554" s="78"/>
    </row>
    <row r="555" spans="1:46" ht="13.8" x14ac:dyDescent="0.3">
      <c r="A555" s="68" t="s">
        <v>3309</v>
      </c>
      <c r="B555" s="69">
        <v>26821</v>
      </c>
      <c r="C555" s="69">
        <v>699</v>
      </c>
      <c r="D555" s="69" t="s">
        <v>25</v>
      </c>
      <c r="E555" s="70" t="s">
        <v>6313</v>
      </c>
      <c r="F555" s="70"/>
      <c r="G555" s="71" t="s">
        <v>7438</v>
      </c>
      <c r="H555" s="69" t="s">
        <v>6315</v>
      </c>
      <c r="I555" s="68" t="s">
        <v>812</v>
      </c>
      <c r="J555" s="68" t="s">
        <v>175</v>
      </c>
      <c r="K555" s="68" t="s">
        <v>132</v>
      </c>
      <c r="L555" s="68" t="s">
        <v>132</v>
      </c>
      <c r="M555" s="68" t="s">
        <v>175</v>
      </c>
      <c r="N555" s="68" t="s">
        <v>176</v>
      </c>
      <c r="O555" s="68" t="s">
        <v>7439</v>
      </c>
      <c r="P555" s="72" t="s">
        <v>6357</v>
      </c>
      <c r="Q555" s="68" t="s">
        <v>49</v>
      </c>
      <c r="R555" s="68" t="s">
        <v>6402</v>
      </c>
      <c r="S555" s="68">
        <v>42</v>
      </c>
      <c r="T555" s="68">
        <v>50.02</v>
      </c>
      <c r="U555" s="68">
        <v>-0.19</v>
      </c>
      <c r="V555" s="68">
        <v>156.06</v>
      </c>
      <c r="W555" s="68">
        <v>142.04</v>
      </c>
      <c r="X555" s="68">
        <v>0.09</v>
      </c>
      <c r="Y555" s="68">
        <v>621.54</v>
      </c>
      <c r="Z555" s="68">
        <v>537.42999999999995</v>
      </c>
      <c r="AA555" s="68">
        <v>0.14000000000000001</v>
      </c>
      <c r="AB555" s="73">
        <v>143155.20000000001</v>
      </c>
      <c r="AC555" s="73">
        <v>123801.60000000001</v>
      </c>
      <c r="AD555" s="73">
        <v>143155.20000000001</v>
      </c>
      <c r="AE555" s="73">
        <v>123801.60000000001</v>
      </c>
      <c r="AF555" s="73"/>
      <c r="AG555" s="73">
        <f>IFERROR(VLOOKUP(J555,'Roll ups'!D:E,2,FALSE),0)</f>
        <v>52239627.039999984</v>
      </c>
      <c r="AH555" s="74">
        <f>IF(Table2[[#This Row],[CATEGORY TTL LOOKUP]]=0,0,IF(Table2[[#This Row],[CATEGORY TTL LOOKUP]]&gt;0,SUM(AB555/AG555)))</f>
        <v>2.7403564709676392E-3</v>
      </c>
      <c r="AI555" s="74" t="str">
        <f>IFERROR(IF(AH555&lt;#REF!,"STRIKE",IF(AH555&gt;=#REF!,"GOOD")),"NO DATA")</f>
        <v>NO DATA</v>
      </c>
      <c r="AJ555" s="75">
        <f>IFERROR(VLOOKUP(K555,'Roll ups'!H:I,2,FALSE),0)</f>
        <v>126094742.97999983</v>
      </c>
      <c r="AK555" s="76">
        <f>IF(Table2[[#This Row],[PRICE TIER LOOKUP]]=0,0,IF(Table2[[#This Row],[PRICE TIER LOOKUP]]&gt;0,SUM(AB555/AJ555)))</f>
        <v>1.1352987175897269E-3</v>
      </c>
      <c r="AL555" s="74" t="e">
        <f>IF(AK555&lt;#REF!,"STRIKE",IF(AK555&gt;=#REF!,"GOOD"))</f>
        <v>#REF!</v>
      </c>
      <c r="AM555" s="75">
        <f>VLOOKUP(H555,'Roll ups'!A:B,2,FALSE)</f>
        <v>325145452.83999985</v>
      </c>
      <c r="AN555" s="77">
        <f t="shared" si="18"/>
        <v>4.4028049216005786E-4</v>
      </c>
      <c r="AO555" s="74" t="str">
        <f>IFERROR(VLOOKUP(Table2[[#This Row],[Product Name]],'Roll ups'!L:P,5,FALSE),"GOOD")</f>
        <v>GOOD</v>
      </c>
      <c r="AP555" s="74">
        <f>Table2[[#This Row],[Retail Dollar Vol Current 12 Mths]]/Table2[[#This Row],[SHELF SALES  LOOKUP]]</f>
        <v>4.4028049216005786E-4</v>
      </c>
      <c r="AQ555" s="69">
        <f t="shared" si="19"/>
        <v>0</v>
      </c>
      <c r="AR55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555" s="69" t="e">
        <f>IF(Table2[[#This Row],[Shelf Dollar Vol Current 12 Mths]]&gt;#REF!,"MEETS $ CRITERIA",IF(Table2[[#This Row],[Shelf Dollar Vol Current 12 Mths]]&lt;#REF!+1,"DOES NOT MEET $ CRITERIA"))</f>
        <v>#REF!</v>
      </c>
      <c r="AT555" s="78"/>
    </row>
    <row r="556" spans="1:46" ht="13.8" x14ac:dyDescent="0.3">
      <c r="A556" s="68" t="s">
        <v>3219</v>
      </c>
      <c r="B556" s="69">
        <v>26822</v>
      </c>
      <c r="C556" s="69">
        <v>468</v>
      </c>
      <c r="D556" s="69" t="s">
        <v>25</v>
      </c>
      <c r="E556" s="70" t="s">
        <v>6313</v>
      </c>
      <c r="F556" s="70"/>
      <c r="G556" s="71" t="s">
        <v>7440</v>
      </c>
      <c r="H556" s="69" t="s">
        <v>6315</v>
      </c>
      <c r="I556" s="68" t="s">
        <v>812</v>
      </c>
      <c r="J556" s="68" t="s">
        <v>175</v>
      </c>
      <c r="K556" s="68" t="s">
        <v>132</v>
      </c>
      <c r="L556" s="68" t="s">
        <v>132</v>
      </c>
      <c r="M556" s="68" t="s">
        <v>175</v>
      </c>
      <c r="N556" s="68" t="s">
        <v>176</v>
      </c>
      <c r="O556" s="68" t="s">
        <v>7441</v>
      </c>
      <c r="P556" s="72" t="s">
        <v>6357</v>
      </c>
      <c r="Q556" s="68" t="s">
        <v>49</v>
      </c>
      <c r="R556" s="68" t="s">
        <v>6402</v>
      </c>
      <c r="S556" s="68">
        <v>73</v>
      </c>
      <c r="T556" s="68">
        <v>54.39</v>
      </c>
      <c r="U556" s="68">
        <v>0.26</v>
      </c>
      <c r="V556" s="68">
        <v>216.79</v>
      </c>
      <c r="W556" s="68">
        <v>178.61</v>
      </c>
      <c r="X556" s="68">
        <v>0.18</v>
      </c>
      <c r="Y556" s="68">
        <v>2274.7399999999998</v>
      </c>
      <c r="Z556" s="68">
        <v>1468.1</v>
      </c>
      <c r="AA556" s="68">
        <v>0.35</v>
      </c>
      <c r="AB556" s="73">
        <v>464222.73</v>
      </c>
      <c r="AC556" s="73">
        <v>308045.19</v>
      </c>
      <c r="AD556" s="73">
        <v>530294.73</v>
      </c>
      <c r="AE556" s="73">
        <v>342245.19</v>
      </c>
      <c r="AF556" s="73"/>
      <c r="AG556" s="73">
        <f>IFERROR(VLOOKUP(J556,'Roll ups'!D:E,2,FALSE),0)</f>
        <v>52239627.039999984</v>
      </c>
      <c r="AH556" s="74">
        <f>IF(Table2[[#This Row],[CATEGORY TTL LOOKUP]]=0,0,IF(Table2[[#This Row],[CATEGORY TTL LOOKUP]]&gt;0,SUM(AB556/AG556)))</f>
        <v>8.8864097296204609E-3</v>
      </c>
      <c r="AI556" s="74" t="str">
        <f>IFERROR(IF(AH556&lt;#REF!,"STRIKE",IF(AH556&gt;=#REF!,"GOOD")),"NO DATA")</f>
        <v>NO DATA</v>
      </c>
      <c r="AJ556" s="75">
        <f>IFERROR(VLOOKUP(K556,'Roll ups'!H:I,2,FALSE),0)</f>
        <v>126094742.97999983</v>
      </c>
      <c r="AK556" s="76">
        <f>IF(Table2[[#This Row],[PRICE TIER LOOKUP]]=0,0,IF(Table2[[#This Row],[PRICE TIER LOOKUP]]&gt;0,SUM(AB556/AJ556)))</f>
        <v>3.6815391270802736E-3</v>
      </c>
      <c r="AL556" s="74" t="e">
        <f>IF(AK556&lt;#REF!,"STRIKE",IF(AK556&gt;=#REF!,"GOOD"))</f>
        <v>#REF!</v>
      </c>
      <c r="AM556" s="75">
        <f>VLOOKUP(H556,'Roll ups'!A:B,2,FALSE)</f>
        <v>325145452.83999985</v>
      </c>
      <c r="AN556" s="77">
        <f t="shared" si="18"/>
        <v>1.4277386503339425E-3</v>
      </c>
      <c r="AO556" s="74" t="str">
        <f>IFERROR(VLOOKUP(Table2[[#This Row],[Product Name]],'Roll ups'!L:P,5,FALSE),"GOOD")</f>
        <v>GOOD</v>
      </c>
      <c r="AP556" s="74">
        <f>Table2[[#This Row],[Retail Dollar Vol Current 12 Mths]]/Table2[[#This Row],[SHELF SALES  LOOKUP]]</f>
        <v>1.6309461669173383E-3</v>
      </c>
      <c r="AQ556" s="69">
        <f t="shared" si="19"/>
        <v>0</v>
      </c>
      <c r="AR55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556" s="69" t="e">
        <f>IF(Table2[[#This Row],[Shelf Dollar Vol Current 12 Mths]]&gt;#REF!,"MEETS $ CRITERIA",IF(Table2[[#This Row],[Shelf Dollar Vol Current 12 Mths]]&lt;#REF!+1,"DOES NOT MEET $ CRITERIA"))</f>
        <v>#REF!</v>
      </c>
      <c r="AT556" s="78"/>
    </row>
    <row r="557" spans="1:46" ht="13.8" x14ac:dyDescent="0.3">
      <c r="A557" s="68" t="s">
        <v>3104</v>
      </c>
      <c r="B557" s="69">
        <v>26824</v>
      </c>
      <c r="C557" s="69">
        <v>853</v>
      </c>
      <c r="D557" s="69" t="s">
        <v>25</v>
      </c>
      <c r="E557" s="70" t="s">
        <v>6313</v>
      </c>
      <c r="F557" s="70"/>
      <c r="G557" s="71" t="s">
        <v>7436</v>
      </c>
      <c r="H557" s="69" t="s">
        <v>6315</v>
      </c>
      <c r="I557" s="68" t="s">
        <v>812</v>
      </c>
      <c r="J557" s="68" t="s">
        <v>175</v>
      </c>
      <c r="K557" s="68" t="s">
        <v>132</v>
      </c>
      <c r="L557" s="68" t="s">
        <v>132</v>
      </c>
      <c r="M557" s="68" t="s">
        <v>175</v>
      </c>
      <c r="N557" s="68" t="s">
        <v>176</v>
      </c>
      <c r="O557" s="68" t="s">
        <v>7442</v>
      </c>
      <c r="P557" s="72" t="s">
        <v>6357</v>
      </c>
      <c r="Q557" s="68" t="s">
        <v>49</v>
      </c>
      <c r="R557" s="68" t="s">
        <v>6402</v>
      </c>
      <c r="S557" s="68">
        <v>173</v>
      </c>
      <c r="T557" s="68">
        <v>214</v>
      </c>
      <c r="U557" s="68">
        <v>-0.24</v>
      </c>
      <c r="V557" s="68">
        <v>1050</v>
      </c>
      <c r="W557" s="68">
        <v>986.92</v>
      </c>
      <c r="X557" s="68">
        <v>0.06</v>
      </c>
      <c r="Y557" s="68">
        <v>3553.21</v>
      </c>
      <c r="Z557" s="68">
        <v>3053.79</v>
      </c>
      <c r="AA557" s="68">
        <v>0.14000000000000001</v>
      </c>
      <c r="AB557" s="73">
        <v>773766.56</v>
      </c>
      <c r="AC557" s="73">
        <v>665001.76</v>
      </c>
      <c r="AD557" s="73">
        <v>791370.56</v>
      </c>
      <c r="AE557" s="73">
        <v>679809.76</v>
      </c>
      <c r="AF557" s="73"/>
      <c r="AG557" s="73">
        <f>IFERROR(VLOOKUP(J557,'Roll ups'!D:E,2,FALSE),0)</f>
        <v>52239627.039999984</v>
      </c>
      <c r="AH557" s="74">
        <f>IF(Table2[[#This Row],[CATEGORY TTL LOOKUP]]=0,0,IF(Table2[[#This Row],[CATEGORY TTL LOOKUP]]&gt;0,SUM(AB557/AG557)))</f>
        <v>1.4811869912614911E-2</v>
      </c>
      <c r="AI557" s="74" t="str">
        <f>IFERROR(IF(AH557&lt;#REF!,"STRIKE",IF(AH557&gt;=#REF!,"GOOD")),"NO DATA")</f>
        <v>NO DATA</v>
      </c>
      <c r="AJ557" s="75">
        <f>IFERROR(VLOOKUP(K557,'Roll ups'!H:I,2,FALSE),0)</f>
        <v>126094742.97999983</v>
      </c>
      <c r="AK557" s="76">
        <f>IF(Table2[[#This Row],[PRICE TIER LOOKUP]]=0,0,IF(Table2[[#This Row],[PRICE TIER LOOKUP]]&gt;0,SUM(AB557/AJ557)))</f>
        <v>6.1363903182127819E-3</v>
      </c>
      <c r="AL557" s="74" t="e">
        <f>IF(AK557&lt;#REF!,"STRIKE",IF(AK557&gt;=#REF!,"GOOD"))</f>
        <v>#REF!</v>
      </c>
      <c r="AM557" s="75">
        <f>VLOOKUP(H557,'Roll ups'!A:B,2,FALSE)</f>
        <v>325145452.83999985</v>
      </c>
      <c r="AN557" s="77">
        <f t="shared" si="18"/>
        <v>2.3797551318694319E-3</v>
      </c>
      <c r="AO557" s="74" t="str">
        <f>IFERROR(VLOOKUP(Table2[[#This Row],[Product Name]],'Roll ups'!L:P,5,FALSE),"GOOD")</f>
        <v>GOOD</v>
      </c>
      <c r="AP557" s="74">
        <f>Table2[[#This Row],[Retail Dollar Vol Current 12 Mths]]/Table2[[#This Row],[SHELF SALES  LOOKUP]]</f>
        <v>2.4338970546496429E-3</v>
      </c>
      <c r="AQ557" s="69">
        <f t="shared" si="19"/>
        <v>0</v>
      </c>
      <c r="AR55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557" s="69" t="e">
        <f>IF(Table2[[#This Row],[Shelf Dollar Vol Current 12 Mths]]&gt;#REF!,"MEETS $ CRITERIA",IF(Table2[[#This Row],[Shelf Dollar Vol Current 12 Mths]]&lt;#REF!+1,"DOES NOT MEET $ CRITERIA"))</f>
        <v>#REF!</v>
      </c>
      <c r="AT557" s="78"/>
    </row>
    <row r="558" spans="1:46" ht="13.8" x14ac:dyDescent="0.3">
      <c r="A558" s="68" t="s">
        <v>2987</v>
      </c>
      <c r="B558" s="69">
        <v>26827</v>
      </c>
      <c r="C558" s="69">
        <v>1529</v>
      </c>
      <c r="D558" s="69" t="s">
        <v>25</v>
      </c>
      <c r="E558" s="70" t="s">
        <v>6313</v>
      </c>
      <c r="F558" s="70"/>
      <c r="G558" s="71" t="s">
        <v>7443</v>
      </c>
      <c r="H558" s="69" t="s">
        <v>6315</v>
      </c>
      <c r="I558" s="68" t="s">
        <v>812</v>
      </c>
      <c r="J558" s="68" t="s">
        <v>175</v>
      </c>
      <c r="K558" s="68" t="s">
        <v>132</v>
      </c>
      <c r="L558" s="68" t="s">
        <v>132</v>
      </c>
      <c r="M558" s="68" t="s">
        <v>175</v>
      </c>
      <c r="N558" s="68" t="s">
        <v>176</v>
      </c>
      <c r="O558" s="68" t="s">
        <v>7444</v>
      </c>
      <c r="P558" s="72" t="s">
        <v>6357</v>
      </c>
      <c r="Q558" s="68" t="s">
        <v>49</v>
      </c>
      <c r="R558" s="68" t="s">
        <v>6402</v>
      </c>
      <c r="S558" s="68">
        <v>492</v>
      </c>
      <c r="T558" s="68">
        <v>534.75</v>
      </c>
      <c r="U558" s="68">
        <v>-0.09</v>
      </c>
      <c r="V558" s="68">
        <v>2694.74</v>
      </c>
      <c r="W558" s="68">
        <v>2754.54</v>
      </c>
      <c r="X558" s="68">
        <v>-0.02</v>
      </c>
      <c r="Y558" s="68">
        <v>10604.78</v>
      </c>
      <c r="Z558" s="68">
        <v>11733.93</v>
      </c>
      <c r="AA558" s="68">
        <v>-0.11</v>
      </c>
      <c r="AB558" s="73">
        <v>2113663.84</v>
      </c>
      <c r="AC558" s="73">
        <v>2339109.7999999998</v>
      </c>
      <c r="AD558" s="73">
        <v>2155215.84</v>
      </c>
      <c r="AE558" s="73">
        <v>2384673.7999999998</v>
      </c>
      <c r="AF558" s="73"/>
      <c r="AG558" s="73">
        <f>IFERROR(VLOOKUP(J558,'Roll ups'!D:E,2,FALSE),0)</f>
        <v>52239627.039999984</v>
      </c>
      <c r="AH558" s="74">
        <f>IF(Table2[[#This Row],[CATEGORY TTL LOOKUP]]=0,0,IF(Table2[[#This Row],[CATEGORY TTL LOOKUP]]&gt;0,SUM(AB558/AG558)))</f>
        <v>4.0460928987520593E-2</v>
      </c>
      <c r="AI558" s="74" t="str">
        <f>IFERROR(IF(AH558&lt;#REF!,"STRIKE",IF(AH558&gt;=#REF!,"GOOD")),"NO DATA")</f>
        <v>NO DATA</v>
      </c>
      <c r="AJ558" s="75">
        <f>IFERROR(VLOOKUP(K558,'Roll ups'!H:I,2,FALSE),0)</f>
        <v>126094742.97999983</v>
      </c>
      <c r="AK558" s="76">
        <f>IF(Table2[[#This Row],[PRICE TIER LOOKUP]]=0,0,IF(Table2[[#This Row],[PRICE TIER LOOKUP]]&gt;0,SUM(AB558/AJ558)))</f>
        <v>1.6762505637013377E-2</v>
      </c>
      <c r="AL558" s="74" t="e">
        <f>IF(AK558&lt;#REF!,"STRIKE",IF(AK558&gt;=#REF!,"GOOD"))</f>
        <v>#REF!</v>
      </c>
      <c r="AM558" s="75">
        <f>VLOOKUP(H558,'Roll ups'!A:B,2,FALSE)</f>
        <v>325145452.83999985</v>
      </c>
      <c r="AN558" s="77">
        <f t="shared" si="18"/>
        <v>6.5006716887414332E-3</v>
      </c>
      <c r="AO558" s="74" t="str">
        <f>IFERROR(VLOOKUP(Table2[[#This Row],[Product Name]],'Roll ups'!L:P,5,FALSE),"GOOD")</f>
        <v>GOOD</v>
      </c>
      <c r="AP558" s="74">
        <f>Table2[[#This Row],[Retail Dollar Vol Current 12 Mths]]/Table2[[#This Row],[SHELF SALES  LOOKUP]]</f>
        <v>6.6284668020885886E-3</v>
      </c>
      <c r="AQ558" s="69">
        <f t="shared" si="19"/>
        <v>0</v>
      </c>
      <c r="AR55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558" s="69" t="e">
        <f>IF(Table2[[#This Row],[Shelf Dollar Vol Current 12 Mths]]&gt;#REF!,"MEETS $ CRITERIA",IF(Table2[[#This Row],[Shelf Dollar Vol Current 12 Mths]]&lt;#REF!+1,"DOES NOT MEET $ CRITERIA"))</f>
        <v>#REF!</v>
      </c>
      <c r="AT558" s="78"/>
    </row>
    <row r="559" spans="1:46" ht="13.8" x14ac:dyDescent="0.3">
      <c r="A559" s="68" t="s">
        <v>4483</v>
      </c>
      <c r="B559" s="69">
        <v>26906</v>
      </c>
      <c r="C559" s="69">
        <v>575</v>
      </c>
      <c r="D559" s="69" t="s">
        <v>25</v>
      </c>
      <c r="E559" s="70" t="s">
        <v>6313</v>
      </c>
      <c r="F559" s="70"/>
      <c r="G559" s="71" t="s">
        <v>7445</v>
      </c>
      <c r="H559" s="69" t="s">
        <v>6315</v>
      </c>
      <c r="I559" s="68" t="s">
        <v>812</v>
      </c>
      <c r="J559" s="68" t="s">
        <v>175</v>
      </c>
      <c r="K559" s="68" t="s">
        <v>146</v>
      </c>
      <c r="L559" s="68" t="s">
        <v>146</v>
      </c>
      <c r="M559" s="68" t="s">
        <v>175</v>
      </c>
      <c r="N559" s="68" t="s">
        <v>176</v>
      </c>
      <c r="O559" s="68" t="s">
        <v>7446</v>
      </c>
      <c r="P559" s="72" t="s">
        <v>6357</v>
      </c>
      <c r="Q559" s="68" t="s">
        <v>49</v>
      </c>
      <c r="R559" s="68" t="s">
        <v>6402</v>
      </c>
      <c r="S559" s="68">
        <v>13</v>
      </c>
      <c r="T559" s="68">
        <v>21.5</v>
      </c>
      <c r="U559" s="68">
        <v>-0.65</v>
      </c>
      <c r="V559" s="68">
        <v>48.5</v>
      </c>
      <c r="W559" s="68">
        <v>77.42</v>
      </c>
      <c r="X559" s="68">
        <v>-0.6</v>
      </c>
      <c r="Y559" s="68">
        <v>318.33</v>
      </c>
      <c r="Z559" s="68">
        <v>439.42</v>
      </c>
      <c r="AA559" s="68">
        <v>-0.38</v>
      </c>
      <c r="AB559" s="73">
        <v>149521.79999999999</v>
      </c>
      <c r="AC559" s="73">
        <v>202973.87</v>
      </c>
      <c r="AD559" s="73">
        <v>152761.79999999999</v>
      </c>
      <c r="AE559" s="73">
        <v>205397.87</v>
      </c>
      <c r="AF559" s="73"/>
      <c r="AG559" s="73">
        <f>IFERROR(VLOOKUP(J559,'Roll ups'!D:E,2,FALSE),0)</f>
        <v>52239627.039999984</v>
      </c>
      <c r="AH559" s="74">
        <f>IF(Table2[[#This Row],[CATEGORY TTL LOOKUP]]=0,0,IF(Table2[[#This Row],[CATEGORY TTL LOOKUP]]&gt;0,SUM(AB559/AG559)))</f>
        <v>2.8622294696995223E-3</v>
      </c>
      <c r="AI559" s="74" t="str">
        <f>IFERROR(IF(AH559&lt;#REF!,"STRIKE",IF(AH559&gt;=#REF!,"GOOD")),"NO DATA")</f>
        <v>NO DATA</v>
      </c>
      <c r="AJ559" s="75">
        <f>IFERROR(VLOOKUP(K559,'Roll ups'!H:I,2,FALSE),0)</f>
        <v>69119979.479999974</v>
      </c>
      <c r="AK559" s="76">
        <f>IF(Table2[[#This Row],[PRICE TIER LOOKUP]]=0,0,IF(Table2[[#This Row],[PRICE TIER LOOKUP]]&gt;0,SUM(AB559/AJ559)))</f>
        <v>2.1632211283173844E-3</v>
      </c>
      <c r="AL559" s="74" t="e">
        <f>IF(AK559&lt;#REF!,"STRIKE",IF(AK559&gt;=#REF!,"GOOD"))</f>
        <v>#REF!</v>
      </c>
      <c r="AM559" s="75">
        <f>VLOOKUP(H559,'Roll ups'!A:B,2,FALSE)</f>
        <v>325145452.83999985</v>
      </c>
      <c r="AN559" s="77">
        <f t="shared" si="18"/>
        <v>4.5986126730050827E-4</v>
      </c>
      <c r="AO559" s="74" t="str">
        <f>IFERROR(VLOOKUP(Table2[[#This Row],[Product Name]],'Roll ups'!L:P,5,FALSE),"GOOD")</f>
        <v>GOOD</v>
      </c>
      <c r="AP559" s="74">
        <f>Table2[[#This Row],[Retail Dollar Vol Current 12 Mths]]/Table2[[#This Row],[SHELF SALES  LOOKUP]]</f>
        <v>4.6982603836435082E-4</v>
      </c>
      <c r="AQ559" s="69">
        <f t="shared" si="19"/>
        <v>0</v>
      </c>
      <c r="AR55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559" s="69" t="e">
        <f>IF(Table2[[#This Row],[Shelf Dollar Vol Current 12 Mths]]&gt;#REF!,"MEETS $ CRITERIA",IF(Table2[[#This Row],[Shelf Dollar Vol Current 12 Mths]]&lt;#REF!+1,"DOES NOT MEET $ CRITERIA"))</f>
        <v>#REF!</v>
      </c>
      <c r="AT559" s="78"/>
    </row>
    <row r="560" spans="1:46" ht="13.8" x14ac:dyDescent="0.3">
      <c r="A560" s="68" t="s">
        <v>2668</v>
      </c>
      <c r="B560" s="69">
        <v>27408</v>
      </c>
      <c r="C560" s="69">
        <v>321</v>
      </c>
      <c r="D560" s="69" t="s">
        <v>25</v>
      </c>
      <c r="E560" s="70" t="s">
        <v>6313</v>
      </c>
      <c r="F560" s="70"/>
      <c r="G560" s="71" t="s">
        <v>7447</v>
      </c>
      <c r="H560" s="69" t="s">
        <v>6315</v>
      </c>
      <c r="I560" s="68" t="s">
        <v>711</v>
      </c>
      <c r="J560" s="68" t="s">
        <v>175</v>
      </c>
      <c r="K560" s="68" t="s">
        <v>89</v>
      </c>
      <c r="L560" s="68" t="s">
        <v>89</v>
      </c>
      <c r="M560" s="68" t="s">
        <v>175</v>
      </c>
      <c r="N560" s="68" t="s">
        <v>184</v>
      </c>
      <c r="O560" s="68" t="s">
        <v>7448</v>
      </c>
      <c r="P560" s="72" t="s">
        <v>6357</v>
      </c>
      <c r="Q560" s="68" t="s">
        <v>6387</v>
      </c>
      <c r="R560" s="68" t="s">
        <v>31</v>
      </c>
      <c r="S560" s="68">
        <v>27</v>
      </c>
      <c r="T560" s="68">
        <v>18.010000000000002</v>
      </c>
      <c r="U560" s="68">
        <v>0.32</v>
      </c>
      <c r="V560" s="68">
        <v>75.349999999999994</v>
      </c>
      <c r="W560" s="68">
        <v>72.02</v>
      </c>
      <c r="X560" s="68">
        <v>0.04</v>
      </c>
      <c r="Y560" s="68">
        <v>311.39</v>
      </c>
      <c r="Z560" s="68">
        <v>283.39999999999998</v>
      </c>
      <c r="AA560" s="68">
        <v>0.09</v>
      </c>
      <c r="AB560" s="73">
        <v>39788.400000000001</v>
      </c>
      <c r="AC560" s="73">
        <v>37778.400000000001</v>
      </c>
      <c r="AD560" s="73">
        <v>39788.400000000001</v>
      </c>
      <c r="AE560" s="73">
        <v>37778.400000000001</v>
      </c>
      <c r="AF560" s="73"/>
      <c r="AG560" s="73">
        <f>IFERROR(VLOOKUP(J560,'Roll ups'!D:E,2,FALSE),0)</f>
        <v>52239627.039999984</v>
      </c>
      <c r="AH560" s="74">
        <f>IF(Table2[[#This Row],[CATEGORY TTL LOOKUP]]=0,0,IF(Table2[[#This Row],[CATEGORY TTL LOOKUP]]&gt;0,SUM(AB560/AG560)))</f>
        <v>7.6165168578891168E-4</v>
      </c>
      <c r="AI560" s="74" t="str">
        <f>IFERROR(IF(AH560&lt;#REF!,"STRIKE",IF(AH560&gt;=#REF!,"GOOD")),"NO DATA")</f>
        <v>NO DATA</v>
      </c>
      <c r="AJ560" s="75">
        <f>IFERROR(VLOOKUP(K560,'Roll ups'!H:I,2,FALSE),0)</f>
        <v>75793138.070000067</v>
      </c>
      <c r="AK560" s="76">
        <f>IF(Table2[[#This Row],[PRICE TIER LOOKUP]]=0,0,IF(Table2[[#This Row],[PRICE TIER LOOKUP]]&gt;0,SUM(AB560/AJ560)))</f>
        <v>5.2496045173974369E-4</v>
      </c>
      <c r="AL560" s="74" t="e">
        <f>IF(AK560&lt;#REF!,"STRIKE",IF(AK560&gt;=#REF!,"GOOD"))</f>
        <v>#REF!</v>
      </c>
      <c r="AM560" s="75">
        <f>VLOOKUP(H560,'Roll ups'!A:B,2,FALSE)</f>
        <v>325145452.83999985</v>
      </c>
      <c r="AN560" s="77">
        <f t="shared" si="18"/>
        <v>1.223710793199356E-4</v>
      </c>
      <c r="AO560" s="74" t="str">
        <f>IFERROR(VLOOKUP(Table2[[#This Row],[Product Name]],'Roll ups'!L:P,5,FALSE),"GOOD")</f>
        <v>GOOD</v>
      </c>
      <c r="AP560" s="74">
        <f>Table2[[#This Row],[Retail Dollar Vol Current 12 Mths]]/Table2[[#This Row],[SHELF SALES  LOOKUP]]</f>
        <v>1.223710793199356E-4</v>
      </c>
      <c r="AQ560" s="69">
        <f t="shared" si="19"/>
        <v>0</v>
      </c>
      <c r="AR56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560" s="69" t="e">
        <f>IF(Table2[[#This Row],[Shelf Dollar Vol Current 12 Mths]]&gt;#REF!,"MEETS $ CRITERIA",IF(Table2[[#This Row],[Shelf Dollar Vol Current 12 Mths]]&lt;#REF!+1,"DOES NOT MEET $ CRITERIA"))</f>
        <v>#REF!</v>
      </c>
      <c r="AT560" s="78"/>
    </row>
    <row r="561" spans="1:46" ht="13.8" x14ac:dyDescent="0.3">
      <c r="A561" s="68" t="s">
        <v>3782</v>
      </c>
      <c r="B561" s="69">
        <v>27433</v>
      </c>
      <c r="C561" s="69">
        <v>552</v>
      </c>
      <c r="D561" s="69" t="s">
        <v>25</v>
      </c>
      <c r="E561" s="70" t="s">
        <v>6313</v>
      </c>
      <c r="F561" s="70"/>
      <c r="G561" s="71" t="s">
        <v>7449</v>
      </c>
      <c r="H561" s="69" t="s">
        <v>6315</v>
      </c>
      <c r="I561" s="68" t="s">
        <v>831</v>
      </c>
      <c r="J561" s="68" t="s">
        <v>175</v>
      </c>
      <c r="K561" s="68" t="s">
        <v>132</v>
      </c>
      <c r="L561" s="68" t="s">
        <v>132</v>
      </c>
      <c r="M561" s="68" t="s">
        <v>175</v>
      </c>
      <c r="N561" s="68" t="s">
        <v>184</v>
      </c>
      <c r="O561" s="68" t="s">
        <v>7450</v>
      </c>
      <c r="P561" s="72" t="s">
        <v>6357</v>
      </c>
      <c r="Q561" s="68" t="s">
        <v>254</v>
      </c>
      <c r="R561" s="68" t="s">
        <v>60</v>
      </c>
      <c r="S561" s="68">
        <v>22</v>
      </c>
      <c r="T561" s="68">
        <v>43.58</v>
      </c>
      <c r="U561" s="68">
        <v>-1</v>
      </c>
      <c r="V561" s="68">
        <v>94.33</v>
      </c>
      <c r="W561" s="68">
        <v>108.08</v>
      </c>
      <c r="X561" s="68">
        <v>-0.15</v>
      </c>
      <c r="Y561" s="68">
        <v>379.75</v>
      </c>
      <c r="Z561" s="68">
        <v>482.25</v>
      </c>
      <c r="AA561" s="68">
        <v>-0.27</v>
      </c>
      <c r="AB561" s="73">
        <v>64442.74</v>
      </c>
      <c r="AC561" s="73">
        <v>82724.34</v>
      </c>
      <c r="AD561" s="73">
        <v>67534.740000000005</v>
      </c>
      <c r="AE561" s="73">
        <v>85763.34</v>
      </c>
      <c r="AF561" s="73"/>
      <c r="AG561" s="73">
        <f>IFERROR(VLOOKUP(J561,'Roll ups'!D:E,2,FALSE),0)</f>
        <v>52239627.039999984</v>
      </c>
      <c r="AH561" s="74">
        <f>IF(Table2[[#This Row],[CATEGORY TTL LOOKUP]]=0,0,IF(Table2[[#This Row],[CATEGORY TTL LOOKUP]]&gt;0,SUM(AB561/AG561)))</f>
        <v>1.2335987764739605E-3</v>
      </c>
      <c r="AI561" s="74" t="str">
        <f>IFERROR(IF(AH561&lt;#REF!,"STRIKE",IF(AH561&gt;=#REF!,"GOOD")),"NO DATA")</f>
        <v>NO DATA</v>
      </c>
      <c r="AJ561" s="75">
        <f>IFERROR(VLOOKUP(K561,'Roll ups'!H:I,2,FALSE),0)</f>
        <v>126094742.97999983</v>
      </c>
      <c r="AK561" s="76">
        <f>IF(Table2[[#This Row],[PRICE TIER LOOKUP]]=0,0,IF(Table2[[#This Row],[PRICE TIER LOOKUP]]&gt;0,SUM(AB561/AJ561)))</f>
        <v>5.1106603238979919E-4</v>
      </c>
      <c r="AL561" s="74" t="e">
        <f>IF(AK561&lt;#REF!,"STRIKE",IF(AK561&gt;=#REF!,"GOOD"))</f>
        <v>#REF!</v>
      </c>
      <c r="AM561" s="75">
        <f>VLOOKUP(H561,'Roll ups'!A:B,2,FALSE)</f>
        <v>325145452.83999985</v>
      </c>
      <c r="AN561" s="77">
        <f t="shared" si="18"/>
        <v>1.9819665148973031E-4</v>
      </c>
      <c r="AO561" s="74" t="str">
        <f>IFERROR(VLOOKUP(Table2[[#This Row],[Product Name]],'Roll ups'!L:P,5,FALSE),"GOOD")</f>
        <v>GOOD</v>
      </c>
      <c r="AP561" s="74">
        <f>Table2[[#This Row],[Retail Dollar Vol Current 12 Mths]]/Table2[[#This Row],[SHELF SALES  LOOKUP]]</f>
        <v>2.0770624165312573E-4</v>
      </c>
      <c r="AQ561" s="69">
        <f t="shared" si="19"/>
        <v>0</v>
      </c>
      <c r="AR56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561" s="69" t="e">
        <f>IF(Table2[[#This Row],[Shelf Dollar Vol Current 12 Mths]]&gt;#REF!,"MEETS $ CRITERIA",IF(Table2[[#This Row],[Shelf Dollar Vol Current 12 Mths]]&lt;#REF!+1,"DOES NOT MEET $ CRITERIA"))</f>
        <v>#REF!</v>
      </c>
      <c r="AT561" s="78"/>
    </row>
    <row r="562" spans="1:46" ht="13.8" x14ac:dyDescent="0.3">
      <c r="A562" s="68" t="s">
        <v>5035</v>
      </c>
      <c r="B562" s="69">
        <v>27461</v>
      </c>
      <c r="C562" s="69">
        <v>177</v>
      </c>
      <c r="D562" s="69" t="s">
        <v>25</v>
      </c>
      <c r="E562" s="70" t="s">
        <v>6313</v>
      </c>
      <c r="F562" s="70"/>
      <c r="G562" s="71" t="s">
        <v>7451</v>
      </c>
      <c r="H562" s="69" t="s">
        <v>6315</v>
      </c>
      <c r="I562" s="68" t="s">
        <v>758</v>
      </c>
      <c r="J562" s="68" t="s">
        <v>175</v>
      </c>
      <c r="K562" s="68" t="s">
        <v>146</v>
      </c>
      <c r="L562" s="68" t="s">
        <v>146</v>
      </c>
      <c r="M562" s="68" t="s">
        <v>175</v>
      </c>
      <c r="N562" s="68" t="s">
        <v>176</v>
      </c>
      <c r="O562" s="68" t="s">
        <v>7452</v>
      </c>
      <c r="P562" s="72" t="s">
        <v>6357</v>
      </c>
      <c r="Q562" s="68" t="s">
        <v>5038</v>
      </c>
      <c r="R562" s="68" t="s">
        <v>60</v>
      </c>
      <c r="S562" s="68">
        <v>3</v>
      </c>
      <c r="T562" s="68">
        <v>2</v>
      </c>
      <c r="U562" s="68">
        <v>0.33</v>
      </c>
      <c r="V562" s="68">
        <v>8</v>
      </c>
      <c r="W562" s="68">
        <v>14</v>
      </c>
      <c r="X562" s="68">
        <v>-0.75</v>
      </c>
      <c r="Y562" s="68">
        <v>41.5</v>
      </c>
      <c r="Z562" s="68">
        <v>58.58</v>
      </c>
      <c r="AA562" s="68">
        <v>-0.41</v>
      </c>
      <c r="AB562" s="73">
        <v>16610.04</v>
      </c>
      <c r="AC562" s="73">
        <v>23641.89</v>
      </c>
      <c r="AD562" s="73">
        <v>16747.740000000002</v>
      </c>
      <c r="AE562" s="73">
        <v>23641.89</v>
      </c>
      <c r="AF562" s="73"/>
      <c r="AG562" s="73">
        <f>IFERROR(VLOOKUP(J562,'Roll ups'!D:E,2,FALSE),0)</f>
        <v>52239627.039999984</v>
      </c>
      <c r="AH562" s="74">
        <f>IF(Table2[[#This Row],[CATEGORY TTL LOOKUP]]=0,0,IF(Table2[[#This Row],[CATEGORY TTL LOOKUP]]&gt;0,SUM(AB562/AG562)))</f>
        <v>3.1795862530338629E-4</v>
      </c>
      <c r="AI562" s="74" t="str">
        <f>IFERROR(IF(AH562&lt;#REF!,"STRIKE",IF(AH562&gt;=#REF!,"GOOD")),"NO DATA")</f>
        <v>NO DATA</v>
      </c>
      <c r="AJ562" s="75">
        <f>IFERROR(VLOOKUP(K562,'Roll ups'!H:I,2,FALSE),0)</f>
        <v>69119979.479999974</v>
      </c>
      <c r="AK562" s="76">
        <f>IF(Table2[[#This Row],[PRICE TIER LOOKUP]]=0,0,IF(Table2[[#This Row],[PRICE TIER LOOKUP]]&gt;0,SUM(AB562/AJ562)))</f>
        <v>2.4030736300791517E-4</v>
      </c>
      <c r="AL562" s="74" t="e">
        <f>IF(AK562&lt;#REF!,"STRIKE",IF(AK562&gt;=#REF!,"GOOD"))</f>
        <v>#REF!</v>
      </c>
      <c r="AM562" s="75">
        <f>VLOOKUP(H562,'Roll ups'!A:B,2,FALSE)</f>
        <v>325145452.83999985</v>
      </c>
      <c r="AN562" s="77">
        <f t="shared" si="18"/>
        <v>5.1084952457181065E-5</v>
      </c>
      <c r="AO562" s="74" t="str">
        <f>IFERROR(VLOOKUP(Table2[[#This Row],[Product Name]],'Roll ups'!L:P,5,FALSE),"GOOD")</f>
        <v>GOOD</v>
      </c>
      <c r="AP562" s="74">
        <f>Table2[[#This Row],[Retail Dollar Vol Current 12 Mths]]/Table2[[#This Row],[SHELF SALES  LOOKUP]]</f>
        <v>5.1508455227394377E-5</v>
      </c>
      <c r="AQ562" s="69">
        <f t="shared" si="19"/>
        <v>0</v>
      </c>
      <c r="AR56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562" s="69" t="e">
        <f>IF(Table2[[#This Row],[Shelf Dollar Vol Current 12 Mths]]&gt;#REF!,"MEETS $ CRITERIA",IF(Table2[[#This Row],[Shelf Dollar Vol Current 12 Mths]]&lt;#REF!+1,"DOES NOT MEET $ CRITERIA"))</f>
        <v>#REF!</v>
      </c>
      <c r="AT562" s="78"/>
    </row>
    <row r="563" spans="1:46" ht="13.8" x14ac:dyDescent="0.3">
      <c r="A563" s="68" t="s">
        <v>3517</v>
      </c>
      <c r="B563" s="69">
        <v>27474</v>
      </c>
      <c r="C563" s="69">
        <v>549</v>
      </c>
      <c r="D563" s="69" t="s">
        <v>25</v>
      </c>
      <c r="E563" s="70" t="s">
        <v>6313</v>
      </c>
      <c r="F563" s="70"/>
      <c r="G563" s="71" t="s">
        <v>7453</v>
      </c>
      <c r="H563" s="69" t="s">
        <v>6315</v>
      </c>
      <c r="I563" s="68" t="s">
        <v>831</v>
      </c>
      <c r="J563" s="68" t="s">
        <v>175</v>
      </c>
      <c r="K563" s="68" t="s">
        <v>132</v>
      </c>
      <c r="L563" s="68" t="s">
        <v>132</v>
      </c>
      <c r="M563" s="68" t="s">
        <v>175</v>
      </c>
      <c r="N563" s="68" t="s">
        <v>184</v>
      </c>
      <c r="O563" s="68" t="s">
        <v>7454</v>
      </c>
      <c r="P563" s="72" t="s">
        <v>6357</v>
      </c>
      <c r="Q563" s="68" t="s">
        <v>254</v>
      </c>
      <c r="R563" s="68" t="s">
        <v>60</v>
      </c>
      <c r="S563" s="68">
        <v>59</v>
      </c>
      <c r="T563" s="68">
        <v>27.58</v>
      </c>
      <c r="U563" s="68">
        <v>0.53</v>
      </c>
      <c r="V563" s="68">
        <v>374.5</v>
      </c>
      <c r="W563" s="68">
        <v>104.33</v>
      </c>
      <c r="X563" s="68">
        <v>0.72</v>
      </c>
      <c r="Y563" s="68">
        <v>688.25</v>
      </c>
      <c r="Z563" s="68">
        <v>390.58</v>
      </c>
      <c r="AA563" s="68">
        <v>0.43</v>
      </c>
      <c r="AB563" s="73">
        <v>115627.38</v>
      </c>
      <c r="AC563" s="73">
        <v>66764.34</v>
      </c>
      <c r="AD563" s="73">
        <v>122398.38</v>
      </c>
      <c r="AE563" s="73">
        <v>69461.34</v>
      </c>
      <c r="AF563" s="73"/>
      <c r="AG563" s="73">
        <f>IFERROR(VLOOKUP(J563,'Roll ups'!D:E,2,FALSE),0)</f>
        <v>52239627.039999984</v>
      </c>
      <c r="AH563" s="74">
        <f>IF(Table2[[#This Row],[CATEGORY TTL LOOKUP]]=0,0,IF(Table2[[#This Row],[CATEGORY TTL LOOKUP]]&gt;0,SUM(AB563/AG563)))</f>
        <v>2.2134036276994073E-3</v>
      </c>
      <c r="AI563" s="74" t="str">
        <f>IFERROR(IF(AH563&lt;#REF!,"STRIKE",IF(AH563&gt;=#REF!,"GOOD")),"NO DATA")</f>
        <v>NO DATA</v>
      </c>
      <c r="AJ563" s="75">
        <f>IFERROR(VLOOKUP(K563,'Roll ups'!H:I,2,FALSE),0)</f>
        <v>126094742.97999983</v>
      </c>
      <c r="AK563" s="76">
        <f>IF(Table2[[#This Row],[PRICE TIER LOOKUP]]=0,0,IF(Table2[[#This Row],[PRICE TIER LOOKUP]]&gt;0,SUM(AB563/AJ563)))</f>
        <v>9.1698810963388008E-4</v>
      </c>
      <c r="AL563" s="74" t="e">
        <f>IF(AK563&lt;#REF!,"STRIKE",IF(AK563&gt;=#REF!,"GOOD"))</f>
        <v>#REF!</v>
      </c>
      <c r="AM563" s="75">
        <f>VLOOKUP(H563,'Roll ups'!A:B,2,FALSE)</f>
        <v>325145452.83999985</v>
      </c>
      <c r="AN563" s="77">
        <f t="shared" si="18"/>
        <v>3.5561739827528463E-4</v>
      </c>
      <c r="AO563" s="74" t="str">
        <f>IFERROR(VLOOKUP(Table2[[#This Row],[Product Name]],'Roll ups'!L:P,5,FALSE),"GOOD")</f>
        <v>GOOD</v>
      </c>
      <c r="AP563" s="74">
        <f>Table2[[#This Row],[Retail Dollar Vol Current 12 Mths]]/Table2[[#This Row],[SHELF SALES  LOOKUP]]</f>
        <v>3.7644192447074067E-4</v>
      </c>
      <c r="AQ563" s="69">
        <f t="shared" si="19"/>
        <v>0</v>
      </c>
      <c r="AR56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563" s="69" t="e">
        <f>IF(Table2[[#This Row],[Shelf Dollar Vol Current 12 Mths]]&gt;#REF!,"MEETS $ CRITERIA",IF(Table2[[#This Row],[Shelf Dollar Vol Current 12 Mths]]&lt;#REF!+1,"DOES NOT MEET $ CRITERIA"))</f>
        <v>#REF!</v>
      </c>
      <c r="AT563" s="78"/>
    </row>
    <row r="564" spans="1:46" ht="13.8" x14ac:dyDescent="0.3">
      <c r="A564" s="68" t="s">
        <v>2512</v>
      </c>
      <c r="B564" s="69">
        <v>27516</v>
      </c>
      <c r="C564" s="69">
        <v>206</v>
      </c>
      <c r="D564" s="69" t="s">
        <v>25</v>
      </c>
      <c r="E564" s="70" t="s">
        <v>6313</v>
      </c>
      <c r="F564" s="70"/>
      <c r="G564" s="71" t="s">
        <v>7455</v>
      </c>
      <c r="H564" s="69" t="s">
        <v>6315</v>
      </c>
      <c r="I564" s="68" t="s">
        <v>831</v>
      </c>
      <c r="J564" s="68" t="s">
        <v>175</v>
      </c>
      <c r="K564" s="68" t="s">
        <v>146</v>
      </c>
      <c r="L564" s="68" t="s">
        <v>146</v>
      </c>
      <c r="M564" s="68" t="s">
        <v>175</v>
      </c>
      <c r="N564" s="68" t="s">
        <v>176</v>
      </c>
      <c r="O564" s="68" t="s">
        <v>7456</v>
      </c>
      <c r="P564" s="72" t="s">
        <v>6357</v>
      </c>
      <c r="Q564" s="68" t="s">
        <v>510</v>
      </c>
      <c r="R564" s="68" t="s">
        <v>31</v>
      </c>
      <c r="S564" s="68">
        <v>12</v>
      </c>
      <c r="T564" s="68">
        <v>3</v>
      </c>
      <c r="U564" s="68">
        <v>0.74</v>
      </c>
      <c r="V564" s="68">
        <v>22</v>
      </c>
      <c r="W564" s="68">
        <v>18.5</v>
      </c>
      <c r="X564" s="68">
        <v>0.16</v>
      </c>
      <c r="Y564" s="68">
        <v>106.5</v>
      </c>
      <c r="Z564" s="68">
        <v>79.25</v>
      </c>
      <c r="AA564" s="68">
        <v>0.26</v>
      </c>
      <c r="AB564" s="73">
        <v>44231.46</v>
      </c>
      <c r="AC564" s="73">
        <v>32978.129999999997</v>
      </c>
      <c r="AD564" s="73">
        <v>44819.46</v>
      </c>
      <c r="AE564" s="73">
        <v>33332.129999999997</v>
      </c>
      <c r="AF564" s="73"/>
      <c r="AG564" s="73">
        <f>IFERROR(VLOOKUP(J564,'Roll ups'!D:E,2,FALSE),0)</f>
        <v>52239627.039999984</v>
      </c>
      <c r="AH564" s="74">
        <f>IF(Table2[[#This Row],[CATEGORY TTL LOOKUP]]=0,0,IF(Table2[[#This Row],[CATEGORY TTL LOOKUP]]&gt;0,SUM(AB564/AG564)))</f>
        <v>8.4670321183824462E-4</v>
      </c>
      <c r="AI564" s="74" t="str">
        <f>IFERROR(IF(AH564&lt;#REF!,"STRIKE",IF(AH564&gt;=#REF!,"GOOD")),"NO DATA")</f>
        <v>NO DATA</v>
      </c>
      <c r="AJ564" s="75">
        <f>IFERROR(VLOOKUP(K564,'Roll ups'!H:I,2,FALSE),0)</f>
        <v>69119979.479999974</v>
      </c>
      <c r="AK564" s="76">
        <f>IF(Table2[[#This Row],[PRICE TIER LOOKUP]]=0,0,IF(Table2[[#This Row],[PRICE TIER LOOKUP]]&gt;0,SUM(AB564/AJ564)))</f>
        <v>6.3992293303267653E-4</v>
      </c>
      <c r="AL564" s="74" t="e">
        <f>IF(AK564&lt;#REF!,"STRIKE",IF(AK564&gt;=#REF!,"GOOD"))</f>
        <v>#REF!</v>
      </c>
      <c r="AM564" s="75">
        <f>VLOOKUP(H564,'Roll ups'!A:B,2,FALSE)</f>
        <v>325145452.83999985</v>
      </c>
      <c r="AN564" s="77">
        <f t="shared" si="18"/>
        <v>1.3603591750602082E-4</v>
      </c>
      <c r="AO564" s="74" t="str">
        <f>IFERROR(VLOOKUP(Table2[[#This Row],[Product Name]],'Roll ups'!L:P,5,FALSE),"GOOD")</f>
        <v>GOOD</v>
      </c>
      <c r="AP564" s="74">
        <f>Table2[[#This Row],[Retail Dollar Vol Current 12 Mths]]/Table2[[#This Row],[SHELF SALES  LOOKUP]]</f>
        <v>1.3784433892131075E-4</v>
      </c>
      <c r="AQ564" s="69">
        <f t="shared" si="19"/>
        <v>0</v>
      </c>
      <c r="AR56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564" s="69" t="e">
        <f>IF(Table2[[#This Row],[Shelf Dollar Vol Current 12 Mths]]&gt;#REF!,"MEETS $ CRITERIA",IF(Table2[[#This Row],[Shelf Dollar Vol Current 12 Mths]]&lt;#REF!+1,"DOES NOT MEET $ CRITERIA"))</f>
        <v>#REF!</v>
      </c>
      <c r="AT564" s="78"/>
    </row>
    <row r="565" spans="1:46" ht="13.8" x14ac:dyDescent="0.3">
      <c r="A565" s="68" t="s">
        <v>3499</v>
      </c>
      <c r="B565" s="69">
        <v>27544</v>
      </c>
      <c r="C565" s="69">
        <v>468</v>
      </c>
      <c r="D565" s="69" t="s">
        <v>25</v>
      </c>
      <c r="E565" s="70" t="s">
        <v>6313</v>
      </c>
      <c r="F565" s="70"/>
      <c r="G565" s="71" t="s">
        <v>7457</v>
      </c>
      <c r="H565" s="69" t="s">
        <v>6315</v>
      </c>
      <c r="I565" s="68" t="s">
        <v>831</v>
      </c>
      <c r="J565" s="68" t="s">
        <v>175</v>
      </c>
      <c r="K565" s="68" t="s">
        <v>132</v>
      </c>
      <c r="L565" s="68" t="s">
        <v>89</v>
      </c>
      <c r="M565" s="68" t="s">
        <v>175</v>
      </c>
      <c r="N565" s="68" t="s">
        <v>184</v>
      </c>
      <c r="O565" s="68" t="s">
        <v>7458</v>
      </c>
      <c r="P565" s="72" t="s">
        <v>6357</v>
      </c>
      <c r="Q565" s="68" t="s">
        <v>6387</v>
      </c>
      <c r="R565" s="68" t="s">
        <v>31</v>
      </c>
      <c r="S565" s="68">
        <v>29</v>
      </c>
      <c r="T565" s="68">
        <v>16</v>
      </c>
      <c r="U565" s="68">
        <v>0.45</v>
      </c>
      <c r="V565" s="68">
        <v>122.08</v>
      </c>
      <c r="W565" s="68">
        <v>112.83</v>
      </c>
      <c r="X565" s="68">
        <v>0.08</v>
      </c>
      <c r="Y565" s="68">
        <v>498.58</v>
      </c>
      <c r="Z565" s="68">
        <v>594.25</v>
      </c>
      <c r="AA565" s="68">
        <v>-0.19</v>
      </c>
      <c r="AB565" s="73">
        <v>81488.789999999994</v>
      </c>
      <c r="AC565" s="73">
        <v>97474.77</v>
      </c>
      <c r="AD565" s="73">
        <v>87411.63</v>
      </c>
      <c r="AE565" s="73">
        <v>103450.99</v>
      </c>
      <c r="AF565" s="73"/>
      <c r="AG565" s="73">
        <f>IFERROR(VLOOKUP(J565,'Roll ups'!D:E,2,FALSE),0)</f>
        <v>52239627.039999984</v>
      </c>
      <c r="AH565" s="74">
        <f>IF(Table2[[#This Row],[CATEGORY TTL LOOKUP]]=0,0,IF(Table2[[#This Row],[CATEGORY TTL LOOKUP]]&gt;0,SUM(AB565/AG565)))</f>
        <v>1.5599037477354858E-3</v>
      </c>
      <c r="AI565" s="74" t="str">
        <f>IFERROR(IF(AH565&lt;#REF!,"STRIKE",IF(AH565&gt;=#REF!,"GOOD")),"NO DATA")</f>
        <v>NO DATA</v>
      </c>
      <c r="AJ565" s="75">
        <f>IFERROR(VLOOKUP(K565,'Roll ups'!H:I,2,FALSE),0)</f>
        <v>126094742.97999983</v>
      </c>
      <c r="AK565" s="76">
        <f>IF(Table2[[#This Row],[PRICE TIER LOOKUP]]=0,0,IF(Table2[[#This Row],[PRICE TIER LOOKUP]]&gt;0,SUM(AB565/AJ565)))</f>
        <v>6.4625049446292234E-4</v>
      </c>
      <c r="AL565" s="74" t="e">
        <f>IF(AK565&lt;#REF!,"STRIKE",IF(AK565&gt;=#REF!,"GOOD"))</f>
        <v>#REF!</v>
      </c>
      <c r="AM565" s="75">
        <f>VLOOKUP(H565,'Roll ups'!A:B,2,FALSE)</f>
        <v>325145452.83999985</v>
      </c>
      <c r="AN565" s="77">
        <f t="shared" si="18"/>
        <v>2.5062257303072187E-4</v>
      </c>
      <c r="AO565" s="74" t="str">
        <f>IFERROR(VLOOKUP(Table2[[#This Row],[Product Name]],'Roll ups'!L:P,5,FALSE),"GOOD")</f>
        <v>GOOD</v>
      </c>
      <c r="AP565" s="74">
        <f>Table2[[#This Row],[Retail Dollar Vol Current 12 Mths]]/Table2[[#This Row],[SHELF SALES  LOOKUP]]</f>
        <v>2.6883854360102094E-4</v>
      </c>
      <c r="AQ565" s="69">
        <f t="shared" si="19"/>
        <v>0</v>
      </c>
      <c r="AR56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565" s="69" t="e">
        <f>IF(Table2[[#This Row],[Shelf Dollar Vol Current 12 Mths]]&gt;#REF!,"MEETS $ CRITERIA",IF(Table2[[#This Row],[Shelf Dollar Vol Current 12 Mths]]&lt;#REF!+1,"DOES NOT MEET $ CRITERIA"))</f>
        <v>#REF!</v>
      </c>
      <c r="AT565" s="78"/>
    </row>
    <row r="566" spans="1:46" ht="13.8" x14ac:dyDescent="0.3">
      <c r="A566" s="68" t="s">
        <v>2689</v>
      </c>
      <c r="B566" s="69">
        <v>27604</v>
      </c>
      <c r="C566" s="69">
        <v>217</v>
      </c>
      <c r="D566" s="69" t="s">
        <v>25</v>
      </c>
      <c r="E566" s="70" t="s">
        <v>6313</v>
      </c>
      <c r="F566" s="70"/>
      <c r="G566" s="71" t="s">
        <v>7459</v>
      </c>
      <c r="H566" s="69" t="s">
        <v>6315</v>
      </c>
      <c r="I566" s="68" t="s">
        <v>758</v>
      </c>
      <c r="J566" s="68" t="s">
        <v>175</v>
      </c>
      <c r="K566" s="68" t="s">
        <v>146</v>
      </c>
      <c r="L566" s="68" t="s">
        <v>6320</v>
      </c>
      <c r="M566" s="68" t="s">
        <v>175</v>
      </c>
      <c r="N566" s="68" t="s">
        <v>184</v>
      </c>
      <c r="O566" s="68" t="s">
        <v>7460</v>
      </c>
      <c r="P566" s="72" t="s">
        <v>6357</v>
      </c>
      <c r="Q566" s="68" t="s">
        <v>6387</v>
      </c>
      <c r="R566" s="68" t="s">
        <v>31</v>
      </c>
      <c r="S566" s="68">
        <v>12</v>
      </c>
      <c r="T566" s="68">
        <v>15</v>
      </c>
      <c r="U566" s="68">
        <v>-0.25</v>
      </c>
      <c r="V566" s="68">
        <v>37.5</v>
      </c>
      <c r="W566" s="68">
        <v>46.5</v>
      </c>
      <c r="X566" s="68">
        <v>-0.24</v>
      </c>
      <c r="Y566" s="68">
        <v>169</v>
      </c>
      <c r="Z566" s="68">
        <v>95.5</v>
      </c>
      <c r="AA566" s="68">
        <v>0.43</v>
      </c>
      <c r="AB566" s="73">
        <v>57696.6</v>
      </c>
      <c r="AC566" s="73">
        <v>32511.54</v>
      </c>
      <c r="AD566" s="73">
        <v>57696.6</v>
      </c>
      <c r="AE566" s="73">
        <v>32511.54</v>
      </c>
      <c r="AF566" s="73"/>
      <c r="AG566" s="73">
        <f>IFERROR(VLOOKUP(J566,'Roll ups'!D:E,2,FALSE),0)</f>
        <v>52239627.039999984</v>
      </c>
      <c r="AH566" s="74">
        <f>IF(Table2[[#This Row],[CATEGORY TTL LOOKUP]]=0,0,IF(Table2[[#This Row],[CATEGORY TTL LOOKUP]]&gt;0,SUM(AB566/AG566)))</f>
        <v>1.1044604119363564E-3</v>
      </c>
      <c r="AI566" s="74" t="str">
        <f>IFERROR(IF(AH566&lt;#REF!,"STRIKE",IF(AH566&gt;=#REF!,"GOOD")),"NO DATA")</f>
        <v>NO DATA</v>
      </c>
      <c r="AJ566" s="75">
        <f>IFERROR(VLOOKUP(K566,'Roll ups'!H:I,2,FALSE),0)</f>
        <v>69119979.479999974</v>
      </c>
      <c r="AK566" s="76">
        <f>IF(Table2[[#This Row],[PRICE TIER LOOKUP]]=0,0,IF(Table2[[#This Row],[PRICE TIER LOOKUP]]&gt;0,SUM(AB566/AJ566)))</f>
        <v>8.3473115058858838E-4</v>
      </c>
      <c r="AL566" s="74" t="e">
        <f>IF(AK566&lt;#REF!,"STRIKE",IF(AK566&gt;=#REF!,"GOOD"))</f>
        <v>#REF!</v>
      </c>
      <c r="AM566" s="75">
        <f>VLOOKUP(H566,'Roll ups'!A:B,2,FALSE)</f>
        <v>325145452.83999985</v>
      </c>
      <c r="AN566" s="77">
        <f t="shared" si="18"/>
        <v>1.7744858338336288E-4</v>
      </c>
      <c r="AO566" s="74" t="str">
        <f>IFERROR(VLOOKUP(Table2[[#This Row],[Product Name]],'Roll ups'!L:P,5,FALSE),"GOOD")</f>
        <v>GOOD</v>
      </c>
      <c r="AP566" s="74">
        <f>Table2[[#This Row],[Retail Dollar Vol Current 12 Mths]]/Table2[[#This Row],[SHELF SALES  LOOKUP]]</f>
        <v>1.7744858338336288E-4</v>
      </c>
      <c r="AQ566" s="69">
        <f t="shared" si="19"/>
        <v>0</v>
      </c>
      <c r="AR56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566" s="69" t="e">
        <f>IF(Table2[[#This Row],[Shelf Dollar Vol Current 12 Mths]]&gt;#REF!,"MEETS $ CRITERIA",IF(Table2[[#This Row],[Shelf Dollar Vol Current 12 Mths]]&lt;#REF!+1,"DOES NOT MEET $ CRITERIA"))</f>
        <v>#REF!</v>
      </c>
      <c r="AT566" s="78"/>
    </row>
    <row r="567" spans="1:46" ht="13.8" x14ac:dyDescent="0.3">
      <c r="A567" s="68" t="s">
        <v>1587</v>
      </c>
      <c r="B567" s="69">
        <v>27605</v>
      </c>
      <c r="C567" s="69">
        <v>447</v>
      </c>
      <c r="D567" s="69" t="s">
        <v>25</v>
      </c>
      <c r="E567" s="70" t="s">
        <v>6313</v>
      </c>
      <c r="F567" s="70"/>
      <c r="G567" s="71" t="s">
        <v>7461</v>
      </c>
      <c r="H567" s="69" t="s">
        <v>6315</v>
      </c>
      <c r="I567" s="68" t="s">
        <v>831</v>
      </c>
      <c r="J567" s="68" t="s">
        <v>175</v>
      </c>
      <c r="K567" s="68" t="s">
        <v>89</v>
      </c>
      <c r="L567" s="68" t="s">
        <v>6320</v>
      </c>
      <c r="M567" s="68" t="s">
        <v>175</v>
      </c>
      <c r="N567" s="68" t="s">
        <v>176</v>
      </c>
      <c r="O567" s="68" t="s">
        <v>7462</v>
      </c>
      <c r="P567" s="72" t="s">
        <v>6357</v>
      </c>
      <c r="Q567" s="68" t="s">
        <v>128</v>
      </c>
      <c r="R567" s="68" t="s">
        <v>60</v>
      </c>
      <c r="S567" s="68">
        <v>19</v>
      </c>
      <c r="T567" s="68">
        <v>23</v>
      </c>
      <c r="U567" s="68">
        <v>-0.21</v>
      </c>
      <c r="V567" s="68">
        <v>91.67</v>
      </c>
      <c r="W567" s="68">
        <v>73.33</v>
      </c>
      <c r="X567" s="68">
        <v>0.2</v>
      </c>
      <c r="Y567" s="68">
        <v>413.75</v>
      </c>
      <c r="Z567" s="68">
        <v>413.92</v>
      </c>
      <c r="AA567" s="68">
        <v>0</v>
      </c>
      <c r="AB567" s="73">
        <v>101282.98</v>
      </c>
      <c r="AC567" s="73">
        <v>101248.02</v>
      </c>
      <c r="AD567" s="73">
        <v>108237</v>
      </c>
      <c r="AE567" s="73">
        <v>108342.16</v>
      </c>
      <c r="AF567" s="73"/>
      <c r="AG567" s="73">
        <f>IFERROR(VLOOKUP(J567,'Roll ups'!D:E,2,FALSE),0)</f>
        <v>52239627.039999984</v>
      </c>
      <c r="AH567" s="74">
        <f>IF(Table2[[#This Row],[CATEGORY TTL LOOKUP]]=0,0,IF(Table2[[#This Row],[CATEGORY TTL LOOKUP]]&gt;0,SUM(AB567/AG567)))</f>
        <v>1.9388151435776411E-3</v>
      </c>
      <c r="AI567" s="74" t="str">
        <f>IFERROR(IF(AH567&lt;#REF!,"STRIKE",IF(AH567&gt;=#REF!,"GOOD")),"NO DATA")</f>
        <v>NO DATA</v>
      </c>
      <c r="AJ567" s="75">
        <f>IFERROR(VLOOKUP(K567,'Roll ups'!H:I,2,FALSE),0)</f>
        <v>75793138.070000067</v>
      </c>
      <c r="AK567" s="76">
        <f>IF(Table2[[#This Row],[PRICE TIER LOOKUP]]=0,0,IF(Table2[[#This Row],[PRICE TIER LOOKUP]]&gt;0,SUM(AB567/AJ567)))</f>
        <v>1.3363080429056565E-3</v>
      </c>
      <c r="AL567" s="74" t="e">
        <f>IF(AK567&lt;#REF!,"STRIKE",IF(AK567&gt;=#REF!,"GOOD"))</f>
        <v>#REF!</v>
      </c>
      <c r="AM567" s="75">
        <f>VLOOKUP(H567,'Roll ups'!A:B,2,FALSE)</f>
        <v>325145452.83999985</v>
      </c>
      <c r="AN567" s="77">
        <f t="shared" si="18"/>
        <v>3.1150052727275913E-4</v>
      </c>
      <c r="AO567" s="74" t="str">
        <f>IFERROR(VLOOKUP(Table2[[#This Row],[Product Name]],'Roll ups'!L:P,5,FALSE),"GOOD")</f>
        <v>GOOD</v>
      </c>
      <c r="AP567" s="74">
        <f>Table2[[#This Row],[Retail Dollar Vol Current 12 Mths]]/Table2[[#This Row],[SHELF SALES  LOOKUP]]</f>
        <v>3.3288794001145732E-4</v>
      </c>
      <c r="AQ567" s="69">
        <f t="shared" si="19"/>
        <v>0</v>
      </c>
      <c r="AR56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567" s="69" t="e">
        <f>IF(Table2[[#This Row],[Shelf Dollar Vol Current 12 Mths]]&gt;#REF!,"MEETS $ CRITERIA",IF(Table2[[#This Row],[Shelf Dollar Vol Current 12 Mths]]&lt;#REF!+1,"DOES NOT MEET $ CRITERIA"))</f>
        <v>#REF!</v>
      </c>
      <c r="AT567" s="78"/>
    </row>
    <row r="568" spans="1:46" ht="13.8" x14ac:dyDescent="0.3">
      <c r="A568" s="68" t="s">
        <v>2404</v>
      </c>
      <c r="B568" s="69">
        <v>27697</v>
      </c>
      <c r="C568" s="69">
        <v>405</v>
      </c>
      <c r="D568" s="69" t="s">
        <v>25</v>
      </c>
      <c r="E568" s="70" t="s">
        <v>6313</v>
      </c>
      <c r="F568" s="70"/>
      <c r="G568" s="71" t="s">
        <v>7463</v>
      </c>
      <c r="H568" s="69" t="s">
        <v>6315</v>
      </c>
      <c r="I568" s="68" t="s">
        <v>831</v>
      </c>
      <c r="J568" s="68" t="s">
        <v>175</v>
      </c>
      <c r="K568" s="68" t="s">
        <v>89</v>
      </c>
      <c r="L568" s="68" t="s">
        <v>132</v>
      </c>
      <c r="M568" s="68" t="s">
        <v>175</v>
      </c>
      <c r="N568" s="68" t="s">
        <v>184</v>
      </c>
      <c r="O568" s="68" t="s">
        <v>7464</v>
      </c>
      <c r="P568" s="72" t="s">
        <v>6357</v>
      </c>
      <c r="Q568" s="68" t="s">
        <v>254</v>
      </c>
      <c r="R568" s="68" t="s">
        <v>60</v>
      </c>
      <c r="S568" s="68">
        <v>15</v>
      </c>
      <c r="T568" s="68">
        <v>11</v>
      </c>
      <c r="U568" s="68">
        <v>0.25</v>
      </c>
      <c r="V568" s="68">
        <v>50.67</v>
      </c>
      <c r="W568" s="68">
        <v>45.5</v>
      </c>
      <c r="X568" s="68">
        <v>0.1</v>
      </c>
      <c r="Y568" s="68">
        <v>197.33</v>
      </c>
      <c r="Z568" s="68">
        <v>198.33</v>
      </c>
      <c r="AA568" s="68">
        <v>-0.01</v>
      </c>
      <c r="AB568" s="73">
        <v>33449.760000000002</v>
      </c>
      <c r="AC568" s="73">
        <v>34024.6</v>
      </c>
      <c r="AD568" s="73">
        <v>35093.760000000002</v>
      </c>
      <c r="AE568" s="73">
        <v>35271.599999999999</v>
      </c>
      <c r="AF568" s="73"/>
      <c r="AG568" s="73">
        <f>IFERROR(VLOOKUP(J568,'Roll ups'!D:E,2,FALSE),0)</f>
        <v>52239627.039999984</v>
      </c>
      <c r="AH568" s="74">
        <f>IF(Table2[[#This Row],[CATEGORY TTL LOOKUP]]=0,0,IF(Table2[[#This Row],[CATEGORY TTL LOOKUP]]&gt;0,SUM(AB568/AG568)))</f>
        <v>6.4031391293026371E-4</v>
      </c>
      <c r="AI568" s="74" t="str">
        <f>IFERROR(IF(AH568&lt;#REF!,"STRIKE",IF(AH568&gt;=#REF!,"GOOD")),"NO DATA")</f>
        <v>NO DATA</v>
      </c>
      <c r="AJ568" s="75">
        <f>IFERROR(VLOOKUP(K568,'Roll ups'!H:I,2,FALSE),0)</f>
        <v>75793138.070000067</v>
      </c>
      <c r="AK568" s="76">
        <f>IF(Table2[[#This Row],[PRICE TIER LOOKUP]]=0,0,IF(Table2[[#This Row],[PRICE TIER LOOKUP]]&gt;0,SUM(AB568/AJ568)))</f>
        <v>4.4132966191618686E-4</v>
      </c>
      <c r="AL568" s="74" t="e">
        <f>IF(AK568&lt;#REF!,"STRIKE",IF(AK568&gt;=#REF!,"GOOD"))</f>
        <v>#REF!</v>
      </c>
      <c r="AM568" s="75">
        <f>VLOOKUP(H568,'Roll ups'!A:B,2,FALSE)</f>
        <v>325145452.83999985</v>
      </c>
      <c r="AN568" s="77">
        <f t="shared" si="18"/>
        <v>1.0287629646311008E-4</v>
      </c>
      <c r="AO568" s="74" t="str">
        <f>IFERROR(VLOOKUP(Table2[[#This Row],[Product Name]],'Roll ups'!L:P,5,FALSE),"GOOD")</f>
        <v>GOOD</v>
      </c>
      <c r="AP568" s="74">
        <f>Table2[[#This Row],[Retail Dollar Vol Current 12 Mths]]/Table2[[#This Row],[SHELF SALES  LOOKUP]]</f>
        <v>1.0793249511402276E-4</v>
      </c>
      <c r="AQ568" s="69">
        <f t="shared" si="19"/>
        <v>0</v>
      </c>
      <c r="AR56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568" s="69" t="e">
        <f>IF(Table2[[#This Row],[Shelf Dollar Vol Current 12 Mths]]&gt;#REF!,"MEETS $ CRITERIA",IF(Table2[[#This Row],[Shelf Dollar Vol Current 12 Mths]]&lt;#REF!+1,"DOES NOT MEET $ CRITERIA"))</f>
        <v>#REF!</v>
      </c>
      <c r="AT568" s="78"/>
    </row>
    <row r="569" spans="1:46" ht="13.8" x14ac:dyDescent="0.3">
      <c r="A569" s="68" t="s">
        <v>2602</v>
      </c>
      <c r="B569" s="69">
        <v>27780</v>
      </c>
      <c r="C569" s="69">
        <v>254</v>
      </c>
      <c r="D569" s="69" t="s">
        <v>25</v>
      </c>
      <c r="E569" s="70" t="s">
        <v>6313</v>
      </c>
      <c r="F569" s="70"/>
      <c r="G569" s="71" t="s">
        <v>7465</v>
      </c>
      <c r="H569" s="69" t="s">
        <v>6315</v>
      </c>
      <c r="I569" s="68" t="s">
        <v>831</v>
      </c>
      <c r="J569" s="68" t="s">
        <v>175</v>
      </c>
      <c r="K569" s="68" t="s">
        <v>89</v>
      </c>
      <c r="L569" s="68" t="s">
        <v>89</v>
      </c>
      <c r="M569" s="68" t="s">
        <v>175</v>
      </c>
      <c r="N569" s="68" t="s">
        <v>184</v>
      </c>
      <c r="O569" s="68" t="s">
        <v>7466</v>
      </c>
      <c r="P569" s="72" t="s">
        <v>6357</v>
      </c>
      <c r="Q569" s="68" t="s">
        <v>6387</v>
      </c>
      <c r="R569" s="68" t="s">
        <v>31</v>
      </c>
      <c r="S569" s="68">
        <v>16</v>
      </c>
      <c r="T569" s="68">
        <v>20.67</v>
      </c>
      <c r="U569" s="68">
        <v>-0.28999999999999998</v>
      </c>
      <c r="V569" s="68">
        <v>44.68</v>
      </c>
      <c r="W569" s="68">
        <v>40.67</v>
      </c>
      <c r="X569" s="68">
        <v>0.09</v>
      </c>
      <c r="Y569" s="68">
        <v>169.38</v>
      </c>
      <c r="Z569" s="68">
        <v>211.38</v>
      </c>
      <c r="AA569" s="68">
        <v>-0.25</v>
      </c>
      <c r="AB569" s="73">
        <v>21640.799999999999</v>
      </c>
      <c r="AC569" s="73">
        <v>28401.599999999999</v>
      </c>
      <c r="AD569" s="73">
        <v>21640.799999999999</v>
      </c>
      <c r="AE569" s="73">
        <v>28401.599999999999</v>
      </c>
      <c r="AF569" s="73"/>
      <c r="AG569" s="73">
        <f>IFERROR(VLOOKUP(J569,'Roll ups'!D:E,2,FALSE),0)</f>
        <v>52239627.039999984</v>
      </c>
      <c r="AH569" s="74">
        <f>IF(Table2[[#This Row],[CATEGORY TTL LOOKUP]]=0,0,IF(Table2[[#This Row],[CATEGORY TTL LOOKUP]]&gt;0,SUM(AB569/AG569)))</f>
        <v>4.1426023167105686E-4</v>
      </c>
      <c r="AI569" s="74" t="str">
        <f>IFERROR(IF(AH569&lt;#REF!,"STRIKE",IF(AH569&gt;=#REF!,"GOOD")),"NO DATA")</f>
        <v>NO DATA</v>
      </c>
      <c r="AJ569" s="75">
        <f>IFERROR(VLOOKUP(K569,'Roll ups'!H:I,2,FALSE),0)</f>
        <v>75793138.070000067</v>
      </c>
      <c r="AK569" s="76">
        <f>IF(Table2[[#This Row],[PRICE TIER LOOKUP]]=0,0,IF(Table2[[#This Row],[PRICE TIER LOOKUP]]&gt;0,SUM(AB569/AJ569)))</f>
        <v>2.8552452835523532E-4</v>
      </c>
      <c r="AL569" s="74" t="e">
        <f>IF(AK569&lt;#REF!,"STRIKE",IF(AK569&gt;=#REF!,"GOOD"))</f>
        <v>#REF!</v>
      </c>
      <c r="AM569" s="75">
        <f>VLOOKUP(H569,'Roll ups'!A:B,2,FALSE)</f>
        <v>325145452.83999985</v>
      </c>
      <c r="AN569" s="77">
        <f t="shared" si="18"/>
        <v>6.6557289394568822E-5</v>
      </c>
      <c r="AO569" s="74" t="str">
        <f>IFERROR(VLOOKUP(Table2[[#This Row],[Product Name]],'Roll ups'!L:P,5,FALSE),"GOOD")</f>
        <v>GOOD</v>
      </c>
      <c r="AP569" s="74">
        <f>Table2[[#This Row],[Retail Dollar Vol Current 12 Mths]]/Table2[[#This Row],[SHELF SALES  LOOKUP]]</f>
        <v>6.6557289394568822E-5</v>
      </c>
      <c r="AQ569" s="69">
        <f t="shared" si="19"/>
        <v>0</v>
      </c>
      <c r="AR56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569" s="69" t="e">
        <f>IF(Table2[[#This Row],[Shelf Dollar Vol Current 12 Mths]]&gt;#REF!,"MEETS $ CRITERIA",IF(Table2[[#This Row],[Shelf Dollar Vol Current 12 Mths]]&lt;#REF!+1,"DOES NOT MEET $ CRITERIA"))</f>
        <v>#REF!</v>
      </c>
      <c r="AT569" s="78"/>
    </row>
    <row r="570" spans="1:46" ht="13.8" x14ac:dyDescent="0.3">
      <c r="A570" s="68" t="s">
        <v>4738</v>
      </c>
      <c r="B570" s="69">
        <v>74740</v>
      </c>
      <c r="C570" s="69">
        <v>335</v>
      </c>
      <c r="D570" s="69" t="s">
        <v>25</v>
      </c>
      <c r="E570" s="70" t="s">
        <v>6313</v>
      </c>
      <c r="F570" s="70"/>
      <c r="G570" s="71" t="s">
        <v>7467</v>
      </c>
      <c r="H570" s="69" t="s">
        <v>6315</v>
      </c>
      <c r="I570" s="68" t="s">
        <v>711</v>
      </c>
      <c r="J570" s="68" t="s">
        <v>175</v>
      </c>
      <c r="K570" s="68" t="s">
        <v>146</v>
      </c>
      <c r="L570" s="68" t="s">
        <v>132</v>
      </c>
      <c r="M570" s="68" t="s">
        <v>175</v>
      </c>
      <c r="N570" s="68" t="s">
        <v>184</v>
      </c>
      <c r="O570" s="68" t="s">
        <v>7468</v>
      </c>
      <c r="P570" s="72" t="s">
        <v>191</v>
      </c>
      <c r="Q570" s="68" t="s">
        <v>747</v>
      </c>
      <c r="R570" s="68" t="s">
        <v>31</v>
      </c>
      <c r="S570" s="68">
        <v>15</v>
      </c>
      <c r="T570" s="68">
        <v>14.17</v>
      </c>
      <c r="U570" s="68">
        <v>0.02</v>
      </c>
      <c r="V570" s="68">
        <v>59.67</v>
      </c>
      <c r="W570" s="68">
        <v>63.17</v>
      </c>
      <c r="X570" s="68">
        <v>-0.06</v>
      </c>
      <c r="Y570" s="68">
        <v>208.58</v>
      </c>
      <c r="Z570" s="68">
        <v>261.33</v>
      </c>
      <c r="AA570" s="68">
        <v>-0.25</v>
      </c>
      <c r="AB570" s="73">
        <v>48076.25</v>
      </c>
      <c r="AC570" s="73">
        <v>58964.160000000003</v>
      </c>
      <c r="AD570" s="73">
        <v>51937.25</v>
      </c>
      <c r="AE570" s="73">
        <v>64658.16</v>
      </c>
      <c r="AF570" s="73"/>
      <c r="AG570" s="73">
        <f>IFERROR(VLOOKUP(J570,'Roll ups'!D:E,2,FALSE),0)</f>
        <v>52239627.039999984</v>
      </c>
      <c r="AH570" s="74">
        <f>IF(Table2[[#This Row],[CATEGORY TTL LOOKUP]]=0,0,IF(Table2[[#This Row],[CATEGORY TTL LOOKUP]]&gt;0,SUM(AB570/AG570)))</f>
        <v>9.2030232074949393E-4</v>
      </c>
      <c r="AI570" s="74" t="str">
        <f>IFERROR(IF(AH570&lt;#REF!,"STRIKE",IF(AH570&gt;=#REF!,"GOOD")),"NO DATA")</f>
        <v>NO DATA</v>
      </c>
      <c r="AJ570" s="75">
        <f>IFERROR(VLOOKUP(K570,'Roll ups'!H:I,2,FALSE),0)</f>
        <v>69119979.479999974</v>
      </c>
      <c r="AK570" s="76">
        <f>IF(Table2[[#This Row],[PRICE TIER LOOKUP]]=0,0,IF(Table2[[#This Row],[PRICE TIER LOOKUP]]&gt;0,SUM(AB570/AJ570)))</f>
        <v>6.9554780487038445E-4</v>
      </c>
      <c r="AL570" s="74" t="e">
        <f>IF(AK570&lt;#REF!,"STRIKE",IF(AK570&gt;=#REF!,"GOOD"))</f>
        <v>#REF!</v>
      </c>
      <c r="AM570" s="75">
        <f>VLOOKUP(H570,'Roll ups'!A:B,2,FALSE)</f>
        <v>325145452.83999985</v>
      </c>
      <c r="AN570" s="77">
        <f t="shared" si="18"/>
        <v>1.4786074841298101E-4</v>
      </c>
      <c r="AO570" s="74" t="str">
        <f>IFERROR(VLOOKUP(Table2[[#This Row],[Product Name]],'Roll ups'!L:P,5,FALSE),"GOOD")</f>
        <v>GOOD</v>
      </c>
      <c r="AP570" s="74">
        <f>Table2[[#This Row],[Retail Dollar Vol Current 12 Mths]]/Table2[[#This Row],[SHELF SALES  LOOKUP]]</f>
        <v>1.5973543393072668E-4</v>
      </c>
      <c r="AQ570" s="69">
        <f t="shared" si="19"/>
        <v>0</v>
      </c>
      <c r="AR57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570" s="69" t="e">
        <f>IF(Table2[[#This Row],[Shelf Dollar Vol Current 12 Mths]]&gt;#REF!,"MEETS $ CRITERIA",IF(Table2[[#This Row],[Shelf Dollar Vol Current 12 Mths]]&lt;#REF!+1,"DOES NOT MEET $ CRITERIA"))</f>
        <v>#REF!</v>
      </c>
      <c r="AT570" s="78"/>
    </row>
    <row r="571" spans="1:46" ht="13.8" x14ac:dyDescent="0.3">
      <c r="A571" s="68" t="s">
        <v>7469</v>
      </c>
      <c r="B571" s="69">
        <v>74805</v>
      </c>
      <c r="C571" s="69">
        <v>471</v>
      </c>
      <c r="D571" s="69" t="s">
        <v>25</v>
      </c>
      <c r="E571" s="70" t="s">
        <v>6313</v>
      </c>
      <c r="F571" s="70"/>
      <c r="G571" s="71" t="s">
        <v>7470</v>
      </c>
      <c r="H571" s="69" t="s">
        <v>6315</v>
      </c>
      <c r="I571" s="68" t="s">
        <v>831</v>
      </c>
      <c r="J571" s="68" t="s">
        <v>175</v>
      </c>
      <c r="K571" s="68" t="s">
        <v>89</v>
      </c>
      <c r="L571" s="68" t="s">
        <v>132</v>
      </c>
      <c r="M571" s="68" t="s">
        <v>175</v>
      </c>
      <c r="N571" s="68" t="s">
        <v>184</v>
      </c>
      <c r="O571" s="68" t="s">
        <v>7471</v>
      </c>
      <c r="P571" s="72" t="s">
        <v>191</v>
      </c>
      <c r="Q571" s="68" t="s">
        <v>49</v>
      </c>
      <c r="R571" s="68" t="s">
        <v>6402</v>
      </c>
      <c r="S571" s="68">
        <v>13</v>
      </c>
      <c r="T571" s="68">
        <v>15</v>
      </c>
      <c r="U571" s="68">
        <v>-0.15</v>
      </c>
      <c r="V571" s="68">
        <v>76.040000000000006</v>
      </c>
      <c r="W571" s="68">
        <v>114</v>
      </c>
      <c r="X571" s="68">
        <v>-0.5</v>
      </c>
      <c r="Y571" s="68">
        <v>295.04000000000002</v>
      </c>
      <c r="Z571" s="68">
        <v>434</v>
      </c>
      <c r="AA571" s="68">
        <v>-0.47</v>
      </c>
      <c r="AB571" s="73">
        <v>62350.68</v>
      </c>
      <c r="AC571" s="73">
        <v>92388</v>
      </c>
      <c r="AD571" s="73">
        <v>65711.679999999993</v>
      </c>
      <c r="AE571" s="73">
        <v>96492</v>
      </c>
      <c r="AF571" s="73"/>
      <c r="AG571" s="73">
        <f>IFERROR(VLOOKUP(J571,'Roll ups'!D:E,2,FALSE),0)</f>
        <v>52239627.039999984</v>
      </c>
      <c r="AH571" s="74">
        <f>IF(Table2[[#This Row],[CATEGORY TTL LOOKUP]]=0,0,IF(Table2[[#This Row],[CATEGORY TTL LOOKUP]]&gt;0,SUM(AB571/AG571)))</f>
        <v>1.1935514002092314E-3</v>
      </c>
      <c r="AI571" s="74" t="str">
        <f>IFERROR(IF(AH571&lt;#REF!,"STRIKE",IF(AH571&gt;=#REF!,"GOOD")),"NO DATA")</f>
        <v>NO DATA</v>
      </c>
      <c r="AJ571" s="75">
        <f>IFERROR(VLOOKUP(K571,'Roll ups'!H:I,2,FALSE),0)</f>
        <v>75793138.070000067</v>
      </c>
      <c r="AK571" s="76">
        <f>IF(Table2[[#This Row],[PRICE TIER LOOKUP]]=0,0,IF(Table2[[#This Row],[PRICE TIER LOOKUP]]&gt;0,SUM(AB571/AJ571)))</f>
        <v>8.2264280893627794E-4</v>
      </c>
      <c r="AL571" s="74" t="e">
        <f>IF(AK571&lt;#REF!,"STRIKE",IF(AK571&gt;=#REF!,"GOOD"))</f>
        <v>#REF!</v>
      </c>
      <c r="AM571" s="75">
        <f>VLOOKUP(H571,'Roll ups'!A:B,2,FALSE)</f>
        <v>325145452.83999985</v>
      </c>
      <c r="AN571" s="77">
        <f t="shared" si="18"/>
        <v>1.9176242341818021E-4</v>
      </c>
      <c r="AO571" s="74" t="str">
        <f>IFERROR(VLOOKUP(Table2[[#This Row],[Product Name]],'Roll ups'!L:P,5,FALSE),"GOOD")</f>
        <v>GOOD</v>
      </c>
      <c r="AP571" s="74">
        <f>Table2[[#This Row],[Retail Dollar Vol Current 12 Mths]]/Table2[[#This Row],[SHELF SALES  LOOKUP]]</f>
        <v>2.0209933562360447E-4</v>
      </c>
      <c r="AQ571" s="69">
        <f t="shared" si="19"/>
        <v>0</v>
      </c>
      <c r="AR57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571" s="69" t="e">
        <f>IF(Table2[[#This Row],[Shelf Dollar Vol Current 12 Mths]]&gt;#REF!,"MEETS $ CRITERIA",IF(Table2[[#This Row],[Shelf Dollar Vol Current 12 Mths]]&lt;#REF!+1,"DOES NOT MEET $ CRITERIA"))</f>
        <v>#REF!</v>
      </c>
      <c r="AT571" s="78"/>
    </row>
    <row r="572" spans="1:46" ht="13.8" x14ac:dyDescent="0.3">
      <c r="A572" s="68" t="s">
        <v>3803</v>
      </c>
      <c r="B572" s="69">
        <v>77768</v>
      </c>
      <c r="C572" s="69">
        <v>384</v>
      </c>
      <c r="D572" s="69" t="s">
        <v>25</v>
      </c>
      <c r="E572" s="70" t="s">
        <v>6313</v>
      </c>
      <c r="F572" s="70"/>
      <c r="G572" s="71" t="s">
        <v>7472</v>
      </c>
      <c r="H572" s="69" t="s">
        <v>6315</v>
      </c>
      <c r="I572" s="68" t="s">
        <v>54</v>
      </c>
      <c r="J572" s="68" t="s">
        <v>175</v>
      </c>
      <c r="K572" s="68" t="s">
        <v>132</v>
      </c>
      <c r="L572" s="68" t="s">
        <v>132</v>
      </c>
      <c r="M572" s="68" t="s">
        <v>175</v>
      </c>
      <c r="N572" s="68" t="s">
        <v>184</v>
      </c>
      <c r="O572" s="68" t="s">
        <v>7473</v>
      </c>
      <c r="P572" s="72" t="s">
        <v>191</v>
      </c>
      <c r="Q572" s="68" t="s">
        <v>161</v>
      </c>
      <c r="R572" s="68" t="s">
        <v>31</v>
      </c>
      <c r="S572" s="68">
        <v>25</v>
      </c>
      <c r="T572" s="68">
        <v>28</v>
      </c>
      <c r="U572" s="68">
        <v>-0.12</v>
      </c>
      <c r="V572" s="68">
        <v>62</v>
      </c>
      <c r="W572" s="68">
        <v>64</v>
      </c>
      <c r="X572" s="68">
        <v>-0.03</v>
      </c>
      <c r="Y572" s="68">
        <v>300</v>
      </c>
      <c r="Z572" s="68">
        <v>297.33</v>
      </c>
      <c r="AA572" s="68">
        <v>0.01</v>
      </c>
      <c r="AB572" s="73">
        <v>63817.08</v>
      </c>
      <c r="AC572" s="73">
        <v>61516.28</v>
      </c>
      <c r="AD572" s="73">
        <v>66420</v>
      </c>
      <c r="AE572" s="73">
        <v>63816.92</v>
      </c>
      <c r="AF572" s="73"/>
      <c r="AG572" s="73">
        <f>IFERROR(VLOOKUP(J572,'Roll ups'!D:E,2,FALSE),0)</f>
        <v>52239627.039999984</v>
      </c>
      <c r="AH572" s="74">
        <f>IF(Table2[[#This Row],[CATEGORY TTL LOOKUP]]=0,0,IF(Table2[[#This Row],[CATEGORY TTL LOOKUP]]&gt;0,SUM(AB572/AG572)))</f>
        <v>1.2216220447197133E-3</v>
      </c>
      <c r="AI572" s="74" t="str">
        <f>IFERROR(IF(AH572&lt;#REF!,"STRIKE",IF(AH572&gt;=#REF!,"GOOD")),"NO DATA")</f>
        <v>NO DATA</v>
      </c>
      <c r="AJ572" s="75">
        <f>IFERROR(VLOOKUP(K572,'Roll ups'!H:I,2,FALSE),0)</f>
        <v>126094742.97999983</v>
      </c>
      <c r="AK572" s="76">
        <f>IF(Table2[[#This Row],[PRICE TIER LOOKUP]]=0,0,IF(Table2[[#This Row],[PRICE TIER LOOKUP]]&gt;0,SUM(AB572/AJ572)))</f>
        <v>5.0610420777115331E-4</v>
      </c>
      <c r="AL572" s="74" t="e">
        <f>IF(AK572&lt;#REF!,"STRIKE",IF(AK572&gt;=#REF!,"GOOD"))</f>
        <v>#REF!</v>
      </c>
      <c r="AM572" s="75">
        <f>VLOOKUP(H572,'Roll ups'!A:B,2,FALSE)</f>
        <v>325145452.83999985</v>
      </c>
      <c r="AN572" s="77">
        <f t="shared" si="18"/>
        <v>1.9627240498855636E-4</v>
      </c>
      <c r="AO572" s="74" t="str">
        <f>IFERROR(VLOOKUP(Table2[[#This Row],[Product Name]],'Roll ups'!L:P,5,FALSE),"GOOD")</f>
        <v>GOOD</v>
      </c>
      <c r="AP572" s="74">
        <f>Table2[[#This Row],[Retail Dollar Vol Current 12 Mths]]/Table2[[#This Row],[SHELF SALES  LOOKUP]]</f>
        <v>2.0427780680877145E-4</v>
      </c>
      <c r="AQ572" s="69">
        <f t="shared" si="19"/>
        <v>0</v>
      </c>
      <c r="AR57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572" s="69" t="e">
        <f>IF(Table2[[#This Row],[Shelf Dollar Vol Current 12 Mths]]&gt;#REF!,"MEETS $ CRITERIA",IF(Table2[[#This Row],[Shelf Dollar Vol Current 12 Mths]]&lt;#REF!+1,"DOES NOT MEET $ CRITERIA"))</f>
        <v>#REF!</v>
      </c>
      <c r="AT572" s="78"/>
    </row>
    <row r="573" spans="1:46" ht="13.8" x14ac:dyDescent="0.3">
      <c r="A573" s="68" t="s">
        <v>3812</v>
      </c>
      <c r="B573" s="69">
        <v>77771</v>
      </c>
      <c r="C573" s="69">
        <v>357</v>
      </c>
      <c r="D573" s="69" t="s">
        <v>25</v>
      </c>
      <c r="E573" s="70" t="s">
        <v>6313</v>
      </c>
      <c r="F573" s="70"/>
      <c r="G573" s="71" t="s">
        <v>7474</v>
      </c>
      <c r="H573" s="69" t="s">
        <v>6315</v>
      </c>
      <c r="I573" s="68" t="s">
        <v>54</v>
      </c>
      <c r="J573" s="68" t="s">
        <v>175</v>
      </c>
      <c r="K573" s="68" t="s">
        <v>132</v>
      </c>
      <c r="L573" s="68" t="s">
        <v>132</v>
      </c>
      <c r="M573" s="68" t="s">
        <v>175</v>
      </c>
      <c r="N573" s="68" t="s">
        <v>184</v>
      </c>
      <c r="O573" s="68" t="s">
        <v>7475</v>
      </c>
      <c r="P573" s="72" t="s">
        <v>191</v>
      </c>
      <c r="Q573" s="68" t="s">
        <v>161</v>
      </c>
      <c r="R573" s="68" t="s">
        <v>31</v>
      </c>
      <c r="S573" s="68">
        <v>54</v>
      </c>
      <c r="T573" s="68">
        <v>42.01</v>
      </c>
      <c r="U573" s="68">
        <v>0.22</v>
      </c>
      <c r="V573" s="68">
        <v>148.69</v>
      </c>
      <c r="W573" s="68">
        <v>118.02</v>
      </c>
      <c r="X573" s="68">
        <v>0.21</v>
      </c>
      <c r="Y573" s="68">
        <v>630.76</v>
      </c>
      <c r="Z573" s="68">
        <v>534.74</v>
      </c>
      <c r="AA573" s="68">
        <v>0.15</v>
      </c>
      <c r="AB573" s="73">
        <v>77193.600000000006</v>
      </c>
      <c r="AC573" s="73">
        <v>65443.199999999997</v>
      </c>
      <c r="AD573" s="73">
        <v>77193.600000000006</v>
      </c>
      <c r="AE573" s="73">
        <v>65443.199999999997</v>
      </c>
      <c r="AF573" s="73"/>
      <c r="AG573" s="73">
        <f>IFERROR(VLOOKUP(J573,'Roll ups'!D:E,2,FALSE),0)</f>
        <v>52239627.039999984</v>
      </c>
      <c r="AH573" s="74">
        <f>IF(Table2[[#This Row],[CATEGORY TTL LOOKUP]]=0,0,IF(Table2[[#This Row],[CATEGORY TTL LOOKUP]]&gt;0,SUM(AB573/AG573)))</f>
        <v>1.4776828314814099E-3</v>
      </c>
      <c r="AI573" s="74" t="str">
        <f>IFERROR(IF(AH573&lt;#REF!,"STRIKE",IF(AH573&gt;=#REF!,"GOOD")),"NO DATA")</f>
        <v>NO DATA</v>
      </c>
      <c r="AJ573" s="75">
        <f>IFERROR(VLOOKUP(K573,'Roll ups'!H:I,2,FALSE),0)</f>
        <v>126094742.97999983</v>
      </c>
      <c r="AK573" s="76">
        <f>IF(Table2[[#This Row],[PRICE TIER LOOKUP]]=0,0,IF(Table2[[#This Row],[PRICE TIER LOOKUP]]&gt;0,SUM(AB573/AJ573)))</f>
        <v>6.1218729802434233E-4</v>
      </c>
      <c r="AL573" s="74" t="e">
        <f>IF(AK573&lt;#REF!,"STRIKE",IF(AK573&gt;=#REF!,"GOOD"))</f>
        <v>#REF!</v>
      </c>
      <c r="AM573" s="75">
        <f>VLOOKUP(H573,'Roll ups'!A:B,2,FALSE)</f>
        <v>325145452.83999985</v>
      </c>
      <c r="AN573" s="77">
        <f t="shared" si="18"/>
        <v>2.374125159240226E-4</v>
      </c>
      <c r="AO573" s="74" t="str">
        <f>IFERROR(VLOOKUP(Table2[[#This Row],[Product Name]],'Roll ups'!L:P,5,FALSE),"GOOD")</f>
        <v>GOOD</v>
      </c>
      <c r="AP573" s="74">
        <f>Table2[[#This Row],[Retail Dollar Vol Current 12 Mths]]/Table2[[#This Row],[SHELF SALES  LOOKUP]]</f>
        <v>2.374125159240226E-4</v>
      </c>
      <c r="AQ573" s="69">
        <f t="shared" si="19"/>
        <v>0</v>
      </c>
      <c r="AR57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573" s="69" t="e">
        <f>IF(Table2[[#This Row],[Shelf Dollar Vol Current 12 Mths]]&gt;#REF!,"MEETS $ CRITERIA",IF(Table2[[#This Row],[Shelf Dollar Vol Current 12 Mths]]&lt;#REF!+1,"DOES NOT MEET $ CRITERIA"))</f>
        <v>#REF!</v>
      </c>
      <c r="AT573" s="78"/>
    </row>
    <row r="574" spans="1:46" ht="13.8" x14ac:dyDescent="0.3">
      <c r="A574" s="68" t="s">
        <v>1166</v>
      </c>
      <c r="B574" s="69">
        <v>77774</v>
      </c>
      <c r="C574" s="69">
        <v>163</v>
      </c>
      <c r="D574" s="69" t="s">
        <v>25</v>
      </c>
      <c r="E574" s="70" t="s">
        <v>6313</v>
      </c>
      <c r="F574" s="70"/>
      <c r="G574" s="71" t="s">
        <v>7476</v>
      </c>
      <c r="H574" s="69" t="s">
        <v>6315</v>
      </c>
      <c r="I574" s="68" t="s">
        <v>54</v>
      </c>
      <c r="J574" s="68" t="s">
        <v>175</v>
      </c>
      <c r="K574" s="68" t="s">
        <v>132</v>
      </c>
      <c r="L574" s="68" t="s">
        <v>132</v>
      </c>
      <c r="M574" s="68" t="s">
        <v>175</v>
      </c>
      <c r="N574" s="68" t="s">
        <v>184</v>
      </c>
      <c r="O574" s="68" t="s">
        <v>7477</v>
      </c>
      <c r="P574" s="72" t="s">
        <v>191</v>
      </c>
      <c r="Q574" s="68" t="s">
        <v>161</v>
      </c>
      <c r="R574" s="68" t="s">
        <v>31</v>
      </c>
      <c r="S574" s="68">
        <v>9</v>
      </c>
      <c r="T574" s="68">
        <v>12.11</v>
      </c>
      <c r="U574" s="68">
        <v>-0.3</v>
      </c>
      <c r="V574" s="68">
        <v>44.44</v>
      </c>
      <c r="W574" s="68">
        <v>50.21</v>
      </c>
      <c r="X574" s="68">
        <v>-0.13</v>
      </c>
      <c r="Y574" s="68">
        <v>216.41</v>
      </c>
      <c r="Z574" s="68">
        <v>271.85000000000002</v>
      </c>
      <c r="AA574" s="68">
        <v>-0.26</v>
      </c>
      <c r="AB574" s="73">
        <v>43461.96</v>
      </c>
      <c r="AC574" s="73">
        <v>54919.11</v>
      </c>
      <c r="AD574" s="73">
        <v>43461.96</v>
      </c>
      <c r="AE574" s="73">
        <v>54919.11</v>
      </c>
      <c r="AF574" s="73"/>
      <c r="AG574" s="73">
        <f>IFERROR(VLOOKUP(J574,'Roll ups'!D:E,2,FALSE),0)</f>
        <v>52239627.039999984</v>
      </c>
      <c r="AH574" s="74">
        <f>IF(Table2[[#This Row],[CATEGORY TTL LOOKUP]]=0,0,IF(Table2[[#This Row],[CATEGORY TTL LOOKUP]]&gt;0,SUM(AB574/AG574)))</f>
        <v>8.3197301479049789E-4</v>
      </c>
      <c r="AI574" s="74" t="str">
        <f>IFERROR(IF(AH574&lt;#REF!,"STRIKE",IF(AH574&gt;=#REF!,"GOOD")),"NO DATA")</f>
        <v>NO DATA</v>
      </c>
      <c r="AJ574" s="75">
        <f>IFERROR(VLOOKUP(K574,'Roll ups'!H:I,2,FALSE),0)</f>
        <v>126094742.97999983</v>
      </c>
      <c r="AK574" s="76">
        <f>IF(Table2[[#This Row],[PRICE TIER LOOKUP]]=0,0,IF(Table2[[#This Row],[PRICE TIER LOOKUP]]&gt;0,SUM(AB574/AJ574)))</f>
        <v>3.4467701803312766E-4</v>
      </c>
      <c r="AL574" s="74" t="e">
        <f>IF(AK574&lt;#REF!,"STRIKE",IF(AK574&gt;=#REF!,"GOOD"))</f>
        <v>#REF!</v>
      </c>
      <c r="AM574" s="75">
        <f>VLOOKUP(H574,'Roll ups'!A:B,2,FALSE)</f>
        <v>325145452.83999985</v>
      </c>
      <c r="AN574" s="77">
        <f t="shared" si="18"/>
        <v>1.3366928437835821E-4</v>
      </c>
      <c r="AO574" s="74" t="str">
        <f>IFERROR(VLOOKUP(Table2[[#This Row],[Product Name]],'Roll ups'!L:P,5,FALSE),"GOOD")</f>
        <v>GOOD</v>
      </c>
      <c r="AP574" s="74">
        <f>Table2[[#This Row],[Retail Dollar Vol Current 12 Mths]]/Table2[[#This Row],[SHELF SALES  LOOKUP]]</f>
        <v>1.3366928437835821E-4</v>
      </c>
      <c r="AQ574" s="69">
        <f t="shared" si="19"/>
        <v>0</v>
      </c>
      <c r="AR57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574" s="69" t="e">
        <f>IF(Table2[[#This Row],[Shelf Dollar Vol Current 12 Mths]]&gt;#REF!,"MEETS $ CRITERIA",IF(Table2[[#This Row],[Shelf Dollar Vol Current 12 Mths]]&lt;#REF!+1,"DOES NOT MEET $ CRITERIA"))</f>
        <v>#REF!</v>
      </c>
      <c r="AT574" s="78"/>
    </row>
    <row r="575" spans="1:46" ht="13.8" x14ac:dyDescent="0.3">
      <c r="A575" s="68" t="s">
        <v>3130</v>
      </c>
      <c r="B575" s="69">
        <v>77776</v>
      </c>
      <c r="C575" s="69">
        <v>755</v>
      </c>
      <c r="D575" s="69" t="s">
        <v>25</v>
      </c>
      <c r="E575" s="70" t="s">
        <v>6313</v>
      </c>
      <c r="F575" s="70"/>
      <c r="G575" s="71" t="s">
        <v>7478</v>
      </c>
      <c r="H575" s="69" t="s">
        <v>6315</v>
      </c>
      <c r="I575" s="68" t="s">
        <v>54</v>
      </c>
      <c r="J575" s="68" t="s">
        <v>175</v>
      </c>
      <c r="K575" s="68" t="s">
        <v>132</v>
      </c>
      <c r="L575" s="68" t="s">
        <v>132</v>
      </c>
      <c r="M575" s="68" t="s">
        <v>175</v>
      </c>
      <c r="N575" s="68" t="s">
        <v>184</v>
      </c>
      <c r="O575" s="68" t="s">
        <v>7479</v>
      </c>
      <c r="P575" s="72" t="s">
        <v>191</v>
      </c>
      <c r="Q575" s="68" t="s">
        <v>161</v>
      </c>
      <c r="R575" s="68" t="s">
        <v>31</v>
      </c>
      <c r="S575" s="68">
        <v>123</v>
      </c>
      <c r="T575" s="68">
        <v>164</v>
      </c>
      <c r="U575" s="68">
        <v>-0.33</v>
      </c>
      <c r="V575" s="68">
        <v>372.42</v>
      </c>
      <c r="W575" s="68">
        <v>467.83</v>
      </c>
      <c r="X575" s="68">
        <v>-0.26</v>
      </c>
      <c r="Y575" s="68">
        <v>1455.25</v>
      </c>
      <c r="Z575" s="68">
        <v>1889.67</v>
      </c>
      <c r="AA575" s="68">
        <v>-0.3</v>
      </c>
      <c r="AB575" s="73">
        <v>300587.26</v>
      </c>
      <c r="AC575" s="73">
        <v>382732.88</v>
      </c>
      <c r="AD575" s="73">
        <v>316913.23</v>
      </c>
      <c r="AE575" s="73">
        <v>405173.2</v>
      </c>
      <c r="AF575" s="73"/>
      <c r="AG575" s="73">
        <f>IFERROR(VLOOKUP(J575,'Roll ups'!D:E,2,FALSE),0)</f>
        <v>52239627.039999984</v>
      </c>
      <c r="AH575" s="74">
        <f>IF(Table2[[#This Row],[CATEGORY TTL LOOKUP]]=0,0,IF(Table2[[#This Row],[CATEGORY TTL LOOKUP]]&gt;0,SUM(AB575/AG575)))</f>
        <v>5.754008537806745E-3</v>
      </c>
      <c r="AI575" s="74" t="str">
        <f>IFERROR(IF(AH575&lt;#REF!,"STRIKE",IF(AH575&gt;=#REF!,"GOOD")),"NO DATA")</f>
        <v>NO DATA</v>
      </c>
      <c r="AJ575" s="75">
        <f>IFERROR(VLOOKUP(K575,'Roll ups'!H:I,2,FALSE),0)</f>
        <v>126094742.97999983</v>
      </c>
      <c r="AK575" s="76">
        <f>IF(Table2[[#This Row],[PRICE TIER LOOKUP]]=0,0,IF(Table2[[#This Row],[PRICE TIER LOOKUP]]&gt;0,SUM(AB575/AJ575)))</f>
        <v>2.383820712078987E-3</v>
      </c>
      <c r="AL575" s="74" t="e">
        <f>IF(AK575&lt;#REF!,"STRIKE",IF(AK575&gt;=#REF!,"GOOD"))</f>
        <v>#REF!</v>
      </c>
      <c r="AM575" s="75">
        <f>VLOOKUP(H575,'Roll ups'!A:B,2,FALSE)</f>
        <v>325145452.83999985</v>
      </c>
      <c r="AN575" s="77">
        <f t="shared" si="18"/>
        <v>9.2447013290361275E-4</v>
      </c>
      <c r="AO575" s="74" t="str">
        <f>IFERROR(VLOOKUP(Table2[[#This Row],[Product Name]],'Roll ups'!L:P,5,FALSE),"GOOD")</f>
        <v>GOOD</v>
      </c>
      <c r="AP575" s="74">
        <f>Table2[[#This Row],[Retail Dollar Vol Current 12 Mths]]/Table2[[#This Row],[SHELF SALES  LOOKUP]]</f>
        <v>9.7468141483113139E-4</v>
      </c>
      <c r="AQ575" s="69">
        <f t="shared" si="19"/>
        <v>0</v>
      </c>
      <c r="AR57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575" s="69" t="e">
        <f>IF(Table2[[#This Row],[Shelf Dollar Vol Current 12 Mths]]&gt;#REF!,"MEETS $ CRITERIA",IF(Table2[[#This Row],[Shelf Dollar Vol Current 12 Mths]]&lt;#REF!+1,"DOES NOT MEET $ CRITERIA"))</f>
        <v>#REF!</v>
      </c>
      <c r="AT575" s="78"/>
    </row>
    <row r="576" spans="1:46" ht="13.8" x14ac:dyDescent="0.3">
      <c r="A576" s="68" t="s">
        <v>3303</v>
      </c>
      <c r="B576" s="69">
        <v>77777</v>
      </c>
      <c r="C576" s="69">
        <v>614</v>
      </c>
      <c r="D576" s="69" t="s">
        <v>25</v>
      </c>
      <c r="E576" s="70" t="s">
        <v>6313</v>
      </c>
      <c r="F576" s="70"/>
      <c r="G576" s="71" t="s">
        <v>7480</v>
      </c>
      <c r="H576" s="69" t="s">
        <v>6315</v>
      </c>
      <c r="I576" s="68" t="s">
        <v>54</v>
      </c>
      <c r="J576" s="68" t="s">
        <v>175</v>
      </c>
      <c r="K576" s="68" t="s">
        <v>132</v>
      </c>
      <c r="L576" s="68" t="s">
        <v>132</v>
      </c>
      <c r="M576" s="68" t="s">
        <v>175</v>
      </c>
      <c r="N576" s="68" t="s">
        <v>184</v>
      </c>
      <c r="O576" s="68" t="s">
        <v>7481</v>
      </c>
      <c r="P576" s="72" t="s">
        <v>191</v>
      </c>
      <c r="Q576" s="68" t="s">
        <v>161</v>
      </c>
      <c r="R576" s="68" t="s">
        <v>31</v>
      </c>
      <c r="S576" s="68">
        <v>37</v>
      </c>
      <c r="T576" s="68">
        <v>48.5</v>
      </c>
      <c r="U576" s="68">
        <v>-0.33</v>
      </c>
      <c r="V576" s="68">
        <v>118</v>
      </c>
      <c r="W576" s="68">
        <v>156</v>
      </c>
      <c r="X576" s="68">
        <v>-0.32</v>
      </c>
      <c r="Y576" s="68">
        <v>513</v>
      </c>
      <c r="Z576" s="68">
        <v>762.87</v>
      </c>
      <c r="AA576" s="68">
        <v>-0.49</v>
      </c>
      <c r="AB576" s="73">
        <v>119282.4</v>
      </c>
      <c r="AC576" s="73">
        <v>148739.57999999999</v>
      </c>
      <c r="AD576" s="73">
        <v>119282.4</v>
      </c>
      <c r="AE576" s="73">
        <v>148739.57999999999</v>
      </c>
      <c r="AF576" s="73"/>
      <c r="AG576" s="73">
        <f>IFERROR(VLOOKUP(J576,'Roll ups'!D:E,2,FALSE),0)</f>
        <v>52239627.039999984</v>
      </c>
      <c r="AH576" s="74">
        <f>IF(Table2[[#This Row],[CATEGORY TTL LOOKUP]]=0,0,IF(Table2[[#This Row],[CATEGORY TTL LOOKUP]]&gt;0,SUM(AB576/AG576)))</f>
        <v>2.2833700537077959E-3</v>
      </c>
      <c r="AI576" s="74" t="str">
        <f>IFERROR(IF(AH576&lt;#REF!,"STRIKE",IF(AH576&gt;=#REF!,"GOOD")),"NO DATA")</f>
        <v>NO DATA</v>
      </c>
      <c r="AJ576" s="75">
        <f>IFERROR(VLOOKUP(K576,'Roll ups'!H:I,2,FALSE),0)</f>
        <v>126094742.97999983</v>
      </c>
      <c r="AK576" s="76">
        <f>IF(Table2[[#This Row],[PRICE TIER LOOKUP]]=0,0,IF(Table2[[#This Row],[PRICE TIER LOOKUP]]&gt;0,SUM(AB576/AJ576)))</f>
        <v>9.459744092497151E-4</v>
      </c>
      <c r="AL576" s="74" t="e">
        <f>IF(AK576&lt;#REF!,"STRIKE",IF(AK576&gt;=#REF!,"GOOD"))</f>
        <v>#REF!</v>
      </c>
      <c r="AM576" s="75">
        <f>VLOOKUP(H576,'Roll ups'!A:B,2,FALSE)</f>
        <v>325145452.83999985</v>
      </c>
      <c r="AN576" s="77">
        <f t="shared" si="18"/>
        <v>3.6685858269928635E-4</v>
      </c>
      <c r="AO576" s="74" t="str">
        <f>IFERROR(VLOOKUP(Table2[[#This Row],[Product Name]],'Roll ups'!L:P,5,FALSE),"GOOD")</f>
        <v>GOOD</v>
      </c>
      <c r="AP576" s="74">
        <f>Table2[[#This Row],[Retail Dollar Vol Current 12 Mths]]/Table2[[#This Row],[SHELF SALES  LOOKUP]]</f>
        <v>3.6685858269928635E-4</v>
      </c>
      <c r="AQ576" s="69">
        <f t="shared" si="19"/>
        <v>0</v>
      </c>
      <c r="AR57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576" s="69" t="e">
        <f>IF(Table2[[#This Row],[Shelf Dollar Vol Current 12 Mths]]&gt;#REF!,"MEETS $ CRITERIA",IF(Table2[[#This Row],[Shelf Dollar Vol Current 12 Mths]]&lt;#REF!+1,"DOES NOT MEET $ CRITERIA"))</f>
        <v>#REF!</v>
      </c>
      <c r="AT576" s="78"/>
    </row>
    <row r="577" spans="1:46" ht="13.8" x14ac:dyDescent="0.3">
      <c r="A577" s="68" t="s">
        <v>3626</v>
      </c>
      <c r="B577" s="69">
        <v>77779</v>
      </c>
      <c r="C577" s="69">
        <v>247</v>
      </c>
      <c r="D577" s="69" t="s">
        <v>25</v>
      </c>
      <c r="E577" s="70" t="s">
        <v>6313</v>
      </c>
      <c r="F577" s="70"/>
      <c r="G577" s="71" t="s">
        <v>7482</v>
      </c>
      <c r="H577" s="69" t="s">
        <v>6315</v>
      </c>
      <c r="I577" s="68" t="s">
        <v>54</v>
      </c>
      <c r="J577" s="68" t="s">
        <v>175</v>
      </c>
      <c r="K577" s="68" t="s">
        <v>132</v>
      </c>
      <c r="L577" s="68" t="s">
        <v>132</v>
      </c>
      <c r="M577" s="68" t="s">
        <v>175</v>
      </c>
      <c r="N577" s="68" t="s">
        <v>184</v>
      </c>
      <c r="O577" s="68" t="s">
        <v>7483</v>
      </c>
      <c r="P577" s="72" t="s">
        <v>191</v>
      </c>
      <c r="Q577" s="68" t="s">
        <v>161</v>
      </c>
      <c r="R577" s="68" t="s">
        <v>31</v>
      </c>
      <c r="S577" s="68">
        <v>19</v>
      </c>
      <c r="T577" s="68">
        <v>32.67</v>
      </c>
      <c r="U577" s="68">
        <v>-0.73</v>
      </c>
      <c r="V577" s="68">
        <v>62.04</v>
      </c>
      <c r="W577" s="68">
        <v>104.24</v>
      </c>
      <c r="X577" s="68">
        <v>-0.68</v>
      </c>
      <c r="Y577" s="68">
        <v>422.39</v>
      </c>
      <c r="Z577" s="68">
        <v>517.27</v>
      </c>
      <c r="AA577" s="68">
        <v>-0.22</v>
      </c>
      <c r="AB577" s="73">
        <v>80073.38</v>
      </c>
      <c r="AC577" s="73">
        <v>97447.84</v>
      </c>
      <c r="AD577" s="73">
        <v>82107.38</v>
      </c>
      <c r="AE577" s="73">
        <v>99229.84</v>
      </c>
      <c r="AF577" s="73"/>
      <c r="AG577" s="73">
        <f>IFERROR(VLOOKUP(J577,'Roll ups'!D:E,2,FALSE),0)</f>
        <v>52239627.039999984</v>
      </c>
      <c r="AH577" s="74">
        <f>IF(Table2[[#This Row],[CATEGORY TTL LOOKUP]]=0,0,IF(Table2[[#This Row],[CATEGORY TTL LOOKUP]]&gt;0,SUM(AB577/AG577)))</f>
        <v>1.5328091821690776E-3</v>
      </c>
      <c r="AI577" s="74" t="str">
        <f>IFERROR(IF(AH577&lt;#REF!,"STRIKE",IF(AH577&gt;=#REF!,"GOOD")),"NO DATA")</f>
        <v>NO DATA</v>
      </c>
      <c r="AJ577" s="75">
        <f>IFERROR(VLOOKUP(K577,'Roll ups'!H:I,2,FALSE),0)</f>
        <v>126094742.97999983</v>
      </c>
      <c r="AK577" s="76">
        <f>IF(Table2[[#This Row],[PRICE TIER LOOKUP]]=0,0,IF(Table2[[#This Row],[PRICE TIER LOOKUP]]&gt;0,SUM(AB577/AJ577)))</f>
        <v>6.3502552214013094E-4</v>
      </c>
      <c r="AL577" s="74" t="e">
        <f>IF(AK577&lt;#REF!,"STRIKE",IF(AK577&gt;=#REF!,"GOOD"))</f>
        <v>#REF!</v>
      </c>
      <c r="AM577" s="75">
        <f>VLOOKUP(H577,'Roll ups'!A:B,2,FALSE)</f>
        <v>325145452.83999985</v>
      </c>
      <c r="AN577" s="77">
        <f t="shared" si="18"/>
        <v>2.4626941358273628E-4</v>
      </c>
      <c r="AO577" s="74" t="str">
        <f>IFERROR(VLOOKUP(Table2[[#This Row],[Product Name]],'Roll ups'!L:P,5,FALSE),"GOOD")</f>
        <v>GOOD</v>
      </c>
      <c r="AP577" s="74">
        <f>Table2[[#This Row],[Retail Dollar Vol Current 12 Mths]]/Table2[[#This Row],[SHELF SALES  LOOKUP]]</f>
        <v>2.5252507541725965E-4</v>
      </c>
      <c r="AQ577" s="69">
        <f t="shared" si="19"/>
        <v>0</v>
      </c>
      <c r="AR57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577" s="69" t="e">
        <f>IF(Table2[[#This Row],[Shelf Dollar Vol Current 12 Mths]]&gt;#REF!,"MEETS $ CRITERIA",IF(Table2[[#This Row],[Shelf Dollar Vol Current 12 Mths]]&lt;#REF!+1,"DOES NOT MEET $ CRITERIA"))</f>
        <v>#REF!</v>
      </c>
      <c r="AT577" s="78"/>
    </row>
    <row r="578" spans="1:46" ht="13.8" x14ac:dyDescent="0.3">
      <c r="A578" s="68" t="s">
        <v>1232</v>
      </c>
      <c r="B578" s="69">
        <v>86668</v>
      </c>
      <c r="C578" s="69">
        <v>317</v>
      </c>
      <c r="D578" s="69" t="s">
        <v>25</v>
      </c>
      <c r="E578" s="70" t="s">
        <v>6313</v>
      </c>
      <c r="F578" s="70"/>
      <c r="G578" s="71" t="s">
        <v>7484</v>
      </c>
      <c r="H578" s="69" t="s">
        <v>6315</v>
      </c>
      <c r="I578" s="68" t="s">
        <v>831</v>
      </c>
      <c r="J578" s="68" t="s">
        <v>175</v>
      </c>
      <c r="K578" s="68" t="s">
        <v>146</v>
      </c>
      <c r="L578" s="68" t="s">
        <v>132</v>
      </c>
      <c r="M578" s="68" t="s">
        <v>175</v>
      </c>
      <c r="N578" s="68" t="s">
        <v>184</v>
      </c>
      <c r="O578" s="68" t="s">
        <v>7485</v>
      </c>
      <c r="P578" s="72" t="s">
        <v>191</v>
      </c>
      <c r="Q578" s="68" t="s">
        <v>49</v>
      </c>
      <c r="R578" s="68" t="s">
        <v>6402</v>
      </c>
      <c r="S578" s="68">
        <v>10</v>
      </c>
      <c r="T578" s="68">
        <v>15.34</v>
      </c>
      <c r="U578" s="68">
        <v>-0.53</v>
      </c>
      <c r="V578" s="68">
        <v>29.35</v>
      </c>
      <c r="W578" s="68">
        <v>39.35</v>
      </c>
      <c r="X578" s="68">
        <v>-0.34</v>
      </c>
      <c r="Y578" s="68">
        <v>131.38999999999999</v>
      </c>
      <c r="Z578" s="68">
        <v>148.05000000000001</v>
      </c>
      <c r="AA578" s="68">
        <v>-0.13</v>
      </c>
      <c r="AB578" s="73">
        <v>29786.400000000001</v>
      </c>
      <c r="AC578" s="73">
        <v>33566.400000000001</v>
      </c>
      <c r="AD578" s="73">
        <v>29786.400000000001</v>
      </c>
      <c r="AE578" s="73">
        <v>33566.400000000001</v>
      </c>
      <c r="AF578" s="73"/>
      <c r="AG578" s="73">
        <f>IFERROR(VLOOKUP(J578,'Roll ups'!D:E,2,FALSE),0)</f>
        <v>52239627.039999984</v>
      </c>
      <c r="AH578" s="74">
        <f>IF(Table2[[#This Row],[CATEGORY TTL LOOKUP]]=0,0,IF(Table2[[#This Row],[CATEGORY TTL LOOKUP]]&gt;0,SUM(AB578/AG578)))</f>
        <v>5.7018783800260469E-4</v>
      </c>
      <c r="AI578" s="74" t="str">
        <f>IFERROR(IF(AH578&lt;#REF!,"STRIKE",IF(AH578&gt;=#REF!,"GOOD")),"NO DATA")</f>
        <v>NO DATA</v>
      </c>
      <c r="AJ578" s="75">
        <f>IFERROR(VLOOKUP(K578,'Roll ups'!H:I,2,FALSE),0)</f>
        <v>69119979.479999974</v>
      </c>
      <c r="AK578" s="76">
        <f>IF(Table2[[#This Row],[PRICE TIER LOOKUP]]=0,0,IF(Table2[[#This Row],[PRICE TIER LOOKUP]]&gt;0,SUM(AB578/AJ578)))</f>
        <v>4.309376279346085E-4</v>
      </c>
      <c r="AL578" s="74" t="e">
        <f>IF(AK578&lt;#REF!,"STRIKE",IF(AK578&gt;=#REF!,"GOOD"))</f>
        <v>#REF!</v>
      </c>
      <c r="AM578" s="75">
        <f>VLOOKUP(H578,'Roll ups'!A:B,2,FALSE)</f>
        <v>325145452.83999985</v>
      </c>
      <c r="AN578" s="77">
        <f t="shared" si="18"/>
        <v>9.1609461980258813E-5</v>
      </c>
      <c r="AO578" s="74" t="str">
        <f>IFERROR(VLOOKUP(Table2[[#This Row],[Product Name]],'Roll ups'!L:P,5,FALSE),"GOOD")</f>
        <v>GOOD</v>
      </c>
      <c r="AP578" s="74">
        <f>Table2[[#This Row],[Retail Dollar Vol Current 12 Mths]]/Table2[[#This Row],[SHELF SALES  LOOKUP]]</f>
        <v>9.1609461980258813E-5</v>
      </c>
      <c r="AQ578" s="69">
        <f t="shared" si="19"/>
        <v>0</v>
      </c>
      <c r="AR57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578" s="69" t="e">
        <f>IF(Table2[[#This Row],[Shelf Dollar Vol Current 12 Mths]]&gt;#REF!,"MEETS $ CRITERIA",IF(Table2[[#This Row],[Shelf Dollar Vol Current 12 Mths]]&lt;#REF!+1,"DOES NOT MEET $ CRITERIA"))</f>
        <v>#REF!</v>
      </c>
      <c r="AT578" s="78"/>
    </row>
    <row r="579" spans="1:46" ht="13.8" x14ac:dyDescent="0.3">
      <c r="A579" s="68" t="s">
        <v>3198</v>
      </c>
      <c r="B579" s="69">
        <v>86669</v>
      </c>
      <c r="C579" s="69">
        <v>799</v>
      </c>
      <c r="D579" s="69" t="s">
        <v>25</v>
      </c>
      <c r="E579" s="70" t="s">
        <v>6313</v>
      </c>
      <c r="F579" s="70"/>
      <c r="G579" s="71" t="s">
        <v>7486</v>
      </c>
      <c r="H579" s="69" t="s">
        <v>6315</v>
      </c>
      <c r="I579" s="68" t="s">
        <v>831</v>
      </c>
      <c r="J579" s="68" t="s">
        <v>175</v>
      </c>
      <c r="K579" s="68" t="s">
        <v>132</v>
      </c>
      <c r="L579" s="68" t="s">
        <v>132</v>
      </c>
      <c r="M579" s="68" t="s">
        <v>175</v>
      </c>
      <c r="N579" s="68" t="s">
        <v>184</v>
      </c>
      <c r="O579" s="68" t="s">
        <v>7487</v>
      </c>
      <c r="P579" s="72" t="s">
        <v>191</v>
      </c>
      <c r="Q579" s="68" t="s">
        <v>49</v>
      </c>
      <c r="R579" s="68" t="s">
        <v>6402</v>
      </c>
      <c r="S579" s="68">
        <v>68</v>
      </c>
      <c r="T579" s="68">
        <v>57</v>
      </c>
      <c r="U579" s="68">
        <v>0.16</v>
      </c>
      <c r="V579" s="68">
        <v>350</v>
      </c>
      <c r="W579" s="68">
        <v>341.96</v>
      </c>
      <c r="X579" s="68">
        <v>0.02</v>
      </c>
      <c r="Y579" s="68">
        <v>1344.13</v>
      </c>
      <c r="Z579" s="68">
        <v>1506.08</v>
      </c>
      <c r="AA579" s="68">
        <v>-0.12</v>
      </c>
      <c r="AB579" s="73">
        <v>285275.52000000002</v>
      </c>
      <c r="AC579" s="73">
        <v>318091.52000000002</v>
      </c>
      <c r="AD579" s="73">
        <v>299363.52</v>
      </c>
      <c r="AE579" s="73">
        <v>335035.52000000002</v>
      </c>
      <c r="AF579" s="73"/>
      <c r="AG579" s="73">
        <f>IFERROR(VLOOKUP(J579,'Roll ups'!D:E,2,FALSE),0)</f>
        <v>52239627.039999984</v>
      </c>
      <c r="AH579" s="74">
        <f>IF(Table2[[#This Row],[CATEGORY TTL LOOKUP]]=0,0,IF(Table2[[#This Row],[CATEGORY TTL LOOKUP]]&gt;0,SUM(AB579/AG579)))</f>
        <v>5.4609026933052944E-3</v>
      </c>
      <c r="AI579" s="74" t="str">
        <f>IFERROR(IF(AH579&lt;#REF!,"STRIKE",IF(AH579&gt;=#REF!,"GOOD")),"NO DATA")</f>
        <v>NO DATA</v>
      </c>
      <c r="AJ579" s="75">
        <f>IFERROR(VLOOKUP(K579,'Roll ups'!H:I,2,FALSE),0)</f>
        <v>126094742.97999983</v>
      </c>
      <c r="AK579" s="76">
        <f>IF(Table2[[#This Row],[PRICE TIER LOOKUP]]=0,0,IF(Table2[[#This Row],[PRICE TIER LOOKUP]]&gt;0,SUM(AB579/AJ579)))</f>
        <v>2.2623902730445171E-3</v>
      </c>
      <c r="AL579" s="74" t="e">
        <f>IF(AK579&lt;#REF!,"STRIKE",IF(AK579&gt;=#REF!,"GOOD"))</f>
        <v>#REF!</v>
      </c>
      <c r="AM579" s="75">
        <f>VLOOKUP(H579,'Roll ups'!A:B,2,FALSE)</f>
        <v>325145452.83999985</v>
      </c>
      <c r="AN579" s="77">
        <f t="shared" si="18"/>
        <v>8.7737816262920541E-4</v>
      </c>
      <c r="AO579" s="74" t="str">
        <f>IFERROR(VLOOKUP(Table2[[#This Row],[Product Name]],'Roll ups'!L:P,5,FALSE),"GOOD")</f>
        <v>GOOD</v>
      </c>
      <c r="AP579" s="74">
        <f>Table2[[#This Row],[Retail Dollar Vol Current 12 Mths]]/Table2[[#This Row],[SHELF SALES  LOOKUP]]</f>
        <v>9.2070646347717242E-4</v>
      </c>
      <c r="AQ579" s="69">
        <f t="shared" si="19"/>
        <v>0</v>
      </c>
      <c r="AR57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579" s="69" t="e">
        <f>IF(Table2[[#This Row],[Shelf Dollar Vol Current 12 Mths]]&gt;#REF!,"MEETS $ CRITERIA",IF(Table2[[#This Row],[Shelf Dollar Vol Current 12 Mths]]&lt;#REF!+1,"DOES NOT MEET $ CRITERIA"))</f>
        <v>#REF!</v>
      </c>
      <c r="AT579" s="78"/>
    </row>
    <row r="580" spans="1:46" ht="13.8" x14ac:dyDescent="0.3">
      <c r="A580" s="68" t="s">
        <v>3083</v>
      </c>
      <c r="B580" s="69">
        <v>86670</v>
      </c>
      <c r="C580" s="69">
        <v>830</v>
      </c>
      <c r="D580" s="69" t="s">
        <v>25</v>
      </c>
      <c r="E580" s="70" t="s">
        <v>6313</v>
      </c>
      <c r="F580" s="70"/>
      <c r="G580" s="71" t="s">
        <v>7488</v>
      </c>
      <c r="H580" s="69" t="s">
        <v>6315</v>
      </c>
      <c r="I580" s="68" t="s">
        <v>831</v>
      </c>
      <c r="J580" s="68" t="s">
        <v>175</v>
      </c>
      <c r="K580" s="68" t="s">
        <v>132</v>
      </c>
      <c r="L580" s="68" t="s">
        <v>132</v>
      </c>
      <c r="M580" s="68" t="s">
        <v>175</v>
      </c>
      <c r="N580" s="68" t="s">
        <v>184</v>
      </c>
      <c r="O580" s="68" t="s">
        <v>7489</v>
      </c>
      <c r="P580" s="72" t="s">
        <v>191</v>
      </c>
      <c r="Q580" s="68" t="s">
        <v>49</v>
      </c>
      <c r="R580" s="68" t="s">
        <v>6402</v>
      </c>
      <c r="S580" s="68">
        <v>237</v>
      </c>
      <c r="T580" s="68">
        <v>284</v>
      </c>
      <c r="U580" s="68">
        <v>-0.2</v>
      </c>
      <c r="V580" s="68">
        <v>457.33</v>
      </c>
      <c r="W580" s="68">
        <v>464.92</v>
      </c>
      <c r="X580" s="68">
        <v>-0.02</v>
      </c>
      <c r="Y580" s="68">
        <v>1826.92</v>
      </c>
      <c r="Z580" s="68">
        <v>1973.17</v>
      </c>
      <c r="AA580" s="68">
        <v>-0.08</v>
      </c>
      <c r="AB580" s="73">
        <v>422880</v>
      </c>
      <c r="AC580" s="73">
        <v>437102.12</v>
      </c>
      <c r="AD580" s="73">
        <v>438460</v>
      </c>
      <c r="AE580" s="73">
        <v>454084.12</v>
      </c>
      <c r="AF580" s="73"/>
      <c r="AG580" s="73">
        <f>IFERROR(VLOOKUP(J580,'Roll ups'!D:E,2,FALSE),0)</f>
        <v>52239627.039999984</v>
      </c>
      <c r="AH580" s="74">
        <f>IF(Table2[[#This Row],[CATEGORY TTL LOOKUP]]=0,0,IF(Table2[[#This Row],[CATEGORY TTL LOOKUP]]&gt;0,SUM(AB580/AG580)))</f>
        <v>8.0950041943484777E-3</v>
      </c>
      <c r="AI580" s="74" t="str">
        <f>IFERROR(IF(AH580&lt;#REF!,"STRIKE",IF(AH580&gt;=#REF!,"GOOD")),"NO DATA")</f>
        <v>NO DATA</v>
      </c>
      <c r="AJ580" s="75">
        <f>IFERROR(VLOOKUP(K580,'Roll ups'!H:I,2,FALSE),0)</f>
        <v>126094742.97999983</v>
      </c>
      <c r="AK580" s="76">
        <f>IF(Table2[[#This Row],[PRICE TIER LOOKUP]]=0,0,IF(Table2[[#This Row],[PRICE TIER LOOKUP]]&gt;0,SUM(AB580/AJ580)))</f>
        <v>3.3536687573650389E-3</v>
      </c>
      <c r="AL580" s="74" t="e">
        <f>IF(AK580&lt;#REF!,"STRIKE",IF(AK580&gt;=#REF!,"GOOD"))</f>
        <v>#REF!</v>
      </c>
      <c r="AM580" s="75">
        <f>VLOOKUP(H580,'Roll ups'!A:B,2,FALSE)</f>
        <v>325145452.83999985</v>
      </c>
      <c r="AN580" s="77">
        <f t="shared" si="18"/>
        <v>1.3005871566289262E-3</v>
      </c>
      <c r="AO580" s="74" t="str">
        <f>IFERROR(VLOOKUP(Table2[[#This Row],[Product Name]],'Roll ups'!L:P,5,FALSE),"GOOD")</f>
        <v>GOOD</v>
      </c>
      <c r="AP580" s="74">
        <f>Table2[[#This Row],[Retail Dollar Vol Current 12 Mths]]/Table2[[#This Row],[SHELF SALES  LOOKUP]]</f>
        <v>1.3485041730408602E-3</v>
      </c>
      <c r="AQ580" s="69">
        <f t="shared" si="19"/>
        <v>0</v>
      </c>
      <c r="AR58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580" s="69" t="e">
        <f>IF(Table2[[#This Row],[Shelf Dollar Vol Current 12 Mths]]&gt;#REF!,"MEETS $ CRITERIA",IF(Table2[[#This Row],[Shelf Dollar Vol Current 12 Mths]]&lt;#REF!+1,"DOES NOT MEET $ CRITERIA"))</f>
        <v>#REF!</v>
      </c>
      <c r="AT580" s="78"/>
    </row>
    <row r="581" spans="1:46" ht="13.8" x14ac:dyDescent="0.3">
      <c r="A581" s="68" t="s">
        <v>3279</v>
      </c>
      <c r="B581" s="69">
        <v>86672</v>
      </c>
      <c r="C581" s="69">
        <v>573</v>
      </c>
      <c r="D581" s="69" t="s">
        <v>25</v>
      </c>
      <c r="E581" s="70" t="s">
        <v>6313</v>
      </c>
      <c r="F581" s="70"/>
      <c r="G581" s="71" t="s">
        <v>7490</v>
      </c>
      <c r="H581" s="69" t="s">
        <v>6315</v>
      </c>
      <c r="I581" s="68" t="s">
        <v>831</v>
      </c>
      <c r="J581" s="68" t="s">
        <v>175</v>
      </c>
      <c r="K581" s="68" t="s">
        <v>132</v>
      </c>
      <c r="L581" s="68" t="s">
        <v>132</v>
      </c>
      <c r="M581" s="68" t="s">
        <v>175</v>
      </c>
      <c r="N581" s="68" t="s">
        <v>184</v>
      </c>
      <c r="O581" s="68" t="s">
        <v>7491</v>
      </c>
      <c r="P581" s="72" t="s">
        <v>191</v>
      </c>
      <c r="Q581" s="68" t="s">
        <v>49</v>
      </c>
      <c r="R581" s="68" t="s">
        <v>6402</v>
      </c>
      <c r="S581" s="68">
        <v>16</v>
      </c>
      <c r="T581" s="68">
        <v>47.99</v>
      </c>
      <c r="U581" s="68">
        <v>-1.96</v>
      </c>
      <c r="V581" s="68">
        <v>72.209999999999994</v>
      </c>
      <c r="W581" s="68">
        <v>126.54</v>
      </c>
      <c r="X581" s="68">
        <v>-0.75</v>
      </c>
      <c r="Y581" s="68">
        <v>563.04</v>
      </c>
      <c r="Z581" s="68">
        <v>567.94000000000005</v>
      </c>
      <c r="AA581" s="68">
        <v>-0.01</v>
      </c>
      <c r="AB581" s="73">
        <v>111867.44</v>
      </c>
      <c r="AC581" s="73">
        <v>113963.96</v>
      </c>
      <c r="AD581" s="73">
        <v>114435.44</v>
      </c>
      <c r="AE581" s="73">
        <v>115428.96</v>
      </c>
      <c r="AF581" s="73"/>
      <c r="AG581" s="73">
        <f>IFERROR(VLOOKUP(J581,'Roll ups'!D:E,2,FALSE),0)</f>
        <v>52239627.039999984</v>
      </c>
      <c r="AH581" s="74">
        <f>IF(Table2[[#This Row],[CATEGORY TTL LOOKUP]]=0,0,IF(Table2[[#This Row],[CATEGORY TTL LOOKUP]]&gt;0,SUM(AB581/AG581)))</f>
        <v>2.1414287646874448E-3</v>
      </c>
      <c r="AI581" s="74" t="str">
        <f>IFERROR(IF(AH581&lt;#REF!,"STRIKE",IF(AH581&gt;=#REF!,"GOOD")),"NO DATA")</f>
        <v>NO DATA</v>
      </c>
      <c r="AJ581" s="75">
        <f>IFERROR(VLOOKUP(K581,'Roll ups'!H:I,2,FALSE),0)</f>
        <v>126094742.97999983</v>
      </c>
      <c r="AK581" s="76">
        <f>IF(Table2[[#This Row],[PRICE TIER LOOKUP]]=0,0,IF(Table2[[#This Row],[PRICE TIER LOOKUP]]&gt;0,SUM(AB581/AJ581)))</f>
        <v>8.8716973726449125E-4</v>
      </c>
      <c r="AL581" s="74" t="e">
        <f>IF(AK581&lt;#REF!,"STRIKE",IF(AK581&gt;=#REF!,"GOOD"))</f>
        <v>#REF!</v>
      </c>
      <c r="AM581" s="75">
        <f>VLOOKUP(H581,'Roll ups'!A:B,2,FALSE)</f>
        <v>325145452.83999985</v>
      </c>
      <c r="AN581" s="77">
        <f t="shared" si="18"/>
        <v>3.4405352749942536E-4</v>
      </c>
      <c r="AO581" s="74" t="str">
        <f>IFERROR(VLOOKUP(Table2[[#This Row],[Product Name]],'Roll ups'!L:P,5,FALSE),"GOOD")</f>
        <v>GOOD</v>
      </c>
      <c r="AP581" s="74">
        <f>Table2[[#This Row],[Retail Dollar Vol Current 12 Mths]]/Table2[[#This Row],[SHELF SALES  LOOKUP]]</f>
        <v>3.5195153123150793E-4</v>
      </c>
      <c r="AQ581" s="69">
        <f t="shared" si="19"/>
        <v>0</v>
      </c>
      <c r="AR58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581" s="69" t="e">
        <f>IF(Table2[[#This Row],[Shelf Dollar Vol Current 12 Mths]]&gt;#REF!,"MEETS $ CRITERIA",IF(Table2[[#This Row],[Shelf Dollar Vol Current 12 Mths]]&lt;#REF!+1,"DOES NOT MEET $ CRITERIA"))</f>
        <v>#REF!</v>
      </c>
      <c r="AT581" s="78"/>
    </row>
    <row r="582" spans="1:46" ht="13.8" x14ac:dyDescent="0.3">
      <c r="A582" s="68" t="s">
        <v>3333</v>
      </c>
      <c r="B582" s="69">
        <v>86692</v>
      </c>
      <c r="C582" s="69">
        <v>484</v>
      </c>
      <c r="D582" s="69" t="s">
        <v>25</v>
      </c>
      <c r="E582" s="70" t="s">
        <v>6313</v>
      </c>
      <c r="F582" s="70"/>
      <c r="G582" s="71" t="s">
        <v>7492</v>
      </c>
      <c r="H582" s="69" t="s">
        <v>6315</v>
      </c>
      <c r="I582" s="68" t="s">
        <v>812</v>
      </c>
      <c r="J582" s="68" t="s">
        <v>175</v>
      </c>
      <c r="K582" s="68" t="s">
        <v>132</v>
      </c>
      <c r="L582" s="68" t="s">
        <v>132</v>
      </c>
      <c r="M582" s="68" t="s">
        <v>175</v>
      </c>
      <c r="N582" s="68" t="s">
        <v>184</v>
      </c>
      <c r="O582" s="68" t="s">
        <v>7493</v>
      </c>
      <c r="P582" s="72" t="s">
        <v>191</v>
      </c>
      <c r="Q582" s="68" t="s">
        <v>49</v>
      </c>
      <c r="R582" s="68" t="s">
        <v>6402</v>
      </c>
      <c r="S582" s="68">
        <v>38</v>
      </c>
      <c r="T582" s="68">
        <v>63</v>
      </c>
      <c r="U582" s="68">
        <v>-0.65</v>
      </c>
      <c r="V582" s="68">
        <v>82.25</v>
      </c>
      <c r="W582" s="68">
        <v>108.92</v>
      </c>
      <c r="X582" s="68">
        <v>-0.32</v>
      </c>
      <c r="Y582" s="68">
        <v>387.25</v>
      </c>
      <c r="Z582" s="68">
        <v>420.75</v>
      </c>
      <c r="AA582" s="68">
        <v>-0.09</v>
      </c>
      <c r="AB582" s="73">
        <v>89266</v>
      </c>
      <c r="AC582" s="73">
        <v>94350.66</v>
      </c>
      <c r="AD582" s="73">
        <v>92940</v>
      </c>
      <c r="AE582" s="73">
        <v>96882.66</v>
      </c>
      <c r="AF582" s="73"/>
      <c r="AG582" s="73">
        <f>IFERROR(VLOOKUP(J582,'Roll ups'!D:E,2,FALSE),0)</f>
        <v>52239627.039999984</v>
      </c>
      <c r="AH582" s="74">
        <f>IF(Table2[[#This Row],[CATEGORY TTL LOOKUP]]=0,0,IF(Table2[[#This Row],[CATEGORY TTL LOOKUP]]&gt;0,SUM(AB582/AG582)))</f>
        <v>1.7087794277636946E-3</v>
      </c>
      <c r="AI582" s="74" t="str">
        <f>IFERROR(IF(AH582&lt;#REF!,"STRIKE",IF(AH582&gt;=#REF!,"GOOD")),"NO DATA")</f>
        <v>NO DATA</v>
      </c>
      <c r="AJ582" s="75">
        <f>IFERROR(VLOOKUP(K582,'Roll ups'!H:I,2,FALSE),0)</f>
        <v>126094742.97999983</v>
      </c>
      <c r="AK582" s="76">
        <f>IF(Table2[[#This Row],[PRICE TIER LOOKUP]]=0,0,IF(Table2[[#This Row],[PRICE TIER LOOKUP]]&gt;0,SUM(AB582/AJ582)))</f>
        <v>7.079280062782529E-4</v>
      </c>
      <c r="AL582" s="74" t="e">
        <f>IF(AK582&lt;#REF!,"STRIKE",IF(AK582&gt;=#REF!,"GOOD"))</f>
        <v>#REF!</v>
      </c>
      <c r="AM582" s="75">
        <f>VLOOKUP(H582,'Roll ups'!A:B,2,FALSE)</f>
        <v>325145452.83999985</v>
      </c>
      <c r="AN582" s="77">
        <f t="shared" ref="AN582:AN645" si="20">AB582/AM582</f>
        <v>2.7454174499535973E-4</v>
      </c>
      <c r="AO582" s="74" t="str">
        <f>IFERROR(VLOOKUP(Table2[[#This Row],[Product Name]],'Roll ups'!L:P,5,FALSE),"GOOD")</f>
        <v>GOOD</v>
      </c>
      <c r="AP582" s="74">
        <f>Table2[[#This Row],[Retail Dollar Vol Current 12 Mths]]/Table2[[#This Row],[SHELF SALES  LOOKUP]]</f>
        <v>2.8584130329429718E-4</v>
      </c>
      <c r="AQ582" s="69">
        <f t="shared" ref="AQ582:AQ645" si="21">COUNTIF(AG582:AO582,"Strike")</f>
        <v>0</v>
      </c>
      <c r="AR58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582" s="69" t="e">
        <f>IF(Table2[[#This Row],[Shelf Dollar Vol Current 12 Mths]]&gt;#REF!,"MEETS $ CRITERIA",IF(Table2[[#This Row],[Shelf Dollar Vol Current 12 Mths]]&lt;#REF!+1,"DOES NOT MEET $ CRITERIA"))</f>
        <v>#REF!</v>
      </c>
      <c r="AT582" s="78"/>
    </row>
    <row r="583" spans="1:46" ht="13.8" x14ac:dyDescent="0.3">
      <c r="A583" s="68" t="s">
        <v>3660</v>
      </c>
      <c r="B583" s="69">
        <v>86693</v>
      </c>
      <c r="C583" s="69">
        <v>348</v>
      </c>
      <c r="D583" s="69" t="s">
        <v>25</v>
      </c>
      <c r="E583" s="70" t="s">
        <v>6313</v>
      </c>
      <c r="F583" s="70"/>
      <c r="G583" s="71" t="s">
        <v>7494</v>
      </c>
      <c r="H583" s="69" t="s">
        <v>6315</v>
      </c>
      <c r="I583" s="68" t="s">
        <v>812</v>
      </c>
      <c r="J583" s="68" t="s">
        <v>175</v>
      </c>
      <c r="K583" s="68" t="s">
        <v>132</v>
      </c>
      <c r="L583" s="68" t="s">
        <v>132</v>
      </c>
      <c r="M583" s="68" t="s">
        <v>175</v>
      </c>
      <c r="N583" s="68" t="s">
        <v>184</v>
      </c>
      <c r="O583" s="68" t="s">
        <v>7495</v>
      </c>
      <c r="P583" s="72" t="s">
        <v>191</v>
      </c>
      <c r="Q583" s="68" t="s">
        <v>49</v>
      </c>
      <c r="R583" s="68" t="s">
        <v>6402</v>
      </c>
      <c r="S583" s="68">
        <v>9</v>
      </c>
      <c r="T583" s="68">
        <v>13.33</v>
      </c>
      <c r="U583" s="68">
        <v>-0.43</v>
      </c>
      <c r="V583" s="68">
        <v>29.33</v>
      </c>
      <c r="W583" s="68">
        <v>24.33</v>
      </c>
      <c r="X583" s="68">
        <v>0.17</v>
      </c>
      <c r="Y583" s="68">
        <v>165.75</v>
      </c>
      <c r="Z583" s="68">
        <v>251.41</v>
      </c>
      <c r="AA583" s="68">
        <v>-0.52</v>
      </c>
      <c r="AB583" s="73">
        <v>33125.360000000001</v>
      </c>
      <c r="AC583" s="73">
        <v>50090.54</v>
      </c>
      <c r="AD583" s="73">
        <v>33689.360000000001</v>
      </c>
      <c r="AE583" s="73">
        <v>51098.54</v>
      </c>
      <c r="AF583" s="73"/>
      <c r="AG583" s="73">
        <f>IFERROR(VLOOKUP(J583,'Roll ups'!D:E,2,FALSE),0)</f>
        <v>52239627.039999984</v>
      </c>
      <c r="AH583" s="74">
        <f>IF(Table2[[#This Row],[CATEGORY TTL LOOKUP]]=0,0,IF(Table2[[#This Row],[CATEGORY TTL LOOKUP]]&gt;0,SUM(AB583/AG583)))</f>
        <v>6.3410406767712652E-4</v>
      </c>
      <c r="AI583" s="74" t="str">
        <f>IFERROR(IF(AH583&lt;#REF!,"STRIKE",IF(AH583&gt;=#REF!,"GOOD")),"NO DATA")</f>
        <v>NO DATA</v>
      </c>
      <c r="AJ583" s="75">
        <f>IFERROR(VLOOKUP(K583,'Roll ups'!H:I,2,FALSE),0)</f>
        <v>126094742.97999983</v>
      </c>
      <c r="AK583" s="76">
        <f>IF(Table2[[#This Row],[PRICE TIER LOOKUP]]=0,0,IF(Table2[[#This Row],[PRICE TIER LOOKUP]]&gt;0,SUM(AB583/AJ583)))</f>
        <v>2.6270214932952511E-4</v>
      </c>
      <c r="AL583" s="74" t="e">
        <f>IF(AK583&lt;#REF!,"STRIKE",IF(AK583&gt;=#REF!,"GOOD"))</f>
        <v>#REF!</v>
      </c>
      <c r="AM583" s="75">
        <f>VLOOKUP(H583,'Roll ups'!A:B,2,FALSE)</f>
        <v>325145452.83999985</v>
      </c>
      <c r="AN583" s="77">
        <f t="shared" si="20"/>
        <v>1.0187858913807597E-4</v>
      </c>
      <c r="AO583" s="74" t="str">
        <f>IFERROR(VLOOKUP(Table2[[#This Row],[Product Name]],'Roll ups'!L:P,5,FALSE),"GOOD")</f>
        <v>GOOD</v>
      </c>
      <c r="AP583" s="74">
        <f>Table2[[#This Row],[Retail Dollar Vol Current 12 Mths]]/Table2[[#This Row],[SHELF SALES  LOOKUP]]</f>
        <v>1.0361319743437447E-4</v>
      </c>
      <c r="AQ583" s="69">
        <f t="shared" si="21"/>
        <v>0</v>
      </c>
      <c r="AR58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583" s="69" t="e">
        <f>IF(Table2[[#This Row],[Shelf Dollar Vol Current 12 Mths]]&gt;#REF!,"MEETS $ CRITERIA",IF(Table2[[#This Row],[Shelf Dollar Vol Current 12 Mths]]&lt;#REF!+1,"DOES NOT MEET $ CRITERIA"))</f>
        <v>#REF!</v>
      </c>
      <c r="AT583" s="78"/>
    </row>
    <row r="584" spans="1:46" ht="13.8" x14ac:dyDescent="0.3">
      <c r="A584" s="68" t="s">
        <v>3653</v>
      </c>
      <c r="B584" s="69">
        <v>86698</v>
      </c>
      <c r="C584" s="69">
        <v>337</v>
      </c>
      <c r="D584" s="69" t="s">
        <v>25</v>
      </c>
      <c r="E584" s="70" t="s">
        <v>6313</v>
      </c>
      <c r="F584" s="70"/>
      <c r="G584" s="71" t="s">
        <v>7496</v>
      </c>
      <c r="H584" s="69" t="s">
        <v>6315</v>
      </c>
      <c r="I584" s="68" t="s">
        <v>812</v>
      </c>
      <c r="J584" s="68" t="s">
        <v>175</v>
      </c>
      <c r="K584" s="68" t="s">
        <v>132</v>
      </c>
      <c r="L584" s="68" t="s">
        <v>132</v>
      </c>
      <c r="M584" s="68" t="s">
        <v>175</v>
      </c>
      <c r="N584" s="68" t="s">
        <v>184</v>
      </c>
      <c r="O584" s="68" t="s">
        <v>7497</v>
      </c>
      <c r="P584" s="72" t="s">
        <v>191</v>
      </c>
      <c r="Q584" s="68" t="s">
        <v>49</v>
      </c>
      <c r="R584" s="68" t="s">
        <v>6402</v>
      </c>
      <c r="S584" s="68">
        <v>10</v>
      </c>
      <c r="T584" s="68">
        <v>18</v>
      </c>
      <c r="U584" s="68">
        <v>-0.8</v>
      </c>
      <c r="V584" s="68">
        <v>48</v>
      </c>
      <c r="W584" s="68">
        <v>58.96</v>
      </c>
      <c r="X584" s="68">
        <v>-0.23</v>
      </c>
      <c r="Y584" s="68">
        <v>226</v>
      </c>
      <c r="Z584" s="68">
        <v>232.96</v>
      </c>
      <c r="AA584" s="68">
        <v>-0.03</v>
      </c>
      <c r="AB584" s="73">
        <v>47982.720000000001</v>
      </c>
      <c r="AC584" s="73">
        <v>49851.199999999997</v>
      </c>
      <c r="AD584" s="73">
        <v>50334.720000000001</v>
      </c>
      <c r="AE584" s="73">
        <v>51747.199999999997</v>
      </c>
      <c r="AF584" s="73"/>
      <c r="AG584" s="73">
        <f>IFERROR(VLOOKUP(J584,'Roll ups'!D:E,2,FALSE),0)</f>
        <v>52239627.039999984</v>
      </c>
      <c r="AH584" s="74">
        <f>IF(Table2[[#This Row],[CATEGORY TTL LOOKUP]]=0,0,IF(Table2[[#This Row],[CATEGORY TTL LOOKUP]]&gt;0,SUM(AB584/AG584)))</f>
        <v>9.1851191746180618E-4</v>
      </c>
      <c r="AI584" s="74" t="str">
        <f>IFERROR(IF(AH584&lt;#REF!,"STRIKE",IF(AH584&gt;=#REF!,"GOOD")),"NO DATA")</f>
        <v>NO DATA</v>
      </c>
      <c r="AJ584" s="75">
        <f>IFERROR(VLOOKUP(K584,'Roll ups'!H:I,2,FALSE),0)</f>
        <v>126094742.97999983</v>
      </c>
      <c r="AK584" s="76">
        <f>IF(Table2[[#This Row],[PRICE TIER LOOKUP]]=0,0,IF(Table2[[#This Row],[PRICE TIER LOOKUP]]&gt;0,SUM(AB584/AJ584)))</f>
        <v>3.8052910744749009E-4</v>
      </c>
      <c r="AL584" s="74" t="e">
        <f>IF(AK584&lt;#REF!,"STRIKE",IF(AK584&gt;=#REF!,"GOOD"))</f>
        <v>#REF!</v>
      </c>
      <c r="AM584" s="75">
        <f>VLOOKUP(H584,'Roll ups'!A:B,2,FALSE)</f>
        <v>325145452.83999985</v>
      </c>
      <c r="AN584" s="77">
        <f t="shared" si="20"/>
        <v>1.4757309253717819E-4</v>
      </c>
      <c r="AO584" s="74" t="str">
        <f>IFERROR(VLOOKUP(Table2[[#This Row],[Product Name]],'Roll ups'!L:P,5,FALSE),"GOOD")</f>
        <v>GOOD</v>
      </c>
      <c r="AP584" s="74">
        <f>Table2[[#This Row],[Retail Dollar Vol Current 12 Mths]]/Table2[[#This Row],[SHELF SALES  LOOKUP]]</f>
        <v>1.5480677819833792E-4</v>
      </c>
      <c r="AQ584" s="69">
        <f t="shared" si="21"/>
        <v>0</v>
      </c>
      <c r="AR58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584" s="69" t="e">
        <f>IF(Table2[[#This Row],[Shelf Dollar Vol Current 12 Mths]]&gt;#REF!,"MEETS $ CRITERIA",IF(Table2[[#This Row],[Shelf Dollar Vol Current 12 Mths]]&lt;#REF!+1,"DOES NOT MEET $ CRITERIA"))</f>
        <v>#REF!</v>
      </c>
      <c r="AT584" s="78"/>
    </row>
    <row r="585" spans="1:46" ht="13.8" x14ac:dyDescent="0.3">
      <c r="A585" s="68" t="s">
        <v>1731</v>
      </c>
      <c r="B585" s="69">
        <v>86884</v>
      </c>
      <c r="C585" s="69">
        <v>531</v>
      </c>
      <c r="D585" s="69" t="s">
        <v>25</v>
      </c>
      <c r="E585" s="70" t="s">
        <v>6313</v>
      </c>
      <c r="F585" s="70"/>
      <c r="G585" s="71" t="s">
        <v>7498</v>
      </c>
      <c r="H585" s="69" t="s">
        <v>6315</v>
      </c>
      <c r="I585" s="68" t="s">
        <v>831</v>
      </c>
      <c r="J585" s="68" t="s">
        <v>175</v>
      </c>
      <c r="K585" s="68" t="s">
        <v>89</v>
      </c>
      <c r="L585" s="68" t="s">
        <v>89</v>
      </c>
      <c r="M585" s="68" t="s">
        <v>175</v>
      </c>
      <c r="N585" s="68" t="s">
        <v>184</v>
      </c>
      <c r="O585" s="68" t="s">
        <v>7499</v>
      </c>
      <c r="P585" s="72" t="s">
        <v>6357</v>
      </c>
      <c r="Q585" s="68" t="s">
        <v>194</v>
      </c>
      <c r="R585" s="68" t="s">
        <v>6402</v>
      </c>
      <c r="S585" s="68">
        <v>58</v>
      </c>
      <c r="T585" s="68">
        <v>62</v>
      </c>
      <c r="U585" s="68">
        <v>-7.0000000000000007E-2</v>
      </c>
      <c r="V585" s="68">
        <v>174</v>
      </c>
      <c r="W585" s="68">
        <v>161</v>
      </c>
      <c r="X585" s="68">
        <v>7.0000000000000007E-2</v>
      </c>
      <c r="Y585" s="68">
        <v>661.04</v>
      </c>
      <c r="Z585" s="68">
        <v>744</v>
      </c>
      <c r="AA585" s="68">
        <v>-0.13</v>
      </c>
      <c r="AB585" s="73">
        <v>80752.850000000006</v>
      </c>
      <c r="AC585" s="73">
        <v>90887.039999999994</v>
      </c>
      <c r="AD585" s="73">
        <v>80752.850000000006</v>
      </c>
      <c r="AE585" s="73">
        <v>90887.039999999994</v>
      </c>
      <c r="AF585" s="73"/>
      <c r="AG585" s="73">
        <f>IFERROR(VLOOKUP(J585,'Roll ups'!D:E,2,FALSE),0)</f>
        <v>52239627.039999984</v>
      </c>
      <c r="AH585" s="74">
        <f>IF(Table2[[#This Row],[CATEGORY TTL LOOKUP]]=0,0,IF(Table2[[#This Row],[CATEGORY TTL LOOKUP]]&gt;0,SUM(AB585/AG585)))</f>
        <v>1.5458159748760723E-3</v>
      </c>
      <c r="AI585" s="74" t="str">
        <f>IFERROR(IF(AH585&lt;#REF!,"STRIKE",IF(AH585&gt;=#REF!,"GOOD")),"NO DATA")</f>
        <v>NO DATA</v>
      </c>
      <c r="AJ585" s="75">
        <f>IFERROR(VLOOKUP(K585,'Roll ups'!H:I,2,FALSE),0)</f>
        <v>75793138.070000067</v>
      </c>
      <c r="AK585" s="76">
        <f>IF(Table2[[#This Row],[PRICE TIER LOOKUP]]=0,0,IF(Table2[[#This Row],[PRICE TIER LOOKUP]]&gt;0,SUM(AB585/AJ585)))</f>
        <v>1.0654374796491381E-3</v>
      </c>
      <c r="AL585" s="74" t="e">
        <f>IF(AK585&lt;#REF!,"STRIKE",IF(AK585&gt;=#REF!,"GOOD"))</f>
        <v>#REF!</v>
      </c>
      <c r="AM585" s="75">
        <f>VLOOKUP(H585,'Roll ups'!A:B,2,FALSE)</f>
        <v>325145452.83999985</v>
      </c>
      <c r="AN585" s="77">
        <f t="shared" si="20"/>
        <v>2.4835915524778232E-4</v>
      </c>
      <c r="AO585" s="74" t="str">
        <f>IFERROR(VLOOKUP(Table2[[#This Row],[Product Name]],'Roll ups'!L:P,5,FALSE),"GOOD")</f>
        <v>GOOD</v>
      </c>
      <c r="AP585" s="74">
        <f>Table2[[#This Row],[Retail Dollar Vol Current 12 Mths]]/Table2[[#This Row],[SHELF SALES  LOOKUP]]</f>
        <v>2.4835915524778232E-4</v>
      </c>
      <c r="AQ585" s="69">
        <f t="shared" si="21"/>
        <v>0</v>
      </c>
      <c r="AR58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585" s="69" t="e">
        <f>IF(Table2[[#This Row],[Shelf Dollar Vol Current 12 Mths]]&gt;#REF!,"MEETS $ CRITERIA",IF(Table2[[#This Row],[Shelf Dollar Vol Current 12 Mths]]&lt;#REF!+1,"DOES NOT MEET $ CRITERIA"))</f>
        <v>#REF!</v>
      </c>
      <c r="AT585" s="78"/>
    </row>
    <row r="586" spans="1:46" ht="13.8" x14ac:dyDescent="0.3">
      <c r="A586" s="68" t="s">
        <v>2308</v>
      </c>
      <c r="B586" s="69">
        <v>86885</v>
      </c>
      <c r="C586" s="69">
        <v>310</v>
      </c>
      <c r="D586" s="69" t="s">
        <v>25</v>
      </c>
      <c r="E586" s="70" t="s">
        <v>6313</v>
      </c>
      <c r="F586" s="70"/>
      <c r="G586" s="71" t="s">
        <v>7500</v>
      </c>
      <c r="H586" s="69" t="s">
        <v>6315</v>
      </c>
      <c r="I586" s="68" t="s">
        <v>831</v>
      </c>
      <c r="J586" s="68" t="s">
        <v>175</v>
      </c>
      <c r="K586" s="68" t="s">
        <v>89</v>
      </c>
      <c r="L586" s="68" t="s">
        <v>89</v>
      </c>
      <c r="M586" s="68" t="s">
        <v>175</v>
      </c>
      <c r="N586" s="68" t="s">
        <v>184</v>
      </c>
      <c r="O586" s="68" t="s">
        <v>7501</v>
      </c>
      <c r="P586" s="72" t="s">
        <v>6357</v>
      </c>
      <c r="Q586" s="68" t="s">
        <v>194</v>
      </c>
      <c r="R586" s="68" t="s">
        <v>6402</v>
      </c>
      <c r="S586" s="68">
        <v>25</v>
      </c>
      <c r="T586" s="68">
        <v>30</v>
      </c>
      <c r="U586" s="68">
        <v>-0.2</v>
      </c>
      <c r="V586" s="68">
        <v>62.17</v>
      </c>
      <c r="W586" s="68">
        <v>78.08</v>
      </c>
      <c r="X586" s="68">
        <v>-0.26</v>
      </c>
      <c r="Y586" s="68">
        <v>237.17</v>
      </c>
      <c r="Z586" s="68">
        <v>289.17</v>
      </c>
      <c r="AA586" s="68">
        <v>-0.22</v>
      </c>
      <c r="AB586" s="73">
        <v>30758.02</v>
      </c>
      <c r="AC586" s="73">
        <v>37548.74</v>
      </c>
      <c r="AD586" s="73">
        <v>33355.120000000003</v>
      </c>
      <c r="AE586" s="73">
        <v>40668.400000000001</v>
      </c>
      <c r="AF586" s="73"/>
      <c r="AG586" s="73">
        <f>IFERROR(VLOOKUP(J586,'Roll ups'!D:E,2,FALSE),0)</f>
        <v>52239627.039999984</v>
      </c>
      <c r="AH586" s="74">
        <f>IF(Table2[[#This Row],[CATEGORY TTL LOOKUP]]=0,0,IF(Table2[[#This Row],[CATEGORY TTL LOOKUP]]&gt;0,SUM(AB586/AG586)))</f>
        <v>5.8878712852311382E-4</v>
      </c>
      <c r="AI586" s="74" t="str">
        <f>IFERROR(IF(AH586&lt;#REF!,"STRIKE",IF(AH586&gt;=#REF!,"GOOD")),"NO DATA")</f>
        <v>NO DATA</v>
      </c>
      <c r="AJ586" s="75">
        <f>IFERROR(VLOOKUP(K586,'Roll ups'!H:I,2,FALSE),0)</f>
        <v>75793138.070000067</v>
      </c>
      <c r="AK586" s="76">
        <f>IF(Table2[[#This Row],[PRICE TIER LOOKUP]]=0,0,IF(Table2[[#This Row],[PRICE TIER LOOKUP]]&gt;0,SUM(AB586/AJ586)))</f>
        <v>4.0581536512702374E-4</v>
      </c>
      <c r="AL586" s="74" t="e">
        <f>IF(AK586&lt;#REF!,"STRIKE",IF(AK586&gt;=#REF!,"GOOD"))</f>
        <v>#REF!</v>
      </c>
      <c r="AM586" s="75">
        <f>VLOOKUP(H586,'Roll ups'!A:B,2,FALSE)</f>
        <v>325145452.83999985</v>
      </c>
      <c r="AN586" s="77">
        <f t="shared" si="20"/>
        <v>9.4597724591694197E-5</v>
      </c>
      <c r="AO586" s="74" t="str">
        <f>IFERROR(VLOOKUP(Table2[[#This Row],[Product Name]],'Roll ups'!L:P,5,FALSE),"GOOD")</f>
        <v>GOOD</v>
      </c>
      <c r="AP586" s="74">
        <f>Table2[[#This Row],[Retail Dollar Vol Current 12 Mths]]/Table2[[#This Row],[SHELF SALES  LOOKUP]]</f>
        <v>1.025852267305539E-4</v>
      </c>
      <c r="AQ586" s="69">
        <f t="shared" si="21"/>
        <v>0</v>
      </c>
      <c r="AR58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586" s="69" t="e">
        <f>IF(Table2[[#This Row],[Shelf Dollar Vol Current 12 Mths]]&gt;#REF!,"MEETS $ CRITERIA",IF(Table2[[#This Row],[Shelf Dollar Vol Current 12 Mths]]&lt;#REF!+1,"DOES NOT MEET $ CRITERIA"))</f>
        <v>#REF!</v>
      </c>
      <c r="AT586" s="78"/>
    </row>
    <row r="587" spans="1:46" ht="13.8" x14ac:dyDescent="0.3">
      <c r="A587" s="68" t="s">
        <v>1737</v>
      </c>
      <c r="B587" s="69">
        <v>86886</v>
      </c>
      <c r="C587" s="69">
        <v>648</v>
      </c>
      <c r="D587" s="69" t="s">
        <v>25</v>
      </c>
      <c r="E587" s="70" t="s">
        <v>6313</v>
      </c>
      <c r="F587" s="70"/>
      <c r="G587" s="71" t="s">
        <v>7502</v>
      </c>
      <c r="H587" s="69" t="s">
        <v>6315</v>
      </c>
      <c r="I587" s="68" t="s">
        <v>831</v>
      </c>
      <c r="J587" s="68" t="s">
        <v>175</v>
      </c>
      <c r="K587" s="68" t="s">
        <v>89</v>
      </c>
      <c r="L587" s="68" t="s">
        <v>89</v>
      </c>
      <c r="M587" s="68" t="s">
        <v>175</v>
      </c>
      <c r="N587" s="68" t="s">
        <v>184</v>
      </c>
      <c r="O587" s="68" t="s">
        <v>7503</v>
      </c>
      <c r="P587" s="72" t="s">
        <v>6357</v>
      </c>
      <c r="Q587" s="68" t="s">
        <v>194</v>
      </c>
      <c r="R587" s="68" t="s">
        <v>6402</v>
      </c>
      <c r="S587" s="68">
        <v>60</v>
      </c>
      <c r="T587" s="68">
        <v>55</v>
      </c>
      <c r="U587" s="68">
        <v>0.08</v>
      </c>
      <c r="V587" s="68">
        <v>148.25</v>
      </c>
      <c r="W587" s="68">
        <v>167.67</v>
      </c>
      <c r="X587" s="68">
        <v>-0.13</v>
      </c>
      <c r="Y587" s="68">
        <v>679.33</v>
      </c>
      <c r="Z587" s="68">
        <v>713.67</v>
      </c>
      <c r="AA587" s="68">
        <v>-0.05</v>
      </c>
      <c r="AB587" s="73">
        <v>88430.28</v>
      </c>
      <c r="AC587" s="73">
        <v>93137.88</v>
      </c>
      <c r="AD587" s="73">
        <v>95867.520000000004</v>
      </c>
      <c r="AE587" s="73">
        <v>100693.92</v>
      </c>
      <c r="AF587" s="73"/>
      <c r="AG587" s="73">
        <f>IFERROR(VLOOKUP(J587,'Roll ups'!D:E,2,FALSE),0)</f>
        <v>52239627.039999984</v>
      </c>
      <c r="AH587" s="74">
        <f>IF(Table2[[#This Row],[CATEGORY TTL LOOKUP]]=0,0,IF(Table2[[#This Row],[CATEGORY TTL LOOKUP]]&gt;0,SUM(AB587/AG587)))</f>
        <v>1.6927816106399221E-3</v>
      </c>
      <c r="AI587" s="74" t="str">
        <f>IFERROR(IF(AH587&lt;#REF!,"STRIKE",IF(AH587&gt;=#REF!,"GOOD")),"NO DATA")</f>
        <v>NO DATA</v>
      </c>
      <c r="AJ587" s="75">
        <f>IFERROR(VLOOKUP(K587,'Roll ups'!H:I,2,FALSE),0)</f>
        <v>75793138.070000067</v>
      </c>
      <c r="AK587" s="76">
        <f>IF(Table2[[#This Row],[PRICE TIER LOOKUP]]=0,0,IF(Table2[[#This Row],[PRICE TIER LOOKUP]]&gt;0,SUM(AB587/AJ587)))</f>
        <v>1.1667320057170438E-3</v>
      </c>
      <c r="AL587" s="74" t="e">
        <f>IF(AK587&lt;#REF!,"STRIKE",IF(AK587&gt;=#REF!,"GOOD"))</f>
        <v>#REF!</v>
      </c>
      <c r="AM587" s="75">
        <f>VLOOKUP(H587,'Roll ups'!A:B,2,FALSE)</f>
        <v>325145452.83999985</v>
      </c>
      <c r="AN587" s="77">
        <f t="shared" si="20"/>
        <v>2.7197144917021326E-4</v>
      </c>
      <c r="AO587" s="74" t="str">
        <f>IFERROR(VLOOKUP(Table2[[#This Row],[Product Name]],'Roll ups'!L:P,5,FALSE),"GOOD")</f>
        <v>GOOD</v>
      </c>
      <c r="AP587" s="74">
        <f>Table2[[#This Row],[Retail Dollar Vol Current 12 Mths]]/Table2[[#This Row],[SHELF SALES  LOOKUP]]</f>
        <v>2.9484502754887135E-4</v>
      </c>
      <c r="AQ587" s="69">
        <f t="shared" si="21"/>
        <v>0</v>
      </c>
      <c r="AR58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587" s="69" t="e">
        <f>IF(Table2[[#This Row],[Shelf Dollar Vol Current 12 Mths]]&gt;#REF!,"MEETS $ CRITERIA",IF(Table2[[#This Row],[Shelf Dollar Vol Current 12 Mths]]&lt;#REF!+1,"DOES NOT MEET $ CRITERIA"))</f>
        <v>#REF!</v>
      </c>
      <c r="AT587" s="78"/>
    </row>
    <row r="588" spans="1:46" ht="13.8" x14ac:dyDescent="0.3">
      <c r="A588" s="68" t="s">
        <v>1779</v>
      </c>
      <c r="B588" s="69">
        <v>86887</v>
      </c>
      <c r="C588" s="69">
        <v>455</v>
      </c>
      <c r="D588" s="69" t="s">
        <v>25</v>
      </c>
      <c r="E588" s="70" t="s">
        <v>6313</v>
      </c>
      <c r="F588" s="70"/>
      <c r="G588" s="71" t="s">
        <v>7504</v>
      </c>
      <c r="H588" s="69" t="s">
        <v>6315</v>
      </c>
      <c r="I588" s="68" t="s">
        <v>831</v>
      </c>
      <c r="J588" s="68" t="s">
        <v>175</v>
      </c>
      <c r="K588" s="68" t="s">
        <v>89</v>
      </c>
      <c r="L588" s="68" t="s">
        <v>89</v>
      </c>
      <c r="M588" s="68" t="s">
        <v>175</v>
      </c>
      <c r="N588" s="68" t="s">
        <v>184</v>
      </c>
      <c r="O588" s="68" t="s">
        <v>7505</v>
      </c>
      <c r="P588" s="72" t="s">
        <v>6357</v>
      </c>
      <c r="Q588" s="68" t="s">
        <v>194</v>
      </c>
      <c r="R588" s="68" t="s">
        <v>6402</v>
      </c>
      <c r="S588" s="68">
        <v>20</v>
      </c>
      <c r="T588" s="68">
        <v>24</v>
      </c>
      <c r="U588" s="68">
        <v>-0.2</v>
      </c>
      <c r="V588" s="68">
        <v>69.319999999999993</v>
      </c>
      <c r="W588" s="68">
        <v>79.989999999999995</v>
      </c>
      <c r="X588" s="68">
        <v>-0.15</v>
      </c>
      <c r="Y588" s="68">
        <v>318.62</v>
      </c>
      <c r="Z588" s="68">
        <v>398.72</v>
      </c>
      <c r="AA588" s="68">
        <v>-0.25</v>
      </c>
      <c r="AB588" s="73">
        <v>40209.360000000001</v>
      </c>
      <c r="AC588" s="73">
        <v>50317.78</v>
      </c>
      <c r="AD588" s="73">
        <v>40209.360000000001</v>
      </c>
      <c r="AE588" s="73">
        <v>50317.78</v>
      </c>
      <c r="AF588" s="73"/>
      <c r="AG588" s="73">
        <f>IFERROR(VLOOKUP(J588,'Roll ups'!D:E,2,FALSE),0)</f>
        <v>52239627.039999984</v>
      </c>
      <c r="AH588" s="74">
        <f>IF(Table2[[#This Row],[CATEGORY TTL LOOKUP]]=0,0,IF(Table2[[#This Row],[CATEGORY TTL LOOKUP]]&gt;0,SUM(AB588/AG588)))</f>
        <v>7.6970993627522677E-4</v>
      </c>
      <c r="AI588" s="74" t="str">
        <f>IFERROR(IF(AH588&lt;#REF!,"STRIKE",IF(AH588&gt;=#REF!,"GOOD")),"NO DATA")</f>
        <v>NO DATA</v>
      </c>
      <c r="AJ588" s="75">
        <f>IFERROR(VLOOKUP(K588,'Roll ups'!H:I,2,FALSE),0)</f>
        <v>75793138.070000067</v>
      </c>
      <c r="AK588" s="76">
        <f>IF(Table2[[#This Row],[PRICE TIER LOOKUP]]=0,0,IF(Table2[[#This Row],[PRICE TIER LOOKUP]]&gt;0,SUM(AB588/AJ588)))</f>
        <v>5.305145165366283E-4</v>
      </c>
      <c r="AL588" s="74" t="e">
        <f>IF(AK588&lt;#REF!,"STRIKE",IF(AK588&gt;=#REF!,"GOOD"))</f>
        <v>#REF!</v>
      </c>
      <c r="AM588" s="75">
        <f>VLOOKUP(H588,'Roll ups'!A:B,2,FALSE)</f>
        <v>325145452.83999985</v>
      </c>
      <c r="AN588" s="77">
        <f t="shared" si="20"/>
        <v>1.2366576142704521E-4</v>
      </c>
      <c r="AO588" s="74" t="str">
        <f>IFERROR(VLOOKUP(Table2[[#This Row],[Product Name]],'Roll ups'!L:P,5,FALSE),"GOOD")</f>
        <v>GOOD</v>
      </c>
      <c r="AP588" s="74">
        <f>Table2[[#This Row],[Retail Dollar Vol Current 12 Mths]]/Table2[[#This Row],[SHELF SALES  LOOKUP]]</f>
        <v>1.2366576142704521E-4</v>
      </c>
      <c r="AQ588" s="69">
        <f t="shared" si="21"/>
        <v>0</v>
      </c>
      <c r="AR58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588" s="69" t="e">
        <f>IF(Table2[[#This Row],[Shelf Dollar Vol Current 12 Mths]]&gt;#REF!,"MEETS $ CRITERIA",IF(Table2[[#This Row],[Shelf Dollar Vol Current 12 Mths]]&lt;#REF!+1,"DOES NOT MEET $ CRITERIA"))</f>
        <v>#REF!</v>
      </c>
      <c r="AT588" s="78"/>
    </row>
    <row r="589" spans="1:46" ht="13.8" x14ac:dyDescent="0.3">
      <c r="A589" s="68" t="s">
        <v>1704</v>
      </c>
      <c r="B589" s="69">
        <v>86888</v>
      </c>
      <c r="C589" s="69">
        <v>353</v>
      </c>
      <c r="D589" s="69" t="s">
        <v>25</v>
      </c>
      <c r="E589" s="70" t="s">
        <v>6313</v>
      </c>
      <c r="F589" s="70"/>
      <c r="G589" s="71" t="s">
        <v>7506</v>
      </c>
      <c r="H589" s="69" t="s">
        <v>6315</v>
      </c>
      <c r="I589" s="68" t="s">
        <v>831</v>
      </c>
      <c r="J589" s="68" t="s">
        <v>175</v>
      </c>
      <c r="K589" s="68" t="s">
        <v>89</v>
      </c>
      <c r="L589" s="68" t="s">
        <v>89</v>
      </c>
      <c r="M589" s="68" t="s">
        <v>175</v>
      </c>
      <c r="N589" s="68" t="s">
        <v>184</v>
      </c>
      <c r="O589" s="68" t="s">
        <v>7507</v>
      </c>
      <c r="P589" s="72" t="s">
        <v>6357</v>
      </c>
      <c r="Q589" s="68" t="s">
        <v>194</v>
      </c>
      <c r="R589" s="68" t="s">
        <v>6402</v>
      </c>
      <c r="S589" s="68">
        <v>121</v>
      </c>
      <c r="T589" s="68">
        <v>107.34</v>
      </c>
      <c r="U589" s="68">
        <v>0.12</v>
      </c>
      <c r="V589" s="68">
        <v>311.52999999999997</v>
      </c>
      <c r="W589" s="68">
        <v>282.55</v>
      </c>
      <c r="X589" s="68">
        <v>0.09</v>
      </c>
      <c r="Y589" s="68">
        <v>1169.8800000000001</v>
      </c>
      <c r="Z589" s="68">
        <v>1085.46</v>
      </c>
      <c r="AA589" s="68">
        <v>7.0000000000000007E-2</v>
      </c>
      <c r="AB589" s="73">
        <v>128142.88</v>
      </c>
      <c r="AC589" s="73">
        <v>118990.36</v>
      </c>
      <c r="AD589" s="73">
        <v>136442.88</v>
      </c>
      <c r="AE589" s="73">
        <v>126599.76</v>
      </c>
      <c r="AF589" s="73"/>
      <c r="AG589" s="73">
        <f>IFERROR(VLOOKUP(J589,'Roll ups'!D:E,2,FALSE),0)</f>
        <v>52239627.039999984</v>
      </c>
      <c r="AH589" s="74">
        <f>IF(Table2[[#This Row],[CATEGORY TTL LOOKUP]]=0,0,IF(Table2[[#This Row],[CATEGORY TTL LOOKUP]]&gt;0,SUM(AB589/AG589)))</f>
        <v>2.4529822906637667E-3</v>
      </c>
      <c r="AI589" s="74" t="str">
        <f>IFERROR(IF(AH589&lt;#REF!,"STRIKE",IF(AH589&gt;=#REF!,"GOOD")),"NO DATA")</f>
        <v>NO DATA</v>
      </c>
      <c r="AJ589" s="75">
        <f>IFERROR(VLOOKUP(K589,'Roll ups'!H:I,2,FALSE),0)</f>
        <v>75793138.070000067</v>
      </c>
      <c r="AK589" s="76">
        <f>IF(Table2[[#This Row],[PRICE TIER LOOKUP]]=0,0,IF(Table2[[#This Row],[PRICE TIER LOOKUP]]&gt;0,SUM(AB589/AJ589)))</f>
        <v>1.6906923669218106E-3</v>
      </c>
      <c r="AL589" s="74" t="e">
        <f>IF(AK589&lt;#REF!,"STRIKE",IF(AK589&gt;=#REF!,"GOOD"))</f>
        <v>#REF!</v>
      </c>
      <c r="AM589" s="75">
        <f>VLOOKUP(H589,'Roll ups'!A:B,2,FALSE)</f>
        <v>325145452.83999985</v>
      </c>
      <c r="AN589" s="77">
        <f t="shared" si="20"/>
        <v>3.9410940205600098E-4</v>
      </c>
      <c r="AO589" s="74" t="str">
        <f>IFERROR(VLOOKUP(Table2[[#This Row],[Product Name]],'Roll ups'!L:P,5,FALSE),"GOOD")</f>
        <v>GOOD</v>
      </c>
      <c r="AP589" s="74">
        <f>Table2[[#This Row],[Retail Dollar Vol Current 12 Mths]]/Table2[[#This Row],[SHELF SALES  LOOKUP]]</f>
        <v>4.1963643904053578E-4</v>
      </c>
      <c r="AQ589" s="69">
        <f t="shared" si="21"/>
        <v>0</v>
      </c>
      <c r="AR58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589" s="69" t="e">
        <f>IF(Table2[[#This Row],[Shelf Dollar Vol Current 12 Mths]]&gt;#REF!,"MEETS $ CRITERIA",IF(Table2[[#This Row],[Shelf Dollar Vol Current 12 Mths]]&lt;#REF!+1,"DOES NOT MEET $ CRITERIA"))</f>
        <v>#REF!</v>
      </c>
      <c r="AT589" s="78"/>
    </row>
    <row r="590" spans="1:46" ht="13.8" x14ac:dyDescent="0.3">
      <c r="A590" s="68" t="s">
        <v>3436</v>
      </c>
      <c r="B590" s="69">
        <v>86916</v>
      </c>
      <c r="C590" s="69">
        <v>454</v>
      </c>
      <c r="D590" s="69" t="s">
        <v>25</v>
      </c>
      <c r="E590" s="70" t="s">
        <v>6313</v>
      </c>
      <c r="F590" s="70"/>
      <c r="G590" s="71" t="s">
        <v>7508</v>
      </c>
      <c r="H590" s="69" t="s">
        <v>6315</v>
      </c>
      <c r="I590" s="68" t="s">
        <v>831</v>
      </c>
      <c r="J590" s="68" t="s">
        <v>175</v>
      </c>
      <c r="K590" s="68" t="s">
        <v>132</v>
      </c>
      <c r="L590" s="68" t="s">
        <v>132</v>
      </c>
      <c r="M590" s="68" t="s">
        <v>175</v>
      </c>
      <c r="N590" s="68" t="s">
        <v>184</v>
      </c>
      <c r="O590" s="68" t="s">
        <v>7509</v>
      </c>
      <c r="P590" s="72" t="s">
        <v>6357</v>
      </c>
      <c r="Q590" s="68" t="s">
        <v>194</v>
      </c>
      <c r="R590" s="68" t="s">
        <v>6402</v>
      </c>
      <c r="S590" s="68">
        <v>41</v>
      </c>
      <c r="T590" s="68">
        <v>40</v>
      </c>
      <c r="U590" s="68">
        <v>0.02</v>
      </c>
      <c r="V590" s="68">
        <v>106</v>
      </c>
      <c r="W590" s="68">
        <v>114.92</v>
      </c>
      <c r="X590" s="68">
        <v>-0.08</v>
      </c>
      <c r="Y590" s="68">
        <v>379.92</v>
      </c>
      <c r="Z590" s="68">
        <v>461.42</v>
      </c>
      <c r="AA590" s="68">
        <v>-0.21</v>
      </c>
      <c r="AB590" s="73">
        <v>58556.09</v>
      </c>
      <c r="AC590" s="73">
        <v>70502.63</v>
      </c>
      <c r="AD590" s="73">
        <v>64145.13</v>
      </c>
      <c r="AE590" s="73">
        <v>77902.63</v>
      </c>
      <c r="AF590" s="73"/>
      <c r="AG590" s="73">
        <f>IFERROR(VLOOKUP(J590,'Roll ups'!D:E,2,FALSE),0)</f>
        <v>52239627.039999984</v>
      </c>
      <c r="AH590" s="74">
        <f>IF(Table2[[#This Row],[CATEGORY TTL LOOKUP]]=0,0,IF(Table2[[#This Row],[CATEGORY TTL LOOKUP]]&gt;0,SUM(AB590/AG590)))</f>
        <v>1.1209132476226044E-3</v>
      </c>
      <c r="AI590" s="74" t="str">
        <f>IFERROR(IF(AH590&lt;#REF!,"STRIKE",IF(AH590&gt;=#REF!,"GOOD")),"NO DATA")</f>
        <v>NO DATA</v>
      </c>
      <c r="AJ590" s="75">
        <f>IFERROR(VLOOKUP(K590,'Roll ups'!H:I,2,FALSE),0)</f>
        <v>126094742.97999983</v>
      </c>
      <c r="AK590" s="76">
        <f>IF(Table2[[#This Row],[PRICE TIER LOOKUP]]=0,0,IF(Table2[[#This Row],[PRICE TIER LOOKUP]]&gt;0,SUM(AB590/AJ590)))</f>
        <v>4.6438169122790243E-4</v>
      </c>
      <c r="AL590" s="74" t="e">
        <f>IF(AK590&lt;#REF!,"STRIKE",IF(AK590&gt;=#REF!,"GOOD"))</f>
        <v>#REF!</v>
      </c>
      <c r="AM590" s="75">
        <f>VLOOKUP(H590,'Roll ups'!A:B,2,FALSE)</f>
        <v>325145452.83999985</v>
      </c>
      <c r="AN590" s="77">
        <f t="shared" si="20"/>
        <v>1.8009198495177707E-4</v>
      </c>
      <c r="AO590" s="74" t="str">
        <f>IFERROR(VLOOKUP(Table2[[#This Row],[Product Name]],'Roll ups'!L:P,5,FALSE),"GOOD")</f>
        <v>GOOD</v>
      </c>
      <c r="AP590" s="74">
        <f>Table2[[#This Row],[Retail Dollar Vol Current 12 Mths]]/Table2[[#This Row],[SHELF SALES  LOOKUP]]</f>
        <v>1.972813380587704E-4</v>
      </c>
      <c r="AQ590" s="69">
        <f t="shared" si="21"/>
        <v>0</v>
      </c>
      <c r="AR59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590" s="69" t="e">
        <f>IF(Table2[[#This Row],[Shelf Dollar Vol Current 12 Mths]]&gt;#REF!,"MEETS $ CRITERIA",IF(Table2[[#This Row],[Shelf Dollar Vol Current 12 Mths]]&lt;#REF!+1,"DOES NOT MEET $ CRITERIA"))</f>
        <v>#REF!</v>
      </c>
      <c r="AT590" s="78"/>
    </row>
    <row r="591" spans="1:46" ht="13.8" x14ac:dyDescent="0.3">
      <c r="A591" s="68" t="s">
        <v>3836</v>
      </c>
      <c r="B591" s="69">
        <v>86918</v>
      </c>
      <c r="C591" s="69">
        <v>130</v>
      </c>
      <c r="D591" s="69" t="s">
        <v>25</v>
      </c>
      <c r="E591" s="70" t="s">
        <v>6313</v>
      </c>
      <c r="F591" s="70"/>
      <c r="G591" s="71" t="s">
        <v>7510</v>
      </c>
      <c r="H591" s="69" t="s">
        <v>6315</v>
      </c>
      <c r="I591" s="68" t="s">
        <v>831</v>
      </c>
      <c r="J591" s="68" t="s">
        <v>175</v>
      </c>
      <c r="K591" s="68" t="s">
        <v>132</v>
      </c>
      <c r="L591" s="68" t="s">
        <v>132</v>
      </c>
      <c r="M591" s="68" t="s">
        <v>175</v>
      </c>
      <c r="N591" s="68" t="s">
        <v>184</v>
      </c>
      <c r="O591" s="68" t="s">
        <v>7511</v>
      </c>
      <c r="P591" s="72" t="s">
        <v>6357</v>
      </c>
      <c r="Q591" s="68" t="s">
        <v>194</v>
      </c>
      <c r="R591" s="68" t="s">
        <v>6402</v>
      </c>
      <c r="S591" s="68">
        <v>9</v>
      </c>
      <c r="T591" s="68">
        <v>23.34</v>
      </c>
      <c r="U591" s="68">
        <v>-1.5</v>
      </c>
      <c r="V591" s="68">
        <v>58.34</v>
      </c>
      <c r="W591" s="68">
        <v>65.150000000000006</v>
      </c>
      <c r="X591" s="68">
        <v>-0.12</v>
      </c>
      <c r="Y591" s="68">
        <v>263.7</v>
      </c>
      <c r="Z591" s="68">
        <v>272.64</v>
      </c>
      <c r="AA591" s="68">
        <v>-0.03</v>
      </c>
      <c r="AB591" s="73">
        <v>34917</v>
      </c>
      <c r="AC591" s="73">
        <v>36101.5</v>
      </c>
      <c r="AD591" s="73">
        <v>34917</v>
      </c>
      <c r="AE591" s="73">
        <v>36101.5</v>
      </c>
      <c r="AF591" s="73"/>
      <c r="AG591" s="73">
        <f>IFERROR(VLOOKUP(J591,'Roll ups'!D:E,2,FALSE),0)</f>
        <v>52239627.039999984</v>
      </c>
      <c r="AH591" s="74">
        <f>IF(Table2[[#This Row],[CATEGORY TTL LOOKUP]]=0,0,IF(Table2[[#This Row],[CATEGORY TTL LOOKUP]]&gt;0,SUM(AB591/AG591)))</f>
        <v>6.6840063718801024E-4</v>
      </c>
      <c r="AI591" s="74" t="str">
        <f>IFERROR(IF(AH591&lt;#REF!,"STRIKE",IF(AH591&gt;=#REF!,"GOOD")),"NO DATA")</f>
        <v>NO DATA</v>
      </c>
      <c r="AJ591" s="75">
        <f>IFERROR(VLOOKUP(K591,'Roll ups'!H:I,2,FALSE),0)</f>
        <v>126094742.97999983</v>
      </c>
      <c r="AK591" s="76">
        <f>IF(Table2[[#This Row],[PRICE TIER LOOKUP]]=0,0,IF(Table2[[#This Row],[PRICE TIER LOOKUP]]&gt;0,SUM(AB591/AJ591)))</f>
        <v>2.7691083049781278E-4</v>
      </c>
      <c r="AL591" s="74" t="e">
        <f>IF(AK591&lt;#REF!,"STRIKE",IF(AK591&gt;=#REF!,"GOOD"))</f>
        <v>#REF!</v>
      </c>
      <c r="AM591" s="75">
        <f>VLOOKUP(H591,'Roll ups'!A:B,2,FALSE)</f>
        <v>325145452.83999985</v>
      </c>
      <c r="AN591" s="77">
        <f t="shared" si="20"/>
        <v>1.0738886149265091E-4</v>
      </c>
      <c r="AO591" s="74" t="str">
        <f>IFERROR(VLOOKUP(Table2[[#This Row],[Product Name]],'Roll ups'!L:P,5,FALSE),"GOOD")</f>
        <v>GOOD</v>
      </c>
      <c r="AP591" s="74">
        <f>Table2[[#This Row],[Retail Dollar Vol Current 12 Mths]]/Table2[[#This Row],[SHELF SALES  LOOKUP]]</f>
        <v>1.0738886149265091E-4</v>
      </c>
      <c r="AQ591" s="69">
        <f t="shared" si="21"/>
        <v>0</v>
      </c>
      <c r="AR59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591" s="69" t="e">
        <f>IF(Table2[[#This Row],[Shelf Dollar Vol Current 12 Mths]]&gt;#REF!,"MEETS $ CRITERIA",IF(Table2[[#This Row],[Shelf Dollar Vol Current 12 Mths]]&lt;#REF!+1,"DOES NOT MEET $ CRITERIA"))</f>
        <v>#REF!</v>
      </c>
      <c r="AT591" s="78"/>
    </row>
    <row r="592" spans="1:46" ht="13.8" x14ac:dyDescent="0.3">
      <c r="A592" s="68" t="s">
        <v>3532</v>
      </c>
      <c r="B592" s="69">
        <v>28086</v>
      </c>
      <c r="C592" s="69">
        <v>533</v>
      </c>
      <c r="D592" s="69" t="s">
        <v>25</v>
      </c>
      <c r="E592" s="70" t="s">
        <v>6313</v>
      </c>
      <c r="F592" s="70"/>
      <c r="G592" s="71" t="s">
        <v>7512</v>
      </c>
      <c r="H592" s="69" t="s">
        <v>6315</v>
      </c>
      <c r="I592" s="68" t="s">
        <v>153</v>
      </c>
      <c r="J592" s="68" t="s">
        <v>153</v>
      </c>
      <c r="K592" s="68" t="s">
        <v>132</v>
      </c>
      <c r="L592" s="68" t="s">
        <v>132</v>
      </c>
      <c r="M592" s="68" t="s">
        <v>153</v>
      </c>
      <c r="N592" s="68" t="s">
        <v>154</v>
      </c>
      <c r="O592" s="68" t="s">
        <v>7513</v>
      </c>
      <c r="P592" s="72" t="s">
        <v>153</v>
      </c>
      <c r="Q592" s="68" t="s">
        <v>51</v>
      </c>
      <c r="R592" s="68" t="s">
        <v>31</v>
      </c>
      <c r="S592" s="68">
        <v>34</v>
      </c>
      <c r="T592" s="68">
        <v>50</v>
      </c>
      <c r="U592" s="68">
        <v>-0.47</v>
      </c>
      <c r="V592" s="68">
        <v>134</v>
      </c>
      <c r="W592" s="68">
        <v>157.66999999999999</v>
      </c>
      <c r="X592" s="68">
        <v>-0.18</v>
      </c>
      <c r="Y592" s="68">
        <v>496.92</v>
      </c>
      <c r="Z592" s="68">
        <v>484.83</v>
      </c>
      <c r="AA592" s="68">
        <v>0.02</v>
      </c>
      <c r="AB592" s="73">
        <v>96362.08</v>
      </c>
      <c r="AC592" s="73">
        <v>92800.88</v>
      </c>
      <c r="AD592" s="73">
        <v>96362.08</v>
      </c>
      <c r="AE592" s="73">
        <v>92800.88</v>
      </c>
      <c r="AF592" s="73"/>
      <c r="AG592" s="73">
        <f>IFERROR(VLOOKUP(J592,'Roll ups'!D:E,2,FALSE),0)</f>
        <v>10875997.040000001</v>
      </c>
      <c r="AH592" s="74">
        <f>IF(Table2[[#This Row],[CATEGORY TTL LOOKUP]]=0,0,IF(Table2[[#This Row],[CATEGORY TTL LOOKUP]]&gt;0,SUM(AB592/AG592)))</f>
        <v>8.8600686121554882E-3</v>
      </c>
      <c r="AI592" s="74" t="str">
        <f>IFERROR(IF(AH592&lt;#REF!,"STRIKE",IF(AH592&gt;=#REF!,"GOOD")),"NO DATA")</f>
        <v>NO DATA</v>
      </c>
      <c r="AJ592" s="75">
        <f>IFERROR(VLOOKUP(K592,'Roll ups'!H:I,2,FALSE),0)</f>
        <v>126094742.97999983</v>
      </c>
      <c r="AK592" s="76">
        <f>IF(Table2[[#This Row],[PRICE TIER LOOKUP]]=0,0,IF(Table2[[#This Row],[PRICE TIER LOOKUP]]&gt;0,SUM(AB592/AJ592)))</f>
        <v>7.6420378615850947E-4</v>
      </c>
      <c r="AL592" s="74" t="e">
        <f>IF(AK592&lt;#REF!,"STRIKE",IF(AK592&gt;=#REF!,"GOOD"))</f>
        <v>#REF!</v>
      </c>
      <c r="AM592" s="75">
        <f>VLOOKUP(H592,'Roll ups'!A:B,2,FALSE)</f>
        <v>325145452.83999985</v>
      </c>
      <c r="AN592" s="77">
        <f t="shared" si="20"/>
        <v>2.9636606988755467E-4</v>
      </c>
      <c r="AO592" s="74" t="str">
        <f>IFERROR(VLOOKUP(Table2[[#This Row],[Product Name]],'Roll ups'!L:P,5,FALSE),"GOOD")</f>
        <v>GOOD</v>
      </c>
      <c r="AP592" s="74">
        <f>Table2[[#This Row],[Retail Dollar Vol Current 12 Mths]]/Table2[[#This Row],[SHELF SALES  LOOKUP]]</f>
        <v>2.9636606988755467E-4</v>
      </c>
      <c r="AQ592" s="69">
        <f t="shared" si="21"/>
        <v>0</v>
      </c>
      <c r="AR59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592" s="69" t="e">
        <f>IF(Table2[[#This Row],[Shelf Dollar Vol Current 12 Mths]]&gt;#REF!,"MEETS $ CRITERIA",IF(Table2[[#This Row],[Shelf Dollar Vol Current 12 Mths]]&lt;#REF!+1,"DOES NOT MEET $ CRITERIA"))</f>
        <v>#REF!</v>
      </c>
      <c r="AT592" s="78"/>
    </row>
    <row r="593" spans="1:46" ht="13.8" x14ac:dyDescent="0.3">
      <c r="A593" s="68" t="s">
        <v>3267</v>
      </c>
      <c r="B593" s="69">
        <v>28087</v>
      </c>
      <c r="C593" s="69">
        <v>544</v>
      </c>
      <c r="D593" s="69" t="s">
        <v>25</v>
      </c>
      <c r="E593" s="70" t="s">
        <v>6313</v>
      </c>
      <c r="F593" s="70"/>
      <c r="G593" s="71" t="s">
        <v>7514</v>
      </c>
      <c r="H593" s="69" t="s">
        <v>6315</v>
      </c>
      <c r="I593" s="68" t="s">
        <v>153</v>
      </c>
      <c r="J593" s="68" t="s">
        <v>153</v>
      </c>
      <c r="K593" s="68" t="s">
        <v>132</v>
      </c>
      <c r="L593" s="68" t="s">
        <v>132</v>
      </c>
      <c r="M593" s="68" t="s">
        <v>153</v>
      </c>
      <c r="N593" s="68" t="s">
        <v>154</v>
      </c>
      <c r="O593" s="68" t="s">
        <v>7515</v>
      </c>
      <c r="P593" s="72" t="s">
        <v>153</v>
      </c>
      <c r="Q593" s="68" t="s">
        <v>51</v>
      </c>
      <c r="R593" s="68" t="s">
        <v>31</v>
      </c>
      <c r="S593" s="68">
        <v>73</v>
      </c>
      <c r="T593" s="68">
        <v>74.66</v>
      </c>
      <c r="U593" s="68">
        <v>-0.02</v>
      </c>
      <c r="V593" s="68">
        <v>163.09</v>
      </c>
      <c r="W593" s="68">
        <v>215.97</v>
      </c>
      <c r="X593" s="68">
        <v>-0.32</v>
      </c>
      <c r="Y593" s="68">
        <v>683.03</v>
      </c>
      <c r="Z593" s="68">
        <v>752.81</v>
      </c>
      <c r="AA593" s="68">
        <v>-0.1</v>
      </c>
      <c r="AB593" s="73">
        <v>123021.48</v>
      </c>
      <c r="AC593" s="73">
        <v>134835.12</v>
      </c>
      <c r="AD593" s="73">
        <v>123021.48</v>
      </c>
      <c r="AE593" s="73">
        <v>134835.12</v>
      </c>
      <c r="AF593" s="73"/>
      <c r="AG593" s="73">
        <f>IFERROR(VLOOKUP(J593,'Roll ups'!D:E,2,FALSE),0)</f>
        <v>10875997.040000001</v>
      </c>
      <c r="AH593" s="74">
        <f>IF(Table2[[#This Row],[CATEGORY TTL LOOKUP]]=0,0,IF(Table2[[#This Row],[CATEGORY TTL LOOKUP]]&gt;0,SUM(AB593/AG593)))</f>
        <v>1.1311282960775795E-2</v>
      </c>
      <c r="AI593" s="74" t="str">
        <f>IFERROR(IF(AH593&lt;#REF!,"STRIKE",IF(AH593&gt;=#REF!,"GOOD")),"NO DATA")</f>
        <v>NO DATA</v>
      </c>
      <c r="AJ593" s="75">
        <f>IFERROR(VLOOKUP(K593,'Roll ups'!H:I,2,FALSE),0)</f>
        <v>126094742.97999983</v>
      </c>
      <c r="AK593" s="76">
        <f>IF(Table2[[#This Row],[PRICE TIER LOOKUP]]=0,0,IF(Table2[[#This Row],[PRICE TIER LOOKUP]]&gt;0,SUM(AB593/AJ593)))</f>
        <v>9.7562735045594016E-4</v>
      </c>
      <c r="AL593" s="74" t="e">
        <f>IF(AK593&lt;#REF!,"STRIKE",IF(AK593&gt;=#REF!,"GOOD"))</f>
        <v>#REF!</v>
      </c>
      <c r="AM593" s="75">
        <f>VLOOKUP(H593,'Roll ups'!A:B,2,FALSE)</f>
        <v>325145452.83999985</v>
      </c>
      <c r="AN593" s="77">
        <f t="shared" si="20"/>
        <v>3.7835829757255554E-4</v>
      </c>
      <c r="AO593" s="74" t="str">
        <f>IFERROR(VLOOKUP(Table2[[#This Row],[Product Name]],'Roll ups'!L:P,5,FALSE),"GOOD")</f>
        <v>GOOD</v>
      </c>
      <c r="AP593" s="74">
        <f>Table2[[#This Row],[Retail Dollar Vol Current 12 Mths]]/Table2[[#This Row],[SHELF SALES  LOOKUP]]</f>
        <v>3.7835829757255554E-4</v>
      </c>
      <c r="AQ593" s="69">
        <f t="shared" si="21"/>
        <v>0</v>
      </c>
      <c r="AR59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593" s="69" t="e">
        <f>IF(Table2[[#This Row],[Shelf Dollar Vol Current 12 Mths]]&gt;#REF!,"MEETS $ CRITERIA",IF(Table2[[#This Row],[Shelf Dollar Vol Current 12 Mths]]&lt;#REF!+1,"DOES NOT MEET $ CRITERIA"))</f>
        <v>#REF!</v>
      </c>
      <c r="AT593" s="78"/>
    </row>
    <row r="594" spans="1:46" ht="13.8" x14ac:dyDescent="0.3">
      <c r="A594" s="68" t="s">
        <v>3385</v>
      </c>
      <c r="B594" s="69">
        <v>28088</v>
      </c>
      <c r="C594" s="69">
        <v>316</v>
      </c>
      <c r="D594" s="69" t="s">
        <v>25</v>
      </c>
      <c r="E594" s="70" t="s">
        <v>6313</v>
      </c>
      <c r="F594" s="70"/>
      <c r="G594" s="71" t="s">
        <v>7516</v>
      </c>
      <c r="H594" s="69" t="s">
        <v>6315</v>
      </c>
      <c r="I594" s="68" t="s">
        <v>153</v>
      </c>
      <c r="J594" s="68" t="s">
        <v>153</v>
      </c>
      <c r="K594" s="68" t="s">
        <v>132</v>
      </c>
      <c r="L594" s="68" t="s">
        <v>132</v>
      </c>
      <c r="M594" s="68" t="s">
        <v>153</v>
      </c>
      <c r="N594" s="68" t="s">
        <v>154</v>
      </c>
      <c r="O594" s="68" t="s">
        <v>7517</v>
      </c>
      <c r="P594" s="72" t="s">
        <v>153</v>
      </c>
      <c r="Q594" s="68" t="s">
        <v>51</v>
      </c>
      <c r="R594" s="68" t="s">
        <v>31</v>
      </c>
      <c r="S594" s="68">
        <v>33</v>
      </c>
      <c r="T594" s="68">
        <v>63.01</v>
      </c>
      <c r="U594" s="68">
        <v>-0.88</v>
      </c>
      <c r="V594" s="68">
        <v>195.83</v>
      </c>
      <c r="W594" s="68">
        <v>199.33</v>
      </c>
      <c r="X594" s="68">
        <v>-0.02</v>
      </c>
      <c r="Y594" s="68">
        <v>724.57</v>
      </c>
      <c r="Z594" s="68">
        <v>751.98</v>
      </c>
      <c r="AA594" s="68">
        <v>-0.04</v>
      </c>
      <c r="AB594" s="73">
        <v>116751.6</v>
      </c>
      <c r="AC594" s="73">
        <v>118336.98</v>
      </c>
      <c r="AD594" s="73">
        <v>120498.84</v>
      </c>
      <c r="AE594" s="73">
        <v>123837.98</v>
      </c>
      <c r="AF594" s="73"/>
      <c r="AG594" s="73">
        <f>IFERROR(VLOOKUP(J594,'Roll ups'!D:E,2,FALSE),0)</f>
        <v>10875997.040000001</v>
      </c>
      <c r="AH594" s="74">
        <f>IF(Table2[[#This Row],[CATEGORY TTL LOOKUP]]=0,0,IF(Table2[[#This Row],[CATEGORY TTL LOOKUP]]&gt;0,SUM(AB594/AG594)))</f>
        <v>1.0734795124585653E-2</v>
      </c>
      <c r="AI594" s="74" t="str">
        <f>IFERROR(IF(AH594&lt;#REF!,"STRIKE",IF(AH594&gt;=#REF!,"GOOD")),"NO DATA")</f>
        <v>NO DATA</v>
      </c>
      <c r="AJ594" s="75">
        <f>IFERROR(VLOOKUP(K594,'Roll ups'!H:I,2,FALSE),0)</f>
        <v>126094742.97999983</v>
      </c>
      <c r="AK594" s="76">
        <f>IF(Table2[[#This Row],[PRICE TIER LOOKUP]]=0,0,IF(Table2[[#This Row],[PRICE TIER LOOKUP]]&gt;0,SUM(AB594/AJ594)))</f>
        <v>9.2590378663540509E-4</v>
      </c>
      <c r="AL594" s="74" t="e">
        <f>IF(AK594&lt;#REF!,"STRIKE",IF(AK594&gt;=#REF!,"GOOD"))</f>
        <v>#REF!</v>
      </c>
      <c r="AM594" s="75">
        <f>VLOOKUP(H594,'Roll ups'!A:B,2,FALSE)</f>
        <v>325145452.83999985</v>
      </c>
      <c r="AN594" s="77">
        <f t="shared" si="20"/>
        <v>3.5907498930164052E-4</v>
      </c>
      <c r="AO594" s="74" t="str">
        <f>IFERROR(VLOOKUP(Table2[[#This Row],[Product Name]],'Roll ups'!L:P,5,FALSE),"GOOD")</f>
        <v>GOOD</v>
      </c>
      <c r="AP594" s="74">
        <f>Table2[[#This Row],[Retail Dollar Vol Current 12 Mths]]/Table2[[#This Row],[SHELF SALES  LOOKUP]]</f>
        <v>3.7059980063536675E-4</v>
      </c>
      <c r="AQ594" s="69">
        <f t="shared" si="21"/>
        <v>0</v>
      </c>
      <c r="AR59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594" s="69" t="e">
        <f>IF(Table2[[#This Row],[Shelf Dollar Vol Current 12 Mths]]&gt;#REF!,"MEETS $ CRITERIA",IF(Table2[[#This Row],[Shelf Dollar Vol Current 12 Mths]]&lt;#REF!+1,"DOES NOT MEET $ CRITERIA"))</f>
        <v>#REF!</v>
      </c>
      <c r="AT594" s="78"/>
    </row>
    <row r="595" spans="1:46" ht="13.8" x14ac:dyDescent="0.3">
      <c r="A595" s="68" t="s">
        <v>3833</v>
      </c>
      <c r="B595" s="69">
        <v>28206</v>
      </c>
      <c r="C595" s="69">
        <v>447</v>
      </c>
      <c r="D595" s="69" t="s">
        <v>25</v>
      </c>
      <c r="E595" s="70" t="s">
        <v>6313</v>
      </c>
      <c r="F595" s="70"/>
      <c r="G595" s="71" t="s">
        <v>7518</v>
      </c>
      <c r="H595" s="69" t="s">
        <v>6315</v>
      </c>
      <c r="I595" s="68" t="s">
        <v>153</v>
      </c>
      <c r="J595" s="68" t="s">
        <v>153</v>
      </c>
      <c r="K595" s="68" t="s">
        <v>132</v>
      </c>
      <c r="L595" s="68" t="s">
        <v>132</v>
      </c>
      <c r="M595" s="68" t="s">
        <v>153</v>
      </c>
      <c r="N595" s="68" t="s">
        <v>154</v>
      </c>
      <c r="O595" s="68" t="s">
        <v>7519</v>
      </c>
      <c r="P595" s="72" t="s">
        <v>153</v>
      </c>
      <c r="Q595" s="68" t="s">
        <v>63</v>
      </c>
      <c r="R595" s="68" t="s">
        <v>31</v>
      </c>
      <c r="S595" s="68">
        <v>19</v>
      </c>
      <c r="T595" s="68">
        <v>29</v>
      </c>
      <c r="U595" s="68">
        <v>-0.52</v>
      </c>
      <c r="V595" s="68">
        <v>55.17</v>
      </c>
      <c r="W595" s="68">
        <v>79.42</v>
      </c>
      <c r="X595" s="68">
        <v>-0.44</v>
      </c>
      <c r="Y595" s="68">
        <v>280.33</v>
      </c>
      <c r="Z595" s="68">
        <v>375.25</v>
      </c>
      <c r="AA595" s="68">
        <v>-0.34</v>
      </c>
      <c r="AB595" s="73">
        <v>53731.24</v>
      </c>
      <c r="AC595" s="73">
        <v>68976</v>
      </c>
      <c r="AD595" s="73">
        <v>55081.24</v>
      </c>
      <c r="AE595" s="73">
        <v>72137.009999999995</v>
      </c>
      <c r="AF595" s="73"/>
      <c r="AG595" s="73">
        <f>IFERROR(VLOOKUP(J595,'Roll ups'!D:E,2,FALSE),0)</f>
        <v>10875997.040000001</v>
      </c>
      <c r="AH595" s="74">
        <f>IF(Table2[[#This Row],[CATEGORY TTL LOOKUP]]=0,0,IF(Table2[[#This Row],[CATEGORY TTL LOOKUP]]&gt;0,SUM(AB595/AG595)))</f>
        <v>4.9403507377195821E-3</v>
      </c>
      <c r="AI595" s="74" t="str">
        <f>IFERROR(IF(AH595&lt;#REF!,"STRIKE",IF(AH595&gt;=#REF!,"GOOD")),"NO DATA")</f>
        <v>NO DATA</v>
      </c>
      <c r="AJ595" s="75">
        <f>IFERROR(VLOOKUP(K595,'Roll ups'!H:I,2,FALSE),0)</f>
        <v>126094742.97999983</v>
      </c>
      <c r="AK595" s="76">
        <f>IF(Table2[[#This Row],[PRICE TIER LOOKUP]]=0,0,IF(Table2[[#This Row],[PRICE TIER LOOKUP]]&gt;0,SUM(AB595/AJ595)))</f>
        <v>4.2611800246519739E-4</v>
      </c>
      <c r="AL595" s="74" t="e">
        <f>IF(AK595&lt;#REF!,"STRIKE",IF(AK595&gt;=#REF!,"GOOD"))</f>
        <v>#REF!</v>
      </c>
      <c r="AM595" s="75">
        <f>VLOOKUP(H595,'Roll ups'!A:B,2,FALSE)</f>
        <v>325145452.83999985</v>
      </c>
      <c r="AN595" s="77">
        <f t="shared" si="20"/>
        <v>1.652529338198695E-4</v>
      </c>
      <c r="AO595" s="74" t="str">
        <f>IFERROR(VLOOKUP(Table2[[#This Row],[Product Name]],'Roll ups'!L:P,5,FALSE),"GOOD")</f>
        <v>GOOD</v>
      </c>
      <c r="AP595" s="74">
        <f>Table2[[#This Row],[Retail Dollar Vol Current 12 Mths]]/Table2[[#This Row],[SHELF SALES  LOOKUP]]</f>
        <v>1.6940492176313723E-4</v>
      </c>
      <c r="AQ595" s="69">
        <f t="shared" si="21"/>
        <v>0</v>
      </c>
      <c r="AR59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595" s="69" t="e">
        <f>IF(Table2[[#This Row],[Shelf Dollar Vol Current 12 Mths]]&gt;#REF!,"MEETS $ CRITERIA",IF(Table2[[#This Row],[Shelf Dollar Vol Current 12 Mths]]&lt;#REF!+1,"DOES NOT MEET $ CRITERIA"))</f>
        <v>#REF!</v>
      </c>
      <c r="AT595" s="78"/>
    </row>
    <row r="596" spans="1:46" ht="13.8" x14ac:dyDescent="0.3">
      <c r="A596" s="68" t="s">
        <v>3514</v>
      </c>
      <c r="B596" s="69">
        <v>28207</v>
      </c>
      <c r="C596" s="69">
        <v>332</v>
      </c>
      <c r="D596" s="69" t="s">
        <v>25</v>
      </c>
      <c r="E596" s="70" t="s">
        <v>6313</v>
      </c>
      <c r="F596" s="70"/>
      <c r="G596" s="71" t="s">
        <v>7520</v>
      </c>
      <c r="H596" s="69" t="s">
        <v>6315</v>
      </c>
      <c r="I596" s="68" t="s">
        <v>153</v>
      </c>
      <c r="J596" s="68" t="s">
        <v>153</v>
      </c>
      <c r="K596" s="68" t="s">
        <v>132</v>
      </c>
      <c r="L596" s="68" t="s">
        <v>132</v>
      </c>
      <c r="M596" s="68" t="s">
        <v>153</v>
      </c>
      <c r="N596" s="68" t="s">
        <v>154</v>
      </c>
      <c r="O596" s="68" t="s">
        <v>7521</v>
      </c>
      <c r="P596" s="72" t="s">
        <v>153</v>
      </c>
      <c r="Q596" s="68" t="s">
        <v>63</v>
      </c>
      <c r="R596" s="68" t="s">
        <v>31</v>
      </c>
      <c r="S596" s="68">
        <v>20</v>
      </c>
      <c r="T596" s="68">
        <v>35.99</v>
      </c>
      <c r="U596" s="68">
        <v>-0.76</v>
      </c>
      <c r="V596" s="68">
        <v>63.1</v>
      </c>
      <c r="W596" s="68">
        <v>70.66</v>
      </c>
      <c r="X596" s="68">
        <v>-0.12</v>
      </c>
      <c r="Y596" s="68">
        <v>256.3</v>
      </c>
      <c r="Z596" s="68">
        <v>298.74</v>
      </c>
      <c r="AA596" s="68">
        <v>-0.17</v>
      </c>
      <c r="AB596" s="73">
        <v>43663.14</v>
      </c>
      <c r="AC596" s="73">
        <v>50793.78</v>
      </c>
      <c r="AD596" s="73">
        <v>43879.14</v>
      </c>
      <c r="AE596" s="73">
        <v>51144.78</v>
      </c>
      <c r="AF596" s="73"/>
      <c r="AG596" s="73">
        <f>IFERROR(VLOOKUP(J596,'Roll ups'!D:E,2,FALSE),0)</f>
        <v>10875997.040000001</v>
      </c>
      <c r="AH596" s="74">
        <f>IF(Table2[[#This Row],[CATEGORY TTL LOOKUP]]=0,0,IF(Table2[[#This Row],[CATEGORY TTL LOOKUP]]&gt;0,SUM(AB596/AG596)))</f>
        <v>4.0146333103452184E-3</v>
      </c>
      <c r="AI596" s="74" t="str">
        <f>IFERROR(IF(AH596&lt;#REF!,"STRIKE",IF(AH596&gt;=#REF!,"GOOD")),"NO DATA")</f>
        <v>NO DATA</v>
      </c>
      <c r="AJ596" s="75">
        <f>IFERROR(VLOOKUP(K596,'Roll ups'!H:I,2,FALSE),0)</f>
        <v>126094742.97999983</v>
      </c>
      <c r="AK596" s="76">
        <f>IF(Table2[[#This Row],[PRICE TIER LOOKUP]]=0,0,IF(Table2[[#This Row],[PRICE TIER LOOKUP]]&gt;0,SUM(AB596/AJ596)))</f>
        <v>3.4627248502283326E-4</v>
      </c>
      <c r="AL596" s="74" t="e">
        <f>IF(AK596&lt;#REF!,"STRIKE",IF(AK596&gt;=#REF!,"GOOD"))</f>
        <v>#REF!</v>
      </c>
      <c r="AM596" s="75">
        <f>VLOOKUP(H596,'Roll ups'!A:B,2,FALSE)</f>
        <v>325145452.83999985</v>
      </c>
      <c r="AN596" s="77">
        <f t="shared" si="20"/>
        <v>1.3428802284830383E-4</v>
      </c>
      <c r="AO596" s="74" t="str">
        <f>IFERROR(VLOOKUP(Table2[[#This Row],[Product Name]],'Roll ups'!L:P,5,FALSE),"GOOD")</f>
        <v>GOOD</v>
      </c>
      <c r="AP596" s="74">
        <f>Table2[[#This Row],[Retail Dollar Vol Current 12 Mths]]/Table2[[#This Row],[SHELF SALES  LOOKUP]]</f>
        <v>1.3495234091922666E-4</v>
      </c>
      <c r="AQ596" s="69">
        <f t="shared" si="21"/>
        <v>0</v>
      </c>
      <c r="AR59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596" s="69" t="e">
        <f>IF(Table2[[#This Row],[Shelf Dollar Vol Current 12 Mths]]&gt;#REF!,"MEETS $ CRITERIA",IF(Table2[[#This Row],[Shelf Dollar Vol Current 12 Mths]]&lt;#REF!+1,"DOES NOT MEET $ CRITERIA"))</f>
        <v>#REF!</v>
      </c>
      <c r="AT596" s="78"/>
    </row>
    <row r="597" spans="1:46" ht="13.8" x14ac:dyDescent="0.3">
      <c r="A597" s="68" t="s">
        <v>3776</v>
      </c>
      <c r="B597" s="69">
        <v>28208</v>
      </c>
      <c r="C597" s="69">
        <v>202</v>
      </c>
      <c r="D597" s="69" t="s">
        <v>25</v>
      </c>
      <c r="E597" s="70" t="s">
        <v>6313</v>
      </c>
      <c r="F597" s="70"/>
      <c r="G597" s="71" t="s">
        <v>7522</v>
      </c>
      <c r="H597" s="69" t="s">
        <v>6315</v>
      </c>
      <c r="I597" s="68" t="s">
        <v>153</v>
      </c>
      <c r="J597" s="68" t="s">
        <v>153</v>
      </c>
      <c r="K597" s="68" t="s">
        <v>132</v>
      </c>
      <c r="L597" s="68" t="s">
        <v>132</v>
      </c>
      <c r="M597" s="68" t="s">
        <v>153</v>
      </c>
      <c r="N597" s="68" t="s">
        <v>154</v>
      </c>
      <c r="O597" s="68" t="s">
        <v>7523</v>
      </c>
      <c r="P597" s="72" t="s">
        <v>153</v>
      </c>
      <c r="Q597" s="68" t="s">
        <v>63</v>
      </c>
      <c r="R597" s="68" t="s">
        <v>31</v>
      </c>
      <c r="S597" s="68">
        <v>32</v>
      </c>
      <c r="T597" s="68">
        <v>36.56</v>
      </c>
      <c r="U597" s="68">
        <v>-0.16</v>
      </c>
      <c r="V597" s="68">
        <v>91.01</v>
      </c>
      <c r="W597" s="68">
        <v>81.87</v>
      </c>
      <c r="X597" s="68">
        <v>0.1</v>
      </c>
      <c r="Y597" s="68">
        <v>269.93</v>
      </c>
      <c r="Z597" s="68">
        <v>296.57</v>
      </c>
      <c r="AA597" s="68">
        <v>-0.1</v>
      </c>
      <c r="AB597" s="73">
        <v>42125.18</v>
      </c>
      <c r="AC597" s="73">
        <v>45976.5</v>
      </c>
      <c r="AD597" s="73">
        <v>45539.18</v>
      </c>
      <c r="AE597" s="73">
        <v>47488.5</v>
      </c>
      <c r="AF597" s="73"/>
      <c r="AG597" s="73">
        <f>IFERROR(VLOOKUP(J597,'Roll ups'!D:E,2,FALSE),0)</f>
        <v>10875997.040000001</v>
      </c>
      <c r="AH597" s="74">
        <f>IF(Table2[[#This Row],[CATEGORY TTL LOOKUP]]=0,0,IF(Table2[[#This Row],[CATEGORY TTL LOOKUP]]&gt;0,SUM(AB597/AG597)))</f>
        <v>3.873224665754414E-3</v>
      </c>
      <c r="AI597" s="74" t="str">
        <f>IFERROR(IF(AH597&lt;#REF!,"STRIKE",IF(AH597&gt;=#REF!,"GOOD")),"NO DATA")</f>
        <v>NO DATA</v>
      </c>
      <c r="AJ597" s="75">
        <f>IFERROR(VLOOKUP(K597,'Roll ups'!H:I,2,FALSE),0)</f>
        <v>126094742.97999983</v>
      </c>
      <c r="AK597" s="76">
        <f>IF(Table2[[#This Row],[PRICE TIER LOOKUP]]=0,0,IF(Table2[[#This Row],[PRICE TIER LOOKUP]]&gt;0,SUM(AB597/AJ597)))</f>
        <v>3.3407562444281736E-4</v>
      </c>
      <c r="AL597" s="74" t="e">
        <f>IF(AK597&lt;#REF!,"STRIKE",IF(AK597&gt;=#REF!,"GOOD"))</f>
        <v>#REF!</v>
      </c>
      <c r="AM597" s="75">
        <f>VLOOKUP(H597,'Roll ups'!A:B,2,FALSE)</f>
        <v>325145452.83999985</v>
      </c>
      <c r="AN597" s="77">
        <f t="shared" si="20"/>
        <v>1.2955795516146829E-4</v>
      </c>
      <c r="AO597" s="74" t="str">
        <f>IFERROR(VLOOKUP(Table2[[#This Row],[Product Name]],'Roll ups'!L:P,5,FALSE),"GOOD")</f>
        <v>GOOD</v>
      </c>
      <c r="AP597" s="74">
        <f>Table2[[#This Row],[Retail Dollar Vol Current 12 Mths]]/Table2[[#This Row],[SHELF SALES  LOOKUP]]</f>
        <v>1.4005787133799862E-4</v>
      </c>
      <c r="AQ597" s="69">
        <f t="shared" si="21"/>
        <v>0</v>
      </c>
      <c r="AR59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597" s="69" t="e">
        <f>IF(Table2[[#This Row],[Shelf Dollar Vol Current 12 Mths]]&gt;#REF!,"MEETS $ CRITERIA",IF(Table2[[#This Row],[Shelf Dollar Vol Current 12 Mths]]&lt;#REF!+1,"DOES NOT MEET $ CRITERIA"))</f>
        <v>#REF!</v>
      </c>
      <c r="AT597" s="78"/>
    </row>
    <row r="598" spans="1:46" ht="13.8" x14ac:dyDescent="0.3">
      <c r="A598" s="68" t="s">
        <v>3770</v>
      </c>
      <c r="B598" s="69">
        <v>28224</v>
      </c>
      <c r="C598" s="69">
        <v>417</v>
      </c>
      <c r="D598" s="69" t="s">
        <v>25</v>
      </c>
      <c r="E598" s="70" t="s">
        <v>6313</v>
      </c>
      <c r="F598" s="70"/>
      <c r="G598" s="71" t="s">
        <v>7524</v>
      </c>
      <c r="H598" s="69" t="s">
        <v>6315</v>
      </c>
      <c r="I598" s="68" t="s">
        <v>153</v>
      </c>
      <c r="J598" s="68" t="s">
        <v>153</v>
      </c>
      <c r="K598" s="68" t="s">
        <v>132</v>
      </c>
      <c r="L598" s="68" t="s">
        <v>132</v>
      </c>
      <c r="M598" s="68" t="s">
        <v>153</v>
      </c>
      <c r="N598" s="68" t="s">
        <v>154</v>
      </c>
      <c r="O598" s="68" t="s">
        <v>7525</v>
      </c>
      <c r="P598" s="72" t="s">
        <v>153</v>
      </c>
      <c r="Q598" s="68" t="s">
        <v>63</v>
      </c>
      <c r="R598" s="68" t="s">
        <v>31</v>
      </c>
      <c r="S598" s="68">
        <v>14</v>
      </c>
      <c r="T598" s="68">
        <v>15.75</v>
      </c>
      <c r="U598" s="68">
        <v>-0.13</v>
      </c>
      <c r="V598" s="68">
        <v>41</v>
      </c>
      <c r="W598" s="68">
        <v>38.25</v>
      </c>
      <c r="X598" s="68">
        <v>7.0000000000000007E-2</v>
      </c>
      <c r="Y598" s="68">
        <v>155.46</v>
      </c>
      <c r="Z598" s="68">
        <v>179</v>
      </c>
      <c r="AA598" s="68">
        <v>-0.15</v>
      </c>
      <c r="AB598" s="73">
        <v>35166.51</v>
      </c>
      <c r="AC598" s="73">
        <v>40920.959999999999</v>
      </c>
      <c r="AD598" s="73">
        <v>35166.51</v>
      </c>
      <c r="AE598" s="73">
        <v>40920.959999999999</v>
      </c>
      <c r="AF598" s="73"/>
      <c r="AG598" s="73">
        <f>IFERROR(VLOOKUP(J598,'Roll ups'!D:E,2,FALSE),0)</f>
        <v>10875997.040000001</v>
      </c>
      <c r="AH598" s="74">
        <f>IF(Table2[[#This Row],[CATEGORY TTL LOOKUP]]=0,0,IF(Table2[[#This Row],[CATEGORY TTL LOOKUP]]&gt;0,SUM(AB598/AG598)))</f>
        <v>3.2334056243913797E-3</v>
      </c>
      <c r="AI598" s="74" t="str">
        <f>IFERROR(IF(AH598&lt;#REF!,"STRIKE",IF(AH598&gt;=#REF!,"GOOD")),"NO DATA")</f>
        <v>NO DATA</v>
      </c>
      <c r="AJ598" s="75">
        <f>IFERROR(VLOOKUP(K598,'Roll ups'!H:I,2,FALSE),0)</f>
        <v>126094742.97999983</v>
      </c>
      <c r="AK598" s="76">
        <f>IF(Table2[[#This Row],[PRICE TIER LOOKUP]]=0,0,IF(Table2[[#This Row],[PRICE TIER LOOKUP]]&gt;0,SUM(AB598/AJ598)))</f>
        <v>2.7888958071454128E-4</v>
      </c>
      <c r="AL598" s="74" t="e">
        <f>IF(AK598&lt;#REF!,"STRIKE",IF(AK598&gt;=#REF!,"GOOD"))</f>
        <v>#REF!</v>
      </c>
      <c r="AM598" s="75">
        <f>VLOOKUP(H598,'Roll ups'!A:B,2,FALSE)</f>
        <v>325145452.83999985</v>
      </c>
      <c r="AN598" s="77">
        <f t="shared" si="20"/>
        <v>1.0815624113096552E-4</v>
      </c>
      <c r="AO598" s="74" t="str">
        <f>IFERROR(VLOOKUP(Table2[[#This Row],[Product Name]],'Roll ups'!L:P,5,FALSE),"GOOD")</f>
        <v>GOOD</v>
      </c>
      <c r="AP598" s="74">
        <f>Table2[[#This Row],[Retail Dollar Vol Current 12 Mths]]/Table2[[#This Row],[SHELF SALES  LOOKUP]]</f>
        <v>1.0815624113096552E-4</v>
      </c>
      <c r="AQ598" s="69">
        <f t="shared" si="21"/>
        <v>0</v>
      </c>
      <c r="AR59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598" s="69" t="e">
        <f>IF(Table2[[#This Row],[Shelf Dollar Vol Current 12 Mths]]&gt;#REF!,"MEETS $ CRITERIA",IF(Table2[[#This Row],[Shelf Dollar Vol Current 12 Mths]]&lt;#REF!+1,"DOES NOT MEET $ CRITERIA"))</f>
        <v>#REF!</v>
      </c>
      <c r="AT598" s="78"/>
    </row>
    <row r="599" spans="1:46" ht="13.8" x14ac:dyDescent="0.3">
      <c r="A599" s="68" t="s">
        <v>3168</v>
      </c>
      <c r="B599" s="69">
        <v>28233</v>
      </c>
      <c r="C599" s="69">
        <v>739</v>
      </c>
      <c r="D599" s="69" t="s">
        <v>25</v>
      </c>
      <c r="E599" s="70" t="s">
        <v>6313</v>
      </c>
      <c r="F599" s="70"/>
      <c r="G599" s="71" t="s">
        <v>7526</v>
      </c>
      <c r="H599" s="69" t="s">
        <v>6315</v>
      </c>
      <c r="I599" s="68" t="s">
        <v>153</v>
      </c>
      <c r="J599" s="68" t="s">
        <v>153</v>
      </c>
      <c r="K599" s="68" t="s">
        <v>132</v>
      </c>
      <c r="L599" s="68" t="s">
        <v>132</v>
      </c>
      <c r="M599" s="68" t="s">
        <v>153</v>
      </c>
      <c r="N599" s="68" t="s">
        <v>154</v>
      </c>
      <c r="O599" s="68" t="s">
        <v>7527</v>
      </c>
      <c r="P599" s="72" t="s">
        <v>153</v>
      </c>
      <c r="Q599" s="68" t="s">
        <v>63</v>
      </c>
      <c r="R599" s="68" t="s">
        <v>31</v>
      </c>
      <c r="S599" s="68">
        <v>69</v>
      </c>
      <c r="T599" s="68">
        <v>93.32</v>
      </c>
      <c r="U599" s="68">
        <v>-0.34</v>
      </c>
      <c r="V599" s="68">
        <v>236.41</v>
      </c>
      <c r="W599" s="68">
        <v>251.97</v>
      </c>
      <c r="X599" s="68">
        <v>-7.0000000000000007E-2</v>
      </c>
      <c r="Y599" s="68">
        <v>865.21</v>
      </c>
      <c r="Z599" s="68">
        <v>947.56</v>
      </c>
      <c r="AA599" s="68">
        <v>-0.1</v>
      </c>
      <c r="AB599" s="73">
        <v>176631.84</v>
      </c>
      <c r="AC599" s="73">
        <v>192917.88</v>
      </c>
      <c r="AD599" s="73">
        <v>176631.84</v>
      </c>
      <c r="AE599" s="73">
        <v>192917.88</v>
      </c>
      <c r="AF599" s="73"/>
      <c r="AG599" s="73">
        <f>IFERROR(VLOOKUP(J599,'Roll ups'!D:E,2,FALSE),0)</f>
        <v>10875997.040000001</v>
      </c>
      <c r="AH599" s="74">
        <f>IF(Table2[[#This Row],[CATEGORY TTL LOOKUP]]=0,0,IF(Table2[[#This Row],[CATEGORY TTL LOOKUP]]&gt;0,SUM(AB599/AG599)))</f>
        <v>1.6240519315183631E-2</v>
      </c>
      <c r="AI599" s="74" t="str">
        <f>IFERROR(IF(AH599&lt;#REF!,"STRIKE",IF(AH599&gt;=#REF!,"GOOD")),"NO DATA")</f>
        <v>NO DATA</v>
      </c>
      <c r="AJ599" s="75">
        <f>IFERROR(VLOOKUP(K599,'Roll ups'!H:I,2,FALSE),0)</f>
        <v>126094742.97999983</v>
      </c>
      <c r="AK599" s="76">
        <f>IF(Table2[[#This Row],[PRICE TIER LOOKUP]]=0,0,IF(Table2[[#This Row],[PRICE TIER LOOKUP]]&gt;0,SUM(AB599/AJ599)))</f>
        <v>1.40078670867362E-3</v>
      </c>
      <c r="AL599" s="74" t="e">
        <f>IF(AK599&lt;#REF!,"STRIKE",IF(AK599&gt;=#REF!,"GOOD"))</f>
        <v>#REF!</v>
      </c>
      <c r="AM599" s="75">
        <f>VLOOKUP(H599,'Roll ups'!A:B,2,FALSE)</f>
        <v>325145452.83999985</v>
      </c>
      <c r="AN599" s="77">
        <f t="shared" si="20"/>
        <v>5.4323945931643823E-4</v>
      </c>
      <c r="AO599" s="74" t="str">
        <f>IFERROR(VLOOKUP(Table2[[#This Row],[Product Name]],'Roll ups'!L:P,5,FALSE),"GOOD")</f>
        <v>GOOD</v>
      </c>
      <c r="AP599" s="74">
        <f>Table2[[#This Row],[Retail Dollar Vol Current 12 Mths]]/Table2[[#This Row],[SHELF SALES  LOOKUP]]</f>
        <v>5.4323945931643823E-4</v>
      </c>
      <c r="AQ599" s="69">
        <f t="shared" si="21"/>
        <v>0</v>
      </c>
      <c r="AR59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599" s="69" t="e">
        <f>IF(Table2[[#This Row],[Shelf Dollar Vol Current 12 Mths]]&gt;#REF!,"MEETS $ CRITERIA",IF(Table2[[#This Row],[Shelf Dollar Vol Current 12 Mths]]&lt;#REF!+1,"DOES NOT MEET $ CRITERIA"))</f>
        <v>#REF!</v>
      </c>
      <c r="AT599" s="78"/>
    </row>
    <row r="600" spans="1:46" ht="13.8" x14ac:dyDescent="0.3">
      <c r="A600" s="68" t="s">
        <v>3264</v>
      </c>
      <c r="B600" s="69">
        <v>28238</v>
      </c>
      <c r="C600" s="69">
        <v>305</v>
      </c>
      <c r="D600" s="69" t="s">
        <v>25</v>
      </c>
      <c r="E600" s="70" t="s">
        <v>6313</v>
      </c>
      <c r="F600" s="70"/>
      <c r="G600" s="71" t="s">
        <v>7528</v>
      </c>
      <c r="H600" s="69" t="s">
        <v>6315</v>
      </c>
      <c r="I600" s="68" t="s">
        <v>153</v>
      </c>
      <c r="J600" s="68" t="s">
        <v>153</v>
      </c>
      <c r="K600" s="68" t="s">
        <v>132</v>
      </c>
      <c r="L600" s="68" t="s">
        <v>132</v>
      </c>
      <c r="M600" s="68" t="s">
        <v>153</v>
      </c>
      <c r="N600" s="68" t="s">
        <v>154</v>
      </c>
      <c r="O600" s="68" t="s">
        <v>7529</v>
      </c>
      <c r="P600" s="72" t="s">
        <v>153</v>
      </c>
      <c r="Q600" s="68" t="s">
        <v>63</v>
      </c>
      <c r="R600" s="68" t="s">
        <v>31</v>
      </c>
      <c r="S600" s="68">
        <v>40</v>
      </c>
      <c r="T600" s="68">
        <v>72.34</v>
      </c>
      <c r="U600" s="68">
        <v>-0.82</v>
      </c>
      <c r="V600" s="68">
        <v>285.86</v>
      </c>
      <c r="W600" s="68">
        <v>320.45999999999998</v>
      </c>
      <c r="X600" s="68">
        <v>-0.12</v>
      </c>
      <c r="Y600" s="68">
        <v>1132.1400000000001</v>
      </c>
      <c r="Z600" s="68">
        <v>1195.9000000000001</v>
      </c>
      <c r="AA600" s="68">
        <v>-0.06</v>
      </c>
      <c r="AB600" s="73">
        <v>201532.98</v>
      </c>
      <c r="AC600" s="73">
        <v>215794.9</v>
      </c>
      <c r="AD600" s="73">
        <v>214068.9</v>
      </c>
      <c r="AE600" s="73">
        <v>221584.9</v>
      </c>
      <c r="AF600" s="73"/>
      <c r="AG600" s="73">
        <f>IFERROR(VLOOKUP(J600,'Roll ups'!D:E,2,FALSE),0)</f>
        <v>10875997.040000001</v>
      </c>
      <c r="AH600" s="74">
        <f>IF(Table2[[#This Row],[CATEGORY TTL LOOKUP]]=0,0,IF(Table2[[#This Row],[CATEGORY TTL LOOKUP]]&gt;0,SUM(AB600/AG600)))</f>
        <v>1.8530069405020728E-2</v>
      </c>
      <c r="AI600" s="74" t="str">
        <f>IFERROR(IF(AH600&lt;#REF!,"STRIKE",IF(AH600&gt;=#REF!,"GOOD")),"NO DATA")</f>
        <v>NO DATA</v>
      </c>
      <c r="AJ600" s="75">
        <f>IFERROR(VLOOKUP(K600,'Roll ups'!H:I,2,FALSE),0)</f>
        <v>126094742.97999983</v>
      </c>
      <c r="AK600" s="76">
        <f>IF(Table2[[#This Row],[PRICE TIER LOOKUP]]=0,0,IF(Table2[[#This Row],[PRICE TIER LOOKUP]]&gt;0,SUM(AB600/AJ600)))</f>
        <v>1.5982663133860039E-3</v>
      </c>
      <c r="AL600" s="74" t="e">
        <f>IF(AK600&lt;#REF!,"STRIKE",IF(AK600&gt;=#REF!,"GOOD"))</f>
        <v>#REF!</v>
      </c>
      <c r="AM600" s="75">
        <f>VLOOKUP(H600,'Roll ups'!A:B,2,FALSE)</f>
        <v>325145452.83999985</v>
      </c>
      <c r="AN600" s="77">
        <f t="shared" si="20"/>
        <v>6.1982407639319488E-4</v>
      </c>
      <c r="AO600" s="74" t="str">
        <f>IFERROR(VLOOKUP(Table2[[#This Row],[Product Name]],'Roll ups'!L:P,5,FALSE),"GOOD")</f>
        <v>GOOD</v>
      </c>
      <c r="AP600" s="74">
        <f>Table2[[#This Row],[Retail Dollar Vol Current 12 Mths]]/Table2[[#This Row],[SHELF SALES  LOOKUP]]</f>
        <v>6.5837888283598633E-4</v>
      </c>
      <c r="AQ600" s="69">
        <f t="shared" si="21"/>
        <v>0</v>
      </c>
      <c r="AR60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600" s="69" t="e">
        <f>IF(Table2[[#This Row],[Shelf Dollar Vol Current 12 Mths]]&gt;#REF!,"MEETS $ CRITERIA",IF(Table2[[#This Row],[Shelf Dollar Vol Current 12 Mths]]&lt;#REF!+1,"DOES NOT MEET $ CRITERIA"))</f>
        <v>#REF!</v>
      </c>
      <c r="AT600" s="78"/>
    </row>
    <row r="601" spans="1:46" ht="13.8" x14ac:dyDescent="0.3">
      <c r="A601" s="68" t="s">
        <v>1178</v>
      </c>
      <c r="B601" s="69">
        <v>28246</v>
      </c>
      <c r="C601" s="69">
        <v>146</v>
      </c>
      <c r="D601" s="69" t="s">
        <v>25</v>
      </c>
      <c r="E601" s="70" t="s">
        <v>6313</v>
      </c>
      <c r="F601" s="70"/>
      <c r="G601" s="71" t="s">
        <v>7530</v>
      </c>
      <c r="H601" s="69" t="s">
        <v>6315</v>
      </c>
      <c r="I601" s="68" t="s">
        <v>153</v>
      </c>
      <c r="J601" s="68" t="s">
        <v>153</v>
      </c>
      <c r="K601" s="68" t="s">
        <v>132</v>
      </c>
      <c r="L601" s="68" t="s">
        <v>132</v>
      </c>
      <c r="M601" s="68" t="s">
        <v>153</v>
      </c>
      <c r="N601" s="68" t="s">
        <v>154</v>
      </c>
      <c r="O601" s="68" t="s">
        <v>7531</v>
      </c>
      <c r="P601" s="72" t="s">
        <v>153</v>
      </c>
      <c r="Q601" s="68" t="s">
        <v>128</v>
      </c>
      <c r="R601" s="68" t="s">
        <v>60</v>
      </c>
      <c r="S601" s="68">
        <v>7</v>
      </c>
      <c r="T601" s="68">
        <v>8</v>
      </c>
      <c r="U601" s="68">
        <v>-0.13</v>
      </c>
      <c r="V601" s="68">
        <v>21.17</v>
      </c>
      <c r="W601" s="68">
        <v>13.5</v>
      </c>
      <c r="X601" s="68">
        <v>0.36</v>
      </c>
      <c r="Y601" s="68">
        <v>120.25</v>
      </c>
      <c r="Z601" s="68">
        <v>98.58</v>
      </c>
      <c r="AA601" s="68">
        <v>0.18</v>
      </c>
      <c r="AB601" s="73">
        <v>25612.05</v>
      </c>
      <c r="AC601" s="73">
        <v>19344.47</v>
      </c>
      <c r="AD601" s="73">
        <v>27851.97</v>
      </c>
      <c r="AE601" s="73">
        <v>20803.07</v>
      </c>
      <c r="AF601" s="73"/>
      <c r="AG601" s="73">
        <f>IFERROR(VLOOKUP(J601,'Roll ups'!D:E,2,FALSE),0)</f>
        <v>10875997.040000001</v>
      </c>
      <c r="AH601" s="74">
        <f>IF(Table2[[#This Row],[CATEGORY TTL LOOKUP]]=0,0,IF(Table2[[#This Row],[CATEGORY TTL LOOKUP]]&gt;0,SUM(AB601/AG601)))</f>
        <v>2.3549151315326211E-3</v>
      </c>
      <c r="AI601" s="74" t="str">
        <f>IFERROR(IF(AH601&lt;#REF!,"STRIKE",IF(AH601&gt;=#REF!,"GOOD")),"NO DATA")</f>
        <v>NO DATA</v>
      </c>
      <c r="AJ601" s="75">
        <f>IFERROR(VLOOKUP(K601,'Roll ups'!H:I,2,FALSE),0)</f>
        <v>126094742.97999983</v>
      </c>
      <c r="AK601" s="76">
        <f>IF(Table2[[#This Row],[PRICE TIER LOOKUP]]=0,0,IF(Table2[[#This Row],[PRICE TIER LOOKUP]]&gt;0,SUM(AB601/AJ601)))</f>
        <v>2.031175082696539E-4</v>
      </c>
      <c r="AL601" s="74" t="e">
        <f>IF(AK601&lt;#REF!,"STRIKE",IF(AK601&gt;=#REF!,"GOOD"))</f>
        <v>#REF!</v>
      </c>
      <c r="AM601" s="75">
        <f>VLOOKUP(H601,'Roll ups'!A:B,2,FALSE)</f>
        <v>325145452.83999985</v>
      </c>
      <c r="AN601" s="77">
        <f t="shared" si="20"/>
        <v>7.877105392768134E-5</v>
      </c>
      <c r="AO601" s="74" t="str">
        <f>IFERROR(VLOOKUP(Table2[[#This Row],[Product Name]],'Roll ups'!L:P,5,FALSE),"GOOD")</f>
        <v>GOOD</v>
      </c>
      <c r="AP601" s="74">
        <f>Table2[[#This Row],[Retail Dollar Vol Current 12 Mths]]/Table2[[#This Row],[SHELF SALES  LOOKUP]]</f>
        <v>8.566003232315113E-5</v>
      </c>
      <c r="AQ601" s="69">
        <f t="shared" si="21"/>
        <v>0</v>
      </c>
      <c r="AR60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601" s="69" t="e">
        <f>IF(Table2[[#This Row],[Shelf Dollar Vol Current 12 Mths]]&gt;#REF!,"MEETS $ CRITERIA",IF(Table2[[#This Row],[Shelf Dollar Vol Current 12 Mths]]&lt;#REF!+1,"DOES NOT MEET $ CRITERIA"))</f>
        <v>#REF!</v>
      </c>
      <c r="AT601" s="78"/>
    </row>
    <row r="602" spans="1:46" ht="13.8" x14ac:dyDescent="0.3">
      <c r="A602" s="68" t="s">
        <v>4753</v>
      </c>
      <c r="B602" s="69">
        <v>28628</v>
      </c>
      <c r="C602" s="69">
        <v>198</v>
      </c>
      <c r="D602" s="69" t="s">
        <v>25</v>
      </c>
      <c r="E602" s="70" t="s">
        <v>6313</v>
      </c>
      <c r="F602" s="70"/>
      <c r="G602" s="71" t="s">
        <v>7532</v>
      </c>
      <c r="H602" s="69" t="s">
        <v>6315</v>
      </c>
      <c r="I602" s="68" t="s">
        <v>153</v>
      </c>
      <c r="J602" s="68" t="s">
        <v>153</v>
      </c>
      <c r="K602" s="68" t="s">
        <v>146</v>
      </c>
      <c r="L602" s="68" t="s">
        <v>6320</v>
      </c>
      <c r="M602" s="68" t="s">
        <v>153</v>
      </c>
      <c r="N602" s="68" t="s">
        <v>154</v>
      </c>
      <c r="O602" s="68" t="s">
        <v>7533</v>
      </c>
      <c r="P602" s="72" t="s">
        <v>153</v>
      </c>
      <c r="Q602" s="68" t="s">
        <v>37</v>
      </c>
      <c r="R602" s="68" t="s">
        <v>60</v>
      </c>
      <c r="S602" s="68">
        <v>13</v>
      </c>
      <c r="T602" s="68">
        <v>10.5</v>
      </c>
      <c r="U602" s="68">
        <v>0.19</v>
      </c>
      <c r="V602" s="68">
        <v>35.4</v>
      </c>
      <c r="W602" s="68">
        <v>52.9</v>
      </c>
      <c r="X602" s="68">
        <v>-0.49</v>
      </c>
      <c r="Y602" s="68">
        <v>251.66</v>
      </c>
      <c r="Z602" s="68">
        <v>262.93</v>
      </c>
      <c r="AA602" s="68">
        <v>-0.04</v>
      </c>
      <c r="AB602" s="73">
        <v>74255.679999999993</v>
      </c>
      <c r="AC602" s="73">
        <v>77681.58</v>
      </c>
      <c r="AD602" s="73">
        <v>76630.679999999993</v>
      </c>
      <c r="AE602" s="73">
        <v>79199.34</v>
      </c>
      <c r="AF602" s="73"/>
      <c r="AG602" s="73">
        <f>IFERROR(VLOOKUP(J602,'Roll ups'!D:E,2,FALSE),0)</f>
        <v>10875997.040000001</v>
      </c>
      <c r="AH602" s="74">
        <f>IF(Table2[[#This Row],[CATEGORY TTL LOOKUP]]=0,0,IF(Table2[[#This Row],[CATEGORY TTL LOOKUP]]&gt;0,SUM(AB602/AG602)))</f>
        <v>6.8274825495906891E-3</v>
      </c>
      <c r="AI602" s="74" t="str">
        <f>IFERROR(IF(AH602&lt;#REF!,"STRIKE",IF(AH602&gt;=#REF!,"GOOD")),"NO DATA")</f>
        <v>NO DATA</v>
      </c>
      <c r="AJ602" s="75">
        <f>IFERROR(VLOOKUP(K602,'Roll ups'!H:I,2,FALSE),0)</f>
        <v>69119979.479999974</v>
      </c>
      <c r="AK602" s="76">
        <f>IF(Table2[[#This Row],[PRICE TIER LOOKUP]]=0,0,IF(Table2[[#This Row],[PRICE TIER LOOKUP]]&gt;0,SUM(AB602/AJ602)))</f>
        <v>1.0743012448591082E-3</v>
      </c>
      <c r="AL602" s="74" t="e">
        <f>IF(AK602&lt;#REF!,"STRIKE",IF(AK602&gt;=#REF!,"GOOD"))</f>
        <v>#REF!</v>
      </c>
      <c r="AM602" s="75">
        <f>VLOOKUP(H602,'Roll ups'!A:B,2,FALSE)</f>
        <v>325145452.83999985</v>
      </c>
      <c r="AN602" s="77">
        <f t="shared" si="20"/>
        <v>2.2837680598455213E-4</v>
      </c>
      <c r="AO602" s="74" t="str">
        <f>IFERROR(VLOOKUP(Table2[[#This Row],[Product Name]],'Roll ups'!L:P,5,FALSE),"GOOD")</f>
        <v>GOOD</v>
      </c>
      <c r="AP602" s="74">
        <f>Table2[[#This Row],[Retail Dollar Vol Current 12 Mths]]/Table2[[#This Row],[SHELF SALES  LOOKUP]]</f>
        <v>2.3568122921807866E-4</v>
      </c>
      <c r="AQ602" s="69">
        <f t="shared" si="21"/>
        <v>0</v>
      </c>
      <c r="AR60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602" s="69" t="e">
        <f>IF(Table2[[#This Row],[Shelf Dollar Vol Current 12 Mths]]&gt;#REF!,"MEETS $ CRITERIA",IF(Table2[[#This Row],[Shelf Dollar Vol Current 12 Mths]]&lt;#REF!+1,"DOES NOT MEET $ CRITERIA"))</f>
        <v>#REF!</v>
      </c>
      <c r="AT602" s="78"/>
    </row>
    <row r="603" spans="1:46" ht="13.8" x14ac:dyDescent="0.3">
      <c r="A603" s="68" t="s">
        <v>4789</v>
      </c>
      <c r="B603" s="69">
        <v>28795</v>
      </c>
      <c r="C603" s="69">
        <v>188</v>
      </c>
      <c r="D603" s="69" t="s">
        <v>25</v>
      </c>
      <c r="E603" s="70" t="s">
        <v>6313</v>
      </c>
      <c r="F603" s="70"/>
      <c r="G603" s="71" t="s">
        <v>7534</v>
      </c>
      <c r="H603" s="69" t="s">
        <v>6315</v>
      </c>
      <c r="I603" s="68" t="s">
        <v>153</v>
      </c>
      <c r="J603" s="68" t="s">
        <v>153</v>
      </c>
      <c r="K603" s="68" t="s">
        <v>146</v>
      </c>
      <c r="L603" s="68" t="s">
        <v>6320</v>
      </c>
      <c r="M603" s="68" t="s">
        <v>153</v>
      </c>
      <c r="N603" s="68" t="s">
        <v>154</v>
      </c>
      <c r="O603" s="68" t="s">
        <v>7535</v>
      </c>
      <c r="P603" s="72" t="s">
        <v>153</v>
      </c>
      <c r="Q603" s="68" t="s">
        <v>44</v>
      </c>
      <c r="R603" s="68" t="s">
        <v>60</v>
      </c>
      <c r="S603" s="68">
        <v>0</v>
      </c>
      <c r="T603" s="68">
        <v>12.5</v>
      </c>
      <c r="U603" s="68">
        <v>-149.6</v>
      </c>
      <c r="V603" s="68">
        <v>4.25</v>
      </c>
      <c r="W603" s="68">
        <v>26.5</v>
      </c>
      <c r="X603" s="68">
        <v>-5.24</v>
      </c>
      <c r="Y603" s="68">
        <v>67.92</v>
      </c>
      <c r="Z603" s="68">
        <v>89.58</v>
      </c>
      <c r="AA603" s="68">
        <v>-0.32</v>
      </c>
      <c r="AB603" s="73">
        <v>22241.35</v>
      </c>
      <c r="AC603" s="73">
        <v>29336.75</v>
      </c>
      <c r="AD603" s="73">
        <v>22241.35</v>
      </c>
      <c r="AE603" s="73">
        <v>29336.75</v>
      </c>
      <c r="AF603" s="73"/>
      <c r="AG603" s="73">
        <f>IFERROR(VLOOKUP(J603,'Roll ups'!D:E,2,FALSE),0)</f>
        <v>10875997.040000001</v>
      </c>
      <c r="AH603" s="74">
        <f>IF(Table2[[#This Row],[CATEGORY TTL LOOKUP]]=0,0,IF(Table2[[#This Row],[CATEGORY TTL LOOKUP]]&gt;0,SUM(AB603/AG603)))</f>
        <v>2.0449941203735376E-3</v>
      </c>
      <c r="AI603" s="74" t="str">
        <f>IFERROR(IF(AH603&lt;#REF!,"STRIKE",IF(AH603&gt;=#REF!,"GOOD")),"NO DATA")</f>
        <v>NO DATA</v>
      </c>
      <c r="AJ603" s="75">
        <f>IFERROR(VLOOKUP(K603,'Roll ups'!H:I,2,FALSE),0)</f>
        <v>69119979.479999974</v>
      </c>
      <c r="AK603" s="76">
        <f>IF(Table2[[#This Row],[PRICE TIER LOOKUP]]=0,0,IF(Table2[[#This Row],[PRICE TIER LOOKUP]]&gt;0,SUM(AB603/AJ603)))</f>
        <v>3.2177888603736614E-4</v>
      </c>
      <c r="AL603" s="74" t="e">
        <f>IF(AK603&lt;#REF!,"STRIKE",IF(AK603&gt;=#REF!,"GOOD"))</f>
        <v>#REF!</v>
      </c>
      <c r="AM603" s="75">
        <f>VLOOKUP(H603,'Roll ups'!A:B,2,FALSE)</f>
        <v>325145452.83999985</v>
      </c>
      <c r="AN603" s="77">
        <f t="shared" si="20"/>
        <v>6.8404308919998026E-5</v>
      </c>
      <c r="AO603" s="74" t="str">
        <f>IFERROR(VLOOKUP(Table2[[#This Row],[Product Name]],'Roll ups'!L:P,5,FALSE),"GOOD")</f>
        <v>GOOD</v>
      </c>
      <c r="AP603" s="74">
        <f>Table2[[#This Row],[Retail Dollar Vol Current 12 Mths]]/Table2[[#This Row],[SHELF SALES  LOOKUP]]</f>
        <v>6.8404308919998026E-5</v>
      </c>
      <c r="AQ603" s="69">
        <f t="shared" si="21"/>
        <v>0</v>
      </c>
      <c r="AR60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603" s="69" t="e">
        <f>IF(Table2[[#This Row],[Shelf Dollar Vol Current 12 Mths]]&gt;#REF!,"MEETS $ CRITERIA",IF(Table2[[#This Row],[Shelf Dollar Vol Current 12 Mths]]&lt;#REF!+1,"DOES NOT MEET $ CRITERIA"))</f>
        <v>#REF!</v>
      </c>
      <c r="AT603" s="78"/>
    </row>
    <row r="604" spans="1:46" ht="13.8" x14ac:dyDescent="0.3">
      <c r="A604" s="68" t="s">
        <v>3376</v>
      </c>
      <c r="B604" s="69">
        <v>28863</v>
      </c>
      <c r="C604" s="69">
        <v>470</v>
      </c>
      <c r="D604" s="69" t="s">
        <v>25</v>
      </c>
      <c r="E604" s="70" t="s">
        <v>6313</v>
      </c>
      <c r="F604" s="70"/>
      <c r="G604" s="71" t="s">
        <v>7536</v>
      </c>
      <c r="H604" s="69" t="s">
        <v>6315</v>
      </c>
      <c r="I604" s="68" t="s">
        <v>153</v>
      </c>
      <c r="J604" s="68" t="s">
        <v>153</v>
      </c>
      <c r="K604" s="68" t="s">
        <v>132</v>
      </c>
      <c r="L604" s="68" t="s">
        <v>132</v>
      </c>
      <c r="M604" s="68" t="s">
        <v>153</v>
      </c>
      <c r="N604" s="68" t="s">
        <v>154</v>
      </c>
      <c r="O604" s="68" t="s">
        <v>7537</v>
      </c>
      <c r="P604" s="72" t="s">
        <v>153</v>
      </c>
      <c r="Q604" s="68" t="s">
        <v>397</v>
      </c>
      <c r="R604" s="68" t="s">
        <v>31</v>
      </c>
      <c r="S604" s="68">
        <v>35</v>
      </c>
      <c r="T604" s="68">
        <v>37.340000000000003</v>
      </c>
      <c r="U604" s="68">
        <v>-0.06</v>
      </c>
      <c r="V604" s="68">
        <v>121.71</v>
      </c>
      <c r="W604" s="68">
        <v>117.33</v>
      </c>
      <c r="X604" s="68">
        <v>0.04</v>
      </c>
      <c r="Y604" s="68">
        <v>411.26</v>
      </c>
      <c r="Z604" s="68">
        <v>597.65</v>
      </c>
      <c r="AA604" s="68">
        <v>-0.45</v>
      </c>
      <c r="AB604" s="73">
        <v>71976.67</v>
      </c>
      <c r="AC604" s="73">
        <v>104588.18</v>
      </c>
      <c r="AD604" s="73">
        <v>71976.67</v>
      </c>
      <c r="AE604" s="73">
        <v>104588.18</v>
      </c>
      <c r="AF604" s="73"/>
      <c r="AG604" s="73">
        <f>IFERROR(VLOOKUP(J604,'Roll ups'!D:E,2,FALSE),0)</f>
        <v>10875997.040000001</v>
      </c>
      <c r="AH604" s="74">
        <f>IF(Table2[[#This Row],[CATEGORY TTL LOOKUP]]=0,0,IF(Table2[[#This Row],[CATEGORY TTL LOOKUP]]&gt;0,SUM(AB604/AG604)))</f>
        <v>6.6179376231238832E-3</v>
      </c>
      <c r="AI604" s="74" t="str">
        <f>IFERROR(IF(AH604&lt;#REF!,"STRIKE",IF(AH604&gt;=#REF!,"GOOD")),"NO DATA")</f>
        <v>NO DATA</v>
      </c>
      <c r="AJ604" s="75">
        <f>IFERROR(VLOOKUP(K604,'Roll ups'!H:I,2,FALSE),0)</f>
        <v>126094742.97999983</v>
      </c>
      <c r="AK604" s="76">
        <f>IF(Table2[[#This Row],[PRICE TIER LOOKUP]]=0,0,IF(Table2[[#This Row],[PRICE TIER LOOKUP]]&gt;0,SUM(AB604/AJ604)))</f>
        <v>5.7081420128209776E-4</v>
      </c>
      <c r="AL604" s="74" t="e">
        <f>IF(AK604&lt;#REF!,"STRIKE",IF(AK604&gt;=#REF!,"GOOD"))</f>
        <v>#REF!</v>
      </c>
      <c r="AM604" s="75">
        <f>VLOOKUP(H604,'Roll ups'!A:B,2,FALSE)</f>
        <v>325145452.83999985</v>
      </c>
      <c r="AN604" s="77">
        <f t="shared" si="20"/>
        <v>2.2136760447152509E-4</v>
      </c>
      <c r="AO604" s="74" t="str">
        <f>IFERROR(VLOOKUP(Table2[[#This Row],[Product Name]],'Roll ups'!L:P,5,FALSE),"GOOD")</f>
        <v>GOOD</v>
      </c>
      <c r="AP604" s="74">
        <f>Table2[[#This Row],[Retail Dollar Vol Current 12 Mths]]/Table2[[#This Row],[SHELF SALES  LOOKUP]]</f>
        <v>2.2136760447152509E-4</v>
      </c>
      <c r="AQ604" s="69">
        <f t="shared" si="21"/>
        <v>0</v>
      </c>
      <c r="AR60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604" s="69" t="e">
        <f>IF(Table2[[#This Row],[Shelf Dollar Vol Current 12 Mths]]&gt;#REF!,"MEETS $ CRITERIA",IF(Table2[[#This Row],[Shelf Dollar Vol Current 12 Mths]]&lt;#REF!+1,"DOES NOT MEET $ CRITERIA"))</f>
        <v>#REF!</v>
      </c>
      <c r="AT604" s="78"/>
    </row>
    <row r="605" spans="1:46" ht="13.8" x14ac:dyDescent="0.3">
      <c r="A605" s="68" t="s">
        <v>3177</v>
      </c>
      <c r="B605" s="69">
        <v>28864</v>
      </c>
      <c r="C605" s="69">
        <v>681</v>
      </c>
      <c r="D605" s="69" t="s">
        <v>25</v>
      </c>
      <c r="E605" s="70" t="s">
        <v>6313</v>
      </c>
      <c r="F605" s="70"/>
      <c r="G605" s="71" t="s">
        <v>7538</v>
      </c>
      <c r="H605" s="69" t="s">
        <v>6315</v>
      </c>
      <c r="I605" s="68" t="s">
        <v>153</v>
      </c>
      <c r="J605" s="68" t="s">
        <v>153</v>
      </c>
      <c r="K605" s="68" t="s">
        <v>132</v>
      </c>
      <c r="L605" s="68" t="s">
        <v>132</v>
      </c>
      <c r="M605" s="68" t="s">
        <v>153</v>
      </c>
      <c r="N605" s="68" t="s">
        <v>154</v>
      </c>
      <c r="O605" s="68" t="s">
        <v>7539</v>
      </c>
      <c r="P605" s="72" t="s">
        <v>153</v>
      </c>
      <c r="Q605" s="68" t="s">
        <v>397</v>
      </c>
      <c r="R605" s="68" t="s">
        <v>31</v>
      </c>
      <c r="S605" s="68">
        <v>44</v>
      </c>
      <c r="T605" s="68">
        <v>49</v>
      </c>
      <c r="U605" s="68">
        <v>-0.11</v>
      </c>
      <c r="V605" s="68">
        <v>148.41999999999999</v>
      </c>
      <c r="W605" s="68">
        <v>212.04</v>
      </c>
      <c r="X605" s="68">
        <v>-0.43</v>
      </c>
      <c r="Y605" s="68">
        <v>746.33</v>
      </c>
      <c r="Z605" s="68">
        <v>801.04</v>
      </c>
      <c r="AA605" s="68">
        <v>-7.0000000000000007E-2</v>
      </c>
      <c r="AB605" s="73">
        <v>147038.94</v>
      </c>
      <c r="AC605" s="73">
        <v>147413.39000000001</v>
      </c>
      <c r="AD605" s="73">
        <v>150276.24</v>
      </c>
      <c r="AE605" s="73">
        <v>149667.71</v>
      </c>
      <c r="AF605" s="73"/>
      <c r="AG605" s="73">
        <f>IFERROR(VLOOKUP(J605,'Roll ups'!D:E,2,FALSE),0)</f>
        <v>10875997.040000001</v>
      </c>
      <c r="AH605" s="74">
        <f>IF(Table2[[#This Row],[CATEGORY TTL LOOKUP]]=0,0,IF(Table2[[#This Row],[CATEGORY TTL LOOKUP]]&gt;0,SUM(AB605/AG605)))</f>
        <v>1.3519582568772011E-2</v>
      </c>
      <c r="AI605" s="74" t="str">
        <f>IFERROR(IF(AH605&lt;#REF!,"STRIKE",IF(AH605&gt;=#REF!,"GOOD")),"NO DATA")</f>
        <v>NO DATA</v>
      </c>
      <c r="AJ605" s="75">
        <f>IFERROR(VLOOKUP(K605,'Roll ups'!H:I,2,FALSE),0)</f>
        <v>126094742.97999983</v>
      </c>
      <c r="AK605" s="76">
        <f>IF(Table2[[#This Row],[PRICE TIER LOOKUP]]=0,0,IF(Table2[[#This Row],[PRICE TIER LOOKUP]]&gt;0,SUM(AB605/AJ605)))</f>
        <v>1.1660988913972583E-3</v>
      </c>
      <c r="AL605" s="74" t="e">
        <f>IF(AK605&lt;#REF!,"STRIKE",IF(AK605&gt;=#REF!,"GOOD"))</f>
        <v>#REF!</v>
      </c>
      <c r="AM605" s="75">
        <f>VLOOKUP(H605,'Roll ups'!A:B,2,FALSE)</f>
        <v>325145452.83999985</v>
      </c>
      <c r="AN605" s="77">
        <f t="shared" si="20"/>
        <v>4.5222511560804782E-4</v>
      </c>
      <c r="AO605" s="74" t="str">
        <f>IFERROR(VLOOKUP(Table2[[#This Row],[Product Name]],'Roll ups'!L:P,5,FALSE),"GOOD")</f>
        <v>GOOD</v>
      </c>
      <c r="AP605" s="74">
        <f>Table2[[#This Row],[Retail Dollar Vol Current 12 Mths]]/Table2[[#This Row],[SHELF SALES  LOOKUP]]</f>
        <v>4.6218158269600379E-4</v>
      </c>
      <c r="AQ605" s="69">
        <f t="shared" si="21"/>
        <v>0</v>
      </c>
      <c r="AR60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605" s="69" t="e">
        <f>IF(Table2[[#This Row],[Shelf Dollar Vol Current 12 Mths]]&gt;#REF!,"MEETS $ CRITERIA",IF(Table2[[#This Row],[Shelf Dollar Vol Current 12 Mths]]&lt;#REF!+1,"DOES NOT MEET $ CRITERIA"))</f>
        <v>#REF!</v>
      </c>
      <c r="AT605" s="78"/>
    </row>
    <row r="606" spans="1:46" ht="13.8" x14ac:dyDescent="0.3">
      <c r="A606" s="68" t="s">
        <v>3148</v>
      </c>
      <c r="B606" s="69">
        <v>28866</v>
      </c>
      <c r="C606" s="69">
        <v>879</v>
      </c>
      <c r="D606" s="69" t="s">
        <v>25</v>
      </c>
      <c r="E606" s="70" t="s">
        <v>6313</v>
      </c>
      <c r="F606" s="70"/>
      <c r="G606" s="71" t="s">
        <v>7540</v>
      </c>
      <c r="H606" s="69" t="s">
        <v>6315</v>
      </c>
      <c r="I606" s="68" t="s">
        <v>153</v>
      </c>
      <c r="J606" s="68" t="s">
        <v>153</v>
      </c>
      <c r="K606" s="68" t="s">
        <v>132</v>
      </c>
      <c r="L606" s="68" t="s">
        <v>132</v>
      </c>
      <c r="M606" s="68" t="s">
        <v>153</v>
      </c>
      <c r="N606" s="68" t="s">
        <v>154</v>
      </c>
      <c r="O606" s="68" t="s">
        <v>7541</v>
      </c>
      <c r="P606" s="72" t="s">
        <v>153</v>
      </c>
      <c r="Q606" s="68" t="s">
        <v>397</v>
      </c>
      <c r="R606" s="68" t="s">
        <v>31</v>
      </c>
      <c r="S606" s="68">
        <v>115</v>
      </c>
      <c r="T606" s="68">
        <v>87.33</v>
      </c>
      <c r="U606" s="68">
        <v>0.24</v>
      </c>
      <c r="V606" s="68">
        <v>420.83</v>
      </c>
      <c r="W606" s="68">
        <v>385.75</v>
      </c>
      <c r="X606" s="68">
        <v>0.08</v>
      </c>
      <c r="Y606" s="68">
        <v>1428.08</v>
      </c>
      <c r="Z606" s="68">
        <v>1195.67</v>
      </c>
      <c r="AA606" s="68">
        <v>0.16</v>
      </c>
      <c r="AB606" s="73">
        <v>313839.12</v>
      </c>
      <c r="AC606" s="73">
        <v>257880.53</v>
      </c>
      <c r="AD606" s="73">
        <v>319776.42</v>
      </c>
      <c r="AE606" s="73">
        <v>263549.40000000002</v>
      </c>
      <c r="AF606" s="73"/>
      <c r="AG606" s="73">
        <f>IFERROR(VLOOKUP(J606,'Roll ups'!D:E,2,FALSE),0)</f>
        <v>10875997.040000001</v>
      </c>
      <c r="AH606" s="74">
        <f>IF(Table2[[#This Row],[CATEGORY TTL LOOKUP]]=0,0,IF(Table2[[#This Row],[CATEGORY TTL LOOKUP]]&gt;0,SUM(AB606/AG606)))</f>
        <v>2.8856124072648696E-2</v>
      </c>
      <c r="AI606" s="74" t="str">
        <f>IFERROR(IF(AH606&lt;#REF!,"STRIKE",IF(AH606&gt;=#REF!,"GOOD")),"NO DATA")</f>
        <v>NO DATA</v>
      </c>
      <c r="AJ606" s="75">
        <f>IFERROR(VLOOKUP(K606,'Roll ups'!H:I,2,FALSE),0)</f>
        <v>126094742.97999983</v>
      </c>
      <c r="AK606" s="76">
        <f>IF(Table2[[#This Row],[PRICE TIER LOOKUP]]=0,0,IF(Table2[[#This Row],[PRICE TIER LOOKUP]]&gt;0,SUM(AB606/AJ606)))</f>
        <v>2.4889151806255613E-3</v>
      </c>
      <c r="AL606" s="74" t="e">
        <f>IF(AK606&lt;#REF!,"STRIKE",IF(AK606&gt;=#REF!,"GOOD"))</f>
        <v>#REF!</v>
      </c>
      <c r="AM606" s="75">
        <f>VLOOKUP(H606,'Roll ups'!A:B,2,FALSE)</f>
        <v>325145452.83999985</v>
      </c>
      <c r="AN606" s="77">
        <f t="shared" si="20"/>
        <v>9.65226846196851E-4</v>
      </c>
      <c r="AO606" s="74" t="str">
        <f>IFERROR(VLOOKUP(Table2[[#This Row],[Product Name]],'Roll ups'!L:P,5,FALSE),"GOOD")</f>
        <v>GOOD</v>
      </c>
      <c r="AP606" s="74">
        <f>Table2[[#This Row],[Retail Dollar Vol Current 12 Mths]]/Table2[[#This Row],[SHELF SALES  LOOKUP]]</f>
        <v>9.8348728917134237E-4</v>
      </c>
      <c r="AQ606" s="69">
        <f t="shared" si="21"/>
        <v>0</v>
      </c>
      <c r="AR60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606" s="69" t="e">
        <f>IF(Table2[[#This Row],[Shelf Dollar Vol Current 12 Mths]]&gt;#REF!,"MEETS $ CRITERIA",IF(Table2[[#This Row],[Shelf Dollar Vol Current 12 Mths]]&lt;#REF!+1,"DOES NOT MEET $ CRITERIA"))</f>
        <v>#REF!</v>
      </c>
      <c r="AT606" s="78"/>
    </row>
    <row r="607" spans="1:46" ht="13.8" x14ac:dyDescent="0.3">
      <c r="A607" s="68" t="s">
        <v>3109</v>
      </c>
      <c r="B607" s="69">
        <v>28867</v>
      </c>
      <c r="C607" s="69">
        <v>871</v>
      </c>
      <c r="D607" s="69" t="s">
        <v>25</v>
      </c>
      <c r="E607" s="70" t="s">
        <v>6313</v>
      </c>
      <c r="F607" s="70"/>
      <c r="G607" s="71" t="s">
        <v>7542</v>
      </c>
      <c r="H607" s="69" t="s">
        <v>6315</v>
      </c>
      <c r="I607" s="68" t="s">
        <v>153</v>
      </c>
      <c r="J607" s="68" t="s">
        <v>153</v>
      </c>
      <c r="K607" s="68" t="s">
        <v>132</v>
      </c>
      <c r="L607" s="68" t="s">
        <v>132</v>
      </c>
      <c r="M607" s="68" t="s">
        <v>153</v>
      </c>
      <c r="N607" s="68" t="s">
        <v>154</v>
      </c>
      <c r="O607" s="68" t="s">
        <v>7543</v>
      </c>
      <c r="P607" s="72" t="s">
        <v>153</v>
      </c>
      <c r="Q607" s="68" t="s">
        <v>397</v>
      </c>
      <c r="R607" s="68" t="s">
        <v>31</v>
      </c>
      <c r="S607" s="68">
        <v>62</v>
      </c>
      <c r="T607" s="68">
        <v>155.65</v>
      </c>
      <c r="U607" s="68">
        <v>-1.5</v>
      </c>
      <c r="V607" s="68">
        <v>312.39999999999998</v>
      </c>
      <c r="W607" s="68">
        <v>346.3</v>
      </c>
      <c r="X607" s="68">
        <v>-0.11</v>
      </c>
      <c r="Y607" s="68">
        <v>1120.52</v>
      </c>
      <c r="Z607" s="68">
        <v>1652.09</v>
      </c>
      <c r="AA607" s="68">
        <v>-0.47</v>
      </c>
      <c r="AB607" s="73">
        <v>234802.08</v>
      </c>
      <c r="AC607" s="73">
        <v>343492.68</v>
      </c>
      <c r="AD607" s="73">
        <v>234802.08</v>
      </c>
      <c r="AE607" s="73">
        <v>343492.68</v>
      </c>
      <c r="AF607" s="73"/>
      <c r="AG607" s="73">
        <f>IFERROR(VLOOKUP(J607,'Roll ups'!D:E,2,FALSE),0)</f>
        <v>10875997.040000001</v>
      </c>
      <c r="AH607" s="74">
        <f>IF(Table2[[#This Row],[CATEGORY TTL LOOKUP]]=0,0,IF(Table2[[#This Row],[CATEGORY TTL LOOKUP]]&gt;0,SUM(AB607/AG607)))</f>
        <v>2.1589016541328516E-2</v>
      </c>
      <c r="AI607" s="74" t="str">
        <f>IFERROR(IF(AH607&lt;#REF!,"STRIKE",IF(AH607&gt;=#REF!,"GOOD")),"NO DATA")</f>
        <v>NO DATA</v>
      </c>
      <c r="AJ607" s="75">
        <f>IFERROR(VLOOKUP(K607,'Roll ups'!H:I,2,FALSE),0)</f>
        <v>126094742.97999983</v>
      </c>
      <c r="AK607" s="76">
        <f>IF(Table2[[#This Row],[PRICE TIER LOOKUP]]=0,0,IF(Table2[[#This Row],[PRICE TIER LOOKUP]]&gt;0,SUM(AB607/AJ607)))</f>
        <v>1.8621083992156793E-3</v>
      </c>
      <c r="AL607" s="74" t="e">
        <f>IF(AK607&lt;#REF!,"STRIKE",IF(AK607&gt;=#REF!,"GOOD"))</f>
        <v>#REF!</v>
      </c>
      <c r="AM607" s="75">
        <f>VLOOKUP(H607,'Roll ups'!A:B,2,FALSE)</f>
        <v>325145452.83999985</v>
      </c>
      <c r="AN607" s="77">
        <f t="shared" si="20"/>
        <v>7.2214474460309693E-4</v>
      </c>
      <c r="AO607" s="74" t="str">
        <f>IFERROR(VLOOKUP(Table2[[#This Row],[Product Name]],'Roll ups'!L:P,5,FALSE),"GOOD")</f>
        <v>GOOD</v>
      </c>
      <c r="AP607" s="74">
        <f>Table2[[#This Row],[Retail Dollar Vol Current 12 Mths]]/Table2[[#This Row],[SHELF SALES  LOOKUP]]</f>
        <v>7.2214474460309693E-4</v>
      </c>
      <c r="AQ607" s="69">
        <f t="shared" si="21"/>
        <v>0</v>
      </c>
      <c r="AR60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607" s="69" t="e">
        <f>IF(Table2[[#This Row],[Shelf Dollar Vol Current 12 Mths]]&gt;#REF!,"MEETS $ CRITERIA",IF(Table2[[#This Row],[Shelf Dollar Vol Current 12 Mths]]&lt;#REF!+1,"DOES NOT MEET $ CRITERIA"))</f>
        <v>#REF!</v>
      </c>
      <c r="AT607" s="78"/>
    </row>
    <row r="608" spans="1:46" ht="13.8" x14ac:dyDescent="0.3">
      <c r="A608" s="68" t="s">
        <v>3142</v>
      </c>
      <c r="B608" s="69">
        <v>28868</v>
      </c>
      <c r="C608" s="69">
        <v>509</v>
      </c>
      <c r="D608" s="69" t="s">
        <v>25</v>
      </c>
      <c r="E608" s="70" t="s">
        <v>6313</v>
      </c>
      <c r="F608" s="70"/>
      <c r="G608" s="71" t="s">
        <v>7544</v>
      </c>
      <c r="H608" s="69" t="s">
        <v>6315</v>
      </c>
      <c r="I608" s="68" t="s">
        <v>153</v>
      </c>
      <c r="J608" s="68" t="s">
        <v>153</v>
      </c>
      <c r="K608" s="68" t="s">
        <v>132</v>
      </c>
      <c r="L608" s="68" t="s">
        <v>132</v>
      </c>
      <c r="M608" s="68" t="s">
        <v>153</v>
      </c>
      <c r="N608" s="68" t="s">
        <v>154</v>
      </c>
      <c r="O608" s="68" t="s">
        <v>7545</v>
      </c>
      <c r="P608" s="72" t="s">
        <v>153</v>
      </c>
      <c r="Q608" s="68" t="s">
        <v>397</v>
      </c>
      <c r="R608" s="68" t="s">
        <v>31</v>
      </c>
      <c r="S608" s="68">
        <v>140</v>
      </c>
      <c r="T608" s="68">
        <v>169.18</v>
      </c>
      <c r="U608" s="68">
        <v>-0.21</v>
      </c>
      <c r="V608" s="68">
        <v>430.73</v>
      </c>
      <c r="W608" s="68">
        <v>440.07</v>
      </c>
      <c r="X608" s="68">
        <v>-0.02</v>
      </c>
      <c r="Y608" s="68">
        <v>1781.64</v>
      </c>
      <c r="Z608" s="68">
        <v>2204.7600000000002</v>
      </c>
      <c r="AA608" s="68">
        <v>-0.24</v>
      </c>
      <c r="AB608" s="73">
        <v>324303.59999999998</v>
      </c>
      <c r="AC608" s="73">
        <v>399296.05</v>
      </c>
      <c r="AD608" s="73">
        <v>327999.59999999998</v>
      </c>
      <c r="AE608" s="73">
        <v>400692.85</v>
      </c>
      <c r="AF608" s="73"/>
      <c r="AG608" s="73">
        <f>IFERROR(VLOOKUP(J608,'Roll ups'!D:E,2,FALSE),0)</f>
        <v>10875997.040000001</v>
      </c>
      <c r="AH608" s="74">
        <f>IF(Table2[[#This Row],[CATEGORY TTL LOOKUP]]=0,0,IF(Table2[[#This Row],[CATEGORY TTL LOOKUP]]&gt;0,SUM(AB608/AG608)))</f>
        <v>2.9818286894274473E-2</v>
      </c>
      <c r="AI608" s="74" t="str">
        <f>IFERROR(IF(AH608&lt;#REF!,"STRIKE",IF(AH608&gt;=#REF!,"GOOD")),"NO DATA")</f>
        <v>NO DATA</v>
      </c>
      <c r="AJ608" s="75">
        <f>IFERROR(VLOOKUP(K608,'Roll ups'!H:I,2,FALSE),0)</f>
        <v>126094742.97999983</v>
      </c>
      <c r="AK608" s="76">
        <f>IF(Table2[[#This Row],[PRICE TIER LOOKUP]]=0,0,IF(Table2[[#This Row],[PRICE TIER LOOKUP]]&gt;0,SUM(AB608/AJ608)))</f>
        <v>2.5719042073898235E-3</v>
      </c>
      <c r="AL608" s="74" t="e">
        <f>IF(AK608&lt;#REF!,"STRIKE",IF(AK608&gt;=#REF!,"GOOD"))</f>
        <v>#REF!</v>
      </c>
      <c r="AM608" s="75">
        <f>VLOOKUP(H608,'Roll ups'!A:B,2,FALSE)</f>
        <v>325145452.83999985</v>
      </c>
      <c r="AN608" s="77">
        <f t="shared" si="20"/>
        <v>9.9741084233949243E-4</v>
      </c>
      <c r="AO608" s="74" t="str">
        <f>IFERROR(VLOOKUP(Table2[[#This Row],[Product Name]],'Roll ups'!L:P,5,FALSE),"GOOD")</f>
        <v>GOOD</v>
      </c>
      <c r="AP608" s="74">
        <f>Table2[[#This Row],[Retail Dollar Vol Current 12 Mths]]/Table2[[#This Row],[SHELF SALES  LOOKUP]]</f>
        <v>1.0087780626641721E-3</v>
      </c>
      <c r="AQ608" s="69">
        <f t="shared" si="21"/>
        <v>0</v>
      </c>
      <c r="AR60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608" s="69" t="e">
        <f>IF(Table2[[#This Row],[Shelf Dollar Vol Current 12 Mths]]&gt;#REF!,"MEETS $ CRITERIA",IF(Table2[[#This Row],[Shelf Dollar Vol Current 12 Mths]]&lt;#REF!+1,"DOES NOT MEET $ CRITERIA"))</f>
        <v>#REF!</v>
      </c>
      <c r="AT608" s="78"/>
    </row>
    <row r="609" spans="1:46" ht="13.8" x14ac:dyDescent="0.3">
      <c r="A609" s="68" t="s">
        <v>3706</v>
      </c>
      <c r="B609" s="69">
        <v>28890</v>
      </c>
      <c r="C609" s="69">
        <v>276</v>
      </c>
      <c r="D609" s="69" t="s">
        <v>25</v>
      </c>
      <c r="E609" s="70" t="s">
        <v>6313</v>
      </c>
      <c r="F609" s="70"/>
      <c r="G609" s="71" t="s">
        <v>7546</v>
      </c>
      <c r="H609" s="69" t="s">
        <v>6315</v>
      </c>
      <c r="I609" s="68" t="s">
        <v>153</v>
      </c>
      <c r="J609" s="68" t="s">
        <v>153</v>
      </c>
      <c r="K609" s="68" t="s">
        <v>132</v>
      </c>
      <c r="L609" s="68" t="s">
        <v>132</v>
      </c>
      <c r="M609" s="68" t="s">
        <v>153</v>
      </c>
      <c r="N609" s="68" t="s">
        <v>184</v>
      </c>
      <c r="O609" s="68" t="s">
        <v>7547</v>
      </c>
      <c r="P609" s="72" t="s">
        <v>153</v>
      </c>
      <c r="Q609" s="68" t="s">
        <v>397</v>
      </c>
      <c r="R609" s="68" t="s">
        <v>31</v>
      </c>
      <c r="S609" s="68">
        <v>11</v>
      </c>
      <c r="T609" s="68">
        <v>6.42</v>
      </c>
      <c r="U609" s="68">
        <v>0.42</v>
      </c>
      <c r="V609" s="68">
        <v>47</v>
      </c>
      <c r="W609" s="68">
        <v>48.5</v>
      </c>
      <c r="X609" s="68">
        <v>-0.03</v>
      </c>
      <c r="Y609" s="68">
        <v>185.92</v>
      </c>
      <c r="Z609" s="68">
        <v>159.41999999999999</v>
      </c>
      <c r="AA609" s="68">
        <v>0.14000000000000001</v>
      </c>
      <c r="AB609" s="73">
        <v>40800.300000000003</v>
      </c>
      <c r="AC609" s="73">
        <v>35014.93</v>
      </c>
      <c r="AD609" s="73">
        <v>41630.46</v>
      </c>
      <c r="AE609" s="73">
        <v>35460.18</v>
      </c>
      <c r="AF609" s="73"/>
      <c r="AG609" s="73">
        <f>IFERROR(VLOOKUP(J609,'Roll ups'!D:E,2,FALSE),0)</f>
        <v>10875997.040000001</v>
      </c>
      <c r="AH609" s="74">
        <f>IF(Table2[[#This Row],[CATEGORY TTL LOOKUP]]=0,0,IF(Table2[[#This Row],[CATEGORY TTL LOOKUP]]&gt;0,SUM(AB609/AG609)))</f>
        <v>3.7514077881727705E-3</v>
      </c>
      <c r="AI609" s="74" t="str">
        <f>IFERROR(IF(AH609&lt;#REF!,"STRIKE",IF(AH609&gt;=#REF!,"GOOD")),"NO DATA")</f>
        <v>NO DATA</v>
      </c>
      <c r="AJ609" s="75">
        <f>IFERROR(VLOOKUP(K609,'Roll ups'!H:I,2,FALSE),0)</f>
        <v>126094742.97999983</v>
      </c>
      <c r="AK609" s="76">
        <f>IF(Table2[[#This Row],[PRICE TIER LOOKUP]]=0,0,IF(Table2[[#This Row],[PRICE TIER LOOKUP]]&gt;0,SUM(AB609/AJ609)))</f>
        <v>3.235686043348487E-4</v>
      </c>
      <c r="AL609" s="74" t="e">
        <f>IF(AK609&lt;#REF!,"STRIKE",IF(AK609&gt;=#REF!,"GOOD"))</f>
        <v>#REF!</v>
      </c>
      <c r="AM609" s="75">
        <f>VLOOKUP(H609,'Roll ups'!A:B,2,FALSE)</f>
        <v>325145452.83999985</v>
      </c>
      <c r="AN609" s="77">
        <f t="shared" si="20"/>
        <v>1.254832249494116E-4</v>
      </c>
      <c r="AO609" s="74" t="str">
        <f>IFERROR(VLOOKUP(Table2[[#This Row],[Product Name]],'Roll ups'!L:P,5,FALSE),"GOOD")</f>
        <v>GOOD</v>
      </c>
      <c r="AP609" s="74">
        <f>Table2[[#This Row],[Retail Dollar Vol Current 12 Mths]]/Table2[[#This Row],[SHELF SALES  LOOKUP]]</f>
        <v>1.2803642073532502E-4</v>
      </c>
      <c r="AQ609" s="69">
        <f t="shared" si="21"/>
        <v>0</v>
      </c>
      <c r="AR60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609" s="69" t="e">
        <f>IF(Table2[[#This Row],[Shelf Dollar Vol Current 12 Mths]]&gt;#REF!,"MEETS $ CRITERIA",IF(Table2[[#This Row],[Shelf Dollar Vol Current 12 Mths]]&lt;#REF!+1,"DOES NOT MEET $ CRITERIA"))</f>
        <v>#REF!</v>
      </c>
      <c r="AT609" s="78"/>
    </row>
    <row r="610" spans="1:46" ht="13.8" x14ac:dyDescent="0.3">
      <c r="A610" s="68" t="s">
        <v>5458</v>
      </c>
      <c r="B610" s="69">
        <v>29097</v>
      </c>
      <c r="C610" s="69">
        <v>488</v>
      </c>
      <c r="D610" s="69" t="s">
        <v>25</v>
      </c>
      <c r="E610" s="70" t="s">
        <v>6313</v>
      </c>
      <c r="F610" s="70"/>
      <c r="G610" s="71" t="s">
        <v>7548</v>
      </c>
      <c r="H610" s="69" t="s">
        <v>6315</v>
      </c>
      <c r="I610" s="68" t="s">
        <v>153</v>
      </c>
      <c r="J610" s="68" t="s">
        <v>153</v>
      </c>
      <c r="K610" s="68" t="s">
        <v>104</v>
      </c>
      <c r="L610" s="68" t="s">
        <v>104</v>
      </c>
      <c r="M610" s="68" t="s">
        <v>153</v>
      </c>
      <c r="N610" s="68" t="s">
        <v>154</v>
      </c>
      <c r="O610" s="68" t="s">
        <v>7549</v>
      </c>
      <c r="P610" s="72" t="s">
        <v>153</v>
      </c>
      <c r="Q610" s="68" t="s">
        <v>55</v>
      </c>
      <c r="R610" s="68" t="s">
        <v>31</v>
      </c>
      <c r="S610" s="68">
        <v>75</v>
      </c>
      <c r="T610" s="68">
        <v>62.43</v>
      </c>
      <c r="U610" s="68">
        <v>0.16</v>
      </c>
      <c r="V610" s="68">
        <v>203.42</v>
      </c>
      <c r="W610" s="68">
        <v>250.64</v>
      </c>
      <c r="X610" s="68">
        <v>-0.23</v>
      </c>
      <c r="Y610" s="68">
        <v>866.89</v>
      </c>
      <c r="Z610" s="68">
        <v>1103</v>
      </c>
      <c r="AA610" s="68">
        <v>-0.27</v>
      </c>
      <c r="AB610" s="73">
        <v>53996.76</v>
      </c>
      <c r="AC610" s="73">
        <v>68274.080000000002</v>
      </c>
      <c r="AD610" s="73">
        <v>53996.76</v>
      </c>
      <c r="AE610" s="73">
        <v>68274.080000000002</v>
      </c>
      <c r="AF610" s="73"/>
      <c r="AG610" s="73">
        <f>IFERROR(VLOOKUP(J610,'Roll ups'!D:E,2,FALSE),0)</f>
        <v>10875997.040000001</v>
      </c>
      <c r="AH610" s="74">
        <f>IF(Table2[[#This Row],[CATEGORY TTL LOOKUP]]=0,0,IF(Table2[[#This Row],[CATEGORY TTL LOOKUP]]&gt;0,SUM(AB610/AG610)))</f>
        <v>4.9647641316386383E-3</v>
      </c>
      <c r="AI610" s="74" t="str">
        <f>IFERROR(IF(AH610&lt;#REF!,"STRIKE",IF(AH610&gt;=#REF!,"GOOD")),"NO DATA")</f>
        <v>NO DATA</v>
      </c>
      <c r="AJ610" s="75">
        <f>IFERROR(VLOOKUP(K610,'Roll ups'!H:I,2,FALSE),0)</f>
        <v>34230392.709999993</v>
      </c>
      <c r="AK610" s="76">
        <f>IF(Table2[[#This Row],[PRICE TIER LOOKUP]]=0,0,IF(Table2[[#This Row],[PRICE TIER LOOKUP]]&gt;0,SUM(AB610/AJ610)))</f>
        <v>1.5774507893456188E-3</v>
      </c>
      <c r="AL610" s="74" t="e">
        <f>IF(AK610&lt;#REF!,"STRIKE",IF(AK610&gt;=#REF!,"GOOD"))</f>
        <v>#REF!</v>
      </c>
      <c r="AM610" s="75">
        <f>VLOOKUP(H610,'Roll ups'!A:B,2,FALSE)</f>
        <v>325145452.83999985</v>
      </c>
      <c r="AN610" s="77">
        <f t="shared" si="20"/>
        <v>1.6606955295964465E-4</v>
      </c>
      <c r="AO610" s="74" t="str">
        <f>IFERROR(VLOOKUP(Table2[[#This Row],[Product Name]],'Roll ups'!L:P,5,FALSE),"GOOD")</f>
        <v>GOOD</v>
      </c>
      <c r="AP610" s="74">
        <f>Table2[[#This Row],[Retail Dollar Vol Current 12 Mths]]/Table2[[#This Row],[SHELF SALES  LOOKUP]]</f>
        <v>1.6606955295964465E-4</v>
      </c>
      <c r="AQ610" s="69">
        <f t="shared" si="21"/>
        <v>0</v>
      </c>
      <c r="AR61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610" s="69" t="e">
        <f>IF(Table2[[#This Row],[Shelf Dollar Vol Current 12 Mths]]&gt;#REF!,"MEETS $ CRITERIA",IF(Table2[[#This Row],[Shelf Dollar Vol Current 12 Mths]]&lt;#REF!+1,"DOES NOT MEET $ CRITERIA"))</f>
        <v>#REF!</v>
      </c>
      <c r="AT610" s="78"/>
    </row>
    <row r="611" spans="1:46" ht="13.8" x14ac:dyDescent="0.3">
      <c r="A611" s="68" t="s">
        <v>5434</v>
      </c>
      <c r="B611" s="69">
        <v>29098</v>
      </c>
      <c r="C611" s="69">
        <v>358</v>
      </c>
      <c r="D611" s="69" t="s">
        <v>25</v>
      </c>
      <c r="E611" s="70" t="s">
        <v>6313</v>
      </c>
      <c r="F611" s="70"/>
      <c r="G611" s="71" t="s">
        <v>7550</v>
      </c>
      <c r="H611" s="69" t="s">
        <v>6315</v>
      </c>
      <c r="I611" s="68" t="s">
        <v>153</v>
      </c>
      <c r="J611" s="68" t="s">
        <v>153</v>
      </c>
      <c r="K611" s="68" t="s">
        <v>104</v>
      </c>
      <c r="L611" s="68" t="s">
        <v>104</v>
      </c>
      <c r="M611" s="68" t="s">
        <v>153</v>
      </c>
      <c r="N611" s="68" t="s">
        <v>154</v>
      </c>
      <c r="O611" s="68" t="s">
        <v>7551</v>
      </c>
      <c r="P611" s="72" t="s">
        <v>153</v>
      </c>
      <c r="Q611" s="68" t="s">
        <v>55</v>
      </c>
      <c r="R611" s="68" t="s">
        <v>31</v>
      </c>
      <c r="S611" s="68">
        <v>72</v>
      </c>
      <c r="T611" s="68">
        <v>91.79</v>
      </c>
      <c r="U611" s="68">
        <v>-0.28000000000000003</v>
      </c>
      <c r="V611" s="68">
        <v>214.68</v>
      </c>
      <c r="W611" s="68">
        <v>255.91</v>
      </c>
      <c r="X611" s="68">
        <v>-0.19</v>
      </c>
      <c r="Y611" s="68">
        <v>840.06</v>
      </c>
      <c r="Z611" s="68">
        <v>894.12</v>
      </c>
      <c r="AA611" s="68">
        <v>-0.06</v>
      </c>
      <c r="AB611" s="73">
        <v>49809.599999999999</v>
      </c>
      <c r="AC611" s="73">
        <v>52917.9</v>
      </c>
      <c r="AD611" s="73">
        <v>49809.599999999999</v>
      </c>
      <c r="AE611" s="73">
        <v>52917.9</v>
      </c>
      <c r="AF611" s="73"/>
      <c r="AG611" s="73">
        <f>IFERROR(VLOOKUP(J611,'Roll ups'!D:E,2,FALSE),0)</f>
        <v>10875997.040000001</v>
      </c>
      <c r="AH611" s="74">
        <f>IF(Table2[[#This Row],[CATEGORY TTL LOOKUP]]=0,0,IF(Table2[[#This Row],[CATEGORY TTL LOOKUP]]&gt;0,SUM(AB611/AG611)))</f>
        <v>4.5797732214167648E-3</v>
      </c>
      <c r="AI611" s="74" t="str">
        <f>IFERROR(IF(AH611&lt;#REF!,"STRIKE",IF(AH611&gt;=#REF!,"GOOD")),"NO DATA")</f>
        <v>NO DATA</v>
      </c>
      <c r="AJ611" s="75">
        <f>IFERROR(VLOOKUP(K611,'Roll ups'!H:I,2,FALSE),0)</f>
        <v>34230392.709999993</v>
      </c>
      <c r="AK611" s="76">
        <f>IF(Table2[[#This Row],[PRICE TIER LOOKUP]]=0,0,IF(Table2[[#This Row],[PRICE TIER LOOKUP]]&gt;0,SUM(AB611/AJ611)))</f>
        <v>1.4551279157673446E-3</v>
      </c>
      <c r="AL611" s="74" t="e">
        <f>IF(AK611&lt;#REF!,"STRIKE",IF(AK611&gt;=#REF!,"GOOD"))</f>
        <v>#REF!</v>
      </c>
      <c r="AM611" s="75">
        <f>VLOOKUP(H611,'Roll ups'!A:B,2,FALSE)</f>
        <v>325145452.83999985</v>
      </c>
      <c r="AN611" s="77">
        <f t="shared" si="20"/>
        <v>1.531917471548055E-4</v>
      </c>
      <c r="AO611" s="74" t="str">
        <f>IFERROR(VLOOKUP(Table2[[#This Row],[Product Name]],'Roll ups'!L:P,5,FALSE),"GOOD")</f>
        <v>GOOD</v>
      </c>
      <c r="AP611" s="74">
        <f>Table2[[#This Row],[Retail Dollar Vol Current 12 Mths]]/Table2[[#This Row],[SHELF SALES  LOOKUP]]</f>
        <v>1.531917471548055E-4</v>
      </c>
      <c r="AQ611" s="69">
        <f t="shared" si="21"/>
        <v>0</v>
      </c>
      <c r="AR61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611" s="69" t="e">
        <f>IF(Table2[[#This Row],[Shelf Dollar Vol Current 12 Mths]]&gt;#REF!,"MEETS $ CRITERIA",IF(Table2[[#This Row],[Shelf Dollar Vol Current 12 Mths]]&lt;#REF!+1,"DOES NOT MEET $ CRITERIA"))</f>
        <v>#REF!</v>
      </c>
      <c r="AT611" s="78"/>
    </row>
    <row r="612" spans="1:46" ht="13.8" x14ac:dyDescent="0.3">
      <c r="A612" s="68" t="s">
        <v>5929</v>
      </c>
      <c r="B612" s="69">
        <v>29287</v>
      </c>
      <c r="C612" s="69">
        <v>219</v>
      </c>
      <c r="D612" s="69" t="s">
        <v>25</v>
      </c>
      <c r="E612" s="70" t="s">
        <v>6313</v>
      </c>
      <c r="F612" s="70"/>
      <c r="G612" s="71" t="s">
        <v>7552</v>
      </c>
      <c r="H612" s="69" t="s">
        <v>6315</v>
      </c>
      <c r="I612" s="68" t="s">
        <v>153</v>
      </c>
      <c r="J612" s="68" t="s">
        <v>153</v>
      </c>
      <c r="K612" s="68" t="s">
        <v>104</v>
      </c>
      <c r="L612" s="68" t="s">
        <v>104</v>
      </c>
      <c r="M612" s="68" t="s">
        <v>153</v>
      </c>
      <c r="N612" s="68" t="s">
        <v>154</v>
      </c>
      <c r="O612" s="68" t="s">
        <v>7553</v>
      </c>
      <c r="P612" s="72" t="s">
        <v>153</v>
      </c>
      <c r="Q612" s="68" t="s">
        <v>213</v>
      </c>
      <c r="R612" s="68" t="s">
        <v>31</v>
      </c>
      <c r="S612" s="68">
        <v>26</v>
      </c>
      <c r="T612" s="68">
        <v>26.66</v>
      </c>
      <c r="U612" s="68">
        <v>-0.02</v>
      </c>
      <c r="V612" s="68">
        <v>88.43</v>
      </c>
      <c r="W612" s="68">
        <v>92.22</v>
      </c>
      <c r="X612" s="68">
        <v>-0.04</v>
      </c>
      <c r="Y612" s="68">
        <v>272.86</v>
      </c>
      <c r="Z612" s="68">
        <v>296.97000000000003</v>
      </c>
      <c r="AA612" s="68">
        <v>-0.09</v>
      </c>
      <c r="AB612" s="73">
        <v>16872.72</v>
      </c>
      <c r="AC612" s="73">
        <v>18267.509999999998</v>
      </c>
      <c r="AD612" s="73">
        <v>16872.72</v>
      </c>
      <c r="AE612" s="73">
        <v>18267.509999999998</v>
      </c>
      <c r="AF612" s="73"/>
      <c r="AG612" s="73">
        <f>IFERROR(VLOOKUP(J612,'Roll ups'!D:E,2,FALSE),0)</f>
        <v>10875997.040000001</v>
      </c>
      <c r="AH612" s="74">
        <f>IF(Table2[[#This Row],[CATEGORY TTL LOOKUP]]=0,0,IF(Table2[[#This Row],[CATEGORY TTL LOOKUP]]&gt;0,SUM(AB612/AG612)))</f>
        <v>1.5513722500976332E-3</v>
      </c>
      <c r="AI612" s="74" t="str">
        <f>IFERROR(IF(AH612&lt;#REF!,"STRIKE",IF(AH612&gt;=#REF!,"GOOD")),"NO DATA")</f>
        <v>NO DATA</v>
      </c>
      <c r="AJ612" s="75">
        <f>IFERROR(VLOOKUP(K612,'Roll ups'!H:I,2,FALSE),0)</f>
        <v>34230392.709999993</v>
      </c>
      <c r="AK612" s="76">
        <f>IF(Table2[[#This Row],[PRICE TIER LOOKUP]]=0,0,IF(Table2[[#This Row],[PRICE TIER LOOKUP]]&gt;0,SUM(AB612/AJ612)))</f>
        <v>4.9291634317332389E-4</v>
      </c>
      <c r="AL612" s="74" t="e">
        <f>IF(AK612&lt;#REF!,"STRIKE",IF(AK612&gt;=#REF!,"GOOD"))</f>
        <v>#REF!</v>
      </c>
      <c r="AM612" s="75">
        <f>VLOOKUP(H612,'Roll ups'!A:B,2,FALSE)</f>
        <v>325145452.83999985</v>
      </c>
      <c r="AN612" s="77">
        <f t="shared" si="20"/>
        <v>5.1892837044542224E-5</v>
      </c>
      <c r="AO612" s="74" t="str">
        <f>IFERROR(VLOOKUP(Table2[[#This Row],[Product Name]],'Roll ups'!L:P,5,FALSE),"GOOD")</f>
        <v>GOOD</v>
      </c>
      <c r="AP612" s="74">
        <f>Table2[[#This Row],[Retail Dollar Vol Current 12 Mths]]/Table2[[#This Row],[SHELF SALES  LOOKUP]]</f>
        <v>5.1892837044542224E-5</v>
      </c>
      <c r="AQ612" s="69">
        <f t="shared" si="21"/>
        <v>0</v>
      </c>
      <c r="AR61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612" s="69" t="e">
        <f>IF(Table2[[#This Row],[Shelf Dollar Vol Current 12 Mths]]&gt;#REF!,"MEETS $ CRITERIA",IF(Table2[[#This Row],[Shelf Dollar Vol Current 12 Mths]]&lt;#REF!+1,"DOES NOT MEET $ CRITERIA"))</f>
        <v>#REF!</v>
      </c>
      <c r="AT612" s="78"/>
    </row>
    <row r="613" spans="1:46" ht="13.8" x14ac:dyDescent="0.3">
      <c r="A613" s="68" t="s">
        <v>5659</v>
      </c>
      <c r="B613" s="69">
        <v>29288</v>
      </c>
      <c r="C613" s="69">
        <v>168</v>
      </c>
      <c r="D613" s="69" t="s">
        <v>25</v>
      </c>
      <c r="E613" s="70" t="s">
        <v>6313</v>
      </c>
      <c r="F613" s="70"/>
      <c r="G613" s="71" t="s">
        <v>7554</v>
      </c>
      <c r="H613" s="69" t="s">
        <v>6315</v>
      </c>
      <c r="I613" s="68" t="s">
        <v>153</v>
      </c>
      <c r="J613" s="68" t="s">
        <v>153</v>
      </c>
      <c r="K613" s="68" t="s">
        <v>104</v>
      </c>
      <c r="L613" s="68" t="s">
        <v>104</v>
      </c>
      <c r="M613" s="68" t="s">
        <v>153</v>
      </c>
      <c r="N613" s="68" t="s">
        <v>154</v>
      </c>
      <c r="O613" s="68" t="s">
        <v>7555</v>
      </c>
      <c r="P613" s="72" t="s">
        <v>153</v>
      </c>
      <c r="Q613" s="68" t="s">
        <v>213</v>
      </c>
      <c r="R613" s="68" t="s">
        <v>31</v>
      </c>
      <c r="S613" s="68">
        <v>32</v>
      </c>
      <c r="T613" s="68">
        <v>57.17</v>
      </c>
      <c r="U613" s="68">
        <v>-0.79</v>
      </c>
      <c r="V613" s="68">
        <v>119.4</v>
      </c>
      <c r="W613" s="68">
        <v>129.69999999999999</v>
      </c>
      <c r="X613" s="68">
        <v>-0.09</v>
      </c>
      <c r="Y613" s="68">
        <v>491</v>
      </c>
      <c r="Z613" s="68">
        <v>530.08000000000004</v>
      </c>
      <c r="AA613" s="68">
        <v>-0.08</v>
      </c>
      <c r="AB613" s="73">
        <v>29618.25</v>
      </c>
      <c r="AC613" s="73">
        <v>31781.64</v>
      </c>
      <c r="AD613" s="73">
        <v>29618.25</v>
      </c>
      <c r="AE613" s="73">
        <v>31781.64</v>
      </c>
      <c r="AF613" s="73"/>
      <c r="AG613" s="73">
        <f>IFERROR(VLOOKUP(J613,'Roll ups'!D:E,2,FALSE),0)</f>
        <v>10875997.040000001</v>
      </c>
      <c r="AH613" s="74">
        <f>IF(Table2[[#This Row],[CATEGORY TTL LOOKUP]]=0,0,IF(Table2[[#This Row],[CATEGORY TTL LOOKUP]]&gt;0,SUM(AB613/AG613)))</f>
        <v>2.7232675672004408E-3</v>
      </c>
      <c r="AI613" s="74" t="str">
        <f>IFERROR(IF(AH613&lt;#REF!,"STRIKE",IF(AH613&gt;=#REF!,"GOOD")),"NO DATA")</f>
        <v>NO DATA</v>
      </c>
      <c r="AJ613" s="75">
        <f>IFERROR(VLOOKUP(K613,'Roll ups'!H:I,2,FALSE),0)</f>
        <v>34230392.709999993</v>
      </c>
      <c r="AK613" s="76">
        <f>IF(Table2[[#This Row],[PRICE TIER LOOKUP]]=0,0,IF(Table2[[#This Row],[PRICE TIER LOOKUP]]&gt;0,SUM(AB613/AJ613)))</f>
        <v>8.6526176462320826E-4</v>
      </c>
      <c r="AL613" s="74" t="e">
        <f>IF(AK613&lt;#REF!,"STRIKE",IF(AK613&gt;=#REF!,"GOOD"))</f>
        <v>#REF!</v>
      </c>
      <c r="AM613" s="75">
        <f>VLOOKUP(H613,'Roll ups'!A:B,2,FALSE)</f>
        <v>325145452.83999985</v>
      </c>
      <c r="AN613" s="77">
        <f t="shared" si="20"/>
        <v>9.1092308815325133E-5</v>
      </c>
      <c r="AO613" s="74" t="str">
        <f>IFERROR(VLOOKUP(Table2[[#This Row],[Product Name]],'Roll ups'!L:P,5,FALSE),"GOOD")</f>
        <v>GOOD</v>
      </c>
      <c r="AP613" s="74">
        <f>Table2[[#This Row],[Retail Dollar Vol Current 12 Mths]]/Table2[[#This Row],[SHELF SALES  LOOKUP]]</f>
        <v>9.1092308815325133E-5</v>
      </c>
      <c r="AQ613" s="69">
        <f t="shared" si="21"/>
        <v>0</v>
      </c>
      <c r="AR61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613" s="69" t="e">
        <f>IF(Table2[[#This Row],[Shelf Dollar Vol Current 12 Mths]]&gt;#REF!,"MEETS $ CRITERIA",IF(Table2[[#This Row],[Shelf Dollar Vol Current 12 Mths]]&lt;#REF!+1,"DOES NOT MEET $ CRITERIA"))</f>
        <v>#REF!</v>
      </c>
      <c r="AT613" s="78"/>
    </row>
    <row r="614" spans="1:46" ht="13.8" x14ac:dyDescent="0.3">
      <c r="A614" s="68" t="s">
        <v>7556</v>
      </c>
      <c r="B614" s="69">
        <v>29543</v>
      </c>
      <c r="C614" s="69">
        <v>57</v>
      </c>
      <c r="D614" s="69" t="s">
        <v>25</v>
      </c>
      <c r="E614" s="70" t="s">
        <v>6313</v>
      </c>
      <c r="F614" s="70"/>
      <c r="G614" s="71" t="s">
        <v>7557</v>
      </c>
      <c r="H614" s="69" t="s">
        <v>6315</v>
      </c>
      <c r="I614" s="68" t="s">
        <v>153</v>
      </c>
      <c r="J614" s="68" t="s">
        <v>153</v>
      </c>
      <c r="K614" s="68" t="s">
        <v>6320</v>
      </c>
      <c r="L614" s="68" t="s">
        <v>6320</v>
      </c>
      <c r="M614" s="68" t="s">
        <v>153</v>
      </c>
      <c r="N614" s="68" t="s">
        <v>154</v>
      </c>
      <c r="O614" s="68" t="s">
        <v>7558</v>
      </c>
      <c r="P614" s="72" t="s">
        <v>153</v>
      </c>
      <c r="Q614" s="68" t="s">
        <v>405</v>
      </c>
      <c r="R614" s="68" t="s">
        <v>31</v>
      </c>
      <c r="S614" s="68">
        <v>16</v>
      </c>
      <c r="T614" s="68"/>
      <c r="U614" s="68">
        <v>1</v>
      </c>
      <c r="V614" s="68">
        <v>49.01</v>
      </c>
      <c r="W614" s="68"/>
      <c r="X614" s="68">
        <v>1</v>
      </c>
      <c r="Y614" s="68">
        <v>74.209999999999994</v>
      </c>
      <c r="Z614" s="68"/>
      <c r="AA614" s="68">
        <v>1</v>
      </c>
      <c r="AB614" s="73">
        <v>25543.26</v>
      </c>
      <c r="AC614" s="73"/>
      <c r="AD614" s="73">
        <v>25939.26</v>
      </c>
      <c r="AE614" s="73"/>
      <c r="AF614" s="73"/>
      <c r="AG614" s="73">
        <f>IFERROR(VLOOKUP(J614,'Roll ups'!D:E,2,FALSE),0)</f>
        <v>10875997.040000001</v>
      </c>
      <c r="AH614" s="74">
        <f>IF(Table2[[#This Row],[CATEGORY TTL LOOKUP]]=0,0,IF(Table2[[#This Row],[CATEGORY TTL LOOKUP]]&gt;0,SUM(AB614/AG614)))</f>
        <v>2.3485901941731309E-3</v>
      </c>
      <c r="AI614" s="74" t="str">
        <f>IFERROR(IF(AH614&lt;#REF!,"STRIKE",IF(AH614&gt;=#REF!,"GOOD")),"NO DATA")</f>
        <v>NO DATA</v>
      </c>
      <c r="AJ614" s="75">
        <f>IFERROR(VLOOKUP(K614,'Roll ups'!H:I,2,FALSE),0)</f>
        <v>3676796.11</v>
      </c>
      <c r="AK614" s="76">
        <f>IF(Table2[[#This Row],[PRICE TIER LOOKUP]]=0,0,IF(Table2[[#This Row],[PRICE TIER LOOKUP]]&gt;0,SUM(AB614/AJ614)))</f>
        <v>6.9471516058582858E-3</v>
      </c>
      <c r="AL614" s="74" t="e">
        <f>IF(AK614&lt;#REF!,"STRIKE",IF(AK614&gt;=#REF!,"GOOD"))</f>
        <v>#REF!</v>
      </c>
      <c r="AM614" s="75">
        <f>VLOOKUP(H614,'Roll ups'!A:B,2,FALSE)</f>
        <v>325145452.83999985</v>
      </c>
      <c r="AN614" s="77">
        <f t="shared" si="20"/>
        <v>7.855948707537216E-5</v>
      </c>
      <c r="AO614" s="74" t="str">
        <f>IFERROR(VLOOKUP(Table2[[#This Row],[Product Name]],'Roll ups'!L:P,5,FALSE),"GOOD")</f>
        <v>GOOD</v>
      </c>
      <c r="AP614" s="74">
        <f>Table2[[#This Row],[Retail Dollar Vol Current 12 Mths]]/Table2[[#This Row],[SHELF SALES  LOOKUP]]</f>
        <v>7.9777403538730689E-5</v>
      </c>
      <c r="AQ614" s="69">
        <f t="shared" si="21"/>
        <v>0</v>
      </c>
      <c r="AR614" s="69" t="str">
        <f>IF(Table2[[#This Row],[Shelf Dollar Vol Last 12 Mths]]="","NO SALES LY",IF(Table2[[#This Row],[Shelf Dollar Vol Last 12 Mths]]&gt;0,IF(Table2[[#This Row],[COUNT OF STRIKES]]=0,"GOOD",IF(Table2[[#This Row],[COUNT OF STRIKES]]=1,"FAIR",IF(Table2[[#This Row],[COUNT OF STRIKES]]=2,"BUBBLE",IF(Table2[[#This Row],[COUNT OF STRIKES]]=3,"AT RISK"))))))</f>
        <v>NO SALES LY</v>
      </c>
      <c r="AS614" s="69" t="e">
        <f>IF(Table2[[#This Row],[Shelf Dollar Vol Current 12 Mths]]&gt;#REF!,"MEETS $ CRITERIA",IF(Table2[[#This Row],[Shelf Dollar Vol Current 12 Mths]]&lt;#REF!+1,"DOES NOT MEET $ CRITERIA"))</f>
        <v>#REF!</v>
      </c>
      <c r="AT614" s="78"/>
    </row>
    <row r="615" spans="1:46" ht="13.8" x14ac:dyDescent="0.3">
      <c r="A615" s="68" t="s">
        <v>5518</v>
      </c>
      <c r="B615" s="69">
        <v>29568</v>
      </c>
      <c r="C615" s="69">
        <v>274</v>
      </c>
      <c r="D615" s="69" t="s">
        <v>25</v>
      </c>
      <c r="E615" s="70" t="s">
        <v>6313</v>
      </c>
      <c r="F615" s="70"/>
      <c r="G615" s="71" t="s">
        <v>7559</v>
      </c>
      <c r="H615" s="69" t="s">
        <v>6315</v>
      </c>
      <c r="I615" s="68" t="s">
        <v>153</v>
      </c>
      <c r="J615" s="68" t="s">
        <v>153</v>
      </c>
      <c r="K615" s="68" t="s">
        <v>104</v>
      </c>
      <c r="L615" s="68" t="s">
        <v>104</v>
      </c>
      <c r="M615" s="68" t="s">
        <v>153</v>
      </c>
      <c r="N615" s="68" t="s">
        <v>154</v>
      </c>
      <c r="O615" s="68" t="s">
        <v>7560</v>
      </c>
      <c r="P615" s="72" t="s">
        <v>153</v>
      </c>
      <c r="Q615" s="68" t="s">
        <v>55</v>
      </c>
      <c r="R615" s="68" t="s">
        <v>31</v>
      </c>
      <c r="S615" s="68">
        <v>31</v>
      </c>
      <c r="T615" s="68">
        <v>41.42</v>
      </c>
      <c r="U615" s="68">
        <v>-0.33</v>
      </c>
      <c r="V615" s="68">
        <v>116.87</v>
      </c>
      <c r="W615" s="68">
        <v>82.64</v>
      </c>
      <c r="X615" s="68">
        <v>0.28999999999999998</v>
      </c>
      <c r="Y615" s="68">
        <v>575.21</v>
      </c>
      <c r="Z615" s="68">
        <v>522.51</v>
      </c>
      <c r="AA615" s="68">
        <v>0.09</v>
      </c>
      <c r="AB615" s="73">
        <v>41925.86</v>
      </c>
      <c r="AC615" s="73">
        <v>38191.22</v>
      </c>
      <c r="AD615" s="73">
        <v>43216.38</v>
      </c>
      <c r="AE615" s="73">
        <v>39220.519999999997</v>
      </c>
      <c r="AF615" s="73"/>
      <c r="AG615" s="73">
        <f>IFERROR(VLOOKUP(J615,'Roll ups'!D:E,2,FALSE),0)</f>
        <v>10875997.040000001</v>
      </c>
      <c r="AH615" s="74">
        <f>IF(Table2[[#This Row],[CATEGORY TTL LOOKUP]]=0,0,IF(Table2[[#This Row],[CATEGORY TTL LOOKUP]]&gt;0,SUM(AB615/AG615)))</f>
        <v>3.8548980701083382E-3</v>
      </c>
      <c r="AI615" s="74" t="str">
        <f>IFERROR(IF(AH615&lt;#REF!,"STRIKE",IF(AH615&gt;=#REF!,"GOOD")),"NO DATA")</f>
        <v>NO DATA</v>
      </c>
      <c r="AJ615" s="75">
        <f>IFERROR(VLOOKUP(K615,'Roll ups'!H:I,2,FALSE),0)</f>
        <v>34230392.709999993</v>
      </c>
      <c r="AK615" s="76">
        <f>IF(Table2[[#This Row],[PRICE TIER LOOKUP]]=0,0,IF(Table2[[#This Row],[PRICE TIER LOOKUP]]&gt;0,SUM(AB615/AJ615)))</f>
        <v>1.2248138768139773E-3</v>
      </c>
      <c r="AL615" s="74" t="e">
        <f>IF(AK615&lt;#REF!,"STRIKE",IF(AK615&gt;=#REF!,"GOOD"))</f>
        <v>#REF!</v>
      </c>
      <c r="AM615" s="75">
        <f>VLOOKUP(H615,'Roll ups'!A:B,2,FALSE)</f>
        <v>325145452.83999985</v>
      </c>
      <c r="AN615" s="77">
        <f t="shared" si="20"/>
        <v>1.289449372082445E-4</v>
      </c>
      <c r="AO615" s="74" t="str">
        <f>IFERROR(VLOOKUP(Table2[[#This Row],[Product Name]],'Roll ups'!L:P,5,FALSE),"GOOD")</f>
        <v>GOOD</v>
      </c>
      <c r="AP615" s="74">
        <f>Table2[[#This Row],[Retail Dollar Vol Current 12 Mths]]/Table2[[#This Row],[SHELF SALES  LOOKUP]]</f>
        <v>1.3291399163827843E-4</v>
      </c>
      <c r="AQ615" s="69">
        <f t="shared" si="21"/>
        <v>0</v>
      </c>
      <c r="AR61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615" s="69" t="e">
        <f>IF(Table2[[#This Row],[Shelf Dollar Vol Current 12 Mths]]&gt;#REF!,"MEETS $ CRITERIA",IF(Table2[[#This Row],[Shelf Dollar Vol Current 12 Mths]]&lt;#REF!+1,"DOES NOT MEET $ CRITERIA"))</f>
        <v>#REF!</v>
      </c>
      <c r="AT615" s="78"/>
    </row>
    <row r="616" spans="1:46" ht="13.8" x14ac:dyDescent="0.3">
      <c r="A616" s="68" t="s">
        <v>2869</v>
      </c>
      <c r="B616" s="69">
        <v>29576</v>
      </c>
      <c r="C616" s="69">
        <v>299</v>
      </c>
      <c r="D616" s="69" t="s">
        <v>25</v>
      </c>
      <c r="E616" s="70" t="s">
        <v>6313</v>
      </c>
      <c r="F616" s="70"/>
      <c r="G616" s="71" t="s">
        <v>7561</v>
      </c>
      <c r="H616" s="69" t="s">
        <v>6315</v>
      </c>
      <c r="I616" s="68" t="s">
        <v>153</v>
      </c>
      <c r="J616" s="68" t="s">
        <v>153</v>
      </c>
      <c r="K616" s="68" t="s">
        <v>104</v>
      </c>
      <c r="L616" s="68" t="s">
        <v>104</v>
      </c>
      <c r="M616" s="68" t="s">
        <v>153</v>
      </c>
      <c r="N616" s="68" t="s">
        <v>154</v>
      </c>
      <c r="O616" s="68" t="s">
        <v>7562</v>
      </c>
      <c r="P616" s="72" t="s">
        <v>153</v>
      </c>
      <c r="Q616" s="68" t="s">
        <v>55</v>
      </c>
      <c r="R616" s="68" t="s">
        <v>31</v>
      </c>
      <c r="S616" s="68">
        <v>26</v>
      </c>
      <c r="T616" s="68">
        <v>52</v>
      </c>
      <c r="U616" s="68">
        <v>-1</v>
      </c>
      <c r="V616" s="68">
        <v>62</v>
      </c>
      <c r="W616" s="68">
        <v>87</v>
      </c>
      <c r="X616" s="68">
        <v>-0.4</v>
      </c>
      <c r="Y616" s="68">
        <v>221</v>
      </c>
      <c r="Z616" s="68">
        <v>243.17</v>
      </c>
      <c r="AA616" s="68">
        <v>-0.1</v>
      </c>
      <c r="AB616" s="73">
        <v>17196.84</v>
      </c>
      <c r="AC616" s="73">
        <v>19014.25</v>
      </c>
      <c r="AD616" s="73">
        <v>18351.84</v>
      </c>
      <c r="AE616" s="73">
        <v>20151.54</v>
      </c>
      <c r="AF616" s="73"/>
      <c r="AG616" s="73">
        <f>IFERROR(VLOOKUP(J616,'Roll ups'!D:E,2,FALSE),0)</f>
        <v>10875997.040000001</v>
      </c>
      <c r="AH616" s="74">
        <f>IF(Table2[[#This Row],[CATEGORY TTL LOOKUP]]=0,0,IF(Table2[[#This Row],[CATEGORY TTL LOOKUP]]&gt;0,SUM(AB616/AG616)))</f>
        <v>1.5811736557809874E-3</v>
      </c>
      <c r="AI616" s="74" t="str">
        <f>IFERROR(IF(AH616&lt;#REF!,"STRIKE",IF(AH616&gt;=#REF!,"GOOD")),"NO DATA")</f>
        <v>NO DATA</v>
      </c>
      <c r="AJ616" s="75">
        <f>IFERROR(VLOOKUP(K616,'Roll ups'!H:I,2,FALSE),0)</f>
        <v>34230392.709999993</v>
      </c>
      <c r="AK616" s="76">
        <f>IF(Table2[[#This Row],[PRICE TIER LOOKUP]]=0,0,IF(Table2[[#This Row],[PRICE TIER LOOKUP]]&gt;0,SUM(AB616/AJ616)))</f>
        <v>5.0238512148229465E-4</v>
      </c>
      <c r="AL616" s="74" t="e">
        <f>IF(AK616&lt;#REF!,"STRIKE",IF(AK616&gt;=#REF!,"GOOD"))</f>
        <v>#REF!</v>
      </c>
      <c r="AM616" s="75">
        <f>VLOOKUP(H616,'Roll ups'!A:B,2,FALSE)</f>
        <v>325145452.83999985</v>
      </c>
      <c r="AN616" s="77">
        <f t="shared" si="20"/>
        <v>5.2889683216521431E-5</v>
      </c>
      <c r="AO616" s="74" t="str">
        <f>IFERROR(VLOOKUP(Table2[[#This Row],[Product Name]],'Roll ups'!L:P,5,FALSE),"GOOD")</f>
        <v>GOOD</v>
      </c>
      <c r="AP616" s="74">
        <f>Table2[[#This Row],[Retail Dollar Vol Current 12 Mths]]/Table2[[#This Row],[SHELF SALES  LOOKUP]]</f>
        <v>5.6441939567983803E-5</v>
      </c>
      <c r="AQ616" s="69">
        <f t="shared" si="21"/>
        <v>0</v>
      </c>
      <c r="AR61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616" s="69" t="e">
        <f>IF(Table2[[#This Row],[Shelf Dollar Vol Current 12 Mths]]&gt;#REF!,"MEETS $ CRITERIA",IF(Table2[[#This Row],[Shelf Dollar Vol Current 12 Mths]]&lt;#REF!+1,"DOES NOT MEET $ CRITERIA"))</f>
        <v>#REF!</v>
      </c>
      <c r="AT616" s="78"/>
    </row>
    <row r="617" spans="1:46" ht="13.8" x14ac:dyDescent="0.3">
      <c r="A617" s="68" t="s">
        <v>5569</v>
      </c>
      <c r="B617" s="69">
        <v>29867</v>
      </c>
      <c r="C617" s="69">
        <v>296</v>
      </c>
      <c r="D617" s="69" t="s">
        <v>25</v>
      </c>
      <c r="E617" s="70" t="s">
        <v>6313</v>
      </c>
      <c r="F617" s="70"/>
      <c r="G617" s="71" t="s">
        <v>7563</v>
      </c>
      <c r="H617" s="69" t="s">
        <v>6315</v>
      </c>
      <c r="I617" s="68" t="s">
        <v>153</v>
      </c>
      <c r="J617" s="68" t="s">
        <v>153</v>
      </c>
      <c r="K617" s="68" t="s">
        <v>104</v>
      </c>
      <c r="L617" s="68" t="s">
        <v>104</v>
      </c>
      <c r="M617" s="68" t="s">
        <v>153</v>
      </c>
      <c r="N617" s="68" t="s">
        <v>154</v>
      </c>
      <c r="O617" s="68" t="s">
        <v>7564</v>
      </c>
      <c r="P617" s="72" t="s">
        <v>153</v>
      </c>
      <c r="Q617" s="68" t="s">
        <v>194</v>
      </c>
      <c r="R617" s="68" t="s">
        <v>6402</v>
      </c>
      <c r="S617" s="68">
        <v>68</v>
      </c>
      <c r="T617" s="68">
        <v>104.1</v>
      </c>
      <c r="U617" s="68">
        <v>-0.53</v>
      </c>
      <c r="V617" s="68">
        <v>248.2</v>
      </c>
      <c r="W617" s="68">
        <v>305.43</v>
      </c>
      <c r="X617" s="68">
        <v>-0.23</v>
      </c>
      <c r="Y617" s="68">
        <v>939.27</v>
      </c>
      <c r="Z617" s="68">
        <v>901.5</v>
      </c>
      <c r="AA617" s="68">
        <v>0.04</v>
      </c>
      <c r="AB617" s="73">
        <v>47765.1</v>
      </c>
      <c r="AC617" s="73">
        <v>45759.86</v>
      </c>
      <c r="AD617" s="73">
        <v>47765.1</v>
      </c>
      <c r="AE617" s="73">
        <v>45759.86</v>
      </c>
      <c r="AF617" s="73"/>
      <c r="AG617" s="73">
        <f>IFERROR(VLOOKUP(J617,'Roll ups'!D:E,2,FALSE),0)</f>
        <v>10875997.040000001</v>
      </c>
      <c r="AH617" s="74">
        <f>IF(Table2[[#This Row],[CATEGORY TTL LOOKUP]]=0,0,IF(Table2[[#This Row],[CATEGORY TTL LOOKUP]]&gt;0,SUM(AB617/AG617)))</f>
        <v>4.3917904560224113E-3</v>
      </c>
      <c r="AI617" s="74" t="str">
        <f>IFERROR(IF(AH617&lt;#REF!,"STRIKE",IF(AH617&gt;=#REF!,"GOOD")),"NO DATA")</f>
        <v>NO DATA</v>
      </c>
      <c r="AJ617" s="75">
        <f>IFERROR(VLOOKUP(K617,'Roll ups'!H:I,2,FALSE),0)</f>
        <v>34230392.709999993</v>
      </c>
      <c r="AK617" s="76">
        <f>IF(Table2[[#This Row],[PRICE TIER LOOKUP]]=0,0,IF(Table2[[#This Row],[PRICE TIER LOOKUP]]&gt;0,SUM(AB617/AJ617)))</f>
        <v>1.3954002925022242E-3</v>
      </c>
      <c r="AL617" s="74" t="e">
        <f>IF(AK617&lt;#REF!,"STRIKE",IF(AK617&gt;=#REF!,"GOOD"))</f>
        <v>#REF!</v>
      </c>
      <c r="AM617" s="75">
        <f>VLOOKUP(H617,'Roll ups'!A:B,2,FALSE)</f>
        <v>325145452.83999985</v>
      </c>
      <c r="AN617" s="77">
        <f t="shared" si="20"/>
        <v>1.4690379208072342E-4</v>
      </c>
      <c r="AO617" s="74" t="str">
        <f>IFERROR(VLOOKUP(Table2[[#This Row],[Product Name]],'Roll ups'!L:P,5,FALSE),"GOOD")</f>
        <v>GOOD</v>
      </c>
      <c r="AP617" s="74">
        <f>Table2[[#This Row],[Retail Dollar Vol Current 12 Mths]]/Table2[[#This Row],[SHELF SALES  LOOKUP]]</f>
        <v>1.4690379208072342E-4</v>
      </c>
      <c r="AQ617" s="69">
        <f t="shared" si="21"/>
        <v>0</v>
      </c>
      <c r="AR61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617" s="69" t="e">
        <f>IF(Table2[[#This Row],[Shelf Dollar Vol Current 12 Mths]]&gt;#REF!,"MEETS $ CRITERIA",IF(Table2[[#This Row],[Shelf Dollar Vol Current 12 Mths]]&lt;#REF!+1,"DOES NOT MEET $ CRITERIA"))</f>
        <v>#REF!</v>
      </c>
      <c r="AT617" s="78"/>
    </row>
    <row r="618" spans="1:46" ht="13.8" x14ac:dyDescent="0.3">
      <c r="A618" s="68" t="s">
        <v>5503</v>
      </c>
      <c r="B618" s="69">
        <v>29868</v>
      </c>
      <c r="C618" s="69">
        <v>241</v>
      </c>
      <c r="D618" s="69" t="s">
        <v>25</v>
      </c>
      <c r="E618" s="70" t="s">
        <v>6313</v>
      </c>
      <c r="F618" s="70"/>
      <c r="G618" s="71" t="s">
        <v>7565</v>
      </c>
      <c r="H618" s="69" t="s">
        <v>6315</v>
      </c>
      <c r="I618" s="68" t="s">
        <v>153</v>
      </c>
      <c r="J618" s="68" t="s">
        <v>153</v>
      </c>
      <c r="K618" s="68" t="s">
        <v>104</v>
      </c>
      <c r="L618" s="68" t="s">
        <v>104</v>
      </c>
      <c r="M618" s="68" t="s">
        <v>153</v>
      </c>
      <c r="N618" s="68" t="s">
        <v>154</v>
      </c>
      <c r="O618" s="68" t="s">
        <v>7566</v>
      </c>
      <c r="P618" s="72" t="s">
        <v>153</v>
      </c>
      <c r="Q618" s="68" t="s">
        <v>194</v>
      </c>
      <c r="R618" s="68" t="s">
        <v>6402</v>
      </c>
      <c r="S618" s="68">
        <v>44</v>
      </c>
      <c r="T618" s="68">
        <v>129.51</v>
      </c>
      <c r="U618" s="68">
        <v>-1.92</v>
      </c>
      <c r="V618" s="68">
        <v>206.51</v>
      </c>
      <c r="W618" s="68">
        <v>334.85</v>
      </c>
      <c r="X618" s="68">
        <v>-0.62</v>
      </c>
      <c r="Y618" s="68">
        <v>865.71</v>
      </c>
      <c r="Z618" s="68">
        <v>1099.43</v>
      </c>
      <c r="AA618" s="68">
        <v>-0.27</v>
      </c>
      <c r="AB618" s="73">
        <v>48793.919999999998</v>
      </c>
      <c r="AC618" s="73">
        <v>61644.88</v>
      </c>
      <c r="AD618" s="73">
        <v>48793.919999999998</v>
      </c>
      <c r="AE618" s="73">
        <v>61644.88</v>
      </c>
      <c r="AF618" s="73"/>
      <c r="AG618" s="73">
        <f>IFERROR(VLOOKUP(J618,'Roll ups'!D:E,2,FALSE),0)</f>
        <v>10875997.040000001</v>
      </c>
      <c r="AH618" s="74">
        <f>IF(Table2[[#This Row],[CATEGORY TTL LOOKUP]]=0,0,IF(Table2[[#This Row],[CATEGORY TTL LOOKUP]]&gt;0,SUM(AB618/AG618)))</f>
        <v>4.486385921267223E-3</v>
      </c>
      <c r="AI618" s="74" t="str">
        <f>IFERROR(IF(AH618&lt;#REF!,"STRIKE",IF(AH618&gt;=#REF!,"GOOD")),"NO DATA")</f>
        <v>NO DATA</v>
      </c>
      <c r="AJ618" s="75">
        <f>IFERROR(VLOOKUP(K618,'Roll ups'!H:I,2,FALSE),0)</f>
        <v>34230392.709999993</v>
      </c>
      <c r="AK618" s="76">
        <f>IF(Table2[[#This Row],[PRICE TIER LOOKUP]]=0,0,IF(Table2[[#This Row],[PRICE TIER LOOKUP]]&gt;0,SUM(AB618/AJ618)))</f>
        <v>1.4254560388302366E-3</v>
      </c>
      <c r="AL618" s="74" t="e">
        <f>IF(AK618&lt;#REF!,"STRIKE",IF(AK618&gt;=#REF!,"GOOD"))</f>
        <v>#REF!</v>
      </c>
      <c r="AM618" s="75">
        <f>VLOOKUP(H618,'Roll ups'!A:B,2,FALSE)</f>
        <v>325145452.83999985</v>
      </c>
      <c r="AN618" s="77">
        <f t="shared" si="20"/>
        <v>1.5006797595908838E-4</v>
      </c>
      <c r="AO618" s="74" t="str">
        <f>IFERROR(VLOOKUP(Table2[[#This Row],[Product Name]],'Roll ups'!L:P,5,FALSE),"GOOD")</f>
        <v>GOOD</v>
      </c>
      <c r="AP618" s="74">
        <f>Table2[[#This Row],[Retail Dollar Vol Current 12 Mths]]/Table2[[#This Row],[SHELF SALES  LOOKUP]]</f>
        <v>1.5006797595908838E-4</v>
      </c>
      <c r="AQ618" s="69">
        <f t="shared" si="21"/>
        <v>0</v>
      </c>
      <c r="AR61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618" s="69" t="e">
        <f>IF(Table2[[#This Row],[Shelf Dollar Vol Current 12 Mths]]&gt;#REF!,"MEETS $ CRITERIA",IF(Table2[[#This Row],[Shelf Dollar Vol Current 12 Mths]]&lt;#REF!+1,"DOES NOT MEET $ CRITERIA"))</f>
        <v>#REF!</v>
      </c>
      <c r="AT618" s="78"/>
    </row>
    <row r="619" spans="1:46" ht="13.8" x14ac:dyDescent="0.3">
      <c r="A619" s="68" t="s">
        <v>5800</v>
      </c>
      <c r="B619" s="69">
        <v>30236</v>
      </c>
      <c r="C619" s="69">
        <v>297</v>
      </c>
      <c r="D619" s="69" t="s">
        <v>25</v>
      </c>
      <c r="E619" s="70" t="s">
        <v>6313</v>
      </c>
      <c r="F619" s="70"/>
      <c r="G619" s="71" t="s">
        <v>7567</v>
      </c>
      <c r="H619" s="69" t="s">
        <v>6315</v>
      </c>
      <c r="I619" s="68" t="s">
        <v>153</v>
      </c>
      <c r="J619" s="68" t="s">
        <v>153</v>
      </c>
      <c r="K619" s="68" t="s">
        <v>104</v>
      </c>
      <c r="L619" s="68" t="s">
        <v>89</v>
      </c>
      <c r="M619" s="68" t="s">
        <v>153</v>
      </c>
      <c r="N619" s="68" t="s">
        <v>154</v>
      </c>
      <c r="O619" s="68" t="s">
        <v>7568</v>
      </c>
      <c r="P619" s="72" t="s">
        <v>153</v>
      </c>
      <c r="Q619" s="68" t="s">
        <v>6387</v>
      </c>
      <c r="R619" s="68" t="s">
        <v>31</v>
      </c>
      <c r="S619" s="68">
        <v>17</v>
      </c>
      <c r="T619" s="68">
        <v>15</v>
      </c>
      <c r="U619" s="68">
        <v>0.12</v>
      </c>
      <c r="V619" s="68">
        <v>46</v>
      </c>
      <c r="W619" s="68">
        <v>77</v>
      </c>
      <c r="X619" s="68">
        <v>-0.67</v>
      </c>
      <c r="Y619" s="68">
        <v>195</v>
      </c>
      <c r="Z619" s="68">
        <v>313</v>
      </c>
      <c r="AA619" s="68">
        <v>-0.61</v>
      </c>
      <c r="AB619" s="73">
        <v>16169.4</v>
      </c>
      <c r="AC619" s="73">
        <v>26298.6</v>
      </c>
      <c r="AD619" s="73">
        <v>16169.4</v>
      </c>
      <c r="AE619" s="73">
        <v>26298.6</v>
      </c>
      <c r="AF619" s="73"/>
      <c r="AG619" s="73">
        <f>IFERROR(VLOOKUP(J619,'Roll ups'!D:E,2,FALSE),0)</f>
        <v>10875997.040000001</v>
      </c>
      <c r="AH619" s="74">
        <f>IF(Table2[[#This Row],[CATEGORY TTL LOOKUP]]=0,0,IF(Table2[[#This Row],[CATEGORY TTL LOOKUP]]&gt;0,SUM(AB619/AG619)))</f>
        <v>1.4867050754548566E-3</v>
      </c>
      <c r="AI619" s="74" t="str">
        <f>IFERROR(IF(AH619&lt;#REF!,"STRIKE",IF(AH619&gt;=#REF!,"GOOD")),"NO DATA")</f>
        <v>NO DATA</v>
      </c>
      <c r="AJ619" s="75">
        <f>IFERROR(VLOOKUP(K619,'Roll ups'!H:I,2,FALSE),0)</f>
        <v>34230392.709999993</v>
      </c>
      <c r="AK619" s="76">
        <f>IF(Table2[[#This Row],[PRICE TIER LOOKUP]]=0,0,IF(Table2[[#This Row],[PRICE TIER LOOKUP]]&gt;0,SUM(AB619/AJ619)))</f>
        <v>4.7236969020446866E-4</v>
      </c>
      <c r="AL619" s="74" t="e">
        <f>IF(AK619&lt;#REF!,"STRIKE",IF(AK619&gt;=#REF!,"GOOD"))</f>
        <v>#REF!</v>
      </c>
      <c r="AM619" s="75">
        <f>VLOOKUP(H619,'Roll ups'!A:B,2,FALSE)</f>
        <v>325145452.83999985</v>
      </c>
      <c r="AN619" s="77">
        <f t="shared" si="20"/>
        <v>4.972974359249848E-5</v>
      </c>
      <c r="AO619" s="74" t="str">
        <f>IFERROR(VLOOKUP(Table2[[#This Row],[Product Name]],'Roll ups'!L:P,5,FALSE),"GOOD")</f>
        <v>GOOD</v>
      </c>
      <c r="AP619" s="74">
        <f>Table2[[#This Row],[Retail Dollar Vol Current 12 Mths]]/Table2[[#This Row],[SHELF SALES  LOOKUP]]</f>
        <v>4.972974359249848E-5</v>
      </c>
      <c r="AQ619" s="69">
        <f t="shared" si="21"/>
        <v>0</v>
      </c>
      <c r="AR61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619" s="69" t="e">
        <f>IF(Table2[[#This Row],[Shelf Dollar Vol Current 12 Mths]]&gt;#REF!,"MEETS $ CRITERIA",IF(Table2[[#This Row],[Shelf Dollar Vol Current 12 Mths]]&lt;#REF!+1,"DOES NOT MEET $ CRITERIA"))</f>
        <v>#REF!</v>
      </c>
      <c r="AT619" s="78"/>
    </row>
    <row r="620" spans="1:46" ht="13.8" x14ac:dyDescent="0.3">
      <c r="A620" s="68" t="s">
        <v>5395</v>
      </c>
      <c r="B620" s="69">
        <v>30238</v>
      </c>
      <c r="C620" s="69">
        <v>277</v>
      </c>
      <c r="D620" s="69" t="s">
        <v>25</v>
      </c>
      <c r="E620" s="70" t="s">
        <v>6313</v>
      </c>
      <c r="F620" s="70"/>
      <c r="G620" s="71" t="s">
        <v>7569</v>
      </c>
      <c r="H620" s="69" t="s">
        <v>6315</v>
      </c>
      <c r="I620" s="68" t="s">
        <v>153</v>
      </c>
      <c r="J620" s="68" t="s">
        <v>153</v>
      </c>
      <c r="K620" s="68" t="s">
        <v>104</v>
      </c>
      <c r="L620" s="68" t="s">
        <v>89</v>
      </c>
      <c r="M620" s="68" t="s">
        <v>153</v>
      </c>
      <c r="N620" s="68" t="s">
        <v>154</v>
      </c>
      <c r="O620" s="68" t="s">
        <v>7570</v>
      </c>
      <c r="P620" s="72" t="s">
        <v>153</v>
      </c>
      <c r="Q620" s="68" t="s">
        <v>6387</v>
      </c>
      <c r="R620" s="68" t="s">
        <v>31</v>
      </c>
      <c r="S620" s="68">
        <v>55</v>
      </c>
      <c r="T620" s="68">
        <v>70.2</v>
      </c>
      <c r="U620" s="68">
        <v>-0.28000000000000003</v>
      </c>
      <c r="V620" s="68">
        <v>180.85</v>
      </c>
      <c r="W620" s="68">
        <v>327.27</v>
      </c>
      <c r="X620" s="68">
        <v>-0.81</v>
      </c>
      <c r="Y620" s="68">
        <v>728.07</v>
      </c>
      <c r="Z620" s="68">
        <v>739.14</v>
      </c>
      <c r="AA620" s="68">
        <v>-0.02</v>
      </c>
      <c r="AB620" s="73">
        <v>51816.959999999999</v>
      </c>
      <c r="AC620" s="73">
        <v>52875.96</v>
      </c>
      <c r="AD620" s="73">
        <v>51816.959999999999</v>
      </c>
      <c r="AE620" s="73">
        <v>52875.96</v>
      </c>
      <c r="AF620" s="73"/>
      <c r="AG620" s="73">
        <f>IFERROR(VLOOKUP(J620,'Roll ups'!D:E,2,FALSE),0)</f>
        <v>10875997.040000001</v>
      </c>
      <c r="AH620" s="74">
        <f>IF(Table2[[#This Row],[CATEGORY TTL LOOKUP]]=0,0,IF(Table2[[#This Row],[CATEGORY TTL LOOKUP]]&gt;0,SUM(AB620/AG620)))</f>
        <v>4.7643411274779085E-3</v>
      </c>
      <c r="AI620" s="74" t="str">
        <f>IFERROR(IF(AH620&lt;#REF!,"STRIKE",IF(AH620&gt;=#REF!,"GOOD")),"NO DATA")</f>
        <v>NO DATA</v>
      </c>
      <c r="AJ620" s="75">
        <f>IFERROR(VLOOKUP(K620,'Roll ups'!H:I,2,FALSE),0)</f>
        <v>34230392.709999993</v>
      </c>
      <c r="AK620" s="76">
        <f>IF(Table2[[#This Row],[PRICE TIER LOOKUP]]=0,0,IF(Table2[[#This Row],[PRICE TIER LOOKUP]]&gt;0,SUM(AB620/AJ620)))</f>
        <v>1.5137705383339731E-3</v>
      </c>
      <c r="AL620" s="74" t="e">
        <f>IF(AK620&lt;#REF!,"STRIKE",IF(AK620&gt;=#REF!,"GOOD"))</f>
        <v>#REF!</v>
      </c>
      <c r="AM620" s="75">
        <f>VLOOKUP(H620,'Roll ups'!A:B,2,FALSE)</f>
        <v>325145452.83999985</v>
      </c>
      <c r="AN620" s="77">
        <f t="shared" si="20"/>
        <v>1.5936547642724839E-4</v>
      </c>
      <c r="AO620" s="74" t="str">
        <f>IFERROR(VLOOKUP(Table2[[#This Row],[Product Name]],'Roll ups'!L:P,5,FALSE),"GOOD")</f>
        <v>GOOD</v>
      </c>
      <c r="AP620" s="74">
        <f>Table2[[#This Row],[Retail Dollar Vol Current 12 Mths]]/Table2[[#This Row],[SHELF SALES  LOOKUP]]</f>
        <v>1.5936547642724839E-4</v>
      </c>
      <c r="AQ620" s="69">
        <f t="shared" si="21"/>
        <v>0</v>
      </c>
      <c r="AR62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620" s="69" t="e">
        <f>IF(Table2[[#This Row],[Shelf Dollar Vol Current 12 Mths]]&gt;#REF!,"MEETS $ CRITERIA",IF(Table2[[#This Row],[Shelf Dollar Vol Current 12 Mths]]&lt;#REF!+1,"DOES NOT MEET $ CRITERIA"))</f>
        <v>#REF!</v>
      </c>
      <c r="AT620" s="78"/>
    </row>
    <row r="621" spans="1:46" ht="13.8" x14ac:dyDescent="0.3">
      <c r="A621" s="68" t="s">
        <v>2201</v>
      </c>
      <c r="B621" s="69">
        <v>30316</v>
      </c>
      <c r="C621" s="69">
        <v>365</v>
      </c>
      <c r="D621" s="69" t="s">
        <v>25</v>
      </c>
      <c r="E621" s="70" t="s">
        <v>6313</v>
      </c>
      <c r="F621" s="70"/>
      <c r="G621" s="71" t="s">
        <v>7571</v>
      </c>
      <c r="H621" s="69" t="s">
        <v>6315</v>
      </c>
      <c r="I621" s="68" t="s">
        <v>153</v>
      </c>
      <c r="J621" s="68" t="s">
        <v>153</v>
      </c>
      <c r="K621" s="68" t="s">
        <v>89</v>
      </c>
      <c r="L621" s="68" t="s">
        <v>89</v>
      </c>
      <c r="M621" s="68" t="s">
        <v>153</v>
      </c>
      <c r="N621" s="68" t="s">
        <v>154</v>
      </c>
      <c r="O621" s="68" t="s">
        <v>7572</v>
      </c>
      <c r="P621" s="72" t="s">
        <v>153</v>
      </c>
      <c r="Q621" s="68" t="s">
        <v>397</v>
      </c>
      <c r="R621" s="68" t="s">
        <v>31</v>
      </c>
      <c r="S621" s="68">
        <v>18</v>
      </c>
      <c r="T621" s="68">
        <v>28.42</v>
      </c>
      <c r="U621" s="68">
        <v>-0.57999999999999996</v>
      </c>
      <c r="V621" s="68">
        <v>57</v>
      </c>
      <c r="W621" s="68">
        <v>62.42</v>
      </c>
      <c r="X621" s="68">
        <v>-0.1</v>
      </c>
      <c r="Y621" s="68">
        <v>215</v>
      </c>
      <c r="Z621" s="68">
        <v>268.92</v>
      </c>
      <c r="AA621" s="68">
        <v>-0.25</v>
      </c>
      <c r="AB621" s="73">
        <v>24329.4</v>
      </c>
      <c r="AC621" s="73">
        <v>27334.13</v>
      </c>
      <c r="AD621" s="73">
        <v>24329.4</v>
      </c>
      <c r="AE621" s="73">
        <v>27334.13</v>
      </c>
      <c r="AF621" s="73"/>
      <c r="AG621" s="73">
        <f>IFERROR(VLOOKUP(J621,'Roll ups'!D:E,2,FALSE),0)</f>
        <v>10875997.040000001</v>
      </c>
      <c r="AH621" s="74">
        <f>IF(Table2[[#This Row],[CATEGORY TTL LOOKUP]]=0,0,IF(Table2[[#This Row],[CATEGORY TTL LOOKUP]]&gt;0,SUM(AB621/AG621)))</f>
        <v>2.2369811163538162E-3</v>
      </c>
      <c r="AI621" s="74" t="str">
        <f>IFERROR(IF(AH621&lt;#REF!,"STRIKE",IF(AH621&gt;=#REF!,"GOOD")),"NO DATA")</f>
        <v>NO DATA</v>
      </c>
      <c r="AJ621" s="75">
        <f>IFERROR(VLOOKUP(K621,'Roll ups'!H:I,2,FALSE),0)</f>
        <v>75793138.070000067</v>
      </c>
      <c r="AK621" s="76">
        <f>IF(Table2[[#This Row],[PRICE TIER LOOKUP]]=0,0,IF(Table2[[#This Row],[PRICE TIER LOOKUP]]&gt;0,SUM(AB621/AJ621)))</f>
        <v>3.2099739659189415E-4</v>
      </c>
      <c r="AL621" s="74" t="e">
        <f>IF(AK621&lt;#REF!,"STRIKE",IF(AK621&gt;=#REF!,"GOOD"))</f>
        <v>#REF!</v>
      </c>
      <c r="AM621" s="75">
        <f>VLOOKUP(H621,'Roll ups'!A:B,2,FALSE)</f>
        <v>325145452.83999985</v>
      </c>
      <c r="AN621" s="77">
        <f t="shared" si="20"/>
        <v>7.4826204049583319E-5</v>
      </c>
      <c r="AO621" s="74" t="str">
        <f>IFERROR(VLOOKUP(Table2[[#This Row],[Product Name]],'Roll ups'!L:P,5,FALSE),"GOOD")</f>
        <v>GOOD</v>
      </c>
      <c r="AP621" s="74">
        <f>Table2[[#This Row],[Retail Dollar Vol Current 12 Mths]]/Table2[[#This Row],[SHELF SALES  LOOKUP]]</f>
        <v>7.4826204049583319E-5</v>
      </c>
      <c r="AQ621" s="69">
        <f t="shared" si="21"/>
        <v>0</v>
      </c>
      <c r="AR62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621" s="69" t="e">
        <f>IF(Table2[[#This Row],[Shelf Dollar Vol Current 12 Mths]]&gt;#REF!,"MEETS $ CRITERIA",IF(Table2[[#This Row],[Shelf Dollar Vol Current 12 Mths]]&lt;#REF!+1,"DOES NOT MEET $ CRITERIA"))</f>
        <v>#REF!</v>
      </c>
      <c r="AT621" s="78"/>
    </row>
    <row r="622" spans="1:46" ht="13.8" x14ac:dyDescent="0.3">
      <c r="A622" s="68" t="s">
        <v>2434</v>
      </c>
      <c r="B622" s="69">
        <v>30317</v>
      </c>
      <c r="C622" s="69">
        <v>163</v>
      </c>
      <c r="D622" s="69" t="s">
        <v>25</v>
      </c>
      <c r="E622" s="70" t="s">
        <v>6313</v>
      </c>
      <c r="F622" s="70"/>
      <c r="G622" s="71" t="s">
        <v>7573</v>
      </c>
      <c r="H622" s="69" t="s">
        <v>6315</v>
      </c>
      <c r="I622" s="68" t="s">
        <v>153</v>
      </c>
      <c r="J622" s="68" t="s">
        <v>153</v>
      </c>
      <c r="K622" s="68" t="s">
        <v>89</v>
      </c>
      <c r="L622" s="68" t="s">
        <v>89</v>
      </c>
      <c r="M622" s="68" t="s">
        <v>153</v>
      </c>
      <c r="N622" s="68" t="s">
        <v>154</v>
      </c>
      <c r="O622" s="68" t="s">
        <v>7574</v>
      </c>
      <c r="P622" s="72" t="s">
        <v>153</v>
      </c>
      <c r="Q622" s="68" t="s">
        <v>397</v>
      </c>
      <c r="R622" s="68" t="s">
        <v>31</v>
      </c>
      <c r="S622" s="68">
        <v>16</v>
      </c>
      <c r="T622" s="68">
        <v>24</v>
      </c>
      <c r="U622" s="68">
        <v>-0.5</v>
      </c>
      <c r="V622" s="68">
        <v>47.99</v>
      </c>
      <c r="W622" s="68">
        <v>67.989999999999995</v>
      </c>
      <c r="X622" s="68">
        <v>-0.42</v>
      </c>
      <c r="Y622" s="68">
        <v>221.3</v>
      </c>
      <c r="Z622" s="68">
        <v>317.27999999999997</v>
      </c>
      <c r="AA622" s="68">
        <v>-0.43</v>
      </c>
      <c r="AB622" s="73">
        <v>20318.400000000001</v>
      </c>
      <c r="AC622" s="73">
        <v>25652.04</v>
      </c>
      <c r="AD622" s="73">
        <v>20318.400000000001</v>
      </c>
      <c r="AE622" s="73">
        <v>25652.04</v>
      </c>
      <c r="AF622" s="73"/>
      <c r="AG622" s="73">
        <f>IFERROR(VLOOKUP(J622,'Roll ups'!D:E,2,FALSE),0)</f>
        <v>10875997.040000001</v>
      </c>
      <c r="AH622" s="74">
        <f>IF(Table2[[#This Row],[CATEGORY TTL LOOKUP]]=0,0,IF(Table2[[#This Row],[CATEGORY TTL LOOKUP]]&gt;0,SUM(AB622/AG622)))</f>
        <v>1.8681873418384086E-3</v>
      </c>
      <c r="AI622" s="74" t="str">
        <f>IFERROR(IF(AH622&lt;#REF!,"STRIKE",IF(AH622&gt;=#REF!,"GOOD")),"NO DATA")</f>
        <v>NO DATA</v>
      </c>
      <c r="AJ622" s="75">
        <f>IFERROR(VLOOKUP(K622,'Roll ups'!H:I,2,FALSE),0)</f>
        <v>75793138.070000067</v>
      </c>
      <c r="AK622" s="76">
        <f>IF(Table2[[#This Row],[PRICE TIER LOOKUP]]=0,0,IF(Table2[[#This Row],[PRICE TIER LOOKUP]]&gt;0,SUM(AB622/AJ622)))</f>
        <v>2.6807703859991377E-4</v>
      </c>
      <c r="AL622" s="74" t="e">
        <f>IF(AK622&lt;#REF!,"STRIKE",IF(AK622&gt;=#REF!,"GOOD"))</f>
        <v>#REF!</v>
      </c>
      <c r="AM622" s="75">
        <f>VLOOKUP(H622,'Roll ups'!A:B,2,FALSE)</f>
        <v>325145452.83999985</v>
      </c>
      <c r="AN622" s="77">
        <f t="shared" si="20"/>
        <v>6.249018653814125E-5</v>
      </c>
      <c r="AO622" s="74" t="str">
        <f>IFERROR(VLOOKUP(Table2[[#This Row],[Product Name]],'Roll ups'!L:P,5,FALSE),"GOOD")</f>
        <v>GOOD</v>
      </c>
      <c r="AP622" s="74">
        <f>Table2[[#This Row],[Retail Dollar Vol Current 12 Mths]]/Table2[[#This Row],[SHELF SALES  LOOKUP]]</f>
        <v>6.249018653814125E-5</v>
      </c>
      <c r="AQ622" s="69">
        <f t="shared" si="21"/>
        <v>0</v>
      </c>
      <c r="AR62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622" s="69" t="e">
        <f>IF(Table2[[#This Row],[Shelf Dollar Vol Current 12 Mths]]&gt;#REF!,"MEETS $ CRITERIA",IF(Table2[[#This Row],[Shelf Dollar Vol Current 12 Mths]]&lt;#REF!+1,"DOES NOT MEET $ CRITERIA"))</f>
        <v>#REF!</v>
      </c>
      <c r="AT622" s="78"/>
    </row>
    <row r="623" spans="1:46" ht="13.8" x14ac:dyDescent="0.3">
      <c r="A623" s="68" t="s">
        <v>1825</v>
      </c>
      <c r="B623" s="69">
        <v>30318</v>
      </c>
      <c r="C623" s="69">
        <v>265</v>
      </c>
      <c r="D623" s="69" t="s">
        <v>25</v>
      </c>
      <c r="E623" s="70" t="s">
        <v>6313</v>
      </c>
      <c r="F623" s="70"/>
      <c r="G623" s="71" t="s">
        <v>7575</v>
      </c>
      <c r="H623" s="69" t="s">
        <v>6315</v>
      </c>
      <c r="I623" s="68" t="s">
        <v>153</v>
      </c>
      <c r="J623" s="68" t="s">
        <v>153</v>
      </c>
      <c r="K623" s="68" t="s">
        <v>89</v>
      </c>
      <c r="L623" s="68" t="s">
        <v>89</v>
      </c>
      <c r="M623" s="68" t="s">
        <v>153</v>
      </c>
      <c r="N623" s="68" t="s">
        <v>154</v>
      </c>
      <c r="O623" s="68" t="s">
        <v>7576</v>
      </c>
      <c r="P623" s="72" t="s">
        <v>153</v>
      </c>
      <c r="Q623" s="68" t="s">
        <v>397</v>
      </c>
      <c r="R623" s="68" t="s">
        <v>31</v>
      </c>
      <c r="S623" s="68">
        <v>55</v>
      </c>
      <c r="T623" s="68">
        <v>35.01</v>
      </c>
      <c r="U623" s="68">
        <v>0.36</v>
      </c>
      <c r="V623" s="68">
        <v>147.02000000000001</v>
      </c>
      <c r="W623" s="68">
        <v>156.35</v>
      </c>
      <c r="X623" s="68">
        <v>-0.06</v>
      </c>
      <c r="Y623" s="68">
        <v>596.83000000000004</v>
      </c>
      <c r="Z623" s="68">
        <v>721.06</v>
      </c>
      <c r="AA623" s="68">
        <v>-0.21</v>
      </c>
      <c r="AB623" s="73">
        <v>60275.16</v>
      </c>
      <c r="AC623" s="73">
        <v>66866.52</v>
      </c>
      <c r="AD623" s="73">
        <v>60275.16</v>
      </c>
      <c r="AE623" s="73">
        <v>66866.52</v>
      </c>
      <c r="AF623" s="73"/>
      <c r="AG623" s="73">
        <f>IFERROR(VLOOKUP(J623,'Roll ups'!D:E,2,FALSE),0)</f>
        <v>10875997.040000001</v>
      </c>
      <c r="AH623" s="74">
        <f>IF(Table2[[#This Row],[CATEGORY TTL LOOKUP]]=0,0,IF(Table2[[#This Row],[CATEGORY TTL LOOKUP]]&gt;0,SUM(AB623/AG623)))</f>
        <v>5.5420353442832493E-3</v>
      </c>
      <c r="AI623" s="74" t="str">
        <f>IFERROR(IF(AH623&lt;#REF!,"STRIKE",IF(AH623&gt;=#REF!,"GOOD")),"NO DATA")</f>
        <v>NO DATA</v>
      </c>
      <c r="AJ623" s="75">
        <f>IFERROR(VLOOKUP(K623,'Roll ups'!H:I,2,FALSE),0)</f>
        <v>75793138.070000067</v>
      </c>
      <c r="AK623" s="76">
        <f>IF(Table2[[#This Row],[PRICE TIER LOOKUP]]=0,0,IF(Table2[[#This Row],[PRICE TIER LOOKUP]]&gt;0,SUM(AB623/AJ623)))</f>
        <v>7.9525879960705458E-4</v>
      </c>
      <c r="AL623" s="74" t="e">
        <f>IF(AK623&lt;#REF!,"STRIKE",IF(AK623&gt;=#REF!,"GOOD"))</f>
        <v>#REF!</v>
      </c>
      <c r="AM623" s="75">
        <f>VLOOKUP(H623,'Roll ups'!A:B,2,FALSE)</f>
        <v>325145452.83999985</v>
      </c>
      <c r="AN623" s="77">
        <f t="shared" si="20"/>
        <v>1.853790648878017E-4</v>
      </c>
      <c r="AO623" s="74" t="str">
        <f>IFERROR(VLOOKUP(Table2[[#This Row],[Product Name]],'Roll ups'!L:P,5,FALSE),"GOOD")</f>
        <v>GOOD</v>
      </c>
      <c r="AP623" s="74">
        <f>Table2[[#This Row],[Retail Dollar Vol Current 12 Mths]]/Table2[[#This Row],[SHELF SALES  LOOKUP]]</f>
        <v>1.853790648878017E-4</v>
      </c>
      <c r="AQ623" s="69">
        <f t="shared" si="21"/>
        <v>0</v>
      </c>
      <c r="AR62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623" s="69" t="e">
        <f>IF(Table2[[#This Row],[Shelf Dollar Vol Current 12 Mths]]&gt;#REF!,"MEETS $ CRITERIA",IF(Table2[[#This Row],[Shelf Dollar Vol Current 12 Mths]]&lt;#REF!+1,"DOES NOT MEET $ CRITERIA"))</f>
        <v>#REF!</v>
      </c>
      <c r="AT623" s="78"/>
    </row>
    <row r="624" spans="1:46" ht="13.8" x14ac:dyDescent="0.3">
      <c r="A624" s="68" t="s">
        <v>5725</v>
      </c>
      <c r="B624" s="69">
        <v>31293</v>
      </c>
      <c r="C624" s="69">
        <v>171</v>
      </c>
      <c r="D624" s="69" t="s">
        <v>25</v>
      </c>
      <c r="E624" s="70" t="s">
        <v>6313</v>
      </c>
      <c r="F624" s="70"/>
      <c r="G624" s="71" t="s">
        <v>7577</v>
      </c>
      <c r="H624" s="69" t="s">
        <v>6315</v>
      </c>
      <c r="I624" s="68" t="s">
        <v>153</v>
      </c>
      <c r="J624" s="68" t="s">
        <v>153</v>
      </c>
      <c r="K624" s="68" t="s">
        <v>104</v>
      </c>
      <c r="L624" s="68" t="s">
        <v>104</v>
      </c>
      <c r="M624" s="68" t="s">
        <v>153</v>
      </c>
      <c r="N624" s="68" t="s">
        <v>154</v>
      </c>
      <c r="O624" s="68" t="s">
        <v>7578</v>
      </c>
      <c r="P624" s="72" t="s">
        <v>153</v>
      </c>
      <c r="Q624" s="68" t="s">
        <v>194</v>
      </c>
      <c r="R624" s="68" t="s">
        <v>6402</v>
      </c>
      <c r="S624" s="68">
        <v>21</v>
      </c>
      <c r="T624" s="68">
        <v>29.33</v>
      </c>
      <c r="U624" s="68">
        <v>-0.41</v>
      </c>
      <c r="V624" s="68">
        <v>79.33</v>
      </c>
      <c r="W624" s="68">
        <v>44.8</v>
      </c>
      <c r="X624" s="68">
        <v>0.44</v>
      </c>
      <c r="Y624" s="68">
        <v>300.12</v>
      </c>
      <c r="Z624" s="68">
        <v>339.72</v>
      </c>
      <c r="AA624" s="68">
        <v>-0.13</v>
      </c>
      <c r="AB624" s="73">
        <v>24986.1</v>
      </c>
      <c r="AC624" s="73">
        <v>28134.959999999999</v>
      </c>
      <c r="AD624" s="73">
        <v>24986.1</v>
      </c>
      <c r="AE624" s="73">
        <v>28134.959999999999</v>
      </c>
      <c r="AF624" s="73"/>
      <c r="AG624" s="73">
        <f>IFERROR(VLOOKUP(J624,'Roll ups'!D:E,2,FALSE),0)</f>
        <v>10875997.040000001</v>
      </c>
      <c r="AH624" s="74">
        <f>IF(Table2[[#This Row],[CATEGORY TTL LOOKUP]]=0,0,IF(Table2[[#This Row],[CATEGORY TTL LOOKUP]]&gt;0,SUM(AB624/AG624)))</f>
        <v>2.2973617874393975E-3</v>
      </c>
      <c r="AI624" s="74" t="str">
        <f>IFERROR(IF(AH624&lt;#REF!,"STRIKE",IF(AH624&gt;=#REF!,"GOOD")),"NO DATA")</f>
        <v>NO DATA</v>
      </c>
      <c r="AJ624" s="75">
        <f>IFERROR(VLOOKUP(K624,'Roll ups'!H:I,2,FALSE),0)</f>
        <v>34230392.709999993</v>
      </c>
      <c r="AK624" s="76">
        <f>IF(Table2[[#This Row],[PRICE TIER LOOKUP]]=0,0,IF(Table2[[#This Row],[PRICE TIER LOOKUP]]&gt;0,SUM(AB624/AJ624)))</f>
        <v>7.2993904018812538E-4</v>
      </c>
      <c r="AL624" s="74" t="e">
        <f>IF(AK624&lt;#REF!,"STRIKE",IF(AK624&gt;=#REF!,"GOOD"))</f>
        <v>#REF!</v>
      </c>
      <c r="AM624" s="75">
        <f>VLOOKUP(H624,'Roll ups'!A:B,2,FALSE)</f>
        <v>325145452.83999985</v>
      </c>
      <c r="AN624" s="77">
        <f t="shared" si="20"/>
        <v>7.6845915517986211E-5</v>
      </c>
      <c r="AO624" s="74" t="str">
        <f>IFERROR(VLOOKUP(Table2[[#This Row],[Product Name]],'Roll ups'!L:P,5,FALSE),"GOOD")</f>
        <v>GOOD</v>
      </c>
      <c r="AP624" s="74">
        <f>Table2[[#This Row],[Retail Dollar Vol Current 12 Mths]]/Table2[[#This Row],[SHELF SALES  LOOKUP]]</f>
        <v>7.6845915517986211E-5</v>
      </c>
      <c r="AQ624" s="69">
        <f t="shared" si="21"/>
        <v>0</v>
      </c>
      <c r="AR62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624" s="69" t="e">
        <f>IF(Table2[[#This Row],[Shelf Dollar Vol Current 12 Mths]]&gt;#REF!,"MEETS $ CRITERIA",IF(Table2[[#This Row],[Shelf Dollar Vol Current 12 Mths]]&lt;#REF!+1,"DOES NOT MEET $ CRITERIA"))</f>
        <v>#REF!</v>
      </c>
      <c r="AT624" s="78"/>
    </row>
    <row r="625" spans="1:46" ht="13.8" x14ac:dyDescent="0.3">
      <c r="A625" s="68" t="s">
        <v>5575</v>
      </c>
      <c r="B625" s="69">
        <v>31358</v>
      </c>
      <c r="C625" s="69">
        <v>147</v>
      </c>
      <c r="D625" s="69" t="s">
        <v>25</v>
      </c>
      <c r="E625" s="70" t="s">
        <v>6313</v>
      </c>
      <c r="F625" s="70"/>
      <c r="G625" s="71" t="s">
        <v>7579</v>
      </c>
      <c r="H625" s="69" t="s">
        <v>6315</v>
      </c>
      <c r="I625" s="68" t="s">
        <v>153</v>
      </c>
      <c r="J625" s="68" t="s">
        <v>153</v>
      </c>
      <c r="K625" s="68" t="s">
        <v>104</v>
      </c>
      <c r="L625" s="68" t="s">
        <v>104</v>
      </c>
      <c r="M625" s="68" t="s">
        <v>153</v>
      </c>
      <c r="N625" s="68" t="s">
        <v>154</v>
      </c>
      <c r="O625" s="68" t="s">
        <v>7580</v>
      </c>
      <c r="P625" s="72" t="s">
        <v>153</v>
      </c>
      <c r="Q625" s="68" t="s">
        <v>194</v>
      </c>
      <c r="R625" s="68" t="s">
        <v>6402</v>
      </c>
      <c r="S625" s="68">
        <v>32</v>
      </c>
      <c r="T625" s="68">
        <v>51.72</v>
      </c>
      <c r="U625" s="68">
        <v>-0.64</v>
      </c>
      <c r="V625" s="68">
        <v>89.85</v>
      </c>
      <c r="W625" s="68">
        <v>125.42</v>
      </c>
      <c r="X625" s="68">
        <v>-0.4</v>
      </c>
      <c r="Y625" s="68">
        <v>390.29</v>
      </c>
      <c r="Z625" s="68">
        <v>550.12</v>
      </c>
      <c r="AA625" s="68">
        <v>-0.41</v>
      </c>
      <c r="AB625" s="73">
        <v>25850.16</v>
      </c>
      <c r="AC625" s="73">
        <v>35842.559999999998</v>
      </c>
      <c r="AD625" s="73">
        <v>25850.16</v>
      </c>
      <c r="AE625" s="73">
        <v>35842.559999999998</v>
      </c>
      <c r="AF625" s="73"/>
      <c r="AG625" s="73">
        <f>IFERROR(VLOOKUP(J625,'Roll ups'!D:E,2,FALSE),0)</f>
        <v>10875997.040000001</v>
      </c>
      <c r="AH625" s="74">
        <f>IF(Table2[[#This Row],[CATEGORY TTL LOOKUP]]=0,0,IF(Table2[[#This Row],[CATEGORY TTL LOOKUP]]&gt;0,SUM(AB625/AG625)))</f>
        <v>2.3768082967407646E-3</v>
      </c>
      <c r="AI625" s="74" t="str">
        <f>IFERROR(IF(AH625&lt;#REF!,"STRIKE",IF(AH625&gt;=#REF!,"GOOD")),"NO DATA")</f>
        <v>NO DATA</v>
      </c>
      <c r="AJ625" s="75">
        <f>IFERROR(VLOOKUP(K625,'Roll ups'!H:I,2,FALSE),0)</f>
        <v>34230392.709999993</v>
      </c>
      <c r="AK625" s="76">
        <f>IF(Table2[[#This Row],[PRICE TIER LOOKUP]]=0,0,IF(Table2[[#This Row],[PRICE TIER LOOKUP]]&gt;0,SUM(AB625/AJ625)))</f>
        <v>7.5518152008954864E-4</v>
      </c>
      <c r="AL625" s="74" t="e">
        <f>IF(AK625&lt;#REF!,"STRIKE",IF(AK625&gt;=#REF!,"GOOD"))</f>
        <v>#REF!</v>
      </c>
      <c r="AM625" s="75">
        <f>VLOOKUP(H625,'Roll ups'!A:B,2,FALSE)</f>
        <v>325145452.83999985</v>
      </c>
      <c r="AN625" s="77">
        <f t="shared" si="20"/>
        <v>7.9503372334475034E-5</v>
      </c>
      <c r="AO625" s="74" t="str">
        <f>IFERROR(VLOOKUP(Table2[[#This Row],[Product Name]],'Roll ups'!L:P,5,FALSE),"GOOD")</f>
        <v>GOOD</v>
      </c>
      <c r="AP625" s="74">
        <f>Table2[[#This Row],[Retail Dollar Vol Current 12 Mths]]/Table2[[#This Row],[SHELF SALES  LOOKUP]]</f>
        <v>7.9503372334475034E-5</v>
      </c>
      <c r="AQ625" s="69">
        <f t="shared" si="21"/>
        <v>0</v>
      </c>
      <c r="AR62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625" s="69" t="e">
        <f>IF(Table2[[#This Row],[Shelf Dollar Vol Current 12 Mths]]&gt;#REF!,"MEETS $ CRITERIA",IF(Table2[[#This Row],[Shelf Dollar Vol Current 12 Mths]]&lt;#REF!+1,"DOES NOT MEET $ CRITERIA"))</f>
        <v>#REF!</v>
      </c>
      <c r="AT625" s="78"/>
    </row>
    <row r="626" spans="1:46" ht="13.8" x14ac:dyDescent="0.3">
      <c r="A626" s="68" t="s">
        <v>2071</v>
      </c>
      <c r="B626" s="69">
        <v>31470</v>
      </c>
      <c r="C626" s="69">
        <v>280</v>
      </c>
      <c r="D626" s="69" t="s">
        <v>25</v>
      </c>
      <c r="E626" s="70" t="s">
        <v>6313</v>
      </c>
      <c r="F626" s="70"/>
      <c r="G626" s="71" t="s">
        <v>7581</v>
      </c>
      <c r="H626" s="69" t="s">
        <v>6315</v>
      </c>
      <c r="I626" s="68" t="s">
        <v>153</v>
      </c>
      <c r="J626" s="68" t="s">
        <v>153</v>
      </c>
      <c r="K626" s="68" t="s">
        <v>89</v>
      </c>
      <c r="L626" s="68" t="s">
        <v>89</v>
      </c>
      <c r="M626" s="68" t="s">
        <v>153</v>
      </c>
      <c r="N626" s="68" t="s">
        <v>154</v>
      </c>
      <c r="O626" s="68" t="s">
        <v>7582</v>
      </c>
      <c r="P626" s="72" t="s">
        <v>153</v>
      </c>
      <c r="Q626" s="68" t="s">
        <v>26</v>
      </c>
      <c r="R626" s="68" t="s">
        <v>27</v>
      </c>
      <c r="S626" s="68">
        <v>24</v>
      </c>
      <c r="T626" s="68">
        <v>30.66</v>
      </c>
      <c r="U626" s="68">
        <v>-0.28000000000000003</v>
      </c>
      <c r="V626" s="68">
        <v>94.65</v>
      </c>
      <c r="W626" s="68">
        <v>114.66</v>
      </c>
      <c r="X626" s="68">
        <v>-0.21</v>
      </c>
      <c r="Y626" s="68">
        <v>442.61</v>
      </c>
      <c r="Z626" s="68">
        <v>507.17</v>
      </c>
      <c r="AA626" s="68">
        <v>-0.15</v>
      </c>
      <c r="AB626" s="73">
        <v>56054.879999999997</v>
      </c>
      <c r="AC626" s="73">
        <v>64187.43</v>
      </c>
      <c r="AD626" s="73">
        <v>56054.879999999997</v>
      </c>
      <c r="AE626" s="73">
        <v>64187.43</v>
      </c>
      <c r="AF626" s="73"/>
      <c r="AG626" s="73">
        <f>IFERROR(VLOOKUP(J626,'Roll ups'!D:E,2,FALSE),0)</f>
        <v>10875997.040000001</v>
      </c>
      <c r="AH626" s="74">
        <f>IF(Table2[[#This Row],[CATEGORY TTL LOOKUP]]=0,0,IF(Table2[[#This Row],[CATEGORY TTL LOOKUP]]&gt;0,SUM(AB626/AG626)))</f>
        <v>5.1539991960130203E-3</v>
      </c>
      <c r="AI626" s="74" t="str">
        <f>IFERROR(IF(AH626&lt;#REF!,"STRIKE",IF(AH626&gt;=#REF!,"GOOD")),"NO DATA")</f>
        <v>NO DATA</v>
      </c>
      <c r="AJ626" s="75">
        <f>IFERROR(VLOOKUP(K626,'Roll ups'!H:I,2,FALSE),0)</f>
        <v>75793138.070000067</v>
      </c>
      <c r="AK626" s="76">
        <f>IF(Table2[[#This Row],[PRICE TIER LOOKUP]]=0,0,IF(Table2[[#This Row],[PRICE TIER LOOKUP]]&gt;0,SUM(AB626/AJ626)))</f>
        <v>7.3957724178446793E-4</v>
      </c>
      <c r="AL626" s="74" t="e">
        <f>IF(AK626&lt;#REF!,"STRIKE",IF(AK626&gt;=#REF!,"GOOD"))</f>
        <v>#REF!</v>
      </c>
      <c r="AM626" s="75">
        <f>VLOOKUP(H626,'Roll ups'!A:B,2,FALSE)</f>
        <v>325145452.83999985</v>
      </c>
      <c r="AN626" s="77">
        <f t="shared" si="20"/>
        <v>1.7239939697875439E-4</v>
      </c>
      <c r="AO626" s="74" t="str">
        <f>IFERROR(VLOOKUP(Table2[[#This Row],[Product Name]],'Roll ups'!L:P,5,FALSE),"GOOD")</f>
        <v>GOOD</v>
      </c>
      <c r="AP626" s="74">
        <f>Table2[[#This Row],[Retail Dollar Vol Current 12 Mths]]/Table2[[#This Row],[SHELF SALES  LOOKUP]]</f>
        <v>1.7239939697875439E-4</v>
      </c>
      <c r="AQ626" s="69">
        <f t="shared" si="21"/>
        <v>0</v>
      </c>
      <c r="AR62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626" s="69" t="e">
        <f>IF(Table2[[#This Row],[Shelf Dollar Vol Current 12 Mths]]&gt;#REF!,"MEETS $ CRITERIA",IF(Table2[[#This Row],[Shelf Dollar Vol Current 12 Mths]]&lt;#REF!+1,"DOES NOT MEET $ CRITERIA"))</f>
        <v>#REF!</v>
      </c>
      <c r="AT626" s="78"/>
    </row>
    <row r="627" spans="1:46" ht="13.8" x14ac:dyDescent="0.3">
      <c r="A627" s="68" t="s">
        <v>1518</v>
      </c>
      <c r="B627" s="69">
        <v>31473</v>
      </c>
      <c r="C627" s="69">
        <v>620</v>
      </c>
      <c r="D627" s="69" t="s">
        <v>25</v>
      </c>
      <c r="E627" s="70" t="s">
        <v>6313</v>
      </c>
      <c r="F627" s="70"/>
      <c r="G627" s="71" t="s">
        <v>7583</v>
      </c>
      <c r="H627" s="69" t="s">
        <v>6315</v>
      </c>
      <c r="I627" s="68" t="s">
        <v>153</v>
      </c>
      <c r="J627" s="68" t="s">
        <v>153</v>
      </c>
      <c r="K627" s="68" t="s">
        <v>89</v>
      </c>
      <c r="L627" s="68" t="s">
        <v>89</v>
      </c>
      <c r="M627" s="68" t="s">
        <v>153</v>
      </c>
      <c r="N627" s="68" t="s">
        <v>154</v>
      </c>
      <c r="O627" s="68" t="s">
        <v>7584</v>
      </c>
      <c r="P627" s="72" t="s">
        <v>153</v>
      </c>
      <c r="Q627" s="68" t="s">
        <v>26</v>
      </c>
      <c r="R627" s="68" t="s">
        <v>27</v>
      </c>
      <c r="S627" s="68">
        <v>176</v>
      </c>
      <c r="T627" s="68">
        <v>234.52</v>
      </c>
      <c r="U627" s="68">
        <v>-0.33</v>
      </c>
      <c r="V627" s="68">
        <v>419.07</v>
      </c>
      <c r="W627" s="68">
        <v>482.06</v>
      </c>
      <c r="X627" s="68">
        <v>-0.15</v>
      </c>
      <c r="Y627" s="68">
        <v>1436.48</v>
      </c>
      <c r="Z627" s="68">
        <v>1671.76</v>
      </c>
      <c r="AA627" s="68">
        <v>-0.16</v>
      </c>
      <c r="AB627" s="73">
        <v>149924.54</v>
      </c>
      <c r="AC627" s="73">
        <v>173724.92</v>
      </c>
      <c r="AD627" s="73">
        <v>170418.09</v>
      </c>
      <c r="AE627" s="73">
        <v>198191.67</v>
      </c>
      <c r="AF627" s="73"/>
      <c r="AG627" s="73">
        <f>IFERROR(VLOOKUP(J627,'Roll ups'!D:E,2,FALSE),0)</f>
        <v>10875997.040000001</v>
      </c>
      <c r="AH627" s="74">
        <f>IF(Table2[[#This Row],[CATEGORY TTL LOOKUP]]=0,0,IF(Table2[[#This Row],[CATEGORY TTL LOOKUP]]&gt;0,SUM(AB627/AG627)))</f>
        <v>1.378490077264677E-2</v>
      </c>
      <c r="AI627" s="74" t="str">
        <f>IFERROR(IF(AH627&lt;#REF!,"STRIKE",IF(AH627&gt;=#REF!,"GOOD")),"NO DATA")</f>
        <v>NO DATA</v>
      </c>
      <c r="AJ627" s="75">
        <f>IFERROR(VLOOKUP(K627,'Roll ups'!H:I,2,FALSE),0)</f>
        <v>75793138.070000067</v>
      </c>
      <c r="AK627" s="76">
        <f>IF(Table2[[#This Row],[PRICE TIER LOOKUP]]=0,0,IF(Table2[[#This Row],[PRICE TIER LOOKUP]]&gt;0,SUM(AB627/AJ627)))</f>
        <v>1.9780753748648672E-3</v>
      </c>
      <c r="AL627" s="74" t="e">
        <f>IF(AK627&lt;#REF!,"STRIKE",IF(AK627&gt;=#REF!,"GOOD"))</f>
        <v>#REF!</v>
      </c>
      <c r="AM627" s="75">
        <f>VLOOKUP(H627,'Roll ups'!A:B,2,FALSE)</f>
        <v>325145452.83999985</v>
      </c>
      <c r="AN627" s="77">
        <f t="shared" si="20"/>
        <v>4.6109991294811698E-4</v>
      </c>
      <c r="AO627" s="74" t="str">
        <f>IFERROR(VLOOKUP(Table2[[#This Row],[Product Name]],'Roll ups'!L:P,5,FALSE),"GOOD")</f>
        <v>GOOD</v>
      </c>
      <c r="AP627" s="74">
        <f>Table2[[#This Row],[Retail Dollar Vol Current 12 Mths]]/Table2[[#This Row],[SHELF SALES  LOOKUP]]</f>
        <v>5.2412878147756442E-4</v>
      </c>
      <c r="AQ627" s="69">
        <f t="shared" si="21"/>
        <v>0</v>
      </c>
      <c r="AR62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627" s="69" t="e">
        <f>IF(Table2[[#This Row],[Shelf Dollar Vol Current 12 Mths]]&gt;#REF!,"MEETS $ CRITERIA",IF(Table2[[#This Row],[Shelf Dollar Vol Current 12 Mths]]&lt;#REF!+1,"DOES NOT MEET $ CRITERIA"))</f>
        <v>#REF!</v>
      </c>
      <c r="AT627" s="78"/>
    </row>
    <row r="628" spans="1:46" ht="13.8" x14ac:dyDescent="0.3">
      <c r="A628" s="68" t="s">
        <v>1433</v>
      </c>
      <c r="B628" s="69">
        <v>31474</v>
      </c>
      <c r="C628" s="69">
        <v>749</v>
      </c>
      <c r="D628" s="69" t="s">
        <v>25</v>
      </c>
      <c r="E628" s="70" t="s">
        <v>6313</v>
      </c>
      <c r="F628" s="70"/>
      <c r="G628" s="71" t="s">
        <v>7585</v>
      </c>
      <c r="H628" s="69" t="s">
        <v>6315</v>
      </c>
      <c r="I628" s="68" t="s">
        <v>153</v>
      </c>
      <c r="J628" s="68" t="s">
        <v>153</v>
      </c>
      <c r="K628" s="68" t="s">
        <v>89</v>
      </c>
      <c r="L628" s="68" t="s">
        <v>89</v>
      </c>
      <c r="M628" s="68" t="s">
        <v>153</v>
      </c>
      <c r="N628" s="68" t="s">
        <v>154</v>
      </c>
      <c r="O628" s="68" t="s">
        <v>7586</v>
      </c>
      <c r="P628" s="72" t="s">
        <v>153</v>
      </c>
      <c r="Q628" s="68" t="s">
        <v>26</v>
      </c>
      <c r="R628" s="68" t="s">
        <v>27</v>
      </c>
      <c r="S628" s="68">
        <v>198</v>
      </c>
      <c r="T628" s="68">
        <v>257</v>
      </c>
      <c r="U628" s="68">
        <v>-0.3</v>
      </c>
      <c r="V628" s="68">
        <v>330.42</v>
      </c>
      <c r="W628" s="68">
        <v>437</v>
      </c>
      <c r="X628" s="68">
        <v>-0.32</v>
      </c>
      <c r="Y628" s="68">
        <v>1460.67</v>
      </c>
      <c r="Z628" s="68">
        <v>1733.96</v>
      </c>
      <c r="AA628" s="68">
        <v>-0.19</v>
      </c>
      <c r="AB628" s="73">
        <v>180414.64</v>
      </c>
      <c r="AC628" s="73">
        <v>202114.03</v>
      </c>
      <c r="AD628" s="73">
        <v>192944.56</v>
      </c>
      <c r="AE628" s="73">
        <v>214497.53</v>
      </c>
      <c r="AF628" s="73"/>
      <c r="AG628" s="73">
        <f>IFERROR(VLOOKUP(J628,'Roll ups'!D:E,2,FALSE),0)</f>
        <v>10875997.040000001</v>
      </c>
      <c r="AH628" s="74">
        <f>IF(Table2[[#This Row],[CATEGORY TTL LOOKUP]]=0,0,IF(Table2[[#This Row],[CATEGORY TTL LOOKUP]]&gt;0,SUM(AB628/AG628)))</f>
        <v>1.6588331105319976E-2</v>
      </c>
      <c r="AI628" s="74" t="str">
        <f>IFERROR(IF(AH628&lt;#REF!,"STRIKE",IF(AH628&gt;=#REF!,"GOOD")),"NO DATA")</f>
        <v>NO DATA</v>
      </c>
      <c r="AJ628" s="75">
        <f>IFERROR(VLOOKUP(K628,'Roll ups'!H:I,2,FALSE),0)</f>
        <v>75793138.070000067</v>
      </c>
      <c r="AK628" s="76">
        <f>IF(Table2[[#This Row],[PRICE TIER LOOKUP]]=0,0,IF(Table2[[#This Row],[PRICE TIER LOOKUP]]&gt;0,SUM(AB628/AJ628)))</f>
        <v>2.3803558553463634E-3</v>
      </c>
      <c r="AL628" s="74" t="e">
        <f>IF(AK628&lt;#REF!,"STRIKE",IF(AK628&gt;=#REF!,"GOOD"))</f>
        <v>#REF!</v>
      </c>
      <c r="AM628" s="75">
        <f>VLOOKUP(H628,'Roll ups'!A:B,2,FALSE)</f>
        <v>325145452.83999985</v>
      </c>
      <c r="AN628" s="77">
        <f t="shared" si="20"/>
        <v>5.5487363708813691E-4</v>
      </c>
      <c r="AO628" s="74" t="str">
        <f>IFERROR(VLOOKUP(Table2[[#This Row],[Product Name]],'Roll ups'!L:P,5,FALSE),"GOOD")</f>
        <v>GOOD</v>
      </c>
      <c r="AP628" s="74">
        <f>Table2[[#This Row],[Retail Dollar Vol Current 12 Mths]]/Table2[[#This Row],[SHELF SALES  LOOKUP]]</f>
        <v>5.9340999025118057E-4</v>
      </c>
      <c r="AQ628" s="69">
        <f t="shared" si="21"/>
        <v>0</v>
      </c>
      <c r="AR62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628" s="69" t="e">
        <f>IF(Table2[[#This Row],[Shelf Dollar Vol Current 12 Mths]]&gt;#REF!,"MEETS $ CRITERIA",IF(Table2[[#This Row],[Shelf Dollar Vol Current 12 Mths]]&lt;#REF!+1,"DOES NOT MEET $ CRITERIA"))</f>
        <v>#REF!</v>
      </c>
      <c r="AT628" s="78"/>
    </row>
    <row r="629" spans="1:46" ht="13.8" x14ac:dyDescent="0.3">
      <c r="A629" s="68" t="s">
        <v>1605</v>
      </c>
      <c r="B629" s="69">
        <v>31475</v>
      </c>
      <c r="C629" s="69">
        <v>815</v>
      </c>
      <c r="D629" s="69" t="s">
        <v>25</v>
      </c>
      <c r="E629" s="70" t="s">
        <v>6313</v>
      </c>
      <c r="F629" s="70"/>
      <c r="G629" s="71" t="s">
        <v>7587</v>
      </c>
      <c r="H629" s="69" t="s">
        <v>6315</v>
      </c>
      <c r="I629" s="68" t="s">
        <v>153</v>
      </c>
      <c r="J629" s="68" t="s">
        <v>153</v>
      </c>
      <c r="K629" s="68" t="s">
        <v>89</v>
      </c>
      <c r="L629" s="68" t="s">
        <v>89</v>
      </c>
      <c r="M629" s="68" t="s">
        <v>153</v>
      </c>
      <c r="N629" s="68" t="s">
        <v>154</v>
      </c>
      <c r="O629" s="68" t="s">
        <v>7588</v>
      </c>
      <c r="P629" s="72" t="s">
        <v>153</v>
      </c>
      <c r="Q629" s="68" t="s">
        <v>26</v>
      </c>
      <c r="R629" s="68" t="s">
        <v>27</v>
      </c>
      <c r="S629" s="68">
        <v>112</v>
      </c>
      <c r="T629" s="68">
        <v>136</v>
      </c>
      <c r="U629" s="68">
        <v>-0.21</v>
      </c>
      <c r="V629" s="68">
        <v>227</v>
      </c>
      <c r="W629" s="68">
        <v>281.17</v>
      </c>
      <c r="X629" s="68">
        <v>-0.24</v>
      </c>
      <c r="Y629" s="68">
        <v>1075.83</v>
      </c>
      <c r="Z629" s="68">
        <v>1151</v>
      </c>
      <c r="AA629" s="68">
        <v>-7.0000000000000007E-2</v>
      </c>
      <c r="AB629" s="73">
        <v>134152.1</v>
      </c>
      <c r="AC629" s="73">
        <v>143300.38</v>
      </c>
      <c r="AD629" s="73">
        <v>143946.5</v>
      </c>
      <c r="AE629" s="73">
        <v>153832.44</v>
      </c>
      <c r="AF629" s="73"/>
      <c r="AG629" s="73">
        <f>IFERROR(VLOOKUP(J629,'Roll ups'!D:E,2,FALSE),0)</f>
        <v>10875997.040000001</v>
      </c>
      <c r="AH629" s="74">
        <f>IF(Table2[[#This Row],[CATEGORY TTL LOOKUP]]=0,0,IF(Table2[[#This Row],[CATEGORY TTL LOOKUP]]&gt;0,SUM(AB629/AG629)))</f>
        <v>1.233469441988741E-2</v>
      </c>
      <c r="AI629" s="74" t="str">
        <f>IFERROR(IF(AH629&lt;#REF!,"STRIKE",IF(AH629&gt;=#REF!,"GOOD")),"NO DATA")</f>
        <v>NO DATA</v>
      </c>
      <c r="AJ629" s="75">
        <f>IFERROR(VLOOKUP(K629,'Roll ups'!H:I,2,FALSE),0)</f>
        <v>75793138.070000067</v>
      </c>
      <c r="AK629" s="76">
        <f>IF(Table2[[#This Row],[PRICE TIER LOOKUP]]=0,0,IF(Table2[[#This Row],[PRICE TIER LOOKUP]]&gt;0,SUM(AB629/AJ629)))</f>
        <v>1.7699768529982425E-3</v>
      </c>
      <c r="AL629" s="74" t="e">
        <f>IF(AK629&lt;#REF!,"STRIKE",IF(AK629&gt;=#REF!,"GOOD"))</f>
        <v>#REF!</v>
      </c>
      <c r="AM629" s="75">
        <f>VLOOKUP(H629,'Roll ups'!A:B,2,FALSE)</f>
        <v>325145452.83999985</v>
      </c>
      <c r="AN629" s="77">
        <f t="shared" si="20"/>
        <v>4.1259103834373668E-4</v>
      </c>
      <c r="AO629" s="74" t="str">
        <f>IFERROR(VLOOKUP(Table2[[#This Row],[Product Name]],'Roll ups'!L:P,5,FALSE),"GOOD")</f>
        <v>GOOD</v>
      </c>
      <c r="AP629" s="74">
        <f>Table2[[#This Row],[Retail Dollar Vol Current 12 Mths]]/Table2[[#This Row],[SHELF SALES  LOOKUP]]</f>
        <v>4.4271417220413759E-4</v>
      </c>
      <c r="AQ629" s="69">
        <f t="shared" si="21"/>
        <v>0</v>
      </c>
      <c r="AR62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629" s="69" t="e">
        <f>IF(Table2[[#This Row],[Shelf Dollar Vol Current 12 Mths]]&gt;#REF!,"MEETS $ CRITERIA",IF(Table2[[#This Row],[Shelf Dollar Vol Current 12 Mths]]&lt;#REF!+1,"DOES NOT MEET $ CRITERIA"))</f>
        <v>#REF!</v>
      </c>
      <c r="AT629" s="78"/>
    </row>
    <row r="630" spans="1:46" ht="13.8" x14ac:dyDescent="0.3">
      <c r="A630" s="68" t="s">
        <v>2247</v>
      </c>
      <c r="B630" s="69">
        <v>32214</v>
      </c>
      <c r="C630" s="69">
        <v>352</v>
      </c>
      <c r="D630" s="69" t="s">
        <v>25</v>
      </c>
      <c r="E630" s="70" t="s">
        <v>6313</v>
      </c>
      <c r="F630" s="70"/>
      <c r="G630" s="71" t="s">
        <v>7589</v>
      </c>
      <c r="H630" s="69" t="s">
        <v>6315</v>
      </c>
      <c r="I630" s="68" t="s">
        <v>153</v>
      </c>
      <c r="J630" s="68" t="s">
        <v>153</v>
      </c>
      <c r="K630" s="68" t="s">
        <v>89</v>
      </c>
      <c r="L630" s="68" t="s">
        <v>89</v>
      </c>
      <c r="M630" s="68" t="s">
        <v>153</v>
      </c>
      <c r="N630" s="68" t="s">
        <v>154</v>
      </c>
      <c r="O630" s="68" t="s">
        <v>7590</v>
      </c>
      <c r="P630" s="72" t="s">
        <v>153</v>
      </c>
      <c r="Q630" s="68" t="s">
        <v>51</v>
      </c>
      <c r="R630" s="68" t="s">
        <v>31</v>
      </c>
      <c r="S630" s="68">
        <v>25</v>
      </c>
      <c r="T630" s="68">
        <v>21</v>
      </c>
      <c r="U630" s="68">
        <v>0.16</v>
      </c>
      <c r="V630" s="68">
        <v>72</v>
      </c>
      <c r="W630" s="68">
        <v>69</v>
      </c>
      <c r="X630" s="68">
        <v>0.04</v>
      </c>
      <c r="Y630" s="68">
        <v>303.79000000000002</v>
      </c>
      <c r="Z630" s="68">
        <v>359</v>
      </c>
      <c r="AA630" s="68">
        <v>-0.18</v>
      </c>
      <c r="AB630" s="73">
        <v>44256.37</v>
      </c>
      <c r="AC630" s="73">
        <v>49131.12</v>
      </c>
      <c r="AD630" s="73">
        <v>44256.37</v>
      </c>
      <c r="AE630" s="73">
        <v>49131.12</v>
      </c>
      <c r="AF630" s="73"/>
      <c r="AG630" s="73">
        <f>IFERROR(VLOOKUP(J630,'Roll ups'!D:E,2,FALSE),0)</f>
        <v>10875997.040000001</v>
      </c>
      <c r="AH630" s="74">
        <f>IF(Table2[[#This Row],[CATEGORY TTL LOOKUP]]=0,0,IF(Table2[[#This Row],[CATEGORY TTL LOOKUP]]&gt;0,SUM(AB630/AG630)))</f>
        <v>4.0691781946273868E-3</v>
      </c>
      <c r="AI630" s="74" t="str">
        <f>IFERROR(IF(AH630&lt;#REF!,"STRIKE",IF(AH630&gt;=#REF!,"GOOD")),"NO DATA")</f>
        <v>NO DATA</v>
      </c>
      <c r="AJ630" s="75">
        <f>IFERROR(VLOOKUP(K630,'Roll ups'!H:I,2,FALSE),0)</f>
        <v>75793138.070000067</v>
      </c>
      <c r="AK630" s="76">
        <f>IF(Table2[[#This Row],[PRICE TIER LOOKUP]]=0,0,IF(Table2[[#This Row],[PRICE TIER LOOKUP]]&gt;0,SUM(AB630/AJ630)))</f>
        <v>5.8390998350175537E-4</v>
      </c>
      <c r="AL630" s="74" t="e">
        <f>IF(AK630&lt;#REF!,"STRIKE",IF(AK630&gt;=#REF!,"GOOD"))</f>
        <v>#REF!</v>
      </c>
      <c r="AM630" s="75">
        <f>VLOOKUP(H630,'Roll ups'!A:B,2,FALSE)</f>
        <v>325145452.83999985</v>
      </c>
      <c r="AN630" s="77">
        <f t="shared" si="20"/>
        <v>1.3611252937244066E-4</v>
      </c>
      <c r="AO630" s="74" t="str">
        <f>IFERROR(VLOOKUP(Table2[[#This Row],[Product Name]],'Roll ups'!L:P,5,FALSE),"GOOD")</f>
        <v>GOOD</v>
      </c>
      <c r="AP630" s="74">
        <f>Table2[[#This Row],[Retail Dollar Vol Current 12 Mths]]/Table2[[#This Row],[SHELF SALES  LOOKUP]]</f>
        <v>1.3611252937244066E-4</v>
      </c>
      <c r="AQ630" s="69">
        <f t="shared" si="21"/>
        <v>0</v>
      </c>
      <c r="AR63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630" s="69" t="e">
        <f>IF(Table2[[#This Row],[Shelf Dollar Vol Current 12 Mths]]&gt;#REF!,"MEETS $ CRITERIA",IF(Table2[[#This Row],[Shelf Dollar Vol Current 12 Mths]]&lt;#REF!+1,"DOES NOT MEET $ CRITERIA"))</f>
        <v>#REF!</v>
      </c>
      <c r="AT630" s="78"/>
    </row>
    <row r="631" spans="1:46" ht="13.8" x14ac:dyDescent="0.3">
      <c r="A631" s="68" t="s">
        <v>2095</v>
      </c>
      <c r="B631" s="69">
        <v>32216</v>
      </c>
      <c r="C631" s="69">
        <v>350</v>
      </c>
      <c r="D631" s="69" t="s">
        <v>25</v>
      </c>
      <c r="E631" s="70" t="s">
        <v>6313</v>
      </c>
      <c r="F631" s="70"/>
      <c r="G631" s="71" t="s">
        <v>7591</v>
      </c>
      <c r="H631" s="69" t="s">
        <v>6315</v>
      </c>
      <c r="I631" s="68" t="s">
        <v>153</v>
      </c>
      <c r="J631" s="68" t="s">
        <v>153</v>
      </c>
      <c r="K631" s="68" t="s">
        <v>89</v>
      </c>
      <c r="L631" s="68" t="s">
        <v>89</v>
      </c>
      <c r="M631" s="68" t="s">
        <v>153</v>
      </c>
      <c r="N631" s="68" t="s">
        <v>154</v>
      </c>
      <c r="O631" s="68" t="s">
        <v>7592</v>
      </c>
      <c r="P631" s="72" t="s">
        <v>153</v>
      </c>
      <c r="Q631" s="68" t="s">
        <v>51</v>
      </c>
      <c r="R631" s="68" t="s">
        <v>31</v>
      </c>
      <c r="S631" s="68">
        <v>24</v>
      </c>
      <c r="T631" s="68">
        <v>6</v>
      </c>
      <c r="U631" s="68">
        <v>0.75</v>
      </c>
      <c r="V631" s="68">
        <v>79.92</v>
      </c>
      <c r="W631" s="68">
        <v>42</v>
      </c>
      <c r="X631" s="68">
        <v>0.47</v>
      </c>
      <c r="Y631" s="68">
        <v>344.5</v>
      </c>
      <c r="Z631" s="68">
        <v>264.08</v>
      </c>
      <c r="AA631" s="68">
        <v>0.23</v>
      </c>
      <c r="AB631" s="73">
        <v>44564.52</v>
      </c>
      <c r="AC631" s="73">
        <v>33275.620000000003</v>
      </c>
      <c r="AD631" s="73">
        <v>44564.52</v>
      </c>
      <c r="AE631" s="73">
        <v>33275.620000000003</v>
      </c>
      <c r="AF631" s="73"/>
      <c r="AG631" s="73">
        <f>IFERROR(VLOOKUP(J631,'Roll ups'!D:E,2,FALSE),0)</f>
        <v>10875997.040000001</v>
      </c>
      <c r="AH631" s="74">
        <f>IF(Table2[[#This Row],[CATEGORY TTL LOOKUP]]=0,0,IF(Table2[[#This Row],[CATEGORY TTL LOOKUP]]&gt;0,SUM(AB631/AG631)))</f>
        <v>4.0975112291865784E-3</v>
      </c>
      <c r="AI631" s="74" t="str">
        <f>IFERROR(IF(AH631&lt;#REF!,"STRIKE",IF(AH631&gt;=#REF!,"GOOD")),"NO DATA")</f>
        <v>NO DATA</v>
      </c>
      <c r="AJ631" s="75">
        <f>IFERROR(VLOOKUP(K631,'Roll ups'!H:I,2,FALSE),0)</f>
        <v>75793138.070000067</v>
      </c>
      <c r="AK631" s="76">
        <f>IF(Table2[[#This Row],[PRICE TIER LOOKUP]]=0,0,IF(Table2[[#This Row],[PRICE TIER LOOKUP]]&gt;0,SUM(AB631/AJ631)))</f>
        <v>5.8797565498398634E-4</v>
      </c>
      <c r="AL631" s="74" t="e">
        <f>IF(AK631&lt;#REF!,"STRIKE",IF(AK631&gt;=#REF!,"GOOD"))</f>
        <v>#REF!</v>
      </c>
      <c r="AM631" s="75">
        <f>VLOOKUP(H631,'Roll ups'!A:B,2,FALSE)</f>
        <v>325145452.83999985</v>
      </c>
      <c r="AN631" s="77">
        <f t="shared" si="20"/>
        <v>1.3706025906482433E-4</v>
      </c>
      <c r="AO631" s="74" t="str">
        <f>IFERROR(VLOOKUP(Table2[[#This Row],[Product Name]],'Roll ups'!L:P,5,FALSE),"GOOD")</f>
        <v>GOOD</v>
      </c>
      <c r="AP631" s="74">
        <f>Table2[[#This Row],[Retail Dollar Vol Current 12 Mths]]/Table2[[#This Row],[SHELF SALES  LOOKUP]]</f>
        <v>1.3706025906482433E-4</v>
      </c>
      <c r="AQ631" s="69">
        <f t="shared" si="21"/>
        <v>0</v>
      </c>
      <c r="AR63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631" s="69" t="e">
        <f>IF(Table2[[#This Row],[Shelf Dollar Vol Current 12 Mths]]&gt;#REF!,"MEETS $ CRITERIA",IF(Table2[[#This Row],[Shelf Dollar Vol Current 12 Mths]]&lt;#REF!+1,"DOES NOT MEET $ CRITERIA"))</f>
        <v>#REF!</v>
      </c>
      <c r="AT631" s="78"/>
    </row>
    <row r="632" spans="1:46" ht="13.8" x14ac:dyDescent="0.3">
      <c r="A632" s="68" t="s">
        <v>1524</v>
      </c>
      <c r="B632" s="69">
        <v>32232</v>
      </c>
      <c r="C632" s="69">
        <v>554</v>
      </c>
      <c r="D632" s="69" t="s">
        <v>25</v>
      </c>
      <c r="E632" s="70" t="s">
        <v>6313</v>
      </c>
      <c r="F632" s="70"/>
      <c r="G632" s="71" t="s">
        <v>7593</v>
      </c>
      <c r="H632" s="69" t="s">
        <v>6315</v>
      </c>
      <c r="I632" s="68" t="s">
        <v>153</v>
      </c>
      <c r="J632" s="68" t="s">
        <v>153</v>
      </c>
      <c r="K632" s="68" t="s">
        <v>89</v>
      </c>
      <c r="L632" s="68" t="s">
        <v>89</v>
      </c>
      <c r="M632" s="68" t="s">
        <v>153</v>
      </c>
      <c r="N632" s="68" t="s">
        <v>154</v>
      </c>
      <c r="O632" s="68" t="s">
        <v>7594</v>
      </c>
      <c r="P632" s="72" t="s">
        <v>153</v>
      </c>
      <c r="Q632" s="68" t="s">
        <v>51</v>
      </c>
      <c r="R632" s="68" t="s">
        <v>31</v>
      </c>
      <c r="S632" s="68">
        <v>64</v>
      </c>
      <c r="T632" s="68">
        <v>70.39</v>
      </c>
      <c r="U632" s="68">
        <v>-0.1</v>
      </c>
      <c r="V632" s="68">
        <v>236.27</v>
      </c>
      <c r="W632" s="68">
        <v>249.57</v>
      </c>
      <c r="X632" s="68">
        <v>-0.06</v>
      </c>
      <c r="Y632" s="68">
        <v>897.5</v>
      </c>
      <c r="Z632" s="68">
        <v>940.11</v>
      </c>
      <c r="AA632" s="68">
        <v>-0.05</v>
      </c>
      <c r="AB632" s="73">
        <v>131684.44</v>
      </c>
      <c r="AC632" s="73">
        <v>137928.97</v>
      </c>
      <c r="AD632" s="73">
        <v>131684.44</v>
      </c>
      <c r="AE632" s="73">
        <v>137928.97</v>
      </c>
      <c r="AF632" s="73"/>
      <c r="AG632" s="73">
        <f>IFERROR(VLOOKUP(J632,'Roll ups'!D:E,2,FALSE),0)</f>
        <v>10875997.040000001</v>
      </c>
      <c r="AH632" s="74">
        <f>IF(Table2[[#This Row],[CATEGORY TTL LOOKUP]]=0,0,IF(Table2[[#This Row],[CATEGORY TTL LOOKUP]]&gt;0,SUM(AB632/AG632)))</f>
        <v>1.2107803957254477E-2</v>
      </c>
      <c r="AI632" s="74" t="str">
        <f>IFERROR(IF(AH632&lt;#REF!,"STRIKE",IF(AH632&gt;=#REF!,"GOOD")),"NO DATA")</f>
        <v>NO DATA</v>
      </c>
      <c r="AJ632" s="75">
        <f>IFERROR(VLOOKUP(K632,'Roll ups'!H:I,2,FALSE),0)</f>
        <v>75793138.070000067</v>
      </c>
      <c r="AK632" s="76">
        <f>IF(Table2[[#This Row],[PRICE TIER LOOKUP]]=0,0,IF(Table2[[#This Row],[PRICE TIER LOOKUP]]&gt;0,SUM(AB632/AJ632)))</f>
        <v>1.7374190243763302E-3</v>
      </c>
      <c r="AL632" s="74" t="e">
        <f>IF(AK632&lt;#REF!,"STRIKE",IF(AK632&gt;=#REF!,"GOOD"))</f>
        <v>#REF!</v>
      </c>
      <c r="AM632" s="75">
        <f>VLOOKUP(H632,'Roll ups'!A:B,2,FALSE)</f>
        <v>325145452.83999985</v>
      </c>
      <c r="AN632" s="77">
        <f t="shared" si="20"/>
        <v>4.0500163495997072E-4</v>
      </c>
      <c r="AO632" s="74" t="str">
        <f>IFERROR(VLOOKUP(Table2[[#This Row],[Product Name]],'Roll ups'!L:P,5,FALSE),"GOOD")</f>
        <v>GOOD</v>
      </c>
      <c r="AP632" s="74">
        <f>Table2[[#This Row],[Retail Dollar Vol Current 12 Mths]]/Table2[[#This Row],[SHELF SALES  LOOKUP]]</f>
        <v>4.0500163495997072E-4</v>
      </c>
      <c r="AQ632" s="69">
        <f t="shared" si="21"/>
        <v>0</v>
      </c>
      <c r="AR63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632" s="69" t="e">
        <f>IF(Table2[[#This Row],[Shelf Dollar Vol Current 12 Mths]]&gt;#REF!,"MEETS $ CRITERIA",IF(Table2[[#This Row],[Shelf Dollar Vol Current 12 Mths]]&lt;#REF!+1,"DOES NOT MEET $ CRITERIA"))</f>
        <v>#REF!</v>
      </c>
      <c r="AT632" s="78"/>
    </row>
    <row r="633" spans="1:46" ht="13.8" x14ac:dyDescent="0.3">
      <c r="A633" s="68" t="s">
        <v>1244</v>
      </c>
      <c r="B633" s="69">
        <v>32234</v>
      </c>
      <c r="C633" s="69">
        <v>1003</v>
      </c>
      <c r="D633" s="69" t="s">
        <v>25</v>
      </c>
      <c r="E633" s="70" t="s">
        <v>6313</v>
      </c>
      <c r="F633" s="70"/>
      <c r="G633" s="71" t="s">
        <v>7595</v>
      </c>
      <c r="H633" s="69" t="s">
        <v>6315</v>
      </c>
      <c r="I633" s="68" t="s">
        <v>153</v>
      </c>
      <c r="J633" s="68" t="s">
        <v>153</v>
      </c>
      <c r="K633" s="68" t="s">
        <v>89</v>
      </c>
      <c r="L633" s="68" t="s">
        <v>89</v>
      </c>
      <c r="M633" s="68" t="s">
        <v>153</v>
      </c>
      <c r="N633" s="68" t="s">
        <v>154</v>
      </c>
      <c r="O633" s="68" t="s">
        <v>7596</v>
      </c>
      <c r="P633" s="72" t="s">
        <v>153</v>
      </c>
      <c r="Q633" s="68" t="s">
        <v>51</v>
      </c>
      <c r="R633" s="68" t="s">
        <v>31</v>
      </c>
      <c r="S633" s="68">
        <v>1587</v>
      </c>
      <c r="T633" s="68">
        <v>1079</v>
      </c>
      <c r="U633" s="68">
        <v>0.32</v>
      </c>
      <c r="V633" s="68">
        <v>3090.13</v>
      </c>
      <c r="W633" s="68">
        <v>3111.04</v>
      </c>
      <c r="X633" s="68">
        <v>-0.01</v>
      </c>
      <c r="Y633" s="68">
        <v>14068.79</v>
      </c>
      <c r="Z633" s="68">
        <v>15541</v>
      </c>
      <c r="AA633" s="68">
        <v>-0.1</v>
      </c>
      <c r="AB633" s="73">
        <v>1712484.36</v>
      </c>
      <c r="AC633" s="73">
        <v>1874443.14</v>
      </c>
      <c r="AD633" s="73">
        <v>1809809.36</v>
      </c>
      <c r="AE633" s="73">
        <v>1874443.14</v>
      </c>
      <c r="AF633" s="73"/>
      <c r="AG633" s="73">
        <f>IFERROR(VLOOKUP(J633,'Roll ups'!D:E,2,FALSE),0)</f>
        <v>10875997.040000001</v>
      </c>
      <c r="AH633" s="74">
        <f>IF(Table2[[#This Row],[CATEGORY TTL LOOKUP]]=0,0,IF(Table2[[#This Row],[CATEGORY TTL LOOKUP]]&gt;0,SUM(AB633/AG633)))</f>
        <v>0.15745539040713089</v>
      </c>
      <c r="AI633" s="74" t="str">
        <f>IFERROR(IF(AH633&lt;#REF!,"STRIKE",IF(AH633&gt;=#REF!,"GOOD")),"NO DATA")</f>
        <v>NO DATA</v>
      </c>
      <c r="AJ633" s="75">
        <f>IFERROR(VLOOKUP(K633,'Roll ups'!H:I,2,FALSE),0)</f>
        <v>75793138.070000067</v>
      </c>
      <c r="AK633" s="76">
        <f>IF(Table2[[#This Row],[PRICE TIER LOOKUP]]=0,0,IF(Table2[[#This Row],[PRICE TIER LOOKUP]]&gt;0,SUM(AB633/AJ633)))</f>
        <v>2.2594187331555073E-2</v>
      </c>
      <c r="AL633" s="74" t="e">
        <f>IF(AK633&lt;#REF!,"STRIKE",IF(AK633&gt;=#REF!,"GOOD"))</f>
        <v>#REF!</v>
      </c>
      <c r="AM633" s="75">
        <f>VLOOKUP(H633,'Roll ups'!A:B,2,FALSE)</f>
        <v>325145452.83999985</v>
      </c>
      <c r="AN633" s="77">
        <f t="shared" si="20"/>
        <v>5.2668254931514998E-3</v>
      </c>
      <c r="AO633" s="74" t="str">
        <f>IFERROR(VLOOKUP(Table2[[#This Row],[Product Name]],'Roll ups'!L:P,5,FALSE),"GOOD")</f>
        <v>GOOD</v>
      </c>
      <c r="AP633" s="74">
        <f>Table2[[#This Row],[Retail Dollar Vol Current 12 Mths]]/Table2[[#This Row],[SHELF SALES  LOOKUP]]</f>
        <v>5.5661530683948557E-3</v>
      </c>
      <c r="AQ633" s="69">
        <f t="shared" si="21"/>
        <v>0</v>
      </c>
      <c r="AR63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633" s="69" t="e">
        <f>IF(Table2[[#This Row],[Shelf Dollar Vol Current 12 Mths]]&gt;#REF!,"MEETS $ CRITERIA",IF(Table2[[#This Row],[Shelf Dollar Vol Current 12 Mths]]&lt;#REF!+1,"DOES NOT MEET $ CRITERIA"))</f>
        <v>#REF!</v>
      </c>
      <c r="AT633" s="78"/>
    </row>
    <row r="634" spans="1:46" ht="13.8" x14ac:dyDescent="0.3">
      <c r="A634" s="68" t="s">
        <v>1448</v>
      </c>
      <c r="B634" s="69">
        <v>32235</v>
      </c>
      <c r="C634" s="69">
        <v>766</v>
      </c>
      <c r="D634" s="69" t="s">
        <v>25</v>
      </c>
      <c r="E634" s="70" t="s">
        <v>6313</v>
      </c>
      <c r="F634" s="70"/>
      <c r="G634" s="71" t="s">
        <v>7597</v>
      </c>
      <c r="H634" s="69" t="s">
        <v>6315</v>
      </c>
      <c r="I634" s="68" t="s">
        <v>153</v>
      </c>
      <c r="J634" s="68" t="s">
        <v>153</v>
      </c>
      <c r="K634" s="68" t="s">
        <v>89</v>
      </c>
      <c r="L634" s="68" t="s">
        <v>89</v>
      </c>
      <c r="M634" s="68" t="s">
        <v>153</v>
      </c>
      <c r="N634" s="68" t="s">
        <v>154</v>
      </c>
      <c r="O634" s="68" t="s">
        <v>7598</v>
      </c>
      <c r="P634" s="72" t="s">
        <v>153</v>
      </c>
      <c r="Q634" s="68" t="s">
        <v>51</v>
      </c>
      <c r="R634" s="68" t="s">
        <v>31</v>
      </c>
      <c r="S634" s="68">
        <v>110</v>
      </c>
      <c r="T634" s="68">
        <v>191</v>
      </c>
      <c r="U634" s="68">
        <v>-0.73</v>
      </c>
      <c r="V634" s="68">
        <v>486.75</v>
      </c>
      <c r="W634" s="68">
        <v>504.25</v>
      </c>
      <c r="X634" s="68">
        <v>-0.04</v>
      </c>
      <c r="Y634" s="68">
        <v>2411.58</v>
      </c>
      <c r="Z634" s="68">
        <v>2843.92</v>
      </c>
      <c r="AA634" s="68">
        <v>-0.18</v>
      </c>
      <c r="AB634" s="73">
        <v>252111.88</v>
      </c>
      <c r="AC634" s="73">
        <v>308850.90000000002</v>
      </c>
      <c r="AD634" s="73">
        <v>267106.96999999997</v>
      </c>
      <c r="AE634" s="73">
        <v>308850.90000000002</v>
      </c>
      <c r="AF634" s="73"/>
      <c r="AG634" s="73">
        <f>IFERROR(VLOOKUP(J634,'Roll ups'!D:E,2,FALSE),0)</f>
        <v>10875997.040000001</v>
      </c>
      <c r="AH634" s="74">
        <f>IF(Table2[[#This Row],[CATEGORY TTL LOOKUP]]=0,0,IF(Table2[[#This Row],[CATEGORY TTL LOOKUP]]&gt;0,SUM(AB634/AG634)))</f>
        <v>2.3180576371322734E-2</v>
      </c>
      <c r="AI634" s="74" t="str">
        <f>IFERROR(IF(AH634&lt;#REF!,"STRIKE",IF(AH634&gt;=#REF!,"GOOD")),"NO DATA")</f>
        <v>NO DATA</v>
      </c>
      <c r="AJ634" s="75">
        <f>IFERROR(VLOOKUP(K634,'Roll ups'!H:I,2,FALSE),0)</f>
        <v>75793138.070000067</v>
      </c>
      <c r="AK634" s="76">
        <f>IF(Table2[[#This Row],[PRICE TIER LOOKUP]]=0,0,IF(Table2[[#This Row],[PRICE TIER LOOKUP]]&gt;0,SUM(AB634/AJ634)))</f>
        <v>3.3263153686440283E-3</v>
      </c>
      <c r="AL634" s="74" t="e">
        <f>IF(AK634&lt;#REF!,"STRIKE",IF(AK634&gt;=#REF!,"GOOD"))</f>
        <v>#REF!</v>
      </c>
      <c r="AM634" s="75">
        <f>VLOOKUP(H634,'Roll ups'!A:B,2,FALSE)</f>
        <v>325145452.83999985</v>
      </c>
      <c r="AN634" s="77">
        <f t="shared" si="20"/>
        <v>7.75381841566338E-4</v>
      </c>
      <c r="AO634" s="74" t="str">
        <f>IFERROR(VLOOKUP(Table2[[#This Row],[Product Name]],'Roll ups'!L:P,5,FALSE),"GOOD")</f>
        <v>GOOD</v>
      </c>
      <c r="AP634" s="74">
        <f>Table2[[#This Row],[Retail Dollar Vol Current 12 Mths]]/Table2[[#This Row],[SHELF SALES  LOOKUP]]</f>
        <v>8.2149994000205217E-4</v>
      </c>
      <c r="AQ634" s="69">
        <f t="shared" si="21"/>
        <v>0</v>
      </c>
      <c r="AR63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634" s="69" t="e">
        <f>IF(Table2[[#This Row],[Shelf Dollar Vol Current 12 Mths]]&gt;#REF!,"MEETS $ CRITERIA",IF(Table2[[#This Row],[Shelf Dollar Vol Current 12 Mths]]&lt;#REF!+1,"DOES NOT MEET $ CRITERIA"))</f>
        <v>#REF!</v>
      </c>
      <c r="AT634" s="78"/>
    </row>
    <row r="635" spans="1:46" ht="13.8" x14ac:dyDescent="0.3">
      <c r="A635" s="68" t="s">
        <v>1268</v>
      </c>
      <c r="B635" s="69">
        <v>32236</v>
      </c>
      <c r="C635" s="69">
        <v>1013</v>
      </c>
      <c r="D635" s="69" t="s">
        <v>25</v>
      </c>
      <c r="E635" s="70" t="s">
        <v>6313</v>
      </c>
      <c r="F635" s="70"/>
      <c r="G635" s="71" t="s">
        <v>7599</v>
      </c>
      <c r="H635" s="69" t="s">
        <v>6315</v>
      </c>
      <c r="I635" s="68" t="s">
        <v>153</v>
      </c>
      <c r="J635" s="68" t="s">
        <v>153</v>
      </c>
      <c r="K635" s="68" t="s">
        <v>89</v>
      </c>
      <c r="L635" s="68" t="s">
        <v>89</v>
      </c>
      <c r="M635" s="68" t="s">
        <v>153</v>
      </c>
      <c r="N635" s="68" t="s">
        <v>154</v>
      </c>
      <c r="O635" s="68" t="s">
        <v>7600</v>
      </c>
      <c r="P635" s="72" t="s">
        <v>153</v>
      </c>
      <c r="Q635" s="68" t="s">
        <v>51</v>
      </c>
      <c r="R635" s="68" t="s">
        <v>31</v>
      </c>
      <c r="S635" s="68">
        <v>352</v>
      </c>
      <c r="T635" s="68">
        <v>571.08000000000004</v>
      </c>
      <c r="U635" s="68">
        <v>-0.62</v>
      </c>
      <c r="V635" s="68">
        <v>1764.42</v>
      </c>
      <c r="W635" s="68">
        <v>1587.25</v>
      </c>
      <c r="X635" s="68">
        <v>0.1</v>
      </c>
      <c r="Y635" s="68">
        <v>7453.92</v>
      </c>
      <c r="Z635" s="68">
        <v>7831.92</v>
      </c>
      <c r="AA635" s="68">
        <v>-0.05</v>
      </c>
      <c r="AB635" s="73">
        <v>774580.08</v>
      </c>
      <c r="AC635" s="73">
        <v>849612.64</v>
      </c>
      <c r="AD635" s="73">
        <v>825595.81</v>
      </c>
      <c r="AE635" s="73">
        <v>849612.64</v>
      </c>
      <c r="AF635" s="73"/>
      <c r="AG635" s="73">
        <f>IFERROR(VLOOKUP(J635,'Roll ups'!D:E,2,FALSE),0)</f>
        <v>10875997.040000001</v>
      </c>
      <c r="AH635" s="74">
        <f>IF(Table2[[#This Row],[CATEGORY TTL LOOKUP]]=0,0,IF(Table2[[#This Row],[CATEGORY TTL LOOKUP]]&gt;0,SUM(AB635/AG635)))</f>
        <v>7.1219224973235185E-2</v>
      </c>
      <c r="AI635" s="74" t="str">
        <f>IFERROR(IF(AH635&lt;#REF!,"STRIKE",IF(AH635&gt;=#REF!,"GOOD")),"NO DATA")</f>
        <v>NO DATA</v>
      </c>
      <c r="AJ635" s="75">
        <f>IFERROR(VLOOKUP(K635,'Roll ups'!H:I,2,FALSE),0)</f>
        <v>75793138.070000067</v>
      </c>
      <c r="AK635" s="76">
        <f>IF(Table2[[#This Row],[PRICE TIER LOOKUP]]=0,0,IF(Table2[[#This Row],[PRICE TIER LOOKUP]]&gt;0,SUM(AB635/AJ635)))</f>
        <v>1.0219659717540961E-2</v>
      </c>
      <c r="AL635" s="74" t="e">
        <f>IF(AK635&lt;#REF!,"STRIKE",IF(AK635&gt;=#REF!,"GOOD"))</f>
        <v>#REF!</v>
      </c>
      <c r="AM635" s="75">
        <f>VLOOKUP(H635,'Roll ups'!A:B,2,FALSE)</f>
        <v>325145452.83999985</v>
      </c>
      <c r="AN635" s="77">
        <f t="shared" si="20"/>
        <v>2.3822571505595111E-3</v>
      </c>
      <c r="AO635" s="74" t="str">
        <f>IFERROR(VLOOKUP(Table2[[#This Row],[Product Name]],'Roll ups'!L:P,5,FALSE),"GOOD")</f>
        <v>GOOD</v>
      </c>
      <c r="AP635" s="74">
        <f>Table2[[#This Row],[Retail Dollar Vol Current 12 Mths]]/Table2[[#This Row],[SHELF SALES  LOOKUP]]</f>
        <v>2.5391584067646971E-3</v>
      </c>
      <c r="AQ635" s="69">
        <f t="shared" si="21"/>
        <v>0</v>
      </c>
      <c r="AR63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635" s="69" t="e">
        <f>IF(Table2[[#This Row],[Shelf Dollar Vol Current 12 Mths]]&gt;#REF!,"MEETS $ CRITERIA",IF(Table2[[#This Row],[Shelf Dollar Vol Current 12 Mths]]&lt;#REF!+1,"DOES NOT MEET $ CRITERIA"))</f>
        <v>#REF!</v>
      </c>
      <c r="AT635" s="78"/>
    </row>
    <row r="636" spans="1:46" ht="13.8" x14ac:dyDescent="0.3">
      <c r="A636" s="68" t="s">
        <v>1397</v>
      </c>
      <c r="B636" s="69">
        <v>32237</v>
      </c>
      <c r="C636" s="69">
        <v>745</v>
      </c>
      <c r="D636" s="69" t="s">
        <v>25</v>
      </c>
      <c r="E636" s="70" t="s">
        <v>6313</v>
      </c>
      <c r="F636" s="70"/>
      <c r="G636" s="71" t="s">
        <v>7601</v>
      </c>
      <c r="H636" s="69" t="s">
        <v>6315</v>
      </c>
      <c r="I636" s="68" t="s">
        <v>153</v>
      </c>
      <c r="J636" s="68" t="s">
        <v>153</v>
      </c>
      <c r="K636" s="68" t="s">
        <v>89</v>
      </c>
      <c r="L636" s="68" t="s">
        <v>89</v>
      </c>
      <c r="M636" s="68" t="s">
        <v>153</v>
      </c>
      <c r="N636" s="68" t="s">
        <v>154</v>
      </c>
      <c r="O636" s="68" t="s">
        <v>7602</v>
      </c>
      <c r="P636" s="72" t="s">
        <v>153</v>
      </c>
      <c r="Q636" s="68" t="s">
        <v>51</v>
      </c>
      <c r="R636" s="68" t="s">
        <v>31</v>
      </c>
      <c r="S636" s="68">
        <v>166</v>
      </c>
      <c r="T636" s="68">
        <v>178.43</v>
      </c>
      <c r="U636" s="68">
        <v>-0.08</v>
      </c>
      <c r="V636" s="68">
        <v>587.49</v>
      </c>
      <c r="W636" s="68">
        <v>576.97</v>
      </c>
      <c r="X636" s="68">
        <v>0.02</v>
      </c>
      <c r="Y636" s="68">
        <v>2306.48</v>
      </c>
      <c r="Z636" s="68">
        <v>2680.21</v>
      </c>
      <c r="AA636" s="68">
        <v>-0.16</v>
      </c>
      <c r="AB636" s="73">
        <v>271540.8</v>
      </c>
      <c r="AC636" s="73">
        <v>304927.92</v>
      </c>
      <c r="AD636" s="73">
        <v>271540.8</v>
      </c>
      <c r="AE636" s="73">
        <v>304927.92</v>
      </c>
      <c r="AF636" s="73"/>
      <c r="AG636" s="73">
        <f>IFERROR(VLOOKUP(J636,'Roll ups'!D:E,2,FALSE),0)</f>
        <v>10875997.040000001</v>
      </c>
      <c r="AH636" s="74">
        <f>IF(Table2[[#This Row],[CATEGORY TTL LOOKUP]]=0,0,IF(Table2[[#This Row],[CATEGORY TTL LOOKUP]]&gt;0,SUM(AB636/AG636)))</f>
        <v>2.4966979946879422E-2</v>
      </c>
      <c r="AI636" s="74" t="str">
        <f>IFERROR(IF(AH636&lt;#REF!,"STRIKE",IF(AH636&gt;=#REF!,"GOOD")),"NO DATA")</f>
        <v>NO DATA</v>
      </c>
      <c r="AJ636" s="75">
        <f>IFERROR(VLOOKUP(K636,'Roll ups'!H:I,2,FALSE),0)</f>
        <v>75793138.070000067</v>
      </c>
      <c r="AK636" s="76">
        <f>IF(Table2[[#This Row],[PRICE TIER LOOKUP]]=0,0,IF(Table2[[#This Row],[PRICE TIER LOOKUP]]&gt;0,SUM(AB636/AJ636)))</f>
        <v>3.5826567802116041E-3</v>
      </c>
      <c r="AL636" s="74" t="e">
        <f>IF(AK636&lt;#REF!,"STRIKE",IF(AK636&gt;=#REF!,"GOOD"))</f>
        <v>#REF!</v>
      </c>
      <c r="AM636" s="75">
        <f>VLOOKUP(H636,'Roll ups'!A:B,2,FALSE)</f>
        <v>325145452.83999985</v>
      </c>
      <c r="AN636" s="77">
        <f t="shared" si="20"/>
        <v>8.3513639089279198E-4</v>
      </c>
      <c r="AO636" s="74" t="str">
        <f>IFERROR(VLOOKUP(Table2[[#This Row],[Product Name]],'Roll ups'!L:P,5,FALSE),"GOOD")</f>
        <v>GOOD</v>
      </c>
      <c r="AP636" s="74">
        <f>Table2[[#This Row],[Retail Dollar Vol Current 12 Mths]]/Table2[[#This Row],[SHELF SALES  LOOKUP]]</f>
        <v>8.3513639089279198E-4</v>
      </c>
      <c r="AQ636" s="69">
        <f t="shared" si="21"/>
        <v>0</v>
      </c>
      <c r="AR63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636" s="69" t="e">
        <f>IF(Table2[[#This Row],[Shelf Dollar Vol Current 12 Mths]]&gt;#REF!,"MEETS $ CRITERIA",IF(Table2[[#This Row],[Shelf Dollar Vol Current 12 Mths]]&lt;#REF!+1,"DOES NOT MEET $ CRITERIA"))</f>
        <v>#REF!</v>
      </c>
      <c r="AT636" s="78"/>
    </row>
    <row r="637" spans="1:46" ht="13.8" x14ac:dyDescent="0.3">
      <c r="A637" s="68" t="s">
        <v>1256</v>
      </c>
      <c r="B637" s="69">
        <v>32238</v>
      </c>
      <c r="C637" s="69">
        <v>983</v>
      </c>
      <c r="D637" s="69" t="s">
        <v>25</v>
      </c>
      <c r="E637" s="70" t="s">
        <v>6313</v>
      </c>
      <c r="F637" s="70"/>
      <c r="G637" s="71" t="s">
        <v>7603</v>
      </c>
      <c r="H637" s="69" t="s">
        <v>6315</v>
      </c>
      <c r="I637" s="68" t="s">
        <v>153</v>
      </c>
      <c r="J637" s="68" t="s">
        <v>153</v>
      </c>
      <c r="K637" s="68" t="s">
        <v>89</v>
      </c>
      <c r="L637" s="68" t="s">
        <v>89</v>
      </c>
      <c r="M637" s="68" t="s">
        <v>153</v>
      </c>
      <c r="N637" s="68" t="s">
        <v>154</v>
      </c>
      <c r="O637" s="68" t="s">
        <v>7604</v>
      </c>
      <c r="P637" s="72" t="s">
        <v>153</v>
      </c>
      <c r="Q637" s="68" t="s">
        <v>51</v>
      </c>
      <c r="R637" s="68" t="s">
        <v>31</v>
      </c>
      <c r="S637" s="68">
        <v>651</v>
      </c>
      <c r="T637" s="68">
        <v>954.37</v>
      </c>
      <c r="U637" s="68">
        <v>-0.47</v>
      </c>
      <c r="V637" s="68">
        <v>2886.84</v>
      </c>
      <c r="W637" s="68">
        <v>2802.64</v>
      </c>
      <c r="X637" s="68">
        <v>0.03</v>
      </c>
      <c r="Y637" s="68">
        <v>12085.93</v>
      </c>
      <c r="Z637" s="68">
        <v>13479.98</v>
      </c>
      <c r="AA637" s="68">
        <v>-0.12</v>
      </c>
      <c r="AB637" s="73">
        <v>1081340.22</v>
      </c>
      <c r="AC637" s="73">
        <v>1248306.55</v>
      </c>
      <c r="AD637" s="73">
        <v>1149227.46</v>
      </c>
      <c r="AE637" s="73">
        <v>1248306.55</v>
      </c>
      <c r="AF637" s="73"/>
      <c r="AG637" s="73">
        <f>IFERROR(VLOOKUP(J637,'Roll ups'!D:E,2,FALSE),0)</f>
        <v>10875997.040000001</v>
      </c>
      <c r="AH637" s="74">
        <f>IF(Table2[[#This Row],[CATEGORY TTL LOOKUP]]=0,0,IF(Table2[[#This Row],[CATEGORY TTL LOOKUP]]&gt;0,SUM(AB637/AG637)))</f>
        <v>9.9424468030197249E-2</v>
      </c>
      <c r="AI637" s="74" t="str">
        <f>IFERROR(IF(AH637&lt;#REF!,"STRIKE",IF(AH637&gt;=#REF!,"GOOD")),"NO DATA")</f>
        <v>NO DATA</v>
      </c>
      <c r="AJ637" s="75">
        <f>IFERROR(VLOOKUP(K637,'Roll ups'!H:I,2,FALSE),0)</f>
        <v>75793138.070000067</v>
      </c>
      <c r="AK637" s="76">
        <f>IF(Table2[[#This Row],[PRICE TIER LOOKUP]]=0,0,IF(Table2[[#This Row],[PRICE TIER LOOKUP]]&gt;0,SUM(AB637/AJ637)))</f>
        <v>1.4266993655828177E-2</v>
      </c>
      <c r="AL637" s="74" t="e">
        <f>IF(AK637&lt;#REF!,"STRIKE",IF(AK637&gt;=#REF!,"GOOD"))</f>
        <v>#REF!</v>
      </c>
      <c r="AM637" s="75">
        <f>VLOOKUP(H637,'Roll ups'!A:B,2,FALSE)</f>
        <v>325145452.83999985</v>
      </c>
      <c r="AN637" s="77">
        <f t="shared" si="20"/>
        <v>3.3257122637114487E-3</v>
      </c>
      <c r="AO637" s="74" t="str">
        <f>IFERROR(VLOOKUP(Table2[[#This Row],[Product Name]],'Roll ups'!L:P,5,FALSE),"GOOD")</f>
        <v>GOOD</v>
      </c>
      <c r="AP637" s="74">
        <f>Table2[[#This Row],[Retail Dollar Vol Current 12 Mths]]/Table2[[#This Row],[SHELF SALES  LOOKUP]]</f>
        <v>3.534502635549761E-3</v>
      </c>
      <c r="AQ637" s="69">
        <f t="shared" si="21"/>
        <v>0</v>
      </c>
      <c r="AR63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637" s="69" t="e">
        <f>IF(Table2[[#This Row],[Shelf Dollar Vol Current 12 Mths]]&gt;#REF!,"MEETS $ CRITERIA",IF(Table2[[#This Row],[Shelf Dollar Vol Current 12 Mths]]&lt;#REF!+1,"DOES NOT MEET $ CRITERIA"))</f>
        <v>#REF!</v>
      </c>
      <c r="AT637" s="78"/>
    </row>
    <row r="638" spans="1:46" ht="13.8" x14ac:dyDescent="0.3">
      <c r="A638" s="68" t="s">
        <v>5842</v>
      </c>
      <c r="B638" s="69">
        <v>32413</v>
      </c>
      <c r="C638" s="69">
        <v>264</v>
      </c>
      <c r="D638" s="69" t="s">
        <v>25</v>
      </c>
      <c r="E638" s="70" t="s">
        <v>6313</v>
      </c>
      <c r="F638" s="70"/>
      <c r="G638" s="71" t="s">
        <v>7605</v>
      </c>
      <c r="H638" s="69" t="s">
        <v>6315</v>
      </c>
      <c r="I638" s="68" t="s">
        <v>153</v>
      </c>
      <c r="J638" s="68" t="s">
        <v>153</v>
      </c>
      <c r="K638" s="68" t="s">
        <v>104</v>
      </c>
      <c r="L638" s="68" t="s">
        <v>104</v>
      </c>
      <c r="M638" s="68" t="s">
        <v>153</v>
      </c>
      <c r="N638" s="68" t="s">
        <v>154</v>
      </c>
      <c r="O638" s="68" t="s">
        <v>7606</v>
      </c>
      <c r="P638" s="72" t="s">
        <v>153</v>
      </c>
      <c r="Q638" s="68" t="s">
        <v>194</v>
      </c>
      <c r="R638" s="68" t="s">
        <v>6402</v>
      </c>
      <c r="S638" s="68">
        <v>36</v>
      </c>
      <c r="T638" s="68">
        <v>43.74</v>
      </c>
      <c r="U638" s="68">
        <v>-0.21</v>
      </c>
      <c r="V638" s="68">
        <v>69</v>
      </c>
      <c r="W638" s="68">
        <v>76.81</v>
      </c>
      <c r="X638" s="68">
        <v>-0.11</v>
      </c>
      <c r="Y638" s="68">
        <v>255.62</v>
      </c>
      <c r="Z638" s="68">
        <v>380.68</v>
      </c>
      <c r="AA638" s="68">
        <v>-0.49</v>
      </c>
      <c r="AB638" s="73">
        <v>19911.45</v>
      </c>
      <c r="AC638" s="73">
        <v>29417.119999999999</v>
      </c>
      <c r="AD638" s="73">
        <v>21278.7</v>
      </c>
      <c r="AE638" s="73">
        <v>31527.37</v>
      </c>
      <c r="AF638" s="73"/>
      <c r="AG638" s="73">
        <f>IFERROR(VLOOKUP(J638,'Roll ups'!D:E,2,FALSE),0)</f>
        <v>10875997.040000001</v>
      </c>
      <c r="AH638" s="74">
        <f>IF(Table2[[#This Row],[CATEGORY TTL LOOKUP]]=0,0,IF(Table2[[#This Row],[CATEGORY TTL LOOKUP]]&gt;0,SUM(AB638/AG638)))</f>
        <v>1.8307700826663703E-3</v>
      </c>
      <c r="AI638" s="74" t="str">
        <f>IFERROR(IF(AH638&lt;#REF!,"STRIKE",IF(AH638&gt;=#REF!,"GOOD")),"NO DATA")</f>
        <v>NO DATA</v>
      </c>
      <c r="AJ638" s="75">
        <f>IFERROR(VLOOKUP(K638,'Roll ups'!H:I,2,FALSE),0)</f>
        <v>34230392.709999993</v>
      </c>
      <c r="AK638" s="76">
        <f>IF(Table2[[#This Row],[PRICE TIER LOOKUP]]=0,0,IF(Table2[[#This Row],[PRICE TIER LOOKUP]]&gt;0,SUM(AB638/AJ638)))</f>
        <v>5.816892072693958E-4</v>
      </c>
      <c r="AL638" s="74" t="e">
        <f>IF(AK638&lt;#REF!,"STRIKE",IF(AK638&gt;=#REF!,"GOOD"))</f>
        <v>#REF!</v>
      </c>
      <c r="AM638" s="75">
        <f>VLOOKUP(H638,'Roll ups'!A:B,2,FALSE)</f>
        <v>325145452.83999985</v>
      </c>
      <c r="AN638" s="77">
        <f t="shared" si="20"/>
        <v>6.1238592839242892E-5</v>
      </c>
      <c r="AO638" s="74" t="str">
        <f>IFERROR(VLOOKUP(Table2[[#This Row],[Product Name]],'Roll ups'!L:P,5,FALSE),"GOOD")</f>
        <v>GOOD</v>
      </c>
      <c r="AP638" s="74">
        <f>Table2[[#This Row],[Retail Dollar Vol Current 12 Mths]]/Table2[[#This Row],[SHELF SALES  LOOKUP]]</f>
        <v>6.5443633961785686E-5</v>
      </c>
      <c r="AQ638" s="69">
        <f t="shared" si="21"/>
        <v>0</v>
      </c>
      <c r="AR63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638" s="69" t="e">
        <f>IF(Table2[[#This Row],[Shelf Dollar Vol Current 12 Mths]]&gt;#REF!,"MEETS $ CRITERIA",IF(Table2[[#This Row],[Shelf Dollar Vol Current 12 Mths]]&lt;#REF!+1,"DOES NOT MEET $ CRITERIA"))</f>
        <v>#REF!</v>
      </c>
      <c r="AT638" s="78"/>
    </row>
    <row r="639" spans="1:46" ht="13.8" x14ac:dyDescent="0.3">
      <c r="A639" s="68" t="s">
        <v>5689</v>
      </c>
      <c r="B639" s="69">
        <v>32414</v>
      </c>
      <c r="C639" s="69">
        <v>321</v>
      </c>
      <c r="D639" s="69" t="s">
        <v>25</v>
      </c>
      <c r="E639" s="70" t="s">
        <v>6313</v>
      </c>
      <c r="F639" s="70"/>
      <c r="G639" s="71" t="s">
        <v>7607</v>
      </c>
      <c r="H639" s="69" t="s">
        <v>6315</v>
      </c>
      <c r="I639" s="68" t="s">
        <v>153</v>
      </c>
      <c r="J639" s="68" t="s">
        <v>153</v>
      </c>
      <c r="K639" s="68" t="s">
        <v>104</v>
      </c>
      <c r="L639" s="68" t="s">
        <v>104</v>
      </c>
      <c r="M639" s="68" t="s">
        <v>153</v>
      </c>
      <c r="N639" s="68" t="s">
        <v>154</v>
      </c>
      <c r="O639" s="68" t="s">
        <v>7608</v>
      </c>
      <c r="P639" s="72" t="s">
        <v>153</v>
      </c>
      <c r="Q639" s="68" t="s">
        <v>194</v>
      </c>
      <c r="R639" s="68" t="s">
        <v>6402</v>
      </c>
      <c r="S639" s="68">
        <v>19</v>
      </c>
      <c r="T639" s="68">
        <v>37</v>
      </c>
      <c r="U639" s="68">
        <v>-0.95</v>
      </c>
      <c r="V639" s="68">
        <v>84.04</v>
      </c>
      <c r="W639" s="68">
        <v>128.04</v>
      </c>
      <c r="X639" s="68">
        <v>-0.52</v>
      </c>
      <c r="Y639" s="68">
        <v>415.5</v>
      </c>
      <c r="Z639" s="68">
        <v>500.04</v>
      </c>
      <c r="AA639" s="68">
        <v>-0.2</v>
      </c>
      <c r="AB639" s="73">
        <v>29183.87</v>
      </c>
      <c r="AC639" s="73">
        <v>35712.33</v>
      </c>
      <c r="AD639" s="73">
        <v>32010.12</v>
      </c>
      <c r="AE639" s="73">
        <v>38412.33</v>
      </c>
      <c r="AF639" s="73"/>
      <c r="AG639" s="73">
        <f>IFERROR(VLOOKUP(J639,'Roll ups'!D:E,2,FALSE),0)</f>
        <v>10875997.040000001</v>
      </c>
      <c r="AH639" s="74">
        <f>IF(Table2[[#This Row],[CATEGORY TTL LOOKUP]]=0,0,IF(Table2[[#This Row],[CATEGORY TTL LOOKUP]]&gt;0,SUM(AB639/AG639)))</f>
        <v>2.683328240405626E-3</v>
      </c>
      <c r="AI639" s="74" t="str">
        <f>IFERROR(IF(AH639&lt;#REF!,"STRIKE",IF(AH639&gt;=#REF!,"GOOD")),"NO DATA")</f>
        <v>NO DATA</v>
      </c>
      <c r="AJ639" s="75">
        <f>IFERROR(VLOOKUP(K639,'Roll ups'!H:I,2,FALSE),0)</f>
        <v>34230392.709999993</v>
      </c>
      <c r="AK639" s="76">
        <f>IF(Table2[[#This Row],[PRICE TIER LOOKUP]]=0,0,IF(Table2[[#This Row],[PRICE TIER LOOKUP]]&gt;0,SUM(AB639/AJ639)))</f>
        <v>8.52571872231962E-4</v>
      </c>
      <c r="AL639" s="74" t="e">
        <f>IF(AK639&lt;#REF!,"STRIKE",IF(AK639&gt;=#REF!,"GOOD"))</f>
        <v>#REF!</v>
      </c>
      <c r="AM639" s="75">
        <f>VLOOKUP(H639,'Roll ups'!A:B,2,FALSE)</f>
        <v>325145452.83999985</v>
      </c>
      <c r="AN639" s="77">
        <f t="shared" si="20"/>
        <v>8.9756352872512812E-5</v>
      </c>
      <c r="AO639" s="74" t="str">
        <f>IFERROR(VLOOKUP(Table2[[#This Row],[Product Name]],'Roll ups'!L:P,5,FALSE),"GOOD")</f>
        <v>GOOD</v>
      </c>
      <c r="AP639" s="74">
        <f>Table2[[#This Row],[Retail Dollar Vol Current 12 Mths]]/Table2[[#This Row],[SHELF SALES  LOOKUP]]</f>
        <v>9.8448616520409381E-5</v>
      </c>
      <c r="AQ639" s="69">
        <f t="shared" si="21"/>
        <v>0</v>
      </c>
      <c r="AR63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639" s="69" t="e">
        <f>IF(Table2[[#This Row],[Shelf Dollar Vol Current 12 Mths]]&gt;#REF!,"MEETS $ CRITERIA",IF(Table2[[#This Row],[Shelf Dollar Vol Current 12 Mths]]&lt;#REF!+1,"DOES NOT MEET $ CRITERIA"))</f>
        <v>#REF!</v>
      </c>
      <c r="AT639" s="78"/>
    </row>
    <row r="640" spans="1:46" ht="13.8" x14ac:dyDescent="0.3">
      <c r="A640" s="68" t="s">
        <v>5962</v>
      </c>
      <c r="B640" s="69">
        <v>32417</v>
      </c>
      <c r="C640" s="69">
        <v>246</v>
      </c>
      <c r="D640" s="69" t="s">
        <v>25</v>
      </c>
      <c r="E640" s="70" t="s">
        <v>6313</v>
      </c>
      <c r="F640" s="70"/>
      <c r="G640" s="71" t="s">
        <v>7609</v>
      </c>
      <c r="H640" s="69" t="s">
        <v>6315</v>
      </c>
      <c r="I640" s="68" t="s">
        <v>153</v>
      </c>
      <c r="J640" s="68" t="s">
        <v>153</v>
      </c>
      <c r="K640" s="68" t="s">
        <v>104</v>
      </c>
      <c r="L640" s="68" t="s">
        <v>104</v>
      </c>
      <c r="M640" s="68" t="s">
        <v>153</v>
      </c>
      <c r="N640" s="68" t="s">
        <v>154</v>
      </c>
      <c r="O640" s="68" t="s">
        <v>7610</v>
      </c>
      <c r="P640" s="72" t="s">
        <v>153</v>
      </c>
      <c r="Q640" s="68" t="s">
        <v>194</v>
      </c>
      <c r="R640" s="68" t="s">
        <v>6402</v>
      </c>
      <c r="S640" s="68">
        <v>32</v>
      </c>
      <c r="T640" s="68">
        <v>37.33</v>
      </c>
      <c r="U640" s="68">
        <v>-0.15</v>
      </c>
      <c r="V640" s="68">
        <v>71.77</v>
      </c>
      <c r="W640" s="68">
        <v>66.989999999999995</v>
      </c>
      <c r="X640" s="68">
        <v>7.0000000000000007E-2</v>
      </c>
      <c r="Y640" s="68">
        <v>312.63</v>
      </c>
      <c r="Z640" s="68">
        <v>391.18</v>
      </c>
      <c r="AA640" s="68">
        <v>-0.25</v>
      </c>
      <c r="AB640" s="73">
        <v>18736.96</v>
      </c>
      <c r="AC640" s="73">
        <v>23378.34</v>
      </c>
      <c r="AD640" s="73">
        <v>20091.96</v>
      </c>
      <c r="AE640" s="73">
        <v>25046.34</v>
      </c>
      <c r="AF640" s="73"/>
      <c r="AG640" s="73">
        <f>IFERROR(VLOOKUP(J640,'Roll ups'!D:E,2,FALSE),0)</f>
        <v>10875997.040000001</v>
      </c>
      <c r="AH640" s="74">
        <f>IF(Table2[[#This Row],[CATEGORY TTL LOOKUP]]=0,0,IF(Table2[[#This Row],[CATEGORY TTL LOOKUP]]&gt;0,SUM(AB640/AG640)))</f>
        <v>1.7227809028532062E-3</v>
      </c>
      <c r="AI640" s="74" t="str">
        <f>IFERROR(IF(AH640&lt;#REF!,"STRIKE",IF(AH640&gt;=#REF!,"GOOD")),"NO DATA")</f>
        <v>NO DATA</v>
      </c>
      <c r="AJ640" s="75">
        <f>IFERROR(VLOOKUP(K640,'Roll ups'!H:I,2,FALSE),0)</f>
        <v>34230392.709999993</v>
      </c>
      <c r="AK640" s="76">
        <f>IF(Table2[[#This Row],[PRICE TIER LOOKUP]]=0,0,IF(Table2[[#This Row],[PRICE TIER LOOKUP]]&gt;0,SUM(AB640/AJ640)))</f>
        <v>5.4737788604237146E-4</v>
      </c>
      <c r="AL640" s="74" t="e">
        <f>IF(AK640&lt;#REF!,"STRIKE",IF(AK640&gt;=#REF!,"GOOD"))</f>
        <v>#REF!</v>
      </c>
      <c r="AM640" s="75">
        <f>VLOOKUP(H640,'Roll ups'!A:B,2,FALSE)</f>
        <v>325145452.83999985</v>
      </c>
      <c r="AN640" s="77">
        <f t="shared" si="20"/>
        <v>5.7626394084066215E-5</v>
      </c>
      <c r="AO640" s="74" t="str">
        <f>IFERROR(VLOOKUP(Table2[[#This Row],[Product Name]],'Roll ups'!L:P,5,FALSE),"GOOD")</f>
        <v>GOOD</v>
      </c>
      <c r="AP640" s="74">
        <f>Table2[[#This Row],[Retail Dollar Vol Current 12 Mths]]/Table2[[#This Row],[SHELF SALES  LOOKUP]]</f>
        <v>6.179375976045714E-5</v>
      </c>
      <c r="AQ640" s="69">
        <f t="shared" si="21"/>
        <v>0</v>
      </c>
      <c r="AR64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640" s="69" t="e">
        <f>IF(Table2[[#This Row],[Shelf Dollar Vol Current 12 Mths]]&gt;#REF!,"MEETS $ CRITERIA",IF(Table2[[#This Row],[Shelf Dollar Vol Current 12 Mths]]&lt;#REF!+1,"DOES NOT MEET $ CRITERIA"))</f>
        <v>#REF!</v>
      </c>
      <c r="AT640" s="78"/>
    </row>
    <row r="641" spans="1:46" ht="13.8" x14ac:dyDescent="0.3">
      <c r="A641" s="68" t="s">
        <v>5830</v>
      </c>
      <c r="B641" s="69">
        <v>32418</v>
      </c>
      <c r="C641" s="69">
        <v>337</v>
      </c>
      <c r="D641" s="69" t="s">
        <v>25</v>
      </c>
      <c r="E641" s="70" t="s">
        <v>6313</v>
      </c>
      <c r="F641" s="70"/>
      <c r="G641" s="71" t="s">
        <v>7611</v>
      </c>
      <c r="H641" s="69" t="s">
        <v>6315</v>
      </c>
      <c r="I641" s="68" t="s">
        <v>153</v>
      </c>
      <c r="J641" s="68" t="s">
        <v>153</v>
      </c>
      <c r="K641" s="68" t="s">
        <v>104</v>
      </c>
      <c r="L641" s="68" t="s">
        <v>104</v>
      </c>
      <c r="M641" s="68" t="s">
        <v>153</v>
      </c>
      <c r="N641" s="68" t="s">
        <v>154</v>
      </c>
      <c r="O641" s="68" t="s">
        <v>7612</v>
      </c>
      <c r="P641" s="72" t="s">
        <v>153</v>
      </c>
      <c r="Q641" s="68" t="s">
        <v>194</v>
      </c>
      <c r="R641" s="68" t="s">
        <v>6402</v>
      </c>
      <c r="S641" s="68">
        <v>26</v>
      </c>
      <c r="T641" s="68">
        <v>27.42</v>
      </c>
      <c r="U641" s="68">
        <v>-7.0000000000000007E-2</v>
      </c>
      <c r="V641" s="68">
        <v>80.510000000000005</v>
      </c>
      <c r="W641" s="68">
        <v>140.97999999999999</v>
      </c>
      <c r="X641" s="68">
        <v>-0.75</v>
      </c>
      <c r="Y641" s="68">
        <v>379.77</v>
      </c>
      <c r="Z641" s="68">
        <v>519.01</v>
      </c>
      <c r="AA641" s="68">
        <v>-0.37</v>
      </c>
      <c r="AB641" s="73">
        <v>26608.04</v>
      </c>
      <c r="AC641" s="73">
        <v>36171.519999999997</v>
      </c>
      <c r="AD641" s="73">
        <v>28670.04</v>
      </c>
      <c r="AE641" s="73">
        <v>38979.519999999997</v>
      </c>
      <c r="AF641" s="73"/>
      <c r="AG641" s="73">
        <f>IFERROR(VLOOKUP(J641,'Roll ups'!D:E,2,FALSE),0)</f>
        <v>10875997.040000001</v>
      </c>
      <c r="AH641" s="74">
        <f>IF(Table2[[#This Row],[CATEGORY TTL LOOKUP]]=0,0,IF(Table2[[#This Row],[CATEGORY TTL LOOKUP]]&gt;0,SUM(AB641/AG641)))</f>
        <v>2.4464920229511204E-3</v>
      </c>
      <c r="AI641" s="74" t="str">
        <f>IFERROR(IF(AH641&lt;#REF!,"STRIKE",IF(AH641&gt;=#REF!,"GOOD")),"NO DATA")</f>
        <v>NO DATA</v>
      </c>
      <c r="AJ641" s="75">
        <f>IFERROR(VLOOKUP(K641,'Roll ups'!H:I,2,FALSE),0)</f>
        <v>34230392.709999993</v>
      </c>
      <c r="AK641" s="76">
        <f>IF(Table2[[#This Row],[PRICE TIER LOOKUP]]=0,0,IF(Table2[[#This Row],[PRICE TIER LOOKUP]]&gt;0,SUM(AB641/AJ641)))</f>
        <v>7.7732207823098635E-4</v>
      </c>
      <c r="AL641" s="74" t="e">
        <f>IF(AK641&lt;#REF!,"STRIKE",IF(AK641&gt;=#REF!,"GOOD"))</f>
        <v>#REF!</v>
      </c>
      <c r="AM641" s="75">
        <f>VLOOKUP(H641,'Roll ups'!A:B,2,FALSE)</f>
        <v>325145452.83999985</v>
      </c>
      <c r="AN641" s="77">
        <f t="shared" si="20"/>
        <v>8.1834267610359277E-5</v>
      </c>
      <c r="AO641" s="74" t="str">
        <f>IFERROR(VLOOKUP(Table2[[#This Row],[Product Name]],'Roll ups'!L:P,5,FALSE),"GOOD")</f>
        <v>GOOD</v>
      </c>
      <c r="AP641" s="74">
        <f>Table2[[#This Row],[Retail Dollar Vol Current 12 Mths]]/Table2[[#This Row],[SHELF SALES  LOOKUP]]</f>
        <v>8.8176044750372628E-5</v>
      </c>
      <c r="AQ641" s="69">
        <f t="shared" si="21"/>
        <v>0</v>
      </c>
      <c r="AR64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641" s="69" t="e">
        <f>IF(Table2[[#This Row],[Shelf Dollar Vol Current 12 Mths]]&gt;#REF!,"MEETS $ CRITERIA",IF(Table2[[#This Row],[Shelf Dollar Vol Current 12 Mths]]&lt;#REF!+1,"DOES NOT MEET $ CRITERIA"))</f>
        <v>#REF!</v>
      </c>
      <c r="AT641" s="78"/>
    </row>
    <row r="642" spans="1:46" ht="13.8" x14ac:dyDescent="0.3">
      <c r="A642" s="68" t="s">
        <v>2461</v>
      </c>
      <c r="B642" s="69">
        <v>33205</v>
      </c>
      <c r="C642" s="69">
        <v>260</v>
      </c>
      <c r="D642" s="69" t="s">
        <v>25</v>
      </c>
      <c r="E642" s="70" t="s">
        <v>6313</v>
      </c>
      <c r="F642" s="70"/>
      <c r="G642" s="71" t="s">
        <v>7613</v>
      </c>
      <c r="H642" s="69" t="s">
        <v>6315</v>
      </c>
      <c r="I642" s="68" t="s">
        <v>153</v>
      </c>
      <c r="J642" s="68" t="s">
        <v>153</v>
      </c>
      <c r="K642" s="68" t="s">
        <v>89</v>
      </c>
      <c r="L642" s="68" t="s">
        <v>89</v>
      </c>
      <c r="M642" s="68" t="s">
        <v>153</v>
      </c>
      <c r="N642" s="68" t="s">
        <v>184</v>
      </c>
      <c r="O642" s="68" t="s">
        <v>7614</v>
      </c>
      <c r="P642" s="72" t="s">
        <v>191</v>
      </c>
      <c r="Q642" s="68" t="s">
        <v>51</v>
      </c>
      <c r="R642" s="68" t="s">
        <v>31</v>
      </c>
      <c r="S642" s="68">
        <v>13</v>
      </c>
      <c r="T642" s="68">
        <v>18</v>
      </c>
      <c r="U642" s="68">
        <v>-0.38</v>
      </c>
      <c r="V642" s="68">
        <v>34</v>
      </c>
      <c r="W642" s="68">
        <v>53</v>
      </c>
      <c r="X642" s="68">
        <v>-0.56000000000000005</v>
      </c>
      <c r="Y642" s="68">
        <v>144</v>
      </c>
      <c r="Z642" s="68">
        <v>203</v>
      </c>
      <c r="AA642" s="68">
        <v>-0.41</v>
      </c>
      <c r="AB642" s="73">
        <v>18524.16</v>
      </c>
      <c r="AC642" s="73">
        <v>25564.799999999999</v>
      </c>
      <c r="AD642" s="73">
        <v>18524.16</v>
      </c>
      <c r="AE642" s="73">
        <v>25564.799999999999</v>
      </c>
      <c r="AF642" s="73"/>
      <c r="AG642" s="73">
        <f>IFERROR(VLOOKUP(J642,'Roll ups'!D:E,2,FALSE),0)</f>
        <v>10875997.040000001</v>
      </c>
      <c r="AH642" s="74">
        <f>IF(Table2[[#This Row],[CATEGORY TTL LOOKUP]]=0,0,IF(Table2[[#This Row],[CATEGORY TTL LOOKUP]]&gt;0,SUM(AB642/AG642)))</f>
        <v>1.7032148806101549E-3</v>
      </c>
      <c r="AI642" s="74" t="str">
        <f>IFERROR(IF(AH642&lt;#REF!,"STRIKE",IF(AH642&gt;=#REF!,"GOOD")),"NO DATA")</f>
        <v>NO DATA</v>
      </c>
      <c r="AJ642" s="75">
        <f>IFERROR(VLOOKUP(K642,'Roll ups'!H:I,2,FALSE),0)</f>
        <v>75793138.070000067</v>
      </c>
      <c r="AK642" s="76">
        <f>IF(Table2[[#This Row],[PRICE TIER LOOKUP]]=0,0,IF(Table2[[#This Row],[PRICE TIER LOOKUP]]&gt;0,SUM(AB642/AJ642)))</f>
        <v>2.4440418317145927E-4</v>
      </c>
      <c r="AL642" s="74" t="e">
        <f>IF(AK642&lt;#REF!,"STRIKE",IF(AK642&gt;=#REF!,"GOOD"))</f>
        <v>#REF!</v>
      </c>
      <c r="AM642" s="75">
        <f>VLOOKUP(H642,'Roll ups'!A:B,2,FALSE)</f>
        <v>325145452.83999985</v>
      </c>
      <c r="AN642" s="77">
        <f t="shared" si="20"/>
        <v>5.6971917762342245E-5</v>
      </c>
      <c r="AO642" s="74" t="str">
        <f>IFERROR(VLOOKUP(Table2[[#This Row],[Product Name]],'Roll ups'!L:P,5,FALSE),"GOOD")</f>
        <v>GOOD</v>
      </c>
      <c r="AP642" s="74">
        <f>Table2[[#This Row],[Retail Dollar Vol Current 12 Mths]]/Table2[[#This Row],[SHELF SALES  LOOKUP]]</f>
        <v>5.6971917762342245E-5</v>
      </c>
      <c r="AQ642" s="69">
        <f t="shared" si="21"/>
        <v>0</v>
      </c>
      <c r="AR64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642" s="69" t="e">
        <f>IF(Table2[[#This Row],[Shelf Dollar Vol Current 12 Mths]]&gt;#REF!,"MEETS $ CRITERIA",IF(Table2[[#This Row],[Shelf Dollar Vol Current 12 Mths]]&lt;#REF!+1,"DOES NOT MEET $ CRITERIA"))</f>
        <v>#REF!</v>
      </c>
      <c r="AT642" s="78"/>
    </row>
    <row r="643" spans="1:46" ht="13.8" x14ac:dyDescent="0.3">
      <c r="A643" s="68" t="s">
        <v>1843</v>
      </c>
      <c r="B643" s="69">
        <v>33254</v>
      </c>
      <c r="C643" s="69">
        <v>461</v>
      </c>
      <c r="D643" s="69" t="s">
        <v>25</v>
      </c>
      <c r="E643" s="70" t="s">
        <v>6313</v>
      </c>
      <c r="F643" s="70"/>
      <c r="G643" s="71" t="s">
        <v>7615</v>
      </c>
      <c r="H643" s="69" t="s">
        <v>6315</v>
      </c>
      <c r="I643" s="68" t="s">
        <v>153</v>
      </c>
      <c r="J643" s="68" t="s">
        <v>153</v>
      </c>
      <c r="K643" s="68" t="s">
        <v>89</v>
      </c>
      <c r="L643" s="68" t="s">
        <v>89</v>
      </c>
      <c r="M643" s="68" t="s">
        <v>153</v>
      </c>
      <c r="N643" s="68" t="s">
        <v>184</v>
      </c>
      <c r="O643" s="68" t="s">
        <v>7616</v>
      </c>
      <c r="P643" s="72" t="s">
        <v>191</v>
      </c>
      <c r="Q643" s="68" t="s">
        <v>51</v>
      </c>
      <c r="R643" s="68" t="s">
        <v>31</v>
      </c>
      <c r="S643" s="68">
        <v>39</v>
      </c>
      <c r="T643" s="68">
        <v>32.25</v>
      </c>
      <c r="U643" s="68">
        <v>0.17</v>
      </c>
      <c r="V643" s="68">
        <v>104</v>
      </c>
      <c r="W643" s="68">
        <v>133.25</v>
      </c>
      <c r="X643" s="68">
        <v>-0.28000000000000003</v>
      </c>
      <c r="Y643" s="68">
        <v>431.96</v>
      </c>
      <c r="Z643" s="68">
        <v>491.25</v>
      </c>
      <c r="AA643" s="68">
        <v>-0.14000000000000001</v>
      </c>
      <c r="AB643" s="73">
        <v>55567.12</v>
      </c>
      <c r="AC643" s="73">
        <v>60721.919999999998</v>
      </c>
      <c r="AD643" s="73">
        <v>55567.12</v>
      </c>
      <c r="AE643" s="73">
        <v>60721.919999999998</v>
      </c>
      <c r="AF643" s="73"/>
      <c r="AG643" s="73">
        <f>IFERROR(VLOOKUP(J643,'Roll ups'!D:E,2,FALSE),0)</f>
        <v>10875997.040000001</v>
      </c>
      <c r="AH643" s="74">
        <f>IF(Table2[[#This Row],[CATEGORY TTL LOOKUP]]=0,0,IF(Table2[[#This Row],[CATEGORY TTL LOOKUP]]&gt;0,SUM(AB643/AG643)))</f>
        <v>5.1091518134506585E-3</v>
      </c>
      <c r="AI643" s="74" t="str">
        <f>IFERROR(IF(AH643&lt;#REF!,"STRIKE",IF(AH643&gt;=#REF!,"GOOD")),"NO DATA")</f>
        <v>NO DATA</v>
      </c>
      <c r="AJ643" s="75">
        <f>IFERROR(VLOOKUP(K643,'Roll ups'!H:I,2,FALSE),0)</f>
        <v>75793138.070000067</v>
      </c>
      <c r="AK643" s="76">
        <f>IF(Table2[[#This Row],[PRICE TIER LOOKUP]]=0,0,IF(Table2[[#This Row],[PRICE TIER LOOKUP]]&gt;0,SUM(AB643/AJ643)))</f>
        <v>7.3314183071137684E-4</v>
      </c>
      <c r="AL643" s="74" t="e">
        <f>IF(AK643&lt;#REF!,"STRIKE",IF(AK643&gt;=#REF!,"GOOD"))</f>
        <v>#REF!</v>
      </c>
      <c r="AM643" s="75">
        <f>VLOOKUP(H643,'Roll ups'!A:B,2,FALSE)</f>
        <v>325145452.83999985</v>
      </c>
      <c r="AN643" s="77">
        <f t="shared" si="20"/>
        <v>1.7089926835711866E-4</v>
      </c>
      <c r="AO643" s="74" t="str">
        <f>IFERROR(VLOOKUP(Table2[[#This Row],[Product Name]],'Roll ups'!L:P,5,FALSE),"GOOD")</f>
        <v>GOOD</v>
      </c>
      <c r="AP643" s="74">
        <f>Table2[[#This Row],[Retail Dollar Vol Current 12 Mths]]/Table2[[#This Row],[SHELF SALES  LOOKUP]]</f>
        <v>1.7089926835711866E-4</v>
      </c>
      <c r="AQ643" s="69">
        <f t="shared" si="21"/>
        <v>0</v>
      </c>
      <c r="AR64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643" s="69" t="e">
        <f>IF(Table2[[#This Row],[Shelf Dollar Vol Current 12 Mths]]&gt;#REF!,"MEETS $ CRITERIA",IF(Table2[[#This Row],[Shelf Dollar Vol Current 12 Mths]]&lt;#REF!+1,"DOES NOT MEET $ CRITERIA"))</f>
        <v>#REF!</v>
      </c>
      <c r="AT643" s="78"/>
    </row>
    <row r="644" spans="1:46" ht="13.8" x14ac:dyDescent="0.3">
      <c r="A644" s="68" t="s">
        <v>1810</v>
      </c>
      <c r="B644" s="69">
        <v>33256</v>
      </c>
      <c r="C644" s="69">
        <v>520</v>
      </c>
      <c r="D644" s="69" t="s">
        <v>25</v>
      </c>
      <c r="E644" s="70" t="s">
        <v>6313</v>
      </c>
      <c r="F644" s="70"/>
      <c r="G644" s="71" t="s">
        <v>7617</v>
      </c>
      <c r="H644" s="69" t="s">
        <v>6315</v>
      </c>
      <c r="I644" s="68" t="s">
        <v>153</v>
      </c>
      <c r="J644" s="68" t="s">
        <v>153</v>
      </c>
      <c r="K644" s="68" t="s">
        <v>89</v>
      </c>
      <c r="L644" s="68" t="s">
        <v>89</v>
      </c>
      <c r="M644" s="68" t="s">
        <v>153</v>
      </c>
      <c r="N644" s="68" t="s">
        <v>184</v>
      </c>
      <c r="O644" s="68" t="s">
        <v>7618</v>
      </c>
      <c r="P644" s="72" t="s">
        <v>191</v>
      </c>
      <c r="Q644" s="68" t="s">
        <v>51</v>
      </c>
      <c r="R644" s="68" t="s">
        <v>31</v>
      </c>
      <c r="S644" s="68">
        <v>43</v>
      </c>
      <c r="T644" s="68">
        <v>56</v>
      </c>
      <c r="U644" s="68">
        <v>-0.3</v>
      </c>
      <c r="V644" s="68">
        <v>235.17</v>
      </c>
      <c r="W644" s="68">
        <v>190.5</v>
      </c>
      <c r="X644" s="68">
        <v>0.19</v>
      </c>
      <c r="Y644" s="68">
        <v>767.83</v>
      </c>
      <c r="Z644" s="68">
        <v>883.5</v>
      </c>
      <c r="AA644" s="68">
        <v>-0.15</v>
      </c>
      <c r="AB644" s="73">
        <v>82730.720000000001</v>
      </c>
      <c r="AC644" s="73">
        <v>95442.18</v>
      </c>
      <c r="AD644" s="73">
        <v>85045.22</v>
      </c>
      <c r="AE644" s="73">
        <v>95442.18</v>
      </c>
      <c r="AF644" s="73"/>
      <c r="AG644" s="73">
        <f>IFERROR(VLOOKUP(J644,'Roll ups'!D:E,2,FALSE),0)</f>
        <v>10875997.040000001</v>
      </c>
      <c r="AH644" s="74">
        <f>IF(Table2[[#This Row],[CATEGORY TTL LOOKUP]]=0,0,IF(Table2[[#This Row],[CATEGORY TTL LOOKUP]]&gt;0,SUM(AB644/AG644)))</f>
        <v>7.6067251301863165E-3</v>
      </c>
      <c r="AI644" s="74" t="str">
        <f>IFERROR(IF(AH644&lt;#REF!,"STRIKE",IF(AH644&gt;=#REF!,"GOOD")),"NO DATA")</f>
        <v>NO DATA</v>
      </c>
      <c r="AJ644" s="75">
        <f>IFERROR(VLOOKUP(K644,'Roll ups'!H:I,2,FALSE),0)</f>
        <v>75793138.070000067</v>
      </c>
      <c r="AK644" s="76">
        <f>IF(Table2[[#This Row],[PRICE TIER LOOKUP]]=0,0,IF(Table2[[#This Row],[PRICE TIER LOOKUP]]&gt;0,SUM(AB644/AJ644)))</f>
        <v>1.0915331137707031E-3</v>
      </c>
      <c r="AL644" s="74" t="e">
        <f>IF(AK644&lt;#REF!,"STRIKE",IF(AK644&gt;=#REF!,"GOOD"))</f>
        <v>#REF!</v>
      </c>
      <c r="AM644" s="75">
        <f>VLOOKUP(H644,'Roll ups'!A:B,2,FALSE)</f>
        <v>325145452.83999985</v>
      </c>
      <c r="AN644" s="77">
        <f t="shared" si="20"/>
        <v>2.5444218665026443E-4</v>
      </c>
      <c r="AO644" s="74" t="str">
        <f>IFERROR(VLOOKUP(Table2[[#This Row],[Product Name]],'Roll ups'!L:P,5,FALSE),"GOOD")</f>
        <v>GOOD</v>
      </c>
      <c r="AP644" s="74">
        <f>Table2[[#This Row],[Retail Dollar Vol Current 12 Mths]]/Table2[[#This Row],[SHELF SALES  LOOKUP]]</f>
        <v>2.6156053931300011E-4</v>
      </c>
      <c r="AQ644" s="69">
        <f t="shared" si="21"/>
        <v>0</v>
      </c>
      <c r="AR64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644" s="69" t="e">
        <f>IF(Table2[[#This Row],[Shelf Dollar Vol Current 12 Mths]]&gt;#REF!,"MEETS $ CRITERIA",IF(Table2[[#This Row],[Shelf Dollar Vol Current 12 Mths]]&lt;#REF!+1,"DOES NOT MEET $ CRITERIA"))</f>
        <v>#REF!</v>
      </c>
      <c r="AT644" s="78"/>
    </row>
    <row r="645" spans="1:46" ht="13.8" x14ac:dyDescent="0.3">
      <c r="A645" s="68" t="s">
        <v>1834</v>
      </c>
      <c r="B645" s="69">
        <v>33258</v>
      </c>
      <c r="C645" s="69">
        <v>322</v>
      </c>
      <c r="D645" s="69" t="s">
        <v>25</v>
      </c>
      <c r="E645" s="70" t="s">
        <v>6313</v>
      </c>
      <c r="F645" s="70"/>
      <c r="G645" s="71" t="s">
        <v>7619</v>
      </c>
      <c r="H645" s="69" t="s">
        <v>6315</v>
      </c>
      <c r="I645" s="68" t="s">
        <v>153</v>
      </c>
      <c r="J645" s="68" t="s">
        <v>153</v>
      </c>
      <c r="K645" s="68" t="s">
        <v>89</v>
      </c>
      <c r="L645" s="68" t="s">
        <v>89</v>
      </c>
      <c r="M645" s="68" t="s">
        <v>153</v>
      </c>
      <c r="N645" s="68" t="s">
        <v>184</v>
      </c>
      <c r="O645" s="68" t="s">
        <v>7620</v>
      </c>
      <c r="P645" s="72" t="s">
        <v>191</v>
      </c>
      <c r="Q645" s="68" t="s">
        <v>51</v>
      </c>
      <c r="R645" s="68" t="s">
        <v>31</v>
      </c>
      <c r="S645" s="68">
        <v>58</v>
      </c>
      <c r="T645" s="68">
        <v>73.31</v>
      </c>
      <c r="U645" s="68">
        <v>-0.26</v>
      </c>
      <c r="V645" s="68">
        <v>265.63</v>
      </c>
      <c r="W645" s="68">
        <v>250.08</v>
      </c>
      <c r="X645" s="68">
        <v>0.06</v>
      </c>
      <c r="Y645" s="68">
        <v>881.11</v>
      </c>
      <c r="Z645" s="68">
        <v>881.68</v>
      </c>
      <c r="AA645" s="68">
        <v>0</v>
      </c>
      <c r="AB645" s="73">
        <v>81513.19</v>
      </c>
      <c r="AC645" s="73">
        <v>78763.7</v>
      </c>
      <c r="AD645" s="73">
        <v>83778.19</v>
      </c>
      <c r="AE645" s="73">
        <v>78763.7</v>
      </c>
      <c r="AF645" s="73"/>
      <c r="AG645" s="73">
        <f>IFERROR(VLOOKUP(J645,'Roll ups'!D:E,2,FALSE),0)</f>
        <v>10875997.040000001</v>
      </c>
      <c r="AH645" s="74">
        <f>IF(Table2[[#This Row],[CATEGORY TTL LOOKUP]]=0,0,IF(Table2[[#This Row],[CATEGORY TTL LOOKUP]]&gt;0,SUM(AB645/AG645)))</f>
        <v>7.494778612039784E-3</v>
      </c>
      <c r="AI645" s="74" t="str">
        <f>IFERROR(IF(AH645&lt;#REF!,"STRIKE",IF(AH645&gt;=#REF!,"GOOD")),"NO DATA")</f>
        <v>NO DATA</v>
      </c>
      <c r="AJ645" s="75">
        <f>IFERROR(VLOOKUP(K645,'Roll ups'!H:I,2,FALSE),0)</f>
        <v>75793138.070000067</v>
      </c>
      <c r="AK645" s="76">
        <f>IF(Table2[[#This Row],[PRICE TIER LOOKUP]]=0,0,IF(Table2[[#This Row],[PRICE TIER LOOKUP]]&gt;0,SUM(AB645/AJ645)))</f>
        <v>1.0754692585061866E-3</v>
      </c>
      <c r="AL645" s="74" t="e">
        <f>IF(AK645&lt;#REF!,"STRIKE",IF(AK645&gt;=#REF!,"GOOD"))</f>
        <v>#REF!</v>
      </c>
      <c r="AM645" s="75">
        <f>VLOOKUP(H645,'Roll ups'!A:B,2,FALSE)</f>
        <v>325145452.83999985</v>
      </c>
      <c r="AN645" s="77">
        <f t="shared" si="20"/>
        <v>2.5069761636836317E-4</v>
      </c>
      <c r="AO645" s="74" t="str">
        <f>IFERROR(VLOOKUP(Table2[[#This Row],[Product Name]],'Roll ups'!L:P,5,FALSE),"GOOD")</f>
        <v>GOOD</v>
      </c>
      <c r="AP645" s="74">
        <f>Table2[[#This Row],[Retail Dollar Vol Current 12 Mths]]/Table2[[#This Row],[SHELF SALES  LOOKUP]]</f>
        <v>2.5766372947317901E-4</v>
      </c>
      <c r="AQ645" s="69">
        <f t="shared" si="21"/>
        <v>0</v>
      </c>
      <c r="AR64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645" s="69" t="e">
        <f>IF(Table2[[#This Row],[Shelf Dollar Vol Current 12 Mths]]&gt;#REF!,"MEETS $ CRITERIA",IF(Table2[[#This Row],[Shelf Dollar Vol Current 12 Mths]]&lt;#REF!+1,"DOES NOT MEET $ CRITERIA"))</f>
        <v>#REF!</v>
      </c>
      <c r="AT645" s="78"/>
    </row>
    <row r="646" spans="1:46" ht="13.8" x14ac:dyDescent="0.3">
      <c r="A646" s="68" t="s">
        <v>2165</v>
      </c>
      <c r="B646" s="69">
        <v>33282</v>
      </c>
      <c r="C646" s="69">
        <v>369</v>
      </c>
      <c r="D646" s="69" t="s">
        <v>25</v>
      </c>
      <c r="E646" s="70" t="s">
        <v>6313</v>
      </c>
      <c r="F646" s="70"/>
      <c r="G646" s="71" t="s">
        <v>7621</v>
      </c>
      <c r="H646" s="69" t="s">
        <v>6315</v>
      </c>
      <c r="I646" s="68" t="s">
        <v>153</v>
      </c>
      <c r="J646" s="68" t="s">
        <v>153</v>
      </c>
      <c r="K646" s="68" t="s">
        <v>89</v>
      </c>
      <c r="L646" s="68" t="s">
        <v>89</v>
      </c>
      <c r="M646" s="68" t="s">
        <v>153</v>
      </c>
      <c r="N646" s="68" t="s">
        <v>184</v>
      </c>
      <c r="O646" s="68" t="s">
        <v>7622</v>
      </c>
      <c r="P646" s="72" t="s">
        <v>191</v>
      </c>
      <c r="Q646" s="68" t="s">
        <v>51</v>
      </c>
      <c r="R646" s="68" t="s">
        <v>31</v>
      </c>
      <c r="S646" s="68">
        <v>26</v>
      </c>
      <c r="T646" s="68">
        <v>30</v>
      </c>
      <c r="U646" s="68">
        <v>-0.15</v>
      </c>
      <c r="V646" s="68">
        <v>90</v>
      </c>
      <c r="W646" s="68">
        <v>93</v>
      </c>
      <c r="X646" s="68">
        <v>-0.03</v>
      </c>
      <c r="Y646" s="68">
        <v>292.33</v>
      </c>
      <c r="Z646" s="68">
        <v>276</v>
      </c>
      <c r="AA646" s="68">
        <v>0.06</v>
      </c>
      <c r="AB646" s="73">
        <v>31613.84</v>
      </c>
      <c r="AC646" s="73">
        <v>29826.36</v>
      </c>
      <c r="AD646" s="73">
        <v>32378.84</v>
      </c>
      <c r="AE646" s="73">
        <v>29826.36</v>
      </c>
      <c r="AF646" s="73"/>
      <c r="AG646" s="73">
        <f>IFERROR(VLOOKUP(J646,'Roll ups'!D:E,2,FALSE),0)</f>
        <v>10875997.040000001</v>
      </c>
      <c r="AH646" s="74">
        <f>IF(Table2[[#This Row],[CATEGORY TTL LOOKUP]]=0,0,IF(Table2[[#This Row],[CATEGORY TTL LOOKUP]]&gt;0,SUM(AB646/AG646)))</f>
        <v>2.9067532736290628E-3</v>
      </c>
      <c r="AI646" s="74" t="str">
        <f>IFERROR(IF(AH646&lt;#REF!,"STRIKE",IF(AH646&gt;=#REF!,"GOOD")),"NO DATA")</f>
        <v>NO DATA</v>
      </c>
      <c r="AJ646" s="75">
        <f>IFERROR(VLOOKUP(K646,'Roll ups'!H:I,2,FALSE),0)</f>
        <v>75793138.070000067</v>
      </c>
      <c r="AK646" s="76">
        <f>IF(Table2[[#This Row],[PRICE TIER LOOKUP]]=0,0,IF(Table2[[#This Row],[PRICE TIER LOOKUP]]&gt;0,SUM(AB646/AJ646)))</f>
        <v>4.1710688863156041E-4</v>
      </c>
      <c r="AL646" s="74" t="e">
        <f>IF(AK646&lt;#REF!,"STRIKE",IF(AK646&gt;=#REF!,"GOOD"))</f>
        <v>#REF!</v>
      </c>
      <c r="AM646" s="75">
        <f>VLOOKUP(H646,'Roll ups'!A:B,2,FALSE)</f>
        <v>325145452.83999985</v>
      </c>
      <c r="AN646" s="77">
        <f t="shared" ref="AN646:AN709" si="22">AB646/AM646</f>
        <v>9.7229838903995953E-5</v>
      </c>
      <c r="AO646" s="74" t="str">
        <f>IFERROR(VLOOKUP(Table2[[#This Row],[Product Name]],'Roll ups'!L:P,5,FALSE),"GOOD")</f>
        <v>GOOD</v>
      </c>
      <c r="AP646" s="74">
        <f>Table2[[#This Row],[Retail Dollar Vol Current 12 Mths]]/Table2[[#This Row],[SHELF SALES  LOOKUP]]</f>
        <v>9.9582632071847657E-5</v>
      </c>
      <c r="AQ646" s="69">
        <f t="shared" ref="AQ646:AQ709" si="23">COUNTIF(AG646:AO646,"Strike")</f>
        <v>0</v>
      </c>
      <c r="AR64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646" s="69" t="e">
        <f>IF(Table2[[#This Row],[Shelf Dollar Vol Current 12 Mths]]&gt;#REF!,"MEETS $ CRITERIA",IF(Table2[[#This Row],[Shelf Dollar Vol Current 12 Mths]]&lt;#REF!+1,"DOES NOT MEET $ CRITERIA"))</f>
        <v>#REF!</v>
      </c>
      <c r="AT646" s="78"/>
    </row>
    <row r="647" spans="1:46" ht="13.8" x14ac:dyDescent="0.3">
      <c r="A647" s="68" t="s">
        <v>1641</v>
      </c>
      <c r="B647" s="69">
        <v>33284</v>
      </c>
      <c r="C647" s="69">
        <v>360</v>
      </c>
      <c r="D647" s="69" t="s">
        <v>25</v>
      </c>
      <c r="E647" s="70" t="s">
        <v>6313</v>
      </c>
      <c r="F647" s="70"/>
      <c r="G647" s="71" t="s">
        <v>7623</v>
      </c>
      <c r="H647" s="69" t="s">
        <v>6315</v>
      </c>
      <c r="I647" s="68" t="s">
        <v>153</v>
      </c>
      <c r="J647" s="68" t="s">
        <v>153</v>
      </c>
      <c r="K647" s="68" t="s">
        <v>89</v>
      </c>
      <c r="L647" s="68" t="s">
        <v>89</v>
      </c>
      <c r="M647" s="68" t="s">
        <v>153</v>
      </c>
      <c r="N647" s="68" t="s">
        <v>184</v>
      </c>
      <c r="O647" s="68" t="s">
        <v>7624</v>
      </c>
      <c r="P647" s="72" t="s">
        <v>191</v>
      </c>
      <c r="Q647" s="68" t="s">
        <v>51</v>
      </c>
      <c r="R647" s="68" t="s">
        <v>31</v>
      </c>
      <c r="S647" s="68">
        <v>49</v>
      </c>
      <c r="T647" s="68">
        <v>34.14</v>
      </c>
      <c r="U647" s="68">
        <v>0.3</v>
      </c>
      <c r="V647" s="68">
        <v>138.75</v>
      </c>
      <c r="W647" s="68">
        <v>141.88</v>
      </c>
      <c r="X647" s="68">
        <v>-0.02</v>
      </c>
      <c r="Y647" s="68">
        <v>569.01</v>
      </c>
      <c r="Z647" s="68">
        <v>615.49</v>
      </c>
      <c r="AA647" s="68">
        <v>-0.08</v>
      </c>
      <c r="AB647" s="73">
        <v>43781.13</v>
      </c>
      <c r="AC647" s="73">
        <v>47360.160000000003</v>
      </c>
      <c r="AD647" s="73">
        <v>43781.13</v>
      </c>
      <c r="AE647" s="73">
        <v>47360.160000000003</v>
      </c>
      <c r="AF647" s="73"/>
      <c r="AG647" s="73">
        <f>IFERROR(VLOOKUP(J647,'Roll ups'!D:E,2,FALSE),0)</f>
        <v>10875997.040000001</v>
      </c>
      <c r="AH647" s="74">
        <f>IF(Table2[[#This Row],[CATEGORY TTL LOOKUP]]=0,0,IF(Table2[[#This Row],[CATEGORY TTL LOOKUP]]&gt;0,SUM(AB647/AG647)))</f>
        <v>4.025481970892481E-3</v>
      </c>
      <c r="AI647" s="74" t="str">
        <f>IFERROR(IF(AH647&lt;#REF!,"STRIKE",IF(AH647&gt;=#REF!,"GOOD")),"NO DATA")</f>
        <v>NO DATA</v>
      </c>
      <c r="AJ647" s="75">
        <f>IFERROR(VLOOKUP(K647,'Roll ups'!H:I,2,FALSE),0)</f>
        <v>75793138.070000067</v>
      </c>
      <c r="AK647" s="76">
        <f>IF(Table2[[#This Row],[PRICE TIER LOOKUP]]=0,0,IF(Table2[[#This Row],[PRICE TIER LOOKUP]]&gt;0,SUM(AB647/AJ647)))</f>
        <v>5.7763975888642019E-4</v>
      </c>
      <c r="AL647" s="74" t="e">
        <f>IF(AK647&lt;#REF!,"STRIKE",IF(AK647&gt;=#REF!,"GOOD"))</f>
        <v>#REF!</v>
      </c>
      <c r="AM647" s="75">
        <f>VLOOKUP(H647,'Roll ups'!A:B,2,FALSE)</f>
        <v>325145452.83999985</v>
      </c>
      <c r="AN647" s="77">
        <f t="shared" si="22"/>
        <v>1.3465090659454544E-4</v>
      </c>
      <c r="AO647" s="74" t="str">
        <f>IFERROR(VLOOKUP(Table2[[#This Row],[Product Name]],'Roll ups'!L:P,5,FALSE),"GOOD")</f>
        <v>GOOD</v>
      </c>
      <c r="AP647" s="74">
        <f>Table2[[#This Row],[Retail Dollar Vol Current 12 Mths]]/Table2[[#This Row],[SHELF SALES  LOOKUP]]</f>
        <v>1.3465090659454544E-4</v>
      </c>
      <c r="AQ647" s="69">
        <f t="shared" si="23"/>
        <v>0</v>
      </c>
      <c r="AR64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647" s="69" t="e">
        <f>IF(Table2[[#This Row],[Shelf Dollar Vol Current 12 Mths]]&gt;#REF!,"MEETS $ CRITERIA",IF(Table2[[#This Row],[Shelf Dollar Vol Current 12 Mths]]&lt;#REF!+1,"DOES NOT MEET $ CRITERIA"))</f>
        <v>#REF!</v>
      </c>
      <c r="AT647" s="78"/>
    </row>
    <row r="648" spans="1:46" ht="13.8" x14ac:dyDescent="0.3">
      <c r="A648" s="68" t="s">
        <v>1169</v>
      </c>
      <c r="B648" s="69">
        <v>15526</v>
      </c>
      <c r="C648" s="69">
        <v>266</v>
      </c>
      <c r="D648" s="69" t="s">
        <v>25</v>
      </c>
      <c r="E648" s="70" t="s">
        <v>6313</v>
      </c>
      <c r="F648" s="70"/>
      <c r="G648" s="71" t="s">
        <v>1170</v>
      </c>
      <c r="H648" s="69" t="s">
        <v>6315</v>
      </c>
      <c r="I648" s="68" t="s">
        <v>721</v>
      </c>
      <c r="J648" s="68" t="s">
        <v>228</v>
      </c>
      <c r="K648" s="68" t="s">
        <v>228</v>
      </c>
      <c r="L648" s="68" t="s">
        <v>6320</v>
      </c>
      <c r="M648" s="68" t="s">
        <v>228</v>
      </c>
      <c r="N648" s="68" t="s">
        <v>228</v>
      </c>
      <c r="O648" s="68" t="s">
        <v>7625</v>
      </c>
      <c r="P648" s="72" t="s">
        <v>6357</v>
      </c>
      <c r="Q648" s="68" t="s">
        <v>128</v>
      </c>
      <c r="R648" s="68" t="s">
        <v>60</v>
      </c>
      <c r="S648" s="68">
        <v>9</v>
      </c>
      <c r="T648" s="68">
        <v>12</v>
      </c>
      <c r="U648" s="68">
        <v>-0.33</v>
      </c>
      <c r="V648" s="68">
        <v>17</v>
      </c>
      <c r="W648" s="68">
        <v>18</v>
      </c>
      <c r="X648" s="68">
        <v>-0.06</v>
      </c>
      <c r="Y648" s="68">
        <v>69</v>
      </c>
      <c r="Z648" s="68">
        <v>93.42</v>
      </c>
      <c r="AA648" s="68">
        <v>-0.35</v>
      </c>
      <c r="AB648" s="73">
        <v>19966.68</v>
      </c>
      <c r="AC648" s="73">
        <v>26863.08</v>
      </c>
      <c r="AD648" s="73">
        <v>21784.68</v>
      </c>
      <c r="AE648" s="73">
        <v>29496.15</v>
      </c>
      <c r="AF648" s="73"/>
      <c r="AG648" s="73">
        <f>IFERROR(VLOOKUP(J648,'Roll ups'!D:E,2,FALSE),0)</f>
        <v>3903414.0300000003</v>
      </c>
      <c r="AH648" s="74">
        <f>IF(Table2[[#This Row],[CATEGORY TTL LOOKUP]]=0,0,IF(Table2[[#This Row],[CATEGORY TTL LOOKUP]]&gt;0,SUM(AB648/AG648)))</f>
        <v>5.1151837459578941E-3</v>
      </c>
      <c r="AI648" s="74" t="str">
        <f>IFERROR(IF(AH648&lt;#REF!,"STRIKE",IF(AH648&gt;=#REF!,"GOOD")),"NO DATA")</f>
        <v>NO DATA</v>
      </c>
      <c r="AJ648" s="75">
        <f>IFERROR(VLOOKUP(K648,'Roll ups'!H:I,2,FALSE),0)</f>
        <v>3903414.0300000003</v>
      </c>
      <c r="AK648" s="76">
        <f>IF(Table2[[#This Row],[PRICE TIER LOOKUP]]=0,0,IF(Table2[[#This Row],[PRICE TIER LOOKUP]]&gt;0,SUM(AB648/AJ648)))</f>
        <v>5.1151837459578941E-3</v>
      </c>
      <c r="AL648" s="74" t="e">
        <f>IF(AK648&lt;#REF!,"STRIKE",IF(AK648&gt;=#REF!,"GOOD"))</f>
        <v>#REF!</v>
      </c>
      <c r="AM648" s="75">
        <f>VLOOKUP(H648,'Roll ups'!A:B,2,FALSE)</f>
        <v>325145452.83999985</v>
      </c>
      <c r="AN648" s="77">
        <f t="shared" si="22"/>
        <v>6.1408455279321898E-5</v>
      </c>
      <c r="AO648" s="74" t="str">
        <f>IFERROR(VLOOKUP(Table2[[#This Row],[Product Name]],'Roll ups'!L:P,5,FALSE),"GOOD")</f>
        <v>GOOD</v>
      </c>
      <c r="AP648" s="74">
        <f>Table2[[#This Row],[Retail Dollar Vol Current 12 Mths]]/Table2[[#This Row],[SHELF SALES  LOOKUP]]</f>
        <v>6.6999799042922418E-5</v>
      </c>
      <c r="AQ648" s="69">
        <f t="shared" si="23"/>
        <v>0</v>
      </c>
      <c r="AR64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648" s="69" t="e">
        <f>IF(Table2[[#This Row],[Shelf Dollar Vol Current 12 Mths]]&gt;#REF!,"MEETS $ CRITERIA",IF(Table2[[#This Row],[Shelf Dollar Vol Current 12 Mths]]&lt;#REF!+1,"DOES NOT MEET $ CRITERIA"))</f>
        <v>#REF!</v>
      </c>
      <c r="AT648" s="78"/>
    </row>
    <row r="649" spans="1:46" ht="13.8" x14ac:dyDescent="0.3">
      <c r="A649" s="68" t="s">
        <v>1220</v>
      </c>
      <c r="B649" s="69">
        <v>15621</v>
      </c>
      <c r="C649" s="69">
        <v>529</v>
      </c>
      <c r="D649" s="69" t="s">
        <v>25</v>
      </c>
      <c r="E649" s="70" t="s">
        <v>6313</v>
      </c>
      <c r="F649" s="70"/>
      <c r="G649" s="71" t="s">
        <v>7626</v>
      </c>
      <c r="H649" s="69" t="s">
        <v>6315</v>
      </c>
      <c r="I649" s="68" t="s">
        <v>721</v>
      </c>
      <c r="J649" s="68" t="s">
        <v>228</v>
      </c>
      <c r="K649" s="68" t="s">
        <v>228</v>
      </c>
      <c r="L649" s="68" t="s">
        <v>132</v>
      </c>
      <c r="M649" s="68" t="s">
        <v>228</v>
      </c>
      <c r="N649" s="68" t="s">
        <v>712</v>
      </c>
      <c r="O649" s="68" t="s">
        <v>7627</v>
      </c>
      <c r="P649" s="72" t="s">
        <v>6357</v>
      </c>
      <c r="Q649" s="68" t="s">
        <v>51</v>
      </c>
      <c r="R649" s="68" t="s">
        <v>31</v>
      </c>
      <c r="S649" s="68">
        <v>18</v>
      </c>
      <c r="T649" s="68">
        <v>12.67</v>
      </c>
      <c r="U649" s="68">
        <v>0.3</v>
      </c>
      <c r="V649" s="68">
        <v>56.69</v>
      </c>
      <c r="W649" s="68">
        <v>42.01</v>
      </c>
      <c r="X649" s="68">
        <v>0.26</v>
      </c>
      <c r="Y649" s="68">
        <v>292.76</v>
      </c>
      <c r="Z649" s="68">
        <v>463.43</v>
      </c>
      <c r="AA649" s="68">
        <v>-0.57999999999999996</v>
      </c>
      <c r="AB649" s="73">
        <v>100368</v>
      </c>
      <c r="AC649" s="73">
        <v>128254.26</v>
      </c>
      <c r="AD649" s="73">
        <v>107023.2</v>
      </c>
      <c r="AE649" s="73">
        <v>145114.26</v>
      </c>
      <c r="AF649" s="73"/>
      <c r="AG649" s="73">
        <f>IFERROR(VLOOKUP(J649,'Roll ups'!D:E,2,FALSE),0)</f>
        <v>3903414.0300000003</v>
      </c>
      <c r="AH649" s="74">
        <f>IF(Table2[[#This Row],[CATEGORY TTL LOOKUP]]=0,0,IF(Table2[[#This Row],[CATEGORY TTL LOOKUP]]&gt;0,SUM(AB649/AG649)))</f>
        <v>2.5712875761734144E-2</v>
      </c>
      <c r="AI649" s="74" t="str">
        <f>IFERROR(IF(AH649&lt;#REF!,"STRIKE",IF(AH649&gt;=#REF!,"GOOD")),"NO DATA")</f>
        <v>NO DATA</v>
      </c>
      <c r="AJ649" s="75">
        <f>IFERROR(VLOOKUP(K649,'Roll ups'!H:I,2,FALSE),0)</f>
        <v>3903414.0300000003</v>
      </c>
      <c r="AK649" s="76">
        <f>IF(Table2[[#This Row],[PRICE TIER LOOKUP]]=0,0,IF(Table2[[#This Row],[PRICE TIER LOOKUP]]&gt;0,SUM(AB649/AJ649)))</f>
        <v>2.5712875761734144E-2</v>
      </c>
      <c r="AL649" s="74" t="e">
        <f>IF(AK649&lt;#REF!,"STRIKE",IF(AK649&gt;=#REF!,"GOOD"))</f>
        <v>#REF!</v>
      </c>
      <c r="AM649" s="75">
        <f>VLOOKUP(H649,'Roll ups'!A:B,2,FALSE)</f>
        <v>325145452.83999985</v>
      </c>
      <c r="AN649" s="77">
        <f t="shared" si="22"/>
        <v>3.0868646362214352E-4</v>
      </c>
      <c r="AO649" s="74" t="str">
        <f>IFERROR(VLOOKUP(Table2[[#This Row],[Product Name]],'Roll ups'!L:P,5,FALSE),"GOOD")</f>
        <v>GOOD</v>
      </c>
      <c r="AP649" s="74">
        <f>Table2[[#This Row],[Retail Dollar Vol Current 12 Mths]]/Table2[[#This Row],[SHELF SALES  LOOKUP]]</f>
        <v>3.2915484151846593E-4</v>
      </c>
      <c r="AQ649" s="69">
        <f t="shared" si="23"/>
        <v>0</v>
      </c>
      <c r="AR64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649" s="69" t="e">
        <f>IF(Table2[[#This Row],[Shelf Dollar Vol Current 12 Mths]]&gt;#REF!,"MEETS $ CRITERIA",IF(Table2[[#This Row],[Shelf Dollar Vol Current 12 Mths]]&lt;#REF!+1,"DOES NOT MEET $ CRITERIA"))</f>
        <v>#REF!</v>
      </c>
      <c r="AT649" s="78"/>
    </row>
    <row r="650" spans="1:46" ht="13.8" x14ac:dyDescent="0.3">
      <c r="A650" s="68" t="s">
        <v>1199</v>
      </c>
      <c r="B650" s="69">
        <v>15626</v>
      </c>
      <c r="C650" s="69">
        <v>1412</v>
      </c>
      <c r="D650" s="69" t="s">
        <v>25</v>
      </c>
      <c r="E650" s="70" t="s">
        <v>6313</v>
      </c>
      <c r="F650" s="70"/>
      <c r="G650" s="71" t="s">
        <v>7628</v>
      </c>
      <c r="H650" s="69" t="s">
        <v>6315</v>
      </c>
      <c r="I650" s="68" t="s">
        <v>721</v>
      </c>
      <c r="J650" s="68" t="s">
        <v>228</v>
      </c>
      <c r="K650" s="68" t="s">
        <v>228</v>
      </c>
      <c r="L650" s="68" t="s">
        <v>132</v>
      </c>
      <c r="M650" s="68" t="s">
        <v>228</v>
      </c>
      <c r="N650" s="68" t="s">
        <v>712</v>
      </c>
      <c r="O650" s="68" t="s">
        <v>7629</v>
      </c>
      <c r="P650" s="72" t="s">
        <v>6357</v>
      </c>
      <c r="Q650" s="68" t="s">
        <v>51</v>
      </c>
      <c r="R650" s="68" t="s">
        <v>31</v>
      </c>
      <c r="S650" s="68">
        <v>211</v>
      </c>
      <c r="T650" s="68">
        <v>293</v>
      </c>
      <c r="U650" s="68">
        <v>-0.39</v>
      </c>
      <c r="V650" s="68">
        <v>598.75</v>
      </c>
      <c r="W650" s="68">
        <v>723</v>
      </c>
      <c r="X650" s="68">
        <v>-0.21</v>
      </c>
      <c r="Y650" s="68">
        <v>5439.92</v>
      </c>
      <c r="Z650" s="68">
        <v>5398.42</v>
      </c>
      <c r="AA650" s="68">
        <v>0.01</v>
      </c>
      <c r="AB650" s="73">
        <v>1331783.42</v>
      </c>
      <c r="AC650" s="73">
        <v>1442614.25</v>
      </c>
      <c r="AD650" s="73">
        <v>1557556.94</v>
      </c>
      <c r="AE650" s="73">
        <v>1526733.29</v>
      </c>
      <c r="AF650" s="73"/>
      <c r="AG650" s="73">
        <f>IFERROR(VLOOKUP(J650,'Roll ups'!D:E,2,FALSE),0)</f>
        <v>3903414.0300000003</v>
      </c>
      <c r="AH650" s="74">
        <f>IF(Table2[[#This Row],[CATEGORY TTL LOOKUP]]=0,0,IF(Table2[[#This Row],[CATEGORY TTL LOOKUP]]&gt;0,SUM(AB650/AG650)))</f>
        <v>0.34118425813005543</v>
      </c>
      <c r="AI650" s="74" t="str">
        <f>IFERROR(IF(AH650&lt;#REF!,"STRIKE",IF(AH650&gt;=#REF!,"GOOD")),"NO DATA")</f>
        <v>NO DATA</v>
      </c>
      <c r="AJ650" s="75">
        <f>IFERROR(VLOOKUP(K650,'Roll ups'!H:I,2,FALSE),0)</f>
        <v>3903414.0300000003</v>
      </c>
      <c r="AK650" s="76">
        <f>IF(Table2[[#This Row],[PRICE TIER LOOKUP]]=0,0,IF(Table2[[#This Row],[PRICE TIER LOOKUP]]&gt;0,SUM(AB650/AJ650)))</f>
        <v>0.34118425813005543</v>
      </c>
      <c r="AL650" s="74" t="e">
        <f>IF(AK650&lt;#REF!,"STRIKE",IF(AK650&gt;=#REF!,"GOOD"))</f>
        <v>#REF!</v>
      </c>
      <c r="AM650" s="75">
        <f>VLOOKUP(H650,'Roll ups'!A:B,2,FALSE)</f>
        <v>325145452.83999985</v>
      </c>
      <c r="AN650" s="77">
        <f t="shared" si="22"/>
        <v>4.0959620021361774E-3</v>
      </c>
      <c r="AO650" s="74" t="str">
        <f>IFERROR(VLOOKUP(Table2[[#This Row],[Product Name]],'Roll ups'!L:P,5,FALSE),"GOOD")</f>
        <v>GOOD</v>
      </c>
      <c r="AP650" s="74">
        <f>Table2[[#This Row],[Retail Dollar Vol Current 12 Mths]]/Table2[[#This Row],[SHELF SALES  LOOKUP]]</f>
        <v>4.7903389895058903E-3</v>
      </c>
      <c r="AQ650" s="69">
        <f t="shared" si="23"/>
        <v>0</v>
      </c>
      <c r="AR65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650" s="69" t="e">
        <f>IF(Table2[[#This Row],[Shelf Dollar Vol Current 12 Mths]]&gt;#REF!,"MEETS $ CRITERIA",IF(Table2[[#This Row],[Shelf Dollar Vol Current 12 Mths]]&lt;#REF!+1,"DOES NOT MEET $ CRITERIA"))</f>
        <v>#REF!</v>
      </c>
      <c r="AT650" s="78"/>
    </row>
    <row r="651" spans="1:46" ht="13.8" x14ac:dyDescent="0.3">
      <c r="A651" s="68" t="s">
        <v>1202</v>
      </c>
      <c r="B651" s="69">
        <v>15627</v>
      </c>
      <c r="C651" s="69">
        <v>531</v>
      </c>
      <c r="D651" s="69" t="s">
        <v>25</v>
      </c>
      <c r="E651" s="70" t="s">
        <v>6313</v>
      </c>
      <c r="F651" s="70"/>
      <c r="G651" s="71" t="s">
        <v>7630</v>
      </c>
      <c r="H651" s="69" t="s">
        <v>6315</v>
      </c>
      <c r="I651" s="68" t="s">
        <v>721</v>
      </c>
      <c r="J651" s="68" t="s">
        <v>228</v>
      </c>
      <c r="K651" s="68" t="s">
        <v>228</v>
      </c>
      <c r="L651" s="68" t="s">
        <v>132</v>
      </c>
      <c r="M651" s="68" t="s">
        <v>228</v>
      </c>
      <c r="N651" s="68" t="s">
        <v>712</v>
      </c>
      <c r="O651" s="68" t="s">
        <v>7631</v>
      </c>
      <c r="P651" s="72" t="s">
        <v>6357</v>
      </c>
      <c r="Q651" s="68" t="s">
        <v>51</v>
      </c>
      <c r="R651" s="68" t="s">
        <v>31</v>
      </c>
      <c r="S651" s="68">
        <v>286</v>
      </c>
      <c r="T651" s="68">
        <v>303.76</v>
      </c>
      <c r="U651" s="68">
        <v>-0.06</v>
      </c>
      <c r="V651" s="68">
        <v>884.05</v>
      </c>
      <c r="W651" s="68">
        <v>930.51</v>
      </c>
      <c r="X651" s="68">
        <v>-0.05</v>
      </c>
      <c r="Y651" s="68">
        <v>3411.03</v>
      </c>
      <c r="Z651" s="68">
        <v>3795.96</v>
      </c>
      <c r="AA651" s="68">
        <v>-0.11</v>
      </c>
      <c r="AB651" s="73">
        <v>897697.24</v>
      </c>
      <c r="AC651" s="73">
        <v>977828.56</v>
      </c>
      <c r="AD651" s="73">
        <v>897697.24</v>
      </c>
      <c r="AE651" s="73">
        <v>977828.56</v>
      </c>
      <c r="AF651" s="73"/>
      <c r="AG651" s="73">
        <f>IFERROR(VLOOKUP(J651,'Roll ups'!D:E,2,FALSE),0)</f>
        <v>3903414.0300000003</v>
      </c>
      <c r="AH651" s="74">
        <f>IF(Table2[[#This Row],[CATEGORY TTL LOOKUP]]=0,0,IF(Table2[[#This Row],[CATEGORY TTL LOOKUP]]&gt;0,SUM(AB651/AG651)))</f>
        <v>0.22997745898863819</v>
      </c>
      <c r="AI651" s="74" t="str">
        <f>IFERROR(IF(AH651&lt;#REF!,"STRIKE",IF(AH651&gt;=#REF!,"GOOD")),"NO DATA")</f>
        <v>NO DATA</v>
      </c>
      <c r="AJ651" s="75">
        <f>IFERROR(VLOOKUP(K651,'Roll ups'!H:I,2,FALSE),0)</f>
        <v>3903414.0300000003</v>
      </c>
      <c r="AK651" s="76">
        <f>IF(Table2[[#This Row],[PRICE TIER LOOKUP]]=0,0,IF(Table2[[#This Row],[PRICE TIER LOOKUP]]&gt;0,SUM(AB651/AJ651)))</f>
        <v>0.22997745898863819</v>
      </c>
      <c r="AL651" s="74" t="e">
        <f>IF(AK651&lt;#REF!,"STRIKE",IF(AK651&gt;=#REF!,"GOOD"))</f>
        <v>#REF!</v>
      </c>
      <c r="AM651" s="75">
        <f>VLOOKUP(H651,'Roll ups'!A:B,2,FALSE)</f>
        <v>325145452.83999985</v>
      </c>
      <c r="AN651" s="77">
        <f t="shared" si="22"/>
        <v>2.7609097164331127E-3</v>
      </c>
      <c r="AO651" s="74" t="str">
        <f>IFERROR(VLOOKUP(Table2[[#This Row],[Product Name]],'Roll ups'!L:P,5,FALSE),"GOOD")</f>
        <v>GOOD</v>
      </c>
      <c r="AP651" s="74">
        <f>Table2[[#This Row],[Retail Dollar Vol Current 12 Mths]]/Table2[[#This Row],[SHELF SALES  LOOKUP]]</f>
        <v>2.7609097164331127E-3</v>
      </c>
      <c r="AQ651" s="69">
        <f t="shared" si="23"/>
        <v>0</v>
      </c>
      <c r="AR65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651" s="69" t="e">
        <f>IF(Table2[[#This Row],[Shelf Dollar Vol Current 12 Mths]]&gt;#REF!,"MEETS $ CRITERIA",IF(Table2[[#This Row],[Shelf Dollar Vol Current 12 Mths]]&lt;#REF!+1,"DOES NOT MEET $ CRITERIA"))</f>
        <v>#REF!</v>
      </c>
      <c r="AT651" s="78"/>
    </row>
    <row r="652" spans="1:46" ht="13.8" x14ac:dyDescent="0.3">
      <c r="A652" s="68" t="s">
        <v>1205</v>
      </c>
      <c r="B652" s="69">
        <v>15628</v>
      </c>
      <c r="C652" s="69">
        <v>555</v>
      </c>
      <c r="D652" s="69" t="s">
        <v>25</v>
      </c>
      <c r="E652" s="70" t="s">
        <v>6313</v>
      </c>
      <c r="F652" s="70"/>
      <c r="G652" s="71" t="s">
        <v>7632</v>
      </c>
      <c r="H652" s="69" t="s">
        <v>6315</v>
      </c>
      <c r="I652" s="68" t="s">
        <v>721</v>
      </c>
      <c r="J652" s="68" t="s">
        <v>228</v>
      </c>
      <c r="K652" s="68" t="s">
        <v>228</v>
      </c>
      <c r="L652" s="68" t="s">
        <v>132</v>
      </c>
      <c r="M652" s="68" t="s">
        <v>228</v>
      </c>
      <c r="N652" s="68" t="s">
        <v>712</v>
      </c>
      <c r="O652" s="68" t="s">
        <v>7633</v>
      </c>
      <c r="P652" s="72" t="s">
        <v>6357</v>
      </c>
      <c r="Q652" s="68" t="s">
        <v>51</v>
      </c>
      <c r="R652" s="68" t="s">
        <v>31</v>
      </c>
      <c r="S652" s="68">
        <v>61</v>
      </c>
      <c r="T652" s="68">
        <v>91.79</v>
      </c>
      <c r="U652" s="68">
        <v>-0.51</v>
      </c>
      <c r="V652" s="68">
        <v>492.76</v>
      </c>
      <c r="W652" s="68">
        <v>582.79</v>
      </c>
      <c r="X652" s="68">
        <v>-0.18</v>
      </c>
      <c r="Y652" s="68">
        <v>2090.44</v>
      </c>
      <c r="Z652" s="68">
        <v>1935.44</v>
      </c>
      <c r="AA652" s="68">
        <v>7.0000000000000007E-2</v>
      </c>
      <c r="AB652" s="73">
        <v>509622.26</v>
      </c>
      <c r="AC652" s="73">
        <v>460568.02</v>
      </c>
      <c r="AD652" s="73">
        <v>536662.88</v>
      </c>
      <c r="AE652" s="73">
        <v>475335.74</v>
      </c>
      <c r="AF652" s="73"/>
      <c r="AG652" s="73">
        <f>IFERROR(VLOOKUP(J652,'Roll ups'!D:E,2,FALSE),0)</f>
        <v>3903414.0300000003</v>
      </c>
      <c r="AH652" s="74">
        <f>IF(Table2[[#This Row],[CATEGORY TTL LOOKUP]]=0,0,IF(Table2[[#This Row],[CATEGORY TTL LOOKUP]]&gt;0,SUM(AB652/AG652)))</f>
        <v>0.13055808481581954</v>
      </c>
      <c r="AI652" s="74" t="str">
        <f>IFERROR(IF(AH652&lt;#REF!,"STRIKE",IF(AH652&gt;=#REF!,"GOOD")),"NO DATA")</f>
        <v>NO DATA</v>
      </c>
      <c r="AJ652" s="75">
        <f>IFERROR(VLOOKUP(K652,'Roll ups'!H:I,2,FALSE),0)</f>
        <v>3903414.0300000003</v>
      </c>
      <c r="AK652" s="76">
        <f>IF(Table2[[#This Row],[PRICE TIER LOOKUP]]=0,0,IF(Table2[[#This Row],[PRICE TIER LOOKUP]]&gt;0,SUM(AB652/AJ652)))</f>
        <v>0.13055808481581954</v>
      </c>
      <c r="AL652" s="74" t="e">
        <f>IF(AK652&lt;#REF!,"STRIKE",IF(AK652&gt;=#REF!,"GOOD"))</f>
        <v>#REF!</v>
      </c>
      <c r="AM652" s="75">
        <f>VLOOKUP(H652,'Roll ups'!A:B,2,FALSE)</f>
        <v>325145452.83999985</v>
      </c>
      <c r="AN652" s="77">
        <f t="shared" si="22"/>
        <v>1.56736702158581E-3</v>
      </c>
      <c r="AO652" s="74" t="str">
        <f>IFERROR(VLOOKUP(Table2[[#This Row],[Product Name]],'Roll ups'!L:P,5,FALSE),"GOOD")</f>
        <v>GOOD</v>
      </c>
      <c r="AP652" s="74">
        <f>Table2[[#This Row],[Retail Dollar Vol Current 12 Mths]]/Table2[[#This Row],[SHELF SALES  LOOKUP]]</f>
        <v>1.6505317091550572E-3</v>
      </c>
      <c r="AQ652" s="69">
        <f t="shared" si="23"/>
        <v>0</v>
      </c>
      <c r="AR65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652" s="69" t="e">
        <f>IF(Table2[[#This Row],[Shelf Dollar Vol Current 12 Mths]]&gt;#REF!,"MEETS $ CRITERIA",IF(Table2[[#This Row],[Shelf Dollar Vol Current 12 Mths]]&lt;#REF!+1,"DOES NOT MEET $ CRITERIA"))</f>
        <v>#REF!</v>
      </c>
      <c r="AT652" s="78"/>
    </row>
    <row r="653" spans="1:46" ht="13.8" x14ac:dyDescent="0.3">
      <c r="A653" s="68" t="s">
        <v>1208</v>
      </c>
      <c r="B653" s="69">
        <v>15644</v>
      </c>
      <c r="C653" s="69">
        <v>636</v>
      </c>
      <c r="D653" s="69" t="s">
        <v>25</v>
      </c>
      <c r="E653" s="70" t="s">
        <v>6313</v>
      </c>
      <c r="F653" s="70"/>
      <c r="G653" s="71" t="s">
        <v>7634</v>
      </c>
      <c r="H653" s="69" t="s">
        <v>6315</v>
      </c>
      <c r="I653" s="68" t="s">
        <v>721</v>
      </c>
      <c r="J653" s="68" t="s">
        <v>228</v>
      </c>
      <c r="K653" s="68" t="s">
        <v>228</v>
      </c>
      <c r="L653" s="68" t="s">
        <v>132</v>
      </c>
      <c r="M653" s="68" t="s">
        <v>228</v>
      </c>
      <c r="N653" s="68" t="s">
        <v>712</v>
      </c>
      <c r="O653" s="68" t="s">
        <v>7635</v>
      </c>
      <c r="P653" s="72" t="s">
        <v>6357</v>
      </c>
      <c r="Q653" s="68" t="s">
        <v>51</v>
      </c>
      <c r="R653" s="68" t="s">
        <v>31</v>
      </c>
      <c r="S653" s="68">
        <v>46</v>
      </c>
      <c r="T653" s="68">
        <v>49</v>
      </c>
      <c r="U653" s="68">
        <v>-0.06</v>
      </c>
      <c r="V653" s="68">
        <v>140.08000000000001</v>
      </c>
      <c r="W653" s="68">
        <v>185.5</v>
      </c>
      <c r="X653" s="68">
        <v>-0.32</v>
      </c>
      <c r="Y653" s="68">
        <v>888.13</v>
      </c>
      <c r="Z653" s="68">
        <v>849.17</v>
      </c>
      <c r="AA653" s="68">
        <v>0.04</v>
      </c>
      <c r="AB653" s="73">
        <v>274568.58</v>
      </c>
      <c r="AC653" s="73">
        <v>240365.56</v>
      </c>
      <c r="AD653" s="73">
        <v>288178.74</v>
      </c>
      <c r="AE653" s="73">
        <v>250002.76</v>
      </c>
      <c r="AF653" s="73"/>
      <c r="AG653" s="73">
        <f>IFERROR(VLOOKUP(J653,'Roll ups'!D:E,2,FALSE),0)</f>
        <v>3903414.0300000003</v>
      </c>
      <c r="AH653" s="74">
        <f>IF(Table2[[#This Row],[CATEGORY TTL LOOKUP]]=0,0,IF(Table2[[#This Row],[CATEGORY TTL LOOKUP]]&gt;0,SUM(AB653/AG653)))</f>
        <v>7.0340624358518275E-2</v>
      </c>
      <c r="AI653" s="74" t="str">
        <f>IFERROR(IF(AH653&lt;#REF!,"STRIKE",IF(AH653&gt;=#REF!,"GOOD")),"NO DATA")</f>
        <v>NO DATA</v>
      </c>
      <c r="AJ653" s="75">
        <f>IFERROR(VLOOKUP(K653,'Roll ups'!H:I,2,FALSE),0)</f>
        <v>3903414.0300000003</v>
      </c>
      <c r="AK653" s="76">
        <f>IF(Table2[[#This Row],[PRICE TIER LOOKUP]]=0,0,IF(Table2[[#This Row],[PRICE TIER LOOKUP]]&gt;0,SUM(AB653/AJ653)))</f>
        <v>7.0340624358518275E-2</v>
      </c>
      <c r="AL653" s="74" t="e">
        <f>IF(AK653&lt;#REF!,"STRIKE",IF(AK653&gt;=#REF!,"GOOD"))</f>
        <v>#REF!</v>
      </c>
      <c r="AM653" s="75">
        <f>VLOOKUP(H653,'Roll ups'!A:B,2,FALSE)</f>
        <v>325145452.83999985</v>
      </c>
      <c r="AN653" s="77">
        <f t="shared" si="22"/>
        <v>8.4444846945195293E-4</v>
      </c>
      <c r="AO653" s="74" t="str">
        <f>IFERROR(VLOOKUP(Table2[[#This Row],[Product Name]],'Roll ups'!L:P,5,FALSE),"GOOD")</f>
        <v>GOOD</v>
      </c>
      <c r="AP653" s="74">
        <f>Table2[[#This Row],[Retail Dollar Vol Current 12 Mths]]/Table2[[#This Row],[SHELF SALES  LOOKUP]]</f>
        <v>8.8630715110080062E-4</v>
      </c>
      <c r="AQ653" s="69">
        <f t="shared" si="23"/>
        <v>0</v>
      </c>
      <c r="AR65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653" s="69" t="e">
        <f>IF(Table2[[#This Row],[Shelf Dollar Vol Current 12 Mths]]&gt;#REF!,"MEETS $ CRITERIA",IF(Table2[[#This Row],[Shelf Dollar Vol Current 12 Mths]]&lt;#REF!+1,"DOES NOT MEET $ CRITERIA"))</f>
        <v>#REF!</v>
      </c>
      <c r="AT653" s="78"/>
    </row>
    <row r="654" spans="1:46" ht="13.8" x14ac:dyDescent="0.3">
      <c r="A654" s="68" t="s">
        <v>1211</v>
      </c>
      <c r="B654" s="69">
        <v>15667</v>
      </c>
      <c r="C654" s="69">
        <v>517</v>
      </c>
      <c r="D654" s="69" t="s">
        <v>25</v>
      </c>
      <c r="E654" s="70" t="s">
        <v>6313</v>
      </c>
      <c r="F654" s="70"/>
      <c r="G654" s="71" t="s">
        <v>7636</v>
      </c>
      <c r="H654" s="69" t="s">
        <v>6315</v>
      </c>
      <c r="I654" s="68" t="s">
        <v>721</v>
      </c>
      <c r="J654" s="68" t="s">
        <v>228</v>
      </c>
      <c r="K654" s="68" t="s">
        <v>228</v>
      </c>
      <c r="L654" s="68" t="s">
        <v>6320</v>
      </c>
      <c r="M654" s="68" t="s">
        <v>228</v>
      </c>
      <c r="N654" s="68" t="s">
        <v>712</v>
      </c>
      <c r="O654" s="68" t="s">
        <v>7637</v>
      </c>
      <c r="P654" s="72" t="s">
        <v>6357</v>
      </c>
      <c r="Q654" s="68" t="s">
        <v>51</v>
      </c>
      <c r="R654" s="68" t="s">
        <v>31</v>
      </c>
      <c r="S654" s="68">
        <v>13</v>
      </c>
      <c r="T654" s="68">
        <v>17</v>
      </c>
      <c r="U654" s="68">
        <v>-0.28999999999999998</v>
      </c>
      <c r="V654" s="68">
        <v>41.92</v>
      </c>
      <c r="W654" s="68">
        <v>61</v>
      </c>
      <c r="X654" s="68">
        <v>-0.46</v>
      </c>
      <c r="Y654" s="68">
        <v>299.33</v>
      </c>
      <c r="Z654" s="68">
        <v>331.75</v>
      </c>
      <c r="AA654" s="68">
        <v>-0.11</v>
      </c>
      <c r="AB654" s="73">
        <v>122795.45</v>
      </c>
      <c r="AC654" s="73">
        <v>131900.73000000001</v>
      </c>
      <c r="AD654" s="73">
        <v>129728.6</v>
      </c>
      <c r="AE654" s="73">
        <v>139159.76999999999</v>
      </c>
      <c r="AF654" s="73"/>
      <c r="AG654" s="73">
        <f>IFERROR(VLOOKUP(J654,'Roll ups'!D:E,2,FALSE),0)</f>
        <v>3903414.0300000003</v>
      </c>
      <c r="AH654" s="74">
        <f>IF(Table2[[#This Row],[CATEGORY TTL LOOKUP]]=0,0,IF(Table2[[#This Row],[CATEGORY TTL LOOKUP]]&gt;0,SUM(AB654/AG654)))</f>
        <v>3.1458474314086528E-2</v>
      </c>
      <c r="AI654" s="74" t="str">
        <f>IFERROR(IF(AH654&lt;#REF!,"STRIKE",IF(AH654&gt;=#REF!,"GOOD")),"NO DATA")</f>
        <v>NO DATA</v>
      </c>
      <c r="AJ654" s="75">
        <f>IFERROR(VLOOKUP(K654,'Roll ups'!H:I,2,FALSE),0)</f>
        <v>3903414.0300000003</v>
      </c>
      <c r="AK654" s="76">
        <f>IF(Table2[[#This Row],[PRICE TIER LOOKUP]]=0,0,IF(Table2[[#This Row],[PRICE TIER LOOKUP]]&gt;0,SUM(AB654/AJ654)))</f>
        <v>3.1458474314086528E-2</v>
      </c>
      <c r="AL654" s="74" t="e">
        <f>IF(AK654&lt;#REF!,"STRIKE",IF(AK654&gt;=#REF!,"GOOD"))</f>
        <v>#REF!</v>
      </c>
      <c r="AM654" s="75">
        <f>VLOOKUP(H654,'Roll ups'!A:B,2,FALSE)</f>
        <v>325145452.83999985</v>
      </c>
      <c r="AN654" s="77">
        <f t="shared" si="22"/>
        <v>3.7766313176898757E-4</v>
      </c>
      <c r="AO654" s="74" t="str">
        <f>IFERROR(VLOOKUP(Table2[[#This Row],[Product Name]],'Roll ups'!L:P,5,FALSE),"GOOD")</f>
        <v>GOOD</v>
      </c>
      <c r="AP654" s="74">
        <f>Table2[[#This Row],[Retail Dollar Vol Current 12 Mths]]/Table2[[#This Row],[SHELF SALES  LOOKUP]]</f>
        <v>3.9898635784962948E-4</v>
      </c>
      <c r="AQ654" s="69">
        <f t="shared" si="23"/>
        <v>0</v>
      </c>
      <c r="AR65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654" s="69" t="e">
        <f>IF(Table2[[#This Row],[Shelf Dollar Vol Current 12 Mths]]&gt;#REF!,"MEETS $ CRITERIA",IF(Table2[[#This Row],[Shelf Dollar Vol Current 12 Mths]]&lt;#REF!+1,"DOES NOT MEET $ CRITERIA"))</f>
        <v>#REF!</v>
      </c>
      <c r="AT654" s="78"/>
    </row>
    <row r="655" spans="1:46" ht="13.8" x14ac:dyDescent="0.3">
      <c r="A655" s="68" t="s">
        <v>1226</v>
      </c>
      <c r="B655" s="69">
        <v>15778</v>
      </c>
      <c r="C655" s="69">
        <v>149</v>
      </c>
      <c r="D655" s="69" t="s">
        <v>25</v>
      </c>
      <c r="E655" s="70" t="s">
        <v>6313</v>
      </c>
      <c r="F655" s="70"/>
      <c r="G655" s="71" t="s">
        <v>1227</v>
      </c>
      <c r="H655" s="69" t="s">
        <v>6315</v>
      </c>
      <c r="I655" s="68" t="s">
        <v>721</v>
      </c>
      <c r="J655" s="68" t="s">
        <v>228</v>
      </c>
      <c r="K655" s="68" t="s">
        <v>228</v>
      </c>
      <c r="L655" s="68" t="s">
        <v>132</v>
      </c>
      <c r="M655" s="68" t="s">
        <v>228</v>
      </c>
      <c r="N655" s="68" t="s">
        <v>228</v>
      </c>
      <c r="O655" s="68" t="s">
        <v>7638</v>
      </c>
      <c r="P655" s="72" t="s">
        <v>6357</v>
      </c>
      <c r="Q655" s="68" t="s">
        <v>128</v>
      </c>
      <c r="R655" s="68" t="s">
        <v>60</v>
      </c>
      <c r="S655" s="68">
        <v>37</v>
      </c>
      <c r="T655" s="68">
        <v>16.34</v>
      </c>
      <c r="U655" s="68">
        <v>0.56000000000000005</v>
      </c>
      <c r="V655" s="68">
        <v>63.4</v>
      </c>
      <c r="W655" s="68">
        <v>35.590000000000003</v>
      </c>
      <c r="X655" s="68">
        <v>0.44</v>
      </c>
      <c r="Y655" s="68">
        <v>323.97000000000003</v>
      </c>
      <c r="Z655" s="68">
        <v>252.99</v>
      </c>
      <c r="AA655" s="68">
        <v>0.22</v>
      </c>
      <c r="AB655" s="73">
        <v>49627.98</v>
      </c>
      <c r="AC655" s="73">
        <v>38147.61</v>
      </c>
      <c r="AD655" s="73">
        <v>54880.98</v>
      </c>
      <c r="AE655" s="73">
        <v>42028.71</v>
      </c>
      <c r="AF655" s="73"/>
      <c r="AG655" s="73">
        <f>IFERROR(VLOOKUP(J655,'Roll ups'!D:E,2,FALSE),0)</f>
        <v>3903414.0300000003</v>
      </c>
      <c r="AH655" s="74">
        <f>IF(Table2[[#This Row],[CATEGORY TTL LOOKUP]]=0,0,IF(Table2[[#This Row],[CATEGORY TTL LOOKUP]]&gt;0,SUM(AB655/AG655)))</f>
        <v>1.2713993344948857E-2</v>
      </c>
      <c r="AI655" s="74" t="str">
        <f>IFERROR(IF(AH655&lt;#REF!,"STRIKE",IF(AH655&gt;=#REF!,"GOOD")),"NO DATA")</f>
        <v>NO DATA</v>
      </c>
      <c r="AJ655" s="75">
        <f>IFERROR(VLOOKUP(K655,'Roll ups'!H:I,2,FALSE),0)</f>
        <v>3903414.0300000003</v>
      </c>
      <c r="AK655" s="76">
        <f>IF(Table2[[#This Row],[PRICE TIER LOOKUP]]=0,0,IF(Table2[[#This Row],[PRICE TIER LOOKUP]]&gt;0,SUM(AB655/AJ655)))</f>
        <v>1.2713993344948857E-2</v>
      </c>
      <c r="AL655" s="74" t="e">
        <f>IF(AK655&lt;#REF!,"STRIKE",IF(AK655&gt;=#REF!,"GOOD"))</f>
        <v>#REF!</v>
      </c>
      <c r="AM655" s="75">
        <f>VLOOKUP(H655,'Roll ups'!A:B,2,FALSE)</f>
        <v>325145452.83999985</v>
      </c>
      <c r="AN655" s="77">
        <f t="shared" si="22"/>
        <v>1.5263316637683793E-4</v>
      </c>
      <c r="AO655" s="74" t="str">
        <f>IFERROR(VLOOKUP(Table2[[#This Row],[Product Name]],'Roll ups'!L:P,5,FALSE),"GOOD")</f>
        <v>GOOD</v>
      </c>
      <c r="AP655" s="74">
        <f>Table2[[#This Row],[Retail Dollar Vol Current 12 Mths]]/Table2[[#This Row],[SHELF SALES  LOOKUP]]</f>
        <v>1.6878901279608627E-4</v>
      </c>
      <c r="AQ655" s="69">
        <f t="shared" si="23"/>
        <v>0</v>
      </c>
      <c r="AR65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655" s="69" t="e">
        <f>IF(Table2[[#This Row],[Shelf Dollar Vol Current 12 Mths]]&gt;#REF!,"MEETS $ CRITERIA",IF(Table2[[#This Row],[Shelf Dollar Vol Current 12 Mths]]&lt;#REF!+1,"DOES NOT MEET $ CRITERIA"))</f>
        <v>#REF!</v>
      </c>
      <c r="AT655" s="78"/>
    </row>
    <row r="656" spans="1:46" ht="13.8" x14ac:dyDescent="0.3">
      <c r="A656" s="68" t="s">
        <v>7639</v>
      </c>
      <c r="B656" s="69">
        <v>15830</v>
      </c>
      <c r="C656" s="69">
        <v>531</v>
      </c>
      <c r="D656" s="69" t="s">
        <v>25</v>
      </c>
      <c r="E656" s="70" t="s">
        <v>6313</v>
      </c>
      <c r="F656" s="70"/>
      <c r="G656" s="71" t="s">
        <v>7640</v>
      </c>
      <c r="H656" s="69" t="s">
        <v>6315</v>
      </c>
      <c r="I656" s="68" t="s">
        <v>721</v>
      </c>
      <c r="J656" s="68" t="s">
        <v>228</v>
      </c>
      <c r="K656" s="68" t="s">
        <v>228</v>
      </c>
      <c r="L656" s="68" t="s">
        <v>132</v>
      </c>
      <c r="M656" s="68" t="s">
        <v>228</v>
      </c>
      <c r="N656" s="68" t="s">
        <v>228</v>
      </c>
      <c r="O656" s="68" t="s">
        <v>7641</v>
      </c>
      <c r="P656" s="72" t="s">
        <v>6357</v>
      </c>
      <c r="Q656" s="68" t="s">
        <v>128</v>
      </c>
      <c r="R656" s="68" t="s">
        <v>60</v>
      </c>
      <c r="S656" s="68">
        <v>24</v>
      </c>
      <c r="T656" s="68">
        <v>43</v>
      </c>
      <c r="U656" s="68">
        <v>-0.79</v>
      </c>
      <c r="V656" s="68">
        <v>95</v>
      </c>
      <c r="W656" s="68">
        <v>148.5</v>
      </c>
      <c r="X656" s="68">
        <v>-0.56000000000000005</v>
      </c>
      <c r="Y656" s="68">
        <v>542.33000000000004</v>
      </c>
      <c r="Z656" s="68">
        <v>728.25</v>
      </c>
      <c r="AA656" s="68">
        <v>-0.34</v>
      </c>
      <c r="AB656" s="73">
        <v>132442.07999999999</v>
      </c>
      <c r="AC656" s="73">
        <v>177601.06</v>
      </c>
      <c r="AD656" s="73">
        <v>140632.4</v>
      </c>
      <c r="AE656" s="73">
        <v>190580.88</v>
      </c>
      <c r="AF656" s="73"/>
      <c r="AG656" s="73">
        <f>IFERROR(VLOOKUP(J656,'Roll ups'!D:E,2,FALSE),0)</f>
        <v>3903414.0300000003</v>
      </c>
      <c r="AH656" s="74">
        <f>IF(Table2[[#This Row],[CATEGORY TTL LOOKUP]]=0,0,IF(Table2[[#This Row],[CATEGORY TTL LOOKUP]]&gt;0,SUM(AB656/AG656)))</f>
        <v>3.3929805801307729E-2</v>
      </c>
      <c r="AI656" s="74" t="str">
        <f>IFERROR(IF(AH656&lt;#REF!,"STRIKE",IF(AH656&gt;=#REF!,"GOOD")),"NO DATA")</f>
        <v>NO DATA</v>
      </c>
      <c r="AJ656" s="75">
        <f>IFERROR(VLOOKUP(K656,'Roll ups'!H:I,2,FALSE),0)</f>
        <v>3903414.0300000003</v>
      </c>
      <c r="AK656" s="76">
        <f>IF(Table2[[#This Row],[PRICE TIER LOOKUP]]=0,0,IF(Table2[[#This Row],[PRICE TIER LOOKUP]]&gt;0,SUM(AB656/AJ656)))</f>
        <v>3.3929805801307729E-2</v>
      </c>
      <c r="AL656" s="74" t="e">
        <f>IF(AK656&lt;#REF!,"STRIKE",IF(AK656&gt;=#REF!,"GOOD"))</f>
        <v>#REF!</v>
      </c>
      <c r="AM656" s="75">
        <f>VLOOKUP(H656,'Roll ups'!A:B,2,FALSE)</f>
        <v>325145452.83999985</v>
      </c>
      <c r="AN656" s="77">
        <f t="shared" si="22"/>
        <v>4.0733179210466504E-4</v>
      </c>
      <c r="AO656" s="74" t="str">
        <f>IFERROR(VLOOKUP(Table2[[#This Row],[Product Name]],'Roll ups'!L:P,5,FALSE),"GOOD")</f>
        <v>GOOD</v>
      </c>
      <c r="AP656" s="74">
        <f>Table2[[#This Row],[Retail Dollar Vol Current 12 Mths]]/Table2[[#This Row],[SHELF SALES  LOOKUP]]</f>
        <v>4.3252150313540904E-4</v>
      </c>
      <c r="AQ656" s="69">
        <f t="shared" si="23"/>
        <v>0</v>
      </c>
      <c r="AR65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656" s="69" t="e">
        <f>IF(Table2[[#This Row],[Shelf Dollar Vol Current 12 Mths]]&gt;#REF!,"MEETS $ CRITERIA",IF(Table2[[#This Row],[Shelf Dollar Vol Current 12 Mths]]&lt;#REF!+1,"DOES NOT MEET $ CRITERIA"))</f>
        <v>#REF!</v>
      </c>
      <c r="AT656" s="78"/>
    </row>
    <row r="657" spans="1:46" ht="13.8" x14ac:dyDescent="0.3">
      <c r="A657" s="68" t="s">
        <v>1172</v>
      </c>
      <c r="B657" s="69">
        <v>15856</v>
      </c>
      <c r="C657" s="69">
        <v>185</v>
      </c>
      <c r="D657" s="69" t="s">
        <v>25</v>
      </c>
      <c r="E657" s="70" t="s">
        <v>6313</v>
      </c>
      <c r="F657" s="70"/>
      <c r="G657" s="71" t="s">
        <v>1173</v>
      </c>
      <c r="H657" s="69" t="s">
        <v>6315</v>
      </c>
      <c r="I657" s="68" t="s">
        <v>721</v>
      </c>
      <c r="J657" s="68" t="s">
        <v>228</v>
      </c>
      <c r="K657" s="68" t="s">
        <v>228</v>
      </c>
      <c r="L657" s="68" t="s">
        <v>146</v>
      </c>
      <c r="M657" s="68" t="s">
        <v>228</v>
      </c>
      <c r="N657" s="68" t="s">
        <v>228</v>
      </c>
      <c r="O657" s="68" t="s">
        <v>7642</v>
      </c>
      <c r="P657" s="72" t="s">
        <v>6357</v>
      </c>
      <c r="Q657" s="68" t="s">
        <v>51</v>
      </c>
      <c r="R657" s="68" t="s">
        <v>31</v>
      </c>
      <c r="S657" s="68">
        <v>3</v>
      </c>
      <c r="T657" s="68">
        <v>2</v>
      </c>
      <c r="U657" s="68">
        <v>0.2</v>
      </c>
      <c r="V657" s="68">
        <v>12</v>
      </c>
      <c r="W657" s="68">
        <v>15</v>
      </c>
      <c r="X657" s="68">
        <v>-0.25</v>
      </c>
      <c r="Y657" s="68">
        <v>61.42</v>
      </c>
      <c r="Z657" s="68">
        <v>67.83</v>
      </c>
      <c r="AA657" s="68">
        <v>-0.1</v>
      </c>
      <c r="AB657" s="73">
        <v>45627.67</v>
      </c>
      <c r="AC657" s="73">
        <v>50394.74</v>
      </c>
      <c r="AD657" s="73">
        <v>45627.67</v>
      </c>
      <c r="AE657" s="73">
        <v>50394.74</v>
      </c>
      <c r="AF657" s="73"/>
      <c r="AG657" s="73">
        <f>IFERROR(VLOOKUP(J657,'Roll ups'!D:E,2,FALSE),0)</f>
        <v>3903414.0300000003</v>
      </c>
      <c r="AH657" s="74">
        <f>IF(Table2[[#This Row],[CATEGORY TTL LOOKUP]]=0,0,IF(Table2[[#This Row],[CATEGORY TTL LOOKUP]]&gt;0,SUM(AB657/AG657)))</f>
        <v>1.1689169954640963E-2</v>
      </c>
      <c r="AI657" s="74" t="str">
        <f>IFERROR(IF(AH657&lt;#REF!,"STRIKE",IF(AH657&gt;=#REF!,"GOOD")),"NO DATA")</f>
        <v>NO DATA</v>
      </c>
      <c r="AJ657" s="75">
        <f>IFERROR(VLOOKUP(K657,'Roll ups'!H:I,2,FALSE),0)</f>
        <v>3903414.0300000003</v>
      </c>
      <c r="AK657" s="76">
        <f>IF(Table2[[#This Row],[PRICE TIER LOOKUP]]=0,0,IF(Table2[[#This Row],[PRICE TIER LOOKUP]]&gt;0,SUM(AB657/AJ657)))</f>
        <v>1.1689169954640963E-2</v>
      </c>
      <c r="AL657" s="74" t="e">
        <f>IF(AK657&lt;#REF!,"STRIKE",IF(AK657&gt;=#REF!,"GOOD"))</f>
        <v>#REF!</v>
      </c>
      <c r="AM657" s="75">
        <f>VLOOKUP(H657,'Roll ups'!A:B,2,FALSE)</f>
        <v>325145452.83999985</v>
      </c>
      <c r="AN657" s="77">
        <f t="shared" si="22"/>
        <v>1.4033002645881326E-4</v>
      </c>
      <c r="AO657" s="74" t="str">
        <f>IFERROR(VLOOKUP(Table2[[#This Row],[Product Name]],'Roll ups'!L:P,5,FALSE),"GOOD")</f>
        <v>GOOD</v>
      </c>
      <c r="AP657" s="74">
        <f>Table2[[#This Row],[Retail Dollar Vol Current 12 Mths]]/Table2[[#This Row],[SHELF SALES  LOOKUP]]</f>
        <v>1.4033002645881326E-4</v>
      </c>
      <c r="AQ657" s="69">
        <f t="shared" si="23"/>
        <v>0</v>
      </c>
      <c r="AR65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657" s="69" t="e">
        <f>IF(Table2[[#This Row],[Shelf Dollar Vol Current 12 Mths]]&gt;#REF!,"MEETS $ CRITERIA",IF(Table2[[#This Row],[Shelf Dollar Vol Current 12 Mths]]&lt;#REF!+1,"DOES NOT MEET $ CRITERIA"))</f>
        <v>#REF!</v>
      </c>
      <c r="AT657" s="78"/>
    </row>
    <row r="658" spans="1:46" ht="13.8" x14ac:dyDescent="0.3">
      <c r="A658" s="68" t="s">
        <v>7643</v>
      </c>
      <c r="B658" s="69">
        <v>15865</v>
      </c>
      <c r="C658" s="69">
        <v>175</v>
      </c>
      <c r="D658" s="69" t="s">
        <v>25</v>
      </c>
      <c r="E658" s="70" t="s">
        <v>6313</v>
      </c>
      <c r="F658" s="70"/>
      <c r="G658" s="71" t="s">
        <v>724</v>
      </c>
      <c r="H658" s="69" t="s">
        <v>6315</v>
      </c>
      <c r="I658" s="68" t="s">
        <v>721</v>
      </c>
      <c r="J658" s="68" t="s">
        <v>228</v>
      </c>
      <c r="K658" s="68" t="s">
        <v>228</v>
      </c>
      <c r="L658" s="68" t="s">
        <v>132</v>
      </c>
      <c r="M658" s="68" t="s">
        <v>228</v>
      </c>
      <c r="N658" s="68" t="s">
        <v>228</v>
      </c>
      <c r="O658" s="68" t="s">
        <v>7644</v>
      </c>
      <c r="P658" s="72" t="s">
        <v>6357</v>
      </c>
      <c r="Q658" s="68" t="s">
        <v>128</v>
      </c>
      <c r="R658" s="68" t="s">
        <v>60</v>
      </c>
      <c r="S658" s="68">
        <v>4</v>
      </c>
      <c r="T658" s="68">
        <v>14</v>
      </c>
      <c r="U658" s="68">
        <v>-3</v>
      </c>
      <c r="V658" s="68">
        <v>9.5</v>
      </c>
      <c r="W658" s="68">
        <v>21</v>
      </c>
      <c r="X658" s="68">
        <v>-1.21</v>
      </c>
      <c r="Y658" s="68">
        <v>62.5</v>
      </c>
      <c r="Z658" s="68">
        <v>103.5</v>
      </c>
      <c r="AA658" s="68">
        <v>-0.66</v>
      </c>
      <c r="AB658" s="73">
        <v>19403.46</v>
      </c>
      <c r="AC658" s="73">
        <v>28593.48</v>
      </c>
      <c r="AD658" s="73">
        <v>20741.939999999999</v>
      </c>
      <c r="AE658" s="73">
        <v>31495.08</v>
      </c>
      <c r="AF658" s="73"/>
      <c r="AG658" s="73">
        <f>IFERROR(VLOOKUP(J658,'Roll ups'!D:E,2,FALSE),0)</f>
        <v>3903414.0300000003</v>
      </c>
      <c r="AH658" s="74">
        <f>IF(Table2[[#This Row],[CATEGORY TTL LOOKUP]]=0,0,IF(Table2[[#This Row],[CATEGORY TTL LOOKUP]]&gt;0,SUM(AB658/AG658)))</f>
        <v>4.9708946708889087E-3</v>
      </c>
      <c r="AI658" s="74" t="str">
        <f>IFERROR(IF(AH658&lt;#REF!,"STRIKE",IF(AH658&gt;=#REF!,"GOOD")),"NO DATA")</f>
        <v>NO DATA</v>
      </c>
      <c r="AJ658" s="75">
        <f>IFERROR(VLOOKUP(K658,'Roll ups'!H:I,2,FALSE),0)</f>
        <v>3903414.0300000003</v>
      </c>
      <c r="AK658" s="76">
        <f>IF(Table2[[#This Row],[PRICE TIER LOOKUP]]=0,0,IF(Table2[[#This Row],[PRICE TIER LOOKUP]]&gt;0,SUM(AB658/AJ658)))</f>
        <v>4.9708946708889087E-3</v>
      </c>
      <c r="AL658" s="74" t="e">
        <f>IF(AK658&lt;#REF!,"STRIKE",IF(AK658&gt;=#REF!,"GOOD"))</f>
        <v>#REF!</v>
      </c>
      <c r="AM658" s="75">
        <f>VLOOKUP(H658,'Roll ups'!A:B,2,FALSE)</f>
        <v>325145452.83999985</v>
      </c>
      <c r="AN658" s="77">
        <f t="shared" si="22"/>
        <v>5.9676245909390611E-5</v>
      </c>
      <c r="AO658" s="74" t="str">
        <f>IFERROR(VLOOKUP(Table2[[#This Row],[Product Name]],'Roll ups'!L:P,5,FALSE),"GOOD")</f>
        <v>GOOD</v>
      </c>
      <c r="AP658" s="74">
        <f>Table2[[#This Row],[Retail Dollar Vol Current 12 Mths]]/Table2[[#This Row],[SHELF SALES  LOOKUP]]</f>
        <v>6.3792803555542434E-5</v>
      </c>
      <c r="AQ658" s="69">
        <f t="shared" si="23"/>
        <v>0</v>
      </c>
      <c r="AR65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658" s="69" t="e">
        <f>IF(Table2[[#This Row],[Shelf Dollar Vol Current 12 Mths]]&gt;#REF!,"MEETS $ CRITERIA",IF(Table2[[#This Row],[Shelf Dollar Vol Current 12 Mths]]&lt;#REF!+1,"DOES NOT MEET $ CRITERIA"))</f>
        <v>#REF!</v>
      </c>
      <c r="AT658" s="78"/>
    </row>
    <row r="659" spans="1:46" ht="13.8" x14ac:dyDescent="0.3">
      <c r="A659" s="68" t="s">
        <v>1223</v>
      </c>
      <c r="B659" s="69">
        <v>15940</v>
      </c>
      <c r="C659" s="69">
        <v>492</v>
      </c>
      <c r="D659" s="69" t="s">
        <v>25</v>
      </c>
      <c r="E659" s="70" t="s">
        <v>6313</v>
      </c>
      <c r="F659" s="70"/>
      <c r="G659" s="71" t="s">
        <v>7645</v>
      </c>
      <c r="H659" s="69" t="s">
        <v>6315</v>
      </c>
      <c r="I659" s="68" t="s">
        <v>721</v>
      </c>
      <c r="J659" s="68" t="s">
        <v>228</v>
      </c>
      <c r="K659" s="68" t="s">
        <v>228</v>
      </c>
      <c r="L659" s="68" t="s">
        <v>132</v>
      </c>
      <c r="M659" s="68" t="s">
        <v>228</v>
      </c>
      <c r="N659" s="68" t="s">
        <v>712</v>
      </c>
      <c r="O659" s="68" t="s">
        <v>7646</v>
      </c>
      <c r="P659" s="72" t="s">
        <v>6357</v>
      </c>
      <c r="Q659" s="68" t="s">
        <v>37</v>
      </c>
      <c r="R659" s="68" t="s">
        <v>60</v>
      </c>
      <c r="S659" s="68">
        <v>25</v>
      </c>
      <c r="T659" s="68">
        <v>21</v>
      </c>
      <c r="U659" s="68">
        <v>0.15</v>
      </c>
      <c r="V659" s="68">
        <v>64.75</v>
      </c>
      <c r="W659" s="68">
        <v>72</v>
      </c>
      <c r="X659" s="68">
        <v>-0.11</v>
      </c>
      <c r="Y659" s="68">
        <v>292.75</v>
      </c>
      <c r="Z659" s="68">
        <v>367.75</v>
      </c>
      <c r="AA659" s="68">
        <v>-0.26</v>
      </c>
      <c r="AB659" s="73">
        <v>79844.91</v>
      </c>
      <c r="AC659" s="73">
        <v>99969.11</v>
      </c>
      <c r="AD659" s="73">
        <v>81044.91</v>
      </c>
      <c r="AE659" s="73">
        <v>101841.11</v>
      </c>
      <c r="AF659" s="73"/>
      <c r="AG659" s="73">
        <f>IFERROR(VLOOKUP(J659,'Roll ups'!D:E,2,FALSE),0)</f>
        <v>3903414.0300000003</v>
      </c>
      <c r="AH659" s="74">
        <f>IF(Table2[[#This Row],[CATEGORY TTL LOOKUP]]=0,0,IF(Table2[[#This Row],[CATEGORY TTL LOOKUP]]&gt;0,SUM(AB659/AG659)))</f>
        <v>2.0455147567320701E-2</v>
      </c>
      <c r="AI659" s="74" t="str">
        <f>IFERROR(IF(AH659&lt;#REF!,"STRIKE",IF(AH659&gt;=#REF!,"GOOD")),"NO DATA")</f>
        <v>NO DATA</v>
      </c>
      <c r="AJ659" s="75">
        <f>IFERROR(VLOOKUP(K659,'Roll ups'!H:I,2,FALSE),0)</f>
        <v>3903414.0300000003</v>
      </c>
      <c r="AK659" s="76">
        <f>IF(Table2[[#This Row],[PRICE TIER LOOKUP]]=0,0,IF(Table2[[#This Row],[PRICE TIER LOOKUP]]&gt;0,SUM(AB659/AJ659)))</f>
        <v>2.0455147567320701E-2</v>
      </c>
      <c r="AL659" s="74" t="e">
        <f>IF(AK659&lt;#REF!,"STRIKE",IF(AK659&gt;=#REF!,"GOOD"))</f>
        <v>#REF!</v>
      </c>
      <c r="AM659" s="75">
        <f>VLOOKUP(H659,'Roll ups'!A:B,2,FALSE)</f>
        <v>325145452.83999985</v>
      </c>
      <c r="AN659" s="77">
        <f t="shared" si="22"/>
        <v>2.4556674344540416E-4</v>
      </c>
      <c r="AO659" s="74" t="str">
        <f>IFERROR(VLOOKUP(Table2[[#This Row],[Product Name]],'Roll ups'!L:P,5,FALSE),"GOOD")</f>
        <v>GOOD</v>
      </c>
      <c r="AP659" s="74">
        <f>Table2[[#This Row],[Retail Dollar Vol Current 12 Mths]]/Table2[[#This Row],[SHELF SALES  LOOKUP]]</f>
        <v>2.4925739939497544E-4</v>
      </c>
      <c r="AQ659" s="69">
        <f t="shared" si="23"/>
        <v>0</v>
      </c>
      <c r="AR65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659" s="69" t="e">
        <f>IF(Table2[[#This Row],[Shelf Dollar Vol Current 12 Mths]]&gt;#REF!,"MEETS $ CRITERIA",IF(Table2[[#This Row],[Shelf Dollar Vol Current 12 Mths]]&lt;#REF!+1,"DOES NOT MEET $ CRITERIA"))</f>
        <v>#REF!</v>
      </c>
      <c r="AT659" s="78"/>
    </row>
    <row r="660" spans="1:46" ht="13.8" x14ac:dyDescent="0.3">
      <c r="A660" s="68" t="s">
        <v>7647</v>
      </c>
      <c r="B660" s="69">
        <v>16013</v>
      </c>
      <c r="C660" s="69">
        <v>46</v>
      </c>
      <c r="D660" s="69" t="s">
        <v>25</v>
      </c>
      <c r="E660" s="70" t="s">
        <v>6313</v>
      </c>
      <c r="F660" s="70"/>
      <c r="G660" s="71" t="s">
        <v>7648</v>
      </c>
      <c r="H660" s="69" t="s">
        <v>6315</v>
      </c>
      <c r="I660" s="68" t="s">
        <v>831</v>
      </c>
      <c r="J660" s="68" t="s">
        <v>807</v>
      </c>
      <c r="K660" s="68" t="s">
        <v>807</v>
      </c>
      <c r="L660" s="68" t="s">
        <v>132</v>
      </c>
      <c r="M660" s="68" t="s">
        <v>808</v>
      </c>
      <c r="N660" s="68" t="s">
        <v>808</v>
      </c>
      <c r="O660" s="68" t="s">
        <v>7649</v>
      </c>
      <c r="P660" s="72" t="s">
        <v>6357</v>
      </c>
      <c r="Q660" s="68" t="s">
        <v>866</v>
      </c>
      <c r="R660" s="68" t="s">
        <v>29</v>
      </c>
      <c r="S660" s="68">
        <v>4</v>
      </c>
      <c r="T660" s="68"/>
      <c r="U660" s="68">
        <v>1</v>
      </c>
      <c r="V660" s="68">
        <v>4</v>
      </c>
      <c r="W660" s="68"/>
      <c r="X660" s="68">
        <v>1</v>
      </c>
      <c r="Y660" s="68">
        <v>14.92</v>
      </c>
      <c r="Z660" s="68">
        <v>10</v>
      </c>
      <c r="AA660" s="68">
        <v>0.33</v>
      </c>
      <c r="AB660" s="73">
        <v>6229.2</v>
      </c>
      <c r="AC660" s="73">
        <v>4176</v>
      </c>
      <c r="AD660" s="73">
        <v>6229.2</v>
      </c>
      <c r="AE660" s="73">
        <v>4176</v>
      </c>
      <c r="AF660" s="73"/>
      <c r="AG660" s="73">
        <f>IFERROR(VLOOKUP(J660,'Roll ups'!D:E,2,FALSE),0)</f>
        <v>90323.59</v>
      </c>
      <c r="AH660" s="74">
        <f>IF(Table2[[#This Row],[CATEGORY TTL LOOKUP]]=0,0,IF(Table2[[#This Row],[CATEGORY TTL LOOKUP]]&gt;0,SUM(AB660/AG660)))</f>
        <v>6.8965372169108863E-2</v>
      </c>
      <c r="AI660" s="74" t="str">
        <f>IFERROR(IF(AH660&lt;#REF!,"STRIKE",IF(AH660&gt;=#REF!,"GOOD")),"NO DATA")</f>
        <v>NO DATA</v>
      </c>
      <c r="AJ660" s="75">
        <f>IFERROR(VLOOKUP(K660,'Roll ups'!H:I,2,FALSE),0)</f>
        <v>90323.59</v>
      </c>
      <c r="AK660" s="76">
        <f>IF(Table2[[#This Row],[PRICE TIER LOOKUP]]=0,0,IF(Table2[[#This Row],[PRICE TIER LOOKUP]]&gt;0,SUM(AB660/AJ660)))</f>
        <v>6.8965372169108863E-2</v>
      </c>
      <c r="AL660" s="74" t="e">
        <f>IF(AK660&lt;#REF!,"STRIKE",IF(AK660&gt;=#REF!,"GOOD"))</f>
        <v>#REF!</v>
      </c>
      <c r="AM660" s="75">
        <f>VLOOKUP(H660,'Roll ups'!A:B,2,FALSE)</f>
        <v>325145452.83999985</v>
      </c>
      <c r="AN660" s="77">
        <f t="shared" si="22"/>
        <v>1.9158195034224619E-5</v>
      </c>
      <c r="AO660" s="74" t="str">
        <f>IFERROR(VLOOKUP(Table2[[#This Row],[Product Name]],'Roll ups'!L:P,5,FALSE),"GOOD")</f>
        <v>GOOD</v>
      </c>
      <c r="AP660" s="74">
        <f>Table2[[#This Row],[Retail Dollar Vol Current 12 Mths]]/Table2[[#This Row],[SHELF SALES  LOOKUP]]</f>
        <v>1.9158195034224619E-5</v>
      </c>
      <c r="AQ660" s="69">
        <f t="shared" si="23"/>
        <v>0</v>
      </c>
      <c r="AR66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660" s="69" t="e">
        <f>IF(Table2[[#This Row],[Shelf Dollar Vol Current 12 Mths]]&gt;#REF!,"MEETS $ CRITERIA",IF(Table2[[#This Row],[Shelf Dollar Vol Current 12 Mths]]&lt;#REF!+1,"DOES NOT MEET $ CRITERIA"))</f>
        <v>#REF!</v>
      </c>
      <c r="AT660" s="78"/>
    </row>
    <row r="661" spans="1:46" ht="13.8" x14ac:dyDescent="0.3">
      <c r="A661" s="68" t="s">
        <v>3712</v>
      </c>
      <c r="B661" s="69">
        <v>89566</v>
      </c>
      <c r="C661" s="69">
        <v>394</v>
      </c>
      <c r="D661" s="69" t="s">
        <v>25</v>
      </c>
      <c r="E661" s="70" t="s">
        <v>6313</v>
      </c>
      <c r="F661" s="70"/>
      <c r="G661" s="71" t="s">
        <v>7650</v>
      </c>
      <c r="H661" s="69" t="s">
        <v>6315</v>
      </c>
      <c r="I661" s="68" t="s">
        <v>245</v>
      </c>
      <c r="J661" s="68" t="s">
        <v>3714</v>
      </c>
      <c r="K661" s="68" t="s">
        <v>3714</v>
      </c>
      <c r="L661" s="68" t="s">
        <v>89</v>
      </c>
      <c r="M661" s="68" t="s">
        <v>245</v>
      </c>
      <c r="N661" s="68" t="s">
        <v>3714</v>
      </c>
      <c r="O661" s="68" t="s">
        <v>7651</v>
      </c>
      <c r="P661" s="72" t="s">
        <v>245</v>
      </c>
      <c r="Q661" s="68" t="s">
        <v>213</v>
      </c>
      <c r="R661" s="68" t="s">
        <v>31</v>
      </c>
      <c r="S661" s="68">
        <v>19</v>
      </c>
      <c r="T661" s="68">
        <v>20</v>
      </c>
      <c r="U661" s="68">
        <v>-0.05</v>
      </c>
      <c r="V661" s="68">
        <v>47</v>
      </c>
      <c r="W661" s="68">
        <v>65</v>
      </c>
      <c r="X661" s="68">
        <v>-0.38</v>
      </c>
      <c r="Y661" s="68">
        <v>237.25</v>
      </c>
      <c r="Z661" s="68">
        <v>241</v>
      </c>
      <c r="AA661" s="68">
        <v>-0.02</v>
      </c>
      <c r="AB661" s="73">
        <v>53011.14</v>
      </c>
      <c r="AC661" s="73">
        <v>53849.04</v>
      </c>
      <c r="AD661" s="73">
        <v>53011.14</v>
      </c>
      <c r="AE661" s="73">
        <v>53849.04</v>
      </c>
      <c r="AF661" s="73"/>
      <c r="AG661" s="73">
        <f>IFERROR(VLOOKUP(J661,'Roll ups'!D:E,2,FALSE),0)</f>
        <v>206203.38000000003</v>
      </c>
      <c r="AH661" s="74">
        <f>IF(Table2[[#This Row],[CATEGORY TTL LOOKUP]]=0,0,IF(Table2[[#This Row],[CATEGORY TTL LOOKUP]]&gt;0,SUM(AB661/AG661)))</f>
        <v>0.25708181893041709</v>
      </c>
      <c r="AI661" s="74" t="str">
        <f>IFERROR(IF(AH661&lt;#REF!,"STRIKE",IF(AH661&gt;=#REF!,"GOOD")),"NO DATA")</f>
        <v>NO DATA</v>
      </c>
      <c r="AJ661" s="75">
        <f>IFERROR(VLOOKUP(K661,'Roll ups'!H:I,2,FALSE),0)</f>
        <v>206203.38000000003</v>
      </c>
      <c r="AK661" s="76">
        <f>IF(Table2[[#This Row],[PRICE TIER LOOKUP]]=0,0,IF(Table2[[#This Row],[PRICE TIER LOOKUP]]&gt;0,SUM(AB661/AJ661)))</f>
        <v>0.25708181893041709</v>
      </c>
      <c r="AL661" s="74" t="e">
        <f>IF(AK661&lt;#REF!,"STRIKE",IF(AK661&gt;=#REF!,"GOOD"))</f>
        <v>#REF!</v>
      </c>
      <c r="AM661" s="75">
        <f>VLOOKUP(H661,'Roll ups'!A:B,2,FALSE)</f>
        <v>325145452.83999985</v>
      </c>
      <c r="AN661" s="77">
        <f t="shared" si="22"/>
        <v>1.6303823269546428E-4</v>
      </c>
      <c r="AO661" s="74" t="str">
        <f>IFERROR(VLOOKUP(Table2[[#This Row],[Product Name]],'Roll ups'!L:P,5,FALSE),"GOOD")</f>
        <v>GOOD</v>
      </c>
      <c r="AP661" s="74">
        <f>Table2[[#This Row],[Retail Dollar Vol Current 12 Mths]]/Table2[[#This Row],[SHELF SALES  LOOKUP]]</f>
        <v>1.6303823269546428E-4</v>
      </c>
      <c r="AQ661" s="69">
        <f t="shared" si="23"/>
        <v>0</v>
      </c>
      <c r="AR66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661" s="69" t="e">
        <f>IF(Table2[[#This Row],[Shelf Dollar Vol Current 12 Mths]]&gt;#REF!,"MEETS $ CRITERIA",IF(Table2[[#This Row],[Shelf Dollar Vol Current 12 Mths]]&lt;#REF!+1,"DOES NOT MEET $ CRITERIA"))</f>
        <v>#REF!</v>
      </c>
      <c r="AT661" s="78"/>
    </row>
    <row r="662" spans="1:46" ht="13.8" x14ac:dyDescent="0.3">
      <c r="A662" s="68" t="s">
        <v>2923</v>
      </c>
      <c r="B662" s="69">
        <v>27236</v>
      </c>
      <c r="C662" s="69">
        <v>240</v>
      </c>
      <c r="D662" s="69" t="s">
        <v>25</v>
      </c>
      <c r="E662" s="70" t="s">
        <v>6313</v>
      </c>
      <c r="F662" s="70"/>
      <c r="G662" s="71" t="s">
        <v>7652</v>
      </c>
      <c r="H662" s="69" t="s">
        <v>6315</v>
      </c>
      <c r="I662" s="68" t="s">
        <v>2880</v>
      </c>
      <c r="J662" s="68" t="s">
        <v>232</v>
      </c>
      <c r="K662" s="68" t="s">
        <v>232</v>
      </c>
      <c r="L662" s="68" t="s">
        <v>132</v>
      </c>
      <c r="M662" s="68" t="s">
        <v>175</v>
      </c>
      <c r="N662" s="68" t="s">
        <v>176</v>
      </c>
      <c r="O662" s="68" t="s">
        <v>7653</v>
      </c>
      <c r="P662" s="72" t="s">
        <v>6357</v>
      </c>
      <c r="Q662" s="68" t="s">
        <v>55</v>
      </c>
      <c r="R662" s="68" t="s">
        <v>31</v>
      </c>
      <c r="S662" s="68">
        <v>5</v>
      </c>
      <c r="T662" s="68">
        <v>11</v>
      </c>
      <c r="U662" s="68">
        <v>-1.2</v>
      </c>
      <c r="V662" s="68">
        <v>23</v>
      </c>
      <c r="W662" s="68">
        <v>24</v>
      </c>
      <c r="X662" s="68">
        <v>-0.04</v>
      </c>
      <c r="Y662" s="68">
        <v>115</v>
      </c>
      <c r="Z662" s="68">
        <v>137.08000000000001</v>
      </c>
      <c r="AA662" s="68">
        <v>-0.19</v>
      </c>
      <c r="AB662" s="73">
        <v>21114</v>
      </c>
      <c r="AC662" s="73">
        <v>23506.92</v>
      </c>
      <c r="AD662" s="73">
        <v>21114</v>
      </c>
      <c r="AE662" s="73">
        <v>23506.92</v>
      </c>
      <c r="AF662" s="73"/>
      <c r="AG662" s="73">
        <f>IFERROR(VLOOKUP(J662,'Roll ups'!D:E,2,FALSE),0)</f>
        <v>4182721.1600000006</v>
      </c>
      <c r="AH662" s="74">
        <f>IF(Table2[[#This Row],[CATEGORY TTL LOOKUP]]=0,0,IF(Table2[[#This Row],[CATEGORY TTL LOOKUP]]&gt;0,SUM(AB662/AG662)))</f>
        <v>5.0479100069869337E-3</v>
      </c>
      <c r="AI662" s="74" t="str">
        <f>IFERROR(IF(AH662&lt;#REF!,"STRIKE",IF(AH662&gt;=#REF!,"GOOD")),"NO DATA")</f>
        <v>NO DATA</v>
      </c>
      <c r="AJ662" s="75">
        <f>IFERROR(VLOOKUP(K662,'Roll ups'!H:I,2,FALSE),0)</f>
        <v>4182721.1600000006</v>
      </c>
      <c r="AK662" s="76">
        <f>IF(Table2[[#This Row],[PRICE TIER LOOKUP]]=0,0,IF(Table2[[#This Row],[PRICE TIER LOOKUP]]&gt;0,SUM(AB662/AJ662)))</f>
        <v>5.0479100069869337E-3</v>
      </c>
      <c r="AL662" s="74" t="e">
        <f>IF(AK662&lt;#REF!,"STRIKE",IF(AK662&gt;=#REF!,"GOOD"))</f>
        <v>#REF!</v>
      </c>
      <c r="AM662" s="75">
        <f>VLOOKUP(H662,'Roll ups'!A:B,2,FALSE)</f>
        <v>325145452.83999985</v>
      </c>
      <c r="AN662" s="77">
        <f t="shared" si="22"/>
        <v>6.4937091432707019E-5</v>
      </c>
      <c r="AO662" s="74" t="str">
        <f>IFERROR(VLOOKUP(Table2[[#This Row],[Product Name]],'Roll ups'!L:P,5,FALSE),"GOOD")</f>
        <v>GOOD</v>
      </c>
      <c r="AP662" s="74">
        <f>Table2[[#This Row],[Retail Dollar Vol Current 12 Mths]]/Table2[[#This Row],[SHELF SALES  LOOKUP]]</f>
        <v>6.4937091432707019E-5</v>
      </c>
      <c r="AQ662" s="69">
        <f t="shared" si="23"/>
        <v>0</v>
      </c>
      <c r="AR66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662" s="69" t="e">
        <f>IF(Table2[[#This Row],[Shelf Dollar Vol Current 12 Mths]]&gt;#REF!,"MEETS $ CRITERIA",IF(Table2[[#This Row],[Shelf Dollar Vol Current 12 Mths]]&lt;#REF!+1,"DOES NOT MEET $ CRITERIA"))</f>
        <v>#REF!</v>
      </c>
      <c r="AT662" s="78"/>
    </row>
    <row r="663" spans="1:46" ht="13.8" x14ac:dyDescent="0.3">
      <c r="A663" s="68" t="s">
        <v>2901</v>
      </c>
      <c r="B663" s="69">
        <v>27326</v>
      </c>
      <c r="C663" s="69">
        <v>204</v>
      </c>
      <c r="D663" s="69" t="s">
        <v>25</v>
      </c>
      <c r="E663" s="70" t="s">
        <v>6313</v>
      </c>
      <c r="F663" s="70"/>
      <c r="G663" s="71" t="s">
        <v>7654</v>
      </c>
      <c r="H663" s="69" t="s">
        <v>6315</v>
      </c>
      <c r="I663" s="68" t="s">
        <v>2880</v>
      </c>
      <c r="J663" s="68" t="s">
        <v>232</v>
      </c>
      <c r="K663" s="68" t="s">
        <v>232</v>
      </c>
      <c r="L663" s="68" t="s">
        <v>89</v>
      </c>
      <c r="M663" s="68" t="s">
        <v>175</v>
      </c>
      <c r="N663" s="68" t="s">
        <v>176</v>
      </c>
      <c r="O663" s="68" t="s">
        <v>7655</v>
      </c>
      <c r="P663" s="72" t="s">
        <v>6357</v>
      </c>
      <c r="Q663" s="68" t="s">
        <v>55</v>
      </c>
      <c r="R663" s="68" t="s">
        <v>31</v>
      </c>
      <c r="S663" s="68">
        <v>12</v>
      </c>
      <c r="T663" s="68">
        <v>9</v>
      </c>
      <c r="U663" s="68">
        <v>0.25</v>
      </c>
      <c r="V663" s="68">
        <v>41.5</v>
      </c>
      <c r="W663" s="68">
        <v>22</v>
      </c>
      <c r="X663" s="68">
        <v>0.47</v>
      </c>
      <c r="Y663" s="68">
        <v>173.5</v>
      </c>
      <c r="Z663" s="68">
        <v>183</v>
      </c>
      <c r="AA663" s="68">
        <v>-0.05</v>
      </c>
      <c r="AB663" s="73">
        <v>20820</v>
      </c>
      <c r="AC663" s="73">
        <v>21971.52</v>
      </c>
      <c r="AD663" s="73">
        <v>20820</v>
      </c>
      <c r="AE663" s="73">
        <v>22027.68</v>
      </c>
      <c r="AF663" s="73"/>
      <c r="AG663" s="73">
        <f>IFERROR(VLOOKUP(J663,'Roll ups'!D:E,2,FALSE),0)</f>
        <v>4182721.1600000006</v>
      </c>
      <c r="AH663" s="74">
        <f>IF(Table2[[#This Row],[CATEGORY TTL LOOKUP]]=0,0,IF(Table2[[#This Row],[CATEGORY TTL LOOKUP]]&gt;0,SUM(AB663/AG663)))</f>
        <v>4.9776208366708328E-3</v>
      </c>
      <c r="AI663" s="74" t="str">
        <f>IFERROR(IF(AH663&lt;#REF!,"STRIKE",IF(AH663&gt;=#REF!,"GOOD")),"NO DATA")</f>
        <v>NO DATA</v>
      </c>
      <c r="AJ663" s="75">
        <f>IFERROR(VLOOKUP(K663,'Roll ups'!H:I,2,FALSE),0)</f>
        <v>4182721.1600000006</v>
      </c>
      <c r="AK663" s="76">
        <f>IF(Table2[[#This Row],[PRICE TIER LOOKUP]]=0,0,IF(Table2[[#This Row],[PRICE TIER LOOKUP]]&gt;0,SUM(AB663/AJ663)))</f>
        <v>4.9776208366708328E-3</v>
      </c>
      <c r="AL663" s="74" t="e">
        <f>IF(AK663&lt;#REF!,"STRIKE",IF(AK663&gt;=#REF!,"GOOD"))</f>
        <v>#REF!</v>
      </c>
      <c r="AM663" s="75">
        <f>VLOOKUP(H663,'Roll ups'!A:B,2,FALSE)</f>
        <v>325145452.83999985</v>
      </c>
      <c r="AN663" s="77">
        <f t="shared" si="22"/>
        <v>6.4032880725062053E-5</v>
      </c>
      <c r="AO663" s="74" t="str">
        <f>IFERROR(VLOOKUP(Table2[[#This Row],[Product Name]],'Roll ups'!L:P,5,FALSE),"GOOD")</f>
        <v>GOOD</v>
      </c>
      <c r="AP663" s="74">
        <f>Table2[[#This Row],[Retail Dollar Vol Current 12 Mths]]/Table2[[#This Row],[SHELF SALES  LOOKUP]]</f>
        <v>6.4032880725062053E-5</v>
      </c>
      <c r="AQ663" s="69">
        <f t="shared" si="23"/>
        <v>0</v>
      </c>
      <c r="AR66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663" s="69" t="e">
        <f>IF(Table2[[#This Row],[Shelf Dollar Vol Current 12 Mths]]&gt;#REF!,"MEETS $ CRITERIA",IF(Table2[[#This Row],[Shelf Dollar Vol Current 12 Mths]]&lt;#REF!+1,"DOES NOT MEET $ CRITERIA"))</f>
        <v>#REF!</v>
      </c>
      <c r="AT663" s="78"/>
    </row>
    <row r="664" spans="1:46" ht="13.8" x14ac:dyDescent="0.3">
      <c r="A664" s="68" t="s">
        <v>2904</v>
      </c>
      <c r="B664" s="69">
        <v>27370</v>
      </c>
      <c r="C664" s="69">
        <v>184</v>
      </c>
      <c r="D664" s="69" t="s">
        <v>25</v>
      </c>
      <c r="E664" s="70" t="s">
        <v>6313</v>
      </c>
      <c r="F664" s="70"/>
      <c r="G664" s="71" t="s">
        <v>7656</v>
      </c>
      <c r="H664" s="69" t="s">
        <v>6315</v>
      </c>
      <c r="I664" s="68" t="s">
        <v>812</v>
      </c>
      <c r="J664" s="68" t="s">
        <v>232</v>
      </c>
      <c r="K664" s="68" t="s">
        <v>232</v>
      </c>
      <c r="L664" s="68" t="s">
        <v>132</v>
      </c>
      <c r="M664" s="68" t="s">
        <v>175</v>
      </c>
      <c r="N664" s="68" t="s">
        <v>184</v>
      </c>
      <c r="O664" s="68" t="s">
        <v>7657</v>
      </c>
      <c r="P664" s="72" t="s">
        <v>191</v>
      </c>
      <c r="Q664" s="68" t="s">
        <v>2907</v>
      </c>
      <c r="R664" s="68" t="s">
        <v>60</v>
      </c>
      <c r="S664" s="68">
        <v>4</v>
      </c>
      <c r="T664" s="68">
        <v>3.5</v>
      </c>
      <c r="U664" s="68">
        <v>0.19</v>
      </c>
      <c r="V664" s="68">
        <v>19.75</v>
      </c>
      <c r="W664" s="68">
        <v>20</v>
      </c>
      <c r="X664" s="68">
        <v>-0.01</v>
      </c>
      <c r="Y664" s="68">
        <v>73</v>
      </c>
      <c r="Z664" s="68">
        <v>114.92</v>
      </c>
      <c r="AA664" s="68">
        <v>-0.56999999999999995</v>
      </c>
      <c r="AB664" s="73">
        <v>13808.88</v>
      </c>
      <c r="AC664" s="73">
        <v>20912.43</v>
      </c>
      <c r="AD664" s="73">
        <v>15005.88</v>
      </c>
      <c r="AE664" s="73">
        <v>23637.39</v>
      </c>
      <c r="AF664" s="73"/>
      <c r="AG664" s="73">
        <f>IFERROR(VLOOKUP(J664,'Roll ups'!D:E,2,FALSE),0)</f>
        <v>4182721.1600000006</v>
      </c>
      <c r="AH664" s="74">
        <f>IF(Table2[[#This Row],[CATEGORY TTL LOOKUP]]=0,0,IF(Table2[[#This Row],[CATEGORY TTL LOOKUP]]&gt;0,SUM(AB664/AG664)))</f>
        <v>3.3014106061040886E-3</v>
      </c>
      <c r="AI664" s="74" t="str">
        <f>IFERROR(IF(AH664&lt;#REF!,"STRIKE",IF(AH664&gt;=#REF!,"GOOD")),"NO DATA")</f>
        <v>NO DATA</v>
      </c>
      <c r="AJ664" s="75">
        <f>IFERROR(VLOOKUP(K664,'Roll ups'!H:I,2,FALSE),0)</f>
        <v>4182721.1600000006</v>
      </c>
      <c r="AK664" s="76">
        <f>IF(Table2[[#This Row],[PRICE TIER LOOKUP]]=0,0,IF(Table2[[#This Row],[PRICE TIER LOOKUP]]&gt;0,SUM(AB664/AJ664)))</f>
        <v>3.3014106061040886E-3</v>
      </c>
      <c r="AL664" s="74" t="e">
        <f>IF(AK664&lt;#REF!,"STRIKE",IF(AK664&gt;=#REF!,"GOOD"))</f>
        <v>#REF!</v>
      </c>
      <c r="AM664" s="75">
        <f>VLOOKUP(H664,'Roll ups'!A:B,2,FALSE)</f>
        <v>325145452.83999985</v>
      </c>
      <c r="AN664" s="77">
        <f t="shared" si="22"/>
        <v>4.2469854274096777E-5</v>
      </c>
      <c r="AO664" s="74" t="str">
        <f>IFERROR(VLOOKUP(Table2[[#This Row],[Product Name]],'Roll ups'!L:P,5,FALSE),"GOOD")</f>
        <v>GOOD</v>
      </c>
      <c r="AP664" s="74">
        <f>Table2[[#This Row],[Retail Dollar Vol Current 12 Mths]]/Table2[[#This Row],[SHELF SALES  LOOKUP]]</f>
        <v>4.6151283583794148E-5</v>
      </c>
      <c r="AQ664" s="69">
        <f t="shared" si="23"/>
        <v>0</v>
      </c>
      <c r="AR66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664" s="69" t="e">
        <f>IF(Table2[[#This Row],[Shelf Dollar Vol Current 12 Mths]]&gt;#REF!,"MEETS $ CRITERIA",IF(Table2[[#This Row],[Shelf Dollar Vol Current 12 Mths]]&lt;#REF!+1,"DOES NOT MEET $ CRITERIA"))</f>
        <v>#REF!</v>
      </c>
      <c r="AT664" s="78"/>
    </row>
    <row r="665" spans="1:46" ht="13.8" x14ac:dyDescent="0.3">
      <c r="A665" s="68" t="s">
        <v>2917</v>
      </c>
      <c r="B665" s="69">
        <v>27503</v>
      </c>
      <c r="C665" s="69">
        <v>182</v>
      </c>
      <c r="D665" s="69" t="s">
        <v>25</v>
      </c>
      <c r="E665" s="70" t="s">
        <v>6313</v>
      </c>
      <c r="F665" s="70"/>
      <c r="G665" s="71" t="s">
        <v>7658</v>
      </c>
      <c r="H665" s="69" t="s">
        <v>6315</v>
      </c>
      <c r="I665" s="68" t="s">
        <v>2880</v>
      </c>
      <c r="J665" s="68" t="s">
        <v>232</v>
      </c>
      <c r="K665" s="68" t="s">
        <v>232</v>
      </c>
      <c r="L665" s="68" t="s">
        <v>132</v>
      </c>
      <c r="M665" s="68" t="s">
        <v>175</v>
      </c>
      <c r="N665" s="68" t="s">
        <v>184</v>
      </c>
      <c r="O665" s="68" t="s">
        <v>7659</v>
      </c>
      <c r="P665" s="72" t="s">
        <v>6357</v>
      </c>
      <c r="Q665" s="68" t="s">
        <v>55</v>
      </c>
      <c r="R665" s="68" t="s">
        <v>31</v>
      </c>
      <c r="S665" s="68">
        <v>8</v>
      </c>
      <c r="T665" s="68">
        <v>7</v>
      </c>
      <c r="U665" s="68">
        <v>0.13</v>
      </c>
      <c r="V665" s="68">
        <v>31.5</v>
      </c>
      <c r="W665" s="68">
        <v>29</v>
      </c>
      <c r="X665" s="68">
        <v>0.08</v>
      </c>
      <c r="Y665" s="68">
        <v>136.5</v>
      </c>
      <c r="Z665" s="68">
        <v>149.91999999999999</v>
      </c>
      <c r="AA665" s="68">
        <v>-0.1</v>
      </c>
      <c r="AB665" s="73">
        <v>16380</v>
      </c>
      <c r="AC665" s="73">
        <v>17948.36</v>
      </c>
      <c r="AD665" s="73">
        <v>16380</v>
      </c>
      <c r="AE665" s="73">
        <v>18056</v>
      </c>
      <c r="AF665" s="73"/>
      <c r="AG665" s="73">
        <f>IFERROR(VLOOKUP(J665,'Roll ups'!D:E,2,FALSE),0)</f>
        <v>4182721.1600000006</v>
      </c>
      <c r="AH665" s="74">
        <f>IF(Table2[[#This Row],[CATEGORY TTL LOOKUP]]=0,0,IF(Table2[[#This Row],[CATEGORY TTL LOOKUP]]&gt;0,SUM(AB665/AG665)))</f>
        <v>3.9161109176113467E-3</v>
      </c>
      <c r="AI665" s="74" t="str">
        <f>IFERROR(IF(AH665&lt;#REF!,"STRIKE",IF(AH665&gt;=#REF!,"GOOD")),"NO DATA")</f>
        <v>NO DATA</v>
      </c>
      <c r="AJ665" s="75">
        <f>IFERROR(VLOOKUP(K665,'Roll ups'!H:I,2,FALSE),0)</f>
        <v>4182721.1600000006</v>
      </c>
      <c r="AK665" s="76">
        <f>IF(Table2[[#This Row],[PRICE TIER LOOKUP]]=0,0,IF(Table2[[#This Row],[PRICE TIER LOOKUP]]&gt;0,SUM(AB665/AJ665)))</f>
        <v>3.9161109176113467E-3</v>
      </c>
      <c r="AL665" s="74" t="e">
        <f>IF(AK665&lt;#REF!,"STRIKE",IF(AK665&gt;=#REF!,"GOOD"))</f>
        <v>#REF!</v>
      </c>
      <c r="AM665" s="75">
        <f>VLOOKUP(H665,'Roll ups'!A:B,2,FALSE)</f>
        <v>325145452.83999985</v>
      </c>
      <c r="AN665" s="77">
        <f t="shared" si="22"/>
        <v>5.0377453711648244E-5</v>
      </c>
      <c r="AO665" s="74" t="str">
        <f>IFERROR(VLOOKUP(Table2[[#This Row],[Product Name]],'Roll ups'!L:P,5,FALSE),"GOOD")</f>
        <v>GOOD</v>
      </c>
      <c r="AP665" s="74">
        <f>Table2[[#This Row],[Retail Dollar Vol Current 12 Mths]]/Table2[[#This Row],[SHELF SALES  LOOKUP]]</f>
        <v>5.0377453711648244E-5</v>
      </c>
      <c r="AQ665" s="69">
        <f t="shared" si="23"/>
        <v>0</v>
      </c>
      <c r="AR66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665" s="69" t="e">
        <f>IF(Table2[[#This Row],[Shelf Dollar Vol Current 12 Mths]]&gt;#REF!,"MEETS $ CRITERIA",IF(Table2[[#This Row],[Shelf Dollar Vol Current 12 Mths]]&lt;#REF!+1,"DOES NOT MEET $ CRITERIA"))</f>
        <v>#REF!</v>
      </c>
      <c r="AT665" s="78"/>
    </row>
    <row r="666" spans="1:46" ht="13.8" x14ac:dyDescent="0.3">
      <c r="A666" s="68" t="s">
        <v>7660</v>
      </c>
      <c r="B666" s="69">
        <v>80374</v>
      </c>
      <c r="C666" s="69">
        <v>433</v>
      </c>
      <c r="D666" s="69" t="s">
        <v>25</v>
      </c>
      <c r="E666" s="70" t="s">
        <v>6313</v>
      </c>
      <c r="F666" s="70"/>
      <c r="G666" s="71" t="s">
        <v>7661</v>
      </c>
      <c r="H666" s="69" t="s">
        <v>6315</v>
      </c>
      <c r="I666" s="68" t="s">
        <v>831</v>
      </c>
      <c r="J666" s="68" t="s">
        <v>232</v>
      </c>
      <c r="K666" s="68" t="s">
        <v>232</v>
      </c>
      <c r="L666" s="68" t="s">
        <v>132</v>
      </c>
      <c r="M666" s="68" t="s">
        <v>191</v>
      </c>
      <c r="N666" s="68" t="s">
        <v>473</v>
      </c>
      <c r="O666" s="68" t="s">
        <v>7662</v>
      </c>
      <c r="P666" s="72" t="s">
        <v>191</v>
      </c>
      <c r="Q666" s="68" t="s">
        <v>234</v>
      </c>
      <c r="R666" s="68" t="s">
        <v>31</v>
      </c>
      <c r="S666" s="68">
        <v>17</v>
      </c>
      <c r="T666" s="68">
        <v>23.5</v>
      </c>
      <c r="U666" s="68">
        <v>-0.42</v>
      </c>
      <c r="V666" s="68">
        <v>49.08</v>
      </c>
      <c r="W666" s="68">
        <v>68</v>
      </c>
      <c r="X666" s="68">
        <v>-0.39</v>
      </c>
      <c r="Y666" s="68">
        <v>294.5</v>
      </c>
      <c r="Z666" s="68">
        <v>307.5</v>
      </c>
      <c r="AA666" s="68">
        <v>-0.04</v>
      </c>
      <c r="AB666" s="73">
        <v>67605.42</v>
      </c>
      <c r="AC666" s="73">
        <v>70019.47</v>
      </c>
      <c r="AD666" s="73">
        <v>67605.42</v>
      </c>
      <c r="AE666" s="73">
        <v>70395.39</v>
      </c>
      <c r="AF666" s="73"/>
      <c r="AG666" s="73">
        <f>IFERROR(VLOOKUP(J666,'Roll ups'!D:E,2,FALSE),0)</f>
        <v>4182721.1600000006</v>
      </c>
      <c r="AH666" s="74">
        <f>IF(Table2[[#This Row],[CATEGORY TTL LOOKUP]]=0,0,IF(Table2[[#This Row],[CATEGORY TTL LOOKUP]]&gt;0,SUM(AB666/AG666)))</f>
        <v>1.616302340364472E-2</v>
      </c>
      <c r="AI666" s="74" t="str">
        <f>IFERROR(IF(AH666&lt;#REF!,"STRIKE",IF(AH666&gt;=#REF!,"GOOD")),"NO DATA")</f>
        <v>NO DATA</v>
      </c>
      <c r="AJ666" s="75">
        <f>IFERROR(VLOOKUP(K666,'Roll ups'!H:I,2,FALSE),0)</f>
        <v>4182721.1600000006</v>
      </c>
      <c r="AK666" s="76">
        <f>IF(Table2[[#This Row],[PRICE TIER LOOKUP]]=0,0,IF(Table2[[#This Row],[PRICE TIER LOOKUP]]&gt;0,SUM(AB666/AJ666)))</f>
        <v>1.616302340364472E-2</v>
      </c>
      <c r="AL666" s="74" t="e">
        <f>IF(AK666&lt;#REF!,"STRIKE",IF(AK666&gt;=#REF!,"GOOD"))</f>
        <v>#REF!</v>
      </c>
      <c r="AM666" s="75">
        <f>VLOOKUP(H666,'Roll ups'!A:B,2,FALSE)</f>
        <v>325145452.83999985</v>
      </c>
      <c r="AN666" s="77">
        <f t="shared" si="22"/>
        <v>2.0792362128855545E-4</v>
      </c>
      <c r="AO666" s="74" t="str">
        <f>IFERROR(VLOOKUP(Table2[[#This Row],[Product Name]],'Roll ups'!L:P,5,FALSE),"GOOD")</f>
        <v>GOOD</v>
      </c>
      <c r="AP666" s="74">
        <f>Table2[[#This Row],[Retail Dollar Vol Current 12 Mths]]/Table2[[#This Row],[SHELF SALES  LOOKUP]]</f>
        <v>2.0792362128855545E-4</v>
      </c>
      <c r="AQ666" s="69">
        <f t="shared" si="23"/>
        <v>0</v>
      </c>
      <c r="AR66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666" s="69" t="e">
        <f>IF(Table2[[#This Row],[Shelf Dollar Vol Current 12 Mths]]&gt;#REF!,"MEETS $ CRITERIA",IF(Table2[[#This Row],[Shelf Dollar Vol Current 12 Mths]]&lt;#REF!+1,"DOES NOT MEET $ CRITERIA"))</f>
        <v>#REF!</v>
      </c>
      <c r="AT666" s="78"/>
    </row>
    <row r="667" spans="1:46" ht="13.8" x14ac:dyDescent="0.3">
      <c r="A667" s="68" t="s">
        <v>2891</v>
      </c>
      <c r="B667" s="69">
        <v>86748</v>
      </c>
      <c r="C667" s="69">
        <v>518</v>
      </c>
      <c r="D667" s="69" t="s">
        <v>25</v>
      </c>
      <c r="E667" s="70" t="s">
        <v>6313</v>
      </c>
      <c r="F667" s="70"/>
      <c r="G667" s="71" t="s">
        <v>7663</v>
      </c>
      <c r="H667" s="69" t="s">
        <v>6315</v>
      </c>
      <c r="I667" s="68" t="s">
        <v>831</v>
      </c>
      <c r="J667" s="68" t="s">
        <v>232</v>
      </c>
      <c r="K667" s="68" t="s">
        <v>232</v>
      </c>
      <c r="L667" s="68" t="s">
        <v>132</v>
      </c>
      <c r="M667" s="68" t="s">
        <v>175</v>
      </c>
      <c r="N667" s="68" t="s">
        <v>184</v>
      </c>
      <c r="O667" s="68" t="s">
        <v>7664</v>
      </c>
      <c r="P667" s="72" t="s">
        <v>191</v>
      </c>
      <c r="Q667" s="68" t="s">
        <v>234</v>
      </c>
      <c r="R667" s="68" t="s">
        <v>31</v>
      </c>
      <c r="S667" s="68">
        <v>34</v>
      </c>
      <c r="T667" s="68">
        <v>29</v>
      </c>
      <c r="U667" s="68">
        <v>0.13</v>
      </c>
      <c r="V667" s="68">
        <v>118.33</v>
      </c>
      <c r="W667" s="68">
        <v>100.67</v>
      </c>
      <c r="X667" s="68">
        <v>0.15</v>
      </c>
      <c r="Y667" s="68">
        <v>350.67</v>
      </c>
      <c r="Z667" s="68">
        <v>480.67</v>
      </c>
      <c r="AA667" s="68">
        <v>-0.37</v>
      </c>
      <c r="AB667" s="73">
        <v>80499.039999999994</v>
      </c>
      <c r="AC667" s="73">
        <v>107782.69</v>
      </c>
      <c r="AD667" s="73">
        <v>80499.039999999994</v>
      </c>
      <c r="AE667" s="73">
        <v>109862.44</v>
      </c>
      <c r="AF667" s="73"/>
      <c r="AG667" s="73">
        <f>IFERROR(VLOOKUP(J667,'Roll ups'!D:E,2,FALSE),0)</f>
        <v>4182721.1600000006</v>
      </c>
      <c r="AH667" s="74">
        <f>IF(Table2[[#This Row],[CATEGORY TTL LOOKUP]]=0,0,IF(Table2[[#This Row],[CATEGORY TTL LOOKUP]]&gt;0,SUM(AB667/AG667)))</f>
        <v>1.9245614737559983E-2</v>
      </c>
      <c r="AI667" s="74" t="str">
        <f>IFERROR(IF(AH667&lt;#REF!,"STRIKE",IF(AH667&gt;=#REF!,"GOOD")),"NO DATA")</f>
        <v>NO DATA</v>
      </c>
      <c r="AJ667" s="75">
        <f>IFERROR(VLOOKUP(K667,'Roll ups'!H:I,2,FALSE),0)</f>
        <v>4182721.1600000006</v>
      </c>
      <c r="AK667" s="76">
        <f>IF(Table2[[#This Row],[PRICE TIER LOOKUP]]=0,0,IF(Table2[[#This Row],[PRICE TIER LOOKUP]]&gt;0,SUM(AB667/AJ667)))</f>
        <v>1.9245614737559983E-2</v>
      </c>
      <c r="AL667" s="74" t="e">
        <f>IF(AK667&lt;#REF!,"STRIKE",IF(AK667&gt;=#REF!,"GOOD"))</f>
        <v>#REF!</v>
      </c>
      <c r="AM667" s="75">
        <f>VLOOKUP(H667,'Roll ups'!A:B,2,FALSE)</f>
        <v>325145452.83999985</v>
      </c>
      <c r="AN667" s="77">
        <f t="shared" si="22"/>
        <v>2.475785507589817E-4</v>
      </c>
      <c r="AO667" s="74" t="str">
        <f>IFERROR(VLOOKUP(Table2[[#This Row],[Product Name]],'Roll ups'!L:P,5,FALSE),"GOOD")</f>
        <v>GOOD</v>
      </c>
      <c r="AP667" s="74">
        <f>Table2[[#This Row],[Retail Dollar Vol Current 12 Mths]]/Table2[[#This Row],[SHELF SALES  LOOKUP]]</f>
        <v>2.475785507589817E-4</v>
      </c>
      <c r="AQ667" s="69">
        <f t="shared" si="23"/>
        <v>0</v>
      </c>
      <c r="AR66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667" s="69" t="e">
        <f>IF(Table2[[#This Row],[Shelf Dollar Vol Current 12 Mths]]&gt;#REF!,"MEETS $ CRITERIA",IF(Table2[[#This Row],[Shelf Dollar Vol Current 12 Mths]]&lt;#REF!+1,"DOES NOT MEET $ CRITERIA"))</f>
        <v>#REF!</v>
      </c>
      <c r="AT667" s="78"/>
    </row>
    <row r="668" spans="1:46" ht="13.8" x14ac:dyDescent="0.3">
      <c r="A668" s="68" t="s">
        <v>2914</v>
      </c>
      <c r="B668" s="69">
        <v>86753</v>
      </c>
      <c r="C668" s="69">
        <v>517</v>
      </c>
      <c r="D668" s="69" t="s">
        <v>25</v>
      </c>
      <c r="E668" s="70" t="s">
        <v>6313</v>
      </c>
      <c r="F668" s="70"/>
      <c r="G668" s="71" t="s">
        <v>7665</v>
      </c>
      <c r="H668" s="69" t="s">
        <v>6315</v>
      </c>
      <c r="I668" s="68" t="s">
        <v>831</v>
      </c>
      <c r="J668" s="68" t="s">
        <v>232</v>
      </c>
      <c r="K668" s="68" t="s">
        <v>232</v>
      </c>
      <c r="L668" s="68" t="s">
        <v>132</v>
      </c>
      <c r="M668" s="68" t="s">
        <v>175</v>
      </c>
      <c r="N668" s="68" t="s">
        <v>184</v>
      </c>
      <c r="O668" s="68" t="s">
        <v>7666</v>
      </c>
      <c r="P668" s="72" t="s">
        <v>191</v>
      </c>
      <c r="Q668" s="68" t="s">
        <v>234</v>
      </c>
      <c r="R668" s="68" t="s">
        <v>31</v>
      </c>
      <c r="S668" s="68">
        <v>18</v>
      </c>
      <c r="T668" s="68">
        <v>15.5</v>
      </c>
      <c r="U668" s="68">
        <v>0.14000000000000001</v>
      </c>
      <c r="V668" s="68">
        <v>52.58</v>
      </c>
      <c r="W668" s="68">
        <v>80</v>
      </c>
      <c r="X668" s="68">
        <v>-0.52</v>
      </c>
      <c r="Y668" s="68">
        <v>249.5</v>
      </c>
      <c r="Z668" s="68">
        <v>342.17</v>
      </c>
      <c r="AA668" s="68">
        <v>-0.37</v>
      </c>
      <c r="AB668" s="73">
        <v>57275.22</v>
      </c>
      <c r="AC668" s="73">
        <v>76271.350000000006</v>
      </c>
      <c r="AD668" s="73">
        <v>57275.22</v>
      </c>
      <c r="AE668" s="73">
        <v>77772.070000000007</v>
      </c>
      <c r="AF668" s="73"/>
      <c r="AG668" s="73">
        <f>IFERROR(VLOOKUP(J668,'Roll ups'!D:E,2,FALSE),0)</f>
        <v>4182721.1600000006</v>
      </c>
      <c r="AH668" s="74">
        <f>IF(Table2[[#This Row],[CATEGORY TTL LOOKUP]]=0,0,IF(Table2[[#This Row],[CATEGORY TTL LOOKUP]]&gt;0,SUM(AB668/AG668)))</f>
        <v>1.3693291474395103E-2</v>
      </c>
      <c r="AI668" s="74" t="str">
        <f>IFERROR(IF(AH668&lt;#REF!,"STRIKE",IF(AH668&gt;=#REF!,"GOOD")),"NO DATA")</f>
        <v>NO DATA</v>
      </c>
      <c r="AJ668" s="75">
        <f>IFERROR(VLOOKUP(K668,'Roll ups'!H:I,2,FALSE),0)</f>
        <v>4182721.1600000006</v>
      </c>
      <c r="AK668" s="76">
        <f>IF(Table2[[#This Row],[PRICE TIER LOOKUP]]=0,0,IF(Table2[[#This Row],[PRICE TIER LOOKUP]]&gt;0,SUM(AB668/AJ668)))</f>
        <v>1.3693291474395103E-2</v>
      </c>
      <c r="AL668" s="74" t="e">
        <f>IF(AK668&lt;#REF!,"STRIKE",IF(AK668&gt;=#REF!,"GOOD"))</f>
        <v>#REF!</v>
      </c>
      <c r="AM668" s="75">
        <f>VLOOKUP(H668,'Roll ups'!A:B,2,FALSE)</f>
        <v>325145452.83999985</v>
      </c>
      <c r="AN668" s="77">
        <f t="shared" si="22"/>
        <v>1.7615260954667093E-4</v>
      </c>
      <c r="AO668" s="74" t="str">
        <f>IFERROR(VLOOKUP(Table2[[#This Row],[Product Name]],'Roll ups'!L:P,5,FALSE),"GOOD")</f>
        <v>GOOD</v>
      </c>
      <c r="AP668" s="74">
        <f>Table2[[#This Row],[Retail Dollar Vol Current 12 Mths]]/Table2[[#This Row],[SHELF SALES  LOOKUP]]</f>
        <v>1.7615260954667093E-4</v>
      </c>
      <c r="AQ668" s="69">
        <f t="shared" si="23"/>
        <v>0</v>
      </c>
      <c r="AR66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668" s="69" t="e">
        <f>IF(Table2[[#This Row],[Shelf Dollar Vol Current 12 Mths]]&gt;#REF!,"MEETS $ CRITERIA",IF(Table2[[#This Row],[Shelf Dollar Vol Current 12 Mths]]&lt;#REF!+1,"DOES NOT MEET $ CRITERIA"))</f>
        <v>#REF!</v>
      </c>
      <c r="AT668" s="78"/>
    </row>
    <row r="669" spans="1:46" ht="13.8" x14ac:dyDescent="0.3">
      <c r="A669" s="68" t="s">
        <v>2908</v>
      </c>
      <c r="B669" s="69">
        <v>86771</v>
      </c>
      <c r="C669" s="69">
        <v>434</v>
      </c>
      <c r="D669" s="69" t="s">
        <v>25</v>
      </c>
      <c r="E669" s="70" t="s">
        <v>6313</v>
      </c>
      <c r="F669" s="70"/>
      <c r="G669" s="71" t="s">
        <v>7667</v>
      </c>
      <c r="H669" s="69" t="s">
        <v>6315</v>
      </c>
      <c r="I669" s="68" t="s">
        <v>831</v>
      </c>
      <c r="J669" s="68" t="s">
        <v>232</v>
      </c>
      <c r="K669" s="68" t="s">
        <v>232</v>
      </c>
      <c r="L669" s="68" t="s">
        <v>132</v>
      </c>
      <c r="M669" s="68" t="s">
        <v>175</v>
      </c>
      <c r="N669" s="68" t="s">
        <v>176</v>
      </c>
      <c r="O669" s="68" t="s">
        <v>7668</v>
      </c>
      <c r="P669" s="72" t="s">
        <v>191</v>
      </c>
      <c r="Q669" s="68" t="s">
        <v>234</v>
      </c>
      <c r="R669" s="68" t="s">
        <v>31</v>
      </c>
      <c r="S669" s="68">
        <v>13</v>
      </c>
      <c r="T669" s="68">
        <v>18</v>
      </c>
      <c r="U669" s="68">
        <v>-0.34</v>
      </c>
      <c r="V669" s="68">
        <v>53.83</v>
      </c>
      <c r="W669" s="68">
        <v>66.33</v>
      </c>
      <c r="X669" s="68">
        <v>-0.23</v>
      </c>
      <c r="Y669" s="68">
        <v>256.08</v>
      </c>
      <c r="Z669" s="68">
        <v>321.08</v>
      </c>
      <c r="AA669" s="68">
        <v>-0.25</v>
      </c>
      <c r="AB669" s="73">
        <v>58786.49</v>
      </c>
      <c r="AC669" s="73">
        <v>71290.31</v>
      </c>
      <c r="AD669" s="73">
        <v>58786.49</v>
      </c>
      <c r="AE669" s="73">
        <v>73255.009999999995</v>
      </c>
      <c r="AF669" s="73"/>
      <c r="AG669" s="73">
        <f>IFERROR(VLOOKUP(J669,'Roll ups'!D:E,2,FALSE),0)</f>
        <v>4182721.1600000006</v>
      </c>
      <c r="AH669" s="74">
        <f>IF(Table2[[#This Row],[CATEGORY TTL LOOKUP]]=0,0,IF(Table2[[#This Row],[CATEGORY TTL LOOKUP]]&gt;0,SUM(AB669/AG669)))</f>
        <v>1.4054604108489027E-2</v>
      </c>
      <c r="AI669" s="74" t="str">
        <f>IFERROR(IF(AH669&lt;#REF!,"STRIKE",IF(AH669&gt;=#REF!,"GOOD")),"NO DATA")</f>
        <v>NO DATA</v>
      </c>
      <c r="AJ669" s="75">
        <f>IFERROR(VLOOKUP(K669,'Roll ups'!H:I,2,FALSE),0)</f>
        <v>4182721.1600000006</v>
      </c>
      <c r="AK669" s="76">
        <f>IF(Table2[[#This Row],[PRICE TIER LOOKUP]]=0,0,IF(Table2[[#This Row],[PRICE TIER LOOKUP]]&gt;0,SUM(AB669/AJ669)))</f>
        <v>1.4054604108489027E-2</v>
      </c>
      <c r="AL669" s="74" t="e">
        <f>IF(AK669&lt;#REF!,"STRIKE",IF(AK669&gt;=#REF!,"GOOD"))</f>
        <v>#REF!</v>
      </c>
      <c r="AM669" s="75">
        <f>VLOOKUP(H669,'Roll ups'!A:B,2,FALSE)</f>
        <v>325145452.83999985</v>
      </c>
      <c r="AN669" s="77">
        <f t="shared" si="22"/>
        <v>1.8080059089409478E-4</v>
      </c>
      <c r="AO669" s="74" t="str">
        <f>IFERROR(VLOOKUP(Table2[[#This Row],[Product Name]],'Roll ups'!L:P,5,FALSE),"GOOD")</f>
        <v>GOOD</v>
      </c>
      <c r="AP669" s="74">
        <f>Table2[[#This Row],[Retail Dollar Vol Current 12 Mths]]/Table2[[#This Row],[SHELF SALES  LOOKUP]]</f>
        <v>1.8080059089409478E-4</v>
      </c>
      <c r="AQ669" s="69">
        <f t="shared" si="23"/>
        <v>0</v>
      </c>
      <c r="AR66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669" s="69" t="e">
        <f>IF(Table2[[#This Row],[Shelf Dollar Vol Current 12 Mths]]&gt;#REF!,"MEETS $ CRITERIA",IF(Table2[[#This Row],[Shelf Dollar Vol Current 12 Mths]]&lt;#REF!+1,"DOES NOT MEET $ CRITERIA"))</f>
        <v>#REF!</v>
      </c>
      <c r="AT669" s="78"/>
    </row>
    <row r="670" spans="1:46" ht="13.8" x14ac:dyDescent="0.3">
      <c r="A670" s="68" t="s">
        <v>2882</v>
      </c>
      <c r="B670" s="69">
        <v>86785</v>
      </c>
      <c r="C670" s="69">
        <v>576</v>
      </c>
      <c r="D670" s="69" t="s">
        <v>25</v>
      </c>
      <c r="E670" s="70" t="s">
        <v>6313</v>
      </c>
      <c r="F670" s="70"/>
      <c r="G670" s="71" t="s">
        <v>7669</v>
      </c>
      <c r="H670" s="69" t="s">
        <v>6315</v>
      </c>
      <c r="I670" s="68" t="s">
        <v>831</v>
      </c>
      <c r="J670" s="68" t="s">
        <v>232</v>
      </c>
      <c r="K670" s="68" t="s">
        <v>232</v>
      </c>
      <c r="L670" s="68" t="s">
        <v>132</v>
      </c>
      <c r="M670" s="68" t="s">
        <v>175</v>
      </c>
      <c r="N670" s="68" t="s">
        <v>184</v>
      </c>
      <c r="O670" s="68" t="s">
        <v>7670</v>
      </c>
      <c r="P670" s="72" t="s">
        <v>191</v>
      </c>
      <c r="Q670" s="68" t="s">
        <v>234</v>
      </c>
      <c r="R670" s="68" t="s">
        <v>31</v>
      </c>
      <c r="S670" s="68">
        <v>35</v>
      </c>
      <c r="T670" s="68">
        <v>35.25</v>
      </c>
      <c r="U670" s="68">
        <v>0</v>
      </c>
      <c r="V670" s="68">
        <v>111.08</v>
      </c>
      <c r="W670" s="68">
        <v>132.33000000000001</v>
      </c>
      <c r="X670" s="68">
        <v>-0.19</v>
      </c>
      <c r="Y670" s="68">
        <v>473.5</v>
      </c>
      <c r="Z670" s="68">
        <v>630.83000000000004</v>
      </c>
      <c r="AA670" s="68">
        <v>-0.33</v>
      </c>
      <c r="AB670" s="73">
        <v>108696.66</v>
      </c>
      <c r="AC670" s="73">
        <v>141463.60999999999</v>
      </c>
      <c r="AD670" s="73">
        <v>108696.66</v>
      </c>
      <c r="AE670" s="73">
        <v>144186.46</v>
      </c>
      <c r="AF670" s="73"/>
      <c r="AG670" s="73">
        <f>IFERROR(VLOOKUP(J670,'Roll ups'!D:E,2,FALSE),0)</f>
        <v>4182721.1600000006</v>
      </c>
      <c r="AH670" s="74">
        <f>IF(Table2[[#This Row],[CATEGORY TTL LOOKUP]]=0,0,IF(Table2[[#This Row],[CATEGORY TTL LOOKUP]]&gt;0,SUM(AB670/AG670)))</f>
        <v>2.5987068188882089E-2</v>
      </c>
      <c r="AI670" s="74" t="str">
        <f>IFERROR(IF(AH670&lt;#REF!,"STRIKE",IF(AH670&gt;=#REF!,"GOOD")),"NO DATA")</f>
        <v>NO DATA</v>
      </c>
      <c r="AJ670" s="75">
        <f>IFERROR(VLOOKUP(K670,'Roll ups'!H:I,2,FALSE),0)</f>
        <v>4182721.1600000006</v>
      </c>
      <c r="AK670" s="76">
        <f>IF(Table2[[#This Row],[PRICE TIER LOOKUP]]=0,0,IF(Table2[[#This Row],[PRICE TIER LOOKUP]]&gt;0,SUM(AB670/AJ670)))</f>
        <v>2.5987068188882089E-2</v>
      </c>
      <c r="AL670" s="74" t="e">
        <f>IF(AK670&lt;#REF!,"STRIKE",IF(AK670&gt;=#REF!,"GOOD"))</f>
        <v>#REF!</v>
      </c>
      <c r="AM670" s="75">
        <f>VLOOKUP(H670,'Roll ups'!A:B,2,FALSE)</f>
        <v>325145452.83999985</v>
      </c>
      <c r="AN670" s="77">
        <f t="shared" si="22"/>
        <v>3.3430164577294061E-4</v>
      </c>
      <c r="AO670" s="74" t="str">
        <f>IFERROR(VLOOKUP(Table2[[#This Row],[Product Name]],'Roll ups'!L:P,5,FALSE),"GOOD")</f>
        <v>GOOD</v>
      </c>
      <c r="AP670" s="74">
        <f>Table2[[#This Row],[Retail Dollar Vol Current 12 Mths]]/Table2[[#This Row],[SHELF SALES  LOOKUP]]</f>
        <v>3.3430164577294061E-4</v>
      </c>
      <c r="AQ670" s="69">
        <f t="shared" si="23"/>
        <v>0</v>
      </c>
      <c r="AR67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670" s="69" t="e">
        <f>IF(Table2[[#This Row],[Shelf Dollar Vol Current 12 Mths]]&gt;#REF!,"MEETS $ CRITERIA",IF(Table2[[#This Row],[Shelf Dollar Vol Current 12 Mths]]&lt;#REF!+1,"DOES NOT MEET $ CRITERIA"))</f>
        <v>#REF!</v>
      </c>
      <c r="AT670" s="78"/>
    </row>
    <row r="671" spans="1:46" ht="13.8" x14ac:dyDescent="0.3">
      <c r="A671" s="68" t="s">
        <v>7671</v>
      </c>
      <c r="B671" s="69">
        <v>1799</v>
      </c>
      <c r="C671" s="69">
        <v>463</v>
      </c>
      <c r="D671" s="69" t="s">
        <v>25</v>
      </c>
      <c r="E671" s="70" t="s">
        <v>6313</v>
      </c>
      <c r="F671" s="70"/>
      <c r="G671" s="71" t="s">
        <v>7672</v>
      </c>
      <c r="H671" s="69" t="s">
        <v>6315</v>
      </c>
      <c r="I671" s="68" t="s">
        <v>299</v>
      </c>
      <c r="J671" s="68" t="s">
        <v>299</v>
      </c>
      <c r="K671" s="68" t="s">
        <v>89</v>
      </c>
      <c r="L671" s="68" t="s">
        <v>89</v>
      </c>
      <c r="M671" s="68" t="s">
        <v>299</v>
      </c>
      <c r="N671" s="68" t="s">
        <v>184</v>
      </c>
      <c r="O671" s="68" t="s">
        <v>7673</v>
      </c>
      <c r="P671" s="72" t="s">
        <v>299</v>
      </c>
      <c r="Q671" s="68" t="s">
        <v>397</v>
      </c>
      <c r="R671" s="68" t="s">
        <v>31</v>
      </c>
      <c r="S671" s="68">
        <v>555</v>
      </c>
      <c r="T671" s="68">
        <v>301.01</v>
      </c>
      <c r="U671" s="68">
        <v>0.46</v>
      </c>
      <c r="V671" s="68">
        <v>1189.29</v>
      </c>
      <c r="W671" s="68">
        <v>512.19000000000005</v>
      </c>
      <c r="X671" s="68">
        <v>0.56999999999999995</v>
      </c>
      <c r="Y671" s="68">
        <v>4536.8</v>
      </c>
      <c r="Z671" s="68">
        <v>512.19000000000005</v>
      </c>
      <c r="AA671" s="68">
        <v>0.89</v>
      </c>
      <c r="AB671" s="73">
        <v>551143.02</v>
      </c>
      <c r="AC671" s="73">
        <v>63351.48</v>
      </c>
      <c r="AD671" s="73">
        <v>582808.38</v>
      </c>
      <c r="AE671" s="73">
        <v>63351.48</v>
      </c>
      <c r="AF671" s="73"/>
      <c r="AG671" s="73">
        <f>IFERROR(VLOOKUP(J671,'Roll ups'!D:E,2,FALSE),0)</f>
        <v>12844114.079999994</v>
      </c>
      <c r="AH671" s="74">
        <f>IF(Table2[[#This Row],[CATEGORY TTL LOOKUP]]=0,0,IF(Table2[[#This Row],[CATEGORY TTL LOOKUP]]&gt;0,SUM(AB671/AG671)))</f>
        <v>4.2910162317711234E-2</v>
      </c>
      <c r="AI671" s="74" t="str">
        <f>IFERROR(IF(AH671&lt;#REF!,"STRIKE",IF(AH671&gt;=#REF!,"GOOD")),"NO DATA")</f>
        <v>NO DATA</v>
      </c>
      <c r="AJ671" s="75">
        <f>IFERROR(VLOOKUP(K671,'Roll ups'!H:I,2,FALSE),0)</f>
        <v>75793138.070000067</v>
      </c>
      <c r="AK671" s="76">
        <f>IF(Table2[[#This Row],[PRICE TIER LOOKUP]]=0,0,IF(Table2[[#This Row],[PRICE TIER LOOKUP]]&gt;0,SUM(AB671/AJ671)))</f>
        <v>7.2716743762605831E-3</v>
      </c>
      <c r="AL671" s="74" t="e">
        <f>IF(AK671&lt;#REF!,"STRIKE",IF(AK671&gt;=#REF!,"GOOD"))</f>
        <v>#REF!</v>
      </c>
      <c r="AM671" s="75">
        <f>VLOOKUP(H671,'Roll ups'!A:B,2,FALSE)</f>
        <v>325145452.83999985</v>
      </c>
      <c r="AN671" s="77">
        <f t="shared" si="22"/>
        <v>1.6950660548564118E-3</v>
      </c>
      <c r="AO671" s="74" t="str">
        <f>IFERROR(VLOOKUP(Table2[[#This Row],[Product Name]],'Roll ups'!L:P,5,FALSE),"GOOD")</f>
        <v>GOOD</v>
      </c>
      <c r="AP671" s="74">
        <f>Table2[[#This Row],[Retail Dollar Vol Current 12 Mths]]/Table2[[#This Row],[SHELF SALES  LOOKUP]]</f>
        <v>1.7924543459225091E-3</v>
      </c>
      <c r="AQ671" s="69">
        <f t="shared" si="23"/>
        <v>0</v>
      </c>
      <c r="AR67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671" s="69" t="e">
        <f>IF(Table2[[#This Row],[Shelf Dollar Vol Current 12 Mths]]&gt;#REF!,"MEETS $ CRITERIA",IF(Table2[[#This Row],[Shelf Dollar Vol Current 12 Mths]]&lt;#REF!+1,"DOES NOT MEET $ CRITERIA"))</f>
        <v>#REF!</v>
      </c>
      <c r="AT671" s="78"/>
    </row>
    <row r="672" spans="1:46" ht="13.8" x14ac:dyDescent="0.3">
      <c r="A672" s="68" t="s">
        <v>3884</v>
      </c>
      <c r="B672" s="69">
        <v>42168</v>
      </c>
      <c r="C672" s="69">
        <v>211</v>
      </c>
      <c r="D672" s="69" t="s">
        <v>25</v>
      </c>
      <c r="E672" s="70" t="s">
        <v>6313</v>
      </c>
      <c r="F672" s="70"/>
      <c r="G672" s="71" t="s">
        <v>7674</v>
      </c>
      <c r="H672" s="69" t="s">
        <v>6315</v>
      </c>
      <c r="I672" s="68" t="s">
        <v>299</v>
      </c>
      <c r="J672" s="68" t="s">
        <v>299</v>
      </c>
      <c r="K672" s="68" t="s">
        <v>132</v>
      </c>
      <c r="L672" s="68" t="s">
        <v>132</v>
      </c>
      <c r="M672" s="68" t="s">
        <v>299</v>
      </c>
      <c r="N672" s="68" t="s">
        <v>317</v>
      </c>
      <c r="O672" s="68" t="s">
        <v>7675</v>
      </c>
      <c r="P672" s="72" t="s">
        <v>299</v>
      </c>
      <c r="Q672" s="68" t="s">
        <v>194</v>
      </c>
      <c r="R672" s="68" t="s">
        <v>31</v>
      </c>
      <c r="S672" s="68">
        <v>16</v>
      </c>
      <c r="T672" s="68">
        <v>38.5</v>
      </c>
      <c r="U672" s="68">
        <v>-1.36</v>
      </c>
      <c r="V672" s="68">
        <v>43.17</v>
      </c>
      <c r="W672" s="68">
        <v>73.7</v>
      </c>
      <c r="X672" s="68">
        <v>-0.71</v>
      </c>
      <c r="Y672" s="68">
        <v>151.11000000000001</v>
      </c>
      <c r="Z672" s="68">
        <v>253.97</v>
      </c>
      <c r="AA672" s="68">
        <v>-0.68</v>
      </c>
      <c r="AB672" s="73">
        <v>23006.97</v>
      </c>
      <c r="AC672" s="73">
        <v>37887.660000000003</v>
      </c>
      <c r="AD672" s="73">
        <v>23006.97</v>
      </c>
      <c r="AE672" s="73">
        <v>37887.660000000003</v>
      </c>
      <c r="AF672" s="73"/>
      <c r="AG672" s="73">
        <f>IFERROR(VLOOKUP(J672,'Roll ups'!D:E,2,FALSE),0)</f>
        <v>12844114.079999994</v>
      </c>
      <c r="AH672" s="74">
        <f>IF(Table2[[#This Row],[CATEGORY TTL LOOKUP]]=0,0,IF(Table2[[#This Row],[CATEGORY TTL LOOKUP]]&gt;0,SUM(AB672/AG672)))</f>
        <v>1.7912461581001476E-3</v>
      </c>
      <c r="AI672" s="74" t="str">
        <f>IFERROR(IF(AH672&lt;#REF!,"STRIKE",IF(AH672&gt;=#REF!,"GOOD")),"NO DATA")</f>
        <v>NO DATA</v>
      </c>
      <c r="AJ672" s="75">
        <f>IFERROR(VLOOKUP(K672,'Roll ups'!H:I,2,FALSE),0)</f>
        <v>126094742.97999983</v>
      </c>
      <c r="AK672" s="76">
        <f>IF(Table2[[#This Row],[PRICE TIER LOOKUP]]=0,0,IF(Table2[[#This Row],[PRICE TIER LOOKUP]]&gt;0,SUM(AB672/AJ672)))</f>
        <v>1.8245780479245823E-4</v>
      </c>
      <c r="AL672" s="74" t="e">
        <f>IF(AK672&lt;#REF!,"STRIKE",IF(AK672&gt;=#REF!,"GOOD"))</f>
        <v>#REF!</v>
      </c>
      <c r="AM672" s="75">
        <f>VLOOKUP(H672,'Roll ups'!A:B,2,FALSE)</f>
        <v>325145452.83999985</v>
      </c>
      <c r="AN672" s="77">
        <f t="shared" si="22"/>
        <v>7.0759008926757016E-5</v>
      </c>
      <c r="AO672" s="74" t="str">
        <f>IFERROR(VLOOKUP(Table2[[#This Row],[Product Name]],'Roll ups'!L:P,5,FALSE),"GOOD")</f>
        <v>GOOD</v>
      </c>
      <c r="AP672" s="74">
        <f>Table2[[#This Row],[Retail Dollar Vol Current 12 Mths]]/Table2[[#This Row],[SHELF SALES  LOOKUP]]</f>
        <v>7.0759008926757016E-5</v>
      </c>
      <c r="AQ672" s="69">
        <f t="shared" si="23"/>
        <v>0</v>
      </c>
      <c r="AR67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672" s="69" t="e">
        <f>IF(Table2[[#This Row],[Shelf Dollar Vol Current 12 Mths]]&gt;#REF!,"MEETS $ CRITERIA",IF(Table2[[#This Row],[Shelf Dollar Vol Current 12 Mths]]&lt;#REF!+1,"DOES NOT MEET $ CRITERIA"))</f>
        <v>#REF!</v>
      </c>
      <c r="AT672" s="78"/>
    </row>
    <row r="673" spans="1:46" ht="13.8" x14ac:dyDescent="0.3">
      <c r="A673" s="68" t="s">
        <v>3526</v>
      </c>
      <c r="B673" s="69">
        <v>42242</v>
      </c>
      <c r="C673" s="69">
        <v>360</v>
      </c>
      <c r="D673" s="69" t="s">
        <v>25</v>
      </c>
      <c r="E673" s="70" t="s">
        <v>6313</v>
      </c>
      <c r="F673" s="70"/>
      <c r="G673" s="71" t="s">
        <v>7676</v>
      </c>
      <c r="H673" s="69" t="s">
        <v>6315</v>
      </c>
      <c r="I673" s="68" t="s">
        <v>299</v>
      </c>
      <c r="J673" s="68" t="s">
        <v>299</v>
      </c>
      <c r="K673" s="68" t="s">
        <v>132</v>
      </c>
      <c r="L673" s="68" t="s">
        <v>132</v>
      </c>
      <c r="M673" s="68" t="s">
        <v>299</v>
      </c>
      <c r="N673" s="68" t="s">
        <v>184</v>
      </c>
      <c r="O673" s="68" t="s">
        <v>7677</v>
      </c>
      <c r="P673" s="72" t="s">
        <v>299</v>
      </c>
      <c r="Q673" s="68" t="s">
        <v>41</v>
      </c>
      <c r="R673" s="68" t="s">
        <v>60</v>
      </c>
      <c r="S673" s="68">
        <v>28</v>
      </c>
      <c r="T673" s="68">
        <v>31.08</v>
      </c>
      <c r="U673" s="68">
        <v>-0.11</v>
      </c>
      <c r="V673" s="68">
        <v>118</v>
      </c>
      <c r="W673" s="68">
        <v>131.16999999999999</v>
      </c>
      <c r="X673" s="68">
        <v>-0.11</v>
      </c>
      <c r="Y673" s="68">
        <v>387</v>
      </c>
      <c r="Z673" s="68">
        <v>427.92</v>
      </c>
      <c r="AA673" s="68">
        <v>-0.11</v>
      </c>
      <c r="AB673" s="73">
        <v>64890.2</v>
      </c>
      <c r="AC673" s="73">
        <v>72976.320000000007</v>
      </c>
      <c r="AD673" s="73">
        <v>70124.399999999994</v>
      </c>
      <c r="AE673" s="73">
        <v>77664.14</v>
      </c>
      <c r="AF673" s="73"/>
      <c r="AG673" s="73">
        <f>IFERROR(VLOOKUP(J673,'Roll ups'!D:E,2,FALSE),0)</f>
        <v>12844114.079999994</v>
      </c>
      <c r="AH673" s="74">
        <f>IF(Table2[[#This Row],[CATEGORY TTL LOOKUP]]=0,0,IF(Table2[[#This Row],[CATEGORY TTL LOOKUP]]&gt;0,SUM(AB673/AG673)))</f>
        <v>5.0521351333248218E-3</v>
      </c>
      <c r="AI673" s="74" t="str">
        <f>IFERROR(IF(AH673&lt;#REF!,"STRIKE",IF(AH673&gt;=#REF!,"GOOD")),"NO DATA")</f>
        <v>NO DATA</v>
      </c>
      <c r="AJ673" s="75">
        <f>IFERROR(VLOOKUP(K673,'Roll ups'!H:I,2,FALSE),0)</f>
        <v>126094742.97999983</v>
      </c>
      <c r="AK673" s="76">
        <f>IF(Table2[[#This Row],[PRICE TIER LOOKUP]]=0,0,IF(Table2[[#This Row],[PRICE TIER LOOKUP]]&gt;0,SUM(AB673/AJ673)))</f>
        <v>5.146146339367406E-4</v>
      </c>
      <c r="AL673" s="74" t="e">
        <f>IF(AK673&lt;#REF!,"STRIKE",IF(AK673&gt;=#REF!,"GOOD"))</f>
        <v>#REF!</v>
      </c>
      <c r="AM673" s="75">
        <f>VLOOKUP(H673,'Roll ups'!A:B,2,FALSE)</f>
        <v>325145452.83999985</v>
      </c>
      <c r="AN673" s="77">
        <f t="shared" si="22"/>
        <v>1.9957283558239296E-4</v>
      </c>
      <c r="AO673" s="74" t="str">
        <f>IFERROR(VLOOKUP(Table2[[#This Row],[Product Name]],'Roll ups'!L:P,5,FALSE),"GOOD")</f>
        <v>GOOD</v>
      </c>
      <c r="AP673" s="74">
        <f>Table2[[#This Row],[Retail Dollar Vol Current 12 Mths]]/Table2[[#This Row],[SHELF SALES  LOOKUP]]</f>
        <v>2.1567086172509804E-4</v>
      </c>
      <c r="AQ673" s="69">
        <f t="shared" si="23"/>
        <v>0</v>
      </c>
      <c r="AR67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673" s="69" t="e">
        <f>IF(Table2[[#This Row],[Shelf Dollar Vol Current 12 Mths]]&gt;#REF!,"MEETS $ CRITERIA",IF(Table2[[#This Row],[Shelf Dollar Vol Current 12 Mths]]&lt;#REF!+1,"DOES NOT MEET $ CRITERIA"))</f>
        <v>#REF!</v>
      </c>
      <c r="AT673" s="78"/>
    </row>
    <row r="674" spans="1:46" ht="13.8" x14ac:dyDescent="0.3">
      <c r="A674" s="68" t="s">
        <v>3994</v>
      </c>
      <c r="B674" s="69">
        <v>42370</v>
      </c>
      <c r="C674" s="69">
        <v>282</v>
      </c>
      <c r="D674" s="69" t="s">
        <v>25</v>
      </c>
      <c r="E674" s="70" t="s">
        <v>6313</v>
      </c>
      <c r="F674" s="70"/>
      <c r="G674" s="71" t="s">
        <v>7678</v>
      </c>
      <c r="H674" s="69" t="s">
        <v>6315</v>
      </c>
      <c r="I674" s="68" t="s">
        <v>299</v>
      </c>
      <c r="J674" s="68" t="s">
        <v>299</v>
      </c>
      <c r="K674" s="68" t="s">
        <v>132</v>
      </c>
      <c r="L674" s="68" t="s">
        <v>6320</v>
      </c>
      <c r="M674" s="68" t="s">
        <v>299</v>
      </c>
      <c r="N674" s="68" t="s">
        <v>317</v>
      </c>
      <c r="O674" s="68" t="s">
        <v>7679</v>
      </c>
      <c r="P674" s="72" t="s">
        <v>299</v>
      </c>
      <c r="Q674" s="68" t="s">
        <v>63</v>
      </c>
      <c r="R674" s="68" t="s">
        <v>31</v>
      </c>
      <c r="S674" s="68">
        <v>13</v>
      </c>
      <c r="T674" s="68">
        <v>8</v>
      </c>
      <c r="U674" s="68">
        <v>0.4</v>
      </c>
      <c r="V674" s="68">
        <v>28.83</v>
      </c>
      <c r="W674" s="68">
        <v>29.92</v>
      </c>
      <c r="X674" s="68">
        <v>-0.04</v>
      </c>
      <c r="Y674" s="68">
        <v>112.42</v>
      </c>
      <c r="Z674" s="68">
        <v>125</v>
      </c>
      <c r="AA674" s="68">
        <v>-0.11</v>
      </c>
      <c r="AB674" s="73">
        <v>29934.31</v>
      </c>
      <c r="AC674" s="73">
        <v>33224.519999999997</v>
      </c>
      <c r="AD674" s="73">
        <v>29934.31</v>
      </c>
      <c r="AE674" s="73">
        <v>33224.519999999997</v>
      </c>
      <c r="AF674" s="73"/>
      <c r="AG674" s="73">
        <f>IFERROR(VLOOKUP(J674,'Roll ups'!D:E,2,FALSE),0)</f>
        <v>12844114.079999994</v>
      </c>
      <c r="AH674" s="74">
        <f>IF(Table2[[#This Row],[CATEGORY TTL LOOKUP]]=0,0,IF(Table2[[#This Row],[CATEGORY TTL LOOKUP]]&gt;0,SUM(AB674/AG674)))</f>
        <v>2.3305858086866207E-3</v>
      </c>
      <c r="AI674" s="74" t="str">
        <f>IFERROR(IF(AH674&lt;#REF!,"STRIKE",IF(AH674&gt;=#REF!,"GOOD")),"NO DATA")</f>
        <v>NO DATA</v>
      </c>
      <c r="AJ674" s="75">
        <f>IFERROR(VLOOKUP(K674,'Roll ups'!H:I,2,FALSE),0)</f>
        <v>126094742.97999983</v>
      </c>
      <c r="AK674" s="76">
        <f>IF(Table2[[#This Row],[PRICE TIER LOOKUP]]=0,0,IF(Table2[[#This Row],[PRICE TIER LOOKUP]]&gt;0,SUM(AB674/AJ674)))</f>
        <v>2.3739538455419946E-4</v>
      </c>
      <c r="AL674" s="74" t="e">
        <f>IF(AK674&lt;#REF!,"STRIKE",IF(AK674&gt;=#REF!,"GOOD"))</f>
        <v>#REF!</v>
      </c>
      <c r="AM674" s="75">
        <f>VLOOKUP(H674,'Roll ups'!A:B,2,FALSE)</f>
        <v>325145452.83999985</v>
      </c>
      <c r="AN674" s="77">
        <f t="shared" si="22"/>
        <v>9.2064366081509716E-5</v>
      </c>
      <c r="AO674" s="74" t="str">
        <f>IFERROR(VLOOKUP(Table2[[#This Row],[Product Name]],'Roll ups'!L:P,5,FALSE),"GOOD")</f>
        <v>GOOD</v>
      </c>
      <c r="AP674" s="74">
        <f>Table2[[#This Row],[Retail Dollar Vol Current 12 Mths]]/Table2[[#This Row],[SHELF SALES  LOOKUP]]</f>
        <v>9.2064366081509716E-5</v>
      </c>
      <c r="AQ674" s="69">
        <f t="shared" si="23"/>
        <v>0</v>
      </c>
      <c r="AR67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674" s="69" t="e">
        <f>IF(Table2[[#This Row],[Shelf Dollar Vol Current 12 Mths]]&gt;#REF!,"MEETS $ CRITERIA",IF(Table2[[#This Row],[Shelf Dollar Vol Current 12 Mths]]&lt;#REF!+1,"DOES NOT MEET $ CRITERIA"))</f>
        <v>#REF!</v>
      </c>
      <c r="AT674" s="78"/>
    </row>
    <row r="675" spans="1:46" ht="13.8" x14ac:dyDescent="0.3">
      <c r="A675" s="68" t="s">
        <v>4875</v>
      </c>
      <c r="B675" s="69">
        <v>42395</v>
      </c>
      <c r="C675" s="69">
        <v>252</v>
      </c>
      <c r="D675" s="69" t="s">
        <v>25</v>
      </c>
      <c r="E675" s="70" t="s">
        <v>6313</v>
      </c>
      <c r="F675" s="70"/>
      <c r="G675" s="71" t="s">
        <v>7680</v>
      </c>
      <c r="H675" s="69" t="s">
        <v>6315</v>
      </c>
      <c r="I675" s="68" t="s">
        <v>299</v>
      </c>
      <c r="J675" s="68" t="s">
        <v>299</v>
      </c>
      <c r="K675" s="68" t="s">
        <v>146</v>
      </c>
      <c r="L675" s="68" t="s">
        <v>132</v>
      </c>
      <c r="M675" s="68" t="s">
        <v>299</v>
      </c>
      <c r="N675" s="68" t="s">
        <v>492</v>
      </c>
      <c r="O675" s="68" t="s">
        <v>7681</v>
      </c>
      <c r="P675" s="72" t="s">
        <v>299</v>
      </c>
      <c r="Q675" s="68" t="s">
        <v>6559</v>
      </c>
      <c r="R675" s="68" t="s">
        <v>6560</v>
      </c>
      <c r="S675" s="68">
        <v>11</v>
      </c>
      <c r="T675" s="68">
        <v>23.5</v>
      </c>
      <c r="U675" s="68">
        <v>-1.1200000000000001</v>
      </c>
      <c r="V675" s="68">
        <v>55.67</v>
      </c>
      <c r="W675" s="68">
        <v>59.5</v>
      </c>
      <c r="X675" s="68">
        <v>-7.0000000000000007E-2</v>
      </c>
      <c r="Y675" s="68">
        <v>209.58</v>
      </c>
      <c r="Z675" s="68">
        <v>292.33</v>
      </c>
      <c r="AA675" s="68">
        <v>-0.39</v>
      </c>
      <c r="AB675" s="73">
        <v>47388.2</v>
      </c>
      <c r="AC675" s="73">
        <v>64257.760000000002</v>
      </c>
      <c r="AD675" s="73">
        <v>48640.1</v>
      </c>
      <c r="AE675" s="73">
        <v>65450.080000000002</v>
      </c>
      <c r="AF675" s="73"/>
      <c r="AG675" s="73">
        <f>IFERROR(VLOOKUP(J675,'Roll ups'!D:E,2,FALSE),0)</f>
        <v>12844114.079999994</v>
      </c>
      <c r="AH675" s="74">
        <f>IF(Table2[[#This Row],[CATEGORY TTL LOOKUP]]=0,0,IF(Table2[[#This Row],[CATEGORY TTL LOOKUP]]&gt;0,SUM(AB675/AG675)))</f>
        <v>3.6894876287177931E-3</v>
      </c>
      <c r="AI675" s="74" t="str">
        <f>IFERROR(IF(AH675&lt;#REF!,"STRIKE",IF(AH675&gt;=#REF!,"GOOD")),"NO DATA")</f>
        <v>NO DATA</v>
      </c>
      <c r="AJ675" s="75">
        <f>IFERROR(VLOOKUP(K675,'Roll ups'!H:I,2,FALSE),0)</f>
        <v>69119979.479999974</v>
      </c>
      <c r="AK675" s="76">
        <f>IF(Table2[[#This Row],[PRICE TIER LOOKUP]]=0,0,IF(Table2[[#This Row],[PRICE TIER LOOKUP]]&gt;0,SUM(AB675/AJ675)))</f>
        <v>6.8559337483182971E-4</v>
      </c>
      <c r="AL675" s="74" t="e">
        <f>IF(AK675&lt;#REF!,"STRIKE",IF(AK675&gt;=#REF!,"GOOD"))</f>
        <v>#REF!</v>
      </c>
      <c r="AM675" s="75">
        <f>VLOOKUP(H675,'Roll ups'!A:B,2,FALSE)</f>
        <v>325145452.83999985</v>
      </c>
      <c r="AN675" s="77">
        <f t="shared" si="22"/>
        <v>1.4574461855789556E-4</v>
      </c>
      <c r="AO675" s="74" t="str">
        <f>IFERROR(VLOOKUP(Table2[[#This Row],[Product Name]],'Roll ups'!L:P,5,FALSE),"GOOD")</f>
        <v>GOOD</v>
      </c>
      <c r="AP675" s="74">
        <f>Table2[[#This Row],[Retail Dollar Vol Current 12 Mths]]/Table2[[#This Row],[SHELF SALES  LOOKUP]]</f>
        <v>1.4959489537728581E-4</v>
      </c>
      <c r="AQ675" s="69">
        <f t="shared" si="23"/>
        <v>0</v>
      </c>
      <c r="AR67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675" s="69" t="e">
        <f>IF(Table2[[#This Row],[Shelf Dollar Vol Current 12 Mths]]&gt;#REF!,"MEETS $ CRITERIA",IF(Table2[[#This Row],[Shelf Dollar Vol Current 12 Mths]]&lt;#REF!+1,"DOES NOT MEET $ CRITERIA"))</f>
        <v>#REF!</v>
      </c>
      <c r="AT675" s="78"/>
    </row>
    <row r="676" spans="1:46" ht="13.8" x14ac:dyDescent="0.3">
      <c r="A676" s="68" t="s">
        <v>3785</v>
      </c>
      <c r="B676" s="69">
        <v>42566</v>
      </c>
      <c r="C676" s="69">
        <v>189</v>
      </c>
      <c r="D676" s="69" t="s">
        <v>25</v>
      </c>
      <c r="E676" s="70" t="s">
        <v>6313</v>
      </c>
      <c r="F676" s="70"/>
      <c r="G676" s="71" t="s">
        <v>7682</v>
      </c>
      <c r="H676" s="69" t="s">
        <v>6315</v>
      </c>
      <c r="I676" s="68" t="s">
        <v>299</v>
      </c>
      <c r="J676" s="68" t="s">
        <v>299</v>
      </c>
      <c r="K676" s="68" t="s">
        <v>132</v>
      </c>
      <c r="L676" s="68" t="s">
        <v>132</v>
      </c>
      <c r="M676" s="68" t="s">
        <v>299</v>
      </c>
      <c r="N676" s="68" t="s">
        <v>317</v>
      </c>
      <c r="O676" s="68" t="s">
        <v>7683</v>
      </c>
      <c r="P676" s="72" t="s">
        <v>299</v>
      </c>
      <c r="Q676" s="68" t="s">
        <v>2007</v>
      </c>
      <c r="R676" s="68" t="s">
        <v>60</v>
      </c>
      <c r="S676" s="68">
        <v>11</v>
      </c>
      <c r="T676" s="68">
        <v>11</v>
      </c>
      <c r="U676" s="68">
        <v>0</v>
      </c>
      <c r="V676" s="68">
        <v>40</v>
      </c>
      <c r="W676" s="68">
        <v>16</v>
      </c>
      <c r="X676" s="68">
        <v>0.6</v>
      </c>
      <c r="Y676" s="68">
        <v>167</v>
      </c>
      <c r="Z676" s="68">
        <v>178.5</v>
      </c>
      <c r="AA676" s="68">
        <v>-7.0000000000000007E-2</v>
      </c>
      <c r="AB676" s="73">
        <v>25350.6</v>
      </c>
      <c r="AC676" s="73">
        <v>27096.3</v>
      </c>
      <c r="AD676" s="73">
        <v>25350.6</v>
      </c>
      <c r="AE676" s="73">
        <v>27096.3</v>
      </c>
      <c r="AF676" s="73"/>
      <c r="AG676" s="73">
        <f>IFERROR(VLOOKUP(J676,'Roll ups'!D:E,2,FALSE),0)</f>
        <v>12844114.079999994</v>
      </c>
      <c r="AH676" s="74">
        <f>IF(Table2[[#This Row],[CATEGORY TTL LOOKUP]]=0,0,IF(Table2[[#This Row],[CATEGORY TTL LOOKUP]]&gt;0,SUM(AB676/AG676)))</f>
        <v>1.9737133944858275E-3</v>
      </c>
      <c r="AI676" s="74" t="str">
        <f>IFERROR(IF(AH676&lt;#REF!,"STRIKE",IF(AH676&gt;=#REF!,"GOOD")),"NO DATA")</f>
        <v>NO DATA</v>
      </c>
      <c r="AJ676" s="75">
        <f>IFERROR(VLOOKUP(K676,'Roll ups'!H:I,2,FALSE),0)</f>
        <v>126094742.97999983</v>
      </c>
      <c r="AK676" s="76">
        <f>IF(Table2[[#This Row],[PRICE TIER LOOKUP]]=0,0,IF(Table2[[#This Row],[PRICE TIER LOOKUP]]&gt;0,SUM(AB676/AJ676)))</f>
        <v>2.0104406734879434E-4</v>
      </c>
      <c r="AL676" s="74" t="e">
        <f>IF(AK676&lt;#REF!,"STRIKE",IF(AK676&gt;=#REF!,"GOOD"))</f>
        <v>#REF!</v>
      </c>
      <c r="AM676" s="75">
        <f>VLOOKUP(H676,'Roll ups'!A:B,2,FALSE)</f>
        <v>325145452.83999985</v>
      </c>
      <c r="AN676" s="77">
        <f t="shared" si="22"/>
        <v>7.7966952262668491E-5</v>
      </c>
      <c r="AO676" s="74" t="str">
        <f>IFERROR(VLOOKUP(Table2[[#This Row],[Product Name]],'Roll ups'!L:P,5,FALSE),"GOOD")</f>
        <v>GOOD</v>
      </c>
      <c r="AP676" s="74">
        <f>Table2[[#This Row],[Retail Dollar Vol Current 12 Mths]]/Table2[[#This Row],[SHELF SALES  LOOKUP]]</f>
        <v>7.7966952262668491E-5</v>
      </c>
      <c r="AQ676" s="69">
        <f t="shared" si="23"/>
        <v>0</v>
      </c>
      <c r="AR67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676" s="69" t="e">
        <f>IF(Table2[[#This Row],[Shelf Dollar Vol Current 12 Mths]]&gt;#REF!,"MEETS $ CRITERIA",IF(Table2[[#This Row],[Shelf Dollar Vol Current 12 Mths]]&lt;#REF!+1,"DOES NOT MEET $ CRITERIA"))</f>
        <v>#REF!</v>
      </c>
      <c r="AT676" s="78"/>
    </row>
    <row r="677" spans="1:46" ht="13.8" x14ac:dyDescent="0.3">
      <c r="A677" s="68" t="s">
        <v>2392</v>
      </c>
      <c r="B677" s="69">
        <v>42656</v>
      </c>
      <c r="C677" s="69">
        <v>143</v>
      </c>
      <c r="D677" s="69" t="s">
        <v>25</v>
      </c>
      <c r="E677" s="70" t="s">
        <v>6313</v>
      </c>
      <c r="F677" s="70"/>
      <c r="G677" s="71" t="s">
        <v>7684</v>
      </c>
      <c r="H677" s="69" t="s">
        <v>6315</v>
      </c>
      <c r="I677" s="68" t="s">
        <v>299</v>
      </c>
      <c r="J677" s="68" t="s">
        <v>299</v>
      </c>
      <c r="K677" s="68" t="s">
        <v>89</v>
      </c>
      <c r="L677" s="68" t="s">
        <v>132</v>
      </c>
      <c r="M677" s="68" t="s">
        <v>299</v>
      </c>
      <c r="N677" s="68" t="s">
        <v>492</v>
      </c>
      <c r="O677" s="68" t="s">
        <v>7685</v>
      </c>
      <c r="P677" s="72" t="s">
        <v>299</v>
      </c>
      <c r="Q677" s="68" t="s">
        <v>7686</v>
      </c>
      <c r="R677" s="68" t="s">
        <v>60</v>
      </c>
      <c r="S677" s="68">
        <v>11</v>
      </c>
      <c r="T677" s="68"/>
      <c r="U677" s="68">
        <v>1</v>
      </c>
      <c r="V677" s="68">
        <v>27</v>
      </c>
      <c r="W677" s="68">
        <v>1</v>
      </c>
      <c r="X677" s="68">
        <v>0.96</v>
      </c>
      <c r="Y677" s="68">
        <v>58</v>
      </c>
      <c r="Z677" s="68">
        <v>98.25</v>
      </c>
      <c r="AA677" s="68">
        <v>-0.69</v>
      </c>
      <c r="AB677" s="73">
        <v>14448.96</v>
      </c>
      <c r="AC677" s="73">
        <v>24424.560000000001</v>
      </c>
      <c r="AD677" s="73">
        <v>14448.96</v>
      </c>
      <c r="AE677" s="73">
        <v>24424.560000000001</v>
      </c>
      <c r="AF677" s="73"/>
      <c r="AG677" s="73">
        <f>IFERROR(VLOOKUP(J677,'Roll ups'!D:E,2,FALSE),0)</f>
        <v>12844114.079999994</v>
      </c>
      <c r="AH677" s="74">
        <f>IF(Table2[[#This Row],[CATEGORY TTL LOOKUP]]=0,0,IF(Table2[[#This Row],[CATEGORY TTL LOOKUP]]&gt;0,SUM(AB677/AG677)))</f>
        <v>1.1249479652706421E-3</v>
      </c>
      <c r="AI677" s="74" t="str">
        <f>IFERROR(IF(AH677&lt;#REF!,"STRIKE",IF(AH677&gt;=#REF!,"GOOD")),"NO DATA")</f>
        <v>NO DATA</v>
      </c>
      <c r="AJ677" s="75">
        <f>IFERROR(VLOOKUP(K677,'Roll ups'!H:I,2,FALSE),0)</f>
        <v>75793138.070000067</v>
      </c>
      <c r="AK677" s="76">
        <f>IF(Table2[[#This Row],[PRICE TIER LOOKUP]]=0,0,IF(Table2[[#This Row],[PRICE TIER LOOKUP]]&gt;0,SUM(AB677/AJ677)))</f>
        <v>1.9063678280025048E-4</v>
      </c>
      <c r="AL677" s="74" t="e">
        <f>IF(AK677&lt;#REF!,"STRIKE",IF(AK677&gt;=#REF!,"GOOD"))</f>
        <v>#REF!</v>
      </c>
      <c r="AM677" s="75">
        <f>VLOOKUP(H677,'Roll ups'!A:B,2,FALSE)</f>
        <v>325145452.83999985</v>
      </c>
      <c r="AN677" s="77">
        <f t="shared" si="22"/>
        <v>4.4438450157598105E-5</v>
      </c>
      <c r="AO677" s="74" t="str">
        <f>IFERROR(VLOOKUP(Table2[[#This Row],[Product Name]],'Roll ups'!L:P,5,FALSE),"GOOD")</f>
        <v>GOOD</v>
      </c>
      <c r="AP677" s="74">
        <f>Table2[[#This Row],[Retail Dollar Vol Current 12 Mths]]/Table2[[#This Row],[SHELF SALES  LOOKUP]]</f>
        <v>4.4438450157598105E-5</v>
      </c>
      <c r="AQ677" s="69">
        <f t="shared" si="23"/>
        <v>0</v>
      </c>
      <c r="AR67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677" s="69" t="e">
        <f>IF(Table2[[#This Row],[Shelf Dollar Vol Current 12 Mths]]&gt;#REF!,"MEETS $ CRITERIA",IF(Table2[[#This Row],[Shelf Dollar Vol Current 12 Mths]]&lt;#REF!+1,"DOES NOT MEET $ CRITERIA"))</f>
        <v>#REF!</v>
      </c>
      <c r="AT677" s="78"/>
    </row>
    <row r="678" spans="1:46" ht="13.8" x14ac:dyDescent="0.3">
      <c r="A678" s="68" t="s">
        <v>3550</v>
      </c>
      <c r="B678" s="69">
        <v>42666</v>
      </c>
      <c r="C678" s="69">
        <v>308</v>
      </c>
      <c r="D678" s="69" t="s">
        <v>25</v>
      </c>
      <c r="E678" s="70" t="s">
        <v>6313</v>
      </c>
      <c r="F678" s="70"/>
      <c r="G678" s="71" t="s">
        <v>7687</v>
      </c>
      <c r="H678" s="69" t="s">
        <v>6315</v>
      </c>
      <c r="I678" s="68" t="s">
        <v>299</v>
      </c>
      <c r="J678" s="68" t="s">
        <v>299</v>
      </c>
      <c r="K678" s="68" t="s">
        <v>132</v>
      </c>
      <c r="L678" s="68" t="s">
        <v>132</v>
      </c>
      <c r="M678" s="68" t="s">
        <v>299</v>
      </c>
      <c r="N678" s="68" t="s">
        <v>317</v>
      </c>
      <c r="O678" s="68" t="s">
        <v>7688</v>
      </c>
      <c r="P678" s="72" t="s">
        <v>299</v>
      </c>
      <c r="Q678" s="68" t="s">
        <v>59</v>
      </c>
      <c r="R678" s="68" t="s">
        <v>60</v>
      </c>
      <c r="S678" s="68">
        <v>16</v>
      </c>
      <c r="T678" s="68">
        <v>19</v>
      </c>
      <c r="U678" s="68">
        <v>-0.19</v>
      </c>
      <c r="V678" s="68">
        <v>62</v>
      </c>
      <c r="W678" s="68">
        <v>52</v>
      </c>
      <c r="X678" s="68">
        <v>0.16</v>
      </c>
      <c r="Y678" s="68">
        <v>201</v>
      </c>
      <c r="Z678" s="68">
        <v>226.17</v>
      </c>
      <c r="AA678" s="68">
        <v>-0.13</v>
      </c>
      <c r="AB678" s="73">
        <v>41065.440000000002</v>
      </c>
      <c r="AC678" s="73">
        <v>48063.32</v>
      </c>
      <c r="AD678" s="73">
        <v>42644.160000000003</v>
      </c>
      <c r="AE678" s="73">
        <v>48063.32</v>
      </c>
      <c r="AF678" s="73"/>
      <c r="AG678" s="73">
        <f>IFERROR(VLOOKUP(J678,'Roll ups'!D:E,2,FALSE),0)</f>
        <v>12844114.079999994</v>
      </c>
      <c r="AH678" s="74">
        <f>IF(Table2[[#This Row],[CATEGORY TTL LOOKUP]]=0,0,IF(Table2[[#This Row],[CATEGORY TTL LOOKUP]]&gt;0,SUM(AB678/AG678)))</f>
        <v>3.1972185659690138E-3</v>
      </c>
      <c r="AI678" s="74" t="str">
        <f>IFERROR(IF(AH678&lt;#REF!,"STRIKE",IF(AH678&gt;=#REF!,"GOOD")),"NO DATA")</f>
        <v>NO DATA</v>
      </c>
      <c r="AJ678" s="75">
        <f>IFERROR(VLOOKUP(K678,'Roll ups'!H:I,2,FALSE),0)</f>
        <v>126094742.97999983</v>
      </c>
      <c r="AK678" s="76">
        <f>IF(Table2[[#This Row],[PRICE TIER LOOKUP]]=0,0,IF(Table2[[#This Row],[PRICE TIER LOOKUP]]&gt;0,SUM(AB678/AJ678)))</f>
        <v>3.2567130896577888E-4</v>
      </c>
      <c r="AL678" s="74" t="e">
        <f>IF(AK678&lt;#REF!,"STRIKE",IF(AK678&gt;=#REF!,"GOOD"))</f>
        <v>#REF!</v>
      </c>
      <c r="AM678" s="75">
        <f>VLOOKUP(H678,'Roll ups'!A:B,2,FALSE)</f>
        <v>325145452.83999985</v>
      </c>
      <c r="AN678" s="77">
        <f t="shared" si="22"/>
        <v>1.2629867538146937E-4</v>
      </c>
      <c r="AO678" s="74" t="str">
        <f>IFERROR(VLOOKUP(Table2[[#This Row],[Product Name]],'Roll ups'!L:P,5,FALSE),"GOOD")</f>
        <v>GOOD</v>
      </c>
      <c r="AP678" s="74">
        <f>Table2[[#This Row],[Retail Dollar Vol Current 12 Mths]]/Table2[[#This Row],[SHELF SALES  LOOKUP]]</f>
        <v>1.3115410234872539E-4</v>
      </c>
      <c r="AQ678" s="69">
        <f t="shared" si="23"/>
        <v>0</v>
      </c>
      <c r="AR67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678" s="69" t="e">
        <f>IF(Table2[[#This Row],[Shelf Dollar Vol Current 12 Mths]]&gt;#REF!,"MEETS $ CRITERIA",IF(Table2[[#This Row],[Shelf Dollar Vol Current 12 Mths]]&lt;#REF!+1,"DOES NOT MEET $ CRITERIA"))</f>
        <v>#REF!</v>
      </c>
      <c r="AT678" s="78"/>
    </row>
    <row r="679" spans="1:46" ht="13.8" x14ac:dyDescent="0.3">
      <c r="A679" s="68" t="s">
        <v>4018</v>
      </c>
      <c r="B679" s="69">
        <v>42668</v>
      </c>
      <c r="C679" s="69">
        <v>103</v>
      </c>
      <c r="D679" s="69" t="s">
        <v>25</v>
      </c>
      <c r="E679" s="70" t="s">
        <v>6313</v>
      </c>
      <c r="F679" s="70"/>
      <c r="G679" s="71" t="s">
        <v>7689</v>
      </c>
      <c r="H679" s="69" t="s">
        <v>6315</v>
      </c>
      <c r="I679" s="68" t="s">
        <v>299</v>
      </c>
      <c r="J679" s="68" t="s">
        <v>299</v>
      </c>
      <c r="K679" s="68" t="s">
        <v>132</v>
      </c>
      <c r="L679" s="68" t="s">
        <v>132</v>
      </c>
      <c r="M679" s="68" t="s">
        <v>299</v>
      </c>
      <c r="N679" s="68" t="s">
        <v>317</v>
      </c>
      <c r="O679" s="68" t="s">
        <v>7690</v>
      </c>
      <c r="P679" s="72" t="s">
        <v>299</v>
      </c>
      <c r="Q679" s="68" t="s">
        <v>59</v>
      </c>
      <c r="R679" s="68" t="s">
        <v>60</v>
      </c>
      <c r="S679" s="68">
        <v>16</v>
      </c>
      <c r="T679" s="68">
        <v>21.97</v>
      </c>
      <c r="U679" s="68">
        <v>-0.41</v>
      </c>
      <c r="V679" s="68">
        <v>40.25</v>
      </c>
      <c r="W679" s="68">
        <v>49.78</v>
      </c>
      <c r="X679" s="68">
        <v>-0.24</v>
      </c>
      <c r="Y679" s="68">
        <v>128.54</v>
      </c>
      <c r="Z679" s="68">
        <v>163.16</v>
      </c>
      <c r="AA679" s="68">
        <v>-0.27</v>
      </c>
      <c r="AB679" s="73">
        <v>21001.63</v>
      </c>
      <c r="AC679" s="73">
        <v>26120.46</v>
      </c>
      <c r="AD679" s="73">
        <v>22091.61</v>
      </c>
      <c r="AE679" s="73">
        <v>27265.919999999998</v>
      </c>
      <c r="AF679" s="73"/>
      <c r="AG679" s="73">
        <f>IFERROR(VLOOKUP(J679,'Roll ups'!D:E,2,FALSE),0)</f>
        <v>12844114.079999994</v>
      </c>
      <c r="AH679" s="74">
        <f>IF(Table2[[#This Row],[CATEGORY TTL LOOKUP]]=0,0,IF(Table2[[#This Row],[CATEGORY TTL LOOKUP]]&gt;0,SUM(AB679/AG679)))</f>
        <v>1.6351170558896197E-3</v>
      </c>
      <c r="AI679" s="74" t="str">
        <f>IFERROR(IF(AH679&lt;#REF!,"STRIKE",IF(AH679&gt;=#REF!,"GOOD")),"NO DATA")</f>
        <v>NO DATA</v>
      </c>
      <c r="AJ679" s="75">
        <f>IFERROR(VLOOKUP(K679,'Roll ups'!H:I,2,FALSE),0)</f>
        <v>126094742.97999983</v>
      </c>
      <c r="AK679" s="76">
        <f>IF(Table2[[#This Row],[PRICE TIER LOOKUP]]=0,0,IF(Table2[[#This Row],[PRICE TIER LOOKUP]]&gt;0,SUM(AB679/AJ679)))</f>
        <v>1.6655436621438783E-4</v>
      </c>
      <c r="AL679" s="74" t="e">
        <f>IF(AK679&lt;#REF!,"STRIKE",IF(AK679&gt;=#REF!,"GOOD"))</f>
        <v>#REF!</v>
      </c>
      <c r="AM679" s="75">
        <f>VLOOKUP(H679,'Roll ups'!A:B,2,FALSE)</f>
        <v>325145452.83999985</v>
      </c>
      <c r="AN679" s="77">
        <f t="shared" si="22"/>
        <v>6.459149225849592E-5</v>
      </c>
      <c r="AO679" s="74" t="str">
        <f>IFERROR(VLOOKUP(Table2[[#This Row],[Product Name]],'Roll ups'!L:P,5,FALSE),"GOOD")</f>
        <v>GOOD</v>
      </c>
      <c r="AP679" s="74">
        <f>Table2[[#This Row],[Retail Dollar Vol Current 12 Mths]]/Table2[[#This Row],[SHELF SALES  LOOKUP]]</f>
        <v>6.7943776568424023E-5</v>
      </c>
      <c r="AQ679" s="69">
        <f t="shared" si="23"/>
        <v>0</v>
      </c>
      <c r="AR67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679" s="69" t="e">
        <f>IF(Table2[[#This Row],[Shelf Dollar Vol Current 12 Mths]]&gt;#REF!,"MEETS $ CRITERIA",IF(Table2[[#This Row],[Shelf Dollar Vol Current 12 Mths]]&lt;#REF!+1,"DOES NOT MEET $ CRITERIA"))</f>
        <v>#REF!</v>
      </c>
      <c r="AT679" s="78"/>
    </row>
    <row r="680" spans="1:46" ht="13.8" x14ac:dyDescent="0.3">
      <c r="A680" s="68" t="s">
        <v>1611</v>
      </c>
      <c r="B680" s="69">
        <v>42714</v>
      </c>
      <c r="C680" s="69">
        <v>744</v>
      </c>
      <c r="D680" s="69" t="s">
        <v>25</v>
      </c>
      <c r="E680" s="70" t="s">
        <v>6313</v>
      </c>
      <c r="F680" s="70"/>
      <c r="G680" s="71" t="s">
        <v>7691</v>
      </c>
      <c r="H680" s="69" t="s">
        <v>6315</v>
      </c>
      <c r="I680" s="68" t="s">
        <v>299</v>
      </c>
      <c r="J680" s="68" t="s">
        <v>299</v>
      </c>
      <c r="K680" s="68" t="s">
        <v>89</v>
      </c>
      <c r="L680" s="68" t="s">
        <v>89</v>
      </c>
      <c r="M680" s="68" t="s">
        <v>299</v>
      </c>
      <c r="N680" s="68" t="s">
        <v>184</v>
      </c>
      <c r="O680" s="68" t="s">
        <v>7692</v>
      </c>
      <c r="P680" s="72" t="s">
        <v>299</v>
      </c>
      <c r="Q680" s="68" t="s">
        <v>51</v>
      </c>
      <c r="R680" s="68" t="s">
        <v>31</v>
      </c>
      <c r="S680" s="68">
        <v>89</v>
      </c>
      <c r="T680" s="68">
        <v>85</v>
      </c>
      <c r="U680" s="68">
        <v>0.04</v>
      </c>
      <c r="V680" s="68">
        <v>270.04000000000002</v>
      </c>
      <c r="W680" s="68">
        <v>279.95999999999998</v>
      </c>
      <c r="X680" s="68">
        <v>-0.04</v>
      </c>
      <c r="Y680" s="68">
        <v>1030.54</v>
      </c>
      <c r="Z680" s="68">
        <v>1101.42</v>
      </c>
      <c r="AA680" s="68">
        <v>-7.0000000000000007E-2</v>
      </c>
      <c r="AB680" s="73">
        <v>176593.62</v>
      </c>
      <c r="AC680" s="73">
        <v>183266.76</v>
      </c>
      <c r="AD680" s="73">
        <v>176593.62</v>
      </c>
      <c r="AE680" s="73">
        <v>183266.76</v>
      </c>
      <c r="AF680" s="73"/>
      <c r="AG680" s="73">
        <f>IFERROR(VLOOKUP(J680,'Roll ups'!D:E,2,FALSE),0)</f>
        <v>12844114.079999994</v>
      </c>
      <c r="AH680" s="74">
        <f>IF(Table2[[#This Row],[CATEGORY TTL LOOKUP]]=0,0,IF(Table2[[#This Row],[CATEGORY TTL LOOKUP]]&gt;0,SUM(AB680/AG680)))</f>
        <v>1.3748991865073817E-2</v>
      </c>
      <c r="AI680" s="74" t="str">
        <f>IFERROR(IF(AH680&lt;#REF!,"STRIKE",IF(AH680&gt;=#REF!,"GOOD")),"NO DATA")</f>
        <v>NO DATA</v>
      </c>
      <c r="AJ680" s="75">
        <f>IFERROR(VLOOKUP(K680,'Roll ups'!H:I,2,FALSE),0)</f>
        <v>75793138.070000067</v>
      </c>
      <c r="AK680" s="76">
        <f>IF(Table2[[#This Row],[PRICE TIER LOOKUP]]=0,0,IF(Table2[[#This Row],[PRICE TIER LOOKUP]]&gt;0,SUM(AB680/AJ680)))</f>
        <v>2.3299420567189592E-3</v>
      </c>
      <c r="AL680" s="74" t="e">
        <f>IF(AK680&lt;#REF!,"STRIKE",IF(AK680&gt;=#REF!,"GOOD"))</f>
        <v>#REF!</v>
      </c>
      <c r="AM680" s="75">
        <f>VLOOKUP(H680,'Roll ups'!A:B,2,FALSE)</f>
        <v>325145452.83999985</v>
      </c>
      <c r="AN680" s="77">
        <f t="shared" si="22"/>
        <v>5.4312191192444441E-4</v>
      </c>
      <c r="AO680" s="74" t="str">
        <f>IFERROR(VLOOKUP(Table2[[#This Row],[Product Name]],'Roll ups'!L:P,5,FALSE),"GOOD")</f>
        <v>GOOD</v>
      </c>
      <c r="AP680" s="74">
        <f>Table2[[#This Row],[Retail Dollar Vol Current 12 Mths]]/Table2[[#This Row],[SHELF SALES  LOOKUP]]</f>
        <v>5.4312191192444441E-4</v>
      </c>
      <c r="AQ680" s="69">
        <f t="shared" si="23"/>
        <v>0</v>
      </c>
      <c r="AR68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680" s="69" t="e">
        <f>IF(Table2[[#This Row],[Shelf Dollar Vol Current 12 Mths]]&gt;#REF!,"MEETS $ CRITERIA",IF(Table2[[#This Row],[Shelf Dollar Vol Current 12 Mths]]&lt;#REF!+1,"DOES NOT MEET $ CRITERIA"))</f>
        <v>#REF!</v>
      </c>
      <c r="AT680" s="78"/>
    </row>
    <row r="681" spans="1:46" ht="13.8" x14ac:dyDescent="0.3">
      <c r="A681" s="68" t="s">
        <v>1307</v>
      </c>
      <c r="B681" s="69">
        <v>42717</v>
      </c>
      <c r="C681" s="69">
        <v>824</v>
      </c>
      <c r="D681" s="69" t="s">
        <v>25</v>
      </c>
      <c r="E681" s="70" t="s">
        <v>6313</v>
      </c>
      <c r="F681" s="70"/>
      <c r="G681" s="71" t="s">
        <v>7693</v>
      </c>
      <c r="H681" s="69" t="s">
        <v>6315</v>
      </c>
      <c r="I681" s="68" t="s">
        <v>299</v>
      </c>
      <c r="J681" s="68" t="s">
        <v>299</v>
      </c>
      <c r="K681" s="68" t="s">
        <v>89</v>
      </c>
      <c r="L681" s="68" t="s">
        <v>89</v>
      </c>
      <c r="M681" s="68" t="s">
        <v>299</v>
      </c>
      <c r="N681" s="68" t="s">
        <v>184</v>
      </c>
      <c r="O681" s="68" t="s">
        <v>7694</v>
      </c>
      <c r="P681" s="72" t="s">
        <v>299</v>
      </c>
      <c r="Q681" s="68" t="s">
        <v>51</v>
      </c>
      <c r="R681" s="68" t="s">
        <v>31</v>
      </c>
      <c r="S681" s="68">
        <v>407</v>
      </c>
      <c r="T681" s="68">
        <v>410.53</v>
      </c>
      <c r="U681" s="68">
        <v>-0.01</v>
      </c>
      <c r="V681" s="68">
        <v>1228.02</v>
      </c>
      <c r="W681" s="68">
        <v>1283.7</v>
      </c>
      <c r="X681" s="68">
        <v>-0.05</v>
      </c>
      <c r="Y681" s="68">
        <v>4549.46</v>
      </c>
      <c r="Z681" s="68">
        <v>5251.69</v>
      </c>
      <c r="AA681" s="68">
        <v>-0.15</v>
      </c>
      <c r="AB681" s="73">
        <v>709219.36</v>
      </c>
      <c r="AC681" s="73">
        <v>794839.65</v>
      </c>
      <c r="AD681" s="73">
        <v>709219.36</v>
      </c>
      <c r="AE681" s="73">
        <v>794839.65</v>
      </c>
      <c r="AF681" s="73"/>
      <c r="AG681" s="73">
        <f>IFERROR(VLOOKUP(J681,'Roll ups'!D:E,2,FALSE),0)</f>
        <v>12844114.079999994</v>
      </c>
      <c r="AH681" s="74">
        <f>IF(Table2[[#This Row],[CATEGORY TTL LOOKUP]]=0,0,IF(Table2[[#This Row],[CATEGORY TTL LOOKUP]]&gt;0,SUM(AB681/AG681)))</f>
        <v>5.5217460354416305E-2</v>
      </c>
      <c r="AI681" s="74" t="str">
        <f>IFERROR(IF(AH681&lt;#REF!,"STRIKE",IF(AH681&gt;=#REF!,"GOOD")),"NO DATA")</f>
        <v>NO DATA</v>
      </c>
      <c r="AJ681" s="75">
        <f>IFERROR(VLOOKUP(K681,'Roll ups'!H:I,2,FALSE),0)</f>
        <v>75793138.070000067</v>
      </c>
      <c r="AK681" s="76">
        <f>IF(Table2[[#This Row],[PRICE TIER LOOKUP]]=0,0,IF(Table2[[#This Row],[PRICE TIER LOOKUP]]&gt;0,SUM(AB681/AJ681)))</f>
        <v>9.3573030231970094E-3</v>
      </c>
      <c r="AL681" s="74" t="e">
        <f>IF(AK681&lt;#REF!,"STRIKE",IF(AK681&gt;=#REF!,"GOOD"))</f>
        <v>#REF!</v>
      </c>
      <c r="AM681" s="75">
        <f>VLOOKUP(H681,'Roll ups'!A:B,2,FALSE)</f>
        <v>325145452.83999985</v>
      </c>
      <c r="AN681" s="77">
        <f t="shared" si="22"/>
        <v>2.1812372087792915E-3</v>
      </c>
      <c r="AO681" s="74" t="str">
        <f>IFERROR(VLOOKUP(Table2[[#This Row],[Product Name]],'Roll ups'!L:P,5,FALSE),"GOOD")</f>
        <v>GOOD</v>
      </c>
      <c r="AP681" s="74">
        <f>Table2[[#This Row],[Retail Dollar Vol Current 12 Mths]]/Table2[[#This Row],[SHELF SALES  LOOKUP]]</f>
        <v>2.1812372087792915E-3</v>
      </c>
      <c r="AQ681" s="69">
        <f t="shared" si="23"/>
        <v>0</v>
      </c>
      <c r="AR68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681" s="69" t="e">
        <f>IF(Table2[[#This Row],[Shelf Dollar Vol Current 12 Mths]]&gt;#REF!,"MEETS $ CRITERIA",IF(Table2[[#This Row],[Shelf Dollar Vol Current 12 Mths]]&lt;#REF!+1,"DOES NOT MEET $ CRITERIA"))</f>
        <v>#REF!</v>
      </c>
      <c r="AT681" s="78"/>
    </row>
    <row r="682" spans="1:46" ht="13.8" x14ac:dyDescent="0.3">
      <c r="A682" s="68" t="s">
        <v>1355</v>
      </c>
      <c r="B682" s="69">
        <v>42718</v>
      </c>
      <c r="C682" s="69">
        <v>879</v>
      </c>
      <c r="D682" s="69" t="s">
        <v>25</v>
      </c>
      <c r="E682" s="70" t="s">
        <v>6313</v>
      </c>
      <c r="F682" s="70"/>
      <c r="G682" s="71" t="s">
        <v>7695</v>
      </c>
      <c r="H682" s="69" t="s">
        <v>6315</v>
      </c>
      <c r="I682" s="68" t="s">
        <v>299</v>
      </c>
      <c r="J682" s="68" t="s">
        <v>299</v>
      </c>
      <c r="K682" s="68" t="s">
        <v>89</v>
      </c>
      <c r="L682" s="68" t="s">
        <v>89</v>
      </c>
      <c r="M682" s="68" t="s">
        <v>299</v>
      </c>
      <c r="N682" s="68" t="s">
        <v>184</v>
      </c>
      <c r="O682" s="68" t="s">
        <v>7696</v>
      </c>
      <c r="P682" s="72" t="s">
        <v>299</v>
      </c>
      <c r="Q682" s="68" t="s">
        <v>51</v>
      </c>
      <c r="R682" s="68" t="s">
        <v>31</v>
      </c>
      <c r="S682" s="68">
        <v>540</v>
      </c>
      <c r="T682" s="68">
        <v>354.88</v>
      </c>
      <c r="U682" s="68">
        <v>0.34</v>
      </c>
      <c r="V682" s="68">
        <v>2284.44</v>
      </c>
      <c r="W682" s="68">
        <v>3178.12</v>
      </c>
      <c r="X682" s="68">
        <v>-0.39</v>
      </c>
      <c r="Y682" s="68">
        <v>6619.97</v>
      </c>
      <c r="Z682" s="68">
        <v>8187.63</v>
      </c>
      <c r="AA682" s="68">
        <v>-0.24</v>
      </c>
      <c r="AB682" s="73">
        <v>814394.64</v>
      </c>
      <c r="AC682" s="73">
        <v>982173.66</v>
      </c>
      <c r="AD682" s="73">
        <v>891271.92</v>
      </c>
      <c r="AE682" s="73">
        <v>1072472.19</v>
      </c>
      <c r="AF682" s="73"/>
      <c r="AG682" s="73">
        <f>IFERROR(VLOOKUP(J682,'Roll ups'!D:E,2,FALSE),0)</f>
        <v>12844114.079999994</v>
      </c>
      <c r="AH682" s="74">
        <f>IF(Table2[[#This Row],[CATEGORY TTL LOOKUP]]=0,0,IF(Table2[[#This Row],[CATEGORY TTL LOOKUP]]&gt;0,SUM(AB682/AG682)))</f>
        <v>6.3406057819754308E-2</v>
      </c>
      <c r="AI682" s="74" t="str">
        <f>IFERROR(IF(AH682&lt;#REF!,"STRIKE",IF(AH682&gt;=#REF!,"GOOD")),"NO DATA")</f>
        <v>NO DATA</v>
      </c>
      <c r="AJ682" s="75">
        <f>IFERROR(VLOOKUP(K682,'Roll ups'!H:I,2,FALSE),0)</f>
        <v>75793138.070000067</v>
      </c>
      <c r="AK682" s="76">
        <f>IF(Table2[[#This Row],[PRICE TIER LOOKUP]]=0,0,IF(Table2[[#This Row],[PRICE TIER LOOKUP]]&gt;0,SUM(AB682/AJ682)))</f>
        <v>1.0744965319259531E-2</v>
      </c>
      <c r="AL682" s="74" t="e">
        <f>IF(AK682&lt;#REF!,"STRIKE",IF(AK682&gt;=#REF!,"GOOD"))</f>
        <v>#REF!</v>
      </c>
      <c r="AM682" s="75">
        <f>VLOOKUP(H682,'Roll ups'!A:B,2,FALSE)</f>
        <v>325145452.83999985</v>
      </c>
      <c r="AN682" s="77">
        <f t="shared" si="22"/>
        <v>2.5047086861791474E-3</v>
      </c>
      <c r="AO682" s="74" t="str">
        <f>IFERROR(VLOOKUP(Table2[[#This Row],[Product Name]],'Roll ups'!L:P,5,FALSE),"GOOD")</f>
        <v>GOOD</v>
      </c>
      <c r="AP682" s="74">
        <f>Table2[[#This Row],[Retail Dollar Vol Current 12 Mths]]/Table2[[#This Row],[SHELF SALES  LOOKUP]]</f>
        <v>2.7411483451948633E-3</v>
      </c>
      <c r="AQ682" s="69">
        <f t="shared" si="23"/>
        <v>0</v>
      </c>
      <c r="AR68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682" s="69" t="e">
        <f>IF(Table2[[#This Row],[Shelf Dollar Vol Current 12 Mths]]&gt;#REF!,"MEETS $ CRITERIA",IF(Table2[[#This Row],[Shelf Dollar Vol Current 12 Mths]]&lt;#REF!+1,"DOES NOT MEET $ CRITERIA"))</f>
        <v>#REF!</v>
      </c>
      <c r="AT682" s="78"/>
    </row>
    <row r="683" spans="1:46" ht="13.8" x14ac:dyDescent="0.3">
      <c r="A683" s="68" t="s">
        <v>4786</v>
      </c>
      <c r="B683" s="69">
        <v>42777</v>
      </c>
      <c r="C683" s="69">
        <v>224</v>
      </c>
      <c r="D683" s="69" t="s">
        <v>25</v>
      </c>
      <c r="E683" s="70" t="s">
        <v>6313</v>
      </c>
      <c r="F683" s="70"/>
      <c r="G683" s="71" t="s">
        <v>7697</v>
      </c>
      <c r="H683" s="69" t="s">
        <v>6315</v>
      </c>
      <c r="I683" s="68" t="s">
        <v>299</v>
      </c>
      <c r="J683" s="68" t="s">
        <v>299</v>
      </c>
      <c r="K683" s="68" t="s">
        <v>146</v>
      </c>
      <c r="L683" s="68" t="s">
        <v>146</v>
      </c>
      <c r="M683" s="68" t="s">
        <v>299</v>
      </c>
      <c r="N683" s="68" t="s">
        <v>492</v>
      </c>
      <c r="O683" s="68" t="s">
        <v>7698</v>
      </c>
      <c r="P683" s="72" t="s">
        <v>299</v>
      </c>
      <c r="Q683" s="68" t="s">
        <v>397</v>
      </c>
      <c r="R683" s="68" t="s">
        <v>31</v>
      </c>
      <c r="S683" s="68">
        <v>10</v>
      </c>
      <c r="T683" s="68">
        <v>7.5</v>
      </c>
      <c r="U683" s="68">
        <v>0.25</v>
      </c>
      <c r="V683" s="68">
        <v>24.17</v>
      </c>
      <c r="W683" s="68">
        <v>23</v>
      </c>
      <c r="X683" s="68">
        <v>0.05</v>
      </c>
      <c r="Y683" s="68">
        <v>111.67</v>
      </c>
      <c r="Z683" s="68">
        <v>95.5</v>
      </c>
      <c r="AA683" s="68">
        <v>0.14000000000000001</v>
      </c>
      <c r="AB683" s="73">
        <v>54940</v>
      </c>
      <c r="AC683" s="73">
        <v>46967.519999999997</v>
      </c>
      <c r="AD683" s="73">
        <v>54940</v>
      </c>
      <c r="AE683" s="73">
        <v>46967.519999999997</v>
      </c>
      <c r="AF683" s="73"/>
      <c r="AG683" s="73">
        <f>IFERROR(VLOOKUP(J683,'Roll ups'!D:E,2,FALSE),0)</f>
        <v>12844114.079999994</v>
      </c>
      <c r="AH683" s="74">
        <f>IF(Table2[[#This Row],[CATEGORY TTL LOOKUP]]=0,0,IF(Table2[[#This Row],[CATEGORY TTL LOOKUP]]&gt;0,SUM(AB683/AG683)))</f>
        <v>4.2774456578168309E-3</v>
      </c>
      <c r="AI683" s="74" t="str">
        <f>IFERROR(IF(AH683&lt;#REF!,"STRIKE",IF(AH683&gt;=#REF!,"GOOD")),"NO DATA")</f>
        <v>NO DATA</v>
      </c>
      <c r="AJ683" s="75">
        <f>IFERROR(VLOOKUP(K683,'Roll ups'!H:I,2,FALSE),0)</f>
        <v>69119979.479999974</v>
      </c>
      <c r="AK683" s="76">
        <f>IF(Table2[[#This Row],[PRICE TIER LOOKUP]]=0,0,IF(Table2[[#This Row],[PRICE TIER LOOKUP]]&gt;0,SUM(AB683/AJ683)))</f>
        <v>7.9484977300806373E-4</v>
      </c>
      <c r="AL683" s="74" t="e">
        <f>IF(AK683&lt;#REF!,"STRIKE",IF(AK683&gt;=#REF!,"GOOD"))</f>
        <v>#REF!</v>
      </c>
      <c r="AM683" s="75">
        <f>VLOOKUP(H683,'Roll ups'!A:B,2,FALSE)</f>
        <v>325145452.83999985</v>
      </c>
      <c r="AN683" s="77">
        <f t="shared" si="22"/>
        <v>1.6897053155787267E-4</v>
      </c>
      <c r="AO683" s="74" t="str">
        <f>IFERROR(VLOOKUP(Table2[[#This Row],[Product Name]],'Roll ups'!L:P,5,FALSE),"GOOD")</f>
        <v>GOOD</v>
      </c>
      <c r="AP683" s="74">
        <f>Table2[[#This Row],[Retail Dollar Vol Current 12 Mths]]/Table2[[#This Row],[SHELF SALES  LOOKUP]]</f>
        <v>1.6897053155787267E-4</v>
      </c>
      <c r="AQ683" s="69">
        <f t="shared" si="23"/>
        <v>0</v>
      </c>
      <c r="AR68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683" s="69" t="e">
        <f>IF(Table2[[#This Row],[Shelf Dollar Vol Current 12 Mths]]&gt;#REF!,"MEETS $ CRITERIA",IF(Table2[[#This Row],[Shelf Dollar Vol Current 12 Mths]]&lt;#REF!+1,"DOES NOT MEET $ CRITERIA"))</f>
        <v>#REF!</v>
      </c>
      <c r="AT683" s="78"/>
    </row>
    <row r="684" spans="1:46" ht="13.8" x14ac:dyDescent="0.3">
      <c r="A684" s="68" t="s">
        <v>4948</v>
      </c>
      <c r="B684" s="69">
        <v>42849</v>
      </c>
      <c r="C684" s="69">
        <v>150</v>
      </c>
      <c r="D684" s="69" t="s">
        <v>25</v>
      </c>
      <c r="E684" s="70" t="s">
        <v>6313</v>
      </c>
      <c r="F684" s="70"/>
      <c r="G684" s="71" t="s">
        <v>7699</v>
      </c>
      <c r="H684" s="69" t="s">
        <v>6315</v>
      </c>
      <c r="I684" s="68" t="s">
        <v>299</v>
      </c>
      <c r="J684" s="68" t="s">
        <v>299</v>
      </c>
      <c r="K684" s="68" t="s">
        <v>146</v>
      </c>
      <c r="L684" s="68" t="s">
        <v>6320</v>
      </c>
      <c r="M684" s="68" t="s">
        <v>299</v>
      </c>
      <c r="N684" s="68" t="s">
        <v>317</v>
      </c>
      <c r="O684" s="68" t="s">
        <v>7700</v>
      </c>
      <c r="P684" s="72" t="s">
        <v>299</v>
      </c>
      <c r="Q684" s="68" t="s">
        <v>6559</v>
      </c>
      <c r="R684" s="68" t="s">
        <v>6560</v>
      </c>
      <c r="S684" s="68">
        <v>5</v>
      </c>
      <c r="T684" s="68">
        <v>1</v>
      </c>
      <c r="U684" s="68">
        <v>0.78</v>
      </c>
      <c r="V684" s="68">
        <v>20.5</v>
      </c>
      <c r="W684" s="68">
        <v>23.08</v>
      </c>
      <c r="X684" s="68">
        <v>-0.13</v>
      </c>
      <c r="Y684" s="68">
        <v>70.67</v>
      </c>
      <c r="Z684" s="68">
        <v>85.17</v>
      </c>
      <c r="AA684" s="68">
        <v>-0.21</v>
      </c>
      <c r="AB684" s="73">
        <v>21441.919999999998</v>
      </c>
      <c r="AC684" s="73">
        <v>24241.78</v>
      </c>
      <c r="AD684" s="73">
        <v>21810.560000000001</v>
      </c>
      <c r="AE684" s="73">
        <v>24853.56</v>
      </c>
      <c r="AF684" s="73"/>
      <c r="AG684" s="73">
        <f>IFERROR(VLOOKUP(J684,'Roll ups'!D:E,2,FALSE),0)</f>
        <v>12844114.079999994</v>
      </c>
      <c r="AH684" s="74">
        <f>IF(Table2[[#This Row],[CATEGORY TTL LOOKUP]]=0,0,IF(Table2[[#This Row],[CATEGORY TTL LOOKUP]]&gt;0,SUM(AB684/AG684)))</f>
        <v>1.6693965707909695E-3</v>
      </c>
      <c r="AI684" s="74" t="str">
        <f>IFERROR(IF(AH684&lt;#REF!,"STRIKE",IF(AH684&gt;=#REF!,"GOOD")),"NO DATA")</f>
        <v>NO DATA</v>
      </c>
      <c r="AJ684" s="75">
        <f>IFERROR(VLOOKUP(K684,'Roll ups'!H:I,2,FALSE),0)</f>
        <v>69119979.479999974</v>
      </c>
      <c r="AK684" s="76">
        <f>IF(Table2[[#This Row],[PRICE TIER LOOKUP]]=0,0,IF(Table2[[#This Row],[PRICE TIER LOOKUP]]&gt;0,SUM(AB684/AJ684)))</f>
        <v>3.1021305505746379E-4</v>
      </c>
      <c r="AL684" s="74" t="e">
        <f>IF(AK684&lt;#REF!,"STRIKE",IF(AK684&gt;=#REF!,"GOOD"))</f>
        <v>#REF!</v>
      </c>
      <c r="AM684" s="75">
        <f>VLOOKUP(H684,'Roll ups'!A:B,2,FALSE)</f>
        <v>325145452.83999985</v>
      </c>
      <c r="AN684" s="77">
        <f t="shared" si="22"/>
        <v>6.5945624681859862E-5</v>
      </c>
      <c r="AO684" s="74" t="str">
        <f>IFERROR(VLOOKUP(Table2[[#This Row],[Product Name]],'Roll ups'!L:P,5,FALSE),"GOOD")</f>
        <v>GOOD</v>
      </c>
      <c r="AP684" s="74">
        <f>Table2[[#This Row],[Retail Dollar Vol Current 12 Mths]]/Table2[[#This Row],[SHELF SALES  LOOKUP]]</f>
        <v>6.707939418956818E-5</v>
      </c>
      <c r="AQ684" s="69">
        <f t="shared" si="23"/>
        <v>0</v>
      </c>
      <c r="AR68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684" s="69" t="e">
        <f>IF(Table2[[#This Row],[Shelf Dollar Vol Current 12 Mths]]&gt;#REF!,"MEETS $ CRITERIA",IF(Table2[[#This Row],[Shelf Dollar Vol Current 12 Mths]]&lt;#REF!+1,"DOES NOT MEET $ CRITERIA"))</f>
        <v>#REF!</v>
      </c>
      <c r="AT684" s="78"/>
    </row>
    <row r="685" spans="1:46" ht="13.8" x14ac:dyDescent="0.3">
      <c r="A685" s="68" t="s">
        <v>5893</v>
      </c>
      <c r="B685" s="69">
        <v>43026</v>
      </c>
      <c r="C685" s="69">
        <v>273</v>
      </c>
      <c r="D685" s="69" t="s">
        <v>25</v>
      </c>
      <c r="E685" s="70" t="s">
        <v>6313</v>
      </c>
      <c r="F685" s="70"/>
      <c r="G685" s="71" t="s">
        <v>7701</v>
      </c>
      <c r="H685" s="69" t="s">
        <v>6315</v>
      </c>
      <c r="I685" s="68" t="s">
        <v>299</v>
      </c>
      <c r="J685" s="68" t="s">
        <v>299</v>
      </c>
      <c r="K685" s="68" t="s">
        <v>104</v>
      </c>
      <c r="L685" s="68" t="s">
        <v>89</v>
      </c>
      <c r="M685" s="68" t="s">
        <v>299</v>
      </c>
      <c r="N685" s="68" t="s">
        <v>184</v>
      </c>
      <c r="O685" s="68" t="s">
        <v>7702</v>
      </c>
      <c r="P685" s="72" t="s">
        <v>299</v>
      </c>
      <c r="Q685" s="68" t="s">
        <v>55</v>
      </c>
      <c r="R685" s="68" t="s">
        <v>31</v>
      </c>
      <c r="S685" s="68">
        <v>28</v>
      </c>
      <c r="T685" s="68">
        <v>44</v>
      </c>
      <c r="U685" s="68">
        <v>-0.56999999999999995</v>
      </c>
      <c r="V685" s="68">
        <v>52</v>
      </c>
      <c r="W685" s="68">
        <v>83</v>
      </c>
      <c r="X685" s="68">
        <v>-0.6</v>
      </c>
      <c r="Y685" s="68">
        <v>222.08</v>
      </c>
      <c r="Z685" s="68">
        <v>300</v>
      </c>
      <c r="AA685" s="68">
        <v>-0.35</v>
      </c>
      <c r="AB685" s="73">
        <v>20437.64</v>
      </c>
      <c r="AC685" s="73">
        <v>26132.16</v>
      </c>
      <c r="AD685" s="73">
        <v>22545.9</v>
      </c>
      <c r="AE685" s="73">
        <v>28867.200000000001</v>
      </c>
      <c r="AF685" s="73"/>
      <c r="AG685" s="73">
        <f>IFERROR(VLOOKUP(J685,'Roll ups'!D:E,2,FALSE),0)</f>
        <v>12844114.079999994</v>
      </c>
      <c r="AH685" s="74">
        <f>IF(Table2[[#This Row],[CATEGORY TTL LOOKUP]]=0,0,IF(Table2[[#This Row],[CATEGORY TTL LOOKUP]]&gt;0,SUM(AB685/AG685)))</f>
        <v>1.5912066704409098E-3</v>
      </c>
      <c r="AI685" s="74" t="str">
        <f>IFERROR(IF(AH685&lt;#REF!,"STRIKE",IF(AH685&gt;=#REF!,"GOOD")),"NO DATA")</f>
        <v>NO DATA</v>
      </c>
      <c r="AJ685" s="75">
        <f>IFERROR(VLOOKUP(K685,'Roll ups'!H:I,2,FALSE),0)</f>
        <v>34230392.709999993</v>
      </c>
      <c r="AK685" s="76">
        <f>IF(Table2[[#This Row],[PRICE TIER LOOKUP]]=0,0,IF(Table2[[#This Row],[PRICE TIER LOOKUP]]&gt;0,SUM(AB685/AJ685)))</f>
        <v>5.9706121905020947E-4</v>
      </c>
      <c r="AL685" s="74" t="e">
        <f>IF(AK685&lt;#REF!,"STRIKE",IF(AK685&gt;=#REF!,"GOOD"))</f>
        <v>#REF!</v>
      </c>
      <c r="AM685" s="75">
        <f>VLOOKUP(H685,'Roll ups'!A:B,2,FALSE)</f>
        <v>325145452.83999985</v>
      </c>
      <c r="AN685" s="77">
        <f t="shared" si="22"/>
        <v>6.2856914717663657E-5</v>
      </c>
      <c r="AO685" s="74" t="str">
        <f>IFERROR(VLOOKUP(Table2[[#This Row],[Product Name]],'Roll ups'!L:P,5,FALSE),"GOOD")</f>
        <v>GOOD</v>
      </c>
      <c r="AP685" s="74">
        <f>Table2[[#This Row],[Retail Dollar Vol Current 12 Mths]]/Table2[[#This Row],[SHELF SALES  LOOKUP]]</f>
        <v>6.9340966644532983E-5</v>
      </c>
      <c r="AQ685" s="69">
        <f t="shared" si="23"/>
        <v>0</v>
      </c>
      <c r="AR68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685" s="69" t="e">
        <f>IF(Table2[[#This Row],[Shelf Dollar Vol Current 12 Mths]]&gt;#REF!,"MEETS $ CRITERIA",IF(Table2[[#This Row],[Shelf Dollar Vol Current 12 Mths]]&lt;#REF!+1,"DOES NOT MEET $ CRITERIA"))</f>
        <v>#REF!</v>
      </c>
      <c r="AT685" s="78"/>
    </row>
    <row r="686" spans="1:46" ht="13.8" x14ac:dyDescent="0.3">
      <c r="A686" s="68" t="s">
        <v>1656</v>
      </c>
      <c r="B686" s="69">
        <v>43034</v>
      </c>
      <c r="C686" s="69">
        <v>815</v>
      </c>
      <c r="D686" s="69" t="s">
        <v>25</v>
      </c>
      <c r="E686" s="70" t="s">
        <v>6313</v>
      </c>
      <c r="F686" s="70"/>
      <c r="G686" s="71" t="s">
        <v>7703</v>
      </c>
      <c r="H686" s="69" t="s">
        <v>6315</v>
      </c>
      <c r="I686" s="68" t="s">
        <v>299</v>
      </c>
      <c r="J686" s="68" t="s">
        <v>299</v>
      </c>
      <c r="K686" s="68" t="s">
        <v>89</v>
      </c>
      <c r="L686" s="68" t="s">
        <v>89</v>
      </c>
      <c r="M686" s="68" t="s">
        <v>299</v>
      </c>
      <c r="N686" s="68" t="s">
        <v>317</v>
      </c>
      <c r="O686" s="68" t="s">
        <v>7704</v>
      </c>
      <c r="P686" s="72" t="s">
        <v>299</v>
      </c>
      <c r="Q686" s="68" t="s">
        <v>63</v>
      </c>
      <c r="R686" s="68" t="s">
        <v>31</v>
      </c>
      <c r="S686" s="68">
        <v>100</v>
      </c>
      <c r="T686" s="68">
        <v>143</v>
      </c>
      <c r="U686" s="68">
        <v>-0.43</v>
      </c>
      <c r="V686" s="68">
        <v>346</v>
      </c>
      <c r="W686" s="68">
        <v>362.33</v>
      </c>
      <c r="X686" s="68">
        <v>-0.05</v>
      </c>
      <c r="Y686" s="68">
        <v>1454.25</v>
      </c>
      <c r="Z686" s="68">
        <v>1338.58</v>
      </c>
      <c r="AA686" s="68">
        <v>0.08</v>
      </c>
      <c r="AB686" s="73">
        <v>145541.34</v>
      </c>
      <c r="AC686" s="73">
        <v>134296.62</v>
      </c>
      <c r="AD686" s="73">
        <v>145541.34</v>
      </c>
      <c r="AE686" s="73">
        <v>134296.62</v>
      </c>
      <c r="AF686" s="73"/>
      <c r="AG686" s="73">
        <f>IFERROR(VLOOKUP(J686,'Roll ups'!D:E,2,FALSE),0)</f>
        <v>12844114.079999994</v>
      </c>
      <c r="AH686" s="74">
        <f>IF(Table2[[#This Row],[CATEGORY TTL LOOKUP]]=0,0,IF(Table2[[#This Row],[CATEGORY TTL LOOKUP]]&gt;0,SUM(AB686/AG686)))</f>
        <v>1.1331364630794377E-2</v>
      </c>
      <c r="AI686" s="74" t="str">
        <f>IFERROR(IF(AH686&lt;#REF!,"STRIKE",IF(AH686&gt;=#REF!,"GOOD")),"NO DATA")</f>
        <v>NO DATA</v>
      </c>
      <c r="AJ686" s="75">
        <f>IFERROR(VLOOKUP(K686,'Roll ups'!H:I,2,FALSE),0)</f>
        <v>75793138.070000067</v>
      </c>
      <c r="AK686" s="76">
        <f>IF(Table2[[#This Row],[PRICE TIER LOOKUP]]=0,0,IF(Table2[[#This Row],[PRICE TIER LOOKUP]]&gt;0,SUM(AB686/AJ686)))</f>
        <v>1.9202442820824065E-3</v>
      </c>
      <c r="AL686" s="74" t="e">
        <f>IF(AK686&lt;#REF!,"STRIKE",IF(AK686&gt;=#REF!,"GOOD"))</f>
        <v>#REF!</v>
      </c>
      <c r="AM686" s="75">
        <f>VLOOKUP(H686,'Roll ups'!A:B,2,FALSE)</f>
        <v>325145452.83999985</v>
      </c>
      <c r="AN686" s="77">
        <f t="shared" si="22"/>
        <v>4.4761917698298286E-4</v>
      </c>
      <c r="AO686" s="74" t="str">
        <f>IFERROR(VLOOKUP(Table2[[#This Row],[Product Name]],'Roll ups'!L:P,5,FALSE),"GOOD")</f>
        <v>GOOD</v>
      </c>
      <c r="AP686" s="74">
        <f>Table2[[#This Row],[Retail Dollar Vol Current 12 Mths]]/Table2[[#This Row],[SHELF SALES  LOOKUP]]</f>
        <v>4.4761917698298286E-4</v>
      </c>
      <c r="AQ686" s="69">
        <f t="shared" si="23"/>
        <v>0</v>
      </c>
      <c r="AR68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686" s="69" t="e">
        <f>IF(Table2[[#This Row],[Shelf Dollar Vol Current 12 Mths]]&gt;#REF!,"MEETS $ CRITERIA",IF(Table2[[#This Row],[Shelf Dollar Vol Current 12 Mths]]&lt;#REF!+1,"DOES NOT MEET $ CRITERIA"))</f>
        <v>#REF!</v>
      </c>
      <c r="AT686" s="78"/>
    </row>
    <row r="687" spans="1:46" ht="13.8" x14ac:dyDescent="0.3">
      <c r="A687" s="68" t="s">
        <v>1986</v>
      </c>
      <c r="B687" s="69">
        <v>43035</v>
      </c>
      <c r="C687" s="69">
        <v>408</v>
      </c>
      <c r="D687" s="69" t="s">
        <v>25</v>
      </c>
      <c r="E687" s="70" t="s">
        <v>6313</v>
      </c>
      <c r="F687" s="70"/>
      <c r="G687" s="71" t="s">
        <v>7705</v>
      </c>
      <c r="H687" s="69" t="s">
        <v>6315</v>
      </c>
      <c r="I687" s="68" t="s">
        <v>299</v>
      </c>
      <c r="J687" s="68" t="s">
        <v>299</v>
      </c>
      <c r="K687" s="68" t="s">
        <v>89</v>
      </c>
      <c r="L687" s="68" t="s">
        <v>89</v>
      </c>
      <c r="M687" s="68" t="s">
        <v>299</v>
      </c>
      <c r="N687" s="68" t="s">
        <v>317</v>
      </c>
      <c r="O687" s="68" t="s">
        <v>7706</v>
      </c>
      <c r="P687" s="72" t="s">
        <v>299</v>
      </c>
      <c r="Q687" s="68" t="s">
        <v>63</v>
      </c>
      <c r="R687" s="68" t="s">
        <v>31</v>
      </c>
      <c r="S687" s="68">
        <v>15</v>
      </c>
      <c r="T687" s="68">
        <v>28</v>
      </c>
      <c r="U687" s="68">
        <v>-0.87</v>
      </c>
      <c r="V687" s="68">
        <v>87.08</v>
      </c>
      <c r="W687" s="68">
        <v>129</v>
      </c>
      <c r="X687" s="68">
        <v>-0.48</v>
      </c>
      <c r="Y687" s="68">
        <v>405.08</v>
      </c>
      <c r="Z687" s="68">
        <v>453.08</v>
      </c>
      <c r="AA687" s="68">
        <v>-0.12</v>
      </c>
      <c r="AB687" s="73">
        <v>47015.65</v>
      </c>
      <c r="AC687" s="73">
        <v>52680.69</v>
      </c>
      <c r="AD687" s="73">
        <v>51769.65</v>
      </c>
      <c r="AE687" s="73">
        <v>57512.37</v>
      </c>
      <c r="AF687" s="73"/>
      <c r="AG687" s="73">
        <f>IFERROR(VLOOKUP(J687,'Roll ups'!D:E,2,FALSE),0)</f>
        <v>12844114.079999994</v>
      </c>
      <c r="AH687" s="74">
        <f>IF(Table2[[#This Row],[CATEGORY TTL LOOKUP]]=0,0,IF(Table2[[#This Row],[CATEGORY TTL LOOKUP]]&gt;0,SUM(AB687/AG687)))</f>
        <v>3.6604821248987242E-3</v>
      </c>
      <c r="AI687" s="74" t="str">
        <f>IFERROR(IF(AH687&lt;#REF!,"STRIKE",IF(AH687&gt;=#REF!,"GOOD")),"NO DATA")</f>
        <v>NO DATA</v>
      </c>
      <c r="AJ687" s="75">
        <f>IFERROR(VLOOKUP(K687,'Roll ups'!H:I,2,FALSE),0)</f>
        <v>75793138.070000067</v>
      </c>
      <c r="AK687" s="76">
        <f>IF(Table2[[#This Row],[PRICE TIER LOOKUP]]=0,0,IF(Table2[[#This Row],[PRICE TIER LOOKUP]]&gt;0,SUM(AB687/AJ687)))</f>
        <v>6.203153899839571E-4</v>
      </c>
      <c r="AL687" s="74" t="e">
        <f>IF(AK687&lt;#REF!,"STRIKE",IF(AK687&gt;=#REF!,"GOOD"))</f>
        <v>#REF!</v>
      </c>
      <c r="AM687" s="75">
        <f>VLOOKUP(H687,'Roll ups'!A:B,2,FALSE)</f>
        <v>325145452.83999985</v>
      </c>
      <c r="AN687" s="77">
        <f t="shared" si="22"/>
        <v>1.445988236628849E-4</v>
      </c>
      <c r="AO687" s="74" t="str">
        <f>IFERROR(VLOOKUP(Table2[[#This Row],[Product Name]],'Roll ups'!L:P,5,FALSE),"GOOD")</f>
        <v>GOOD</v>
      </c>
      <c r="AP687" s="74">
        <f>Table2[[#This Row],[Retail Dollar Vol Current 12 Mths]]/Table2[[#This Row],[SHELF SALES  LOOKUP]]</f>
        <v>1.5921997231643653E-4</v>
      </c>
      <c r="AQ687" s="69">
        <f t="shared" si="23"/>
        <v>0</v>
      </c>
      <c r="AR68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687" s="69" t="e">
        <f>IF(Table2[[#This Row],[Shelf Dollar Vol Current 12 Mths]]&gt;#REF!,"MEETS $ CRITERIA",IF(Table2[[#This Row],[Shelf Dollar Vol Current 12 Mths]]&lt;#REF!+1,"DOES NOT MEET $ CRITERIA"))</f>
        <v>#REF!</v>
      </c>
      <c r="AT687" s="78"/>
    </row>
    <row r="688" spans="1:46" ht="13.8" x14ac:dyDescent="0.3">
      <c r="A688" s="68" t="s">
        <v>1608</v>
      </c>
      <c r="B688" s="69">
        <v>43036</v>
      </c>
      <c r="C688" s="69">
        <v>810</v>
      </c>
      <c r="D688" s="69" t="s">
        <v>25</v>
      </c>
      <c r="E688" s="70" t="s">
        <v>6313</v>
      </c>
      <c r="F688" s="70"/>
      <c r="G688" s="71" t="s">
        <v>7707</v>
      </c>
      <c r="H688" s="69" t="s">
        <v>6315</v>
      </c>
      <c r="I688" s="68" t="s">
        <v>299</v>
      </c>
      <c r="J688" s="68" t="s">
        <v>299</v>
      </c>
      <c r="K688" s="68" t="s">
        <v>89</v>
      </c>
      <c r="L688" s="68" t="s">
        <v>89</v>
      </c>
      <c r="M688" s="68" t="s">
        <v>299</v>
      </c>
      <c r="N688" s="68" t="s">
        <v>317</v>
      </c>
      <c r="O688" s="68" t="s">
        <v>7708</v>
      </c>
      <c r="P688" s="72" t="s">
        <v>299</v>
      </c>
      <c r="Q688" s="68" t="s">
        <v>63</v>
      </c>
      <c r="R688" s="68" t="s">
        <v>31</v>
      </c>
      <c r="S688" s="68">
        <v>60</v>
      </c>
      <c r="T688" s="68">
        <v>72</v>
      </c>
      <c r="U688" s="68">
        <v>-0.21</v>
      </c>
      <c r="V688" s="68">
        <v>303.17</v>
      </c>
      <c r="W688" s="68">
        <v>329.42</v>
      </c>
      <c r="X688" s="68">
        <v>-0.09</v>
      </c>
      <c r="Y688" s="68">
        <v>1130.75</v>
      </c>
      <c r="Z688" s="68">
        <v>1303.33</v>
      </c>
      <c r="AA688" s="68">
        <v>-0.15</v>
      </c>
      <c r="AB688" s="73">
        <v>132155.85</v>
      </c>
      <c r="AC688" s="73">
        <v>150641.66</v>
      </c>
      <c r="AD688" s="73">
        <v>144509.85</v>
      </c>
      <c r="AE688" s="73">
        <v>165424.07999999999</v>
      </c>
      <c r="AF688" s="73"/>
      <c r="AG688" s="73">
        <f>IFERROR(VLOOKUP(J688,'Roll ups'!D:E,2,FALSE),0)</f>
        <v>12844114.079999994</v>
      </c>
      <c r="AH688" s="74">
        <f>IF(Table2[[#This Row],[CATEGORY TTL LOOKUP]]=0,0,IF(Table2[[#This Row],[CATEGORY TTL LOOKUP]]&gt;0,SUM(AB688/AG688)))</f>
        <v>1.0289214902395203E-2</v>
      </c>
      <c r="AI688" s="74" t="str">
        <f>IFERROR(IF(AH688&lt;#REF!,"STRIKE",IF(AH688&gt;=#REF!,"GOOD")),"NO DATA")</f>
        <v>NO DATA</v>
      </c>
      <c r="AJ688" s="75">
        <f>IFERROR(VLOOKUP(K688,'Roll ups'!H:I,2,FALSE),0)</f>
        <v>75793138.070000067</v>
      </c>
      <c r="AK688" s="76">
        <f>IF(Table2[[#This Row],[PRICE TIER LOOKUP]]=0,0,IF(Table2[[#This Row],[PRICE TIER LOOKUP]]&gt;0,SUM(AB688/AJ688)))</f>
        <v>1.7436387167126552E-3</v>
      </c>
      <c r="AL688" s="74" t="e">
        <f>IF(AK688&lt;#REF!,"STRIKE",IF(AK688&gt;=#REF!,"GOOD"))</f>
        <v>#REF!</v>
      </c>
      <c r="AM688" s="75">
        <f>VLOOKUP(H688,'Roll ups'!A:B,2,FALSE)</f>
        <v>325145452.83999985</v>
      </c>
      <c r="AN688" s="77">
        <f t="shared" si="22"/>
        <v>4.0645147839429358E-4</v>
      </c>
      <c r="AO688" s="74" t="str">
        <f>IFERROR(VLOOKUP(Table2[[#This Row],[Product Name]],'Roll ups'!L:P,5,FALSE),"GOOD")</f>
        <v>GOOD</v>
      </c>
      <c r="AP688" s="74">
        <f>Table2[[#This Row],[Retail Dollar Vol Current 12 Mths]]/Table2[[#This Row],[SHELF SALES  LOOKUP]]</f>
        <v>4.4444678139513011E-4</v>
      </c>
      <c r="AQ688" s="69">
        <f t="shared" si="23"/>
        <v>0</v>
      </c>
      <c r="AR68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688" s="69" t="e">
        <f>IF(Table2[[#This Row],[Shelf Dollar Vol Current 12 Mths]]&gt;#REF!,"MEETS $ CRITERIA",IF(Table2[[#This Row],[Shelf Dollar Vol Current 12 Mths]]&lt;#REF!+1,"DOES NOT MEET $ CRITERIA"))</f>
        <v>#REF!</v>
      </c>
      <c r="AT688" s="78"/>
    </row>
    <row r="689" spans="1:46" ht="13.8" x14ac:dyDescent="0.3">
      <c r="A689" s="68" t="s">
        <v>1998</v>
      </c>
      <c r="B689" s="69">
        <v>43037</v>
      </c>
      <c r="C689" s="69">
        <v>349</v>
      </c>
      <c r="D689" s="69" t="s">
        <v>25</v>
      </c>
      <c r="E689" s="70" t="s">
        <v>6313</v>
      </c>
      <c r="F689" s="70"/>
      <c r="G689" s="71" t="s">
        <v>7709</v>
      </c>
      <c r="H689" s="69" t="s">
        <v>6315</v>
      </c>
      <c r="I689" s="68" t="s">
        <v>299</v>
      </c>
      <c r="J689" s="68" t="s">
        <v>299</v>
      </c>
      <c r="K689" s="68" t="s">
        <v>89</v>
      </c>
      <c r="L689" s="68" t="s">
        <v>89</v>
      </c>
      <c r="M689" s="68" t="s">
        <v>299</v>
      </c>
      <c r="N689" s="68" t="s">
        <v>317</v>
      </c>
      <c r="O689" s="68" t="s">
        <v>7710</v>
      </c>
      <c r="P689" s="72" t="s">
        <v>299</v>
      </c>
      <c r="Q689" s="68" t="s">
        <v>63</v>
      </c>
      <c r="R689" s="68" t="s">
        <v>31</v>
      </c>
      <c r="S689" s="68">
        <v>36</v>
      </c>
      <c r="T689" s="68">
        <v>44.44</v>
      </c>
      <c r="U689" s="68">
        <v>-0.22</v>
      </c>
      <c r="V689" s="68">
        <v>102.2</v>
      </c>
      <c r="W689" s="68">
        <v>103.54</v>
      </c>
      <c r="X689" s="68">
        <v>-0.01</v>
      </c>
      <c r="Y689" s="68">
        <v>373.71</v>
      </c>
      <c r="Z689" s="68">
        <v>341.72</v>
      </c>
      <c r="AA689" s="68">
        <v>0.09</v>
      </c>
      <c r="AB689" s="73">
        <v>44909.4</v>
      </c>
      <c r="AC689" s="73">
        <v>41040.120000000003</v>
      </c>
      <c r="AD689" s="73">
        <v>44909.4</v>
      </c>
      <c r="AE689" s="73">
        <v>41040.120000000003</v>
      </c>
      <c r="AF689" s="73"/>
      <c r="AG689" s="73">
        <f>IFERROR(VLOOKUP(J689,'Roll ups'!D:E,2,FALSE),0)</f>
        <v>12844114.079999994</v>
      </c>
      <c r="AH689" s="74">
        <f>IF(Table2[[#This Row],[CATEGORY TTL LOOKUP]]=0,0,IF(Table2[[#This Row],[CATEGORY TTL LOOKUP]]&gt;0,SUM(AB689/AG689)))</f>
        <v>3.4964965057364254E-3</v>
      </c>
      <c r="AI689" s="74" t="str">
        <f>IFERROR(IF(AH689&lt;#REF!,"STRIKE",IF(AH689&gt;=#REF!,"GOOD")),"NO DATA")</f>
        <v>NO DATA</v>
      </c>
      <c r="AJ689" s="75">
        <f>IFERROR(VLOOKUP(K689,'Roll ups'!H:I,2,FALSE),0)</f>
        <v>75793138.070000067</v>
      </c>
      <c r="AK689" s="76">
        <f>IF(Table2[[#This Row],[PRICE TIER LOOKUP]]=0,0,IF(Table2[[#This Row],[PRICE TIER LOOKUP]]&gt;0,SUM(AB689/AJ689)))</f>
        <v>5.925259349800657E-4</v>
      </c>
      <c r="AL689" s="74" t="e">
        <f>IF(AK689&lt;#REF!,"STRIKE",IF(AK689&gt;=#REF!,"GOOD"))</f>
        <v>#REF!</v>
      </c>
      <c r="AM689" s="75">
        <f>VLOOKUP(H689,'Roll ups'!A:B,2,FALSE)</f>
        <v>325145452.83999985</v>
      </c>
      <c r="AN689" s="77">
        <f t="shared" si="22"/>
        <v>1.3812095358473113E-4</v>
      </c>
      <c r="AO689" s="74" t="str">
        <f>IFERROR(VLOOKUP(Table2[[#This Row],[Product Name]],'Roll ups'!L:P,5,FALSE),"GOOD")</f>
        <v>GOOD</v>
      </c>
      <c r="AP689" s="74">
        <f>Table2[[#This Row],[Retail Dollar Vol Current 12 Mths]]/Table2[[#This Row],[SHELF SALES  LOOKUP]]</f>
        <v>1.3812095358473113E-4</v>
      </c>
      <c r="AQ689" s="69">
        <f t="shared" si="23"/>
        <v>0</v>
      </c>
      <c r="AR68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689" s="69" t="e">
        <f>IF(Table2[[#This Row],[Shelf Dollar Vol Current 12 Mths]]&gt;#REF!,"MEETS $ CRITERIA",IF(Table2[[#This Row],[Shelf Dollar Vol Current 12 Mths]]&lt;#REF!+1,"DOES NOT MEET $ CRITERIA"))</f>
        <v>#REF!</v>
      </c>
      <c r="AT689" s="78"/>
    </row>
    <row r="690" spans="1:46" ht="13.8" x14ac:dyDescent="0.3">
      <c r="A690" s="68" t="s">
        <v>1614</v>
      </c>
      <c r="B690" s="69">
        <v>43038</v>
      </c>
      <c r="C690" s="69">
        <v>652</v>
      </c>
      <c r="D690" s="69" t="s">
        <v>25</v>
      </c>
      <c r="E690" s="70" t="s">
        <v>6313</v>
      </c>
      <c r="F690" s="70"/>
      <c r="G690" s="71" t="s">
        <v>7711</v>
      </c>
      <c r="H690" s="69" t="s">
        <v>6315</v>
      </c>
      <c r="I690" s="68" t="s">
        <v>299</v>
      </c>
      <c r="J690" s="68" t="s">
        <v>299</v>
      </c>
      <c r="K690" s="68" t="s">
        <v>89</v>
      </c>
      <c r="L690" s="68" t="s">
        <v>89</v>
      </c>
      <c r="M690" s="68" t="s">
        <v>299</v>
      </c>
      <c r="N690" s="68" t="s">
        <v>317</v>
      </c>
      <c r="O690" s="68" t="s">
        <v>7712</v>
      </c>
      <c r="P690" s="72" t="s">
        <v>299</v>
      </c>
      <c r="Q690" s="68" t="s">
        <v>63</v>
      </c>
      <c r="R690" s="68" t="s">
        <v>31</v>
      </c>
      <c r="S690" s="68">
        <v>217</v>
      </c>
      <c r="T690" s="68">
        <v>210.6</v>
      </c>
      <c r="U690" s="68">
        <v>0.03</v>
      </c>
      <c r="V690" s="68">
        <v>390.48</v>
      </c>
      <c r="W690" s="68">
        <v>332.53</v>
      </c>
      <c r="X690" s="68">
        <v>0.15</v>
      </c>
      <c r="Y690" s="68">
        <v>1454.37</v>
      </c>
      <c r="Z690" s="68">
        <v>1648.03</v>
      </c>
      <c r="AA690" s="68">
        <v>-0.13</v>
      </c>
      <c r="AB690" s="73">
        <v>128984.79</v>
      </c>
      <c r="AC690" s="73">
        <v>144848.73000000001</v>
      </c>
      <c r="AD690" s="73">
        <v>142175.79</v>
      </c>
      <c r="AE690" s="73">
        <v>160994.73000000001</v>
      </c>
      <c r="AF690" s="73"/>
      <c r="AG690" s="73">
        <f>IFERROR(VLOOKUP(J690,'Roll ups'!D:E,2,FALSE),0)</f>
        <v>12844114.079999994</v>
      </c>
      <c r="AH690" s="74">
        <f>IF(Table2[[#This Row],[CATEGORY TTL LOOKUP]]=0,0,IF(Table2[[#This Row],[CATEGORY TTL LOOKUP]]&gt;0,SUM(AB690/AG690)))</f>
        <v>1.0042326718418561E-2</v>
      </c>
      <c r="AI690" s="74" t="str">
        <f>IFERROR(IF(AH690&lt;#REF!,"STRIKE",IF(AH690&gt;=#REF!,"GOOD")),"NO DATA")</f>
        <v>NO DATA</v>
      </c>
      <c r="AJ690" s="75">
        <f>IFERROR(VLOOKUP(K690,'Roll ups'!H:I,2,FALSE),0)</f>
        <v>75793138.070000067</v>
      </c>
      <c r="AK690" s="76">
        <f>IF(Table2[[#This Row],[PRICE TIER LOOKUP]]=0,0,IF(Table2[[#This Row],[PRICE TIER LOOKUP]]&gt;0,SUM(AB690/AJ690)))</f>
        <v>1.7018003645775143E-3</v>
      </c>
      <c r="AL690" s="74" t="e">
        <f>IF(AK690&lt;#REF!,"STRIKE",IF(AK690&gt;=#REF!,"GOOD"))</f>
        <v>#REF!</v>
      </c>
      <c r="AM690" s="75">
        <f>VLOOKUP(H690,'Roll ups'!A:B,2,FALSE)</f>
        <v>325145452.83999985</v>
      </c>
      <c r="AN690" s="77">
        <f t="shared" si="22"/>
        <v>3.9669873551475394E-4</v>
      </c>
      <c r="AO690" s="74" t="str">
        <f>IFERROR(VLOOKUP(Table2[[#This Row],[Product Name]],'Roll ups'!L:P,5,FALSE),"GOOD")</f>
        <v>GOOD</v>
      </c>
      <c r="AP690" s="74">
        <f>Table2[[#This Row],[Retail Dollar Vol Current 12 Mths]]/Table2[[#This Row],[SHELF SALES  LOOKUP]]</f>
        <v>4.372682710404165E-4</v>
      </c>
      <c r="AQ690" s="69">
        <f t="shared" si="23"/>
        <v>0</v>
      </c>
      <c r="AR69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690" s="69" t="e">
        <f>IF(Table2[[#This Row],[Shelf Dollar Vol Current 12 Mths]]&gt;#REF!,"MEETS $ CRITERIA",IF(Table2[[#This Row],[Shelf Dollar Vol Current 12 Mths]]&lt;#REF!+1,"DOES NOT MEET $ CRITERIA"))</f>
        <v>#REF!</v>
      </c>
      <c r="AT690" s="78"/>
    </row>
    <row r="691" spans="1:46" ht="13.8" x14ac:dyDescent="0.3">
      <c r="A691" s="68" t="s">
        <v>1602</v>
      </c>
      <c r="B691" s="69">
        <v>43040</v>
      </c>
      <c r="C691" s="69">
        <v>482</v>
      </c>
      <c r="D691" s="69" t="s">
        <v>25</v>
      </c>
      <c r="E691" s="70" t="s">
        <v>6313</v>
      </c>
      <c r="F691" s="70"/>
      <c r="G691" s="71" t="s">
        <v>7713</v>
      </c>
      <c r="H691" s="69" t="s">
        <v>6315</v>
      </c>
      <c r="I691" s="68" t="s">
        <v>299</v>
      </c>
      <c r="J691" s="68" t="s">
        <v>299</v>
      </c>
      <c r="K691" s="68" t="s">
        <v>89</v>
      </c>
      <c r="L691" s="68" t="s">
        <v>89</v>
      </c>
      <c r="M691" s="68" t="s">
        <v>299</v>
      </c>
      <c r="N691" s="68" t="s">
        <v>317</v>
      </c>
      <c r="O691" s="68" t="s">
        <v>7714</v>
      </c>
      <c r="P691" s="72" t="s">
        <v>299</v>
      </c>
      <c r="Q691" s="68" t="s">
        <v>63</v>
      </c>
      <c r="R691" s="68" t="s">
        <v>31</v>
      </c>
      <c r="S691" s="68">
        <v>281</v>
      </c>
      <c r="T691" s="68">
        <v>306.45</v>
      </c>
      <c r="U691" s="68">
        <v>-0.09</v>
      </c>
      <c r="V691" s="68">
        <v>433.25</v>
      </c>
      <c r="W691" s="68">
        <v>455.6</v>
      </c>
      <c r="X691" s="68">
        <v>-0.05</v>
      </c>
      <c r="Y691" s="68">
        <v>1564.4</v>
      </c>
      <c r="Z691" s="68">
        <v>1740.75</v>
      </c>
      <c r="AA691" s="68">
        <v>-0.11</v>
      </c>
      <c r="AB691" s="73">
        <v>139906.45000000001</v>
      </c>
      <c r="AC691" s="73">
        <v>151969.5</v>
      </c>
      <c r="AD691" s="73">
        <v>152935.45000000001</v>
      </c>
      <c r="AE691" s="73">
        <v>170089.5</v>
      </c>
      <c r="AF691" s="73"/>
      <c r="AG691" s="73">
        <f>IFERROR(VLOOKUP(J691,'Roll ups'!D:E,2,FALSE),0)</f>
        <v>12844114.079999994</v>
      </c>
      <c r="AH691" s="74">
        <f>IF(Table2[[#This Row],[CATEGORY TTL LOOKUP]]=0,0,IF(Table2[[#This Row],[CATEGORY TTL LOOKUP]]&gt;0,SUM(AB691/AG691)))</f>
        <v>1.0892650838242949E-2</v>
      </c>
      <c r="AI691" s="74" t="str">
        <f>IFERROR(IF(AH691&lt;#REF!,"STRIKE",IF(AH691&gt;=#REF!,"GOOD")),"NO DATA")</f>
        <v>NO DATA</v>
      </c>
      <c r="AJ691" s="75">
        <f>IFERROR(VLOOKUP(K691,'Roll ups'!H:I,2,FALSE),0)</f>
        <v>75793138.070000067</v>
      </c>
      <c r="AK691" s="76">
        <f>IF(Table2[[#This Row],[PRICE TIER LOOKUP]]=0,0,IF(Table2[[#This Row],[PRICE TIER LOOKUP]]&gt;0,SUM(AB691/AJ691)))</f>
        <v>1.8458986336043638E-3</v>
      </c>
      <c r="AL691" s="74" t="e">
        <f>IF(AK691&lt;#REF!,"STRIKE",IF(AK691&gt;=#REF!,"GOOD"))</f>
        <v>#REF!</v>
      </c>
      <c r="AM691" s="75">
        <f>VLOOKUP(H691,'Roll ups'!A:B,2,FALSE)</f>
        <v>325145452.83999985</v>
      </c>
      <c r="AN691" s="77">
        <f t="shared" si="22"/>
        <v>4.3028881006324968E-4</v>
      </c>
      <c r="AO691" s="74" t="str">
        <f>IFERROR(VLOOKUP(Table2[[#This Row],[Product Name]],'Roll ups'!L:P,5,FALSE),"GOOD")</f>
        <v>GOOD</v>
      </c>
      <c r="AP691" s="74">
        <f>Table2[[#This Row],[Retail Dollar Vol Current 12 Mths]]/Table2[[#This Row],[SHELF SALES  LOOKUP]]</f>
        <v>4.7036010703572009E-4</v>
      </c>
      <c r="AQ691" s="69">
        <f t="shared" si="23"/>
        <v>0</v>
      </c>
      <c r="AR69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691" s="69" t="e">
        <f>IF(Table2[[#This Row],[Shelf Dollar Vol Current 12 Mths]]&gt;#REF!,"MEETS $ CRITERIA",IF(Table2[[#This Row],[Shelf Dollar Vol Current 12 Mths]]&lt;#REF!+1,"DOES NOT MEET $ CRITERIA"))</f>
        <v>#REF!</v>
      </c>
      <c r="AT691" s="78"/>
    </row>
    <row r="692" spans="1:46" ht="13.8" x14ac:dyDescent="0.3">
      <c r="A692" s="68" t="s">
        <v>2359</v>
      </c>
      <c r="B692" s="69">
        <v>43051</v>
      </c>
      <c r="C692" s="69">
        <v>366</v>
      </c>
      <c r="D692" s="69" t="s">
        <v>25</v>
      </c>
      <c r="E692" s="70" t="s">
        <v>6313</v>
      </c>
      <c r="F692" s="70"/>
      <c r="G692" s="71" t="s">
        <v>7715</v>
      </c>
      <c r="H692" s="69" t="s">
        <v>6315</v>
      </c>
      <c r="I692" s="68" t="s">
        <v>299</v>
      </c>
      <c r="J692" s="68" t="s">
        <v>299</v>
      </c>
      <c r="K692" s="68" t="s">
        <v>89</v>
      </c>
      <c r="L692" s="68" t="s">
        <v>89</v>
      </c>
      <c r="M692" s="68" t="s">
        <v>299</v>
      </c>
      <c r="N692" s="68" t="s">
        <v>184</v>
      </c>
      <c r="O692" s="68" t="s">
        <v>7716</v>
      </c>
      <c r="P692" s="72" t="s">
        <v>299</v>
      </c>
      <c r="Q692" s="68" t="s">
        <v>63</v>
      </c>
      <c r="R692" s="68" t="s">
        <v>31</v>
      </c>
      <c r="S692" s="68">
        <v>14</v>
      </c>
      <c r="T692" s="68">
        <v>31</v>
      </c>
      <c r="U692" s="68">
        <v>-1.21</v>
      </c>
      <c r="V692" s="68">
        <v>85.17</v>
      </c>
      <c r="W692" s="68">
        <v>130</v>
      </c>
      <c r="X692" s="68">
        <v>-0.53</v>
      </c>
      <c r="Y692" s="68">
        <v>336.17</v>
      </c>
      <c r="Z692" s="68">
        <v>369.17</v>
      </c>
      <c r="AA692" s="68">
        <v>-0.1</v>
      </c>
      <c r="AB692" s="73">
        <v>39290.1</v>
      </c>
      <c r="AC692" s="73">
        <v>42347.15</v>
      </c>
      <c r="AD692" s="73">
        <v>42962.1</v>
      </c>
      <c r="AE692" s="73">
        <v>46641.05</v>
      </c>
      <c r="AF692" s="73"/>
      <c r="AG692" s="73">
        <f>IFERROR(VLOOKUP(J692,'Roll ups'!D:E,2,FALSE),0)</f>
        <v>12844114.079999994</v>
      </c>
      <c r="AH692" s="74">
        <f>IF(Table2[[#This Row],[CATEGORY TTL LOOKUP]]=0,0,IF(Table2[[#This Row],[CATEGORY TTL LOOKUP]]&gt;0,SUM(AB692/AG692)))</f>
        <v>3.0589964987293244E-3</v>
      </c>
      <c r="AI692" s="74" t="str">
        <f>IFERROR(IF(AH692&lt;#REF!,"STRIKE",IF(AH692&gt;=#REF!,"GOOD")),"NO DATA")</f>
        <v>NO DATA</v>
      </c>
      <c r="AJ692" s="75">
        <f>IFERROR(VLOOKUP(K692,'Roll ups'!H:I,2,FALSE),0)</f>
        <v>75793138.070000067</v>
      </c>
      <c r="AK692" s="76">
        <f>IF(Table2[[#This Row],[PRICE TIER LOOKUP]]=0,0,IF(Table2[[#This Row],[PRICE TIER LOOKUP]]&gt;0,SUM(AB692/AJ692)))</f>
        <v>5.18385977945826E-4</v>
      </c>
      <c r="AL692" s="74" t="e">
        <f>IF(AK692&lt;#REF!,"STRIKE",IF(AK692&gt;=#REF!,"GOOD"))</f>
        <v>#REF!</v>
      </c>
      <c r="AM692" s="75">
        <f>VLOOKUP(H692,'Roll ups'!A:B,2,FALSE)</f>
        <v>325145452.83999985</v>
      </c>
      <c r="AN692" s="77">
        <f t="shared" si="22"/>
        <v>1.2083853443687611E-4</v>
      </c>
      <c r="AO692" s="74" t="str">
        <f>IFERROR(VLOOKUP(Table2[[#This Row],[Product Name]],'Roll ups'!L:P,5,FALSE),"GOOD")</f>
        <v>GOOD</v>
      </c>
      <c r="AP692" s="74">
        <f>Table2[[#This Row],[Retail Dollar Vol Current 12 Mths]]/Table2[[#This Row],[SHELF SALES  LOOKUP]]</f>
        <v>1.3213194164256428E-4</v>
      </c>
      <c r="AQ692" s="69">
        <f t="shared" si="23"/>
        <v>0</v>
      </c>
      <c r="AR69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692" s="69" t="e">
        <f>IF(Table2[[#This Row],[Shelf Dollar Vol Current 12 Mths]]&gt;#REF!,"MEETS $ CRITERIA",IF(Table2[[#This Row],[Shelf Dollar Vol Current 12 Mths]]&lt;#REF!+1,"DOES NOT MEET $ CRITERIA"))</f>
        <v>#REF!</v>
      </c>
      <c r="AT692" s="78"/>
    </row>
    <row r="693" spans="1:46" ht="13.8" x14ac:dyDescent="0.3">
      <c r="A693" s="68" t="s">
        <v>2177</v>
      </c>
      <c r="B693" s="69">
        <v>43086</v>
      </c>
      <c r="C693" s="69">
        <v>357</v>
      </c>
      <c r="D693" s="69" t="s">
        <v>25</v>
      </c>
      <c r="E693" s="70" t="s">
        <v>6313</v>
      </c>
      <c r="F693" s="70"/>
      <c r="G693" s="71" t="s">
        <v>7717</v>
      </c>
      <c r="H693" s="69" t="s">
        <v>6315</v>
      </c>
      <c r="I693" s="68" t="s">
        <v>299</v>
      </c>
      <c r="J693" s="68" t="s">
        <v>299</v>
      </c>
      <c r="K693" s="68" t="s">
        <v>89</v>
      </c>
      <c r="L693" s="68" t="s">
        <v>89</v>
      </c>
      <c r="M693" s="68" t="s">
        <v>299</v>
      </c>
      <c r="N693" s="68" t="s">
        <v>184</v>
      </c>
      <c r="O693" s="68" t="s">
        <v>7718</v>
      </c>
      <c r="P693" s="72" t="s">
        <v>299</v>
      </c>
      <c r="Q693" s="68" t="s">
        <v>63</v>
      </c>
      <c r="R693" s="68" t="s">
        <v>31</v>
      </c>
      <c r="S693" s="68">
        <v>43</v>
      </c>
      <c r="T693" s="68">
        <v>30</v>
      </c>
      <c r="U693" s="68">
        <v>0.3</v>
      </c>
      <c r="V693" s="68">
        <v>122.08</v>
      </c>
      <c r="W693" s="68">
        <v>125</v>
      </c>
      <c r="X693" s="68">
        <v>-0.02</v>
      </c>
      <c r="Y693" s="68">
        <v>418.17</v>
      </c>
      <c r="Z693" s="68">
        <v>437.58</v>
      </c>
      <c r="AA693" s="68">
        <v>-0.05</v>
      </c>
      <c r="AB693" s="73">
        <v>49337.7</v>
      </c>
      <c r="AC693" s="73">
        <v>51151.31</v>
      </c>
      <c r="AD693" s="73">
        <v>53441.7</v>
      </c>
      <c r="AE693" s="73">
        <v>55538.67</v>
      </c>
      <c r="AF693" s="73"/>
      <c r="AG693" s="73">
        <f>IFERROR(VLOOKUP(J693,'Roll ups'!D:E,2,FALSE),0)</f>
        <v>12844114.079999994</v>
      </c>
      <c r="AH693" s="74">
        <f>IF(Table2[[#This Row],[CATEGORY TTL LOOKUP]]=0,0,IF(Table2[[#This Row],[CATEGORY TTL LOOKUP]]&gt;0,SUM(AB693/AG693)))</f>
        <v>3.8412692142640965E-3</v>
      </c>
      <c r="AI693" s="74" t="str">
        <f>IFERROR(IF(AH693&lt;#REF!,"STRIKE",IF(AH693&gt;=#REF!,"GOOD")),"NO DATA")</f>
        <v>NO DATA</v>
      </c>
      <c r="AJ693" s="75">
        <f>IFERROR(VLOOKUP(K693,'Roll ups'!H:I,2,FALSE),0)</f>
        <v>75793138.070000067</v>
      </c>
      <c r="AK693" s="76">
        <f>IF(Table2[[#This Row],[PRICE TIER LOOKUP]]=0,0,IF(Table2[[#This Row],[PRICE TIER LOOKUP]]&gt;0,SUM(AB693/AJ693)))</f>
        <v>6.5095206843703067E-4</v>
      </c>
      <c r="AL693" s="74" t="e">
        <f>IF(AK693&lt;#REF!,"STRIKE",IF(AK693&gt;=#REF!,"GOOD"))</f>
        <v>#REF!</v>
      </c>
      <c r="AM693" s="75">
        <f>VLOOKUP(H693,'Roll ups'!A:B,2,FALSE)</f>
        <v>325145452.83999985</v>
      </c>
      <c r="AN693" s="77">
        <f t="shared" si="22"/>
        <v>1.517403967026366E-4</v>
      </c>
      <c r="AO693" s="74" t="str">
        <f>IFERROR(VLOOKUP(Table2[[#This Row],[Product Name]],'Roll ups'!L:P,5,FALSE),"GOOD")</f>
        <v>GOOD</v>
      </c>
      <c r="AP693" s="74">
        <f>Table2[[#This Row],[Retail Dollar Vol Current 12 Mths]]/Table2[[#This Row],[SHELF SALES  LOOKUP]]</f>
        <v>1.6436244005017044E-4</v>
      </c>
      <c r="AQ693" s="69">
        <f t="shared" si="23"/>
        <v>0</v>
      </c>
      <c r="AR69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693" s="69" t="e">
        <f>IF(Table2[[#This Row],[Shelf Dollar Vol Current 12 Mths]]&gt;#REF!,"MEETS $ CRITERIA",IF(Table2[[#This Row],[Shelf Dollar Vol Current 12 Mths]]&lt;#REF!+1,"DOES NOT MEET $ CRITERIA"))</f>
        <v>#REF!</v>
      </c>
      <c r="AT693" s="78"/>
    </row>
    <row r="694" spans="1:46" ht="13.8" x14ac:dyDescent="0.3">
      <c r="A694" s="68" t="s">
        <v>2506</v>
      </c>
      <c r="B694" s="69">
        <v>43088</v>
      </c>
      <c r="C694" s="69">
        <v>136</v>
      </c>
      <c r="D694" s="69" t="s">
        <v>25</v>
      </c>
      <c r="E694" s="70" t="s">
        <v>6313</v>
      </c>
      <c r="F694" s="70"/>
      <c r="G694" s="71" t="s">
        <v>7719</v>
      </c>
      <c r="H694" s="69" t="s">
        <v>6315</v>
      </c>
      <c r="I694" s="68" t="s">
        <v>299</v>
      </c>
      <c r="J694" s="68" t="s">
        <v>299</v>
      </c>
      <c r="K694" s="68" t="s">
        <v>89</v>
      </c>
      <c r="L694" s="68" t="s">
        <v>89</v>
      </c>
      <c r="M694" s="68" t="s">
        <v>299</v>
      </c>
      <c r="N694" s="68" t="s">
        <v>184</v>
      </c>
      <c r="O694" s="68" t="s">
        <v>7720</v>
      </c>
      <c r="P694" s="72" t="s">
        <v>299</v>
      </c>
      <c r="Q694" s="68" t="s">
        <v>63</v>
      </c>
      <c r="R694" s="68" t="s">
        <v>31</v>
      </c>
      <c r="S694" s="68">
        <v>39</v>
      </c>
      <c r="T694" s="68">
        <v>38.5</v>
      </c>
      <c r="U694" s="68">
        <v>0</v>
      </c>
      <c r="V694" s="68">
        <v>71.17</v>
      </c>
      <c r="W694" s="68">
        <v>64.17</v>
      </c>
      <c r="X694" s="68">
        <v>0.1</v>
      </c>
      <c r="Y694" s="68">
        <v>226.35</v>
      </c>
      <c r="Z694" s="68">
        <v>235.3</v>
      </c>
      <c r="AA694" s="68">
        <v>-0.04</v>
      </c>
      <c r="AB694" s="73">
        <v>20561.64</v>
      </c>
      <c r="AC694" s="73">
        <v>20802.060000000001</v>
      </c>
      <c r="AD694" s="73">
        <v>22127.64</v>
      </c>
      <c r="AE694" s="73">
        <v>22947.06</v>
      </c>
      <c r="AF694" s="73"/>
      <c r="AG694" s="73">
        <f>IFERROR(VLOOKUP(J694,'Roll ups'!D:E,2,FALSE),0)</f>
        <v>12844114.079999994</v>
      </c>
      <c r="AH694" s="74">
        <f>IF(Table2[[#This Row],[CATEGORY TTL LOOKUP]]=0,0,IF(Table2[[#This Row],[CATEGORY TTL LOOKUP]]&gt;0,SUM(AB694/AG694)))</f>
        <v>1.6008608979904053E-3</v>
      </c>
      <c r="AI694" s="74" t="str">
        <f>IFERROR(IF(AH694&lt;#REF!,"STRIKE",IF(AH694&gt;=#REF!,"GOOD")),"NO DATA")</f>
        <v>NO DATA</v>
      </c>
      <c r="AJ694" s="75">
        <f>IFERROR(VLOOKUP(K694,'Roll ups'!H:I,2,FALSE),0)</f>
        <v>75793138.070000067</v>
      </c>
      <c r="AK694" s="76">
        <f>IF(Table2[[#This Row],[PRICE TIER LOOKUP]]=0,0,IF(Table2[[#This Row],[PRICE TIER LOOKUP]]&gt;0,SUM(AB694/AJ694)))</f>
        <v>2.7128630010028005E-4</v>
      </c>
      <c r="AL694" s="74" t="e">
        <f>IF(AK694&lt;#REF!,"STRIKE",IF(AK694&gt;=#REF!,"GOOD"))</f>
        <v>#REF!</v>
      </c>
      <c r="AM694" s="75">
        <f>VLOOKUP(H694,'Roll ups'!A:B,2,FALSE)</f>
        <v>325145452.83999985</v>
      </c>
      <c r="AN694" s="77">
        <f t="shared" si="22"/>
        <v>6.3238282499119346E-5</v>
      </c>
      <c r="AO694" s="74" t="str">
        <f>IFERROR(VLOOKUP(Table2[[#This Row],[Product Name]],'Roll ups'!L:P,5,FALSE),"GOOD")</f>
        <v>GOOD</v>
      </c>
      <c r="AP694" s="74">
        <f>Table2[[#This Row],[Retail Dollar Vol Current 12 Mths]]/Table2[[#This Row],[SHELF SALES  LOOKUP]]</f>
        <v>6.8054588513309899E-5</v>
      </c>
      <c r="AQ694" s="69">
        <f t="shared" si="23"/>
        <v>0</v>
      </c>
      <c r="AR69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694" s="69" t="e">
        <f>IF(Table2[[#This Row],[Shelf Dollar Vol Current 12 Mths]]&gt;#REF!,"MEETS $ CRITERIA",IF(Table2[[#This Row],[Shelf Dollar Vol Current 12 Mths]]&lt;#REF!+1,"DOES NOT MEET $ CRITERIA"))</f>
        <v>#REF!</v>
      </c>
      <c r="AT694" s="78"/>
    </row>
    <row r="695" spans="1:46" ht="13.8" x14ac:dyDescent="0.3">
      <c r="A695" s="68" t="s">
        <v>2302</v>
      </c>
      <c r="B695" s="69">
        <v>43109</v>
      </c>
      <c r="C695" s="69">
        <v>331</v>
      </c>
      <c r="D695" s="69" t="s">
        <v>25</v>
      </c>
      <c r="E695" s="70" t="s">
        <v>6313</v>
      </c>
      <c r="F695" s="70"/>
      <c r="G695" s="71" t="s">
        <v>7721</v>
      </c>
      <c r="H695" s="69" t="s">
        <v>6315</v>
      </c>
      <c r="I695" s="68" t="s">
        <v>299</v>
      </c>
      <c r="J695" s="68" t="s">
        <v>299</v>
      </c>
      <c r="K695" s="68" t="s">
        <v>89</v>
      </c>
      <c r="L695" s="68" t="s">
        <v>89</v>
      </c>
      <c r="M695" s="68" t="s">
        <v>299</v>
      </c>
      <c r="N695" s="68" t="s">
        <v>317</v>
      </c>
      <c r="O695" s="68" t="s">
        <v>7722</v>
      </c>
      <c r="P695" s="72" t="s">
        <v>299</v>
      </c>
      <c r="Q695" s="68" t="s">
        <v>63</v>
      </c>
      <c r="R695" s="68" t="s">
        <v>31</v>
      </c>
      <c r="S695" s="68">
        <v>19</v>
      </c>
      <c r="T695" s="68">
        <v>17</v>
      </c>
      <c r="U695" s="68">
        <v>0.11</v>
      </c>
      <c r="V695" s="68">
        <v>73.5</v>
      </c>
      <c r="W695" s="68">
        <v>51</v>
      </c>
      <c r="X695" s="68">
        <v>0.31</v>
      </c>
      <c r="Y695" s="68">
        <v>324</v>
      </c>
      <c r="Z695" s="68">
        <v>269</v>
      </c>
      <c r="AA695" s="68">
        <v>0.17</v>
      </c>
      <c r="AB695" s="73">
        <v>38035.199999999997</v>
      </c>
      <c r="AC695" s="73">
        <v>30336.46</v>
      </c>
      <c r="AD695" s="73">
        <v>41407.199999999997</v>
      </c>
      <c r="AE695" s="73">
        <v>34009.08</v>
      </c>
      <c r="AF695" s="73"/>
      <c r="AG695" s="73">
        <f>IFERROR(VLOOKUP(J695,'Roll ups'!D:E,2,FALSE),0)</f>
        <v>12844114.079999994</v>
      </c>
      <c r="AH695" s="74">
        <f>IF(Table2[[#This Row],[CATEGORY TTL LOOKUP]]=0,0,IF(Table2[[#This Row],[CATEGORY TTL LOOKUP]]&gt;0,SUM(AB695/AG695)))</f>
        <v>2.961294158794953E-3</v>
      </c>
      <c r="AI695" s="74" t="str">
        <f>IFERROR(IF(AH695&lt;#REF!,"STRIKE",IF(AH695&gt;=#REF!,"GOOD")),"NO DATA")</f>
        <v>NO DATA</v>
      </c>
      <c r="AJ695" s="75">
        <f>IFERROR(VLOOKUP(K695,'Roll ups'!H:I,2,FALSE),0)</f>
        <v>75793138.070000067</v>
      </c>
      <c r="AK695" s="76">
        <f>IF(Table2[[#This Row],[PRICE TIER LOOKUP]]=0,0,IF(Table2[[#This Row],[PRICE TIER LOOKUP]]&gt;0,SUM(AB695/AJ695)))</f>
        <v>5.0182907013128194E-4</v>
      </c>
      <c r="AL695" s="74" t="e">
        <f>IF(AK695&lt;#REF!,"STRIKE",IF(AK695&gt;=#REF!,"GOOD"))</f>
        <v>#REF!</v>
      </c>
      <c r="AM695" s="75">
        <f>VLOOKUP(H695,'Roll ups'!A:B,2,FALSE)</f>
        <v>325145452.83999985</v>
      </c>
      <c r="AN695" s="77">
        <f t="shared" si="22"/>
        <v>1.1697903097761192E-4</v>
      </c>
      <c r="AO695" s="74" t="str">
        <f>IFERROR(VLOOKUP(Table2[[#This Row],[Product Name]],'Roll ups'!L:P,5,FALSE),"GOOD")</f>
        <v>GOOD</v>
      </c>
      <c r="AP695" s="74">
        <f>Table2[[#This Row],[Retail Dollar Vol Current 12 Mths]]/Table2[[#This Row],[SHELF SALES  LOOKUP]]</f>
        <v>1.2734977419590727E-4</v>
      </c>
      <c r="AQ695" s="69">
        <f t="shared" si="23"/>
        <v>0</v>
      </c>
      <c r="AR69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695" s="69" t="e">
        <f>IF(Table2[[#This Row],[Shelf Dollar Vol Current 12 Mths]]&gt;#REF!,"MEETS $ CRITERIA",IF(Table2[[#This Row],[Shelf Dollar Vol Current 12 Mths]]&lt;#REF!+1,"DOES NOT MEET $ CRITERIA"))</f>
        <v>#REF!</v>
      </c>
      <c r="AT695" s="78"/>
    </row>
    <row r="696" spans="1:46" ht="13.8" x14ac:dyDescent="0.3">
      <c r="A696" s="68" t="s">
        <v>2323</v>
      </c>
      <c r="B696" s="69">
        <v>43112</v>
      </c>
      <c r="C696" s="69">
        <v>173</v>
      </c>
      <c r="D696" s="69" t="s">
        <v>25</v>
      </c>
      <c r="E696" s="70" t="s">
        <v>6313</v>
      </c>
      <c r="F696" s="70"/>
      <c r="G696" s="71" t="s">
        <v>7723</v>
      </c>
      <c r="H696" s="69" t="s">
        <v>6315</v>
      </c>
      <c r="I696" s="68" t="s">
        <v>299</v>
      </c>
      <c r="J696" s="68" t="s">
        <v>299</v>
      </c>
      <c r="K696" s="68" t="s">
        <v>89</v>
      </c>
      <c r="L696" s="68" t="s">
        <v>89</v>
      </c>
      <c r="M696" s="68" t="s">
        <v>299</v>
      </c>
      <c r="N696" s="68" t="s">
        <v>317</v>
      </c>
      <c r="O696" s="68" t="s">
        <v>7724</v>
      </c>
      <c r="P696" s="72" t="s">
        <v>299</v>
      </c>
      <c r="Q696" s="68" t="s">
        <v>63</v>
      </c>
      <c r="R696" s="68" t="s">
        <v>31</v>
      </c>
      <c r="S696" s="68">
        <v>57</v>
      </c>
      <c r="T696" s="68">
        <v>74.67</v>
      </c>
      <c r="U696" s="68">
        <v>-0.3</v>
      </c>
      <c r="V696" s="68">
        <v>94.71</v>
      </c>
      <c r="W696" s="68">
        <v>117.65</v>
      </c>
      <c r="X696" s="68">
        <v>-0.24</v>
      </c>
      <c r="Y696" s="68">
        <v>352.56</v>
      </c>
      <c r="Z696" s="68">
        <v>402.92</v>
      </c>
      <c r="AA696" s="68">
        <v>-0.14000000000000001</v>
      </c>
      <c r="AB696" s="73">
        <v>31489.13</v>
      </c>
      <c r="AC696" s="73">
        <v>35346.58</v>
      </c>
      <c r="AD696" s="73">
        <v>34465.129999999997</v>
      </c>
      <c r="AE696" s="73">
        <v>39375.58</v>
      </c>
      <c r="AF696" s="73"/>
      <c r="AG696" s="73">
        <f>IFERROR(VLOOKUP(J696,'Roll ups'!D:E,2,FALSE),0)</f>
        <v>12844114.079999994</v>
      </c>
      <c r="AH696" s="74">
        <f>IF(Table2[[#This Row],[CATEGORY TTL LOOKUP]]=0,0,IF(Table2[[#This Row],[CATEGORY TTL LOOKUP]]&gt;0,SUM(AB696/AG696)))</f>
        <v>2.4516389222229654E-3</v>
      </c>
      <c r="AI696" s="74" t="str">
        <f>IFERROR(IF(AH696&lt;#REF!,"STRIKE",IF(AH696&gt;=#REF!,"GOOD")),"NO DATA")</f>
        <v>NO DATA</v>
      </c>
      <c r="AJ696" s="75">
        <f>IFERROR(VLOOKUP(K696,'Roll ups'!H:I,2,FALSE),0)</f>
        <v>75793138.070000067</v>
      </c>
      <c r="AK696" s="76">
        <f>IF(Table2[[#This Row],[PRICE TIER LOOKUP]]=0,0,IF(Table2[[#This Row],[PRICE TIER LOOKUP]]&gt;0,SUM(AB696/AJ696)))</f>
        <v>4.1546148901919943E-4</v>
      </c>
      <c r="AL696" s="74" t="e">
        <f>IF(AK696&lt;#REF!,"STRIKE",IF(AK696&gt;=#REF!,"GOOD"))</f>
        <v>#REF!</v>
      </c>
      <c r="AM696" s="75">
        <f>VLOOKUP(H696,'Roll ups'!A:B,2,FALSE)</f>
        <v>325145452.83999985</v>
      </c>
      <c r="AN696" s="77">
        <f t="shared" si="22"/>
        <v>9.6846287484436756E-5</v>
      </c>
      <c r="AO696" s="74" t="str">
        <f>IFERROR(VLOOKUP(Table2[[#This Row],[Product Name]],'Roll ups'!L:P,5,FALSE),"GOOD")</f>
        <v>GOOD</v>
      </c>
      <c r="AP696" s="74">
        <f>Table2[[#This Row],[Retail Dollar Vol Current 12 Mths]]/Table2[[#This Row],[SHELF SALES  LOOKUP]]</f>
        <v>1.0599911423937358E-4</v>
      </c>
      <c r="AQ696" s="69">
        <f t="shared" si="23"/>
        <v>0</v>
      </c>
      <c r="AR69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696" s="69" t="e">
        <f>IF(Table2[[#This Row],[Shelf Dollar Vol Current 12 Mths]]&gt;#REF!,"MEETS $ CRITERIA",IF(Table2[[#This Row],[Shelf Dollar Vol Current 12 Mths]]&lt;#REF!+1,"DOES NOT MEET $ CRITERIA"))</f>
        <v>#REF!</v>
      </c>
      <c r="AT696" s="78"/>
    </row>
    <row r="697" spans="1:46" ht="13.8" x14ac:dyDescent="0.3">
      <c r="A697" s="68" t="s">
        <v>1310</v>
      </c>
      <c r="B697" s="69">
        <v>43120</v>
      </c>
      <c r="C697" s="69">
        <v>702</v>
      </c>
      <c r="D697" s="69" t="s">
        <v>25</v>
      </c>
      <c r="E697" s="70" t="s">
        <v>6313</v>
      </c>
      <c r="F697" s="70"/>
      <c r="G697" s="71" t="s">
        <v>7725</v>
      </c>
      <c r="H697" s="69" t="s">
        <v>6315</v>
      </c>
      <c r="I697" s="68" t="s">
        <v>299</v>
      </c>
      <c r="J697" s="68" t="s">
        <v>299</v>
      </c>
      <c r="K697" s="68" t="s">
        <v>89</v>
      </c>
      <c r="L697" s="68" t="s">
        <v>89</v>
      </c>
      <c r="M697" s="68" t="s">
        <v>299</v>
      </c>
      <c r="N697" s="68" t="s">
        <v>445</v>
      </c>
      <c r="O697" s="68" t="s">
        <v>7726</v>
      </c>
      <c r="P697" s="72" t="s">
        <v>299</v>
      </c>
      <c r="Q697" s="68" t="s">
        <v>63</v>
      </c>
      <c r="R697" s="68" t="s">
        <v>31</v>
      </c>
      <c r="S697" s="68">
        <v>1322</v>
      </c>
      <c r="T697" s="68">
        <v>1145.71</v>
      </c>
      <c r="U697" s="68">
        <v>0.13</v>
      </c>
      <c r="V697" s="68">
        <v>1978.16</v>
      </c>
      <c r="W697" s="68">
        <v>1682.78</v>
      </c>
      <c r="X697" s="68">
        <v>0.15</v>
      </c>
      <c r="Y697" s="68">
        <v>6508.32</v>
      </c>
      <c r="Z697" s="68">
        <v>7080.94</v>
      </c>
      <c r="AA697" s="68">
        <v>-0.09</v>
      </c>
      <c r="AB697" s="73">
        <v>566736.69999999995</v>
      </c>
      <c r="AC697" s="73">
        <v>617830.79</v>
      </c>
      <c r="AD697" s="73">
        <v>636264.69999999995</v>
      </c>
      <c r="AE697" s="73">
        <v>691744.79</v>
      </c>
      <c r="AF697" s="73"/>
      <c r="AG697" s="73">
        <f>IFERROR(VLOOKUP(J697,'Roll ups'!D:E,2,FALSE),0)</f>
        <v>12844114.079999994</v>
      </c>
      <c r="AH697" s="74">
        <f>IF(Table2[[#This Row],[CATEGORY TTL LOOKUP]]=0,0,IF(Table2[[#This Row],[CATEGORY TTL LOOKUP]]&gt;0,SUM(AB697/AG697)))</f>
        <v>4.4124234374598469E-2</v>
      </c>
      <c r="AI697" s="74" t="str">
        <f>IFERROR(IF(AH697&lt;#REF!,"STRIKE",IF(AH697&gt;=#REF!,"GOOD")),"NO DATA")</f>
        <v>NO DATA</v>
      </c>
      <c r="AJ697" s="75">
        <f>IFERROR(VLOOKUP(K697,'Roll ups'!H:I,2,FALSE),0)</f>
        <v>75793138.070000067</v>
      </c>
      <c r="AK697" s="76">
        <f>IF(Table2[[#This Row],[PRICE TIER LOOKUP]]=0,0,IF(Table2[[#This Row],[PRICE TIER LOOKUP]]&gt;0,SUM(AB697/AJ697)))</f>
        <v>7.4774143732718977E-3</v>
      </c>
      <c r="AL697" s="74" t="e">
        <f>IF(AK697&lt;#REF!,"STRIKE",IF(AK697&gt;=#REF!,"GOOD"))</f>
        <v>#REF!</v>
      </c>
      <c r="AM697" s="75">
        <f>VLOOKUP(H697,'Roll ups'!A:B,2,FALSE)</f>
        <v>325145452.83999985</v>
      </c>
      <c r="AN697" s="77">
        <f t="shared" si="22"/>
        <v>1.7430251447461706E-3</v>
      </c>
      <c r="AO697" s="74" t="str">
        <f>IFERROR(VLOOKUP(Table2[[#This Row],[Product Name]],'Roll ups'!L:P,5,FALSE),"GOOD")</f>
        <v>GOOD</v>
      </c>
      <c r="AP697" s="74">
        <f>Table2[[#This Row],[Retail Dollar Vol Current 12 Mths]]/Table2[[#This Row],[SHELF SALES  LOOKUP]]</f>
        <v>1.9568617504643316E-3</v>
      </c>
      <c r="AQ697" s="69">
        <f t="shared" si="23"/>
        <v>0</v>
      </c>
      <c r="AR69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697" s="69" t="e">
        <f>IF(Table2[[#This Row],[Shelf Dollar Vol Current 12 Mths]]&gt;#REF!,"MEETS $ CRITERIA",IF(Table2[[#This Row],[Shelf Dollar Vol Current 12 Mths]]&lt;#REF!+1,"DOES NOT MEET $ CRITERIA"))</f>
        <v>#REF!</v>
      </c>
      <c r="AT697" s="78"/>
    </row>
    <row r="698" spans="1:46" ht="13.8" x14ac:dyDescent="0.3">
      <c r="A698" s="68" t="s">
        <v>2356</v>
      </c>
      <c r="B698" s="69">
        <v>43121</v>
      </c>
      <c r="C698" s="69">
        <v>473</v>
      </c>
      <c r="D698" s="69" t="s">
        <v>25</v>
      </c>
      <c r="E698" s="70" t="s">
        <v>6313</v>
      </c>
      <c r="F698" s="70"/>
      <c r="G698" s="71" t="s">
        <v>7727</v>
      </c>
      <c r="H698" s="69" t="s">
        <v>6315</v>
      </c>
      <c r="I698" s="68" t="s">
        <v>299</v>
      </c>
      <c r="J698" s="68" t="s">
        <v>299</v>
      </c>
      <c r="K698" s="68" t="s">
        <v>89</v>
      </c>
      <c r="L698" s="68" t="s">
        <v>89</v>
      </c>
      <c r="M698" s="68" t="s">
        <v>299</v>
      </c>
      <c r="N698" s="68" t="s">
        <v>445</v>
      </c>
      <c r="O698" s="68" t="s">
        <v>7728</v>
      </c>
      <c r="P698" s="72" t="s">
        <v>299</v>
      </c>
      <c r="Q698" s="68" t="s">
        <v>63</v>
      </c>
      <c r="R698" s="68" t="s">
        <v>31</v>
      </c>
      <c r="S698" s="68">
        <v>15</v>
      </c>
      <c r="T698" s="68">
        <v>30.01</v>
      </c>
      <c r="U698" s="68">
        <v>-1.05</v>
      </c>
      <c r="V698" s="68">
        <v>49.36</v>
      </c>
      <c r="W698" s="68">
        <v>84.02</v>
      </c>
      <c r="X698" s="68">
        <v>-0.7</v>
      </c>
      <c r="Y698" s="68">
        <v>210.75</v>
      </c>
      <c r="Z698" s="68">
        <v>287.41000000000003</v>
      </c>
      <c r="AA698" s="68">
        <v>-0.36</v>
      </c>
      <c r="AB698" s="73">
        <v>37161.599999999999</v>
      </c>
      <c r="AC698" s="73">
        <v>49749.599999999999</v>
      </c>
      <c r="AD698" s="73">
        <v>37161.599999999999</v>
      </c>
      <c r="AE698" s="73">
        <v>49749.599999999999</v>
      </c>
      <c r="AF698" s="73"/>
      <c r="AG698" s="73">
        <f>IFERROR(VLOOKUP(J698,'Roll ups'!D:E,2,FALSE),0)</f>
        <v>12844114.079999994</v>
      </c>
      <c r="AH698" s="74">
        <f>IF(Table2[[#This Row],[CATEGORY TTL LOOKUP]]=0,0,IF(Table2[[#This Row],[CATEGORY TTL LOOKUP]]&gt;0,SUM(AB698/AG698)))</f>
        <v>2.893278568575281E-3</v>
      </c>
      <c r="AI698" s="74" t="str">
        <f>IFERROR(IF(AH698&lt;#REF!,"STRIKE",IF(AH698&gt;=#REF!,"GOOD")),"NO DATA")</f>
        <v>NO DATA</v>
      </c>
      <c r="AJ698" s="75">
        <f>IFERROR(VLOOKUP(K698,'Roll ups'!H:I,2,FALSE),0)</f>
        <v>75793138.070000067</v>
      </c>
      <c r="AK698" s="76">
        <f>IF(Table2[[#This Row],[PRICE TIER LOOKUP]]=0,0,IF(Table2[[#This Row],[PRICE TIER LOOKUP]]&gt;0,SUM(AB698/AJ698)))</f>
        <v>4.9030296074664117E-4</v>
      </c>
      <c r="AL698" s="74" t="e">
        <f>IF(AK698&lt;#REF!,"STRIKE",IF(AK698&gt;=#REF!,"GOOD"))</f>
        <v>#REF!</v>
      </c>
      <c r="AM698" s="75">
        <f>VLOOKUP(H698,'Roll ups'!A:B,2,FALSE)</f>
        <v>325145452.83999985</v>
      </c>
      <c r="AN698" s="77">
        <f t="shared" si="22"/>
        <v>1.1429223344632401E-4</v>
      </c>
      <c r="AO698" s="74" t="str">
        <f>IFERROR(VLOOKUP(Table2[[#This Row],[Product Name]],'Roll ups'!L:P,5,FALSE),"GOOD")</f>
        <v>GOOD</v>
      </c>
      <c r="AP698" s="74">
        <f>Table2[[#This Row],[Retail Dollar Vol Current 12 Mths]]/Table2[[#This Row],[SHELF SALES  LOOKUP]]</f>
        <v>1.1429223344632401E-4</v>
      </c>
      <c r="AQ698" s="69">
        <f t="shared" si="23"/>
        <v>0</v>
      </c>
      <c r="AR69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698" s="69" t="e">
        <f>IF(Table2[[#This Row],[Shelf Dollar Vol Current 12 Mths]]&gt;#REF!,"MEETS $ CRITERIA",IF(Table2[[#This Row],[Shelf Dollar Vol Current 12 Mths]]&lt;#REF!+1,"DOES NOT MEET $ CRITERIA"))</f>
        <v>#REF!</v>
      </c>
      <c r="AT698" s="78"/>
    </row>
    <row r="699" spans="1:46" ht="13.8" x14ac:dyDescent="0.3">
      <c r="A699" s="68" t="s">
        <v>1488</v>
      </c>
      <c r="B699" s="69">
        <v>43124</v>
      </c>
      <c r="C699" s="69">
        <v>912</v>
      </c>
      <c r="D699" s="69" t="s">
        <v>25</v>
      </c>
      <c r="E699" s="70" t="s">
        <v>6313</v>
      </c>
      <c r="F699" s="70"/>
      <c r="G699" s="71" t="s">
        <v>7729</v>
      </c>
      <c r="H699" s="69" t="s">
        <v>6315</v>
      </c>
      <c r="I699" s="68" t="s">
        <v>299</v>
      </c>
      <c r="J699" s="68" t="s">
        <v>299</v>
      </c>
      <c r="K699" s="68" t="s">
        <v>89</v>
      </c>
      <c r="L699" s="68" t="s">
        <v>89</v>
      </c>
      <c r="M699" s="68" t="s">
        <v>299</v>
      </c>
      <c r="N699" s="68" t="s">
        <v>445</v>
      </c>
      <c r="O699" s="68" t="s">
        <v>7730</v>
      </c>
      <c r="P699" s="72" t="s">
        <v>299</v>
      </c>
      <c r="Q699" s="68" t="s">
        <v>63</v>
      </c>
      <c r="R699" s="68" t="s">
        <v>31</v>
      </c>
      <c r="S699" s="68">
        <v>195</v>
      </c>
      <c r="T699" s="68">
        <v>205</v>
      </c>
      <c r="U699" s="68">
        <v>-0.05</v>
      </c>
      <c r="V699" s="68">
        <v>593.46</v>
      </c>
      <c r="W699" s="68">
        <v>560.13</v>
      </c>
      <c r="X699" s="68">
        <v>0.06</v>
      </c>
      <c r="Y699" s="68">
        <v>2273.54</v>
      </c>
      <c r="Z699" s="68">
        <v>2245.92</v>
      </c>
      <c r="AA699" s="68">
        <v>0.01</v>
      </c>
      <c r="AB699" s="73">
        <v>227536.05</v>
      </c>
      <c r="AC699" s="73">
        <v>225242.94</v>
      </c>
      <c r="AD699" s="73">
        <v>227536.05</v>
      </c>
      <c r="AE699" s="73">
        <v>225242.94</v>
      </c>
      <c r="AF699" s="73"/>
      <c r="AG699" s="73">
        <f>IFERROR(VLOOKUP(J699,'Roll ups'!D:E,2,FALSE),0)</f>
        <v>12844114.079999994</v>
      </c>
      <c r="AH699" s="74">
        <f>IF(Table2[[#This Row],[CATEGORY TTL LOOKUP]]=0,0,IF(Table2[[#This Row],[CATEGORY TTL LOOKUP]]&gt;0,SUM(AB699/AG699)))</f>
        <v>1.7715200019462928E-2</v>
      </c>
      <c r="AI699" s="74" t="str">
        <f>IFERROR(IF(AH699&lt;#REF!,"STRIKE",IF(AH699&gt;=#REF!,"GOOD")),"NO DATA")</f>
        <v>NO DATA</v>
      </c>
      <c r="AJ699" s="75">
        <f>IFERROR(VLOOKUP(K699,'Roll ups'!H:I,2,FALSE),0)</f>
        <v>75793138.070000067</v>
      </c>
      <c r="AK699" s="76">
        <f>IF(Table2[[#This Row],[PRICE TIER LOOKUP]]=0,0,IF(Table2[[#This Row],[PRICE TIER LOOKUP]]&gt;0,SUM(AB699/AJ699)))</f>
        <v>3.0020666223089369E-3</v>
      </c>
      <c r="AL699" s="74" t="e">
        <f>IF(AK699&lt;#REF!,"STRIKE",IF(AK699&gt;=#REF!,"GOOD"))</f>
        <v>#REF!</v>
      </c>
      <c r="AM699" s="75">
        <f>VLOOKUP(H699,'Roll ups'!A:B,2,FALSE)</f>
        <v>325145452.83999985</v>
      </c>
      <c r="AN699" s="77">
        <f t="shared" si="22"/>
        <v>6.9979773056204396E-4</v>
      </c>
      <c r="AO699" s="74" t="str">
        <f>IFERROR(VLOOKUP(Table2[[#This Row],[Product Name]],'Roll ups'!L:P,5,FALSE),"GOOD")</f>
        <v>GOOD</v>
      </c>
      <c r="AP699" s="74">
        <f>Table2[[#This Row],[Retail Dollar Vol Current 12 Mths]]/Table2[[#This Row],[SHELF SALES  LOOKUP]]</f>
        <v>6.9979773056204396E-4</v>
      </c>
      <c r="AQ699" s="69">
        <f t="shared" si="23"/>
        <v>0</v>
      </c>
      <c r="AR69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699" s="69" t="e">
        <f>IF(Table2[[#This Row],[Shelf Dollar Vol Current 12 Mths]]&gt;#REF!,"MEETS $ CRITERIA",IF(Table2[[#This Row],[Shelf Dollar Vol Current 12 Mths]]&lt;#REF!+1,"DOES NOT MEET $ CRITERIA"))</f>
        <v>#REF!</v>
      </c>
      <c r="AT699" s="78"/>
    </row>
    <row r="700" spans="1:46" ht="13.8" x14ac:dyDescent="0.3">
      <c r="A700" s="68" t="s">
        <v>1497</v>
      </c>
      <c r="B700" s="69">
        <v>43125</v>
      </c>
      <c r="C700" s="69">
        <v>729</v>
      </c>
      <c r="D700" s="69" t="s">
        <v>25</v>
      </c>
      <c r="E700" s="70" t="s">
        <v>6313</v>
      </c>
      <c r="F700" s="70"/>
      <c r="G700" s="71" t="s">
        <v>7731</v>
      </c>
      <c r="H700" s="69" t="s">
        <v>6315</v>
      </c>
      <c r="I700" s="68" t="s">
        <v>299</v>
      </c>
      <c r="J700" s="68" t="s">
        <v>299</v>
      </c>
      <c r="K700" s="68" t="s">
        <v>89</v>
      </c>
      <c r="L700" s="68" t="s">
        <v>89</v>
      </c>
      <c r="M700" s="68" t="s">
        <v>299</v>
      </c>
      <c r="N700" s="68" t="s">
        <v>445</v>
      </c>
      <c r="O700" s="68" t="s">
        <v>7732</v>
      </c>
      <c r="P700" s="72" t="s">
        <v>299</v>
      </c>
      <c r="Q700" s="68" t="s">
        <v>63</v>
      </c>
      <c r="R700" s="68" t="s">
        <v>31</v>
      </c>
      <c r="S700" s="68">
        <v>73</v>
      </c>
      <c r="T700" s="68">
        <v>114</v>
      </c>
      <c r="U700" s="68">
        <v>-0.55000000000000004</v>
      </c>
      <c r="V700" s="68">
        <v>380</v>
      </c>
      <c r="W700" s="68">
        <v>497</v>
      </c>
      <c r="X700" s="68">
        <v>-0.31</v>
      </c>
      <c r="Y700" s="68">
        <v>1661</v>
      </c>
      <c r="Z700" s="68">
        <v>1653.08</v>
      </c>
      <c r="AA700" s="68">
        <v>0</v>
      </c>
      <c r="AB700" s="73">
        <v>192159.8</v>
      </c>
      <c r="AC700" s="73">
        <v>194497.75</v>
      </c>
      <c r="AD700" s="73">
        <v>212275.8</v>
      </c>
      <c r="AE700" s="73">
        <v>210445.65</v>
      </c>
      <c r="AF700" s="73"/>
      <c r="AG700" s="73">
        <f>IFERROR(VLOOKUP(J700,'Roll ups'!D:E,2,FALSE),0)</f>
        <v>12844114.079999994</v>
      </c>
      <c r="AH700" s="74">
        <f>IF(Table2[[#This Row],[CATEGORY TTL LOOKUP]]=0,0,IF(Table2[[#This Row],[CATEGORY TTL LOOKUP]]&gt;0,SUM(AB700/AG700)))</f>
        <v>1.4960922863431939E-2</v>
      </c>
      <c r="AI700" s="74" t="str">
        <f>IFERROR(IF(AH700&lt;#REF!,"STRIKE",IF(AH700&gt;=#REF!,"GOOD")),"NO DATA")</f>
        <v>NO DATA</v>
      </c>
      <c r="AJ700" s="75">
        <f>IFERROR(VLOOKUP(K700,'Roll ups'!H:I,2,FALSE),0)</f>
        <v>75793138.070000067</v>
      </c>
      <c r="AK700" s="76">
        <f>IF(Table2[[#This Row],[PRICE TIER LOOKUP]]=0,0,IF(Table2[[#This Row],[PRICE TIER LOOKUP]]&gt;0,SUM(AB700/AJ700)))</f>
        <v>2.535319224050698E-3</v>
      </c>
      <c r="AL700" s="74" t="e">
        <f>IF(AK700&lt;#REF!,"STRIKE",IF(AK700&gt;=#REF!,"GOOD"))</f>
        <v>#REF!</v>
      </c>
      <c r="AM700" s="75">
        <f>VLOOKUP(H700,'Roll ups'!A:B,2,FALSE)</f>
        <v>325145452.83999985</v>
      </c>
      <c r="AN700" s="77">
        <f t="shared" si="22"/>
        <v>5.9099642428202584E-4</v>
      </c>
      <c r="AO700" s="74" t="str">
        <f>IFERROR(VLOOKUP(Table2[[#This Row],[Product Name]],'Roll ups'!L:P,5,FALSE),"GOOD")</f>
        <v>GOOD</v>
      </c>
      <c r="AP700" s="74">
        <f>Table2[[#This Row],[Retail Dollar Vol Current 12 Mths]]/Table2[[#This Row],[SHELF SALES  LOOKUP]]</f>
        <v>6.5286412018333948E-4</v>
      </c>
      <c r="AQ700" s="69">
        <f t="shared" si="23"/>
        <v>0</v>
      </c>
      <c r="AR70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700" s="69" t="e">
        <f>IF(Table2[[#This Row],[Shelf Dollar Vol Current 12 Mths]]&gt;#REF!,"MEETS $ CRITERIA",IF(Table2[[#This Row],[Shelf Dollar Vol Current 12 Mths]]&lt;#REF!+1,"DOES NOT MEET $ CRITERIA"))</f>
        <v>#REF!</v>
      </c>
      <c r="AT700" s="78"/>
    </row>
    <row r="701" spans="1:46" ht="13.8" x14ac:dyDescent="0.3">
      <c r="A701" s="68" t="s">
        <v>1430</v>
      </c>
      <c r="B701" s="69">
        <v>43126</v>
      </c>
      <c r="C701" s="69">
        <v>1171</v>
      </c>
      <c r="D701" s="69" t="s">
        <v>25</v>
      </c>
      <c r="E701" s="70" t="s">
        <v>6313</v>
      </c>
      <c r="F701" s="70"/>
      <c r="G701" s="71" t="s">
        <v>7733</v>
      </c>
      <c r="H701" s="69" t="s">
        <v>6315</v>
      </c>
      <c r="I701" s="68" t="s">
        <v>299</v>
      </c>
      <c r="J701" s="68" t="s">
        <v>299</v>
      </c>
      <c r="K701" s="68" t="s">
        <v>89</v>
      </c>
      <c r="L701" s="68" t="s">
        <v>89</v>
      </c>
      <c r="M701" s="68" t="s">
        <v>299</v>
      </c>
      <c r="N701" s="68" t="s">
        <v>445</v>
      </c>
      <c r="O701" s="68" t="s">
        <v>7734</v>
      </c>
      <c r="P701" s="72" t="s">
        <v>299</v>
      </c>
      <c r="Q701" s="68" t="s">
        <v>63</v>
      </c>
      <c r="R701" s="68" t="s">
        <v>31</v>
      </c>
      <c r="S701" s="68">
        <v>158</v>
      </c>
      <c r="T701" s="68">
        <v>168.17</v>
      </c>
      <c r="U701" s="68">
        <v>-0.06</v>
      </c>
      <c r="V701" s="68">
        <v>697</v>
      </c>
      <c r="W701" s="68">
        <v>786.25</v>
      </c>
      <c r="X701" s="68">
        <v>-0.13</v>
      </c>
      <c r="Y701" s="68">
        <v>2691.42</v>
      </c>
      <c r="Z701" s="68">
        <v>3275.17</v>
      </c>
      <c r="AA701" s="68">
        <v>-0.22</v>
      </c>
      <c r="AB701" s="73">
        <v>316289.05</v>
      </c>
      <c r="AC701" s="73">
        <v>380276.9</v>
      </c>
      <c r="AD701" s="73">
        <v>343963.05</v>
      </c>
      <c r="AE701" s="73">
        <v>416027.1</v>
      </c>
      <c r="AF701" s="73"/>
      <c r="AG701" s="73">
        <f>IFERROR(VLOOKUP(J701,'Roll ups'!D:E,2,FALSE),0)</f>
        <v>12844114.079999994</v>
      </c>
      <c r="AH701" s="74">
        <f>IF(Table2[[#This Row],[CATEGORY TTL LOOKUP]]=0,0,IF(Table2[[#This Row],[CATEGORY TTL LOOKUP]]&gt;0,SUM(AB701/AG701)))</f>
        <v>2.4625213388014388E-2</v>
      </c>
      <c r="AI701" s="74" t="str">
        <f>IFERROR(IF(AH701&lt;#REF!,"STRIKE",IF(AH701&gt;=#REF!,"GOOD")),"NO DATA")</f>
        <v>NO DATA</v>
      </c>
      <c r="AJ701" s="75">
        <f>IFERROR(VLOOKUP(K701,'Roll ups'!H:I,2,FALSE),0)</f>
        <v>75793138.070000067</v>
      </c>
      <c r="AK701" s="76">
        <f>IF(Table2[[#This Row],[PRICE TIER LOOKUP]]=0,0,IF(Table2[[#This Row],[PRICE TIER LOOKUP]]&gt;0,SUM(AB701/AJ701)))</f>
        <v>4.1730565332693545E-3</v>
      </c>
      <c r="AL701" s="74" t="e">
        <f>IF(AK701&lt;#REF!,"STRIKE",IF(AK701&gt;=#REF!,"GOOD"))</f>
        <v>#REF!</v>
      </c>
      <c r="AM701" s="75">
        <f>VLOOKUP(H701,'Roll ups'!A:B,2,FALSE)</f>
        <v>325145452.83999985</v>
      </c>
      <c r="AN701" s="77">
        <f t="shared" si="22"/>
        <v>9.7276172013896196E-4</v>
      </c>
      <c r="AO701" s="74" t="str">
        <f>IFERROR(VLOOKUP(Table2[[#This Row],[Product Name]],'Roll ups'!L:P,5,FALSE),"GOOD")</f>
        <v>GOOD</v>
      </c>
      <c r="AP701" s="74">
        <f>Table2[[#This Row],[Retail Dollar Vol Current 12 Mths]]/Table2[[#This Row],[SHELF SALES  LOOKUP]]</f>
        <v>1.0578743974293254E-3</v>
      </c>
      <c r="AQ701" s="69">
        <f t="shared" si="23"/>
        <v>0</v>
      </c>
      <c r="AR70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701" s="69" t="e">
        <f>IF(Table2[[#This Row],[Shelf Dollar Vol Current 12 Mths]]&gt;#REF!,"MEETS $ CRITERIA",IF(Table2[[#This Row],[Shelf Dollar Vol Current 12 Mths]]&lt;#REF!+1,"DOES NOT MEET $ CRITERIA"))</f>
        <v>#REF!</v>
      </c>
      <c r="AT701" s="78"/>
    </row>
    <row r="702" spans="1:46" ht="13.8" x14ac:dyDescent="0.3">
      <c r="A702" s="68" t="s">
        <v>1334</v>
      </c>
      <c r="B702" s="69">
        <v>43127</v>
      </c>
      <c r="C702" s="69">
        <v>901</v>
      </c>
      <c r="D702" s="69" t="s">
        <v>25</v>
      </c>
      <c r="E702" s="70" t="s">
        <v>6313</v>
      </c>
      <c r="F702" s="70"/>
      <c r="G702" s="71" t="s">
        <v>7735</v>
      </c>
      <c r="H702" s="69" t="s">
        <v>6315</v>
      </c>
      <c r="I702" s="68" t="s">
        <v>299</v>
      </c>
      <c r="J702" s="68" t="s">
        <v>299</v>
      </c>
      <c r="K702" s="68" t="s">
        <v>89</v>
      </c>
      <c r="L702" s="68" t="s">
        <v>89</v>
      </c>
      <c r="M702" s="68" t="s">
        <v>299</v>
      </c>
      <c r="N702" s="68" t="s">
        <v>445</v>
      </c>
      <c r="O702" s="68" t="s">
        <v>7736</v>
      </c>
      <c r="P702" s="72" t="s">
        <v>299</v>
      </c>
      <c r="Q702" s="68" t="s">
        <v>63</v>
      </c>
      <c r="R702" s="68" t="s">
        <v>31</v>
      </c>
      <c r="S702" s="68">
        <v>336</v>
      </c>
      <c r="T702" s="68">
        <v>309.86</v>
      </c>
      <c r="U702" s="68">
        <v>0.08</v>
      </c>
      <c r="V702" s="68">
        <v>1017.36</v>
      </c>
      <c r="W702" s="68">
        <v>916.04</v>
      </c>
      <c r="X702" s="68">
        <v>0.1</v>
      </c>
      <c r="Y702" s="68">
        <v>3521.4</v>
      </c>
      <c r="Z702" s="68">
        <v>3576.2</v>
      </c>
      <c r="AA702" s="68">
        <v>-0.02</v>
      </c>
      <c r="AB702" s="73">
        <v>423128.25</v>
      </c>
      <c r="AC702" s="73">
        <v>429431.52</v>
      </c>
      <c r="AD702" s="73">
        <v>423128.25</v>
      </c>
      <c r="AE702" s="73">
        <v>429431.52</v>
      </c>
      <c r="AF702" s="73"/>
      <c r="AG702" s="73">
        <f>IFERROR(VLOOKUP(J702,'Roll ups'!D:E,2,FALSE),0)</f>
        <v>12844114.079999994</v>
      </c>
      <c r="AH702" s="74">
        <f>IF(Table2[[#This Row],[CATEGORY TTL LOOKUP]]=0,0,IF(Table2[[#This Row],[CATEGORY TTL LOOKUP]]&gt;0,SUM(AB702/AG702)))</f>
        <v>3.2943358129998809E-2</v>
      </c>
      <c r="AI702" s="74" t="str">
        <f>IFERROR(IF(AH702&lt;#REF!,"STRIKE",IF(AH702&gt;=#REF!,"GOOD")),"NO DATA")</f>
        <v>NO DATA</v>
      </c>
      <c r="AJ702" s="75">
        <f>IFERROR(VLOOKUP(K702,'Roll ups'!H:I,2,FALSE),0)</f>
        <v>75793138.070000067</v>
      </c>
      <c r="AK702" s="76">
        <f>IF(Table2[[#This Row],[PRICE TIER LOOKUP]]=0,0,IF(Table2[[#This Row],[PRICE TIER LOOKUP]]&gt;0,SUM(AB702/AJ702)))</f>
        <v>5.5826722678933354E-3</v>
      </c>
      <c r="AL702" s="74" t="e">
        <f>IF(AK702&lt;#REF!,"STRIKE",IF(AK702&gt;=#REF!,"GOOD"))</f>
        <v>#REF!</v>
      </c>
      <c r="AM702" s="75">
        <f>VLOOKUP(H702,'Roll ups'!A:B,2,FALSE)</f>
        <v>325145452.83999985</v>
      </c>
      <c r="AN702" s="77">
        <f t="shared" si="22"/>
        <v>1.3013506610784938E-3</v>
      </c>
      <c r="AO702" s="74" t="str">
        <f>IFERROR(VLOOKUP(Table2[[#This Row],[Product Name]],'Roll ups'!L:P,5,FALSE),"GOOD")</f>
        <v>GOOD</v>
      </c>
      <c r="AP702" s="74">
        <f>Table2[[#This Row],[Retail Dollar Vol Current 12 Mths]]/Table2[[#This Row],[SHELF SALES  LOOKUP]]</f>
        <v>1.3013506610784938E-3</v>
      </c>
      <c r="AQ702" s="69">
        <f t="shared" si="23"/>
        <v>0</v>
      </c>
      <c r="AR70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702" s="69" t="e">
        <f>IF(Table2[[#This Row],[Shelf Dollar Vol Current 12 Mths]]&gt;#REF!,"MEETS $ CRITERIA",IF(Table2[[#This Row],[Shelf Dollar Vol Current 12 Mths]]&lt;#REF!+1,"DOES NOT MEET $ CRITERIA"))</f>
        <v>#REF!</v>
      </c>
      <c r="AT702" s="78"/>
    </row>
    <row r="703" spans="1:46" ht="13.8" x14ac:dyDescent="0.3">
      <c r="A703" s="68" t="s">
        <v>1373</v>
      </c>
      <c r="B703" s="69">
        <v>43128</v>
      </c>
      <c r="C703" s="69">
        <v>871</v>
      </c>
      <c r="D703" s="69" t="s">
        <v>25</v>
      </c>
      <c r="E703" s="70" t="s">
        <v>6313</v>
      </c>
      <c r="F703" s="70"/>
      <c r="G703" s="71" t="s">
        <v>7737</v>
      </c>
      <c r="H703" s="69" t="s">
        <v>6315</v>
      </c>
      <c r="I703" s="68" t="s">
        <v>299</v>
      </c>
      <c r="J703" s="68" t="s">
        <v>299</v>
      </c>
      <c r="K703" s="68" t="s">
        <v>89</v>
      </c>
      <c r="L703" s="68" t="s">
        <v>89</v>
      </c>
      <c r="M703" s="68" t="s">
        <v>299</v>
      </c>
      <c r="N703" s="68" t="s">
        <v>445</v>
      </c>
      <c r="O703" s="68" t="s">
        <v>7738</v>
      </c>
      <c r="P703" s="72" t="s">
        <v>299</v>
      </c>
      <c r="Q703" s="68" t="s">
        <v>63</v>
      </c>
      <c r="R703" s="68" t="s">
        <v>31</v>
      </c>
      <c r="S703" s="68">
        <v>646</v>
      </c>
      <c r="T703" s="68">
        <v>685.63</v>
      </c>
      <c r="U703" s="68">
        <v>-0.06</v>
      </c>
      <c r="V703" s="68">
        <v>1317.62</v>
      </c>
      <c r="W703" s="68">
        <v>1225.6300000000001</v>
      </c>
      <c r="X703" s="68">
        <v>7.0000000000000007E-2</v>
      </c>
      <c r="Y703" s="68">
        <v>4320.75</v>
      </c>
      <c r="Z703" s="68">
        <v>4929.3599999999997</v>
      </c>
      <c r="AA703" s="68">
        <v>-0.14000000000000001</v>
      </c>
      <c r="AB703" s="73">
        <v>387188.2</v>
      </c>
      <c r="AC703" s="73">
        <v>434292.24</v>
      </c>
      <c r="AD703" s="73">
        <v>422402.2</v>
      </c>
      <c r="AE703" s="73">
        <v>481740.24</v>
      </c>
      <c r="AF703" s="73"/>
      <c r="AG703" s="73">
        <f>IFERROR(VLOOKUP(J703,'Roll ups'!D:E,2,FALSE),0)</f>
        <v>12844114.079999994</v>
      </c>
      <c r="AH703" s="74">
        <f>IF(Table2[[#This Row],[CATEGORY TTL LOOKUP]]=0,0,IF(Table2[[#This Row],[CATEGORY TTL LOOKUP]]&gt;0,SUM(AB703/AG703)))</f>
        <v>3.0145185381287128E-2</v>
      </c>
      <c r="AI703" s="74" t="str">
        <f>IFERROR(IF(AH703&lt;#REF!,"STRIKE",IF(AH703&gt;=#REF!,"GOOD")),"NO DATA")</f>
        <v>NO DATA</v>
      </c>
      <c r="AJ703" s="75">
        <f>IFERROR(VLOOKUP(K703,'Roll ups'!H:I,2,FALSE),0)</f>
        <v>75793138.070000067</v>
      </c>
      <c r="AK703" s="76">
        <f>IF(Table2[[#This Row],[PRICE TIER LOOKUP]]=0,0,IF(Table2[[#This Row],[PRICE TIER LOOKUP]]&gt;0,SUM(AB703/AJ703)))</f>
        <v>5.1084862015134619E-3</v>
      </c>
      <c r="AL703" s="74" t="e">
        <f>IF(AK703&lt;#REF!,"STRIKE",IF(AK703&gt;=#REF!,"GOOD"))</f>
        <v>#REF!</v>
      </c>
      <c r="AM703" s="75">
        <f>VLOOKUP(H703,'Roll ups'!A:B,2,FALSE)</f>
        <v>325145452.83999985</v>
      </c>
      <c r="AN703" s="77">
        <f t="shared" si="22"/>
        <v>1.190815361611502E-3</v>
      </c>
      <c r="AO703" s="74" t="str">
        <f>IFERROR(VLOOKUP(Table2[[#This Row],[Product Name]],'Roll ups'!L:P,5,FALSE),"GOOD")</f>
        <v>GOOD</v>
      </c>
      <c r="AP703" s="74">
        <f>Table2[[#This Row],[Retail Dollar Vol Current 12 Mths]]/Table2[[#This Row],[SHELF SALES  LOOKUP]]</f>
        <v>1.2991176604516719E-3</v>
      </c>
      <c r="AQ703" s="69">
        <f t="shared" si="23"/>
        <v>0</v>
      </c>
      <c r="AR70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703" s="69" t="e">
        <f>IF(Table2[[#This Row],[Shelf Dollar Vol Current 12 Mths]]&gt;#REF!,"MEETS $ CRITERIA",IF(Table2[[#This Row],[Shelf Dollar Vol Current 12 Mths]]&lt;#REF!+1,"DOES NOT MEET $ CRITERIA"))</f>
        <v>#REF!</v>
      </c>
      <c r="AT703" s="78"/>
    </row>
    <row r="704" spans="1:46" ht="13.8" x14ac:dyDescent="0.3">
      <c r="A704" s="68" t="s">
        <v>2065</v>
      </c>
      <c r="B704" s="69">
        <v>43136</v>
      </c>
      <c r="C704" s="69">
        <v>471</v>
      </c>
      <c r="D704" s="69" t="s">
        <v>25</v>
      </c>
      <c r="E704" s="70" t="s">
        <v>6313</v>
      </c>
      <c r="F704" s="70"/>
      <c r="G704" s="71" t="s">
        <v>7739</v>
      </c>
      <c r="H704" s="69" t="s">
        <v>6315</v>
      </c>
      <c r="I704" s="68" t="s">
        <v>299</v>
      </c>
      <c r="J704" s="68" t="s">
        <v>299</v>
      </c>
      <c r="K704" s="68" t="s">
        <v>89</v>
      </c>
      <c r="L704" s="68" t="s">
        <v>89</v>
      </c>
      <c r="M704" s="68" t="s">
        <v>299</v>
      </c>
      <c r="N704" s="68" t="s">
        <v>184</v>
      </c>
      <c r="O704" s="68" t="s">
        <v>7740</v>
      </c>
      <c r="P704" s="72" t="s">
        <v>299</v>
      </c>
      <c r="Q704" s="68" t="s">
        <v>63</v>
      </c>
      <c r="R704" s="68" t="s">
        <v>31</v>
      </c>
      <c r="S704" s="68">
        <v>15</v>
      </c>
      <c r="T704" s="68">
        <v>26</v>
      </c>
      <c r="U704" s="68">
        <v>-0.73</v>
      </c>
      <c r="V704" s="68">
        <v>76</v>
      </c>
      <c r="W704" s="68">
        <v>102</v>
      </c>
      <c r="X704" s="68">
        <v>-0.34</v>
      </c>
      <c r="Y704" s="68">
        <v>318</v>
      </c>
      <c r="Z704" s="68">
        <v>377.5</v>
      </c>
      <c r="AA704" s="68">
        <v>-0.19</v>
      </c>
      <c r="AB704" s="73">
        <v>37208.400000000001</v>
      </c>
      <c r="AC704" s="73">
        <v>43088.7</v>
      </c>
      <c r="AD704" s="73">
        <v>40640.400000000001</v>
      </c>
      <c r="AE704" s="73">
        <v>47763.9</v>
      </c>
      <c r="AF704" s="73"/>
      <c r="AG704" s="73">
        <f>IFERROR(VLOOKUP(J704,'Roll ups'!D:E,2,FALSE),0)</f>
        <v>12844114.079999994</v>
      </c>
      <c r="AH704" s="74">
        <f>IF(Table2[[#This Row],[CATEGORY TTL LOOKUP]]=0,0,IF(Table2[[#This Row],[CATEGORY TTL LOOKUP]]&gt;0,SUM(AB704/AG704)))</f>
        <v>2.8969222609084781E-3</v>
      </c>
      <c r="AI704" s="74" t="str">
        <f>IFERROR(IF(AH704&lt;#REF!,"STRIKE",IF(AH704&gt;=#REF!,"GOOD")),"NO DATA")</f>
        <v>NO DATA</v>
      </c>
      <c r="AJ704" s="75">
        <f>IFERROR(VLOOKUP(K704,'Roll ups'!H:I,2,FALSE),0)</f>
        <v>75793138.070000067</v>
      </c>
      <c r="AK704" s="76">
        <f>IF(Table2[[#This Row],[PRICE TIER LOOKUP]]=0,0,IF(Table2[[#This Row],[PRICE TIER LOOKUP]]&gt;0,SUM(AB704/AJ704)))</f>
        <v>4.9092043089224695E-4</v>
      </c>
      <c r="AL704" s="74" t="e">
        <f>IF(AK704&lt;#REF!,"STRIKE",IF(AK704&gt;=#REF!,"GOOD"))</f>
        <v>#REF!</v>
      </c>
      <c r="AM704" s="75">
        <f>VLOOKUP(H704,'Roll ups'!A:B,2,FALSE)</f>
        <v>325145452.83999985</v>
      </c>
      <c r="AN704" s="77">
        <f t="shared" si="22"/>
        <v>1.144361690283573E-4</v>
      </c>
      <c r="AO704" s="74" t="str">
        <f>IFERROR(VLOOKUP(Table2[[#This Row],[Product Name]],'Roll ups'!L:P,5,FALSE),"GOOD")</f>
        <v>GOOD</v>
      </c>
      <c r="AP704" s="74">
        <f>Table2[[#This Row],[Retail Dollar Vol Current 12 Mths]]/Table2[[#This Row],[SHELF SALES  LOOKUP]]</f>
        <v>1.2499144504413121E-4</v>
      </c>
      <c r="AQ704" s="69">
        <f t="shared" si="23"/>
        <v>0</v>
      </c>
      <c r="AR70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704" s="69" t="e">
        <f>IF(Table2[[#This Row],[Shelf Dollar Vol Current 12 Mths]]&gt;#REF!,"MEETS $ CRITERIA",IF(Table2[[#This Row],[Shelf Dollar Vol Current 12 Mths]]&lt;#REF!+1,"DOES NOT MEET $ CRITERIA"))</f>
        <v>#REF!</v>
      </c>
      <c r="AT704" s="78"/>
    </row>
    <row r="705" spans="1:46" ht="13.8" x14ac:dyDescent="0.3">
      <c r="A705" s="68" t="s">
        <v>2120</v>
      </c>
      <c r="B705" s="69">
        <v>43138</v>
      </c>
      <c r="C705" s="69">
        <v>198</v>
      </c>
      <c r="D705" s="69" t="s">
        <v>25</v>
      </c>
      <c r="E705" s="70" t="s">
        <v>6313</v>
      </c>
      <c r="F705" s="70"/>
      <c r="G705" s="71" t="s">
        <v>7741</v>
      </c>
      <c r="H705" s="69" t="s">
        <v>6315</v>
      </c>
      <c r="I705" s="68" t="s">
        <v>299</v>
      </c>
      <c r="J705" s="68" t="s">
        <v>299</v>
      </c>
      <c r="K705" s="68" t="s">
        <v>89</v>
      </c>
      <c r="L705" s="68" t="s">
        <v>89</v>
      </c>
      <c r="M705" s="68" t="s">
        <v>299</v>
      </c>
      <c r="N705" s="68" t="s">
        <v>184</v>
      </c>
      <c r="O705" s="68" t="s">
        <v>7742</v>
      </c>
      <c r="P705" s="72" t="s">
        <v>299</v>
      </c>
      <c r="Q705" s="68" t="s">
        <v>63</v>
      </c>
      <c r="R705" s="68" t="s">
        <v>31</v>
      </c>
      <c r="S705" s="68">
        <v>35</v>
      </c>
      <c r="T705" s="68">
        <v>52.51</v>
      </c>
      <c r="U705" s="68">
        <v>-0.5</v>
      </c>
      <c r="V705" s="68">
        <v>72.53</v>
      </c>
      <c r="W705" s="68">
        <v>100.15</v>
      </c>
      <c r="X705" s="68">
        <v>-0.38</v>
      </c>
      <c r="Y705" s="68">
        <v>343.03</v>
      </c>
      <c r="Z705" s="68">
        <v>415.56</v>
      </c>
      <c r="AA705" s="68">
        <v>-0.21</v>
      </c>
      <c r="AB705" s="73">
        <v>30509.64</v>
      </c>
      <c r="AC705" s="73">
        <v>37697.53</v>
      </c>
      <c r="AD705" s="73">
        <v>33533.64</v>
      </c>
      <c r="AE705" s="73">
        <v>40508.53</v>
      </c>
      <c r="AF705" s="73"/>
      <c r="AG705" s="73">
        <f>IFERROR(VLOOKUP(J705,'Roll ups'!D:E,2,FALSE),0)</f>
        <v>12844114.079999994</v>
      </c>
      <c r="AH705" s="74">
        <f>IF(Table2[[#This Row],[CATEGORY TTL LOOKUP]]=0,0,IF(Table2[[#This Row],[CATEGORY TTL LOOKUP]]&gt;0,SUM(AB705/AG705)))</f>
        <v>2.3753790888160669E-3</v>
      </c>
      <c r="AI705" s="74" t="str">
        <f>IFERROR(IF(AH705&lt;#REF!,"STRIKE",IF(AH705&gt;=#REF!,"GOOD")),"NO DATA")</f>
        <v>NO DATA</v>
      </c>
      <c r="AJ705" s="75">
        <f>IFERROR(VLOOKUP(K705,'Roll ups'!H:I,2,FALSE),0)</f>
        <v>75793138.070000067</v>
      </c>
      <c r="AK705" s="76">
        <f>IF(Table2[[#This Row],[PRICE TIER LOOKUP]]=0,0,IF(Table2[[#This Row],[PRICE TIER LOOKUP]]&gt;0,SUM(AB705/AJ705)))</f>
        <v>4.0253828746109299E-4</v>
      </c>
      <c r="AL705" s="74" t="e">
        <f>IF(AK705&lt;#REF!,"STRIKE",IF(AK705&gt;=#REF!,"GOOD"))</f>
        <v>#REF!</v>
      </c>
      <c r="AM705" s="75">
        <f>VLOOKUP(H705,'Roll ups'!A:B,2,FALSE)</f>
        <v>325145452.83999985</v>
      </c>
      <c r="AN705" s="77">
        <f t="shared" si="22"/>
        <v>9.3833820321065424E-5</v>
      </c>
      <c r="AO705" s="74" t="str">
        <f>IFERROR(VLOOKUP(Table2[[#This Row],[Product Name]],'Roll ups'!L:P,5,FALSE),"GOOD")</f>
        <v>GOOD</v>
      </c>
      <c r="AP705" s="74">
        <f>Table2[[#This Row],[Retail Dollar Vol Current 12 Mths]]/Table2[[#This Row],[SHELF SALES  LOOKUP]]</f>
        <v>1.0313427331398511E-4</v>
      </c>
      <c r="AQ705" s="69">
        <f t="shared" si="23"/>
        <v>0</v>
      </c>
      <c r="AR70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705" s="69" t="e">
        <f>IF(Table2[[#This Row],[Shelf Dollar Vol Current 12 Mths]]&gt;#REF!,"MEETS $ CRITERIA",IF(Table2[[#This Row],[Shelf Dollar Vol Current 12 Mths]]&lt;#REF!+1,"DOES NOT MEET $ CRITERIA"))</f>
        <v>#REF!</v>
      </c>
      <c r="AT705" s="78"/>
    </row>
    <row r="706" spans="1:46" ht="13.8" x14ac:dyDescent="0.3">
      <c r="A706" s="68" t="s">
        <v>2272</v>
      </c>
      <c r="B706" s="69">
        <v>43145</v>
      </c>
      <c r="C706" s="69">
        <v>396</v>
      </c>
      <c r="D706" s="69" t="s">
        <v>25</v>
      </c>
      <c r="E706" s="70" t="s">
        <v>6313</v>
      </c>
      <c r="F706" s="70"/>
      <c r="G706" s="71" t="s">
        <v>7743</v>
      </c>
      <c r="H706" s="69" t="s">
        <v>6315</v>
      </c>
      <c r="I706" s="68" t="s">
        <v>299</v>
      </c>
      <c r="J706" s="68" t="s">
        <v>299</v>
      </c>
      <c r="K706" s="68" t="s">
        <v>89</v>
      </c>
      <c r="L706" s="68" t="s">
        <v>89</v>
      </c>
      <c r="M706" s="68" t="s">
        <v>299</v>
      </c>
      <c r="N706" s="68" t="s">
        <v>184</v>
      </c>
      <c r="O706" s="68" t="s">
        <v>7744</v>
      </c>
      <c r="P706" s="72" t="s">
        <v>299</v>
      </c>
      <c r="Q706" s="68" t="s">
        <v>63</v>
      </c>
      <c r="R706" s="68" t="s">
        <v>31</v>
      </c>
      <c r="S706" s="68">
        <v>17</v>
      </c>
      <c r="T706" s="68">
        <v>25</v>
      </c>
      <c r="U706" s="68">
        <v>-0.47</v>
      </c>
      <c r="V706" s="68">
        <v>85.67</v>
      </c>
      <c r="W706" s="68">
        <v>86</v>
      </c>
      <c r="X706" s="68">
        <v>0</v>
      </c>
      <c r="Y706" s="68">
        <v>296.33</v>
      </c>
      <c r="Z706" s="68">
        <v>275.25</v>
      </c>
      <c r="AA706" s="68">
        <v>7.0000000000000007E-2</v>
      </c>
      <c r="AB706" s="73">
        <v>35739.4</v>
      </c>
      <c r="AC706" s="73">
        <v>32648.43</v>
      </c>
      <c r="AD706" s="73">
        <v>37871.4</v>
      </c>
      <c r="AE706" s="73">
        <v>34824.51</v>
      </c>
      <c r="AF706" s="73"/>
      <c r="AG706" s="73">
        <f>IFERROR(VLOOKUP(J706,'Roll ups'!D:E,2,FALSE),0)</f>
        <v>12844114.079999994</v>
      </c>
      <c r="AH706" s="74">
        <f>IF(Table2[[#This Row],[CATEGORY TTL LOOKUP]]=0,0,IF(Table2[[#This Row],[CATEGORY TTL LOOKUP]]&gt;0,SUM(AB706/AG706)))</f>
        <v>2.78255080711647E-3</v>
      </c>
      <c r="AI706" s="74" t="str">
        <f>IFERROR(IF(AH706&lt;#REF!,"STRIKE",IF(AH706&gt;=#REF!,"GOOD")),"NO DATA")</f>
        <v>NO DATA</v>
      </c>
      <c r="AJ706" s="75">
        <f>IFERROR(VLOOKUP(K706,'Roll ups'!H:I,2,FALSE),0)</f>
        <v>75793138.070000067</v>
      </c>
      <c r="AK706" s="76">
        <f>IF(Table2[[#This Row],[PRICE TIER LOOKUP]]=0,0,IF(Table2[[#This Row],[PRICE TIER LOOKUP]]&gt;0,SUM(AB706/AJ706)))</f>
        <v>4.715387290996219E-4</v>
      </c>
      <c r="AL706" s="74" t="e">
        <f>IF(AK706&lt;#REF!,"STRIKE",IF(AK706&gt;=#REF!,"GOOD"))</f>
        <v>#REF!</v>
      </c>
      <c r="AM706" s="75">
        <f>VLOOKUP(H706,'Roll ups'!A:B,2,FALSE)</f>
        <v>325145452.83999985</v>
      </c>
      <c r="AN706" s="77">
        <f t="shared" si="22"/>
        <v>1.0991819103675711E-4</v>
      </c>
      <c r="AO706" s="74" t="str">
        <f>IFERROR(VLOOKUP(Table2[[#This Row],[Product Name]],'Roll ups'!L:P,5,FALSE),"GOOD")</f>
        <v>GOOD</v>
      </c>
      <c r="AP706" s="74">
        <f>Table2[[#This Row],[Retail Dollar Vol Current 12 Mths]]/Table2[[#This Row],[SHELF SALES  LOOKUP]]</f>
        <v>1.1647525644049545E-4</v>
      </c>
      <c r="AQ706" s="69">
        <f t="shared" si="23"/>
        <v>0</v>
      </c>
      <c r="AR70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706" s="69" t="e">
        <f>IF(Table2[[#This Row],[Shelf Dollar Vol Current 12 Mths]]&gt;#REF!,"MEETS $ CRITERIA",IF(Table2[[#This Row],[Shelf Dollar Vol Current 12 Mths]]&lt;#REF!+1,"DOES NOT MEET $ CRITERIA"))</f>
        <v>#REF!</v>
      </c>
      <c r="AT706" s="78"/>
    </row>
    <row r="707" spans="1:46" ht="13.8" x14ac:dyDescent="0.3">
      <c r="A707" s="68" t="s">
        <v>2431</v>
      </c>
      <c r="B707" s="69">
        <v>43205</v>
      </c>
      <c r="C707" s="69">
        <v>308</v>
      </c>
      <c r="D707" s="69" t="s">
        <v>25</v>
      </c>
      <c r="E707" s="70" t="s">
        <v>6313</v>
      </c>
      <c r="F707" s="70"/>
      <c r="G707" s="71" t="s">
        <v>7745</v>
      </c>
      <c r="H707" s="69" t="s">
        <v>6315</v>
      </c>
      <c r="I707" s="68" t="s">
        <v>299</v>
      </c>
      <c r="J707" s="68" t="s">
        <v>299</v>
      </c>
      <c r="K707" s="68" t="s">
        <v>89</v>
      </c>
      <c r="L707" s="68" t="s">
        <v>89</v>
      </c>
      <c r="M707" s="68" t="s">
        <v>299</v>
      </c>
      <c r="N707" s="68" t="s">
        <v>184</v>
      </c>
      <c r="O707" s="68" t="s">
        <v>7746</v>
      </c>
      <c r="P707" s="72" t="s">
        <v>299</v>
      </c>
      <c r="Q707" s="68" t="s">
        <v>63</v>
      </c>
      <c r="R707" s="68" t="s">
        <v>31</v>
      </c>
      <c r="S707" s="68">
        <v>19</v>
      </c>
      <c r="T707" s="68">
        <v>21</v>
      </c>
      <c r="U707" s="68">
        <v>-0.09</v>
      </c>
      <c r="V707" s="68">
        <v>69.42</v>
      </c>
      <c r="W707" s="68">
        <v>64</v>
      </c>
      <c r="X707" s="68">
        <v>0.08</v>
      </c>
      <c r="Y707" s="68">
        <v>204.42</v>
      </c>
      <c r="Z707" s="68">
        <v>213.33</v>
      </c>
      <c r="AA707" s="68">
        <v>-0.04</v>
      </c>
      <c r="AB707" s="73">
        <v>24444.45</v>
      </c>
      <c r="AC707" s="73">
        <v>23976.799999999999</v>
      </c>
      <c r="AD707" s="73">
        <v>26124.45</v>
      </c>
      <c r="AE707" s="73">
        <v>27064.799999999999</v>
      </c>
      <c r="AF707" s="73"/>
      <c r="AG707" s="73">
        <f>IFERROR(VLOOKUP(J707,'Roll ups'!D:E,2,FALSE),0)</f>
        <v>12844114.079999994</v>
      </c>
      <c r="AH707" s="74">
        <f>IF(Table2[[#This Row],[CATEGORY TTL LOOKUP]]=0,0,IF(Table2[[#This Row],[CATEGORY TTL LOOKUP]]&gt;0,SUM(AB707/AG707)))</f>
        <v>1.9031635695344129E-3</v>
      </c>
      <c r="AI707" s="74" t="str">
        <f>IFERROR(IF(AH707&lt;#REF!,"STRIKE",IF(AH707&gt;=#REF!,"GOOD")),"NO DATA")</f>
        <v>NO DATA</v>
      </c>
      <c r="AJ707" s="75">
        <f>IFERROR(VLOOKUP(K707,'Roll ups'!H:I,2,FALSE),0)</f>
        <v>75793138.070000067</v>
      </c>
      <c r="AK707" s="76">
        <f>IF(Table2[[#This Row],[PRICE TIER LOOKUP]]=0,0,IF(Table2[[#This Row],[PRICE TIER LOOKUP]]&gt;0,SUM(AB707/AJ707)))</f>
        <v>3.2251534403317494E-4</v>
      </c>
      <c r="AL707" s="74" t="e">
        <f>IF(AK707&lt;#REF!,"STRIKE",IF(AK707&gt;=#REF!,"GOOD"))</f>
        <v>#REF!</v>
      </c>
      <c r="AM707" s="75">
        <f>VLOOKUP(H707,'Roll ups'!A:B,2,FALSE)</f>
        <v>325145452.83999985</v>
      </c>
      <c r="AN707" s="77">
        <f t="shared" si="22"/>
        <v>7.5180045688748475E-5</v>
      </c>
      <c r="AO707" s="74" t="str">
        <f>IFERROR(VLOOKUP(Table2[[#This Row],[Product Name]],'Roll ups'!L:P,5,FALSE),"GOOD")</f>
        <v>GOOD</v>
      </c>
      <c r="AP707" s="74">
        <f>Table2[[#This Row],[Retail Dollar Vol Current 12 Mths]]/Table2[[#This Row],[SHELF SALES  LOOKUP]]</f>
        <v>8.0346964018148287E-5</v>
      </c>
      <c r="AQ707" s="69">
        <f t="shared" si="23"/>
        <v>0</v>
      </c>
      <c r="AR70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707" s="69" t="e">
        <f>IF(Table2[[#This Row],[Shelf Dollar Vol Current 12 Mths]]&gt;#REF!,"MEETS $ CRITERIA",IF(Table2[[#This Row],[Shelf Dollar Vol Current 12 Mths]]&lt;#REF!+1,"DOES NOT MEET $ CRITERIA"))</f>
        <v>#REF!</v>
      </c>
      <c r="AT707" s="78"/>
    </row>
    <row r="708" spans="1:46" ht="13.8" x14ac:dyDescent="0.3">
      <c r="A708" s="68" t="s">
        <v>3448</v>
      </c>
      <c r="B708" s="69">
        <v>43244</v>
      </c>
      <c r="C708" s="69">
        <v>341</v>
      </c>
      <c r="D708" s="69" t="s">
        <v>25</v>
      </c>
      <c r="E708" s="70" t="s">
        <v>6313</v>
      </c>
      <c r="F708" s="70"/>
      <c r="G708" s="71" t="s">
        <v>7747</v>
      </c>
      <c r="H708" s="69" t="s">
        <v>6315</v>
      </c>
      <c r="I708" s="68" t="s">
        <v>299</v>
      </c>
      <c r="J708" s="68" t="s">
        <v>299</v>
      </c>
      <c r="K708" s="68" t="s">
        <v>132</v>
      </c>
      <c r="L708" s="68" t="s">
        <v>132</v>
      </c>
      <c r="M708" s="68" t="s">
        <v>299</v>
      </c>
      <c r="N708" s="68" t="s">
        <v>184</v>
      </c>
      <c r="O708" s="68" t="s">
        <v>7748</v>
      </c>
      <c r="P708" s="72" t="s">
        <v>299</v>
      </c>
      <c r="Q708" s="68" t="s">
        <v>397</v>
      </c>
      <c r="R708" s="68" t="s">
        <v>31</v>
      </c>
      <c r="S708" s="68">
        <v>28</v>
      </c>
      <c r="T708" s="68">
        <v>35</v>
      </c>
      <c r="U708" s="68">
        <v>-0.25</v>
      </c>
      <c r="V708" s="68">
        <v>91</v>
      </c>
      <c r="W708" s="68">
        <v>79.17</v>
      </c>
      <c r="X708" s="68">
        <v>0.13</v>
      </c>
      <c r="Y708" s="68">
        <v>401.75</v>
      </c>
      <c r="Z708" s="68">
        <v>338.17</v>
      </c>
      <c r="AA708" s="68">
        <v>0.16</v>
      </c>
      <c r="AB708" s="73">
        <v>82251.09</v>
      </c>
      <c r="AC708" s="73">
        <v>66132.2</v>
      </c>
      <c r="AD708" s="73">
        <v>82251.09</v>
      </c>
      <c r="AE708" s="73">
        <v>66132.2</v>
      </c>
      <c r="AF708" s="73"/>
      <c r="AG708" s="73">
        <f>IFERROR(VLOOKUP(J708,'Roll ups'!D:E,2,FALSE),0)</f>
        <v>12844114.079999994</v>
      </c>
      <c r="AH708" s="74">
        <f>IF(Table2[[#This Row],[CATEGORY TTL LOOKUP]]=0,0,IF(Table2[[#This Row],[CATEGORY TTL LOOKUP]]&gt;0,SUM(AB708/AG708)))</f>
        <v>6.4037962826938724E-3</v>
      </c>
      <c r="AI708" s="74" t="str">
        <f>IFERROR(IF(AH708&lt;#REF!,"STRIKE",IF(AH708&gt;=#REF!,"GOOD")),"NO DATA")</f>
        <v>NO DATA</v>
      </c>
      <c r="AJ708" s="75">
        <f>IFERROR(VLOOKUP(K708,'Roll ups'!H:I,2,FALSE),0)</f>
        <v>126094742.97999983</v>
      </c>
      <c r="AK708" s="76">
        <f>IF(Table2[[#This Row],[PRICE TIER LOOKUP]]=0,0,IF(Table2[[#This Row],[PRICE TIER LOOKUP]]&gt;0,SUM(AB708/AJ708)))</f>
        <v>6.5229594871410326E-4</v>
      </c>
      <c r="AL708" s="74" t="e">
        <f>IF(AK708&lt;#REF!,"STRIKE",IF(AK708&gt;=#REF!,"GOOD"))</f>
        <v>#REF!</v>
      </c>
      <c r="AM708" s="75">
        <f>VLOOKUP(H708,'Roll ups'!A:B,2,FALSE)</f>
        <v>325145452.83999985</v>
      </c>
      <c r="AN708" s="77">
        <f t="shared" si="22"/>
        <v>2.5296706222268701E-4</v>
      </c>
      <c r="AO708" s="74" t="str">
        <f>IFERROR(VLOOKUP(Table2[[#This Row],[Product Name]],'Roll ups'!L:P,5,FALSE),"GOOD")</f>
        <v>GOOD</v>
      </c>
      <c r="AP708" s="74">
        <f>Table2[[#This Row],[Retail Dollar Vol Current 12 Mths]]/Table2[[#This Row],[SHELF SALES  LOOKUP]]</f>
        <v>2.5296706222268701E-4</v>
      </c>
      <c r="AQ708" s="69">
        <f t="shared" si="23"/>
        <v>0</v>
      </c>
      <c r="AR70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708" s="69" t="e">
        <f>IF(Table2[[#This Row],[Shelf Dollar Vol Current 12 Mths]]&gt;#REF!,"MEETS $ CRITERIA",IF(Table2[[#This Row],[Shelf Dollar Vol Current 12 Mths]]&lt;#REF!+1,"DOES NOT MEET $ CRITERIA"))</f>
        <v>#REF!</v>
      </c>
      <c r="AT708" s="78"/>
    </row>
    <row r="709" spans="1:46" ht="13.8" x14ac:dyDescent="0.3">
      <c r="A709" s="68" t="s">
        <v>1545</v>
      </c>
      <c r="B709" s="69">
        <v>43285</v>
      </c>
      <c r="C709" s="69">
        <v>783</v>
      </c>
      <c r="D709" s="69" t="s">
        <v>25</v>
      </c>
      <c r="E709" s="70" t="s">
        <v>6313</v>
      </c>
      <c r="F709" s="70"/>
      <c r="G709" s="71" t="s">
        <v>7749</v>
      </c>
      <c r="H709" s="69" t="s">
        <v>6315</v>
      </c>
      <c r="I709" s="68" t="s">
        <v>299</v>
      </c>
      <c r="J709" s="68" t="s">
        <v>299</v>
      </c>
      <c r="K709" s="68" t="s">
        <v>89</v>
      </c>
      <c r="L709" s="68" t="s">
        <v>89</v>
      </c>
      <c r="M709" s="68" t="s">
        <v>299</v>
      </c>
      <c r="N709" s="68" t="s">
        <v>184</v>
      </c>
      <c r="O709" s="68" t="s">
        <v>7750</v>
      </c>
      <c r="P709" s="72" t="s">
        <v>299</v>
      </c>
      <c r="Q709" s="68" t="s">
        <v>397</v>
      </c>
      <c r="R709" s="68" t="s">
        <v>31</v>
      </c>
      <c r="S709" s="68">
        <v>47</v>
      </c>
      <c r="T709" s="68">
        <v>70</v>
      </c>
      <c r="U709" s="68">
        <v>-0.48</v>
      </c>
      <c r="V709" s="68">
        <v>252.33</v>
      </c>
      <c r="W709" s="68">
        <v>392</v>
      </c>
      <c r="X709" s="68">
        <v>-0.55000000000000004</v>
      </c>
      <c r="Y709" s="68">
        <v>978.08</v>
      </c>
      <c r="Z709" s="68">
        <v>1415.67</v>
      </c>
      <c r="AA709" s="68">
        <v>-0.45</v>
      </c>
      <c r="AB709" s="73">
        <v>160682.43</v>
      </c>
      <c r="AC709" s="73">
        <v>222402.28</v>
      </c>
      <c r="AD709" s="73">
        <v>173385.63</v>
      </c>
      <c r="AE709" s="73">
        <v>238234.28</v>
      </c>
      <c r="AF709" s="73"/>
      <c r="AG709" s="73">
        <f>IFERROR(VLOOKUP(J709,'Roll ups'!D:E,2,FALSE),0)</f>
        <v>12844114.079999994</v>
      </c>
      <c r="AH709" s="74">
        <f>IF(Table2[[#This Row],[CATEGORY TTL LOOKUP]]=0,0,IF(Table2[[#This Row],[CATEGORY TTL LOOKUP]]&gt;0,SUM(AB709/AG709)))</f>
        <v>1.25101995356927E-2</v>
      </c>
      <c r="AI709" s="74" t="str">
        <f>IFERROR(IF(AH709&lt;#REF!,"STRIKE",IF(AH709&gt;=#REF!,"GOOD")),"NO DATA")</f>
        <v>NO DATA</v>
      </c>
      <c r="AJ709" s="75">
        <f>IFERROR(VLOOKUP(K709,'Roll ups'!H:I,2,FALSE),0)</f>
        <v>75793138.070000067</v>
      </c>
      <c r="AK709" s="76">
        <f>IF(Table2[[#This Row],[PRICE TIER LOOKUP]]=0,0,IF(Table2[[#This Row],[PRICE TIER LOOKUP]]&gt;0,SUM(AB709/AJ709)))</f>
        <v>2.1200128941962918E-3</v>
      </c>
      <c r="AL709" s="74" t="e">
        <f>IF(AK709&lt;#REF!,"STRIKE",IF(AK709&gt;=#REF!,"GOOD"))</f>
        <v>#REF!</v>
      </c>
      <c r="AM709" s="75">
        <f>VLOOKUP(H709,'Roll ups'!A:B,2,FALSE)</f>
        <v>325145452.83999985</v>
      </c>
      <c r="AN709" s="77">
        <f t="shared" si="22"/>
        <v>4.9418630522589488E-4</v>
      </c>
      <c r="AO709" s="74" t="str">
        <f>IFERROR(VLOOKUP(Table2[[#This Row],[Product Name]],'Roll ups'!L:P,5,FALSE),"GOOD")</f>
        <v>GOOD</v>
      </c>
      <c r="AP709" s="74">
        <f>Table2[[#This Row],[Retail Dollar Vol Current 12 Mths]]/Table2[[#This Row],[SHELF SALES  LOOKUP]]</f>
        <v>5.3325558910805677E-4</v>
      </c>
      <c r="AQ709" s="69">
        <f t="shared" si="23"/>
        <v>0</v>
      </c>
      <c r="AR70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709" s="69" t="e">
        <f>IF(Table2[[#This Row],[Shelf Dollar Vol Current 12 Mths]]&gt;#REF!,"MEETS $ CRITERIA",IF(Table2[[#This Row],[Shelf Dollar Vol Current 12 Mths]]&lt;#REF!+1,"DOES NOT MEET $ CRITERIA"))</f>
        <v>#REF!</v>
      </c>
      <c r="AT709" s="78"/>
    </row>
    <row r="710" spans="1:46" ht="13.8" x14ac:dyDescent="0.3">
      <c r="A710" s="68" t="s">
        <v>2275</v>
      </c>
      <c r="B710" s="69">
        <v>43296</v>
      </c>
      <c r="C710" s="69">
        <v>295</v>
      </c>
      <c r="D710" s="69" t="s">
        <v>25</v>
      </c>
      <c r="E710" s="70" t="s">
        <v>6313</v>
      </c>
      <c r="F710" s="70"/>
      <c r="G710" s="71" t="s">
        <v>7751</v>
      </c>
      <c r="H710" s="69" t="s">
        <v>6315</v>
      </c>
      <c r="I710" s="68" t="s">
        <v>299</v>
      </c>
      <c r="J710" s="68" t="s">
        <v>299</v>
      </c>
      <c r="K710" s="68" t="s">
        <v>89</v>
      </c>
      <c r="L710" s="68" t="s">
        <v>89</v>
      </c>
      <c r="M710" s="68" t="s">
        <v>299</v>
      </c>
      <c r="N710" s="68" t="s">
        <v>184</v>
      </c>
      <c r="O710" s="68" t="s">
        <v>7752</v>
      </c>
      <c r="P710" s="72" t="s">
        <v>299</v>
      </c>
      <c r="Q710" s="68" t="s">
        <v>397</v>
      </c>
      <c r="R710" s="68" t="s">
        <v>31</v>
      </c>
      <c r="S710" s="68">
        <v>11</v>
      </c>
      <c r="T710" s="68">
        <v>21</v>
      </c>
      <c r="U710" s="68">
        <v>-0.91</v>
      </c>
      <c r="V710" s="68">
        <v>33.75</v>
      </c>
      <c r="W710" s="68">
        <v>74</v>
      </c>
      <c r="X710" s="68">
        <v>-1.19</v>
      </c>
      <c r="Y710" s="68">
        <v>169.75</v>
      </c>
      <c r="Z710" s="68">
        <v>202.08</v>
      </c>
      <c r="AA710" s="68">
        <v>-0.19</v>
      </c>
      <c r="AB710" s="73">
        <v>28619.85</v>
      </c>
      <c r="AC710" s="73">
        <v>34003.21</v>
      </c>
      <c r="AD710" s="73">
        <v>28619.85</v>
      </c>
      <c r="AE710" s="73">
        <v>34003.21</v>
      </c>
      <c r="AF710" s="73"/>
      <c r="AG710" s="73">
        <f>IFERROR(VLOOKUP(J710,'Roll ups'!D:E,2,FALSE),0)</f>
        <v>12844114.079999994</v>
      </c>
      <c r="AH710" s="74">
        <f>IF(Table2[[#This Row],[CATEGORY TTL LOOKUP]]=0,0,IF(Table2[[#This Row],[CATEGORY TTL LOOKUP]]&gt;0,SUM(AB710/AG710)))</f>
        <v>2.2282463252615405E-3</v>
      </c>
      <c r="AI710" s="74" t="str">
        <f>IFERROR(IF(AH710&lt;#REF!,"STRIKE",IF(AH710&gt;=#REF!,"GOOD")),"NO DATA")</f>
        <v>NO DATA</v>
      </c>
      <c r="AJ710" s="75">
        <f>IFERROR(VLOOKUP(K710,'Roll ups'!H:I,2,FALSE),0)</f>
        <v>75793138.070000067</v>
      </c>
      <c r="AK710" s="76">
        <f>IF(Table2[[#This Row],[PRICE TIER LOOKUP]]=0,0,IF(Table2[[#This Row],[PRICE TIER LOOKUP]]&gt;0,SUM(AB710/AJ710)))</f>
        <v>3.7760476381869343E-4</v>
      </c>
      <c r="AL710" s="74" t="e">
        <f>IF(AK710&lt;#REF!,"STRIKE",IF(AK710&gt;=#REF!,"GOOD"))</f>
        <v>#REF!</v>
      </c>
      <c r="AM710" s="75">
        <f>VLOOKUP(H710,'Roll ups'!A:B,2,FALSE)</f>
        <v>325145452.83999985</v>
      </c>
      <c r="AN710" s="77">
        <f t="shared" ref="AN710:AN773" si="24">AB710/AM710</f>
        <v>8.8021683065281803E-5</v>
      </c>
      <c r="AO710" s="74" t="str">
        <f>IFERROR(VLOOKUP(Table2[[#This Row],[Product Name]],'Roll ups'!L:P,5,FALSE),"GOOD")</f>
        <v>GOOD</v>
      </c>
      <c r="AP710" s="74">
        <f>Table2[[#This Row],[Retail Dollar Vol Current 12 Mths]]/Table2[[#This Row],[SHELF SALES  LOOKUP]]</f>
        <v>8.8021683065281803E-5</v>
      </c>
      <c r="AQ710" s="69">
        <f t="shared" ref="AQ710:AQ773" si="25">COUNTIF(AG710:AO710,"Strike")</f>
        <v>0</v>
      </c>
      <c r="AR71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710" s="69" t="e">
        <f>IF(Table2[[#This Row],[Shelf Dollar Vol Current 12 Mths]]&gt;#REF!,"MEETS $ CRITERIA",IF(Table2[[#This Row],[Shelf Dollar Vol Current 12 Mths]]&lt;#REF!+1,"DOES NOT MEET $ CRITERIA"))</f>
        <v>#REF!</v>
      </c>
      <c r="AT710" s="78"/>
    </row>
    <row r="711" spans="1:46" ht="13.8" x14ac:dyDescent="0.3">
      <c r="A711" s="68" t="s">
        <v>3839</v>
      </c>
      <c r="B711" s="69">
        <v>43299</v>
      </c>
      <c r="C711" s="69">
        <v>265</v>
      </c>
      <c r="D711" s="69" t="s">
        <v>25</v>
      </c>
      <c r="E711" s="70" t="s">
        <v>6313</v>
      </c>
      <c r="F711" s="70"/>
      <c r="G711" s="71" t="s">
        <v>7753</v>
      </c>
      <c r="H711" s="69" t="s">
        <v>6315</v>
      </c>
      <c r="I711" s="68" t="s">
        <v>299</v>
      </c>
      <c r="J711" s="68" t="s">
        <v>299</v>
      </c>
      <c r="K711" s="68" t="s">
        <v>89</v>
      </c>
      <c r="L711" s="68" t="s">
        <v>89</v>
      </c>
      <c r="M711" s="68" t="s">
        <v>299</v>
      </c>
      <c r="N711" s="68" t="s">
        <v>184</v>
      </c>
      <c r="O711" s="68" t="s">
        <v>7754</v>
      </c>
      <c r="P711" s="72" t="s">
        <v>299</v>
      </c>
      <c r="Q711" s="68" t="s">
        <v>397</v>
      </c>
      <c r="R711" s="68" t="s">
        <v>31</v>
      </c>
      <c r="S711" s="68">
        <v>36</v>
      </c>
      <c r="T711" s="68">
        <v>38</v>
      </c>
      <c r="U711" s="68">
        <v>-0.05</v>
      </c>
      <c r="V711" s="68">
        <v>87.92</v>
      </c>
      <c r="W711" s="68">
        <v>102</v>
      </c>
      <c r="X711" s="68">
        <v>-0.16</v>
      </c>
      <c r="Y711" s="68">
        <v>342.92</v>
      </c>
      <c r="Z711" s="68">
        <v>275.08</v>
      </c>
      <c r="AA711" s="68">
        <v>0.2</v>
      </c>
      <c r="AB711" s="73">
        <v>41538.720000000001</v>
      </c>
      <c r="AC711" s="73">
        <v>30868.63</v>
      </c>
      <c r="AD711" s="73">
        <v>41538.720000000001</v>
      </c>
      <c r="AE711" s="73">
        <v>30868.63</v>
      </c>
      <c r="AF711" s="73"/>
      <c r="AG711" s="73">
        <f>IFERROR(VLOOKUP(J711,'Roll ups'!D:E,2,FALSE),0)</f>
        <v>12844114.079999994</v>
      </c>
      <c r="AH711" s="74">
        <f>IF(Table2[[#This Row],[CATEGORY TTL LOOKUP]]=0,0,IF(Table2[[#This Row],[CATEGORY TTL LOOKUP]]&gt;0,SUM(AB711/AG711)))</f>
        <v>3.2340665725385724E-3</v>
      </c>
      <c r="AI711" s="74" t="str">
        <f>IFERROR(IF(AH711&lt;#REF!,"STRIKE",IF(AH711&gt;=#REF!,"GOOD")),"NO DATA")</f>
        <v>NO DATA</v>
      </c>
      <c r="AJ711" s="75">
        <f>IFERROR(VLOOKUP(K711,'Roll ups'!H:I,2,FALSE),0)</f>
        <v>75793138.070000067</v>
      </c>
      <c r="AK711" s="76">
        <f>IF(Table2[[#This Row],[PRICE TIER LOOKUP]]=0,0,IF(Table2[[#This Row],[PRICE TIER LOOKUP]]&gt;0,SUM(AB711/AJ711)))</f>
        <v>5.4805383518539887E-4</v>
      </c>
      <c r="AL711" s="74" t="e">
        <f>IF(AK711&lt;#REF!,"STRIKE",IF(AK711&gt;=#REF!,"GOOD"))</f>
        <v>#REF!</v>
      </c>
      <c r="AM711" s="75">
        <f>VLOOKUP(H711,'Roll ups'!A:B,2,FALSE)</f>
        <v>325145452.83999985</v>
      </c>
      <c r="AN711" s="77">
        <f t="shared" si="24"/>
        <v>1.277542700879803E-4</v>
      </c>
      <c r="AO711" s="74" t="str">
        <f>IFERROR(VLOOKUP(Table2[[#This Row],[Product Name]],'Roll ups'!L:P,5,FALSE),"GOOD")</f>
        <v>GOOD</v>
      </c>
      <c r="AP711" s="74">
        <f>Table2[[#This Row],[Retail Dollar Vol Current 12 Mths]]/Table2[[#This Row],[SHELF SALES  LOOKUP]]</f>
        <v>1.277542700879803E-4</v>
      </c>
      <c r="AQ711" s="69">
        <f t="shared" si="25"/>
        <v>0</v>
      </c>
      <c r="AR71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711" s="69" t="e">
        <f>IF(Table2[[#This Row],[Shelf Dollar Vol Current 12 Mths]]&gt;#REF!,"MEETS $ CRITERIA",IF(Table2[[#This Row],[Shelf Dollar Vol Current 12 Mths]]&lt;#REF!+1,"DOES NOT MEET $ CRITERIA"))</f>
        <v>#REF!</v>
      </c>
      <c r="AT711" s="78"/>
    </row>
    <row r="712" spans="1:46" ht="13.8" x14ac:dyDescent="0.3">
      <c r="A712" s="68" t="s">
        <v>3457</v>
      </c>
      <c r="B712" s="69">
        <v>43316</v>
      </c>
      <c r="C712" s="69">
        <v>514</v>
      </c>
      <c r="D712" s="69" t="s">
        <v>25</v>
      </c>
      <c r="E712" s="70" t="s">
        <v>6313</v>
      </c>
      <c r="F712" s="70"/>
      <c r="G712" s="71" t="s">
        <v>7755</v>
      </c>
      <c r="H712" s="69" t="s">
        <v>6315</v>
      </c>
      <c r="I712" s="68" t="s">
        <v>299</v>
      </c>
      <c r="J712" s="68" t="s">
        <v>299</v>
      </c>
      <c r="K712" s="68" t="s">
        <v>132</v>
      </c>
      <c r="L712" s="68" t="s">
        <v>6320</v>
      </c>
      <c r="M712" s="68" t="s">
        <v>299</v>
      </c>
      <c r="N712" s="68" t="s">
        <v>184</v>
      </c>
      <c r="O712" s="68" t="s">
        <v>7756</v>
      </c>
      <c r="P712" s="72" t="s">
        <v>299</v>
      </c>
      <c r="Q712" s="68" t="s">
        <v>397</v>
      </c>
      <c r="R712" s="68" t="s">
        <v>31</v>
      </c>
      <c r="S712" s="68">
        <v>20</v>
      </c>
      <c r="T712" s="68">
        <v>27</v>
      </c>
      <c r="U712" s="68">
        <v>-0.33</v>
      </c>
      <c r="V712" s="68">
        <v>85.33</v>
      </c>
      <c r="W712" s="68">
        <v>78.25</v>
      </c>
      <c r="X712" s="68">
        <v>0.08</v>
      </c>
      <c r="Y712" s="68">
        <v>403.5</v>
      </c>
      <c r="Z712" s="68">
        <v>392.33</v>
      </c>
      <c r="AA712" s="68">
        <v>0.03</v>
      </c>
      <c r="AB712" s="73">
        <v>98922.06</v>
      </c>
      <c r="AC712" s="73">
        <v>96149.54</v>
      </c>
      <c r="AD712" s="73">
        <v>98922.06</v>
      </c>
      <c r="AE712" s="73">
        <v>96149.54</v>
      </c>
      <c r="AF712" s="73"/>
      <c r="AG712" s="73">
        <f>IFERROR(VLOOKUP(J712,'Roll ups'!D:E,2,FALSE),0)</f>
        <v>12844114.079999994</v>
      </c>
      <c r="AH712" s="74">
        <f>IF(Table2[[#This Row],[CATEGORY TTL LOOKUP]]=0,0,IF(Table2[[#This Row],[CATEGORY TTL LOOKUP]]&gt;0,SUM(AB712/AG712)))</f>
        <v>7.7017425556843112E-3</v>
      </c>
      <c r="AI712" s="74" t="str">
        <f>IFERROR(IF(AH712&lt;#REF!,"STRIKE",IF(AH712&gt;=#REF!,"GOOD")),"NO DATA")</f>
        <v>NO DATA</v>
      </c>
      <c r="AJ712" s="75">
        <f>IFERROR(VLOOKUP(K712,'Roll ups'!H:I,2,FALSE),0)</f>
        <v>126094742.97999983</v>
      </c>
      <c r="AK712" s="76">
        <f>IF(Table2[[#This Row],[PRICE TIER LOOKUP]]=0,0,IF(Table2[[#This Row],[PRICE TIER LOOKUP]]&gt;0,SUM(AB712/AJ712)))</f>
        <v>7.8450582206817494E-4</v>
      </c>
      <c r="AL712" s="74" t="e">
        <f>IF(AK712&lt;#REF!,"STRIKE",IF(AK712&gt;=#REF!,"GOOD"))</f>
        <v>#REF!</v>
      </c>
      <c r="AM712" s="75">
        <f>VLOOKUP(H712,'Roll ups'!A:B,2,FALSE)</f>
        <v>325145452.83999985</v>
      </c>
      <c r="AN712" s="77">
        <f t="shared" si="24"/>
        <v>3.042394077357076E-4</v>
      </c>
      <c r="AO712" s="74" t="str">
        <f>IFERROR(VLOOKUP(Table2[[#This Row],[Product Name]],'Roll ups'!L:P,5,FALSE),"GOOD")</f>
        <v>GOOD</v>
      </c>
      <c r="AP712" s="74">
        <f>Table2[[#This Row],[Retail Dollar Vol Current 12 Mths]]/Table2[[#This Row],[SHELF SALES  LOOKUP]]</f>
        <v>3.042394077357076E-4</v>
      </c>
      <c r="AQ712" s="69">
        <f t="shared" si="25"/>
        <v>0</v>
      </c>
      <c r="AR71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712" s="69" t="e">
        <f>IF(Table2[[#This Row],[Shelf Dollar Vol Current 12 Mths]]&gt;#REF!,"MEETS $ CRITERIA",IF(Table2[[#This Row],[Shelf Dollar Vol Current 12 Mths]]&lt;#REF!+1,"DOES NOT MEET $ CRITERIA"))</f>
        <v>#REF!</v>
      </c>
      <c r="AT712" s="78"/>
    </row>
    <row r="713" spans="1:46" ht="13.8" x14ac:dyDescent="0.3">
      <c r="A713" s="68" t="s">
        <v>3740</v>
      </c>
      <c r="B713" s="69">
        <v>43318</v>
      </c>
      <c r="C713" s="69">
        <v>149</v>
      </c>
      <c r="D713" s="69" t="s">
        <v>25</v>
      </c>
      <c r="E713" s="70" t="s">
        <v>6313</v>
      </c>
      <c r="F713" s="70"/>
      <c r="G713" s="71" t="s">
        <v>7757</v>
      </c>
      <c r="H713" s="69" t="s">
        <v>6315</v>
      </c>
      <c r="I713" s="68" t="s">
        <v>299</v>
      </c>
      <c r="J713" s="68" t="s">
        <v>299</v>
      </c>
      <c r="K713" s="68" t="s">
        <v>132</v>
      </c>
      <c r="L713" s="68" t="s">
        <v>6320</v>
      </c>
      <c r="M713" s="68" t="s">
        <v>299</v>
      </c>
      <c r="N713" s="68" t="s">
        <v>184</v>
      </c>
      <c r="O713" s="68" t="s">
        <v>7758</v>
      </c>
      <c r="P713" s="72" t="s">
        <v>299</v>
      </c>
      <c r="Q713" s="68" t="s">
        <v>397</v>
      </c>
      <c r="R713" s="68" t="s">
        <v>31</v>
      </c>
      <c r="S713" s="68">
        <v>22</v>
      </c>
      <c r="T713" s="68">
        <v>21</v>
      </c>
      <c r="U713" s="68">
        <v>0.05</v>
      </c>
      <c r="V713" s="68">
        <v>71.180000000000007</v>
      </c>
      <c r="W713" s="68">
        <v>64.180000000000007</v>
      </c>
      <c r="X713" s="68">
        <v>0.1</v>
      </c>
      <c r="Y713" s="68">
        <v>301.63</v>
      </c>
      <c r="Z713" s="68">
        <v>326.12</v>
      </c>
      <c r="AA713" s="68">
        <v>-0.08</v>
      </c>
      <c r="AB713" s="73">
        <v>51444.03</v>
      </c>
      <c r="AC713" s="73">
        <v>50577.21</v>
      </c>
      <c r="AD713" s="73">
        <v>51444.03</v>
      </c>
      <c r="AE713" s="73">
        <v>50577.21</v>
      </c>
      <c r="AF713" s="73"/>
      <c r="AG713" s="73">
        <f>IFERROR(VLOOKUP(J713,'Roll ups'!D:E,2,FALSE),0)</f>
        <v>12844114.079999994</v>
      </c>
      <c r="AH713" s="74">
        <f>IF(Table2[[#This Row],[CATEGORY TTL LOOKUP]]=0,0,IF(Table2[[#This Row],[CATEGORY TTL LOOKUP]]&gt;0,SUM(AB713/AG713)))</f>
        <v>4.0052610619602984E-3</v>
      </c>
      <c r="AI713" s="74" t="str">
        <f>IFERROR(IF(AH713&lt;#REF!,"STRIKE",IF(AH713&gt;=#REF!,"GOOD")),"NO DATA")</f>
        <v>NO DATA</v>
      </c>
      <c r="AJ713" s="75">
        <f>IFERROR(VLOOKUP(K713,'Roll ups'!H:I,2,FALSE),0)</f>
        <v>126094742.97999983</v>
      </c>
      <c r="AK713" s="76">
        <f>IF(Table2[[#This Row],[PRICE TIER LOOKUP]]=0,0,IF(Table2[[#This Row],[PRICE TIER LOOKUP]]&gt;0,SUM(AB713/AJ713)))</f>
        <v>4.0797918124278705E-4</v>
      </c>
      <c r="AL713" s="74" t="e">
        <f>IF(AK713&lt;#REF!,"STRIKE",IF(AK713&gt;=#REF!,"GOOD"))</f>
        <v>#REF!</v>
      </c>
      <c r="AM713" s="75">
        <f>VLOOKUP(H713,'Roll ups'!A:B,2,FALSE)</f>
        <v>325145452.83999985</v>
      </c>
      <c r="AN713" s="77">
        <f t="shared" si="24"/>
        <v>1.5821851282452038E-4</v>
      </c>
      <c r="AO713" s="74" t="str">
        <f>IFERROR(VLOOKUP(Table2[[#This Row],[Product Name]],'Roll ups'!L:P,5,FALSE),"GOOD")</f>
        <v>GOOD</v>
      </c>
      <c r="AP713" s="74">
        <f>Table2[[#This Row],[Retail Dollar Vol Current 12 Mths]]/Table2[[#This Row],[SHELF SALES  LOOKUP]]</f>
        <v>1.5821851282452038E-4</v>
      </c>
      <c r="AQ713" s="69">
        <f t="shared" si="25"/>
        <v>0</v>
      </c>
      <c r="AR71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713" s="69" t="e">
        <f>IF(Table2[[#This Row],[Shelf Dollar Vol Current 12 Mths]]&gt;#REF!,"MEETS $ CRITERIA",IF(Table2[[#This Row],[Shelf Dollar Vol Current 12 Mths]]&lt;#REF!+1,"DOES NOT MEET $ CRITERIA"))</f>
        <v>#REF!</v>
      </c>
      <c r="AT713" s="78"/>
    </row>
    <row r="714" spans="1:46" ht="13.8" x14ac:dyDescent="0.3">
      <c r="A714" s="68" t="s">
        <v>1965</v>
      </c>
      <c r="B714" s="69">
        <v>43328</v>
      </c>
      <c r="C714" s="69">
        <v>440</v>
      </c>
      <c r="D714" s="69" t="s">
        <v>25</v>
      </c>
      <c r="E714" s="70" t="s">
        <v>6313</v>
      </c>
      <c r="F714" s="70"/>
      <c r="G714" s="71" t="s">
        <v>7759</v>
      </c>
      <c r="H714" s="69" t="s">
        <v>6315</v>
      </c>
      <c r="I714" s="68" t="s">
        <v>299</v>
      </c>
      <c r="J714" s="68" t="s">
        <v>299</v>
      </c>
      <c r="K714" s="68" t="s">
        <v>89</v>
      </c>
      <c r="L714" s="68" t="s">
        <v>89</v>
      </c>
      <c r="M714" s="68" t="s">
        <v>299</v>
      </c>
      <c r="N714" s="68" t="s">
        <v>445</v>
      </c>
      <c r="O714" s="68" t="s">
        <v>7760</v>
      </c>
      <c r="P714" s="72" t="s">
        <v>299</v>
      </c>
      <c r="Q714" s="68" t="s">
        <v>397</v>
      </c>
      <c r="R714" s="68" t="s">
        <v>31</v>
      </c>
      <c r="S714" s="68">
        <v>65</v>
      </c>
      <c r="T714" s="68">
        <v>74.83</v>
      </c>
      <c r="U714" s="68">
        <v>-0.15</v>
      </c>
      <c r="V714" s="68">
        <v>171.67</v>
      </c>
      <c r="W714" s="68">
        <v>267.08</v>
      </c>
      <c r="X714" s="68">
        <v>-0.56000000000000005</v>
      </c>
      <c r="Y714" s="68">
        <v>638</v>
      </c>
      <c r="Z714" s="68">
        <v>717.75</v>
      </c>
      <c r="AA714" s="68">
        <v>-0.13</v>
      </c>
      <c r="AB714" s="73">
        <v>77579.92</v>
      </c>
      <c r="AC714" s="73">
        <v>80930.19</v>
      </c>
      <c r="AD714" s="73">
        <v>77579.92</v>
      </c>
      <c r="AE714" s="73">
        <v>80930.19</v>
      </c>
      <c r="AF714" s="73"/>
      <c r="AG714" s="73">
        <f>IFERROR(VLOOKUP(J714,'Roll ups'!D:E,2,FALSE),0)</f>
        <v>12844114.079999994</v>
      </c>
      <c r="AH714" s="74">
        <f>IF(Table2[[#This Row],[CATEGORY TTL LOOKUP]]=0,0,IF(Table2[[#This Row],[CATEGORY TTL LOOKUP]]&gt;0,SUM(AB714/AG714)))</f>
        <v>6.040114523803734E-3</v>
      </c>
      <c r="AI714" s="74" t="str">
        <f>IFERROR(IF(AH714&lt;#REF!,"STRIKE",IF(AH714&gt;=#REF!,"GOOD")),"NO DATA")</f>
        <v>NO DATA</v>
      </c>
      <c r="AJ714" s="75">
        <f>IFERROR(VLOOKUP(K714,'Roll ups'!H:I,2,FALSE),0)</f>
        <v>75793138.070000067</v>
      </c>
      <c r="AK714" s="76">
        <f>IF(Table2[[#This Row],[PRICE TIER LOOKUP]]=0,0,IF(Table2[[#This Row],[PRICE TIER LOOKUP]]&gt;0,SUM(AB714/AJ714)))</f>
        <v>1.0235744550957861E-3</v>
      </c>
      <c r="AL714" s="74" t="e">
        <f>IF(AK714&lt;#REF!,"STRIKE",IF(AK714&gt;=#REF!,"GOOD"))</f>
        <v>#REF!</v>
      </c>
      <c r="AM714" s="75">
        <f>VLOOKUP(H714,'Roll ups'!A:B,2,FALSE)</f>
        <v>325145452.83999985</v>
      </c>
      <c r="AN714" s="77">
        <f t="shared" si="24"/>
        <v>2.3860066109605458E-4</v>
      </c>
      <c r="AO714" s="74" t="str">
        <f>IFERROR(VLOOKUP(Table2[[#This Row],[Product Name]],'Roll ups'!L:P,5,FALSE),"GOOD")</f>
        <v>GOOD</v>
      </c>
      <c r="AP714" s="74">
        <f>Table2[[#This Row],[Retail Dollar Vol Current 12 Mths]]/Table2[[#This Row],[SHELF SALES  LOOKUP]]</f>
        <v>2.3860066109605458E-4</v>
      </c>
      <c r="AQ714" s="69">
        <f t="shared" si="25"/>
        <v>0</v>
      </c>
      <c r="AR71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714" s="69" t="e">
        <f>IF(Table2[[#This Row],[Shelf Dollar Vol Current 12 Mths]]&gt;#REF!,"MEETS $ CRITERIA",IF(Table2[[#This Row],[Shelf Dollar Vol Current 12 Mths]]&lt;#REF!+1,"DOES NOT MEET $ CRITERIA"))</f>
        <v>#REF!</v>
      </c>
      <c r="AT714" s="78"/>
    </row>
    <row r="715" spans="1:46" ht="13.8" x14ac:dyDescent="0.3">
      <c r="A715" s="68" t="s">
        <v>1563</v>
      </c>
      <c r="B715" s="69">
        <v>43334</v>
      </c>
      <c r="C715" s="69">
        <v>675</v>
      </c>
      <c r="D715" s="69" t="s">
        <v>25</v>
      </c>
      <c r="E715" s="70" t="s">
        <v>6313</v>
      </c>
      <c r="F715" s="70"/>
      <c r="G715" s="71" t="s">
        <v>7761</v>
      </c>
      <c r="H715" s="69" t="s">
        <v>6315</v>
      </c>
      <c r="I715" s="68" t="s">
        <v>299</v>
      </c>
      <c r="J715" s="68" t="s">
        <v>299</v>
      </c>
      <c r="K715" s="68" t="s">
        <v>89</v>
      </c>
      <c r="L715" s="68" t="s">
        <v>89</v>
      </c>
      <c r="M715" s="68" t="s">
        <v>299</v>
      </c>
      <c r="N715" s="68" t="s">
        <v>184</v>
      </c>
      <c r="O715" s="68" t="s">
        <v>7762</v>
      </c>
      <c r="P715" s="72" t="s">
        <v>299</v>
      </c>
      <c r="Q715" s="68" t="s">
        <v>397</v>
      </c>
      <c r="R715" s="68" t="s">
        <v>31</v>
      </c>
      <c r="S715" s="68">
        <v>35</v>
      </c>
      <c r="T715" s="68">
        <v>66.5</v>
      </c>
      <c r="U715" s="68">
        <v>-0.89</v>
      </c>
      <c r="V715" s="68">
        <v>198.17</v>
      </c>
      <c r="W715" s="68">
        <v>207.5</v>
      </c>
      <c r="X715" s="68">
        <v>-0.05</v>
      </c>
      <c r="Y715" s="68">
        <v>672.17</v>
      </c>
      <c r="Z715" s="68">
        <v>707.54</v>
      </c>
      <c r="AA715" s="68">
        <v>-0.05</v>
      </c>
      <c r="AB715" s="73">
        <v>126752.2</v>
      </c>
      <c r="AC715" s="73">
        <v>131595.10999999999</v>
      </c>
      <c r="AD715" s="73">
        <v>129488.2</v>
      </c>
      <c r="AE715" s="73">
        <v>131595.10999999999</v>
      </c>
      <c r="AF715" s="73"/>
      <c r="AG715" s="73">
        <f>IFERROR(VLOOKUP(J715,'Roll ups'!D:E,2,FALSE),0)</f>
        <v>12844114.079999994</v>
      </c>
      <c r="AH715" s="74">
        <f>IF(Table2[[#This Row],[CATEGORY TTL LOOKUP]]=0,0,IF(Table2[[#This Row],[CATEGORY TTL LOOKUP]]&gt;0,SUM(AB715/AG715)))</f>
        <v>9.8685046870901089E-3</v>
      </c>
      <c r="AI715" s="74" t="str">
        <f>IFERROR(IF(AH715&lt;#REF!,"STRIKE",IF(AH715&gt;=#REF!,"GOOD")),"NO DATA")</f>
        <v>NO DATA</v>
      </c>
      <c r="AJ715" s="75">
        <f>IFERROR(VLOOKUP(K715,'Roll ups'!H:I,2,FALSE),0)</f>
        <v>75793138.070000067</v>
      </c>
      <c r="AK715" s="76">
        <f>IF(Table2[[#This Row],[PRICE TIER LOOKUP]]=0,0,IF(Table2[[#This Row],[PRICE TIER LOOKUP]]&gt;0,SUM(AB715/AJ715)))</f>
        <v>1.672344004056618E-3</v>
      </c>
      <c r="AL715" s="74" t="e">
        <f>IF(AK715&lt;#REF!,"STRIKE",IF(AK715&gt;=#REF!,"GOOD"))</f>
        <v>#REF!</v>
      </c>
      <c r="AM715" s="75">
        <f>VLOOKUP(H715,'Roll ups'!A:B,2,FALSE)</f>
        <v>325145452.83999985</v>
      </c>
      <c r="AN715" s="77">
        <f t="shared" si="24"/>
        <v>3.8983230087604278E-4</v>
      </c>
      <c r="AO715" s="74" t="str">
        <f>IFERROR(VLOOKUP(Table2[[#This Row],[Product Name]],'Roll ups'!L:P,5,FALSE),"GOOD")</f>
        <v>GOOD</v>
      </c>
      <c r="AP715" s="74">
        <f>Table2[[#This Row],[Retail Dollar Vol Current 12 Mths]]/Table2[[#This Row],[SHELF SALES  LOOKUP]]</f>
        <v>3.9824699644106534E-4</v>
      </c>
      <c r="AQ715" s="69">
        <f t="shared" si="25"/>
        <v>0</v>
      </c>
      <c r="AR71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715" s="69" t="e">
        <f>IF(Table2[[#This Row],[Shelf Dollar Vol Current 12 Mths]]&gt;#REF!,"MEETS $ CRITERIA",IF(Table2[[#This Row],[Shelf Dollar Vol Current 12 Mths]]&lt;#REF!+1,"DOES NOT MEET $ CRITERIA"))</f>
        <v>#REF!</v>
      </c>
      <c r="AT715" s="78"/>
    </row>
    <row r="716" spans="1:46" ht="13.8" x14ac:dyDescent="0.3">
      <c r="A716" s="68" t="s">
        <v>1406</v>
      </c>
      <c r="B716" s="69">
        <v>43336</v>
      </c>
      <c r="C716" s="69">
        <v>1049</v>
      </c>
      <c r="D716" s="69" t="s">
        <v>25</v>
      </c>
      <c r="E716" s="70" t="s">
        <v>6313</v>
      </c>
      <c r="F716" s="70"/>
      <c r="G716" s="71" t="s">
        <v>7763</v>
      </c>
      <c r="H716" s="69" t="s">
        <v>6315</v>
      </c>
      <c r="I716" s="68" t="s">
        <v>299</v>
      </c>
      <c r="J716" s="68" t="s">
        <v>299</v>
      </c>
      <c r="K716" s="68" t="s">
        <v>89</v>
      </c>
      <c r="L716" s="68" t="s">
        <v>89</v>
      </c>
      <c r="M716" s="68" t="s">
        <v>299</v>
      </c>
      <c r="N716" s="68" t="s">
        <v>184</v>
      </c>
      <c r="O716" s="68" t="s">
        <v>7764</v>
      </c>
      <c r="P716" s="72" t="s">
        <v>299</v>
      </c>
      <c r="Q716" s="68" t="s">
        <v>397</v>
      </c>
      <c r="R716" s="68" t="s">
        <v>31</v>
      </c>
      <c r="S716" s="68">
        <v>112</v>
      </c>
      <c r="T716" s="68">
        <v>122.08</v>
      </c>
      <c r="U716" s="68">
        <v>-0.09</v>
      </c>
      <c r="V716" s="68">
        <v>334.08</v>
      </c>
      <c r="W716" s="68">
        <v>555.41999999999996</v>
      </c>
      <c r="X716" s="68">
        <v>-0.66</v>
      </c>
      <c r="Y716" s="68">
        <v>1637.42</v>
      </c>
      <c r="Z716" s="68">
        <v>2331.25</v>
      </c>
      <c r="AA716" s="68">
        <v>-0.42</v>
      </c>
      <c r="AB716" s="73">
        <v>275126.71999999997</v>
      </c>
      <c r="AC716" s="73">
        <v>369049.9</v>
      </c>
      <c r="AD716" s="73">
        <v>289890.71999999997</v>
      </c>
      <c r="AE716" s="73">
        <v>391707.39</v>
      </c>
      <c r="AF716" s="73"/>
      <c r="AG716" s="73">
        <f>IFERROR(VLOOKUP(J716,'Roll ups'!D:E,2,FALSE),0)</f>
        <v>12844114.079999994</v>
      </c>
      <c r="AH716" s="74">
        <f>IF(Table2[[#This Row],[CATEGORY TTL LOOKUP]]=0,0,IF(Table2[[#This Row],[CATEGORY TTL LOOKUP]]&gt;0,SUM(AB716/AG716)))</f>
        <v>2.1420451288922223E-2</v>
      </c>
      <c r="AI716" s="74" t="str">
        <f>IFERROR(IF(AH716&lt;#REF!,"STRIKE",IF(AH716&gt;=#REF!,"GOOD")),"NO DATA")</f>
        <v>NO DATA</v>
      </c>
      <c r="AJ716" s="75">
        <f>IFERROR(VLOOKUP(K716,'Roll ups'!H:I,2,FALSE),0)</f>
        <v>75793138.070000067</v>
      </c>
      <c r="AK716" s="76">
        <f>IF(Table2[[#This Row],[PRICE TIER LOOKUP]]=0,0,IF(Table2[[#This Row],[PRICE TIER LOOKUP]]&gt;0,SUM(AB716/AJ716)))</f>
        <v>3.6299687149237959E-3</v>
      </c>
      <c r="AL716" s="74" t="e">
        <f>IF(AK716&lt;#REF!,"STRIKE",IF(AK716&gt;=#REF!,"GOOD"))</f>
        <v>#REF!</v>
      </c>
      <c r="AM716" s="75">
        <f>VLOOKUP(H716,'Roll ups'!A:B,2,FALSE)</f>
        <v>325145452.83999985</v>
      </c>
      <c r="AN716" s="77">
        <f t="shared" si="24"/>
        <v>8.4616505504503088E-4</v>
      </c>
      <c r="AO716" s="74" t="str">
        <f>IFERROR(VLOOKUP(Table2[[#This Row],[Product Name]],'Roll ups'!L:P,5,FALSE),"GOOD")</f>
        <v>GOOD</v>
      </c>
      <c r="AP716" s="74">
        <f>Table2[[#This Row],[Retail Dollar Vol Current 12 Mths]]/Table2[[#This Row],[SHELF SALES  LOOKUP]]</f>
        <v>8.9157242541125644E-4</v>
      </c>
      <c r="AQ716" s="69">
        <f t="shared" si="25"/>
        <v>0</v>
      </c>
      <c r="AR71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716" s="69" t="e">
        <f>IF(Table2[[#This Row],[Shelf Dollar Vol Current 12 Mths]]&gt;#REF!,"MEETS $ CRITERIA",IF(Table2[[#This Row],[Shelf Dollar Vol Current 12 Mths]]&lt;#REF!+1,"DOES NOT MEET $ CRITERIA"))</f>
        <v>#REF!</v>
      </c>
      <c r="AT716" s="78"/>
    </row>
    <row r="717" spans="1:46" ht="13.8" x14ac:dyDescent="0.3">
      <c r="A717" s="68" t="s">
        <v>1319</v>
      </c>
      <c r="B717" s="69">
        <v>43337</v>
      </c>
      <c r="C717" s="69">
        <v>750</v>
      </c>
      <c r="D717" s="69" t="s">
        <v>25</v>
      </c>
      <c r="E717" s="70" t="s">
        <v>6313</v>
      </c>
      <c r="F717" s="70"/>
      <c r="G717" s="71" t="s">
        <v>7765</v>
      </c>
      <c r="H717" s="69" t="s">
        <v>6315</v>
      </c>
      <c r="I717" s="68" t="s">
        <v>299</v>
      </c>
      <c r="J717" s="68" t="s">
        <v>299</v>
      </c>
      <c r="K717" s="68" t="s">
        <v>89</v>
      </c>
      <c r="L717" s="68" t="s">
        <v>89</v>
      </c>
      <c r="M717" s="68" t="s">
        <v>299</v>
      </c>
      <c r="N717" s="68" t="s">
        <v>184</v>
      </c>
      <c r="O717" s="68" t="s">
        <v>7766</v>
      </c>
      <c r="P717" s="72" t="s">
        <v>299</v>
      </c>
      <c r="Q717" s="68" t="s">
        <v>397</v>
      </c>
      <c r="R717" s="68" t="s">
        <v>31</v>
      </c>
      <c r="S717" s="68">
        <v>185</v>
      </c>
      <c r="T717" s="68">
        <v>265.54000000000002</v>
      </c>
      <c r="U717" s="68">
        <v>-0.43</v>
      </c>
      <c r="V717" s="68">
        <v>579.94000000000005</v>
      </c>
      <c r="W717" s="68">
        <v>845.49</v>
      </c>
      <c r="X717" s="68">
        <v>-0.46</v>
      </c>
      <c r="Y717" s="68">
        <v>2629.78</v>
      </c>
      <c r="Z717" s="68">
        <v>3070.92</v>
      </c>
      <c r="AA717" s="68">
        <v>-0.17</v>
      </c>
      <c r="AB717" s="73">
        <v>397029.67</v>
      </c>
      <c r="AC717" s="73">
        <v>451301.16</v>
      </c>
      <c r="AD717" s="73">
        <v>403776.18</v>
      </c>
      <c r="AE717" s="73">
        <v>451301.16</v>
      </c>
      <c r="AF717" s="73"/>
      <c r="AG717" s="73">
        <f>IFERROR(VLOOKUP(J717,'Roll ups'!D:E,2,FALSE),0)</f>
        <v>12844114.079999994</v>
      </c>
      <c r="AH717" s="74">
        <f>IF(Table2[[#This Row],[CATEGORY TTL LOOKUP]]=0,0,IF(Table2[[#This Row],[CATEGORY TTL LOOKUP]]&gt;0,SUM(AB717/AG717)))</f>
        <v>3.0911409500654338E-2</v>
      </c>
      <c r="AI717" s="74" t="str">
        <f>IFERROR(IF(AH717&lt;#REF!,"STRIKE",IF(AH717&gt;=#REF!,"GOOD")),"NO DATA")</f>
        <v>NO DATA</v>
      </c>
      <c r="AJ717" s="75">
        <f>IFERROR(VLOOKUP(K717,'Roll ups'!H:I,2,FALSE),0)</f>
        <v>75793138.070000067</v>
      </c>
      <c r="AK717" s="76">
        <f>IF(Table2[[#This Row],[PRICE TIER LOOKUP]]=0,0,IF(Table2[[#This Row],[PRICE TIER LOOKUP]]&gt;0,SUM(AB717/AJ717)))</f>
        <v>5.2383326526646299E-3</v>
      </c>
      <c r="AL717" s="74" t="e">
        <f>IF(AK717&lt;#REF!,"STRIKE",IF(AK717&gt;=#REF!,"GOOD"))</f>
        <v>#REF!</v>
      </c>
      <c r="AM717" s="75">
        <f>VLOOKUP(H717,'Roll ups'!A:B,2,FALSE)</f>
        <v>325145452.83999985</v>
      </c>
      <c r="AN717" s="77">
        <f t="shared" si="24"/>
        <v>1.2210832614515249E-3</v>
      </c>
      <c r="AO717" s="74" t="str">
        <f>IFERROR(VLOOKUP(Table2[[#This Row],[Product Name]],'Roll ups'!L:P,5,FALSE),"GOOD")</f>
        <v>GOOD</v>
      </c>
      <c r="AP717" s="74">
        <f>Table2[[#This Row],[Retail Dollar Vol Current 12 Mths]]/Table2[[#This Row],[SHELF SALES  LOOKUP]]</f>
        <v>1.2418324675101435E-3</v>
      </c>
      <c r="AQ717" s="69">
        <f t="shared" si="25"/>
        <v>0</v>
      </c>
      <c r="AR71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717" s="69" t="e">
        <f>IF(Table2[[#This Row],[Shelf Dollar Vol Current 12 Mths]]&gt;#REF!,"MEETS $ CRITERIA",IF(Table2[[#This Row],[Shelf Dollar Vol Current 12 Mths]]&lt;#REF!+1,"DOES NOT MEET $ CRITERIA"))</f>
        <v>#REF!</v>
      </c>
      <c r="AT717" s="78"/>
    </row>
    <row r="718" spans="1:46" ht="13.8" x14ac:dyDescent="0.3">
      <c r="A718" s="68" t="s">
        <v>5710</v>
      </c>
      <c r="B718" s="69">
        <v>43358</v>
      </c>
      <c r="C718" s="69">
        <v>190</v>
      </c>
      <c r="D718" s="69" t="s">
        <v>25</v>
      </c>
      <c r="E718" s="70" t="s">
        <v>6313</v>
      </c>
      <c r="F718" s="70"/>
      <c r="G718" s="71" t="s">
        <v>7767</v>
      </c>
      <c r="H718" s="69" t="s">
        <v>6315</v>
      </c>
      <c r="I718" s="68" t="s">
        <v>299</v>
      </c>
      <c r="J718" s="68" t="s">
        <v>299</v>
      </c>
      <c r="K718" s="68" t="s">
        <v>104</v>
      </c>
      <c r="L718" s="68" t="s">
        <v>104</v>
      </c>
      <c r="M718" s="68" t="s">
        <v>299</v>
      </c>
      <c r="N718" s="68" t="s">
        <v>317</v>
      </c>
      <c r="O718" s="68" t="s">
        <v>7768</v>
      </c>
      <c r="P718" s="72" t="s">
        <v>299</v>
      </c>
      <c r="Q718" s="68" t="s">
        <v>63</v>
      </c>
      <c r="R718" s="68" t="s">
        <v>31</v>
      </c>
      <c r="S718" s="68">
        <v>10</v>
      </c>
      <c r="T718" s="68">
        <v>14</v>
      </c>
      <c r="U718" s="68">
        <v>-0.41</v>
      </c>
      <c r="V718" s="68">
        <v>52.12</v>
      </c>
      <c r="W718" s="68">
        <v>61.45</v>
      </c>
      <c r="X718" s="68">
        <v>-0.18</v>
      </c>
      <c r="Y718" s="68">
        <v>310.75</v>
      </c>
      <c r="Z718" s="68">
        <v>330.59</v>
      </c>
      <c r="AA718" s="68">
        <v>-0.06</v>
      </c>
      <c r="AB718" s="73">
        <v>23689.38</v>
      </c>
      <c r="AC718" s="73">
        <v>24453.65</v>
      </c>
      <c r="AD718" s="73">
        <v>24211.38</v>
      </c>
      <c r="AE718" s="73">
        <v>24453.65</v>
      </c>
      <c r="AF718" s="73"/>
      <c r="AG718" s="73">
        <f>IFERROR(VLOOKUP(J718,'Roll ups'!D:E,2,FALSE),0)</f>
        <v>12844114.079999994</v>
      </c>
      <c r="AH718" s="74">
        <f>IF(Table2[[#This Row],[CATEGORY TTL LOOKUP]]=0,0,IF(Table2[[#This Row],[CATEGORY TTL LOOKUP]]&gt;0,SUM(AB718/AG718)))</f>
        <v>1.8443763308586257E-3</v>
      </c>
      <c r="AI718" s="74" t="str">
        <f>IFERROR(IF(AH718&lt;#REF!,"STRIKE",IF(AH718&gt;=#REF!,"GOOD")),"NO DATA")</f>
        <v>NO DATA</v>
      </c>
      <c r="AJ718" s="75">
        <f>IFERROR(VLOOKUP(K718,'Roll ups'!H:I,2,FALSE),0)</f>
        <v>34230392.709999993</v>
      </c>
      <c r="AK718" s="76">
        <f>IF(Table2[[#This Row],[PRICE TIER LOOKUP]]=0,0,IF(Table2[[#This Row],[PRICE TIER LOOKUP]]&gt;0,SUM(AB718/AJ718)))</f>
        <v>6.9205691563916641E-4</v>
      </c>
      <c r="AL718" s="74" t="e">
        <f>IF(AK718&lt;#REF!,"STRIKE",IF(AK718&gt;=#REF!,"GOOD"))</f>
        <v>#REF!</v>
      </c>
      <c r="AM718" s="75">
        <f>VLOOKUP(H718,'Roll ups'!A:B,2,FALSE)</f>
        <v>325145452.83999985</v>
      </c>
      <c r="AN718" s="77">
        <f t="shared" si="24"/>
        <v>7.2857792698879475E-5</v>
      </c>
      <c r="AO718" s="74" t="str">
        <f>IFERROR(VLOOKUP(Table2[[#This Row],[Product Name]],'Roll ups'!L:P,5,FALSE),"GOOD")</f>
        <v>GOOD</v>
      </c>
      <c r="AP718" s="74">
        <f>Table2[[#This Row],[Retail Dollar Vol Current 12 Mths]]/Table2[[#This Row],[SHELF SALES  LOOKUP]]</f>
        <v>7.4463228036942988E-5</v>
      </c>
      <c r="AQ718" s="69">
        <f t="shared" si="25"/>
        <v>0</v>
      </c>
      <c r="AR71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718" s="69" t="e">
        <f>IF(Table2[[#This Row],[Shelf Dollar Vol Current 12 Mths]]&gt;#REF!,"MEETS $ CRITERIA",IF(Table2[[#This Row],[Shelf Dollar Vol Current 12 Mths]]&lt;#REF!+1,"DOES NOT MEET $ CRITERIA"))</f>
        <v>#REF!</v>
      </c>
      <c r="AT718" s="78"/>
    </row>
    <row r="719" spans="1:46" ht="13.8" x14ac:dyDescent="0.3">
      <c r="A719" s="68" t="s">
        <v>5647</v>
      </c>
      <c r="B719" s="69">
        <v>43387</v>
      </c>
      <c r="C719" s="69">
        <v>235</v>
      </c>
      <c r="D719" s="69" t="s">
        <v>25</v>
      </c>
      <c r="E719" s="70" t="s">
        <v>6313</v>
      </c>
      <c r="F719" s="70"/>
      <c r="G719" s="71" t="s">
        <v>7769</v>
      </c>
      <c r="H719" s="69" t="s">
        <v>6315</v>
      </c>
      <c r="I719" s="68" t="s">
        <v>299</v>
      </c>
      <c r="J719" s="68" t="s">
        <v>299</v>
      </c>
      <c r="K719" s="68" t="s">
        <v>104</v>
      </c>
      <c r="L719" s="68" t="s">
        <v>104</v>
      </c>
      <c r="M719" s="68" t="s">
        <v>299</v>
      </c>
      <c r="N719" s="68" t="s">
        <v>445</v>
      </c>
      <c r="O719" s="68" t="s">
        <v>7770</v>
      </c>
      <c r="P719" s="72" t="s">
        <v>299</v>
      </c>
      <c r="Q719" s="68" t="s">
        <v>63</v>
      </c>
      <c r="R719" s="68" t="s">
        <v>31</v>
      </c>
      <c r="S719" s="68">
        <v>24</v>
      </c>
      <c r="T719" s="68">
        <v>54.66</v>
      </c>
      <c r="U719" s="68">
        <v>-1.28</v>
      </c>
      <c r="V719" s="68">
        <v>110.65</v>
      </c>
      <c r="W719" s="68">
        <v>174.66</v>
      </c>
      <c r="X719" s="68">
        <v>-0.57999999999999996</v>
      </c>
      <c r="Y719" s="68">
        <v>495.94</v>
      </c>
      <c r="Z719" s="68">
        <v>710.72</v>
      </c>
      <c r="AA719" s="68">
        <v>-0.43</v>
      </c>
      <c r="AB719" s="73">
        <v>37720.800000000003</v>
      </c>
      <c r="AC719" s="73">
        <v>53472.29</v>
      </c>
      <c r="AD719" s="73">
        <v>37720.800000000003</v>
      </c>
      <c r="AE719" s="73">
        <v>53472.29</v>
      </c>
      <c r="AF719" s="73"/>
      <c r="AG719" s="73">
        <f>IFERROR(VLOOKUP(J719,'Roll ups'!D:E,2,FALSE),0)</f>
        <v>12844114.079999994</v>
      </c>
      <c r="AH719" s="74">
        <f>IF(Table2[[#This Row],[CATEGORY TTL LOOKUP]]=0,0,IF(Table2[[#This Row],[CATEGORY TTL LOOKUP]]&gt;0,SUM(AB719/AG719)))</f>
        <v>2.9368160205565552E-3</v>
      </c>
      <c r="AI719" s="74" t="str">
        <f>IFERROR(IF(AH719&lt;#REF!,"STRIKE",IF(AH719&gt;=#REF!,"GOOD")),"NO DATA")</f>
        <v>NO DATA</v>
      </c>
      <c r="AJ719" s="75">
        <f>IFERROR(VLOOKUP(K719,'Roll ups'!H:I,2,FALSE),0)</f>
        <v>34230392.709999993</v>
      </c>
      <c r="AK719" s="76">
        <f>IF(Table2[[#This Row],[PRICE TIER LOOKUP]]=0,0,IF(Table2[[#This Row],[PRICE TIER LOOKUP]]&gt;0,SUM(AB719/AJ719)))</f>
        <v>1.101968076135461E-3</v>
      </c>
      <c r="AL719" s="74" t="e">
        <f>IF(AK719&lt;#REF!,"STRIKE",IF(AK719&gt;=#REF!,"GOOD"))</f>
        <v>#REF!</v>
      </c>
      <c r="AM719" s="75">
        <f>VLOOKUP(H719,'Roll ups'!A:B,2,FALSE)</f>
        <v>325145452.83999985</v>
      </c>
      <c r="AN719" s="77">
        <f t="shared" si="24"/>
        <v>1.1601207911882426E-4</v>
      </c>
      <c r="AO719" s="74" t="str">
        <f>IFERROR(VLOOKUP(Table2[[#This Row],[Product Name]],'Roll ups'!L:P,5,FALSE),"GOOD")</f>
        <v>GOOD</v>
      </c>
      <c r="AP719" s="74">
        <f>Table2[[#This Row],[Retail Dollar Vol Current 12 Mths]]/Table2[[#This Row],[SHELF SALES  LOOKUP]]</f>
        <v>1.1601207911882426E-4</v>
      </c>
      <c r="AQ719" s="69">
        <f t="shared" si="25"/>
        <v>0</v>
      </c>
      <c r="AR71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719" s="69" t="e">
        <f>IF(Table2[[#This Row],[Shelf Dollar Vol Current 12 Mths]]&gt;#REF!,"MEETS $ CRITERIA",IF(Table2[[#This Row],[Shelf Dollar Vol Current 12 Mths]]&lt;#REF!+1,"DOES NOT MEET $ CRITERIA"))</f>
        <v>#REF!</v>
      </c>
      <c r="AT719" s="78"/>
    </row>
    <row r="720" spans="1:46" ht="13.8" x14ac:dyDescent="0.3">
      <c r="A720" s="68" t="s">
        <v>5410</v>
      </c>
      <c r="B720" s="69">
        <v>43388</v>
      </c>
      <c r="C720" s="69">
        <v>263</v>
      </c>
      <c r="D720" s="69" t="s">
        <v>25</v>
      </c>
      <c r="E720" s="70" t="s">
        <v>6313</v>
      </c>
      <c r="F720" s="70"/>
      <c r="G720" s="71" t="s">
        <v>7771</v>
      </c>
      <c r="H720" s="69" t="s">
        <v>6315</v>
      </c>
      <c r="I720" s="68" t="s">
        <v>299</v>
      </c>
      <c r="J720" s="68" t="s">
        <v>299</v>
      </c>
      <c r="K720" s="68" t="s">
        <v>104</v>
      </c>
      <c r="L720" s="68" t="s">
        <v>104</v>
      </c>
      <c r="M720" s="68" t="s">
        <v>299</v>
      </c>
      <c r="N720" s="68" t="s">
        <v>445</v>
      </c>
      <c r="O720" s="68" t="s">
        <v>7772</v>
      </c>
      <c r="P720" s="72" t="s">
        <v>299</v>
      </c>
      <c r="Q720" s="68" t="s">
        <v>63</v>
      </c>
      <c r="R720" s="68" t="s">
        <v>31</v>
      </c>
      <c r="S720" s="68">
        <v>49</v>
      </c>
      <c r="T720" s="68">
        <v>77.59</v>
      </c>
      <c r="U720" s="68">
        <v>-0.56999999999999995</v>
      </c>
      <c r="V720" s="68">
        <v>150.52000000000001</v>
      </c>
      <c r="W720" s="68">
        <v>207.1</v>
      </c>
      <c r="X720" s="68">
        <v>-0.38</v>
      </c>
      <c r="Y720" s="68">
        <v>655.14</v>
      </c>
      <c r="Z720" s="68">
        <v>836.56</v>
      </c>
      <c r="AA720" s="68">
        <v>-0.28000000000000003</v>
      </c>
      <c r="AB720" s="73">
        <v>51222.87</v>
      </c>
      <c r="AC720" s="73">
        <v>62040.42</v>
      </c>
      <c r="AD720" s="73">
        <v>51222.87</v>
      </c>
      <c r="AE720" s="73">
        <v>62040.42</v>
      </c>
      <c r="AF720" s="73"/>
      <c r="AG720" s="73">
        <f>IFERROR(VLOOKUP(J720,'Roll ups'!D:E,2,FALSE),0)</f>
        <v>12844114.079999994</v>
      </c>
      <c r="AH720" s="74">
        <f>IF(Table2[[#This Row],[CATEGORY TTL LOOKUP]]=0,0,IF(Table2[[#This Row],[CATEGORY TTL LOOKUP]]&gt;0,SUM(AB720/AG720)))</f>
        <v>3.9880422799857306E-3</v>
      </c>
      <c r="AI720" s="74" t="str">
        <f>IFERROR(IF(AH720&lt;#REF!,"STRIKE",IF(AH720&gt;=#REF!,"GOOD")),"NO DATA")</f>
        <v>NO DATA</v>
      </c>
      <c r="AJ720" s="75">
        <f>IFERROR(VLOOKUP(K720,'Roll ups'!H:I,2,FALSE),0)</f>
        <v>34230392.709999993</v>
      </c>
      <c r="AK720" s="76">
        <f>IF(Table2[[#This Row],[PRICE TIER LOOKUP]]=0,0,IF(Table2[[#This Row],[PRICE TIER LOOKUP]]&gt;0,SUM(AB720/AJ720)))</f>
        <v>1.4964149092287762E-3</v>
      </c>
      <c r="AL720" s="74" t="e">
        <f>IF(AK720&lt;#REF!,"STRIKE",IF(AK720&gt;=#REF!,"GOOD"))</f>
        <v>#REF!</v>
      </c>
      <c r="AM720" s="75">
        <f>VLOOKUP(H720,'Roll ups'!A:B,2,FALSE)</f>
        <v>325145452.83999985</v>
      </c>
      <c r="AN720" s="77">
        <f t="shared" si="24"/>
        <v>1.575383249330144E-4</v>
      </c>
      <c r="AO720" s="74" t="str">
        <f>IFERROR(VLOOKUP(Table2[[#This Row],[Product Name]],'Roll ups'!L:P,5,FALSE),"GOOD")</f>
        <v>GOOD</v>
      </c>
      <c r="AP720" s="74">
        <f>Table2[[#This Row],[Retail Dollar Vol Current 12 Mths]]/Table2[[#This Row],[SHELF SALES  LOOKUP]]</f>
        <v>1.575383249330144E-4</v>
      </c>
      <c r="AQ720" s="69">
        <f t="shared" si="25"/>
        <v>0</v>
      </c>
      <c r="AR72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720" s="69" t="e">
        <f>IF(Table2[[#This Row],[Shelf Dollar Vol Current 12 Mths]]&gt;#REF!,"MEETS $ CRITERIA",IF(Table2[[#This Row],[Shelf Dollar Vol Current 12 Mths]]&lt;#REF!+1,"DOES NOT MEET $ CRITERIA"))</f>
        <v>#REF!</v>
      </c>
      <c r="AT720" s="78"/>
    </row>
    <row r="721" spans="1:46" ht="13.8" x14ac:dyDescent="0.3">
      <c r="A721" s="68" t="s">
        <v>2593</v>
      </c>
      <c r="B721" s="69">
        <v>43408</v>
      </c>
      <c r="C721" s="69">
        <v>214</v>
      </c>
      <c r="D721" s="69" t="s">
        <v>25</v>
      </c>
      <c r="E721" s="70" t="s">
        <v>6313</v>
      </c>
      <c r="F721" s="70"/>
      <c r="G721" s="71" t="s">
        <v>7773</v>
      </c>
      <c r="H721" s="69" t="s">
        <v>6315</v>
      </c>
      <c r="I721" s="68" t="s">
        <v>299</v>
      </c>
      <c r="J721" s="68" t="s">
        <v>299</v>
      </c>
      <c r="K721" s="68" t="s">
        <v>89</v>
      </c>
      <c r="L721" s="68" t="s">
        <v>89</v>
      </c>
      <c r="M721" s="68" t="s">
        <v>299</v>
      </c>
      <c r="N721" s="68" t="s">
        <v>184</v>
      </c>
      <c r="O721" s="68" t="s">
        <v>7774</v>
      </c>
      <c r="P721" s="72" t="s">
        <v>299</v>
      </c>
      <c r="Q721" s="68" t="s">
        <v>194</v>
      </c>
      <c r="R721" s="68" t="s">
        <v>31</v>
      </c>
      <c r="S721" s="68">
        <v>14</v>
      </c>
      <c r="T721" s="68">
        <v>11.67</v>
      </c>
      <c r="U721" s="68">
        <v>0.17</v>
      </c>
      <c r="V721" s="68">
        <v>39.68</v>
      </c>
      <c r="W721" s="68">
        <v>53.67</v>
      </c>
      <c r="X721" s="68">
        <v>-0.35</v>
      </c>
      <c r="Y721" s="68">
        <v>164.52</v>
      </c>
      <c r="Z721" s="68">
        <v>229.86</v>
      </c>
      <c r="AA721" s="68">
        <v>-0.4</v>
      </c>
      <c r="AB721" s="73">
        <v>17270.400000000001</v>
      </c>
      <c r="AC721" s="73">
        <v>23884.799999999999</v>
      </c>
      <c r="AD721" s="73">
        <v>18950.400000000001</v>
      </c>
      <c r="AE721" s="73">
        <v>26476.799999999999</v>
      </c>
      <c r="AF721" s="73"/>
      <c r="AG721" s="73">
        <f>IFERROR(VLOOKUP(J721,'Roll ups'!D:E,2,FALSE),0)</f>
        <v>12844114.079999994</v>
      </c>
      <c r="AH721" s="74">
        <f>IF(Table2[[#This Row],[CATEGORY TTL LOOKUP]]=0,0,IF(Table2[[#This Row],[CATEGORY TTL LOOKUP]]&gt;0,SUM(AB721/AG721)))</f>
        <v>1.3446158989581327E-3</v>
      </c>
      <c r="AI721" s="74" t="str">
        <f>IFERROR(IF(AH721&lt;#REF!,"STRIKE",IF(AH721&gt;=#REF!,"GOOD")),"NO DATA")</f>
        <v>NO DATA</v>
      </c>
      <c r="AJ721" s="75">
        <f>IFERROR(VLOOKUP(K721,'Roll ups'!H:I,2,FALSE),0)</f>
        <v>75793138.070000067</v>
      </c>
      <c r="AK721" s="76">
        <f>IF(Table2[[#This Row],[PRICE TIER LOOKUP]]=0,0,IF(Table2[[#This Row],[PRICE TIER LOOKUP]]&gt;0,SUM(AB721/AJ721)))</f>
        <v>2.278623162963595E-4</v>
      </c>
      <c r="AL721" s="74" t="e">
        <f>IF(AK721&lt;#REF!,"STRIKE",IF(AK721&gt;=#REF!,"GOOD"))</f>
        <v>#REF!</v>
      </c>
      <c r="AM721" s="75">
        <f>VLOOKUP(H721,'Roll ups'!A:B,2,FALSE)</f>
        <v>325145452.83999985</v>
      </c>
      <c r="AN721" s="77">
        <f t="shared" si="24"/>
        <v>5.3115920426230156E-5</v>
      </c>
      <c r="AO721" s="74" t="str">
        <f>IFERROR(VLOOKUP(Table2[[#This Row],[Product Name]],'Roll ups'!L:P,5,FALSE),"GOOD")</f>
        <v>GOOD</v>
      </c>
      <c r="AP721" s="74">
        <f>Table2[[#This Row],[Retail Dollar Vol Current 12 Mths]]/Table2[[#This Row],[SHELF SALES  LOOKUP]]</f>
        <v>5.8282838755629975E-5</v>
      </c>
      <c r="AQ721" s="69">
        <f t="shared" si="25"/>
        <v>0</v>
      </c>
      <c r="AR72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721" s="69" t="e">
        <f>IF(Table2[[#This Row],[Shelf Dollar Vol Current 12 Mths]]&gt;#REF!,"MEETS $ CRITERIA",IF(Table2[[#This Row],[Shelf Dollar Vol Current 12 Mths]]&lt;#REF!+1,"DOES NOT MEET $ CRITERIA"))</f>
        <v>#REF!</v>
      </c>
      <c r="AT721" s="78"/>
    </row>
    <row r="722" spans="1:46" ht="13.8" x14ac:dyDescent="0.3">
      <c r="A722" s="68" t="s">
        <v>7775</v>
      </c>
      <c r="B722" s="69">
        <v>43410</v>
      </c>
      <c r="C722" s="69">
        <v>237</v>
      </c>
      <c r="D722" s="69" t="s">
        <v>25</v>
      </c>
      <c r="E722" s="70" t="s">
        <v>6313</v>
      </c>
      <c r="F722" s="70"/>
      <c r="G722" s="71" t="s">
        <v>7776</v>
      </c>
      <c r="H722" s="69" t="s">
        <v>6315</v>
      </c>
      <c r="I722" s="68" t="s">
        <v>299</v>
      </c>
      <c r="J722" s="68" t="s">
        <v>299</v>
      </c>
      <c r="K722" s="68" t="s">
        <v>89</v>
      </c>
      <c r="L722" s="68" t="s">
        <v>89</v>
      </c>
      <c r="M722" s="68" t="s">
        <v>299</v>
      </c>
      <c r="N722" s="68" t="s">
        <v>184</v>
      </c>
      <c r="O722" s="68" t="s">
        <v>7777</v>
      </c>
      <c r="P722" s="72" t="s">
        <v>299</v>
      </c>
      <c r="Q722" s="68" t="s">
        <v>194</v>
      </c>
      <c r="R722" s="68" t="s">
        <v>31</v>
      </c>
      <c r="S722" s="68">
        <v>22</v>
      </c>
      <c r="T722" s="68">
        <v>23</v>
      </c>
      <c r="U722" s="68">
        <v>-0.05</v>
      </c>
      <c r="V722" s="68">
        <v>73</v>
      </c>
      <c r="W722" s="68">
        <v>95</v>
      </c>
      <c r="X722" s="68">
        <v>-0.3</v>
      </c>
      <c r="Y722" s="68">
        <v>327</v>
      </c>
      <c r="Z722" s="68">
        <v>237</v>
      </c>
      <c r="AA722" s="68">
        <v>0.28000000000000003</v>
      </c>
      <c r="AB722" s="73">
        <v>39833.760000000002</v>
      </c>
      <c r="AC722" s="73">
        <v>29422.560000000001</v>
      </c>
      <c r="AD722" s="73">
        <v>44105.760000000002</v>
      </c>
      <c r="AE722" s="73">
        <v>31966.560000000001</v>
      </c>
      <c r="AF722" s="73"/>
      <c r="AG722" s="73">
        <f>IFERROR(VLOOKUP(J722,'Roll ups'!D:E,2,FALSE),0)</f>
        <v>12844114.079999994</v>
      </c>
      <c r="AH722" s="74">
        <f>IF(Table2[[#This Row],[CATEGORY TTL LOOKUP]]=0,0,IF(Table2[[#This Row],[CATEGORY TTL LOOKUP]]&gt;0,SUM(AB722/AG722)))</f>
        <v>3.1013240579999598E-3</v>
      </c>
      <c r="AI722" s="74" t="str">
        <f>IFERROR(IF(AH722&lt;#REF!,"STRIKE",IF(AH722&gt;=#REF!,"GOOD")),"NO DATA")</f>
        <v>NO DATA</v>
      </c>
      <c r="AJ722" s="75">
        <f>IFERROR(VLOOKUP(K722,'Roll ups'!H:I,2,FALSE),0)</f>
        <v>75793138.070000067</v>
      </c>
      <c r="AK722" s="76">
        <f>IF(Table2[[#This Row],[PRICE TIER LOOKUP]]=0,0,IF(Table2[[#This Row],[PRICE TIER LOOKUP]]&gt;0,SUM(AB722/AJ722)))</f>
        <v>5.2555892280394618E-4</v>
      </c>
      <c r="AL722" s="74" t="e">
        <f>IF(AK722&lt;#REF!,"STRIKE",IF(AK722&gt;=#REF!,"GOOD"))</f>
        <v>#REF!</v>
      </c>
      <c r="AM722" s="75">
        <f>VLOOKUP(H722,'Roll ups'!A:B,2,FALSE)</f>
        <v>325145452.83999985</v>
      </c>
      <c r="AN722" s="77">
        <f t="shared" si="24"/>
        <v>1.225105861148294E-4</v>
      </c>
      <c r="AO722" s="74" t="str">
        <f>IFERROR(VLOOKUP(Table2[[#This Row],[Product Name]],'Roll ups'!L:P,5,FALSE),"GOOD")</f>
        <v>GOOD</v>
      </c>
      <c r="AP722" s="74">
        <f>Table2[[#This Row],[Retail Dollar Vol Current 12 Mths]]/Table2[[#This Row],[SHELF SALES  LOOKUP]]</f>
        <v>1.3564932129530322E-4</v>
      </c>
      <c r="AQ722" s="69">
        <f t="shared" si="25"/>
        <v>0</v>
      </c>
      <c r="AR72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722" s="69" t="e">
        <f>IF(Table2[[#This Row],[Shelf Dollar Vol Current 12 Mths]]&gt;#REF!,"MEETS $ CRITERIA",IF(Table2[[#This Row],[Shelf Dollar Vol Current 12 Mths]]&lt;#REF!+1,"DOES NOT MEET $ CRITERIA"))</f>
        <v>#REF!</v>
      </c>
      <c r="AT722" s="78"/>
    </row>
    <row r="723" spans="1:46" ht="13.8" x14ac:dyDescent="0.3">
      <c r="A723" s="68" t="s">
        <v>7778</v>
      </c>
      <c r="B723" s="69">
        <v>43641</v>
      </c>
      <c r="C723" s="69">
        <v>229</v>
      </c>
      <c r="D723" s="69" t="s">
        <v>25</v>
      </c>
      <c r="E723" s="70" t="s">
        <v>6313</v>
      </c>
      <c r="F723" s="70"/>
      <c r="G723" s="71" t="s">
        <v>7779</v>
      </c>
      <c r="H723" s="69" t="s">
        <v>6315</v>
      </c>
      <c r="I723" s="68" t="s">
        <v>299</v>
      </c>
      <c r="J723" s="68" t="s">
        <v>299</v>
      </c>
      <c r="K723" s="68" t="s">
        <v>146</v>
      </c>
      <c r="L723" s="68" t="s">
        <v>146</v>
      </c>
      <c r="M723" s="68" t="s">
        <v>299</v>
      </c>
      <c r="N723" s="68" t="s">
        <v>492</v>
      </c>
      <c r="O723" s="68" t="s">
        <v>7780</v>
      </c>
      <c r="P723" s="72" t="s">
        <v>299</v>
      </c>
      <c r="Q723" s="68" t="s">
        <v>49</v>
      </c>
      <c r="R723" s="68" t="s">
        <v>6402</v>
      </c>
      <c r="S723" s="68">
        <v>7</v>
      </c>
      <c r="T723" s="68">
        <v>6.5</v>
      </c>
      <c r="U723" s="68">
        <v>7.0000000000000007E-2</v>
      </c>
      <c r="V723" s="68">
        <v>26.5</v>
      </c>
      <c r="W723" s="68">
        <v>33.5</v>
      </c>
      <c r="X723" s="68">
        <v>-0.26</v>
      </c>
      <c r="Y723" s="68">
        <v>108</v>
      </c>
      <c r="Z723" s="68">
        <v>79</v>
      </c>
      <c r="AA723" s="68">
        <v>0.27</v>
      </c>
      <c r="AB723" s="73">
        <v>40022.879999999997</v>
      </c>
      <c r="AC723" s="73">
        <v>29838.959999999999</v>
      </c>
      <c r="AD723" s="73">
        <v>40862.879999999997</v>
      </c>
      <c r="AE723" s="73">
        <v>29838.959999999999</v>
      </c>
      <c r="AF723" s="73"/>
      <c r="AG723" s="73">
        <f>IFERROR(VLOOKUP(J723,'Roll ups'!D:E,2,FALSE),0)</f>
        <v>12844114.079999994</v>
      </c>
      <c r="AH723" s="74">
        <f>IF(Table2[[#This Row],[CATEGORY TTL LOOKUP]]=0,0,IF(Table2[[#This Row],[CATEGORY TTL LOOKUP]]&gt;0,SUM(AB723/AG723)))</f>
        <v>3.1160483121464157E-3</v>
      </c>
      <c r="AI723" s="74" t="str">
        <f>IFERROR(IF(AH723&lt;#REF!,"STRIKE",IF(AH723&gt;=#REF!,"GOOD")),"NO DATA")</f>
        <v>NO DATA</v>
      </c>
      <c r="AJ723" s="75">
        <f>IFERROR(VLOOKUP(K723,'Roll ups'!H:I,2,FALSE),0)</f>
        <v>69119979.479999974</v>
      </c>
      <c r="AK723" s="76">
        <f>IF(Table2[[#This Row],[PRICE TIER LOOKUP]]=0,0,IF(Table2[[#This Row],[PRICE TIER LOOKUP]]&gt;0,SUM(AB723/AJ723)))</f>
        <v>5.7903489412320654E-4</v>
      </c>
      <c r="AL723" s="74" t="e">
        <f>IF(AK723&lt;#REF!,"STRIKE",IF(AK723&gt;=#REF!,"GOOD"))</f>
        <v>#REF!</v>
      </c>
      <c r="AM723" s="75">
        <f>VLOOKUP(H723,'Roll ups'!A:B,2,FALSE)</f>
        <v>325145452.83999985</v>
      </c>
      <c r="AN723" s="77">
        <f t="shared" si="24"/>
        <v>1.2309223349248183E-4</v>
      </c>
      <c r="AO723" s="74" t="str">
        <f>IFERROR(VLOOKUP(Table2[[#This Row],[Product Name]],'Roll ups'!L:P,5,FALSE),"GOOD")</f>
        <v>GOOD</v>
      </c>
      <c r="AP723" s="74">
        <f>Table2[[#This Row],[Retail Dollar Vol Current 12 Mths]]/Table2[[#This Row],[SHELF SALES  LOOKUP]]</f>
        <v>1.2567569265718173E-4</v>
      </c>
      <c r="AQ723" s="69">
        <f t="shared" si="25"/>
        <v>0</v>
      </c>
      <c r="AR72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723" s="69" t="e">
        <f>IF(Table2[[#This Row],[Shelf Dollar Vol Current 12 Mths]]&gt;#REF!,"MEETS $ CRITERIA",IF(Table2[[#This Row],[Shelf Dollar Vol Current 12 Mths]]&lt;#REF!+1,"DOES NOT MEET $ CRITERIA"))</f>
        <v>#REF!</v>
      </c>
      <c r="AT723" s="78"/>
    </row>
    <row r="724" spans="1:46" ht="13.8" x14ac:dyDescent="0.3">
      <c r="A724" s="68" t="s">
        <v>7781</v>
      </c>
      <c r="B724" s="69">
        <v>43831</v>
      </c>
      <c r="C724" s="69">
        <v>527</v>
      </c>
      <c r="D724" s="69" t="s">
        <v>25</v>
      </c>
      <c r="E724" s="70" t="s">
        <v>6313</v>
      </c>
      <c r="F724" s="70"/>
      <c r="G724" s="71" t="s">
        <v>7782</v>
      </c>
      <c r="H724" s="69" t="s">
        <v>6315</v>
      </c>
      <c r="I724" s="68" t="s">
        <v>299</v>
      </c>
      <c r="J724" s="68" t="s">
        <v>299</v>
      </c>
      <c r="K724" s="68" t="s">
        <v>89</v>
      </c>
      <c r="L724" s="68" t="s">
        <v>89</v>
      </c>
      <c r="M724" s="68" t="s">
        <v>299</v>
      </c>
      <c r="N724" s="68" t="s">
        <v>445</v>
      </c>
      <c r="O724" s="68" t="s">
        <v>7783</v>
      </c>
      <c r="P724" s="72" t="s">
        <v>299</v>
      </c>
      <c r="Q724" s="68" t="s">
        <v>63</v>
      </c>
      <c r="R724" s="68" t="s">
        <v>31</v>
      </c>
      <c r="S724" s="68">
        <v>26</v>
      </c>
      <c r="T724" s="68">
        <v>30.39</v>
      </c>
      <c r="U724" s="68">
        <v>-0.16</v>
      </c>
      <c r="V724" s="68">
        <v>89.56</v>
      </c>
      <c r="W724" s="68">
        <v>63.98</v>
      </c>
      <c r="X724" s="68">
        <v>0.28999999999999998</v>
      </c>
      <c r="Y724" s="68">
        <v>371.58</v>
      </c>
      <c r="Z724" s="68">
        <v>311.36</v>
      </c>
      <c r="AA724" s="68">
        <v>0.16</v>
      </c>
      <c r="AB724" s="73">
        <v>49177.38</v>
      </c>
      <c r="AC724" s="73">
        <v>41207.040000000001</v>
      </c>
      <c r="AD724" s="73">
        <v>49177.38</v>
      </c>
      <c r="AE724" s="73">
        <v>41207.040000000001</v>
      </c>
      <c r="AF724" s="73"/>
      <c r="AG724" s="73">
        <f>IFERROR(VLOOKUP(J724,'Roll ups'!D:E,2,FALSE),0)</f>
        <v>12844114.079999994</v>
      </c>
      <c r="AH724" s="74">
        <f>IF(Table2[[#This Row],[CATEGORY TTL LOOKUP]]=0,0,IF(Table2[[#This Row],[CATEGORY TTL LOOKUP]]&gt;0,SUM(AB724/AG724)))</f>
        <v>3.8287872323226843E-3</v>
      </c>
      <c r="AI724" s="74" t="str">
        <f>IFERROR(IF(AH724&lt;#REF!,"STRIKE",IF(AH724&gt;=#REF!,"GOOD")),"NO DATA")</f>
        <v>NO DATA</v>
      </c>
      <c r="AJ724" s="75">
        <f>IFERROR(VLOOKUP(K724,'Roll ups'!H:I,2,FALSE),0)</f>
        <v>75793138.070000067</v>
      </c>
      <c r="AK724" s="76">
        <f>IF(Table2[[#This Row],[PRICE TIER LOOKUP]]=0,0,IF(Table2[[#This Row],[PRICE TIER LOOKUP]]&gt;0,SUM(AB724/AJ724)))</f>
        <v>6.4883683737413506E-4</v>
      </c>
      <c r="AL724" s="74" t="e">
        <f>IF(AK724&lt;#REF!,"STRIKE",IF(AK724&gt;=#REF!,"GOOD"))</f>
        <v>#REF!</v>
      </c>
      <c r="AM724" s="75">
        <f>VLOOKUP(H724,'Roll ups'!A:B,2,FALSE)</f>
        <v>325145452.83999985</v>
      </c>
      <c r="AN724" s="77">
        <f t="shared" si="24"/>
        <v>1.5124732506777388E-4</v>
      </c>
      <c r="AO724" s="74" t="str">
        <f>IFERROR(VLOOKUP(Table2[[#This Row],[Product Name]],'Roll ups'!L:P,5,FALSE),"GOOD")</f>
        <v>GOOD</v>
      </c>
      <c r="AP724" s="74">
        <f>Table2[[#This Row],[Retail Dollar Vol Current 12 Mths]]/Table2[[#This Row],[SHELF SALES  LOOKUP]]</f>
        <v>1.5124732506777388E-4</v>
      </c>
      <c r="AQ724" s="69">
        <f t="shared" si="25"/>
        <v>0</v>
      </c>
      <c r="AR72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724" s="69" t="e">
        <f>IF(Table2[[#This Row],[Shelf Dollar Vol Current 12 Mths]]&gt;#REF!,"MEETS $ CRITERIA",IF(Table2[[#This Row],[Shelf Dollar Vol Current 12 Mths]]&lt;#REF!+1,"DOES NOT MEET $ CRITERIA"))</f>
        <v>#REF!</v>
      </c>
      <c r="AT724" s="78"/>
    </row>
    <row r="725" spans="1:46" ht="13.8" x14ac:dyDescent="0.3">
      <c r="A725" s="68" t="s">
        <v>5494</v>
      </c>
      <c r="B725" s="69">
        <v>43848</v>
      </c>
      <c r="C725" s="69">
        <v>244</v>
      </c>
      <c r="D725" s="69" t="s">
        <v>25</v>
      </c>
      <c r="E725" s="70" t="s">
        <v>6313</v>
      </c>
      <c r="F725" s="70"/>
      <c r="G725" s="71" t="s">
        <v>7784</v>
      </c>
      <c r="H725" s="69" t="s">
        <v>6315</v>
      </c>
      <c r="I725" s="68" t="s">
        <v>299</v>
      </c>
      <c r="J725" s="68" t="s">
        <v>299</v>
      </c>
      <c r="K725" s="68" t="s">
        <v>104</v>
      </c>
      <c r="L725" s="68" t="s">
        <v>89</v>
      </c>
      <c r="M725" s="68" t="s">
        <v>299</v>
      </c>
      <c r="N725" s="68" t="s">
        <v>445</v>
      </c>
      <c r="O725" s="68" t="s">
        <v>7785</v>
      </c>
      <c r="P725" s="72" t="s">
        <v>299</v>
      </c>
      <c r="Q725" s="68" t="s">
        <v>6387</v>
      </c>
      <c r="R725" s="68" t="s">
        <v>31</v>
      </c>
      <c r="S725" s="68">
        <v>97</v>
      </c>
      <c r="T725" s="68">
        <v>109.67</v>
      </c>
      <c r="U725" s="68">
        <v>-0.13</v>
      </c>
      <c r="V725" s="68">
        <v>282.14999999999998</v>
      </c>
      <c r="W725" s="68">
        <v>294.02</v>
      </c>
      <c r="X725" s="68">
        <v>-0.04</v>
      </c>
      <c r="Y725" s="68">
        <v>1035.46</v>
      </c>
      <c r="Z725" s="68">
        <v>858.51</v>
      </c>
      <c r="AA725" s="68">
        <v>0.17</v>
      </c>
      <c r="AB725" s="73">
        <v>53196.75</v>
      </c>
      <c r="AC725" s="73">
        <v>44431.98</v>
      </c>
      <c r="AD725" s="73">
        <v>53196.75</v>
      </c>
      <c r="AE725" s="73">
        <v>44431.98</v>
      </c>
      <c r="AF725" s="73"/>
      <c r="AG725" s="73">
        <f>IFERROR(VLOOKUP(J725,'Roll ups'!D:E,2,FALSE),0)</f>
        <v>12844114.079999994</v>
      </c>
      <c r="AH725" s="74">
        <f>IF(Table2[[#This Row],[CATEGORY TTL LOOKUP]]=0,0,IF(Table2[[#This Row],[CATEGORY TTL LOOKUP]]&gt;0,SUM(AB725/AG725)))</f>
        <v>4.1417220112389425E-3</v>
      </c>
      <c r="AI725" s="74" t="str">
        <f>IFERROR(IF(AH725&lt;#REF!,"STRIKE",IF(AH725&gt;=#REF!,"GOOD")),"NO DATA")</f>
        <v>NO DATA</v>
      </c>
      <c r="AJ725" s="75">
        <f>IFERROR(VLOOKUP(K725,'Roll ups'!H:I,2,FALSE),0)</f>
        <v>34230392.709999993</v>
      </c>
      <c r="AK725" s="76">
        <f>IF(Table2[[#This Row],[PRICE TIER LOOKUP]]=0,0,IF(Table2[[#This Row],[PRICE TIER LOOKUP]]&gt;0,SUM(AB725/AJ725)))</f>
        <v>1.5540794536213199E-3</v>
      </c>
      <c r="AL725" s="74" t="e">
        <f>IF(AK725&lt;#REF!,"STRIKE",IF(AK725&gt;=#REF!,"GOOD"))</f>
        <v>#REF!</v>
      </c>
      <c r="AM725" s="75">
        <f>VLOOKUP(H725,'Roll ups'!A:B,2,FALSE)</f>
        <v>325145452.83999985</v>
      </c>
      <c r="AN725" s="77">
        <f t="shared" si="24"/>
        <v>1.6360908490446421E-4</v>
      </c>
      <c r="AO725" s="74" t="str">
        <f>IFERROR(VLOOKUP(Table2[[#This Row],[Product Name]],'Roll ups'!L:P,5,FALSE),"GOOD")</f>
        <v>GOOD</v>
      </c>
      <c r="AP725" s="74">
        <f>Table2[[#This Row],[Retail Dollar Vol Current 12 Mths]]/Table2[[#This Row],[SHELF SALES  LOOKUP]]</f>
        <v>1.6360908490446421E-4</v>
      </c>
      <c r="AQ725" s="69">
        <f t="shared" si="25"/>
        <v>0</v>
      </c>
      <c r="AR72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725" s="69" t="e">
        <f>IF(Table2[[#This Row],[Shelf Dollar Vol Current 12 Mths]]&gt;#REF!,"MEETS $ CRITERIA",IF(Table2[[#This Row],[Shelf Dollar Vol Current 12 Mths]]&lt;#REF!+1,"DOES NOT MEET $ CRITERIA"))</f>
        <v>#REF!</v>
      </c>
      <c r="AT725" s="78"/>
    </row>
    <row r="726" spans="1:46" ht="13.8" x14ac:dyDescent="0.3">
      <c r="A726" s="68" t="s">
        <v>7786</v>
      </c>
      <c r="B726" s="69">
        <v>43909</v>
      </c>
      <c r="C726" s="69">
        <v>404</v>
      </c>
      <c r="D726" s="69" t="s">
        <v>25</v>
      </c>
      <c r="E726" s="70" t="s">
        <v>6313</v>
      </c>
      <c r="F726" s="70"/>
      <c r="G726" s="71" t="s">
        <v>7787</v>
      </c>
      <c r="H726" s="69" t="s">
        <v>6315</v>
      </c>
      <c r="I726" s="68" t="s">
        <v>299</v>
      </c>
      <c r="J726" s="68" t="s">
        <v>299</v>
      </c>
      <c r="K726" s="68" t="s">
        <v>89</v>
      </c>
      <c r="L726" s="68" t="s">
        <v>89</v>
      </c>
      <c r="M726" s="68" t="s">
        <v>299</v>
      </c>
      <c r="N726" s="68" t="s">
        <v>317</v>
      </c>
      <c r="O726" s="68" t="s">
        <v>7788</v>
      </c>
      <c r="P726" s="72" t="s">
        <v>299</v>
      </c>
      <c r="Q726" s="68" t="s">
        <v>63</v>
      </c>
      <c r="R726" s="68" t="s">
        <v>31</v>
      </c>
      <c r="S726" s="68">
        <v>17</v>
      </c>
      <c r="T726" s="68">
        <v>18.66</v>
      </c>
      <c r="U726" s="68">
        <v>-0.13</v>
      </c>
      <c r="V726" s="68">
        <v>59.18</v>
      </c>
      <c r="W726" s="68">
        <v>72.510000000000005</v>
      </c>
      <c r="X726" s="68">
        <v>-0.23</v>
      </c>
      <c r="Y726" s="68">
        <v>194.04</v>
      </c>
      <c r="Z726" s="68">
        <v>191.89</v>
      </c>
      <c r="AA726" s="68">
        <v>0.01</v>
      </c>
      <c r="AB726" s="73">
        <v>25680.9</v>
      </c>
      <c r="AC726" s="73">
        <v>25395.72</v>
      </c>
      <c r="AD726" s="73">
        <v>25680.9</v>
      </c>
      <c r="AE726" s="73">
        <v>25395.72</v>
      </c>
      <c r="AF726" s="73"/>
      <c r="AG726" s="73">
        <f>IFERROR(VLOOKUP(J726,'Roll ups'!D:E,2,FALSE),0)</f>
        <v>12844114.079999994</v>
      </c>
      <c r="AH726" s="74">
        <f>IF(Table2[[#This Row],[CATEGORY TTL LOOKUP]]=0,0,IF(Table2[[#This Row],[CATEGORY TTL LOOKUP]]&gt;0,SUM(AB726/AG726)))</f>
        <v>1.9994294538374273E-3</v>
      </c>
      <c r="AI726" s="74" t="str">
        <f>IFERROR(IF(AH726&lt;#REF!,"STRIKE",IF(AH726&gt;=#REF!,"GOOD")),"NO DATA")</f>
        <v>NO DATA</v>
      </c>
      <c r="AJ726" s="75">
        <f>IFERROR(VLOOKUP(K726,'Roll ups'!H:I,2,FALSE),0)</f>
        <v>75793138.070000067</v>
      </c>
      <c r="AK726" s="76">
        <f>IF(Table2[[#This Row],[PRICE TIER LOOKUP]]=0,0,IF(Table2[[#This Row],[PRICE TIER LOOKUP]]&gt;0,SUM(AB726/AJ726)))</f>
        <v>3.3882882611723983E-4</v>
      </c>
      <c r="AL726" s="74" t="e">
        <f>IF(AK726&lt;#REF!,"STRIKE",IF(AK726&gt;=#REF!,"GOOD"))</f>
        <v>#REF!</v>
      </c>
      <c r="AM726" s="75">
        <f>VLOOKUP(H726,'Roll ups'!A:B,2,FALSE)</f>
        <v>325145452.83999985</v>
      </c>
      <c r="AN726" s="77">
        <f t="shared" si="24"/>
        <v>7.8982805312787996E-5</v>
      </c>
      <c r="AO726" s="74" t="str">
        <f>IFERROR(VLOOKUP(Table2[[#This Row],[Product Name]],'Roll ups'!L:P,5,FALSE),"GOOD")</f>
        <v>GOOD</v>
      </c>
      <c r="AP726" s="74">
        <f>Table2[[#This Row],[Retail Dollar Vol Current 12 Mths]]/Table2[[#This Row],[SHELF SALES  LOOKUP]]</f>
        <v>7.8982805312787996E-5</v>
      </c>
      <c r="AQ726" s="69">
        <f t="shared" si="25"/>
        <v>0</v>
      </c>
      <c r="AR72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726" s="69" t="e">
        <f>IF(Table2[[#This Row],[Shelf Dollar Vol Current 12 Mths]]&gt;#REF!,"MEETS $ CRITERIA",IF(Table2[[#This Row],[Shelf Dollar Vol Current 12 Mths]]&lt;#REF!+1,"DOES NOT MEET $ CRITERIA"))</f>
        <v>#REF!</v>
      </c>
      <c r="AT726" s="78"/>
    </row>
    <row r="727" spans="1:46" ht="13.8" x14ac:dyDescent="0.3">
      <c r="A727" s="68" t="s">
        <v>5905</v>
      </c>
      <c r="B727" s="69">
        <v>44046</v>
      </c>
      <c r="C727" s="69">
        <v>482</v>
      </c>
      <c r="D727" s="69" t="s">
        <v>25</v>
      </c>
      <c r="E727" s="70" t="s">
        <v>6313</v>
      </c>
      <c r="F727" s="70"/>
      <c r="G727" s="71" t="s">
        <v>7789</v>
      </c>
      <c r="H727" s="69" t="s">
        <v>6315</v>
      </c>
      <c r="I727" s="68" t="s">
        <v>299</v>
      </c>
      <c r="J727" s="68" t="s">
        <v>299</v>
      </c>
      <c r="K727" s="68" t="s">
        <v>104</v>
      </c>
      <c r="L727" s="68" t="s">
        <v>104</v>
      </c>
      <c r="M727" s="68" t="s">
        <v>299</v>
      </c>
      <c r="N727" s="68" t="s">
        <v>445</v>
      </c>
      <c r="O727" s="68" t="s">
        <v>7790</v>
      </c>
      <c r="P727" s="72" t="s">
        <v>299</v>
      </c>
      <c r="Q727" s="68" t="s">
        <v>55</v>
      </c>
      <c r="R727" s="68" t="s">
        <v>31</v>
      </c>
      <c r="S727" s="68">
        <v>55</v>
      </c>
      <c r="T727" s="68">
        <v>58</v>
      </c>
      <c r="U727" s="68">
        <v>-0.05</v>
      </c>
      <c r="V727" s="68">
        <v>160</v>
      </c>
      <c r="W727" s="68">
        <v>195.42</v>
      </c>
      <c r="X727" s="68">
        <v>-0.22</v>
      </c>
      <c r="Y727" s="68">
        <v>546.25</v>
      </c>
      <c r="Z727" s="68">
        <v>801.92</v>
      </c>
      <c r="AA727" s="68">
        <v>-0.47</v>
      </c>
      <c r="AB727" s="73">
        <v>41435.01</v>
      </c>
      <c r="AC727" s="73">
        <v>59090.89</v>
      </c>
      <c r="AD727" s="73">
        <v>41435.01</v>
      </c>
      <c r="AE727" s="73">
        <v>59090.89</v>
      </c>
      <c r="AF727" s="73"/>
      <c r="AG727" s="73">
        <f>IFERROR(VLOOKUP(J727,'Roll ups'!D:E,2,FALSE),0)</f>
        <v>12844114.079999994</v>
      </c>
      <c r="AH727" s="74">
        <f>IF(Table2[[#This Row],[CATEGORY TTL LOOKUP]]=0,0,IF(Table2[[#This Row],[CATEGORY TTL LOOKUP]]&gt;0,SUM(AB727/AG727)))</f>
        <v>3.2259920569001998E-3</v>
      </c>
      <c r="AI727" s="74" t="str">
        <f>IFERROR(IF(AH727&lt;#REF!,"STRIKE",IF(AH727&gt;=#REF!,"GOOD")),"NO DATA")</f>
        <v>NO DATA</v>
      </c>
      <c r="AJ727" s="75">
        <f>IFERROR(VLOOKUP(K727,'Roll ups'!H:I,2,FALSE),0)</f>
        <v>34230392.709999993</v>
      </c>
      <c r="AK727" s="76">
        <f>IF(Table2[[#This Row],[PRICE TIER LOOKUP]]=0,0,IF(Table2[[#This Row],[PRICE TIER LOOKUP]]&gt;0,SUM(AB727/AJ727)))</f>
        <v>1.2104742808835864E-3</v>
      </c>
      <c r="AL727" s="74" t="e">
        <f>IF(AK727&lt;#REF!,"STRIKE",IF(AK727&gt;=#REF!,"GOOD"))</f>
        <v>#REF!</v>
      </c>
      <c r="AM727" s="75">
        <f>VLOOKUP(H727,'Roll ups'!A:B,2,FALSE)</f>
        <v>325145452.83999985</v>
      </c>
      <c r="AN727" s="77">
        <f t="shared" si="24"/>
        <v>1.274353051475386E-4</v>
      </c>
      <c r="AO727" s="74" t="str">
        <f>IFERROR(VLOOKUP(Table2[[#This Row],[Product Name]],'Roll ups'!L:P,5,FALSE),"GOOD")</f>
        <v>GOOD</v>
      </c>
      <c r="AP727" s="74">
        <f>Table2[[#This Row],[Retail Dollar Vol Current 12 Mths]]/Table2[[#This Row],[SHELF SALES  LOOKUP]]</f>
        <v>1.274353051475386E-4</v>
      </c>
      <c r="AQ727" s="69">
        <f t="shared" si="25"/>
        <v>0</v>
      </c>
      <c r="AR72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727" s="69" t="e">
        <f>IF(Table2[[#This Row],[Shelf Dollar Vol Current 12 Mths]]&gt;#REF!,"MEETS $ CRITERIA",IF(Table2[[#This Row],[Shelf Dollar Vol Current 12 Mths]]&lt;#REF!+1,"DOES NOT MEET $ CRITERIA"))</f>
        <v>#REF!</v>
      </c>
      <c r="AT727" s="78"/>
    </row>
    <row r="728" spans="1:46" ht="13.8" x14ac:dyDescent="0.3">
      <c r="A728" s="68" t="s">
        <v>5265</v>
      </c>
      <c r="B728" s="69">
        <v>44047</v>
      </c>
      <c r="C728" s="69">
        <v>483</v>
      </c>
      <c r="D728" s="69" t="s">
        <v>25</v>
      </c>
      <c r="E728" s="70" t="s">
        <v>6313</v>
      </c>
      <c r="F728" s="70"/>
      <c r="G728" s="71" t="s">
        <v>7791</v>
      </c>
      <c r="H728" s="69" t="s">
        <v>6315</v>
      </c>
      <c r="I728" s="68" t="s">
        <v>299</v>
      </c>
      <c r="J728" s="68" t="s">
        <v>299</v>
      </c>
      <c r="K728" s="68" t="s">
        <v>104</v>
      </c>
      <c r="L728" s="68" t="s">
        <v>104</v>
      </c>
      <c r="M728" s="68" t="s">
        <v>299</v>
      </c>
      <c r="N728" s="68" t="s">
        <v>445</v>
      </c>
      <c r="O728" s="68" t="s">
        <v>7792</v>
      </c>
      <c r="P728" s="72" t="s">
        <v>299</v>
      </c>
      <c r="Q728" s="68" t="s">
        <v>55</v>
      </c>
      <c r="R728" s="68" t="s">
        <v>31</v>
      </c>
      <c r="S728" s="68">
        <v>86</v>
      </c>
      <c r="T728" s="68">
        <v>130.66</v>
      </c>
      <c r="U728" s="68">
        <v>-0.53</v>
      </c>
      <c r="V728" s="68">
        <v>326.98</v>
      </c>
      <c r="W728" s="68">
        <v>348.09</v>
      </c>
      <c r="X728" s="68">
        <v>-0.06</v>
      </c>
      <c r="Y728" s="68">
        <v>1382.37</v>
      </c>
      <c r="Z728" s="68">
        <v>1855.56</v>
      </c>
      <c r="AA728" s="68">
        <v>-0.34</v>
      </c>
      <c r="AB728" s="73">
        <v>82257.11</v>
      </c>
      <c r="AC728" s="73">
        <v>108778.5</v>
      </c>
      <c r="AD728" s="73">
        <v>82257.11</v>
      </c>
      <c r="AE728" s="73">
        <v>108778.5</v>
      </c>
      <c r="AF728" s="73"/>
      <c r="AG728" s="73">
        <f>IFERROR(VLOOKUP(J728,'Roll ups'!D:E,2,FALSE),0)</f>
        <v>12844114.079999994</v>
      </c>
      <c r="AH728" s="74">
        <f>IF(Table2[[#This Row],[CATEGORY TTL LOOKUP]]=0,0,IF(Table2[[#This Row],[CATEGORY TTL LOOKUP]]&gt;0,SUM(AB728/AG728)))</f>
        <v>6.404264979870066E-3</v>
      </c>
      <c r="AI728" s="74" t="str">
        <f>IFERROR(IF(AH728&lt;#REF!,"STRIKE",IF(AH728&gt;=#REF!,"GOOD")),"NO DATA")</f>
        <v>NO DATA</v>
      </c>
      <c r="AJ728" s="75">
        <f>IFERROR(VLOOKUP(K728,'Roll ups'!H:I,2,FALSE),0)</f>
        <v>34230392.709999993</v>
      </c>
      <c r="AK728" s="76">
        <f>IF(Table2[[#This Row],[PRICE TIER LOOKUP]]=0,0,IF(Table2[[#This Row],[PRICE TIER LOOKUP]]&gt;0,SUM(AB728/AJ728)))</f>
        <v>2.403043128861609E-3</v>
      </c>
      <c r="AL728" s="74" t="e">
        <f>IF(AK728&lt;#REF!,"STRIKE",IF(AK728&gt;=#REF!,"GOOD"))</f>
        <v>#REF!</v>
      </c>
      <c r="AM728" s="75">
        <f>VLOOKUP(H728,'Roll ups'!A:B,2,FALSE)</f>
        <v>325145452.83999985</v>
      </c>
      <c r="AN728" s="77">
        <f t="shared" si="24"/>
        <v>2.5298557701336738E-4</v>
      </c>
      <c r="AO728" s="74" t="str">
        <f>IFERROR(VLOOKUP(Table2[[#This Row],[Product Name]],'Roll ups'!L:P,5,FALSE),"GOOD")</f>
        <v>GOOD</v>
      </c>
      <c r="AP728" s="74">
        <f>Table2[[#This Row],[Retail Dollar Vol Current 12 Mths]]/Table2[[#This Row],[SHELF SALES  LOOKUP]]</f>
        <v>2.5298557701336738E-4</v>
      </c>
      <c r="AQ728" s="69">
        <f t="shared" si="25"/>
        <v>0</v>
      </c>
      <c r="AR72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728" s="69" t="e">
        <f>IF(Table2[[#This Row],[Shelf Dollar Vol Current 12 Mths]]&gt;#REF!,"MEETS $ CRITERIA",IF(Table2[[#This Row],[Shelf Dollar Vol Current 12 Mths]]&lt;#REF!+1,"DOES NOT MEET $ CRITERIA"))</f>
        <v>#REF!</v>
      </c>
      <c r="AT728" s="78"/>
    </row>
    <row r="729" spans="1:46" ht="13.8" x14ac:dyDescent="0.3">
      <c r="A729" s="68" t="s">
        <v>5268</v>
      </c>
      <c r="B729" s="69">
        <v>44048</v>
      </c>
      <c r="C729" s="69">
        <v>470</v>
      </c>
      <c r="D729" s="69" t="s">
        <v>25</v>
      </c>
      <c r="E729" s="70" t="s">
        <v>6313</v>
      </c>
      <c r="F729" s="70"/>
      <c r="G729" s="71" t="s">
        <v>7793</v>
      </c>
      <c r="H729" s="69" t="s">
        <v>6315</v>
      </c>
      <c r="I729" s="68" t="s">
        <v>299</v>
      </c>
      <c r="J729" s="68" t="s">
        <v>299</v>
      </c>
      <c r="K729" s="68" t="s">
        <v>104</v>
      </c>
      <c r="L729" s="68" t="s">
        <v>104</v>
      </c>
      <c r="M729" s="68" t="s">
        <v>299</v>
      </c>
      <c r="N729" s="68" t="s">
        <v>445</v>
      </c>
      <c r="O729" s="68" t="s">
        <v>7794</v>
      </c>
      <c r="P729" s="72" t="s">
        <v>299</v>
      </c>
      <c r="Q729" s="68" t="s">
        <v>55</v>
      </c>
      <c r="R729" s="68" t="s">
        <v>31</v>
      </c>
      <c r="S729" s="68">
        <v>167</v>
      </c>
      <c r="T729" s="68">
        <v>192.31</v>
      </c>
      <c r="U729" s="68">
        <v>-0.15</v>
      </c>
      <c r="V729" s="68">
        <v>518.21</v>
      </c>
      <c r="W729" s="68">
        <v>631</v>
      </c>
      <c r="X729" s="68">
        <v>-0.22</v>
      </c>
      <c r="Y729" s="68">
        <v>2076.36</v>
      </c>
      <c r="Z729" s="68">
        <v>2712.8</v>
      </c>
      <c r="AA729" s="68">
        <v>-0.31</v>
      </c>
      <c r="AB729" s="73">
        <v>126403.7</v>
      </c>
      <c r="AC729" s="73">
        <v>160475.23000000001</v>
      </c>
      <c r="AD729" s="73">
        <v>126403.7</v>
      </c>
      <c r="AE729" s="73">
        <v>160475.23000000001</v>
      </c>
      <c r="AF729" s="73"/>
      <c r="AG729" s="73">
        <f>IFERROR(VLOOKUP(J729,'Roll ups'!D:E,2,FALSE),0)</f>
        <v>12844114.079999994</v>
      </c>
      <c r="AH729" s="74">
        <f>IF(Table2[[#This Row],[CATEGORY TTL LOOKUP]]=0,0,IF(Table2[[#This Row],[CATEGORY TTL LOOKUP]]&gt;0,SUM(AB729/AG729)))</f>
        <v>9.841371636275598E-3</v>
      </c>
      <c r="AI729" s="74" t="str">
        <f>IFERROR(IF(AH729&lt;#REF!,"STRIKE",IF(AH729&gt;=#REF!,"GOOD")),"NO DATA")</f>
        <v>NO DATA</v>
      </c>
      <c r="AJ729" s="75">
        <f>IFERROR(VLOOKUP(K729,'Roll ups'!H:I,2,FALSE),0)</f>
        <v>34230392.709999993</v>
      </c>
      <c r="AK729" s="76">
        <f>IF(Table2[[#This Row],[PRICE TIER LOOKUP]]=0,0,IF(Table2[[#This Row],[PRICE TIER LOOKUP]]&gt;0,SUM(AB729/AJ729)))</f>
        <v>3.6927329777047134E-3</v>
      </c>
      <c r="AL729" s="74" t="e">
        <f>IF(AK729&lt;#REF!,"STRIKE",IF(AK729&gt;=#REF!,"GOOD"))</f>
        <v>#REF!</v>
      </c>
      <c r="AM729" s="75">
        <f>VLOOKUP(H729,'Roll ups'!A:B,2,FALSE)</f>
        <v>325145452.83999985</v>
      </c>
      <c r="AN729" s="77">
        <f t="shared" si="24"/>
        <v>3.8876047287735477E-4</v>
      </c>
      <c r="AO729" s="74" t="str">
        <f>IFERROR(VLOOKUP(Table2[[#This Row],[Product Name]],'Roll ups'!L:P,5,FALSE),"GOOD")</f>
        <v>GOOD</v>
      </c>
      <c r="AP729" s="74">
        <f>Table2[[#This Row],[Retail Dollar Vol Current 12 Mths]]/Table2[[#This Row],[SHELF SALES  LOOKUP]]</f>
        <v>3.8876047287735477E-4</v>
      </c>
      <c r="AQ729" s="69">
        <f t="shared" si="25"/>
        <v>0</v>
      </c>
      <c r="AR72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729" s="69" t="e">
        <f>IF(Table2[[#This Row],[Shelf Dollar Vol Current 12 Mths]]&gt;#REF!,"MEETS $ CRITERIA",IF(Table2[[#This Row],[Shelf Dollar Vol Current 12 Mths]]&lt;#REF!+1,"DOES NOT MEET $ CRITERIA"))</f>
        <v>#REF!</v>
      </c>
      <c r="AT729" s="78"/>
    </row>
    <row r="730" spans="1:46" ht="13.8" x14ac:dyDescent="0.3">
      <c r="A730" s="68" t="s">
        <v>5497</v>
      </c>
      <c r="B730" s="69">
        <v>44217</v>
      </c>
      <c r="C730" s="69">
        <v>246</v>
      </c>
      <c r="D730" s="69" t="s">
        <v>25</v>
      </c>
      <c r="E730" s="70" t="s">
        <v>6313</v>
      </c>
      <c r="F730" s="70"/>
      <c r="G730" s="71" t="s">
        <v>7795</v>
      </c>
      <c r="H730" s="69" t="s">
        <v>6315</v>
      </c>
      <c r="I730" s="68" t="s">
        <v>299</v>
      </c>
      <c r="J730" s="68" t="s">
        <v>299</v>
      </c>
      <c r="K730" s="68" t="s">
        <v>104</v>
      </c>
      <c r="L730" s="68" t="s">
        <v>104</v>
      </c>
      <c r="M730" s="68" t="s">
        <v>299</v>
      </c>
      <c r="N730" s="68" t="s">
        <v>445</v>
      </c>
      <c r="O730" s="68" t="s">
        <v>7796</v>
      </c>
      <c r="P730" s="72" t="s">
        <v>299</v>
      </c>
      <c r="Q730" s="68" t="s">
        <v>213</v>
      </c>
      <c r="R730" s="68" t="s">
        <v>31</v>
      </c>
      <c r="S730" s="68">
        <v>61</v>
      </c>
      <c r="T730" s="68">
        <v>61.33</v>
      </c>
      <c r="U730" s="68">
        <v>-0.01</v>
      </c>
      <c r="V730" s="68">
        <v>210.11</v>
      </c>
      <c r="W730" s="68">
        <v>192.88</v>
      </c>
      <c r="X730" s="68">
        <v>0.08</v>
      </c>
      <c r="Y730" s="68">
        <v>738.08</v>
      </c>
      <c r="Z730" s="68">
        <v>768.96</v>
      </c>
      <c r="AA730" s="68">
        <v>-0.04</v>
      </c>
      <c r="AB730" s="73">
        <v>45969.56</v>
      </c>
      <c r="AC730" s="73">
        <v>46949.4</v>
      </c>
      <c r="AD730" s="73">
        <v>45969.56</v>
      </c>
      <c r="AE730" s="73">
        <v>46949.4</v>
      </c>
      <c r="AF730" s="73"/>
      <c r="AG730" s="73">
        <f>IFERROR(VLOOKUP(J730,'Roll ups'!D:E,2,FALSE),0)</f>
        <v>12844114.079999994</v>
      </c>
      <c r="AH730" s="74">
        <f>IF(Table2[[#This Row],[CATEGORY TTL LOOKUP]]=0,0,IF(Table2[[#This Row],[CATEGORY TTL LOOKUP]]&gt;0,SUM(AB730/AG730)))</f>
        <v>3.5790370370176608E-3</v>
      </c>
      <c r="AI730" s="74" t="str">
        <f>IFERROR(IF(AH730&lt;#REF!,"STRIKE",IF(AH730&gt;=#REF!,"GOOD")),"NO DATA")</f>
        <v>NO DATA</v>
      </c>
      <c r="AJ730" s="75">
        <f>IFERROR(VLOOKUP(K730,'Roll ups'!H:I,2,FALSE),0)</f>
        <v>34230392.709999993</v>
      </c>
      <c r="AK730" s="76">
        <f>IF(Table2[[#This Row],[PRICE TIER LOOKUP]]=0,0,IF(Table2[[#This Row],[PRICE TIER LOOKUP]]&gt;0,SUM(AB730/AJ730)))</f>
        <v>1.3429457380011462E-3</v>
      </c>
      <c r="AL730" s="74" t="e">
        <f>IF(AK730&lt;#REF!,"STRIKE",IF(AK730&gt;=#REF!,"GOOD"))</f>
        <v>#REF!</v>
      </c>
      <c r="AM730" s="75">
        <f>VLOOKUP(H730,'Roll ups'!A:B,2,FALSE)</f>
        <v>325145452.83999985</v>
      </c>
      <c r="AN730" s="77">
        <f t="shared" si="24"/>
        <v>1.4138152509431237E-4</v>
      </c>
      <c r="AO730" s="74" t="str">
        <f>IFERROR(VLOOKUP(Table2[[#This Row],[Product Name]],'Roll ups'!L:P,5,FALSE),"GOOD")</f>
        <v>GOOD</v>
      </c>
      <c r="AP730" s="74">
        <f>Table2[[#This Row],[Retail Dollar Vol Current 12 Mths]]/Table2[[#This Row],[SHELF SALES  LOOKUP]]</f>
        <v>1.4138152509431237E-4</v>
      </c>
      <c r="AQ730" s="69">
        <f t="shared" si="25"/>
        <v>0</v>
      </c>
      <c r="AR73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730" s="69" t="e">
        <f>IF(Table2[[#This Row],[Shelf Dollar Vol Current 12 Mths]]&gt;#REF!,"MEETS $ CRITERIA",IF(Table2[[#This Row],[Shelf Dollar Vol Current 12 Mths]]&lt;#REF!+1,"DOES NOT MEET $ CRITERIA"))</f>
        <v>#REF!</v>
      </c>
      <c r="AT730" s="78"/>
    </row>
    <row r="731" spans="1:46" ht="13.8" x14ac:dyDescent="0.3">
      <c r="A731" s="68" t="s">
        <v>5307</v>
      </c>
      <c r="B731" s="69">
        <v>44218</v>
      </c>
      <c r="C731" s="69">
        <v>281</v>
      </c>
      <c r="D731" s="69" t="s">
        <v>25</v>
      </c>
      <c r="E731" s="70" t="s">
        <v>6313</v>
      </c>
      <c r="F731" s="70"/>
      <c r="G731" s="71" t="s">
        <v>7797</v>
      </c>
      <c r="H731" s="69" t="s">
        <v>6315</v>
      </c>
      <c r="I731" s="68" t="s">
        <v>299</v>
      </c>
      <c r="J731" s="68" t="s">
        <v>299</v>
      </c>
      <c r="K731" s="68" t="s">
        <v>104</v>
      </c>
      <c r="L731" s="68" t="s">
        <v>104</v>
      </c>
      <c r="M731" s="68" t="s">
        <v>299</v>
      </c>
      <c r="N731" s="68" t="s">
        <v>445</v>
      </c>
      <c r="O731" s="68" t="s">
        <v>7798</v>
      </c>
      <c r="P731" s="72" t="s">
        <v>299</v>
      </c>
      <c r="Q731" s="68" t="s">
        <v>213</v>
      </c>
      <c r="R731" s="68" t="s">
        <v>31</v>
      </c>
      <c r="S731" s="68">
        <v>126</v>
      </c>
      <c r="T731" s="68">
        <v>104.61</v>
      </c>
      <c r="U731" s="68">
        <v>0.17</v>
      </c>
      <c r="V731" s="68">
        <v>403.3</v>
      </c>
      <c r="W731" s="68">
        <v>342.42</v>
      </c>
      <c r="X731" s="68">
        <v>0.15</v>
      </c>
      <c r="Y731" s="68">
        <v>1420.47</v>
      </c>
      <c r="Z731" s="68">
        <v>1542</v>
      </c>
      <c r="AA731" s="68">
        <v>-0.09</v>
      </c>
      <c r="AB731" s="73">
        <v>83865.3</v>
      </c>
      <c r="AC731" s="73">
        <v>90056.5</v>
      </c>
      <c r="AD731" s="73">
        <v>83865.3</v>
      </c>
      <c r="AE731" s="73">
        <v>90056.5</v>
      </c>
      <c r="AF731" s="73"/>
      <c r="AG731" s="73">
        <f>IFERROR(VLOOKUP(J731,'Roll ups'!D:E,2,FALSE),0)</f>
        <v>12844114.079999994</v>
      </c>
      <c r="AH731" s="74">
        <f>IF(Table2[[#This Row],[CATEGORY TTL LOOKUP]]=0,0,IF(Table2[[#This Row],[CATEGORY TTL LOOKUP]]&gt;0,SUM(AB731/AG731)))</f>
        <v>6.5294733040863837E-3</v>
      </c>
      <c r="AI731" s="74" t="str">
        <f>IFERROR(IF(AH731&lt;#REF!,"STRIKE",IF(AH731&gt;=#REF!,"GOOD")),"NO DATA")</f>
        <v>NO DATA</v>
      </c>
      <c r="AJ731" s="75">
        <f>IFERROR(VLOOKUP(K731,'Roll ups'!H:I,2,FALSE),0)</f>
        <v>34230392.709999993</v>
      </c>
      <c r="AK731" s="76">
        <f>IF(Table2[[#This Row],[PRICE TIER LOOKUP]]=0,0,IF(Table2[[#This Row],[PRICE TIER LOOKUP]]&gt;0,SUM(AB731/AJ731)))</f>
        <v>2.4500244770928313E-3</v>
      </c>
      <c r="AL731" s="74" t="e">
        <f>IF(AK731&lt;#REF!,"STRIKE",IF(AK731&gt;=#REF!,"GOOD"))</f>
        <v>#REF!</v>
      </c>
      <c r="AM731" s="75">
        <f>VLOOKUP(H731,'Roll ups'!A:B,2,FALSE)</f>
        <v>325145452.83999985</v>
      </c>
      <c r="AN731" s="77">
        <f t="shared" si="24"/>
        <v>2.5793164033965162E-4</v>
      </c>
      <c r="AO731" s="74" t="str">
        <f>IFERROR(VLOOKUP(Table2[[#This Row],[Product Name]],'Roll ups'!L:P,5,FALSE),"GOOD")</f>
        <v>GOOD</v>
      </c>
      <c r="AP731" s="74">
        <f>Table2[[#This Row],[Retail Dollar Vol Current 12 Mths]]/Table2[[#This Row],[SHELF SALES  LOOKUP]]</f>
        <v>2.5793164033965162E-4</v>
      </c>
      <c r="AQ731" s="69">
        <f t="shared" si="25"/>
        <v>0</v>
      </c>
      <c r="AR73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731" s="69" t="e">
        <f>IF(Table2[[#This Row],[Shelf Dollar Vol Current 12 Mths]]&gt;#REF!,"MEETS $ CRITERIA",IF(Table2[[#This Row],[Shelf Dollar Vol Current 12 Mths]]&lt;#REF!+1,"DOES NOT MEET $ CRITERIA"))</f>
        <v>#REF!</v>
      </c>
      <c r="AT731" s="78"/>
    </row>
    <row r="732" spans="1:46" ht="13.8" x14ac:dyDescent="0.3">
      <c r="A732" s="68" t="s">
        <v>5878</v>
      </c>
      <c r="B732" s="69">
        <v>44277</v>
      </c>
      <c r="C732" s="69">
        <v>247</v>
      </c>
      <c r="D732" s="69" t="s">
        <v>25</v>
      </c>
      <c r="E732" s="70" t="s">
        <v>6313</v>
      </c>
      <c r="F732" s="70"/>
      <c r="G732" s="71" t="s">
        <v>7799</v>
      </c>
      <c r="H732" s="69" t="s">
        <v>6315</v>
      </c>
      <c r="I732" s="68" t="s">
        <v>299</v>
      </c>
      <c r="J732" s="68" t="s">
        <v>299</v>
      </c>
      <c r="K732" s="68" t="s">
        <v>104</v>
      </c>
      <c r="L732" s="68" t="s">
        <v>104</v>
      </c>
      <c r="M732" s="68" t="s">
        <v>299</v>
      </c>
      <c r="N732" s="68" t="s">
        <v>184</v>
      </c>
      <c r="O732" s="68" t="s">
        <v>7800</v>
      </c>
      <c r="P732" s="72" t="s">
        <v>299</v>
      </c>
      <c r="Q732" s="68" t="s">
        <v>55</v>
      </c>
      <c r="R732" s="68" t="s">
        <v>31</v>
      </c>
      <c r="S732" s="68">
        <v>15</v>
      </c>
      <c r="T732" s="68">
        <v>22</v>
      </c>
      <c r="U732" s="68">
        <v>-0.47</v>
      </c>
      <c r="V732" s="68">
        <v>39</v>
      </c>
      <c r="W732" s="68">
        <v>100</v>
      </c>
      <c r="X732" s="68">
        <v>-1.56</v>
      </c>
      <c r="Y732" s="68">
        <v>200</v>
      </c>
      <c r="Z732" s="68">
        <v>338.17</v>
      </c>
      <c r="AA732" s="68">
        <v>-0.69</v>
      </c>
      <c r="AB732" s="73">
        <v>15619.32</v>
      </c>
      <c r="AC732" s="73">
        <v>26204.92</v>
      </c>
      <c r="AD732" s="73">
        <v>16608</v>
      </c>
      <c r="AE732" s="73">
        <v>28035.279999999999</v>
      </c>
      <c r="AF732" s="73"/>
      <c r="AG732" s="73">
        <f>IFERROR(VLOOKUP(J732,'Roll ups'!D:E,2,FALSE),0)</f>
        <v>12844114.079999994</v>
      </c>
      <c r="AH732" s="74">
        <f>IF(Table2[[#This Row],[CATEGORY TTL LOOKUP]]=0,0,IF(Table2[[#This Row],[CATEGORY TTL LOOKUP]]&gt;0,SUM(AB732/AG732)))</f>
        <v>1.2160683020031231E-3</v>
      </c>
      <c r="AI732" s="74" t="str">
        <f>IFERROR(IF(AH732&lt;#REF!,"STRIKE",IF(AH732&gt;=#REF!,"GOOD")),"NO DATA")</f>
        <v>NO DATA</v>
      </c>
      <c r="AJ732" s="75">
        <f>IFERROR(VLOOKUP(K732,'Roll ups'!H:I,2,FALSE),0)</f>
        <v>34230392.709999993</v>
      </c>
      <c r="AK732" s="76">
        <f>IF(Table2[[#This Row],[PRICE TIER LOOKUP]]=0,0,IF(Table2[[#This Row],[PRICE TIER LOOKUP]]&gt;0,SUM(AB732/AJ732)))</f>
        <v>4.5629976063456045E-4</v>
      </c>
      <c r="AL732" s="74" t="e">
        <f>IF(AK732&lt;#REF!,"STRIKE",IF(AK732&gt;=#REF!,"GOOD"))</f>
        <v>#REF!</v>
      </c>
      <c r="AM732" s="75">
        <f>VLOOKUP(H732,'Roll ups'!A:B,2,FALSE)</f>
        <v>325145452.83999985</v>
      </c>
      <c r="AN732" s="77">
        <f t="shared" si="24"/>
        <v>4.8037946905214999E-5</v>
      </c>
      <c r="AO732" s="74" t="str">
        <f>IFERROR(VLOOKUP(Table2[[#This Row],[Product Name]],'Roll ups'!L:P,5,FALSE),"GOOD")</f>
        <v>GOOD</v>
      </c>
      <c r="AP732" s="74">
        <f>Table2[[#This Row],[Retail Dollar Vol Current 12 Mths]]/Table2[[#This Row],[SHELF SALES  LOOKUP]]</f>
        <v>5.1078678342066791E-5</v>
      </c>
      <c r="AQ732" s="69">
        <f t="shared" si="25"/>
        <v>0</v>
      </c>
      <c r="AR73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732" s="69" t="e">
        <f>IF(Table2[[#This Row],[Shelf Dollar Vol Current 12 Mths]]&gt;#REF!,"MEETS $ CRITERIA",IF(Table2[[#This Row],[Shelf Dollar Vol Current 12 Mths]]&lt;#REF!+1,"DOES NOT MEET $ CRITERIA"))</f>
        <v>#REF!</v>
      </c>
      <c r="AT732" s="78"/>
    </row>
    <row r="733" spans="1:46" ht="13.8" x14ac:dyDescent="0.3">
      <c r="A733" s="68" t="s">
        <v>6088</v>
      </c>
      <c r="B733" s="69">
        <v>44280</v>
      </c>
      <c r="C733" s="69">
        <v>150</v>
      </c>
      <c r="D733" s="69" t="s">
        <v>25</v>
      </c>
      <c r="E733" s="70" t="s">
        <v>6313</v>
      </c>
      <c r="F733" s="70"/>
      <c r="G733" s="71" t="s">
        <v>7801</v>
      </c>
      <c r="H733" s="69" t="s">
        <v>6315</v>
      </c>
      <c r="I733" s="68" t="s">
        <v>299</v>
      </c>
      <c r="J733" s="68" t="s">
        <v>299</v>
      </c>
      <c r="K733" s="68" t="s">
        <v>104</v>
      </c>
      <c r="L733" s="68" t="s">
        <v>104</v>
      </c>
      <c r="M733" s="68" t="s">
        <v>299</v>
      </c>
      <c r="N733" s="68" t="s">
        <v>445</v>
      </c>
      <c r="O733" s="68" t="s">
        <v>7802</v>
      </c>
      <c r="P733" s="72" t="s">
        <v>299</v>
      </c>
      <c r="Q733" s="68" t="s">
        <v>55</v>
      </c>
      <c r="R733" s="68" t="s">
        <v>31</v>
      </c>
      <c r="S733" s="68">
        <v>0</v>
      </c>
      <c r="T733" s="68">
        <v>23.92</v>
      </c>
      <c r="U733" s="68">
        <v>-60.48</v>
      </c>
      <c r="V733" s="68">
        <v>1.36</v>
      </c>
      <c r="W733" s="68">
        <v>65.34</v>
      </c>
      <c r="X733" s="68">
        <v>-47.01</v>
      </c>
      <c r="Y733" s="68">
        <v>149.91999999999999</v>
      </c>
      <c r="Z733" s="68">
        <v>293.23</v>
      </c>
      <c r="AA733" s="68">
        <v>-0.96</v>
      </c>
      <c r="AB733" s="73">
        <v>9925.2800000000007</v>
      </c>
      <c r="AC733" s="73">
        <v>19268.939999999999</v>
      </c>
      <c r="AD733" s="73">
        <v>10076.969999999999</v>
      </c>
      <c r="AE733" s="73">
        <v>19670.84</v>
      </c>
      <c r="AF733" s="73"/>
      <c r="AG733" s="73">
        <f>IFERROR(VLOOKUP(J733,'Roll ups'!D:E,2,FALSE),0)</f>
        <v>12844114.079999994</v>
      </c>
      <c r="AH733" s="74">
        <f>IF(Table2[[#This Row],[CATEGORY TTL LOOKUP]]=0,0,IF(Table2[[#This Row],[CATEGORY TTL LOOKUP]]&gt;0,SUM(AB733/AG733)))</f>
        <v>7.7274928719723776E-4</v>
      </c>
      <c r="AI733" s="74" t="str">
        <f>IFERROR(IF(AH733&lt;#REF!,"STRIKE",IF(AH733&gt;=#REF!,"GOOD")),"NO DATA")</f>
        <v>NO DATA</v>
      </c>
      <c r="AJ733" s="75">
        <f>IFERROR(VLOOKUP(K733,'Roll ups'!H:I,2,FALSE),0)</f>
        <v>34230392.709999993</v>
      </c>
      <c r="AK733" s="76">
        <f>IF(Table2[[#This Row],[PRICE TIER LOOKUP]]=0,0,IF(Table2[[#This Row],[PRICE TIER LOOKUP]]&gt;0,SUM(AB733/AJ733)))</f>
        <v>2.8995518935721854E-4</v>
      </c>
      <c r="AL733" s="74" t="e">
        <f>IF(AK733&lt;#REF!,"STRIKE",IF(AK733&gt;=#REF!,"GOOD"))</f>
        <v>#REF!</v>
      </c>
      <c r="AM733" s="75">
        <f>VLOOKUP(H733,'Roll ups'!A:B,2,FALSE)</f>
        <v>325145452.83999985</v>
      </c>
      <c r="AN733" s="77">
        <f t="shared" si="24"/>
        <v>3.0525661402634196E-5</v>
      </c>
      <c r="AO733" s="74" t="str">
        <f>IFERROR(VLOOKUP(Table2[[#This Row],[Product Name]],'Roll ups'!L:P,5,FALSE),"GOOD")</f>
        <v>GOOD</v>
      </c>
      <c r="AP733" s="74">
        <f>Table2[[#This Row],[Retail Dollar Vol Current 12 Mths]]/Table2[[#This Row],[SHELF SALES  LOOKUP]]</f>
        <v>3.0992191070126251E-5</v>
      </c>
      <c r="AQ733" s="69">
        <f t="shared" si="25"/>
        <v>0</v>
      </c>
      <c r="AR73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733" s="69" t="e">
        <f>IF(Table2[[#This Row],[Shelf Dollar Vol Current 12 Mths]]&gt;#REF!,"MEETS $ CRITERIA",IF(Table2[[#This Row],[Shelf Dollar Vol Current 12 Mths]]&lt;#REF!+1,"DOES NOT MEET $ CRITERIA"))</f>
        <v>#REF!</v>
      </c>
      <c r="AT733" s="78"/>
    </row>
    <row r="734" spans="1:46" ht="13.8" x14ac:dyDescent="0.3">
      <c r="A734" s="68" t="s">
        <v>6055</v>
      </c>
      <c r="B734" s="69">
        <v>44282</v>
      </c>
      <c r="C734" s="69">
        <v>253</v>
      </c>
      <c r="D734" s="69" t="s">
        <v>25</v>
      </c>
      <c r="E734" s="70" t="s">
        <v>6313</v>
      </c>
      <c r="F734" s="70"/>
      <c r="G734" s="71" t="s">
        <v>7803</v>
      </c>
      <c r="H734" s="69" t="s">
        <v>6315</v>
      </c>
      <c r="I734" s="68" t="s">
        <v>299</v>
      </c>
      <c r="J734" s="68" t="s">
        <v>299</v>
      </c>
      <c r="K734" s="68" t="s">
        <v>104</v>
      </c>
      <c r="L734" s="68" t="s">
        <v>104</v>
      </c>
      <c r="M734" s="68" t="s">
        <v>299</v>
      </c>
      <c r="N734" s="68" t="s">
        <v>445</v>
      </c>
      <c r="O734" s="68" t="s">
        <v>7804</v>
      </c>
      <c r="P734" s="72" t="s">
        <v>299</v>
      </c>
      <c r="Q734" s="68" t="s">
        <v>55</v>
      </c>
      <c r="R734" s="68" t="s">
        <v>31</v>
      </c>
      <c r="S734" s="68"/>
      <c r="T734" s="68">
        <v>12</v>
      </c>
      <c r="U734" s="68"/>
      <c r="V734" s="68">
        <v>54</v>
      </c>
      <c r="W734" s="68">
        <v>67</v>
      </c>
      <c r="X734" s="68">
        <v>-0.24</v>
      </c>
      <c r="Y734" s="68">
        <v>213</v>
      </c>
      <c r="Z734" s="68">
        <v>280</v>
      </c>
      <c r="AA734" s="68">
        <v>-0.31</v>
      </c>
      <c r="AB734" s="73">
        <v>16467.84</v>
      </c>
      <c r="AC734" s="73">
        <v>21918.959999999999</v>
      </c>
      <c r="AD734" s="73">
        <v>17687.52</v>
      </c>
      <c r="AE734" s="73">
        <v>23222.400000000001</v>
      </c>
      <c r="AF734" s="73"/>
      <c r="AG734" s="73">
        <f>IFERROR(VLOOKUP(J734,'Roll ups'!D:E,2,FALSE),0)</f>
        <v>12844114.079999994</v>
      </c>
      <c r="AH734" s="74">
        <f>IF(Table2[[#This Row],[CATEGORY TTL LOOKUP]]=0,0,IF(Table2[[#This Row],[CATEGORY TTL LOOKUP]]&gt;0,SUM(AB734/AG734)))</f>
        <v>1.282131246844236E-3</v>
      </c>
      <c r="AI734" s="74" t="str">
        <f>IFERROR(IF(AH734&lt;#REF!,"STRIKE",IF(AH734&gt;=#REF!,"GOOD")),"NO DATA")</f>
        <v>NO DATA</v>
      </c>
      <c r="AJ734" s="75">
        <f>IFERROR(VLOOKUP(K734,'Roll ups'!H:I,2,FALSE),0)</f>
        <v>34230392.709999993</v>
      </c>
      <c r="AK734" s="76">
        <f>IF(Table2[[#This Row],[PRICE TIER LOOKUP]]=0,0,IF(Table2[[#This Row],[PRICE TIER LOOKUP]]&gt;0,SUM(AB734/AJ734)))</f>
        <v>4.8108825801432075E-4</v>
      </c>
      <c r="AL734" s="74" t="e">
        <f>IF(AK734&lt;#REF!,"STRIKE",IF(AK734&gt;=#REF!,"GOOD"))</f>
        <v>#REF!</v>
      </c>
      <c r="AM734" s="75">
        <f>VLOOKUP(H734,'Roll ups'!A:B,2,FALSE)</f>
        <v>325145452.83999985</v>
      </c>
      <c r="AN734" s="77">
        <f t="shared" si="24"/>
        <v>5.0647609727156864E-5</v>
      </c>
      <c r="AO734" s="74" t="str">
        <f>IFERROR(VLOOKUP(Table2[[#This Row],[Product Name]],'Roll ups'!L:P,5,FALSE),"GOOD")</f>
        <v>GOOD</v>
      </c>
      <c r="AP734" s="74">
        <f>Table2[[#This Row],[Retail Dollar Vol Current 12 Mths]]/Table2[[#This Row],[SHELF SALES  LOOKUP]]</f>
        <v>5.4398792434301137E-5</v>
      </c>
      <c r="AQ734" s="69">
        <f t="shared" si="25"/>
        <v>0</v>
      </c>
      <c r="AR73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734" s="69" t="e">
        <f>IF(Table2[[#This Row],[Shelf Dollar Vol Current 12 Mths]]&gt;#REF!,"MEETS $ CRITERIA",IF(Table2[[#This Row],[Shelf Dollar Vol Current 12 Mths]]&lt;#REF!+1,"DOES NOT MEET $ CRITERIA"))</f>
        <v>#REF!</v>
      </c>
      <c r="AT734" s="78"/>
    </row>
    <row r="735" spans="1:46" ht="13.8" x14ac:dyDescent="0.3">
      <c r="A735" s="68" t="s">
        <v>5650</v>
      </c>
      <c r="B735" s="69">
        <v>44331</v>
      </c>
      <c r="C735" s="69">
        <v>351</v>
      </c>
      <c r="D735" s="69" t="s">
        <v>25</v>
      </c>
      <c r="E735" s="70" t="s">
        <v>6313</v>
      </c>
      <c r="F735" s="70"/>
      <c r="G735" s="71" t="s">
        <v>7805</v>
      </c>
      <c r="H735" s="69" t="s">
        <v>6315</v>
      </c>
      <c r="I735" s="68" t="s">
        <v>299</v>
      </c>
      <c r="J735" s="68" t="s">
        <v>299</v>
      </c>
      <c r="K735" s="68" t="s">
        <v>104</v>
      </c>
      <c r="L735" s="68" t="s">
        <v>104</v>
      </c>
      <c r="M735" s="68" t="s">
        <v>299</v>
      </c>
      <c r="N735" s="68" t="s">
        <v>184</v>
      </c>
      <c r="O735" s="68" t="s">
        <v>7806</v>
      </c>
      <c r="P735" s="72" t="s">
        <v>299</v>
      </c>
      <c r="Q735" s="68" t="s">
        <v>213</v>
      </c>
      <c r="R735" s="68" t="s">
        <v>6402</v>
      </c>
      <c r="S735" s="68">
        <v>112</v>
      </c>
      <c r="T735" s="68">
        <v>23.75</v>
      </c>
      <c r="U735" s="68">
        <v>0.79</v>
      </c>
      <c r="V735" s="68">
        <v>315.33</v>
      </c>
      <c r="W735" s="68">
        <v>205.17</v>
      </c>
      <c r="X735" s="68">
        <v>0.35</v>
      </c>
      <c r="Y735" s="68">
        <v>1123</v>
      </c>
      <c r="Z735" s="68">
        <v>771.83</v>
      </c>
      <c r="AA735" s="68">
        <v>0.31</v>
      </c>
      <c r="AB735" s="73">
        <v>71519.350000000006</v>
      </c>
      <c r="AC735" s="73">
        <v>47862.239999999998</v>
      </c>
      <c r="AD735" s="73">
        <v>81155.8</v>
      </c>
      <c r="AE735" s="73">
        <v>55087.6</v>
      </c>
      <c r="AF735" s="73"/>
      <c r="AG735" s="73">
        <f>IFERROR(VLOOKUP(J735,'Roll ups'!D:E,2,FALSE),0)</f>
        <v>12844114.079999994</v>
      </c>
      <c r="AH735" s="74">
        <f>IF(Table2[[#This Row],[CATEGORY TTL LOOKUP]]=0,0,IF(Table2[[#This Row],[CATEGORY TTL LOOKUP]]&gt;0,SUM(AB735/AG735)))</f>
        <v>5.5682587023549732E-3</v>
      </c>
      <c r="AI735" s="74" t="str">
        <f>IFERROR(IF(AH735&lt;#REF!,"STRIKE",IF(AH735&gt;=#REF!,"GOOD")),"NO DATA")</f>
        <v>NO DATA</v>
      </c>
      <c r="AJ735" s="75">
        <f>IFERROR(VLOOKUP(K735,'Roll ups'!H:I,2,FALSE),0)</f>
        <v>34230392.709999993</v>
      </c>
      <c r="AK735" s="76">
        <f>IF(Table2[[#This Row],[PRICE TIER LOOKUP]]=0,0,IF(Table2[[#This Row],[PRICE TIER LOOKUP]]&gt;0,SUM(AB735/AJ735)))</f>
        <v>2.0893523076381914E-3</v>
      </c>
      <c r="AL735" s="74" t="e">
        <f>IF(AK735&lt;#REF!,"STRIKE",IF(AK735&gt;=#REF!,"GOOD"))</f>
        <v>#REF!</v>
      </c>
      <c r="AM735" s="75">
        <f>VLOOKUP(H735,'Roll ups'!A:B,2,FALSE)</f>
        <v>325145452.83999985</v>
      </c>
      <c r="AN735" s="77">
        <f t="shared" si="24"/>
        <v>2.1996109548914349E-4</v>
      </c>
      <c r="AO735" s="74" t="str">
        <f>IFERROR(VLOOKUP(Table2[[#This Row],[Product Name]],'Roll ups'!L:P,5,FALSE),"GOOD")</f>
        <v>GOOD</v>
      </c>
      <c r="AP735" s="74">
        <f>Table2[[#This Row],[Retail Dollar Vol Current 12 Mths]]/Table2[[#This Row],[SHELF SALES  LOOKUP]]</f>
        <v>2.4959844676018209E-4</v>
      </c>
      <c r="AQ735" s="69">
        <f t="shared" si="25"/>
        <v>0</v>
      </c>
      <c r="AR73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735" s="69" t="e">
        <f>IF(Table2[[#This Row],[Shelf Dollar Vol Current 12 Mths]]&gt;#REF!,"MEETS $ CRITERIA",IF(Table2[[#This Row],[Shelf Dollar Vol Current 12 Mths]]&lt;#REF!+1,"DOES NOT MEET $ CRITERIA"))</f>
        <v>#REF!</v>
      </c>
      <c r="AT735" s="78"/>
    </row>
    <row r="736" spans="1:46" ht="13.8" x14ac:dyDescent="0.3">
      <c r="A736" s="68" t="s">
        <v>5629</v>
      </c>
      <c r="B736" s="69">
        <v>44333</v>
      </c>
      <c r="C736" s="69">
        <v>279</v>
      </c>
      <c r="D736" s="69" t="s">
        <v>25</v>
      </c>
      <c r="E736" s="70" t="s">
        <v>6313</v>
      </c>
      <c r="F736" s="70"/>
      <c r="G736" s="71" t="s">
        <v>7807</v>
      </c>
      <c r="H736" s="69" t="s">
        <v>6315</v>
      </c>
      <c r="I736" s="68" t="s">
        <v>299</v>
      </c>
      <c r="J736" s="68" t="s">
        <v>299</v>
      </c>
      <c r="K736" s="68" t="s">
        <v>104</v>
      </c>
      <c r="L736" s="68" t="s">
        <v>104</v>
      </c>
      <c r="M736" s="68" t="s">
        <v>299</v>
      </c>
      <c r="N736" s="68" t="s">
        <v>184</v>
      </c>
      <c r="O736" s="68" t="s">
        <v>7808</v>
      </c>
      <c r="P736" s="72" t="s">
        <v>299</v>
      </c>
      <c r="Q736" s="68" t="s">
        <v>213</v>
      </c>
      <c r="R736" s="68" t="s">
        <v>6402</v>
      </c>
      <c r="S736" s="68">
        <v>152</v>
      </c>
      <c r="T736" s="68">
        <v>158.66999999999999</v>
      </c>
      <c r="U736" s="68">
        <v>-0.04</v>
      </c>
      <c r="V736" s="68">
        <v>554.78</v>
      </c>
      <c r="W736" s="68">
        <v>593.27</v>
      </c>
      <c r="X736" s="68">
        <v>-7.0000000000000007E-2</v>
      </c>
      <c r="Y736" s="68">
        <v>1843.23</v>
      </c>
      <c r="Z736" s="68">
        <v>2010.83</v>
      </c>
      <c r="AA736" s="68">
        <v>-0.09</v>
      </c>
      <c r="AB736" s="73">
        <v>107848.32000000001</v>
      </c>
      <c r="AC736" s="73">
        <v>116825.95</v>
      </c>
      <c r="AD736" s="73">
        <v>115169.85</v>
      </c>
      <c r="AE736" s="73">
        <v>127729.95</v>
      </c>
      <c r="AF736" s="73"/>
      <c r="AG736" s="73">
        <f>IFERROR(VLOOKUP(J736,'Roll ups'!D:E,2,FALSE),0)</f>
        <v>12844114.079999994</v>
      </c>
      <c r="AH736" s="74">
        <f>IF(Table2[[#This Row],[CATEGORY TTL LOOKUP]]=0,0,IF(Table2[[#This Row],[CATEGORY TTL LOOKUP]]&gt;0,SUM(AB736/AG736)))</f>
        <v>8.3967114686356054E-3</v>
      </c>
      <c r="AI736" s="74" t="str">
        <f>IFERROR(IF(AH736&lt;#REF!,"STRIKE",IF(AH736&gt;=#REF!,"GOOD")),"NO DATA")</f>
        <v>NO DATA</v>
      </c>
      <c r="AJ736" s="75">
        <f>IFERROR(VLOOKUP(K736,'Roll ups'!H:I,2,FALSE),0)</f>
        <v>34230392.709999993</v>
      </c>
      <c r="AK736" s="76">
        <f>IF(Table2[[#This Row],[PRICE TIER LOOKUP]]=0,0,IF(Table2[[#This Row],[PRICE TIER LOOKUP]]&gt;0,SUM(AB736/AJ736)))</f>
        <v>3.1506597342803324E-3</v>
      </c>
      <c r="AL736" s="74" t="e">
        <f>IF(AK736&lt;#REF!,"STRIKE",IF(AK736&gt;=#REF!,"GOOD"))</f>
        <v>#REF!</v>
      </c>
      <c r="AM736" s="75">
        <f>VLOOKUP(H736,'Roll ups'!A:B,2,FALSE)</f>
        <v>325145452.83999985</v>
      </c>
      <c r="AN736" s="77">
        <f t="shared" si="24"/>
        <v>3.316925365493912E-4</v>
      </c>
      <c r="AO736" s="74" t="str">
        <f>IFERROR(VLOOKUP(Table2[[#This Row],[Product Name]],'Roll ups'!L:P,5,FALSE),"GOOD")</f>
        <v>GOOD</v>
      </c>
      <c r="AP736" s="74">
        <f>Table2[[#This Row],[Retail Dollar Vol Current 12 Mths]]/Table2[[#This Row],[SHELF SALES  LOOKUP]]</f>
        <v>3.5421024342811185E-4</v>
      </c>
      <c r="AQ736" s="69">
        <f t="shared" si="25"/>
        <v>0</v>
      </c>
      <c r="AR73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736" s="69" t="e">
        <f>IF(Table2[[#This Row],[Shelf Dollar Vol Current 12 Mths]]&gt;#REF!,"MEETS $ CRITERIA",IF(Table2[[#This Row],[Shelf Dollar Vol Current 12 Mths]]&lt;#REF!+1,"DOES NOT MEET $ CRITERIA"))</f>
        <v>#REF!</v>
      </c>
      <c r="AT736" s="78"/>
    </row>
    <row r="737" spans="1:46" ht="13.8" x14ac:dyDescent="0.3">
      <c r="A737" s="68" t="s">
        <v>5512</v>
      </c>
      <c r="B737" s="69">
        <v>44340</v>
      </c>
      <c r="C737" s="69">
        <v>304</v>
      </c>
      <c r="D737" s="69" t="s">
        <v>25</v>
      </c>
      <c r="E737" s="70" t="s">
        <v>6313</v>
      </c>
      <c r="F737" s="70"/>
      <c r="G737" s="71" t="s">
        <v>7809</v>
      </c>
      <c r="H737" s="69" t="s">
        <v>6315</v>
      </c>
      <c r="I737" s="68" t="s">
        <v>299</v>
      </c>
      <c r="J737" s="68" t="s">
        <v>299</v>
      </c>
      <c r="K737" s="68" t="s">
        <v>104</v>
      </c>
      <c r="L737" s="68" t="s">
        <v>104</v>
      </c>
      <c r="M737" s="68" t="s">
        <v>299</v>
      </c>
      <c r="N737" s="68" t="s">
        <v>184</v>
      </c>
      <c r="O737" s="68" t="s">
        <v>7810</v>
      </c>
      <c r="P737" s="72" t="s">
        <v>299</v>
      </c>
      <c r="Q737" s="68" t="s">
        <v>213</v>
      </c>
      <c r="R737" s="68" t="s">
        <v>6402</v>
      </c>
      <c r="S737" s="68">
        <v>82</v>
      </c>
      <c r="T737" s="68">
        <v>72.73</v>
      </c>
      <c r="U737" s="68">
        <v>0.11</v>
      </c>
      <c r="V737" s="68">
        <v>430.72</v>
      </c>
      <c r="W737" s="68">
        <v>417.88</v>
      </c>
      <c r="X737" s="68">
        <v>0.03</v>
      </c>
      <c r="Y737" s="68">
        <v>1459.77</v>
      </c>
      <c r="Z737" s="68">
        <v>1548.62</v>
      </c>
      <c r="AA737" s="68">
        <v>-0.06</v>
      </c>
      <c r="AB737" s="73">
        <v>78403.679999999993</v>
      </c>
      <c r="AC737" s="73">
        <v>82392.09</v>
      </c>
      <c r="AD737" s="73">
        <v>91210.05</v>
      </c>
      <c r="AE737" s="73">
        <v>97410.39</v>
      </c>
      <c r="AF737" s="73"/>
      <c r="AG737" s="73">
        <f>IFERROR(VLOOKUP(J737,'Roll ups'!D:E,2,FALSE),0)</f>
        <v>12844114.079999994</v>
      </c>
      <c r="AH737" s="74">
        <f>IF(Table2[[#This Row],[CATEGORY TTL LOOKUP]]=0,0,IF(Table2[[#This Row],[CATEGORY TTL LOOKUP]]&gt;0,SUM(AB737/AG737)))</f>
        <v>6.1042497374018982E-3</v>
      </c>
      <c r="AI737" s="74" t="str">
        <f>IFERROR(IF(AH737&lt;#REF!,"STRIKE",IF(AH737&gt;=#REF!,"GOOD")),"NO DATA")</f>
        <v>NO DATA</v>
      </c>
      <c r="AJ737" s="75">
        <f>IFERROR(VLOOKUP(K737,'Roll ups'!H:I,2,FALSE),0)</f>
        <v>34230392.709999993</v>
      </c>
      <c r="AK737" s="76">
        <f>IF(Table2[[#This Row],[PRICE TIER LOOKUP]]=0,0,IF(Table2[[#This Row],[PRICE TIER LOOKUP]]&gt;0,SUM(AB737/AJ737)))</f>
        <v>2.2904697782533856E-3</v>
      </c>
      <c r="AL737" s="74" t="e">
        <f>IF(AK737&lt;#REF!,"STRIKE",IF(AK737&gt;=#REF!,"GOOD"))</f>
        <v>#REF!</v>
      </c>
      <c r="AM737" s="75">
        <f>VLOOKUP(H737,'Roll ups'!A:B,2,FALSE)</f>
        <v>325145452.83999985</v>
      </c>
      <c r="AN737" s="77">
        <f t="shared" si="24"/>
        <v>2.4113417338357025E-4</v>
      </c>
      <c r="AO737" s="74" t="str">
        <f>IFERROR(VLOOKUP(Table2[[#This Row],[Product Name]],'Roll ups'!L:P,5,FALSE),"GOOD")</f>
        <v>GOOD</v>
      </c>
      <c r="AP737" s="74">
        <f>Table2[[#This Row],[Retail Dollar Vol Current 12 Mths]]/Table2[[#This Row],[SHELF SALES  LOOKUP]]</f>
        <v>2.8052076141099646E-4</v>
      </c>
      <c r="AQ737" s="69">
        <f t="shared" si="25"/>
        <v>0</v>
      </c>
      <c r="AR73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737" s="69" t="e">
        <f>IF(Table2[[#This Row],[Shelf Dollar Vol Current 12 Mths]]&gt;#REF!,"MEETS $ CRITERIA",IF(Table2[[#This Row],[Shelf Dollar Vol Current 12 Mths]]&lt;#REF!+1,"DOES NOT MEET $ CRITERIA"))</f>
        <v>#REF!</v>
      </c>
      <c r="AT737" s="78"/>
    </row>
    <row r="738" spans="1:46" ht="13.8" x14ac:dyDescent="0.3">
      <c r="A738" s="68" t="s">
        <v>5947</v>
      </c>
      <c r="B738" s="69">
        <v>44342</v>
      </c>
      <c r="C738" s="69">
        <v>290</v>
      </c>
      <c r="D738" s="69" t="s">
        <v>25</v>
      </c>
      <c r="E738" s="70" t="s">
        <v>6313</v>
      </c>
      <c r="F738" s="70"/>
      <c r="G738" s="71" t="s">
        <v>7811</v>
      </c>
      <c r="H738" s="69" t="s">
        <v>6315</v>
      </c>
      <c r="I738" s="68" t="s">
        <v>299</v>
      </c>
      <c r="J738" s="68" t="s">
        <v>299</v>
      </c>
      <c r="K738" s="68" t="s">
        <v>104</v>
      </c>
      <c r="L738" s="68" t="s">
        <v>104</v>
      </c>
      <c r="M738" s="68" t="s">
        <v>299</v>
      </c>
      <c r="N738" s="68" t="s">
        <v>184</v>
      </c>
      <c r="O738" s="68" t="s">
        <v>7812</v>
      </c>
      <c r="P738" s="72" t="s">
        <v>299</v>
      </c>
      <c r="Q738" s="68" t="s">
        <v>213</v>
      </c>
      <c r="R738" s="68" t="s">
        <v>6402</v>
      </c>
      <c r="S738" s="68">
        <v>32</v>
      </c>
      <c r="T738" s="68">
        <v>72</v>
      </c>
      <c r="U738" s="68">
        <v>-1.25</v>
      </c>
      <c r="V738" s="68">
        <v>133.41999999999999</v>
      </c>
      <c r="W738" s="68">
        <v>151</v>
      </c>
      <c r="X738" s="68">
        <v>-0.13</v>
      </c>
      <c r="Y738" s="68">
        <v>515.58000000000004</v>
      </c>
      <c r="Z738" s="68">
        <v>536.25</v>
      </c>
      <c r="AA738" s="68">
        <v>-0.04</v>
      </c>
      <c r="AB738" s="73">
        <v>28844.02</v>
      </c>
      <c r="AC738" s="73">
        <v>34150.6</v>
      </c>
      <c r="AD738" s="73">
        <v>33611.620000000003</v>
      </c>
      <c r="AE738" s="73">
        <v>37426.519999999997</v>
      </c>
      <c r="AF738" s="73"/>
      <c r="AG738" s="73">
        <f>IFERROR(VLOOKUP(J738,'Roll ups'!D:E,2,FALSE),0)</f>
        <v>12844114.079999994</v>
      </c>
      <c r="AH738" s="74">
        <f>IF(Table2[[#This Row],[CATEGORY TTL LOOKUP]]=0,0,IF(Table2[[#This Row],[CATEGORY TTL LOOKUP]]&gt;0,SUM(AB738/AG738)))</f>
        <v>2.2456994558242051E-3</v>
      </c>
      <c r="AI738" s="74" t="str">
        <f>IFERROR(IF(AH738&lt;#REF!,"STRIKE",IF(AH738&gt;=#REF!,"GOOD")),"NO DATA")</f>
        <v>NO DATA</v>
      </c>
      <c r="AJ738" s="75">
        <f>IFERROR(VLOOKUP(K738,'Roll ups'!H:I,2,FALSE),0)</f>
        <v>34230392.709999993</v>
      </c>
      <c r="AK738" s="76">
        <f>IF(Table2[[#This Row],[PRICE TIER LOOKUP]]=0,0,IF(Table2[[#This Row],[PRICE TIER LOOKUP]]&gt;0,SUM(AB738/AJ738)))</f>
        <v>8.4264356077847651E-4</v>
      </c>
      <c r="AL738" s="74" t="e">
        <f>IF(AK738&lt;#REF!,"STRIKE",IF(AK738&gt;=#REF!,"GOOD"))</f>
        <v>#REF!</v>
      </c>
      <c r="AM738" s="75">
        <f>VLOOKUP(H738,'Roll ups'!A:B,2,FALSE)</f>
        <v>325145452.83999985</v>
      </c>
      <c r="AN738" s="77">
        <f t="shared" si="24"/>
        <v>8.8711128352127969E-5</v>
      </c>
      <c r="AO738" s="74" t="str">
        <f>IFERROR(VLOOKUP(Table2[[#This Row],[Product Name]],'Roll ups'!L:P,5,FALSE),"GOOD")</f>
        <v>GOOD</v>
      </c>
      <c r="AP738" s="74">
        <f>Table2[[#This Row],[Retail Dollar Vol Current 12 Mths]]/Table2[[#This Row],[SHELF SALES  LOOKUP]]</f>
        <v>1.0337410443977476E-4</v>
      </c>
      <c r="AQ738" s="69">
        <f t="shared" si="25"/>
        <v>0</v>
      </c>
      <c r="AR73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738" s="69" t="e">
        <f>IF(Table2[[#This Row],[Shelf Dollar Vol Current 12 Mths]]&gt;#REF!,"MEETS $ CRITERIA",IF(Table2[[#This Row],[Shelf Dollar Vol Current 12 Mths]]&lt;#REF!+1,"DOES NOT MEET $ CRITERIA"))</f>
        <v>#REF!</v>
      </c>
      <c r="AT738" s="78"/>
    </row>
    <row r="739" spans="1:46" ht="13.8" x14ac:dyDescent="0.3">
      <c r="A739" s="68" t="s">
        <v>5758</v>
      </c>
      <c r="B739" s="69">
        <v>44410</v>
      </c>
      <c r="C739" s="69">
        <v>216</v>
      </c>
      <c r="D739" s="69" t="s">
        <v>25</v>
      </c>
      <c r="E739" s="70" t="s">
        <v>6313</v>
      </c>
      <c r="F739" s="70"/>
      <c r="G739" s="71" t="s">
        <v>7813</v>
      </c>
      <c r="H739" s="69" t="s">
        <v>6315</v>
      </c>
      <c r="I739" s="68" t="s">
        <v>299</v>
      </c>
      <c r="J739" s="68" t="s">
        <v>299</v>
      </c>
      <c r="K739" s="68" t="s">
        <v>104</v>
      </c>
      <c r="L739" s="68" t="s">
        <v>89</v>
      </c>
      <c r="M739" s="68" t="s">
        <v>299</v>
      </c>
      <c r="N739" s="68" t="s">
        <v>184</v>
      </c>
      <c r="O739" s="68" t="s">
        <v>7814</v>
      </c>
      <c r="P739" s="72" t="s">
        <v>299</v>
      </c>
      <c r="Q739" s="68" t="s">
        <v>6387</v>
      </c>
      <c r="R739" s="68" t="s">
        <v>31</v>
      </c>
      <c r="S739" s="68">
        <v>16</v>
      </c>
      <c r="T739" s="68">
        <v>23</v>
      </c>
      <c r="U739" s="68">
        <v>-0.44</v>
      </c>
      <c r="V739" s="68">
        <v>43</v>
      </c>
      <c r="W739" s="68">
        <v>33</v>
      </c>
      <c r="X739" s="68">
        <v>0.23</v>
      </c>
      <c r="Y739" s="68">
        <v>195</v>
      </c>
      <c r="Z739" s="68">
        <v>203</v>
      </c>
      <c r="AA739" s="68">
        <v>-0.04</v>
      </c>
      <c r="AB739" s="73">
        <v>16169.4</v>
      </c>
      <c r="AC739" s="73">
        <v>16930.439999999999</v>
      </c>
      <c r="AD739" s="73">
        <v>16169.4</v>
      </c>
      <c r="AE739" s="73">
        <v>16930.439999999999</v>
      </c>
      <c r="AF739" s="73"/>
      <c r="AG739" s="73">
        <f>IFERROR(VLOOKUP(J739,'Roll ups'!D:E,2,FALSE),0)</f>
        <v>12844114.079999994</v>
      </c>
      <c r="AH739" s="74">
        <f>IF(Table2[[#This Row],[CATEGORY TTL LOOKUP]]=0,0,IF(Table2[[#This Row],[CATEGORY TTL LOOKUP]]&gt;0,SUM(AB739/AG739)))</f>
        <v>1.2588957011194662E-3</v>
      </c>
      <c r="AI739" s="74" t="str">
        <f>IFERROR(IF(AH739&lt;#REF!,"STRIKE",IF(AH739&gt;=#REF!,"GOOD")),"NO DATA")</f>
        <v>NO DATA</v>
      </c>
      <c r="AJ739" s="75">
        <f>IFERROR(VLOOKUP(K739,'Roll ups'!H:I,2,FALSE),0)</f>
        <v>34230392.709999993</v>
      </c>
      <c r="AK739" s="76">
        <f>IF(Table2[[#This Row],[PRICE TIER LOOKUP]]=0,0,IF(Table2[[#This Row],[PRICE TIER LOOKUP]]&gt;0,SUM(AB739/AJ739)))</f>
        <v>4.7236969020446866E-4</v>
      </c>
      <c r="AL739" s="74" t="e">
        <f>IF(AK739&lt;#REF!,"STRIKE",IF(AK739&gt;=#REF!,"GOOD"))</f>
        <v>#REF!</v>
      </c>
      <c r="AM739" s="75">
        <f>VLOOKUP(H739,'Roll ups'!A:B,2,FALSE)</f>
        <v>325145452.83999985</v>
      </c>
      <c r="AN739" s="77">
        <f t="shared" si="24"/>
        <v>4.972974359249848E-5</v>
      </c>
      <c r="AO739" s="74" t="str">
        <f>IFERROR(VLOOKUP(Table2[[#This Row],[Product Name]],'Roll ups'!L:P,5,FALSE),"GOOD")</f>
        <v>GOOD</v>
      </c>
      <c r="AP739" s="74">
        <f>Table2[[#This Row],[Retail Dollar Vol Current 12 Mths]]/Table2[[#This Row],[SHELF SALES  LOOKUP]]</f>
        <v>4.972974359249848E-5</v>
      </c>
      <c r="AQ739" s="69">
        <f t="shared" si="25"/>
        <v>0</v>
      </c>
      <c r="AR73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739" s="69" t="e">
        <f>IF(Table2[[#This Row],[Shelf Dollar Vol Current 12 Mths]]&gt;#REF!,"MEETS $ CRITERIA",IF(Table2[[#This Row],[Shelf Dollar Vol Current 12 Mths]]&lt;#REF!+1,"DOES NOT MEET $ CRITERIA"))</f>
        <v>#REF!</v>
      </c>
      <c r="AT739" s="78"/>
    </row>
    <row r="740" spans="1:46" ht="13.8" x14ac:dyDescent="0.3">
      <c r="A740" s="68" t="s">
        <v>5644</v>
      </c>
      <c r="B740" s="69">
        <v>44412</v>
      </c>
      <c r="C740" s="69">
        <v>224</v>
      </c>
      <c r="D740" s="69" t="s">
        <v>25</v>
      </c>
      <c r="E740" s="70" t="s">
        <v>6313</v>
      </c>
      <c r="F740" s="70"/>
      <c r="G740" s="71" t="s">
        <v>7815</v>
      </c>
      <c r="H740" s="69" t="s">
        <v>6315</v>
      </c>
      <c r="I740" s="68" t="s">
        <v>299</v>
      </c>
      <c r="J740" s="68" t="s">
        <v>299</v>
      </c>
      <c r="K740" s="68" t="s">
        <v>104</v>
      </c>
      <c r="L740" s="68" t="s">
        <v>89</v>
      </c>
      <c r="M740" s="68" t="s">
        <v>299</v>
      </c>
      <c r="N740" s="68" t="s">
        <v>184</v>
      </c>
      <c r="O740" s="68" t="s">
        <v>7816</v>
      </c>
      <c r="P740" s="72" t="s">
        <v>299</v>
      </c>
      <c r="Q740" s="68" t="s">
        <v>6387</v>
      </c>
      <c r="R740" s="68" t="s">
        <v>31</v>
      </c>
      <c r="S740" s="68">
        <v>46</v>
      </c>
      <c r="T740" s="68">
        <v>53.67</v>
      </c>
      <c r="U740" s="68">
        <v>-0.18</v>
      </c>
      <c r="V740" s="68">
        <v>120.18</v>
      </c>
      <c r="W740" s="68">
        <v>124.84</v>
      </c>
      <c r="X740" s="68">
        <v>-0.04</v>
      </c>
      <c r="Y740" s="68">
        <v>501.31</v>
      </c>
      <c r="Z740" s="68">
        <v>633.54999999999995</v>
      </c>
      <c r="AA740" s="68">
        <v>-0.26</v>
      </c>
      <c r="AB740" s="73">
        <v>31709.4</v>
      </c>
      <c r="AC740" s="73">
        <v>40370.129999999997</v>
      </c>
      <c r="AD740" s="73">
        <v>31709.4</v>
      </c>
      <c r="AE740" s="73">
        <v>40370.129999999997</v>
      </c>
      <c r="AF740" s="73"/>
      <c r="AG740" s="73">
        <f>IFERROR(VLOOKUP(J740,'Roll ups'!D:E,2,FALSE),0)</f>
        <v>12844114.079999994</v>
      </c>
      <c r="AH740" s="74">
        <f>IF(Table2[[#This Row],[CATEGORY TTL LOOKUP]]=0,0,IF(Table2[[#This Row],[CATEGORY TTL LOOKUP]]&gt;0,SUM(AB740/AG740)))</f>
        <v>2.4687884117578639E-3</v>
      </c>
      <c r="AI740" s="74" t="str">
        <f>IFERROR(IF(AH740&lt;#REF!,"STRIKE",IF(AH740&gt;=#REF!,"GOOD")),"NO DATA")</f>
        <v>NO DATA</v>
      </c>
      <c r="AJ740" s="75">
        <f>IFERROR(VLOOKUP(K740,'Roll ups'!H:I,2,FALSE),0)</f>
        <v>34230392.709999993</v>
      </c>
      <c r="AK740" s="76">
        <f>IF(Table2[[#This Row],[PRICE TIER LOOKUP]]=0,0,IF(Table2[[#This Row],[PRICE TIER LOOKUP]]&gt;0,SUM(AB740/AJ740)))</f>
        <v>9.2635221186745205E-4</v>
      </c>
      <c r="AL740" s="74" t="e">
        <f>IF(AK740&lt;#REF!,"STRIKE",IF(AK740&gt;=#REF!,"GOOD"))</f>
        <v>#REF!</v>
      </c>
      <c r="AM740" s="75">
        <f>VLOOKUP(H740,'Roll ups'!A:B,2,FALSE)</f>
        <v>325145452.83999985</v>
      </c>
      <c r="AN740" s="77">
        <f t="shared" si="24"/>
        <v>9.7523738139446817E-5</v>
      </c>
      <c r="AO740" s="74" t="str">
        <f>IFERROR(VLOOKUP(Table2[[#This Row],[Product Name]],'Roll ups'!L:P,5,FALSE),"GOOD")</f>
        <v>GOOD</v>
      </c>
      <c r="AP740" s="74">
        <f>Table2[[#This Row],[Retail Dollar Vol Current 12 Mths]]/Table2[[#This Row],[SHELF SALES  LOOKUP]]</f>
        <v>9.7523738139446817E-5</v>
      </c>
      <c r="AQ740" s="69">
        <f t="shared" si="25"/>
        <v>0</v>
      </c>
      <c r="AR74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740" s="69" t="e">
        <f>IF(Table2[[#This Row],[Shelf Dollar Vol Current 12 Mths]]&gt;#REF!,"MEETS $ CRITERIA",IF(Table2[[#This Row],[Shelf Dollar Vol Current 12 Mths]]&lt;#REF!+1,"DOES NOT MEET $ CRITERIA"))</f>
        <v>#REF!</v>
      </c>
      <c r="AT740" s="78"/>
    </row>
    <row r="741" spans="1:46" ht="13.8" x14ac:dyDescent="0.3">
      <c r="A741" s="68" t="s">
        <v>2425</v>
      </c>
      <c r="B741" s="69">
        <v>44436</v>
      </c>
      <c r="C741" s="69">
        <v>287</v>
      </c>
      <c r="D741" s="69" t="s">
        <v>25</v>
      </c>
      <c r="E741" s="70" t="s">
        <v>6313</v>
      </c>
      <c r="F741" s="70"/>
      <c r="G741" s="71" t="s">
        <v>7817</v>
      </c>
      <c r="H741" s="69" t="s">
        <v>6315</v>
      </c>
      <c r="I741" s="68" t="s">
        <v>299</v>
      </c>
      <c r="J741" s="68" t="s">
        <v>299</v>
      </c>
      <c r="K741" s="68" t="s">
        <v>89</v>
      </c>
      <c r="L741" s="68" t="s">
        <v>89</v>
      </c>
      <c r="M741" s="68" t="s">
        <v>299</v>
      </c>
      <c r="N741" s="68" t="s">
        <v>184</v>
      </c>
      <c r="O741" s="68" t="s">
        <v>7818</v>
      </c>
      <c r="P741" s="72" t="s">
        <v>299</v>
      </c>
      <c r="Q741" s="68" t="s">
        <v>6387</v>
      </c>
      <c r="R741" s="68" t="s">
        <v>31</v>
      </c>
      <c r="S741" s="68">
        <v>7</v>
      </c>
      <c r="T741" s="68">
        <v>26</v>
      </c>
      <c r="U741" s="68">
        <v>-2.67</v>
      </c>
      <c r="V741" s="68">
        <v>49.08</v>
      </c>
      <c r="W741" s="68">
        <v>92.5</v>
      </c>
      <c r="X741" s="68">
        <v>-0.88</v>
      </c>
      <c r="Y741" s="68">
        <v>184.67</v>
      </c>
      <c r="Z741" s="68">
        <v>244.5</v>
      </c>
      <c r="AA741" s="68">
        <v>-0.32</v>
      </c>
      <c r="AB741" s="73">
        <v>19563.27</v>
      </c>
      <c r="AC741" s="73">
        <v>26495.88</v>
      </c>
      <c r="AD741" s="73">
        <v>20431.52</v>
      </c>
      <c r="AE741" s="73">
        <v>27130.68</v>
      </c>
      <c r="AF741" s="73"/>
      <c r="AG741" s="73">
        <f>IFERROR(VLOOKUP(J741,'Roll ups'!D:E,2,FALSE),0)</f>
        <v>12844114.079999994</v>
      </c>
      <c r="AH741" s="74">
        <f>IF(Table2[[#This Row],[CATEGORY TTL LOOKUP]]=0,0,IF(Table2[[#This Row],[CATEGORY TTL LOOKUP]]&gt;0,SUM(AB741/AG741)))</f>
        <v>1.5231311305824223E-3</v>
      </c>
      <c r="AI741" s="74" t="str">
        <f>IFERROR(IF(AH741&lt;#REF!,"STRIKE",IF(AH741&gt;=#REF!,"GOOD")),"NO DATA")</f>
        <v>NO DATA</v>
      </c>
      <c r="AJ741" s="75">
        <f>IFERROR(VLOOKUP(K741,'Roll ups'!H:I,2,FALSE),0)</f>
        <v>75793138.070000067</v>
      </c>
      <c r="AK741" s="76">
        <f>IF(Table2[[#This Row],[PRICE TIER LOOKUP]]=0,0,IF(Table2[[#This Row],[PRICE TIER LOOKUP]]&gt;0,SUM(AB741/AJ741)))</f>
        <v>2.5811399947488656E-4</v>
      </c>
      <c r="AL741" s="74" t="e">
        <f>IF(AK741&lt;#REF!,"STRIKE",IF(AK741&gt;=#REF!,"GOOD"))</f>
        <v>#REF!</v>
      </c>
      <c r="AM741" s="75">
        <f>VLOOKUP(H741,'Roll ups'!A:B,2,FALSE)</f>
        <v>325145452.83999985</v>
      </c>
      <c r="AN741" s="77">
        <f t="shared" si="24"/>
        <v>6.0167749015474774E-5</v>
      </c>
      <c r="AO741" s="74" t="str">
        <f>IFERROR(VLOOKUP(Table2[[#This Row],[Product Name]],'Roll ups'!L:P,5,FALSE),"GOOD")</f>
        <v>GOOD</v>
      </c>
      <c r="AP741" s="74">
        <f>Table2[[#This Row],[Retail Dollar Vol Current 12 Mths]]/Table2[[#This Row],[SHELF SALES  LOOKUP]]</f>
        <v>6.2838092372320835E-5</v>
      </c>
      <c r="AQ741" s="69">
        <f t="shared" si="25"/>
        <v>0</v>
      </c>
      <c r="AR74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741" s="69" t="e">
        <f>IF(Table2[[#This Row],[Shelf Dollar Vol Current 12 Mths]]&gt;#REF!,"MEETS $ CRITERIA",IF(Table2[[#This Row],[Shelf Dollar Vol Current 12 Mths]]&lt;#REF!+1,"DOES NOT MEET $ CRITERIA"))</f>
        <v>#REF!</v>
      </c>
      <c r="AT741" s="78"/>
    </row>
    <row r="742" spans="1:46" ht="13.8" x14ac:dyDescent="0.3">
      <c r="A742" s="68" t="s">
        <v>1791</v>
      </c>
      <c r="B742" s="69">
        <v>44476</v>
      </c>
      <c r="C742" s="69">
        <v>526</v>
      </c>
      <c r="D742" s="69" t="s">
        <v>25</v>
      </c>
      <c r="E742" s="70" t="s">
        <v>6313</v>
      </c>
      <c r="F742" s="70"/>
      <c r="G742" s="71" t="s">
        <v>7819</v>
      </c>
      <c r="H742" s="69" t="s">
        <v>6315</v>
      </c>
      <c r="I742" s="68" t="s">
        <v>299</v>
      </c>
      <c r="J742" s="68" t="s">
        <v>299</v>
      </c>
      <c r="K742" s="68" t="s">
        <v>89</v>
      </c>
      <c r="L742" s="68" t="s">
        <v>89</v>
      </c>
      <c r="M742" s="68" t="s">
        <v>299</v>
      </c>
      <c r="N742" s="68" t="s">
        <v>184</v>
      </c>
      <c r="O742" s="68" t="s">
        <v>7820</v>
      </c>
      <c r="P742" s="72" t="s">
        <v>299</v>
      </c>
      <c r="Q742" s="68" t="s">
        <v>6387</v>
      </c>
      <c r="R742" s="68" t="s">
        <v>31</v>
      </c>
      <c r="S742" s="68">
        <v>51</v>
      </c>
      <c r="T742" s="68">
        <v>101.25</v>
      </c>
      <c r="U742" s="68">
        <v>-0.98</v>
      </c>
      <c r="V742" s="68">
        <v>181.17</v>
      </c>
      <c r="W742" s="68">
        <v>206.42</v>
      </c>
      <c r="X742" s="68">
        <v>-0.14000000000000001</v>
      </c>
      <c r="Y742" s="68">
        <v>640.33000000000004</v>
      </c>
      <c r="Z742" s="68">
        <v>791.92</v>
      </c>
      <c r="AA742" s="68">
        <v>-0.24</v>
      </c>
      <c r="AB742" s="73">
        <v>67036.53</v>
      </c>
      <c r="AC742" s="73">
        <v>81893.87</v>
      </c>
      <c r="AD742" s="73">
        <v>70846.48</v>
      </c>
      <c r="AE742" s="73">
        <v>88100</v>
      </c>
      <c r="AF742" s="73"/>
      <c r="AG742" s="73">
        <f>IFERROR(VLOOKUP(J742,'Roll ups'!D:E,2,FALSE),0)</f>
        <v>12844114.079999994</v>
      </c>
      <c r="AH742" s="74">
        <f>IF(Table2[[#This Row],[CATEGORY TTL LOOKUP]]=0,0,IF(Table2[[#This Row],[CATEGORY TTL LOOKUP]]&gt;0,SUM(AB742/AG742)))</f>
        <v>5.2192412479724745E-3</v>
      </c>
      <c r="AI742" s="74" t="str">
        <f>IFERROR(IF(AH742&lt;#REF!,"STRIKE",IF(AH742&gt;=#REF!,"GOOD")),"NO DATA")</f>
        <v>NO DATA</v>
      </c>
      <c r="AJ742" s="75">
        <f>IFERROR(VLOOKUP(K742,'Roll ups'!H:I,2,FALSE),0)</f>
        <v>75793138.070000067</v>
      </c>
      <c r="AK742" s="76">
        <f>IF(Table2[[#This Row],[PRICE TIER LOOKUP]]=0,0,IF(Table2[[#This Row],[PRICE TIER LOOKUP]]&gt;0,SUM(AB742/AJ742)))</f>
        <v>8.8446700726505412E-4</v>
      </c>
      <c r="AL742" s="74" t="e">
        <f>IF(AK742&lt;#REF!,"STRIKE",IF(AK742&gt;=#REF!,"GOOD"))</f>
        <v>#REF!</v>
      </c>
      <c r="AM742" s="75">
        <f>VLOOKUP(H742,'Roll ups'!A:B,2,FALSE)</f>
        <v>325145452.83999985</v>
      </c>
      <c r="AN742" s="77">
        <f t="shared" si="24"/>
        <v>2.0617397356926243E-4</v>
      </c>
      <c r="AO742" s="74" t="str">
        <f>IFERROR(VLOOKUP(Table2[[#This Row],[Product Name]],'Roll ups'!L:P,5,FALSE),"GOOD")</f>
        <v>GOOD</v>
      </c>
      <c r="AP742" s="74">
        <f>Table2[[#This Row],[Retail Dollar Vol Current 12 Mths]]/Table2[[#This Row],[SHELF SALES  LOOKUP]]</f>
        <v>2.1789165243182008E-4</v>
      </c>
      <c r="AQ742" s="69">
        <f t="shared" si="25"/>
        <v>0</v>
      </c>
      <c r="AR74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742" s="69" t="e">
        <f>IF(Table2[[#This Row],[Shelf Dollar Vol Current 12 Mths]]&gt;#REF!,"MEETS $ CRITERIA",IF(Table2[[#This Row],[Shelf Dollar Vol Current 12 Mths]]&lt;#REF!+1,"DOES NOT MEET $ CRITERIA"))</f>
        <v>#REF!</v>
      </c>
      <c r="AT742" s="78"/>
    </row>
    <row r="743" spans="1:46" ht="13.8" x14ac:dyDescent="0.3">
      <c r="A743" s="68" t="s">
        <v>2220</v>
      </c>
      <c r="B743" s="69">
        <v>44477</v>
      </c>
      <c r="C743" s="69">
        <v>164</v>
      </c>
      <c r="D743" s="69" t="s">
        <v>25</v>
      </c>
      <c r="E743" s="70" t="s">
        <v>6313</v>
      </c>
      <c r="F743" s="70"/>
      <c r="G743" s="71" t="s">
        <v>7821</v>
      </c>
      <c r="H743" s="69" t="s">
        <v>6315</v>
      </c>
      <c r="I743" s="68" t="s">
        <v>299</v>
      </c>
      <c r="J743" s="68" t="s">
        <v>299</v>
      </c>
      <c r="K743" s="68" t="s">
        <v>89</v>
      </c>
      <c r="L743" s="68" t="s">
        <v>89</v>
      </c>
      <c r="M743" s="68" t="s">
        <v>299</v>
      </c>
      <c r="N743" s="68" t="s">
        <v>184</v>
      </c>
      <c r="O743" s="68" t="s">
        <v>7822</v>
      </c>
      <c r="P743" s="72" t="s">
        <v>299</v>
      </c>
      <c r="Q743" s="68" t="s">
        <v>6387</v>
      </c>
      <c r="R743" s="68" t="s">
        <v>31</v>
      </c>
      <c r="S743" s="68">
        <v>28</v>
      </c>
      <c r="T743" s="68">
        <v>54.67</v>
      </c>
      <c r="U743" s="68">
        <v>-0.95</v>
      </c>
      <c r="V743" s="68">
        <v>75.11</v>
      </c>
      <c r="W743" s="68">
        <v>105.99</v>
      </c>
      <c r="X743" s="68">
        <v>-0.41</v>
      </c>
      <c r="Y743" s="68">
        <v>314.31</v>
      </c>
      <c r="Z743" s="68">
        <v>399.75</v>
      </c>
      <c r="AA743" s="68">
        <v>-0.27</v>
      </c>
      <c r="AB743" s="73">
        <v>32618.37</v>
      </c>
      <c r="AC743" s="73">
        <v>41939.519999999997</v>
      </c>
      <c r="AD743" s="73">
        <v>32618.37</v>
      </c>
      <c r="AE743" s="73">
        <v>41939.519999999997</v>
      </c>
      <c r="AF743" s="73"/>
      <c r="AG743" s="73">
        <f>IFERROR(VLOOKUP(J743,'Roll ups'!D:E,2,FALSE),0)</f>
        <v>12844114.079999994</v>
      </c>
      <c r="AH743" s="74">
        <f>IF(Table2[[#This Row],[CATEGORY TTL LOOKUP]]=0,0,IF(Table2[[#This Row],[CATEGORY TTL LOOKUP]]&gt;0,SUM(AB743/AG743)))</f>
        <v>2.5395577925293555E-3</v>
      </c>
      <c r="AI743" s="74" t="str">
        <f>IFERROR(IF(AH743&lt;#REF!,"STRIKE",IF(AH743&gt;=#REF!,"GOOD")),"NO DATA")</f>
        <v>NO DATA</v>
      </c>
      <c r="AJ743" s="75">
        <f>IFERROR(VLOOKUP(K743,'Roll ups'!H:I,2,FALSE),0)</f>
        <v>75793138.070000067</v>
      </c>
      <c r="AK743" s="76">
        <f>IF(Table2[[#This Row],[PRICE TIER LOOKUP]]=0,0,IF(Table2[[#This Row],[PRICE TIER LOOKUP]]&gt;0,SUM(AB743/AJ743)))</f>
        <v>4.3036046310517895E-4</v>
      </c>
      <c r="AL743" s="74" t="e">
        <f>IF(AK743&lt;#REF!,"STRIKE",IF(AK743&gt;=#REF!,"GOOD"))</f>
        <v>#REF!</v>
      </c>
      <c r="AM743" s="75">
        <f>VLOOKUP(H743,'Roll ups'!A:B,2,FALSE)</f>
        <v>325145452.83999985</v>
      </c>
      <c r="AN743" s="77">
        <f t="shared" si="24"/>
        <v>1.0031931775484834E-4</v>
      </c>
      <c r="AO743" s="74" t="str">
        <f>IFERROR(VLOOKUP(Table2[[#This Row],[Product Name]],'Roll ups'!L:P,5,FALSE),"GOOD")</f>
        <v>GOOD</v>
      </c>
      <c r="AP743" s="74">
        <f>Table2[[#This Row],[Retail Dollar Vol Current 12 Mths]]/Table2[[#This Row],[SHELF SALES  LOOKUP]]</f>
        <v>1.0031931775484834E-4</v>
      </c>
      <c r="AQ743" s="69">
        <f t="shared" si="25"/>
        <v>0</v>
      </c>
      <c r="AR74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743" s="69" t="e">
        <f>IF(Table2[[#This Row],[Shelf Dollar Vol Current 12 Mths]]&gt;#REF!,"MEETS $ CRITERIA",IF(Table2[[#This Row],[Shelf Dollar Vol Current 12 Mths]]&lt;#REF!+1,"DOES NOT MEET $ CRITERIA"))</f>
        <v>#REF!</v>
      </c>
      <c r="AT743" s="78"/>
    </row>
    <row r="744" spans="1:46" ht="13.8" x14ac:dyDescent="0.3">
      <c r="A744" s="68" t="s">
        <v>1938</v>
      </c>
      <c r="B744" s="69">
        <v>44478</v>
      </c>
      <c r="C744" s="69">
        <v>221</v>
      </c>
      <c r="D744" s="69" t="s">
        <v>25</v>
      </c>
      <c r="E744" s="70" t="s">
        <v>6313</v>
      </c>
      <c r="F744" s="70"/>
      <c r="G744" s="71" t="s">
        <v>7823</v>
      </c>
      <c r="H744" s="69" t="s">
        <v>6315</v>
      </c>
      <c r="I744" s="68" t="s">
        <v>299</v>
      </c>
      <c r="J744" s="68" t="s">
        <v>299</v>
      </c>
      <c r="K744" s="68" t="s">
        <v>89</v>
      </c>
      <c r="L744" s="68" t="s">
        <v>89</v>
      </c>
      <c r="M744" s="68" t="s">
        <v>299</v>
      </c>
      <c r="N744" s="68" t="s">
        <v>184</v>
      </c>
      <c r="O744" s="68" t="s">
        <v>7824</v>
      </c>
      <c r="P744" s="72" t="s">
        <v>299</v>
      </c>
      <c r="Q744" s="68" t="s">
        <v>6387</v>
      </c>
      <c r="R744" s="68" t="s">
        <v>31</v>
      </c>
      <c r="S744" s="68">
        <v>64</v>
      </c>
      <c r="T744" s="68">
        <v>74.67</v>
      </c>
      <c r="U744" s="68">
        <v>-0.16</v>
      </c>
      <c r="V744" s="68">
        <v>150.52000000000001</v>
      </c>
      <c r="W744" s="68">
        <v>166.85</v>
      </c>
      <c r="X744" s="68">
        <v>-0.11</v>
      </c>
      <c r="Y744" s="68">
        <v>512.21</v>
      </c>
      <c r="Z744" s="68">
        <v>465.93</v>
      </c>
      <c r="AA744" s="68">
        <v>0.09</v>
      </c>
      <c r="AB744" s="73">
        <v>38764.559999999998</v>
      </c>
      <c r="AC744" s="73">
        <v>35569.339999999997</v>
      </c>
      <c r="AD744" s="73">
        <v>40510.92</v>
      </c>
      <c r="AE744" s="73">
        <v>36934.06</v>
      </c>
      <c r="AF744" s="73"/>
      <c r="AG744" s="73">
        <f>IFERROR(VLOOKUP(J744,'Roll ups'!D:E,2,FALSE),0)</f>
        <v>12844114.079999994</v>
      </c>
      <c r="AH744" s="74">
        <f>IF(Table2[[#This Row],[CATEGORY TTL LOOKUP]]=0,0,IF(Table2[[#This Row],[CATEGORY TTL LOOKUP]]&gt;0,SUM(AB744/AG744)))</f>
        <v>3.0180797023876961E-3</v>
      </c>
      <c r="AI744" s="74" t="str">
        <f>IFERROR(IF(AH744&lt;#REF!,"STRIKE",IF(AH744&gt;=#REF!,"GOOD")),"NO DATA")</f>
        <v>NO DATA</v>
      </c>
      <c r="AJ744" s="75">
        <f>IFERROR(VLOOKUP(K744,'Roll ups'!H:I,2,FALSE),0)</f>
        <v>75793138.070000067</v>
      </c>
      <c r="AK744" s="76">
        <f>IF(Table2[[#This Row],[PRICE TIER LOOKUP]]=0,0,IF(Table2[[#This Row],[PRICE TIER LOOKUP]]&gt;0,SUM(AB744/AJ744)))</f>
        <v>5.1145210486203011E-4</v>
      </c>
      <c r="AL744" s="74" t="e">
        <f>IF(AK744&lt;#REF!,"STRIKE",IF(AK744&gt;=#REF!,"GOOD"))</f>
        <v>#REF!</v>
      </c>
      <c r="AM744" s="75">
        <f>VLOOKUP(H744,'Roll ups'!A:B,2,FALSE)</f>
        <v>325145452.83999985</v>
      </c>
      <c r="AN744" s="77">
        <f t="shared" si="24"/>
        <v>1.1922221166376135E-4</v>
      </c>
      <c r="AO744" s="74" t="str">
        <f>IFERROR(VLOOKUP(Table2[[#This Row],[Product Name]],'Roll ups'!L:P,5,FALSE),"GOOD")</f>
        <v>GOOD</v>
      </c>
      <c r="AP744" s="74">
        <f>Table2[[#This Row],[Retail Dollar Vol Current 12 Mths]]/Table2[[#This Row],[SHELF SALES  LOOKUP]]</f>
        <v>1.2459322326717245E-4</v>
      </c>
      <c r="AQ744" s="69">
        <f t="shared" si="25"/>
        <v>0</v>
      </c>
      <c r="AR74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744" s="69" t="e">
        <f>IF(Table2[[#This Row],[Shelf Dollar Vol Current 12 Mths]]&gt;#REF!,"MEETS $ CRITERIA",IF(Table2[[#This Row],[Shelf Dollar Vol Current 12 Mths]]&lt;#REF!+1,"DOES NOT MEET $ CRITERIA"))</f>
        <v>#REF!</v>
      </c>
      <c r="AT744" s="78"/>
    </row>
    <row r="745" spans="1:46" ht="13.8" x14ac:dyDescent="0.3">
      <c r="A745" s="68" t="s">
        <v>2347</v>
      </c>
      <c r="B745" s="69">
        <v>44486</v>
      </c>
      <c r="C745" s="69">
        <v>409</v>
      </c>
      <c r="D745" s="69" t="s">
        <v>25</v>
      </c>
      <c r="E745" s="70" t="s">
        <v>6313</v>
      </c>
      <c r="F745" s="70"/>
      <c r="G745" s="71" t="s">
        <v>7825</v>
      </c>
      <c r="H745" s="69" t="s">
        <v>6315</v>
      </c>
      <c r="I745" s="68" t="s">
        <v>299</v>
      </c>
      <c r="J745" s="68" t="s">
        <v>299</v>
      </c>
      <c r="K745" s="68" t="s">
        <v>89</v>
      </c>
      <c r="L745" s="68" t="s">
        <v>89</v>
      </c>
      <c r="M745" s="68" t="s">
        <v>299</v>
      </c>
      <c r="N745" s="68" t="s">
        <v>492</v>
      </c>
      <c r="O745" s="68" t="s">
        <v>7826</v>
      </c>
      <c r="P745" s="72" t="s">
        <v>299</v>
      </c>
      <c r="Q745" s="68" t="s">
        <v>6387</v>
      </c>
      <c r="R745" s="68" t="s">
        <v>31</v>
      </c>
      <c r="S745" s="68">
        <v>29</v>
      </c>
      <c r="T745" s="68">
        <v>64.25</v>
      </c>
      <c r="U745" s="68">
        <v>-1.19</v>
      </c>
      <c r="V745" s="68">
        <v>121.33</v>
      </c>
      <c r="W745" s="68">
        <v>168.25</v>
      </c>
      <c r="X745" s="68">
        <v>-0.39</v>
      </c>
      <c r="Y745" s="68">
        <v>453.25</v>
      </c>
      <c r="Z745" s="68">
        <v>497.42</v>
      </c>
      <c r="AA745" s="68">
        <v>-0.1</v>
      </c>
      <c r="AB745" s="73">
        <v>47415.18</v>
      </c>
      <c r="AC745" s="73">
        <v>52319.75</v>
      </c>
      <c r="AD745" s="73">
        <v>50147.58</v>
      </c>
      <c r="AE745" s="73">
        <v>55245.95</v>
      </c>
      <c r="AF745" s="73"/>
      <c r="AG745" s="73">
        <f>IFERROR(VLOOKUP(J745,'Roll ups'!D:E,2,FALSE),0)</f>
        <v>12844114.079999994</v>
      </c>
      <c r="AH745" s="74">
        <f>IF(Table2[[#This Row],[CATEGORY TTL LOOKUP]]=0,0,IF(Table2[[#This Row],[CATEGORY TTL LOOKUP]]&gt;0,SUM(AB745/AG745)))</f>
        <v>3.6915882017765464E-3</v>
      </c>
      <c r="AI745" s="74" t="str">
        <f>IFERROR(IF(AH745&lt;#REF!,"STRIKE",IF(AH745&gt;=#REF!,"GOOD")),"NO DATA")</f>
        <v>NO DATA</v>
      </c>
      <c r="AJ745" s="75">
        <f>IFERROR(VLOOKUP(K745,'Roll ups'!H:I,2,FALSE),0)</f>
        <v>75793138.070000067</v>
      </c>
      <c r="AK745" s="76">
        <f>IF(Table2[[#This Row],[PRICE TIER LOOKUP]]=0,0,IF(Table2[[#This Row],[PRICE TIER LOOKUP]]&gt;0,SUM(AB745/AJ745)))</f>
        <v>6.2558671150690301E-4</v>
      </c>
      <c r="AL745" s="74" t="e">
        <f>IF(AK745&lt;#REF!,"STRIKE",IF(AK745&gt;=#REF!,"GOOD"))</f>
        <v>#REF!</v>
      </c>
      <c r="AM745" s="75">
        <f>VLOOKUP(H745,'Roll ups'!A:B,2,FALSE)</f>
        <v>325145452.83999985</v>
      </c>
      <c r="AN745" s="77">
        <f t="shared" si="24"/>
        <v>1.4582759680582843E-4</v>
      </c>
      <c r="AO745" s="74" t="str">
        <f>IFERROR(VLOOKUP(Table2[[#This Row],[Product Name]],'Roll ups'!L:P,5,FALSE),"GOOD")</f>
        <v>GOOD</v>
      </c>
      <c r="AP745" s="74">
        <f>Table2[[#This Row],[Retail Dollar Vol Current 12 Mths]]/Table2[[#This Row],[SHELF SALES  LOOKUP]]</f>
        <v>1.5423122040300228E-4</v>
      </c>
      <c r="AQ745" s="69">
        <f t="shared" si="25"/>
        <v>0</v>
      </c>
      <c r="AR74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745" s="69" t="e">
        <f>IF(Table2[[#This Row],[Shelf Dollar Vol Current 12 Mths]]&gt;#REF!,"MEETS $ CRITERIA",IF(Table2[[#This Row],[Shelf Dollar Vol Current 12 Mths]]&lt;#REF!+1,"DOES NOT MEET $ CRITERIA"))</f>
        <v>#REF!</v>
      </c>
      <c r="AT745" s="78"/>
    </row>
    <row r="746" spans="1:46" ht="13.8" x14ac:dyDescent="0.3">
      <c r="A746" s="68" t="s">
        <v>2452</v>
      </c>
      <c r="B746" s="69">
        <v>44488</v>
      </c>
      <c r="C746" s="69">
        <v>183</v>
      </c>
      <c r="D746" s="69" t="s">
        <v>25</v>
      </c>
      <c r="E746" s="70" t="s">
        <v>6313</v>
      </c>
      <c r="F746" s="70"/>
      <c r="G746" s="71" t="s">
        <v>7827</v>
      </c>
      <c r="H746" s="69" t="s">
        <v>6315</v>
      </c>
      <c r="I746" s="68" t="s">
        <v>299</v>
      </c>
      <c r="J746" s="68" t="s">
        <v>299</v>
      </c>
      <c r="K746" s="68" t="s">
        <v>89</v>
      </c>
      <c r="L746" s="68" t="s">
        <v>89</v>
      </c>
      <c r="M746" s="68" t="s">
        <v>299</v>
      </c>
      <c r="N746" s="68" t="s">
        <v>492</v>
      </c>
      <c r="O746" s="68" t="s">
        <v>7828</v>
      </c>
      <c r="P746" s="72" t="s">
        <v>299</v>
      </c>
      <c r="Q746" s="68" t="s">
        <v>6387</v>
      </c>
      <c r="R746" s="68" t="s">
        <v>31</v>
      </c>
      <c r="S746" s="68">
        <v>78</v>
      </c>
      <c r="T746" s="68">
        <v>1.75</v>
      </c>
      <c r="U746" s="68">
        <v>0.98</v>
      </c>
      <c r="V746" s="68">
        <v>134.76</v>
      </c>
      <c r="W746" s="68">
        <v>51.92</v>
      </c>
      <c r="X746" s="68">
        <v>0.61</v>
      </c>
      <c r="Y746" s="68">
        <v>461.65</v>
      </c>
      <c r="Z746" s="68">
        <v>268.55</v>
      </c>
      <c r="AA746" s="68">
        <v>0.42</v>
      </c>
      <c r="AB746" s="73">
        <v>35240.080000000002</v>
      </c>
      <c r="AC746" s="73">
        <v>20731.3</v>
      </c>
      <c r="AD746" s="73">
        <v>36512.120000000003</v>
      </c>
      <c r="AE746" s="73">
        <v>21241.040000000001</v>
      </c>
      <c r="AF746" s="73"/>
      <c r="AG746" s="73">
        <f>IFERROR(VLOOKUP(J746,'Roll ups'!D:E,2,FALSE),0)</f>
        <v>12844114.079999994</v>
      </c>
      <c r="AH746" s="74">
        <f>IF(Table2[[#This Row],[CATEGORY TTL LOOKUP]]=0,0,IF(Table2[[#This Row],[CATEGORY TTL LOOKUP]]&gt;0,SUM(AB746/AG746)))</f>
        <v>2.7436754127615173E-3</v>
      </c>
      <c r="AI746" s="74" t="str">
        <f>IFERROR(IF(AH746&lt;#REF!,"STRIKE",IF(AH746&gt;=#REF!,"GOOD")),"NO DATA")</f>
        <v>NO DATA</v>
      </c>
      <c r="AJ746" s="75">
        <f>IFERROR(VLOOKUP(K746,'Roll ups'!H:I,2,FALSE),0)</f>
        <v>75793138.070000067</v>
      </c>
      <c r="AK746" s="76">
        <f>IF(Table2[[#This Row],[PRICE TIER LOOKUP]]=0,0,IF(Table2[[#This Row],[PRICE TIER LOOKUP]]&gt;0,SUM(AB746/AJ746)))</f>
        <v>4.6495079762304357E-4</v>
      </c>
      <c r="AL746" s="74" t="e">
        <f>IF(AK746&lt;#REF!,"STRIKE",IF(AK746&gt;=#REF!,"GOOD"))</f>
        <v>#REF!</v>
      </c>
      <c r="AM746" s="75">
        <f>VLOOKUP(H746,'Roll ups'!A:B,2,FALSE)</f>
        <v>325145452.83999985</v>
      </c>
      <c r="AN746" s="77">
        <f t="shared" si="24"/>
        <v>1.0838250909614048E-4</v>
      </c>
      <c r="AO746" s="74" t="str">
        <f>IFERROR(VLOOKUP(Table2[[#This Row],[Product Name]],'Roll ups'!L:P,5,FALSE),"GOOD")</f>
        <v>GOOD</v>
      </c>
      <c r="AP746" s="74">
        <f>Table2[[#This Row],[Retail Dollar Vol Current 12 Mths]]/Table2[[#This Row],[SHELF SALES  LOOKUP]]</f>
        <v>1.1229472742455105E-4</v>
      </c>
      <c r="AQ746" s="69">
        <f t="shared" si="25"/>
        <v>0</v>
      </c>
      <c r="AR74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746" s="69" t="e">
        <f>IF(Table2[[#This Row],[Shelf Dollar Vol Current 12 Mths]]&gt;#REF!,"MEETS $ CRITERIA",IF(Table2[[#This Row],[Shelf Dollar Vol Current 12 Mths]]&lt;#REF!+1,"DOES NOT MEET $ CRITERIA"))</f>
        <v>#REF!</v>
      </c>
      <c r="AT746" s="78"/>
    </row>
    <row r="747" spans="1:46" ht="13.8" x14ac:dyDescent="0.3">
      <c r="A747" s="68" t="s">
        <v>2290</v>
      </c>
      <c r="B747" s="69">
        <v>44499</v>
      </c>
      <c r="C747" s="69">
        <v>300</v>
      </c>
      <c r="D747" s="69" t="s">
        <v>25</v>
      </c>
      <c r="E747" s="70" t="s">
        <v>6313</v>
      </c>
      <c r="F747" s="70"/>
      <c r="G747" s="71" t="s">
        <v>7829</v>
      </c>
      <c r="H747" s="69" t="s">
        <v>6315</v>
      </c>
      <c r="I747" s="68" t="s">
        <v>299</v>
      </c>
      <c r="J747" s="68" t="s">
        <v>299</v>
      </c>
      <c r="K747" s="68" t="s">
        <v>89</v>
      </c>
      <c r="L747" s="68" t="s">
        <v>89</v>
      </c>
      <c r="M747" s="68" t="s">
        <v>299</v>
      </c>
      <c r="N747" s="68" t="s">
        <v>184</v>
      </c>
      <c r="O747" s="68" t="s">
        <v>7830</v>
      </c>
      <c r="P747" s="72" t="s">
        <v>299</v>
      </c>
      <c r="Q747" s="68" t="s">
        <v>6387</v>
      </c>
      <c r="R747" s="68" t="s">
        <v>31</v>
      </c>
      <c r="S747" s="68">
        <v>20</v>
      </c>
      <c r="T747" s="68">
        <v>32</v>
      </c>
      <c r="U747" s="68">
        <v>-0.59</v>
      </c>
      <c r="V747" s="68">
        <v>69.17</v>
      </c>
      <c r="W747" s="68">
        <v>82</v>
      </c>
      <c r="X747" s="68">
        <v>-0.19</v>
      </c>
      <c r="Y747" s="68">
        <v>249.25</v>
      </c>
      <c r="Z747" s="68">
        <v>258.33</v>
      </c>
      <c r="AA747" s="68">
        <v>-0.04</v>
      </c>
      <c r="AB747" s="73">
        <v>26726.02</v>
      </c>
      <c r="AC747" s="73">
        <v>28267.72</v>
      </c>
      <c r="AD747" s="73">
        <v>27577.02</v>
      </c>
      <c r="AE747" s="73">
        <v>28695.52</v>
      </c>
      <c r="AF747" s="73"/>
      <c r="AG747" s="73">
        <f>IFERROR(VLOOKUP(J747,'Roll ups'!D:E,2,FALSE),0)</f>
        <v>12844114.079999994</v>
      </c>
      <c r="AH747" s="74">
        <f>IF(Table2[[#This Row],[CATEGORY TTL LOOKUP]]=0,0,IF(Table2[[#This Row],[CATEGORY TTL LOOKUP]]&gt;0,SUM(AB747/AG747)))</f>
        <v>2.0807990207449179E-3</v>
      </c>
      <c r="AI747" s="74" t="str">
        <f>IFERROR(IF(AH747&lt;#REF!,"STRIKE",IF(AH747&gt;=#REF!,"GOOD")),"NO DATA")</f>
        <v>NO DATA</v>
      </c>
      <c r="AJ747" s="75">
        <f>IFERROR(VLOOKUP(K747,'Roll ups'!H:I,2,FALSE),0)</f>
        <v>75793138.070000067</v>
      </c>
      <c r="AK747" s="76">
        <f>IF(Table2[[#This Row],[PRICE TIER LOOKUP]]=0,0,IF(Table2[[#This Row],[PRICE TIER LOOKUP]]&gt;0,SUM(AB747/AJ747)))</f>
        <v>3.5261793719791259E-4</v>
      </c>
      <c r="AL747" s="74" t="e">
        <f>IF(AK747&lt;#REF!,"STRIKE",IF(AK747&gt;=#REF!,"GOOD"))</f>
        <v>#REF!</v>
      </c>
      <c r="AM747" s="75">
        <f>VLOOKUP(H747,'Roll ups'!A:B,2,FALSE)</f>
        <v>325145452.83999985</v>
      </c>
      <c r="AN747" s="77">
        <f t="shared" si="24"/>
        <v>8.2197120601134628E-5</v>
      </c>
      <c r="AO747" s="74" t="str">
        <f>IFERROR(VLOOKUP(Table2[[#This Row],[Product Name]],'Roll ups'!L:P,5,FALSE),"GOOD")</f>
        <v>GOOD</v>
      </c>
      <c r="AP747" s="74">
        <f>Table2[[#This Row],[Retail Dollar Vol Current 12 Mths]]/Table2[[#This Row],[SHELF SALES  LOOKUP]]</f>
        <v>8.4814410778705611E-5</v>
      </c>
      <c r="AQ747" s="69">
        <f t="shared" si="25"/>
        <v>0</v>
      </c>
      <c r="AR74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747" s="69" t="e">
        <f>IF(Table2[[#This Row],[Shelf Dollar Vol Current 12 Mths]]&gt;#REF!,"MEETS $ CRITERIA",IF(Table2[[#This Row],[Shelf Dollar Vol Current 12 Mths]]&lt;#REF!+1,"DOES NOT MEET $ CRITERIA"))</f>
        <v>#REF!</v>
      </c>
      <c r="AT747" s="78"/>
    </row>
    <row r="748" spans="1:46" ht="13.8" x14ac:dyDescent="0.3">
      <c r="A748" s="68" t="s">
        <v>2129</v>
      </c>
      <c r="B748" s="69">
        <v>44506</v>
      </c>
      <c r="C748" s="69">
        <v>372</v>
      </c>
      <c r="D748" s="69" t="s">
        <v>25</v>
      </c>
      <c r="E748" s="70" t="s">
        <v>6313</v>
      </c>
      <c r="F748" s="70"/>
      <c r="G748" s="71" t="s">
        <v>7831</v>
      </c>
      <c r="H748" s="69" t="s">
        <v>6315</v>
      </c>
      <c r="I748" s="68" t="s">
        <v>299</v>
      </c>
      <c r="J748" s="68" t="s">
        <v>299</v>
      </c>
      <c r="K748" s="68" t="s">
        <v>89</v>
      </c>
      <c r="L748" s="68" t="s">
        <v>89</v>
      </c>
      <c r="M748" s="68" t="s">
        <v>299</v>
      </c>
      <c r="N748" s="68" t="s">
        <v>184</v>
      </c>
      <c r="O748" s="68" t="s">
        <v>7832</v>
      </c>
      <c r="P748" s="72" t="s">
        <v>299</v>
      </c>
      <c r="Q748" s="68" t="s">
        <v>6387</v>
      </c>
      <c r="R748" s="68" t="s">
        <v>31</v>
      </c>
      <c r="S748" s="68">
        <v>15</v>
      </c>
      <c r="T748" s="68">
        <v>33</v>
      </c>
      <c r="U748" s="68">
        <v>-1.2</v>
      </c>
      <c r="V748" s="68">
        <v>90</v>
      </c>
      <c r="W748" s="68">
        <v>117</v>
      </c>
      <c r="X748" s="68">
        <v>-0.3</v>
      </c>
      <c r="Y748" s="68">
        <v>356</v>
      </c>
      <c r="Z748" s="68">
        <v>401.08</v>
      </c>
      <c r="AA748" s="68">
        <v>-0.13</v>
      </c>
      <c r="AB748" s="73">
        <v>37635.24</v>
      </c>
      <c r="AC748" s="73">
        <v>43826.79</v>
      </c>
      <c r="AD748" s="73">
        <v>39387.839999999997</v>
      </c>
      <c r="AE748" s="73">
        <v>44571.99</v>
      </c>
      <c r="AF748" s="73"/>
      <c r="AG748" s="73">
        <f>IFERROR(VLOOKUP(J748,'Roll ups'!D:E,2,FALSE),0)</f>
        <v>12844114.079999994</v>
      </c>
      <c r="AH748" s="74">
        <f>IF(Table2[[#This Row],[CATEGORY TTL LOOKUP]]=0,0,IF(Table2[[#This Row],[CATEGORY TTL LOOKUP]]&gt;0,SUM(AB748/AG748)))</f>
        <v>2.9301546035474029E-3</v>
      </c>
      <c r="AI748" s="74" t="str">
        <f>IFERROR(IF(AH748&lt;#REF!,"STRIKE",IF(AH748&gt;=#REF!,"GOOD")),"NO DATA")</f>
        <v>NO DATA</v>
      </c>
      <c r="AJ748" s="75">
        <f>IFERROR(VLOOKUP(K748,'Roll ups'!H:I,2,FALSE),0)</f>
        <v>75793138.070000067</v>
      </c>
      <c r="AK748" s="76">
        <f>IF(Table2[[#This Row],[PRICE TIER LOOKUP]]=0,0,IF(Table2[[#This Row],[PRICE TIER LOOKUP]]&gt;0,SUM(AB748/AJ748)))</f>
        <v>4.9655207527152809E-4</v>
      </c>
      <c r="AL748" s="74" t="e">
        <f>IF(AK748&lt;#REF!,"STRIKE",IF(AK748&gt;=#REF!,"GOOD"))</f>
        <v>#REF!</v>
      </c>
      <c r="AM748" s="75">
        <f>VLOOKUP(H748,'Roll ups'!A:B,2,FALSE)</f>
        <v>325145452.83999985</v>
      </c>
      <c r="AN748" s="77">
        <f t="shared" si="24"/>
        <v>1.1574893534961981E-4</v>
      </c>
      <c r="AO748" s="74" t="str">
        <f>IFERROR(VLOOKUP(Table2[[#This Row],[Product Name]],'Roll ups'!L:P,5,FALSE),"GOOD")</f>
        <v>GOOD</v>
      </c>
      <c r="AP748" s="74">
        <f>Table2[[#This Row],[Retail Dollar Vol Current 12 Mths]]/Table2[[#This Row],[SHELF SALES  LOOKUP]]</f>
        <v>1.2113913836396869E-4</v>
      </c>
      <c r="AQ748" s="69">
        <f t="shared" si="25"/>
        <v>0</v>
      </c>
      <c r="AR74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748" s="69" t="e">
        <f>IF(Table2[[#This Row],[Shelf Dollar Vol Current 12 Mths]]&gt;#REF!,"MEETS $ CRITERIA",IF(Table2[[#This Row],[Shelf Dollar Vol Current 12 Mths]]&lt;#REF!+1,"DOES NOT MEET $ CRITERIA"))</f>
        <v>#REF!</v>
      </c>
      <c r="AT748" s="78"/>
    </row>
    <row r="749" spans="1:46" ht="13.8" x14ac:dyDescent="0.3">
      <c r="A749" s="68" t="s">
        <v>2299</v>
      </c>
      <c r="B749" s="69">
        <v>44516</v>
      </c>
      <c r="C749" s="69">
        <v>456</v>
      </c>
      <c r="D749" s="69" t="s">
        <v>25</v>
      </c>
      <c r="E749" s="70" t="s">
        <v>6313</v>
      </c>
      <c r="F749" s="70"/>
      <c r="G749" s="71" t="s">
        <v>7833</v>
      </c>
      <c r="H749" s="69" t="s">
        <v>6315</v>
      </c>
      <c r="I749" s="68" t="s">
        <v>299</v>
      </c>
      <c r="J749" s="68" t="s">
        <v>299</v>
      </c>
      <c r="K749" s="68" t="s">
        <v>89</v>
      </c>
      <c r="L749" s="68" t="s">
        <v>89</v>
      </c>
      <c r="M749" s="68" t="s">
        <v>299</v>
      </c>
      <c r="N749" s="68" t="s">
        <v>445</v>
      </c>
      <c r="O749" s="68" t="s">
        <v>7834</v>
      </c>
      <c r="P749" s="72" t="s">
        <v>299</v>
      </c>
      <c r="Q749" s="68" t="s">
        <v>6387</v>
      </c>
      <c r="R749" s="68" t="s">
        <v>31</v>
      </c>
      <c r="S749" s="68">
        <v>45</v>
      </c>
      <c r="T749" s="68">
        <v>65</v>
      </c>
      <c r="U749" s="68">
        <v>-0.44</v>
      </c>
      <c r="V749" s="68">
        <v>128.91999999999999</v>
      </c>
      <c r="W749" s="68">
        <v>146.66999999999999</v>
      </c>
      <c r="X749" s="68">
        <v>-0.14000000000000001</v>
      </c>
      <c r="Y749" s="68">
        <v>457.25</v>
      </c>
      <c r="Z749" s="68">
        <v>551.75</v>
      </c>
      <c r="AA749" s="68">
        <v>-0.21</v>
      </c>
      <c r="AB749" s="73">
        <v>48033.69</v>
      </c>
      <c r="AC749" s="73">
        <v>58906.5</v>
      </c>
      <c r="AD749" s="73">
        <v>50590.14</v>
      </c>
      <c r="AE749" s="73">
        <v>61269.8</v>
      </c>
      <c r="AF749" s="73"/>
      <c r="AG749" s="73">
        <f>IFERROR(VLOOKUP(J749,'Roll ups'!D:E,2,FALSE),0)</f>
        <v>12844114.079999994</v>
      </c>
      <c r="AH749" s="74">
        <f>IF(Table2[[#This Row],[CATEGORY TTL LOOKUP]]=0,0,IF(Table2[[#This Row],[CATEGORY TTL LOOKUP]]&gt;0,SUM(AB749/AG749)))</f>
        <v>3.7397433330800828E-3</v>
      </c>
      <c r="AI749" s="74" t="str">
        <f>IFERROR(IF(AH749&lt;#REF!,"STRIKE",IF(AH749&gt;=#REF!,"GOOD")),"NO DATA")</f>
        <v>NO DATA</v>
      </c>
      <c r="AJ749" s="75">
        <f>IFERROR(VLOOKUP(K749,'Roll ups'!H:I,2,FALSE),0)</f>
        <v>75793138.070000067</v>
      </c>
      <c r="AK749" s="76">
        <f>IF(Table2[[#This Row],[PRICE TIER LOOKUP]]=0,0,IF(Table2[[#This Row],[PRICE TIER LOOKUP]]&gt;0,SUM(AB749/AJ749)))</f>
        <v>6.3374721278379649E-4</v>
      </c>
      <c r="AL749" s="74" t="e">
        <f>IF(AK749&lt;#REF!,"STRIKE",IF(AK749&gt;=#REF!,"GOOD"))</f>
        <v>#REF!</v>
      </c>
      <c r="AM749" s="75">
        <f>VLOOKUP(H749,'Roll ups'!A:B,2,FALSE)</f>
        <v>325145452.83999985</v>
      </c>
      <c r="AN749" s="77">
        <f t="shared" si="24"/>
        <v>1.4772985314863622E-4</v>
      </c>
      <c r="AO749" s="74" t="str">
        <f>IFERROR(VLOOKUP(Table2[[#This Row],[Product Name]],'Roll ups'!L:P,5,FALSE),"GOOD")</f>
        <v>GOOD</v>
      </c>
      <c r="AP749" s="74">
        <f>Table2[[#This Row],[Retail Dollar Vol Current 12 Mths]]/Table2[[#This Row],[SHELF SALES  LOOKUP]]</f>
        <v>1.5559233431720418E-4</v>
      </c>
      <c r="AQ749" s="69">
        <f t="shared" si="25"/>
        <v>0</v>
      </c>
      <c r="AR74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749" s="69" t="e">
        <f>IF(Table2[[#This Row],[Shelf Dollar Vol Current 12 Mths]]&gt;#REF!,"MEETS $ CRITERIA",IF(Table2[[#This Row],[Shelf Dollar Vol Current 12 Mths]]&lt;#REF!+1,"DOES NOT MEET $ CRITERIA"))</f>
        <v>#REF!</v>
      </c>
      <c r="AT749" s="78"/>
    </row>
    <row r="750" spans="1:46" ht="13.8" x14ac:dyDescent="0.3">
      <c r="A750" s="68" t="s">
        <v>2437</v>
      </c>
      <c r="B750" s="69">
        <v>44518</v>
      </c>
      <c r="C750" s="69">
        <v>211</v>
      </c>
      <c r="D750" s="69" t="s">
        <v>25</v>
      </c>
      <c r="E750" s="70" t="s">
        <v>6313</v>
      </c>
      <c r="F750" s="70"/>
      <c r="G750" s="71" t="s">
        <v>7835</v>
      </c>
      <c r="H750" s="69" t="s">
        <v>6315</v>
      </c>
      <c r="I750" s="68" t="s">
        <v>299</v>
      </c>
      <c r="J750" s="68" t="s">
        <v>299</v>
      </c>
      <c r="K750" s="68" t="s">
        <v>89</v>
      </c>
      <c r="L750" s="68" t="s">
        <v>89</v>
      </c>
      <c r="M750" s="68" t="s">
        <v>299</v>
      </c>
      <c r="N750" s="68" t="s">
        <v>445</v>
      </c>
      <c r="O750" s="68" t="s">
        <v>7836</v>
      </c>
      <c r="P750" s="72" t="s">
        <v>299</v>
      </c>
      <c r="Q750" s="68" t="s">
        <v>6387</v>
      </c>
      <c r="R750" s="68" t="s">
        <v>31</v>
      </c>
      <c r="S750" s="68">
        <v>136</v>
      </c>
      <c r="T750" s="68">
        <v>101.51</v>
      </c>
      <c r="U750" s="68">
        <v>0.25</v>
      </c>
      <c r="V750" s="68">
        <v>311.91000000000003</v>
      </c>
      <c r="W750" s="68">
        <v>276.89999999999998</v>
      </c>
      <c r="X750" s="68">
        <v>0.11</v>
      </c>
      <c r="Y750" s="68">
        <v>1003.01</v>
      </c>
      <c r="Z750" s="68">
        <v>1006.5</v>
      </c>
      <c r="AA750" s="68">
        <v>0</v>
      </c>
      <c r="AB750" s="73">
        <v>76598.080000000002</v>
      </c>
      <c r="AC750" s="73">
        <v>78083.259999999995</v>
      </c>
      <c r="AD750" s="73">
        <v>79330.039999999994</v>
      </c>
      <c r="AE750" s="73">
        <v>80019.740000000005</v>
      </c>
      <c r="AF750" s="73"/>
      <c r="AG750" s="73">
        <f>IFERROR(VLOOKUP(J750,'Roll ups'!D:E,2,FALSE),0)</f>
        <v>12844114.079999994</v>
      </c>
      <c r="AH750" s="74">
        <f>IF(Table2[[#This Row],[CATEGORY TTL LOOKUP]]=0,0,IF(Table2[[#This Row],[CATEGORY TTL LOOKUP]]&gt;0,SUM(AB750/AG750)))</f>
        <v>5.9636717272134382E-3</v>
      </c>
      <c r="AI750" s="74" t="str">
        <f>IFERROR(IF(AH750&lt;#REF!,"STRIKE",IF(AH750&gt;=#REF!,"GOOD")),"NO DATA")</f>
        <v>NO DATA</v>
      </c>
      <c r="AJ750" s="75">
        <f>IFERROR(VLOOKUP(K750,'Roll ups'!H:I,2,FALSE),0)</f>
        <v>75793138.070000067</v>
      </c>
      <c r="AK750" s="76">
        <f>IF(Table2[[#This Row],[PRICE TIER LOOKUP]]=0,0,IF(Table2[[#This Row],[PRICE TIER LOOKUP]]&gt;0,SUM(AB750/AJ750)))</f>
        <v>1.0106202480923341E-3</v>
      </c>
      <c r="AL750" s="74" t="e">
        <f>IF(AK750&lt;#REF!,"STRIKE",IF(AK750&gt;=#REF!,"GOOD"))</f>
        <v>#REF!</v>
      </c>
      <c r="AM750" s="75">
        <f>VLOOKUP(H750,'Roll ups'!A:B,2,FALSE)</f>
        <v>325145452.83999985</v>
      </c>
      <c r="AN750" s="77">
        <f t="shared" si="24"/>
        <v>2.3558096639811533E-4</v>
      </c>
      <c r="AO750" s="74" t="str">
        <f>IFERROR(VLOOKUP(Table2[[#This Row],[Product Name]],'Roll ups'!L:P,5,FALSE),"GOOD")</f>
        <v>GOOD</v>
      </c>
      <c r="AP750" s="74">
        <f>Table2[[#This Row],[Retail Dollar Vol Current 12 Mths]]/Table2[[#This Row],[SHELF SALES  LOOKUP]]</f>
        <v>2.4398323675477431E-4</v>
      </c>
      <c r="AQ750" s="69">
        <f t="shared" si="25"/>
        <v>0</v>
      </c>
      <c r="AR75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750" s="69" t="e">
        <f>IF(Table2[[#This Row],[Shelf Dollar Vol Current 12 Mths]]&gt;#REF!,"MEETS $ CRITERIA",IF(Table2[[#This Row],[Shelf Dollar Vol Current 12 Mths]]&lt;#REF!+1,"DOES NOT MEET $ CRITERIA"))</f>
        <v>#REF!</v>
      </c>
      <c r="AT750" s="78"/>
    </row>
    <row r="751" spans="1:46" ht="13.8" x14ac:dyDescent="0.3">
      <c r="A751" s="68" t="s">
        <v>2479</v>
      </c>
      <c r="B751" s="69">
        <v>44520</v>
      </c>
      <c r="C751" s="69">
        <v>255</v>
      </c>
      <c r="D751" s="69" t="s">
        <v>25</v>
      </c>
      <c r="E751" s="70" t="s">
        <v>6313</v>
      </c>
      <c r="F751" s="70"/>
      <c r="G751" s="71" t="s">
        <v>7837</v>
      </c>
      <c r="H751" s="69" t="s">
        <v>6315</v>
      </c>
      <c r="I751" s="68" t="s">
        <v>299</v>
      </c>
      <c r="J751" s="68" t="s">
        <v>299</v>
      </c>
      <c r="K751" s="68" t="s">
        <v>89</v>
      </c>
      <c r="L751" s="68" t="s">
        <v>89</v>
      </c>
      <c r="M751" s="68" t="s">
        <v>299</v>
      </c>
      <c r="N751" s="68" t="s">
        <v>184</v>
      </c>
      <c r="O751" s="68" t="s">
        <v>7838</v>
      </c>
      <c r="P751" s="72" t="s">
        <v>299</v>
      </c>
      <c r="Q751" s="68" t="s">
        <v>6387</v>
      </c>
      <c r="R751" s="68" t="s">
        <v>31</v>
      </c>
      <c r="S751" s="68">
        <v>18</v>
      </c>
      <c r="T751" s="68">
        <v>13</v>
      </c>
      <c r="U751" s="68">
        <v>0.28000000000000003</v>
      </c>
      <c r="V751" s="68">
        <v>60</v>
      </c>
      <c r="W751" s="68">
        <v>54</v>
      </c>
      <c r="X751" s="68">
        <v>0.1</v>
      </c>
      <c r="Y751" s="68">
        <v>213</v>
      </c>
      <c r="Z751" s="68">
        <v>172.67</v>
      </c>
      <c r="AA751" s="68">
        <v>0.19</v>
      </c>
      <c r="AB751" s="73">
        <v>22586.52</v>
      </c>
      <c r="AC751" s="73">
        <v>19180.400000000001</v>
      </c>
      <c r="AD751" s="73">
        <v>23566.32</v>
      </c>
      <c r="AE751" s="73">
        <v>19180.400000000001</v>
      </c>
      <c r="AF751" s="73"/>
      <c r="AG751" s="73">
        <f>IFERROR(VLOOKUP(J751,'Roll ups'!D:E,2,FALSE),0)</f>
        <v>12844114.079999994</v>
      </c>
      <c r="AH751" s="74">
        <f>IF(Table2[[#This Row],[CATEGORY TTL LOOKUP]]=0,0,IF(Table2[[#This Row],[CATEGORY TTL LOOKUP]]&gt;0,SUM(AB751/AG751)))</f>
        <v>1.7585113196067167E-3</v>
      </c>
      <c r="AI751" s="74" t="str">
        <f>IFERROR(IF(AH751&lt;#REF!,"STRIKE",IF(AH751&gt;=#REF!,"GOOD")),"NO DATA")</f>
        <v>NO DATA</v>
      </c>
      <c r="AJ751" s="75">
        <f>IFERROR(VLOOKUP(K751,'Roll ups'!H:I,2,FALSE),0)</f>
        <v>75793138.070000067</v>
      </c>
      <c r="AK751" s="76">
        <f>IF(Table2[[#This Row],[PRICE TIER LOOKUP]]=0,0,IF(Table2[[#This Row],[PRICE TIER LOOKUP]]&gt;0,SUM(AB751/AJ751)))</f>
        <v>2.9800217506682238E-4</v>
      </c>
      <c r="AL751" s="74" t="e">
        <f>IF(AK751&lt;#REF!,"STRIKE",IF(AK751&gt;=#REF!,"GOOD"))</f>
        <v>#REF!</v>
      </c>
      <c r="AM751" s="75">
        <f>VLOOKUP(H751,'Roll ups'!A:B,2,FALSE)</f>
        <v>325145452.83999985</v>
      </c>
      <c r="AN751" s="77">
        <f t="shared" si="24"/>
        <v>6.9465895348425961E-5</v>
      </c>
      <c r="AO751" s="74" t="str">
        <f>IFERROR(VLOOKUP(Table2[[#This Row],[Product Name]],'Roll ups'!L:P,5,FALSE),"GOOD")</f>
        <v>GOOD</v>
      </c>
      <c r="AP751" s="74">
        <f>Table2[[#This Row],[Retail Dollar Vol Current 12 Mths]]/Table2[[#This Row],[SHELF SALES  LOOKUP]]</f>
        <v>7.2479315931250936E-5</v>
      </c>
      <c r="AQ751" s="69">
        <f t="shared" si="25"/>
        <v>0</v>
      </c>
      <c r="AR75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751" s="69" t="e">
        <f>IF(Table2[[#This Row],[Shelf Dollar Vol Current 12 Mths]]&gt;#REF!,"MEETS $ CRITERIA",IF(Table2[[#This Row],[Shelf Dollar Vol Current 12 Mths]]&lt;#REF!+1,"DOES NOT MEET $ CRITERIA"))</f>
        <v>#REF!</v>
      </c>
      <c r="AT751" s="78"/>
    </row>
    <row r="752" spans="1:46" ht="13.8" x14ac:dyDescent="0.3">
      <c r="A752" s="68" t="s">
        <v>3957</v>
      </c>
      <c r="B752" s="69">
        <v>44557</v>
      </c>
      <c r="C752" s="69">
        <v>213</v>
      </c>
      <c r="D752" s="69" t="s">
        <v>25</v>
      </c>
      <c r="E752" s="70" t="s">
        <v>6313</v>
      </c>
      <c r="F752" s="70"/>
      <c r="G752" s="71" t="s">
        <v>7839</v>
      </c>
      <c r="H752" s="69" t="s">
        <v>6315</v>
      </c>
      <c r="I752" s="68" t="s">
        <v>299</v>
      </c>
      <c r="J752" s="68" t="s">
        <v>299</v>
      </c>
      <c r="K752" s="68" t="s">
        <v>89</v>
      </c>
      <c r="L752" s="68" t="s">
        <v>89</v>
      </c>
      <c r="M752" s="68" t="s">
        <v>299</v>
      </c>
      <c r="N752" s="68" t="s">
        <v>184</v>
      </c>
      <c r="O752" s="68" t="s">
        <v>7840</v>
      </c>
      <c r="P752" s="72" t="s">
        <v>299</v>
      </c>
      <c r="Q752" s="68" t="s">
        <v>6387</v>
      </c>
      <c r="R752" s="68" t="s">
        <v>31</v>
      </c>
      <c r="S752" s="68">
        <v>10</v>
      </c>
      <c r="T752" s="68">
        <v>24</v>
      </c>
      <c r="U752" s="68">
        <v>-1.4</v>
      </c>
      <c r="V752" s="68">
        <v>56.25</v>
      </c>
      <c r="W752" s="68">
        <v>79.08</v>
      </c>
      <c r="X752" s="68">
        <v>-0.41</v>
      </c>
      <c r="Y752" s="68">
        <v>214.25</v>
      </c>
      <c r="Z752" s="68">
        <v>234.42</v>
      </c>
      <c r="AA752" s="68">
        <v>-0.09</v>
      </c>
      <c r="AB752" s="73">
        <v>22544.27</v>
      </c>
      <c r="AC752" s="73">
        <v>25470.98</v>
      </c>
      <c r="AD752" s="73">
        <v>23704.62</v>
      </c>
      <c r="AE752" s="73">
        <v>26022.98</v>
      </c>
      <c r="AF752" s="73"/>
      <c r="AG752" s="73">
        <f>IFERROR(VLOOKUP(J752,'Roll ups'!D:E,2,FALSE),0)</f>
        <v>12844114.079999994</v>
      </c>
      <c r="AH752" s="74">
        <f>IF(Table2[[#This Row],[CATEGORY TTL LOOKUP]]=0,0,IF(Table2[[#This Row],[CATEGORY TTL LOOKUP]]&gt;0,SUM(AB752/AG752)))</f>
        <v>1.7552218751392475E-3</v>
      </c>
      <c r="AI752" s="74" t="str">
        <f>IFERROR(IF(AH752&lt;#REF!,"STRIKE",IF(AH752&gt;=#REF!,"GOOD")),"NO DATA")</f>
        <v>NO DATA</v>
      </c>
      <c r="AJ752" s="75">
        <f>IFERROR(VLOOKUP(K752,'Roll ups'!H:I,2,FALSE),0)</f>
        <v>75793138.070000067</v>
      </c>
      <c r="AK752" s="76">
        <f>IF(Table2[[#This Row],[PRICE TIER LOOKUP]]=0,0,IF(Table2[[#This Row],[PRICE TIER LOOKUP]]&gt;0,SUM(AB752/AJ752)))</f>
        <v>2.9744473674092831E-4</v>
      </c>
      <c r="AL752" s="74" t="e">
        <f>IF(AK752&lt;#REF!,"STRIKE",IF(AK752&gt;=#REF!,"GOOD"))</f>
        <v>#REF!</v>
      </c>
      <c r="AM752" s="75">
        <f>VLOOKUP(H752,'Roll ups'!A:B,2,FALSE)</f>
        <v>325145452.83999985</v>
      </c>
      <c r="AN752" s="77">
        <f t="shared" si="24"/>
        <v>6.9335953503534808E-5</v>
      </c>
      <c r="AO752" s="74" t="str">
        <f>IFERROR(VLOOKUP(Table2[[#This Row],[Product Name]],'Roll ups'!L:P,5,FALSE),"GOOD")</f>
        <v>GOOD</v>
      </c>
      <c r="AP752" s="74">
        <f>Table2[[#This Row],[Retail Dollar Vol Current 12 Mths]]/Table2[[#This Row],[SHELF SALES  LOOKUP]]</f>
        <v>7.2904664029439025E-5</v>
      </c>
      <c r="AQ752" s="69">
        <f t="shared" si="25"/>
        <v>0</v>
      </c>
      <c r="AR75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752" s="69" t="e">
        <f>IF(Table2[[#This Row],[Shelf Dollar Vol Current 12 Mths]]&gt;#REF!,"MEETS $ CRITERIA",IF(Table2[[#This Row],[Shelf Dollar Vol Current 12 Mths]]&lt;#REF!+1,"DOES NOT MEET $ CRITERIA"))</f>
        <v>#REF!</v>
      </c>
      <c r="AT752" s="78"/>
    </row>
    <row r="753" spans="1:46" ht="13.8" x14ac:dyDescent="0.3">
      <c r="A753" s="68" t="s">
        <v>2530</v>
      </c>
      <c r="B753" s="69">
        <v>44568</v>
      </c>
      <c r="C753" s="69">
        <v>285</v>
      </c>
      <c r="D753" s="69" t="s">
        <v>25</v>
      </c>
      <c r="E753" s="70" t="s">
        <v>6313</v>
      </c>
      <c r="F753" s="70"/>
      <c r="G753" s="71" t="s">
        <v>7841</v>
      </c>
      <c r="H753" s="69" t="s">
        <v>6315</v>
      </c>
      <c r="I753" s="68" t="s">
        <v>299</v>
      </c>
      <c r="J753" s="68" t="s">
        <v>299</v>
      </c>
      <c r="K753" s="68" t="s">
        <v>89</v>
      </c>
      <c r="L753" s="68" t="s">
        <v>89</v>
      </c>
      <c r="M753" s="68" t="s">
        <v>299</v>
      </c>
      <c r="N753" s="68" t="s">
        <v>184</v>
      </c>
      <c r="O753" s="68" t="s">
        <v>7842</v>
      </c>
      <c r="P753" s="72" t="s">
        <v>299</v>
      </c>
      <c r="Q753" s="68" t="s">
        <v>6387</v>
      </c>
      <c r="R753" s="68" t="s">
        <v>31</v>
      </c>
      <c r="S753" s="68">
        <v>8</v>
      </c>
      <c r="T753" s="68">
        <v>23</v>
      </c>
      <c r="U753" s="68">
        <v>-1.88</v>
      </c>
      <c r="V753" s="68">
        <v>57.75</v>
      </c>
      <c r="W753" s="68">
        <v>92</v>
      </c>
      <c r="X753" s="68">
        <v>-0.59</v>
      </c>
      <c r="Y753" s="68">
        <v>200.25</v>
      </c>
      <c r="Z753" s="68">
        <v>203.92</v>
      </c>
      <c r="AA753" s="68">
        <v>-0.02</v>
      </c>
      <c r="AB753" s="73">
        <v>20990.71</v>
      </c>
      <c r="AC753" s="73">
        <v>22005.14</v>
      </c>
      <c r="AD753" s="73">
        <v>22155.66</v>
      </c>
      <c r="AE753" s="73">
        <v>22653.74</v>
      </c>
      <c r="AF753" s="73"/>
      <c r="AG753" s="73">
        <f>IFERROR(VLOOKUP(J753,'Roll ups'!D:E,2,FALSE),0)</f>
        <v>12844114.079999994</v>
      </c>
      <c r="AH753" s="74">
        <f>IF(Table2[[#This Row],[CATEGORY TTL LOOKUP]]=0,0,IF(Table2[[#This Row],[CATEGORY TTL LOOKUP]]&gt;0,SUM(AB753/AG753)))</f>
        <v>1.6342668610118734E-3</v>
      </c>
      <c r="AI753" s="74" t="str">
        <f>IFERROR(IF(AH753&lt;#REF!,"STRIKE",IF(AH753&gt;=#REF!,"GOOD")),"NO DATA")</f>
        <v>NO DATA</v>
      </c>
      <c r="AJ753" s="75">
        <f>IFERROR(VLOOKUP(K753,'Roll ups'!H:I,2,FALSE),0)</f>
        <v>75793138.070000067</v>
      </c>
      <c r="AK753" s="76">
        <f>IF(Table2[[#This Row],[PRICE TIER LOOKUP]]=0,0,IF(Table2[[#This Row],[PRICE TIER LOOKUP]]&gt;0,SUM(AB753/AJ753)))</f>
        <v>2.7694736666812326E-4</v>
      </c>
      <c r="AL753" s="74" t="e">
        <f>IF(AK753&lt;#REF!,"STRIKE",IF(AK753&gt;=#REF!,"GOOD"))</f>
        <v>#REF!</v>
      </c>
      <c r="AM753" s="75">
        <f>VLOOKUP(H753,'Roll ups'!A:B,2,FALSE)</f>
        <v>325145452.83999985</v>
      </c>
      <c r="AN753" s="77">
        <f t="shared" si="24"/>
        <v>6.455790728935481E-5</v>
      </c>
      <c r="AO753" s="74" t="str">
        <f>IFERROR(VLOOKUP(Table2[[#This Row],[Product Name]],'Roll ups'!L:P,5,FALSE),"GOOD")</f>
        <v>GOOD</v>
      </c>
      <c r="AP753" s="74">
        <f>Table2[[#This Row],[Retail Dollar Vol Current 12 Mths]]/Table2[[#This Row],[SHELF SALES  LOOKUP]]</f>
        <v>6.814076532973239E-5</v>
      </c>
      <c r="AQ753" s="69">
        <f t="shared" si="25"/>
        <v>0</v>
      </c>
      <c r="AR75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753" s="69" t="e">
        <f>IF(Table2[[#This Row],[Shelf Dollar Vol Current 12 Mths]]&gt;#REF!,"MEETS $ CRITERIA",IF(Table2[[#This Row],[Shelf Dollar Vol Current 12 Mths]]&lt;#REF!+1,"DOES NOT MEET $ CRITERIA"))</f>
        <v>#REF!</v>
      </c>
      <c r="AT753" s="78"/>
    </row>
    <row r="754" spans="1:46" ht="13.8" x14ac:dyDescent="0.3">
      <c r="A754" s="68" t="s">
        <v>5596</v>
      </c>
      <c r="B754" s="69">
        <v>45068</v>
      </c>
      <c r="C754" s="69">
        <v>234</v>
      </c>
      <c r="D754" s="69" t="s">
        <v>25</v>
      </c>
      <c r="E754" s="70" t="s">
        <v>6313</v>
      </c>
      <c r="F754" s="70"/>
      <c r="G754" s="71" t="s">
        <v>7843</v>
      </c>
      <c r="H754" s="69" t="s">
        <v>6315</v>
      </c>
      <c r="I754" s="68" t="s">
        <v>299</v>
      </c>
      <c r="J754" s="68" t="s">
        <v>299</v>
      </c>
      <c r="K754" s="68" t="s">
        <v>104</v>
      </c>
      <c r="L754" s="68" t="s">
        <v>104</v>
      </c>
      <c r="M754" s="68" t="s">
        <v>299</v>
      </c>
      <c r="N754" s="68" t="s">
        <v>317</v>
      </c>
      <c r="O754" s="68" t="s">
        <v>7844</v>
      </c>
      <c r="P754" s="72" t="s">
        <v>299</v>
      </c>
      <c r="Q754" s="68" t="s">
        <v>421</v>
      </c>
      <c r="R754" s="68" t="s">
        <v>60</v>
      </c>
      <c r="S754" s="68">
        <v>32</v>
      </c>
      <c r="T754" s="68">
        <v>28</v>
      </c>
      <c r="U754" s="68">
        <v>0.11</v>
      </c>
      <c r="V754" s="68">
        <v>103.85</v>
      </c>
      <c r="W754" s="68">
        <v>141.18</v>
      </c>
      <c r="X754" s="68">
        <v>-0.36</v>
      </c>
      <c r="Y754" s="68">
        <v>396.9</v>
      </c>
      <c r="Z754" s="68">
        <v>628.69000000000005</v>
      </c>
      <c r="AA754" s="68">
        <v>-0.57999999999999996</v>
      </c>
      <c r="AB754" s="73">
        <v>30145.57</v>
      </c>
      <c r="AC754" s="73">
        <v>46058.03</v>
      </c>
      <c r="AD754" s="73">
        <v>30145.57</v>
      </c>
      <c r="AE754" s="73">
        <v>46904.03</v>
      </c>
      <c r="AF754" s="73"/>
      <c r="AG754" s="73">
        <f>IFERROR(VLOOKUP(J754,'Roll ups'!D:E,2,FALSE),0)</f>
        <v>12844114.079999994</v>
      </c>
      <c r="AH754" s="74">
        <f>IF(Table2[[#This Row],[CATEGORY TTL LOOKUP]]=0,0,IF(Table2[[#This Row],[CATEGORY TTL LOOKUP]]&gt;0,SUM(AB754/AG754)))</f>
        <v>2.3470338095907049E-3</v>
      </c>
      <c r="AI754" s="74" t="str">
        <f>IFERROR(IF(AH754&lt;#REF!,"STRIKE",IF(AH754&gt;=#REF!,"GOOD")),"NO DATA")</f>
        <v>NO DATA</v>
      </c>
      <c r="AJ754" s="75">
        <f>IFERROR(VLOOKUP(K754,'Roll ups'!H:I,2,FALSE),0)</f>
        <v>34230392.709999993</v>
      </c>
      <c r="AK754" s="76">
        <f>IF(Table2[[#This Row],[PRICE TIER LOOKUP]]=0,0,IF(Table2[[#This Row],[PRICE TIER LOOKUP]]&gt;0,SUM(AB754/AJ754)))</f>
        <v>8.8066678800308759E-4</v>
      </c>
      <c r="AL754" s="74" t="e">
        <f>IF(AK754&lt;#REF!,"STRIKE",IF(AK754&gt;=#REF!,"GOOD"))</f>
        <v>#REF!</v>
      </c>
      <c r="AM754" s="75">
        <f>VLOOKUP(H754,'Roll ups'!A:B,2,FALSE)</f>
        <v>325145452.83999985</v>
      </c>
      <c r="AN754" s="77">
        <f t="shared" si="24"/>
        <v>9.2714106061431739E-5</v>
      </c>
      <c r="AO754" s="74" t="str">
        <f>IFERROR(VLOOKUP(Table2[[#This Row],[Product Name]],'Roll ups'!L:P,5,FALSE),"GOOD")</f>
        <v>GOOD</v>
      </c>
      <c r="AP754" s="74">
        <f>Table2[[#This Row],[Retail Dollar Vol Current 12 Mths]]/Table2[[#This Row],[SHELF SALES  LOOKUP]]</f>
        <v>9.2714106061431739E-5</v>
      </c>
      <c r="AQ754" s="69">
        <f t="shared" si="25"/>
        <v>0</v>
      </c>
      <c r="AR75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754" s="69" t="e">
        <f>IF(Table2[[#This Row],[Shelf Dollar Vol Current 12 Mths]]&gt;#REF!,"MEETS $ CRITERIA",IF(Table2[[#This Row],[Shelf Dollar Vol Current 12 Mths]]&lt;#REF!+1,"DOES NOT MEET $ CRITERIA"))</f>
        <v>#REF!</v>
      </c>
      <c r="AT754" s="78"/>
    </row>
    <row r="755" spans="1:46" ht="13.8" x14ac:dyDescent="0.3">
      <c r="A755" s="68" t="s">
        <v>5995</v>
      </c>
      <c r="B755" s="69">
        <v>45096</v>
      </c>
      <c r="C755" s="69">
        <v>249</v>
      </c>
      <c r="D755" s="69" t="s">
        <v>25</v>
      </c>
      <c r="E755" s="70" t="s">
        <v>6313</v>
      </c>
      <c r="F755" s="70"/>
      <c r="G755" s="71" t="s">
        <v>7845</v>
      </c>
      <c r="H755" s="69" t="s">
        <v>6315</v>
      </c>
      <c r="I755" s="68" t="s">
        <v>299</v>
      </c>
      <c r="J755" s="68" t="s">
        <v>299</v>
      </c>
      <c r="K755" s="68" t="s">
        <v>104</v>
      </c>
      <c r="L755" s="68" t="s">
        <v>104</v>
      </c>
      <c r="M755" s="68" t="s">
        <v>299</v>
      </c>
      <c r="N755" s="68" t="s">
        <v>445</v>
      </c>
      <c r="O755" s="68" t="s">
        <v>7846</v>
      </c>
      <c r="P755" s="72" t="s">
        <v>299</v>
      </c>
      <c r="Q755" s="68" t="s">
        <v>421</v>
      </c>
      <c r="R755" s="68" t="s">
        <v>60</v>
      </c>
      <c r="S755" s="68">
        <v>10</v>
      </c>
      <c r="T755" s="68">
        <v>9.75</v>
      </c>
      <c r="U755" s="68">
        <v>0.03</v>
      </c>
      <c r="V755" s="68">
        <v>36.83</v>
      </c>
      <c r="W755" s="68">
        <v>39.83</v>
      </c>
      <c r="X755" s="68">
        <v>-0.08</v>
      </c>
      <c r="Y755" s="68">
        <v>173.33</v>
      </c>
      <c r="Z755" s="68">
        <v>280.91000000000003</v>
      </c>
      <c r="AA755" s="68">
        <v>-0.62</v>
      </c>
      <c r="AB755" s="73">
        <v>14019.2</v>
      </c>
      <c r="AC755" s="73">
        <v>21815.8</v>
      </c>
      <c r="AD755" s="73">
        <v>14019.2</v>
      </c>
      <c r="AE755" s="73">
        <v>22223.05</v>
      </c>
      <c r="AF755" s="73"/>
      <c r="AG755" s="73">
        <f>IFERROR(VLOOKUP(J755,'Roll ups'!D:E,2,FALSE),0)</f>
        <v>12844114.079999994</v>
      </c>
      <c r="AH755" s="74">
        <f>IF(Table2[[#This Row],[CATEGORY TTL LOOKUP]]=0,0,IF(Table2[[#This Row],[CATEGORY TTL LOOKUP]]&gt;0,SUM(AB755/AG755)))</f>
        <v>1.0914882811442614E-3</v>
      </c>
      <c r="AI755" s="74" t="str">
        <f>IFERROR(IF(AH755&lt;#REF!,"STRIKE",IF(AH755&gt;=#REF!,"GOOD")),"NO DATA")</f>
        <v>NO DATA</v>
      </c>
      <c r="AJ755" s="75">
        <f>IFERROR(VLOOKUP(K755,'Roll ups'!H:I,2,FALSE),0)</f>
        <v>34230392.709999993</v>
      </c>
      <c r="AK755" s="76">
        <f>IF(Table2[[#This Row],[PRICE TIER LOOKUP]]=0,0,IF(Table2[[#This Row],[PRICE TIER LOOKUP]]&gt;0,SUM(AB755/AJ755)))</f>
        <v>4.0955416780551462E-4</v>
      </c>
      <c r="AL755" s="74" t="e">
        <f>IF(AK755&lt;#REF!,"STRIKE",IF(AK755&gt;=#REF!,"GOOD"))</f>
        <v>#REF!</v>
      </c>
      <c r="AM755" s="75">
        <f>VLOOKUP(H755,'Roll ups'!A:B,2,FALSE)</f>
        <v>325145452.83999985</v>
      </c>
      <c r="AN755" s="77">
        <f t="shared" si="24"/>
        <v>4.3116703240191644E-5</v>
      </c>
      <c r="AO755" s="74" t="str">
        <f>IFERROR(VLOOKUP(Table2[[#This Row],[Product Name]],'Roll ups'!L:P,5,FALSE),"GOOD")</f>
        <v>GOOD</v>
      </c>
      <c r="AP755" s="74">
        <f>Table2[[#This Row],[Retail Dollar Vol Current 12 Mths]]/Table2[[#This Row],[SHELF SALES  LOOKUP]]</f>
        <v>4.3116703240191644E-5</v>
      </c>
      <c r="AQ755" s="69">
        <f t="shared" si="25"/>
        <v>0</v>
      </c>
      <c r="AR75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755" s="69" t="e">
        <f>IF(Table2[[#This Row],[Shelf Dollar Vol Current 12 Mths]]&gt;#REF!,"MEETS $ CRITERIA",IF(Table2[[#This Row],[Shelf Dollar Vol Current 12 Mths]]&lt;#REF!+1,"DOES NOT MEET $ CRITERIA"))</f>
        <v>#REF!</v>
      </c>
      <c r="AT755" s="78"/>
    </row>
    <row r="756" spans="1:46" ht="13.8" x14ac:dyDescent="0.3">
      <c r="A756" s="68" t="s">
        <v>5614</v>
      </c>
      <c r="B756" s="69">
        <v>45098</v>
      </c>
      <c r="C756" s="69">
        <v>249</v>
      </c>
      <c r="D756" s="69" t="s">
        <v>25</v>
      </c>
      <c r="E756" s="70" t="s">
        <v>6313</v>
      </c>
      <c r="F756" s="70"/>
      <c r="G756" s="71" t="s">
        <v>7847</v>
      </c>
      <c r="H756" s="69" t="s">
        <v>6315</v>
      </c>
      <c r="I756" s="68" t="s">
        <v>299</v>
      </c>
      <c r="J756" s="68" t="s">
        <v>299</v>
      </c>
      <c r="K756" s="68" t="s">
        <v>104</v>
      </c>
      <c r="L756" s="68" t="s">
        <v>104</v>
      </c>
      <c r="M756" s="68" t="s">
        <v>299</v>
      </c>
      <c r="N756" s="68" t="s">
        <v>445</v>
      </c>
      <c r="O756" s="68" t="s">
        <v>7848</v>
      </c>
      <c r="P756" s="72" t="s">
        <v>299</v>
      </c>
      <c r="Q756" s="68" t="s">
        <v>421</v>
      </c>
      <c r="R756" s="68" t="s">
        <v>60</v>
      </c>
      <c r="S756" s="68">
        <v>39</v>
      </c>
      <c r="T756" s="68">
        <v>47.84</v>
      </c>
      <c r="U756" s="68">
        <v>-0.24</v>
      </c>
      <c r="V756" s="68">
        <v>123.68</v>
      </c>
      <c r="W756" s="68">
        <v>157.71</v>
      </c>
      <c r="X756" s="68">
        <v>-0.28000000000000003</v>
      </c>
      <c r="Y756" s="68">
        <v>501.12</v>
      </c>
      <c r="Z756" s="68">
        <v>707.05</v>
      </c>
      <c r="AA756" s="68">
        <v>-0.41</v>
      </c>
      <c r="AB756" s="73">
        <v>38062.29</v>
      </c>
      <c r="AC756" s="73">
        <v>51881.1</v>
      </c>
      <c r="AD756" s="73">
        <v>38062.29</v>
      </c>
      <c r="AE756" s="73">
        <v>52772.1</v>
      </c>
      <c r="AF756" s="73"/>
      <c r="AG756" s="73">
        <f>IFERROR(VLOOKUP(J756,'Roll ups'!D:E,2,FALSE),0)</f>
        <v>12844114.079999994</v>
      </c>
      <c r="AH756" s="74">
        <f>IF(Table2[[#This Row],[CATEGORY TTL LOOKUP]]=0,0,IF(Table2[[#This Row],[CATEGORY TTL LOOKUP]]&gt;0,SUM(AB756/AG756)))</f>
        <v>2.963403296087823E-3</v>
      </c>
      <c r="AI756" s="74" t="str">
        <f>IFERROR(IF(AH756&lt;#REF!,"STRIKE",IF(AH756&gt;=#REF!,"GOOD")),"NO DATA")</f>
        <v>NO DATA</v>
      </c>
      <c r="AJ756" s="75">
        <f>IFERROR(VLOOKUP(K756,'Roll ups'!H:I,2,FALSE),0)</f>
        <v>34230392.709999993</v>
      </c>
      <c r="AK756" s="76">
        <f>IF(Table2[[#This Row],[PRICE TIER LOOKUP]]=0,0,IF(Table2[[#This Row],[PRICE TIER LOOKUP]]&gt;0,SUM(AB756/AJ756)))</f>
        <v>1.1119442982282983E-3</v>
      </c>
      <c r="AL756" s="74" t="e">
        <f>IF(AK756&lt;#REF!,"STRIKE",IF(AK756&gt;=#REF!,"GOOD"))</f>
        <v>#REF!</v>
      </c>
      <c r="AM756" s="75">
        <f>VLOOKUP(H756,'Roll ups'!A:B,2,FALSE)</f>
        <v>325145452.83999985</v>
      </c>
      <c r="AN756" s="77">
        <f t="shared" si="24"/>
        <v>1.170623475356735E-4</v>
      </c>
      <c r="AO756" s="74" t="str">
        <f>IFERROR(VLOOKUP(Table2[[#This Row],[Product Name]],'Roll ups'!L:P,5,FALSE),"GOOD")</f>
        <v>GOOD</v>
      </c>
      <c r="AP756" s="74">
        <f>Table2[[#This Row],[Retail Dollar Vol Current 12 Mths]]/Table2[[#This Row],[SHELF SALES  LOOKUP]]</f>
        <v>1.170623475356735E-4</v>
      </c>
      <c r="AQ756" s="69">
        <f t="shared" si="25"/>
        <v>0</v>
      </c>
      <c r="AR75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756" s="69" t="e">
        <f>IF(Table2[[#This Row],[Shelf Dollar Vol Current 12 Mths]]&gt;#REF!,"MEETS $ CRITERIA",IF(Table2[[#This Row],[Shelf Dollar Vol Current 12 Mths]]&lt;#REF!+1,"DOES NOT MEET $ CRITERIA"))</f>
        <v>#REF!</v>
      </c>
      <c r="AT756" s="78"/>
    </row>
    <row r="757" spans="1:46" ht="13.8" x14ac:dyDescent="0.3">
      <c r="A757" s="68" t="s">
        <v>5506</v>
      </c>
      <c r="B757" s="69">
        <v>45217</v>
      </c>
      <c r="C757" s="69">
        <v>234</v>
      </c>
      <c r="D757" s="69" t="s">
        <v>25</v>
      </c>
      <c r="E757" s="70" t="s">
        <v>6313</v>
      </c>
      <c r="F757" s="70"/>
      <c r="G757" s="71" t="s">
        <v>7849</v>
      </c>
      <c r="H757" s="69" t="s">
        <v>6315</v>
      </c>
      <c r="I757" s="68" t="s">
        <v>299</v>
      </c>
      <c r="J757" s="68" t="s">
        <v>299</v>
      </c>
      <c r="K757" s="68" t="s">
        <v>104</v>
      </c>
      <c r="L757" s="68" t="s">
        <v>104</v>
      </c>
      <c r="M757" s="68" t="s">
        <v>299</v>
      </c>
      <c r="N757" s="68" t="s">
        <v>445</v>
      </c>
      <c r="O757" s="68" t="s">
        <v>7850</v>
      </c>
      <c r="P757" s="72" t="s">
        <v>299</v>
      </c>
      <c r="Q757" s="68" t="s">
        <v>213</v>
      </c>
      <c r="R757" s="68" t="s">
        <v>31</v>
      </c>
      <c r="S757" s="68">
        <v>88</v>
      </c>
      <c r="T757" s="68">
        <v>30.66</v>
      </c>
      <c r="U757" s="68">
        <v>0.65</v>
      </c>
      <c r="V757" s="68">
        <v>212.1</v>
      </c>
      <c r="W757" s="68">
        <v>159.99</v>
      </c>
      <c r="X757" s="68">
        <v>0.25</v>
      </c>
      <c r="Y757" s="68">
        <v>769.29</v>
      </c>
      <c r="Z757" s="68">
        <v>744.51</v>
      </c>
      <c r="AA757" s="68">
        <v>0.03</v>
      </c>
      <c r="AB757" s="73">
        <v>44036.639999999999</v>
      </c>
      <c r="AC757" s="73">
        <v>42003.94</v>
      </c>
      <c r="AD757" s="73">
        <v>44036.639999999999</v>
      </c>
      <c r="AE757" s="73">
        <v>42003.94</v>
      </c>
      <c r="AF757" s="73"/>
      <c r="AG757" s="73">
        <f>IFERROR(VLOOKUP(J757,'Roll ups'!D:E,2,FALSE),0)</f>
        <v>12844114.079999994</v>
      </c>
      <c r="AH757" s="74">
        <f>IF(Table2[[#This Row],[CATEGORY TTL LOOKUP]]=0,0,IF(Table2[[#This Row],[CATEGORY TTL LOOKUP]]&gt;0,SUM(AB757/AG757)))</f>
        <v>3.4285463151227337E-3</v>
      </c>
      <c r="AI757" s="74" t="str">
        <f>IFERROR(IF(AH757&lt;#REF!,"STRIKE",IF(AH757&gt;=#REF!,"GOOD")),"NO DATA")</f>
        <v>NO DATA</v>
      </c>
      <c r="AJ757" s="75">
        <f>IFERROR(VLOOKUP(K757,'Roll ups'!H:I,2,FALSE),0)</f>
        <v>34230392.709999993</v>
      </c>
      <c r="AK757" s="76">
        <f>IF(Table2[[#This Row],[PRICE TIER LOOKUP]]=0,0,IF(Table2[[#This Row],[PRICE TIER LOOKUP]]&gt;0,SUM(AB757/AJ757)))</f>
        <v>1.2864777910402189E-3</v>
      </c>
      <c r="AL757" s="74" t="e">
        <f>IF(AK757&lt;#REF!,"STRIKE",IF(AK757&gt;=#REF!,"GOOD"))</f>
        <v>#REF!</v>
      </c>
      <c r="AM757" s="75">
        <f>VLOOKUP(H757,'Roll ups'!A:B,2,FALSE)</f>
        <v>325145452.83999985</v>
      </c>
      <c r="AN757" s="77">
        <f t="shared" si="24"/>
        <v>1.354367395126079E-4</v>
      </c>
      <c r="AO757" s="74" t="str">
        <f>IFERROR(VLOOKUP(Table2[[#This Row],[Product Name]],'Roll ups'!L:P,5,FALSE),"GOOD")</f>
        <v>GOOD</v>
      </c>
      <c r="AP757" s="74">
        <f>Table2[[#This Row],[Retail Dollar Vol Current 12 Mths]]/Table2[[#This Row],[SHELF SALES  LOOKUP]]</f>
        <v>1.354367395126079E-4</v>
      </c>
      <c r="AQ757" s="69">
        <f t="shared" si="25"/>
        <v>0</v>
      </c>
      <c r="AR75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757" s="69" t="e">
        <f>IF(Table2[[#This Row],[Shelf Dollar Vol Current 12 Mths]]&gt;#REF!,"MEETS $ CRITERIA",IF(Table2[[#This Row],[Shelf Dollar Vol Current 12 Mths]]&lt;#REF!+1,"DOES NOT MEET $ CRITERIA"))</f>
        <v>#REF!</v>
      </c>
      <c r="AT757" s="78"/>
    </row>
    <row r="758" spans="1:46" ht="13.8" x14ac:dyDescent="0.3">
      <c r="A758" s="68" t="s">
        <v>3394</v>
      </c>
      <c r="B758" s="69">
        <v>45888</v>
      </c>
      <c r="C758" s="69">
        <v>334</v>
      </c>
      <c r="D758" s="69" t="s">
        <v>25</v>
      </c>
      <c r="E758" s="70" t="s">
        <v>6313</v>
      </c>
      <c r="F758" s="70"/>
      <c r="G758" s="71" t="s">
        <v>7851</v>
      </c>
      <c r="H758" s="69" t="s">
        <v>6315</v>
      </c>
      <c r="I758" s="68" t="s">
        <v>299</v>
      </c>
      <c r="J758" s="68" t="s">
        <v>299</v>
      </c>
      <c r="K758" s="68" t="s">
        <v>132</v>
      </c>
      <c r="L758" s="68" t="s">
        <v>132</v>
      </c>
      <c r="M758" s="68" t="s">
        <v>299</v>
      </c>
      <c r="N758" s="68" t="s">
        <v>184</v>
      </c>
      <c r="O758" s="68" t="s">
        <v>7852</v>
      </c>
      <c r="P758" s="72" t="s">
        <v>299</v>
      </c>
      <c r="Q758" s="68" t="s">
        <v>37</v>
      </c>
      <c r="R758" s="68" t="s">
        <v>60</v>
      </c>
      <c r="S758" s="68">
        <v>35</v>
      </c>
      <c r="T758" s="68">
        <v>47.84</v>
      </c>
      <c r="U758" s="68">
        <v>-0.37</v>
      </c>
      <c r="V758" s="68">
        <v>180.27</v>
      </c>
      <c r="W758" s="68">
        <v>240.36</v>
      </c>
      <c r="X758" s="68">
        <v>-0.33</v>
      </c>
      <c r="Y758" s="68">
        <v>599.54999999999995</v>
      </c>
      <c r="Z758" s="68">
        <v>873.93</v>
      </c>
      <c r="AA758" s="68">
        <v>-0.46</v>
      </c>
      <c r="AB758" s="73">
        <v>77563.53</v>
      </c>
      <c r="AC758" s="73">
        <v>111802.92</v>
      </c>
      <c r="AD758" s="73">
        <v>82963.53</v>
      </c>
      <c r="AE758" s="73">
        <v>121012.92</v>
      </c>
      <c r="AF758" s="73"/>
      <c r="AG758" s="73">
        <f>IFERROR(VLOOKUP(J758,'Roll ups'!D:E,2,FALSE),0)</f>
        <v>12844114.079999994</v>
      </c>
      <c r="AH758" s="74">
        <f>IF(Table2[[#This Row],[CATEGORY TTL LOOKUP]]=0,0,IF(Table2[[#This Row],[CATEGORY TTL LOOKUP]]&gt;0,SUM(AB758/AG758)))</f>
        <v>6.0388384529203769E-3</v>
      </c>
      <c r="AI758" s="74" t="str">
        <f>IFERROR(IF(AH758&lt;#REF!,"STRIKE",IF(AH758&gt;=#REF!,"GOOD")),"NO DATA")</f>
        <v>NO DATA</v>
      </c>
      <c r="AJ758" s="75">
        <f>IFERROR(VLOOKUP(K758,'Roll ups'!H:I,2,FALSE),0)</f>
        <v>126094742.97999983</v>
      </c>
      <c r="AK758" s="76">
        <f>IF(Table2[[#This Row],[PRICE TIER LOOKUP]]=0,0,IF(Table2[[#This Row],[PRICE TIER LOOKUP]]&gt;0,SUM(AB758/AJ758)))</f>
        <v>6.1512104443801061E-4</v>
      </c>
      <c r="AL758" s="74" t="e">
        <f>IF(AK758&lt;#REF!,"STRIKE",IF(AK758&gt;=#REF!,"GOOD"))</f>
        <v>#REF!</v>
      </c>
      <c r="AM758" s="75">
        <f>VLOOKUP(H758,'Roll ups'!A:B,2,FALSE)</f>
        <v>325145452.83999985</v>
      </c>
      <c r="AN758" s="77">
        <f t="shared" si="24"/>
        <v>2.3855025288687667E-4</v>
      </c>
      <c r="AO758" s="74" t="str">
        <f>IFERROR(VLOOKUP(Table2[[#This Row],[Product Name]],'Roll ups'!L:P,5,FALSE),"GOOD")</f>
        <v>GOOD</v>
      </c>
      <c r="AP758" s="74">
        <f>Table2[[#This Row],[Retail Dollar Vol Current 12 Mths]]/Table2[[#This Row],[SHELF SALES  LOOKUP]]</f>
        <v>2.5515820465994753E-4</v>
      </c>
      <c r="AQ758" s="69">
        <f t="shared" si="25"/>
        <v>0</v>
      </c>
      <c r="AR75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758" s="69" t="e">
        <f>IF(Table2[[#This Row],[Shelf Dollar Vol Current 12 Mths]]&gt;#REF!,"MEETS $ CRITERIA",IF(Table2[[#This Row],[Shelf Dollar Vol Current 12 Mths]]&lt;#REF!+1,"DOES NOT MEET $ CRITERIA"))</f>
        <v>#REF!</v>
      </c>
      <c r="AT758" s="78"/>
    </row>
    <row r="759" spans="1:46" ht="13.8" x14ac:dyDescent="0.3">
      <c r="A759" s="68" t="s">
        <v>7853</v>
      </c>
      <c r="B759" s="69">
        <v>45894</v>
      </c>
      <c r="C759" s="69">
        <v>87</v>
      </c>
      <c r="D759" s="69" t="s">
        <v>25</v>
      </c>
      <c r="E759" s="70" t="s">
        <v>6313</v>
      </c>
      <c r="F759" s="70"/>
      <c r="G759" s="71" t="s">
        <v>7854</v>
      </c>
      <c r="H759" s="69" t="s">
        <v>6315</v>
      </c>
      <c r="I759" s="68" t="s">
        <v>299</v>
      </c>
      <c r="J759" s="68" t="s">
        <v>299</v>
      </c>
      <c r="K759" s="68" t="s">
        <v>132</v>
      </c>
      <c r="L759" s="68" t="s">
        <v>132</v>
      </c>
      <c r="M759" s="68" t="s">
        <v>299</v>
      </c>
      <c r="N759" s="68" t="s">
        <v>184</v>
      </c>
      <c r="O759" s="68" t="s">
        <v>7855</v>
      </c>
      <c r="P759" s="72" t="s">
        <v>299</v>
      </c>
      <c r="Q759" s="68" t="s">
        <v>37</v>
      </c>
      <c r="R759" s="68" t="s">
        <v>60</v>
      </c>
      <c r="S759" s="68">
        <v>14</v>
      </c>
      <c r="T759" s="68">
        <v>20</v>
      </c>
      <c r="U759" s="68">
        <v>-0.43</v>
      </c>
      <c r="V759" s="68">
        <v>32</v>
      </c>
      <c r="W759" s="68">
        <v>20</v>
      </c>
      <c r="X759" s="68">
        <v>0.38</v>
      </c>
      <c r="Y759" s="68">
        <v>138</v>
      </c>
      <c r="Z759" s="68">
        <v>20</v>
      </c>
      <c r="AA759" s="68">
        <v>0.86</v>
      </c>
      <c r="AB759" s="73">
        <v>25634.880000000001</v>
      </c>
      <c r="AC759" s="73">
        <v>3715.2</v>
      </c>
      <c r="AD759" s="73">
        <v>25634.880000000001</v>
      </c>
      <c r="AE759" s="73">
        <v>3715.2</v>
      </c>
      <c r="AF759" s="73"/>
      <c r="AG759" s="73">
        <f>IFERROR(VLOOKUP(J759,'Roll ups'!D:E,2,FALSE),0)</f>
        <v>12844114.079999994</v>
      </c>
      <c r="AH759" s="74">
        <f>IF(Table2[[#This Row],[CATEGORY TTL LOOKUP]]=0,0,IF(Table2[[#This Row],[CATEGORY TTL LOOKUP]]&gt;0,SUM(AB759/AG759)))</f>
        <v>1.9958464897097839E-3</v>
      </c>
      <c r="AI759" s="74" t="str">
        <f>IFERROR(IF(AH759&lt;#REF!,"STRIKE",IF(AH759&gt;=#REF!,"GOOD")),"NO DATA")</f>
        <v>NO DATA</v>
      </c>
      <c r="AJ759" s="75">
        <f>IFERROR(VLOOKUP(K759,'Roll ups'!H:I,2,FALSE),0)</f>
        <v>126094742.97999983</v>
      </c>
      <c r="AK759" s="76">
        <f>IF(Table2[[#This Row],[PRICE TIER LOOKUP]]=0,0,IF(Table2[[#This Row],[PRICE TIER LOOKUP]]&gt;0,SUM(AB759/AJ759)))</f>
        <v>2.0329856260594469E-4</v>
      </c>
      <c r="AL759" s="74" t="e">
        <f>IF(AK759&lt;#REF!,"STRIKE",IF(AK759&gt;=#REF!,"GOOD"))</f>
        <v>#REF!</v>
      </c>
      <c r="AM759" s="75">
        <f>VLOOKUP(H759,'Roll ups'!A:B,2,FALSE)</f>
        <v>325145452.83999985</v>
      </c>
      <c r="AN759" s="77">
        <f t="shared" si="24"/>
        <v>7.8841268657121939E-5</v>
      </c>
      <c r="AO759" s="74" t="str">
        <f>IFERROR(VLOOKUP(Table2[[#This Row],[Product Name]],'Roll ups'!L:P,5,FALSE),"GOOD")</f>
        <v>GOOD</v>
      </c>
      <c r="AP759" s="74">
        <f>Table2[[#This Row],[Retail Dollar Vol Current 12 Mths]]/Table2[[#This Row],[SHELF SALES  LOOKUP]]</f>
        <v>7.8841268657121939E-5</v>
      </c>
      <c r="AQ759" s="69">
        <f t="shared" si="25"/>
        <v>0</v>
      </c>
      <c r="AR75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759" s="69" t="e">
        <f>IF(Table2[[#This Row],[Shelf Dollar Vol Current 12 Mths]]&gt;#REF!,"MEETS $ CRITERIA",IF(Table2[[#This Row],[Shelf Dollar Vol Current 12 Mths]]&lt;#REF!+1,"DOES NOT MEET $ CRITERIA"))</f>
        <v>#REF!</v>
      </c>
      <c r="AT759" s="78"/>
    </row>
    <row r="760" spans="1:46" ht="13.8" x14ac:dyDescent="0.3">
      <c r="A760" s="68" t="s">
        <v>4015</v>
      </c>
      <c r="B760" s="69">
        <v>46503</v>
      </c>
      <c r="C760" s="69">
        <v>290</v>
      </c>
      <c r="D760" s="69" t="s">
        <v>25</v>
      </c>
      <c r="E760" s="70" t="s">
        <v>6313</v>
      </c>
      <c r="F760" s="70"/>
      <c r="G760" s="71" t="s">
        <v>7856</v>
      </c>
      <c r="H760" s="69" t="s">
        <v>6315</v>
      </c>
      <c r="I760" s="68" t="s">
        <v>299</v>
      </c>
      <c r="J760" s="68" t="s">
        <v>299</v>
      </c>
      <c r="K760" s="68" t="s">
        <v>132</v>
      </c>
      <c r="L760" s="68" t="s">
        <v>132</v>
      </c>
      <c r="M760" s="68" t="s">
        <v>299</v>
      </c>
      <c r="N760" s="68" t="s">
        <v>184</v>
      </c>
      <c r="O760" s="68" t="s">
        <v>7857</v>
      </c>
      <c r="P760" s="72" t="s">
        <v>299</v>
      </c>
      <c r="Q760" s="68" t="s">
        <v>128</v>
      </c>
      <c r="R760" s="68" t="s">
        <v>60</v>
      </c>
      <c r="S760" s="68">
        <v>9</v>
      </c>
      <c r="T760" s="68">
        <v>8</v>
      </c>
      <c r="U760" s="68">
        <v>0.11</v>
      </c>
      <c r="V760" s="68">
        <v>42.5</v>
      </c>
      <c r="W760" s="68">
        <v>30</v>
      </c>
      <c r="X760" s="68">
        <v>0.28999999999999998</v>
      </c>
      <c r="Y760" s="68">
        <v>139.5</v>
      </c>
      <c r="Z760" s="68">
        <v>152.5</v>
      </c>
      <c r="AA760" s="68">
        <v>-0.09</v>
      </c>
      <c r="AB760" s="73">
        <v>25296.12</v>
      </c>
      <c r="AC760" s="73">
        <v>27984.720000000001</v>
      </c>
      <c r="AD760" s="73">
        <v>26281.8</v>
      </c>
      <c r="AE760" s="73">
        <v>28794.240000000002</v>
      </c>
      <c r="AF760" s="73"/>
      <c r="AG760" s="73">
        <f>IFERROR(VLOOKUP(J760,'Roll ups'!D:E,2,FALSE),0)</f>
        <v>12844114.079999994</v>
      </c>
      <c r="AH760" s="74">
        <f>IF(Table2[[#This Row],[CATEGORY TTL LOOKUP]]=0,0,IF(Table2[[#This Row],[CATEGORY TTL LOOKUP]]&gt;0,SUM(AB760/AG760)))</f>
        <v>1.9694717628979523E-3</v>
      </c>
      <c r="AI760" s="74" t="str">
        <f>IFERROR(IF(AH760&lt;#REF!,"STRIKE",IF(AH760&gt;=#REF!,"GOOD")),"NO DATA")</f>
        <v>NO DATA</v>
      </c>
      <c r="AJ760" s="75">
        <f>IFERROR(VLOOKUP(K760,'Roll ups'!H:I,2,FALSE),0)</f>
        <v>126094742.97999983</v>
      </c>
      <c r="AK760" s="76">
        <f>IF(Table2[[#This Row],[PRICE TIER LOOKUP]]=0,0,IF(Table2[[#This Row],[PRICE TIER LOOKUP]]&gt;0,SUM(AB760/AJ760)))</f>
        <v>2.0061201127165369E-4</v>
      </c>
      <c r="AL760" s="74" t="e">
        <f>IF(AK760&lt;#REF!,"STRIKE",IF(AK760&gt;=#REF!,"GOOD"))</f>
        <v>#REF!</v>
      </c>
      <c r="AM760" s="75">
        <f>VLOOKUP(H760,'Roll ups'!A:B,2,FALSE)</f>
        <v>325145452.83999985</v>
      </c>
      <c r="AN760" s="77">
        <f t="shared" si="24"/>
        <v>7.7799396482557958E-5</v>
      </c>
      <c r="AO760" s="74" t="str">
        <f>IFERROR(VLOOKUP(Table2[[#This Row],[Product Name]],'Roll ups'!L:P,5,FALSE),"GOOD")</f>
        <v>GOOD</v>
      </c>
      <c r="AP760" s="74">
        <f>Table2[[#This Row],[Retail Dollar Vol Current 12 Mths]]/Table2[[#This Row],[SHELF SALES  LOOKUP]]</f>
        <v>8.0830901279535823E-5</v>
      </c>
      <c r="AQ760" s="69">
        <f t="shared" si="25"/>
        <v>0</v>
      </c>
      <c r="AR76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760" s="69" t="e">
        <f>IF(Table2[[#This Row],[Shelf Dollar Vol Current 12 Mths]]&gt;#REF!,"MEETS $ CRITERIA",IF(Table2[[#This Row],[Shelf Dollar Vol Current 12 Mths]]&lt;#REF!+1,"DOES NOT MEET $ CRITERIA"))</f>
        <v>#REF!</v>
      </c>
      <c r="AT760" s="78"/>
    </row>
    <row r="761" spans="1:46" ht="13.8" x14ac:dyDescent="0.3">
      <c r="A761" s="68" t="s">
        <v>3351</v>
      </c>
      <c r="B761" s="69">
        <v>46504</v>
      </c>
      <c r="C761" s="69">
        <v>524</v>
      </c>
      <c r="D761" s="69" t="s">
        <v>25</v>
      </c>
      <c r="E761" s="70" t="s">
        <v>6313</v>
      </c>
      <c r="F761" s="70"/>
      <c r="G761" s="71" t="s">
        <v>7858</v>
      </c>
      <c r="H761" s="69" t="s">
        <v>6315</v>
      </c>
      <c r="I761" s="68" t="s">
        <v>299</v>
      </c>
      <c r="J761" s="68" t="s">
        <v>299</v>
      </c>
      <c r="K761" s="68" t="s">
        <v>132</v>
      </c>
      <c r="L761" s="68" t="s">
        <v>132</v>
      </c>
      <c r="M761" s="68" t="s">
        <v>299</v>
      </c>
      <c r="N761" s="68" t="s">
        <v>184</v>
      </c>
      <c r="O761" s="68" t="s">
        <v>7859</v>
      </c>
      <c r="P761" s="72" t="s">
        <v>299</v>
      </c>
      <c r="Q761" s="68" t="s">
        <v>128</v>
      </c>
      <c r="R761" s="68" t="s">
        <v>60</v>
      </c>
      <c r="S761" s="68">
        <v>57</v>
      </c>
      <c r="T761" s="68">
        <v>86.5</v>
      </c>
      <c r="U761" s="68">
        <v>-0.53</v>
      </c>
      <c r="V761" s="68">
        <v>178.67</v>
      </c>
      <c r="W761" s="68">
        <v>271.58</v>
      </c>
      <c r="X761" s="68">
        <v>-0.52</v>
      </c>
      <c r="Y761" s="68">
        <v>704.5</v>
      </c>
      <c r="Z761" s="68">
        <v>739.17</v>
      </c>
      <c r="AA761" s="68">
        <v>-0.05</v>
      </c>
      <c r="AB761" s="73">
        <v>134758.32999999999</v>
      </c>
      <c r="AC761" s="73">
        <v>137513.56</v>
      </c>
      <c r="AD761" s="73">
        <v>145475.65</v>
      </c>
      <c r="AE761" s="73">
        <v>149793.88</v>
      </c>
      <c r="AF761" s="73"/>
      <c r="AG761" s="73">
        <f>IFERROR(VLOOKUP(J761,'Roll ups'!D:E,2,FALSE),0)</f>
        <v>12844114.079999994</v>
      </c>
      <c r="AH761" s="74">
        <f>IF(Table2[[#This Row],[CATEGORY TTL LOOKUP]]=0,0,IF(Table2[[#This Row],[CATEGORY TTL LOOKUP]]&gt;0,SUM(AB761/AG761)))</f>
        <v>1.0491835338790454E-2</v>
      </c>
      <c r="AI761" s="74" t="str">
        <f>IFERROR(IF(AH761&lt;#REF!,"STRIKE",IF(AH761&gt;=#REF!,"GOOD")),"NO DATA")</f>
        <v>NO DATA</v>
      </c>
      <c r="AJ761" s="75">
        <f>IFERROR(VLOOKUP(K761,'Roll ups'!H:I,2,FALSE),0)</f>
        <v>126094742.97999983</v>
      </c>
      <c r="AK761" s="76">
        <f>IF(Table2[[#This Row],[PRICE TIER LOOKUP]]=0,0,IF(Table2[[#This Row],[PRICE TIER LOOKUP]]&gt;0,SUM(AB761/AJ761)))</f>
        <v>1.0687069644241577E-3</v>
      </c>
      <c r="AL761" s="74" t="e">
        <f>IF(AK761&lt;#REF!,"STRIKE",IF(AK761&gt;=#REF!,"GOOD"))</f>
        <v>#REF!</v>
      </c>
      <c r="AM761" s="75">
        <f>VLOOKUP(H761,'Roll ups'!A:B,2,FALSE)</f>
        <v>325145452.83999985</v>
      </c>
      <c r="AN761" s="77">
        <f t="shared" si="24"/>
        <v>4.1445552697399378E-4</v>
      </c>
      <c r="AO761" s="74" t="str">
        <f>IFERROR(VLOOKUP(Table2[[#This Row],[Product Name]],'Roll ups'!L:P,5,FALSE),"GOOD")</f>
        <v>GOOD</v>
      </c>
      <c r="AP761" s="74">
        <f>Table2[[#This Row],[Retail Dollar Vol Current 12 Mths]]/Table2[[#This Row],[SHELF SALES  LOOKUP]]</f>
        <v>4.4741714432521007E-4</v>
      </c>
      <c r="AQ761" s="69">
        <f t="shared" si="25"/>
        <v>0</v>
      </c>
      <c r="AR76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761" s="69" t="e">
        <f>IF(Table2[[#This Row],[Shelf Dollar Vol Current 12 Mths]]&gt;#REF!,"MEETS $ CRITERIA",IF(Table2[[#This Row],[Shelf Dollar Vol Current 12 Mths]]&lt;#REF!+1,"DOES NOT MEET $ CRITERIA"))</f>
        <v>#REF!</v>
      </c>
      <c r="AT761" s="78"/>
    </row>
    <row r="762" spans="1:46" ht="13.8" x14ac:dyDescent="0.3">
      <c r="A762" s="68" t="s">
        <v>3538</v>
      </c>
      <c r="B762" s="69">
        <v>46506</v>
      </c>
      <c r="C762" s="69">
        <v>286</v>
      </c>
      <c r="D762" s="69" t="s">
        <v>25</v>
      </c>
      <c r="E762" s="70" t="s">
        <v>6313</v>
      </c>
      <c r="F762" s="70"/>
      <c r="G762" s="71" t="s">
        <v>7860</v>
      </c>
      <c r="H762" s="69" t="s">
        <v>6315</v>
      </c>
      <c r="I762" s="68" t="s">
        <v>299</v>
      </c>
      <c r="J762" s="68" t="s">
        <v>299</v>
      </c>
      <c r="K762" s="68" t="s">
        <v>132</v>
      </c>
      <c r="L762" s="68" t="s">
        <v>132</v>
      </c>
      <c r="M762" s="68" t="s">
        <v>299</v>
      </c>
      <c r="N762" s="68" t="s">
        <v>184</v>
      </c>
      <c r="O762" s="68" t="s">
        <v>7861</v>
      </c>
      <c r="P762" s="72" t="s">
        <v>299</v>
      </c>
      <c r="Q762" s="68" t="s">
        <v>128</v>
      </c>
      <c r="R762" s="68" t="s">
        <v>60</v>
      </c>
      <c r="S762" s="68">
        <v>32</v>
      </c>
      <c r="T762" s="68">
        <v>35.979999999999997</v>
      </c>
      <c r="U762" s="68">
        <v>-0.14000000000000001</v>
      </c>
      <c r="V762" s="68">
        <v>145.46</v>
      </c>
      <c r="W762" s="68">
        <v>172.29</v>
      </c>
      <c r="X762" s="68">
        <v>-0.18</v>
      </c>
      <c r="Y762" s="68">
        <v>755.68</v>
      </c>
      <c r="Z762" s="68">
        <v>866.91</v>
      </c>
      <c r="AA762" s="68">
        <v>-0.15</v>
      </c>
      <c r="AB762" s="73">
        <v>93540.06</v>
      </c>
      <c r="AC762" s="73">
        <v>107695.78</v>
      </c>
      <c r="AD762" s="73">
        <v>101618.9</v>
      </c>
      <c r="AE762" s="73">
        <v>116392.34</v>
      </c>
      <c r="AF762" s="73"/>
      <c r="AG762" s="73">
        <f>IFERROR(VLOOKUP(J762,'Roll ups'!D:E,2,FALSE),0)</f>
        <v>12844114.079999994</v>
      </c>
      <c r="AH762" s="74">
        <f>IF(Table2[[#This Row],[CATEGORY TTL LOOKUP]]=0,0,IF(Table2[[#This Row],[CATEGORY TTL LOOKUP]]&gt;0,SUM(AB762/AG762)))</f>
        <v>7.2827179373666879E-3</v>
      </c>
      <c r="AI762" s="74" t="str">
        <f>IFERROR(IF(AH762&lt;#REF!,"STRIKE",IF(AH762&gt;=#REF!,"GOOD")),"NO DATA")</f>
        <v>NO DATA</v>
      </c>
      <c r="AJ762" s="75">
        <f>IFERROR(VLOOKUP(K762,'Roll ups'!H:I,2,FALSE),0)</f>
        <v>126094742.97999983</v>
      </c>
      <c r="AK762" s="76">
        <f>IF(Table2[[#This Row],[PRICE TIER LOOKUP]]=0,0,IF(Table2[[#This Row],[PRICE TIER LOOKUP]]&gt;0,SUM(AB762/AJ762)))</f>
        <v>7.4182363030659095E-4</v>
      </c>
      <c r="AL762" s="74" t="e">
        <f>IF(AK762&lt;#REF!,"STRIKE",IF(AK762&gt;=#REF!,"GOOD"))</f>
        <v>#REF!</v>
      </c>
      <c r="AM762" s="75">
        <f>VLOOKUP(H762,'Roll ups'!A:B,2,FALSE)</f>
        <v>325145452.83999985</v>
      </c>
      <c r="AN762" s="77">
        <f t="shared" si="24"/>
        <v>2.8768681580188031E-4</v>
      </c>
      <c r="AO762" s="74" t="str">
        <f>IFERROR(VLOOKUP(Table2[[#This Row],[Product Name]],'Roll ups'!L:P,5,FALSE),"GOOD")</f>
        <v>GOOD</v>
      </c>
      <c r="AP762" s="74">
        <f>Table2[[#This Row],[Retail Dollar Vol Current 12 Mths]]/Table2[[#This Row],[SHELF SALES  LOOKUP]]</f>
        <v>3.1253366489490913E-4</v>
      </c>
      <c r="AQ762" s="69">
        <f t="shared" si="25"/>
        <v>0</v>
      </c>
      <c r="AR76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762" s="69" t="e">
        <f>IF(Table2[[#This Row],[Shelf Dollar Vol Current 12 Mths]]&gt;#REF!,"MEETS $ CRITERIA",IF(Table2[[#This Row],[Shelf Dollar Vol Current 12 Mths]]&lt;#REF!+1,"DOES NOT MEET $ CRITERIA"))</f>
        <v>#REF!</v>
      </c>
      <c r="AT762" s="78"/>
    </row>
    <row r="763" spans="1:46" ht="13.8" x14ac:dyDescent="0.3">
      <c r="A763" s="68" t="s">
        <v>4810</v>
      </c>
      <c r="B763" s="69">
        <v>76892</v>
      </c>
      <c r="C763" s="69">
        <v>194</v>
      </c>
      <c r="D763" s="69" t="s">
        <v>25</v>
      </c>
      <c r="E763" s="70" t="s">
        <v>6313</v>
      </c>
      <c r="F763" s="70"/>
      <c r="G763" s="71" t="s">
        <v>7862</v>
      </c>
      <c r="H763" s="69" t="s">
        <v>6315</v>
      </c>
      <c r="I763" s="68" t="s">
        <v>299</v>
      </c>
      <c r="J763" s="68" t="s">
        <v>299</v>
      </c>
      <c r="K763" s="68" t="s">
        <v>146</v>
      </c>
      <c r="L763" s="68" t="s">
        <v>146</v>
      </c>
      <c r="M763" s="68" t="s">
        <v>299</v>
      </c>
      <c r="N763" s="68" t="s">
        <v>184</v>
      </c>
      <c r="O763" s="68" t="s">
        <v>7863</v>
      </c>
      <c r="P763" s="72" t="s">
        <v>191</v>
      </c>
      <c r="Q763" s="68" t="s">
        <v>6559</v>
      </c>
      <c r="R763" s="68" t="s">
        <v>6560</v>
      </c>
      <c r="S763" s="68">
        <v>8</v>
      </c>
      <c r="T763" s="68">
        <v>13.5</v>
      </c>
      <c r="U763" s="68">
        <v>-0.69</v>
      </c>
      <c r="V763" s="68">
        <v>47.67</v>
      </c>
      <c r="W763" s="68">
        <v>41</v>
      </c>
      <c r="X763" s="68">
        <v>0.14000000000000001</v>
      </c>
      <c r="Y763" s="68">
        <v>152.08000000000001</v>
      </c>
      <c r="Z763" s="68">
        <v>174.08</v>
      </c>
      <c r="AA763" s="68">
        <v>-0.14000000000000001</v>
      </c>
      <c r="AB763" s="73">
        <v>44273.91</v>
      </c>
      <c r="AC763" s="73">
        <v>49720.14</v>
      </c>
      <c r="AD763" s="73">
        <v>45387.75</v>
      </c>
      <c r="AE763" s="73">
        <v>50485.74</v>
      </c>
      <c r="AF763" s="73"/>
      <c r="AG763" s="73">
        <f>IFERROR(VLOOKUP(J763,'Roll ups'!D:E,2,FALSE),0)</f>
        <v>12844114.079999994</v>
      </c>
      <c r="AH763" s="74">
        <f>IF(Table2[[#This Row],[CATEGORY TTL LOOKUP]]=0,0,IF(Table2[[#This Row],[CATEGORY TTL LOOKUP]]&gt;0,SUM(AB763/AG763)))</f>
        <v>3.4470193681119983E-3</v>
      </c>
      <c r="AI763" s="74" t="str">
        <f>IFERROR(IF(AH763&lt;#REF!,"STRIKE",IF(AH763&gt;=#REF!,"GOOD")),"NO DATA")</f>
        <v>NO DATA</v>
      </c>
      <c r="AJ763" s="75">
        <f>IFERROR(VLOOKUP(K763,'Roll ups'!H:I,2,FALSE),0)</f>
        <v>69119979.479999974</v>
      </c>
      <c r="AK763" s="76">
        <f>IF(Table2[[#This Row],[PRICE TIER LOOKUP]]=0,0,IF(Table2[[#This Row],[PRICE TIER LOOKUP]]&gt;0,SUM(AB763/AJ763)))</f>
        <v>6.4053708252055782E-4</v>
      </c>
      <c r="AL763" s="74" t="e">
        <f>IF(AK763&lt;#REF!,"STRIKE",IF(AK763&gt;=#REF!,"GOOD"))</f>
        <v>#REF!</v>
      </c>
      <c r="AM763" s="75">
        <f>VLOOKUP(H763,'Roll ups'!A:B,2,FALSE)</f>
        <v>325145452.83999985</v>
      </c>
      <c r="AN763" s="77">
        <f t="shared" si="24"/>
        <v>1.361664744602369E-4</v>
      </c>
      <c r="AO763" s="74" t="str">
        <f>IFERROR(VLOOKUP(Table2[[#This Row],[Product Name]],'Roll ups'!L:P,5,FALSE),"GOOD")</f>
        <v>GOOD</v>
      </c>
      <c r="AP763" s="74">
        <f>Table2[[#This Row],[Retail Dollar Vol Current 12 Mths]]/Table2[[#This Row],[SHELF SALES  LOOKUP]]</f>
        <v>1.3959214131262899E-4</v>
      </c>
      <c r="AQ763" s="69">
        <f t="shared" si="25"/>
        <v>0</v>
      </c>
      <c r="AR76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763" s="69" t="e">
        <f>IF(Table2[[#This Row],[Shelf Dollar Vol Current 12 Mths]]&gt;#REF!,"MEETS $ CRITERIA",IF(Table2[[#This Row],[Shelf Dollar Vol Current 12 Mths]]&lt;#REF!+1,"DOES NOT MEET $ CRITERIA"))</f>
        <v>#REF!</v>
      </c>
      <c r="AT763" s="78"/>
    </row>
    <row r="764" spans="1:46" ht="13.8" x14ac:dyDescent="0.3">
      <c r="A764" s="68" t="s">
        <v>4285</v>
      </c>
      <c r="B764" s="69">
        <v>27021</v>
      </c>
      <c r="C764" s="69">
        <v>263</v>
      </c>
      <c r="D764" s="69" t="s">
        <v>25</v>
      </c>
      <c r="E764" s="70" t="s">
        <v>6313</v>
      </c>
      <c r="F764" s="70"/>
      <c r="G764" s="71" t="s">
        <v>7864</v>
      </c>
      <c r="H764" s="69" t="s">
        <v>6315</v>
      </c>
      <c r="I764" s="68" t="s">
        <v>735</v>
      </c>
      <c r="J764" s="68" t="s">
        <v>736</v>
      </c>
      <c r="K764" s="68" t="s">
        <v>736</v>
      </c>
      <c r="L764" s="68" t="s">
        <v>6320</v>
      </c>
      <c r="M764" s="68" t="s">
        <v>175</v>
      </c>
      <c r="N764" s="68" t="s">
        <v>176</v>
      </c>
      <c r="O764" s="68" t="s">
        <v>7865</v>
      </c>
      <c r="P764" s="72" t="s">
        <v>6357</v>
      </c>
      <c r="Q764" s="68" t="s">
        <v>397</v>
      </c>
      <c r="R764" s="68" t="s">
        <v>31</v>
      </c>
      <c r="S764" s="68">
        <v>3</v>
      </c>
      <c r="T764" s="68">
        <v>4</v>
      </c>
      <c r="U764" s="68">
        <v>-0.31</v>
      </c>
      <c r="V764" s="68">
        <v>8.5399999999999991</v>
      </c>
      <c r="W764" s="68">
        <v>16.5</v>
      </c>
      <c r="X764" s="68">
        <v>-0.93</v>
      </c>
      <c r="Y764" s="68">
        <v>47.54</v>
      </c>
      <c r="Z764" s="68">
        <v>76.5</v>
      </c>
      <c r="AA764" s="68">
        <v>-0.61</v>
      </c>
      <c r="AB764" s="73">
        <v>14365.19</v>
      </c>
      <c r="AC764" s="73">
        <v>23114.04</v>
      </c>
      <c r="AD764" s="73">
        <v>14365.19</v>
      </c>
      <c r="AE764" s="73">
        <v>23114.04</v>
      </c>
      <c r="AF764" s="73"/>
      <c r="AG764" s="73">
        <f>IFERROR(VLOOKUP(J764,'Roll ups'!D:E,2,FALSE),0)</f>
        <v>1024946.76</v>
      </c>
      <c r="AH764" s="74">
        <f>IF(Table2[[#This Row],[CATEGORY TTL LOOKUP]]=0,0,IF(Table2[[#This Row],[CATEGORY TTL LOOKUP]]&gt;0,SUM(AB764/AG764)))</f>
        <v>1.4015547500242842E-2</v>
      </c>
      <c r="AI764" s="74" t="str">
        <f>IFERROR(IF(AH764&lt;#REF!,"STRIKE",IF(AH764&gt;=#REF!,"GOOD")),"NO DATA")</f>
        <v>NO DATA</v>
      </c>
      <c r="AJ764" s="75">
        <f>IFERROR(VLOOKUP(K764,'Roll ups'!H:I,2,FALSE),0)</f>
        <v>1024946.76</v>
      </c>
      <c r="AK764" s="76">
        <f>IF(Table2[[#This Row],[PRICE TIER LOOKUP]]=0,0,IF(Table2[[#This Row],[PRICE TIER LOOKUP]]&gt;0,SUM(AB764/AJ764)))</f>
        <v>1.4015547500242842E-2</v>
      </c>
      <c r="AL764" s="74" t="e">
        <f>IF(AK764&lt;#REF!,"STRIKE",IF(AK764&gt;=#REF!,"GOOD"))</f>
        <v>#REF!</v>
      </c>
      <c r="AM764" s="75">
        <f>VLOOKUP(H764,'Roll ups'!A:B,2,FALSE)</f>
        <v>325145452.83999985</v>
      </c>
      <c r="AN764" s="77">
        <f t="shared" si="24"/>
        <v>4.418081161685179E-5</v>
      </c>
      <c r="AO764" s="74" t="str">
        <f>IFERROR(VLOOKUP(Table2[[#This Row],[Product Name]],'Roll ups'!L:P,5,FALSE),"GOOD")</f>
        <v>GOOD</v>
      </c>
      <c r="AP764" s="74">
        <f>Table2[[#This Row],[Retail Dollar Vol Current 12 Mths]]/Table2[[#This Row],[SHELF SALES  LOOKUP]]</f>
        <v>4.418081161685179E-5</v>
      </c>
      <c r="AQ764" s="69">
        <f t="shared" si="25"/>
        <v>0</v>
      </c>
      <c r="AR76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764" s="69" t="e">
        <f>IF(Table2[[#This Row],[Shelf Dollar Vol Current 12 Mths]]&gt;#REF!,"MEETS $ CRITERIA",IF(Table2[[#This Row],[Shelf Dollar Vol Current 12 Mths]]&lt;#REF!+1,"DOES NOT MEET $ CRITERIA"))</f>
        <v>#REF!</v>
      </c>
      <c r="AT764" s="78"/>
    </row>
    <row r="765" spans="1:46" ht="13.8" x14ac:dyDescent="0.3">
      <c r="A765" s="68" t="s">
        <v>4270</v>
      </c>
      <c r="B765" s="69">
        <v>27022</v>
      </c>
      <c r="C765" s="69">
        <v>208</v>
      </c>
      <c r="D765" s="69" t="s">
        <v>25</v>
      </c>
      <c r="E765" s="70" t="s">
        <v>6313</v>
      </c>
      <c r="F765" s="70"/>
      <c r="G765" s="71" t="s">
        <v>7866</v>
      </c>
      <c r="H765" s="69" t="s">
        <v>6315</v>
      </c>
      <c r="I765" s="68" t="s">
        <v>735</v>
      </c>
      <c r="J765" s="68" t="s">
        <v>736</v>
      </c>
      <c r="K765" s="68" t="s">
        <v>736</v>
      </c>
      <c r="L765" s="68" t="s">
        <v>6320</v>
      </c>
      <c r="M765" s="68" t="s">
        <v>175</v>
      </c>
      <c r="N765" s="68" t="s">
        <v>176</v>
      </c>
      <c r="O765" s="68" t="s">
        <v>7867</v>
      </c>
      <c r="P765" s="72" t="s">
        <v>6357</v>
      </c>
      <c r="Q765" s="68" t="s">
        <v>397</v>
      </c>
      <c r="R765" s="68" t="s">
        <v>31</v>
      </c>
      <c r="S765" s="68">
        <v>21</v>
      </c>
      <c r="T765" s="68">
        <v>18.09</v>
      </c>
      <c r="U765" s="68">
        <v>0.14000000000000001</v>
      </c>
      <c r="V765" s="68">
        <v>97.82</v>
      </c>
      <c r="W765" s="68">
        <v>111.43</v>
      </c>
      <c r="X765" s="68">
        <v>-0.14000000000000001</v>
      </c>
      <c r="Y765" s="68">
        <v>413.24</v>
      </c>
      <c r="Z765" s="68">
        <v>450.38</v>
      </c>
      <c r="AA765" s="68">
        <v>-0.09</v>
      </c>
      <c r="AB765" s="73">
        <v>86027.19</v>
      </c>
      <c r="AC765" s="73">
        <v>90393.89</v>
      </c>
      <c r="AD765" s="73">
        <v>89143.75</v>
      </c>
      <c r="AE765" s="73">
        <v>92808.23</v>
      </c>
      <c r="AF765" s="73"/>
      <c r="AG765" s="73">
        <f>IFERROR(VLOOKUP(J765,'Roll ups'!D:E,2,FALSE),0)</f>
        <v>1024946.76</v>
      </c>
      <c r="AH765" s="74">
        <f>IF(Table2[[#This Row],[CATEGORY TTL LOOKUP]]=0,0,IF(Table2[[#This Row],[CATEGORY TTL LOOKUP]]&gt;0,SUM(AB765/AG765)))</f>
        <v>8.3933325473412881E-2</v>
      </c>
      <c r="AI765" s="74" t="str">
        <f>IFERROR(IF(AH765&lt;#REF!,"STRIKE",IF(AH765&gt;=#REF!,"GOOD")),"NO DATA")</f>
        <v>NO DATA</v>
      </c>
      <c r="AJ765" s="75">
        <f>IFERROR(VLOOKUP(K765,'Roll ups'!H:I,2,FALSE),0)</f>
        <v>1024946.76</v>
      </c>
      <c r="AK765" s="76">
        <f>IF(Table2[[#This Row],[PRICE TIER LOOKUP]]=0,0,IF(Table2[[#This Row],[PRICE TIER LOOKUP]]&gt;0,SUM(AB765/AJ765)))</f>
        <v>8.3933325473412881E-2</v>
      </c>
      <c r="AL765" s="74" t="e">
        <f>IF(AK765&lt;#REF!,"STRIKE",IF(AK765&gt;=#REF!,"GOOD"))</f>
        <v>#REF!</v>
      </c>
      <c r="AM765" s="75">
        <f>VLOOKUP(H765,'Roll ups'!A:B,2,FALSE)</f>
        <v>325145452.83999985</v>
      </c>
      <c r="AN765" s="77">
        <f t="shared" si="24"/>
        <v>2.6458063383200055E-4</v>
      </c>
      <c r="AO765" s="74" t="str">
        <f>IFERROR(VLOOKUP(Table2[[#This Row],[Product Name]],'Roll ups'!L:P,5,FALSE),"GOOD")</f>
        <v>GOOD</v>
      </c>
      <c r="AP765" s="74">
        <f>Table2[[#This Row],[Retail Dollar Vol Current 12 Mths]]/Table2[[#This Row],[SHELF SALES  LOOKUP]]</f>
        <v>2.7416575942049712E-4</v>
      </c>
      <c r="AQ765" s="69">
        <f t="shared" si="25"/>
        <v>0</v>
      </c>
      <c r="AR76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765" s="69" t="e">
        <f>IF(Table2[[#This Row],[Shelf Dollar Vol Current 12 Mths]]&gt;#REF!,"MEETS $ CRITERIA",IF(Table2[[#This Row],[Shelf Dollar Vol Current 12 Mths]]&lt;#REF!+1,"DOES NOT MEET $ CRITERIA"))</f>
        <v>#REF!</v>
      </c>
      <c r="AT765" s="78"/>
    </row>
    <row r="766" spans="1:46" ht="13.8" x14ac:dyDescent="0.3">
      <c r="A766" s="68" t="s">
        <v>4261</v>
      </c>
      <c r="B766" s="69">
        <v>27025</v>
      </c>
      <c r="C766" s="69">
        <v>724</v>
      </c>
      <c r="D766" s="69" t="s">
        <v>25</v>
      </c>
      <c r="E766" s="70" t="s">
        <v>6313</v>
      </c>
      <c r="F766" s="70"/>
      <c r="G766" s="71" t="s">
        <v>7868</v>
      </c>
      <c r="H766" s="69" t="s">
        <v>6315</v>
      </c>
      <c r="I766" s="68" t="s">
        <v>735</v>
      </c>
      <c r="J766" s="68" t="s">
        <v>736</v>
      </c>
      <c r="K766" s="68" t="s">
        <v>736</v>
      </c>
      <c r="L766" s="68" t="s">
        <v>6320</v>
      </c>
      <c r="M766" s="68" t="s">
        <v>175</v>
      </c>
      <c r="N766" s="68" t="s">
        <v>176</v>
      </c>
      <c r="O766" s="68" t="s">
        <v>7869</v>
      </c>
      <c r="P766" s="72" t="s">
        <v>6357</v>
      </c>
      <c r="Q766" s="68" t="s">
        <v>397</v>
      </c>
      <c r="R766" s="68" t="s">
        <v>31</v>
      </c>
      <c r="S766" s="68">
        <v>130</v>
      </c>
      <c r="T766" s="68">
        <v>94</v>
      </c>
      <c r="U766" s="68">
        <v>0.28000000000000003</v>
      </c>
      <c r="V766" s="68">
        <v>289.75</v>
      </c>
      <c r="W766" s="68">
        <v>274</v>
      </c>
      <c r="X766" s="68">
        <v>0.05</v>
      </c>
      <c r="Y766" s="68">
        <v>1344.17</v>
      </c>
      <c r="Z766" s="68">
        <v>1325.67</v>
      </c>
      <c r="AA766" s="68">
        <v>0.01</v>
      </c>
      <c r="AB766" s="73">
        <v>363092.19</v>
      </c>
      <c r="AC766" s="73">
        <v>357838.68</v>
      </c>
      <c r="AD766" s="73">
        <v>375506.4</v>
      </c>
      <c r="AE766" s="73">
        <v>363319.2</v>
      </c>
      <c r="AF766" s="73"/>
      <c r="AG766" s="73">
        <f>IFERROR(VLOOKUP(J766,'Roll ups'!D:E,2,FALSE),0)</f>
        <v>1024946.76</v>
      </c>
      <c r="AH766" s="74">
        <f>IF(Table2[[#This Row],[CATEGORY TTL LOOKUP]]=0,0,IF(Table2[[#This Row],[CATEGORY TTL LOOKUP]]&gt;0,SUM(AB766/AG766)))</f>
        <v>0.3542546834335083</v>
      </c>
      <c r="AI766" s="74" t="str">
        <f>IFERROR(IF(AH766&lt;#REF!,"STRIKE",IF(AH766&gt;=#REF!,"GOOD")),"NO DATA")</f>
        <v>NO DATA</v>
      </c>
      <c r="AJ766" s="75">
        <f>IFERROR(VLOOKUP(K766,'Roll ups'!H:I,2,FALSE),0)</f>
        <v>1024946.76</v>
      </c>
      <c r="AK766" s="76">
        <f>IF(Table2[[#This Row],[PRICE TIER LOOKUP]]=0,0,IF(Table2[[#This Row],[PRICE TIER LOOKUP]]&gt;0,SUM(AB766/AJ766)))</f>
        <v>0.3542546834335083</v>
      </c>
      <c r="AL766" s="74" t="e">
        <f>IF(AK766&lt;#REF!,"STRIKE",IF(AK766&gt;=#REF!,"GOOD"))</f>
        <v>#REF!</v>
      </c>
      <c r="AM766" s="75">
        <f>VLOOKUP(H766,'Roll ups'!A:B,2,FALSE)</f>
        <v>325145452.83999985</v>
      </c>
      <c r="AN766" s="77">
        <f t="shared" si="24"/>
        <v>1.1167069593886441E-3</v>
      </c>
      <c r="AO766" s="74" t="str">
        <f>IFERROR(VLOOKUP(Table2[[#This Row],[Product Name]],'Roll ups'!L:P,5,FALSE),"GOOD")</f>
        <v>GOOD</v>
      </c>
      <c r="AP766" s="74">
        <f>Table2[[#This Row],[Retail Dollar Vol Current 12 Mths]]/Table2[[#This Row],[SHELF SALES  LOOKUP]]</f>
        <v>1.1548874410517503E-3</v>
      </c>
      <c r="AQ766" s="69">
        <f t="shared" si="25"/>
        <v>0</v>
      </c>
      <c r="AR76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766" s="69" t="e">
        <f>IF(Table2[[#This Row],[Shelf Dollar Vol Current 12 Mths]]&gt;#REF!,"MEETS $ CRITERIA",IF(Table2[[#This Row],[Shelf Dollar Vol Current 12 Mths]]&lt;#REF!+1,"DOES NOT MEET $ CRITERIA"))</f>
        <v>#REF!</v>
      </c>
      <c r="AT766" s="78"/>
    </row>
    <row r="767" spans="1:46" ht="13.8" x14ac:dyDescent="0.3">
      <c r="A767" s="68" t="s">
        <v>4273</v>
      </c>
      <c r="B767" s="69">
        <v>27056</v>
      </c>
      <c r="C767" s="69">
        <v>320</v>
      </c>
      <c r="D767" s="69" t="s">
        <v>25</v>
      </c>
      <c r="E767" s="70" t="s">
        <v>6313</v>
      </c>
      <c r="F767" s="70"/>
      <c r="G767" s="71" t="s">
        <v>7870</v>
      </c>
      <c r="H767" s="69" t="s">
        <v>6315</v>
      </c>
      <c r="I767" s="68" t="s">
        <v>735</v>
      </c>
      <c r="J767" s="68" t="s">
        <v>736</v>
      </c>
      <c r="K767" s="68" t="s">
        <v>736</v>
      </c>
      <c r="L767" s="68" t="s">
        <v>132</v>
      </c>
      <c r="M767" s="68" t="s">
        <v>175</v>
      </c>
      <c r="N767" s="68" t="s">
        <v>176</v>
      </c>
      <c r="O767" s="68" t="s">
        <v>7871</v>
      </c>
      <c r="P767" s="72" t="s">
        <v>6357</v>
      </c>
      <c r="Q767" s="68" t="s">
        <v>6387</v>
      </c>
      <c r="R767" s="68" t="s">
        <v>31</v>
      </c>
      <c r="S767" s="68">
        <v>7</v>
      </c>
      <c r="T767" s="68">
        <v>10</v>
      </c>
      <c r="U767" s="68">
        <v>-0.43</v>
      </c>
      <c r="V767" s="68">
        <v>16</v>
      </c>
      <c r="W767" s="68">
        <v>21.92</v>
      </c>
      <c r="X767" s="68">
        <v>-0.37</v>
      </c>
      <c r="Y767" s="68">
        <v>73</v>
      </c>
      <c r="Z767" s="68">
        <v>91.08</v>
      </c>
      <c r="AA767" s="68">
        <v>-0.25</v>
      </c>
      <c r="AB767" s="73">
        <v>15139.92</v>
      </c>
      <c r="AC767" s="73">
        <v>19356.82</v>
      </c>
      <c r="AD767" s="73">
        <v>16171.44</v>
      </c>
      <c r="AE767" s="73">
        <v>20959.78</v>
      </c>
      <c r="AF767" s="73"/>
      <c r="AG767" s="73">
        <f>IFERROR(VLOOKUP(J767,'Roll ups'!D:E,2,FALSE),0)</f>
        <v>1024946.76</v>
      </c>
      <c r="AH767" s="74">
        <f>IF(Table2[[#This Row],[CATEGORY TTL LOOKUP]]=0,0,IF(Table2[[#This Row],[CATEGORY TTL LOOKUP]]&gt;0,SUM(AB767/AG767)))</f>
        <v>1.4771420907755248E-2</v>
      </c>
      <c r="AI767" s="74" t="str">
        <f>IFERROR(IF(AH767&lt;#REF!,"STRIKE",IF(AH767&gt;=#REF!,"GOOD")),"NO DATA")</f>
        <v>NO DATA</v>
      </c>
      <c r="AJ767" s="75">
        <f>IFERROR(VLOOKUP(K767,'Roll ups'!H:I,2,FALSE),0)</f>
        <v>1024946.76</v>
      </c>
      <c r="AK767" s="76">
        <f>IF(Table2[[#This Row],[PRICE TIER LOOKUP]]=0,0,IF(Table2[[#This Row],[PRICE TIER LOOKUP]]&gt;0,SUM(AB767/AJ767)))</f>
        <v>1.4771420907755248E-2</v>
      </c>
      <c r="AL767" s="74" t="e">
        <f>IF(AK767&lt;#REF!,"STRIKE",IF(AK767&gt;=#REF!,"GOOD"))</f>
        <v>#REF!</v>
      </c>
      <c r="AM767" s="75">
        <f>VLOOKUP(H767,'Roll ups'!A:B,2,FALSE)</f>
        <v>325145452.83999985</v>
      </c>
      <c r="AN767" s="77">
        <f t="shared" si="24"/>
        <v>4.6563529853361261E-5</v>
      </c>
      <c r="AO767" s="74" t="str">
        <f>IFERROR(VLOOKUP(Table2[[#This Row],[Product Name]],'Roll ups'!L:P,5,FALSE),"GOOD")</f>
        <v>GOOD</v>
      </c>
      <c r="AP767" s="74">
        <f>Table2[[#This Row],[Retail Dollar Vol Current 12 Mths]]/Table2[[#This Row],[SHELF SALES  LOOKUP]]</f>
        <v>4.9736017707612753E-5</v>
      </c>
      <c r="AQ767" s="69">
        <f t="shared" si="25"/>
        <v>0</v>
      </c>
      <c r="AR76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767" s="69" t="e">
        <f>IF(Table2[[#This Row],[Shelf Dollar Vol Current 12 Mths]]&gt;#REF!,"MEETS $ CRITERIA",IF(Table2[[#This Row],[Shelf Dollar Vol Current 12 Mths]]&lt;#REF!+1,"DOES NOT MEET $ CRITERIA"))</f>
        <v>#REF!</v>
      </c>
      <c r="AT767" s="78"/>
    </row>
    <row r="768" spans="1:46" ht="13.8" x14ac:dyDescent="0.3">
      <c r="A768" s="68" t="s">
        <v>4282</v>
      </c>
      <c r="B768" s="69">
        <v>27060</v>
      </c>
      <c r="C768" s="69">
        <v>260</v>
      </c>
      <c r="D768" s="69" t="s">
        <v>25</v>
      </c>
      <c r="E768" s="70" t="s">
        <v>6313</v>
      </c>
      <c r="F768" s="70"/>
      <c r="G768" s="71" t="s">
        <v>7872</v>
      </c>
      <c r="H768" s="69" t="s">
        <v>6315</v>
      </c>
      <c r="I768" s="68" t="s">
        <v>735</v>
      </c>
      <c r="J768" s="68" t="s">
        <v>736</v>
      </c>
      <c r="K768" s="68" t="s">
        <v>736</v>
      </c>
      <c r="L768" s="68" t="s">
        <v>6320</v>
      </c>
      <c r="M768" s="68" t="s">
        <v>175</v>
      </c>
      <c r="N768" s="68" t="s">
        <v>176</v>
      </c>
      <c r="O768" s="68" t="s">
        <v>7873</v>
      </c>
      <c r="P768" s="72" t="s">
        <v>6357</v>
      </c>
      <c r="Q768" s="68" t="s">
        <v>510</v>
      </c>
      <c r="R768" s="68" t="s">
        <v>31</v>
      </c>
      <c r="S768" s="68">
        <v>7</v>
      </c>
      <c r="T768" s="68">
        <v>4</v>
      </c>
      <c r="U768" s="68">
        <v>0.38</v>
      </c>
      <c r="V768" s="68">
        <v>39</v>
      </c>
      <c r="W768" s="68">
        <v>16</v>
      </c>
      <c r="X768" s="68">
        <v>0.59</v>
      </c>
      <c r="Y768" s="68">
        <v>139.41999999999999</v>
      </c>
      <c r="Z768" s="68">
        <v>132.16999999999999</v>
      </c>
      <c r="AA768" s="68">
        <v>0.05</v>
      </c>
      <c r="AB768" s="73">
        <v>57226.11</v>
      </c>
      <c r="AC768" s="73">
        <v>54521.04</v>
      </c>
      <c r="AD768" s="73">
        <v>58672.11</v>
      </c>
      <c r="AE768" s="73">
        <v>55574.04</v>
      </c>
      <c r="AF768" s="73"/>
      <c r="AG768" s="73">
        <f>IFERROR(VLOOKUP(J768,'Roll ups'!D:E,2,FALSE),0)</f>
        <v>1024946.76</v>
      </c>
      <c r="AH768" s="74">
        <f>IF(Table2[[#This Row],[CATEGORY TTL LOOKUP]]=0,0,IF(Table2[[#This Row],[CATEGORY TTL LOOKUP]]&gt;0,SUM(AB768/AG768)))</f>
        <v>5.5833251280290888E-2</v>
      </c>
      <c r="AI768" s="74" t="str">
        <f>IFERROR(IF(AH768&lt;#REF!,"STRIKE",IF(AH768&gt;=#REF!,"GOOD")),"NO DATA")</f>
        <v>NO DATA</v>
      </c>
      <c r="AJ768" s="75">
        <f>IFERROR(VLOOKUP(K768,'Roll ups'!H:I,2,FALSE),0)</f>
        <v>1024946.76</v>
      </c>
      <c r="AK768" s="76">
        <f>IF(Table2[[#This Row],[PRICE TIER LOOKUP]]=0,0,IF(Table2[[#This Row],[PRICE TIER LOOKUP]]&gt;0,SUM(AB768/AJ768)))</f>
        <v>5.5833251280290888E-2</v>
      </c>
      <c r="AL768" s="74" t="e">
        <f>IF(AK768&lt;#REF!,"STRIKE",IF(AK768&gt;=#REF!,"GOOD"))</f>
        <v>#REF!</v>
      </c>
      <c r="AM768" s="75">
        <f>VLOOKUP(H768,'Roll ups'!A:B,2,FALSE)</f>
        <v>325145452.83999985</v>
      </c>
      <c r="AN768" s="77">
        <f t="shared" si="24"/>
        <v>1.7600156945193473E-4</v>
      </c>
      <c r="AO768" s="74" t="str">
        <f>IFERROR(VLOOKUP(Table2[[#This Row],[Product Name]],'Roll ups'!L:P,5,FALSE),"GOOD")</f>
        <v>GOOD</v>
      </c>
      <c r="AP768" s="74">
        <f>Table2[[#This Row],[Retail Dollar Vol Current 12 Mths]]/Table2[[#This Row],[SHELF SALES  LOOKUP]]</f>
        <v>1.8044880987116814E-4</v>
      </c>
      <c r="AQ768" s="69">
        <f t="shared" si="25"/>
        <v>0</v>
      </c>
      <c r="AR76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768" s="69" t="e">
        <f>IF(Table2[[#This Row],[Shelf Dollar Vol Current 12 Mths]]&gt;#REF!,"MEETS $ CRITERIA",IF(Table2[[#This Row],[Shelf Dollar Vol Current 12 Mths]]&lt;#REF!+1,"DOES NOT MEET $ CRITERIA"))</f>
        <v>#REF!</v>
      </c>
      <c r="AT768" s="78"/>
    </row>
    <row r="769" spans="1:46" ht="13.8" x14ac:dyDescent="0.3">
      <c r="A769" s="68" t="s">
        <v>4276</v>
      </c>
      <c r="B769" s="69">
        <v>27066</v>
      </c>
      <c r="C769" s="69">
        <v>134</v>
      </c>
      <c r="D769" s="69" t="s">
        <v>25</v>
      </c>
      <c r="E769" s="70" t="s">
        <v>6313</v>
      </c>
      <c r="F769" s="70"/>
      <c r="G769" s="71" t="s">
        <v>7874</v>
      </c>
      <c r="H769" s="69" t="s">
        <v>6315</v>
      </c>
      <c r="I769" s="68" t="s">
        <v>735</v>
      </c>
      <c r="J769" s="68" t="s">
        <v>736</v>
      </c>
      <c r="K769" s="68" t="s">
        <v>736</v>
      </c>
      <c r="L769" s="68" t="s">
        <v>132</v>
      </c>
      <c r="M769" s="68" t="s">
        <v>175</v>
      </c>
      <c r="N769" s="68" t="s">
        <v>176</v>
      </c>
      <c r="O769" s="68" t="s">
        <v>7875</v>
      </c>
      <c r="P769" s="72" t="s">
        <v>6357</v>
      </c>
      <c r="Q769" s="68" t="s">
        <v>6387</v>
      </c>
      <c r="R769" s="68" t="s">
        <v>31</v>
      </c>
      <c r="S769" s="68">
        <v>8</v>
      </c>
      <c r="T769" s="68">
        <v>13</v>
      </c>
      <c r="U769" s="68">
        <v>-0.63</v>
      </c>
      <c r="V769" s="68">
        <v>37.25</v>
      </c>
      <c r="W769" s="68">
        <v>49.92</v>
      </c>
      <c r="X769" s="68">
        <v>-0.34</v>
      </c>
      <c r="Y769" s="68">
        <v>177.25</v>
      </c>
      <c r="Z769" s="68">
        <v>187</v>
      </c>
      <c r="AA769" s="68">
        <v>-0.06</v>
      </c>
      <c r="AB769" s="73">
        <v>32713.26</v>
      </c>
      <c r="AC769" s="73">
        <v>34966.400000000001</v>
      </c>
      <c r="AD769" s="73">
        <v>32713.26</v>
      </c>
      <c r="AE769" s="73">
        <v>34966.400000000001</v>
      </c>
      <c r="AF769" s="73"/>
      <c r="AG769" s="73">
        <f>IFERROR(VLOOKUP(J769,'Roll ups'!D:E,2,FALSE),0)</f>
        <v>1024946.76</v>
      </c>
      <c r="AH769" s="74">
        <f>IF(Table2[[#This Row],[CATEGORY TTL LOOKUP]]=0,0,IF(Table2[[#This Row],[CATEGORY TTL LOOKUP]]&gt;0,SUM(AB769/AG769)))</f>
        <v>3.1917033427180157E-2</v>
      </c>
      <c r="AI769" s="74" t="str">
        <f>IFERROR(IF(AH769&lt;#REF!,"STRIKE",IF(AH769&gt;=#REF!,"GOOD")),"NO DATA")</f>
        <v>NO DATA</v>
      </c>
      <c r="AJ769" s="75">
        <f>IFERROR(VLOOKUP(K769,'Roll ups'!H:I,2,FALSE),0)</f>
        <v>1024946.76</v>
      </c>
      <c r="AK769" s="76">
        <f>IF(Table2[[#This Row],[PRICE TIER LOOKUP]]=0,0,IF(Table2[[#This Row],[PRICE TIER LOOKUP]]&gt;0,SUM(AB769/AJ769)))</f>
        <v>3.1917033427180157E-2</v>
      </c>
      <c r="AL769" s="74" t="e">
        <f>IF(AK769&lt;#REF!,"STRIKE",IF(AK769&gt;=#REF!,"GOOD"))</f>
        <v>#REF!</v>
      </c>
      <c r="AM769" s="75">
        <f>VLOOKUP(H769,'Roll ups'!A:B,2,FALSE)</f>
        <v>325145452.83999985</v>
      </c>
      <c r="AN769" s="77">
        <f t="shared" si="24"/>
        <v>1.0061115637406068E-4</v>
      </c>
      <c r="AO769" s="74" t="str">
        <f>IFERROR(VLOOKUP(Table2[[#This Row],[Product Name]],'Roll ups'!L:P,5,FALSE),"GOOD")</f>
        <v>GOOD</v>
      </c>
      <c r="AP769" s="74">
        <f>Table2[[#This Row],[Retail Dollar Vol Current 12 Mths]]/Table2[[#This Row],[SHELF SALES  LOOKUP]]</f>
        <v>1.0061115637406068E-4</v>
      </c>
      <c r="AQ769" s="69">
        <f t="shared" si="25"/>
        <v>0</v>
      </c>
      <c r="AR76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769" s="69" t="e">
        <f>IF(Table2[[#This Row],[Shelf Dollar Vol Current 12 Mths]]&gt;#REF!,"MEETS $ CRITERIA",IF(Table2[[#This Row],[Shelf Dollar Vol Current 12 Mths]]&lt;#REF!+1,"DOES NOT MEET $ CRITERIA"))</f>
        <v>#REF!</v>
      </c>
      <c r="AT769" s="78"/>
    </row>
    <row r="770" spans="1:46" ht="13.8" x14ac:dyDescent="0.3">
      <c r="A770" s="68" t="s">
        <v>5108</v>
      </c>
      <c r="B770" s="69">
        <v>27126</v>
      </c>
      <c r="C770" s="69">
        <v>201</v>
      </c>
      <c r="D770" s="69" t="s">
        <v>25</v>
      </c>
      <c r="E770" s="70" t="s">
        <v>6313</v>
      </c>
      <c r="F770" s="70"/>
      <c r="G770" s="71" t="s">
        <v>7876</v>
      </c>
      <c r="H770" s="69" t="s">
        <v>6315</v>
      </c>
      <c r="I770" s="68" t="s">
        <v>735</v>
      </c>
      <c r="J770" s="68" t="s">
        <v>736</v>
      </c>
      <c r="K770" s="68" t="s">
        <v>736</v>
      </c>
      <c r="L770" s="68" t="s">
        <v>6320</v>
      </c>
      <c r="M770" s="68" t="s">
        <v>175</v>
      </c>
      <c r="N770" s="68" t="s">
        <v>176</v>
      </c>
      <c r="O770" s="68" t="s">
        <v>7877</v>
      </c>
      <c r="P770" s="72" t="s">
        <v>6357</v>
      </c>
      <c r="Q770" s="68" t="s">
        <v>161</v>
      </c>
      <c r="R770" s="68" t="s">
        <v>31</v>
      </c>
      <c r="S770" s="68">
        <v>2</v>
      </c>
      <c r="T770" s="68">
        <v>4.5</v>
      </c>
      <c r="U770" s="68">
        <v>-2</v>
      </c>
      <c r="V770" s="68">
        <v>8</v>
      </c>
      <c r="W770" s="68">
        <v>20.329999999999998</v>
      </c>
      <c r="X770" s="68">
        <v>-1.54</v>
      </c>
      <c r="Y770" s="68">
        <v>43</v>
      </c>
      <c r="Z770" s="68">
        <v>60.92</v>
      </c>
      <c r="AA770" s="68">
        <v>-0.42</v>
      </c>
      <c r="AB770" s="73">
        <v>17678.759999999998</v>
      </c>
      <c r="AC770" s="73">
        <v>22900.91</v>
      </c>
      <c r="AD770" s="73">
        <v>17858.759999999998</v>
      </c>
      <c r="AE770" s="73">
        <v>23206.91</v>
      </c>
      <c r="AF770" s="73"/>
      <c r="AG770" s="73">
        <f>IFERROR(VLOOKUP(J770,'Roll ups'!D:E,2,FALSE),0)</f>
        <v>1024946.76</v>
      </c>
      <c r="AH770" s="74">
        <f>IF(Table2[[#This Row],[CATEGORY TTL LOOKUP]]=0,0,IF(Table2[[#This Row],[CATEGORY TTL LOOKUP]]&gt;0,SUM(AB770/AG770)))</f>
        <v>1.7248466642306375E-2</v>
      </c>
      <c r="AI770" s="74" t="str">
        <f>IFERROR(IF(AH770&lt;#REF!,"STRIKE",IF(AH770&gt;=#REF!,"GOOD")),"NO DATA")</f>
        <v>NO DATA</v>
      </c>
      <c r="AJ770" s="75">
        <f>IFERROR(VLOOKUP(K770,'Roll ups'!H:I,2,FALSE),0)</f>
        <v>1024946.76</v>
      </c>
      <c r="AK770" s="76">
        <f>IF(Table2[[#This Row],[PRICE TIER LOOKUP]]=0,0,IF(Table2[[#This Row],[PRICE TIER LOOKUP]]&gt;0,SUM(AB770/AJ770)))</f>
        <v>1.7248466642306375E-2</v>
      </c>
      <c r="AL770" s="74" t="e">
        <f>IF(AK770&lt;#REF!,"STRIKE",IF(AK770&gt;=#REF!,"GOOD"))</f>
        <v>#REF!</v>
      </c>
      <c r="AM770" s="75">
        <f>VLOOKUP(H770,'Roll ups'!A:B,2,FALSE)</f>
        <v>325145452.83999985</v>
      </c>
      <c r="AN770" s="77">
        <f t="shared" si="24"/>
        <v>5.437185064586926E-5</v>
      </c>
      <c r="AO770" s="74" t="str">
        <f>IFERROR(VLOOKUP(Table2[[#This Row],[Product Name]],'Roll ups'!L:P,5,FALSE),"GOOD")</f>
        <v>GOOD</v>
      </c>
      <c r="AP770" s="74">
        <f>Table2[[#This Row],[Retail Dollar Vol Current 12 Mths]]/Table2[[#This Row],[SHELF SALES  LOOKUP]]</f>
        <v>5.4925449038304953E-5</v>
      </c>
      <c r="AQ770" s="69">
        <f t="shared" si="25"/>
        <v>0</v>
      </c>
      <c r="AR77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770" s="69" t="e">
        <f>IF(Table2[[#This Row],[Shelf Dollar Vol Current 12 Mths]]&gt;#REF!,"MEETS $ CRITERIA",IF(Table2[[#This Row],[Shelf Dollar Vol Current 12 Mths]]&lt;#REF!+1,"DOES NOT MEET $ CRITERIA"))</f>
        <v>#REF!</v>
      </c>
      <c r="AT770" s="78"/>
    </row>
    <row r="771" spans="1:46" ht="13.8" x14ac:dyDescent="0.3">
      <c r="A771" s="68" t="s">
        <v>4141</v>
      </c>
      <c r="B771" s="69">
        <v>4000</v>
      </c>
      <c r="C771" s="69">
        <v>109</v>
      </c>
      <c r="D771" s="69" t="s">
        <v>25</v>
      </c>
      <c r="E771" s="70" t="s">
        <v>6313</v>
      </c>
      <c r="F771" s="70"/>
      <c r="G771" s="71" t="s">
        <v>7878</v>
      </c>
      <c r="H771" s="69" t="s">
        <v>6315</v>
      </c>
      <c r="I771" s="68" t="s">
        <v>900</v>
      </c>
      <c r="J771" s="68" t="s">
        <v>240</v>
      </c>
      <c r="K771" s="68" t="s">
        <v>146</v>
      </c>
      <c r="L771" s="68" t="s">
        <v>132</v>
      </c>
      <c r="M771" s="68" t="s">
        <v>240</v>
      </c>
      <c r="N771" s="68" t="s">
        <v>241</v>
      </c>
      <c r="O771" s="68" t="s">
        <v>7879</v>
      </c>
      <c r="P771" s="72" t="s">
        <v>6357</v>
      </c>
      <c r="Q771" s="68" t="s">
        <v>63</v>
      </c>
      <c r="R771" s="68" t="s">
        <v>31</v>
      </c>
      <c r="S771" s="68">
        <v>2</v>
      </c>
      <c r="T771" s="68">
        <v>4</v>
      </c>
      <c r="U771" s="68">
        <v>-1</v>
      </c>
      <c r="V771" s="68">
        <v>6.5</v>
      </c>
      <c r="W771" s="68">
        <v>13</v>
      </c>
      <c r="X771" s="68">
        <v>-1</v>
      </c>
      <c r="Y771" s="68">
        <v>43</v>
      </c>
      <c r="Z771" s="68">
        <v>53.5</v>
      </c>
      <c r="AA771" s="68">
        <v>-0.24</v>
      </c>
      <c r="AB771" s="73">
        <v>18391.02</v>
      </c>
      <c r="AC771" s="73">
        <v>22643.88</v>
      </c>
      <c r="AD771" s="73">
        <v>19795.02</v>
      </c>
      <c r="AE771" s="73">
        <v>22643.88</v>
      </c>
      <c r="AF771" s="73"/>
      <c r="AG771" s="73">
        <f>IFERROR(VLOOKUP(J771,'Roll ups'!D:E,2,FALSE),0)</f>
        <v>5892527.0199999977</v>
      </c>
      <c r="AH771" s="74">
        <f>IF(Table2[[#This Row],[CATEGORY TTL LOOKUP]]=0,0,IF(Table2[[#This Row],[CATEGORY TTL LOOKUP]]&gt;0,SUM(AB771/AG771)))</f>
        <v>3.1210752089177534E-3</v>
      </c>
      <c r="AI771" s="74" t="str">
        <f>IFERROR(IF(AH771&lt;#REF!,"STRIKE",IF(AH771&gt;=#REF!,"GOOD")),"NO DATA")</f>
        <v>NO DATA</v>
      </c>
      <c r="AJ771" s="75">
        <f>IFERROR(VLOOKUP(K771,'Roll ups'!H:I,2,FALSE),0)</f>
        <v>69119979.479999974</v>
      </c>
      <c r="AK771" s="76">
        <f>IF(Table2[[#This Row],[PRICE TIER LOOKUP]]=0,0,IF(Table2[[#This Row],[PRICE TIER LOOKUP]]&gt;0,SUM(AB771/AJ771)))</f>
        <v>2.660738637129006E-4</v>
      </c>
      <c r="AL771" s="74" t="e">
        <f>IF(AK771&lt;#REF!,"STRIKE",IF(AK771&gt;=#REF!,"GOOD"))</f>
        <v>#REF!</v>
      </c>
      <c r="AM771" s="75">
        <f>VLOOKUP(H771,'Roll ups'!A:B,2,FALSE)</f>
        <v>325145452.83999985</v>
      </c>
      <c r="AN771" s="77">
        <f t="shared" si="24"/>
        <v>5.656243948473731E-5</v>
      </c>
      <c r="AO771" s="74" t="str">
        <f>IFERROR(VLOOKUP(Table2[[#This Row],[Product Name]],'Roll ups'!L:P,5,FALSE),"GOOD")</f>
        <v>GOOD</v>
      </c>
      <c r="AP771" s="74">
        <f>Table2[[#This Row],[Retail Dollar Vol Current 12 Mths]]/Table2[[#This Row],[SHELF SALES  LOOKUP]]</f>
        <v>6.0880506945735729E-5</v>
      </c>
      <c r="AQ771" s="69">
        <f t="shared" si="25"/>
        <v>0</v>
      </c>
      <c r="AR77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771" s="69" t="e">
        <f>IF(Table2[[#This Row],[Shelf Dollar Vol Current 12 Mths]]&gt;#REF!,"MEETS $ CRITERIA",IF(Table2[[#This Row],[Shelf Dollar Vol Current 12 Mths]]&lt;#REF!+1,"DOES NOT MEET $ CRITERIA"))</f>
        <v>#REF!</v>
      </c>
      <c r="AT771" s="78"/>
    </row>
    <row r="772" spans="1:46" ht="13.8" x14ac:dyDescent="0.3">
      <c r="A772" s="68" t="s">
        <v>4843</v>
      </c>
      <c r="B772" s="69">
        <v>4084</v>
      </c>
      <c r="C772" s="69">
        <v>228</v>
      </c>
      <c r="D772" s="69" t="s">
        <v>25</v>
      </c>
      <c r="E772" s="70" t="s">
        <v>6313</v>
      </c>
      <c r="F772" s="70"/>
      <c r="G772" s="71" t="s">
        <v>7880</v>
      </c>
      <c r="H772" s="69" t="s">
        <v>6315</v>
      </c>
      <c r="I772" s="68" t="s">
        <v>900</v>
      </c>
      <c r="J772" s="68" t="s">
        <v>240</v>
      </c>
      <c r="K772" s="68" t="s">
        <v>146</v>
      </c>
      <c r="L772" s="68" t="s">
        <v>6320</v>
      </c>
      <c r="M772" s="68" t="s">
        <v>240</v>
      </c>
      <c r="N772" s="68" t="s">
        <v>241</v>
      </c>
      <c r="O772" s="68" t="s">
        <v>7881</v>
      </c>
      <c r="P772" s="72" t="s">
        <v>6357</v>
      </c>
      <c r="Q772" s="68" t="s">
        <v>51</v>
      </c>
      <c r="R772" s="68" t="s">
        <v>31</v>
      </c>
      <c r="S772" s="68">
        <v>7</v>
      </c>
      <c r="T772" s="68">
        <v>4</v>
      </c>
      <c r="U772" s="68">
        <v>0.43</v>
      </c>
      <c r="V772" s="68">
        <v>21</v>
      </c>
      <c r="W772" s="68">
        <v>20.5</v>
      </c>
      <c r="X772" s="68">
        <v>0.02</v>
      </c>
      <c r="Y772" s="68">
        <v>106.58</v>
      </c>
      <c r="Z772" s="68">
        <v>80</v>
      </c>
      <c r="AA772" s="68">
        <v>0.25</v>
      </c>
      <c r="AB772" s="73">
        <v>61926.65</v>
      </c>
      <c r="AC772" s="73">
        <v>45449.52</v>
      </c>
      <c r="AD772" s="73">
        <v>63988.37</v>
      </c>
      <c r="AE772" s="73">
        <v>46527.72</v>
      </c>
      <c r="AF772" s="73"/>
      <c r="AG772" s="73">
        <f>IFERROR(VLOOKUP(J772,'Roll ups'!D:E,2,FALSE),0)</f>
        <v>5892527.0199999977</v>
      </c>
      <c r="AH772" s="74">
        <f>IF(Table2[[#This Row],[CATEGORY TTL LOOKUP]]=0,0,IF(Table2[[#This Row],[CATEGORY TTL LOOKUP]]&gt;0,SUM(AB772/AG772)))</f>
        <v>1.050935359139007E-2</v>
      </c>
      <c r="AI772" s="74" t="str">
        <f>IFERROR(IF(AH772&lt;#REF!,"STRIKE",IF(AH772&gt;=#REF!,"GOOD")),"NO DATA")</f>
        <v>NO DATA</v>
      </c>
      <c r="AJ772" s="75">
        <f>IFERROR(VLOOKUP(K772,'Roll ups'!H:I,2,FALSE),0)</f>
        <v>69119979.479999974</v>
      </c>
      <c r="AK772" s="76">
        <f>IF(Table2[[#This Row],[PRICE TIER LOOKUP]]=0,0,IF(Table2[[#This Row],[PRICE TIER LOOKUP]]&gt;0,SUM(AB772/AJ772)))</f>
        <v>8.9592980880323647E-4</v>
      </c>
      <c r="AL772" s="74" t="e">
        <f>IF(AK772&lt;#REF!,"STRIKE",IF(AK772&gt;=#REF!,"GOOD"))</f>
        <v>#REF!</v>
      </c>
      <c r="AM772" s="75">
        <f>VLOOKUP(H772,'Roll ups'!A:B,2,FALSE)</f>
        <v>325145452.83999985</v>
      </c>
      <c r="AN772" s="77">
        <f t="shared" si="24"/>
        <v>1.9045829938293295E-4</v>
      </c>
      <c r="AO772" s="74" t="str">
        <f>IFERROR(VLOOKUP(Table2[[#This Row],[Product Name]],'Roll ups'!L:P,5,FALSE),"GOOD")</f>
        <v>GOOD</v>
      </c>
      <c r="AP772" s="74">
        <f>Table2[[#This Row],[Retail Dollar Vol Current 12 Mths]]/Table2[[#This Row],[SHELF SALES  LOOKUP]]</f>
        <v>1.9679921536989141E-4</v>
      </c>
      <c r="AQ772" s="69">
        <f t="shared" si="25"/>
        <v>0</v>
      </c>
      <c r="AR77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772" s="69" t="e">
        <f>IF(Table2[[#This Row],[Shelf Dollar Vol Current 12 Mths]]&gt;#REF!,"MEETS $ CRITERIA",IF(Table2[[#This Row],[Shelf Dollar Vol Current 12 Mths]]&lt;#REF!+1,"DOES NOT MEET $ CRITERIA"))</f>
        <v>#REF!</v>
      </c>
      <c r="AT772" s="78"/>
    </row>
    <row r="773" spans="1:46" ht="13.8" x14ac:dyDescent="0.3">
      <c r="A773" s="68" t="s">
        <v>4513</v>
      </c>
      <c r="B773" s="69">
        <v>4356</v>
      </c>
      <c r="C773" s="69">
        <v>301</v>
      </c>
      <c r="D773" s="69" t="s">
        <v>25</v>
      </c>
      <c r="E773" s="70" t="s">
        <v>6313</v>
      </c>
      <c r="F773" s="70"/>
      <c r="G773" s="71" t="s">
        <v>7882</v>
      </c>
      <c r="H773" s="69" t="s">
        <v>6315</v>
      </c>
      <c r="I773" s="68" t="s">
        <v>900</v>
      </c>
      <c r="J773" s="68" t="s">
        <v>240</v>
      </c>
      <c r="K773" s="68" t="s">
        <v>146</v>
      </c>
      <c r="L773" s="68" t="s">
        <v>6320</v>
      </c>
      <c r="M773" s="68" t="s">
        <v>240</v>
      </c>
      <c r="N773" s="68" t="s">
        <v>241</v>
      </c>
      <c r="O773" s="68" t="s">
        <v>7883</v>
      </c>
      <c r="P773" s="72" t="s">
        <v>6357</v>
      </c>
      <c r="Q773" s="68" t="s">
        <v>37</v>
      </c>
      <c r="R773" s="68" t="s">
        <v>60</v>
      </c>
      <c r="S773" s="68">
        <v>12</v>
      </c>
      <c r="T773" s="68">
        <v>10</v>
      </c>
      <c r="U773" s="68">
        <v>0.17</v>
      </c>
      <c r="V773" s="68">
        <v>37.17</v>
      </c>
      <c r="W773" s="68">
        <v>34</v>
      </c>
      <c r="X773" s="68">
        <v>0.09</v>
      </c>
      <c r="Y773" s="68">
        <v>213.75</v>
      </c>
      <c r="Z773" s="68">
        <v>191.17</v>
      </c>
      <c r="AA773" s="68">
        <v>0.11</v>
      </c>
      <c r="AB773" s="73">
        <v>154476.57</v>
      </c>
      <c r="AC773" s="73">
        <v>135713.4</v>
      </c>
      <c r="AD773" s="73">
        <v>156096.57</v>
      </c>
      <c r="AE773" s="73">
        <v>135713.4</v>
      </c>
      <c r="AF773" s="73"/>
      <c r="AG773" s="73">
        <f>IFERROR(VLOOKUP(J773,'Roll ups'!D:E,2,FALSE),0)</f>
        <v>5892527.0199999977</v>
      </c>
      <c r="AH773" s="74">
        <f>IF(Table2[[#This Row],[CATEGORY TTL LOOKUP]]=0,0,IF(Table2[[#This Row],[CATEGORY TTL LOOKUP]]&gt;0,SUM(AB773/AG773)))</f>
        <v>2.6215674442507702E-2</v>
      </c>
      <c r="AI773" s="74" t="str">
        <f>IFERROR(IF(AH773&lt;#REF!,"STRIKE",IF(AH773&gt;=#REF!,"GOOD")),"NO DATA")</f>
        <v>NO DATA</v>
      </c>
      <c r="AJ773" s="75">
        <f>IFERROR(VLOOKUP(K773,'Roll ups'!H:I,2,FALSE),0)</f>
        <v>69119979.479999974</v>
      </c>
      <c r="AK773" s="76">
        <f>IF(Table2[[#This Row],[PRICE TIER LOOKUP]]=0,0,IF(Table2[[#This Row],[PRICE TIER LOOKUP]]&gt;0,SUM(AB773/AJ773)))</f>
        <v>2.2349047433484577E-3</v>
      </c>
      <c r="AL773" s="74" t="e">
        <f>IF(AK773&lt;#REF!,"STRIKE",IF(AK773&gt;=#REF!,"GOOD"))</f>
        <v>#REF!</v>
      </c>
      <c r="AM773" s="75">
        <f>VLOOKUP(H773,'Roll ups'!A:B,2,FALSE)</f>
        <v>325145452.83999985</v>
      </c>
      <c r="AN773" s="77">
        <f t="shared" si="24"/>
        <v>4.7509989344988952E-4</v>
      </c>
      <c r="AO773" s="74" t="str">
        <f>IFERROR(VLOOKUP(Table2[[#This Row],[Product Name]],'Roll ups'!L:P,5,FALSE),"GOOD")</f>
        <v>GOOD</v>
      </c>
      <c r="AP773" s="74">
        <f>Table2[[#This Row],[Retail Dollar Vol Current 12 Mths]]/Table2[[#This Row],[SHELF SALES  LOOKUP]]</f>
        <v>4.8008227898181075E-4</v>
      </c>
      <c r="AQ773" s="69">
        <f t="shared" si="25"/>
        <v>0</v>
      </c>
      <c r="AR77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773" s="69" t="e">
        <f>IF(Table2[[#This Row],[Shelf Dollar Vol Current 12 Mths]]&gt;#REF!,"MEETS $ CRITERIA",IF(Table2[[#This Row],[Shelf Dollar Vol Current 12 Mths]]&lt;#REF!+1,"DOES NOT MEET $ CRITERIA"))</f>
        <v>#REF!</v>
      </c>
      <c r="AT773" s="78"/>
    </row>
    <row r="774" spans="1:46" ht="13.8" x14ac:dyDescent="0.3">
      <c r="A774" s="68" t="s">
        <v>3237</v>
      </c>
      <c r="B774" s="69">
        <v>4626</v>
      </c>
      <c r="C774" s="69">
        <v>500</v>
      </c>
      <c r="D774" s="69" t="s">
        <v>25</v>
      </c>
      <c r="E774" s="70" t="s">
        <v>6313</v>
      </c>
      <c r="F774" s="70"/>
      <c r="G774" s="71" t="s">
        <v>7884</v>
      </c>
      <c r="H774" s="69" t="s">
        <v>6315</v>
      </c>
      <c r="I774" s="68" t="s">
        <v>900</v>
      </c>
      <c r="J774" s="68" t="s">
        <v>240</v>
      </c>
      <c r="K774" s="68" t="s">
        <v>132</v>
      </c>
      <c r="L774" s="68" t="s">
        <v>132</v>
      </c>
      <c r="M774" s="68" t="s">
        <v>240</v>
      </c>
      <c r="N774" s="68" t="s">
        <v>712</v>
      </c>
      <c r="O774" s="68" t="s">
        <v>7885</v>
      </c>
      <c r="P774" s="72" t="s">
        <v>6357</v>
      </c>
      <c r="Q774" s="68" t="s">
        <v>397</v>
      </c>
      <c r="R774" s="68" t="s">
        <v>31</v>
      </c>
      <c r="S774" s="68">
        <v>31</v>
      </c>
      <c r="T774" s="68">
        <v>47</v>
      </c>
      <c r="U774" s="68">
        <v>-0.54</v>
      </c>
      <c r="V774" s="68">
        <v>117.08</v>
      </c>
      <c r="W774" s="68">
        <v>100</v>
      </c>
      <c r="X774" s="68">
        <v>0.15</v>
      </c>
      <c r="Y774" s="68">
        <v>581.91999999999996</v>
      </c>
      <c r="Z774" s="68">
        <v>561</v>
      </c>
      <c r="AA774" s="68">
        <v>0.04</v>
      </c>
      <c r="AB774" s="73">
        <v>210191.08</v>
      </c>
      <c r="AC774" s="73">
        <v>197091.36</v>
      </c>
      <c r="AD774" s="73">
        <v>210191.08</v>
      </c>
      <c r="AE774" s="73">
        <v>197091.36</v>
      </c>
      <c r="AF774" s="73"/>
      <c r="AG774" s="73">
        <f>IFERROR(VLOOKUP(J774,'Roll ups'!D:E,2,FALSE),0)</f>
        <v>5892527.0199999977</v>
      </c>
      <c r="AH774" s="74">
        <f>IF(Table2[[#This Row],[CATEGORY TTL LOOKUP]]=0,0,IF(Table2[[#This Row],[CATEGORY TTL LOOKUP]]&gt;0,SUM(AB774/AG774)))</f>
        <v>3.5670787641123122E-2</v>
      </c>
      <c r="AI774" s="74" t="str">
        <f>IFERROR(IF(AH774&lt;#REF!,"STRIKE",IF(AH774&gt;=#REF!,"GOOD")),"NO DATA")</f>
        <v>NO DATA</v>
      </c>
      <c r="AJ774" s="75">
        <f>IFERROR(VLOOKUP(K774,'Roll ups'!H:I,2,FALSE),0)</f>
        <v>126094742.97999983</v>
      </c>
      <c r="AK774" s="76">
        <f>IF(Table2[[#This Row],[PRICE TIER LOOKUP]]=0,0,IF(Table2[[#This Row],[PRICE TIER LOOKUP]]&gt;0,SUM(AB774/AJ774)))</f>
        <v>1.6669297627525904E-3</v>
      </c>
      <c r="AL774" s="74" t="e">
        <f>IF(AK774&lt;#REF!,"STRIKE",IF(AK774&gt;=#REF!,"GOOD"))</f>
        <v>#REF!</v>
      </c>
      <c r="AM774" s="75">
        <f>VLOOKUP(H774,'Roll ups'!A:B,2,FALSE)</f>
        <v>325145452.83999985</v>
      </c>
      <c r="AN774" s="77">
        <f t="shared" ref="AN774:AN837" si="26">AB774/AM774</f>
        <v>6.4645246662401422E-4</v>
      </c>
      <c r="AO774" s="74" t="str">
        <f>IFERROR(VLOOKUP(Table2[[#This Row],[Product Name]],'Roll ups'!L:P,5,FALSE),"GOOD")</f>
        <v>GOOD</v>
      </c>
      <c r="AP774" s="74">
        <f>Table2[[#This Row],[Retail Dollar Vol Current 12 Mths]]/Table2[[#This Row],[SHELF SALES  LOOKUP]]</f>
        <v>6.4645246662401422E-4</v>
      </c>
      <c r="AQ774" s="69">
        <f t="shared" ref="AQ774:AQ837" si="27">COUNTIF(AG774:AO774,"Strike")</f>
        <v>0</v>
      </c>
      <c r="AR77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774" s="69" t="e">
        <f>IF(Table2[[#This Row],[Shelf Dollar Vol Current 12 Mths]]&gt;#REF!,"MEETS $ CRITERIA",IF(Table2[[#This Row],[Shelf Dollar Vol Current 12 Mths]]&lt;#REF!+1,"DOES NOT MEET $ CRITERIA"))</f>
        <v>#REF!</v>
      </c>
      <c r="AT774" s="78"/>
    </row>
    <row r="775" spans="1:46" ht="13.8" x14ac:dyDescent="0.3">
      <c r="A775" s="68" t="s">
        <v>3294</v>
      </c>
      <c r="B775" s="69">
        <v>4716</v>
      </c>
      <c r="C775" s="69">
        <v>570</v>
      </c>
      <c r="D775" s="69" t="s">
        <v>25</v>
      </c>
      <c r="E775" s="70" t="s">
        <v>6313</v>
      </c>
      <c r="F775" s="70"/>
      <c r="G775" s="71" t="s">
        <v>7886</v>
      </c>
      <c r="H775" s="69" t="s">
        <v>6315</v>
      </c>
      <c r="I775" s="68" t="s">
        <v>900</v>
      </c>
      <c r="J775" s="68" t="s">
        <v>240</v>
      </c>
      <c r="K775" s="68" t="s">
        <v>132</v>
      </c>
      <c r="L775" s="68" t="s">
        <v>132</v>
      </c>
      <c r="M775" s="68" t="s">
        <v>240</v>
      </c>
      <c r="N775" s="68" t="s">
        <v>712</v>
      </c>
      <c r="O775" s="68" t="s">
        <v>7887</v>
      </c>
      <c r="P775" s="72" t="s">
        <v>6357</v>
      </c>
      <c r="Q775" s="68" t="s">
        <v>51</v>
      </c>
      <c r="R775" s="68" t="s">
        <v>31</v>
      </c>
      <c r="S775" s="68">
        <v>21</v>
      </c>
      <c r="T775" s="68">
        <v>25</v>
      </c>
      <c r="U775" s="68">
        <v>-0.18</v>
      </c>
      <c r="V775" s="68">
        <v>61.5</v>
      </c>
      <c r="W775" s="68">
        <v>60.83</v>
      </c>
      <c r="X775" s="68">
        <v>0.01</v>
      </c>
      <c r="Y775" s="68">
        <v>453.42</v>
      </c>
      <c r="Z775" s="68">
        <v>496.25</v>
      </c>
      <c r="AA775" s="68">
        <v>-0.09</v>
      </c>
      <c r="AB775" s="73">
        <v>149312.07</v>
      </c>
      <c r="AC775" s="73">
        <v>157712.13</v>
      </c>
      <c r="AD775" s="73">
        <v>154905.26999999999</v>
      </c>
      <c r="AE775" s="73">
        <v>166448.13</v>
      </c>
      <c r="AF775" s="73"/>
      <c r="AG775" s="73">
        <f>IFERROR(VLOOKUP(J775,'Roll ups'!D:E,2,FALSE),0)</f>
        <v>5892527.0199999977</v>
      </c>
      <c r="AH775" s="74">
        <f>IF(Table2[[#This Row],[CATEGORY TTL LOOKUP]]=0,0,IF(Table2[[#This Row],[CATEGORY TTL LOOKUP]]&gt;0,SUM(AB775/AG775)))</f>
        <v>2.5339225343085497E-2</v>
      </c>
      <c r="AI775" s="74" t="str">
        <f>IFERROR(IF(AH775&lt;#REF!,"STRIKE",IF(AH775&gt;=#REF!,"GOOD")),"NO DATA")</f>
        <v>NO DATA</v>
      </c>
      <c r="AJ775" s="75">
        <f>IFERROR(VLOOKUP(K775,'Roll ups'!H:I,2,FALSE),0)</f>
        <v>126094742.97999983</v>
      </c>
      <c r="AK775" s="76">
        <f>IF(Table2[[#This Row],[PRICE TIER LOOKUP]]=0,0,IF(Table2[[#This Row],[PRICE TIER LOOKUP]]&gt;0,SUM(AB775/AJ775)))</f>
        <v>1.1841260505498054E-3</v>
      </c>
      <c r="AL775" s="74" t="e">
        <f>IF(AK775&lt;#REF!,"STRIKE",IF(AK775&gt;=#REF!,"GOOD"))</f>
        <v>#REF!</v>
      </c>
      <c r="AM775" s="75">
        <f>VLOOKUP(H775,'Roll ups'!A:B,2,FALSE)</f>
        <v>325145452.83999985</v>
      </c>
      <c r="AN775" s="77">
        <f t="shared" si="26"/>
        <v>4.5921623290692202E-4</v>
      </c>
      <c r="AO775" s="74" t="str">
        <f>IFERROR(VLOOKUP(Table2[[#This Row],[Product Name]],'Roll ups'!L:P,5,FALSE),"GOOD")</f>
        <v>GOOD</v>
      </c>
      <c r="AP775" s="74">
        <f>Table2[[#This Row],[Retail Dollar Vol Current 12 Mths]]/Table2[[#This Row],[SHELF SALES  LOOKUP]]</f>
        <v>4.7641838028787383E-4</v>
      </c>
      <c r="AQ775" s="69">
        <f t="shared" si="27"/>
        <v>0</v>
      </c>
      <c r="AR77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775" s="69" t="e">
        <f>IF(Table2[[#This Row],[Shelf Dollar Vol Current 12 Mths]]&gt;#REF!,"MEETS $ CRITERIA",IF(Table2[[#This Row],[Shelf Dollar Vol Current 12 Mths]]&lt;#REF!+1,"DOES NOT MEET $ CRITERIA"))</f>
        <v>#REF!</v>
      </c>
      <c r="AT775" s="78"/>
    </row>
    <row r="776" spans="1:46" ht="13.8" x14ac:dyDescent="0.3">
      <c r="A776" s="68" t="s">
        <v>3270</v>
      </c>
      <c r="B776" s="69">
        <v>4717</v>
      </c>
      <c r="C776" s="69">
        <v>445</v>
      </c>
      <c r="D776" s="69" t="s">
        <v>25</v>
      </c>
      <c r="E776" s="70" t="s">
        <v>6313</v>
      </c>
      <c r="F776" s="70"/>
      <c r="G776" s="71" t="s">
        <v>7888</v>
      </c>
      <c r="H776" s="69" t="s">
        <v>6315</v>
      </c>
      <c r="I776" s="68" t="s">
        <v>900</v>
      </c>
      <c r="J776" s="68" t="s">
        <v>240</v>
      </c>
      <c r="K776" s="68" t="s">
        <v>132</v>
      </c>
      <c r="L776" s="68" t="s">
        <v>132</v>
      </c>
      <c r="M776" s="68" t="s">
        <v>240</v>
      </c>
      <c r="N776" s="68" t="s">
        <v>712</v>
      </c>
      <c r="O776" s="68" t="s">
        <v>7889</v>
      </c>
      <c r="P776" s="72" t="s">
        <v>6357</v>
      </c>
      <c r="Q776" s="68" t="s">
        <v>51</v>
      </c>
      <c r="R776" s="68" t="s">
        <v>31</v>
      </c>
      <c r="S776" s="68">
        <v>17</v>
      </c>
      <c r="T776" s="68">
        <v>21.33</v>
      </c>
      <c r="U776" s="68">
        <v>-0.28000000000000003</v>
      </c>
      <c r="V776" s="68">
        <v>38.44</v>
      </c>
      <c r="W776" s="68">
        <v>63.99</v>
      </c>
      <c r="X776" s="68">
        <v>-0.66</v>
      </c>
      <c r="Y776" s="68">
        <v>155.86000000000001</v>
      </c>
      <c r="Z776" s="68">
        <v>309.63</v>
      </c>
      <c r="AA776" s="68">
        <v>-0.99</v>
      </c>
      <c r="AB776" s="73">
        <v>46425.27</v>
      </c>
      <c r="AC776" s="73">
        <v>90832.97</v>
      </c>
      <c r="AD776" s="73">
        <v>46425.27</v>
      </c>
      <c r="AE776" s="73">
        <v>90832.97</v>
      </c>
      <c r="AF776" s="73"/>
      <c r="AG776" s="73">
        <f>IFERROR(VLOOKUP(J776,'Roll ups'!D:E,2,FALSE),0)</f>
        <v>5892527.0199999977</v>
      </c>
      <c r="AH776" s="74">
        <f>IF(Table2[[#This Row],[CATEGORY TTL LOOKUP]]=0,0,IF(Table2[[#This Row],[CATEGORY TTL LOOKUP]]&gt;0,SUM(AB776/AG776)))</f>
        <v>7.8786690060862908E-3</v>
      </c>
      <c r="AI776" s="74" t="str">
        <f>IFERROR(IF(AH776&lt;#REF!,"STRIKE",IF(AH776&gt;=#REF!,"GOOD")),"NO DATA")</f>
        <v>NO DATA</v>
      </c>
      <c r="AJ776" s="75">
        <f>IFERROR(VLOOKUP(K776,'Roll ups'!H:I,2,FALSE),0)</f>
        <v>126094742.97999983</v>
      </c>
      <c r="AK776" s="76">
        <f>IF(Table2[[#This Row],[PRICE TIER LOOKUP]]=0,0,IF(Table2[[#This Row],[PRICE TIER LOOKUP]]&gt;0,SUM(AB776/AJ776)))</f>
        <v>3.6817768055059691E-4</v>
      </c>
      <c r="AL776" s="74" t="e">
        <f>IF(AK776&lt;#REF!,"STRIKE",IF(AK776&gt;=#REF!,"GOOD"))</f>
        <v>#REF!</v>
      </c>
      <c r="AM776" s="75">
        <f>VLOOKUP(H776,'Roll ups'!A:B,2,FALSE)</f>
        <v>325145452.83999985</v>
      </c>
      <c r="AN776" s="77">
        <f t="shared" si="26"/>
        <v>1.4278308244662831E-4</v>
      </c>
      <c r="AO776" s="74" t="str">
        <f>IFERROR(VLOOKUP(Table2[[#This Row],[Product Name]],'Roll ups'!L:P,5,FALSE),"GOOD")</f>
        <v>GOOD</v>
      </c>
      <c r="AP776" s="74">
        <f>Table2[[#This Row],[Retail Dollar Vol Current 12 Mths]]/Table2[[#This Row],[SHELF SALES  LOOKUP]]</f>
        <v>1.4278308244662831E-4</v>
      </c>
      <c r="AQ776" s="69">
        <f t="shared" si="27"/>
        <v>0</v>
      </c>
      <c r="AR77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776" s="69" t="e">
        <f>IF(Table2[[#This Row],[Shelf Dollar Vol Current 12 Mths]]&gt;#REF!,"MEETS $ CRITERIA",IF(Table2[[#This Row],[Shelf Dollar Vol Current 12 Mths]]&lt;#REF!+1,"DOES NOT MEET $ CRITERIA"))</f>
        <v>#REF!</v>
      </c>
      <c r="AT776" s="78"/>
    </row>
    <row r="777" spans="1:46" ht="13.8" x14ac:dyDescent="0.3">
      <c r="A777" s="68" t="s">
        <v>3373</v>
      </c>
      <c r="B777" s="69">
        <v>4718</v>
      </c>
      <c r="C777" s="69">
        <v>242</v>
      </c>
      <c r="D777" s="69" t="s">
        <v>25</v>
      </c>
      <c r="E777" s="70" t="s">
        <v>6313</v>
      </c>
      <c r="F777" s="70"/>
      <c r="G777" s="71" t="s">
        <v>7890</v>
      </c>
      <c r="H777" s="69" t="s">
        <v>6315</v>
      </c>
      <c r="I777" s="68" t="s">
        <v>900</v>
      </c>
      <c r="J777" s="68" t="s">
        <v>240</v>
      </c>
      <c r="K777" s="68" t="s">
        <v>132</v>
      </c>
      <c r="L777" s="68" t="s">
        <v>132</v>
      </c>
      <c r="M777" s="68" t="s">
        <v>240</v>
      </c>
      <c r="N777" s="68" t="s">
        <v>712</v>
      </c>
      <c r="O777" s="68" t="s">
        <v>7891</v>
      </c>
      <c r="P777" s="72" t="s">
        <v>6357</v>
      </c>
      <c r="Q777" s="68" t="s">
        <v>51</v>
      </c>
      <c r="R777" s="68" t="s">
        <v>31</v>
      </c>
      <c r="S777" s="68">
        <v>74</v>
      </c>
      <c r="T777" s="68">
        <v>96.84</v>
      </c>
      <c r="U777" s="68">
        <v>-0.32</v>
      </c>
      <c r="V777" s="68">
        <v>113.18</v>
      </c>
      <c r="W777" s="68">
        <v>149.35</v>
      </c>
      <c r="X777" s="68">
        <v>-0.32</v>
      </c>
      <c r="Y777" s="68">
        <v>404.11</v>
      </c>
      <c r="Z777" s="68">
        <v>394.19</v>
      </c>
      <c r="AA777" s="68">
        <v>0.02</v>
      </c>
      <c r="AB777" s="73">
        <v>121082.74</v>
      </c>
      <c r="AC777" s="73">
        <v>117942.8</v>
      </c>
      <c r="AD777" s="73">
        <v>126342.39999999999</v>
      </c>
      <c r="AE777" s="73">
        <v>121551.02</v>
      </c>
      <c r="AF777" s="73"/>
      <c r="AG777" s="73">
        <f>IFERROR(VLOOKUP(J777,'Roll ups'!D:E,2,FALSE),0)</f>
        <v>5892527.0199999977</v>
      </c>
      <c r="AH777" s="74">
        <f>IF(Table2[[#This Row],[CATEGORY TTL LOOKUP]]=0,0,IF(Table2[[#This Row],[CATEGORY TTL LOOKUP]]&gt;0,SUM(AB777/AG777)))</f>
        <v>2.0548525206423245E-2</v>
      </c>
      <c r="AI777" s="74" t="str">
        <f>IFERROR(IF(AH777&lt;#REF!,"STRIKE",IF(AH777&gt;=#REF!,"GOOD")),"NO DATA")</f>
        <v>NO DATA</v>
      </c>
      <c r="AJ777" s="75">
        <f>IFERROR(VLOOKUP(K777,'Roll ups'!H:I,2,FALSE),0)</f>
        <v>126094742.97999983</v>
      </c>
      <c r="AK777" s="76">
        <f>IF(Table2[[#This Row],[PRICE TIER LOOKUP]]=0,0,IF(Table2[[#This Row],[PRICE TIER LOOKUP]]&gt;0,SUM(AB777/AJ777)))</f>
        <v>9.6025208615719388E-4</v>
      </c>
      <c r="AL777" s="74" t="e">
        <f>IF(AK777&lt;#REF!,"STRIKE",IF(AK777&gt;=#REF!,"GOOD"))</f>
        <v>#REF!</v>
      </c>
      <c r="AM777" s="75">
        <f>VLOOKUP(H777,'Roll ups'!A:B,2,FALSE)</f>
        <v>325145452.83999985</v>
      </c>
      <c r="AN777" s="77">
        <f t="shared" si="26"/>
        <v>3.7239561230949572E-4</v>
      </c>
      <c r="AO777" s="74" t="str">
        <f>IFERROR(VLOOKUP(Table2[[#This Row],[Product Name]],'Roll ups'!L:P,5,FALSE),"GOOD")</f>
        <v>GOOD</v>
      </c>
      <c r="AP777" s="74">
        <f>Table2[[#This Row],[Retail Dollar Vol Current 12 Mths]]/Table2[[#This Row],[SHELF SALES  LOOKUP]]</f>
        <v>3.8857194186926416E-4</v>
      </c>
      <c r="AQ777" s="69">
        <f t="shared" si="27"/>
        <v>0</v>
      </c>
      <c r="AR77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777" s="69" t="e">
        <f>IF(Table2[[#This Row],[Shelf Dollar Vol Current 12 Mths]]&gt;#REF!,"MEETS $ CRITERIA",IF(Table2[[#This Row],[Shelf Dollar Vol Current 12 Mths]]&lt;#REF!+1,"DOES NOT MEET $ CRITERIA"))</f>
        <v>#REF!</v>
      </c>
      <c r="AT777" s="78"/>
    </row>
    <row r="778" spans="1:46" ht="13.8" x14ac:dyDescent="0.3">
      <c r="A778" s="68" t="s">
        <v>3635</v>
      </c>
      <c r="B778" s="69">
        <v>4725</v>
      </c>
      <c r="C778" s="69">
        <v>362</v>
      </c>
      <c r="D778" s="69" t="s">
        <v>25</v>
      </c>
      <c r="E778" s="70" t="s">
        <v>6313</v>
      </c>
      <c r="F778" s="70"/>
      <c r="G778" s="71" t="s">
        <v>7892</v>
      </c>
      <c r="H778" s="69" t="s">
        <v>6315</v>
      </c>
      <c r="I778" s="68" t="s">
        <v>900</v>
      </c>
      <c r="J778" s="68" t="s">
        <v>240</v>
      </c>
      <c r="K778" s="68" t="s">
        <v>132</v>
      </c>
      <c r="L778" s="68" t="s">
        <v>132</v>
      </c>
      <c r="M778" s="68" t="s">
        <v>240</v>
      </c>
      <c r="N778" s="68" t="s">
        <v>712</v>
      </c>
      <c r="O778" s="68" t="s">
        <v>7893</v>
      </c>
      <c r="P778" s="72" t="s">
        <v>6357</v>
      </c>
      <c r="Q778" s="68" t="s">
        <v>51</v>
      </c>
      <c r="R778" s="68" t="s">
        <v>31</v>
      </c>
      <c r="S778" s="68">
        <v>4</v>
      </c>
      <c r="T778" s="68">
        <v>6</v>
      </c>
      <c r="U778" s="68">
        <v>-0.71</v>
      </c>
      <c r="V778" s="68">
        <v>11.5</v>
      </c>
      <c r="W778" s="68">
        <v>17.5</v>
      </c>
      <c r="X778" s="68">
        <v>-0.52</v>
      </c>
      <c r="Y778" s="68">
        <v>89</v>
      </c>
      <c r="Z778" s="68">
        <v>139.88</v>
      </c>
      <c r="AA778" s="68">
        <v>-0.56999999999999995</v>
      </c>
      <c r="AB778" s="73">
        <v>31058.76</v>
      </c>
      <c r="AC778" s="73">
        <v>39738.120000000003</v>
      </c>
      <c r="AD778" s="73">
        <v>33494.519999999997</v>
      </c>
      <c r="AE778" s="73">
        <v>48442.86</v>
      </c>
      <c r="AF778" s="73"/>
      <c r="AG778" s="73">
        <f>IFERROR(VLOOKUP(J778,'Roll ups'!D:E,2,FALSE),0)</f>
        <v>5892527.0199999977</v>
      </c>
      <c r="AH778" s="74">
        <f>IF(Table2[[#This Row],[CATEGORY TTL LOOKUP]]=0,0,IF(Table2[[#This Row],[CATEGORY TTL LOOKUP]]&gt;0,SUM(AB778/AG778)))</f>
        <v>5.2708727333082321E-3</v>
      </c>
      <c r="AI778" s="74" t="str">
        <f>IFERROR(IF(AH778&lt;#REF!,"STRIKE",IF(AH778&gt;=#REF!,"GOOD")),"NO DATA")</f>
        <v>NO DATA</v>
      </c>
      <c r="AJ778" s="75">
        <f>IFERROR(VLOOKUP(K778,'Roll ups'!H:I,2,FALSE),0)</f>
        <v>126094742.97999983</v>
      </c>
      <c r="AK778" s="76">
        <f>IF(Table2[[#This Row],[PRICE TIER LOOKUP]]=0,0,IF(Table2[[#This Row],[PRICE TIER LOOKUP]]&gt;0,SUM(AB778/AJ778)))</f>
        <v>2.4631288558101346E-4</v>
      </c>
      <c r="AL778" s="74" t="e">
        <f>IF(AK778&lt;#REF!,"STRIKE",IF(AK778&gt;=#REF!,"GOOD"))</f>
        <v>#REF!</v>
      </c>
      <c r="AM778" s="75">
        <f>VLOOKUP(H778,'Roll ups'!A:B,2,FALSE)</f>
        <v>325145452.83999985</v>
      </c>
      <c r="AN778" s="77">
        <f t="shared" si="26"/>
        <v>9.5522664483589257E-5</v>
      </c>
      <c r="AO778" s="74" t="str">
        <f>IFERROR(VLOOKUP(Table2[[#This Row],[Product Name]],'Roll ups'!L:P,5,FALSE),"GOOD")</f>
        <v>GOOD</v>
      </c>
      <c r="AP778" s="74">
        <f>Table2[[#This Row],[Retail Dollar Vol Current 12 Mths]]/Table2[[#This Row],[SHELF SALES  LOOKUP]]</f>
        <v>1.0301395793002907E-4</v>
      </c>
      <c r="AQ778" s="69">
        <f t="shared" si="27"/>
        <v>0</v>
      </c>
      <c r="AR77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778" s="69" t="e">
        <f>IF(Table2[[#This Row],[Shelf Dollar Vol Current 12 Mths]]&gt;#REF!,"MEETS $ CRITERIA",IF(Table2[[#This Row],[Shelf Dollar Vol Current 12 Mths]]&lt;#REF!+1,"DOES NOT MEET $ CRITERIA"))</f>
        <v>#REF!</v>
      </c>
      <c r="AT778" s="78"/>
    </row>
    <row r="779" spans="1:46" ht="13.8" x14ac:dyDescent="0.3">
      <c r="A779" s="68" t="s">
        <v>5863</v>
      </c>
      <c r="B779" s="69">
        <v>4798</v>
      </c>
      <c r="C779" s="69">
        <v>138</v>
      </c>
      <c r="D779" s="69" t="s">
        <v>25</v>
      </c>
      <c r="E779" s="70" t="s">
        <v>6313</v>
      </c>
      <c r="F779" s="70"/>
      <c r="G779" s="71" t="s">
        <v>7894</v>
      </c>
      <c r="H779" s="69" t="s">
        <v>6315</v>
      </c>
      <c r="I779" s="68" t="s">
        <v>900</v>
      </c>
      <c r="J779" s="68" t="s">
        <v>240</v>
      </c>
      <c r="K779" s="68" t="s">
        <v>104</v>
      </c>
      <c r="L779" s="68" t="s">
        <v>89</v>
      </c>
      <c r="M779" s="68" t="s">
        <v>240</v>
      </c>
      <c r="N779" s="68" t="s">
        <v>712</v>
      </c>
      <c r="O779" s="68" t="s">
        <v>7895</v>
      </c>
      <c r="P779" s="72" t="s">
        <v>6357</v>
      </c>
      <c r="Q779" s="68" t="s">
        <v>3690</v>
      </c>
      <c r="R779" s="68" t="s">
        <v>31</v>
      </c>
      <c r="S779" s="68">
        <v>12</v>
      </c>
      <c r="T779" s="68">
        <v>23.34</v>
      </c>
      <c r="U779" s="68">
        <v>-1</v>
      </c>
      <c r="V779" s="68">
        <v>33.840000000000003</v>
      </c>
      <c r="W779" s="68">
        <v>60.48</v>
      </c>
      <c r="X779" s="68">
        <v>-0.79</v>
      </c>
      <c r="Y779" s="68">
        <v>185.53</v>
      </c>
      <c r="Z779" s="68">
        <v>231.41</v>
      </c>
      <c r="AA779" s="68">
        <v>-0.25</v>
      </c>
      <c r="AB779" s="73">
        <v>21136.080000000002</v>
      </c>
      <c r="AC779" s="73">
        <v>25655.75</v>
      </c>
      <c r="AD779" s="73">
        <v>21827.52</v>
      </c>
      <c r="AE779" s="73">
        <v>27267.52</v>
      </c>
      <c r="AF779" s="73"/>
      <c r="AG779" s="73">
        <f>IFERROR(VLOOKUP(J779,'Roll ups'!D:E,2,FALSE),0)</f>
        <v>5892527.0199999977</v>
      </c>
      <c r="AH779" s="74">
        <f>IF(Table2[[#This Row],[CATEGORY TTL LOOKUP]]=0,0,IF(Table2[[#This Row],[CATEGORY TTL LOOKUP]]&gt;0,SUM(AB779/AG779)))</f>
        <v>3.5869296701163044E-3</v>
      </c>
      <c r="AI779" s="74" t="str">
        <f>IFERROR(IF(AH779&lt;#REF!,"STRIKE",IF(AH779&gt;=#REF!,"GOOD")),"NO DATA")</f>
        <v>NO DATA</v>
      </c>
      <c r="AJ779" s="75">
        <f>IFERROR(VLOOKUP(K779,'Roll ups'!H:I,2,FALSE),0)</f>
        <v>34230392.709999993</v>
      </c>
      <c r="AK779" s="76">
        <f>IF(Table2[[#This Row],[PRICE TIER LOOKUP]]=0,0,IF(Table2[[#This Row],[PRICE TIER LOOKUP]]&gt;0,SUM(AB779/AJ779)))</f>
        <v>6.174653086531886E-4</v>
      </c>
      <c r="AL779" s="74" t="e">
        <f>IF(AK779&lt;#REF!,"STRIKE",IF(AK779&gt;=#REF!,"GOOD"))</f>
        <v>#REF!</v>
      </c>
      <c r="AM779" s="75">
        <f>VLOOKUP(H779,'Roll ups'!A:B,2,FALSE)</f>
        <v>325145452.83999985</v>
      </c>
      <c r="AN779" s="77">
        <f t="shared" si="26"/>
        <v>6.5004999502179145E-5</v>
      </c>
      <c r="AO779" s="74" t="str">
        <f>IFERROR(VLOOKUP(Table2[[#This Row],[Product Name]],'Roll ups'!L:P,5,FALSE),"GOOD")</f>
        <v>GOOD</v>
      </c>
      <c r="AP779" s="74">
        <f>Table2[[#This Row],[Retail Dollar Vol Current 12 Mths]]/Table2[[#This Row],[SHELF SALES  LOOKUP]]</f>
        <v>6.7131555460322125E-5</v>
      </c>
      <c r="AQ779" s="69">
        <f t="shared" si="27"/>
        <v>0</v>
      </c>
      <c r="AR77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779" s="69" t="e">
        <f>IF(Table2[[#This Row],[Shelf Dollar Vol Current 12 Mths]]&gt;#REF!,"MEETS $ CRITERIA",IF(Table2[[#This Row],[Shelf Dollar Vol Current 12 Mths]]&lt;#REF!+1,"DOES NOT MEET $ CRITERIA"))</f>
        <v>#REF!</v>
      </c>
      <c r="AT779" s="78"/>
    </row>
    <row r="780" spans="1:46" ht="13.8" x14ac:dyDescent="0.3">
      <c r="A780" s="68" t="s">
        <v>4960</v>
      </c>
      <c r="B780" s="69">
        <v>4825</v>
      </c>
      <c r="C780" s="69">
        <v>261</v>
      </c>
      <c r="D780" s="69" t="s">
        <v>25</v>
      </c>
      <c r="E780" s="70" t="s">
        <v>6313</v>
      </c>
      <c r="F780" s="70"/>
      <c r="G780" s="71" t="s">
        <v>7896</v>
      </c>
      <c r="H780" s="69" t="s">
        <v>6315</v>
      </c>
      <c r="I780" s="68" t="s">
        <v>900</v>
      </c>
      <c r="J780" s="68" t="s">
        <v>240</v>
      </c>
      <c r="K780" s="68" t="s">
        <v>146</v>
      </c>
      <c r="L780" s="68" t="s">
        <v>6320</v>
      </c>
      <c r="M780" s="68" t="s">
        <v>240</v>
      </c>
      <c r="N780" s="68" t="s">
        <v>241</v>
      </c>
      <c r="O780" s="68" t="s">
        <v>7897</v>
      </c>
      <c r="P780" s="72" t="s">
        <v>6357</v>
      </c>
      <c r="Q780" s="68" t="s">
        <v>26</v>
      </c>
      <c r="R780" s="68" t="s">
        <v>27</v>
      </c>
      <c r="S780" s="68">
        <v>7</v>
      </c>
      <c r="T780" s="68">
        <v>4.5</v>
      </c>
      <c r="U780" s="68">
        <v>0.31</v>
      </c>
      <c r="V780" s="68">
        <v>12.5</v>
      </c>
      <c r="W780" s="68">
        <v>15.92</v>
      </c>
      <c r="X780" s="68">
        <v>-0.27</v>
      </c>
      <c r="Y780" s="68">
        <v>51.5</v>
      </c>
      <c r="Z780" s="68">
        <v>66.83</v>
      </c>
      <c r="AA780" s="68">
        <v>-0.3</v>
      </c>
      <c r="AB780" s="73">
        <v>36389.699999999997</v>
      </c>
      <c r="AC780" s="73">
        <v>44647.62</v>
      </c>
      <c r="AD780" s="73">
        <v>36389.699999999997</v>
      </c>
      <c r="AE780" s="73">
        <v>44647.62</v>
      </c>
      <c r="AF780" s="73"/>
      <c r="AG780" s="73">
        <f>IFERROR(VLOOKUP(J780,'Roll ups'!D:E,2,FALSE),0)</f>
        <v>5892527.0199999977</v>
      </c>
      <c r="AH780" s="74">
        <f>IF(Table2[[#This Row],[CATEGORY TTL LOOKUP]]=0,0,IF(Table2[[#This Row],[CATEGORY TTL LOOKUP]]&gt;0,SUM(AB780/AG780)))</f>
        <v>6.1755677787286604E-3</v>
      </c>
      <c r="AI780" s="74" t="str">
        <f>IFERROR(IF(AH780&lt;#REF!,"STRIKE",IF(AH780&gt;=#REF!,"GOOD")),"NO DATA")</f>
        <v>NO DATA</v>
      </c>
      <c r="AJ780" s="75">
        <f>IFERROR(VLOOKUP(K780,'Roll ups'!H:I,2,FALSE),0)</f>
        <v>69119979.479999974</v>
      </c>
      <c r="AK780" s="76">
        <f>IF(Table2[[#This Row],[PRICE TIER LOOKUP]]=0,0,IF(Table2[[#This Row],[PRICE TIER LOOKUP]]&gt;0,SUM(AB780/AJ780)))</f>
        <v>5.2647151046289649E-4</v>
      </c>
      <c r="AL780" s="74" t="e">
        <f>IF(AK780&lt;#REF!,"STRIKE",IF(AK780&gt;=#REF!,"GOOD"))</f>
        <v>#REF!</v>
      </c>
      <c r="AM780" s="75">
        <f>VLOOKUP(H780,'Roll ups'!A:B,2,FALSE)</f>
        <v>325145452.83999985</v>
      </c>
      <c r="AN780" s="77">
        <f t="shared" si="26"/>
        <v>1.1191821900676226E-4</v>
      </c>
      <c r="AO780" s="74" t="str">
        <f>IFERROR(VLOOKUP(Table2[[#This Row],[Product Name]],'Roll ups'!L:P,5,FALSE),"GOOD")</f>
        <v>GOOD</v>
      </c>
      <c r="AP780" s="74">
        <f>Table2[[#This Row],[Retail Dollar Vol Current 12 Mths]]/Table2[[#This Row],[SHELF SALES  LOOKUP]]</f>
        <v>1.1191821900676226E-4</v>
      </c>
      <c r="AQ780" s="69">
        <f t="shared" si="27"/>
        <v>0</v>
      </c>
      <c r="AR78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780" s="69" t="e">
        <f>IF(Table2[[#This Row],[Shelf Dollar Vol Current 12 Mths]]&gt;#REF!,"MEETS $ CRITERIA",IF(Table2[[#This Row],[Shelf Dollar Vol Current 12 Mths]]&lt;#REF!+1,"DOES NOT MEET $ CRITERIA"))</f>
        <v>#REF!</v>
      </c>
      <c r="AT780" s="78"/>
    </row>
    <row r="781" spans="1:46" ht="13.8" x14ac:dyDescent="0.3">
      <c r="A781" s="68" t="s">
        <v>4828</v>
      </c>
      <c r="B781" s="69">
        <v>4846</v>
      </c>
      <c r="C781" s="69">
        <v>174</v>
      </c>
      <c r="D781" s="69" t="s">
        <v>25</v>
      </c>
      <c r="E781" s="70" t="s">
        <v>6313</v>
      </c>
      <c r="F781" s="70"/>
      <c r="G781" s="71" t="s">
        <v>7898</v>
      </c>
      <c r="H781" s="69" t="s">
        <v>6315</v>
      </c>
      <c r="I781" s="68" t="s">
        <v>900</v>
      </c>
      <c r="J781" s="68" t="s">
        <v>240</v>
      </c>
      <c r="K781" s="68" t="s">
        <v>146</v>
      </c>
      <c r="L781" s="68" t="s">
        <v>146</v>
      </c>
      <c r="M781" s="68" t="s">
        <v>240</v>
      </c>
      <c r="N781" s="68" t="s">
        <v>241</v>
      </c>
      <c r="O781" s="68" t="s">
        <v>7899</v>
      </c>
      <c r="P781" s="72" t="s">
        <v>6357</v>
      </c>
      <c r="Q781" s="68" t="s">
        <v>397</v>
      </c>
      <c r="R781" s="68" t="s">
        <v>31</v>
      </c>
      <c r="S781" s="68">
        <v>1</v>
      </c>
      <c r="T781" s="68">
        <v>4</v>
      </c>
      <c r="U781" s="68">
        <v>-2.2000000000000002</v>
      </c>
      <c r="V781" s="68">
        <v>8.42</v>
      </c>
      <c r="W781" s="68">
        <v>8.17</v>
      </c>
      <c r="X781" s="68">
        <v>0.03</v>
      </c>
      <c r="Y781" s="68">
        <v>50.83</v>
      </c>
      <c r="Z781" s="68">
        <v>81.33</v>
      </c>
      <c r="AA781" s="68">
        <v>-0.6</v>
      </c>
      <c r="AB781" s="73">
        <v>34574.660000000003</v>
      </c>
      <c r="AC781" s="73">
        <v>48754</v>
      </c>
      <c r="AD781" s="73">
        <v>34574.660000000003</v>
      </c>
      <c r="AE781" s="73">
        <v>48754</v>
      </c>
      <c r="AF781" s="73"/>
      <c r="AG781" s="73">
        <f>IFERROR(VLOOKUP(J781,'Roll ups'!D:E,2,FALSE),0)</f>
        <v>5892527.0199999977</v>
      </c>
      <c r="AH781" s="74">
        <f>IF(Table2[[#This Row],[CATEGORY TTL LOOKUP]]=0,0,IF(Table2[[#This Row],[CATEGORY TTL LOOKUP]]&gt;0,SUM(AB781/AG781)))</f>
        <v>5.8675437350815948E-3</v>
      </c>
      <c r="AI781" s="74" t="str">
        <f>IFERROR(IF(AH781&lt;#REF!,"STRIKE",IF(AH781&gt;=#REF!,"GOOD")),"NO DATA")</f>
        <v>NO DATA</v>
      </c>
      <c r="AJ781" s="75">
        <f>IFERROR(VLOOKUP(K781,'Roll ups'!H:I,2,FALSE),0)</f>
        <v>69119979.479999974</v>
      </c>
      <c r="AK781" s="76">
        <f>IF(Table2[[#This Row],[PRICE TIER LOOKUP]]=0,0,IF(Table2[[#This Row],[PRICE TIER LOOKUP]]&gt;0,SUM(AB781/AJ781)))</f>
        <v>5.002122434079174E-4</v>
      </c>
      <c r="AL781" s="74" t="e">
        <f>IF(AK781&lt;#REF!,"STRIKE",IF(AK781&gt;=#REF!,"GOOD"))</f>
        <v>#REF!</v>
      </c>
      <c r="AM781" s="75">
        <f>VLOOKUP(H781,'Roll ups'!A:B,2,FALSE)</f>
        <v>325145452.83999985</v>
      </c>
      <c r="AN781" s="77">
        <f t="shared" si="26"/>
        <v>1.0633597886117071E-4</v>
      </c>
      <c r="AO781" s="74" t="str">
        <f>IFERROR(VLOOKUP(Table2[[#This Row],[Product Name]],'Roll ups'!L:P,5,FALSE),"GOOD")</f>
        <v>GOOD</v>
      </c>
      <c r="AP781" s="74">
        <f>Table2[[#This Row],[Retail Dollar Vol Current 12 Mths]]/Table2[[#This Row],[SHELF SALES  LOOKUP]]</f>
        <v>1.0633597886117071E-4</v>
      </c>
      <c r="AQ781" s="69">
        <f t="shared" si="27"/>
        <v>0</v>
      </c>
      <c r="AR78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781" s="69" t="e">
        <f>IF(Table2[[#This Row],[Shelf Dollar Vol Current 12 Mths]]&gt;#REF!,"MEETS $ CRITERIA",IF(Table2[[#This Row],[Shelf Dollar Vol Current 12 Mths]]&lt;#REF!+1,"DOES NOT MEET $ CRITERIA"))</f>
        <v>#REF!</v>
      </c>
      <c r="AT781" s="78"/>
    </row>
    <row r="782" spans="1:46" ht="13.8" x14ac:dyDescent="0.3">
      <c r="A782" s="68" t="s">
        <v>1521</v>
      </c>
      <c r="B782" s="69">
        <v>4866</v>
      </c>
      <c r="C782" s="69">
        <v>695</v>
      </c>
      <c r="D782" s="69" t="s">
        <v>25</v>
      </c>
      <c r="E782" s="70" t="s">
        <v>6313</v>
      </c>
      <c r="F782" s="70"/>
      <c r="G782" s="71" t="s">
        <v>7900</v>
      </c>
      <c r="H782" s="69" t="s">
        <v>6315</v>
      </c>
      <c r="I782" s="68" t="s">
        <v>900</v>
      </c>
      <c r="J782" s="68" t="s">
        <v>240</v>
      </c>
      <c r="K782" s="68" t="s">
        <v>89</v>
      </c>
      <c r="L782" s="68" t="s">
        <v>89</v>
      </c>
      <c r="M782" s="68" t="s">
        <v>240</v>
      </c>
      <c r="N782" s="68" t="s">
        <v>712</v>
      </c>
      <c r="O782" s="68" t="s">
        <v>7901</v>
      </c>
      <c r="P782" s="72" t="s">
        <v>6357</v>
      </c>
      <c r="Q782" s="68" t="s">
        <v>63</v>
      </c>
      <c r="R782" s="68" t="s">
        <v>31</v>
      </c>
      <c r="S782" s="68">
        <v>33</v>
      </c>
      <c r="T782" s="68">
        <v>34.08</v>
      </c>
      <c r="U782" s="68">
        <v>-0.03</v>
      </c>
      <c r="V782" s="68">
        <v>180</v>
      </c>
      <c r="W782" s="68">
        <v>188.75</v>
      </c>
      <c r="X782" s="68">
        <v>-0.05</v>
      </c>
      <c r="Y782" s="68">
        <v>692.5</v>
      </c>
      <c r="Z782" s="68">
        <v>789.75</v>
      </c>
      <c r="AA782" s="68">
        <v>-0.14000000000000001</v>
      </c>
      <c r="AB782" s="73">
        <v>156731.54</v>
      </c>
      <c r="AC782" s="73">
        <v>176656.26</v>
      </c>
      <c r="AD782" s="73">
        <v>161739.54</v>
      </c>
      <c r="AE782" s="73">
        <v>183664.26</v>
      </c>
      <c r="AF782" s="73"/>
      <c r="AG782" s="73">
        <f>IFERROR(VLOOKUP(J782,'Roll ups'!D:E,2,FALSE),0)</f>
        <v>5892527.0199999977</v>
      </c>
      <c r="AH782" s="74">
        <f>IF(Table2[[#This Row],[CATEGORY TTL LOOKUP]]=0,0,IF(Table2[[#This Row],[CATEGORY TTL LOOKUP]]&gt;0,SUM(AB782/AG782)))</f>
        <v>2.6598357456492423E-2</v>
      </c>
      <c r="AI782" s="74" t="str">
        <f>IFERROR(IF(AH782&lt;#REF!,"STRIKE",IF(AH782&gt;=#REF!,"GOOD")),"NO DATA")</f>
        <v>NO DATA</v>
      </c>
      <c r="AJ782" s="75">
        <f>IFERROR(VLOOKUP(K782,'Roll ups'!H:I,2,FALSE),0)</f>
        <v>75793138.070000067</v>
      </c>
      <c r="AK782" s="76">
        <f>IF(Table2[[#This Row],[PRICE TIER LOOKUP]]=0,0,IF(Table2[[#This Row],[PRICE TIER LOOKUP]]&gt;0,SUM(AB782/AJ782)))</f>
        <v>2.0678856159148324E-3</v>
      </c>
      <c r="AL782" s="74" t="e">
        <f>IF(AK782&lt;#REF!,"STRIKE",IF(AK782&gt;=#REF!,"GOOD"))</f>
        <v>#REF!</v>
      </c>
      <c r="AM782" s="75">
        <f>VLOOKUP(H782,'Roll ups'!A:B,2,FALSE)</f>
        <v>325145452.83999985</v>
      </c>
      <c r="AN782" s="77">
        <f t="shared" si="26"/>
        <v>4.8203515882206017E-4</v>
      </c>
      <c r="AO782" s="74" t="str">
        <f>IFERROR(VLOOKUP(Table2[[#This Row],[Product Name]],'Roll ups'!L:P,5,FALSE),"GOOD")</f>
        <v>GOOD</v>
      </c>
      <c r="AP782" s="74">
        <f>Table2[[#This Row],[Retail Dollar Vol Current 12 Mths]]/Table2[[#This Row],[SHELF SALES  LOOKUP]]</f>
        <v>4.9743749631827108E-4</v>
      </c>
      <c r="AQ782" s="69">
        <f t="shared" si="27"/>
        <v>0</v>
      </c>
      <c r="AR78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782" s="69" t="e">
        <f>IF(Table2[[#This Row],[Shelf Dollar Vol Current 12 Mths]]&gt;#REF!,"MEETS $ CRITERIA",IF(Table2[[#This Row],[Shelf Dollar Vol Current 12 Mths]]&lt;#REF!+1,"DOES NOT MEET $ CRITERIA"))</f>
        <v>#REF!</v>
      </c>
      <c r="AT782" s="78"/>
    </row>
    <row r="783" spans="1:46" ht="13.8" x14ac:dyDescent="0.3">
      <c r="A783" s="68" t="s">
        <v>1400</v>
      </c>
      <c r="B783" s="69">
        <v>4867</v>
      </c>
      <c r="C783" s="69">
        <v>717</v>
      </c>
      <c r="D783" s="69" t="s">
        <v>25</v>
      </c>
      <c r="E783" s="70" t="s">
        <v>6313</v>
      </c>
      <c r="F783" s="70"/>
      <c r="G783" s="71" t="s">
        <v>7902</v>
      </c>
      <c r="H783" s="69" t="s">
        <v>6315</v>
      </c>
      <c r="I783" s="68" t="s">
        <v>900</v>
      </c>
      <c r="J783" s="68" t="s">
        <v>240</v>
      </c>
      <c r="K783" s="68" t="s">
        <v>89</v>
      </c>
      <c r="L783" s="68" t="s">
        <v>89</v>
      </c>
      <c r="M783" s="68" t="s">
        <v>240</v>
      </c>
      <c r="N783" s="68" t="s">
        <v>712</v>
      </c>
      <c r="O783" s="68" t="s">
        <v>7903</v>
      </c>
      <c r="P783" s="72" t="s">
        <v>6357</v>
      </c>
      <c r="Q783" s="68" t="s">
        <v>63</v>
      </c>
      <c r="R783" s="68" t="s">
        <v>31</v>
      </c>
      <c r="S783" s="68">
        <v>34</v>
      </c>
      <c r="T783" s="68">
        <v>71.989999999999995</v>
      </c>
      <c r="U783" s="68">
        <v>-1.1000000000000001</v>
      </c>
      <c r="V783" s="68">
        <v>153.19999999999999</v>
      </c>
      <c r="W783" s="68">
        <v>189.53</v>
      </c>
      <c r="X783" s="68">
        <v>-0.24</v>
      </c>
      <c r="Y783" s="68">
        <v>662.57</v>
      </c>
      <c r="Z783" s="68">
        <v>753.24</v>
      </c>
      <c r="AA783" s="68">
        <v>-0.14000000000000001</v>
      </c>
      <c r="AB783" s="73">
        <v>152439.84</v>
      </c>
      <c r="AC783" s="73">
        <v>173296.8</v>
      </c>
      <c r="AD783" s="73">
        <v>152439.84</v>
      </c>
      <c r="AE783" s="73">
        <v>173296.8</v>
      </c>
      <c r="AF783" s="73"/>
      <c r="AG783" s="73">
        <f>IFERROR(VLOOKUP(J783,'Roll ups'!D:E,2,FALSE),0)</f>
        <v>5892527.0199999977</v>
      </c>
      <c r="AH783" s="74">
        <f>IF(Table2[[#This Row],[CATEGORY TTL LOOKUP]]=0,0,IF(Table2[[#This Row],[CATEGORY TTL LOOKUP]]&gt;0,SUM(AB783/AG783)))</f>
        <v>2.5870028170019332E-2</v>
      </c>
      <c r="AI783" s="74" t="str">
        <f>IFERROR(IF(AH783&lt;#REF!,"STRIKE",IF(AH783&gt;=#REF!,"GOOD")),"NO DATA")</f>
        <v>NO DATA</v>
      </c>
      <c r="AJ783" s="75">
        <f>IFERROR(VLOOKUP(K783,'Roll ups'!H:I,2,FALSE),0)</f>
        <v>75793138.070000067</v>
      </c>
      <c r="AK783" s="76">
        <f>IF(Table2[[#This Row],[PRICE TIER LOOKUP]]=0,0,IF(Table2[[#This Row],[PRICE TIER LOOKUP]]&gt;0,SUM(AB783/AJ783)))</f>
        <v>2.01126175642987E-3</v>
      </c>
      <c r="AL783" s="74" t="e">
        <f>IF(AK783&lt;#REF!,"STRIKE",IF(AK783&gt;=#REF!,"GOOD"))</f>
        <v>#REF!</v>
      </c>
      <c r="AM783" s="75">
        <f>VLOOKUP(H783,'Roll ups'!A:B,2,FALSE)</f>
        <v>325145452.83999985</v>
      </c>
      <c r="AN783" s="77">
        <f t="shared" si="26"/>
        <v>4.6883583537308084E-4</v>
      </c>
      <c r="AO783" s="74" t="str">
        <f>IFERROR(VLOOKUP(Table2[[#This Row],[Product Name]],'Roll ups'!L:P,5,FALSE),"GOOD")</f>
        <v>GOOD</v>
      </c>
      <c r="AP783" s="74">
        <f>Table2[[#This Row],[Retail Dollar Vol Current 12 Mths]]/Table2[[#This Row],[SHELF SALES  LOOKUP]]</f>
        <v>4.6883583537308084E-4</v>
      </c>
      <c r="AQ783" s="69">
        <f t="shared" si="27"/>
        <v>0</v>
      </c>
      <c r="AR78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783" s="69" t="e">
        <f>IF(Table2[[#This Row],[Shelf Dollar Vol Current 12 Mths]]&gt;#REF!,"MEETS $ CRITERIA",IF(Table2[[#This Row],[Shelf Dollar Vol Current 12 Mths]]&lt;#REF!+1,"DOES NOT MEET $ CRITERIA"))</f>
        <v>#REF!</v>
      </c>
      <c r="AT783" s="78"/>
    </row>
    <row r="784" spans="1:46" ht="13.8" x14ac:dyDescent="0.3">
      <c r="A784" s="68" t="s">
        <v>1349</v>
      </c>
      <c r="B784" s="69">
        <v>4868</v>
      </c>
      <c r="C784" s="69">
        <v>458</v>
      </c>
      <c r="D784" s="69" t="s">
        <v>25</v>
      </c>
      <c r="E784" s="70" t="s">
        <v>6313</v>
      </c>
      <c r="F784" s="70"/>
      <c r="G784" s="71" t="s">
        <v>7904</v>
      </c>
      <c r="H784" s="69" t="s">
        <v>6315</v>
      </c>
      <c r="I784" s="68" t="s">
        <v>900</v>
      </c>
      <c r="J784" s="68" t="s">
        <v>240</v>
      </c>
      <c r="K784" s="68" t="s">
        <v>89</v>
      </c>
      <c r="L784" s="68" t="s">
        <v>89</v>
      </c>
      <c r="M784" s="68" t="s">
        <v>240</v>
      </c>
      <c r="N784" s="68" t="s">
        <v>712</v>
      </c>
      <c r="O784" s="68" t="s">
        <v>7905</v>
      </c>
      <c r="P784" s="72" t="s">
        <v>6357</v>
      </c>
      <c r="Q784" s="68" t="s">
        <v>63</v>
      </c>
      <c r="R784" s="68" t="s">
        <v>31</v>
      </c>
      <c r="S784" s="68">
        <v>241</v>
      </c>
      <c r="T784" s="68">
        <v>278.85000000000002</v>
      </c>
      <c r="U784" s="68">
        <v>-0.16</v>
      </c>
      <c r="V784" s="68">
        <v>434.81</v>
      </c>
      <c r="W784" s="68">
        <v>475.26</v>
      </c>
      <c r="X784" s="68">
        <v>-0.09</v>
      </c>
      <c r="Y784" s="68">
        <v>1624.14</v>
      </c>
      <c r="Z784" s="68">
        <v>1831.21</v>
      </c>
      <c r="AA784" s="68">
        <v>-0.13</v>
      </c>
      <c r="AB784" s="73">
        <v>301071.82</v>
      </c>
      <c r="AC784" s="73">
        <v>332755.21999999997</v>
      </c>
      <c r="AD784" s="73">
        <v>319783.82</v>
      </c>
      <c r="AE784" s="73">
        <v>348178.22</v>
      </c>
      <c r="AF784" s="73"/>
      <c r="AG784" s="73">
        <f>IFERROR(VLOOKUP(J784,'Roll ups'!D:E,2,FALSE),0)</f>
        <v>5892527.0199999977</v>
      </c>
      <c r="AH784" s="74">
        <f>IF(Table2[[#This Row],[CATEGORY TTL LOOKUP]]=0,0,IF(Table2[[#This Row],[CATEGORY TTL LOOKUP]]&gt;0,SUM(AB784/AG784)))</f>
        <v>5.1093837835299416E-2</v>
      </c>
      <c r="AI784" s="74" t="str">
        <f>IFERROR(IF(AH784&lt;#REF!,"STRIKE",IF(AH784&gt;=#REF!,"GOOD")),"NO DATA")</f>
        <v>NO DATA</v>
      </c>
      <c r="AJ784" s="75">
        <f>IFERROR(VLOOKUP(K784,'Roll ups'!H:I,2,FALSE),0)</f>
        <v>75793138.070000067</v>
      </c>
      <c r="AK784" s="76">
        <f>IF(Table2[[#This Row],[PRICE TIER LOOKUP]]=0,0,IF(Table2[[#This Row],[PRICE TIER LOOKUP]]&gt;0,SUM(AB784/AJ784)))</f>
        <v>3.9722833447262719E-3</v>
      </c>
      <c r="AL784" s="74" t="e">
        <f>IF(AK784&lt;#REF!,"STRIKE",IF(AK784&gt;=#REF!,"GOOD"))</f>
        <v>#REF!</v>
      </c>
      <c r="AM784" s="75">
        <f>VLOOKUP(H784,'Roll ups'!A:B,2,FALSE)</f>
        <v>325145452.83999985</v>
      </c>
      <c r="AN784" s="77">
        <f t="shared" si="26"/>
        <v>9.2596041977604962E-4</v>
      </c>
      <c r="AO784" s="74" t="str">
        <f>IFERROR(VLOOKUP(Table2[[#This Row],[Product Name]],'Roll ups'!L:P,5,FALSE),"GOOD")</f>
        <v>GOOD</v>
      </c>
      <c r="AP784" s="74">
        <f>Table2[[#This Row],[Retail Dollar Vol Current 12 Mths]]/Table2[[#This Row],[SHELF SALES  LOOKUP]]</f>
        <v>9.8351004821636465E-4</v>
      </c>
      <c r="AQ784" s="69">
        <f t="shared" si="27"/>
        <v>0</v>
      </c>
      <c r="AR78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784" s="69" t="e">
        <f>IF(Table2[[#This Row],[Shelf Dollar Vol Current 12 Mths]]&gt;#REF!,"MEETS $ CRITERIA",IF(Table2[[#This Row],[Shelf Dollar Vol Current 12 Mths]]&lt;#REF!+1,"DOES NOT MEET $ CRITERIA"))</f>
        <v>#REF!</v>
      </c>
      <c r="AT784" s="78"/>
    </row>
    <row r="785" spans="1:46" ht="13.8" x14ac:dyDescent="0.3">
      <c r="A785" s="68" t="s">
        <v>3602</v>
      </c>
      <c r="B785" s="69">
        <v>4876</v>
      </c>
      <c r="C785" s="69">
        <v>299</v>
      </c>
      <c r="D785" s="69" t="s">
        <v>25</v>
      </c>
      <c r="E785" s="70" t="s">
        <v>6313</v>
      </c>
      <c r="F785" s="70"/>
      <c r="G785" s="71" t="s">
        <v>7906</v>
      </c>
      <c r="H785" s="69" t="s">
        <v>6315</v>
      </c>
      <c r="I785" s="68" t="s">
        <v>900</v>
      </c>
      <c r="J785" s="68" t="s">
        <v>240</v>
      </c>
      <c r="K785" s="68" t="s">
        <v>132</v>
      </c>
      <c r="L785" s="68" t="s">
        <v>132</v>
      </c>
      <c r="M785" s="68" t="s">
        <v>240</v>
      </c>
      <c r="N785" s="68" t="s">
        <v>712</v>
      </c>
      <c r="O785" s="68" t="s">
        <v>7907</v>
      </c>
      <c r="P785" s="72" t="s">
        <v>6357</v>
      </c>
      <c r="Q785" s="68" t="s">
        <v>63</v>
      </c>
      <c r="R785" s="68" t="s">
        <v>31</v>
      </c>
      <c r="S785" s="68">
        <v>5</v>
      </c>
      <c r="T785" s="68">
        <v>33</v>
      </c>
      <c r="U785" s="68">
        <v>-5.6</v>
      </c>
      <c r="V785" s="68">
        <v>34</v>
      </c>
      <c r="W785" s="68">
        <v>55.92</v>
      </c>
      <c r="X785" s="68">
        <v>-0.64</v>
      </c>
      <c r="Y785" s="68">
        <v>202</v>
      </c>
      <c r="Z785" s="68">
        <v>190.92</v>
      </c>
      <c r="AA785" s="68">
        <v>0.05</v>
      </c>
      <c r="AB785" s="73">
        <v>60336.480000000003</v>
      </c>
      <c r="AC785" s="73">
        <v>53121.62</v>
      </c>
      <c r="AD785" s="73">
        <v>61968.480000000003</v>
      </c>
      <c r="AE785" s="73">
        <v>53913.62</v>
      </c>
      <c r="AF785" s="73"/>
      <c r="AG785" s="73">
        <f>IFERROR(VLOOKUP(J785,'Roll ups'!D:E,2,FALSE),0)</f>
        <v>5892527.0199999977</v>
      </c>
      <c r="AH785" s="74">
        <f>IF(Table2[[#This Row],[CATEGORY TTL LOOKUP]]=0,0,IF(Table2[[#This Row],[CATEGORY TTL LOOKUP]]&gt;0,SUM(AB785/AG785)))</f>
        <v>1.0239491443180523E-2</v>
      </c>
      <c r="AI785" s="74" t="str">
        <f>IFERROR(IF(AH785&lt;#REF!,"STRIKE",IF(AH785&gt;=#REF!,"GOOD")),"NO DATA")</f>
        <v>NO DATA</v>
      </c>
      <c r="AJ785" s="75">
        <f>IFERROR(VLOOKUP(K785,'Roll ups'!H:I,2,FALSE),0)</f>
        <v>126094742.97999983</v>
      </c>
      <c r="AK785" s="76">
        <f>IF(Table2[[#This Row],[PRICE TIER LOOKUP]]=0,0,IF(Table2[[#This Row],[PRICE TIER LOOKUP]]&gt;0,SUM(AB785/AJ785)))</f>
        <v>4.7850115376792601E-4</v>
      </c>
      <c r="AL785" s="74" t="e">
        <f>IF(AK785&lt;#REF!,"STRIKE",IF(AK785&gt;=#REF!,"GOOD"))</f>
        <v>#REF!</v>
      </c>
      <c r="AM785" s="75">
        <f>VLOOKUP(H785,'Roll ups'!A:B,2,FALSE)</f>
        <v>325145452.83999985</v>
      </c>
      <c r="AN785" s="77">
        <f t="shared" si="26"/>
        <v>1.8556765740682481E-4</v>
      </c>
      <c r="AO785" s="74" t="str">
        <f>IFERROR(VLOOKUP(Table2[[#This Row],[Product Name]],'Roll ups'!L:P,5,FALSE),"GOOD")</f>
        <v>GOOD</v>
      </c>
      <c r="AP785" s="74">
        <f>Table2[[#This Row],[Retail Dollar Vol Current 12 Mths]]/Table2[[#This Row],[SHELF SALES  LOOKUP]]</f>
        <v>1.9058694949824177E-4</v>
      </c>
      <c r="AQ785" s="69">
        <f t="shared" si="27"/>
        <v>0</v>
      </c>
      <c r="AR78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785" s="69" t="e">
        <f>IF(Table2[[#This Row],[Shelf Dollar Vol Current 12 Mths]]&gt;#REF!,"MEETS $ CRITERIA",IF(Table2[[#This Row],[Shelf Dollar Vol Current 12 Mths]]&lt;#REF!+1,"DOES NOT MEET $ CRITERIA"))</f>
        <v>#REF!</v>
      </c>
      <c r="AT785" s="78"/>
    </row>
    <row r="786" spans="1:46" ht="13.8" x14ac:dyDescent="0.3">
      <c r="A786" s="68" t="s">
        <v>3821</v>
      </c>
      <c r="B786" s="69">
        <v>4878</v>
      </c>
      <c r="C786" s="69">
        <v>140</v>
      </c>
      <c r="D786" s="69" t="s">
        <v>25</v>
      </c>
      <c r="E786" s="70" t="s">
        <v>6313</v>
      </c>
      <c r="F786" s="70"/>
      <c r="G786" s="71" t="s">
        <v>7908</v>
      </c>
      <c r="H786" s="69" t="s">
        <v>6315</v>
      </c>
      <c r="I786" s="68" t="s">
        <v>900</v>
      </c>
      <c r="J786" s="68" t="s">
        <v>240</v>
      </c>
      <c r="K786" s="68" t="s">
        <v>132</v>
      </c>
      <c r="L786" s="68" t="s">
        <v>132</v>
      </c>
      <c r="M786" s="68" t="s">
        <v>240</v>
      </c>
      <c r="N786" s="68" t="s">
        <v>712</v>
      </c>
      <c r="O786" s="68" t="s">
        <v>7909</v>
      </c>
      <c r="P786" s="72" t="s">
        <v>6357</v>
      </c>
      <c r="Q786" s="68" t="s">
        <v>63</v>
      </c>
      <c r="R786" s="68" t="s">
        <v>31</v>
      </c>
      <c r="S786" s="68">
        <v>15</v>
      </c>
      <c r="T786" s="68">
        <v>17.5</v>
      </c>
      <c r="U786" s="68">
        <v>-0.15</v>
      </c>
      <c r="V786" s="68">
        <v>54.84</v>
      </c>
      <c r="W786" s="68">
        <v>51.92</v>
      </c>
      <c r="X786" s="68">
        <v>0.05</v>
      </c>
      <c r="Y786" s="68">
        <v>245.04</v>
      </c>
      <c r="Z786" s="68">
        <v>172.49</v>
      </c>
      <c r="AA786" s="68">
        <v>0.3</v>
      </c>
      <c r="AB786" s="73">
        <v>56912.28</v>
      </c>
      <c r="AC786" s="73">
        <v>37875.919999999998</v>
      </c>
      <c r="AD786" s="73">
        <v>56912.28</v>
      </c>
      <c r="AE786" s="73">
        <v>37875.919999999998</v>
      </c>
      <c r="AF786" s="73"/>
      <c r="AG786" s="73">
        <f>IFERROR(VLOOKUP(J786,'Roll ups'!D:E,2,FALSE),0)</f>
        <v>5892527.0199999977</v>
      </c>
      <c r="AH786" s="74">
        <f>IF(Table2[[#This Row],[CATEGORY TTL LOOKUP]]=0,0,IF(Table2[[#This Row],[CATEGORY TTL LOOKUP]]&gt;0,SUM(AB786/AG786)))</f>
        <v>9.6583825253295178E-3</v>
      </c>
      <c r="AI786" s="74" t="str">
        <f>IFERROR(IF(AH786&lt;#REF!,"STRIKE",IF(AH786&gt;=#REF!,"GOOD")),"NO DATA")</f>
        <v>NO DATA</v>
      </c>
      <c r="AJ786" s="75">
        <f>IFERROR(VLOOKUP(K786,'Roll ups'!H:I,2,FALSE),0)</f>
        <v>126094742.97999983</v>
      </c>
      <c r="AK786" s="76">
        <f>IF(Table2[[#This Row],[PRICE TIER LOOKUP]]=0,0,IF(Table2[[#This Row],[PRICE TIER LOOKUP]]&gt;0,SUM(AB786/AJ786)))</f>
        <v>4.5134538248772977E-4</v>
      </c>
      <c r="AL786" s="74" t="e">
        <f>IF(AK786&lt;#REF!,"STRIKE",IF(AK786&gt;=#REF!,"GOOD"))</f>
        <v>#REF!</v>
      </c>
      <c r="AM786" s="75">
        <f>VLOOKUP(H786,'Roll ups'!A:B,2,FALSE)</f>
        <v>325145452.83999985</v>
      </c>
      <c r="AN786" s="77">
        <f t="shared" si="26"/>
        <v>1.7503637065472308E-4</v>
      </c>
      <c r="AO786" s="74" t="str">
        <f>IFERROR(VLOOKUP(Table2[[#This Row],[Product Name]],'Roll ups'!L:P,5,FALSE),"GOOD")</f>
        <v>GOOD</v>
      </c>
      <c r="AP786" s="74">
        <f>Table2[[#This Row],[Retail Dollar Vol Current 12 Mths]]/Table2[[#This Row],[SHELF SALES  LOOKUP]]</f>
        <v>1.7503637065472308E-4</v>
      </c>
      <c r="AQ786" s="69">
        <f t="shared" si="27"/>
        <v>0</v>
      </c>
      <c r="AR78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786" s="69" t="e">
        <f>IF(Table2[[#This Row],[Shelf Dollar Vol Current 12 Mths]]&gt;#REF!,"MEETS $ CRITERIA",IF(Table2[[#This Row],[Shelf Dollar Vol Current 12 Mths]]&lt;#REF!+1,"DOES NOT MEET $ CRITERIA"))</f>
        <v>#REF!</v>
      </c>
      <c r="AT786" s="78"/>
    </row>
    <row r="787" spans="1:46" ht="13.8" x14ac:dyDescent="0.3">
      <c r="A787" s="68" t="s">
        <v>1837</v>
      </c>
      <c r="B787" s="69">
        <v>4936</v>
      </c>
      <c r="C787" s="69">
        <v>435</v>
      </c>
      <c r="D787" s="69" t="s">
        <v>25</v>
      </c>
      <c r="E787" s="70" t="s">
        <v>6313</v>
      </c>
      <c r="F787" s="70"/>
      <c r="G787" s="71" t="s">
        <v>7910</v>
      </c>
      <c r="H787" s="69" t="s">
        <v>6315</v>
      </c>
      <c r="I787" s="68" t="s">
        <v>900</v>
      </c>
      <c r="J787" s="68" t="s">
        <v>240</v>
      </c>
      <c r="K787" s="68" t="s">
        <v>89</v>
      </c>
      <c r="L787" s="68" t="s">
        <v>89</v>
      </c>
      <c r="M787" s="68" t="s">
        <v>240</v>
      </c>
      <c r="N787" s="68" t="s">
        <v>712</v>
      </c>
      <c r="O787" s="68" t="s">
        <v>7911</v>
      </c>
      <c r="P787" s="72" t="s">
        <v>6357</v>
      </c>
      <c r="Q787" s="68" t="s">
        <v>1797</v>
      </c>
      <c r="R787" s="68" t="s">
        <v>60</v>
      </c>
      <c r="S787" s="68">
        <v>38</v>
      </c>
      <c r="T787" s="68">
        <v>14.33</v>
      </c>
      <c r="U787" s="68">
        <v>0.62</v>
      </c>
      <c r="V787" s="68">
        <v>79.17</v>
      </c>
      <c r="W787" s="68">
        <v>39.58</v>
      </c>
      <c r="X787" s="68">
        <v>0.5</v>
      </c>
      <c r="Y787" s="68">
        <v>220</v>
      </c>
      <c r="Z787" s="68">
        <v>308.58</v>
      </c>
      <c r="AA787" s="68">
        <v>-0.4</v>
      </c>
      <c r="AB787" s="73">
        <v>42248.800000000003</v>
      </c>
      <c r="AC787" s="73">
        <v>66420.22</v>
      </c>
      <c r="AD787" s="73">
        <v>46912.800000000003</v>
      </c>
      <c r="AE787" s="73">
        <v>70814.22</v>
      </c>
      <c r="AF787" s="73"/>
      <c r="AG787" s="73">
        <f>IFERROR(VLOOKUP(J787,'Roll ups'!D:E,2,FALSE),0)</f>
        <v>5892527.0199999977</v>
      </c>
      <c r="AH787" s="74">
        <f>IF(Table2[[#This Row],[CATEGORY TTL LOOKUP]]=0,0,IF(Table2[[#This Row],[CATEGORY TTL LOOKUP]]&gt;0,SUM(AB787/AG787)))</f>
        <v>7.1698949969346126E-3</v>
      </c>
      <c r="AI787" s="74" t="str">
        <f>IFERROR(IF(AH787&lt;#REF!,"STRIKE",IF(AH787&gt;=#REF!,"GOOD")),"NO DATA")</f>
        <v>NO DATA</v>
      </c>
      <c r="AJ787" s="75">
        <f>IFERROR(VLOOKUP(K787,'Roll ups'!H:I,2,FALSE),0)</f>
        <v>75793138.070000067</v>
      </c>
      <c r="AK787" s="76">
        <f>IF(Table2[[#This Row],[PRICE TIER LOOKUP]]=0,0,IF(Table2[[#This Row],[PRICE TIER LOOKUP]]&gt;0,SUM(AB787/AJ787)))</f>
        <v>5.5742249332624793E-4</v>
      </c>
      <c r="AL787" s="74" t="e">
        <f>IF(AK787&lt;#REF!,"STRIKE",IF(AK787&gt;=#REF!,"GOOD"))</f>
        <v>#REF!</v>
      </c>
      <c r="AM787" s="75">
        <f>VLOOKUP(H787,'Roll ups'!A:B,2,FALSE)</f>
        <v>325145452.83999985</v>
      </c>
      <c r="AN787" s="77">
        <f t="shared" si="26"/>
        <v>1.2993815423520663E-4</v>
      </c>
      <c r="AO787" s="74" t="str">
        <f>IFERROR(VLOOKUP(Table2[[#This Row],[Product Name]],'Roll ups'!L:P,5,FALSE),"GOOD")</f>
        <v>GOOD</v>
      </c>
      <c r="AP787" s="74">
        <f>Table2[[#This Row],[Retail Dollar Vol Current 12 Mths]]/Table2[[#This Row],[SHELF SALES  LOOKUP]]</f>
        <v>1.4428250369254042E-4</v>
      </c>
      <c r="AQ787" s="69">
        <f t="shared" si="27"/>
        <v>0</v>
      </c>
      <c r="AR78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787" s="69" t="e">
        <f>IF(Table2[[#This Row],[Shelf Dollar Vol Current 12 Mths]]&gt;#REF!,"MEETS $ CRITERIA",IF(Table2[[#This Row],[Shelf Dollar Vol Current 12 Mths]]&lt;#REF!+1,"DOES NOT MEET $ CRITERIA"))</f>
        <v>#REF!</v>
      </c>
      <c r="AT787" s="78"/>
    </row>
    <row r="788" spans="1:46" ht="13.8" x14ac:dyDescent="0.3">
      <c r="A788" s="68" t="s">
        <v>1794</v>
      </c>
      <c r="B788" s="69">
        <v>4938</v>
      </c>
      <c r="C788" s="69">
        <v>215</v>
      </c>
      <c r="D788" s="69" t="s">
        <v>25</v>
      </c>
      <c r="E788" s="70" t="s">
        <v>6313</v>
      </c>
      <c r="F788" s="70"/>
      <c r="G788" s="71" t="s">
        <v>7912</v>
      </c>
      <c r="H788" s="69" t="s">
        <v>6315</v>
      </c>
      <c r="I788" s="68" t="s">
        <v>900</v>
      </c>
      <c r="J788" s="68" t="s">
        <v>240</v>
      </c>
      <c r="K788" s="68" t="s">
        <v>89</v>
      </c>
      <c r="L788" s="68" t="s">
        <v>89</v>
      </c>
      <c r="M788" s="68" t="s">
        <v>240</v>
      </c>
      <c r="N788" s="68" t="s">
        <v>712</v>
      </c>
      <c r="O788" s="68" t="s">
        <v>7913</v>
      </c>
      <c r="P788" s="72" t="s">
        <v>6357</v>
      </c>
      <c r="Q788" s="68" t="s">
        <v>1797</v>
      </c>
      <c r="R788" s="68" t="s">
        <v>60</v>
      </c>
      <c r="S788" s="68">
        <v>79</v>
      </c>
      <c r="T788" s="68">
        <v>43.17</v>
      </c>
      <c r="U788" s="68">
        <v>0.46</v>
      </c>
      <c r="V788" s="68">
        <v>124.85</v>
      </c>
      <c r="W788" s="68">
        <v>85.76</v>
      </c>
      <c r="X788" s="68">
        <v>0.31</v>
      </c>
      <c r="Y788" s="68">
        <v>443.2</v>
      </c>
      <c r="Z788" s="68">
        <v>388.93</v>
      </c>
      <c r="AA788" s="68">
        <v>0.12</v>
      </c>
      <c r="AB788" s="73">
        <v>70589.070000000007</v>
      </c>
      <c r="AC788" s="73">
        <v>66749.59</v>
      </c>
      <c r="AD788" s="73">
        <v>75959.070000000007</v>
      </c>
      <c r="AE788" s="73">
        <v>69647.59</v>
      </c>
      <c r="AF788" s="73"/>
      <c r="AG788" s="73">
        <f>IFERROR(VLOOKUP(J788,'Roll ups'!D:E,2,FALSE),0)</f>
        <v>5892527.0199999977</v>
      </c>
      <c r="AH788" s="74">
        <f>IF(Table2[[#This Row],[CATEGORY TTL LOOKUP]]=0,0,IF(Table2[[#This Row],[CATEGORY TTL LOOKUP]]&gt;0,SUM(AB788/AG788)))</f>
        <v>1.1979422370132812E-2</v>
      </c>
      <c r="AI788" s="74" t="str">
        <f>IFERROR(IF(AH788&lt;#REF!,"STRIKE",IF(AH788&gt;=#REF!,"GOOD")),"NO DATA")</f>
        <v>NO DATA</v>
      </c>
      <c r="AJ788" s="75">
        <f>IFERROR(VLOOKUP(K788,'Roll ups'!H:I,2,FALSE),0)</f>
        <v>75793138.070000067</v>
      </c>
      <c r="AK788" s="76">
        <f>IF(Table2[[#This Row],[PRICE TIER LOOKUP]]=0,0,IF(Table2[[#This Row],[PRICE TIER LOOKUP]]&gt;0,SUM(AB788/AJ788)))</f>
        <v>9.3133853271527357E-4</v>
      </c>
      <c r="AL788" s="74" t="e">
        <f>IF(AK788&lt;#REF!,"STRIKE",IF(AK788&gt;=#REF!,"GOOD"))</f>
        <v>#REF!</v>
      </c>
      <c r="AM788" s="75">
        <f>VLOOKUP(H788,'Roll ups'!A:B,2,FALSE)</f>
        <v>325145452.83999985</v>
      </c>
      <c r="AN788" s="77">
        <f t="shared" si="26"/>
        <v>2.1709997597517083E-4</v>
      </c>
      <c r="AO788" s="74" t="str">
        <f>IFERROR(VLOOKUP(Table2[[#This Row],[Product Name]],'Roll ups'!L:P,5,FALSE),"GOOD")</f>
        <v>GOOD</v>
      </c>
      <c r="AP788" s="74">
        <f>Table2[[#This Row],[Retail Dollar Vol Current 12 Mths]]/Table2[[#This Row],[SHELF SALES  LOOKUP]]</f>
        <v>2.336156613495024E-4</v>
      </c>
      <c r="AQ788" s="69">
        <f t="shared" si="27"/>
        <v>0</v>
      </c>
      <c r="AR78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788" s="69" t="e">
        <f>IF(Table2[[#This Row],[Shelf Dollar Vol Current 12 Mths]]&gt;#REF!,"MEETS $ CRITERIA",IF(Table2[[#This Row],[Shelf Dollar Vol Current 12 Mths]]&lt;#REF!+1,"DOES NOT MEET $ CRITERIA"))</f>
        <v>#REF!</v>
      </c>
      <c r="AT788" s="78"/>
    </row>
    <row r="789" spans="1:46" ht="13.8" x14ac:dyDescent="0.3">
      <c r="A789" s="68" t="s">
        <v>3288</v>
      </c>
      <c r="B789" s="69">
        <v>5006</v>
      </c>
      <c r="C789" s="69">
        <v>614</v>
      </c>
      <c r="D789" s="69" t="s">
        <v>25</v>
      </c>
      <c r="E789" s="70" t="s">
        <v>6313</v>
      </c>
      <c r="F789" s="70"/>
      <c r="G789" s="71" t="s">
        <v>7914</v>
      </c>
      <c r="H789" s="69" t="s">
        <v>6315</v>
      </c>
      <c r="I789" s="68" t="s">
        <v>900</v>
      </c>
      <c r="J789" s="68" t="s">
        <v>240</v>
      </c>
      <c r="K789" s="68" t="s">
        <v>132</v>
      </c>
      <c r="L789" s="68" t="s">
        <v>6320</v>
      </c>
      <c r="M789" s="68" t="s">
        <v>240</v>
      </c>
      <c r="N789" s="68" t="s">
        <v>241</v>
      </c>
      <c r="O789" s="68" t="s">
        <v>7915</v>
      </c>
      <c r="P789" s="72" t="s">
        <v>6357</v>
      </c>
      <c r="Q789" s="68" t="s">
        <v>37</v>
      </c>
      <c r="R789" s="68" t="s">
        <v>60</v>
      </c>
      <c r="S789" s="68">
        <v>22</v>
      </c>
      <c r="T789" s="68">
        <v>19</v>
      </c>
      <c r="U789" s="68">
        <v>0.12</v>
      </c>
      <c r="V789" s="68">
        <v>61.5</v>
      </c>
      <c r="W789" s="68">
        <v>63</v>
      </c>
      <c r="X789" s="68">
        <v>-0.02</v>
      </c>
      <c r="Y789" s="68">
        <v>248.67</v>
      </c>
      <c r="Z789" s="68">
        <v>279.67</v>
      </c>
      <c r="AA789" s="68">
        <v>-0.12</v>
      </c>
      <c r="AB789" s="73">
        <v>137711.6</v>
      </c>
      <c r="AC789" s="73">
        <v>154654.76</v>
      </c>
      <c r="AD789" s="73">
        <v>137711.6</v>
      </c>
      <c r="AE789" s="73">
        <v>154654.76</v>
      </c>
      <c r="AF789" s="73"/>
      <c r="AG789" s="73">
        <f>IFERROR(VLOOKUP(J789,'Roll ups'!D:E,2,FALSE),0)</f>
        <v>5892527.0199999977</v>
      </c>
      <c r="AH789" s="74">
        <f>IF(Table2[[#This Row],[CATEGORY TTL LOOKUP]]=0,0,IF(Table2[[#This Row],[CATEGORY TTL LOOKUP]]&gt;0,SUM(AB789/AG789)))</f>
        <v>2.3370550450186999E-2</v>
      </c>
      <c r="AI789" s="74" t="str">
        <f>IFERROR(IF(AH789&lt;#REF!,"STRIKE",IF(AH789&gt;=#REF!,"GOOD")),"NO DATA")</f>
        <v>NO DATA</v>
      </c>
      <c r="AJ789" s="75">
        <f>IFERROR(VLOOKUP(K789,'Roll ups'!H:I,2,FALSE),0)</f>
        <v>126094742.97999983</v>
      </c>
      <c r="AK789" s="76">
        <f>IF(Table2[[#This Row],[PRICE TIER LOOKUP]]=0,0,IF(Table2[[#This Row],[PRICE TIER LOOKUP]]&gt;0,SUM(AB789/AJ789)))</f>
        <v>1.0921280042724918E-3</v>
      </c>
      <c r="AL789" s="74" t="e">
        <f>IF(AK789&lt;#REF!,"STRIKE",IF(AK789&gt;=#REF!,"GOOD"))</f>
        <v>#REF!</v>
      </c>
      <c r="AM789" s="75">
        <f>VLOOKUP(H789,'Roll ups'!A:B,2,FALSE)</f>
        <v>325145452.83999985</v>
      </c>
      <c r="AN789" s="77">
        <f t="shared" si="26"/>
        <v>4.2353844655415254E-4</v>
      </c>
      <c r="AO789" s="74" t="str">
        <f>IFERROR(VLOOKUP(Table2[[#This Row],[Product Name]],'Roll ups'!L:P,5,FALSE),"GOOD")</f>
        <v>GOOD</v>
      </c>
      <c r="AP789" s="74">
        <f>Table2[[#This Row],[Retail Dollar Vol Current 12 Mths]]/Table2[[#This Row],[SHELF SALES  LOOKUP]]</f>
        <v>4.2353844655415254E-4</v>
      </c>
      <c r="AQ789" s="69">
        <f t="shared" si="27"/>
        <v>0</v>
      </c>
      <c r="AR78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789" s="69" t="e">
        <f>IF(Table2[[#This Row],[Shelf Dollar Vol Current 12 Mths]]&gt;#REF!,"MEETS $ CRITERIA",IF(Table2[[#This Row],[Shelf Dollar Vol Current 12 Mths]]&lt;#REF!+1,"DOES NOT MEET $ CRITERIA"))</f>
        <v>#REF!</v>
      </c>
      <c r="AT789" s="78"/>
    </row>
    <row r="790" spans="1:46" ht="13.8" x14ac:dyDescent="0.3">
      <c r="A790" s="68" t="s">
        <v>3719</v>
      </c>
      <c r="B790" s="69">
        <v>5008</v>
      </c>
      <c r="C790" s="69">
        <v>132</v>
      </c>
      <c r="D790" s="69" t="s">
        <v>25</v>
      </c>
      <c r="E790" s="70" t="s">
        <v>6313</v>
      </c>
      <c r="F790" s="70"/>
      <c r="G790" s="71" t="s">
        <v>7916</v>
      </c>
      <c r="H790" s="69" t="s">
        <v>6315</v>
      </c>
      <c r="I790" s="68" t="s">
        <v>900</v>
      </c>
      <c r="J790" s="68" t="s">
        <v>240</v>
      </c>
      <c r="K790" s="68" t="s">
        <v>132</v>
      </c>
      <c r="L790" s="68" t="s">
        <v>6320</v>
      </c>
      <c r="M790" s="68" t="s">
        <v>240</v>
      </c>
      <c r="N790" s="68" t="s">
        <v>241</v>
      </c>
      <c r="O790" s="68" t="s">
        <v>7917</v>
      </c>
      <c r="P790" s="72" t="s">
        <v>6357</v>
      </c>
      <c r="Q790" s="68" t="s">
        <v>37</v>
      </c>
      <c r="R790" s="68" t="s">
        <v>60</v>
      </c>
      <c r="S790" s="68">
        <v>6</v>
      </c>
      <c r="T790" s="68">
        <v>5.83</v>
      </c>
      <c r="U790" s="68">
        <v>0</v>
      </c>
      <c r="V790" s="68">
        <v>18.670000000000002</v>
      </c>
      <c r="W790" s="68">
        <v>13.23</v>
      </c>
      <c r="X790" s="68">
        <v>0.28999999999999998</v>
      </c>
      <c r="Y790" s="68">
        <v>57.18</v>
      </c>
      <c r="Z790" s="68">
        <v>99.96</v>
      </c>
      <c r="AA790" s="68">
        <v>-0.75</v>
      </c>
      <c r="AB790" s="73">
        <v>26004.3</v>
      </c>
      <c r="AC790" s="73">
        <v>45266.74</v>
      </c>
      <c r="AD790" s="73">
        <v>26004.3</v>
      </c>
      <c r="AE790" s="73">
        <v>45266.74</v>
      </c>
      <c r="AF790" s="73"/>
      <c r="AG790" s="73">
        <f>IFERROR(VLOOKUP(J790,'Roll ups'!D:E,2,FALSE),0)</f>
        <v>5892527.0199999977</v>
      </c>
      <c r="AH790" s="74">
        <f>IF(Table2[[#This Row],[CATEGORY TTL LOOKUP]]=0,0,IF(Table2[[#This Row],[CATEGORY TTL LOOKUP]]&gt;0,SUM(AB790/AG790)))</f>
        <v>4.4130981345928575E-3</v>
      </c>
      <c r="AI790" s="74" t="str">
        <f>IFERROR(IF(AH790&lt;#REF!,"STRIKE",IF(AH790&gt;=#REF!,"GOOD")),"NO DATA")</f>
        <v>NO DATA</v>
      </c>
      <c r="AJ790" s="75">
        <f>IFERROR(VLOOKUP(K790,'Roll ups'!H:I,2,FALSE),0)</f>
        <v>126094742.97999983</v>
      </c>
      <c r="AK790" s="76">
        <f>IF(Table2[[#This Row],[PRICE TIER LOOKUP]]=0,0,IF(Table2[[#This Row],[PRICE TIER LOOKUP]]&gt;0,SUM(AB790/AJ790)))</f>
        <v>2.0622826444179835E-4</v>
      </c>
      <c r="AL790" s="74" t="e">
        <f>IF(AK790&lt;#REF!,"STRIKE",IF(AK790&gt;=#REF!,"GOOD"))</f>
        <v>#REF!</v>
      </c>
      <c r="AM790" s="75">
        <f>VLOOKUP(H790,'Roll ups'!A:B,2,FALSE)</f>
        <v>325145452.83999985</v>
      </c>
      <c r="AN790" s="77">
        <f t="shared" si="26"/>
        <v>7.9977437091197461E-5</v>
      </c>
      <c r="AO790" s="74" t="str">
        <f>IFERROR(VLOOKUP(Table2[[#This Row],[Product Name]],'Roll ups'!L:P,5,FALSE),"GOOD")</f>
        <v>GOOD</v>
      </c>
      <c r="AP790" s="74">
        <f>Table2[[#This Row],[Retail Dollar Vol Current 12 Mths]]/Table2[[#This Row],[SHELF SALES  LOOKUP]]</f>
        <v>7.9977437091197461E-5</v>
      </c>
      <c r="AQ790" s="69">
        <f t="shared" si="27"/>
        <v>0</v>
      </c>
      <c r="AR79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790" s="69" t="e">
        <f>IF(Table2[[#This Row],[Shelf Dollar Vol Current 12 Mths]]&gt;#REF!,"MEETS $ CRITERIA",IF(Table2[[#This Row],[Shelf Dollar Vol Current 12 Mths]]&lt;#REF!+1,"DOES NOT MEET $ CRITERIA"))</f>
        <v>#REF!</v>
      </c>
      <c r="AT790" s="78"/>
    </row>
    <row r="791" spans="1:46" ht="13.8" x14ac:dyDescent="0.3">
      <c r="A791" s="68" t="s">
        <v>4774</v>
      </c>
      <c r="B791" s="69">
        <v>5014</v>
      </c>
      <c r="C791" s="69">
        <v>225</v>
      </c>
      <c r="D791" s="69" t="s">
        <v>25</v>
      </c>
      <c r="E791" s="70" t="s">
        <v>6313</v>
      </c>
      <c r="F791" s="70"/>
      <c r="G791" s="71" t="s">
        <v>7918</v>
      </c>
      <c r="H791" s="69" t="s">
        <v>6315</v>
      </c>
      <c r="I791" s="68" t="s">
        <v>900</v>
      </c>
      <c r="J791" s="68" t="s">
        <v>240</v>
      </c>
      <c r="K791" s="68" t="s">
        <v>146</v>
      </c>
      <c r="L791" s="68" t="s">
        <v>146</v>
      </c>
      <c r="M791" s="68" t="s">
        <v>240</v>
      </c>
      <c r="N791" s="68" t="s">
        <v>241</v>
      </c>
      <c r="O791" s="68" t="s">
        <v>7919</v>
      </c>
      <c r="P791" s="72" t="s">
        <v>6357</v>
      </c>
      <c r="Q791" s="68" t="s">
        <v>37</v>
      </c>
      <c r="R791" s="68" t="s">
        <v>60</v>
      </c>
      <c r="S791" s="68">
        <v>2</v>
      </c>
      <c r="T791" s="68">
        <v>4</v>
      </c>
      <c r="U791" s="68">
        <v>-1</v>
      </c>
      <c r="V791" s="68">
        <v>4</v>
      </c>
      <c r="W791" s="68">
        <v>11</v>
      </c>
      <c r="X791" s="68">
        <v>-1.75</v>
      </c>
      <c r="Y791" s="68">
        <v>39</v>
      </c>
      <c r="Z791" s="68">
        <v>51.42</v>
      </c>
      <c r="AA791" s="68">
        <v>-0.32</v>
      </c>
      <c r="AB791" s="73">
        <v>35098.559999999998</v>
      </c>
      <c r="AC791" s="73">
        <v>43766.52</v>
      </c>
      <c r="AD791" s="73">
        <v>35998.559999999998</v>
      </c>
      <c r="AE791" s="73">
        <v>43766.52</v>
      </c>
      <c r="AF791" s="73"/>
      <c r="AG791" s="73">
        <f>IFERROR(VLOOKUP(J791,'Roll ups'!D:E,2,FALSE),0)</f>
        <v>5892527.0199999977</v>
      </c>
      <c r="AH791" s="74">
        <f>IF(Table2[[#This Row],[CATEGORY TTL LOOKUP]]=0,0,IF(Table2[[#This Row],[CATEGORY TTL LOOKUP]]&gt;0,SUM(AB791/AG791)))</f>
        <v>5.956452958275957E-3</v>
      </c>
      <c r="AI791" s="74" t="str">
        <f>IFERROR(IF(AH791&lt;#REF!,"STRIKE",IF(AH791&gt;=#REF!,"GOOD")),"NO DATA")</f>
        <v>NO DATA</v>
      </c>
      <c r="AJ791" s="75">
        <f>IFERROR(VLOOKUP(K791,'Roll ups'!H:I,2,FALSE),0)</f>
        <v>69119979.479999974</v>
      </c>
      <c r="AK791" s="76">
        <f>IF(Table2[[#This Row],[PRICE TIER LOOKUP]]=0,0,IF(Table2[[#This Row],[PRICE TIER LOOKUP]]&gt;0,SUM(AB791/AJ791)))</f>
        <v>5.0779181741736259E-4</v>
      </c>
      <c r="AL791" s="74" t="e">
        <f>IF(AK791&lt;#REF!,"STRIKE",IF(AK791&gt;=#REF!,"GOOD"))</f>
        <v>#REF!</v>
      </c>
      <c r="AM791" s="75">
        <f>VLOOKUP(H791,'Roll ups'!A:B,2,FALSE)</f>
        <v>325145452.83999985</v>
      </c>
      <c r="AN791" s="77">
        <f t="shared" si="26"/>
        <v>1.0794725773782104E-4</v>
      </c>
      <c r="AO791" s="74" t="str">
        <f>IFERROR(VLOOKUP(Table2[[#This Row],[Product Name]],'Roll ups'!L:P,5,FALSE),"GOOD")</f>
        <v>GOOD</v>
      </c>
      <c r="AP791" s="74">
        <f>Table2[[#This Row],[Retail Dollar Vol Current 12 Mths]]/Table2[[#This Row],[SHELF SALES  LOOKUP]]</f>
        <v>1.107152496999995E-4</v>
      </c>
      <c r="AQ791" s="69">
        <f t="shared" si="27"/>
        <v>0</v>
      </c>
      <c r="AR79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791" s="69" t="e">
        <f>IF(Table2[[#This Row],[Shelf Dollar Vol Current 12 Mths]]&gt;#REF!,"MEETS $ CRITERIA",IF(Table2[[#This Row],[Shelf Dollar Vol Current 12 Mths]]&lt;#REF!+1,"DOES NOT MEET $ CRITERIA"))</f>
        <v>#REF!</v>
      </c>
      <c r="AT791" s="78"/>
    </row>
    <row r="792" spans="1:46" ht="13.8" x14ac:dyDescent="0.3">
      <c r="A792" s="68" t="s">
        <v>2783</v>
      </c>
      <c r="B792" s="69">
        <v>5034</v>
      </c>
      <c r="C792" s="69">
        <v>161</v>
      </c>
      <c r="D792" s="69" t="s">
        <v>25</v>
      </c>
      <c r="E792" s="70" t="s">
        <v>6313</v>
      </c>
      <c r="F792" s="70"/>
      <c r="G792" s="71" t="s">
        <v>7920</v>
      </c>
      <c r="H792" s="69" t="s">
        <v>6315</v>
      </c>
      <c r="I792" s="68" t="s">
        <v>900</v>
      </c>
      <c r="J792" s="68" t="s">
        <v>240</v>
      </c>
      <c r="K792" s="68" t="s">
        <v>132</v>
      </c>
      <c r="L792" s="68" t="s">
        <v>132</v>
      </c>
      <c r="M792" s="68" t="s">
        <v>240</v>
      </c>
      <c r="N792" s="68" t="s">
        <v>241</v>
      </c>
      <c r="O792" s="68" t="s">
        <v>7921</v>
      </c>
      <c r="P792" s="72" t="s">
        <v>6357</v>
      </c>
      <c r="Q792" s="68" t="s">
        <v>51</v>
      </c>
      <c r="R792" s="68" t="s">
        <v>31</v>
      </c>
      <c r="S792" s="68">
        <v>4</v>
      </c>
      <c r="T792" s="68">
        <v>0.5</v>
      </c>
      <c r="U792" s="68">
        <v>0.86</v>
      </c>
      <c r="V792" s="68">
        <v>7.5</v>
      </c>
      <c r="W792" s="68">
        <v>8</v>
      </c>
      <c r="X792" s="68">
        <v>-7.0000000000000007E-2</v>
      </c>
      <c r="Y792" s="68">
        <v>47</v>
      </c>
      <c r="Z792" s="68">
        <v>44.17</v>
      </c>
      <c r="AA792" s="68">
        <v>0.06</v>
      </c>
      <c r="AB792" s="73">
        <v>26523.360000000001</v>
      </c>
      <c r="AC792" s="73">
        <v>20330.599999999999</v>
      </c>
      <c r="AD792" s="73">
        <v>26523.360000000001</v>
      </c>
      <c r="AE792" s="73">
        <v>20330.599999999999</v>
      </c>
      <c r="AF792" s="73"/>
      <c r="AG792" s="73">
        <f>IFERROR(VLOOKUP(J792,'Roll ups'!D:E,2,FALSE),0)</f>
        <v>5892527.0199999977</v>
      </c>
      <c r="AH792" s="74">
        <f>IF(Table2[[#This Row],[CATEGORY TTL LOOKUP]]=0,0,IF(Table2[[#This Row],[CATEGORY TTL LOOKUP]]&gt;0,SUM(AB792/AG792)))</f>
        <v>4.5011859784395199E-3</v>
      </c>
      <c r="AI792" s="74" t="str">
        <f>IFERROR(IF(AH792&lt;#REF!,"STRIKE",IF(AH792&gt;=#REF!,"GOOD")),"NO DATA")</f>
        <v>NO DATA</v>
      </c>
      <c r="AJ792" s="75">
        <f>IFERROR(VLOOKUP(K792,'Roll ups'!H:I,2,FALSE),0)</f>
        <v>126094742.97999983</v>
      </c>
      <c r="AK792" s="76">
        <f>IF(Table2[[#This Row],[PRICE TIER LOOKUP]]=0,0,IF(Table2[[#This Row],[PRICE TIER LOOKUP]]&gt;0,SUM(AB792/AJ792)))</f>
        <v>2.1034469299173662E-4</v>
      </c>
      <c r="AL792" s="74" t="e">
        <f>IF(AK792&lt;#REF!,"STRIKE",IF(AK792&gt;=#REF!,"GOOD"))</f>
        <v>#REF!</v>
      </c>
      <c r="AM792" s="75">
        <f>VLOOKUP(H792,'Roll ups'!A:B,2,FALSE)</f>
        <v>325145452.83999985</v>
      </c>
      <c r="AN792" s="77">
        <f t="shared" si="26"/>
        <v>8.157383032218453E-5</v>
      </c>
      <c r="AO792" s="74" t="str">
        <f>IFERROR(VLOOKUP(Table2[[#This Row],[Product Name]],'Roll ups'!L:P,5,FALSE),"GOOD")</f>
        <v>GOOD</v>
      </c>
      <c r="AP792" s="74">
        <f>Table2[[#This Row],[Retail Dollar Vol Current 12 Mths]]/Table2[[#This Row],[SHELF SALES  LOOKUP]]</f>
        <v>8.157383032218453E-5</v>
      </c>
      <c r="AQ792" s="69">
        <f t="shared" si="27"/>
        <v>0</v>
      </c>
      <c r="AR79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792" s="69" t="e">
        <f>IF(Table2[[#This Row],[Shelf Dollar Vol Current 12 Mths]]&gt;#REF!,"MEETS $ CRITERIA",IF(Table2[[#This Row],[Shelf Dollar Vol Current 12 Mths]]&lt;#REF!+1,"DOES NOT MEET $ CRITERIA"))</f>
        <v>#REF!</v>
      </c>
      <c r="AT792" s="78"/>
    </row>
    <row r="793" spans="1:46" ht="13.8" x14ac:dyDescent="0.3">
      <c r="A793" s="68" t="s">
        <v>3089</v>
      </c>
      <c r="B793" s="69">
        <v>5036</v>
      </c>
      <c r="C793" s="69">
        <v>867</v>
      </c>
      <c r="D793" s="69" t="s">
        <v>25</v>
      </c>
      <c r="E793" s="70" t="s">
        <v>6313</v>
      </c>
      <c r="F793" s="70"/>
      <c r="G793" s="71" t="s">
        <v>7922</v>
      </c>
      <c r="H793" s="69" t="s">
        <v>6315</v>
      </c>
      <c r="I793" s="68" t="s">
        <v>900</v>
      </c>
      <c r="J793" s="68" t="s">
        <v>240</v>
      </c>
      <c r="K793" s="68" t="s">
        <v>132</v>
      </c>
      <c r="L793" s="68" t="s">
        <v>132</v>
      </c>
      <c r="M793" s="68" t="s">
        <v>240</v>
      </c>
      <c r="N793" s="68" t="s">
        <v>241</v>
      </c>
      <c r="O793" s="68" t="s">
        <v>7923</v>
      </c>
      <c r="P793" s="72" t="s">
        <v>6357</v>
      </c>
      <c r="Q793" s="68" t="s">
        <v>51</v>
      </c>
      <c r="R793" s="68" t="s">
        <v>31</v>
      </c>
      <c r="S793" s="68">
        <v>108</v>
      </c>
      <c r="T793" s="68">
        <v>47</v>
      </c>
      <c r="U793" s="68">
        <v>0.56000000000000005</v>
      </c>
      <c r="V793" s="68">
        <v>181</v>
      </c>
      <c r="W793" s="68">
        <v>159</v>
      </c>
      <c r="X793" s="68">
        <v>0.12</v>
      </c>
      <c r="Y793" s="68">
        <v>883.92</v>
      </c>
      <c r="Z793" s="68">
        <v>721</v>
      </c>
      <c r="AA793" s="68">
        <v>0.18</v>
      </c>
      <c r="AB793" s="73">
        <v>441299.29</v>
      </c>
      <c r="AC793" s="73">
        <v>380078.28</v>
      </c>
      <c r="AD793" s="73">
        <v>473390.41</v>
      </c>
      <c r="AE793" s="73">
        <v>380078.28</v>
      </c>
      <c r="AF793" s="73"/>
      <c r="AG793" s="73">
        <f>IFERROR(VLOOKUP(J793,'Roll ups'!D:E,2,FALSE),0)</f>
        <v>5892527.0199999977</v>
      </c>
      <c r="AH793" s="74">
        <f>IF(Table2[[#This Row],[CATEGORY TTL LOOKUP]]=0,0,IF(Table2[[#This Row],[CATEGORY TTL LOOKUP]]&gt;0,SUM(AB793/AG793)))</f>
        <v>7.489134771926767E-2</v>
      </c>
      <c r="AI793" s="74" t="str">
        <f>IFERROR(IF(AH793&lt;#REF!,"STRIKE",IF(AH793&gt;=#REF!,"GOOD")),"NO DATA")</f>
        <v>NO DATA</v>
      </c>
      <c r="AJ793" s="75">
        <f>IFERROR(VLOOKUP(K793,'Roll ups'!H:I,2,FALSE),0)</f>
        <v>126094742.97999983</v>
      </c>
      <c r="AK793" s="76">
        <f>IF(Table2[[#This Row],[PRICE TIER LOOKUP]]=0,0,IF(Table2[[#This Row],[PRICE TIER LOOKUP]]&gt;0,SUM(AB793/AJ793)))</f>
        <v>3.4997437606894958E-3</v>
      </c>
      <c r="AL793" s="74" t="e">
        <f>IF(AK793&lt;#REF!,"STRIKE",IF(AK793&gt;=#REF!,"GOOD"))</f>
        <v>#REF!</v>
      </c>
      <c r="AM793" s="75">
        <f>VLOOKUP(H793,'Roll ups'!A:B,2,FALSE)</f>
        <v>325145452.83999985</v>
      </c>
      <c r="AN793" s="77">
        <f t="shared" si="26"/>
        <v>1.357236541816742E-3</v>
      </c>
      <c r="AO793" s="74" t="str">
        <f>IFERROR(VLOOKUP(Table2[[#This Row],[Product Name]],'Roll ups'!L:P,5,FALSE),"GOOD")</f>
        <v>GOOD</v>
      </c>
      <c r="AP793" s="74">
        <f>Table2[[#This Row],[Retail Dollar Vol Current 12 Mths]]/Table2[[#This Row],[SHELF SALES  LOOKUP]]</f>
        <v>1.4559342776137474E-3</v>
      </c>
      <c r="AQ793" s="69">
        <f t="shared" si="27"/>
        <v>0</v>
      </c>
      <c r="AR79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793" s="69" t="e">
        <f>IF(Table2[[#This Row],[Shelf Dollar Vol Current 12 Mths]]&gt;#REF!,"MEETS $ CRITERIA",IF(Table2[[#This Row],[Shelf Dollar Vol Current 12 Mths]]&lt;#REF!+1,"DOES NOT MEET $ CRITERIA"))</f>
        <v>#REF!</v>
      </c>
      <c r="AT793" s="78"/>
    </row>
    <row r="794" spans="1:46" ht="13.8" x14ac:dyDescent="0.3">
      <c r="A794" s="68" t="s">
        <v>3629</v>
      </c>
      <c r="B794" s="69">
        <v>5037</v>
      </c>
      <c r="C794" s="69">
        <v>116</v>
      </c>
      <c r="D794" s="69" t="s">
        <v>25</v>
      </c>
      <c r="E794" s="70" t="s">
        <v>6313</v>
      </c>
      <c r="F794" s="70"/>
      <c r="G794" s="71" t="s">
        <v>7924</v>
      </c>
      <c r="H794" s="69" t="s">
        <v>6315</v>
      </c>
      <c r="I794" s="68" t="s">
        <v>900</v>
      </c>
      <c r="J794" s="68" t="s">
        <v>240</v>
      </c>
      <c r="K794" s="68" t="s">
        <v>132</v>
      </c>
      <c r="L794" s="68" t="s">
        <v>132</v>
      </c>
      <c r="M794" s="68" t="s">
        <v>240</v>
      </c>
      <c r="N794" s="68" t="s">
        <v>241</v>
      </c>
      <c r="O794" s="68" t="s">
        <v>7925</v>
      </c>
      <c r="P794" s="72" t="s">
        <v>6357</v>
      </c>
      <c r="Q794" s="68" t="s">
        <v>51</v>
      </c>
      <c r="R794" s="68" t="s">
        <v>31</v>
      </c>
      <c r="S794" s="68">
        <v>4</v>
      </c>
      <c r="T794" s="68">
        <v>10.67</v>
      </c>
      <c r="U794" s="68">
        <v>-1.67</v>
      </c>
      <c r="V794" s="68">
        <v>14.66</v>
      </c>
      <c r="W794" s="68">
        <v>38.659999999999997</v>
      </c>
      <c r="X794" s="68">
        <v>-1.64</v>
      </c>
      <c r="Y794" s="68">
        <v>134.63999999999999</v>
      </c>
      <c r="Z794" s="68">
        <v>161.31</v>
      </c>
      <c r="AA794" s="68">
        <v>-0.2</v>
      </c>
      <c r="AB794" s="73">
        <v>64702.32</v>
      </c>
      <c r="AC794" s="73">
        <v>73848.72</v>
      </c>
      <c r="AD794" s="73">
        <v>64702.32</v>
      </c>
      <c r="AE794" s="73">
        <v>73848.72</v>
      </c>
      <c r="AF794" s="73"/>
      <c r="AG794" s="73">
        <f>IFERROR(VLOOKUP(J794,'Roll ups'!D:E,2,FALSE),0)</f>
        <v>5892527.0199999977</v>
      </c>
      <c r="AH794" s="74">
        <f>IF(Table2[[#This Row],[CATEGORY TTL LOOKUP]]=0,0,IF(Table2[[#This Row],[CATEGORY TTL LOOKUP]]&gt;0,SUM(AB794/AG794)))</f>
        <v>1.09804027678434E-2</v>
      </c>
      <c r="AI794" s="74" t="str">
        <f>IFERROR(IF(AH794&lt;#REF!,"STRIKE",IF(AH794&gt;=#REF!,"GOOD")),"NO DATA")</f>
        <v>NO DATA</v>
      </c>
      <c r="AJ794" s="75">
        <f>IFERROR(VLOOKUP(K794,'Roll ups'!H:I,2,FALSE),0)</f>
        <v>126094742.97999983</v>
      </c>
      <c r="AK794" s="76">
        <f>IF(Table2[[#This Row],[PRICE TIER LOOKUP]]=0,0,IF(Table2[[#This Row],[PRICE TIER LOOKUP]]&gt;0,SUM(AB794/AJ794)))</f>
        <v>5.1312464319200508E-4</v>
      </c>
      <c r="AL794" s="74" t="e">
        <f>IF(AK794&lt;#REF!,"STRIKE",IF(AK794&gt;=#REF!,"GOOD"))</f>
        <v>#REF!</v>
      </c>
      <c r="AM794" s="75">
        <f>VLOOKUP(H794,'Roll ups'!A:B,2,FALSE)</f>
        <v>325145452.83999985</v>
      </c>
      <c r="AN794" s="77">
        <f t="shared" si="26"/>
        <v>1.9899500188255511E-4</v>
      </c>
      <c r="AO794" s="74" t="str">
        <f>IFERROR(VLOOKUP(Table2[[#This Row],[Product Name]],'Roll ups'!L:P,5,FALSE),"GOOD")</f>
        <v>GOOD</v>
      </c>
      <c r="AP794" s="74">
        <f>Table2[[#This Row],[Retail Dollar Vol Current 12 Mths]]/Table2[[#This Row],[SHELF SALES  LOOKUP]]</f>
        <v>1.9899500188255511E-4</v>
      </c>
      <c r="AQ794" s="69">
        <f t="shared" si="27"/>
        <v>0</v>
      </c>
      <c r="AR79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794" s="69" t="e">
        <f>IF(Table2[[#This Row],[Shelf Dollar Vol Current 12 Mths]]&gt;#REF!,"MEETS $ CRITERIA",IF(Table2[[#This Row],[Shelf Dollar Vol Current 12 Mths]]&lt;#REF!+1,"DOES NOT MEET $ CRITERIA"))</f>
        <v>#REF!</v>
      </c>
      <c r="AT794" s="78"/>
    </row>
    <row r="795" spans="1:46" ht="13.8" x14ac:dyDescent="0.3">
      <c r="A795" s="68" t="s">
        <v>4669</v>
      </c>
      <c r="B795" s="69">
        <v>5061</v>
      </c>
      <c r="C795" s="69">
        <v>271</v>
      </c>
      <c r="D795" s="69" t="s">
        <v>25</v>
      </c>
      <c r="E795" s="70" t="s">
        <v>6313</v>
      </c>
      <c r="F795" s="70"/>
      <c r="G795" s="71" t="s">
        <v>7926</v>
      </c>
      <c r="H795" s="69" t="s">
        <v>6315</v>
      </c>
      <c r="I795" s="68" t="s">
        <v>900</v>
      </c>
      <c r="J795" s="68" t="s">
        <v>240</v>
      </c>
      <c r="K795" s="68" t="s">
        <v>146</v>
      </c>
      <c r="L795" s="68" t="s">
        <v>146</v>
      </c>
      <c r="M795" s="68" t="s">
        <v>240</v>
      </c>
      <c r="N795" s="68" t="s">
        <v>241</v>
      </c>
      <c r="O795" s="68" t="s">
        <v>7927</v>
      </c>
      <c r="P795" s="72" t="s">
        <v>6357</v>
      </c>
      <c r="Q795" s="68" t="s">
        <v>51</v>
      </c>
      <c r="R795" s="68" t="s">
        <v>31</v>
      </c>
      <c r="S795" s="68">
        <v>5</v>
      </c>
      <c r="T795" s="68"/>
      <c r="U795" s="68">
        <v>1</v>
      </c>
      <c r="V795" s="68">
        <v>23.42</v>
      </c>
      <c r="W795" s="68">
        <v>11</v>
      </c>
      <c r="X795" s="68">
        <v>0.53</v>
      </c>
      <c r="Y795" s="68">
        <v>63.83</v>
      </c>
      <c r="Z795" s="68">
        <v>93.5</v>
      </c>
      <c r="AA795" s="68">
        <v>-0.46</v>
      </c>
      <c r="AB795" s="73">
        <v>51417.96</v>
      </c>
      <c r="AC795" s="73">
        <v>64363.02</v>
      </c>
      <c r="AD795" s="73">
        <v>52964.959999999999</v>
      </c>
      <c r="AE795" s="73">
        <v>69463.02</v>
      </c>
      <c r="AF795" s="73"/>
      <c r="AG795" s="73">
        <f>IFERROR(VLOOKUP(J795,'Roll ups'!D:E,2,FALSE),0)</f>
        <v>5892527.0199999977</v>
      </c>
      <c r="AH795" s="74">
        <f>IF(Table2[[#This Row],[CATEGORY TTL LOOKUP]]=0,0,IF(Table2[[#This Row],[CATEGORY TTL LOOKUP]]&gt;0,SUM(AB795/AG795)))</f>
        <v>8.7259608357298669E-3</v>
      </c>
      <c r="AI795" s="74" t="str">
        <f>IFERROR(IF(AH795&lt;#REF!,"STRIKE",IF(AH795&gt;=#REF!,"GOOD")),"NO DATA")</f>
        <v>NO DATA</v>
      </c>
      <c r="AJ795" s="75">
        <f>IFERROR(VLOOKUP(K795,'Roll ups'!H:I,2,FALSE),0)</f>
        <v>69119979.479999974</v>
      </c>
      <c r="AK795" s="76">
        <f>IF(Table2[[#This Row],[PRICE TIER LOOKUP]]=0,0,IF(Table2[[#This Row],[PRICE TIER LOOKUP]]&gt;0,SUM(AB795/AJ795)))</f>
        <v>7.4389431806584812E-4</v>
      </c>
      <c r="AL795" s="74" t="e">
        <f>IF(AK795&lt;#REF!,"STRIKE",IF(AK795&gt;=#REF!,"GOOD"))</f>
        <v>#REF!</v>
      </c>
      <c r="AM795" s="75">
        <f>VLOOKUP(H795,'Roll ups'!A:B,2,FALSE)</f>
        <v>325145452.83999985</v>
      </c>
      <c r="AN795" s="77">
        <f t="shared" si="26"/>
        <v>1.5813833332401593E-4</v>
      </c>
      <c r="AO795" s="74" t="str">
        <f>IFERROR(VLOOKUP(Table2[[#This Row],[Product Name]],'Roll ups'!L:P,5,FALSE),"GOOD")</f>
        <v>GOOD</v>
      </c>
      <c r="AP795" s="74">
        <f>Table2[[#This Row],[Retail Dollar Vol Current 12 Mths]]/Table2[[#This Row],[SHELF SALES  LOOKUP]]</f>
        <v>1.6289620395233827E-4</v>
      </c>
      <c r="AQ795" s="69">
        <f t="shared" si="27"/>
        <v>0</v>
      </c>
      <c r="AR79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795" s="69" t="e">
        <f>IF(Table2[[#This Row],[Shelf Dollar Vol Current 12 Mths]]&gt;#REF!,"MEETS $ CRITERIA",IF(Table2[[#This Row],[Shelf Dollar Vol Current 12 Mths]]&lt;#REF!+1,"DOES NOT MEET $ CRITERIA"))</f>
        <v>#REF!</v>
      </c>
      <c r="AT795" s="78"/>
    </row>
    <row r="796" spans="1:46" ht="13.8" x14ac:dyDescent="0.3">
      <c r="A796" s="68" t="s">
        <v>4918</v>
      </c>
      <c r="B796" s="69">
        <v>5103</v>
      </c>
      <c r="C796" s="69">
        <v>180</v>
      </c>
      <c r="D796" s="69" t="s">
        <v>25</v>
      </c>
      <c r="E796" s="70" t="s">
        <v>6313</v>
      </c>
      <c r="F796" s="70"/>
      <c r="G796" s="71" t="s">
        <v>7928</v>
      </c>
      <c r="H796" s="69" t="s">
        <v>6315</v>
      </c>
      <c r="I796" s="68" t="s">
        <v>900</v>
      </c>
      <c r="J796" s="68" t="s">
        <v>240</v>
      </c>
      <c r="K796" s="68" t="s">
        <v>146</v>
      </c>
      <c r="L796" s="68" t="s">
        <v>6320</v>
      </c>
      <c r="M796" s="68" t="s">
        <v>240</v>
      </c>
      <c r="N796" s="68" t="s">
        <v>241</v>
      </c>
      <c r="O796" s="68" t="s">
        <v>7929</v>
      </c>
      <c r="P796" s="72" t="s">
        <v>6357</v>
      </c>
      <c r="Q796" s="68" t="s">
        <v>42</v>
      </c>
      <c r="R796" s="68" t="s">
        <v>31</v>
      </c>
      <c r="S796" s="68">
        <v>3</v>
      </c>
      <c r="T796" s="68">
        <v>2.5</v>
      </c>
      <c r="U796" s="68">
        <v>0</v>
      </c>
      <c r="V796" s="68">
        <v>10</v>
      </c>
      <c r="W796" s="68">
        <v>10.5</v>
      </c>
      <c r="X796" s="68">
        <v>-0.05</v>
      </c>
      <c r="Y796" s="68">
        <v>42.5</v>
      </c>
      <c r="Z796" s="68">
        <v>66</v>
      </c>
      <c r="AA796" s="68">
        <v>-0.55000000000000004</v>
      </c>
      <c r="AB796" s="73">
        <v>24090.42</v>
      </c>
      <c r="AC796" s="73">
        <v>33970.980000000003</v>
      </c>
      <c r="AD796" s="73">
        <v>25683.599999999999</v>
      </c>
      <c r="AE796" s="73">
        <v>36590.639999999999</v>
      </c>
      <c r="AF796" s="73"/>
      <c r="AG796" s="73">
        <f>IFERROR(VLOOKUP(J796,'Roll ups'!D:E,2,FALSE),0)</f>
        <v>5892527.0199999977</v>
      </c>
      <c r="AH796" s="74">
        <f>IF(Table2[[#This Row],[CATEGORY TTL LOOKUP]]=0,0,IF(Table2[[#This Row],[CATEGORY TTL LOOKUP]]&gt;0,SUM(AB796/AG796)))</f>
        <v>4.0883003027790965E-3</v>
      </c>
      <c r="AI796" s="74" t="str">
        <f>IFERROR(IF(AH796&lt;#REF!,"STRIKE",IF(AH796&gt;=#REF!,"GOOD")),"NO DATA")</f>
        <v>NO DATA</v>
      </c>
      <c r="AJ796" s="75">
        <f>IFERROR(VLOOKUP(K796,'Roll ups'!H:I,2,FALSE),0)</f>
        <v>69119979.479999974</v>
      </c>
      <c r="AK796" s="76">
        <f>IF(Table2[[#This Row],[PRICE TIER LOOKUP]]=0,0,IF(Table2[[#This Row],[PRICE TIER LOOKUP]]&gt;0,SUM(AB796/AJ796)))</f>
        <v>3.4853048541443239E-4</v>
      </c>
      <c r="AL796" s="74" t="e">
        <f>IF(AK796&lt;#REF!,"STRIKE",IF(AK796&gt;=#REF!,"GOOD"))</f>
        <v>#REF!</v>
      </c>
      <c r="AM796" s="75">
        <f>VLOOKUP(H796,'Roll ups'!A:B,2,FALSE)</f>
        <v>325145452.83999985</v>
      </c>
      <c r="AN796" s="77">
        <f t="shared" si="26"/>
        <v>7.4091209917226186E-5</v>
      </c>
      <c r="AO796" s="74" t="str">
        <f>IFERROR(VLOOKUP(Table2[[#This Row],[Product Name]],'Roll ups'!L:P,5,FALSE),"GOOD")</f>
        <v>GOOD</v>
      </c>
      <c r="AP796" s="74">
        <f>Table2[[#This Row],[Retail Dollar Vol Current 12 Mths]]/Table2[[#This Row],[SHELF SALES  LOOKUP]]</f>
        <v>7.8991109288674535E-5</v>
      </c>
      <c r="AQ796" s="69">
        <f t="shared" si="27"/>
        <v>0</v>
      </c>
      <c r="AR79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796" s="69" t="e">
        <f>IF(Table2[[#This Row],[Shelf Dollar Vol Current 12 Mths]]&gt;#REF!,"MEETS $ CRITERIA",IF(Table2[[#This Row],[Shelf Dollar Vol Current 12 Mths]]&lt;#REF!+1,"DOES NOT MEET $ CRITERIA"))</f>
        <v>#REF!</v>
      </c>
      <c r="AT796" s="78"/>
    </row>
    <row r="797" spans="1:46" ht="13.8" x14ac:dyDescent="0.3">
      <c r="A797" s="68" t="s">
        <v>4813</v>
      </c>
      <c r="B797" s="69">
        <v>5105</v>
      </c>
      <c r="C797" s="69">
        <v>157</v>
      </c>
      <c r="D797" s="69" t="s">
        <v>25</v>
      </c>
      <c r="E797" s="70" t="s">
        <v>6313</v>
      </c>
      <c r="F797" s="70"/>
      <c r="G797" s="71" t="s">
        <v>7930</v>
      </c>
      <c r="H797" s="69" t="s">
        <v>6315</v>
      </c>
      <c r="I797" s="68" t="s">
        <v>900</v>
      </c>
      <c r="J797" s="68" t="s">
        <v>240</v>
      </c>
      <c r="K797" s="68" t="s">
        <v>146</v>
      </c>
      <c r="L797" s="68" t="s">
        <v>6320</v>
      </c>
      <c r="M797" s="68" t="s">
        <v>240</v>
      </c>
      <c r="N797" s="68" t="s">
        <v>241</v>
      </c>
      <c r="O797" s="68" t="s">
        <v>7931</v>
      </c>
      <c r="P797" s="72" t="s">
        <v>6357</v>
      </c>
      <c r="Q797" s="68" t="s">
        <v>42</v>
      </c>
      <c r="R797" s="68" t="s">
        <v>31</v>
      </c>
      <c r="S797" s="68">
        <v>3</v>
      </c>
      <c r="T797" s="68">
        <v>0.5</v>
      </c>
      <c r="U797" s="68">
        <v>0.83</v>
      </c>
      <c r="V797" s="68">
        <v>8.5</v>
      </c>
      <c r="W797" s="68">
        <v>9.5</v>
      </c>
      <c r="X797" s="68">
        <v>-0.12</v>
      </c>
      <c r="Y797" s="68">
        <v>37.67</v>
      </c>
      <c r="Z797" s="68">
        <v>47.5</v>
      </c>
      <c r="AA797" s="68">
        <v>-0.26</v>
      </c>
      <c r="AB797" s="73">
        <v>25762.78</v>
      </c>
      <c r="AC797" s="73">
        <v>29363.88</v>
      </c>
      <c r="AD797" s="73">
        <v>27115.48</v>
      </c>
      <c r="AE797" s="73">
        <v>31047.24</v>
      </c>
      <c r="AF797" s="73"/>
      <c r="AG797" s="73">
        <f>IFERROR(VLOOKUP(J797,'Roll ups'!D:E,2,FALSE),0)</f>
        <v>5892527.0199999977</v>
      </c>
      <c r="AH797" s="74">
        <f>IF(Table2[[#This Row],[CATEGORY TTL LOOKUP]]=0,0,IF(Table2[[#This Row],[CATEGORY TTL LOOKUP]]&gt;0,SUM(AB797/AG797)))</f>
        <v>4.3721106263166542E-3</v>
      </c>
      <c r="AI797" s="74" t="str">
        <f>IFERROR(IF(AH797&lt;#REF!,"STRIKE",IF(AH797&gt;=#REF!,"GOOD")),"NO DATA")</f>
        <v>NO DATA</v>
      </c>
      <c r="AJ797" s="75">
        <f>IFERROR(VLOOKUP(K797,'Roll ups'!H:I,2,FALSE),0)</f>
        <v>69119979.479999974</v>
      </c>
      <c r="AK797" s="76">
        <f>IF(Table2[[#This Row],[PRICE TIER LOOKUP]]=0,0,IF(Table2[[#This Row],[PRICE TIER LOOKUP]]&gt;0,SUM(AB797/AJ797)))</f>
        <v>3.727255157454802E-4</v>
      </c>
      <c r="AL797" s="74" t="e">
        <f>IF(AK797&lt;#REF!,"STRIKE",IF(AK797&gt;=#REF!,"GOOD"))</f>
        <v>#REF!</v>
      </c>
      <c r="AM797" s="75">
        <f>VLOOKUP(H797,'Roll ups'!A:B,2,FALSE)</f>
        <v>325145452.83999985</v>
      </c>
      <c r="AN797" s="77">
        <f t="shared" si="26"/>
        <v>7.9234631070413747E-5</v>
      </c>
      <c r="AO797" s="74" t="str">
        <f>IFERROR(VLOOKUP(Table2[[#This Row],[Product Name]],'Roll ups'!L:P,5,FALSE),"GOOD")</f>
        <v>GOOD</v>
      </c>
      <c r="AP797" s="74">
        <f>Table2[[#This Row],[Retail Dollar Vol Current 12 Mths]]/Table2[[#This Row],[SHELF SALES  LOOKUP]]</f>
        <v>8.3394922989567989E-5</v>
      </c>
      <c r="AQ797" s="69">
        <f t="shared" si="27"/>
        <v>0</v>
      </c>
      <c r="AR79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797" s="69" t="e">
        <f>IF(Table2[[#This Row],[Shelf Dollar Vol Current 12 Mths]]&gt;#REF!,"MEETS $ CRITERIA",IF(Table2[[#This Row],[Shelf Dollar Vol Current 12 Mths]]&lt;#REF!+1,"DOES NOT MEET $ CRITERIA"))</f>
        <v>#REF!</v>
      </c>
      <c r="AT797" s="78"/>
    </row>
    <row r="798" spans="1:46" ht="13.8" x14ac:dyDescent="0.3">
      <c r="A798" s="68" t="s">
        <v>3424</v>
      </c>
      <c r="B798" s="69">
        <v>5133</v>
      </c>
      <c r="C798" s="69">
        <v>391</v>
      </c>
      <c r="D798" s="69" t="s">
        <v>25</v>
      </c>
      <c r="E798" s="70" t="s">
        <v>6313</v>
      </c>
      <c r="F798" s="70"/>
      <c r="G798" s="71" t="s">
        <v>7932</v>
      </c>
      <c r="H798" s="69" t="s">
        <v>6315</v>
      </c>
      <c r="I798" s="68" t="s">
        <v>900</v>
      </c>
      <c r="J798" s="68" t="s">
        <v>240</v>
      </c>
      <c r="K798" s="68" t="s">
        <v>132</v>
      </c>
      <c r="L798" s="68" t="s">
        <v>132</v>
      </c>
      <c r="M798" s="68" t="s">
        <v>240</v>
      </c>
      <c r="N798" s="68" t="s">
        <v>241</v>
      </c>
      <c r="O798" s="68" t="s">
        <v>7933</v>
      </c>
      <c r="P798" s="72" t="s">
        <v>6357</v>
      </c>
      <c r="Q798" s="68" t="s">
        <v>42</v>
      </c>
      <c r="R798" s="68" t="s">
        <v>31</v>
      </c>
      <c r="S798" s="68">
        <v>14</v>
      </c>
      <c r="T798" s="68">
        <v>17.5</v>
      </c>
      <c r="U798" s="68">
        <v>-0.24</v>
      </c>
      <c r="V798" s="68">
        <v>32.58</v>
      </c>
      <c r="W798" s="68">
        <v>38</v>
      </c>
      <c r="X798" s="68">
        <v>-0.17</v>
      </c>
      <c r="Y798" s="68">
        <v>180.5</v>
      </c>
      <c r="Z798" s="68">
        <v>202.75</v>
      </c>
      <c r="AA798" s="68">
        <v>-0.12</v>
      </c>
      <c r="AB798" s="73">
        <v>73709.009999999995</v>
      </c>
      <c r="AC798" s="73">
        <v>80260.08</v>
      </c>
      <c r="AD798" s="73">
        <v>80206.98</v>
      </c>
      <c r="AE798" s="73">
        <v>86766.21</v>
      </c>
      <c r="AF798" s="73"/>
      <c r="AG798" s="73">
        <f>IFERROR(VLOOKUP(J798,'Roll ups'!D:E,2,FALSE),0)</f>
        <v>5892527.0199999977</v>
      </c>
      <c r="AH798" s="74">
        <f>IF(Table2[[#This Row],[CATEGORY TTL LOOKUP]]=0,0,IF(Table2[[#This Row],[CATEGORY TTL LOOKUP]]&gt;0,SUM(AB798/AG798)))</f>
        <v>1.2508896395353316E-2</v>
      </c>
      <c r="AI798" s="74" t="str">
        <f>IFERROR(IF(AH798&lt;#REF!,"STRIKE",IF(AH798&gt;=#REF!,"GOOD")),"NO DATA")</f>
        <v>NO DATA</v>
      </c>
      <c r="AJ798" s="75">
        <f>IFERROR(VLOOKUP(K798,'Roll ups'!H:I,2,FALSE),0)</f>
        <v>126094742.97999983</v>
      </c>
      <c r="AK798" s="76">
        <f>IF(Table2[[#This Row],[PRICE TIER LOOKUP]]=0,0,IF(Table2[[#This Row],[PRICE TIER LOOKUP]]&gt;0,SUM(AB798/AJ798)))</f>
        <v>5.8455260114762399E-4</v>
      </c>
      <c r="AL798" s="74" t="e">
        <f>IF(AK798&lt;#REF!,"STRIKE",IF(AK798&gt;=#REF!,"GOOD"))</f>
        <v>#REF!</v>
      </c>
      <c r="AM798" s="75">
        <f>VLOOKUP(H798,'Roll ups'!A:B,2,FALSE)</f>
        <v>325145452.83999985</v>
      </c>
      <c r="AN798" s="77">
        <f t="shared" si="26"/>
        <v>2.2669549691125868E-4</v>
      </c>
      <c r="AO798" s="74" t="str">
        <f>IFERROR(VLOOKUP(Table2[[#This Row],[Product Name]],'Roll ups'!L:P,5,FALSE),"GOOD")</f>
        <v>GOOD</v>
      </c>
      <c r="AP798" s="74">
        <f>Table2[[#This Row],[Retail Dollar Vol Current 12 Mths]]/Table2[[#This Row],[SHELF SALES  LOOKUP]]</f>
        <v>2.4668030661178852E-4</v>
      </c>
      <c r="AQ798" s="69">
        <f t="shared" si="27"/>
        <v>0</v>
      </c>
      <c r="AR79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798" s="69" t="e">
        <f>IF(Table2[[#This Row],[Shelf Dollar Vol Current 12 Mths]]&gt;#REF!,"MEETS $ CRITERIA",IF(Table2[[#This Row],[Shelf Dollar Vol Current 12 Mths]]&lt;#REF!+1,"DOES NOT MEET $ CRITERIA"))</f>
        <v>#REF!</v>
      </c>
      <c r="AT798" s="78"/>
    </row>
    <row r="799" spans="1:46" ht="13.8" x14ac:dyDescent="0.3">
      <c r="A799" s="68" t="s">
        <v>4927</v>
      </c>
      <c r="B799" s="69">
        <v>5157</v>
      </c>
      <c r="C799" s="69">
        <v>123</v>
      </c>
      <c r="D799" s="69" t="s">
        <v>25</v>
      </c>
      <c r="E799" s="70" t="s">
        <v>6313</v>
      </c>
      <c r="F799" s="70"/>
      <c r="G799" s="71" t="s">
        <v>7934</v>
      </c>
      <c r="H799" s="69" t="s">
        <v>6315</v>
      </c>
      <c r="I799" s="68" t="s">
        <v>900</v>
      </c>
      <c r="J799" s="68" t="s">
        <v>240</v>
      </c>
      <c r="K799" s="68" t="s">
        <v>146</v>
      </c>
      <c r="L799" s="68" t="s">
        <v>146</v>
      </c>
      <c r="M799" s="68" t="s">
        <v>240</v>
      </c>
      <c r="N799" s="68" t="s">
        <v>241</v>
      </c>
      <c r="O799" s="68" t="s">
        <v>7935</v>
      </c>
      <c r="P799" s="72" t="s">
        <v>6357</v>
      </c>
      <c r="Q799" s="68" t="s">
        <v>37</v>
      </c>
      <c r="R799" s="68" t="s">
        <v>60</v>
      </c>
      <c r="S799" s="68">
        <v>1</v>
      </c>
      <c r="T799" s="68"/>
      <c r="U799" s="68">
        <v>1</v>
      </c>
      <c r="V799" s="68">
        <v>1</v>
      </c>
      <c r="W799" s="68">
        <v>2</v>
      </c>
      <c r="X799" s="68">
        <v>-1</v>
      </c>
      <c r="Y799" s="68">
        <v>27.5</v>
      </c>
      <c r="Z799" s="68">
        <v>25.5</v>
      </c>
      <c r="AA799" s="68">
        <v>7.0000000000000007E-2</v>
      </c>
      <c r="AB799" s="73">
        <v>44470.38</v>
      </c>
      <c r="AC799" s="73">
        <v>37498.5</v>
      </c>
      <c r="AD799" s="73">
        <v>44470.38</v>
      </c>
      <c r="AE799" s="73">
        <v>37498.5</v>
      </c>
      <c r="AF799" s="73"/>
      <c r="AG799" s="73">
        <f>IFERROR(VLOOKUP(J799,'Roll ups'!D:E,2,FALSE),0)</f>
        <v>5892527.0199999977</v>
      </c>
      <c r="AH799" s="74">
        <f>IF(Table2[[#This Row],[CATEGORY TTL LOOKUP]]=0,0,IF(Table2[[#This Row],[CATEGORY TTL LOOKUP]]&gt;0,SUM(AB799/AG799)))</f>
        <v>7.5469115116590527E-3</v>
      </c>
      <c r="AI799" s="74" t="str">
        <f>IFERROR(IF(AH799&lt;#REF!,"STRIKE",IF(AH799&gt;=#REF!,"GOOD")),"NO DATA")</f>
        <v>NO DATA</v>
      </c>
      <c r="AJ799" s="75">
        <f>IFERROR(VLOOKUP(K799,'Roll ups'!H:I,2,FALSE),0)</f>
        <v>69119979.479999974</v>
      </c>
      <c r="AK799" s="76">
        <f>IF(Table2[[#This Row],[PRICE TIER LOOKUP]]=0,0,IF(Table2[[#This Row],[PRICE TIER LOOKUP]]&gt;0,SUM(AB799/AJ799)))</f>
        <v>6.4337953128107634E-4</v>
      </c>
      <c r="AL799" s="74" t="e">
        <f>IF(AK799&lt;#REF!,"STRIKE",IF(AK799&gt;=#REF!,"GOOD"))</f>
        <v>#REF!</v>
      </c>
      <c r="AM799" s="75">
        <f>VLOOKUP(H799,'Roll ups'!A:B,2,FALSE)</f>
        <v>325145452.83999985</v>
      </c>
      <c r="AN799" s="77">
        <f t="shared" si="26"/>
        <v>1.3677072710558045E-4</v>
      </c>
      <c r="AO799" s="74" t="str">
        <f>IFERROR(VLOOKUP(Table2[[#This Row],[Product Name]],'Roll ups'!L:P,5,FALSE),"GOOD")</f>
        <v>GOOD</v>
      </c>
      <c r="AP799" s="74">
        <f>Table2[[#This Row],[Retail Dollar Vol Current 12 Mths]]/Table2[[#This Row],[SHELF SALES  LOOKUP]]</f>
        <v>1.3677072710558045E-4</v>
      </c>
      <c r="AQ799" s="69">
        <f t="shared" si="27"/>
        <v>0</v>
      </c>
      <c r="AR79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799" s="69" t="e">
        <f>IF(Table2[[#This Row],[Shelf Dollar Vol Current 12 Mths]]&gt;#REF!,"MEETS $ CRITERIA",IF(Table2[[#This Row],[Shelf Dollar Vol Current 12 Mths]]&lt;#REF!+1,"DOES NOT MEET $ CRITERIA"))</f>
        <v>#REF!</v>
      </c>
      <c r="AT799" s="78"/>
    </row>
    <row r="800" spans="1:46" ht="13.8" x14ac:dyDescent="0.3">
      <c r="A800" s="68" t="s">
        <v>6254</v>
      </c>
      <c r="B800" s="69">
        <v>5247</v>
      </c>
      <c r="C800" s="69">
        <v>155</v>
      </c>
      <c r="D800" s="69" t="s">
        <v>25</v>
      </c>
      <c r="E800" s="70" t="s">
        <v>6313</v>
      </c>
      <c r="F800" s="70"/>
      <c r="G800" s="71" t="s">
        <v>7936</v>
      </c>
      <c r="H800" s="69" t="s">
        <v>6315</v>
      </c>
      <c r="I800" s="68" t="s">
        <v>900</v>
      </c>
      <c r="J800" s="68" t="s">
        <v>240</v>
      </c>
      <c r="K800" s="68" t="s">
        <v>146</v>
      </c>
      <c r="L800" s="68" t="s">
        <v>6320</v>
      </c>
      <c r="M800" s="68" t="s">
        <v>240</v>
      </c>
      <c r="N800" s="68" t="s">
        <v>241</v>
      </c>
      <c r="O800" s="68" t="s">
        <v>7937</v>
      </c>
      <c r="P800" s="72" t="s">
        <v>6357</v>
      </c>
      <c r="Q800" s="68" t="s">
        <v>1797</v>
      </c>
      <c r="R800" s="68" t="s">
        <v>60</v>
      </c>
      <c r="S800" s="68">
        <v>4</v>
      </c>
      <c r="T800" s="68">
        <v>4</v>
      </c>
      <c r="U800" s="68">
        <v>-7.0000000000000007E-2</v>
      </c>
      <c r="V800" s="68">
        <v>10.5</v>
      </c>
      <c r="W800" s="68">
        <v>6.92</v>
      </c>
      <c r="X800" s="68">
        <v>0.34</v>
      </c>
      <c r="Y800" s="68">
        <v>40.83</v>
      </c>
      <c r="Z800" s="68">
        <v>35.33</v>
      </c>
      <c r="AA800" s="68">
        <v>0.13</v>
      </c>
      <c r="AB800" s="73">
        <v>22353.599999999999</v>
      </c>
      <c r="AC800" s="73">
        <v>20521.240000000002</v>
      </c>
      <c r="AD800" s="73">
        <v>23588.6</v>
      </c>
      <c r="AE800" s="73">
        <v>21493.24</v>
      </c>
      <c r="AF800" s="73"/>
      <c r="AG800" s="73">
        <f>IFERROR(VLOOKUP(J800,'Roll ups'!D:E,2,FALSE),0)</f>
        <v>5892527.0199999977</v>
      </c>
      <c r="AH800" s="74">
        <f>IF(Table2[[#This Row],[CATEGORY TTL LOOKUP]]=0,0,IF(Table2[[#This Row],[CATEGORY TTL LOOKUP]]&gt;0,SUM(AB800/AG800)))</f>
        <v>3.7935506997471532E-3</v>
      </c>
      <c r="AI800" s="74" t="str">
        <f>IFERROR(IF(AH800&lt;#REF!,"STRIKE",IF(AH800&gt;=#REF!,"GOOD")),"NO DATA")</f>
        <v>NO DATA</v>
      </c>
      <c r="AJ800" s="75">
        <f>IFERROR(VLOOKUP(K800,'Roll ups'!H:I,2,FALSE),0)</f>
        <v>69119979.479999974</v>
      </c>
      <c r="AK800" s="76">
        <f>IF(Table2[[#This Row],[PRICE TIER LOOKUP]]=0,0,IF(Table2[[#This Row],[PRICE TIER LOOKUP]]&gt;0,SUM(AB800/AJ800)))</f>
        <v>3.2340287378800601E-4</v>
      </c>
      <c r="AL800" s="74" t="e">
        <f>IF(AK800&lt;#REF!,"STRIKE",IF(AK800&gt;=#REF!,"GOOD"))</f>
        <v>#REF!</v>
      </c>
      <c r="AM800" s="75">
        <f>VLOOKUP(H800,'Roll ups'!A:B,2,FALSE)</f>
        <v>325145452.83999985</v>
      </c>
      <c r="AN800" s="77">
        <f t="shared" si="26"/>
        <v>6.8749539028614172E-5</v>
      </c>
      <c r="AO800" s="74" t="str">
        <f>IFERROR(VLOOKUP(Table2[[#This Row],[Product Name]],'Roll ups'!L:P,5,FALSE),"GOOD")</f>
        <v>GOOD</v>
      </c>
      <c r="AP800" s="74">
        <f>Table2[[#This Row],[Retail Dollar Vol Current 12 Mths]]/Table2[[#This Row],[SHELF SALES  LOOKUP]]</f>
        <v>7.2547839110047974E-5</v>
      </c>
      <c r="AQ800" s="69">
        <f t="shared" si="27"/>
        <v>0</v>
      </c>
      <c r="AR80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800" s="69" t="e">
        <f>IF(Table2[[#This Row],[Shelf Dollar Vol Current 12 Mths]]&gt;#REF!,"MEETS $ CRITERIA",IF(Table2[[#This Row],[Shelf Dollar Vol Current 12 Mths]]&lt;#REF!+1,"DOES NOT MEET $ CRITERIA"))</f>
        <v>#REF!</v>
      </c>
      <c r="AT800" s="78"/>
    </row>
    <row r="801" spans="1:46" ht="13.8" x14ac:dyDescent="0.3">
      <c r="A801" s="68" t="s">
        <v>1867</v>
      </c>
      <c r="B801" s="69">
        <v>5289</v>
      </c>
      <c r="C801" s="69">
        <v>342</v>
      </c>
      <c r="D801" s="69" t="s">
        <v>25</v>
      </c>
      <c r="E801" s="70" t="s">
        <v>6313</v>
      </c>
      <c r="F801" s="70"/>
      <c r="G801" s="71" t="s">
        <v>7938</v>
      </c>
      <c r="H801" s="69" t="s">
        <v>6315</v>
      </c>
      <c r="I801" s="68" t="s">
        <v>900</v>
      </c>
      <c r="J801" s="68" t="s">
        <v>240</v>
      </c>
      <c r="K801" s="68" t="s">
        <v>89</v>
      </c>
      <c r="L801" s="68" t="s">
        <v>89</v>
      </c>
      <c r="M801" s="68" t="s">
        <v>240</v>
      </c>
      <c r="N801" s="68" t="s">
        <v>712</v>
      </c>
      <c r="O801" s="68" t="s">
        <v>7939</v>
      </c>
      <c r="P801" s="72" t="s">
        <v>6357</v>
      </c>
      <c r="Q801" s="68" t="s">
        <v>397</v>
      </c>
      <c r="R801" s="68" t="s">
        <v>31</v>
      </c>
      <c r="S801" s="68">
        <v>14</v>
      </c>
      <c r="T801" s="68"/>
      <c r="U801" s="68">
        <v>1</v>
      </c>
      <c r="V801" s="68">
        <v>46.88</v>
      </c>
      <c r="W801" s="68">
        <v>1</v>
      </c>
      <c r="X801" s="68">
        <v>0.98</v>
      </c>
      <c r="Y801" s="68">
        <v>109.09</v>
      </c>
      <c r="Z801" s="68">
        <v>140.53</v>
      </c>
      <c r="AA801" s="68">
        <v>-0.28999999999999998</v>
      </c>
      <c r="AB801" s="73">
        <v>21986.98</v>
      </c>
      <c r="AC801" s="73">
        <v>28319.65</v>
      </c>
      <c r="AD801" s="73">
        <v>21986.98</v>
      </c>
      <c r="AE801" s="73">
        <v>28319.65</v>
      </c>
      <c r="AF801" s="73"/>
      <c r="AG801" s="73">
        <f>IFERROR(VLOOKUP(J801,'Roll ups'!D:E,2,FALSE),0)</f>
        <v>5892527.0199999977</v>
      </c>
      <c r="AH801" s="74">
        <f>IF(Table2[[#This Row],[CATEGORY TTL LOOKUP]]=0,0,IF(Table2[[#This Row],[CATEGORY TTL LOOKUP]]&gt;0,SUM(AB801/AG801)))</f>
        <v>3.7313329112235462E-3</v>
      </c>
      <c r="AI801" s="74" t="str">
        <f>IFERROR(IF(AH801&lt;#REF!,"STRIKE",IF(AH801&gt;=#REF!,"GOOD")),"NO DATA")</f>
        <v>NO DATA</v>
      </c>
      <c r="AJ801" s="75">
        <f>IFERROR(VLOOKUP(K801,'Roll ups'!H:I,2,FALSE),0)</f>
        <v>75793138.070000067</v>
      </c>
      <c r="AK801" s="76">
        <f>IF(Table2[[#This Row],[PRICE TIER LOOKUP]]=0,0,IF(Table2[[#This Row],[PRICE TIER LOOKUP]]&gt;0,SUM(AB801/AJ801)))</f>
        <v>2.9009196029980368E-4</v>
      </c>
      <c r="AL801" s="74" t="e">
        <f>IF(AK801&lt;#REF!,"STRIKE",IF(AK801&gt;=#REF!,"GOOD"))</f>
        <v>#REF!</v>
      </c>
      <c r="AM801" s="75">
        <f>VLOOKUP(H801,'Roll ups'!A:B,2,FALSE)</f>
        <v>325145452.83999985</v>
      </c>
      <c r="AN801" s="77">
        <f t="shared" si="26"/>
        <v>6.7621982125087645E-5</v>
      </c>
      <c r="AO801" s="74" t="str">
        <f>IFERROR(VLOOKUP(Table2[[#This Row],[Product Name]],'Roll ups'!L:P,5,FALSE),"GOOD")</f>
        <v>GOOD</v>
      </c>
      <c r="AP801" s="74">
        <f>Table2[[#This Row],[Retail Dollar Vol Current 12 Mths]]/Table2[[#This Row],[SHELF SALES  LOOKUP]]</f>
        <v>6.7621982125087645E-5</v>
      </c>
      <c r="AQ801" s="69">
        <f t="shared" si="27"/>
        <v>0</v>
      </c>
      <c r="AR80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801" s="69" t="e">
        <f>IF(Table2[[#This Row],[Shelf Dollar Vol Current 12 Mths]]&gt;#REF!,"MEETS $ CRITERIA",IF(Table2[[#This Row],[Shelf Dollar Vol Current 12 Mths]]&lt;#REF!+1,"DOES NOT MEET $ CRITERIA"))</f>
        <v>#REF!</v>
      </c>
      <c r="AT801" s="78"/>
    </row>
    <row r="802" spans="1:46" ht="13.8" x14ac:dyDescent="0.3">
      <c r="A802" s="68" t="s">
        <v>1919</v>
      </c>
      <c r="B802" s="69">
        <v>5290</v>
      </c>
      <c r="C802" s="69">
        <v>381</v>
      </c>
      <c r="D802" s="69" t="s">
        <v>25</v>
      </c>
      <c r="E802" s="70" t="s">
        <v>6313</v>
      </c>
      <c r="F802" s="70"/>
      <c r="G802" s="71" t="s">
        <v>7940</v>
      </c>
      <c r="H802" s="69" t="s">
        <v>6315</v>
      </c>
      <c r="I802" s="68" t="s">
        <v>900</v>
      </c>
      <c r="J802" s="68" t="s">
        <v>240</v>
      </c>
      <c r="K802" s="68" t="s">
        <v>89</v>
      </c>
      <c r="L802" s="68" t="s">
        <v>89</v>
      </c>
      <c r="M802" s="68" t="s">
        <v>240</v>
      </c>
      <c r="N802" s="68" t="s">
        <v>712</v>
      </c>
      <c r="O802" s="68" t="s">
        <v>7941</v>
      </c>
      <c r="P802" s="72" t="s">
        <v>6357</v>
      </c>
      <c r="Q802" s="68" t="s">
        <v>397</v>
      </c>
      <c r="R802" s="68" t="s">
        <v>31</v>
      </c>
      <c r="S802" s="68">
        <v>11</v>
      </c>
      <c r="T802" s="68">
        <v>18</v>
      </c>
      <c r="U802" s="68">
        <v>-0.64</v>
      </c>
      <c r="V802" s="68">
        <v>38.67</v>
      </c>
      <c r="W802" s="68">
        <v>56.08</v>
      </c>
      <c r="X802" s="68">
        <v>-0.45</v>
      </c>
      <c r="Y802" s="68">
        <v>199.42</v>
      </c>
      <c r="Z802" s="68">
        <v>267.92</v>
      </c>
      <c r="AA802" s="68">
        <v>-0.34</v>
      </c>
      <c r="AB802" s="73">
        <v>42810.77</v>
      </c>
      <c r="AC802" s="73">
        <v>55853.75</v>
      </c>
      <c r="AD802" s="73">
        <v>42810.77</v>
      </c>
      <c r="AE802" s="73">
        <v>55853.75</v>
      </c>
      <c r="AF802" s="73"/>
      <c r="AG802" s="73">
        <f>IFERROR(VLOOKUP(J802,'Roll ups'!D:E,2,FALSE),0)</f>
        <v>5892527.0199999977</v>
      </c>
      <c r="AH802" s="74">
        <f>IF(Table2[[#This Row],[CATEGORY TTL LOOKUP]]=0,0,IF(Table2[[#This Row],[CATEGORY TTL LOOKUP]]&gt;0,SUM(AB802/AG802)))</f>
        <v>7.2652649457006667E-3</v>
      </c>
      <c r="AI802" s="74" t="str">
        <f>IFERROR(IF(AH802&lt;#REF!,"STRIKE",IF(AH802&gt;=#REF!,"GOOD")),"NO DATA")</f>
        <v>NO DATA</v>
      </c>
      <c r="AJ802" s="75">
        <f>IFERROR(VLOOKUP(K802,'Roll ups'!H:I,2,FALSE),0)</f>
        <v>75793138.070000067</v>
      </c>
      <c r="AK802" s="76">
        <f>IF(Table2[[#This Row],[PRICE TIER LOOKUP]]=0,0,IF(Table2[[#This Row],[PRICE TIER LOOKUP]]&gt;0,SUM(AB802/AJ802)))</f>
        <v>5.6483701678193305E-4</v>
      </c>
      <c r="AL802" s="74" t="e">
        <f>IF(AK802&lt;#REF!,"STRIKE",IF(AK802&gt;=#REF!,"GOOD"))</f>
        <v>#REF!</v>
      </c>
      <c r="AM802" s="75">
        <f>VLOOKUP(H802,'Roll ups'!A:B,2,FALSE)</f>
        <v>325145452.83999985</v>
      </c>
      <c r="AN802" s="77">
        <f t="shared" si="26"/>
        <v>1.316665191718571E-4</v>
      </c>
      <c r="AO802" s="74" t="str">
        <f>IFERROR(VLOOKUP(Table2[[#This Row],[Product Name]],'Roll ups'!L:P,5,FALSE),"GOOD")</f>
        <v>GOOD</v>
      </c>
      <c r="AP802" s="74">
        <f>Table2[[#This Row],[Retail Dollar Vol Current 12 Mths]]/Table2[[#This Row],[SHELF SALES  LOOKUP]]</f>
        <v>1.316665191718571E-4</v>
      </c>
      <c r="AQ802" s="69">
        <f t="shared" si="27"/>
        <v>0</v>
      </c>
      <c r="AR80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802" s="69" t="e">
        <f>IF(Table2[[#This Row],[Shelf Dollar Vol Current 12 Mths]]&gt;#REF!,"MEETS $ CRITERIA",IF(Table2[[#This Row],[Shelf Dollar Vol Current 12 Mths]]&lt;#REF!+1,"DOES NOT MEET $ CRITERIA"))</f>
        <v>#REF!</v>
      </c>
      <c r="AT802" s="78"/>
    </row>
    <row r="803" spans="1:46" ht="13.8" x14ac:dyDescent="0.3">
      <c r="A803" s="68" t="s">
        <v>3758</v>
      </c>
      <c r="B803" s="69">
        <v>5318</v>
      </c>
      <c r="C803" s="69">
        <v>292</v>
      </c>
      <c r="D803" s="69" t="s">
        <v>25</v>
      </c>
      <c r="E803" s="70" t="s">
        <v>6313</v>
      </c>
      <c r="F803" s="70"/>
      <c r="G803" s="71" t="s">
        <v>7942</v>
      </c>
      <c r="H803" s="69" t="s">
        <v>6315</v>
      </c>
      <c r="I803" s="68" t="s">
        <v>900</v>
      </c>
      <c r="J803" s="68" t="s">
        <v>240</v>
      </c>
      <c r="K803" s="68" t="s">
        <v>132</v>
      </c>
      <c r="L803" s="68" t="s">
        <v>132</v>
      </c>
      <c r="M803" s="68" t="s">
        <v>240</v>
      </c>
      <c r="N803" s="68" t="s">
        <v>712</v>
      </c>
      <c r="O803" s="68" t="s">
        <v>7943</v>
      </c>
      <c r="P803" s="72" t="s">
        <v>6357</v>
      </c>
      <c r="Q803" s="68" t="s">
        <v>397</v>
      </c>
      <c r="R803" s="68" t="s">
        <v>31</v>
      </c>
      <c r="S803" s="68">
        <v>6</v>
      </c>
      <c r="T803" s="68">
        <v>7</v>
      </c>
      <c r="U803" s="68">
        <v>-0.25</v>
      </c>
      <c r="V803" s="68">
        <v>29.25</v>
      </c>
      <c r="W803" s="68">
        <v>33</v>
      </c>
      <c r="X803" s="68">
        <v>-0.13</v>
      </c>
      <c r="Y803" s="68">
        <v>115.83</v>
      </c>
      <c r="Z803" s="68">
        <v>121.92</v>
      </c>
      <c r="AA803" s="68">
        <v>-0.05</v>
      </c>
      <c r="AB803" s="73">
        <v>51902.6</v>
      </c>
      <c r="AC803" s="73">
        <v>54621.4</v>
      </c>
      <c r="AD803" s="73">
        <v>51902.6</v>
      </c>
      <c r="AE803" s="73">
        <v>54621.4</v>
      </c>
      <c r="AF803" s="73"/>
      <c r="AG803" s="73">
        <f>IFERROR(VLOOKUP(J803,'Roll ups'!D:E,2,FALSE),0)</f>
        <v>5892527.0199999977</v>
      </c>
      <c r="AH803" s="74">
        <f>IF(Table2[[#This Row],[CATEGORY TTL LOOKUP]]=0,0,IF(Table2[[#This Row],[CATEGORY TTL LOOKUP]]&gt;0,SUM(AB803/AG803)))</f>
        <v>8.8082073826451484E-3</v>
      </c>
      <c r="AI803" s="74" t="str">
        <f>IFERROR(IF(AH803&lt;#REF!,"STRIKE",IF(AH803&gt;=#REF!,"GOOD")),"NO DATA")</f>
        <v>NO DATA</v>
      </c>
      <c r="AJ803" s="75">
        <f>IFERROR(VLOOKUP(K803,'Roll ups'!H:I,2,FALSE),0)</f>
        <v>126094742.97999983</v>
      </c>
      <c r="AK803" s="76">
        <f>IF(Table2[[#This Row],[PRICE TIER LOOKUP]]=0,0,IF(Table2[[#This Row],[PRICE TIER LOOKUP]]&gt;0,SUM(AB803/AJ803)))</f>
        <v>4.1161589114172974E-4</v>
      </c>
      <c r="AL803" s="74" t="e">
        <f>IF(AK803&lt;#REF!,"STRIKE",IF(AK803&gt;=#REF!,"GOOD"))</f>
        <v>#REF!</v>
      </c>
      <c r="AM803" s="75">
        <f>VLOOKUP(H803,'Roll ups'!A:B,2,FALSE)</f>
        <v>325145452.83999985</v>
      </c>
      <c r="AN803" s="77">
        <f t="shared" si="26"/>
        <v>1.5962886624018278E-4</v>
      </c>
      <c r="AO803" s="74" t="str">
        <f>IFERROR(VLOOKUP(Table2[[#This Row],[Product Name]],'Roll ups'!L:P,5,FALSE),"GOOD")</f>
        <v>GOOD</v>
      </c>
      <c r="AP803" s="74">
        <f>Table2[[#This Row],[Retail Dollar Vol Current 12 Mths]]/Table2[[#This Row],[SHELF SALES  LOOKUP]]</f>
        <v>1.5962886624018278E-4</v>
      </c>
      <c r="AQ803" s="69">
        <f t="shared" si="27"/>
        <v>0</v>
      </c>
      <c r="AR80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803" s="69" t="e">
        <f>IF(Table2[[#This Row],[Shelf Dollar Vol Current 12 Mths]]&gt;#REF!,"MEETS $ CRITERIA",IF(Table2[[#This Row],[Shelf Dollar Vol Current 12 Mths]]&lt;#REF!+1,"DOES NOT MEET $ CRITERIA"))</f>
        <v>#REF!</v>
      </c>
      <c r="AT803" s="78"/>
    </row>
    <row r="804" spans="1:46" ht="13.8" x14ac:dyDescent="0.3">
      <c r="A804" s="68" t="s">
        <v>3118</v>
      </c>
      <c r="B804" s="69">
        <v>5326</v>
      </c>
      <c r="C804" s="69">
        <v>702</v>
      </c>
      <c r="D804" s="69" t="s">
        <v>25</v>
      </c>
      <c r="E804" s="70" t="s">
        <v>6313</v>
      </c>
      <c r="F804" s="70"/>
      <c r="G804" s="71" t="s">
        <v>7944</v>
      </c>
      <c r="H804" s="69" t="s">
        <v>6315</v>
      </c>
      <c r="I804" s="68" t="s">
        <v>900</v>
      </c>
      <c r="J804" s="68" t="s">
        <v>240</v>
      </c>
      <c r="K804" s="68" t="s">
        <v>132</v>
      </c>
      <c r="L804" s="68" t="s">
        <v>132</v>
      </c>
      <c r="M804" s="68" t="s">
        <v>240</v>
      </c>
      <c r="N804" s="68" t="s">
        <v>712</v>
      </c>
      <c r="O804" s="68" t="s">
        <v>7945</v>
      </c>
      <c r="P804" s="72" t="s">
        <v>6357</v>
      </c>
      <c r="Q804" s="68" t="s">
        <v>397</v>
      </c>
      <c r="R804" s="68" t="s">
        <v>31</v>
      </c>
      <c r="S804" s="68">
        <v>45</v>
      </c>
      <c r="T804" s="68">
        <v>38</v>
      </c>
      <c r="U804" s="68">
        <v>0.16</v>
      </c>
      <c r="V804" s="68">
        <v>141.58000000000001</v>
      </c>
      <c r="W804" s="68">
        <v>162.16999999999999</v>
      </c>
      <c r="X804" s="68">
        <v>-0.15</v>
      </c>
      <c r="Y804" s="68">
        <v>759.33</v>
      </c>
      <c r="Z804" s="68">
        <v>752.42</v>
      </c>
      <c r="AA804" s="68">
        <v>0.01</v>
      </c>
      <c r="AB804" s="73">
        <v>276491.92</v>
      </c>
      <c r="AC804" s="73">
        <v>275136.45</v>
      </c>
      <c r="AD804" s="73">
        <v>283838.8</v>
      </c>
      <c r="AE804" s="73">
        <v>281183.25</v>
      </c>
      <c r="AF804" s="73"/>
      <c r="AG804" s="73">
        <f>IFERROR(VLOOKUP(J804,'Roll ups'!D:E,2,FALSE),0)</f>
        <v>5892527.0199999977</v>
      </c>
      <c r="AH804" s="74">
        <f>IF(Table2[[#This Row],[CATEGORY TTL LOOKUP]]=0,0,IF(Table2[[#This Row],[CATEGORY TTL LOOKUP]]&gt;0,SUM(AB804/AG804)))</f>
        <v>4.692246960625733E-2</v>
      </c>
      <c r="AI804" s="74" t="str">
        <f>IFERROR(IF(AH804&lt;#REF!,"STRIKE",IF(AH804&gt;=#REF!,"GOOD")),"NO DATA")</f>
        <v>NO DATA</v>
      </c>
      <c r="AJ804" s="75">
        <f>IFERROR(VLOOKUP(K804,'Roll ups'!H:I,2,FALSE),0)</f>
        <v>126094742.97999983</v>
      </c>
      <c r="AK804" s="76">
        <f>IF(Table2[[#This Row],[PRICE TIER LOOKUP]]=0,0,IF(Table2[[#This Row],[PRICE TIER LOOKUP]]&gt;0,SUM(AB804/AJ804)))</f>
        <v>2.1927315403137385E-3</v>
      </c>
      <c r="AL804" s="74" t="e">
        <f>IF(AK804&lt;#REF!,"STRIKE",IF(AK804&gt;=#REF!,"GOOD"))</f>
        <v>#REF!</v>
      </c>
      <c r="AM804" s="75">
        <f>VLOOKUP(H804,'Roll ups'!A:B,2,FALSE)</f>
        <v>325145452.83999985</v>
      </c>
      <c r="AN804" s="77">
        <f t="shared" si="26"/>
        <v>8.5036379129699324E-4</v>
      </c>
      <c r="AO804" s="74" t="str">
        <f>IFERROR(VLOOKUP(Table2[[#This Row],[Product Name]],'Roll ups'!L:P,5,FALSE),"GOOD")</f>
        <v>GOOD</v>
      </c>
      <c r="AP804" s="74">
        <f>Table2[[#This Row],[Retail Dollar Vol Current 12 Mths]]/Table2[[#This Row],[SHELF SALES  LOOKUP]]</f>
        <v>8.7295946328264855E-4</v>
      </c>
      <c r="AQ804" s="69">
        <f t="shared" si="27"/>
        <v>0</v>
      </c>
      <c r="AR80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804" s="69" t="e">
        <f>IF(Table2[[#This Row],[Shelf Dollar Vol Current 12 Mths]]&gt;#REF!,"MEETS $ CRITERIA",IF(Table2[[#This Row],[Shelf Dollar Vol Current 12 Mths]]&lt;#REF!+1,"DOES NOT MEET $ CRITERIA"))</f>
        <v>#REF!</v>
      </c>
      <c r="AT804" s="78"/>
    </row>
    <row r="805" spans="1:46" ht="13.8" x14ac:dyDescent="0.3">
      <c r="A805" s="68" t="s">
        <v>3505</v>
      </c>
      <c r="B805" s="69">
        <v>5327</v>
      </c>
      <c r="C805" s="69">
        <v>270</v>
      </c>
      <c r="D805" s="69" t="s">
        <v>25</v>
      </c>
      <c r="E805" s="70" t="s">
        <v>6313</v>
      </c>
      <c r="F805" s="70"/>
      <c r="G805" s="71" t="s">
        <v>7946</v>
      </c>
      <c r="H805" s="69" t="s">
        <v>6315</v>
      </c>
      <c r="I805" s="68" t="s">
        <v>900</v>
      </c>
      <c r="J805" s="68" t="s">
        <v>240</v>
      </c>
      <c r="K805" s="68" t="s">
        <v>132</v>
      </c>
      <c r="L805" s="68" t="s">
        <v>132</v>
      </c>
      <c r="M805" s="68" t="s">
        <v>240</v>
      </c>
      <c r="N805" s="68" t="s">
        <v>712</v>
      </c>
      <c r="O805" s="68" t="s">
        <v>7947</v>
      </c>
      <c r="P805" s="72" t="s">
        <v>6357</v>
      </c>
      <c r="Q805" s="68" t="s">
        <v>397</v>
      </c>
      <c r="R805" s="68" t="s">
        <v>31</v>
      </c>
      <c r="S805" s="68">
        <v>39</v>
      </c>
      <c r="T805" s="68">
        <v>22.89</v>
      </c>
      <c r="U805" s="68">
        <v>0.41</v>
      </c>
      <c r="V805" s="68">
        <v>98.65</v>
      </c>
      <c r="W805" s="68">
        <v>98.1</v>
      </c>
      <c r="X805" s="68">
        <v>0.01</v>
      </c>
      <c r="Y805" s="68">
        <v>401.39</v>
      </c>
      <c r="Z805" s="68">
        <v>457.27</v>
      </c>
      <c r="AA805" s="68">
        <v>-0.14000000000000001</v>
      </c>
      <c r="AB805" s="73">
        <v>125804.66</v>
      </c>
      <c r="AC805" s="73">
        <v>140871.5</v>
      </c>
      <c r="AD805" s="73">
        <v>125804.66</v>
      </c>
      <c r="AE805" s="73">
        <v>140871.5</v>
      </c>
      <c r="AF805" s="73"/>
      <c r="AG805" s="73">
        <f>IFERROR(VLOOKUP(J805,'Roll ups'!D:E,2,FALSE),0)</f>
        <v>5892527.0199999977</v>
      </c>
      <c r="AH805" s="74">
        <f>IF(Table2[[#This Row],[CATEGORY TTL LOOKUP]]=0,0,IF(Table2[[#This Row],[CATEGORY TTL LOOKUP]]&gt;0,SUM(AB805/AG805)))</f>
        <v>2.1349865613344281E-2</v>
      </c>
      <c r="AI805" s="74" t="str">
        <f>IFERROR(IF(AH805&lt;#REF!,"STRIKE",IF(AH805&gt;=#REF!,"GOOD")),"NO DATA")</f>
        <v>NO DATA</v>
      </c>
      <c r="AJ805" s="75">
        <f>IFERROR(VLOOKUP(K805,'Roll ups'!H:I,2,FALSE),0)</f>
        <v>126094742.97999983</v>
      </c>
      <c r="AK805" s="76">
        <f>IF(Table2[[#This Row],[PRICE TIER LOOKUP]]=0,0,IF(Table2[[#This Row],[PRICE TIER LOOKUP]]&gt;0,SUM(AB805/AJ805)))</f>
        <v>9.9769948395036709E-4</v>
      </c>
      <c r="AL805" s="74" t="e">
        <f>IF(AK805&lt;#REF!,"STRIKE",IF(AK805&gt;=#REF!,"GOOD"))</f>
        <v>#REF!</v>
      </c>
      <c r="AM805" s="75">
        <f>VLOOKUP(H805,'Roll ups'!A:B,2,FALSE)</f>
        <v>325145452.83999985</v>
      </c>
      <c r="AN805" s="77">
        <f t="shared" si="26"/>
        <v>3.8691809742732878E-4</v>
      </c>
      <c r="AO805" s="74" t="str">
        <f>IFERROR(VLOOKUP(Table2[[#This Row],[Product Name]],'Roll ups'!L:P,5,FALSE),"GOOD")</f>
        <v>GOOD</v>
      </c>
      <c r="AP805" s="74">
        <f>Table2[[#This Row],[Retail Dollar Vol Current 12 Mths]]/Table2[[#This Row],[SHELF SALES  LOOKUP]]</f>
        <v>3.8691809742732878E-4</v>
      </c>
      <c r="AQ805" s="69">
        <f t="shared" si="27"/>
        <v>0</v>
      </c>
      <c r="AR80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805" s="69" t="e">
        <f>IF(Table2[[#This Row],[Shelf Dollar Vol Current 12 Mths]]&gt;#REF!,"MEETS $ CRITERIA",IF(Table2[[#This Row],[Shelf Dollar Vol Current 12 Mths]]&lt;#REF!+1,"DOES NOT MEET $ CRITERIA"))</f>
        <v>#REF!</v>
      </c>
      <c r="AT805" s="78"/>
    </row>
    <row r="806" spans="1:46" ht="13.8" x14ac:dyDescent="0.3">
      <c r="A806" s="68" t="s">
        <v>4504</v>
      </c>
      <c r="B806" s="69">
        <v>5329</v>
      </c>
      <c r="C806" s="69">
        <v>326</v>
      </c>
      <c r="D806" s="69" t="s">
        <v>25</v>
      </c>
      <c r="E806" s="70" t="s">
        <v>6313</v>
      </c>
      <c r="F806" s="70"/>
      <c r="G806" s="71" t="s">
        <v>7948</v>
      </c>
      <c r="H806" s="69" t="s">
        <v>6315</v>
      </c>
      <c r="I806" s="68" t="s">
        <v>900</v>
      </c>
      <c r="J806" s="68" t="s">
        <v>240</v>
      </c>
      <c r="K806" s="68" t="s">
        <v>146</v>
      </c>
      <c r="L806" s="68" t="s">
        <v>146</v>
      </c>
      <c r="M806" s="68" t="s">
        <v>240</v>
      </c>
      <c r="N806" s="68" t="s">
        <v>712</v>
      </c>
      <c r="O806" s="68" t="s">
        <v>7949</v>
      </c>
      <c r="P806" s="72" t="s">
        <v>6357</v>
      </c>
      <c r="Q806" s="68" t="s">
        <v>397</v>
      </c>
      <c r="R806" s="68" t="s">
        <v>31</v>
      </c>
      <c r="S806" s="68">
        <v>2</v>
      </c>
      <c r="T806" s="68">
        <v>3</v>
      </c>
      <c r="U806" s="68">
        <v>-1</v>
      </c>
      <c r="V806" s="68">
        <v>19.75</v>
      </c>
      <c r="W806" s="68">
        <v>29</v>
      </c>
      <c r="X806" s="68">
        <v>-0.47</v>
      </c>
      <c r="Y806" s="68">
        <v>80.83</v>
      </c>
      <c r="Z806" s="68">
        <v>140.5</v>
      </c>
      <c r="AA806" s="68">
        <v>-0.74</v>
      </c>
      <c r="AB806" s="73">
        <v>177442.29</v>
      </c>
      <c r="AC806" s="73">
        <v>311856.42</v>
      </c>
      <c r="AD806" s="73">
        <v>186938.4</v>
      </c>
      <c r="AE806" s="73">
        <v>323256.42</v>
      </c>
      <c r="AF806" s="73"/>
      <c r="AG806" s="73">
        <f>IFERROR(VLOOKUP(J806,'Roll ups'!D:E,2,FALSE),0)</f>
        <v>5892527.0199999977</v>
      </c>
      <c r="AH806" s="74">
        <f>IF(Table2[[#This Row],[CATEGORY TTL LOOKUP]]=0,0,IF(Table2[[#This Row],[CATEGORY TTL LOOKUP]]&gt;0,SUM(AB806/AG806)))</f>
        <v>3.0113105870832321E-2</v>
      </c>
      <c r="AI806" s="74" t="str">
        <f>IFERROR(IF(AH806&lt;#REF!,"STRIKE",IF(AH806&gt;=#REF!,"GOOD")),"NO DATA")</f>
        <v>NO DATA</v>
      </c>
      <c r="AJ806" s="75">
        <f>IFERROR(VLOOKUP(K806,'Roll ups'!H:I,2,FALSE),0)</f>
        <v>69119979.479999974</v>
      </c>
      <c r="AK806" s="76">
        <f>IF(Table2[[#This Row],[PRICE TIER LOOKUP]]=0,0,IF(Table2[[#This Row],[PRICE TIER LOOKUP]]&gt;0,SUM(AB806/AJ806)))</f>
        <v>2.5671635225433384E-3</v>
      </c>
      <c r="AL806" s="74" t="e">
        <f>IF(AK806&lt;#REF!,"STRIKE",IF(AK806&gt;=#REF!,"GOOD"))</f>
        <v>#REF!</v>
      </c>
      <c r="AM806" s="75">
        <f>VLOOKUP(H806,'Roll ups'!A:B,2,FALSE)</f>
        <v>325145452.83999985</v>
      </c>
      <c r="AN806" s="77">
        <f t="shared" si="26"/>
        <v>5.4573203607838003E-4</v>
      </c>
      <c r="AO806" s="74" t="str">
        <f>IFERROR(VLOOKUP(Table2[[#This Row],[Product Name]],'Roll ups'!L:P,5,FALSE),"GOOD")</f>
        <v>GOOD</v>
      </c>
      <c r="AP806" s="74">
        <f>Table2[[#This Row],[Retail Dollar Vol Current 12 Mths]]/Table2[[#This Row],[SHELF SALES  LOOKUP]]</f>
        <v>5.7493776513611622E-4</v>
      </c>
      <c r="AQ806" s="69">
        <f t="shared" si="27"/>
        <v>0</v>
      </c>
      <c r="AR80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806" s="69" t="e">
        <f>IF(Table2[[#This Row],[Shelf Dollar Vol Current 12 Mths]]&gt;#REF!,"MEETS $ CRITERIA",IF(Table2[[#This Row],[Shelf Dollar Vol Current 12 Mths]]&lt;#REF!+1,"DOES NOT MEET $ CRITERIA"))</f>
        <v>#REF!</v>
      </c>
      <c r="AT806" s="78"/>
    </row>
    <row r="807" spans="1:46" ht="13.8" x14ac:dyDescent="0.3">
      <c r="A807" s="68" t="s">
        <v>3210</v>
      </c>
      <c r="B807" s="69">
        <v>5339</v>
      </c>
      <c r="C807" s="69">
        <v>360</v>
      </c>
      <c r="D807" s="69" t="s">
        <v>25</v>
      </c>
      <c r="E807" s="70" t="s">
        <v>6313</v>
      </c>
      <c r="F807" s="70"/>
      <c r="G807" s="71" t="s">
        <v>7950</v>
      </c>
      <c r="H807" s="69" t="s">
        <v>6315</v>
      </c>
      <c r="I807" s="68" t="s">
        <v>900</v>
      </c>
      <c r="J807" s="68" t="s">
        <v>240</v>
      </c>
      <c r="K807" s="68" t="s">
        <v>132</v>
      </c>
      <c r="L807" s="68" t="s">
        <v>132</v>
      </c>
      <c r="M807" s="68" t="s">
        <v>240</v>
      </c>
      <c r="N807" s="68" t="s">
        <v>712</v>
      </c>
      <c r="O807" s="68" t="s">
        <v>7951</v>
      </c>
      <c r="P807" s="72" t="s">
        <v>6357</v>
      </c>
      <c r="Q807" s="68" t="s">
        <v>397</v>
      </c>
      <c r="R807" s="68" t="s">
        <v>31</v>
      </c>
      <c r="S807" s="68">
        <v>31</v>
      </c>
      <c r="T807" s="68">
        <v>56.01</v>
      </c>
      <c r="U807" s="68">
        <v>-0.82</v>
      </c>
      <c r="V807" s="68">
        <v>194.66</v>
      </c>
      <c r="W807" s="68">
        <v>199.72</v>
      </c>
      <c r="X807" s="68">
        <v>-0.03</v>
      </c>
      <c r="Y807" s="68">
        <v>703.97</v>
      </c>
      <c r="Z807" s="68">
        <v>795.94</v>
      </c>
      <c r="AA807" s="68">
        <v>-0.13</v>
      </c>
      <c r="AB807" s="73">
        <v>219676.72</v>
      </c>
      <c r="AC807" s="73">
        <v>248872.95</v>
      </c>
      <c r="AD807" s="73">
        <v>224259</v>
      </c>
      <c r="AE807" s="73">
        <v>253354.95</v>
      </c>
      <c r="AF807" s="73"/>
      <c r="AG807" s="73">
        <f>IFERROR(VLOOKUP(J807,'Roll ups'!D:E,2,FALSE),0)</f>
        <v>5892527.0199999977</v>
      </c>
      <c r="AH807" s="74">
        <f>IF(Table2[[#This Row],[CATEGORY TTL LOOKUP]]=0,0,IF(Table2[[#This Row],[CATEGORY TTL LOOKUP]]&gt;0,SUM(AB807/AG807)))</f>
        <v>3.7280562185695344E-2</v>
      </c>
      <c r="AI807" s="74" t="str">
        <f>IFERROR(IF(AH807&lt;#REF!,"STRIKE",IF(AH807&gt;=#REF!,"GOOD")),"NO DATA")</f>
        <v>NO DATA</v>
      </c>
      <c r="AJ807" s="75">
        <f>IFERROR(VLOOKUP(K807,'Roll ups'!H:I,2,FALSE),0)</f>
        <v>126094742.97999983</v>
      </c>
      <c r="AK807" s="76">
        <f>IF(Table2[[#This Row],[PRICE TIER LOOKUP]]=0,0,IF(Table2[[#This Row],[PRICE TIER LOOKUP]]&gt;0,SUM(AB807/AJ807)))</f>
        <v>1.7421560551088432E-3</v>
      </c>
      <c r="AL807" s="74" t="e">
        <f>IF(AK807&lt;#REF!,"STRIKE",IF(AK807&gt;=#REF!,"GOOD"))</f>
        <v>#REF!</v>
      </c>
      <c r="AM807" s="75">
        <f>VLOOKUP(H807,'Roll ups'!A:B,2,FALSE)</f>
        <v>325145452.83999985</v>
      </c>
      <c r="AN807" s="77">
        <f t="shared" si="26"/>
        <v>6.7562599470859046E-4</v>
      </c>
      <c r="AO807" s="74" t="str">
        <f>IFERROR(VLOOKUP(Table2[[#This Row],[Product Name]],'Roll ups'!L:P,5,FALSE),"GOOD")</f>
        <v>GOOD</v>
      </c>
      <c r="AP807" s="74">
        <f>Table2[[#This Row],[Retail Dollar Vol Current 12 Mths]]/Table2[[#This Row],[SHELF SALES  LOOKUP]]</f>
        <v>6.8971901049575844E-4</v>
      </c>
      <c r="AQ807" s="69">
        <f t="shared" si="27"/>
        <v>0</v>
      </c>
      <c r="AR80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807" s="69" t="e">
        <f>IF(Table2[[#This Row],[Shelf Dollar Vol Current 12 Mths]]&gt;#REF!,"MEETS $ CRITERIA",IF(Table2[[#This Row],[Shelf Dollar Vol Current 12 Mths]]&lt;#REF!+1,"DOES NOT MEET $ CRITERIA"))</f>
        <v>#REF!</v>
      </c>
      <c r="AT807" s="78"/>
    </row>
    <row r="808" spans="1:46" ht="13.8" x14ac:dyDescent="0.3">
      <c r="A808" s="68" t="s">
        <v>2488</v>
      </c>
      <c r="B808" s="69">
        <v>5345</v>
      </c>
      <c r="C808" s="69">
        <v>284</v>
      </c>
      <c r="D808" s="69" t="s">
        <v>25</v>
      </c>
      <c r="E808" s="70" t="s">
        <v>6313</v>
      </c>
      <c r="F808" s="70"/>
      <c r="G808" s="71" t="s">
        <v>7952</v>
      </c>
      <c r="H808" s="69" t="s">
        <v>6315</v>
      </c>
      <c r="I808" s="68" t="s">
        <v>900</v>
      </c>
      <c r="J808" s="68" t="s">
        <v>240</v>
      </c>
      <c r="K808" s="68" t="s">
        <v>89</v>
      </c>
      <c r="L808" s="68" t="s">
        <v>89</v>
      </c>
      <c r="M808" s="68" t="s">
        <v>240</v>
      </c>
      <c r="N808" s="68" t="s">
        <v>712</v>
      </c>
      <c r="O808" s="68" t="s">
        <v>7953</v>
      </c>
      <c r="P808" s="72" t="s">
        <v>6357</v>
      </c>
      <c r="Q808" s="68" t="s">
        <v>397</v>
      </c>
      <c r="R808" s="68" t="s">
        <v>31</v>
      </c>
      <c r="S808" s="68">
        <v>11</v>
      </c>
      <c r="T808" s="68">
        <v>10</v>
      </c>
      <c r="U808" s="68">
        <v>0.09</v>
      </c>
      <c r="V808" s="68">
        <v>28.08</v>
      </c>
      <c r="W808" s="68">
        <v>34</v>
      </c>
      <c r="X808" s="68">
        <v>-0.21</v>
      </c>
      <c r="Y808" s="68">
        <v>123.83</v>
      </c>
      <c r="Z808" s="68">
        <v>148.08000000000001</v>
      </c>
      <c r="AA808" s="68">
        <v>-0.2</v>
      </c>
      <c r="AB808" s="73">
        <v>29452.52</v>
      </c>
      <c r="AC808" s="73">
        <v>35210.06</v>
      </c>
      <c r="AD808" s="73">
        <v>29452.52</v>
      </c>
      <c r="AE808" s="73">
        <v>35210.06</v>
      </c>
      <c r="AF808" s="73"/>
      <c r="AG808" s="73">
        <f>IFERROR(VLOOKUP(J808,'Roll ups'!D:E,2,FALSE),0)</f>
        <v>5892527.0199999977</v>
      </c>
      <c r="AH808" s="74">
        <f>IF(Table2[[#This Row],[CATEGORY TTL LOOKUP]]=0,0,IF(Table2[[#This Row],[CATEGORY TTL LOOKUP]]&gt;0,SUM(AB808/AG808)))</f>
        <v>4.9982834020165443E-3</v>
      </c>
      <c r="AI808" s="74" t="str">
        <f>IFERROR(IF(AH808&lt;#REF!,"STRIKE",IF(AH808&gt;=#REF!,"GOOD")),"NO DATA")</f>
        <v>NO DATA</v>
      </c>
      <c r="AJ808" s="75">
        <f>IFERROR(VLOOKUP(K808,'Roll ups'!H:I,2,FALSE),0)</f>
        <v>75793138.070000067</v>
      </c>
      <c r="AK808" s="76">
        <f>IF(Table2[[#This Row],[PRICE TIER LOOKUP]]=0,0,IF(Table2[[#This Row],[PRICE TIER LOOKUP]]&gt;0,SUM(AB808/AJ808)))</f>
        <v>3.8859085070205981E-4</v>
      </c>
      <c r="AL808" s="74" t="e">
        <f>IF(AK808&lt;#REF!,"STRIKE",IF(AK808&gt;=#REF!,"GOOD"))</f>
        <v>#REF!</v>
      </c>
      <c r="AM808" s="75">
        <f>VLOOKUP(H808,'Roll ups'!A:B,2,FALSE)</f>
        <v>325145452.83999985</v>
      </c>
      <c r="AN808" s="77">
        <f t="shared" si="26"/>
        <v>9.0582598473223095E-5</v>
      </c>
      <c r="AO808" s="74" t="str">
        <f>IFERROR(VLOOKUP(Table2[[#This Row],[Product Name]],'Roll ups'!L:P,5,FALSE),"GOOD")</f>
        <v>GOOD</v>
      </c>
      <c r="AP808" s="74">
        <f>Table2[[#This Row],[Retail Dollar Vol Current 12 Mths]]/Table2[[#This Row],[SHELF SALES  LOOKUP]]</f>
        <v>9.0582598473223095E-5</v>
      </c>
      <c r="AQ808" s="69">
        <f t="shared" si="27"/>
        <v>0</v>
      </c>
      <c r="AR80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808" s="69" t="e">
        <f>IF(Table2[[#This Row],[Shelf Dollar Vol Current 12 Mths]]&gt;#REF!,"MEETS $ CRITERIA",IF(Table2[[#This Row],[Shelf Dollar Vol Current 12 Mths]]&lt;#REF!+1,"DOES NOT MEET $ CRITERIA"))</f>
        <v>#REF!</v>
      </c>
      <c r="AT808" s="78"/>
    </row>
    <row r="809" spans="1:46" ht="13.8" x14ac:dyDescent="0.3">
      <c r="A809" s="68" t="s">
        <v>1530</v>
      </c>
      <c r="B809" s="69">
        <v>5346</v>
      </c>
      <c r="C809" s="69">
        <v>860</v>
      </c>
      <c r="D809" s="69" t="s">
        <v>25</v>
      </c>
      <c r="E809" s="70" t="s">
        <v>6313</v>
      </c>
      <c r="F809" s="70"/>
      <c r="G809" s="71" t="s">
        <v>7954</v>
      </c>
      <c r="H809" s="69" t="s">
        <v>6315</v>
      </c>
      <c r="I809" s="68" t="s">
        <v>900</v>
      </c>
      <c r="J809" s="68" t="s">
        <v>240</v>
      </c>
      <c r="K809" s="68" t="s">
        <v>89</v>
      </c>
      <c r="L809" s="68" t="s">
        <v>89</v>
      </c>
      <c r="M809" s="68" t="s">
        <v>240</v>
      </c>
      <c r="N809" s="68" t="s">
        <v>712</v>
      </c>
      <c r="O809" s="68" t="s">
        <v>7955</v>
      </c>
      <c r="P809" s="72" t="s">
        <v>6357</v>
      </c>
      <c r="Q809" s="68" t="s">
        <v>397</v>
      </c>
      <c r="R809" s="68" t="s">
        <v>31</v>
      </c>
      <c r="S809" s="68">
        <v>58</v>
      </c>
      <c r="T809" s="68">
        <v>41</v>
      </c>
      <c r="U809" s="68">
        <v>0.28999999999999998</v>
      </c>
      <c r="V809" s="68">
        <v>176</v>
      </c>
      <c r="W809" s="68">
        <v>164.25</v>
      </c>
      <c r="X809" s="68">
        <v>7.0000000000000007E-2</v>
      </c>
      <c r="Y809" s="68">
        <v>824</v>
      </c>
      <c r="Z809" s="68">
        <v>863.5</v>
      </c>
      <c r="AA809" s="68">
        <v>-0.05</v>
      </c>
      <c r="AB809" s="73">
        <v>188195.87</v>
      </c>
      <c r="AC809" s="73">
        <v>197472.89</v>
      </c>
      <c r="AD809" s="73">
        <v>193607.04000000001</v>
      </c>
      <c r="AE809" s="73">
        <v>202801.56</v>
      </c>
      <c r="AF809" s="73"/>
      <c r="AG809" s="73">
        <f>IFERROR(VLOOKUP(J809,'Roll ups'!D:E,2,FALSE),0)</f>
        <v>5892527.0199999977</v>
      </c>
      <c r="AH809" s="74">
        <f>IF(Table2[[#This Row],[CATEGORY TTL LOOKUP]]=0,0,IF(Table2[[#This Row],[CATEGORY TTL LOOKUP]]&gt;0,SUM(AB809/AG809)))</f>
        <v>3.1938058045595533E-2</v>
      </c>
      <c r="AI809" s="74" t="str">
        <f>IFERROR(IF(AH809&lt;#REF!,"STRIKE",IF(AH809&gt;=#REF!,"GOOD")),"NO DATA")</f>
        <v>NO DATA</v>
      </c>
      <c r="AJ809" s="75">
        <f>IFERROR(VLOOKUP(K809,'Roll ups'!H:I,2,FALSE),0)</f>
        <v>75793138.070000067</v>
      </c>
      <c r="AK809" s="76">
        <f>IF(Table2[[#This Row],[PRICE TIER LOOKUP]]=0,0,IF(Table2[[#This Row],[PRICE TIER LOOKUP]]&gt;0,SUM(AB809/AJ809)))</f>
        <v>2.4830198985320868E-3</v>
      </c>
      <c r="AL809" s="74" t="e">
        <f>IF(AK809&lt;#REF!,"STRIKE",IF(AK809&gt;=#REF!,"GOOD"))</f>
        <v>#REF!</v>
      </c>
      <c r="AM809" s="75">
        <f>VLOOKUP(H809,'Roll ups'!A:B,2,FALSE)</f>
        <v>325145452.83999985</v>
      </c>
      <c r="AN809" s="77">
        <f t="shared" si="26"/>
        <v>5.7880517275020579E-4</v>
      </c>
      <c r="AO809" s="74" t="str">
        <f>IFERROR(VLOOKUP(Table2[[#This Row],[Product Name]],'Roll ups'!L:P,5,FALSE),"GOOD")</f>
        <v>GOOD</v>
      </c>
      <c r="AP809" s="74">
        <f>Table2[[#This Row],[Retail Dollar Vol Current 12 Mths]]/Table2[[#This Row],[SHELF SALES  LOOKUP]]</f>
        <v>5.9544747837907391E-4</v>
      </c>
      <c r="AQ809" s="69">
        <f t="shared" si="27"/>
        <v>0</v>
      </c>
      <c r="AR80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809" s="69" t="e">
        <f>IF(Table2[[#This Row],[Shelf Dollar Vol Current 12 Mths]]&gt;#REF!,"MEETS $ CRITERIA",IF(Table2[[#This Row],[Shelf Dollar Vol Current 12 Mths]]&lt;#REF!+1,"DOES NOT MEET $ CRITERIA"))</f>
        <v>#REF!</v>
      </c>
      <c r="AT809" s="78"/>
    </row>
    <row r="810" spans="1:46" ht="13.8" x14ac:dyDescent="0.3">
      <c r="A810" s="68" t="s">
        <v>4993</v>
      </c>
      <c r="B810" s="69">
        <v>5360</v>
      </c>
      <c r="C810" s="69">
        <v>107</v>
      </c>
      <c r="D810" s="69" t="s">
        <v>25</v>
      </c>
      <c r="E810" s="70" t="s">
        <v>6313</v>
      </c>
      <c r="F810" s="70"/>
      <c r="G810" s="71" t="s">
        <v>7956</v>
      </c>
      <c r="H810" s="69" t="s">
        <v>6315</v>
      </c>
      <c r="I810" s="68" t="s">
        <v>900</v>
      </c>
      <c r="J810" s="68" t="s">
        <v>240</v>
      </c>
      <c r="K810" s="68" t="s">
        <v>104</v>
      </c>
      <c r="L810" s="68" t="s">
        <v>89</v>
      </c>
      <c r="M810" s="68" t="s">
        <v>240</v>
      </c>
      <c r="N810" s="68" t="s">
        <v>712</v>
      </c>
      <c r="O810" s="68" t="s">
        <v>7957</v>
      </c>
      <c r="P810" s="72" t="s">
        <v>6357</v>
      </c>
      <c r="Q810" s="68" t="s">
        <v>26</v>
      </c>
      <c r="R810" s="68" t="s">
        <v>27</v>
      </c>
      <c r="S810" s="68">
        <v>14</v>
      </c>
      <c r="T810" s="68">
        <v>8.36</v>
      </c>
      <c r="U810" s="68">
        <v>0.4</v>
      </c>
      <c r="V810" s="68">
        <v>76.040000000000006</v>
      </c>
      <c r="W810" s="68">
        <v>48.42</v>
      </c>
      <c r="X810" s="68">
        <v>0.36</v>
      </c>
      <c r="Y810" s="68">
        <v>287.42</v>
      </c>
      <c r="Z810" s="68">
        <v>252.02</v>
      </c>
      <c r="AA810" s="68">
        <v>0.12</v>
      </c>
      <c r="AB810" s="73">
        <v>36092.53</v>
      </c>
      <c r="AC810" s="73">
        <v>31577.119999999999</v>
      </c>
      <c r="AD810" s="73">
        <v>38649.699999999997</v>
      </c>
      <c r="AE810" s="73">
        <v>33805.480000000003</v>
      </c>
      <c r="AF810" s="73"/>
      <c r="AG810" s="73">
        <f>IFERROR(VLOOKUP(J810,'Roll ups'!D:E,2,FALSE),0)</f>
        <v>5892527.0199999977</v>
      </c>
      <c r="AH810" s="74">
        <f>IF(Table2[[#This Row],[CATEGORY TTL LOOKUP]]=0,0,IF(Table2[[#This Row],[CATEGORY TTL LOOKUP]]&gt;0,SUM(AB810/AG810)))</f>
        <v>6.1251361050186602E-3</v>
      </c>
      <c r="AI810" s="74" t="str">
        <f>IFERROR(IF(AH810&lt;#REF!,"STRIKE",IF(AH810&gt;=#REF!,"GOOD")),"NO DATA")</f>
        <v>NO DATA</v>
      </c>
      <c r="AJ810" s="75">
        <f>IFERROR(VLOOKUP(K810,'Roll ups'!H:I,2,FALSE),0)</f>
        <v>34230392.709999993</v>
      </c>
      <c r="AK810" s="76">
        <f>IF(Table2[[#This Row],[PRICE TIER LOOKUP]]=0,0,IF(Table2[[#This Row],[PRICE TIER LOOKUP]]&gt;0,SUM(AB810/AJ810)))</f>
        <v>1.0544001147102238E-3</v>
      </c>
      <c r="AL810" s="74" t="e">
        <f>IF(AK810&lt;#REF!,"STRIKE",IF(AK810&gt;=#REF!,"GOOD"))</f>
        <v>#REF!</v>
      </c>
      <c r="AM810" s="75">
        <f>VLOOKUP(H810,'Roll ups'!A:B,2,FALSE)</f>
        <v>325145452.83999985</v>
      </c>
      <c r="AN810" s="77">
        <f t="shared" si="26"/>
        <v>1.1100425881631718E-4</v>
      </c>
      <c r="AO810" s="74" t="str">
        <f>IFERROR(VLOOKUP(Table2[[#This Row],[Product Name]],'Roll ups'!L:P,5,FALSE),"GOOD")</f>
        <v>GOOD</v>
      </c>
      <c r="AP810" s="74">
        <f>Table2[[#This Row],[Retail Dollar Vol Current 12 Mths]]/Table2[[#This Row],[SHELF SALES  LOOKUP]]</f>
        <v>1.1886895437845489E-4</v>
      </c>
      <c r="AQ810" s="69">
        <f t="shared" si="27"/>
        <v>0</v>
      </c>
      <c r="AR81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810" s="69" t="e">
        <f>IF(Table2[[#This Row],[Shelf Dollar Vol Current 12 Mths]]&gt;#REF!,"MEETS $ CRITERIA",IF(Table2[[#This Row],[Shelf Dollar Vol Current 12 Mths]]&lt;#REF!+1,"DOES NOT MEET $ CRITERIA"))</f>
        <v>#REF!</v>
      </c>
      <c r="AT810" s="78"/>
    </row>
    <row r="811" spans="1:46" ht="13.8" x14ac:dyDescent="0.3">
      <c r="A811" s="68" t="s">
        <v>6016</v>
      </c>
      <c r="B811" s="69">
        <v>5362</v>
      </c>
      <c r="C811" s="69">
        <v>136</v>
      </c>
      <c r="D811" s="69" t="s">
        <v>25</v>
      </c>
      <c r="E811" s="70" t="s">
        <v>6313</v>
      </c>
      <c r="F811" s="70"/>
      <c r="G811" s="71" t="s">
        <v>7958</v>
      </c>
      <c r="H811" s="69" t="s">
        <v>6315</v>
      </c>
      <c r="I811" s="68" t="s">
        <v>900</v>
      </c>
      <c r="J811" s="68" t="s">
        <v>240</v>
      </c>
      <c r="K811" s="68" t="s">
        <v>104</v>
      </c>
      <c r="L811" s="68" t="s">
        <v>89</v>
      </c>
      <c r="M811" s="68" t="s">
        <v>240</v>
      </c>
      <c r="N811" s="68" t="s">
        <v>712</v>
      </c>
      <c r="O811" s="68" t="s">
        <v>7959</v>
      </c>
      <c r="P811" s="72" t="s">
        <v>6357</v>
      </c>
      <c r="Q811" s="68" t="s">
        <v>26</v>
      </c>
      <c r="R811" s="68" t="s">
        <v>27</v>
      </c>
      <c r="S811" s="68">
        <v>10</v>
      </c>
      <c r="T811" s="68">
        <v>7</v>
      </c>
      <c r="U811" s="68">
        <v>0.3</v>
      </c>
      <c r="V811" s="68">
        <v>16.25</v>
      </c>
      <c r="W811" s="68">
        <v>16.579999999999998</v>
      </c>
      <c r="X811" s="68">
        <v>-0.02</v>
      </c>
      <c r="Y811" s="68">
        <v>78.25</v>
      </c>
      <c r="Z811" s="68">
        <v>83.67</v>
      </c>
      <c r="AA811" s="68">
        <v>-7.0000000000000007E-2</v>
      </c>
      <c r="AB811" s="73">
        <v>14798.64</v>
      </c>
      <c r="AC811" s="73">
        <v>15803.84</v>
      </c>
      <c r="AD811" s="73">
        <v>14798.64</v>
      </c>
      <c r="AE811" s="73">
        <v>15803.84</v>
      </c>
      <c r="AF811" s="73"/>
      <c r="AG811" s="73">
        <f>IFERROR(VLOOKUP(J811,'Roll ups'!D:E,2,FALSE),0)</f>
        <v>5892527.0199999977</v>
      </c>
      <c r="AH811" s="74">
        <f>IF(Table2[[#This Row],[CATEGORY TTL LOOKUP]]=0,0,IF(Table2[[#This Row],[CATEGORY TTL LOOKUP]]&gt;0,SUM(AB811/AG811)))</f>
        <v>2.5114250557988966E-3</v>
      </c>
      <c r="AI811" s="74" t="str">
        <f>IFERROR(IF(AH811&lt;#REF!,"STRIKE",IF(AH811&gt;=#REF!,"GOOD")),"NO DATA")</f>
        <v>NO DATA</v>
      </c>
      <c r="AJ811" s="75">
        <f>IFERROR(VLOOKUP(K811,'Roll ups'!H:I,2,FALSE),0)</f>
        <v>34230392.709999993</v>
      </c>
      <c r="AK811" s="76">
        <f>IF(Table2[[#This Row],[PRICE TIER LOOKUP]]=0,0,IF(Table2[[#This Row],[PRICE TIER LOOKUP]]&gt;0,SUM(AB811/AJ811)))</f>
        <v>4.3232457557160182E-4</v>
      </c>
      <c r="AL811" s="74" t="e">
        <f>IF(AK811&lt;#REF!,"STRIKE",IF(AK811&gt;=#REF!,"GOOD"))</f>
        <v>#REF!</v>
      </c>
      <c r="AM811" s="75">
        <f>VLOOKUP(H811,'Roll ups'!A:B,2,FALSE)</f>
        <v>325145452.83999985</v>
      </c>
      <c r="AN811" s="77">
        <f t="shared" si="26"/>
        <v>4.5513907301303183E-5</v>
      </c>
      <c r="AO811" s="74" t="str">
        <f>IFERROR(VLOOKUP(Table2[[#This Row],[Product Name]],'Roll ups'!L:P,5,FALSE),"GOOD")</f>
        <v>GOOD</v>
      </c>
      <c r="AP811" s="74">
        <f>Table2[[#This Row],[Retail Dollar Vol Current 12 Mths]]/Table2[[#This Row],[SHELF SALES  LOOKUP]]</f>
        <v>4.5513907301303183E-5</v>
      </c>
      <c r="AQ811" s="69">
        <f t="shared" si="27"/>
        <v>0</v>
      </c>
      <c r="AR81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811" s="69" t="e">
        <f>IF(Table2[[#This Row],[Shelf Dollar Vol Current 12 Mths]]&gt;#REF!,"MEETS $ CRITERIA",IF(Table2[[#This Row],[Shelf Dollar Vol Current 12 Mths]]&lt;#REF!+1,"DOES NOT MEET $ CRITERIA"))</f>
        <v>#REF!</v>
      </c>
      <c r="AT811" s="78"/>
    </row>
    <row r="812" spans="1:46" ht="13.8" x14ac:dyDescent="0.3">
      <c r="A812" s="68" t="s">
        <v>4633</v>
      </c>
      <c r="B812" s="69">
        <v>5430</v>
      </c>
      <c r="C812" s="69">
        <v>208</v>
      </c>
      <c r="D812" s="69" t="s">
        <v>25</v>
      </c>
      <c r="E812" s="70" t="s">
        <v>6313</v>
      </c>
      <c r="F812" s="70"/>
      <c r="G812" s="71" t="s">
        <v>7960</v>
      </c>
      <c r="H812" s="69" t="s">
        <v>6315</v>
      </c>
      <c r="I812" s="68" t="s">
        <v>900</v>
      </c>
      <c r="J812" s="68" t="s">
        <v>240</v>
      </c>
      <c r="K812" s="68" t="s">
        <v>146</v>
      </c>
      <c r="L812" s="68" t="s">
        <v>146</v>
      </c>
      <c r="M812" s="68" t="s">
        <v>240</v>
      </c>
      <c r="N812" s="68" t="s">
        <v>241</v>
      </c>
      <c r="O812" s="68" t="s">
        <v>7961</v>
      </c>
      <c r="P812" s="72" t="s">
        <v>6357</v>
      </c>
      <c r="Q812" s="68" t="s">
        <v>397</v>
      </c>
      <c r="R812" s="68" t="s">
        <v>31</v>
      </c>
      <c r="S812" s="68">
        <v>3</v>
      </c>
      <c r="T812" s="68">
        <v>10</v>
      </c>
      <c r="U812" s="68">
        <v>-2.33</v>
      </c>
      <c r="V812" s="68">
        <v>5</v>
      </c>
      <c r="W812" s="68">
        <v>37</v>
      </c>
      <c r="X812" s="68">
        <v>-6.4</v>
      </c>
      <c r="Y812" s="68">
        <v>46</v>
      </c>
      <c r="Z812" s="68">
        <v>79</v>
      </c>
      <c r="AA812" s="68">
        <v>-0.72</v>
      </c>
      <c r="AB812" s="73">
        <v>45681.84</v>
      </c>
      <c r="AC812" s="73">
        <v>72170.759999999995</v>
      </c>
      <c r="AD812" s="73">
        <v>45681.84</v>
      </c>
      <c r="AE812" s="73">
        <v>72170.759999999995</v>
      </c>
      <c r="AF812" s="73"/>
      <c r="AG812" s="73">
        <f>IFERROR(VLOOKUP(J812,'Roll ups'!D:E,2,FALSE),0)</f>
        <v>5892527.0199999977</v>
      </c>
      <c r="AH812" s="74">
        <f>IF(Table2[[#This Row],[CATEGORY TTL LOOKUP]]=0,0,IF(Table2[[#This Row],[CATEGORY TTL LOOKUP]]&gt;0,SUM(AB812/AG812)))</f>
        <v>7.7525041200405074E-3</v>
      </c>
      <c r="AI812" s="74" t="str">
        <f>IFERROR(IF(AH812&lt;#REF!,"STRIKE",IF(AH812&gt;=#REF!,"GOOD")),"NO DATA")</f>
        <v>NO DATA</v>
      </c>
      <c r="AJ812" s="75">
        <f>IFERROR(VLOOKUP(K812,'Roll ups'!H:I,2,FALSE),0)</f>
        <v>69119979.479999974</v>
      </c>
      <c r="AK812" s="76">
        <f>IF(Table2[[#This Row],[PRICE TIER LOOKUP]]=0,0,IF(Table2[[#This Row],[PRICE TIER LOOKUP]]&gt;0,SUM(AB812/AJ812)))</f>
        <v>6.6090644620660146E-4</v>
      </c>
      <c r="AL812" s="74" t="e">
        <f>IF(AK812&lt;#REF!,"STRIKE",IF(AK812&gt;=#REF!,"GOOD"))</f>
        <v>#REF!</v>
      </c>
      <c r="AM812" s="75">
        <f>VLOOKUP(H812,'Roll ups'!A:B,2,FALSE)</f>
        <v>325145452.83999985</v>
      </c>
      <c r="AN812" s="77">
        <f t="shared" si="26"/>
        <v>1.4049662881947015E-4</v>
      </c>
      <c r="AO812" s="74" t="str">
        <f>IFERROR(VLOOKUP(Table2[[#This Row],[Product Name]],'Roll ups'!L:P,5,FALSE),"GOOD")</f>
        <v>GOOD</v>
      </c>
      <c r="AP812" s="74">
        <f>Table2[[#This Row],[Retail Dollar Vol Current 12 Mths]]/Table2[[#This Row],[SHELF SALES  LOOKUP]]</f>
        <v>1.4049662881947015E-4</v>
      </c>
      <c r="AQ812" s="69">
        <f t="shared" si="27"/>
        <v>0</v>
      </c>
      <c r="AR81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812" s="69" t="e">
        <f>IF(Table2[[#This Row],[Shelf Dollar Vol Current 12 Mths]]&gt;#REF!,"MEETS $ CRITERIA",IF(Table2[[#This Row],[Shelf Dollar Vol Current 12 Mths]]&lt;#REF!+1,"DOES NOT MEET $ CRITERIA"))</f>
        <v>#REF!</v>
      </c>
      <c r="AT812" s="78"/>
    </row>
    <row r="813" spans="1:46" ht="13.8" x14ac:dyDescent="0.3">
      <c r="A813" s="68" t="s">
        <v>2287</v>
      </c>
      <c r="B813" s="69">
        <v>5596</v>
      </c>
      <c r="C813" s="69">
        <v>199</v>
      </c>
      <c r="D813" s="69" t="s">
        <v>25</v>
      </c>
      <c r="E813" s="70" t="s">
        <v>6313</v>
      </c>
      <c r="F813" s="70"/>
      <c r="G813" s="71" t="s">
        <v>7962</v>
      </c>
      <c r="H813" s="69" t="s">
        <v>6315</v>
      </c>
      <c r="I813" s="68" t="s">
        <v>900</v>
      </c>
      <c r="J813" s="68" t="s">
        <v>240</v>
      </c>
      <c r="K813" s="68" t="s">
        <v>89</v>
      </c>
      <c r="L813" s="68" t="s">
        <v>132</v>
      </c>
      <c r="M813" s="68" t="s">
        <v>240</v>
      </c>
      <c r="N813" s="68" t="s">
        <v>241</v>
      </c>
      <c r="O813" s="68" t="s">
        <v>7963</v>
      </c>
      <c r="P813" s="72" t="s">
        <v>6357</v>
      </c>
      <c r="Q813" s="68" t="s">
        <v>6387</v>
      </c>
      <c r="R813" s="68" t="s">
        <v>31</v>
      </c>
      <c r="S813" s="68">
        <v>3</v>
      </c>
      <c r="T813" s="68">
        <v>9</v>
      </c>
      <c r="U813" s="68">
        <v>-2</v>
      </c>
      <c r="V813" s="68">
        <v>9</v>
      </c>
      <c r="W813" s="68">
        <v>16</v>
      </c>
      <c r="X813" s="68">
        <v>-0.78</v>
      </c>
      <c r="Y813" s="68">
        <v>55</v>
      </c>
      <c r="Z813" s="68">
        <v>74.67</v>
      </c>
      <c r="AA813" s="68">
        <v>-0.36</v>
      </c>
      <c r="AB813" s="73">
        <v>16242.6</v>
      </c>
      <c r="AC813" s="73">
        <v>22007.56</v>
      </c>
      <c r="AD813" s="73">
        <v>16242.6</v>
      </c>
      <c r="AE813" s="73">
        <v>22007.56</v>
      </c>
      <c r="AF813" s="73"/>
      <c r="AG813" s="73">
        <f>IFERROR(VLOOKUP(J813,'Roll ups'!D:E,2,FALSE),0)</f>
        <v>5892527.0199999977</v>
      </c>
      <c r="AH813" s="74">
        <f>IF(Table2[[#This Row],[CATEGORY TTL LOOKUP]]=0,0,IF(Table2[[#This Row],[CATEGORY TTL LOOKUP]]&gt;0,SUM(AB813/AG813)))</f>
        <v>2.7564744200358382E-3</v>
      </c>
      <c r="AI813" s="74" t="str">
        <f>IFERROR(IF(AH813&lt;#REF!,"STRIKE",IF(AH813&gt;=#REF!,"GOOD")),"NO DATA")</f>
        <v>NO DATA</v>
      </c>
      <c r="AJ813" s="75">
        <f>IFERROR(VLOOKUP(K813,'Roll ups'!H:I,2,FALSE),0)</f>
        <v>75793138.070000067</v>
      </c>
      <c r="AK813" s="76">
        <f>IF(Table2[[#This Row],[PRICE TIER LOOKUP]]=0,0,IF(Table2[[#This Row],[PRICE TIER LOOKUP]]&gt;0,SUM(AB813/AJ813)))</f>
        <v>2.1430172194478696E-4</v>
      </c>
      <c r="AL813" s="74" t="e">
        <f>IF(AK813&lt;#REF!,"STRIKE",IF(AK813&gt;=#REF!,"GOOD"))</f>
        <v>#REF!</v>
      </c>
      <c r="AM813" s="75">
        <f>VLOOKUP(H813,'Roll ups'!A:B,2,FALSE)</f>
        <v>325145452.83999985</v>
      </c>
      <c r="AN813" s="77">
        <f t="shared" si="26"/>
        <v>4.9954873605422333E-5</v>
      </c>
      <c r="AO813" s="74" t="str">
        <f>IFERROR(VLOOKUP(Table2[[#This Row],[Product Name]],'Roll ups'!L:P,5,FALSE),"GOOD")</f>
        <v>GOOD</v>
      </c>
      <c r="AP813" s="74">
        <f>Table2[[#This Row],[Retail Dollar Vol Current 12 Mths]]/Table2[[#This Row],[SHELF SALES  LOOKUP]]</f>
        <v>4.9954873605422333E-5</v>
      </c>
      <c r="AQ813" s="69">
        <f t="shared" si="27"/>
        <v>0</v>
      </c>
      <c r="AR81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813" s="69" t="e">
        <f>IF(Table2[[#This Row],[Shelf Dollar Vol Current 12 Mths]]&gt;#REF!,"MEETS $ CRITERIA",IF(Table2[[#This Row],[Shelf Dollar Vol Current 12 Mths]]&lt;#REF!+1,"DOES NOT MEET $ CRITERIA"))</f>
        <v>#REF!</v>
      </c>
      <c r="AT813" s="78"/>
    </row>
    <row r="814" spans="1:46" ht="13.8" x14ac:dyDescent="0.3">
      <c r="A814" s="68" t="s">
        <v>3535</v>
      </c>
      <c r="B814" s="69">
        <v>5635</v>
      </c>
      <c r="C814" s="69">
        <v>449</v>
      </c>
      <c r="D814" s="69" t="s">
        <v>25</v>
      </c>
      <c r="E814" s="70" t="s">
        <v>6313</v>
      </c>
      <c r="F814" s="70"/>
      <c r="G814" s="71" t="s">
        <v>7964</v>
      </c>
      <c r="H814" s="69" t="s">
        <v>6315</v>
      </c>
      <c r="I814" s="68" t="s">
        <v>900</v>
      </c>
      <c r="J814" s="68" t="s">
        <v>240</v>
      </c>
      <c r="K814" s="68" t="s">
        <v>132</v>
      </c>
      <c r="L814" s="68" t="s">
        <v>132</v>
      </c>
      <c r="M814" s="68" t="s">
        <v>240</v>
      </c>
      <c r="N814" s="68" t="s">
        <v>712</v>
      </c>
      <c r="O814" s="68" t="s">
        <v>7965</v>
      </c>
      <c r="P814" s="72" t="s">
        <v>6357</v>
      </c>
      <c r="Q814" s="68" t="s">
        <v>37</v>
      </c>
      <c r="R814" s="68" t="s">
        <v>60</v>
      </c>
      <c r="S814" s="68">
        <v>22</v>
      </c>
      <c r="T814" s="68">
        <v>8.83</v>
      </c>
      <c r="U814" s="68">
        <v>0.6</v>
      </c>
      <c r="V814" s="68">
        <v>74.67</v>
      </c>
      <c r="W814" s="68">
        <v>55.17</v>
      </c>
      <c r="X814" s="68">
        <v>0.26</v>
      </c>
      <c r="Y814" s="68">
        <v>342.5</v>
      </c>
      <c r="Z814" s="68">
        <v>313.41000000000003</v>
      </c>
      <c r="AA814" s="68">
        <v>0.08</v>
      </c>
      <c r="AB814" s="73">
        <v>124371.6</v>
      </c>
      <c r="AC814" s="73">
        <v>115775.51</v>
      </c>
      <c r="AD814" s="73">
        <v>126423.6</v>
      </c>
      <c r="AE814" s="73">
        <v>115775.51</v>
      </c>
      <c r="AF814" s="73"/>
      <c r="AG814" s="73">
        <f>IFERROR(VLOOKUP(J814,'Roll ups'!D:E,2,FALSE),0)</f>
        <v>5892527.0199999977</v>
      </c>
      <c r="AH814" s="74">
        <f>IF(Table2[[#This Row],[CATEGORY TTL LOOKUP]]=0,0,IF(Table2[[#This Row],[CATEGORY TTL LOOKUP]]&gt;0,SUM(AB814/AG814)))</f>
        <v>2.1106666049704438E-2</v>
      </c>
      <c r="AI814" s="74" t="str">
        <f>IFERROR(IF(AH814&lt;#REF!,"STRIKE",IF(AH814&gt;=#REF!,"GOOD")),"NO DATA")</f>
        <v>NO DATA</v>
      </c>
      <c r="AJ814" s="75">
        <f>IFERROR(VLOOKUP(K814,'Roll ups'!H:I,2,FALSE),0)</f>
        <v>126094742.97999983</v>
      </c>
      <c r="AK814" s="76">
        <f>IF(Table2[[#This Row],[PRICE TIER LOOKUP]]=0,0,IF(Table2[[#This Row],[PRICE TIER LOOKUP]]&gt;0,SUM(AB814/AJ814)))</f>
        <v>9.8633453751301018E-4</v>
      </c>
      <c r="AL814" s="74" t="e">
        <f>IF(AK814&lt;#REF!,"STRIKE",IF(AK814&gt;=#REF!,"GOOD"))</f>
        <v>#REF!</v>
      </c>
      <c r="AM814" s="75">
        <f>VLOOKUP(H814,'Roll ups'!A:B,2,FALSE)</f>
        <v>325145452.83999985</v>
      </c>
      <c r="AN814" s="77">
        <f t="shared" si="26"/>
        <v>3.8251065458141828E-4</v>
      </c>
      <c r="AO814" s="74" t="str">
        <f>IFERROR(VLOOKUP(Table2[[#This Row],[Product Name]],'Roll ups'!L:P,5,FALSE),"GOOD")</f>
        <v>GOOD</v>
      </c>
      <c r="AP814" s="74">
        <f>Table2[[#This Row],[Retail Dollar Vol Current 12 Mths]]/Table2[[#This Row],[SHELF SALES  LOOKUP]]</f>
        <v>3.8882167625518517E-4</v>
      </c>
      <c r="AQ814" s="69">
        <f t="shared" si="27"/>
        <v>0</v>
      </c>
      <c r="AR81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814" s="69" t="e">
        <f>IF(Table2[[#This Row],[Shelf Dollar Vol Current 12 Mths]]&gt;#REF!,"MEETS $ CRITERIA",IF(Table2[[#This Row],[Shelf Dollar Vol Current 12 Mths]]&lt;#REF!+1,"DOES NOT MEET $ CRITERIA"))</f>
        <v>#REF!</v>
      </c>
      <c r="AT814" s="78"/>
    </row>
    <row r="815" spans="1:46" ht="13.8" x14ac:dyDescent="0.3">
      <c r="A815" s="68" t="s">
        <v>4666</v>
      </c>
      <c r="B815" s="69">
        <v>5696</v>
      </c>
      <c r="C815" s="69">
        <v>259</v>
      </c>
      <c r="D815" s="69" t="s">
        <v>25</v>
      </c>
      <c r="E815" s="70" t="s">
        <v>6313</v>
      </c>
      <c r="F815" s="70"/>
      <c r="G815" s="71" t="s">
        <v>7966</v>
      </c>
      <c r="H815" s="69" t="s">
        <v>6315</v>
      </c>
      <c r="I815" s="68" t="s">
        <v>900</v>
      </c>
      <c r="J815" s="68" t="s">
        <v>240</v>
      </c>
      <c r="K815" s="68" t="s">
        <v>146</v>
      </c>
      <c r="L815" s="68" t="s">
        <v>146</v>
      </c>
      <c r="M815" s="68" t="s">
        <v>240</v>
      </c>
      <c r="N815" s="68" t="s">
        <v>241</v>
      </c>
      <c r="O815" s="68" t="s">
        <v>7967</v>
      </c>
      <c r="P815" s="72" t="s">
        <v>6357</v>
      </c>
      <c r="Q815" s="68" t="s">
        <v>397</v>
      </c>
      <c r="R815" s="68" t="s">
        <v>31</v>
      </c>
      <c r="S815" s="68">
        <v>2</v>
      </c>
      <c r="T815" s="68">
        <v>5</v>
      </c>
      <c r="U815" s="68">
        <v>-1.5</v>
      </c>
      <c r="V815" s="68">
        <v>12</v>
      </c>
      <c r="W815" s="68">
        <v>25</v>
      </c>
      <c r="X815" s="68">
        <v>-1.08</v>
      </c>
      <c r="Y815" s="68">
        <v>68</v>
      </c>
      <c r="Z815" s="68">
        <v>102.42</v>
      </c>
      <c r="AA815" s="68">
        <v>-0.51</v>
      </c>
      <c r="AB815" s="73">
        <v>61320.480000000003</v>
      </c>
      <c r="AC815" s="73">
        <v>84996.83</v>
      </c>
      <c r="AD815" s="73">
        <v>61320.480000000003</v>
      </c>
      <c r="AE815" s="73">
        <v>84996.83</v>
      </c>
      <c r="AF815" s="73"/>
      <c r="AG815" s="73">
        <f>IFERROR(VLOOKUP(J815,'Roll ups'!D:E,2,FALSE),0)</f>
        <v>5892527.0199999977</v>
      </c>
      <c r="AH815" s="74">
        <f>IF(Table2[[#This Row],[CATEGORY TTL LOOKUP]]=0,0,IF(Table2[[#This Row],[CATEGORY TTL LOOKUP]]&gt;0,SUM(AB815/AG815)))</f>
        <v>1.0406482616349551E-2</v>
      </c>
      <c r="AI815" s="74" t="str">
        <f>IFERROR(IF(AH815&lt;#REF!,"STRIKE",IF(AH815&gt;=#REF!,"GOOD")),"NO DATA")</f>
        <v>NO DATA</v>
      </c>
      <c r="AJ815" s="75">
        <f>IFERROR(VLOOKUP(K815,'Roll ups'!H:I,2,FALSE),0)</f>
        <v>69119979.479999974</v>
      </c>
      <c r="AK815" s="76">
        <f>IF(Table2[[#This Row],[PRICE TIER LOOKUP]]=0,0,IF(Table2[[#This Row],[PRICE TIER LOOKUP]]&gt;0,SUM(AB815/AJ815)))</f>
        <v>8.8715998559784335E-4</v>
      </c>
      <c r="AL815" s="74" t="e">
        <f>IF(AK815&lt;#REF!,"STRIKE",IF(AK815&gt;=#REF!,"GOOD"))</f>
        <v>#REF!</v>
      </c>
      <c r="AM815" s="75">
        <f>VLOOKUP(H815,'Roll ups'!A:B,2,FALSE)</f>
        <v>325145452.83999985</v>
      </c>
      <c r="AN815" s="77">
        <f t="shared" si="26"/>
        <v>1.8859399528547326E-4</v>
      </c>
      <c r="AO815" s="74" t="str">
        <f>IFERROR(VLOOKUP(Table2[[#This Row],[Product Name]],'Roll ups'!L:P,5,FALSE),"GOOD")</f>
        <v>GOOD</v>
      </c>
      <c r="AP815" s="74">
        <f>Table2[[#This Row],[Retail Dollar Vol Current 12 Mths]]/Table2[[#This Row],[SHELF SALES  LOOKUP]]</f>
        <v>1.8859399528547326E-4</v>
      </c>
      <c r="AQ815" s="69">
        <f t="shared" si="27"/>
        <v>0</v>
      </c>
      <c r="AR81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815" s="69" t="e">
        <f>IF(Table2[[#This Row],[Shelf Dollar Vol Current 12 Mths]]&gt;#REF!,"MEETS $ CRITERIA",IF(Table2[[#This Row],[Shelf Dollar Vol Current 12 Mths]]&lt;#REF!+1,"DOES NOT MEET $ CRITERIA"))</f>
        <v>#REF!</v>
      </c>
      <c r="AT815" s="78"/>
    </row>
    <row r="816" spans="1:46" ht="13.8" x14ac:dyDescent="0.3">
      <c r="A816" s="68" t="s">
        <v>3687</v>
      </c>
      <c r="B816" s="69">
        <v>6105</v>
      </c>
      <c r="C816" s="69">
        <v>183</v>
      </c>
      <c r="D816" s="69" t="s">
        <v>25</v>
      </c>
      <c r="E816" s="70" t="s">
        <v>6313</v>
      </c>
      <c r="F816" s="70"/>
      <c r="G816" s="71" t="s">
        <v>7968</v>
      </c>
      <c r="H816" s="69" t="s">
        <v>6315</v>
      </c>
      <c r="I816" s="68" t="s">
        <v>900</v>
      </c>
      <c r="J816" s="68" t="s">
        <v>240</v>
      </c>
      <c r="K816" s="68" t="s">
        <v>132</v>
      </c>
      <c r="L816" s="68" t="s">
        <v>132</v>
      </c>
      <c r="M816" s="68" t="s">
        <v>240</v>
      </c>
      <c r="N816" s="68" t="s">
        <v>241</v>
      </c>
      <c r="O816" s="68" t="s">
        <v>7969</v>
      </c>
      <c r="P816" s="72" t="s">
        <v>6357</v>
      </c>
      <c r="Q816" s="68" t="s">
        <v>401</v>
      </c>
      <c r="R816" s="68" t="s">
        <v>31</v>
      </c>
      <c r="S816" s="68">
        <v>9</v>
      </c>
      <c r="T816" s="68">
        <v>4.5</v>
      </c>
      <c r="U816" s="68">
        <v>0.5</v>
      </c>
      <c r="V816" s="68">
        <v>15.5</v>
      </c>
      <c r="W816" s="68">
        <v>15</v>
      </c>
      <c r="X816" s="68">
        <v>0.03</v>
      </c>
      <c r="Y816" s="68">
        <v>70</v>
      </c>
      <c r="Z816" s="68">
        <v>64.83</v>
      </c>
      <c r="AA816" s="68">
        <v>7.0000000000000007E-2</v>
      </c>
      <c r="AB816" s="73">
        <v>22011.24</v>
      </c>
      <c r="AC816" s="73">
        <v>25839.279999999999</v>
      </c>
      <c r="AD816" s="73">
        <v>22612.799999999999</v>
      </c>
      <c r="AE816" s="73">
        <v>25839.279999999999</v>
      </c>
      <c r="AF816" s="73"/>
      <c r="AG816" s="73">
        <f>IFERROR(VLOOKUP(J816,'Roll ups'!D:E,2,FALSE),0)</f>
        <v>5892527.0199999977</v>
      </c>
      <c r="AH816" s="74">
        <f>IF(Table2[[#This Row],[CATEGORY TTL LOOKUP]]=0,0,IF(Table2[[#This Row],[CATEGORY TTL LOOKUP]]&gt;0,SUM(AB816/AG816)))</f>
        <v>3.7354499903506613E-3</v>
      </c>
      <c r="AI816" s="74" t="str">
        <f>IFERROR(IF(AH816&lt;#REF!,"STRIKE",IF(AH816&gt;=#REF!,"GOOD")),"NO DATA")</f>
        <v>NO DATA</v>
      </c>
      <c r="AJ816" s="75">
        <f>IFERROR(VLOOKUP(K816,'Roll ups'!H:I,2,FALSE),0)</f>
        <v>126094742.97999983</v>
      </c>
      <c r="AK816" s="76">
        <f>IF(Table2[[#This Row],[PRICE TIER LOOKUP]]=0,0,IF(Table2[[#This Row],[PRICE TIER LOOKUP]]&gt;0,SUM(AB816/AJ816)))</f>
        <v>1.7456112348388113E-4</v>
      </c>
      <c r="AL816" s="74" t="e">
        <f>IF(AK816&lt;#REF!,"STRIKE",IF(AK816&gt;=#REF!,"GOOD"))</f>
        <v>#REF!</v>
      </c>
      <c r="AM816" s="75">
        <f>VLOOKUP(H816,'Roll ups'!A:B,2,FALSE)</f>
        <v>325145452.83999985</v>
      </c>
      <c r="AN816" s="77">
        <f t="shared" si="26"/>
        <v>6.7696594886201494E-5</v>
      </c>
      <c r="AO816" s="74" t="str">
        <f>IFERROR(VLOOKUP(Table2[[#This Row],[Product Name]],'Roll ups'!L:P,5,FALSE),"GOOD")</f>
        <v>GOOD</v>
      </c>
      <c r="AP816" s="74">
        <f>Table2[[#This Row],[Retail Dollar Vol Current 12 Mths]]/Table2[[#This Row],[SHELF SALES  LOOKUP]]</f>
        <v>6.9546720713721573E-5</v>
      </c>
      <c r="AQ816" s="69">
        <f t="shared" si="27"/>
        <v>0</v>
      </c>
      <c r="AR81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816" s="69" t="e">
        <f>IF(Table2[[#This Row],[Shelf Dollar Vol Current 12 Mths]]&gt;#REF!,"MEETS $ CRITERIA",IF(Table2[[#This Row],[Shelf Dollar Vol Current 12 Mths]]&lt;#REF!+1,"DOES NOT MEET $ CRITERIA"))</f>
        <v>#REF!</v>
      </c>
      <c r="AT816" s="78"/>
    </row>
    <row r="817" spans="1:46" ht="13.8" x14ac:dyDescent="0.3">
      <c r="A817" s="68" t="s">
        <v>7970</v>
      </c>
      <c r="B817" s="69">
        <v>6107</v>
      </c>
      <c r="C817" s="69">
        <v>121</v>
      </c>
      <c r="D817" s="69" t="s">
        <v>25</v>
      </c>
      <c r="E817" s="70" t="s">
        <v>6313</v>
      </c>
      <c r="F817" s="70"/>
      <c r="G817" s="71" t="s">
        <v>7971</v>
      </c>
      <c r="H817" s="69" t="s">
        <v>6315</v>
      </c>
      <c r="I817" s="68" t="s">
        <v>900</v>
      </c>
      <c r="J817" s="68" t="s">
        <v>240</v>
      </c>
      <c r="K817" s="68" t="s">
        <v>89</v>
      </c>
      <c r="L817" s="68" t="s">
        <v>89</v>
      </c>
      <c r="M817" s="68" t="s">
        <v>240</v>
      </c>
      <c r="N817" s="68" t="s">
        <v>712</v>
      </c>
      <c r="O817" s="68" t="s">
        <v>7972</v>
      </c>
      <c r="P817" s="72" t="s">
        <v>6357</v>
      </c>
      <c r="Q817" s="68" t="s">
        <v>397</v>
      </c>
      <c r="R817" s="68" t="s">
        <v>31</v>
      </c>
      <c r="S817" s="68">
        <v>28</v>
      </c>
      <c r="T817" s="68"/>
      <c r="U817" s="68">
        <v>1</v>
      </c>
      <c r="V817" s="68">
        <v>171.71</v>
      </c>
      <c r="W817" s="68"/>
      <c r="X817" s="68">
        <v>1</v>
      </c>
      <c r="Y817" s="68">
        <v>430.74</v>
      </c>
      <c r="Z817" s="68"/>
      <c r="AA817" s="68">
        <v>1</v>
      </c>
      <c r="AB817" s="73">
        <v>81083.679999999993</v>
      </c>
      <c r="AC817" s="73"/>
      <c r="AD817" s="73">
        <v>83018.2</v>
      </c>
      <c r="AE817" s="73"/>
      <c r="AF817" s="73"/>
      <c r="AG817" s="73">
        <f>IFERROR(VLOOKUP(J817,'Roll ups'!D:E,2,FALSE),0)</f>
        <v>5892527.0199999977</v>
      </c>
      <c r="AH817" s="74">
        <f>IF(Table2[[#This Row],[CATEGORY TTL LOOKUP]]=0,0,IF(Table2[[#This Row],[CATEGORY TTL LOOKUP]]&gt;0,SUM(AB817/AG817)))</f>
        <v>1.3760425658599699E-2</v>
      </c>
      <c r="AI817" s="74" t="str">
        <f>IFERROR(IF(AH817&lt;#REF!,"STRIKE",IF(AH817&gt;=#REF!,"GOOD")),"NO DATA")</f>
        <v>NO DATA</v>
      </c>
      <c r="AJ817" s="75">
        <f>IFERROR(VLOOKUP(K817,'Roll ups'!H:I,2,FALSE),0)</f>
        <v>75793138.070000067</v>
      </c>
      <c r="AK817" s="76">
        <f>IF(Table2[[#This Row],[PRICE TIER LOOKUP]]=0,0,IF(Table2[[#This Row],[PRICE TIER LOOKUP]]&gt;0,SUM(AB817/AJ817)))</f>
        <v>1.0698023866634702E-3</v>
      </c>
      <c r="AL817" s="74" t="e">
        <f>IF(AK817&lt;#REF!,"STRIKE",IF(AK817&gt;=#REF!,"GOOD"))</f>
        <v>#REF!</v>
      </c>
      <c r="AM817" s="75">
        <f>VLOOKUP(H817,'Roll ups'!A:B,2,FALSE)</f>
        <v>325145452.83999985</v>
      </c>
      <c r="AN817" s="77">
        <f t="shared" si="26"/>
        <v>2.4937663833761285E-4</v>
      </c>
      <c r="AO817" s="74" t="str">
        <f>IFERROR(VLOOKUP(Table2[[#This Row],[Product Name]],'Roll ups'!L:P,5,FALSE),"GOOD")</f>
        <v>GOOD</v>
      </c>
      <c r="AP817" s="74">
        <f>Table2[[#This Row],[Retail Dollar Vol Current 12 Mths]]/Table2[[#This Row],[SHELF SALES  LOOKUP]]</f>
        <v>2.5532634479391673E-4</v>
      </c>
      <c r="AQ817" s="69">
        <f t="shared" si="27"/>
        <v>0</v>
      </c>
      <c r="AR817" s="69" t="str">
        <f>IF(Table2[[#This Row],[Shelf Dollar Vol Last 12 Mths]]="","NO SALES LY",IF(Table2[[#This Row],[Shelf Dollar Vol Last 12 Mths]]&gt;0,IF(Table2[[#This Row],[COUNT OF STRIKES]]=0,"GOOD",IF(Table2[[#This Row],[COUNT OF STRIKES]]=1,"FAIR",IF(Table2[[#This Row],[COUNT OF STRIKES]]=2,"BUBBLE",IF(Table2[[#This Row],[COUNT OF STRIKES]]=3,"AT RISK"))))))</f>
        <v>NO SALES LY</v>
      </c>
      <c r="AS817" s="69" t="e">
        <f>IF(Table2[[#This Row],[Shelf Dollar Vol Current 12 Mths]]&gt;#REF!,"MEETS $ CRITERIA",IF(Table2[[#This Row],[Shelf Dollar Vol Current 12 Mths]]&lt;#REF!+1,"DOES NOT MEET $ CRITERIA"))</f>
        <v>#REF!</v>
      </c>
      <c r="AT817" s="78"/>
    </row>
    <row r="818" spans="1:46" ht="13.8" x14ac:dyDescent="0.3">
      <c r="A818" s="68" t="s">
        <v>2816</v>
      </c>
      <c r="B818" s="69">
        <v>6316</v>
      </c>
      <c r="C818" s="69">
        <v>120</v>
      </c>
      <c r="D818" s="69" t="s">
        <v>25</v>
      </c>
      <c r="E818" s="70" t="s">
        <v>6313</v>
      </c>
      <c r="F818" s="70"/>
      <c r="G818" s="71" t="s">
        <v>7973</v>
      </c>
      <c r="H818" s="69" t="s">
        <v>6315</v>
      </c>
      <c r="I818" s="68" t="s">
        <v>900</v>
      </c>
      <c r="J818" s="68" t="s">
        <v>240</v>
      </c>
      <c r="K818" s="68" t="s">
        <v>132</v>
      </c>
      <c r="L818" s="68" t="s">
        <v>132</v>
      </c>
      <c r="M818" s="68" t="s">
        <v>240</v>
      </c>
      <c r="N818" s="68" t="s">
        <v>241</v>
      </c>
      <c r="O818" s="68" t="s">
        <v>7974</v>
      </c>
      <c r="P818" s="72" t="s">
        <v>6357</v>
      </c>
      <c r="Q818" s="68" t="s">
        <v>938</v>
      </c>
      <c r="R818" s="68" t="s">
        <v>31</v>
      </c>
      <c r="S818" s="68">
        <v>3</v>
      </c>
      <c r="T818" s="68">
        <v>4.5</v>
      </c>
      <c r="U818" s="68">
        <v>-0.5</v>
      </c>
      <c r="V818" s="68">
        <v>8</v>
      </c>
      <c r="W818" s="68">
        <v>9.5</v>
      </c>
      <c r="X818" s="68">
        <v>-0.19</v>
      </c>
      <c r="Y818" s="68">
        <v>43</v>
      </c>
      <c r="Z818" s="68">
        <v>50.5</v>
      </c>
      <c r="AA818" s="68">
        <v>-0.17</v>
      </c>
      <c r="AB818" s="73">
        <v>15012</v>
      </c>
      <c r="AC818" s="73">
        <v>17676</v>
      </c>
      <c r="AD818" s="73">
        <v>15480</v>
      </c>
      <c r="AE818" s="73">
        <v>18180</v>
      </c>
      <c r="AF818" s="73"/>
      <c r="AG818" s="73">
        <f>IFERROR(VLOOKUP(J818,'Roll ups'!D:E,2,FALSE),0)</f>
        <v>5892527.0199999977</v>
      </c>
      <c r="AH818" s="74">
        <f>IF(Table2[[#This Row],[CATEGORY TTL LOOKUP]]=0,0,IF(Table2[[#This Row],[CATEGORY TTL LOOKUP]]&gt;0,SUM(AB818/AG818)))</f>
        <v>2.5476336296884738E-3</v>
      </c>
      <c r="AI818" s="74" t="str">
        <f>IFERROR(IF(AH818&lt;#REF!,"STRIKE",IF(AH818&gt;=#REF!,"GOOD")),"NO DATA")</f>
        <v>NO DATA</v>
      </c>
      <c r="AJ818" s="75">
        <f>IFERROR(VLOOKUP(K818,'Roll ups'!H:I,2,FALSE),0)</f>
        <v>126094742.97999983</v>
      </c>
      <c r="AK818" s="76">
        <f>IF(Table2[[#This Row],[PRICE TIER LOOKUP]]=0,0,IF(Table2[[#This Row],[PRICE TIER LOOKUP]]&gt;0,SUM(AB818/AJ818)))</f>
        <v>1.1905333755572259E-4</v>
      </c>
      <c r="AL818" s="74" t="e">
        <f>IF(AK818&lt;#REF!,"STRIKE",IF(AK818&gt;=#REF!,"GOOD"))</f>
        <v>#REF!</v>
      </c>
      <c r="AM818" s="75">
        <f>VLOOKUP(H818,'Roll ups'!A:B,2,FALSE)</f>
        <v>325145452.83999985</v>
      </c>
      <c r="AN818" s="77">
        <f t="shared" si="26"/>
        <v>4.6170105929136963E-5</v>
      </c>
      <c r="AO818" s="74" t="str">
        <f>IFERROR(VLOOKUP(Table2[[#This Row],[Product Name]],'Roll ups'!L:P,5,FALSE),"GOOD")</f>
        <v>GOOD</v>
      </c>
      <c r="AP818" s="74">
        <f>Table2[[#This Row],[Retail Dollar Vol Current 12 Mths]]/Table2[[#This Row],[SHELF SALES  LOOKUP]]</f>
        <v>4.7609461749469767E-5</v>
      </c>
      <c r="AQ818" s="69">
        <f t="shared" si="27"/>
        <v>0</v>
      </c>
      <c r="AR81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818" s="69" t="e">
        <f>IF(Table2[[#This Row],[Shelf Dollar Vol Current 12 Mths]]&gt;#REF!,"MEETS $ CRITERIA",IF(Table2[[#This Row],[Shelf Dollar Vol Current 12 Mths]]&lt;#REF!+1,"DOES NOT MEET $ CRITERIA"))</f>
        <v>#REF!</v>
      </c>
      <c r="AT818" s="78"/>
    </row>
    <row r="819" spans="1:46" ht="13.8" x14ac:dyDescent="0.3">
      <c r="A819" s="68" t="s">
        <v>5337</v>
      </c>
      <c r="B819" s="69">
        <v>6998</v>
      </c>
      <c r="C819" s="69">
        <v>243</v>
      </c>
      <c r="D819" s="69" t="s">
        <v>25</v>
      </c>
      <c r="E819" s="70" t="s">
        <v>6313</v>
      </c>
      <c r="F819" s="70"/>
      <c r="G819" s="71" t="s">
        <v>7975</v>
      </c>
      <c r="H819" s="69" t="s">
        <v>6315</v>
      </c>
      <c r="I819" s="68" t="s">
        <v>900</v>
      </c>
      <c r="J819" s="68" t="s">
        <v>240</v>
      </c>
      <c r="K819" s="68" t="s">
        <v>104</v>
      </c>
      <c r="L819" s="68" t="s">
        <v>104</v>
      </c>
      <c r="M819" s="68" t="s">
        <v>240</v>
      </c>
      <c r="N819" s="68" t="s">
        <v>712</v>
      </c>
      <c r="O819" s="68" t="s">
        <v>7976</v>
      </c>
      <c r="P819" s="72" t="s">
        <v>6357</v>
      </c>
      <c r="Q819" s="68" t="s">
        <v>37</v>
      </c>
      <c r="R819" s="68" t="s">
        <v>60</v>
      </c>
      <c r="S819" s="68">
        <v>63</v>
      </c>
      <c r="T819" s="68">
        <v>46.87</v>
      </c>
      <c r="U819" s="68">
        <v>0.26</v>
      </c>
      <c r="V819" s="68">
        <v>193.88</v>
      </c>
      <c r="W819" s="68">
        <v>141.38</v>
      </c>
      <c r="X819" s="68">
        <v>0.27</v>
      </c>
      <c r="Y819" s="68">
        <v>697.52</v>
      </c>
      <c r="Z819" s="68">
        <v>725.91</v>
      </c>
      <c r="AA819" s="68">
        <v>-0.04</v>
      </c>
      <c r="AB819" s="73">
        <v>72206.31</v>
      </c>
      <c r="AC819" s="73">
        <v>74492.61</v>
      </c>
      <c r="AD819" s="73">
        <v>72206.31</v>
      </c>
      <c r="AE819" s="73">
        <v>74492.61</v>
      </c>
      <c r="AF819" s="73"/>
      <c r="AG819" s="73">
        <f>IFERROR(VLOOKUP(J819,'Roll ups'!D:E,2,FALSE),0)</f>
        <v>5892527.0199999977</v>
      </c>
      <c r="AH819" s="74">
        <f>IF(Table2[[#This Row],[CATEGORY TTL LOOKUP]]=0,0,IF(Table2[[#This Row],[CATEGORY TTL LOOKUP]]&gt;0,SUM(AB819/AG819)))</f>
        <v>1.2253878472669273E-2</v>
      </c>
      <c r="AI819" s="74" t="str">
        <f>IFERROR(IF(AH819&lt;#REF!,"STRIKE",IF(AH819&gt;=#REF!,"GOOD")),"NO DATA")</f>
        <v>NO DATA</v>
      </c>
      <c r="AJ819" s="75">
        <f>IFERROR(VLOOKUP(K819,'Roll ups'!H:I,2,FALSE),0)</f>
        <v>34230392.709999993</v>
      </c>
      <c r="AK819" s="76">
        <f>IF(Table2[[#This Row],[PRICE TIER LOOKUP]]=0,0,IF(Table2[[#This Row],[PRICE TIER LOOKUP]]&gt;0,SUM(AB819/AJ819)))</f>
        <v>2.1094210227657075E-3</v>
      </c>
      <c r="AL819" s="74" t="e">
        <f>IF(AK819&lt;#REF!,"STRIKE",IF(AK819&gt;=#REF!,"GOOD"))</f>
        <v>#REF!</v>
      </c>
      <c r="AM819" s="75">
        <f>VLOOKUP(H819,'Roll ups'!A:B,2,FALSE)</f>
        <v>325145452.83999985</v>
      </c>
      <c r="AN819" s="77">
        <f t="shared" si="26"/>
        <v>2.2207387299840803E-4</v>
      </c>
      <c r="AO819" s="74" t="str">
        <f>IFERROR(VLOOKUP(Table2[[#This Row],[Product Name]],'Roll ups'!L:P,5,FALSE),"GOOD")</f>
        <v>GOOD</v>
      </c>
      <c r="AP819" s="74">
        <f>Table2[[#This Row],[Retail Dollar Vol Current 12 Mths]]/Table2[[#This Row],[SHELF SALES  LOOKUP]]</f>
        <v>2.2207387299840803E-4</v>
      </c>
      <c r="AQ819" s="69">
        <f t="shared" si="27"/>
        <v>0</v>
      </c>
      <c r="AR81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819" s="69" t="e">
        <f>IF(Table2[[#This Row],[Shelf Dollar Vol Current 12 Mths]]&gt;#REF!,"MEETS $ CRITERIA",IF(Table2[[#This Row],[Shelf Dollar Vol Current 12 Mths]]&lt;#REF!+1,"DOES NOT MEET $ CRITERIA"))</f>
        <v>#REF!</v>
      </c>
      <c r="AT819" s="78"/>
    </row>
    <row r="820" spans="1:46" ht="13.8" x14ac:dyDescent="0.3">
      <c r="A820" s="68" t="s">
        <v>5376</v>
      </c>
      <c r="B820" s="69">
        <v>7208</v>
      </c>
      <c r="C820" s="69">
        <v>187</v>
      </c>
      <c r="D820" s="69" t="s">
        <v>25</v>
      </c>
      <c r="E820" s="70" t="s">
        <v>6313</v>
      </c>
      <c r="F820" s="70"/>
      <c r="G820" s="71" t="s">
        <v>7977</v>
      </c>
      <c r="H820" s="69" t="s">
        <v>6315</v>
      </c>
      <c r="I820" s="68" t="s">
        <v>900</v>
      </c>
      <c r="J820" s="68" t="s">
        <v>240</v>
      </c>
      <c r="K820" s="68" t="s">
        <v>104</v>
      </c>
      <c r="L820" s="68" t="s">
        <v>104</v>
      </c>
      <c r="M820" s="68" t="s">
        <v>240</v>
      </c>
      <c r="N820" s="68" t="s">
        <v>712</v>
      </c>
      <c r="O820" s="68" t="s">
        <v>7978</v>
      </c>
      <c r="P820" s="72" t="s">
        <v>6357</v>
      </c>
      <c r="Q820" s="68" t="s">
        <v>397</v>
      </c>
      <c r="R820" s="68" t="s">
        <v>31</v>
      </c>
      <c r="S820" s="68">
        <v>56</v>
      </c>
      <c r="T820" s="68">
        <v>80.12</v>
      </c>
      <c r="U820" s="68">
        <v>-0.43</v>
      </c>
      <c r="V820" s="68">
        <v>183.38</v>
      </c>
      <c r="W820" s="68">
        <v>213.31</v>
      </c>
      <c r="X820" s="68">
        <v>-0.16</v>
      </c>
      <c r="Y820" s="68">
        <v>711.14</v>
      </c>
      <c r="Z820" s="68">
        <v>780.54</v>
      </c>
      <c r="AA820" s="68">
        <v>-0.1</v>
      </c>
      <c r="AB820" s="73">
        <v>62863.83</v>
      </c>
      <c r="AC820" s="73">
        <v>68901.66</v>
      </c>
      <c r="AD820" s="73">
        <v>62863.83</v>
      </c>
      <c r="AE820" s="73">
        <v>68901.66</v>
      </c>
      <c r="AF820" s="73"/>
      <c r="AG820" s="73">
        <f>IFERROR(VLOOKUP(J820,'Roll ups'!D:E,2,FALSE),0)</f>
        <v>5892527.0199999977</v>
      </c>
      <c r="AH820" s="74">
        <f>IF(Table2[[#This Row],[CATEGORY TTL LOOKUP]]=0,0,IF(Table2[[#This Row],[CATEGORY TTL LOOKUP]]&gt;0,SUM(AB820/AG820)))</f>
        <v>1.0668399107315426E-2</v>
      </c>
      <c r="AI820" s="74" t="str">
        <f>IFERROR(IF(AH820&lt;#REF!,"STRIKE",IF(AH820&gt;=#REF!,"GOOD")),"NO DATA")</f>
        <v>NO DATA</v>
      </c>
      <c r="AJ820" s="75">
        <f>IFERROR(VLOOKUP(K820,'Roll ups'!H:I,2,FALSE),0)</f>
        <v>34230392.709999993</v>
      </c>
      <c r="AK820" s="76">
        <f>IF(Table2[[#This Row],[PRICE TIER LOOKUP]]=0,0,IF(Table2[[#This Row],[PRICE TIER LOOKUP]]&gt;0,SUM(AB820/AJ820)))</f>
        <v>1.836491638661075E-3</v>
      </c>
      <c r="AL820" s="74" t="e">
        <f>IF(AK820&lt;#REF!,"STRIKE",IF(AK820&gt;=#REF!,"GOOD"))</f>
        <v>#REF!</v>
      </c>
      <c r="AM820" s="75">
        <f>VLOOKUP(H820,'Roll ups'!A:B,2,FALSE)</f>
        <v>325145452.83999985</v>
      </c>
      <c r="AN820" s="77">
        <f t="shared" si="26"/>
        <v>1.9334064016861564E-4</v>
      </c>
      <c r="AO820" s="74" t="str">
        <f>IFERROR(VLOOKUP(Table2[[#This Row],[Product Name]],'Roll ups'!L:P,5,FALSE),"GOOD")</f>
        <v>GOOD</v>
      </c>
      <c r="AP820" s="74">
        <f>Table2[[#This Row],[Retail Dollar Vol Current 12 Mths]]/Table2[[#This Row],[SHELF SALES  LOOKUP]]</f>
        <v>1.9334064016861564E-4</v>
      </c>
      <c r="AQ820" s="69">
        <f t="shared" si="27"/>
        <v>0</v>
      </c>
      <c r="AR82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820" s="69" t="e">
        <f>IF(Table2[[#This Row],[Shelf Dollar Vol Current 12 Mths]]&gt;#REF!,"MEETS $ CRITERIA",IF(Table2[[#This Row],[Shelf Dollar Vol Current 12 Mths]]&lt;#REF!+1,"DOES NOT MEET $ CRITERIA"))</f>
        <v>#REF!</v>
      </c>
      <c r="AT820" s="78"/>
    </row>
    <row r="821" spans="1:46" ht="13.8" x14ac:dyDescent="0.3">
      <c r="A821" s="68" t="s">
        <v>5941</v>
      </c>
      <c r="B821" s="69">
        <v>8047</v>
      </c>
      <c r="C821" s="69">
        <v>141</v>
      </c>
      <c r="D821" s="69" t="s">
        <v>25</v>
      </c>
      <c r="E821" s="70" t="s">
        <v>6313</v>
      </c>
      <c r="F821" s="70"/>
      <c r="G821" s="71" t="s">
        <v>7979</v>
      </c>
      <c r="H821" s="69" t="s">
        <v>6315</v>
      </c>
      <c r="I821" s="68" t="s">
        <v>900</v>
      </c>
      <c r="J821" s="68" t="s">
        <v>240</v>
      </c>
      <c r="K821" s="68" t="s">
        <v>104</v>
      </c>
      <c r="L821" s="68" t="s">
        <v>104</v>
      </c>
      <c r="M821" s="68" t="s">
        <v>240</v>
      </c>
      <c r="N821" s="68" t="s">
        <v>712</v>
      </c>
      <c r="O821" s="68" t="s">
        <v>7980</v>
      </c>
      <c r="P821" s="72" t="s">
        <v>6357</v>
      </c>
      <c r="Q821" s="68" t="s">
        <v>213</v>
      </c>
      <c r="R821" s="68" t="s">
        <v>6402</v>
      </c>
      <c r="S821" s="68">
        <v>16</v>
      </c>
      <c r="T821" s="68">
        <v>8</v>
      </c>
      <c r="U821" s="68">
        <v>0.49</v>
      </c>
      <c r="V821" s="68">
        <v>34.99</v>
      </c>
      <c r="W821" s="68">
        <v>41.44</v>
      </c>
      <c r="X821" s="68">
        <v>-0.18</v>
      </c>
      <c r="Y821" s="68">
        <v>143.09</v>
      </c>
      <c r="Z821" s="68">
        <v>157.41999999999999</v>
      </c>
      <c r="AA821" s="68">
        <v>-0.1</v>
      </c>
      <c r="AB821" s="73">
        <v>12442.08</v>
      </c>
      <c r="AC821" s="73">
        <v>13756.81</v>
      </c>
      <c r="AD821" s="73">
        <v>12442.08</v>
      </c>
      <c r="AE821" s="73">
        <v>13865.31</v>
      </c>
      <c r="AF821" s="73"/>
      <c r="AG821" s="73">
        <f>IFERROR(VLOOKUP(J821,'Roll ups'!D:E,2,FALSE),0)</f>
        <v>5892527.0199999977</v>
      </c>
      <c r="AH821" s="74">
        <f>IF(Table2[[#This Row],[CATEGORY TTL LOOKUP]]=0,0,IF(Table2[[#This Row],[CATEGORY TTL LOOKUP]]&gt;0,SUM(AB821/AG821)))</f>
        <v>2.1115015608362889E-3</v>
      </c>
      <c r="AI821" s="74" t="str">
        <f>IFERROR(IF(AH821&lt;#REF!,"STRIKE",IF(AH821&gt;=#REF!,"GOOD")),"NO DATA")</f>
        <v>NO DATA</v>
      </c>
      <c r="AJ821" s="75">
        <f>IFERROR(VLOOKUP(K821,'Roll ups'!H:I,2,FALSE),0)</f>
        <v>34230392.709999993</v>
      </c>
      <c r="AK821" s="76">
        <f>IF(Table2[[#This Row],[PRICE TIER LOOKUP]]=0,0,IF(Table2[[#This Row],[PRICE TIER LOOKUP]]&gt;0,SUM(AB821/AJ821)))</f>
        <v>3.6348049247957352E-4</v>
      </c>
      <c r="AL821" s="74" t="e">
        <f>IF(AK821&lt;#REF!,"STRIKE",IF(AK821&gt;=#REF!,"GOOD"))</f>
        <v>#REF!</v>
      </c>
      <c r="AM821" s="75">
        <f>VLOOKUP(H821,'Roll ups'!A:B,2,FALSE)</f>
        <v>325145452.83999985</v>
      </c>
      <c r="AN821" s="77">
        <f t="shared" si="26"/>
        <v>3.8266197147535069E-5</v>
      </c>
      <c r="AO821" s="74" t="str">
        <f>IFERROR(VLOOKUP(Table2[[#This Row],[Product Name]],'Roll ups'!L:P,5,FALSE),"GOOD")</f>
        <v>GOOD</v>
      </c>
      <c r="AP821" s="74">
        <f>Table2[[#This Row],[Retail Dollar Vol Current 12 Mths]]/Table2[[#This Row],[SHELF SALES  LOOKUP]]</f>
        <v>3.8266197147535069E-5</v>
      </c>
      <c r="AQ821" s="69">
        <f t="shared" si="27"/>
        <v>0</v>
      </c>
      <c r="AR82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821" s="69" t="e">
        <f>IF(Table2[[#This Row],[Shelf Dollar Vol Current 12 Mths]]&gt;#REF!,"MEETS $ CRITERIA",IF(Table2[[#This Row],[Shelf Dollar Vol Current 12 Mths]]&lt;#REF!+1,"DOES NOT MEET $ CRITERIA"))</f>
        <v>#REF!</v>
      </c>
      <c r="AT821" s="78"/>
    </row>
    <row r="822" spans="1:46" ht="13.8" x14ac:dyDescent="0.3">
      <c r="A822" s="68" t="s">
        <v>5599</v>
      </c>
      <c r="B822" s="69">
        <v>8048</v>
      </c>
      <c r="C822" s="69">
        <v>147</v>
      </c>
      <c r="D822" s="69" t="s">
        <v>25</v>
      </c>
      <c r="E822" s="70" t="s">
        <v>6313</v>
      </c>
      <c r="F822" s="70"/>
      <c r="G822" s="71" t="s">
        <v>7981</v>
      </c>
      <c r="H822" s="69" t="s">
        <v>6315</v>
      </c>
      <c r="I822" s="68" t="s">
        <v>900</v>
      </c>
      <c r="J822" s="68" t="s">
        <v>240</v>
      </c>
      <c r="K822" s="68" t="s">
        <v>104</v>
      </c>
      <c r="L822" s="68" t="s">
        <v>104</v>
      </c>
      <c r="M822" s="68" t="s">
        <v>240</v>
      </c>
      <c r="N822" s="68" t="s">
        <v>712</v>
      </c>
      <c r="O822" s="68" t="s">
        <v>7982</v>
      </c>
      <c r="P822" s="72" t="s">
        <v>6357</v>
      </c>
      <c r="Q822" s="68" t="s">
        <v>213</v>
      </c>
      <c r="R822" s="68" t="s">
        <v>6402</v>
      </c>
      <c r="S822" s="68">
        <v>29</v>
      </c>
      <c r="T822" s="68">
        <v>33.840000000000003</v>
      </c>
      <c r="U822" s="68">
        <v>-0.16</v>
      </c>
      <c r="V822" s="68">
        <v>93.34</v>
      </c>
      <c r="W822" s="68">
        <v>96.65</v>
      </c>
      <c r="X822" s="68">
        <v>-0.04</v>
      </c>
      <c r="Y822" s="68">
        <v>391.44</v>
      </c>
      <c r="Z822" s="68">
        <v>391.45</v>
      </c>
      <c r="AA822" s="68">
        <v>0</v>
      </c>
      <c r="AB822" s="73">
        <v>35589.839999999997</v>
      </c>
      <c r="AC822" s="73">
        <v>35497.14</v>
      </c>
      <c r="AD822" s="73">
        <v>35589.839999999997</v>
      </c>
      <c r="AE822" s="73">
        <v>35497.14</v>
      </c>
      <c r="AF822" s="73"/>
      <c r="AG822" s="73">
        <f>IFERROR(VLOOKUP(J822,'Roll ups'!D:E,2,FALSE),0)</f>
        <v>5892527.0199999977</v>
      </c>
      <c r="AH822" s="74">
        <f>IF(Table2[[#This Row],[CATEGORY TTL LOOKUP]]=0,0,IF(Table2[[#This Row],[CATEGORY TTL LOOKUP]]&gt;0,SUM(AB822/AG822)))</f>
        <v>6.0398263561971767E-3</v>
      </c>
      <c r="AI822" s="74" t="str">
        <f>IFERROR(IF(AH822&lt;#REF!,"STRIKE",IF(AH822&gt;=#REF!,"GOOD")),"NO DATA")</f>
        <v>NO DATA</v>
      </c>
      <c r="AJ822" s="75">
        <f>IFERROR(VLOOKUP(K822,'Roll ups'!H:I,2,FALSE),0)</f>
        <v>34230392.709999993</v>
      </c>
      <c r="AK822" s="76">
        <f>IF(Table2[[#This Row],[PRICE TIER LOOKUP]]=0,0,IF(Table2[[#This Row],[PRICE TIER LOOKUP]]&gt;0,SUM(AB822/AJ822)))</f>
        <v>1.0397146273347562E-3</v>
      </c>
      <c r="AL822" s="74" t="e">
        <f>IF(AK822&lt;#REF!,"STRIKE",IF(AK822&gt;=#REF!,"GOOD"))</f>
        <v>#REF!</v>
      </c>
      <c r="AM822" s="75">
        <f>VLOOKUP(H822,'Roll ups'!A:B,2,FALSE)</f>
        <v>325145452.83999985</v>
      </c>
      <c r="AN822" s="77">
        <f t="shared" si="26"/>
        <v>1.0945821228357552E-4</v>
      </c>
      <c r="AO822" s="74" t="str">
        <f>IFERROR(VLOOKUP(Table2[[#This Row],[Product Name]],'Roll ups'!L:P,5,FALSE),"GOOD")</f>
        <v>GOOD</v>
      </c>
      <c r="AP822" s="74">
        <f>Table2[[#This Row],[Retail Dollar Vol Current 12 Mths]]/Table2[[#This Row],[SHELF SALES  LOOKUP]]</f>
        <v>1.0945821228357552E-4</v>
      </c>
      <c r="AQ822" s="69">
        <f t="shared" si="27"/>
        <v>0</v>
      </c>
      <c r="AR82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822" s="69" t="e">
        <f>IF(Table2[[#This Row],[Shelf Dollar Vol Current 12 Mths]]&gt;#REF!,"MEETS $ CRITERIA",IF(Table2[[#This Row],[Shelf Dollar Vol Current 12 Mths]]&lt;#REF!+1,"DOES NOT MEET $ CRITERIA"))</f>
        <v>#REF!</v>
      </c>
      <c r="AT822" s="78"/>
    </row>
    <row r="823" spans="1:46" ht="13.8" x14ac:dyDescent="0.3">
      <c r="A823" s="68" t="s">
        <v>5626</v>
      </c>
      <c r="B823" s="69">
        <v>8208</v>
      </c>
      <c r="C823" s="69">
        <v>109</v>
      </c>
      <c r="D823" s="69" t="s">
        <v>25</v>
      </c>
      <c r="E823" s="70" t="s">
        <v>6313</v>
      </c>
      <c r="F823" s="70"/>
      <c r="G823" s="71" t="s">
        <v>7983</v>
      </c>
      <c r="H823" s="69" t="s">
        <v>6315</v>
      </c>
      <c r="I823" s="68" t="s">
        <v>900</v>
      </c>
      <c r="J823" s="68" t="s">
        <v>240</v>
      </c>
      <c r="K823" s="68" t="s">
        <v>104</v>
      </c>
      <c r="L823" s="68" t="s">
        <v>104</v>
      </c>
      <c r="M823" s="68" t="s">
        <v>240</v>
      </c>
      <c r="N823" s="68" t="s">
        <v>712</v>
      </c>
      <c r="O823" s="68" t="s">
        <v>7984</v>
      </c>
      <c r="P823" s="72" t="s">
        <v>6357</v>
      </c>
      <c r="Q823" s="68" t="s">
        <v>213</v>
      </c>
      <c r="R823" s="68" t="s">
        <v>6402</v>
      </c>
      <c r="S823" s="68">
        <v>35</v>
      </c>
      <c r="T823" s="68">
        <v>29.17</v>
      </c>
      <c r="U823" s="68">
        <v>0.18</v>
      </c>
      <c r="V823" s="68">
        <v>99.56</v>
      </c>
      <c r="W823" s="68">
        <v>93.34</v>
      </c>
      <c r="X823" s="68">
        <v>0.06</v>
      </c>
      <c r="Y823" s="68">
        <v>344.58</v>
      </c>
      <c r="Z823" s="68">
        <v>331.15</v>
      </c>
      <c r="AA823" s="68">
        <v>0.04</v>
      </c>
      <c r="AB823" s="73">
        <v>27253.360000000001</v>
      </c>
      <c r="AC823" s="73">
        <v>26167.34</v>
      </c>
      <c r="AD823" s="73">
        <v>27253.360000000001</v>
      </c>
      <c r="AE823" s="73">
        <v>26167.34</v>
      </c>
      <c r="AF823" s="73"/>
      <c r="AG823" s="73">
        <f>IFERROR(VLOOKUP(J823,'Roll ups'!D:E,2,FALSE),0)</f>
        <v>5892527.0199999977</v>
      </c>
      <c r="AH823" s="74">
        <f>IF(Table2[[#This Row],[CATEGORY TTL LOOKUP]]=0,0,IF(Table2[[#This Row],[CATEGORY TTL LOOKUP]]&gt;0,SUM(AB823/AG823)))</f>
        <v>4.6250717065019096E-3</v>
      </c>
      <c r="AI823" s="74" t="str">
        <f>IFERROR(IF(AH823&lt;#REF!,"STRIKE",IF(AH823&gt;=#REF!,"GOOD")),"NO DATA")</f>
        <v>NO DATA</v>
      </c>
      <c r="AJ823" s="75">
        <f>IFERROR(VLOOKUP(K823,'Roll ups'!H:I,2,FALSE),0)</f>
        <v>34230392.709999993</v>
      </c>
      <c r="AK823" s="76">
        <f>IF(Table2[[#This Row],[PRICE TIER LOOKUP]]=0,0,IF(Table2[[#This Row],[PRICE TIER LOOKUP]]&gt;0,SUM(AB823/AJ823)))</f>
        <v>7.9617433053983809E-4</v>
      </c>
      <c r="AL823" s="74" t="e">
        <f>IF(AK823&lt;#REF!,"STRIKE",IF(AK823&gt;=#REF!,"GOOD"))</f>
        <v>#REF!</v>
      </c>
      <c r="AM823" s="75">
        <f>VLOOKUP(H823,'Roll ups'!A:B,2,FALSE)</f>
        <v>325145452.83999985</v>
      </c>
      <c r="AN823" s="77">
        <f t="shared" si="26"/>
        <v>8.3818979358173744E-5</v>
      </c>
      <c r="AO823" s="74" t="str">
        <f>IFERROR(VLOOKUP(Table2[[#This Row],[Product Name]],'Roll ups'!L:P,5,FALSE),"GOOD")</f>
        <v>GOOD</v>
      </c>
      <c r="AP823" s="74">
        <f>Table2[[#This Row],[Retail Dollar Vol Current 12 Mths]]/Table2[[#This Row],[SHELF SALES  LOOKUP]]</f>
        <v>8.3818979358173744E-5</v>
      </c>
      <c r="AQ823" s="69">
        <f t="shared" si="27"/>
        <v>0</v>
      </c>
      <c r="AR82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823" s="69" t="e">
        <f>IF(Table2[[#This Row],[Shelf Dollar Vol Current 12 Mths]]&gt;#REF!,"MEETS $ CRITERIA",IF(Table2[[#This Row],[Shelf Dollar Vol Current 12 Mths]]&lt;#REF!+1,"DOES NOT MEET $ CRITERIA"))</f>
        <v>#REF!</v>
      </c>
      <c r="AT823" s="78"/>
    </row>
    <row r="824" spans="1:46" ht="13.8" x14ac:dyDescent="0.3">
      <c r="A824" s="68" t="s">
        <v>5581</v>
      </c>
      <c r="B824" s="69">
        <v>9278</v>
      </c>
      <c r="C824" s="69">
        <v>135</v>
      </c>
      <c r="D824" s="69" t="s">
        <v>25</v>
      </c>
      <c r="E824" s="70" t="s">
        <v>6313</v>
      </c>
      <c r="F824" s="70"/>
      <c r="G824" s="71" t="s">
        <v>7985</v>
      </c>
      <c r="H824" s="69" t="s">
        <v>6315</v>
      </c>
      <c r="I824" s="68" t="s">
        <v>900</v>
      </c>
      <c r="J824" s="68" t="s">
        <v>240</v>
      </c>
      <c r="K824" s="68" t="s">
        <v>104</v>
      </c>
      <c r="L824" s="68" t="s">
        <v>104</v>
      </c>
      <c r="M824" s="68" t="s">
        <v>240</v>
      </c>
      <c r="N824" s="68" t="s">
        <v>712</v>
      </c>
      <c r="O824" s="68" t="s">
        <v>7986</v>
      </c>
      <c r="P824" s="72" t="s">
        <v>6357</v>
      </c>
      <c r="Q824" s="68" t="s">
        <v>47</v>
      </c>
      <c r="R824" s="68" t="s">
        <v>31</v>
      </c>
      <c r="S824" s="68">
        <v>18</v>
      </c>
      <c r="T824" s="68">
        <v>36.36</v>
      </c>
      <c r="U824" s="68">
        <v>-1.01</v>
      </c>
      <c r="V824" s="68">
        <v>35.97</v>
      </c>
      <c r="W824" s="68">
        <v>152.65</v>
      </c>
      <c r="X824" s="68">
        <v>-3.24</v>
      </c>
      <c r="Y824" s="68">
        <v>175.01</v>
      </c>
      <c r="Z824" s="68">
        <v>495.48</v>
      </c>
      <c r="AA824" s="68">
        <v>-1.83</v>
      </c>
      <c r="AB824" s="73">
        <v>16436</v>
      </c>
      <c r="AC824" s="73">
        <v>46551.96</v>
      </c>
      <c r="AD824" s="73">
        <v>16443</v>
      </c>
      <c r="AE824" s="73">
        <v>46551.96</v>
      </c>
      <c r="AF824" s="73"/>
      <c r="AG824" s="73">
        <f>IFERROR(VLOOKUP(J824,'Roll ups'!D:E,2,FALSE),0)</f>
        <v>5892527.0199999977</v>
      </c>
      <c r="AH824" s="74">
        <f>IF(Table2[[#This Row],[CATEGORY TTL LOOKUP]]=0,0,IF(Table2[[#This Row],[CATEGORY TTL LOOKUP]]&gt;0,SUM(AB824/AG824)))</f>
        <v>2.7892956526485314E-3</v>
      </c>
      <c r="AI824" s="74" t="str">
        <f>IFERROR(IF(AH824&lt;#REF!,"STRIKE",IF(AH824&gt;=#REF!,"GOOD")),"NO DATA")</f>
        <v>NO DATA</v>
      </c>
      <c r="AJ824" s="75">
        <f>IFERROR(VLOOKUP(K824,'Roll ups'!H:I,2,FALSE),0)</f>
        <v>34230392.709999993</v>
      </c>
      <c r="AK824" s="76">
        <f>IF(Table2[[#This Row],[PRICE TIER LOOKUP]]=0,0,IF(Table2[[#This Row],[PRICE TIER LOOKUP]]&gt;0,SUM(AB824/AJ824)))</f>
        <v>4.801580904795878E-4</v>
      </c>
      <c r="AL824" s="74" t="e">
        <f>IF(AK824&lt;#REF!,"STRIKE",IF(AK824&gt;=#REF!,"GOOD"))</f>
        <v>#REF!</v>
      </c>
      <c r="AM824" s="75">
        <f>VLOOKUP(H824,'Roll ups'!A:B,2,FALSE)</f>
        <v>325145452.83999985</v>
      </c>
      <c r="AN824" s="77">
        <f t="shared" si="26"/>
        <v>5.054968432262824E-5</v>
      </c>
      <c r="AO824" s="74" t="str">
        <f>IFERROR(VLOOKUP(Table2[[#This Row],[Product Name]],'Roll ups'!L:P,5,FALSE),"GOOD")</f>
        <v>GOOD</v>
      </c>
      <c r="AP824" s="74">
        <f>Table2[[#This Row],[Retail Dollar Vol Current 12 Mths]]/Table2[[#This Row],[SHELF SALES  LOOKUP]]</f>
        <v>5.0571213149000736E-5</v>
      </c>
      <c r="AQ824" s="69">
        <f t="shared" si="27"/>
        <v>0</v>
      </c>
      <c r="AR82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824" s="69" t="e">
        <f>IF(Table2[[#This Row],[Shelf Dollar Vol Current 12 Mths]]&gt;#REF!,"MEETS $ CRITERIA",IF(Table2[[#This Row],[Shelf Dollar Vol Current 12 Mths]]&lt;#REF!+1,"DOES NOT MEET $ CRITERIA"))</f>
        <v>#REF!</v>
      </c>
      <c r="AT824" s="78"/>
    </row>
    <row r="825" spans="1:46" ht="13.8" x14ac:dyDescent="0.3">
      <c r="A825" s="68" t="s">
        <v>5827</v>
      </c>
      <c r="B825" s="69">
        <v>9366</v>
      </c>
      <c r="C825" s="69">
        <v>254</v>
      </c>
      <c r="D825" s="69" t="s">
        <v>25</v>
      </c>
      <c r="E825" s="70" t="s">
        <v>6313</v>
      </c>
      <c r="F825" s="70"/>
      <c r="G825" s="71" t="s">
        <v>7987</v>
      </c>
      <c r="H825" s="69" t="s">
        <v>6315</v>
      </c>
      <c r="I825" s="68" t="s">
        <v>900</v>
      </c>
      <c r="J825" s="68" t="s">
        <v>240</v>
      </c>
      <c r="K825" s="68" t="s">
        <v>104</v>
      </c>
      <c r="L825" s="68" t="s">
        <v>104</v>
      </c>
      <c r="M825" s="68" t="s">
        <v>240</v>
      </c>
      <c r="N825" s="68" t="s">
        <v>712</v>
      </c>
      <c r="O825" s="68" t="s">
        <v>7988</v>
      </c>
      <c r="P825" s="72" t="s">
        <v>6357</v>
      </c>
      <c r="Q825" s="68" t="s">
        <v>55</v>
      </c>
      <c r="R825" s="68" t="s">
        <v>31</v>
      </c>
      <c r="S825" s="68"/>
      <c r="T825" s="68">
        <v>13</v>
      </c>
      <c r="U825" s="68"/>
      <c r="V825" s="68">
        <v>1</v>
      </c>
      <c r="W825" s="68">
        <v>52.5</v>
      </c>
      <c r="X825" s="68">
        <v>-51.5</v>
      </c>
      <c r="Y825" s="68">
        <v>60</v>
      </c>
      <c r="Z825" s="68">
        <v>262</v>
      </c>
      <c r="AA825" s="68">
        <v>-3.37</v>
      </c>
      <c r="AB825" s="73">
        <v>6645.6</v>
      </c>
      <c r="AC825" s="73">
        <v>28869.54</v>
      </c>
      <c r="AD825" s="73">
        <v>6645.6</v>
      </c>
      <c r="AE825" s="73">
        <v>28869.54</v>
      </c>
      <c r="AF825" s="73"/>
      <c r="AG825" s="73">
        <f>IFERROR(VLOOKUP(J825,'Roll ups'!D:E,2,FALSE),0)</f>
        <v>5892527.0199999977</v>
      </c>
      <c r="AH825" s="74">
        <f>IF(Table2[[#This Row],[CATEGORY TTL LOOKUP]]=0,0,IF(Table2[[#This Row],[CATEGORY TTL LOOKUP]]&gt;0,SUM(AB825/AG825)))</f>
        <v>1.1278013622074156E-3</v>
      </c>
      <c r="AI825" s="74" t="str">
        <f>IFERROR(IF(AH825&lt;#REF!,"STRIKE",IF(AH825&gt;=#REF!,"GOOD")),"NO DATA")</f>
        <v>NO DATA</v>
      </c>
      <c r="AJ825" s="75">
        <f>IFERROR(VLOOKUP(K825,'Roll ups'!H:I,2,FALSE),0)</f>
        <v>34230392.709999993</v>
      </c>
      <c r="AK825" s="76">
        <f>IF(Table2[[#This Row],[PRICE TIER LOOKUP]]=0,0,IF(Table2[[#This Row],[PRICE TIER LOOKUP]]&gt;0,SUM(AB825/AJ825)))</f>
        <v>1.9414325907101174E-4</v>
      </c>
      <c r="AL825" s="74" t="e">
        <f>IF(AK825&lt;#REF!,"STRIKE",IF(AK825&gt;=#REF!,"GOOD"))</f>
        <v>#REF!</v>
      </c>
      <c r="AM825" s="75">
        <f>VLOOKUP(H825,'Roll ups'!A:B,2,FALSE)</f>
        <v>325145452.83999985</v>
      </c>
      <c r="AN825" s="77">
        <f t="shared" si="26"/>
        <v>2.0438852648725862E-5</v>
      </c>
      <c r="AO825" s="74" t="str">
        <f>IFERROR(VLOOKUP(Table2[[#This Row],[Product Name]],'Roll ups'!L:P,5,FALSE),"GOOD")</f>
        <v>GOOD</v>
      </c>
      <c r="AP825" s="74">
        <f>Table2[[#This Row],[Retail Dollar Vol Current 12 Mths]]/Table2[[#This Row],[SHELF SALES  LOOKUP]]</f>
        <v>2.0438852648725862E-5</v>
      </c>
      <c r="AQ825" s="69">
        <f t="shared" si="27"/>
        <v>0</v>
      </c>
      <c r="AR82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825" s="69" t="e">
        <f>IF(Table2[[#This Row],[Shelf Dollar Vol Current 12 Mths]]&gt;#REF!,"MEETS $ CRITERIA",IF(Table2[[#This Row],[Shelf Dollar Vol Current 12 Mths]]&lt;#REF!+1,"DOES NOT MEET $ CRITERIA"))</f>
        <v>#REF!</v>
      </c>
      <c r="AT825" s="78"/>
    </row>
    <row r="826" spans="1:46" ht="13.8" x14ac:dyDescent="0.3">
      <c r="A826" s="68" t="s">
        <v>5566</v>
      </c>
      <c r="B826" s="69">
        <v>9368</v>
      </c>
      <c r="C826" s="69">
        <v>192</v>
      </c>
      <c r="D826" s="69" t="s">
        <v>25</v>
      </c>
      <c r="E826" s="70" t="s">
        <v>6313</v>
      </c>
      <c r="F826" s="70"/>
      <c r="G826" s="71" t="s">
        <v>7989</v>
      </c>
      <c r="H826" s="69" t="s">
        <v>6315</v>
      </c>
      <c r="I826" s="68" t="s">
        <v>900</v>
      </c>
      <c r="J826" s="68" t="s">
        <v>240</v>
      </c>
      <c r="K826" s="68" t="s">
        <v>104</v>
      </c>
      <c r="L826" s="68" t="s">
        <v>104</v>
      </c>
      <c r="M826" s="68" t="s">
        <v>240</v>
      </c>
      <c r="N826" s="68" t="s">
        <v>712</v>
      </c>
      <c r="O826" s="68" t="s">
        <v>7990</v>
      </c>
      <c r="P826" s="72" t="s">
        <v>6357</v>
      </c>
      <c r="Q826" s="68" t="s">
        <v>55</v>
      </c>
      <c r="R826" s="68" t="s">
        <v>31</v>
      </c>
      <c r="S826" s="68">
        <v>0</v>
      </c>
      <c r="T826" s="68">
        <v>39.28</v>
      </c>
      <c r="U826" s="68">
        <v>-99.98</v>
      </c>
      <c r="V826" s="68">
        <v>0.39</v>
      </c>
      <c r="W826" s="68">
        <v>98.59</v>
      </c>
      <c r="X826" s="68">
        <v>-252.46</v>
      </c>
      <c r="Y826" s="68">
        <v>78.17</v>
      </c>
      <c r="Z826" s="68">
        <v>436.96</v>
      </c>
      <c r="AA826" s="68">
        <v>-4.59</v>
      </c>
      <c r="AB826" s="73">
        <v>7073.13</v>
      </c>
      <c r="AC826" s="73">
        <v>39489.54</v>
      </c>
      <c r="AD826" s="73">
        <v>7073.13</v>
      </c>
      <c r="AE826" s="73">
        <v>39489.54</v>
      </c>
      <c r="AF826" s="73"/>
      <c r="AG826" s="73">
        <f>IFERROR(VLOOKUP(J826,'Roll ups'!D:E,2,FALSE),0)</f>
        <v>5892527.0199999977</v>
      </c>
      <c r="AH826" s="74">
        <f>IF(Table2[[#This Row],[CATEGORY TTL LOOKUP]]=0,0,IF(Table2[[#This Row],[CATEGORY TTL LOOKUP]]&gt;0,SUM(AB826/AG826)))</f>
        <v>1.200355972232776E-3</v>
      </c>
      <c r="AI826" s="74" t="str">
        <f>IFERROR(IF(AH826&lt;#REF!,"STRIKE",IF(AH826&gt;=#REF!,"GOOD")),"NO DATA")</f>
        <v>NO DATA</v>
      </c>
      <c r="AJ826" s="75">
        <f>IFERROR(VLOOKUP(K826,'Roll ups'!H:I,2,FALSE),0)</f>
        <v>34230392.709999993</v>
      </c>
      <c r="AK826" s="76">
        <f>IF(Table2[[#This Row],[PRICE TIER LOOKUP]]=0,0,IF(Table2[[#This Row],[PRICE TIER LOOKUP]]&gt;0,SUM(AB826/AJ826)))</f>
        <v>2.0663303690155067E-4</v>
      </c>
      <c r="AL826" s="74" t="e">
        <f>IF(AK826&lt;#REF!,"STRIKE",IF(AK826&gt;=#REF!,"GOOD"))</f>
        <v>#REF!</v>
      </c>
      <c r="AM826" s="75">
        <f>VLOOKUP(H826,'Roll ups'!A:B,2,FALSE)</f>
        <v>325145452.83999985</v>
      </c>
      <c r="AN826" s="77">
        <f t="shared" si="26"/>
        <v>2.1753741097159375E-5</v>
      </c>
      <c r="AO826" s="74" t="str">
        <f>IFERROR(VLOOKUP(Table2[[#This Row],[Product Name]],'Roll ups'!L:P,5,FALSE),"GOOD")</f>
        <v>GOOD</v>
      </c>
      <c r="AP826" s="74">
        <f>Table2[[#This Row],[Retail Dollar Vol Current 12 Mths]]/Table2[[#This Row],[SHELF SALES  LOOKUP]]</f>
        <v>2.1753741097159375E-5</v>
      </c>
      <c r="AQ826" s="69">
        <f t="shared" si="27"/>
        <v>0</v>
      </c>
      <c r="AR82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826" s="69" t="e">
        <f>IF(Table2[[#This Row],[Shelf Dollar Vol Current 12 Mths]]&gt;#REF!,"MEETS $ CRITERIA",IF(Table2[[#This Row],[Shelf Dollar Vol Current 12 Mths]]&lt;#REF!+1,"DOES NOT MEET $ CRITERIA"))</f>
        <v>#REF!</v>
      </c>
      <c r="AT826" s="78"/>
    </row>
    <row r="827" spans="1:46" ht="13.8" x14ac:dyDescent="0.3">
      <c r="A827" s="68" t="s">
        <v>5274</v>
      </c>
      <c r="B827" s="69">
        <v>10008</v>
      </c>
      <c r="C827" s="69">
        <v>306</v>
      </c>
      <c r="D827" s="69" t="s">
        <v>25</v>
      </c>
      <c r="E827" s="70" t="s">
        <v>6313</v>
      </c>
      <c r="F827" s="70"/>
      <c r="G827" s="71" t="s">
        <v>7991</v>
      </c>
      <c r="H827" s="69" t="s">
        <v>6315</v>
      </c>
      <c r="I827" s="68" t="s">
        <v>900</v>
      </c>
      <c r="J827" s="68" t="s">
        <v>240</v>
      </c>
      <c r="K827" s="68" t="s">
        <v>104</v>
      </c>
      <c r="L827" s="68" t="s">
        <v>104</v>
      </c>
      <c r="M827" s="68" t="s">
        <v>240</v>
      </c>
      <c r="N827" s="68" t="s">
        <v>712</v>
      </c>
      <c r="O827" s="68" t="s">
        <v>7992</v>
      </c>
      <c r="P827" s="72" t="s">
        <v>6357</v>
      </c>
      <c r="Q827" s="68" t="s">
        <v>194</v>
      </c>
      <c r="R827" s="68" t="s">
        <v>31</v>
      </c>
      <c r="S827" s="68">
        <v>99</v>
      </c>
      <c r="T827" s="68">
        <v>85.17</v>
      </c>
      <c r="U827" s="68">
        <v>0.14000000000000001</v>
      </c>
      <c r="V827" s="68">
        <v>289.35000000000002</v>
      </c>
      <c r="W827" s="68">
        <v>242.69</v>
      </c>
      <c r="X827" s="68">
        <v>0.16</v>
      </c>
      <c r="Y827" s="68">
        <v>1007.86</v>
      </c>
      <c r="Z827" s="68">
        <v>938.45</v>
      </c>
      <c r="AA827" s="68">
        <v>7.0000000000000007E-2</v>
      </c>
      <c r="AB827" s="73">
        <v>96791.54</v>
      </c>
      <c r="AC827" s="73">
        <v>89995.88</v>
      </c>
      <c r="AD827" s="73">
        <v>105629.54</v>
      </c>
      <c r="AE827" s="73">
        <v>98353.88</v>
      </c>
      <c r="AF827" s="73"/>
      <c r="AG827" s="73">
        <f>IFERROR(VLOOKUP(J827,'Roll ups'!D:E,2,FALSE),0)</f>
        <v>5892527.0199999977</v>
      </c>
      <c r="AH827" s="74">
        <f>IF(Table2[[#This Row],[CATEGORY TTL LOOKUP]]=0,0,IF(Table2[[#This Row],[CATEGORY TTL LOOKUP]]&gt;0,SUM(AB827/AG827)))</f>
        <v>1.6426151237232685E-2</v>
      </c>
      <c r="AI827" s="74" t="str">
        <f>IFERROR(IF(AH827&lt;#REF!,"STRIKE",IF(AH827&gt;=#REF!,"GOOD")),"NO DATA")</f>
        <v>NO DATA</v>
      </c>
      <c r="AJ827" s="75">
        <f>IFERROR(VLOOKUP(K827,'Roll ups'!H:I,2,FALSE),0)</f>
        <v>34230392.709999993</v>
      </c>
      <c r="AK827" s="76">
        <f>IF(Table2[[#This Row],[PRICE TIER LOOKUP]]=0,0,IF(Table2[[#This Row],[PRICE TIER LOOKUP]]&gt;0,SUM(AB827/AJ827)))</f>
        <v>2.8276491251508057E-3</v>
      </c>
      <c r="AL827" s="74" t="e">
        <f>IF(AK827&lt;#REF!,"STRIKE",IF(AK827&gt;=#REF!,"GOOD"))</f>
        <v>#REF!</v>
      </c>
      <c r="AM827" s="75">
        <f>VLOOKUP(H827,'Roll ups'!A:B,2,FALSE)</f>
        <v>325145452.83999985</v>
      </c>
      <c r="AN827" s="77">
        <f t="shared" si="26"/>
        <v>2.9768689414097369E-4</v>
      </c>
      <c r="AO827" s="74" t="str">
        <f>IFERROR(VLOOKUP(Table2[[#This Row],[Product Name]],'Roll ups'!L:P,5,FALSE),"GOOD")</f>
        <v>GOOD</v>
      </c>
      <c r="AP827" s="74">
        <f>Table2[[#This Row],[Retail Dollar Vol Current 12 Mths]]/Table2[[#This Row],[SHELF SALES  LOOKUP]]</f>
        <v>3.2486857520956631E-4</v>
      </c>
      <c r="AQ827" s="69">
        <f t="shared" si="27"/>
        <v>0</v>
      </c>
      <c r="AR82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827" s="69" t="e">
        <f>IF(Table2[[#This Row],[Shelf Dollar Vol Current 12 Mths]]&gt;#REF!,"MEETS $ CRITERIA",IF(Table2[[#This Row],[Shelf Dollar Vol Current 12 Mths]]&lt;#REF!+1,"DOES NOT MEET $ CRITERIA"))</f>
        <v>#REF!</v>
      </c>
      <c r="AT827" s="78"/>
    </row>
    <row r="828" spans="1:46" ht="13.8" x14ac:dyDescent="0.3">
      <c r="A828" s="68" t="s">
        <v>5890</v>
      </c>
      <c r="B828" s="69">
        <v>10098</v>
      </c>
      <c r="C828" s="69">
        <v>95</v>
      </c>
      <c r="D828" s="69" t="s">
        <v>25</v>
      </c>
      <c r="E828" s="70" t="s">
        <v>6313</v>
      </c>
      <c r="F828" s="70"/>
      <c r="G828" s="71" t="s">
        <v>7993</v>
      </c>
      <c r="H828" s="69" t="s">
        <v>6315</v>
      </c>
      <c r="I828" s="68" t="s">
        <v>900</v>
      </c>
      <c r="J828" s="68" t="s">
        <v>240</v>
      </c>
      <c r="K828" s="68" t="s">
        <v>104</v>
      </c>
      <c r="L828" s="68" t="s">
        <v>104</v>
      </c>
      <c r="M828" s="68" t="s">
        <v>240</v>
      </c>
      <c r="N828" s="68" t="s">
        <v>712</v>
      </c>
      <c r="O828" s="68" t="s">
        <v>7994</v>
      </c>
      <c r="P828" s="72" t="s">
        <v>6357</v>
      </c>
      <c r="Q828" s="68" t="s">
        <v>194</v>
      </c>
      <c r="R828" s="68" t="s">
        <v>6402</v>
      </c>
      <c r="S828" s="68">
        <v>11</v>
      </c>
      <c r="T828" s="68">
        <v>27.03</v>
      </c>
      <c r="U828" s="68">
        <v>-1.57</v>
      </c>
      <c r="V828" s="68">
        <v>51.34</v>
      </c>
      <c r="W828" s="68">
        <v>60.09</v>
      </c>
      <c r="X828" s="68">
        <v>-0.17</v>
      </c>
      <c r="Y828" s="68">
        <v>255.91</v>
      </c>
      <c r="Z828" s="68">
        <v>288.58</v>
      </c>
      <c r="AA828" s="68">
        <v>-0.13</v>
      </c>
      <c r="AB828" s="73">
        <v>22253.56</v>
      </c>
      <c r="AC828" s="73">
        <v>24647.32</v>
      </c>
      <c r="AD828" s="73">
        <v>22253.56</v>
      </c>
      <c r="AE828" s="73">
        <v>24647.32</v>
      </c>
      <c r="AF828" s="73"/>
      <c r="AG828" s="73">
        <f>IFERROR(VLOOKUP(J828,'Roll ups'!D:E,2,FALSE),0)</f>
        <v>5892527.0199999977</v>
      </c>
      <c r="AH828" s="74">
        <f>IF(Table2[[#This Row],[CATEGORY TTL LOOKUP]]=0,0,IF(Table2[[#This Row],[CATEGORY TTL LOOKUP]]&gt;0,SUM(AB828/AG828)))</f>
        <v>3.7765732638083025E-3</v>
      </c>
      <c r="AI828" s="74" t="str">
        <f>IFERROR(IF(AH828&lt;#REF!,"STRIKE",IF(AH828&gt;=#REF!,"GOOD")),"NO DATA")</f>
        <v>NO DATA</v>
      </c>
      <c r="AJ828" s="75">
        <f>IFERROR(VLOOKUP(K828,'Roll ups'!H:I,2,FALSE),0)</f>
        <v>34230392.709999993</v>
      </c>
      <c r="AK828" s="76">
        <f>IF(Table2[[#This Row],[PRICE TIER LOOKUP]]=0,0,IF(Table2[[#This Row],[PRICE TIER LOOKUP]]&gt;0,SUM(AB828/AJ828)))</f>
        <v>6.5011115088664745E-4</v>
      </c>
      <c r="AL828" s="74" t="e">
        <f>IF(AK828&lt;#REF!,"STRIKE",IF(AK828&gt;=#REF!,"GOOD"))</f>
        <v>#REF!</v>
      </c>
      <c r="AM828" s="75">
        <f>VLOOKUP(H828,'Roll ups'!A:B,2,FALSE)</f>
        <v>325145452.83999985</v>
      </c>
      <c r="AN828" s="77">
        <f t="shared" si="26"/>
        <v>6.8441861344284923E-5</v>
      </c>
      <c r="AO828" s="74" t="str">
        <f>IFERROR(VLOOKUP(Table2[[#This Row],[Product Name]],'Roll ups'!L:P,5,FALSE),"GOOD")</f>
        <v>GOOD</v>
      </c>
      <c r="AP828" s="74">
        <f>Table2[[#This Row],[Retail Dollar Vol Current 12 Mths]]/Table2[[#This Row],[SHELF SALES  LOOKUP]]</f>
        <v>6.8441861344284923E-5</v>
      </c>
      <c r="AQ828" s="69">
        <f t="shared" si="27"/>
        <v>0</v>
      </c>
      <c r="AR82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828" s="69" t="e">
        <f>IF(Table2[[#This Row],[Shelf Dollar Vol Current 12 Mths]]&gt;#REF!,"MEETS $ CRITERIA",IF(Table2[[#This Row],[Shelf Dollar Vol Current 12 Mths]]&lt;#REF!+1,"DOES NOT MEET $ CRITERIA"))</f>
        <v>#REF!</v>
      </c>
      <c r="AT828" s="78"/>
    </row>
    <row r="829" spans="1:46" ht="13.8" x14ac:dyDescent="0.3">
      <c r="A829" s="68" t="s">
        <v>3842</v>
      </c>
      <c r="B829" s="69">
        <v>57081</v>
      </c>
      <c r="C829" s="69">
        <v>408</v>
      </c>
      <c r="D829" s="69" t="s">
        <v>25</v>
      </c>
      <c r="E829" s="70" t="s">
        <v>6313</v>
      </c>
      <c r="F829" s="70"/>
      <c r="G829" s="71" t="s">
        <v>7995</v>
      </c>
      <c r="H829" s="69" t="s">
        <v>6315</v>
      </c>
      <c r="I829" s="68" t="s">
        <v>116</v>
      </c>
      <c r="J829" s="68" t="s">
        <v>6576</v>
      </c>
      <c r="K829" s="68" t="s">
        <v>6577</v>
      </c>
      <c r="L829" s="68" t="s">
        <v>132</v>
      </c>
      <c r="M829" s="68" t="s">
        <v>116</v>
      </c>
      <c r="N829" s="68" t="s">
        <v>989</v>
      </c>
      <c r="O829" s="68" t="s">
        <v>7996</v>
      </c>
      <c r="P829" s="72" t="s">
        <v>116</v>
      </c>
      <c r="Q829" s="68" t="s">
        <v>28</v>
      </c>
      <c r="R829" s="68" t="s">
        <v>31</v>
      </c>
      <c r="S829" s="68"/>
      <c r="T829" s="68">
        <v>6.4</v>
      </c>
      <c r="U829" s="68"/>
      <c r="V829" s="68">
        <v>86.38</v>
      </c>
      <c r="W829" s="68">
        <v>39.99</v>
      </c>
      <c r="X829" s="68">
        <v>0.54</v>
      </c>
      <c r="Y829" s="68">
        <v>270.33999999999997</v>
      </c>
      <c r="Z829" s="68">
        <v>275.69</v>
      </c>
      <c r="AA829" s="68">
        <v>-0.02</v>
      </c>
      <c r="AB829" s="73">
        <v>33705.360000000001</v>
      </c>
      <c r="AC829" s="73">
        <v>34370.160000000003</v>
      </c>
      <c r="AD829" s="73">
        <v>33705.360000000001</v>
      </c>
      <c r="AE829" s="73">
        <v>34370.160000000003</v>
      </c>
      <c r="AF829" s="73"/>
      <c r="AG829" s="73">
        <f>IFERROR(VLOOKUP(J829,'Roll ups'!D:E,2,FALSE),0)</f>
        <v>1255013.1799999997</v>
      </c>
      <c r="AH829" s="74">
        <f>IF(Table2[[#This Row],[CATEGORY TTL LOOKUP]]=0,0,IF(Table2[[#This Row],[CATEGORY TTL LOOKUP]]&gt;0,SUM(AB829/AG829)))</f>
        <v>2.6856578510195413E-2</v>
      </c>
      <c r="AI829" s="74" t="str">
        <f>IFERROR(IF(AH829&lt;#REF!,"STRIKE",IF(AH829&gt;=#REF!,"GOOD")),"NO DATA")</f>
        <v>NO DATA</v>
      </c>
      <c r="AJ829" s="75">
        <f>IFERROR(VLOOKUP(K829,'Roll ups'!H:I,2,FALSE),0)</f>
        <v>1255013.1799999997</v>
      </c>
      <c r="AK829" s="76">
        <f>IF(Table2[[#This Row],[PRICE TIER LOOKUP]]=0,0,IF(Table2[[#This Row],[PRICE TIER LOOKUP]]&gt;0,SUM(AB829/AJ829)))</f>
        <v>2.6856578510195413E-2</v>
      </c>
      <c r="AL829" s="74" t="e">
        <f>IF(AK829&lt;#REF!,"STRIKE",IF(AK829&gt;=#REF!,"GOOD"))</f>
        <v>#REF!</v>
      </c>
      <c r="AM829" s="75">
        <f>VLOOKUP(H829,'Roll ups'!A:B,2,FALSE)</f>
        <v>325145452.83999985</v>
      </c>
      <c r="AN829" s="77">
        <f t="shared" si="26"/>
        <v>1.0366240618036876E-4</v>
      </c>
      <c r="AO829" s="74" t="str">
        <f>IFERROR(VLOOKUP(Table2[[#This Row],[Product Name]],'Roll ups'!L:P,5,FALSE),"GOOD")</f>
        <v>GOOD</v>
      </c>
      <c r="AP829" s="74">
        <f>Table2[[#This Row],[Retail Dollar Vol Current 12 Mths]]/Table2[[#This Row],[SHELF SALES  LOOKUP]]</f>
        <v>1.0366240618036876E-4</v>
      </c>
      <c r="AQ829" s="69">
        <f t="shared" si="27"/>
        <v>0</v>
      </c>
      <c r="AR82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829" s="69" t="e">
        <f>IF(Table2[[#This Row],[Shelf Dollar Vol Current 12 Mths]]&gt;#REF!,"MEETS $ CRITERIA",IF(Table2[[#This Row],[Shelf Dollar Vol Current 12 Mths]]&lt;#REF!+1,"DOES NOT MEET $ CRITERIA"))</f>
        <v>#REF!</v>
      </c>
      <c r="AT829" s="78"/>
    </row>
    <row r="830" spans="1:46" ht="13.8" x14ac:dyDescent="0.3">
      <c r="A830" s="68" t="s">
        <v>1100</v>
      </c>
      <c r="B830" s="69">
        <v>57082</v>
      </c>
      <c r="C830" s="69">
        <v>553</v>
      </c>
      <c r="D830" s="69" t="s">
        <v>25</v>
      </c>
      <c r="E830" s="70" t="s">
        <v>6313</v>
      </c>
      <c r="F830" s="70"/>
      <c r="G830" s="71" t="s">
        <v>7997</v>
      </c>
      <c r="H830" s="69" t="s">
        <v>6315</v>
      </c>
      <c r="I830" s="68" t="s">
        <v>116</v>
      </c>
      <c r="J830" s="68" t="s">
        <v>6576</v>
      </c>
      <c r="K830" s="68" t="s">
        <v>6577</v>
      </c>
      <c r="L830" s="68" t="s">
        <v>132</v>
      </c>
      <c r="M830" s="68" t="s">
        <v>116</v>
      </c>
      <c r="N830" s="68" t="s">
        <v>989</v>
      </c>
      <c r="O830" s="68" t="s">
        <v>7998</v>
      </c>
      <c r="P830" s="72" t="s">
        <v>116</v>
      </c>
      <c r="Q830" s="68" t="s">
        <v>28</v>
      </c>
      <c r="R830" s="68" t="s">
        <v>31</v>
      </c>
      <c r="S830" s="68">
        <v>47</v>
      </c>
      <c r="T830" s="68">
        <v>1.07</v>
      </c>
      <c r="U830" s="68">
        <v>0.98</v>
      </c>
      <c r="V830" s="68">
        <v>154.07</v>
      </c>
      <c r="W830" s="68">
        <v>58.12</v>
      </c>
      <c r="X830" s="68">
        <v>0.62</v>
      </c>
      <c r="Y830" s="68">
        <v>537.42999999999995</v>
      </c>
      <c r="Z830" s="68">
        <v>391.37</v>
      </c>
      <c r="AA830" s="68">
        <v>0.27</v>
      </c>
      <c r="AB830" s="73">
        <v>67011.839999999997</v>
      </c>
      <c r="AC830" s="73">
        <v>48793.55</v>
      </c>
      <c r="AD830" s="73">
        <v>67011.839999999997</v>
      </c>
      <c r="AE830" s="73">
        <v>48793.55</v>
      </c>
      <c r="AF830" s="73"/>
      <c r="AG830" s="73">
        <f>IFERROR(VLOOKUP(J830,'Roll ups'!D:E,2,FALSE),0)</f>
        <v>1255013.1799999997</v>
      </c>
      <c r="AH830" s="74">
        <f>IF(Table2[[#This Row],[CATEGORY TTL LOOKUP]]=0,0,IF(Table2[[#This Row],[CATEGORY TTL LOOKUP]]&gt;0,SUM(AB830/AG830)))</f>
        <v>5.3395327688909221E-2</v>
      </c>
      <c r="AI830" s="74" t="str">
        <f>IFERROR(IF(AH830&lt;#REF!,"STRIKE",IF(AH830&gt;=#REF!,"GOOD")),"NO DATA")</f>
        <v>NO DATA</v>
      </c>
      <c r="AJ830" s="75">
        <f>IFERROR(VLOOKUP(K830,'Roll ups'!H:I,2,FALSE),0)</f>
        <v>1255013.1799999997</v>
      </c>
      <c r="AK830" s="76">
        <f>IF(Table2[[#This Row],[PRICE TIER LOOKUP]]=0,0,IF(Table2[[#This Row],[PRICE TIER LOOKUP]]&gt;0,SUM(AB830/AJ830)))</f>
        <v>5.3395327688909221E-2</v>
      </c>
      <c r="AL830" s="74" t="e">
        <f>IF(AK830&lt;#REF!,"STRIKE",IF(AK830&gt;=#REF!,"GOOD"))</f>
        <v>#REF!</v>
      </c>
      <c r="AM830" s="75">
        <f>VLOOKUP(H830,'Roll ups'!A:B,2,FALSE)</f>
        <v>325145452.83999985</v>
      </c>
      <c r="AN830" s="77">
        <f t="shared" si="26"/>
        <v>2.060980383231E-4</v>
      </c>
      <c r="AO830" s="74" t="str">
        <f>IFERROR(VLOOKUP(Table2[[#This Row],[Product Name]],'Roll ups'!L:P,5,FALSE),"GOOD")</f>
        <v>GOOD</v>
      </c>
      <c r="AP830" s="74">
        <f>Table2[[#This Row],[Retail Dollar Vol Current 12 Mths]]/Table2[[#This Row],[SHELF SALES  LOOKUP]]</f>
        <v>2.060980383231E-4</v>
      </c>
      <c r="AQ830" s="69">
        <f t="shared" si="27"/>
        <v>0</v>
      </c>
      <c r="AR83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830" s="69" t="e">
        <f>IF(Table2[[#This Row],[Shelf Dollar Vol Current 12 Mths]]&gt;#REF!,"MEETS $ CRITERIA",IF(Table2[[#This Row],[Shelf Dollar Vol Current 12 Mths]]&lt;#REF!+1,"DOES NOT MEET $ CRITERIA"))</f>
        <v>#REF!</v>
      </c>
      <c r="AT830" s="78"/>
    </row>
    <row r="831" spans="1:46" ht="13.8" x14ac:dyDescent="0.3">
      <c r="A831" s="68" t="s">
        <v>5045</v>
      </c>
      <c r="B831" s="69">
        <v>57083</v>
      </c>
      <c r="C831" s="69">
        <v>491</v>
      </c>
      <c r="D831" s="69" t="s">
        <v>25</v>
      </c>
      <c r="E831" s="70" t="s">
        <v>6313</v>
      </c>
      <c r="F831" s="70"/>
      <c r="G831" s="71" t="s">
        <v>7999</v>
      </c>
      <c r="H831" s="69" t="s">
        <v>6315</v>
      </c>
      <c r="I831" s="68" t="s">
        <v>116</v>
      </c>
      <c r="J831" s="68" t="s">
        <v>6576</v>
      </c>
      <c r="K831" s="68" t="s">
        <v>6577</v>
      </c>
      <c r="L831" s="68" t="s">
        <v>132</v>
      </c>
      <c r="M831" s="68" t="s">
        <v>116</v>
      </c>
      <c r="N831" s="68" t="s">
        <v>1056</v>
      </c>
      <c r="O831" s="68" t="s">
        <v>8000</v>
      </c>
      <c r="P831" s="72" t="s">
        <v>116</v>
      </c>
      <c r="Q831" s="68" t="s">
        <v>28</v>
      </c>
      <c r="R831" s="68" t="s">
        <v>31</v>
      </c>
      <c r="S831" s="68">
        <v>28</v>
      </c>
      <c r="T831" s="68"/>
      <c r="U831" s="68">
        <v>1</v>
      </c>
      <c r="V831" s="68">
        <v>96.5</v>
      </c>
      <c r="W831" s="68">
        <v>47.45</v>
      </c>
      <c r="X831" s="68">
        <v>0.51</v>
      </c>
      <c r="Y831" s="68">
        <v>306.56</v>
      </c>
      <c r="Z831" s="68">
        <v>215.95</v>
      </c>
      <c r="AA831" s="68">
        <v>0.3</v>
      </c>
      <c r="AB831" s="73">
        <v>38226</v>
      </c>
      <c r="AC831" s="73">
        <v>26924.400000000001</v>
      </c>
      <c r="AD831" s="73">
        <v>38226</v>
      </c>
      <c r="AE831" s="73">
        <v>26924.400000000001</v>
      </c>
      <c r="AF831" s="73"/>
      <c r="AG831" s="73">
        <f>IFERROR(VLOOKUP(J831,'Roll ups'!D:E,2,FALSE),0)</f>
        <v>1255013.1799999997</v>
      </c>
      <c r="AH831" s="74">
        <f>IF(Table2[[#This Row],[CATEGORY TTL LOOKUP]]=0,0,IF(Table2[[#This Row],[CATEGORY TTL LOOKUP]]&gt;0,SUM(AB831/AG831)))</f>
        <v>3.0458644266986908E-2</v>
      </c>
      <c r="AI831" s="74" t="str">
        <f>IFERROR(IF(AH831&lt;#REF!,"STRIKE",IF(AH831&gt;=#REF!,"GOOD")),"NO DATA")</f>
        <v>NO DATA</v>
      </c>
      <c r="AJ831" s="75">
        <f>IFERROR(VLOOKUP(K831,'Roll ups'!H:I,2,FALSE),0)</f>
        <v>1255013.1799999997</v>
      </c>
      <c r="AK831" s="76">
        <f>IF(Table2[[#This Row],[PRICE TIER LOOKUP]]=0,0,IF(Table2[[#This Row],[PRICE TIER LOOKUP]]&gt;0,SUM(AB831/AJ831)))</f>
        <v>3.0458644266986908E-2</v>
      </c>
      <c r="AL831" s="74" t="e">
        <f>IF(AK831&lt;#REF!,"STRIKE",IF(AK831&gt;=#REF!,"GOOD"))</f>
        <v>#REF!</v>
      </c>
      <c r="AM831" s="75">
        <f>VLOOKUP(H831,'Roll ups'!A:B,2,FALSE)</f>
        <v>325145452.83999985</v>
      </c>
      <c r="AN831" s="77">
        <f t="shared" si="26"/>
        <v>1.1756584527359376E-4</v>
      </c>
      <c r="AO831" s="74" t="str">
        <f>IFERROR(VLOOKUP(Table2[[#This Row],[Product Name]],'Roll ups'!L:P,5,FALSE),"GOOD")</f>
        <v>GOOD</v>
      </c>
      <c r="AP831" s="74">
        <f>Table2[[#This Row],[Retail Dollar Vol Current 12 Mths]]/Table2[[#This Row],[SHELF SALES  LOOKUP]]</f>
        <v>1.1756584527359376E-4</v>
      </c>
      <c r="AQ831" s="69">
        <f t="shared" si="27"/>
        <v>0</v>
      </c>
      <c r="AR83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831" s="69" t="e">
        <f>IF(Table2[[#This Row],[Shelf Dollar Vol Current 12 Mths]]&gt;#REF!,"MEETS $ CRITERIA",IF(Table2[[#This Row],[Shelf Dollar Vol Current 12 Mths]]&lt;#REF!+1,"DOES NOT MEET $ CRITERIA"))</f>
        <v>#REF!</v>
      </c>
      <c r="AT831" s="78"/>
    </row>
    <row r="832" spans="1:46" ht="13.8" x14ac:dyDescent="0.3">
      <c r="A832" s="68" t="s">
        <v>1085</v>
      </c>
      <c r="B832" s="69">
        <v>57095</v>
      </c>
      <c r="C832" s="69">
        <v>579</v>
      </c>
      <c r="D832" s="69" t="s">
        <v>25</v>
      </c>
      <c r="E832" s="70" t="s">
        <v>6313</v>
      </c>
      <c r="F832" s="70"/>
      <c r="G832" s="71" t="s">
        <v>8001</v>
      </c>
      <c r="H832" s="69" t="s">
        <v>6315</v>
      </c>
      <c r="I832" s="68" t="s">
        <v>116</v>
      </c>
      <c r="J832" s="68" t="s">
        <v>6576</v>
      </c>
      <c r="K832" s="68" t="s">
        <v>6577</v>
      </c>
      <c r="L832" s="68" t="s">
        <v>132</v>
      </c>
      <c r="M832" s="68" t="s">
        <v>116</v>
      </c>
      <c r="N832" s="68" t="s">
        <v>989</v>
      </c>
      <c r="O832" s="68" t="s">
        <v>8002</v>
      </c>
      <c r="P832" s="72" t="s">
        <v>116</v>
      </c>
      <c r="Q832" s="68" t="s">
        <v>28</v>
      </c>
      <c r="R832" s="68" t="s">
        <v>31</v>
      </c>
      <c r="S832" s="68">
        <v>5</v>
      </c>
      <c r="T832" s="68">
        <v>27.19</v>
      </c>
      <c r="U832" s="68">
        <v>-4.67</v>
      </c>
      <c r="V832" s="68">
        <v>172.74</v>
      </c>
      <c r="W832" s="68">
        <v>116.77</v>
      </c>
      <c r="X832" s="68">
        <v>0.32</v>
      </c>
      <c r="Y832" s="68">
        <v>693.14</v>
      </c>
      <c r="Z832" s="68">
        <v>496.97</v>
      </c>
      <c r="AA832" s="68">
        <v>0.28000000000000003</v>
      </c>
      <c r="AB832" s="73">
        <v>86424</v>
      </c>
      <c r="AC832" s="73">
        <v>61959.360000000001</v>
      </c>
      <c r="AD832" s="73">
        <v>86424</v>
      </c>
      <c r="AE832" s="73">
        <v>61959.360000000001</v>
      </c>
      <c r="AF832" s="73"/>
      <c r="AG832" s="73">
        <f>IFERROR(VLOOKUP(J832,'Roll ups'!D:E,2,FALSE),0)</f>
        <v>1255013.1799999997</v>
      </c>
      <c r="AH832" s="74">
        <f>IF(Table2[[#This Row],[CATEGORY TTL LOOKUP]]=0,0,IF(Table2[[#This Row],[CATEGORY TTL LOOKUP]]&gt;0,SUM(AB832/AG832)))</f>
        <v>6.8863021821013878E-2</v>
      </c>
      <c r="AI832" s="74" t="str">
        <f>IFERROR(IF(AH832&lt;#REF!,"STRIKE",IF(AH832&gt;=#REF!,"GOOD")),"NO DATA")</f>
        <v>NO DATA</v>
      </c>
      <c r="AJ832" s="75">
        <f>IFERROR(VLOOKUP(K832,'Roll ups'!H:I,2,FALSE),0)</f>
        <v>1255013.1799999997</v>
      </c>
      <c r="AK832" s="76">
        <f>IF(Table2[[#This Row],[PRICE TIER LOOKUP]]=0,0,IF(Table2[[#This Row],[PRICE TIER LOOKUP]]&gt;0,SUM(AB832/AJ832)))</f>
        <v>6.8863021821013878E-2</v>
      </c>
      <c r="AL832" s="74" t="e">
        <f>IF(AK832&lt;#REF!,"STRIKE",IF(AK832&gt;=#REF!,"GOOD"))</f>
        <v>#REF!</v>
      </c>
      <c r="AM832" s="75">
        <f>VLOOKUP(H832,'Roll ups'!A:B,2,FALSE)</f>
        <v>325145452.83999985</v>
      </c>
      <c r="AN832" s="77">
        <f t="shared" si="26"/>
        <v>2.6580104148812503E-4</v>
      </c>
      <c r="AO832" s="74" t="str">
        <f>IFERROR(VLOOKUP(Table2[[#This Row],[Product Name]],'Roll ups'!L:P,5,FALSE),"GOOD")</f>
        <v>GOOD</v>
      </c>
      <c r="AP832" s="74">
        <f>Table2[[#This Row],[Retail Dollar Vol Current 12 Mths]]/Table2[[#This Row],[SHELF SALES  LOOKUP]]</f>
        <v>2.6580104148812503E-4</v>
      </c>
      <c r="AQ832" s="69">
        <f t="shared" si="27"/>
        <v>0</v>
      </c>
      <c r="AR83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832" s="69" t="e">
        <f>IF(Table2[[#This Row],[Shelf Dollar Vol Current 12 Mths]]&gt;#REF!,"MEETS $ CRITERIA",IF(Table2[[#This Row],[Shelf Dollar Vol Current 12 Mths]]&lt;#REF!+1,"DOES NOT MEET $ CRITERIA"))</f>
        <v>#REF!</v>
      </c>
      <c r="AT832" s="78"/>
    </row>
    <row r="833" spans="1:46" ht="13.8" x14ac:dyDescent="0.3">
      <c r="A833" s="68" t="s">
        <v>1010</v>
      </c>
      <c r="B833" s="69">
        <v>57098</v>
      </c>
      <c r="C833" s="69">
        <v>599</v>
      </c>
      <c r="D833" s="69" t="s">
        <v>25</v>
      </c>
      <c r="E833" s="70" t="s">
        <v>6313</v>
      </c>
      <c r="F833" s="70"/>
      <c r="G833" s="71" t="s">
        <v>8003</v>
      </c>
      <c r="H833" s="69" t="s">
        <v>6315</v>
      </c>
      <c r="I833" s="68" t="s">
        <v>116</v>
      </c>
      <c r="J833" s="68" t="s">
        <v>6576</v>
      </c>
      <c r="K833" s="68" t="s">
        <v>6577</v>
      </c>
      <c r="L833" s="68" t="s">
        <v>132</v>
      </c>
      <c r="M833" s="68" t="s">
        <v>116</v>
      </c>
      <c r="N833" s="68" t="s">
        <v>122</v>
      </c>
      <c r="O833" s="68" t="s">
        <v>8004</v>
      </c>
      <c r="P833" s="72" t="s">
        <v>116</v>
      </c>
      <c r="Q833" s="68" t="s">
        <v>28</v>
      </c>
      <c r="R833" s="68" t="s">
        <v>31</v>
      </c>
      <c r="S833" s="68">
        <v>78</v>
      </c>
      <c r="T833" s="68">
        <v>11.73</v>
      </c>
      <c r="U833" s="68">
        <v>0.85</v>
      </c>
      <c r="V833" s="68">
        <v>300.74</v>
      </c>
      <c r="W833" s="68">
        <v>149.30000000000001</v>
      </c>
      <c r="X833" s="68">
        <v>0.5</v>
      </c>
      <c r="Y833" s="68">
        <v>872.91</v>
      </c>
      <c r="Z833" s="68">
        <v>634.58000000000004</v>
      </c>
      <c r="AA833" s="68">
        <v>0.27</v>
      </c>
      <c r="AB833" s="73">
        <v>108827.76</v>
      </c>
      <c r="AC833" s="73">
        <v>79111.199999999997</v>
      </c>
      <c r="AD833" s="73">
        <v>108827.76</v>
      </c>
      <c r="AE833" s="73">
        <v>79111.199999999997</v>
      </c>
      <c r="AF833" s="73"/>
      <c r="AG833" s="73">
        <f>IFERROR(VLOOKUP(J833,'Roll ups'!D:E,2,FALSE),0)</f>
        <v>1255013.1799999997</v>
      </c>
      <c r="AH833" s="74">
        <f>IF(Table2[[#This Row],[CATEGORY TTL LOOKUP]]=0,0,IF(Table2[[#This Row],[CATEGORY TTL LOOKUP]]&gt;0,SUM(AB833/AG833)))</f>
        <v>8.6714435939230547E-2</v>
      </c>
      <c r="AI833" s="74" t="str">
        <f>IFERROR(IF(AH833&lt;#REF!,"STRIKE",IF(AH833&gt;=#REF!,"GOOD")),"NO DATA")</f>
        <v>NO DATA</v>
      </c>
      <c r="AJ833" s="75">
        <f>IFERROR(VLOOKUP(K833,'Roll ups'!H:I,2,FALSE),0)</f>
        <v>1255013.1799999997</v>
      </c>
      <c r="AK833" s="76">
        <f>IF(Table2[[#This Row],[PRICE TIER LOOKUP]]=0,0,IF(Table2[[#This Row],[PRICE TIER LOOKUP]]&gt;0,SUM(AB833/AJ833)))</f>
        <v>8.6714435939230547E-2</v>
      </c>
      <c r="AL833" s="74" t="e">
        <f>IF(AK833&lt;#REF!,"STRIKE",IF(AK833&gt;=#REF!,"GOOD"))</f>
        <v>#REF!</v>
      </c>
      <c r="AM833" s="75">
        <f>VLOOKUP(H833,'Roll ups'!A:B,2,FALSE)</f>
        <v>325145452.83999985</v>
      </c>
      <c r="AN833" s="77">
        <f t="shared" si="26"/>
        <v>3.3470484993543124E-4</v>
      </c>
      <c r="AO833" s="74" t="str">
        <f>IFERROR(VLOOKUP(Table2[[#This Row],[Product Name]],'Roll ups'!L:P,5,FALSE),"GOOD")</f>
        <v>GOOD</v>
      </c>
      <c r="AP833" s="74">
        <f>Table2[[#This Row],[Retail Dollar Vol Current 12 Mths]]/Table2[[#This Row],[SHELF SALES  LOOKUP]]</f>
        <v>3.3470484993543124E-4</v>
      </c>
      <c r="AQ833" s="69">
        <f t="shared" si="27"/>
        <v>0</v>
      </c>
      <c r="AR83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833" s="69" t="e">
        <f>IF(Table2[[#This Row],[Shelf Dollar Vol Current 12 Mths]]&gt;#REF!,"MEETS $ CRITERIA",IF(Table2[[#This Row],[Shelf Dollar Vol Current 12 Mths]]&lt;#REF!+1,"DOES NOT MEET $ CRITERIA"))</f>
        <v>#REF!</v>
      </c>
      <c r="AT833" s="78"/>
    </row>
    <row r="834" spans="1:46" ht="13.8" x14ac:dyDescent="0.3">
      <c r="A834" s="68" t="s">
        <v>1113</v>
      </c>
      <c r="B834" s="69">
        <v>57113</v>
      </c>
      <c r="C834" s="69">
        <v>574</v>
      </c>
      <c r="D834" s="69" t="s">
        <v>25</v>
      </c>
      <c r="E834" s="70" t="s">
        <v>6313</v>
      </c>
      <c r="F834" s="70"/>
      <c r="G834" s="71" t="s">
        <v>8005</v>
      </c>
      <c r="H834" s="69" t="s">
        <v>6315</v>
      </c>
      <c r="I834" s="68" t="s">
        <v>116</v>
      </c>
      <c r="J834" s="68" t="s">
        <v>6576</v>
      </c>
      <c r="K834" s="68" t="s">
        <v>6577</v>
      </c>
      <c r="L834" s="68" t="s">
        <v>132</v>
      </c>
      <c r="M834" s="68" t="s">
        <v>116</v>
      </c>
      <c r="N834" s="68" t="s">
        <v>989</v>
      </c>
      <c r="O834" s="68" t="s">
        <v>8006</v>
      </c>
      <c r="P834" s="72" t="s">
        <v>116</v>
      </c>
      <c r="Q834" s="68" t="s">
        <v>28</v>
      </c>
      <c r="R834" s="68" t="s">
        <v>31</v>
      </c>
      <c r="S834" s="68">
        <v>26</v>
      </c>
      <c r="T834" s="68">
        <v>1.6</v>
      </c>
      <c r="U834" s="68">
        <v>0.94</v>
      </c>
      <c r="V834" s="68">
        <v>134.35</v>
      </c>
      <c r="W834" s="68">
        <v>69.849999999999994</v>
      </c>
      <c r="X834" s="68">
        <v>0.48</v>
      </c>
      <c r="Y834" s="68">
        <v>539.04</v>
      </c>
      <c r="Z834" s="68">
        <v>448.99</v>
      </c>
      <c r="AA834" s="68">
        <v>0.17</v>
      </c>
      <c r="AB834" s="73">
        <v>67211.28</v>
      </c>
      <c r="AC834" s="73">
        <v>55976.160000000003</v>
      </c>
      <c r="AD834" s="73">
        <v>67211.28</v>
      </c>
      <c r="AE834" s="73">
        <v>55976.160000000003</v>
      </c>
      <c r="AF834" s="73"/>
      <c r="AG834" s="73">
        <f>IFERROR(VLOOKUP(J834,'Roll ups'!D:E,2,FALSE),0)</f>
        <v>1255013.1799999997</v>
      </c>
      <c r="AH834" s="74">
        <f>IF(Table2[[#This Row],[CATEGORY TTL LOOKUP]]=0,0,IF(Table2[[#This Row],[CATEGORY TTL LOOKUP]]&gt;0,SUM(AB834/AG834)))</f>
        <v>5.3554242354650027E-2</v>
      </c>
      <c r="AI834" s="74" t="str">
        <f>IFERROR(IF(AH834&lt;#REF!,"STRIKE",IF(AH834&gt;=#REF!,"GOOD")),"NO DATA")</f>
        <v>NO DATA</v>
      </c>
      <c r="AJ834" s="75">
        <f>IFERROR(VLOOKUP(K834,'Roll ups'!H:I,2,FALSE),0)</f>
        <v>1255013.1799999997</v>
      </c>
      <c r="AK834" s="76">
        <f>IF(Table2[[#This Row],[PRICE TIER LOOKUP]]=0,0,IF(Table2[[#This Row],[PRICE TIER LOOKUP]]&gt;0,SUM(AB834/AJ834)))</f>
        <v>5.3554242354650027E-2</v>
      </c>
      <c r="AL834" s="74" t="e">
        <f>IF(AK834&lt;#REF!,"STRIKE",IF(AK834&gt;=#REF!,"GOOD"))</f>
        <v>#REF!</v>
      </c>
      <c r="AM834" s="75">
        <f>VLOOKUP(H834,'Roll ups'!A:B,2,FALSE)</f>
        <v>325145452.83999985</v>
      </c>
      <c r="AN834" s="77">
        <f t="shared" si="26"/>
        <v>2.0671142534191877E-4</v>
      </c>
      <c r="AO834" s="74" t="str">
        <f>IFERROR(VLOOKUP(Table2[[#This Row],[Product Name]],'Roll ups'!L:P,5,FALSE),"GOOD")</f>
        <v>GOOD</v>
      </c>
      <c r="AP834" s="74">
        <f>Table2[[#This Row],[Retail Dollar Vol Current 12 Mths]]/Table2[[#This Row],[SHELF SALES  LOOKUP]]</f>
        <v>2.0671142534191877E-4</v>
      </c>
      <c r="AQ834" s="69">
        <f t="shared" si="27"/>
        <v>0</v>
      </c>
      <c r="AR83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834" s="69" t="e">
        <f>IF(Table2[[#This Row],[Shelf Dollar Vol Current 12 Mths]]&gt;#REF!,"MEETS $ CRITERIA",IF(Table2[[#This Row],[Shelf Dollar Vol Current 12 Mths]]&lt;#REF!+1,"DOES NOT MEET $ CRITERIA"))</f>
        <v>#REF!</v>
      </c>
      <c r="AT834" s="78"/>
    </row>
    <row r="835" spans="1:46" ht="13.8" x14ac:dyDescent="0.3">
      <c r="A835" s="68" t="s">
        <v>3703</v>
      </c>
      <c r="B835" s="69">
        <v>64932</v>
      </c>
      <c r="C835" s="69">
        <v>463</v>
      </c>
      <c r="D835" s="69" t="s">
        <v>25</v>
      </c>
      <c r="E835" s="70" t="s">
        <v>6313</v>
      </c>
      <c r="F835" s="70"/>
      <c r="G835" s="71" t="s">
        <v>8007</v>
      </c>
      <c r="H835" s="69" t="s">
        <v>6315</v>
      </c>
      <c r="I835" s="68" t="s">
        <v>245</v>
      </c>
      <c r="J835" s="68" t="s">
        <v>245</v>
      </c>
      <c r="K835" s="68" t="s">
        <v>132</v>
      </c>
      <c r="L835" s="68" t="s">
        <v>132</v>
      </c>
      <c r="M835" s="68" t="s">
        <v>245</v>
      </c>
      <c r="N835" s="68" t="s">
        <v>184</v>
      </c>
      <c r="O835" s="68" t="s">
        <v>8008</v>
      </c>
      <c r="P835" s="72" t="s">
        <v>191</v>
      </c>
      <c r="Q835" s="68" t="s">
        <v>128</v>
      </c>
      <c r="R835" s="68" t="s">
        <v>60</v>
      </c>
      <c r="S835" s="68">
        <v>24</v>
      </c>
      <c r="T835" s="68">
        <v>31</v>
      </c>
      <c r="U835" s="68">
        <v>-0.32</v>
      </c>
      <c r="V835" s="68">
        <v>94</v>
      </c>
      <c r="W835" s="68">
        <v>115</v>
      </c>
      <c r="X835" s="68">
        <v>-0.22</v>
      </c>
      <c r="Y835" s="68">
        <v>400.5</v>
      </c>
      <c r="Z835" s="68">
        <v>313</v>
      </c>
      <c r="AA835" s="68">
        <v>0.22</v>
      </c>
      <c r="AB835" s="73">
        <v>98574.84</v>
      </c>
      <c r="AC835" s="73">
        <v>77655.12</v>
      </c>
      <c r="AD835" s="73">
        <v>102485.52</v>
      </c>
      <c r="AE835" s="73">
        <v>79188.72</v>
      </c>
      <c r="AF835" s="73"/>
      <c r="AG835" s="73">
        <f>IFERROR(VLOOKUP(J835,'Roll ups'!D:E,2,FALSE),0)</f>
        <v>57863085.470000021</v>
      </c>
      <c r="AH835" s="74">
        <f>IF(Table2[[#This Row],[CATEGORY TTL LOOKUP]]=0,0,IF(Table2[[#This Row],[CATEGORY TTL LOOKUP]]&gt;0,SUM(AB835/AG835)))</f>
        <v>1.7035876880624971E-3</v>
      </c>
      <c r="AI835" s="74" t="str">
        <f>IFERROR(IF(AH835&lt;#REF!,"STRIKE",IF(AH835&gt;=#REF!,"GOOD")),"NO DATA")</f>
        <v>NO DATA</v>
      </c>
      <c r="AJ835" s="75">
        <f>IFERROR(VLOOKUP(K835,'Roll ups'!H:I,2,FALSE),0)</f>
        <v>126094742.97999983</v>
      </c>
      <c r="AK835" s="76">
        <f>IF(Table2[[#This Row],[PRICE TIER LOOKUP]]=0,0,IF(Table2[[#This Row],[PRICE TIER LOOKUP]]&gt;0,SUM(AB835/AJ835)))</f>
        <v>7.8175217832542933E-4</v>
      </c>
      <c r="AL835" s="74" t="e">
        <f>IF(AK835&lt;#REF!,"STRIKE",IF(AK835&gt;=#REF!,"GOOD"))</f>
        <v>#REF!</v>
      </c>
      <c r="AM835" s="75">
        <f>VLOOKUP(H835,'Roll ups'!A:B,2,FALSE)</f>
        <v>325145452.83999985</v>
      </c>
      <c r="AN835" s="77">
        <f t="shared" si="26"/>
        <v>3.0317151643669915E-4</v>
      </c>
      <c r="AO835" s="74" t="str">
        <f>IFERROR(VLOOKUP(Table2[[#This Row],[Product Name]],'Roll ups'!L:P,5,FALSE),"GOOD")</f>
        <v>GOOD</v>
      </c>
      <c r="AP835" s="74">
        <f>Table2[[#This Row],[Retail Dollar Vol Current 12 Mths]]/Table2[[#This Row],[SHELF SALES  LOOKUP]]</f>
        <v>3.1519899511075707E-4</v>
      </c>
      <c r="AQ835" s="69">
        <f t="shared" si="27"/>
        <v>0</v>
      </c>
      <c r="AR83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835" s="69" t="e">
        <f>IF(Table2[[#This Row],[Shelf Dollar Vol Current 12 Mths]]&gt;#REF!,"MEETS $ CRITERIA",IF(Table2[[#This Row],[Shelf Dollar Vol Current 12 Mths]]&lt;#REF!+1,"DOES NOT MEET $ CRITERIA"))</f>
        <v>#REF!</v>
      </c>
      <c r="AT835" s="78"/>
    </row>
    <row r="836" spans="1:46" ht="13.8" x14ac:dyDescent="0.3">
      <c r="A836" s="68" t="s">
        <v>3481</v>
      </c>
      <c r="B836" s="69">
        <v>64933</v>
      </c>
      <c r="C836" s="69">
        <v>638</v>
      </c>
      <c r="D836" s="69" t="s">
        <v>25</v>
      </c>
      <c r="E836" s="70" t="s">
        <v>6313</v>
      </c>
      <c r="F836" s="70"/>
      <c r="G836" s="71" t="s">
        <v>8009</v>
      </c>
      <c r="H836" s="69" t="s">
        <v>6315</v>
      </c>
      <c r="I836" s="68" t="s">
        <v>245</v>
      </c>
      <c r="J836" s="68" t="s">
        <v>245</v>
      </c>
      <c r="K836" s="68" t="s">
        <v>132</v>
      </c>
      <c r="L836" s="68" t="s">
        <v>132</v>
      </c>
      <c r="M836" s="68" t="s">
        <v>245</v>
      </c>
      <c r="N836" s="68" t="s">
        <v>184</v>
      </c>
      <c r="O836" s="68" t="s">
        <v>8010</v>
      </c>
      <c r="P836" s="72" t="s">
        <v>191</v>
      </c>
      <c r="Q836" s="68" t="s">
        <v>128</v>
      </c>
      <c r="R836" s="68" t="s">
        <v>60</v>
      </c>
      <c r="S836" s="68">
        <v>65</v>
      </c>
      <c r="T836" s="68">
        <v>63</v>
      </c>
      <c r="U836" s="68">
        <v>0.03</v>
      </c>
      <c r="V836" s="68">
        <v>288.75</v>
      </c>
      <c r="W836" s="68">
        <v>327.92</v>
      </c>
      <c r="X836" s="68">
        <v>-0.14000000000000001</v>
      </c>
      <c r="Y836" s="68">
        <v>1174.08</v>
      </c>
      <c r="Z836" s="68">
        <v>1029.92</v>
      </c>
      <c r="AA836" s="68">
        <v>0.12</v>
      </c>
      <c r="AB836" s="73">
        <v>301781.5</v>
      </c>
      <c r="AC836" s="73">
        <v>265074.83</v>
      </c>
      <c r="AD836" s="73">
        <v>321370.09000000003</v>
      </c>
      <c r="AE836" s="73">
        <v>281003.03000000003</v>
      </c>
      <c r="AF836" s="73"/>
      <c r="AG836" s="73">
        <f>IFERROR(VLOOKUP(J836,'Roll ups'!D:E,2,FALSE),0)</f>
        <v>57863085.470000021</v>
      </c>
      <c r="AH836" s="74">
        <f>IF(Table2[[#This Row],[CATEGORY TTL LOOKUP]]=0,0,IF(Table2[[#This Row],[CATEGORY TTL LOOKUP]]&gt;0,SUM(AB836/AG836)))</f>
        <v>5.2154408557501331E-3</v>
      </c>
      <c r="AI836" s="74" t="str">
        <f>IFERROR(IF(AH836&lt;#REF!,"STRIKE",IF(AH836&gt;=#REF!,"GOOD")),"NO DATA")</f>
        <v>NO DATA</v>
      </c>
      <c r="AJ836" s="75">
        <f>IFERROR(VLOOKUP(K836,'Roll ups'!H:I,2,FALSE),0)</f>
        <v>126094742.97999983</v>
      </c>
      <c r="AK836" s="76">
        <f>IF(Table2[[#This Row],[PRICE TIER LOOKUP]]=0,0,IF(Table2[[#This Row],[PRICE TIER LOOKUP]]&gt;0,SUM(AB836/AJ836)))</f>
        <v>2.3932916858228283E-3</v>
      </c>
      <c r="AL836" s="74" t="e">
        <f>IF(AK836&lt;#REF!,"STRIKE",IF(AK836&gt;=#REF!,"GOOD"))</f>
        <v>#REF!</v>
      </c>
      <c r="AM836" s="75">
        <f>VLOOKUP(H836,'Roll ups'!A:B,2,FALSE)</f>
        <v>325145452.83999985</v>
      </c>
      <c r="AN836" s="77">
        <f t="shared" si="26"/>
        <v>9.2814307370462604E-4</v>
      </c>
      <c r="AO836" s="74" t="str">
        <f>IFERROR(VLOOKUP(Table2[[#This Row],[Product Name]],'Roll ups'!L:P,5,FALSE),"GOOD")</f>
        <v>GOOD</v>
      </c>
      <c r="AP836" s="74">
        <f>Table2[[#This Row],[Retail Dollar Vol Current 12 Mths]]/Table2[[#This Row],[SHELF SALES  LOOKUP]]</f>
        <v>9.8838869556063685E-4</v>
      </c>
      <c r="AQ836" s="69">
        <f t="shared" si="27"/>
        <v>0</v>
      </c>
      <c r="AR83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836" s="69" t="e">
        <f>IF(Table2[[#This Row],[Shelf Dollar Vol Current 12 Mths]]&gt;#REF!,"MEETS $ CRITERIA",IF(Table2[[#This Row],[Shelf Dollar Vol Current 12 Mths]]&lt;#REF!+1,"DOES NOT MEET $ CRITERIA"))</f>
        <v>#REF!</v>
      </c>
      <c r="AT836" s="78"/>
    </row>
    <row r="837" spans="1:46" ht="13.8" x14ac:dyDescent="0.3">
      <c r="A837" s="68" t="s">
        <v>5515</v>
      </c>
      <c r="B837" s="69">
        <v>75088</v>
      </c>
      <c r="C837" s="69">
        <v>130</v>
      </c>
      <c r="D837" s="69" t="s">
        <v>25</v>
      </c>
      <c r="E837" s="70" t="s">
        <v>6313</v>
      </c>
      <c r="F837" s="70"/>
      <c r="G837" s="71" t="s">
        <v>8011</v>
      </c>
      <c r="H837" s="69" t="s">
        <v>6315</v>
      </c>
      <c r="I837" s="68" t="s">
        <v>245</v>
      </c>
      <c r="J837" s="68" t="s">
        <v>245</v>
      </c>
      <c r="K837" s="68" t="s">
        <v>104</v>
      </c>
      <c r="L837" s="68" t="s">
        <v>104</v>
      </c>
      <c r="M837" s="68" t="s">
        <v>245</v>
      </c>
      <c r="N837" s="68" t="s">
        <v>529</v>
      </c>
      <c r="O837" s="68" t="s">
        <v>8012</v>
      </c>
      <c r="P837" s="72" t="s">
        <v>191</v>
      </c>
      <c r="Q837" s="68" t="s">
        <v>64</v>
      </c>
      <c r="R837" s="68" t="s">
        <v>60</v>
      </c>
      <c r="S837" s="68">
        <v>158</v>
      </c>
      <c r="T837" s="68">
        <v>221.68</v>
      </c>
      <c r="U837" s="68">
        <v>-0.41</v>
      </c>
      <c r="V837" s="68">
        <v>563.52</v>
      </c>
      <c r="W837" s="68">
        <v>551.08000000000004</v>
      </c>
      <c r="X837" s="68">
        <v>0.02</v>
      </c>
      <c r="Y837" s="68">
        <v>1875.87</v>
      </c>
      <c r="Z837" s="68">
        <v>2035.71</v>
      </c>
      <c r="AA837" s="68">
        <v>-0.09</v>
      </c>
      <c r="AB837" s="73">
        <v>140942.67000000001</v>
      </c>
      <c r="AC837" s="73">
        <v>149491.68</v>
      </c>
      <c r="AD837" s="73">
        <v>140942.67000000001</v>
      </c>
      <c r="AE837" s="73">
        <v>149491.68</v>
      </c>
      <c r="AF837" s="73"/>
      <c r="AG837" s="73">
        <f>IFERROR(VLOOKUP(J837,'Roll ups'!D:E,2,FALSE),0)</f>
        <v>57863085.470000021</v>
      </c>
      <c r="AH837" s="74">
        <f>IF(Table2[[#This Row],[CATEGORY TTL LOOKUP]]=0,0,IF(Table2[[#This Row],[CATEGORY TTL LOOKUP]]&gt;0,SUM(AB837/AG837)))</f>
        <v>2.4357959630941879E-3</v>
      </c>
      <c r="AI837" s="74" t="str">
        <f>IFERROR(IF(AH837&lt;#REF!,"STRIKE",IF(AH837&gt;=#REF!,"GOOD")),"NO DATA")</f>
        <v>NO DATA</v>
      </c>
      <c r="AJ837" s="75">
        <f>IFERROR(VLOOKUP(K837,'Roll ups'!H:I,2,FALSE),0)</f>
        <v>34230392.709999993</v>
      </c>
      <c r="AK837" s="76">
        <f>IF(Table2[[#This Row],[PRICE TIER LOOKUP]]=0,0,IF(Table2[[#This Row],[PRICE TIER LOOKUP]]&gt;0,SUM(AB837/AJ837)))</f>
        <v>4.1174716046662625E-3</v>
      </c>
      <c r="AL837" s="74" t="e">
        <f>IF(AK837&lt;#REF!,"STRIKE",IF(AK837&gt;=#REF!,"GOOD"))</f>
        <v>#REF!</v>
      </c>
      <c r="AM837" s="75">
        <f>VLOOKUP(H837,'Roll ups'!A:B,2,FALSE)</f>
        <v>325145452.83999985</v>
      </c>
      <c r="AN837" s="77">
        <f t="shared" si="26"/>
        <v>4.3347575298663702E-4</v>
      </c>
      <c r="AO837" s="74" t="str">
        <f>IFERROR(VLOOKUP(Table2[[#This Row],[Product Name]],'Roll ups'!L:P,5,FALSE),"GOOD")</f>
        <v>GOOD</v>
      </c>
      <c r="AP837" s="74">
        <f>Table2[[#This Row],[Retail Dollar Vol Current 12 Mths]]/Table2[[#This Row],[SHELF SALES  LOOKUP]]</f>
        <v>4.3347575298663702E-4</v>
      </c>
      <c r="AQ837" s="69">
        <f t="shared" si="27"/>
        <v>0</v>
      </c>
      <c r="AR83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837" s="69" t="e">
        <f>IF(Table2[[#This Row],[Shelf Dollar Vol Current 12 Mths]]&gt;#REF!,"MEETS $ CRITERIA",IF(Table2[[#This Row],[Shelf Dollar Vol Current 12 Mths]]&lt;#REF!+1,"DOES NOT MEET $ CRITERIA"))</f>
        <v>#REF!</v>
      </c>
      <c r="AT837" s="78"/>
    </row>
    <row r="838" spans="1:46" ht="13.8" x14ac:dyDescent="0.3">
      <c r="A838" s="68" t="s">
        <v>5938</v>
      </c>
      <c r="B838" s="69">
        <v>87126</v>
      </c>
      <c r="C838" s="69">
        <v>309</v>
      </c>
      <c r="D838" s="69" t="s">
        <v>25</v>
      </c>
      <c r="E838" s="70" t="s">
        <v>6313</v>
      </c>
      <c r="F838" s="70"/>
      <c r="G838" s="71" t="s">
        <v>8013</v>
      </c>
      <c r="H838" s="69" t="s">
        <v>6315</v>
      </c>
      <c r="I838" s="68" t="s">
        <v>245</v>
      </c>
      <c r="J838" s="68" t="s">
        <v>245</v>
      </c>
      <c r="K838" s="68" t="s">
        <v>104</v>
      </c>
      <c r="L838" s="68" t="s">
        <v>104</v>
      </c>
      <c r="M838" s="68" t="s">
        <v>245</v>
      </c>
      <c r="N838" s="68" t="s">
        <v>529</v>
      </c>
      <c r="O838" s="68" t="s">
        <v>8014</v>
      </c>
      <c r="P838" s="72" t="s">
        <v>245</v>
      </c>
      <c r="Q838" s="68" t="s">
        <v>55</v>
      </c>
      <c r="R838" s="68" t="s">
        <v>31</v>
      </c>
      <c r="S838" s="68">
        <v>12</v>
      </c>
      <c r="T838" s="68">
        <v>17</v>
      </c>
      <c r="U838" s="68">
        <v>-0.42</v>
      </c>
      <c r="V838" s="68">
        <v>57</v>
      </c>
      <c r="W838" s="68">
        <v>52</v>
      </c>
      <c r="X838" s="68">
        <v>0.09</v>
      </c>
      <c r="Y838" s="68">
        <v>230</v>
      </c>
      <c r="Z838" s="68">
        <v>247</v>
      </c>
      <c r="AA838" s="68">
        <v>-7.0000000000000007E-2</v>
      </c>
      <c r="AB838" s="73">
        <v>27600</v>
      </c>
      <c r="AC838" s="73">
        <v>29178.84</v>
      </c>
      <c r="AD838" s="73">
        <v>27600</v>
      </c>
      <c r="AE838" s="73">
        <v>29178.84</v>
      </c>
      <c r="AF838" s="73"/>
      <c r="AG838" s="73">
        <f>IFERROR(VLOOKUP(J838,'Roll ups'!D:E,2,FALSE),0)</f>
        <v>57863085.470000021</v>
      </c>
      <c r="AH838" s="74">
        <f>IF(Table2[[#This Row],[CATEGORY TTL LOOKUP]]=0,0,IF(Table2[[#This Row],[CATEGORY TTL LOOKUP]]&gt;0,SUM(AB838/AG838)))</f>
        <v>4.7698804472342963E-4</v>
      </c>
      <c r="AI838" s="74" t="str">
        <f>IFERROR(IF(AH838&lt;#REF!,"STRIKE",IF(AH838&gt;=#REF!,"GOOD")),"NO DATA")</f>
        <v>NO DATA</v>
      </c>
      <c r="AJ838" s="75">
        <f>IFERROR(VLOOKUP(K838,'Roll ups'!H:I,2,FALSE),0)</f>
        <v>34230392.709999993</v>
      </c>
      <c r="AK838" s="76">
        <f>IF(Table2[[#This Row],[PRICE TIER LOOKUP]]=0,0,IF(Table2[[#This Row],[PRICE TIER LOOKUP]]&gt;0,SUM(AB838/AJ838)))</f>
        <v>8.0630100372576193E-4</v>
      </c>
      <c r="AL838" s="74" t="e">
        <f>IF(AK838&lt;#REF!,"STRIKE",IF(AK838&gt;=#REF!,"GOOD"))</f>
        <v>#REF!</v>
      </c>
      <c r="AM838" s="75">
        <f>VLOOKUP(H838,'Roll ups'!A:B,2,FALSE)</f>
        <v>325145452.83999985</v>
      </c>
      <c r="AN838" s="77">
        <f t="shared" ref="AN838:AN901" si="28">AB838/AM838</f>
        <v>8.4885086840139895E-5</v>
      </c>
      <c r="AO838" s="74" t="str">
        <f>IFERROR(VLOOKUP(Table2[[#This Row],[Product Name]],'Roll ups'!L:P,5,FALSE),"GOOD")</f>
        <v>GOOD</v>
      </c>
      <c r="AP838" s="74">
        <f>Table2[[#This Row],[Retail Dollar Vol Current 12 Mths]]/Table2[[#This Row],[SHELF SALES  LOOKUP]]</f>
        <v>8.4885086840139895E-5</v>
      </c>
      <c r="AQ838" s="69">
        <f t="shared" ref="AQ838:AQ901" si="29">COUNTIF(AG838:AO838,"Strike")</f>
        <v>0</v>
      </c>
      <c r="AR83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838" s="69" t="e">
        <f>IF(Table2[[#This Row],[Shelf Dollar Vol Current 12 Mths]]&gt;#REF!,"MEETS $ CRITERIA",IF(Table2[[#This Row],[Shelf Dollar Vol Current 12 Mths]]&lt;#REF!+1,"DOES NOT MEET $ CRITERIA"))</f>
        <v>#REF!</v>
      </c>
      <c r="AT838" s="78"/>
    </row>
    <row r="839" spans="1:46" ht="13.8" x14ac:dyDescent="0.3">
      <c r="A839" s="68" t="s">
        <v>5340</v>
      </c>
      <c r="B839" s="69">
        <v>87127</v>
      </c>
      <c r="C839" s="69">
        <v>394</v>
      </c>
      <c r="D839" s="69" t="s">
        <v>25</v>
      </c>
      <c r="E839" s="70" t="s">
        <v>6313</v>
      </c>
      <c r="F839" s="70"/>
      <c r="G839" s="71" t="s">
        <v>8015</v>
      </c>
      <c r="H839" s="69" t="s">
        <v>6315</v>
      </c>
      <c r="I839" s="68" t="s">
        <v>245</v>
      </c>
      <c r="J839" s="68" t="s">
        <v>245</v>
      </c>
      <c r="K839" s="68" t="s">
        <v>104</v>
      </c>
      <c r="L839" s="68" t="s">
        <v>104</v>
      </c>
      <c r="M839" s="68" t="s">
        <v>245</v>
      </c>
      <c r="N839" s="68" t="s">
        <v>529</v>
      </c>
      <c r="O839" s="68" t="s">
        <v>8016</v>
      </c>
      <c r="P839" s="72" t="s">
        <v>245</v>
      </c>
      <c r="Q839" s="68" t="s">
        <v>55</v>
      </c>
      <c r="R839" s="68" t="s">
        <v>31</v>
      </c>
      <c r="S839" s="68">
        <v>91</v>
      </c>
      <c r="T839" s="68">
        <v>161.32</v>
      </c>
      <c r="U839" s="68">
        <v>-0.77</v>
      </c>
      <c r="V839" s="68">
        <v>366.2</v>
      </c>
      <c r="W839" s="68">
        <v>402.76</v>
      </c>
      <c r="X839" s="68">
        <v>-0.1</v>
      </c>
      <c r="Y839" s="68">
        <v>1398.92</v>
      </c>
      <c r="Z839" s="68">
        <v>1924.68</v>
      </c>
      <c r="AA839" s="68">
        <v>-0.38</v>
      </c>
      <c r="AB839" s="73">
        <v>145174.23000000001</v>
      </c>
      <c r="AC839" s="73">
        <v>197694.59</v>
      </c>
      <c r="AD839" s="73">
        <v>145174.23000000001</v>
      </c>
      <c r="AE839" s="73">
        <v>197694.59</v>
      </c>
      <c r="AF839" s="73"/>
      <c r="AG839" s="73">
        <f>IFERROR(VLOOKUP(J839,'Roll ups'!D:E,2,FALSE),0)</f>
        <v>57863085.470000021</v>
      </c>
      <c r="AH839" s="74">
        <f>IF(Table2[[#This Row],[CATEGORY TTL LOOKUP]]=0,0,IF(Table2[[#This Row],[CATEGORY TTL LOOKUP]]&gt;0,SUM(AB839/AG839)))</f>
        <v>2.5089265257945458E-3</v>
      </c>
      <c r="AI839" s="74" t="str">
        <f>IFERROR(IF(AH839&lt;#REF!,"STRIKE",IF(AH839&gt;=#REF!,"GOOD")),"NO DATA")</f>
        <v>NO DATA</v>
      </c>
      <c r="AJ839" s="75">
        <f>IFERROR(VLOOKUP(K839,'Roll ups'!H:I,2,FALSE),0)</f>
        <v>34230392.709999993</v>
      </c>
      <c r="AK839" s="76">
        <f>IF(Table2[[#This Row],[PRICE TIER LOOKUP]]=0,0,IF(Table2[[#This Row],[PRICE TIER LOOKUP]]&gt;0,SUM(AB839/AJ839)))</f>
        <v>4.2410915711635737E-3</v>
      </c>
      <c r="AL839" s="74" t="e">
        <f>IF(AK839&lt;#REF!,"STRIKE",IF(AK839&gt;=#REF!,"GOOD"))</f>
        <v>#REF!</v>
      </c>
      <c r="AM839" s="75">
        <f>VLOOKUP(H839,'Roll ups'!A:B,2,FALSE)</f>
        <v>325145452.83999985</v>
      </c>
      <c r="AN839" s="77">
        <f t="shared" si="28"/>
        <v>4.4649011306161027E-4</v>
      </c>
      <c r="AO839" s="74" t="str">
        <f>IFERROR(VLOOKUP(Table2[[#This Row],[Product Name]],'Roll ups'!L:P,5,FALSE),"GOOD")</f>
        <v>GOOD</v>
      </c>
      <c r="AP839" s="74">
        <f>Table2[[#This Row],[Retail Dollar Vol Current 12 Mths]]/Table2[[#This Row],[SHELF SALES  LOOKUP]]</f>
        <v>4.4649011306161027E-4</v>
      </c>
      <c r="AQ839" s="69">
        <f t="shared" si="29"/>
        <v>0</v>
      </c>
      <c r="AR83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839" s="69" t="e">
        <f>IF(Table2[[#This Row],[Shelf Dollar Vol Current 12 Mths]]&gt;#REF!,"MEETS $ CRITERIA",IF(Table2[[#This Row],[Shelf Dollar Vol Current 12 Mths]]&lt;#REF!+1,"DOES NOT MEET $ CRITERIA"))</f>
        <v>#REF!</v>
      </c>
      <c r="AT839" s="78"/>
    </row>
    <row r="840" spans="1:46" ht="13.8" x14ac:dyDescent="0.3">
      <c r="A840" s="68" t="s">
        <v>5761</v>
      </c>
      <c r="B840" s="69">
        <v>87128</v>
      </c>
      <c r="C840" s="69">
        <v>299</v>
      </c>
      <c r="D840" s="69" t="s">
        <v>25</v>
      </c>
      <c r="E840" s="70" t="s">
        <v>6313</v>
      </c>
      <c r="F840" s="70"/>
      <c r="G840" s="71" t="s">
        <v>8017</v>
      </c>
      <c r="H840" s="69" t="s">
        <v>6315</v>
      </c>
      <c r="I840" s="68" t="s">
        <v>245</v>
      </c>
      <c r="J840" s="68" t="s">
        <v>245</v>
      </c>
      <c r="K840" s="68" t="s">
        <v>104</v>
      </c>
      <c r="L840" s="68" t="s">
        <v>104</v>
      </c>
      <c r="M840" s="68" t="s">
        <v>245</v>
      </c>
      <c r="N840" s="68" t="s">
        <v>529</v>
      </c>
      <c r="O840" s="68" t="s">
        <v>8018</v>
      </c>
      <c r="P840" s="72" t="s">
        <v>245</v>
      </c>
      <c r="Q840" s="68" t="s">
        <v>55</v>
      </c>
      <c r="R840" s="68" t="s">
        <v>31</v>
      </c>
      <c r="S840" s="68">
        <v>32</v>
      </c>
      <c r="T840" s="68">
        <v>46.09</v>
      </c>
      <c r="U840" s="68">
        <v>-0.45</v>
      </c>
      <c r="V840" s="68">
        <v>118.23</v>
      </c>
      <c r="W840" s="68">
        <v>159.65</v>
      </c>
      <c r="X840" s="68">
        <v>-0.35</v>
      </c>
      <c r="Y840" s="68">
        <v>497.42</v>
      </c>
      <c r="Z840" s="68">
        <v>671.64</v>
      </c>
      <c r="AA840" s="68">
        <v>-0.35</v>
      </c>
      <c r="AB840" s="73">
        <v>49190.34</v>
      </c>
      <c r="AC840" s="73">
        <v>63738.720000000001</v>
      </c>
      <c r="AD840" s="73">
        <v>49190.34</v>
      </c>
      <c r="AE840" s="73">
        <v>63738.720000000001</v>
      </c>
      <c r="AF840" s="73"/>
      <c r="AG840" s="73">
        <f>IFERROR(VLOOKUP(J840,'Roll ups'!D:E,2,FALSE),0)</f>
        <v>57863085.470000021</v>
      </c>
      <c r="AH840" s="74">
        <f>IF(Table2[[#This Row],[CATEGORY TTL LOOKUP]]=0,0,IF(Table2[[#This Row],[CATEGORY TTL LOOKUP]]&gt;0,SUM(AB840/AG840)))</f>
        <v>8.5011609043046036E-4</v>
      </c>
      <c r="AI840" s="74" t="str">
        <f>IFERROR(IF(AH840&lt;#REF!,"STRIKE",IF(AH840&gt;=#REF!,"GOOD")),"NO DATA")</f>
        <v>NO DATA</v>
      </c>
      <c r="AJ840" s="75">
        <f>IFERROR(VLOOKUP(K840,'Roll ups'!H:I,2,FALSE),0)</f>
        <v>34230392.709999993</v>
      </c>
      <c r="AK840" s="76">
        <f>IF(Table2[[#This Row],[PRICE TIER LOOKUP]]=0,0,IF(Table2[[#This Row],[PRICE TIER LOOKUP]]&gt;0,SUM(AB840/AJ840)))</f>
        <v>1.4370369752033151E-3</v>
      </c>
      <c r="AL840" s="74" t="e">
        <f>IF(AK840&lt;#REF!,"STRIKE",IF(AK840&gt;=#REF!,"GOOD"))</f>
        <v>#REF!</v>
      </c>
      <c r="AM840" s="75">
        <f>VLOOKUP(H840,'Roll ups'!A:B,2,FALSE)</f>
        <v>325145452.83999985</v>
      </c>
      <c r="AN840" s="77">
        <f t="shared" si="28"/>
        <v>1.5128718415202924E-4</v>
      </c>
      <c r="AO840" s="74" t="str">
        <f>IFERROR(VLOOKUP(Table2[[#This Row],[Product Name]],'Roll ups'!L:P,5,FALSE),"GOOD")</f>
        <v>GOOD</v>
      </c>
      <c r="AP840" s="74">
        <f>Table2[[#This Row],[Retail Dollar Vol Current 12 Mths]]/Table2[[#This Row],[SHELF SALES  LOOKUP]]</f>
        <v>1.5128718415202924E-4</v>
      </c>
      <c r="AQ840" s="69">
        <f t="shared" si="29"/>
        <v>0</v>
      </c>
      <c r="AR84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840" s="69" t="e">
        <f>IF(Table2[[#This Row],[Shelf Dollar Vol Current 12 Mths]]&gt;#REF!,"MEETS $ CRITERIA",IF(Table2[[#This Row],[Shelf Dollar Vol Current 12 Mths]]&lt;#REF!+1,"DOES NOT MEET $ CRITERIA"))</f>
        <v>#REF!</v>
      </c>
      <c r="AT840" s="78"/>
    </row>
    <row r="841" spans="1:46" ht="13.8" x14ac:dyDescent="0.3">
      <c r="A841" s="68" t="s">
        <v>3490</v>
      </c>
      <c r="B841" s="69">
        <v>87250</v>
      </c>
      <c r="C841" s="69">
        <v>479</v>
      </c>
      <c r="D841" s="69" t="s">
        <v>25</v>
      </c>
      <c r="E841" s="70" t="s">
        <v>6313</v>
      </c>
      <c r="F841" s="70"/>
      <c r="G841" s="71" t="s">
        <v>8019</v>
      </c>
      <c r="H841" s="69" t="s">
        <v>6315</v>
      </c>
      <c r="I841" s="68" t="s">
        <v>245</v>
      </c>
      <c r="J841" s="68" t="s">
        <v>245</v>
      </c>
      <c r="K841" s="68" t="s">
        <v>132</v>
      </c>
      <c r="L841" s="68" t="s">
        <v>132</v>
      </c>
      <c r="M841" s="68" t="s">
        <v>245</v>
      </c>
      <c r="N841" s="68" t="s">
        <v>246</v>
      </c>
      <c r="O841" s="68" t="s">
        <v>8020</v>
      </c>
      <c r="P841" s="72" t="s">
        <v>245</v>
      </c>
      <c r="Q841" s="68" t="s">
        <v>161</v>
      </c>
      <c r="R841" s="68" t="s">
        <v>31</v>
      </c>
      <c r="S841" s="68">
        <v>41</v>
      </c>
      <c r="T841" s="68">
        <v>45.67</v>
      </c>
      <c r="U841" s="68">
        <v>-0.12</v>
      </c>
      <c r="V841" s="68">
        <v>100.33</v>
      </c>
      <c r="W841" s="68">
        <v>146.58000000000001</v>
      </c>
      <c r="X841" s="68">
        <v>-0.46</v>
      </c>
      <c r="Y841" s="68">
        <v>527.5</v>
      </c>
      <c r="Z841" s="68">
        <v>609.83000000000004</v>
      </c>
      <c r="AA841" s="68">
        <v>-0.16</v>
      </c>
      <c r="AB841" s="73">
        <v>181380.6</v>
      </c>
      <c r="AC841" s="73">
        <v>203621.38</v>
      </c>
      <c r="AD841" s="73">
        <v>184962.6</v>
      </c>
      <c r="AE841" s="73">
        <v>205357.38</v>
      </c>
      <c r="AF841" s="73"/>
      <c r="AG841" s="73">
        <f>IFERROR(VLOOKUP(J841,'Roll ups'!D:E,2,FALSE),0)</f>
        <v>57863085.470000021</v>
      </c>
      <c r="AH841" s="74">
        <f>IF(Table2[[#This Row],[CATEGORY TTL LOOKUP]]=0,0,IF(Table2[[#This Row],[CATEGORY TTL LOOKUP]]&gt;0,SUM(AB841/AG841)))</f>
        <v>3.1346513675638587E-3</v>
      </c>
      <c r="AI841" s="74" t="str">
        <f>IFERROR(IF(AH841&lt;#REF!,"STRIKE",IF(AH841&gt;=#REF!,"GOOD")),"NO DATA")</f>
        <v>NO DATA</v>
      </c>
      <c r="AJ841" s="75">
        <f>IFERROR(VLOOKUP(K841,'Roll ups'!H:I,2,FALSE),0)</f>
        <v>126094742.97999983</v>
      </c>
      <c r="AK841" s="76">
        <f>IF(Table2[[#This Row],[PRICE TIER LOOKUP]]=0,0,IF(Table2[[#This Row],[PRICE TIER LOOKUP]]&gt;0,SUM(AB841/AJ841)))</f>
        <v>1.4384469622874699E-3</v>
      </c>
      <c r="AL841" s="74" t="e">
        <f>IF(AK841&lt;#REF!,"STRIKE",IF(AK841&gt;=#REF!,"GOOD"))</f>
        <v>#REF!</v>
      </c>
      <c r="AM841" s="75">
        <f>VLOOKUP(H841,'Roll ups'!A:B,2,FALSE)</f>
        <v>325145452.83999985</v>
      </c>
      <c r="AN841" s="77">
        <f t="shared" si="28"/>
        <v>5.5784449210567679E-4</v>
      </c>
      <c r="AO841" s="74" t="str">
        <f>IFERROR(VLOOKUP(Table2[[#This Row],[Product Name]],'Roll ups'!L:P,5,FALSE),"GOOD")</f>
        <v>GOOD</v>
      </c>
      <c r="AP841" s="74">
        <f>Table2[[#This Row],[Retail Dollar Vol Current 12 Mths]]/Table2[[#This Row],[SHELF SALES  LOOKUP]]</f>
        <v>5.6886110011514712E-4</v>
      </c>
      <c r="AQ841" s="69">
        <f t="shared" si="29"/>
        <v>0</v>
      </c>
      <c r="AR84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841" s="69" t="e">
        <f>IF(Table2[[#This Row],[Shelf Dollar Vol Current 12 Mths]]&gt;#REF!,"MEETS $ CRITERIA",IF(Table2[[#This Row],[Shelf Dollar Vol Current 12 Mths]]&lt;#REF!+1,"DOES NOT MEET $ CRITERIA"))</f>
        <v>#REF!</v>
      </c>
      <c r="AT841" s="78"/>
    </row>
    <row r="842" spans="1:46" ht="13.8" x14ac:dyDescent="0.3">
      <c r="A842" s="68" t="s">
        <v>2581</v>
      </c>
      <c r="B842" s="69">
        <v>87266</v>
      </c>
      <c r="C842" s="69">
        <v>171</v>
      </c>
      <c r="D842" s="69" t="s">
        <v>25</v>
      </c>
      <c r="E842" s="70" t="s">
        <v>6313</v>
      </c>
      <c r="F842" s="70"/>
      <c r="G842" s="71" t="s">
        <v>8021</v>
      </c>
      <c r="H842" s="69" t="s">
        <v>6315</v>
      </c>
      <c r="I842" s="68" t="s">
        <v>245</v>
      </c>
      <c r="J842" s="68" t="s">
        <v>245</v>
      </c>
      <c r="K842" s="68" t="s">
        <v>146</v>
      </c>
      <c r="L842" s="68" t="s">
        <v>6320</v>
      </c>
      <c r="M842" s="68" t="s">
        <v>245</v>
      </c>
      <c r="N842" s="68" t="s">
        <v>246</v>
      </c>
      <c r="O842" s="68" t="s">
        <v>8022</v>
      </c>
      <c r="P842" s="72" t="s">
        <v>245</v>
      </c>
      <c r="Q842" s="68" t="s">
        <v>32</v>
      </c>
      <c r="R842" s="68" t="s">
        <v>31</v>
      </c>
      <c r="S842" s="68">
        <v>3</v>
      </c>
      <c r="T842" s="68">
        <v>3.58</v>
      </c>
      <c r="U842" s="68">
        <v>-0.19</v>
      </c>
      <c r="V842" s="68">
        <v>8.5</v>
      </c>
      <c r="W842" s="68">
        <v>10.08</v>
      </c>
      <c r="X842" s="68">
        <v>-0.19</v>
      </c>
      <c r="Y842" s="68">
        <v>35.5</v>
      </c>
      <c r="Z842" s="68">
        <v>43.58</v>
      </c>
      <c r="AA842" s="68">
        <v>-0.23</v>
      </c>
      <c r="AB842" s="73">
        <v>15039.9</v>
      </c>
      <c r="AC842" s="73">
        <v>18534.45</v>
      </c>
      <c r="AD842" s="73">
        <v>15399.9</v>
      </c>
      <c r="AE842" s="73">
        <v>18866.849999999999</v>
      </c>
      <c r="AF842" s="73"/>
      <c r="AG842" s="73">
        <f>IFERROR(VLOOKUP(J842,'Roll ups'!D:E,2,FALSE),0)</f>
        <v>57863085.470000021</v>
      </c>
      <c r="AH842" s="74">
        <f>IF(Table2[[#This Row],[CATEGORY TTL LOOKUP]]=0,0,IF(Table2[[#This Row],[CATEGORY TTL LOOKUP]]&gt;0,SUM(AB842/AG842)))</f>
        <v>2.5992219180564889E-4</v>
      </c>
      <c r="AI842" s="74" t="str">
        <f>IFERROR(IF(AH842&lt;#REF!,"STRIKE",IF(AH842&gt;=#REF!,"GOOD")),"NO DATA")</f>
        <v>NO DATA</v>
      </c>
      <c r="AJ842" s="75">
        <f>IFERROR(VLOOKUP(K842,'Roll ups'!H:I,2,FALSE),0)</f>
        <v>69119979.479999974</v>
      </c>
      <c r="AK842" s="76">
        <f>IF(Table2[[#This Row],[PRICE TIER LOOKUP]]=0,0,IF(Table2[[#This Row],[PRICE TIER LOOKUP]]&gt;0,SUM(AB842/AJ842)))</f>
        <v>2.17591210430724E-4</v>
      </c>
      <c r="AL842" s="74" t="e">
        <f>IF(AK842&lt;#REF!,"STRIKE",IF(AK842&gt;=#REF!,"GOOD"))</f>
        <v>#REF!</v>
      </c>
      <c r="AM842" s="75">
        <f>VLOOKUP(H842,'Roll ups'!A:B,2,FALSE)</f>
        <v>325145452.83999985</v>
      </c>
      <c r="AN842" s="77">
        <f t="shared" si="28"/>
        <v>4.6255913679964495E-5</v>
      </c>
      <c r="AO842" s="74" t="str">
        <f>IFERROR(VLOOKUP(Table2[[#This Row],[Product Name]],'Roll ups'!L:P,5,FALSE),"GOOD")</f>
        <v>GOOD</v>
      </c>
      <c r="AP842" s="74">
        <f>Table2[[#This Row],[Retail Dollar Vol Current 12 Mths]]/Table2[[#This Row],[SHELF SALES  LOOKUP]]</f>
        <v>4.7363110464835887E-5</v>
      </c>
      <c r="AQ842" s="69">
        <f t="shared" si="29"/>
        <v>0</v>
      </c>
      <c r="AR84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842" s="69" t="e">
        <f>IF(Table2[[#This Row],[Shelf Dollar Vol Current 12 Mths]]&gt;#REF!,"MEETS $ CRITERIA",IF(Table2[[#This Row],[Shelf Dollar Vol Current 12 Mths]]&lt;#REF!+1,"DOES NOT MEET $ CRITERIA"))</f>
        <v>#REF!</v>
      </c>
      <c r="AT842" s="78"/>
    </row>
    <row r="843" spans="1:46" ht="13.8" x14ac:dyDescent="0.3">
      <c r="A843" s="68" t="s">
        <v>3672</v>
      </c>
      <c r="B843" s="69">
        <v>87306</v>
      </c>
      <c r="C843" s="69">
        <v>459</v>
      </c>
      <c r="D843" s="69" t="s">
        <v>25</v>
      </c>
      <c r="E843" s="70" t="s">
        <v>6313</v>
      </c>
      <c r="F843" s="70"/>
      <c r="G843" s="71" t="s">
        <v>8023</v>
      </c>
      <c r="H843" s="69" t="s">
        <v>6315</v>
      </c>
      <c r="I843" s="68" t="s">
        <v>245</v>
      </c>
      <c r="J843" s="68" t="s">
        <v>245</v>
      </c>
      <c r="K843" s="68" t="s">
        <v>132</v>
      </c>
      <c r="L843" s="68" t="s">
        <v>132</v>
      </c>
      <c r="M843" s="68" t="s">
        <v>245</v>
      </c>
      <c r="N843" s="68" t="s">
        <v>246</v>
      </c>
      <c r="O843" s="68" t="s">
        <v>8024</v>
      </c>
      <c r="P843" s="72" t="s">
        <v>245</v>
      </c>
      <c r="Q843" s="68" t="s">
        <v>63</v>
      </c>
      <c r="R843" s="68" t="s">
        <v>31</v>
      </c>
      <c r="S843" s="68">
        <v>9</v>
      </c>
      <c r="T843" s="68">
        <v>21</v>
      </c>
      <c r="U843" s="68">
        <v>-1.25</v>
      </c>
      <c r="V843" s="68">
        <v>77.92</v>
      </c>
      <c r="W843" s="68">
        <v>74.17</v>
      </c>
      <c r="X843" s="68">
        <v>0.05</v>
      </c>
      <c r="Y843" s="68">
        <v>315.92</v>
      </c>
      <c r="Z843" s="68">
        <v>316.67</v>
      </c>
      <c r="AA843" s="68">
        <v>0</v>
      </c>
      <c r="AB843" s="73">
        <v>74808.990000000005</v>
      </c>
      <c r="AC843" s="73">
        <v>73847</v>
      </c>
      <c r="AD843" s="73">
        <v>79622.990000000005</v>
      </c>
      <c r="AE843" s="73">
        <v>79596.320000000007</v>
      </c>
      <c r="AF843" s="73"/>
      <c r="AG843" s="73">
        <f>IFERROR(VLOOKUP(J843,'Roll ups'!D:E,2,FALSE),0)</f>
        <v>57863085.470000021</v>
      </c>
      <c r="AH843" s="74">
        <f>IF(Table2[[#This Row],[CATEGORY TTL LOOKUP]]=0,0,IF(Table2[[#This Row],[CATEGORY TTL LOOKUP]]&gt;0,SUM(AB843/AG843)))</f>
        <v>1.2928620966606739E-3</v>
      </c>
      <c r="AI843" s="74" t="str">
        <f>IFERROR(IF(AH843&lt;#REF!,"STRIKE",IF(AH843&gt;=#REF!,"GOOD")),"NO DATA")</f>
        <v>NO DATA</v>
      </c>
      <c r="AJ843" s="75">
        <f>IFERROR(VLOOKUP(K843,'Roll ups'!H:I,2,FALSE),0)</f>
        <v>126094742.97999983</v>
      </c>
      <c r="AK843" s="76">
        <f>IF(Table2[[#This Row],[PRICE TIER LOOKUP]]=0,0,IF(Table2[[#This Row],[PRICE TIER LOOKUP]]&gt;0,SUM(AB843/AJ843)))</f>
        <v>5.9327604174478255E-4</v>
      </c>
      <c r="AL843" s="74" t="e">
        <f>IF(AK843&lt;#REF!,"STRIKE",IF(AK843&gt;=#REF!,"GOOD"))</f>
        <v>#REF!</v>
      </c>
      <c r="AM843" s="75">
        <f>VLOOKUP(H843,'Roll ups'!A:B,2,FALSE)</f>
        <v>325145452.83999985</v>
      </c>
      <c r="AN843" s="77">
        <f t="shared" si="28"/>
        <v>2.3007853668743325E-4</v>
      </c>
      <c r="AO843" s="74" t="str">
        <f>IFERROR(VLOOKUP(Table2[[#This Row],[Product Name]],'Roll ups'!L:P,5,FALSE),"GOOD")</f>
        <v>GOOD</v>
      </c>
      <c r="AP843" s="74">
        <f>Table2[[#This Row],[Retail Dollar Vol Current 12 Mths]]/Table2[[#This Row],[SHELF SALES  LOOKUP]]</f>
        <v>2.4488421813846346E-4</v>
      </c>
      <c r="AQ843" s="69">
        <f t="shared" si="29"/>
        <v>0</v>
      </c>
      <c r="AR84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843" s="69" t="e">
        <f>IF(Table2[[#This Row],[Shelf Dollar Vol Current 12 Mths]]&gt;#REF!,"MEETS $ CRITERIA",IF(Table2[[#This Row],[Shelf Dollar Vol Current 12 Mths]]&lt;#REF!+1,"DOES NOT MEET $ CRITERIA"))</f>
        <v>#REF!</v>
      </c>
      <c r="AT843" s="78"/>
    </row>
    <row r="844" spans="1:46" ht="13.8" x14ac:dyDescent="0.3">
      <c r="A844" s="68" t="s">
        <v>4885</v>
      </c>
      <c r="B844" s="69">
        <v>87380</v>
      </c>
      <c r="C844" s="69">
        <v>230</v>
      </c>
      <c r="D844" s="69" t="s">
        <v>25</v>
      </c>
      <c r="E844" s="70" t="s">
        <v>6313</v>
      </c>
      <c r="F844" s="70"/>
      <c r="G844" s="71" t="s">
        <v>8025</v>
      </c>
      <c r="H844" s="69" t="s">
        <v>6315</v>
      </c>
      <c r="I844" s="68" t="s">
        <v>245</v>
      </c>
      <c r="J844" s="68" t="s">
        <v>245</v>
      </c>
      <c r="K844" s="68" t="s">
        <v>146</v>
      </c>
      <c r="L844" s="68" t="s">
        <v>132</v>
      </c>
      <c r="M844" s="68" t="s">
        <v>245</v>
      </c>
      <c r="N844" s="68" t="s">
        <v>246</v>
      </c>
      <c r="O844" s="68" t="s">
        <v>8026</v>
      </c>
      <c r="P844" s="72" t="s">
        <v>245</v>
      </c>
      <c r="Q844" s="68" t="s">
        <v>107</v>
      </c>
      <c r="R844" s="68" t="s">
        <v>31</v>
      </c>
      <c r="S844" s="68">
        <v>35</v>
      </c>
      <c r="T844" s="68">
        <v>32</v>
      </c>
      <c r="U844" s="68">
        <v>7.0000000000000007E-2</v>
      </c>
      <c r="V844" s="68">
        <v>205</v>
      </c>
      <c r="W844" s="68">
        <v>147.16999999999999</v>
      </c>
      <c r="X844" s="68">
        <v>0.28000000000000003</v>
      </c>
      <c r="Y844" s="68">
        <v>666.83</v>
      </c>
      <c r="Z844" s="68">
        <v>460.17</v>
      </c>
      <c r="AA844" s="68">
        <v>0.31</v>
      </c>
      <c r="AB844" s="73">
        <v>136184.6</v>
      </c>
      <c r="AC844" s="73">
        <v>93954.4</v>
      </c>
      <c r="AD844" s="73">
        <v>138434.6</v>
      </c>
      <c r="AE844" s="73">
        <v>94842.4</v>
      </c>
      <c r="AF844" s="73"/>
      <c r="AG844" s="73">
        <f>IFERROR(VLOOKUP(J844,'Roll ups'!D:E,2,FALSE),0)</f>
        <v>57863085.470000021</v>
      </c>
      <c r="AH844" s="74">
        <f>IF(Table2[[#This Row],[CATEGORY TTL LOOKUP]]=0,0,IF(Table2[[#This Row],[CATEGORY TTL LOOKUP]]&gt;0,SUM(AB844/AG844)))</f>
        <v>2.3535661621537094E-3</v>
      </c>
      <c r="AI844" s="74" t="str">
        <f>IFERROR(IF(AH844&lt;#REF!,"STRIKE",IF(AH844&gt;=#REF!,"GOOD")),"NO DATA")</f>
        <v>NO DATA</v>
      </c>
      <c r="AJ844" s="75">
        <f>IFERROR(VLOOKUP(K844,'Roll ups'!H:I,2,FALSE),0)</f>
        <v>69119979.479999974</v>
      </c>
      <c r="AK844" s="76">
        <f>IF(Table2[[#This Row],[PRICE TIER LOOKUP]]=0,0,IF(Table2[[#This Row],[PRICE TIER LOOKUP]]&gt;0,SUM(AB844/AJ844)))</f>
        <v>1.9702638951072798E-3</v>
      </c>
      <c r="AL844" s="74" t="e">
        <f>IF(AK844&lt;#REF!,"STRIKE",IF(AK844&gt;=#REF!,"GOOD"))</f>
        <v>#REF!</v>
      </c>
      <c r="AM844" s="75">
        <f>VLOOKUP(H844,'Roll ups'!A:B,2,FALSE)</f>
        <v>325145452.83999985</v>
      </c>
      <c r="AN844" s="77">
        <f t="shared" si="28"/>
        <v>4.1884208685832305E-4</v>
      </c>
      <c r="AO844" s="74" t="str">
        <f>IFERROR(VLOOKUP(Table2[[#This Row],[Product Name]],'Roll ups'!L:P,5,FALSE),"GOOD")</f>
        <v>GOOD</v>
      </c>
      <c r="AP844" s="74">
        <f>Table2[[#This Row],[Retail Dollar Vol Current 12 Mths]]/Table2[[#This Row],[SHELF SALES  LOOKUP]]</f>
        <v>4.2576206676376926E-4</v>
      </c>
      <c r="AQ844" s="69">
        <f t="shared" si="29"/>
        <v>0</v>
      </c>
      <c r="AR84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844" s="69" t="e">
        <f>IF(Table2[[#This Row],[Shelf Dollar Vol Current 12 Mths]]&gt;#REF!,"MEETS $ CRITERIA",IF(Table2[[#This Row],[Shelf Dollar Vol Current 12 Mths]]&lt;#REF!+1,"DOES NOT MEET $ CRITERIA"))</f>
        <v>#REF!</v>
      </c>
      <c r="AT844" s="78"/>
    </row>
    <row r="845" spans="1:46" ht="13.8" x14ac:dyDescent="0.3">
      <c r="A845" s="68" t="s">
        <v>1819</v>
      </c>
      <c r="B845" s="69">
        <v>87402</v>
      </c>
      <c r="C845" s="69">
        <v>600</v>
      </c>
      <c r="D845" s="69" t="s">
        <v>25</v>
      </c>
      <c r="E845" s="70" t="s">
        <v>6313</v>
      </c>
      <c r="F845" s="70"/>
      <c r="G845" s="71" t="s">
        <v>8027</v>
      </c>
      <c r="H845" s="69" t="s">
        <v>6315</v>
      </c>
      <c r="I845" s="68" t="s">
        <v>245</v>
      </c>
      <c r="J845" s="68" t="s">
        <v>245</v>
      </c>
      <c r="K845" s="68" t="s">
        <v>89</v>
      </c>
      <c r="L845" s="68" t="s">
        <v>89</v>
      </c>
      <c r="M845" s="68" t="s">
        <v>245</v>
      </c>
      <c r="N845" s="68" t="s">
        <v>529</v>
      </c>
      <c r="O845" s="68" t="s">
        <v>8028</v>
      </c>
      <c r="P845" s="72" t="s">
        <v>245</v>
      </c>
      <c r="Q845" s="68" t="s">
        <v>128</v>
      </c>
      <c r="R845" s="68" t="s">
        <v>60</v>
      </c>
      <c r="S845" s="68">
        <v>110</v>
      </c>
      <c r="T845" s="68">
        <v>282.67</v>
      </c>
      <c r="U845" s="68">
        <v>-1.57</v>
      </c>
      <c r="V845" s="68">
        <v>289.13</v>
      </c>
      <c r="W845" s="68">
        <v>490.68</v>
      </c>
      <c r="X845" s="68">
        <v>-0.7</v>
      </c>
      <c r="Y845" s="68">
        <v>1260.1099999999999</v>
      </c>
      <c r="Z845" s="68">
        <v>1203.3</v>
      </c>
      <c r="AA845" s="68">
        <v>0.05</v>
      </c>
      <c r="AB845" s="73">
        <v>290719.90000000002</v>
      </c>
      <c r="AC845" s="73">
        <v>279210.65000000002</v>
      </c>
      <c r="AD845" s="73">
        <v>300120.21999999997</v>
      </c>
      <c r="AE845" s="73">
        <v>289440.40999999997</v>
      </c>
      <c r="AF845" s="73"/>
      <c r="AG845" s="73">
        <f>IFERROR(VLOOKUP(J845,'Roll ups'!D:E,2,FALSE),0)</f>
        <v>57863085.470000021</v>
      </c>
      <c r="AH845" s="74">
        <f>IF(Table2[[#This Row],[CATEGORY TTL LOOKUP]]=0,0,IF(Table2[[#This Row],[CATEGORY TTL LOOKUP]]&gt;0,SUM(AB845/AG845)))</f>
        <v>5.0242723428692388E-3</v>
      </c>
      <c r="AI845" s="74" t="str">
        <f>IFERROR(IF(AH845&lt;#REF!,"STRIKE",IF(AH845&gt;=#REF!,"GOOD")),"NO DATA")</f>
        <v>NO DATA</v>
      </c>
      <c r="AJ845" s="75">
        <f>IFERROR(VLOOKUP(K845,'Roll ups'!H:I,2,FALSE),0)</f>
        <v>75793138.070000067</v>
      </c>
      <c r="AK845" s="76">
        <f>IF(Table2[[#This Row],[PRICE TIER LOOKUP]]=0,0,IF(Table2[[#This Row],[PRICE TIER LOOKUP]]&gt;0,SUM(AB845/AJ845)))</f>
        <v>3.8357021150318463E-3</v>
      </c>
      <c r="AL845" s="74" t="e">
        <f>IF(AK845&lt;#REF!,"STRIKE",IF(AK845&gt;=#REF!,"GOOD"))</f>
        <v>#REF!</v>
      </c>
      <c r="AM845" s="75">
        <f>VLOOKUP(H845,'Roll ups'!A:B,2,FALSE)</f>
        <v>325145452.83999985</v>
      </c>
      <c r="AN845" s="77">
        <f t="shared" si="28"/>
        <v>8.941226071614779E-4</v>
      </c>
      <c r="AO845" s="74" t="str">
        <f>IFERROR(VLOOKUP(Table2[[#This Row],[Product Name]],'Roll ups'!L:P,5,FALSE),"GOOD")</f>
        <v>GOOD</v>
      </c>
      <c r="AP845" s="74">
        <f>Table2[[#This Row],[Retail Dollar Vol Current 12 Mths]]/Table2[[#This Row],[SHELF SALES  LOOKUP]]</f>
        <v>9.2303372960803943E-4</v>
      </c>
      <c r="AQ845" s="69">
        <f t="shared" si="29"/>
        <v>0</v>
      </c>
      <c r="AR84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845" s="69" t="e">
        <f>IF(Table2[[#This Row],[Shelf Dollar Vol Current 12 Mths]]&gt;#REF!,"MEETS $ CRITERIA",IF(Table2[[#This Row],[Shelf Dollar Vol Current 12 Mths]]&lt;#REF!+1,"DOES NOT MEET $ CRITERIA"))</f>
        <v>#REF!</v>
      </c>
      <c r="AT845" s="78"/>
    </row>
    <row r="846" spans="1:46" ht="13.8" x14ac:dyDescent="0.3">
      <c r="A846" s="68" t="s">
        <v>1509</v>
      </c>
      <c r="B846" s="69">
        <v>87403</v>
      </c>
      <c r="C846" s="69">
        <v>880</v>
      </c>
      <c r="D846" s="69" t="s">
        <v>25</v>
      </c>
      <c r="E846" s="70" t="s">
        <v>6313</v>
      </c>
      <c r="F846" s="70"/>
      <c r="G846" s="71" t="s">
        <v>8029</v>
      </c>
      <c r="H846" s="69" t="s">
        <v>6315</v>
      </c>
      <c r="I846" s="68" t="s">
        <v>245</v>
      </c>
      <c r="J846" s="68" t="s">
        <v>245</v>
      </c>
      <c r="K846" s="68" t="s">
        <v>89</v>
      </c>
      <c r="L846" s="68" t="s">
        <v>89</v>
      </c>
      <c r="M846" s="68" t="s">
        <v>245</v>
      </c>
      <c r="N846" s="68" t="s">
        <v>529</v>
      </c>
      <c r="O846" s="68" t="s">
        <v>8030</v>
      </c>
      <c r="P846" s="72" t="s">
        <v>245</v>
      </c>
      <c r="Q846" s="68" t="s">
        <v>128</v>
      </c>
      <c r="R846" s="68" t="s">
        <v>60</v>
      </c>
      <c r="S846" s="68">
        <v>254</v>
      </c>
      <c r="T846" s="68">
        <v>551</v>
      </c>
      <c r="U846" s="68">
        <v>-1.17</v>
      </c>
      <c r="V846" s="68">
        <v>723.54</v>
      </c>
      <c r="W846" s="68">
        <v>970.87</v>
      </c>
      <c r="X846" s="68">
        <v>-0.34</v>
      </c>
      <c r="Y846" s="68">
        <v>3114.71</v>
      </c>
      <c r="Z846" s="68">
        <v>3426.08</v>
      </c>
      <c r="AA846" s="68">
        <v>-0.1</v>
      </c>
      <c r="AB846" s="73">
        <v>664477.98</v>
      </c>
      <c r="AC846" s="73">
        <v>733673.39</v>
      </c>
      <c r="AD846" s="73">
        <v>685229.73</v>
      </c>
      <c r="AE846" s="73">
        <v>761826.08</v>
      </c>
      <c r="AF846" s="73"/>
      <c r="AG846" s="73">
        <f>IFERROR(VLOOKUP(J846,'Roll ups'!D:E,2,FALSE),0)</f>
        <v>57863085.470000021</v>
      </c>
      <c r="AH846" s="74">
        <f>IF(Table2[[#This Row],[CATEGORY TTL LOOKUP]]=0,0,IF(Table2[[#This Row],[CATEGORY TTL LOOKUP]]&gt;0,SUM(AB846/AG846)))</f>
        <v>1.1483625088477325E-2</v>
      </c>
      <c r="AI846" s="74" t="str">
        <f>IFERROR(IF(AH846&lt;#REF!,"STRIKE",IF(AH846&gt;=#REF!,"GOOD")),"NO DATA")</f>
        <v>NO DATA</v>
      </c>
      <c r="AJ846" s="75">
        <f>IFERROR(VLOOKUP(K846,'Roll ups'!H:I,2,FALSE),0)</f>
        <v>75793138.070000067</v>
      </c>
      <c r="AK846" s="76">
        <f>IF(Table2[[#This Row],[PRICE TIER LOOKUP]]=0,0,IF(Table2[[#This Row],[PRICE TIER LOOKUP]]&gt;0,SUM(AB846/AJ846)))</f>
        <v>8.7669939115901201E-3</v>
      </c>
      <c r="AL846" s="74" t="e">
        <f>IF(AK846&lt;#REF!,"STRIKE",IF(AK846&gt;=#REF!,"GOOD"))</f>
        <v>#REF!</v>
      </c>
      <c r="AM846" s="75">
        <f>VLOOKUP(H846,'Roll ups'!A:B,2,FALSE)</f>
        <v>325145452.83999985</v>
      </c>
      <c r="AN846" s="77">
        <f t="shared" si="28"/>
        <v>2.0436330085384325E-3</v>
      </c>
      <c r="AO846" s="74" t="str">
        <f>IFERROR(VLOOKUP(Table2[[#This Row],[Product Name]],'Roll ups'!L:P,5,FALSE),"GOOD")</f>
        <v>GOOD</v>
      </c>
      <c r="AP846" s="74">
        <f>Table2[[#This Row],[Retail Dollar Vol Current 12 Mths]]/Table2[[#This Row],[SHELF SALES  LOOKUP]]</f>
        <v>2.1074559832063629E-3</v>
      </c>
      <c r="AQ846" s="69">
        <f t="shared" si="29"/>
        <v>0</v>
      </c>
      <c r="AR84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846" s="69" t="e">
        <f>IF(Table2[[#This Row],[Shelf Dollar Vol Current 12 Mths]]&gt;#REF!,"MEETS $ CRITERIA",IF(Table2[[#This Row],[Shelf Dollar Vol Current 12 Mths]]&lt;#REF!+1,"DOES NOT MEET $ CRITERIA"))</f>
        <v>#REF!</v>
      </c>
      <c r="AT846" s="78"/>
    </row>
    <row r="847" spans="1:46" ht="13.8" x14ac:dyDescent="0.3">
      <c r="A847" s="68" t="s">
        <v>1337</v>
      </c>
      <c r="B847" s="69">
        <v>87408</v>
      </c>
      <c r="C847" s="69">
        <v>1132</v>
      </c>
      <c r="D847" s="69" t="s">
        <v>25</v>
      </c>
      <c r="E847" s="70" t="s">
        <v>6313</v>
      </c>
      <c r="F847" s="70"/>
      <c r="G847" s="71" t="s">
        <v>8031</v>
      </c>
      <c r="H847" s="69" t="s">
        <v>6315</v>
      </c>
      <c r="I847" s="68" t="s">
        <v>245</v>
      </c>
      <c r="J847" s="68" t="s">
        <v>245</v>
      </c>
      <c r="K847" s="68" t="s">
        <v>89</v>
      </c>
      <c r="L847" s="68" t="s">
        <v>89</v>
      </c>
      <c r="M847" s="68" t="s">
        <v>245</v>
      </c>
      <c r="N847" s="68" t="s">
        <v>529</v>
      </c>
      <c r="O847" s="68" t="s">
        <v>8032</v>
      </c>
      <c r="P847" s="72" t="s">
        <v>245</v>
      </c>
      <c r="Q847" s="68" t="s">
        <v>128</v>
      </c>
      <c r="R847" s="68" t="s">
        <v>60</v>
      </c>
      <c r="S847" s="68">
        <v>275</v>
      </c>
      <c r="T847" s="68">
        <v>273</v>
      </c>
      <c r="U847" s="68">
        <v>0.01</v>
      </c>
      <c r="V847" s="68">
        <v>848.83</v>
      </c>
      <c r="W847" s="68">
        <v>1177.92</v>
      </c>
      <c r="X847" s="68">
        <v>-0.39</v>
      </c>
      <c r="Y847" s="68">
        <v>4379.25</v>
      </c>
      <c r="Z847" s="68">
        <v>4447.17</v>
      </c>
      <c r="AA847" s="68">
        <v>-0.02</v>
      </c>
      <c r="AB847" s="73">
        <v>914831.64</v>
      </c>
      <c r="AC847" s="73">
        <v>935340.08</v>
      </c>
      <c r="AD847" s="73">
        <v>959128.2</v>
      </c>
      <c r="AE847" s="73">
        <v>985557.4</v>
      </c>
      <c r="AF847" s="73"/>
      <c r="AG847" s="73">
        <f>IFERROR(VLOOKUP(J847,'Roll ups'!D:E,2,FALSE),0)</f>
        <v>57863085.470000021</v>
      </c>
      <c r="AH847" s="74">
        <f>IF(Table2[[#This Row],[CATEGORY TTL LOOKUP]]=0,0,IF(Table2[[#This Row],[CATEGORY TTL LOOKUP]]&gt;0,SUM(AB847/AG847)))</f>
        <v>1.5810280986040887E-2</v>
      </c>
      <c r="AI847" s="74" t="str">
        <f>IFERROR(IF(AH847&lt;#REF!,"STRIKE",IF(AH847&gt;=#REF!,"GOOD")),"NO DATA")</f>
        <v>NO DATA</v>
      </c>
      <c r="AJ847" s="75">
        <f>IFERROR(VLOOKUP(K847,'Roll ups'!H:I,2,FALSE),0)</f>
        <v>75793138.070000067</v>
      </c>
      <c r="AK847" s="76">
        <f>IF(Table2[[#This Row],[PRICE TIER LOOKUP]]=0,0,IF(Table2[[#This Row],[PRICE TIER LOOKUP]]&gt;0,SUM(AB847/AJ847)))</f>
        <v>1.2070111665716907E-2</v>
      </c>
      <c r="AL847" s="74" t="e">
        <f>IF(AK847&lt;#REF!,"STRIKE",IF(AK847&gt;=#REF!,"GOOD"))</f>
        <v>#REF!</v>
      </c>
      <c r="AM847" s="75">
        <f>VLOOKUP(H847,'Roll ups'!A:B,2,FALSE)</f>
        <v>325145452.83999985</v>
      </c>
      <c r="AN847" s="77">
        <f t="shared" si="28"/>
        <v>2.8136073625183913E-3</v>
      </c>
      <c r="AO847" s="74" t="str">
        <f>IFERROR(VLOOKUP(Table2[[#This Row],[Product Name]],'Roll ups'!L:P,5,FALSE),"GOOD")</f>
        <v>GOOD</v>
      </c>
      <c r="AP847" s="74">
        <f>Table2[[#This Row],[Retail Dollar Vol Current 12 Mths]]/Table2[[#This Row],[SHELF SALES  LOOKUP]]</f>
        <v>2.9498434981096765E-3</v>
      </c>
      <c r="AQ847" s="69">
        <f t="shared" si="29"/>
        <v>0</v>
      </c>
      <c r="AR84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847" s="69" t="e">
        <f>IF(Table2[[#This Row],[Shelf Dollar Vol Current 12 Mths]]&gt;#REF!,"MEETS $ CRITERIA",IF(Table2[[#This Row],[Shelf Dollar Vol Current 12 Mths]]&lt;#REF!+1,"DOES NOT MEET $ CRITERIA"))</f>
        <v>#REF!</v>
      </c>
      <c r="AT847" s="78"/>
    </row>
    <row r="848" spans="1:46" ht="13.8" x14ac:dyDescent="0.3">
      <c r="A848" s="68" t="s">
        <v>1686</v>
      </c>
      <c r="B848" s="69">
        <v>87409</v>
      </c>
      <c r="C848" s="69">
        <v>512</v>
      </c>
      <c r="D848" s="69" t="s">
        <v>25</v>
      </c>
      <c r="E848" s="70" t="s">
        <v>6313</v>
      </c>
      <c r="F848" s="70"/>
      <c r="G848" s="71" t="s">
        <v>8033</v>
      </c>
      <c r="H848" s="69" t="s">
        <v>6315</v>
      </c>
      <c r="I848" s="68" t="s">
        <v>245</v>
      </c>
      <c r="J848" s="68" t="s">
        <v>245</v>
      </c>
      <c r="K848" s="68" t="s">
        <v>89</v>
      </c>
      <c r="L848" s="68" t="s">
        <v>89</v>
      </c>
      <c r="M848" s="68" t="s">
        <v>245</v>
      </c>
      <c r="N848" s="68" t="s">
        <v>529</v>
      </c>
      <c r="O848" s="68" t="s">
        <v>8034</v>
      </c>
      <c r="P848" s="72" t="s">
        <v>245</v>
      </c>
      <c r="Q848" s="68" t="s">
        <v>128</v>
      </c>
      <c r="R848" s="68" t="s">
        <v>60</v>
      </c>
      <c r="S848" s="68">
        <v>181</v>
      </c>
      <c r="T848" s="68">
        <v>181.32</v>
      </c>
      <c r="U848" s="68">
        <v>0</v>
      </c>
      <c r="V848" s="68">
        <v>527.95000000000005</v>
      </c>
      <c r="W848" s="68">
        <v>600.64</v>
      </c>
      <c r="X848" s="68">
        <v>-0.14000000000000001</v>
      </c>
      <c r="Y848" s="68">
        <v>1927.83</v>
      </c>
      <c r="Z848" s="68">
        <v>1946.43</v>
      </c>
      <c r="AA848" s="68">
        <v>-0.01</v>
      </c>
      <c r="AB848" s="73">
        <v>379442.1</v>
      </c>
      <c r="AC848" s="73">
        <v>389770.82</v>
      </c>
      <c r="AD848" s="73">
        <v>379442.1</v>
      </c>
      <c r="AE848" s="73">
        <v>389770.82</v>
      </c>
      <c r="AF848" s="73"/>
      <c r="AG848" s="73">
        <f>IFERROR(VLOOKUP(J848,'Roll ups'!D:E,2,FALSE),0)</f>
        <v>57863085.470000021</v>
      </c>
      <c r="AH848" s="74">
        <f>IF(Table2[[#This Row],[CATEGORY TTL LOOKUP]]=0,0,IF(Table2[[#This Row],[CATEGORY TTL LOOKUP]]&gt;0,SUM(AB848/AG848)))</f>
        <v>6.5575849769837699E-3</v>
      </c>
      <c r="AI848" s="74" t="str">
        <f>IFERROR(IF(AH848&lt;#REF!,"STRIKE",IF(AH848&gt;=#REF!,"GOOD")),"NO DATA")</f>
        <v>NO DATA</v>
      </c>
      <c r="AJ848" s="75">
        <f>IFERROR(VLOOKUP(K848,'Roll ups'!H:I,2,FALSE),0)</f>
        <v>75793138.070000067</v>
      </c>
      <c r="AK848" s="76">
        <f>IF(Table2[[#This Row],[PRICE TIER LOOKUP]]=0,0,IF(Table2[[#This Row],[PRICE TIER LOOKUP]]&gt;0,SUM(AB848/AJ848)))</f>
        <v>5.0062856567511379E-3</v>
      </c>
      <c r="AL848" s="74" t="e">
        <f>IF(AK848&lt;#REF!,"STRIKE",IF(AK848&gt;=#REF!,"GOOD"))</f>
        <v>#REF!</v>
      </c>
      <c r="AM848" s="75">
        <f>VLOOKUP(H848,'Roll ups'!A:B,2,FALSE)</f>
        <v>325145452.83999985</v>
      </c>
      <c r="AN848" s="77">
        <f t="shared" si="28"/>
        <v>1.1669918699023568E-3</v>
      </c>
      <c r="AO848" s="74" t="str">
        <f>IFERROR(VLOOKUP(Table2[[#This Row],[Product Name]],'Roll ups'!L:P,5,FALSE),"GOOD")</f>
        <v>GOOD</v>
      </c>
      <c r="AP848" s="74">
        <f>Table2[[#This Row],[Retail Dollar Vol Current 12 Mths]]/Table2[[#This Row],[SHELF SALES  LOOKUP]]</f>
        <v>1.1669918699023568E-3</v>
      </c>
      <c r="AQ848" s="69">
        <f t="shared" si="29"/>
        <v>0</v>
      </c>
      <c r="AR84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848" s="69" t="e">
        <f>IF(Table2[[#This Row],[Shelf Dollar Vol Current 12 Mths]]&gt;#REF!,"MEETS $ CRITERIA",IF(Table2[[#This Row],[Shelf Dollar Vol Current 12 Mths]]&lt;#REF!+1,"DOES NOT MEET $ CRITERIA"))</f>
        <v>#REF!</v>
      </c>
      <c r="AT848" s="78"/>
    </row>
    <row r="849" spans="1:46" ht="13.8" x14ac:dyDescent="0.3">
      <c r="A849" s="68" t="s">
        <v>1551</v>
      </c>
      <c r="B849" s="69">
        <v>87410</v>
      </c>
      <c r="C849" s="69">
        <v>732</v>
      </c>
      <c r="D849" s="69" t="s">
        <v>25</v>
      </c>
      <c r="E849" s="70" t="s">
        <v>6313</v>
      </c>
      <c r="F849" s="70"/>
      <c r="G849" s="71" t="s">
        <v>8035</v>
      </c>
      <c r="H849" s="69" t="s">
        <v>6315</v>
      </c>
      <c r="I849" s="68" t="s">
        <v>245</v>
      </c>
      <c r="J849" s="68" t="s">
        <v>245</v>
      </c>
      <c r="K849" s="68" t="s">
        <v>89</v>
      </c>
      <c r="L849" s="68" t="s">
        <v>89</v>
      </c>
      <c r="M849" s="68" t="s">
        <v>245</v>
      </c>
      <c r="N849" s="68" t="s">
        <v>529</v>
      </c>
      <c r="O849" s="68" t="s">
        <v>8036</v>
      </c>
      <c r="P849" s="72" t="s">
        <v>245</v>
      </c>
      <c r="Q849" s="68" t="s">
        <v>128</v>
      </c>
      <c r="R849" s="68" t="s">
        <v>60</v>
      </c>
      <c r="S849" s="68">
        <v>232</v>
      </c>
      <c r="T849" s="68">
        <v>495.47</v>
      </c>
      <c r="U849" s="68">
        <v>-1.1299999999999999</v>
      </c>
      <c r="V849" s="68">
        <v>972.5</v>
      </c>
      <c r="W849" s="68">
        <v>1189.28</v>
      </c>
      <c r="X849" s="68">
        <v>-0.22</v>
      </c>
      <c r="Y849" s="68">
        <v>3111.92</v>
      </c>
      <c r="Z849" s="68">
        <v>3381.6</v>
      </c>
      <c r="AA849" s="68">
        <v>-0.09</v>
      </c>
      <c r="AB849" s="73">
        <v>517390.47</v>
      </c>
      <c r="AC849" s="73">
        <v>564979.43999999994</v>
      </c>
      <c r="AD849" s="73">
        <v>534500.64</v>
      </c>
      <c r="AE849" s="73">
        <v>588024</v>
      </c>
      <c r="AF849" s="73"/>
      <c r="AG849" s="73">
        <f>IFERROR(VLOOKUP(J849,'Roll ups'!D:E,2,FALSE),0)</f>
        <v>57863085.470000021</v>
      </c>
      <c r="AH849" s="74">
        <f>IF(Table2[[#This Row],[CATEGORY TTL LOOKUP]]=0,0,IF(Table2[[#This Row],[CATEGORY TTL LOOKUP]]&gt;0,SUM(AB849/AG849)))</f>
        <v>8.9416329218781256E-3</v>
      </c>
      <c r="AI849" s="74" t="str">
        <f>IFERROR(IF(AH849&lt;#REF!,"STRIKE",IF(AH849&gt;=#REF!,"GOOD")),"NO DATA")</f>
        <v>NO DATA</v>
      </c>
      <c r="AJ849" s="75">
        <f>IFERROR(VLOOKUP(K849,'Roll ups'!H:I,2,FALSE),0)</f>
        <v>75793138.070000067</v>
      </c>
      <c r="AK849" s="76">
        <f>IF(Table2[[#This Row],[PRICE TIER LOOKUP]]=0,0,IF(Table2[[#This Row],[PRICE TIER LOOKUP]]&gt;0,SUM(AB849/AJ849)))</f>
        <v>6.8263497616651656E-3</v>
      </c>
      <c r="AL849" s="74" t="e">
        <f>IF(AK849&lt;#REF!,"STRIKE",IF(AK849&gt;=#REF!,"GOOD"))</f>
        <v>#REF!</v>
      </c>
      <c r="AM849" s="75">
        <f>VLOOKUP(H849,'Roll ups'!A:B,2,FALSE)</f>
        <v>325145452.83999985</v>
      </c>
      <c r="AN849" s="77">
        <f t="shared" si="28"/>
        <v>1.5912585136308259E-3</v>
      </c>
      <c r="AO849" s="74" t="str">
        <f>IFERROR(VLOOKUP(Table2[[#This Row],[Product Name]],'Roll ups'!L:P,5,FALSE),"GOOD")</f>
        <v>GOOD</v>
      </c>
      <c r="AP849" s="74">
        <f>Table2[[#This Row],[Retail Dollar Vol Current 12 Mths]]/Table2[[#This Row],[SHELF SALES  LOOKUP]]</f>
        <v>1.6438816392213896E-3</v>
      </c>
      <c r="AQ849" s="69">
        <f t="shared" si="29"/>
        <v>0</v>
      </c>
      <c r="AR84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849" s="69" t="e">
        <f>IF(Table2[[#This Row],[Shelf Dollar Vol Current 12 Mths]]&gt;#REF!,"MEETS $ CRITERIA",IF(Table2[[#This Row],[Shelf Dollar Vol Current 12 Mths]]&lt;#REF!+1,"DOES NOT MEET $ CRITERIA"))</f>
        <v>#REF!</v>
      </c>
      <c r="AT849" s="78"/>
    </row>
    <row r="850" spans="1:46" ht="13.8" x14ac:dyDescent="0.3">
      <c r="A850" s="68" t="s">
        <v>3617</v>
      </c>
      <c r="B850" s="69">
        <v>87416</v>
      </c>
      <c r="C850" s="69">
        <v>758</v>
      </c>
      <c r="D850" s="69" t="s">
        <v>25</v>
      </c>
      <c r="E850" s="70" t="s">
        <v>6313</v>
      </c>
      <c r="F850" s="70"/>
      <c r="G850" s="71" t="s">
        <v>8037</v>
      </c>
      <c r="H850" s="69" t="s">
        <v>6315</v>
      </c>
      <c r="I850" s="68" t="s">
        <v>245</v>
      </c>
      <c r="J850" s="68" t="s">
        <v>245</v>
      </c>
      <c r="K850" s="68" t="s">
        <v>132</v>
      </c>
      <c r="L850" s="68" t="s">
        <v>132</v>
      </c>
      <c r="M850" s="68" t="s">
        <v>245</v>
      </c>
      <c r="N850" s="68" t="s">
        <v>246</v>
      </c>
      <c r="O850" s="68" t="s">
        <v>8038</v>
      </c>
      <c r="P850" s="72" t="s">
        <v>245</v>
      </c>
      <c r="Q850" s="68" t="s">
        <v>128</v>
      </c>
      <c r="R850" s="68" t="s">
        <v>60</v>
      </c>
      <c r="S850" s="68">
        <v>70</v>
      </c>
      <c r="T850" s="68">
        <v>98.58</v>
      </c>
      <c r="U850" s="68">
        <v>-0.41</v>
      </c>
      <c r="V850" s="68">
        <v>250.92</v>
      </c>
      <c r="W850" s="68">
        <v>288.58</v>
      </c>
      <c r="X850" s="68">
        <v>-0.15</v>
      </c>
      <c r="Y850" s="68">
        <v>1020.67</v>
      </c>
      <c r="Z850" s="68">
        <v>869.67</v>
      </c>
      <c r="AA850" s="68">
        <v>0.15</v>
      </c>
      <c r="AB850" s="73">
        <v>242655.8</v>
      </c>
      <c r="AC850" s="73">
        <v>204791.64</v>
      </c>
      <c r="AD850" s="73">
        <v>257820.4</v>
      </c>
      <c r="AE850" s="73">
        <v>219743.8</v>
      </c>
      <c r="AF850" s="73"/>
      <c r="AG850" s="73">
        <f>IFERROR(VLOOKUP(J850,'Roll ups'!D:E,2,FALSE),0)</f>
        <v>57863085.470000021</v>
      </c>
      <c r="AH850" s="74">
        <f>IF(Table2[[#This Row],[CATEGORY TTL LOOKUP]]=0,0,IF(Table2[[#This Row],[CATEGORY TTL LOOKUP]]&gt;0,SUM(AB850/AG850)))</f>
        <v>4.1936201298115794E-3</v>
      </c>
      <c r="AI850" s="74" t="str">
        <f>IFERROR(IF(AH850&lt;#REF!,"STRIKE",IF(AH850&gt;=#REF!,"GOOD")),"NO DATA")</f>
        <v>NO DATA</v>
      </c>
      <c r="AJ850" s="75">
        <f>IFERROR(VLOOKUP(K850,'Roll ups'!H:I,2,FALSE),0)</f>
        <v>126094742.97999983</v>
      </c>
      <c r="AK850" s="76">
        <f>IF(Table2[[#This Row],[PRICE TIER LOOKUP]]=0,0,IF(Table2[[#This Row],[PRICE TIER LOOKUP]]&gt;0,SUM(AB850/AJ850)))</f>
        <v>1.9243926770086536E-3</v>
      </c>
      <c r="AL850" s="74" t="e">
        <f>IF(AK850&lt;#REF!,"STRIKE",IF(AK850&gt;=#REF!,"GOOD"))</f>
        <v>#REF!</v>
      </c>
      <c r="AM850" s="75">
        <f>VLOOKUP(H850,'Roll ups'!A:B,2,FALSE)</f>
        <v>325145452.83999985</v>
      </c>
      <c r="AN850" s="77">
        <f t="shared" si="28"/>
        <v>7.4629922663998615E-4</v>
      </c>
      <c r="AO850" s="74" t="str">
        <f>IFERROR(VLOOKUP(Table2[[#This Row],[Product Name]],'Roll ups'!L:P,5,FALSE),"GOOD")</f>
        <v>GOOD</v>
      </c>
      <c r="AP850" s="74">
        <f>Table2[[#This Row],[Retail Dollar Vol Current 12 Mths]]/Table2[[#This Row],[SHELF SALES  LOOKUP]]</f>
        <v>7.9293866098404363E-4</v>
      </c>
      <c r="AQ850" s="69">
        <f t="shared" si="29"/>
        <v>0</v>
      </c>
      <c r="AR85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850" s="69" t="e">
        <f>IF(Table2[[#This Row],[Shelf Dollar Vol Current 12 Mths]]&gt;#REF!,"MEETS $ CRITERIA",IF(Table2[[#This Row],[Shelf Dollar Vol Current 12 Mths]]&lt;#REF!+1,"DOES NOT MEET $ CRITERIA"))</f>
        <v>#REF!</v>
      </c>
      <c r="AT850" s="78"/>
    </row>
    <row r="851" spans="1:46" ht="13.8" x14ac:dyDescent="0.3">
      <c r="A851" s="68" t="s">
        <v>3565</v>
      </c>
      <c r="B851" s="69">
        <v>87507</v>
      </c>
      <c r="C851" s="69">
        <v>550</v>
      </c>
      <c r="D851" s="69" t="s">
        <v>25</v>
      </c>
      <c r="E851" s="70" t="s">
        <v>6313</v>
      </c>
      <c r="F851" s="70"/>
      <c r="G851" s="71" t="s">
        <v>8039</v>
      </c>
      <c r="H851" s="69" t="s">
        <v>6315</v>
      </c>
      <c r="I851" s="68" t="s">
        <v>245</v>
      </c>
      <c r="J851" s="68" t="s">
        <v>245</v>
      </c>
      <c r="K851" s="68" t="s">
        <v>132</v>
      </c>
      <c r="L851" s="68" t="s">
        <v>132</v>
      </c>
      <c r="M851" s="68" t="s">
        <v>245</v>
      </c>
      <c r="N851" s="68" t="s">
        <v>246</v>
      </c>
      <c r="O851" s="68" t="s">
        <v>8040</v>
      </c>
      <c r="P851" s="72" t="s">
        <v>245</v>
      </c>
      <c r="Q851" s="68" t="s">
        <v>128</v>
      </c>
      <c r="R851" s="68" t="s">
        <v>60</v>
      </c>
      <c r="S851" s="68">
        <v>31</v>
      </c>
      <c r="T851" s="68">
        <v>38.39</v>
      </c>
      <c r="U851" s="68">
        <v>-0.24</v>
      </c>
      <c r="V851" s="68">
        <v>101.73</v>
      </c>
      <c r="W851" s="68">
        <v>117.28</v>
      </c>
      <c r="X851" s="68">
        <v>-0.15</v>
      </c>
      <c r="Y851" s="68">
        <v>435.46</v>
      </c>
      <c r="Z851" s="68">
        <v>493.74</v>
      </c>
      <c r="AA851" s="68">
        <v>-0.13</v>
      </c>
      <c r="AB851" s="73">
        <v>159852.42000000001</v>
      </c>
      <c r="AC851" s="73">
        <v>182355.79</v>
      </c>
      <c r="AD851" s="73">
        <v>159852.42000000001</v>
      </c>
      <c r="AE851" s="73">
        <v>182355.79</v>
      </c>
      <c r="AF851" s="73"/>
      <c r="AG851" s="73">
        <f>IFERROR(VLOOKUP(J851,'Roll ups'!D:E,2,FALSE),0)</f>
        <v>57863085.470000021</v>
      </c>
      <c r="AH851" s="74">
        <f>IF(Table2[[#This Row],[CATEGORY TTL LOOKUP]]=0,0,IF(Table2[[#This Row],[CATEGORY TTL LOOKUP]]&gt;0,SUM(AB851/AG851)))</f>
        <v>2.7625975818879878E-3</v>
      </c>
      <c r="AI851" s="74" t="str">
        <f>IFERROR(IF(AH851&lt;#REF!,"STRIKE",IF(AH851&gt;=#REF!,"GOOD")),"NO DATA")</f>
        <v>NO DATA</v>
      </c>
      <c r="AJ851" s="75">
        <f>IFERROR(VLOOKUP(K851,'Roll ups'!H:I,2,FALSE),0)</f>
        <v>126094742.97999983</v>
      </c>
      <c r="AK851" s="76">
        <f>IF(Table2[[#This Row],[PRICE TIER LOOKUP]]=0,0,IF(Table2[[#This Row],[PRICE TIER LOOKUP]]&gt;0,SUM(AB851/AJ851)))</f>
        <v>1.2677167677430817E-3</v>
      </c>
      <c r="AL851" s="74" t="e">
        <f>IF(AK851&lt;#REF!,"STRIKE",IF(AK851&gt;=#REF!,"GOOD"))</f>
        <v>#REF!</v>
      </c>
      <c r="AM851" s="75">
        <f>VLOOKUP(H851,'Roll ups'!A:B,2,FALSE)</f>
        <v>325145452.83999985</v>
      </c>
      <c r="AN851" s="77">
        <f t="shared" si="28"/>
        <v>4.9163357077197526E-4</v>
      </c>
      <c r="AO851" s="74" t="str">
        <f>IFERROR(VLOOKUP(Table2[[#This Row],[Product Name]],'Roll ups'!L:P,5,FALSE),"GOOD")</f>
        <v>GOOD</v>
      </c>
      <c r="AP851" s="74">
        <f>Table2[[#This Row],[Retail Dollar Vol Current 12 Mths]]/Table2[[#This Row],[SHELF SALES  LOOKUP]]</f>
        <v>4.9163357077197526E-4</v>
      </c>
      <c r="AQ851" s="69">
        <f t="shared" si="29"/>
        <v>0</v>
      </c>
      <c r="AR85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851" s="69" t="e">
        <f>IF(Table2[[#This Row],[Shelf Dollar Vol Current 12 Mths]]&gt;#REF!,"MEETS $ CRITERIA",IF(Table2[[#This Row],[Shelf Dollar Vol Current 12 Mths]]&lt;#REF!+1,"DOES NOT MEET $ CRITERIA"))</f>
        <v>#REF!</v>
      </c>
      <c r="AT851" s="78"/>
    </row>
    <row r="852" spans="1:46" ht="13.8" x14ac:dyDescent="0.3">
      <c r="A852" s="68" t="s">
        <v>3153</v>
      </c>
      <c r="B852" s="69">
        <v>87509</v>
      </c>
      <c r="C852" s="69">
        <v>843</v>
      </c>
      <c r="D852" s="69" t="s">
        <v>25</v>
      </c>
      <c r="E852" s="70" t="s">
        <v>6313</v>
      </c>
      <c r="F852" s="70"/>
      <c r="G852" s="71" t="s">
        <v>8041</v>
      </c>
      <c r="H852" s="69" t="s">
        <v>6315</v>
      </c>
      <c r="I852" s="68" t="s">
        <v>245</v>
      </c>
      <c r="J852" s="68" t="s">
        <v>245</v>
      </c>
      <c r="K852" s="68" t="s">
        <v>132</v>
      </c>
      <c r="L852" s="68" t="s">
        <v>132</v>
      </c>
      <c r="M852" s="68" t="s">
        <v>245</v>
      </c>
      <c r="N852" s="68" t="s">
        <v>246</v>
      </c>
      <c r="O852" s="68" t="s">
        <v>8042</v>
      </c>
      <c r="P852" s="72" t="s">
        <v>245</v>
      </c>
      <c r="Q852" s="68" t="s">
        <v>128</v>
      </c>
      <c r="R852" s="68" t="s">
        <v>60</v>
      </c>
      <c r="S852" s="68">
        <v>183</v>
      </c>
      <c r="T852" s="68">
        <v>183</v>
      </c>
      <c r="U852" s="68">
        <v>0</v>
      </c>
      <c r="V852" s="68">
        <v>633.16999999999996</v>
      </c>
      <c r="W852" s="68">
        <v>548</v>
      </c>
      <c r="X852" s="68">
        <v>0.13</v>
      </c>
      <c r="Y852" s="68">
        <v>2530.63</v>
      </c>
      <c r="Z852" s="68">
        <v>2093.42</v>
      </c>
      <c r="AA852" s="68">
        <v>0.17</v>
      </c>
      <c r="AB852" s="73">
        <v>620995.24</v>
      </c>
      <c r="AC852" s="73">
        <v>518583.24</v>
      </c>
      <c r="AD852" s="73">
        <v>648370</v>
      </c>
      <c r="AE852" s="73">
        <v>529778.52</v>
      </c>
      <c r="AF852" s="73"/>
      <c r="AG852" s="73">
        <f>IFERROR(VLOOKUP(J852,'Roll ups'!D:E,2,FALSE),0)</f>
        <v>57863085.470000021</v>
      </c>
      <c r="AH852" s="74">
        <f>IF(Table2[[#This Row],[CATEGORY TTL LOOKUP]]=0,0,IF(Table2[[#This Row],[CATEGORY TTL LOOKUP]]&gt;0,SUM(AB852/AG852)))</f>
        <v>1.0732148743121627E-2</v>
      </c>
      <c r="AI852" s="74" t="str">
        <f>IFERROR(IF(AH852&lt;#REF!,"STRIKE",IF(AH852&gt;=#REF!,"GOOD")),"NO DATA")</f>
        <v>NO DATA</v>
      </c>
      <c r="AJ852" s="75">
        <f>IFERROR(VLOOKUP(K852,'Roll ups'!H:I,2,FALSE),0)</f>
        <v>126094742.97999983</v>
      </c>
      <c r="AK852" s="76">
        <f>IF(Table2[[#This Row],[PRICE TIER LOOKUP]]=0,0,IF(Table2[[#This Row],[PRICE TIER LOOKUP]]&gt;0,SUM(AB852/AJ852)))</f>
        <v>4.9248305307898321E-3</v>
      </c>
      <c r="AL852" s="74" t="e">
        <f>IF(AK852&lt;#REF!,"STRIKE",IF(AK852&gt;=#REF!,"GOOD"))</f>
        <v>#REF!</v>
      </c>
      <c r="AM852" s="75">
        <f>VLOOKUP(H852,'Roll ups'!A:B,2,FALSE)</f>
        <v>325145452.83999985</v>
      </c>
      <c r="AN852" s="77">
        <f t="shared" si="28"/>
        <v>1.9098998143012144E-3</v>
      </c>
      <c r="AO852" s="74" t="str">
        <f>IFERROR(VLOOKUP(Table2[[#This Row],[Product Name]],'Roll ups'!L:P,5,FALSE),"GOOD")</f>
        <v>GOOD</v>
      </c>
      <c r="AP852" s="74">
        <f>Table2[[#This Row],[Retail Dollar Vol Current 12 Mths]]/Table2[[#This Row],[SHELF SALES  LOOKUP]]</f>
        <v>1.9940921650196198E-3</v>
      </c>
      <c r="AQ852" s="69">
        <f t="shared" si="29"/>
        <v>0</v>
      </c>
      <c r="AR85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852" s="69" t="e">
        <f>IF(Table2[[#This Row],[Shelf Dollar Vol Current 12 Mths]]&gt;#REF!,"MEETS $ CRITERIA",IF(Table2[[#This Row],[Shelf Dollar Vol Current 12 Mths]]&lt;#REF!+1,"DOES NOT MEET $ CRITERIA"))</f>
        <v>#REF!</v>
      </c>
      <c r="AT852" s="78"/>
    </row>
    <row r="853" spans="1:46" ht="13.8" x14ac:dyDescent="0.3">
      <c r="A853" s="68" t="s">
        <v>3068</v>
      </c>
      <c r="B853" s="69">
        <v>87510</v>
      </c>
      <c r="C853" s="69">
        <v>1215</v>
      </c>
      <c r="D853" s="69" t="s">
        <v>25</v>
      </c>
      <c r="E853" s="70" t="s">
        <v>6313</v>
      </c>
      <c r="F853" s="70"/>
      <c r="G853" s="71" t="s">
        <v>8043</v>
      </c>
      <c r="H853" s="69" t="s">
        <v>6315</v>
      </c>
      <c r="I853" s="68" t="s">
        <v>245</v>
      </c>
      <c r="J853" s="68" t="s">
        <v>245</v>
      </c>
      <c r="K853" s="68" t="s">
        <v>132</v>
      </c>
      <c r="L853" s="68" t="s">
        <v>132</v>
      </c>
      <c r="M853" s="68" t="s">
        <v>245</v>
      </c>
      <c r="N853" s="68" t="s">
        <v>246</v>
      </c>
      <c r="O853" s="68" t="s">
        <v>8044</v>
      </c>
      <c r="P853" s="72" t="s">
        <v>245</v>
      </c>
      <c r="Q853" s="68" t="s">
        <v>128</v>
      </c>
      <c r="R853" s="68" t="s">
        <v>60</v>
      </c>
      <c r="S853" s="68">
        <v>268</v>
      </c>
      <c r="T853" s="68">
        <v>342</v>
      </c>
      <c r="U853" s="68">
        <v>-0.28000000000000003</v>
      </c>
      <c r="V853" s="68">
        <v>1370</v>
      </c>
      <c r="W853" s="68">
        <v>1294.92</v>
      </c>
      <c r="X853" s="68">
        <v>0.05</v>
      </c>
      <c r="Y853" s="68">
        <v>5118.25</v>
      </c>
      <c r="Z853" s="68">
        <v>4799.42</v>
      </c>
      <c r="AA853" s="68">
        <v>0.06</v>
      </c>
      <c r="AB853" s="73">
        <v>1314450.48</v>
      </c>
      <c r="AC853" s="73">
        <v>1239709.04</v>
      </c>
      <c r="AD853" s="73">
        <v>1400967.39</v>
      </c>
      <c r="AE853" s="73">
        <v>1309502.0900000001</v>
      </c>
      <c r="AF853" s="73"/>
      <c r="AG853" s="73">
        <f>IFERROR(VLOOKUP(J853,'Roll ups'!D:E,2,FALSE),0)</f>
        <v>57863085.470000021</v>
      </c>
      <c r="AH853" s="74">
        <f>IF(Table2[[#This Row],[CATEGORY TTL LOOKUP]]=0,0,IF(Table2[[#This Row],[CATEGORY TTL LOOKUP]]&gt;0,SUM(AB853/AG853)))</f>
        <v>2.2716563925397591E-2</v>
      </c>
      <c r="AI853" s="74" t="str">
        <f>IFERROR(IF(AH853&lt;#REF!,"STRIKE",IF(AH853&gt;=#REF!,"GOOD")),"NO DATA")</f>
        <v>NO DATA</v>
      </c>
      <c r="AJ853" s="75">
        <f>IFERROR(VLOOKUP(K853,'Roll ups'!H:I,2,FALSE),0)</f>
        <v>126094742.97999983</v>
      </c>
      <c r="AK853" s="76">
        <f>IF(Table2[[#This Row],[PRICE TIER LOOKUP]]=0,0,IF(Table2[[#This Row],[PRICE TIER LOOKUP]]&gt;0,SUM(AB853/AJ853)))</f>
        <v>1.0424308333048334E-2</v>
      </c>
      <c r="AL853" s="74" t="e">
        <f>IF(AK853&lt;#REF!,"STRIKE",IF(AK853&gt;=#REF!,"GOOD"))</f>
        <v>#REF!</v>
      </c>
      <c r="AM853" s="75">
        <f>VLOOKUP(H853,'Roll ups'!A:B,2,FALSE)</f>
        <v>325145452.83999985</v>
      </c>
      <c r="AN853" s="77">
        <f t="shared" si="28"/>
        <v>4.0426537370240427E-3</v>
      </c>
      <c r="AO853" s="74" t="str">
        <f>IFERROR(VLOOKUP(Table2[[#This Row],[Product Name]],'Roll ups'!L:P,5,FALSE),"GOOD")</f>
        <v>GOOD</v>
      </c>
      <c r="AP853" s="74">
        <f>Table2[[#This Row],[Retail Dollar Vol Current 12 Mths]]/Table2[[#This Row],[SHELF SALES  LOOKUP]]</f>
        <v>4.3087405275490627E-3</v>
      </c>
      <c r="AQ853" s="69">
        <f t="shared" si="29"/>
        <v>0</v>
      </c>
      <c r="AR85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853" s="69" t="e">
        <f>IF(Table2[[#This Row],[Shelf Dollar Vol Current 12 Mths]]&gt;#REF!,"MEETS $ CRITERIA",IF(Table2[[#This Row],[Shelf Dollar Vol Current 12 Mths]]&lt;#REF!+1,"DOES NOT MEET $ CRITERIA"))</f>
        <v>#REF!</v>
      </c>
      <c r="AT853" s="78"/>
    </row>
    <row r="854" spans="1:46" ht="13.8" x14ac:dyDescent="0.3">
      <c r="A854" s="68" t="s">
        <v>3159</v>
      </c>
      <c r="B854" s="69">
        <v>87513</v>
      </c>
      <c r="C854" s="69">
        <v>678</v>
      </c>
      <c r="D854" s="69" t="s">
        <v>25</v>
      </c>
      <c r="E854" s="70" t="s">
        <v>6313</v>
      </c>
      <c r="F854" s="70"/>
      <c r="G854" s="71" t="s">
        <v>8045</v>
      </c>
      <c r="H854" s="69" t="s">
        <v>6315</v>
      </c>
      <c r="I854" s="68" t="s">
        <v>245</v>
      </c>
      <c r="J854" s="68" t="s">
        <v>245</v>
      </c>
      <c r="K854" s="68" t="s">
        <v>132</v>
      </c>
      <c r="L854" s="68" t="s">
        <v>132</v>
      </c>
      <c r="M854" s="68" t="s">
        <v>245</v>
      </c>
      <c r="N854" s="68" t="s">
        <v>246</v>
      </c>
      <c r="O854" s="68" t="s">
        <v>8046</v>
      </c>
      <c r="P854" s="72" t="s">
        <v>245</v>
      </c>
      <c r="Q854" s="68" t="s">
        <v>128</v>
      </c>
      <c r="R854" s="68" t="s">
        <v>60</v>
      </c>
      <c r="S854" s="68">
        <v>135</v>
      </c>
      <c r="T854" s="68">
        <v>383.85</v>
      </c>
      <c r="U854" s="68">
        <v>-1.85</v>
      </c>
      <c r="V854" s="68">
        <v>1048.32</v>
      </c>
      <c r="W854" s="68">
        <v>1265.69</v>
      </c>
      <c r="X854" s="68">
        <v>-0.21</v>
      </c>
      <c r="Y854" s="68">
        <v>3086.44</v>
      </c>
      <c r="Z854" s="68">
        <v>3086.42</v>
      </c>
      <c r="AA854" s="68">
        <v>0</v>
      </c>
      <c r="AB854" s="73">
        <v>591786.5</v>
      </c>
      <c r="AC854" s="73">
        <v>575298.36</v>
      </c>
      <c r="AD854" s="73">
        <v>633601.69999999995</v>
      </c>
      <c r="AE854" s="73">
        <v>622210.88</v>
      </c>
      <c r="AF854" s="73"/>
      <c r="AG854" s="73">
        <f>IFERROR(VLOOKUP(J854,'Roll ups'!D:E,2,FALSE),0)</f>
        <v>57863085.470000021</v>
      </c>
      <c r="AH854" s="74">
        <f>IF(Table2[[#This Row],[CATEGORY TTL LOOKUP]]=0,0,IF(Table2[[#This Row],[CATEGORY TTL LOOKUP]]&gt;0,SUM(AB854/AG854)))</f>
        <v>1.0227358171330502E-2</v>
      </c>
      <c r="AI854" s="74" t="str">
        <f>IFERROR(IF(AH854&lt;#REF!,"STRIKE",IF(AH854&gt;=#REF!,"GOOD")),"NO DATA")</f>
        <v>NO DATA</v>
      </c>
      <c r="AJ854" s="75">
        <f>IFERROR(VLOOKUP(K854,'Roll ups'!H:I,2,FALSE),0)</f>
        <v>126094742.97999983</v>
      </c>
      <c r="AK854" s="76">
        <f>IF(Table2[[#This Row],[PRICE TIER LOOKUP]]=0,0,IF(Table2[[#This Row],[PRICE TIER LOOKUP]]&gt;0,SUM(AB854/AJ854)))</f>
        <v>4.693189311578712E-3</v>
      </c>
      <c r="AL854" s="74" t="e">
        <f>IF(AK854&lt;#REF!,"STRIKE",IF(AK854&gt;=#REF!,"GOOD"))</f>
        <v>#REF!</v>
      </c>
      <c r="AM854" s="75">
        <f>VLOOKUP(H854,'Roll ups'!A:B,2,FALSE)</f>
        <v>325145452.83999985</v>
      </c>
      <c r="AN854" s="77">
        <f t="shared" si="28"/>
        <v>1.8200669725841469E-3</v>
      </c>
      <c r="AO854" s="74" t="str">
        <f>IFERROR(VLOOKUP(Table2[[#This Row],[Product Name]],'Roll ups'!L:P,5,FALSE),"GOOD")</f>
        <v>GOOD</v>
      </c>
      <c r="AP854" s="74">
        <f>Table2[[#This Row],[Retail Dollar Vol Current 12 Mths]]/Table2[[#This Row],[SHELF SALES  LOOKUP]]</f>
        <v>1.9486715698029081E-3</v>
      </c>
      <c r="AQ854" s="69">
        <f t="shared" si="29"/>
        <v>0</v>
      </c>
      <c r="AR85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854" s="69" t="e">
        <f>IF(Table2[[#This Row],[Shelf Dollar Vol Current 12 Mths]]&gt;#REF!,"MEETS $ CRITERIA",IF(Table2[[#This Row],[Shelf Dollar Vol Current 12 Mths]]&lt;#REF!+1,"DOES NOT MEET $ CRITERIA"))</f>
        <v>#REF!</v>
      </c>
      <c r="AT854" s="78"/>
    </row>
    <row r="855" spans="1:46" ht="13.8" x14ac:dyDescent="0.3">
      <c r="A855" s="68" t="s">
        <v>1626</v>
      </c>
      <c r="B855" s="69">
        <v>87586</v>
      </c>
      <c r="C855" s="69">
        <v>502</v>
      </c>
      <c r="D855" s="69" t="s">
        <v>25</v>
      </c>
      <c r="E855" s="70" t="s">
        <v>6313</v>
      </c>
      <c r="F855" s="70"/>
      <c r="G855" s="71" t="s">
        <v>8047</v>
      </c>
      <c r="H855" s="69" t="s">
        <v>6315</v>
      </c>
      <c r="I855" s="68" t="s">
        <v>245</v>
      </c>
      <c r="J855" s="68" t="s">
        <v>245</v>
      </c>
      <c r="K855" s="68" t="s">
        <v>89</v>
      </c>
      <c r="L855" s="68" t="s">
        <v>89</v>
      </c>
      <c r="M855" s="68" t="s">
        <v>245</v>
      </c>
      <c r="N855" s="68" t="s">
        <v>246</v>
      </c>
      <c r="O855" s="68" t="s">
        <v>8048</v>
      </c>
      <c r="P855" s="72" t="s">
        <v>245</v>
      </c>
      <c r="Q855" s="68" t="s">
        <v>49</v>
      </c>
      <c r="R855" s="68" t="s">
        <v>6402</v>
      </c>
      <c r="S855" s="68">
        <v>112</v>
      </c>
      <c r="T855" s="68">
        <v>111</v>
      </c>
      <c r="U855" s="68">
        <v>0.01</v>
      </c>
      <c r="V855" s="68">
        <v>240.42</v>
      </c>
      <c r="W855" s="68">
        <v>243.08</v>
      </c>
      <c r="X855" s="68">
        <v>-0.01</v>
      </c>
      <c r="Y855" s="68">
        <v>992.5</v>
      </c>
      <c r="Z855" s="68">
        <v>1025</v>
      </c>
      <c r="AA855" s="68">
        <v>-0.03</v>
      </c>
      <c r="AB855" s="73">
        <v>241025.9</v>
      </c>
      <c r="AC855" s="73">
        <v>235718.09</v>
      </c>
      <c r="AD855" s="73">
        <v>257136.9</v>
      </c>
      <c r="AE855" s="73">
        <v>250271.09</v>
      </c>
      <c r="AF855" s="73"/>
      <c r="AG855" s="73">
        <f>IFERROR(VLOOKUP(J855,'Roll ups'!D:E,2,FALSE),0)</f>
        <v>57863085.470000021</v>
      </c>
      <c r="AH855" s="74">
        <f>IF(Table2[[#This Row],[CATEGORY TTL LOOKUP]]=0,0,IF(Table2[[#This Row],[CATEGORY TTL LOOKUP]]&gt;0,SUM(AB855/AG855)))</f>
        <v>4.165451911909597E-3</v>
      </c>
      <c r="AI855" s="74" t="str">
        <f>IFERROR(IF(AH855&lt;#REF!,"STRIKE",IF(AH855&gt;=#REF!,"GOOD")),"NO DATA")</f>
        <v>NO DATA</v>
      </c>
      <c r="AJ855" s="75">
        <f>IFERROR(VLOOKUP(K855,'Roll ups'!H:I,2,FALSE),0)</f>
        <v>75793138.070000067</v>
      </c>
      <c r="AK855" s="76">
        <f>IF(Table2[[#This Row],[PRICE TIER LOOKUP]]=0,0,IF(Table2[[#This Row],[PRICE TIER LOOKUP]]&gt;0,SUM(AB855/AJ855)))</f>
        <v>3.1800490933281632E-3</v>
      </c>
      <c r="AL855" s="74" t="e">
        <f>IF(AK855&lt;#REF!,"STRIKE",IF(AK855&gt;=#REF!,"GOOD"))</f>
        <v>#REF!</v>
      </c>
      <c r="AM855" s="75">
        <f>VLOOKUP(H855,'Roll ups'!A:B,2,FALSE)</f>
        <v>325145452.83999985</v>
      </c>
      <c r="AN855" s="77">
        <f t="shared" si="28"/>
        <v>7.4128639319648098E-4</v>
      </c>
      <c r="AO855" s="74" t="str">
        <f>IFERROR(VLOOKUP(Table2[[#This Row],[Product Name]],'Roll ups'!L:P,5,FALSE),"GOOD")</f>
        <v>GOOD</v>
      </c>
      <c r="AP855" s="74">
        <f>Table2[[#This Row],[Retail Dollar Vol Current 12 Mths]]/Table2[[#This Row],[SHELF SALES  LOOKUP]]</f>
        <v>7.9083652486610029E-4</v>
      </c>
      <c r="AQ855" s="69">
        <f t="shared" si="29"/>
        <v>0</v>
      </c>
      <c r="AR85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855" s="69" t="e">
        <f>IF(Table2[[#This Row],[Shelf Dollar Vol Current 12 Mths]]&gt;#REF!,"MEETS $ CRITERIA",IF(Table2[[#This Row],[Shelf Dollar Vol Current 12 Mths]]&lt;#REF!+1,"DOES NOT MEET $ CRITERIA"))</f>
        <v>#REF!</v>
      </c>
      <c r="AT855" s="78"/>
    </row>
    <row r="856" spans="1:46" ht="13.8" x14ac:dyDescent="0.3">
      <c r="A856" s="68" t="s">
        <v>5105</v>
      </c>
      <c r="B856" s="69">
        <v>87640</v>
      </c>
      <c r="C856" s="69">
        <v>273</v>
      </c>
      <c r="D856" s="69" t="s">
        <v>25</v>
      </c>
      <c r="E856" s="70" t="s">
        <v>6313</v>
      </c>
      <c r="F856" s="70"/>
      <c r="G856" s="71" t="s">
        <v>8049</v>
      </c>
      <c r="H856" s="69" t="s">
        <v>6315</v>
      </c>
      <c r="I856" s="68" t="s">
        <v>245</v>
      </c>
      <c r="J856" s="68" t="s">
        <v>245</v>
      </c>
      <c r="K856" s="68" t="s">
        <v>89</v>
      </c>
      <c r="L856" s="68" t="s">
        <v>132</v>
      </c>
      <c r="M856" s="68" t="s">
        <v>245</v>
      </c>
      <c r="N856" s="68" t="s">
        <v>246</v>
      </c>
      <c r="O856" s="68" t="s">
        <v>8050</v>
      </c>
      <c r="P856" s="72" t="s">
        <v>245</v>
      </c>
      <c r="Q856" s="68" t="s">
        <v>26</v>
      </c>
      <c r="R856" s="68" t="s">
        <v>27</v>
      </c>
      <c r="S856" s="68">
        <v>6</v>
      </c>
      <c r="T856" s="68">
        <v>5.33</v>
      </c>
      <c r="U856" s="68">
        <v>0.06</v>
      </c>
      <c r="V856" s="68">
        <v>16.989999999999998</v>
      </c>
      <c r="W856" s="68">
        <v>14.66</v>
      </c>
      <c r="X856" s="68">
        <v>0.14000000000000001</v>
      </c>
      <c r="Y856" s="68">
        <v>70.28</v>
      </c>
      <c r="Z856" s="68">
        <v>61.3</v>
      </c>
      <c r="AA856" s="68">
        <v>0.13</v>
      </c>
      <c r="AB856" s="73">
        <v>24154.799999999999</v>
      </c>
      <c r="AC856" s="73">
        <v>19651.2</v>
      </c>
      <c r="AD856" s="73">
        <v>24154.799999999999</v>
      </c>
      <c r="AE856" s="73">
        <v>19651.2</v>
      </c>
      <c r="AF856" s="73"/>
      <c r="AG856" s="73">
        <f>IFERROR(VLOOKUP(J856,'Roll ups'!D:E,2,FALSE),0)</f>
        <v>57863085.470000021</v>
      </c>
      <c r="AH856" s="74">
        <f>IF(Table2[[#This Row],[CATEGORY TTL LOOKUP]]=0,0,IF(Table2[[#This Row],[CATEGORY TTL LOOKUP]]&gt;0,SUM(AB856/AG856)))</f>
        <v>4.1744749357556149E-4</v>
      </c>
      <c r="AI856" s="74" t="str">
        <f>IFERROR(IF(AH856&lt;#REF!,"STRIKE",IF(AH856&gt;=#REF!,"GOOD")),"NO DATA")</f>
        <v>NO DATA</v>
      </c>
      <c r="AJ856" s="75">
        <f>IFERROR(VLOOKUP(K856,'Roll ups'!H:I,2,FALSE),0)</f>
        <v>75793138.070000067</v>
      </c>
      <c r="AK856" s="76">
        <f>IF(Table2[[#This Row],[PRICE TIER LOOKUP]]=0,0,IF(Table2[[#This Row],[PRICE TIER LOOKUP]]&gt;0,SUM(AB856/AJ856)))</f>
        <v>3.1869375797174954E-4</v>
      </c>
      <c r="AL856" s="74" t="e">
        <f>IF(AK856&lt;#REF!,"STRIKE",IF(AK856&gt;=#REF!,"GOOD"))</f>
        <v>#REF!</v>
      </c>
      <c r="AM856" s="75">
        <f>VLOOKUP(H856,'Roll ups'!A:B,2,FALSE)</f>
        <v>325145452.83999985</v>
      </c>
      <c r="AN856" s="77">
        <f t="shared" si="28"/>
        <v>7.4289213608920692E-5</v>
      </c>
      <c r="AO856" s="74" t="str">
        <f>IFERROR(VLOOKUP(Table2[[#This Row],[Product Name]],'Roll ups'!L:P,5,FALSE),"GOOD")</f>
        <v>GOOD</v>
      </c>
      <c r="AP856" s="74">
        <f>Table2[[#This Row],[Retail Dollar Vol Current 12 Mths]]/Table2[[#This Row],[SHELF SALES  LOOKUP]]</f>
        <v>7.4289213608920692E-5</v>
      </c>
      <c r="AQ856" s="69">
        <f t="shared" si="29"/>
        <v>0</v>
      </c>
      <c r="AR85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856" s="69" t="e">
        <f>IF(Table2[[#This Row],[Shelf Dollar Vol Current 12 Mths]]&gt;#REF!,"MEETS $ CRITERIA",IF(Table2[[#This Row],[Shelf Dollar Vol Current 12 Mths]]&lt;#REF!+1,"DOES NOT MEET $ CRITERIA"))</f>
        <v>#REF!</v>
      </c>
      <c r="AT856" s="78"/>
    </row>
    <row r="857" spans="1:46" ht="13.8" x14ac:dyDescent="0.3">
      <c r="A857" s="68" t="s">
        <v>3918</v>
      </c>
      <c r="B857" s="69">
        <v>87641</v>
      </c>
      <c r="C857" s="69">
        <v>227</v>
      </c>
      <c r="D857" s="69" t="s">
        <v>25</v>
      </c>
      <c r="E857" s="70" t="s">
        <v>6313</v>
      </c>
      <c r="F857" s="70"/>
      <c r="G857" s="71" t="s">
        <v>8051</v>
      </c>
      <c r="H857" s="69" t="s">
        <v>6315</v>
      </c>
      <c r="I857" s="68" t="s">
        <v>245</v>
      </c>
      <c r="J857" s="68" t="s">
        <v>245</v>
      </c>
      <c r="K857" s="68" t="s">
        <v>89</v>
      </c>
      <c r="L857" s="68" t="s">
        <v>132</v>
      </c>
      <c r="M857" s="68" t="s">
        <v>245</v>
      </c>
      <c r="N857" s="68" t="s">
        <v>246</v>
      </c>
      <c r="O857" s="68" t="s">
        <v>8052</v>
      </c>
      <c r="P857" s="72" t="s">
        <v>245</v>
      </c>
      <c r="Q857" s="68" t="s">
        <v>26</v>
      </c>
      <c r="R857" s="68" t="s">
        <v>27</v>
      </c>
      <c r="S857" s="68">
        <v>7</v>
      </c>
      <c r="T857" s="68">
        <v>10.130000000000001</v>
      </c>
      <c r="U857" s="68">
        <v>-0.36</v>
      </c>
      <c r="V857" s="68">
        <v>25.85</v>
      </c>
      <c r="W857" s="68">
        <v>40.520000000000003</v>
      </c>
      <c r="X857" s="68">
        <v>-0.56999999999999995</v>
      </c>
      <c r="Y857" s="68">
        <v>118.62</v>
      </c>
      <c r="Z857" s="68">
        <v>193.54</v>
      </c>
      <c r="AA857" s="68">
        <v>-0.63</v>
      </c>
      <c r="AB857" s="73">
        <v>30491.4</v>
      </c>
      <c r="AC857" s="73">
        <v>45862.8</v>
      </c>
      <c r="AD857" s="73">
        <v>30491.4</v>
      </c>
      <c r="AE857" s="73">
        <v>45862.8</v>
      </c>
      <c r="AF857" s="73"/>
      <c r="AG857" s="73">
        <f>IFERROR(VLOOKUP(J857,'Roll ups'!D:E,2,FALSE),0)</f>
        <v>57863085.470000021</v>
      </c>
      <c r="AH857" s="74">
        <f>IF(Table2[[#This Row],[CATEGORY TTL LOOKUP]]=0,0,IF(Table2[[#This Row],[CATEGORY TTL LOOKUP]]&gt;0,SUM(AB857/AG857)))</f>
        <v>5.2695772706086897E-4</v>
      </c>
      <c r="AI857" s="74" t="str">
        <f>IFERROR(IF(AH857&lt;#REF!,"STRIKE",IF(AH857&gt;=#REF!,"GOOD")),"NO DATA")</f>
        <v>NO DATA</v>
      </c>
      <c r="AJ857" s="75">
        <f>IFERROR(VLOOKUP(K857,'Roll ups'!H:I,2,FALSE),0)</f>
        <v>75793138.070000067</v>
      </c>
      <c r="AK857" s="76">
        <f>IF(Table2[[#This Row],[PRICE TIER LOOKUP]]=0,0,IF(Table2[[#This Row],[PRICE TIER LOOKUP]]&gt;0,SUM(AB857/AJ857)))</f>
        <v>4.0229763242998515E-4</v>
      </c>
      <c r="AL857" s="74" t="e">
        <f>IF(AK857&lt;#REF!,"STRIKE",IF(AK857&gt;=#REF!,"GOOD"))</f>
        <v>#REF!</v>
      </c>
      <c r="AM857" s="75">
        <f>VLOOKUP(H857,'Roll ups'!A:B,2,FALSE)</f>
        <v>325145452.83999985</v>
      </c>
      <c r="AN857" s="77">
        <f t="shared" si="28"/>
        <v>9.3777722350631953E-5</v>
      </c>
      <c r="AO857" s="74" t="str">
        <f>IFERROR(VLOOKUP(Table2[[#This Row],[Product Name]],'Roll ups'!L:P,5,FALSE),"GOOD")</f>
        <v>GOOD</v>
      </c>
      <c r="AP857" s="74">
        <f>Table2[[#This Row],[Retail Dollar Vol Current 12 Mths]]/Table2[[#This Row],[SHELF SALES  LOOKUP]]</f>
        <v>9.3777722350631953E-5</v>
      </c>
      <c r="AQ857" s="69">
        <f t="shared" si="29"/>
        <v>0</v>
      </c>
      <c r="AR85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857" s="69" t="e">
        <f>IF(Table2[[#This Row],[Shelf Dollar Vol Current 12 Mths]]&gt;#REF!,"MEETS $ CRITERIA",IF(Table2[[#This Row],[Shelf Dollar Vol Current 12 Mths]]&lt;#REF!+1,"DOES NOT MEET $ CRITERIA"))</f>
        <v>#REF!</v>
      </c>
      <c r="AT857" s="78"/>
    </row>
    <row r="858" spans="1:46" ht="13.8" x14ac:dyDescent="0.3">
      <c r="A858" s="68" t="s">
        <v>1846</v>
      </c>
      <c r="B858" s="69">
        <v>87642</v>
      </c>
      <c r="C858" s="69">
        <v>384</v>
      </c>
      <c r="D858" s="69" t="s">
        <v>25</v>
      </c>
      <c r="E858" s="70" t="s">
        <v>6313</v>
      </c>
      <c r="F858" s="70"/>
      <c r="G858" s="71" t="s">
        <v>8053</v>
      </c>
      <c r="H858" s="69" t="s">
        <v>6315</v>
      </c>
      <c r="I858" s="68" t="s">
        <v>245</v>
      </c>
      <c r="J858" s="68" t="s">
        <v>245</v>
      </c>
      <c r="K858" s="68" t="s">
        <v>89</v>
      </c>
      <c r="L858" s="68" t="s">
        <v>132</v>
      </c>
      <c r="M858" s="68" t="s">
        <v>245</v>
      </c>
      <c r="N858" s="68" t="s">
        <v>246</v>
      </c>
      <c r="O858" s="68" t="s">
        <v>8054</v>
      </c>
      <c r="P858" s="72" t="s">
        <v>245</v>
      </c>
      <c r="Q858" s="68" t="s">
        <v>26</v>
      </c>
      <c r="R858" s="68" t="s">
        <v>27</v>
      </c>
      <c r="S858" s="68">
        <v>46</v>
      </c>
      <c r="T858" s="68">
        <v>33</v>
      </c>
      <c r="U858" s="68">
        <v>0.28000000000000003</v>
      </c>
      <c r="V858" s="68">
        <v>146.58000000000001</v>
      </c>
      <c r="W858" s="68">
        <v>159.21</v>
      </c>
      <c r="X858" s="68">
        <v>-0.09</v>
      </c>
      <c r="Y858" s="68">
        <v>585.58000000000004</v>
      </c>
      <c r="Z858" s="68">
        <v>740.25</v>
      </c>
      <c r="AA858" s="68">
        <v>-0.26</v>
      </c>
      <c r="AB858" s="73">
        <v>135480.56</v>
      </c>
      <c r="AC858" s="73">
        <v>156196.32</v>
      </c>
      <c r="AD858" s="73">
        <v>135480.56</v>
      </c>
      <c r="AE858" s="73">
        <v>156196.32</v>
      </c>
      <c r="AF858" s="73"/>
      <c r="AG858" s="73">
        <f>IFERROR(VLOOKUP(J858,'Roll ups'!D:E,2,FALSE),0)</f>
        <v>57863085.470000021</v>
      </c>
      <c r="AH858" s="74">
        <f>IF(Table2[[#This Row],[CATEGORY TTL LOOKUP]]=0,0,IF(Table2[[#This Row],[CATEGORY TTL LOOKUP]]&gt;0,SUM(AB858/AG858)))</f>
        <v>2.3413988192911338E-3</v>
      </c>
      <c r="AI858" s="74" t="str">
        <f>IFERROR(IF(AH858&lt;#REF!,"STRIKE",IF(AH858&gt;=#REF!,"GOOD")),"NO DATA")</f>
        <v>NO DATA</v>
      </c>
      <c r="AJ858" s="75">
        <f>IFERROR(VLOOKUP(K858,'Roll ups'!H:I,2,FALSE),0)</f>
        <v>75793138.070000067</v>
      </c>
      <c r="AK858" s="76">
        <f>IF(Table2[[#This Row],[PRICE TIER LOOKUP]]=0,0,IF(Table2[[#This Row],[PRICE TIER LOOKUP]]&gt;0,SUM(AB858/AJ858)))</f>
        <v>1.787504297221136E-3</v>
      </c>
      <c r="AL858" s="74" t="e">
        <f>IF(AK858&lt;#REF!,"STRIKE",IF(AK858&gt;=#REF!,"GOOD"))</f>
        <v>#REF!</v>
      </c>
      <c r="AM858" s="75">
        <f>VLOOKUP(H858,'Roll ups'!A:B,2,FALSE)</f>
        <v>325145452.83999985</v>
      </c>
      <c r="AN858" s="77">
        <f t="shared" si="28"/>
        <v>4.1667677901270958E-4</v>
      </c>
      <c r="AO858" s="74" t="str">
        <f>IFERROR(VLOOKUP(Table2[[#This Row],[Product Name]],'Roll ups'!L:P,5,FALSE),"GOOD")</f>
        <v>GOOD</v>
      </c>
      <c r="AP858" s="74">
        <f>Table2[[#This Row],[Retail Dollar Vol Current 12 Mths]]/Table2[[#This Row],[SHELF SALES  LOOKUP]]</f>
        <v>4.1667677901270958E-4</v>
      </c>
      <c r="AQ858" s="69">
        <f t="shared" si="29"/>
        <v>0</v>
      </c>
      <c r="AR85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858" s="69" t="e">
        <f>IF(Table2[[#This Row],[Shelf Dollar Vol Current 12 Mths]]&gt;#REF!,"MEETS $ CRITERIA",IF(Table2[[#This Row],[Shelf Dollar Vol Current 12 Mths]]&lt;#REF!+1,"DOES NOT MEET $ CRITERIA"))</f>
        <v>#REF!</v>
      </c>
      <c r="AT858" s="78"/>
    </row>
    <row r="859" spans="1:46" ht="13.8" x14ac:dyDescent="0.3">
      <c r="A859" s="68" t="s">
        <v>1758</v>
      </c>
      <c r="B859" s="69">
        <v>87646</v>
      </c>
      <c r="C859" s="69">
        <v>424</v>
      </c>
      <c r="D859" s="69" t="s">
        <v>25</v>
      </c>
      <c r="E859" s="70" t="s">
        <v>6313</v>
      </c>
      <c r="F859" s="70"/>
      <c r="G859" s="71" t="s">
        <v>8055</v>
      </c>
      <c r="H859" s="69" t="s">
        <v>6315</v>
      </c>
      <c r="I859" s="68" t="s">
        <v>245</v>
      </c>
      <c r="J859" s="68" t="s">
        <v>245</v>
      </c>
      <c r="K859" s="68" t="s">
        <v>89</v>
      </c>
      <c r="L859" s="68" t="s">
        <v>89</v>
      </c>
      <c r="M859" s="68" t="s">
        <v>245</v>
      </c>
      <c r="N859" s="68" t="s">
        <v>246</v>
      </c>
      <c r="O859" s="68" t="s">
        <v>8056</v>
      </c>
      <c r="P859" s="72" t="s">
        <v>245</v>
      </c>
      <c r="Q859" s="68" t="s">
        <v>64</v>
      </c>
      <c r="R859" s="68" t="s">
        <v>60</v>
      </c>
      <c r="S859" s="68">
        <v>84</v>
      </c>
      <c r="T859" s="68">
        <v>101.83</v>
      </c>
      <c r="U859" s="68">
        <v>-0.22</v>
      </c>
      <c r="V859" s="68">
        <v>315.67</v>
      </c>
      <c r="W859" s="68">
        <v>285.83</v>
      </c>
      <c r="X859" s="68">
        <v>0.09</v>
      </c>
      <c r="Y859" s="68">
        <v>1056.5</v>
      </c>
      <c r="Z859" s="68">
        <v>1151</v>
      </c>
      <c r="AA859" s="68">
        <v>-0.09</v>
      </c>
      <c r="AB859" s="73">
        <v>214599.84</v>
      </c>
      <c r="AC859" s="73">
        <v>229749.75</v>
      </c>
      <c r="AD859" s="73">
        <v>224147.04</v>
      </c>
      <c r="AE859" s="73">
        <v>238286.47</v>
      </c>
      <c r="AF859" s="73"/>
      <c r="AG859" s="73">
        <f>IFERROR(VLOOKUP(J859,'Roll ups'!D:E,2,FALSE),0)</f>
        <v>57863085.470000021</v>
      </c>
      <c r="AH859" s="74">
        <f>IF(Table2[[#This Row],[CATEGORY TTL LOOKUP]]=0,0,IF(Table2[[#This Row],[CATEGORY TTL LOOKUP]]&gt;0,SUM(AB859/AG859)))</f>
        <v>3.7087521043319143E-3</v>
      </c>
      <c r="AI859" s="74" t="str">
        <f>IFERROR(IF(AH859&lt;#REF!,"STRIKE",IF(AH859&gt;=#REF!,"GOOD")),"NO DATA")</f>
        <v>NO DATA</v>
      </c>
      <c r="AJ859" s="75">
        <f>IFERROR(VLOOKUP(K859,'Roll ups'!H:I,2,FALSE),0)</f>
        <v>75793138.070000067</v>
      </c>
      <c r="AK859" s="76">
        <f>IF(Table2[[#This Row],[PRICE TIER LOOKUP]]=0,0,IF(Table2[[#This Row],[PRICE TIER LOOKUP]]&gt;0,SUM(AB859/AJ859)))</f>
        <v>2.8313887703370006E-3</v>
      </c>
      <c r="AL859" s="74" t="e">
        <f>IF(AK859&lt;#REF!,"STRIKE",IF(AK859&gt;=#REF!,"GOOD"))</f>
        <v>#REF!</v>
      </c>
      <c r="AM859" s="75">
        <f>VLOOKUP(H859,'Roll ups'!A:B,2,FALSE)</f>
        <v>325145452.83999985</v>
      </c>
      <c r="AN859" s="77">
        <f t="shared" si="28"/>
        <v>6.6001181356087422E-4</v>
      </c>
      <c r="AO859" s="74" t="str">
        <f>IFERROR(VLOOKUP(Table2[[#This Row],[Product Name]],'Roll ups'!L:P,5,FALSE),"GOOD")</f>
        <v>GOOD</v>
      </c>
      <c r="AP859" s="74">
        <f>Table2[[#This Row],[Retail Dollar Vol Current 12 Mths]]/Table2[[#This Row],[SHELF SALES  LOOKUP]]</f>
        <v>6.8937467229566345E-4</v>
      </c>
      <c r="AQ859" s="69">
        <f t="shared" si="29"/>
        <v>0</v>
      </c>
      <c r="AR85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859" s="69" t="e">
        <f>IF(Table2[[#This Row],[Shelf Dollar Vol Current 12 Mths]]&gt;#REF!,"MEETS $ CRITERIA",IF(Table2[[#This Row],[Shelf Dollar Vol Current 12 Mths]]&lt;#REF!+1,"DOES NOT MEET $ CRITERIA"))</f>
        <v>#REF!</v>
      </c>
      <c r="AT859" s="78"/>
    </row>
    <row r="860" spans="1:46" ht="13.8" x14ac:dyDescent="0.3">
      <c r="A860" s="68" t="s">
        <v>5908</v>
      </c>
      <c r="B860" s="69">
        <v>87938</v>
      </c>
      <c r="C860" s="69">
        <v>94</v>
      </c>
      <c r="D860" s="69" t="s">
        <v>25</v>
      </c>
      <c r="E860" s="70" t="s">
        <v>6313</v>
      </c>
      <c r="F860" s="70"/>
      <c r="G860" s="71" t="s">
        <v>8057</v>
      </c>
      <c r="H860" s="69" t="s">
        <v>6315</v>
      </c>
      <c r="I860" s="68" t="s">
        <v>245</v>
      </c>
      <c r="J860" s="68" t="s">
        <v>245</v>
      </c>
      <c r="K860" s="68" t="s">
        <v>104</v>
      </c>
      <c r="L860" s="68" t="s">
        <v>89</v>
      </c>
      <c r="M860" s="68" t="s">
        <v>245</v>
      </c>
      <c r="N860" s="68" t="s">
        <v>529</v>
      </c>
      <c r="O860" s="68" t="s">
        <v>8058</v>
      </c>
      <c r="P860" s="72" t="s">
        <v>245</v>
      </c>
      <c r="Q860" s="68" t="s">
        <v>64</v>
      </c>
      <c r="R860" s="68" t="s">
        <v>60</v>
      </c>
      <c r="S860" s="68">
        <v>18</v>
      </c>
      <c r="T860" s="68">
        <v>17.5</v>
      </c>
      <c r="U860" s="68">
        <v>0</v>
      </c>
      <c r="V860" s="68">
        <v>43.17</v>
      </c>
      <c r="W860" s="68">
        <v>78.36</v>
      </c>
      <c r="X860" s="68">
        <v>-0.82</v>
      </c>
      <c r="Y860" s="68">
        <v>183.18</v>
      </c>
      <c r="Z860" s="68">
        <v>253.76</v>
      </c>
      <c r="AA860" s="68">
        <v>-0.39</v>
      </c>
      <c r="AB860" s="73">
        <v>18368.759999999998</v>
      </c>
      <c r="AC860" s="73">
        <v>24272.25</v>
      </c>
      <c r="AD860" s="73">
        <v>18368.759999999998</v>
      </c>
      <c r="AE860" s="73">
        <v>24272.25</v>
      </c>
      <c r="AF860" s="73"/>
      <c r="AG860" s="73">
        <f>IFERROR(VLOOKUP(J860,'Roll ups'!D:E,2,FALSE),0)</f>
        <v>57863085.470000021</v>
      </c>
      <c r="AH860" s="74">
        <f>IF(Table2[[#This Row],[CATEGORY TTL LOOKUP]]=0,0,IF(Table2[[#This Row],[CATEGORY TTL LOOKUP]]&gt;0,SUM(AB860/AG860)))</f>
        <v>3.1745213465195449E-4</v>
      </c>
      <c r="AI860" s="74" t="str">
        <f>IFERROR(IF(AH860&lt;#REF!,"STRIKE",IF(AH860&gt;=#REF!,"GOOD")),"NO DATA")</f>
        <v>NO DATA</v>
      </c>
      <c r="AJ860" s="75">
        <f>IFERROR(VLOOKUP(K860,'Roll ups'!H:I,2,FALSE),0)</f>
        <v>34230392.709999993</v>
      </c>
      <c r="AK860" s="76">
        <f>IF(Table2[[#This Row],[PRICE TIER LOOKUP]]=0,0,IF(Table2[[#This Row],[PRICE TIER LOOKUP]]&gt;0,SUM(AB860/AJ860)))</f>
        <v>5.3662136323179808E-4</v>
      </c>
      <c r="AL860" s="74" t="e">
        <f>IF(AK860&lt;#REF!,"STRIKE",IF(AK860&gt;=#REF!,"GOOD"))</f>
        <v>#REF!</v>
      </c>
      <c r="AM860" s="75">
        <f>VLOOKUP(H860,'Roll ups'!A:B,2,FALSE)</f>
        <v>325145452.83999985</v>
      </c>
      <c r="AN860" s="77">
        <f t="shared" si="28"/>
        <v>5.6493977816872755E-5</v>
      </c>
      <c r="AO860" s="74" t="str">
        <f>IFERROR(VLOOKUP(Table2[[#This Row],[Product Name]],'Roll ups'!L:P,5,FALSE),"GOOD")</f>
        <v>GOOD</v>
      </c>
      <c r="AP860" s="74">
        <f>Table2[[#This Row],[Retail Dollar Vol Current 12 Mths]]/Table2[[#This Row],[SHELF SALES  LOOKUP]]</f>
        <v>5.6493977816872755E-5</v>
      </c>
      <c r="AQ860" s="69">
        <f t="shared" si="29"/>
        <v>0</v>
      </c>
      <c r="AR86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860" s="69" t="e">
        <f>IF(Table2[[#This Row],[Shelf Dollar Vol Current 12 Mths]]&gt;#REF!,"MEETS $ CRITERIA",IF(Table2[[#This Row],[Shelf Dollar Vol Current 12 Mths]]&lt;#REF!+1,"DOES NOT MEET $ CRITERIA"))</f>
        <v>#REF!</v>
      </c>
      <c r="AT860" s="78"/>
    </row>
    <row r="861" spans="1:46" ht="13.8" x14ac:dyDescent="0.3">
      <c r="A861" s="68" t="s">
        <v>1977</v>
      </c>
      <c r="B861" s="69">
        <v>88018</v>
      </c>
      <c r="C861" s="69">
        <v>762</v>
      </c>
      <c r="D861" s="69" t="s">
        <v>25</v>
      </c>
      <c r="E861" s="70" t="s">
        <v>6313</v>
      </c>
      <c r="F861" s="70"/>
      <c r="G861" s="71" t="s">
        <v>8059</v>
      </c>
      <c r="H861" s="69" t="s">
        <v>6315</v>
      </c>
      <c r="I861" s="68" t="s">
        <v>245</v>
      </c>
      <c r="J861" s="68" t="s">
        <v>245</v>
      </c>
      <c r="K861" s="68" t="s">
        <v>89</v>
      </c>
      <c r="L861" s="68" t="s">
        <v>132</v>
      </c>
      <c r="M861" s="68" t="s">
        <v>245</v>
      </c>
      <c r="N861" s="68" t="s">
        <v>246</v>
      </c>
      <c r="O861" s="68" t="s">
        <v>8060</v>
      </c>
      <c r="P861" s="72" t="s">
        <v>245</v>
      </c>
      <c r="Q861" s="68" t="s">
        <v>55</v>
      </c>
      <c r="R861" s="68" t="s">
        <v>31</v>
      </c>
      <c r="S861" s="68">
        <v>565</v>
      </c>
      <c r="T861" s="68">
        <v>169</v>
      </c>
      <c r="U861" s="68">
        <v>0.7</v>
      </c>
      <c r="V861" s="68">
        <v>2526.33</v>
      </c>
      <c r="W861" s="68">
        <v>880.83</v>
      </c>
      <c r="X861" s="68">
        <v>0.65</v>
      </c>
      <c r="Y861" s="68">
        <v>7676.83</v>
      </c>
      <c r="Z861" s="68">
        <v>2882.08</v>
      </c>
      <c r="AA861" s="68">
        <v>0.62</v>
      </c>
      <c r="AB861" s="73">
        <v>1633659.12</v>
      </c>
      <c r="AC861" s="73">
        <v>589096.48</v>
      </c>
      <c r="AD861" s="73">
        <v>1827212.48</v>
      </c>
      <c r="AE861" s="73">
        <v>635578.27</v>
      </c>
      <c r="AF861" s="73"/>
      <c r="AG861" s="73">
        <f>IFERROR(VLOOKUP(J861,'Roll ups'!D:E,2,FALSE),0)</f>
        <v>57863085.470000021</v>
      </c>
      <c r="AH861" s="74">
        <f>IF(Table2[[#This Row],[CATEGORY TTL LOOKUP]]=0,0,IF(Table2[[#This Row],[CATEGORY TTL LOOKUP]]&gt;0,SUM(AB861/AG861)))</f>
        <v>2.8233183673673865E-2</v>
      </c>
      <c r="AI861" s="74" t="str">
        <f>IFERROR(IF(AH861&lt;#REF!,"STRIKE",IF(AH861&gt;=#REF!,"GOOD")),"NO DATA")</f>
        <v>NO DATA</v>
      </c>
      <c r="AJ861" s="75">
        <f>IFERROR(VLOOKUP(K861,'Roll ups'!H:I,2,FALSE),0)</f>
        <v>75793138.070000067</v>
      </c>
      <c r="AK861" s="76">
        <f>IF(Table2[[#This Row],[PRICE TIER LOOKUP]]=0,0,IF(Table2[[#This Row],[PRICE TIER LOOKUP]]&gt;0,SUM(AB861/AJ861)))</f>
        <v>2.15541823653113E-2</v>
      </c>
      <c r="AL861" s="74" t="e">
        <f>IF(AK861&lt;#REF!,"STRIKE",IF(AK861&gt;=#REF!,"GOOD"))</f>
        <v>#REF!</v>
      </c>
      <c r="AM861" s="75">
        <f>VLOOKUP(H861,'Roll ups'!A:B,2,FALSE)</f>
        <v>325145452.83999985</v>
      </c>
      <c r="AN861" s="77">
        <f t="shared" si="28"/>
        <v>5.0243947923328458E-3</v>
      </c>
      <c r="AO861" s="74" t="str">
        <f>IFERROR(VLOOKUP(Table2[[#This Row],[Product Name]],'Roll ups'!L:P,5,FALSE),"GOOD")</f>
        <v>GOOD</v>
      </c>
      <c r="AP861" s="74">
        <f>Table2[[#This Row],[Retail Dollar Vol Current 12 Mths]]/Table2[[#This Row],[SHELF SALES  LOOKUP]]</f>
        <v>5.6196771753691081E-3</v>
      </c>
      <c r="AQ861" s="69">
        <f t="shared" si="29"/>
        <v>0</v>
      </c>
      <c r="AR86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861" s="69" t="e">
        <f>IF(Table2[[#This Row],[Shelf Dollar Vol Current 12 Mths]]&gt;#REF!,"MEETS $ CRITERIA",IF(Table2[[#This Row],[Shelf Dollar Vol Current 12 Mths]]&lt;#REF!+1,"DOES NOT MEET $ CRITERIA"))</f>
        <v>#REF!</v>
      </c>
      <c r="AT861" s="78"/>
    </row>
    <row r="862" spans="1:46" ht="13.8" x14ac:dyDescent="0.3">
      <c r="A862" s="68" t="s">
        <v>5617</v>
      </c>
      <c r="B862" s="69">
        <v>88058</v>
      </c>
      <c r="C862" s="69">
        <v>68</v>
      </c>
      <c r="D862" s="69" t="s">
        <v>25</v>
      </c>
      <c r="E862" s="70" t="s">
        <v>6313</v>
      </c>
      <c r="F862" s="70"/>
      <c r="G862" s="71" t="s">
        <v>8061</v>
      </c>
      <c r="H862" s="69" t="s">
        <v>6315</v>
      </c>
      <c r="I862" s="68" t="s">
        <v>245</v>
      </c>
      <c r="J862" s="68" t="s">
        <v>245</v>
      </c>
      <c r="K862" s="68" t="s">
        <v>104</v>
      </c>
      <c r="L862" s="68" t="s">
        <v>104</v>
      </c>
      <c r="M862" s="68" t="s">
        <v>245</v>
      </c>
      <c r="N862" s="68" t="s">
        <v>529</v>
      </c>
      <c r="O862" s="68" t="s">
        <v>8062</v>
      </c>
      <c r="P862" s="72" t="s">
        <v>245</v>
      </c>
      <c r="Q862" s="68" t="s">
        <v>421</v>
      </c>
      <c r="R862" s="68" t="s">
        <v>60</v>
      </c>
      <c r="S862" s="68">
        <v>12</v>
      </c>
      <c r="T862" s="68">
        <v>7</v>
      </c>
      <c r="U862" s="68">
        <v>0.42</v>
      </c>
      <c r="V862" s="68">
        <v>22.56</v>
      </c>
      <c r="W862" s="68">
        <v>36.17</v>
      </c>
      <c r="X862" s="68">
        <v>-0.6</v>
      </c>
      <c r="Y862" s="68">
        <v>117.07</v>
      </c>
      <c r="Z862" s="68">
        <v>175.01</v>
      </c>
      <c r="AA862" s="68">
        <v>-0.49</v>
      </c>
      <c r="AB862" s="73">
        <v>12322.94</v>
      </c>
      <c r="AC862" s="73">
        <v>18300.78</v>
      </c>
      <c r="AD862" s="73">
        <v>12322.94</v>
      </c>
      <c r="AE862" s="73">
        <v>18300.78</v>
      </c>
      <c r="AF862" s="73"/>
      <c r="AG862" s="73">
        <f>IFERROR(VLOOKUP(J862,'Roll ups'!D:E,2,FALSE),0)</f>
        <v>57863085.470000021</v>
      </c>
      <c r="AH862" s="74">
        <f>IF(Table2[[#This Row],[CATEGORY TTL LOOKUP]]=0,0,IF(Table2[[#This Row],[CATEGORY TTL LOOKUP]]&gt;0,SUM(AB862/AG862)))</f>
        <v>2.1296721216826594E-4</v>
      </c>
      <c r="AI862" s="74" t="str">
        <f>IFERROR(IF(AH862&lt;#REF!,"STRIKE",IF(AH862&gt;=#REF!,"GOOD")),"NO DATA")</f>
        <v>NO DATA</v>
      </c>
      <c r="AJ862" s="75">
        <f>IFERROR(VLOOKUP(K862,'Roll ups'!H:I,2,FALSE),0)</f>
        <v>34230392.709999993</v>
      </c>
      <c r="AK862" s="76">
        <f>IF(Table2[[#This Row],[PRICE TIER LOOKUP]]=0,0,IF(Table2[[#This Row],[PRICE TIER LOOKUP]]&gt;0,SUM(AB862/AJ862)))</f>
        <v>3.5999995981349063E-4</v>
      </c>
      <c r="AL862" s="74" t="e">
        <f>IF(AK862&lt;#REF!,"STRIKE",IF(AK862&gt;=#REF!,"GOOD"))</f>
        <v>#REF!</v>
      </c>
      <c r="AM862" s="75">
        <f>VLOOKUP(H862,'Roll ups'!A:B,2,FALSE)</f>
        <v>325145452.83999985</v>
      </c>
      <c r="AN862" s="77">
        <f t="shared" si="28"/>
        <v>3.7899776522675131E-5</v>
      </c>
      <c r="AO862" s="74" t="str">
        <f>IFERROR(VLOOKUP(Table2[[#This Row],[Product Name]],'Roll ups'!L:P,5,FALSE),"GOOD")</f>
        <v>GOOD</v>
      </c>
      <c r="AP862" s="74">
        <f>Table2[[#This Row],[Retail Dollar Vol Current 12 Mths]]/Table2[[#This Row],[SHELF SALES  LOOKUP]]</f>
        <v>3.7899776522675131E-5</v>
      </c>
      <c r="AQ862" s="69">
        <f t="shared" si="29"/>
        <v>0</v>
      </c>
      <c r="AR86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862" s="69" t="e">
        <f>IF(Table2[[#This Row],[Shelf Dollar Vol Current 12 Mths]]&gt;#REF!,"MEETS $ CRITERIA",IF(Table2[[#This Row],[Shelf Dollar Vol Current 12 Mths]]&lt;#REF!+1,"DOES NOT MEET $ CRITERIA"))</f>
        <v>#REF!</v>
      </c>
      <c r="AT862" s="78"/>
    </row>
    <row r="863" spans="1:46" ht="13.8" x14ac:dyDescent="0.3">
      <c r="A863" s="68" t="s">
        <v>3523</v>
      </c>
      <c r="B863" s="69">
        <v>88116</v>
      </c>
      <c r="C863" s="69">
        <v>451</v>
      </c>
      <c r="D863" s="69" t="s">
        <v>25</v>
      </c>
      <c r="E863" s="70" t="s">
        <v>6313</v>
      </c>
      <c r="F863" s="70"/>
      <c r="G863" s="71" t="s">
        <v>8063</v>
      </c>
      <c r="H863" s="69" t="s">
        <v>6315</v>
      </c>
      <c r="I863" s="68" t="s">
        <v>245</v>
      </c>
      <c r="J863" s="68" t="s">
        <v>245</v>
      </c>
      <c r="K863" s="68" t="s">
        <v>132</v>
      </c>
      <c r="L863" s="68" t="s">
        <v>132</v>
      </c>
      <c r="M863" s="68" t="s">
        <v>245</v>
      </c>
      <c r="N863" s="68" t="s">
        <v>246</v>
      </c>
      <c r="O863" s="68" t="s">
        <v>8064</v>
      </c>
      <c r="P863" s="72" t="s">
        <v>245</v>
      </c>
      <c r="Q863" s="68" t="s">
        <v>37</v>
      </c>
      <c r="R863" s="68" t="s">
        <v>60</v>
      </c>
      <c r="S863" s="68">
        <v>35</v>
      </c>
      <c r="T863" s="68">
        <v>32.5</v>
      </c>
      <c r="U863" s="68">
        <v>0.06</v>
      </c>
      <c r="V863" s="68">
        <v>162.5</v>
      </c>
      <c r="W863" s="68">
        <v>98.5</v>
      </c>
      <c r="X863" s="68">
        <v>0.39</v>
      </c>
      <c r="Y863" s="68">
        <v>489.92</v>
      </c>
      <c r="Z863" s="68">
        <v>420.08</v>
      </c>
      <c r="AA863" s="68">
        <v>0.14000000000000001</v>
      </c>
      <c r="AB863" s="73">
        <v>154950.68</v>
      </c>
      <c r="AC863" s="73">
        <v>134193.70000000001</v>
      </c>
      <c r="AD863" s="73">
        <v>158262.68</v>
      </c>
      <c r="AE863" s="73">
        <v>135795.70000000001</v>
      </c>
      <c r="AF863" s="73"/>
      <c r="AG863" s="73">
        <f>IFERROR(VLOOKUP(J863,'Roll ups'!D:E,2,FALSE),0)</f>
        <v>57863085.470000021</v>
      </c>
      <c r="AH863" s="74">
        <f>IF(Table2[[#This Row],[CATEGORY TTL LOOKUP]]=0,0,IF(Table2[[#This Row],[CATEGORY TTL LOOKUP]]&gt;0,SUM(AB863/AG863)))</f>
        <v>2.6778848507886168E-3</v>
      </c>
      <c r="AI863" s="74" t="str">
        <f>IFERROR(IF(AH863&lt;#REF!,"STRIKE",IF(AH863&gt;=#REF!,"GOOD")),"NO DATA")</f>
        <v>NO DATA</v>
      </c>
      <c r="AJ863" s="75">
        <f>IFERROR(VLOOKUP(K863,'Roll ups'!H:I,2,FALSE),0)</f>
        <v>126094742.97999983</v>
      </c>
      <c r="AK863" s="76">
        <f>IF(Table2[[#This Row],[PRICE TIER LOOKUP]]=0,0,IF(Table2[[#This Row],[PRICE TIER LOOKUP]]&gt;0,SUM(AB863/AJ863)))</f>
        <v>1.2288432993957335E-3</v>
      </c>
      <c r="AL863" s="74" t="e">
        <f>IF(AK863&lt;#REF!,"STRIKE",IF(AK863&gt;=#REF!,"GOOD"))</f>
        <v>#REF!</v>
      </c>
      <c r="AM863" s="75">
        <f>VLOOKUP(H863,'Roll ups'!A:B,2,FALSE)</f>
        <v>325145452.83999985</v>
      </c>
      <c r="AN863" s="77">
        <f t="shared" si="28"/>
        <v>4.7655804086009886E-4</v>
      </c>
      <c r="AO863" s="74" t="str">
        <f>IFERROR(VLOOKUP(Table2[[#This Row],[Product Name]],'Roll ups'!L:P,5,FALSE),"GOOD")</f>
        <v>GOOD</v>
      </c>
      <c r="AP863" s="74">
        <f>Table2[[#This Row],[Retail Dollar Vol Current 12 Mths]]/Table2[[#This Row],[SHELF SALES  LOOKUP]]</f>
        <v>4.8674425128091562E-4</v>
      </c>
      <c r="AQ863" s="69">
        <f t="shared" si="29"/>
        <v>0</v>
      </c>
      <c r="AR86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863" s="69" t="e">
        <f>IF(Table2[[#This Row],[Shelf Dollar Vol Current 12 Mths]]&gt;#REF!,"MEETS $ CRITERIA",IF(Table2[[#This Row],[Shelf Dollar Vol Current 12 Mths]]&lt;#REF!+1,"DOES NOT MEET $ CRITERIA"))</f>
        <v>#REF!</v>
      </c>
      <c r="AT863" s="78"/>
    </row>
    <row r="864" spans="1:46" ht="13.8" x14ac:dyDescent="0.3">
      <c r="A864" s="68" t="s">
        <v>5286</v>
      </c>
      <c r="B864" s="69">
        <v>88148</v>
      </c>
      <c r="C864" s="69">
        <v>367</v>
      </c>
      <c r="D864" s="69" t="s">
        <v>25</v>
      </c>
      <c r="E864" s="70" t="s">
        <v>6313</v>
      </c>
      <c r="F864" s="70"/>
      <c r="G864" s="71" t="s">
        <v>8065</v>
      </c>
      <c r="H864" s="69" t="s">
        <v>6315</v>
      </c>
      <c r="I864" s="68" t="s">
        <v>245</v>
      </c>
      <c r="J864" s="68" t="s">
        <v>245</v>
      </c>
      <c r="K864" s="68" t="s">
        <v>104</v>
      </c>
      <c r="L864" s="68" t="s">
        <v>104</v>
      </c>
      <c r="M864" s="68" t="s">
        <v>245</v>
      </c>
      <c r="N864" s="68" t="s">
        <v>529</v>
      </c>
      <c r="O864" s="68" t="s">
        <v>8066</v>
      </c>
      <c r="P864" s="72" t="s">
        <v>245</v>
      </c>
      <c r="Q864" s="68" t="s">
        <v>213</v>
      </c>
      <c r="R864" s="68" t="s">
        <v>6402</v>
      </c>
      <c r="S864" s="68">
        <v>465</v>
      </c>
      <c r="T864" s="68">
        <v>442.18</v>
      </c>
      <c r="U864" s="68">
        <v>0.05</v>
      </c>
      <c r="V864" s="68">
        <v>1386.24</v>
      </c>
      <c r="W864" s="68">
        <v>1405.11</v>
      </c>
      <c r="X864" s="68">
        <v>-0.01</v>
      </c>
      <c r="Y864" s="68">
        <v>5017.45</v>
      </c>
      <c r="Z864" s="68">
        <v>4431.58</v>
      </c>
      <c r="AA864" s="68">
        <v>0.12</v>
      </c>
      <c r="AB864" s="73">
        <v>398656.35</v>
      </c>
      <c r="AC864" s="73">
        <v>351220.02</v>
      </c>
      <c r="AD864" s="73">
        <v>398656.35</v>
      </c>
      <c r="AE864" s="73">
        <v>351220.02</v>
      </c>
      <c r="AF864" s="73"/>
      <c r="AG864" s="73">
        <f>IFERROR(VLOOKUP(J864,'Roll ups'!D:E,2,FALSE),0)</f>
        <v>57863085.470000021</v>
      </c>
      <c r="AH864" s="74">
        <f>IF(Table2[[#This Row],[CATEGORY TTL LOOKUP]]=0,0,IF(Table2[[#This Row],[CATEGORY TTL LOOKUP]]&gt;0,SUM(AB864/AG864)))</f>
        <v>6.8896490182275075E-3</v>
      </c>
      <c r="AI864" s="74" t="str">
        <f>IFERROR(IF(AH864&lt;#REF!,"STRIKE",IF(AH864&gt;=#REF!,"GOOD")),"NO DATA")</f>
        <v>NO DATA</v>
      </c>
      <c r="AJ864" s="75">
        <f>IFERROR(VLOOKUP(K864,'Roll ups'!H:I,2,FALSE),0)</f>
        <v>34230392.709999993</v>
      </c>
      <c r="AK864" s="76">
        <f>IF(Table2[[#This Row],[PRICE TIER LOOKUP]]=0,0,IF(Table2[[#This Row],[PRICE TIER LOOKUP]]&gt;0,SUM(AB864/AJ864)))</f>
        <v>1.1646268664733646E-2</v>
      </c>
      <c r="AL864" s="74" t="e">
        <f>IF(AK864&lt;#REF!,"STRIKE",IF(AK864&gt;=#REF!,"GOOD"))</f>
        <v>#REF!</v>
      </c>
      <c r="AM864" s="75">
        <f>VLOOKUP(H864,'Roll ups'!A:B,2,FALSE)</f>
        <v>325145452.83999985</v>
      </c>
      <c r="AN864" s="77">
        <f t="shared" si="28"/>
        <v>1.2260861916348986E-3</v>
      </c>
      <c r="AO864" s="74" t="str">
        <f>IFERROR(VLOOKUP(Table2[[#This Row],[Product Name]],'Roll ups'!L:P,5,FALSE),"GOOD")</f>
        <v>GOOD</v>
      </c>
      <c r="AP864" s="74">
        <f>Table2[[#This Row],[Retail Dollar Vol Current 12 Mths]]/Table2[[#This Row],[SHELF SALES  LOOKUP]]</f>
        <v>1.2260861916348986E-3</v>
      </c>
      <c r="AQ864" s="69">
        <f t="shared" si="29"/>
        <v>0</v>
      </c>
      <c r="AR86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864" s="69" t="e">
        <f>IF(Table2[[#This Row],[Shelf Dollar Vol Current 12 Mths]]&gt;#REF!,"MEETS $ CRITERIA",IF(Table2[[#This Row],[Shelf Dollar Vol Current 12 Mths]]&lt;#REF!+1,"DOES NOT MEET $ CRITERIA"))</f>
        <v>#REF!</v>
      </c>
      <c r="AT864" s="78"/>
    </row>
    <row r="865" spans="1:46" ht="13.8" x14ac:dyDescent="0.3">
      <c r="A865" s="68" t="s">
        <v>3231</v>
      </c>
      <c r="B865" s="69">
        <v>88186</v>
      </c>
      <c r="C865" s="69">
        <v>739</v>
      </c>
      <c r="D865" s="69" t="s">
        <v>25</v>
      </c>
      <c r="E865" s="70" t="s">
        <v>6313</v>
      </c>
      <c r="F865" s="70"/>
      <c r="G865" s="71" t="s">
        <v>8067</v>
      </c>
      <c r="H865" s="69" t="s">
        <v>6315</v>
      </c>
      <c r="I865" s="68" t="s">
        <v>245</v>
      </c>
      <c r="J865" s="68" t="s">
        <v>245</v>
      </c>
      <c r="K865" s="68" t="s">
        <v>132</v>
      </c>
      <c r="L865" s="68" t="s">
        <v>132</v>
      </c>
      <c r="M865" s="68" t="s">
        <v>245</v>
      </c>
      <c r="N865" s="68" t="s">
        <v>246</v>
      </c>
      <c r="O865" s="68" t="s">
        <v>8068</v>
      </c>
      <c r="P865" s="72" t="s">
        <v>245</v>
      </c>
      <c r="Q865" s="68" t="s">
        <v>51</v>
      </c>
      <c r="R865" s="68" t="s">
        <v>31</v>
      </c>
      <c r="S865" s="68">
        <v>49</v>
      </c>
      <c r="T865" s="68">
        <v>71</v>
      </c>
      <c r="U865" s="68">
        <v>-0.45</v>
      </c>
      <c r="V865" s="68">
        <v>206.42</v>
      </c>
      <c r="W865" s="68">
        <v>208</v>
      </c>
      <c r="X865" s="68">
        <v>-0.01</v>
      </c>
      <c r="Y865" s="68">
        <v>868.83</v>
      </c>
      <c r="Z865" s="68">
        <v>882.83</v>
      </c>
      <c r="AA865" s="68">
        <v>-0.02</v>
      </c>
      <c r="AB865" s="73">
        <v>240824.98</v>
      </c>
      <c r="AC865" s="73">
        <v>246753.41</v>
      </c>
      <c r="AD865" s="73">
        <v>256896.64000000001</v>
      </c>
      <c r="AE865" s="73">
        <v>253985.41</v>
      </c>
      <c r="AF865" s="73"/>
      <c r="AG865" s="73">
        <f>IFERROR(VLOOKUP(J865,'Roll ups'!D:E,2,FALSE),0)</f>
        <v>57863085.470000021</v>
      </c>
      <c r="AH865" s="74">
        <f>IF(Table2[[#This Row],[CATEGORY TTL LOOKUP]]=0,0,IF(Table2[[#This Row],[CATEGORY TTL LOOKUP]]&gt;0,SUM(AB865/AG865)))</f>
        <v>4.1619795772014148E-3</v>
      </c>
      <c r="AI865" s="74" t="str">
        <f>IFERROR(IF(AH865&lt;#REF!,"STRIKE",IF(AH865&gt;=#REF!,"GOOD")),"NO DATA")</f>
        <v>NO DATA</v>
      </c>
      <c r="AJ865" s="75">
        <f>IFERROR(VLOOKUP(K865,'Roll ups'!H:I,2,FALSE),0)</f>
        <v>126094742.97999983</v>
      </c>
      <c r="AK865" s="76">
        <f>IF(Table2[[#This Row],[PRICE TIER LOOKUP]]=0,0,IF(Table2[[#This Row],[PRICE TIER LOOKUP]]&gt;0,SUM(AB865/AJ865)))</f>
        <v>1.9098732770976646E-3</v>
      </c>
      <c r="AL865" s="74" t="e">
        <f>IF(AK865&lt;#REF!,"STRIKE",IF(AK865&gt;=#REF!,"GOOD"))</f>
        <v>#REF!</v>
      </c>
      <c r="AM865" s="75">
        <f>VLOOKUP(H865,'Roll ups'!A:B,2,FALSE)</f>
        <v>325145452.83999985</v>
      </c>
      <c r="AN865" s="77">
        <f t="shared" si="28"/>
        <v>7.4066845436865781E-4</v>
      </c>
      <c r="AO865" s="74" t="str">
        <f>IFERROR(VLOOKUP(Table2[[#This Row],[Product Name]],'Roll ups'!L:P,5,FALSE),"GOOD")</f>
        <v>GOOD</v>
      </c>
      <c r="AP865" s="74">
        <f>Table2[[#This Row],[Retail Dollar Vol Current 12 Mths]]/Table2[[#This Row],[SHELF SALES  LOOKUP]]</f>
        <v>7.9009759403406371E-4</v>
      </c>
      <c r="AQ865" s="69">
        <f t="shared" si="29"/>
        <v>0</v>
      </c>
      <c r="AR86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865" s="69" t="e">
        <f>IF(Table2[[#This Row],[Shelf Dollar Vol Current 12 Mths]]&gt;#REF!,"MEETS $ CRITERIA",IF(Table2[[#This Row],[Shelf Dollar Vol Current 12 Mths]]&lt;#REF!+1,"DOES NOT MEET $ CRITERIA"))</f>
        <v>#REF!</v>
      </c>
      <c r="AT865" s="78"/>
    </row>
    <row r="866" spans="1:46" ht="13.8" x14ac:dyDescent="0.3">
      <c r="A866" s="68" t="s">
        <v>3327</v>
      </c>
      <c r="B866" s="69">
        <v>88188</v>
      </c>
      <c r="C866" s="69">
        <v>384</v>
      </c>
      <c r="D866" s="69" t="s">
        <v>25</v>
      </c>
      <c r="E866" s="70" t="s">
        <v>6313</v>
      </c>
      <c r="F866" s="70"/>
      <c r="G866" s="71" t="s">
        <v>8069</v>
      </c>
      <c r="H866" s="69" t="s">
        <v>6315</v>
      </c>
      <c r="I866" s="68" t="s">
        <v>245</v>
      </c>
      <c r="J866" s="68" t="s">
        <v>245</v>
      </c>
      <c r="K866" s="68" t="s">
        <v>132</v>
      </c>
      <c r="L866" s="68" t="s">
        <v>132</v>
      </c>
      <c r="M866" s="68" t="s">
        <v>245</v>
      </c>
      <c r="N866" s="68" t="s">
        <v>246</v>
      </c>
      <c r="O866" s="68" t="s">
        <v>8070</v>
      </c>
      <c r="P866" s="72" t="s">
        <v>245</v>
      </c>
      <c r="Q866" s="68" t="s">
        <v>51</v>
      </c>
      <c r="R866" s="68" t="s">
        <v>31</v>
      </c>
      <c r="S866" s="68">
        <v>69</v>
      </c>
      <c r="T866" s="68">
        <v>80.510000000000005</v>
      </c>
      <c r="U866" s="68">
        <v>-0.17</v>
      </c>
      <c r="V866" s="68">
        <v>259.02999999999997</v>
      </c>
      <c r="W866" s="68">
        <v>390.86</v>
      </c>
      <c r="X866" s="68">
        <v>-0.51</v>
      </c>
      <c r="Y866" s="68">
        <v>1064.3</v>
      </c>
      <c r="Z866" s="68">
        <v>1336.72</v>
      </c>
      <c r="AA866" s="68">
        <v>-0.26</v>
      </c>
      <c r="AB866" s="73">
        <v>215229.77</v>
      </c>
      <c r="AC866" s="73">
        <v>267115.65999999997</v>
      </c>
      <c r="AD866" s="73">
        <v>227512.61</v>
      </c>
      <c r="AE866" s="73">
        <v>274961.74</v>
      </c>
      <c r="AF866" s="73"/>
      <c r="AG866" s="73">
        <f>IFERROR(VLOOKUP(J866,'Roll ups'!D:E,2,FALSE),0)</f>
        <v>57863085.470000021</v>
      </c>
      <c r="AH866" s="74">
        <f>IF(Table2[[#This Row],[CATEGORY TTL LOOKUP]]=0,0,IF(Table2[[#This Row],[CATEGORY TTL LOOKUP]]&gt;0,SUM(AB866/AG866)))</f>
        <v>3.719638665165705E-3</v>
      </c>
      <c r="AI866" s="74" t="str">
        <f>IFERROR(IF(AH866&lt;#REF!,"STRIKE",IF(AH866&gt;=#REF!,"GOOD")),"NO DATA")</f>
        <v>NO DATA</v>
      </c>
      <c r="AJ866" s="75">
        <f>IFERROR(VLOOKUP(K866,'Roll ups'!H:I,2,FALSE),0)</f>
        <v>126094742.97999983</v>
      </c>
      <c r="AK866" s="76">
        <f>IF(Table2[[#This Row],[PRICE TIER LOOKUP]]=0,0,IF(Table2[[#This Row],[PRICE TIER LOOKUP]]&gt;0,SUM(AB866/AJ866)))</f>
        <v>1.7068893192013412E-3</v>
      </c>
      <c r="AL866" s="74" t="e">
        <f>IF(AK866&lt;#REF!,"STRIKE",IF(AK866&gt;=#REF!,"GOOD"))</f>
        <v>#REF!</v>
      </c>
      <c r="AM866" s="75">
        <f>VLOOKUP(H866,'Roll ups'!A:B,2,FALSE)</f>
        <v>325145452.83999985</v>
      </c>
      <c r="AN866" s="77">
        <f t="shared" si="28"/>
        <v>6.6194919264613537E-4</v>
      </c>
      <c r="AO866" s="74" t="str">
        <f>IFERROR(VLOOKUP(Table2[[#This Row],[Product Name]],'Roll ups'!L:P,5,FALSE),"GOOD")</f>
        <v>GOOD</v>
      </c>
      <c r="AP866" s="74">
        <f>Table2[[#This Row],[Retail Dollar Vol Current 12 Mths]]/Table2[[#This Row],[SHELF SALES  LOOKUP]]</f>
        <v>6.9972563974916228E-4</v>
      </c>
      <c r="AQ866" s="69">
        <f t="shared" si="29"/>
        <v>0</v>
      </c>
      <c r="AR86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866" s="69" t="e">
        <f>IF(Table2[[#This Row],[Shelf Dollar Vol Current 12 Mths]]&gt;#REF!,"MEETS $ CRITERIA",IF(Table2[[#This Row],[Shelf Dollar Vol Current 12 Mths]]&lt;#REF!+1,"DOES NOT MEET $ CRITERIA"))</f>
        <v>#REF!</v>
      </c>
      <c r="AT866" s="78"/>
    </row>
    <row r="867" spans="1:46" ht="13.8" x14ac:dyDescent="0.3">
      <c r="A867" s="68" t="s">
        <v>8071</v>
      </c>
      <c r="B867" s="69">
        <v>88189</v>
      </c>
      <c r="C867" s="69">
        <v>556</v>
      </c>
      <c r="D867" s="69" t="s">
        <v>25</v>
      </c>
      <c r="E867" s="70" t="s">
        <v>6313</v>
      </c>
      <c r="F867" s="70"/>
      <c r="G867" s="71" t="s">
        <v>8072</v>
      </c>
      <c r="H867" s="69" t="s">
        <v>6315</v>
      </c>
      <c r="I867" s="68" t="s">
        <v>245</v>
      </c>
      <c r="J867" s="68" t="s">
        <v>245</v>
      </c>
      <c r="K867" s="68" t="s">
        <v>132</v>
      </c>
      <c r="L867" s="68" t="s">
        <v>132</v>
      </c>
      <c r="M867" s="68" t="s">
        <v>245</v>
      </c>
      <c r="N867" s="68" t="s">
        <v>246</v>
      </c>
      <c r="O867" s="68" t="s">
        <v>8073</v>
      </c>
      <c r="P867" s="72" t="s">
        <v>245</v>
      </c>
      <c r="Q867" s="68" t="s">
        <v>51</v>
      </c>
      <c r="R867" s="68" t="s">
        <v>31</v>
      </c>
      <c r="S867" s="68">
        <v>19</v>
      </c>
      <c r="T867" s="68">
        <v>36.5</v>
      </c>
      <c r="U867" s="68">
        <v>-0.97</v>
      </c>
      <c r="V867" s="68">
        <v>61.33</v>
      </c>
      <c r="W867" s="68">
        <v>108.5</v>
      </c>
      <c r="X867" s="68">
        <v>-0.77</v>
      </c>
      <c r="Y867" s="68">
        <v>303.75</v>
      </c>
      <c r="Z867" s="68">
        <v>387.29</v>
      </c>
      <c r="AA867" s="68">
        <v>-0.28000000000000003</v>
      </c>
      <c r="AB867" s="73">
        <v>95061.6</v>
      </c>
      <c r="AC867" s="73">
        <v>117062.12</v>
      </c>
      <c r="AD867" s="73">
        <v>95061.6</v>
      </c>
      <c r="AE867" s="73">
        <v>117062.12</v>
      </c>
      <c r="AF867" s="73"/>
      <c r="AG867" s="73">
        <f>IFERROR(VLOOKUP(J867,'Roll ups'!D:E,2,FALSE),0)</f>
        <v>57863085.470000021</v>
      </c>
      <c r="AH867" s="74">
        <f>IF(Table2[[#This Row],[CATEGORY TTL LOOKUP]]=0,0,IF(Table2[[#This Row],[CATEGORY TTL LOOKUP]]&gt;0,SUM(AB867/AG867)))</f>
        <v>1.6428712576913326E-3</v>
      </c>
      <c r="AI867" s="74" t="str">
        <f>IFERROR(IF(AH867&lt;#REF!,"STRIKE",IF(AH867&gt;=#REF!,"GOOD")),"NO DATA")</f>
        <v>NO DATA</v>
      </c>
      <c r="AJ867" s="75">
        <f>IFERROR(VLOOKUP(K867,'Roll ups'!H:I,2,FALSE),0)</f>
        <v>126094742.97999983</v>
      </c>
      <c r="AK867" s="76">
        <f>IF(Table2[[#This Row],[PRICE TIER LOOKUP]]=0,0,IF(Table2[[#This Row],[PRICE TIER LOOKUP]]&gt;0,SUM(AB867/AJ867)))</f>
        <v>7.5389027134206493E-4</v>
      </c>
      <c r="AL867" s="74" t="e">
        <f>IF(AK867&lt;#REF!,"STRIKE",IF(AK867&gt;=#REF!,"GOOD"))</f>
        <v>#REF!</v>
      </c>
      <c r="AM867" s="75">
        <f>VLOOKUP(H867,'Roll ups'!A:B,2,FALSE)</f>
        <v>325145452.83999985</v>
      </c>
      <c r="AN867" s="77">
        <f t="shared" si="28"/>
        <v>2.9236638301313928E-4</v>
      </c>
      <c r="AO867" s="74" t="str">
        <f>IFERROR(VLOOKUP(Table2[[#This Row],[Product Name]],'Roll ups'!L:P,5,FALSE),"GOOD")</f>
        <v>GOOD</v>
      </c>
      <c r="AP867" s="74">
        <f>Table2[[#This Row],[Retail Dollar Vol Current 12 Mths]]/Table2[[#This Row],[SHELF SALES  LOOKUP]]</f>
        <v>2.9236638301313928E-4</v>
      </c>
      <c r="AQ867" s="69">
        <f t="shared" si="29"/>
        <v>0</v>
      </c>
      <c r="AR86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867" s="69" t="e">
        <f>IF(Table2[[#This Row],[Shelf Dollar Vol Current 12 Mths]]&gt;#REF!,"MEETS $ CRITERIA",IF(Table2[[#This Row],[Shelf Dollar Vol Current 12 Mths]]&lt;#REF!+1,"DOES NOT MEET $ CRITERIA"))</f>
        <v>#REF!</v>
      </c>
      <c r="AT867" s="78"/>
    </row>
    <row r="868" spans="1:46" ht="13.8" x14ac:dyDescent="0.3">
      <c r="A868" s="68" t="s">
        <v>8074</v>
      </c>
      <c r="B868" s="69">
        <v>88255</v>
      </c>
      <c r="C868" s="69">
        <v>448</v>
      </c>
      <c r="D868" s="69" t="s">
        <v>25</v>
      </c>
      <c r="E868" s="70" t="s">
        <v>6313</v>
      </c>
      <c r="F868" s="70"/>
      <c r="G868" s="71" t="s">
        <v>8075</v>
      </c>
      <c r="H868" s="69" t="s">
        <v>6315</v>
      </c>
      <c r="I868" s="68" t="s">
        <v>245</v>
      </c>
      <c r="J868" s="68" t="s">
        <v>245</v>
      </c>
      <c r="K868" s="68" t="s">
        <v>132</v>
      </c>
      <c r="L868" s="68" t="s">
        <v>132</v>
      </c>
      <c r="M868" s="68" t="s">
        <v>245</v>
      </c>
      <c r="N868" s="68" t="s">
        <v>246</v>
      </c>
      <c r="O868" s="68" t="s">
        <v>8076</v>
      </c>
      <c r="P868" s="72" t="s">
        <v>245</v>
      </c>
      <c r="Q868" s="68" t="s">
        <v>51</v>
      </c>
      <c r="R868" s="68" t="s">
        <v>31</v>
      </c>
      <c r="S868" s="68">
        <v>14</v>
      </c>
      <c r="T868" s="68">
        <v>23.5</v>
      </c>
      <c r="U868" s="68">
        <v>-0.74</v>
      </c>
      <c r="V868" s="68">
        <v>35.08</v>
      </c>
      <c r="W868" s="68">
        <v>67.959999999999994</v>
      </c>
      <c r="X868" s="68">
        <v>-0.94</v>
      </c>
      <c r="Y868" s="68">
        <v>174.08</v>
      </c>
      <c r="Z868" s="68">
        <v>184.13</v>
      </c>
      <c r="AA868" s="68">
        <v>-0.06</v>
      </c>
      <c r="AB868" s="73">
        <v>54481.120000000003</v>
      </c>
      <c r="AC868" s="73">
        <v>56237.04</v>
      </c>
      <c r="AD868" s="73">
        <v>54481.120000000003</v>
      </c>
      <c r="AE868" s="73">
        <v>56237.04</v>
      </c>
      <c r="AF868" s="73"/>
      <c r="AG868" s="73">
        <f>IFERROR(VLOOKUP(J868,'Roll ups'!D:E,2,FALSE),0)</f>
        <v>57863085.470000021</v>
      </c>
      <c r="AH868" s="74">
        <f>IF(Table2[[#This Row],[CATEGORY TTL LOOKUP]]=0,0,IF(Table2[[#This Row],[CATEGORY TTL LOOKUP]]&gt;0,SUM(AB868/AG868)))</f>
        <v>9.4155227909936722E-4</v>
      </c>
      <c r="AI868" s="74" t="str">
        <f>IFERROR(IF(AH868&lt;#REF!,"STRIKE",IF(AH868&gt;=#REF!,"GOOD")),"NO DATA")</f>
        <v>NO DATA</v>
      </c>
      <c r="AJ868" s="75">
        <f>IFERROR(VLOOKUP(K868,'Roll ups'!H:I,2,FALSE),0)</f>
        <v>126094742.97999983</v>
      </c>
      <c r="AK868" s="76">
        <f>IF(Table2[[#This Row],[PRICE TIER LOOKUP]]=0,0,IF(Table2[[#This Row],[PRICE TIER LOOKUP]]&gt;0,SUM(AB868/AJ868)))</f>
        <v>4.3206495935077467E-4</v>
      </c>
      <c r="AL868" s="74" t="e">
        <f>IF(AK868&lt;#REF!,"STRIKE",IF(AK868&gt;=#REF!,"GOOD"))</f>
        <v>#REF!</v>
      </c>
      <c r="AM868" s="75">
        <f>VLOOKUP(H868,'Roll ups'!A:B,2,FALSE)</f>
        <v>325145452.83999985</v>
      </c>
      <c r="AN868" s="77">
        <f t="shared" si="28"/>
        <v>1.6755922472275664E-4</v>
      </c>
      <c r="AO868" s="74" t="str">
        <f>IFERROR(VLOOKUP(Table2[[#This Row],[Product Name]],'Roll ups'!L:P,5,FALSE),"GOOD")</f>
        <v>GOOD</v>
      </c>
      <c r="AP868" s="74">
        <f>Table2[[#This Row],[Retail Dollar Vol Current 12 Mths]]/Table2[[#This Row],[SHELF SALES  LOOKUP]]</f>
        <v>1.6755922472275664E-4</v>
      </c>
      <c r="AQ868" s="69">
        <f t="shared" si="29"/>
        <v>0</v>
      </c>
      <c r="AR86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868" s="69" t="e">
        <f>IF(Table2[[#This Row],[Shelf Dollar Vol Current 12 Mths]]&gt;#REF!,"MEETS $ CRITERIA",IF(Table2[[#This Row],[Shelf Dollar Vol Current 12 Mths]]&lt;#REF!+1,"DOES NOT MEET $ CRITERIA"))</f>
        <v>#REF!</v>
      </c>
      <c r="AT868" s="78"/>
    </row>
    <row r="869" spans="1:46" ht="13.8" x14ac:dyDescent="0.3">
      <c r="A869" s="68" t="s">
        <v>4564</v>
      </c>
      <c r="B869" s="69">
        <v>88291</v>
      </c>
      <c r="C869" s="69">
        <v>543</v>
      </c>
      <c r="D869" s="69" t="s">
        <v>25</v>
      </c>
      <c r="E869" s="70" t="s">
        <v>6313</v>
      </c>
      <c r="F869" s="70"/>
      <c r="G869" s="71" t="s">
        <v>8077</v>
      </c>
      <c r="H869" s="69" t="s">
        <v>6315</v>
      </c>
      <c r="I869" s="68" t="s">
        <v>245</v>
      </c>
      <c r="J869" s="68" t="s">
        <v>245</v>
      </c>
      <c r="K869" s="68" t="s">
        <v>6320</v>
      </c>
      <c r="L869" s="68" t="s">
        <v>6320</v>
      </c>
      <c r="M869" s="68" t="s">
        <v>245</v>
      </c>
      <c r="N869" s="68" t="s">
        <v>246</v>
      </c>
      <c r="O869" s="68" t="s">
        <v>8078</v>
      </c>
      <c r="P869" s="72" t="s">
        <v>245</v>
      </c>
      <c r="Q869" s="68" t="s">
        <v>63</v>
      </c>
      <c r="R869" s="68" t="s">
        <v>31</v>
      </c>
      <c r="S869" s="68">
        <v>25</v>
      </c>
      <c r="T869" s="68">
        <v>34.33</v>
      </c>
      <c r="U869" s="68">
        <v>-0.39</v>
      </c>
      <c r="V869" s="68">
        <v>76.94</v>
      </c>
      <c r="W869" s="68">
        <v>94</v>
      </c>
      <c r="X869" s="68">
        <v>-0.22</v>
      </c>
      <c r="Y869" s="68">
        <v>355.82</v>
      </c>
      <c r="Z869" s="68">
        <v>204.68</v>
      </c>
      <c r="AA869" s="68">
        <v>0.42</v>
      </c>
      <c r="AB869" s="73">
        <v>283874.40000000002</v>
      </c>
      <c r="AC869" s="73">
        <v>163201.20000000001</v>
      </c>
      <c r="AD869" s="73">
        <v>283874.40000000002</v>
      </c>
      <c r="AE869" s="73">
        <v>163201.20000000001</v>
      </c>
      <c r="AF869" s="73"/>
      <c r="AG869" s="73">
        <f>IFERROR(VLOOKUP(J869,'Roll ups'!D:E,2,FALSE),0)</f>
        <v>57863085.470000021</v>
      </c>
      <c r="AH869" s="74">
        <f>IF(Table2[[#This Row],[CATEGORY TTL LOOKUP]]=0,0,IF(Table2[[#This Row],[CATEGORY TTL LOOKUP]]&gt;0,SUM(AB869/AG869)))</f>
        <v>4.9059672102549547E-3</v>
      </c>
      <c r="AI869" s="74" t="str">
        <f>IFERROR(IF(AH869&lt;#REF!,"STRIKE",IF(AH869&gt;=#REF!,"GOOD")),"NO DATA")</f>
        <v>NO DATA</v>
      </c>
      <c r="AJ869" s="75">
        <f>IFERROR(VLOOKUP(K869,'Roll ups'!H:I,2,FALSE),0)</f>
        <v>3676796.11</v>
      </c>
      <c r="AK869" s="76">
        <f>IF(Table2[[#This Row],[PRICE TIER LOOKUP]]=0,0,IF(Table2[[#This Row],[PRICE TIER LOOKUP]]&gt;0,SUM(AB869/AJ869)))</f>
        <v>7.7207000743916704E-2</v>
      </c>
      <c r="AL869" s="74" t="e">
        <f>IF(AK869&lt;#REF!,"STRIKE",IF(AK869&gt;=#REF!,"GOOD"))</f>
        <v>#REF!</v>
      </c>
      <c r="AM869" s="75">
        <f>VLOOKUP(H869,'Roll ups'!A:B,2,FALSE)</f>
        <v>325145452.83999985</v>
      </c>
      <c r="AN869" s="77">
        <f t="shared" si="28"/>
        <v>8.7306895274248599E-4</v>
      </c>
      <c r="AO869" s="74" t="str">
        <f>IFERROR(VLOOKUP(Table2[[#This Row],[Product Name]],'Roll ups'!L:P,5,FALSE),"GOOD")</f>
        <v>GOOD</v>
      </c>
      <c r="AP869" s="74">
        <f>Table2[[#This Row],[Retail Dollar Vol Current 12 Mths]]/Table2[[#This Row],[SHELF SALES  LOOKUP]]</f>
        <v>8.7306895274248599E-4</v>
      </c>
      <c r="AQ869" s="69">
        <f t="shared" si="29"/>
        <v>0</v>
      </c>
      <c r="AR86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869" s="69" t="e">
        <f>IF(Table2[[#This Row],[Shelf Dollar Vol Current 12 Mths]]&gt;#REF!,"MEETS $ CRITERIA",IF(Table2[[#This Row],[Shelf Dollar Vol Current 12 Mths]]&lt;#REF!+1,"DOES NOT MEET $ CRITERIA"))</f>
        <v>#REF!</v>
      </c>
      <c r="AT869" s="78"/>
    </row>
    <row r="870" spans="1:46" ht="13.8" x14ac:dyDescent="0.3">
      <c r="A870" s="68" t="s">
        <v>4327</v>
      </c>
      <c r="B870" s="69">
        <v>88294</v>
      </c>
      <c r="C870" s="69">
        <v>993</v>
      </c>
      <c r="D870" s="69" t="s">
        <v>25</v>
      </c>
      <c r="E870" s="70" t="s">
        <v>6313</v>
      </c>
      <c r="F870" s="70"/>
      <c r="G870" s="71" t="s">
        <v>8079</v>
      </c>
      <c r="H870" s="69" t="s">
        <v>6315</v>
      </c>
      <c r="I870" s="68" t="s">
        <v>245</v>
      </c>
      <c r="J870" s="68" t="s">
        <v>245</v>
      </c>
      <c r="K870" s="68" t="s">
        <v>146</v>
      </c>
      <c r="L870" s="68" t="s">
        <v>6320</v>
      </c>
      <c r="M870" s="68" t="s">
        <v>245</v>
      </c>
      <c r="N870" s="68" t="s">
        <v>246</v>
      </c>
      <c r="O870" s="68" t="s">
        <v>8080</v>
      </c>
      <c r="P870" s="72" t="s">
        <v>245</v>
      </c>
      <c r="Q870" s="68" t="s">
        <v>63</v>
      </c>
      <c r="R870" s="68" t="s">
        <v>31</v>
      </c>
      <c r="S870" s="68">
        <v>395</v>
      </c>
      <c r="T870" s="68">
        <v>575.5</v>
      </c>
      <c r="U870" s="68">
        <v>-0.46</v>
      </c>
      <c r="V870" s="68">
        <v>1240.42</v>
      </c>
      <c r="W870" s="68">
        <v>1791</v>
      </c>
      <c r="X870" s="68">
        <v>-0.44</v>
      </c>
      <c r="Y870" s="68">
        <v>6579.25</v>
      </c>
      <c r="Z870" s="68">
        <v>6072.12</v>
      </c>
      <c r="AA870" s="68">
        <v>0.08</v>
      </c>
      <c r="AB870" s="73">
        <v>3214637.52</v>
      </c>
      <c r="AC870" s="73">
        <v>3026953.7</v>
      </c>
      <c r="AD870" s="73">
        <v>3278045.52</v>
      </c>
      <c r="AE870" s="73">
        <v>3026953.7</v>
      </c>
      <c r="AF870" s="73"/>
      <c r="AG870" s="73">
        <f>IFERROR(VLOOKUP(J870,'Roll ups'!D:E,2,FALSE),0)</f>
        <v>57863085.470000021</v>
      </c>
      <c r="AH870" s="74">
        <f>IF(Table2[[#This Row],[CATEGORY TTL LOOKUP]]=0,0,IF(Table2[[#This Row],[CATEGORY TTL LOOKUP]]&gt;0,SUM(AB870/AG870)))</f>
        <v>5.5555929897078797E-2</v>
      </c>
      <c r="AI870" s="74" t="str">
        <f>IFERROR(IF(AH870&lt;#REF!,"STRIKE",IF(AH870&gt;=#REF!,"GOOD")),"NO DATA")</f>
        <v>NO DATA</v>
      </c>
      <c r="AJ870" s="75">
        <f>IFERROR(VLOOKUP(K870,'Roll ups'!H:I,2,FALSE),0)</f>
        <v>69119979.479999974</v>
      </c>
      <c r="AK870" s="76">
        <f>IF(Table2[[#This Row],[PRICE TIER LOOKUP]]=0,0,IF(Table2[[#This Row],[PRICE TIER LOOKUP]]&gt;0,SUM(AB870/AJ870)))</f>
        <v>4.6508079779308424E-2</v>
      </c>
      <c r="AL870" s="74" t="e">
        <f>IF(AK870&lt;#REF!,"STRIKE",IF(AK870&gt;=#REF!,"GOOD"))</f>
        <v>#REF!</v>
      </c>
      <c r="AM870" s="75">
        <f>VLOOKUP(H870,'Roll ups'!A:B,2,FALSE)</f>
        <v>325145452.83999985</v>
      </c>
      <c r="AN870" s="77">
        <f t="shared" si="28"/>
        <v>9.8867675740859414E-3</v>
      </c>
      <c r="AO870" s="74" t="str">
        <f>IFERROR(VLOOKUP(Table2[[#This Row],[Product Name]],'Roll ups'!L:P,5,FALSE),"GOOD")</f>
        <v>GOOD</v>
      </c>
      <c r="AP870" s="74">
        <f>Table2[[#This Row],[Retail Dollar Vol Current 12 Mths]]/Table2[[#This Row],[SHELF SALES  LOOKUP]]</f>
        <v>1.0081781834461288E-2</v>
      </c>
      <c r="AQ870" s="69">
        <f t="shared" si="29"/>
        <v>0</v>
      </c>
      <c r="AR87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870" s="69" t="e">
        <f>IF(Table2[[#This Row],[Shelf Dollar Vol Current 12 Mths]]&gt;#REF!,"MEETS $ CRITERIA",IF(Table2[[#This Row],[Shelf Dollar Vol Current 12 Mths]]&lt;#REF!+1,"DOES NOT MEET $ CRITERIA"))</f>
        <v>#REF!</v>
      </c>
      <c r="AT870" s="78"/>
    </row>
    <row r="871" spans="1:46" ht="13.8" x14ac:dyDescent="0.3">
      <c r="A871" s="68" t="s">
        <v>4306</v>
      </c>
      <c r="B871" s="69">
        <v>88296</v>
      </c>
      <c r="C871" s="69">
        <v>1606</v>
      </c>
      <c r="D871" s="69" t="s">
        <v>25</v>
      </c>
      <c r="E871" s="70" t="s">
        <v>6313</v>
      </c>
      <c r="F871" s="70"/>
      <c r="G871" s="71" t="s">
        <v>8081</v>
      </c>
      <c r="H871" s="69" t="s">
        <v>6315</v>
      </c>
      <c r="I871" s="68" t="s">
        <v>245</v>
      </c>
      <c r="J871" s="68" t="s">
        <v>245</v>
      </c>
      <c r="K871" s="68" t="s">
        <v>146</v>
      </c>
      <c r="L871" s="68" t="s">
        <v>6320</v>
      </c>
      <c r="M871" s="68" t="s">
        <v>245</v>
      </c>
      <c r="N871" s="68" t="s">
        <v>246</v>
      </c>
      <c r="O871" s="68" t="s">
        <v>8082</v>
      </c>
      <c r="P871" s="72" t="s">
        <v>245</v>
      </c>
      <c r="Q871" s="68" t="s">
        <v>63</v>
      </c>
      <c r="R871" s="68" t="s">
        <v>31</v>
      </c>
      <c r="S871" s="68">
        <v>540</v>
      </c>
      <c r="T871" s="68">
        <v>1354</v>
      </c>
      <c r="U871" s="68">
        <v>-1.51</v>
      </c>
      <c r="V871" s="68">
        <v>2914.58</v>
      </c>
      <c r="W871" s="68">
        <v>4030.92</v>
      </c>
      <c r="X871" s="68">
        <v>-0.38</v>
      </c>
      <c r="Y871" s="68">
        <v>13108.5</v>
      </c>
      <c r="Z871" s="68">
        <v>14111.5</v>
      </c>
      <c r="AA871" s="68">
        <v>-0.08</v>
      </c>
      <c r="AB871" s="73">
        <v>6049834.9199999999</v>
      </c>
      <c r="AC871" s="73">
        <v>6506155.0800000001</v>
      </c>
      <c r="AD871" s="73">
        <v>6049834.9199999999</v>
      </c>
      <c r="AE871" s="73">
        <v>6506155.0800000001</v>
      </c>
      <c r="AF871" s="73"/>
      <c r="AG871" s="73">
        <f>IFERROR(VLOOKUP(J871,'Roll ups'!D:E,2,FALSE),0)</f>
        <v>57863085.470000021</v>
      </c>
      <c r="AH871" s="74">
        <f>IF(Table2[[#This Row],[CATEGORY TTL LOOKUP]]=0,0,IF(Table2[[#This Row],[CATEGORY TTL LOOKUP]]&gt;0,SUM(AB871/AG871)))</f>
        <v>0.10455430903588138</v>
      </c>
      <c r="AI871" s="74" t="str">
        <f>IFERROR(IF(AH871&lt;#REF!,"STRIKE",IF(AH871&gt;=#REF!,"GOOD")),"NO DATA")</f>
        <v>NO DATA</v>
      </c>
      <c r="AJ871" s="75">
        <f>IFERROR(VLOOKUP(K871,'Roll ups'!H:I,2,FALSE),0)</f>
        <v>69119979.479999974</v>
      </c>
      <c r="AK871" s="76">
        <f>IF(Table2[[#This Row],[PRICE TIER LOOKUP]]=0,0,IF(Table2[[#This Row],[PRICE TIER LOOKUP]]&gt;0,SUM(AB871/AJ871)))</f>
        <v>8.7526572859451354E-2</v>
      </c>
      <c r="AL871" s="74" t="e">
        <f>IF(AK871&lt;#REF!,"STRIKE",IF(AK871&gt;=#REF!,"GOOD"))</f>
        <v>#REF!</v>
      </c>
      <c r="AM871" s="75">
        <f>VLOOKUP(H871,'Roll ups'!A:B,2,FALSE)</f>
        <v>325145452.83999985</v>
      </c>
      <c r="AN871" s="77">
        <f t="shared" si="28"/>
        <v>1.8606549367851843E-2</v>
      </c>
      <c r="AO871" s="74" t="str">
        <f>IFERROR(VLOOKUP(Table2[[#This Row],[Product Name]],'Roll ups'!L:P,5,FALSE),"GOOD")</f>
        <v>GOOD</v>
      </c>
      <c r="AP871" s="74">
        <f>Table2[[#This Row],[Retail Dollar Vol Current 12 Mths]]/Table2[[#This Row],[SHELF SALES  LOOKUP]]</f>
        <v>1.8606549367851843E-2</v>
      </c>
      <c r="AQ871" s="69">
        <f t="shared" si="29"/>
        <v>0</v>
      </c>
      <c r="AR87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871" s="69" t="e">
        <f>IF(Table2[[#This Row],[Shelf Dollar Vol Current 12 Mths]]&gt;#REF!,"MEETS $ CRITERIA",IF(Table2[[#This Row],[Shelf Dollar Vol Current 12 Mths]]&lt;#REF!+1,"DOES NOT MEET $ CRITERIA"))</f>
        <v>#REF!</v>
      </c>
      <c r="AT871" s="78"/>
    </row>
    <row r="872" spans="1:46" ht="13.8" x14ac:dyDescent="0.3">
      <c r="A872" s="68" t="s">
        <v>4405</v>
      </c>
      <c r="B872" s="69">
        <v>88298</v>
      </c>
      <c r="C872" s="69">
        <v>713</v>
      </c>
      <c r="D872" s="69" t="s">
        <v>25</v>
      </c>
      <c r="E872" s="70" t="s">
        <v>6313</v>
      </c>
      <c r="F872" s="70"/>
      <c r="G872" s="71" t="s">
        <v>8083</v>
      </c>
      <c r="H872" s="69" t="s">
        <v>6315</v>
      </c>
      <c r="I872" s="68" t="s">
        <v>245</v>
      </c>
      <c r="J872" s="68" t="s">
        <v>245</v>
      </c>
      <c r="K872" s="68" t="s">
        <v>146</v>
      </c>
      <c r="L872" s="68" t="s">
        <v>6320</v>
      </c>
      <c r="M872" s="68" t="s">
        <v>245</v>
      </c>
      <c r="N872" s="68" t="s">
        <v>246</v>
      </c>
      <c r="O872" s="68" t="s">
        <v>8084</v>
      </c>
      <c r="P872" s="72" t="s">
        <v>245</v>
      </c>
      <c r="Q872" s="68" t="s">
        <v>63</v>
      </c>
      <c r="R872" s="68" t="s">
        <v>31</v>
      </c>
      <c r="S872" s="68">
        <v>149</v>
      </c>
      <c r="T872" s="68">
        <v>158.08000000000001</v>
      </c>
      <c r="U872" s="68">
        <v>-0.06</v>
      </c>
      <c r="V872" s="68">
        <v>474.21</v>
      </c>
      <c r="W872" s="68">
        <v>466.07</v>
      </c>
      <c r="X872" s="68">
        <v>0.02</v>
      </c>
      <c r="Y872" s="68">
        <v>1719.34</v>
      </c>
      <c r="Z872" s="68">
        <v>1704.8</v>
      </c>
      <c r="AA872" s="68">
        <v>0.01</v>
      </c>
      <c r="AB872" s="73">
        <v>693821.78</v>
      </c>
      <c r="AC872" s="73">
        <v>688058.48</v>
      </c>
      <c r="AD872" s="73">
        <v>693821.78</v>
      </c>
      <c r="AE872" s="73">
        <v>688058.48</v>
      </c>
      <c r="AF872" s="73"/>
      <c r="AG872" s="73">
        <f>IFERROR(VLOOKUP(J872,'Roll ups'!D:E,2,FALSE),0)</f>
        <v>57863085.470000021</v>
      </c>
      <c r="AH872" s="74">
        <f>IF(Table2[[#This Row],[CATEGORY TTL LOOKUP]]=0,0,IF(Table2[[#This Row],[CATEGORY TTL LOOKUP]]&gt;0,SUM(AB872/AG872)))</f>
        <v>1.1990749790895998E-2</v>
      </c>
      <c r="AI872" s="74" t="str">
        <f>IFERROR(IF(AH872&lt;#REF!,"STRIKE",IF(AH872&gt;=#REF!,"GOOD")),"NO DATA")</f>
        <v>NO DATA</v>
      </c>
      <c r="AJ872" s="75">
        <f>IFERROR(VLOOKUP(K872,'Roll ups'!H:I,2,FALSE),0)</f>
        <v>69119979.479999974</v>
      </c>
      <c r="AK872" s="76">
        <f>IF(Table2[[#This Row],[PRICE TIER LOOKUP]]=0,0,IF(Table2[[#This Row],[PRICE TIER LOOKUP]]&gt;0,SUM(AB872/AJ872)))</f>
        <v>1.0037933824919016E-2</v>
      </c>
      <c r="AL872" s="74" t="e">
        <f>IF(AK872&lt;#REF!,"STRIKE",IF(AK872&gt;=#REF!,"GOOD"))</f>
        <v>#REF!</v>
      </c>
      <c r="AM872" s="75">
        <f>VLOOKUP(H872,'Roll ups'!A:B,2,FALSE)</f>
        <v>325145452.83999985</v>
      </c>
      <c r="AN872" s="77">
        <f t="shared" si="28"/>
        <v>2.1338812335826248E-3</v>
      </c>
      <c r="AO872" s="74" t="str">
        <f>IFERROR(VLOOKUP(Table2[[#This Row],[Product Name]],'Roll ups'!L:P,5,FALSE),"GOOD")</f>
        <v>GOOD</v>
      </c>
      <c r="AP872" s="74">
        <f>Table2[[#This Row],[Retail Dollar Vol Current 12 Mths]]/Table2[[#This Row],[SHELF SALES  LOOKUP]]</f>
        <v>2.1338812335826248E-3</v>
      </c>
      <c r="AQ872" s="69">
        <f t="shared" si="29"/>
        <v>0</v>
      </c>
      <c r="AR87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872" s="69" t="e">
        <f>IF(Table2[[#This Row],[Shelf Dollar Vol Current 12 Mths]]&gt;#REF!,"MEETS $ CRITERIA",IF(Table2[[#This Row],[Shelf Dollar Vol Current 12 Mths]]&lt;#REF!+1,"DOES NOT MEET $ CRITERIA"))</f>
        <v>#REF!</v>
      </c>
      <c r="AT872" s="78"/>
    </row>
    <row r="873" spans="1:46" ht="13.8" x14ac:dyDescent="0.3">
      <c r="A873" s="68" t="s">
        <v>5060</v>
      </c>
      <c r="B873" s="69">
        <v>88300</v>
      </c>
      <c r="C873" s="69">
        <v>150</v>
      </c>
      <c r="D873" s="69" t="s">
        <v>25</v>
      </c>
      <c r="E873" s="70" t="s">
        <v>6313</v>
      </c>
      <c r="F873" s="70"/>
      <c r="G873" s="71" t="s">
        <v>8085</v>
      </c>
      <c r="H873" s="69" t="s">
        <v>6315</v>
      </c>
      <c r="I873" s="68" t="s">
        <v>245</v>
      </c>
      <c r="J873" s="68" t="s">
        <v>245</v>
      </c>
      <c r="K873" s="68" t="s">
        <v>146</v>
      </c>
      <c r="L873" s="68" t="s">
        <v>146</v>
      </c>
      <c r="M873" s="68" t="s">
        <v>245</v>
      </c>
      <c r="N873" s="68" t="s">
        <v>246</v>
      </c>
      <c r="O873" s="68" t="s">
        <v>8086</v>
      </c>
      <c r="P873" s="72" t="s">
        <v>245</v>
      </c>
      <c r="Q873" s="68" t="s">
        <v>63</v>
      </c>
      <c r="R873" s="68" t="s">
        <v>31</v>
      </c>
      <c r="S873" s="68"/>
      <c r="T873" s="68">
        <v>1.5</v>
      </c>
      <c r="U873" s="68"/>
      <c r="V873" s="68">
        <v>3.5</v>
      </c>
      <c r="W873" s="68">
        <v>4.92</v>
      </c>
      <c r="X873" s="68">
        <v>-0.4</v>
      </c>
      <c r="Y873" s="68">
        <v>4.67</v>
      </c>
      <c r="Z873" s="68">
        <v>9.92</v>
      </c>
      <c r="AA873" s="68">
        <v>-1.1200000000000001</v>
      </c>
      <c r="AB873" s="73">
        <v>8615.0400000000009</v>
      </c>
      <c r="AC873" s="73">
        <v>18306.96</v>
      </c>
      <c r="AD873" s="73">
        <v>8615.0400000000009</v>
      </c>
      <c r="AE873" s="73">
        <v>18306.96</v>
      </c>
      <c r="AF873" s="73"/>
      <c r="AG873" s="73">
        <f>IFERROR(VLOOKUP(J873,'Roll ups'!D:E,2,FALSE),0)</f>
        <v>57863085.470000021</v>
      </c>
      <c r="AH873" s="74">
        <f>IF(Table2[[#This Row],[CATEGORY TTL LOOKUP]]=0,0,IF(Table2[[#This Row],[CATEGORY TTL LOOKUP]]&gt;0,SUM(AB873/AG873)))</f>
        <v>1.4888663350775852E-4</v>
      </c>
      <c r="AI873" s="74" t="str">
        <f>IFERROR(IF(AH873&lt;#REF!,"STRIKE",IF(AH873&gt;=#REF!,"GOOD")),"NO DATA")</f>
        <v>NO DATA</v>
      </c>
      <c r="AJ873" s="75">
        <f>IFERROR(VLOOKUP(K873,'Roll ups'!H:I,2,FALSE),0)</f>
        <v>69119979.479999974</v>
      </c>
      <c r="AK873" s="76">
        <f>IF(Table2[[#This Row],[PRICE TIER LOOKUP]]=0,0,IF(Table2[[#This Row],[PRICE TIER LOOKUP]]&gt;0,SUM(AB873/AJ873)))</f>
        <v>1.2463892589107008E-4</v>
      </c>
      <c r="AL873" s="74" t="e">
        <f>IF(AK873&lt;#REF!,"STRIKE",IF(AK873&gt;=#REF!,"GOOD"))</f>
        <v>#REF!</v>
      </c>
      <c r="AM873" s="75">
        <f>VLOOKUP(H873,'Roll ups'!A:B,2,FALSE)</f>
        <v>325145452.83999985</v>
      </c>
      <c r="AN873" s="77">
        <f t="shared" si="28"/>
        <v>2.649595719316228E-5</v>
      </c>
      <c r="AO873" s="74" t="str">
        <f>IFERROR(VLOOKUP(Table2[[#This Row],[Product Name]],'Roll ups'!L:P,5,FALSE),"GOOD")</f>
        <v>GOOD</v>
      </c>
      <c r="AP873" s="74">
        <f>Table2[[#This Row],[Retail Dollar Vol Current 12 Mths]]/Table2[[#This Row],[SHELF SALES  LOOKUP]]</f>
        <v>2.649595719316228E-5</v>
      </c>
      <c r="AQ873" s="69">
        <f t="shared" si="29"/>
        <v>0</v>
      </c>
      <c r="AR87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873" s="69" t="e">
        <f>IF(Table2[[#This Row],[Shelf Dollar Vol Current 12 Mths]]&gt;#REF!,"MEETS $ CRITERIA",IF(Table2[[#This Row],[Shelf Dollar Vol Current 12 Mths]]&lt;#REF!+1,"DOES NOT MEET $ CRITERIA"))</f>
        <v>#REF!</v>
      </c>
      <c r="AT873" s="78"/>
    </row>
    <row r="874" spans="1:46" ht="13.8" x14ac:dyDescent="0.3">
      <c r="A874" s="68" t="s">
        <v>1181</v>
      </c>
      <c r="B874" s="69">
        <v>88540</v>
      </c>
      <c r="C874" s="69">
        <v>296</v>
      </c>
      <c r="D874" s="69" t="s">
        <v>25</v>
      </c>
      <c r="E874" s="70" t="s">
        <v>6313</v>
      </c>
      <c r="F874" s="70"/>
      <c r="G874" s="71" t="s">
        <v>8087</v>
      </c>
      <c r="H874" s="69" t="s">
        <v>6315</v>
      </c>
      <c r="I874" s="68" t="s">
        <v>245</v>
      </c>
      <c r="J874" s="68" t="s">
        <v>245</v>
      </c>
      <c r="K874" s="68" t="s">
        <v>132</v>
      </c>
      <c r="L874" s="68" t="s">
        <v>132</v>
      </c>
      <c r="M874" s="68" t="s">
        <v>245</v>
      </c>
      <c r="N874" s="68" t="s">
        <v>184</v>
      </c>
      <c r="O874" s="68" t="s">
        <v>8088</v>
      </c>
      <c r="P874" s="72" t="s">
        <v>245</v>
      </c>
      <c r="Q874" s="68" t="s">
        <v>6387</v>
      </c>
      <c r="R874" s="68" t="s">
        <v>31</v>
      </c>
      <c r="S874" s="68">
        <v>9</v>
      </c>
      <c r="T874" s="68">
        <v>18.329999999999998</v>
      </c>
      <c r="U874" s="68">
        <v>-1.04</v>
      </c>
      <c r="V874" s="68">
        <v>50</v>
      </c>
      <c r="W874" s="68">
        <v>53.33</v>
      </c>
      <c r="X874" s="68">
        <v>-7.0000000000000007E-2</v>
      </c>
      <c r="Y874" s="68">
        <v>208.67</v>
      </c>
      <c r="Z874" s="68">
        <v>216.33</v>
      </c>
      <c r="AA874" s="68">
        <v>-0.04</v>
      </c>
      <c r="AB874" s="73">
        <v>51983.040000000001</v>
      </c>
      <c r="AC874" s="73">
        <v>53365.440000000002</v>
      </c>
      <c r="AD874" s="73">
        <v>51983.040000000001</v>
      </c>
      <c r="AE874" s="73">
        <v>53365.440000000002</v>
      </c>
      <c r="AF874" s="73"/>
      <c r="AG874" s="73">
        <f>IFERROR(VLOOKUP(J874,'Roll ups'!D:E,2,FALSE),0)</f>
        <v>57863085.470000021</v>
      </c>
      <c r="AH874" s="74">
        <f>IF(Table2[[#This Row],[CATEGORY TTL LOOKUP]]=0,0,IF(Table2[[#This Row],[CATEGORY TTL LOOKUP]]&gt;0,SUM(AB874/AG874)))</f>
        <v>8.9838002204274746E-4</v>
      </c>
      <c r="AI874" s="74" t="str">
        <f>IFERROR(IF(AH874&lt;#REF!,"STRIKE",IF(AH874&gt;=#REF!,"GOOD")),"NO DATA")</f>
        <v>NO DATA</v>
      </c>
      <c r="AJ874" s="75">
        <f>IFERROR(VLOOKUP(K874,'Roll ups'!H:I,2,FALSE),0)</f>
        <v>126094742.97999983</v>
      </c>
      <c r="AK874" s="76">
        <f>IF(Table2[[#This Row],[PRICE TIER LOOKUP]]=0,0,IF(Table2[[#This Row],[PRICE TIER LOOKUP]]&gt;0,SUM(AB874/AJ874)))</f>
        <v>4.1225382416018049E-4</v>
      </c>
      <c r="AL874" s="74" t="e">
        <f>IF(AK874&lt;#REF!,"STRIKE",IF(AK874&gt;=#REF!,"GOOD"))</f>
        <v>#REF!</v>
      </c>
      <c r="AM874" s="75">
        <f>VLOOKUP(H874,'Roll ups'!A:B,2,FALSE)</f>
        <v>325145452.83999985</v>
      </c>
      <c r="AN874" s="77">
        <f t="shared" si="28"/>
        <v>1.5987626321066907E-4</v>
      </c>
      <c r="AO874" s="74" t="str">
        <f>IFERROR(VLOOKUP(Table2[[#This Row],[Product Name]],'Roll ups'!L:P,5,FALSE),"GOOD")</f>
        <v>GOOD</v>
      </c>
      <c r="AP874" s="74">
        <f>Table2[[#This Row],[Retail Dollar Vol Current 12 Mths]]/Table2[[#This Row],[SHELF SALES  LOOKUP]]</f>
        <v>1.5987626321066907E-4</v>
      </c>
      <c r="AQ874" s="69">
        <f t="shared" si="29"/>
        <v>0</v>
      </c>
      <c r="AR87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874" s="69" t="e">
        <f>IF(Table2[[#This Row],[Shelf Dollar Vol Current 12 Mths]]&gt;#REF!,"MEETS $ CRITERIA",IF(Table2[[#This Row],[Shelf Dollar Vol Current 12 Mths]]&lt;#REF!+1,"DOES NOT MEET $ CRITERIA"))</f>
        <v>#REF!</v>
      </c>
      <c r="AT874" s="78"/>
    </row>
    <row r="875" spans="1:46" ht="13.8" x14ac:dyDescent="0.3">
      <c r="A875" s="68" t="s">
        <v>3364</v>
      </c>
      <c r="B875" s="69">
        <v>88548</v>
      </c>
      <c r="C875" s="69">
        <v>715</v>
      </c>
      <c r="D875" s="69" t="s">
        <v>25</v>
      </c>
      <c r="E875" s="70" t="s">
        <v>6313</v>
      </c>
      <c r="F875" s="70"/>
      <c r="G875" s="71" t="s">
        <v>8089</v>
      </c>
      <c r="H875" s="69" t="s">
        <v>6315</v>
      </c>
      <c r="I875" s="68" t="s">
        <v>245</v>
      </c>
      <c r="J875" s="68" t="s">
        <v>245</v>
      </c>
      <c r="K875" s="68" t="s">
        <v>132</v>
      </c>
      <c r="L875" s="68" t="s">
        <v>132</v>
      </c>
      <c r="M875" s="68" t="s">
        <v>245</v>
      </c>
      <c r="N875" s="68" t="s">
        <v>246</v>
      </c>
      <c r="O875" s="68" t="s">
        <v>8090</v>
      </c>
      <c r="P875" s="72" t="s">
        <v>245</v>
      </c>
      <c r="Q875" s="68" t="s">
        <v>6387</v>
      </c>
      <c r="R875" s="68" t="s">
        <v>31</v>
      </c>
      <c r="S875" s="68">
        <v>77</v>
      </c>
      <c r="T875" s="68">
        <v>79</v>
      </c>
      <c r="U875" s="68">
        <v>-0.02</v>
      </c>
      <c r="V875" s="68">
        <v>371.75</v>
      </c>
      <c r="W875" s="68">
        <v>368</v>
      </c>
      <c r="X875" s="68">
        <v>0.01</v>
      </c>
      <c r="Y875" s="68">
        <v>1314</v>
      </c>
      <c r="Z875" s="68">
        <v>1111.67</v>
      </c>
      <c r="AA875" s="68">
        <v>0.15</v>
      </c>
      <c r="AB875" s="73">
        <v>314481.59999999998</v>
      </c>
      <c r="AC875" s="73">
        <v>265024.08</v>
      </c>
      <c r="AD875" s="73">
        <v>327343.68</v>
      </c>
      <c r="AE875" s="73">
        <v>276478.32</v>
      </c>
      <c r="AF875" s="73"/>
      <c r="AG875" s="73">
        <f>IFERROR(VLOOKUP(J875,'Roll ups'!D:E,2,FALSE),0)</f>
        <v>57863085.470000021</v>
      </c>
      <c r="AH875" s="74">
        <f>IF(Table2[[#This Row],[CATEGORY TTL LOOKUP]]=0,0,IF(Table2[[#This Row],[CATEGORY TTL LOOKUP]]&gt;0,SUM(AB875/AG875)))</f>
        <v>5.4349262132425977E-3</v>
      </c>
      <c r="AI875" s="74" t="str">
        <f>IFERROR(IF(AH875&lt;#REF!,"STRIKE",IF(AH875&gt;=#REF!,"GOOD")),"NO DATA")</f>
        <v>NO DATA</v>
      </c>
      <c r="AJ875" s="75">
        <f>IFERROR(VLOOKUP(K875,'Roll ups'!H:I,2,FALSE),0)</f>
        <v>126094742.97999983</v>
      </c>
      <c r="AK875" s="76">
        <f>IF(Table2[[#This Row],[PRICE TIER LOOKUP]]=0,0,IF(Table2[[#This Row],[PRICE TIER LOOKUP]]&gt;0,SUM(AB875/AJ875)))</f>
        <v>2.4940103970066429E-3</v>
      </c>
      <c r="AL875" s="74" t="e">
        <f>IF(AK875&lt;#REF!,"STRIKE",IF(AK875&gt;=#REF!,"GOOD"))</f>
        <v>#REF!</v>
      </c>
      <c r="AM875" s="75">
        <f>VLOOKUP(H875,'Roll ups'!A:B,2,FALSE)</f>
        <v>325145452.83999985</v>
      </c>
      <c r="AN875" s="77">
        <f t="shared" si="28"/>
        <v>9.6720282339225142E-4</v>
      </c>
      <c r="AO875" s="74" t="str">
        <f>IFERROR(VLOOKUP(Table2[[#This Row],[Product Name]],'Roll ups'!L:P,5,FALSE),"GOOD")</f>
        <v>GOOD</v>
      </c>
      <c r="AP875" s="74">
        <f>Table2[[#This Row],[Retail Dollar Vol Current 12 Mths]]/Table2[[#This Row],[SHELF SALES  LOOKUP]]</f>
        <v>1.0067607501221365E-3</v>
      </c>
      <c r="AQ875" s="69">
        <f t="shared" si="29"/>
        <v>0</v>
      </c>
      <c r="AR87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875" s="69" t="e">
        <f>IF(Table2[[#This Row],[Shelf Dollar Vol Current 12 Mths]]&gt;#REF!,"MEETS $ CRITERIA",IF(Table2[[#This Row],[Shelf Dollar Vol Current 12 Mths]]&lt;#REF!+1,"DOES NOT MEET $ CRITERIA"))</f>
        <v>#REF!</v>
      </c>
      <c r="AT875" s="78"/>
    </row>
    <row r="876" spans="1:46" ht="13.8" x14ac:dyDescent="0.3">
      <c r="A876" s="68" t="s">
        <v>5449</v>
      </c>
      <c r="B876" s="69">
        <v>88556</v>
      </c>
      <c r="C876" s="69">
        <v>439</v>
      </c>
      <c r="D876" s="69" t="s">
        <v>25</v>
      </c>
      <c r="E876" s="70" t="s">
        <v>6313</v>
      </c>
      <c r="F876" s="70"/>
      <c r="G876" s="71" t="s">
        <v>8091</v>
      </c>
      <c r="H876" s="69" t="s">
        <v>6315</v>
      </c>
      <c r="I876" s="68" t="s">
        <v>245</v>
      </c>
      <c r="J876" s="68" t="s">
        <v>245</v>
      </c>
      <c r="K876" s="68" t="s">
        <v>104</v>
      </c>
      <c r="L876" s="68" t="s">
        <v>89</v>
      </c>
      <c r="M876" s="68" t="s">
        <v>245</v>
      </c>
      <c r="N876" s="68" t="s">
        <v>529</v>
      </c>
      <c r="O876" s="68" t="s">
        <v>8092</v>
      </c>
      <c r="P876" s="72" t="s">
        <v>245</v>
      </c>
      <c r="Q876" s="68" t="s">
        <v>6387</v>
      </c>
      <c r="R876" s="68" t="s">
        <v>31</v>
      </c>
      <c r="S876" s="68">
        <v>22</v>
      </c>
      <c r="T876" s="68">
        <v>51</v>
      </c>
      <c r="U876" s="68">
        <v>-1.31</v>
      </c>
      <c r="V876" s="68">
        <v>107.25</v>
      </c>
      <c r="W876" s="68">
        <v>91</v>
      </c>
      <c r="X876" s="68">
        <v>0.15</v>
      </c>
      <c r="Y876" s="68">
        <v>416.83</v>
      </c>
      <c r="Z876" s="68">
        <v>507.92</v>
      </c>
      <c r="AA876" s="68">
        <v>-0.22</v>
      </c>
      <c r="AB876" s="73">
        <v>81030.240000000005</v>
      </c>
      <c r="AC876" s="73">
        <v>98274.84</v>
      </c>
      <c r="AD876" s="73">
        <v>84633.84</v>
      </c>
      <c r="AE876" s="73">
        <v>102812.28</v>
      </c>
      <c r="AF876" s="73"/>
      <c r="AG876" s="73">
        <f>IFERROR(VLOOKUP(J876,'Roll ups'!D:E,2,FALSE),0)</f>
        <v>57863085.470000021</v>
      </c>
      <c r="AH876" s="74">
        <f>IF(Table2[[#This Row],[CATEGORY TTL LOOKUP]]=0,0,IF(Table2[[#This Row],[CATEGORY TTL LOOKUP]]&gt;0,SUM(AB876/AG876)))</f>
        <v>1.4003788311981969E-3</v>
      </c>
      <c r="AI876" s="74" t="str">
        <f>IFERROR(IF(AH876&lt;#REF!,"STRIKE",IF(AH876&gt;=#REF!,"GOOD")),"NO DATA")</f>
        <v>NO DATA</v>
      </c>
      <c r="AJ876" s="75">
        <f>IFERROR(VLOOKUP(K876,'Roll ups'!H:I,2,FALSE),0)</f>
        <v>34230392.709999993</v>
      </c>
      <c r="AK876" s="76">
        <f>IF(Table2[[#This Row],[PRICE TIER LOOKUP]]=0,0,IF(Table2[[#This Row],[PRICE TIER LOOKUP]]&gt;0,SUM(AB876/AJ876)))</f>
        <v>2.3672015885557751E-3</v>
      </c>
      <c r="AL876" s="74" t="e">
        <f>IF(AK876&lt;#REF!,"STRIKE",IF(AK876&gt;=#REF!,"GOOD"))</f>
        <v>#REF!</v>
      </c>
      <c r="AM876" s="75">
        <f>VLOOKUP(H876,'Roll ups'!A:B,2,FALSE)</f>
        <v>325145452.83999985</v>
      </c>
      <c r="AN876" s="77">
        <f t="shared" si="28"/>
        <v>2.4921228112599196E-4</v>
      </c>
      <c r="AO876" s="74" t="str">
        <f>IFERROR(VLOOKUP(Table2[[#This Row],[Product Name]],'Roll ups'!L:P,5,FALSE),"GOOD")</f>
        <v>GOOD</v>
      </c>
      <c r="AP876" s="74">
        <f>Table2[[#This Row],[Retail Dollar Vol Current 12 Mths]]/Table2[[#This Row],[SHELF SALES  LOOKUP]]</f>
        <v>2.6029532094255456E-4</v>
      </c>
      <c r="AQ876" s="69">
        <f t="shared" si="29"/>
        <v>0</v>
      </c>
      <c r="AR87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876" s="69" t="e">
        <f>IF(Table2[[#This Row],[Shelf Dollar Vol Current 12 Mths]]&gt;#REF!,"MEETS $ CRITERIA",IF(Table2[[#This Row],[Shelf Dollar Vol Current 12 Mths]]&lt;#REF!+1,"DOES NOT MEET $ CRITERIA"))</f>
        <v>#REF!</v>
      </c>
      <c r="AT876" s="78"/>
    </row>
    <row r="877" spans="1:46" ht="13.8" x14ac:dyDescent="0.3">
      <c r="A877" s="68" t="s">
        <v>2545</v>
      </c>
      <c r="B877" s="69">
        <v>88566</v>
      </c>
      <c r="C877" s="69">
        <v>256</v>
      </c>
      <c r="D877" s="69" t="s">
        <v>25</v>
      </c>
      <c r="E877" s="70" t="s">
        <v>6313</v>
      </c>
      <c r="F877" s="70"/>
      <c r="G877" s="71" t="s">
        <v>8093</v>
      </c>
      <c r="H877" s="69" t="s">
        <v>6315</v>
      </c>
      <c r="I877" s="68" t="s">
        <v>245</v>
      </c>
      <c r="J877" s="68" t="s">
        <v>245</v>
      </c>
      <c r="K877" s="68" t="s">
        <v>132</v>
      </c>
      <c r="L877" s="68" t="s">
        <v>6320</v>
      </c>
      <c r="M877" s="68" t="s">
        <v>245</v>
      </c>
      <c r="N877" s="68" t="s">
        <v>246</v>
      </c>
      <c r="O877" s="68" t="s">
        <v>8094</v>
      </c>
      <c r="P877" s="72" t="s">
        <v>245</v>
      </c>
      <c r="Q877" s="68" t="s">
        <v>6387</v>
      </c>
      <c r="R877" s="68" t="s">
        <v>31</v>
      </c>
      <c r="S877" s="68">
        <v>7</v>
      </c>
      <c r="T877" s="68">
        <v>13.5</v>
      </c>
      <c r="U877" s="68">
        <v>-0.93</v>
      </c>
      <c r="V877" s="68">
        <v>25</v>
      </c>
      <c r="W877" s="68">
        <v>31.92</v>
      </c>
      <c r="X877" s="68">
        <v>-0.28000000000000003</v>
      </c>
      <c r="Y877" s="68">
        <v>121</v>
      </c>
      <c r="Z877" s="68">
        <v>135.41999999999999</v>
      </c>
      <c r="AA877" s="68">
        <v>-0.12</v>
      </c>
      <c r="AB877" s="73">
        <v>48349.56</v>
      </c>
      <c r="AC877" s="73">
        <v>47526.13</v>
      </c>
      <c r="AD877" s="73">
        <v>51750.6</v>
      </c>
      <c r="AE877" s="73">
        <v>48606.49</v>
      </c>
      <c r="AF877" s="73"/>
      <c r="AG877" s="73">
        <f>IFERROR(VLOOKUP(J877,'Roll ups'!D:E,2,FALSE),0)</f>
        <v>57863085.470000021</v>
      </c>
      <c r="AH877" s="74">
        <f>IF(Table2[[#This Row],[CATEGORY TTL LOOKUP]]=0,0,IF(Table2[[#This Row],[CATEGORY TTL LOOKUP]]&gt;0,SUM(AB877/AG877)))</f>
        <v>8.3558558288543991E-4</v>
      </c>
      <c r="AI877" s="74" t="str">
        <f>IFERROR(IF(AH877&lt;#REF!,"STRIKE",IF(AH877&gt;=#REF!,"GOOD")),"NO DATA")</f>
        <v>NO DATA</v>
      </c>
      <c r="AJ877" s="75">
        <f>IFERROR(VLOOKUP(K877,'Roll ups'!H:I,2,FALSE),0)</f>
        <v>126094742.97999983</v>
      </c>
      <c r="AK877" s="76">
        <f>IF(Table2[[#This Row],[PRICE TIER LOOKUP]]=0,0,IF(Table2[[#This Row],[PRICE TIER LOOKUP]]&gt;0,SUM(AB877/AJ877)))</f>
        <v>3.8343834847792848E-4</v>
      </c>
      <c r="AL877" s="74" t="e">
        <f>IF(AK877&lt;#REF!,"STRIKE",IF(AK877&gt;=#REF!,"GOOD"))</f>
        <v>#REF!</v>
      </c>
      <c r="AM877" s="75">
        <f>VLOOKUP(H877,'Roll ups'!A:B,2,FALSE)</f>
        <v>325145452.83999985</v>
      </c>
      <c r="AN877" s="77">
        <f t="shared" si="28"/>
        <v>1.4870132606096211E-4</v>
      </c>
      <c r="AO877" s="74" t="str">
        <f>IFERROR(VLOOKUP(Table2[[#This Row],[Product Name]],'Roll ups'!L:P,5,FALSE),"GOOD")</f>
        <v>GOOD</v>
      </c>
      <c r="AP877" s="74">
        <f>Table2[[#This Row],[Retail Dollar Vol Current 12 Mths]]/Table2[[#This Row],[SHELF SALES  LOOKUP]]</f>
        <v>1.5916138315323709E-4</v>
      </c>
      <c r="AQ877" s="69">
        <f t="shared" si="29"/>
        <v>0</v>
      </c>
      <c r="AR87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877" s="69" t="e">
        <f>IF(Table2[[#This Row],[Shelf Dollar Vol Current 12 Mths]]&gt;#REF!,"MEETS $ CRITERIA",IF(Table2[[#This Row],[Shelf Dollar Vol Current 12 Mths]]&lt;#REF!+1,"DOES NOT MEET $ CRITERIA"))</f>
        <v>#REF!</v>
      </c>
      <c r="AT877" s="78"/>
    </row>
    <row r="878" spans="1:46" ht="13.8" x14ac:dyDescent="0.3">
      <c r="A878" s="68" t="s">
        <v>5533</v>
      </c>
      <c r="B878" s="69">
        <v>88736</v>
      </c>
      <c r="C878" s="69">
        <v>500</v>
      </c>
      <c r="D878" s="69" t="s">
        <v>25</v>
      </c>
      <c r="E878" s="70" t="s">
        <v>6313</v>
      </c>
      <c r="F878" s="70"/>
      <c r="G878" s="71" t="s">
        <v>8095</v>
      </c>
      <c r="H878" s="69" t="s">
        <v>6315</v>
      </c>
      <c r="I878" s="68" t="s">
        <v>245</v>
      </c>
      <c r="J878" s="68" t="s">
        <v>245</v>
      </c>
      <c r="K878" s="68" t="s">
        <v>104</v>
      </c>
      <c r="L878" s="68" t="s">
        <v>104</v>
      </c>
      <c r="M878" s="68" t="s">
        <v>245</v>
      </c>
      <c r="N878" s="68" t="s">
        <v>246</v>
      </c>
      <c r="O878" s="68" t="s">
        <v>8096</v>
      </c>
      <c r="P878" s="72" t="s">
        <v>245</v>
      </c>
      <c r="Q878" s="68" t="s">
        <v>194</v>
      </c>
      <c r="R878" s="68" t="s">
        <v>31</v>
      </c>
      <c r="S878" s="68">
        <v>83</v>
      </c>
      <c r="T878" s="68">
        <v>70</v>
      </c>
      <c r="U878" s="68">
        <v>0.16</v>
      </c>
      <c r="V878" s="68">
        <v>239</v>
      </c>
      <c r="W878" s="68">
        <v>303.08</v>
      </c>
      <c r="X878" s="68">
        <v>-0.27</v>
      </c>
      <c r="Y878" s="68">
        <v>914.17</v>
      </c>
      <c r="Z878" s="68">
        <v>1077</v>
      </c>
      <c r="AA878" s="68">
        <v>-0.18</v>
      </c>
      <c r="AB878" s="73">
        <v>101143.4</v>
      </c>
      <c r="AC878" s="73">
        <v>113024.08</v>
      </c>
      <c r="AD878" s="73">
        <v>101143.4</v>
      </c>
      <c r="AE878" s="73">
        <v>113024.08</v>
      </c>
      <c r="AF878" s="73"/>
      <c r="AG878" s="73">
        <f>IFERROR(VLOOKUP(J878,'Roll ups'!D:E,2,FALSE),0)</f>
        <v>57863085.470000021</v>
      </c>
      <c r="AH878" s="74">
        <f>IF(Table2[[#This Row],[CATEGORY TTL LOOKUP]]=0,0,IF(Table2[[#This Row],[CATEGORY TTL LOOKUP]]&gt;0,SUM(AB878/AG878)))</f>
        <v>1.7479779928507148E-3</v>
      </c>
      <c r="AI878" s="74" t="str">
        <f>IFERROR(IF(AH878&lt;#REF!,"STRIKE",IF(AH878&gt;=#REF!,"GOOD")),"NO DATA")</f>
        <v>NO DATA</v>
      </c>
      <c r="AJ878" s="75">
        <f>IFERROR(VLOOKUP(K878,'Roll ups'!H:I,2,FALSE),0)</f>
        <v>34230392.709999993</v>
      </c>
      <c r="AK878" s="76">
        <f>IF(Table2[[#This Row],[PRICE TIER LOOKUP]]=0,0,IF(Table2[[#This Row],[PRICE TIER LOOKUP]]&gt;0,SUM(AB878/AJ878)))</f>
        <v>2.9547835123273996E-3</v>
      </c>
      <c r="AL878" s="74" t="e">
        <f>IF(AK878&lt;#REF!,"STRIKE",IF(AK878&gt;=#REF!,"GOOD"))</f>
        <v>#REF!</v>
      </c>
      <c r="AM878" s="75">
        <f>VLOOKUP(H878,'Roll ups'!A:B,2,FALSE)</f>
        <v>325145452.83999985</v>
      </c>
      <c r="AN878" s="77">
        <f t="shared" si="28"/>
        <v>3.1107124247489151E-4</v>
      </c>
      <c r="AO878" s="74" t="str">
        <f>IFERROR(VLOOKUP(Table2[[#This Row],[Product Name]],'Roll ups'!L:P,5,FALSE),"GOOD")</f>
        <v>GOOD</v>
      </c>
      <c r="AP878" s="74">
        <f>Table2[[#This Row],[Retail Dollar Vol Current 12 Mths]]/Table2[[#This Row],[SHELF SALES  LOOKUP]]</f>
        <v>3.1107124247489151E-4</v>
      </c>
      <c r="AQ878" s="69">
        <f t="shared" si="29"/>
        <v>0</v>
      </c>
      <c r="AR87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878" s="69" t="e">
        <f>IF(Table2[[#This Row],[Shelf Dollar Vol Current 12 Mths]]&gt;#REF!,"MEETS $ CRITERIA",IF(Table2[[#This Row],[Shelf Dollar Vol Current 12 Mths]]&lt;#REF!+1,"DOES NOT MEET $ CRITERIA"))</f>
        <v>#REF!</v>
      </c>
      <c r="AT878" s="78"/>
    </row>
    <row r="879" spans="1:46" ht="13.8" x14ac:dyDescent="0.3">
      <c r="A879" s="68" t="s">
        <v>5298</v>
      </c>
      <c r="B879" s="69">
        <v>88737</v>
      </c>
      <c r="C879" s="69">
        <v>425</v>
      </c>
      <c r="D879" s="69" t="s">
        <v>25</v>
      </c>
      <c r="E879" s="70" t="s">
        <v>6313</v>
      </c>
      <c r="F879" s="70"/>
      <c r="G879" s="71" t="s">
        <v>8097</v>
      </c>
      <c r="H879" s="69" t="s">
        <v>6315</v>
      </c>
      <c r="I879" s="68" t="s">
        <v>245</v>
      </c>
      <c r="J879" s="68" t="s">
        <v>245</v>
      </c>
      <c r="K879" s="68" t="s">
        <v>104</v>
      </c>
      <c r="L879" s="68" t="s">
        <v>104</v>
      </c>
      <c r="M879" s="68" t="s">
        <v>245</v>
      </c>
      <c r="N879" s="68" t="s">
        <v>246</v>
      </c>
      <c r="O879" s="68" t="s">
        <v>8098</v>
      </c>
      <c r="P879" s="72" t="s">
        <v>245</v>
      </c>
      <c r="Q879" s="68" t="s">
        <v>194</v>
      </c>
      <c r="R879" s="68" t="s">
        <v>31</v>
      </c>
      <c r="S879" s="68">
        <v>410</v>
      </c>
      <c r="T879" s="68">
        <v>329.32</v>
      </c>
      <c r="U879" s="68">
        <v>0.2</v>
      </c>
      <c r="V879" s="68">
        <v>1405.16</v>
      </c>
      <c r="W879" s="68">
        <v>1127.96</v>
      </c>
      <c r="X879" s="68">
        <v>0.2</v>
      </c>
      <c r="Y879" s="68">
        <v>5065.57</v>
      </c>
      <c r="Z879" s="68">
        <v>4018.29</v>
      </c>
      <c r="AA879" s="68">
        <v>0.21</v>
      </c>
      <c r="AB879" s="73">
        <v>473244.96</v>
      </c>
      <c r="AC879" s="73">
        <v>351444.49</v>
      </c>
      <c r="AD879" s="73">
        <v>473244.96</v>
      </c>
      <c r="AE879" s="73">
        <v>351444.49</v>
      </c>
      <c r="AF879" s="73"/>
      <c r="AG879" s="73">
        <f>IFERROR(VLOOKUP(J879,'Roll ups'!D:E,2,FALSE),0)</f>
        <v>57863085.470000021</v>
      </c>
      <c r="AH879" s="74">
        <f>IF(Table2[[#This Row],[CATEGORY TTL LOOKUP]]=0,0,IF(Table2[[#This Row],[CATEGORY TTL LOOKUP]]&gt;0,SUM(AB879/AG879)))</f>
        <v>8.178702469044119E-3</v>
      </c>
      <c r="AI879" s="74" t="str">
        <f>IFERROR(IF(AH879&lt;#REF!,"STRIKE",IF(AH879&gt;=#REF!,"GOOD")),"NO DATA")</f>
        <v>NO DATA</v>
      </c>
      <c r="AJ879" s="75">
        <f>IFERROR(VLOOKUP(K879,'Roll ups'!H:I,2,FALSE),0)</f>
        <v>34230392.709999993</v>
      </c>
      <c r="AK879" s="76">
        <f>IF(Table2[[#This Row],[PRICE TIER LOOKUP]]=0,0,IF(Table2[[#This Row],[PRICE TIER LOOKUP]]&gt;0,SUM(AB879/AJ879)))</f>
        <v>1.3825285733918771E-2</v>
      </c>
      <c r="AL879" s="74" t="e">
        <f>IF(AK879&lt;#REF!,"STRIKE",IF(AK879&gt;=#REF!,"GOOD"))</f>
        <v>#REF!</v>
      </c>
      <c r="AM879" s="75">
        <f>VLOOKUP(H879,'Roll ups'!A:B,2,FALSE)</f>
        <v>325145452.83999985</v>
      </c>
      <c r="AN879" s="77">
        <f t="shared" si="28"/>
        <v>1.4554869393571934E-3</v>
      </c>
      <c r="AO879" s="74" t="str">
        <f>IFERROR(VLOOKUP(Table2[[#This Row],[Product Name]],'Roll ups'!L:P,5,FALSE),"GOOD")</f>
        <v>GOOD</v>
      </c>
      <c r="AP879" s="74">
        <f>Table2[[#This Row],[Retail Dollar Vol Current 12 Mths]]/Table2[[#This Row],[SHELF SALES  LOOKUP]]</f>
        <v>1.4554869393571934E-3</v>
      </c>
      <c r="AQ879" s="69">
        <f t="shared" si="29"/>
        <v>0</v>
      </c>
      <c r="AR87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879" s="69" t="e">
        <f>IF(Table2[[#This Row],[Shelf Dollar Vol Current 12 Mths]]&gt;#REF!,"MEETS $ CRITERIA",IF(Table2[[#This Row],[Shelf Dollar Vol Current 12 Mths]]&lt;#REF!+1,"DOES NOT MEET $ CRITERIA"))</f>
        <v>#REF!</v>
      </c>
      <c r="AT879" s="78"/>
    </row>
    <row r="880" spans="1:46" ht="13.8" x14ac:dyDescent="0.3">
      <c r="A880" s="68" t="s">
        <v>5289</v>
      </c>
      <c r="B880" s="69">
        <v>88738</v>
      </c>
      <c r="C880" s="69">
        <v>467</v>
      </c>
      <c r="D880" s="69" t="s">
        <v>25</v>
      </c>
      <c r="E880" s="70" t="s">
        <v>6313</v>
      </c>
      <c r="F880" s="70"/>
      <c r="G880" s="71" t="s">
        <v>8099</v>
      </c>
      <c r="H880" s="69" t="s">
        <v>6315</v>
      </c>
      <c r="I880" s="68" t="s">
        <v>245</v>
      </c>
      <c r="J880" s="68" t="s">
        <v>245</v>
      </c>
      <c r="K880" s="68" t="s">
        <v>104</v>
      </c>
      <c r="L880" s="68" t="s">
        <v>104</v>
      </c>
      <c r="M880" s="68" t="s">
        <v>245</v>
      </c>
      <c r="N880" s="68" t="s">
        <v>246</v>
      </c>
      <c r="O880" s="68" t="s">
        <v>8100</v>
      </c>
      <c r="P880" s="72" t="s">
        <v>245</v>
      </c>
      <c r="Q880" s="68" t="s">
        <v>194</v>
      </c>
      <c r="R880" s="68" t="s">
        <v>31</v>
      </c>
      <c r="S880" s="68">
        <v>260</v>
      </c>
      <c r="T880" s="68">
        <v>274.18</v>
      </c>
      <c r="U880" s="68">
        <v>-0.05</v>
      </c>
      <c r="V880" s="68">
        <v>852.87</v>
      </c>
      <c r="W880" s="68">
        <v>945.04</v>
      </c>
      <c r="X880" s="68">
        <v>-0.11</v>
      </c>
      <c r="Y880" s="68">
        <v>3169.98</v>
      </c>
      <c r="Z880" s="68">
        <v>3625.18</v>
      </c>
      <c r="AA880" s="68">
        <v>-0.14000000000000001</v>
      </c>
      <c r="AB880" s="73">
        <v>275666.82</v>
      </c>
      <c r="AC880" s="73">
        <v>298633.48</v>
      </c>
      <c r="AD880" s="73">
        <v>275666.82</v>
      </c>
      <c r="AE880" s="73">
        <v>298633.48</v>
      </c>
      <c r="AF880" s="73"/>
      <c r="AG880" s="73">
        <f>IFERROR(VLOOKUP(J880,'Roll ups'!D:E,2,FALSE),0)</f>
        <v>57863085.470000021</v>
      </c>
      <c r="AH880" s="74">
        <f>IF(Table2[[#This Row],[CATEGORY TTL LOOKUP]]=0,0,IF(Table2[[#This Row],[CATEGORY TTL LOOKUP]]&gt;0,SUM(AB880/AG880)))</f>
        <v>4.7641223719900585E-3</v>
      </c>
      <c r="AI880" s="74" t="str">
        <f>IFERROR(IF(AH880&lt;#REF!,"STRIKE",IF(AH880&gt;=#REF!,"GOOD")),"NO DATA")</f>
        <v>NO DATA</v>
      </c>
      <c r="AJ880" s="75">
        <f>IFERROR(VLOOKUP(K880,'Roll ups'!H:I,2,FALSE),0)</f>
        <v>34230392.709999993</v>
      </c>
      <c r="AK880" s="76">
        <f>IF(Table2[[#This Row],[PRICE TIER LOOKUP]]=0,0,IF(Table2[[#This Row],[PRICE TIER LOOKUP]]&gt;0,SUM(AB880/AJ880)))</f>
        <v>8.0532765818800353E-3</v>
      </c>
      <c r="AL880" s="74" t="e">
        <f>IF(AK880&lt;#REF!,"STRIKE",IF(AK880&gt;=#REF!,"GOOD"))</f>
        <v>#REF!</v>
      </c>
      <c r="AM880" s="75">
        <f>VLOOKUP(H880,'Roll ups'!A:B,2,FALSE)</f>
        <v>325145452.83999985</v>
      </c>
      <c r="AN880" s="77">
        <f t="shared" si="28"/>
        <v>8.4782615777700054E-4</v>
      </c>
      <c r="AO880" s="74" t="str">
        <f>IFERROR(VLOOKUP(Table2[[#This Row],[Product Name]],'Roll ups'!L:P,5,FALSE),"GOOD")</f>
        <v>GOOD</v>
      </c>
      <c r="AP880" s="74">
        <f>Table2[[#This Row],[Retail Dollar Vol Current 12 Mths]]/Table2[[#This Row],[SHELF SALES  LOOKUP]]</f>
        <v>8.4782615777700054E-4</v>
      </c>
      <c r="AQ880" s="69">
        <f t="shared" si="29"/>
        <v>0</v>
      </c>
      <c r="AR88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880" s="69" t="e">
        <f>IF(Table2[[#This Row],[Shelf Dollar Vol Current 12 Mths]]&gt;#REF!,"MEETS $ CRITERIA",IF(Table2[[#This Row],[Shelf Dollar Vol Current 12 Mths]]&lt;#REF!+1,"DOES NOT MEET $ CRITERIA"))</f>
        <v>#REF!</v>
      </c>
      <c r="AT880" s="78"/>
    </row>
    <row r="881" spans="1:46" ht="13.8" x14ac:dyDescent="0.3">
      <c r="A881" s="68" t="s">
        <v>5343</v>
      </c>
      <c r="B881" s="69">
        <v>88796</v>
      </c>
      <c r="C881" s="69">
        <v>537</v>
      </c>
      <c r="D881" s="69" t="s">
        <v>25</v>
      </c>
      <c r="E881" s="70" t="s">
        <v>6313</v>
      </c>
      <c r="F881" s="70"/>
      <c r="G881" s="71" t="s">
        <v>8101</v>
      </c>
      <c r="H881" s="69" t="s">
        <v>6315</v>
      </c>
      <c r="I881" s="68" t="s">
        <v>245</v>
      </c>
      <c r="J881" s="68" t="s">
        <v>245</v>
      </c>
      <c r="K881" s="68" t="s">
        <v>104</v>
      </c>
      <c r="L881" s="68" t="s">
        <v>89</v>
      </c>
      <c r="M881" s="68" t="s">
        <v>245</v>
      </c>
      <c r="N881" s="68" t="s">
        <v>246</v>
      </c>
      <c r="O881" s="68" t="s">
        <v>8102</v>
      </c>
      <c r="P881" s="72" t="s">
        <v>245</v>
      </c>
      <c r="Q881" s="68" t="s">
        <v>55</v>
      </c>
      <c r="R881" s="68" t="s">
        <v>31</v>
      </c>
      <c r="S881" s="68">
        <v>122</v>
      </c>
      <c r="T881" s="68">
        <v>117</v>
      </c>
      <c r="U881" s="68">
        <v>0.04</v>
      </c>
      <c r="V881" s="68">
        <v>351</v>
      </c>
      <c r="W881" s="68">
        <v>321.42</v>
      </c>
      <c r="X881" s="68">
        <v>0.08</v>
      </c>
      <c r="Y881" s="68">
        <v>1212.75</v>
      </c>
      <c r="Z881" s="68">
        <v>1018</v>
      </c>
      <c r="AA881" s="68">
        <v>0.16</v>
      </c>
      <c r="AB881" s="73">
        <v>167796.09</v>
      </c>
      <c r="AC881" s="73">
        <v>139809.44</v>
      </c>
      <c r="AD881" s="73">
        <v>167796.09</v>
      </c>
      <c r="AE881" s="73">
        <v>140714.96</v>
      </c>
      <c r="AF881" s="73"/>
      <c r="AG881" s="73">
        <f>IFERROR(VLOOKUP(J881,'Roll ups'!D:E,2,FALSE),0)</f>
        <v>57863085.470000021</v>
      </c>
      <c r="AH881" s="74">
        <f>IF(Table2[[#This Row],[CATEGORY TTL LOOKUP]]=0,0,IF(Table2[[#This Row],[CATEGORY TTL LOOKUP]]&gt;0,SUM(AB881/AG881)))</f>
        <v>2.8998814812078483E-3</v>
      </c>
      <c r="AI881" s="74" t="str">
        <f>IFERROR(IF(AH881&lt;#REF!,"STRIKE",IF(AH881&gt;=#REF!,"GOOD")),"NO DATA")</f>
        <v>NO DATA</v>
      </c>
      <c r="AJ881" s="75">
        <f>IFERROR(VLOOKUP(K881,'Roll ups'!H:I,2,FALSE),0)</f>
        <v>34230392.709999993</v>
      </c>
      <c r="AK881" s="76">
        <f>IF(Table2[[#This Row],[PRICE TIER LOOKUP]]=0,0,IF(Table2[[#This Row],[PRICE TIER LOOKUP]]&gt;0,SUM(AB881/AJ881)))</f>
        <v>4.9019621662412423E-3</v>
      </c>
      <c r="AL881" s="74" t="e">
        <f>IF(AK881&lt;#REF!,"STRIKE",IF(AK881&gt;=#REF!,"GOOD"))</f>
        <v>#REF!</v>
      </c>
      <c r="AM881" s="75">
        <f>VLOOKUP(H881,'Roll ups'!A:B,2,FALSE)</f>
        <v>325145452.83999985</v>
      </c>
      <c r="AN881" s="77">
        <f t="shared" si="28"/>
        <v>5.1606469822775111E-4</v>
      </c>
      <c r="AO881" s="74" t="str">
        <f>IFERROR(VLOOKUP(Table2[[#This Row],[Product Name]],'Roll ups'!L:P,5,FALSE),"GOOD")</f>
        <v>GOOD</v>
      </c>
      <c r="AP881" s="74">
        <f>Table2[[#This Row],[Retail Dollar Vol Current 12 Mths]]/Table2[[#This Row],[SHELF SALES  LOOKUP]]</f>
        <v>5.1606469822775111E-4</v>
      </c>
      <c r="AQ881" s="69">
        <f t="shared" si="29"/>
        <v>0</v>
      </c>
      <c r="AR88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881" s="69" t="e">
        <f>IF(Table2[[#This Row],[Shelf Dollar Vol Current 12 Mths]]&gt;#REF!,"MEETS $ CRITERIA",IF(Table2[[#This Row],[Shelf Dollar Vol Current 12 Mths]]&lt;#REF!+1,"DOES NOT MEET $ CRITERIA"))</f>
        <v>#REF!</v>
      </c>
      <c r="AT881" s="78"/>
    </row>
    <row r="882" spans="1:46" ht="13.8" x14ac:dyDescent="0.3">
      <c r="A882" s="68" t="s">
        <v>3716</v>
      </c>
      <c r="B882" s="69">
        <v>88841</v>
      </c>
      <c r="C882" s="69">
        <v>344</v>
      </c>
      <c r="D882" s="69" t="s">
        <v>25</v>
      </c>
      <c r="E882" s="70" t="s">
        <v>6313</v>
      </c>
      <c r="F882" s="70"/>
      <c r="G882" s="71" t="s">
        <v>8103</v>
      </c>
      <c r="H882" s="69" t="s">
        <v>6315</v>
      </c>
      <c r="I882" s="68" t="s">
        <v>245</v>
      </c>
      <c r="J882" s="68" t="s">
        <v>245</v>
      </c>
      <c r="K882" s="68" t="s">
        <v>132</v>
      </c>
      <c r="L882" s="68" t="s">
        <v>132</v>
      </c>
      <c r="M882" s="68" t="s">
        <v>245</v>
      </c>
      <c r="N882" s="68" t="s">
        <v>246</v>
      </c>
      <c r="O882" s="68" t="s">
        <v>8104</v>
      </c>
      <c r="P882" s="72" t="s">
        <v>245</v>
      </c>
      <c r="Q882" s="68" t="s">
        <v>6387</v>
      </c>
      <c r="R882" s="68" t="s">
        <v>31</v>
      </c>
      <c r="S882" s="68">
        <v>6</v>
      </c>
      <c r="T882" s="68">
        <v>6.92</v>
      </c>
      <c r="U882" s="68">
        <v>-0.14000000000000001</v>
      </c>
      <c r="V882" s="68">
        <v>46</v>
      </c>
      <c r="W882" s="68">
        <v>69.17</v>
      </c>
      <c r="X882" s="68">
        <v>-0.5</v>
      </c>
      <c r="Y882" s="68">
        <v>178.83</v>
      </c>
      <c r="Z882" s="68">
        <v>222.5</v>
      </c>
      <c r="AA882" s="68">
        <v>-0.24</v>
      </c>
      <c r="AB882" s="73">
        <v>52466.559999999998</v>
      </c>
      <c r="AC882" s="73">
        <v>65414.48</v>
      </c>
      <c r="AD882" s="73">
        <v>54465.48</v>
      </c>
      <c r="AE882" s="73">
        <v>67640.399999999994</v>
      </c>
      <c r="AF882" s="73"/>
      <c r="AG882" s="73">
        <f>IFERROR(VLOOKUP(J882,'Roll ups'!D:E,2,FALSE),0)</f>
        <v>57863085.470000021</v>
      </c>
      <c r="AH882" s="74">
        <f>IF(Table2[[#This Row],[CATEGORY TTL LOOKUP]]=0,0,IF(Table2[[#This Row],[CATEGORY TTL LOOKUP]]&gt;0,SUM(AB882/AG882)))</f>
        <v>9.067362995566848E-4</v>
      </c>
      <c r="AI882" s="74" t="str">
        <f>IFERROR(IF(AH882&lt;#REF!,"STRIKE",IF(AH882&gt;=#REF!,"GOOD")),"NO DATA")</f>
        <v>NO DATA</v>
      </c>
      <c r="AJ882" s="75">
        <f>IFERROR(VLOOKUP(K882,'Roll ups'!H:I,2,FALSE),0)</f>
        <v>126094742.97999983</v>
      </c>
      <c r="AK882" s="76">
        <f>IF(Table2[[#This Row],[PRICE TIER LOOKUP]]=0,0,IF(Table2[[#This Row],[PRICE TIER LOOKUP]]&gt;0,SUM(AB882/AJ882)))</f>
        <v>4.1608840115025126E-4</v>
      </c>
      <c r="AL882" s="74" t="e">
        <f>IF(AK882&lt;#REF!,"STRIKE",IF(AK882&gt;=#REF!,"GOOD"))</f>
        <v>#REF!</v>
      </c>
      <c r="AM882" s="75">
        <f>VLOOKUP(H882,'Roll ups'!A:B,2,FALSE)</f>
        <v>325145452.83999985</v>
      </c>
      <c r="AN882" s="77">
        <f t="shared" si="28"/>
        <v>1.613633515146163E-4</v>
      </c>
      <c r="AO882" s="74" t="str">
        <f>IFERROR(VLOOKUP(Table2[[#This Row],[Product Name]],'Roll ups'!L:P,5,FALSE),"GOOD")</f>
        <v>GOOD</v>
      </c>
      <c r="AP882" s="74">
        <f>Table2[[#This Row],[Retail Dollar Vol Current 12 Mths]]/Table2[[#This Row],[SHELF SALES  LOOKUP]]</f>
        <v>1.6751112317354722E-4</v>
      </c>
      <c r="AQ882" s="69">
        <f t="shared" si="29"/>
        <v>0</v>
      </c>
      <c r="AR88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882" s="69" t="e">
        <f>IF(Table2[[#This Row],[Shelf Dollar Vol Current 12 Mths]]&gt;#REF!,"MEETS $ CRITERIA",IF(Table2[[#This Row],[Shelf Dollar Vol Current 12 Mths]]&lt;#REF!+1,"DOES NOT MEET $ CRITERIA"))</f>
        <v>#REF!</v>
      </c>
      <c r="AT882" s="78"/>
    </row>
    <row r="883" spans="1:46" ht="13.8" x14ac:dyDescent="0.3">
      <c r="A883" s="68" t="s">
        <v>1569</v>
      </c>
      <c r="B883" s="69">
        <v>89011</v>
      </c>
      <c r="C883" s="69">
        <v>221</v>
      </c>
      <c r="D883" s="69" t="s">
        <v>25</v>
      </c>
      <c r="E883" s="70" t="s">
        <v>6313</v>
      </c>
      <c r="F883" s="70"/>
      <c r="G883" s="71" t="s">
        <v>8105</v>
      </c>
      <c r="H883" s="69" t="s">
        <v>6315</v>
      </c>
      <c r="I883" s="68" t="s">
        <v>245</v>
      </c>
      <c r="J883" s="68" t="s">
        <v>245</v>
      </c>
      <c r="K883" s="68" t="s">
        <v>89</v>
      </c>
      <c r="L883" s="68" t="s">
        <v>89</v>
      </c>
      <c r="M883" s="68" t="s">
        <v>245</v>
      </c>
      <c r="N883" s="68" t="s">
        <v>529</v>
      </c>
      <c r="O883" s="68" t="s">
        <v>8106</v>
      </c>
      <c r="P883" s="72" t="s">
        <v>245</v>
      </c>
      <c r="Q883" s="68" t="s">
        <v>213</v>
      </c>
      <c r="R883" s="68" t="s">
        <v>6402</v>
      </c>
      <c r="S883" s="68">
        <v>124</v>
      </c>
      <c r="T883" s="68">
        <v>138.66</v>
      </c>
      <c r="U883" s="68">
        <v>-0.12</v>
      </c>
      <c r="V883" s="68">
        <v>454.65</v>
      </c>
      <c r="W883" s="68">
        <v>449.2</v>
      </c>
      <c r="X883" s="68">
        <v>0.01</v>
      </c>
      <c r="Y883" s="68">
        <v>1495.05</v>
      </c>
      <c r="Z883" s="68">
        <v>2502.4</v>
      </c>
      <c r="AA883" s="68">
        <v>-0.67</v>
      </c>
      <c r="AB883" s="73">
        <v>139673.28</v>
      </c>
      <c r="AC883" s="73">
        <v>241186.05</v>
      </c>
      <c r="AD883" s="73">
        <v>139673.28</v>
      </c>
      <c r="AE883" s="73">
        <v>241186.05</v>
      </c>
      <c r="AF883" s="73"/>
      <c r="AG883" s="73">
        <f>IFERROR(VLOOKUP(J883,'Roll ups'!D:E,2,FALSE),0)</f>
        <v>57863085.470000021</v>
      </c>
      <c r="AH883" s="74">
        <f>IF(Table2[[#This Row],[CATEGORY TTL LOOKUP]]=0,0,IF(Table2[[#This Row],[CATEGORY TTL LOOKUP]]&gt;0,SUM(AB883/AG883)))</f>
        <v>2.4138581422937719E-3</v>
      </c>
      <c r="AI883" s="74" t="str">
        <f>IFERROR(IF(AH883&lt;#REF!,"STRIKE",IF(AH883&gt;=#REF!,"GOOD")),"NO DATA")</f>
        <v>NO DATA</v>
      </c>
      <c r="AJ883" s="75">
        <f>IFERROR(VLOOKUP(K883,'Roll ups'!H:I,2,FALSE),0)</f>
        <v>75793138.070000067</v>
      </c>
      <c r="AK883" s="76">
        <f>IF(Table2[[#This Row],[PRICE TIER LOOKUP]]=0,0,IF(Table2[[#This Row],[PRICE TIER LOOKUP]]&gt;0,SUM(AB883/AJ883)))</f>
        <v>1.8428222337357547E-3</v>
      </c>
      <c r="AL883" s="74" t="e">
        <f>IF(AK883&lt;#REF!,"STRIKE",IF(AK883&gt;=#REF!,"GOOD"))</f>
        <v>#REF!</v>
      </c>
      <c r="AM883" s="75">
        <f>VLOOKUP(H883,'Roll ups'!A:B,2,FALSE)</f>
        <v>325145452.83999985</v>
      </c>
      <c r="AN883" s="77">
        <f t="shared" si="28"/>
        <v>4.295716848567817E-4</v>
      </c>
      <c r="AO883" s="74" t="str">
        <f>IFERROR(VLOOKUP(Table2[[#This Row],[Product Name]],'Roll ups'!L:P,5,FALSE),"GOOD")</f>
        <v>GOOD</v>
      </c>
      <c r="AP883" s="74">
        <f>Table2[[#This Row],[Retail Dollar Vol Current 12 Mths]]/Table2[[#This Row],[SHELF SALES  LOOKUP]]</f>
        <v>4.295716848567817E-4</v>
      </c>
      <c r="AQ883" s="69">
        <f t="shared" si="29"/>
        <v>0</v>
      </c>
      <c r="AR88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883" s="69" t="e">
        <f>IF(Table2[[#This Row],[Shelf Dollar Vol Current 12 Mths]]&gt;#REF!,"MEETS $ CRITERIA",IF(Table2[[#This Row],[Shelf Dollar Vol Current 12 Mths]]&lt;#REF!+1,"DOES NOT MEET $ CRITERIA"))</f>
        <v>#REF!</v>
      </c>
      <c r="AT883" s="78"/>
    </row>
    <row r="884" spans="1:46" ht="13.8" x14ac:dyDescent="0.3">
      <c r="A884" s="68" t="s">
        <v>3848</v>
      </c>
      <c r="B884" s="69">
        <v>89066</v>
      </c>
      <c r="C884" s="69">
        <v>301</v>
      </c>
      <c r="D884" s="69" t="s">
        <v>25</v>
      </c>
      <c r="E884" s="70" t="s">
        <v>6313</v>
      </c>
      <c r="F884" s="70"/>
      <c r="G884" s="71" t="s">
        <v>8107</v>
      </c>
      <c r="H884" s="69" t="s">
        <v>6315</v>
      </c>
      <c r="I884" s="68" t="s">
        <v>245</v>
      </c>
      <c r="J884" s="68" t="s">
        <v>245</v>
      </c>
      <c r="K884" s="68" t="s">
        <v>132</v>
      </c>
      <c r="L884" s="68" t="s">
        <v>132</v>
      </c>
      <c r="M884" s="68" t="s">
        <v>245</v>
      </c>
      <c r="N884" s="68" t="s">
        <v>529</v>
      </c>
      <c r="O884" s="68" t="s">
        <v>8108</v>
      </c>
      <c r="P884" s="72" t="s">
        <v>245</v>
      </c>
      <c r="Q884" s="68" t="s">
        <v>55</v>
      </c>
      <c r="R884" s="68" t="s">
        <v>31</v>
      </c>
      <c r="S884" s="68">
        <v>18</v>
      </c>
      <c r="T884" s="68">
        <v>8</v>
      </c>
      <c r="U884" s="68">
        <v>0.56000000000000005</v>
      </c>
      <c r="V884" s="68">
        <v>72.83</v>
      </c>
      <c r="W884" s="68">
        <v>31</v>
      </c>
      <c r="X884" s="68">
        <v>0.56999999999999995</v>
      </c>
      <c r="Y884" s="68">
        <v>227.83</v>
      </c>
      <c r="Z884" s="68">
        <v>248.67</v>
      </c>
      <c r="AA884" s="68">
        <v>-0.09</v>
      </c>
      <c r="AB884" s="73">
        <v>27340</v>
      </c>
      <c r="AC884" s="73">
        <v>29404.76</v>
      </c>
      <c r="AD884" s="73">
        <v>27340</v>
      </c>
      <c r="AE884" s="73">
        <v>29404.76</v>
      </c>
      <c r="AF884" s="73"/>
      <c r="AG884" s="73">
        <f>IFERROR(VLOOKUP(J884,'Roll ups'!D:E,2,FALSE),0)</f>
        <v>57863085.470000021</v>
      </c>
      <c r="AH884" s="74">
        <f>IF(Table2[[#This Row],[CATEGORY TTL LOOKUP]]=0,0,IF(Table2[[#This Row],[CATEGORY TTL LOOKUP]]&gt;0,SUM(AB884/AG884)))</f>
        <v>4.7249467908473062E-4</v>
      </c>
      <c r="AI884" s="74" t="str">
        <f>IFERROR(IF(AH884&lt;#REF!,"STRIKE",IF(AH884&gt;=#REF!,"GOOD")),"NO DATA")</f>
        <v>NO DATA</v>
      </c>
      <c r="AJ884" s="75">
        <f>IFERROR(VLOOKUP(K884,'Roll ups'!H:I,2,FALSE),0)</f>
        <v>126094742.97999983</v>
      </c>
      <c r="AK884" s="76">
        <f>IF(Table2[[#This Row],[PRICE TIER LOOKUP]]=0,0,IF(Table2[[#This Row],[PRICE TIER LOOKUP]]&gt;0,SUM(AB884/AJ884)))</f>
        <v>2.1682109304379534E-4</v>
      </c>
      <c r="AL884" s="74" t="e">
        <f>IF(AK884&lt;#REF!,"STRIKE",IF(AK884&gt;=#REF!,"GOOD"))</f>
        <v>#REF!</v>
      </c>
      <c r="AM884" s="75">
        <f>VLOOKUP(H884,'Roll ups'!A:B,2,FALSE)</f>
        <v>325145452.83999985</v>
      </c>
      <c r="AN884" s="77">
        <f t="shared" si="28"/>
        <v>8.4085444717732778E-5</v>
      </c>
      <c r="AO884" s="74" t="str">
        <f>IFERROR(VLOOKUP(Table2[[#This Row],[Product Name]],'Roll ups'!L:P,5,FALSE),"GOOD")</f>
        <v>GOOD</v>
      </c>
      <c r="AP884" s="74">
        <f>Table2[[#This Row],[Retail Dollar Vol Current 12 Mths]]/Table2[[#This Row],[SHELF SALES  LOOKUP]]</f>
        <v>8.4085444717732778E-5</v>
      </c>
      <c r="AQ884" s="69">
        <f t="shared" si="29"/>
        <v>0</v>
      </c>
      <c r="AR88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884" s="69" t="e">
        <f>IF(Table2[[#This Row],[Shelf Dollar Vol Current 12 Mths]]&gt;#REF!,"MEETS $ CRITERIA",IF(Table2[[#This Row],[Shelf Dollar Vol Current 12 Mths]]&lt;#REF!+1,"DOES NOT MEET $ CRITERIA"))</f>
        <v>#REF!</v>
      </c>
      <c r="AT884" s="78"/>
    </row>
    <row r="885" spans="1:46" ht="13.8" x14ac:dyDescent="0.3">
      <c r="A885" s="68" t="s">
        <v>3165</v>
      </c>
      <c r="B885" s="69">
        <v>89067</v>
      </c>
      <c r="C885" s="69">
        <v>355</v>
      </c>
      <c r="D885" s="69" t="s">
        <v>25</v>
      </c>
      <c r="E885" s="70" t="s">
        <v>6313</v>
      </c>
      <c r="F885" s="70"/>
      <c r="G885" s="71" t="s">
        <v>8109</v>
      </c>
      <c r="H885" s="69" t="s">
        <v>6315</v>
      </c>
      <c r="I885" s="68" t="s">
        <v>245</v>
      </c>
      <c r="J885" s="68" t="s">
        <v>245</v>
      </c>
      <c r="K885" s="68" t="s">
        <v>132</v>
      </c>
      <c r="L885" s="68" t="s">
        <v>132</v>
      </c>
      <c r="M885" s="68" t="s">
        <v>245</v>
      </c>
      <c r="N885" s="68" t="s">
        <v>529</v>
      </c>
      <c r="O885" s="68" t="s">
        <v>8110</v>
      </c>
      <c r="P885" s="72" t="s">
        <v>245</v>
      </c>
      <c r="Q885" s="68" t="s">
        <v>55</v>
      </c>
      <c r="R885" s="68" t="s">
        <v>31</v>
      </c>
      <c r="S885" s="68">
        <v>55</v>
      </c>
      <c r="T885" s="68">
        <v>113.33</v>
      </c>
      <c r="U885" s="68">
        <v>-1.07</v>
      </c>
      <c r="V885" s="68">
        <v>218.76</v>
      </c>
      <c r="W885" s="68">
        <v>365.32</v>
      </c>
      <c r="X885" s="68">
        <v>-0.67</v>
      </c>
      <c r="Y885" s="68">
        <v>955.51</v>
      </c>
      <c r="Z885" s="68">
        <v>1494.71</v>
      </c>
      <c r="AA885" s="68">
        <v>-0.56000000000000005</v>
      </c>
      <c r="AB885" s="73">
        <v>99158</v>
      </c>
      <c r="AC885" s="73">
        <v>150945.09</v>
      </c>
      <c r="AD885" s="73">
        <v>99158</v>
      </c>
      <c r="AE885" s="73">
        <v>150945.09</v>
      </c>
      <c r="AF885" s="73"/>
      <c r="AG885" s="73">
        <f>IFERROR(VLOOKUP(J885,'Roll ups'!D:E,2,FALSE),0)</f>
        <v>57863085.470000021</v>
      </c>
      <c r="AH885" s="74">
        <f>IF(Table2[[#This Row],[CATEGORY TTL LOOKUP]]=0,0,IF(Table2[[#This Row],[CATEGORY TTL LOOKUP]]&gt;0,SUM(AB885/AG885)))</f>
        <v>1.7136659615465881E-3</v>
      </c>
      <c r="AI885" s="74" t="str">
        <f>IFERROR(IF(AH885&lt;#REF!,"STRIKE",IF(AH885&gt;=#REF!,"GOOD")),"NO DATA")</f>
        <v>NO DATA</v>
      </c>
      <c r="AJ885" s="75">
        <f>IFERROR(VLOOKUP(K885,'Roll ups'!H:I,2,FALSE),0)</f>
        <v>126094742.97999983</v>
      </c>
      <c r="AK885" s="76">
        <f>IF(Table2[[#This Row],[PRICE TIER LOOKUP]]=0,0,IF(Table2[[#This Row],[PRICE TIER LOOKUP]]&gt;0,SUM(AB885/AJ885)))</f>
        <v>7.86376954792855E-4</v>
      </c>
      <c r="AL885" s="74" t="e">
        <f>IF(AK885&lt;#REF!,"STRIKE",IF(AK885&gt;=#REF!,"GOOD"))</f>
        <v>#REF!</v>
      </c>
      <c r="AM885" s="75">
        <f>VLOOKUP(H885,'Roll ups'!A:B,2,FALSE)</f>
        <v>325145452.83999985</v>
      </c>
      <c r="AN885" s="77">
        <f t="shared" si="28"/>
        <v>3.0496505220632583E-4</v>
      </c>
      <c r="AO885" s="74" t="str">
        <f>IFERROR(VLOOKUP(Table2[[#This Row],[Product Name]],'Roll ups'!L:P,5,FALSE),"GOOD")</f>
        <v>GOOD</v>
      </c>
      <c r="AP885" s="74">
        <f>Table2[[#This Row],[Retail Dollar Vol Current 12 Mths]]/Table2[[#This Row],[SHELF SALES  LOOKUP]]</f>
        <v>3.0496505220632583E-4</v>
      </c>
      <c r="AQ885" s="69">
        <f t="shared" si="29"/>
        <v>0</v>
      </c>
      <c r="AR88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885" s="69" t="e">
        <f>IF(Table2[[#This Row],[Shelf Dollar Vol Current 12 Mths]]&gt;#REF!,"MEETS $ CRITERIA",IF(Table2[[#This Row],[Shelf Dollar Vol Current 12 Mths]]&lt;#REF!+1,"DOES NOT MEET $ CRITERIA"))</f>
        <v>#REF!</v>
      </c>
      <c r="AT885" s="78"/>
    </row>
    <row r="886" spans="1:46" ht="13.8" x14ac:dyDescent="0.3">
      <c r="A886" s="68" t="s">
        <v>2584</v>
      </c>
      <c r="B886" s="69">
        <v>89099</v>
      </c>
      <c r="C886" s="69">
        <v>214</v>
      </c>
      <c r="D886" s="69" t="s">
        <v>25</v>
      </c>
      <c r="E886" s="70" t="s">
        <v>6313</v>
      </c>
      <c r="F886" s="70"/>
      <c r="G886" s="71" t="s">
        <v>8111</v>
      </c>
      <c r="H886" s="69" t="s">
        <v>6315</v>
      </c>
      <c r="I886" s="68" t="s">
        <v>245</v>
      </c>
      <c r="J886" s="68" t="s">
        <v>245</v>
      </c>
      <c r="K886" s="68" t="s">
        <v>146</v>
      </c>
      <c r="L886" s="68" t="s">
        <v>132</v>
      </c>
      <c r="M886" s="68" t="s">
        <v>245</v>
      </c>
      <c r="N886" s="68" t="s">
        <v>246</v>
      </c>
      <c r="O886" s="68" t="s">
        <v>8112</v>
      </c>
      <c r="P886" s="72" t="s">
        <v>245</v>
      </c>
      <c r="Q886" s="68" t="s">
        <v>63</v>
      </c>
      <c r="R886" s="68" t="s">
        <v>31</v>
      </c>
      <c r="S886" s="68">
        <v>4</v>
      </c>
      <c r="T886" s="68">
        <v>2.5</v>
      </c>
      <c r="U886" s="68">
        <v>0.32</v>
      </c>
      <c r="V886" s="68">
        <v>21</v>
      </c>
      <c r="W886" s="68">
        <v>18.170000000000002</v>
      </c>
      <c r="X886" s="68">
        <v>0.13</v>
      </c>
      <c r="Y886" s="68">
        <v>70.67</v>
      </c>
      <c r="Z886" s="68">
        <v>55.17</v>
      </c>
      <c r="AA886" s="68">
        <v>0.22</v>
      </c>
      <c r="AB886" s="73">
        <v>22904.6</v>
      </c>
      <c r="AC886" s="73">
        <v>17276.900000000001</v>
      </c>
      <c r="AD886" s="73">
        <v>24125.599999999999</v>
      </c>
      <c r="AE886" s="73">
        <v>18827.62</v>
      </c>
      <c r="AF886" s="73"/>
      <c r="AG886" s="73">
        <f>IFERROR(VLOOKUP(J886,'Roll ups'!D:E,2,FALSE),0)</f>
        <v>57863085.470000021</v>
      </c>
      <c r="AH886" s="74">
        <f>IF(Table2[[#This Row],[CATEGORY TTL LOOKUP]]=0,0,IF(Table2[[#This Row],[CATEGORY TTL LOOKUP]]&gt;0,SUM(AB886/AG886)))</f>
        <v>3.958413177236328E-4</v>
      </c>
      <c r="AI886" s="74" t="str">
        <f>IFERROR(IF(AH886&lt;#REF!,"STRIKE",IF(AH886&gt;=#REF!,"GOOD")),"NO DATA")</f>
        <v>NO DATA</v>
      </c>
      <c r="AJ886" s="75">
        <f>IFERROR(VLOOKUP(K886,'Roll ups'!H:I,2,FALSE),0)</f>
        <v>69119979.479999974</v>
      </c>
      <c r="AK886" s="76">
        <f>IF(Table2[[#This Row],[PRICE TIER LOOKUP]]=0,0,IF(Table2[[#This Row],[PRICE TIER LOOKUP]]&gt;0,SUM(AB886/AJ886)))</f>
        <v>3.313745196731069E-4</v>
      </c>
      <c r="AL886" s="74" t="e">
        <f>IF(AK886&lt;#REF!,"STRIKE",IF(AK886&gt;=#REF!,"GOOD"))</f>
        <v>#REF!</v>
      </c>
      <c r="AM886" s="75">
        <f>VLOOKUP(H886,'Roll ups'!A:B,2,FALSE)</f>
        <v>325145452.83999985</v>
      </c>
      <c r="AN886" s="77">
        <f t="shared" si="28"/>
        <v>7.044416521879232E-5</v>
      </c>
      <c r="AO886" s="74" t="str">
        <f>IFERROR(VLOOKUP(Table2[[#This Row],[Product Name]],'Roll ups'!L:P,5,FALSE),"GOOD")</f>
        <v>GOOD</v>
      </c>
      <c r="AP886" s="74">
        <f>Table2[[#This Row],[Retail Dollar Vol Current 12 Mths]]/Table2[[#This Row],[SHELF SALES  LOOKUP]]</f>
        <v>7.4199407647481118E-5</v>
      </c>
      <c r="AQ886" s="69">
        <f t="shared" si="29"/>
        <v>0</v>
      </c>
      <c r="AR88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886" s="69" t="e">
        <f>IF(Table2[[#This Row],[Shelf Dollar Vol Current 12 Mths]]&gt;#REF!,"MEETS $ CRITERIA",IF(Table2[[#This Row],[Shelf Dollar Vol Current 12 Mths]]&lt;#REF!+1,"DOES NOT MEET $ CRITERIA"))</f>
        <v>#REF!</v>
      </c>
      <c r="AT886" s="78"/>
    </row>
    <row r="887" spans="1:46" ht="13.8" x14ac:dyDescent="0.3">
      <c r="A887" s="68" t="s">
        <v>3541</v>
      </c>
      <c r="B887" s="69">
        <v>89121</v>
      </c>
      <c r="C887" s="69">
        <v>509</v>
      </c>
      <c r="D887" s="69" t="s">
        <v>25</v>
      </c>
      <c r="E887" s="70" t="s">
        <v>6313</v>
      </c>
      <c r="F887" s="70"/>
      <c r="G887" s="71" t="s">
        <v>8113</v>
      </c>
      <c r="H887" s="69" t="s">
        <v>6315</v>
      </c>
      <c r="I887" s="68" t="s">
        <v>245</v>
      </c>
      <c r="J887" s="68" t="s">
        <v>245</v>
      </c>
      <c r="K887" s="68" t="s">
        <v>132</v>
      </c>
      <c r="L887" s="68" t="s">
        <v>132</v>
      </c>
      <c r="M887" s="68" t="s">
        <v>245</v>
      </c>
      <c r="N887" s="68" t="s">
        <v>246</v>
      </c>
      <c r="O887" s="68" t="s">
        <v>8114</v>
      </c>
      <c r="P887" s="72" t="s">
        <v>245</v>
      </c>
      <c r="Q887" s="68" t="s">
        <v>63</v>
      </c>
      <c r="R887" s="68" t="s">
        <v>31</v>
      </c>
      <c r="S887" s="68">
        <v>19</v>
      </c>
      <c r="T887" s="68">
        <v>50.17</v>
      </c>
      <c r="U887" s="68">
        <v>-1.63</v>
      </c>
      <c r="V887" s="68">
        <v>119.5</v>
      </c>
      <c r="W887" s="68">
        <v>136.33000000000001</v>
      </c>
      <c r="X887" s="68">
        <v>-0.14000000000000001</v>
      </c>
      <c r="Y887" s="68">
        <v>484.17</v>
      </c>
      <c r="Z887" s="68">
        <v>529.16999999999996</v>
      </c>
      <c r="AA887" s="68">
        <v>-0.09</v>
      </c>
      <c r="AB887" s="73">
        <v>113356.3</v>
      </c>
      <c r="AC887" s="73">
        <v>121644.5</v>
      </c>
      <c r="AD887" s="73">
        <v>122039.3</v>
      </c>
      <c r="AE887" s="73">
        <v>133016.20000000001</v>
      </c>
      <c r="AF887" s="73"/>
      <c r="AG887" s="73">
        <f>IFERROR(VLOOKUP(J887,'Roll ups'!D:E,2,FALSE),0)</f>
        <v>57863085.470000021</v>
      </c>
      <c r="AH887" s="74">
        <f>IF(Table2[[#This Row],[CATEGORY TTL LOOKUP]]=0,0,IF(Table2[[#This Row],[CATEGORY TTL LOOKUP]]&gt;0,SUM(AB887/AG887)))</f>
        <v>1.959043474423279E-3</v>
      </c>
      <c r="AI887" s="74" t="str">
        <f>IFERROR(IF(AH887&lt;#REF!,"STRIKE",IF(AH887&gt;=#REF!,"GOOD")),"NO DATA")</f>
        <v>NO DATA</v>
      </c>
      <c r="AJ887" s="75">
        <f>IFERROR(VLOOKUP(K887,'Roll ups'!H:I,2,FALSE),0)</f>
        <v>126094742.97999983</v>
      </c>
      <c r="AK887" s="76">
        <f>IF(Table2[[#This Row],[PRICE TIER LOOKUP]]=0,0,IF(Table2[[#This Row],[PRICE TIER LOOKUP]]&gt;0,SUM(AB887/AJ887)))</f>
        <v>8.9897720809803872E-4</v>
      </c>
      <c r="AL887" s="74" t="e">
        <f>IF(AK887&lt;#REF!,"STRIKE",IF(AK887&gt;=#REF!,"GOOD"))</f>
        <v>#REF!</v>
      </c>
      <c r="AM887" s="75">
        <f>VLOOKUP(H887,'Roll ups'!A:B,2,FALSE)</f>
        <v>325145452.83999985</v>
      </c>
      <c r="AN887" s="77">
        <f t="shared" si="28"/>
        <v>3.4863258584699096E-4</v>
      </c>
      <c r="AO887" s="74" t="str">
        <f>IFERROR(VLOOKUP(Table2[[#This Row],[Product Name]],'Roll ups'!L:P,5,FALSE),"GOOD")</f>
        <v>GOOD</v>
      </c>
      <c r="AP887" s="74">
        <f>Table2[[#This Row],[Retail Dollar Vol Current 12 Mths]]/Table2[[#This Row],[SHELF SALES  LOOKUP]]</f>
        <v>3.7533755718876399E-4</v>
      </c>
      <c r="AQ887" s="69">
        <f t="shared" si="29"/>
        <v>0</v>
      </c>
      <c r="AR88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887" s="69" t="e">
        <f>IF(Table2[[#This Row],[Shelf Dollar Vol Current 12 Mths]]&gt;#REF!,"MEETS $ CRITERIA",IF(Table2[[#This Row],[Shelf Dollar Vol Current 12 Mths]]&lt;#REF!+1,"DOES NOT MEET $ CRITERIA"))</f>
        <v>#REF!</v>
      </c>
      <c r="AT887" s="78"/>
    </row>
    <row r="888" spans="1:46" ht="13.8" x14ac:dyDescent="0.3">
      <c r="A888" s="68" t="s">
        <v>4732</v>
      </c>
      <c r="B888" s="69">
        <v>89139</v>
      </c>
      <c r="C888" s="69">
        <v>386</v>
      </c>
      <c r="D888" s="69" t="s">
        <v>25</v>
      </c>
      <c r="E888" s="70" t="s">
        <v>6313</v>
      </c>
      <c r="F888" s="70"/>
      <c r="G888" s="71" t="s">
        <v>8115</v>
      </c>
      <c r="H888" s="69" t="s">
        <v>6315</v>
      </c>
      <c r="I888" s="68" t="s">
        <v>245</v>
      </c>
      <c r="J888" s="68" t="s">
        <v>245</v>
      </c>
      <c r="K888" s="68" t="s">
        <v>146</v>
      </c>
      <c r="L888" s="68" t="s">
        <v>6320</v>
      </c>
      <c r="M888" s="68" t="s">
        <v>245</v>
      </c>
      <c r="N888" s="68" t="s">
        <v>246</v>
      </c>
      <c r="O888" s="68" t="s">
        <v>8116</v>
      </c>
      <c r="P888" s="72" t="s">
        <v>245</v>
      </c>
      <c r="Q888" s="68" t="s">
        <v>161</v>
      </c>
      <c r="R888" s="68" t="s">
        <v>31</v>
      </c>
      <c r="S888" s="68">
        <v>13</v>
      </c>
      <c r="T888" s="68">
        <v>4.5</v>
      </c>
      <c r="U888" s="68">
        <v>0.65</v>
      </c>
      <c r="V888" s="68">
        <v>38.67</v>
      </c>
      <c r="W888" s="68">
        <v>20</v>
      </c>
      <c r="X888" s="68">
        <v>0.48</v>
      </c>
      <c r="Y888" s="68">
        <v>189.08</v>
      </c>
      <c r="Z888" s="68">
        <v>166.42</v>
      </c>
      <c r="AA888" s="68">
        <v>0.12</v>
      </c>
      <c r="AB888" s="73">
        <v>71536.7</v>
      </c>
      <c r="AC888" s="73">
        <v>61839.54</v>
      </c>
      <c r="AD888" s="73">
        <v>73288.7</v>
      </c>
      <c r="AE888" s="73">
        <v>62071.54</v>
      </c>
      <c r="AF888" s="73"/>
      <c r="AG888" s="73">
        <f>IFERROR(VLOOKUP(J888,'Roll ups'!D:E,2,FALSE),0)</f>
        <v>57863085.470000021</v>
      </c>
      <c r="AH888" s="74">
        <f>IF(Table2[[#This Row],[CATEGORY TTL LOOKUP]]=0,0,IF(Table2[[#This Row],[CATEGORY TTL LOOKUP]]&gt;0,SUM(AB888/AG888)))</f>
        <v>1.2363098064842959E-3</v>
      </c>
      <c r="AI888" s="74" t="str">
        <f>IFERROR(IF(AH888&lt;#REF!,"STRIKE",IF(AH888&gt;=#REF!,"GOOD")),"NO DATA")</f>
        <v>NO DATA</v>
      </c>
      <c r="AJ888" s="75">
        <f>IFERROR(VLOOKUP(K888,'Roll ups'!H:I,2,FALSE),0)</f>
        <v>69119979.479999974</v>
      </c>
      <c r="AK888" s="76">
        <f>IF(Table2[[#This Row],[PRICE TIER LOOKUP]]=0,0,IF(Table2[[#This Row],[PRICE TIER LOOKUP]]&gt;0,SUM(AB888/AJ888)))</f>
        <v>1.0349641382734974E-3</v>
      </c>
      <c r="AL888" s="74" t="e">
        <f>IF(AK888&lt;#REF!,"STRIKE",IF(AK888&gt;=#REF!,"GOOD"))</f>
        <v>#REF!</v>
      </c>
      <c r="AM888" s="75">
        <f>VLOOKUP(H888,'Roll ups'!A:B,2,FALSE)</f>
        <v>325145452.83999985</v>
      </c>
      <c r="AN888" s="77">
        <f t="shared" si="28"/>
        <v>2.20014456223081E-4</v>
      </c>
      <c r="AO888" s="74" t="str">
        <f>IFERROR(VLOOKUP(Table2[[#This Row],[Product Name]],'Roll ups'!L:P,5,FALSE),"GOOD")</f>
        <v>GOOD</v>
      </c>
      <c r="AP888" s="74">
        <f>Table2[[#This Row],[Retail Dollar Vol Current 12 Mths]]/Table2[[#This Row],[SHELF SALES  LOOKUP]]</f>
        <v>2.2540281390945511E-4</v>
      </c>
      <c r="AQ888" s="69">
        <f t="shared" si="29"/>
        <v>0</v>
      </c>
      <c r="AR88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888" s="69" t="e">
        <f>IF(Table2[[#This Row],[Shelf Dollar Vol Current 12 Mths]]&gt;#REF!,"MEETS $ CRITERIA",IF(Table2[[#This Row],[Shelf Dollar Vol Current 12 Mths]]&lt;#REF!+1,"DOES NOT MEET $ CRITERIA"))</f>
        <v>#REF!</v>
      </c>
      <c r="AT888" s="78"/>
    </row>
    <row r="889" spans="1:46" ht="13.8" x14ac:dyDescent="0.3">
      <c r="A889" s="68" t="s">
        <v>4519</v>
      </c>
      <c r="B889" s="69">
        <v>89175</v>
      </c>
      <c r="C889" s="69">
        <v>669</v>
      </c>
      <c r="D889" s="69" t="s">
        <v>25</v>
      </c>
      <c r="E889" s="70" t="s">
        <v>6313</v>
      </c>
      <c r="F889" s="70"/>
      <c r="G889" s="71" t="s">
        <v>8117</v>
      </c>
      <c r="H889" s="69" t="s">
        <v>6315</v>
      </c>
      <c r="I889" s="68" t="s">
        <v>245</v>
      </c>
      <c r="J889" s="68" t="s">
        <v>245</v>
      </c>
      <c r="K889" s="68" t="s">
        <v>146</v>
      </c>
      <c r="L889" s="68" t="s">
        <v>146</v>
      </c>
      <c r="M889" s="68" t="s">
        <v>245</v>
      </c>
      <c r="N889" s="68" t="s">
        <v>246</v>
      </c>
      <c r="O889" s="68" t="s">
        <v>8118</v>
      </c>
      <c r="P889" s="72" t="s">
        <v>245</v>
      </c>
      <c r="Q889" s="68" t="s">
        <v>397</v>
      </c>
      <c r="R889" s="68" t="s">
        <v>31</v>
      </c>
      <c r="S889" s="68">
        <v>165</v>
      </c>
      <c r="T889" s="68">
        <v>75.5</v>
      </c>
      <c r="U889" s="68">
        <v>0.54</v>
      </c>
      <c r="V889" s="68">
        <v>491.08</v>
      </c>
      <c r="W889" s="68">
        <v>335</v>
      </c>
      <c r="X889" s="68">
        <v>0.32</v>
      </c>
      <c r="Y889" s="68">
        <v>1213.75</v>
      </c>
      <c r="Z889" s="68">
        <v>1085.42</v>
      </c>
      <c r="AA889" s="68">
        <v>0.11</v>
      </c>
      <c r="AB889" s="73">
        <v>794413.53</v>
      </c>
      <c r="AC889" s="73">
        <v>642766.80000000005</v>
      </c>
      <c r="AD889" s="73">
        <v>811717.53</v>
      </c>
      <c r="AE889" s="73">
        <v>642766.80000000005</v>
      </c>
      <c r="AF889" s="73"/>
      <c r="AG889" s="73">
        <f>IFERROR(VLOOKUP(J889,'Roll ups'!D:E,2,FALSE),0)</f>
        <v>57863085.470000021</v>
      </c>
      <c r="AH889" s="74">
        <f>IF(Table2[[#This Row],[CATEGORY TTL LOOKUP]]=0,0,IF(Table2[[#This Row],[CATEGORY TTL LOOKUP]]&gt;0,SUM(AB889/AG889)))</f>
        <v>1.372919407161368E-2</v>
      </c>
      <c r="AI889" s="74" t="str">
        <f>IFERROR(IF(AH889&lt;#REF!,"STRIKE",IF(AH889&gt;=#REF!,"GOOD")),"NO DATA")</f>
        <v>NO DATA</v>
      </c>
      <c r="AJ889" s="75">
        <f>IFERROR(VLOOKUP(K889,'Roll ups'!H:I,2,FALSE),0)</f>
        <v>69119979.479999974</v>
      </c>
      <c r="AK889" s="76">
        <f>IF(Table2[[#This Row],[PRICE TIER LOOKUP]]=0,0,IF(Table2[[#This Row],[PRICE TIER LOOKUP]]&gt;0,SUM(AB889/AJ889)))</f>
        <v>1.1493254714143331E-2</v>
      </c>
      <c r="AL889" s="74" t="e">
        <f>IF(AK889&lt;#REF!,"STRIKE",IF(AK889&gt;=#REF!,"GOOD"))</f>
        <v>#REF!</v>
      </c>
      <c r="AM889" s="75">
        <f>VLOOKUP(H889,'Roll ups'!A:B,2,FALSE)</f>
        <v>325145452.83999985</v>
      </c>
      <c r="AN889" s="77">
        <f t="shared" si="28"/>
        <v>2.4432558507620321E-3</v>
      </c>
      <c r="AO889" s="74" t="str">
        <f>IFERROR(VLOOKUP(Table2[[#This Row],[Product Name]],'Roll ups'!L:P,5,FALSE),"GOOD")</f>
        <v>GOOD</v>
      </c>
      <c r="AP889" s="74">
        <f>Table2[[#This Row],[Retail Dollar Vol Current 12 Mths]]/Table2[[#This Row],[SHELF SALES  LOOKUP]]</f>
        <v>2.4964751095548502E-3</v>
      </c>
      <c r="AQ889" s="69">
        <f t="shared" si="29"/>
        <v>0</v>
      </c>
      <c r="AR88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889" s="69" t="e">
        <f>IF(Table2[[#This Row],[Shelf Dollar Vol Current 12 Mths]]&gt;#REF!,"MEETS $ CRITERIA",IF(Table2[[#This Row],[Shelf Dollar Vol Current 12 Mths]]&lt;#REF!+1,"DOES NOT MEET $ CRITERIA"))</f>
        <v>#REF!</v>
      </c>
      <c r="AT889" s="78"/>
    </row>
    <row r="890" spans="1:46" ht="13.8" x14ac:dyDescent="0.3">
      <c r="A890" s="68" t="s">
        <v>4708</v>
      </c>
      <c r="B890" s="69">
        <v>89177</v>
      </c>
      <c r="C890" s="69">
        <v>789</v>
      </c>
      <c r="D890" s="69" t="s">
        <v>25</v>
      </c>
      <c r="E890" s="70" t="s">
        <v>6313</v>
      </c>
      <c r="F890" s="70"/>
      <c r="G890" s="71" t="s">
        <v>8119</v>
      </c>
      <c r="H890" s="69" t="s">
        <v>6315</v>
      </c>
      <c r="I890" s="68" t="s">
        <v>245</v>
      </c>
      <c r="J890" s="68" t="s">
        <v>245</v>
      </c>
      <c r="K890" s="68" t="s">
        <v>146</v>
      </c>
      <c r="L890" s="68" t="s">
        <v>146</v>
      </c>
      <c r="M890" s="68" t="s">
        <v>245</v>
      </c>
      <c r="N890" s="68" t="s">
        <v>246</v>
      </c>
      <c r="O890" s="68" t="s">
        <v>8120</v>
      </c>
      <c r="P890" s="72" t="s">
        <v>245</v>
      </c>
      <c r="Q890" s="68" t="s">
        <v>397</v>
      </c>
      <c r="R890" s="68" t="s">
        <v>31</v>
      </c>
      <c r="S890" s="68">
        <v>309</v>
      </c>
      <c r="T890" s="68">
        <v>311.67</v>
      </c>
      <c r="U890" s="68">
        <v>-0.01</v>
      </c>
      <c r="V890" s="68">
        <v>715.92</v>
      </c>
      <c r="W890" s="68">
        <v>638.08000000000004</v>
      </c>
      <c r="X890" s="68">
        <v>0.11</v>
      </c>
      <c r="Y890" s="68">
        <v>2492.17</v>
      </c>
      <c r="Z890" s="68">
        <v>2374.5</v>
      </c>
      <c r="AA890" s="68">
        <v>0.05</v>
      </c>
      <c r="AB890" s="73">
        <v>1210991.1399999999</v>
      </c>
      <c r="AC890" s="73">
        <v>1176404.6499999999</v>
      </c>
      <c r="AD890" s="73">
        <v>1250618.1399999999</v>
      </c>
      <c r="AE890" s="73">
        <v>1190651.6499999999</v>
      </c>
      <c r="AF890" s="73"/>
      <c r="AG890" s="73">
        <f>IFERROR(VLOOKUP(J890,'Roll ups'!D:E,2,FALSE),0)</f>
        <v>57863085.470000021</v>
      </c>
      <c r="AH890" s="74">
        <f>IF(Table2[[#This Row],[CATEGORY TTL LOOKUP]]=0,0,IF(Table2[[#This Row],[CATEGORY TTL LOOKUP]]&gt;0,SUM(AB890/AG890)))</f>
        <v>2.0928561450941918E-2</v>
      </c>
      <c r="AI890" s="74" t="str">
        <f>IFERROR(IF(AH890&lt;#REF!,"STRIKE",IF(AH890&gt;=#REF!,"GOOD")),"NO DATA")</f>
        <v>NO DATA</v>
      </c>
      <c r="AJ890" s="75">
        <f>IFERROR(VLOOKUP(K890,'Roll ups'!H:I,2,FALSE),0)</f>
        <v>69119979.479999974</v>
      </c>
      <c r="AK890" s="76">
        <f>IF(Table2[[#This Row],[PRICE TIER LOOKUP]]=0,0,IF(Table2[[#This Row],[PRICE TIER LOOKUP]]&gt;0,SUM(AB890/AJ890)))</f>
        <v>1.7520131648048349E-2</v>
      </c>
      <c r="AL890" s="74" t="e">
        <f>IF(AK890&lt;#REF!,"STRIKE",IF(AK890&gt;=#REF!,"GOOD"))</f>
        <v>#REF!</v>
      </c>
      <c r="AM890" s="75">
        <f>VLOOKUP(H890,'Roll ups'!A:B,2,FALSE)</f>
        <v>325145452.83999985</v>
      </c>
      <c r="AN890" s="77">
        <f t="shared" si="28"/>
        <v>3.7244597130992757E-3</v>
      </c>
      <c r="AO890" s="74" t="str">
        <f>IFERROR(VLOOKUP(Table2[[#This Row],[Product Name]],'Roll ups'!L:P,5,FALSE),"GOOD")</f>
        <v>GOOD</v>
      </c>
      <c r="AP890" s="74">
        <f>Table2[[#This Row],[Retail Dollar Vol Current 12 Mths]]/Table2[[#This Row],[SHELF SALES  LOOKUP]]</f>
        <v>3.8463343991939937E-3</v>
      </c>
      <c r="AQ890" s="69">
        <f t="shared" si="29"/>
        <v>0</v>
      </c>
      <c r="AR89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890" s="69" t="e">
        <f>IF(Table2[[#This Row],[Shelf Dollar Vol Current 12 Mths]]&gt;#REF!,"MEETS $ CRITERIA",IF(Table2[[#This Row],[Shelf Dollar Vol Current 12 Mths]]&lt;#REF!+1,"DOES NOT MEET $ CRITERIA"))</f>
        <v>#REF!</v>
      </c>
      <c r="AT890" s="78"/>
    </row>
    <row r="891" spans="1:46" ht="13.8" x14ac:dyDescent="0.3">
      <c r="A891" s="68" t="s">
        <v>4807</v>
      </c>
      <c r="B891" s="69">
        <v>89182</v>
      </c>
      <c r="C891" s="69">
        <v>341</v>
      </c>
      <c r="D891" s="69" t="s">
        <v>25</v>
      </c>
      <c r="E891" s="70" t="s">
        <v>6313</v>
      </c>
      <c r="F891" s="70"/>
      <c r="G891" s="71" t="s">
        <v>8121</v>
      </c>
      <c r="H891" s="69" t="s">
        <v>6315</v>
      </c>
      <c r="I891" s="68" t="s">
        <v>245</v>
      </c>
      <c r="J891" s="68" t="s">
        <v>245</v>
      </c>
      <c r="K891" s="68" t="s">
        <v>146</v>
      </c>
      <c r="L891" s="68" t="s">
        <v>132</v>
      </c>
      <c r="M891" s="68" t="s">
        <v>245</v>
      </c>
      <c r="N891" s="68" t="s">
        <v>246</v>
      </c>
      <c r="O891" s="68" t="s">
        <v>8122</v>
      </c>
      <c r="P891" s="72" t="s">
        <v>245</v>
      </c>
      <c r="Q891" s="68" t="s">
        <v>64</v>
      </c>
      <c r="R891" s="68" t="s">
        <v>60</v>
      </c>
      <c r="S891" s="68">
        <v>25</v>
      </c>
      <c r="T891" s="68">
        <v>23.67</v>
      </c>
      <c r="U891" s="68">
        <v>0.03</v>
      </c>
      <c r="V891" s="68">
        <v>119.08</v>
      </c>
      <c r="W891" s="68">
        <v>79.67</v>
      </c>
      <c r="X891" s="68">
        <v>0.33</v>
      </c>
      <c r="Y891" s="68">
        <v>440.58</v>
      </c>
      <c r="Z891" s="68">
        <v>360.92</v>
      </c>
      <c r="AA891" s="68">
        <v>0.18</v>
      </c>
      <c r="AB891" s="73">
        <v>119189.45</v>
      </c>
      <c r="AC891" s="73">
        <v>94645.95</v>
      </c>
      <c r="AD891" s="73">
        <v>125650.15</v>
      </c>
      <c r="AE891" s="73">
        <v>98613.15</v>
      </c>
      <c r="AF891" s="73"/>
      <c r="AG891" s="73">
        <f>IFERROR(VLOOKUP(J891,'Roll ups'!D:E,2,FALSE),0)</f>
        <v>57863085.470000021</v>
      </c>
      <c r="AH891" s="74">
        <f>IF(Table2[[#This Row],[CATEGORY TTL LOOKUP]]=0,0,IF(Table2[[#This Row],[CATEGORY TTL LOOKUP]]&gt;0,SUM(AB891/AG891)))</f>
        <v>2.059852996636267E-3</v>
      </c>
      <c r="AI891" s="74" t="str">
        <f>IFERROR(IF(AH891&lt;#REF!,"STRIKE",IF(AH891&gt;=#REF!,"GOOD")),"NO DATA")</f>
        <v>NO DATA</v>
      </c>
      <c r="AJ891" s="75">
        <f>IFERROR(VLOOKUP(K891,'Roll ups'!H:I,2,FALSE),0)</f>
        <v>69119979.479999974</v>
      </c>
      <c r="AK891" s="76">
        <f>IF(Table2[[#This Row],[PRICE TIER LOOKUP]]=0,0,IF(Table2[[#This Row],[PRICE TIER LOOKUP]]&gt;0,SUM(AB891/AJ891)))</f>
        <v>1.7243849158619577E-3</v>
      </c>
      <c r="AL891" s="74" t="e">
        <f>IF(AK891&lt;#REF!,"STRIKE",IF(AK891&gt;=#REF!,"GOOD"))</f>
        <v>#REF!</v>
      </c>
      <c r="AM891" s="75">
        <f>VLOOKUP(H891,'Roll ups'!A:B,2,FALSE)</f>
        <v>325145452.83999985</v>
      </c>
      <c r="AN891" s="77">
        <f t="shared" si="28"/>
        <v>3.6657271064052582E-4</v>
      </c>
      <c r="AO891" s="74" t="str">
        <f>IFERROR(VLOOKUP(Table2[[#This Row],[Product Name]],'Roll ups'!L:P,5,FALSE),"GOOD")</f>
        <v>GOOD</v>
      </c>
      <c r="AP891" s="74">
        <f>Table2[[#This Row],[Retail Dollar Vol Current 12 Mths]]/Table2[[#This Row],[SHELF SALES  LOOKUP]]</f>
        <v>3.864428947183552E-4</v>
      </c>
      <c r="AQ891" s="69">
        <f t="shared" si="29"/>
        <v>0</v>
      </c>
      <c r="AR89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891" s="69" t="e">
        <f>IF(Table2[[#This Row],[Shelf Dollar Vol Current 12 Mths]]&gt;#REF!,"MEETS $ CRITERIA",IF(Table2[[#This Row],[Shelf Dollar Vol Current 12 Mths]]&lt;#REF!+1,"DOES NOT MEET $ CRITERIA"))</f>
        <v>#REF!</v>
      </c>
      <c r="AT891" s="78"/>
    </row>
    <row r="892" spans="1:46" ht="13.8" x14ac:dyDescent="0.3">
      <c r="A892" s="68" t="s">
        <v>1668</v>
      </c>
      <c r="B892" s="69">
        <v>89191</v>
      </c>
      <c r="C892" s="69">
        <v>722</v>
      </c>
      <c r="D892" s="69" t="s">
        <v>25</v>
      </c>
      <c r="E892" s="70" t="s">
        <v>6313</v>
      </c>
      <c r="F892" s="70"/>
      <c r="G892" s="71" t="s">
        <v>8123</v>
      </c>
      <c r="H892" s="69" t="s">
        <v>6315</v>
      </c>
      <c r="I892" s="68" t="s">
        <v>245</v>
      </c>
      <c r="J892" s="68" t="s">
        <v>245</v>
      </c>
      <c r="K892" s="68" t="s">
        <v>89</v>
      </c>
      <c r="L892" s="68" t="s">
        <v>89</v>
      </c>
      <c r="M892" s="68" t="s">
        <v>245</v>
      </c>
      <c r="N892" s="68" t="s">
        <v>529</v>
      </c>
      <c r="O892" s="68" t="s">
        <v>8124</v>
      </c>
      <c r="P892" s="72" t="s">
        <v>245</v>
      </c>
      <c r="Q892" s="68" t="s">
        <v>128</v>
      </c>
      <c r="R892" s="68" t="s">
        <v>60</v>
      </c>
      <c r="S892" s="68">
        <v>60</v>
      </c>
      <c r="T892" s="68">
        <v>27.34</v>
      </c>
      <c r="U892" s="68">
        <v>0.54</v>
      </c>
      <c r="V892" s="68">
        <v>195.39</v>
      </c>
      <c r="W892" s="68">
        <v>130.69999999999999</v>
      </c>
      <c r="X892" s="68">
        <v>0.33</v>
      </c>
      <c r="Y892" s="68">
        <v>748.19</v>
      </c>
      <c r="Z892" s="68">
        <v>680.78</v>
      </c>
      <c r="AA892" s="68">
        <v>0.09</v>
      </c>
      <c r="AB892" s="73">
        <v>200180.09</v>
      </c>
      <c r="AC892" s="73">
        <v>185105.96</v>
      </c>
      <c r="AD892" s="73">
        <v>200180.09</v>
      </c>
      <c r="AE892" s="73">
        <v>185105.96</v>
      </c>
      <c r="AF892" s="73"/>
      <c r="AG892" s="73">
        <f>IFERROR(VLOOKUP(J892,'Roll ups'!D:E,2,FALSE),0)</f>
        <v>57863085.470000021</v>
      </c>
      <c r="AH892" s="74">
        <f>IF(Table2[[#This Row],[CATEGORY TTL LOOKUP]]=0,0,IF(Table2[[#This Row],[CATEGORY TTL LOOKUP]]&gt;0,SUM(AB892/AG892)))</f>
        <v>3.459547453683339E-3</v>
      </c>
      <c r="AI892" s="74" t="str">
        <f>IFERROR(IF(AH892&lt;#REF!,"STRIKE",IF(AH892&gt;=#REF!,"GOOD")),"NO DATA")</f>
        <v>NO DATA</v>
      </c>
      <c r="AJ892" s="75">
        <f>IFERROR(VLOOKUP(K892,'Roll ups'!H:I,2,FALSE),0)</f>
        <v>75793138.070000067</v>
      </c>
      <c r="AK892" s="76">
        <f>IF(Table2[[#This Row],[PRICE TIER LOOKUP]]=0,0,IF(Table2[[#This Row],[PRICE TIER LOOKUP]]&gt;0,SUM(AB892/AJ892)))</f>
        <v>2.6411373786254925E-3</v>
      </c>
      <c r="AL892" s="74" t="e">
        <f>IF(AK892&lt;#REF!,"STRIKE",IF(AK892&gt;=#REF!,"GOOD"))</f>
        <v>#REF!</v>
      </c>
      <c r="AM892" s="75">
        <f>VLOOKUP(H892,'Roll ups'!A:B,2,FALSE)</f>
        <v>325145452.83999985</v>
      </c>
      <c r="AN892" s="77">
        <f t="shared" si="28"/>
        <v>6.1566320012018194E-4</v>
      </c>
      <c r="AO892" s="74" t="str">
        <f>IFERROR(VLOOKUP(Table2[[#This Row],[Product Name]],'Roll ups'!L:P,5,FALSE),"GOOD")</f>
        <v>GOOD</v>
      </c>
      <c r="AP892" s="74">
        <f>Table2[[#This Row],[Retail Dollar Vol Current 12 Mths]]/Table2[[#This Row],[SHELF SALES  LOOKUP]]</f>
        <v>6.1566320012018194E-4</v>
      </c>
      <c r="AQ892" s="69">
        <f t="shared" si="29"/>
        <v>0</v>
      </c>
      <c r="AR89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892" s="69" t="e">
        <f>IF(Table2[[#This Row],[Shelf Dollar Vol Current 12 Mths]]&gt;#REF!,"MEETS $ CRITERIA",IF(Table2[[#This Row],[Shelf Dollar Vol Current 12 Mths]]&lt;#REF!+1,"DOES NOT MEET $ CRITERIA"))</f>
        <v>#REF!</v>
      </c>
      <c r="AT892" s="78"/>
    </row>
    <row r="893" spans="1:46" ht="13.8" x14ac:dyDescent="0.3">
      <c r="A893" s="68" t="s">
        <v>1454</v>
      </c>
      <c r="B893" s="69">
        <v>89193</v>
      </c>
      <c r="C893" s="69">
        <v>705</v>
      </c>
      <c r="D893" s="69" t="s">
        <v>25</v>
      </c>
      <c r="E893" s="70" t="s">
        <v>6313</v>
      </c>
      <c r="F893" s="70"/>
      <c r="G893" s="71" t="s">
        <v>8125</v>
      </c>
      <c r="H893" s="69" t="s">
        <v>6315</v>
      </c>
      <c r="I893" s="68" t="s">
        <v>245</v>
      </c>
      <c r="J893" s="68" t="s">
        <v>245</v>
      </c>
      <c r="K893" s="68" t="s">
        <v>89</v>
      </c>
      <c r="L893" s="68" t="s">
        <v>89</v>
      </c>
      <c r="M893" s="68" t="s">
        <v>245</v>
      </c>
      <c r="N893" s="68" t="s">
        <v>529</v>
      </c>
      <c r="O893" s="68" t="s">
        <v>8126</v>
      </c>
      <c r="P893" s="72" t="s">
        <v>245</v>
      </c>
      <c r="Q893" s="68" t="s">
        <v>128</v>
      </c>
      <c r="R893" s="68" t="s">
        <v>60</v>
      </c>
      <c r="S893" s="68">
        <v>338</v>
      </c>
      <c r="T893" s="68">
        <v>307.20999999999998</v>
      </c>
      <c r="U893" s="68">
        <v>0.09</v>
      </c>
      <c r="V893" s="68">
        <v>622.52</v>
      </c>
      <c r="W893" s="68">
        <v>619.75</v>
      </c>
      <c r="X893" s="68">
        <v>0</v>
      </c>
      <c r="Y893" s="68">
        <v>2372.0100000000002</v>
      </c>
      <c r="Z893" s="68">
        <v>1872.07</v>
      </c>
      <c r="AA893" s="68">
        <v>0.21</v>
      </c>
      <c r="AB893" s="73">
        <v>542465.97</v>
      </c>
      <c r="AC893" s="73">
        <v>437621.43</v>
      </c>
      <c r="AD893" s="73">
        <v>563320.53</v>
      </c>
      <c r="AE893" s="73">
        <v>450132.15</v>
      </c>
      <c r="AF893" s="73"/>
      <c r="AG893" s="73">
        <f>IFERROR(VLOOKUP(J893,'Roll ups'!D:E,2,FALSE),0)</f>
        <v>57863085.470000021</v>
      </c>
      <c r="AH893" s="74">
        <f>IF(Table2[[#This Row],[CATEGORY TTL LOOKUP]]=0,0,IF(Table2[[#This Row],[CATEGORY TTL LOOKUP]]&gt;0,SUM(AB893/AG893)))</f>
        <v>9.3749921144673405E-3</v>
      </c>
      <c r="AI893" s="74" t="str">
        <f>IFERROR(IF(AH893&lt;#REF!,"STRIKE",IF(AH893&gt;=#REF!,"GOOD")),"NO DATA")</f>
        <v>NO DATA</v>
      </c>
      <c r="AJ893" s="75">
        <f>IFERROR(VLOOKUP(K893,'Roll ups'!H:I,2,FALSE),0)</f>
        <v>75793138.070000067</v>
      </c>
      <c r="AK893" s="76">
        <f>IF(Table2[[#This Row],[PRICE TIER LOOKUP]]=0,0,IF(Table2[[#This Row],[PRICE TIER LOOKUP]]&gt;0,SUM(AB893/AJ893)))</f>
        <v>7.1571910573091212E-3</v>
      </c>
      <c r="AL893" s="74" t="e">
        <f>IF(AK893&lt;#REF!,"STRIKE",IF(AK893&gt;=#REF!,"GOOD"))</f>
        <v>#REF!</v>
      </c>
      <c r="AM893" s="75">
        <f>VLOOKUP(H893,'Roll ups'!A:B,2,FALSE)</f>
        <v>325145452.83999985</v>
      </c>
      <c r="AN893" s="77">
        <f t="shared" si="28"/>
        <v>1.6683793830170551E-3</v>
      </c>
      <c r="AO893" s="74" t="str">
        <f>IFERROR(VLOOKUP(Table2[[#This Row],[Product Name]],'Roll ups'!L:P,5,FALSE),"GOOD")</f>
        <v>GOOD</v>
      </c>
      <c r="AP893" s="74">
        <f>Table2[[#This Row],[Retail Dollar Vol Current 12 Mths]]/Table2[[#This Row],[SHELF SALES  LOOKUP]]</f>
        <v>1.732518554633465E-3</v>
      </c>
      <c r="AQ893" s="69">
        <f t="shared" si="29"/>
        <v>0</v>
      </c>
      <c r="AR89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893" s="69" t="e">
        <f>IF(Table2[[#This Row],[Shelf Dollar Vol Current 12 Mths]]&gt;#REF!,"MEETS $ CRITERIA",IF(Table2[[#This Row],[Shelf Dollar Vol Current 12 Mths]]&lt;#REF!+1,"DOES NOT MEET $ CRITERIA"))</f>
        <v>#REF!</v>
      </c>
      <c r="AT893" s="78"/>
    </row>
    <row r="894" spans="1:46" ht="13.8" x14ac:dyDescent="0.3">
      <c r="A894" s="68" t="s">
        <v>1301</v>
      </c>
      <c r="B894" s="69">
        <v>89194</v>
      </c>
      <c r="C894" s="69">
        <v>932</v>
      </c>
      <c r="D894" s="69" t="s">
        <v>25</v>
      </c>
      <c r="E894" s="70" t="s">
        <v>6313</v>
      </c>
      <c r="F894" s="70"/>
      <c r="G894" s="71" t="s">
        <v>8127</v>
      </c>
      <c r="H894" s="69" t="s">
        <v>6315</v>
      </c>
      <c r="I894" s="68" t="s">
        <v>245</v>
      </c>
      <c r="J894" s="68" t="s">
        <v>245</v>
      </c>
      <c r="K894" s="68" t="s">
        <v>89</v>
      </c>
      <c r="L894" s="68" t="s">
        <v>89</v>
      </c>
      <c r="M894" s="68" t="s">
        <v>245</v>
      </c>
      <c r="N894" s="68" t="s">
        <v>529</v>
      </c>
      <c r="O894" s="68" t="s">
        <v>8128</v>
      </c>
      <c r="P894" s="72" t="s">
        <v>245</v>
      </c>
      <c r="Q894" s="68" t="s">
        <v>128</v>
      </c>
      <c r="R894" s="68" t="s">
        <v>60</v>
      </c>
      <c r="S894" s="68">
        <v>383</v>
      </c>
      <c r="T894" s="68">
        <v>470</v>
      </c>
      <c r="U894" s="68">
        <v>-0.23</v>
      </c>
      <c r="V894" s="68">
        <v>1132.04</v>
      </c>
      <c r="W894" s="68">
        <v>1160.96</v>
      </c>
      <c r="X894" s="68">
        <v>-0.03</v>
      </c>
      <c r="Y894" s="68">
        <v>4870.5</v>
      </c>
      <c r="Z894" s="68">
        <v>4504.38</v>
      </c>
      <c r="AA894" s="68">
        <v>0.08</v>
      </c>
      <c r="AB894" s="73">
        <v>1039144.42</v>
      </c>
      <c r="AC894" s="73">
        <v>971636.34</v>
      </c>
      <c r="AD894" s="73">
        <v>1071523.3600000001</v>
      </c>
      <c r="AE894" s="73">
        <v>1001543.7</v>
      </c>
      <c r="AF894" s="73"/>
      <c r="AG894" s="73">
        <f>IFERROR(VLOOKUP(J894,'Roll ups'!D:E,2,FALSE),0)</f>
        <v>57863085.470000021</v>
      </c>
      <c r="AH894" s="74">
        <f>IF(Table2[[#This Row],[CATEGORY TTL LOOKUP]]=0,0,IF(Table2[[#This Row],[CATEGORY TTL LOOKUP]]&gt;0,SUM(AB894/AG894)))</f>
        <v>1.7958676271052982E-2</v>
      </c>
      <c r="AI894" s="74" t="str">
        <f>IFERROR(IF(AH894&lt;#REF!,"STRIKE",IF(AH894&gt;=#REF!,"GOOD")),"NO DATA")</f>
        <v>NO DATA</v>
      </c>
      <c r="AJ894" s="75">
        <f>IFERROR(VLOOKUP(K894,'Roll ups'!H:I,2,FALSE),0)</f>
        <v>75793138.070000067</v>
      </c>
      <c r="AK894" s="76">
        <f>IF(Table2[[#This Row],[PRICE TIER LOOKUP]]=0,0,IF(Table2[[#This Row],[PRICE TIER LOOKUP]]&gt;0,SUM(AB894/AJ894)))</f>
        <v>1.3710270434248021E-2</v>
      </c>
      <c r="AL894" s="74" t="e">
        <f>IF(AK894&lt;#REF!,"STRIKE",IF(AK894&gt;=#REF!,"GOOD"))</f>
        <v>#REF!</v>
      </c>
      <c r="AM894" s="75">
        <f>VLOOKUP(H894,'Roll ups'!A:B,2,FALSE)</f>
        <v>325145452.83999985</v>
      </c>
      <c r="AN894" s="77">
        <f t="shared" si="28"/>
        <v>3.1959371134473481E-3</v>
      </c>
      <c r="AO894" s="74" t="str">
        <f>IFERROR(VLOOKUP(Table2[[#This Row],[Product Name]],'Roll ups'!L:P,5,FALSE),"GOOD")</f>
        <v>GOOD</v>
      </c>
      <c r="AP894" s="74">
        <f>Table2[[#This Row],[Retail Dollar Vol Current 12 Mths]]/Table2[[#This Row],[SHELF SALES  LOOKUP]]</f>
        <v>3.2955200530738584E-3</v>
      </c>
      <c r="AQ894" s="69">
        <f t="shared" si="29"/>
        <v>0</v>
      </c>
      <c r="AR89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894" s="69" t="e">
        <f>IF(Table2[[#This Row],[Shelf Dollar Vol Current 12 Mths]]&gt;#REF!,"MEETS $ CRITERIA",IF(Table2[[#This Row],[Shelf Dollar Vol Current 12 Mths]]&lt;#REF!+1,"DOES NOT MEET $ CRITERIA"))</f>
        <v>#REF!</v>
      </c>
      <c r="AT894" s="78"/>
    </row>
    <row r="895" spans="1:46" ht="13.8" x14ac:dyDescent="0.3">
      <c r="A895" s="68" t="s">
        <v>1292</v>
      </c>
      <c r="B895" s="69">
        <v>89196</v>
      </c>
      <c r="C895" s="69">
        <v>1218</v>
      </c>
      <c r="D895" s="69" t="s">
        <v>25</v>
      </c>
      <c r="E895" s="70" t="s">
        <v>6313</v>
      </c>
      <c r="F895" s="70"/>
      <c r="G895" s="71" t="s">
        <v>8129</v>
      </c>
      <c r="H895" s="69" t="s">
        <v>6315</v>
      </c>
      <c r="I895" s="68" t="s">
        <v>245</v>
      </c>
      <c r="J895" s="68" t="s">
        <v>245</v>
      </c>
      <c r="K895" s="68" t="s">
        <v>89</v>
      </c>
      <c r="L895" s="68" t="s">
        <v>89</v>
      </c>
      <c r="M895" s="68" t="s">
        <v>245</v>
      </c>
      <c r="N895" s="68" t="s">
        <v>529</v>
      </c>
      <c r="O895" s="68" t="s">
        <v>8130</v>
      </c>
      <c r="P895" s="72" t="s">
        <v>245</v>
      </c>
      <c r="Q895" s="68" t="s">
        <v>128</v>
      </c>
      <c r="R895" s="68" t="s">
        <v>60</v>
      </c>
      <c r="S895" s="68">
        <v>339</v>
      </c>
      <c r="T895" s="68">
        <v>339</v>
      </c>
      <c r="U895" s="68">
        <v>0</v>
      </c>
      <c r="V895" s="68">
        <v>995.33</v>
      </c>
      <c r="W895" s="68">
        <v>1423.92</v>
      </c>
      <c r="X895" s="68">
        <v>-0.43</v>
      </c>
      <c r="Y895" s="68">
        <v>5199.58</v>
      </c>
      <c r="Z895" s="68">
        <v>5692.67</v>
      </c>
      <c r="AA895" s="68">
        <v>-0.09</v>
      </c>
      <c r="AB895" s="73">
        <v>1087981.78</v>
      </c>
      <c r="AC895" s="73">
        <v>1195806.32</v>
      </c>
      <c r="AD895" s="73">
        <v>1138795.6200000001</v>
      </c>
      <c r="AE895" s="73">
        <v>1261557.92</v>
      </c>
      <c r="AF895" s="73"/>
      <c r="AG895" s="73">
        <f>IFERROR(VLOOKUP(J895,'Roll ups'!D:E,2,FALSE),0)</f>
        <v>57863085.470000021</v>
      </c>
      <c r="AH895" s="74">
        <f>IF(Table2[[#This Row],[CATEGORY TTL LOOKUP]]=0,0,IF(Table2[[#This Row],[CATEGORY TTL LOOKUP]]&gt;0,SUM(AB895/AG895)))</f>
        <v>1.8802692099163645E-2</v>
      </c>
      <c r="AI895" s="74" t="str">
        <f>IFERROR(IF(AH895&lt;#REF!,"STRIKE",IF(AH895&gt;=#REF!,"GOOD")),"NO DATA")</f>
        <v>NO DATA</v>
      </c>
      <c r="AJ895" s="75">
        <f>IFERROR(VLOOKUP(K895,'Roll ups'!H:I,2,FALSE),0)</f>
        <v>75793138.070000067</v>
      </c>
      <c r="AK895" s="76">
        <f>IF(Table2[[#This Row],[PRICE TIER LOOKUP]]=0,0,IF(Table2[[#This Row],[PRICE TIER LOOKUP]]&gt;0,SUM(AB895/AJ895)))</f>
        <v>1.4354621113525813E-2</v>
      </c>
      <c r="AL895" s="74" t="e">
        <f>IF(AK895&lt;#REF!,"STRIKE",IF(AK895&gt;=#REF!,"GOOD"))</f>
        <v>#REF!</v>
      </c>
      <c r="AM895" s="75">
        <f>VLOOKUP(H895,'Roll ups'!A:B,2,FALSE)</f>
        <v>325145452.83999985</v>
      </c>
      <c r="AN895" s="77">
        <f t="shared" si="28"/>
        <v>3.3461386911518109E-3</v>
      </c>
      <c r="AO895" s="74" t="str">
        <f>IFERROR(VLOOKUP(Table2[[#This Row],[Product Name]],'Roll ups'!L:P,5,FALSE),"GOOD")</f>
        <v>GOOD</v>
      </c>
      <c r="AP895" s="74">
        <f>Table2[[#This Row],[Retail Dollar Vol Current 12 Mths]]/Table2[[#This Row],[SHELF SALES  LOOKUP]]</f>
        <v>3.502419025248948E-3</v>
      </c>
      <c r="AQ895" s="69">
        <f t="shared" si="29"/>
        <v>0</v>
      </c>
      <c r="AR89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895" s="69" t="e">
        <f>IF(Table2[[#This Row],[Shelf Dollar Vol Current 12 Mths]]&gt;#REF!,"MEETS $ CRITERIA",IF(Table2[[#This Row],[Shelf Dollar Vol Current 12 Mths]]&lt;#REF!+1,"DOES NOT MEET $ CRITERIA"))</f>
        <v>#REF!</v>
      </c>
      <c r="AT895" s="78"/>
    </row>
    <row r="896" spans="1:46" ht="13.8" x14ac:dyDescent="0.3">
      <c r="A896" s="68" t="s">
        <v>1280</v>
      </c>
      <c r="B896" s="69">
        <v>89197</v>
      </c>
      <c r="C896" s="69">
        <v>1020</v>
      </c>
      <c r="D896" s="69" t="s">
        <v>25</v>
      </c>
      <c r="E896" s="70" t="s">
        <v>6313</v>
      </c>
      <c r="F896" s="70"/>
      <c r="G896" s="71" t="s">
        <v>8131</v>
      </c>
      <c r="H896" s="69" t="s">
        <v>6315</v>
      </c>
      <c r="I896" s="68" t="s">
        <v>245</v>
      </c>
      <c r="J896" s="68" t="s">
        <v>245</v>
      </c>
      <c r="K896" s="68" t="s">
        <v>89</v>
      </c>
      <c r="L896" s="68" t="s">
        <v>89</v>
      </c>
      <c r="M896" s="68" t="s">
        <v>245</v>
      </c>
      <c r="N896" s="68" t="s">
        <v>529</v>
      </c>
      <c r="O896" s="68" t="s">
        <v>8132</v>
      </c>
      <c r="P896" s="72" t="s">
        <v>245</v>
      </c>
      <c r="Q896" s="68" t="s">
        <v>128</v>
      </c>
      <c r="R896" s="68" t="s">
        <v>60</v>
      </c>
      <c r="S896" s="68">
        <v>306</v>
      </c>
      <c r="T896" s="68">
        <v>418.64</v>
      </c>
      <c r="U896" s="68">
        <v>-0.37</v>
      </c>
      <c r="V896" s="68">
        <v>1127.92</v>
      </c>
      <c r="W896" s="68">
        <v>1193.5899999999999</v>
      </c>
      <c r="X896" s="68">
        <v>-0.06</v>
      </c>
      <c r="Y896" s="68">
        <v>4137.25</v>
      </c>
      <c r="Z896" s="68">
        <v>4442.8</v>
      </c>
      <c r="AA896" s="68">
        <v>-7.0000000000000007E-2</v>
      </c>
      <c r="AB896" s="73">
        <v>815895.98</v>
      </c>
      <c r="AC896" s="73">
        <v>889893.64</v>
      </c>
      <c r="AD896" s="73">
        <v>815895.98</v>
      </c>
      <c r="AE896" s="73">
        <v>889893.64</v>
      </c>
      <c r="AF896" s="73"/>
      <c r="AG896" s="73">
        <f>IFERROR(VLOOKUP(J896,'Roll ups'!D:E,2,FALSE),0)</f>
        <v>57863085.470000021</v>
      </c>
      <c r="AH896" s="74">
        <f>IF(Table2[[#This Row],[CATEGORY TTL LOOKUP]]=0,0,IF(Table2[[#This Row],[CATEGORY TTL LOOKUP]]&gt;0,SUM(AB896/AG896)))</f>
        <v>1.4100457543402407E-2</v>
      </c>
      <c r="AI896" s="74" t="str">
        <f>IFERROR(IF(AH896&lt;#REF!,"STRIKE",IF(AH896&gt;=#REF!,"GOOD")),"NO DATA")</f>
        <v>NO DATA</v>
      </c>
      <c r="AJ896" s="75">
        <f>IFERROR(VLOOKUP(K896,'Roll ups'!H:I,2,FALSE),0)</f>
        <v>75793138.070000067</v>
      </c>
      <c r="AK896" s="76">
        <f>IF(Table2[[#This Row],[PRICE TIER LOOKUP]]=0,0,IF(Table2[[#This Row],[PRICE TIER LOOKUP]]&gt;0,SUM(AB896/AJ896)))</f>
        <v>1.0764773708755337E-2</v>
      </c>
      <c r="AL896" s="74" t="e">
        <f>IF(AK896&lt;#REF!,"STRIKE",IF(AK896&gt;=#REF!,"GOOD"))</f>
        <v>#REF!</v>
      </c>
      <c r="AM896" s="75">
        <f>VLOOKUP(H896,'Roll ups'!A:B,2,FALSE)</f>
        <v>325145452.83999985</v>
      </c>
      <c r="AN896" s="77">
        <f t="shared" si="28"/>
        <v>2.5093261273485888E-3</v>
      </c>
      <c r="AO896" s="74" t="str">
        <f>IFERROR(VLOOKUP(Table2[[#This Row],[Product Name]],'Roll ups'!L:P,5,FALSE),"GOOD")</f>
        <v>GOOD</v>
      </c>
      <c r="AP896" s="74">
        <f>Table2[[#This Row],[Retail Dollar Vol Current 12 Mths]]/Table2[[#This Row],[SHELF SALES  LOOKUP]]</f>
        <v>2.5093261273485888E-3</v>
      </c>
      <c r="AQ896" s="69">
        <f t="shared" si="29"/>
        <v>0</v>
      </c>
      <c r="AR89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896" s="69" t="e">
        <f>IF(Table2[[#This Row],[Shelf Dollar Vol Current 12 Mths]]&gt;#REF!,"MEETS $ CRITERIA",IF(Table2[[#This Row],[Shelf Dollar Vol Current 12 Mths]]&lt;#REF!+1,"DOES NOT MEET $ CRITERIA"))</f>
        <v>#REF!</v>
      </c>
      <c r="AT896" s="78"/>
    </row>
    <row r="897" spans="1:46" ht="13.8" x14ac:dyDescent="0.3">
      <c r="A897" s="68" t="s">
        <v>1304</v>
      </c>
      <c r="B897" s="69">
        <v>89198</v>
      </c>
      <c r="C897" s="69">
        <v>914</v>
      </c>
      <c r="D897" s="69" t="s">
        <v>25</v>
      </c>
      <c r="E897" s="70" t="s">
        <v>6313</v>
      </c>
      <c r="F897" s="70"/>
      <c r="G897" s="71" t="s">
        <v>8133</v>
      </c>
      <c r="H897" s="69" t="s">
        <v>6315</v>
      </c>
      <c r="I897" s="68" t="s">
        <v>245</v>
      </c>
      <c r="J897" s="68" t="s">
        <v>245</v>
      </c>
      <c r="K897" s="68" t="s">
        <v>89</v>
      </c>
      <c r="L897" s="68" t="s">
        <v>89</v>
      </c>
      <c r="M897" s="68" t="s">
        <v>245</v>
      </c>
      <c r="N897" s="68" t="s">
        <v>529</v>
      </c>
      <c r="O897" s="68" t="s">
        <v>8134</v>
      </c>
      <c r="P897" s="72" t="s">
        <v>245</v>
      </c>
      <c r="Q897" s="68" t="s">
        <v>128</v>
      </c>
      <c r="R897" s="68" t="s">
        <v>60</v>
      </c>
      <c r="S897" s="68">
        <v>304</v>
      </c>
      <c r="T897" s="68">
        <v>728.81</v>
      </c>
      <c r="U897" s="68">
        <v>-1.4</v>
      </c>
      <c r="V897" s="68">
        <v>1250.55</v>
      </c>
      <c r="W897" s="68">
        <v>1698.36</v>
      </c>
      <c r="X897" s="68">
        <v>-0.36</v>
      </c>
      <c r="Y897" s="68">
        <v>4420.38</v>
      </c>
      <c r="Z897" s="68">
        <v>4982.51</v>
      </c>
      <c r="AA897" s="68">
        <v>-0.13</v>
      </c>
      <c r="AB897" s="73">
        <v>736682.96</v>
      </c>
      <c r="AC897" s="73">
        <v>834687.23</v>
      </c>
      <c r="AD897" s="73">
        <v>759912.32</v>
      </c>
      <c r="AE897" s="73">
        <v>866405.84</v>
      </c>
      <c r="AF897" s="73"/>
      <c r="AG897" s="73">
        <f>IFERROR(VLOOKUP(J897,'Roll ups'!D:E,2,FALSE),0)</f>
        <v>57863085.470000021</v>
      </c>
      <c r="AH897" s="74">
        <f>IF(Table2[[#This Row],[CATEGORY TTL LOOKUP]]=0,0,IF(Table2[[#This Row],[CATEGORY TTL LOOKUP]]&gt;0,SUM(AB897/AG897)))</f>
        <v>1.2731484227227119E-2</v>
      </c>
      <c r="AI897" s="74" t="str">
        <f>IFERROR(IF(AH897&lt;#REF!,"STRIKE",IF(AH897&gt;=#REF!,"GOOD")),"NO DATA")</f>
        <v>NO DATA</v>
      </c>
      <c r="AJ897" s="75">
        <f>IFERROR(VLOOKUP(K897,'Roll ups'!H:I,2,FALSE),0)</f>
        <v>75793138.070000067</v>
      </c>
      <c r="AK897" s="76">
        <f>IF(Table2[[#This Row],[PRICE TIER LOOKUP]]=0,0,IF(Table2[[#This Row],[PRICE TIER LOOKUP]]&gt;0,SUM(AB897/AJ897)))</f>
        <v>9.7196524482153473E-3</v>
      </c>
      <c r="AL897" s="74" t="e">
        <f>IF(AK897&lt;#REF!,"STRIKE",IF(AK897&gt;=#REF!,"GOOD"))</f>
        <v>#REF!</v>
      </c>
      <c r="AM897" s="75">
        <f>VLOOKUP(H897,'Roll ups'!A:B,2,FALSE)</f>
        <v>325145452.83999985</v>
      </c>
      <c r="AN897" s="77">
        <f t="shared" si="28"/>
        <v>2.2657027910598297E-3</v>
      </c>
      <c r="AO897" s="74" t="str">
        <f>IFERROR(VLOOKUP(Table2[[#This Row],[Product Name]],'Roll ups'!L:P,5,FALSE),"GOOD")</f>
        <v>GOOD</v>
      </c>
      <c r="AP897" s="74">
        <f>Table2[[#This Row],[Retail Dollar Vol Current 12 Mths]]/Table2[[#This Row],[SHELF SALES  LOOKUP]]</f>
        <v>2.3371457708004409E-3</v>
      </c>
      <c r="AQ897" s="69">
        <f t="shared" si="29"/>
        <v>0</v>
      </c>
      <c r="AR89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897" s="69" t="e">
        <f>IF(Table2[[#This Row],[Shelf Dollar Vol Current 12 Mths]]&gt;#REF!,"MEETS $ CRITERIA",IF(Table2[[#This Row],[Shelf Dollar Vol Current 12 Mths]]&lt;#REF!+1,"DOES NOT MEET $ CRITERIA"))</f>
        <v>#REF!</v>
      </c>
      <c r="AT897" s="78"/>
    </row>
    <row r="898" spans="1:46" ht="13.8" x14ac:dyDescent="0.3">
      <c r="A898" s="68" t="s">
        <v>3669</v>
      </c>
      <c r="B898" s="69">
        <v>89204</v>
      </c>
      <c r="C898" s="69">
        <v>627</v>
      </c>
      <c r="D898" s="69" t="s">
        <v>25</v>
      </c>
      <c r="E898" s="70" t="s">
        <v>6313</v>
      </c>
      <c r="F898" s="70"/>
      <c r="G898" s="71" t="s">
        <v>8135</v>
      </c>
      <c r="H898" s="69" t="s">
        <v>6315</v>
      </c>
      <c r="I898" s="68" t="s">
        <v>245</v>
      </c>
      <c r="J898" s="68" t="s">
        <v>245</v>
      </c>
      <c r="K898" s="68" t="s">
        <v>132</v>
      </c>
      <c r="L898" s="68" t="s">
        <v>132</v>
      </c>
      <c r="M898" s="68" t="s">
        <v>245</v>
      </c>
      <c r="N898" s="68" t="s">
        <v>246</v>
      </c>
      <c r="O898" s="68" t="s">
        <v>8136</v>
      </c>
      <c r="P898" s="72" t="s">
        <v>245</v>
      </c>
      <c r="Q898" s="68" t="s">
        <v>128</v>
      </c>
      <c r="R898" s="68" t="s">
        <v>60</v>
      </c>
      <c r="S898" s="68">
        <v>78</v>
      </c>
      <c r="T898" s="68">
        <v>80</v>
      </c>
      <c r="U898" s="68">
        <v>-0.03</v>
      </c>
      <c r="V898" s="68">
        <v>266</v>
      </c>
      <c r="W898" s="68">
        <v>80</v>
      </c>
      <c r="X898" s="68">
        <v>0.7</v>
      </c>
      <c r="Y898" s="68">
        <v>992.5</v>
      </c>
      <c r="Z898" s="68">
        <v>443.04</v>
      </c>
      <c r="AA898" s="68">
        <v>0.55000000000000004</v>
      </c>
      <c r="AB898" s="73">
        <v>252216</v>
      </c>
      <c r="AC898" s="73">
        <v>113080.19</v>
      </c>
      <c r="AD898" s="73">
        <v>262900.8</v>
      </c>
      <c r="AE898" s="73">
        <v>115904.03</v>
      </c>
      <c r="AF898" s="73"/>
      <c r="AG898" s="73">
        <f>IFERROR(VLOOKUP(J898,'Roll ups'!D:E,2,FALSE),0)</f>
        <v>57863085.470000021</v>
      </c>
      <c r="AH898" s="74">
        <f>IF(Table2[[#This Row],[CATEGORY TTL LOOKUP]]=0,0,IF(Table2[[#This Row],[CATEGORY TTL LOOKUP]]&gt;0,SUM(AB898/AG898)))</f>
        <v>4.3588411843465402E-3</v>
      </c>
      <c r="AI898" s="74" t="str">
        <f>IFERROR(IF(AH898&lt;#REF!,"STRIKE",IF(AH898&gt;=#REF!,"GOOD")),"NO DATA")</f>
        <v>NO DATA</v>
      </c>
      <c r="AJ898" s="75">
        <f>IFERROR(VLOOKUP(K898,'Roll ups'!H:I,2,FALSE),0)</f>
        <v>126094742.97999983</v>
      </c>
      <c r="AK898" s="76">
        <f>IF(Table2[[#This Row],[PRICE TIER LOOKUP]]=0,0,IF(Table2[[#This Row],[PRICE TIER LOOKUP]]&gt;0,SUM(AB898/AJ898)))</f>
        <v>2.0002102707803175E-3</v>
      </c>
      <c r="AL898" s="74" t="e">
        <f>IF(AK898&lt;#REF!,"STRIKE",IF(AK898&gt;=#REF!,"GOOD"))</f>
        <v>#REF!</v>
      </c>
      <c r="AM898" s="75">
        <f>VLOOKUP(H898,'Roll ups'!A:B,2,FALSE)</f>
        <v>325145452.83999985</v>
      </c>
      <c r="AN898" s="77">
        <f t="shared" si="28"/>
        <v>7.7570206748089584E-4</v>
      </c>
      <c r="AO898" s="74" t="str">
        <f>IFERROR(VLOOKUP(Table2[[#This Row],[Product Name]],'Roll ups'!L:P,5,FALSE),"GOOD")</f>
        <v>GOOD</v>
      </c>
      <c r="AP898" s="74">
        <f>Table2[[#This Row],[Retail Dollar Vol Current 12 Mths]]/Table2[[#This Row],[SHELF SALES  LOOKUP]]</f>
        <v>8.0856366805587862E-4</v>
      </c>
      <c r="AQ898" s="69">
        <f t="shared" si="29"/>
        <v>0</v>
      </c>
      <c r="AR89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898" s="69" t="e">
        <f>IF(Table2[[#This Row],[Shelf Dollar Vol Current 12 Mths]]&gt;#REF!,"MEETS $ CRITERIA",IF(Table2[[#This Row],[Shelf Dollar Vol Current 12 Mths]]&lt;#REF!+1,"DOES NOT MEET $ CRITERIA"))</f>
        <v>#REF!</v>
      </c>
      <c r="AT898" s="78"/>
    </row>
    <row r="899" spans="1:46" ht="13.8" x14ac:dyDescent="0.3">
      <c r="A899" s="68" t="s">
        <v>3201</v>
      </c>
      <c r="B899" s="69">
        <v>89206</v>
      </c>
      <c r="C899" s="69">
        <v>904</v>
      </c>
      <c r="D899" s="69" t="s">
        <v>25</v>
      </c>
      <c r="E899" s="70" t="s">
        <v>6313</v>
      </c>
      <c r="F899" s="70"/>
      <c r="G899" s="71" t="s">
        <v>8137</v>
      </c>
      <c r="H899" s="69" t="s">
        <v>6315</v>
      </c>
      <c r="I899" s="68" t="s">
        <v>245</v>
      </c>
      <c r="J899" s="68" t="s">
        <v>245</v>
      </c>
      <c r="K899" s="68" t="s">
        <v>132</v>
      </c>
      <c r="L899" s="68" t="s">
        <v>132</v>
      </c>
      <c r="M899" s="68" t="s">
        <v>245</v>
      </c>
      <c r="N899" s="68" t="s">
        <v>246</v>
      </c>
      <c r="O899" s="68" t="s">
        <v>8138</v>
      </c>
      <c r="P899" s="72" t="s">
        <v>245</v>
      </c>
      <c r="Q899" s="68" t="s">
        <v>128</v>
      </c>
      <c r="R899" s="68" t="s">
        <v>60</v>
      </c>
      <c r="S899" s="68">
        <v>127</v>
      </c>
      <c r="T899" s="68">
        <v>46</v>
      </c>
      <c r="U899" s="68">
        <v>0.64</v>
      </c>
      <c r="V899" s="68">
        <v>517.33000000000004</v>
      </c>
      <c r="W899" s="68">
        <v>378.92</v>
      </c>
      <c r="X899" s="68">
        <v>0.27</v>
      </c>
      <c r="Y899" s="68">
        <v>1898.33</v>
      </c>
      <c r="Z899" s="68">
        <v>1322.92</v>
      </c>
      <c r="AA899" s="68">
        <v>0.3</v>
      </c>
      <c r="AB899" s="73">
        <v>520357.6</v>
      </c>
      <c r="AC899" s="73">
        <v>357082.75</v>
      </c>
      <c r="AD899" s="73">
        <v>551832.76</v>
      </c>
      <c r="AE899" s="73">
        <v>372851.83</v>
      </c>
      <c r="AF899" s="73"/>
      <c r="AG899" s="73">
        <f>IFERROR(VLOOKUP(J899,'Roll ups'!D:E,2,FALSE),0)</f>
        <v>57863085.470000021</v>
      </c>
      <c r="AH899" s="74">
        <f>IF(Table2[[#This Row],[CATEGORY TTL LOOKUP]]=0,0,IF(Table2[[#This Row],[CATEGORY TTL LOOKUP]]&gt;0,SUM(AB899/AG899)))</f>
        <v>8.9929113833687128E-3</v>
      </c>
      <c r="AI899" s="74" t="str">
        <f>IFERROR(IF(AH899&lt;#REF!,"STRIKE",IF(AH899&gt;=#REF!,"GOOD")),"NO DATA")</f>
        <v>NO DATA</v>
      </c>
      <c r="AJ899" s="75">
        <f>IFERROR(VLOOKUP(K899,'Roll ups'!H:I,2,FALSE),0)</f>
        <v>126094742.97999983</v>
      </c>
      <c r="AK899" s="76">
        <f>IF(Table2[[#This Row],[PRICE TIER LOOKUP]]=0,0,IF(Table2[[#This Row],[PRICE TIER LOOKUP]]&gt;0,SUM(AB899/AJ899)))</f>
        <v>4.1267192247858827E-3</v>
      </c>
      <c r="AL899" s="74" t="e">
        <f>IF(AK899&lt;#REF!,"STRIKE",IF(AK899&gt;=#REF!,"GOOD"))</f>
        <v>#REF!</v>
      </c>
      <c r="AM899" s="75">
        <f>VLOOKUP(H899,'Roll ups'!A:B,2,FALSE)</f>
        <v>325145452.83999985</v>
      </c>
      <c r="AN899" s="77">
        <f t="shared" si="28"/>
        <v>1.6003840602872021E-3</v>
      </c>
      <c r="AO899" s="74" t="str">
        <f>IFERROR(VLOOKUP(Table2[[#This Row],[Product Name]],'Roll ups'!L:P,5,FALSE),"GOOD")</f>
        <v>GOOD</v>
      </c>
      <c r="AP899" s="74">
        <f>Table2[[#This Row],[Retail Dollar Vol Current 12 Mths]]/Table2[[#This Row],[SHELF SALES  LOOKUP]]</f>
        <v>1.6971873823852929E-3</v>
      </c>
      <c r="AQ899" s="69">
        <f t="shared" si="29"/>
        <v>0</v>
      </c>
      <c r="AR89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899" s="69" t="e">
        <f>IF(Table2[[#This Row],[Shelf Dollar Vol Current 12 Mths]]&gt;#REF!,"MEETS $ CRITERIA",IF(Table2[[#This Row],[Shelf Dollar Vol Current 12 Mths]]&lt;#REF!+1,"DOES NOT MEET $ CRITERIA"))</f>
        <v>#REF!</v>
      </c>
      <c r="AT899" s="78"/>
    </row>
    <row r="900" spans="1:46" ht="13.8" x14ac:dyDescent="0.3">
      <c r="A900" s="68" t="s">
        <v>3547</v>
      </c>
      <c r="B900" s="69">
        <v>89208</v>
      </c>
      <c r="C900" s="69">
        <v>451</v>
      </c>
      <c r="D900" s="69" t="s">
        <v>25</v>
      </c>
      <c r="E900" s="70" t="s">
        <v>6313</v>
      </c>
      <c r="F900" s="70"/>
      <c r="G900" s="71" t="s">
        <v>8139</v>
      </c>
      <c r="H900" s="69" t="s">
        <v>6315</v>
      </c>
      <c r="I900" s="68" t="s">
        <v>245</v>
      </c>
      <c r="J900" s="68" t="s">
        <v>245</v>
      </c>
      <c r="K900" s="68" t="s">
        <v>132</v>
      </c>
      <c r="L900" s="68" t="s">
        <v>132</v>
      </c>
      <c r="M900" s="68" t="s">
        <v>245</v>
      </c>
      <c r="N900" s="68" t="s">
        <v>246</v>
      </c>
      <c r="O900" s="68" t="s">
        <v>8140</v>
      </c>
      <c r="P900" s="72" t="s">
        <v>245</v>
      </c>
      <c r="Q900" s="68" t="s">
        <v>128</v>
      </c>
      <c r="R900" s="68" t="s">
        <v>60</v>
      </c>
      <c r="S900" s="68">
        <v>58</v>
      </c>
      <c r="T900" s="68">
        <v>175.01</v>
      </c>
      <c r="U900" s="68">
        <v>-2</v>
      </c>
      <c r="V900" s="68">
        <v>353.53</v>
      </c>
      <c r="W900" s="68">
        <v>434.22</v>
      </c>
      <c r="X900" s="68">
        <v>-0.23</v>
      </c>
      <c r="Y900" s="68">
        <v>960.26</v>
      </c>
      <c r="Z900" s="68">
        <v>923.11</v>
      </c>
      <c r="AA900" s="68">
        <v>0.04</v>
      </c>
      <c r="AB900" s="73">
        <v>190542.84</v>
      </c>
      <c r="AC900" s="73">
        <v>178827.8</v>
      </c>
      <c r="AD900" s="73">
        <v>204756.36</v>
      </c>
      <c r="AE900" s="73">
        <v>193397</v>
      </c>
      <c r="AF900" s="73"/>
      <c r="AG900" s="73">
        <f>IFERROR(VLOOKUP(J900,'Roll ups'!D:E,2,FALSE),0)</f>
        <v>57863085.470000021</v>
      </c>
      <c r="AH900" s="74">
        <f>IF(Table2[[#This Row],[CATEGORY TTL LOOKUP]]=0,0,IF(Table2[[#This Row],[CATEGORY TTL LOOKUP]]&gt;0,SUM(AB900/AG900)))</f>
        <v>3.2929948075235251E-3</v>
      </c>
      <c r="AI900" s="74" t="str">
        <f>IFERROR(IF(AH900&lt;#REF!,"STRIKE",IF(AH900&gt;=#REF!,"GOOD")),"NO DATA")</f>
        <v>NO DATA</v>
      </c>
      <c r="AJ900" s="75">
        <f>IFERROR(VLOOKUP(K900,'Roll ups'!H:I,2,FALSE),0)</f>
        <v>126094742.97999983</v>
      </c>
      <c r="AK900" s="76">
        <f>IF(Table2[[#This Row],[PRICE TIER LOOKUP]]=0,0,IF(Table2[[#This Row],[PRICE TIER LOOKUP]]&gt;0,SUM(AB900/AJ900)))</f>
        <v>1.5111085164765546E-3</v>
      </c>
      <c r="AL900" s="74" t="e">
        <f>IF(AK900&lt;#REF!,"STRIKE",IF(AK900&gt;=#REF!,"GOOD"))</f>
        <v>#REF!</v>
      </c>
      <c r="AM900" s="75">
        <f>VLOOKUP(H900,'Roll ups'!A:B,2,FALSE)</f>
        <v>325145452.83999985</v>
      </c>
      <c r="AN900" s="77">
        <f t="shared" si="28"/>
        <v>5.8602338841184356E-4</v>
      </c>
      <c r="AO900" s="74" t="str">
        <f>IFERROR(VLOOKUP(Table2[[#This Row],[Product Name]],'Roll ups'!L:P,5,FALSE),"GOOD")</f>
        <v>GOOD</v>
      </c>
      <c r="AP900" s="74">
        <f>Table2[[#This Row],[Retail Dollar Vol Current 12 Mths]]/Table2[[#This Row],[SHELF SALES  LOOKUP]]</f>
        <v>6.2973773187213571E-4</v>
      </c>
      <c r="AQ900" s="69">
        <f t="shared" si="29"/>
        <v>0</v>
      </c>
      <c r="AR90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900" s="69" t="e">
        <f>IF(Table2[[#This Row],[Shelf Dollar Vol Current 12 Mths]]&gt;#REF!,"MEETS $ CRITERIA",IF(Table2[[#This Row],[Shelf Dollar Vol Current 12 Mths]]&lt;#REF!+1,"DOES NOT MEET $ CRITERIA"))</f>
        <v>#REF!</v>
      </c>
      <c r="AT900" s="78"/>
    </row>
    <row r="901" spans="1:46" ht="13.8" x14ac:dyDescent="0.3">
      <c r="A901" s="68" t="s">
        <v>1885</v>
      </c>
      <c r="B901" s="69">
        <v>89215</v>
      </c>
      <c r="C901" s="69">
        <v>602</v>
      </c>
      <c r="D901" s="69" t="s">
        <v>25</v>
      </c>
      <c r="E901" s="70" t="s">
        <v>6313</v>
      </c>
      <c r="F901" s="70"/>
      <c r="G901" s="71" t="s">
        <v>8141</v>
      </c>
      <c r="H901" s="69" t="s">
        <v>6315</v>
      </c>
      <c r="I901" s="68" t="s">
        <v>245</v>
      </c>
      <c r="J901" s="68" t="s">
        <v>245</v>
      </c>
      <c r="K901" s="68" t="s">
        <v>89</v>
      </c>
      <c r="L901" s="68" t="s">
        <v>132</v>
      </c>
      <c r="M901" s="68" t="s">
        <v>245</v>
      </c>
      <c r="N901" s="68" t="s">
        <v>246</v>
      </c>
      <c r="O901" s="68" t="s">
        <v>8142</v>
      </c>
      <c r="P901" s="72" t="s">
        <v>245</v>
      </c>
      <c r="Q901" s="68" t="s">
        <v>128</v>
      </c>
      <c r="R901" s="68" t="s">
        <v>60</v>
      </c>
      <c r="S901" s="68">
        <v>66</v>
      </c>
      <c r="T901" s="68">
        <v>54</v>
      </c>
      <c r="U901" s="68">
        <v>0.18</v>
      </c>
      <c r="V901" s="68">
        <v>248</v>
      </c>
      <c r="W901" s="68">
        <v>248</v>
      </c>
      <c r="X901" s="68">
        <v>0</v>
      </c>
      <c r="Y901" s="68">
        <v>985</v>
      </c>
      <c r="Z901" s="68">
        <v>792.17</v>
      </c>
      <c r="AA901" s="68">
        <v>0.2</v>
      </c>
      <c r="AB901" s="73">
        <v>242760</v>
      </c>
      <c r="AC901" s="73">
        <v>196141.52</v>
      </c>
      <c r="AD901" s="73">
        <v>257676</v>
      </c>
      <c r="AE901" s="73">
        <v>207290.1</v>
      </c>
      <c r="AF901" s="73"/>
      <c r="AG901" s="73">
        <f>IFERROR(VLOOKUP(J901,'Roll ups'!D:E,2,FALSE),0)</f>
        <v>57863085.470000021</v>
      </c>
      <c r="AH901" s="74">
        <f>IF(Table2[[#This Row],[CATEGORY TTL LOOKUP]]=0,0,IF(Table2[[#This Row],[CATEGORY TTL LOOKUP]]&gt;0,SUM(AB901/AG901)))</f>
        <v>4.1954209325021658E-3</v>
      </c>
      <c r="AI901" s="74" t="str">
        <f>IFERROR(IF(AH901&lt;#REF!,"STRIKE",IF(AH901&gt;=#REF!,"GOOD")),"NO DATA")</f>
        <v>NO DATA</v>
      </c>
      <c r="AJ901" s="75">
        <f>IFERROR(VLOOKUP(K901,'Roll ups'!H:I,2,FALSE),0)</f>
        <v>75793138.070000067</v>
      </c>
      <c r="AK901" s="76">
        <f>IF(Table2[[#This Row],[PRICE TIER LOOKUP]]=0,0,IF(Table2[[#This Row],[PRICE TIER LOOKUP]]&gt;0,SUM(AB901/AJ901)))</f>
        <v>3.202928473231901E-3</v>
      </c>
      <c r="AL901" s="74" t="e">
        <f>IF(AK901&lt;#REF!,"STRIKE",IF(AK901&gt;=#REF!,"GOOD"))</f>
        <v>#REF!</v>
      </c>
      <c r="AM901" s="75">
        <f>VLOOKUP(H901,'Roll ups'!A:B,2,FALSE)</f>
        <v>325145452.83999985</v>
      </c>
      <c r="AN901" s="77">
        <f t="shared" si="28"/>
        <v>7.4661969859827397E-4</v>
      </c>
      <c r="AO901" s="74" t="str">
        <f>IFERROR(VLOOKUP(Table2[[#This Row],[Product Name]],'Roll ups'!L:P,5,FALSE),"GOOD")</f>
        <v>GOOD</v>
      </c>
      <c r="AP901" s="74">
        <f>Table2[[#This Row],[Retail Dollar Vol Current 12 Mths]]/Table2[[#This Row],[SHELF SALES  LOOKUP]]</f>
        <v>7.9249455205144528E-4</v>
      </c>
      <c r="AQ901" s="69">
        <f t="shared" si="29"/>
        <v>0</v>
      </c>
      <c r="AR90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901" s="69" t="e">
        <f>IF(Table2[[#This Row],[Shelf Dollar Vol Current 12 Mths]]&gt;#REF!,"MEETS $ CRITERIA",IF(Table2[[#This Row],[Shelf Dollar Vol Current 12 Mths]]&lt;#REF!+1,"DOES NOT MEET $ CRITERIA"))</f>
        <v>#REF!</v>
      </c>
      <c r="AT901" s="78"/>
    </row>
    <row r="902" spans="1:46" ht="13.8" x14ac:dyDescent="0.3">
      <c r="A902" s="68" t="s">
        <v>3684</v>
      </c>
      <c r="B902" s="69">
        <v>89242</v>
      </c>
      <c r="C902" s="69">
        <v>327</v>
      </c>
      <c r="D902" s="69" t="s">
        <v>25</v>
      </c>
      <c r="E902" s="70" t="s">
        <v>6313</v>
      </c>
      <c r="F902" s="70"/>
      <c r="G902" s="71" t="s">
        <v>8143</v>
      </c>
      <c r="H902" s="69" t="s">
        <v>6315</v>
      </c>
      <c r="I902" s="68" t="s">
        <v>245</v>
      </c>
      <c r="J902" s="68" t="s">
        <v>245</v>
      </c>
      <c r="K902" s="68" t="s">
        <v>132</v>
      </c>
      <c r="L902" s="68" t="s">
        <v>132</v>
      </c>
      <c r="M902" s="68" t="s">
        <v>245</v>
      </c>
      <c r="N902" s="68" t="s">
        <v>246</v>
      </c>
      <c r="O902" s="68" t="s">
        <v>8144</v>
      </c>
      <c r="P902" s="72" t="s">
        <v>245</v>
      </c>
      <c r="Q902" s="68" t="s">
        <v>66</v>
      </c>
      <c r="R902" s="68" t="s">
        <v>60</v>
      </c>
      <c r="S902" s="68">
        <v>15</v>
      </c>
      <c r="T902" s="68">
        <v>13.08</v>
      </c>
      <c r="U902" s="68">
        <v>0.14000000000000001</v>
      </c>
      <c r="V902" s="68">
        <v>74.92</v>
      </c>
      <c r="W902" s="68">
        <v>58.08</v>
      </c>
      <c r="X902" s="68">
        <v>0.22</v>
      </c>
      <c r="Y902" s="68">
        <v>272.17</v>
      </c>
      <c r="Z902" s="68">
        <v>212.58</v>
      </c>
      <c r="AA902" s="68">
        <v>0.22</v>
      </c>
      <c r="AB902" s="73">
        <v>79720.36</v>
      </c>
      <c r="AC902" s="73">
        <v>62228.38</v>
      </c>
      <c r="AD902" s="73">
        <v>81562.880000000005</v>
      </c>
      <c r="AE902" s="73">
        <v>63315.82</v>
      </c>
      <c r="AF902" s="73"/>
      <c r="AG902" s="73">
        <f>IFERROR(VLOOKUP(J902,'Roll ups'!D:E,2,FALSE),0)</f>
        <v>57863085.470000021</v>
      </c>
      <c r="AH902" s="74">
        <f>IF(Table2[[#This Row],[CATEGORY TTL LOOKUP]]=0,0,IF(Table2[[#This Row],[CATEGORY TTL LOOKUP]]&gt;0,SUM(AB902/AG902)))</f>
        <v>1.3777412551104315E-3</v>
      </c>
      <c r="AI902" s="74" t="str">
        <f>IFERROR(IF(AH902&lt;#REF!,"STRIKE",IF(AH902&gt;=#REF!,"GOOD")),"NO DATA")</f>
        <v>NO DATA</v>
      </c>
      <c r="AJ902" s="75">
        <f>IFERROR(VLOOKUP(K902,'Roll ups'!H:I,2,FALSE),0)</f>
        <v>126094742.97999983</v>
      </c>
      <c r="AK902" s="76">
        <f>IF(Table2[[#This Row],[PRICE TIER LOOKUP]]=0,0,IF(Table2[[#This Row],[PRICE TIER LOOKUP]]&gt;0,SUM(AB902/AJ902)))</f>
        <v>6.3222588123792469E-4</v>
      </c>
      <c r="AL902" s="74" t="e">
        <f>IF(AK902&lt;#REF!,"STRIKE",IF(AK902&gt;=#REF!,"GOOD"))</f>
        <v>#REF!</v>
      </c>
      <c r="AM902" s="75">
        <f>VLOOKUP(H902,'Roll ups'!A:B,2,FALSE)</f>
        <v>325145452.83999985</v>
      </c>
      <c r="AN902" s="77">
        <f t="shared" ref="AN902:AN965" si="30">AB902/AM902</f>
        <v>2.4518368411330491E-4</v>
      </c>
      <c r="AO902" s="74" t="str">
        <f>IFERROR(VLOOKUP(Table2[[#This Row],[Product Name]],'Roll ups'!L:P,5,FALSE),"GOOD")</f>
        <v>GOOD</v>
      </c>
      <c r="AP902" s="74">
        <f>Table2[[#This Row],[Retail Dollar Vol Current 12 Mths]]/Table2[[#This Row],[SHELF SALES  LOOKUP]]</f>
        <v>2.5085044028014166E-4</v>
      </c>
      <c r="AQ902" s="69">
        <f t="shared" ref="AQ902:AQ965" si="31">COUNTIF(AG902:AO902,"Strike")</f>
        <v>0</v>
      </c>
      <c r="AR90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902" s="69" t="e">
        <f>IF(Table2[[#This Row],[Shelf Dollar Vol Current 12 Mths]]&gt;#REF!,"MEETS $ CRITERIA",IF(Table2[[#This Row],[Shelf Dollar Vol Current 12 Mths]]&lt;#REF!+1,"DOES NOT MEET $ CRITERIA"))</f>
        <v>#REF!</v>
      </c>
      <c r="AT902" s="78"/>
    </row>
    <row r="903" spans="1:46" ht="13.8" x14ac:dyDescent="0.3">
      <c r="A903" s="68" t="s">
        <v>2350</v>
      </c>
      <c r="B903" s="69">
        <v>89268</v>
      </c>
      <c r="C903" s="69">
        <v>143</v>
      </c>
      <c r="D903" s="69" t="s">
        <v>25</v>
      </c>
      <c r="E903" s="70" t="s">
        <v>6313</v>
      </c>
      <c r="F903" s="70"/>
      <c r="G903" s="71" t="s">
        <v>8145</v>
      </c>
      <c r="H903" s="69" t="s">
        <v>6315</v>
      </c>
      <c r="I903" s="68" t="s">
        <v>245</v>
      </c>
      <c r="J903" s="68" t="s">
        <v>245</v>
      </c>
      <c r="K903" s="68" t="s">
        <v>89</v>
      </c>
      <c r="L903" s="68" t="s">
        <v>89</v>
      </c>
      <c r="M903" s="68" t="s">
        <v>245</v>
      </c>
      <c r="N903" s="68" t="s">
        <v>246</v>
      </c>
      <c r="O903" s="68" t="s">
        <v>8146</v>
      </c>
      <c r="P903" s="72" t="s">
        <v>245</v>
      </c>
      <c r="Q903" s="68" t="s">
        <v>49</v>
      </c>
      <c r="R903" s="68" t="s">
        <v>6402</v>
      </c>
      <c r="S903" s="68">
        <v>12</v>
      </c>
      <c r="T903" s="68">
        <v>17.7</v>
      </c>
      <c r="U903" s="68">
        <v>-0.44</v>
      </c>
      <c r="V903" s="68">
        <v>41.03</v>
      </c>
      <c r="W903" s="68">
        <v>49.59</v>
      </c>
      <c r="X903" s="68">
        <v>-0.21</v>
      </c>
      <c r="Y903" s="68">
        <v>205.74</v>
      </c>
      <c r="Z903" s="68">
        <v>362.86</v>
      </c>
      <c r="AA903" s="68">
        <v>-0.76</v>
      </c>
      <c r="AB903" s="73">
        <v>36402.620000000003</v>
      </c>
      <c r="AC903" s="73">
        <v>59080.13</v>
      </c>
      <c r="AD903" s="73">
        <v>38464.620000000003</v>
      </c>
      <c r="AE903" s="73">
        <v>62128.33</v>
      </c>
      <c r="AF903" s="73"/>
      <c r="AG903" s="73">
        <f>IFERROR(VLOOKUP(J903,'Roll ups'!D:E,2,FALSE),0)</f>
        <v>57863085.470000021</v>
      </c>
      <c r="AH903" s="74">
        <f>IF(Table2[[#This Row],[CATEGORY TTL LOOKUP]]=0,0,IF(Table2[[#This Row],[CATEGORY TTL LOOKUP]]&gt;0,SUM(AB903/AG903)))</f>
        <v>6.2911646871775416E-4</v>
      </c>
      <c r="AI903" s="74" t="str">
        <f>IFERROR(IF(AH903&lt;#REF!,"STRIKE",IF(AH903&gt;=#REF!,"GOOD")),"NO DATA")</f>
        <v>NO DATA</v>
      </c>
      <c r="AJ903" s="75">
        <f>IFERROR(VLOOKUP(K903,'Roll ups'!H:I,2,FALSE),0)</f>
        <v>75793138.070000067</v>
      </c>
      <c r="AK903" s="76">
        <f>IF(Table2[[#This Row],[PRICE TIER LOOKUP]]=0,0,IF(Table2[[#This Row],[PRICE TIER LOOKUP]]&gt;0,SUM(AB903/AJ903)))</f>
        <v>4.8028912546647337E-4</v>
      </c>
      <c r="AL903" s="74" t="e">
        <f>IF(AK903&lt;#REF!,"STRIKE",IF(AK903&gt;=#REF!,"GOOD"))</f>
        <v>#REF!</v>
      </c>
      <c r="AM903" s="75">
        <f>VLOOKUP(H903,'Roll ups'!A:B,2,FALSE)</f>
        <v>325145452.83999985</v>
      </c>
      <c r="AN903" s="77">
        <f t="shared" si="30"/>
        <v>1.1195795506915267E-4</v>
      </c>
      <c r="AO903" s="74" t="str">
        <f>IFERROR(VLOOKUP(Table2[[#This Row],[Product Name]],'Roll ups'!L:P,5,FALSE),"GOOD")</f>
        <v>GOOD</v>
      </c>
      <c r="AP903" s="74">
        <f>Table2[[#This Row],[Retail Dollar Vol Current 12 Mths]]/Table2[[#This Row],[SHELF SALES  LOOKUP]]</f>
        <v>1.1829973220916602E-4</v>
      </c>
      <c r="AQ903" s="69">
        <f t="shared" si="31"/>
        <v>0</v>
      </c>
      <c r="AR90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903" s="69" t="e">
        <f>IF(Table2[[#This Row],[Shelf Dollar Vol Current 12 Mths]]&gt;#REF!,"MEETS $ CRITERIA",IF(Table2[[#This Row],[Shelf Dollar Vol Current 12 Mths]]&lt;#REF!+1,"DOES NOT MEET $ CRITERIA"))</f>
        <v>#REF!</v>
      </c>
      <c r="AT903" s="78"/>
    </row>
    <row r="904" spans="1:46" ht="13.8" x14ac:dyDescent="0.3">
      <c r="A904" s="68" t="s">
        <v>1932</v>
      </c>
      <c r="B904" s="69">
        <v>89278</v>
      </c>
      <c r="C904" s="69">
        <v>450</v>
      </c>
      <c r="D904" s="69" t="s">
        <v>25</v>
      </c>
      <c r="E904" s="70" t="s">
        <v>6313</v>
      </c>
      <c r="F904" s="70"/>
      <c r="G904" s="71" t="s">
        <v>8147</v>
      </c>
      <c r="H904" s="69" t="s">
        <v>6315</v>
      </c>
      <c r="I904" s="68" t="s">
        <v>245</v>
      </c>
      <c r="J904" s="68" t="s">
        <v>245</v>
      </c>
      <c r="K904" s="68" t="s">
        <v>89</v>
      </c>
      <c r="L904" s="68" t="s">
        <v>89</v>
      </c>
      <c r="M904" s="68" t="s">
        <v>245</v>
      </c>
      <c r="N904" s="68" t="s">
        <v>246</v>
      </c>
      <c r="O904" s="68" t="s">
        <v>8148</v>
      </c>
      <c r="P904" s="72" t="s">
        <v>245</v>
      </c>
      <c r="Q904" s="68" t="s">
        <v>49</v>
      </c>
      <c r="R904" s="68" t="s">
        <v>6402</v>
      </c>
      <c r="S904" s="68">
        <v>45</v>
      </c>
      <c r="T904" s="68">
        <v>31</v>
      </c>
      <c r="U904" s="68">
        <v>0.31</v>
      </c>
      <c r="V904" s="68">
        <v>74.67</v>
      </c>
      <c r="W904" s="68">
        <v>85.58</v>
      </c>
      <c r="X904" s="68">
        <v>-0.15</v>
      </c>
      <c r="Y904" s="68">
        <v>280.17</v>
      </c>
      <c r="Z904" s="68">
        <v>384.25</v>
      </c>
      <c r="AA904" s="68">
        <v>-0.37</v>
      </c>
      <c r="AB904" s="73">
        <v>68016.58</v>
      </c>
      <c r="AC904" s="73">
        <v>88802.59</v>
      </c>
      <c r="AD904" s="73">
        <v>72585.58</v>
      </c>
      <c r="AE904" s="73">
        <v>93725.59</v>
      </c>
      <c r="AF904" s="73"/>
      <c r="AG904" s="73">
        <f>IFERROR(VLOOKUP(J904,'Roll ups'!D:E,2,FALSE),0)</f>
        <v>57863085.470000021</v>
      </c>
      <c r="AH904" s="74">
        <f>IF(Table2[[#This Row],[CATEGORY TTL LOOKUP]]=0,0,IF(Table2[[#This Row],[CATEGORY TTL LOOKUP]]&gt;0,SUM(AB904/AG904)))</f>
        <v>1.1754744747454612E-3</v>
      </c>
      <c r="AI904" s="74" t="str">
        <f>IFERROR(IF(AH904&lt;#REF!,"STRIKE",IF(AH904&gt;=#REF!,"GOOD")),"NO DATA")</f>
        <v>NO DATA</v>
      </c>
      <c r="AJ904" s="75">
        <f>IFERROR(VLOOKUP(K904,'Roll ups'!H:I,2,FALSE),0)</f>
        <v>75793138.070000067</v>
      </c>
      <c r="AK904" s="76">
        <f>IF(Table2[[#This Row],[PRICE TIER LOOKUP]]=0,0,IF(Table2[[#This Row],[PRICE TIER LOOKUP]]&gt;0,SUM(AB904/AJ904)))</f>
        <v>8.9739759735481739E-4</v>
      </c>
      <c r="AL904" s="74" t="e">
        <f>IF(AK904&lt;#REF!,"STRIKE",IF(AK904&gt;=#REF!,"GOOD"))</f>
        <v>#REF!</v>
      </c>
      <c r="AM904" s="75">
        <f>VLOOKUP(H904,'Roll ups'!A:B,2,FALSE)</f>
        <v>325145452.83999985</v>
      </c>
      <c r="AN904" s="77">
        <f t="shared" si="30"/>
        <v>2.0918816303874357E-4</v>
      </c>
      <c r="AO904" s="74" t="str">
        <f>IFERROR(VLOOKUP(Table2[[#This Row],[Product Name]],'Roll ups'!L:P,5,FALSE),"GOOD")</f>
        <v>GOOD</v>
      </c>
      <c r="AP904" s="74">
        <f>Table2[[#This Row],[Retail Dollar Vol Current 12 Mths]]/Table2[[#This Row],[SHELF SALES  LOOKUP]]</f>
        <v>2.232403355667363E-4</v>
      </c>
      <c r="AQ904" s="69">
        <f t="shared" si="31"/>
        <v>0</v>
      </c>
      <c r="AR90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904" s="69" t="e">
        <f>IF(Table2[[#This Row],[Shelf Dollar Vol Current 12 Mths]]&gt;#REF!,"MEETS $ CRITERIA",IF(Table2[[#This Row],[Shelf Dollar Vol Current 12 Mths]]&lt;#REF!+1,"DOES NOT MEET $ CRITERIA"))</f>
        <v>#REF!</v>
      </c>
      <c r="AT904" s="78"/>
    </row>
    <row r="905" spans="1:46" ht="13.8" x14ac:dyDescent="0.3">
      <c r="A905" s="68" t="s">
        <v>1962</v>
      </c>
      <c r="B905" s="69">
        <v>89443</v>
      </c>
      <c r="C905" s="69">
        <v>312</v>
      </c>
      <c r="D905" s="69" t="s">
        <v>25</v>
      </c>
      <c r="E905" s="70" t="s">
        <v>6313</v>
      </c>
      <c r="F905" s="70"/>
      <c r="G905" s="71" t="s">
        <v>8149</v>
      </c>
      <c r="H905" s="69" t="s">
        <v>6315</v>
      </c>
      <c r="I905" s="68" t="s">
        <v>245</v>
      </c>
      <c r="J905" s="68" t="s">
        <v>245</v>
      </c>
      <c r="K905" s="68" t="s">
        <v>89</v>
      </c>
      <c r="L905" s="68" t="s">
        <v>89</v>
      </c>
      <c r="M905" s="68" t="s">
        <v>245</v>
      </c>
      <c r="N905" s="68" t="s">
        <v>246</v>
      </c>
      <c r="O905" s="68" t="s">
        <v>8150</v>
      </c>
      <c r="P905" s="72" t="s">
        <v>245</v>
      </c>
      <c r="Q905" s="68" t="s">
        <v>64</v>
      </c>
      <c r="R905" s="68" t="s">
        <v>60</v>
      </c>
      <c r="S905" s="68">
        <v>18</v>
      </c>
      <c r="T905" s="68">
        <v>25</v>
      </c>
      <c r="U905" s="68">
        <v>-0.39</v>
      </c>
      <c r="V905" s="68">
        <v>92</v>
      </c>
      <c r="W905" s="68">
        <v>31</v>
      </c>
      <c r="X905" s="68">
        <v>0.66</v>
      </c>
      <c r="Y905" s="68">
        <v>358</v>
      </c>
      <c r="Z905" s="68">
        <v>308.83</v>
      </c>
      <c r="AA905" s="68">
        <v>0.14000000000000001</v>
      </c>
      <c r="AB905" s="73">
        <v>72740.28</v>
      </c>
      <c r="AC905" s="73">
        <v>60327.040000000001</v>
      </c>
      <c r="AD905" s="73">
        <v>75953.279999999999</v>
      </c>
      <c r="AE905" s="73">
        <v>63359.68</v>
      </c>
      <c r="AF905" s="73"/>
      <c r="AG905" s="73">
        <f>IFERROR(VLOOKUP(J905,'Roll ups'!D:E,2,FALSE),0)</f>
        <v>57863085.470000021</v>
      </c>
      <c r="AH905" s="74">
        <f>IF(Table2[[#This Row],[CATEGORY TTL LOOKUP]]=0,0,IF(Table2[[#This Row],[CATEGORY TTL LOOKUP]]&gt;0,SUM(AB905/AG905)))</f>
        <v>1.2571102873128548E-3</v>
      </c>
      <c r="AI905" s="74" t="str">
        <f>IFERROR(IF(AH905&lt;#REF!,"STRIKE",IF(AH905&gt;=#REF!,"GOOD")),"NO DATA")</f>
        <v>NO DATA</v>
      </c>
      <c r="AJ905" s="75">
        <f>IFERROR(VLOOKUP(K905,'Roll ups'!H:I,2,FALSE),0)</f>
        <v>75793138.070000067</v>
      </c>
      <c r="AK905" s="76">
        <f>IF(Table2[[#This Row],[PRICE TIER LOOKUP]]=0,0,IF(Table2[[#This Row],[PRICE TIER LOOKUP]]&gt;0,SUM(AB905/AJ905)))</f>
        <v>9.597211812607554E-4</v>
      </c>
      <c r="AL905" s="74" t="e">
        <f>IF(AK905&lt;#REF!,"STRIKE",IF(AK905&gt;=#REF!,"GOOD"))</f>
        <v>#REF!</v>
      </c>
      <c r="AM905" s="75">
        <f>VLOOKUP(H905,'Roll ups'!A:B,2,FALSE)</f>
        <v>325145452.83999985</v>
      </c>
      <c r="AN905" s="77">
        <f t="shared" si="30"/>
        <v>2.2371612262956853E-4</v>
      </c>
      <c r="AO905" s="74" t="str">
        <f>IFERROR(VLOOKUP(Table2[[#This Row],[Product Name]],'Roll ups'!L:P,5,FALSE),"GOOD")</f>
        <v>GOOD</v>
      </c>
      <c r="AP905" s="74">
        <f>Table2[[#This Row],[Retail Dollar Vol Current 12 Mths]]/Table2[[#This Row],[SHELF SALES  LOOKUP]]</f>
        <v>2.3359785393454568E-4</v>
      </c>
      <c r="AQ905" s="69">
        <f t="shared" si="31"/>
        <v>0</v>
      </c>
      <c r="AR90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905" s="69" t="e">
        <f>IF(Table2[[#This Row],[Shelf Dollar Vol Current 12 Mths]]&gt;#REF!,"MEETS $ CRITERIA",IF(Table2[[#This Row],[Shelf Dollar Vol Current 12 Mths]]&lt;#REF!+1,"DOES NOT MEET $ CRITERIA"))</f>
        <v>#REF!</v>
      </c>
      <c r="AT905" s="78"/>
    </row>
    <row r="906" spans="1:46" ht="13.8" x14ac:dyDescent="0.3">
      <c r="A906" s="68" t="s">
        <v>2344</v>
      </c>
      <c r="B906" s="69">
        <v>89468</v>
      </c>
      <c r="C906" s="69">
        <v>637</v>
      </c>
      <c r="D906" s="69" t="s">
        <v>25</v>
      </c>
      <c r="E906" s="70" t="s">
        <v>6313</v>
      </c>
      <c r="F906" s="70"/>
      <c r="G906" s="71" t="s">
        <v>8151</v>
      </c>
      <c r="H906" s="69" t="s">
        <v>6315</v>
      </c>
      <c r="I906" s="68" t="s">
        <v>245</v>
      </c>
      <c r="J906" s="68" t="s">
        <v>245</v>
      </c>
      <c r="K906" s="68" t="s">
        <v>89</v>
      </c>
      <c r="L906" s="68" t="s">
        <v>132</v>
      </c>
      <c r="M906" s="68" t="s">
        <v>245</v>
      </c>
      <c r="N906" s="68" t="s">
        <v>246</v>
      </c>
      <c r="O906" s="68" t="s">
        <v>8152</v>
      </c>
      <c r="P906" s="72" t="s">
        <v>245</v>
      </c>
      <c r="Q906" s="68" t="s">
        <v>55</v>
      </c>
      <c r="R906" s="68" t="s">
        <v>31</v>
      </c>
      <c r="S906" s="68">
        <v>414</v>
      </c>
      <c r="T906" s="68">
        <v>101.25</v>
      </c>
      <c r="U906" s="68">
        <v>0.76</v>
      </c>
      <c r="V906" s="68">
        <v>2002.25</v>
      </c>
      <c r="W906" s="68">
        <v>513.83000000000004</v>
      </c>
      <c r="X906" s="68">
        <v>0.74</v>
      </c>
      <c r="Y906" s="68">
        <v>5465.67</v>
      </c>
      <c r="Z906" s="68">
        <v>1519.92</v>
      </c>
      <c r="AA906" s="68">
        <v>0.72</v>
      </c>
      <c r="AB906" s="73">
        <v>1160224</v>
      </c>
      <c r="AC906" s="73">
        <v>311016.90000000002</v>
      </c>
      <c r="AD906" s="73">
        <v>1302039.52</v>
      </c>
      <c r="AE906" s="73">
        <v>335414</v>
      </c>
      <c r="AF906" s="73"/>
      <c r="AG906" s="73">
        <f>IFERROR(VLOOKUP(J906,'Roll ups'!D:E,2,FALSE),0)</f>
        <v>57863085.470000021</v>
      </c>
      <c r="AH906" s="74">
        <f>IF(Table2[[#This Row],[CATEGORY TTL LOOKUP]]=0,0,IF(Table2[[#This Row],[CATEGORY TTL LOOKUP]]&gt;0,SUM(AB906/AG906)))</f>
        <v>2.0051194826130304E-2</v>
      </c>
      <c r="AI906" s="74" t="str">
        <f>IFERROR(IF(AH906&lt;#REF!,"STRIKE",IF(AH906&gt;=#REF!,"GOOD")),"NO DATA")</f>
        <v>NO DATA</v>
      </c>
      <c r="AJ906" s="75">
        <f>IFERROR(VLOOKUP(K906,'Roll ups'!H:I,2,FALSE),0)</f>
        <v>75793138.070000067</v>
      </c>
      <c r="AK906" s="76">
        <f>IF(Table2[[#This Row],[PRICE TIER LOOKUP]]=0,0,IF(Table2[[#This Row],[PRICE TIER LOOKUP]]&gt;0,SUM(AB906/AJ906)))</f>
        <v>1.5307770987506217E-2</v>
      </c>
      <c r="AL906" s="74" t="e">
        <f>IF(AK906&lt;#REF!,"STRIKE",IF(AK906&gt;=#REF!,"GOOD"))</f>
        <v>#REF!</v>
      </c>
      <c r="AM906" s="75">
        <f>VLOOKUP(H906,'Roll ups'!A:B,2,FALSE)</f>
        <v>325145452.83999985</v>
      </c>
      <c r="AN906" s="77">
        <f t="shared" si="30"/>
        <v>3.5683230070295098E-3</v>
      </c>
      <c r="AO906" s="74" t="str">
        <f>IFERROR(VLOOKUP(Table2[[#This Row],[Product Name]],'Roll ups'!L:P,5,FALSE),"GOOD")</f>
        <v>GOOD</v>
      </c>
      <c r="AP906" s="74">
        <f>Table2[[#This Row],[Retail Dollar Vol Current 12 Mths]]/Table2[[#This Row],[SHELF SALES  LOOKUP]]</f>
        <v>4.0044832508874667E-3</v>
      </c>
      <c r="AQ906" s="69">
        <f t="shared" si="31"/>
        <v>0</v>
      </c>
      <c r="AR90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906" s="69" t="e">
        <f>IF(Table2[[#This Row],[Shelf Dollar Vol Current 12 Mths]]&gt;#REF!,"MEETS $ CRITERIA",IF(Table2[[#This Row],[Shelf Dollar Vol Current 12 Mths]]&lt;#REF!+1,"DOES NOT MEET $ CRITERIA"))</f>
        <v>#REF!</v>
      </c>
      <c r="AT906" s="78"/>
    </row>
    <row r="907" spans="1:46" ht="13.8" x14ac:dyDescent="0.3">
      <c r="A907" s="68" t="s">
        <v>1196</v>
      </c>
      <c r="B907" s="69">
        <v>89488</v>
      </c>
      <c r="C907" s="69">
        <v>254</v>
      </c>
      <c r="D907" s="69" t="s">
        <v>25</v>
      </c>
      <c r="E907" s="70" t="s">
        <v>6313</v>
      </c>
      <c r="F907" s="70"/>
      <c r="G907" s="71" t="s">
        <v>8153</v>
      </c>
      <c r="H907" s="69" t="s">
        <v>6315</v>
      </c>
      <c r="I907" s="68" t="s">
        <v>245</v>
      </c>
      <c r="J907" s="68" t="s">
        <v>245</v>
      </c>
      <c r="K907" s="68" t="s">
        <v>146</v>
      </c>
      <c r="L907" s="68" t="s">
        <v>6320</v>
      </c>
      <c r="M907" s="68" t="s">
        <v>245</v>
      </c>
      <c r="N907" s="68" t="s">
        <v>246</v>
      </c>
      <c r="O907" s="68" t="s">
        <v>8154</v>
      </c>
      <c r="P907" s="72" t="s">
        <v>245</v>
      </c>
      <c r="Q907" s="68" t="s">
        <v>128</v>
      </c>
      <c r="R907" s="68" t="s">
        <v>60</v>
      </c>
      <c r="S907" s="68">
        <v>4</v>
      </c>
      <c r="T907" s="68">
        <v>6.5</v>
      </c>
      <c r="U907" s="68">
        <v>-0.56000000000000005</v>
      </c>
      <c r="V907" s="68">
        <v>37.67</v>
      </c>
      <c r="W907" s="68">
        <v>46.5</v>
      </c>
      <c r="X907" s="68">
        <v>-0.23</v>
      </c>
      <c r="Y907" s="68">
        <v>146.16999999999999</v>
      </c>
      <c r="Z907" s="68">
        <v>189.5</v>
      </c>
      <c r="AA907" s="68">
        <v>-0.3</v>
      </c>
      <c r="AB907" s="73">
        <v>68962.960000000006</v>
      </c>
      <c r="AC907" s="73">
        <v>87987.839999999997</v>
      </c>
      <c r="AD907" s="73">
        <v>72952.960000000006</v>
      </c>
      <c r="AE907" s="73">
        <v>92598.24</v>
      </c>
      <c r="AF907" s="73"/>
      <c r="AG907" s="73">
        <f>IFERROR(VLOOKUP(J907,'Roll ups'!D:E,2,FALSE),0)</f>
        <v>57863085.470000021</v>
      </c>
      <c r="AH907" s="74">
        <f>IF(Table2[[#This Row],[CATEGORY TTL LOOKUP]]=0,0,IF(Table2[[#This Row],[CATEGORY TTL LOOKUP]]&gt;0,SUM(AB907/AG907)))</f>
        <v>1.1918299800268148E-3</v>
      </c>
      <c r="AI907" s="74" t="str">
        <f>IFERROR(IF(AH907&lt;#REF!,"STRIKE",IF(AH907&gt;=#REF!,"GOOD")),"NO DATA")</f>
        <v>NO DATA</v>
      </c>
      <c r="AJ907" s="75">
        <f>IFERROR(VLOOKUP(K907,'Roll ups'!H:I,2,FALSE),0)</f>
        <v>69119979.479999974</v>
      </c>
      <c r="AK907" s="76">
        <f>IF(Table2[[#This Row],[PRICE TIER LOOKUP]]=0,0,IF(Table2[[#This Row],[PRICE TIER LOOKUP]]&gt;0,SUM(AB907/AJ907)))</f>
        <v>9.9772830545985037E-4</v>
      </c>
      <c r="AL907" s="74" t="e">
        <f>IF(AK907&lt;#REF!,"STRIKE",IF(AK907&gt;=#REF!,"GOOD"))</f>
        <v>#REF!</v>
      </c>
      <c r="AM907" s="75">
        <f>VLOOKUP(H907,'Roll ups'!A:B,2,FALSE)</f>
        <v>325145452.83999985</v>
      </c>
      <c r="AN907" s="77">
        <f t="shared" si="30"/>
        <v>2.1209879885337299E-4</v>
      </c>
      <c r="AO907" s="74" t="str">
        <f>IFERROR(VLOOKUP(Table2[[#This Row],[Product Name]],'Roll ups'!L:P,5,FALSE),"GOOD")</f>
        <v>GOOD</v>
      </c>
      <c r="AP907" s="74">
        <f>Table2[[#This Row],[Retail Dollar Vol Current 12 Mths]]/Table2[[#This Row],[SHELF SALES  LOOKUP]]</f>
        <v>2.2437022988569758E-4</v>
      </c>
      <c r="AQ907" s="69">
        <f t="shared" si="31"/>
        <v>0</v>
      </c>
      <c r="AR90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907" s="69" t="e">
        <f>IF(Table2[[#This Row],[Shelf Dollar Vol Current 12 Mths]]&gt;#REF!,"MEETS $ CRITERIA",IF(Table2[[#This Row],[Shelf Dollar Vol Current 12 Mths]]&lt;#REF!+1,"DOES NOT MEET $ CRITERIA"))</f>
        <v>#REF!</v>
      </c>
      <c r="AT907" s="78"/>
    </row>
    <row r="908" spans="1:46" ht="13.8" x14ac:dyDescent="0.3">
      <c r="A908" s="68" t="s">
        <v>2074</v>
      </c>
      <c r="B908" s="69">
        <v>89497</v>
      </c>
      <c r="C908" s="69">
        <v>183</v>
      </c>
      <c r="D908" s="69" t="s">
        <v>25</v>
      </c>
      <c r="E908" s="70" t="s">
        <v>6313</v>
      </c>
      <c r="F908" s="70"/>
      <c r="G908" s="71" t="s">
        <v>8155</v>
      </c>
      <c r="H908" s="69" t="s">
        <v>6315</v>
      </c>
      <c r="I908" s="68" t="s">
        <v>245</v>
      </c>
      <c r="J908" s="68" t="s">
        <v>245</v>
      </c>
      <c r="K908" s="68" t="s">
        <v>89</v>
      </c>
      <c r="L908" s="68" t="s">
        <v>89</v>
      </c>
      <c r="M908" s="68" t="s">
        <v>245</v>
      </c>
      <c r="N908" s="68" t="s">
        <v>529</v>
      </c>
      <c r="O908" s="68" t="s">
        <v>8156</v>
      </c>
      <c r="P908" s="72" t="s">
        <v>245</v>
      </c>
      <c r="Q908" s="68" t="s">
        <v>107</v>
      </c>
      <c r="R908" s="68" t="s">
        <v>31</v>
      </c>
      <c r="S908" s="68">
        <v>48</v>
      </c>
      <c r="T908" s="68">
        <v>26.66</v>
      </c>
      <c r="U908" s="68">
        <v>0.44</v>
      </c>
      <c r="V908" s="68">
        <v>111.99</v>
      </c>
      <c r="W908" s="68">
        <v>79.989999999999995</v>
      </c>
      <c r="X908" s="68">
        <v>0.28999999999999998</v>
      </c>
      <c r="Y908" s="68">
        <v>331.86</v>
      </c>
      <c r="Z908" s="68">
        <v>247.86</v>
      </c>
      <c r="AA908" s="68">
        <v>0.25</v>
      </c>
      <c r="AB908" s="73">
        <v>40951.11</v>
      </c>
      <c r="AC908" s="73">
        <v>30497.22</v>
      </c>
      <c r="AD908" s="73">
        <v>43640.07</v>
      </c>
      <c r="AE908" s="73">
        <v>32124.58</v>
      </c>
      <c r="AF908" s="73"/>
      <c r="AG908" s="73">
        <f>IFERROR(VLOOKUP(J908,'Roll ups'!D:E,2,FALSE),0)</f>
        <v>57863085.470000021</v>
      </c>
      <c r="AH908" s="74">
        <f>IF(Table2[[#This Row],[CATEGORY TTL LOOKUP]]=0,0,IF(Table2[[#This Row],[CATEGORY TTL LOOKUP]]&gt;0,SUM(AB908/AG908)))</f>
        <v>7.0772427130993065E-4</v>
      </c>
      <c r="AI908" s="74" t="str">
        <f>IFERROR(IF(AH908&lt;#REF!,"STRIKE",IF(AH908&gt;=#REF!,"GOOD")),"NO DATA")</f>
        <v>NO DATA</v>
      </c>
      <c r="AJ908" s="75">
        <f>IFERROR(VLOOKUP(K908,'Roll ups'!H:I,2,FALSE),0)</f>
        <v>75793138.070000067</v>
      </c>
      <c r="AK908" s="76">
        <f>IF(Table2[[#This Row],[PRICE TIER LOOKUP]]=0,0,IF(Table2[[#This Row],[PRICE TIER LOOKUP]]&gt;0,SUM(AB908/AJ908)))</f>
        <v>5.403010225302836E-4</v>
      </c>
      <c r="AL908" s="74" t="e">
        <f>IF(AK908&lt;#REF!,"STRIKE",IF(AK908&gt;=#REF!,"GOOD"))</f>
        <v>#REF!</v>
      </c>
      <c r="AM908" s="75">
        <f>VLOOKUP(H908,'Roll ups'!A:B,2,FALSE)</f>
        <v>325145452.83999985</v>
      </c>
      <c r="AN908" s="77">
        <f t="shared" si="30"/>
        <v>1.2594704813587395E-4</v>
      </c>
      <c r="AO908" s="74" t="str">
        <f>IFERROR(VLOOKUP(Table2[[#This Row],[Product Name]],'Roll ups'!L:P,5,FALSE),"GOOD")</f>
        <v>GOOD</v>
      </c>
      <c r="AP908" s="74">
        <f>Table2[[#This Row],[Retail Dollar Vol Current 12 Mths]]/Table2[[#This Row],[SHELF SALES  LOOKUP]]</f>
        <v>1.3421706998767332E-4</v>
      </c>
      <c r="AQ908" s="69">
        <f t="shared" si="31"/>
        <v>0</v>
      </c>
      <c r="AR90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908" s="69" t="e">
        <f>IF(Table2[[#This Row],[Shelf Dollar Vol Current 12 Mths]]&gt;#REF!,"MEETS $ CRITERIA",IF(Table2[[#This Row],[Shelf Dollar Vol Current 12 Mths]]&lt;#REF!+1,"DOES NOT MEET $ CRITERIA"))</f>
        <v>#REF!</v>
      </c>
      <c r="AT908" s="78"/>
    </row>
    <row r="909" spans="1:46" ht="13.8" x14ac:dyDescent="0.3">
      <c r="A909" s="68" t="s">
        <v>2728</v>
      </c>
      <c r="B909" s="69">
        <v>89532</v>
      </c>
      <c r="C909" s="69">
        <v>243</v>
      </c>
      <c r="D909" s="69" t="s">
        <v>25</v>
      </c>
      <c r="E909" s="70" t="s">
        <v>6313</v>
      </c>
      <c r="F909" s="70"/>
      <c r="G909" s="71" t="s">
        <v>8157</v>
      </c>
      <c r="H909" s="69" t="s">
        <v>6315</v>
      </c>
      <c r="I909" s="68" t="s">
        <v>245</v>
      </c>
      <c r="J909" s="68" t="s">
        <v>245</v>
      </c>
      <c r="K909" s="68" t="s">
        <v>89</v>
      </c>
      <c r="L909" s="68" t="s">
        <v>132</v>
      </c>
      <c r="M909" s="68" t="s">
        <v>245</v>
      </c>
      <c r="N909" s="68" t="s">
        <v>246</v>
      </c>
      <c r="O909" s="68" t="s">
        <v>8158</v>
      </c>
      <c r="P909" s="72" t="s">
        <v>245</v>
      </c>
      <c r="Q909" s="68" t="s">
        <v>26</v>
      </c>
      <c r="R909" s="68" t="s">
        <v>27</v>
      </c>
      <c r="S909" s="68">
        <v>21</v>
      </c>
      <c r="T909" s="68">
        <v>28</v>
      </c>
      <c r="U909" s="68">
        <v>-0.33</v>
      </c>
      <c r="V909" s="68">
        <v>74</v>
      </c>
      <c r="W909" s="68">
        <v>84.96</v>
      </c>
      <c r="X909" s="68">
        <v>-0.15</v>
      </c>
      <c r="Y909" s="68">
        <v>283</v>
      </c>
      <c r="Z909" s="68">
        <v>288.95999999999998</v>
      </c>
      <c r="AA909" s="68">
        <v>-0.02</v>
      </c>
      <c r="AB909" s="73">
        <v>65836.08</v>
      </c>
      <c r="AC909" s="73">
        <v>62897</v>
      </c>
      <c r="AD909" s="73">
        <v>65836.08</v>
      </c>
      <c r="AE909" s="73">
        <v>62897</v>
      </c>
      <c r="AF909" s="73"/>
      <c r="AG909" s="73">
        <f>IFERROR(VLOOKUP(J909,'Roll ups'!D:E,2,FALSE),0)</f>
        <v>57863085.470000021</v>
      </c>
      <c r="AH909" s="74">
        <f>IF(Table2[[#This Row],[CATEGORY TTL LOOKUP]]=0,0,IF(Table2[[#This Row],[CATEGORY TTL LOOKUP]]&gt;0,SUM(AB909/AG909)))</f>
        <v>1.1377906909947569E-3</v>
      </c>
      <c r="AI909" s="74" t="str">
        <f>IFERROR(IF(AH909&lt;#REF!,"STRIKE",IF(AH909&gt;=#REF!,"GOOD")),"NO DATA")</f>
        <v>NO DATA</v>
      </c>
      <c r="AJ909" s="75">
        <f>IFERROR(VLOOKUP(K909,'Roll ups'!H:I,2,FALSE),0)</f>
        <v>75793138.070000067</v>
      </c>
      <c r="AK909" s="76">
        <f>IF(Table2[[#This Row],[PRICE TIER LOOKUP]]=0,0,IF(Table2[[#This Row],[PRICE TIER LOOKUP]]&gt;0,SUM(AB909/AJ909)))</f>
        <v>8.6862850221607068E-4</v>
      </c>
      <c r="AL909" s="74" t="e">
        <f>IF(AK909&lt;#REF!,"STRIKE",IF(AK909&gt;=#REF!,"GOOD"))</f>
        <v>#REF!</v>
      </c>
      <c r="AM909" s="75">
        <f>VLOOKUP(H909,'Roll ups'!A:B,2,FALSE)</f>
        <v>325145452.83999985</v>
      </c>
      <c r="AN909" s="77">
        <f t="shared" si="30"/>
        <v>2.0248193362371007E-4</v>
      </c>
      <c r="AO909" s="74" t="str">
        <f>IFERROR(VLOOKUP(Table2[[#This Row],[Product Name]],'Roll ups'!L:P,5,FALSE),"GOOD")</f>
        <v>GOOD</v>
      </c>
      <c r="AP909" s="74">
        <f>Table2[[#This Row],[Retail Dollar Vol Current 12 Mths]]/Table2[[#This Row],[SHELF SALES  LOOKUP]]</f>
        <v>2.0248193362371007E-4</v>
      </c>
      <c r="AQ909" s="69">
        <f t="shared" si="31"/>
        <v>0</v>
      </c>
      <c r="AR90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909" s="69" t="e">
        <f>IF(Table2[[#This Row],[Shelf Dollar Vol Current 12 Mths]]&gt;#REF!,"MEETS $ CRITERIA",IF(Table2[[#This Row],[Shelf Dollar Vol Current 12 Mths]]&lt;#REF!+1,"DOES NOT MEET $ CRITERIA"))</f>
        <v>#REF!</v>
      </c>
      <c r="AT909" s="78"/>
    </row>
    <row r="910" spans="1:46" ht="13.8" x14ac:dyDescent="0.3">
      <c r="A910" s="68" t="s">
        <v>5677</v>
      </c>
      <c r="B910" s="69">
        <v>89538</v>
      </c>
      <c r="C910" s="69">
        <v>46</v>
      </c>
      <c r="D910" s="69" t="s">
        <v>25</v>
      </c>
      <c r="E910" s="70" t="s">
        <v>6313</v>
      </c>
      <c r="F910" s="70"/>
      <c r="G910" s="71" t="s">
        <v>8159</v>
      </c>
      <c r="H910" s="69" t="s">
        <v>6315</v>
      </c>
      <c r="I910" s="68" t="s">
        <v>245</v>
      </c>
      <c r="J910" s="68" t="s">
        <v>245</v>
      </c>
      <c r="K910" s="68" t="s">
        <v>104</v>
      </c>
      <c r="L910" s="68" t="s">
        <v>104</v>
      </c>
      <c r="M910" s="68" t="s">
        <v>245</v>
      </c>
      <c r="N910" s="68" t="s">
        <v>529</v>
      </c>
      <c r="O910" s="68" t="s">
        <v>8160</v>
      </c>
      <c r="P910" s="72" t="s">
        <v>245</v>
      </c>
      <c r="Q910" s="68" t="s">
        <v>421</v>
      </c>
      <c r="R910" s="68" t="s">
        <v>60</v>
      </c>
      <c r="S910" s="68">
        <v>8</v>
      </c>
      <c r="T910" s="68">
        <v>36.17</v>
      </c>
      <c r="U910" s="68">
        <v>-3.43</v>
      </c>
      <c r="V910" s="68">
        <v>40.83</v>
      </c>
      <c r="W910" s="68">
        <v>63.59</v>
      </c>
      <c r="X910" s="68">
        <v>-0.56000000000000005</v>
      </c>
      <c r="Y910" s="68">
        <v>154.01</v>
      </c>
      <c r="Z910" s="68">
        <v>242.48</v>
      </c>
      <c r="AA910" s="68">
        <v>-0.56999999999999995</v>
      </c>
      <c r="AB910" s="73">
        <v>16212.24</v>
      </c>
      <c r="AC910" s="73">
        <v>25391.27</v>
      </c>
      <c r="AD910" s="73">
        <v>16212.24</v>
      </c>
      <c r="AE910" s="73">
        <v>25391.27</v>
      </c>
      <c r="AF910" s="73"/>
      <c r="AG910" s="73">
        <f>IFERROR(VLOOKUP(J910,'Roll ups'!D:E,2,FALSE),0)</f>
        <v>57863085.470000021</v>
      </c>
      <c r="AH910" s="74">
        <f>IF(Table2[[#This Row],[CATEGORY TTL LOOKUP]]=0,0,IF(Table2[[#This Row],[CATEGORY TTL LOOKUP]]&gt;0,SUM(AB910/AG910)))</f>
        <v>2.8018277747054256E-4</v>
      </c>
      <c r="AI910" s="74" t="str">
        <f>IFERROR(IF(AH910&lt;#REF!,"STRIKE",IF(AH910&gt;=#REF!,"GOOD")),"NO DATA")</f>
        <v>NO DATA</v>
      </c>
      <c r="AJ910" s="75">
        <f>IFERROR(VLOOKUP(K910,'Roll ups'!H:I,2,FALSE),0)</f>
        <v>34230392.709999993</v>
      </c>
      <c r="AK910" s="76">
        <f>IF(Table2[[#This Row],[PRICE TIER LOOKUP]]=0,0,IF(Table2[[#This Row],[PRICE TIER LOOKUP]]&gt;0,SUM(AB910/AJ910)))</f>
        <v>4.7362120958851259E-4</v>
      </c>
      <c r="AL910" s="74" t="e">
        <f>IF(AK910&lt;#REF!,"STRIKE",IF(AK910&gt;=#REF!,"GOOD"))</f>
        <v>#REF!</v>
      </c>
      <c r="AM910" s="75">
        <f>VLOOKUP(H910,'Roll ups'!A:B,2,FALSE)</f>
        <v>325145452.83999985</v>
      </c>
      <c r="AN910" s="77">
        <f t="shared" si="30"/>
        <v>4.9861500009898173E-5</v>
      </c>
      <c r="AO910" s="74" t="str">
        <f>IFERROR(VLOOKUP(Table2[[#This Row],[Product Name]],'Roll ups'!L:P,5,FALSE),"GOOD")</f>
        <v>GOOD</v>
      </c>
      <c r="AP910" s="74">
        <f>Table2[[#This Row],[Retail Dollar Vol Current 12 Mths]]/Table2[[#This Row],[SHELF SALES  LOOKUP]]</f>
        <v>4.9861500009898173E-5</v>
      </c>
      <c r="AQ910" s="69">
        <f t="shared" si="31"/>
        <v>0</v>
      </c>
      <c r="AR91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910" s="69" t="e">
        <f>IF(Table2[[#This Row],[Shelf Dollar Vol Current 12 Mths]]&gt;#REF!,"MEETS $ CRITERIA",IF(Table2[[#This Row],[Shelf Dollar Vol Current 12 Mths]]&lt;#REF!+1,"DOES NOT MEET $ CRITERIA"))</f>
        <v>#REF!</v>
      </c>
      <c r="AT910" s="78"/>
    </row>
    <row r="911" spans="1:46" ht="13.8" x14ac:dyDescent="0.3">
      <c r="A911" s="68" t="s">
        <v>2641</v>
      </c>
      <c r="B911" s="69">
        <v>89576</v>
      </c>
      <c r="C911" s="69">
        <v>333</v>
      </c>
      <c r="D911" s="69" t="s">
        <v>25</v>
      </c>
      <c r="E911" s="70" t="s">
        <v>6313</v>
      </c>
      <c r="F911" s="70"/>
      <c r="G911" s="71" t="s">
        <v>8161</v>
      </c>
      <c r="H911" s="69" t="s">
        <v>6315</v>
      </c>
      <c r="I911" s="68" t="s">
        <v>245</v>
      </c>
      <c r="J911" s="68" t="s">
        <v>245</v>
      </c>
      <c r="K911" s="68" t="s">
        <v>104</v>
      </c>
      <c r="L911" s="68" t="s">
        <v>104</v>
      </c>
      <c r="M911" s="68" t="s">
        <v>245</v>
      </c>
      <c r="N911" s="68" t="s">
        <v>529</v>
      </c>
      <c r="O911" s="68" t="s">
        <v>8162</v>
      </c>
      <c r="P911" s="72" t="s">
        <v>245</v>
      </c>
      <c r="Q911" s="68" t="s">
        <v>213</v>
      </c>
      <c r="R911" s="68" t="s">
        <v>6402</v>
      </c>
      <c r="S911" s="68">
        <v>67</v>
      </c>
      <c r="T911" s="68">
        <v>58.17</v>
      </c>
      <c r="U911" s="68">
        <v>0.14000000000000001</v>
      </c>
      <c r="V911" s="68">
        <v>169.25</v>
      </c>
      <c r="W911" s="68">
        <v>186.5</v>
      </c>
      <c r="X911" s="68">
        <v>-0.1</v>
      </c>
      <c r="Y911" s="68">
        <v>513.41999999999996</v>
      </c>
      <c r="Z911" s="68">
        <v>619.83000000000004</v>
      </c>
      <c r="AA911" s="68">
        <v>-0.21</v>
      </c>
      <c r="AB911" s="73">
        <v>56804.42</v>
      </c>
      <c r="AC911" s="73">
        <v>64738.12</v>
      </c>
      <c r="AD911" s="73">
        <v>56804.42</v>
      </c>
      <c r="AE911" s="73">
        <v>64738.12</v>
      </c>
      <c r="AF911" s="73"/>
      <c r="AG911" s="73">
        <f>IFERROR(VLOOKUP(J911,'Roll ups'!D:E,2,FALSE),0)</f>
        <v>57863085.470000021</v>
      </c>
      <c r="AH911" s="74">
        <f>IF(Table2[[#This Row],[CATEGORY TTL LOOKUP]]=0,0,IF(Table2[[#This Row],[CATEGORY TTL LOOKUP]]&gt;0,SUM(AB911/AG911)))</f>
        <v>9.8170395751624923E-4</v>
      </c>
      <c r="AI911" s="74" t="str">
        <f>IFERROR(IF(AH911&lt;#REF!,"STRIKE",IF(AH911&gt;=#REF!,"GOOD")),"NO DATA")</f>
        <v>NO DATA</v>
      </c>
      <c r="AJ911" s="75">
        <f>IFERROR(VLOOKUP(K911,'Roll ups'!H:I,2,FALSE),0)</f>
        <v>34230392.709999993</v>
      </c>
      <c r="AK911" s="76">
        <f>IF(Table2[[#This Row],[PRICE TIER LOOKUP]]=0,0,IF(Table2[[#This Row],[PRICE TIER LOOKUP]]&gt;0,SUM(AB911/AJ911)))</f>
        <v>1.6594732196398459E-3</v>
      </c>
      <c r="AL911" s="74" t="e">
        <f>IF(AK911&lt;#REF!,"STRIKE",IF(AK911&gt;=#REF!,"GOOD"))</f>
        <v>#REF!</v>
      </c>
      <c r="AM911" s="75">
        <f>VLOOKUP(H911,'Roll ups'!A:B,2,FALSE)</f>
        <v>325145452.83999985</v>
      </c>
      <c r="AN911" s="77">
        <f t="shared" si="30"/>
        <v>1.7470464219578911E-4</v>
      </c>
      <c r="AO911" s="74" t="str">
        <f>IFERROR(VLOOKUP(Table2[[#This Row],[Product Name]],'Roll ups'!L:P,5,FALSE),"GOOD")</f>
        <v>GOOD</v>
      </c>
      <c r="AP911" s="74">
        <f>Table2[[#This Row],[Retail Dollar Vol Current 12 Mths]]/Table2[[#This Row],[SHELF SALES  LOOKUP]]</f>
        <v>1.7470464219578911E-4</v>
      </c>
      <c r="AQ911" s="69">
        <f t="shared" si="31"/>
        <v>0</v>
      </c>
      <c r="AR91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911" s="69" t="e">
        <f>IF(Table2[[#This Row],[Shelf Dollar Vol Current 12 Mths]]&gt;#REF!,"MEETS $ CRITERIA",IF(Table2[[#This Row],[Shelf Dollar Vol Current 12 Mths]]&lt;#REF!+1,"DOES NOT MEET $ CRITERIA"))</f>
        <v>#REF!</v>
      </c>
      <c r="AT911" s="78"/>
    </row>
    <row r="912" spans="1:46" ht="13.8" x14ac:dyDescent="0.3">
      <c r="A912" s="68" t="s">
        <v>5181</v>
      </c>
      <c r="B912" s="69">
        <v>89578</v>
      </c>
      <c r="C912" s="69">
        <v>457</v>
      </c>
      <c r="D912" s="69" t="s">
        <v>25</v>
      </c>
      <c r="E912" s="70" t="s">
        <v>6313</v>
      </c>
      <c r="F912" s="70"/>
      <c r="G912" s="71" t="s">
        <v>8163</v>
      </c>
      <c r="H912" s="69" t="s">
        <v>6315</v>
      </c>
      <c r="I912" s="68" t="s">
        <v>245</v>
      </c>
      <c r="J912" s="68" t="s">
        <v>245</v>
      </c>
      <c r="K912" s="68" t="s">
        <v>104</v>
      </c>
      <c r="L912" s="68" t="s">
        <v>104</v>
      </c>
      <c r="M912" s="68" t="s">
        <v>245</v>
      </c>
      <c r="N912" s="68" t="s">
        <v>529</v>
      </c>
      <c r="O912" s="68" t="s">
        <v>8164</v>
      </c>
      <c r="P912" s="72" t="s">
        <v>245</v>
      </c>
      <c r="Q912" s="68" t="s">
        <v>213</v>
      </c>
      <c r="R912" s="68" t="s">
        <v>6402</v>
      </c>
      <c r="S912" s="68">
        <v>1102</v>
      </c>
      <c r="T912" s="68">
        <v>968.76</v>
      </c>
      <c r="U912" s="68">
        <v>0.12</v>
      </c>
      <c r="V912" s="68">
        <v>3947.55</v>
      </c>
      <c r="W912" s="68">
        <v>3555.74</v>
      </c>
      <c r="X912" s="68">
        <v>0.1</v>
      </c>
      <c r="Y912" s="68">
        <v>13703.16</v>
      </c>
      <c r="Z912" s="68">
        <v>12569.9</v>
      </c>
      <c r="AA912" s="68">
        <v>0.08</v>
      </c>
      <c r="AB912" s="73">
        <v>1088776.95</v>
      </c>
      <c r="AC912" s="73">
        <v>996371.19</v>
      </c>
      <c r="AD912" s="73">
        <v>1088776.95</v>
      </c>
      <c r="AE912" s="73">
        <v>996371.19</v>
      </c>
      <c r="AF912" s="73"/>
      <c r="AG912" s="73">
        <f>IFERROR(VLOOKUP(J912,'Roll ups'!D:E,2,FALSE),0)</f>
        <v>57863085.470000021</v>
      </c>
      <c r="AH912" s="74">
        <f>IF(Table2[[#This Row],[CATEGORY TTL LOOKUP]]=0,0,IF(Table2[[#This Row],[CATEGORY TTL LOOKUP]]&gt;0,SUM(AB912/AG912)))</f>
        <v>1.8816434366682584E-2</v>
      </c>
      <c r="AI912" s="74" t="str">
        <f>IFERROR(IF(AH912&lt;#REF!,"STRIKE",IF(AH912&gt;=#REF!,"GOOD")),"NO DATA")</f>
        <v>NO DATA</v>
      </c>
      <c r="AJ912" s="75">
        <f>IFERROR(VLOOKUP(K912,'Roll ups'!H:I,2,FALSE),0)</f>
        <v>34230392.709999993</v>
      </c>
      <c r="AK912" s="76">
        <f>IF(Table2[[#This Row],[PRICE TIER LOOKUP]]=0,0,IF(Table2[[#This Row],[PRICE TIER LOOKUP]]&gt;0,SUM(AB912/AJ912)))</f>
        <v>3.1807316942698324E-2</v>
      </c>
      <c r="AL912" s="74" t="e">
        <f>IF(AK912&lt;#REF!,"STRIKE",IF(AK912&gt;=#REF!,"GOOD"))</f>
        <v>#REF!</v>
      </c>
      <c r="AM912" s="75">
        <f>VLOOKUP(H912,'Roll ups'!A:B,2,FALSE)</f>
        <v>325145452.83999985</v>
      </c>
      <c r="AN912" s="77">
        <f t="shared" si="30"/>
        <v>3.348584273561328E-3</v>
      </c>
      <c r="AO912" s="74" t="str">
        <f>IFERROR(VLOOKUP(Table2[[#This Row],[Product Name]],'Roll ups'!L:P,5,FALSE),"GOOD")</f>
        <v>GOOD</v>
      </c>
      <c r="AP912" s="74">
        <f>Table2[[#This Row],[Retail Dollar Vol Current 12 Mths]]/Table2[[#This Row],[SHELF SALES  LOOKUP]]</f>
        <v>3.348584273561328E-3</v>
      </c>
      <c r="AQ912" s="69">
        <f t="shared" si="31"/>
        <v>0</v>
      </c>
      <c r="AR91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912" s="69" t="e">
        <f>IF(Table2[[#This Row],[Shelf Dollar Vol Current 12 Mths]]&gt;#REF!,"MEETS $ CRITERIA",IF(Table2[[#This Row],[Shelf Dollar Vol Current 12 Mths]]&lt;#REF!+1,"DOES NOT MEET $ CRITERIA"))</f>
        <v>#REF!</v>
      </c>
      <c r="AT912" s="78"/>
    </row>
    <row r="913" spans="1:46" ht="13.8" x14ac:dyDescent="0.3">
      <c r="A913" s="68" t="s">
        <v>4104</v>
      </c>
      <c r="B913" s="69">
        <v>89583</v>
      </c>
      <c r="C913" s="69">
        <v>376</v>
      </c>
      <c r="D913" s="69" t="s">
        <v>25</v>
      </c>
      <c r="E913" s="70" t="s">
        <v>6313</v>
      </c>
      <c r="F913" s="70"/>
      <c r="G913" s="71" t="s">
        <v>8165</v>
      </c>
      <c r="H913" s="69" t="s">
        <v>6315</v>
      </c>
      <c r="I913" s="68" t="s">
        <v>245</v>
      </c>
      <c r="J913" s="68" t="s">
        <v>245</v>
      </c>
      <c r="K913" s="68" t="s">
        <v>146</v>
      </c>
      <c r="L913" s="68" t="s">
        <v>132</v>
      </c>
      <c r="M913" s="68" t="s">
        <v>245</v>
      </c>
      <c r="N913" s="68" t="s">
        <v>246</v>
      </c>
      <c r="O913" s="68" t="s">
        <v>8166</v>
      </c>
      <c r="P913" s="72" t="s">
        <v>245</v>
      </c>
      <c r="Q913" s="68" t="s">
        <v>37</v>
      </c>
      <c r="R913" s="68" t="s">
        <v>60</v>
      </c>
      <c r="S913" s="68">
        <v>21</v>
      </c>
      <c r="T913" s="68">
        <v>24.5</v>
      </c>
      <c r="U913" s="68">
        <v>-0.2</v>
      </c>
      <c r="V913" s="68">
        <v>141.25</v>
      </c>
      <c r="W913" s="68">
        <v>82.92</v>
      </c>
      <c r="X913" s="68">
        <v>0.41</v>
      </c>
      <c r="Y913" s="68">
        <v>417.92</v>
      </c>
      <c r="Z913" s="68">
        <v>253.92</v>
      </c>
      <c r="AA913" s="68">
        <v>0.39</v>
      </c>
      <c r="AB913" s="73">
        <v>139241.75</v>
      </c>
      <c r="AC913" s="73">
        <v>82773.350000000006</v>
      </c>
      <c r="AD913" s="73">
        <v>142676.75</v>
      </c>
      <c r="AE913" s="73">
        <v>84246.35</v>
      </c>
      <c r="AF913" s="73"/>
      <c r="AG913" s="73">
        <f>IFERROR(VLOOKUP(J913,'Roll ups'!D:E,2,FALSE),0)</f>
        <v>57863085.470000021</v>
      </c>
      <c r="AH913" s="74">
        <f>IF(Table2[[#This Row],[CATEGORY TTL LOOKUP]]=0,0,IF(Table2[[#This Row],[CATEGORY TTL LOOKUP]]&gt;0,SUM(AB913/AG913)))</f>
        <v>2.4064003650858192E-3</v>
      </c>
      <c r="AI913" s="74" t="str">
        <f>IFERROR(IF(AH913&lt;#REF!,"STRIKE",IF(AH913&gt;=#REF!,"GOOD")),"NO DATA")</f>
        <v>NO DATA</v>
      </c>
      <c r="AJ913" s="75">
        <f>IFERROR(VLOOKUP(K913,'Roll ups'!H:I,2,FALSE),0)</f>
        <v>69119979.479999974</v>
      </c>
      <c r="AK913" s="76">
        <f>IF(Table2[[#This Row],[PRICE TIER LOOKUP]]=0,0,IF(Table2[[#This Row],[PRICE TIER LOOKUP]]&gt;0,SUM(AB913/AJ913)))</f>
        <v>2.014493508932391E-3</v>
      </c>
      <c r="AL913" s="74" t="e">
        <f>IF(AK913&lt;#REF!,"STRIKE",IF(AK913&gt;=#REF!,"GOOD"))</f>
        <v>#REF!</v>
      </c>
      <c r="AM913" s="75">
        <f>VLOOKUP(H913,'Roll ups'!A:B,2,FALSE)</f>
        <v>325145452.83999985</v>
      </c>
      <c r="AN913" s="77">
        <f t="shared" si="30"/>
        <v>4.2824449422184963E-4</v>
      </c>
      <c r="AO913" s="74" t="str">
        <f>IFERROR(VLOOKUP(Table2[[#This Row],[Product Name]],'Roll ups'!L:P,5,FALSE),"GOOD")</f>
        <v>GOOD</v>
      </c>
      <c r="AP913" s="74">
        <f>Table2[[#This Row],[Retail Dollar Vol Current 12 Mths]]/Table2[[#This Row],[SHELF SALES  LOOKUP]]</f>
        <v>4.3880899687749749E-4</v>
      </c>
      <c r="AQ913" s="69">
        <f t="shared" si="31"/>
        <v>0</v>
      </c>
      <c r="AR91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913" s="69" t="e">
        <f>IF(Table2[[#This Row],[Shelf Dollar Vol Current 12 Mths]]&gt;#REF!,"MEETS $ CRITERIA",IF(Table2[[#This Row],[Shelf Dollar Vol Current 12 Mths]]&lt;#REF!+1,"DOES NOT MEET $ CRITERIA"))</f>
        <v>#REF!</v>
      </c>
      <c r="AT913" s="78"/>
    </row>
    <row r="914" spans="1:46" ht="13.8" x14ac:dyDescent="0.3">
      <c r="A914" s="68" t="s">
        <v>3493</v>
      </c>
      <c r="B914" s="69">
        <v>89610</v>
      </c>
      <c r="C914" s="69">
        <v>626</v>
      </c>
      <c r="D914" s="69" t="s">
        <v>25</v>
      </c>
      <c r="E914" s="70" t="s">
        <v>6313</v>
      </c>
      <c r="F914" s="70"/>
      <c r="G914" s="71" t="s">
        <v>8167</v>
      </c>
      <c r="H914" s="69" t="s">
        <v>6315</v>
      </c>
      <c r="I914" s="68" t="s">
        <v>245</v>
      </c>
      <c r="J914" s="68" t="s">
        <v>245</v>
      </c>
      <c r="K914" s="68" t="s">
        <v>132</v>
      </c>
      <c r="L914" s="68" t="s">
        <v>132</v>
      </c>
      <c r="M914" s="68" t="s">
        <v>245</v>
      </c>
      <c r="N914" s="68" t="s">
        <v>246</v>
      </c>
      <c r="O914" s="68" t="s">
        <v>8168</v>
      </c>
      <c r="P914" s="72" t="s">
        <v>245</v>
      </c>
      <c r="Q914" s="68" t="s">
        <v>51</v>
      </c>
      <c r="R914" s="68" t="s">
        <v>31</v>
      </c>
      <c r="S914" s="68">
        <v>28</v>
      </c>
      <c r="T914" s="68">
        <v>29.5</v>
      </c>
      <c r="U914" s="68">
        <v>-7.0000000000000007E-2</v>
      </c>
      <c r="V914" s="68">
        <v>110.58</v>
      </c>
      <c r="W914" s="68">
        <v>98.42</v>
      </c>
      <c r="X914" s="68">
        <v>0.11</v>
      </c>
      <c r="Y914" s="68">
        <v>492.75</v>
      </c>
      <c r="Z914" s="68">
        <v>511.67</v>
      </c>
      <c r="AA914" s="68">
        <v>-0.04</v>
      </c>
      <c r="AB914" s="73">
        <v>137956.07999999999</v>
      </c>
      <c r="AC914" s="73">
        <v>143503.73000000001</v>
      </c>
      <c r="AD914" s="73">
        <v>145696.32000000001</v>
      </c>
      <c r="AE914" s="73">
        <v>147106.75</v>
      </c>
      <c r="AF914" s="73"/>
      <c r="AG914" s="73">
        <f>IFERROR(VLOOKUP(J914,'Roll ups'!D:E,2,FALSE),0)</f>
        <v>57863085.470000021</v>
      </c>
      <c r="AH914" s="74">
        <f>IF(Table2[[#This Row],[CATEGORY TTL LOOKUP]]=0,0,IF(Table2[[#This Row],[CATEGORY TTL LOOKUP]]&gt;0,SUM(AB914/AG914)))</f>
        <v>2.3841811904677184E-3</v>
      </c>
      <c r="AI914" s="74" t="str">
        <f>IFERROR(IF(AH914&lt;#REF!,"STRIKE",IF(AH914&gt;=#REF!,"GOOD")),"NO DATA")</f>
        <v>NO DATA</v>
      </c>
      <c r="AJ914" s="75">
        <f>IFERROR(VLOOKUP(K914,'Roll ups'!H:I,2,FALSE),0)</f>
        <v>126094742.97999983</v>
      </c>
      <c r="AK914" s="76">
        <f>IF(Table2[[#This Row],[PRICE TIER LOOKUP]]=0,0,IF(Table2[[#This Row],[PRICE TIER LOOKUP]]&gt;0,SUM(AB914/AJ914)))</f>
        <v>1.0940668638492052E-3</v>
      </c>
      <c r="AL914" s="74" t="e">
        <f>IF(AK914&lt;#REF!,"STRIKE",IF(AK914&gt;=#REF!,"GOOD"))</f>
        <v>#REF!</v>
      </c>
      <c r="AM914" s="75">
        <f>VLOOKUP(H914,'Roll ups'!A:B,2,FALSE)</f>
        <v>325145452.83999985</v>
      </c>
      <c r="AN914" s="77">
        <f t="shared" si="30"/>
        <v>4.2429035619294517E-4</v>
      </c>
      <c r="AO914" s="74" t="str">
        <f>IFERROR(VLOOKUP(Table2[[#This Row],[Product Name]],'Roll ups'!L:P,5,FALSE),"GOOD")</f>
        <v>GOOD</v>
      </c>
      <c r="AP914" s="74">
        <f>Table2[[#This Row],[Retail Dollar Vol Current 12 Mths]]/Table2[[#This Row],[SHELF SALES  LOOKUP]]</f>
        <v>4.4809582519887004E-4</v>
      </c>
      <c r="AQ914" s="69">
        <f t="shared" si="31"/>
        <v>0</v>
      </c>
      <c r="AR91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914" s="69" t="e">
        <f>IF(Table2[[#This Row],[Shelf Dollar Vol Current 12 Mths]]&gt;#REF!,"MEETS $ CRITERIA",IF(Table2[[#This Row],[Shelf Dollar Vol Current 12 Mths]]&lt;#REF!+1,"DOES NOT MEET $ CRITERIA"))</f>
        <v>#REF!</v>
      </c>
      <c r="AT914" s="78"/>
    </row>
    <row r="915" spans="1:46" ht="13.8" x14ac:dyDescent="0.3">
      <c r="A915" s="68" t="s">
        <v>3529</v>
      </c>
      <c r="B915" s="69">
        <v>89621</v>
      </c>
      <c r="C915" s="69">
        <v>268</v>
      </c>
      <c r="D915" s="69" t="s">
        <v>25</v>
      </c>
      <c r="E915" s="70" t="s">
        <v>6313</v>
      </c>
      <c r="F915" s="70"/>
      <c r="G915" s="71" t="s">
        <v>8169</v>
      </c>
      <c r="H915" s="69" t="s">
        <v>6315</v>
      </c>
      <c r="I915" s="68" t="s">
        <v>245</v>
      </c>
      <c r="J915" s="68" t="s">
        <v>245</v>
      </c>
      <c r="K915" s="68" t="s">
        <v>132</v>
      </c>
      <c r="L915" s="68" t="s">
        <v>132</v>
      </c>
      <c r="M915" s="68" t="s">
        <v>245</v>
      </c>
      <c r="N915" s="68" t="s">
        <v>246</v>
      </c>
      <c r="O915" s="68" t="s">
        <v>8170</v>
      </c>
      <c r="P915" s="72" t="s">
        <v>245</v>
      </c>
      <c r="Q915" s="68" t="s">
        <v>51</v>
      </c>
      <c r="R915" s="68" t="s">
        <v>31</v>
      </c>
      <c r="S915" s="68">
        <v>29</v>
      </c>
      <c r="T915" s="68">
        <v>25.67</v>
      </c>
      <c r="U915" s="68">
        <v>0.13</v>
      </c>
      <c r="V915" s="68">
        <v>100.54</v>
      </c>
      <c r="W915" s="68">
        <v>126.01</v>
      </c>
      <c r="X915" s="68">
        <v>-0.25</v>
      </c>
      <c r="Y915" s="68">
        <v>427.45</v>
      </c>
      <c r="Z915" s="68">
        <v>393.22</v>
      </c>
      <c r="AA915" s="68">
        <v>0.08</v>
      </c>
      <c r="AB915" s="73">
        <v>86031.7</v>
      </c>
      <c r="AC915" s="73">
        <v>78963.66</v>
      </c>
      <c r="AD915" s="73">
        <v>91370.86</v>
      </c>
      <c r="AE915" s="73">
        <v>81086.22</v>
      </c>
      <c r="AF915" s="73"/>
      <c r="AG915" s="73">
        <f>IFERROR(VLOOKUP(J915,'Roll ups'!D:E,2,FALSE),0)</f>
        <v>57863085.470000021</v>
      </c>
      <c r="AH915" s="74">
        <f>IF(Table2[[#This Row],[CATEGORY TTL LOOKUP]]=0,0,IF(Table2[[#This Row],[CATEGORY TTL LOOKUP]]&gt;0,SUM(AB915/AG915)))</f>
        <v>1.4868149408417636E-3</v>
      </c>
      <c r="AI915" s="74" t="str">
        <f>IFERROR(IF(AH915&lt;#REF!,"STRIKE",IF(AH915&gt;=#REF!,"GOOD")),"NO DATA")</f>
        <v>NO DATA</v>
      </c>
      <c r="AJ915" s="75">
        <f>IFERROR(VLOOKUP(K915,'Roll ups'!H:I,2,FALSE),0)</f>
        <v>126094742.97999983</v>
      </c>
      <c r="AK915" s="76">
        <f>IF(Table2[[#This Row],[PRICE TIER LOOKUP]]=0,0,IF(Table2[[#This Row],[PRICE TIER LOOKUP]]&gt;0,SUM(AB915/AJ915)))</f>
        <v>6.8227824544315606E-4</v>
      </c>
      <c r="AL915" s="74" t="e">
        <f>IF(AK915&lt;#REF!,"STRIKE",IF(AK915&gt;=#REF!,"GOOD"))</f>
        <v>#REF!</v>
      </c>
      <c r="AM915" s="75">
        <f>VLOOKUP(H915,'Roll ups'!A:B,2,FALSE)</f>
        <v>325145452.83999985</v>
      </c>
      <c r="AN915" s="77">
        <f t="shared" si="30"/>
        <v>2.6459450454727765E-4</v>
      </c>
      <c r="AO915" s="74" t="str">
        <f>IFERROR(VLOOKUP(Table2[[#This Row],[Product Name]],'Roll ups'!L:P,5,FALSE),"GOOD")</f>
        <v>GOOD</v>
      </c>
      <c r="AP915" s="74">
        <f>Table2[[#This Row],[Retail Dollar Vol Current 12 Mths]]/Table2[[#This Row],[SHELF SALES  LOOKUP]]</f>
        <v>2.8101534006370524E-4</v>
      </c>
      <c r="AQ915" s="69">
        <f t="shared" si="31"/>
        <v>0</v>
      </c>
      <c r="AR91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915" s="69" t="e">
        <f>IF(Table2[[#This Row],[Shelf Dollar Vol Current 12 Mths]]&gt;#REF!,"MEETS $ CRITERIA",IF(Table2[[#This Row],[Shelf Dollar Vol Current 12 Mths]]&lt;#REF!+1,"DOES NOT MEET $ CRITERIA"))</f>
        <v>#REF!</v>
      </c>
      <c r="AT915" s="78"/>
    </row>
    <row r="916" spans="1:46" ht="13.8" x14ac:dyDescent="0.3">
      <c r="A916" s="68" t="s">
        <v>4792</v>
      </c>
      <c r="B916" s="69">
        <v>89624</v>
      </c>
      <c r="C916" s="69">
        <v>612</v>
      </c>
      <c r="D916" s="69" t="s">
        <v>25</v>
      </c>
      <c r="E916" s="70" t="s">
        <v>6313</v>
      </c>
      <c r="F916" s="70"/>
      <c r="G916" s="71" t="s">
        <v>8171</v>
      </c>
      <c r="H916" s="69" t="s">
        <v>6315</v>
      </c>
      <c r="I916" s="68" t="s">
        <v>245</v>
      </c>
      <c r="J916" s="68" t="s">
        <v>245</v>
      </c>
      <c r="K916" s="68" t="s">
        <v>146</v>
      </c>
      <c r="L916" s="68" t="s">
        <v>146</v>
      </c>
      <c r="M916" s="68" t="s">
        <v>245</v>
      </c>
      <c r="N916" s="68" t="s">
        <v>246</v>
      </c>
      <c r="O916" s="68" t="s">
        <v>8172</v>
      </c>
      <c r="P916" s="72" t="s">
        <v>245</v>
      </c>
      <c r="Q916" s="68" t="s">
        <v>63</v>
      </c>
      <c r="R916" s="68" t="s">
        <v>31</v>
      </c>
      <c r="S916" s="68">
        <v>55</v>
      </c>
      <c r="T916" s="68">
        <v>76</v>
      </c>
      <c r="U916" s="68">
        <v>-0.38</v>
      </c>
      <c r="V916" s="68">
        <v>194.54</v>
      </c>
      <c r="W916" s="68">
        <v>177</v>
      </c>
      <c r="X916" s="68">
        <v>0.09</v>
      </c>
      <c r="Y916" s="68">
        <v>829</v>
      </c>
      <c r="Z916" s="68">
        <v>584.54</v>
      </c>
      <c r="AA916" s="68">
        <v>0.28999999999999998</v>
      </c>
      <c r="AB916" s="73">
        <v>448108.72</v>
      </c>
      <c r="AC916" s="73">
        <v>317956.06</v>
      </c>
      <c r="AD916" s="73">
        <v>459000.72</v>
      </c>
      <c r="AE916" s="73">
        <v>323770.06</v>
      </c>
      <c r="AF916" s="73"/>
      <c r="AG916" s="73">
        <f>IFERROR(VLOOKUP(J916,'Roll ups'!D:E,2,FALSE),0)</f>
        <v>57863085.470000021</v>
      </c>
      <c r="AH916" s="74">
        <f>IF(Table2[[#This Row],[CATEGORY TTL LOOKUP]]=0,0,IF(Table2[[#This Row],[CATEGORY TTL LOOKUP]]&gt;0,SUM(AB916/AG916)))</f>
        <v>7.7442935571129991E-3</v>
      </c>
      <c r="AI916" s="74" t="str">
        <f>IFERROR(IF(AH916&lt;#REF!,"STRIKE",IF(AH916&gt;=#REF!,"GOOD")),"NO DATA")</f>
        <v>NO DATA</v>
      </c>
      <c r="AJ916" s="75">
        <f>IFERROR(VLOOKUP(K916,'Roll ups'!H:I,2,FALSE),0)</f>
        <v>69119979.479999974</v>
      </c>
      <c r="AK916" s="76">
        <f>IF(Table2[[#This Row],[PRICE TIER LOOKUP]]=0,0,IF(Table2[[#This Row],[PRICE TIER LOOKUP]]&gt;0,SUM(AB916/AJ916)))</f>
        <v>6.4830563228054959E-3</v>
      </c>
      <c r="AL916" s="74" t="e">
        <f>IF(AK916&lt;#REF!,"STRIKE",IF(AK916&gt;=#REF!,"GOOD"))</f>
        <v>#REF!</v>
      </c>
      <c r="AM916" s="75">
        <f>VLOOKUP(H916,'Roll ups'!A:B,2,FALSE)</f>
        <v>325145452.83999985</v>
      </c>
      <c r="AN916" s="77">
        <f t="shared" si="30"/>
        <v>1.378179261268983E-3</v>
      </c>
      <c r="AO916" s="74" t="str">
        <f>IFERROR(VLOOKUP(Table2[[#This Row],[Product Name]],'Roll ups'!L:P,5,FALSE),"GOOD")</f>
        <v>GOOD</v>
      </c>
      <c r="AP916" s="74">
        <f>Table2[[#This Row],[Retail Dollar Vol Current 12 Mths]]/Table2[[#This Row],[SHELF SALES  LOOKUP]]</f>
        <v>1.4116781151045919E-3</v>
      </c>
      <c r="AQ916" s="69">
        <f t="shared" si="31"/>
        <v>0</v>
      </c>
      <c r="AR91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916" s="69" t="e">
        <f>IF(Table2[[#This Row],[Shelf Dollar Vol Current 12 Mths]]&gt;#REF!,"MEETS $ CRITERIA",IF(Table2[[#This Row],[Shelf Dollar Vol Current 12 Mths]]&lt;#REF!+1,"DOES NOT MEET $ CRITERIA"))</f>
        <v>#REF!</v>
      </c>
      <c r="AT916" s="78"/>
    </row>
    <row r="917" spans="1:46" ht="13.8" x14ac:dyDescent="0.3">
      <c r="A917" s="68" t="s">
        <v>2524</v>
      </c>
      <c r="B917" s="69">
        <v>89644</v>
      </c>
      <c r="C917" s="69">
        <v>493</v>
      </c>
      <c r="D917" s="69" t="s">
        <v>25</v>
      </c>
      <c r="E917" s="70" t="s">
        <v>6313</v>
      </c>
      <c r="F917" s="70"/>
      <c r="G917" s="71" t="s">
        <v>8173</v>
      </c>
      <c r="H917" s="69" t="s">
        <v>6315</v>
      </c>
      <c r="I917" s="68" t="s">
        <v>245</v>
      </c>
      <c r="J917" s="68" t="s">
        <v>245</v>
      </c>
      <c r="K917" s="68" t="s">
        <v>146</v>
      </c>
      <c r="L917" s="68" t="s">
        <v>146</v>
      </c>
      <c r="M917" s="68" t="s">
        <v>245</v>
      </c>
      <c r="N917" s="68" t="s">
        <v>246</v>
      </c>
      <c r="O917" s="68" t="s">
        <v>8174</v>
      </c>
      <c r="P917" s="72" t="s">
        <v>245</v>
      </c>
      <c r="Q917" s="68" t="s">
        <v>63</v>
      </c>
      <c r="R917" s="68" t="s">
        <v>31</v>
      </c>
      <c r="S917" s="68">
        <v>23</v>
      </c>
      <c r="T917" s="68">
        <v>30</v>
      </c>
      <c r="U917" s="68">
        <v>-0.33</v>
      </c>
      <c r="V917" s="68">
        <v>72</v>
      </c>
      <c r="W917" s="68">
        <v>75</v>
      </c>
      <c r="X917" s="68">
        <v>-0.04</v>
      </c>
      <c r="Y917" s="68">
        <v>508</v>
      </c>
      <c r="Z917" s="68">
        <v>354.04</v>
      </c>
      <c r="AA917" s="68">
        <v>0.3</v>
      </c>
      <c r="AB917" s="73">
        <v>296436.96000000002</v>
      </c>
      <c r="AC917" s="73">
        <v>208893.44</v>
      </c>
      <c r="AD917" s="73">
        <v>309432.96000000002</v>
      </c>
      <c r="AE917" s="73">
        <v>215402.72</v>
      </c>
      <c r="AF917" s="73"/>
      <c r="AG917" s="73">
        <f>IFERROR(VLOOKUP(J917,'Roll ups'!D:E,2,FALSE),0)</f>
        <v>57863085.470000021</v>
      </c>
      <c r="AH917" s="74">
        <f>IF(Table2[[#This Row],[CATEGORY TTL LOOKUP]]=0,0,IF(Table2[[#This Row],[CATEGORY TTL LOOKUP]]&gt;0,SUM(AB917/AG917)))</f>
        <v>5.1230755773245479E-3</v>
      </c>
      <c r="AI917" s="74" t="str">
        <f>IFERROR(IF(AH917&lt;#REF!,"STRIKE",IF(AH917&gt;=#REF!,"GOOD")),"NO DATA")</f>
        <v>NO DATA</v>
      </c>
      <c r="AJ917" s="75">
        <f>IFERROR(VLOOKUP(K917,'Roll ups'!H:I,2,FALSE),0)</f>
        <v>69119979.479999974</v>
      </c>
      <c r="AK917" s="76">
        <f>IF(Table2[[#This Row],[PRICE TIER LOOKUP]]=0,0,IF(Table2[[#This Row],[PRICE TIER LOOKUP]]&gt;0,SUM(AB917/AJ917)))</f>
        <v>4.2887304398835178E-3</v>
      </c>
      <c r="AL917" s="74" t="e">
        <f>IF(AK917&lt;#REF!,"STRIKE",IF(AK917&gt;=#REF!,"GOOD"))</f>
        <v>#REF!</v>
      </c>
      <c r="AM917" s="75">
        <f>VLOOKUP(H917,'Roll ups'!A:B,2,FALSE)</f>
        <v>325145452.83999985</v>
      </c>
      <c r="AN917" s="77">
        <f t="shared" si="30"/>
        <v>9.1170569174735792E-4</v>
      </c>
      <c r="AO917" s="74" t="str">
        <f>IFERROR(VLOOKUP(Table2[[#This Row],[Product Name]],'Roll ups'!L:P,5,FALSE),"GOOD")</f>
        <v>GOOD</v>
      </c>
      <c r="AP917" s="74">
        <f>Table2[[#This Row],[Retail Dollar Vol Current 12 Mths]]/Table2[[#This Row],[SHELF SALES  LOOKUP]]</f>
        <v>9.5167549568121517E-4</v>
      </c>
      <c r="AQ917" s="69">
        <f t="shared" si="31"/>
        <v>0</v>
      </c>
      <c r="AR91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917" s="69" t="e">
        <f>IF(Table2[[#This Row],[Shelf Dollar Vol Current 12 Mths]]&gt;#REF!,"MEETS $ CRITERIA",IF(Table2[[#This Row],[Shelf Dollar Vol Current 12 Mths]]&lt;#REF!+1,"DOES NOT MEET $ CRITERIA"))</f>
        <v>#REF!</v>
      </c>
      <c r="AT917" s="78"/>
    </row>
    <row r="918" spans="1:46" ht="13.8" x14ac:dyDescent="0.3">
      <c r="A918" s="68" t="s">
        <v>5527</v>
      </c>
      <c r="B918" s="69">
        <v>89787</v>
      </c>
      <c r="C918" s="69">
        <v>81</v>
      </c>
      <c r="D918" s="69" t="s">
        <v>25</v>
      </c>
      <c r="E918" s="70" t="s">
        <v>6313</v>
      </c>
      <c r="F918" s="70"/>
      <c r="G918" s="71" t="s">
        <v>8175</v>
      </c>
      <c r="H918" s="69" t="s">
        <v>6315</v>
      </c>
      <c r="I918" s="68" t="s">
        <v>245</v>
      </c>
      <c r="J918" s="68" t="s">
        <v>245</v>
      </c>
      <c r="K918" s="68" t="s">
        <v>104</v>
      </c>
      <c r="L918" s="68" t="s">
        <v>89</v>
      </c>
      <c r="M918" s="68" t="s">
        <v>245</v>
      </c>
      <c r="N918" s="68" t="s">
        <v>529</v>
      </c>
      <c r="O918" s="68" t="s">
        <v>8176</v>
      </c>
      <c r="P918" s="72" t="s">
        <v>245</v>
      </c>
      <c r="Q918" s="68" t="s">
        <v>6387</v>
      </c>
      <c r="R918" s="68" t="s">
        <v>31</v>
      </c>
      <c r="S918" s="68">
        <v>28</v>
      </c>
      <c r="T918" s="68">
        <v>22.78</v>
      </c>
      <c r="U918" s="68">
        <v>0.18</v>
      </c>
      <c r="V918" s="68">
        <v>99.77</v>
      </c>
      <c r="W918" s="68">
        <v>71.989999999999995</v>
      </c>
      <c r="X918" s="68">
        <v>0.28000000000000003</v>
      </c>
      <c r="Y918" s="68">
        <v>342.76</v>
      </c>
      <c r="Z918" s="68">
        <v>430.54</v>
      </c>
      <c r="AA918" s="68">
        <v>-0.26</v>
      </c>
      <c r="AB918" s="73">
        <v>56918.25</v>
      </c>
      <c r="AC918" s="73">
        <v>71903.64</v>
      </c>
      <c r="AD918" s="73">
        <v>56918.25</v>
      </c>
      <c r="AE918" s="73">
        <v>71903.64</v>
      </c>
      <c r="AF918" s="73"/>
      <c r="AG918" s="73">
        <f>IFERROR(VLOOKUP(J918,'Roll ups'!D:E,2,FALSE),0)</f>
        <v>57863085.470000021</v>
      </c>
      <c r="AH918" s="74">
        <f>IF(Table2[[#This Row],[CATEGORY TTL LOOKUP]]=0,0,IF(Table2[[#This Row],[CATEGORY TTL LOOKUP]]&gt;0,SUM(AB918/AG918)))</f>
        <v>9.8367118755722277E-4</v>
      </c>
      <c r="AI918" s="74" t="str">
        <f>IFERROR(IF(AH918&lt;#REF!,"STRIKE",IF(AH918&gt;=#REF!,"GOOD")),"NO DATA")</f>
        <v>NO DATA</v>
      </c>
      <c r="AJ918" s="75">
        <f>IFERROR(VLOOKUP(K918,'Roll ups'!H:I,2,FALSE),0)</f>
        <v>34230392.709999993</v>
      </c>
      <c r="AK918" s="76">
        <f>IF(Table2[[#This Row],[PRICE TIER LOOKUP]]=0,0,IF(Table2[[#This Row],[PRICE TIER LOOKUP]]&gt;0,SUM(AB918/AJ918)))</f>
        <v>1.6627986270041251E-3</v>
      </c>
      <c r="AL918" s="74" t="e">
        <f>IF(AK918&lt;#REF!,"STRIKE",IF(AK918&gt;=#REF!,"GOOD"))</f>
        <v>#REF!</v>
      </c>
      <c r="AM918" s="75">
        <f>VLOOKUP(H918,'Roll ups'!A:B,2,FALSE)</f>
        <v>325145452.83999985</v>
      </c>
      <c r="AN918" s="77">
        <f t="shared" si="30"/>
        <v>1.7505473166807219E-4</v>
      </c>
      <c r="AO918" s="74" t="str">
        <f>IFERROR(VLOOKUP(Table2[[#This Row],[Product Name]],'Roll ups'!L:P,5,FALSE),"GOOD")</f>
        <v>GOOD</v>
      </c>
      <c r="AP918" s="74">
        <f>Table2[[#This Row],[Retail Dollar Vol Current 12 Mths]]/Table2[[#This Row],[SHELF SALES  LOOKUP]]</f>
        <v>1.7505473166807219E-4</v>
      </c>
      <c r="AQ918" s="69">
        <f t="shared" si="31"/>
        <v>0</v>
      </c>
      <c r="AR91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918" s="69" t="e">
        <f>IF(Table2[[#This Row],[Shelf Dollar Vol Current 12 Mths]]&gt;#REF!,"MEETS $ CRITERIA",IF(Table2[[#This Row],[Shelf Dollar Vol Current 12 Mths]]&lt;#REF!+1,"DOES NOT MEET $ CRITERIA"))</f>
        <v>#REF!</v>
      </c>
      <c r="AT918" s="78"/>
    </row>
    <row r="919" spans="1:46" ht="13.8" x14ac:dyDescent="0.3">
      <c r="A919" s="68" t="s">
        <v>3342</v>
      </c>
      <c r="B919" s="69">
        <v>89836</v>
      </c>
      <c r="C919" s="69">
        <v>699</v>
      </c>
      <c r="D919" s="69" t="s">
        <v>25</v>
      </c>
      <c r="E919" s="70" t="s">
        <v>6313</v>
      </c>
      <c r="F919" s="70"/>
      <c r="G919" s="71" t="s">
        <v>8177</v>
      </c>
      <c r="H919" s="69" t="s">
        <v>6315</v>
      </c>
      <c r="I919" s="68" t="s">
        <v>245</v>
      </c>
      <c r="J919" s="68" t="s">
        <v>245</v>
      </c>
      <c r="K919" s="68" t="s">
        <v>132</v>
      </c>
      <c r="L919" s="68" t="s">
        <v>132</v>
      </c>
      <c r="M919" s="68" t="s">
        <v>245</v>
      </c>
      <c r="N919" s="68" t="s">
        <v>246</v>
      </c>
      <c r="O919" s="68" t="s">
        <v>8178</v>
      </c>
      <c r="P919" s="72" t="s">
        <v>245</v>
      </c>
      <c r="Q919" s="68" t="s">
        <v>6387</v>
      </c>
      <c r="R919" s="68" t="s">
        <v>31</v>
      </c>
      <c r="S919" s="68">
        <v>45</v>
      </c>
      <c r="T919" s="68">
        <v>51</v>
      </c>
      <c r="U919" s="68">
        <v>-0.13</v>
      </c>
      <c r="V919" s="68">
        <v>274.92</v>
      </c>
      <c r="W919" s="68">
        <v>311.92</v>
      </c>
      <c r="X919" s="68">
        <v>-0.13</v>
      </c>
      <c r="Y919" s="68">
        <v>993.92</v>
      </c>
      <c r="Z919" s="68">
        <v>947.58</v>
      </c>
      <c r="AA919" s="68">
        <v>0.05</v>
      </c>
      <c r="AB919" s="73">
        <v>238807.27</v>
      </c>
      <c r="AC919" s="73">
        <v>225308.62</v>
      </c>
      <c r="AD919" s="73">
        <v>248731.03</v>
      </c>
      <c r="AE919" s="73">
        <v>235588.2</v>
      </c>
      <c r="AF919" s="73"/>
      <c r="AG919" s="73">
        <f>IFERROR(VLOOKUP(J919,'Roll ups'!D:E,2,FALSE),0)</f>
        <v>57863085.470000021</v>
      </c>
      <c r="AH919" s="74">
        <f>IF(Table2[[#This Row],[CATEGORY TTL LOOKUP]]=0,0,IF(Table2[[#This Row],[CATEGORY TTL LOOKUP]]&gt;0,SUM(AB919/AG919)))</f>
        <v>4.1271091588058013E-3</v>
      </c>
      <c r="AI919" s="74" t="str">
        <f>IFERROR(IF(AH919&lt;#REF!,"STRIKE",IF(AH919&gt;=#REF!,"GOOD")),"NO DATA")</f>
        <v>NO DATA</v>
      </c>
      <c r="AJ919" s="75">
        <f>IFERROR(VLOOKUP(K919,'Roll ups'!H:I,2,FALSE),0)</f>
        <v>126094742.97999983</v>
      </c>
      <c r="AK919" s="76">
        <f>IF(Table2[[#This Row],[PRICE TIER LOOKUP]]=0,0,IF(Table2[[#This Row],[PRICE TIER LOOKUP]]&gt;0,SUM(AB919/AJ919)))</f>
        <v>1.8938717376812272E-3</v>
      </c>
      <c r="AL919" s="74" t="e">
        <f>IF(AK919&lt;#REF!,"STRIKE",IF(AK919&gt;=#REF!,"GOOD"))</f>
        <v>#REF!</v>
      </c>
      <c r="AM919" s="75">
        <f>VLOOKUP(H919,'Roll ups'!A:B,2,FALSE)</f>
        <v>325145452.83999985</v>
      </c>
      <c r="AN919" s="77">
        <f t="shared" si="30"/>
        <v>7.3446289318864985E-4</v>
      </c>
      <c r="AO919" s="74" t="str">
        <f>IFERROR(VLOOKUP(Table2[[#This Row],[Product Name]],'Roll ups'!L:P,5,FALSE),"GOOD")</f>
        <v>GOOD</v>
      </c>
      <c r="AP919" s="74">
        <f>Table2[[#This Row],[Retail Dollar Vol Current 12 Mths]]/Table2[[#This Row],[SHELF SALES  LOOKUP]]</f>
        <v>7.6498387976041459E-4</v>
      </c>
      <c r="AQ919" s="69">
        <f t="shared" si="31"/>
        <v>0</v>
      </c>
      <c r="AR91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919" s="69" t="e">
        <f>IF(Table2[[#This Row],[Shelf Dollar Vol Current 12 Mths]]&gt;#REF!,"MEETS $ CRITERIA",IF(Table2[[#This Row],[Shelf Dollar Vol Current 12 Mths]]&lt;#REF!+1,"DOES NOT MEET $ CRITERIA"))</f>
        <v>#REF!</v>
      </c>
      <c r="AT919" s="78"/>
    </row>
    <row r="920" spans="1:46" ht="13.8" x14ac:dyDescent="0.3">
      <c r="A920" s="68" t="s">
        <v>5130</v>
      </c>
      <c r="B920" s="69">
        <v>89838</v>
      </c>
      <c r="C920" s="69">
        <v>230</v>
      </c>
      <c r="D920" s="69" t="s">
        <v>25</v>
      </c>
      <c r="E920" s="70" t="s">
        <v>6313</v>
      </c>
      <c r="F920" s="70"/>
      <c r="G920" s="71" t="s">
        <v>8179</v>
      </c>
      <c r="H920" s="69" t="s">
        <v>6315</v>
      </c>
      <c r="I920" s="68" t="s">
        <v>245</v>
      </c>
      <c r="J920" s="68" t="s">
        <v>245</v>
      </c>
      <c r="K920" s="68" t="s">
        <v>132</v>
      </c>
      <c r="L920" s="68" t="s">
        <v>132</v>
      </c>
      <c r="M920" s="68" t="s">
        <v>245</v>
      </c>
      <c r="N920" s="68" t="s">
        <v>246</v>
      </c>
      <c r="O920" s="68" t="s">
        <v>8180</v>
      </c>
      <c r="P920" s="72" t="s">
        <v>245</v>
      </c>
      <c r="Q920" s="68" t="s">
        <v>6387</v>
      </c>
      <c r="R920" s="68" t="s">
        <v>31</v>
      </c>
      <c r="S920" s="68">
        <v>169</v>
      </c>
      <c r="T920" s="68">
        <v>77.2</v>
      </c>
      <c r="U920" s="68">
        <v>0.54</v>
      </c>
      <c r="V920" s="68">
        <v>296.35000000000002</v>
      </c>
      <c r="W920" s="68">
        <v>156.34</v>
      </c>
      <c r="X920" s="68">
        <v>0.47</v>
      </c>
      <c r="Y920" s="68">
        <v>689.95</v>
      </c>
      <c r="Z920" s="68">
        <v>515.70000000000005</v>
      </c>
      <c r="AA920" s="68">
        <v>0.25</v>
      </c>
      <c r="AB920" s="73">
        <v>119445.13</v>
      </c>
      <c r="AC920" s="73">
        <v>88659.81</v>
      </c>
      <c r="AD920" s="73">
        <v>125713.48</v>
      </c>
      <c r="AE920" s="73">
        <v>91660.74</v>
      </c>
      <c r="AF920" s="73"/>
      <c r="AG920" s="73">
        <f>IFERROR(VLOOKUP(J920,'Roll ups'!D:E,2,FALSE),0)</f>
        <v>57863085.470000021</v>
      </c>
      <c r="AH920" s="74">
        <f>IF(Table2[[#This Row],[CATEGORY TTL LOOKUP]]=0,0,IF(Table2[[#This Row],[CATEGORY TTL LOOKUP]]&gt;0,SUM(AB920/AG920)))</f>
        <v>2.0642717032766616E-3</v>
      </c>
      <c r="AI920" s="74" t="str">
        <f>IFERROR(IF(AH920&lt;#REF!,"STRIKE",IF(AH920&gt;=#REF!,"GOOD")),"NO DATA")</f>
        <v>NO DATA</v>
      </c>
      <c r="AJ920" s="75">
        <f>IFERROR(VLOOKUP(K920,'Roll ups'!H:I,2,FALSE),0)</f>
        <v>126094742.97999983</v>
      </c>
      <c r="AK920" s="76">
        <f>IF(Table2[[#This Row],[PRICE TIER LOOKUP]]=0,0,IF(Table2[[#This Row],[PRICE TIER LOOKUP]]&gt;0,SUM(AB920/AJ920)))</f>
        <v>9.4726494679437561E-4</v>
      </c>
      <c r="AL920" s="74" t="e">
        <f>IF(AK920&lt;#REF!,"STRIKE",IF(AK920&gt;=#REF!,"GOOD"))</f>
        <v>#REF!</v>
      </c>
      <c r="AM920" s="75">
        <f>VLOOKUP(H920,'Roll ups'!A:B,2,FALSE)</f>
        <v>325145452.83999985</v>
      </c>
      <c r="AN920" s="77">
        <f t="shared" si="30"/>
        <v>3.6735906640151449E-4</v>
      </c>
      <c r="AO920" s="74" t="str">
        <f>IFERROR(VLOOKUP(Table2[[#This Row],[Product Name]],'Roll ups'!L:P,5,FALSE),"GOOD")</f>
        <v>GOOD</v>
      </c>
      <c r="AP920" s="74">
        <f>Table2[[#This Row],[Retail Dollar Vol Current 12 Mths]]/Table2[[#This Row],[SHELF SALES  LOOKUP]]</f>
        <v>3.8663766908609383E-4</v>
      </c>
      <c r="AQ920" s="69">
        <f t="shared" si="31"/>
        <v>0</v>
      </c>
      <c r="AR92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920" s="69" t="e">
        <f>IF(Table2[[#This Row],[Shelf Dollar Vol Current 12 Mths]]&gt;#REF!,"MEETS $ CRITERIA",IF(Table2[[#This Row],[Shelf Dollar Vol Current 12 Mths]]&lt;#REF!+1,"DOES NOT MEET $ CRITERIA"))</f>
        <v>#REF!</v>
      </c>
      <c r="AT920" s="78"/>
    </row>
    <row r="921" spans="1:46" ht="13.8" x14ac:dyDescent="0.3">
      <c r="A921" s="68" t="s">
        <v>4795</v>
      </c>
      <c r="B921" s="69">
        <v>89846</v>
      </c>
      <c r="C921" s="69">
        <v>246</v>
      </c>
      <c r="D921" s="69" t="s">
        <v>25</v>
      </c>
      <c r="E921" s="70" t="s">
        <v>6313</v>
      </c>
      <c r="F921" s="70"/>
      <c r="G921" s="71" t="s">
        <v>8181</v>
      </c>
      <c r="H921" s="69" t="s">
        <v>6315</v>
      </c>
      <c r="I921" s="68" t="s">
        <v>245</v>
      </c>
      <c r="J921" s="68" t="s">
        <v>245</v>
      </c>
      <c r="K921" s="68" t="s">
        <v>146</v>
      </c>
      <c r="L921" s="68" t="s">
        <v>6320</v>
      </c>
      <c r="M921" s="68" t="s">
        <v>245</v>
      </c>
      <c r="N921" s="68" t="s">
        <v>246</v>
      </c>
      <c r="O921" s="68" t="s">
        <v>8182</v>
      </c>
      <c r="P921" s="72" t="s">
        <v>245</v>
      </c>
      <c r="Q921" s="68" t="s">
        <v>6387</v>
      </c>
      <c r="R921" s="68" t="s">
        <v>31</v>
      </c>
      <c r="S921" s="68">
        <v>8</v>
      </c>
      <c r="T921" s="68">
        <v>8.5</v>
      </c>
      <c r="U921" s="68">
        <v>-0.03</v>
      </c>
      <c r="V921" s="68">
        <v>30.25</v>
      </c>
      <c r="W921" s="68">
        <v>28.08</v>
      </c>
      <c r="X921" s="68">
        <v>7.0000000000000007E-2</v>
      </c>
      <c r="Y921" s="68">
        <v>106.67</v>
      </c>
      <c r="Z921" s="68">
        <v>110.17</v>
      </c>
      <c r="AA921" s="68">
        <v>-0.03</v>
      </c>
      <c r="AB921" s="73">
        <v>49487.96</v>
      </c>
      <c r="AC921" s="73">
        <v>45795.21</v>
      </c>
      <c r="AD921" s="73">
        <v>52752.5</v>
      </c>
      <c r="AE921" s="73">
        <v>46673.01</v>
      </c>
      <c r="AF921" s="73"/>
      <c r="AG921" s="73">
        <f>IFERROR(VLOOKUP(J921,'Roll ups'!D:E,2,FALSE),0)</f>
        <v>57863085.470000021</v>
      </c>
      <c r="AH921" s="74">
        <f>IF(Table2[[#This Row],[CATEGORY TTL LOOKUP]]=0,0,IF(Table2[[#This Row],[CATEGORY TTL LOOKUP]]&gt;0,SUM(AB921/AG921)))</f>
        <v>8.5525961151272807E-4</v>
      </c>
      <c r="AI921" s="74" t="str">
        <f>IFERROR(IF(AH921&lt;#REF!,"STRIKE",IF(AH921&gt;=#REF!,"GOOD")),"NO DATA")</f>
        <v>NO DATA</v>
      </c>
      <c r="AJ921" s="75">
        <f>IFERROR(VLOOKUP(K921,'Roll ups'!H:I,2,FALSE),0)</f>
        <v>69119979.479999974</v>
      </c>
      <c r="AK921" s="76">
        <f>IF(Table2[[#This Row],[PRICE TIER LOOKUP]]=0,0,IF(Table2[[#This Row],[PRICE TIER LOOKUP]]&gt;0,SUM(AB921/AJ921)))</f>
        <v>7.1597185607266353E-4</v>
      </c>
      <c r="AL921" s="74" t="e">
        <f>IF(AK921&lt;#REF!,"STRIKE",IF(AK921&gt;=#REF!,"GOOD"))</f>
        <v>#REF!</v>
      </c>
      <c r="AM921" s="75">
        <f>VLOOKUP(H921,'Roll ups'!A:B,2,FALSE)</f>
        <v>325145452.83999985</v>
      </c>
      <c r="AN921" s="77">
        <f t="shared" si="30"/>
        <v>1.5220252833845541E-4</v>
      </c>
      <c r="AO921" s="74" t="str">
        <f>IFERROR(VLOOKUP(Table2[[#This Row],[Product Name]],'Roll ups'!L:P,5,FALSE),"GOOD")</f>
        <v>GOOD</v>
      </c>
      <c r="AP921" s="74">
        <f>Table2[[#This Row],[Retail Dollar Vol Current 12 Mths]]/Table2[[#This Row],[SHELF SALES  LOOKUP]]</f>
        <v>1.6224277331646666E-4</v>
      </c>
      <c r="AQ921" s="69">
        <f t="shared" si="31"/>
        <v>0</v>
      </c>
      <c r="AR92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921" s="69" t="e">
        <f>IF(Table2[[#This Row],[Shelf Dollar Vol Current 12 Mths]]&gt;#REF!,"MEETS $ CRITERIA",IF(Table2[[#This Row],[Shelf Dollar Vol Current 12 Mths]]&lt;#REF!+1,"DOES NOT MEET $ CRITERIA"))</f>
        <v>#REF!</v>
      </c>
      <c r="AT921" s="78"/>
    </row>
    <row r="922" spans="1:46" ht="13.8" x14ac:dyDescent="0.3">
      <c r="A922" s="68" t="s">
        <v>5875</v>
      </c>
      <c r="B922" s="69">
        <v>89886</v>
      </c>
      <c r="C922" s="69">
        <v>374</v>
      </c>
      <c r="D922" s="69" t="s">
        <v>25</v>
      </c>
      <c r="E922" s="70" t="s">
        <v>6313</v>
      </c>
      <c r="F922" s="70"/>
      <c r="G922" s="71" t="s">
        <v>8183</v>
      </c>
      <c r="H922" s="69" t="s">
        <v>6315</v>
      </c>
      <c r="I922" s="68" t="s">
        <v>245</v>
      </c>
      <c r="J922" s="68" t="s">
        <v>245</v>
      </c>
      <c r="K922" s="68" t="s">
        <v>104</v>
      </c>
      <c r="L922" s="68" t="s">
        <v>104</v>
      </c>
      <c r="M922" s="68" t="s">
        <v>245</v>
      </c>
      <c r="N922" s="68" t="s">
        <v>246</v>
      </c>
      <c r="O922" s="68" t="s">
        <v>8184</v>
      </c>
      <c r="P922" s="72" t="s">
        <v>245</v>
      </c>
      <c r="Q922" s="68" t="s">
        <v>194</v>
      </c>
      <c r="R922" s="68" t="s">
        <v>31</v>
      </c>
      <c r="S922" s="68">
        <v>44</v>
      </c>
      <c r="T922" s="68">
        <v>28.42</v>
      </c>
      <c r="U922" s="68">
        <v>0.35</v>
      </c>
      <c r="V922" s="68">
        <v>108</v>
      </c>
      <c r="W922" s="68">
        <v>105.5</v>
      </c>
      <c r="X922" s="68">
        <v>0.02</v>
      </c>
      <c r="Y922" s="68">
        <v>464</v>
      </c>
      <c r="Z922" s="68">
        <v>506.67</v>
      </c>
      <c r="AA922" s="68">
        <v>-0.09</v>
      </c>
      <c r="AB922" s="73">
        <v>51336.959999999999</v>
      </c>
      <c r="AC922" s="73">
        <v>52685.599999999999</v>
      </c>
      <c r="AD922" s="73">
        <v>51336.959999999999</v>
      </c>
      <c r="AE922" s="73">
        <v>52685.599999999999</v>
      </c>
      <c r="AF922" s="73"/>
      <c r="AG922" s="73">
        <f>IFERROR(VLOOKUP(J922,'Roll ups'!D:E,2,FALSE),0)</f>
        <v>57863085.470000021</v>
      </c>
      <c r="AH922" s="74">
        <f>IF(Table2[[#This Row],[CATEGORY TTL LOOKUP]]=0,0,IF(Table2[[#This Row],[CATEGORY TTL LOOKUP]]&gt;0,SUM(AB922/AG922)))</f>
        <v>8.8721435407409122E-4</v>
      </c>
      <c r="AI922" s="74" t="str">
        <f>IFERROR(IF(AH922&lt;#REF!,"STRIKE",IF(AH922&gt;=#REF!,"GOOD")),"NO DATA")</f>
        <v>NO DATA</v>
      </c>
      <c r="AJ922" s="75">
        <f>IFERROR(VLOOKUP(K922,'Roll ups'!H:I,2,FALSE),0)</f>
        <v>34230392.709999993</v>
      </c>
      <c r="AK922" s="76">
        <f>IF(Table2[[#This Row],[PRICE TIER LOOKUP]]=0,0,IF(Table2[[#This Row],[PRICE TIER LOOKUP]]&gt;0,SUM(AB922/AJ922)))</f>
        <v>1.4997479121822207E-3</v>
      </c>
      <c r="AL922" s="74" t="e">
        <f>IF(AK922&lt;#REF!,"STRIKE",IF(AK922&gt;=#REF!,"GOOD"))</f>
        <v>#REF!</v>
      </c>
      <c r="AM922" s="75">
        <f>VLOOKUP(H922,'Roll ups'!A:B,2,FALSE)</f>
        <v>325145452.83999985</v>
      </c>
      <c r="AN922" s="77">
        <f t="shared" si="30"/>
        <v>1.5788921404741988E-4</v>
      </c>
      <c r="AO922" s="74" t="str">
        <f>IFERROR(VLOOKUP(Table2[[#This Row],[Product Name]],'Roll ups'!L:P,5,FALSE),"GOOD")</f>
        <v>GOOD</v>
      </c>
      <c r="AP922" s="74">
        <f>Table2[[#This Row],[Retail Dollar Vol Current 12 Mths]]/Table2[[#This Row],[SHELF SALES  LOOKUP]]</f>
        <v>1.5788921404741988E-4</v>
      </c>
      <c r="AQ922" s="69">
        <f t="shared" si="31"/>
        <v>0</v>
      </c>
      <c r="AR92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922" s="69" t="e">
        <f>IF(Table2[[#This Row],[Shelf Dollar Vol Current 12 Mths]]&gt;#REF!,"MEETS $ CRITERIA",IF(Table2[[#This Row],[Shelf Dollar Vol Current 12 Mths]]&lt;#REF!+1,"DOES NOT MEET $ CRITERIA"))</f>
        <v>#REF!</v>
      </c>
      <c r="AT922" s="78"/>
    </row>
    <row r="923" spans="1:46" ht="13.8" x14ac:dyDescent="0.3">
      <c r="A923" s="68" t="s">
        <v>5271</v>
      </c>
      <c r="B923" s="69">
        <v>89888</v>
      </c>
      <c r="C923" s="69">
        <v>421</v>
      </c>
      <c r="D923" s="69" t="s">
        <v>25</v>
      </c>
      <c r="E923" s="70" t="s">
        <v>6313</v>
      </c>
      <c r="F923" s="70"/>
      <c r="G923" s="71" t="s">
        <v>8185</v>
      </c>
      <c r="H923" s="69" t="s">
        <v>6315</v>
      </c>
      <c r="I923" s="68" t="s">
        <v>245</v>
      </c>
      <c r="J923" s="68" t="s">
        <v>245</v>
      </c>
      <c r="K923" s="68" t="s">
        <v>104</v>
      </c>
      <c r="L923" s="68" t="s">
        <v>104</v>
      </c>
      <c r="M923" s="68" t="s">
        <v>245</v>
      </c>
      <c r="N923" s="68" t="s">
        <v>246</v>
      </c>
      <c r="O923" s="68" t="s">
        <v>8186</v>
      </c>
      <c r="P923" s="72" t="s">
        <v>245</v>
      </c>
      <c r="Q923" s="68" t="s">
        <v>194</v>
      </c>
      <c r="R923" s="68" t="s">
        <v>31</v>
      </c>
      <c r="S923" s="68">
        <v>349</v>
      </c>
      <c r="T923" s="68">
        <v>296.73</v>
      </c>
      <c r="U923" s="68">
        <v>0.15</v>
      </c>
      <c r="V923" s="68">
        <v>1242.94</v>
      </c>
      <c r="W923" s="68">
        <v>1125.68</v>
      </c>
      <c r="X923" s="68">
        <v>0.09</v>
      </c>
      <c r="Y923" s="68">
        <v>4723.07</v>
      </c>
      <c r="Z923" s="68">
        <v>4652.8599999999997</v>
      </c>
      <c r="AA923" s="68">
        <v>0.01</v>
      </c>
      <c r="AB923" s="73">
        <v>410726.99</v>
      </c>
      <c r="AC923" s="73">
        <v>383441.9</v>
      </c>
      <c r="AD923" s="73">
        <v>410726.99</v>
      </c>
      <c r="AE923" s="73">
        <v>383441.9</v>
      </c>
      <c r="AF923" s="73"/>
      <c r="AG923" s="73">
        <f>IFERROR(VLOOKUP(J923,'Roll ups'!D:E,2,FALSE),0)</f>
        <v>57863085.470000021</v>
      </c>
      <c r="AH923" s="74">
        <f>IF(Table2[[#This Row],[CATEGORY TTL LOOKUP]]=0,0,IF(Table2[[#This Row],[CATEGORY TTL LOOKUP]]&gt;0,SUM(AB923/AG923)))</f>
        <v>7.0982559375086822E-3</v>
      </c>
      <c r="AI923" s="74" t="str">
        <f>IFERROR(IF(AH923&lt;#REF!,"STRIKE",IF(AH923&gt;=#REF!,"GOOD")),"NO DATA")</f>
        <v>NO DATA</v>
      </c>
      <c r="AJ923" s="75">
        <f>IFERROR(VLOOKUP(K923,'Roll ups'!H:I,2,FALSE),0)</f>
        <v>34230392.709999993</v>
      </c>
      <c r="AK923" s="76">
        <f>IF(Table2[[#This Row],[PRICE TIER LOOKUP]]=0,0,IF(Table2[[#This Row],[PRICE TIER LOOKUP]]&gt;0,SUM(AB923/AJ923)))</f>
        <v>1.1998897981676122E-2</v>
      </c>
      <c r="AL923" s="74" t="e">
        <f>IF(AK923&lt;#REF!,"STRIKE",IF(AK923&gt;=#REF!,"GOOD"))</f>
        <v>#REF!</v>
      </c>
      <c r="AM923" s="75">
        <f>VLOOKUP(H923,'Roll ups'!A:B,2,FALSE)</f>
        <v>325145452.83999985</v>
      </c>
      <c r="AN923" s="77">
        <f t="shared" si="30"/>
        <v>1.2632100077441765E-3</v>
      </c>
      <c r="AO923" s="74" t="str">
        <f>IFERROR(VLOOKUP(Table2[[#This Row],[Product Name]],'Roll ups'!L:P,5,FALSE),"GOOD")</f>
        <v>GOOD</v>
      </c>
      <c r="AP923" s="74">
        <f>Table2[[#This Row],[Retail Dollar Vol Current 12 Mths]]/Table2[[#This Row],[SHELF SALES  LOOKUP]]</f>
        <v>1.2632100077441765E-3</v>
      </c>
      <c r="AQ923" s="69">
        <f t="shared" si="31"/>
        <v>0</v>
      </c>
      <c r="AR92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923" s="69" t="e">
        <f>IF(Table2[[#This Row],[Shelf Dollar Vol Current 12 Mths]]&gt;#REF!,"MEETS $ CRITERIA",IF(Table2[[#This Row],[Shelf Dollar Vol Current 12 Mths]]&lt;#REF!+1,"DOES NOT MEET $ CRITERIA"))</f>
        <v>#REF!</v>
      </c>
      <c r="AT923" s="78"/>
    </row>
    <row r="924" spans="1:46" ht="13.8" x14ac:dyDescent="0.3">
      <c r="A924" s="68" t="s">
        <v>5464</v>
      </c>
      <c r="B924" s="69">
        <v>89946</v>
      </c>
      <c r="C924" s="69">
        <v>507</v>
      </c>
      <c r="D924" s="69" t="s">
        <v>25</v>
      </c>
      <c r="E924" s="70" t="s">
        <v>6313</v>
      </c>
      <c r="F924" s="70"/>
      <c r="G924" s="71" t="s">
        <v>8187</v>
      </c>
      <c r="H924" s="69" t="s">
        <v>6315</v>
      </c>
      <c r="I924" s="68" t="s">
        <v>245</v>
      </c>
      <c r="J924" s="68" t="s">
        <v>245</v>
      </c>
      <c r="K924" s="68" t="s">
        <v>104</v>
      </c>
      <c r="L924" s="68" t="s">
        <v>89</v>
      </c>
      <c r="M924" s="68" t="s">
        <v>245</v>
      </c>
      <c r="N924" s="68" t="s">
        <v>246</v>
      </c>
      <c r="O924" s="68" t="s">
        <v>8188</v>
      </c>
      <c r="P924" s="72" t="s">
        <v>245</v>
      </c>
      <c r="Q924" s="68" t="s">
        <v>55</v>
      </c>
      <c r="R924" s="68" t="s">
        <v>31</v>
      </c>
      <c r="S924" s="68">
        <v>75</v>
      </c>
      <c r="T924" s="68">
        <v>39</v>
      </c>
      <c r="U924" s="68">
        <v>0.48</v>
      </c>
      <c r="V924" s="68">
        <v>247.42</v>
      </c>
      <c r="W924" s="68">
        <v>173</v>
      </c>
      <c r="X924" s="68">
        <v>0.3</v>
      </c>
      <c r="Y924" s="68">
        <v>749.75</v>
      </c>
      <c r="Z924" s="68">
        <v>606.16999999999996</v>
      </c>
      <c r="AA924" s="68">
        <v>0.19</v>
      </c>
      <c r="AB924" s="73">
        <v>103735.41</v>
      </c>
      <c r="AC924" s="73">
        <v>83159.06</v>
      </c>
      <c r="AD924" s="73">
        <v>103735.41</v>
      </c>
      <c r="AE924" s="73">
        <v>83768.899999999994</v>
      </c>
      <c r="AF924" s="73"/>
      <c r="AG924" s="73">
        <f>IFERROR(VLOOKUP(J924,'Roll ups'!D:E,2,FALSE),0)</f>
        <v>57863085.470000021</v>
      </c>
      <c r="AH924" s="74">
        <f>IF(Table2[[#This Row],[CATEGORY TTL LOOKUP]]=0,0,IF(Table2[[#This Row],[CATEGORY TTL LOOKUP]]&gt;0,SUM(AB924/AG924)))</f>
        <v>1.7927735646551923E-3</v>
      </c>
      <c r="AI924" s="74" t="str">
        <f>IFERROR(IF(AH924&lt;#REF!,"STRIKE",IF(AH924&gt;=#REF!,"GOOD")),"NO DATA")</f>
        <v>NO DATA</v>
      </c>
      <c r="AJ924" s="75">
        <f>IFERROR(VLOOKUP(K924,'Roll ups'!H:I,2,FALSE),0)</f>
        <v>34230392.709999993</v>
      </c>
      <c r="AK924" s="76">
        <f>IF(Table2[[#This Row],[PRICE TIER LOOKUP]]=0,0,IF(Table2[[#This Row],[PRICE TIER LOOKUP]]&gt;0,SUM(AB924/AJ924)))</f>
        <v>3.0305059856849076E-3</v>
      </c>
      <c r="AL924" s="74" t="e">
        <f>IF(AK924&lt;#REF!,"STRIKE",IF(AK924&gt;=#REF!,"GOOD"))</f>
        <v>#REF!</v>
      </c>
      <c r="AM924" s="75">
        <f>VLOOKUP(H924,'Roll ups'!A:B,2,FALSE)</f>
        <v>325145452.83999985</v>
      </c>
      <c r="AN924" s="77">
        <f t="shared" si="30"/>
        <v>3.1904309008143176E-4</v>
      </c>
      <c r="AO924" s="74" t="str">
        <f>IFERROR(VLOOKUP(Table2[[#This Row],[Product Name]],'Roll ups'!L:P,5,FALSE),"GOOD")</f>
        <v>GOOD</v>
      </c>
      <c r="AP924" s="74">
        <f>Table2[[#This Row],[Retail Dollar Vol Current 12 Mths]]/Table2[[#This Row],[SHELF SALES  LOOKUP]]</f>
        <v>3.1904309008143176E-4</v>
      </c>
      <c r="AQ924" s="69">
        <f t="shared" si="31"/>
        <v>0</v>
      </c>
      <c r="AR92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924" s="69" t="e">
        <f>IF(Table2[[#This Row],[Shelf Dollar Vol Current 12 Mths]]&gt;#REF!,"MEETS $ CRITERIA",IF(Table2[[#This Row],[Shelf Dollar Vol Current 12 Mths]]&lt;#REF!+1,"DOES NOT MEET $ CRITERIA"))</f>
        <v>#REF!</v>
      </c>
      <c r="AT924" s="78"/>
    </row>
    <row r="925" spans="1:46" ht="13.8" x14ac:dyDescent="0.3">
      <c r="A925" s="68" t="s">
        <v>8189</v>
      </c>
      <c r="B925" s="69">
        <v>33418</v>
      </c>
      <c r="C925" s="69">
        <v>126</v>
      </c>
      <c r="D925" s="69" t="s">
        <v>25</v>
      </c>
      <c r="E925" s="70" t="s">
        <v>6313</v>
      </c>
      <c r="F925" s="70"/>
      <c r="G925" s="71" t="s">
        <v>8190</v>
      </c>
      <c r="H925" s="69" t="s">
        <v>6315</v>
      </c>
      <c r="I925" s="68" t="s">
        <v>252</v>
      </c>
      <c r="J925" s="68" t="s">
        <v>252</v>
      </c>
      <c r="K925" s="68" t="s">
        <v>6320</v>
      </c>
      <c r="L925" s="68" t="s">
        <v>6320</v>
      </c>
      <c r="M925" s="68" t="s">
        <v>252</v>
      </c>
      <c r="N925" s="68" t="s">
        <v>154</v>
      </c>
      <c r="O925" s="68" t="s">
        <v>8191</v>
      </c>
      <c r="P925" s="72" t="s">
        <v>252</v>
      </c>
      <c r="Q925" s="68" t="s">
        <v>42</v>
      </c>
      <c r="R925" s="68" t="s">
        <v>31</v>
      </c>
      <c r="S925" s="68">
        <v>69</v>
      </c>
      <c r="T925" s="68"/>
      <c r="U925" s="68">
        <v>1</v>
      </c>
      <c r="V925" s="68">
        <v>152.85</v>
      </c>
      <c r="W925" s="68"/>
      <c r="X925" s="68">
        <v>1</v>
      </c>
      <c r="Y925" s="68">
        <v>366.18</v>
      </c>
      <c r="Z925" s="68"/>
      <c r="AA925" s="68">
        <v>1</v>
      </c>
      <c r="AB925" s="73">
        <v>83824</v>
      </c>
      <c r="AC925" s="73"/>
      <c r="AD925" s="73">
        <v>90647.62</v>
      </c>
      <c r="AE925" s="73"/>
      <c r="AF925" s="73"/>
      <c r="AG925" s="73">
        <f>IFERROR(VLOOKUP(J925,'Roll ups'!D:E,2,FALSE),0)</f>
        <v>73393567.950000003</v>
      </c>
      <c r="AH925" s="74">
        <f>IF(Table2[[#This Row],[CATEGORY TTL LOOKUP]]=0,0,IF(Table2[[#This Row],[CATEGORY TTL LOOKUP]]&gt;0,SUM(AB925/AG925)))</f>
        <v>1.1421164325613087E-3</v>
      </c>
      <c r="AI925" s="74" t="str">
        <f>IFERROR(IF(AH925&lt;#REF!,"STRIKE",IF(AH925&gt;=#REF!,"GOOD")),"NO DATA")</f>
        <v>NO DATA</v>
      </c>
      <c r="AJ925" s="75">
        <f>IFERROR(VLOOKUP(K925,'Roll ups'!H:I,2,FALSE),0)</f>
        <v>3676796.11</v>
      </c>
      <c r="AK925" s="76">
        <f>IF(Table2[[#This Row],[PRICE TIER LOOKUP]]=0,0,IF(Table2[[#This Row],[PRICE TIER LOOKUP]]&gt;0,SUM(AB925/AJ925)))</f>
        <v>2.2798109411620325E-2</v>
      </c>
      <c r="AL925" s="74" t="e">
        <f>IF(AK925&lt;#REF!,"STRIKE",IF(AK925&gt;=#REF!,"GOOD"))</f>
        <v>#REF!</v>
      </c>
      <c r="AM925" s="75">
        <f>VLOOKUP(H925,'Roll ups'!A:B,2,FALSE)</f>
        <v>325145452.83999985</v>
      </c>
      <c r="AN925" s="77">
        <f t="shared" si="30"/>
        <v>2.5780462026405386E-4</v>
      </c>
      <c r="AO925" s="74" t="str">
        <f>IFERROR(VLOOKUP(Table2[[#This Row],[Product Name]],'Roll ups'!L:P,5,FALSE),"GOOD")</f>
        <v>GOOD</v>
      </c>
      <c r="AP925" s="74">
        <f>Table2[[#This Row],[Retail Dollar Vol Current 12 Mths]]/Table2[[#This Row],[SHELF SALES  LOOKUP]]</f>
        <v>2.7879098172289862E-4</v>
      </c>
      <c r="AQ925" s="69">
        <f t="shared" si="31"/>
        <v>0</v>
      </c>
      <c r="AR925" s="69" t="str">
        <f>IF(Table2[[#This Row],[Shelf Dollar Vol Last 12 Mths]]="","NO SALES LY",IF(Table2[[#This Row],[Shelf Dollar Vol Last 12 Mths]]&gt;0,IF(Table2[[#This Row],[COUNT OF STRIKES]]=0,"GOOD",IF(Table2[[#This Row],[COUNT OF STRIKES]]=1,"FAIR",IF(Table2[[#This Row],[COUNT OF STRIKES]]=2,"BUBBLE",IF(Table2[[#This Row],[COUNT OF STRIKES]]=3,"AT RISK"))))))</f>
        <v>NO SALES LY</v>
      </c>
      <c r="AS925" s="69" t="e">
        <f>IF(Table2[[#This Row],[Shelf Dollar Vol Current 12 Mths]]&gt;#REF!,"MEETS $ CRITERIA",IF(Table2[[#This Row],[Shelf Dollar Vol Current 12 Mths]]&lt;#REF!+1,"DOES NOT MEET $ CRITERIA"))</f>
        <v>#REF!</v>
      </c>
      <c r="AT925" s="78"/>
    </row>
    <row r="926" spans="1:46" ht="13.8" x14ac:dyDescent="0.3">
      <c r="A926" s="68" t="s">
        <v>8192</v>
      </c>
      <c r="B926" s="69">
        <v>33423</v>
      </c>
      <c r="C926" s="69">
        <v>117</v>
      </c>
      <c r="D926" s="69" t="s">
        <v>25</v>
      </c>
      <c r="E926" s="70" t="s">
        <v>6313</v>
      </c>
      <c r="F926" s="70"/>
      <c r="G926" s="71" t="s">
        <v>8193</v>
      </c>
      <c r="H926" s="69" t="s">
        <v>6315</v>
      </c>
      <c r="I926" s="68" t="s">
        <v>252</v>
      </c>
      <c r="J926" s="68" t="s">
        <v>252</v>
      </c>
      <c r="K926" s="68" t="s">
        <v>6320</v>
      </c>
      <c r="L926" s="68" t="s">
        <v>6320</v>
      </c>
      <c r="M926" s="68" t="s">
        <v>252</v>
      </c>
      <c r="N926" s="68" t="s">
        <v>154</v>
      </c>
      <c r="O926" s="68" t="s">
        <v>8194</v>
      </c>
      <c r="P926" s="72" t="s">
        <v>252</v>
      </c>
      <c r="Q926" s="68" t="s">
        <v>42</v>
      </c>
      <c r="R926" s="68" t="s">
        <v>31</v>
      </c>
      <c r="S926" s="68">
        <v>7</v>
      </c>
      <c r="T926" s="68"/>
      <c r="U926" s="68">
        <v>1</v>
      </c>
      <c r="V926" s="68">
        <v>62.5</v>
      </c>
      <c r="W926" s="68"/>
      <c r="X926" s="68">
        <v>1</v>
      </c>
      <c r="Y926" s="68">
        <v>101</v>
      </c>
      <c r="Z926" s="68"/>
      <c r="AA926" s="68">
        <v>1</v>
      </c>
      <c r="AB926" s="73">
        <v>27774.6</v>
      </c>
      <c r="AC926" s="73"/>
      <c r="AD926" s="73">
        <v>30518.16</v>
      </c>
      <c r="AE926" s="73"/>
      <c r="AF926" s="73"/>
      <c r="AG926" s="73">
        <f>IFERROR(VLOOKUP(J926,'Roll ups'!D:E,2,FALSE),0)</f>
        <v>73393567.950000003</v>
      </c>
      <c r="AH926" s="74">
        <f>IF(Table2[[#This Row],[CATEGORY TTL LOOKUP]]=0,0,IF(Table2[[#This Row],[CATEGORY TTL LOOKUP]]&gt;0,SUM(AB926/AG926)))</f>
        <v>3.7843370714613143E-4</v>
      </c>
      <c r="AI926" s="74" t="str">
        <f>IFERROR(IF(AH926&lt;#REF!,"STRIKE",IF(AH926&gt;=#REF!,"GOOD")),"NO DATA")</f>
        <v>NO DATA</v>
      </c>
      <c r="AJ926" s="75">
        <f>IFERROR(VLOOKUP(K926,'Roll ups'!H:I,2,FALSE),0)</f>
        <v>3676796.11</v>
      </c>
      <c r="AK926" s="76">
        <f>IF(Table2[[#This Row],[PRICE TIER LOOKUP]]=0,0,IF(Table2[[#This Row],[PRICE TIER LOOKUP]]&gt;0,SUM(AB926/AJ926)))</f>
        <v>7.5540223523571995E-3</v>
      </c>
      <c r="AL926" s="74" t="e">
        <f>IF(AK926&lt;#REF!,"STRIKE",IF(AK926&gt;=#REF!,"GOOD"))</f>
        <v>#REF!</v>
      </c>
      <c r="AM926" s="75">
        <f>VLOOKUP(H926,'Roll ups'!A:B,2,FALSE)</f>
        <v>325145452.83999985</v>
      </c>
      <c r="AN926" s="77">
        <f t="shared" si="30"/>
        <v>8.5422077280802522E-5</v>
      </c>
      <c r="AO926" s="74" t="str">
        <f>IFERROR(VLOOKUP(Table2[[#This Row],[Product Name]],'Roll ups'!L:P,5,FALSE),"GOOD")</f>
        <v>GOOD</v>
      </c>
      <c r="AP926" s="74">
        <f>Table2[[#This Row],[Retail Dollar Vol Current 12 Mths]]/Table2[[#This Row],[SHELF SALES  LOOKUP]]</f>
        <v>9.386002397830739E-5</v>
      </c>
      <c r="AQ926" s="69">
        <f t="shared" si="31"/>
        <v>0</v>
      </c>
      <c r="AR926" s="69" t="str">
        <f>IF(Table2[[#This Row],[Shelf Dollar Vol Last 12 Mths]]="","NO SALES LY",IF(Table2[[#This Row],[Shelf Dollar Vol Last 12 Mths]]&gt;0,IF(Table2[[#This Row],[COUNT OF STRIKES]]=0,"GOOD",IF(Table2[[#This Row],[COUNT OF STRIKES]]=1,"FAIR",IF(Table2[[#This Row],[COUNT OF STRIKES]]=2,"BUBBLE",IF(Table2[[#This Row],[COUNT OF STRIKES]]=3,"AT RISK"))))))</f>
        <v>NO SALES LY</v>
      </c>
      <c r="AS926" s="69" t="e">
        <f>IF(Table2[[#This Row],[Shelf Dollar Vol Current 12 Mths]]&gt;#REF!,"MEETS $ CRITERIA",IF(Table2[[#This Row],[Shelf Dollar Vol Current 12 Mths]]&lt;#REF!+1,"DOES NOT MEET $ CRITERIA"))</f>
        <v>#REF!</v>
      </c>
      <c r="AT926" s="78"/>
    </row>
    <row r="927" spans="1:46" ht="13.8" x14ac:dyDescent="0.3">
      <c r="A927" s="68" t="s">
        <v>2020</v>
      </c>
      <c r="B927" s="69">
        <v>33658</v>
      </c>
      <c r="C927" s="69">
        <v>448</v>
      </c>
      <c r="D927" s="69" t="s">
        <v>25</v>
      </c>
      <c r="E927" s="70" t="s">
        <v>6313</v>
      </c>
      <c r="F927" s="70"/>
      <c r="G927" s="71" t="s">
        <v>8195</v>
      </c>
      <c r="H927" s="69" t="s">
        <v>6315</v>
      </c>
      <c r="I927" s="68" t="s">
        <v>252</v>
      </c>
      <c r="J927" s="68" t="s">
        <v>252</v>
      </c>
      <c r="K927" s="68" t="s">
        <v>89</v>
      </c>
      <c r="L927" s="68" t="s">
        <v>89</v>
      </c>
      <c r="M927" s="68" t="s">
        <v>252</v>
      </c>
      <c r="N927" s="68" t="s">
        <v>184</v>
      </c>
      <c r="O927" s="68" t="s">
        <v>8196</v>
      </c>
      <c r="P927" s="72" t="s">
        <v>252</v>
      </c>
      <c r="Q927" s="68" t="s">
        <v>32</v>
      </c>
      <c r="R927" s="68" t="s">
        <v>31</v>
      </c>
      <c r="S927" s="68">
        <v>24</v>
      </c>
      <c r="T927" s="68">
        <v>30</v>
      </c>
      <c r="U927" s="68">
        <v>-0.25</v>
      </c>
      <c r="V927" s="68">
        <v>78</v>
      </c>
      <c r="W927" s="68">
        <v>108</v>
      </c>
      <c r="X927" s="68">
        <v>-0.38</v>
      </c>
      <c r="Y927" s="68">
        <v>310</v>
      </c>
      <c r="Z927" s="68">
        <v>419.33</v>
      </c>
      <c r="AA927" s="68">
        <v>-0.35</v>
      </c>
      <c r="AB927" s="73">
        <v>37363.919999999998</v>
      </c>
      <c r="AC927" s="73">
        <v>51707.839999999997</v>
      </c>
      <c r="AD927" s="73">
        <v>40027.199999999997</v>
      </c>
      <c r="AE927" s="73">
        <v>54213.68</v>
      </c>
      <c r="AF927" s="73"/>
      <c r="AG927" s="73">
        <f>IFERROR(VLOOKUP(J927,'Roll ups'!D:E,2,FALSE),0)</f>
        <v>73393567.950000003</v>
      </c>
      <c r="AH927" s="74">
        <f>IF(Table2[[#This Row],[CATEGORY TTL LOOKUP]]=0,0,IF(Table2[[#This Row],[CATEGORY TTL LOOKUP]]&gt;0,SUM(AB927/AG927)))</f>
        <v>5.0908984320607615E-4</v>
      </c>
      <c r="AI927" s="74" t="str">
        <f>IFERROR(IF(AH927&lt;#REF!,"STRIKE",IF(AH927&gt;=#REF!,"GOOD")),"NO DATA")</f>
        <v>NO DATA</v>
      </c>
      <c r="AJ927" s="75">
        <f>IFERROR(VLOOKUP(K927,'Roll ups'!H:I,2,FALSE),0)</f>
        <v>75793138.070000067</v>
      </c>
      <c r="AK927" s="76">
        <f>IF(Table2[[#This Row],[PRICE TIER LOOKUP]]=0,0,IF(Table2[[#This Row],[PRICE TIER LOOKUP]]&gt;0,SUM(AB927/AJ927)))</f>
        <v>4.9297233168379832E-4</v>
      </c>
      <c r="AL927" s="74" t="e">
        <f>IF(AK927&lt;#REF!,"STRIKE",IF(AK927&gt;=#REF!,"GOOD"))</f>
        <v>#REF!</v>
      </c>
      <c r="AM927" s="75">
        <f>VLOOKUP(H927,'Roll ups'!A:B,2,FALSE)</f>
        <v>325145452.83999985</v>
      </c>
      <c r="AN927" s="77">
        <f t="shared" si="30"/>
        <v>1.1491447803942173E-4</v>
      </c>
      <c r="AO927" s="74" t="str">
        <f>IFERROR(VLOOKUP(Table2[[#This Row],[Product Name]],'Roll ups'!L:P,5,FALSE),"GOOD")</f>
        <v>GOOD</v>
      </c>
      <c r="AP927" s="74">
        <f>Table2[[#This Row],[Retail Dollar Vol Current 12 Mths]]/Table2[[#This Row],[SHELF SALES  LOOKUP]]</f>
        <v>1.2310551985390028E-4</v>
      </c>
      <c r="AQ927" s="69">
        <f t="shared" si="31"/>
        <v>0</v>
      </c>
      <c r="AR92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927" s="69" t="e">
        <f>IF(Table2[[#This Row],[Shelf Dollar Vol Current 12 Mths]]&gt;#REF!,"MEETS $ CRITERIA",IF(Table2[[#This Row],[Shelf Dollar Vol Current 12 Mths]]&lt;#REF!+1,"DOES NOT MEET $ CRITERIA"))</f>
        <v>#REF!</v>
      </c>
      <c r="AT927" s="78"/>
    </row>
    <row r="928" spans="1:46" ht="13.8" x14ac:dyDescent="0.3">
      <c r="A928" s="68" t="s">
        <v>1968</v>
      </c>
      <c r="B928" s="69">
        <v>33663</v>
      </c>
      <c r="C928" s="69">
        <v>452</v>
      </c>
      <c r="D928" s="69" t="s">
        <v>25</v>
      </c>
      <c r="E928" s="70" t="s">
        <v>6313</v>
      </c>
      <c r="F928" s="70"/>
      <c r="G928" s="71" t="s">
        <v>8197</v>
      </c>
      <c r="H928" s="69" t="s">
        <v>6315</v>
      </c>
      <c r="I928" s="68" t="s">
        <v>252</v>
      </c>
      <c r="J928" s="68" t="s">
        <v>252</v>
      </c>
      <c r="K928" s="68" t="s">
        <v>89</v>
      </c>
      <c r="L928" s="68" t="s">
        <v>89</v>
      </c>
      <c r="M928" s="68" t="s">
        <v>252</v>
      </c>
      <c r="N928" s="68" t="s">
        <v>184</v>
      </c>
      <c r="O928" s="68" t="s">
        <v>8198</v>
      </c>
      <c r="P928" s="72" t="s">
        <v>252</v>
      </c>
      <c r="Q928" s="68" t="s">
        <v>32</v>
      </c>
      <c r="R928" s="68" t="s">
        <v>31</v>
      </c>
      <c r="S928" s="68">
        <v>17</v>
      </c>
      <c r="T928" s="68">
        <v>40</v>
      </c>
      <c r="U928" s="68">
        <v>-1.35</v>
      </c>
      <c r="V928" s="68">
        <v>84</v>
      </c>
      <c r="W928" s="68">
        <v>111</v>
      </c>
      <c r="X928" s="68">
        <v>-0.32</v>
      </c>
      <c r="Y928" s="68">
        <v>335</v>
      </c>
      <c r="Z928" s="68">
        <v>458.92</v>
      </c>
      <c r="AA928" s="68">
        <v>-0.37</v>
      </c>
      <c r="AB928" s="73">
        <v>41002.080000000002</v>
      </c>
      <c r="AC928" s="73">
        <v>56249.64</v>
      </c>
      <c r="AD928" s="73">
        <v>43255.199999999997</v>
      </c>
      <c r="AE928" s="73">
        <v>59396.08</v>
      </c>
      <c r="AF928" s="73"/>
      <c r="AG928" s="73">
        <f>IFERROR(VLOOKUP(J928,'Roll ups'!D:E,2,FALSE),0)</f>
        <v>73393567.950000003</v>
      </c>
      <c r="AH928" s="74">
        <f>IF(Table2[[#This Row],[CATEGORY TTL LOOKUP]]=0,0,IF(Table2[[#This Row],[CATEGORY TTL LOOKUP]]&gt;0,SUM(AB928/AG928)))</f>
        <v>5.5866039961339695E-4</v>
      </c>
      <c r="AI928" s="74" t="str">
        <f>IFERROR(IF(AH928&lt;#REF!,"STRIKE",IF(AH928&gt;=#REF!,"GOOD")),"NO DATA")</f>
        <v>NO DATA</v>
      </c>
      <c r="AJ928" s="75">
        <f>IFERROR(VLOOKUP(K928,'Roll ups'!H:I,2,FALSE),0)</f>
        <v>75793138.070000067</v>
      </c>
      <c r="AK928" s="76">
        <f>IF(Table2[[#This Row],[PRICE TIER LOOKUP]]=0,0,IF(Table2[[#This Row],[PRICE TIER LOOKUP]]&gt;0,SUM(AB928/AJ928)))</f>
        <v>5.4097351084911956E-4</v>
      </c>
      <c r="AL928" s="74" t="e">
        <f>IF(AK928&lt;#REF!,"STRIKE",IF(AK928&gt;=#REF!,"GOOD"))</f>
        <v>#REF!</v>
      </c>
      <c r="AM928" s="75">
        <f>VLOOKUP(H928,'Roll ups'!A:B,2,FALSE)</f>
        <v>325145452.83999985</v>
      </c>
      <c r="AN928" s="77">
        <f t="shared" si="30"/>
        <v>1.2610380874733201E-4</v>
      </c>
      <c r="AO928" s="74" t="str">
        <f>IFERROR(VLOOKUP(Table2[[#This Row],[Product Name]],'Roll ups'!L:P,5,FALSE),"GOOD")</f>
        <v>GOOD</v>
      </c>
      <c r="AP928" s="74">
        <f>Table2[[#This Row],[Retail Dollar Vol Current 12 Mths]]/Table2[[#This Row],[SHELF SALES  LOOKUP]]</f>
        <v>1.3303338435824706E-4</v>
      </c>
      <c r="AQ928" s="69">
        <f t="shared" si="31"/>
        <v>0</v>
      </c>
      <c r="AR92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928" s="69" t="e">
        <f>IF(Table2[[#This Row],[Shelf Dollar Vol Current 12 Mths]]&gt;#REF!,"MEETS $ CRITERIA",IF(Table2[[#This Row],[Shelf Dollar Vol Current 12 Mths]]&lt;#REF!+1,"DOES NOT MEET $ CRITERIA"))</f>
        <v>#REF!</v>
      </c>
      <c r="AT928" s="78"/>
    </row>
    <row r="929" spans="1:46" ht="13.8" x14ac:dyDescent="0.3">
      <c r="A929" s="68" t="s">
        <v>5485</v>
      </c>
      <c r="B929" s="69">
        <v>33706</v>
      </c>
      <c r="C929" s="69">
        <v>384</v>
      </c>
      <c r="D929" s="69" t="s">
        <v>25</v>
      </c>
      <c r="E929" s="70" t="s">
        <v>6313</v>
      </c>
      <c r="F929" s="70"/>
      <c r="G929" s="71" t="s">
        <v>8199</v>
      </c>
      <c r="H929" s="69" t="s">
        <v>6315</v>
      </c>
      <c r="I929" s="68" t="s">
        <v>252</v>
      </c>
      <c r="J929" s="68" t="s">
        <v>252</v>
      </c>
      <c r="K929" s="68" t="s">
        <v>104</v>
      </c>
      <c r="L929" s="68" t="s">
        <v>89</v>
      </c>
      <c r="M929" s="68" t="s">
        <v>252</v>
      </c>
      <c r="N929" s="68" t="s">
        <v>154</v>
      </c>
      <c r="O929" s="68" t="s">
        <v>8200</v>
      </c>
      <c r="P929" s="72" t="s">
        <v>252</v>
      </c>
      <c r="Q929" s="68" t="s">
        <v>2615</v>
      </c>
      <c r="R929" s="68" t="s">
        <v>31</v>
      </c>
      <c r="S929" s="68"/>
      <c r="T929" s="68"/>
      <c r="U929" s="68"/>
      <c r="V929" s="68"/>
      <c r="W929" s="68"/>
      <c r="X929" s="68"/>
      <c r="Y929" s="68"/>
      <c r="Z929" s="68">
        <v>2.5299999999999998</v>
      </c>
      <c r="AA929" s="68"/>
      <c r="AB929" s="73"/>
      <c r="AC929" s="73">
        <v>361.38</v>
      </c>
      <c r="AD929" s="73"/>
      <c r="AE929" s="73">
        <v>361.38</v>
      </c>
      <c r="AF929" s="73"/>
      <c r="AG929" s="73">
        <f>IFERROR(VLOOKUP(J929,'Roll ups'!D:E,2,FALSE),0)</f>
        <v>73393567.950000003</v>
      </c>
      <c r="AH929" s="74">
        <f>IF(Table2[[#This Row],[CATEGORY TTL LOOKUP]]=0,0,IF(Table2[[#This Row],[CATEGORY TTL LOOKUP]]&gt;0,SUM(AB929/AG929)))</f>
        <v>0</v>
      </c>
      <c r="AI929" s="74" t="str">
        <f>IFERROR(IF(AH929&lt;#REF!,"STRIKE",IF(AH929&gt;=#REF!,"GOOD")),"NO DATA")</f>
        <v>NO DATA</v>
      </c>
      <c r="AJ929" s="75">
        <f>IFERROR(VLOOKUP(K929,'Roll ups'!H:I,2,FALSE),0)</f>
        <v>34230392.709999993</v>
      </c>
      <c r="AK929" s="76">
        <f>IF(Table2[[#This Row],[PRICE TIER LOOKUP]]=0,0,IF(Table2[[#This Row],[PRICE TIER LOOKUP]]&gt;0,SUM(AB929/AJ929)))</f>
        <v>0</v>
      </c>
      <c r="AL929" s="74" t="e">
        <f>IF(AK929&lt;#REF!,"STRIKE",IF(AK929&gt;=#REF!,"GOOD"))</f>
        <v>#REF!</v>
      </c>
      <c r="AM929" s="75">
        <f>VLOOKUP(H929,'Roll ups'!A:B,2,FALSE)</f>
        <v>325145452.83999985</v>
      </c>
      <c r="AN929" s="77">
        <f t="shared" si="30"/>
        <v>0</v>
      </c>
      <c r="AO929" s="74" t="str">
        <f>IFERROR(VLOOKUP(Table2[[#This Row],[Product Name]],'Roll ups'!L:P,5,FALSE),"GOOD")</f>
        <v/>
      </c>
      <c r="AP929" s="74">
        <f>Table2[[#This Row],[Retail Dollar Vol Current 12 Mths]]/Table2[[#This Row],[SHELF SALES  LOOKUP]]</f>
        <v>0</v>
      </c>
      <c r="AQ929" s="69">
        <f t="shared" si="31"/>
        <v>0</v>
      </c>
      <c r="AR92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929" s="69" t="e">
        <f>IF(Table2[[#This Row],[Shelf Dollar Vol Current 12 Mths]]&gt;#REF!,"MEETS $ CRITERIA",IF(Table2[[#This Row],[Shelf Dollar Vol Current 12 Mths]]&lt;#REF!+1,"DOES NOT MEET $ CRITERIA"))</f>
        <v>#REF!</v>
      </c>
      <c r="AT929" s="78"/>
    </row>
    <row r="930" spans="1:46" ht="13.8" x14ac:dyDescent="0.3">
      <c r="A930" s="68" t="s">
        <v>5193</v>
      </c>
      <c r="B930" s="69">
        <v>33708</v>
      </c>
      <c r="C930" s="69">
        <v>618</v>
      </c>
      <c r="D930" s="69" t="s">
        <v>25</v>
      </c>
      <c r="E930" s="70" t="s">
        <v>6313</v>
      </c>
      <c r="F930" s="70"/>
      <c r="G930" s="71" t="s">
        <v>8201</v>
      </c>
      <c r="H930" s="69" t="s">
        <v>6315</v>
      </c>
      <c r="I930" s="68" t="s">
        <v>252</v>
      </c>
      <c r="J930" s="68" t="s">
        <v>252</v>
      </c>
      <c r="K930" s="68" t="s">
        <v>104</v>
      </c>
      <c r="L930" s="68" t="s">
        <v>89</v>
      </c>
      <c r="M930" s="68" t="s">
        <v>252</v>
      </c>
      <c r="N930" s="68" t="s">
        <v>154</v>
      </c>
      <c r="O930" s="68" t="s">
        <v>8202</v>
      </c>
      <c r="P930" s="72" t="s">
        <v>252</v>
      </c>
      <c r="Q930" s="68" t="s">
        <v>2615</v>
      </c>
      <c r="R930" s="68" t="s">
        <v>31</v>
      </c>
      <c r="S930" s="68"/>
      <c r="T930" s="68"/>
      <c r="U930" s="68"/>
      <c r="V930" s="68"/>
      <c r="W930" s="68"/>
      <c r="X930" s="68"/>
      <c r="Y930" s="68"/>
      <c r="Z930" s="68">
        <v>5</v>
      </c>
      <c r="AA930" s="68"/>
      <c r="AB930" s="73"/>
      <c r="AC930" s="73">
        <v>474.36</v>
      </c>
      <c r="AD930" s="73"/>
      <c r="AE930" s="73">
        <v>474.36</v>
      </c>
      <c r="AF930" s="73"/>
      <c r="AG930" s="73">
        <f>IFERROR(VLOOKUP(J930,'Roll ups'!D:E,2,FALSE),0)</f>
        <v>73393567.950000003</v>
      </c>
      <c r="AH930" s="74">
        <f>IF(Table2[[#This Row],[CATEGORY TTL LOOKUP]]=0,0,IF(Table2[[#This Row],[CATEGORY TTL LOOKUP]]&gt;0,SUM(AB930/AG930)))</f>
        <v>0</v>
      </c>
      <c r="AI930" s="74" t="str">
        <f>IFERROR(IF(AH930&lt;#REF!,"STRIKE",IF(AH930&gt;=#REF!,"GOOD")),"NO DATA")</f>
        <v>NO DATA</v>
      </c>
      <c r="AJ930" s="75">
        <f>IFERROR(VLOOKUP(K930,'Roll ups'!H:I,2,FALSE),0)</f>
        <v>34230392.709999993</v>
      </c>
      <c r="AK930" s="76">
        <f>IF(Table2[[#This Row],[PRICE TIER LOOKUP]]=0,0,IF(Table2[[#This Row],[PRICE TIER LOOKUP]]&gt;0,SUM(AB930/AJ930)))</f>
        <v>0</v>
      </c>
      <c r="AL930" s="74" t="e">
        <f>IF(AK930&lt;#REF!,"STRIKE",IF(AK930&gt;=#REF!,"GOOD"))</f>
        <v>#REF!</v>
      </c>
      <c r="AM930" s="75">
        <f>VLOOKUP(H930,'Roll ups'!A:B,2,FALSE)</f>
        <v>325145452.83999985</v>
      </c>
      <c r="AN930" s="77">
        <f t="shared" si="30"/>
        <v>0</v>
      </c>
      <c r="AO930" s="74" t="str">
        <f>IFERROR(VLOOKUP(Table2[[#This Row],[Product Name]],'Roll ups'!L:P,5,FALSE),"GOOD")</f>
        <v/>
      </c>
      <c r="AP930" s="74">
        <f>Table2[[#This Row],[Retail Dollar Vol Current 12 Mths]]/Table2[[#This Row],[SHELF SALES  LOOKUP]]</f>
        <v>0</v>
      </c>
      <c r="AQ930" s="69">
        <f t="shared" si="31"/>
        <v>0</v>
      </c>
      <c r="AR93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930" s="69" t="e">
        <f>IF(Table2[[#This Row],[Shelf Dollar Vol Current 12 Mths]]&gt;#REF!,"MEETS $ CRITERIA",IF(Table2[[#This Row],[Shelf Dollar Vol Current 12 Mths]]&lt;#REF!+1,"DOES NOT MEET $ CRITERIA"))</f>
        <v>#REF!</v>
      </c>
      <c r="AT930" s="78"/>
    </row>
    <row r="931" spans="1:46" ht="13.8" x14ac:dyDescent="0.3">
      <c r="A931" s="68" t="s">
        <v>5199</v>
      </c>
      <c r="B931" s="69">
        <v>33709</v>
      </c>
      <c r="C931" s="69">
        <v>547</v>
      </c>
      <c r="D931" s="69" t="s">
        <v>25</v>
      </c>
      <c r="E931" s="70" t="s">
        <v>6313</v>
      </c>
      <c r="F931" s="70"/>
      <c r="G931" s="71" t="s">
        <v>8203</v>
      </c>
      <c r="H931" s="69" t="s">
        <v>6315</v>
      </c>
      <c r="I931" s="68" t="s">
        <v>252</v>
      </c>
      <c r="J931" s="68" t="s">
        <v>252</v>
      </c>
      <c r="K931" s="68" t="s">
        <v>104</v>
      </c>
      <c r="L931" s="68" t="s">
        <v>89</v>
      </c>
      <c r="M931" s="68" t="s">
        <v>252</v>
      </c>
      <c r="N931" s="68" t="s">
        <v>154</v>
      </c>
      <c r="O931" s="68" t="s">
        <v>8204</v>
      </c>
      <c r="P931" s="72" t="s">
        <v>252</v>
      </c>
      <c r="Q931" s="68" t="s">
        <v>2615</v>
      </c>
      <c r="R931" s="68" t="s">
        <v>31</v>
      </c>
      <c r="S931" s="68"/>
      <c r="T931" s="68"/>
      <c r="U931" s="68"/>
      <c r="V931" s="68"/>
      <c r="W931" s="68"/>
      <c r="X931" s="68"/>
      <c r="Y931" s="68"/>
      <c r="Z931" s="68">
        <v>16.14</v>
      </c>
      <c r="AA931" s="68"/>
      <c r="AB931" s="73"/>
      <c r="AC931" s="73">
        <v>1398.96</v>
      </c>
      <c r="AD931" s="73"/>
      <c r="AE931" s="73">
        <v>1398.96</v>
      </c>
      <c r="AF931" s="73"/>
      <c r="AG931" s="73">
        <f>IFERROR(VLOOKUP(J931,'Roll ups'!D:E,2,FALSE),0)</f>
        <v>73393567.950000003</v>
      </c>
      <c r="AH931" s="74">
        <f>IF(Table2[[#This Row],[CATEGORY TTL LOOKUP]]=0,0,IF(Table2[[#This Row],[CATEGORY TTL LOOKUP]]&gt;0,SUM(AB931/AG931)))</f>
        <v>0</v>
      </c>
      <c r="AI931" s="74" t="str">
        <f>IFERROR(IF(AH931&lt;#REF!,"STRIKE",IF(AH931&gt;=#REF!,"GOOD")),"NO DATA")</f>
        <v>NO DATA</v>
      </c>
      <c r="AJ931" s="75">
        <f>IFERROR(VLOOKUP(K931,'Roll ups'!H:I,2,FALSE),0)</f>
        <v>34230392.709999993</v>
      </c>
      <c r="AK931" s="76">
        <f>IF(Table2[[#This Row],[PRICE TIER LOOKUP]]=0,0,IF(Table2[[#This Row],[PRICE TIER LOOKUP]]&gt;0,SUM(AB931/AJ931)))</f>
        <v>0</v>
      </c>
      <c r="AL931" s="74" t="e">
        <f>IF(AK931&lt;#REF!,"STRIKE",IF(AK931&gt;=#REF!,"GOOD"))</f>
        <v>#REF!</v>
      </c>
      <c r="AM931" s="75">
        <f>VLOOKUP(H931,'Roll ups'!A:B,2,FALSE)</f>
        <v>325145452.83999985</v>
      </c>
      <c r="AN931" s="77">
        <f t="shared" si="30"/>
        <v>0</v>
      </c>
      <c r="AO931" s="74" t="str">
        <f>IFERROR(VLOOKUP(Table2[[#This Row],[Product Name]],'Roll ups'!L:P,5,FALSE),"GOOD")</f>
        <v/>
      </c>
      <c r="AP931" s="74">
        <f>Table2[[#This Row],[Retail Dollar Vol Current 12 Mths]]/Table2[[#This Row],[SHELF SALES  LOOKUP]]</f>
        <v>0</v>
      </c>
      <c r="AQ931" s="69">
        <f t="shared" si="31"/>
        <v>0</v>
      </c>
      <c r="AR93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931" s="69" t="e">
        <f>IF(Table2[[#This Row],[Shelf Dollar Vol Current 12 Mths]]&gt;#REF!,"MEETS $ CRITERIA",IF(Table2[[#This Row],[Shelf Dollar Vol Current 12 Mths]]&lt;#REF!+1,"DOES NOT MEET $ CRITERIA"))</f>
        <v>#REF!</v>
      </c>
      <c r="AT931" s="78"/>
    </row>
    <row r="932" spans="1:46" ht="13.8" x14ac:dyDescent="0.3">
      <c r="A932" s="68" t="s">
        <v>3544</v>
      </c>
      <c r="B932" s="69">
        <v>34001</v>
      </c>
      <c r="C932" s="69">
        <v>511</v>
      </c>
      <c r="D932" s="69" t="s">
        <v>25</v>
      </c>
      <c r="E932" s="70" t="s">
        <v>6313</v>
      </c>
      <c r="F932" s="70"/>
      <c r="G932" s="71" t="s">
        <v>8205</v>
      </c>
      <c r="H932" s="69" t="s">
        <v>6315</v>
      </c>
      <c r="I932" s="68" t="s">
        <v>252</v>
      </c>
      <c r="J932" s="68" t="s">
        <v>252</v>
      </c>
      <c r="K932" s="68" t="s">
        <v>132</v>
      </c>
      <c r="L932" s="68" t="s">
        <v>132</v>
      </c>
      <c r="M932" s="68" t="s">
        <v>252</v>
      </c>
      <c r="N932" s="68" t="s">
        <v>154</v>
      </c>
      <c r="O932" s="68" t="s">
        <v>8206</v>
      </c>
      <c r="P932" s="72" t="s">
        <v>252</v>
      </c>
      <c r="Q932" s="68" t="s">
        <v>51</v>
      </c>
      <c r="R932" s="68" t="s">
        <v>31</v>
      </c>
      <c r="S932" s="68">
        <v>23</v>
      </c>
      <c r="T932" s="68">
        <v>27.34</v>
      </c>
      <c r="U932" s="68">
        <v>-0.21</v>
      </c>
      <c r="V932" s="68">
        <v>66.69</v>
      </c>
      <c r="W932" s="68">
        <v>92.7</v>
      </c>
      <c r="X932" s="68">
        <v>-0.39</v>
      </c>
      <c r="Y932" s="68">
        <v>312.10000000000002</v>
      </c>
      <c r="Z932" s="68">
        <v>324.76</v>
      </c>
      <c r="AA932" s="68">
        <v>-0.04</v>
      </c>
      <c r="AB932" s="73">
        <v>77500.800000000003</v>
      </c>
      <c r="AC932" s="73">
        <v>80647.199999999997</v>
      </c>
      <c r="AD932" s="73">
        <v>77500.800000000003</v>
      </c>
      <c r="AE932" s="73">
        <v>80647.199999999997</v>
      </c>
      <c r="AF932" s="73"/>
      <c r="AG932" s="73">
        <f>IFERROR(VLOOKUP(J932,'Roll ups'!D:E,2,FALSE),0)</f>
        <v>73393567.950000003</v>
      </c>
      <c r="AH932" s="74">
        <f>IF(Table2[[#This Row],[CATEGORY TTL LOOKUP]]=0,0,IF(Table2[[#This Row],[CATEGORY TTL LOOKUP]]&gt;0,SUM(AB932/AG932)))</f>
        <v>1.0559617438519692E-3</v>
      </c>
      <c r="AI932" s="74" t="str">
        <f>IFERROR(IF(AH932&lt;#REF!,"STRIKE",IF(AH932&gt;=#REF!,"GOOD")),"NO DATA")</f>
        <v>NO DATA</v>
      </c>
      <c r="AJ932" s="75">
        <f>IFERROR(VLOOKUP(K932,'Roll ups'!H:I,2,FALSE),0)</f>
        <v>126094742.97999983</v>
      </c>
      <c r="AK932" s="76">
        <f>IF(Table2[[#This Row],[PRICE TIER LOOKUP]]=0,0,IF(Table2[[#This Row],[PRICE TIER LOOKUP]]&gt;0,SUM(AB932/AJ932)))</f>
        <v>6.146235613668096E-4</v>
      </c>
      <c r="AL932" s="74" t="e">
        <f>IF(AK932&lt;#REF!,"STRIKE",IF(AK932&gt;=#REF!,"GOOD"))</f>
        <v>#REF!</v>
      </c>
      <c r="AM932" s="75">
        <f>VLOOKUP(H932,'Roll ups'!A:B,2,FALSE)</f>
        <v>325145452.83999985</v>
      </c>
      <c r="AN932" s="77">
        <f t="shared" si="30"/>
        <v>2.3835732384711286E-4</v>
      </c>
      <c r="AO932" s="74" t="str">
        <f>IFERROR(VLOOKUP(Table2[[#This Row],[Product Name]],'Roll ups'!L:P,5,FALSE),"GOOD")</f>
        <v>GOOD</v>
      </c>
      <c r="AP932" s="74">
        <f>Table2[[#This Row],[Retail Dollar Vol Current 12 Mths]]/Table2[[#This Row],[SHELF SALES  LOOKUP]]</f>
        <v>2.3835732384711286E-4</v>
      </c>
      <c r="AQ932" s="69">
        <f t="shared" si="31"/>
        <v>0</v>
      </c>
      <c r="AR93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932" s="69" t="e">
        <f>IF(Table2[[#This Row],[Shelf Dollar Vol Current 12 Mths]]&gt;#REF!,"MEETS $ CRITERIA",IF(Table2[[#This Row],[Shelf Dollar Vol Current 12 Mths]]&lt;#REF!+1,"DOES NOT MEET $ CRITERIA"))</f>
        <v>#REF!</v>
      </c>
      <c r="AT932" s="78"/>
    </row>
    <row r="933" spans="1:46" ht="13.8" x14ac:dyDescent="0.3">
      <c r="A933" s="68" t="s">
        <v>3133</v>
      </c>
      <c r="B933" s="69">
        <v>34003</v>
      </c>
      <c r="C933" s="69">
        <v>767</v>
      </c>
      <c r="D933" s="69" t="s">
        <v>25</v>
      </c>
      <c r="E933" s="70" t="s">
        <v>6313</v>
      </c>
      <c r="F933" s="70"/>
      <c r="G933" s="71" t="s">
        <v>8207</v>
      </c>
      <c r="H933" s="69" t="s">
        <v>6315</v>
      </c>
      <c r="I933" s="68" t="s">
        <v>252</v>
      </c>
      <c r="J933" s="68" t="s">
        <v>252</v>
      </c>
      <c r="K933" s="68" t="s">
        <v>132</v>
      </c>
      <c r="L933" s="68" t="s">
        <v>132</v>
      </c>
      <c r="M933" s="68" t="s">
        <v>252</v>
      </c>
      <c r="N933" s="68" t="s">
        <v>154</v>
      </c>
      <c r="O933" s="68" t="s">
        <v>8208</v>
      </c>
      <c r="P933" s="72" t="s">
        <v>252</v>
      </c>
      <c r="Q933" s="68" t="s">
        <v>51</v>
      </c>
      <c r="R933" s="68" t="s">
        <v>31</v>
      </c>
      <c r="S933" s="68">
        <v>129</v>
      </c>
      <c r="T933" s="68">
        <v>138.66</v>
      </c>
      <c r="U933" s="68">
        <v>-7.0000000000000007E-2</v>
      </c>
      <c r="V933" s="68">
        <v>401.68</v>
      </c>
      <c r="W933" s="68">
        <v>399.42</v>
      </c>
      <c r="X933" s="68">
        <v>0.01</v>
      </c>
      <c r="Y933" s="68">
        <v>1426.06</v>
      </c>
      <c r="Z933" s="68">
        <v>1351.55</v>
      </c>
      <c r="AA933" s="68">
        <v>0.05</v>
      </c>
      <c r="AB933" s="73">
        <v>278554.21999999997</v>
      </c>
      <c r="AC933" s="73">
        <v>263989.18</v>
      </c>
      <c r="AD933" s="73">
        <v>278554.21999999997</v>
      </c>
      <c r="AE933" s="73">
        <v>263989.18</v>
      </c>
      <c r="AF933" s="73"/>
      <c r="AG933" s="73">
        <f>IFERROR(VLOOKUP(J933,'Roll ups'!D:E,2,FALSE),0)</f>
        <v>73393567.950000003</v>
      </c>
      <c r="AH933" s="74">
        <f>IF(Table2[[#This Row],[CATEGORY TTL LOOKUP]]=0,0,IF(Table2[[#This Row],[CATEGORY TTL LOOKUP]]&gt;0,SUM(AB933/AG933)))</f>
        <v>3.795349208118175E-3</v>
      </c>
      <c r="AI933" s="74" t="str">
        <f>IFERROR(IF(AH933&lt;#REF!,"STRIKE",IF(AH933&gt;=#REF!,"GOOD")),"NO DATA")</f>
        <v>NO DATA</v>
      </c>
      <c r="AJ933" s="75">
        <f>IFERROR(VLOOKUP(K933,'Roll ups'!H:I,2,FALSE),0)</f>
        <v>126094742.97999983</v>
      </c>
      <c r="AK933" s="76">
        <f>IF(Table2[[#This Row],[PRICE TIER LOOKUP]]=0,0,IF(Table2[[#This Row],[PRICE TIER LOOKUP]]&gt;0,SUM(AB933/AJ933)))</f>
        <v>2.2090867027198913E-3</v>
      </c>
      <c r="AL933" s="74" t="e">
        <f>IF(AK933&lt;#REF!,"STRIKE",IF(AK933&gt;=#REF!,"GOOD"))</f>
        <v>#REF!</v>
      </c>
      <c r="AM933" s="75">
        <f>VLOOKUP(H933,'Roll ups'!A:B,2,FALSE)</f>
        <v>325145452.83999985</v>
      </c>
      <c r="AN933" s="77">
        <f t="shared" si="30"/>
        <v>8.567064911009939E-4</v>
      </c>
      <c r="AO933" s="74" t="str">
        <f>IFERROR(VLOOKUP(Table2[[#This Row],[Product Name]],'Roll ups'!L:P,5,FALSE),"GOOD")</f>
        <v>GOOD</v>
      </c>
      <c r="AP933" s="74">
        <f>Table2[[#This Row],[Retail Dollar Vol Current 12 Mths]]/Table2[[#This Row],[SHELF SALES  LOOKUP]]</f>
        <v>8.567064911009939E-4</v>
      </c>
      <c r="AQ933" s="69">
        <f t="shared" si="31"/>
        <v>0</v>
      </c>
      <c r="AR93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933" s="69" t="e">
        <f>IF(Table2[[#This Row],[Shelf Dollar Vol Current 12 Mths]]&gt;#REF!,"MEETS $ CRITERIA",IF(Table2[[#This Row],[Shelf Dollar Vol Current 12 Mths]]&lt;#REF!+1,"DOES NOT MEET $ CRITERIA"))</f>
        <v>#REF!</v>
      </c>
      <c r="AT933" s="78"/>
    </row>
    <row r="934" spans="1:46" ht="13.8" x14ac:dyDescent="0.3">
      <c r="A934" s="68" t="s">
        <v>3053</v>
      </c>
      <c r="B934" s="69">
        <v>34004</v>
      </c>
      <c r="C934" s="69">
        <v>946</v>
      </c>
      <c r="D934" s="69" t="s">
        <v>25</v>
      </c>
      <c r="E934" s="70" t="s">
        <v>6313</v>
      </c>
      <c r="F934" s="70"/>
      <c r="G934" s="71" t="s">
        <v>8209</v>
      </c>
      <c r="H934" s="69" t="s">
        <v>6315</v>
      </c>
      <c r="I934" s="68" t="s">
        <v>252</v>
      </c>
      <c r="J934" s="68" t="s">
        <v>252</v>
      </c>
      <c r="K934" s="68" t="s">
        <v>132</v>
      </c>
      <c r="L934" s="68" t="s">
        <v>132</v>
      </c>
      <c r="M934" s="68" t="s">
        <v>252</v>
      </c>
      <c r="N934" s="68" t="s">
        <v>154</v>
      </c>
      <c r="O934" s="68" t="s">
        <v>8210</v>
      </c>
      <c r="P934" s="72" t="s">
        <v>252</v>
      </c>
      <c r="Q934" s="68" t="s">
        <v>51</v>
      </c>
      <c r="R934" s="68" t="s">
        <v>31</v>
      </c>
      <c r="S934" s="68">
        <v>258</v>
      </c>
      <c r="T934" s="68">
        <v>287</v>
      </c>
      <c r="U934" s="68">
        <v>-0.11</v>
      </c>
      <c r="V934" s="68">
        <v>707.25</v>
      </c>
      <c r="W934" s="68">
        <v>782</v>
      </c>
      <c r="X934" s="68">
        <v>-0.11</v>
      </c>
      <c r="Y934" s="68">
        <v>3624.08</v>
      </c>
      <c r="Z934" s="68">
        <v>3391.58</v>
      </c>
      <c r="AA934" s="68">
        <v>0.06</v>
      </c>
      <c r="AB934" s="73">
        <v>641852.4</v>
      </c>
      <c r="AC934" s="73">
        <v>618222</v>
      </c>
      <c r="AD934" s="73">
        <v>678428.4</v>
      </c>
      <c r="AE934" s="73">
        <v>634803.6</v>
      </c>
      <c r="AF934" s="73"/>
      <c r="AG934" s="73">
        <f>IFERROR(VLOOKUP(J934,'Roll ups'!D:E,2,FALSE),0)</f>
        <v>73393567.950000003</v>
      </c>
      <c r="AH934" s="74">
        <f>IF(Table2[[#This Row],[CATEGORY TTL LOOKUP]]=0,0,IF(Table2[[#This Row],[CATEGORY TTL LOOKUP]]&gt;0,SUM(AB934/AG934)))</f>
        <v>8.7453494621935728E-3</v>
      </c>
      <c r="AI934" s="74" t="str">
        <f>IFERROR(IF(AH934&lt;#REF!,"STRIKE",IF(AH934&gt;=#REF!,"GOOD")),"NO DATA")</f>
        <v>NO DATA</v>
      </c>
      <c r="AJ934" s="75">
        <f>IFERROR(VLOOKUP(K934,'Roll ups'!H:I,2,FALSE),0)</f>
        <v>126094742.97999983</v>
      </c>
      <c r="AK934" s="76">
        <f>IF(Table2[[#This Row],[PRICE TIER LOOKUP]]=0,0,IF(Table2[[#This Row],[PRICE TIER LOOKUP]]&gt;0,SUM(AB934/AJ934)))</f>
        <v>5.0902391712064135E-3</v>
      </c>
      <c r="AL934" s="74" t="e">
        <f>IF(AK934&lt;#REF!,"STRIKE",IF(AK934&gt;=#REF!,"GOOD"))</f>
        <v>#REF!</v>
      </c>
      <c r="AM934" s="75">
        <f>VLOOKUP(H934,'Roll ups'!A:B,2,FALSE)</f>
        <v>325145452.83999985</v>
      </c>
      <c r="AN934" s="77">
        <f t="shared" si="30"/>
        <v>1.9740469823388484E-3</v>
      </c>
      <c r="AO934" s="74" t="str">
        <f>IFERROR(VLOOKUP(Table2[[#This Row],[Product Name]],'Roll ups'!L:P,5,FALSE),"GOOD")</f>
        <v>GOOD</v>
      </c>
      <c r="AP934" s="74">
        <f>Table2[[#This Row],[Retail Dollar Vol Current 12 Mths]]/Table2[[#This Row],[SHELF SALES  LOOKUP]]</f>
        <v>2.0865381756817814E-3</v>
      </c>
      <c r="AQ934" s="69">
        <f t="shared" si="31"/>
        <v>0</v>
      </c>
      <c r="AR93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934" s="69" t="e">
        <f>IF(Table2[[#This Row],[Shelf Dollar Vol Current 12 Mths]]&gt;#REF!,"MEETS $ CRITERIA",IF(Table2[[#This Row],[Shelf Dollar Vol Current 12 Mths]]&lt;#REF!+1,"DOES NOT MEET $ CRITERIA"))</f>
        <v>#REF!</v>
      </c>
      <c r="AT934" s="78"/>
    </row>
    <row r="935" spans="1:46" ht="13.8" x14ac:dyDescent="0.3">
      <c r="A935" s="68" t="s">
        <v>3023</v>
      </c>
      <c r="B935" s="69">
        <v>34006</v>
      </c>
      <c r="C935" s="69">
        <v>1217</v>
      </c>
      <c r="D935" s="69" t="s">
        <v>25</v>
      </c>
      <c r="E935" s="70" t="s">
        <v>6313</v>
      </c>
      <c r="F935" s="70"/>
      <c r="G935" s="71" t="s">
        <v>8211</v>
      </c>
      <c r="H935" s="69" t="s">
        <v>6315</v>
      </c>
      <c r="I935" s="68" t="s">
        <v>252</v>
      </c>
      <c r="J935" s="68" t="s">
        <v>252</v>
      </c>
      <c r="K935" s="68" t="s">
        <v>132</v>
      </c>
      <c r="L935" s="68" t="s">
        <v>132</v>
      </c>
      <c r="M935" s="68" t="s">
        <v>252</v>
      </c>
      <c r="N935" s="68" t="s">
        <v>154</v>
      </c>
      <c r="O935" s="68" t="s">
        <v>8212</v>
      </c>
      <c r="P935" s="72" t="s">
        <v>252</v>
      </c>
      <c r="Q935" s="68" t="s">
        <v>51</v>
      </c>
      <c r="R935" s="68" t="s">
        <v>31</v>
      </c>
      <c r="S935" s="68">
        <v>596</v>
      </c>
      <c r="T935" s="68">
        <v>679</v>
      </c>
      <c r="U935" s="68">
        <v>-0.14000000000000001</v>
      </c>
      <c r="V935" s="68">
        <v>1029.83</v>
      </c>
      <c r="W935" s="68">
        <v>1176.08</v>
      </c>
      <c r="X935" s="68">
        <v>-0.14000000000000001</v>
      </c>
      <c r="Y935" s="68">
        <v>4132.33</v>
      </c>
      <c r="Z935" s="68">
        <v>5131.17</v>
      </c>
      <c r="AA935" s="68">
        <v>-0.24</v>
      </c>
      <c r="AB935" s="73">
        <v>780770.2</v>
      </c>
      <c r="AC935" s="73">
        <v>956194.88</v>
      </c>
      <c r="AD935" s="73">
        <v>839524.84</v>
      </c>
      <c r="AE935" s="73">
        <v>1030330.22</v>
      </c>
      <c r="AF935" s="73"/>
      <c r="AG935" s="73">
        <f>IFERROR(VLOOKUP(J935,'Roll ups'!D:E,2,FALSE),0)</f>
        <v>73393567.950000003</v>
      </c>
      <c r="AH935" s="74">
        <f>IF(Table2[[#This Row],[CATEGORY TTL LOOKUP]]=0,0,IF(Table2[[#This Row],[CATEGORY TTL LOOKUP]]&gt;0,SUM(AB935/AG935)))</f>
        <v>1.0638128405637758E-2</v>
      </c>
      <c r="AI935" s="74" t="str">
        <f>IFERROR(IF(AH935&lt;#REF!,"STRIKE",IF(AH935&gt;=#REF!,"GOOD")),"NO DATA")</f>
        <v>NO DATA</v>
      </c>
      <c r="AJ935" s="75">
        <f>IFERROR(VLOOKUP(K935,'Roll ups'!H:I,2,FALSE),0)</f>
        <v>126094742.97999983</v>
      </c>
      <c r="AK935" s="76">
        <f>IF(Table2[[#This Row],[PRICE TIER LOOKUP]]=0,0,IF(Table2[[#This Row],[PRICE TIER LOOKUP]]&gt;0,SUM(AB935/AJ935)))</f>
        <v>6.1919329985377714E-3</v>
      </c>
      <c r="AL935" s="74" t="e">
        <f>IF(AK935&lt;#REF!,"STRIKE",IF(AK935&gt;=#REF!,"GOOD"))</f>
        <v>#REF!</v>
      </c>
      <c r="AM935" s="75">
        <f>VLOOKUP(H935,'Roll ups'!A:B,2,FALSE)</f>
        <v>325145452.83999985</v>
      </c>
      <c r="AN935" s="77">
        <f t="shared" si="30"/>
        <v>2.4012951532316447E-3</v>
      </c>
      <c r="AO935" s="74" t="str">
        <f>IFERROR(VLOOKUP(Table2[[#This Row],[Product Name]],'Roll ups'!L:P,5,FALSE),"GOOD")</f>
        <v>GOOD</v>
      </c>
      <c r="AP935" s="74">
        <f>Table2[[#This Row],[Retail Dollar Vol Current 12 Mths]]/Table2[[#This Row],[SHELF SALES  LOOKUP]]</f>
        <v>2.5819977879657447E-3</v>
      </c>
      <c r="AQ935" s="69">
        <f t="shared" si="31"/>
        <v>0</v>
      </c>
      <c r="AR93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935" s="69" t="e">
        <f>IF(Table2[[#This Row],[Shelf Dollar Vol Current 12 Mths]]&gt;#REF!,"MEETS $ CRITERIA",IF(Table2[[#This Row],[Shelf Dollar Vol Current 12 Mths]]&lt;#REF!+1,"DOES NOT MEET $ CRITERIA"))</f>
        <v>#REF!</v>
      </c>
      <c r="AT935" s="78"/>
    </row>
    <row r="936" spans="1:46" ht="13.8" x14ac:dyDescent="0.3">
      <c r="A936" s="68" t="s">
        <v>3014</v>
      </c>
      <c r="B936" s="69">
        <v>34007</v>
      </c>
      <c r="C936" s="69">
        <v>1047</v>
      </c>
      <c r="D936" s="69" t="s">
        <v>25</v>
      </c>
      <c r="E936" s="70" t="s">
        <v>6313</v>
      </c>
      <c r="F936" s="70"/>
      <c r="G936" s="71" t="s">
        <v>8213</v>
      </c>
      <c r="H936" s="69" t="s">
        <v>6315</v>
      </c>
      <c r="I936" s="68" t="s">
        <v>252</v>
      </c>
      <c r="J936" s="68" t="s">
        <v>252</v>
      </c>
      <c r="K936" s="68" t="s">
        <v>132</v>
      </c>
      <c r="L936" s="68" t="s">
        <v>132</v>
      </c>
      <c r="M936" s="68" t="s">
        <v>252</v>
      </c>
      <c r="N936" s="68" t="s">
        <v>154</v>
      </c>
      <c r="O936" s="68" t="s">
        <v>8214</v>
      </c>
      <c r="P936" s="72" t="s">
        <v>252</v>
      </c>
      <c r="Q936" s="68" t="s">
        <v>51</v>
      </c>
      <c r="R936" s="68" t="s">
        <v>31</v>
      </c>
      <c r="S936" s="68">
        <v>252</v>
      </c>
      <c r="T936" s="68">
        <v>357.31</v>
      </c>
      <c r="U936" s="68">
        <v>-0.42</v>
      </c>
      <c r="V936" s="68">
        <v>800.37</v>
      </c>
      <c r="W936" s="68">
        <v>1123.81</v>
      </c>
      <c r="X936" s="68">
        <v>-0.4</v>
      </c>
      <c r="Y936" s="68">
        <v>4228.6899999999996</v>
      </c>
      <c r="Z936" s="68">
        <v>5062.2</v>
      </c>
      <c r="AA936" s="68">
        <v>-0.2</v>
      </c>
      <c r="AB936" s="73">
        <v>713109</v>
      </c>
      <c r="AC936" s="73">
        <v>866724.95</v>
      </c>
      <c r="AD936" s="73">
        <v>735719.13</v>
      </c>
      <c r="AE936" s="73">
        <v>880732.79</v>
      </c>
      <c r="AF936" s="73"/>
      <c r="AG936" s="73">
        <f>IFERROR(VLOOKUP(J936,'Roll ups'!D:E,2,FALSE),0)</f>
        <v>73393567.950000003</v>
      </c>
      <c r="AH936" s="74">
        <f>IF(Table2[[#This Row],[CATEGORY TTL LOOKUP]]=0,0,IF(Table2[[#This Row],[CATEGORY TTL LOOKUP]]&gt;0,SUM(AB936/AG936)))</f>
        <v>9.7162329059381821E-3</v>
      </c>
      <c r="AI936" s="74" t="str">
        <f>IFERROR(IF(AH936&lt;#REF!,"STRIKE",IF(AH936&gt;=#REF!,"GOOD")),"NO DATA")</f>
        <v>NO DATA</v>
      </c>
      <c r="AJ936" s="75">
        <f>IFERROR(VLOOKUP(K936,'Roll ups'!H:I,2,FALSE),0)</f>
        <v>126094742.97999983</v>
      </c>
      <c r="AK936" s="76">
        <f>IF(Table2[[#This Row],[PRICE TIER LOOKUP]]=0,0,IF(Table2[[#This Row],[PRICE TIER LOOKUP]]&gt;0,SUM(AB936/AJ936)))</f>
        <v>5.6553428251414723E-3</v>
      </c>
      <c r="AL936" s="74" t="e">
        <f>IF(AK936&lt;#REF!,"STRIKE",IF(AK936&gt;=#REF!,"GOOD"))</f>
        <v>#REF!</v>
      </c>
      <c r="AM936" s="75">
        <f>VLOOKUP(H936,'Roll ups'!A:B,2,FALSE)</f>
        <v>325145452.83999985</v>
      </c>
      <c r="AN936" s="77">
        <f t="shared" si="30"/>
        <v>2.1931999779523669E-3</v>
      </c>
      <c r="AO936" s="74" t="str">
        <f>IFERROR(VLOOKUP(Table2[[#This Row],[Product Name]],'Roll ups'!L:P,5,FALSE),"GOOD")</f>
        <v>GOOD</v>
      </c>
      <c r="AP936" s="74">
        <f>Table2[[#This Row],[Retail Dollar Vol Current 12 Mths]]/Table2[[#This Row],[SHELF SALES  LOOKUP]]</f>
        <v>2.2627384869566007E-3</v>
      </c>
      <c r="AQ936" s="69">
        <f t="shared" si="31"/>
        <v>0</v>
      </c>
      <c r="AR93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936" s="69" t="e">
        <f>IF(Table2[[#This Row],[Shelf Dollar Vol Current 12 Mths]]&gt;#REF!,"MEETS $ CRITERIA",IF(Table2[[#This Row],[Shelf Dollar Vol Current 12 Mths]]&lt;#REF!+1,"DOES NOT MEET $ CRITERIA"))</f>
        <v>#REF!</v>
      </c>
      <c r="AT936" s="78"/>
    </row>
    <row r="937" spans="1:46" ht="13.8" x14ac:dyDescent="0.3">
      <c r="A937" s="68" t="s">
        <v>3026</v>
      </c>
      <c r="B937" s="69">
        <v>34008</v>
      </c>
      <c r="C937" s="69">
        <v>866</v>
      </c>
      <c r="D937" s="69" t="s">
        <v>25</v>
      </c>
      <c r="E937" s="70" t="s">
        <v>6313</v>
      </c>
      <c r="F937" s="70"/>
      <c r="G937" s="71" t="s">
        <v>8215</v>
      </c>
      <c r="H937" s="69" t="s">
        <v>6315</v>
      </c>
      <c r="I937" s="68" t="s">
        <v>252</v>
      </c>
      <c r="J937" s="68" t="s">
        <v>252</v>
      </c>
      <c r="K937" s="68" t="s">
        <v>132</v>
      </c>
      <c r="L937" s="68" t="s">
        <v>132</v>
      </c>
      <c r="M937" s="68" t="s">
        <v>252</v>
      </c>
      <c r="N937" s="68" t="s">
        <v>154</v>
      </c>
      <c r="O937" s="68" t="s">
        <v>8216</v>
      </c>
      <c r="P937" s="72" t="s">
        <v>252</v>
      </c>
      <c r="Q937" s="68" t="s">
        <v>51</v>
      </c>
      <c r="R937" s="68" t="s">
        <v>31</v>
      </c>
      <c r="S937" s="68">
        <v>163</v>
      </c>
      <c r="T937" s="68">
        <v>289.93</v>
      </c>
      <c r="U937" s="68">
        <v>-0.78</v>
      </c>
      <c r="V937" s="68">
        <v>1334.56</v>
      </c>
      <c r="W937" s="68">
        <v>1541.63</v>
      </c>
      <c r="X937" s="68">
        <v>-0.16</v>
      </c>
      <c r="Y937" s="68">
        <v>5548.19</v>
      </c>
      <c r="Z937" s="68">
        <v>6173.51</v>
      </c>
      <c r="AA937" s="68">
        <v>-0.11</v>
      </c>
      <c r="AB937" s="73">
        <v>843734.34</v>
      </c>
      <c r="AC937" s="73">
        <v>945592.63</v>
      </c>
      <c r="AD937" s="73">
        <v>922724.88</v>
      </c>
      <c r="AE937" s="73">
        <v>1022577.81</v>
      </c>
      <c r="AF937" s="73"/>
      <c r="AG937" s="73">
        <f>IFERROR(VLOOKUP(J937,'Roll ups'!D:E,2,FALSE),0)</f>
        <v>73393567.950000003</v>
      </c>
      <c r="AH937" s="74">
        <f>IF(Table2[[#This Row],[CATEGORY TTL LOOKUP]]=0,0,IF(Table2[[#This Row],[CATEGORY TTL LOOKUP]]&gt;0,SUM(AB937/AG937)))</f>
        <v>1.1496025654111832E-2</v>
      </c>
      <c r="AI937" s="74" t="str">
        <f>IFERROR(IF(AH937&lt;#REF!,"STRIKE",IF(AH937&gt;=#REF!,"GOOD")),"NO DATA")</f>
        <v>NO DATA</v>
      </c>
      <c r="AJ937" s="75">
        <f>IFERROR(VLOOKUP(K937,'Roll ups'!H:I,2,FALSE),0)</f>
        <v>126094742.97999983</v>
      </c>
      <c r="AK937" s="76">
        <f>IF(Table2[[#This Row],[PRICE TIER LOOKUP]]=0,0,IF(Table2[[#This Row],[PRICE TIER LOOKUP]]&gt;0,SUM(AB937/AJ937)))</f>
        <v>6.6912729274830008E-3</v>
      </c>
      <c r="AL937" s="74" t="e">
        <f>IF(AK937&lt;#REF!,"STRIKE",IF(AK937&gt;=#REF!,"GOOD"))</f>
        <v>#REF!</v>
      </c>
      <c r="AM937" s="75">
        <f>VLOOKUP(H937,'Roll ups'!A:B,2,FALSE)</f>
        <v>325145452.83999985</v>
      </c>
      <c r="AN937" s="77">
        <f t="shared" si="30"/>
        <v>2.5949443014821783E-3</v>
      </c>
      <c r="AO937" s="74" t="str">
        <f>IFERROR(VLOOKUP(Table2[[#This Row],[Product Name]],'Roll ups'!L:P,5,FALSE),"GOOD")</f>
        <v>GOOD</v>
      </c>
      <c r="AP937" s="74">
        <f>Table2[[#This Row],[Retail Dollar Vol Current 12 Mths]]/Table2[[#This Row],[SHELF SALES  LOOKUP]]</f>
        <v>2.8378833901578867E-3</v>
      </c>
      <c r="AQ937" s="69">
        <f t="shared" si="31"/>
        <v>0</v>
      </c>
      <c r="AR93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937" s="69" t="e">
        <f>IF(Table2[[#This Row],[Shelf Dollar Vol Current 12 Mths]]&gt;#REF!,"MEETS $ CRITERIA",IF(Table2[[#This Row],[Shelf Dollar Vol Current 12 Mths]]&lt;#REF!+1,"DOES NOT MEET $ CRITERIA"))</f>
        <v>#REF!</v>
      </c>
      <c r="AT937" s="78"/>
    </row>
    <row r="938" spans="1:46" ht="13.8" x14ac:dyDescent="0.3">
      <c r="A938" s="68" t="s">
        <v>3608</v>
      </c>
      <c r="B938" s="69">
        <v>34014</v>
      </c>
      <c r="C938" s="69">
        <v>488</v>
      </c>
      <c r="D938" s="69" t="s">
        <v>25</v>
      </c>
      <c r="E938" s="70" t="s">
        <v>6313</v>
      </c>
      <c r="F938" s="70"/>
      <c r="G938" s="71" t="s">
        <v>8217</v>
      </c>
      <c r="H938" s="69" t="s">
        <v>6315</v>
      </c>
      <c r="I938" s="68" t="s">
        <v>252</v>
      </c>
      <c r="J938" s="68" t="s">
        <v>252</v>
      </c>
      <c r="K938" s="68" t="s">
        <v>132</v>
      </c>
      <c r="L938" s="68" t="s">
        <v>132</v>
      </c>
      <c r="M938" s="68" t="s">
        <v>252</v>
      </c>
      <c r="N938" s="68" t="s">
        <v>184</v>
      </c>
      <c r="O938" s="68" t="s">
        <v>8218</v>
      </c>
      <c r="P938" s="72" t="s">
        <v>252</v>
      </c>
      <c r="Q938" s="68" t="s">
        <v>51</v>
      </c>
      <c r="R938" s="68" t="s">
        <v>31</v>
      </c>
      <c r="S938" s="68">
        <v>36</v>
      </c>
      <c r="T938" s="68">
        <v>30</v>
      </c>
      <c r="U938" s="68">
        <v>0.17</v>
      </c>
      <c r="V938" s="68">
        <v>56.5</v>
      </c>
      <c r="W938" s="68">
        <v>50</v>
      </c>
      <c r="X938" s="68">
        <v>0.12</v>
      </c>
      <c r="Y938" s="68">
        <v>225.58</v>
      </c>
      <c r="Z938" s="68">
        <v>255</v>
      </c>
      <c r="AA938" s="68">
        <v>-0.13</v>
      </c>
      <c r="AB938" s="73">
        <v>42907.19</v>
      </c>
      <c r="AC938" s="73">
        <v>47898.84</v>
      </c>
      <c r="AD938" s="73">
        <v>45829.51</v>
      </c>
      <c r="AE938" s="73">
        <v>51165</v>
      </c>
      <c r="AF938" s="73"/>
      <c r="AG938" s="73">
        <f>IFERROR(VLOOKUP(J938,'Roll ups'!D:E,2,FALSE),0)</f>
        <v>73393567.950000003</v>
      </c>
      <c r="AH938" s="74">
        <f>IF(Table2[[#This Row],[CATEGORY TTL LOOKUP]]=0,0,IF(Table2[[#This Row],[CATEGORY TTL LOOKUP]]&gt;0,SUM(AB938/AG938)))</f>
        <v>5.8461785137944096E-4</v>
      </c>
      <c r="AI938" s="74" t="str">
        <f>IFERROR(IF(AH938&lt;#REF!,"STRIKE",IF(AH938&gt;=#REF!,"GOOD")),"NO DATA")</f>
        <v>NO DATA</v>
      </c>
      <c r="AJ938" s="75">
        <f>IFERROR(VLOOKUP(K938,'Roll ups'!H:I,2,FALSE),0)</f>
        <v>126094742.97999983</v>
      </c>
      <c r="AK938" s="76">
        <f>IF(Table2[[#This Row],[PRICE TIER LOOKUP]]=0,0,IF(Table2[[#This Row],[PRICE TIER LOOKUP]]&gt;0,SUM(AB938/AJ938)))</f>
        <v>3.4027738973071709E-4</v>
      </c>
      <c r="AL938" s="74" t="e">
        <f>IF(AK938&lt;#REF!,"STRIKE",IF(AK938&gt;=#REF!,"GOOD"))</f>
        <v>#REF!</v>
      </c>
      <c r="AM938" s="75">
        <f>VLOOKUP(H938,'Roll ups'!A:B,2,FALSE)</f>
        <v>325145452.83999985</v>
      </c>
      <c r="AN938" s="77">
        <f t="shared" si="30"/>
        <v>1.3196306337740515E-4</v>
      </c>
      <c r="AO938" s="74" t="str">
        <f>IFERROR(VLOOKUP(Table2[[#This Row],[Product Name]],'Roll ups'!L:P,5,FALSE),"GOOD")</f>
        <v>GOOD</v>
      </c>
      <c r="AP938" s="74">
        <f>Table2[[#This Row],[Retail Dollar Vol Current 12 Mths]]/Table2[[#This Row],[SHELF SALES  LOOKUP]]</f>
        <v>1.4095079478953116E-4</v>
      </c>
      <c r="AQ938" s="69">
        <f t="shared" si="31"/>
        <v>0</v>
      </c>
      <c r="AR93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938" s="69" t="e">
        <f>IF(Table2[[#This Row],[Shelf Dollar Vol Current 12 Mths]]&gt;#REF!,"MEETS $ CRITERIA",IF(Table2[[#This Row],[Shelf Dollar Vol Current 12 Mths]]&lt;#REF!+1,"DOES NOT MEET $ CRITERIA"))</f>
        <v>#REF!</v>
      </c>
      <c r="AT938" s="78"/>
    </row>
    <row r="939" spans="1:46" ht="13.8" x14ac:dyDescent="0.3">
      <c r="A939" s="68" t="s">
        <v>3734</v>
      </c>
      <c r="B939" s="69">
        <v>34026</v>
      </c>
      <c r="C939" s="69">
        <v>308</v>
      </c>
      <c r="D939" s="69" t="s">
        <v>25</v>
      </c>
      <c r="E939" s="70" t="s">
        <v>6313</v>
      </c>
      <c r="F939" s="70"/>
      <c r="G939" s="71" t="s">
        <v>8219</v>
      </c>
      <c r="H939" s="69" t="s">
        <v>6315</v>
      </c>
      <c r="I939" s="68" t="s">
        <v>252</v>
      </c>
      <c r="J939" s="68" t="s">
        <v>252</v>
      </c>
      <c r="K939" s="68" t="s">
        <v>132</v>
      </c>
      <c r="L939" s="68" t="s">
        <v>132</v>
      </c>
      <c r="M939" s="68" t="s">
        <v>252</v>
      </c>
      <c r="N939" s="68" t="s">
        <v>184</v>
      </c>
      <c r="O939" s="68" t="s">
        <v>8220</v>
      </c>
      <c r="P939" s="72" t="s">
        <v>252</v>
      </c>
      <c r="Q939" s="68" t="s">
        <v>51</v>
      </c>
      <c r="R939" s="68" t="s">
        <v>31</v>
      </c>
      <c r="S939" s="68">
        <v>17</v>
      </c>
      <c r="T939" s="68">
        <v>15</v>
      </c>
      <c r="U939" s="68">
        <v>0.12</v>
      </c>
      <c r="V939" s="68">
        <v>21.17</v>
      </c>
      <c r="W939" s="68">
        <v>28</v>
      </c>
      <c r="X939" s="68">
        <v>-0.32</v>
      </c>
      <c r="Y939" s="68">
        <v>121.17</v>
      </c>
      <c r="Z939" s="68">
        <v>121</v>
      </c>
      <c r="AA939" s="68">
        <v>0</v>
      </c>
      <c r="AB939" s="73">
        <v>22993.1</v>
      </c>
      <c r="AC939" s="73">
        <v>23069.64</v>
      </c>
      <c r="AD939" s="73">
        <v>24616.22</v>
      </c>
      <c r="AE939" s="73">
        <v>24308.76</v>
      </c>
      <c r="AF939" s="73"/>
      <c r="AG939" s="73">
        <f>IFERROR(VLOOKUP(J939,'Roll ups'!D:E,2,FALSE),0)</f>
        <v>73393567.950000003</v>
      </c>
      <c r="AH939" s="74">
        <f>IF(Table2[[#This Row],[CATEGORY TTL LOOKUP]]=0,0,IF(Table2[[#This Row],[CATEGORY TTL LOOKUP]]&gt;0,SUM(AB939/AG939)))</f>
        <v>3.132849463820078E-4</v>
      </c>
      <c r="AI939" s="74" t="str">
        <f>IFERROR(IF(AH939&lt;#REF!,"STRIKE",IF(AH939&gt;=#REF!,"GOOD")),"NO DATA")</f>
        <v>NO DATA</v>
      </c>
      <c r="AJ939" s="75">
        <f>IFERROR(VLOOKUP(K939,'Roll ups'!H:I,2,FALSE),0)</f>
        <v>126094742.97999983</v>
      </c>
      <c r="AK939" s="76">
        <f>IF(Table2[[#This Row],[PRICE TIER LOOKUP]]=0,0,IF(Table2[[#This Row],[PRICE TIER LOOKUP]]&gt;0,SUM(AB939/AJ939)))</f>
        <v>1.823478081369894E-4</v>
      </c>
      <c r="AL939" s="74" t="e">
        <f>IF(AK939&lt;#REF!,"STRIKE",IF(AK939&gt;=#REF!,"GOOD"))</f>
        <v>#REF!</v>
      </c>
      <c r="AM939" s="75">
        <f>VLOOKUP(H939,'Roll ups'!A:B,2,FALSE)</f>
        <v>325145452.83999985</v>
      </c>
      <c r="AN939" s="77">
        <f t="shared" si="30"/>
        <v>7.0716351095073213E-5</v>
      </c>
      <c r="AO939" s="74" t="str">
        <f>IFERROR(VLOOKUP(Table2[[#This Row],[Product Name]],'Roll ups'!L:P,5,FALSE),"GOOD")</f>
        <v>GOOD</v>
      </c>
      <c r="AP939" s="74">
        <f>Table2[[#This Row],[Retail Dollar Vol Current 12 Mths]]/Table2[[#This Row],[SHELF SALES  LOOKUP]]</f>
        <v>7.5708332332463362E-5</v>
      </c>
      <c r="AQ939" s="69">
        <f t="shared" si="31"/>
        <v>0</v>
      </c>
      <c r="AR93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939" s="69" t="e">
        <f>IF(Table2[[#This Row],[Shelf Dollar Vol Current 12 Mths]]&gt;#REF!,"MEETS $ CRITERIA",IF(Table2[[#This Row],[Shelf Dollar Vol Current 12 Mths]]&lt;#REF!+1,"DOES NOT MEET $ CRITERIA"))</f>
        <v>#REF!</v>
      </c>
      <c r="AT939" s="78"/>
    </row>
    <row r="940" spans="1:46" ht="13.8" x14ac:dyDescent="0.3">
      <c r="A940" s="68" t="s">
        <v>3225</v>
      </c>
      <c r="B940" s="69">
        <v>34030</v>
      </c>
      <c r="C940" s="69">
        <v>669</v>
      </c>
      <c r="D940" s="69" t="s">
        <v>25</v>
      </c>
      <c r="E940" s="70" t="s">
        <v>6313</v>
      </c>
      <c r="F940" s="70"/>
      <c r="G940" s="71" t="s">
        <v>8221</v>
      </c>
      <c r="H940" s="69" t="s">
        <v>6315</v>
      </c>
      <c r="I940" s="68" t="s">
        <v>252</v>
      </c>
      <c r="J940" s="68" t="s">
        <v>252</v>
      </c>
      <c r="K940" s="68" t="s">
        <v>132</v>
      </c>
      <c r="L940" s="68" t="s">
        <v>132</v>
      </c>
      <c r="M940" s="68" t="s">
        <v>252</v>
      </c>
      <c r="N940" s="68" t="s">
        <v>184</v>
      </c>
      <c r="O940" s="68" t="s">
        <v>8222</v>
      </c>
      <c r="P940" s="72" t="s">
        <v>252</v>
      </c>
      <c r="Q940" s="68" t="s">
        <v>51</v>
      </c>
      <c r="R940" s="68" t="s">
        <v>31</v>
      </c>
      <c r="S940" s="68">
        <v>81</v>
      </c>
      <c r="T940" s="68">
        <v>102</v>
      </c>
      <c r="U940" s="68">
        <v>-0.26</v>
      </c>
      <c r="V940" s="68">
        <v>215.33</v>
      </c>
      <c r="W940" s="68">
        <v>266</v>
      </c>
      <c r="X940" s="68">
        <v>-0.24</v>
      </c>
      <c r="Y940" s="68">
        <v>933.42</v>
      </c>
      <c r="Z940" s="68">
        <v>885.17</v>
      </c>
      <c r="AA940" s="68">
        <v>0.05</v>
      </c>
      <c r="AB940" s="73">
        <v>179229.41</v>
      </c>
      <c r="AC940" s="73">
        <v>169148.24</v>
      </c>
      <c r="AD940" s="73">
        <v>189632.93</v>
      </c>
      <c r="AE940" s="73">
        <v>177740.66</v>
      </c>
      <c r="AF940" s="73"/>
      <c r="AG940" s="73">
        <f>IFERROR(VLOOKUP(J940,'Roll ups'!D:E,2,FALSE),0)</f>
        <v>73393567.950000003</v>
      </c>
      <c r="AH940" s="74">
        <f>IF(Table2[[#This Row],[CATEGORY TTL LOOKUP]]=0,0,IF(Table2[[#This Row],[CATEGORY TTL LOOKUP]]&gt;0,SUM(AB940/AG940)))</f>
        <v>2.4420315704245577E-3</v>
      </c>
      <c r="AI940" s="74" t="str">
        <f>IFERROR(IF(AH940&lt;#REF!,"STRIKE",IF(AH940&gt;=#REF!,"GOOD")),"NO DATA")</f>
        <v>NO DATA</v>
      </c>
      <c r="AJ940" s="75">
        <f>IFERROR(VLOOKUP(K940,'Roll ups'!H:I,2,FALSE),0)</f>
        <v>126094742.97999983</v>
      </c>
      <c r="AK940" s="76">
        <f>IF(Table2[[#This Row],[PRICE TIER LOOKUP]]=0,0,IF(Table2[[#This Row],[PRICE TIER LOOKUP]]&gt;0,SUM(AB940/AJ940)))</f>
        <v>1.4213868537598588E-3</v>
      </c>
      <c r="AL940" s="74" t="e">
        <f>IF(AK940&lt;#REF!,"STRIKE",IF(AK940&gt;=#REF!,"GOOD"))</f>
        <v>#REF!</v>
      </c>
      <c r="AM940" s="75">
        <f>VLOOKUP(H940,'Roll ups'!A:B,2,FALSE)</f>
        <v>325145452.83999985</v>
      </c>
      <c r="AN940" s="77">
        <f t="shared" si="30"/>
        <v>5.512284069622115E-4</v>
      </c>
      <c r="AO940" s="74" t="str">
        <f>IFERROR(VLOOKUP(Table2[[#This Row],[Product Name]],'Roll ups'!L:P,5,FALSE),"GOOD")</f>
        <v>GOOD</v>
      </c>
      <c r="AP940" s="74">
        <f>Table2[[#This Row],[Retail Dollar Vol Current 12 Mths]]/Table2[[#This Row],[SHELF SALES  LOOKUP]]</f>
        <v>5.8322491778261491E-4</v>
      </c>
      <c r="AQ940" s="69">
        <f t="shared" si="31"/>
        <v>0</v>
      </c>
      <c r="AR94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940" s="69" t="e">
        <f>IF(Table2[[#This Row],[Shelf Dollar Vol Current 12 Mths]]&gt;#REF!,"MEETS $ CRITERIA",IF(Table2[[#This Row],[Shelf Dollar Vol Current 12 Mths]]&lt;#REF!+1,"DOES NOT MEET $ CRITERIA"))</f>
        <v>#REF!</v>
      </c>
      <c r="AT940" s="78"/>
    </row>
    <row r="941" spans="1:46" ht="13.8" x14ac:dyDescent="0.3">
      <c r="A941" s="68" t="s">
        <v>3737</v>
      </c>
      <c r="B941" s="69">
        <v>34032</v>
      </c>
      <c r="C941" s="69">
        <v>154</v>
      </c>
      <c r="D941" s="69" t="s">
        <v>25</v>
      </c>
      <c r="E941" s="70" t="s">
        <v>6313</v>
      </c>
      <c r="F941" s="70"/>
      <c r="G941" s="71" t="s">
        <v>8223</v>
      </c>
      <c r="H941" s="69" t="s">
        <v>6315</v>
      </c>
      <c r="I941" s="68" t="s">
        <v>252</v>
      </c>
      <c r="J941" s="68" t="s">
        <v>252</v>
      </c>
      <c r="K941" s="68" t="s">
        <v>132</v>
      </c>
      <c r="L941" s="68" t="s">
        <v>132</v>
      </c>
      <c r="M941" s="68" t="s">
        <v>252</v>
      </c>
      <c r="N941" s="68" t="s">
        <v>184</v>
      </c>
      <c r="O941" s="68" t="s">
        <v>8224</v>
      </c>
      <c r="P941" s="72" t="s">
        <v>252</v>
      </c>
      <c r="Q941" s="68" t="s">
        <v>51</v>
      </c>
      <c r="R941" s="68" t="s">
        <v>31</v>
      </c>
      <c r="S941" s="68">
        <v>8</v>
      </c>
      <c r="T941" s="68">
        <v>14</v>
      </c>
      <c r="U941" s="68">
        <v>-0.67</v>
      </c>
      <c r="V941" s="68">
        <v>45.7</v>
      </c>
      <c r="W941" s="68">
        <v>60.67</v>
      </c>
      <c r="X941" s="68">
        <v>-0.33</v>
      </c>
      <c r="Y941" s="68">
        <v>222.27</v>
      </c>
      <c r="Z941" s="68">
        <v>244.83</v>
      </c>
      <c r="AA941" s="68">
        <v>-0.1</v>
      </c>
      <c r="AB941" s="73">
        <v>33785.58</v>
      </c>
      <c r="AC941" s="73">
        <v>38256.32</v>
      </c>
      <c r="AD941" s="73">
        <v>36964.620000000003</v>
      </c>
      <c r="AE941" s="73">
        <v>40572.44</v>
      </c>
      <c r="AF941" s="73"/>
      <c r="AG941" s="73">
        <f>IFERROR(VLOOKUP(J941,'Roll ups'!D:E,2,FALSE),0)</f>
        <v>73393567.950000003</v>
      </c>
      <c r="AH941" s="74">
        <f>IF(Table2[[#This Row],[CATEGORY TTL LOOKUP]]=0,0,IF(Table2[[#This Row],[CATEGORY TTL LOOKUP]]&gt;0,SUM(AB941/AG941)))</f>
        <v>4.6033434459838115E-4</v>
      </c>
      <c r="AI941" s="74" t="str">
        <f>IFERROR(IF(AH941&lt;#REF!,"STRIKE",IF(AH941&gt;=#REF!,"GOOD")),"NO DATA")</f>
        <v>NO DATA</v>
      </c>
      <c r="AJ941" s="75">
        <f>IFERROR(VLOOKUP(K941,'Roll ups'!H:I,2,FALSE),0)</f>
        <v>126094742.97999983</v>
      </c>
      <c r="AK941" s="76">
        <f>IF(Table2[[#This Row],[PRICE TIER LOOKUP]]=0,0,IF(Table2[[#This Row],[PRICE TIER LOOKUP]]&gt;0,SUM(AB941/AJ941)))</f>
        <v>2.6793805357419863E-4</v>
      </c>
      <c r="AL941" s="74" t="e">
        <f>IF(AK941&lt;#REF!,"STRIKE",IF(AK941&gt;=#REF!,"GOOD"))</f>
        <v>#REF!</v>
      </c>
      <c r="AM941" s="75">
        <f>VLOOKUP(H941,'Roll ups'!A:B,2,FALSE)</f>
        <v>325145452.83999985</v>
      </c>
      <c r="AN941" s="77">
        <f t="shared" si="30"/>
        <v>1.039091265305976E-4</v>
      </c>
      <c r="AO941" s="74" t="str">
        <f>IFERROR(VLOOKUP(Table2[[#This Row],[Product Name]],'Roll ups'!L:P,5,FALSE),"GOOD")</f>
        <v>GOOD</v>
      </c>
      <c r="AP941" s="74">
        <f>Table2[[#This Row],[Retail Dollar Vol Current 12 Mths]]/Table2[[#This Row],[SHELF SALES  LOOKUP]]</f>
        <v>1.136864122722019E-4</v>
      </c>
      <c r="AQ941" s="69">
        <f t="shared" si="31"/>
        <v>0</v>
      </c>
      <c r="AR94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941" s="69" t="e">
        <f>IF(Table2[[#This Row],[Shelf Dollar Vol Current 12 Mths]]&gt;#REF!,"MEETS $ CRITERIA",IF(Table2[[#This Row],[Shelf Dollar Vol Current 12 Mths]]&lt;#REF!+1,"DOES NOT MEET $ CRITERIA"))</f>
        <v>#REF!</v>
      </c>
      <c r="AT941" s="78"/>
    </row>
    <row r="942" spans="1:46" ht="13.8" x14ac:dyDescent="0.3">
      <c r="A942" s="68" t="s">
        <v>2518</v>
      </c>
      <c r="B942" s="69">
        <v>34036</v>
      </c>
      <c r="C942" s="69">
        <v>309</v>
      </c>
      <c r="D942" s="69" t="s">
        <v>25</v>
      </c>
      <c r="E942" s="70" t="s">
        <v>6313</v>
      </c>
      <c r="F942" s="70"/>
      <c r="G942" s="71" t="s">
        <v>8225</v>
      </c>
      <c r="H942" s="69" t="s">
        <v>6315</v>
      </c>
      <c r="I942" s="68" t="s">
        <v>252</v>
      </c>
      <c r="J942" s="68" t="s">
        <v>252</v>
      </c>
      <c r="K942" s="68" t="s">
        <v>132</v>
      </c>
      <c r="L942" s="68" t="s">
        <v>132</v>
      </c>
      <c r="M942" s="68" t="s">
        <v>252</v>
      </c>
      <c r="N942" s="68" t="s">
        <v>184</v>
      </c>
      <c r="O942" s="68" t="s">
        <v>8226</v>
      </c>
      <c r="P942" s="72" t="s">
        <v>252</v>
      </c>
      <c r="Q942" s="68" t="s">
        <v>51</v>
      </c>
      <c r="R942" s="68" t="s">
        <v>31</v>
      </c>
      <c r="S942" s="68">
        <v>18</v>
      </c>
      <c r="T942" s="68">
        <v>13</v>
      </c>
      <c r="U942" s="68">
        <v>0.28000000000000003</v>
      </c>
      <c r="V942" s="68">
        <v>30.17</v>
      </c>
      <c r="W942" s="68">
        <v>28</v>
      </c>
      <c r="X942" s="68">
        <v>7.0000000000000007E-2</v>
      </c>
      <c r="Y942" s="68">
        <v>129.41999999999999</v>
      </c>
      <c r="Z942" s="68">
        <v>115</v>
      </c>
      <c r="AA942" s="68">
        <v>0.11</v>
      </c>
      <c r="AB942" s="73">
        <v>24455.33</v>
      </c>
      <c r="AC942" s="73">
        <v>21576.84</v>
      </c>
      <c r="AD942" s="73">
        <v>26292.29</v>
      </c>
      <c r="AE942" s="73">
        <v>23053.8</v>
      </c>
      <c r="AF942" s="73"/>
      <c r="AG942" s="73">
        <f>IFERROR(VLOOKUP(J942,'Roll ups'!D:E,2,FALSE),0)</f>
        <v>73393567.950000003</v>
      </c>
      <c r="AH942" s="74">
        <f>IF(Table2[[#This Row],[CATEGORY TTL LOOKUP]]=0,0,IF(Table2[[#This Row],[CATEGORY TTL LOOKUP]]&gt;0,SUM(AB942/AG942)))</f>
        <v>3.3320808189432085E-4</v>
      </c>
      <c r="AI942" s="74" t="str">
        <f>IFERROR(IF(AH942&lt;#REF!,"STRIKE",IF(AH942&gt;=#REF!,"GOOD")),"NO DATA")</f>
        <v>NO DATA</v>
      </c>
      <c r="AJ942" s="75">
        <f>IFERROR(VLOOKUP(K942,'Roll ups'!H:I,2,FALSE),0)</f>
        <v>126094742.97999983</v>
      </c>
      <c r="AK942" s="76">
        <f>IF(Table2[[#This Row],[PRICE TIER LOOKUP]]=0,0,IF(Table2[[#This Row],[PRICE TIER LOOKUP]]&gt;0,SUM(AB942/AJ942)))</f>
        <v>1.9394408856425455E-4</v>
      </c>
      <c r="AL942" s="74" t="e">
        <f>IF(AK942&lt;#REF!,"STRIKE",IF(AK942&gt;=#REF!,"GOOD"))</f>
        <v>#REF!</v>
      </c>
      <c r="AM942" s="75">
        <f>VLOOKUP(H942,'Roll ups'!A:B,2,FALSE)</f>
        <v>325145452.83999985</v>
      </c>
      <c r="AN942" s="77">
        <f t="shared" si="30"/>
        <v>7.5213507636024592E-5</v>
      </c>
      <c r="AO942" s="74" t="str">
        <f>IFERROR(VLOOKUP(Table2[[#This Row],[Product Name]],'Roll ups'!L:P,5,FALSE),"GOOD")</f>
        <v>GOOD</v>
      </c>
      <c r="AP942" s="74">
        <f>Table2[[#This Row],[Retail Dollar Vol Current 12 Mths]]/Table2[[#This Row],[SHELF SALES  LOOKUP]]</f>
        <v>8.0863163763628338E-5</v>
      </c>
      <c r="AQ942" s="69">
        <f t="shared" si="31"/>
        <v>0</v>
      </c>
      <c r="AR94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942" s="69" t="e">
        <f>IF(Table2[[#This Row],[Shelf Dollar Vol Current 12 Mths]]&gt;#REF!,"MEETS $ CRITERIA",IF(Table2[[#This Row],[Shelf Dollar Vol Current 12 Mths]]&lt;#REF!+1,"DOES NOT MEET $ CRITERIA"))</f>
        <v>#REF!</v>
      </c>
      <c r="AT942" s="78"/>
    </row>
    <row r="943" spans="1:46" ht="13.8" x14ac:dyDescent="0.3">
      <c r="A943" s="68" t="s">
        <v>3623</v>
      </c>
      <c r="B943" s="69">
        <v>34052</v>
      </c>
      <c r="C943" s="69">
        <v>378</v>
      </c>
      <c r="D943" s="69" t="s">
        <v>25</v>
      </c>
      <c r="E943" s="70" t="s">
        <v>6313</v>
      </c>
      <c r="F943" s="70"/>
      <c r="G943" s="71" t="s">
        <v>8227</v>
      </c>
      <c r="H943" s="69" t="s">
        <v>6315</v>
      </c>
      <c r="I943" s="68" t="s">
        <v>252</v>
      </c>
      <c r="J943" s="68" t="s">
        <v>252</v>
      </c>
      <c r="K943" s="68" t="s">
        <v>132</v>
      </c>
      <c r="L943" s="68" t="s">
        <v>132</v>
      </c>
      <c r="M943" s="68" t="s">
        <v>252</v>
      </c>
      <c r="N943" s="68" t="s">
        <v>184</v>
      </c>
      <c r="O943" s="68" t="s">
        <v>8228</v>
      </c>
      <c r="P943" s="72" t="s">
        <v>252</v>
      </c>
      <c r="Q943" s="68" t="s">
        <v>51</v>
      </c>
      <c r="R943" s="68" t="s">
        <v>31</v>
      </c>
      <c r="S943" s="68">
        <v>36</v>
      </c>
      <c r="T943" s="68">
        <v>37</v>
      </c>
      <c r="U943" s="68">
        <v>-0.03</v>
      </c>
      <c r="V943" s="68">
        <v>64</v>
      </c>
      <c r="W943" s="68">
        <v>58.5</v>
      </c>
      <c r="X943" s="68">
        <v>0.09</v>
      </c>
      <c r="Y943" s="68">
        <v>242.08</v>
      </c>
      <c r="Z943" s="68">
        <v>273.58</v>
      </c>
      <c r="AA943" s="68">
        <v>-0.13</v>
      </c>
      <c r="AB943" s="73">
        <v>46504.21</v>
      </c>
      <c r="AC943" s="73">
        <v>51368.59</v>
      </c>
      <c r="AD943" s="73">
        <v>49181.65</v>
      </c>
      <c r="AE943" s="73">
        <v>54802.99</v>
      </c>
      <c r="AF943" s="73"/>
      <c r="AG943" s="73">
        <f>IFERROR(VLOOKUP(J943,'Roll ups'!D:E,2,FALSE),0)</f>
        <v>73393567.950000003</v>
      </c>
      <c r="AH943" s="74">
        <f>IF(Table2[[#This Row],[CATEGORY TTL LOOKUP]]=0,0,IF(Table2[[#This Row],[CATEGORY TTL LOOKUP]]&gt;0,SUM(AB943/AG943)))</f>
        <v>6.3362786820340153E-4</v>
      </c>
      <c r="AI943" s="74" t="str">
        <f>IFERROR(IF(AH943&lt;#REF!,"STRIKE",IF(AH943&gt;=#REF!,"GOOD")),"NO DATA")</f>
        <v>NO DATA</v>
      </c>
      <c r="AJ943" s="75">
        <f>IFERROR(VLOOKUP(K943,'Roll ups'!H:I,2,FALSE),0)</f>
        <v>126094742.97999983</v>
      </c>
      <c r="AK943" s="76">
        <f>IF(Table2[[#This Row],[PRICE TIER LOOKUP]]=0,0,IF(Table2[[#This Row],[PRICE TIER LOOKUP]]&gt;0,SUM(AB943/AJ943)))</f>
        <v>3.6880371775194578E-4</v>
      </c>
      <c r="AL943" s="74" t="e">
        <f>IF(AK943&lt;#REF!,"STRIKE",IF(AK943&gt;=#REF!,"GOOD"))</f>
        <v>#REF!</v>
      </c>
      <c r="AM943" s="75">
        <f>VLOOKUP(H943,'Roll ups'!A:B,2,FALSE)</f>
        <v>325145452.83999985</v>
      </c>
      <c r="AN943" s="77">
        <f t="shared" si="30"/>
        <v>1.4302586609717761E-4</v>
      </c>
      <c r="AO943" s="74" t="str">
        <f>IFERROR(VLOOKUP(Table2[[#This Row],[Product Name]],'Roll ups'!L:P,5,FALSE),"GOOD")</f>
        <v>GOOD</v>
      </c>
      <c r="AP943" s="74">
        <f>Table2[[#This Row],[Retail Dollar Vol Current 12 Mths]]/Table2[[#This Row],[SHELF SALES  LOOKUP]]</f>
        <v>1.5126045765186111E-4</v>
      </c>
      <c r="AQ943" s="69">
        <f t="shared" si="31"/>
        <v>0</v>
      </c>
      <c r="AR94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943" s="69" t="e">
        <f>IF(Table2[[#This Row],[Shelf Dollar Vol Current 12 Mths]]&gt;#REF!,"MEETS $ CRITERIA",IF(Table2[[#This Row],[Shelf Dollar Vol Current 12 Mths]]&lt;#REF!+1,"DOES NOT MEET $ CRITERIA"))</f>
        <v>#REF!</v>
      </c>
      <c r="AT943" s="78"/>
    </row>
    <row r="944" spans="1:46" ht="13.8" x14ac:dyDescent="0.3">
      <c r="A944" s="68" t="s">
        <v>3520</v>
      </c>
      <c r="B944" s="69">
        <v>34076</v>
      </c>
      <c r="C944" s="69">
        <v>487</v>
      </c>
      <c r="D944" s="69" t="s">
        <v>25</v>
      </c>
      <c r="E944" s="70" t="s">
        <v>6313</v>
      </c>
      <c r="F944" s="70"/>
      <c r="G944" s="71" t="s">
        <v>8229</v>
      </c>
      <c r="H944" s="69" t="s">
        <v>6315</v>
      </c>
      <c r="I944" s="68" t="s">
        <v>252</v>
      </c>
      <c r="J944" s="68" t="s">
        <v>252</v>
      </c>
      <c r="K944" s="68" t="s">
        <v>132</v>
      </c>
      <c r="L944" s="68" t="s">
        <v>132</v>
      </c>
      <c r="M944" s="68" t="s">
        <v>252</v>
      </c>
      <c r="N944" s="68" t="s">
        <v>184</v>
      </c>
      <c r="O944" s="68" t="s">
        <v>8230</v>
      </c>
      <c r="P944" s="72" t="s">
        <v>252</v>
      </c>
      <c r="Q944" s="68" t="s">
        <v>51</v>
      </c>
      <c r="R944" s="68" t="s">
        <v>31</v>
      </c>
      <c r="S944" s="68">
        <v>60</v>
      </c>
      <c r="T944" s="68">
        <v>39</v>
      </c>
      <c r="U944" s="68">
        <v>0.35</v>
      </c>
      <c r="V944" s="68">
        <v>120</v>
      </c>
      <c r="W944" s="68">
        <v>124</v>
      </c>
      <c r="X944" s="68">
        <v>-0.03</v>
      </c>
      <c r="Y944" s="68">
        <v>553.91999999999996</v>
      </c>
      <c r="Z944" s="68">
        <v>453</v>
      </c>
      <c r="AA944" s="68">
        <v>0.18</v>
      </c>
      <c r="AB944" s="73">
        <v>106302.59</v>
      </c>
      <c r="AC944" s="73">
        <v>86624.52</v>
      </c>
      <c r="AD944" s="73">
        <v>112533.71</v>
      </c>
      <c r="AE944" s="73">
        <v>91009.08</v>
      </c>
      <c r="AF944" s="73"/>
      <c r="AG944" s="73">
        <f>IFERROR(VLOOKUP(J944,'Roll ups'!D:E,2,FALSE),0)</f>
        <v>73393567.950000003</v>
      </c>
      <c r="AH944" s="74">
        <f>IF(Table2[[#This Row],[CATEGORY TTL LOOKUP]]=0,0,IF(Table2[[#This Row],[CATEGORY TTL LOOKUP]]&gt;0,SUM(AB944/AG944)))</f>
        <v>1.4483910916065499E-3</v>
      </c>
      <c r="AI944" s="74" t="str">
        <f>IFERROR(IF(AH944&lt;#REF!,"STRIKE",IF(AH944&gt;=#REF!,"GOOD")),"NO DATA")</f>
        <v>NO DATA</v>
      </c>
      <c r="AJ944" s="75">
        <f>IFERROR(VLOOKUP(K944,'Roll ups'!H:I,2,FALSE),0)</f>
        <v>126094742.97999983</v>
      </c>
      <c r="AK944" s="76">
        <f>IF(Table2[[#This Row],[PRICE TIER LOOKUP]]=0,0,IF(Table2[[#This Row],[PRICE TIER LOOKUP]]&gt;0,SUM(AB944/AJ944)))</f>
        <v>8.430374453981868E-4</v>
      </c>
      <c r="AL944" s="74" t="e">
        <f>IF(AK944&lt;#REF!,"STRIKE",IF(AK944&gt;=#REF!,"GOOD"))</f>
        <v>#REF!</v>
      </c>
      <c r="AM944" s="75">
        <f>VLOOKUP(H944,'Roll ups'!A:B,2,FALSE)</f>
        <v>325145452.83999985</v>
      </c>
      <c r="AN944" s="77">
        <f t="shared" si="30"/>
        <v>3.2693857186528216E-4</v>
      </c>
      <c r="AO944" s="74" t="str">
        <f>IFERROR(VLOOKUP(Table2[[#This Row],[Product Name]],'Roll ups'!L:P,5,FALSE),"GOOD")</f>
        <v>GOOD</v>
      </c>
      <c r="AP944" s="74">
        <f>Table2[[#This Row],[Retail Dollar Vol Current 12 Mths]]/Table2[[#This Row],[SHELF SALES  LOOKUP]]</f>
        <v>3.4610267194902608E-4</v>
      </c>
      <c r="AQ944" s="69">
        <f t="shared" si="31"/>
        <v>0</v>
      </c>
      <c r="AR94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944" s="69" t="e">
        <f>IF(Table2[[#This Row],[Shelf Dollar Vol Current 12 Mths]]&gt;#REF!,"MEETS $ CRITERIA",IF(Table2[[#This Row],[Shelf Dollar Vol Current 12 Mths]]&lt;#REF!+1,"DOES NOT MEET $ CRITERIA"))</f>
        <v>#REF!</v>
      </c>
      <c r="AT944" s="78"/>
    </row>
    <row r="945" spans="1:46" ht="13.8" x14ac:dyDescent="0.3">
      <c r="A945" s="68" t="s">
        <v>3475</v>
      </c>
      <c r="B945" s="69">
        <v>34116</v>
      </c>
      <c r="C945" s="69">
        <v>422</v>
      </c>
      <c r="D945" s="69" t="s">
        <v>25</v>
      </c>
      <c r="E945" s="70" t="s">
        <v>6313</v>
      </c>
      <c r="F945" s="70"/>
      <c r="G945" s="71" t="s">
        <v>8231</v>
      </c>
      <c r="H945" s="69" t="s">
        <v>6315</v>
      </c>
      <c r="I945" s="68" t="s">
        <v>252</v>
      </c>
      <c r="J945" s="68" t="s">
        <v>252</v>
      </c>
      <c r="K945" s="68" t="s">
        <v>132</v>
      </c>
      <c r="L945" s="68" t="s">
        <v>132</v>
      </c>
      <c r="M945" s="68" t="s">
        <v>252</v>
      </c>
      <c r="N945" s="68" t="s">
        <v>184</v>
      </c>
      <c r="O945" s="68" t="s">
        <v>8232</v>
      </c>
      <c r="P945" s="72" t="s">
        <v>252</v>
      </c>
      <c r="Q945" s="68" t="s">
        <v>51</v>
      </c>
      <c r="R945" s="68" t="s">
        <v>31</v>
      </c>
      <c r="S945" s="68">
        <v>42</v>
      </c>
      <c r="T945" s="68">
        <v>16</v>
      </c>
      <c r="U945" s="68">
        <v>0.62</v>
      </c>
      <c r="V945" s="68">
        <v>56.75</v>
      </c>
      <c r="W945" s="68">
        <v>56</v>
      </c>
      <c r="X945" s="68">
        <v>0.01</v>
      </c>
      <c r="Y945" s="68">
        <v>248.75</v>
      </c>
      <c r="Z945" s="68">
        <v>266</v>
      </c>
      <c r="AA945" s="68">
        <v>-7.0000000000000007E-2</v>
      </c>
      <c r="AB945" s="73">
        <v>46501.89</v>
      </c>
      <c r="AC945" s="73">
        <v>50866.080000000002</v>
      </c>
      <c r="AD945" s="73">
        <v>50536.05</v>
      </c>
      <c r="AE945" s="73">
        <v>53370.96</v>
      </c>
      <c r="AF945" s="73"/>
      <c r="AG945" s="73">
        <f>IFERROR(VLOOKUP(J945,'Roll ups'!D:E,2,FALSE),0)</f>
        <v>73393567.950000003</v>
      </c>
      <c r="AH945" s="74">
        <f>IF(Table2[[#This Row],[CATEGORY TTL LOOKUP]]=0,0,IF(Table2[[#This Row],[CATEGORY TTL LOOKUP]]&gt;0,SUM(AB945/AG945)))</f>
        <v>6.3359625780395098E-4</v>
      </c>
      <c r="AI945" s="74" t="str">
        <f>IFERROR(IF(AH945&lt;#REF!,"STRIKE",IF(AH945&gt;=#REF!,"GOOD")),"NO DATA")</f>
        <v>NO DATA</v>
      </c>
      <c r="AJ945" s="75">
        <f>IFERROR(VLOOKUP(K945,'Roll ups'!H:I,2,FALSE),0)</f>
        <v>126094742.97999983</v>
      </c>
      <c r="AK945" s="76">
        <f>IF(Table2[[#This Row],[PRICE TIER LOOKUP]]=0,0,IF(Table2[[#This Row],[PRICE TIER LOOKUP]]&gt;0,SUM(AB945/AJ945)))</f>
        <v>3.6878531888816148E-4</v>
      </c>
      <c r="AL945" s="74" t="e">
        <f>IF(AK945&lt;#REF!,"STRIKE",IF(AK945&gt;=#REF!,"GOOD"))</f>
        <v>#REF!</v>
      </c>
      <c r="AM945" s="75">
        <f>VLOOKUP(H945,'Roll ups'!A:B,2,FALSE)</f>
        <v>325145452.83999985</v>
      </c>
      <c r="AN945" s="77">
        <f t="shared" si="30"/>
        <v>1.4301873082900844E-4</v>
      </c>
      <c r="AO945" s="74" t="str">
        <f>IFERROR(VLOOKUP(Table2[[#This Row],[Product Name]],'Roll ups'!L:P,5,FALSE),"GOOD")</f>
        <v>GOOD</v>
      </c>
      <c r="AP945" s="74">
        <f>Table2[[#This Row],[Retail Dollar Vol Current 12 Mths]]/Table2[[#This Row],[SHELF SALES  LOOKUP]]</f>
        <v>1.5542597800027725E-4</v>
      </c>
      <c r="AQ945" s="69">
        <f t="shared" si="31"/>
        <v>0</v>
      </c>
      <c r="AR94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945" s="69" t="e">
        <f>IF(Table2[[#This Row],[Shelf Dollar Vol Current 12 Mths]]&gt;#REF!,"MEETS $ CRITERIA",IF(Table2[[#This Row],[Shelf Dollar Vol Current 12 Mths]]&lt;#REF!+1,"DOES NOT MEET $ CRITERIA"))</f>
        <v>#REF!</v>
      </c>
      <c r="AT945" s="78"/>
    </row>
    <row r="946" spans="1:46" ht="13.8" x14ac:dyDescent="0.3">
      <c r="A946" s="68" t="s">
        <v>2632</v>
      </c>
      <c r="B946" s="69">
        <v>34122</v>
      </c>
      <c r="C946" s="69">
        <v>327</v>
      </c>
      <c r="D946" s="69" t="s">
        <v>25</v>
      </c>
      <c r="E946" s="70" t="s">
        <v>6313</v>
      </c>
      <c r="F946" s="70"/>
      <c r="G946" s="71" t="s">
        <v>8233</v>
      </c>
      <c r="H946" s="69" t="s">
        <v>6315</v>
      </c>
      <c r="I946" s="68" t="s">
        <v>252</v>
      </c>
      <c r="J946" s="68" t="s">
        <v>252</v>
      </c>
      <c r="K946" s="68" t="s">
        <v>146</v>
      </c>
      <c r="L946" s="68" t="s">
        <v>146</v>
      </c>
      <c r="M946" s="68" t="s">
        <v>252</v>
      </c>
      <c r="N946" s="68" t="s">
        <v>154</v>
      </c>
      <c r="O946" s="68" t="s">
        <v>8234</v>
      </c>
      <c r="P946" s="72" t="s">
        <v>252</v>
      </c>
      <c r="Q946" s="68" t="s">
        <v>66</v>
      </c>
      <c r="R946" s="68" t="s">
        <v>60</v>
      </c>
      <c r="S946" s="68">
        <v>8</v>
      </c>
      <c r="T946" s="68">
        <v>3</v>
      </c>
      <c r="U946" s="68">
        <v>0.63</v>
      </c>
      <c r="V946" s="68">
        <v>13.5</v>
      </c>
      <c r="W946" s="68">
        <v>12.42</v>
      </c>
      <c r="X946" s="68">
        <v>0.08</v>
      </c>
      <c r="Y946" s="68">
        <v>67.5</v>
      </c>
      <c r="Z946" s="68">
        <v>87.33</v>
      </c>
      <c r="AA946" s="68">
        <v>-0.28999999999999998</v>
      </c>
      <c r="AB946" s="73">
        <v>33016.199999999997</v>
      </c>
      <c r="AC946" s="73">
        <v>42877.2</v>
      </c>
      <c r="AD946" s="73">
        <v>34408.800000000003</v>
      </c>
      <c r="AE946" s="73">
        <v>44219.16</v>
      </c>
      <c r="AF946" s="73"/>
      <c r="AG946" s="73">
        <f>IFERROR(VLOOKUP(J946,'Roll ups'!D:E,2,FALSE),0)</f>
        <v>73393567.950000003</v>
      </c>
      <c r="AH946" s="74">
        <f>IF(Table2[[#This Row],[CATEGORY TTL LOOKUP]]=0,0,IF(Table2[[#This Row],[CATEGORY TTL LOOKUP]]&gt;0,SUM(AB946/AG946)))</f>
        <v>4.4985140962887327E-4</v>
      </c>
      <c r="AI946" s="74" t="str">
        <f>IFERROR(IF(AH946&lt;#REF!,"STRIKE",IF(AH946&gt;=#REF!,"GOOD")),"NO DATA")</f>
        <v>NO DATA</v>
      </c>
      <c r="AJ946" s="75">
        <f>IFERROR(VLOOKUP(K946,'Roll ups'!H:I,2,FALSE),0)</f>
        <v>69119979.479999974</v>
      </c>
      <c r="AK946" s="76">
        <f>IF(Table2[[#This Row],[PRICE TIER LOOKUP]]=0,0,IF(Table2[[#This Row],[PRICE TIER LOOKUP]]&gt;0,SUM(AB946/AJ946)))</f>
        <v>4.7766507236237407E-4</v>
      </c>
      <c r="AL946" s="74" t="e">
        <f>IF(AK946&lt;#REF!,"STRIKE",IF(AK946&gt;=#REF!,"GOOD"))</f>
        <v>#REF!</v>
      </c>
      <c r="AM946" s="75">
        <f>VLOOKUP(H946,'Roll ups'!A:B,2,FALSE)</f>
        <v>325145452.83999985</v>
      </c>
      <c r="AN946" s="77">
        <f t="shared" si="30"/>
        <v>1.0154286246852996E-4</v>
      </c>
      <c r="AO946" s="74" t="str">
        <f>IFERROR(VLOOKUP(Table2[[#This Row],[Product Name]],'Roll ups'!L:P,5,FALSE),"GOOD")</f>
        <v>GOOD</v>
      </c>
      <c r="AP946" s="74">
        <f>Table2[[#This Row],[Retail Dollar Vol Current 12 Mths]]/Table2[[#This Row],[SHELF SALES  LOOKUP]]</f>
        <v>1.0582586869800746E-4</v>
      </c>
      <c r="AQ946" s="69">
        <f t="shared" si="31"/>
        <v>0</v>
      </c>
      <c r="AR94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946" s="69" t="e">
        <f>IF(Table2[[#This Row],[Shelf Dollar Vol Current 12 Mths]]&gt;#REF!,"MEETS $ CRITERIA",IF(Table2[[#This Row],[Shelf Dollar Vol Current 12 Mths]]&lt;#REF!+1,"DOES NOT MEET $ CRITERIA"))</f>
        <v>#REF!</v>
      </c>
      <c r="AT946" s="78"/>
    </row>
    <row r="947" spans="1:46" ht="13.8" x14ac:dyDescent="0.3">
      <c r="A947" s="68" t="s">
        <v>4552</v>
      </c>
      <c r="B947" s="69">
        <v>34164</v>
      </c>
      <c r="C947" s="69">
        <v>500</v>
      </c>
      <c r="D947" s="69" t="s">
        <v>25</v>
      </c>
      <c r="E947" s="70" t="s">
        <v>6313</v>
      </c>
      <c r="F947" s="70"/>
      <c r="G947" s="71" t="s">
        <v>8235</v>
      </c>
      <c r="H947" s="69" t="s">
        <v>6315</v>
      </c>
      <c r="I947" s="68" t="s">
        <v>252</v>
      </c>
      <c r="J947" s="68" t="s">
        <v>252</v>
      </c>
      <c r="K947" s="68" t="s">
        <v>146</v>
      </c>
      <c r="L947" s="68" t="s">
        <v>6320</v>
      </c>
      <c r="M947" s="68" t="s">
        <v>252</v>
      </c>
      <c r="N947" s="68" t="s">
        <v>154</v>
      </c>
      <c r="O947" s="68" t="s">
        <v>8236</v>
      </c>
      <c r="P947" s="72" t="s">
        <v>252</v>
      </c>
      <c r="Q947" s="68" t="s">
        <v>397</v>
      </c>
      <c r="R947" s="68" t="s">
        <v>31</v>
      </c>
      <c r="S947" s="68">
        <v>21</v>
      </c>
      <c r="T947" s="68">
        <v>26.13</v>
      </c>
      <c r="U947" s="68">
        <v>-0.27</v>
      </c>
      <c r="V947" s="68">
        <v>66.38</v>
      </c>
      <c r="W947" s="68">
        <v>81.02</v>
      </c>
      <c r="X947" s="68">
        <v>-0.22</v>
      </c>
      <c r="Y947" s="68">
        <v>308.43</v>
      </c>
      <c r="Z947" s="68">
        <v>332.14</v>
      </c>
      <c r="AA947" s="68">
        <v>-0.08</v>
      </c>
      <c r="AB947" s="73">
        <v>101769.72</v>
      </c>
      <c r="AC947" s="73">
        <v>109482.83</v>
      </c>
      <c r="AD947" s="73">
        <v>101769.72</v>
      </c>
      <c r="AE947" s="73">
        <v>109482.83</v>
      </c>
      <c r="AF947" s="73"/>
      <c r="AG947" s="73">
        <f>IFERROR(VLOOKUP(J947,'Roll ups'!D:E,2,FALSE),0)</f>
        <v>73393567.950000003</v>
      </c>
      <c r="AH947" s="74">
        <f>IF(Table2[[#This Row],[CATEGORY TTL LOOKUP]]=0,0,IF(Table2[[#This Row],[CATEGORY TTL LOOKUP]]&gt;0,SUM(AB947/AG947)))</f>
        <v>1.3866299574007833E-3</v>
      </c>
      <c r="AI947" s="74" t="str">
        <f>IFERROR(IF(AH947&lt;#REF!,"STRIKE",IF(AH947&gt;=#REF!,"GOOD")),"NO DATA")</f>
        <v>NO DATA</v>
      </c>
      <c r="AJ947" s="75">
        <f>IFERROR(VLOOKUP(K947,'Roll ups'!H:I,2,FALSE),0)</f>
        <v>69119979.479999974</v>
      </c>
      <c r="AK947" s="76">
        <f>IF(Table2[[#This Row],[PRICE TIER LOOKUP]]=0,0,IF(Table2[[#This Row],[PRICE TIER LOOKUP]]&gt;0,SUM(AB947/AJ947)))</f>
        <v>1.4723632843300729E-3</v>
      </c>
      <c r="AL947" s="74" t="e">
        <f>IF(AK947&lt;#REF!,"STRIKE",IF(AK947&gt;=#REF!,"GOOD"))</f>
        <v>#REF!</v>
      </c>
      <c r="AM947" s="75">
        <f>VLOOKUP(H947,'Roll ups'!A:B,2,FALSE)</f>
        <v>325145452.83999985</v>
      </c>
      <c r="AN947" s="77">
        <f t="shared" si="30"/>
        <v>3.1299751883683778E-4</v>
      </c>
      <c r="AO947" s="74" t="str">
        <f>IFERROR(VLOOKUP(Table2[[#This Row],[Product Name]],'Roll ups'!L:P,5,FALSE),"GOOD")</f>
        <v>GOOD</v>
      </c>
      <c r="AP947" s="74">
        <f>Table2[[#This Row],[Retail Dollar Vol Current 12 Mths]]/Table2[[#This Row],[SHELF SALES  LOOKUP]]</f>
        <v>3.1299751883683778E-4</v>
      </c>
      <c r="AQ947" s="69">
        <f t="shared" si="31"/>
        <v>0</v>
      </c>
      <c r="AR94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947" s="69" t="e">
        <f>IF(Table2[[#This Row],[Shelf Dollar Vol Current 12 Mths]]&gt;#REF!,"MEETS $ CRITERIA",IF(Table2[[#This Row],[Shelf Dollar Vol Current 12 Mths]]&lt;#REF!+1,"DOES NOT MEET $ CRITERIA"))</f>
        <v>#REF!</v>
      </c>
      <c r="AT947" s="78"/>
    </row>
    <row r="948" spans="1:46" ht="13.8" x14ac:dyDescent="0.3">
      <c r="A948" s="68" t="s">
        <v>3641</v>
      </c>
      <c r="B948" s="69">
        <v>34188</v>
      </c>
      <c r="C948" s="69">
        <v>324</v>
      </c>
      <c r="D948" s="69" t="s">
        <v>25</v>
      </c>
      <c r="E948" s="70" t="s">
        <v>6313</v>
      </c>
      <c r="F948" s="70"/>
      <c r="G948" s="71" t="s">
        <v>8237</v>
      </c>
      <c r="H948" s="69" t="s">
        <v>6315</v>
      </c>
      <c r="I948" s="68" t="s">
        <v>252</v>
      </c>
      <c r="J948" s="68" t="s">
        <v>252</v>
      </c>
      <c r="K948" s="68" t="s">
        <v>132</v>
      </c>
      <c r="L948" s="68" t="s">
        <v>132</v>
      </c>
      <c r="M948" s="68" t="s">
        <v>252</v>
      </c>
      <c r="N948" s="68" t="s">
        <v>154</v>
      </c>
      <c r="O948" s="68" t="s">
        <v>8238</v>
      </c>
      <c r="P948" s="72" t="s">
        <v>252</v>
      </c>
      <c r="Q948" s="68" t="s">
        <v>6387</v>
      </c>
      <c r="R948" s="68" t="s">
        <v>31</v>
      </c>
      <c r="S948" s="68">
        <v>6</v>
      </c>
      <c r="T948" s="68">
        <v>7</v>
      </c>
      <c r="U948" s="68">
        <v>-0.27</v>
      </c>
      <c r="V948" s="68">
        <v>13.5</v>
      </c>
      <c r="W948" s="68">
        <v>21.5</v>
      </c>
      <c r="X948" s="68">
        <v>-0.59</v>
      </c>
      <c r="Y948" s="68">
        <v>72.5</v>
      </c>
      <c r="Z948" s="68">
        <v>104.5</v>
      </c>
      <c r="AA948" s="68">
        <v>-0.44</v>
      </c>
      <c r="AB948" s="73">
        <v>19401</v>
      </c>
      <c r="AC948" s="73">
        <v>27977.88</v>
      </c>
      <c r="AD948" s="73">
        <v>19401</v>
      </c>
      <c r="AE948" s="73">
        <v>27977.88</v>
      </c>
      <c r="AF948" s="73"/>
      <c r="AG948" s="73">
        <f>IFERROR(VLOOKUP(J948,'Roll ups'!D:E,2,FALSE),0)</f>
        <v>73393567.950000003</v>
      </c>
      <c r="AH948" s="74">
        <f>IF(Table2[[#This Row],[CATEGORY TTL LOOKUP]]=0,0,IF(Table2[[#This Row],[CATEGORY TTL LOOKUP]]&gt;0,SUM(AB948/AG948)))</f>
        <v>2.643419654051578E-4</v>
      </c>
      <c r="AI948" s="74" t="str">
        <f>IFERROR(IF(AH948&lt;#REF!,"STRIKE",IF(AH948&gt;=#REF!,"GOOD")),"NO DATA")</f>
        <v>NO DATA</v>
      </c>
      <c r="AJ948" s="75">
        <f>IFERROR(VLOOKUP(K948,'Roll ups'!H:I,2,FALSE),0)</f>
        <v>126094742.97999983</v>
      </c>
      <c r="AK948" s="76">
        <f>IF(Table2[[#This Row],[PRICE TIER LOOKUP]]=0,0,IF(Table2[[#This Row],[PRICE TIER LOOKUP]]&gt;0,SUM(AB948/AJ948)))</f>
        <v>1.5386049839585491E-4</v>
      </c>
      <c r="AL948" s="74" t="e">
        <f>IF(AK948&lt;#REF!,"STRIKE",IF(AK948&gt;=#REF!,"GOOD"))</f>
        <v>#REF!</v>
      </c>
      <c r="AM948" s="75">
        <f>VLOOKUP(H948,'Roll ups'!A:B,2,FALSE)</f>
        <v>325145452.83999985</v>
      </c>
      <c r="AN948" s="77">
        <f t="shared" si="30"/>
        <v>5.966868006469399E-5</v>
      </c>
      <c r="AO948" s="74" t="str">
        <f>IFERROR(VLOOKUP(Table2[[#This Row],[Product Name]],'Roll ups'!L:P,5,FALSE),"GOOD")</f>
        <v>GOOD</v>
      </c>
      <c r="AP948" s="74">
        <f>Table2[[#This Row],[Retail Dollar Vol Current 12 Mths]]/Table2[[#This Row],[SHELF SALES  LOOKUP]]</f>
        <v>5.966868006469399E-5</v>
      </c>
      <c r="AQ948" s="69">
        <f t="shared" si="31"/>
        <v>0</v>
      </c>
      <c r="AR94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948" s="69" t="e">
        <f>IF(Table2[[#This Row],[Shelf Dollar Vol Current 12 Mths]]&gt;#REF!,"MEETS $ CRITERIA",IF(Table2[[#This Row],[Shelf Dollar Vol Current 12 Mths]]&lt;#REF!+1,"DOES NOT MEET $ CRITERIA"))</f>
        <v>#REF!</v>
      </c>
      <c r="AT948" s="78"/>
    </row>
    <row r="949" spans="1:46" ht="13.8" x14ac:dyDescent="0.3">
      <c r="A949" s="68" t="s">
        <v>2638</v>
      </c>
      <c r="B949" s="69">
        <v>34194</v>
      </c>
      <c r="C949" s="69">
        <v>419</v>
      </c>
      <c r="D949" s="69" t="s">
        <v>25</v>
      </c>
      <c r="E949" s="70" t="s">
        <v>6313</v>
      </c>
      <c r="F949" s="70"/>
      <c r="G949" s="71" t="s">
        <v>8239</v>
      </c>
      <c r="H949" s="69" t="s">
        <v>6315</v>
      </c>
      <c r="I949" s="68" t="s">
        <v>252</v>
      </c>
      <c r="J949" s="68" t="s">
        <v>252</v>
      </c>
      <c r="K949" s="68" t="s">
        <v>146</v>
      </c>
      <c r="L949" s="68" t="s">
        <v>6320</v>
      </c>
      <c r="M949" s="68" t="s">
        <v>252</v>
      </c>
      <c r="N949" s="68" t="s">
        <v>154</v>
      </c>
      <c r="O949" s="68" t="s">
        <v>8240</v>
      </c>
      <c r="P949" s="72" t="s">
        <v>252</v>
      </c>
      <c r="Q949" s="68" t="s">
        <v>397</v>
      </c>
      <c r="R949" s="68" t="s">
        <v>31</v>
      </c>
      <c r="S949" s="68">
        <v>6</v>
      </c>
      <c r="T949" s="68">
        <v>7.66</v>
      </c>
      <c r="U949" s="68">
        <v>-0.28000000000000003</v>
      </c>
      <c r="V949" s="68">
        <v>14.66</v>
      </c>
      <c r="W949" s="68">
        <v>16.989999999999998</v>
      </c>
      <c r="X949" s="68">
        <v>-0.16</v>
      </c>
      <c r="Y949" s="68">
        <v>64.95</v>
      </c>
      <c r="Z949" s="68">
        <v>82.29</v>
      </c>
      <c r="AA949" s="68">
        <v>-0.27</v>
      </c>
      <c r="AB949" s="73">
        <v>28080</v>
      </c>
      <c r="AC949" s="73">
        <v>35548.800000000003</v>
      </c>
      <c r="AD949" s="73">
        <v>28080</v>
      </c>
      <c r="AE949" s="73">
        <v>35548.800000000003</v>
      </c>
      <c r="AF949" s="73"/>
      <c r="AG949" s="73">
        <f>IFERROR(VLOOKUP(J949,'Roll ups'!D:E,2,FALSE),0)</f>
        <v>73393567.950000003</v>
      </c>
      <c r="AH949" s="74">
        <f>IF(Table2[[#This Row],[CATEGORY TTL LOOKUP]]=0,0,IF(Table2[[#This Row],[CATEGORY TTL LOOKUP]]&gt;0,SUM(AB949/AG949)))</f>
        <v>3.8259483472897435E-4</v>
      </c>
      <c r="AI949" s="74" t="str">
        <f>IFERROR(IF(AH949&lt;#REF!,"STRIKE",IF(AH949&gt;=#REF!,"GOOD")),"NO DATA")</f>
        <v>NO DATA</v>
      </c>
      <c r="AJ949" s="75">
        <f>IFERROR(VLOOKUP(K949,'Roll ups'!H:I,2,FALSE),0)</f>
        <v>69119979.479999974</v>
      </c>
      <c r="AK949" s="76">
        <f>IF(Table2[[#This Row],[PRICE TIER LOOKUP]]=0,0,IF(Table2[[#This Row],[PRICE TIER LOOKUP]]&gt;0,SUM(AB949/AJ949)))</f>
        <v>4.0625012060550473E-4</v>
      </c>
      <c r="AL949" s="74" t="e">
        <f>IF(AK949&lt;#REF!,"STRIKE",IF(AK949&gt;=#REF!,"GOOD"))</f>
        <v>#REF!</v>
      </c>
      <c r="AM949" s="75">
        <f>VLOOKUP(H949,'Roll ups'!A:B,2,FALSE)</f>
        <v>325145452.83999985</v>
      </c>
      <c r="AN949" s="77">
        <f t="shared" si="30"/>
        <v>8.6361349219968422E-5</v>
      </c>
      <c r="AO949" s="74" t="str">
        <f>IFERROR(VLOOKUP(Table2[[#This Row],[Product Name]],'Roll ups'!L:P,5,FALSE),"GOOD")</f>
        <v>GOOD</v>
      </c>
      <c r="AP949" s="74">
        <f>Table2[[#This Row],[Retail Dollar Vol Current 12 Mths]]/Table2[[#This Row],[SHELF SALES  LOOKUP]]</f>
        <v>8.6361349219968422E-5</v>
      </c>
      <c r="AQ949" s="69">
        <f t="shared" si="31"/>
        <v>0</v>
      </c>
      <c r="AR94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949" s="69" t="e">
        <f>IF(Table2[[#This Row],[Shelf Dollar Vol Current 12 Mths]]&gt;#REF!,"MEETS $ CRITERIA",IF(Table2[[#This Row],[Shelf Dollar Vol Current 12 Mths]]&lt;#REF!+1,"DOES NOT MEET $ CRITERIA"))</f>
        <v>#REF!</v>
      </c>
      <c r="AT949" s="78"/>
    </row>
    <row r="950" spans="1:46" ht="13.8" x14ac:dyDescent="0.3">
      <c r="A950" s="68" t="s">
        <v>4408</v>
      </c>
      <c r="B950" s="69">
        <v>34197</v>
      </c>
      <c r="C950" s="69">
        <v>812</v>
      </c>
      <c r="D950" s="69" t="s">
        <v>25</v>
      </c>
      <c r="E950" s="70" t="s">
        <v>6313</v>
      </c>
      <c r="F950" s="70"/>
      <c r="G950" s="71" t="s">
        <v>8241</v>
      </c>
      <c r="H950" s="69" t="s">
        <v>6315</v>
      </c>
      <c r="I950" s="68" t="s">
        <v>252</v>
      </c>
      <c r="J950" s="68" t="s">
        <v>252</v>
      </c>
      <c r="K950" s="68" t="s">
        <v>146</v>
      </c>
      <c r="L950" s="68" t="s">
        <v>6320</v>
      </c>
      <c r="M950" s="68" t="s">
        <v>252</v>
      </c>
      <c r="N950" s="68" t="s">
        <v>154</v>
      </c>
      <c r="O950" s="68" t="s">
        <v>8242</v>
      </c>
      <c r="P950" s="72" t="s">
        <v>252</v>
      </c>
      <c r="Q950" s="68" t="s">
        <v>397</v>
      </c>
      <c r="R950" s="68" t="s">
        <v>31</v>
      </c>
      <c r="S950" s="68">
        <v>77</v>
      </c>
      <c r="T950" s="68">
        <v>139.16999999999999</v>
      </c>
      <c r="U950" s="68">
        <v>-0.82</v>
      </c>
      <c r="V950" s="68">
        <v>159.58000000000001</v>
      </c>
      <c r="W950" s="68">
        <v>217.58</v>
      </c>
      <c r="X950" s="68">
        <v>-0.36</v>
      </c>
      <c r="Y950" s="68">
        <v>583.08000000000004</v>
      </c>
      <c r="Z950" s="68">
        <v>667.04</v>
      </c>
      <c r="AA950" s="68">
        <v>-0.14000000000000001</v>
      </c>
      <c r="AB950" s="73">
        <v>181670.12</v>
      </c>
      <c r="AC950" s="73">
        <v>209336.65</v>
      </c>
      <c r="AD950" s="73">
        <v>185420.5</v>
      </c>
      <c r="AE950" s="73">
        <v>211975.25</v>
      </c>
      <c r="AF950" s="73"/>
      <c r="AG950" s="73">
        <f>IFERROR(VLOOKUP(J950,'Roll ups'!D:E,2,FALSE),0)</f>
        <v>73393567.950000003</v>
      </c>
      <c r="AH950" s="74">
        <f>IF(Table2[[#This Row],[CATEGORY TTL LOOKUP]]=0,0,IF(Table2[[#This Row],[CATEGORY TTL LOOKUP]]&gt;0,SUM(AB950/AG950)))</f>
        <v>2.4752866644085804E-3</v>
      </c>
      <c r="AI950" s="74" t="str">
        <f>IFERROR(IF(AH950&lt;#REF!,"STRIKE",IF(AH950&gt;=#REF!,"GOOD")),"NO DATA")</f>
        <v>NO DATA</v>
      </c>
      <c r="AJ950" s="75">
        <f>IFERROR(VLOOKUP(K950,'Roll ups'!H:I,2,FALSE),0)</f>
        <v>69119979.479999974</v>
      </c>
      <c r="AK950" s="76">
        <f>IF(Table2[[#This Row],[PRICE TIER LOOKUP]]=0,0,IF(Table2[[#This Row],[PRICE TIER LOOKUP]]&gt;0,SUM(AB950/AJ950)))</f>
        <v>2.6283300626928955E-3</v>
      </c>
      <c r="AL950" s="74" t="e">
        <f>IF(AK950&lt;#REF!,"STRIKE",IF(AK950&gt;=#REF!,"GOOD"))</f>
        <v>#REF!</v>
      </c>
      <c r="AM950" s="75">
        <f>VLOOKUP(H950,'Roll ups'!A:B,2,FALSE)</f>
        <v>325145452.83999985</v>
      </c>
      <c r="AN950" s="77">
        <f t="shared" si="30"/>
        <v>5.5873492436444335E-4</v>
      </c>
      <c r="AO950" s="74" t="str">
        <f>IFERROR(VLOOKUP(Table2[[#This Row],[Product Name]],'Roll ups'!L:P,5,FALSE),"GOOD")</f>
        <v>GOOD</v>
      </c>
      <c r="AP950" s="74">
        <f>Table2[[#This Row],[Retail Dollar Vol Current 12 Mths]]/Table2[[#This Row],[SHELF SALES  LOOKUP]]</f>
        <v>5.7026939291457098E-4</v>
      </c>
      <c r="AQ950" s="69">
        <f t="shared" si="31"/>
        <v>0</v>
      </c>
      <c r="AR95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950" s="69" t="e">
        <f>IF(Table2[[#This Row],[Shelf Dollar Vol Current 12 Mths]]&gt;#REF!,"MEETS $ CRITERIA",IF(Table2[[#This Row],[Shelf Dollar Vol Current 12 Mths]]&lt;#REF!+1,"DOES NOT MEET $ CRITERIA"))</f>
        <v>#REF!</v>
      </c>
      <c r="AT950" s="78"/>
    </row>
    <row r="951" spans="1:46" ht="13.8" x14ac:dyDescent="0.3">
      <c r="A951" s="68" t="s">
        <v>4534</v>
      </c>
      <c r="B951" s="69">
        <v>34201</v>
      </c>
      <c r="C951" s="69">
        <v>357</v>
      </c>
      <c r="D951" s="69" t="s">
        <v>25</v>
      </c>
      <c r="E951" s="70" t="s">
        <v>6313</v>
      </c>
      <c r="F951" s="70"/>
      <c r="G951" s="71" t="s">
        <v>8243</v>
      </c>
      <c r="H951" s="69" t="s">
        <v>6315</v>
      </c>
      <c r="I951" s="68" t="s">
        <v>252</v>
      </c>
      <c r="J951" s="68" t="s">
        <v>252</v>
      </c>
      <c r="K951" s="68" t="s">
        <v>146</v>
      </c>
      <c r="L951" s="68" t="s">
        <v>6320</v>
      </c>
      <c r="M951" s="68" t="s">
        <v>252</v>
      </c>
      <c r="N951" s="68" t="s">
        <v>154</v>
      </c>
      <c r="O951" s="68" t="s">
        <v>8244</v>
      </c>
      <c r="P951" s="72" t="s">
        <v>252</v>
      </c>
      <c r="Q951" s="68" t="s">
        <v>397</v>
      </c>
      <c r="R951" s="68" t="s">
        <v>31</v>
      </c>
      <c r="S951" s="68">
        <v>14</v>
      </c>
      <c r="T951" s="68">
        <v>25.67</v>
      </c>
      <c r="U951" s="68">
        <v>-0.83</v>
      </c>
      <c r="V951" s="68">
        <v>66.510000000000005</v>
      </c>
      <c r="W951" s="68">
        <v>82.65</v>
      </c>
      <c r="X951" s="68">
        <v>-0.24</v>
      </c>
      <c r="Y951" s="68">
        <v>328.27</v>
      </c>
      <c r="Z951" s="68">
        <v>306.10000000000002</v>
      </c>
      <c r="AA951" s="68">
        <v>7.0000000000000007E-2</v>
      </c>
      <c r="AB951" s="73">
        <v>86165.74</v>
      </c>
      <c r="AC951" s="73">
        <v>81387.48</v>
      </c>
      <c r="AD951" s="73">
        <v>87303.360000000001</v>
      </c>
      <c r="AE951" s="73">
        <v>81387.48</v>
      </c>
      <c r="AF951" s="73"/>
      <c r="AG951" s="73">
        <f>IFERROR(VLOOKUP(J951,'Roll ups'!D:E,2,FALSE),0)</f>
        <v>73393567.950000003</v>
      </c>
      <c r="AH951" s="74">
        <f>IF(Table2[[#This Row],[CATEGORY TTL LOOKUP]]=0,0,IF(Table2[[#This Row],[CATEGORY TTL LOOKUP]]&gt;0,SUM(AB951/AG951)))</f>
        <v>1.1740230432549779E-3</v>
      </c>
      <c r="AI951" s="74" t="str">
        <f>IFERROR(IF(AH951&lt;#REF!,"STRIKE",IF(AH951&gt;=#REF!,"GOOD")),"NO DATA")</f>
        <v>NO DATA</v>
      </c>
      <c r="AJ951" s="75">
        <f>IFERROR(VLOOKUP(K951,'Roll ups'!H:I,2,FALSE),0)</f>
        <v>69119979.479999974</v>
      </c>
      <c r="AK951" s="76">
        <f>IF(Table2[[#This Row],[PRICE TIER LOOKUP]]=0,0,IF(Table2[[#This Row],[PRICE TIER LOOKUP]]&gt;0,SUM(AB951/AJ951)))</f>
        <v>1.2466111918469573E-3</v>
      </c>
      <c r="AL951" s="74" t="e">
        <f>IF(AK951&lt;#REF!,"STRIKE",IF(AK951&gt;=#REF!,"GOOD"))</f>
        <v>#REF!</v>
      </c>
      <c r="AM951" s="75">
        <f>VLOOKUP(H951,'Roll ups'!A:B,2,FALSE)</f>
        <v>325145452.83999985</v>
      </c>
      <c r="AN951" s="77">
        <f t="shared" si="30"/>
        <v>2.6500675081684482E-4</v>
      </c>
      <c r="AO951" s="74" t="str">
        <f>IFERROR(VLOOKUP(Table2[[#This Row],[Product Name]],'Roll ups'!L:P,5,FALSE),"GOOD")</f>
        <v>GOOD</v>
      </c>
      <c r="AP951" s="74">
        <f>Table2[[#This Row],[Retail Dollar Vol Current 12 Mths]]/Table2[[#This Row],[SHELF SALES  LOOKUP]]</f>
        <v>2.6850555416797089E-4</v>
      </c>
      <c r="AQ951" s="69">
        <f t="shared" si="31"/>
        <v>0</v>
      </c>
      <c r="AR95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951" s="69" t="e">
        <f>IF(Table2[[#This Row],[Shelf Dollar Vol Current 12 Mths]]&gt;#REF!,"MEETS $ CRITERIA",IF(Table2[[#This Row],[Shelf Dollar Vol Current 12 Mths]]&lt;#REF!+1,"DOES NOT MEET $ CRITERIA"))</f>
        <v>#REF!</v>
      </c>
      <c r="AT951" s="78"/>
    </row>
    <row r="952" spans="1:46" ht="13.8" x14ac:dyDescent="0.3">
      <c r="A952" s="68" t="s">
        <v>4840</v>
      </c>
      <c r="B952" s="69">
        <v>34267</v>
      </c>
      <c r="C952" s="69">
        <v>233</v>
      </c>
      <c r="D952" s="69" t="s">
        <v>25</v>
      </c>
      <c r="E952" s="70" t="s">
        <v>6313</v>
      </c>
      <c r="F952" s="70"/>
      <c r="G952" s="71" t="s">
        <v>8245</v>
      </c>
      <c r="H952" s="69" t="s">
        <v>6315</v>
      </c>
      <c r="I952" s="68" t="s">
        <v>252</v>
      </c>
      <c r="J952" s="68" t="s">
        <v>252</v>
      </c>
      <c r="K952" s="68" t="s">
        <v>146</v>
      </c>
      <c r="L952" s="68" t="s">
        <v>6320</v>
      </c>
      <c r="M952" s="68" t="s">
        <v>252</v>
      </c>
      <c r="N952" s="68" t="s">
        <v>184</v>
      </c>
      <c r="O952" s="68" t="s">
        <v>8246</v>
      </c>
      <c r="P952" s="72" t="s">
        <v>252</v>
      </c>
      <c r="Q952" s="68" t="s">
        <v>63</v>
      </c>
      <c r="R952" s="68" t="s">
        <v>31</v>
      </c>
      <c r="S952" s="68">
        <v>3</v>
      </c>
      <c r="T952" s="68">
        <v>6</v>
      </c>
      <c r="U952" s="68">
        <v>-1.18</v>
      </c>
      <c r="V952" s="68">
        <v>19.25</v>
      </c>
      <c r="W952" s="68">
        <v>21.5</v>
      </c>
      <c r="X952" s="68">
        <v>-0.12</v>
      </c>
      <c r="Y952" s="68">
        <v>62.42</v>
      </c>
      <c r="Z952" s="68">
        <v>90.58</v>
      </c>
      <c r="AA952" s="68">
        <v>-0.45</v>
      </c>
      <c r="AB952" s="73">
        <v>15900.5</v>
      </c>
      <c r="AC952" s="73">
        <v>22267.9</v>
      </c>
      <c r="AD952" s="73">
        <v>16626.259999999998</v>
      </c>
      <c r="AE952" s="73">
        <v>23202.68</v>
      </c>
      <c r="AF952" s="73"/>
      <c r="AG952" s="73">
        <f>IFERROR(VLOOKUP(J952,'Roll ups'!D:E,2,FALSE),0)</f>
        <v>73393567.950000003</v>
      </c>
      <c r="AH952" s="74">
        <f>IF(Table2[[#This Row],[CATEGORY TTL LOOKUP]]=0,0,IF(Table2[[#This Row],[CATEGORY TTL LOOKUP]]&gt;0,SUM(AB952/AG952)))</f>
        <v>2.1664705019971712E-4</v>
      </c>
      <c r="AI952" s="74" t="str">
        <f>IFERROR(IF(AH952&lt;#REF!,"STRIKE",IF(AH952&gt;=#REF!,"GOOD")),"NO DATA")</f>
        <v>NO DATA</v>
      </c>
      <c r="AJ952" s="75">
        <f>IFERROR(VLOOKUP(K952,'Roll ups'!H:I,2,FALSE),0)</f>
        <v>69119979.479999974</v>
      </c>
      <c r="AK952" s="76">
        <f>IF(Table2[[#This Row],[PRICE TIER LOOKUP]]=0,0,IF(Table2[[#This Row],[PRICE TIER LOOKUP]]&gt;0,SUM(AB952/AJ952)))</f>
        <v>2.3004202431224456E-4</v>
      </c>
      <c r="AL952" s="74" t="e">
        <f>IF(AK952&lt;#REF!,"STRIKE",IF(AK952&gt;=#REF!,"GOOD"))</f>
        <v>#REF!</v>
      </c>
      <c r="AM952" s="75">
        <f>VLOOKUP(H952,'Roll ups'!A:B,2,FALSE)</f>
        <v>325145452.83999985</v>
      </c>
      <c r="AN952" s="77">
        <f t="shared" si="30"/>
        <v>4.8902729105132043E-5</v>
      </c>
      <c r="AO952" s="74" t="str">
        <f>IFERROR(VLOOKUP(Table2[[#This Row],[Product Name]],'Roll ups'!L:P,5,FALSE),"GOOD")</f>
        <v>GOOD</v>
      </c>
      <c r="AP952" s="74">
        <f>Table2[[#This Row],[Retail Dollar Vol Current 12 Mths]]/Table2[[#This Row],[SHELF SALES  LOOKUP]]</f>
        <v>5.1134837823432764E-5</v>
      </c>
      <c r="AQ952" s="69">
        <f t="shared" si="31"/>
        <v>0</v>
      </c>
      <c r="AR95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952" s="69" t="e">
        <f>IF(Table2[[#This Row],[Shelf Dollar Vol Current 12 Mths]]&gt;#REF!,"MEETS $ CRITERIA",IF(Table2[[#This Row],[Shelf Dollar Vol Current 12 Mths]]&lt;#REF!+1,"DOES NOT MEET $ CRITERIA"))</f>
        <v>#REF!</v>
      </c>
      <c r="AT952" s="78"/>
    </row>
    <row r="953" spans="1:46" ht="13.8" x14ac:dyDescent="0.3">
      <c r="A953" s="68" t="s">
        <v>5779</v>
      </c>
      <c r="B953" s="69">
        <v>34297</v>
      </c>
      <c r="C953" s="69">
        <v>306</v>
      </c>
      <c r="D953" s="69" t="s">
        <v>25</v>
      </c>
      <c r="E953" s="70" t="s">
        <v>6313</v>
      </c>
      <c r="F953" s="70"/>
      <c r="G953" s="71" t="s">
        <v>8247</v>
      </c>
      <c r="H953" s="69" t="s">
        <v>6315</v>
      </c>
      <c r="I953" s="68" t="s">
        <v>252</v>
      </c>
      <c r="J953" s="68" t="s">
        <v>252</v>
      </c>
      <c r="K953" s="68" t="s">
        <v>104</v>
      </c>
      <c r="L953" s="68" t="s">
        <v>104</v>
      </c>
      <c r="M953" s="68" t="s">
        <v>252</v>
      </c>
      <c r="N953" s="68" t="s">
        <v>154</v>
      </c>
      <c r="O953" s="68" t="s">
        <v>8248</v>
      </c>
      <c r="P953" s="72" t="s">
        <v>252</v>
      </c>
      <c r="Q953" s="68" t="s">
        <v>55</v>
      </c>
      <c r="R953" s="68" t="s">
        <v>31</v>
      </c>
      <c r="S953" s="68">
        <v>18</v>
      </c>
      <c r="T953" s="68">
        <v>12.67</v>
      </c>
      <c r="U953" s="68">
        <v>0.3</v>
      </c>
      <c r="V953" s="68">
        <v>62.02</v>
      </c>
      <c r="W953" s="68">
        <v>37.340000000000003</v>
      </c>
      <c r="X953" s="68">
        <v>0.4</v>
      </c>
      <c r="Y953" s="68">
        <v>227.38</v>
      </c>
      <c r="Z953" s="68">
        <v>179.37</v>
      </c>
      <c r="AA953" s="68">
        <v>0.21</v>
      </c>
      <c r="AB953" s="73">
        <v>31508.400000000001</v>
      </c>
      <c r="AC953" s="73">
        <v>24788.400000000001</v>
      </c>
      <c r="AD953" s="73">
        <v>31508.400000000001</v>
      </c>
      <c r="AE953" s="73">
        <v>24788.400000000001</v>
      </c>
      <c r="AF953" s="73"/>
      <c r="AG953" s="73">
        <f>IFERROR(VLOOKUP(J953,'Roll ups'!D:E,2,FALSE),0)</f>
        <v>73393567.950000003</v>
      </c>
      <c r="AH953" s="74">
        <f>IF(Table2[[#This Row],[CATEGORY TTL LOOKUP]]=0,0,IF(Table2[[#This Row],[CATEGORY TTL LOOKUP]]&gt;0,SUM(AB953/AG953)))</f>
        <v>4.293073750204564E-4</v>
      </c>
      <c r="AI953" s="74" t="str">
        <f>IFERROR(IF(AH953&lt;#REF!,"STRIKE",IF(AH953&gt;=#REF!,"GOOD")),"NO DATA")</f>
        <v>NO DATA</v>
      </c>
      <c r="AJ953" s="75">
        <f>IFERROR(VLOOKUP(K953,'Roll ups'!H:I,2,FALSE),0)</f>
        <v>34230392.709999993</v>
      </c>
      <c r="AK953" s="76">
        <f>IF(Table2[[#This Row],[PRICE TIER LOOKUP]]=0,0,IF(Table2[[#This Row],[PRICE TIER LOOKUP]]&gt;0,SUM(AB953/AJ953)))</f>
        <v>9.2048023716640576E-4</v>
      </c>
      <c r="AL953" s="74" t="e">
        <f>IF(AK953&lt;#REF!,"STRIKE",IF(AK953&gt;=#REF!,"GOOD"))</f>
        <v>#REF!</v>
      </c>
      <c r="AM953" s="75">
        <f>VLOOKUP(H953,'Roll ups'!A:B,2,FALSE)</f>
        <v>325145452.83999985</v>
      </c>
      <c r="AN953" s="77">
        <f t="shared" si="30"/>
        <v>9.6905553267893625E-5</v>
      </c>
      <c r="AO953" s="74" t="str">
        <f>IFERROR(VLOOKUP(Table2[[#This Row],[Product Name]],'Roll ups'!L:P,5,FALSE),"GOOD")</f>
        <v>GOOD</v>
      </c>
      <c r="AP953" s="74">
        <f>Table2[[#This Row],[Retail Dollar Vol Current 12 Mths]]/Table2[[#This Row],[SHELF SALES  LOOKUP]]</f>
        <v>9.6905553267893625E-5</v>
      </c>
      <c r="AQ953" s="69">
        <f t="shared" si="31"/>
        <v>0</v>
      </c>
      <c r="AR95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953" s="69" t="e">
        <f>IF(Table2[[#This Row],[Shelf Dollar Vol Current 12 Mths]]&gt;#REF!,"MEETS $ CRITERIA",IF(Table2[[#This Row],[Shelf Dollar Vol Current 12 Mths]]&lt;#REF!+1,"DOES NOT MEET $ CRITERIA"))</f>
        <v>#REF!</v>
      </c>
      <c r="AT953" s="78"/>
    </row>
    <row r="954" spans="1:46" ht="13.8" x14ac:dyDescent="0.3">
      <c r="A954" s="68" t="s">
        <v>4441</v>
      </c>
      <c r="B954" s="69">
        <v>34359</v>
      </c>
      <c r="C954" s="69">
        <v>793</v>
      </c>
      <c r="D954" s="69" t="s">
        <v>25</v>
      </c>
      <c r="E954" s="70" t="s">
        <v>6313</v>
      </c>
      <c r="F954" s="70"/>
      <c r="G954" s="71" t="s">
        <v>8249</v>
      </c>
      <c r="H954" s="69" t="s">
        <v>6315</v>
      </c>
      <c r="I954" s="68" t="s">
        <v>252</v>
      </c>
      <c r="J954" s="68" t="s">
        <v>252</v>
      </c>
      <c r="K954" s="68" t="s">
        <v>146</v>
      </c>
      <c r="L954" s="68" t="s">
        <v>6320</v>
      </c>
      <c r="M954" s="68" t="s">
        <v>252</v>
      </c>
      <c r="N954" s="68" t="s">
        <v>154</v>
      </c>
      <c r="O954" s="68" t="s">
        <v>8250</v>
      </c>
      <c r="P954" s="72" t="s">
        <v>252</v>
      </c>
      <c r="Q954" s="68" t="s">
        <v>63</v>
      </c>
      <c r="R954" s="68" t="s">
        <v>31</v>
      </c>
      <c r="S954" s="68">
        <v>61</v>
      </c>
      <c r="T954" s="68">
        <v>74.150000000000006</v>
      </c>
      <c r="U954" s="68">
        <v>-0.21</v>
      </c>
      <c r="V954" s="68">
        <v>188.92</v>
      </c>
      <c r="W954" s="68">
        <v>204.58</v>
      </c>
      <c r="X954" s="68">
        <v>-0.08</v>
      </c>
      <c r="Y954" s="68">
        <v>797.21</v>
      </c>
      <c r="Z954" s="68">
        <v>767.65</v>
      </c>
      <c r="AA954" s="68">
        <v>0.04</v>
      </c>
      <c r="AB954" s="73">
        <v>244227.03</v>
      </c>
      <c r="AC954" s="73">
        <v>234969.36</v>
      </c>
      <c r="AD954" s="73">
        <v>244227.03</v>
      </c>
      <c r="AE954" s="73">
        <v>234969.36</v>
      </c>
      <c r="AF954" s="73"/>
      <c r="AG954" s="73">
        <f>IFERROR(VLOOKUP(J954,'Roll ups'!D:E,2,FALSE),0)</f>
        <v>73393567.950000003</v>
      </c>
      <c r="AH954" s="74">
        <f>IF(Table2[[#This Row],[CATEGORY TTL LOOKUP]]=0,0,IF(Table2[[#This Row],[CATEGORY TTL LOOKUP]]&gt;0,SUM(AB954/AG954)))</f>
        <v>3.3276353340170321E-3</v>
      </c>
      <c r="AI954" s="74" t="str">
        <f>IFERROR(IF(AH954&lt;#REF!,"STRIKE",IF(AH954&gt;=#REF!,"GOOD")),"NO DATA")</f>
        <v>NO DATA</v>
      </c>
      <c r="AJ954" s="75">
        <f>IFERROR(VLOOKUP(K954,'Roll ups'!H:I,2,FALSE),0)</f>
        <v>69119979.479999974</v>
      </c>
      <c r="AK954" s="76">
        <f>IF(Table2[[#This Row],[PRICE TIER LOOKUP]]=0,0,IF(Table2[[#This Row],[PRICE TIER LOOKUP]]&gt;0,SUM(AB954/AJ954)))</f>
        <v>3.5333782191105489E-3</v>
      </c>
      <c r="AL954" s="74" t="e">
        <f>IF(AK954&lt;#REF!,"STRIKE",IF(AK954&gt;=#REF!,"GOOD"))</f>
        <v>#REF!</v>
      </c>
      <c r="AM954" s="75">
        <f>VLOOKUP(H954,'Roll ups'!A:B,2,FALSE)</f>
        <v>325145452.83999985</v>
      </c>
      <c r="AN954" s="77">
        <f t="shared" si="30"/>
        <v>7.5113161776302361E-4</v>
      </c>
      <c r="AO954" s="74" t="str">
        <f>IFERROR(VLOOKUP(Table2[[#This Row],[Product Name]],'Roll ups'!L:P,5,FALSE),"GOOD")</f>
        <v>GOOD</v>
      </c>
      <c r="AP954" s="74">
        <f>Table2[[#This Row],[Retail Dollar Vol Current 12 Mths]]/Table2[[#This Row],[SHELF SALES  LOOKUP]]</f>
        <v>7.5113161776302361E-4</v>
      </c>
      <c r="AQ954" s="69">
        <f t="shared" si="31"/>
        <v>0</v>
      </c>
      <c r="AR95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954" s="69" t="e">
        <f>IF(Table2[[#This Row],[Shelf Dollar Vol Current 12 Mths]]&gt;#REF!,"MEETS $ CRITERIA",IF(Table2[[#This Row],[Shelf Dollar Vol Current 12 Mths]]&lt;#REF!+1,"DOES NOT MEET $ CRITERIA"))</f>
        <v>#REF!</v>
      </c>
      <c r="AT954" s="78"/>
    </row>
    <row r="955" spans="1:46" ht="13.8" x14ac:dyDescent="0.3">
      <c r="A955" s="68" t="s">
        <v>2305</v>
      </c>
      <c r="B955" s="69">
        <v>34366</v>
      </c>
      <c r="C955" s="69">
        <v>339</v>
      </c>
      <c r="D955" s="69" t="s">
        <v>25</v>
      </c>
      <c r="E955" s="70" t="s">
        <v>6313</v>
      </c>
      <c r="F955" s="70"/>
      <c r="G955" s="71" t="s">
        <v>8251</v>
      </c>
      <c r="H955" s="69" t="s">
        <v>6315</v>
      </c>
      <c r="I955" s="68" t="s">
        <v>252</v>
      </c>
      <c r="J955" s="68" t="s">
        <v>252</v>
      </c>
      <c r="K955" s="68" t="s">
        <v>89</v>
      </c>
      <c r="L955" s="68" t="s">
        <v>104</v>
      </c>
      <c r="M955" s="68" t="s">
        <v>252</v>
      </c>
      <c r="N955" s="68" t="s">
        <v>154</v>
      </c>
      <c r="O955" s="68" t="s">
        <v>8252</v>
      </c>
      <c r="P955" s="72" t="s">
        <v>252</v>
      </c>
      <c r="Q955" s="68" t="s">
        <v>194</v>
      </c>
      <c r="R955" s="68" t="s">
        <v>31</v>
      </c>
      <c r="S955" s="68">
        <v>46</v>
      </c>
      <c r="T955" s="68">
        <v>37</v>
      </c>
      <c r="U955" s="68">
        <v>0.19</v>
      </c>
      <c r="V955" s="68">
        <v>134.58000000000001</v>
      </c>
      <c r="W955" s="68">
        <v>112</v>
      </c>
      <c r="X955" s="68">
        <v>0.17</v>
      </c>
      <c r="Y955" s="68">
        <v>559.58000000000004</v>
      </c>
      <c r="Z955" s="68">
        <v>456.5</v>
      </c>
      <c r="AA955" s="68">
        <v>0.18</v>
      </c>
      <c r="AB955" s="73">
        <v>52027.89</v>
      </c>
      <c r="AC955" s="73">
        <v>43173.42</v>
      </c>
      <c r="AD955" s="73">
        <v>54190.05</v>
      </c>
      <c r="AE955" s="73">
        <v>44096.58</v>
      </c>
      <c r="AF955" s="73"/>
      <c r="AG955" s="73">
        <f>IFERROR(VLOOKUP(J955,'Roll ups'!D:E,2,FALSE),0)</f>
        <v>73393567.950000003</v>
      </c>
      <c r="AH955" s="74">
        <f>IF(Table2[[#This Row],[CATEGORY TTL LOOKUP]]=0,0,IF(Table2[[#This Row],[CATEGORY TTL LOOKUP]]&gt;0,SUM(AB955/AG955)))</f>
        <v>7.0888895925381968E-4</v>
      </c>
      <c r="AI955" s="74" t="str">
        <f>IFERROR(IF(AH955&lt;#REF!,"STRIKE",IF(AH955&gt;=#REF!,"GOOD")),"NO DATA")</f>
        <v>NO DATA</v>
      </c>
      <c r="AJ955" s="75">
        <f>IFERROR(VLOOKUP(K955,'Roll ups'!H:I,2,FALSE),0)</f>
        <v>75793138.070000067</v>
      </c>
      <c r="AK955" s="76">
        <f>IF(Table2[[#This Row],[PRICE TIER LOOKUP]]=0,0,IF(Table2[[#This Row],[PRICE TIER LOOKUP]]&gt;0,SUM(AB955/AJ955)))</f>
        <v>6.8644591482607225E-4</v>
      </c>
      <c r="AL955" s="74" t="e">
        <f>IF(AK955&lt;#REF!,"STRIKE",IF(AK955&gt;=#REF!,"GOOD"))</f>
        <v>#REF!</v>
      </c>
      <c r="AM955" s="75">
        <f>VLOOKUP(H955,'Roll ups'!A:B,2,FALSE)</f>
        <v>325145452.83999985</v>
      </c>
      <c r="AN955" s="77">
        <f t="shared" si="30"/>
        <v>1.6001420147678427E-4</v>
      </c>
      <c r="AO955" s="74" t="str">
        <f>IFERROR(VLOOKUP(Table2[[#This Row],[Product Name]],'Roll ups'!L:P,5,FALSE),"GOOD")</f>
        <v>GOOD</v>
      </c>
      <c r="AP955" s="74">
        <f>Table2[[#This Row],[Retail Dollar Vol Current 12 Mths]]/Table2[[#This Row],[SHELF SALES  LOOKUP]]</f>
        <v>1.6666402536672187E-4</v>
      </c>
      <c r="AQ955" s="69">
        <f t="shared" si="31"/>
        <v>0</v>
      </c>
      <c r="AR95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955" s="69" t="e">
        <f>IF(Table2[[#This Row],[Shelf Dollar Vol Current 12 Mths]]&gt;#REF!,"MEETS $ CRITERIA",IF(Table2[[#This Row],[Shelf Dollar Vol Current 12 Mths]]&lt;#REF!+1,"DOES NOT MEET $ CRITERIA"))</f>
        <v>#REF!</v>
      </c>
      <c r="AT955" s="78"/>
    </row>
    <row r="956" spans="1:46" ht="13.8" x14ac:dyDescent="0.3">
      <c r="A956" s="68" t="s">
        <v>4309</v>
      </c>
      <c r="B956" s="69">
        <v>34422</v>
      </c>
      <c r="C956" s="69">
        <v>1192</v>
      </c>
      <c r="D956" s="69" t="s">
        <v>25</v>
      </c>
      <c r="E956" s="70" t="s">
        <v>6313</v>
      </c>
      <c r="F956" s="70"/>
      <c r="G956" s="71" t="s">
        <v>8253</v>
      </c>
      <c r="H956" s="69" t="s">
        <v>6315</v>
      </c>
      <c r="I956" s="68" t="s">
        <v>252</v>
      </c>
      <c r="J956" s="68" t="s">
        <v>252</v>
      </c>
      <c r="K956" s="68" t="s">
        <v>146</v>
      </c>
      <c r="L956" s="68" t="s">
        <v>6320</v>
      </c>
      <c r="M956" s="68" t="s">
        <v>252</v>
      </c>
      <c r="N956" s="68" t="s">
        <v>154</v>
      </c>
      <c r="O956" s="68" t="s">
        <v>8254</v>
      </c>
      <c r="P956" s="72" t="s">
        <v>252</v>
      </c>
      <c r="Q956" s="68" t="s">
        <v>63</v>
      </c>
      <c r="R956" s="68" t="s">
        <v>31</v>
      </c>
      <c r="S956" s="68">
        <v>379</v>
      </c>
      <c r="T956" s="68">
        <v>409.9</v>
      </c>
      <c r="U956" s="68">
        <v>-0.08</v>
      </c>
      <c r="V956" s="68">
        <v>1241.21</v>
      </c>
      <c r="W956" s="68">
        <v>1197.27</v>
      </c>
      <c r="X956" s="68">
        <v>0.04</v>
      </c>
      <c r="Y956" s="68">
        <v>4703.0200000000004</v>
      </c>
      <c r="Z956" s="68">
        <v>4615.1400000000003</v>
      </c>
      <c r="AA956" s="68">
        <v>0.02</v>
      </c>
      <c r="AB956" s="73">
        <v>1097487.25</v>
      </c>
      <c r="AC956" s="73">
        <v>1076784.92</v>
      </c>
      <c r="AD956" s="73">
        <v>1097487.25</v>
      </c>
      <c r="AE956" s="73">
        <v>1076784.92</v>
      </c>
      <c r="AF956" s="73"/>
      <c r="AG956" s="73">
        <f>IFERROR(VLOOKUP(J956,'Roll ups'!D:E,2,FALSE),0)</f>
        <v>73393567.950000003</v>
      </c>
      <c r="AH956" s="74">
        <f>IF(Table2[[#This Row],[CATEGORY TTL LOOKUP]]=0,0,IF(Table2[[#This Row],[CATEGORY TTL LOOKUP]]&gt;0,SUM(AB956/AG956)))</f>
        <v>1.4953452743265903E-2</v>
      </c>
      <c r="AI956" s="74" t="str">
        <f>IFERROR(IF(AH956&lt;#REF!,"STRIKE",IF(AH956&gt;=#REF!,"GOOD")),"NO DATA")</f>
        <v>NO DATA</v>
      </c>
      <c r="AJ956" s="75">
        <f>IFERROR(VLOOKUP(K956,'Roll ups'!H:I,2,FALSE),0)</f>
        <v>69119979.479999974</v>
      </c>
      <c r="AK956" s="76">
        <f>IF(Table2[[#This Row],[PRICE TIER LOOKUP]]=0,0,IF(Table2[[#This Row],[PRICE TIER LOOKUP]]&gt;0,SUM(AB956/AJ956)))</f>
        <v>1.5878003122346999E-2</v>
      </c>
      <c r="AL956" s="74" t="e">
        <f>IF(AK956&lt;#REF!,"STRIKE",IF(AK956&gt;=#REF!,"GOOD"))</f>
        <v>#REF!</v>
      </c>
      <c r="AM956" s="75">
        <f>VLOOKUP(H956,'Roll ups'!A:B,2,FALSE)</f>
        <v>325145452.83999985</v>
      </c>
      <c r="AN956" s="77">
        <f t="shared" si="30"/>
        <v>3.3753732073259538E-3</v>
      </c>
      <c r="AO956" s="74" t="str">
        <f>IFERROR(VLOOKUP(Table2[[#This Row],[Product Name]],'Roll ups'!L:P,5,FALSE),"GOOD")</f>
        <v>GOOD</v>
      </c>
      <c r="AP956" s="74">
        <f>Table2[[#This Row],[Retail Dollar Vol Current 12 Mths]]/Table2[[#This Row],[SHELF SALES  LOOKUP]]</f>
        <v>3.3753732073259538E-3</v>
      </c>
      <c r="AQ956" s="69">
        <f t="shared" si="31"/>
        <v>0</v>
      </c>
      <c r="AR95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956" s="69" t="e">
        <f>IF(Table2[[#This Row],[Shelf Dollar Vol Current 12 Mths]]&gt;#REF!,"MEETS $ CRITERIA",IF(Table2[[#This Row],[Shelf Dollar Vol Current 12 Mths]]&lt;#REF!+1,"DOES NOT MEET $ CRITERIA"))</f>
        <v>#REF!</v>
      </c>
      <c r="AT956" s="78"/>
    </row>
    <row r="957" spans="1:46" ht="13.8" x14ac:dyDescent="0.3">
      <c r="A957" s="68" t="s">
        <v>4336</v>
      </c>
      <c r="B957" s="69">
        <v>34423</v>
      </c>
      <c r="C957" s="69">
        <v>999</v>
      </c>
      <c r="D957" s="69" t="s">
        <v>25</v>
      </c>
      <c r="E957" s="70" t="s">
        <v>6313</v>
      </c>
      <c r="F957" s="70"/>
      <c r="G957" s="71" t="s">
        <v>8255</v>
      </c>
      <c r="H957" s="69" t="s">
        <v>6315</v>
      </c>
      <c r="I957" s="68" t="s">
        <v>252</v>
      </c>
      <c r="J957" s="68" t="s">
        <v>252</v>
      </c>
      <c r="K957" s="68" t="s">
        <v>146</v>
      </c>
      <c r="L957" s="68" t="s">
        <v>6320</v>
      </c>
      <c r="M957" s="68" t="s">
        <v>252</v>
      </c>
      <c r="N957" s="68" t="s">
        <v>154</v>
      </c>
      <c r="O957" s="68" t="s">
        <v>8256</v>
      </c>
      <c r="P957" s="72" t="s">
        <v>252</v>
      </c>
      <c r="Q957" s="68" t="s">
        <v>63</v>
      </c>
      <c r="R957" s="68" t="s">
        <v>31</v>
      </c>
      <c r="S957" s="68">
        <v>192</v>
      </c>
      <c r="T957" s="68">
        <v>216</v>
      </c>
      <c r="U957" s="68">
        <v>-0.12</v>
      </c>
      <c r="V957" s="68">
        <v>556.08000000000004</v>
      </c>
      <c r="W957" s="68">
        <v>586.88</v>
      </c>
      <c r="X957" s="68">
        <v>-0.06</v>
      </c>
      <c r="Y957" s="68">
        <v>2138.58</v>
      </c>
      <c r="Z957" s="68">
        <v>2113.88</v>
      </c>
      <c r="AA957" s="68">
        <v>0.01</v>
      </c>
      <c r="AB957" s="73">
        <v>586656.18000000005</v>
      </c>
      <c r="AC957" s="73">
        <v>579988.59</v>
      </c>
      <c r="AD957" s="73">
        <v>586656.18000000005</v>
      </c>
      <c r="AE957" s="73">
        <v>579988.59</v>
      </c>
      <c r="AF957" s="73"/>
      <c r="AG957" s="73">
        <f>IFERROR(VLOOKUP(J957,'Roll ups'!D:E,2,FALSE),0)</f>
        <v>73393567.950000003</v>
      </c>
      <c r="AH957" s="74">
        <f>IF(Table2[[#This Row],[CATEGORY TTL LOOKUP]]=0,0,IF(Table2[[#This Row],[CATEGORY TTL LOOKUP]]&gt;0,SUM(AB957/AG957)))</f>
        <v>7.9932914611763328E-3</v>
      </c>
      <c r="AI957" s="74" t="str">
        <f>IFERROR(IF(AH957&lt;#REF!,"STRIKE",IF(AH957&gt;=#REF!,"GOOD")),"NO DATA")</f>
        <v>NO DATA</v>
      </c>
      <c r="AJ957" s="75">
        <f>IFERROR(VLOOKUP(K957,'Roll ups'!H:I,2,FALSE),0)</f>
        <v>69119979.479999974</v>
      </c>
      <c r="AK957" s="76">
        <f>IF(Table2[[#This Row],[PRICE TIER LOOKUP]]=0,0,IF(Table2[[#This Row],[PRICE TIER LOOKUP]]&gt;0,SUM(AB957/AJ957)))</f>
        <v>8.4875051238947549E-3</v>
      </c>
      <c r="AL957" s="74" t="e">
        <f>IF(AK957&lt;#REF!,"STRIKE",IF(AK957&gt;=#REF!,"GOOD"))</f>
        <v>#REF!</v>
      </c>
      <c r="AM957" s="75">
        <f>VLOOKUP(H957,'Roll ups'!A:B,2,FALSE)</f>
        <v>325145452.83999985</v>
      </c>
      <c r="AN957" s="77">
        <f t="shared" si="30"/>
        <v>1.8042884342248098E-3</v>
      </c>
      <c r="AO957" s="74" t="str">
        <f>IFERROR(VLOOKUP(Table2[[#This Row],[Product Name]],'Roll ups'!L:P,5,FALSE),"GOOD")</f>
        <v>GOOD</v>
      </c>
      <c r="AP957" s="74">
        <f>Table2[[#This Row],[Retail Dollar Vol Current 12 Mths]]/Table2[[#This Row],[SHELF SALES  LOOKUP]]</f>
        <v>1.8042884342248098E-3</v>
      </c>
      <c r="AQ957" s="69">
        <f t="shared" si="31"/>
        <v>0</v>
      </c>
      <c r="AR95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957" s="69" t="e">
        <f>IF(Table2[[#This Row],[Shelf Dollar Vol Current 12 Mths]]&gt;#REF!,"MEETS $ CRITERIA",IF(Table2[[#This Row],[Shelf Dollar Vol Current 12 Mths]]&lt;#REF!+1,"DOES NOT MEET $ CRITERIA"))</f>
        <v>#REF!</v>
      </c>
      <c r="AT957" s="78"/>
    </row>
    <row r="958" spans="1:46" ht="13.8" x14ac:dyDescent="0.3">
      <c r="A958" s="68" t="s">
        <v>4345</v>
      </c>
      <c r="B958" s="69">
        <v>34425</v>
      </c>
      <c r="C958" s="69">
        <v>836</v>
      </c>
      <c r="D958" s="69" t="s">
        <v>25</v>
      </c>
      <c r="E958" s="70" t="s">
        <v>6313</v>
      </c>
      <c r="F958" s="70"/>
      <c r="G958" s="71" t="s">
        <v>8257</v>
      </c>
      <c r="H958" s="69" t="s">
        <v>6315</v>
      </c>
      <c r="I958" s="68" t="s">
        <v>252</v>
      </c>
      <c r="J958" s="68" t="s">
        <v>252</v>
      </c>
      <c r="K958" s="68" t="s">
        <v>146</v>
      </c>
      <c r="L958" s="68" t="s">
        <v>6320</v>
      </c>
      <c r="M958" s="68" t="s">
        <v>252</v>
      </c>
      <c r="N958" s="68" t="s">
        <v>154</v>
      </c>
      <c r="O958" s="68" t="s">
        <v>8258</v>
      </c>
      <c r="P958" s="72" t="s">
        <v>252</v>
      </c>
      <c r="Q958" s="68" t="s">
        <v>63</v>
      </c>
      <c r="R958" s="68" t="s">
        <v>31</v>
      </c>
      <c r="S958" s="68">
        <v>592</v>
      </c>
      <c r="T958" s="68">
        <v>714.23</v>
      </c>
      <c r="U958" s="68">
        <v>-0.21</v>
      </c>
      <c r="V958" s="68">
        <v>1639.27</v>
      </c>
      <c r="W958" s="68">
        <v>1724.42</v>
      </c>
      <c r="X958" s="68">
        <v>-0.05</v>
      </c>
      <c r="Y958" s="68">
        <v>4365.59</v>
      </c>
      <c r="Z958" s="68">
        <v>4447.8100000000004</v>
      </c>
      <c r="AA958" s="68">
        <v>-0.02</v>
      </c>
      <c r="AB958" s="73">
        <v>876531.19</v>
      </c>
      <c r="AC958" s="73">
        <v>845738.19</v>
      </c>
      <c r="AD958" s="73">
        <v>910365.66</v>
      </c>
      <c r="AE958" s="73">
        <v>875343.79</v>
      </c>
      <c r="AF958" s="73"/>
      <c r="AG958" s="73">
        <f>IFERROR(VLOOKUP(J958,'Roll ups'!D:E,2,FALSE),0)</f>
        <v>73393567.950000003</v>
      </c>
      <c r="AH958" s="74">
        <f>IF(Table2[[#This Row],[CATEGORY TTL LOOKUP]]=0,0,IF(Table2[[#This Row],[CATEGORY TTL LOOKUP]]&gt;0,SUM(AB958/AG958)))</f>
        <v>1.1942888382223689E-2</v>
      </c>
      <c r="AI958" s="74" t="str">
        <f>IFERROR(IF(AH958&lt;#REF!,"STRIKE",IF(AH958&gt;=#REF!,"GOOD")),"NO DATA")</f>
        <v>NO DATA</v>
      </c>
      <c r="AJ958" s="75">
        <f>IFERROR(VLOOKUP(K958,'Roll ups'!H:I,2,FALSE),0)</f>
        <v>69119979.479999974</v>
      </c>
      <c r="AK958" s="76">
        <f>IF(Table2[[#This Row],[PRICE TIER LOOKUP]]=0,0,IF(Table2[[#This Row],[PRICE TIER LOOKUP]]&gt;0,SUM(AB958/AJ958)))</f>
        <v>1.2681299916381287E-2</v>
      </c>
      <c r="AL958" s="74" t="e">
        <f>IF(AK958&lt;#REF!,"STRIKE",IF(AK958&gt;=#REF!,"GOOD"))</f>
        <v>#REF!</v>
      </c>
      <c r="AM958" s="75">
        <f>VLOOKUP(H958,'Roll ups'!A:B,2,FALSE)</f>
        <v>325145452.83999985</v>
      </c>
      <c r="AN958" s="77">
        <f t="shared" si="30"/>
        <v>2.6958125427985927E-3</v>
      </c>
      <c r="AO958" s="74" t="str">
        <f>IFERROR(VLOOKUP(Table2[[#This Row],[Product Name]],'Roll ups'!L:P,5,FALSE),"GOOD")</f>
        <v>GOOD</v>
      </c>
      <c r="AP958" s="74">
        <f>Table2[[#This Row],[Retail Dollar Vol Current 12 Mths]]/Table2[[#This Row],[SHELF SALES  LOOKUP]]</f>
        <v>2.7998720328036696E-3</v>
      </c>
      <c r="AQ958" s="69">
        <f t="shared" si="31"/>
        <v>0</v>
      </c>
      <c r="AR95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958" s="69" t="e">
        <f>IF(Table2[[#This Row],[Shelf Dollar Vol Current 12 Mths]]&gt;#REF!,"MEETS $ CRITERIA",IF(Table2[[#This Row],[Shelf Dollar Vol Current 12 Mths]]&lt;#REF!+1,"DOES NOT MEET $ CRITERIA"))</f>
        <v>#REF!</v>
      </c>
      <c r="AT958" s="78"/>
    </row>
    <row r="959" spans="1:46" ht="13.8" x14ac:dyDescent="0.3">
      <c r="A959" s="68" t="s">
        <v>4312</v>
      </c>
      <c r="B959" s="69">
        <v>34433</v>
      </c>
      <c r="C959" s="69">
        <v>1483</v>
      </c>
      <c r="D959" s="69" t="s">
        <v>25</v>
      </c>
      <c r="E959" s="70" t="s">
        <v>6313</v>
      </c>
      <c r="F959" s="70"/>
      <c r="G959" s="71" t="s">
        <v>8259</v>
      </c>
      <c r="H959" s="69" t="s">
        <v>6315</v>
      </c>
      <c r="I959" s="68" t="s">
        <v>252</v>
      </c>
      <c r="J959" s="68" t="s">
        <v>252</v>
      </c>
      <c r="K959" s="68" t="s">
        <v>146</v>
      </c>
      <c r="L959" s="68" t="s">
        <v>6320</v>
      </c>
      <c r="M959" s="68" t="s">
        <v>252</v>
      </c>
      <c r="N959" s="68" t="s">
        <v>154</v>
      </c>
      <c r="O959" s="68" t="s">
        <v>8260</v>
      </c>
      <c r="P959" s="72" t="s">
        <v>252</v>
      </c>
      <c r="Q959" s="68" t="s">
        <v>63</v>
      </c>
      <c r="R959" s="68" t="s">
        <v>31</v>
      </c>
      <c r="S959" s="68">
        <v>218</v>
      </c>
      <c r="T959" s="68">
        <v>257</v>
      </c>
      <c r="U959" s="68">
        <v>-0.18</v>
      </c>
      <c r="V959" s="68">
        <v>1032</v>
      </c>
      <c r="W959" s="68">
        <v>1084.08</v>
      </c>
      <c r="X959" s="68">
        <v>-0.05</v>
      </c>
      <c r="Y959" s="68">
        <v>4557.92</v>
      </c>
      <c r="Z959" s="68">
        <v>4870.17</v>
      </c>
      <c r="AA959" s="68">
        <v>-7.0000000000000007E-2</v>
      </c>
      <c r="AB959" s="73">
        <v>1175204.17</v>
      </c>
      <c r="AC959" s="73">
        <v>1202085.96</v>
      </c>
      <c r="AD959" s="73">
        <v>1229155.0900000001</v>
      </c>
      <c r="AE959" s="73">
        <v>1252554.8400000001</v>
      </c>
      <c r="AF959" s="73"/>
      <c r="AG959" s="73">
        <f>IFERROR(VLOOKUP(J959,'Roll ups'!D:E,2,FALSE),0)</f>
        <v>73393567.950000003</v>
      </c>
      <c r="AH959" s="74">
        <f>IF(Table2[[#This Row],[CATEGORY TTL LOOKUP]]=0,0,IF(Table2[[#This Row],[CATEGORY TTL LOOKUP]]&gt;0,SUM(AB959/AG959)))</f>
        <v>1.6012359159328755E-2</v>
      </c>
      <c r="AI959" s="74" t="str">
        <f>IFERROR(IF(AH959&lt;#REF!,"STRIKE",IF(AH959&gt;=#REF!,"GOOD")),"NO DATA")</f>
        <v>NO DATA</v>
      </c>
      <c r="AJ959" s="75">
        <f>IFERROR(VLOOKUP(K959,'Roll ups'!H:I,2,FALSE),0)</f>
        <v>69119979.479999974</v>
      </c>
      <c r="AK959" s="76">
        <f>IF(Table2[[#This Row],[PRICE TIER LOOKUP]]=0,0,IF(Table2[[#This Row],[PRICE TIER LOOKUP]]&gt;0,SUM(AB959/AJ959)))</f>
        <v>1.7002380192257551E-2</v>
      </c>
      <c r="AL959" s="74" t="e">
        <f>IF(AK959&lt;#REF!,"STRIKE",IF(AK959&gt;=#REF!,"GOOD"))</f>
        <v>#REF!</v>
      </c>
      <c r="AM959" s="75">
        <f>VLOOKUP(H959,'Roll ups'!A:B,2,FALSE)</f>
        <v>325145452.83999985</v>
      </c>
      <c r="AN959" s="77">
        <f t="shared" si="30"/>
        <v>3.6143952183095842E-3</v>
      </c>
      <c r="AO959" s="74" t="str">
        <f>IFERROR(VLOOKUP(Table2[[#This Row],[Product Name]],'Roll ups'!L:P,5,FALSE),"GOOD")</f>
        <v>GOOD</v>
      </c>
      <c r="AP959" s="74">
        <f>Table2[[#This Row],[Retail Dollar Vol Current 12 Mths]]/Table2[[#This Row],[SHELF SALES  LOOKUP]]</f>
        <v>3.7803237882119557E-3</v>
      </c>
      <c r="AQ959" s="69">
        <f t="shared" si="31"/>
        <v>0</v>
      </c>
      <c r="AR95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959" s="69" t="e">
        <f>IF(Table2[[#This Row],[Shelf Dollar Vol Current 12 Mths]]&gt;#REF!,"MEETS $ CRITERIA",IF(Table2[[#This Row],[Shelf Dollar Vol Current 12 Mths]]&lt;#REF!+1,"DOES NOT MEET $ CRITERIA"))</f>
        <v>#REF!</v>
      </c>
      <c r="AT959" s="78"/>
    </row>
    <row r="960" spans="1:46" ht="13.8" x14ac:dyDescent="0.3">
      <c r="A960" s="68" t="s">
        <v>4819</v>
      </c>
      <c r="B960" s="69">
        <v>34436</v>
      </c>
      <c r="C960" s="69">
        <v>266</v>
      </c>
      <c r="D960" s="69" t="s">
        <v>25</v>
      </c>
      <c r="E960" s="70" t="s">
        <v>6313</v>
      </c>
      <c r="F960" s="70"/>
      <c r="G960" s="71" t="s">
        <v>8261</v>
      </c>
      <c r="H960" s="69" t="s">
        <v>6315</v>
      </c>
      <c r="I960" s="68" t="s">
        <v>252</v>
      </c>
      <c r="J960" s="68" t="s">
        <v>252</v>
      </c>
      <c r="K960" s="68" t="s">
        <v>146</v>
      </c>
      <c r="L960" s="68" t="s">
        <v>6320</v>
      </c>
      <c r="M960" s="68" t="s">
        <v>252</v>
      </c>
      <c r="N960" s="68" t="s">
        <v>184</v>
      </c>
      <c r="O960" s="68" t="s">
        <v>8262</v>
      </c>
      <c r="P960" s="72" t="s">
        <v>252</v>
      </c>
      <c r="Q960" s="68" t="s">
        <v>63</v>
      </c>
      <c r="R960" s="68" t="s">
        <v>31</v>
      </c>
      <c r="S960" s="68">
        <v>12</v>
      </c>
      <c r="T960" s="68">
        <v>12.58</v>
      </c>
      <c r="U960" s="68">
        <v>-0.09</v>
      </c>
      <c r="V960" s="68">
        <v>40</v>
      </c>
      <c r="W960" s="68">
        <v>32.58</v>
      </c>
      <c r="X960" s="68">
        <v>0.19</v>
      </c>
      <c r="Y960" s="68">
        <v>129.66999999999999</v>
      </c>
      <c r="Z960" s="68">
        <v>106.17</v>
      </c>
      <c r="AA960" s="68">
        <v>0.18</v>
      </c>
      <c r="AB960" s="73">
        <v>33501.519999999997</v>
      </c>
      <c r="AC960" s="73">
        <v>26600.560000000001</v>
      </c>
      <c r="AD960" s="73">
        <v>34620.400000000001</v>
      </c>
      <c r="AE960" s="73">
        <v>27210.400000000001</v>
      </c>
      <c r="AF960" s="73"/>
      <c r="AG960" s="73">
        <f>IFERROR(VLOOKUP(J960,'Roll ups'!D:E,2,FALSE),0)</f>
        <v>73393567.950000003</v>
      </c>
      <c r="AH960" s="74">
        <f>IF(Table2[[#This Row],[CATEGORY TTL LOOKUP]]=0,0,IF(Table2[[#This Row],[CATEGORY TTL LOOKUP]]&gt;0,SUM(AB960/AG960)))</f>
        <v>4.5646397818979441E-4</v>
      </c>
      <c r="AI960" s="74" t="str">
        <f>IFERROR(IF(AH960&lt;#REF!,"STRIKE",IF(AH960&gt;=#REF!,"GOOD")),"NO DATA")</f>
        <v>NO DATA</v>
      </c>
      <c r="AJ960" s="75">
        <f>IFERROR(VLOOKUP(K960,'Roll ups'!H:I,2,FALSE),0)</f>
        <v>69119979.479999974</v>
      </c>
      <c r="AK960" s="76">
        <f>IF(Table2[[#This Row],[PRICE TIER LOOKUP]]=0,0,IF(Table2[[#This Row],[PRICE TIER LOOKUP]]&gt;0,SUM(AB960/AJ960)))</f>
        <v>4.8468648648389339E-4</v>
      </c>
      <c r="AL960" s="74" t="e">
        <f>IF(AK960&lt;#REF!,"STRIKE",IF(AK960&gt;=#REF!,"GOOD"))</f>
        <v>#REF!</v>
      </c>
      <c r="AM960" s="75">
        <f>VLOOKUP(H960,'Roll ups'!A:B,2,FALSE)</f>
        <v>325145452.83999985</v>
      </c>
      <c r="AN960" s="77">
        <f t="shared" si="30"/>
        <v>1.0303548675640158E-4</v>
      </c>
      <c r="AO960" s="74" t="str">
        <f>IFERROR(VLOOKUP(Table2[[#This Row],[Product Name]],'Roll ups'!L:P,5,FALSE),"GOOD")</f>
        <v>GOOD</v>
      </c>
      <c r="AP960" s="74">
        <f>Table2[[#This Row],[Retail Dollar Vol Current 12 Mths]]/Table2[[#This Row],[SHELF SALES  LOOKUP]]</f>
        <v>1.0647665436378187E-4</v>
      </c>
      <c r="AQ960" s="69">
        <f t="shared" si="31"/>
        <v>0</v>
      </c>
      <c r="AR96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960" s="69" t="e">
        <f>IF(Table2[[#This Row],[Shelf Dollar Vol Current 12 Mths]]&gt;#REF!,"MEETS $ CRITERIA",IF(Table2[[#This Row],[Shelf Dollar Vol Current 12 Mths]]&lt;#REF!+1,"DOES NOT MEET $ CRITERIA"))</f>
        <v>#REF!</v>
      </c>
      <c r="AT960" s="78"/>
    </row>
    <row r="961" spans="1:46" ht="13.8" x14ac:dyDescent="0.3">
      <c r="A961" s="68" t="s">
        <v>3605</v>
      </c>
      <c r="B961" s="69">
        <v>34449</v>
      </c>
      <c r="C961" s="69">
        <v>271</v>
      </c>
      <c r="D961" s="69" t="s">
        <v>25</v>
      </c>
      <c r="E961" s="70" t="s">
        <v>6313</v>
      </c>
      <c r="F961" s="70"/>
      <c r="G961" s="71" t="s">
        <v>8263</v>
      </c>
      <c r="H961" s="69" t="s">
        <v>6315</v>
      </c>
      <c r="I961" s="68" t="s">
        <v>252</v>
      </c>
      <c r="J961" s="68" t="s">
        <v>252</v>
      </c>
      <c r="K961" s="68" t="s">
        <v>132</v>
      </c>
      <c r="L961" s="68" t="s">
        <v>132</v>
      </c>
      <c r="M961" s="68" t="s">
        <v>252</v>
      </c>
      <c r="N961" s="68" t="s">
        <v>184</v>
      </c>
      <c r="O961" s="68" t="s">
        <v>8264</v>
      </c>
      <c r="P961" s="72" t="s">
        <v>252</v>
      </c>
      <c r="Q961" s="68" t="s">
        <v>397</v>
      </c>
      <c r="R961" s="68" t="s">
        <v>31</v>
      </c>
      <c r="S961" s="68">
        <v>24</v>
      </c>
      <c r="T961" s="68">
        <v>43.08</v>
      </c>
      <c r="U961" s="68">
        <v>-0.8</v>
      </c>
      <c r="V961" s="68">
        <v>91.42</v>
      </c>
      <c r="W961" s="68">
        <v>111</v>
      </c>
      <c r="X961" s="68">
        <v>-0.21</v>
      </c>
      <c r="Y961" s="68">
        <v>370.58</v>
      </c>
      <c r="Z961" s="68">
        <v>289</v>
      </c>
      <c r="AA961" s="68">
        <v>0.22</v>
      </c>
      <c r="AB961" s="73">
        <v>77315.350000000006</v>
      </c>
      <c r="AC961" s="73">
        <v>60440.4</v>
      </c>
      <c r="AD961" s="73">
        <v>79556.83</v>
      </c>
      <c r="AE961" s="73">
        <v>62025.24</v>
      </c>
      <c r="AF961" s="73"/>
      <c r="AG961" s="73">
        <f>IFERROR(VLOOKUP(J961,'Roll ups'!D:E,2,FALSE),0)</f>
        <v>73393567.950000003</v>
      </c>
      <c r="AH961" s="74">
        <f>IF(Table2[[#This Row],[CATEGORY TTL LOOKUP]]=0,0,IF(Table2[[#This Row],[CATEGORY TTL LOOKUP]]&gt;0,SUM(AB961/AG961)))</f>
        <v>1.0534349556717525E-3</v>
      </c>
      <c r="AI961" s="74" t="str">
        <f>IFERROR(IF(AH961&lt;#REF!,"STRIKE",IF(AH961&gt;=#REF!,"GOOD")),"NO DATA")</f>
        <v>NO DATA</v>
      </c>
      <c r="AJ961" s="75">
        <f>IFERROR(VLOOKUP(K961,'Roll ups'!H:I,2,FALSE),0)</f>
        <v>126094742.97999983</v>
      </c>
      <c r="AK961" s="76">
        <f>IF(Table2[[#This Row],[PRICE TIER LOOKUP]]=0,0,IF(Table2[[#This Row],[PRICE TIER LOOKUP]]&gt;0,SUM(AB961/AJ961)))</f>
        <v>6.1315284184577912E-4</v>
      </c>
      <c r="AL961" s="74" t="e">
        <f>IF(AK961&lt;#REF!,"STRIKE",IF(AK961&gt;=#REF!,"GOOD"))</f>
        <v>#REF!</v>
      </c>
      <c r="AM961" s="75">
        <f>VLOOKUP(H961,'Roll ups'!A:B,2,FALSE)</f>
        <v>325145452.83999985</v>
      </c>
      <c r="AN961" s="77">
        <f t="shared" si="30"/>
        <v>2.3778696372557284E-4</v>
      </c>
      <c r="AO961" s="74" t="str">
        <f>IFERROR(VLOOKUP(Table2[[#This Row],[Product Name]],'Roll ups'!L:P,5,FALSE),"GOOD")</f>
        <v>GOOD</v>
      </c>
      <c r="AP961" s="74">
        <f>Table2[[#This Row],[Retail Dollar Vol Current 12 Mths]]/Table2[[#This Row],[SHELF SALES  LOOKUP]]</f>
        <v>2.4468073997377707E-4</v>
      </c>
      <c r="AQ961" s="69">
        <f t="shared" si="31"/>
        <v>0</v>
      </c>
      <c r="AR96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961" s="69" t="e">
        <f>IF(Table2[[#This Row],[Shelf Dollar Vol Current 12 Mths]]&gt;#REF!,"MEETS $ CRITERIA",IF(Table2[[#This Row],[Shelf Dollar Vol Current 12 Mths]]&lt;#REF!+1,"DOES NOT MEET $ CRITERIA"))</f>
        <v>#REF!</v>
      </c>
      <c r="AT961" s="78"/>
    </row>
    <row r="962" spans="1:46" ht="13.8" x14ac:dyDescent="0.3">
      <c r="A962" s="68" t="s">
        <v>3875</v>
      </c>
      <c r="B962" s="69">
        <v>34454</v>
      </c>
      <c r="C962" s="69">
        <v>393</v>
      </c>
      <c r="D962" s="69" t="s">
        <v>25</v>
      </c>
      <c r="E962" s="70" t="s">
        <v>6313</v>
      </c>
      <c r="F962" s="70"/>
      <c r="G962" s="71" t="s">
        <v>8265</v>
      </c>
      <c r="H962" s="69" t="s">
        <v>6315</v>
      </c>
      <c r="I962" s="68" t="s">
        <v>252</v>
      </c>
      <c r="J962" s="68" t="s">
        <v>252</v>
      </c>
      <c r="K962" s="68" t="s">
        <v>132</v>
      </c>
      <c r="L962" s="68" t="s">
        <v>132</v>
      </c>
      <c r="M962" s="68" t="s">
        <v>252</v>
      </c>
      <c r="N962" s="68" t="s">
        <v>154</v>
      </c>
      <c r="O962" s="68" t="s">
        <v>8266</v>
      </c>
      <c r="P962" s="72" t="s">
        <v>252</v>
      </c>
      <c r="Q962" s="68" t="s">
        <v>397</v>
      </c>
      <c r="R962" s="68" t="s">
        <v>31</v>
      </c>
      <c r="S962" s="68">
        <v>26</v>
      </c>
      <c r="T962" s="68">
        <v>31.88</v>
      </c>
      <c r="U962" s="68">
        <v>-0.23</v>
      </c>
      <c r="V962" s="68">
        <v>86.71</v>
      </c>
      <c r="W962" s="68">
        <v>75.88</v>
      </c>
      <c r="X962" s="68">
        <v>0.12</v>
      </c>
      <c r="Y962" s="68">
        <v>304.08</v>
      </c>
      <c r="Z962" s="68">
        <v>266.04000000000002</v>
      </c>
      <c r="AA962" s="68">
        <v>0.13</v>
      </c>
      <c r="AB962" s="73">
        <v>69403.98</v>
      </c>
      <c r="AC962" s="73">
        <v>60700.95</v>
      </c>
      <c r="AD962" s="73">
        <v>69403.98</v>
      </c>
      <c r="AE962" s="73">
        <v>60700.95</v>
      </c>
      <c r="AF962" s="73"/>
      <c r="AG962" s="73">
        <f>IFERROR(VLOOKUP(J962,'Roll ups'!D:E,2,FALSE),0)</f>
        <v>73393567.950000003</v>
      </c>
      <c r="AH962" s="74">
        <f>IF(Table2[[#This Row],[CATEGORY TTL LOOKUP]]=0,0,IF(Table2[[#This Row],[CATEGORY TTL LOOKUP]]&gt;0,SUM(AB962/AG962)))</f>
        <v>9.4564117726613384E-4</v>
      </c>
      <c r="AI962" s="74" t="str">
        <f>IFERROR(IF(AH962&lt;#REF!,"STRIKE",IF(AH962&gt;=#REF!,"GOOD")),"NO DATA")</f>
        <v>NO DATA</v>
      </c>
      <c r="AJ962" s="75">
        <f>IFERROR(VLOOKUP(K962,'Roll ups'!H:I,2,FALSE),0)</f>
        <v>126094742.97999983</v>
      </c>
      <c r="AK962" s="76">
        <f>IF(Table2[[#This Row],[PRICE TIER LOOKUP]]=0,0,IF(Table2[[#This Row],[PRICE TIER LOOKUP]]&gt;0,SUM(AB962/AJ962)))</f>
        <v>5.5041136814885548E-4</v>
      </c>
      <c r="AL962" s="74" t="e">
        <f>IF(AK962&lt;#REF!,"STRIKE",IF(AK962&gt;=#REF!,"GOOD"))</f>
        <v>#REF!</v>
      </c>
      <c r="AM962" s="75">
        <f>VLOOKUP(H962,'Roll ups'!A:B,2,FALSE)</f>
        <v>325145452.83999985</v>
      </c>
      <c r="AN962" s="77">
        <f t="shared" si="30"/>
        <v>2.1345517642577293E-4</v>
      </c>
      <c r="AO962" s="74" t="str">
        <f>IFERROR(VLOOKUP(Table2[[#This Row],[Product Name]],'Roll ups'!L:P,5,FALSE),"GOOD")</f>
        <v>GOOD</v>
      </c>
      <c r="AP962" s="74">
        <f>Table2[[#This Row],[Retail Dollar Vol Current 12 Mths]]/Table2[[#This Row],[SHELF SALES  LOOKUP]]</f>
        <v>2.1345517642577293E-4</v>
      </c>
      <c r="AQ962" s="69">
        <f t="shared" si="31"/>
        <v>0</v>
      </c>
      <c r="AR96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962" s="69" t="e">
        <f>IF(Table2[[#This Row],[Shelf Dollar Vol Current 12 Mths]]&gt;#REF!,"MEETS $ CRITERIA",IF(Table2[[#This Row],[Shelf Dollar Vol Current 12 Mths]]&lt;#REF!+1,"DOES NOT MEET $ CRITERIA"))</f>
        <v>#REF!</v>
      </c>
      <c r="AT962" s="78"/>
    </row>
    <row r="963" spans="1:46" ht="13.8" x14ac:dyDescent="0.3">
      <c r="A963" s="68" t="s">
        <v>3189</v>
      </c>
      <c r="B963" s="69">
        <v>34456</v>
      </c>
      <c r="C963" s="69">
        <v>876</v>
      </c>
      <c r="D963" s="69" t="s">
        <v>25</v>
      </c>
      <c r="E963" s="70" t="s">
        <v>6313</v>
      </c>
      <c r="F963" s="70"/>
      <c r="G963" s="71" t="s">
        <v>8267</v>
      </c>
      <c r="H963" s="69" t="s">
        <v>6315</v>
      </c>
      <c r="I963" s="68" t="s">
        <v>252</v>
      </c>
      <c r="J963" s="68" t="s">
        <v>252</v>
      </c>
      <c r="K963" s="68" t="s">
        <v>132</v>
      </c>
      <c r="L963" s="68" t="s">
        <v>132</v>
      </c>
      <c r="M963" s="68" t="s">
        <v>252</v>
      </c>
      <c r="N963" s="68" t="s">
        <v>154</v>
      </c>
      <c r="O963" s="68" t="s">
        <v>8268</v>
      </c>
      <c r="P963" s="72" t="s">
        <v>252</v>
      </c>
      <c r="Q963" s="68" t="s">
        <v>397</v>
      </c>
      <c r="R963" s="68" t="s">
        <v>31</v>
      </c>
      <c r="S963" s="68">
        <v>151</v>
      </c>
      <c r="T963" s="68">
        <v>160.16999999999999</v>
      </c>
      <c r="U963" s="68">
        <v>-0.06</v>
      </c>
      <c r="V963" s="68">
        <v>581.91999999999996</v>
      </c>
      <c r="W963" s="68">
        <v>540.08000000000004</v>
      </c>
      <c r="X963" s="68">
        <v>7.0000000000000007E-2</v>
      </c>
      <c r="Y963" s="68">
        <v>2319.92</v>
      </c>
      <c r="Z963" s="68">
        <v>1967.42</v>
      </c>
      <c r="AA963" s="68">
        <v>0.15</v>
      </c>
      <c r="AB963" s="73">
        <v>478030.95</v>
      </c>
      <c r="AC963" s="73">
        <v>408574.31</v>
      </c>
      <c r="AD963" s="73">
        <v>498039.71</v>
      </c>
      <c r="AE963" s="73">
        <v>422052.53</v>
      </c>
      <c r="AF963" s="73"/>
      <c r="AG963" s="73">
        <f>IFERROR(VLOOKUP(J963,'Roll ups'!D:E,2,FALSE),0)</f>
        <v>73393567.950000003</v>
      </c>
      <c r="AH963" s="74">
        <f>IF(Table2[[#This Row],[CATEGORY TTL LOOKUP]]=0,0,IF(Table2[[#This Row],[CATEGORY TTL LOOKUP]]&gt;0,SUM(AB963/AG963)))</f>
        <v>6.513253999664694E-3</v>
      </c>
      <c r="AI963" s="74" t="str">
        <f>IFERROR(IF(AH963&lt;#REF!,"STRIKE",IF(AH963&gt;=#REF!,"GOOD")),"NO DATA")</f>
        <v>NO DATA</v>
      </c>
      <c r="AJ963" s="75">
        <f>IFERROR(VLOOKUP(K963,'Roll ups'!H:I,2,FALSE),0)</f>
        <v>126094742.97999983</v>
      </c>
      <c r="AK963" s="76">
        <f>IF(Table2[[#This Row],[PRICE TIER LOOKUP]]=0,0,IF(Table2[[#This Row],[PRICE TIER LOOKUP]]&gt;0,SUM(AB963/AJ963)))</f>
        <v>3.7910458334953867E-3</v>
      </c>
      <c r="AL963" s="74" t="e">
        <f>IF(AK963&lt;#REF!,"STRIKE",IF(AK963&gt;=#REF!,"GOOD"))</f>
        <v>#REF!</v>
      </c>
      <c r="AM963" s="75">
        <f>VLOOKUP(H963,'Roll ups'!A:B,2,FALSE)</f>
        <v>325145452.83999985</v>
      </c>
      <c r="AN963" s="77">
        <f t="shared" si="30"/>
        <v>1.4702064747472673E-3</v>
      </c>
      <c r="AO963" s="74" t="str">
        <f>IFERROR(VLOOKUP(Table2[[#This Row],[Product Name]],'Roll ups'!L:P,5,FALSE),"GOOD")</f>
        <v>GOOD</v>
      </c>
      <c r="AP963" s="74">
        <f>Table2[[#This Row],[Retail Dollar Vol Current 12 Mths]]/Table2[[#This Row],[SHELF SALES  LOOKUP]]</f>
        <v>1.5317443490285541E-3</v>
      </c>
      <c r="AQ963" s="69">
        <f t="shared" si="31"/>
        <v>0</v>
      </c>
      <c r="AR96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963" s="69" t="e">
        <f>IF(Table2[[#This Row],[Shelf Dollar Vol Current 12 Mths]]&gt;#REF!,"MEETS $ CRITERIA",IF(Table2[[#This Row],[Shelf Dollar Vol Current 12 Mths]]&lt;#REF!+1,"DOES NOT MEET $ CRITERIA"))</f>
        <v>#REF!</v>
      </c>
      <c r="AT963" s="78"/>
    </row>
    <row r="964" spans="1:46" ht="13.8" x14ac:dyDescent="0.3">
      <c r="A964" s="68" t="s">
        <v>3080</v>
      </c>
      <c r="B964" s="69">
        <v>34457</v>
      </c>
      <c r="C964" s="69">
        <v>827</v>
      </c>
      <c r="D964" s="69" t="s">
        <v>25</v>
      </c>
      <c r="E964" s="70" t="s">
        <v>6313</v>
      </c>
      <c r="F964" s="70"/>
      <c r="G964" s="71" t="s">
        <v>8269</v>
      </c>
      <c r="H964" s="69" t="s">
        <v>6315</v>
      </c>
      <c r="I964" s="68" t="s">
        <v>252</v>
      </c>
      <c r="J964" s="68" t="s">
        <v>252</v>
      </c>
      <c r="K964" s="68" t="s">
        <v>132</v>
      </c>
      <c r="L964" s="68" t="s">
        <v>132</v>
      </c>
      <c r="M964" s="68" t="s">
        <v>252</v>
      </c>
      <c r="N964" s="68" t="s">
        <v>154</v>
      </c>
      <c r="O964" s="68" t="s">
        <v>8270</v>
      </c>
      <c r="P964" s="72" t="s">
        <v>252</v>
      </c>
      <c r="Q964" s="68" t="s">
        <v>397</v>
      </c>
      <c r="R964" s="68" t="s">
        <v>31</v>
      </c>
      <c r="S964" s="68">
        <v>142</v>
      </c>
      <c r="T964" s="68">
        <v>171.65</v>
      </c>
      <c r="U964" s="68">
        <v>-0.21</v>
      </c>
      <c r="V964" s="68">
        <v>504.05</v>
      </c>
      <c r="W964" s="68">
        <v>524.95000000000005</v>
      </c>
      <c r="X964" s="68">
        <v>-0.04</v>
      </c>
      <c r="Y964" s="68">
        <v>1865.03</v>
      </c>
      <c r="Z964" s="68">
        <v>2165.04</v>
      </c>
      <c r="AA964" s="68">
        <v>-0.16</v>
      </c>
      <c r="AB964" s="73">
        <v>392144.32</v>
      </c>
      <c r="AC964" s="73">
        <v>455146.72</v>
      </c>
      <c r="AD964" s="73">
        <v>392144.32</v>
      </c>
      <c r="AE964" s="73">
        <v>455146.72</v>
      </c>
      <c r="AF964" s="73"/>
      <c r="AG964" s="73">
        <f>IFERROR(VLOOKUP(J964,'Roll ups'!D:E,2,FALSE),0)</f>
        <v>73393567.950000003</v>
      </c>
      <c r="AH964" s="74">
        <f>IF(Table2[[#This Row],[CATEGORY TTL LOOKUP]]=0,0,IF(Table2[[#This Row],[CATEGORY TTL LOOKUP]]&gt;0,SUM(AB964/AG964)))</f>
        <v>5.3430338782160264E-3</v>
      </c>
      <c r="AI964" s="74" t="str">
        <f>IFERROR(IF(AH964&lt;#REF!,"STRIKE",IF(AH964&gt;=#REF!,"GOOD")),"NO DATA")</f>
        <v>NO DATA</v>
      </c>
      <c r="AJ964" s="75">
        <f>IFERROR(VLOOKUP(K964,'Roll ups'!H:I,2,FALSE),0)</f>
        <v>126094742.97999983</v>
      </c>
      <c r="AK964" s="76">
        <f>IF(Table2[[#This Row],[PRICE TIER LOOKUP]]=0,0,IF(Table2[[#This Row],[PRICE TIER LOOKUP]]&gt;0,SUM(AB964/AJ964)))</f>
        <v>3.1099180721768783E-3</v>
      </c>
      <c r="AL964" s="74" t="e">
        <f>IF(AK964&lt;#REF!,"STRIKE",IF(AK964&gt;=#REF!,"GOOD"))</f>
        <v>#REF!</v>
      </c>
      <c r="AM964" s="75">
        <f>VLOOKUP(H964,'Roll ups'!A:B,2,FALSE)</f>
        <v>325145452.83999985</v>
      </c>
      <c r="AN964" s="77">
        <f t="shared" si="30"/>
        <v>1.2060581397488265E-3</v>
      </c>
      <c r="AO964" s="74" t="str">
        <f>IFERROR(VLOOKUP(Table2[[#This Row],[Product Name]],'Roll ups'!L:P,5,FALSE),"GOOD")</f>
        <v>GOOD</v>
      </c>
      <c r="AP964" s="74">
        <f>Table2[[#This Row],[Retail Dollar Vol Current 12 Mths]]/Table2[[#This Row],[SHELF SALES  LOOKUP]]</f>
        <v>1.2060581397488265E-3</v>
      </c>
      <c r="AQ964" s="69">
        <f t="shared" si="31"/>
        <v>0</v>
      </c>
      <c r="AR96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964" s="69" t="e">
        <f>IF(Table2[[#This Row],[Shelf Dollar Vol Current 12 Mths]]&gt;#REF!,"MEETS $ CRITERIA",IF(Table2[[#This Row],[Shelf Dollar Vol Current 12 Mths]]&lt;#REF!+1,"DOES NOT MEET $ CRITERIA"))</f>
        <v>#REF!</v>
      </c>
      <c r="AT964" s="78"/>
    </row>
    <row r="965" spans="1:46" ht="13.8" x14ac:dyDescent="0.3">
      <c r="A965" s="68" t="s">
        <v>3121</v>
      </c>
      <c r="B965" s="69">
        <v>34458</v>
      </c>
      <c r="C965" s="69">
        <v>533</v>
      </c>
      <c r="D965" s="69" t="s">
        <v>25</v>
      </c>
      <c r="E965" s="70" t="s">
        <v>6313</v>
      </c>
      <c r="F965" s="70"/>
      <c r="G965" s="71" t="s">
        <v>8271</v>
      </c>
      <c r="H965" s="69" t="s">
        <v>6315</v>
      </c>
      <c r="I965" s="68" t="s">
        <v>252</v>
      </c>
      <c r="J965" s="68" t="s">
        <v>252</v>
      </c>
      <c r="K965" s="68" t="s">
        <v>132</v>
      </c>
      <c r="L965" s="68" t="s">
        <v>132</v>
      </c>
      <c r="M965" s="68" t="s">
        <v>252</v>
      </c>
      <c r="N965" s="68" t="s">
        <v>154</v>
      </c>
      <c r="O965" s="68" t="s">
        <v>8272</v>
      </c>
      <c r="P965" s="72" t="s">
        <v>252</v>
      </c>
      <c r="Q965" s="68" t="s">
        <v>397</v>
      </c>
      <c r="R965" s="68" t="s">
        <v>31</v>
      </c>
      <c r="S965" s="68">
        <v>458</v>
      </c>
      <c r="T965" s="68">
        <v>505.18</v>
      </c>
      <c r="U965" s="68">
        <v>-0.1</v>
      </c>
      <c r="V965" s="68">
        <v>890.03</v>
      </c>
      <c r="W965" s="68">
        <v>987.82</v>
      </c>
      <c r="X965" s="68">
        <v>-0.11</v>
      </c>
      <c r="Y965" s="68">
        <v>3876.08</v>
      </c>
      <c r="Z965" s="68">
        <v>3345.01</v>
      </c>
      <c r="AA965" s="68">
        <v>0.14000000000000001</v>
      </c>
      <c r="AB965" s="73">
        <v>626878.97</v>
      </c>
      <c r="AC965" s="73">
        <v>550624.93000000005</v>
      </c>
      <c r="AD965" s="73">
        <v>652207.76</v>
      </c>
      <c r="AE965" s="73">
        <v>561865.99</v>
      </c>
      <c r="AF965" s="73"/>
      <c r="AG965" s="73">
        <f>IFERROR(VLOOKUP(J965,'Roll ups'!D:E,2,FALSE),0)</f>
        <v>73393567.950000003</v>
      </c>
      <c r="AH965" s="74">
        <f>IF(Table2[[#This Row],[CATEGORY TTL LOOKUP]]=0,0,IF(Table2[[#This Row],[CATEGORY TTL LOOKUP]]&gt;0,SUM(AB965/AG965)))</f>
        <v>8.5413339003639482E-3</v>
      </c>
      <c r="AI965" s="74" t="str">
        <f>IFERROR(IF(AH965&lt;#REF!,"STRIKE",IF(AH965&gt;=#REF!,"GOOD")),"NO DATA")</f>
        <v>NO DATA</v>
      </c>
      <c r="AJ965" s="75">
        <f>IFERROR(VLOOKUP(K965,'Roll ups'!H:I,2,FALSE),0)</f>
        <v>126094742.97999983</v>
      </c>
      <c r="AK965" s="76">
        <f>IF(Table2[[#This Row],[PRICE TIER LOOKUP]]=0,0,IF(Table2[[#This Row],[PRICE TIER LOOKUP]]&gt;0,SUM(AB965/AJ965)))</f>
        <v>4.9714917147611034E-3</v>
      </c>
      <c r="AL965" s="74" t="e">
        <f>IF(AK965&lt;#REF!,"STRIKE",IF(AK965&gt;=#REF!,"GOOD"))</f>
        <v>#REF!</v>
      </c>
      <c r="AM965" s="75">
        <f>VLOOKUP(H965,'Roll ups'!A:B,2,FALSE)</f>
        <v>325145452.83999985</v>
      </c>
      <c r="AN965" s="77">
        <f t="shared" si="30"/>
        <v>1.9279955002430237E-3</v>
      </c>
      <c r="AO965" s="74" t="str">
        <f>IFERROR(VLOOKUP(Table2[[#This Row],[Product Name]],'Roll ups'!L:P,5,FALSE),"GOOD")</f>
        <v>GOOD</v>
      </c>
      <c r="AP965" s="74">
        <f>Table2[[#This Row],[Retail Dollar Vol Current 12 Mths]]/Table2[[#This Row],[SHELF SALES  LOOKUP]]</f>
        <v>2.0058953748338087E-3</v>
      </c>
      <c r="AQ965" s="69">
        <f t="shared" si="31"/>
        <v>0</v>
      </c>
      <c r="AR96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965" s="69" t="e">
        <f>IF(Table2[[#This Row],[Shelf Dollar Vol Current 12 Mths]]&gt;#REF!,"MEETS $ CRITERIA",IF(Table2[[#This Row],[Shelf Dollar Vol Current 12 Mths]]&lt;#REF!+1,"DOES NOT MEET $ CRITERIA"))</f>
        <v>#REF!</v>
      </c>
      <c r="AT965" s="78"/>
    </row>
    <row r="966" spans="1:46" ht="13.8" x14ac:dyDescent="0.3">
      <c r="A966" s="68" t="s">
        <v>2110</v>
      </c>
      <c r="B966" s="69">
        <v>34510</v>
      </c>
      <c r="C966" s="69">
        <v>115</v>
      </c>
      <c r="D966" s="69" t="s">
        <v>25</v>
      </c>
      <c r="E966" s="70" t="s">
        <v>6313</v>
      </c>
      <c r="F966" s="70"/>
      <c r="G966" s="71" t="s">
        <v>8273</v>
      </c>
      <c r="H966" s="69" t="s">
        <v>6315</v>
      </c>
      <c r="I966" s="68" t="s">
        <v>252</v>
      </c>
      <c r="J966" s="68" t="s">
        <v>252</v>
      </c>
      <c r="K966" s="68" t="s">
        <v>89</v>
      </c>
      <c r="L966" s="68" t="s">
        <v>89</v>
      </c>
      <c r="M966" s="68" t="s">
        <v>252</v>
      </c>
      <c r="N966" s="68" t="s">
        <v>154</v>
      </c>
      <c r="O966" s="68" t="s">
        <v>8274</v>
      </c>
      <c r="P966" s="72" t="s">
        <v>252</v>
      </c>
      <c r="Q966" s="68" t="s">
        <v>2113</v>
      </c>
      <c r="R966" s="68" t="s">
        <v>58</v>
      </c>
      <c r="S966" s="68"/>
      <c r="T966" s="68">
        <v>29.33</v>
      </c>
      <c r="U966" s="68"/>
      <c r="V966" s="68"/>
      <c r="W966" s="68">
        <v>65.33</v>
      </c>
      <c r="X966" s="68"/>
      <c r="Y966" s="68">
        <v>57.22</v>
      </c>
      <c r="Z966" s="68">
        <v>233.75</v>
      </c>
      <c r="AA966" s="68">
        <v>-3.09</v>
      </c>
      <c r="AB966" s="73">
        <v>7328.45</v>
      </c>
      <c r="AC966" s="73">
        <v>29424.04</v>
      </c>
      <c r="AD966" s="73">
        <v>7328.45</v>
      </c>
      <c r="AE966" s="73">
        <v>29796.04</v>
      </c>
      <c r="AF966" s="73"/>
      <c r="AG966" s="73">
        <f>IFERROR(VLOOKUP(J966,'Roll ups'!D:E,2,FALSE),0)</f>
        <v>73393567.950000003</v>
      </c>
      <c r="AH966" s="74">
        <f>IF(Table2[[#This Row],[CATEGORY TTL LOOKUP]]=0,0,IF(Table2[[#This Row],[CATEGORY TTL LOOKUP]]&gt;0,SUM(AB966/AG966)))</f>
        <v>9.985139304022621E-5</v>
      </c>
      <c r="AI966" s="74" t="str">
        <f>IFERROR(IF(AH966&lt;#REF!,"STRIKE",IF(AH966&gt;=#REF!,"GOOD")),"NO DATA")</f>
        <v>NO DATA</v>
      </c>
      <c r="AJ966" s="75">
        <f>IFERROR(VLOOKUP(K966,'Roll ups'!H:I,2,FALSE),0)</f>
        <v>75793138.070000067</v>
      </c>
      <c r="AK966" s="76">
        <f>IF(Table2[[#This Row],[PRICE TIER LOOKUP]]=0,0,IF(Table2[[#This Row],[PRICE TIER LOOKUP]]&gt;0,SUM(AB966/AJ966)))</f>
        <v>9.6690151465053239E-5</v>
      </c>
      <c r="AL966" s="74" t="e">
        <f>IF(AK966&lt;#REF!,"STRIKE",IF(AK966&gt;=#REF!,"GOOD"))</f>
        <v>#REF!</v>
      </c>
      <c r="AM966" s="75">
        <f>VLOOKUP(H966,'Roll ups'!A:B,2,FALSE)</f>
        <v>325145452.83999985</v>
      </c>
      <c r="AN966" s="77">
        <f t="shared" ref="AN966:AN1029" si="32">AB966/AM966</f>
        <v>2.2538989661363161E-5</v>
      </c>
      <c r="AO966" s="74" t="str">
        <f>IFERROR(VLOOKUP(Table2[[#This Row],[Product Name]],'Roll ups'!L:P,5,FALSE),"GOOD")</f>
        <v>GOOD</v>
      </c>
      <c r="AP966" s="74">
        <f>Table2[[#This Row],[Retail Dollar Vol Current 12 Mths]]/Table2[[#This Row],[SHELF SALES  LOOKUP]]</f>
        <v>2.2538989661363161E-5</v>
      </c>
      <c r="AQ966" s="69">
        <f t="shared" ref="AQ966:AQ1029" si="33">COUNTIF(AG966:AO966,"Strike")</f>
        <v>0</v>
      </c>
      <c r="AR96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966" s="69" t="e">
        <f>IF(Table2[[#This Row],[Shelf Dollar Vol Current 12 Mths]]&gt;#REF!,"MEETS $ CRITERIA",IF(Table2[[#This Row],[Shelf Dollar Vol Current 12 Mths]]&lt;#REF!+1,"DOES NOT MEET $ CRITERIA"))</f>
        <v>#REF!</v>
      </c>
      <c r="AT966" s="78"/>
    </row>
    <row r="967" spans="1:46" ht="13.8" x14ac:dyDescent="0.3">
      <c r="A967" s="68" t="s">
        <v>8275</v>
      </c>
      <c r="B967" s="69">
        <v>34516</v>
      </c>
      <c r="C967" s="69">
        <v>169</v>
      </c>
      <c r="D967" s="69" t="s">
        <v>25</v>
      </c>
      <c r="E967" s="70" t="s">
        <v>6313</v>
      </c>
      <c r="F967" s="70"/>
      <c r="G967" s="71" t="s">
        <v>8276</v>
      </c>
      <c r="H967" s="69" t="s">
        <v>6315</v>
      </c>
      <c r="I967" s="68" t="s">
        <v>252</v>
      </c>
      <c r="J967" s="68" t="s">
        <v>252</v>
      </c>
      <c r="K967" s="68" t="s">
        <v>89</v>
      </c>
      <c r="L967" s="68" t="s">
        <v>89</v>
      </c>
      <c r="M967" s="68" t="s">
        <v>252</v>
      </c>
      <c r="N967" s="68" t="s">
        <v>154</v>
      </c>
      <c r="O967" s="68" t="s">
        <v>8277</v>
      </c>
      <c r="P967" s="72" t="s">
        <v>252</v>
      </c>
      <c r="Q967" s="68" t="s">
        <v>3690</v>
      </c>
      <c r="R967" s="68" t="s">
        <v>31</v>
      </c>
      <c r="S967" s="68">
        <v>53</v>
      </c>
      <c r="T967" s="68">
        <v>43.95</v>
      </c>
      <c r="U967" s="68">
        <v>0.16</v>
      </c>
      <c r="V967" s="68">
        <v>150.51</v>
      </c>
      <c r="W967" s="68">
        <v>107.53</v>
      </c>
      <c r="X967" s="68">
        <v>0.28999999999999998</v>
      </c>
      <c r="Y967" s="68">
        <v>543.11</v>
      </c>
      <c r="Z967" s="68">
        <v>629.25</v>
      </c>
      <c r="AA967" s="68">
        <v>-0.16</v>
      </c>
      <c r="AB967" s="73">
        <v>39670.230000000003</v>
      </c>
      <c r="AC967" s="73">
        <v>46849.26</v>
      </c>
      <c r="AD967" s="73">
        <v>41770.230000000003</v>
      </c>
      <c r="AE967" s="73">
        <v>50151.16</v>
      </c>
      <c r="AF967" s="73"/>
      <c r="AG967" s="73">
        <f>IFERROR(VLOOKUP(J967,'Roll ups'!D:E,2,FALSE),0)</f>
        <v>73393567.950000003</v>
      </c>
      <c r="AH967" s="74">
        <f>IF(Table2[[#This Row],[CATEGORY TTL LOOKUP]]=0,0,IF(Table2[[#This Row],[CATEGORY TTL LOOKUP]]&gt;0,SUM(AB967/AG967)))</f>
        <v>5.4051371404951576E-4</v>
      </c>
      <c r="AI967" s="74" t="str">
        <f>IFERROR(IF(AH967&lt;#REF!,"STRIKE",IF(AH967&gt;=#REF!,"GOOD")),"NO DATA")</f>
        <v>NO DATA</v>
      </c>
      <c r="AJ967" s="75">
        <f>IFERROR(VLOOKUP(K967,'Roll ups'!H:I,2,FALSE),0)</f>
        <v>75793138.070000067</v>
      </c>
      <c r="AK967" s="76">
        <f>IF(Table2[[#This Row],[PRICE TIER LOOKUP]]=0,0,IF(Table2[[#This Row],[PRICE TIER LOOKUP]]&gt;0,SUM(AB967/AJ967)))</f>
        <v>5.2340133962208919E-4</v>
      </c>
      <c r="AL967" s="74" t="e">
        <f>IF(AK967&lt;#REF!,"STRIKE",IF(AK967&gt;=#REF!,"GOOD"))</f>
        <v>#REF!</v>
      </c>
      <c r="AM967" s="75">
        <f>VLOOKUP(H967,'Roll ups'!A:B,2,FALSE)</f>
        <v>325145452.83999985</v>
      </c>
      <c r="AN967" s="77">
        <f t="shared" si="32"/>
        <v>1.2200764197530157E-4</v>
      </c>
      <c r="AO967" s="74" t="str">
        <f>IFERROR(VLOOKUP(Table2[[#This Row],[Product Name]],'Roll ups'!L:P,5,FALSE),"GOOD")</f>
        <v>GOOD</v>
      </c>
      <c r="AP967" s="74">
        <f>Table2[[#This Row],[Retail Dollar Vol Current 12 Mths]]/Table2[[#This Row],[SHELF SALES  LOOKUP]]</f>
        <v>1.2846628988705133E-4</v>
      </c>
      <c r="AQ967" s="69">
        <f t="shared" si="33"/>
        <v>0</v>
      </c>
      <c r="AR96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967" s="69" t="e">
        <f>IF(Table2[[#This Row],[Shelf Dollar Vol Current 12 Mths]]&gt;#REF!,"MEETS $ CRITERIA",IF(Table2[[#This Row],[Shelf Dollar Vol Current 12 Mths]]&lt;#REF!+1,"DOES NOT MEET $ CRITERIA"))</f>
        <v>#REF!</v>
      </c>
      <c r="AT967" s="78"/>
    </row>
    <row r="968" spans="1:46" ht="13.8" x14ac:dyDescent="0.3">
      <c r="A968" s="68" t="s">
        <v>2141</v>
      </c>
      <c r="B968" s="69">
        <v>34546</v>
      </c>
      <c r="C968" s="69">
        <v>261</v>
      </c>
      <c r="D968" s="69" t="s">
        <v>25</v>
      </c>
      <c r="E968" s="70" t="s">
        <v>6313</v>
      </c>
      <c r="F968" s="70"/>
      <c r="G968" s="71" t="s">
        <v>8278</v>
      </c>
      <c r="H968" s="69" t="s">
        <v>6315</v>
      </c>
      <c r="I968" s="68" t="s">
        <v>252</v>
      </c>
      <c r="J968" s="68" t="s">
        <v>252</v>
      </c>
      <c r="K968" s="68" t="s">
        <v>89</v>
      </c>
      <c r="L968" s="68" t="s">
        <v>89</v>
      </c>
      <c r="M968" s="68" t="s">
        <v>252</v>
      </c>
      <c r="N968" s="68" t="s">
        <v>154</v>
      </c>
      <c r="O968" s="68" t="s">
        <v>8279</v>
      </c>
      <c r="P968" s="72" t="s">
        <v>252</v>
      </c>
      <c r="Q968" s="68" t="s">
        <v>64</v>
      </c>
      <c r="R968" s="68" t="s">
        <v>60</v>
      </c>
      <c r="S968" s="68">
        <v>30</v>
      </c>
      <c r="T968" s="68">
        <v>13.92</v>
      </c>
      <c r="U968" s="68">
        <v>0.54</v>
      </c>
      <c r="V968" s="68">
        <v>91.08</v>
      </c>
      <c r="W968" s="68">
        <v>66.92</v>
      </c>
      <c r="X968" s="68">
        <v>0.27</v>
      </c>
      <c r="Y968" s="68">
        <v>340.33</v>
      </c>
      <c r="Z968" s="68">
        <v>257.75</v>
      </c>
      <c r="AA968" s="68">
        <v>0.24</v>
      </c>
      <c r="AB968" s="73">
        <v>30241.64</v>
      </c>
      <c r="AC968" s="73">
        <v>23250.57</v>
      </c>
      <c r="AD968" s="73">
        <v>34509.800000000003</v>
      </c>
      <c r="AE968" s="73">
        <v>26192.97</v>
      </c>
      <c r="AF968" s="73"/>
      <c r="AG968" s="73">
        <f>IFERROR(VLOOKUP(J968,'Roll ups'!D:E,2,FALSE),0)</f>
        <v>73393567.950000003</v>
      </c>
      <c r="AH968" s="74">
        <f>IF(Table2[[#This Row],[CATEGORY TTL LOOKUP]]=0,0,IF(Table2[[#This Row],[CATEGORY TTL LOOKUP]]&gt;0,SUM(AB968/AG968)))</f>
        <v>4.1204755191357335E-4</v>
      </c>
      <c r="AI968" s="74" t="str">
        <f>IFERROR(IF(AH968&lt;#REF!,"STRIKE",IF(AH968&gt;=#REF!,"GOOD")),"NO DATA")</f>
        <v>NO DATA</v>
      </c>
      <c r="AJ968" s="75">
        <f>IFERROR(VLOOKUP(K968,'Roll ups'!H:I,2,FALSE),0)</f>
        <v>75793138.070000067</v>
      </c>
      <c r="AK968" s="76">
        <f>IF(Table2[[#This Row],[PRICE TIER LOOKUP]]=0,0,IF(Table2[[#This Row],[PRICE TIER LOOKUP]]&gt;0,SUM(AB968/AJ968)))</f>
        <v>3.9900234731104296E-4</v>
      </c>
      <c r="AL968" s="74" t="e">
        <f>IF(AK968&lt;#REF!,"STRIKE",IF(AK968&gt;=#REF!,"GOOD"))</f>
        <v>#REF!</v>
      </c>
      <c r="AM968" s="75">
        <f>VLOOKUP(H968,'Roll ups'!A:B,2,FALSE)</f>
        <v>325145452.83999985</v>
      </c>
      <c r="AN968" s="77">
        <f t="shared" si="32"/>
        <v>9.3009573825661172E-5</v>
      </c>
      <c r="AO968" s="74" t="str">
        <f>IFERROR(VLOOKUP(Table2[[#This Row],[Product Name]],'Roll ups'!L:P,5,FALSE),"GOOD")</f>
        <v>GOOD</v>
      </c>
      <c r="AP968" s="74">
        <f>Table2[[#This Row],[Retail Dollar Vol Current 12 Mths]]/Table2[[#This Row],[SHELF SALES  LOOKUP]]</f>
        <v>1.0613649890709638E-4</v>
      </c>
      <c r="AQ968" s="69">
        <f t="shared" si="33"/>
        <v>0</v>
      </c>
      <c r="AR96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968" s="69" t="e">
        <f>IF(Table2[[#This Row],[Shelf Dollar Vol Current 12 Mths]]&gt;#REF!,"MEETS $ CRITERIA",IF(Table2[[#This Row],[Shelf Dollar Vol Current 12 Mths]]&lt;#REF!+1,"DOES NOT MEET $ CRITERIA"))</f>
        <v>#REF!</v>
      </c>
      <c r="AT968" s="78"/>
    </row>
    <row r="969" spans="1:46" ht="13.8" x14ac:dyDescent="0.3">
      <c r="A969" s="68" t="s">
        <v>1776</v>
      </c>
      <c r="B969" s="69">
        <v>34566</v>
      </c>
      <c r="C969" s="69">
        <v>267</v>
      </c>
      <c r="D969" s="69" t="s">
        <v>25</v>
      </c>
      <c r="E969" s="70" t="s">
        <v>6313</v>
      </c>
      <c r="F969" s="70"/>
      <c r="G969" s="71" t="s">
        <v>8280</v>
      </c>
      <c r="H969" s="69" t="s">
        <v>6315</v>
      </c>
      <c r="I969" s="68" t="s">
        <v>252</v>
      </c>
      <c r="J969" s="68" t="s">
        <v>252</v>
      </c>
      <c r="K969" s="68" t="s">
        <v>89</v>
      </c>
      <c r="L969" s="68" t="s">
        <v>89</v>
      </c>
      <c r="M969" s="68" t="s">
        <v>252</v>
      </c>
      <c r="N969" s="68" t="s">
        <v>154</v>
      </c>
      <c r="O969" s="68" t="s">
        <v>8281</v>
      </c>
      <c r="P969" s="72" t="s">
        <v>252</v>
      </c>
      <c r="Q969" s="68" t="s">
        <v>64</v>
      </c>
      <c r="R969" s="68" t="s">
        <v>60</v>
      </c>
      <c r="S969" s="68">
        <v>37</v>
      </c>
      <c r="T969" s="68">
        <v>52.51</v>
      </c>
      <c r="U969" s="68">
        <v>-0.41</v>
      </c>
      <c r="V969" s="68">
        <v>238.02</v>
      </c>
      <c r="W969" s="68">
        <v>334.07</v>
      </c>
      <c r="X969" s="68">
        <v>-0.4</v>
      </c>
      <c r="Y969" s="68">
        <v>1079.23</v>
      </c>
      <c r="Z969" s="68">
        <v>1277.3599999999999</v>
      </c>
      <c r="AA969" s="68">
        <v>-0.18</v>
      </c>
      <c r="AB969" s="73">
        <v>73642.679999999993</v>
      </c>
      <c r="AC969" s="73">
        <v>87238.51</v>
      </c>
      <c r="AD969" s="73">
        <v>85359</v>
      </c>
      <c r="AE969" s="73">
        <v>101012.27</v>
      </c>
      <c r="AF969" s="73"/>
      <c r="AG969" s="73">
        <f>IFERROR(VLOOKUP(J969,'Roll ups'!D:E,2,FALSE),0)</f>
        <v>73393567.950000003</v>
      </c>
      <c r="AH969" s="74">
        <f>IF(Table2[[#This Row],[CATEGORY TTL LOOKUP]]=0,0,IF(Table2[[#This Row],[CATEGORY TTL LOOKUP]]&gt;0,SUM(AB969/AG969)))</f>
        <v>1.0033941945726047E-3</v>
      </c>
      <c r="AI969" s="74" t="str">
        <f>IFERROR(IF(AH969&lt;#REF!,"STRIKE",IF(AH969&gt;=#REF!,"GOOD")),"NO DATA")</f>
        <v>NO DATA</v>
      </c>
      <c r="AJ969" s="75">
        <f>IFERROR(VLOOKUP(K969,'Roll ups'!H:I,2,FALSE),0)</f>
        <v>75793138.070000067</v>
      </c>
      <c r="AK969" s="76">
        <f>IF(Table2[[#This Row],[PRICE TIER LOOKUP]]=0,0,IF(Table2[[#This Row],[PRICE TIER LOOKUP]]&gt;0,SUM(AB969/AJ969)))</f>
        <v>9.7162727227346124E-4</v>
      </c>
      <c r="AL969" s="74" t="e">
        <f>IF(AK969&lt;#REF!,"STRIKE",IF(AK969&gt;=#REF!,"GOOD"))</f>
        <v>#REF!</v>
      </c>
      <c r="AM969" s="75">
        <f>VLOOKUP(H969,'Roll ups'!A:B,2,FALSE)</f>
        <v>325145452.83999985</v>
      </c>
      <c r="AN969" s="77">
        <f t="shared" si="32"/>
        <v>2.2649149590364613E-4</v>
      </c>
      <c r="AO969" s="74" t="str">
        <f>IFERROR(VLOOKUP(Table2[[#This Row],[Product Name]],'Roll ups'!L:P,5,FALSE),"GOOD")</f>
        <v>GOOD</v>
      </c>
      <c r="AP969" s="74">
        <f>Table2[[#This Row],[Retail Dollar Vol Current 12 Mths]]/Table2[[#This Row],[SHELF SALES  LOOKUP]]</f>
        <v>2.6252558433288047E-4</v>
      </c>
      <c r="AQ969" s="69">
        <f t="shared" si="33"/>
        <v>0</v>
      </c>
      <c r="AR96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969" s="69" t="e">
        <f>IF(Table2[[#This Row],[Shelf Dollar Vol Current 12 Mths]]&gt;#REF!,"MEETS $ CRITERIA",IF(Table2[[#This Row],[Shelf Dollar Vol Current 12 Mths]]&lt;#REF!+1,"DOES NOT MEET $ CRITERIA"))</f>
        <v>#REF!</v>
      </c>
      <c r="AT969" s="78"/>
    </row>
    <row r="970" spans="1:46" ht="13.8" x14ac:dyDescent="0.3">
      <c r="A970" s="68" t="s">
        <v>1512</v>
      </c>
      <c r="B970" s="69">
        <v>34579</v>
      </c>
      <c r="C970" s="69">
        <v>836</v>
      </c>
      <c r="D970" s="69" t="s">
        <v>25</v>
      </c>
      <c r="E970" s="70" t="s">
        <v>6313</v>
      </c>
      <c r="F970" s="70"/>
      <c r="G970" s="71" t="s">
        <v>8282</v>
      </c>
      <c r="H970" s="69" t="s">
        <v>6315</v>
      </c>
      <c r="I970" s="68" t="s">
        <v>252</v>
      </c>
      <c r="J970" s="68" t="s">
        <v>252</v>
      </c>
      <c r="K970" s="68" t="s">
        <v>89</v>
      </c>
      <c r="L970" s="68" t="s">
        <v>89</v>
      </c>
      <c r="M970" s="68" t="s">
        <v>252</v>
      </c>
      <c r="N970" s="68" t="s">
        <v>154</v>
      </c>
      <c r="O970" s="68" t="s">
        <v>8283</v>
      </c>
      <c r="P970" s="72" t="s">
        <v>252</v>
      </c>
      <c r="Q970" s="68" t="s">
        <v>6387</v>
      </c>
      <c r="R970" s="68" t="s">
        <v>31</v>
      </c>
      <c r="S970" s="68">
        <v>95</v>
      </c>
      <c r="T970" s="68">
        <v>116</v>
      </c>
      <c r="U970" s="68">
        <v>-0.22</v>
      </c>
      <c r="V970" s="68">
        <v>376.25</v>
      </c>
      <c r="W970" s="68">
        <v>439.08</v>
      </c>
      <c r="X970" s="68">
        <v>-0.17</v>
      </c>
      <c r="Y970" s="68">
        <v>1549.5</v>
      </c>
      <c r="Z970" s="68">
        <v>1868.92</v>
      </c>
      <c r="AA970" s="68">
        <v>-0.21</v>
      </c>
      <c r="AB970" s="73">
        <v>163862.96</v>
      </c>
      <c r="AC970" s="73">
        <v>193241.48</v>
      </c>
      <c r="AD970" s="73">
        <v>171436.68</v>
      </c>
      <c r="AE970" s="73">
        <v>207335.3</v>
      </c>
      <c r="AF970" s="73"/>
      <c r="AG970" s="73">
        <f>IFERROR(VLOOKUP(J970,'Roll ups'!D:E,2,FALSE),0)</f>
        <v>73393567.950000003</v>
      </c>
      <c r="AH970" s="74">
        <f>IF(Table2[[#This Row],[CATEGORY TTL LOOKUP]]=0,0,IF(Table2[[#This Row],[CATEGORY TTL LOOKUP]]&gt;0,SUM(AB970/AG970)))</f>
        <v>2.2326610434259451E-3</v>
      </c>
      <c r="AI970" s="74" t="str">
        <f>IFERROR(IF(AH970&lt;#REF!,"STRIKE",IF(AH970&gt;=#REF!,"GOOD")),"NO DATA")</f>
        <v>NO DATA</v>
      </c>
      <c r="AJ970" s="75">
        <f>IFERROR(VLOOKUP(K970,'Roll ups'!H:I,2,FALSE),0)</f>
        <v>75793138.070000067</v>
      </c>
      <c r="AK970" s="76">
        <f>IF(Table2[[#This Row],[PRICE TIER LOOKUP]]=0,0,IF(Table2[[#This Row],[PRICE TIER LOOKUP]]&gt;0,SUM(AB970/AJ970)))</f>
        <v>2.1619761916792718E-3</v>
      </c>
      <c r="AL970" s="74" t="e">
        <f>IF(AK970&lt;#REF!,"STRIKE",IF(AK970&gt;=#REF!,"GOOD"))</f>
        <v>#REF!</v>
      </c>
      <c r="AM970" s="75">
        <f>VLOOKUP(H970,'Roll ups'!A:B,2,FALSE)</f>
        <v>325145452.83999985</v>
      </c>
      <c r="AN970" s="77">
        <f t="shared" si="32"/>
        <v>5.0396817353196997E-4</v>
      </c>
      <c r="AO970" s="74" t="str">
        <f>IFERROR(VLOOKUP(Table2[[#This Row],[Product Name]],'Roll ups'!L:P,5,FALSE),"GOOD")</f>
        <v>GOOD</v>
      </c>
      <c r="AP970" s="74">
        <f>Table2[[#This Row],[Retail Dollar Vol Current 12 Mths]]/Table2[[#This Row],[SHELF SALES  LOOKUP]]</f>
        <v>5.2726150251395927E-4</v>
      </c>
      <c r="AQ970" s="69">
        <f t="shared" si="33"/>
        <v>0</v>
      </c>
      <c r="AR97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970" s="69" t="e">
        <f>IF(Table2[[#This Row],[Shelf Dollar Vol Current 12 Mths]]&gt;#REF!,"MEETS $ CRITERIA",IF(Table2[[#This Row],[Shelf Dollar Vol Current 12 Mths]]&lt;#REF!+1,"DOES NOT MEET $ CRITERIA"))</f>
        <v>#REF!</v>
      </c>
      <c r="AT970" s="78"/>
    </row>
    <row r="971" spans="1:46" ht="13.8" x14ac:dyDescent="0.3">
      <c r="A971" s="68" t="s">
        <v>2395</v>
      </c>
      <c r="B971" s="69">
        <v>34596</v>
      </c>
      <c r="C971" s="69">
        <v>205</v>
      </c>
      <c r="D971" s="69" t="s">
        <v>25</v>
      </c>
      <c r="E971" s="70" t="s">
        <v>6313</v>
      </c>
      <c r="F971" s="70"/>
      <c r="G971" s="71" t="s">
        <v>8284</v>
      </c>
      <c r="H971" s="69" t="s">
        <v>6315</v>
      </c>
      <c r="I971" s="68" t="s">
        <v>252</v>
      </c>
      <c r="J971" s="68" t="s">
        <v>252</v>
      </c>
      <c r="K971" s="68" t="s">
        <v>89</v>
      </c>
      <c r="L971" s="68" t="s">
        <v>89</v>
      </c>
      <c r="M971" s="68" t="s">
        <v>252</v>
      </c>
      <c r="N971" s="68" t="s">
        <v>154</v>
      </c>
      <c r="O971" s="68" t="s">
        <v>8285</v>
      </c>
      <c r="P971" s="72" t="s">
        <v>252</v>
      </c>
      <c r="Q971" s="68" t="s">
        <v>34</v>
      </c>
      <c r="R971" s="68" t="s">
        <v>31</v>
      </c>
      <c r="S971" s="68">
        <v>9</v>
      </c>
      <c r="T971" s="68">
        <v>18</v>
      </c>
      <c r="U971" s="68">
        <v>-1</v>
      </c>
      <c r="V971" s="68">
        <v>32</v>
      </c>
      <c r="W971" s="68">
        <v>40</v>
      </c>
      <c r="X971" s="68">
        <v>-0.25</v>
      </c>
      <c r="Y971" s="68">
        <v>184.75</v>
      </c>
      <c r="Z971" s="68">
        <v>139</v>
      </c>
      <c r="AA971" s="68">
        <v>0.25</v>
      </c>
      <c r="AB971" s="73">
        <v>26023.439999999999</v>
      </c>
      <c r="AC971" s="73">
        <v>18081.96</v>
      </c>
      <c r="AD971" s="73">
        <v>27756.84</v>
      </c>
      <c r="AE971" s="73">
        <v>19051.919999999998</v>
      </c>
      <c r="AF971" s="73"/>
      <c r="AG971" s="73">
        <f>IFERROR(VLOOKUP(J971,'Roll ups'!D:E,2,FALSE),0)</f>
        <v>73393567.950000003</v>
      </c>
      <c r="AH971" s="74">
        <f>IF(Table2[[#This Row],[CATEGORY TTL LOOKUP]]=0,0,IF(Table2[[#This Row],[CATEGORY TTL LOOKUP]]&gt;0,SUM(AB971/AG971)))</f>
        <v>3.5457385063673006E-4</v>
      </c>
      <c r="AI971" s="74" t="str">
        <f>IFERROR(IF(AH971&lt;#REF!,"STRIKE",IF(AH971&gt;=#REF!,"GOOD")),"NO DATA")</f>
        <v>NO DATA</v>
      </c>
      <c r="AJ971" s="75">
        <f>IFERROR(VLOOKUP(K971,'Roll ups'!H:I,2,FALSE),0)</f>
        <v>75793138.070000067</v>
      </c>
      <c r="AK971" s="76">
        <f>IF(Table2[[#This Row],[PRICE TIER LOOKUP]]=0,0,IF(Table2[[#This Row],[PRICE TIER LOOKUP]]&gt;0,SUM(AB971/AJ971)))</f>
        <v>3.4334823260603881E-4</v>
      </c>
      <c r="AL971" s="74" t="e">
        <f>IF(AK971&lt;#REF!,"STRIKE",IF(AK971&gt;=#REF!,"GOOD"))</f>
        <v>#REF!</v>
      </c>
      <c r="AM971" s="75">
        <f>VLOOKUP(H971,'Roll ups'!A:B,2,FALSE)</f>
        <v>325145452.83999985</v>
      </c>
      <c r="AN971" s="77">
        <f t="shared" si="32"/>
        <v>8.0036303053593116E-5</v>
      </c>
      <c r="AO971" s="74" t="str">
        <f>IFERROR(VLOOKUP(Table2[[#This Row],[Product Name]],'Roll ups'!L:P,5,FALSE),"GOOD")</f>
        <v>GOOD</v>
      </c>
      <c r="AP971" s="74">
        <f>Table2[[#This Row],[Retail Dollar Vol Current 12 Mths]]/Table2[[#This Row],[SHELF SALES  LOOKUP]]</f>
        <v>8.5367455572748875E-5</v>
      </c>
      <c r="AQ971" s="69">
        <f t="shared" si="33"/>
        <v>0</v>
      </c>
      <c r="AR97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971" s="69" t="e">
        <f>IF(Table2[[#This Row],[Shelf Dollar Vol Current 12 Mths]]&gt;#REF!,"MEETS $ CRITERIA",IF(Table2[[#This Row],[Shelf Dollar Vol Current 12 Mths]]&lt;#REF!+1,"DOES NOT MEET $ CRITERIA"))</f>
        <v>#REF!</v>
      </c>
      <c r="AT971" s="78"/>
    </row>
    <row r="972" spans="1:46" ht="13.8" x14ac:dyDescent="0.3">
      <c r="A972" s="68" t="s">
        <v>2214</v>
      </c>
      <c r="B972" s="69">
        <v>34598</v>
      </c>
      <c r="C972" s="69">
        <v>156</v>
      </c>
      <c r="D972" s="69" t="s">
        <v>25</v>
      </c>
      <c r="E972" s="70" t="s">
        <v>6313</v>
      </c>
      <c r="F972" s="70"/>
      <c r="G972" s="71" t="s">
        <v>8286</v>
      </c>
      <c r="H972" s="69" t="s">
        <v>6315</v>
      </c>
      <c r="I972" s="68" t="s">
        <v>252</v>
      </c>
      <c r="J972" s="68" t="s">
        <v>252</v>
      </c>
      <c r="K972" s="68" t="s">
        <v>89</v>
      </c>
      <c r="L972" s="68" t="s">
        <v>89</v>
      </c>
      <c r="M972" s="68" t="s">
        <v>252</v>
      </c>
      <c r="N972" s="68" t="s">
        <v>154</v>
      </c>
      <c r="O972" s="68" t="s">
        <v>8287</v>
      </c>
      <c r="P972" s="72" t="s">
        <v>252</v>
      </c>
      <c r="Q972" s="68" t="s">
        <v>34</v>
      </c>
      <c r="R972" s="68" t="s">
        <v>31</v>
      </c>
      <c r="S972" s="68">
        <v>42</v>
      </c>
      <c r="T972" s="68">
        <v>39.67</v>
      </c>
      <c r="U972" s="68">
        <v>0.06</v>
      </c>
      <c r="V972" s="68">
        <v>98.01</v>
      </c>
      <c r="W972" s="68">
        <v>138.26</v>
      </c>
      <c r="X972" s="68">
        <v>-0.41</v>
      </c>
      <c r="Y972" s="68">
        <v>387.95</v>
      </c>
      <c r="Z972" s="68">
        <v>235.68</v>
      </c>
      <c r="AA972" s="68">
        <v>0.39</v>
      </c>
      <c r="AB972" s="73">
        <v>41001.599999999999</v>
      </c>
      <c r="AC972" s="73">
        <v>23840.1</v>
      </c>
      <c r="AD972" s="73">
        <v>44049.599999999999</v>
      </c>
      <c r="AE972" s="73">
        <v>26094.7</v>
      </c>
      <c r="AF972" s="73"/>
      <c r="AG972" s="73">
        <f>IFERROR(VLOOKUP(J972,'Roll ups'!D:E,2,FALSE),0)</f>
        <v>73393567.950000003</v>
      </c>
      <c r="AH972" s="74">
        <f>IF(Table2[[#This Row],[CATEGORY TTL LOOKUP]]=0,0,IF(Table2[[#This Row],[CATEGORY TTL LOOKUP]]&gt;0,SUM(AB972/AG972)))</f>
        <v>5.586538595307519E-4</v>
      </c>
      <c r="AI972" s="74" t="str">
        <f>IFERROR(IF(AH972&lt;#REF!,"STRIKE",IF(AH972&gt;=#REF!,"GOOD")),"NO DATA")</f>
        <v>NO DATA</v>
      </c>
      <c r="AJ972" s="75">
        <f>IFERROR(VLOOKUP(K972,'Roll ups'!H:I,2,FALSE),0)</f>
        <v>75793138.070000067</v>
      </c>
      <c r="AK972" s="76">
        <f>IF(Table2[[#This Row],[PRICE TIER LOOKUP]]=0,0,IF(Table2[[#This Row],[PRICE TIER LOOKUP]]&gt;0,SUM(AB972/AJ972)))</f>
        <v>5.4096717782198516E-4</v>
      </c>
      <c r="AL972" s="74" t="e">
        <f>IF(AK972&lt;#REF!,"STRIKE",IF(AK972&gt;=#REF!,"GOOD"))</f>
        <v>#REF!</v>
      </c>
      <c r="AM972" s="75">
        <f>VLOOKUP(H972,'Roll ups'!A:B,2,FALSE)</f>
        <v>325145452.83999985</v>
      </c>
      <c r="AN972" s="77">
        <f t="shared" si="32"/>
        <v>1.2610233248495217E-4</v>
      </c>
      <c r="AO972" s="74" t="str">
        <f>IFERROR(VLOOKUP(Table2[[#This Row],[Product Name]],'Roll ups'!L:P,5,FALSE),"GOOD")</f>
        <v>GOOD</v>
      </c>
      <c r="AP972" s="74">
        <f>Table2[[#This Row],[Retail Dollar Vol Current 12 Mths]]/Table2[[#This Row],[SHELF SALES  LOOKUP]]</f>
        <v>1.3547659859686328E-4</v>
      </c>
      <c r="AQ972" s="69">
        <f t="shared" si="33"/>
        <v>0</v>
      </c>
      <c r="AR97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972" s="69" t="e">
        <f>IF(Table2[[#This Row],[Shelf Dollar Vol Current 12 Mths]]&gt;#REF!,"MEETS $ CRITERIA",IF(Table2[[#This Row],[Shelf Dollar Vol Current 12 Mths]]&lt;#REF!+1,"DOES NOT MEET $ CRITERIA"))</f>
        <v>#REF!</v>
      </c>
      <c r="AT972" s="78"/>
    </row>
    <row r="973" spans="1:46" ht="13.8" x14ac:dyDescent="0.3">
      <c r="A973" s="68" t="s">
        <v>2619</v>
      </c>
      <c r="B973" s="69">
        <v>34605</v>
      </c>
      <c r="C973" s="69">
        <v>174</v>
      </c>
      <c r="D973" s="69" t="s">
        <v>25</v>
      </c>
      <c r="E973" s="70" t="s">
        <v>6313</v>
      </c>
      <c r="F973" s="70"/>
      <c r="G973" s="71" t="s">
        <v>8288</v>
      </c>
      <c r="H973" s="69" t="s">
        <v>6315</v>
      </c>
      <c r="I973" s="68" t="s">
        <v>252</v>
      </c>
      <c r="J973" s="68" t="s">
        <v>252</v>
      </c>
      <c r="K973" s="68" t="s">
        <v>146</v>
      </c>
      <c r="L973" s="68" t="s">
        <v>6320</v>
      </c>
      <c r="M973" s="68" t="s">
        <v>252</v>
      </c>
      <c r="N973" s="68" t="s">
        <v>184</v>
      </c>
      <c r="O973" s="68" t="s">
        <v>8289</v>
      </c>
      <c r="P973" s="72" t="s">
        <v>252</v>
      </c>
      <c r="Q973" s="68" t="s">
        <v>63</v>
      </c>
      <c r="R973" s="68" t="s">
        <v>31</v>
      </c>
      <c r="S973" s="68">
        <v>6</v>
      </c>
      <c r="T973" s="68">
        <v>6</v>
      </c>
      <c r="U973" s="68">
        <v>0.06</v>
      </c>
      <c r="V973" s="68">
        <v>17.170000000000002</v>
      </c>
      <c r="W973" s="68">
        <v>23</v>
      </c>
      <c r="X973" s="68">
        <v>-0.34</v>
      </c>
      <c r="Y973" s="68">
        <v>68.08</v>
      </c>
      <c r="Z973" s="68">
        <v>64</v>
      </c>
      <c r="AA973" s="68">
        <v>0.06</v>
      </c>
      <c r="AB973" s="73">
        <v>17529.88</v>
      </c>
      <c r="AC973" s="73">
        <v>15924.48</v>
      </c>
      <c r="AD973" s="73">
        <v>18160.3</v>
      </c>
      <c r="AE973" s="73">
        <v>16377.24</v>
      </c>
      <c r="AF973" s="73"/>
      <c r="AG973" s="73">
        <f>IFERROR(VLOOKUP(J973,'Roll ups'!D:E,2,FALSE),0)</f>
        <v>73393567.950000003</v>
      </c>
      <c r="AH973" s="74">
        <f>IF(Table2[[#This Row],[CATEGORY TTL LOOKUP]]=0,0,IF(Table2[[#This Row],[CATEGORY TTL LOOKUP]]&gt;0,SUM(AB973/AG973)))</f>
        <v>2.3884763324140859E-4</v>
      </c>
      <c r="AI973" s="74" t="str">
        <f>IFERROR(IF(AH973&lt;#REF!,"STRIKE",IF(AH973&gt;=#REF!,"GOOD")),"NO DATA")</f>
        <v>NO DATA</v>
      </c>
      <c r="AJ973" s="75">
        <f>IFERROR(VLOOKUP(K973,'Roll ups'!H:I,2,FALSE),0)</f>
        <v>69119979.479999974</v>
      </c>
      <c r="AK973" s="76">
        <f>IF(Table2[[#This Row],[PRICE TIER LOOKUP]]=0,0,IF(Table2[[#This Row],[PRICE TIER LOOKUP]]&gt;0,SUM(AB973/AJ973)))</f>
        <v>2.536152373290607E-4</v>
      </c>
      <c r="AL973" s="74" t="e">
        <f>IF(AK973&lt;#REF!,"STRIKE",IF(AK973&gt;=#REF!,"GOOD"))</f>
        <v>#REF!</v>
      </c>
      <c r="AM973" s="75">
        <f>VLOOKUP(H973,'Roll ups'!A:B,2,FALSE)</f>
        <v>325145452.83999985</v>
      </c>
      <c r="AN973" s="77">
        <f t="shared" si="32"/>
        <v>5.3913963264392455E-5</v>
      </c>
      <c r="AO973" s="74" t="str">
        <f>IFERROR(VLOOKUP(Table2[[#This Row],[Product Name]],'Roll ups'!L:P,5,FALSE),"GOOD")</f>
        <v>GOOD</v>
      </c>
      <c r="AP973" s="74">
        <f>Table2[[#This Row],[Retail Dollar Vol Current 12 Mths]]/Table2[[#This Row],[SHELF SALES  LOOKUP]]</f>
        <v>5.5852849367499727E-5</v>
      </c>
      <c r="AQ973" s="69">
        <f t="shared" si="33"/>
        <v>0</v>
      </c>
      <c r="AR97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973" s="69" t="e">
        <f>IF(Table2[[#This Row],[Shelf Dollar Vol Current 12 Mths]]&gt;#REF!,"MEETS $ CRITERIA",IF(Table2[[#This Row],[Shelf Dollar Vol Current 12 Mths]]&lt;#REF!+1,"DOES NOT MEET $ CRITERIA"))</f>
        <v>#REF!</v>
      </c>
      <c r="AT973" s="78"/>
    </row>
    <row r="974" spans="1:46" ht="13.8" x14ac:dyDescent="0.3">
      <c r="A974" s="68" t="s">
        <v>1193</v>
      </c>
      <c r="B974" s="69">
        <v>34649</v>
      </c>
      <c r="C974" s="69">
        <v>188</v>
      </c>
      <c r="D974" s="69" t="s">
        <v>25</v>
      </c>
      <c r="E974" s="70" t="s">
        <v>6313</v>
      </c>
      <c r="F974" s="70"/>
      <c r="G974" s="71" t="s">
        <v>8290</v>
      </c>
      <c r="H974" s="69" t="s">
        <v>6315</v>
      </c>
      <c r="I974" s="68" t="s">
        <v>252</v>
      </c>
      <c r="J974" s="68" t="s">
        <v>252</v>
      </c>
      <c r="K974" s="68" t="s">
        <v>89</v>
      </c>
      <c r="L974" s="68" t="s">
        <v>89</v>
      </c>
      <c r="M974" s="68" t="s">
        <v>252</v>
      </c>
      <c r="N974" s="68" t="s">
        <v>154</v>
      </c>
      <c r="O974" s="68" t="s">
        <v>8291</v>
      </c>
      <c r="P974" s="72" t="s">
        <v>252</v>
      </c>
      <c r="Q974" s="68" t="s">
        <v>6387</v>
      </c>
      <c r="R974" s="68" t="s">
        <v>31</v>
      </c>
      <c r="S974" s="68">
        <v>12</v>
      </c>
      <c r="T974" s="68">
        <v>11</v>
      </c>
      <c r="U974" s="68">
        <v>0.08</v>
      </c>
      <c r="V974" s="68">
        <v>30</v>
      </c>
      <c r="W974" s="68">
        <v>54.92</v>
      </c>
      <c r="X974" s="68">
        <v>-0.83</v>
      </c>
      <c r="Y974" s="68">
        <v>134</v>
      </c>
      <c r="Z974" s="68">
        <v>75.83</v>
      </c>
      <c r="AA974" s="68">
        <v>0.43</v>
      </c>
      <c r="AB974" s="73">
        <v>17302.080000000002</v>
      </c>
      <c r="AC974" s="73">
        <v>9405.06</v>
      </c>
      <c r="AD974" s="73">
        <v>17302.080000000002</v>
      </c>
      <c r="AE974" s="73">
        <v>9791.6</v>
      </c>
      <c r="AF974" s="73"/>
      <c r="AG974" s="73">
        <f>IFERROR(VLOOKUP(J974,'Roll ups'!D:E,2,FALSE),0)</f>
        <v>73393567.950000003</v>
      </c>
      <c r="AH974" s="74">
        <f>IF(Table2[[#This Row],[CATEGORY TTL LOOKUP]]=0,0,IF(Table2[[#This Row],[CATEGORY TTL LOOKUP]]&gt;0,SUM(AB974/AG974)))</f>
        <v>2.3574381901949763E-4</v>
      </c>
      <c r="AI974" s="74" t="str">
        <f>IFERROR(IF(AH974&lt;#REF!,"STRIKE",IF(AH974&gt;=#REF!,"GOOD")),"NO DATA")</f>
        <v>NO DATA</v>
      </c>
      <c r="AJ974" s="75">
        <f>IFERROR(VLOOKUP(K974,'Roll ups'!H:I,2,FALSE),0)</f>
        <v>75793138.070000067</v>
      </c>
      <c r="AK974" s="76">
        <f>IF(Table2[[#This Row],[PRICE TIER LOOKUP]]=0,0,IF(Table2[[#This Row],[PRICE TIER LOOKUP]]&gt;0,SUM(AB974/AJ974)))</f>
        <v>2.282802960872311E-4</v>
      </c>
      <c r="AL974" s="74" t="e">
        <f>IF(AK974&lt;#REF!,"STRIKE",IF(AK974&gt;=#REF!,"GOOD"))</f>
        <v>#REF!</v>
      </c>
      <c r="AM974" s="75">
        <f>VLOOKUP(H974,'Roll ups'!A:B,2,FALSE)</f>
        <v>325145452.83999985</v>
      </c>
      <c r="AN974" s="77">
        <f t="shared" si="32"/>
        <v>5.3213353743298834E-5</v>
      </c>
      <c r="AO974" s="74" t="str">
        <f>IFERROR(VLOOKUP(Table2[[#This Row],[Product Name]],'Roll ups'!L:P,5,FALSE),"GOOD")</f>
        <v>GOOD</v>
      </c>
      <c r="AP974" s="74">
        <f>Table2[[#This Row],[Retail Dollar Vol Current 12 Mths]]/Table2[[#This Row],[SHELF SALES  LOOKUP]]</f>
        <v>5.3213353743298834E-5</v>
      </c>
      <c r="AQ974" s="69">
        <f t="shared" si="33"/>
        <v>0</v>
      </c>
      <c r="AR97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974" s="69" t="e">
        <f>IF(Table2[[#This Row],[Shelf Dollar Vol Current 12 Mths]]&gt;#REF!,"MEETS $ CRITERIA",IF(Table2[[#This Row],[Shelf Dollar Vol Current 12 Mths]]&lt;#REF!+1,"DOES NOT MEET $ CRITERIA"))</f>
        <v>#REF!</v>
      </c>
      <c r="AT974" s="78"/>
    </row>
    <row r="975" spans="1:46" ht="13.8" x14ac:dyDescent="0.3">
      <c r="A975" s="68" t="s">
        <v>2786</v>
      </c>
      <c r="B975" s="69">
        <v>34690</v>
      </c>
      <c r="C975" s="69">
        <v>160</v>
      </c>
      <c r="D975" s="69" t="s">
        <v>25</v>
      </c>
      <c r="E975" s="70" t="s">
        <v>6313</v>
      </c>
      <c r="F975" s="70"/>
      <c r="G975" s="71" t="s">
        <v>8292</v>
      </c>
      <c r="H975" s="69" t="s">
        <v>6315</v>
      </c>
      <c r="I975" s="68" t="s">
        <v>252</v>
      </c>
      <c r="J975" s="68" t="s">
        <v>252</v>
      </c>
      <c r="K975" s="68" t="s">
        <v>89</v>
      </c>
      <c r="L975" s="68" t="s">
        <v>89</v>
      </c>
      <c r="M975" s="68" t="s">
        <v>252</v>
      </c>
      <c r="N975" s="68" t="s">
        <v>154</v>
      </c>
      <c r="O975" s="68" t="s">
        <v>8293</v>
      </c>
      <c r="P975" s="72" t="s">
        <v>252</v>
      </c>
      <c r="Q975" s="68" t="s">
        <v>3690</v>
      </c>
      <c r="R975" s="68" t="s">
        <v>31</v>
      </c>
      <c r="S975" s="68"/>
      <c r="T975" s="68">
        <v>9</v>
      </c>
      <c r="U975" s="68"/>
      <c r="V975" s="68">
        <v>20</v>
      </c>
      <c r="W975" s="68">
        <v>31</v>
      </c>
      <c r="X975" s="68">
        <v>-0.55000000000000004</v>
      </c>
      <c r="Y975" s="68">
        <v>113</v>
      </c>
      <c r="Z975" s="68">
        <v>128.75</v>
      </c>
      <c r="AA975" s="68">
        <v>-0.14000000000000001</v>
      </c>
      <c r="AB975" s="73">
        <v>14259.6</v>
      </c>
      <c r="AC975" s="73">
        <v>15684.42</v>
      </c>
      <c r="AD975" s="73">
        <v>15051.6</v>
      </c>
      <c r="AE975" s="73">
        <v>17076.419999999998</v>
      </c>
      <c r="AF975" s="73"/>
      <c r="AG975" s="73">
        <f>IFERROR(VLOOKUP(J975,'Roll ups'!D:E,2,FALSE),0)</f>
        <v>73393567.950000003</v>
      </c>
      <c r="AH975" s="74">
        <f>IF(Table2[[#This Row],[CATEGORY TTL LOOKUP]]=0,0,IF(Table2[[#This Row],[CATEGORY TTL LOOKUP]]&gt;0,SUM(AB975/AG975)))</f>
        <v>1.942895051745471E-4</v>
      </c>
      <c r="AI975" s="74" t="str">
        <f>IFERROR(IF(AH975&lt;#REF!,"STRIKE",IF(AH975&gt;=#REF!,"GOOD")),"NO DATA")</f>
        <v>NO DATA</v>
      </c>
      <c r="AJ975" s="75">
        <f>IFERROR(VLOOKUP(K975,'Roll ups'!H:I,2,FALSE),0)</f>
        <v>75793138.070000067</v>
      </c>
      <c r="AK975" s="76">
        <f>IF(Table2[[#This Row],[PRICE TIER LOOKUP]]=0,0,IF(Table2[[#This Row],[PRICE TIER LOOKUP]]&gt;0,SUM(AB975/AJ975)))</f>
        <v>1.8813840359572259E-4</v>
      </c>
      <c r="AL975" s="74" t="e">
        <f>IF(AK975&lt;#REF!,"STRIKE",IF(AK975&gt;=#REF!,"GOOD"))</f>
        <v>#REF!</v>
      </c>
      <c r="AM975" s="75">
        <f>VLOOKUP(H975,'Roll ups'!A:B,2,FALSE)</f>
        <v>325145452.83999985</v>
      </c>
      <c r="AN975" s="77">
        <f t="shared" si="32"/>
        <v>4.3856064648755758E-5</v>
      </c>
      <c r="AO975" s="74" t="str">
        <f>IFERROR(VLOOKUP(Table2[[#This Row],[Product Name]],'Roll ups'!L:P,5,FALSE),"GOOD")</f>
        <v>GOOD</v>
      </c>
      <c r="AP975" s="74">
        <f>Table2[[#This Row],[Retail Dollar Vol Current 12 Mths]]/Table2[[#This Row],[SHELF SALES  LOOKUP]]</f>
        <v>4.6291897575472817E-5</v>
      </c>
      <c r="AQ975" s="69">
        <f t="shared" si="33"/>
        <v>0</v>
      </c>
      <c r="AR97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975" s="69" t="e">
        <f>IF(Table2[[#This Row],[Shelf Dollar Vol Current 12 Mths]]&gt;#REF!,"MEETS $ CRITERIA",IF(Table2[[#This Row],[Shelf Dollar Vol Current 12 Mths]]&lt;#REF!+1,"DOES NOT MEET $ CRITERIA"))</f>
        <v>#REF!</v>
      </c>
      <c r="AT975" s="78"/>
    </row>
    <row r="976" spans="1:46" ht="13.8" x14ac:dyDescent="0.3">
      <c r="A976" s="68" t="s">
        <v>1506</v>
      </c>
      <c r="B976" s="69">
        <v>34698</v>
      </c>
      <c r="C976" s="69">
        <v>665</v>
      </c>
      <c r="D976" s="69" t="s">
        <v>25</v>
      </c>
      <c r="E976" s="70" t="s">
        <v>6313</v>
      </c>
      <c r="F976" s="70"/>
      <c r="G976" s="71" t="s">
        <v>8294</v>
      </c>
      <c r="H976" s="69" t="s">
        <v>6315</v>
      </c>
      <c r="I976" s="68" t="s">
        <v>252</v>
      </c>
      <c r="J976" s="68" t="s">
        <v>252</v>
      </c>
      <c r="K976" s="68" t="s">
        <v>89</v>
      </c>
      <c r="L976" s="68" t="s">
        <v>89</v>
      </c>
      <c r="M976" s="68" t="s">
        <v>252</v>
      </c>
      <c r="N976" s="68" t="s">
        <v>154</v>
      </c>
      <c r="O976" s="68" t="s">
        <v>8295</v>
      </c>
      <c r="P976" s="72" t="s">
        <v>252</v>
      </c>
      <c r="Q976" s="68" t="s">
        <v>6387</v>
      </c>
      <c r="R976" s="68" t="s">
        <v>31</v>
      </c>
      <c r="S976" s="68">
        <v>95</v>
      </c>
      <c r="T976" s="68">
        <v>36</v>
      </c>
      <c r="U976" s="68">
        <v>0.62</v>
      </c>
      <c r="V976" s="68">
        <v>361.92</v>
      </c>
      <c r="W976" s="68">
        <v>229</v>
      </c>
      <c r="X976" s="68">
        <v>0.37</v>
      </c>
      <c r="Y976" s="68">
        <v>1573.88</v>
      </c>
      <c r="Z976" s="68">
        <v>1275</v>
      </c>
      <c r="AA976" s="68">
        <v>0.19</v>
      </c>
      <c r="AB976" s="73">
        <v>149576.82999999999</v>
      </c>
      <c r="AC976" s="73">
        <v>111279.6</v>
      </c>
      <c r="AD976" s="73">
        <v>169600.77</v>
      </c>
      <c r="AE976" s="73">
        <v>145359.12</v>
      </c>
      <c r="AF976" s="73"/>
      <c r="AG976" s="73">
        <f>IFERROR(VLOOKUP(J976,'Roll ups'!D:E,2,FALSE),0)</f>
        <v>73393567.950000003</v>
      </c>
      <c r="AH976" s="74">
        <f>IF(Table2[[#This Row],[CATEGORY TTL LOOKUP]]=0,0,IF(Table2[[#This Row],[CATEGORY TTL LOOKUP]]&gt;0,SUM(AB976/AG976)))</f>
        <v>2.038010062433543E-3</v>
      </c>
      <c r="AI976" s="74" t="str">
        <f>IFERROR(IF(AH976&lt;#REF!,"STRIKE",IF(AH976&gt;=#REF!,"GOOD")),"NO DATA")</f>
        <v>NO DATA</v>
      </c>
      <c r="AJ976" s="75">
        <f>IFERROR(VLOOKUP(K976,'Roll ups'!H:I,2,FALSE),0)</f>
        <v>75793138.070000067</v>
      </c>
      <c r="AK976" s="76">
        <f>IF(Table2[[#This Row],[PRICE TIER LOOKUP]]=0,0,IF(Table2[[#This Row],[PRICE TIER LOOKUP]]&gt;0,SUM(AB976/AJ976)))</f>
        <v>1.9734877563963075E-3</v>
      </c>
      <c r="AL976" s="74" t="e">
        <f>IF(AK976&lt;#REF!,"STRIKE",IF(AK976&gt;=#REF!,"GOOD"))</f>
        <v>#REF!</v>
      </c>
      <c r="AM976" s="75">
        <f>VLOOKUP(H976,'Roll ups'!A:B,2,FALSE)</f>
        <v>325145452.83999985</v>
      </c>
      <c r="AN976" s="77">
        <f t="shared" si="32"/>
        <v>4.6003051463126241E-4</v>
      </c>
      <c r="AO976" s="74" t="str">
        <f>IFERROR(VLOOKUP(Table2[[#This Row],[Product Name]],'Roll ups'!L:P,5,FALSE),"GOOD")</f>
        <v>GOOD</v>
      </c>
      <c r="AP976" s="74">
        <f>Table2[[#This Row],[Retail Dollar Vol Current 12 Mths]]/Table2[[#This Row],[SHELF SALES  LOOKUP]]</f>
        <v>5.216150757103113E-4</v>
      </c>
      <c r="AQ976" s="69">
        <f t="shared" si="33"/>
        <v>0</v>
      </c>
      <c r="AR97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976" s="69" t="e">
        <f>IF(Table2[[#This Row],[Shelf Dollar Vol Current 12 Mths]]&gt;#REF!,"MEETS $ CRITERIA",IF(Table2[[#This Row],[Shelf Dollar Vol Current 12 Mths]]&lt;#REF!+1,"DOES NOT MEET $ CRITERIA"))</f>
        <v>#REF!</v>
      </c>
      <c r="AT976" s="78"/>
    </row>
    <row r="977" spans="1:46" ht="13.8" x14ac:dyDescent="0.3">
      <c r="A977" s="68" t="s">
        <v>2851</v>
      </c>
      <c r="B977" s="69">
        <v>34702</v>
      </c>
      <c r="C977" s="69">
        <v>171</v>
      </c>
      <c r="D977" s="69" t="s">
        <v>25</v>
      </c>
      <c r="E977" s="70" t="s">
        <v>6313</v>
      </c>
      <c r="F977" s="70"/>
      <c r="G977" s="71" t="s">
        <v>8296</v>
      </c>
      <c r="H977" s="69" t="s">
        <v>6315</v>
      </c>
      <c r="I977" s="68" t="s">
        <v>252</v>
      </c>
      <c r="J977" s="68" t="s">
        <v>252</v>
      </c>
      <c r="K977" s="68" t="s">
        <v>89</v>
      </c>
      <c r="L977" s="68" t="s">
        <v>89</v>
      </c>
      <c r="M977" s="68" t="s">
        <v>252</v>
      </c>
      <c r="N977" s="68" t="s">
        <v>184</v>
      </c>
      <c r="O977" s="68" t="s">
        <v>8297</v>
      </c>
      <c r="P977" s="72" t="s">
        <v>191</v>
      </c>
      <c r="Q977" s="68" t="s">
        <v>64</v>
      </c>
      <c r="R977" s="68" t="s">
        <v>60</v>
      </c>
      <c r="S977" s="68">
        <v>26</v>
      </c>
      <c r="T977" s="68">
        <v>26</v>
      </c>
      <c r="U977" s="68">
        <v>0</v>
      </c>
      <c r="V977" s="68">
        <v>58</v>
      </c>
      <c r="W977" s="68">
        <v>58</v>
      </c>
      <c r="X977" s="68">
        <v>0</v>
      </c>
      <c r="Y977" s="68">
        <v>266</v>
      </c>
      <c r="Z977" s="68">
        <v>253.5</v>
      </c>
      <c r="AA977" s="68">
        <v>0.05</v>
      </c>
      <c r="AB977" s="73">
        <v>24115.439999999999</v>
      </c>
      <c r="AC977" s="73">
        <v>23151.08</v>
      </c>
      <c r="AD977" s="73">
        <v>26972.400000000001</v>
      </c>
      <c r="AE977" s="73">
        <v>25762.28</v>
      </c>
      <c r="AF977" s="73"/>
      <c r="AG977" s="73">
        <f>IFERROR(VLOOKUP(J977,'Roll ups'!D:E,2,FALSE),0)</f>
        <v>73393567.950000003</v>
      </c>
      <c r="AH977" s="74">
        <f>IF(Table2[[#This Row],[CATEGORY TTL LOOKUP]]=0,0,IF(Table2[[#This Row],[CATEGORY TTL LOOKUP]]&gt;0,SUM(AB977/AG977)))</f>
        <v>3.2857702212309462E-4</v>
      </c>
      <c r="AI977" s="74" t="str">
        <f>IFERROR(IF(AH977&lt;#REF!,"STRIKE",IF(AH977&gt;=#REF!,"GOOD")),"NO DATA")</f>
        <v>NO DATA</v>
      </c>
      <c r="AJ977" s="75">
        <f>IFERROR(VLOOKUP(K977,'Roll ups'!H:I,2,FALSE),0)</f>
        <v>75793138.070000067</v>
      </c>
      <c r="AK977" s="76">
        <f>IF(Table2[[#This Row],[PRICE TIER LOOKUP]]=0,0,IF(Table2[[#This Row],[PRICE TIER LOOKUP]]&gt;0,SUM(AB977/AJ977)))</f>
        <v>3.1817444974672728E-4</v>
      </c>
      <c r="AL977" s="74" t="e">
        <f>IF(AK977&lt;#REF!,"STRIKE",IF(AK977&gt;=#REF!,"GOOD"))</f>
        <v>#REF!</v>
      </c>
      <c r="AM977" s="75">
        <f>VLOOKUP(H977,'Roll ups'!A:B,2,FALSE)</f>
        <v>325145452.83999985</v>
      </c>
      <c r="AN977" s="77">
        <f t="shared" si="32"/>
        <v>7.4168160093774756E-5</v>
      </c>
      <c r="AO977" s="74" t="str">
        <f>IFERROR(VLOOKUP(Table2[[#This Row],[Product Name]],'Roll ups'!L:P,5,FALSE),"GOOD")</f>
        <v>GOOD</v>
      </c>
      <c r="AP977" s="74">
        <f>Table2[[#This Row],[Retail Dollar Vol Current 12 Mths]]/Table2[[#This Row],[SHELF SALES  LOOKUP]]</f>
        <v>8.2954873778514108E-5</v>
      </c>
      <c r="AQ977" s="69">
        <f t="shared" si="33"/>
        <v>0</v>
      </c>
      <c r="AR97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977" s="69" t="e">
        <f>IF(Table2[[#This Row],[Shelf Dollar Vol Current 12 Mths]]&gt;#REF!,"MEETS $ CRITERIA",IF(Table2[[#This Row],[Shelf Dollar Vol Current 12 Mths]]&lt;#REF!+1,"DOES NOT MEET $ CRITERIA"))</f>
        <v>#REF!</v>
      </c>
      <c r="AT977" s="78"/>
    </row>
    <row r="978" spans="1:46" ht="13.8" x14ac:dyDescent="0.3">
      <c r="A978" s="68" t="s">
        <v>2482</v>
      </c>
      <c r="B978" s="69">
        <v>34713</v>
      </c>
      <c r="C978" s="69">
        <v>152</v>
      </c>
      <c r="D978" s="69" t="s">
        <v>25</v>
      </c>
      <c r="E978" s="70" t="s">
        <v>6313</v>
      </c>
      <c r="F978" s="70"/>
      <c r="G978" s="71" t="s">
        <v>8298</v>
      </c>
      <c r="H978" s="69" t="s">
        <v>6315</v>
      </c>
      <c r="I978" s="68" t="s">
        <v>252</v>
      </c>
      <c r="J978" s="68" t="s">
        <v>252</v>
      </c>
      <c r="K978" s="68" t="s">
        <v>132</v>
      </c>
      <c r="L978" s="68" t="s">
        <v>132</v>
      </c>
      <c r="M978" s="68" t="s">
        <v>252</v>
      </c>
      <c r="N978" s="68" t="s">
        <v>184</v>
      </c>
      <c r="O978" s="68" t="s">
        <v>8299</v>
      </c>
      <c r="P978" s="72" t="s">
        <v>252</v>
      </c>
      <c r="Q978" s="68" t="s">
        <v>390</v>
      </c>
      <c r="R978" s="68" t="s">
        <v>60</v>
      </c>
      <c r="S978" s="68">
        <v>11</v>
      </c>
      <c r="T978" s="68">
        <v>12</v>
      </c>
      <c r="U978" s="68">
        <v>-7.0000000000000007E-2</v>
      </c>
      <c r="V978" s="68">
        <v>26.42</v>
      </c>
      <c r="W978" s="68">
        <v>40.5</v>
      </c>
      <c r="X978" s="68">
        <v>-0.53</v>
      </c>
      <c r="Y978" s="68">
        <v>101.58</v>
      </c>
      <c r="Z978" s="68">
        <v>144.75</v>
      </c>
      <c r="AA978" s="68">
        <v>-0.42</v>
      </c>
      <c r="AB978" s="73">
        <v>17070.669999999998</v>
      </c>
      <c r="AC978" s="73">
        <v>26111.61</v>
      </c>
      <c r="AD978" s="73">
        <v>18053.39</v>
      </c>
      <c r="AE978" s="73">
        <v>27872.73</v>
      </c>
      <c r="AF978" s="73"/>
      <c r="AG978" s="73">
        <f>IFERROR(VLOOKUP(J978,'Roll ups'!D:E,2,FALSE),0)</f>
        <v>73393567.950000003</v>
      </c>
      <c r="AH978" s="74">
        <f>IF(Table2[[#This Row],[CATEGORY TTL LOOKUP]]=0,0,IF(Table2[[#This Row],[CATEGORY TTL LOOKUP]]&gt;0,SUM(AB978/AG978)))</f>
        <v>2.3259081792602776E-4</v>
      </c>
      <c r="AI978" s="74" t="str">
        <f>IFERROR(IF(AH978&lt;#REF!,"STRIKE",IF(AH978&gt;=#REF!,"GOOD")),"NO DATA")</f>
        <v>NO DATA</v>
      </c>
      <c r="AJ978" s="75">
        <f>IFERROR(VLOOKUP(K978,'Roll ups'!H:I,2,FALSE),0)</f>
        <v>126094742.97999983</v>
      </c>
      <c r="AK978" s="76">
        <f>IF(Table2[[#This Row],[PRICE TIER LOOKUP]]=0,0,IF(Table2[[#This Row],[PRICE TIER LOOKUP]]&gt;0,SUM(AB978/AJ978)))</f>
        <v>1.3537971208448885E-4</v>
      </c>
      <c r="AL978" s="74" t="e">
        <f>IF(AK978&lt;#REF!,"STRIKE",IF(AK978&gt;=#REF!,"GOOD"))</f>
        <v>#REF!</v>
      </c>
      <c r="AM978" s="75">
        <f>VLOOKUP(H978,'Roll ups'!A:B,2,FALSE)</f>
        <v>325145452.83999985</v>
      </c>
      <c r="AN978" s="77">
        <f t="shared" si="32"/>
        <v>5.2501641498890247E-5</v>
      </c>
      <c r="AO978" s="74" t="str">
        <f>IFERROR(VLOOKUP(Table2[[#This Row],[Product Name]],'Roll ups'!L:P,5,FALSE),"GOOD")</f>
        <v>GOOD</v>
      </c>
      <c r="AP978" s="74">
        <f>Table2[[#This Row],[Retail Dollar Vol Current 12 Mths]]/Table2[[#This Row],[SHELF SALES  LOOKUP]]</f>
        <v>5.5524042677859177E-5</v>
      </c>
      <c r="AQ978" s="69">
        <f t="shared" si="33"/>
        <v>0</v>
      </c>
      <c r="AR97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978" s="69" t="e">
        <f>IF(Table2[[#This Row],[Shelf Dollar Vol Current 12 Mths]]&gt;#REF!,"MEETS $ CRITERIA",IF(Table2[[#This Row],[Shelf Dollar Vol Current 12 Mths]]&lt;#REF!+1,"DOES NOT MEET $ CRITERIA"))</f>
        <v>#REF!</v>
      </c>
      <c r="AT978" s="78"/>
    </row>
    <row r="979" spans="1:46" ht="13.8" x14ac:dyDescent="0.3">
      <c r="A979" s="68" t="s">
        <v>5029</v>
      </c>
      <c r="B979" s="69">
        <v>34736</v>
      </c>
      <c r="C979" s="69">
        <v>137</v>
      </c>
      <c r="D979" s="69" t="s">
        <v>25</v>
      </c>
      <c r="E979" s="70" t="s">
        <v>6313</v>
      </c>
      <c r="F979" s="70"/>
      <c r="G979" s="71" t="s">
        <v>8300</v>
      </c>
      <c r="H979" s="69" t="s">
        <v>6315</v>
      </c>
      <c r="I979" s="68" t="s">
        <v>252</v>
      </c>
      <c r="J979" s="68" t="s">
        <v>252</v>
      </c>
      <c r="K979" s="68" t="s">
        <v>132</v>
      </c>
      <c r="L979" s="68" t="s">
        <v>132</v>
      </c>
      <c r="M979" s="68" t="s">
        <v>252</v>
      </c>
      <c r="N979" s="68" t="s">
        <v>184</v>
      </c>
      <c r="O979" s="68" t="s">
        <v>8301</v>
      </c>
      <c r="P979" s="72" t="s">
        <v>252</v>
      </c>
      <c r="Q979" s="68" t="s">
        <v>390</v>
      </c>
      <c r="R979" s="68" t="s">
        <v>60</v>
      </c>
      <c r="S979" s="68">
        <v>3</v>
      </c>
      <c r="T979" s="68">
        <v>8</v>
      </c>
      <c r="U979" s="68">
        <v>-1.67</v>
      </c>
      <c r="V979" s="68">
        <v>16</v>
      </c>
      <c r="W979" s="68">
        <v>21.42</v>
      </c>
      <c r="X979" s="68">
        <v>-0.34</v>
      </c>
      <c r="Y979" s="68">
        <v>72.08</v>
      </c>
      <c r="Z979" s="68">
        <v>77.5</v>
      </c>
      <c r="AA979" s="68">
        <v>-0.08</v>
      </c>
      <c r="AB979" s="73">
        <v>12081.01</v>
      </c>
      <c r="AC979" s="73">
        <v>13862.1</v>
      </c>
      <c r="AD979" s="73">
        <v>12810.65</v>
      </c>
      <c r="AE979" s="73">
        <v>14942.18</v>
      </c>
      <c r="AF979" s="73"/>
      <c r="AG979" s="73">
        <f>IFERROR(VLOOKUP(J979,'Roll ups'!D:E,2,FALSE),0)</f>
        <v>73393567.950000003</v>
      </c>
      <c r="AH979" s="74">
        <f>IF(Table2[[#This Row],[CATEGORY TTL LOOKUP]]=0,0,IF(Table2[[#This Row],[CATEGORY TTL LOOKUP]]&gt;0,SUM(AB979/AG979)))</f>
        <v>1.6460584132154866E-4</v>
      </c>
      <c r="AI979" s="74" t="str">
        <f>IFERROR(IF(AH979&lt;#REF!,"STRIKE",IF(AH979&gt;=#REF!,"GOOD")),"NO DATA")</f>
        <v>NO DATA</v>
      </c>
      <c r="AJ979" s="75">
        <f>IFERROR(VLOOKUP(K979,'Roll ups'!H:I,2,FALSE),0)</f>
        <v>126094742.97999983</v>
      </c>
      <c r="AK979" s="76">
        <f>IF(Table2[[#This Row],[PRICE TIER LOOKUP]]=0,0,IF(Table2[[#This Row],[PRICE TIER LOOKUP]]&gt;0,SUM(AB979/AJ979)))</f>
        <v>9.580899024407542E-5</v>
      </c>
      <c r="AL979" s="74" t="e">
        <f>IF(AK979&lt;#REF!,"STRIKE",IF(AK979&gt;=#REF!,"GOOD"))</f>
        <v>#REF!</v>
      </c>
      <c r="AM979" s="75">
        <f>VLOOKUP(H979,'Roll ups'!A:B,2,FALSE)</f>
        <v>325145452.83999985</v>
      </c>
      <c r="AN979" s="77">
        <f t="shared" si="32"/>
        <v>3.7155709527775311E-5</v>
      </c>
      <c r="AO979" s="74" t="str">
        <f>IFERROR(VLOOKUP(Table2[[#This Row],[Product Name]],'Roll ups'!L:P,5,FALSE),"GOOD")</f>
        <v>GOOD</v>
      </c>
      <c r="AP979" s="74">
        <f>Table2[[#This Row],[Retail Dollar Vol Current 12 Mths]]/Table2[[#This Row],[SHELF SALES  LOOKUP]]</f>
        <v>3.9399751366979641E-5</v>
      </c>
      <c r="AQ979" s="69">
        <f t="shared" si="33"/>
        <v>0</v>
      </c>
      <c r="AR97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979" s="69" t="e">
        <f>IF(Table2[[#This Row],[Shelf Dollar Vol Current 12 Mths]]&gt;#REF!,"MEETS $ CRITERIA",IF(Table2[[#This Row],[Shelf Dollar Vol Current 12 Mths]]&lt;#REF!+1,"DOES NOT MEET $ CRITERIA"))</f>
        <v>#REF!</v>
      </c>
      <c r="AT979" s="78"/>
    </row>
    <row r="980" spans="1:46" ht="13.8" x14ac:dyDescent="0.3">
      <c r="A980" s="68" t="s">
        <v>3418</v>
      </c>
      <c r="B980" s="69">
        <v>34746</v>
      </c>
      <c r="C980" s="69">
        <v>521</v>
      </c>
      <c r="D980" s="69" t="s">
        <v>25</v>
      </c>
      <c r="E980" s="70" t="s">
        <v>6313</v>
      </c>
      <c r="F980" s="70"/>
      <c r="G980" s="71" t="s">
        <v>8302</v>
      </c>
      <c r="H980" s="69" t="s">
        <v>6315</v>
      </c>
      <c r="I980" s="68" t="s">
        <v>252</v>
      </c>
      <c r="J980" s="68" t="s">
        <v>252</v>
      </c>
      <c r="K980" s="68" t="s">
        <v>132</v>
      </c>
      <c r="L980" s="68" t="s">
        <v>132</v>
      </c>
      <c r="M980" s="68" t="s">
        <v>252</v>
      </c>
      <c r="N980" s="68" t="s">
        <v>154</v>
      </c>
      <c r="O980" s="68" t="s">
        <v>8303</v>
      </c>
      <c r="P980" s="72" t="s">
        <v>252</v>
      </c>
      <c r="Q980" s="68" t="s">
        <v>390</v>
      </c>
      <c r="R980" s="68" t="s">
        <v>60</v>
      </c>
      <c r="S980" s="68">
        <v>30</v>
      </c>
      <c r="T980" s="68">
        <v>38</v>
      </c>
      <c r="U980" s="68">
        <v>-0.26</v>
      </c>
      <c r="V980" s="68">
        <v>75.33</v>
      </c>
      <c r="W980" s="68">
        <v>125.42</v>
      </c>
      <c r="X980" s="68">
        <v>-0.66</v>
      </c>
      <c r="Y980" s="68">
        <v>434.33</v>
      </c>
      <c r="Z980" s="68">
        <v>522.25</v>
      </c>
      <c r="AA980" s="68">
        <v>-0.2</v>
      </c>
      <c r="AB980" s="73">
        <v>72838.52</v>
      </c>
      <c r="AC980" s="73">
        <v>93268.03</v>
      </c>
      <c r="AD980" s="73">
        <v>77189.72</v>
      </c>
      <c r="AE980" s="73">
        <v>101146.91</v>
      </c>
      <c r="AF980" s="73"/>
      <c r="AG980" s="73">
        <f>IFERROR(VLOOKUP(J980,'Roll ups'!D:E,2,FALSE),0)</f>
        <v>73393567.950000003</v>
      </c>
      <c r="AH980" s="74">
        <f>IF(Table2[[#This Row],[CATEGORY TTL LOOKUP]]=0,0,IF(Table2[[#This Row],[CATEGORY TTL LOOKUP]]&gt;0,SUM(AB980/AG980)))</f>
        <v>9.9243737611478264E-4</v>
      </c>
      <c r="AI980" s="74" t="str">
        <f>IFERROR(IF(AH980&lt;#REF!,"STRIKE",IF(AH980&gt;=#REF!,"GOOD")),"NO DATA")</f>
        <v>NO DATA</v>
      </c>
      <c r="AJ980" s="75">
        <f>IFERROR(VLOOKUP(K980,'Roll ups'!H:I,2,FALSE),0)</f>
        <v>126094742.97999983</v>
      </c>
      <c r="AK980" s="76">
        <f>IF(Table2[[#This Row],[PRICE TIER LOOKUP]]=0,0,IF(Table2[[#This Row],[PRICE TIER LOOKUP]]&gt;0,SUM(AB980/AJ980)))</f>
        <v>5.776491412616074E-4</v>
      </c>
      <c r="AL980" s="74" t="e">
        <f>IF(AK980&lt;#REF!,"STRIKE",IF(AK980&gt;=#REF!,"GOOD"))</f>
        <v>#REF!</v>
      </c>
      <c r="AM980" s="75">
        <f>VLOOKUP(H980,'Roll ups'!A:B,2,FALSE)</f>
        <v>325145452.83999985</v>
      </c>
      <c r="AN980" s="77">
        <f t="shared" si="32"/>
        <v>2.2401826432997345E-4</v>
      </c>
      <c r="AO980" s="74" t="str">
        <f>IFERROR(VLOOKUP(Table2[[#This Row],[Product Name]],'Roll ups'!L:P,5,FALSE),"GOOD")</f>
        <v>GOOD</v>
      </c>
      <c r="AP980" s="74">
        <f>Table2[[#This Row],[Retail Dollar Vol Current 12 Mths]]/Table2[[#This Row],[SHELF SALES  LOOKUP]]</f>
        <v>2.3740058280311897E-4</v>
      </c>
      <c r="AQ980" s="69">
        <f t="shared" si="33"/>
        <v>0</v>
      </c>
      <c r="AR98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980" s="69" t="e">
        <f>IF(Table2[[#This Row],[Shelf Dollar Vol Current 12 Mths]]&gt;#REF!,"MEETS $ CRITERIA",IF(Table2[[#This Row],[Shelf Dollar Vol Current 12 Mths]]&lt;#REF!+1,"DOES NOT MEET $ CRITERIA"))</f>
        <v>#REF!</v>
      </c>
      <c r="AT980" s="78"/>
    </row>
    <row r="981" spans="1:46" ht="13.8" x14ac:dyDescent="0.3">
      <c r="A981" s="68" t="s">
        <v>3216</v>
      </c>
      <c r="B981" s="69">
        <v>34747</v>
      </c>
      <c r="C981" s="69">
        <v>534</v>
      </c>
      <c r="D981" s="69" t="s">
        <v>25</v>
      </c>
      <c r="E981" s="70" t="s">
        <v>6313</v>
      </c>
      <c r="F981" s="70"/>
      <c r="G981" s="71" t="s">
        <v>8304</v>
      </c>
      <c r="H981" s="69" t="s">
        <v>6315</v>
      </c>
      <c r="I981" s="68" t="s">
        <v>252</v>
      </c>
      <c r="J981" s="68" t="s">
        <v>252</v>
      </c>
      <c r="K981" s="68" t="s">
        <v>132</v>
      </c>
      <c r="L981" s="68" t="s">
        <v>132</v>
      </c>
      <c r="M981" s="68" t="s">
        <v>252</v>
      </c>
      <c r="N981" s="68" t="s">
        <v>154</v>
      </c>
      <c r="O981" s="68" t="s">
        <v>8305</v>
      </c>
      <c r="P981" s="72" t="s">
        <v>252</v>
      </c>
      <c r="Q981" s="68" t="s">
        <v>390</v>
      </c>
      <c r="R981" s="68" t="s">
        <v>60</v>
      </c>
      <c r="S981" s="68">
        <v>26</v>
      </c>
      <c r="T981" s="68">
        <v>39.659999999999997</v>
      </c>
      <c r="U981" s="68">
        <v>-0.55000000000000004</v>
      </c>
      <c r="V981" s="68">
        <v>109.87</v>
      </c>
      <c r="W981" s="68">
        <v>184.31</v>
      </c>
      <c r="X981" s="68">
        <v>-0.68</v>
      </c>
      <c r="Y981" s="68">
        <v>621.70000000000005</v>
      </c>
      <c r="Z981" s="68">
        <v>767.57</v>
      </c>
      <c r="AA981" s="68">
        <v>-0.23</v>
      </c>
      <c r="AB981" s="73">
        <v>99180.08</v>
      </c>
      <c r="AC981" s="73">
        <v>126423.85</v>
      </c>
      <c r="AD981" s="73">
        <v>107723</v>
      </c>
      <c r="AE981" s="73">
        <v>134439.65</v>
      </c>
      <c r="AF981" s="73"/>
      <c r="AG981" s="73">
        <f>IFERROR(VLOOKUP(J981,'Roll ups'!D:E,2,FALSE),0)</f>
        <v>73393567.950000003</v>
      </c>
      <c r="AH981" s="74">
        <f>IF(Table2[[#This Row],[CATEGORY TTL LOOKUP]]=0,0,IF(Table2[[#This Row],[CATEGORY TTL LOOKUP]]&gt;0,SUM(AB981/AG981)))</f>
        <v>1.3513456665244464E-3</v>
      </c>
      <c r="AI981" s="74" t="str">
        <f>IFERROR(IF(AH981&lt;#REF!,"STRIKE",IF(AH981&gt;=#REF!,"GOOD")),"NO DATA")</f>
        <v>NO DATA</v>
      </c>
      <c r="AJ981" s="75">
        <f>IFERROR(VLOOKUP(K981,'Roll ups'!H:I,2,FALSE),0)</f>
        <v>126094742.97999983</v>
      </c>
      <c r="AK981" s="76">
        <f>IF(Table2[[#This Row],[PRICE TIER LOOKUP]]=0,0,IF(Table2[[#This Row],[PRICE TIER LOOKUP]]&gt;0,SUM(AB981/AJ981)))</f>
        <v>7.8655206122059493E-4</v>
      </c>
      <c r="AL981" s="74" t="e">
        <f>IF(AK981&lt;#REF!,"STRIKE",IF(AK981&gt;=#REF!,"GOOD"))</f>
        <v>#REF!</v>
      </c>
      <c r="AM981" s="75">
        <f>VLOOKUP(H981,'Roll ups'!A:B,2,FALSE)</f>
        <v>325145452.83999985</v>
      </c>
      <c r="AN981" s="77">
        <f t="shared" si="32"/>
        <v>3.050329602757979E-4</v>
      </c>
      <c r="AO981" s="74" t="str">
        <f>IFERROR(VLOOKUP(Table2[[#This Row],[Product Name]],'Roll ups'!L:P,5,FALSE),"GOOD")</f>
        <v>GOOD</v>
      </c>
      <c r="AP981" s="74">
        <f>Table2[[#This Row],[Retail Dollar Vol Current 12 Mths]]/Table2[[#This Row],[SHELF SALES  LOOKUP]]</f>
        <v>3.3130710904639098E-4</v>
      </c>
      <c r="AQ981" s="69">
        <f t="shared" si="33"/>
        <v>0</v>
      </c>
      <c r="AR98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981" s="69" t="e">
        <f>IF(Table2[[#This Row],[Shelf Dollar Vol Current 12 Mths]]&gt;#REF!,"MEETS $ CRITERIA",IF(Table2[[#This Row],[Shelf Dollar Vol Current 12 Mths]]&lt;#REF!+1,"DOES NOT MEET $ CRITERIA"))</f>
        <v>#REF!</v>
      </c>
      <c r="AT981" s="78"/>
    </row>
    <row r="982" spans="1:46" ht="13.8" x14ac:dyDescent="0.3">
      <c r="A982" s="68" t="s">
        <v>3336</v>
      </c>
      <c r="B982" s="69">
        <v>34748</v>
      </c>
      <c r="C982" s="69">
        <v>316</v>
      </c>
      <c r="D982" s="69" t="s">
        <v>25</v>
      </c>
      <c r="E982" s="70" t="s">
        <v>6313</v>
      </c>
      <c r="F982" s="70"/>
      <c r="G982" s="71" t="s">
        <v>8306</v>
      </c>
      <c r="H982" s="69" t="s">
        <v>6315</v>
      </c>
      <c r="I982" s="68" t="s">
        <v>252</v>
      </c>
      <c r="J982" s="68" t="s">
        <v>252</v>
      </c>
      <c r="K982" s="68" t="s">
        <v>132</v>
      </c>
      <c r="L982" s="68" t="s">
        <v>132</v>
      </c>
      <c r="M982" s="68" t="s">
        <v>252</v>
      </c>
      <c r="N982" s="68" t="s">
        <v>154</v>
      </c>
      <c r="O982" s="68" t="s">
        <v>8307</v>
      </c>
      <c r="P982" s="72" t="s">
        <v>252</v>
      </c>
      <c r="Q982" s="68" t="s">
        <v>390</v>
      </c>
      <c r="R982" s="68" t="s">
        <v>60</v>
      </c>
      <c r="S982" s="68">
        <v>1</v>
      </c>
      <c r="T982" s="68">
        <v>71.17</v>
      </c>
      <c r="U982" s="68">
        <v>-90.48</v>
      </c>
      <c r="V982" s="68">
        <v>97.62</v>
      </c>
      <c r="W982" s="68">
        <v>168.79</v>
      </c>
      <c r="X982" s="68">
        <v>-0.73</v>
      </c>
      <c r="Y982" s="68">
        <v>527.38</v>
      </c>
      <c r="Z982" s="68">
        <v>756.06</v>
      </c>
      <c r="AA982" s="68">
        <v>-0.43</v>
      </c>
      <c r="AB982" s="73">
        <v>66596.5</v>
      </c>
      <c r="AC982" s="73">
        <v>110369.52</v>
      </c>
      <c r="AD982" s="73">
        <v>68524.960000000006</v>
      </c>
      <c r="AE982" s="73">
        <v>120541.16</v>
      </c>
      <c r="AF982" s="73"/>
      <c r="AG982" s="73">
        <f>IFERROR(VLOOKUP(J982,'Roll ups'!D:E,2,FALSE),0)</f>
        <v>73393567.950000003</v>
      </c>
      <c r="AH982" s="74">
        <f>IF(Table2[[#This Row],[CATEGORY TTL LOOKUP]]=0,0,IF(Table2[[#This Row],[CATEGORY TTL LOOKUP]]&gt;0,SUM(AB982/AG982)))</f>
        <v>9.0738877888276858E-4</v>
      </c>
      <c r="AI982" s="74" t="str">
        <f>IFERROR(IF(AH982&lt;#REF!,"STRIKE",IF(AH982&gt;=#REF!,"GOOD")),"NO DATA")</f>
        <v>NO DATA</v>
      </c>
      <c r="AJ982" s="75">
        <f>IFERROR(VLOOKUP(K982,'Roll ups'!H:I,2,FALSE),0)</f>
        <v>126094742.97999983</v>
      </c>
      <c r="AK982" s="76">
        <f>IF(Table2[[#This Row],[PRICE TIER LOOKUP]]=0,0,IF(Table2[[#This Row],[PRICE TIER LOOKUP]]&gt;0,SUM(AB982/AJ982)))</f>
        <v>5.2814652241737808E-4</v>
      </c>
      <c r="AL982" s="74" t="e">
        <f>IF(AK982&lt;#REF!,"STRIKE",IF(AK982&gt;=#REF!,"GOOD"))</f>
        <v>#REF!</v>
      </c>
      <c r="AM982" s="75">
        <f>VLOOKUP(H982,'Roll ups'!A:B,2,FALSE)</f>
        <v>325145452.83999985</v>
      </c>
      <c r="AN982" s="77">
        <f t="shared" si="32"/>
        <v>2.0482064078802091E-4</v>
      </c>
      <c r="AO982" s="74" t="str">
        <f>IFERROR(VLOOKUP(Table2[[#This Row],[Product Name]],'Roll ups'!L:P,5,FALSE),"GOOD")</f>
        <v>GOOD</v>
      </c>
      <c r="AP982" s="74">
        <f>Table2[[#This Row],[Retail Dollar Vol Current 12 Mths]]/Table2[[#This Row],[SHELF SALES  LOOKUP]]</f>
        <v>2.1075170943177948E-4</v>
      </c>
      <c r="AQ982" s="69">
        <f t="shared" si="33"/>
        <v>0</v>
      </c>
      <c r="AR98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982" s="69" t="e">
        <f>IF(Table2[[#This Row],[Shelf Dollar Vol Current 12 Mths]]&gt;#REF!,"MEETS $ CRITERIA",IF(Table2[[#This Row],[Shelf Dollar Vol Current 12 Mths]]&lt;#REF!+1,"DOES NOT MEET $ CRITERIA"))</f>
        <v>#REF!</v>
      </c>
      <c r="AT982" s="78"/>
    </row>
    <row r="983" spans="1:46" ht="13.8" x14ac:dyDescent="0.3">
      <c r="A983" s="68" t="s">
        <v>3691</v>
      </c>
      <c r="B983" s="69">
        <v>34753</v>
      </c>
      <c r="C983" s="69">
        <v>294</v>
      </c>
      <c r="D983" s="69" t="s">
        <v>25</v>
      </c>
      <c r="E983" s="70" t="s">
        <v>6313</v>
      </c>
      <c r="F983" s="70"/>
      <c r="G983" s="71" t="s">
        <v>8308</v>
      </c>
      <c r="H983" s="69" t="s">
        <v>6315</v>
      </c>
      <c r="I983" s="68" t="s">
        <v>252</v>
      </c>
      <c r="J983" s="68" t="s">
        <v>252</v>
      </c>
      <c r="K983" s="68" t="s">
        <v>132</v>
      </c>
      <c r="L983" s="68" t="s">
        <v>132</v>
      </c>
      <c r="M983" s="68" t="s">
        <v>252</v>
      </c>
      <c r="N983" s="68" t="s">
        <v>154</v>
      </c>
      <c r="O983" s="68" t="s">
        <v>8309</v>
      </c>
      <c r="P983" s="72" t="s">
        <v>252</v>
      </c>
      <c r="Q983" s="68" t="s">
        <v>37</v>
      </c>
      <c r="R983" s="68" t="s">
        <v>60</v>
      </c>
      <c r="S983" s="68">
        <v>32</v>
      </c>
      <c r="T983" s="68">
        <v>13</v>
      </c>
      <c r="U983" s="68">
        <v>0.59</v>
      </c>
      <c r="V983" s="68">
        <v>107.83</v>
      </c>
      <c r="W983" s="68">
        <v>52.17</v>
      </c>
      <c r="X983" s="68">
        <v>0.52</v>
      </c>
      <c r="Y983" s="68">
        <v>405.92</v>
      </c>
      <c r="Z983" s="68">
        <v>184.08</v>
      </c>
      <c r="AA983" s="68">
        <v>0.55000000000000004</v>
      </c>
      <c r="AB983" s="73">
        <v>93620.62</v>
      </c>
      <c r="AC983" s="73">
        <v>41762.46</v>
      </c>
      <c r="AD983" s="73">
        <v>93620.62</v>
      </c>
      <c r="AE983" s="73">
        <v>42538.46</v>
      </c>
      <c r="AF983" s="73"/>
      <c r="AG983" s="73">
        <f>IFERROR(VLOOKUP(J983,'Roll ups'!D:E,2,FALSE),0)</f>
        <v>73393567.950000003</v>
      </c>
      <c r="AH983" s="74">
        <f>IF(Table2[[#This Row],[CATEGORY TTL LOOKUP]]=0,0,IF(Table2[[#This Row],[CATEGORY TTL LOOKUP]]&gt;0,SUM(AB983/AG983)))</f>
        <v>1.2755970668135368E-3</v>
      </c>
      <c r="AI983" s="74" t="str">
        <f>IFERROR(IF(AH983&lt;#REF!,"STRIKE",IF(AH983&gt;=#REF!,"GOOD")),"NO DATA")</f>
        <v>NO DATA</v>
      </c>
      <c r="AJ983" s="75">
        <f>IFERROR(VLOOKUP(K983,'Roll ups'!H:I,2,FALSE),0)</f>
        <v>126094742.97999983</v>
      </c>
      <c r="AK983" s="76">
        <f>IF(Table2[[#This Row],[PRICE TIER LOOKUP]]=0,0,IF(Table2[[#This Row],[PRICE TIER LOOKUP]]&gt;0,SUM(AB983/AJ983)))</f>
        <v>7.4246251499040985E-4</v>
      </c>
      <c r="AL983" s="74" t="e">
        <f>IF(AK983&lt;#REF!,"STRIKE",IF(AK983&gt;=#REF!,"GOOD"))</f>
        <v>#REF!</v>
      </c>
      <c r="AM983" s="75">
        <f>VLOOKUP(H983,'Roll ups'!A:B,2,FALSE)</f>
        <v>325145452.83999985</v>
      </c>
      <c r="AN983" s="77">
        <f t="shared" si="32"/>
        <v>2.8793458183796154E-4</v>
      </c>
      <c r="AO983" s="74" t="str">
        <f>IFERROR(VLOOKUP(Table2[[#This Row],[Product Name]],'Roll ups'!L:P,5,FALSE),"GOOD")</f>
        <v>GOOD</v>
      </c>
      <c r="AP983" s="74">
        <f>Table2[[#This Row],[Retail Dollar Vol Current 12 Mths]]/Table2[[#This Row],[SHELF SALES  LOOKUP]]</f>
        <v>2.8793458183796154E-4</v>
      </c>
      <c r="AQ983" s="69">
        <f t="shared" si="33"/>
        <v>0</v>
      </c>
      <c r="AR98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983" s="69" t="e">
        <f>IF(Table2[[#This Row],[Shelf Dollar Vol Current 12 Mths]]&gt;#REF!,"MEETS $ CRITERIA",IF(Table2[[#This Row],[Shelf Dollar Vol Current 12 Mths]]&lt;#REF!+1,"DOES NOT MEET $ CRITERIA"))</f>
        <v>#REF!</v>
      </c>
      <c r="AT983" s="78"/>
    </row>
    <row r="984" spans="1:46" ht="13.8" x14ac:dyDescent="0.3">
      <c r="A984" s="68" t="s">
        <v>3694</v>
      </c>
      <c r="B984" s="69">
        <v>34759</v>
      </c>
      <c r="C984" s="69">
        <v>199</v>
      </c>
      <c r="D984" s="69" t="s">
        <v>25</v>
      </c>
      <c r="E984" s="70" t="s">
        <v>6313</v>
      </c>
      <c r="F984" s="70"/>
      <c r="G984" s="71" t="s">
        <v>8310</v>
      </c>
      <c r="H984" s="69" t="s">
        <v>6315</v>
      </c>
      <c r="I984" s="68" t="s">
        <v>252</v>
      </c>
      <c r="J984" s="68" t="s">
        <v>252</v>
      </c>
      <c r="K984" s="68" t="s">
        <v>132</v>
      </c>
      <c r="L984" s="68" t="s">
        <v>132</v>
      </c>
      <c r="M984" s="68" t="s">
        <v>252</v>
      </c>
      <c r="N984" s="68" t="s">
        <v>154</v>
      </c>
      <c r="O984" s="68" t="s">
        <v>8311</v>
      </c>
      <c r="P984" s="72" t="s">
        <v>252</v>
      </c>
      <c r="Q984" s="68" t="s">
        <v>37</v>
      </c>
      <c r="R984" s="68" t="s">
        <v>60</v>
      </c>
      <c r="S984" s="68">
        <v>51</v>
      </c>
      <c r="T984" s="68">
        <v>65.34</v>
      </c>
      <c r="U984" s="68">
        <v>-0.27</v>
      </c>
      <c r="V984" s="68">
        <v>274.19</v>
      </c>
      <c r="W984" s="68">
        <v>271.85000000000002</v>
      </c>
      <c r="X984" s="68">
        <v>0.01</v>
      </c>
      <c r="Y984" s="68">
        <v>816.16</v>
      </c>
      <c r="Z984" s="68">
        <v>854.85</v>
      </c>
      <c r="AA984" s="68">
        <v>-0.05</v>
      </c>
      <c r="AB984" s="73">
        <v>125778.6</v>
      </c>
      <c r="AC984" s="73">
        <v>129682</v>
      </c>
      <c r="AD984" s="73">
        <v>129441.60000000001</v>
      </c>
      <c r="AE984" s="73">
        <v>135276.04</v>
      </c>
      <c r="AF984" s="73"/>
      <c r="AG984" s="73">
        <f>IFERROR(VLOOKUP(J984,'Roll ups'!D:E,2,FALSE),0)</f>
        <v>73393567.950000003</v>
      </c>
      <c r="AH984" s="74">
        <f>IF(Table2[[#This Row],[CATEGORY TTL LOOKUP]]=0,0,IF(Table2[[#This Row],[CATEGORY TTL LOOKUP]]&gt;0,SUM(AB984/AG984)))</f>
        <v>1.7137550811767014E-3</v>
      </c>
      <c r="AI984" s="74" t="str">
        <f>IFERROR(IF(AH984&lt;#REF!,"STRIKE",IF(AH984&gt;=#REF!,"GOOD")),"NO DATA")</f>
        <v>NO DATA</v>
      </c>
      <c r="AJ984" s="75">
        <f>IFERROR(VLOOKUP(K984,'Roll ups'!H:I,2,FALSE),0)</f>
        <v>126094742.97999983</v>
      </c>
      <c r="AK984" s="76">
        <f>IF(Table2[[#This Row],[PRICE TIER LOOKUP]]=0,0,IF(Table2[[#This Row],[PRICE TIER LOOKUP]]&gt;0,SUM(AB984/AJ984)))</f>
        <v>9.9749281395458364E-4</v>
      </c>
      <c r="AL984" s="74" t="e">
        <f>IF(AK984&lt;#REF!,"STRIKE",IF(AK984&gt;=#REF!,"GOOD"))</f>
        <v>#REF!</v>
      </c>
      <c r="AM984" s="75">
        <f>VLOOKUP(H984,'Roll ups'!A:B,2,FALSE)</f>
        <v>325145452.83999985</v>
      </c>
      <c r="AN984" s="77">
        <f t="shared" si="32"/>
        <v>3.8683794868229061E-4</v>
      </c>
      <c r="AO984" s="74" t="str">
        <f>IFERROR(VLOOKUP(Table2[[#This Row],[Product Name]],'Roll ups'!L:P,5,FALSE),"GOOD")</f>
        <v>GOOD</v>
      </c>
      <c r="AP984" s="74">
        <f>Table2[[#This Row],[Retail Dollar Vol Current 12 Mths]]/Table2[[#This Row],[SHELF SALES  LOOKUP]]</f>
        <v>3.9810367596835699E-4</v>
      </c>
      <c r="AQ984" s="69">
        <f t="shared" si="33"/>
        <v>0</v>
      </c>
      <c r="AR98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984" s="69" t="e">
        <f>IF(Table2[[#This Row],[Shelf Dollar Vol Current 12 Mths]]&gt;#REF!,"MEETS $ CRITERIA",IF(Table2[[#This Row],[Shelf Dollar Vol Current 12 Mths]]&lt;#REF!+1,"DOES NOT MEET $ CRITERIA"))</f>
        <v>#REF!</v>
      </c>
      <c r="AT984" s="78"/>
    </row>
    <row r="985" spans="1:46" ht="13.8" x14ac:dyDescent="0.3">
      <c r="A985" s="68" t="s">
        <v>3496</v>
      </c>
      <c r="B985" s="69">
        <v>34786</v>
      </c>
      <c r="C985" s="69">
        <v>334</v>
      </c>
      <c r="D985" s="69" t="s">
        <v>25</v>
      </c>
      <c r="E985" s="70" t="s">
        <v>6313</v>
      </c>
      <c r="F985" s="70"/>
      <c r="G985" s="71" t="s">
        <v>8312</v>
      </c>
      <c r="H985" s="69" t="s">
        <v>6315</v>
      </c>
      <c r="I985" s="68" t="s">
        <v>252</v>
      </c>
      <c r="J985" s="68" t="s">
        <v>252</v>
      </c>
      <c r="K985" s="68" t="s">
        <v>132</v>
      </c>
      <c r="L985" s="68" t="s">
        <v>132</v>
      </c>
      <c r="M985" s="68" t="s">
        <v>252</v>
      </c>
      <c r="N985" s="68" t="s">
        <v>184</v>
      </c>
      <c r="O985" s="68" t="s">
        <v>8313</v>
      </c>
      <c r="P985" s="72" t="s">
        <v>252</v>
      </c>
      <c r="Q985" s="68" t="s">
        <v>390</v>
      </c>
      <c r="R985" s="68" t="s">
        <v>60</v>
      </c>
      <c r="S985" s="68">
        <v>8</v>
      </c>
      <c r="T985" s="68">
        <v>46</v>
      </c>
      <c r="U985" s="68">
        <v>-4.75</v>
      </c>
      <c r="V985" s="68">
        <v>54</v>
      </c>
      <c r="W985" s="68">
        <v>80.25</v>
      </c>
      <c r="X985" s="68">
        <v>-0.49</v>
      </c>
      <c r="Y985" s="68">
        <v>282</v>
      </c>
      <c r="Z985" s="68">
        <v>418.58</v>
      </c>
      <c r="AA985" s="68">
        <v>-0.48</v>
      </c>
      <c r="AB985" s="73">
        <v>47719.44</v>
      </c>
      <c r="AC985" s="73">
        <v>76328.63</v>
      </c>
      <c r="AD985" s="73">
        <v>50117.04</v>
      </c>
      <c r="AE985" s="73">
        <v>80657.59</v>
      </c>
      <c r="AF985" s="73"/>
      <c r="AG985" s="73">
        <f>IFERROR(VLOOKUP(J985,'Roll ups'!D:E,2,FALSE),0)</f>
        <v>73393567.950000003</v>
      </c>
      <c r="AH985" s="74">
        <f>IF(Table2[[#This Row],[CATEGORY TTL LOOKUP]]=0,0,IF(Table2[[#This Row],[CATEGORY TTL LOOKUP]]&gt;0,SUM(AB985/AG985)))</f>
        <v>6.5018558618800597E-4</v>
      </c>
      <c r="AI985" s="74" t="str">
        <f>IFERROR(IF(AH985&lt;#REF!,"STRIKE",IF(AH985&gt;=#REF!,"GOOD")),"NO DATA")</f>
        <v>NO DATA</v>
      </c>
      <c r="AJ985" s="75">
        <f>IFERROR(VLOOKUP(K985,'Roll ups'!H:I,2,FALSE),0)</f>
        <v>126094742.97999983</v>
      </c>
      <c r="AK985" s="76">
        <f>IF(Table2[[#This Row],[PRICE TIER LOOKUP]]=0,0,IF(Table2[[#This Row],[PRICE TIER LOOKUP]]&gt;0,SUM(AB985/AJ985)))</f>
        <v>3.7844115362976622E-4</v>
      </c>
      <c r="AL985" s="74" t="e">
        <f>IF(AK985&lt;#REF!,"STRIKE",IF(AK985&gt;=#REF!,"GOOD"))</f>
        <v>#REF!</v>
      </c>
      <c r="AM985" s="75">
        <f>VLOOKUP(H985,'Roll ups'!A:B,2,FALSE)</f>
        <v>325145452.83999985</v>
      </c>
      <c r="AN985" s="77">
        <f t="shared" si="32"/>
        <v>1.4676336262184223E-4</v>
      </c>
      <c r="AO985" s="74" t="str">
        <f>IFERROR(VLOOKUP(Table2[[#This Row],[Product Name]],'Roll ups'!L:P,5,FALSE),"GOOD")</f>
        <v>GOOD</v>
      </c>
      <c r="AP985" s="74">
        <f>Table2[[#This Row],[Retail Dollar Vol Current 12 Mths]]/Table2[[#This Row],[SHELF SALES  LOOKUP]]</f>
        <v>1.5413729320908569E-4</v>
      </c>
      <c r="AQ985" s="69">
        <f t="shared" si="33"/>
        <v>0</v>
      </c>
      <c r="AR98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985" s="69" t="e">
        <f>IF(Table2[[#This Row],[Shelf Dollar Vol Current 12 Mths]]&gt;#REF!,"MEETS $ CRITERIA",IF(Table2[[#This Row],[Shelf Dollar Vol Current 12 Mths]]&lt;#REF!+1,"DOES NOT MEET $ CRITERIA"))</f>
        <v>#REF!</v>
      </c>
      <c r="AT985" s="78"/>
    </row>
    <row r="986" spans="1:46" ht="13.8" x14ac:dyDescent="0.3">
      <c r="A986" s="68" t="s">
        <v>1767</v>
      </c>
      <c r="B986" s="69">
        <v>34819</v>
      </c>
      <c r="C986" s="69">
        <v>244</v>
      </c>
      <c r="D986" s="69" t="s">
        <v>25</v>
      </c>
      <c r="E986" s="70" t="s">
        <v>6313</v>
      </c>
      <c r="F986" s="70"/>
      <c r="G986" s="71" t="s">
        <v>8314</v>
      </c>
      <c r="H986" s="69" t="s">
        <v>6315</v>
      </c>
      <c r="I986" s="68" t="s">
        <v>252</v>
      </c>
      <c r="J986" s="68" t="s">
        <v>252</v>
      </c>
      <c r="K986" s="68" t="s">
        <v>89</v>
      </c>
      <c r="L986" s="68" t="s">
        <v>89</v>
      </c>
      <c r="M986" s="68" t="s">
        <v>252</v>
      </c>
      <c r="N986" s="68" t="s">
        <v>154</v>
      </c>
      <c r="O986" s="68" t="s">
        <v>8315</v>
      </c>
      <c r="P986" s="72" t="s">
        <v>252</v>
      </c>
      <c r="Q986" s="68" t="s">
        <v>32</v>
      </c>
      <c r="R986" s="68" t="s">
        <v>31</v>
      </c>
      <c r="S986" s="68">
        <v>48</v>
      </c>
      <c r="T986" s="68">
        <v>28</v>
      </c>
      <c r="U986" s="68">
        <v>0.42</v>
      </c>
      <c r="V986" s="68">
        <v>118.65</v>
      </c>
      <c r="W986" s="68">
        <v>113.54</v>
      </c>
      <c r="X986" s="68">
        <v>0.04</v>
      </c>
      <c r="Y986" s="68">
        <v>490.83</v>
      </c>
      <c r="Z986" s="68">
        <v>506.06</v>
      </c>
      <c r="AA986" s="68">
        <v>-0.03</v>
      </c>
      <c r="AB986" s="73">
        <v>50939.54</v>
      </c>
      <c r="AC986" s="73">
        <v>52569.31</v>
      </c>
      <c r="AD986" s="73">
        <v>50939.54</v>
      </c>
      <c r="AE986" s="73">
        <v>52569.31</v>
      </c>
      <c r="AF986" s="73"/>
      <c r="AG986" s="73">
        <f>IFERROR(VLOOKUP(J986,'Roll ups'!D:E,2,FALSE),0)</f>
        <v>73393567.950000003</v>
      </c>
      <c r="AH986" s="74">
        <f>IF(Table2[[#This Row],[CATEGORY TTL LOOKUP]]=0,0,IF(Table2[[#This Row],[CATEGORY TTL LOOKUP]]&gt;0,SUM(AB986/AG986)))</f>
        <v>6.9406000311502769E-4</v>
      </c>
      <c r="AI986" s="74" t="str">
        <f>IFERROR(IF(AH986&lt;#REF!,"STRIKE",IF(AH986&gt;=#REF!,"GOOD")),"NO DATA")</f>
        <v>NO DATA</v>
      </c>
      <c r="AJ986" s="75">
        <f>IFERROR(VLOOKUP(K986,'Roll ups'!H:I,2,FALSE),0)</f>
        <v>75793138.070000067</v>
      </c>
      <c r="AK986" s="76">
        <f>IF(Table2[[#This Row],[PRICE TIER LOOKUP]]=0,0,IF(Table2[[#This Row],[PRICE TIER LOOKUP]]&gt;0,SUM(AB986/AJ986)))</f>
        <v>6.7208643548910595E-4</v>
      </c>
      <c r="AL986" s="74" t="e">
        <f>IF(AK986&lt;#REF!,"STRIKE",IF(AK986&gt;=#REF!,"GOOD"))</f>
        <v>#REF!</v>
      </c>
      <c r="AM986" s="75">
        <f>VLOOKUP(H986,'Roll ups'!A:B,2,FALSE)</f>
        <v>325145452.83999985</v>
      </c>
      <c r="AN986" s="77">
        <f t="shared" si="32"/>
        <v>1.5666693030785435E-4</v>
      </c>
      <c r="AO986" s="74" t="str">
        <f>IFERROR(VLOOKUP(Table2[[#This Row],[Product Name]],'Roll ups'!L:P,5,FALSE),"GOOD")</f>
        <v>GOOD</v>
      </c>
      <c r="AP986" s="74">
        <f>Table2[[#This Row],[Retail Dollar Vol Current 12 Mths]]/Table2[[#This Row],[SHELF SALES  LOOKUP]]</f>
        <v>1.5666693030785435E-4</v>
      </c>
      <c r="AQ986" s="69">
        <f t="shared" si="33"/>
        <v>0</v>
      </c>
      <c r="AR98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986" s="69" t="e">
        <f>IF(Table2[[#This Row],[Shelf Dollar Vol Current 12 Mths]]&gt;#REF!,"MEETS $ CRITERIA",IF(Table2[[#This Row],[Shelf Dollar Vol Current 12 Mths]]&lt;#REF!+1,"DOES NOT MEET $ CRITERIA"))</f>
        <v>#REF!</v>
      </c>
      <c r="AT986" s="78"/>
    </row>
    <row r="987" spans="1:46" ht="13.8" x14ac:dyDescent="0.3">
      <c r="A987" s="68" t="s">
        <v>1650</v>
      </c>
      <c r="B987" s="69">
        <v>34820</v>
      </c>
      <c r="C987" s="69">
        <v>644</v>
      </c>
      <c r="D987" s="69" t="s">
        <v>25</v>
      </c>
      <c r="E987" s="70" t="s">
        <v>6313</v>
      </c>
      <c r="F987" s="70"/>
      <c r="G987" s="71" t="s">
        <v>8316</v>
      </c>
      <c r="H987" s="69" t="s">
        <v>6315</v>
      </c>
      <c r="I987" s="68" t="s">
        <v>252</v>
      </c>
      <c r="J987" s="68" t="s">
        <v>252</v>
      </c>
      <c r="K987" s="68" t="s">
        <v>89</v>
      </c>
      <c r="L987" s="68" t="s">
        <v>89</v>
      </c>
      <c r="M987" s="68" t="s">
        <v>252</v>
      </c>
      <c r="N987" s="68" t="s">
        <v>154</v>
      </c>
      <c r="O987" s="68" t="s">
        <v>8317</v>
      </c>
      <c r="P987" s="72" t="s">
        <v>252</v>
      </c>
      <c r="Q987" s="68" t="s">
        <v>32</v>
      </c>
      <c r="R987" s="68" t="s">
        <v>31</v>
      </c>
      <c r="S987" s="68">
        <v>38</v>
      </c>
      <c r="T987" s="68">
        <v>53</v>
      </c>
      <c r="U987" s="68">
        <v>-0.39</v>
      </c>
      <c r="V987" s="68">
        <v>181.08</v>
      </c>
      <c r="W987" s="68">
        <v>180</v>
      </c>
      <c r="X987" s="68">
        <v>0.01</v>
      </c>
      <c r="Y987" s="68">
        <v>760.75</v>
      </c>
      <c r="Z987" s="68">
        <v>898.42</v>
      </c>
      <c r="AA987" s="68">
        <v>-0.18</v>
      </c>
      <c r="AB987" s="73">
        <v>92293.440000000002</v>
      </c>
      <c r="AC987" s="73">
        <v>110139.28</v>
      </c>
      <c r="AD987" s="73">
        <v>98228.04</v>
      </c>
      <c r="AE987" s="73">
        <v>116205.52</v>
      </c>
      <c r="AF987" s="73"/>
      <c r="AG987" s="73">
        <f>IFERROR(VLOOKUP(J987,'Roll ups'!D:E,2,FALSE),0)</f>
        <v>73393567.950000003</v>
      </c>
      <c r="AH987" s="74">
        <f>IF(Table2[[#This Row],[CATEGORY TTL LOOKUP]]=0,0,IF(Table2[[#This Row],[CATEGORY TTL LOOKUP]]&gt;0,SUM(AB987/AG987)))</f>
        <v>1.257514010803722E-3</v>
      </c>
      <c r="AI987" s="74" t="str">
        <f>IFERROR(IF(AH987&lt;#REF!,"STRIKE",IF(AH987&gt;=#REF!,"GOOD")),"NO DATA")</f>
        <v>NO DATA</v>
      </c>
      <c r="AJ987" s="75">
        <f>IFERROR(VLOOKUP(K987,'Roll ups'!H:I,2,FALSE),0)</f>
        <v>75793138.070000067</v>
      </c>
      <c r="AK987" s="76">
        <f>IF(Table2[[#This Row],[PRICE TIER LOOKUP]]=0,0,IF(Table2[[#This Row],[PRICE TIER LOOKUP]]&gt;0,SUM(AB987/AJ987)))</f>
        <v>1.2177017913516234E-3</v>
      </c>
      <c r="AL987" s="74" t="e">
        <f>IF(AK987&lt;#REF!,"STRIKE",IF(AK987&gt;=#REF!,"GOOD"))</f>
        <v>#REF!</v>
      </c>
      <c r="AM987" s="75">
        <f>VLOOKUP(H987,'Roll ups'!A:B,2,FALSE)</f>
        <v>325145452.83999985</v>
      </c>
      <c r="AN987" s="77">
        <f t="shared" si="32"/>
        <v>2.8385277786866815E-4</v>
      </c>
      <c r="AO987" s="74" t="str">
        <f>IFERROR(VLOOKUP(Table2[[#This Row],[Product Name]],'Roll ups'!L:P,5,FALSE),"GOOD")</f>
        <v>GOOD</v>
      </c>
      <c r="AP987" s="74">
        <f>Table2[[#This Row],[Retail Dollar Vol Current 12 Mths]]/Table2[[#This Row],[SHELF SALES  LOOKUP]]</f>
        <v>3.02104916867273E-4</v>
      </c>
      <c r="AQ987" s="69">
        <f t="shared" si="33"/>
        <v>0</v>
      </c>
      <c r="AR98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987" s="69" t="e">
        <f>IF(Table2[[#This Row],[Shelf Dollar Vol Current 12 Mths]]&gt;#REF!,"MEETS $ CRITERIA",IF(Table2[[#This Row],[Shelf Dollar Vol Current 12 Mths]]&lt;#REF!+1,"DOES NOT MEET $ CRITERIA"))</f>
        <v>#REF!</v>
      </c>
      <c r="AT987" s="78"/>
    </row>
    <row r="988" spans="1:46" ht="13.8" x14ac:dyDescent="0.3">
      <c r="A988" s="68" t="s">
        <v>1238</v>
      </c>
      <c r="B988" s="69">
        <v>34856</v>
      </c>
      <c r="C988" s="69">
        <v>179</v>
      </c>
      <c r="D988" s="69" t="s">
        <v>25</v>
      </c>
      <c r="E988" s="70" t="s">
        <v>6313</v>
      </c>
      <c r="F988" s="70"/>
      <c r="G988" s="71" t="s">
        <v>8318</v>
      </c>
      <c r="H988" s="69" t="s">
        <v>6315</v>
      </c>
      <c r="I988" s="68" t="s">
        <v>252</v>
      </c>
      <c r="J988" s="68" t="s">
        <v>252</v>
      </c>
      <c r="K988" s="68" t="s">
        <v>132</v>
      </c>
      <c r="L988" s="68" t="s">
        <v>89</v>
      </c>
      <c r="M988" s="68" t="s">
        <v>252</v>
      </c>
      <c r="N988" s="68" t="s">
        <v>154</v>
      </c>
      <c r="O988" s="68" t="s">
        <v>8319</v>
      </c>
      <c r="P988" s="72" t="s">
        <v>252</v>
      </c>
      <c r="Q988" s="68" t="s">
        <v>397</v>
      </c>
      <c r="R988" s="68" t="s">
        <v>31</v>
      </c>
      <c r="S988" s="68">
        <v>7</v>
      </c>
      <c r="T988" s="68">
        <v>15</v>
      </c>
      <c r="U988" s="68">
        <v>-1.1399999999999999</v>
      </c>
      <c r="V988" s="68">
        <v>20</v>
      </c>
      <c r="W988" s="68">
        <v>31.08</v>
      </c>
      <c r="X988" s="68">
        <v>-0.55000000000000004</v>
      </c>
      <c r="Y988" s="68">
        <v>104</v>
      </c>
      <c r="Z988" s="68">
        <v>130.16999999999999</v>
      </c>
      <c r="AA988" s="68">
        <v>-0.25</v>
      </c>
      <c r="AB988" s="73">
        <v>18158.400000000001</v>
      </c>
      <c r="AC988" s="73">
        <v>22711.4</v>
      </c>
      <c r="AD988" s="73">
        <v>18158.400000000001</v>
      </c>
      <c r="AE988" s="73">
        <v>22711.4</v>
      </c>
      <c r="AF988" s="73"/>
      <c r="AG988" s="73">
        <f>IFERROR(VLOOKUP(J988,'Roll ups'!D:E,2,FALSE),0)</f>
        <v>73393567.950000003</v>
      </c>
      <c r="AH988" s="74">
        <f>IF(Table2[[#This Row],[CATEGORY TTL LOOKUP]]=0,0,IF(Table2[[#This Row],[CATEGORY TTL LOOKUP]]&gt;0,SUM(AB988/AG988)))</f>
        <v>2.4741132645807011E-4</v>
      </c>
      <c r="AI988" s="74" t="str">
        <f>IFERROR(IF(AH988&lt;#REF!,"STRIKE",IF(AH988&gt;=#REF!,"GOOD")),"NO DATA")</f>
        <v>NO DATA</v>
      </c>
      <c r="AJ988" s="75">
        <f>IFERROR(VLOOKUP(K988,'Roll ups'!H:I,2,FALSE),0)</f>
        <v>126094742.97999983</v>
      </c>
      <c r="AK988" s="76">
        <f>IF(Table2[[#This Row],[PRICE TIER LOOKUP]]=0,0,IF(Table2[[#This Row],[PRICE TIER LOOKUP]]&gt;0,SUM(AB988/AJ988)))</f>
        <v>1.4400600350864863E-4</v>
      </c>
      <c r="AL988" s="74" t="e">
        <f>IF(AK988&lt;#REF!,"STRIKE",IF(AK988&gt;=#REF!,"GOOD"))</f>
        <v>#REF!</v>
      </c>
      <c r="AM988" s="75">
        <f>VLOOKUP(H988,'Roll ups'!A:B,2,FALSE)</f>
        <v>325145452.83999985</v>
      </c>
      <c r="AN988" s="77">
        <f t="shared" si="32"/>
        <v>5.5847005828912916E-5</v>
      </c>
      <c r="AO988" s="74" t="str">
        <f>IFERROR(VLOOKUP(Table2[[#This Row],[Product Name]],'Roll ups'!L:P,5,FALSE),"GOOD")</f>
        <v>GOOD</v>
      </c>
      <c r="AP988" s="74">
        <f>Table2[[#This Row],[Retail Dollar Vol Current 12 Mths]]/Table2[[#This Row],[SHELF SALES  LOOKUP]]</f>
        <v>5.5847005828912916E-5</v>
      </c>
      <c r="AQ988" s="69">
        <f t="shared" si="33"/>
        <v>0</v>
      </c>
      <c r="AR98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988" s="69" t="e">
        <f>IF(Table2[[#This Row],[Shelf Dollar Vol Current 12 Mths]]&gt;#REF!,"MEETS $ CRITERIA",IF(Table2[[#This Row],[Shelf Dollar Vol Current 12 Mths]]&lt;#REF!+1,"DOES NOT MEET $ CRITERIA"))</f>
        <v>#REF!</v>
      </c>
      <c r="AT988" s="78"/>
    </row>
    <row r="989" spans="1:46" ht="13.8" x14ac:dyDescent="0.3">
      <c r="A989" s="68" t="s">
        <v>3863</v>
      </c>
      <c r="B989" s="69">
        <v>34870</v>
      </c>
      <c r="C989" s="69">
        <v>195</v>
      </c>
      <c r="D989" s="69" t="s">
        <v>25</v>
      </c>
      <c r="E989" s="70" t="s">
        <v>6313</v>
      </c>
      <c r="F989" s="70"/>
      <c r="G989" s="71" t="s">
        <v>8320</v>
      </c>
      <c r="H989" s="69" t="s">
        <v>6315</v>
      </c>
      <c r="I989" s="68" t="s">
        <v>252</v>
      </c>
      <c r="J989" s="68" t="s">
        <v>252</v>
      </c>
      <c r="K989" s="68" t="s">
        <v>132</v>
      </c>
      <c r="L989" s="68" t="s">
        <v>132</v>
      </c>
      <c r="M989" s="68" t="s">
        <v>252</v>
      </c>
      <c r="N989" s="68" t="s">
        <v>184</v>
      </c>
      <c r="O989" s="68" t="s">
        <v>8321</v>
      </c>
      <c r="P989" s="72" t="s">
        <v>252</v>
      </c>
      <c r="Q989" s="68" t="s">
        <v>390</v>
      </c>
      <c r="R989" s="68" t="s">
        <v>60</v>
      </c>
      <c r="S989" s="68">
        <v>10</v>
      </c>
      <c r="T989" s="68">
        <v>17</v>
      </c>
      <c r="U989" s="68">
        <v>-0.73</v>
      </c>
      <c r="V989" s="68">
        <v>32.33</v>
      </c>
      <c r="W989" s="68">
        <v>35.75</v>
      </c>
      <c r="X989" s="68">
        <v>-0.11</v>
      </c>
      <c r="Y989" s="68">
        <v>134.66999999999999</v>
      </c>
      <c r="Z989" s="68">
        <v>170.25</v>
      </c>
      <c r="AA989" s="68">
        <v>-0.26</v>
      </c>
      <c r="AB989" s="73">
        <v>22600.959999999999</v>
      </c>
      <c r="AC989" s="73">
        <v>30504.75</v>
      </c>
      <c r="AD989" s="73">
        <v>23932.959999999999</v>
      </c>
      <c r="AE989" s="73">
        <v>32942.67</v>
      </c>
      <c r="AF989" s="73"/>
      <c r="AG989" s="73">
        <f>IFERROR(VLOOKUP(J989,'Roll ups'!D:E,2,FALSE),0)</f>
        <v>73393567.950000003</v>
      </c>
      <c r="AH989" s="74">
        <f>IF(Table2[[#This Row],[CATEGORY TTL LOOKUP]]=0,0,IF(Table2[[#This Row],[CATEGORY TTL LOOKUP]]&gt;0,SUM(AB989/AG989)))</f>
        <v>3.0794197136453563E-4</v>
      </c>
      <c r="AI989" s="74" t="str">
        <f>IFERROR(IF(AH989&lt;#REF!,"STRIKE",IF(AH989&gt;=#REF!,"GOOD")),"NO DATA")</f>
        <v>NO DATA</v>
      </c>
      <c r="AJ989" s="75">
        <f>IFERROR(VLOOKUP(K989,'Roll ups'!H:I,2,FALSE),0)</f>
        <v>126094742.97999983</v>
      </c>
      <c r="AK989" s="76">
        <f>IF(Table2[[#This Row],[PRICE TIER LOOKUP]]=0,0,IF(Table2[[#This Row],[PRICE TIER LOOKUP]]&gt;0,SUM(AB989/AJ989)))</f>
        <v>1.7923792432476577E-4</v>
      </c>
      <c r="AL989" s="74" t="e">
        <f>IF(AK989&lt;#REF!,"STRIKE",IF(AK989&gt;=#REF!,"GOOD"))</f>
        <v>#REF!</v>
      </c>
      <c r="AM989" s="75">
        <f>VLOOKUP(H989,'Roll ups'!A:B,2,FALSE)</f>
        <v>325145452.83999985</v>
      </c>
      <c r="AN989" s="77">
        <f t="shared" si="32"/>
        <v>6.9510306241685809E-5</v>
      </c>
      <c r="AO989" s="74" t="str">
        <f>IFERROR(VLOOKUP(Table2[[#This Row],[Product Name]],'Roll ups'!L:P,5,FALSE),"GOOD")</f>
        <v>GOOD</v>
      </c>
      <c r="AP989" s="74">
        <f>Table2[[#This Row],[Retail Dollar Vol Current 12 Mths]]/Table2[[#This Row],[SHELF SALES  LOOKUP]]</f>
        <v>7.3606934345709946E-5</v>
      </c>
      <c r="AQ989" s="69">
        <f t="shared" si="33"/>
        <v>0</v>
      </c>
      <c r="AR98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989" s="69" t="e">
        <f>IF(Table2[[#This Row],[Shelf Dollar Vol Current 12 Mths]]&gt;#REF!,"MEETS $ CRITERIA",IF(Table2[[#This Row],[Shelf Dollar Vol Current 12 Mths]]&lt;#REF!+1,"DOES NOT MEET $ CRITERIA"))</f>
        <v>#REF!</v>
      </c>
      <c r="AT989" s="78"/>
    </row>
    <row r="990" spans="1:46" ht="13.8" x14ac:dyDescent="0.3">
      <c r="A990" s="68" t="s">
        <v>1184</v>
      </c>
      <c r="B990" s="69">
        <v>34880</v>
      </c>
      <c r="C990" s="69">
        <v>239</v>
      </c>
      <c r="D990" s="69" t="s">
        <v>25</v>
      </c>
      <c r="E990" s="70" t="s">
        <v>6313</v>
      </c>
      <c r="F990" s="70"/>
      <c r="G990" s="71" t="s">
        <v>8322</v>
      </c>
      <c r="H990" s="69" t="s">
        <v>6315</v>
      </c>
      <c r="I990" s="68" t="s">
        <v>252</v>
      </c>
      <c r="J990" s="68" t="s">
        <v>252</v>
      </c>
      <c r="K990" s="68" t="s">
        <v>132</v>
      </c>
      <c r="L990" s="68" t="s">
        <v>132</v>
      </c>
      <c r="M990" s="68" t="s">
        <v>252</v>
      </c>
      <c r="N990" s="68" t="s">
        <v>184</v>
      </c>
      <c r="O990" s="68" t="s">
        <v>8323</v>
      </c>
      <c r="P990" s="72" t="s">
        <v>252</v>
      </c>
      <c r="Q990" s="68" t="s">
        <v>390</v>
      </c>
      <c r="R990" s="68" t="s">
        <v>60</v>
      </c>
      <c r="S990" s="68">
        <v>1</v>
      </c>
      <c r="T990" s="68">
        <v>12.33</v>
      </c>
      <c r="U990" s="68">
        <v>-7.7</v>
      </c>
      <c r="V990" s="68">
        <v>33.17</v>
      </c>
      <c r="W990" s="68">
        <v>53.42</v>
      </c>
      <c r="X990" s="68">
        <v>-0.61</v>
      </c>
      <c r="Y990" s="68">
        <v>198.08</v>
      </c>
      <c r="Z990" s="68">
        <v>255</v>
      </c>
      <c r="AA990" s="68">
        <v>-0.28999999999999998</v>
      </c>
      <c r="AB990" s="73">
        <v>33619.769999999997</v>
      </c>
      <c r="AC990" s="73">
        <v>45853.96</v>
      </c>
      <c r="AD990" s="73">
        <v>35203.370000000003</v>
      </c>
      <c r="AE990" s="73">
        <v>49491</v>
      </c>
      <c r="AF990" s="73"/>
      <c r="AG990" s="73">
        <f>IFERROR(VLOOKUP(J990,'Roll ups'!D:E,2,FALSE),0)</f>
        <v>73393567.950000003</v>
      </c>
      <c r="AH990" s="74">
        <f>IF(Table2[[#This Row],[CATEGORY TTL LOOKUP]]=0,0,IF(Table2[[#This Row],[CATEGORY TTL LOOKUP]]&gt;0,SUM(AB990/AG990)))</f>
        <v>4.5807515479971971E-4</v>
      </c>
      <c r="AI990" s="74" t="str">
        <f>IFERROR(IF(AH990&lt;#REF!,"STRIKE",IF(AH990&gt;=#REF!,"GOOD")),"NO DATA")</f>
        <v>NO DATA</v>
      </c>
      <c r="AJ990" s="75">
        <f>IFERROR(VLOOKUP(K990,'Roll ups'!H:I,2,FALSE),0)</f>
        <v>126094742.97999983</v>
      </c>
      <c r="AK990" s="76">
        <f>IF(Table2[[#This Row],[PRICE TIER LOOKUP]]=0,0,IF(Table2[[#This Row],[PRICE TIER LOOKUP]]&gt;0,SUM(AB990/AJ990)))</f>
        <v>2.6662308995175558E-4</v>
      </c>
      <c r="AL990" s="74" t="e">
        <f>IF(AK990&lt;#REF!,"STRIKE",IF(AK990&gt;=#REF!,"GOOD"))</f>
        <v>#REF!</v>
      </c>
      <c r="AM990" s="75">
        <f>VLOOKUP(H990,'Roll ups'!A:B,2,FALSE)</f>
        <v>325145452.83999985</v>
      </c>
      <c r="AN990" s="77">
        <f t="shared" si="32"/>
        <v>1.0339917014476558E-4</v>
      </c>
      <c r="AO990" s="74" t="str">
        <f>IFERROR(VLOOKUP(Table2[[#This Row],[Product Name]],'Roll ups'!L:P,5,FALSE),"GOOD")</f>
        <v>GOOD</v>
      </c>
      <c r="AP990" s="74">
        <f>Table2[[#This Row],[Retail Dollar Vol Current 12 Mths]]/Table2[[#This Row],[SHELF SALES  LOOKUP]]</f>
        <v>1.0826960577954986E-4</v>
      </c>
      <c r="AQ990" s="69">
        <f t="shared" si="33"/>
        <v>0</v>
      </c>
      <c r="AR99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990" s="69" t="e">
        <f>IF(Table2[[#This Row],[Shelf Dollar Vol Current 12 Mths]]&gt;#REF!,"MEETS $ CRITERIA",IF(Table2[[#This Row],[Shelf Dollar Vol Current 12 Mths]]&lt;#REF!+1,"DOES NOT MEET $ CRITERIA"))</f>
        <v>#REF!</v>
      </c>
      <c r="AT990" s="78"/>
    </row>
    <row r="991" spans="1:46" ht="13.8" x14ac:dyDescent="0.3">
      <c r="A991" s="68" t="s">
        <v>3508</v>
      </c>
      <c r="B991" s="69">
        <v>34919</v>
      </c>
      <c r="C991" s="69">
        <v>222</v>
      </c>
      <c r="D991" s="69" t="s">
        <v>25</v>
      </c>
      <c r="E991" s="70" t="s">
        <v>6313</v>
      </c>
      <c r="F991" s="70"/>
      <c r="G991" s="71" t="s">
        <v>8324</v>
      </c>
      <c r="H991" s="69" t="s">
        <v>6315</v>
      </c>
      <c r="I991" s="68" t="s">
        <v>252</v>
      </c>
      <c r="J991" s="68" t="s">
        <v>252</v>
      </c>
      <c r="K991" s="68" t="s">
        <v>132</v>
      </c>
      <c r="L991" s="68" t="s">
        <v>89</v>
      </c>
      <c r="M991" s="68" t="s">
        <v>252</v>
      </c>
      <c r="N991" s="68" t="s">
        <v>154</v>
      </c>
      <c r="O991" s="68" t="s">
        <v>8325</v>
      </c>
      <c r="P991" s="72" t="s">
        <v>252</v>
      </c>
      <c r="Q991" s="68" t="s">
        <v>128</v>
      </c>
      <c r="R991" s="68" t="s">
        <v>60</v>
      </c>
      <c r="S991" s="68">
        <v>95</v>
      </c>
      <c r="T991" s="68">
        <v>106.17</v>
      </c>
      <c r="U991" s="68">
        <v>-0.12</v>
      </c>
      <c r="V991" s="68">
        <v>176.17</v>
      </c>
      <c r="W991" s="68">
        <v>203.2</v>
      </c>
      <c r="X991" s="68">
        <v>-0.15</v>
      </c>
      <c r="Y991" s="68">
        <v>700.04</v>
      </c>
      <c r="Z991" s="68">
        <v>753.12</v>
      </c>
      <c r="AA991" s="68">
        <v>-0.08</v>
      </c>
      <c r="AB991" s="73">
        <v>60464.34</v>
      </c>
      <c r="AC991" s="73">
        <v>69015.100000000006</v>
      </c>
      <c r="AD991" s="73">
        <v>71540.28</v>
      </c>
      <c r="AE991" s="73">
        <v>80328.600000000006</v>
      </c>
      <c r="AF991" s="73"/>
      <c r="AG991" s="73">
        <f>IFERROR(VLOOKUP(J991,'Roll ups'!D:E,2,FALSE),0)</f>
        <v>73393567.950000003</v>
      </c>
      <c r="AH991" s="74">
        <f>IF(Table2[[#This Row],[CATEGORY TTL LOOKUP]]=0,0,IF(Table2[[#This Row],[CATEGORY TTL LOOKUP]]&gt;0,SUM(AB991/AG991)))</f>
        <v>8.2383704306611513E-4</v>
      </c>
      <c r="AI991" s="74" t="str">
        <f>IFERROR(IF(AH991&lt;#REF!,"STRIKE",IF(AH991&gt;=#REF!,"GOOD")),"NO DATA")</f>
        <v>NO DATA</v>
      </c>
      <c r="AJ991" s="75">
        <f>IFERROR(VLOOKUP(K991,'Roll ups'!H:I,2,FALSE),0)</f>
        <v>126094742.97999983</v>
      </c>
      <c r="AK991" s="76">
        <f>IF(Table2[[#This Row],[PRICE TIER LOOKUP]]=0,0,IF(Table2[[#This Row],[PRICE TIER LOOKUP]]&gt;0,SUM(AB991/AJ991)))</f>
        <v>4.795151532176911E-4</v>
      </c>
      <c r="AL991" s="74" t="e">
        <f>IF(AK991&lt;#REF!,"STRIKE",IF(AK991&gt;=#REF!,"GOOD"))</f>
        <v>#REF!</v>
      </c>
      <c r="AM991" s="75">
        <f>VLOOKUP(H991,'Roll ups'!A:B,2,FALSE)</f>
        <v>325145452.83999985</v>
      </c>
      <c r="AN991" s="77">
        <f t="shared" si="32"/>
        <v>1.8596089679825161E-4</v>
      </c>
      <c r="AO991" s="74" t="str">
        <f>IFERROR(VLOOKUP(Table2[[#This Row],[Product Name]],'Roll ups'!L:P,5,FALSE),"GOOD")</f>
        <v>GOOD</v>
      </c>
      <c r="AP991" s="74">
        <f>Table2[[#This Row],[Retail Dollar Vol Current 12 Mths]]/Table2[[#This Row],[SHELF SALES  LOOKUP]]</f>
        <v>2.2002546667999724E-4</v>
      </c>
      <c r="AQ991" s="69">
        <f t="shared" si="33"/>
        <v>0</v>
      </c>
      <c r="AR99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991" s="69" t="e">
        <f>IF(Table2[[#This Row],[Shelf Dollar Vol Current 12 Mths]]&gt;#REF!,"MEETS $ CRITERIA",IF(Table2[[#This Row],[Shelf Dollar Vol Current 12 Mths]]&lt;#REF!+1,"DOES NOT MEET $ CRITERIA"))</f>
        <v>#REF!</v>
      </c>
      <c r="AT991" s="78"/>
    </row>
    <row r="992" spans="1:46" ht="13.8" x14ac:dyDescent="0.3">
      <c r="A992" s="68" t="s">
        <v>2719</v>
      </c>
      <c r="B992" s="69">
        <v>34995</v>
      </c>
      <c r="C992" s="69">
        <v>143</v>
      </c>
      <c r="D992" s="69" t="s">
        <v>25</v>
      </c>
      <c r="E992" s="70" t="s">
        <v>6313</v>
      </c>
      <c r="F992" s="70"/>
      <c r="G992" s="71" t="s">
        <v>8326</v>
      </c>
      <c r="H992" s="69" t="s">
        <v>6315</v>
      </c>
      <c r="I992" s="68" t="s">
        <v>252</v>
      </c>
      <c r="J992" s="68" t="s">
        <v>252</v>
      </c>
      <c r="K992" s="68" t="s">
        <v>89</v>
      </c>
      <c r="L992" s="68" t="s">
        <v>89</v>
      </c>
      <c r="M992" s="68" t="s">
        <v>252</v>
      </c>
      <c r="N992" s="68" t="s">
        <v>184</v>
      </c>
      <c r="O992" s="68" t="s">
        <v>8327</v>
      </c>
      <c r="P992" s="72" t="s">
        <v>191</v>
      </c>
      <c r="Q992" s="68" t="s">
        <v>128</v>
      </c>
      <c r="R992" s="68" t="s">
        <v>60</v>
      </c>
      <c r="S992" s="68">
        <v>28</v>
      </c>
      <c r="T992" s="68"/>
      <c r="U992" s="68">
        <v>1</v>
      </c>
      <c r="V992" s="68">
        <v>92</v>
      </c>
      <c r="W992" s="68">
        <v>24</v>
      </c>
      <c r="X992" s="68">
        <v>0.74</v>
      </c>
      <c r="Y992" s="68">
        <v>160.25</v>
      </c>
      <c r="Z992" s="68">
        <v>118.67</v>
      </c>
      <c r="AA992" s="68">
        <v>0.26</v>
      </c>
      <c r="AB992" s="73">
        <v>19767.21</v>
      </c>
      <c r="AC992" s="73">
        <v>15688.96</v>
      </c>
      <c r="AD992" s="73">
        <v>22731.21</v>
      </c>
      <c r="AE992" s="73">
        <v>18611.38</v>
      </c>
      <c r="AF992" s="73"/>
      <c r="AG992" s="73">
        <f>IFERROR(VLOOKUP(J992,'Roll ups'!D:E,2,FALSE),0)</f>
        <v>73393567.950000003</v>
      </c>
      <c r="AH992" s="74">
        <f>IF(Table2[[#This Row],[CATEGORY TTL LOOKUP]]=0,0,IF(Table2[[#This Row],[CATEGORY TTL LOOKUP]]&gt;0,SUM(AB992/AG992)))</f>
        <v>2.6933163970808152E-4</v>
      </c>
      <c r="AI992" s="74" t="str">
        <f>IFERROR(IF(AH992&lt;#REF!,"STRIKE",IF(AH992&gt;=#REF!,"GOOD")),"NO DATA")</f>
        <v>NO DATA</v>
      </c>
      <c r="AJ992" s="75">
        <f>IFERROR(VLOOKUP(K992,'Roll ups'!H:I,2,FALSE),0)</f>
        <v>75793138.070000067</v>
      </c>
      <c r="AK992" s="76">
        <f>IF(Table2[[#This Row],[PRICE TIER LOOKUP]]=0,0,IF(Table2[[#This Row],[PRICE TIER LOOKUP]]&gt;0,SUM(AB992/AJ992)))</f>
        <v>2.6080474437862239E-4</v>
      </c>
      <c r="AL992" s="74" t="e">
        <f>IF(AK992&lt;#REF!,"STRIKE",IF(AK992&gt;=#REF!,"GOOD"))</f>
        <v>#REF!</v>
      </c>
      <c r="AM992" s="75">
        <f>VLOOKUP(H992,'Roll ups'!A:B,2,FALSE)</f>
        <v>325145452.83999985</v>
      </c>
      <c r="AN992" s="77">
        <f t="shared" si="32"/>
        <v>6.0794975994104411E-5</v>
      </c>
      <c r="AO992" s="74" t="str">
        <f>IFERROR(VLOOKUP(Table2[[#This Row],[Product Name]],'Roll ups'!L:P,5,FALSE),"GOOD")</f>
        <v>GOOD</v>
      </c>
      <c r="AP992" s="74">
        <f>Table2[[#This Row],[Retail Dollar Vol Current 12 Mths]]/Table2[[#This Row],[SHELF SALES  LOOKUP]]</f>
        <v>6.991089618954552E-5</v>
      </c>
      <c r="AQ992" s="69">
        <f t="shared" si="33"/>
        <v>0</v>
      </c>
      <c r="AR99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992" s="69" t="e">
        <f>IF(Table2[[#This Row],[Shelf Dollar Vol Current 12 Mths]]&gt;#REF!,"MEETS $ CRITERIA",IF(Table2[[#This Row],[Shelf Dollar Vol Current 12 Mths]]&lt;#REF!+1,"DOES NOT MEET $ CRITERIA"))</f>
        <v>#REF!</v>
      </c>
      <c r="AT992" s="78"/>
    </row>
    <row r="993" spans="1:46" ht="13.8" x14ac:dyDescent="0.3">
      <c r="A993" s="68" t="s">
        <v>5250</v>
      </c>
      <c r="B993" s="69">
        <v>35083</v>
      </c>
      <c r="C993" s="69">
        <v>569</v>
      </c>
      <c r="D993" s="69" t="s">
        <v>25</v>
      </c>
      <c r="E993" s="70" t="s">
        <v>6313</v>
      </c>
      <c r="F993" s="70"/>
      <c r="G993" s="71" t="s">
        <v>8328</v>
      </c>
      <c r="H993" s="69" t="s">
        <v>6315</v>
      </c>
      <c r="I993" s="68" t="s">
        <v>252</v>
      </c>
      <c r="J993" s="68" t="s">
        <v>252</v>
      </c>
      <c r="K993" s="68" t="s">
        <v>104</v>
      </c>
      <c r="L993" s="68" t="s">
        <v>104</v>
      </c>
      <c r="M993" s="68" t="s">
        <v>252</v>
      </c>
      <c r="N993" s="68" t="s">
        <v>154</v>
      </c>
      <c r="O993" s="68" t="s">
        <v>8329</v>
      </c>
      <c r="P993" s="72" t="s">
        <v>252</v>
      </c>
      <c r="Q993" s="68" t="s">
        <v>55</v>
      </c>
      <c r="R993" s="68" t="s">
        <v>31</v>
      </c>
      <c r="S993" s="68">
        <v>58</v>
      </c>
      <c r="T993" s="68">
        <v>87.47</v>
      </c>
      <c r="U993" s="68">
        <v>-0.52</v>
      </c>
      <c r="V993" s="68">
        <v>206.94</v>
      </c>
      <c r="W993" s="68">
        <v>247.49</v>
      </c>
      <c r="X993" s="68">
        <v>-0.2</v>
      </c>
      <c r="Y993" s="68">
        <v>847</v>
      </c>
      <c r="Z993" s="68">
        <v>1114.79</v>
      </c>
      <c r="AA993" s="68">
        <v>-0.32</v>
      </c>
      <c r="AB993" s="73">
        <v>59628.31</v>
      </c>
      <c r="AC993" s="73">
        <v>77012.740000000005</v>
      </c>
      <c r="AD993" s="73">
        <v>59628.31</v>
      </c>
      <c r="AE993" s="73">
        <v>77012.740000000005</v>
      </c>
      <c r="AF993" s="73"/>
      <c r="AG993" s="73">
        <f>IFERROR(VLOOKUP(J993,'Roll ups'!D:E,2,FALSE),0)</f>
        <v>73393567.950000003</v>
      </c>
      <c r="AH993" s="74">
        <f>IF(Table2[[#This Row],[CATEGORY TTL LOOKUP]]=0,0,IF(Table2[[#This Row],[CATEGORY TTL LOOKUP]]&gt;0,SUM(AB993/AG993)))</f>
        <v>8.1244599037101314E-4</v>
      </c>
      <c r="AI993" s="74" t="str">
        <f>IFERROR(IF(AH993&lt;#REF!,"STRIKE",IF(AH993&gt;=#REF!,"GOOD")),"NO DATA")</f>
        <v>NO DATA</v>
      </c>
      <c r="AJ993" s="75">
        <f>IFERROR(VLOOKUP(K993,'Roll ups'!H:I,2,FALSE),0)</f>
        <v>34230392.709999993</v>
      </c>
      <c r="AK993" s="76">
        <f>IF(Table2[[#This Row],[PRICE TIER LOOKUP]]=0,0,IF(Table2[[#This Row],[PRICE TIER LOOKUP]]&gt;0,SUM(AB993/AJ993)))</f>
        <v>1.7419697899808293E-3</v>
      </c>
      <c r="AL993" s="74" t="e">
        <f>IF(AK993&lt;#REF!,"STRIKE",IF(AK993&gt;=#REF!,"GOOD"))</f>
        <v>#REF!</v>
      </c>
      <c r="AM993" s="75">
        <f>VLOOKUP(H993,'Roll ups'!A:B,2,FALSE)</f>
        <v>325145452.83999985</v>
      </c>
      <c r="AN993" s="77">
        <f t="shared" si="32"/>
        <v>1.8338964755365152E-4</v>
      </c>
      <c r="AO993" s="74" t="str">
        <f>IFERROR(VLOOKUP(Table2[[#This Row],[Product Name]],'Roll ups'!L:P,5,FALSE),"GOOD")</f>
        <v>GOOD</v>
      </c>
      <c r="AP993" s="74">
        <f>Table2[[#This Row],[Retail Dollar Vol Current 12 Mths]]/Table2[[#This Row],[SHELF SALES  LOOKUP]]</f>
        <v>1.8338964755365152E-4</v>
      </c>
      <c r="AQ993" s="69">
        <f t="shared" si="33"/>
        <v>0</v>
      </c>
      <c r="AR99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993" s="69" t="e">
        <f>IF(Table2[[#This Row],[Shelf Dollar Vol Current 12 Mths]]&gt;#REF!,"MEETS $ CRITERIA",IF(Table2[[#This Row],[Shelf Dollar Vol Current 12 Mths]]&lt;#REF!+1,"DOES NOT MEET $ CRITERIA"))</f>
        <v>#REF!</v>
      </c>
      <c r="AT993" s="78"/>
    </row>
    <row r="994" spans="1:46" ht="13.8" x14ac:dyDescent="0.3">
      <c r="A994" s="68" t="s">
        <v>5226</v>
      </c>
      <c r="B994" s="69">
        <v>35084</v>
      </c>
      <c r="C994" s="69">
        <v>730</v>
      </c>
      <c r="D994" s="69" t="s">
        <v>25</v>
      </c>
      <c r="E994" s="70" t="s">
        <v>6313</v>
      </c>
      <c r="F994" s="70"/>
      <c r="G994" s="71" t="s">
        <v>8330</v>
      </c>
      <c r="H994" s="69" t="s">
        <v>6315</v>
      </c>
      <c r="I994" s="68" t="s">
        <v>252</v>
      </c>
      <c r="J994" s="68" t="s">
        <v>252</v>
      </c>
      <c r="K994" s="68" t="s">
        <v>104</v>
      </c>
      <c r="L994" s="68" t="s">
        <v>104</v>
      </c>
      <c r="M994" s="68" t="s">
        <v>252</v>
      </c>
      <c r="N994" s="68" t="s">
        <v>154</v>
      </c>
      <c r="O994" s="68" t="s">
        <v>8331</v>
      </c>
      <c r="P994" s="72" t="s">
        <v>252</v>
      </c>
      <c r="Q994" s="68" t="s">
        <v>55</v>
      </c>
      <c r="R994" s="68" t="s">
        <v>31</v>
      </c>
      <c r="S994" s="68">
        <v>148</v>
      </c>
      <c r="T994" s="68">
        <v>192</v>
      </c>
      <c r="U994" s="68">
        <v>-0.3</v>
      </c>
      <c r="V994" s="68">
        <v>471.21</v>
      </c>
      <c r="W994" s="68">
        <v>531</v>
      </c>
      <c r="X994" s="68">
        <v>-0.13</v>
      </c>
      <c r="Y994" s="68">
        <v>1926.88</v>
      </c>
      <c r="Z994" s="68">
        <v>2316.38</v>
      </c>
      <c r="AA994" s="68">
        <v>-0.2</v>
      </c>
      <c r="AB994" s="73">
        <v>128606.44</v>
      </c>
      <c r="AC994" s="73">
        <v>149157.57</v>
      </c>
      <c r="AD994" s="73">
        <v>128606.44</v>
      </c>
      <c r="AE994" s="73">
        <v>149157.57</v>
      </c>
      <c r="AF994" s="73"/>
      <c r="AG994" s="73">
        <f>IFERROR(VLOOKUP(J994,'Roll ups'!D:E,2,FALSE),0)</f>
        <v>73393567.950000003</v>
      </c>
      <c r="AH994" s="74">
        <f>IF(Table2[[#This Row],[CATEGORY TTL LOOKUP]]=0,0,IF(Table2[[#This Row],[CATEGORY TTL LOOKUP]]&gt;0,SUM(AB994/AG994)))</f>
        <v>1.7522848880655896E-3</v>
      </c>
      <c r="AI994" s="74" t="str">
        <f>IFERROR(IF(AH994&lt;#REF!,"STRIKE",IF(AH994&gt;=#REF!,"GOOD")),"NO DATA")</f>
        <v>NO DATA</v>
      </c>
      <c r="AJ994" s="75">
        <f>IFERROR(VLOOKUP(K994,'Roll ups'!H:I,2,FALSE),0)</f>
        <v>34230392.709999993</v>
      </c>
      <c r="AK994" s="76">
        <f>IF(Table2[[#This Row],[PRICE TIER LOOKUP]]=0,0,IF(Table2[[#This Row],[PRICE TIER LOOKUP]]&gt;0,SUM(AB994/AJ994)))</f>
        <v>3.7570833933911951E-3</v>
      </c>
      <c r="AL994" s="74" t="e">
        <f>IF(AK994&lt;#REF!,"STRIKE",IF(AK994&gt;=#REF!,"GOOD"))</f>
        <v>#REF!</v>
      </c>
      <c r="AM994" s="75">
        <f>VLOOKUP(H994,'Roll ups'!A:B,2,FALSE)</f>
        <v>325145452.83999985</v>
      </c>
      <c r="AN994" s="77">
        <f t="shared" si="32"/>
        <v>3.9553510244932038E-4</v>
      </c>
      <c r="AO994" s="74" t="str">
        <f>IFERROR(VLOOKUP(Table2[[#This Row],[Product Name]],'Roll ups'!L:P,5,FALSE),"GOOD")</f>
        <v>GOOD</v>
      </c>
      <c r="AP994" s="74">
        <f>Table2[[#This Row],[Retail Dollar Vol Current 12 Mths]]/Table2[[#This Row],[SHELF SALES  LOOKUP]]</f>
        <v>3.9553510244932038E-4</v>
      </c>
      <c r="AQ994" s="69">
        <f t="shared" si="33"/>
        <v>0</v>
      </c>
      <c r="AR99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994" s="69" t="e">
        <f>IF(Table2[[#This Row],[Shelf Dollar Vol Current 12 Mths]]&gt;#REF!,"MEETS $ CRITERIA",IF(Table2[[#This Row],[Shelf Dollar Vol Current 12 Mths]]&lt;#REF!+1,"DOES NOT MEET $ CRITERIA"))</f>
        <v>#REF!</v>
      </c>
      <c r="AT994" s="78"/>
    </row>
    <row r="995" spans="1:46" ht="13.8" x14ac:dyDescent="0.3">
      <c r="A995" s="68" t="s">
        <v>5256</v>
      </c>
      <c r="B995" s="69">
        <v>35085</v>
      </c>
      <c r="C995" s="69">
        <v>599</v>
      </c>
      <c r="D995" s="69" t="s">
        <v>25</v>
      </c>
      <c r="E995" s="70" t="s">
        <v>6313</v>
      </c>
      <c r="F995" s="70"/>
      <c r="G995" s="71" t="s">
        <v>8332</v>
      </c>
      <c r="H995" s="69" t="s">
        <v>6315</v>
      </c>
      <c r="I995" s="68" t="s">
        <v>252</v>
      </c>
      <c r="J995" s="68" t="s">
        <v>252</v>
      </c>
      <c r="K995" s="68" t="s">
        <v>104</v>
      </c>
      <c r="L995" s="68" t="s">
        <v>104</v>
      </c>
      <c r="M995" s="68" t="s">
        <v>252</v>
      </c>
      <c r="N995" s="68" t="s">
        <v>154</v>
      </c>
      <c r="O995" s="68" t="s">
        <v>8333</v>
      </c>
      <c r="P995" s="72" t="s">
        <v>252</v>
      </c>
      <c r="Q995" s="68" t="s">
        <v>55</v>
      </c>
      <c r="R995" s="68" t="s">
        <v>31</v>
      </c>
      <c r="S995" s="68">
        <v>87</v>
      </c>
      <c r="T995" s="68">
        <v>99</v>
      </c>
      <c r="U995" s="68">
        <v>-0.14000000000000001</v>
      </c>
      <c r="V995" s="68">
        <v>269</v>
      </c>
      <c r="W995" s="68">
        <v>283.75</v>
      </c>
      <c r="X995" s="68">
        <v>-0.05</v>
      </c>
      <c r="Y995" s="68">
        <v>1062.33</v>
      </c>
      <c r="Z995" s="68">
        <v>1204.42</v>
      </c>
      <c r="AA995" s="68">
        <v>-0.13</v>
      </c>
      <c r="AB995" s="73">
        <v>70549.84</v>
      </c>
      <c r="AC995" s="73">
        <v>77595.759999999995</v>
      </c>
      <c r="AD995" s="73">
        <v>70549.84</v>
      </c>
      <c r="AE995" s="73">
        <v>77595.759999999995</v>
      </c>
      <c r="AF995" s="73"/>
      <c r="AG995" s="73">
        <f>IFERROR(VLOOKUP(J995,'Roll ups'!D:E,2,FALSE),0)</f>
        <v>73393567.950000003</v>
      </c>
      <c r="AH995" s="74">
        <f>IF(Table2[[#This Row],[CATEGORY TTL LOOKUP]]=0,0,IF(Table2[[#This Row],[CATEGORY TTL LOOKUP]]&gt;0,SUM(AB995/AG995)))</f>
        <v>9.6125371705682269E-4</v>
      </c>
      <c r="AI995" s="74" t="str">
        <f>IFERROR(IF(AH995&lt;#REF!,"STRIKE",IF(AH995&gt;=#REF!,"GOOD")),"NO DATA")</f>
        <v>NO DATA</v>
      </c>
      <c r="AJ995" s="75">
        <f>IFERROR(VLOOKUP(K995,'Roll ups'!H:I,2,FALSE),0)</f>
        <v>34230392.709999993</v>
      </c>
      <c r="AK995" s="76">
        <f>IF(Table2[[#This Row],[PRICE TIER LOOKUP]]=0,0,IF(Table2[[#This Row],[PRICE TIER LOOKUP]]&gt;0,SUM(AB995/AJ995)))</f>
        <v>2.0610292320540546E-3</v>
      </c>
      <c r="AL995" s="74" t="e">
        <f>IF(AK995&lt;#REF!,"STRIKE",IF(AK995&gt;=#REF!,"GOOD"))</f>
        <v>#REF!</v>
      </c>
      <c r="AM995" s="75">
        <f>VLOOKUP(H995,'Roll ups'!A:B,2,FALSE)</f>
        <v>325145452.83999985</v>
      </c>
      <c r="AN995" s="77">
        <f t="shared" si="32"/>
        <v>2.1697932228108605E-4</v>
      </c>
      <c r="AO995" s="74" t="str">
        <f>IFERROR(VLOOKUP(Table2[[#This Row],[Product Name]],'Roll ups'!L:P,5,FALSE),"GOOD")</f>
        <v>GOOD</v>
      </c>
      <c r="AP995" s="74">
        <f>Table2[[#This Row],[Retail Dollar Vol Current 12 Mths]]/Table2[[#This Row],[SHELF SALES  LOOKUP]]</f>
        <v>2.1697932228108605E-4</v>
      </c>
      <c r="AQ995" s="69">
        <f t="shared" si="33"/>
        <v>0</v>
      </c>
      <c r="AR99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995" s="69" t="e">
        <f>IF(Table2[[#This Row],[Shelf Dollar Vol Current 12 Mths]]&gt;#REF!,"MEETS $ CRITERIA",IF(Table2[[#This Row],[Shelf Dollar Vol Current 12 Mths]]&lt;#REF!+1,"DOES NOT MEET $ CRITERIA"))</f>
        <v>#REF!</v>
      </c>
      <c r="AT995" s="78"/>
    </row>
    <row r="996" spans="1:46" ht="13.8" x14ac:dyDescent="0.3">
      <c r="A996" s="68" t="s">
        <v>5196</v>
      </c>
      <c r="B996" s="69">
        <v>35087</v>
      </c>
      <c r="C996" s="69">
        <v>850</v>
      </c>
      <c r="D996" s="69" t="s">
        <v>25</v>
      </c>
      <c r="E996" s="70" t="s">
        <v>6313</v>
      </c>
      <c r="F996" s="70"/>
      <c r="G996" s="71" t="s">
        <v>8334</v>
      </c>
      <c r="H996" s="69" t="s">
        <v>6315</v>
      </c>
      <c r="I996" s="68" t="s">
        <v>252</v>
      </c>
      <c r="J996" s="68" t="s">
        <v>252</v>
      </c>
      <c r="K996" s="68" t="s">
        <v>104</v>
      </c>
      <c r="L996" s="68" t="s">
        <v>104</v>
      </c>
      <c r="M996" s="68" t="s">
        <v>252</v>
      </c>
      <c r="N996" s="68" t="s">
        <v>154</v>
      </c>
      <c r="O996" s="68" t="s">
        <v>8335</v>
      </c>
      <c r="P996" s="72" t="s">
        <v>252</v>
      </c>
      <c r="Q996" s="68" t="s">
        <v>55</v>
      </c>
      <c r="R996" s="68" t="s">
        <v>31</v>
      </c>
      <c r="S996" s="68">
        <v>301</v>
      </c>
      <c r="T996" s="68">
        <v>387.98</v>
      </c>
      <c r="U996" s="68">
        <v>-0.28999999999999998</v>
      </c>
      <c r="V996" s="68">
        <v>950.16</v>
      </c>
      <c r="W996" s="68">
        <v>992.17</v>
      </c>
      <c r="X996" s="68">
        <v>-0.04</v>
      </c>
      <c r="Y996" s="68">
        <v>3780.02</v>
      </c>
      <c r="Z996" s="68">
        <v>4834.6499999999996</v>
      </c>
      <c r="AA996" s="68">
        <v>-0.28000000000000003</v>
      </c>
      <c r="AB996" s="73">
        <v>212458.06</v>
      </c>
      <c r="AC996" s="73">
        <v>266497.48</v>
      </c>
      <c r="AD996" s="73">
        <v>212458.06</v>
      </c>
      <c r="AE996" s="73">
        <v>266497.48</v>
      </c>
      <c r="AF996" s="73"/>
      <c r="AG996" s="73">
        <f>IFERROR(VLOOKUP(J996,'Roll ups'!D:E,2,FALSE),0)</f>
        <v>73393567.950000003</v>
      </c>
      <c r="AH996" s="74">
        <f>IF(Table2[[#This Row],[CATEGORY TTL LOOKUP]]=0,0,IF(Table2[[#This Row],[CATEGORY TTL LOOKUP]]&gt;0,SUM(AB996/AG996)))</f>
        <v>2.8947776478824259E-3</v>
      </c>
      <c r="AI996" s="74" t="str">
        <f>IFERROR(IF(AH996&lt;#REF!,"STRIKE",IF(AH996&gt;=#REF!,"GOOD")),"NO DATA")</f>
        <v>NO DATA</v>
      </c>
      <c r="AJ996" s="75">
        <f>IFERROR(VLOOKUP(K996,'Roll ups'!H:I,2,FALSE),0)</f>
        <v>34230392.709999993</v>
      </c>
      <c r="AK996" s="76">
        <f>IF(Table2[[#This Row],[PRICE TIER LOOKUP]]=0,0,IF(Table2[[#This Row],[PRICE TIER LOOKUP]]&gt;0,SUM(AB996/AJ996)))</f>
        <v>6.2067082256387013E-3</v>
      </c>
      <c r="AL996" s="74" t="e">
        <f>IF(AK996&lt;#REF!,"STRIKE",IF(AK996&gt;=#REF!,"GOOD"))</f>
        <v>#REF!</v>
      </c>
      <c r="AM996" s="75">
        <f>VLOOKUP(H996,'Roll ups'!A:B,2,FALSE)</f>
        <v>325145452.83999985</v>
      </c>
      <c r="AN996" s="77">
        <f t="shared" si="32"/>
        <v>6.5342466931114687E-4</v>
      </c>
      <c r="AO996" s="74" t="str">
        <f>IFERROR(VLOOKUP(Table2[[#This Row],[Product Name]],'Roll ups'!L:P,5,FALSE),"GOOD")</f>
        <v>GOOD</v>
      </c>
      <c r="AP996" s="74">
        <f>Table2[[#This Row],[Retail Dollar Vol Current 12 Mths]]/Table2[[#This Row],[SHELF SALES  LOOKUP]]</f>
        <v>6.5342466931114687E-4</v>
      </c>
      <c r="AQ996" s="69">
        <f t="shared" si="33"/>
        <v>0</v>
      </c>
      <c r="AR99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996" s="69" t="e">
        <f>IF(Table2[[#This Row],[Shelf Dollar Vol Current 12 Mths]]&gt;#REF!,"MEETS $ CRITERIA",IF(Table2[[#This Row],[Shelf Dollar Vol Current 12 Mths]]&lt;#REF!+1,"DOES NOT MEET $ CRITERIA"))</f>
        <v>#REF!</v>
      </c>
      <c r="AT996" s="78"/>
    </row>
    <row r="997" spans="1:46" ht="13.8" x14ac:dyDescent="0.3">
      <c r="A997" s="68" t="s">
        <v>5169</v>
      </c>
      <c r="B997" s="69">
        <v>35088</v>
      </c>
      <c r="C997" s="69">
        <v>993</v>
      </c>
      <c r="D997" s="69" t="s">
        <v>25</v>
      </c>
      <c r="E997" s="70" t="s">
        <v>6313</v>
      </c>
      <c r="F997" s="70"/>
      <c r="G997" s="71" t="s">
        <v>8336</v>
      </c>
      <c r="H997" s="69" t="s">
        <v>6315</v>
      </c>
      <c r="I997" s="68" t="s">
        <v>252</v>
      </c>
      <c r="J997" s="68" t="s">
        <v>252</v>
      </c>
      <c r="K997" s="68" t="s">
        <v>104</v>
      </c>
      <c r="L997" s="68" t="s">
        <v>104</v>
      </c>
      <c r="M997" s="68" t="s">
        <v>252</v>
      </c>
      <c r="N997" s="68" t="s">
        <v>154</v>
      </c>
      <c r="O997" s="68" t="s">
        <v>8337</v>
      </c>
      <c r="P997" s="72" t="s">
        <v>252</v>
      </c>
      <c r="Q997" s="68" t="s">
        <v>55</v>
      </c>
      <c r="R997" s="68" t="s">
        <v>31</v>
      </c>
      <c r="S997" s="68">
        <v>1028</v>
      </c>
      <c r="T997" s="68">
        <v>1265.0999999999999</v>
      </c>
      <c r="U997" s="68">
        <v>-0.23</v>
      </c>
      <c r="V997" s="68">
        <v>3210.97</v>
      </c>
      <c r="W997" s="68">
        <v>3470.56</v>
      </c>
      <c r="X997" s="68">
        <v>-0.08</v>
      </c>
      <c r="Y997" s="68">
        <v>12878.66</v>
      </c>
      <c r="Z997" s="68">
        <v>14291.76</v>
      </c>
      <c r="AA997" s="68">
        <v>-0.11</v>
      </c>
      <c r="AB997" s="73">
        <v>682193.12</v>
      </c>
      <c r="AC997" s="73">
        <v>732740.72</v>
      </c>
      <c r="AD997" s="73">
        <v>682193.12</v>
      </c>
      <c r="AE997" s="73">
        <v>732740.72</v>
      </c>
      <c r="AF997" s="73"/>
      <c r="AG997" s="73">
        <f>IFERROR(VLOOKUP(J997,'Roll ups'!D:E,2,FALSE),0)</f>
        <v>73393567.950000003</v>
      </c>
      <c r="AH997" s="74">
        <f>IF(Table2[[#This Row],[CATEGORY TTL LOOKUP]]=0,0,IF(Table2[[#This Row],[CATEGORY TTL LOOKUP]]&gt;0,SUM(AB997/AG997)))</f>
        <v>9.2949987179360167E-3</v>
      </c>
      <c r="AI997" s="74" t="str">
        <f>IFERROR(IF(AH997&lt;#REF!,"STRIKE",IF(AH997&gt;=#REF!,"GOOD")),"NO DATA")</f>
        <v>NO DATA</v>
      </c>
      <c r="AJ997" s="75">
        <f>IFERROR(VLOOKUP(K997,'Roll ups'!H:I,2,FALSE),0)</f>
        <v>34230392.709999993</v>
      </c>
      <c r="AK997" s="76">
        <f>IF(Table2[[#This Row],[PRICE TIER LOOKUP]]=0,0,IF(Table2[[#This Row],[PRICE TIER LOOKUP]]&gt;0,SUM(AB997/AJ997)))</f>
        <v>1.9929456427203233E-2</v>
      </c>
      <c r="AL997" s="74" t="e">
        <f>IF(AK997&lt;#REF!,"STRIKE",IF(AK997&gt;=#REF!,"GOOD"))</f>
        <v>#REF!</v>
      </c>
      <c r="AM997" s="75">
        <f>VLOOKUP(H997,'Roll ups'!A:B,2,FALSE)</f>
        <v>325145452.83999985</v>
      </c>
      <c r="AN997" s="77">
        <f t="shared" si="32"/>
        <v>2.0981167475705065E-3</v>
      </c>
      <c r="AO997" s="74" t="str">
        <f>IFERROR(VLOOKUP(Table2[[#This Row],[Product Name]],'Roll ups'!L:P,5,FALSE),"GOOD")</f>
        <v>GOOD</v>
      </c>
      <c r="AP997" s="74">
        <f>Table2[[#This Row],[Retail Dollar Vol Current 12 Mths]]/Table2[[#This Row],[SHELF SALES  LOOKUP]]</f>
        <v>2.0981167475705065E-3</v>
      </c>
      <c r="AQ997" s="69">
        <f t="shared" si="33"/>
        <v>0</v>
      </c>
      <c r="AR99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997" s="69" t="e">
        <f>IF(Table2[[#This Row],[Shelf Dollar Vol Current 12 Mths]]&gt;#REF!,"MEETS $ CRITERIA",IF(Table2[[#This Row],[Shelf Dollar Vol Current 12 Mths]]&lt;#REF!+1,"DOES NOT MEET $ CRITERIA"))</f>
        <v>#REF!</v>
      </c>
      <c r="AT997" s="78"/>
    </row>
    <row r="998" spans="1:46" ht="13.8" x14ac:dyDescent="0.3">
      <c r="A998" s="68" t="s">
        <v>1761</v>
      </c>
      <c r="B998" s="69">
        <v>35242</v>
      </c>
      <c r="C998" s="69">
        <v>288</v>
      </c>
      <c r="D998" s="69" t="s">
        <v>25</v>
      </c>
      <c r="E998" s="70" t="s">
        <v>6313</v>
      </c>
      <c r="F998" s="70"/>
      <c r="G998" s="71" t="s">
        <v>8338</v>
      </c>
      <c r="H998" s="69" t="s">
        <v>6315</v>
      </c>
      <c r="I998" s="68" t="s">
        <v>252</v>
      </c>
      <c r="J998" s="68" t="s">
        <v>252</v>
      </c>
      <c r="K998" s="68" t="s">
        <v>89</v>
      </c>
      <c r="L998" s="68" t="s">
        <v>89</v>
      </c>
      <c r="M998" s="68" t="s">
        <v>252</v>
      </c>
      <c r="N998" s="68" t="s">
        <v>154</v>
      </c>
      <c r="O998" s="68" t="s">
        <v>8339</v>
      </c>
      <c r="P998" s="72" t="s">
        <v>252</v>
      </c>
      <c r="Q998" s="68" t="s">
        <v>6387</v>
      </c>
      <c r="R998" s="68" t="s">
        <v>31</v>
      </c>
      <c r="S998" s="68">
        <v>42</v>
      </c>
      <c r="T998" s="68">
        <v>53.66</v>
      </c>
      <c r="U998" s="68">
        <v>-0.28999999999999998</v>
      </c>
      <c r="V998" s="68">
        <v>123.32</v>
      </c>
      <c r="W998" s="68">
        <v>168.43</v>
      </c>
      <c r="X998" s="68">
        <v>-0.37</v>
      </c>
      <c r="Y998" s="68">
        <v>560.49</v>
      </c>
      <c r="Z998" s="68">
        <v>751.37</v>
      </c>
      <c r="AA998" s="68">
        <v>-0.34</v>
      </c>
      <c r="AB998" s="73">
        <v>58168.85</v>
      </c>
      <c r="AC998" s="73">
        <v>77414.03</v>
      </c>
      <c r="AD998" s="73">
        <v>58168.85</v>
      </c>
      <c r="AE998" s="73">
        <v>77414.03</v>
      </c>
      <c r="AF998" s="73"/>
      <c r="AG998" s="73">
        <f>IFERROR(VLOOKUP(J998,'Roll ups'!D:E,2,FALSE),0)</f>
        <v>73393567.950000003</v>
      </c>
      <c r="AH998" s="74">
        <f>IF(Table2[[#This Row],[CATEGORY TTL LOOKUP]]=0,0,IF(Table2[[#This Row],[CATEGORY TTL LOOKUP]]&gt;0,SUM(AB998/AG998)))</f>
        <v>7.9256059658563028E-4</v>
      </c>
      <c r="AI998" s="74" t="str">
        <f>IFERROR(IF(AH998&lt;#REF!,"STRIKE",IF(AH998&gt;=#REF!,"GOOD")),"NO DATA")</f>
        <v>NO DATA</v>
      </c>
      <c r="AJ998" s="75">
        <f>IFERROR(VLOOKUP(K998,'Roll ups'!H:I,2,FALSE),0)</f>
        <v>75793138.070000067</v>
      </c>
      <c r="AK998" s="76">
        <f>IF(Table2[[#This Row],[PRICE TIER LOOKUP]]=0,0,IF(Table2[[#This Row],[PRICE TIER LOOKUP]]&gt;0,SUM(AB998/AJ998)))</f>
        <v>7.6746855297477122E-4</v>
      </c>
      <c r="AL998" s="74" t="e">
        <f>IF(AK998&lt;#REF!,"STRIKE",IF(AK998&gt;=#REF!,"GOOD"))</f>
        <v>#REF!</v>
      </c>
      <c r="AM998" s="75">
        <f>VLOOKUP(H998,'Roll ups'!A:B,2,FALSE)</f>
        <v>325145452.83999985</v>
      </c>
      <c r="AN998" s="77">
        <f t="shared" si="32"/>
        <v>1.7890101027685042E-4</v>
      </c>
      <c r="AO998" s="74" t="str">
        <f>IFERROR(VLOOKUP(Table2[[#This Row],[Product Name]],'Roll ups'!L:P,5,FALSE),"GOOD")</f>
        <v>GOOD</v>
      </c>
      <c r="AP998" s="74">
        <f>Table2[[#This Row],[Retail Dollar Vol Current 12 Mths]]/Table2[[#This Row],[SHELF SALES  LOOKUP]]</f>
        <v>1.7890101027685042E-4</v>
      </c>
      <c r="AQ998" s="69">
        <f t="shared" si="33"/>
        <v>0</v>
      </c>
      <c r="AR99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998" s="69" t="e">
        <f>IF(Table2[[#This Row],[Shelf Dollar Vol Current 12 Mths]]&gt;#REF!,"MEETS $ CRITERIA",IF(Table2[[#This Row],[Shelf Dollar Vol Current 12 Mths]]&lt;#REF!+1,"DOES NOT MEET $ CRITERIA"))</f>
        <v>#REF!</v>
      </c>
      <c r="AT998" s="78"/>
    </row>
    <row r="999" spans="1:46" ht="13.8" x14ac:dyDescent="0.3">
      <c r="A999" s="68" t="s">
        <v>1785</v>
      </c>
      <c r="B999" s="69">
        <v>35289</v>
      </c>
      <c r="C999" s="69">
        <v>388</v>
      </c>
      <c r="D999" s="69" t="s">
        <v>25</v>
      </c>
      <c r="E999" s="70" t="s">
        <v>6313</v>
      </c>
      <c r="F999" s="70"/>
      <c r="G999" s="71" t="s">
        <v>8340</v>
      </c>
      <c r="H999" s="69" t="s">
        <v>6315</v>
      </c>
      <c r="I999" s="68" t="s">
        <v>252</v>
      </c>
      <c r="J999" s="68" t="s">
        <v>252</v>
      </c>
      <c r="K999" s="68" t="s">
        <v>89</v>
      </c>
      <c r="L999" s="68" t="s">
        <v>89</v>
      </c>
      <c r="M999" s="68" t="s">
        <v>252</v>
      </c>
      <c r="N999" s="68" t="s">
        <v>154</v>
      </c>
      <c r="O999" s="68" t="s">
        <v>8341</v>
      </c>
      <c r="P999" s="72" t="s">
        <v>252</v>
      </c>
      <c r="Q999" s="68" t="s">
        <v>6387</v>
      </c>
      <c r="R999" s="68" t="s">
        <v>31</v>
      </c>
      <c r="S999" s="68">
        <v>58</v>
      </c>
      <c r="T999" s="68">
        <v>55</v>
      </c>
      <c r="U999" s="68">
        <v>0.05</v>
      </c>
      <c r="V999" s="68">
        <v>211.17</v>
      </c>
      <c r="W999" s="68">
        <v>201</v>
      </c>
      <c r="X999" s="68">
        <v>0.05</v>
      </c>
      <c r="Y999" s="68">
        <v>896.17</v>
      </c>
      <c r="Z999" s="68">
        <v>877.08</v>
      </c>
      <c r="AA999" s="68">
        <v>0.02</v>
      </c>
      <c r="AB999" s="73">
        <v>95197.16</v>
      </c>
      <c r="AC999" s="73">
        <v>89337.45</v>
      </c>
      <c r="AD999" s="73">
        <v>99151.88</v>
      </c>
      <c r="AE999" s="73">
        <v>97523.73</v>
      </c>
      <c r="AF999" s="73"/>
      <c r="AG999" s="73">
        <f>IFERROR(VLOOKUP(J999,'Roll ups'!D:E,2,FALSE),0)</f>
        <v>73393567.950000003</v>
      </c>
      <c r="AH999" s="74">
        <f>IF(Table2[[#This Row],[CATEGORY TTL LOOKUP]]=0,0,IF(Table2[[#This Row],[CATEGORY TTL LOOKUP]]&gt;0,SUM(AB999/AG999)))</f>
        <v>1.2970776957573979E-3</v>
      </c>
      <c r="AI999" s="74" t="str">
        <f>IFERROR(IF(AH999&lt;#REF!,"STRIKE",IF(AH999&gt;=#REF!,"GOOD")),"NO DATA")</f>
        <v>NO DATA</v>
      </c>
      <c r="AJ999" s="75">
        <f>IFERROR(VLOOKUP(K999,'Roll ups'!H:I,2,FALSE),0)</f>
        <v>75793138.070000067</v>
      </c>
      <c r="AK999" s="76">
        <f>IF(Table2[[#This Row],[PRICE TIER LOOKUP]]=0,0,IF(Table2[[#This Row],[PRICE TIER LOOKUP]]&gt;0,SUM(AB999/AJ999)))</f>
        <v>1.2560129112490239E-3</v>
      </c>
      <c r="AL999" s="74" t="e">
        <f>IF(AK999&lt;#REF!,"STRIKE",IF(AK999&gt;=#REF!,"GOOD"))</f>
        <v>#REF!</v>
      </c>
      <c r="AM999" s="75">
        <f>VLOOKUP(H999,'Roll ups'!A:B,2,FALSE)</f>
        <v>325145452.83999985</v>
      </c>
      <c r="AN999" s="77">
        <f t="shared" si="32"/>
        <v>2.9278330411357581E-4</v>
      </c>
      <c r="AO999" s="74" t="str">
        <f>IFERROR(VLOOKUP(Table2[[#This Row],[Product Name]],'Roll ups'!L:P,5,FALSE),"GOOD")</f>
        <v>GOOD</v>
      </c>
      <c r="AP999" s="74">
        <f>Table2[[#This Row],[Retail Dollar Vol Current 12 Mths]]/Table2[[#This Row],[SHELF SALES  LOOKUP]]</f>
        <v>3.0494622986098301E-4</v>
      </c>
      <c r="AQ999" s="69">
        <f t="shared" si="33"/>
        <v>0</v>
      </c>
      <c r="AR99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999" s="69" t="e">
        <f>IF(Table2[[#This Row],[Shelf Dollar Vol Current 12 Mths]]&gt;#REF!,"MEETS $ CRITERIA",IF(Table2[[#This Row],[Shelf Dollar Vol Current 12 Mths]]&lt;#REF!+1,"DOES NOT MEET $ CRITERIA"))</f>
        <v>#REF!</v>
      </c>
      <c r="AT999" s="78"/>
    </row>
    <row r="1000" spans="1:46" ht="13.8" x14ac:dyDescent="0.3">
      <c r="A1000" s="68" t="s">
        <v>5467</v>
      </c>
      <c r="B1000" s="69">
        <v>35317</v>
      </c>
      <c r="C1000" s="69">
        <v>230</v>
      </c>
      <c r="D1000" s="69" t="s">
        <v>25</v>
      </c>
      <c r="E1000" s="70" t="s">
        <v>6313</v>
      </c>
      <c r="F1000" s="70"/>
      <c r="G1000" s="71" t="s">
        <v>8342</v>
      </c>
      <c r="H1000" s="69" t="s">
        <v>6315</v>
      </c>
      <c r="I1000" s="68" t="s">
        <v>252</v>
      </c>
      <c r="J1000" s="68" t="s">
        <v>252</v>
      </c>
      <c r="K1000" s="68" t="s">
        <v>104</v>
      </c>
      <c r="L1000" s="68" t="s">
        <v>104</v>
      </c>
      <c r="M1000" s="68" t="s">
        <v>252</v>
      </c>
      <c r="N1000" s="68" t="s">
        <v>154</v>
      </c>
      <c r="O1000" s="68" t="s">
        <v>8343</v>
      </c>
      <c r="P1000" s="72" t="s">
        <v>252</v>
      </c>
      <c r="Q1000" s="68" t="s">
        <v>213</v>
      </c>
      <c r="R1000" s="68" t="s">
        <v>31</v>
      </c>
      <c r="S1000" s="68">
        <v>57</v>
      </c>
      <c r="T1000" s="68">
        <v>70.989999999999995</v>
      </c>
      <c r="U1000" s="68">
        <v>-0.25</v>
      </c>
      <c r="V1000" s="68">
        <v>195.21</v>
      </c>
      <c r="W1000" s="68">
        <v>196.32</v>
      </c>
      <c r="X1000" s="68">
        <v>-0.01</v>
      </c>
      <c r="Y1000" s="68">
        <v>985.94</v>
      </c>
      <c r="Z1000" s="68">
        <v>940.27</v>
      </c>
      <c r="AA1000" s="68">
        <v>0.05</v>
      </c>
      <c r="AB1000" s="73">
        <v>53963.82</v>
      </c>
      <c r="AC1000" s="73">
        <v>51020.27</v>
      </c>
      <c r="AD1000" s="73">
        <v>53963.82</v>
      </c>
      <c r="AE1000" s="73">
        <v>51020.27</v>
      </c>
      <c r="AF1000" s="73"/>
      <c r="AG1000" s="73">
        <f>IFERROR(VLOOKUP(J1000,'Roll ups'!D:E,2,FALSE),0)</f>
        <v>73393567.950000003</v>
      </c>
      <c r="AH1000" s="74">
        <f>IF(Table2[[#This Row],[CATEGORY TTL LOOKUP]]=0,0,IF(Table2[[#This Row],[CATEGORY TTL LOOKUP]]&gt;0,SUM(AB1000/AG1000)))</f>
        <v>7.3526633882635753E-4</v>
      </c>
      <c r="AI1000" s="74" t="str">
        <f>IFERROR(IF(AH1000&lt;#REF!,"STRIKE",IF(AH1000&gt;=#REF!,"GOOD")),"NO DATA")</f>
        <v>NO DATA</v>
      </c>
      <c r="AJ1000" s="75">
        <f>IFERROR(VLOOKUP(K1000,'Roll ups'!H:I,2,FALSE),0)</f>
        <v>34230392.709999993</v>
      </c>
      <c r="AK1000" s="76">
        <f>IF(Table2[[#This Row],[PRICE TIER LOOKUP]]=0,0,IF(Table2[[#This Row],[PRICE TIER LOOKUP]]&gt;0,SUM(AB1000/AJ1000)))</f>
        <v>1.5764884866259546E-3</v>
      </c>
      <c r="AL1000" s="74" t="e">
        <f>IF(AK1000&lt;#REF!,"STRIKE",IF(AK1000&gt;=#REF!,"GOOD"))</f>
        <v>#REF!</v>
      </c>
      <c r="AM1000" s="75">
        <f>VLOOKUP(H1000,'Roll ups'!A:B,2,FALSE)</f>
        <v>325145452.83999985</v>
      </c>
      <c r="AN1000" s="77">
        <f t="shared" si="32"/>
        <v>1.6596824445382893E-4</v>
      </c>
      <c r="AO1000" s="74" t="str">
        <f>IFERROR(VLOOKUP(Table2[[#This Row],[Product Name]],'Roll ups'!L:P,5,FALSE),"GOOD")</f>
        <v>GOOD</v>
      </c>
      <c r="AP1000" s="74">
        <f>Table2[[#This Row],[Retail Dollar Vol Current 12 Mths]]/Table2[[#This Row],[SHELF SALES  LOOKUP]]</f>
        <v>1.6596824445382893E-4</v>
      </c>
      <c r="AQ1000" s="69">
        <f t="shared" si="33"/>
        <v>0</v>
      </c>
      <c r="AR100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000" s="69" t="e">
        <f>IF(Table2[[#This Row],[Shelf Dollar Vol Current 12 Mths]]&gt;#REF!,"MEETS $ CRITERIA",IF(Table2[[#This Row],[Shelf Dollar Vol Current 12 Mths]]&lt;#REF!+1,"DOES NOT MEET $ CRITERIA"))</f>
        <v>#REF!</v>
      </c>
      <c r="AT1000" s="78"/>
    </row>
    <row r="1001" spans="1:46" ht="13.8" x14ac:dyDescent="0.3">
      <c r="A1001" s="68" t="s">
        <v>5262</v>
      </c>
      <c r="B1001" s="69">
        <v>35318</v>
      </c>
      <c r="C1001" s="69">
        <v>339</v>
      </c>
      <c r="D1001" s="69" t="s">
        <v>25</v>
      </c>
      <c r="E1001" s="70" t="s">
        <v>6313</v>
      </c>
      <c r="F1001" s="70"/>
      <c r="G1001" s="71" t="s">
        <v>8344</v>
      </c>
      <c r="H1001" s="69" t="s">
        <v>6315</v>
      </c>
      <c r="I1001" s="68" t="s">
        <v>252</v>
      </c>
      <c r="J1001" s="68" t="s">
        <v>252</v>
      </c>
      <c r="K1001" s="68" t="s">
        <v>104</v>
      </c>
      <c r="L1001" s="68" t="s">
        <v>104</v>
      </c>
      <c r="M1001" s="68" t="s">
        <v>252</v>
      </c>
      <c r="N1001" s="68" t="s">
        <v>154</v>
      </c>
      <c r="O1001" s="68" t="s">
        <v>8345</v>
      </c>
      <c r="P1001" s="72" t="s">
        <v>252</v>
      </c>
      <c r="Q1001" s="68" t="s">
        <v>213</v>
      </c>
      <c r="R1001" s="68" t="s">
        <v>31</v>
      </c>
      <c r="S1001" s="68">
        <v>213</v>
      </c>
      <c r="T1001" s="68">
        <v>171.51</v>
      </c>
      <c r="U1001" s="68">
        <v>0.19</v>
      </c>
      <c r="V1001" s="68">
        <v>705.09</v>
      </c>
      <c r="W1001" s="68">
        <v>590.95000000000005</v>
      </c>
      <c r="X1001" s="68">
        <v>0.16</v>
      </c>
      <c r="Y1001" s="68">
        <v>2628.8</v>
      </c>
      <c r="Z1001" s="68">
        <v>2473.62</v>
      </c>
      <c r="AA1001" s="68">
        <v>0.06</v>
      </c>
      <c r="AB1001" s="73">
        <v>136867.39000000001</v>
      </c>
      <c r="AC1001" s="73">
        <v>127460.13</v>
      </c>
      <c r="AD1001" s="73">
        <v>136867.39000000001</v>
      </c>
      <c r="AE1001" s="73">
        <v>127460.13</v>
      </c>
      <c r="AF1001" s="73"/>
      <c r="AG1001" s="73">
        <f>IFERROR(VLOOKUP(J1001,'Roll ups'!D:E,2,FALSE),0)</f>
        <v>73393567.950000003</v>
      </c>
      <c r="AH1001" s="74">
        <f>IF(Table2[[#This Row],[CATEGORY TTL LOOKUP]]=0,0,IF(Table2[[#This Row],[CATEGORY TTL LOOKUP]]&gt;0,SUM(AB1001/AG1001)))</f>
        <v>1.8648417541608292E-3</v>
      </c>
      <c r="AI1001" s="74" t="str">
        <f>IFERROR(IF(AH1001&lt;#REF!,"STRIKE",IF(AH1001&gt;=#REF!,"GOOD")),"NO DATA")</f>
        <v>NO DATA</v>
      </c>
      <c r="AJ1001" s="75">
        <f>IFERROR(VLOOKUP(K1001,'Roll ups'!H:I,2,FALSE),0)</f>
        <v>34230392.709999993</v>
      </c>
      <c r="AK1001" s="76">
        <f>IF(Table2[[#This Row],[PRICE TIER LOOKUP]]=0,0,IF(Table2[[#This Row],[PRICE TIER LOOKUP]]&gt;0,SUM(AB1001/AJ1001)))</f>
        <v>3.9984171715335267E-3</v>
      </c>
      <c r="AL1001" s="74" t="e">
        <f>IF(AK1001&lt;#REF!,"STRIKE",IF(AK1001&gt;=#REF!,"GOOD"))</f>
        <v>#REF!</v>
      </c>
      <c r="AM1001" s="75">
        <f>VLOOKUP(H1001,'Roll ups'!A:B,2,FALSE)</f>
        <v>325145452.83999985</v>
      </c>
      <c r="AN1001" s="77">
        <f t="shared" si="32"/>
        <v>4.2094203933816293E-4</v>
      </c>
      <c r="AO1001" s="74" t="str">
        <f>IFERROR(VLOOKUP(Table2[[#This Row],[Product Name]],'Roll ups'!L:P,5,FALSE),"GOOD")</f>
        <v>GOOD</v>
      </c>
      <c r="AP1001" s="74">
        <f>Table2[[#This Row],[Retail Dollar Vol Current 12 Mths]]/Table2[[#This Row],[SHELF SALES  LOOKUP]]</f>
        <v>4.2094203933816293E-4</v>
      </c>
      <c r="AQ1001" s="69">
        <f t="shared" si="33"/>
        <v>0</v>
      </c>
      <c r="AR100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001" s="69" t="e">
        <f>IF(Table2[[#This Row],[Shelf Dollar Vol Current 12 Mths]]&gt;#REF!,"MEETS $ CRITERIA",IF(Table2[[#This Row],[Shelf Dollar Vol Current 12 Mths]]&lt;#REF!+1,"DOES NOT MEET $ CRITERIA"))</f>
        <v>#REF!</v>
      </c>
      <c r="AT1001" s="78"/>
    </row>
    <row r="1002" spans="1:46" ht="13.8" x14ac:dyDescent="0.3">
      <c r="A1002" s="68" t="s">
        <v>3779</v>
      </c>
      <c r="B1002" s="69">
        <v>35354</v>
      </c>
      <c r="C1002" s="69">
        <v>371</v>
      </c>
      <c r="D1002" s="69" t="s">
        <v>25</v>
      </c>
      <c r="E1002" s="70" t="s">
        <v>6313</v>
      </c>
      <c r="F1002" s="70"/>
      <c r="G1002" s="71" t="s">
        <v>8346</v>
      </c>
      <c r="H1002" s="69" t="s">
        <v>6315</v>
      </c>
      <c r="I1002" s="68" t="s">
        <v>252</v>
      </c>
      <c r="J1002" s="68" t="s">
        <v>252</v>
      </c>
      <c r="K1002" s="68" t="s">
        <v>132</v>
      </c>
      <c r="L1002" s="68" t="s">
        <v>132</v>
      </c>
      <c r="M1002" s="68" t="s">
        <v>252</v>
      </c>
      <c r="N1002" s="68" t="s">
        <v>184</v>
      </c>
      <c r="O1002" s="68" t="s">
        <v>8347</v>
      </c>
      <c r="P1002" s="72" t="s">
        <v>252</v>
      </c>
      <c r="Q1002" s="68" t="s">
        <v>51</v>
      </c>
      <c r="R1002" s="68" t="s">
        <v>31</v>
      </c>
      <c r="S1002" s="68">
        <v>30</v>
      </c>
      <c r="T1002" s="68">
        <v>20</v>
      </c>
      <c r="U1002" s="68">
        <v>0.33</v>
      </c>
      <c r="V1002" s="68">
        <v>47</v>
      </c>
      <c r="W1002" s="68">
        <v>48.17</v>
      </c>
      <c r="X1002" s="68">
        <v>-0.02</v>
      </c>
      <c r="Y1002" s="68">
        <v>153</v>
      </c>
      <c r="Z1002" s="68">
        <v>182.25</v>
      </c>
      <c r="AA1002" s="68">
        <v>-0.19</v>
      </c>
      <c r="AB1002" s="73">
        <v>28801.68</v>
      </c>
      <c r="AC1002" s="73">
        <v>34612.11</v>
      </c>
      <c r="AD1002" s="73">
        <v>30665.88</v>
      </c>
      <c r="AE1002" s="73">
        <v>35713.71</v>
      </c>
      <c r="AF1002" s="73"/>
      <c r="AG1002" s="73">
        <f>IFERROR(VLOOKUP(J1002,'Roll ups'!D:E,2,FALSE),0)</f>
        <v>73393567.950000003</v>
      </c>
      <c r="AH1002" s="74">
        <f>IF(Table2[[#This Row],[CATEGORY TTL LOOKUP]]=0,0,IF(Table2[[#This Row],[CATEGORY TTL LOOKUP]]&gt;0,SUM(AB1002/AG1002)))</f>
        <v>3.9242784898564122E-4</v>
      </c>
      <c r="AI1002" s="74" t="str">
        <f>IFERROR(IF(AH1002&lt;#REF!,"STRIKE",IF(AH1002&gt;=#REF!,"GOOD")),"NO DATA")</f>
        <v>NO DATA</v>
      </c>
      <c r="AJ1002" s="75">
        <f>IFERROR(VLOOKUP(K1002,'Roll ups'!H:I,2,FALSE),0)</f>
        <v>126094742.97999983</v>
      </c>
      <c r="AK1002" s="76">
        <f>IF(Table2[[#This Row],[PRICE TIER LOOKUP]]=0,0,IF(Table2[[#This Row],[PRICE TIER LOOKUP]]&gt;0,SUM(AB1002/AJ1002)))</f>
        <v>2.2841301167145645E-4</v>
      </c>
      <c r="AL1002" s="74" t="e">
        <f>IF(AK1002&lt;#REF!,"STRIKE",IF(AK1002&gt;=#REF!,"GOOD"))</f>
        <v>#REF!</v>
      </c>
      <c r="AM1002" s="75">
        <f>VLOOKUP(H1002,'Roll ups'!A:B,2,FALSE)</f>
        <v>325145452.83999985</v>
      </c>
      <c r="AN1002" s="77">
        <f t="shared" si="32"/>
        <v>8.8580909708040596E-5</v>
      </c>
      <c r="AO1002" s="74" t="str">
        <f>IFERROR(VLOOKUP(Table2[[#This Row],[Product Name]],'Roll ups'!L:P,5,FALSE),"GOOD")</f>
        <v>GOOD</v>
      </c>
      <c r="AP1002" s="74">
        <f>Table2[[#This Row],[Retail Dollar Vol Current 12 Mths]]/Table2[[#This Row],[SHELF SALES  LOOKUP]]</f>
        <v>9.4314343725699615E-5</v>
      </c>
      <c r="AQ1002" s="69">
        <f t="shared" si="33"/>
        <v>0</v>
      </c>
      <c r="AR100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002" s="69" t="e">
        <f>IF(Table2[[#This Row],[Shelf Dollar Vol Current 12 Mths]]&gt;#REF!,"MEETS $ CRITERIA",IF(Table2[[#This Row],[Shelf Dollar Vol Current 12 Mths]]&lt;#REF!+1,"DOES NOT MEET $ CRITERIA"))</f>
        <v>#REF!</v>
      </c>
      <c r="AT1002" s="78"/>
    </row>
    <row r="1003" spans="1:46" ht="13.8" x14ac:dyDescent="0.3">
      <c r="A1003" s="68" t="s">
        <v>3809</v>
      </c>
      <c r="B1003" s="69">
        <v>35356</v>
      </c>
      <c r="C1003" s="69">
        <v>304</v>
      </c>
      <c r="D1003" s="69" t="s">
        <v>25</v>
      </c>
      <c r="E1003" s="70" t="s">
        <v>6313</v>
      </c>
      <c r="F1003" s="70"/>
      <c r="G1003" s="71" t="s">
        <v>8348</v>
      </c>
      <c r="H1003" s="69" t="s">
        <v>6315</v>
      </c>
      <c r="I1003" s="68" t="s">
        <v>252</v>
      </c>
      <c r="J1003" s="68" t="s">
        <v>252</v>
      </c>
      <c r="K1003" s="68" t="s">
        <v>132</v>
      </c>
      <c r="L1003" s="68" t="s">
        <v>132</v>
      </c>
      <c r="M1003" s="68" t="s">
        <v>252</v>
      </c>
      <c r="N1003" s="68" t="s">
        <v>154</v>
      </c>
      <c r="O1003" s="68" t="s">
        <v>8349</v>
      </c>
      <c r="P1003" s="72" t="s">
        <v>252</v>
      </c>
      <c r="Q1003" s="68" t="s">
        <v>3586</v>
      </c>
      <c r="R1003" s="68" t="s">
        <v>60</v>
      </c>
      <c r="S1003" s="68">
        <v>41</v>
      </c>
      <c r="T1003" s="68">
        <v>32.17</v>
      </c>
      <c r="U1003" s="68">
        <v>0.22</v>
      </c>
      <c r="V1003" s="68">
        <v>118.58</v>
      </c>
      <c r="W1003" s="68">
        <v>112.67</v>
      </c>
      <c r="X1003" s="68">
        <v>0.05</v>
      </c>
      <c r="Y1003" s="68">
        <v>453</v>
      </c>
      <c r="Z1003" s="68">
        <v>491.33</v>
      </c>
      <c r="AA1003" s="68">
        <v>-0.08</v>
      </c>
      <c r="AB1003" s="73">
        <v>80452.800000000003</v>
      </c>
      <c r="AC1003" s="73">
        <v>83128.63</v>
      </c>
      <c r="AD1003" s="73">
        <v>80452.800000000003</v>
      </c>
      <c r="AE1003" s="73">
        <v>87242.8</v>
      </c>
      <c r="AF1003" s="73"/>
      <c r="AG1003" s="73">
        <f>IFERROR(VLOOKUP(J1003,'Roll ups'!D:E,2,FALSE),0)</f>
        <v>73393567.950000003</v>
      </c>
      <c r="AH1003" s="74">
        <f>IF(Table2[[#This Row],[CATEGORY TTL LOOKUP]]=0,0,IF(Table2[[#This Row],[CATEGORY TTL LOOKUP]]&gt;0,SUM(AB1003/AG1003)))</f>
        <v>1.0961832521183487E-3</v>
      </c>
      <c r="AI1003" s="74" t="str">
        <f>IFERROR(IF(AH1003&lt;#REF!,"STRIKE",IF(AH1003&gt;=#REF!,"GOOD")),"NO DATA")</f>
        <v>NO DATA</v>
      </c>
      <c r="AJ1003" s="75">
        <f>IFERROR(VLOOKUP(K1003,'Roll ups'!H:I,2,FALSE),0)</f>
        <v>126094742.97999983</v>
      </c>
      <c r="AK1003" s="76">
        <f>IF(Table2[[#This Row],[PRICE TIER LOOKUP]]=0,0,IF(Table2[[#This Row],[PRICE TIER LOOKUP]]&gt;0,SUM(AB1003/AJ1003)))</f>
        <v>6.3803452942333058E-4</v>
      </c>
      <c r="AL1003" s="74" t="e">
        <f>IF(AK1003&lt;#REF!,"STRIKE",IF(AK1003&gt;=#REF!,"GOOD"))</f>
        <v>#REF!</v>
      </c>
      <c r="AM1003" s="75">
        <f>VLOOKUP(H1003,'Roll ups'!A:B,2,FALSE)</f>
        <v>325145452.83999985</v>
      </c>
      <c r="AN1003" s="77">
        <f t="shared" si="32"/>
        <v>2.4743633748305823E-4</v>
      </c>
      <c r="AO1003" s="74" t="str">
        <f>IFERROR(VLOOKUP(Table2[[#This Row],[Product Name]],'Roll ups'!L:P,5,FALSE),"GOOD")</f>
        <v>GOOD</v>
      </c>
      <c r="AP1003" s="74">
        <f>Table2[[#This Row],[Retail Dollar Vol Current 12 Mths]]/Table2[[#This Row],[SHELF SALES  LOOKUP]]</f>
        <v>2.4743633748305823E-4</v>
      </c>
      <c r="AQ1003" s="69">
        <f t="shared" si="33"/>
        <v>0</v>
      </c>
      <c r="AR100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003" s="69" t="e">
        <f>IF(Table2[[#This Row],[Shelf Dollar Vol Current 12 Mths]]&gt;#REF!,"MEETS $ CRITERIA",IF(Table2[[#This Row],[Shelf Dollar Vol Current 12 Mths]]&lt;#REF!+1,"DOES NOT MEET $ CRITERIA"))</f>
        <v>#REF!</v>
      </c>
      <c r="AT1003" s="78"/>
    </row>
    <row r="1004" spans="1:46" ht="13.8" x14ac:dyDescent="0.3">
      <c r="A1004" s="68" t="s">
        <v>3583</v>
      </c>
      <c r="B1004" s="69">
        <v>35358</v>
      </c>
      <c r="C1004" s="69">
        <v>213</v>
      </c>
      <c r="D1004" s="69" t="s">
        <v>25</v>
      </c>
      <c r="E1004" s="70" t="s">
        <v>6313</v>
      </c>
      <c r="F1004" s="70"/>
      <c r="G1004" s="71" t="s">
        <v>8350</v>
      </c>
      <c r="H1004" s="69" t="s">
        <v>6315</v>
      </c>
      <c r="I1004" s="68" t="s">
        <v>252</v>
      </c>
      <c r="J1004" s="68" t="s">
        <v>252</v>
      </c>
      <c r="K1004" s="68" t="s">
        <v>132</v>
      </c>
      <c r="L1004" s="68" t="s">
        <v>132</v>
      </c>
      <c r="M1004" s="68" t="s">
        <v>252</v>
      </c>
      <c r="N1004" s="68" t="s">
        <v>154</v>
      </c>
      <c r="O1004" s="68" t="s">
        <v>8351</v>
      </c>
      <c r="P1004" s="72" t="s">
        <v>252</v>
      </c>
      <c r="Q1004" s="68" t="s">
        <v>3586</v>
      </c>
      <c r="R1004" s="68" t="s">
        <v>60</v>
      </c>
      <c r="S1004" s="68">
        <v>71</v>
      </c>
      <c r="T1004" s="68">
        <v>59.31</v>
      </c>
      <c r="U1004" s="68">
        <v>0.17</v>
      </c>
      <c r="V1004" s="68">
        <v>243.28</v>
      </c>
      <c r="W1004" s="68">
        <v>206.12</v>
      </c>
      <c r="X1004" s="68">
        <v>0.15</v>
      </c>
      <c r="Y1004" s="68">
        <v>821.8</v>
      </c>
      <c r="Z1004" s="68">
        <v>939.22</v>
      </c>
      <c r="AA1004" s="68">
        <v>-0.14000000000000001</v>
      </c>
      <c r="AB1004" s="73">
        <v>100113.94</v>
      </c>
      <c r="AC1004" s="73">
        <v>107260.1</v>
      </c>
      <c r="AD1004" s="73">
        <v>100113.94</v>
      </c>
      <c r="AE1004" s="73">
        <v>110186.1</v>
      </c>
      <c r="AF1004" s="73"/>
      <c r="AG1004" s="73">
        <f>IFERROR(VLOOKUP(J1004,'Roll ups'!D:E,2,FALSE),0)</f>
        <v>73393567.950000003</v>
      </c>
      <c r="AH1004" s="74">
        <f>IF(Table2[[#This Row],[CATEGORY TTL LOOKUP]]=0,0,IF(Table2[[#This Row],[CATEGORY TTL LOOKUP]]&gt;0,SUM(AB1004/AG1004)))</f>
        <v>1.3640696698136202E-3</v>
      </c>
      <c r="AI1004" s="74" t="str">
        <f>IFERROR(IF(AH1004&lt;#REF!,"STRIKE",IF(AH1004&gt;=#REF!,"GOOD")),"NO DATA")</f>
        <v>NO DATA</v>
      </c>
      <c r="AJ1004" s="75">
        <f>IFERROR(VLOOKUP(K1004,'Roll ups'!H:I,2,FALSE),0)</f>
        <v>126094742.97999983</v>
      </c>
      <c r="AK1004" s="76">
        <f>IF(Table2[[#This Row],[PRICE TIER LOOKUP]]=0,0,IF(Table2[[#This Row],[PRICE TIER LOOKUP]]&gt;0,SUM(AB1004/AJ1004)))</f>
        <v>7.9395807972644267E-4</v>
      </c>
      <c r="AL1004" s="74" t="e">
        <f>IF(AK1004&lt;#REF!,"STRIKE",IF(AK1004&gt;=#REF!,"GOOD"))</f>
        <v>#REF!</v>
      </c>
      <c r="AM1004" s="75">
        <f>VLOOKUP(H1004,'Roll ups'!A:B,2,FALSE)</f>
        <v>325145452.83999985</v>
      </c>
      <c r="AN1004" s="77">
        <f t="shared" si="32"/>
        <v>3.0790509024668678E-4</v>
      </c>
      <c r="AO1004" s="74" t="str">
        <f>IFERROR(VLOOKUP(Table2[[#This Row],[Product Name]],'Roll ups'!L:P,5,FALSE),"GOOD")</f>
        <v>GOOD</v>
      </c>
      <c r="AP1004" s="74">
        <f>Table2[[#This Row],[Retail Dollar Vol Current 12 Mths]]/Table2[[#This Row],[SHELF SALES  LOOKUP]]</f>
        <v>3.0790509024668678E-4</v>
      </c>
      <c r="AQ1004" s="69">
        <f t="shared" si="33"/>
        <v>0</v>
      </c>
      <c r="AR100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004" s="69" t="e">
        <f>IF(Table2[[#This Row],[Shelf Dollar Vol Current 12 Mths]]&gt;#REF!,"MEETS $ CRITERIA",IF(Table2[[#This Row],[Shelf Dollar Vol Current 12 Mths]]&lt;#REF!+1,"DOES NOT MEET $ CRITERIA"))</f>
        <v>#REF!</v>
      </c>
      <c r="AT1004" s="78"/>
    </row>
    <row r="1005" spans="1:46" ht="13.8" x14ac:dyDescent="0.3">
      <c r="A1005" s="68" t="s">
        <v>5172</v>
      </c>
      <c r="B1005" s="69">
        <v>35410</v>
      </c>
      <c r="C1005" s="69">
        <v>840</v>
      </c>
      <c r="D1005" s="69" t="s">
        <v>25</v>
      </c>
      <c r="E1005" s="70" t="s">
        <v>6313</v>
      </c>
      <c r="F1005" s="70"/>
      <c r="G1005" s="71" t="s">
        <v>8352</v>
      </c>
      <c r="H1005" s="69" t="s">
        <v>6315</v>
      </c>
      <c r="I1005" s="68" t="s">
        <v>252</v>
      </c>
      <c r="J1005" s="68" t="s">
        <v>252</v>
      </c>
      <c r="K1005" s="68" t="s">
        <v>104</v>
      </c>
      <c r="L1005" s="68" t="s">
        <v>104</v>
      </c>
      <c r="M1005" s="68" t="s">
        <v>252</v>
      </c>
      <c r="N1005" s="68" t="s">
        <v>154</v>
      </c>
      <c r="O1005" s="68" t="s">
        <v>8353</v>
      </c>
      <c r="P1005" s="72" t="s">
        <v>252</v>
      </c>
      <c r="Q1005" s="68" t="s">
        <v>55</v>
      </c>
      <c r="R1005" s="68" t="s">
        <v>31</v>
      </c>
      <c r="S1005" s="68">
        <v>491</v>
      </c>
      <c r="T1005" s="68">
        <v>544</v>
      </c>
      <c r="U1005" s="68">
        <v>-0.11</v>
      </c>
      <c r="V1005" s="68">
        <v>2330.33</v>
      </c>
      <c r="W1005" s="68">
        <v>2357.25</v>
      </c>
      <c r="X1005" s="68">
        <v>-0.01</v>
      </c>
      <c r="Y1005" s="68">
        <v>10726.5</v>
      </c>
      <c r="Z1005" s="68">
        <v>10076.33</v>
      </c>
      <c r="AA1005" s="68">
        <v>0.06</v>
      </c>
      <c r="AB1005" s="73">
        <v>718806.04</v>
      </c>
      <c r="AC1005" s="73">
        <v>675523</v>
      </c>
      <c r="AD1005" s="73">
        <v>791615.7</v>
      </c>
      <c r="AE1005" s="73">
        <v>742329.64</v>
      </c>
      <c r="AF1005" s="73"/>
      <c r="AG1005" s="73">
        <f>IFERROR(VLOOKUP(J1005,'Roll ups'!D:E,2,FALSE),0)</f>
        <v>73393567.950000003</v>
      </c>
      <c r="AH1005" s="74">
        <f>IF(Table2[[#This Row],[CATEGORY TTL LOOKUP]]=0,0,IF(Table2[[#This Row],[CATEGORY TTL LOOKUP]]&gt;0,SUM(AB1005/AG1005)))</f>
        <v>9.7938560568371982E-3</v>
      </c>
      <c r="AI1005" s="74" t="str">
        <f>IFERROR(IF(AH1005&lt;#REF!,"STRIKE",IF(AH1005&gt;=#REF!,"GOOD")),"NO DATA")</f>
        <v>NO DATA</v>
      </c>
      <c r="AJ1005" s="75">
        <f>IFERROR(VLOOKUP(K1005,'Roll ups'!H:I,2,FALSE),0)</f>
        <v>34230392.709999993</v>
      </c>
      <c r="AK1005" s="76">
        <f>IF(Table2[[#This Row],[PRICE TIER LOOKUP]]=0,0,IF(Table2[[#This Row],[PRICE TIER LOOKUP]]&gt;0,SUM(AB1005/AJ1005)))</f>
        <v>2.099905911362827E-2</v>
      </c>
      <c r="AL1005" s="74" t="e">
        <f>IF(AK1005&lt;#REF!,"STRIKE",IF(AK1005&gt;=#REF!,"GOOD"))</f>
        <v>#REF!</v>
      </c>
      <c r="AM1005" s="75">
        <f>VLOOKUP(H1005,'Roll ups'!A:B,2,FALSE)</f>
        <v>325145452.83999985</v>
      </c>
      <c r="AN1005" s="77">
        <f t="shared" si="32"/>
        <v>2.2107214900948216E-3</v>
      </c>
      <c r="AO1005" s="74" t="str">
        <f>IFERROR(VLOOKUP(Table2[[#This Row],[Product Name]],'Roll ups'!L:P,5,FALSE),"GOOD")</f>
        <v>GOOD</v>
      </c>
      <c r="AP1005" s="74">
        <f>Table2[[#This Row],[Retail Dollar Vol Current 12 Mths]]/Table2[[#This Row],[SHELF SALES  LOOKUP]]</f>
        <v>2.4346509941492078E-3</v>
      </c>
      <c r="AQ1005" s="69">
        <f t="shared" si="33"/>
        <v>0</v>
      </c>
      <c r="AR100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005" s="69" t="e">
        <f>IF(Table2[[#This Row],[Shelf Dollar Vol Current 12 Mths]]&gt;#REF!,"MEETS $ CRITERIA",IF(Table2[[#This Row],[Shelf Dollar Vol Current 12 Mths]]&lt;#REF!+1,"DOES NOT MEET $ CRITERIA"))</f>
        <v>#REF!</v>
      </c>
      <c r="AT1005" s="78"/>
    </row>
    <row r="1006" spans="1:46" ht="13.8" x14ac:dyDescent="0.3">
      <c r="A1006" s="68" t="s">
        <v>5145</v>
      </c>
      <c r="B1006" s="69">
        <v>35413</v>
      </c>
      <c r="C1006" s="69">
        <v>948</v>
      </c>
      <c r="D1006" s="69" t="s">
        <v>25</v>
      </c>
      <c r="E1006" s="70" t="s">
        <v>6313</v>
      </c>
      <c r="F1006" s="70"/>
      <c r="G1006" s="71" t="s">
        <v>8354</v>
      </c>
      <c r="H1006" s="69" t="s">
        <v>6315</v>
      </c>
      <c r="I1006" s="68" t="s">
        <v>252</v>
      </c>
      <c r="J1006" s="68" t="s">
        <v>252</v>
      </c>
      <c r="K1006" s="68" t="s">
        <v>104</v>
      </c>
      <c r="L1006" s="68" t="s">
        <v>104</v>
      </c>
      <c r="M1006" s="68" t="s">
        <v>252</v>
      </c>
      <c r="N1006" s="68" t="s">
        <v>154</v>
      </c>
      <c r="O1006" s="68" t="s">
        <v>8355</v>
      </c>
      <c r="P1006" s="72" t="s">
        <v>252</v>
      </c>
      <c r="Q1006" s="68" t="s">
        <v>55</v>
      </c>
      <c r="R1006" s="68" t="s">
        <v>31</v>
      </c>
      <c r="S1006" s="68">
        <v>2289</v>
      </c>
      <c r="T1006" s="68">
        <v>2597.39</v>
      </c>
      <c r="U1006" s="68">
        <v>-0.13</v>
      </c>
      <c r="V1006" s="68">
        <v>4785.4399999999996</v>
      </c>
      <c r="W1006" s="68">
        <v>5447.32</v>
      </c>
      <c r="X1006" s="68">
        <v>-0.14000000000000001</v>
      </c>
      <c r="Y1006" s="68">
        <v>19270.57</v>
      </c>
      <c r="Z1006" s="68">
        <v>20758.73</v>
      </c>
      <c r="AA1006" s="68">
        <v>-0.08</v>
      </c>
      <c r="AB1006" s="73">
        <v>1413321.14</v>
      </c>
      <c r="AC1006" s="73">
        <v>1518586.76</v>
      </c>
      <c r="AD1006" s="73">
        <v>1526191.04</v>
      </c>
      <c r="AE1006" s="73">
        <v>1640334</v>
      </c>
      <c r="AF1006" s="73"/>
      <c r="AG1006" s="73">
        <f>IFERROR(VLOOKUP(J1006,'Roll ups'!D:E,2,FALSE),0)</f>
        <v>73393567.950000003</v>
      </c>
      <c r="AH1006" s="74">
        <f>IF(Table2[[#This Row],[CATEGORY TTL LOOKUP]]=0,0,IF(Table2[[#This Row],[CATEGORY TTL LOOKUP]]&gt;0,SUM(AB1006/AG1006)))</f>
        <v>1.9256743873834244E-2</v>
      </c>
      <c r="AI1006" s="74" t="str">
        <f>IFERROR(IF(AH1006&lt;#REF!,"STRIKE",IF(AH1006&gt;=#REF!,"GOOD")),"NO DATA")</f>
        <v>NO DATA</v>
      </c>
      <c r="AJ1006" s="75">
        <f>IFERROR(VLOOKUP(K1006,'Roll ups'!H:I,2,FALSE),0)</f>
        <v>34230392.709999993</v>
      </c>
      <c r="AK1006" s="76">
        <f>IF(Table2[[#This Row],[PRICE TIER LOOKUP]]=0,0,IF(Table2[[#This Row],[PRICE TIER LOOKUP]]&gt;0,SUM(AB1006/AJ1006)))</f>
        <v>4.1288487455392681E-2</v>
      </c>
      <c r="AL1006" s="74" t="e">
        <f>IF(AK1006&lt;#REF!,"STRIKE",IF(AK1006&gt;=#REF!,"GOOD"))</f>
        <v>#REF!</v>
      </c>
      <c r="AM1006" s="75">
        <f>VLOOKUP(H1006,'Roll ups'!A:B,2,FALSE)</f>
        <v>325145452.83999985</v>
      </c>
      <c r="AN1006" s="77">
        <f t="shared" si="32"/>
        <v>4.3467350616632431E-3</v>
      </c>
      <c r="AO1006" s="74" t="str">
        <f>IFERROR(VLOOKUP(Table2[[#This Row],[Product Name]],'Roll ups'!L:P,5,FALSE),"GOOD")</f>
        <v>GOOD</v>
      </c>
      <c r="AP1006" s="74">
        <f>Table2[[#This Row],[Retail Dollar Vol Current 12 Mths]]/Table2[[#This Row],[SHELF SALES  LOOKUP]]</f>
        <v>4.6938717016320082E-3</v>
      </c>
      <c r="AQ1006" s="69">
        <f t="shared" si="33"/>
        <v>0</v>
      </c>
      <c r="AR100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006" s="69" t="e">
        <f>IF(Table2[[#This Row],[Shelf Dollar Vol Current 12 Mths]]&gt;#REF!,"MEETS $ CRITERIA",IF(Table2[[#This Row],[Shelf Dollar Vol Current 12 Mths]]&lt;#REF!+1,"DOES NOT MEET $ CRITERIA"))</f>
        <v>#REF!</v>
      </c>
      <c r="AT1006" s="78"/>
    </row>
    <row r="1007" spans="1:46" ht="13.8" x14ac:dyDescent="0.3">
      <c r="A1007" s="68" t="s">
        <v>5187</v>
      </c>
      <c r="B1007" s="69">
        <v>35416</v>
      </c>
      <c r="C1007" s="69">
        <v>974</v>
      </c>
      <c r="D1007" s="69" t="s">
        <v>25</v>
      </c>
      <c r="E1007" s="70" t="s">
        <v>6313</v>
      </c>
      <c r="F1007" s="70"/>
      <c r="G1007" s="71" t="s">
        <v>8356</v>
      </c>
      <c r="H1007" s="69" t="s">
        <v>6315</v>
      </c>
      <c r="I1007" s="68" t="s">
        <v>252</v>
      </c>
      <c r="J1007" s="68" t="s">
        <v>252</v>
      </c>
      <c r="K1007" s="68" t="s">
        <v>104</v>
      </c>
      <c r="L1007" s="68" t="s">
        <v>104</v>
      </c>
      <c r="M1007" s="68" t="s">
        <v>252</v>
      </c>
      <c r="N1007" s="68" t="s">
        <v>154</v>
      </c>
      <c r="O1007" s="68" t="s">
        <v>8357</v>
      </c>
      <c r="P1007" s="72" t="s">
        <v>252</v>
      </c>
      <c r="Q1007" s="68" t="s">
        <v>55</v>
      </c>
      <c r="R1007" s="68" t="s">
        <v>31</v>
      </c>
      <c r="S1007" s="68">
        <v>318</v>
      </c>
      <c r="T1007" s="68">
        <v>448</v>
      </c>
      <c r="U1007" s="68">
        <v>-0.41</v>
      </c>
      <c r="V1007" s="68">
        <v>1455.42</v>
      </c>
      <c r="W1007" s="68">
        <v>1736.92</v>
      </c>
      <c r="X1007" s="68">
        <v>-0.19</v>
      </c>
      <c r="Y1007" s="68">
        <v>6718.08</v>
      </c>
      <c r="Z1007" s="68">
        <v>7388.92</v>
      </c>
      <c r="AA1007" s="68">
        <v>-0.1</v>
      </c>
      <c r="AB1007" s="73">
        <v>454142.17</v>
      </c>
      <c r="AC1007" s="73">
        <v>501307.74</v>
      </c>
      <c r="AD1007" s="73">
        <v>495794.55</v>
      </c>
      <c r="AE1007" s="73">
        <v>544249.49</v>
      </c>
      <c r="AF1007" s="73"/>
      <c r="AG1007" s="73">
        <f>IFERROR(VLOOKUP(J1007,'Roll ups'!D:E,2,FALSE),0)</f>
        <v>73393567.950000003</v>
      </c>
      <c r="AH1007" s="74">
        <f>IF(Table2[[#This Row],[CATEGORY TTL LOOKUP]]=0,0,IF(Table2[[#This Row],[CATEGORY TTL LOOKUP]]&gt;0,SUM(AB1007/AG1007)))</f>
        <v>6.1877652590672282E-3</v>
      </c>
      <c r="AI1007" s="74" t="str">
        <f>IFERROR(IF(AH1007&lt;#REF!,"STRIKE",IF(AH1007&gt;=#REF!,"GOOD")),"NO DATA")</f>
        <v>NO DATA</v>
      </c>
      <c r="AJ1007" s="75">
        <f>IFERROR(VLOOKUP(K1007,'Roll ups'!H:I,2,FALSE),0)</f>
        <v>34230392.709999993</v>
      </c>
      <c r="AK1007" s="76">
        <f>IF(Table2[[#This Row],[PRICE TIER LOOKUP]]=0,0,IF(Table2[[#This Row],[PRICE TIER LOOKUP]]&gt;0,SUM(AB1007/AJ1007)))</f>
        <v>1.326722056178245E-2</v>
      </c>
      <c r="AL1007" s="74" t="e">
        <f>IF(AK1007&lt;#REF!,"STRIKE",IF(AK1007&gt;=#REF!,"GOOD"))</f>
        <v>#REF!</v>
      </c>
      <c r="AM1007" s="75">
        <f>VLOOKUP(H1007,'Roll ups'!A:B,2,FALSE)</f>
        <v>325145452.83999985</v>
      </c>
      <c r="AN1007" s="77">
        <f t="shared" si="32"/>
        <v>1.3967354180514338E-3</v>
      </c>
      <c r="AO1007" s="74" t="str">
        <f>IFERROR(VLOOKUP(Table2[[#This Row],[Product Name]],'Roll ups'!L:P,5,FALSE),"GOOD")</f>
        <v>GOOD</v>
      </c>
      <c r="AP1007" s="74">
        <f>Table2[[#This Row],[Retail Dollar Vol Current 12 Mths]]/Table2[[#This Row],[SHELF SALES  LOOKUP]]</f>
        <v>1.524839254768771E-3</v>
      </c>
      <c r="AQ1007" s="69">
        <f t="shared" si="33"/>
        <v>0</v>
      </c>
      <c r="AR100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007" s="69" t="e">
        <f>IF(Table2[[#This Row],[Shelf Dollar Vol Current 12 Mths]]&gt;#REF!,"MEETS $ CRITERIA",IF(Table2[[#This Row],[Shelf Dollar Vol Current 12 Mths]]&lt;#REF!+1,"DOES NOT MEET $ CRITERIA"))</f>
        <v>#REF!</v>
      </c>
      <c r="AT1007" s="78"/>
    </row>
    <row r="1008" spans="1:46" ht="13.8" x14ac:dyDescent="0.3">
      <c r="A1008" s="68" t="s">
        <v>5160</v>
      </c>
      <c r="B1008" s="69">
        <v>35417</v>
      </c>
      <c r="C1008" s="69">
        <v>924</v>
      </c>
      <c r="D1008" s="69" t="s">
        <v>25</v>
      </c>
      <c r="E1008" s="70" t="s">
        <v>6313</v>
      </c>
      <c r="F1008" s="70"/>
      <c r="G1008" s="71" t="s">
        <v>8358</v>
      </c>
      <c r="H1008" s="69" t="s">
        <v>6315</v>
      </c>
      <c r="I1008" s="68" t="s">
        <v>252</v>
      </c>
      <c r="J1008" s="68" t="s">
        <v>252</v>
      </c>
      <c r="K1008" s="68" t="s">
        <v>104</v>
      </c>
      <c r="L1008" s="68" t="s">
        <v>104</v>
      </c>
      <c r="M1008" s="68" t="s">
        <v>252</v>
      </c>
      <c r="N1008" s="68" t="s">
        <v>154</v>
      </c>
      <c r="O1008" s="68" t="s">
        <v>8359</v>
      </c>
      <c r="P1008" s="72" t="s">
        <v>252</v>
      </c>
      <c r="Q1008" s="68" t="s">
        <v>55</v>
      </c>
      <c r="R1008" s="68" t="s">
        <v>31</v>
      </c>
      <c r="S1008" s="68">
        <v>966</v>
      </c>
      <c r="T1008" s="68">
        <v>1242.18</v>
      </c>
      <c r="U1008" s="68">
        <v>-0.28999999999999998</v>
      </c>
      <c r="V1008" s="68">
        <v>2661.79</v>
      </c>
      <c r="W1008" s="68">
        <v>3463.44</v>
      </c>
      <c r="X1008" s="68">
        <v>-0.3</v>
      </c>
      <c r="Y1008" s="68">
        <v>9550.4699999999993</v>
      </c>
      <c r="Z1008" s="68">
        <v>11363.96</v>
      </c>
      <c r="AA1008" s="68">
        <v>-0.19</v>
      </c>
      <c r="AB1008" s="73">
        <v>628272.78</v>
      </c>
      <c r="AC1008" s="73">
        <v>741523.04</v>
      </c>
      <c r="AD1008" s="73">
        <v>661009.32999999996</v>
      </c>
      <c r="AE1008" s="73">
        <v>780748.38</v>
      </c>
      <c r="AF1008" s="73"/>
      <c r="AG1008" s="73">
        <f>IFERROR(VLOOKUP(J1008,'Roll ups'!D:E,2,FALSE),0)</f>
        <v>73393567.950000003</v>
      </c>
      <c r="AH1008" s="74">
        <f>IF(Table2[[#This Row],[CATEGORY TTL LOOKUP]]=0,0,IF(Table2[[#This Row],[CATEGORY TTL LOOKUP]]&gt;0,SUM(AB1008/AG1008)))</f>
        <v>8.560324801595914E-3</v>
      </c>
      <c r="AI1008" s="74" t="str">
        <f>IFERROR(IF(AH1008&lt;#REF!,"STRIKE",IF(AH1008&gt;=#REF!,"GOOD")),"NO DATA")</f>
        <v>NO DATA</v>
      </c>
      <c r="AJ1008" s="75">
        <f>IFERROR(VLOOKUP(K1008,'Roll ups'!H:I,2,FALSE),0)</f>
        <v>34230392.709999993</v>
      </c>
      <c r="AK1008" s="76">
        <f>IF(Table2[[#This Row],[PRICE TIER LOOKUP]]=0,0,IF(Table2[[#This Row],[PRICE TIER LOOKUP]]&gt;0,SUM(AB1008/AJ1008)))</f>
        <v>1.8354238156796189E-2</v>
      </c>
      <c r="AL1008" s="74" t="e">
        <f>IF(AK1008&lt;#REF!,"STRIKE",IF(AK1008&gt;=#REF!,"GOOD"))</f>
        <v>#REF!</v>
      </c>
      <c r="AM1008" s="75">
        <f>VLOOKUP(H1008,'Roll ups'!A:B,2,FALSE)</f>
        <v>325145452.83999985</v>
      </c>
      <c r="AN1008" s="77">
        <f t="shared" si="32"/>
        <v>1.932282227883917E-3</v>
      </c>
      <c r="AO1008" s="74" t="str">
        <f>IFERROR(VLOOKUP(Table2[[#This Row],[Product Name]],'Roll ups'!L:P,5,FALSE),"GOOD")</f>
        <v>GOOD</v>
      </c>
      <c r="AP1008" s="74">
        <f>Table2[[#This Row],[Retail Dollar Vol Current 12 Mths]]/Table2[[#This Row],[SHELF SALES  LOOKUP]]</f>
        <v>2.0329650137388654E-3</v>
      </c>
      <c r="AQ1008" s="69">
        <f t="shared" si="33"/>
        <v>0</v>
      </c>
      <c r="AR100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008" s="69" t="e">
        <f>IF(Table2[[#This Row],[Shelf Dollar Vol Current 12 Mths]]&gt;#REF!,"MEETS $ CRITERIA",IF(Table2[[#This Row],[Shelf Dollar Vol Current 12 Mths]]&lt;#REF!+1,"DOES NOT MEET $ CRITERIA"))</f>
        <v>#REF!</v>
      </c>
      <c r="AT1008" s="78"/>
    </row>
    <row r="1009" spans="1:46" ht="13.8" x14ac:dyDescent="0.3">
      <c r="A1009" s="68" t="s">
        <v>1907</v>
      </c>
      <c r="B1009" s="69">
        <v>35529</v>
      </c>
      <c r="C1009" s="69">
        <v>284</v>
      </c>
      <c r="D1009" s="69" t="s">
        <v>25</v>
      </c>
      <c r="E1009" s="70" t="s">
        <v>6313</v>
      </c>
      <c r="F1009" s="70"/>
      <c r="G1009" s="71" t="s">
        <v>8360</v>
      </c>
      <c r="H1009" s="69" t="s">
        <v>6315</v>
      </c>
      <c r="I1009" s="68" t="s">
        <v>252</v>
      </c>
      <c r="J1009" s="68" t="s">
        <v>252</v>
      </c>
      <c r="K1009" s="68" t="s">
        <v>89</v>
      </c>
      <c r="L1009" s="68" t="s">
        <v>89</v>
      </c>
      <c r="M1009" s="68" t="s">
        <v>252</v>
      </c>
      <c r="N1009" s="68" t="s">
        <v>154</v>
      </c>
      <c r="O1009" s="68" t="s">
        <v>8361</v>
      </c>
      <c r="P1009" s="72" t="s">
        <v>252</v>
      </c>
      <c r="Q1009" s="68" t="s">
        <v>6387</v>
      </c>
      <c r="R1009" s="68" t="s">
        <v>31</v>
      </c>
      <c r="S1009" s="68">
        <v>51</v>
      </c>
      <c r="T1009" s="68">
        <v>101.5</v>
      </c>
      <c r="U1009" s="68">
        <v>-0.98</v>
      </c>
      <c r="V1009" s="68">
        <v>284.68</v>
      </c>
      <c r="W1009" s="68">
        <v>131.44999999999999</v>
      </c>
      <c r="X1009" s="68">
        <v>0.54</v>
      </c>
      <c r="Y1009" s="68">
        <v>1169.25</v>
      </c>
      <c r="Z1009" s="68">
        <v>900.7</v>
      </c>
      <c r="AA1009" s="68">
        <v>0.23</v>
      </c>
      <c r="AB1009" s="73">
        <v>104290.75</v>
      </c>
      <c r="AC1009" s="73">
        <v>81669.320000000007</v>
      </c>
      <c r="AD1009" s="73">
        <v>120199.87</v>
      </c>
      <c r="AE1009" s="73">
        <v>92321</v>
      </c>
      <c r="AF1009" s="73"/>
      <c r="AG1009" s="73">
        <f>IFERROR(VLOOKUP(J1009,'Roll ups'!D:E,2,FALSE),0)</f>
        <v>73393567.950000003</v>
      </c>
      <c r="AH1009" s="74">
        <f>IF(Table2[[#This Row],[CATEGORY TTL LOOKUP]]=0,0,IF(Table2[[#This Row],[CATEGORY TTL LOOKUP]]&gt;0,SUM(AB1009/AG1009)))</f>
        <v>1.4209794252140592E-3</v>
      </c>
      <c r="AI1009" s="74" t="str">
        <f>IFERROR(IF(AH1009&lt;#REF!,"STRIKE",IF(AH1009&gt;=#REF!,"GOOD")),"NO DATA")</f>
        <v>NO DATA</v>
      </c>
      <c r="AJ1009" s="75">
        <f>IFERROR(VLOOKUP(K1009,'Roll ups'!H:I,2,FALSE),0)</f>
        <v>75793138.070000067</v>
      </c>
      <c r="AK1009" s="76">
        <f>IF(Table2[[#This Row],[PRICE TIER LOOKUP]]=0,0,IF(Table2[[#This Row],[PRICE TIER LOOKUP]]&gt;0,SUM(AB1009/AJ1009)))</f>
        <v>1.3759919783725074E-3</v>
      </c>
      <c r="AL1009" s="74" t="e">
        <f>IF(AK1009&lt;#REF!,"STRIKE",IF(AK1009&gt;=#REF!,"GOOD"))</f>
        <v>#REF!</v>
      </c>
      <c r="AM1009" s="75">
        <f>VLOOKUP(H1009,'Roll ups'!A:B,2,FALSE)</f>
        <v>325145452.83999985</v>
      </c>
      <c r="AN1009" s="77">
        <f t="shared" si="32"/>
        <v>3.207510641439609E-4</v>
      </c>
      <c r="AO1009" s="74" t="str">
        <f>IFERROR(VLOOKUP(Table2[[#This Row],[Product Name]],'Roll ups'!L:P,5,FALSE),"GOOD")</f>
        <v>GOOD</v>
      </c>
      <c r="AP1009" s="74">
        <f>Table2[[#This Row],[Retail Dollar Vol Current 12 Mths]]/Table2[[#This Row],[SHELF SALES  LOOKUP]]</f>
        <v>3.6968030446099732E-4</v>
      </c>
      <c r="AQ1009" s="69">
        <f t="shared" si="33"/>
        <v>0</v>
      </c>
      <c r="AR100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009" s="69" t="e">
        <f>IF(Table2[[#This Row],[Shelf Dollar Vol Current 12 Mths]]&gt;#REF!,"MEETS $ CRITERIA",IF(Table2[[#This Row],[Shelf Dollar Vol Current 12 Mths]]&lt;#REF!+1,"DOES NOT MEET $ CRITERIA"))</f>
        <v>#REF!</v>
      </c>
      <c r="AT1009" s="78"/>
    </row>
    <row r="1010" spans="1:46" ht="13.8" x14ac:dyDescent="0.3">
      <c r="A1010" s="68" t="s">
        <v>3145</v>
      </c>
      <c r="B1010" s="69">
        <v>35592</v>
      </c>
      <c r="C1010" s="69">
        <v>793</v>
      </c>
      <c r="D1010" s="69" t="s">
        <v>25</v>
      </c>
      <c r="E1010" s="70" t="s">
        <v>6313</v>
      </c>
      <c r="F1010" s="70"/>
      <c r="G1010" s="71" t="s">
        <v>8362</v>
      </c>
      <c r="H1010" s="69" t="s">
        <v>6315</v>
      </c>
      <c r="I1010" s="68" t="s">
        <v>252</v>
      </c>
      <c r="J1010" s="68" t="s">
        <v>252</v>
      </c>
      <c r="K1010" s="68" t="s">
        <v>132</v>
      </c>
      <c r="L1010" s="68" t="s">
        <v>132</v>
      </c>
      <c r="M1010" s="68" t="s">
        <v>252</v>
      </c>
      <c r="N1010" s="68" t="s">
        <v>154</v>
      </c>
      <c r="O1010" s="68" t="s">
        <v>8363</v>
      </c>
      <c r="P1010" s="72" t="s">
        <v>252</v>
      </c>
      <c r="Q1010" s="68" t="s">
        <v>405</v>
      </c>
      <c r="R1010" s="68" t="s">
        <v>31</v>
      </c>
      <c r="S1010" s="68">
        <v>59</v>
      </c>
      <c r="T1010" s="68">
        <v>79</v>
      </c>
      <c r="U1010" s="68">
        <v>-0.34</v>
      </c>
      <c r="V1010" s="68">
        <v>274</v>
      </c>
      <c r="W1010" s="68">
        <v>252</v>
      </c>
      <c r="X1010" s="68">
        <v>0.08</v>
      </c>
      <c r="Y1010" s="68">
        <v>1119.5</v>
      </c>
      <c r="Z1010" s="68">
        <v>1097.92</v>
      </c>
      <c r="AA1010" s="68">
        <v>0.02</v>
      </c>
      <c r="AB1010" s="73">
        <v>226809.12</v>
      </c>
      <c r="AC1010" s="73">
        <v>223042.21</v>
      </c>
      <c r="AD1010" s="73">
        <v>237513.12</v>
      </c>
      <c r="AE1010" s="73">
        <v>229188.21</v>
      </c>
      <c r="AF1010" s="73"/>
      <c r="AG1010" s="73">
        <f>IFERROR(VLOOKUP(J1010,'Roll ups'!D:E,2,FALSE),0)</f>
        <v>73393567.950000003</v>
      </c>
      <c r="AH1010" s="74">
        <f>IF(Table2[[#This Row],[CATEGORY TTL LOOKUP]]=0,0,IF(Table2[[#This Row],[CATEGORY TTL LOOKUP]]&gt;0,SUM(AB1010/AG1010)))</f>
        <v>3.0903133113042774E-3</v>
      </c>
      <c r="AI1010" s="74" t="str">
        <f>IFERROR(IF(AH1010&lt;#REF!,"STRIKE",IF(AH1010&gt;=#REF!,"GOOD")),"NO DATA")</f>
        <v>NO DATA</v>
      </c>
      <c r="AJ1010" s="75">
        <f>IFERROR(VLOOKUP(K1010,'Roll ups'!H:I,2,FALSE),0)</f>
        <v>126094742.97999983</v>
      </c>
      <c r="AK1010" s="76">
        <f>IF(Table2[[#This Row],[PRICE TIER LOOKUP]]=0,0,IF(Table2[[#This Row],[PRICE TIER LOOKUP]]&gt;0,SUM(AB1010/AJ1010)))</f>
        <v>1.7987198723738603E-3</v>
      </c>
      <c r="AL1010" s="74" t="e">
        <f>IF(AK1010&lt;#REF!,"STRIKE",IF(AK1010&gt;=#REF!,"GOOD"))</f>
        <v>#REF!</v>
      </c>
      <c r="AM1010" s="75">
        <f>VLOOKUP(H1010,'Roll ups'!A:B,2,FALSE)</f>
        <v>325145452.83999985</v>
      </c>
      <c r="AN1010" s="77">
        <f t="shared" si="32"/>
        <v>6.9756202345419246E-4</v>
      </c>
      <c r="AO1010" s="74" t="str">
        <f>IFERROR(VLOOKUP(Table2[[#This Row],[Product Name]],'Roll ups'!L:P,5,FALSE),"GOOD")</f>
        <v>GOOD</v>
      </c>
      <c r="AP1010" s="74">
        <f>Table2[[#This Row],[Retail Dollar Vol Current 12 Mths]]/Table2[[#This Row],[SHELF SALES  LOOKUP]]</f>
        <v>7.304826745243684E-4</v>
      </c>
      <c r="AQ1010" s="69">
        <f t="shared" si="33"/>
        <v>0</v>
      </c>
      <c r="AR101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010" s="69" t="e">
        <f>IF(Table2[[#This Row],[Shelf Dollar Vol Current 12 Mths]]&gt;#REF!,"MEETS $ CRITERIA",IF(Table2[[#This Row],[Shelf Dollar Vol Current 12 Mths]]&lt;#REF!+1,"DOES NOT MEET $ CRITERIA"))</f>
        <v>#REF!</v>
      </c>
      <c r="AT1010" s="78"/>
    </row>
    <row r="1011" spans="1:46" ht="13.8" x14ac:dyDescent="0.3">
      <c r="A1011" s="68" t="s">
        <v>1575</v>
      </c>
      <c r="B1011" s="69">
        <v>35626</v>
      </c>
      <c r="C1011" s="69">
        <v>826</v>
      </c>
      <c r="D1011" s="69" t="s">
        <v>25</v>
      </c>
      <c r="E1011" s="70" t="s">
        <v>6313</v>
      </c>
      <c r="F1011" s="70"/>
      <c r="G1011" s="71" t="s">
        <v>8364</v>
      </c>
      <c r="H1011" s="69" t="s">
        <v>6315</v>
      </c>
      <c r="I1011" s="68" t="s">
        <v>252</v>
      </c>
      <c r="J1011" s="68" t="s">
        <v>252</v>
      </c>
      <c r="K1011" s="68" t="s">
        <v>89</v>
      </c>
      <c r="L1011" s="68" t="s">
        <v>89</v>
      </c>
      <c r="M1011" s="68" t="s">
        <v>252</v>
      </c>
      <c r="N1011" s="68" t="s">
        <v>184</v>
      </c>
      <c r="O1011" s="68" t="s">
        <v>8365</v>
      </c>
      <c r="P1011" s="72" t="s">
        <v>191</v>
      </c>
      <c r="Q1011" s="68" t="s">
        <v>6387</v>
      </c>
      <c r="R1011" s="68" t="s">
        <v>31</v>
      </c>
      <c r="S1011" s="68">
        <v>123</v>
      </c>
      <c r="T1011" s="68">
        <v>181</v>
      </c>
      <c r="U1011" s="68">
        <v>-0.47</v>
      </c>
      <c r="V1011" s="68">
        <v>387</v>
      </c>
      <c r="W1011" s="68">
        <v>552.25</v>
      </c>
      <c r="X1011" s="68">
        <v>-0.43</v>
      </c>
      <c r="Y1011" s="68">
        <v>1639.25</v>
      </c>
      <c r="Z1011" s="68">
        <v>1961.75</v>
      </c>
      <c r="AA1011" s="68">
        <v>-0.2</v>
      </c>
      <c r="AB1011" s="73">
        <v>174415.06</v>
      </c>
      <c r="AC1011" s="73">
        <v>204659.5</v>
      </c>
      <c r="AD1011" s="73">
        <v>181366.62</v>
      </c>
      <c r="AE1011" s="73">
        <v>217816.48</v>
      </c>
      <c r="AF1011" s="73"/>
      <c r="AG1011" s="73">
        <f>IFERROR(VLOOKUP(J1011,'Roll ups'!D:E,2,FALSE),0)</f>
        <v>73393567.950000003</v>
      </c>
      <c r="AH1011" s="74">
        <f>IF(Table2[[#This Row],[CATEGORY TTL LOOKUP]]=0,0,IF(Table2[[#This Row],[CATEGORY TTL LOOKUP]]&gt;0,SUM(AB1011/AG1011)))</f>
        <v>2.3764352227544209E-3</v>
      </c>
      <c r="AI1011" s="74" t="str">
        <f>IFERROR(IF(AH1011&lt;#REF!,"STRIKE",IF(AH1011&gt;=#REF!,"GOOD")),"NO DATA")</f>
        <v>NO DATA</v>
      </c>
      <c r="AJ1011" s="75">
        <f>IFERROR(VLOOKUP(K1011,'Roll ups'!H:I,2,FALSE),0)</f>
        <v>75793138.070000067</v>
      </c>
      <c r="AK1011" s="76">
        <f>IF(Table2[[#This Row],[PRICE TIER LOOKUP]]=0,0,IF(Table2[[#This Row],[PRICE TIER LOOKUP]]&gt;0,SUM(AB1011/AJ1011)))</f>
        <v>2.3011985575648805E-3</v>
      </c>
      <c r="AL1011" s="74" t="e">
        <f>IF(AK1011&lt;#REF!,"STRIKE",IF(AK1011&gt;=#REF!,"GOOD"))</f>
        <v>#REF!</v>
      </c>
      <c r="AM1011" s="75">
        <f>VLOOKUP(H1011,'Roll ups'!A:B,2,FALSE)</f>
        <v>325145452.83999985</v>
      </c>
      <c r="AN1011" s="77">
        <f t="shared" si="32"/>
        <v>5.3642164906986267E-4</v>
      </c>
      <c r="AO1011" s="74" t="str">
        <f>IFERROR(VLOOKUP(Table2[[#This Row],[Product Name]],'Roll ups'!L:P,5,FALSE),"GOOD")</f>
        <v>GOOD</v>
      </c>
      <c r="AP1011" s="74">
        <f>Table2[[#This Row],[Retail Dollar Vol Current 12 Mths]]/Table2[[#This Row],[SHELF SALES  LOOKUP]]</f>
        <v>5.5780149596386429E-4</v>
      </c>
      <c r="AQ1011" s="69">
        <f t="shared" si="33"/>
        <v>0</v>
      </c>
      <c r="AR101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011" s="69" t="e">
        <f>IF(Table2[[#This Row],[Shelf Dollar Vol Current 12 Mths]]&gt;#REF!,"MEETS $ CRITERIA",IF(Table2[[#This Row],[Shelf Dollar Vol Current 12 Mths]]&lt;#REF!+1,"DOES NOT MEET $ CRITERIA"))</f>
        <v>#REF!</v>
      </c>
      <c r="AT1011" s="78"/>
    </row>
    <row r="1012" spans="1:46" ht="13.8" x14ac:dyDescent="0.3">
      <c r="A1012" s="68" t="s">
        <v>2686</v>
      </c>
      <c r="B1012" s="69">
        <v>35644</v>
      </c>
      <c r="C1012" s="69">
        <v>211</v>
      </c>
      <c r="D1012" s="69" t="s">
        <v>25</v>
      </c>
      <c r="E1012" s="70" t="s">
        <v>6313</v>
      </c>
      <c r="F1012" s="70"/>
      <c r="G1012" s="71" t="s">
        <v>8366</v>
      </c>
      <c r="H1012" s="69" t="s">
        <v>6315</v>
      </c>
      <c r="I1012" s="68" t="s">
        <v>252</v>
      </c>
      <c r="J1012" s="68" t="s">
        <v>252</v>
      </c>
      <c r="K1012" s="68" t="s">
        <v>104</v>
      </c>
      <c r="L1012" s="68" t="s">
        <v>104</v>
      </c>
      <c r="M1012" s="68" t="s">
        <v>252</v>
      </c>
      <c r="N1012" s="68" t="s">
        <v>154</v>
      </c>
      <c r="O1012" s="68" t="s">
        <v>8367</v>
      </c>
      <c r="P1012" s="72" t="s">
        <v>252</v>
      </c>
      <c r="Q1012" s="68" t="s">
        <v>194</v>
      </c>
      <c r="R1012" s="68" t="s">
        <v>6402</v>
      </c>
      <c r="S1012" s="68">
        <v>35</v>
      </c>
      <c r="T1012" s="68">
        <v>28</v>
      </c>
      <c r="U1012" s="68">
        <v>0.2</v>
      </c>
      <c r="V1012" s="68">
        <v>99</v>
      </c>
      <c r="W1012" s="68">
        <v>84</v>
      </c>
      <c r="X1012" s="68">
        <v>0.15</v>
      </c>
      <c r="Y1012" s="68">
        <v>323.54000000000002</v>
      </c>
      <c r="Z1012" s="68">
        <v>365</v>
      </c>
      <c r="AA1012" s="68">
        <v>-0.13</v>
      </c>
      <c r="AB1012" s="73">
        <v>20874.849999999999</v>
      </c>
      <c r="AC1012" s="73">
        <v>23487.84</v>
      </c>
      <c r="AD1012" s="73">
        <v>20874.849999999999</v>
      </c>
      <c r="AE1012" s="73">
        <v>23487.84</v>
      </c>
      <c r="AF1012" s="73"/>
      <c r="AG1012" s="73">
        <f>IFERROR(VLOOKUP(J1012,'Roll ups'!D:E,2,FALSE),0)</f>
        <v>73393567.950000003</v>
      </c>
      <c r="AH1012" s="74">
        <f>IF(Table2[[#This Row],[CATEGORY TTL LOOKUP]]=0,0,IF(Table2[[#This Row],[CATEGORY TTL LOOKUP]]&gt;0,SUM(AB1012/AG1012)))</f>
        <v>2.8442342541816701E-4</v>
      </c>
      <c r="AI1012" s="74" t="str">
        <f>IFERROR(IF(AH1012&lt;#REF!,"STRIKE",IF(AH1012&gt;=#REF!,"GOOD")),"NO DATA")</f>
        <v>NO DATA</v>
      </c>
      <c r="AJ1012" s="75">
        <f>IFERROR(VLOOKUP(K1012,'Roll ups'!H:I,2,FALSE),0)</f>
        <v>34230392.709999993</v>
      </c>
      <c r="AK1012" s="76">
        <f>IF(Table2[[#This Row],[PRICE TIER LOOKUP]]=0,0,IF(Table2[[#This Row],[PRICE TIER LOOKUP]]&gt;0,SUM(AB1012/AJ1012)))</f>
        <v>6.0983378650814209E-4</v>
      </c>
      <c r="AL1012" s="74" t="e">
        <f>IF(AK1012&lt;#REF!,"STRIKE",IF(AK1012&gt;=#REF!,"GOOD"))</f>
        <v>#REF!</v>
      </c>
      <c r="AM1012" s="75">
        <f>VLOOKUP(H1012,'Roll ups'!A:B,2,FALSE)</f>
        <v>325145452.83999985</v>
      </c>
      <c r="AN1012" s="77">
        <f t="shared" si="32"/>
        <v>6.4201574457423705E-5</v>
      </c>
      <c r="AO1012" s="74" t="str">
        <f>IFERROR(VLOOKUP(Table2[[#This Row],[Product Name]],'Roll ups'!L:P,5,FALSE),"GOOD")</f>
        <v>GOOD</v>
      </c>
      <c r="AP1012" s="74">
        <f>Table2[[#This Row],[Retail Dollar Vol Current 12 Mths]]/Table2[[#This Row],[SHELF SALES  LOOKUP]]</f>
        <v>6.4201574457423705E-5</v>
      </c>
      <c r="AQ1012" s="69">
        <f t="shared" si="33"/>
        <v>0</v>
      </c>
      <c r="AR101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012" s="69" t="e">
        <f>IF(Table2[[#This Row],[Shelf Dollar Vol Current 12 Mths]]&gt;#REF!,"MEETS $ CRITERIA",IF(Table2[[#This Row],[Shelf Dollar Vol Current 12 Mths]]&lt;#REF!+1,"DOES NOT MEET $ CRITERIA"))</f>
        <v>#REF!</v>
      </c>
      <c r="AT1012" s="78"/>
    </row>
    <row r="1013" spans="1:46" ht="13.8" x14ac:dyDescent="0.3">
      <c r="A1013" s="68" t="s">
        <v>5223</v>
      </c>
      <c r="B1013" s="69">
        <v>35647</v>
      </c>
      <c r="C1013" s="69">
        <v>499</v>
      </c>
      <c r="D1013" s="69" t="s">
        <v>25</v>
      </c>
      <c r="E1013" s="70" t="s">
        <v>6313</v>
      </c>
      <c r="F1013" s="70"/>
      <c r="G1013" s="71" t="s">
        <v>8368</v>
      </c>
      <c r="H1013" s="69" t="s">
        <v>6315</v>
      </c>
      <c r="I1013" s="68" t="s">
        <v>252</v>
      </c>
      <c r="J1013" s="68" t="s">
        <v>252</v>
      </c>
      <c r="K1013" s="68" t="s">
        <v>104</v>
      </c>
      <c r="L1013" s="68" t="s">
        <v>104</v>
      </c>
      <c r="M1013" s="68" t="s">
        <v>252</v>
      </c>
      <c r="N1013" s="68" t="s">
        <v>154</v>
      </c>
      <c r="O1013" s="68" t="s">
        <v>8369</v>
      </c>
      <c r="P1013" s="72" t="s">
        <v>252</v>
      </c>
      <c r="Q1013" s="68" t="s">
        <v>194</v>
      </c>
      <c r="R1013" s="68" t="s">
        <v>6402</v>
      </c>
      <c r="S1013" s="68">
        <v>451</v>
      </c>
      <c r="T1013" s="68">
        <v>533.21</v>
      </c>
      <c r="U1013" s="68">
        <v>-0.18</v>
      </c>
      <c r="V1013" s="68">
        <v>1786.49</v>
      </c>
      <c r="W1013" s="68">
        <v>1664.61</v>
      </c>
      <c r="X1013" s="68">
        <v>7.0000000000000007E-2</v>
      </c>
      <c r="Y1013" s="68">
        <v>6326.32</v>
      </c>
      <c r="Z1013" s="68">
        <v>7005.2</v>
      </c>
      <c r="AA1013" s="68">
        <v>-0.11</v>
      </c>
      <c r="AB1013" s="73">
        <v>337326.51</v>
      </c>
      <c r="AC1013" s="73">
        <v>373035.2</v>
      </c>
      <c r="AD1013" s="73">
        <v>337326.51</v>
      </c>
      <c r="AE1013" s="73">
        <v>374633.87</v>
      </c>
      <c r="AF1013" s="73"/>
      <c r="AG1013" s="73">
        <f>IFERROR(VLOOKUP(J1013,'Roll ups'!D:E,2,FALSE),0)</f>
        <v>73393567.950000003</v>
      </c>
      <c r="AH1013" s="74">
        <f>IF(Table2[[#This Row],[CATEGORY TTL LOOKUP]]=0,0,IF(Table2[[#This Row],[CATEGORY TTL LOOKUP]]&gt;0,SUM(AB1013/AG1013)))</f>
        <v>4.5961317786022693E-3</v>
      </c>
      <c r="AI1013" s="74" t="str">
        <f>IFERROR(IF(AH1013&lt;#REF!,"STRIKE",IF(AH1013&gt;=#REF!,"GOOD")),"NO DATA")</f>
        <v>NO DATA</v>
      </c>
      <c r="AJ1013" s="75">
        <f>IFERROR(VLOOKUP(K1013,'Roll ups'!H:I,2,FALSE),0)</f>
        <v>34230392.709999993</v>
      </c>
      <c r="AK1013" s="76">
        <f>IF(Table2[[#This Row],[PRICE TIER LOOKUP]]=0,0,IF(Table2[[#This Row],[PRICE TIER LOOKUP]]&gt;0,SUM(AB1013/AJ1013)))</f>
        <v>9.8545907100111695E-3</v>
      </c>
      <c r="AL1013" s="74" t="e">
        <f>IF(AK1013&lt;#REF!,"STRIKE",IF(AK1013&gt;=#REF!,"GOOD"))</f>
        <v>#REF!</v>
      </c>
      <c r="AM1013" s="75">
        <f>VLOOKUP(H1013,'Roll ups'!A:B,2,FALSE)</f>
        <v>325145452.83999985</v>
      </c>
      <c r="AN1013" s="77">
        <f t="shared" si="32"/>
        <v>1.037463409233019E-3</v>
      </c>
      <c r="AO1013" s="74" t="str">
        <f>IFERROR(VLOOKUP(Table2[[#This Row],[Product Name]],'Roll ups'!L:P,5,FALSE),"GOOD")</f>
        <v>GOOD</v>
      </c>
      <c r="AP1013" s="74">
        <f>Table2[[#This Row],[Retail Dollar Vol Current 12 Mths]]/Table2[[#This Row],[SHELF SALES  LOOKUP]]</f>
        <v>1.037463409233019E-3</v>
      </c>
      <c r="AQ1013" s="69">
        <f t="shared" si="33"/>
        <v>0</v>
      </c>
      <c r="AR101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013" s="69" t="e">
        <f>IF(Table2[[#This Row],[Shelf Dollar Vol Current 12 Mths]]&gt;#REF!,"MEETS $ CRITERIA",IF(Table2[[#This Row],[Shelf Dollar Vol Current 12 Mths]]&lt;#REF!+1,"DOES NOT MEET $ CRITERIA"))</f>
        <v>#REF!</v>
      </c>
      <c r="AT1013" s="78"/>
    </row>
    <row r="1014" spans="1:46" ht="13.8" x14ac:dyDescent="0.3">
      <c r="A1014" s="68" t="s">
        <v>5175</v>
      </c>
      <c r="B1014" s="69">
        <v>35648</v>
      </c>
      <c r="C1014" s="69">
        <v>545</v>
      </c>
      <c r="D1014" s="69" t="s">
        <v>25</v>
      </c>
      <c r="E1014" s="70" t="s">
        <v>6313</v>
      </c>
      <c r="F1014" s="70"/>
      <c r="G1014" s="71" t="s">
        <v>8370</v>
      </c>
      <c r="H1014" s="69" t="s">
        <v>6315</v>
      </c>
      <c r="I1014" s="68" t="s">
        <v>252</v>
      </c>
      <c r="J1014" s="68" t="s">
        <v>252</v>
      </c>
      <c r="K1014" s="68" t="s">
        <v>104</v>
      </c>
      <c r="L1014" s="68" t="s">
        <v>104</v>
      </c>
      <c r="M1014" s="68" t="s">
        <v>252</v>
      </c>
      <c r="N1014" s="68" t="s">
        <v>154</v>
      </c>
      <c r="O1014" s="68" t="s">
        <v>8371</v>
      </c>
      <c r="P1014" s="72" t="s">
        <v>252</v>
      </c>
      <c r="Q1014" s="68" t="s">
        <v>194</v>
      </c>
      <c r="R1014" s="68" t="s">
        <v>6402</v>
      </c>
      <c r="S1014" s="68">
        <v>891</v>
      </c>
      <c r="T1014" s="68">
        <v>816.69</v>
      </c>
      <c r="U1014" s="68">
        <v>0.08</v>
      </c>
      <c r="V1014" s="68">
        <v>2593.79</v>
      </c>
      <c r="W1014" s="68">
        <v>2368.8000000000002</v>
      </c>
      <c r="X1014" s="68">
        <v>0.09</v>
      </c>
      <c r="Y1014" s="68">
        <v>9479.8799999999992</v>
      </c>
      <c r="Z1014" s="68">
        <v>9614.82</v>
      </c>
      <c r="AA1014" s="68">
        <v>-0.01</v>
      </c>
      <c r="AB1014" s="73">
        <v>480399.38</v>
      </c>
      <c r="AC1014" s="73">
        <v>486249.48</v>
      </c>
      <c r="AD1014" s="73">
        <v>480399.38</v>
      </c>
      <c r="AE1014" s="73">
        <v>486249.48</v>
      </c>
      <c r="AF1014" s="73"/>
      <c r="AG1014" s="73">
        <f>IFERROR(VLOOKUP(J1014,'Roll ups'!D:E,2,FALSE),0)</f>
        <v>73393567.950000003</v>
      </c>
      <c r="AH1014" s="74">
        <f>IF(Table2[[#This Row],[CATEGORY TTL LOOKUP]]=0,0,IF(Table2[[#This Row],[CATEGORY TTL LOOKUP]]&gt;0,SUM(AB1014/AG1014)))</f>
        <v>6.5455242662037661E-3</v>
      </c>
      <c r="AI1014" s="74" t="str">
        <f>IFERROR(IF(AH1014&lt;#REF!,"STRIKE",IF(AH1014&gt;=#REF!,"GOOD")),"NO DATA")</f>
        <v>NO DATA</v>
      </c>
      <c r="AJ1014" s="75">
        <f>IFERROR(VLOOKUP(K1014,'Roll ups'!H:I,2,FALSE),0)</f>
        <v>34230392.709999993</v>
      </c>
      <c r="AK1014" s="76">
        <f>IF(Table2[[#This Row],[PRICE TIER LOOKUP]]=0,0,IF(Table2[[#This Row],[PRICE TIER LOOKUP]]&gt;0,SUM(AB1014/AJ1014)))</f>
        <v>1.4034293560986729E-2</v>
      </c>
      <c r="AL1014" s="74" t="e">
        <f>IF(AK1014&lt;#REF!,"STRIKE",IF(AK1014&gt;=#REF!,"GOOD"))</f>
        <v>#REF!</v>
      </c>
      <c r="AM1014" s="75">
        <f>VLOOKUP(H1014,'Roll ups'!A:B,2,FALSE)</f>
        <v>325145452.83999985</v>
      </c>
      <c r="AN1014" s="77">
        <f t="shared" si="32"/>
        <v>1.4774906916394698E-3</v>
      </c>
      <c r="AO1014" s="74" t="str">
        <f>IFERROR(VLOOKUP(Table2[[#This Row],[Product Name]],'Roll ups'!L:P,5,FALSE),"GOOD")</f>
        <v>GOOD</v>
      </c>
      <c r="AP1014" s="74">
        <f>Table2[[#This Row],[Retail Dollar Vol Current 12 Mths]]/Table2[[#This Row],[SHELF SALES  LOOKUP]]</f>
        <v>1.4774906916394698E-3</v>
      </c>
      <c r="AQ1014" s="69">
        <f t="shared" si="33"/>
        <v>0</v>
      </c>
      <c r="AR101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014" s="69" t="e">
        <f>IF(Table2[[#This Row],[Shelf Dollar Vol Current 12 Mths]]&gt;#REF!,"MEETS $ CRITERIA",IF(Table2[[#This Row],[Shelf Dollar Vol Current 12 Mths]]&lt;#REF!+1,"DOES NOT MEET $ CRITERIA"))</f>
        <v>#REF!</v>
      </c>
      <c r="AT1014" s="78"/>
    </row>
    <row r="1015" spans="1:46" ht="13.8" x14ac:dyDescent="0.3">
      <c r="A1015" s="68" t="s">
        <v>2374</v>
      </c>
      <c r="B1015" s="69">
        <v>35699</v>
      </c>
      <c r="C1015" s="69">
        <v>252</v>
      </c>
      <c r="D1015" s="69" t="s">
        <v>25</v>
      </c>
      <c r="E1015" s="70" t="s">
        <v>6313</v>
      </c>
      <c r="F1015" s="70"/>
      <c r="G1015" s="71" t="s">
        <v>8372</v>
      </c>
      <c r="H1015" s="69" t="s">
        <v>6315</v>
      </c>
      <c r="I1015" s="68" t="s">
        <v>252</v>
      </c>
      <c r="J1015" s="68" t="s">
        <v>252</v>
      </c>
      <c r="K1015" s="68" t="s">
        <v>89</v>
      </c>
      <c r="L1015" s="68" t="s">
        <v>89</v>
      </c>
      <c r="M1015" s="68" t="s">
        <v>252</v>
      </c>
      <c r="N1015" s="68" t="s">
        <v>184</v>
      </c>
      <c r="O1015" s="68" t="s">
        <v>8373</v>
      </c>
      <c r="P1015" s="72" t="s">
        <v>191</v>
      </c>
      <c r="Q1015" s="68" t="s">
        <v>64</v>
      </c>
      <c r="R1015" s="68" t="s">
        <v>60</v>
      </c>
      <c r="S1015" s="68">
        <v>25</v>
      </c>
      <c r="T1015" s="68">
        <v>37</v>
      </c>
      <c r="U1015" s="68">
        <v>-0.48</v>
      </c>
      <c r="V1015" s="68">
        <v>82</v>
      </c>
      <c r="W1015" s="68">
        <v>76</v>
      </c>
      <c r="X1015" s="68">
        <v>7.0000000000000007E-2</v>
      </c>
      <c r="Y1015" s="68">
        <v>284</v>
      </c>
      <c r="Z1015" s="68">
        <v>307.92</v>
      </c>
      <c r="AA1015" s="68">
        <v>-0.08</v>
      </c>
      <c r="AB1015" s="73">
        <v>27622.560000000001</v>
      </c>
      <c r="AC1015" s="73">
        <v>28531.39</v>
      </c>
      <c r="AD1015" s="73">
        <v>28797.599999999999</v>
      </c>
      <c r="AE1015" s="73">
        <v>31286.59</v>
      </c>
      <c r="AF1015" s="73"/>
      <c r="AG1015" s="73">
        <f>IFERROR(VLOOKUP(J1015,'Roll ups'!D:E,2,FALSE),0)</f>
        <v>73393567.950000003</v>
      </c>
      <c r="AH1015" s="74">
        <f>IF(Table2[[#This Row],[CATEGORY TTL LOOKUP]]=0,0,IF(Table2[[#This Row],[CATEGORY TTL LOOKUP]]&gt;0,SUM(AB1015/AG1015)))</f>
        <v>3.7636213596834681E-4</v>
      </c>
      <c r="AI1015" s="74" t="str">
        <f>IFERROR(IF(AH1015&lt;#REF!,"STRIKE",IF(AH1015&gt;=#REF!,"GOOD")),"NO DATA")</f>
        <v>NO DATA</v>
      </c>
      <c r="AJ1015" s="75">
        <f>IFERROR(VLOOKUP(K1015,'Roll ups'!H:I,2,FALSE),0)</f>
        <v>75793138.070000067</v>
      </c>
      <c r="AK1015" s="76">
        <f>IF(Table2[[#This Row],[PRICE TIER LOOKUP]]=0,0,IF(Table2[[#This Row],[PRICE TIER LOOKUP]]&gt;0,SUM(AB1015/AJ1015)))</f>
        <v>3.6444671250435238E-4</v>
      </c>
      <c r="AL1015" s="74" t="e">
        <f>IF(AK1015&lt;#REF!,"STRIKE",IF(AK1015&gt;=#REF!,"GOOD"))</f>
        <v>#REF!</v>
      </c>
      <c r="AM1015" s="75">
        <f>VLOOKUP(H1015,'Roll ups'!A:B,2,FALSE)</f>
        <v>325145452.83999985</v>
      </c>
      <c r="AN1015" s="77">
        <f t="shared" si="32"/>
        <v>8.4954471171991844E-5</v>
      </c>
      <c r="AO1015" s="74" t="str">
        <f>IFERROR(VLOOKUP(Table2[[#This Row],[Product Name]],'Roll ups'!L:P,5,FALSE),"GOOD")</f>
        <v>GOOD</v>
      </c>
      <c r="AP1015" s="74">
        <f>Table2[[#This Row],[Retail Dollar Vol Current 12 Mths]]/Table2[[#This Row],[SHELF SALES  LOOKUP]]</f>
        <v>8.8568361477812048E-5</v>
      </c>
      <c r="AQ1015" s="69">
        <f t="shared" si="33"/>
        <v>0</v>
      </c>
      <c r="AR101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015" s="69" t="e">
        <f>IF(Table2[[#This Row],[Shelf Dollar Vol Current 12 Mths]]&gt;#REF!,"MEETS $ CRITERIA",IF(Table2[[#This Row],[Shelf Dollar Vol Current 12 Mths]]&lt;#REF!+1,"DOES NOT MEET $ CRITERIA"))</f>
        <v>#REF!</v>
      </c>
      <c r="AT1015" s="78"/>
    </row>
    <row r="1016" spans="1:46" ht="13.8" x14ac:dyDescent="0.3">
      <c r="A1016" s="68" t="s">
        <v>3445</v>
      </c>
      <c r="B1016" s="69">
        <v>35762</v>
      </c>
      <c r="C1016" s="69">
        <v>279</v>
      </c>
      <c r="D1016" s="69" t="s">
        <v>25</v>
      </c>
      <c r="E1016" s="70" t="s">
        <v>6313</v>
      </c>
      <c r="F1016" s="70"/>
      <c r="G1016" s="71" t="s">
        <v>8374</v>
      </c>
      <c r="H1016" s="69" t="s">
        <v>6315</v>
      </c>
      <c r="I1016" s="68" t="s">
        <v>252</v>
      </c>
      <c r="J1016" s="68" t="s">
        <v>252</v>
      </c>
      <c r="K1016" s="68" t="s">
        <v>132</v>
      </c>
      <c r="L1016" s="68" t="s">
        <v>132</v>
      </c>
      <c r="M1016" s="68" t="s">
        <v>252</v>
      </c>
      <c r="N1016" s="68" t="s">
        <v>154</v>
      </c>
      <c r="O1016" s="68" t="s">
        <v>8375</v>
      </c>
      <c r="P1016" s="72" t="s">
        <v>252</v>
      </c>
      <c r="Q1016" s="68" t="s">
        <v>405</v>
      </c>
      <c r="R1016" s="68" t="s">
        <v>31</v>
      </c>
      <c r="S1016" s="68">
        <v>208</v>
      </c>
      <c r="T1016" s="68">
        <v>270.68</v>
      </c>
      <c r="U1016" s="68">
        <v>-0.3</v>
      </c>
      <c r="V1016" s="68">
        <v>296.74</v>
      </c>
      <c r="W1016" s="68">
        <v>352.55</v>
      </c>
      <c r="X1016" s="68">
        <v>-0.19</v>
      </c>
      <c r="Y1016" s="68">
        <v>923.28</v>
      </c>
      <c r="Z1016" s="68">
        <v>1136.5899999999999</v>
      </c>
      <c r="AA1016" s="68">
        <v>-0.23</v>
      </c>
      <c r="AB1016" s="73">
        <v>135352.48000000001</v>
      </c>
      <c r="AC1016" s="73">
        <v>161391.12</v>
      </c>
      <c r="AD1016" s="73">
        <v>146048.48000000001</v>
      </c>
      <c r="AE1016" s="73">
        <v>177237.8</v>
      </c>
      <c r="AF1016" s="73"/>
      <c r="AG1016" s="73">
        <f>IFERROR(VLOOKUP(J1016,'Roll ups'!D:E,2,FALSE),0)</f>
        <v>73393567.950000003</v>
      </c>
      <c r="AH1016" s="74">
        <f>IF(Table2[[#This Row],[CATEGORY TTL LOOKUP]]=0,0,IF(Table2[[#This Row],[CATEGORY TTL LOOKUP]]&gt;0,SUM(AB1016/AG1016)))</f>
        <v>1.844200844578234E-3</v>
      </c>
      <c r="AI1016" s="74" t="str">
        <f>IFERROR(IF(AH1016&lt;#REF!,"STRIKE",IF(AH1016&gt;=#REF!,"GOOD")),"NO DATA")</f>
        <v>NO DATA</v>
      </c>
      <c r="AJ1016" s="75">
        <f>IFERROR(VLOOKUP(K1016,'Roll ups'!H:I,2,FALSE),0)</f>
        <v>126094742.97999983</v>
      </c>
      <c r="AK1016" s="76">
        <f>IF(Table2[[#This Row],[PRICE TIER LOOKUP]]=0,0,IF(Table2[[#This Row],[PRICE TIER LOOKUP]]&gt;0,SUM(AB1016/AJ1016)))</f>
        <v>1.0734188975782169E-3</v>
      </c>
      <c r="AL1016" s="74" t="e">
        <f>IF(AK1016&lt;#REF!,"STRIKE",IF(AK1016&gt;=#REF!,"GOOD"))</f>
        <v>#REF!</v>
      </c>
      <c r="AM1016" s="75">
        <f>VLOOKUP(H1016,'Roll ups'!A:B,2,FALSE)</f>
        <v>325145452.83999985</v>
      </c>
      <c r="AN1016" s="77">
        <f t="shared" si="32"/>
        <v>4.1628286300102537E-4</v>
      </c>
      <c r="AO1016" s="74" t="str">
        <f>IFERROR(VLOOKUP(Table2[[#This Row],[Product Name]],'Roll ups'!L:P,5,FALSE),"GOOD")</f>
        <v>GOOD</v>
      </c>
      <c r="AP1016" s="74">
        <f>Table2[[#This Row],[Retail Dollar Vol Current 12 Mths]]/Table2[[#This Row],[SHELF SALES  LOOKUP]]</f>
        <v>4.4917890969820419E-4</v>
      </c>
      <c r="AQ1016" s="69">
        <f t="shared" si="33"/>
        <v>0</v>
      </c>
      <c r="AR101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016" s="69" t="e">
        <f>IF(Table2[[#This Row],[Shelf Dollar Vol Current 12 Mths]]&gt;#REF!,"MEETS $ CRITERIA",IF(Table2[[#This Row],[Shelf Dollar Vol Current 12 Mths]]&lt;#REF!+1,"DOES NOT MEET $ CRITERIA"))</f>
        <v>#REF!</v>
      </c>
      <c r="AT1016" s="78"/>
    </row>
    <row r="1017" spans="1:46" ht="13.8" x14ac:dyDescent="0.3">
      <c r="A1017" s="68" t="s">
        <v>2241</v>
      </c>
      <c r="B1017" s="69">
        <v>35780</v>
      </c>
      <c r="C1017" s="69">
        <v>338</v>
      </c>
      <c r="D1017" s="69" t="s">
        <v>25</v>
      </c>
      <c r="E1017" s="70" t="s">
        <v>6313</v>
      </c>
      <c r="F1017" s="70"/>
      <c r="G1017" s="71" t="s">
        <v>8376</v>
      </c>
      <c r="H1017" s="69" t="s">
        <v>6315</v>
      </c>
      <c r="I1017" s="68" t="s">
        <v>252</v>
      </c>
      <c r="J1017" s="68" t="s">
        <v>252</v>
      </c>
      <c r="K1017" s="68" t="s">
        <v>89</v>
      </c>
      <c r="L1017" s="68" t="s">
        <v>89</v>
      </c>
      <c r="M1017" s="68" t="s">
        <v>252</v>
      </c>
      <c r="N1017" s="68" t="s">
        <v>184</v>
      </c>
      <c r="O1017" s="68" t="s">
        <v>8377</v>
      </c>
      <c r="P1017" s="72" t="s">
        <v>191</v>
      </c>
      <c r="Q1017" s="68" t="s">
        <v>6387</v>
      </c>
      <c r="R1017" s="68" t="s">
        <v>31</v>
      </c>
      <c r="S1017" s="68">
        <v>17</v>
      </c>
      <c r="T1017" s="68">
        <v>45</v>
      </c>
      <c r="U1017" s="68">
        <v>-1.65</v>
      </c>
      <c r="V1017" s="68">
        <v>57</v>
      </c>
      <c r="W1017" s="68">
        <v>114</v>
      </c>
      <c r="X1017" s="68">
        <v>-1</v>
      </c>
      <c r="Y1017" s="68">
        <v>261</v>
      </c>
      <c r="Z1017" s="68">
        <v>204.08</v>
      </c>
      <c r="AA1017" s="68">
        <v>0.22</v>
      </c>
      <c r="AB1017" s="73">
        <v>28877.040000000001</v>
      </c>
      <c r="AC1017" s="73">
        <v>22585.17</v>
      </c>
      <c r="AD1017" s="73">
        <v>28877.040000000001</v>
      </c>
      <c r="AE1017" s="73">
        <v>22585.17</v>
      </c>
      <c r="AF1017" s="73"/>
      <c r="AG1017" s="73">
        <f>IFERROR(VLOOKUP(J1017,'Roll ups'!D:E,2,FALSE),0)</f>
        <v>73393567.950000003</v>
      </c>
      <c r="AH1017" s="74">
        <f>IF(Table2[[#This Row],[CATEGORY TTL LOOKUP]]=0,0,IF(Table2[[#This Row],[CATEGORY TTL LOOKUP]]&gt;0,SUM(AB1017/AG1017)))</f>
        <v>3.9345464196089677E-4</v>
      </c>
      <c r="AI1017" s="74" t="str">
        <f>IFERROR(IF(AH1017&lt;#REF!,"STRIKE",IF(AH1017&gt;=#REF!,"GOOD")),"NO DATA")</f>
        <v>NO DATA</v>
      </c>
      <c r="AJ1017" s="75">
        <f>IFERROR(VLOOKUP(K1017,'Roll ups'!H:I,2,FALSE),0)</f>
        <v>75793138.070000067</v>
      </c>
      <c r="AK1017" s="76">
        <f>IF(Table2[[#This Row],[PRICE TIER LOOKUP]]=0,0,IF(Table2[[#This Row],[PRICE TIER LOOKUP]]&gt;0,SUM(AB1017/AJ1017)))</f>
        <v>3.8099807892015385E-4</v>
      </c>
      <c r="AL1017" s="74" t="e">
        <f>IF(AK1017&lt;#REF!,"STRIKE",IF(AK1017&gt;=#REF!,"GOOD"))</f>
        <v>#REF!</v>
      </c>
      <c r="AM1017" s="75">
        <f>VLOOKUP(H1017,'Roll ups'!A:B,2,FALSE)</f>
        <v>325145452.83999985</v>
      </c>
      <c r="AN1017" s="77">
        <f t="shared" si="32"/>
        <v>8.8812682901673676E-5</v>
      </c>
      <c r="AO1017" s="74" t="str">
        <f>IFERROR(VLOOKUP(Table2[[#This Row],[Product Name]],'Roll ups'!L:P,5,FALSE),"GOOD")</f>
        <v>GOOD</v>
      </c>
      <c r="AP1017" s="74">
        <f>Table2[[#This Row],[Retail Dollar Vol Current 12 Mths]]/Table2[[#This Row],[SHELF SALES  LOOKUP]]</f>
        <v>8.8812682901673676E-5</v>
      </c>
      <c r="AQ1017" s="69">
        <f t="shared" si="33"/>
        <v>0</v>
      </c>
      <c r="AR101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017" s="69" t="e">
        <f>IF(Table2[[#This Row],[Shelf Dollar Vol Current 12 Mths]]&gt;#REF!,"MEETS $ CRITERIA",IF(Table2[[#This Row],[Shelf Dollar Vol Current 12 Mths]]&lt;#REF!+1,"DOES NOT MEET $ CRITERIA"))</f>
        <v>#REF!</v>
      </c>
      <c r="AT1017" s="78"/>
    </row>
    <row r="1018" spans="1:46" ht="13.8" x14ac:dyDescent="0.3">
      <c r="A1018" s="68" t="s">
        <v>5446</v>
      </c>
      <c r="B1018" s="69">
        <v>35813</v>
      </c>
      <c r="C1018" s="69">
        <v>100</v>
      </c>
      <c r="D1018" s="69" t="s">
        <v>25</v>
      </c>
      <c r="E1018" s="70" t="s">
        <v>6313</v>
      </c>
      <c r="F1018" s="70"/>
      <c r="G1018" s="71" t="s">
        <v>8378</v>
      </c>
      <c r="H1018" s="69" t="s">
        <v>6315</v>
      </c>
      <c r="I1018" s="68" t="s">
        <v>252</v>
      </c>
      <c r="J1018" s="68" t="s">
        <v>252</v>
      </c>
      <c r="K1018" s="68" t="s">
        <v>104</v>
      </c>
      <c r="L1018" s="68" t="s">
        <v>104</v>
      </c>
      <c r="M1018" s="68" t="s">
        <v>252</v>
      </c>
      <c r="N1018" s="68" t="s">
        <v>154</v>
      </c>
      <c r="O1018" s="68" t="s">
        <v>8379</v>
      </c>
      <c r="P1018" s="72" t="s">
        <v>252</v>
      </c>
      <c r="Q1018" s="68" t="s">
        <v>194</v>
      </c>
      <c r="R1018" s="68" t="s">
        <v>31</v>
      </c>
      <c r="S1018" s="68">
        <v>21</v>
      </c>
      <c r="T1018" s="68">
        <v>23.47</v>
      </c>
      <c r="U1018" s="68">
        <v>-0.1</v>
      </c>
      <c r="V1018" s="68">
        <v>72.540000000000006</v>
      </c>
      <c r="W1018" s="68">
        <v>59.74</v>
      </c>
      <c r="X1018" s="68">
        <v>0.18</v>
      </c>
      <c r="Y1018" s="68">
        <v>264.54000000000002</v>
      </c>
      <c r="Z1018" s="68">
        <v>371.1</v>
      </c>
      <c r="AA1018" s="68">
        <v>-0.4</v>
      </c>
      <c r="AB1018" s="73">
        <v>17856</v>
      </c>
      <c r="AC1018" s="73">
        <v>24909.3</v>
      </c>
      <c r="AD1018" s="73">
        <v>17856</v>
      </c>
      <c r="AE1018" s="73">
        <v>24909.3</v>
      </c>
      <c r="AF1018" s="73"/>
      <c r="AG1018" s="73">
        <f>IFERROR(VLOOKUP(J1018,'Roll ups'!D:E,2,FALSE),0)</f>
        <v>73393567.950000003</v>
      </c>
      <c r="AH1018" s="74">
        <f>IF(Table2[[#This Row],[CATEGORY TTL LOOKUP]]=0,0,IF(Table2[[#This Row],[CATEGORY TTL LOOKUP]]&gt;0,SUM(AB1018/AG1018)))</f>
        <v>2.4329107439175805E-4</v>
      </c>
      <c r="AI1018" s="74" t="str">
        <f>IFERROR(IF(AH1018&lt;#REF!,"STRIKE",IF(AH1018&gt;=#REF!,"GOOD")),"NO DATA")</f>
        <v>NO DATA</v>
      </c>
      <c r="AJ1018" s="75">
        <f>IFERROR(VLOOKUP(K1018,'Roll ups'!H:I,2,FALSE),0)</f>
        <v>34230392.709999993</v>
      </c>
      <c r="AK1018" s="76">
        <f>IF(Table2[[#This Row],[PRICE TIER LOOKUP]]=0,0,IF(Table2[[#This Row],[PRICE TIER LOOKUP]]&gt;0,SUM(AB1018/AJ1018)))</f>
        <v>5.2164169284518865E-4</v>
      </c>
      <c r="AL1018" s="74" t="e">
        <f>IF(AK1018&lt;#REF!,"STRIKE",IF(AK1018&gt;=#REF!,"GOOD"))</f>
        <v>#REF!</v>
      </c>
      <c r="AM1018" s="75">
        <f>VLOOKUP(H1018,'Roll ups'!A:B,2,FALSE)</f>
        <v>325145452.83999985</v>
      </c>
      <c r="AN1018" s="77">
        <f t="shared" si="32"/>
        <v>5.4916960529620944E-5</v>
      </c>
      <c r="AO1018" s="74" t="str">
        <f>IFERROR(VLOOKUP(Table2[[#This Row],[Product Name]],'Roll ups'!L:P,5,FALSE),"GOOD")</f>
        <v>GOOD</v>
      </c>
      <c r="AP1018" s="74">
        <f>Table2[[#This Row],[Retail Dollar Vol Current 12 Mths]]/Table2[[#This Row],[SHELF SALES  LOOKUP]]</f>
        <v>5.4916960529620944E-5</v>
      </c>
      <c r="AQ1018" s="69">
        <f t="shared" si="33"/>
        <v>0</v>
      </c>
      <c r="AR101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018" s="69" t="e">
        <f>IF(Table2[[#This Row],[Shelf Dollar Vol Current 12 Mths]]&gt;#REF!,"MEETS $ CRITERIA",IF(Table2[[#This Row],[Shelf Dollar Vol Current 12 Mths]]&lt;#REF!+1,"DOES NOT MEET $ CRITERIA"))</f>
        <v>#REF!</v>
      </c>
      <c r="AT1018" s="78"/>
    </row>
    <row r="1019" spans="1:46" ht="13.8" x14ac:dyDescent="0.3">
      <c r="A1019" s="68" t="s">
        <v>5656</v>
      </c>
      <c r="B1019" s="69">
        <v>35818</v>
      </c>
      <c r="C1019" s="69">
        <v>117</v>
      </c>
      <c r="D1019" s="69" t="s">
        <v>25</v>
      </c>
      <c r="E1019" s="70" t="s">
        <v>6313</v>
      </c>
      <c r="F1019" s="70"/>
      <c r="G1019" s="71" t="s">
        <v>8380</v>
      </c>
      <c r="H1019" s="69" t="s">
        <v>6315</v>
      </c>
      <c r="I1019" s="68" t="s">
        <v>252</v>
      </c>
      <c r="J1019" s="68" t="s">
        <v>252</v>
      </c>
      <c r="K1019" s="68" t="s">
        <v>104</v>
      </c>
      <c r="L1019" s="68" t="s">
        <v>104</v>
      </c>
      <c r="M1019" s="68" t="s">
        <v>252</v>
      </c>
      <c r="N1019" s="68" t="s">
        <v>154</v>
      </c>
      <c r="O1019" s="68" t="s">
        <v>8381</v>
      </c>
      <c r="P1019" s="72" t="s">
        <v>252</v>
      </c>
      <c r="Q1019" s="68" t="s">
        <v>194</v>
      </c>
      <c r="R1019" s="68" t="s">
        <v>31</v>
      </c>
      <c r="S1019" s="68">
        <v>27</v>
      </c>
      <c r="T1019" s="68">
        <v>38.5</v>
      </c>
      <c r="U1019" s="68">
        <v>-0.41</v>
      </c>
      <c r="V1019" s="68">
        <v>90.23</v>
      </c>
      <c r="W1019" s="68">
        <v>102.28</v>
      </c>
      <c r="X1019" s="68">
        <v>-0.13</v>
      </c>
      <c r="Y1019" s="68">
        <v>359.54</v>
      </c>
      <c r="Z1019" s="68">
        <v>498.57</v>
      </c>
      <c r="AA1019" s="68">
        <v>-0.39</v>
      </c>
      <c r="AB1019" s="73">
        <v>21041.62</v>
      </c>
      <c r="AC1019" s="73">
        <v>28763.360000000001</v>
      </c>
      <c r="AD1019" s="73">
        <v>21041.62</v>
      </c>
      <c r="AE1019" s="73">
        <v>28763.360000000001</v>
      </c>
      <c r="AF1019" s="73"/>
      <c r="AG1019" s="73">
        <f>IFERROR(VLOOKUP(J1019,'Roll ups'!D:E,2,FALSE),0)</f>
        <v>73393567.950000003</v>
      </c>
      <c r="AH1019" s="74">
        <f>IF(Table2[[#This Row],[CATEGORY TTL LOOKUP]]=0,0,IF(Table2[[#This Row],[CATEGORY TTL LOOKUP]]&gt;0,SUM(AB1019/AG1019)))</f>
        <v>2.8669569538211827E-4</v>
      </c>
      <c r="AI1019" s="74" t="str">
        <f>IFERROR(IF(AH1019&lt;#REF!,"STRIKE",IF(AH1019&gt;=#REF!,"GOOD")),"NO DATA")</f>
        <v>NO DATA</v>
      </c>
      <c r="AJ1019" s="75">
        <f>IFERROR(VLOOKUP(K1019,'Roll ups'!H:I,2,FALSE),0)</f>
        <v>34230392.709999993</v>
      </c>
      <c r="AK1019" s="76">
        <f>IF(Table2[[#This Row],[PRICE TIER LOOKUP]]=0,0,IF(Table2[[#This Row],[PRICE TIER LOOKUP]]&gt;0,SUM(AB1019/AJ1019)))</f>
        <v>6.1470577268174151E-4</v>
      </c>
      <c r="AL1019" s="74" t="e">
        <f>IF(AK1019&lt;#REF!,"STRIKE",IF(AK1019&gt;=#REF!,"GOOD"))</f>
        <v>#REF!</v>
      </c>
      <c r="AM1019" s="75">
        <f>VLOOKUP(H1019,'Roll ups'!A:B,2,FALSE)</f>
        <v>325145452.83999985</v>
      </c>
      <c r="AN1019" s="77">
        <f t="shared" si="32"/>
        <v>6.4714483368015377E-5</v>
      </c>
      <c r="AO1019" s="74" t="str">
        <f>IFERROR(VLOOKUP(Table2[[#This Row],[Product Name]],'Roll ups'!L:P,5,FALSE),"GOOD")</f>
        <v>GOOD</v>
      </c>
      <c r="AP1019" s="74">
        <f>Table2[[#This Row],[Retail Dollar Vol Current 12 Mths]]/Table2[[#This Row],[SHELF SALES  LOOKUP]]</f>
        <v>6.4714483368015377E-5</v>
      </c>
      <c r="AQ1019" s="69">
        <f t="shared" si="33"/>
        <v>0</v>
      </c>
      <c r="AR101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019" s="69" t="e">
        <f>IF(Table2[[#This Row],[Shelf Dollar Vol Current 12 Mths]]&gt;#REF!,"MEETS $ CRITERIA",IF(Table2[[#This Row],[Shelf Dollar Vol Current 12 Mths]]&lt;#REF!+1,"DOES NOT MEET $ CRITERIA"))</f>
        <v>#REF!</v>
      </c>
      <c r="AT1019" s="78"/>
    </row>
    <row r="1020" spans="1:46" ht="13.8" x14ac:dyDescent="0.3">
      <c r="A1020" s="68" t="s">
        <v>2680</v>
      </c>
      <c r="B1020" s="69">
        <v>35953</v>
      </c>
      <c r="C1020" s="69">
        <v>275</v>
      </c>
      <c r="D1020" s="69" t="s">
        <v>25</v>
      </c>
      <c r="E1020" s="70" t="s">
        <v>6313</v>
      </c>
      <c r="F1020" s="70"/>
      <c r="G1020" s="71" t="s">
        <v>8382</v>
      </c>
      <c r="H1020" s="69" t="s">
        <v>6315</v>
      </c>
      <c r="I1020" s="68" t="s">
        <v>252</v>
      </c>
      <c r="J1020" s="68" t="s">
        <v>252</v>
      </c>
      <c r="K1020" s="68" t="s">
        <v>89</v>
      </c>
      <c r="L1020" s="68" t="s">
        <v>89</v>
      </c>
      <c r="M1020" s="68" t="s">
        <v>252</v>
      </c>
      <c r="N1020" s="68" t="s">
        <v>184</v>
      </c>
      <c r="O1020" s="68" t="s">
        <v>8383</v>
      </c>
      <c r="P1020" s="72" t="s">
        <v>191</v>
      </c>
      <c r="Q1020" s="68" t="s">
        <v>6387</v>
      </c>
      <c r="R1020" s="68" t="s">
        <v>31</v>
      </c>
      <c r="S1020" s="68">
        <v>13</v>
      </c>
      <c r="T1020" s="68">
        <v>30</v>
      </c>
      <c r="U1020" s="68">
        <v>-1.31</v>
      </c>
      <c r="V1020" s="68">
        <v>31</v>
      </c>
      <c r="W1020" s="68">
        <v>79.83</v>
      </c>
      <c r="X1020" s="68">
        <v>-1.58</v>
      </c>
      <c r="Y1020" s="68">
        <v>173</v>
      </c>
      <c r="Z1020" s="68">
        <v>211.17</v>
      </c>
      <c r="AA1020" s="68">
        <v>-0.22</v>
      </c>
      <c r="AB1020" s="73">
        <v>18882</v>
      </c>
      <c r="AC1020" s="73">
        <v>22961.1</v>
      </c>
      <c r="AD1020" s="73">
        <v>19140.72</v>
      </c>
      <c r="AE1020" s="73">
        <v>23412.32</v>
      </c>
      <c r="AF1020" s="73"/>
      <c r="AG1020" s="73">
        <f>IFERROR(VLOOKUP(J1020,'Roll ups'!D:E,2,FALSE),0)</f>
        <v>73393567.950000003</v>
      </c>
      <c r="AH1020" s="74">
        <f>IF(Table2[[#This Row],[CATEGORY TTL LOOKUP]]=0,0,IF(Table2[[#This Row],[CATEGORY TTL LOOKUP]]&gt;0,SUM(AB1020/AG1020)))</f>
        <v>2.5727050104531671E-4</v>
      </c>
      <c r="AI1020" s="74" t="str">
        <f>IFERROR(IF(AH1020&lt;#REF!,"STRIKE",IF(AH1020&gt;=#REF!,"GOOD")),"NO DATA")</f>
        <v>NO DATA</v>
      </c>
      <c r="AJ1020" s="75">
        <f>IFERROR(VLOOKUP(K1020,'Roll ups'!H:I,2,FALSE),0)</f>
        <v>75793138.070000067</v>
      </c>
      <c r="AK1020" s="76">
        <f>IF(Table2[[#This Row],[PRICE TIER LOOKUP]]=0,0,IF(Table2[[#This Row],[PRICE TIER LOOKUP]]&gt;0,SUM(AB1020/AJ1020)))</f>
        <v>2.4912545490016788E-4</v>
      </c>
      <c r="AL1020" s="74" t="e">
        <f>IF(AK1020&lt;#REF!,"STRIKE",IF(AK1020&gt;=#REF!,"GOOD"))</f>
        <v>#REF!</v>
      </c>
      <c r="AM1020" s="75">
        <f>VLOOKUP(H1020,'Roll ups'!A:B,2,FALSE)</f>
        <v>325145452.83999985</v>
      </c>
      <c r="AN1020" s="77">
        <f t="shared" si="32"/>
        <v>5.8072471366504404E-5</v>
      </c>
      <c r="AO1020" s="74" t="str">
        <f>IFERROR(VLOOKUP(Table2[[#This Row],[Product Name]],'Roll ups'!L:P,5,FALSE),"GOOD")</f>
        <v>GOOD</v>
      </c>
      <c r="AP1020" s="74">
        <f>Table2[[#This Row],[Retail Dollar Vol Current 12 Mths]]/Table2[[#This Row],[SHELF SALES  LOOKUP]]</f>
        <v>5.8868176789231982E-5</v>
      </c>
      <c r="AQ1020" s="69">
        <f t="shared" si="33"/>
        <v>0</v>
      </c>
      <c r="AR102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020" s="69" t="e">
        <f>IF(Table2[[#This Row],[Shelf Dollar Vol Current 12 Mths]]&gt;#REF!,"MEETS $ CRITERIA",IF(Table2[[#This Row],[Shelf Dollar Vol Current 12 Mths]]&lt;#REF!+1,"DOES NOT MEET $ CRITERIA"))</f>
        <v>#REF!</v>
      </c>
      <c r="AT1020" s="78"/>
    </row>
    <row r="1021" spans="1:46" ht="13.8" x14ac:dyDescent="0.3">
      <c r="A1021" s="68" t="s">
        <v>2695</v>
      </c>
      <c r="B1021" s="69">
        <v>36015</v>
      </c>
      <c r="C1021" s="69">
        <v>288</v>
      </c>
      <c r="D1021" s="69" t="s">
        <v>25</v>
      </c>
      <c r="E1021" s="70" t="s">
        <v>6313</v>
      </c>
      <c r="F1021" s="70"/>
      <c r="G1021" s="71" t="s">
        <v>8384</v>
      </c>
      <c r="H1021" s="69" t="s">
        <v>6315</v>
      </c>
      <c r="I1021" s="68" t="s">
        <v>252</v>
      </c>
      <c r="J1021" s="68" t="s">
        <v>252</v>
      </c>
      <c r="K1021" s="68" t="s">
        <v>89</v>
      </c>
      <c r="L1021" s="68" t="s">
        <v>89</v>
      </c>
      <c r="M1021" s="68" t="s">
        <v>252</v>
      </c>
      <c r="N1021" s="68" t="s">
        <v>184</v>
      </c>
      <c r="O1021" s="68" t="s">
        <v>8385</v>
      </c>
      <c r="P1021" s="72" t="s">
        <v>191</v>
      </c>
      <c r="Q1021" s="68" t="s">
        <v>6387</v>
      </c>
      <c r="R1021" s="68" t="s">
        <v>31</v>
      </c>
      <c r="S1021" s="68">
        <v>13</v>
      </c>
      <c r="T1021" s="68">
        <v>19</v>
      </c>
      <c r="U1021" s="68">
        <v>-0.43</v>
      </c>
      <c r="V1021" s="68">
        <v>32.25</v>
      </c>
      <c r="W1021" s="68">
        <v>60</v>
      </c>
      <c r="X1021" s="68">
        <v>-0.86</v>
      </c>
      <c r="Y1021" s="68">
        <v>137.83000000000001</v>
      </c>
      <c r="Z1021" s="68">
        <v>166.75</v>
      </c>
      <c r="AA1021" s="68">
        <v>-0.21</v>
      </c>
      <c r="AB1021" s="73">
        <v>15092.8</v>
      </c>
      <c r="AC1021" s="73">
        <v>18272.580000000002</v>
      </c>
      <c r="AD1021" s="73">
        <v>15249.88</v>
      </c>
      <c r="AE1021" s="73">
        <v>18531.3</v>
      </c>
      <c r="AF1021" s="73"/>
      <c r="AG1021" s="73">
        <f>IFERROR(VLOOKUP(J1021,'Roll ups'!D:E,2,FALSE),0)</f>
        <v>73393567.950000003</v>
      </c>
      <c r="AH1021" s="74">
        <f>IF(Table2[[#This Row],[CATEGORY TTL LOOKUP]]=0,0,IF(Table2[[#This Row],[CATEGORY TTL LOOKUP]]&gt;0,SUM(AB1021/AG1021)))</f>
        <v>2.0564199863238832E-4</v>
      </c>
      <c r="AI1021" s="74" t="str">
        <f>IFERROR(IF(AH1021&lt;#REF!,"STRIKE",IF(AH1021&gt;=#REF!,"GOOD")),"NO DATA")</f>
        <v>NO DATA</v>
      </c>
      <c r="AJ1021" s="75">
        <f>IFERROR(VLOOKUP(K1021,'Roll ups'!H:I,2,FALSE),0)</f>
        <v>75793138.070000067</v>
      </c>
      <c r="AK1021" s="76">
        <f>IF(Table2[[#This Row],[PRICE TIER LOOKUP]]=0,0,IF(Table2[[#This Row],[PRICE TIER LOOKUP]]&gt;0,SUM(AB1021/AJ1021)))</f>
        <v>1.9913148319654982E-4</v>
      </c>
      <c r="AL1021" s="74" t="e">
        <f>IF(AK1021&lt;#REF!,"STRIKE",IF(AK1021&gt;=#REF!,"GOOD"))</f>
        <v>#REF!</v>
      </c>
      <c r="AM1021" s="75">
        <f>VLOOKUP(H1021,'Roll ups'!A:B,2,FALSE)</f>
        <v>325145452.83999985</v>
      </c>
      <c r="AN1021" s="77">
        <f t="shared" si="32"/>
        <v>4.6418610096408094E-5</v>
      </c>
      <c r="AO1021" s="74" t="str">
        <f>IFERROR(VLOOKUP(Table2[[#This Row],[Product Name]],'Roll ups'!L:P,5,FALSE),"GOOD")</f>
        <v>GOOD</v>
      </c>
      <c r="AP1021" s="74">
        <f>Table2[[#This Row],[Retail Dollar Vol Current 12 Mths]]/Table2[[#This Row],[SHELF SALES  LOOKUP]]</f>
        <v>4.690171696020698E-5</v>
      </c>
      <c r="AQ1021" s="69">
        <f t="shared" si="33"/>
        <v>0</v>
      </c>
      <c r="AR102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021" s="69" t="e">
        <f>IF(Table2[[#This Row],[Shelf Dollar Vol Current 12 Mths]]&gt;#REF!,"MEETS $ CRITERIA",IF(Table2[[#This Row],[Shelf Dollar Vol Current 12 Mths]]&lt;#REF!+1,"DOES NOT MEET $ CRITERIA"))</f>
        <v>#REF!</v>
      </c>
      <c r="AT1021" s="78"/>
    </row>
    <row r="1022" spans="1:46" ht="13.8" x14ac:dyDescent="0.3">
      <c r="A1022" s="68" t="s">
        <v>5920</v>
      </c>
      <c r="B1022" s="69">
        <v>36097</v>
      </c>
      <c r="C1022" s="69">
        <v>78</v>
      </c>
      <c r="D1022" s="69" t="s">
        <v>25</v>
      </c>
      <c r="E1022" s="70" t="s">
        <v>6313</v>
      </c>
      <c r="F1022" s="70"/>
      <c r="G1022" s="71" t="s">
        <v>8386</v>
      </c>
      <c r="H1022" s="69" t="s">
        <v>6315</v>
      </c>
      <c r="I1022" s="68" t="s">
        <v>252</v>
      </c>
      <c r="J1022" s="68" t="s">
        <v>252</v>
      </c>
      <c r="K1022" s="68" t="s">
        <v>104</v>
      </c>
      <c r="L1022" s="68" t="s">
        <v>104</v>
      </c>
      <c r="M1022" s="68" t="s">
        <v>252</v>
      </c>
      <c r="N1022" s="68" t="s">
        <v>154</v>
      </c>
      <c r="O1022" s="68" t="s">
        <v>8387</v>
      </c>
      <c r="P1022" s="72" t="s">
        <v>252</v>
      </c>
      <c r="Q1022" s="68" t="s">
        <v>6387</v>
      </c>
      <c r="R1022" s="68" t="s">
        <v>31</v>
      </c>
      <c r="S1022" s="68">
        <v>23</v>
      </c>
      <c r="T1022" s="68">
        <v>10.67</v>
      </c>
      <c r="U1022" s="68">
        <v>0.53</v>
      </c>
      <c r="V1022" s="68">
        <v>66</v>
      </c>
      <c r="W1022" s="68">
        <v>50.67</v>
      </c>
      <c r="X1022" s="68">
        <v>0.23</v>
      </c>
      <c r="Y1022" s="68">
        <v>221.99</v>
      </c>
      <c r="Z1022" s="68">
        <v>197.88</v>
      </c>
      <c r="AA1022" s="68">
        <v>0.11</v>
      </c>
      <c r="AB1022" s="73">
        <v>13806.18</v>
      </c>
      <c r="AC1022" s="73">
        <v>12425.29</v>
      </c>
      <c r="AD1022" s="73">
        <v>13806.18</v>
      </c>
      <c r="AE1022" s="73">
        <v>12425.29</v>
      </c>
      <c r="AF1022" s="73"/>
      <c r="AG1022" s="73">
        <f>IFERROR(VLOOKUP(J1022,'Roll ups'!D:E,2,FALSE),0)</f>
        <v>73393567.950000003</v>
      </c>
      <c r="AH1022" s="74">
        <f>IF(Table2[[#This Row],[CATEGORY TTL LOOKUP]]=0,0,IF(Table2[[#This Row],[CATEGORY TTL LOOKUP]]&gt;0,SUM(AB1022/AG1022)))</f>
        <v>1.881115796060709E-4</v>
      </c>
      <c r="AI1022" s="74" t="str">
        <f>IFERROR(IF(AH1022&lt;#REF!,"STRIKE",IF(AH1022&gt;=#REF!,"GOOD")),"NO DATA")</f>
        <v>NO DATA</v>
      </c>
      <c r="AJ1022" s="75">
        <f>IFERROR(VLOOKUP(K1022,'Roll ups'!H:I,2,FALSE),0)</f>
        <v>34230392.709999993</v>
      </c>
      <c r="AK1022" s="76">
        <f>IF(Table2[[#This Row],[PRICE TIER LOOKUP]]=0,0,IF(Table2[[#This Row],[PRICE TIER LOOKUP]]&gt;0,SUM(AB1022/AJ1022)))</f>
        <v>4.0333104317458483E-4</v>
      </c>
      <c r="AL1022" s="74" t="e">
        <f>IF(AK1022&lt;#REF!,"STRIKE",IF(AK1022&gt;=#REF!,"GOOD"))</f>
        <v>#REF!</v>
      </c>
      <c r="AM1022" s="75">
        <f>VLOOKUP(H1022,'Roll ups'!A:B,2,FALSE)</f>
        <v>325145452.83999985</v>
      </c>
      <c r="AN1022" s="77">
        <f t="shared" si="32"/>
        <v>4.2461550298210245E-5</v>
      </c>
      <c r="AO1022" s="74" t="str">
        <f>IFERROR(VLOOKUP(Table2[[#This Row],[Product Name]],'Roll ups'!L:P,5,FALSE),"GOOD")</f>
        <v>GOOD</v>
      </c>
      <c r="AP1022" s="74">
        <f>Table2[[#This Row],[Retail Dollar Vol Current 12 Mths]]/Table2[[#This Row],[SHELF SALES  LOOKUP]]</f>
        <v>4.2461550298210245E-5</v>
      </c>
      <c r="AQ1022" s="69">
        <f t="shared" si="33"/>
        <v>0</v>
      </c>
      <c r="AR102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022" s="69" t="e">
        <f>IF(Table2[[#This Row],[Shelf Dollar Vol Current 12 Mths]]&gt;#REF!,"MEETS $ CRITERIA",IF(Table2[[#This Row],[Shelf Dollar Vol Current 12 Mths]]&lt;#REF!+1,"DOES NOT MEET $ CRITERIA"))</f>
        <v>#REF!</v>
      </c>
      <c r="AT1022" s="78"/>
    </row>
    <row r="1023" spans="1:46" ht="13.8" x14ac:dyDescent="0.3">
      <c r="A1023" s="68" t="s">
        <v>3354</v>
      </c>
      <c r="B1023" s="69">
        <v>36122</v>
      </c>
      <c r="C1023" s="69">
        <v>545</v>
      </c>
      <c r="D1023" s="69" t="s">
        <v>25</v>
      </c>
      <c r="E1023" s="70" t="s">
        <v>6313</v>
      </c>
      <c r="F1023" s="70"/>
      <c r="G1023" s="71" t="s">
        <v>8388</v>
      </c>
      <c r="H1023" s="69" t="s">
        <v>6315</v>
      </c>
      <c r="I1023" s="68" t="s">
        <v>252</v>
      </c>
      <c r="J1023" s="68" t="s">
        <v>252</v>
      </c>
      <c r="K1023" s="68" t="s">
        <v>132</v>
      </c>
      <c r="L1023" s="68" t="s">
        <v>132</v>
      </c>
      <c r="M1023" s="68" t="s">
        <v>252</v>
      </c>
      <c r="N1023" s="68" t="s">
        <v>154</v>
      </c>
      <c r="O1023" s="68" t="s">
        <v>8389</v>
      </c>
      <c r="P1023" s="72" t="s">
        <v>252</v>
      </c>
      <c r="Q1023" s="68" t="s">
        <v>55</v>
      </c>
      <c r="R1023" s="68" t="s">
        <v>31</v>
      </c>
      <c r="S1023" s="68">
        <v>27</v>
      </c>
      <c r="T1023" s="68">
        <v>32</v>
      </c>
      <c r="U1023" s="68">
        <v>-0.19</v>
      </c>
      <c r="V1023" s="68">
        <v>116</v>
      </c>
      <c r="W1023" s="68">
        <v>135</v>
      </c>
      <c r="X1023" s="68">
        <v>-0.16</v>
      </c>
      <c r="Y1023" s="68">
        <v>628</v>
      </c>
      <c r="Z1023" s="68">
        <v>610.08000000000004</v>
      </c>
      <c r="AA1023" s="68">
        <v>0.03</v>
      </c>
      <c r="AB1023" s="73">
        <v>104809.56</v>
      </c>
      <c r="AC1023" s="73">
        <v>99777.95</v>
      </c>
      <c r="AD1023" s="73">
        <v>115799.03999999999</v>
      </c>
      <c r="AE1023" s="73">
        <v>108914.84</v>
      </c>
      <c r="AF1023" s="73"/>
      <c r="AG1023" s="73">
        <f>IFERROR(VLOOKUP(J1023,'Roll ups'!D:E,2,FALSE),0)</f>
        <v>73393567.950000003</v>
      </c>
      <c r="AH1023" s="74">
        <f>IF(Table2[[#This Row],[CATEGORY TTL LOOKUP]]=0,0,IF(Table2[[#This Row],[CATEGORY TTL LOOKUP]]&gt;0,SUM(AB1023/AG1023)))</f>
        <v>1.4280483007911866E-3</v>
      </c>
      <c r="AI1023" s="74" t="str">
        <f>IFERROR(IF(AH1023&lt;#REF!,"STRIKE",IF(AH1023&gt;=#REF!,"GOOD")),"NO DATA")</f>
        <v>NO DATA</v>
      </c>
      <c r="AJ1023" s="75">
        <f>IFERROR(VLOOKUP(K1023,'Roll ups'!H:I,2,FALSE),0)</f>
        <v>126094742.97999983</v>
      </c>
      <c r="AK1023" s="76">
        <f>IF(Table2[[#This Row],[PRICE TIER LOOKUP]]=0,0,IF(Table2[[#This Row],[PRICE TIER LOOKUP]]&gt;0,SUM(AB1023/AJ1023)))</f>
        <v>8.3119690419309613E-4</v>
      </c>
      <c r="AL1023" s="74" t="e">
        <f>IF(AK1023&lt;#REF!,"STRIKE",IF(AK1023&gt;=#REF!,"GOOD"))</f>
        <v>#REF!</v>
      </c>
      <c r="AM1023" s="75">
        <f>VLOOKUP(H1023,'Roll ups'!A:B,2,FALSE)</f>
        <v>325145452.83999985</v>
      </c>
      <c r="AN1023" s="77">
        <f t="shared" si="32"/>
        <v>3.2234668848829176E-4</v>
      </c>
      <c r="AO1023" s="74" t="str">
        <f>IFERROR(VLOOKUP(Table2[[#This Row],[Product Name]],'Roll ups'!L:P,5,FALSE),"GOOD")</f>
        <v>GOOD</v>
      </c>
      <c r="AP1023" s="74">
        <f>Table2[[#This Row],[Retail Dollar Vol Current 12 Mths]]/Table2[[#This Row],[SHELF SALES  LOOKUP]]</f>
        <v>3.5614534660887077E-4</v>
      </c>
      <c r="AQ1023" s="69">
        <f t="shared" si="33"/>
        <v>0</v>
      </c>
      <c r="AR102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023" s="69" t="e">
        <f>IF(Table2[[#This Row],[Shelf Dollar Vol Current 12 Mths]]&gt;#REF!,"MEETS $ CRITERIA",IF(Table2[[#This Row],[Shelf Dollar Vol Current 12 Mths]]&lt;#REF!+1,"DOES NOT MEET $ CRITERIA"))</f>
        <v>#REF!</v>
      </c>
      <c r="AT1023" s="78"/>
    </row>
    <row r="1024" spans="1:46" ht="13.8" x14ac:dyDescent="0.3">
      <c r="A1024" s="68" t="s">
        <v>3397</v>
      </c>
      <c r="B1024" s="69">
        <v>36124</v>
      </c>
      <c r="C1024" s="69">
        <v>354</v>
      </c>
      <c r="D1024" s="69" t="s">
        <v>25</v>
      </c>
      <c r="E1024" s="70" t="s">
        <v>6313</v>
      </c>
      <c r="F1024" s="70"/>
      <c r="G1024" s="71" t="s">
        <v>8390</v>
      </c>
      <c r="H1024" s="69" t="s">
        <v>6315</v>
      </c>
      <c r="I1024" s="68" t="s">
        <v>252</v>
      </c>
      <c r="J1024" s="68" t="s">
        <v>252</v>
      </c>
      <c r="K1024" s="68" t="s">
        <v>132</v>
      </c>
      <c r="L1024" s="68" t="s">
        <v>132</v>
      </c>
      <c r="M1024" s="68" t="s">
        <v>252</v>
      </c>
      <c r="N1024" s="68" t="s">
        <v>154</v>
      </c>
      <c r="O1024" s="68" t="s">
        <v>8391</v>
      </c>
      <c r="P1024" s="72" t="s">
        <v>252</v>
      </c>
      <c r="Q1024" s="68" t="s">
        <v>55</v>
      </c>
      <c r="R1024" s="68" t="s">
        <v>31</v>
      </c>
      <c r="S1024" s="68">
        <v>91</v>
      </c>
      <c r="T1024" s="68">
        <v>99.17</v>
      </c>
      <c r="U1024" s="68">
        <v>-0.09</v>
      </c>
      <c r="V1024" s="68">
        <v>229.86</v>
      </c>
      <c r="W1024" s="68">
        <v>256.88</v>
      </c>
      <c r="X1024" s="68">
        <v>-0.12</v>
      </c>
      <c r="Y1024" s="68">
        <v>910.87</v>
      </c>
      <c r="Z1024" s="68">
        <v>986.69</v>
      </c>
      <c r="AA1024" s="68">
        <v>-0.08</v>
      </c>
      <c r="AB1024" s="73">
        <v>115388.5</v>
      </c>
      <c r="AC1024" s="73">
        <v>120638.1</v>
      </c>
      <c r="AD1024" s="73">
        <v>129456.5</v>
      </c>
      <c r="AE1024" s="73">
        <v>131880.1</v>
      </c>
      <c r="AF1024" s="73"/>
      <c r="AG1024" s="73">
        <f>IFERROR(VLOOKUP(J1024,'Roll ups'!D:E,2,FALSE),0)</f>
        <v>73393567.950000003</v>
      </c>
      <c r="AH1024" s="74">
        <f>IF(Table2[[#This Row],[CATEGORY TTL LOOKUP]]=0,0,IF(Table2[[#This Row],[CATEGORY TTL LOOKUP]]&gt;0,SUM(AB1024/AG1024)))</f>
        <v>1.5721881797408923E-3</v>
      </c>
      <c r="AI1024" s="74" t="str">
        <f>IFERROR(IF(AH1024&lt;#REF!,"STRIKE",IF(AH1024&gt;=#REF!,"GOOD")),"NO DATA")</f>
        <v>NO DATA</v>
      </c>
      <c r="AJ1024" s="75">
        <f>IFERROR(VLOOKUP(K1024,'Roll ups'!H:I,2,FALSE),0)</f>
        <v>126094742.97999983</v>
      </c>
      <c r="AK1024" s="76">
        <f>IF(Table2[[#This Row],[PRICE TIER LOOKUP]]=0,0,IF(Table2[[#This Row],[PRICE TIER LOOKUP]]&gt;0,SUM(AB1024/AJ1024)))</f>
        <v>9.1509366110768017E-4</v>
      </c>
      <c r="AL1024" s="74" t="e">
        <f>IF(AK1024&lt;#REF!,"STRIKE",IF(AK1024&gt;=#REF!,"GOOD"))</f>
        <v>#REF!</v>
      </c>
      <c r="AM1024" s="75">
        <f>VLOOKUP(H1024,'Roll ups'!A:B,2,FALSE)</f>
        <v>325145452.83999985</v>
      </c>
      <c r="AN1024" s="77">
        <f t="shared" si="32"/>
        <v>3.5488271169758996E-4</v>
      </c>
      <c r="AO1024" s="74" t="str">
        <f>IFERROR(VLOOKUP(Table2[[#This Row],[Product Name]],'Roll ups'!L:P,5,FALSE),"GOOD")</f>
        <v>GOOD</v>
      </c>
      <c r="AP1024" s="74">
        <f>Table2[[#This Row],[Retail Dollar Vol Current 12 Mths]]/Table2[[#This Row],[SHELF SALES  LOOKUP]]</f>
        <v>3.9814950161306417E-4</v>
      </c>
      <c r="AQ1024" s="69">
        <f t="shared" si="33"/>
        <v>0</v>
      </c>
      <c r="AR102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024" s="69" t="e">
        <f>IF(Table2[[#This Row],[Shelf Dollar Vol Current 12 Mths]]&gt;#REF!,"MEETS $ CRITERIA",IF(Table2[[#This Row],[Shelf Dollar Vol Current 12 Mths]]&lt;#REF!+1,"DOES NOT MEET $ CRITERIA"))</f>
        <v>#REF!</v>
      </c>
      <c r="AT1024" s="78"/>
    </row>
    <row r="1025" spans="1:46" ht="13.8" x14ac:dyDescent="0.3">
      <c r="A1025" s="68" t="s">
        <v>1190</v>
      </c>
      <c r="B1025" s="69">
        <v>36165</v>
      </c>
      <c r="C1025" s="69">
        <v>254</v>
      </c>
      <c r="D1025" s="69" t="s">
        <v>25</v>
      </c>
      <c r="E1025" s="70" t="s">
        <v>6313</v>
      </c>
      <c r="F1025" s="70"/>
      <c r="G1025" s="71" t="s">
        <v>8392</v>
      </c>
      <c r="H1025" s="69" t="s">
        <v>6315</v>
      </c>
      <c r="I1025" s="68" t="s">
        <v>252</v>
      </c>
      <c r="J1025" s="68" t="s">
        <v>252</v>
      </c>
      <c r="K1025" s="68" t="s">
        <v>89</v>
      </c>
      <c r="L1025" s="68" t="s">
        <v>89</v>
      </c>
      <c r="M1025" s="68" t="s">
        <v>252</v>
      </c>
      <c r="N1025" s="68" t="s">
        <v>184</v>
      </c>
      <c r="O1025" s="68" t="s">
        <v>8393</v>
      </c>
      <c r="P1025" s="72" t="s">
        <v>191</v>
      </c>
      <c r="Q1025" s="68" t="s">
        <v>6387</v>
      </c>
      <c r="R1025" s="68" t="s">
        <v>31</v>
      </c>
      <c r="S1025" s="68">
        <v>9</v>
      </c>
      <c r="T1025" s="68"/>
      <c r="U1025" s="68">
        <v>1</v>
      </c>
      <c r="V1025" s="68">
        <v>27</v>
      </c>
      <c r="W1025" s="68"/>
      <c r="X1025" s="68">
        <v>1</v>
      </c>
      <c r="Y1025" s="68">
        <v>102</v>
      </c>
      <c r="Z1025" s="68">
        <v>70.67</v>
      </c>
      <c r="AA1025" s="68">
        <v>0.31</v>
      </c>
      <c r="AB1025" s="73">
        <v>11285.28</v>
      </c>
      <c r="AC1025" s="73">
        <v>7855.52</v>
      </c>
      <c r="AD1025" s="73">
        <v>11285.28</v>
      </c>
      <c r="AE1025" s="73">
        <v>7855.52</v>
      </c>
      <c r="AF1025" s="73"/>
      <c r="AG1025" s="73">
        <f>IFERROR(VLOOKUP(J1025,'Roll ups'!D:E,2,FALSE),0)</f>
        <v>73393567.950000003</v>
      </c>
      <c r="AH1025" s="74">
        <f>IF(Table2[[#This Row],[CATEGORY TTL LOOKUP]]=0,0,IF(Table2[[#This Row],[CATEGORY TTL LOOKUP]]&gt;0,SUM(AB1025/AG1025)))</f>
        <v>1.5376388306517807E-4</v>
      </c>
      <c r="AI1025" s="74" t="str">
        <f>IFERROR(IF(AH1025&lt;#REF!,"STRIKE",IF(AH1025&gt;=#REF!,"GOOD")),"NO DATA")</f>
        <v>NO DATA</v>
      </c>
      <c r="AJ1025" s="75">
        <f>IFERROR(VLOOKUP(K1025,'Roll ups'!H:I,2,FALSE),0)</f>
        <v>75793138.070000067</v>
      </c>
      <c r="AK1025" s="76">
        <f>IF(Table2[[#This Row],[PRICE TIER LOOKUP]]=0,0,IF(Table2[[#This Row],[PRICE TIER LOOKUP]]&gt;0,SUM(AB1025/AJ1025)))</f>
        <v>1.488958009573015E-4</v>
      </c>
      <c r="AL1025" s="74" t="e">
        <f>IF(AK1025&lt;#REF!,"STRIKE",IF(AK1025&gt;=#REF!,"GOOD"))</f>
        <v>#REF!</v>
      </c>
      <c r="AM1025" s="75">
        <f>VLOOKUP(H1025,'Roll ups'!A:B,2,FALSE)</f>
        <v>325145452.83999985</v>
      </c>
      <c r="AN1025" s="77">
        <f t="shared" si="32"/>
        <v>3.4708404812148335E-5</v>
      </c>
      <c r="AO1025" s="74" t="str">
        <f>IFERROR(VLOOKUP(Table2[[#This Row],[Product Name]],'Roll ups'!L:P,5,FALSE),"GOOD")</f>
        <v>GOOD</v>
      </c>
      <c r="AP1025" s="74">
        <f>Table2[[#This Row],[Retail Dollar Vol Current 12 Mths]]/Table2[[#This Row],[SHELF SALES  LOOKUP]]</f>
        <v>3.4708404812148335E-5</v>
      </c>
      <c r="AQ1025" s="69">
        <f t="shared" si="33"/>
        <v>0</v>
      </c>
      <c r="AR102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025" s="69" t="e">
        <f>IF(Table2[[#This Row],[Shelf Dollar Vol Current 12 Mths]]&gt;#REF!,"MEETS $ CRITERIA",IF(Table2[[#This Row],[Shelf Dollar Vol Current 12 Mths]]&lt;#REF!+1,"DOES NOT MEET $ CRITERIA"))</f>
        <v>#REF!</v>
      </c>
      <c r="AT1025" s="78"/>
    </row>
    <row r="1026" spans="1:46" ht="13.8" x14ac:dyDescent="0.3">
      <c r="A1026" s="68" t="s">
        <v>2707</v>
      </c>
      <c r="B1026" s="69">
        <v>36261</v>
      </c>
      <c r="C1026" s="69">
        <v>129</v>
      </c>
      <c r="D1026" s="69" t="s">
        <v>25</v>
      </c>
      <c r="E1026" s="70" t="s">
        <v>6313</v>
      </c>
      <c r="F1026" s="70"/>
      <c r="G1026" s="71" t="s">
        <v>8394</v>
      </c>
      <c r="H1026" s="69" t="s">
        <v>6315</v>
      </c>
      <c r="I1026" s="68" t="s">
        <v>252</v>
      </c>
      <c r="J1026" s="68" t="s">
        <v>252</v>
      </c>
      <c r="K1026" s="68" t="s">
        <v>146</v>
      </c>
      <c r="L1026" s="68" t="s">
        <v>6320</v>
      </c>
      <c r="M1026" s="68" t="s">
        <v>252</v>
      </c>
      <c r="N1026" s="68" t="s">
        <v>154</v>
      </c>
      <c r="O1026" s="68" t="s">
        <v>8395</v>
      </c>
      <c r="P1026" s="72" t="s">
        <v>252</v>
      </c>
      <c r="Q1026" s="68" t="s">
        <v>128</v>
      </c>
      <c r="R1026" s="68" t="s">
        <v>60</v>
      </c>
      <c r="S1026" s="68"/>
      <c r="T1026" s="68">
        <v>10</v>
      </c>
      <c r="U1026" s="68"/>
      <c r="V1026" s="68">
        <v>6</v>
      </c>
      <c r="W1026" s="68">
        <v>13</v>
      </c>
      <c r="X1026" s="68">
        <v>-1.17</v>
      </c>
      <c r="Y1026" s="68">
        <v>57.83</v>
      </c>
      <c r="Z1026" s="68">
        <v>64.17</v>
      </c>
      <c r="AA1026" s="68">
        <v>-0.11</v>
      </c>
      <c r="AB1026" s="73">
        <v>14003.42</v>
      </c>
      <c r="AC1026" s="73">
        <v>15469.5</v>
      </c>
      <c r="AD1026" s="73">
        <v>14941.82</v>
      </c>
      <c r="AE1026" s="73">
        <v>16578.099999999999</v>
      </c>
      <c r="AF1026" s="73"/>
      <c r="AG1026" s="73">
        <f>IFERROR(VLOOKUP(J1026,'Roll ups'!D:E,2,FALSE),0)</f>
        <v>73393567.950000003</v>
      </c>
      <c r="AH1026" s="74">
        <f>IF(Table2[[#This Row],[CATEGORY TTL LOOKUP]]=0,0,IF(Table2[[#This Row],[CATEGORY TTL LOOKUP]]&gt;0,SUM(AB1026/AG1026)))</f>
        <v>1.9079900856625406E-4</v>
      </c>
      <c r="AI1026" s="74" t="str">
        <f>IFERROR(IF(AH1026&lt;#REF!,"STRIKE",IF(AH1026&gt;=#REF!,"GOOD")),"NO DATA")</f>
        <v>NO DATA</v>
      </c>
      <c r="AJ1026" s="75">
        <f>IFERROR(VLOOKUP(K1026,'Roll ups'!H:I,2,FALSE),0)</f>
        <v>69119979.479999974</v>
      </c>
      <c r="AK1026" s="76">
        <f>IF(Table2[[#This Row],[PRICE TIER LOOKUP]]=0,0,IF(Table2[[#This Row],[PRICE TIER LOOKUP]]&gt;0,SUM(AB1026/AJ1026)))</f>
        <v>2.0259583560860173E-4</v>
      </c>
      <c r="AL1026" s="74" t="e">
        <f>IF(AK1026&lt;#REF!,"STRIKE",IF(AK1026&gt;=#REF!,"GOOD"))</f>
        <v>#REF!</v>
      </c>
      <c r="AM1026" s="75">
        <f>VLOOKUP(H1026,'Roll ups'!A:B,2,FALSE)</f>
        <v>325145452.83999985</v>
      </c>
      <c r="AN1026" s="77">
        <f t="shared" si="32"/>
        <v>4.3068171114454781E-5</v>
      </c>
      <c r="AO1026" s="74" t="str">
        <f>IFERROR(VLOOKUP(Table2[[#This Row],[Product Name]],'Roll ups'!L:P,5,FALSE),"GOOD")</f>
        <v>GOOD</v>
      </c>
      <c r="AP1026" s="74">
        <f>Table2[[#This Row],[Retail Dollar Vol Current 12 Mths]]/Table2[[#This Row],[SHELF SALES  LOOKUP]]</f>
        <v>4.5954264067019533E-5</v>
      </c>
      <c r="AQ1026" s="69">
        <f t="shared" si="33"/>
        <v>0</v>
      </c>
      <c r="AR102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026" s="69" t="e">
        <f>IF(Table2[[#This Row],[Shelf Dollar Vol Current 12 Mths]]&gt;#REF!,"MEETS $ CRITERIA",IF(Table2[[#This Row],[Shelf Dollar Vol Current 12 Mths]]&lt;#REF!+1,"DOES NOT MEET $ CRITERIA"))</f>
        <v>#REF!</v>
      </c>
      <c r="AT1026" s="78"/>
    </row>
    <row r="1027" spans="1:46" ht="13.8" x14ac:dyDescent="0.3">
      <c r="A1027" s="68" t="s">
        <v>8396</v>
      </c>
      <c r="B1027" s="69">
        <v>36769</v>
      </c>
      <c r="C1027" s="69">
        <v>358</v>
      </c>
      <c r="D1027" s="69" t="s">
        <v>25</v>
      </c>
      <c r="E1027" s="70" t="s">
        <v>6313</v>
      </c>
      <c r="F1027" s="70"/>
      <c r="G1027" s="71" t="s">
        <v>8397</v>
      </c>
      <c r="H1027" s="69" t="s">
        <v>6315</v>
      </c>
      <c r="I1027" s="68" t="s">
        <v>252</v>
      </c>
      <c r="J1027" s="68" t="s">
        <v>252</v>
      </c>
      <c r="K1027" s="68" t="s">
        <v>132</v>
      </c>
      <c r="L1027" s="68" t="s">
        <v>132</v>
      </c>
      <c r="M1027" s="68" t="s">
        <v>252</v>
      </c>
      <c r="N1027" s="68" t="s">
        <v>184</v>
      </c>
      <c r="O1027" s="68" t="s">
        <v>8398</v>
      </c>
      <c r="P1027" s="72" t="s">
        <v>252</v>
      </c>
      <c r="Q1027" s="68" t="s">
        <v>51</v>
      </c>
      <c r="R1027" s="68" t="s">
        <v>31</v>
      </c>
      <c r="S1027" s="68">
        <v>29</v>
      </c>
      <c r="T1027" s="68">
        <v>21</v>
      </c>
      <c r="U1027" s="68">
        <v>0.28000000000000003</v>
      </c>
      <c r="V1027" s="68">
        <v>41</v>
      </c>
      <c r="W1027" s="68">
        <v>33.25</v>
      </c>
      <c r="X1027" s="68">
        <v>0.19</v>
      </c>
      <c r="Y1027" s="68">
        <v>138</v>
      </c>
      <c r="Z1027" s="68">
        <v>138.58000000000001</v>
      </c>
      <c r="AA1027" s="68">
        <v>0</v>
      </c>
      <c r="AB1027" s="73">
        <v>26005.68</v>
      </c>
      <c r="AC1027" s="73">
        <v>25968.37</v>
      </c>
      <c r="AD1027" s="73">
        <v>28036.080000000002</v>
      </c>
      <c r="AE1027" s="73">
        <v>27880.39</v>
      </c>
      <c r="AF1027" s="73"/>
      <c r="AG1027" s="73">
        <f>IFERROR(VLOOKUP(J1027,'Roll ups'!D:E,2,FALSE),0)</f>
        <v>73393567.950000003</v>
      </c>
      <c r="AH1027" s="74">
        <f>IF(Table2[[#This Row],[CATEGORY TTL LOOKUP]]=0,0,IF(Table2[[#This Row],[CATEGORY TTL LOOKUP]]&gt;0,SUM(AB1027/AG1027)))</f>
        <v>3.543318675788673E-4</v>
      </c>
      <c r="AI1027" s="74" t="str">
        <f>IFERROR(IF(AH1027&lt;#REF!,"STRIKE",IF(AH1027&gt;=#REF!,"GOOD")),"NO DATA")</f>
        <v>NO DATA</v>
      </c>
      <c r="AJ1027" s="75">
        <f>IFERROR(VLOOKUP(K1027,'Roll ups'!H:I,2,FALSE),0)</f>
        <v>126094742.97999983</v>
      </c>
      <c r="AK1027" s="76">
        <f>IF(Table2[[#This Row],[PRICE TIER LOOKUP]]=0,0,IF(Table2[[#This Row],[PRICE TIER LOOKUP]]&gt;0,SUM(AB1027/AJ1027)))</f>
        <v>2.0623920859353208E-4</v>
      </c>
      <c r="AL1027" s="74" t="e">
        <f>IF(AK1027&lt;#REF!,"STRIKE",IF(AK1027&gt;=#REF!,"GOOD"))</f>
        <v>#REF!</v>
      </c>
      <c r="AM1027" s="75">
        <f>VLOOKUP(H1027,'Roll ups'!A:B,2,FALSE)</f>
        <v>325145452.83999985</v>
      </c>
      <c r="AN1027" s="77">
        <f t="shared" si="32"/>
        <v>7.9981681345539469E-5</v>
      </c>
      <c r="AO1027" s="74" t="str">
        <f>IFERROR(VLOOKUP(Table2[[#This Row],[Product Name]],'Roll ups'!L:P,5,FALSE),"GOOD")</f>
        <v>GOOD</v>
      </c>
      <c r="AP1027" s="74">
        <f>Table2[[#This Row],[Retail Dollar Vol Current 12 Mths]]/Table2[[#This Row],[SHELF SALES  LOOKUP]]</f>
        <v>8.6226271212214115E-5</v>
      </c>
      <c r="AQ1027" s="69">
        <f t="shared" si="33"/>
        <v>0</v>
      </c>
      <c r="AR102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027" s="69" t="e">
        <f>IF(Table2[[#This Row],[Shelf Dollar Vol Current 12 Mths]]&gt;#REF!,"MEETS $ CRITERIA",IF(Table2[[#This Row],[Shelf Dollar Vol Current 12 Mths]]&lt;#REF!+1,"DOES NOT MEET $ CRITERIA"))</f>
        <v>#REF!</v>
      </c>
      <c r="AT1027" s="78"/>
    </row>
    <row r="1028" spans="1:46" ht="13.8" x14ac:dyDescent="0.3">
      <c r="A1028" s="68" t="s">
        <v>4549</v>
      </c>
      <c r="B1028" s="69">
        <v>36870</v>
      </c>
      <c r="C1028" s="69">
        <v>266</v>
      </c>
      <c r="D1028" s="69" t="s">
        <v>25</v>
      </c>
      <c r="E1028" s="70" t="s">
        <v>6313</v>
      </c>
      <c r="F1028" s="70"/>
      <c r="G1028" s="71" t="s">
        <v>8399</v>
      </c>
      <c r="H1028" s="69" t="s">
        <v>6315</v>
      </c>
      <c r="I1028" s="68" t="s">
        <v>252</v>
      </c>
      <c r="J1028" s="68" t="s">
        <v>252</v>
      </c>
      <c r="K1028" s="68" t="s">
        <v>146</v>
      </c>
      <c r="L1028" s="68" t="s">
        <v>6320</v>
      </c>
      <c r="M1028" s="68" t="s">
        <v>252</v>
      </c>
      <c r="N1028" s="68" t="s">
        <v>154</v>
      </c>
      <c r="O1028" s="68" t="s">
        <v>8400</v>
      </c>
      <c r="P1028" s="72" t="s">
        <v>252</v>
      </c>
      <c r="Q1028" s="68" t="s">
        <v>397</v>
      </c>
      <c r="R1028" s="68" t="s">
        <v>31</v>
      </c>
      <c r="S1028" s="68">
        <v>8</v>
      </c>
      <c r="T1028" s="68">
        <v>18.66</v>
      </c>
      <c r="U1028" s="68">
        <v>-1.3</v>
      </c>
      <c r="V1028" s="68">
        <v>29.66</v>
      </c>
      <c r="W1028" s="68">
        <v>75.88</v>
      </c>
      <c r="X1028" s="68">
        <v>-1.56</v>
      </c>
      <c r="Y1028" s="68">
        <v>206.3</v>
      </c>
      <c r="Z1028" s="68">
        <v>230.64</v>
      </c>
      <c r="AA1028" s="68">
        <v>-0.12</v>
      </c>
      <c r="AB1028" s="73">
        <v>58057.8</v>
      </c>
      <c r="AC1028" s="73">
        <v>65179.199999999997</v>
      </c>
      <c r="AD1028" s="73">
        <v>58309.8</v>
      </c>
      <c r="AE1028" s="73">
        <v>65179.199999999997</v>
      </c>
      <c r="AF1028" s="73"/>
      <c r="AG1028" s="73">
        <f>IFERROR(VLOOKUP(J1028,'Roll ups'!D:E,2,FALSE),0)</f>
        <v>73393567.950000003</v>
      </c>
      <c r="AH1028" s="74">
        <f>IF(Table2[[#This Row],[CATEGORY TTL LOOKUP]]=0,0,IF(Table2[[#This Row],[CATEGORY TTL LOOKUP]]&gt;0,SUM(AB1028/AG1028)))</f>
        <v>7.9104752121537925E-4</v>
      </c>
      <c r="AI1028" s="74" t="str">
        <f>IFERROR(IF(AH1028&lt;#REF!,"STRIKE",IF(AH1028&gt;=#REF!,"GOOD")),"NO DATA")</f>
        <v>NO DATA</v>
      </c>
      <c r="AJ1028" s="75">
        <f>IFERROR(VLOOKUP(K1028,'Roll ups'!H:I,2,FALSE),0)</f>
        <v>69119979.479999974</v>
      </c>
      <c r="AK1028" s="76">
        <f>IF(Table2[[#This Row],[PRICE TIER LOOKUP]]=0,0,IF(Table2[[#This Row],[PRICE TIER LOOKUP]]&gt;0,SUM(AB1028/AJ1028)))</f>
        <v>8.399568465844114E-4</v>
      </c>
      <c r="AL1028" s="74" t="e">
        <f>IF(AK1028&lt;#REF!,"STRIKE",IF(AK1028&gt;=#REF!,"GOOD"))</f>
        <v>#REF!</v>
      </c>
      <c r="AM1028" s="75">
        <f>VLOOKUP(H1028,'Roll ups'!A:B,2,FALSE)</f>
        <v>325145452.83999985</v>
      </c>
      <c r="AN1028" s="77">
        <f t="shared" si="32"/>
        <v>1.7855947082418385E-4</v>
      </c>
      <c r="AO1028" s="74" t="str">
        <f>IFERROR(VLOOKUP(Table2[[#This Row],[Product Name]],'Roll ups'!L:P,5,FALSE),"GOOD")</f>
        <v>GOOD</v>
      </c>
      <c r="AP1028" s="74">
        <f>Table2[[#This Row],[Retail Dollar Vol Current 12 Mths]]/Table2[[#This Row],[SHELF SALES  LOOKUP]]</f>
        <v>1.7933450857359384E-4</v>
      </c>
      <c r="AQ1028" s="69">
        <f t="shared" si="33"/>
        <v>0</v>
      </c>
      <c r="AR102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028" s="69" t="e">
        <f>IF(Table2[[#This Row],[Shelf Dollar Vol Current 12 Mths]]&gt;#REF!,"MEETS $ CRITERIA",IF(Table2[[#This Row],[Shelf Dollar Vol Current 12 Mths]]&lt;#REF!+1,"DOES NOT MEET $ CRITERIA"))</f>
        <v>#REF!</v>
      </c>
      <c r="AT1028" s="78"/>
    </row>
    <row r="1029" spans="1:46" ht="13.8" x14ac:dyDescent="0.3">
      <c r="A1029" s="68" t="s">
        <v>4378</v>
      </c>
      <c r="B1029" s="69">
        <v>36871</v>
      </c>
      <c r="C1029" s="69">
        <v>869</v>
      </c>
      <c r="D1029" s="69" t="s">
        <v>25</v>
      </c>
      <c r="E1029" s="70" t="s">
        <v>6313</v>
      </c>
      <c r="F1029" s="70"/>
      <c r="G1029" s="71" t="s">
        <v>8401</v>
      </c>
      <c r="H1029" s="69" t="s">
        <v>6315</v>
      </c>
      <c r="I1029" s="68" t="s">
        <v>252</v>
      </c>
      <c r="J1029" s="68" t="s">
        <v>252</v>
      </c>
      <c r="K1029" s="68" t="s">
        <v>146</v>
      </c>
      <c r="L1029" s="68" t="s">
        <v>6320</v>
      </c>
      <c r="M1029" s="68" t="s">
        <v>252</v>
      </c>
      <c r="N1029" s="68" t="s">
        <v>154</v>
      </c>
      <c r="O1029" s="68" t="s">
        <v>8402</v>
      </c>
      <c r="P1029" s="72" t="s">
        <v>252</v>
      </c>
      <c r="Q1029" s="68" t="s">
        <v>397</v>
      </c>
      <c r="R1029" s="68" t="s">
        <v>31</v>
      </c>
      <c r="S1029" s="68">
        <v>26</v>
      </c>
      <c r="T1029" s="68">
        <v>52</v>
      </c>
      <c r="U1029" s="68">
        <v>-1.03</v>
      </c>
      <c r="V1029" s="68">
        <v>157.75</v>
      </c>
      <c r="W1029" s="68">
        <v>171.75</v>
      </c>
      <c r="X1029" s="68">
        <v>-0.09</v>
      </c>
      <c r="Y1029" s="68">
        <v>900.08</v>
      </c>
      <c r="Z1029" s="68">
        <v>845.5</v>
      </c>
      <c r="AA1029" s="68">
        <v>0.06</v>
      </c>
      <c r="AB1029" s="73">
        <v>261359.75</v>
      </c>
      <c r="AC1029" s="73">
        <v>248394.48</v>
      </c>
      <c r="AD1029" s="73">
        <v>270889.08</v>
      </c>
      <c r="AE1029" s="73">
        <v>254389.68</v>
      </c>
      <c r="AF1029" s="73"/>
      <c r="AG1029" s="73">
        <f>IFERROR(VLOOKUP(J1029,'Roll ups'!D:E,2,FALSE),0)</f>
        <v>73393567.950000003</v>
      </c>
      <c r="AH1029" s="74">
        <f>IF(Table2[[#This Row],[CATEGORY TTL LOOKUP]]=0,0,IF(Table2[[#This Row],[CATEGORY TTL LOOKUP]]&gt;0,SUM(AB1029/AG1029)))</f>
        <v>3.56107159387664E-3</v>
      </c>
      <c r="AI1029" s="74" t="str">
        <f>IFERROR(IF(AH1029&lt;#REF!,"STRIKE",IF(AH1029&gt;=#REF!,"GOOD")),"NO DATA")</f>
        <v>NO DATA</v>
      </c>
      <c r="AJ1029" s="75">
        <f>IFERROR(VLOOKUP(K1029,'Roll ups'!H:I,2,FALSE),0)</f>
        <v>69119979.479999974</v>
      </c>
      <c r="AK1029" s="76">
        <f>IF(Table2[[#This Row],[PRICE TIER LOOKUP]]=0,0,IF(Table2[[#This Row],[PRICE TIER LOOKUP]]&gt;0,SUM(AB1029/AJ1029)))</f>
        <v>3.7812475056597065E-3</v>
      </c>
      <c r="AL1029" s="74" t="e">
        <f>IF(AK1029&lt;#REF!,"STRIKE",IF(AK1029&gt;=#REF!,"GOOD"))</f>
        <v>#REF!</v>
      </c>
      <c r="AM1029" s="75">
        <f>VLOOKUP(H1029,'Roll ups'!A:B,2,FALSE)</f>
        <v>325145452.83999985</v>
      </c>
      <c r="AN1029" s="77">
        <f t="shared" si="32"/>
        <v>8.0382409692997302E-4</v>
      </c>
      <c r="AO1029" s="74" t="str">
        <f>IFERROR(VLOOKUP(Table2[[#This Row],[Product Name]],'Roll ups'!L:P,5,FALSE),"GOOD")</f>
        <v>GOOD</v>
      </c>
      <c r="AP1029" s="74">
        <f>Table2[[#This Row],[Retail Dollar Vol Current 12 Mths]]/Table2[[#This Row],[SHELF SALES  LOOKUP]]</f>
        <v>8.3313199564657991E-4</v>
      </c>
      <c r="AQ1029" s="69">
        <f t="shared" si="33"/>
        <v>0</v>
      </c>
      <c r="AR102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029" s="69" t="e">
        <f>IF(Table2[[#This Row],[Shelf Dollar Vol Current 12 Mths]]&gt;#REF!,"MEETS $ CRITERIA",IF(Table2[[#This Row],[Shelf Dollar Vol Current 12 Mths]]&lt;#REF!+1,"DOES NOT MEET $ CRITERIA"))</f>
        <v>#REF!</v>
      </c>
      <c r="AT1029" s="78"/>
    </row>
    <row r="1030" spans="1:46" ht="13.8" x14ac:dyDescent="0.3">
      <c r="A1030" s="68" t="s">
        <v>5773</v>
      </c>
      <c r="B1030" s="69">
        <v>36887</v>
      </c>
      <c r="C1030" s="69">
        <v>163</v>
      </c>
      <c r="D1030" s="69" t="s">
        <v>25</v>
      </c>
      <c r="E1030" s="70" t="s">
        <v>6313</v>
      </c>
      <c r="F1030" s="70"/>
      <c r="G1030" s="71" t="s">
        <v>8403</v>
      </c>
      <c r="H1030" s="69" t="s">
        <v>6315</v>
      </c>
      <c r="I1030" s="68" t="s">
        <v>252</v>
      </c>
      <c r="J1030" s="68" t="s">
        <v>252</v>
      </c>
      <c r="K1030" s="68" t="s">
        <v>104</v>
      </c>
      <c r="L1030" s="68" t="s">
        <v>104</v>
      </c>
      <c r="M1030" s="68" t="s">
        <v>252</v>
      </c>
      <c r="N1030" s="68" t="s">
        <v>154</v>
      </c>
      <c r="O1030" s="68" t="s">
        <v>8404</v>
      </c>
      <c r="P1030" s="72" t="s">
        <v>252</v>
      </c>
      <c r="Q1030" s="68" t="s">
        <v>421</v>
      </c>
      <c r="R1030" s="68" t="s">
        <v>60</v>
      </c>
      <c r="S1030" s="68">
        <v>15</v>
      </c>
      <c r="T1030" s="68">
        <v>20.440000000000001</v>
      </c>
      <c r="U1030" s="68">
        <v>-0.32</v>
      </c>
      <c r="V1030" s="68">
        <v>38.1</v>
      </c>
      <c r="W1030" s="68">
        <v>55.22</v>
      </c>
      <c r="X1030" s="68">
        <v>-0.45</v>
      </c>
      <c r="Y1030" s="68">
        <v>176.87</v>
      </c>
      <c r="Z1030" s="68">
        <v>404.08</v>
      </c>
      <c r="AA1030" s="68">
        <v>-1.28</v>
      </c>
      <c r="AB1030" s="73">
        <v>11924.08</v>
      </c>
      <c r="AC1030" s="73">
        <v>26503.79</v>
      </c>
      <c r="AD1030" s="73">
        <v>11924.08</v>
      </c>
      <c r="AE1030" s="73">
        <v>26503.79</v>
      </c>
      <c r="AF1030" s="73"/>
      <c r="AG1030" s="73">
        <f>IFERROR(VLOOKUP(J1030,'Roll ups'!D:E,2,FALSE),0)</f>
        <v>73393567.950000003</v>
      </c>
      <c r="AH1030" s="74">
        <f>IF(Table2[[#This Row],[CATEGORY TTL LOOKUP]]=0,0,IF(Table2[[#This Row],[CATEGORY TTL LOOKUP]]&gt;0,SUM(AB1030/AG1030)))</f>
        <v>1.6246764305181868E-4</v>
      </c>
      <c r="AI1030" s="74" t="str">
        <f>IFERROR(IF(AH1030&lt;#REF!,"STRIKE",IF(AH1030&gt;=#REF!,"GOOD")),"NO DATA")</f>
        <v>NO DATA</v>
      </c>
      <c r="AJ1030" s="75">
        <f>IFERROR(VLOOKUP(K1030,'Roll ups'!H:I,2,FALSE),0)</f>
        <v>34230392.709999993</v>
      </c>
      <c r="AK1030" s="76">
        <f>IF(Table2[[#This Row],[PRICE TIER LOOKUP]]=0,0,IF(Table2[[#This Row],[PRICE TIER LOOKUP]]&gt;0,SUM(AB1030/AJ1030)))</f>
        <v>3.4834774175747406E-4</v>
      </c>
      <c r="AL1030" s="74" t="e">
        <f>IF(AK1030&lt;#REF!,"STRIKE",IF(AK1030&gt;=#REF!,"GOOD"))</f>
        <v>#REF!</v>
      </c>
      <c r="AM1030" s="75">
        <f>VLOOKUP(H1030,'Roll ups'!A:B,2,FALSE)</f>
        <v>325145452.83999985</v>
      </c>
      <c r="AN1030" s="77">
        <f t="shared" ref="AN1030:AN1093" si="34">AB1030/AM1030</f>
        <v>3.6673063995970123E-5</v>
      </c>
      <c r="AO1030" s="74" t="str">
        <f>IFERROR(VLOOKUP(Table2[[#This Row],[Product Name]],'Roll ups'!L:P,5,FALSE),"GOOD")</f>
        <v>GOOD</v>
      </c>
      <c r="AP1030" s="74">
        <f>Table2[[#This Row],[Retail Dollar Vol Current 12 Mths]]/Table2[[#This Row],[SHELF SALES  LOOKUP]]</f>
        <v>3.6673063995970123E-5</v>
      </c>
      <c r="AQ1030" s="69">
        <f t="shared" ref="AQ1030:AQ1093" si="35">COUNTIF(AG1030:AO1030,"Strike")</f>
        <v>0</v>
      </c>
      <c r="AR103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030" s="69" t="e">
        <f>IF(Table2[[#This Row],[Shelf Dollar Vol Current 12 Mths]]&gt;#REF!,"MEETS $ CRITERIA",IF(Table2[[#This Row],[Shelf Dollar Vol Current 12 Mths]]&lt;#REF!+1,"DOES NOT MEET $ CRITERIA"))</f>
        <v>#REF!</v>
      </c>
      <c r="AT1030" s="78"/>
    </row>
    <row r="1031" spans="1:46" ht="13.8" x14ac:dyDescent="0.3">
      <c r="A1031" s="68" t="s">
        <v>5431</v>
      </c>
      <c r="B1031" s="69">
        <v>36908</v>
      </c>
      <c r="C1031" s="69">
        <v>265</v>
      </c>
      <c r="D1031" s="69" t="s">
        <v>25</v>
      </c>
      <c r="E1031" s="70" t="s">
        <v>6313</v>
      </c>
      <c r="F1031" s="70"/>
      <c r="G1031" s="71" t="s">
        <v>8405</v>
      </c>
      <c r="H1031" s="69" t="s">
        <v>6315</v>
      </c>
      <c r="I1031" s="68" t="s">
        <v>252</v>
      </c>
      <c r="J1031" s="68" t="s">
        <v>252</v>
      </c>
      <c r="K1031" s="68" t="s">
        <v>104</v>
      </c>
      <c r="L1031" s="68" t="s">
        <v>104</v>
      </c>
      <c r="M1031" s="68" t="s">
        <v>252</v>
      </c>
      <c r="N1031" s="68" t="s">
        <v>154</v>
      </c>
      <c r="O1031" s="68" t="s">
        <v>8406</v>
      </c>
      <c r="P1031" s="72" t="s">
        <v>252</v>
      </c>
      <c r="Q1031" s="68" t="s">
        <v>421</v>
      </c>
      <c r="R1031" s="68" t="s">
        <v>60</v>
      </c>
      <c r="S1031" s="68">
        <v>60</v>
      </c>
      <c r="T1031" s="68">
        <v>72.34</v>
      </c>
      <c r="U1031" s="68">
        <v>-0.22</v>
      </c>
      <c r="V1031" s="68">
        <v>183.19</v>
      </c>
      <c r="W1031" s="68">
        <v>177.35</v>
      </c>
      <c r="X1031" s="68">
        <v>0.03</v>
      </c>
      <c r="Y1031" s="68">
        <v>725.73</v>
      </c>
      <c r="Z1031" s="68">
        <v>782.31</v>
      </c>
      <c r="AA1031" s="68">
        <v>-0.08</v>
      </c>
      <c r="AB1031" s="73">
        <v>51203.040000000001</v>
      </c>
      <c r="AC1031" s="73">
        <v>54889.5</v>
      </c>
      <c r="AD1031" s="73">
        <v>51203.040000000001</v>
      </c>
      <c r="AE1031" s="73">
        <v>54889.5</v>
      </c>
      <c r="AF1031" s="73"/>
      <c r="AG1031" s="73">
        <f>IFERROR(VLOOKUP(J1031,'Roll ups'!D:E,2,FALSE),0)</f>
        <v>73393567.950000003</v>
      </c>
      <c r="AH1031" s="74">
        <f>IF(Table2[[#This Row],[CATEGORY TTL LOOKUP]]=0,0,IF(Table2[[#This Row],[CATEGORY TTL LOOKUP]]&gt;0,SUM(AB1031/AG1031)))</f>
        <v>6.9765023598365608E-4</v>
      </c>
      <c r="AI1031" s="74" t="str">
        <f>IFERROR(IF(AH1031&lt;#REF!,"STRIKE",IF(AH1031&gt;=#REF!,"GOOD")),"NO DATA")</f>
        <v>NO DATA</v>
      </c>
      <c r="AJ1031" s="75">
        <f>IFERROR(VLOOKUP(K1031,'Roll ups'!H:I,2,FALSE),0)</f>
        <v>34230392.709999993</v>
      </c>
      <c r="AK1031" s="76">
        <f>IF(Table2[[#This Row],[PRICE TIER LOOKUP]]=0,0,IF(Table2[[#This Row],[PRICE TIER LOOKUP]]&gt;0,SUM(AB1031/AJ1031)))</f>
        <v>1.4958355994858818E-3</v>
      </c>
      <c r="AL1031" s="74" t="e">
        <f>IF(AK1031&lt;#REF!,"STRIKE",IF(AK1031&gt;=#REF!,"GOOD"))</f>
        <v>#REF!</v>
      </c>
      <c r="AM1031" s="75">
        <f>VLOOKUP(H1031,'Roll ups'!A:B,2,FALSE)</f>
        <v>325145452.83999985</v>
      </c>
      <c r="AN1031" s="77">
        <f t="shared" si="34"/>
        <v>1.5747733684344772E-4</v>
      </c>
      <c r="AO1031" s="74" t="str">
        <f>IFERROR(VLOOKUP(Table2[[#This Row],[Product Name]],'Roll ups'!L:P,5,FALSE),"GOOD")</f>
        <v>GOOD</v>
      </c>
      <c r="AP1031" s="74">
        <f>Table2[[#This Row],[Retail Dollar Vol Current 12 Mths]]/Table2[[#This Row],[SHELF SALES  LOOKUP]]</f>
        <v>1.5747733684344772E-4</v>
      </c>
      <c r="AQ1031" s="69">
        <f t="shared" si="35"/>
        <v>0</v>
      </c>
      <c r="AR103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031" s="69" t="e">
        <f>IF(Table2[[#This Row],[Shelf Dollar Vol Current 12 Mths]]&gt;#REF!,"MEETS $ CRITERIA",IF(Table2[[#This Row],[Shelf Dollar Vol Current 12 Mths]]&lt;#REF!+1,"DOES NOT MEET $ CRITERIA"))</f>
        <v>#REF!</v>
      </c>
      <c r="AT1031" s="78"/>
    </row>
    <row r="1032" spans="1:46" ht="13.8" x14ac:dyDescent="0.3">
      <c r="A1032" s="68" t="s">
        <v>2038</v>
      </c>
      <c r="B1032" s="69">
        <v>36965</v>
      </c>
      <c r="C1032" s="69">
        <v>528</v>
      </c>
      <c r="D1032" s="69" t="s">
        <v>25</v>
      </c>
      <c r="E1032" s="70" t="s">
        <v>6313</v>
      </c>
      <c r="F1032" s="70"/>
      <c r="G1032" s="71" t="s">
        <v>8407</v>
      </c>
      <c r="H1032" s="69" t="s">
        <v>6315</v>
      </c>
      <c r="I1032" s="68" t="s">
        <v>252</v>
      </c>
      <c r="J1032" s="68" t="s">
        <v>252</v>
      </c>
      <c r="K1032" s="68" t="s">
        <v>89</v>
      </c>
      <c r="L1032" s="68" t="s">
        <v>89</v>
      </c>
      <c r="M1032" s="68" t="s">
        <v>252</v>
      </c>
      <c r="N1032" s="68" t="s">
        <v>154</v>
      </c>
      <c r="O1032" s="68" t="s">
        <v>8408</v>
      </c>
      <c r="P1032" s="72" t="s">
        <v>252</v>
      </c>
      <c r="Q1032" s="68" t="s">
        <v>26</v>
      </c>
      <c r="R1032" s="68" t="s">
        <v>27</v>
      </c>
      <c r="S1032" s="68">
        <v>51</v>
      </c>
      <c r="T1032" s="68">
        <v>34.01</v>
      </c>
      <c r="U1032" s="68">
        <v>0.33</v>
      </c>
      <c r="V1032" s="68">
        <v>166.04</v>
      </c>
      <c r="W1032" s="68">
        <v>134.02000000000001</v>
      </c>
      <c r="X1032" s="68">
        <v>0.19</v>
      </c>
      <c r="Y1032" s="68">
        <v>638.80999999999995</v>
      </c>
      <c r="Z1032" s="68">
        <v>566.77</v>
      </c>
      <c r="AA1032" s="68">
        <v>0.11</v>
      </c>
      <c r="AB1032" s="73">
        <v>81621.600000000006</v>
      </c>
      <c r="AC1032" s="73">
        <v>72232.800000000003</v>
      </c>
      <c r="AD1032" s="73">
        <v>81621.600000000006</v>
      </c>
      <c r="AE1032" s="73">
        <v>72232.800000000003</v>
      </c>
      <c r="AF1032" s="73"/>
      <c r="AG1032" s="73">
        <f>IFERROR(VLOOKUP(J1032,'Roll ups'!D:E,2,FALSE),0)</f>
        <v>73393567.950000003</v>
      </c>
      <c r="AH1032" s="74">
        <f>IF(Table2[[#This Row],[CATEGORY TTL LOOKUP]]=0,0,IF(Table2[[#This Row],[CATEGORY TTL LOOKUP]]&gt;0,SUM(AB1032/AG1032)))</f>
        <v>1.1121083533587768E-3</v>
      </c>
      <c r="AI1032" s="74" t="str">
        <f>IFERROR(IF(AH1032&lt;#REF!,"STRIKE",IF(AH1032&gt;=#REF!,"GOOD")),"NO DATA")</f>
        <v>NO DATA</v>
      </c>
      <c r="AJ1032" s="75">
        <f>IFERROR(VLOOKUP(K1032,'Roll ups'!H:I,2,FALSE),0)</f>
        <v>75793138.070000067</v>
      </c>
      <c r="AK1032" s="76">
        <f>IF(Table2[[#This Row],[PRICE TIER LOOKUP]]=0,0,IF(Table2[[#This Row],[PRICE TIER LOOKUP]]&gt;0,SUM(AB1032/AJ1032)))</f>
        <v>1.0768995990721082E-3</v>
      </c>
      <c r="AL1032" s="74" t="e">
        <f>IF(AK1032&lt;#REF!,"STRIKE",IF(AK1032&gt;=#REF!,"GOOD"))</f>
        <v>#REF!</v>
      </c>
      <c r="AM1032" s="75">
        <f>VLOOKUP(H1032,'Roll ups'!A:B,2,FALSE)</f>
        <v>325145452.83999985</v>
      </c>
      <c r="AN1032" s="77">
        <f t="shared" si="34"/>
        <v>2.5103103637794067E-4</v>
      </c>
      <c r="AO1032" s="74" t="str">
        <f>IFERROR(VLOOKUP(Table2[[#This Row],[Product Name]],'Roll ups'!L:P,5,FALSE),"GOOD")</f>
        <v>GOOD</v>
      </c>
      <c r="AP1032" s="74">
        <f>Table2[[#This Row],[Retail Dollar Vol Current 12 Mths]]/Table2[[#This Row],[SHELF SALES  LOOKUP]]</f>
        <v>2.5103103637794067E-4</v>
      </c>
      <c r="AQ1032" s="69">
        <f t="shared" si="35"/>
        <v>0</v>
      </c>
      <c r="AR103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032" s="69" t="e">
        <f>IF(Table2[[#This Row],[Shelf Dollar Vol Current 12 Mths]]&gt;#REF!,"MEETS $ CRITERIA",IF(Table2[[#This Row],[Shelf Dollar Vol Current 12 Mths]]&lt;#REF!+1,"DOES NOT MEET $ CRITERIA"))</f>
        <v>#REF!</v>
      </c>
      <c r="AT1032" s="78"/>
    </row>
    <row r="1033" spans="1:46" ht="13.8" x14ac:dyDescent="0.3">
      <c r="A1033" s="68" t="s">
        <v>2314</v>
      </c>
      <c r="B1033" s="69">
        <v>36966</v>
      </c>
      <c r="C1033" s="69">
        <v>279</v>
      </c>
      <c r="D1033" s="69" t="s">
        <v>25</v>
      </c>
      <c r="E1033" s="70" t="s">
        <v>6313</v>
      </c>
      <c r="F1033" s="70"/>
      <c r="G1033" s="71" t="s">
        <v>8409</v>
      </c>
      <c r="H1033" s="69" t="s">
        <v>6315</v>
      </c>
      <c r="I1033" s="68" t="s">
        <v>252</v>
      </c>
      <c r="J1033" s="68" t="s">
        <v>252</v>
      </c>
      <c r="K1033" s="68" t="s">
        <v>89</v>
      </c>
      <c r="L1033" s="68" t="s">
        <v>89</v>
      </c>
      <c r="M1033" s="68" t="s">
        <v>252</v>
      </c>
      <c r="N1033" s="68" t="s">
        <v>154</v>
      </c>
      <c r="O1033" s="68" t="s">
        <v>8410</v>
      </c>
      <c r="P1033" s="72" t="s">
        <v>252</v>
      </c>
      <c r="Q1033" s="68" t="s">
        <v>26</v>
      </c>
      <c r="R1033" s="68" t="s">
        <v>27</v>
      </c>
      <c r="S1033" s="68">
        <v>2</v>
      </c>
      <c r="T1033" s="68">
        <v>18.13</v>
      </c>
      <c r="U1033" s="68">
        <v>-7.5</v>
      </c>
      <c r="V1033" s="68">
        <v>19.190000000000001</v>
      </c>
      <c r="W1033" s="68">
        <v>49.59</v>
      </c>
      <c r="X1033" s="68">
        <v>-1.58</v>
      </c>
      <c r="Y1033" s="68">
        <v>135.96</v>
      </c>
      <c r="Z1033" s="68">
        <v>196.31</v>
      </c>
      <c r="AA1033" s="68">
        <v>-0.44</v>
      </c>
      <c r="AB1033" s="73">
        <v>23133.599999999999</v>
      </c>
      <c r="AC1033" s="73">
        <v>33328.080000000002</v>
      </c>
      <c r="AD1033" s="73">
        <v>23133.599999999999</v>
      </c>
      <c r="AE1033" s="73">
        <v>33328.080000000002</v>
      </c>
      <c r="AF1033" s="73"/>
      <c r="AG1033" s="73">
        <f>IFERROR(VLOOKUP(J1033,'Roll ups'!D:E,2,FALSE),0)</f>
        <v>73393567.950000003</v>
      </c>
      <c r="AH1033" s="74">
        <f>IF(Table2[[#This Row],[CATEGORY TTL LOOKUP]]=0,0,IF(Table2[[#This Row],[CATEGORY TTL LOOKUP]]&gt;0,SUM(AB1033/AG1033)))</f>
        <v>3.1519928307287038E-4</v>
      </c>
      <c r="AI1033" s="74" t="str">
        <f>IFERROR(IF(AH1033&lt;#REF!,"STRIKE",IF(AH1033&gt;=#REF!,"GOOD")),"NO DATA")</f>
        <v>NO DATA</v>
      </c>
      <c r="AJ1033" s="75">
        <f>IFERROR(VLOOKUP(K1033,'Roll ups'!H:I,2,FALSE),0)</f>
        <v>75793138.070000067</v>
      </c>
      <c r="AK1033" s="76">
        <f>IF(Table2[[#This Row],[PRICE TIER LOOKUP]]=0,0,IF(Table2[[#This Row],[PRICE TIER LOOKUP]]&gt;0,SUM(AB1033/AJ1033)))</f>
        <v>3.0522024274327528E-4</v>
      </c>
      <c r="AL1033" s="74" t="e">
        <f>IF(AK1033&lt;#REF!,"STRIKE",IF(AK1033&gt;=#REF!,"GOOD"))</f>
        <v>#REF!</v>
      </c>
      <c r="AM1033" s="75">
        <f>VLOOKUP(H1033,'Roll ups'!A:B,2,FALSE)</f>
        <v>325145452.83999985</v>
      </c>
      <c r="AN1033" s="77">
        <f t="shared" si="34"/>
        <v>7.1148465395835521E-5</v>
      </c>
      <c r="AO1033" s="74" t="str">
        <f>IFERROR(VLOOKUP(Table2[[#This Row],[Product Name]],'Roll ups'!L:P,5,FALSE),"GOOD")</f>
        <v>GOOD</v>
      </c>
      <c r="AP1033" s="74">
        <f>Table2[[#This Row],[Retail Dollar Vol Current 12 Mths]]/Table2[[#This Row],[SHELF SALES  LOOKUP]]</f>
        <v>7.1148465395835521E-5</v>
      </c>
      <c r="AQ1033" s="69">
        <f t="shared" si="35"/>
        <v>0</v>
      </c>
      <c r="AR103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033" s="69" t="e">
        <f>IF(Table2[[#This Row],[Shelf Dollar Vol Current 12 Mths]]&gt;#REF!,"MEETS $ CRITERIA",IF(Table2[[#This Row],[Shelf Dollar Vol Current 12 Mths]]&lt;#REF!+1,"DOES NOT MEET $ CRITERIA"))</f>
        <v>#REF!</v>
      </c>
      <c r="AT1033" s="78"/>
    </row>
    <row r="1034" spans="1:46" ht="13.8" x14ac:dyDescent="0.3">
      <c r="A1034" s="68" t="s">
        <v>1361</v>
      </c>
      <c r="B1034" s="69">
        <v>36967</v>
      </c>
      <c r="C1034" s="69">
        <v>759</v>
      </c>
      <c r="D1034" s="69" t="s">
        <v>25</v>
      </c>
      <c r="E1034" s="70" t="s">
        <v>6313</v>
      </c>
      <c r="F1034" s="70"/>
      <c r="G1034" s="71" t="s">
        <v>8411</v>
      </c>
      <c r="H1034" s="69" t="s">
        <v>6315</v>
      </c>
      <c r="I1034" s="68" t="s">
        <v>252</v>
      </c>
      <c r="J1034" s="68" t="s">
        <v>252</v>
      </c>
      <c r="K1034" s="68" t="s">
        <v>89</v>
      </c>
      <c r="L1034" s="68" t="s">
        <v>89</v>
      </c>
      <c r="M1034" s="68" t="s">
        <v>252</v>
      </c>
      <c r="N1034" s="68" t="s">
        <v>154</v>
      </c>
      <c r="O1034" s="68" t="s">
        <v>8412</v>
      </c>
      <c r="P1034" s="72" t="s">
        <v>252</v>
      </c>
      <c r="Q1034" s="68" t="s">
        <v>26</v>
      </c>
      <c r="R1034" s="68" t="s">
        <v>27</v>
      </c>
      <c r="S1034" s="68">
        <v>175</v>
      </c>
      <c r="T1034" s="68">
        <v>207.46</v>
      </c>
      <c r="U1034" s="68">
        <v>-0.19</v>
      </c>
      <c r="V1034" s="68">
        <v>546.04999999999995</v>
      </c>
      <c r="W1034" s="68">
        <v>564.23</v>
      </c>
      <c r="X1034" s="68">
        <v>-0.03</v>
      </c>
      <c r="Y1034" s="68">
        <v>2120.2800000000002</v>
      </c>
      <c r="Z1034" s="68">
        <v>2365.44</v>
      </c>
      <c r="AA1034" s="68">
        <v>-0.12</v>
      </c>
      <c r="AB1034" s="73">
        <v>280085.07</v>
      </c>
      <c r="AC1034" s="73">
        <v>302678.03999999998</v>
      </c>
      <c r="AD1034" s="73">
        <v>280085.07</v>
      </c>
      <c r="AE1034" s="73">
        <v>302678.03999999998</v>
      </c>
      <c r="AF1034" s="73"/>
      <c r="AG1034" s="73">
        <f>IFERROR(VLOOKUP(J1034,'Roll ups'!D:E,2,FALSE),0)</f>
        <v>73393567.950000003</v>
      </c>
      <c r="AH1034" s="74">
        <f>IF(Table2[[#This Row],[CATEGORY TTL LOOKUP]]=0,0,IF(Table2[[#This Row],[CATEGORY TTL LOOKUP]]&gt;0,SUM(AB1034/AG1034)))</f>
        <v>3.8162073029452711E-3</v>
      </c>
      <c r="AI1034" s="74" t="str">
        <f>IFERROR(IF(AH1034&lt;#REF!,"STRIKE",IF(AH1034&gt;=#REF!,"GOOD")),"NO DATA")</f>
        <v>NO DATA</v>
      </c>
      <c r="AJ1034" s="75">
        <f>IFERROR(VLOOKUP(K1034,'Roll ups'!H:I,2,FALSE),0)</f>
        <v>75793138.070000067</v>
      </c>
      <c r="AK1034" s="76">
        <f>IF(Table2[[#This Row],[PRICE TIER LOOKUP]]=0,0,IF(Table2[[#This Row],[PRICE TIER LOOKUP]]&gt;0,SUM(AB1034/AJ1034)))</f>
        <v>3.6953882255320075E-3</v>
      </c>
      <c r="AL1034" s="74" t="e">
        <f>IF(AK1034&lt;#REF!,"STRIKE",IF(AK1034&gt;=#REF!,"GOOD"))</f>
        <v>#REF!</v>
      </c>
      <c r="AM1034" s="75">
        <f>VLOOKUP(H1034,'Roll ups'!A:B,2,FALSE)</f>
        <v>325145452.83999985</v>
      </c>
      <c r="AN1034" s="77">
        <f t="shared" si="34"/>
        <v>8.6141469165132835E-4</v>
      </c>
      <c r="AO1034" s="74" t="str">
        <f>IFERROR(VLOOKUP(Table2[[#This Row],[Product Name]],'Roll ups'!L:P,5,FALSE),"GOOD")</f>
        <v>GOOD</v>
      </c>
      <c r="AP1034" s="74">
        <f>Table2[[#This Row],[Retail Dollar Vol Current 12 Mths]]/Table2[[#This Row],[SHELF SALES  LOOKUP]]</f>
        <v>8.6141469165132835E-4</v>
      </c>
      <c r="AQ1034" s="69">
        <f t="shared" si="35"/>
        <v>0</v>
      </c>
      <c r="AR103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034" s="69" t="e">
        <f>IF(Table2[[#This Row],[Shelf Dollar Vol Current 12 Mths]]&gt;#REF!,"MEETS $ CRITERIA",IF(Table2[[#This Row],[Shelf Dollar Vol Current 12 Mths]]&lt;#REF!+1,"DOES NOT MEET $ CRITERIA"))</f>
        <v>#REF!</v>
      </c>
      <c r="AT1034" s="78"/>
    </row>
    <row r="1035" spans="1:46" ht="13.8" x14ac:dyDescent="0.3">
      <c r="A1035" s="68" t="s">
        <v>1262</v>
      </c>
      <c r="B1035" s="69">
        <v>36968</v>
      </c>
      <c r="C1035" s="69">
        <v>960</v>
      </c>
      <c r="D1035" s="69" t="s">
        <v>25</v>
      </c>
      <c r="E1035" s="70" t="s">
        <v>6313</v>
      </c>
      <c r="F1035" s="70"/>
      <c r="G1035" s="71" t="s">
        <v>8413</v>
      </c>
      <c r="H1035" s="69" t="s">
        <v>6315</v>
      </c>
      <c r="I1035" s="68" t="s">
        <v>252</v>
      </c>
      <c r="J1035" s="68" t="s">
        <v>252</v>
      </c>
      <c r="K1035" s="68" t="s">
        <v>89</v>
      </c>
      <c r="L1035" s="68" t="s">
        <v>89</v>
      </c>
      <c r="M1035" s="68" t="s">
        <v>252</v>
      </c>
      <c r="N1035" s="68" t="s">
        <v>154</v>
      </c>
      <c r="O1035" s="68" t="s">
        <v>8414</v>
      </c>
      <c r="P1035" s="72" t="s">
        <v>252</v>
      </c>
      <c r="Q1035" s="68" t="s">
        <v>26</v>
      </c>
      <c r="R1035" s="68" t="s">
        <v>27</v>
      </c>
      <c r="S1035" s="68">
        <v>1208</v>
      </c>
      <c r="T1035" s="68">
        <v>1667</v>
      </c>
      <c r="U1035" s="68">
        <v>-0.38</v>
      </c>
      <c r="V1035" s="68">
        <v>1886.88</v>
      </c>
      <c r="W1035" s="68">
        <v>2421.88</v>
      </c>
      <c r="X1035" s="68">
        <v>-0.28000000000000003</v>
      </c>
      <c r="Y1035" s="68">
        <v>8032.17</v>
      </c>
      <c r="Z1035" s="68">
        <v>8907.92</v>
      </c>
      <c r="AA1035" s="68">
        <v>-0.11</v>
      </c>
      <c r="AB1035" s="73">
        <v>899294.14</v>
      </c>
      <c r="AC1035" s="73">
        <v>956413.67</v>
      </c>
      <c r="AD1035" s="73">
        <v>992030.08</v>
      </c>
      <c r="AE1035" s="73">
        <v>1066563.7</v>
      </c>
      <c r="AF1035" s="73"/>
      <c r="AG1035" s="73">
        <f>IFERROR(VLOOKUP(J1035,'Roll ups'!D:E,2,FALSE),0)</f>
        <v>73393567.950000003</v>
      </c>
      <c r="AH1035" s="74">
        <f>IF(Table2[[#This Row],[CATEGORY TTL LOOKUP]]=0,0,IF(Table2[[#This Row],[CATEGORY TTL LOOKUP]]&gt;0,SUM(AB1035/AG1035)))</f>
        <v>1.2253037495229172E-2</v>
      </c>
      <c r="AI1035" s="74" t="str">
        <f>IFERROR(IF(AH1035&lt;#REF!,"STRIKE",IF(AH1035&gt;=#REF!,"GOOD")),"NO DATA")</f>
        <v>NO DATA</v>
      </c>
      <c r="AJ1035" s="75">
        <f>IFERROR(VLOOKUP(K1035,'Roll ups'!H:I,2,FALSE),0)</f>
        <v>75793138.070000067</v>
      </c>
      <c r="AK1035" s="76">
        <f>IF(Table2[[#This Row],[PRICE TIER LOOKUP]]=0,0,IF(Table2[[#This Row],[PRICE TIER LOOKUP]]&gt;0,SUM(AB1035/AJ1035)))</f>
        <v>1.1865112896756449E-2</v>
      </c>
      <c r="AL1035" s="74" t="e">
        <f>IF(AK1035&lt;#REF!,"STRIKE",IF(AK1035&gt;=#REF!,"GOOD"))</f>
        <v>#REF!</v>
      </c>
      <c r="AM1035" s="75">
        <f>VLOOKUP(H1035,'Roll ups'!A:B,2,FALSE)</f>
        <v>325145452.83999985</v>
      </c>
      <c r="AN1035" s="77">
        <f t="shared" si="34"/>
        <v>2.7658210568380047E-3</v>
      </c>
      <c r="AO1035" s="74" t="str">
        <f>IFERROR(VLOOKUP(Table2[[#This Row],[Product Name]],'Roll ups'!L:P,5,FALSE),"GOOD")</f>
        <v>GOOD</v>
      </c>
      <c r="AP1035" s="74">
        <f>Table2[[#This Row],[Retail Dollar Vol Current 12 Mths]]/Table2[[#This Row],[SHELF SALES  LOOKUP]]</f>
        <v>3.0510347640880773E-3</v>
      </c>
      <c r="AQ1035" s="69">
        <f t="shared" si="35"/>
        <v>0</v>
      </c>
      <c r="AR103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035" s="69" t="e">
        <f>IF(Table2[[#This Row],[Shelf Dollar Vol Current 12 Mths]]&gt;#REF!,"MEETS $ CRITERIA",IF(Table2[[#This Row],[Shelf Dollar Vol Current 12 Mths]]&lt;#REF!+1,"DOES NOT MEET $ CRITERIA"))</f>
        <v>#REF!</v>
      </c>
      <c r="AT1035" s="78"/>
    </row>
    <row r="1036" spans="1:46" ht="13.8" x14ac:dyDescent="0.3">
      <c r="A1036" s="68" t="s">
        <v>1542</v>
      </c>
      <c r="B1036" s="69">
        <v>36970</v>
      </c>
      <c r="C1036" s="69">
        <v>466</v>
      </c>
      <c r="D1036" s="69" t="s">
        <v>25</v>
      </c>
      <c r="E1036" s="70" t="s">
        <v>6313</v>
      </c>
      <c r="F1036" s="70"/>
      <c r="G1036" s="71" t="s">
        <v>8415</v>
      </c>
      <c r="H1036" s="69" t="s">
        <v>6315</v>
      </c>
      <c r="I1036" s="68" t="s">
        <v>252</v>
      </c>
      <c r="J1036" s="68" t="s">
        <v>252</v>
      </c>
      <c r="K1036" s="68" t="s">
        <v>89</v>
      </c>
      <c r="L1036" s="68" t="s">
        <v>89</v>
      </c>
      <c r="M1036" s="68" t="s">
        <v>252</v>
      </c>
      <c r="N1036" s="68" t="s">
        <v>154</v>
      </c>
      <c r="O1036" s="68" t="s">
        <v>8416</v>
      </c>
      <c r="P1036" s="72" t="s">
        <v>252</v>
      </c>
      <c r="Q1036" s="68" t="s">
        <v>26</v>
      </c>
      <c r="R1036" s="68" t="s">
        <v>27</v>
      </c>
      <c r="S1036" s="68">
        <v>169</v>
      </c>
      <c r="T1036" s="68">
        <v>215.43</v>
      </c>
      <c r="U1036" s="68">
        <v>-0.27</v>
      </c>
      <c r="V1036" s="68">
        <v>566.83000000000004</v>
      </c>
      <c r="W1036" s="68">
        <v>503.41</v>
      </c>
      <c r="X1036" s="68">
        <v>0.11</v>
      </c>
      <c r="Y1036" s="68">
        <v>1862.4</v>
      </c>
      <c r="Z1036" s="68">
        <v>1982.08</v>
      </c>
      <c r="AA1036" s="68">
        <v>-0.06</v>
      </c>
      <c r="AB1036" s="73">
        <v>186907.45</v>
      </c>
      <c r="AC1036" s="73">
        <v>198673.6</v>
      </c>
      <c r="AD1036" s="73">
        <v>186907.45</v>
      </c>
      <c r="AE1036" s="73">
        <v>198673.6</v>
      </c>
      <c r="AF1036" s="73"/>
      <c r="AG1036" s="73">
        <f>IFERROR(VLOOKUP(J1036,'Roll ups'!D:E,2,FALSE),0)</f>
        <v>73393567.950000003</v>
      </c>
      <c r="AH1036" s="74">
        <f>IF(Table2[[#This Row],[CATEGORY TTL LOOKUP]]=0,0,IF(Table2[[#This Row],[CATEGORY TTL LOOKUP]]&gt;0,SUM(AB1036/AG1036)))</f>
        <v>2.5466461874061267E-3</v>
      </c>
      <c r="AI1036" s="74" t="str">
        <f>IFERROR(IF(AH1036&lt;#REF!,"STRIKE",IF(AH1036&gt;=#REF!,"GOOD")),"NO DATA")</f>
        <v>NO DATA</v>
      </c>
      <c r="AJ1036" s="75">
        <f>IFERROR(VLOOKUP(K1036,'Roll ups'!H:I,2,FALSE),0)</f>
        <v>75793138.070000067</v>
      </c>
      <c r="AK1036" s="76">
        <f>IF(Table2[[#This Row],[PRICE TIER LOOKUP]]=0,0,IF(Table2[[#This Row],[PRICE TIER LOOKUP]]&gt;0,SUM(AB1036/AJ1036)))</f>
        <v>2.4660207343226558E-3</v>
      </c>
      <c r="AL1036" s="74" t="e">
        <f>IF(AK1036&lt;#REF!,"STRIKE",IF(AK1036&gt;=#REF!,"GOOD"))</f>
        <v>#REF!</v>
      </c>
      <c r="AM1036" s="75">
        <f>VLOOKUP(H1036,'Roll ups'!A:B,2,FALSE)</f>
        <v>325145452.83999985</v>
      </c>
      <c r="AN1036" s="77">
        <f t="shared" si="34"/>
        <v>5.7484257696808355E-4</v>
      </c>
      <c r="AO1036" s="74" t="str">
        <f>IFERROR(VLOOKUP(Table2[[#This Row],[Product Name]],'Roll ups'!L:P,5,FALSE),"GOOD")</f>
        <v>GOOD</v>
      </c>
      <c r="AP1036" s="74">
        <f>Table2[[#This Row],[Retail Dollar Vol Current 12 Mths]]/Table2[[#This Row],[SHELF SALES  LOOKUP]]</f>
        <v>5.7484257696808355E-4</v>
      </c>
      <c r="AQ1036" s="69">
        <f t="shared" si="35"/>
        <v>0</v>
      </c>
      <c r="AR103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036" s="69" t="e">
        <f>IF(Table2[[#This Row],[Shelf Dollar Vol Current 12 Mths]]&gt;#REF!,"MEETS $ CRITERIA",IF(Table2[[#This Row],[Shelf Dollar Vol Current 12 Mths]]&lt;#REF!+1,"DOES NOT MEET $ CRITERIA"))</f>
        <v>#REF!</v>
      </c>
      <c r="AT1036" s="78"/>
    </row>
    <row r="1037" spans="1:46" ht="13.8" x14ac:dyDescent="0.3">
      <c r="A1037" s="68" t="s">
        <v>1283</v>
      </c>
      <c r="B1037" s="69">
        <v>36971</v>
      </c>
      <c r="C1037" s="69">
        <v>857</v>
      </c>
      <c r="D1037" s="69" t="s">
        <v>25</v>
      </c>
      <c r="E1037" s="70" t="s">
        <v>6313</v>
      </c>
      <c r="F1037" s="70"/>
      <c r="G1037" s="71" t="s">
        <v>8417</v>
      </c>
      <c r="H1037" s="69" t="s">
        <v>6315</v>
      </c>
      <c r="I1037" s="68" t="s">
        <v>252</v>
      </c>
      <c r="J1037" s="68" t="s">
        <v>252</v>
      </c>
      <c r="K1037" s="68" t="s">
        <v>89</v>
      </c>
      <c r="L1037" s="68" t="s">
        <v>89</v>
      </c>
      <c r="M1037" s="68" t="s">
        <v>252</v>
      </c>
      <c r="N1037" s="68" t="s">
        <v>154</v>
      </c>
      <c r="O1037" s="68" t="s">
        <v>8418</v>
      </c>
      <c r="P1037" s="72" t="s">
        <v>252</v>
      </c>
      <c r="Q1037" s="68" t="s">
        <v>26</v>
      </c>
      <c r="R1037" s="68" t="s">
        <v>27</v>
      </c>
      <c r="S1037" s="68">
        <v>1084</v>
      </c>
      <c r="T1037" s="68">
        <v>1611.23</v>
      </c>
      <c r="U1037" s="68">
        <v>-0.49</v>
      </c>
      <c r="V1037" s="68">
        <v>2463.52</v>
      </c>
      <c r="W1037" s="68">
        <v>2308.14</v>
      </c>
      <c r="X1037" s="68">
        <v>0.06</v>
      </c>
      <c r="Y1037" s="68">
        <v>8277.85</v>
      </c>
      <c r="Z1037" s="68">
        <v>9826.44</v>
      </c>
      <c r="AA1037" s="68">
        <v>-0.19</v>
      </c>
      <c r="AB1037" s="73">
        <v>750202.79</v>
      </c>
      <c r="AC1037" s="73">
        <v>861567.32</v>
      </c>
      <c r="AD1037" s="73">
        <v>850974.3</v>
      </c>
      <c r="AE1037" s="73">
        <v>1009589.66</v>
      </c>
      <c r="AF1037" s="73"/>
      <c r="AG1037" s="73">
        <f>IFERROR(VLOOKUP(J1037,'Roll ups'!D:E,2,FALSE),0)</f>
        <v>73393567.950000003</v>
      </c>
      <c r="AH1037" s="74">
        <f>IF(Table2[[#This Row],[CATEGORY TTL LOOKUP]]=0,0,IF(Table2[[#This Row],[CATEGORY TTL LOOKUP]]&gt;0,SUM(AB1037/AG1037)))</f>
        <v>1.0221642181384098E-2</v>
      </c>
      <c r="AI1037" s="74" t="str">
        <f>IFERROR(IF(AH1037&lt;#REF!,"STRIKE",IF(AH1037&gt;=#REF!,"GOOD")),"NO DATA")</f>
        <v>NO DATA</v>
      </c>
      <c r="AJ1037" s="75">
        <f>IFERROR(VLOOKUP(K1037,'Roll ups'!H:I,2,FALSE),0)</f>
        <v>75793138.070000067</v>
      </c>
      <c r="AK1037" s="76">
        <f>IF(Table2[[#This Row],[PRICE TIER LOOKUP]]=0,0,IF(Table2[[#This Row],[PRICE TIER LOOKUP]]&gt;0,SUM(AB1037/AJ1037)))</f>
        <v>9.8980304695543454E-3</v>
      </c>
      <c r="AL1037" s="74" t="e">
        <f>IF(AK1037&lt;#REF!,"STRIKE",IF(AK1037&gt;=#REF!,"GOOD"))</f>
        <v>#REF!</v>
      </c>
      <c r="AM1037" s="75">
        <f>VLOOKUP(H1037,'Roll ups'!A:B,2,FALSE)</f>
        <v>325145452.83999985</v>
      </c>
      <c r="AN1037" s="77">
        <f t="shared" si="34"/>
        <v>2.3072836585820741E-3</v>
      </c>
      <c r="AO1037" s="74" t="str">
        <f>IFERROR(VLOOKUP(Table2[[#This Row],[Product Name]],'Roll ups'!L:P,5,FALSE),"GOOD")</f>
        <v>GOOD</v>
      </c>
      <c r="AP1037" s="74">
        <f>Table2[[#This Row],[Retail Dollar Vol Current 12 Mths]]/Table2[[#This Row],[SHELF SALES  LOOKUP]]</f>
        <v>2.6172111360227269E-3</v>
      </c>
      <c r="AQ1037" s="69">
        <f t="shared" si="35"/>
        <v>0</v>
      </c>
      <c r="AR103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037" s="69" t="e">
        <f>IF(Table2[[#This Row],[Shelf Dollar Vol Current 12 Mths]]&gt;#REF!,"MEETS $ CRITERIA",IF(Table2[[#This Row],[Shelf Dollar Vol Current 12 Mths]]&lt;#REF!+1,"DOES NOT MEET $ CRITERIA"))</f>
        <v>#REF!</v>
      </c>
      <c r="AT1037" s="78"/>
    </row>
    <row r="1038" spans="1:46" ht="13.8" x14ac:dyDescent="0.3">
      <c r="A1038" s="68" t="s">
        <v>4804</v>
      </c>
      <c r="B1038" s="69">
        <v>37040</v>
      </c>
      <c r="C1038" s="69">
        <v>294</v>
      </c>
      <c r="D1038" s="69" t="s">
        <v>25</v>
      </c>
      <c r="E1038" s="70" t="s">
        <v>6313</v>
      </c>
      <c r="F1038" s="70"/>
      <c r="G1038" s="71" t="s">
        <v>8419</v>
      </c>
      <c r="H1038" s="69" t="s">
        <v>6315</v>
      </c>
      <c r="I1038" s="68" t="s">
        <v>252</v>
      </c>
      <c r="J1038" s="68" t="s">
        <v>252</v>
      </c>
      <c r="K1038" s="68" t="s">
        <v>146</v>
      </c>
      <c r="L1038" s="68" t="s">
        <v>6320</v>
      </c>
      <c r="M1038" s="68" t="s">
        <v>252</v>
      </c>
      <c r="N1038" s="68" t="s">
        <v>154</v>
      </c>
      <c r="O1038" s="68" t="s">
        <v>8420</v>
      </c>
      <c r="P1038" s="72" t="s">
        <v>252</v>
      </c>
      <c r="Q1038" s="68" t="s">
        <v>610</v>
      </c>
      <c r="R1038" s="68" t="s">
        <v>31</v>
      </c>
      <c r="S1038" s="68">
        <v>11</v>
      </c>
      <c r="T1038" s="68">
        <v>18</v>
      </c>
      <c r="U1038" s="68">
        <v>-0.64</v>
      </c>
      <c r="V1038" s="68">
        <v>22</v>
      </c>
      <c r="W1038" s="68">
        <v>40.5</v>
      </c>
      <c r="X1038" s="68">
        <v>-0.84</v>
      </c>
      <c r="Y1038" s="68">
        <v>116</v>
      </c>
      <c r="Z1038" s="68">
        <v>163.83000000000001</v>
      </c>
      <c r="AA1038" s="68">
        <v>-0.41</v>
      </c>
      <c r="AB1038" s="73">
        <v>29642.880000000001</v>
      </c>
      <c r="AC1038" s="73">
        <v>39964.239999999998</v>
      </c>
      <c r="AD1038" s="73">
        <v>30122.880000000001</v>
      </c>
      <c r="AE1038" s="73">
        <v>42544.24</v>
      </c>
      <c r="AF1038" s="73"/>
      <c r="AG1038" s="73">
        <f>IFERROR(VLOOKUP(J1038,'Roll ups'!D:E,2,FALSE),0)</f>
        <v>73393567.950000003</v>
      </c>
      <c r="AH1038" s="74">
        <f>IF(Table2[[#This Row],[CATEGORY TTL LOOKUP]]=0,0,IF(Table2[[#This Row],[CATEGORY TTL LOOKUP]]&gt;0,SUM(AB1038/AG1038)))</f>
        <v>4.0388934382089813E-4</v>
      </c>
      <c r="AI1038" s="74" t="str">
        <f>IFERROR(IF(AH1038&lt;#REF!,"STRIKE",IF(AH1038&gt;=#REF!,"GOOD")),"NO DATA")</f>
        <v>NO DATA</v>
      </c>
      <c r="AJ1038" s="75">
        <f>IFERROR(VLOOKUP(K1038,'Roll ups'!H:I,2,FALSE),0)</f>
        <v>69119979.479999974</v>
      </c>
      <c r="AK1038" s="76">
        <f>IF(Table2[[#This Row],[PRICE TIER LOOKUP]]=0,0,IF(Table2[[#This Row],[PRICE TIER LOOKUP]]&gt;0,SUM(AB1038/AJ1038)))</f>
        <v>4.2886123842929145E-4</v>
      </c>
      <c r="AL1038" s="74" t="e">
        <f>IF(AK1038&lt;#REF!,"STRIKE",IF(AK1038&gt;=#REF!,"GOOD"))</f>
        <v>#REF!</v>
      </c>
      <c r="AM1038" s="75">
        <f>VLOOKUP(H1038,'Roll ups'!A:B,2,FALSE)</f>
        <v>325145452.83999985</v>
      </c>
      <c r="AN1038" s="77">
        <f t="shared" si="34"/>
        <v>9.1168059528690088E-5</v>
      </c>
      <c r="AO1038" s="74" t="str">
        <f>IFERROR(VLOOKUP(Table2[[#This Row],[Product Name]],'Roll ups'!L:P,5,FALSE),"GOOD")</f>
        <v>GOOD</v>
      </c>
      <c r="AP1038" s="74">
        <f>Table2[[#This Row],[Retail Dollar Vol Current 12 Mths]]/Table2[[#This Row],[SHELF SALES  LOOKUP]]</f>
        <v>9.2644321908518602E-5</v>
      </c>
      <c r="AQ1038" s="69">
        <f t="shared" si="35"/>
        <v>0</v>
      </c>
      <c r="AR103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038" s="69" t="e">
        <f>IF(Table2[[#This Row],[Shelf Dollar Vol Current 12 Mths]]&gt;#REF!,"MEETS $ CRITERIA",IF(Table2[[#This Row],[Shelf Dollar Vol Current 12 Mths]]&lt;#REF!+1,"DOES NOT MEET $ CRITERIA"))</f>
        <v>#REF!</v>
      </c>
      <c r="AT1038" s="78"/>
    </row>
    <row r="1039" spans="1:46" ht="13.8" x14ac:dyDescent="0.3">
      <c r="A1039" s="68" t="s">
        <v>8421</v>
      </c>
      <c r="B1039" s="69">
        <v>37063</v>
      </c>
      <c r="C1039" s="69">
        <v>213</v>
      </c>
      <c r="D1039" s="69" t="s">
        <v>25</v>
      </c>
      <c r="E1039" s="70" t="s">
        <v>6313</v>
      </c>
      <c r="F1039" s="70"/>
      <c r="G1039" s="71" t="s">
        <v>8422</v>
      </c>
      <c r="H1039" s="69" t="s">
        <v>6315</v>
      </c>
      <c r="I1039" s="68" t="s">
        <v>252</v>
      </c>
      <c r="J1039" s="68" t="s">
        <v>252</v>
      </c>
      <c r="K1039" s="68" t="s">
        <v>132</v>
      </c>
      <c r="L1039" s="68" t="s">
        <v>146</v>
      </c>
      <c r="M1039" s="68" t="s">
        <v>252</v>
      </c>
      <c r="N1039" s="68" t="s">
        <v>154</v>
      </c>
      <c r="O1039" s="68" t="s">
        <v>8423</v>
      </c>
      <c r="P1039" s="72" t="s">
        <v>252</v>
      </c>
      <c r="Q1039" s="68" t="s">
        <v>390</v>
      </c>
      <c r="R1039" s="68" t="s">
        <v>60</v>
      </c>
      <c r="S1039" s="68">
        <v>4</v>
      </c>
      <c r="T1039" s="68">
        <v>5.75</v>
      </c>
      <c r="U1039" s="68">
        <v>-0.44</v>
      </c>
      <c r="V1039" s="68">
        <v>19</v>
      </c>
      <c r="W1039" s="68">
        <v>17</v>
      </c>
      <c r="X1039" s="68">
        <v>0.11</v>
      </c>
      <c r="Y1039" s="68">
        <v>72.25</v>
      </c>
      <c r="Z1039" s="68">
        <v>88.42</v>
      </c>
      <c r="AA1039" s="68">
        <v>-0.22</v>
      </c>
      <c r="AB1039" s="73">
        <v>27005.01</v>
      </c>
      <c r="AC1039" s="73">
        <v>31767.51</v>
      </c>
      <c r="AD1039" s="73">
        <v>28897.11</v>
      </c>
      <c r="AE1039" s="73">
        <v>36509.370000000003</v>
      </c>
      <c r="AF1039" s="73"/>
      <c r="AG1039" s="73">
        <f>IFERROR(VLOOKUP(J1039,'Roll ups'!D:E,2,FALSE),0)</f>
        <v>73393567.950000003</v>
      </c>
      <c r="AH1039" s="74">
        <f>IF(Table2[[#This Row],[CATEGORY TTL LOOKUP]]=0,0,IF(Table2[[#This Row],[CATEGORY TTL LOOKUP]]&gt;0,SUM(AB1039/AG1039)))</f>
        <v>3.6794791089046649E-4</v>
      </c>
      <c r="AI1039" s="74" t="str">
        <f>IFERROR(IF(AH1039&lt;#REF!,"STRIKE",IF(AH1039&gt;=#REF!,"GOOD")),"NO DATA")</f>
        <v>NO DATA</v>
      </c>
      <c r="AJ1039" s="75">
        <f>IFERROR(VLOOKUP(K1039,'Roll ups'!H:I,2,FALSE),0)</f>
        <v>126094742.97999983</v>
      </c>
      <c r="AK1039" s="76">
        <f>IF(Table2[[#This Row],[PRICE TIER LOOKUP]]=0,0,IF(Table2[[#This Row],[PRICE TIER LOOKUP]]&gt;0,SUM(AB1039/AJ1039)))</f>
        <v>2.1416443986315372E-4</v>
      </c>
      <c r="AL1039" s="74" t="e">
        <f>IF(AK1039&lt;#REF!,"STRIKE",IF(AK1039&gt;=#REF!,"GOOD"))</f>
        <v>#REF!</v>
      </c>
      <c r="AM1039" s="75">
        <f>VLOOKUP(H1039,'Roll ups'!A:B,2,FALSE)</f>
        <v>325145452.83999985</v>
      </c>
      <c r="AN1039" s="77">
        <f t="shared" si="34"/>
        <v>8.3055167353943702E-5</v>
      </c>
      <c r="AO1039" s="74" t="str">
        <f>IFERROR(VLOOKUP(Table2[[#This Row],[Product Name]],'Roll ups'!L:P,5,FALSE),"GOOD")</f>
        <v>GOOD</v>
      </c>
      <c r="AP1039" s="74">
        <f>Table2[[#This Row],[Retail Dollar Vol Current 12 Mths]]/Table2[[#This Row],[SHELF SALES  LOOKUP]]</f>
        <v>8.8874409122430259E-5</v>
      </c>
      <c r="AQ1039" s="69">
        <f t="shared" si="35"/>
        <v>0</v>
      </c>
      <c r="AR103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039" s="69" t="e">
        <f>IF(Table2[[#This Row],[Shelf Dollar Vol Current 12 Mths]]&gt;#REF!,"MEETS $ CRITERIA",IF(Table2[[#This Row],[Shelf Dollar Vol Current 12 Mths]]&lt;#REF!+1,"DOES NOT MEET $ CRITERIA"))</f>
        <v>#REF!</v>
      </c>
      <c r="AT1039" s="78"/>
    </row>
    <row r="1040" spans="1:46" ht="13.8" x14ac:dyDescent="0.3">
      <c r="A1040" s="68" t="s">
        <v>5355</v>
      </c>
      <c r="B1040" s="69">
        <v>37067</v>
      </c>
      <c r="C1040" s="69">
        <v>198</v>
      </c>
      <c r="D1040" s="69" t="s">
        <v>25</v>
      </c>
      <c r="E1040" s="70" t="s">
        <v>6313</v>
      </c>
      <c r="F1040" s="70"/>
      <c r="G1040" s="71" t="s">
        <v>8424</v>
      </c>
      <c r="H1040" s="69" t="s">
        <v>6315</v>
      </c>
      <c r="I1040" s="68" t="s">
        <v>252</v>
      </c>
      <c r="J1040" s="68" t="s">
        <v>252</v>
      </c>
      <c r="K1040" s="68" t="s">
        <v>104</v>
      </c>
      <c r="L1040" s="68" t="s">
        <v>104</v>
      </c>
      <c r="M1040" s="68" t="s">
        <v>252</v>
      </c>
      <c r="N1040" s="68" t="s">
        <v>154</v>
      </c>
      <c r="O1040" s="68" t="s">
        <v>8425</v>
      </c>
      <c r="P1040" s="72" t="s">
        <v>252</v>
      </c>
      <c r="Q1040" s="68" t="s">
        <v>213</v>
      </c>
      <c r="R1040" s="68" t="s">
        <v>31</v>
      </c>
      <c r="S1040" s="68">
        <v>104</v>
      </c>
      <c r="T1040" s="68">
        <v>76.78</v>
      </c>
      <c r="U1040" s="68">
        <v>0.26</v>
      </c>
      <c r="V1040" s="68">
        <v>274.88</v>
      </c>
      <c r="W1040" s="68">
        <v>264.77</v>
      </c>
      <c r="X1040" s="68">
        <v>0.04</v>
      </c>
      <c r="Y1040" s="68">
        <v>1165.3900000000001</v>
      </c>
      <c r="Z1040" s="68">
        <v>935.06</v>
      </c>
      <c r="AA1040" s="68">
        <v>0.2</v>
      </c>
      <c r="AB1040" s="73">
        <v>59997.08</v>
      </c>
      <c r="AC1040" s="73">
        <v>48602.69</v>
      </c>
      <c r="AD1040" s="73">
        <v>59997.08</v>
      </c>
      <c r="AE1040" s="73">
        <v>48602.69</v>
      </c>
      <c r="AF1040" s="73"/>
      <c r="AG1040" s="73">
        <f>IFERROR(VLOOKUP(J1040,'Roll ups'!D:E,2,FALSE),0)</f>
        <v>73393567.950000003</v>
      </c>
      <c r="AH1040" s="74">
        <f>IF(Table2[[#This Row],[CATEGORY TTL LOOKUP]]=0,0,IF(Table2[[#This Row],[CATEGORY TTL LOOKUP]]&gt;0,SUM(AB1040/AG1040)))</f>
        <v>8.1747054511470982E-4</v>
      </c>
      <c r="AI1040" s="74" t="str">
        <f>IFERROR(IF(AH1040&lt;#REF!,"STRIKE",IF(AH1040&gt;=#REF!,"GOOD")),"NO DATA")</f>
        <v>NO DATA</v>
      </c>
      <c r="AJ1040" s="75">
        <f>IFERROR(VLOOKUP(K1040,'Roll ups'!H:I,2,FALSE),0)</f>
        <v>34230392.709999993</v>
      </c>
      <c r="AK1040" s="76">
        <f>IF(Table2[[#This Row],[PRICE TIER LOOKUP]]=0,0,IF(Table2[[#This Row],[PRICE TIER LOOKUP]]&gt;0,SUM(AB1040/AJ1040)))</f>
        <v>1.7527429646599579E-3</v>
      </c>
      <c r="AL1040" s="74" t="e">
        <f>IF(AK1040&lt;#REF!,"STRIKE",IF(AK1040&gt;=#REF!,"GOOD"))</f>
        <v>#REF!</v>
      </c>
      <c r="AM1040" s="75">
        <f>VLOOKUP(H1040,'Roll ups'!A:B,2,FALSE)</f>
        <v>325145452.83999985</v>
      </c>
      <c r="AN1040" s="77">
        <f t="shared" si="34"/>
        <v>1.8452381688242105E-4</v>
      </c>
      <c r="AO1040" s="74" t="str">
        <f>IFERROR(VLOOKUP(Table2[[#This Row],[Product Name]],'Roll ups'!L:P,5,FALSE),"GOOD")</f>
        <v>GOOD</v>
      </c>
      <c r="AP1040" s="74">
        <f>Table2[[#This Row],[Retail Dollar Vol Current 12 Mths]]/Table2[[#This Row],[SHELF SALES  LOOKUP]]</f>
        <v>1.8452381688242105E-4</v>
      </c>
      <c r="AQ1040" s="69">
        <f t="shared" si="35"/>
        <v>0</v>
      </c>
      <c r="AR104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040" s="69" t="e">
        <f>IF(Table2[[#This Row],[Shelf Dollar Vol Current 12 Mths]]&gt;#REF!,"MEETS $ CRITERIA",IF(Table2[[#This Row],[Shelf Dollar Vol Current 12 Mths]]&lt;#REF!+1,"DOES NOT MEET $ CRITERIA"))</f>
        <v>#REF!</v>
      </c>
      <c r="AT1040" s="78"/>
    </row>
    <row r="1041" spans="1:46" ht="13.8" x14ac:dyDescent="0.3">
      <c r="A1041" s="68" t="s">
        <v>5743</v>
      </c>
      <c r="B1041" s="69">
        <v>37418</v>
      </c>
      <c r="C1041" s="69">
        <v>118</v>
      </c>
      <c r="D1041" s="69" t="s">
        <v>25</v>
      </c>
      <c r="E1041" s="70" t="s">
        <v>6313</v>
      </c>
      <c r="F1041" s="70"/>
      <c r="G1041" s="71" t="s">
        <v>8426</v>
      </c>
      <c r="H1041" s="69" t="s">
        <v>6315</v>
      </c>
      <c r="I1041" s="68" t="s">
        <v>252</v>
      </c>
      <c r="J1041" s="68" t="s">
        <v>252</v>
      </c>
      <c r="K1041" s="68" t="s">
        <v>104</v>
      </c>
      <c r="L1041" s="68" t="s">
        <v>104</v>
      </c>
      <c r="M1041" s="68" t="s">
        <v>252</v>
      </c>
      <c r="N1041" s="68" t="s">
        <v>154</v>
      </c>
      <c r="O1041" s="68" t="s">
        <v>8427</v>
      </c>
      <c r="P1041" s="72" t="s">
        <v>191</v>
      </c>
      <c r="Q1041" s="68" t="s">
        <v>194</v>
      </c>
      <c r="R1041" s="68" t="s">
        <v>31</v>
      </c>
      <c r="S1041" s="68">
        <v>16</v>
      </c>
      <c r="T1041" s="68">
        <v>33.06</v>
      </c>
      <c r="U1041" s="68">
        <v>-1.02</v>
      </c>
      <c r="V1041" s="68">
        <v>64.17</v>
      </c>
      <c r="W1041" s="68">
        <v>92.75</v>
      </c>
      <c r="X1041" s="68">
        <v>-0.45</v>
      </c>
      <c r="Y1041" s="68">
        <v>289.17</v>
      </c>
      <c r="Z1041" s="68">
        <v>378.6</v>
      </c>
      <c r="AA1041" s="68">
        <v>-0.31</v>
      </c>
      <c r="AB1041" s="73">
        <v>18067.05</v>
      </c>
      <c r="AC1041" s="73">
        <v>23386.77</v>
      </c>
      <c r="AD1041" s="73">
        <v>18067.05</v>
      </c>
      <c r="AE1041" s="73">
        <v>23386.77</v>
      </c>
      <c r="AF1041" s="73"/>
      <c r="AG1041" s="73">
        <f>IFERROR(VLOOKUP(J1041,'Roll ups'!D:E,2,FALSE),0)</f>
        <v>73393567.950000003</v>
      </c>
      <c r="AH1041" s="74">
        <f>IF(Table2[[#This Row],[CATEGORY TTL LOOKUP]]=0,0,IF(Table2[[#This Row],[CATEGORY TTL LOOKUP]]&gt;0,SUM(AB1041/AG1041)))</f>
        <v>2.46166666979705E-4</v>
      </c>
      <c r="AI1041" s="74" t="str">
        <f>IFERROR(IF(AH1041&lt;#REF!,"STRIKE",IF(AH1041&gt;=#REF!,"GOOD")),"NO DATA")</f>
        <v>NO DATA</v>
      </c>
      <c r="AJ1041" s="75">
        <f>IFERROR(VLOOKUP(K1041,'Roll ups'!H:I,2,FALSE),0)</f>
        <v>34230392.709999993</v>
      </c>
      <c r="AK1041" s="76">
        <f>IF(Table2[[#This Row],[PRICE TIER LOOKUP]]=0,0,IF(Table2[[#This Row],[PRICE TIER LOOKUP]]&gt;0,SUM(AB1041/AJ1041)))</f>
        <v>5.2780726628128721E-4</v>
      </c>
      <c r="AL1041" s="74" t="e">
        <f>IF(AK1041&lt;#REF!,"STRIKE",IF(AK1041&gt;=#REF!,"GOOD"))</f>
        <v>#REF!</v>
      </c>
      <c r="AM1041" s="75">
        <f>VLOOKUP(H1041,'Roll ups'!A:B,2,FALSE)</f>
        <v>325145452.83999985</v>
      </c>
      <c r="AN1041" s="77">
        <f t="shared" si="34"/>
        <v>5.5566054644751793E-5</v>
      </c>
      <c r="AO1041" s="74" t="str">
        <f>IFERROR(VLOOKUP(Table2[[#This Row],[Product Name]],'Roll ups'!L:P,5,FALSE),"GOOD")</f>
        <v>GOOD</v>
      </c>
      <c r="AP1041" s="74">
        <f>Table2[[#This Row],[Retail Dollar Vol Current 12 Mths]]/Table2[[#This Row],[SHELF SALES  LOOKUP]]</f>
        <v>5.5566054644751793E-5</v>
      </c>
      <c r="AQ1041" s="69">
        <f t="shared" si="35"/>
        <v>0</v>
      </c>
      <c r="AR104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041" s="69" t="e">
        <f>IF(Table2[[#This Row],[Shelf Dollar Vol Current 12 Mths]]&gt;#REF!,"MEETS $ CRITERIA",IF(Table2[[#This Row],[Shelf Dollar Vol Current 12 Mths]]&lt;#REF!+1,"DOES NOT MEET $ CRITERIA"))</f>
        <v>#REF!</v>
      </c>
      <c r="AT1041" s="78"/>
    </row>
    <row r="1042" spans="1:46" ht="13.8" x14ac:dyDescent="0.3">
      <c r="A1042" s="68" t="s">
        <v>3818</v>
      </c>
      <c r="B1042" s="69">
        <v>37586</v>
      </c>
      <c r="C1042" s="69">
        <v>507</v>
      </c>
      <c r="D1042" s="69" t="s">
        <v>25</v>
      </c>
      <c r="E1042" s="70" t="s">
        <v>6313</v>
      </c>
      <c r="F1042" s="70"/>
      <c r="G1042" s="71" t="s">
        <v>8428</v>
      </c>
      <c r="H1042" s="69" t="s">
        <v>6315</v>
      </c>
      <c r="I1042" s="68" t="s">
        <v>252</v>
      </c>
      <c r="J1042" s="68" t="s">
        <v>252</v>
      </c>
      <c r="K1042" s="68" t="s">
        <v>132</v>
      </c>
      <c r="L1042" s="68" t="s">
        <v>89</v>
      </c>
      <c r="M1042" s="68" t="s">
        <v>252</v>
      </c>
      <c r="N1042" s="68" t="s">
        <v>154</v>
      </c>
      <c r="O1042" s="68" t="s">
        <v>8429</v>
      </c>
      <c r="P1042" s="72" t="s">
        <v>252</v>
      </c>
      <c r="Q1042" s="68" t="s">
        <v>194</v>
      </c>
      <c r="R1042" s="68" t="s">
        <v>6402</v>
      </c>
      <c r="S1042" s="68">
        <v>136</v>
      </c>
      <c r="T1042" s="68">
        <v>133</v>
      </c>
      <c r="U1042" s="68">
        <v>0.02</v>
      </c>
      <c r="V1042" s="68">
        <v>404.17</v>
      </c>
      <c r="W1042" s="68">
        <v>323</v>
      </c>
      <c r="X1042" s="68">
        <v>0.2</v>
      </c>
      <c r="Y1042" s="68">
        <v>1244.08</v>
      </c>
      <c r="Z1042" s="68">
        <v>1012.17</v>
      </c>
      <c r="AA1042" s="68">
        <v>0.19</v>
      </c>
      <c r="AB1042" s="73">
        <v>142612.71</v>
      </c>
      <c r="AC1042" s="73">
        <v>114850.98</v>
      </c>
      <c r="AD1042" s="73">
        <v>149140.71</v>
      </c>
      <c r="AE1042" s="73">
        <v>121294.98</v>
      </c>
      <c r="AF1042" s="73"/>
      <c r="AG1042" s="73">
        <f>IFERROR(VLOOKUP(J1042,'Roll ups'!D:E,2,FALSE),0)</f>
        <v>73393567.950000003</v>
      </c>
      <c r="AH1042" s="74">
        <f>IF(Table2[[#This Row],[CATEGORY TTL LOOKUP]]=0,0,IF(Table2[[#This Row],[CATEGORY TTL LOOKUP]]&gt;0,SUM(AB1042/AG1042)))</f>
        <v>1.9431227283725479E-3</v>
      </c>
      <c r="AI1042" s="74" t="str">
        <f>IFERROR(IF(AH1042&lt;#REF!,"STRIKE",IF(AH1042&gt;=#REF!,"GOOD")),"NO DATA")</f>
        <v>NO DATA</v>
      </c>
      <c r="AJ1042" s="75">
        <f>IFERROR(VLOOKUP(K1042,'Roll ups'!H:I,2,FALSE),0)</f>
        <v>126094742.97999983</v>
      </c>
      <c r="AK1042" s="76">
        <f>IF(Table2[[#This Row],[PRICE TIER LOOKUP]]=0,0,IF(Table2[[#This Row],[PRICE TIER LOOKUP]]&gt;0,SUM(AB1042/AJ1042)))</f>
        <v>1.1309964763766569E-3</v>
      </c>
      <c r="AL1042" s="74" t="e">
        <f>IF(AK1042&lt;#REF!,"STRIKE",IF(AK1042&gt;=#REF!,"GOOD"))</f>
        <v>#REF!</v>
      </c>
      <c r="AM1042" s="75">
        <f>VLOOKUP(H1042,'Roll ups'!A:B,2,FALSE)</f>
        <v>325145452.83999985</v>
      </c>
      <c r="AN1042" s="77">
        <f t="shared" si="34"/>
        <v>4.3861203887165531E-4</v>
      </c>
      <c r="AO1042" s="74" t="str">
        <f>IFERROR(VLOOKUP(Table2[[#This Row],[Product Name]],'Roll ups'!L:P,5,FALSE),"GOOD")</f>
        <v>GOOD</v>
      </c>
      <c r="AP1042" s="74">
        <f>Table2[[#This Row],[Retail Dollar Vol Current 12 Mths]]/Table2[[#This Row],[SHELF SALES  LOOKUP]]</f>
        <v>4.5868920723732319E-4</v>
      </c>
      <c r="AQ1042" s="69">
        <f t="shared" si="35"/>
        <v>0</v>
      </c>
      <c r="AR104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042" s="69" t="e">
        <f>IF(Table2[[#This Row],[Shelf Dollar Vol Current 12 Mths]]&gt;#REF!,"MEETS $ CRITERIA",IF(Table2[[#This Row],[Shelf Dollar Vol Current 12 Mths]]&lt;#REF!+1,"DOES NOT MEET $ CRITERIA"))</f>
        <v>#REF!</v>
      </c>
      <c r="AT1042" s="78"/>
    </row>
    <row r="1043" spans="1:46" ht="13.8" x14ac:dyDescent="0.3">
      <c r="A1043" s="68" t="s">
        <v>1617</v>
      </c>
      <c r="B1043" s="69">
        <v>37886</v>
      </c>
      <c r="C1043" s="69">
        <v>587</v>
      </c>
      <c r="D1043" s="69" t="s">
        <v>25</v>
      </c>
      <c r="E1043" s="70" t="s">
        <v>6313</v>
      </c>
      <c r="F1043" s="70"/>
      <c r="G1043" s="71" t="s">
        <v>8430</v>
      </c>
      <c r="H1043" s="69" t="s">
        <v>6315</v>
      </c>
      <c r="I1043" s="68" t="s">
        <v>252</v>
      </c>
      <c r="J1043" s="68" t="s">
        <v>252</v>
      </c>
      <c r="K1043" s="68" t="s">
        <v>89</v>
      </c>
      <c r="L1043" s="68" t="s">
        <v>104</v>
      </c>
      <c r="M1043" s="68" t="s">
        <v>252</v>
      </c>
      <c r="N1043" s="68" t="s">
        <v>154</v>
      </c>
      <c r="O1043" s="68" t="s">
        <v>8431</v>
      </c>
      <c r="P1043" s="72" t="s">
        <v>252</v>
      </c>
      <c r="Q1043" s="68" t="s">
        <v>66</v>
      </c>
      <c r="R1043" s="68" t="s">
        <v>60</v>
      </c>
      <c r="S1043" s="68">
        <v>66</v>
      </c>
      <c r="T1043" s="68">
        <v>93</v>
      </c>
      <c r="U1043" s="68">
        <v>-0.41</v>
      </c>
      <c r="V1043" s="68">
        <v>247</v>
      </c>
      <c r="W1043" s="68">
        <v>284</v>
      </c>
      <c r="X1043" s="68">
        <v>-0.15</v>
      </c>
      <c r="Y1043" s="68">
        <v>1110.92</v>
      </c>
      <c r="Z1043" s="68">
        <v>1100.42</v>
      </c>
      <c r="AA1043" s="68">
        <v>0.01</v>
      </c>
      <c r="AB1043" s="73">
        <v>111041.11</v>
      </c>
      <c r="AC1043" s="73">
        <v>114620.05</v>
      </c>
      <c r="AD1043" s="73">
        <v>117446.11</v>
      </c>
      <c r="AE1043" s="73">
        <v>116336.05</v>
      </c>
      <c r="AF1043" s="73"/>
      <c r="AG1043" s="73">
        <f>IFERROR(VLOOKUP(J1043,'Roll ups'!D:E,2,FALSE),0)</f>
        <v>73393567.950000003</v>
      </c>
      <c r="AH1043" s="74">
        <f>IF(Table2[[#This Row],[CATEGORY TTL LOOKUP]]=0,0,IF(Table2[[#This Row],[CATEGORY TTL LOOKUP]]&gt;0,SUM(AB1043/AG1043)))</f>
        <v>1.5129542424705078E-3</v>
      </c>
      <c r="AI1043" s="74" t="str">
        <f>IFERROR(IF(AH1043&lt;#REF!,"STRIKE",IF(AH1043&gt;=#REF!,"GOOD")),"NO DATA")</f>
        <v>NO DATA</v>
      </c>
      <c r="AJ1043" s="75">
        <f>IFERROR(VLOOKUP(K1043,'Roll ups'!H:I,2,FALSE),0)</f>
        <v>75793138.070000067</v>
      </c>
      <c r="AK1043" s="76">
        <f>IF(Table2[[#This Row],[PRICE TIER LOOKUP]]=0,0,IF(Table2[[#This Row],[PRICE TIER LOOKUP]]&gt;0,SUM(AB1043/AJ1043)))</f>
        <v>1.4650549222206112E-3</v>
      </c>
      <c r="AL1043" s="74" t="e">
        <f>IF(AK1043&lt;#REF!,"STRIKE",IF(AK1043&gt;=#REF!,"GOOD"))</f>
        <v>#REF!</v>
      </c>
      <c r="AM1043" s="75">
        <f>VLOOKUP(H1043,'Roll ups'!A:B,2,FALSE)</f>
        <v>325145452.83999985</v>
      </c>
      <c r="AN1043" s="77">
        <f t="shared" si="34"/>
        <v>3.415121110570843E-4</v>
      </c>
      <c r="AO1043" s="74" t="str">
        <f>IFERROR(VLOOKUP(Table2[[#This Row],[Product Name]],'Roll ups'!L:P,5,FALSE),"GOOD")</f>
        <v>GOOD</v>
      </c>
      <c r="AP1043" s="74">
        <f>Table2[[#This Row],[Retail Dollar Vol Current 12 Mths]]/Table2[[#This Row],[SHELF SALES  LOOKUP]]</f>
        <v>3.6121098718792114E-4</v>
      </c>
      <c r="AQ1043" s="69">
        <f t="shared" si="35"/>
        <v>0</v>
      </c>
      <c r="AR104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043" s="69" t="e">
        <f>IF(Table2[[#This Row],[Shelf Dollar Vol Current 12 Mths]]&gt;#REF!,"MEETS $ CRITERIA",IF(Table2[[#This Row],[Shelf Dollar Vol Current 12 Mths]]&lt;#REF!+1,"DOES NOT MEET $ CRITERIA"))</f>
        <v>#REF!</v>
      </c>
      <c r="AT1043" s="78"/>
    </row>
    <row r="1044" spans="1:46" ht="13.8" x14ac:dyDescent="0.3">
      <c r="A1044" s="68" t="s">
        <v>2269</v>
      </c>
      <c r="B1044" s="69">
        <v>37887</v>
      </c>
      <c r="C1044" s="69">
        <v>224</v>
      </c>
      <c r="D1044" s="69" t="s">
        <v>25</v>
      </c>
      <c r="E1044" s="70" t="s">
        <v>6313</v>
      </c>
      <c r="F1044" s="70"/>
      <c r="G1044" s="71" t="s">
        <v>8432</v>
      </c>
      <c r="H1044" s="69" t="s">
        <v>6315</v>
      </c>
      <c r="I1044" s="68" t="s">
        <v>252</v>
      </c>
      <c r="J1044" s="68" t="s">
        <v>252</v>
      </c>
      <c r="K1044" s="68" t="s">
        <v>89</v>
      </c>
      <c r="L1044" s="68" t="s">
        <v>104</v>
      </c>
      <c r="M1044" s="68" t="s">
        <v>252</v>
      </c>
      <c r="N1044" s="68" t="s">
        <v>154</v>
      </c>
      <c r="O1044" s="68" t="s">
        <v>8433</v>
      </c>
      <c r="P1044" s="72" t="s">
        <v>252</v>
      </c>
      <c r="Q1044" s="68" t="s">
        <v>66</v>
      </c>
      <c r="R1044" s="68" t="s">
        <v>60</v>
      </c>
      <c r="S1044" s="68">
        <v>15</v>
      </c>
      <c r="T1044" s="68">
        <v>52</v>
      </c>
      <c r="U1044" s="68">
        <v>-2.5499999999999998</v>
      </c>
      <c r="V1044" s="68">
        <v>67.989999999999995</v>
      </c>
      <c r="W1044" s="68">
        <v>117.77</v>
      </c>
      <c r="X1044" s="68">
        <v>-0.73</v>
      </c>
      <c r="Y1044" s="68">
        <v>323.95999999999998</v>
      </c>
      <c r="Z1044" s="68">
        <v>345.41</v>
      </c>
      <c r="AA1044" s="68">
        <v>-7.0000000000000007E-2</v>
      </c>
      <c r="AB1044" s="73">
        <v>32192.639999999999</v>
      </c>
      <c r="AC1044" s="73">
        <v>34323.360000000001</v>
      </c>
      <c r="AD1044" s="73">
        <v>32192.639999999999</v>
      </c>
      <c r="AE1044" s="73">
        <v>34323.360000000001</v>
      </c>
      <c r="AF1044" s="73"/>
      <c r="AG1044" s="73">
        <f>IFERROR(VLOOKUP(J1044,'Roll ups'!D:E,2,FALSE),0)</f>
        <v>73393567.950000003</v>
      </c>
      <c r="AH1044" s="74">
        <f>IF(Table2[[#This Row],[CATEGORY TTL LOOKUP]]=0,0,IF(Table2[[#This Row],[CATEGORY TTL LOOKUP]]&gt;0,SUM(AB1044/AG1044)))</f>
        <v>4.3863026283081795E-4</v>
      </c>
      <c r="AI1044" s="74" t="str">
        <f>IFERROR(IF(AH1044&lt;#REF!,"STRIKE",IF(AH1044&gt;=#REF!,"GOOD")),"NO DATA")</f>
        <v>NO DATA</v>
      </c>
      <c r="AJ1044" s="75">
        <f>IFERROR(VLOOKUP(K1044,'Roll ups'!H:I,2,FALSE),0)</f>
        <v>75793138.070000067</v>
      </c>
      <c r="AK1044" s="76">
        <f>IF(Table2[[#This Row],[PRICE TIER LOOKUP]]=0,0,IF(Table2[[#This Row],[PRICE TIER LOOKUP]]&gt;0,SUM(AB1044/AJ1044)))</f>
        <v>4.2474346385114613E-4</v>
      </c>
      <c r="AL1044" s="74" t="e">
        <f>IF(AK1044&lt;#REF!,"STRIKE",IF(AK1044&gt;=#REF!,"GOOD"))</f>
        <v>#REF!</v>
      </c>
      <c r="AM1044" s="75">
        <f>VLOOKUP(H1044,'Roll ups'!A:B,2,FALSE)</f>
        <v>325145452.83999985</v>
      </c>
      <c r="AN1044" s="77">
        <f t="shared" si="34"/>
        <v>9.9009965290339171E-5</v>
      </c>
      <c r="AO1044" s="74" t="str">
        <f>IFERROR(VLOOKUP(Table2[[#This Row],[Product Name]],'Roll ups'!L:P,5,FALSE),"GOOD")</f>
        <v>GOOD</v>
      </c>
      <c r="AP1044" s="74">
        <f>Table2[[#This Row],[Retail Dollar Vol Current 12 Mths]]/Table2[[#This Row],[SHELF SALES  LOOKUP]]</f>
        <v>9.9009965290339171E-5</v>
      </c>
      <c r="AQ1044" s="69">
        <f t="shared" si="35"/>
        <v>0</v>
      </c>
      <c r="AR104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044" s="69" t="e">
        <f>IF(Table2[[#This Row],[Shelf Dollar Vol Current 12 Mths]]&gt;#REF!,"MEETS $ CRITERIA",IF(Table2[[#This Row],[Shelf Dollar Vol Current 12 Mths]]&lt;#REF!+1,"DOES NOT MEET $ CRITERIA"))</f>
        <v>#REF!</v>
      </c>
      <c r="AT1044" s="78"/>
    </row>
    <row r="1045" spans="1:46" ht="13.8" x14ac:dyDescent="0.3">
      <c r="A1045" s="68" t="s">
        <v>1584</v>
      </c>
      <c r="B1045" s="69">
        <v>37890</v>
      </c>
      <c r="C1045" s="69">
        <v>485</v>
      </c>
      <c r="D1045" s="69" t="s">
        <v>25</v>
      </c>
      <c r="E1045" s="70" t="s">
        <v>6313</v>
      </c>
      <c r="F1045" s="70"/>
      <c r="G1045" s="71" t="s">
        <v>8434</v>
      </c>
      <c r="H1045" s="69" t="s">
        <v>6315</v>
      </c>
      <c r="I1045" s="68" t="s">
        <v>252</v>
      </c>
      <c r="J1045" s="68" t="s">
        <v>252</v>
      </c>
      <c r="K1045" s="68" t="s">
        <v>89</v>
      </c>
      <c r="L1045" s="68" t="s">
        <v>104</v>
      </c>
      <c r="M1045" s="68" t="s">
        <v>252</v>
      </c>
      <c r="N1045" s="68" t="s">
        <v>154</v>
      </c>
      <c r="O1045" s="68" t="s">
        <v>8435</v>
      </c>
      <c r="P1045" s="72" t="s">
        <v>252</v>
      </c>
      <c r="Q1045" s="68" t="s">
        <v>66</v>
      </c>
      <c r="R1045" s="68" t="s">
        <v>60</v>
      </c>
      <c r="S1045" s="68">
        <v>274</v>
      </c>
      <c r="T1045" s="68">
        <v>122.51</v>
      </c>
      <c r="U1045" s="68">
        <v>0.55000000000000004</v>
      </c>
      <c r="V1045" s="68">
        <v>712.67</v>
      </c>
      <c r="W1045" s="68">
        <v>436.36</v>
      </c>
      <c r="X1045" s="68">
        <v>0.39</v>
      </c>
      <c r="Y1045" s="68">
        <v>1883.3</v>
      </c>
      <c r="Z1045" s="68">
        <v>1413.29</v>
      </c>
      <c r="AA1045" s="68">
        <v>0.25</v>
      </c>
      <c r="AB1045" s="73">
        <v>155217.92000000001</v>
      </c>
      <c r="AC1045" s="73">
        <v>116408.52</v>
      </c>
      <c r="AD1045" s="73">
        <v>167647.35</v>
      </c>
      <c r="AE1045" s="73">
        <v>125809.08</v>
      </c>
      <c r="AF1045" s="73"/>
      <c r="AG1045" s="73">
        <f>IFERROR(VLOOKUP(J1045,'Roll ups'!D:E,2,FALSE),0)</f>
        <v>73393567.950000003</v>
      </c>
      <c r="AH1045" s="74">
        <f>IF(Table2[[#This Row],[CATEGORY TTL LOOKUP]]=0,0,IF(Table2[[#This Row],[CATEGORY TTL LOOKUP]]&gt;0,SUM(AB1045/AG1045)))</f>
        <v>2.114870884949258E-3</v>
      </c>
      <c r="AI1045" s="74" t="str">
        <f>IFERROR(IF(AH1045&lt;#REF!,"STRIKE",IF(AH1045&gt;=#REF!,"GOOD")),"NO DATA")</f>
        <v>NO DATA</v>
      </c>
      <c r="AJ1045" s="75">
        <f>IFERROR(VLOOKUP(K1045,'Roll ups'!H:I,2,FALSE),0)</f>
        <v>75793138.070000067</v>
      </c>
      <c r="AK1045" s="76">
        <f>IF(Table2[[#This Row],[PRICE TIER LOOKUP]]=0,0,IF(Table2[[#This Row],[PRICE TIER LOOKUP]]&gt;0,SUM(AB1045/AJ1045)))</f>
        <v>2.0479152064748368E-3</v>
      </c>
      <c r="AL1045" s="74" t="e">
        <f>IF(AK1045&lt;#REF!,"STRIKE",IF(AK1045&gt;=#REF!,"GOOD"))</f>
        <v>#REF!</v>
      </c>
      <c r="AM1045" s="75">
        <f>VLOOKUP(H1045,'Roll ups'!A:B,2,FALSE)</f>
        <v>325145452.83999985</v>
      </c>
      <c r="AN1045" s="77">
        <f t="shared" si="34"/>
        <v>4.7737994994006844E-4</v>
      </c>
      <c r="AO1045" s="74" t="str">
        <f>IFERROR(VLOOKUP(Table2[[#This Row],[Product Name]],'Roll ups'!L:P,5,FALSE),"GOOD")</f>
        <v>GOOD</v>
      </c>
      <c r="AP1045" s="74">
        <f>Table2[[#This Row],[Retail Dollar Vol Current 12 Mths]]/Table2[[#This Row],[SHELF SALES  LOOKUP]]</f>
        <v>5.1560724142280174E-4</v>
      </c>
      <c r="AQ1045" s="69">
        <f t="shared" si="35"/>
        <v>0</v>
      </c>
      <c r="AR104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045" s="69" t="e">
        <f>IF(Table2[[#This Row],[Shelf Dollar Vol Current 12 Mths]]&gt;#REF!,"MEETS $ CRITERIA",IF(Table2[[#This Row],[Shelf Dollar Vol Current 12 Mths]]&lt;#REF!+1,"DOES NOT MEET $ CRITERIA"))</f>
        <v>#REF!</v>
      </c>
      <c r="AT1045" s="78"/>
    </row>
    <row r="1046" spans="1:46" ht="13.8" x14ac:dyDescent="0.3">
      <c r="A1046" s="68" t="s">
        <v>5479</v>
      </c>
      <c r="B1046" s="69">
        <v>37938</v>
      </c>
      <c r="C1046" s="69">
        <v>168</v>
      </c>
      <c r="D1046" s="69" t="s">
        <v>25</v>
      </c>
      <c r="E1046" s="70" t="s">
        <v>6313</v>
      </c>
      <c r="F1046" s="70"/>
      <c r="G1046" s="71" t="s">
        <v>8436</v>
      </c>
      <c r="H1046" s="69" t="s">
        <v>6315</v>
      </c>
      <c r="I1046" s="68" t="s">
        <v>252</v>
      </c>
      <c r="J1046" s="68" t="s">
        <v>252</v>
      </c>
      <c r="K1046" s="68" t="s">
        <v>104</v>
      </c>
      <c r="L1046" s="68" t="s">
        <v>104</v>
      </c>
      <c r="M1046" s="68" t="s">
        <v>252</v>
      </c>
      <c r="N1046" s="68" t="s">
        <v>154</v>
      </c>
      <c r="O1046" s="68" t="s">
        <v>8437</v>
      </c>
      <c r="P1046" s="72" t="s">
        <v>252</v>
      </c>
      <c r="Q1046" s="68" t="s">
        <v>213</v>
      </c>
      <c r="R1046" s="68" t="s">
        <v>6402</v>
      </c>
      <c r="S1046" s="68">
        <v>62</v>
      </c>
      <c r="T1046" s="68">
        <v>69.42</v>
      </c>
      <c r="U1046" s="68">
        <v>-0.12</v>
      </c>
      <c r="V1046" s="68">
        <v>197.96</v>
      </c>
      <c r="W1046" s="68">
        <v>213.7</v>
      </c>
      <c r="X1046" s="68">
        <v>-0.08</v>
      </c>
      <c r="Y1046" s="68">
        <v>801.94</v>
      </c>
      <c r="Z1046" s="68">
        <v>1068.71</v>
      </c>
      <c r="AA1046" s="68">
        <v>-0.33</v>
      </c>
      <c r="AB1046" s="73">
        <v>47036.72</v>
      </c>
      <c r="AC1046" s="73">
        <v>61627.44</v>
      </c>
      <c r="AD1046" s="73">
        <v>47036.72</v>
      </c>
      <c r="AE1046" s="73">
        <v>61627.44</v>
      </c>
      <c r="AF1046" s="73"/>
      <c r="AG1046" s="73">
        <f>IFERROR(VLOOKUP(J1046,'Roll ups'!D:E,2,FALSE),0)</f>
        <v>73393567.950000003</v>
      </c>
      <c r="AH1046" s="74">
        <f>IF(Table2[[#This Row],[CATEGORY TTL LOOKUP]]=0,0,IF(Table2[[#This Row],[CATEGORY TTL LOOKUP]]&gt;0,SUM(AB1046/AG1046)))</f>
        <v>6.4088340863935334E-4</v>
      </c>
      <c r="AI1046" s="74" t="str">
        <f>IFERROR(IF(AH1046&lt;#REF!,"STRIKE",IF(AH1046&gt;=#REF!,"GOOD")),"NO DATA")</f>
        <v>NO DATA</v>
      </c>
      <c r="AJ1046" s="75">
        <f>IFERROR(VLOOKUP(K1046,'Roll ups'!H:I,2,FALSE),0)</f>
        <v>34230392.709999993</v>
      </c>
      <c r="AK1046" s="76">
        <f>IF(Table2[[#This Row],[PRICE TIER LOOKUP]]=0,0,IF(Table2[[#This Row],[PRICE TIER LOOKUP]]&gt;0,SUM(AB1046/AJ1046)))</f>
        <v>1.3741215415930298E-3</v>
      </c>
      <c r="AL1046" s="74" t="e">
        <f>IF(AK1046&lt;#REF!,"STRIKE",IF(AK1046&gt;=#REF!,"GOOD"))</f>
        <v>#REF!</v>
      </c>
      <c r="AM1046" s="75">
        <f>VLOOKUP(H1046,'Roll ups'!A:B,2,FALSE)</f>
        <v>325145452.83999985</v>
      </c>
      <c r="AN1046" s="77">
        <f t="shared" si="34"/>
        <v>1.4466362543026612E-4</v>
      </c>
      <c r="AO1046" s="74" t="str">
        <f>IFERROR(VLOOKUP(Table2[[#This Row],[Product Name]],'Roll ups'!L:P,5,FALSE),"GOOD")</f>
        <v>GOOD</v>
      </c>
      <c r="AP1046" s="74">
        <f>Table2[[#This Row],[Retail Dollar Vol Current 12 Mths]]/Table2[[#This Row],[SHELF SALES  LOOKUP]]</f>
        <v>1.4466362543026612E-4</v>
      </c>
      <c r="AQ1046" s="69">
        <f t="shared" si="35"/>
        <v>0</v>
      </c>
      <c r="AR104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046" s="69" t="e">
        <f>IF(Table2[[#This Row],[Shelf Dollar Vol Current 12 Mths]]&gt;#REF!,"MEETS $ CRITERIA",IF(Table2[[#This Row],[Shelf Dollar Vol Current 12 Mths]]&lt;#REF!+1,"DOES NOT MEET $ CRITERIA"))</f>
        <v>#REF!</v>
      </c>
      <c r="AT1046" s="78"/>
    </row>
    <row r="1047" spans="1:46" ht="13.8" x14ac:dyDescent="0.3">
      <c r="A1047" s="68" t="s">
        <v>2226</v>
      </c>
      <c r="B1047" s="69">
        <v>37984</v>
      </c>
      <c r="C1047" s="69">
        <v>413</v>
      </c>
      <c r="D1047" s="69" t="s">
        <v>25</v>
      </c>
      <c r="E1047" s="70" t="s">
        <v>6313</v>
      </c>
      <c r="F1047" s="70"/>
      <c r="G1047" s="71" t="s">
        <v>8438</v>
      </c>
      <c r="H1047" s="69" t="s">
        <v>6315</v>
      </c>
      <c r="I1047" s="68" t="s">
        <v>252</v>
      </c>
      <c r="J1047" s="68" t="s">
        <v>252</v>
      </c>
      <c r="K1047" s="68" t="s">
        <v>132</v>
      </c>
      <c r="L1047" s="68" t="s">
        <v>89</v>
      </c>
      <c r="M1047" s="68" t="s">
        <v>252</v>
      </c>
      <c r="N1047" s="68" t="s">
        <v>154</v>
      </c>
      <c r="O1047" s="68" t="s">
        <v>8439</v>
      </c>
      <c r="P1047" s="72" t="s">
        <v>252</v>
      </c>
      <c r="Q1047" s="68" t="s">
        <v>161</v>
      </c>
      <c r="R1047" s="68" t="s">
        <v>31</v>
      </c>
      <c r="S1047" s="68">
        <v>17</v>
      </c>
      <c r="T1047" s="68">
        <v>20.5</v>
      </c>
      <c r="U1047" s="68">
        <v>-0.23</v>
      </c>
      <c r="V1047" s="68">
        <v>53.79</v>
      </c>
      <c r="W1047" s="68">
        <v>42.5</v>
      </c>
      <c r="X1047" s="68">
        <v>0.21</v>
      </c>
      <c r="Y1047" s="68">
        <v>225.62</v>
      </c>
      <c r="Z1047" s="68">
        <v>223.54</v>
      </c>
      <c r="AA1047" s="68">
        <v>0.01</v>
      </c>
      <c r="AB1047" s="73">
        <v>29475.75</v>
      </c>
      <c r="AC1047" s="73">
        <v>29009.25</v>
      </c>
      <c r="AD1047" s="73">
        <v>31677.75</v>
      </c>
      <c r="AE1047" s="73">
        <v>31385.25</v>
      </c>
      <c r="AF1047" s="73"/>
      <c r="AG1047" s="73">
        <f>IFERROR(VLOOKUP(J1047,'Roll ups'!D:E,2,FALSE),0)</f>
        <v>73393567.950000003</v>
      </c>
      <c r="AH1047" s="74">
        <f>IF(Table2[[#This Row],[CATEGORY TTL LOOKUP]]=0,0,IF(Table2[[#This Row],[CATEGORY TTL LOOKUP]]&gt;0,SUM(AB1047/AG1047)))</f>
        <v>4.0161216879496317E-4</v>
      </c>
      <c r="AI1047" s="74" t="str">
        <f>IFERROR(IF(AH1047&lt;#REF!,"STRIKE",IF(AH1047&gt;=#REF!,"GOOD")),"NO DATA")</f>
        <v>NO DATA</v>
      </c>
      <c r="AJ1047" s="75">
        <f>IFERROR(VLOOKUP(K1047,'Roll ups'!H:I,2,FALSE),0)</f>
        <v>126094742.97999983</v>
      </c>
      <c r="AK1047" s="76">
        <f>IF(Table2[[#This Row],[PRICE TIER LOOKUP]]=0,0,IF(Table2[[#This Row],[PRICE TIER LOOKUP]]&gt;0,SUM(AB1047/AJ1047)))</f>
        <v>2.337587539607041E-4</v>
      </c>
      <c r="AL1047" s="74" t="e">
        <f>IF(AK1047&lt;#REF!,"STRIKE",IF(AK1047&gt;=#REF!,"GOOD"))</f>
        <v>#REF!</v>
      </c>
      <c r="AM1047" s="75">
        <f>VLOOKUP(H1047,'Roll ups'!A:B,2,FALSE)</f>
        <v>325145452.83999985</v>
      </c>
      <c r="AN1047" s="77">
        <f t="shared" si="34"/>
        <v>9.0654043421313531E-5</v>
      </c>
      <c r="AO1047" s="74" t="str">
        <f>IFERROR(VLOOKUP(Table2[[#This Row],[Product Name]],'Roll ups'!L:P,5,FALSE),"GOOD")</f>
        <v>GOOD</v>
      </c>
      <c r="AP1047" s="74">
        <f>Table2[[#This Row],[Retail Dollar Vol Current 12 Mths]]/Table2[[#This Row],[SHELF SALES  LOOKUP]]</f>
        <v>9.7426397088776871E-5</v>
      </c>
      <c r="AQ1047" s="69">
        <f t="shared" si="35"/>
        <v>0</v>
      </c>
      <c r="AR104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047" s="69" t="e">
        <f>IF(Table2[[#This Row],[Shelf Dollar Vol Current 12 Mths]]&gt;#REF!,"MEETS $ CRITERIA",IF(Table2[[#This Row],[Shelf Dollar Vol Current 12 Mths]]&lt;#REF!+1,"DOES NOT MEET $ CRITERIA"))</f>
        <v>#REF!</v>
      </c>
      <c r="AT1047" s="78"/>
    </row>
    <row r="1048" spans="1:46" ht="13.8" x14ac:dyDescent="0.3">
      <c r="A1048" s="68" t="s">
        <v>1566</v>
      </c>
      <c r="B1048" s="69">
        <v>37986</v>
      </c>
      <c r="C1048" s="69">
        <v>691</v>
      </c>
      <c r="D1048" s="69" t="s">
        <v>25</v>
      </c>
      <c r="E1048" s="70" t="s">
        <v>6313</v>
      </c>
      <c r="F1048" s="70"/>
      <c r="G1048" s="71" t="s">
        <v>8440</v>
      </c>
      <c r="H1048" s="69" t="s">
        <v>6315</v>
      </c>
      <c r="I1048" s="68" t="s">
        <v>252</v>
      </c>
      <c r="J1048" s="68" t="s">
        <v>252</v>
      </c>
      <c r="K1048" s="68" t="s">
        <v>132</v>
      </c>
      <c r="L1048" s="68" t="s">
        <v>89</v>
      </c>
      <c r="M1048" s="68" t="s">
        <v>252</v>
      </c>
      <c r="N1048" s="68" t="s">
        <v>154</v>
      </c>
      <c r="O1048" s="68" t="s">
        <v>8441</v>
      </c>
      <c r="P1048" s="72" t="s">
        <v>252</v>
      </c>
      <c r="Q1048" s="68" t="s">
        <v>161</v>
      </c>
      <c r="R1048" s="68" t="s">
        <v>31</v>
      </c>
      <c r="S1048" s="68">
        <v>79</v>
      </c>
      <c r="T1048" s="68">
        <v>119</v>
      </c>
      <c r="U1048" s="68">
        <v>-0.51</v>
      </c>
      <c r="V1048" s="68">
        <v>186.58</v>
      </c>
      <c r="W1048" s="68">
        <v>231.92</v>
      </c>
      <c r="X1048" s="68">
        <v>-0.24</v>
      </c>
      <c r="Y1048" s="68">
        <v>810.58</v>
      </c>
      <c r="Z1048" s="68">
        <v>987.92</v>
      </c>
      <c r="AA1048" s="68">
        <v>-0.22</v>
      </c>
      <c r="AB1048" s="73">
        <v>111612.04</v>
      </c>
      <c r="AC1048" s="73">
        <v>134178.44</v>
      </c>
      <c r="AD1048" s="73">
        <v>120614.8</v>
      </c>
      <c r="AE1048" s="73">
        <v>147002</v>
      </c>
      <c r="AF1048" s="73"/>
      <c r="AG1048" s="73">
        <f>IFERROR(VLOOKUP(J1048,'Roll ups'!D:E,2,FALSE),0)</f>
        <v>73393567.950000003</v>
      </c>
      <c r="AH1048" s="74">
        <f>IF(Table2[[#This Row],[CATEGORY TTL LOOKUP]]=0,0,IF(Table2[[#This Row],[CATEGORY TTL LOOKUP]]&gt;0,SUM(AB1048/AG1048)))</f>
        <v>1.5207332620214983E-3</v>
      </c>
      <c r="AI1048" s="74" t="str">
        <f>IFERROR(IF(AH1048&lt;#REF!,"STRIKE",IF(AH1048&gt;=#REF!,"GOOD")),"NO DATA")</f>
        <v>NO DATA</v>
      </c>
      <c r="AJ1048" s="75">
        <f>IFERROR(VLOOKUP(K1048,'Roll ups'!H:I,2,FALSE),0)</f>
        <v>126094742.97999983</v>
      </c>
      <c r="AK1048" s="76">
        <f>IF(Table2[[#This Row],[PRICE TIER LOOKUP]]=0,0,IF(Table2[[#This Row],[PRICE TIER LOOKUP]]&gt;0,SUM(AB1048/AJ1048)))</f>
        <v>8.8514427613927598E-4</v>
      </c>
      <c r="AL1048" s="74" t="e">
        <f>IF(AK1048&lt;#REF!,"STRIKE",IF(AK1048&gt;=#REF!,"GOOD"))</f>
        <v>#REF!</v>
      </c>
      <c r="AM1048" s="75">
        <f>VLOOKUP(H1048,'Roll ups'!A:B,2,FALSE)</f>
        <v>325145452.83999985</v>
      </c>
      <c r="AN1048" s="77">
        <f t="shared" si="34"/>
        <v>3.4326803289149159E-4</v>
      </c>
      <c r="AO1048" s="74" t="str">
        <f>IFERROR(VLOOKUP(Table2[[#This Row],[Product Name]],'Roll ups'!L:P,5,FALSE),"GOOD")</f>
        <v>GOOD</v>
      </c>
      <c r="AP1048" s="74">
        <f>Table2[[#This Row],[Retail Dollar Vol Current 12 Mths]]/Table2[[#This Row],[SHELF SALES  LOOKUP]]</f>
        <v>3.7095644102196036E-4</v>
      </c>
      <c r="AQ1048" s="69">
        <f t="shared" si="35"/>
        <v>0</v>
      </c>
      <c r="AR104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048" s="69" t="e">
        <f>IF(Table2[[#This Row],[Shelf Dollar Vol Current 12 Mths]]&gt;#REF!,"MEETS $ CRITERIA",IF(Table2[[#This Row],[Shelf Dollar Vol Current 12 Mths]]&lt;#REF!+1,"DOES NOT MEET $ CRITERIA"))</f>
        <v>#REF!</v>
      </c>
      <c r="AT1048" s="78"/>
    </row>
    <row r="1049" spans="1:46" ht="13.8" x14ac:dyDescent="0.3">
      <c r="A1049" s="68" t="s">
        <v>1698</v>
      </c>
      <c r="B1049" s="69">
        <v>37987</v>
      </c>
      <c r="C1049" s="69">
        <v>344</v>
      </c>
      <c r="D1049" s="69" t="s">
        <v>25</v>
      </c>
      <c r="E1049" s="70" t="s">
        <v>6313</v>
      </c>
      <c r="F1049" s="70"/>
      <c r="G1049" s="71" t="s">
        <v>8442</v>
      </c>
      <c r="H1049" s="69" t="s">
        <v>6315</v>
      </c>
      <c r="I1049" s="68" t="s">
        <v>252</v>
      </c>
      <c r="J1049" s="68" t="s">
        <v>252</v>
      </c>
      <c r="K1049" s="68" t="s">
        <v>132</v>
      </c>
      <c r="L1049" s="68" t="s">
        <v>89</v>
      </c>
      <c r="M1049" s="68" t="s">
        <v>252</v>
      </c>
      <c r="N1049" s="68" t="s">
        <v>154</v>
      </c>
      <c r="O1049" s="68" t="s">
        <v>8443</v>
      </c>
      <c r="P1049" s="72" t="s">
        <v>252</v>
      </c>
      <c r="Q1049" s="68" t="s">
        <v>161</v>
      </c>
      <c r="R1049" s="68" t="s">
        <v>31</v>
      </c>
      <c r="S1049" s="68">
        <v>29</v>
      </c>
      <c r="T1049" s="68">
        <v>48.22</v>
      </c>
      <c r="U1049" s="68">
        <v>-0.64</v>
      </c>
      <c r="V1049" s="68">
        <v>94.1</v>
      </c>
      <c r="W1049" s="68">
        <v>131.43</v>
      </c>
      <c r="X1049" s="68">
        <v>-0.4</v>
      </c>
      <c r="Y1049" s="68">
        <v>379.84</v>
      </c>
      <c r="Z1049" s="68">
        <v>448.39</v>
      </c>
      <c r="AA1049" s="68">
        <v>-0.18</v>
      </c>
      <c r="AB1049" s="73">
        <v>51338.55</v>
      </c>
      <c r="AC1049" s="73">
        <v>61151.199999999997</v>
      </c>
      <c r="AD1049" s="73">
        <v>52823.55</v>
      </c>
      <c r="AE1049" s="73">
        <v>62349.72</v>
      </c>
      <c r="AF1049" s="73"/>
      <c r="AG1049" s="73">
        <f>IFERROR(VLOOKUP(J1049,'Roll ups'!D:E,2,FALSE),0)</f>
        <v>73393567.950000003</v>
      </c>
      <c r="AH1049" s="74">
        <f>IF(Table2[[#This Row],[CATEGORY TTL LOOKUP]]=0,0,IF(Table2[[#This Row],[CATEGORY TTL LOOKUP]]&gt;0,SUM(AB1049/AG1049)))</f>
        <v>6.9949658306535563E-4</v>
      </c>
      <c r="AI1049" s="74" t="str">
        <f>IFERROR(IF(AH1049&lt;#REF!,"STRIKE",IF(AH1049&gt;=#REF!,"GOOD")),"NO DATA")</f>
        <v>NO DATA</v>
      </c>
      <c r="AJ1049" s="75">
        <f>IFERROR(VLOOKUP(K1049,'Roll ups'!H:I,2,FALSE),0)</f>
        <v>126094742.97999983</v>
      </c>
      <c r="AK1049" s="76">
        <f>IF(Table2[[#This Row],[PRICE TIER LOOKUP]]=0,0,IF(Table2[[#This Row],[PRICE TIER LOOKUP]]&gt;0,SUM(AB1049/AJ1049)))</f>
        <v>4.0714266738418214E-4</v>
      </c>
      <c r="AL1049" s="74" t="e">
        <f>IF(AK1049&lt;#REF!,"STRIKE",IF(AK1049&gt;=#REF!,"GOOD"))</f>
        <v>#REF!</v>
      </c>
      <c r="AM1049" s="75">
        <f>VLOOKUP(H1049,'Roll ups'!A:B,2,FALSE)</f>
        <v>325145452.83999985</v>
      </c>
      <c r="AN1049" s="77">
        <f t="shared" si="34"/>
        <v>1.5789410416655307E-4</v>
      </c>
      <c r="AO1049" s="74" t="str">
        <f>IFERROR(VLOOKUP(Table2[[#This Row],[Product Name]],'Roll ups'!L:P,5,FALSE),"GOOD")</f>
        <v>GOOD</v>
      </c>
      <c r="AP1049" s="74">
        <f>Table2[[#This Row],[Retail Dollar Vol Current 12 Mths]]/Table2[[#This Row],[SHELF SALES  LOOKUP]]</f>
        <v>1.6246129090414753E-4</v>
      </c>
      <c r="AQ1049" s="69">
        <f t="shared" si="35"/>
        <v>0</v>
      </c>
      <c r="AR104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049" s="69" t="e">
        <f>IF(Table2[[#This Row],[Shelf Dollar Vol Current 12 Mths]]&gt;#REF!,"MEETS $ CRITERIA",IF(Table2[[#This Row],[Shelf Dollar Vol Current 12 Mths]]&lt;#REF!+1,"DOES NOT MEET $ CRITERIA"))</f>
        <v>#REF!</v>
      </c>
      <c r="AT1049" s="78"/>
    </row>
    <row r="1050" spans="1:46" ht="13.8" x14ac:dyDescent="0.3">
      <c r="A1050" s="68" t="s">
        <v>1382</v>
      </c>
      <c r="B1050" s="69">
        <v>37988</v>
      </c>
      <c r="C1050" s="69">
        <v>590</v>
      </c>
      <c r="D1050" s="69" t="s">
        <v>25</v>
      </c>
      <c r="E1050" s="70" t="s">
        <v>6313</v>
      </c>
      <c r="F1050" s="70"/>
      <c r="G1050" s="71" t="s">
        <v>8444</v>
      </c>
      <c r="H1050" s="69" t="s">
        <v>6315</v>
      </c>
      <c r="I1050" s="68" t="s">
        <v>252</v>
      </c>
      <c r="J1050" s="68" t="s">
        <v>252</v>
      </c>
      <c r="K1050" s="68" t="s">
        <v>132</v>
      </c>
      <c r="L1050" s="68" t="s">
        <v>89</v>
      </c>
      <c r="M1050" s="68" t="s">
        <v>252</v>
      </c>
      <c r="N1050" s="68" t="s">
        <v>154</v>
      </c>
      <c r="O1050" s="68" t="s">
        <v>8445</v>
      </c>
      <c r="P1050" s="72" t="s">
        <v>252</v>
      </c>
      <c r="Q1050" s="68" t="s">
        <v>161</v>
      </c>
      <c r="R1050" s="68" t="s">
        <v>31</v>
      </c>
      <c r="S1050" s="68">
        <v>177</v>
      </c>
      <c r="T1050" s="68">
        <v>164.52</v>
      </c>
      <c r="U1050" s="68">
        <v>7.0000000000000007E-2</v>
      </c>
      <c r="V1050" s="68">
        <v>729.21</v>
      </c>
      <c r="W1050" s="68">
        <v>808.55</v>
      </c>
      <c r="X1050" s="68">
        <v>-0.11</v>
      </c>
      <c r="Y1050" s="68">
        <v>3064.64</v>
      </c>
      <c r="Z1050" s="68">
        <v>3406.07</v>
      </c>
      <c r="AA1050" s="68">
        <v>-0.11</v>
      </c>
      <c r="AB1050" s="73">
        <v>313257.2</v>
      </c>
      <c r="AC1050" s="73">
        <v>345928.52</v>
      </c>
      <c r="AD1050" s="73">
        <v>330487.2</v>
      </c>
      <c r="AE1050" s="73">
        <v>367310.52</v>
      </c>
      <c r="AF1050" s="73"/>
      <c r="AG1050" s="73">
        <f>IFERROR(VLOOKUP(J1050,'Roll ups'!D:E,2,FALSE),0)</f>
        <v>73393567.950000003</v>
      </c>
      <c r="AH1050" s="74">
        <f>IF(Table2[[#This Row],[CATEGORY TTL LOOKUP]]=0,0,IF(Table2[[#This Row],[CATEGORY TTL LOOKUP]]&gt;0,SUM(AB1050/AG1050)))</f>
        <v>4.2681832856716973E-3</v>
      </c>
      <c r="AI1050" s="74" t="str">
        <f>IFERROR(IF(AH1050&lt;#REF!,"STRIKE",IF(AH1050&gt;=#REF!,"GOOD")),"NO DATA")</f>
        <v>NO DATA</v>
      </c>
      <c r="AJ1050" s="75">
        <f>IFERROR(VLOOKUP(K1050,'Roll ups'!H:I,2,FALSE),0)</f>
        <v>126094742.97999983</v>
      </c>
      <c r="AK1050" s="76">
        <f>IF(Table2[[#This Row],[PRICE TIER LOOKUP]]=0,0,IF(Table2[[#This Row],[PRICE TIER LOOKUP]]&gt;0,SUM(AB1050/AJ1050)))</f>
        <v>2.4843002380336068E-3</v>
      </c>
      <c r="AL1050" s="74" t="e">
        <f>IF(AK1050&lt;#REF!,"STRIKE",IF(AK1050&gt;=#REF!,"GOOD"))</f>
        <v>#REF!</v>
      </c>
      <c r="AM1050" s="75">
        <f>VLOOKUP(H1050,'Roll ups'!A:B,2,FALSE)</f>
        <v>325145452.83999985</v>
      </c>
      <c r="AN1050" s="77">
        <f t="shared" si="34"/>
        <v>9.6343712410503889E-4</v>
      </c>
      <c r="AO1050" s="74" t="str">
        <f>IFERROR(VLOOKUP(Table2[[#This Row],[Product Name]],'Roll ups'!L:P,5,FALSE),"GOOD")</f>
        <v>GOOD</v>
      </c>
      <c r="AP1050" s="74">
        <f>Table2[[#This Row],[Retail Dollar Vol Current 12 Mths]]/Table2[[#This Row],[SHELF SALES  LOOKUP]]</f>
        <v>1.0164287924476335E-3</v>
      </c>
      <c r="AQ1050" s="69">
        <f t="shared" si="35"/>
        <v>0</v>
      </c>
      <c r="AR105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050" s="69" t="e">
        <f>IF(Table2[[#This Row],[Shelf Dollar Vol Current 12 Mths]]&gt;#REF!,"MEETS $ CRITERIA",IF(Table2[[#This Row],[Shelf Dollar Vol Current 12 Mths]]&lt;#REF!+1,"DOES NOT MEET $ CRITERIA"))</f>
        <v>#REF!</v>
      </c>
      <c r="AT1050" s="78"/>
    </row>
    <row r="1051" spans="1:46" ht="13.8" x14ac:dyDescent="0.3">
      <c r="A1051" s="68" t="s">
        <v>1904</v>
      </c>
      <c r="B1051" s="69">
        <v>37991</v>
      </c>
      <c r="C1051" s="69">
        <v>394</v>
      </c>
      <c r="D1051" s="69" t="s">
        <v>25</v>
      </c>
      <c r="E1051" s="70" t="s">
        <v>6313</v>
      </c>
      <c r="F1051" s="70"/>
      <c r="G1051" s="71" t="s">
        <v>8446</v>
      </c>
      <c r="H1051" s="69" t="s">
        <v>6315</v>
      </c>
      <c r="I1051" s="68" t="s">
        <v>252</v>
      </c>
      <c r="J1051" s="68" t="s">
        <v>252</v>
      </c>
      <c r="K1051" s="68" t="s">
        <v>89</v>
      </c>
      <c r="L1051" s="68" t="s">
        <v>89</v>
      </c>
      <c r="M1051" s="68" t="s">
        <v>252</v>
      </c>
      <c r="N1051" s="68" t="s">
        <v>154</v>
      </c>
      <c r="O1051" s="68" t="s">
        <v>8447</v>
      </c>
      <c r="P1051" s="72" t="s">
        <v>252</v>
      </c>
      <c r="Q1051" s="68" t="s">
        <v>397</v>
      </c>
      <c r="R1051" s="68" t="s">
        <v>31</v>
      </c>
      <c r="S1051" s="68">
        <v>18</v>
      </c>
      <c r="T1051" s="68"/>
      <c r="U1051" s="68">
        <v>1</v>
      </c>
      <c r="V1051" s="68">
        <v>64.02</v>
      </c>
      <c r="W1051" s="68">
        <v>49.35</v>
      </c>
      <c r="X1051" s="68">
        <v>0.23</v>
      </c>
      <c r="Y1051" s="68">
        <v>234.08</v>
      </c>
      <c r="Z1051" s="68">
        <v>284.07</v>
      </c>
      <c r="AA1051" s="68">
        <v>-0.21</v>
      </c>
      <c r="AB1051" s="73">
        <v>38275.199999999997</v>
      </c>
      <c r="AC1051" s="73">
        <v>47599.199999999997</v>
      </c>
      <c r="AD1051" s="73">
        <v>38275.199999999997</v>
      </c>
      <c r="AE1051" s="73">
        <v>47599.199999999997</v>
      </c>
      <c r="AF1051" s="73"/>
      <c r="AG1051" s="73">
        <f>IFERROR(VLOOKUP(J1051,'Roll ups'!D:E,2,FALSE),0)</f>
        <v>73393567.950000003</v>
      </c>
      <c r="AH1051" s="74">
        <f>IF(Table2[[#This Row],[CATEGORY TTL LOOKUP]]=0,0,IF(Table2[[#This Row],[CATEGORY TTL LOOKUP]]&gt;0,SUM(AB1051/AG1051)))</f>
        <v>5.2150619010749423E-4</v>
      </c>
      <c r="AI1051" s="74" t="str">
        <f>IFERROR(IF(AH1051&lt;#REF!,"STRIKE",IF(AH1051&gt;=#REF!,"GOOD")),"NO DATA")</f>
        <v>NO DATA</v>
      </c>
      <c r="AJ1051" s="75">
        <f>IFERROR(VLOOKUP(K1051,'Roll ups'!H:I,2,FALSE),0)</f>
        <v>75793138.070000067</v>
      </c>
      <c r="AK1051" s="76">
        <f>IF(Table2[[#This Row],[PRICE TIER LOOKUP]]=0,0,IF(Table2[[#This Row],[PRICE TIER LOOKUP]]&gt;0,SUM(AB1051/AJ1051)))</f>
        <v>5.0499558369849096E-4</v>
      </c>
      <c r="AL1051" s="74" t="e">
        <f>IF(AK1051&lt;#REF!,"STRIKE",IF(AK1051&gt;=#REF!,"GOOD"))</f>
        <v>#REF!</v>
      </c>
      <c r="AM1051" s="75">
        <f>VLOOKUP(H1051,'Roll ups'!A:B,2,FALSE)</f>
        <v>325145452.83999985</v>
      </c>
      <c r="AN1051" s="77">
        <f t="shared" si="34"/>
        <v>1.1771716216752618E-4</v>
      </c>
      <c r="AO1051" s="74" t="str">
        <f>IFERROR(VLOOKUP(Table2[[#This Row],[Product Name]],'Roll ups'!L:P,5,FALSE),"GOOD")</f>
        <v>GOOD</v>
      </c>
      <c r="AP1051" s="74">
        <f>Table2[[#This Row],[Retail Dollar Vol Current 12 Mths]]/Table2[[#This Row],[SHELF SALES  LOOKUP]]</f>
        <v>1.1771716216752618E-4</v>
      </c>
      <c r="AQ1051" s="69">
        <f t="shared" si="35"/>
        <v>0</v>
      </c>
      <c r="AR105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051" s="69" t="e">
        <f>IF(Table2[[#This Row],[Shelf Dollar Vol Current 12 Mths]]&gt;#REF!,"MEETS $ CRITERIA",IF(Table2[[#This Row],[Shelf Dollar Vol Current 12 Mths]]&lt;#REF!+1,"DOES NOT MEET $ CRITERIA"))</f>
        <v>#REF!</v>
      </c>
      <c r="AT1051" s="78"/>
    </row>
    <row r="1052" spans="1:46" ht="13.8" x14ac:dyDescent="0.3">
      <c r="A1052" s="68" t="s">
        <v>1560</v>
      </c>
      <c r="B1052" s="69">
        <v>37993</v>
      </c>
      <c r="C1052" s="69">
        <v>609</v>
      </c>
      <c r="D1052" s="69" t="s">
        <v>25</v>
      </c>
      <c r="E1052" s="70" t="s">
        <v>6313</v>
      </c>
      <c r="F1052" s="70"/>
      <c r="G1052" s="71" t="s">
        <v>8448</v>
      </c>
      <c r="H1052" s="69" t="s">
        <v>6315</v>
      </c>
      <c r="I1052" s="68" t="s">
        <v>252</v>
      </c>
      <c r="J1052" s="68" t="s">
        <v>252</v>
      </c>
      <c r="K1052" s="68" t="s">
        <v>89</v>
      </c>
      <c r="L1052" s="68" t="s">
        <v>89</v>
      </c>
      <c r="M1052" s="68" t="s">
        <v>252</v>
      </c>
      <c r="N1052" s="68" t="s">
        <v>154</v>
      </c>
      <c r="O1052" s="68" t="s">
        <v>8449</v>
      </c>
      <c r="P1052" s="72" t="s">
        <v>252</v>
      </c>
      <c r="Q1052" s="68" t="s">
        <v>397</v>
      </c>
      <c r="R1052" s="68" t="s">
        <v>31</v>
      </c>
      <c r="S1052" s="68">
        <v>66</v>
      </c>
      <c r="T1052" s="68">
        <v>97.08</v>
      </c>
      <c r="U1052" s="68">
        <v>-0.47</v>
      </c>
      <c r="V1052" s="68">
        <v>188.84</v>
      </c>
      <c r="W1052" s="68">
        <v>294.42</v>
      </c>
      <c r="X1052" s="68">
        <v>-0.56000000000000005</v>
      </c>
      <c r="Y1052" s="68">
        <v>841.74</v>
      </c>
      <c r="Z1052" s="68">
        <v>953.74</v>
      </c>
      <c r="AA1052" s="68">
        <v>-0.13</v>
      </c>
      <c r="AB1052" s="73">
        <v>118160.64</v>
      </c>
      <c r="AC1052" s="73">
        <v>133117.44</v>
      </c>
      <c r="AD1052" s="73">
        <v>118160.64</v>
      </c>
      <c r="AE1052" s="73">
        <v>133117.44</v>
      </c>
      <c r="AF1052" s="73"/>
      <c r="AG1052" s="73">
        <f>IFERROR(VLOOKUP(J1052,'Roll ups'!D:E,2,FALSE),0)</f>
        <v>73393567.950000003</v>
      </c>
      <c r="AH1052" s="74">
        <f>IF(Table2[[#This Row],[CATEGORY TTL LOOKUP]]=0,0,IF(Table2[[#This Row],[CATEGORY TTL LOOKUP]]&gt;0,SUM(AB1052/AG1052)))</f>
        <v>1.6099590645395241E-3</v>
      </c>
      <c r="AI1052" s="74" t="str">
        <f>IFERROR(IF(AH1052&lt;#REF!,"STRIKE",IF(AH1052&gt;=#REF!,"GOOD")),"NO DATA")</f>
        <v>NO DATA</v>
      </c>
      <c r="AJ1052" s="75">
        <f>IFERROR(VLOOKUP(K1052,'Roll ups'!H:I,2,FALSE),0)</f>
        <v>75793138.070000067</v>
      </c>
      <c r="AK1052" s="76">
        <f>IF(Table2[[#This Row],[PRICE TIER LOOKUP]]=0,0,IF(Table2[[#This Row],[PRICE TIER LOOKUP]]&gt;0,SUM(AB1052/AJ1052)))</f>
        <v>1.558988623625409E-3</v>
      </c>
      <c r="AL1052" s="74" t="e">
        <f>IF(AK1052&lt;#REF!,"STRIKE",IF(AK1052&gt;=#REF!,"GOOD"))</f>
        <v>#REF!</v>
      </c>
      <c r="AM1052" s="75">
        <f>VLOOKUP(H1052,'Roll ups'!A:B,2,FALSE)</f>
        <v>325145452.83999985</v>
      </c>
      <c r="AN1052" s="77">
        <f t="shared" si="34"/>
        <v>3.6340855751762713E-4</v>
      </c>
      <c r="AO1052" s="74" t="str">
        <f>IFERROR(VLOOKUP(Table2[[#This Row],[Product Name]],'Roll ups'!L:P,5,FALSE),"GOOD")</f>
        <v>GOOD</v>
      </c>
      <c r="AP1052" s="74">
        <f>Table2[[#This Row],[Retail Dollar Vol Current 12 Mths]]/Table2[[#This Row],[SHELF SALES  LOOKUP]]</f>
        <v>3.6340855751762713E-4</v>
      </c>
      <c r="AQ1052" s="69">
        <f t="shared" si="35"/>
        <v>0</v>
      </c>
      <c r="AR105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052" s="69" t="e">
        <f>IF(Table2[[#This Row],[Shelf Dollar Vol Current 12 Mths]]&gt;#REF!,"MEETS $ CRITERIA",IF(Table2[[#This Row],[Shelf Dollar Vol Current 12 Mths]]&lt;#REF!+1,"DOES NOT MEET $ CRITERIA"))</f>
        <v>#REF!</v>
      </c>
      <c r="AT1052" s="78"/>
    </row>
    <row r="1053" spans="1:46" ht="13.8" x14ac:dyDescent="0.3">
      <c r="A1053" s="68" t="s">
        <v>1352</v>
      </c>
      <c r="B1053" s="69">
        <v>37994</v>
      </c>
      <c r="C1053" s="69">
        <v>867</v>
      </c>
      <c r="D1053" s="69" t="s">
        <v>25</v>
      </c>
      <c r="E1053" s="70" t="s">
        <v>6313</v>
      </c>
      <c r="F1053" s="70"/>
      <c r="G1053" s="71" t="s">
        <v>8450</v>
      </c>
      <c r="H1053" s="69" t="s">
        <v>6315</v>
      </c>
      <c r="I1053" s="68" t="s">
        <v>252</v>
      </c>
      <c r="J1053" s="68" t="s">
        <v>252</v>
      </c>
      <c r="K1053" s="68" t="s">
        <v>89</v>
      </c>
      <c r="L1053" s="68" t="s">
        <v>89</v>
      </c>
      <c r="M1053" s="68" t="s">
        <v>252</v>
      </c>
      <c r="N1053" s="68" t="s">
        <v>154</v>
      </c>
      <c r="O1053" s="68" t="s">
        <v>8451</v>
      </c>
      <c r="P1053" s="72" t="s">
        <v>252</v>
      </c>
      <c r="Q1053" s="68" t="s">
        <v>397</v>
      </c>
      <c r="R1053" s="68" t="s">
        <v>31</v>
      </c>
      <c r="S1053" s="68">
        <v>199</v>
      </c>
      <c r="T1053" s="68">
        <v>247.04</v>
      </c>
      <c r="U1053" s="68">
        <v>-0.24</v>
      </c>
      <c r="V1053" s="68">
        <v>614.38</v>
      </c>
      <c r="W1053" s="68">
        <v>701.08</v>
      </c>
      <c r="X1053" s="68">
        <v>-0.14000000000000001</v>
      </c>
      <c r="Y1053" s="68">
        <v>2814.38</v>
      </c>
      <c r="Z1053" s="68">
        <v>2793.29</v>
      </c>
      <c r="AA1053" s="68">
        <v>0.01</v>
      </c>
      <c r="AB1053" s="73">
        <v>347466.6</v>
      </c>
      <c r="AC1053" s="73">
        <v>356612.54</v>
      </c>
      <c r="AD1053" s="73">
        <v>370146.6</v>
      </c>
      <c r="AE1053" s="73">
        <v>364988.54</v>
      </c>
      <c r="AF1053" s="73"/>
      <c r="AG1053" s="73">
        <f>IFERROR(VLOOKUP(J1053,'Roll ups'!D:E,2,FALSE),0)</f>
        <v>73393567.950000003</v>
      </c>
      <c r="AH1053" s="74">
        <f>IF(Table2[[#This Row],[CATEGORY TTL LOOKUP]]=0,0,IF(Table2[[#This Row],[CATEGORY TTL LOOKUP]]&gt;0,SUM(AB1053/AG1053)))</f>
        <v>4.7342922507421165E-3</v>
      </c>
      <c r="AI1053" s="74" t="str">
        <f>IFERROR(IF(AH1053&lt;#REF!,"STRIKE",IF(AH1053&gt;=#REF!,"GOOD")),"NO DATA")</f>
        <v>NO DATA</v>
      </c>
      <c r="AJ1053" s="75">
        <f>IFERROR(VLOOKUP(K1053,'Roll ups'!H:I,2,FALSE),0)</f>
        <v>75793138.070000067</v>
      </c>
      <c r="AK1053" s="76">
        <f>IF(Table2[[#This Row],[PRICE TIER LOOKUP]]=0,0,IF(Table2[[#This Row],[PRICE TIER LOOKUP]]&gt;0,SUM(AB1053/AJ1053)))</f>
        <v>4.5844070960499245E-3</v>
      </c>
      <c r="AL1053" s="74" t="e">
        <f>IF(AK1053&lt;#REF!,"STRIKE",IF(AK1053&gt;=#REF!,"GOOD"))</f>
        <v>#REF!</v>
      </c>
      <c r="AM1053" s="75">
        <f>VLOOKUP(H1053,'Roll ups'!A:B,2,FALSE)</f>
        <v>325145452.83999985</v>
      </c>
      <c r="AN1053" s="77">
        <f t="shared" si="34"/>
        <v>1.0686497288060924E-3</v>
      </c>
      <c r="AO1053" s="74" t="str">
        <f>IFERROR(VLOOKUP(Table2[[#This Row],[Product Name]],'Roll ups'!L:P,5,FALSE),"GOOD")</f>
        <v>GOOD</v>
      </c>
      <c r="AP1053" s="74">
        <f>Table2[[#This Row],[Retail Dollar Vol Current 12 Mths]]/Table2[[#This Row],[SHELF SALES  LOOKUP]]</f>
        <v>1.1384031262529901E-3</v>
      </c>
      <c r="AQ1053" s="69">
        <f t="shared" si="35"/>
        <v>0</v>
      </c>
      <c r="AR105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053" s="69" t="e">
        <f>IF(Table2[[#This Row],[Shelf Dollar Vol Current 12 Mths]]&gt;#REF!,"MEETS $ CRITERIA",IF(Table2[[#This Row],[Shelf Dollar Vol Current 12 Mths]]&lt;#REF!+1,"DOES NOT MEET $ CRITERIA"))</f>
        <v>#REF!</v>
      </c>
      <c r="AT1053" s="78"/>
    </row>
    <row r="1054" spans="1:46" ht="13.8" x14ac:dyDescent="0.3">
      <c r="A1054" s="68" t="s">
        <v>1439</v>
      </c>
      <c r="B1054" s="69">
        <v>37996</v>
      </c>
      <c r="C1054" s="69">
        <v>846</v>
      </c>
      <c r="D1054" s="69" t="s">
        <v>25</v>
      </c>
      <c r="E1054" s="70" t="s">
        <v>6313</v>
      </c>
      <c r="F1054" s="70"/>
      <c r="G1054" s="71" t="s">
        <v>8452</v>
      </c>
      <c r="H1054" s="69" t="s">
        <v>6315</v>
      </c>
      <c r="I1054" s="68" t="s">
        <v>252</v>
      </c>
      <c r="J1054" s="68" t="s">
        <v>252</v>
      </c>
      <c r="K1054" s="68" t="s">
        <v>89</v>
      </c>
      <c r="L1054" s="68" t="s">
        <v>89</v>
      </c>
      <c r="M1054" s="68" t="s">
        <v>252</v>
      </c>
      <c r="N1054" s="68" t="s">
        <v>154</v>
      </c>
      <c r="O1054" s="68" t="s">
        <v>8453</v>
      </c>
      <c r="P1054" s="72" t="s">
        <v>252</v>
      </c>
      <c r="Q1054" s="68" t="s">
        <v>397</v>
      </c>
      <c r="R1054" s="68" t="s">
        <v>31</v>
      </c>
      <c r="S1054" s="68">
        <v>161</v>
      </c>
      <c r="T1054" s="68">
        <v>220</v>
      </c>
      <c r="U1054" s="68">
        <v>-0.37</v>
      </c>
      <c r="V1054" s="68">
        <v>354.92</v>
      </c>
      <c r="W1054" s="68">
        <v>393.58</v>
      </c>
      <c r="X1054" s="68">
        <v>-0.11</v>
      </c>
      <c r="Y1054" s="68">
        <v>1488.92</v>
      </c>
      <c r="Z1054" s="68">
        <v>1506.92</v>
      </c>
      <c r="AA1054" s="68">
        <v>-0.01</v>
      </c>
      <c r="AB1054" s="73">
        <v>183163.01</v>
      </c>
      <c r="AC1054" s="73">
        <v>184379.01</v>
      </c>
      <c r="AD1054" s="73">
        <v>190640.89</v>
      </c>
      <c r="AE1054" s="73">
        <v>192845.71</v>
      </c>
      <c r="AF1054" s="73"/>
      <c r="AG1054" s="73">
        <f>IFERROR(VLOOKUP(J1054,'Roll ups'!D:E,2,FALSE),0)</f>
        <v>73393567.950000003</v>
      </c>
      <c r="AH1054" s="74">
        <f>IF(Table2[[#This Row],[CATEGORY TTL LOOKUP]]=0,0,IF(Table2[[#This Row],[CATEGORY TTL LOOKUP]]&gt;0,SUM(AB1054/AG1054)))</f>
        <v>2.4956275476998389E-3</v>
      </c>
      <c r="AI1054" s="74" t="str">
        <f>IFERROR(IF(AH1054&lt;#REF!,"STRIKE",IF(AH1054&gt;=#REF!,"GOOD")),"NO DATA")</f>
        <v>NO DATA</v>
      </c>
      <c r="AJ1054" s="75">
        <f>IFERROR(VLOOKUP(K1054,'Roll ups'!H:I,2,FALSE),0)</f>
        <v>75793138.070000067</v>
      </c>
      <c r="AK1054" s="76">
        <f>IF(Table2[[#This Row],[PRICE TIER LOOKUP]]=0,0,IF(Table2[[#This Row],[PRICE TIER LOOKUP]]&gt;0,SUM(AB1054/AJ1054)))</f>
        <v>2.4166173173993223E-3</v>
      </c>
      <c r="AL1054" s="74" t="e">
        <f>IF(AK1054&lt;#REF!,"STRIKE",IF(AK1054&gt;=#REF!,"GOOD"))</f>
        <v>#REF!</v>
      </c>
      <c r="AM1054" s="75">
        <f>VLOOKUP(H1054,'Roll ups'!A:B,2,FALSE)</f>
        <v>325145452.83999985</v>
      </c>
      <c r="AN1054" s="77">
        <f t="shared" si="34"/>
        <v>5.6332637716490625E-4</v>
      </c>
      <c r="AO1054" s="74" t="str">
        <f>IFERROR(VLOOKUP(Table2[[#This Row],[Product Name]],'Roll ups'!L:P,5,FALSE),"GOOD")</f>
        <v>GOOD</v>
      </c>
      <c r="AP1054" s="74">
        <f>Table2[[#This Row],[Retail Dollar Vol Current 12 Mths]]/Table2[[#This Row],[SHELF SALES  LOOKUP]]</f>
        <v>5.8632494575838984E-4</v>
      </c>
      <c r="AQ1054" s="69">
        <f t="shared" si="35"/>
        <v>0</v>
      </c>
      <c r="AR105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054" s="69" t="e">
        <f>IF(Table2[[#This Row],[Shelf Dollar Vol Current 12 Mths]]&gt;#REF!,"MEETS $ CRITERIA",IF(Table2[[#This Row],[Shelf Dollar Vol Current 12 Mths]]&lt;#REF!+1,"DOES NOT MEET $ CRITERIA"))</f>
        <v>#REF!</v>
      </c>
      <c r="AT1054" s="78"/>
    </row>
    <row r="1055" spans="1:46" ht="13.8" x14ac:dyDescent="0.3">
      <c r="A1055" s="68" t="s">
        <v>1370</v>
      </c>
      <c r="B1055" s="69">
        <v>37997</v>
      </c>
      <c r="C1055" s="69">
        <v>652</v>
      </c>
      <c r="D1055" s="69" t="s">
        <v>25</v>
      </c>
      <c r="E1055" s="70" t="s">
        <v>6313</v>
      </c>
      <c r="F1055" s="70"/>
      <c r="G1055" s="71" t="s">
        <v>8454</v>
      </c>
      <c r="H1055" s="69" t="s">
        <v>6315</v>
      </c>
      <c r="I1055" s="68" t="s">
        <v>252</v>
      </c>
      <c r="J1055" s="68" t="s">
        <v>252</v>
      </c>
      <c r="K1055" s="68" t="s">
        <v>89</v>
      </c>
      <c r="L1055" s="68" t="s">
        <v>89</v>
      </c>
      <c r="M1055" s="68" t="s">
        <v>252</v>
      </c>
      <c r="N1055" s="68" t="s">
        <v>154</v>
      </c>
      <c r="O1055" s="68" t="s">
        <v>8455</v>
      </c>
      <c r="P1055" s="72" t="s">
        <v>252</v>
      </c>
      <c r="Q1055" s="68" t="s">
        <v>397</v>
      </c>
      <c r="R1055" s="68" t="s">
        <v>31</v>
      </c>
      <c r="S1055" s="68">
        <v>119</v>
      </c>
      <c r="T1055" s="68">
        <v>124.55</v>
      </c>
      <c r="U1055" s="68">
        <v>-0.04</v>
      </c>
      <c r="V1055" s="68">
        <v>520.94000000000005</v>
      </c>
      <c r="W1055" s="68">
        <v>460.85</v>
      </c>
      <c r="X1055" s="68">
        <v>0.12</v>
      </c>
      <c r="Y1055" s="68">
        <v>2022.79</v>
      </c>
      <c r="Z1055" s="68">
        <v>2339.7199999999998</v>
      </c>
      <c r="AA1055" s="68">
        <v>-0.16</v>
      </c>
      <c r="AB1055" s="73">
        <v>225346.57</v>
      </c>
      <c r="AC1055" s="73">
        <v>262367.13</v>
      </c>
      <c r="AD1055" s="73">
        <v>227769.57</v>
      </c>
      <c r="AE1055" s="73">
        <v>262367.13</v>
      </c>
      <c r="AF1055" s="73"/>
      <c r="AG1055" s="73">
        <f>IFERROR(VLOOKUP(J1055,'Roll ups'!D:E,2,FALSE),0)</f>
        <v>73393567.950000003</v>
      </c>
      <c r="AH1055" s="74">
        <f>IF(Table2[[#This Row],[CATEGORY TTL LOOKUP]]=0,0,IF(Table2[[#This Row],[CATEGORY TTL LOOKUP]]&gt;0,SUM(AB1055/AG1055)))</f>
        <v>3.0703858157368679E-3</v>
      </c>
      <c r="AI1055" s="74" t="str">
        <f>IFERROR(IF(AH1055&lt;#REF!,"STRIKE",IF(AH1055&gt;=#REF!,"GOOD")),"NO DATA")</f>
        <v>NO DATA</v>
      </c>
      <c r="AJ1055" s="75">
        <f>IFERROR(VLOOKUP(K1055,'Roll ups'!H:I,2,FALSE),0)</f>
        <v>75793138.070000067</v>
      </c>
      <c r="AK1055" s="76">
        <f>IF(Table2[[#This Row],[PRICE TIER LOOKUP]]=0,0,IF(Table2[[#This Row],[PRICE TIER LOOKUP]]&gt;0,SUM(AB1055/AJ1055)))</f>
        <v>2.9731790467875507E-3</v>
      </c>
      <c r="AL1055" s="74" t="e">
        <f>IF(AK1055&lt;#REF!,"STRIKE",IF(AK1055&gt;=#REF!,"GOOD"))</f>
        <v>#REF!</v>
      </c>
      <c r="AM1055" s="75">
        <f>VLOOKUP(H1055,'Roll ups'!A:B,2,FALSE)</f>
        <v>325145452.83999985</v>
      </c>
      <c r="AN1055" s="77">
        <f t="shared" si="34"/>
        <v>6.9306388273832119E-4</v>
      </c>
      <c r="AO1055" s="74" t="str">
        <f>IFERROR(VLOOKUP(Table2[[#This Row],[Product Name]],'Roll ups'!L:P,5,FALSE),"GOOD")</f>
        <v>GOOD</v>
      </c>
      <c r="AP1055" s="74">
        <f>Table2[[#This Row],[Retail Dollar Vol Current 12 Mths]]/Table2[[#This Row],[SHELF SALES  LOOKUP]]</f>
        <v>7.0051593220983057E-4</v>
      </c>
      <c r="AQ1055" s="69">
        <f t="shared" si="35"/>
        <v>0</v>
      </c>
      <c r="AR105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055" s="69" t="e">
        <f>IF(Table2[[#This Row],[Shelf Dollar Vol Current 12 Mths]]&gt;#REF!,"MEETS $ CRITERIA",IF(Table2[[#This Row],[Shelf Dollar Vol Current 12 Mths]]&lt;#REF!+1,"DOES NOT MEET $ CRITERIA"))</f>
        <v>#REF!</v>
      </c>
      <c r="AT1055" s="78"/>
    </row>
    <row r="1056" spans="1:46" ht="13.8" x14ac:dyDescent="0.3">
      <c r="A1056" s="68" t="s">
        <v>5563</v>
      </c>
      <c r="B1056" s="69">
        <v>38061</v>
      </c>
      <c r="C1056" s="69">
        <v>611</v>
      </c>
      <c r="D1056" s="69" t="s">
        <v>25</v>
      </c>
      <c r="E1056" s="70" t="s">
        <v>6313</v>
      </c>
      <c r="F1056" s="70"/>
      <c r="G1056" s="71" t="s">
        <v>8456</v>
      </c>
      <c r="H1056" s="69" t="s">
        <v>6315</v>
      </c>
      <c r="I1056" s="68" t="s">
        <v>252</v>
      </c>
      <c r="J1056" s="68" t="s">
        <v>252</v>
      </c>
      <c r="K1056" s="68" t="s">
        <v>104</v>
      </c>
      <c r="L1056" s="68" t="s">
        <v>104</v>
      </c>
      <c r="M1056" s="68" t="s">
        <v>252</v>
      </c>
      <c r="N1056" s="68" t="s">
        <v>154</v>
      </c>
      <c r="O1056" s="68" t="s">
        <v>8457</v>
      </c>
      <c r="P1056" s="72" t="s">
        <v>252</v>
      </c>
      <c r="Q1056" s="68" t="s">
        <v>194</v>
      </c>
      <c r="R1056" s="68" t="s">
        <v>6402</v>
      </c>
      <c r="S1056" s="68">
        <v>229</v>
      </c>
      <c r="T1056" s="68">
        <v>46.67</v>
      </c>
      <c r="U1056" s="68">
        <v>0.8</v>
      </c>
      <c r="V1056" s="68">
        <v>380.7</v>
      </c>
      <c r="W1056" s="68">
        <v>144.69</v>
      </c>
      <c r="X1056" s="68">
        <v>0.62</v>
      </c>
      <c r="Y1056" s="68">
        <v>1044.1099999999999</v>
      </c>
      <c r="Z1056" s="68">
        <v>1038.1099999999999</v>
      </c>
      <c r="AA1056" s="68">
        <v>0.01</v>
      </c>
      <c r="AB1056" s="73">
        <v>71040</v>
      </c>
      <c r="AC1056" s="73">
        <v>69317.7</v>
      </c>
      <c r="AD1056" s="73">
        <v>75168</v>
      </c>
      <c r="AE1056" s="73">
        <v>73973.600000000006</v>
      </c>
      <c r="AF1056" s="73"/>
      <c r="AG1056" s="73">
        <f>IFERROR(VLOOKUP(J1056,'Roll ups'!D:E,2,FALSE),0)</f>
        <v>73393567.950000003</v>
      </c>
      <c r="AH1056" s="74">
        <f>IF(Table2[[#This Row],[CATEGORY TTL LOOKUP]]=0,0,IF(Table2[[#This Row],[CATEGORY TTL LOOKUP]]&gt;0,SUM(AB1056/AG1056)))</f>
        <v>9.6793223145108043E-4</v>
      </c>
      <c r="AI1056" s="74" t="str">
        <f>IFERROR(IF(AH1056&lt;#REF!,"STRIKE",IF(AH1056&gt;=#REF!,"GOOD")),"NO DATA")</f>
        <v>NO DATA</v>
      </c>
      <c r="AJ1056" s="75">
        <f>IFERROR(VLOOKUP(K1056,'Roll ups'!H:I,2,FALSE),0)</f>
        <v>34230392.709999993</v>
      </c>
      <c r="AK1056" s="76">
        <f>IF(Table2[[#This Row],[PRICE TIER LOOKUP]]=0,0,IF(Table2[[#This Row],[PRICE TIER LOOKUP]]&gt;0,SUM(AB1056/AJ1056)))</f>
        <v>2.0753486704593524E-3</v>
      </c>
      <c r="AL1056" s="74" t="e">
        <f>IF(AK1056&lt;#REF!,"STRIKE",IF(AK1056&gt;=#REF!,"GOOD"))</f>
        <v>#REF!</v>
      </c>
      <c r="AM1056" s="75">
        <f>VLOOKUP(H1056,'Roll ups'!A:B,2,FALSE)</f>
        <v>325145452.83999985</v>
      </c>
      <c r="AN1056" s="77">
        <f t="shared" si="34"/>
        <v>2.1848683221462097E-4</v>
      </c>
      <c r="AO1056" s="74" t="str">
        <f>IFERROR(VLOOKUP(Table2[[#This Row],[Product Name]],'Roll ups'!L:P,5,FALSE),"GOOD")</f>
        <v>GOOD</v>
      </c>
      <c r="AP1056" s="74">
        <f>Table2[[#This Row],[Retail Dollar Vol Current 12 Mths]]/Table2[[#This Row],[SHELF SALES  LOOKUP]]</f>
        <v>2.3118268868114623E-4</v>
      </c>
      <c r="AQ1056" s="69">
        <f t="shared" si="35"/>
        <v>0</v>
      </c>
      <c r="AR105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056" s="69" t="e">
        <f>IF(Table2[[#This Row],[Shelf Dollar Vol Current 12 Mths]]&gt;#REF!,"MEETS $ CRITERIA",IF(Table2[[#This Row],[Shelf Dollar Vol Current 12 Mths]]&lt;#REF!+1,"DOES NOT MEET $ CRITERIA"))</f>
        <v>#REF!</v>
      </c>
      <c r="AT1056" s="78"/>
    </row>
    <row r="1057" spans="1:46" ht="13.8" x14ac:dyDescent="0.3">
      <c r="A1057" s="68" t="s">
        <v>5154</v>
      </c>
      <c r="B1057" s="69">
        <v>38063</v>
      </c>
      <c r="C1057" s="69">
        <v>911</v>
      </c>
      <c r="D1057" s="69" t="s">
        <v>25</v>
      </c>
      <c r="E1057" s="70" t="s">
        <v>6313</v>
      </c>
      <c r="F1057" s="70"/>
      <c r="G1057" s="71" t="s">
        <v>8458</v>
      </c>
      <c r="H1057" s="69" t="s">
        <v>6315</v>
      </c>
      <c r="I1057" s="68" t="s">
        <v>252</v>
      </c>
      <c r="J1057" s="68" t="s">
        <v>252</v>
      </c>
      <c r="K1057" s="68" t="s">
        <v>104</v>
      </c>
      <c r="L1057" s="68" t="s">
        <v>104</v>
      </c>
      <c r="M1057" s="68" t="s">
        <v>252</v>
      </c>
      <c r="N1057" s="68" t="s">
        <v>154</v>
      </c>
      <c r="O1057" s="68" t="s">
        <v>8459</v>
      </c>
      <c r="P1057" s="72" t="s">
        <v>252</v>
      </c>
      <c r="Q1057" s="68" t="s">
        <v>194</v>
      </c>
      <c r="R1057" s="68" t="s">
        <v>6402</v>
      </c>
      <c r="S1057" s="68">
        <v>489</v>
      </c>
      <c r="T1057" s="68">
        <v>654.95000000000005</v>
      </c>
      <c r="U1057" s="68">
        <v>-0.34</v>
      </c>
      <c r="V1057" s="68">
        <v>2834.3</v>
      </c>
      <c r="W1057" s="68">
        <v>2449.12</v>
      </c>
      <c r="X1057" s="68">
        <v>0.14000000000000001</v>
      </c>
      <c r="Y1057" s="68">
        <v>13174.84</v>
      </c>
      <c r="Z1057" s="68">
        <v>13074.41</v>
      </c>
      <c r="AA1057" s="68">
        <v>0.01</v>
      </c>
      <c r="AB1057" s="73">
        <v>915285.46</v>
      </c>
      <c r="AC1057" s="73">
        <v>918674.05</v>
      </c>
      <c r="AD1057" s="73">
        <v>1031565.96</v>
      </c>
      <c r="AE1057" s="73">
        <v>1029394.86</v>
      </c>
      <c r="AF1057" s="73"/>
      <c r="AG1057" s="73">
        <f>IFERROR(VLOOKUP(J1057,'Roll ups'!D:E,2,FALSE),0)</f>
        <v>73393567.950000003</v>
      </c>
      <c r="AH1057" s="74">
        <f>IF(Table2[[#This Row],[CATEGORY TTL LOOKUP]]=0,0,IF(Table2[[#This Row],[CATEGORY TTL LOOKUP]]&gt;0,SUM(AB1057/AG1057)))</f>
        <v>1.2470921983565999E-2</v>
      </c>
      <c r="AI1057" s="74" t="str">
        <f>IFERROR(IF(AH1057&lt;#REF!,"STRIKE",IF(AH1057&gt;=#REF!,"GOOD")),"NO DATA")</f>
        <v>NO DATA</v>
      </c>
      <c r="AJ1057" s="75">
        <f>IFERROR(VLOOKUP(K1057,'Roll ups'!H:I,2,FALSE),0)</f>
        <v>34230392.709999993</v>
      </c>
      <c r="AK1057" s="76">
        <f>IF(Table2[[#This Row],[PRICE TIER LOOKUP]]=0,0,IF(Table2[[#This Row],[PRICE TIER LOOKUP]]&gt;0,SUM(AB1057/AJ1057)))</f>
        <v>2.6738970474405641E-2</v>
      </c>
      <c r="AL1057" s="74" t="e">
        <f>IF(AK1057&lt;#REF!,"STRIKE",IF(AK1057&gt;=#REF!,"GOOD"))</f>
        <v>#REF!</v>
      </c>
      <c r="AM1057" s="75">
        <f>VLOOKUP(H1057,'Roll ups'!A:B,2,FALSE)</f>
        <v>325145452.83999985</v>
      </c>
      <c r="AN1057" s="77">
        <f t="shared" si="34"/>
        <v>2.8150031070875866E-3</v>
      </c>
      <c r="AO1057" s="74" t="str">
        <f>IFERROR(VLOOKUP(Table2[[#This Row],[Product Name]],'Roll ups'!L:P,5,FALSE),"GOOD")</f>
        <v>GOOD</v>
      </c>
      <c r="AP1057" s="74">
        <f>Table2[[#This Row],[Retail Dollar Vol Current 12 Mths]]/Table2[[#This Row],[SHELF SALES  LOOKUP]]</f>
        <v>3.1726292063743579E-3</v>
      </c>
      <c r="AQ1057" s="69">
        <f t="shared" si="35"/>
        <v>0</v>
      </c>
      <c r="AR105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057" s="69" t="e">
        <f>IF(Table2[[#This Row],[Shelf Dollar Vol Current 12 Mths]]&gt;#REF!,"MEETS $ CRITERIA",IF(Table2[[#This Row],[Shelf Dollar Vol Current 12 Mths]]&lt;#REF!+1,"DOES NOT MEET $ CRITERIA"))</f>
        <v>#REF!</v>
      </c>
      <c r="AT1057" s="78"/>
    </row>
    <row r="1058" spans="1:46" ht="13.8" x14ac:dyDescent="0.3">
      <c r="A1058" s="68" t="s">
        <v>5184</v>
      </c>
      <c r="B1058" s="69">
        <v>38066</v>
      </c>
      <c r="C1058" s="69">
        <v>945</v>
      </c>
      <c r="D1058" s="69" t="s">
        <v>25</v>
      </c>
      <c r="E1058" s="70" t="s">
        <v>6313</v>
      </c>
      <c r="F1058" s="70"/>
      <c r="G1058" s="71" t="s">
        <v>8460</v>
      </c>
      <c r="H1058" s="69" t="s">
        <v>6315</v>
      </c>
      <c r="I1058" s="68" t="s">
        <v>252</v>
      </c>
      <c r="J1058" s="68" t="s">
        <v>252</v>
      </c>
      <c r="K1058" s="68" t="s">
        <v>104</v>
      </c>
      <c r="L1058" s="68" t="s">
        <v>104</v>
      </c>
      <c r="M1058" s="68" t="s">
        <v>252</v>
      </c>
      <c r="N1058" s="68" t="s">
        <v>154</v>
      </c>
      <c r="O1058" s="68" t="s">
        <v>8461</v>
      </c>
      <c r="P1058" s="72" t="s">
        <v>252</v>
      </c>
      <c r="Q1058" s="68" t="s">
        <v>194</v>
      </c>
      <c r="R1058" s="68" t="s">
        <v>6402</v>
      </c>
      <c r="S1058" s="68">
        <v>584</v>
      </c>
      <c r="T1058" s="68">
        <v>587.25</v>
      </c>
      <c r="U1058" s="68">
        <v>-0.01</v>
      </c>
      <c r="V1058" s="68">
        <v>1676.25</v>
      </c>
      <c r="W1058" s="68">
        <v>1476</v>
      </c>
      <c r="X1058" s="68">
        <v>0.12</v>
      </c>
      <c r="Y1058" s="68">
        <v>5616.42</v>
      </c>
      <c r="Z1058" s="68">
        <v>4702.42</v>
      </c>
      <c r="AA1058" s="68">
        <v>0.16</v>
      </c>
      <c r="AB1058" s="73">
        <v>343138.79</v>
      </c>
      <c r="AC1058" s="73">
        <v>292541.15000000002</v>
      </c>
      <c r="AD1058" s="73">
        <v>409099.79</v>
      </c>
      <c r="AE1058" s="73">
        <v>344229.15</v>
      </c>
      <c r="AF1058" s="73"/>
      <c r="AG1058" s="73">
        <f>IFERROR(VLOOKUP(J1058,'Roll ups'!D:E,2,FALSE),0)</f>
        <v>73393567.950000003</v>
      </c>
      <c r="AH1058" s="74">
        <f>IF(Table2[[#This Row],[CATEGORY TTL LOOKUP]]=0,0,IF(Table2[[#This Row],[CATEGORY TTL LOOKUP]]&gt;0,SUM(AB1058/AG1058)))</f>
        <v>4.6753250943429572E-3</v>
      </c>
      <c r="AI1058" s="74" t="str">
        <f>IFERROR(IF(AH1058&lt;#REF!,"STRIKE",IF(AH1058&gt;=#REF!,"GOOD")),"NO DATA")</f>
        <v>NO DATA</v>
      </c>
      <c r="AJ1058" s="75">
        <f>IFERROR(VLOOKUP(K1058,'Roll ups'!H:I,2,FALSE),0)</f>
        <v>34230392.709999993</v>
      </c>
      <c r="AK1058" s="76">
        <f>IF(Table2[[#This Row],[PRICE TIER LOOKUP]]=0,0,IF(Table2[[#This Row],[PRICE TIER LOOKUP]]&gt;0,SUM(AB1058/AJ1058)))</f>
        <v>1.002438952153056E-2</v>
      </c>
      <c r="AL1058" s="74" t="e">
        <f>IF(AK1058&lt;#REF!,"STRIKE",IF(AK1058&gt;=#REF!,"GOOD"))</f>
        <v>#REF!</v>
      </c>
      <c r="AM1058" s="75">
        <f>VLOOKUP(H1058,'Roll ups'!A:B,2,FALSE)</f>
        <v>325145452.83999985</v>
      </c>
      <c r="AN1058" s="77">
        <f t="shared" si="34"/>
        <v>1.0553393473684974E-3</v>
      </c>
      <c r="AO1058" s="74" t="str">
        <f>IFERROR(VLOOKUP(Table2[[#This Row],[Product Name]],'Roll ups'!L:P,5,FALSE),"GOOD")</f>
        <v>GOOD</v>
      </c>
      <c r="AP1058" s="74">
        <f>Table2[[#This Row],[Retail Dollar Vol Current 12 Mths]]/Table2[[#This Row],[SHELF SALES  LOOKUP]]</f>
        <v>1.2582054782765578E-3</v>
      </c>
      <c r="AQ1058" s="69">
        <f t="shared" si="35"/>
        <v>0</v>
      </c>
      <c r="AR105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058" s="69" t="e">
        <f>IF(Table2[[#This Row],[Shelf Dollar Vol Current 12 Mths]]&gt;#REF!,"MEETS $ CRITERIA",IF(Table2[[#This Row],[Shelf Dollar Vol Current 12 Mths]]&lt;#REF!+1,"DOES NOT MEET $ CRITERIA"))</f>
        <v>#REF!</v>
      </c>
      <c r="AT1058" s="78"/>
    </row>
    <row r="1059" spans="1:46" ht="13.8" x14ac:dyDescent="0.3">
      <c r="A1059" s="68" t="s">
        <v>5166</v>
      </c>
      <c r="B1059" s="69">
        <v>38067</v>
      </c>
      <c r="C1059" s="69">
        <v>933</v>
      </c>
      <c r="D1059" s="69" t="s">
        <v>25</v>
      </c>
      <c r="E1059" s="70" t="s">
        <v>6313</v>
      </c>
      <c r="F1059" s="70"/>
      <c r="G1059" s="71" t="s">
        <v>8462</v>
      </c>
      <c r="H1059" s="69" t="s">
        <v>6315</v>
      </c>
      <c r="I1059" s="68" t="s">
        <v>252</v>
      </c>
      <c r="J1059" s="68" t="s">
        <v>252</v>
      </c>
      <c r="K1059" s="68" t="s">
        <v>104</v>
      </c>
      <c r="L1059" s="68" t="s">
        <v>104</v>
      </c>
      <c r="M1059" s="68" t="s">
        <v>252</v>
      </c>
      <c r="N1059" s="68" t="s">
        <v>154</v>
      </c>
      <c r="O1059" s="68" t="s">
        <v>8463</v>
      </c>
      <c r="P1059" s="72" t="s">
        <v>252</v>
      </c>
      <c r="Q1059" s="68" t="s">
        <v>194</v>
      </c>
      <c r="R1059" s="68" t="s">
        <v>6402</v>
      </c>
      <c r="S1059" s="68">
        <v>413</v>
      </c>
      <c r="T1059" s="68">
        <v>459.54</v>
      </c>
      <c r="U1059" s="68">
        <v>-0.11</v>
      </c>
      <c r="V1059" s="68">
        <v>2334.6799999999998</v>
      </c>
      <c r="W1059" s="68">
        <v>2139.48</v>
      </c>
      <c r="X1059" s="68">
        <v>0.08</v>
      </c>
      <c r="Y1059" s="68">
        <v>8717.44</v>
      </c>
      <c r="Z1059" s="68">
        <v>9706.34</v>
      </c>
      <c r="AA1059" s="68">
        <v>-0.11</v>
      </c>
      <c r="AB1059" s="73">
        <v>521216.5</v>
      </c>
      <c r="AC1059" s="73">
        <v>566168.92000000004</v>
      </c>
      <c r="AD1059" s="73">
        <v>560989</v>
      </c>
      <c r="AE1059" s="73">
        <v>612834.92000000004</v>
      </c>
      <c r="AF1059" s="73"/>
      <c r="AG1059" s="73">
        <f>IFERROR(VLOOKUP(J1059,'Roll ups'!D:E,2,FALSE),0)</f>
        <v>73393567.950000003</v>
      </c>
      <c r="AH1059" s="74">
        <f>IF(Table2[[#This Row],[CATEGORY TTL LOOKUP]]=0,0,IF(Table2[[#This Row],[CATEGORY TTL LOOKUP]]&gt;0,SUM(AB1059/AG1059)))</f>
        <v>7.101664553971313E-3</v>
      </c>
      <c r="AI1059" s="74" t="str">
        <f>IFERROR(IF(AH1059&lt;#REF!,"STRIKE",IF(AH1059&gt;=#REF!,"GOOD")),"NO DATA")</f>
        <v>NO DATA</v>
      </c>
      <c r="AJ1059" s="75">
        <f>IFERROR(VLOOKUP(K1059,'Roll ups'!H:I,2,FALSE),0)</f>
        <v>34230392.709999993</v>
      </c>
      <c r="AK1059" s="76">
        <f>IF(Table2[[#This Row],[PRICE TIER LOOKUP]]=0,0,IF(Table2[[#This Row],[PRICE TIER LOOKUP]]&gt;0,SUM(AB1059/AJ1059)))</f>
        <v>1.5226716924218429E-2</v>
      </c>
      <c r="AL1059" s="74" t="e">
        <f>IF(AK1059&lt;#REF!,"STRIKE",IF(AK1059&gt;=#REF!,"GOOD"))</f>
        <v>#REF!</v>
      </c>
      <c r="AM1059" s="75">
        <f>VLOOKUP(H1059,'Roll ups'!A:B,2,FALSE)</f>
        <v>325145452.83999985</v>
      </c>
      <c r="AN1059" s="77">
        <f t="shared" si="34"/>
        <v>1.6030256472831079E-3</v>
      </c>
      <c r="AO1059" s="74" t="str">
        <f>IFERROR(VLOOKUP(Table2[[#This Row],[Product Name]],'Roll ups'!L:P,5,FALSE),"GOOD")</f>
        <v>GOOD</v>
      </c>
      <c r="AP1059" s="74">
        <f>Table2[[#This Row],[Retail Dollar Vol Current 12 Mths]]/Table2[[#This Row],[SHELF SALES  LOOKUP]]</f>
        <v>1.7253478254117118E-3</v>
      </c>
      <c r="AQ1059" s="69">
        <f t="shared" si="35"/>
        <v>0</v>
      </c>
      <c r="AR105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059" s="69" t="e">
        <f>IF(Table2[[#This Row],[Shelf Dollar Vol Current 12 Mths]]&gt;#REF!,"MEETS $ CRITERIA",IF(Table2[[#This Row],[Shelf Dollar Vol Current 12 Mths]]&lt;#REF!+1,"DOES NOT MEET $ CRITERIA"))</f>
        <v>#REF!</v>
      </c>
      <c r="AT1059" s="78"/>
    </row>
    <row r="1060" spans="1:46" ht="13.8" x14ac:dyDescent="0.3">
      <c r="A1060" s="68" t="s">
        <v>5157</v>
      </c>
      <c r="B1060" s="69">
        <v>38068</v>
      </c>
      <c r="C1060" s="69">
        <v>999</v>
      </c>
      <c r="D1060" s="69" t="s">
        <v>25</v>
      </c>
      <c r="E1060" s="70" t="s">
        <v>6313</v>
      </c>
      <c r="F1060" s="70"/>
      <c r="G1060" s="71" t="s">
        <v>6625</v>
      </c>
      <c r="H1060" s="69" t="s">
        <v>6315</v>
      </c>
      <c r="I1060" s="68" t="s">
        <v>252</v>
      </c>
      <c r="J1060" s="68" t="s">
        <v>252</v>
      </c>
      <c r="K1060" s="68" t="s">
        <v>104</v>
      </c>
      <c r="L1060" s="68" t="s">
        <v>104</v>
      </c>
      <c r="M1060" s="68" t="s">
        <v>252</v>
      </c>
      <c r="N1060" s="68" t="s">
        <v>154</v>
      </c>
      <c r="O1060" s="68" t="s">
        <v>8464</v>
      </c>
      <c r="P1060" s="72" t="s">
        <v>252</v>
      </c>
      <c r="Q1060" s="68" t="s">
        <v>194</v>
      </c>
      <c r="R1060" s="68" t="s">
        <v>6402</v>
      </c>
      <c r="S1060" s="68">
        <v>3968</v>
      </c>
      <c r="T1060" s="68">
        <v>4503.29</v>
      </c>
      <c r="U1060" s="68">
        <v>-0.14000000000000001</v>
      </c>
      <c r="V1060" s="68">
        <v>6581.97</v>
      </c>
      <c r="W1060" s="68">
        <v>7022.03</v>
      </c>
      <c r="X1060" s="68">
        <v>-7.0000000000000007E-2</v>
      </c>
      <c r="Y1060" s="68">
        <v>26473.34</v>
      </c>
      <c r="Z1060" s="68">
        <v>27268.06</v>
      </c>
      <c r="AA1060" s="68">
        <v>-0.03</v>
      </c>
      <c r="AB1060" s="73">
        <v>1556341.23</v>
      </c>
      <c r="AC1060" s="73">
        <v>1583610.95</v>
      </c>
      <c r="AD1060" s="73">
        <v>1708607.2</v>
      </c>
      <c r="AE1060" s="73">
        <v>1761096.95</v>
      </c>
      <c r="AF1060" s="73"/>
      <c r="AG1060" s="73">
        <f>IFERROR(VLOOKUP(J1060,'Roll ups'!D:E,2,FALSE),0)</f>
        <v>73393567.950000003</v>
      </c>
      <c r="AH1060" s="74">
        <f>IF(Table2[[#This Row],[CATEGORY TTL LOOKUP]]=0,0,IF(Table2[[#This Row],[CATEGORY TTL LOOKUP]]&gt;0,SUM(AB1060/AG1060)))</f>
        <v>2.1205417224848241E-2</v>
      </c>
      <c r="AI1060" s="74" t="str">
        <f>IFERROR(IF(AH1060&lt;#REF!,"STRIKE",IF(AH1060&gt;=#REF!,"GOOD")),"NO DATA")</f>
        <v>NO DATA</v>
      </c>
      <c r="AJ1060" s="75">
        <f>IFERROR(VLOOKUP(K1060,'Roll ups'!H:I,2,FALSE),0)</f>
        <v>34230392.709999993</v>
      </c>
      <c r="AK1060" s="76">
        <f>IF(Table2[[#This Row],[PRICE TIER LOOKUP]]=0,0,IF(Table2[[#This Row],[PRICE TIER LOOKUP]]&gt;0,SUM(AB1060/AJ1060)))</f>
        <v>4.5466648401767645E-2</v>
      </c>
      <c r="AL1060" s="74" t="e">
        <f>IF(AK1060&lt;#REF!,"STRIKE",IF(AK1060&gt;=#REF!,"GOOD"))</f>
        <v>#REF!</v>
      </c>
      <c r="AM1060" s="75">
        <f>VLOOKUP(H1060,'Roll ups'!A:B,2,FALSE)</f>
        <v>325145452.83999985</v>
      </c>
      <c r="AN1060" s="77">
        <f t="shared" si="34"/>
        <v>4.7866000167188462E-3</v>
      </c>
      <c r="AO1060" s="74" t="str">
        <f>IFERROR(VLOOKUP(Table2[[#This Row],[Product Name]],'Roll ups'!L:P,5,FALSE),"GOOD")</f>
        <v>GOOD</v>
      </c>
      <c r="AP1060" s="74">
        <f>Table2[[#This Row],[Retail Dollar Vol Current 12 Mths]]/Table2[[#This Row],[SHELF SALES  LOOKUP]]</f>
        <v>5.2549011068002997E-3</v>
      </c>
      <c r="AQ1060" s="69">
        <f t="shared" si="35"/>
        <v>0</v>
      </c>
      <c r="AR106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060" s="69" t="e">
        <f>IF(Table2[[#This Row],[Shelf Dollar Vol Current 12 Mths]]&gt;#REF!,"MEETS $ CRITERIA",IF(Table2[[#This Row],[Shelf Dollar Vol Current 12 Mths]]&lt;#REF!+1,"DOES NOT MEET $ CRITERIA"))</f>
        <v>#REF!</v>
      </c>
      <c r="AT1060" s="78"/>
    </row>
    <row r="1061" spans="1:46" ht="13.8" x14ac:dyDescent="0.3">
      <c r="A1061" s="68" t="s">
        <v>5587</v>
      </c>
      <c r="B1061" s="69">
        <v>38069</v>
      </c>
      <c r="C1061" s="69">
        <v>735</v>
      </c>
      <c r="D1061" s="69" t="s">
        <v>25</v>
      </c>
      <c r="E1061" s="70" t="s">
        <v>6313</v>
      </c>
      <c r="F1061" s="70"/>
      <c r="G1061" s="71" t="s">
        <v>8465</v>
      </c>
      <c r="H1061" s="69" t="s">
        <v>6315</v>
      </c>
      <c r="I1061" s="68" t="s">
        <v>252</v>
      </c>
      <c r="J1061" s="68" t="s">
        <v>252</v>
      </c>
      <c r="K1061" s="68" t="s">
        <v>104</v>
      </c>
      <c r="L1061" s="68" t="s">
        <v>104</v>
      </c>
      <c r="M1061" s="68" t="s">
        <v>252</v>
      </c>
      <c r="N1061" s="68" t="s">
        <v>154</v>
      </c>
      <c r="O1061" s="68" t="s">
        <v>8466</v>
      </c>
      <c r="P1061" s="72" t="s">
        <v>252</v>
      </c>
      <c r="Q1061" s="68" t="s">
        <v>194</v>
      </c>
      <c r="R1061" s="68" t="s">
        <v>6402</v>
      </c>
      <c r="S1061" s="68">
        <v>356</v>
      </c>
      <c r="T1061" s="68">
        <v>337.58</v>
      </c>
      <c r="U1061" s="68">
        <v>0.05</v>
      </c>
      <c r="V1061" s="68">
        <v>5282.84</v>
      </c>
      <c r="W1061" s="68">
        <v>5984.65</v>
      </c>
      <c r="X1061" s="68">
        <v>-0.13</v>
      </c>
      <c r="Y1061" s="68">
        <v>18278.23</v>
      </c>
      <c r="Z1061" s="68">
        <v>18208.77</v>
      </c>
      <c r="AA1061" s="68">
        <v>0</v>
      </c>
      <c r="AB1061" s="73">
        <v>873417.6</v>
      </c>
      <c r="AC1061" s="73">
        <v>869910.93</v>
      </c>
      <c r="AD1061" s="73">
        <v>1299670.08</v>
      </c>
      <c r="AE1061" s="73">
        <v>1293380.8500000001</v>
      </c>
      <c r="AF1061" s="73"/>
      <c r="AG1061" s="73">
        <f>IFERROR(VLOOKUP(J1061,'Roll ups'!D:E,2,FALSE),0)</f>
        <v>73393567.950000003</v>
      </c>
      <c r="AH1061" s="74">
        <f>IF(Table2[[#This Row],[CATEGORY TTL LOOKUP]]=0,0,IF(Table2[[#This Row],[CATEGORY TTL LOOKUP]]&gt;0,SUM(AB1061/AG1061)))</f>
        <v>1.1900465182385236E-2</v>
      </c>
      <c r="AI1061" s="74" t="str">
        <f>IFERROR(IF(AH1061&lt;#REF!,"STRIKE",IF(AH1061&gt;=#REF!,"GOOD")),"NO DATA")</f>
        <v>NO DATA</v>
      </c>
      <c r="AJ1061" s="75">
        <f>IFERROR(VLOOKUP(K1061,'Roll ups'!H:I,2,FALSE),0)</f>
        <v>34230392.709999993</v>
      </c>
      <c r="AK1061" s="76">
        <f>IF(Table2[[#This Row],[PRICE TIER LOOKUP]]=0,0,IF(Table2[[#This Row],[PRICE TIER LOOKUP]]&gt;0,SUM(AB1061/AJ1061)))</f>
        <v>2.5515850998251668E-2</v>
      </c>
      <c r="AL1061" s="74" t="e">
        <f>IF(AK1061&lt;#REF!,"STRIKE",IF(AK1061&gt;=#REF!,"GOOD"))</f>
        <v>#REF!</v>
      </c>
      <c r="AM1061" s="75">
        <f>VLOOKUP(H1061,'Roll ups'!A:B,2,FALSE)</f>
        <v>325145452.83999985</v>
      </c>
      <c r="AN1061" s="77">
        <f t="shared" si="34"/>
        <v>2.6862365515835716E-3</v>
      </c>
      <c r="AO1061" s="74" t="str">
        <f>IFERROR(VLOOKUP(Table2[[#This Row],[Product Name]],'Roll ups'!L:P,5,FALSE),"GOOD")</f>
        <v>GOOD</v>
      </c>
      <c r="AP1061" s="74">
        <f>Table2[[#This Row],[Retail Dollar Vol Current 12 Mths]]/Table2[[#This Row],[SHELF SALES  LOOKUP]]</f>
        <v>3.9971959276931734E-3</v>
      </c>
      <c r="AQ1061" s="69">
        <f t="shared" si="35"/>
        <v>0</v>
      </c>
      <c r="AR106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061" s="69" t="e">
        <f>IF(Table2[[#This Row],[Shelf Dollar Vol Current 12 Mths]]&gt;#REF!,"MEETS $ CRITERIA",IF(Table2[[#This Row],[Shelf Dollar Vol Current 12 Mths]]&lt;#REF!+1,"DOES NOT MEET $ CRITERIA"))</f>
        <v>#REF!</v>
      </c>
      <c r="AT1061" s="78"/>
    </row>
    <row r="1062" spans="1:46" ht="13.8" x14ac:dyDescent="0.3">
      <c r="A1062" s="68" t="s">
        <v>5163</v>
      </c>
      <c r="B1062" s="69">
        <v>38076</v>
      </c>
      <c r="C1062" s="69">
        <v>913</v>
      </c>
      <c r="D1062" s="69" t="s">
        <v>25</v>
      </c>
      <c r="E1062" s="70" t="s">
        <v>6313</v>
      </c>
      <c r="F1062" s="70"/>
      <c r="G1062" s="71" t="s">
        <v>8467</v>
      </c>
      <c r="H1062" s="69" t="s">
        <v>6315</v>
      </c>
      <c r="I1062" s="68" t="s">
        <v>252</v>
      </c>
      <c r="J1062" s="68" t="s">
        <v>252</v>
      </c>
      <c r="K1062" s="68" t="s">
        <v>104</v>
      </c>
      <c r="L1062" s="68" t="s">
        <v>104</v>
      </c>
      <c r="M1062" s="68" t="s">
        <v>252</v>
      </c>
      <c r="N1062" s="68" t="s">
        <v>154</v>
      </c>
      <c r="O1062" s="68" t="s">
        <v>8468</v>
      </c>
      <c r="P1062" s="72" t="s">
        <v>252</v>
      </c>
      <c r="Q1062" s="68" t="s">
        <v>194</v>
      </c>
      <c r="R1062" s="68" t="s">
        <v>6402</v>
      </c>
      <c r="S1062" s="68">
        <v>249</v>
      </c>
      <c r="T1062" s="68">
        <v>800.17</v>
      </c>
      <c r="U1062" s="68">
        <v>-2.21</v>
      </c>
      <c r="V1062" s="68">
        <v>3081.83</v>
      </c>
      <c r="W1062" s="68">
        <v>4228</v>
      </c>
      <c r="X1062" s="68">
        <v>-0.37</v>
      </c>
      <c r="Y1062" s="68">
        <v>17066</v>
      </c>
      <c r="Z1062" s="68">
        <v>18274</v>
      </c>
      <c r="AA1062" s="68">
        <v>-7.0000000000000007E-2</v>
      </c>
      <c r="AB1062" s="73">
        <v>966401.44</v>
      </c>
      <c r="AC1062" s="73">
        <v>1035605.96</v>
      </c>
      <c r="AD1062" s="73">
        <v>1243087.44</v>
      </c>
      <c r="AE1062" s="73">
        <v>1340767.82</v>
      </c>
      <c r="AF1062" s="73"/>
      <c r="AG1062" s="73">
        <f>IFERROR(VLOOKUP(J1062,'Roll ups'!D:E,2,FALSE),0)</f>
        <v>73393567.950000003</v>
      </c>
      <c r="AH1062" s="74">
        <f>IF(Table2[[#This Row],[CATEGORY TTL LOOKUP]]=0,0,IF(Table2[[#This Row],[CATEGORY TTL LOOKUP]]&gt;0,SUM(AB1062/AG1062)))</f>
        <v>1.3167386012059929E-2</v>
      </c>
      <c r="AI1062" s="74" t="str">
        <f>IFERROR(IF(AH1062&lt;#REF!,"STRIKE",IF(AH1062&gt;=#REF!,"GOOD")),"NO DATA")</f>
        <v>NO DATA</v>
      </c>
      <c r="AJ1062" s="75">
        <f>IFERROR(VLOOKUP(K1062,'Roll ups'!H:I,2,FALSE),0)</f>
        <v>34230392.709999993</v>
      </c>
      <c r="AK1062" s="76">
        <f>IF(Table2[[#This Row],[PRICE TIER LOOKUP]]=0,0,IF(Table2[[#This Row],[PRICE TIER LOOKUP]]&gt;0,SUM(AB1062/AJ1062)))</f>
        <v>2.8232262720073249E-2</v>
      </c>
      <c r="AL1062" s="74" t="e">
        <f>IF(AK1062&lt;#REF!,"STRIKE",IF(AK1062&gt;=#REF!,"GOOD"))</f>
        <v>#REF!</v>
      </c>
      <c r="AM1062" s="75">
        <f>VLOOKUP(H1062,'Roll ups'!A:B,2,FALSE)</f>
        <v>325145452.83999985</v>
      </c>
      <c r="AN1062" s="77">
        <f t="shared" si="34"/>
        <v>2.9722126868418929E-3</v>
      </c>
      <c r="AO1062" s="74" t="str">
        <f>IFERROR(VLOOKUP(Table2[[#This Row],[Product Name]],'Roll ups'!L:P,5,FALSE),"GOOD")</f>
        <v>GOOD</v>
      </c>
      <c r="AP1062" s="74">
        <f>Table2[[#This Row],[Retail Dollar Vol Current 12 Mths]]/Table2[[#This Row],[SHELF SALES  LOOKUP]]</f>
        <v>3.8231733802277968E-3</v>
      </c>
      <c r="AQ1062" s="69">
        <f t="shared" si="35"/>
        <v>0</v>
      </c>
      <c r="AR106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062" s="69" t="e">
        <f>IF(Table2[[#This Row],[Shelf Dollar Vol Current 12 Mths]]&gt;#REF!,"MEETS $ CRITERIA",IF(Table2[[#This Row],[Shelf Dollar Vol Current 12 Mths]]&lt;#REF!+1,"DOES NOT MEET $ CRITERIA"))</f>
        <v>#REF!</v>
      </c>
      <c r="AT1062" s="78"/>
    </row>
    <row r="1063" spans="1:46" ht="13.8" x14ac:dyDescent="0.3">
      <c r="A1063" s="68" t="s">
        <v>4040</v>
      </c>
      <c r="B1063" s="69">
        <v>38083</v>
      </c>
      <c r="C1063" s="69">
        <v>124</v>
      </c>
      <c r="D1063" s="69" t="s">
        <v>25</v>
      </c>
      <c r="E1063" s="70" t="s">
        <v>6313</v>
      </c>
      <c r="F1063" s="70"/>
      <c r="G1063" s="71" t="s">
        <v>8469</v>
      </c>
      <c r="H1063" s="69" t="s">
        <v>6315</v>
      </c>
      <c r="I1063" s="68" t="s">
        <v>252</v>
      </c>
      <c r="J1063" s="68" t="s">
        <v>252</v>
      </c>
      <c r="K1063" s="68" t="s">
        <v>104</v>
      </c>
      <c r="L1063" s="68" t="s">
        <v>104</v>
      </c>
      <c r="M1063" s="68" t="s">
        <v>252</v>
      </c>
      <c r="N1063" s="68" t="s">
        <v>154</v>
      </c>
      <c r="O1063" s="68" t="s">
        <v>8470</v>
      </c>
      <c r="P1063" s="72" t="s">
        <v>252</v>
      </c>
      <c r="Q1063" s="68" t="s">
        <v>194</v>
      </c>
      <c r="R1063" s="68" t="s">
        <v>31</v>
      </c>
      <c r="S1063" s="68">
        <v>7</v>
      </c>
      <c r="T1063" s="68">
        <v>24.54</v>
      </c>
      <c r="U1063" s="68">
        <v>-2.29</v>
      </c>
      <c r="V1063" s="68">
        <v>30.94</v>
      </c>
      <c r="W1063" s="68">
        <v>61.88</v>
      </c>
      <c r="X1063" s="68">
        <v>-1</v>
      </c>
      <c r="Y1063" s="68">
        <v>134.43</v>
      </c>
      <c r="Z1063" s="68">
        <v>179.22</v>
      </c>
      <c r="AA1063" s="68">
        <v>-0.33</v>
      </c>
      <c r="AB1063" s="73">
        <v>11854.08</v>
      </c>
      <c r="AC1063" s="73">
        <v>15768</v>
      </c>
      <c r="AD1063" s="73">
        <v>11854.08</v>
      </c>
      <c r="AE1063" s="73">
        <v>15768</v>
      </c>
      <c r="AF1063" s="73"/>
      <c r="AG1063" s="73">
        <f>IFERROR(VLOOKUP(J1063,'Roll ups'!D:E,2,FALSE),0)</f>
        <v>73393567.950000003</v>
      </c>
      <c r="AH1063" s="74">
        <f>IF(Table2[[#This Row],[CATEGORY TTL LOOKUP]]=0,0,IF(Table2[[#This Row],[CATEGORY TTL LOOKUP]]&gt;0,SUM(AB1063/AG1063)))</f>
        <v>1.6151388099943162E-4</v>
      </c>
      <c r="AI1063" s="74" t="str">
        <f>IFERROR(IF(AH1063&lt;#REF!,"STRIKE",IF(AH1063&gt;=#REF!,"GOOD")),"NO DATA")</f>
        <v>NO DATA</v>
      </c>
      <c r="AJ1063" s="75">
        <f>IFERROR(VLOOKUP(K1063,'Roll ups'!H:I,2,FALSE),0)</f>
        <v>34230392.709999993</v>
      </c>
      <c r="AK1063" s="76">
        <f>IF(Table2[[#This Row],[PRICE TIER LOOKUP]]=0,0,IF(Table2[[#This Row],[PRICE TIER LOOKUP]]&gt;0,SUM(AB1063/AJ1063)))</f>
        <v>3.4630277544367682E-4</v>
      </c>
      <c r="AL1063" s="74" t="e">
        <f>IF(AK1063&lt;#REF!,"STRIKE",IF(AK1063&gt;=#REF!,"GOOD"))</f>
        <v>#REF!</v>
      </c>
      <c r="AM1063" s="75">
        <f>VLOOKUP(H1063,'Roll ups'!A:B,2,FALSE)</f>
        <v>325145452.83999985</v>
      </c>
      <c r="AN1063" s="77">
        <f t="shared" si="34"/>
        <v>3.6457775732245129E-5</v>
      </c>
      <c r="AO1063" s="74" t="str">
        <f>IFERROR(VLOOKUP(Table2[[#This Row],[Product Name]],'Roll ups'!L:P,5,FALSE),"GOOD")</f>
        <v>GOOD</v>
      </c>
      <c r="AP1063" s="74">
        <f>Table2[[#This Row],[Retail Dollar Vol Current 12 Mths]]/Table2[[#This Row],[SHELF SALES  LOOKUP]]</f>
        <v>3.6457775732245129E-5</v>
      </c>
      <c r="AQ1063" s="69">
        <f t="shared" si="35"/>
        <v>0</v>
      </c>
      <c r="AR106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063" s="69" t="e">
        <f>IF(Table2[[#This Row],[Shelf Dollar Vol Current 12 Mths]]&gt;#REF!,"MEETS $ CRITERIA",IF(Table2[[#This Row],[Shelf Dollar Vol Current 12 Mths]]&lt;#REF!+1,"DOES NOT MEET $ CRITERIA"))</f>
        <v>#REF!</v>
      </c>
      <c r="AT1063" s="78"/>
    </row>
    <row r="1064" spans="1:46" ht="13.8" x14ac:dyDescent="0.3">
      <c r="A1064" s="68" t="s">
        <v>2656</v>
      </c>
      <c r="B1064" s="69">
        <v>38084</v>
      </c>
      <c r="C1064" s="69">
        <v>244</v>
      </c>
      <c r="D1064" s="69" t="s">
        <v>25</v>
      </c>
      <c r="E1064" s="70" t="s">
        <v>6313</v>
      </c>
      <c r="F1064" s="70"/>
      <c r="G1064" s="71" t="s">
        <v>8471</v>
      </c>
      <c r="H1064" s="69" t="s">
        <v>6315</v>
      </c>
      <c r="I1064" s="68" t="s">
        <v>252</v>
      </c>
      <c r="J1064" s="68" t="s">
        <v>252</v>
      </c>
      <c r="K1064" s="68" t="s">
        <v>104</v>
      </c>
      <c r="L1064" s="68" t="s">
        <v>104</v>
      </c>
      <c r="M1064" s="68" t="s">
        <v>252</v>
      </c>
      <c r="N1064" s="68" t="s">
        <v>154</v>
      </c>
      <c r="O1064" s="68" t="s">
        <v>8472</v>
      </c>
      <c r="P1064" s="72" t="s">
        <v>252</v>
      </c>
      <c r="Q1064" s="68" t="s">
        <v>194</v>
      </c>
      <c r="R1064" s="68" t="s">
        <v>31</v>
      </c>
      <c r="S1064" s="68">
        <v>29</v>
      </c>
      <c r="T1064" s="68">
        <v>32</v>
      </c>
      <c r="U1064" s="68">
        <v>-0.1</v>
      </c>
      <c r="V1064" s="68">
        <v>139</v>
      </c>
      <c r="W1064" s="68">
        <v>129.79</v>
      </c>
      <c r="X1064" s="68">
        <v>7.0000000000000007E-2</v>
      </c>
      <c r="Y1064" s="68">
        <v>515</v>
      </c>
      <c r="Z1064" s="68">
        <v>426.79</v>
      </c>
      <c r="AA1064" s="68">
        <v>0.17</v>
      </c>
      <c r="AB1064" s="73">
        <v>42390</v>
      </c>
      <c r="AC1064" s="73">
        <v>35466.69</v>
      </c>
      <c r="AD1064" s="73">
        <v>46350</v>
      </c>
      <c r="AE1064" s="73">
        <v>38312.85</v>
      </c>
      <c r="AF1064" s="73"/>
      <c r="AG1064" s="73">
        <f>IFERROR(VLOOKUP(J1064,'Roll ups'!D:E,2,FALSE),0)</f>
        <v>73393567.950000003</v>
      </c>
      <c r="AH1064" s="74">
        <f>IF(Table2[[#This Row],[CATEGORY TTL LOOKUP]]=0,0,IF(Table2[[#This Row],[CATEGORY TTL LOOKUP]]&gt;0,SUM(AB1064/AG1064)))</f>
        <v>5.7757104858124008E-4</v>
      </c>
      <c r="AI1064" s="74" t="str">
        <f>IFERROR(IF(AH1064&lt;#REF!,"STRIKE",IF(AH1064&gt;=#REF!,"GOOD")),"NO DATA")</f>
        <v>NO DATA</v>
      </c>
      <c r="AJ1064" s="75">
        <f>IFERROR(VLOOKUP(K1064,'Roll ups'!H:I,2,FALSE),0)</f>
        <v>34230392.709999993</v>
      </c>
      <c r="AK1064" s="76">
        <f>IF(Table2[[#This Row],[PRICE TIER LOOKUP]]=0,0,IF(Table2[[#This Row],[PRICE TIER LOOKUP]]&gt;0,SUM(AB1064/AJ1064)))</f>
        <v>1.2383731720266322E-3</v>
      </c>
      <c r="AL1064" s="74" t="e">
        <f>IF(AK1064&lt;#REF!,"STRIKE",IF(AK1064&gt;=#REF!,"GOOD"))</f>
        <v>#REF!</v>
      </c>
      <c r="AM1064" s="75">
        <f>VLOOKUP(H1064,'Roll ups'!A:B,2,FALSE)</f>
        <v>325145452.83999985</v>
      </c>
      <c r="AN1064" s="77">
        <f t="shared" si="34"/>
        <v>1.3037242141860617E-4</v>
      </c>
      <c r="AO1064" s="74" t="str">
        <f>IFERROR(VLOOKUP(Table2[[#This Row],[Product Name]],'Roll ups'!L:P,5,FALSE),"GOOD")</f>
        <v>GOOD</v>
      </c>
      <c r="AP1064" s="74">
        <f>Table2[[#This Row],[Retail Dollar Vol Current 12 Mths]]/Table2[[#This Row],[SHELF SALES  LOOKUP]]</f>
        <v>1.4255158605219146E-4</v>
      </c>
      <c r="AQ1064" s="69">
        <f t="shared" si="35"/>
        <v>0</v>
      </c>
      <c r="AR106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064" s="69" t="e">
        <f>IF(Table2[[#This Row],[Shelf Dollar Vol Current 12 Mths]]&gt;#REF!,"MEETS $ CRITERIA",IF(Table2[[#This Row],[Shelf Dollar Vol Current 12 Mths]]&lt;#REF!+1,"DOES NOT MEET $ CRITERIA"))</f>
        <v>#REF!</v>
      </c>
      <c r="AT1064" s="78"/>
    </row>
    <row r="1065" spans="1:46" ht="13.8" x14ac:dyDescent="0.3">
      <c r="A1065" s="68" t="s">
        <v>5686</v>
      </c>
      <c r="B1065" s="69">
        <v>38086</v>
      </c>
      <c r="C1065" s="69">
        <v>389</v>
      </c>
      <c r="D1065" s="69" t="s">
        <v>25</v>
      </c>
      <c r="E1065" s="70" t="s">
        <v>6313</v>
      </c>
      <c r="F1065" s="70"/>
      <c r="G1065" s="71" t="s">
        <v>8473</v>
      </c>
      <c r="H1065" s="69" t="s">
        <v>6315</v>
      </c>
      <c r="I1065" s="68" t="s">
        <v>252</v>
      </c>
      <c r="J1065" s="68" t="s">
        <v>252</v>
      </c>
      <c r="K1065" s="68" t="s">
        <v>104</v>
      </c>
      <c r="L1065" s="68" t="s">
        <v>104</v>
      </c>
      <c r="M1065" s="68" t="s">
        <v>252</v>
      </c>
      <c r="N1065" s="68" t="s">
        <v>154</v>
      </c>
      <c r="O1065" s="68" t="s">
        <v>8474</v>
      </c>
      <c r="P1065" s="72" t="s">
        <v>252</v>
      </c>
      <c r="Q1065" s="68" t="s">
        <v>194</v>
      </c>
      <c r="R1065" s="68" t="s">
        <v>31</v>
      </c>
      <c r="S1065" s="68">
        <v>81</v>
      </c>
      <c r="T1065" s="68">
        <v>69.17</v>
      </c>
      <c r="U1065" s="68">
        <v>0.15</v>
      </c>
      <c r="V1065" s="68">
        <v>196</v>
      </c>
      <c r="W1065" s="68">
        <v>194.25</v>
      </c>
      <c r="X1065" s="68">
        <v>0.01</v>
      </c>
      <c r="Y1065" s="68">
        <v>661.83</v>
      </c>
      <c r="Z1065" s="68">
        <v>684</v>
      </c>
      <c r="AA1065" s="68">
        <v>-0.03</v>
      </c>
      <c r="AB1065" s="73">
        <v>62827.9</v>
      </c>
      <c r="AC1065" s="73">
        <v>62953.8</v>
      </c>
      <c r="AD1065" s="73">
        <v>67109.899999999994</v>
      </c>
      <c r="AE1065" s="73">
        <v>69292.800000000003</v>
      </c>
      <c r="AF1065" s="73"/>
      <c r="AG1065" s="73">
        <f>IFERROR(VLOOKUP(J1065,'Roll ups'!D:E,2,FALSE),0)</f>
        <v>73393567.950000003</v>
      </c>
      <c r="AH1065" s="74">
        <f>IF(Table2[[#This Row],[CATEGORY TTL LOOKUP]]=0,0,IF(Table2[[#This Row],[CATEGORY TTL LOOKUP]]&gt;0,SUM(AB1065/AG1065)))</f>
        <v>8.5604095501668549E-4</v>
      </c>
      <c r="AI1065" s="74" t="str">
        <f>IFERROR(IF(AH1065&lt;#REF!,"STRIKE",IF(AH1065&gt;=#REF!,"GOOD")),"NO DATA")</f>
        <v>NO DATA</v>
      </c>
      <c r="AJ1065" s="75">
        <f>IFERROR(VLOOKUP(K1065,'Roll ups'!H:I,2,FALSE),0)</f>
        <v>34230392.709999993</v>
      </c>
      <c r="AK1065" s="76">
        <f>IF(Table2[[#This Row],[PRICE TIER LOOKUP]]=0,0,IF(Table2[[#This Row],[PRICE TIER LOOKUP]]&gt;0,SUM(AB1065/AJ1065)))</f>
        <v>1.8354419866660073E-3</v>
      </c>
      <c r="AL1065" s="74" t="e">
        <f>IF(AK1065&lt;#REF!,"STRIKE",IF(AK1065&gt;=#REF!,"GOOD"))</f>
        <v>#REF!</v>
      </c>
      <c r="AM1065" s="75">
        <f>VLOOKUP(H1065,'Roll ups'!A:B,2,FALSE)</f>
        <v>325145452.83999985</v>
      </c>
      <c r="AN1065" s="77">
        <f t="shared" si="34"/>
        <v>1.9323013577839224E-4</v>
      </c>
      <c r="AO1065" s="74" t="str">
        <f>IFERROR(VLOOKUP(Table2[[#This Row],[Product Name]],'Roll ups'!L:P,5,FALSE),"GOOD")</f>
        <v>GOOD</v>
      </c>
      <c r="AP1065" s="74">
        <f>Table2[[#This Row],[Retail Dollar Vol Current 12 Mths]]/Table2[[#This Row],[SHELF SALES  LOOKUP]]</f>
        <v>2.0639962642511248E-4</v>
      </c>
      <c r="AQ1065" s="69">
        <f t="shared" si="35"/>
        <v>0</v>
      </c>
      <c r="AR106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065" s="69" t="e">
        <f>IF(Table2[[#This Row],[Shelf Dollar Vol Current 12 Mths]]&gt;#REF!,"MEETS $ CRITERIA",IF(Table2[[#This Row],[Shelf Dollar Vol Current 12 Mths]]&lt;#REF!+1,"DOES NOT MEET $ CRITERIA"))</f>
        <v>#REF!</v>
      </c>
      <c r="AT1065" s="78"/>
    </row>
    <row r="1066" spans="1:46" ht="13.8" x14ac:dyDescent="0.3">
      <c r="A1066" s="68" t="s">
        <v>5316</v>
      </c>
      <c r="B1066" s="69">
        <v>38088</v>
      </c>
      <c r="C1066" s="69">
        <v>445</v>
      </c>
      <c r="D1066" s="69" t="s">
        <v>25</v>
      </c>
      <c r="E1066" s="70" t="s">
        <v>6313</v>
      </c>
      <c r="F1066" s="70"/>
      <c r="G1066" s="71" t="s">
        <v>8475</v>
      </c>
      <c r="H1066" s="69" t="s">
        <v>6315</v>
      </c>
      <c r="I1066" s="68" t="s">
        <v>252</v>
      </c>
      <c r="J1066" s="68" t="s">
        <v>252</v>
      </c>
      <c r="K1066" s="68" t="s">
        <v>104</v>
      </c>
      <c r="L1066" s="68" t="s">
        <v>104</v>
      </c>
      <c r="M1066" s="68" t="s">
        <v>252</v>
      </c>
      <c r="N1066" s="68" t="s">
        <v>154</v>
      </c>
      <c r="O1066" s="68" t="s">
        <v>8476</v>
      </c>
      <c r="P1066" s="72" t="s">
        <v>252</v>
      </c>
      <c r="Q1066" s="68" t="s">
        <v>194</v>
      </c>
      <c r="R1066" s="68" t="s">
        <v>31</v>
      </c>
      <c r="S1066" s="68">
        <v>122</v>
      </c>
      <c r="T1066" s="68">
        <v>184.34</v>
      </c>
      <c r="U1066" s="68">
        <v>-0.52</v>
      </c>
      <c r="V1066" s="68">
        <v>709.75</v>
      </c>
      <c r="W1066" s="68">
        <v>702.95</v>
      </c>
      <c r="X1066" s="68">
        <v>0.01</v>
      </c>
      <c r="Y1066" s="68">
        <v>3535.94</v>
      </c>
      <c r="Z1066" s="68">
        <v>2932.93</v>
      </c>
      <c r="AA1066" s="68">
        <v>0.17</v>
      </c>
      <c r="AB1066" s="73">
        <v>251694.14</v>
      </c>
      <c r="AC1066" s="73">
        <v>215778.59</v>
      </c>
      <c r="AD1066" s="73">
        <v>293671.59999999998</v>
      </c>
      <c r="AE1066" s="73">
        <v>243879.28</v>
      </c>
      <c r="AF1066" s="73"/>
      <c r="AG1066" s="73">
        <f>IFERROR(VLOOKUP(J1066,'Roll ups'!D:E,2,FALSE),0)</f>
        <v>73393567.950000003</v>
      </c>
      <c r="AH1066" s="74">
        <f>IF(Table2[[#This Row],[CATEGORY TTL LOOKUP]]=0,0,IF(Table2[[#This Row],[CATEGORY TTL LOOKUP]]&gt;0,SUM(AB1066/AG1066)))</f>
        <v>3.4293759934313156E-3</v>
      </c>
      <c r="AI1066" s="74" t="str">
        <f>IFERROR(IF(AH1066&lt;#REF!,"STRIKE",IF(AH1066&gt;=#REF!,"GOOD")),"NO DATA")</f>
        <v>NO DATA</v>
      </c>
      <c r="AJ1066" s="75">
        <f>IFERROR(VLOOKUP(K1066,'Roll ups'!H:I,2,FALSE),0)</f>
        <v>34230392.709999993</v>
      </c>
      <c r="AK1066" s="76">
        <f>IF(Table2[[#This Row],[PRICE TIER LOOKUP]]=0,0,IF(Table2[[#This Row],[PRICE TIER LOOKUP]]&gt;0,SUM(AB1066/AJ1066)))</f>
        <v>7.3529433954308866E-3</v>
      </c>
      <c r="AL1066" s="74" t="e">
        <f>IF(AK1066&lt;#REF!,"STRIKE",IF(AK1066&gt;=#REF!,"GOOD"))</f>
        <v>#REF!</v>
      </c>
      <c r="AM1066" s="75">
        <f>VLOOKUP(H1066,'Roll ups'!A:B,2,FALSE)</f>
        <v>325145452.83999985</v>
      </c>
      <c r="AN1066" s="77">
        <f t="shared" si="34"/>
        <v>7.7409706271935983E-4</v>
      </c>
      <c r="AO1066" s="74" t="str">
        <f>IFERROR(VLOOKUP(Table2[[#This Row],[Product Name]],'Roll ups'!L:P,5,FALSE),"GOOD")</f>
        <v>GOOD</v>
      </c>
      <c r="AP1066" s="74">
        <f>Table2[[#This Row],[Retail Dollar Vol Current 12 Mths]]/Table2[[#This Row],[SHELF SALES  LOOKUP]]</f>
        <v>9.0320069813343577E-4</v>
      </c>
      <c r="AQ1066" s="69">
        <f t="shared" si="35"/>
        <v>0</v>
      </c>
      <c r="AR106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066" s="69" t="e">
        <f>IF(Table2[[#This Row],[Shelf Dollar Vol Current 12 Mths]]&gt;#REF!,"MEETS $ CRITERIA",IF(Table2[[#This Row],[Shelf Dollar Vol Current 12 Mths]]&lt;#REF!+1,"DOES NOT MEET $ CRITERIA"))</f>
        <v>#REF!</v>
      </c>
      <c r="AT1066" s="78"/>
    </row>
    <row r="1067" spans="1:46" ht="13.8" x14ac:dyDescent="0.3">
      <c r="A1067" s="68" t="s">
        <v>2162</v>
      </c>
      <c r="B1067" s="69">
        <v>38169</v>
      </c>
      <c r="C1067" s="69">
        <v>363</v>
      </c>
      <c r="D1067" s="69" t="s">
        <v>25</v>
      </c>
      <c r="E1067" s="70" t="s">
        <v>6313</v>
      </c>
      <c r="F1067" s="70"/>
      <c r="G1067" s="71" t="s">
        <v>8477</v>
      </c>
      <c r="H1067" s="69" t="s">
        <v>6315</v>
      </c>
      <c r="I1067" s="68" t="s">
        <v>252</v>
      </c>
      <c r="J1067" s="68" t="s">
        <v>252</v>
      </c>
      <c r="K1067" s="68" t="s">
        <v>89</v>
      </c>
      <c r="L1067" s="68" t="s">
        <v>89</v>
      </c>
      <c r="M1067" s="68" t="s">
        <v>252</v>
      </c>
      <c r="N1067" s="68" t="s">
        <v>154</v>
      </c>
      <c r="O1067" s="68" t="s">
        <v>8478</v>
      </c>
      <c r="P1067" s="72" t="s">
        <v>252</v>
      </c>
      <c r="Q1067" s="68" t="s">
        <v>421</v>
      </c>
      <c r="R1067" s="68" t="s">
        <v>60</v>
      </c>
      <c r="S1067" s="68">
        <v>39</v>
      </c>
      <c r="T1067" s="68">
        <v>53.58</v>
      </c>
      <c r="U1067" s="68">
        <v>-0.37</v>
      </c>
      <c r="V1067" s="68">
        <v>106</v>
      </c>
      <c r="W1067" s="68">
        <v>108.58</v>
      </c>
      <c r="X1067" s="68">
        <v>-0.02</v>
      </c>
      <c r="Y1067" s="68">
        <v>382</v>
      </c>
      <c r="Z1067" s="68">
        <v>383.83</v>
      </c>
      <c r="AA1067" s="68">
        <v>0</v>
      </c>
      <c r="AB1067" s="73">
        <v>44558.16</v>
      </c>
      <c r="AC1067" s="73">
        <v>44331.86</v>
      </c>
      <c r="AD1067" s="73">
        <v>48086.16</v>
      </c>
      <c r="AE1067" s="73">
        <v>48270.86</v>
      </c>
      <c r="AF1067" s="73"/>
      <c r="AG1067" s="73">
        <f>IFERROR(VLOOKUP(J1067,'Roll ups'!D:E,2,FALSE),0)</f>
        <v>73393567.950000003</v>
      </c>
      <c r="AH1067" s="74">
        <f>IF(Table2[[#This Row],[CATEGORY TTL LOOKUP]]=0,0,IF(Table2[[#This Row],[CATEGORY TTL LOOKUP]]&gt;0,SUM(AB1067/AG1067)))</f>
        <v>6.071126018884329E-4</v>
      </c>
      <c r="AI1067" s="74" t="str">
        <f>IFERROR(IF(AH1067&lt;#REF!,"STRIKE",IF(AH1067&gt;=#REF!,"GOOD")),"NO DATA")</f>
        <v>NO DATA</v>
      </c>
      <c r="AJ1067" s="75">
        <f>IFERROR(VLOOKUP(K1067,'Roll ups'!H:I,2,FALSE),0)</f>
        <v>75793138.070000067</v>
      </c>
      <c r="AK1067" s="76">
        <f>IF(Table2[[#This Row],[PRICE TIER LOOKUP]]=0,0,IF(Table2[[#This Row],[PRICE TIER LOOKUP]]&gt;0,SUM(AB1067/AJ1067)))</f>
        <v>5.8789174237445531E-4</v>
      </c>
      <c r="AL1067" s="74" t="e">
        <f>IF(AK1067&lt;#REF!,"STRIKE",IF(AK1067&gt;=#REF!,"GOOD"))</f>
        <v>#REF!</v>
      </c>
      <c r="AM1067" s="75">
        <f>VLOOKUP(H1067,'Roll ups'!A:B,2,FALSE)</f>
        <v>325145452.83999985</v>
      </c>
      <c r="AN1067" s="77">
        <f t="shared" si="34"/>
        <v>1.370406985882916E-4</v>
      </c>
      <c r="AO1067" s="74" t="str">
        <f>IFERROR(VLOOKUP(Table2[[#This Row],[Product Name]],'Roll ups'!L:P,5,FALSE),"GOOD")</f>
        <v>GOOD</v>
      </c>
      <c r="AP1067" s="74">
        <f>Table2[[#This Row],[Retail Dollar Vol Current 12 Mths]]/Table2[[#This Row],[SHELF SALES  LOOKUP]]</f>
        <v>1.4789122708003122E-4</v>
      </c>
      <c r="AQ1067" s="69">
        <f t="shared" si="35"/>
        <v>0</v>
      </c>
      <c r="AR106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067" s="69" t="e">
        <f>IF(Table2[[#This Row],[Shelf Dollar Vol Current 12 Mths]]&gt;#REF!,"MEETS $ CRITERIA",IF(Table2[[#This Row],[Shelf Dollar Vol Current 12 Mths]]&lt;#REF!+1,"DOES NOT MEET $ CRITERIA"))</f>
        <v>#REF!</v>
      </c>
      <c r="AT1067" s="78"/>
    </row>
    <row r="1068" spans="1:46" ht="13.8" x14ac:dyDescent="0.3">
      <c r="A1068" s="68" t="s">
        <v>1897</v>
      </c>
      <c r="B1068" s="69">
        <v>38170</v>
      </c>
      <c r="C1068" s="69">
        <v>192</v>
      </c>
      <c r="D1068" s="69" t="s">
        <v>25</v>
      </c>
      <c r="E1068" s="70" t="s">
        <v>6313</v>
      </c>
      <c r="F1068" s="70"/>
      <c r="G1068" s="71" t="s">
        <v>8479</v>
      </c>
      <c r="H1068" s="69" t="s">
        <v>6315</v>
      </c>
      <c r="I1068" s="68" t="s">
        <v>252</v>
      </c>
      <c r="J1068" s="68" t="s">
        <v>252</v>
      </c>
      <c r="K1068" s="68" t="s">
        <v>89</v>
      </c>
      <c r="L1068" s="68" t="s">
        <v>89</v>
      </c>
      <c r="M1068" s="68" t="s">
        <v>252</v>
      </c>
      <c r="N1068" s="68" t="s">
        <v>154</v>
      </c>
      <c r="O1068" s="68" t="s">
        <v>8480</v>
      </c>
      <c r="P1068" s="72" t="s">
        <v>252</v>
      </c>
      <c r="Q1068" s="68" t="s">
        <v>421</v>
      </c>
      <c r="R1068" s="68" t="s">
        <v>60</v>
      </c>
      <c r="S1068" s="68">
        <v>29</v>
      </c>
      <c r="T1068" s="68">
        <v>9.34</v>
      </c>
      <c r="U1068" s="68">
        <v>0.68</v>
      </c>
      <c r="V1068" s="68">
        <v>133.79</v>
      </c>
      <c r="W1068" s="68">
        <v>127.37</v>
      </c>
      <c r="X1068" s="68">
        <v>0.05</v>
      </c>
      <c r="Y1068" s="68">
        <v>563.16</v>
      </c>
      <c r="Z1068" s="68">
        <v>631.99</v>
      </c>
      <c r="AA1068" s="68">
        <v>-0.12</v>
      </c>
      <c r="AB1068" s="73">
        <v>57056.7</v>
      </c>
      <c r="AC1068" s="73">
        <v>62476.5</v>
      </c>
      <c r="AD1068" s="73">
        <v>60816</v>
      </c>
      <c r="AE1068" s="73">
        <v>67123.44</v>
      </c>
      <c r="AF1068" s="73"/>
      <c r="AG1068" s="73">
        <f>IFERROR(VLOOKUP(J1068,'Roll ups'!D:E,2,FALSE),0)</f>
        <v>73393567.950000003</v>
      </c>
      <c r="AH1068" s="74">
        <f>IF(Table2[[#This Row],[CATEGORY TTL LOOKUP]]=0,0,IF(Table2[[#This Row],[CATEGORY TTL LOOKUP]]&gt;0,SUM(AB1068/AG1068)))</f>
        <v>7.7740736134902669E-4</v>
      </c>
      <c r="AI1068" s="74" t="str">
        <f>IFERROR(IF(AH1068&lt;#REF!,"STRIKE",IF(AH1068&gt;=#REF!,"GOOD")),"NO DATA")</f>
        <v>NO DATA</v>
      </c>
      <c r="AJ1068" s="75">
        <f>IFERROR(VLOOKUP(K1068,'Roll ups'!H:I,2,FALSE),0)</f>
        <v>75793138.070000067</v>
      </c>
      <c r="AK1068" s="76">
        <f>IF(Table2[[#This Row],[PRICE TIER LOOKUP]]=0,0,IF(Table2[[#This Row],[PRICE TIER LOOKUP]]&gt;0,SUM(AB1068/AJ1068)))</f>
        <v>7.5279506104239001E-4</v>
      </c>
      <c r="AL1068" s="74" t="e">
        <f>IF(AK1068&lt;#REF!,"STRIKE",IF(AK1068&gt;=#REF!,"GOOD"))</f>
        <v>#REF!</v>
      </c>
      <c r="AM1068" s="75">
        <f>VLOOKUP(H1068,'Roll ups'!A:B,2,FALSE)</f>
        <v>325145452.83999985</v>
      </c>
      <c r="AN1068" s="77">
        <f t="shared" si="34"/>
        <v>1.7548054109825398E-4</v>
      </c>
      <c r="AO1068" s="74" t="str">
        <f>IFERROR(VLOOKUP(Table2[[#This Row],[Product Name]],'Roll ups'!L:P,5,FALSE),"GOOD")</f>
        <v>GOOD</v>
      </c>
      <c r="AP1068" s="74">
        <f>Table2[[#This Row],[Retail Dollar Vol Current 12 Mths]]/Table2[[#This Row],[SHELF SALES  LOOKUP]]</f>
        <v>1.8704244352427349E-4</v>
      </c>
      <c r="AQ1068" s="69">
        <f t="shared" si="35"/>
        <v>0</v>
      </c>
      <c r="AR106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068" s="69" t="e">
        <f>IF(Table2[[#This Row],[Shelf Dollar Vol Current 12 Mths]]&gt;#REF!,"MEETS $ CRITERIA",IF(Table2[[#This Row],[Shelf Dollar Vol Current 12 Mths]]&lt;#REF!+1,"DOES NOT MEET $ CRITERIA"))</f>
        <v>#REF!</v>
      </c>
      <c r="AT1068" s="78"/>
    </row>
    <row r="1069" spans="1:46" ht="13.8" x14ac:dyDescent="0.3">
      <c r="A1069" s="68" t="s">
        <v>3101</v>
      </c>
      <c r="B1069" s="69">
        <v>38174</v>
      </c>
      <c r="C1069" s="69">
        <v>1026</v>
      </c>
      <c r="D1069" s="69" t="s">
        <v>25</v>
      </c>
      <c r="E1069" s="70" t="s">
        <v>6313</v>
      </c>
      <c r="F1069" s="70"/>
      <c r="G1069" s="71" t="s">
        <v>8481</v>
      </c>
      <c r="H1069" s="69" t="s">
        <v>6315</v>
      </c>
      <c r="I1069" s="68" t="s">
        <v>252</v>
      </c>
      <c r="J1069" s="68" t="s">
        <v>252</v>
      </c>
      <c r="K1069" s="68" t="s">
        <v>132</v>
      </c>
      <c r="L1069" s="68" t="s">
        <v>132</v>
      </c>
      <c r="M1069" s="68" t="s">
        <v>252</v>
      </c>
      <c r="N1069" s="68" t="s">
        <v>154</v>
      </c>
      <c r="O1069" s="68" t="s">
        <v>8482</v>
      </c>
      <c r="P1069" s="72" t="s">
        <v>252</v>
      </c>
      <c r="Q1069" s="68" t="s">
        <v>2980</v>
      </c>
      <c r="R1069" s="68" t="s">
        <v>31</v>
      </c>
      <c r="S1069" s="68">
        <v>550</v>
      </c>
      <c r="T1069" s="68">
        <v>582.5</v>
      </c>
      <c r="U1069" s="68">
        <v>-0.06</v>
      </c>
      <c r="V1069" s="68">
        <v>2130.79</v>
      </c>
      <c r="W1069" s="68">
        <v>1781.58</v>
      </c>
      <c r="X1069" s="68">
        <v>0.16</v>
      </c>
      <c r="Y1069" s="68">
        <v>8522.3700000000008</v>
      </c>
      <c r="Z1069" s="68">
        <v>7162.46</v>
      </c>
      <c r="AA1069" s="68">
        <v>0.16</v>
      </c>
      <c r="AB1069" s="73">
        <v>1708614.27</v>
      </c>
      <c r="AC1069" s="73">
        <v>1431829.74</v>
      </c>
      <c r="AD1069" s="73">
        <v>1781517.27</v>
      </c>
      <c r="AE1069" s="73">
        <v>1475222.26</v>
      </c>
      <c r="AF1069" s="73"/>
      <c r="AG1069" s="73">
        <f>IFERROR(VLOOKUP(J1069,'Roll ups'!D:E,2,FALSE),0)</f>
        <v>73393567.950000003</v>
      </c>
      <c r="AH1069" s="74">
        <f>IF(Table2[[#This Row],[CATEGORY TTL LOOKUP]]=0,0,IF(Table2[[#This Row],[CATEGORY TTL LOOKUP]]&gt;0,SUM(AB1069/AG1069)))</f>
        <v>2.3280163612757022E-2</v>
      </c>
      <c r="AI1069" s="74" t="str">
        <f>IFERROR(IF(AH1069&lt;#REF!,"STRIKE",IF(AH1069&gt;=#REF!,"GOOD")),"NO DATA")</f>
        <v>NO DATA</v>
      </c>
      <c r="AJ1069" s="75">
        <f>IFERROR(VLOOKUP(K1069,'Roll ups'!H:I,2,FALSE),0)</f>
        <v>126094742.97999983</v>
      </c>
      <c r="AK1069" s="76">
        <f>IF(Table2[[#This Row],[PRICE TIER LOOKUP]]=0,0,IF(Table2[[#This Row],[PRICE TIER LOOKUP]]&gt;0,SUM(AB1069/AJ1069)))</f>
        <v>1.3550241902400381E-2</v>
      </c>
      <c r="AL1069" s="74" t="e">
        <f>IF(AK1069&lt;#REF!,"STRIKE",IF(AK1069&gt;=#REF!,"GOOD"))</f>
        <v>#REF!</v>
      </c>
      <c r="AM1069" s="75">
        <f>VLOOKUP(H1069,'Roll ups'!A:B,2,FALSE)</f>
        <v>325145452.83999985</v>
      </c>
      <c r="AN1069" s="77">
        <f t="shared" si="34"/>
        <v>5.2549228509149361E-3</v>
      </c>
      <c r="AO1069" s="74" t="str">
        <f>IFERROR(VLOOKUP(Table2[[#This Row],[Product Name]],'Roll ups'!L:P,5,FALSE),"GOOD")</f>
        <v>GOOD</v>
      </c>
      <c r="AP1069" s="74">
        <f>Table2[[#This Row],[Retail Dollar Vol Current 12 Mths]]/Table2[[#This Row],[SHELF SALES  LOOKUP]]</f>
        <v>5.4791394264912668E-3</v>
      </c>
      <c r="AQ1069" s="69">
        <f t="shared" si="35"/>
        <v>0</v>
      </c>
      <c r="AR106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069" s="69" t="e">
        <f>IF(Table2[[#This Row],[Shelf Dollar Vol Current 12 Mths]]&gt;#REF!,"MEETS $ CRITERIA",IF(Table2[[#This Row],[Shelf Dollar Vol Current 12 Mths]]&lt;#REF!+1,"DOES NOT MEET $ CRITERIA"))</f>
        <v>#REF!</v>
      </c>
      <c r="AT1069" s="78"/>
    </row>
    <row r="1070" spans="1:46" ht="13.8" x14ac:dyDescent="0.3">
      <c r="A1070" s="68" t="s">
        <v>3002</v>
      </c>
      <c r="B1070" s="69">
        <v>38176</v>
      </c>
      <c r="C1070" s="69">
        <v>1597</v>
      </c>
      <c r="D1070" s="69" t="s">
        <v>25</v>
      </c>
      <c r="E1070" s="70" t="s">
        <v>6313</v>
      </c>
      <c r="F1070" s="70"/>
      <c r="G1070" s="71" t="s">
        <v>8483</v>
      </c>
      <c r="H1070" s="69" t="s">
        <v>6315</v>
      </c>
      <c r="I1070" s="68" t="s">
        <v>252</v>
      </c>
      <c r="J1070" s="68" t="s">
        <v>252</v>
      </c>
      <c r="K1070" s="68" t="s">
        <v>132</v>
      </c>
      <c r="L1070" s="68" t="s">
        <v>132</v>
      </c>
      <c r="M1070" s="68" t="s">
        <v>252</v>
      </c>
      <c r="N1070" s="68" t="s">
        <v>154</v>
      </c>
      <c r="O1070" s="68" t="s">
        <v>8484</v>
      </c>
      <c r="P1070" s="72" t="s">
        <v>252</v>
      </c>
      <c r="Q1070" s="68" t="s">
        <v>2980</v>
      </c>
      <c r="R1070" s="68" t="s">
        <v>31</v>
      </c>
      <c r="S1070" s="68">
        <v>2565</v>
      </c>
      <c r="T1070" s="68">
        <v>3106.17</v>
      </c>
      <c r="U1070" s="68">
        <v>-0.21</v>
      </c>
      <c r="V1070" s="68">
        <v>4906.75</v>
      </c>
      <c r="W1070" s="68">
        <v>5250</v>
      </c>
      <c r="X1070" s="68">
        <v>-7.0000000000000007E-2</v>
      </c>
      <c r="Y1070" s="68">
        <v>19282.669999999998</v>
      </c>
      <c r="Z1070" s="68">
        <v>19166.919999999998</v>
      </c>
      <c r="AA1070" s="68">
        <v>0.01</v>
      </c>
      <c r="AB1070" s="73">
        <v>3737518.32</v>
      </c>
      <c r="AC1070" s="73">
        <v>3698632.63</v>
      </c>
      <c r="AD1070" s="73">
        <v>3866560.32</v>
      </c>
      <c r="AE1070" s="73">
        <v>3834637.63</v>
      </c>
      <c r="AF1070" s="73"/>
      <c r="AG1070" s="73">
        <f>IFERROR(VLOOKUP(J1070,'Roll ups'!D:E,2,FALSE),0)</f>
        <v>73393567.950000003</v>
      </c>
      <c r="AH1070" s="74">
        <f>IF(Table2[[#This Row],[CATEGORY TTL LOOKUP]]=0,0,IF(Table2[[#This Row],[CATEGORY TTL LOOKUP]]&gt;0,SUM(AB1070/AG1070)))</f>
        <v>5.092433062453397E-2</v>
      </c>
      <c r="AI1070" s="74" t="str">
        <f>IFERROR(IF(AH1070&lt;#REF!,"STRIKE",IF(AH1070&gt;=#REF!,"GOOD")),"NO DATA")</f>
        <v>NO DATA</v>
      </c>
      <c r="AJ1070" s="75">
        <f>IFERROR(VLOOKUP(K1070,'Roll ups'!H:I,2,FALSE),0)</f>
        <v>126094742.97999983</v>
      </c>
      <c r="AK1070" s="76">
        <f>IF(Table2[[#This Row],[PRICE TIER LOOKUP]]=0,0,IF(Table2[[#This Row],[PRICE TIER LOOKUP]]&gt;0,SUM(AB1070/AJ1070)))</f>
        <v>2.9640556233123977E-2</v>
      </c>
      <c r="AL1070" s="74" t="e">
        <f>IF(AK1070&lt;#REF!,"STRIKE",IF(AK1070&gt;=#REF!,"GOOD"))</f>
        <v>#REF!</v>
      </c>
      <c r="AM1070" s="75">
        <f>VLOOKUP(H1070,'Roll ups'!A:B,2,FALSE)</f>
        <v>325145452.83999985</v>
      </c>
      <c r="AN1070" s="77">
        <f t="shared" si="34"/>
        <v>1.1494911853616441E-2</v>
      </c>
      <c r="AO1070" s="74" t="str">
        <f>IFERROR(VLOOKUP(Table2[[#This Row],[Product Name]],'Roll ups'!L:P,5,FALSE),"GOOD")</f>
        <v>GOOD</v>
      </c>
      <c r="AP1070" s="74">
        <f>Table2[[#This Row],[Retail Dollar Vol Current 12 Mths]]/Table2[[#This Row],[SHELF SALES  LOOKUP]]</f>
        <v>1.189178654115359E-2</v>
      </c>
      <c r="AQ1070" s="69">
        <f t="shared" si="35"/>
        <v>0</v>
      </c>
      <c r="AR107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070" s="69" t="e">
        <f>IF(Table2[[#This Row],[Shelf Dollar Vol Current 12 Mths]]&gt;#REF!,"MEETS $ CRITERIA",IF(Table2[[#This Row],[Shelf Dollar Vol Current 12 Mths]]&lt;#REF!+1,"DOES NOT MEET $ CRITERIA"))</f>
        <v>#REF!</v>
      </c>
      <c r="AT1070" s="78"/>
    </row>
    <row r="1071" spans="1:46" ht="13.8" x14ac:dyDescent="0.3">
      <c r="A1071" s="68" t="s">
        <v>2981</v>
      </c>
      <c r="B1071" s="69">
        <v>38177</v>
      </c>
      <c r="C1071" s="69">
        <v>1709</v>
      </c>
      <c r="D1071" s="69" t="s">
        <v>25</v>
      </c>
      <c r="E1071" s="70" t="s">
        <v>6313</v>
      </c>
      <c r="F1071" s="70"/>
      <c r="G1071" s="71" t="s">
        <v>8485</v>
      </c>
      <c r="H1071" s="69" t="s">
        <v>6315</v>
      </c>
      <c r="I1071" s="68" t="s">
        <v>252</v>
      </c>
      <c r="J1071" s="68" t="s">
        <v>252</v>
      </c>
      <c r="K1071" s="68" t="s">
        <v>132</v>
      </c>
      <c r="L1071" s="68" t="s">
        <v>132</v>
      </c>
      <c r="M1071" s="68" t="s">
        <v>252</v>
      </c>
      <c r="N1071" s="68" t="s">
        <v>154</v>
      </c>
      <c r="O1071" s="68" t="s">
        <v>8486</v>
      </c>
      <c r="P1071" s="72" t="s">
        <v>252</v>
      </c>
      <c r="Q1071" s="68" t="s">
        <v>2980</v>
      </c>
      <c r="R1071" s="68" t="s">
        <v>31</v>
      </c>
      <c r="S1071" s="68">
        <v>2400</v>
      </c>
      <c r="T1071" s="68">
        <v>2532.69</v>
      </c>
      <c r="U1071" s="68">
        <v>-0.06</v>
      </c>
      <c r="V1071" s="68">
        <v>10007.450000000001</v>
      </c>
      <c r="W1071" s="68">
        <v>9938.7099999999991</v>
      </c>
      <c r="X1071" s="68">
        <v>0.01</v>
      </c>
      <c r="Y1071" s="68">
        <v>39169.01</v>
      </c>
      <c r="Z1071" s="68">
        <v>38205.279999999999</v>
      </c>
      <c r="AA1071" s="68">
        <v>0.02</v>
      </c>
      <c r="AB1071" s="73">
        <v>6547239.2000000002</v>
      </c>
      <c r="AC1071" s="73">
        <v>6375718.0800000001</v>
      </c>
      <c r="AD1071" s="73">
        <v>6733361.2000000002</v>
      </c>
      <c r="AE1071" s="73">
        <v>6552259.04</v>
      </c>
      <c r="AF1071" s="73"/>
      <c r="AG1071" s="73">
        <f>IFERROR(VLOOKUP(J1071,'Roll ups'!D:E,2,FALSE),0)</f>
        <v>73393567.950000003</v>
      </c>
      <c r="AH1071" s="74">
        <f>IF(Table2[[#This Row],[CATEGORY TTL LOOKUP]]=0,0,IF(Table2[[#This Row],[CATEGORY TTL LOOKUP]]&gt;0,SUM(AB1071/AG1071)))</f>
        <v>8.9207261383727296E-2</v>
      </c>
      <c r="AI1071" s="74" t="str">
        <f>IFERROR(IF(AH1071&lt;#REF!,"STRIKE",IF(AH1071&gt;=#REF!,"GOOD")),"NO DATA")</f>
        <v>NO DATA</v>
      </c>
      <c r="AJ1071" s="75">
        <f>IFERROR(VLOOKUP(K1071,'Roll ups'!H:I,2,FALSE),0)</f>
        <v>126094742.97999983</v>
      </c>
      <c r="AK1071" s="76">
        <f>IF(Table2[[#This Row],[PRICE TIER LOOKUP]]=0,0,IF(Table2[[#This Row],[PRICE TIER LOOKUP]]&gt;0,SUM(AB1071/AJ1071)))</f>
        <v>5.1923173363686327E-2</v>
      </c>
      <c r="AL1071" s="74" t="e">
        <f>IF(AK1071&lt;#REF!,"STRIKE",IF(AK1071&gt;=#REF!,"GOOD"))</f>
        <v>#REF!</v>
      </c>
      <c r="AM1071" s="75">
        <f>VLOOKUP(H1071,'Roll ups'!A:B,2,FALSE)</f>
        <v>325145452.83999985</v>
      </c>
      <c r="AN1071" s="77">
        <f t="shared" si="34"/>
        <v>2.01363394222887E-2</v>
      </c>
      <c r="AO1071" s="74" t="str">
        <f>IFERROR(VLOOKUP(Table2[[#This Row],[Product Name]],'Roll ups'!L:P,5,FALSE),"GOOD")</f>
        <v>GOOD</v>
      </c>
      <c r="AP1071" s="74">
        <f>Table2[[#This Row],[Retail Dollar Vol Current 12 Mths]]/Table2[[#This Row],[SHELF SALES  LOOKUP]]</f>
        <v>2.0708766311160458E-2</v>
      </c>
      <c r="AQ1071" s="69">
        <f t="shared" si="35"/>
        <v>0</v>
      </c>
      <c r="AR107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071" s="69" t="e">
        <f>IF(Table2[[#This Row],[Shelf Dollar Vol Current 12 Mths]]&gt;#REF!,"MEETS $ CRITERIA",IF(Table2[[#This Row],[Shelf Dollar Vol Current 12 Mths]]&lt;#REF!+1,"DOES NOT MEET $ CRITERIA"))</f>
        <v>#REF!</v>
      </c>
      <c r="AT1071" s="78"/>
    </row>
    <row r="1072" spans="1:46" ht="13.8" x14ac:dyDescent="0.3">
      <c r="A1072" s="68" t="s">
        <v>2977</v>
      </c>
      <c r="B1072" s="69">
        <v>38178</v>
      </c>
      <c r="C1072" s="69">
        <v>1150</v>
      </c>
      <c r="D1072" s="69" t="s">
        <v>25</v>
      </c>
      <c r="E1072" s="70" t="s">
        <v>6313</v>
      </c>
      <c r="F1072" s="70"/>
      <c r="G1072" s="71" t="s">
        <v>8487</v>
      </c>
      <c r="H1072" s="69" t="s">
        <v>6315</v>
      </c>
      <c r="I1072" s="68" t="s">
        <v>252</v>
      </c>
      <c r="J1072" s="68" t="s">
        <v>252</v>
      </c>
      <c r="K1072" s="68" t="s">
        <v>132</v>
      </c>
      <c r="L1072" s="68" t="s">
        <v>132</v>
      </c>
      <c r="M1072" s="68" t="s">
        <v>252</v>
      </c>
      <c r="N1072" s="68" t="s">
        <v>154</v>
      </c>
      <c r="O1072" s="68" t="s">
        <v>8488</v>
      </c>
      <c r="P1072" s="72" t="s">
        <v>252</v>
      </c>
      <c r="Q1072" s="68" t="s">
        <v>2980</v>
      </c>
      <c r="R1072" s="68" t="s">
        <v>31</v>
      </c>
      <c r="S1072" s="68">
        <v>2455</v>
      </c>
      <c r="T1072" s="68">
        <v>2823.03</v>
      </c>
      <c r="U1072" s="68">
        <v>-0.15</v>
      </c>
      <c r="V1072" s="68">
        <v>13210.98</v>
      </c>
      <c r="W1072" s="68">
        <v>13412.05</v>
      </c>
      <c r="X1072" s="68">
        <v>-0.02</v>
      </c>
      <c r="Y1072" s="68">
        <v>50486.63</v>
      </c>
      <c r="Z1072" s="68">
        <v>49596.03</v>
      </c>
      <c r="AA1072" s="68">
        <v>0.02</v>
      </c>
      <c r="AB1072" s="73">
        <v>7495654.9100000001</v>
      </c>
      <c r="AC1072" s="73">
        <v>7344190.7999999998</v>
      </c>
      <c r="AD1072" s="73">
        <v>7641116.9100000001</v>
      </c>
      <c r="AE1072" s="73">
        <v>7482327.7999999998</v>
      </c>
      <c r="AF1072" s="73"/>
      <c r="AG1072" s="73">
        <f>IFERROR(VLOOKUP(J1072,'Roll ups'!D:E,2,FALSE),0)</f>
        <v>73393567.950000003</v>
      </c>
      <c r="AH1072" s="74">
        <f>IF(Table2[[#This Row],[CATEGORY TTL LOOKUP]]=0,0,IF(Table2[[#This Row],[CATEGORY TTL LOOKUP]]&gt;0,SUM(AB1072/AG1072)))</f>
        <v>0.10212958872780895</v>
      </c>
      <c r="AI1072" s="74" t="str">
        <f>IFERROR(IF(AH1072&lt;#REF!,"STRIKE",IF(AH1072&gt;=#REF!,"GOOD")),"NO DATA")</f>
        <v>NO DATA</v>
      </c>
      <c r="AJ1072" s="75">
        <f>IFERROR(VLOOKUP(K1072,'Roll ups'!H:I,2,FALSE),0)</f>
        <v>126094742.97999983</v>
      </c>
      <c r="AK1072" s="76">
        <f>IF(Table2[[#This Row],[PRICE TIER LOOKUP]]=0,0,IF(Table2[[#This Row],[PRICE TIER LOOKUP]]&gt;0,SUM(AB1072/AJ1072)))</f>
        <v>5.9444626578832892E-2</v>
      </c>
      <c r="AL1072" s="74" t="e">
        <f>IF(AK1072&lt;#REF!,"STRIKE",IF(AK1072&gt;=#REF!,"GOOD"))</f>
        <v>#REF!</v>
      </c>
      <c r="AM1072" s="75">
        <f>VLOOKUP(H1072,'Roll ups'!A:B,2,FALSE)</f>
        <v>325145452.83999985</v>
      </c>
      <c r="AN1072" s="77">
        <f t="shared" si="34"/>
        <v>2.3053236157937355E-2</v>
      </c>
      <c r="AO1072" s="74" t="str">
        <f>IFERROR(VLOOKUP(Table2[[#This Row],[Product Name]],'Roll ups'!L:P,5,FALSE),"GOOD")</f>
        <v>GOOD</v>
      </c>
      <c r="AP1072" s="74">
        <f>Table2[[#This Row],[Retail Dollar Vol Current 12 Mths]]/Table2[[#This Row],[SHELF SALES  LOOKUP]]</f>
        <v>2.3500611321051142E-2</v>
      </c>
      <c r="AQ1072" s="69">
        <f t="shared" si="35"/>
        <v>0</v>
      </c>
      <c r="AR107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072" s="69" t="e">
        <f>IF(Table2[[#This Row],[Shelf Dollar Vol Current 12 Mths]]&gt;#REF!,"MEETS $ CRITERIA",IF(Table2[[#This Row],[Shelf Dollar Vol Current 12 Mths]]&lt;#REF!+1,"DOES NOT MEET $ CRITERIA"))</f>
        <v>#REF!</v>
      </c>
      <c r="AT1072" s="78"/>
    </row>
    <row r="1073" spans="1:46" ht="13.8" x14ac:dyDescent="0.3">
      <c r="A1073" s="68" t="s">
        <v>3382</v>
      </c>
      <c r="B1073" s="69">
        <v>38179</v>
      </c>
      <c r="C1073" s="69">
        <v>869</v>
      </c>
      <c r="D1073" s="69" t="s">
        <v>25</v>
      </c>
      <c r="E1073" s="70" t="s">
        <v>6313</v>
      </c>
      <c r="F1073" s="70"/>
      <c r="G1073" s="71" t="s">
        <v>8489</v>
      </c>
      <c r="H1073" s="69" t="s">
        <v>6315</v>
      </c>
      <c r="I1073" s="68" t="s">
        <v>252</v>
      </c>
      <c r="J1073" s="68" t="s">
        <v>252</v>
      </c>
      <c r="K1073" s="68" t="s">
        <v>132</v>
      </c>
      <c r="L1073" s="68" t="s">
        <v>132</v>
      </c>
      <c r="M1073" s="68" t="s">
        <v>252</v>
      </c>
      <c r="N1073" s="68" t="s">
        <v>154</v>
      </c>
      <c r="O1073" s="68" t="s">
        <v>8490</v>
      </c>
      <c r="P1073" s="72" t="s">
        <v>252</v>
      </c>
      <c r="Q1073" s="68" t="s">
        <v>2980</v>
      </c>
      <c r="R1073" s="68" t="s">
        <v>31</v>
      </c>
      <c r="S1073" s="68">
        <v>212</v>
      </c>
      <c r="T1073" s="68">
        <v>242.65</v>
      </c>
      <c r="U1073" s="68">
        <v>-0.15</v>
      </c>
      <c r="V1073" s="68">
        <v>765.25</v>
      </c>
      <c r="W1073" s="68">
        <v>821.75</v>
      </c>
      <c r="X1073" s="68">
        <v>-7.0000000000000007E-2</v>
      </c>
      <c r="Y1073" s="68">
        <v>2945.28</v>
      </c>
      <c r="Z1073" s="68">
        <v>2888.63</v>
      </c>
      <c r="AA1073" s="68">
        <v>0.02</v>
      </c>
      <c r="AB1073" s="73">
        <v>713624.85</v>
      </c>
      <c r="AC1073" s="73">
        <v>694933.5</v>
      </c>
      <c r="AD1073" s="73">
        <v>735635.85</v>
      </c>
      <c r="AE1073" s="73">
        <v>710651.55</v>
      </c>
      <c r="AF1073" s="73"/>
      <c r="AG1073" s="73">
        <f>IFERROR(VLOOKUP(J1073,'Roll ups'!D:E,2,FALSE),0)</f>
        <v>73393567.950000003</v>
      </c>
      <c r="AH1073" s="74">
        <f>IF(Table2[[#This Row],[CATEGORY TTL LOOKUP]]=0,0,IF(Table2[[#This Row],[CATEGORY TTL LOOKUP]]&gt;0,SUM(AB1073/AG1073)))</f>
        <v>9.7232614510056655E-3</v>
      </c>
      <c r="AI1073" s="74" t="str">
        <f>IFERROR(IF(AH1073&lt;#REF!,"STRIKE",IF(AH1073&gt;=#REF!,"GOOD")),"NO DATA")</f>
        <v>NO DATA</v>
      </c>
      <c r="AJ1073" s="75">
        <f>IFERROR(VLOOKUP(K1073,'Roll ups'!H:I,2,FALSE),0)</f>
        <v>126094742.97999983</v>
      </c>
      <c r="AK1073" s="76">
        <f>IF(Table2[[#This Row],[PRICE TIER LOOKUP]]=0,0,IF(Table2[[#This Row],[PRICE TIER LOOKUP]]&gt;0,SUM(AB1073/AJ1073)))</f>
        <v>5.6594337966428118E-3</v>
      </c>
      <c r="AL1073" s="74" t="e">
        <f>IF(AK1073&lt;#REF!,"STRIKE",IF(AK1073&gt;=#REF!,"GOOD"))</f>
        <v>#REF!</v>
      </c>
      <c r="AM1073" s="75">
        <f>VLOOKUP(H1073,'Roll ups'!A:B,2,FALSE)</f>
        <v>325145452.83999985</v>
      </c>
      <c r="AN1073" s="77">
        <f t="shared" si="34"/>
        <v>2.1947864986786888E-3</v>
      </c>
      <c r="AO1073" s="74" t="str">
        <f>IFERROR(VLOOKUP(Table2[[#This Row],[Product Name]],'Roll ups'!L:P,5,FALSE),"GOOD")</f>
        <v>GOOD</v>
      </c>
      <c r="AP1073" s="74">
        <f>Table2[[#This Row],[Retail Dollar Vol Current 12 Mths]]/Table2[[#This Row],[SHELF SALES  LOOKUP]]</f>
        <v>2.2624823554337004E-3</v>
      </c>
      <c r="AQ1073" s="69">
        <f t="shared" si="35"/>
        <v>0</v>
      </c>
      <c r="AR107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073" s="69" t="e">
        <f>IF(Table2[[#This Row],[Shelf Dollar Vol Current 12 Mths]]&gt;#REF!,"MEETS $ CRITERIA",IF(Table2[[#This Row],[Shelf Dollar Vol Current 12 Mths]]&lt;#REF!+1,"DOES NOT MEET $ CRITERIA"))</f>
        <v>#REF!</v>
      </c>
      <c r="AT1073" s="78"/>
    </row>
    <row r="1074" spans="1:46" ht="13.8" x14ac:dyDescent="0.3">
      <c r="A1074" s="68" t="s">
        <v>8491</v>
      </c>
      <c r="B1074" s="69">
        <v>38194</v>
      </c>
      <c r="C1074" s="69">
        <v>707</v>
      </c>
      <c r="D1074" s="69" t="s">
        <v>25</v>
      </c>
      <c r="E1074" s="70" t="s">
        <v>6313</v>
      </c>
      <c r="F1074" s="70"/>
      <c r="G1074" s="71" t="s">
        <v>8492</v>
      </c>
      <c r="H1074" s="69" t="s">
        <v>6315</v>
      </c>
      <c r="I1074" s="68" t="s">
        <v>252</v>
      </c>
      <c r="J1074" s="68" t="s">
        <v>252</v>
      </c>
      <c r="K1074" s="68" t="s">
        <v>132</v>
      </c>
      <c r="L1074" s="68" t="s">
        <v>132</v>
      </c>
      <c r="M1074" s="68" t="s">
        <v>252</v>
      </c>
      <c r="N1074" s="68" t="s">
        <v>154</v>
      </c>
      <c r="O1074" s="68" t="s">
        <v>8493</v>
      </c>
      <c r="P1074" s="72" t="s">
        <v>252</v>
      </c>
      <c r="Q1074" s="68" t="s">
        <v>2980</v>
      </c>
      <c r="R1074" s="68" t="s">
        <v>31</v>
      </c>
      <c r="S1074" s="68">
        <v>178</v>
      </c>
      <c r="T1074" s="68">
        <v>70.98</v>
      </c>
      <c r="U1074" s="68">
        <v>0.6</v>
      </c>
      <c r="V1074" s="68">
        <v>457.28</v>
      </c>
      <c r="W1074" s="68">
        <v>355.3</v>
      </c>
      <c r="X1074" s="68">
        <v>0.22</v>
      </c>
      <c r="Y1074" s="68">
        <v>1583.17</v>
      </c>
      <c r="Z1074" s="68">
        <v>1349.25</v>
      </c>
      <c r="AA1074" s="68">
        <v>0.15</v>
      </c>
      <c r="AB1074" s="73">
        <v>423534</v>
      </c>
      <c r="AC1074" s="73">
        <v>359285.4</v>
      </c>
      <c r="AD1074" s="73">
        <v>447450</v>
      </c>
      <c r="AE1074" s="73">
        <v>370734</v>
      </c>
      <c r="AF1074" s="73"/>
      <c r="AG1074" s="73">
        <f>IFERROR(VLOOKUP(J1074,'Roll ups'!D:E,2,FALSE),0)</f>
        <v>73393567.950000003</v>
      </c>
      <c r="AH1074" s="74">
        <f>IF(Table2[[#This Row],[CATEGORY TTL LOOKUP]]=0,0,IF(Table2[[#This Row],[CATEGORY TTL LOOKUP]]&gt;0,SUM(AB1074/AG1074)))</f>
        <v>5.7707236727956345E-3</v>
      </c>
      <c r="AI1074" s="74" t="str">
        <f>IFERROR(IF(AH1074&lt;#REF!,"STRIKE",IF(AH1074&gt;=#REF!,"GOOD")),"NO DATA")</f>
        <v>NO DATA</v>
      </c>
      <c r="AJ1074" s="75">
        <f>IFERROR(VLOOKUP(K1074,'Roll ups'!H:I,2,FALSE),0)</f>
        <v>126094742.97999983</v>
      </c>
      <c r="AK1074" s="76">
        <f>IF(Table2[[#This Row],[PRICE TIER LOOKUP]]=0,0,IF(Table2[[#This Row],[PRICE TIER LOOKUP]]&gt;0,SUM(AB1074/AJ1074)))</f>
        <v>3.3588553336214634E-3</v>
      </c>
      <c r="AL1074" s="74" t="e">
        <f>IF(AK1074&lt;#REF!,"STRIKE",IF(AK1074&gt;=#REF!,"GOOD"))</f>
        <v>#REF!</v>
      </c>
      <c r="AM1074" s="75">
        <f>VLOOKUP(H1074,'Roll ups'!A:B,2,FALSE)</f>
        <v>325145452.83999985</v>
      </c>
      <c r="AN1074" s="77">
        <f t="shared" si="34"/>
        <v>1.3025985641214426E-3</v>
      </c>
      <c r="AO1074" s="74" t="str">
        <f>IFERROR(VLOOKUP(Table2[[#This Row],[Product Name]],'Roll ups'!L:P,5,FALSE),"GOOD")</f>
        <v>GOOD</v>
      </c>
      <c r="AP1074" s="74">
        <f>Table2[[#This Row],[Retail Dollar Vol Current 12 Mths]]/Table2[[#This Row],[SHELF SALES  LOOKUP]]</f>
        <v>1.3761533371963984E-3</v>
      </c>
      <c r="AQ1074" s="69">
        <f t="shared" si="35"/>
        <v>0</v>
      </c>
      <c r="AR107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074" s="69" t="e">
        <f>IF(Table2[[#This Row],[Shelf Dollar Vol Current 12 Mths]]&gt;#REF!,"MEETS $ CRITERIA",IF(Table2[[#This Row],[Shelf Dollar Vol Current 12 Mths]]&lt;#REF!+1,"DOES NOT MEET $ CRITERIA"))</f>
        <v>#REF!</v>
      </c>
      <c r="AT1074" s="78"/>
    </row>
    <row r="1075" spans="1:46" ht="13.8" x14ac:dyDescent="0.3">
      <c r="A1075" s="68" t="s">
        <v>8494</v>
      </c>
      <c r="B1075" s="69">
        <v>38519</v>
      </c>
      <c r="C1075" s="69">
        <v>222</v>
      </c>
      <c r="D1075" s="69" t="s">
        <v>25</v>
      </c>
      <c r="E1075" s="70" t="s">
        <v>6313</v>
      </c>
      <c r="F1075" s="70"/>
      <c r="G1075" s="71" t="s">
        <v>8495</v>
      </c>
      <c r="H1075" s="69" t="s">
        <v>6315</v>
      </c>
      <c r="I1075" s="68" t="s">
        <v>252</v>
      </c>
      <c r="J1075" s="68" t="s">
        <v>252</v>
      </c>
      <c r="K1075" s="68" t="s">
        <v>89</v>
      </c>
      <c r="L1075" s="68" t="s">
        <v>132</v>
      </c>
      <c r="M1075" s="68" t="s">
        <v>252</v>
      </c>
      <c r="N1075" s="68" t="s">
        <v>154</v>
      </c>
      <c r="O1075" s="68" t="s">
        <v>8496</v>
      </c>
      <c r="P1075" s="72" t="s">
        <v>252</v>
      </c>
      <c r="Q1075" s="68" t="s">
        <v>194</v>
      </c>
      <c r="R1075" s="68" t="s">
        <v>6402</v>
      </c>
      <c r="S1075" s="68">
        <v>132</v>
      </c>
      <c r="T1075" s="68">
        <v>61.84</v>
      </c>
      <c r="U1075" s="68">
        <v>0.53</v>
      </c>
      <c r="V1075" s="68">
        <v>241.13</v>
      </c>
      <c r="W1075" s="68">
        <v>151.68</v>
      </c>
      <c r="X1075" s="68">
        <v>0.37</v>
      </c>
      <c r="Y1075" s="68">
        <v>815.75</v>
      </c>
      <c r="Z1075" s="68">
        <v>623.63</v>
      </c>
      <c r="AA1075" s="68">
        <v>0.24</v>
      </c>
      <c r="AB1075" s="73">
        <v>101915.61</v>
      </c>
      <c r="AC1075" s="73">
        <v>78804.429999999993</v>
      </c>
      <c r="AD1075" s="73">
        <v>112887.45</v>
      </c>
      <c r="AE1075" s="73">
        <v>86424.57</v>
      </c>
      <c r="AF1075" s="73"/>
      <c r="AG1075" s="73">
        <f>IFERROR(VLOOKUP(J1075,'Roll ups'!D:E,2,FALSE),0)</f>
        <v>73393567.950000003</v>
      </c>
      <c r="AH1075" s="74">
        <f>IF(Table2[[#This Row],[CATEGORY TTL LOOKUP]]=0,0,IF(Table2[[#This Row],[CATEGORY TTL LOOKUP]]&gt;0,SUM(AB1075/AG1075)))</f>
        <v>1.3886177337696798E-3</v>
      </c>
      <c r="AI1075" s="74" t="str">
        <f>IFERROR(IF(AH1075&lt;#REF!,"STRIKE",IF(AH1075&gt;=#REF!,"GOOD")),"NO DATA")</f>
        <v>NO DATA</v>
      </c>
      <c r="AJ1075" s="75">
        <f>IFERROR(VLOOKUP(K1075,'Roll ups'!H:I,2,FALSE),0)</f>
        <v>75793138.070000067</v>
      </c>
      <c r="AK1075" s="76">
        <f>IF(Table2[[#This Row],[PRICE TIER LOOKUP]]=0,0,IF(Table2[[#This Row],[PRICE TIER LOOKUP]]&gt;0,SUM(AB1075/AJ1075)))</f>
        <v>1.3446548407307541E-3</v>
      </c>
      <c r="AL1075" s="74" t="e">
        <f>IF(AK1075&lt;#REF!,"STRIKE",IF(AK1075&gt;=#REF!,"GOOD"))</f>
        <v>#REF!</v>
      </c>
      <c r="AM1075" s="75">
        <f>VLOOKUP(H1075,'Roll ups'!A:B,2,FALSE)</f>
        <v>325145452.83999985</v>
      </c>
      <c r="AN1075" s="77">
        <f t="shared" si="34"/>
        <v>3.1344621033390691E-4</v>
      </c>
      <c r="AO1075" s="74" t="str">
        <f>IFERROR(VLOOKUP(Table2[[#This Row],[Product Name]],'Roll ups'!L:P,5,FALSE),"GOOD")</f>
        <v>GOOD</v>
      </c>
      <c r="AP1075" s="74">
        <f>Table2[[#This Row],[Retail Dollar Vol Current 12 Mths]]/Table2[[#This Row],[SHELF SALES  LOOKUP]]</f>
        <v>3.4719061581202717E-4</v>
      </c>
      <c r="AQ1075" s="69">
        <f t="shared" si="35"/>
        <v>0</v>
      </c>
      <c r="AR107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075" s="69" t="e">
        <f>IF(Table2[[#This Row],[Shelf Dollar Vol Current 12 Mths]]&gt;#REF!,"MEETS $ CRITERIA",IF(Table2[[#This Row],[Shelf Dollar Vol Current 12 Mths]]&lt;#REF!+1,"DOES NOT MEET $ CRITERIA"))</f>
        <v>#REF!</v>
      </c>
      <c r="AT1075" s="78"/>
    </row>
    <row r="1076" spans="1:46" ht="13.8" x14ac:dyDescent="0.3">
      <c r="A1076" s="68" t="s">
        <v>5349</v>
      </c>
      <c r="B1076" s="69">
        <v>39175</v>
      </c>
      <c r="C1076" s="69">
        <v>365</v>
      </c>
      <c r="D1076" s="69" t="s">
        <v>25</v>
      </c>
      <c r="E1076" s="70" t="s">
        <v>6313</v>
      </c>
      <c r="F1076" s="70"/>
      <c r="G1076" s="71" t="s">
        <v>8497</v>
      </c>
      <c r="H1076" s="69" t="s">
        <v>6315</v>
      </c>
      <c r="I1076" s="68" t="s">
        <v>252</v>
      </c>
      <c r="J1076" s="68" t="s">
        <v>252</v>
      </c>
      <c r="K1076" s="68" t="s">
        <v>104</v>
      </c>
      <c r="L1076" s="68" t="s">
        <v>89</v>
      </c>
      <c r="M1076" s="68" t="s">
        <v>252</v>
      </c>
      <c r="N1076" s="68" t="s">
        <v>154</v>
      </c>
      <c r="O1076" s="68" t="s">
        <v>8498</v>
      </c>
      <c r="P1076" s="72" t="s">
        <v>252</v>
      </c>
      <c r="Q1076" s="68" t="s">
        <v>55</v>
      </c>
      <c r="R1076" s="68" t="s">
        <v>31</v>
      </c>
      <c r="S1076" s="68">
        <v>193</v>
      </c>
      <c r="T1076" s="68">
        <v>209.04</v>
      </c>
      <c r="U1076" s="68">
        <v>-0.08</v>
      </c>
      <c r="V1076" s="68">
        <v>434.41</v>
      </c>
      <c r="W1076" s="68">
        <v>374.52</v>
      </c>
      <c r="X1076" s="68">
        <v>0.14000000000000001</v>
      </c>
      <c r="Y1076" s="68">
        <v>1626.42</v>
      </c>
      <c r="Z1076" s="68">
        <v>1552.73</v>
      </c>
      <c r="AA1076" s="68">
        <v>0.05</v>
      </c>
      <c r="AB1076" s="73">
        <v>122618.46</v>
      </c>
      <c r="AC1076" s="73">
        <v>116767.41</v>
      </c>
      <c r="AD1076" s="73">
        <v>128638.32</v>
      </c>
      <c r="AE1076" s="73">
        <v>122574.66</v>
      </c>
      <c r="AF1076" s="73"/>
      <c r="AG1076" s="73">
        <f>IFERROR(VLOOKUP(J1076,'Roll ups'!D:E,2,FALSE),0)</f>
        <v>73393567.950000003</v>
      </c>
      <c r="AH1076" s="74">
        <f>IF(Table2[[#This Row],[CATEGORY TTL LOOKUP]]=0,0,IF(Table2[[#This Row],[CATEGORY TTL LOOKUP]]&gt;0,SUM(AB1076/AG1076)))</f>
        <v>1.67069762957341E-3</v>
      </c>
      <c r="AI1076" s="74" t="str">
        <f>IFERROR(IF(AH1076&lt;#REF!,"STRIKE",IF(AH1076&gt;=#REF!,"GOOD")),"NO DATA")</f>
        <v>NO DATA</v>
      </c>
      <c r="AJ1076" s="75">
        <f>IFERROR(VLOOKUP(K1076,'Roll ups'!H:I,2,FALSE),0)</f>
        <v>34230392.709999993</v>
      </c>
      <c r="AK1076" s="76">
        <f>IF(Table2[[#This Row],[PRICE TIER LOOKUP]]=0,0,IF(Table2[[#This Row],[PRICE TIER LOOKUP]]&gt;0,SUM(AB1076/AJ1076)))</f>
        <v>3.5821517164241739E-3</v>
      </c>
      <c r="AL1076" s="74" t="e">
        <f>IF(AK1076&lt;#REF!,"STRIKE",IF(AK1076&gt;=#REF!,"GOOD"))</f>
        <v>#REF!</v>
      </c>
      <c r="AM1076" s="75">
        <f>VLOOKUP(H1076,'Roll ups'!A:B,2,FALSE)</f>
        <v>325145452.83999985</v>
      </c>
      <c r="AN1076" s="77">
        <f t="shared" si="34"/>
        <v>3.7711879077189205E-4</v>
      </c>
      <c r="AO1076" s="74" t="str">
        <f>IFERROR(VLOOKUP(Table2[[#This Row],[Product Name]],'Roll ups'!L:P,5,FALSE),"GOOD")</f>
        <v>GOOD</v>
      </c>
      <c r="AP1076" s="74">
        <f>Table2[[#This Row],[Retail Dollar Vol Current 12 Mths]]/Table2[[#This Row],[SHELF SALES  LOOKUP]]</f>
        <v>3.9563315087571399E-4</v>
      </c>
      <c r="AQ1076" s="69">
        <f t="shared" si="35"/>
        <v>0</v>
      </c>
      <c r="AR107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076" s="69" t="e">
        <f>IF(Table2[[#This Row],[Shelf Dollar Vol Current 12 Mths]]&gt;#REF!,"MEETS $ CRITERIA",IF(Table2[[#This Row],[Shelf Dollar Vol Current 12 Mths]]&lt;#REF!+1,"DOES NOT MEET $ CRITERIA"))</f>
        <v>#REF!</v>
      </c>
      <c r="AT1076" s="78"/>
    </row>
    <row r="1077" spans="1:46" ht="13.8" x14ac:dyDescent="0.3">
      <c r="A1077" s="68" t="s">
        <v>8499</v>
      </c>
      <c r="B1077" s="69">
        <v>39348</v>
      </c>
      <c r="C1077" s="69">
        <v>360</v>
      </c>
      <c r="D1077" s="69" t="s">
        <v>25</v>
      </c>
      <c r="E1077" s="70" t="s">
        <v>6313</v>
      </c>
      <c r="F1077" s="70"/>
      <c r="G1077" s="71" t="s">
        <v>8500</v>
      </c>
      <c r="H1077" s="69" t="s">
        <v>6315</v>
      </c>
      <c r="I1077" s="68" t="s">
        <v>252</v>
      </c>
      <c r="J1077" s="68" t="s">
        <v>252</v>
      </c>
      <c r="K1077" s="68" t="s">
        <v>132</v>
      </c>
      <c r="L1077" s="68" t="s">
        <v>132</v>
      </c>
      <c r="M1077" s="68" t="s">
        <v>252</v>
      </c>
      <c r="N1077" s="68" t="s">
        <v>184</v>
      </c>
      <c r="O1077" s="68" t="s">
        <v>8501</v>
      </c>
      <c r="P1077" s="72" t="s">
        <v>191</v>
      </c>
      <c r="Q1077" s="68" t="s">
        <v>405</v>
      </c>
      <c r="R1077" s="68" t="s">
        <v>31</v>
      </c>
      <c r="S1077" s="68">
        <v>5</v>
      </c>
      <c r="T1077" s="68">
        <v>8</v>
      </c>
      <c r="U1077" s="68">
        <v>-0.6</v>
      </c>
      <c r="V1077" s="68">
        <v>42</v>
      </c>
      <c r="W1077" s="68">
        <v>54</v>
      </c>
      <c r="X1077" s="68">
        <v>-0.28999999999999998</v>
      </c>
      <c r="Y1077" s="68">
        <v>181</v>
      </c>
      <c r="Z1077" s="68">
        <v>164.08</v>
      </c>
      <c r="AA1077" s="68">
        <v>0.09</v>
      </c>
      <c r="AB1077" s="73">
        <v>36828.959999999999</v>
      </c>
      <c r="AC1077" s="73">
        <v>33031.68</v>
      </c>
      <c r="AD1077" s="73">
        <v>38400.959999999999</v>
      </c>
      <c r="AE1077" s="73">
        <v>34119.160000000003</v>
      </c>
      <c r="AF1077" s="73"/>
      <c r="AG1077" s="73">
        <f>IFERROR(VLOOKUP(J1077,'Roll ups'!D:E,2,FALSE),0)</f>
        <v>73393567.950000003</v>
      </c>
      <c r="AH1077" s="74">
        <f>IF(Table2[[#This Row],[CATEGORY TTL LOOKUP]]=0,0,IF(Table2[[#This Row],[CATEGORY TTL LOOKUP]]&gt;0,SUM(AB1077/AG1077)))</f>
        <v>5.0180092109829079E-4</v>
      </c>
      <c r="AI1077" s="74" t="str">
        <f>IFERROR(IF(AH1077&lt;#REF!,"STRIKE",IF(AH1077&gt;=#REF!,"GOOD")),"NO DATA")</f>
        <v>NO DATA</v>
      </c>
      <c r="AJ1077" s="75">
        <f>IFERROR(VLOOKUP(K1077,'Roll ups'!H:I,2,FALSE),0)</f>
        <v>126094742.97999983</v>
      </c>
      <c r="AK1077" s="76">
        <f>IF(Table2[[#This Row],[PRICE TIER LOOKUP]]=0,0,IF(Table2[[#This Row],[PRICE TIER LOOKUP]]&gt;0,SUM(AB1077/AJ1077)))</f>
        <v>2.9207371480856678E-4</v>
      </c>
      <c r="AL1077" s="74" t="e">
        <f>IF(AK1077&lt;#REF!,"STRIKE",IF(AK1077&gt;=#REF!,"GOOD"))</f>
        <v>#REF!</v>
      </c>
      <c r="AM1077" s="75">
        <f>VLOOKUP(H1077,'Roll ups'!A:B,2,FALSE)</f>
        <v>325145452.83999985</v>
      </c>
      <c r="AN1077" s="77">
        <f t="shared" si="34"/>
        <v>1.1326918361710285E-4</v>
      </c>
      <c r="AO1077" s="74" t="str">
        <f>IFERROR(VLOOKUP(Table2[[#This Row],[Product Name]],'Roll ups'!L:P,5,FALSE),"GOOD")</f>
        <v>GOOD</v>
      </c>
      <c r="AP1077" s="74">
        <f>Table2[[#This Row],[Retail Dollar Vol Current 12 Mths]]/Table2[[#This Row],[SHELF SALES  LOOKUP]]</f>
        <v>1.1810394291104126E-4</v>
      </c>
      <c r="AQ1077" s="69">
        <f t="shared" si="35"/>
        <v>0</v>
      </c>
      <c r="AR107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077" s="69" t="e">
        <f>IF(Table2[[#This Row],[Shelf Dollar Vol Current 12 Mths]]&gt;#REF!,"MEETS $ CRITERIA",IF(Table2[[#This Row],[Shelf Dollar Vol Current 12 Mths]]&lt;#REF!+1,"DOES NOT MEET $ CRITERIA"))</f>
        <v>#REF!</v>
      </c>
      <c r="AT1077" s="78"/>
    </row>
    <row r="1078" spans="1:46" ht="13.8" x14ac:dyDescent="0.3">
      <c r="A1078" s="68" t="s">
        <v>8502</v>
      </c>
      <c r="B1078" s="69">
        <v>39349</v>
      </c>
      <c r="C1078" s="69">
        <v>163</v>
      </c>
      <c r="D1078" s="69" t="s">
        <v>25</v>
      </c>
      <c r="E1078" s="70" t="s">
        <v>6313</v>
      </c>
      <c r="F1078" s="70"/>
      <c r="G1078" s="71" t="s">
        <v>8503</v>
      </c>
      <c r="H1078" s="69" t="s">
        <v>6315</v>
      </c>
      <c r="I1078" s="68" t="s">
        <v>252</v>
      </c>
      <c r="J1078" s="68" t="s">
        <v>252</v>
      </c>
      <c r="K1078" s="68" t="s">
        <v>132</v>
      </c>
      <c r="L1078" s="68" t="s">
        <v>132</v>
      </c>
      <c r="M1078" s="68" t="s">
        <v>252</v>
      </c>
      <c r="N1078" s="68" t="s">
        <v>184</v>
      </c>
      <c r="O1078" s="68" t="s">
        <v>8504</v>
      </c>
      <c r="P1078" s="72" t="s">
        <v>191</v>
      </c>
      <c r="Q1078" s="68" t="s">
        <v>405</v>
      </c>
      <c r="R1078" s="68" t="s">
        <v>31</v>
      </c>
      <c r="S1078" s="68">
        <v>10</v>
      </c>
      <c r="T1078" s="68">
        <v>22.66</v>
      </c>
      <c r="U1078" s="68">
        <v>-1.17</v>
      </c>
      <c r="V1078" s="68">
        <v>46.44</v>
      </c>
      <c r="W1078" s="68">
        <v>60.99</v>
      </c>
      <c r="X1078" s="68">
        <v>-0.31</v>
      </c>
      <c r="Y1078" s="68">
        <v>151.09</v>
      </c>
      <c r="Z1078" s="68">
        <v>229.31</v>
      </c>
      <c r="AA1078" s="68">
        <v>-0.52</v>
      </c>
      <c r="AB1078" s="73">
        <v>28527.200000000001</v>
      </c>
      <c r="AC1078" s="73">
        <v>42047.28</v>
      </c>
      <c r="AD1078" s="73">
        <v>29607.200000000001</v>
      </c>
      <c r="AE1078" s="73">
        <v>43559.28</v>
      </c>
      <c r="AF1078" s="73"/>
      <c r="AG1078" s="73">
        <f>IFERROR(VLOOKUP(J1078,'Roll ups'!D:E,2,FALSE),0)</f>
        <v>73393567.950000003</v>
      </c>
      <c r="AH1078" s="74">
        <f>IF(Table2[[#This Row],[CATEGORY TTL LOOKUP]]=0,0,IF(Table2[[#This Row],[CATEGORY TTL LOOKUP]]&gt;0,SUM(AB1078/AG1078)))</f>
        <v>3.8868801172650989E-4</v>
      </c>
      <c r="AI1078" s="74" t="str">
        <f>IFERROR(IF(AH1078&lt;#REF!,"STRIKE",IF(AH1078&gt;=#REF!,"GOOD")),"NO DATA")</f>
        <v>NO DATA</v>
      </c>
      <c r="AJ1078" s="75">
        <f>IFERROR(VLOOKUP(K1078,'Roll ups'!H:I,2,FALSE),0)</f>
        <v>126094742.97999983</v>
      </c>
      <c r="AK1078" s="76">
        <f>IF(Table2[[#This Row],[PRICE TIER LOOKUP]]=0,0,IF(Table2[[#This Row],[PRICE TIER LOOKUP]]&gt;0,SUM(AB1078/AJ1078)))</f>
        <v>2.2623623575270514E-4</v>
      </c>
      <c r="AL1078" s="74" t="e">
        <f>IF(AK1078&lt;#REF!,"STRIKE",IF(AK1078&gt;=#REF!,"GOOD"))</f>
        <v>#REF!</v>
      </c>
      <c r="AM1078" s="75">
        <f>VLOOKUP(H1078,'Roll ups'!A:B,2,FALSE)</f>
        <v>325145452.83999985</v>
      </c>
      <c r="AN1078" s="77">
        <f t="shared" si="34"/>
        <v>8.7736733670508665E-5</v>
      </c>
      <c r="AO1078" s="74" t="str">
        <f>IFERROR(VLOOKUP(Table2[[#This Row],[Product Name]],'Roll ups'!L:P,5,FALSE),"GOOD")</f>
        <v>GOOD</v>
      </c>
      <c r="AP1078" s="74">
        <f>Table2[[#This Row],[Retail Dollar Vol Current 12 Mths]]/Table2[[#This Row],[SHELF SALES  LOOKUP]]</f>
        <v>9.1058324025122836E-5</v>
      </c>
      <c r="AQ1078" s="69">
        <f t="shared" si="35"/>
        <v>0</v>
      </c>
      <c r="AR107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078" s="69" t="e">
        <f>IF(Table2[[#This Row],[Shelf Dollar Vol Current 12 Mths]]&gt;#REF!,"MEETS $ CRITERIA",IF(Table2[[#This Row],[Shelf Dollar Vol Current 12 Mths]]&lt;#REF!+1,"DOES NOT MEET $ CRITERIA"))</f>
        <v>#REF!</v>
      </c>
      <c r="AT1078" s="78"/>
    </row>
    <row r="1079" spans="1:46" ht="13.8" x14ac:dyDescent="0.3">
      <c r="A1079" s="68" t="s">
        <v>2229</v>
      </c>
      <c r="B1079" s="69">
        <v>39465</v>
      </c>
      <c r="C1079" s="69">
        <v>313</v>
      </c>
      <c r="D1079" s="69" t="s">
        <v>25</v>
      </c>
      <c r="E1079" s="70" t="s">
        <v>6313</v>
      </c>
      <c r="F1079" s="70"/>
      <c r="G1079" s="71" t="s">
        <v>8505</v>
      </c>
      <c r="H1079" s="69" t="s">
        <v>6315</v>
      </c>
      <c r="I1079" s="68" t="s">
        <v>252</v>
      </c>
      <c r="J1079" s="68" t="s">
        <v>252</v>
      </c>
      <c r="K1079" s="68" t="s">
        <v>89</v>
      </c>
      <c r="L1079" s="68" t="s">
        <v>89</v>
      </c>
      <c r="M1079" s="68" t="s">
        <v>252</v>
      </c>
      <c r="N1079" s="68" t="s">
        <v>154</v>
      </c>
      <c r="O1079" s="68" t="s">
        <v>8506</v>
      </c>
      <c r="P1079" s="72" t="s">
        <v>252</v>
      </c>
      <c r="Q1079" s="68" t="s">
        <v>26</v>
      </c>
      <c r="R1079" s="68" t="s">
        <v>27</v>
      </c>
      <c r="S1079" s="68">
        <v>20</v>
      </c>
      <c r="T1079" s="68">
        <v>29</v>
      </c>
      <c r="U1079" s="68">
        <v>-0.45</v>
      </c>
      <c r="V1079" s="68">
        <v>72.17</v>
      </c>
      <c r="W1079" s="68">
        <v>69</v>
      </c>
      <c r="X1079" s="68">
        <v>0.04</v>
      </c>
      <c r="Y1079" s="68">
        <v>285.17</v>
      </c>
      <c r="Z1079" s="68">
        <v>263</v>
      </c>
      <c r="AA1079" s="68">
        <v>0.08</v>
      </c>
      <c r="AB1079" s="73">
        <v>38052.639999999999</v>
      </c>
      <c r="AC1079" s="73">
        <v>35019.839999999997</v>
      </c>
      <c r="AD1079" s="73">
        <v>38052.639999999999</v>
      </c>
      <c r="AE1079" s="73">
        <v>35019.839999999997</v>
      </c>
      <c r="AF1079" s="73"/>
      <c r="AG1079" s="73">
        <f>IFERROR(VLOOKUP(J1079,'Roll ups'!D:E,2,FALSE),0)</f>
        <v>73393567.950000003</v>
      </c>
      <c r="AH1079" s="74">
        <f>IF(Table2[[#This Row],[CATEGORY TTL LOOKUP]]=0,0,IF(Table2[[#This Row],[CATEGORY TTL LOOKUP]]&gt;0,SUM(AB1079/AG1079)))</f>
        <v>5.1847377178779056E-4</v>
      </c>
      <c r="AI1079" s="74" t="str">
        <f>IFERROR(IF(AH1079&lt;#REF!,"STRIKE",IF(AH1079&gt;=#REF!,"GOOD")),"NO DATA")</f>
        <v>NO DATA</v>
      </c>
      <c r="AJ1079" s="75">
        <f>IFERROR(VLOOKUP(K1079,'Roll ups'!H:I,2,FALSE),0)</f>
        <v>75793138.070000067</v>
      </c>
      <c r="AK1079" s="76">
        <f>IF(Table2[[#This Row],[PRICE TIER LOOKUP]]=0,0,IF(Table2[[#This Row],[PRICE TIER LOOKUP]]&gt;0,SUM(AB1079/AJ1079)))</f>
        <v>5.0205917011716581E-4</v>
      </c>
      <c r="AL1079" s="74" t="e">
        <f>IF(AK1079&lt;#REF!,"STRIKE",IF(AK1079&gt;=#REF!,"GOOD"))</f>
        <v>#REF!</v>
      </c>
      <c r="AM1079" s="75">
        <f>VLOOKUP(H1079,'Roll ups'!A:B,2,FALSE)</f>
        <v>325145452.83999985</v>
      </c>
      <c r="AN1079" s="77">
        <f t="shared" si="34"/>
        <v>1.1703266851074569E-4</v>
      </c>
      <c r="AO1079" s="74" t="str">
        <f>IFERROR(VLOOKUP(Table2[[#This Row],[Product Name]],'Roll ups'!L:P,5,FALSE),"GOOD")</f>
        <v>GOOD</v>
      </c>
      <c r="AP1079" s="74">
        <f>Table2[[#This Row],[Retail Dollar Vol Current 12 Mths]]/Table2[[#This Row],[SHELF SALES  LOOKUP]]</f>
        <v>1.1703266851074569E-4</v>
      </c>
      <c r="AQ1079" s="69">
        <f t="shared" si="35"/>
        <v>0</v>
      </c>
      <c r="AR107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079" s="69" t="e">
        <f>IF(Table2[[#This Row],[Shelf Dollar Vol Current 12 Mths]]&gt;#REF!,"MEETS $ CRITERIA",IF(Table2[[#This Row],[Shelf Dollar Vol Current 12 Mths]]&lt;#REF!+1,"DOES NOT MEET $ CRITERIA"))</f>
        <v>#REF!</v>
      </c>
      <c r="AT1079" s="78"/>
    </row>
    <row r="1080" spans="1:46" ht="13.8" x14ac:dyDescent="0.3">
      <c r="A1080" s="68" t="s">
        <v>5824</v>
      </c>
      <c r="B1080" s="69">
        <v>39806</v>
      </c>
      <c r="C1080" s="69">
        <v>403</v>
      </c>
      <c r="D1080" s="69" t="s">
        <v>25</v>
      </c>
      <c r="E1080" s="70" t="s">
        <v>6313</v>
      </c>
      <c r="F1080" s="70"/>
      <c r="G1080" s="71" t="s">
        <v>8507</v>
      </c>
      <c r="H1080" s="69" t="s">
        <v>6315</v>
      </c>
      <c r="I1080" s="68" t="s">
        <v>252</v>
      </c>
      <c r="J1080" s="68" t="s">
        <v>252</v>
      </c>
      <c r="K1080" s="68" t="s">
        <v>104</v>
      </c>
      <c r="L1080" s="68" t="s">
        <v>104</v>
      </c>
      <c r="M1080" s="68" t="s">
        <v>252</v>
      </c>
      <c r="N1080" s="68" t="s">
        <v>184</v>
      </c>
      <c r="O1080" s="68" t="s">
        <v>8508</v>
      </c>
      <c r="P1080" s="72" t="s">
        <v>191</v>
      </c>
      <c r="Q1080" s="68" t="s">
        <v>194</v>
      </c>
      <c r="R1080" s="68" t="s">
        <v>6402</v>
      </c>
      <c r="S1080" s="68">
        <v>14</v>
      </c>
      <c r="T1080" s="68">
        <v>19</v>
      </c>
      <c r="U1080" s="68">
        <v>-0.36</v>
      </c>
      <c r="V1080" s="68">
        <v>74.17</v>
      </c>
      <c r="W1080" s="68">
        <v>103</v>
      </c>
      <c r="X1080" s="68">
        <v>-0.39</v>
      </c>
      <c r="Y1080" s="68">
        <v>452</v>
      </c>
      <c r="Z1080" s="68">
        <v>434.92</v>
      </c>
      <c r="AA1080" s="68">
        <v>0.04</v>
      </c>
      <c r="AB1080" s="73">
        <v>27001.8</v>
      </c>
      <c r="AC1080" s="73">
        <v>26382.87</v>
      </c>
      <c r="AD1080" s="73">
        <v>32923.68</v>
      </c>
      <c r="AE1080" s="73">
        <v>31843.65</v>
      </c>
      <c r="AF1080" s="73"/>
      <c r="AG1080" s="73">
        <f>IFERROR(VLOOKUP(J1080,'Roll ups'!D:E,2,FALSE),0)</f>
        <v>73393567.950000003</v>
      </c>
      <c r="AH1080" s="74">
        <f>IF(Table2[[#This Row],[CATEGORY TTL LOOKUP]]=0,0,IF(Table2[[#This Row],[CATEGORY TTL LOOKUP]]&gt;0,SUM(AB1080/AG1080)))</f>
        <v>3.6790417408777849E-4</v>
      </c>
      <c r="AI1080" s="74" t="str">
        <f>IFERROR(IF(AH1080&lt;#REF!,"STRIKE",IF(AH1080&gt;=#REF!,"GOOD")),"NO DATA")</f>
        <v>NO DATA</v>
      </c>
      <c r="AJ1080" s="75">
        <f>IFERROR(VLOOKUP(K1080,'Roll ups'!H:I,2,FALSE),0)</f>
        <v>34230392.709999993</v>
      </c>
      <c r="AK1080" s="76">
        <f>IF(Table2[[#This Row],[PRICE TIER LOOKUP]]=0,0,IF(Table2[[#This Row],[PRICE TIER LOOKUP]]&gt;0,SUM(AB1080/AJ1080)))</f>
        <v>7.8882530588414055E-4</v>
      </c>
      <c r="AL1080" s="74" t="e">
        <f>IF(AK1080&lt;#REF!,"STRIKE",IF(AK1080&gt;=#REF!,"GOOD"))</f>
        <v>#REF!</v>
      </c>
      <c r="AM1080" s="75">
        <f>VLOOKUP(H1080,'Roll ups'!A:B,2,FALSE)</f>
        <v>325145452.83999985</v>
      </c>
      <c r="AN1080" s="77">
        <f t="shared" si="34"/>
        <v>8.3045294849278607E-5</v>
      </c>
      <c r="AO1080" s="74" t="str">
        <f>IFERROR(VLOOKUP(Table2[[#This Row],[Product Name]],'Roll ups'!L:P,5,FALSE),"GOOD")</f>
        <v>GOOD</v>
      </c>
      <c r="AP1080" s="74">
        <f>Table2[[#This Row],[Retail Dollar Vol Current 12 Mths]]/Table2[[#This Row],[SHELF SALES  LOOKUP]]</f>
        <v>1.0125831289481802E-4</v>
      </c>
      <c r="AQ1080" s="69">
        <f t="shared" si="35"/>
        <v>0</v>
      </c>
      <c r="AR108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080" s="69" t="e">
        <f>IF(Table2[[#This Row],[Shelf Dollar Vol Current 12 Mths]]&gt;#REF!,"MEETS $ CRITERIA",IF(Table2[[#This Row],[Shelf Dollar Vol Current 12 Mths]]&lt;#REF!+1,"DOES NOT MEET $ CRITERIA"))</f>
        <v>#REF!</v>
      </c>
      <c r="AT1080" s="78"/>
    </row>
    <row r="1081" spans="1:46" ht="13.8" x14ac:dyDescent="0.3">
      <c r="A1081" s="68" t="s">
        <v>3725</v>
      </c>
      <c r="B1081" s="69">
        <v>39864</v>
      </c>
      <c r="C1081" s="69">
        <v>338</v>
      </c>
      <c r="D1081" s="69" t="s">
        <v>25</v>
      </c>
      <c r="E1081" s="70" t="s">
        <v>6313</v>
      </c>
      <c r="F1081" s="70"/>
      <c r="G1081" s="71" t="s">
        <v>8450</v>
      </c>
      <c r="H1081" s="69" t="s">
        <v>6315</v>
      </c>
      <c r="I1081" s="68" t="s">
        <v>252</v>
      </c>
      <c r="J1081" s="68" t="s">
        <v>252</v>
      </c>
      <c r="K1081" s="68" t="s">
        <v>132</v>
      </c>
      <c r="L1081" s="68" t="s">
        <v>132</v>
      </c>
      <c r="M1081" s="68" t="s">
        <v>252</v>
      </c>
      <c r="N1081" s="68" t="s">
        <v>154</v>
      </c>
      <c r="O1081" s="68" t="s">
        <v>8509</v>
      </c>
      <c r="P1081" s="72" t="s">
        <v>252</v>
      </c>
      <c r="Q1081" s="68" t="s">
        <v>397</v>
      </c>
      <c r="R1081" s="68" t="s">
        <v>31</v>
      </c>
      <c r="S1081" s="68">
        <v>18</v>
      </c>
      <c r="T1081" s="68">
        <v>32</v>
      </c>
      <c r="U1081" s="68">
        <v>-0.78</v>
      </c>
      <c r="V1081" s="68">
        <v>52</v>
      </c>
      <c r="W1081" s="68">
        <v>88.96</v>
      </c>
      <c r="X1081" s="68">
        <v>-0.71</v>
      </c>
      <c r="Y1081" s="68">
        <v>333</v>
      </c>
      <c r="Z1081" s="68">
        <v>357.96</v>
      </c>
      <c r="AA1081" s="68">
        <v>-7.0000000000000007E-2</v>
      </c>
      <c r="AB1081" s="73">
        <v>48006</v>
      </c>
      <c r="AC1081" s="73">
        <v>53512.31</v>
      </c>
      <c r="AD1081" s="73">
        <v>49950</v>
      </c>
      <c r="AE1081" s="73">
        <v>53512.31</v>
      </c>
      <c r="AF1081" s="73"/>
      <c r="AG1081" s="73">
        <f>IFERROR(VLOOKUP(J1081,'Roll ups'!D:E,2,FALSE),0)</f>
        <v>73393567.950000003</v>
      </c>
      <c r="AH1081" s="74">
        <f>IF(Table2[[#This Row],[CATEGORY TTL LOOKUP]]=0,0,IF(Table2[[#This Row],[CATEGORY TTL LOOKUP]]&gt;0,SUM(AB1081/AG1081)))</f>
        <v>6.5409001552703503E-4</v>
      </c>
      <c r="AI1081" s="74" t="str">
        <f>IFERROR(IF(AH1081&lt;#REF!,"STRIKE",IF(AH1081&gt;=#REF!,"GOOD")),"NO DATA")</f>
        <v>NO DATA</v>
      </c>
      <c r="AJ1081" s="75">
        <f>IFERROR(VLOOKUP(K1081,'Roll ups'!H:I,2,FALSE),0)</f>
        <v>126094742.97999983</v>
      </c>
      <c r="AK1081" s="76">
        <f>IF(Table2[[#This Row],[PRICE TIER LOOKUP]]=0,0,IF(Table2[[#This Row],[PRICE TIER LOOKUP]]&gt;0,SUM(AB1081/AJ1081)))</f>
        <v>3.8071373052891142E-4</v>
      </c>
      <c r="AL1081" s="74" t="e">
        <f>IF(AK1081&lt;#REF!,"STRIKE",IF(AK1081&gt;=#REF!,"GOOD"))</f>
        <v>#REF!</v>
      </c>
      <c r="AM1081" s="75">
        <f>VLOOKUP(H1081,'Roll ups'!A:B,2,FALSE)</f>
        <v>325145452.83999985</v>
      </c>
      <c r="AN1081" s="77">
        <f t="shared" si="34"/>
        <v>1.4764469126259987E-4</v>
      </c>
      <c r="AO1081" s="74" t="str">
        <f>IFERROR(VLOOKUP(Table2[[#This Row],[Product Name]],'Roll ups'!L:P,5,FALSE),"GOOD")</f>
        <v>GOOD</v>
      </c>
      <c r="AP1081" s="74">
        <f>Table2[[#This Row],[Retail Dollar Vol Current 12 Mths]]/Table2[[#This Row],[SHELF SALES  LOOKUP]]</f>
        <v>1.5362355390090537E-4</v>
      </c>
      <c r="AQ1081" s="69">
        <f t="shared" si="35"/>
        <v>0</v>
      </c>
      <c r="AR108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081" s="69" t="e">
        <f>IF(Table2[[#This Row],[Shelf Dollar Vol Current 12 Mths]]&gt;#REF!,"MEETS $ CRITERIA",IF(Table2[[#This Row],[Shelf Dollar Vol Current 12 Mths]]&lt;#REF!+1,"DOES NOT MEET $ CRITERIA"))</f>
        <v>#REF!</v>
      </c>
      <c r="AT1081" s="78"/>
    </row>
    <row r="1082" spans="1:46" ht="13.8" x14ac:dyDescent="0.3">
      <c r="A1082" s="68" t="s">
        <v>3361</v>
      </c>
      <c r="B1082" s="69">
        <v>39866</v>
      </c>
      <c r="C1082" s="69">
        <v>472</v>
      </c>
      <c r="D1082" s="69" t="s">
        <v>25</v>
      </c>
      <c r="E1082" s="70" t="s">
        <v>6313</v>
      </c>
      <c r="F1082" s="70"/>
      <c r="G1082" s="71" t="s">
        <v>8452</v>
      </c>
      <c r="H1082" s="69" t="s">
        <v>6315</v>
      </c>
      <c r="I1082" s="68" t="s">
        <v>252</v>
      </c>
      <c r="J1082" s="68" t="s">
        <v>252</v>
      </c>
      <c r="K1082" s="68" t="s">
        <v>132</v>
      </c>
      <c r="L1082" s="68" t="s">
        <v>132</v>
      </c>
      <c r="M1082" s="68" t="s">
        <v>252</v>
      </c>
      <c r="N1082" s="68" t="s">
        <v>154</v>
      </c>
      <c r="O1082" s="68" t="s">
        <v>8510</v>
      </c>
      <c r="P1082" s="72" t="s">
        <v>252</v>
      </c>
      <c r="Q1082" s="68" t="s">
        <v>397</v>
      </c>
      <c r="R1082" s="68" t="s">
        <v>31</v>
      </c>
      <c r="S1082" s="68">
        <v>34</v>
      </c>
      <c r="T1082" s="68">
        <v>62</v>
      </c>
      <c r="U1082" s="68">
        <v>-0.81</v>
      </c>
      <c r="V1082" s="68">
        <v>112.75</v>
      </c>
      <c r="W1082" s="68">
        <v>124</v>
      </c>
      <c r="X1082" s="68">
        <v>-0.1</v>
      </c>
      <c r="Y1082" s="68">
        <v>437.83</v>
      </c>
      <c r="Z1082" s="68">
        <v>524.08000000000004</v>
      </c>
      <c r="AA1082" s="68">
        <v>-0.2</v>
      </c>
      <c r="AB1082" s="73">
        <v>58161.78</v>
      </c>
      <c r="AC1082" s="73">
        <v>69561.149999999994</v>
      </c>
      <c r="AD1082" s="73">
        <v>58161.78</v>
      </c>
      <c r="AE1082" s="73">
        <v>69561.149999999994</v>
      </c>
      <c r="AF1082" s="73"/>
      <c r="AG1082" s="73">
        <f>IFERROR(VLOOKUP(J1082,'Roll ups'!D:E,2,FALSE),0)</f>
        <v>73393567.950000003</v>
      </c>
      <c r="AH1082" s="74">
        <f>IF(Table2[[#This Row],[CATEGORY TTL LOOKUP]]=0,0,IF(Table2[[#This Row],[CATEGORY TTL LOOKUP]]&gt;0,SUM(AB1082/AG1082)))</f>
        <v>7.9246426661833927E-4</v>
      </c>
      <c r="AI1082" s="74" t="str">
        <f>IFERROR(IF(AH1082&lt;#REF!,"STRIKE",IF(AH1082&gt;=#REF!,"GOOD")),"NO DATA")</f>
        <v>NO DATA</v>
      </c>
      <c r="AJ1082" s="75">
        <f>IFERROR(VLOOKUP(K1082,'Roll ups'!H:I,2,FALSE),0)</f>
        <v>126094742.97999983</v>
      </c>
      <c r="AK1082" s="76">
        <f>IF(Table2[[#This Row],[PRICE TIER LOOKUP]]=0,0,IF(Table2[[#This Row],[PRICE TIER LOOKUP]]&gt;0,SUM(AB1082/AJ1082)))</f>
        <v>4.6125459813360474E-4</v>
      </c>
      <c r="AL1082" s="74" t="e">
        <f>IF(AK1082&lt;#REF!,"STRIKE",IF(AK1082&gt;=#REF!,"GOOD"))</f>
        <v>#REF!</v>
      </c>
      <c r="AM1082" s="75">
        <f>VLOOKUP(H1082,'Roll ups'!A:B,2,FALSE)</f>
        <v>325145452.83999985</v>
      </c>
      <c r="AN1082" s="77">
        <f t="shared" si="34"/>
        <v>1.7887926616221421E-4</v>
      </c>
      <c r="AO1082" s="74" t="str">
        <f>IFERROR(VLOOKUP(Table2[[#This Row],[Product Name]],'Roll ups'!L:P,5,FALSE),"GOOD")</f>
        <v>GOOD</v>
      </c>
      <c r="AP1082" s="74">
        <f>Table2[[#This Row],[Retail Dollar Vol Current 12 Mths]]/Table2[[#This Row],[SHELF SALES  LOOKUP]]</f>
        <v>1.7887926616221421E-4</v>
      </c>
      <c r="AQ1082" s="69">
        <f t="shared" si="35"/>
        <v>0</v>
      </c>
      <c r="AR108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082" s="69" t="e">
        <f>IF(Table2[[#This Row],[Shelf Dollar Vol Current 12 Mths]]&gt;#REF!,"MEETS $ CRITERIA",IF(Table2[[#This Row],[Shelf Dollar Vol Current 12 Mths]]&lt;#REF!+1,"DOES NOT MEET $ CRITERIA"))</f>
        <v>#REF!</v>
      </c>
      <c r="AT1082" s="78"/>
    </row>
    <row r="1083" spans="1:46" ht="13.8" x14ac:dyDescent="0.3">
      <c r="A1083" s="68" t="s">
        <v>3273</v>
      </c>
      <c r="B1083" s="69">
        <v>39868</v>
      </c>
      <c r="C1083" s="69">
        <v>364</v>
      </c>
      <c r="D1083" s="69" t="s">
        <v>25</v>
      </c>
      <c r="E1083" s="70" t="s">
        <v>6313</v>
      </c>
      <c r="F1083" s="70"/>
      <c r="G1083" s="71" t="s">
        <v>8511</v>
      </c>
      <c r="H1083" s="69" t="s">
        <v>6315</v>
      </c>
      <c r="I1083" s="68" t="s">
        <v>252</v>
      </c>
      <c r="J1083" s="68" t="s">
        <v>252</v>
      </c>
      <c r="K1083" s="68" t="s">
        <v>132</v>
      </c>
      <c r="L1083" s="68" t="s">
        <v>132</v>
      </c>
      <c r="M1083" s="68" t="s">
        <v>252</v>
      </c>
      <c r="N1083" s="68" t="s">
        <v>154</v>
      </c>
      <c r="O1083" s="68" t="s">
        <v>8512</v>
      </c>
      <c r="P1083" s="72" t="s">
        <v>252</v>
      </c>
      <c r="Q1083" s="68" t="s">
        <v>397</v>
      </c>
      <c r="R1083" s="68" t="s">
        <v>31</v>
      </c>
      <c r="S1083" s="68">
        <v>90</v>
      </c>
      <c r="T1083" s="68">
        <v>98.01</v>
      </c>
      <c r="U1083" s="68">
        <v>-0.09</v>
      </c>
      <c r="V1083" s="68">
        <v>298.69</v>
      </c>
      <c r="W1083" s="68">
        <v>305.69</v>
      </c>
      <c r="X1083" s="68">
        <v>-0.02</v>
      </c>
      <c r="Y1083" s="68">
        <v>1141.0999999999999</v>
      </c>
      <c r="Z1083" s="68">
        <v>1164.6099999999999</v>
      </c>
      <c r="AA1083" s="68">
        <v>-0.02</v>
      </c>
      <c r="AB1083" s="73">
        <v>128802.6</v>
      </c>
      <c r="AC1083" s="73">
        <v>131259.53</v>
      </c>
      <c r="AD1083" s="73">
        <v>128802.6</v>
      </c>
      <c r="AE1083" s="73">
        <v>131259.53</v>
      </c>
      <c r="AF1083" s="73"/>
      <c r="AG1083" s="73">
        <f>IFERROR(VLOOKUP(J1083,'Roll ups'!D:E,2,FALSE),0)</f>
        <v>73393567.950000003</v>
      </c>
      <c r="AH1083" s="74">
        <f>IF(Table2[[#This Row],[CATEGORY TTL LOOKUP]]=0,0,IF(Table2[[#This Row],[CATEGORY TTL LOOKUP]]&gt;0,SUM(AB1083/AG1083)))</f>
        <v>1.7549576018398218E-3</v>
      </c>
      <c r="AI1083" s="74" t="str">
        <f>IFERROR(IF(AH1083&lt;#REF!,"STRIKE",IF(AH1083&gt;=#REF!,"GOOD")),"NO DATA")</f>
        <v>NO DATA</v>
      </c>
      <c r="AJ1083" s="75">
        <f>IFERROR(VLOOKUP(K1083,'Roll ups'!H:I,2,FALSE),0)</f>
        <v>126094742.97999983</v>
      </c>
      <c r="AK1083" s="76">
        <f>IF(Table2[[#This Row],[PRICE TIER LOOKUP]]=0,0,IF(Table2[[#This Row],[PRICE TIER LOOKUP]]&gt;0,SUM(AB1083/AJ1083)))</f>
        <v>1.0214747812319954E-3</v>
      </c>
      <c r="AL1083" s="74" t="e">
        <f>IF(AK1083&lt;#REF!,"STRIKE",IF(AK1083&gt;=#REF!,"GOOD"))</f>
        <v>#REF!</v>
      </c>
      <c r="AM1083" s="75">
        <f>VLOOKUP(H1083,'Roll ups'!A:B,2,FALSE)</f>
        <v>325145452.83999985</v>
      </c>
      <c r="AN1083" s="77">
        <f t="shared" si="34"/>
        <v>3.9613840167521027E-4</v>
      </c>
      <c r="AO1083" s="74" t="str">
        <f>IFERROR(VLOOKUP(Table2[[#This Row],[Product Name]],'Roll ups'!L:P,5,FALSE),"GOOD")</f>
        <v>GOOD</v>
      </c>
      <c r="AP1083" s="74">
        <f>Table2[[#This Row],[Retail Dollar Vol Current 12 Mths]]/Table2[[#This Row],[SHELF SALES  LOOKUP]]</f>
        <v>3.9613840167521027E-4</v>
      </c>
      <c r="AQ1083" s="69">
        <f t="shared" si="35"/>
        <v>0</v>
      </c>
      <c r="AR108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083" s="69" t="e">
        <f>IF(Table2[[#This Row],[Shelf Dollar Vol Current 12 Mths]]&gt;#REF!,"MEETS $ CRITERIA",IF(Table2[[#This Row],[Shelf Dollar Vol Current 12 Mths]]&lt;#REF!+1,"DOES NOT MEET $ CRITERIA"))</f>
        <v>#REF!</v>
      </c>
      <c r="AT1083" s="78"/>
    </row>
    <row r="1084" spans="1:46" ht="13.8" x14ac:dyDescent="0.3">
      <c r="A1084" s="68" t="s">
        <v>5884</v>
      </c>
      <c r="B1084" s="69">
        <v>39883</v>
      </c>
      <c r="C1084" s="69">
        <v>288</v>
      </c>
      <c r="D1084" s="69" t="s">
        <v>25</v>
      </c>
      <c r="E1084" s="70" t="s">
        <v>6313</v>
      </c>
      <c r="F1084" s="70"/>
      <c r="G1084" s="71" t="s">
        <v>8458</v>
      </c>
      <c r="H1084" s="69" t="s">
        <v>6315</v>
      </c>
      <c r="I1084" s="68" t="s">
        <v>252</v>
      </c>
      <c r="J1084" s="68" t="s">
        <v>252</v>
      </c>
      <c r="K1084" s="68" t="s">
        <v>104</v>
      </c>
      <c r="L1084" s="68" t="s">
        <v>104</v>
      </c>
      <c r="M1084" s="68" t="s">
        <v>252</v>
      </c>
      <c r="N1084" s="68" t="s">
        <v>154</v>
      </c>
      <c r="O1084" s="68" t="s">
        <v>8513</v>
      </c>
      <c r="P1084" s="72" t="s">
        <v>252</v>
      </c>
      <c r="Q1084" s="68" t="s">
        <v>194</v>
      </c>
      <c r="R1084" s="68" t="s">
        <v>6402</v>
      </c>
      <c r="S1084" s="68">
        <v>12</v>
      </c>
      <c r="T1084" s="68">
        <v>27.74</v>
      </c>
      <c r="U1084" s="68">
        <v>-1.36</v>
      </c>
      <c r="V1084" s="68">
        <v>44.81</v>
      </c>
      <c r="W1084" s="68">
        <v>71.47</v>
      </c>
      <c r="X1084" s="68">
        <v>-0.6</v>
      </c>
      <c r="Y1084" s="68">
        <v>205.9</v>
      </c>
      <c r="Z1084" s="68">
        <v>269.91000000000003</v>
      </c>
      <c r="AA1084" s="68">
        <v>-0.31</v>
      </c>
      <c r="AB1084" s="73">
        <v>23067.360000000001</v>
      </c>
      <c r="AC1084" s="73">
        <v>30134.880000000001</v>
      </c>
      <c r="AD1084" s="73">
        <v>23067.360000000001</v>
      </c>
      <c r="AE1084" s="73">
        <v>30134.880000000001</v>
      </c>
      <c r="AF1084" s="73"/>
      <c r="AG1084" s="73">
        <f>IFERROR(VLOOKUP(J1084,'Roll ups'!D:E,2,FALSE),0)</f>
        <v>73393567.950000003</v>
      </c>
      <c r="AH1084" s="74">
        <f>IF(Table2[[#This Row],[CATEGORY TTL LOOKUP]]=0,0,IF(Table2[[#This Row],[CATEGORY TTL LOOKUP]]&gt;0,SUM(AB1084/AG1084)))</f>
        <v>3.1429675166786872E-4</v>
      </c>
      <c r="AI1084" s="74" t="str">
        <f>IFERROR(IF(AH1084&lt;#REF!,"STRIKE",IF(AH1084&gt;=#REF!,"GOOD")),"NO DATA")</f>
        <v>NO DATA</v>
      </c>
      <c r="AJ1084" s="75">
        <f>IFERROR(VLOOKUP(K1084,'Roll ups'!H:I,2,FALSE),0)</f>
        <v>34230392.709999993</v>
      </c>
      <c r="AK1084" s="76">
        <f>IF(Table2[[#This Row],[PRICE TIER LOOKUP]]=0,0,IF(Table2[[#This Row],[PRICE TIER LOOKUP]]&gt;0,SUM(AB1084/AJ1084)))</f>
        <v>6.7388534497476429E-4</v>
      </c>
      <c r="AL1084" s="74" t="e">
        <f>IF(AK1084&lt;#REF!,"STRIKE",IF(AK1084&gt;=#REF!,"GOOD"))</f>
        <v>#REF!</v>
      </c>
      <c r="AM1084" s="75">
        <f>VLOOKUP(H1084,'Roll ups'!A:B,2,FALSE)</f>
        <v>325145452.83999985</v>
      </c>
      <c r="AN1084" s="77">
        <f t="shared" si="34"/>
        <v>7.0944741187419183E-5</v>
      </c>
      <c r="AO1084" s="74" t="str">
        <f>IFERROR(VLOOKUP(Table2[[#This Row],[Product Name]],'Roll ups'!L:P,5,FALSE),"GOOD")</f>
        <v>GOOD</v>
      </c>
      <c r="AP1084" s="74">
        <f>Table2[[#This Row],[Retail Dollar Vol Current 12 Mths]]/Table2[[#This Row],[SHELF SALES  LOOKUP]]</f>
        <v>7.0944741187419183E-5</v>
      </c>
      <c r="AQ1084" s="69">
        <f t="shared" si="35"/>
        <v>0</v>
      </c>
      <c r="AR108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084" s="69" t="e">
        <f>IF(Table2[[#This Row],[Shelf Dollar Vol Current 12 Mths]]&gt;#REF!,"MEETS $ CRITERIA",IF(Table2[[#This Row],[Shelf Dollar Vol Current 12 Mths]]&lt;#REF!+1,"DOES NOT MEET $ CRITERIA"))</f>
        <v>#REF!</v>
      </c>
      <c r="AT1084" s="78"/>
    </row>
    <row r="1085" spans="1:46" ht="13.8" x14ac:dyDescent="0.3">
      <c r="A1085" s="68" t="s">
        <v>5653</v>
      </c>
      <c r="B1085" s="69">
        <v>39884</v>
      </c>
      <c r="C1085" s="69">
        <v>482</v>
      </c>
      <c r="D1085" s="69" t="s">
        <v>25</v>
      </c>
      <c r="E1085" s="70" t="s">
        <v>6313</v>
      </c>
      <c r="F1085" s="70"/>
      <c r="G1085" s="71" t="s">
        <v>6621</v>
      </c>
      <c r="H1085" s="69" t="s">
        <v>6315</v>
      </c>
      <c r="I1085" s="68" t="s">
        <v>252</v>
      </c>
      <c r="J1085" s="68" t="s">
        <v>252</v>
      </c>
      <c r="K1085" s="68" t="s">
        <v>104</v>
      </c>
      <c r="L1085" s="68" t="s">
        <v>104</v>
      </c>
      <c r="M1085" s="68" t="s">
        <v>252</v>
      </c>
      <c r="N1085" s="68" t="s">
        <v>154</v>
      </c>
      <c r="O1085" s="68" t="s">
        <v>8514</v>
      </c>
      <c r="P1085" s="72" t="s">
        <v>252</v>
      </c>
      <c r="Q1085" s="68" t="s">
        <v>194</v>
      </c>
      <c r="R1085" s="68" t="s">
        <v>6402</v>
      </c>
      <c r="S1085" s="68">
        <v>77</v>
      </c>
      <c r="T1085" s="68">
        <v>139</v>
      </c>
      <c r="U1085" s="68">
        <v>-0.8</v>
      </c>
      <c r="V1085" s="68">
        <v>286.54000000000002</v>
      </c>
      <c r="W1085" s="68">
        <v>348.21</v>
      </c>
      <c r="X1085" s="68">
        <v>-0.22</v>
      </c>
      <c r="Y1085" s="68">
        <v>1192.04</v>
      </c>
      <c r="Z1085" s="68">
        <v>1177.17</v>
      </c>
      <c r="AA1085" s="68">
        <v>0.01</v>
      </c>
      <c r="AB1085" s="73">
        <v>88065.52</v>
      </c>
      <c r="AC1085" s="73">
        <v>86871.44</v>
      </c>
      <c r="AD1085" s="73">
        <v>93837.52</v>
      </c>
      <c r="AE1085" s="73">
        <v>92453.440000000002</v>
      </c>
      <c r="AF1085" s="73"/>
      <c r="AG1085" s="73">
        <f>IFERROR(VLOOKUP(J1085,'Roll ups'!D:E,2,FALSE),0)</f>
        <v>73393567.950000003</v>
      </c>
      <c r="AH1085" s="74">
        <f>IF(Table2[[#This Row],[CATEGORY TTL LOOKUP]]=0,0,IF(Table2[[#This Row],[CATEGORY TTL LOOKUP]]&gt;0,SUM(AB1085/AG1085)))</f>
        <v>1.1999078728533185E-3</v>
      </c>
      <c r="AI1085" s="74" t="str">
        <f>IFERROR(IF(AH1085&lt;#REF!,"STRIKE",IF(AH1085&gt;=#REF!,"GOOD")),"NO DATA")</f>
        <v>NO DATA</v>
      </c>
      <c r="AJ1085" s="75">
        <f>IFERROR(VLOOKUP(K1085,'Roll ups'!H:I,2,FALSE),0)</f>
        <v>34230392.709999993</v>
      </c>
      <c r="AK1085" s="76">
        <f>IF(Table2[[#This Row],[PRICE TIER LOOKUP]]=0,0,IF(Table2[[#This Row],[PRICE TIER LOOKUP]]&gt;0,SUM(AB1085/AJ1085)))</f>
        <v>2.5727288829576508E-3</v>
      </c>
      <c r="AL1085" s="74" t="e">
        <f>IF(AK1085&lt;#REF!,"STRIKE",IF(AK1085&gt;=#REF!,"GOOD"))</f>
        <v>#REF!</v>
      </c>
      <c r="AM1085" s="75">
        <f>VLOOKUP(H1085,'Roll ups'!A:B,2,FALSE)</f>
        <v>325145452.83999985</v>
      </c>
      <c r="AN1085" s="77">
        <f t="shared" si="34"/>
        <v>2.7084961278340858E-4</v>
      </c>
      <c r="AO1085" s="74" t="str">
        <f>IFERROR(VLOOKUP(Table2[[#This Row],[Product Name]],'Roll ups'!L:P,5,FALSE),"GOOD")</f>
        <v>GOOD</v>
      </c>
      <c r="AP1085" s="74">
        <f>Table2[[#This Row],[Retail Dollar Vol Current 12 Mths]]/Table2[[#This Row],[SHELF SALES  LOOKUP]]</f>
        <v>2.8860166790084654E-4</v>
      </c>
      <c r="AQ1085" s="69">
        <f t="shared" si="35"/>
        <v>0</v>
      </c>
      <c r="AR108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085" s="69" t="e">
        <f>IF(Table2[[#This Row],[Shelf Dollar Vol Current 12 Mths]]&gt;#REF!,"MEETS $ CRITERIA",IF(Table2[[#This Row],[Shelf Dollar Vol Current 12 Mths]]&lt;#REF!+1,"DOES NOT MEET $ CRITERIA"))</f>
        <v>#REF!</v>
      </c>
      <c r="AT1085" s="78"/>
    </row>
    <row r="1086" spans="1:46" ht="13.8" x14ac:dyDescent="0.3">
      <c r="A1086" s="68" t="s">
        <v>5443</v>
      </c>
      <c r="B1086" s="69">
        <v>39886</v>
      </c>
      <c r="C1086" s="69">
        <v>534</v>
      </c>
      <c r="D1086" s="69" t="s">
        <v>25</v>
      </c>
      <c r="E1086" s="70" t="s">
        <v>6313</v>
      </c>
      <c r="F1086" s="70"/>
      <c r="G1086" s="71" t="s">
        <v>8460</v>
      </c>
      <c r="H1086" s="69" t="s">
        <v>6315</v>
      </c>
      <c r="I1086" s="68" t="s">
        <v>252</v>
      </c>
      <c r="J1086" s="68" t="s">
        <v>252</v>
      </c>
      <c r="K1086" s="68" t="s">
        <v>104</v>
      </c>
      <c r="L1086" s="68" t="s">
        <v>104</v>
      </c>
      <c r="M1086" s="68" t="s">
        <v>252</v>
      </c>
      <c r="N1086" s="68" t="s">
        <v>154</v>
      </c>
      <c r="O1086" s="68" t="s">
        <v>8515</v>
      </c>
      <c r="P1086" s="72" t="s">
        <v>252</v>
      </c>
      <c r="Q1086" s="68" t="s">
        <v>194</v>
      </c>
      <c r="R1086" s="68" t="s">
        <v>6402</v>
      </c>
      <c r="S1086" s="68">
        <v>69</v>
      </c>
      <c r="T1086" s="68">
        <v>88</v>
      </c>
      <c r="U1086" s="68">
        <v>-0.28000000000000003</v>
      </c>
      <c r="V1086" s="68">
        <v>187</v>
      </c>
      <c r="W1086" s="68">
        <v>177.67</v>
      </c>
      <c r="X1086" s="68">
        <v>0.05</v>
      </c>
      <c r="Y1086" s="68">
        <v>647.08000000000004</v>
      </c>
      <c r="Z1086" s="68">
        <v>520.83000000000004</v>
      </c>
      <c r="AA1086" s="68">
        <v>0.2</v>
      </c>
      <c r="AB1086" s="73">
        <v>55464.85</v>
      </c>
      <c r="AC1086" s="73">
        <v>44914.9</v>
      </c>
      <c r="AD1086" s="73">
        <v>59712.85</v>
      </c>
      <c r="AE1086" s="73">
        <v>47818.9</v>
      </c>
      <c r="AF1086" s="73"/>
      <c r="AG1086" s="73">
        <f>IFERROR(VLOOKUP(J1086,'Roll ups'!D:E,2,FALSE),0)</f>
        <v>73393567.950000003</v>
      </c>
      <c r="AH1086" s="74">
        <f>IF(Table2[[#This Row],[CATEGORY TTL LOOKUP]]=0,0,IF(Table2[[#This Row],[CATEGORY TTL LOOKUP]]&gt;0,SUM(AB1086/AG1086)))</f>
        <v>7.5571813101913646E-4</v>
      </c>
      <c r="AI1086" s="74" t="str">
        <f>IFERROR(IF(AH1086&lt;#REF!,"STRIKE",IF(AH1086&gt;=#REF!,"GOOD")),"NO DATA")</f>
        <v>NO DATA</v>
      </c>
      <c r="AJ1086" s="75">
        <f>IFERROR(VLOOKUP(K1086,'Roll ups'!H:I,2,FALSE),0)</f>
        <v>34230392.709999993</v>
      </c>
      <c r="AK1086" s="76">
        <f>IF(Table2[[#This Row],[PRICE TIER LOOKUP]]=0,0,IF(Table2[[#This Row],[PRICE TIER LOOKUP]]&gt;0,SUM(AB1086/AJ1086)))</f>
        <v>1.6203392835687982E-3</v>
      </c>
      <c r="AL1086" s="74" t="e">
        <f>IF(AK1086&lt;#REF!,"STRIKE",IF(AK1086&gt;=#REF!,"GOOD"))</f>
        <v>#REF!</v>
      </c>
      <c r="AM1086" s="75">
        <f>VLOOKUP(H1086,'Roll ups'!A:B,2,FALSE)</f>
        <v>325145452.83999985</v>
      </c>
      <c r="AN1086" s="77">
        <f t="shared" si="34"/>
        <v>1.7058473220381642E-4</v>
      </c>
      <c r="AO1086" s="74" t="str">
        <f>IFERROR(VLOOKUP(Table2[[#This Row],[Product Name]],'Roll ups'!L:P,5,FALSE),"GOOD")</f>
        <v>GOOD</v>
      </c>
      <c r="AP1086" s="74">
        <f>Table2[[#This Row],[Retail Dollar Vol Current 12 Mths]]/Table2[[#This Row],[SHELF SALES  LOOKUP]]</f>
        <v>1.8364965426529884E-4</v>
      </c>
      <c r="AQ1086" s="69">
        <f t="shared" si="35"/>
        <v>0</v>
      </c>
      <c r="AR108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086" s="69" t="e">
        <f>IF(Table2[[#This Row],[Shelf Dollar Vol Current 12 Mths]]&gt;#REF!,"MEETS $ CRITERIA",IF(Table2[[#This Row],[Shelf Dollar Vol Current 12 Mths]]&lt;#REF!+1,"DOES NOT MEET $ CRITERIA"))</f>
        <v>#REF!</v>
      </c>
      <c r="AT1086" s="78"/>
    </row>
    <row r="1087" spans="1:46" ht="13.8" x14ac:dyDescent="0.3">
      <c r="A1087" s="68" t="s">
        <v>5638</v>
      </c>
      <c r="B1087" s="69">
        <v>39887</v>
      </c>
      <c r="C1087" s="69">
        <v>379</v>
      </c>
      <c r="D1087" s="69" t="s">
        <v>25</v>
      </c>
      <c r="E1087" s="70" t="s">
        <v>6313</v>
      </c>
      <c r="F1087" s="70"/>
      <c r="G1087" s="71" t="s">
        <v>8462</v>
      </c>
      <c r="H1087" s="69" t="s">
        <v>6315</v>
      </c>
      <c r="I1087" s="68" t="s">
        <v>252</v>
      </c>
      <c r="J1087" s="68" t="s">
        <v>252</v>
      </c>
      <c r="K1087" s="68" t="s">
        <v>104</v>
      </c>
      <c r="L1087" s="68" t="s">
        <v>104</v>
      </c>
      <c r="M1087" s="68" t="s">
        <v>252</v>
      </c>
      <c r="N1087" s="68" t="s">
        <v>154</v>
      </c>
      <c r="O1087" s="68" t="s">
        <v>8516</v>
      </c>
      <c r="P1087" s="72" t="s">
        <v>252</v>
      </c>
      <c r="Q1087" s="68" t="s">
        <v>194</v>
      </c>
      <c r="R1087" s="68" t="s">
        <v>6402</v>
      </c>
      <c r="S1087" s="68">
        <v>39</v>
      </c>
      <c r="T1087" s="68">
        <v>65.33</v>
      </c>
      <c r="U1087" s="68">
        <v>-0.67</v>
      </c>
      <c r="V1087" s="68">
        <v>123.2</v>
      </c>
      <c r="W1087" s="68">
        <v>189.65</v>
      </c>
      <c r="X1087" s="68">
        <v>-0.54</v>
      </c>
      <c r="Y1087" s="68">
        <v>750.26</v>
      </c>
      <c r="Z1087" s="68">
        <v>767.38</v>
      </c>
      <c r="AA1087" s="68">
        <v>-0.02</v>
      </c>
      <c r="AB1087" s="73">
        <v>63370.83</v>
      </c>
      <c r="AC1087" s="73">
        <v>63853.41</v>
      </c>
      <c r="AD1087" s="73">
        <v>67462.47</v>
      </c>
      <c r="AE1087" s="73">
        <v>67974.69</v>
      </c>
      <c r="AF1087" s="73"/>
      <c r="AG1087" s="73">
        <f>IFERROR(VLOOKUP(J1087,'Roll ups'!D:E,2,FALSE),0)</f>
        <v>73393567.950000003</v>
      </c>
      <c r="AH1087" s="74">
        <f>IF(Table2[[#This Row],[CATEGORY TTL LOOKUP]]=0,0,IF(Table2[[#This Row],[CATEGORY TTL LOOKUP]]&gt;0,SUM(AB1087/AG1087)))</f>
        <v>8.6343846974672113E-4</v>
      </c>
      <c r="AI1087" s="74" t="str">
        <f>IFERROR(IF(AH1087&lt;#REF!,"STRIKE",IF(AH1087&gt;=#REF!,"GOOD")),"NO DATA")</f>
        <v>NO DATA</v>
      </c>
      <c r="AJ1087" s="75">
        <f>IFERROR(VLOOKUP(K1087,'Roll ups'!H:I,2,FALSE),0)</f>
        <v>34230392.709999993</v>
      </c>
      <c r="AK1087" s="76">
        <f>IF(Table2[[#This Row],[PRICE TIER LOOKUP]]=0,0,IF(Table2[[#This Row],[PRICE TIER LOOKUP]]&gt;0,SUM(AB1087/AJ1087)))</f>
        <v>1.8513030375338635E-3</v>
      </c>
      <c r="AL1087" s="74" t="e">
        <f>IF(AK1087&lt;#REF!,"STRIKE",IF(AK1087&gt;=#REF!,"GOOD"))</f>
        <v>#REF!</v>
      </c>
      <c r="AM1087" s="75">
        <f>VLOOKUP(H1087,'Roll ups'!A:B,2,FALSE)</f>
        <v>325145452.83999985</v>
      </c>
      <c r="AN1087" s="77">
        <f t="shared" si="34"/>
        <v>1.9489994230730953E-4</v>
      </c>
      <c r="AO1087" s="74" t="str">
        <f>IFERROR(VLOOKUP(Table2[[#This Row],[Product Name]],'Roll ups'!L:P,5,FALSE),"GOOD")</f>
        <v>GOOD</v>
      </c>
      <c r="AP1087" s="74">
        <f>Table2[[#This Row],[Retail Dollar Vol Current 12 Mths]]/Table2[[#This Row],[SHELF SALES  LOOKUP]]</f>
        <v>2.0748397189856277E-4</v>
      </c>
      <c r="AQ1087" s="69">
        <f t="shared" si="35"/>
        <v>0</v>
      </c>
      <c r="AR108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087" s="69" t="e">
        <f>IF(Table2[[#This Row],[Shelf Dollar Vol Current 12 Mths]]&gt;#REF!,"MEETS $ CRITERIA",IF(Table2[[#This Row],[Shelf Dollar Vol Current 12 Mths]]&lt;#REF!+1,"DOES NOT MEET $ CRITERIA"))</f>
        <v>#REF!</v>
      </c>
      <c r="AT1087" s="78"/>
    </row>
    <row r="1088" spans="1:46" ht="13.8" x14ac:dyDescent="0.3">
      <c r="A1088" s="68" t="s">
        <v>2174</v>
      </c>
      <c r="B1088" s="69">
        <v>39922</v>
      </c>
      <c r="C1088" s="69">
        <v>373</v>
      </c>
      <c r="D1088" s="69" t="s">
        <v>25</v>
      </c>
      <c r="E1088" s="70" t="s">
        <v>6313</v>
      </c>
      <c r="F1088" s="70"/>
      <c r="G1088" s="71" t="s">
        <v>8517</v>
      </c>
      <c r="H1088" s="69" t="s">
        <v>6315</v>
      </c>
      <c r="I1088" s="68" t="s">
        <v>252</v>
      </c>
      <c r="J1088" s="68" t="s">
        <v>252</v>
      </c>
      <c r="K1088" s="68" t="s">
        <v>89</v>
      </c>
      <c r="L1088" s="68" t="s">
        <v>132</v>
      </c>
      <c r="M1088" s="68" t="s">
        <v>252</v>
      </c>
      <c r="N1088" s="68" t="s">
        <v>184</v>
      </c>
      <c r="O1088" s="68" t="s">
        <v>8518</v>
      </c>
      <c r="P1088" s="72" t="s">
        <v>191</v>
      </c>
      <c r="Q1088" s="68" t="s">
        <v>55</v>
      </c>
      <c r="R1088" s="68" t="s">
        <v>31</v>
      </c>
      <c r="S1088" s="68">
        <v>11</v>
      </c>
      <c r="T1088" s="68">
        <v>15</v>
      </c>
      <c r="U1088" s="68">
        <v>-0.36</v>
      </c>
      <c r="V1088" s="68">
        <v>81.08</v>
      </c>
      <c r="W1088" s="68">
        <v>71.92</v>
      </c>
      <c r="X1088" s="68">
        <v>0.11</v>
      </c>
      <c r="Y1088" s="68">
        <v>350</v>
      </c>
      <c r="Z1088" s="68">
        <v>405.92</v>
      </c>
      <c r="AA1088" s="68">
        <v>-0.16</v>
      </c>
      <c r="AB1088" s="73">
        <v>57890.48</v>
      </c>
      <c r="AC1088" s="73">
        <v>66090.039999999994</v>
      </c>
      <c r="AD1088" s="73">
        <v>64534.559999999998</v>
      </c>
      <c r="AE1088" s="73">
        <v>72393.25</v>
      </c>
      <c r="AF1088" s="73"/>
      <c r="AG1088" s="73">
        <f>IFERROR(VLOOKUP(J1088,'Roll ups'!D:E,2,FALSE),0)</f>
        <v>73393567.950000003</v>
      </c>
      <c r="AH1088" s="74">
        <f>IF(Table2[[#This Row],[CATEGORY TTL LOOKUP]]=0,0,IF(Table2[[#This Row],[CATEGORY TTL LOOKUP]]&gt;0,SUM(AB1088/AG1088)))</f>
        <v>7.8876775740673066E-4</v>
      </c>
      <c r="AI1088" s="74" t="str">
        <f>IFERROR(IF(AH1088&lt;#REF!,"STRIKE",IF(AH1088&gt;=#REF!,"GOOD")),"NO DATA")</f>
        <v>NO DATA</v>
      </c>
      <c r="AJ1088" s="75">
        <f>IFERROR(VLOOKUP(K1088,'Roll ups'!H:I,2,FALSE),0)</f>
        <v>75793138.070000067</v>
      </c>
      <c r="AK1088" s="76">
        <f>IF(Table2[[#This Row],[PRICE TIER LOOKUP]]=0,0,IF(Table2[[#This Row],[PRICE TIER LOOKUP]]&gt;0,SUM(AB1088/AJ1088)))</f>
        <v>7.637957930510048E-4</v>
      </c>
      <c r="AL1088" s="74" t="e">
        <f>IF(AK1088&lt;#REF!,"STRIKE",IF(AK1088&gt;=#REF!,"GOOD"))</f>
        <v>#REF!</v>
      </c>
      <c r="AM1088" s="75">
        <f>VLOOKUP(H1088,'Roll ups'!A:B,2,FALSE)</f>
        <v>325145452.83999985</v>
      </c>
      <c r="AN1088" s="77">
        <f t="shared" si="34"/>
        <v>1.7804487036294863E-4</v>
      </c>
      <c r="AO1088" s="74" t="str">
        <f>IFERROR(VLOOKUP(Table2[[#This Row],[Product Name]],'Roll ups'!L:P,5,FALSE),"GOOD")</f>
        <v>GOOD</v>
      </c>
      <c r="AP1088" s="74">
        <f>Table2[[#This Row],[Retail Dollar Vol Current 12 Mths]]/Table2[[#This Row],[SHELF SALES  LOOKUP]]</f>
        <v>1.9847904818080502E-4</v>
      </c>
      <c r="AQ1088" s="69">
        <f t="shared" si="35"/>
        <v>0</v>
      </c>
      <c r="AR108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088" s="69" t="e">
        <f>IF(Table2[[#This Row],[Shelf Dollar Vol Current 12 Mths]]&gt;#REF!,"MEETS $ CRITERIA",IF(Table2[[#This Row],[Shelf Dollar Vol Current 12 Mths]]&lt;#REF!+1,"DOES NOT MEET $ CRITERIA"))</f>
        <v>#REF!</v>
      </c>
      <c r="AT1088" s="78"/>
    </row>
    <row r="1089" spans="1:46" ht="13.8" x14ac:dyDescent="0.3">
      <c r="A1089" s="68" t="s">
        <v>5791</v>
      </c>
      <c r="B1089" s="69">
        <v>40040</v>
      </c>
      <c r="C1089" s="69">
        <v>387</v>
      </c>
      <c r="D1089" s="69" t="s">
        <v>25</v>
      </c>
      <c r="E1089" s="70" t="s">
        <v>6313</v>
      </c>
      <c r="F1089" s="70"/>
      <c r="G1089" s="71" t="s">
        <v>8519</v>
      </c>
      <c r="H1089" s="69" t="s">
        <v>6315</v>
      </c>
      <c r="I1089" s="68" t="s">
        <v>252</v>
      </c>
      <c r="J1089" s="68" t="s">
        <v>252</v>
      </c>
      <c r="K1089" s="68" t="s">
        <v>104</v>
      </c>
      <c r="L1089" s="68" t="s">
        <v>104</v>
      </c>
      <c r="M1089" s="68" t="s">
        <v>252</v>
      </c>
      <c r="N1089" s="68" t="s">
        <v>184</v>
      </c>
      <c r="O1089" s="68" t="s">
        <v>8520</v>
      </c>
      <c r="P1089" s="72" t="s">
        <v>191</v>
      </c>
      <c r="Q1089" s="68" t="s">
        <v>194</v>
      </c>
      <c r="R1089" s="68" t="s">
        <v>6402</v>
      </c>
      <c r="S1089" s="68">
        <v>29</v>
      </c>
      <c r="T1089" s="68">
        <v>21</v>
      </c>
      <c r="U1089" s="68">
        <v>0.28000000000000003</v>
      </c>
      <c r="V1089" s="68">
        <v>108.08</v>
      </c>
      <c r="W1089" s="68">
        <v>94</v>
      </c>
      <c r="X1089" s="68">
        <v>0.13</v>
      </c>
      <c r="Y1089" s="68">
        <v>428.08</v>
      </c>
      <c r="Z1089" s="68">
        <v>361.92</v>
      </c>
      <c r="AA1089" s="68">
        <v>0.15</v>
      </c>
      <c r="AB1089" s="73">
        <v>26144.47</v>
      </c>
      <c r="AC1089" s="73">
        <v>22215.63</v>
      </c>
      <c r="AD1089" s="73">
        <v>31181.59</v>
      </c>
      <c r="AE1089" s="73">
        <v>26535.09</v>
      </c>
      <c r="AF1089" s="73"/>
      <c r="AG1089" s="73">
        <f>IFERROR(VLOOKUP(J1089,'Roll ups'!D:E,2,FALSE),0)</f>
        <v>73393567.950000003</v>
      </c>
      <c r="AH1089" s="74">
        <f>IF(Table2[[#This Row],[CATEGORY TTL LOOKUP]]=0,0,IF(Table2[[#This Row],[CATEGORY TTL LOOKUP]]&gt;0,SUM(AB1089/AG1089)))</f>
        <v>3.5622290522530726E-4</v>
      </c>
      <c r="AI1089" s="74" t="str">
        <f>IFERROR(IF(AH1089&lt;#REF!,"STRIKE",IF(AH1089&gt;=#REF!,"GOOD")),"NO DATA")</f>
        <v>NO DATA</v>
      </c>
      <c r="AJ1089" s="75">
        <f>IFERROR(VLOOKUP(K1089,'Roll ups'!H:I,2,FALSE),0)</f>
        <v>34230392.709999993</v>
      </c>
      <c r="AK1089" s="76">
        <f>IF(Table2[[#This Row],[PRICE TIER LOOKUP]]=0,0,IF(Table2[[#This Row],[PRICE TIER LOOKUP]]&gt;0,SUM(AB1089/AJ1089)))</f>
        <v>7.6377943488688672E-4</v>
      </c>
      <c r="AL1089" s="74" t="e">
        <f>IF(AK1089&lt;#REF!,"STRIKE",IF(AK1089&gt;=#REF!,"GOOD"))</f>
        <v>#REF!</v>
      </c>
      <c r="AM1089" s="75">
        <f>VLOOKUP(H1089,'Roll ups'!A:B,2,FALSE)</f>
        <v>325145452.83999985</v>
      </c>
      <c r="AN1089" s="77">
        <f t="shared" si="34"/>
        <v>8.0408536461573643E-5</v>
      </c>
      <c r="AO1089" s="74" t="str">
        <f>IFERROR(VLOOKUP(Table2[[#This Row],[Product Name]],'Roll ups'!L:P,5,FALSE),"GOOD")</f>
        <v>GOOD</v>
      </c>
      <c r="AP1089" s="74">
        <f>Table2[[#This Row],[Retail Dollar Vol Current 12 Mths]]/Table2[[#This Row],[SHELF SALES  LOOKUP]]</f>
        <v>9.5900433875494126E-5</v>
      </c>
      <c r="AQ1089" s="69">
        <f t="shared" si="35"/>
        <v>0</v>
      </c>
      <c r="AR108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089" s="69" t="e">
        <f>IF(Table2[[#This Row],[Shelf Dollar Vol Current 12 Mths]]&gt;#REF!,"MEETS $ CRITERIA",IF(Table2[[#This Row],[Shelf Dollar Vol Current 12 Mths]]&lt;#REF!+1,"DOES NOT MEET $ CRITERIA"))</f>
        <v>#REF!</v>
      </c>
      <c r="AT1089" s="78"/>
    </row>
    <row r="1090" spans="1:46" ht="13.8" x14ac:dyDescent="0.3">
      <c r="A1090" s="68" t="s">
        <v>3433</v>
      </c>
      <c r="B1090" s="69">
        <v>40053</v>
      </c>
      <c r="C1090" s="69">
        <v>635</v>
      </c>
      <c r="D1090" s="69" t="s">
        <v>25</v>
      </c>
      <c r="E1090" s="70" t="s">
        <v>6313</v>
      </c>
      <c r="F1090" s="70"/>
      <c r="G1090" s="71" t="s">
        <v>8521</v>
      </c>
      <c r="H1090" s="69" t="s">
        <v>6315</v>
      </c>
      <c r="I1090" s="68" t="s">
        <v>252</v>
      </c>
      <c r="J1090" s="68" t="s">
        <v>252</v>
      </c>
      <c r="K1090" s="68" t="s">
        <v>132</v>
      </c>
      <c r="L1090" s="68" t="s">
        <v>132</v>
      </c>
      <c r="M1090" s="68" t="s">
        <v>252</v>
      </c>
      <c r="N1090" s="68" t="s">
        <v>184</v>
      </c>
      <c r="O1090" s="68" t="s">
        <v>8522</v>
      </c>
      <c r="P1090" s="72" t="s">
        <v>191</v>
      </c>
      <c r="Q1090" s="68" t="s">
        <v>55</v>
      </c>
      <c r="R1090" s="68" t="s">
        <v>31</v>
      </c>
      <c r="S1090" s="68">
        <v>136</v>
      </c>
      <c r="T1090" s="68">
        <v>168</v>
      </c>
      <c r="U1090" s="68">
        <v>-0.24</v>
      </c>
      <c r="V1090" s="68">
        <v>598.58000000000004</v>
      </c>
      <c r="W1090" s="68">
        <v>507</v>
      </c>
      <c r="X1090" s="68">
        <v>0.15</v>
      </c>
      <c r="Y1090" s="68">
        <v>2471.83</v>
      </c>
      <c r="Z1090" s="68">
        <v>2236.25</v>
      </c>
      <c r="AA1090" s="68">
        <v>0.1</v>
      </c>
      <c r="AB1090" s="73">
        <v>410956.64</v>
      </c>
      <c r="AC1090" s="73">
        <v>367407.79</v>
      </c>
      <c r="AD1090" s="73">
        <v>455799.32</v>
      </c>
      <c r="AE1090" s="73">
        <v>399187.88</v>
      </c>
      <c r="AF1090" s="73"/>
      <c r="AG1090" s="73">
        <f>IFERROR(VLOOKUP(J1090,'Roll ups'!D:E,2,FALSE),0)</f>
        <v>73393567.950000003</v>
      </c>
      <c r="AH1090" s="74">
        <f>IF(Table2[[#This Row],[CATEGORY TTL LOOKUP]]=0,0,IF(Table2[[#This Row],[CATEGORY TTL LOOKUP]]&gt;0,SUM(AB1090/AG1090)))</f>
        <v>5.5993549772640535E-3</v>
      </c>
      <c r="AI1090" s="74" t="str">
        <f>IFERROR(IF(AH1090&lt;#REF!,"STRIKE",IF(AH1090&gt;=#REF!,"GOOD")),"NO DATA")</f>
        <v>NO DATA</v>
      </c>
      <c r="AJ1090" s="75">
        <f>IFERROR(VLOOKUP(K1090,'Roll ups'!H:I,2,FALSE),0)</f>
        <v>126094742.97999983</v>
      </c>
      <c r="AK1090" s="76">
        <f>IF(Table2[[#This Row],[PRICE TIER LOOKUP]]=0,0,IF(Table2[[#This Row],[PRICE TIER LOOKUP]]&gt;0,SUM(AB1090/AJ1090)))</f>
        <v>3.2591100174983725E-3</v>
      </c>
      <c r="AL1090" s="74" t="e">
        <f>IF(AK1090&lt;#REF!,"STRIKE",IF(AK1090&gt;=#REF!,"GOOD"))</f>
        <v>#REF!</v>
      </c>
      <c r="AM1090" s="75">
        <f>VLOOKUP(H1090,'Roll ups'!A:B,2,FALSE)</f>
        <v>325145452.83999985</v>
      </c>
      <c r="AN1090" s="77">
        <f t="shared" si="34"/>
        <v>1.2639163070265259E-3</v>
      </c>
      <c r="AO1090" s="74" t="str">
        <f>IFERROR(VLOOKUP(Table2[[#This Row],[Product Name]],'Roll ups'!L:P,5,FALSE),"GOOD")</f>
        <v>GOOD</v>
      </c>
      <c r="AP1090" s="74">
        <f>Table2[[#This Row],[Retail Dollar Vol Current 12 Mths]]/Table2[[#This Row],[SHELF SALES  LOOKUP]]</f>
        <v>1.4018320601404607E-3</v>
      </c>
      <c r="AQ1090" s="69">
        <f t="shared" si="35"/>
        <v>0</v>
      </c>
      <c r="AR109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090" s="69" t="e">
        <f>IF(Table2[[#This Row],[Shelf Dollar Vol Current 12 Mths]]&gt;#REF!,"MEETS $ CRITERIA",IF(Table2[[#This Row],[Shelf Dollar Vol Current 12 Mths]]&lt;#REF!+1,"DOES NOT MEET $ CRITERIA"))</f>
        <v>#REF!</v>
      </c>
      <c r="AT1090" s="78"/>
    </row>
    <row r="1091" spans="1:46" ht="13.8" x14ac:dyDescent="0.3">
      <c r="A1091" s="68" t="s">
        <v>1831</v>
      </c>
      <c r="B1091" s="69">
        <v>40070</v>
      </c>
      <c r="C1091" s="69">
        <v>516</v>
      </c>
      <c r="D1091" s="69" t="s">
        <v>25</v>
      </c>
      <c r="E1091" s="70" t="s">
        <v>6313</v>
      </c>
      <c r="F1091" s="70"/>
      <c r="G1091" s="71" t="s">
        <v>8523</v>
      </c>
      <c r="H1091" s="69" t="s">
        <v>6315</v>
      </c>
      <c r="I1091" s="68" t="s">
        <v>252</v>
      </c>
      <c r="J1091" s="68" t="s">
        <v>252</v>
      </c>
      <c r="K1091" s="68" t="s">
        <v>89</v>
      </c>
      <c r="L1091" s="68" t="s">
        <v>89</v>
      </c>
      <c r="M1091" s="68" t="s">
        <v>252</v>
      </c>
      <c r="N1091" s="68" t="s">
        <v>184</v>
      </c>
      <c r="O1091" s="68" t="s">
        <v>8524</v>
      </c>
      <c r="P1091" s="72" t="s">
        <v>191</v>
      </c>
      <c r="Q1091" s="68" t="s">
        <v>26</v>
      </c>
      <c r="R1091" s="68" t="s">
        <v>27</v>
      </c>
      <c r="S1091" s="68">
        <v>55</v>
      </c>
      <c r="T1091" s="68">
        <v>94</v>
      </c>
      <c r="U1091" s="68">
        <v>-0.71</v>
      </c>
      <c r="V1091" s="68">
        <v>92.08</v>
      </c>
      <c r="W1091" s="68">
        <v>134.04</v>
      </c>
      <c r="X1091" s="68">
        <v>-0.46</v>
      </c>
      <c r="Y1091" s="68">
        <v>460.42</v>
      </c>
      <c r="Z1091" s="68">
        <v>461.12</v>
      </c>
      <c r="AA1091" s="68">
        <v>0</v>
      </c>
      <c r="AB1091" s="73">
        <v>51231.59</v>
      </c>
      <c r="AC1091" s="73">
        <v>49789.67</v>
      </c>
      <c r="AD1091" s="73">
        <v>56565.82</v>
      </c>
      <c r="AE1091" s="73">
        <v>55202.63</v>
      </c>
      <c r="AF1091" s="73"/>
      <c r="AG1091" s="73">
        <f>IFERROR(VLOOKUP(J1091,'Roll ups'!D:E,2,FALSE),0)</f>
        <v>73393567.950000003</v>
      </c>
      <c r="AH1091" s="74">
        <f>IF(Table2[[#This Row],[CATEGORY TTL LOOKUP]]=0,0,IF(Table2[[#This Row],[CATEGORY TTL LOOKUP]]&gt;0,SUM(AB1091/AG1091)))</f>
        <v>6.9803923464930814E-4</v>
      </c>
      <c r="AI1091" s="74" t="str">
        <f>IFERROR(IF(AH1091&lt;#REF!,"STRIKE",IF(AH1091&gt;=#REF!,"GOOD")),"NO DATA")</f>
        <v>NO DATA</v>
      </c>
      <c r="AJ1091" s="75">
        <f>IFERROR(VLOOKUP(K1091,'Roll ups'!H:I,2,FALSE),0)</f>
        <v>75793138.070000067</v>
      </c>
      <c r="AK1091" s="76">
        <f>IF(Table2[[#This Row],[PRICE TIER LOOKUP]]=0,0,IF(Table2[[#This Row],[PRICE TIER LOOKUP]]&gt;0,SUM(AB1091/AJ1091)))</f>
        <v>6.7593968668620331E-4</v>
      </c>
      <c r="AL1091" s="74" t="e">
        <f>IF(AK1091&lt;#REF!,"STRIKE",IF(AK1091&gt;=#REF!,"GOOD"))</f>
        <v>#REF!</v>
      </c>
      <c r="AM1091" s="75">
        <f>VLOOKUP(H1091,'Roll ups'!A:B,2,FALSE)</f>
        <v>325145452.83999985</v>
      </c>
      <c r="AN1091" s="77">
        <f t="shared" si="34"/>
        <v>1.5756514369958126E-4</v>
      </c>
      <c r="AO1091" s="74" t="str">
        <f>IFERROR(VLOOKUP(Table2[[#This Row],[Product Name]],'Roll ups'!L:P,5,FALSE),"GOOD")</f>
        <v>GOOD</v>
      </c>
      <c r="AP1091" s="74">
        <f>Table2[[#This Row],[Retail Dollar Vol Current 12 Mths]]/Table2[[#This Row],[SHELF SALES  LOOKUP]]</f>
        <v>1.7397081677114935E-4</v>
      </c>
      <c r="AQ1091" s="69">
        <f t="shared" si="35"/>
        <v>0</v>
      </c>
      <c r="AR109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091" s="69" t="e">
        <f>IF(Table2[[#This Row],[Shelf Dollar Vol Current 12 Mths]]&gt;#REF!,"MEETS $ CRITERIA",IF(Table2[[#This Row],[Shelf Dollar Vol Current 12 Mths]]&lt;#REF!+1,"DOES NOT MEET $ CRITERIA"))</f>
        <v>#REF!</v>
      </c>
      <c r="AT1091" s="78"/>
    </row>
    <row r="1092" spans="1:46" ht="13.8" x14ac:dyDescent="0.3">
      <c r="A1092" s="68" t="s">
        <v>5851</v>
      </c>
      <c r="B1092" s="69">
        <v>40131</v>
      </c>
      <c r="C1092" s="69">
        <v>314</v>
      </c>
      <c r="D1092" s="69" t="s">
        <v>25</v>
      </c>
      <c r="E1092" s="70" t="s">
        <v>6313</v>
      </c>
      <c r="F1092" s="70"/>
      <c r="G1092" s="71" t="s">
        <v>8525</v>
      </c>
      <c r="H1092" s="69" t="s">
        <v>6315</v>
      </c>
      <c r="I1092" s="68" t="s">
        <v>252</v>
      </c>
      <c r="J1092" s="68" t="s">
        <v>252</v>
      </c>
      <c r="K1092" s="68" t="s">
        <v>104</v>
      </c>
      <c r="L1092" s="68" t="s">
        <v>104</v>
      </c>
      <c r="M1092" s="68" t="s">
        <v>252</v>
      </c>
      <c r="N1092" s="68" t="s">
        <v>184</v>
      </c>
      <c r="O1092" s="68" t="s">
        <v>8526</v>
      </c>
      <c r="P1092" s="72" t="s">
        <v>191</v>
      </c>
      <c r="Q1092" s="68" t="s">
        <v>55</v>
      </c>
      <c r="R1092" s="68" t="s">
        <v>31</v>
      </c>
      <c r="S1092" s="68">
        <v>13</v>
      </c>
      <c r="T1092" s="68">
        <v>17</v>
      </c>
      <c r="U1092" s="68">
        <v>-0.31</v>
      </c>
      <c r="V1092" s="68">
        <v>58</v>
      </c>
      <c r="W1092" s="68">
        <v>62</v>
      </c>
      <c r="X1092" s="68">
        <v>-7.0000000000000007E-2</v>
      </c>
      <c r="Y1092" s="68">
        <v>264</v>
      </c>
      <c r="Z1092" s="68">
        <v>258.08</v>
      </c>
      <c r="AA1092" s="68">
        <v>0.02</v>
      </c>
      <c r="AB1092" s="73">
        <v>17903.16</v>
      </c>
      <c r="AC1092" s="73">
        <v>17591.02</v>
      </c>
      <c r="AD1092" s="73">
        <v>19483.2</v>
      </c>
      <c r="AE1092" s="73">
        <v>19016.79</v>
      </c>
      <c r="AF1092" s="73"/>
      <c r="AG1092" s="73">
        <f>IFERROR(VLOOKUP(J1092,'Roll ups'!D:E,2,FALSE),0)</f>
        <v>73393567.950000003</v>
      </c>
      <c r="AH1092" s="74">
        <f>IF(Table2[[#This Row],[CATEGORY TTL LOOKUP]]=0,0,IF(Table2[[#This Row],[CATEGORY TTL LOOKUP]]&gt;0,SUM(AB1092/AG1092)))</f>
        <v>2.4393363751162338E-4</v>
      </c>
      <c r="AI1092" s="74" t="str">
        <f>IFERROR(IF(AH1092&lt;#REF!,"STRIKE",IF(AH1092&gt;=#REF!,"GOOD")),"NO DATA")</f>
        <v>NO DATA</v>
      </c>
      <c r="AJ1092" s="75">
        <f>IFERROR(VLOOKUP(K1092,'Roll ups'!H:I,2,FALSE),0)</f>
        <v>34230392.709999993</v>
      </c>
      <c r="AK1092" s="76">
        <f>IF(Table2[[#This Row],[PRICE TIER LOOKUP]]=0,0,IF(Table2[[#This Row],[PRICE TIER LOOKUP]]&gt;0,SUM(AB1092/AJ1092)))</f>
        <v>5.2301941586459829E-4</v>
      </c>
      <c r="AL1092" s="74" t="e">
        <f>IF(AK1092&lt;#REF!,"STRIKE",IF(AK1092&gt;=#REF!,"GOOD"))</f>
        <v>#REF!</v>
      </c>
      <c r="AM1092" s="75">
        <f>VLOOKUP(H1092,'Roll ups'!A:B,2,FALSE)</f>
        <v>325145452.83999985</v>
      </c>
      <c r="AN1092" s="77">
        <f t="shared" si="34"/>
        <v>5.5062003308439096E-5</v>
      </c>
      <c r="AO1092" s="74" t="str">
        <f>IFERROR(VLOOKUP(Table2[[#This Row],[Product Name]],'Roll ups'!L:P,5,FALSE),"GOOD")</f>
        <v>GOOD</v>
      </c>
      <c r="AP1092" s="74">
        <f>Table2[[#This Row],[Retail Dollar Vol Current 12 Mths]]/Table2[[#This Row],[SHELF SALES  LOOKUP]]</f>
        <v>5.9921489997239626E-5</v>
      </c>
      <c r="AQ1092" s="69">
        <f t="shared" si="35"/>
        <v>0</v>
      </c>
      <c r="AR109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092" s="69" t="e">
        <f>IF(Table2[[#This Row],[Shelf Dollar Vol Current 12 Mths]]&gt;#REF!,"MEETS $ CRITERIA",IF(Table2[[#This Row],[Shelf Dollar Vol Current 12 Mths]]&lt;#REF!+1,"DOES NOT MEET $ CRITERIA"))</f>
        <v>#REF!</v>
      </c>
      <c r="AT1092" s="78"/>
    </row>
    <row r="1093" spans="1:46" ht="13.8" x14ac:dyDescent="0.3">
      <c r="A1093" s="68" t="s">
        <v>3824</v>
      </c>
      <c r="B1093" s="69">
        <v>40152</v>
      </c>
      <c r="C1093" s="69">
        <v>313</v>
      </c>
      <c r="D1093" s="69" t="s">
        <v>25</v>
      </c>
      <c r="E1093" s="70" t="s">
        <v>6313</v>
      </c>
      <c r="F1093" s="70"/>
      <c r="G1093" s="71" t="s">
        <v>8527</v>
      </c>
      <c r="H1093" s="69" t="s">
        <v>6315</v>
      </c>
      <c r="I1093" s="68" t="s">
        <v>252</v>
      </c>
      <c r="J1093" s="68" t="s">
        <v>252</v>
      </c>
      <c r="K1093" s="68" t="s">
        <v>132</v>
      </c>
      <c r="L1093" s="68" t="s">
        <v>132</v>
      </c>
      <c r="M1093" s="68" t="s">
        <v>252</v>
      </c>
      <c r="N1093" s="68" t="s">
        <v>184</v>
      </c>
      <c r="O1093" s="68" t="s">
        <v>8528</v>
      </c>
      <c r="P1093" s="72" t="s">
        <v>191</v>
      </c>
      <c r="Q1093" s="68" t="s">
        <v>55</v>
      </c>
      <c r="R1093" s="68" t="s">
        <v>31</v>
      </c>
      <c r="S1093" s="68">
        <v>2</v>
      </c>
      <c r="T1093" s="68">
        <v>12</v>
      </c>
      <c r="U1093" s="68">
        <v>-5</v>
      </c>
      <c r="V1093" s="68">
        <v>33</v>
      </c>
      <c r="W1093" s="68">
        <v>43.5</v>
      </c>
      <c r="X1093" s="68">
        <v>-0.32</v>
      </c>
      <c r="Y1093" s="68">
        <v>257</v>
      </c>
      <c r="Z1093" s="68">
        <v>236.25</v>
      </c>
      <c r="AA1093" s="68">
        <v>0.08</v>
      </c>
      <c r="AB1093" s="73">
        <v>42670.68</v>
      </c>
      <c r="AC1093" s="73">
        <v>38892.15</v>
      </c>
      <c r="AD1093" s="73">
        <v>47390.64</v>
      </c>
      <c r="AE1093" s="73">
        <v>42120.639999999999</v>
      </c>
      <c r="AF1093" s="73"/>
      <c r="AG1093" s="73">
        <f>IFERROR(VLOOKUP(J1093,'Roll ups'!D:E,2,FALSE),0)</f>
        <v>73393567.950000003</v>
      </c>
      <c r="AH1093" s="74">
        <f>IF(Table2[[#This Row],[CATEGORY TTL LOOKUP]]=0,0,IF(Table2[[#This Row],[CATEGORY TTL LOOKUP]]&gt;0,SUM(AB1093/AG1093)))</f>
        <v>5.8139536190786865E-4</v>
      </c>
      <c r="AI1093" s="74" t="str">
        <f>IFERROR(IF(AH1093&lt;#REF!,"STRIKE",IF(AH1093&gt;=#REF!,"GOOD")),"NO DATA")</f>
        <v>NO DATA</v>
      </c>
      <c r="AJ1093" s="75">
        <f>IFERROR(VLOOKUP(K1093,'Roll ups'!H:I,2,FALSE),0)</f>
        <v>126094742.97999983</v>
      </c>
      <c r="AK1093" s="76">
        <f>IF(Table2[[#This Row],[PRICE TIER LOOKUP]]=0,0,IF(Table2[[#This Row],[PRICE TIER LOOKUP]]&gt;0,SUM(AB1093/AJ1093)))</f>
        <v>3.3840173659553825E-4</v>
      </c>
      <c r="AL1093" s="74" t="e">
        <f>IF(AK1093&lt;#REF!,"STRIKE",IF(AK1093&gt;=#REF!,"GOOD"))</f>
        <v>#REF!</v>
      </c>
      <c r="AM1093" s="75">
        <f>VLOOKUP(H1093,'Roll ups'!A:B,2,FALSE)</f>
        <v>325145452.83999985</v>
      </c>
      <c r="AN1093" s="77">
        <f t="shared" si="34"/>
        <v>1.3123566584521089E-4</v>
      </c>
      <c r="AO1093" s="74" t="str">
        <f>IFERROR(VLOOKUP(Table2[[#This Row],[Product Name]],'Roll ups'!L:P,5,FALSE),"GOOD")</f>
        <v>GOOD</v>
      </c>
      <c r="AP1093" s="74">
        <f>Table2[[#This Row],[Retail Dollar Vol Current 12 Mths]]/Table2[[#This Row],[SHELF SALES  LOOKUP]]</f>
        <v>1.4575212289165968E-4</v>
      </c>
      <c r="AQ1093" s="69">
        <f t="shared" si="35"/>
        <v>0</v>
      </c>
      <c r="AR109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093" s="69" t="e">
        <f>IF(Table2[[#This Row],[Shelf Dollar Vol Current 12 Mths]]&gt;#REF!,"MEETS $ CRITERIA",IF(Table2[[#This Row],[Shelf Dollar Vol Current 12 Mths]]&lt;#REF!+1,"DOES NOT MEET $ CRITERIA"))</f>
        <v>#REF!</v>
      </c>
      <c r="AT1093" s="78"/>
    </row>
    <row r="1094" spans="1:46" ht="13.8" x14ac:dyDescent="0.3">
      <c r="A1094" s="68" t="s">
        <v>4156</v>
      </c>
      <c r="B1094" s="69">
        <v>40189</v>
      </c>
      <c r="C1094" s="69">
        <v>307</v>
      </c>
      <c r="D1094" s="69" t="s">
        <v>25</v>
      </c>
      <c r="E1094" s="70" t="s">
        <v>6313</v>
      </c>
      <c r="F1094" s="70"/>
      <c r="G1094" s="71" t="s">
        <v>8529</v>
      </c>
      <c r="H1094" s="69" t="s">
        <v>6315</v>
      </c>
      <c r="I1094" s="68" t="s">
        <v>252</v>
      </c>
      <c r="J1094" s="68" t="s">
        <v>252</v>
      </c>
      <c r="K1094" s="68" t="s">
        <v>89</v>
      </c>
      <c r="L1094" s="68" t="s">
        <v>89</v>
      </c>
      <c r="M1094" s="68" t="s">
        <v>252</v>
      </c>
      <c r="N1094" s="68" t="s">
        <v>184</v>
      </c>
      <c r="O1094" s="68" t="s">
        <v>8530</v>
      </c>
      <c r="P1094" s="72" t="s">
        <v>191</v>
      </c>
      <c r="Q1094" s="68" t="s">
        <v>26</v>
      </c>
      <c r="R1094" s="68" t="s">
        <v>27</v>
      </c>
      <c r="S1094" s="68">
        <v>11</v>
      </c>
      <c r="T1094" s="68">
        <v>5.34</v>
      </c>
      <c r="U1094" s="68">
        <v>0.5</v>
      </c>
      <c r="V1094" s="68">
        <v>42.02</v>
      </c>
      <c r="W1094" s="68">
        <v>17.34</v>
      </c>
      <c r="X1094" s="68">
        <v>0.59</v>
      </c>
      <c r="Y1094" s="68">
        <v>156.72</v>
      </c>
      <c r="Z1094" s="68">
        <v>124.04</v>
      </c>
      <c r="AA1094" s="68">
        <v>0.21</v>
      </c>
      <c r="AB1094" s="73">
        <v>20022</v>
      </c>
      <c r="AC1094" s="73">
        <v>15811.2</v>
      </c>
      <c r="AD1094" s="73">
        <v>20022</v>
      </c>
      <c r="AE1094" s="73">
        <v>15811.2</v>
      </c>
      <c r="AF1094" s="73"/>
      <c r="AG1094" s="73">
        <f>IFERROR(VLOOKUP(J1094,'Roll ups'!D:E,2,FALSE),0)</f>
        <v>73393567.950000003</v>
      </c>
      <c r="AH1094" s="74">
        <f>IF(Table2[[#This Row],[CATEGORY TTL LOOKUP]]=0,0,IF(Table2[[#This Row],[CATEGORY TTL LOOKUP]]&gt;0,SUM(AB1094/AG1094)))</f>
        <v>2.7280319732704859E-4</v>
      </c>
      <c r="AI1094" s="74" t="str">
        <f>IFERROR(IF(AH1094&lt;#REF!,"STRIKE",IF(AH1094&gt;=#REF!,"GOOD")),"NO DATA")</f>
        <v>NO DATA</v>
      </c>
      <c r="AJ1094" s="75">
        <f>IFERROR(VLOOKUP(K1094,'Roll ups'!H:I,2,FALSE),0)</f>
        <v>75793138.070000067</v>
      </c>
      <c r="AK1094" s="76">
        <f>IF(Table2[[#This Row],[PRICE TIER LOOKUP]]=0,0,IF(Table2[[#This Row],[PRICE TIER LOOKUP]]&gt;0,SUM(AB1094/AJ1094)))</f>
        <v>2.6416639434441062E-4</v>
      </c>
      <c r="AL1094" s="74" t="e">
        <f>IF(AK1094&lt;#REF!,"STRIKE",IF(AK1094&gt;=#REF!,"GOOD"))</f>
        <v>#REF!</v>
      </c>
      <c r="AM1094" s="75">
        <f>VLOOKUP(H1094,'Roll ups'!A:B,2,FALSE)</f>
        <v>325145452.83999985</v>
      </c>
      <c r="AN1094" s="77">
        <f t="shared" ref="AN1094:AN1157" si="36">AB1094/AM1094</f>
        <v>6.1578594518597139E-5</v>
      </c>
      <c r="AO1094" s="74" t="str">
        <f>IFERROR(VLOOKUP(Table2[[#This Row],[Product Name]],'Roll ups'!L:P,5,FALSE),"GOOD")</f>
        <v>GOOD</v>
      </c>
      <c r="AP1094" s="74">
        <f>Table2[[#This Row],[Retail Dollar Vol Current 12 Mths]]/Table2[[#This Row],[SHELF SALES  LOOKUP]]</f>
        <v>6.1578594518597139E-5</v>
      </c>
      <c r="AQ1094" s="69">
        <f t="shared" ref="AQ1094:AQ1157" si="37">COUNTIF(AG1094:AO1094,"Strike")</f>
        <v>0</v>
      </c>
      <c r="AR109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094" s="69" t="e">
        <f>IF(Table2[[#This Row],[Shelf Dollar Vol Current 12 Mths]]&gt;#REF!,"MEETS $ CRITERIA",IF(Table2[[#This Row],[Shelf Dollar Vol Current 12 Mths]]&lt;#REF!+1,"DOES NOT MEET $ CRITERIA"))</f>
        <v>#REF!</v>
      </c>
      <c r="AT1094" s="78"/>
    </row>
    <row r="1095" spans="1:46" ht="13.8" x14ac:dyDescent="0.3">
      <c r="A1095" s="68" t="s">
        <v>2014</v>
      </c>
      <c r="B1095" s="69">
        <v>40191</v>
      </c>
      <c r="C1095" s="69">
        <v>411</v>
      </c>
      <c r="D1095" s="69" t="s">
        <v>25</v>
      </c>
      <c r="E1095" s="70" t="s">
        <v>6313</v>
      </c>
      <c r="F1095" s="70"/>
      <c r="G1095" s="71" t="s">
        <v>8531</v>
      </c>
      <c r="H1095" s="69" t="s">
        <v>6315</v>
      </c>
      <c r="I1095" s="68" t="s">
        <v>252</v>
      </c>
      <c r="J1095" s="68" t="s">
        <v>252</v>
      </c>
      <c r="K1095" s="68" t="s">
        <v>89</v>
      </c>
      <c r="L1095" s="68" t="s">
        <v>89</v>
      </c>
      <c r="M1095" s="68" t="s">
        <v>252</v>
      </c>
      <c r="N1095" s="68" t="s">
        <v>184</v>
      </c>
      <c r="O1095" s="68" t="s">
        <v>8532</v>
      </c>
      <c r="P1095" s="72" t="s">
        <v>191</v>
      </c>
      <c r="Q1095" s="68" t="s">
        <v>26</v>
      </c>
      <c r="R1095" s="68" t="s">
        <v>27</v>
      </c>
      <c r="S1095" s="68">
        <v>19</v>
      </c>
      <c r="T1095" s="68">
        <v>25.59</v>
      </c>
      <c r="U1095" s="68">
        <v>-0.37</v>
      </c>
      <c r="V1095" s="68">
        <v>60.24</v>
      </c>
      <c r="W1095" s="68">
        <v>67.709999999999994</v>
      </c>
      <c r="X1095" s="68">
        <v>-0.12</v>
      </c>
      <c r="Y1095" s="68">
        <v>269.79000000000002</v>
      </c>
      <c r="Z1095" s="68">
        <v>296.98</v>
      </c>
      <c r="AA1095" s="68">
        <v>-0.1</v>
      </c>
      <c r="AB1095" s="73">
        <v>35517.599999999999</v>
      </c>
      <c r="AC1095" s="73">
        <v>37993.199999999997</v>
      </c>
      <c r="AD1095" s="73">
        <v>35517.599999999999</v>
      </c>
      <c r="AE1095" s="73">
        <v>37993.199999999997</v>
      </c>
      <c r="AF1095" s="73"/>
      <c r="AG1095" s="73">
        <f>IFERROR(VLOOKUP(J1095,'Roll ups'!D:E,2,FALSE),0)</f>
        <v>73393567.950000003</v>
      </c>
      <c r="AH1095" s="74">
        <f>IF(Table2[[#This Row],[CATEGORY TTL LOOKUP]]=0,0,IF(Table2[[#This Row],[CATEGORY TTL LOOKUP]]&gt;0,SUM(AB1095/AG1095)))</f>
        <v>4.8393341531231549E-4</v>
      </c>
      <c r="AI1095" s="74" t="str">
        <f>IFERROR(IF(AH1095&lt;#REF!,"STRIKE",IF(AH1095&gt;=#REF!,"GOOD")),"NO DATA")</f>
        <v>NO DATA</v>
      </c>
      <c r="AJ1095" s="75">
        <f>IFERROR(VLOOKUP(K1095,'Roll ups'!H:I,2,FALSE),0)</f>
        <v>75793138.070000067</v>
      </c>
      <c r="AK1095" s="76">
        <f>IF(Table2[[#This Row],[PRICE TIER LOOKUP]]=0,0,IF(Table2[[#This Row],[PRICE TIER LOOKUP]]&gt;0,SUM(AB1095/AJ1095)))</f>
        <v>4.6861234281125956E-4</v>
      </c>
      <c r="AL1095" s="74" t="e">
        <f>IF(AK1095&lt;#REF!,"STRIKE",IF(AK1095&gt;=#REF!,"GOOD"))</f>
        <v>#REF!</v>
      </c>
      <c r="AM1095" s="75">
        <f>VLOOKUP(H1095,'Roll ups'!A:B,2,FALSE)</f>
        <v>325145452.83999985</v>
      </c>
      <c r="AN1095" s="77">
        <f t="shared" si="36"/>
        <v>1.0923603479541133E-4</v>
      </c>
      <c r="AO1095" s="74" t="str">
        <f>IFERROR(VLOOKUP(Table2[[#This Row],[Product Name]],'Roll ups'!L:P,5,FALSE),"GOOD")</f>
        <v>GOOD</v>
      </c>
      <c r="AP1095" s="74">
        <f>Table2[[#This Row],[Retail Dollar Vol Current 12 Mths]]/Table2[[#This Row],[SHELF SALES  LOOKUP]]</f>
        <v>1.0923603479541133E-4</v>
      </c>
      <c r="AQ1095" s="69">
        <f t="shared" si="37"/>
        <v>0</v>
      </c>
      <c r="AR109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095" s="69" t="e">
        <f>IF(Table2[[#This Row],[Shelf Dollar Vol Current 12 Mths]]&gt;#REF!,"MEETS $ CRITERIA",IF(Table2[[#This Row],[Shelf Dollar Vol Current 12 Mths]]&lt;#REF!+1,"DOES NOT MEET $ CRITERIA"))</f>
        <v>#REF!</v>
      </c>
      <c r="AT1095" s="78"/>
    </row>
    <row r="1096" spans="1:46" ht="13.8" x14ac:dyDescent="0.3">
      <c r="A1096" s="68" t="s">
        <v>1468</v>
      </c>
      <c r="B1096" s="69">
        <v>40192</v>
      </c>
      <c r="C1096" s="69">
        <v>760</v>
      </c>
      <c r="D1096" s="69" t="s">
        <v>25</v>
      </c>
      <c r="E1096" s="70" t="s">
        <v>6313</v>
      </c>
      <c r="F1096" s="70"/>
      <c r="G1096" s="71" t="s">
        <v>8533</v>
      </c>
      <c r="H1096" s="69" t="s">
        <v>6315</v>
      </c>
      <c r="I1096" s="68" t="s">
        <v>252</v>
      </c>
      <c r="J1096" s="68" t="s">
        <v>252</v>
      </c>
      <c r="K1096" s="68" t="s">
        <v>89</v>
      </c>
      <c r="L1096" s="68" t="s">
        <v>89</v>
      </c>
      <c r="M1096" s="68" t="s">
        <v>252</v>
      </c>
      <c r="N1096" s="68" t="s">
        <v>184</v>
      </c>
      <c r="O1096" s="68" t="s">
        <v>8534</v>
      </c>
      <c r="P1096" s="72" t="s">
        <v>191</v>
      </c>
      <c r="Q1096" s="68" t="s">
        <v>26</v>
      </c>
      <c r="R1096" s="68" t="s">
        <v>27</v>
      </c>
      <c r="S1096" s="68">
        <v>215</v>
      </c>
      <c r="T1096" s="68">
        <v>361</v>
      </c>
      <c r="U1096" s="68">
        <v>-0.68</v>
      </c>
      <c r="V1096" s="68">
        <v>339.04</v>
      </c>
      <c r="W1096" s="68">
        <v>499.75</v>
      </c>
      <c r="X1096" s="68">
        <v>-0.47</v>
      </c>
      <c r="Y1096" s="68">
        <v>1603.25</v>
      </c>
      <c r="Z1096" s="68">
        <v>1789.25</v>
      </c>
      <c r="AA1096" s="68">
        <v>-0.12</v>
      </c>
      <c r="AB1096" s="73">
        <v>179557.98</v>
      </c>
      <c r="AC1096" s="73">
        <v>191501.34</v>
      </c>
      <c r="AD1096" s="73">
        <v>197535.18</v>
      </c>
      <c r="AE1096" s="73">
        <v>214210.98</v>
      </c>
      <c r="AF1096" s="73"/>
      <c r="AG1096" s="73">
        <f>IFERROR(VLOOKUP(J1096,'Roll ups'!D:E,2,FALSE),0)</f>
        <v>73393567.950000003</v>
      </c>
      <c r="AH1096" s="74">
        <f>IF(Table2[[#This Row],[CATEGORY TTL LOOKUP]]=0,0,IF(Table2[[#This Row],[CATEGORY TTL LOOKUP]]&gt;0,SUM(AB1096/AG1096)))</f>
        <v>2.4465083932467407E-3</v>
      </c>
      <c r="AI1096" s="74" t="str">
        <f>IFERROR(IF(AH1096&lt;#REF!,"STRIKE",IF(AH1096&gt;=#REF!,"GOOD")),"NO DATA")</f>
        <v>NO DATA</v>
      </c>
      <c r="AJ1096" s="75">
        <f>IFERROR(VLOOKUP(K1096,'Roll ups'!H:I,2,FALSE),0)</f>
        <v>75793138.070000067</v>
      </c>
      <c r="AK1096" s="76">
        <f>IF(Table2[[#This Row],[PRICE TIER LOOKUP]]=0,0,IF(Table2[[#This Row],[PRICE TIER LOOKUP]]&gt;0,SUM(AB1096/AJ1096)))</f>
        <v>2.3690532490443414E-3</v>
      </c>
      <c r="AL1096" s="74" t="e">
        <f>IF(AK1096&lt;#REF!,"STRIKE",IF(AK1096&gt;=#REF!,"GOOD"))</f>
        <v>#REF!</v>
      </c>
      <c r="AM1096" s="75">
        <f>VLOOKUP(H1096,'Roll ups'!A:B,2,FALSE)</f>
        <v>325145452.83999985</v>
      </c>
      <c r="AN1096" s="77">
        <f t="shared" si="36"/>
        <v>5.5223893931667049E-4</v>
      </c>
      <c r="AO1096" s="74" t="str">
        <f>IFERROR(VLOOKUP(Table2[[#This Row],[Product Name]],'Roll ups'!L:P,5,FALSE),"GOOD")</f>
        <v>GOOD</v>
      </c>
      <c r="AP1096" s="74">
        <f>Table2[[#This Row],[Retail Dollar Vol Current 12 Mths]]/Table2[[#This Row],[SHELF SALES  LOOKUP]]</f>
        <v>6.0752865609719803E-4</v>
      </c>
      <c r="AQ1096" s="69">
        <f t="shared" si="37"/>
        <v>0</v>
      </c>
      <c r="AR109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096" s="69" t="e">
        <f>IF(Table2[[#This Row],[Shelf Dollar Vol Current 12 Mths]]&gt;#REF!,"MEETS $ CRITERIA",IF(Table2[[#This Row],[Shelf Dollar Vol Current 12 Mths]]&lt;#REF!+1,"DOES NOT MEET $ CRITERIA"))</f>
        <v>#REF!</v>
      </c>
      <c r="AT1096" s="78"/>
    </row>
    <row r="1097" spans="1:46" ht="13.8" x14ac:dyDescent="0.3">
      <c r="A1097" s="68" t="s">
        <v>1620</v>
      </c>
      <c r="B1097" s="69">
        <v>40195</v>
      </c>
      <c r="C1097" s="69">
        <v>465</v>
      </c>
      <c r="D1097" s="69" t="s">
        <v>25</v>
      </c>
      <c r="E1097" s="70" t="s">
        <v>6313</v>
      </c>
      <c r="F1097" s="70"/>
      <c r="G1097" s="71" t="s">
        <v>8535</v>
      </c>
      <c r="H1097" s="69" t="s">
        <v>6315</v>
      </c>
      <c r="I1097" s="68" t="s">
        <v>252</v>
      </c>
      <c r="J1097" s="68" t="s">
        <v>252</v>
      </c>
      <c r="K1097" s="68" t="s">
        <v>89</v>
      </c>
      <c r="L1097" s="68" t="s">
        <v>89</v>
      </c>
      <c r="M1097" s="68" t="s">
        <v>252</v>
      </c>
      <c r="N1097" s="68" t="s">
        <v>184</v>
      </c>
      <c r="O1097" s="68" t="s">
        <v>8536</v>
      </c>
      <c r="P1097" s="72" t="s">
        <v>191</v>
      </c>
      <c r="Q1097" s="68" t="s">
        <v>26</v>
      </c>
      <c r="R1097" s="68" t="s">
        <v>27</v>
      </c>
      <c r="S1097" s="68">
        <v>55</v>
      </c>
      <c r="T1097" s="68">
        <v>264.85000000000002</v>
      </c>
      <c r="U1097" s="68">
        <v>-3.83</v>
      </c>
      <c r="V1097" s="68">
        <v>252.02</v>
      </c>
      <c r="W1097" s="68">
        <v>360.53</v>
      </c>
      <c r="X1097" s="68">
        <v>-0.43</v>
      </c>
      <c r="Y1097" s="68">
        <v>1118.9100000000001</v>
      </c>
      <c r="Z1097" s="68">
        <v>1358.28</v>
      </c>
      <c r="AA1097" s="68">
        <v>-0.21</v>
      </c>
      <c r="AB1097" s="73">
        <v>101227.8</v>
      </c>
      <c r="AC1097" s="73">
        <v>118479.43</v>
      </c>
      <c r="AD1097" s="73">
        <v>115022.46</v>
      </c>
      <c r="AE1097" s="73">
        <v>139552.93</v>
      </c>
      <c r="AF1097" s="73"/>
      <c r="AG1097" s="73">
        <f>IFERROR(VLOOKUP(J1097,'Roll ups'!D:E,2,FALSE),0)</f>
        <v>73393567.950000003</v>
      </c>
      <c r="AH1097" s="74">
        <f>IF(Table2[[#This Row],[CATEGORY TTL LOOKUP]]=0,0,IF(Table2[[#This Row],[CATEGORY TTL LOOKUP]]&gt;0,SUM(AB1097/AG1097)))</f>
        <v>1.3792462040946463E-3</v>
      </c>
      <c r="AI1097" s="74" t="str">
        <f>IFERROR(IF(AH1097&lt;#REF!,"STRIKE",IF(AH1097&gt;=#REF!,"GOOD")),"NO DATA")</f>
        <v>NO DATA</v>
      </c>
      <c r="AJ1097" s="75">
        <f>IFERROR(VLOOKUP(K1097,'Roll ups'!H:I,2,FALSE),0)</f>
        <v>75793138.070000067</v>
      </c>
      <c r="AK1097" s="76">
        <f>IF(Table2[[#This Row],[PRICE TIER LOOKUP]]=0,0,IF(Table2[[#This Row],[PRICE TIER LOOKUP]]&gt;0,SUM(AB1097/AJ1097)))</f>
        <v>1.3355800086613291E-3</v>
      </c>
      <c r="AL1097" s="74" t="e">
        <f>IF(AK1097&lt;#REF!,"STRIKE",IF(AK1097&gt;=#REF!,"GOOD"))</f>
        <v>#REF!</v>
      </c>
      <c r="AM1097" s="75">
        <f>VLOOKUP(H1097,'Roll ups'!A:B,2,FALSE)</f>
        <v>325145452.83999985</v>
      </c>
      <c r="AN1097" s="77">
        <f t="shared" si="36"/>
        <v>3.1133081861001139E-4</v>
      </c>
      <c r="AO1097" s="74" t="str">
        <f>IFERROR(VLOOKUP(Table2[[#This Row],[Product Name]],'Roll ups'!L:P,5,FALSE),"GOOD")</f>
        <v>GOOD</v>
      </c>
      <c r="AP1097" s="74">
        <f>Table2[[#This Row],[Retail Dollar Vol Current 12 Mths]]/Table2[[#This Row],[SHELF SALES  LOOKUP]]</f>
        <v>3.5375693861110577E-4</v>
      </c>
      <c r="AQ1097" s="69">
        <f t="shared" si="37"/>
        <v>0</v>
      </c>
      <c r="AR109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097" s="69" t="e">
        <f>IF(Table2[[#This Row],[Shelf Dollar Vol Current 12 Mths]]&gt;#REF!,"MEETS $ CRITERIA",IF(Table2[[#This Row],[Shelf Dollar Vol Current 12 Mths]]&lt;#REF!+1,"DOES NOT MEET $ CRITERIA"))</f>
        <v>#REF!</v>
      </c>
      <c r="AT1097" s="78"/>
    </row>
    <row r="1098" spans="1:46" ht="13.8" x14ac:dyDescent="0.3">
      <c r="A1098" s="68" t="s">
        <v>1788</v>
      </c>
      <c r="B1098" s="69">
        <v>40288</v>
      </c>
      <c r="C1098" s="69">
        <v>530</v>
      </c>
      <c r="D1098" s="69" t="s">
        <v>25</v>
      </c>
      <c r="E1098" s="70" t="s">
        <v>6313</v>
      </c>
      <c r="F1098" s="70"/>
      <c r="G1098" s="71" t="s">
        <v>8537</v>
      </c>
      <c r="H1098" s="69" t="s">
        <v>6315</v>
      </c>
      <c r="I1098" s="68" t="s">
        <v>252</v>
      </c>
      <c r="J1098" s="68" t="s">
        <v>252</v>
      </c>
      <c r="K1098" s="68" t="s">
        <v>89</v>
      </c>
      <c r="L1098" s="68" t="s">
        <v>89</v>
      </c>
      <c r="M1098" s="68" t="s">
        <v>252</v>
      </c>
      <c r="N1098" s="68" t="s">
        <v>184</v>
      </c>
      <c r="O1098" s="68" t="s">
        <v>8538</v>
      </c>
      <c r="P1098" s="72" t="s">
        <v>191</v>
      </c>
      <c r="Q1098" s="68" t="s">
        <v>26</v>
      </c>
      <c r="R1098" s="68" t="s">
        <v>27</v>
      </c>
      <c r="S1098" s="68">
        <v>61</v>
      </c>
      <c r="T1098" s="68">
        <v>140</v>
      </c>
      <c r="U1098" s="68">
        <v>-1.3</v>
      </c>
      <c r="V1098" s="68">
        <v>99</v>
      </c>
      <c r="W1098" s="68">
        <v>183</v>
      </c>
      <c r="X1098" s="68">
        <v>-0.85</v>
      </c>
      <c r="Y1098" s="68">
        <v>554.08000000000004</v>
      </c>
      <c r="Z1098" s="68">
        <v>611.04</v>
      </c>
      <c r="AA1098" s="68">
        <v>-0.1</v>
      </c>
      <c r="AB1098" s="73">
        <v>62046.84</v>
      </c>
      <c r="AC1098" s="73">
        <v>66737.47</v>
      </c>
      <c r="AD1098" s="73">
        <v>68162.78</v>
      </c>
      <c r="AE1098" s="73">
        <v>73157.95</v>
      </c>
      <c r="AF1098" s="73"/>
      <c r="AG1098" s="73">
        <f>IFERROR(VLOOKUP(J1098,'Roll ups'!D:E,2,FALSE),0)</f>
        <v>73393567.950000003</v>
      </c>
      <c r="AH1098" s="74">
        <f>IF(Table2[[#This Row],[CATEGORY TTL LOOKUP]]=0,0,IF(Table2[[#This Row],[CATEGORY TTL LOOKUP]]&gt;0,SUM(AB1098/AG1098)))</f>
        <v>8.4539887803615076E-4</v>
      </c>
      <c r="AI1098" s="74" t="str">
        <f>IFERROR(IF(AH1098&lt;#REF!,"STRIKE",IF(AH1098&gt;=#REF!,"GOOD")),"NO DATA")</f>
        <v>NO DATA</v>
      </c>
      <c r="AJ1098" s="75">
        <f>IFERROR(VLOOKUP(K1098,'Roll ups'!H:I,2,FALSE),0)</f>
        <v>75793138.070000067</v>
      </c>
      <c r="AK1098" s="76">
        <f>IF(Table2[[#This Row],[PRICE TIER LOOKUP]]=0,0,IF(Table2[[#This Row],[PRICE TIER LOOKUP]]&gt;0,SUM(AB1098/AJ1098)))</f>
        <v>8.1863400276019132E-4</v>
      </c>
      <c r="AL1098" s="74" t="e">
        <f>IF(AK1098&lt;#REF!,"STRIKE",IF(AK1098&gt;=#REF!,"GOOD"))</f>
        <v>#REF!</v>
      </c>
      <c r="AM1098" s="75">
        <f>VLOOKUP(H1098,'Roll ups'!A:B,2,FALSE)</f>
        <v>325145452.83999985</v>
      </c>
      <c r="AN1098" s="77">
        <f t="shared" si="36"/>
        <v>1.9082794933174876E-4</v>
      </c>
      <c r="AO1098" s="74" t="str">
        <f>IFERROR(VLOOKUP(Table2[[#This Row],[Product Name]],'Roll ups'!L:P,5,FALSE),"GOOD")</f>
        <v>GOOD</v>
      </c>
      <c r="AP1098" s="74">
        <f>Table2[[#This Row],[Retail Dollar Vol Current 12 Mths]]/Table2[[#This Row],[SHELF SALES  LOOKUP]]</f>
        <v>2.0963780795526634E-4</v>
      </c>
      <c r="AQ1098" s="69">
        <f t="shared" si="37"/>
        <v>0</v>
      </c>
      <c r="AR109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098" s="69" t="e">
        <f>IF(Table2[[#This Row],[Shelf Dollar Vol Current 12 Mths]]&gt;#REF!,"MEETS $ CRITERIA",IF(Table2[[#This Row],[Shelf Dollar Vol Current 12 Mths]]&lt;#REF!+1,"DOES NOT MEET $ CRITERIA"))</f>
        <v>#REF!</v>
      </c>
      <c r="AT1098" s="78"/>
    </row>
    <row r="1099" spans="1:46" ht="13.8" x14ac:dyDescent="0.3">
      <c r="A1099" s="68" t="s">
        <v>2114</v>
      </c>
      <c r="B1099" s="69">
        <v>40291</v>
      </c>
      <c r="C1099" s="69">
        <v>294</v>
      </c>
      <c r="D1099" s="69" t="s">
        <v>25</v>
      </c>
      <c r="E1099" s="70" t="s">
        <v>6313</v>
      </c>
      <c r="F1099" s="70"/>
      <c r="G1099" s="71" t="s">
        <v>8539</v>
      </c>
      <c r="H1099" s="69" t="s">
        <v>6315</v>
      </c>
      <c r="I1099" s="68" t="s">
        <v>252</v>
      </c>
      <c r="J1099" s="68" t="s">
        <v>252</v>
      </c>
      <c r="K1099" s="68" t="s">
        <v>89</v>
      </c>
      <c r="L1099" s="68" t="s">
        <v>89</v>
      </c>
      <c r="M1099" s="68" t="s">
        <v>252</v>
      </c>
      <c r="N1099" s="68" t="s">
        <v>184</v>
      </c>
      <c r="O1099" s="68" t="s">
        <v>8540</v>
      </c>
      <c r="P1099" s="72" t="s">
        <v>191</v>
      </c>
      <c r="Q1099" s="68" t="s">
        <v>26</v>
      </c>
      <c r="R1099" s="68" t="s">
        <v>27</v>
      </c>
      <c r="S1099" s="68">
        <v>37</v>
      </c>
      <c r="T1099" s="68">
        <v>47.84</v>
      </c>
      <c r="U1099" s="68">
        <v>-0.28000000000000003</v>
      </c>
      <c r="V1099" s="68">
        <v>89.84</v>
      </c>
      <c r="W1099" s="68">
        <v>71.17</v>
      </c>
      <c r="X1099" s="68">
        <v>0.21</v>
      </c>
      <c r="Y1099" s="68">
        <v>312.7</v>
      </c>
      <c r="Z1099" s="68">
        <v>292.86</v>
      </c>
      <c r="AA1099" s="68">
        <v>0.06</v>
      </c>
      <c r="AB1099" s="73">
        <v>28418.82</v>
      </c>
      <c r="AC1099" s="73">
        <v>25418.880000000001</v>
      </c>
      <c r="AD1099" s="73">
        <v>32143.919999999998</v>
      </c>
      <c r="AE1099" s="73">
        <v>30090.9</v>
      </c>
      <c r="AF1099" s="73"/>
      <c r="AG1099" s="73">
        <f>IFERROR(VLOOKUP(J1099,'Roll ups'!D:E,2,FALSE),0)</f>
        <v>73393567.950000003</v>
      </c>
      <c r="AH1099" s="74">
        <f>IF(Table2[[#This Row],[CATEGORY TTL LOOKUP]]=0,0,IF(Table2[[#This Row],[CATEGORY TTL LOOKUP]]&gt;0,SUM(AB1099/AG1099)))</f>
        <v>3.8721131556597118E-4</v>
      </c>
      <c r="AI1099" s="74" t="str">
        <f>IFERROR(IF(AH1099&lt;#REF!,"STRIKE",IF(AH1099&gt;=#REF!,"GOOD")),"NO DATA")</f>
        <v>NO DATA</v>
      </c>
      <c r="AJ1099" s="75">
        <f>IFERROR(VLOOKUP(K1099,'Roll ups'!H:I,2,FALSE),0)</f>
        <v>75793138.070000067</v>
      </c>
      <c r="AK1099" s="76">
        <f>IF(Table2[[#This Row],[PRICE TIER LOOKUP]]=0,0,IF(Table2[[#This Row],[PRICE TIER LOOKUP]]&gt;0,SUM(AB1099/AJ1099)))</f>
        <v>3.7495241289196005E-4</v>
      </c>
      <c r="AL1099" s="74" t="e">
        <f>IF(AK1099&lt;#REF!,"STRIKE",IF(AK1099&gt;=#REF!,"GOOD"))</f>
        <v>#REF!</v>
      </c>
      <c r="AM1099" s="75">
        <f>VLOOKUP(H1099,'Roll ups'!A:B,2,FALSE)</f>
        <v>325145452.83999985</v>
      </c>
      <c r="AN1099" s="77">
        <f t="shared" si="36"/>
        <v>8.7403405927329879E-5</v>
      </c>
      <c r="AO1099" s="74" t="str">
        <f>IFERROR(VLOOKUP(Table2[[#This Row],[Product Name]],'Roll ups'!L:P,5,FALSE),"GOOD")</f>
        <v>GOOD</v>
      </c>
      <c r="AP1099" s="74">
        <f>Table2[[#This Row],[Retail Dollar Vol Current 12 Mths]]/Table2[[#This Row],[SHELF SALES  LOOKUP]]</f>
        <v>9.8860124658786574E-5</v>
      </c>
      <c r="AQ1099" s="69">
        <f t="shared" si="37"/>
        <v>0</v>
      </c>
      <c r="AR109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099" s="69" t="e">
        <f>IF(Table2[[#This Row],[Shelf Dollar Vol Current 12 Mths]]&gt;#REF!,"MEETS $ CRITERIA",IF(Table2[[#This Row],[Shelf Dollar Vol Current 12 Mths]]&lt;#REF!+1,"DOES NOT MEET $ CRITERIA"))</f>
        <v>#REF!</v>
      </c>
      <c r="AT1099" s="78"/>
    </row>
    <row r="1100" spans="1:46" ht="13.8" x14ac:dyDescent="0.3">
      <c r="A1100" s="68" t="s">
        <v>1527</v>
      </c>
      <c r="B1100" s="69">
        <v>40313</v>
      </c>
      <c r="C1100" s="69">
        <v>533</v>
      </c>
      <c r="D1100" s="69" t="s">
        <v>25</v>
      </c>
      <c r="E1100" s="70" t="s">
        <v>6313</v>
      </c>
      <c r="F1100" s="70"/>
      <c r="G1100" s="71" t="s">
        <v>8541</v>
      </c>
      <c r="H1100" s="69" t="s">
        <v>6315</v>
      </c>
      <c r="I1100" s="68" t="s">
        <v>252</v>
      </c>
      <c r="J1100" s="68" t="s">
        <v>252</v>
      </c>
      <c r="K1100" s="68" t="s">
        <v>89</v>
      </c>
      <c r="L1100" s="68" t="s">
        <v>89</v>
      </c>
      <c r="M1100" s="68" t="s">
        <v>252</v>
      </c>
      <c r="N1100" s="68" t="s">
        <v>184</v>
      </c>
      <c r="O1100" s="68" t="s">
        <v>8542</v>
      </c>
      <c r="P1100" s="72" t="s">
        <v>191</v>
      </c>
      <c r="Q1100" s="68" t="s">
        <v>26</v>
      </c>
      <c r="R1100" s="68" t="s">
        <v>27</v>
      </c>
      <c r="S1100" s="68">
        <v>119</v>
      </c>
      <c r="T1100" s="68">
        <v>306.85000000000002</v>
      </c>
      <c r="U1100" s="68">
        <v>-1.57</v>
      </c>
      <c r="V1100" s="68">
        <v>313.47000000000003</v>
      </c>
      <c r="W1100" s="68">
        <v>373.36</v>
      </c>
      <c r="X1100" s="68">
        <v>-0.19</v>
      </c>
      <c r="Y1100" s="68">
        <v>1146.54</v>
      </c>
      <c r="Z1100" s="68">
        <v>1461.34</v>
      </c>
      <c r="AA1100" s="68">
        <v>-0.27</v>
      </c>
      <c r="AB1100" s="73">
        <v>103676.33</v>
      </c>
      <c r="AC1100" s="73">
        <v>126580.35</v>
      </c>
      <c r="AD1100" s="73">
        <v>117861.04</v>
      </c>
      <c r="AE1100" s="73">
        <v>150164.01</v>
      </c>
      <c r="AF1100" s="73"/>
      <c r="AG1100" s="73">
        <f>IFERROR(VLOOKUP(J1100,'Roll ups'!D:E,2,FALSE),0)</f>
        <v>73393567.950000003</v>
      </c>
      <c r="AH1100" s="74">
        <f>IF(Table2[[#This Row],[CATEGORY TTL LOOKUP]]=0,0,IF(Table2[[#This Row],[CATEGORY TTL LOOKUP]]&gt;0,SUM(AB1100/AG1100)))</f>
        <v>1.4126078469250927E-3</v>
      </c>
      <c r="AI1100" s="74" t="str">
        <f>IFERROR(IF(AH1100&lt;#REF!,"STRIKE",IF(AH1100&gt;=#REF!,"GOOD")),"NO DATA")</f>
        <v>NO DATA</v>
      </c>
      <c r="AJ1100" s="75">
        <f>IFERROR(VLOOKUP(K1100,'Roll ups'!H:I,2,FALSE),0)</f>
        <v>75793138.070000067</v>
      </c>
      <c r="AK1100" s="76">
        <f>IF(Table2[[#This Row],[PRICE TIER LOOKUP]]=0,0,IF(Table2[[#This Row],[PRICE TIER LOOKUP]]&gt;0,SUM(AB1100/AJ1100)))</f>
        <v>1.3678854397643219E-3</v>
      </c>
      <c r="AL1100" s="74" t="e">
        <f>IF(AK1100&lt;#REF!,"STRIKE",IF(AK1100&gt;=#REF!,"GOOD"))</f>
        <v>#REF!</v>
      </c>
      <c r="AM1100" s="75">
        <f>VLOOKUP(H1100,'Roll ups'!A:B,2,FALSE)</f>
        <v>325145452.83999985</v>
      </c>
      <c r="AN1100" s="77">
        <f t="shared" si="36"/>
        <v>3.1886138678684787E-4</v>
      </c>
      <c r="AO1100" s="74" t="str">
        <f>IFERROR(VLOOKUP(Table2[[#This Row],[Product Name]],'Roll ups'!L:P,5,FALSE),"GOOD")</f>
        <v>GOOD</v>
      </c>
      <c r="AP1100" s="74">
        <f>Table2[[#This Row],[Retail Dollar Vol Current 12 Mths]]/Table2[[#This Row],[SHELF SALES  LOOKUP]]</f>
        <v>3.6248712374888412E-4</v>
      </c>
      <c r="AQ1100" s="69">
        <f t="shared" si="37"/>
        <v>0</v>
      </c>
      <c r="AR110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100" s="69" t="e">
        <f>IF(Table2[[#This Row],[Shelf Dollar Vol Current 12 Mths]]&gt;#REF!,"MEETS $ CRITERIA",IF(Table2[[#This Row],[Shelf Dollar Vol Current 12 Mths]]&lt;#REF!+1,"DOES NOT MEET $ CRITERIA"))</f>
        <v>#REF!</v>
      </c>
      <c r="AT1100" s="78"/>
    </row>
    <row r="1101" spans="1:46" ht="13.8" x14ac:dyDescent="0.3">
      <c r="A1101" s="68" t="s">
        <v>1683</v>
      </c>
      <c r="B1101" s="69">
        <v>40315</v>
      </c>
      <c r="C1101" s="69">
        <v>405</v>
      </c>
      <c r="D1101" s="69" t="s">
        <v>25</v>
      </c>
      <c r="E1101" s="70" t="s">
        <v>6313</v>
      </c>
      <c r="F1101" s="70"/>
      <c r="G1101" s="71" t="s">
        <v>8543</v>
      </c>
      <c r="H1101" s="69" t="s">
        <v>6315</v>
      </c>
      <c r="I1101" s="68" t="s">
        <v>252</v>
      </c>
      <c r="J1101" s="68" t="s">
        <v>252</v>
      </c>
      <c r="K1101" s="68" t="s">
        <v>89</v>
      </c>
      <c r="L1101" s="68" t="s">
        <v>89</v>
      </c>
      <c r="M1101" s="68" t="s">
        <v>252</v>
      </c>
      <c r="N1101" s="68" t="s">
        <v>184</v>
      </c>
      <c r="O1101" s="68" t="s">
        <v>8544</v>
      </c>
      <c r="P1101" s="72" t="s">
        <v>191</v>
      </c>
      <c r="Q1101" s="68" t="s">
        <v>26</v>
      </c>
      <c r="R1101" s="68" t="s">
        <v>27</v>
      </c>
      <c r="S1101" s="68">
        <v>74</v>
      </c>
      <c r="T1101" s="68">
        <v>159.84</v>
      </c>
      <c r="U1101" s="68">
        <v>-1.17</v>
      </c>
      <c r="V1101" s="68">
        <v>165.68</v>
      </c>
      <c r="W1101" s="68">
        <v>191.35</v>
      </c>
      <c r="X1101" s="68">
        <v>-0.15</v>
      </c>
      <c r="Y1101" s="68">
        <v>611.20000000000005</v>
      </c>
      <c r="Z1101" s="68">
        <v>732.72</v>
      </c>
      <c r="AA1101" s="68">
        <v>-0.2</v>
      </c>
      <c r="AB1101" s="73">
        <v>55165.91</v>
      </c>
      <c r="AC1101" s="73">
        <v>63591.42</v>
      </c>
      <c r="AD1101" s="73">
        <v>62828.57</v>
      </c>
      <c r="AE1101" s="73">
        <v>75284.88</v>
      </c>
      <c r="AF1101" s="73"/>
      <c r="AG1101" s="73">
        <f>IFERROR(VLOOKUP(J1101,'Roll ups'!D:E,2,FALSE),0)</f>
        <v>73393567.950000003</v>
      </c>
      <c r="AH1101" s="74">
        <f>IF(Table2[[#This Row],[CATEGORY TTL LOOKUP]]=0,0,IF(Table2[[#This Row],[CATEGORY TTL LOOKUP]]&gt;0,SUM(AB1101/AG1101)))</f>
        <v>7.5164502204855678E-4</v>
      </c>
      <c r="AI1101" s="74" t="str">
        <f>IFERROR(IF(AH1101&lt;#REF!,"STRIKE",IF(AH1101&gt;=#REF!,"GOOD")),"NO DATA")</f>
        <v>NO DATA</v>
      </c>
      <c r="AJ1101" s="75">
        <f>IFERROR(VLOOKUP(K1101,'Roll ups'!H:I,2,FALSE),0)</f>
        <v>75793138.070000067</v>
      </c>
      <c r="AK1101" s="76">
        <f>IF(Table2[[#This Row],[PRICE TIER LOOKUP]]=0,0,IF(Table2[[#This Row],[PRICE TIER LOOKUP]]&gt;0,SUM(AB1101/AJ1101)))</f>
        <v>7.2784834359346056E-4</v>
      </c>
      <c r="AL1101" s="74" t="e">
        <f>IF(AK1101&lt;#REF!,"STRIKE",IF(AK1101&gt;=#REF!,"GOOD"))</f>
        <v>#REF!</v>
      </c>
      <c r="AM1101" s="75">
        <f>VLOOKUP(H1101,'Roll ups'!A:B,2,FALSE)</f>
        <v>325145452.83999985</v>
      </c>
      <c r="AN1101" s="77">
        <f t="shared" si="36"/>
        <v>1.6966532829584575E-4</v>
      </c>
      <c r="AO1101" s="74" t="str">
        <f>IFERROR(VLOOKUP(Table2[[#This Row],[Product Name]],'Roll ups'!L:P,5,FALSE),"GOOD")</f>
        <v>GOOD</v>
      </c>
      <c r="AP1101" s="74">
        <f>Table2[[#This Row],[Retail Dollar Vol Current 12 Mths]]/Table2[[#This Row],[SHELF SALES  LOOKUP]]</f>
        <v>1.9323219639463075E-4</v>
      </c>
      <c r="AQ1101" s="69">
        <f t="shared" si="37"/>
        <v>0</v>
      </c>
      <c r="AR110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101" s="69" t="e">
        <f>IF(Table2[[#This Row],[Shelf Dollar Vol Current 12 Mths]]&gt;#REF!,"MEETS $ CRITERIA",IF(Table2[[#This Row],[Shelf Dollar Vol Current 12 Mths]]&lt;#REF!+1,"DOES NOT MEET $ CRITERIA"))</f>
        <v>#REF!</v>
      </c>
      <c r="AT1101" s="78"/>
    </row>
    <row r="1102" spans="1:46" ht="13.8" x14ac:dyDescent="0.3">
      <c r="A1102" s="68" t="s">
        <v>3412</v>
      </c>
      <c r="B1102" s="69">
        <v>40327</v>
      </c>
      <c r="C1102" s="69">
        <v>485</v>
      </c>
      <c r="D1102" s="69" t="s">
        <v>25</v>
      </c>
      <c r="E1102" s="70" t="s">
        <v>6313</v>
      </c>
      <c r="F1102" s="70"/>
      <c r="G1102" s="71" t="s">
        <v>8545</v>
      </c>
      <c r="H1102" s="69" t="s">
        <v>6315</v>
      </c>
      <c r="I1102" s="68" t="s">
        <v>252</v>
      </c>
      <c r="J1102" s="68" t="s">
        <v>252</v>
      </c>
      <c r="K1102" s="68" t="s">
        <v>132</v>
      </c>
      <c r="L1102" s="68" t="s">
        <v>132</v>
      </c>
      <c r="M1102" s="68" t="s">
        <v>252</v>
      </c>
      <c r="N1102" s="68" t="s">
        <v>184</v>
      </c>
      <c r="O1102" s="68" t="s">
        <v>8546</v>
      </c>
      <c r="P1102" s="72" t="s">
        <v>191</v>
      </c>
      <c r="Q1102" s="68" t="s">
        <v>55</v>
      </c>
      <c r="R1102" s="68" t="s">
        <v>31</v>
      </c>
      <c r="S1102" s="68">
        <v>17</v>
      </c>
      <c r="T1102" s="68">
        <v>35.5</v>
      </c>
      <c r="U1102" s="68">
        <v>-1.08</v>
      </c>
      <c r="V1102" s="68">
        <v>74.08</v>
      </c>
      <c r="W1102" s="68">
        <v>88.42</v>
      </c>
      <c r="X1102" s="68">
        <v>-0.19</v>
      </c>
      <c r="Y1102" s="68">
        <v>368.67</v>
      </c>
      <c r="Z1102" s="68">
        <v>425.5</v>
      </c>
      <c r="AA1102" s="68">
        <v>-0.15</v>
      </c>
      <c r="AB1102" s="73">
        <v>61655.95</v>
      </c>
      <c r="AC1102" s="73">
        <v>70156.08</v>
      </c>
      <c r="AD1102" s="73">
        <v>67992.88</v>
      </c>
      <c r="AE1102" s="73">
        <v>75886.820000000007</v>
      </c>
      <c r="AF1102" s="73"/>
      <c r="AG1102" s="73">
        <f>IFERROR(VLOOKUP(J1102,'Roll ups'!D:E,2,FALSE),0)</f>
        <v>73393567.950000003</v>
      </c>
      <c r="AH1102" s="74">
        <f>IF(Table2[[#This Row],[CATEGORY TTL LOOKUP]]=0,0,IF(Table2[[#This Row],[CATEGORY TTL LOOKUP]]&gt;0,SUM(AB1102/AG1102)))</f>
        <v>8.4007293448389974E-4</v>
      </c>
      <c r="AI1102" s="74" t="str">
        <f>IFERROR(IF(AH1102&lt;#REF!,"STRIKE",IF(AH1102&gt;=#REF!,"GOOD")),"NO DATA")</f>
        <v>NO DATA</v>
      </c>
      <c r="AJ1102" s="75">
        <f>IFERROR(VLOOKUP(K1102,'Roll ups'!H:I,2,FALSE),0)</f>
        <v>126094742.97999983</v>
      </c>
      <c r="AK1102" s="76">
        <f>IF(Table2[[#This Row],[PRICE TIER LOOKUP]]=0,0,IF(Table2[[#This Row],[PRICE TIER LOOKUP]]&gt;0,SUM(AB1102/AJ1102)))</f>
        <v>4.8896526962888048E-4</v>
      </c>
      <c r="AL1102" s="74" t="e">
        <f>IF(AK1102&lt;#REF!,"STRIKE",IF(AK1102&gt;=#REF!,"GOOD"))</f>
        <v>#REF!</v>
      </c>
      <c r="AM1102" s="75">
        <f>VLOOKUP(H1102,'Roll ups'!A:B,2,FALSE)</f>
        <v>325145452.83999985</v>
      </c>
      <c r="AN1102" s="77">
        <f t="shared" si="36"/>
        <v>1.8962574891164216E-4</v>
      </c>
      <c r="AO1102" s="74" t="str">
        <f>IFERROR(VLOOKUP(Table2[[#This Row],[Product Name]],'Roll ups'!L:P,5,FALSE),"GOOD")</f>
        <v>GOOD</v>
      </c>
      <c r="AP1102" s="74">
        <f>Table2[[#This Row],[Retail Dollar Vol Current 12 Mths]]/Table2[[#This Row],[SHELF SALES  LOOKUP]]</f>
        <v>2.0911527258373955E-4</v>
      </c>
      <c r="AQ1102" s="69">
        <f t="shared" si="37"/>
        <v>0</v>
      </c>
      <c r="AR110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102" s="69" t="e">
        <f>IF(Table2[[#This Row],[Shelf Dollar Vol Current 12 Mths]]&gt;#REF!,"MEETS $ CRITERIA",IF(Table2[[#This Row],[Shelf Dollar Vol Current 12 Mths]]&lt;#REF!+1,"DOES NOT MEET $ CRITERIA"))</f>
        <v>#REF!</v>
      </c>
      <c r="AT1102" s="78"/>
    </row>
    <row r="1103" spans="1:46" ht="13.8" x14ac:dyDescent="0.3">
      <c r="A1103" s="68" t="s">
        <v>2753</v>
      </c>
      <c r="B1103" s="69">
        <v>40331</v>
      </c>
      <c r="C1103" s="69">
        <v>275</v>
      </c>
      <c r="D1103" s="69" t="s">
        <v>25</v>
      </c>
      <c r="E1103" s="70" t="s">
        <v>6313</v>
      </c>
      <c r="F1103" s="70"/>
      <c r="G1103" s="71" t="s">
        <v>8547</v>
      </c>
      <c r="H1103" s="69" t="s">
        <v>6315</v>
      </c>
      <c r="I1103" s="68" t="s">
        <v>252</v>
      </c>
      <c r="J1103" s="68" t="s">
        <v>252</v>
      </c>
      <c r="K1103" s="68" t="s">
        <v>132</v>
      </c>
      <c r="L1103" s="68" t="s">
        <v>132</v>
      </c>
      <c r="M1103" s="68" t="s">
        <v>252</v>
      </c>
      <c r="N1103" s="68" t="s">
        <v>184</v>
      </c>
      <c r="O1103" s="68" t="s">
        <v>8548</v>
      </c>
      <c r="P1103" s="72" t="s">
        <v>191</v>
      </c>
      <c r="Q1103" s="68" t="s">
        <v>55</v>
      </c>
      <c r="R1103" s="68" t="s">
        <v>31</v>
      </c>
      <c r="S1103" s="68">
        <v>7</v>
      </c>
      <c r="T1103" s="68">
        <v>10.17</v>
      </c>
      <c r="U1103" s="68">
        <v>-0.45</v>
      </c>
      <c r="V1103" s="68">
        <v>37</v>
      </c>
      <c r="W1103" s="68">
        <v>45.25</v>
      </c>
      <c r="X1103" s="68">
        <v>-0.22</v>
      </c>
      <c r="Y1103" s="68">
        <v>159.08000000000001</v>
      </c>
      <c r="Z1103" s="68">
        <v>204.25</v>
      </c>
      <c r="AA1103" s="68">
        <v>-0.28000000000000003</v>
      </c>
      <c r="AB1103" s="73">
        <v>26879.46</v>
      </c>
      <c r="AC1103" s="73">
        <v>33380.699999999997</v>
      </c>
      <c r="AD1103" s="73">
        <v>29339.3</v>
      </c>
      <c r="AE1103" s="73">
        <v>36476.339999999997</v>
      </c>
      <c r="AF1103" s="73"/>
      <c r="AG1103" s="73">
        <f>IFERROR(VLOOKUP(J1103,'Roll ups'!D:E,2,FALSE),0)</f>
        <v>73393567.950000003</v>
      </c>
      <c r="AH1103" s="74">
        <f>IF(Table2[[#This Row],[CATEGORY TTL LOOKUP]]=0,0,IF(Table2[[#This Row],[CATEGORY TTL LOOKUP]]&gt;0,SUM(AB1103/AG1103)))</f>
        <v>3.6623727052364943E-4</v>
      </c>
      <c r="AI1103" s="74" t="str">
        <f>IFERROR(IF(AH1103&lt;#REF!,"STRIKE",IF(AH1103&gt;=#REF!,"GOOD")),"NO DATA")</f>
        <v>NO DATA</v>
      </c>
      <c r="AJ1103" s="75">
        <f>IFERROR(VLOOKUP(K1103,'Roll ups'!H:I,2,FALSE),0)</f>
        <v>126094742.97999983</v>
      </c>
      <c r="AK1103" s="76">
        <f>IF(Table2[[#This Row],[PRICE TIER LOOKUP]]=0,0,IF(Table2[[#This Row],[PRICE TIER LOOKUP]]&gt;0,SUM(AB1103/AJ1103)))</f>
        <v>2.1316875997172549E-4</v>
      </c>
      <c r="AL1103" s="74" t="e">
        <f>IF(AK1103&lt;#REF!,"STRIKE",IF(AK1103&gt;=#REF!,"GOOD"))</f>
        <v>#REF!</v>
      </c>
      <c r="AM1103" s="75">
        <f>VLOOKUP(H1103,'Roll ups'!A:B,2,FALSE)</f>
        <v>325145452.83999985</v>
      </c>
      <c r="AN1103" s="77">
        <f t="shared" si="36"/>
        <v>8.266903247521981E-5</v>
      </c>
      <c r="AO1103" s="74" t="str">
        <f>IFERROR(VLOOKUP(Table2[[#This Row],[Product Name]],'Roll ups'!L:P,5,FALSE),"GOOD")</f>
        <v>GOOD</v>
      </c>
      <c r="AP1103" s="74">
        <f>Table2[[#This Row],[Retail Dollar Vol Current 12 Mths]]/Table2[[#This Row],[SHELF SALES  LOOKUP]]</f>
        <v>9.0234385084381026E-5</v>
      </c>
      <c r="AQ1103" s="69">
        <f t="shared" si="37"/>
        <v>0</v>
      </c>
      <c r="AR110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103" s="69" t="e">
        <f>IF(Table2[[#This Row],[Shelf Dollar Vol Current 12 Mths]]&gt;#REF!,"MEETS $ CRITERIA",IF(Table2[[#This Row],[Shelf Dollar Vol Current 12 Mths]]&lt;#REF!+1,"DOES NOT MEET $ CRITERIA"))</f>
        <v>#REF!</v>
      </c>
      <c r="AT1103" s="78"/>
    </row>
    <row r="1104" spans="1:46" ht="13.8" x14ac:dyDescent="0.3">
      <c r="A1104" s="68" t="s">
        <v>5668</v>
      </c>
      <c r="B1104" s="69">
        <v>40359</v>
      </c>
      <c r="C1104" s="69">
        <v>472</v>
      </c>
      <c r="D1104" s="69" t="s">
        <v>25</v>
      </c>
      <c r="E1104" s="70" t="s">
        <v>6313</v>
      </c>
      <c r="F1104" s="70"/>
      <c r="G1104" s="71" t="s">
        <v>8549</v>
      </c>
      <c r="H1104" s="69" t="s">
        <v>6315</v>
      </c>
      <c r="I1104" s="68" t="s">
        <v>252</v>
      </c>
      <c r="J1104" s="68" t="s">
        <v>252</v>
      </c>
      <c r="K1104" s="68" t="s">
        <v>104</v>
      </c>
      <c r="L1104" s="68" t="s">
        <v>104</v>
      </c>
      <c r="M1104" s="68" t="s">
        <v>252</v>
      </c>
      <c r="N1104" s="68" t="s">
        <v>184</v>
      </c>
      <c r="O1104" s="68" t="s">
        <v>8550</v>
      </c>
      <c r="P1104" s="72" t="s">
        <v>191</v>
      </c>
      <c r="Q1104" s="68" t="s">
        <v>55</v>
      </c>
      <c r="R1104" s="68" t="s">
        <v>31</v>
      </c>
      <c r="S1104" s="68">
        <v>38</v>
      </c>
      <c r="T1104" s="68">
        <v>35</v>
      </c>
      <c r="U1104" s="68">
        <v>0.08</v>
      </c>
      <c r="V1104" s="68">
        <v>114.5</v>
      </c>
      <c r="W1104" s="68">
        <v>146.5</v>
      </c>
      <c r="X1104" s="68">
        <v>-0.28000000000000003</v>
      </c>
      <c r="Y1104" s="68">
        <v>576.08000000000004</v>
      </c>
      <c r="Z1104" s="68">
        <v>596.5</v>
      </c>
      <c r="AA1104" s="68">
        <v>-0.04</v>
      </c>
      <c r="AB1104" s="73">
        <v>39100.769999999997</v>
      </c>
      <c r="AC1104" s="73">
        <v>40685.17</v>
      </c>
      <c r="AD1104" s="73">
        <v>42514.95</v>
      </c>
      <c r="AE1104" s="73">
        <v>43975.62</v>
      </c>
      <c r="AF1104" s="73"/>
      <c r="AG1104" s="73">
        <f>IFERROR(VLOOKUP(J1104,'Roll ups'!D:E,2,FALSE),0)</f>
        <v>73393567.950000003</v>
      </c>
      <c r="AH1104" s="74">
        <f>IF(Table2[[#This Row],[CATEGORY TTL LOOKUP]]=0,0,IF(Table2[[#This Row],[CATEGORY TTL LOOKUP]]&gt;0,SUM(AB1104/AG1104)))</f>
        <v>5.3275472350162523E-4</v>
      </c>
      <c r="AI1104" s="74" t="str">
        <f>IFERROR(IF(AH1104&lt;#REF!,"STRIKE",IF(AH1104&gt;=#REF!,"GOOD")),"NO DATA")</f>
        <v>NO DATA</v>
      </c>
      <c r="AJ1104" s="75">
        <f>IFERROR(VLOOKUP(K1104,'Roll ups'!H:I,2,FALSE),0)</f>
        <v>34230392.709999993</v>
      </c>
      <c r="AK1104" s="76">
        <f>IF(Table2[[#This Row],[PRICE TIER LOOKUP]]=0,0,IF(Table2[[#This Row],[PRICE TIER LOOKUP]]&gt;0,SUM(AB1104/AJ1104)))</f>
        <v>1.1422822499076145E-3</v>
      </c>
      <c r="AL1104" s="74" t="e">
        <f>IF(AK1104&lt;#REF!,"STRIKE",IF(AK1104&gt;=#REF!,"GOOD"))</f>
        <v>#REF!</v>
      </c>
      <c r="AM1104" s="75">
        <f>VLOOKUP(H1104,'Roll ups'!A:B,2,FALSE)</f>
        <v>325145452.83999985</v>
      </c>
      <c r="AN1104" s="77">
        <f t="shared" si="36"/>
        <v>1.2025624119443249E-4</v>
      </c>
      <c r="AO1104" s="74" t="str">
        <f>IFERROR(VLOOKUP(Table2[[#This Row],[Product Name]],'Roll ups'!L:P,5,FALSE),"GOOD")</f>
        <v>GOOD</v>
      </c>
      <c r="AP1104" s="74">
        <f>Table2[[#This Row],[Retail Dollar Vol Current 12 Mths]]/Table2[[#This Row],[SHELF SALES  LOOKUP]]</f>
        <v>1.3075671096935527E-4</v>
      </c>
      <c r="AQ1104" s="69">
        <f t="shared" si="37"/>
        <v>0</v>
      </c>
      <c r="AR110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104" s="69" t="e">
        <f>IF(Table2[[#This Row],[Shelf Dollar Vol Current 12 Mths]]&gt;#REF!,"MEETS $ CRITERIA",IF(Table2[[#This Row],[Shelf Dollar Vol Current 12 Mths]]&lt;#REF!+1,"DOES NOT MEET $ CRITERIA"))</f>
        <v>#REF!</v>
      </c>
      <c r="AT1104" s="78"/>
    </row>
    <row r="1105" spans="1:46" ht="13.8" x14ac:dyDescent="0.3">
      <c r="A1105" s="68" t="s">
        <v>2792</v>
      </c>
      <c r="B1105" s="69">
        <v>40492</v>
      </c>
      <c r="C1105" s="69">
        <v>228</v>
      </c>
      <c r="D1105" s="69" t="s">
        <v>25</v>
      </c>
      <c r="E1105" s="70" t="s">
        <v>6313</v>
      </c>
      <c r="F1105" s="70"/>
      <c r="G1105" s="71" t="s">
        <v>8551</v>
      </c>
      <c r="H1105" s="69" t="s">
        <v>6315</v>
      </c>
      <c r="I1105" s="68" t="s">
        <v>252</v>
      </c>
      <c r="J1105" s="68" t="s">
        <v>252</v>
      </c>
      <c r="K1105" s="68" t="s">
        <v>104</v>
      </c>
      <c r="L1105" s="68" t="s">
        <v>104</v>
      </c>
      <c r="M1105" s="68" t="s">
        <v>252</v>
      </c>
      <c r="N1105" s="68" t="s">
        <v>184</v>
      </c>
      <c r="O1105" s="68" t="s">
        <v>8552</v>
      </c>
      <c r="P1105" s="72" t="s">
        <v>191</v>
      </c>
      <c r="Q1105" s="68" t="s">
        <v>194</v>
      </c>
      <c r="R1105" s="68" t="s">
        <v>6402</v>
      </c>
      <c r="S1105" s="68">
        <v>24</v>
      </c>
      <c r="T1105" s="68">
        <v>16</v>
      </c>
      <c r="U1105" s="68">
        <v>0.33</v>
      </c>
      <c r="V1105" s="68">
        <v>80.17</v>
      </c>
      <c r="W1105" s="68">
        <v>60</v>
      </c>
      <c r="X1105" s="68">
        <v>0.25</v>
      </c>
      <c r="Y1105" s="68">
        <v>280.17</v>
      </c>
      <c r="Z1105" s="68">
        <v>247</v>
      </c>
      <c r="AA1105" s="68">
        <v>0.12</v>
      </c>
      <c r="AB1105" s="73">
        <v>18978.34</v>
      </c>
      <c r="AC1105" s="73">
        <v>16632.48</v>
      </c>
      <c r="AD1105" s="73">
        <v>21247.84</v>
      </c>
      <c r="AE1105" s="73">
        <v>18732.48</v>
      </c>
      <c r="AF1105" s="73"/>
      <c r="AG1105" s="73">
        <f>IFERROR(VLOOKUP(J1105,'Roll ups'!D:E,2,FALSE),0)</f>
        <v>73393567.950000003</v>
      </c>
      <c r="AH1105" s="74">
        <f>IF(Table2[[#This Row],[CATEGORY TTL LOOKUP]]=0,0,IF(Table2[[#This Row],[CATEGORY TTL LOOKUP]]&gt;0,SUM(AB1105/AG1105)))</f>
        <v>2.5858315013284485E-4</v>
      </c>
      <c r="AI1105" s="74" t="str">
        <f>IFERROR(IF(AH1105&lt;#REF!,"STRIKE",IF(AH1105&gt;=#REF!,"GOOD")),"NO DATA")</f>
        <v>NO DATA</v>
      </c>
      <c r="AJ1105" s="75">
        <f>IFERROR(VLOOKUP(K1105,'Roll ups'!H:I,2,FALSE),0)</f>
        <v>34230392.709999993</v>
      </c>
      <c r="AK1105" s="76">
        <f>IF(Table2[[#This Row],[PRICE TIER LOOKUP]]=0,0,IF(Table2[[#This Row],[PRICE TIER LOOKUP]]&gt;0,SUM(AB1105/AJ1105)))</f>
        <v>5.5442951416843401E-4</v>
      </c>
      <c r="AL1105" s="74" t="e">
        <f>IF(AK1105&lt;#REF!,"STRIKE",IF(AK1105&gt;=#REF!,"GOOD"))</f>
        <v>#REF!</v>
      </c>
      <c r="AM1105" s="75">
        <f>VLOOKUP(H1105,'Roll ups'!A:B,2,FALSE)</f>
        <v>325145452.83999985</v>
      </c>
      <c r="AN1105" s="77">
        <f t="shared" si="36"/>
        <v>5.8368769528322487E-5</v>
      </c>
      <c r="AO1105" s="74" t="str">
        <f>IFERROR(VLOOKUP(Table2[[#This Row],[Product Name]],'Roll ups'!L:P,5,FALSE),"GOOD")</f>
        <v>GOOD</v>
      </c>
      <c r="AP1105" s="74">
        <f>Table2[[#This Row],[Retail Dollar Vol Current 12 Mths]]/Table2[[#This Row],[SHELF SALES  LOOKUP]]</f>
        <v>6.5348722592949206E-5</v>
      </c>
      <c r="AQ1105" s="69">
        <f t="shared" si="37"/>
        <v>0</v>
      </c>
      <c r="AR110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105" s="69" t="e">
        <f>IF(Table2[[#This Row],[Shelf Dollar Vol Current 12 Mths]]&gt;#REF!,"MEETS $ CRITERIA",IF(Table2[[#This Row],[Shelf Dollar Vol Current 12 Mths]]&lt;#REF!+1,"DOES NOT MEET $ CRITERIA"))</f>
        <v>#REF!</v>
      </c>
      <c r="AT1105" s="78"/>
    </row>
    <row r="1106" spans="1:46" ht="13.8" x14ac:dyDescent="0.3">
      <c r="A1106" s="68" t="s">
        <v>5551</v>
      </c>
      <c r="B1106" s="69">
        <v>40589</v>
      </c>
      <c r="C1106" s="69">
        <v>470</v>
      </c>
      <c r="D1106" s="69" t="s">
        <v>25</v>
      </c>
      <c r="E1106" s="70" t="s">
        <v>6313</v>
      </c>
      <c r="F1106" s="70"/>
      <c r="G1106" s="71" t="s">
        <v>8553</v>
      </c>
      <c r="H1106" s="69" t="s">
        <v>6315</v>
      </c>
      <c r="I1106" s="68" t="s">
        <v>252</v>
      </c>
      <c r="J1106" s="68" t="s">
        <v>252</v>
      </c>
      <c r="K1106" s="68" t="s">
        <v>104</v>
      </c>
      <c r="L1106" s="68" t="s">
        <v>104</v>
      </c>
      <c r="M1106" s="68" t="s">
        <v>252</v>
      </c>
      <c r="N1106" s="68" t="s">
        <v>184</v>
      </c>
      <c r="O1106" s="68" t="s">
        <v>8554</v>
      </c>
      <c r="P1106" s="72" t="s">
        <v>191</v>
      </c>
      <c r="Q1106" s="68" t="s">
        <v>194</v>
      </c>
      <c r="R1106" s="68" t="s">
        <v>6402</v>
      </c>
      <c r="S1106" s="68">
        <v>32</v>
      </c>
      <c r="T1106" s="68">
        <v>31</v>
      </c>
      <c r="U1106" s="68">
        <v>0.03</v>
      </c>
      <c r="V1106" s="68">
        <v>127</v>
      </c>
      <c r="W1106" s="68">
        <v>164.58</v>
      </c>
      <c r="X1106" s="68">
        <v>-0.3</v>
      </c>
      <c r="Y1106" s="68">
        <v>541.33000000000004</v>
      </c>
      <c r="Z1106" s="68">
        <v>624.66999999999996</v>
      </c>
      <c r="AA1106" s="68">
        <v>-0.15</v>
      </c>
      <c r="AB1106" s="73">
        <v>32702.799999999999</v>
      </c>
      <c r="AC1106" s="73">
        <v>37694.639999999999</v>
      </c>
      <c r="AD1106" s="73">
        <v>39430.720000000001</v>
      </c>
      <c r="AE1106" s="73">
        <v>45754.64</v>
      </c>
      <c r="AF1106" s="73"/>
      <c r="AG1106" s="73">
        <f>IFERROR(VLOOKUP(J1106,'Roll ups'!D:E,2,FALSE),0)</f>
        <v>73393567.950000003</v>
      </c>
      <c r="AH1106" s="74">
        <f>IF(Table2[[#This Row],[CATEGORY TTL LOOKUP]]=0,0,IF(Table2[[#This Row],[CATEGORY TTL LOOKUP]]&gt;0,SUM(AB1106/AG1106)))</f>
        <v>4.4558128066861472E-4</v>
      </c>
      <c r="AI1106" s="74" t="str">
        <f>IFERROR(IF(AH1106&lt;#REF!,"STRIKE",IF(AH1106&gt;=#REF!,"GOOD")),"NO DATA")</f>
        <v>NO DATA</v>
      </c>
      <c r="AJ1106" s="75">
        <f>IFERROR(VLOOKUP(K1106,'Roll ups'!H:I,2,FALSE),0)</f>
        <v>34230392.709999993</v>
      </c>
      <c r="AK1106" s="76">
        <f>IF(Table2[[#This Row],[PRICE TIER LOOKUP]]=0,0,IF(Table2[[#This Row],[PRICE TIER LOOKUP]]&gt;0,SUM(AB1106/AJ1106)))</f>
        <v>9.5537320524068288E-4</v>
      </c>
      <c r="AL1106" s="74" t="e">
        <f>IF(AK1106&lt;#REF!,"STRIKE",IF(AK1106&gt;=#REF!,"GOOD"))</f>
        <v>#REF!</v>
      </c>
      <c r="AM1106" s="75">
        <f>VLOOKUP(H1106,'Roll ups'!A:B,2,FALSE)</f>
        <v>325145452.83999985</v>
      </c>
      <c r="AN1106" s="77">
        <f t="shared" si="36"/>
        <v>1.0057898615636692E-4</v>
      </c>
      <c r="AO1106" s="74" t="str">
        <f>IFERROR(VLOOKUP(Table2[[#This Row],[Product Name]],'Roll ups'!L:P,5,FALSE),"GOOD")</f>
        <v>GOOD</v>
      </c>
      <c r="AP1106" s="74">
        <f>Table2[[#This Row],[Retail Dollar Vol Current 12 Mths]]/Table2[[#This Row],[SHELF SALES  LOOKUP]]</f>
        <v>1.2127101780323337E-4</v>
      </c>
      <c r="AQ1106" s="69">
        <f t="shared" si="37"/>
        <v>0</v>
      </c>
      <c r="AR110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106" s="69" t="e">
        <f>IF(Table2[[#This Row],[Shelf Dollar Vol Current 12 Mths]]&gt;#REF!,"MEETS $ CRITERIA",IF(Table2[[#This Row],[Shelf Dollar Vol Current 12 Mths]]&lt;#REF!+1,"DOES NOT MEET $ CRITERIA"))</f>
        <v>#REF!</v>
      </c>
      <c r="AT1106" s="78"/>
    </row>
    <row r="1107" spans="1:46" ht="13.8" x14ac:dyDescent="0.3">
      <c r="A1107" s="68" t="s">
        <v>2509</v>
      </c>
      <c r="B1107" s="69">
        <v>40590</v>
      </c>
      <c r="C1107" s="69">
        <v>380</v>
      </c>
      <c r="D1107" s="69" t="s">
        <v>25</v>
      </c>
      <c r="E1107" s="70" t="s">
        <v>6313</v>
      </c>
      <c r="F1107" s="70"/>
      <c r="G1107" s="71" t="s">
        <v>8555</v>
      </c>
      <c r="H1107" s="69" t="s">
        <v>6315</v>
      </c>
      <c r="I1107" s="68" t="s">
        <v>252</v>
      </c>
      <c r="J1107" s="68" t="s">
        <v>252</v>
      </c>
      <c r="K1107" s="68" t="s">
        <v>89</v>
      </c>
      <c r="L1107" s="68" t="s">
        <v>89</v>
      </c>
      <c r="M1107" s="68" t="s">
        <v>252</v>
      </c>
      <c r="N1107" s="68" t="s">
        <v>184</v>
      </c>
      <c r="O1107" s="68" t="s">
        <v>8556</v>
      </c>
      <c r="P1107" s="72" t="s">
        <v>191</v>
      </c>
      <c r="Q1107" s="68" t="s">
        <v>26</v>
      </c>
      <c r="R1107" s="68" t="s">
        <v>27</v>
      </c>
      <c r="S1107" s="68">
        <v>15</v>
      </c>
      <c r="T1107" s="68">
        <v>20.010000000000002</v>
      </c>
      <c r="U1107" s="68">
        <v>-0.3</v>
      </c>
      <c r="V1107" s="68">
        <v>52.69</v>
      </c>
      <c r="W1107" s="68">
        <v>51.35</v>
      </c>
      <c r="X1107" s="68">
        <v>0.03</v>
      </c>
      <c r="Y1107" s="68">
        <v>203.41</v>
      </c>
      <c r="Z1107" s="68">
        <v>216.07</v>
      </c>
      <c r="AA1107" s="68">
        <v>-0.06</v>
      </c>
      <c r="AB1107" s="73">
        <v>25986</v>
      </c>
      <c r="AC1107" s="73">
        <v>27590.400000000001</v>
      </c>
      <c r="AD1107" s="73">
        <v>25986</v>
      </c>
      <c r="AE1107" s="73">
        <v>27590.400000000001</v>
      </c>
      <c r="AF1107" s="73"/>
      <c r="AG1107" s="73">
        <f>IFERROR(VLOOKUP(J1107,'Roll ups'!D:E,2,FALSE),0)</f>
        <v>73393567.950000003</v>
      </c>
      <c r="AH1107" s="74">
        <f>IF(Table2[[#This Row],[CATEGORY TTL LOOKUP]]=0,0,IF(Table2[[#This Row],[CATEGORY TTL LOOKUP]]&gt;0,SUM(AB1107/AG1107)))</f>
        <v>3.5406372419042475E-4</v>
      </c>
      <c r="AI1107" s="74" t="str">
        <f>IFERROR(IF(AH1107&lt;#REF!,"STRIKE",IF(AH1107&gt;=#REF!,"GOOD")),"NO DATA")</f>
        <v>NO DATA</v>
      </c>
      <c r="AJ1107" s="75">
        <f>IFERROR(VLOOKUP(K1107,'Roll ups'!H:I,2,FALSE),0)</f>
        <v>75793138.070000067</v>
      </c>
      <c r="AK1107" s="76">
        <f>IF(Table2[[#This Row],[PRICE TIER LOOKUP]]=0,0,IF(Table2[[#This Row],[PRICE TIER LOOKUP]]&gt;0,SUM(AB1107/AJ1107)))</f>
        <v>3.4285425648955423E-4</v>
      </c>
      <c r="AL1107" s="74" t="e">
        <f>IF(AK1107&lt;#REF!,"STRIKE",IF(AK1107&gt;=#REF!,"GOOD"))</f>
        <v>#REF!</v>
      </c>
      <c r="AM1107" s="75">
        <f>VLOOKUP(H1107,'Roll ups'!A:B,2,FALSE)</f>
        <v>325145452.83999985</v>
      </c>
      <c r="AN1107" s="77">
        <f t="shared" si="36"/>
        <v>7.9921154587966501E-5</v>
      </c>
      <c r="AO1107" s="74" t="str">
        <f>IFERROR(VLOOKUP(Table2[[#This Row],[Product Name]],'Roll ups'!L:P,5,FALSE),"GOOD")</f>
        <v>GOOD</v>
      </c>
      <c r="AP1107" s="74">
        <f>Table2[[#This Row],[Retail Dollar Vol Current 12 Mths]]/Table2[[#This Row],[SHELF SALES  LOOKUP]]</f>
        <v>7.9921154587966501E-5</v>
      </c>
      <c r="AQ1107" s="69">
        <f t="shared" si="37"/>
        <v>0</v>
      </c>
      <c r="AR110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107" s="69" t="e">
        <f>IF(Table2[[#This Row],[Shelf Dollar Vol Current 12 Mths]]&gt;#REF!,"MEETS $ CRITERIA",IF(Table2[[#This Row],[Shelf Dollar Vol Current 12 Mths]]&lt;#REF!+1,"DOES NOT MEET $ CRITERIA"))</f>
        <v>#REF!</v>
      </c>
      <c r="AT1107" s="78"/>
    </row>
    <row r="1108" spans="1:46" ht="13.8" x14ac:dyDescent="0.3">
      <c r="A1108" s="68" t="s">
        <v>1593</v>
      </c>
      <c r="B1108" s="69">
        <v>40592</v>
      </c>
      <c r="C1108" s="69">
        <v>540</v>
      </c>
      <c r="D1108" s="69" t="s">
        <v>25</v>
      </c>
      <c r="E1108" s="70" t="s">
        <v>6313</v>
      </c>
      <c r="F1108" s="70"/>
      <c r="G1108" s="71" t="s">
        <v>8557</v>
      </c>
      <c r="H1108" s="69" t="s">
        <v>6315</v>
      </c>
      <c r="I1108" s="68" t="s">
        <v>252</v>
      </c>
      <c r="J1108" s="68" t="s">
        <v>252</v>
      </c>
      <c r="K1108" s="68" t="s">
        <v>89</v>
      </c>
      <c r="L1108" s="68" t="s">
        <v>89</v>
      </c>
      <c r="M1108" s="68" t="s">
        <v>252</v>
      </c>
      <c r="N1108" s="68" t="s">
        <v>184</v>
      </c>
      <c r="O1108" s="68" t="s">
        <v>8558</v>
      </c>
      <c r="P1108" s="72" t="s">
        <v>191</v>
      </c>
      <c r="Q1108" s="68" t="s">
        <v>26</v>
      </c>
      <c r="R1108" s="68" t="s">
        <v>27</v>
      </c>
      <c r="S1108" s="68">
        <v>40</v>
      </c>
      <c r="T1108" s="68">
        <v>47.98</v>
      </c>
      <c r="U1108" s="68">
        <v>-0.21</v>
      </c>
      <c r="V1108" s="68">
        <v>101.07</v>
      </c>
      <c r="W1108" s="68">
        <v>139.69</v>
      </c>
      <c r="X1108" s="68">
        <v>-0.38</v>
      </c>
      <c r="Y1108" s="68">
        <v>473.39</v>
      </c>
      <c r="Z1108" s="68">
        <v>598.79</v>
      </c>
      <c r="AA1108" s="68">
        <v>-0.26</v>
      </c>
      <c r="AB1108" s="73">
        <v>62331.27</v>
      </c>
      <c r="AC1108" s="73">
        <v>76607.28</v>
      </c>
      <c r="AD1108" s="73">
        <v>62331.27</v>
      </c>
      <c r="AE1108" s="73">
        <v>76607.28</v>
      </c>
      <c r="AF1108" s="73"/>
      <c r="AG1108" s="73">
        <f>IFERROR(VLOOKUP(J1108,'Roll ups'!D:E,2,FALSE),0)</f>
        <v>73393567.950000003</v>
      </c>
      <c r="AH1108" s="74">
        <f>IF(Table2[[#This Row],[CATEGORY TTL LOOKUP]]=0,0,IF(Table2[[#This Row],[CATEGORY TTL LOOKUP]]&gt;0,SUM(AB1108/AG1108)))</f>
        <v>8.4927428575844286E-4</v>
      </c>
      <c r="AI1108" s="74" t="str">
        <f>IFERROR(IF(AH1108&lt;#REF!,"STRIKE",IF(AH1108&gt;=#REF!,"GOOD")),"NO DATA")</f>
        <v>NO DATA</v>
      </c>
      <c r="AJ1108" s="75">
        <f>IFERROR(VLOOKUP(K1108,'Roll ups'!H:I,2,FALSE),0)</f>
        <v>75793138.070000067</v>
      </c>
      <c r="AK1108" s="76">
        <f>IF(Table2[[#This Row],[PRICE TIER LOOKUP]]=0,0,IF(Table2[[#This Row],[PRICE TIER LOOKUP]]&gt;0,SUM(AB1108/AJ1108)))</f>
        <v>8.2238671715152993E-4</v>
      </c>
      <c r="AL1108" s="74" t="e">
        <f>IF(AK1108&lt;#REF!,"STRIKE",IF(AK1108&gt;=#REF!,"GOOD"))</f>
        <v>#REF!</v>
      </c>
      <c r="AM1108" s="75">
        <f>VLOOKUP(H1108,'Roll ups'!A:B,2,FALSE)</f>
        <v>325145452.83999985</v>
      </c>
      <c r="AN1108" s="77">
        <f t="shared" si="36"/>
        <v>1.917027270581959E-4</v>
      </c>
      <c r="AO1108" s="74" t="str">
        <f>IFERROR(VLOOKUP(Table2[[#This Row],[Product Name]],'Roll ups'!L:P,5,FALSE),"GOOD")</f>
        <v>GOOD</v>
      </c>
      <c r="AP1108" s="74">
        <f>Table2[[#This Row],[Retail Dollar Vol Current 12 Mths]]/Table2[[#This Row],[SHELF SALES  LOOKUP]]</f>
        <v>1.917027270581959E-4</v>
      </c>
      <c r="AQ1108" s="69">
        <f t="shared" si="37"/>
        <v>0</v>
      </c>
      <c r="AR110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108" s="69" t="e">
        <f>IF(Table2[[#This Row],[Shelf Dollar Vol Current 12 Mths]]&gt;#REF!,"MEETS $ CRITERIA",IF(Table2[[#This Row],[Shelf Dollar Vol Current 12 Mths]]&lt;#REF!+1,"DOES NOT MEET $ CRITERIA"))</f>
        <v>#REF!</v>
      </c>
      <c r="AT1108" s="78"/>
    </row>
    <row r="1109" spans="1:46" ht="13.8" x14ac:dyDescent="0.3">
      <c r="A1109" s="68" t="s">
        <v>1346</v>
      </c>
      <c r="B1109" s="69">
        <v>40593</v>
      </c>
      <c r="C1109" s="69">
        <v>849</v>
      </c>
      <c r="D1109" s="69" t="s">
        <v>25</v>
      </c>
      <c r="E1109" s="70" t="s">
        <v>6313</v>
      </c>
      <c r="F1109" s="70"/>
      <c r="G1109" s="71" t="s">
        <v>8559</v>
      </c>
      <c r="H1109" s="69" t="s">
        <v>6315</v>
      </c>
      <c r="I1109" s="68" t="s">
        <v>252</v>
      </c>
      <c r="J1109" s="68" t="s">
        <v>252</v>
      </c>
      <c r="K1109" s="68" t="s">
        <v>89</v>
      </c>
      <c r="L1109" s="68" t="s">
        <v>89</v>
      </c>
      <c r="M1109" s="68" t="s">
        <v>252</v>
      </c>
      <c r="N1109" s="68" t="s">
        <v>184</v>
      </c>
      <c r="O1109" s="68" t="s">
        <v>8560</v>
      </c>
      <c r="P1109" s="72" t="s">
        <v>191</v>
      </c>
      <c r="Q1109" s="68" t="s">
        <v>26</v>
      </c>
      <c r="R1109" s="68" t="s">
        <v>27</v>
      </c>
      <c r="S1109" s="68">
        <v>287</v>
      </c>
      <c r="T1109" s="68">
        <v>469</v>
      </c>
      <c r="U1109" s="68">
        <v>-0.63</v>
      </c>
      <c r="V1109" s="68">
        <v>507</v>
      </c>
      <c r="W1109" s="68">
        <v>666</v>
      </c>
      <c r="X1109" s="68">
        <v>-0.31</v>
      </c>
      <c r="Y1109" s="68">
        <v>2274.96</v>
      </c>
      <c r="Z1109" s="68">
        <v>2549</v>
      </c>
      <c r="AA1109" s="68">
        <v>-0.12</v>
      </c>
      <c r="AB1109" s="73">
        <v>254827.36</v>
      </c>
      <c r="AC1109" s="73">
        <v>274258.8</v>
      </c>
      <c r="AD1109" s="73">
        <v>280233.28999999998</v>
      </c>
      <c r="AE1109" s="73">
        <v>305172.24</v>
      </c>
      <c r="AF1109" s="73"/>
      <c r="AG1109" s="73">
        <f>IFERROR(VLOOKUP(J1109,'Roll ups'!D:E,2,FALSE),0)</f>
        <v>73393567.950000003</v>
      </c>
      <c r="AH1109" s="74">
        <f>IF(Table2[[#This Row],[CATEGORY TTL LOOKUP]]=0,0,IF(Table2[[#This Row],[CATEGORY TTL LOOKUP]]&gt;0,SUM(AB1109/AG1109)))</f>
        <v>3.4720666553996029E-3</v>
      </c>
      <c r="AI1109" s="74" t="str">
        <f>IFERROR(IF(AH1109&lt;#REF!,"STRIKE",IF(AH1109&gt;=#REF!,"GOOD")),"NO DATA")</f>
        <v>NO DATA</v>
      </c>
      <c r="AJ1109" s="75">
        <f>IFERROR(VLOOKUP(K1109,'Roll ups'!H:I,2,FALSE),0)</f>
        <v>75793138.070000067</v>
      </c>
      <c r="AK1109" s="76">
        <f>IF(Table2[[#This Row],[PRICE TIER LOOKUP]]=0,0,IF(Table2[[#This Row],[PRICE TIER LOOKUP]]&gt;0,SUM(AB1109/AJ1109)))</f>
        <v>3.3621428864002143E-3</v>
      </c>
      <c r="AL1109" s="74" t="e">
        <f>IF(AK1109&lt;#REF!,"STRIKE",IF(AK1109&gt;=#REF!,"GOOD"))</f>
        <v>#REF!</v>
      </c>
      <c r="AM1109" s="75">
        <f>VLOOKUP(H1109,'Roll ups'!A:B,2,FALSE)</f>
        <v>325145452.83999985</v>
      </c>
      <c r="AN1109" s="77">
        <f t="shared" si="36"/>
        <v>7.837334269146229E-4</v>
      </c>
      <c r="AO1109" s="74" t="str">
        <f>IFERROR(VLOOKUP(Table2[[#This Row],[Product Name]],'Roll ups'!L:P,5,FALSE),"GOOD")</f>
        <v>GOOD</v>
      </c>
      <c r="AP1109" s="74">
        <f>Table2[[#This Row],[Retail Dollar Vol Current 12 Mths]]/Table2[[#This Row],[SHELF SALES  LOOKUP]]</f>
        <v>8.6187054917203287E-4</v>
      </c>
      <c r="AQ1109" s="69">
        <f t="shared" si="37"/>
        <v>0</v>
      </c>
      <c r="AR110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109" s="69" t="e">
        <f>IF(Table2[[#This Row],[Shelf Dollar Vol Current 12 Mths]]&gt;#REF!,"MEETS $ CRITERIA",IF(Table2[[#This Row],[Shelf Dollar Vol Current 12 Mths]]&lt;#REF!+1,"DOES NOT MEET $ CRITERIA"))</f>
        <v>#REF!</v>
      </c>
      <c r="AT1109" s="78"/>
    </row>
    <row r="1110" spans="1:46" ht="13.8" x14ac:dyDescent="0.3">
      <c r="A1110" s="68" t="s">
        <v>4165</v>
      </c>
      <c r="B1110" s="69">
        <v>40595</v>
      </c>
      <c r="C1110" s="69">
        <v>297</v>
      </c>
      <c r="D1110" s="69" t="s">
        <v>25</v>
      </c>
      <c r="E1110" s="70" t="s">
        <v>6313</v>
      </c>
      <c r="F1110" s="70"/>
      <c r="G1110" s="71" t="s">
        <v>8561</v>
      </c>
      <c r="H1110" s="69" t="s">
        <v>6315</v>
      </c>
      <c r="I1110" s="68" t="s">
        <v>252</v>
      </c>
      <c r="J1110" s="68" t="s">
        <v>252</v>
      </c>
      <c r="K1110" s="68" t="s">
        <v>89</v>
      </c>
      <c r="L1110" s="68" t="s">
        <v>89</v>
      </c>
      <c r="M1110" s="68" t="s">
        <v>252</v>
      </c>
      <c r="N1110" s="68" t="s">
        <v>184</v>
      </c>
      <c r="O1110" s="68" t="s">
        <v>8562</v>
      </c>
      <c r="P1110" s="72" t="s">
        <v>191</v>
      </c>
      <c r="Q1110" s="68" t="s">
        <v>26</v>
      </c>
      <c r="R1110" s="68" t="s">
        <v>27</v>
      </c>
      <c r="S1110" s="68">
        <v>13</v>
      </c>
      <c r="T1110" s="68">
        <v>10.67</v>
      </c>
      <c r="U1110" s="68">
        <v>0.2</v>
      </c>
      <c r="V1110" s="68">
        <v>30.01</v>
      </c>
      <c r="W1110" s="68">
        <v>18.670000000000002</v>
      </c>
      <c r="X1110" s="68">
        <v>0.38</v>
      </c>
      <c r="Y1110" s="68">
        <v>133.38</v>
      </c>
      <c r="Z1110" s="68">
        <v>79.36</v>
      </c>
      <c r="AA1110" s="68">
        <v>0.41</v>
      </c>
      <c r="AB1110" s="73">
        <v>17039.29</v>
      </c>
      <c r="AC1110" s="73">
        <v>10106.4</v>
      </c>
      <c r="AD1110" s="73">
        <v>17039.29</v>
      </c>
      <c r="AE1110" s="73">
        <v>10106.4</v>
      </c>
      <c r="AF1110" s="73"/>
      <c r="AG1110" s="73">
        <f>IFERROR(VLOOKUP(J1110,'Roll ups'!D:E,2,FALSE),0)</f>
        <v>73393567.950000003</v>
      </c>
      <c r="AH1110" s="74">
        <f>IF(Table2[[#This Row],[CATEGORY TTL LOOKUP]]=0,0,IF(Table2[[#This Row],[CATEGORY TTL LOOKUP]]&gt;0,SUM(AB1110/AG1110)))</f>
        <v>2.3216326002311488E-4</v>
      </c>
      <c r="AI1110" s="74" t="str">
        <f>IFERROR(IF(AH1110&lt;#REF!,"STRIKE",IF(AH1110&gt;=#REF!,"GOOD")),"NO DATA")</f>
        <v>NO DATA</v>
      </c>
      <c r="AJ1110" s="75">
        <f>IFERROR(VLOOKUP(K1110,'Roll ups'!H:I,2,FALSE),0)</f>
        <v>75793138.070000067</v>
      </c>
      <c r="AK1110" s="76">
        <f>IF(Table2[[#This Row],[PRICE TIER LOOKUP]]=0,0,IF(Table2[[#This Row],[PRICE TIER LOOKUP]]&gt;0,SUM(AB1110/AJ1110)))</f>
        <v>2.2481309566920252E-4</v>
      </c>
      <c r="AL1110" s="74" t="e">
        <f>IF(AK1110&lt;#REF!,"STRIKE",IF(AK1110&gt;=#REF!,"GOOD"))</f>
        <v>#REF!</v>
      </c>
      <c r="AM1110" s="75">
        <f>VLOOKUP(H1110,'Roll ups'!A:B,2,FALSE)</f>
        <v>325145452.83999985</v>
      </c>
      <c r="AN1110" s="77">
        <f t="shared" si="36"/>
        <v>5.2405130845808964E-5</v>
      </c>
      <c r="AO1110" s="74" t="str">
        <f>IFERROR(VLOOKUP(Table2[[#This Row],[Product Name]],'Roll ups'!L:P,5,FALSE),"GOOD")</f>
        <v>GOOD</v>
      </c>
      <c r="AP1110" s="74">
        <f>Table2[[#This Row],[Retail Dollar Vol Current 12 Mths]]/Table2[[#This Row],[SHELF SALES  LOOKUP]]</f>
        <v>5.2405130845808964E-5</v>
      </c>
      <c r="AQ1110" s="69">
        <f t="shared" si="37"/>
        <v>0</v>
      </c>
      <c r="AR111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110" s="69" t="e">
        <f>IF(Table2[[#This Row],[Shelf Dollar Vol Current 12 Mths]]&gt;#REF!,"MEETS $ CRITERIA",IF(Table2[[#This Row],[Shelf Dollar Vol Current 12 Mths]]&lt;#REF!+1,"DOES NOT MEET $ CRITERIA"))</f>
        <v>#REF!</v>
      </c>
      <c r="AT1110" s="78"/>
    </row>
    <row r="1111" spans="1:46" ht="13.8" x14ac:dyDescent="0.3">
      <c r="A1111" s="68" t="s">
        <v>1971</v>
      </c>
      <c r="B1111" s="69">
        <v>40597</v>
      </c>
      <c r="C1111" s="69">
        <v>425</v>
      </c>
      <c r="D1111" s="69" t="s">
        <v>25</v>
      </c>
      <c r="E1111" s="70" t="s">
        <v>6313</v>
      </c>
      <c r="F1111" s="70"/>
      <c r="G1111" s="71" t="s">
        <v>8563</v>
      </c>
      <c r="H1111" s="69" t="s">
        <v>6315</v>
      </c>
      <c r="I1111" s="68" t="s">
        <v>252</v>
      </c>
      <c r="J1111" s="68" t="s">
        <v>252</v>
      </c>
      <c r="K1111" s="68" t="s">
        <v>89</v>
      </c>
      <c r="L1111" s="68" t="s">
        <v>89</v>
      </c>
      <c r="M1111" s="68" t="s">
        <v>252</v>
      </c>
      <c r="N1111" s="68" t="s">
        <v>184</v>
      </c>
      <c r="O1111" s="68" t="s">
        <v>8564</v>
      </c>
      <c r="P1111" s="72" t="s">
        <v>191</v>
      </c>
      <c r="Q1111" s="68" t="s">
        <v>26</v>
      </c>
      <c r="R1111" s="68" t="s">
        <v>27</v>
      </c>
      <c r="S1111" s="68">
        <v>16</v>
      </c>
      <c r="T1111" s="68">
        <v>22.93</v>
      </c>
      <c r="U1111" s="68">
        <v>-0.43</v>
      </c>
      <c r="V1111" s="68">
        <v>41.16</v>
      </c>
      <c r="W1111" s="68">
        <v>66.11</v>
      </c>
      <c r="X1111" s="68">
        <v>-0.61</v>
      </c>
      <c r="Y1111" s="68">
        <v>189.38</v>
      </c>
      <c r="Z1111" s="68">
        <v>255.93</v>
      </c>
      <c r="AA1111" s="68">
        <v>-0.35</v>
      </c>
      <c r="AB1111" s="73">
        <v>24942.42</v>
      </c>
      <c r="AC1111" s="73">
        <v>32755.439999999999</v>
      </c>
      <c r="AD1111" s="73">
        <v>24942.42</v>
      </c>
      <c r="AE1111" s="73">
        <v>32755.439999999999</v>
      </c>
      <c r="AF1111" s="73"/>
      <c r="AG1111" s="73">
        <f>IFERROR(VLOOKUP(J1111,'Roll ups'!D:E,2,FALSE),0)</f>
        <v>73393567.950000003</v>
      </c>
      <c r="AH1111" s="74">
        <f>IF(Table2[[#This Row],[CATEGORY TTL LOOKUP]]=0,0,IF(Table2[[#This Row],[CATEGORY TTL LOOKUP]]&gt;0,SUM(AB1111/AG1111)))</f>
        <v>3.3984476700999513E-4</v>
      </c>
      <c r="AI1111" s="74" t="str">
        <f>IFERROR(IF(AH1111&lt;#REF!,"STRIKE",IF(AH1111&gt;=#REF!,"GOOD")),"NO DATA")</f>
        <v>NO DATA</v>
      </c>
      <c r="AJ1111" s="75">
        <f>IFERROR(VLOOKUP(K1111,'Roll ups'!H:I,2,FALSE),0)</f>
        <v>75793138.070000067</v>
      </c>
      <c r="AK1111" s="76">
        <f>IF(Table2[[#This Row],[PRICE TIER LOOKUP]]=0,0,IF(Table2[[#This Row],[PRICE TIER LOOKUP]]&gt;0,SUM(AB1111/AJ1111)))</f>
        <v>3.2908546387093766E-4</v>
      </c>
      <c r="AL1111" s="74" t="e">
        <f>IF(AK1111&lt;#REF!,"STRIKE",IF(AK1111&gt;=#REF!,"GOOD"))</f>
        <v>#REF!</v>
      </c>
      <c r="AM1111" s="75">
        <f>VLOOKUP(H1111,'Roll ups'!A:B,2,FALSE)</f>
        <v>325145452.83999985</v>
      </c>
      <c r="AN1111" s="77">
        <f t="shared" si="36"/>
        <v>7.6711575641421809E-5</v>
      </c>
      <c r="AO1111" s="74" t="str">
        <f>IFERROR(VLOOKUP(Table2[[#This Row],[Product Name]],'Roll ups'!L:P,5,FALSE),"GOOD")</f>
        <v>GOOD</v>
      </c>
      <c r="AP1111" s="74">
        <f>Table2[[#This Row],[Retail Dollar Vol Current 12 Mths]]/Table2[[#This Row],[SHELF SALES  LOOKUP]]</f>
        <v>7.6711575641421809E-5</v>
      </c>
      <c r="AQ1111" s="69">
        <f t="shared" si="37"/>
        <v>0</v>
      </c>
      <c r="AR111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111" s="69" t="e">
        <f>IF(Table2[[#This Row],[Shelf Dollar Vol Current 12 Mths]]&gt;#REF!,"MEETS $ CRITERIA",IF(Table2[[#This Row],[Shelf Dollar Vol Current 12 Mths]]&lt;#REF!+1,"DOES NOT MEET $ CRITERIA"))</f>
        <v>#REF!</v>
      </c>
      <c r="AT1111" s="78"/>
    </row>
    <row r="1112" spans="1:46" ht="13.8" x14ac:dyDescent="0.3">
      <c r="A1112" s="68" t="s">
        <v>1494</v>
      </c>
      <c r="B1112" s="69">
        <v>40598</v>
      </c>
      <c r="C1112" s="69">
        <v>701</v>
      </c>
      <c r="D1112" s="69" t="s">
        <v>25</v>
      </c>
      <c r="E1112" s="70" t="s">
        <v>6313</v>
      </c>
      <c r="F1112" s="70"/>
      <c r="G1112" s="71" t="s">
        <v>8565</v>
      </c>
      <c r="H1112" s="69" t="s">
        <v>6315</v>
      </c>
      <c r="I1112" s="68" t="s">
        <v>252</v>
      </c>
      <c r="J1112" s="68" t="s">
        <v>252</v>
      </c>
      <c r="K1112" s="68" t="s">
        <v>89</v>
      </c>
      <c r="L1112" s="68" t="s">
        <v>89</v>
      </c>
      <c r="M1112" s="68" t="s">
        <v>252</v>
      </c>
      <c r="N1112" s="68" t="s">
        <v>184</v>
      </c>
      <c r="O1112" s="68" t="s">
        <v>8566</v>
      </c>
      <c r="P1112" s="72" t="s">
        <v>191</v>
      </c>
      <c r="Q1112" s="68" t="s">
        <v>26</v>
      </c>
      <c r="R1112" s="68" t="s">
        <v>27</v>
      </c>
      <c r="S1112" s="68">
        <v>109</v>
      </c>
      <c r="T1112" s="68">
        <v>218</v>
      </c>
      <c r="U1112" s="68">
        <v>-1</v>
      </c>
      <c r="V1112" s="68">
        <v>194</v>
      </c>
      <c r="W1112" s="68">
        <v>297</v>
      </c>
      <c r="X1112" s="68">
        <v>-0.53</v>
      </c>
      <c r="Y1112" s="68">
        <v>915.96</v>
      </c>
      <c r="Z1112" s="68">
        <v>1135.92</v>
      </c>
      <c r="AA1112" s="68">
        <v>-0.24</v>
      </c>
      <c r="AB1112" s="73">
        <v>102089.92</v>
      </c>
      <c r="AC1112" s="73">
        <v>121502.48</v>
      </c>
      <c r="AD1112" s="73">
        <v>112960.73</v>
      </c>
      <c r="AE1112" s="73">
        <v>136001.38</v>
      </c>
      <c r="AF1112" s="73"/>
      <c r="AG1112" s="73">
        <f>IFERROR(VLOOKUP(J1112,'Roll ups'!D:E,2,FALSE),0)</f>
        <v>73393567.950000003</v>
      </c>
      <c r="AH1112" s="74">
        <f>IF(Table2[[#This Row],[CATEGORY TTL LOOKUP]]=0,0,IF(Table2[[#This Row],[CATEGORY TTL LOOKUP]]&gt;0,SUM(AB1112/AG1112)))</f>
        <v>1.3909927375318452E-3</v>
      </c>
      <c r="AI1112" s="74" t="str">
        <f>IFERROR(IF(AH1112&lt;#REF!,"STRIKE",IF(AH1112&gt;=#REF!,"GOOD")),"NO DATA")</f>
        <v>NO DATA</v>
      </c>
      <c r="AJ1112" s="75">
        <f>IFERROR(VLOOKUP(K1112,'Roll ups'!H:I,2,FALSE),0)</f>
        <v>75793138.070000067</v>
      </c>
      <c r="AK1112" s="76">
        <f>IF(Table2[[#This Row],[PRICE TIER LOOKUP]]=0,0,IF(Table2[[#This Row],[PRICE TIER LOOKUP]]&gt;0,SUM(AB1112/AJ1112)))</f>
        <v>1.346954653147005E-3</v>
      </c>
      <c r="AL1112" s="74" t="e">
        <f>IF(AK1112&lt;#REF!,"STRIKE",IF(AK1112&gt;=#REF!,"GOOD"))</f>
        <v>#REF!</v>
      </c>
      <c r="AM1112" s="75">
        <f>VLOOKUP(H1112,'Roll ups'!A:B,2,FALSE)</f>
        <v>325145452.83999985</v>
      </c>
      <c r="AN1112" s="77">
        <f t="shared" si="36"/>
        <v>3.1398230886604838E-4</v>
      </c>
      <c r="AO1112" s="74" t="str">
        <f>IFERROR(VLOOKUP(Table2[[#This Row],[Product Name]],'Roll ups'!L:P,5,FALSE),"GOOD")</f>
        <v>GOOD</v>
      </c>
      <c r="AP1112" s="74">
        <f>Table2[[#This Row],[Retail Dollar Vol Current 12 Mths]]/Table2[[#This Row],[SHELF SALES  LOOKUP]]</f>
        <v>3.47415991868681E-4</v>
      </c>
      <c r="AQ1112" s="69">
        <f t="shared" si="37"/>
        <v>0</v>
      </c>
      <c r="AR111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112" s="69" t="e">
        <f>IF(Table2[[#This Row],[Shelf Dollar Vol Current 12 Mths]]&gt;#REF!,"MEETS $ CRITERIA",IF(Table2[[#This Row],[Shelf Dollar Vol Current 12 Mths]]&lt;#REF!+1,"DOES NOT MEET $ CRITERIA"))</f>
        <v>#REF!</v>
      </c>
      <c r="AT1112" s="78"/>
    </row>
    <row r="1113" spans="1:46" ht="13.8" x14ac:dyDescent="0.3">
      <c r="A1113" s="68" t="s">
        <v>3970</v>
      </c>
      <c r="B1113" s="69">
        <v>40714</v>
      </c>
      <c r="C1113" s="69">
        <v>310</v>
      </c>
      <c r="D1113" s="69" t="s">
        <v>25</v>
      </c>
      <c r="E1113" s="70" t="s">
        <v>6313</v>
      </c>
      <c r="F1113" s="70"/>
      <c r="G1113" s="71" t="s">
        <v>8567</v>
      </c>
      <c r="H1113" s="69" t="s">
        <v>6315</v>
      </c>
      <c r="I1113" s="68" t="s">
        <v>252</v>
      </c>
      <c r="J1113" s="68" t="s">
        <v>252</v>
      </c>
      <c r="K1113" s="68" t="s">
        <v>104</v>
      </c>
      <c r="L1113" s="68" t="s">
        <v>104</v>
      </c>
      <c r="M1113" s="68" t="s">
        <v>252</v>
      </c>
      <c r="N1113" s="68" t="s">
        <v>184</v>
      </c>
      <c r="O1113" s="68" t="s">
        <v>8568</v>
      </c>
      <c r="P1113" s="72" t="s">
        <v>191</v>
      </c>
      <c r="Q1113" s="68" t="s">
        <v>194</v>
      </c>
      <c r="R1113" s="68" t="s">
        <v>6402</v>
      </c>
      <c r="S1113" s="68">
        <v>15</v>
      </c>
      <c r="T1113" s="68">
        <v>18</v>
      </c>
      <c r="U1113" s="68">
        <v>-0.2</v>
      </c>
      <c r="V1113" s="68">
        <v>57</v>
      </c>
      <c r="W1113" s="68">
        <v>50</v>
      </c>
      <c r="X1113" s="68">
        <v>0.12</v>
      </c>
      <c r="Y1113" s="68">
        <v>238</v>
      </c>
      <c r="Z1113" s="68">
        <v>226</v>
      </c>
      <c r="AA1113" s="68">
        <v>0.05</v>
      </c>
      <c r="AB1113" s="73">
        <v>14722.44</v>
      </c>
      <c r="AC1113" s="73">
        <v>14176.8</v>
      </c>
      <c r="AD1113" s="73">
        <v>17564.400000000001</v>
      </c>
      <c r="AE1113" s="73">
        <v>16720.8</v>
      </c>
      <c r="AF1113" s="73"/>
      <c r="AG1113" s="73">
        <f>IFERROR(VLOOKUP(J1113,'Roll ups'!D:E,2,FALSE),0)</f>
        <v>73393567.950000003</v>
      </c>
      <c r="AH1113" s="74">
        <f>IF(Table2[[#This Row],[CATEGORY TTL LOOKUP]]=0,0,IF(Table2[[#This Row],[CATEGORY TTL LOOKUP]]&gt;0,SUM(AB1113/AG1113)))</f>
        <v>2.0059577986493026E-4</v>
      </c>
      <c r="AI1113" s="74" t="str">
        <f>IFERROR(IF(AH1113&lt;#REF!,"STRIKE",IF(AH1113&gt;=#REF!,"GOOD")),"NO DATA")</f>
        <v>NO DATA</v>
      </c>
      <c r="AJ1113" s="75">
        <f>IFERROR(VLOOKUP(K1113,'Roll ups'!H:I,2,FALSE),0)</f>
        <v>34230392.709999993</v>
      </c>
      <c r="AK1113" s="76">
        <f>IF(Table2[[#This Row],[PRICE TIER LOOKUP]]=0,0,IF(Table2[[#This Row],[PRICE TIER LOOKUP]]&gt;0,SUM(AB1113/AJ1113)))</f>
        <v>4.3009848367001112E-4</v>
      </c>
      <c r="AL1113" s="74" t="e">
        <f>IF(AK1113&lt;#REF!,"STRIKE",IF(AK1113&gt;=#REF!,"GOOD"))</f>
        <v>#REF!</v>
      </c>
      <c r="AM1113" s="75">
        <f>VLOOKUP(H1113,'Roll ups'!A:B,2,FALSE)</f>
        <v>325145452.83999985</v>
      </c>
      <c r="AN1113" s="77">
        <f t="shared" si="36"/>
        <v>4.5279550648505408E-5</v>
      </c>
      <c r="AO1113" s="74" t="str">
        <f>IFERROR(VLOOKUP(Table2[[#This Row],[Product Name]],'Roll ups'!L:P,5,FALSE),"GOOD")</f>
        <v>GOOD</v>
      </c>
      <c r="AP1113" s="74">
        <f>Table2[[#This Row],[Retail Dollar Vol Current 12 Mths]]/Table2[[#This Row],[SHELF SALES  LOOKUP]]</f>
        <v>5.4020131133875122E-5</v>
      </c>
      <c r="AQ1113" s="69">
        <f t="shared" si="37"/>
        <v>0</v>
      </c>
      <c r="AR111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113" s="69" t="e">
        <f>IF(Table2[[#This Row],[Shelf Dollar Vol Current 12 Mths]]&gt;#REF!,"MEETS $ CRITERIA",IF(Table2[[#This Row],[Shelf Dollar Vol Current 12 Mths]]&lt;#REF!+1,"DOES NOT MEET $ CRITERIA"))</f>
        <v>#REF!</v>
      </c>
      <c r="AT1113" s="78"/>
    </row>
    <row r="1114" spans="1:46" ht="13.8" x14ac:dyDescent="0.3">
      <c r="A1114" s="68" t="s">
        <v>5866</v>
      </c>
      <c r="B1114" s="69">
        <v>40726</v>
      </c>
      <c r="C1114" s="69">
        <v>439</v>
      </c>
      <c r="D1114" s="69" t="s">
        <v>25</v>
      </c>
      <c r="E1114" s="70" t="s">
        <v>6313</v>
      </c>
      <c r="F1114" s="70"/>
      <c r="G1114" s="71" t="s">
        <v>8569</v>
      </c>
      <c r="H1114" s="69" t="s">
        <v>6315</v>
      </c>
      <c r="I1114" s="68" t="s">
        <v>252</v>
      </c>
      <c r="J1114" s="68" t="s">
        <v>252</v>
      </c>
      <c r="K1114" s="68" t="s">
        <v>104</v>
      </c>
      <c r="L1114" s="68" t="s">
        <v>104</v>
      </c>
      <c r="M1114" s="68" t="s">
        <v>252</v>
      </c>
      <c r="N1114" s="68" t="s">
        <v>184</v>
      </c>
      <c r="O1114" s="68" t="s">
        <v>8570</v>
      </c>
      <c r="P1114" s="72" t="s">
        <v>191</v>
      </c>
      <c r="Q1114" s="68" t="s">
        <v>194</v>
      </c>
      <c r="R1114" s="68" t="s">
        <v>6402</v>
      </c>
      <c r="S1114" s="68">
        <v>23</v>
      </c>
      <c r="T1114" s="68">
        <v>42</v>
      </c>
      <c r="U1114" s="68">
        <v>-0.83</v>
      </c>
      <c r="V1114" s="68">
        <v>111</v>
      </c>
      <c r="W1114" s="68">
        <v>135.41999999999999</v>
      </c>
      <c r="X1114" s="68">
        <v>-0.22</v>
      </c>
      <c r="Y1114" s="68">
        <v>530</v>
      </c>
      <c r="Z1114" s="68">
        <v>586.16999999999996</v>
      </c>
      <c r="AA1114" s="68">
        <v>-0.11</v>
      </c>
      <c r="AB1114" s="73">
        <v>32318.880000000001</v>
      </c>
      <c r="AC1114" s="73">
        <v>35976.160000000003</v>
      </c>
      <c r="AD1114" s="73">
        <v>38605.199999999997</v>
      </c>
      <c r="AE1114" s="73">
        <v>42881.18</v>
      </c>
      <c r="AF1114" s="73"/>
      <c r="AG1114" s="73">
        <f>IFERROR(VLOOKUP(J1114,'Roll ups'!D:E,2,FALSE),0)</f>
        <v>73393567.950000003</v>
      </c>
      <c r="AH1114" s="74">
        <f>IF(Table2[[#This Row],[CATEGORY TTL LOOKUP]]=0,0,IF(Table2[[#This Row],[CATEGORY TTL LOOKUP]]&gt;0,SUM(AB1114/AG1114)))</f>
        <v>4.4035030456643712E-4</v>
      </c>
      <c r="AI1114" s="74" t="str">
        <f>IFERROR(IF(AH1114&lt;#REF!,"STRIKE",IF(AH1114&gt;=#REF!,"GOOD")),"NO DATA")</f>
        <v>NO DATA</v>
      </c>
      <c r="AJ1114" s="75">
        <f>IFERROR(VLOOKUP(K1114,'Roll ups'!H:I,2,FALSE),0)</f>
        <v>34230392.709999993</v>
      </c>
      <c r="AK1114" s="76">
        <f>IF(Table2[[#This Row],[PRICE TIER LOOKUP]]=0,0,IF(Table2[[#This Row],[PRICE TIER LOOKUP]]&gt;0,SUM(AB1114/AJ1114)))</f>
        <v>9.4415744142363966E-4</v>
      </c>
      <c r="AL1114" s="74" t="e">
        <f>IF(AK1114&lt;#REF!,"STRIKE",IF(AK1114&gt;=#REF!,"GOOD"))</f>
        <v>#REF!</v>
      </c>
      <c r="AM1114" s="75">
        <f>VLOOKUP(H1114,'Roll ups'!A:B,2,FALSE)</f>
        <v>325145452.83999985</v>
      </c>
      <c r="AN1114" s="77">
        <f t="shared" si="36"/>
        <v>9.9398222296234086E-5</v>
      </c>
      <c r="AO1114" s="74" t="str">
        <f>IFERROR(VLOOKUP(Table2[[#This Row],[Product Name]],'Roll ups'!L:P,5,FALSE),"GOOD")</f>
        <v>GOOD</v>
      </c>
      <c r="AP1114" s="74">
        <f>Table2[[#This Row],[Retail Dollar Vol Current 12 Mths]]/Table2[[#This Row],[SHELF SALES  LOOKUP]]</f>
        <v>1.1873209255365829E-4</v>
      </c>
      <c r="AQ1114" s="69">
        <f t="shared" si="37"/>
        <v>0</v>
      </c>
      <c r="AR111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114" s="69" t="e">
        <f>IF(Table2[[#This Row],[Shelf Dollar Vol Current 12 Mths]]&gt;#REF!,"MEETS $ CRITERIA",IF(Table2[[#This Row],[Shelf Dollar Vol Current 12 Mths]]&lt;#REF!+1,"DOES NOT MEET $ CRITERIA"))</f>
        <v>#REF!</v>
      </c>
      <c r="AT1114" s="78"/>
    </row>
    <row r="1115" spans="1:46" ht="13.8" x14ac:dyDescent="0.3">
      <c r="A1115" s="68" t="s">
        <v>2795</v>
      </c>
      <c r="B1115" s="69">
        <v>40926</v>
      </c>
      <c r="C1115" s="69">
        <v>189</v>
      </c>
      <c r="D1115" s="69" t="s">
        <v>25</v>
      </c>
      <c r="E1115" s="70" t="s">
        <v>6313</v>
      </c>
      <c r="F1115" s="70"/>
      <c r="G1115" s="71" t="s">
        <v>8571</v>
      </c>
      <c r="H1115" s="69" t="s">
        <v>6315</v>
      </c>
      <c r="I1115" s="68" t="s">
        <v>252</v>
      </c>
      <c r="J1115" s="68" t="s">
        <v>252</v>
      </c>
      <c r="K1115" s="68" t="s">
        <v>132</v>
      </c>
      <c r="L1115" s="68" t="s">
        <v>89</v>
      </c>
      <c r="M1115" s="68" t="s">
        <v>252</v>
      </c>
      <c r="N1115" s="68" t="s">
        <v>154</v>
      </c>
      <c r="O1115" s="68" t="s">
        <v>8572</v>
      </c>
      <c r="P1115" s="72" t="s">
        <v>252</v>
      </c>
      <c r="Q1115" s="68" t="s">
        <v>397</v>
      </c>
      <c r="R1115" s="68" t="s">
        <v>31</v>
      </c>
      <c r="S1115" s="68">
        <v>8</v>
      </c>
      <c r="T1115" s="68">
        <v>9</v>
      </c>
      <c r="U1115" s="68">
        <v>-0.13</v>
      </c>
      <c r="V1115" s="68">
        <v>21.75</v>
      </c>
      <c r="W1115" s="68">
        <v>18</v>
      </c>
      <c r="X1115" s="68">
        <v>0.17</v>
      </c>
      <c r="Y1115" s="68">
        <v>123.67</v>
      </c>
      <c r="Z1115" s="68">
        <v>134.75</v>
      </c>
      <c r="AA1115" s="68">
        <v>-0.09</v>
      </c>
      <c r="AB1115" s="73">
        <v>16056.88</v>
      </c>
      <c r="AC1115" s="73">
        <v>17481.240000000002</v>
      </c>
      <c r="AD1115" s="73">
        <v>16056.88</v>
      </c>
      <c r="AE1115" s="73">
        <v>17481.240000000002</v>
      </c>
      <c r="AF1115" s="73"/>
      <c r="AG1115" s="73">
        <f>IFERROR(VLOOKUP(J1115,'Roll ups'!D:E,2,FALSE),0)</f>
        <v>73393567.950000003</v>
      </c>
      <c r="AH1115" s="74">
        <f>IF(Table2[[#This Row],[CATEGORY TTL LOOKUP]]=0,0,IF(Table2[[#This Row],[CATEGORY TTL LOOKUP]]&gt;0,SUM(AB1115/AG1115)))</f>
        <v>2.1877775462474976E-4</v>
      </c>
      <c r="AI1115" s="74" t="str">
        <f>IFERROR(IF(AH1115&lt;#REF!,"STRIKE",IF(AH1115&gt;=#REF!,"GOOD")),"NO DATA")</f>
        <v>NO DATA</v>
      </c>
      <c r="AJ1115" s="75">
        <f>IFERROR(VLOOKUP(K1115,'Roll ups'!H:I,2,FALSE),0)</f>
        <v>126094742.97999983</v>
      </c>
      <c r="AK1115" s="76">
        <f>IF(Table2[[#This Row],[PRICE TIER LOOKUP]]=0,0,IF(Table2[[#This Row],[PRICE TIER LOOKUP]]&gt;0,SUM(AB1115/AJ1115)))</f>
        <v>1.2733980513800498E-4</v>
      </c>
      <c r="AL1115" s="74" t="e">
        <f>IF(AK1115&lt;#REF!,"STRIKE",IF(AK1115&gt;=#REF!,"GOOD"))</f>
        <v>#REF!</v>
      </c>
      <c r="AM1115" s="75">
        <f>VLOOKUP(H1115,'Roll ups'!A:B,2,FALSE)</f>
        <v>325145452.83999985</v>
      </c>
      <c r="AN1115" s="77">
        <f t="shared" si="36"/>
        <v>4.9383683086293677E-5</v>
      </c>
      <c r="AO1115" s="74" t="str">
        <f>IFERROR(VLOOKUP(Table2[[#This Row],[Product Name]],'Roll ups'!L:P,5,FALSE),"GOOD")</f>
        <v>GOOD</v>
      </c>
      <c r="AP1115" s="74">
        <f>Table2[[#This Row],[Retail Dollar Vol Current 12 Mths]]/Table2[[#This Row],[SHELF SALES  LOOKUP]]</f>
        <v>4.9383683086293677E-5</v>
      </c>
      <c r="AQ1115" s="69">
        <f t="shared" si="37"/>
        <v>0</v>
      </c>
      <c r="AR111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115" s="69" t="e">
        <f>IF(Table2[[#This Row],[Shelf Dollar Vol Current 12 Mths]]&gt;#REF!,"MEETS $ CRITERIA",IF(Table2[[#This Row],[Shelf Dollar Vol Current 12 Mths]]&lt;#REF!+1,"DOES NOT MEET $ CRITERIA"))</f>
        <v>#REF!</v>
      </c>
      <c r="AT1115" s="78"/>
    </row>
    <row r="1116" spans="1:46" ht="13.8" x14ac:dyDescent="0.3">
      <c r="A1116" s="68" t="s">
        <v>3749</v>
      </c>
      <c r="B1116" s="69">
        <v>40928</v>
      </c>
      <c r="C1116" s="69">
        <v>172</v>
      </c>
      <c r="D1116" s="69" t="s">
        <v>25</v>
      </c>
      <c r="E1116" s="70" t="s">
        <v>6313</v>
      </c>
      <c r="F1116" s="70"/>
      <c r="G1116" s="71" t="s">
        <v>8573</v>
      </c>
      <c r="H1116" s="69" t="s">
        <v>6315</v>
      </c>
      <c r="I1116" s="68" t="s">
        <v>252</v>
      </c>
      <c r="J1116" s="68" t="s">
        <v>252</v>
      </c>
      <c r="K1116" s="68" t="s">
        <v>132</v>
      </c>
      <c r="L1116" s="68" t="s">
        <v>89</v>
      </c>
      <c r="M1116" s="68" t="s">
        <v>252</v>
      </c>
      <c r="N1116" s="68" t="s">
        <v>154</v>
      </c>
      <c r="O1116" s="68" t="s">
        <v>8574</v>
      </c>
      <c r="P1116" s="72" t="s">
        <v>252</v>
      </c>
      <c r="Q1116" s="68" t="s">
        <v>397</v>
      </c>
      <c r="R1116" s="68" t="s">
        <v>31</v>
      </c>
      <c r="S1116" s="68">
        <v>25</v>
      </c>
      <c r="T1116" s="68">
        <v>23.34</v>
      </c>
      <c r="U1116" s="68">
        <v>0.05</v>
      </c>
      <c r="V1116" s="68">
        <v>73.510000000000005</v>
      </c>
      <c r="W1116" s="68">
        <v>71.760000000000005</v>
      </c>
      <c r="X1116" s="68">
        <v>0.02</v>
      </c>
      <c r="Y1116" s="68">
        <v>317.75</v>
      </c>
      <c r="Z1116" s="68">
        <v>270.29000000000002</v>
      </c>
      <c r="AA1116" s="68">
        <v>0.15</v>
      </c>
      <c r="AB1116" s="73">
        <v>33349.94</v>
      </c>
      <c r="AC1116" s="73">
        <v>28187.38</v>
      </c>
      <c r="AD1116" s="73">
        <v>33349.94</v>
      </c>
      <c r="AE1116" s="73">
        <v>28187.38</v>
      </c>
      <c r="AF1116" s="73"/>
      <c r="AG1116" s="73">
        <f>IFERROR(VLOOKUP(J1116,'Roll ups'!D:E,2,FALSE),0)</f>
        <v>73393567.950000003</v>
      </c>
      <c r="AH1116" s="74">
        <f>IF(Table2[[#This Row],[CATEGORY TTL LOOKUP]]=0,0,IF(Table2[[#This Row],[CATEGORY TTL LOOKUP]]&gt;0,SUM(AB1116/AG1116)))</f>
        <v>4.5439867459121124E-4</v>
      </c>
      <c r="AI1116" s="74" t="str">
        <f>IFERROR(IF(AH1116&lt;#REF!,"STRIKE",IF(AH1116&gt;=#REF!,"GOOD")),"NO DATA")</f>
        <v>NO DATA</v>
      </c>
      <c r="AJ1116" s="75">
        <f>IFERROR(VLOOKUP(K1116,'Roll ups'!H:I,2,FALSE),0)</f>
        <v>126094742.97999983</v>
      </c>
      <c r="AK1116" s="76">
        <f>IF(Table2[[#This Row],[PRICE TIER LOOKUP]]=0,0,IF(Table2[[#This Row],[PRICE TIER LOOKUP]]&gt;0,SUM(AB1116/AJ1116)))</f>
        <v>2.6448319106602019E-4</v>
      </c>
      <c r="AL1116" s="74" t="e">
        <f>IF(AK1116&lt;#REF!,"STRIKE",IF(AK1116&gt;=#REF!,"GOOD"))</f>
        <v>#REF!</v>
      </c>
      <c r="AM1116" s="75">
        <f>VLOOKUP(H1116,'Roll ups'!A:B,2,FALSE)</f>
        <v>325145452.83999985</v>
      </c>
      <c r="AN1116" s="77">
        <f t="shared" si="36"/>
        <v>1.0256929539903824E-4</v>
      </c>
      <c r="AO1116" s="74" t="str">
        <f>IFERROR(VLOOKUP(Table2[[#This Row],[Product Name]],'Roll ups'!L:P,5,FALSE),"GOOD")</f>
        <v>GOOD</v>
      </c>
      <c r="AP1116" s="74">
        <f>Table2[[#This Row],[Retail Dollar Vol Current 12 Mths]]/Table2[[#This Row],[SHELF SALES  LOOKUP]]</f>
        <v>1.0256929539903824E-4</v>
      </c>
      <c r="AQ1116" s="69">
        <f t="shared" si="37"/>
        <v>0</v>
      </c>
      <c r="AR111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116" s="69" t="e">
        <f>IF(Table2[[#This Row],[Shelf Dollar Vol Current 12 Mths]]&gt;#REF!,"MEETS $ CRITERIA",IF(Table2[[#This Row],[Shelf Dollar Vol Current 12 Mths]]&lt;#REF!+1,"DOES NOT MEET $ CRITERIA"))</f>
        <v>#REF!</v>
      </c>
      <c r="AT1116" s="78"/>
    </row>
    <row r="1117" spans="1:46" ht="13.8" x14ac:dyDescent="0.3">
      <c r="A1117" s="68" t="s">
        <v>2798</v>
      </c>
      <c r="B1117" s="69">
        <v>41006</v>
      </c>
      <c r="C1117" s="69">
        <v>263</v>
      </c>
      <c r="D1117" s="69" t="s">
        <v>25</v>
      </c>
      <c r="E1117" s="70" t="s">
        <v>6313</v>
      </c>
      <c r="F1117" s="70"/>
      <c r="G1117" s="71" t="s">
        <v>8460</v>
      </c>
      <c r="H1117" s="69" t="s">
        <v>6315</v>
      </c>
      <c r="I1117" s="68" t="s">
        <v>252</v>
      </c>
      <c r="J1117" s="68" t="s">
        <v>252</v>
      </c>
      <c r="K1117" s="68" t="s">
        <v>104</v>
      </c>
      <c r="L1117" s="68" t="s">
        <v>104</v>
      </c>
      <c r="M1117" s="68" t="s">
        <v>252</v>
      </c>
      <c r="N1117" s="68" t="s">
        <v>154</v>
      </c>
      <c r="O1117" s="68" t="s">
        <v>8575</v>
      </c>
      <c r="P1117" s="72" t="s">
        <v>252</v>
      </c>
      <c r="Q1117" s="68" t="s">
        <v>194</v>
      </c>
      <c r="R1117" s="68" t="s">
        <v>6402</v>
      </c>
      <c r="S1117" s="68">
        <v>24</v>
      </c>
      <c r="T1117" s="68">
        <v>16</v>
      </c>
      <c r="U1117" s="68">
        <v>0.33</v>
      </c>
      <c r="V1117" s="68">
        <v>53</v>
      </c>
      <c r="W1117" s="68">
        <v>42</v>
      </c>
      <c r="X1117" s="68">
        <v>0.21</v>
      </c>
      <c r="Y1117" s="68">
        <v>197.33</v>
      </c>
      <c r="Z1117" s="68">
        <v>228</v>
      </c>
      <c r="AA1117" s="68">
        <v>-0.16</v>
      </c>
      <c r="AB1117" s="73">
        <v>14862.56</v>
      </c>
      <c r="AC1117" s="73">
        <v>17483.28</v>
      </c>
      <c r="AD1117" s="73">
        <v>16386.560000000001</v>
      </c>
      <c r="AE1117" s="73">
        <v>18911.28</v>
      </c>
      <c r="AF1117" s="73"/>
      <c r="AG1117" s="73">
        <f>IFERROR(VLOOKUP(J1117,'Roll ups'!D:E,2,FALSE),0)</f>
        <v>73393567.950000003</v>
      </c>
      <c r="AH1117" s="74">
        <f>IF(Table2[[#This Row],[CATEGORY TTL LOOKUP]]=0,0,IF(Table2[[#This Row],[CATEGORY TTL LOOKUP]]&gt;0,SUM(AB1117/AG1117)))</f>
        <v>2.0250493899036555E-4</v>
      </c>
      <c r="AI1117" s="74" t="str">
        <f>IFERROR(IF(AH1117&lt;#REF!,"STRIKE",IF(AH1117&gt;=#REF!,"GOOD")),"NO DATA")</f>
        <v>NO DATA</v>
      </c>
      <c r="AJ1117" s="75">
        <f>IFERROR(VLOOKUP(K1117,'Roll ups'!H:I,2,FALSE),0)</f>
        <v>34230392.709999993</v>
      </c>
      <c r="AK1117" s="76">
        <f>IF(Table2[[#This Row],[PRICE TIER LOOKUP]]=0,0,IF(Table2[[#This Row],[PRICE TIER LOOKUP]]&gt;0,SUM(AB1117/AJ1117)))</f>
        <v>4.3419192195414351E-4</v>
      </c>
      <c r="AL1117" s="74" t="e">
        <f>IF(AK1117&lt;#REF!,"STRIKE",IF(AK1117&gt;=#REF!,"GOOD"))</f>
        <v>#REF!</v>
      </c>
      <c r="AM1117" s="75">
        <f>VLOOKUP(H1117,'Roll ups'!A:B,2,FALSE)</f>
        <v>325145452.83999985</v>
      </c>
      <c r="AN1117" s="77">
        <f t="shared" si="36"/>
        <v>4.5710496241550349E-5</v>
      </c>
      <c r="AO1117" s="74" t="str">
        <f>IFERROR(VLOOKUP(Table2[[#This Row],[Product Name]],'Roll ups'!L:P,5,FALSE),"GOOD")</f>
        <v>GOOD</v>
      </c>
      <c r="AP1117" s="74">
        <f>Table2[[#This Row],[Retail Dollar Vol Current 12 Mths]]/Table2[[#This Row],[SHELF SALES  LOOKUP]]</f>
        <v>5.0397629297505902E-5</v>
      </c>
      <c r="AQ1117" s="69">
        <f t="shared" si="37"/>
        <v>0</v>
      </c>
      <c r="AR111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117" s="69" t="e">
        <f>IF(Table2[[#This Row],[Shelf Dollar Vol Current 12 Mths]]&gt;#REF!,"MEETS $ CRITERIA",IF(Table2[[#This Row],[Shelf Dollar Vol Current 12 Mths]]&lt;#REF!+1,"DOES NOT MEET $ CRITERIA"))</f>
        <v>#REF!</v>
      </c>
      <c r="AT1117" s="78"/>
    </row>
    <row r="1118" spans="1:46" ht="13.8" x14ac:dyDescent="0.3">
      <c r="A1118" s="68" t="s">
        <v>5476</v>
      </c>
      <c r="B1118" s="69">
        <v>41008</v>
      </c>
      <c r="C1118" s="69">
        <v>318</v>
      </c>
      <c r="D1118" s="69" t="s">
        <v>25</v>
      </c>
      <c r="E1118" s="70" t="s">
        <v>6313</v>
      </c>
      <c r="F1118" s="70"/>
      <c r="G1118" s="71" t="s">
        <v>6625</v>
      </c>
      <c r="H1118" s="69" t="s">
        <v>6315</v>
      </c>
      <c r="I1118" s="68" t="s">
        <v>252</v>
      </c>
      <c r="J1118" s="68" t="s">
        <v>252</v>
      </c>
      <c r="K1118" s="68" t="s">
        <v>104</v>
      </c>
      <c r="L1118" s="68" t="s">
        <v>104</v>
      </c>
      <c r="M1118" s="68" t="s">
        <v>252</v>
      </c>
      <c r="N1118" s="68" t="s">
        <v>154</v>
      </c>
      <c r="O1118" s="68" t="s">
        <v>8576</v>
      </c>
      <c r="P1118" s="72" t="s">
        <v>252</v>
      </c>
      <c r="Q1118" s="68" t="s">
        <v>194</v>
      </c>
      <c r="R1118" s="68" t="s">
        <v>6402</v>
      </c>
      <c r="S1118" s="68">
        <v>55</v>
      </c>
      <c r="T1118" s="68">
        <v>64.17</v>
      </c>
      <c r="U1118" s="68">
        <v>-0.17</v>
      </c>
      <c r="V1118" s="68">
        <v>241.52</v>
      </c>
      <c r="W1118" s="68">
        <v>222.84</v>
      </c>
      <c r="X1118" s="68">
        <v>0.08</v>
      </c>
      <c r="Y1118" s="68">
        <v>1016.24</v>
      </c>
      <c r="Z1118" s="68">
        <v>1132.7</v>
      </c>
      <c r="AA1118" s="68">
        <v>-0.11</v>
      </c>
      <c r="AB1118" s="73">
        <v>65799.839999999997</v>
      </c>
      <c r="AC1118" s="73">
        <v>73922</v>
      </c>
      <c r="AD1118" s="73">
        <v>72327.839999999997</v>
      </c>
      <c r="AE1118" s="73">
        <v>80618</v>
      </c>
      <c r="AF1118" s="73"/>
      <c r="AG1118" s="73">
        <f>IFERROR(VLOOKUP(J1118,'Roll ups'!D:E,2,FALSE),0)</f>
        <v>73393567.950000003</v>
      </c>
      <c r="AH1118" s="74">
        <f>IF(Table2[[#This Row],[CATEGORY TTL LOOKUP]]=0,0,IF(Table2[[#This Row],[CATEGORY TTL LOOKUP]]&gt;0,SUM(AB1118/AG1118)))</f>
        <v>8.9653414921627328E-4</v>
      </c>
      <c r="AI1118" s="74" t="str">
        <f>IFERROR(IF(AH1118&lt;#REF!,"STRIKE",IF(AH1118&gt;=#REF!,"GOOD")),"NO DATA")</f>
        <v>NO DATA</v>
      </c>
      <c r="AJ1118" s="75">
        <f>IFERROR(VLOOKUP(K1118,'Roll ups'!H:I,2,FALSE),0)</f>
        <v>34230392.709999993</v>
      </c>
      <c r="AK1118" s="76">
        <f>IF(Table2[[#This Row],[PRICE TIER LOOKUP]]=0,0,IF(Table2[[#This Row],[PRICE TIER LOOKUP]]&gt;0,SUM(AB1118/AJ1118)))</f>
        <v>1.9222636607606717E-3</v>
      </c>
      <c r="AL1118" s="74" t="e">
        <f>IF(AK1118&lt;#REF!,"STRIKE",IF(AK1118&gt;=#REF!,"GOOD"))</f>
        <v>#REF!</v>
      </c>
      <c r="AM1118" s="75">
        <f>VLOOKUP(H1118,'Roll ups'!A:B,2,FALSE)</f>
        <v>325145452.83999985</v>
      </c>
      <c r="AN1118" s="77">
        <f t="shared" si="36"/>
        <v>2.0237047581403301E-4</v>
      </c>
      <c r="AO1118" s="74" t="str">
        <f>IFERROR(VLOOKUP(Table2[[#This Row],[Product Name]],'Roll ups'!L:P,5,FALSE),"GOOD")</f>
        <v>GOOD</v>
      </c>
      <c r="AP1118" s="74">
        <f>Table2[[#This Row],[Retail Dollar Vol Current 12 Mths]]/Table2[[#This Row],[SHELF SALES  LOOKUP]]</f>
        <v>2.2244764417970087E-4</v>
      </c>
      <c r="AQ1118" s="69">
        <f t="shared" si="37"/>
        <v>0</v>
      </c>
      <c r="AR111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118" s="69" t="e">
        <f>IF(Table2[[#This Row],[Shelf Dollar Vol Current 12 Mths]]&gt;#REF!,"MEETS $ CRITERIA",IF(Table2[[#This Row],[Shelf Dollar Vol Current 12 Mths]]&lt;#REF!+1,"DOES NOT MEET $ CRITERIA"))</f>
        <v>#REF!</v>
      </c>
      <c r="AT1118" s="78"/>
    </row>
    <row r="1119" spans="1:46" ht="13.8" x14ac:dyDescent="0.3">
      <c r="A1119" s="68" t="s">
        <v>2401</v>
      </c>
      <c r="B1119" s="69">
        <v>41019</v>
      </c>
      <c r="C1119" s="69">
        <v>313</v>
      </c>
      <c r="D1119" s="69" t="s">
        <v>25</v>
      </c>
      <c r="E1119" s="70" t="s">
        <v>6313</v>
      </c>
      <c r="F1119" s="70"/>
      <c r="G1119" s="71" t="s">
        <v>8577</v>
      </c>
      <c r="H1119" s="69" t="s">
        <v>6315</v>
      </c>
      <c r="I1119" s="68" t="s">
        <v>252</v>
      </c>
      <c r="J1119" s="68" t="s">
        <v>252</v>
      </c>
      <c r="K1119" s="68" t="s">
        <v>89</v>
      </c>
      <c r="L1119" s="68" t="s">
        <v>89</v>
      </c>
      <c r="M1119" s="68" t="s">
        <v>252</v>
      </c>
      <c r="N1119" s="68" t="s">
        <v>184</v>
      </c>
      <c r="O1119" s="68" t="s">
        <v>8578</v>
      </c>
      <c r="P1119" s="72" t="s">
        <v>191</v>
      </c>
      <c r="Q1119" s="68" t="s">
        <v>421</v>
      </c>
      <c r="R1119" s="68" t="s">
        <v>60</v>
      </c>
      <c r="S1119" s="68">
        <v>21</v>
      </c>
      <c r="T1119" s="68">
        <v>40</v>
      </c>
      <c r="U1119" s="68">
        <v>-0.9</v>
      </c>
      <c r="V1119" s="68">
        <v>54</v>
      </c>
      <c r="W1119" s="68">
        <v>90</v>
      </c>
      <c r="X1119" s="68">
        <v>-0.67</v>
      </c>
      <c r="Y1119" s="68">
        <v>253</v>
      </c>
      <c r="Z1119" s="68">
        <v>224.92</v>
      </c>
      <c r="AA1119" s="68">
        <v>0.11</v>
      </c>
      <c r="AB1119" s="73">
        <v>29399.64</v>
      </c>
      <c r="AC1119" s="73">
        <v>25575.15</v>
      </c>
      <c r="AD1119" s="73">
        <v>31847.64</v>
      </c>
      <c r="AE1119" s="73">
        <v>28293.15</v>
      </c>
      <c r="AF1119" s="73"/>
      <c r="AG1119" s="73">
        <f>IFERROR(VLOOKUP(J1119,'Roll ups'!D:E,2,FALSE),0)</f>
        <v>73393567.950000003</v>
      </c>
      <c r="AH1119" s="74">
        <f>IF(Table2[[#This Row],[CATEGORY TTL LOOKUP]]=0,0,IF(Table2[[#This Row],[CATEGORY TTL LOOKUP]]&gt;0,SUM(AB1119/AG1119)))</f>
        <v>4.0057515694057492E-4</v>
      </c>
      <c r="AI1119" s="74" t="str">
        <f>IFERROR(IF(AH1119&lt;#REF!,"STRIKE",IF(AH1119&gt;=#REF!,"GOOD")),"NO DATA")</f>
        <v>NO DATA</v>
      </c>
      <c r="AJ1119" s="75">
        <f>IFERROR(VLOOKUP(K1119,'Roll ups'!H:I,2,FALSE),0)</f>
        <v>75793138.070000067</v>
      </c>
      <c r="AK1119" s="76">
        <f>IF(Table2[[#This Row],[PRICE TIER LOOKUP]]=0,0,IF(Table2[[#This Row],[PRICE TIER LOOKUP]]&gt;0,SUM(AB1119/AJ1119)))</f>
        <v>3.8789316221275142E-4</v>
      </c>
      <c r="AL1119" s="74" t="e">
        <f>IF(AK1119&lt;#REF!,"STRIKE",IF(AK1119&gt;=#REF!,"GOOD"))</f>
        <v>#REF!</v>
      </c>
      <c r="AM1119" s="75">
        <f>VLOOKUP(H1119,'Roll ups'!A:B,2,FALSE)</f>
        <v>325145452.83999985</v>
      </c>
      <c r="AN1119" s="77">
        <f t="shared" si="36"/>
        <v>9.0419963567711978E-5</v>
      </c>
      <c r="AO1119" s="74" t="str">
        <f>IFERROR(VLOOKUP(Table2[[#This Row],[Product Name]],'Roll ups'!L:P,5,FALSE),"GOOD")</f>
        <v>GOOD</v>
      </c>
      <c r="AP1119" s="74">
        <f>Table2[[#This Row],[Retail Dollar Vol Current 12 Mths]]/Table2[[#This Row],[SHELF SALES  LOOKUP]]</f>
        <v>9.794890170483743E-5</v>
      </c>
      <c r="AQ1119" s="69">
        <f t="shared" si="37"/>
        <v>0</v>
      </c>
      <c r="AR111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119" s="69" t="e">
        <f>IF(Table2[[#This Row],[Shelf Dollar Vol Current 12 Mths]]&gt;#REF!,"MEETS $ CRITERIA",IF(Table2[[#This Row],[Shelf Dollar Vol Current 12 Mths]]&lt;#REF!+1,"DOES NOT MEET $ CRITERIA"))</f>
        <v>#REF!</v>
      </c>
      <c r="AT1119" s="78"/>
    </row>
    <row r="1120" spans="1:46" ht="13.8" x14ac:dyDescent="0.3">
      <c r="A1120" s="68" t="s">
        <v>3752</v>
      </c>
      <c r="B1120" s="69">
        <v>41209</v>
      </c>
      <c r="C1120" s="69">
        <v>242</v>
      </c>
      <c r="D1120" s="69" t="s">
        <v>25</v>
      </c>
      <c r="E1120" s="70" t="s">
        <v>6313</v>
      </c>
      <c r="F1120" s="70"/>
      <c r="G1120" s="71" t="s">
        <v>8579</v>
      </c>
      <c r="H1120" s="69" t="s">
        <v>6315</v>
      </c>
      <c r="I1120" s="68" t="s">
        <v>252</v>
      </c>
      <c r="J1120" s="68" t="s">
        <v>252</v>
      </c>
      <c r="K1120" s="68" t="s">
        <v>132</v>
      </c>
      <c r="L1120" s="68" t="s">
        <v>132</v>
      </c>
      <c r="M1120" s="68" t="s">
        <v>252</v>
      </c>
      <c r="N1120" s="68" t="s">
        <v>184</v>
      </c>
      <c r="O1120" s="68" t="s">
        <v>8580</v>
      </c>
      <c r="P1120" s="72" t="s">
        <v>191</v>
      </c>
      <c r="Q1120" s="68" t="s">
        <v>194</v>
      </c>
      <c r="R1120" s="68" t="s">
        <v>6402</v>
      </c>
      <c r="S1120" s="68">
        <v>7</v>
      </c>
      <c r="T1120" s="68">
        <v>7.5</v>
      </c>
      <c r="U1120" s="68">
        <v>-0.03</v>
      </c>
      <c r="V1120" s="68">
        <v>28.5</v>
      </c>
      <c r="W1120" s="68">
        <v>27.5</v>
      </c>
      <c r="X1120" s="68">
        <v>0.04</v>
      </c>
      <c r="Y1120" s="68">
        <v>101.58</v>
      </c>
      <c r="Z1120" s="68">
        <v>114.42</v>
      </c>
      <c r="AA1120" s="68">
        <v>-0.13</v>
      </c>
      <c r="AB1120" s="73">
        <v>14065.2</v>
      </c>
      <c r="AC1120" s="73">
        <v>16271.7</v>
      </c>
      <c r="AD1120" s="73">
        <v>14993.7</v>
      </c>
      <c r="AE1120" s="73">
        <v>17216.7</v>
      </c>
      <c r="AF1120" s="73"/>
      <c r="AG1120" s="73">
        <f>IFERROR(VLOOKUP(J1120,'Roll ups'!D:E,2,FALSE),0)</f>
        <v>73393567.950000003</v>
      </c>
      <c r="AH1120" s="74">
        <f>IF(Table2[[#This Row],[CATEGORY TTL LOOKUP]]=0,0,IF(Table2[[#This Row],[CATEGORY TTL LOOKUP]]&gt;0,SUM(AB1120/AG1120)))</f>
        <v>1.9164077170334652E-4</v>
      </c>
      <c r="AI1120" s="74" t="str">
        <f>IFERROR(IF(AH1120&lt;#REF!,"STRIKE",IF(AH1120&gt;=#REF!,"GOOD")),"NO DATA")</f>
        <v>NO DATA</v>
      </c>
      <c r="AJ1120" s="75">
        <f>IFERROR(VLOOKUP(K1120,'Roll ups'!H:I,2,FALSE),0)</f>
        <v>126094742.97999983</v>
      </c>
      <c r="AK1120" s="76">
        <f>IF(Table2[[#This Row],[PRICE TIER LOOKUP]]=0,0,IF(Table2[[#This Row],[PRICE TIER LOOKUP]]&gt;0,SUM(AB1120/AJ1120)))</f>
        <v>1.1154469780100916E-4</v>
      </c>
      <c r="AL1120" s="74" t="e">
        <f>IF(AK1120&lt;#REF!,"STRIKE",IF(AK1120&gt;=#REF!,"GOOD"))</f>
        <v>#REF!</v>
      </c>
      <c r="AM1120" s="75">
        <f>VLOOKUP(H1120,'Roll ups'!A:B,2,FALSE)</f>
        <v>325145452.83999985</v>
      </c>
      <c r="AN1120" s="77">
        <f t="shared" si="36"/>
        <v>4.3258178384925211E-5</v>
      </c>
      <c r="AO1120" s="74" t="str">
        <f>IFERROR(VLOOKUP(Table2[[#This Row],[Product Name]],'Roll ups'!L:P,5,FALSE),"GOOD")</f>
        <v>GOOD</v>
      </c>
      <c r="AP1120" s="74">
        <f>Table2[[#This Row],[Retail Dollar Vol Current 12 Mths]]/Table2[[#This Row],[SHELF SALES  LOOKUP]]</f>
        <v>4.6113823425906003E-5</v>
      </c>
      <c r="AQ1120" s="69">
        <f t="shared" si="37"/>
        <v>0</v>
      </c>
      <c r="AR112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120" s="69" t="e">
        <f>IF(Table2[[#This Row],[Shelf Dollar Vol Current 12 Mths]]&gt;#REF!,"MEETS $ CRITERIA",IF(Table2[[#This Row],[Shelf Dollar Vol Current 12 Mths]]&lt;#REF!+1,"DOES NOT MEET $ CRITERIA"))</f>
        <v>#REF!</v>
      </c>
      <c r="AT1120" s="78"/>
    </row>
    <row r="1121" spans="1:46" ht="13.8" x14ac:dyDescent="0.3">
      <c r="A1121" s="68" t="s">
        <v>5530</v>
      </c>
      <c r="B1121" s="69">
        <v>41226</v>
      </c>
      <c r="C1121" s="69">
        <v>536</v>
      </c>
      <c r="D1121" s="69" t="s">
        <v>25</v>
      </c>
      <c r="E1121" s="70" t="s">
        <v>6313</v>
      </c>
      <c r="F1121" s="70"/>
      <c r="G1121" s="71" t="s">
        <v>8581</v>
      </c>
      <c r="H1121" s="69" t="s">
        <v>6315</v>
      </c>
      <c r="I1121" s="68" t="s">
        <v>252</v>
      </c>
      <c r="J1121" s="68" t="s">
        <v>252</v>
      </c>
      <c r="K1121" s="68" t="s">
        <v>104</v>
      </c>
      <c r="L1121" s="68" t="s">
        <v>104</v>
      </c>
      <c r="M1121" s="68" t="s">
        <v>252</v>
      </c>
      <c r="N1121" s="68" t="s">
        <v>184</v>
      </c>
      <c r="O1121" s="68" t="s">
        <v>8582</v>
      </c>
      <c r="P1121" s="72" t="s">
        <v>191</v>
      </c>
      <c r="Q1121" s="68" t="s">
        <v>55</v>
      </c>
      <c r="R1121" s="68" t="s">
        <v>31</v>
      </c>
      <c r="S1121" s="68">
        <v>34</v>
      </c>
      <c r="T1121" s="68">
        <v>27</v>
      </c>
      <c r="U1121" s="68">
        <v>0.21</v>
      </c>
      <c r="V1121" s="68">
        <v>133.5</v>
      </c>
      <c r="W1121" s="68">
        <v>145.08000000000001</v>
      </c>
      <c r="X1121" s="68">
        <v>-0.09</v>
      </c>
      <c r="Y1121" s="68">
        <v>572.66999999999996</v>
      </c>
      <c r="Z1121" s="68">
        <v>657.33</v>
      </c>
      <c r="AA1121" s="68">
        <v>-0.15</v>
      </c>
      <c r="AB1121" s="73">
        <v>38892.51</v>
      </c>
      <c r="AC1121" s="73">
        <v>44659.56</v>
      </c>
      <c r="AD1121" s="73">
        <v>42262.8</v>
      </c>
      <c r="AE1121" s="73">
        <v>48424.800000000003</v>
      </c>
      <c r="AF1121" s="73"/>
      <c r="AG1121" s="73">
        <f>IFERROR(VLOOKUP(J1121,'Roll ups'!D:E,2,FALSE),0)</f>
        <v>73393567.950000003</v>
      </c>
      <c r="AH1121" s="74">
        <f>IF(Table2[[#This Row],[CATEGORY TTL LOOKUP]]=0,0,IF(Table2[[#This Row],[CATEGORY TTL LOOKUP]]&gt;0,SUM(AB1121/AG1121)))</f>
        <v>5.2991714514405213E-4</v>
      </c>
      <c r="AI1121" s="74" t="str">
        <f>IFERROR(IF(AH1121&lt;#REF!,"STRIKE",IF(AH1121&gt;=#REF!,"GOOD")),"NO DATA")</f>
        <v>NO DATA</v>
      </c>
      <c r="AJ1121" s="75">
        <f>IFERROR(VLOOKUP(K1121,'Roll ups'!H:I,2,FALSE),0)</f>
        <v>34230392.709999993</v>
      </c>
      <c r="AK1121" s="76">
        <f>IF(Table2[[#This Row],[PRICE TIER LOOKUP]]=0,0,IF(Table2[[#This Row],[PRICE TIER LOOKUP]]&gt;0,SUM(AB1121/AJ1121)))</f>
        <v>1.136198182986023E-3</v>
      </c>
      <c r="AL1121" s="74" t="e">
        <f>IF(AK1121&lt;#REF!,"STRIKE",IF(AK1121&gt;=#REF!,"GOOD"))</f>
        <v>#REF!</v>
      </c>
      <c r="AM1121" s="75">
        <f>VLOOKUP(H1121,'Roll ups'!A:B,2,FALSE)</f>
        <v>325145452.83999985</v>
      </c>
      <c r="AN1121" s="77">
        <f t="shared" si="36"/>
        <v>1.196157278543844E-4</v>
      </c>
      <c r="AO1121" s="74" t="str">
        <f>IFERROR(VLOOKUP(Table2[[#This Row],[Product Name]],'Roll ups'!L:P,5,FALSE),"GOOD")</f>
        <v>GOOD</v>
      </c>
      <c r="AP1121" s="74">
        <f>Table2[[#This Row],[Retail Dollar Vol Current 12 Mths]]/Table2[[#This Row],[SHELF SALES  LOOKUP]]</f>
        <v>1.2998121188795162E-4</v>
      </c>
      <c r="AQ1121" s="69">
        <f t="shared" si="37"/>
        <v>0</v>
      </c>
      <c r="AR112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121" s="69" t="e">
        <f>IF(Table2[[#This Row],[Shelf Dollar Vol Current 12 Mths]]&gt;#REF!,"MEETS $ CRITERIA",IF(Table2[[#This Row],[Shelf Dollar Vol Current 12 Mths]]&lt;#REF!+1,"DOES NOT MEET $ CRITERIA"))</f>
        <v>#REF!</v>
      </c>
      <c r="AT1121" s="78"/>
    </row>
    <row r="1122" spans="1:46" ht="13.8" x14ac:dyDescent="0.3">
      <c r="A1122" s="68" t="s">
        <v>5935</v>
      </c>
      <c r="B1122" s="69">
        <v>41271</v>
      </c>
      <c r="C1122" s="69">
        <v>442</v>
      </c>
      <c r="D1122" s="69" t="s">
        <v>25</v>
      </c>
      <c r="E1122" s="70" t="s">
        <v>6313</v>
      </c>
      <c r="F1122" s="70"/>
      <c r="G1122" s="71" t="s">
        <v>8583</v>
      </c>
      <c r="H1122" s="69" t="s">
        <v>6315</v>
      </c>
      <c r="I1122" s="68" t="s">
        <v>252</v>
      </c>
      <c r="J1122" s="68" t="s">
        <v>252</v>
      </c>
      <c r="K1122" s="68" t="s">
        <v>104</v>
      </c>
      <c r="L1122" s="68" t="s">
        <v>104</v>
      </c>
      <c r="M1122" s="68" t="s">
        <v>252</v>
      </c>
      <c r="N1122" s="68" t="s">
        <v>184</v>
      </c>
      <c r="O1122" s="68" t="s">
        <v>8584</v>
      </c>
      <c r="P1122" s="72" t="s">
        <v>191</v>
      </c>
      <c r="Q1122" s="68" t="s">
        <v>55</v>
      </c>
      <c r="R1122" s="68" t="s">
        <v>31</v>
      </c>
      <c r="S1122" s="68">
        <v>1</v>
      </c>
      <c r="T1122" s="68">
        <v>32.5</v>
      </c>
      <c r="U1122" s="68">
        <v>-64</v>
      </c>
      <c r="V1122" s="68">
        <v>11.58</v>
      </c>
      <c r="W1122" s="68">
        <v>61.67</v>
      </c>
      <c r="X1122" s="68">
        <v>-4.32</v>
      </c>
      <c r="Y1122" s="68">
        <v>345</v>
      </c>
      <c r="Z1122" s="68">
        <v>353.83</v>
      </c>
      <c r="AA1122" s="68">
        <v>-0.03</v>
      </c>
      <c r="AB1122" s="73">
        <v>23176.41</v>
      </c>
      <c r="AC1122" s="73">
        <v>24377.52</v>
      </c>
      <c r="AD1122" s="73">
        <v>25461</v>
      </c>
      <c r="AE1122" s="73">
        <v>26070.58</v>
      </c>
      <c r="AF1122" s="73"/>
      <c r="AG1122" s="73">
        <f>IFERROR(VLOOKUP(J1122,'Roll ups'!D:E,2,FALSE),0)</f>
        <v>73393567.950000003</v>
      </c>
      <c r="AH1122" s="74">
        <f>IF(Table2[[#This Row],[CATEGORY TTL LOOKUP]]=0,0,IF(Table2[[#This Row],[CATEGORY TTL LOOKUP]]&gt;0,SUM(AB1122/AG1122)))</f>
        <v>3.1578257669376595E-4</v>
      </c>
      <c r="AI1122" s="74" t="str">
        <f>IFERROR(IF(AH1122&lt;#REF!,"STRIKE",IF(AH1122&gt;=#REF!,"GOOD")),"NO DATA")</f>
        <v>NO DATA</v>
      </c>
      <c r="AJ1122" s="75">
        <f>IFERROR(VLOOKUP(K1122,'Roll ups'!H:I,2,FALSE),0)</f>
        <v>34230392.709999993</v>
      </c>
      <c r="AK1122" s="76">
        <f>IF(Table2[[#This Row],[PRICE TIER LOOKUP]]=0,0,IF(Table2[[#This Row],[PRICE TIER LOOKUP]]&gt;0,SUM(AB1122/AJ1122)))</f>
        <v>6.7707111035361547E-4</v>
      </c>
      <c r="AL1122" s="74" t="e">
        <f>IF(AK1122&lt;#REF!,"STRIKE",IF(AK1122&gt;=#REF!,"GOOD"))</f>
        <v>#REF!</v>
      </c>
      <c r="AM1122" s="75">
        <f>VLOOKUP(H1122,'Roll ups'!A:B,2,FALSE)</f>
        <v>325145452.83999985</v>
      </c>
      <c r="AN1122" s="77">
        <f t="shared" si="36"/>
        <v>7.1280129546836483E-5</v>
      </c>
      <c r="AO1122" s="74" t="str">
        <f>IFERROR(VLOOKUP(Table2[[#This Row],[Product Name]],'Roll ups'!L:P,5,FALSE),"GOOD")</f>
        <v>GOOD</v>
      </c>
      <c r="AP1122" s="74">
        <f>Table2[[#This Row],[Retail Dollar Vol Current 12 Mths]]/Table2[[#This Row],[SHELF SALES  LOOKUP]]</f>
        <v>7.8306492610029054E-5</v>
      </c>
      <c r="AQ1122" s="69">
        <f t="shared" si="37"/>
        <v>0</v>
      </c>
      <c r="AR112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122" s="69" t="e">
        <f>IF(Table2[[#This Row],[Shelf Dollar Vol Current 12 Mths]]&gt;#REF!,"MEETS $ CRITERIA",IF(Table2[[#This Row],[Shelf Dollar Vol Current 12 Mths]]&lt;#REF!+1,"DOES NOT MEET $ CRITERIA"))</f>
        <v>#REF!</v>
      </c>
      <c r="AT1122" s="78"/>
    </row>
    <row r="1123" spans="1:46" ht="13.8" x14ac:dyDescent="0.3">
      <c r="A1123" s="68" t="s">
        <v>5361</v>
      </c>
      <c r="B1123" s="69">
        <v>41294</v>
      </c>
      <c r="C1123" s="69">
        <v>642</v>
      </c>
      <c r="D1123" s="69" t="s">
        <v>25</v>
      </c>
      <c r="E1123" s="70" t="s">
        <v>6313</v>
      </c>
      <c r="F1123" s="70"/>
      <c r="G1123" s="71" t="s">
        <v>8585</v>
      </c>
      <c r="H1123" s="69" t="s">
        <v>6315</v>
      </c>
      <c r="I1123" s="68" t="s">
        <v>252</v>
      </c>
      <c r="J1123" s="68" t="s">
        <v>252</v>
      </c>
      <c r="K1123" s="68" t="s">
        <v>104</v>
      </c>
      <c r="L1123" s="68" t="s">
        <v>104</v>
      </c>
      <c r="M1123" s="68" t="s">
        <v>252</v>
      </c>
      <c r="N1123" s="68" t="s">
        <v>184</v>
      </c>
      <c r="O1123" s="68" t="s">
        <v>8586</v>
      </c>
      <c r="P1123" s="72" t="s">
        <v>191</v>
      </c>
      <c r="Q1123" s="68" t="s">
        <v>55</v>
      </c>
      <c r="R1123" s="68" t="s">
        <v>31</v>
      </c>
      <c r="S1123" s="68">
        <v>52</v>
      </c>
      <c r="T1123" s="68">
        <v>44.5</v>
      </c>
      <c r="U1123" s="68">
        <v>0.15</v>
      </c>
      <c r="V1123" s="68">
        <v>187.83</v>
      </c>
      <c r="W1123" s="68">
        <v>192.42</v>
      </c>
      <c r="X1123" s="68">
        <v>-0.02</v>
      </c>
      <c r="Y1123" s="68">
        <v>770.67</v>
      </c>
      <c r="Z1123" s="68">
        <v>789.5</v>
      </c>
      <c r="AA1123" s="68">
        <v>-0.02</v>
      </c>
      <c r="AB1123" s="73">
        <v>52374.55</v>
      </c>
      <c r="AC1123" s="73">
        <v>53443.11</v>
      </c>
      <c r="AD1123" s="73">
        <v>56875.199999999997</v>
      </c>
      <c r="AE1123" s="73">
        <v>58142.22</v>
      </c>
      <c r="AF1123" s="73"/>
      <c r="AG1123" s="73">
        <f>IFERROR(VLOOKUP(J1123,'Roll ups'!D:E,2,FALSE),0)</f>
        <v>73393567.950000003</v>
      </c>
      <c r="AH1123" s="74">
        <f>IF(Table2[[#This Row],[CATEGORY TTL LOOKUP]]=0,0,IF(Table2[[#This Row],[CATEGORY TTL LOOKUP]]&gt;0,SUM(AB1123/AG1123)))</f>
        <v>7.1361226144068396E-4</v>
      </c>
      <c r="AI1123" s="74" t="str">
        <f>IFERROR(IF(AH1123&lt;#REF!,"STRIKE",IF(AH1123&gt;=#REF!,"GOOD")),"NO DATA")</f>
        <v>NO DATA</v>
      </c>
      <c r="AJ1123" s="75">
        <f>IFERROR(VLOOKUP(K1123,'Roll ups'!H:I,2,FALSE),0)</f>
        <v>34230392.709999993</v>
      </c>
      <c r="AK1123" s="76">
        <f>IF(Table2[[#This Row],[PRICE TIER LOOKUP]]=0,0,IF(Table2[[#This Row],[PRICE TIER LOOKUP]]&gt;0,SUM(AB1123/AJ1123)))</f>
        <v>1.5300598635755475E-3</v>
      </c>
      <c r="AL1123" s="74" t="e">
        <f>IF(AK1123&lt;#REF!,"STRIKE",IF(AK1123&gt;=#REF!,"GOOD"))</f>
        <v>#REF!</v>
      </c>
      <c r="AM1123" s="75">
        <f>VLOOKUP(H1123,'Roll ups'!A:B,2,FALSE)</f>
        <v>325145452.83999985</v>
      </c>
      <c r="AN1123" s="77">
        <f t="shared" si="36"/>
        <v>1.6108037046968295E-4</v>
      </c>
      <c r="AO1123" s="74" t="str">
        <f>IFERROR(VLOOKUP(Table2[[#This Row],[Product Name]],'Roll ups'!L:P,5,FALSE),"GOOD")</f>
        <v>GOOD</v>
      </c>
      <c r="AP1123" s="74">
        <f>Table2[[#This Row],[Retail Dollar Vol Current 12 Mths]]/Table2[[#This Row],[SHELF SALES  LOOKUP]]</f>
        <v>1.7492232938588133E-4</v>
      </c>
      <c r="AQ1123" s="69">
        <f t="shared" si="37"/>
        <v>0</v>
      </c>
      <c r="AR112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123" s="69" t="e">
        <f>IF(Table2[[#This Row],[Shelf Dollar Vol Current 12 Mths]]&gt;#REF!,"MEETS $ CRITERIA",IF(Table2[[#This Row],[Shelf Dollar Vol Current 12 Mths]]&lt;#REF!+1,"DOES NOT MEET $ CRITERIA"))</f>
        <v>#REF!</v>
      </c>
      <c r="AT1123" s="78"/>
    </row>
    <row r="1124" spans="1:46" ht="13.8" x14ac:dyDescent="0.3">
      <c r="A1124" s="68" t="s">
        <v>5500</v>
      </c>
      <c r="B1124" s="69">
        <v>41320</v>
      </c>
      <c r="C1124" s="69">
        <v>574</v>
      </c>
      <c r="D1124" s="69" t="s">
        <v>25</v>
      </c>
      <c r="E1124" s="70" t="s">
        <v>6313</v>
      </c>
      <c r="F1124" s="70"/>
      <c r="G1124" s="71" t="s">
        <v>8587</v>
      </c>
      <c r="H1124" s="69" t="s">
        <v>6315</v>
      </c>
      <c r="I1124" s="68" t="s">
        <v>252</v>
      </c>
      <c r="J1124" s="68" t="s">
        <v>252</v>
      </c>
      <c r="K1124" s="68" t="s">
        <v>104</v>
      </c>
      <c r="L1124" s="68" t="s">
        <v>104</v>
      </c>
      <c r="M1124" s="68" t="s">
        <v>252</v>
      </c>
      <c r="N1124" s="68" t="s">
        <v>184</v>
      </c>
      <c r="O1124" s="68" t="s">
        <v>8588</v>
      </c>
      <c r="P1124" s="72" t="s">
        <v>191</v>
      </c>
      <c r="Q1124" s="68" t="s">
        <v>55</v>
      </c>
      <c r="R1124" s="68" t="s">
        <v>31</v>
      </c>
      <c r="S1124" s="68">
        <v>31</v>
      </c>
      <c r="T1124" s="68">
        <v>41.58</v>
      </c>
      <c r="U1124" s="68">
        <v>-0.32</v>
      </c>
      <c r="V1124" s="68">
        <v>102.17</v>
      </c>
      <c r="W1124" s="68">
        <v>99.67</v>
      </c>
      <c r="X1124" s="68">
        <v>0.02</v>
      </c>
      <c r="Y1124" s="68">
        <v>501.17</v>
      </c>
      <c r="Z1124" s="68">
        <v>503.58</v>
      </c>
      <c r="AA1124" s="68">
        <v>0</v>
      </c>
      <c r="AB1124" s="73">
        <v>33879.15</v>
      </c>
      <c r="AC1124" s="73">
        <v>34473.07</v>
      </c>
      <c r="AD1124" s="73">
        <v>36986.1</v>
      </c>
      <c r="AE1124" s="73">
        <v>37092.449999999997</v>
      </c>
      <c r="AF1124" s="73"/>
      <c r="AG1124" s="73">
        <f>IFERROR(VLOOKUP(J1124,'Roll ups'!D:E,2,FALSE),0)</f>
        <v>73393567.950000003</v>
      </c>
      <c r="AH1124" s="74">
        <f>IF(Table2[[#This Row],[CATEGORY TTL LOOKUP]]=0,0,IF(Table2[[#This Row],[CATEGORY TTL LOOKUP]]&gt;0,SUM(AB1124/AG1124)))</f>
        <v>4.6160925195897905E-4</v>
      </c>
      <c r="AI1124" s="74" t="str">
        <f>IFERROR(IF(AH1124&lt;#REF!,"STRIKE",IF(AH1124&gt;=#REF!,"GOOD")),"NO DATA")</f>
        <v>NO DATA</v>
      </c>
      <c r="AJ1124" s="75">
        <f>IFERROR(VLOOKUP(K1124,'Roll ups'!H:I,2,FALSE),0)</f>
        <v>34230392.709999993</v>
      </c>
      <c r="AK1124" s="76">
        <f>IF(Table2[[#This Row],[PRICE TIER LOOKUP]]=0,0,IF(Table2[[#This Row],[PRICE TIER LOOKUP]]&gt;0,SUM(AB1124/AJ1124)))</f>
        <v>9.8973886414404537E-4</v>
      </c>
      <c r="AL1124" s="74" t="e">
        <f>IF(AK1124&lt;#REF!,"STRIKE",IF(AK1124&gt;=#REF!,"GOOD"))</f>
        <v>#REF!</v>
      </c>
      <c r="AM1124" s="75">
        <f>VLOOKUP(H1124,'Roll ups'!A:B,2,FALSE)</f>
        <v>325145452.83999985</v>
      </c>
      <c r="AN1124" s="77">
        <f t="shared" si="36"/>
        <v>1.0419690542826543E-4</v>
      </c>
      <c r="AO1124" s="74" t="str">
        <f>IFERROR(VLOOKUP(Table2[[#This Row],[Product Name]],'Roll ups'!L:P,5,FALSE),"GOOD")</f>
        <v>GOOD</v>
      </c>
      <c r="AP1124" s="74">
        <f>Table2[[#This Row],[Retail Dollar Vol Current 12 Mths]]/Table2[[#This Row],[SHELF SALES  LOOKUP]]</f>
        <v>1.1375247501369921E-4</v>
      </c>
      <c r="AQ1124" s="69">
        <f t="shared" si="37"/>
        <v>0</v>
      </c>
      <c r="AR112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124" s="69" t="e">
        <f>IF(Table2[[#This Row],[Shelf Dollar Vol Current 12 Mths]]&gt;#REF!,"MEETS $ CRITERIA",IF(Table2[[#This Row],[Shelf Dollar Vol Current 12 Mths]]&lt;#REF!+1,"DOES NOT MEET $ CRITERIA"))</f>
        <v>#REF!</v>
      </c>
      <c r="AT1124" s="78"/>
    </row>
    <row r="1125" spans="1:46" ht="13.8" x14ac:dyDescent="0.3">
      <c r="A1125" s="68" t="s">
        <v>5860</v>
      </c>
      <c r="B1125" s="69">
        <v>41328</v>
      </c>
      <c r="C1125" s="69">
        <v>149</v>
      </c>
      <c r="D1125" s="69" t="s">
        <v>25</v>
      </c>
      <c r="E1125" s="70" t="s">
        <v>6313</v>
      </c>
      <c r="F1125" s="70"/>
      <c r="G1125" s="71" t="s">
        <v>8589</v>
      </c>
      <c r="H1125" s="69" t="s">
        <v>6315</v>
      </c>
      <c r="I1125" s="68" t="s">
        <v>252</v>
      </c>
      <c r="J1125" s="68" t="s">
        <v>252</v>
      </c>
      <c r="K1125" s="68" t="s">
        <v>104</v>
      </c>
      <c r="L1125" s="68" t="s">
        <v>104</v>
      </c>
      <c r="M1125" s="68" t="s">
        <v>252</v>
      </c>
      <c r="N1125" s="68" t="s">
        <v>184</v>
      </c>
      <c r="O1125" s="68" t="s">
        <v>8590</v>
      </c>
      <c r="P1125" s="72" t="s">
        <v>191</v>
      </c>
      <c r="Q1125" s="68" t="s">
        <v>55</v>
      </c>
      <c r="R1125" s="68" t="s">
        <v>31</v>
      </c>
      <c r="S1125" s="68">
        <v>22</v>
      </c>
      <c r="T1125" s="68">
        <v>14.78</v>
      </c>
      <c r="U1125" s="68">
        <v>0.32</v>
      </c>
      <c r="V1125" s="68">
        <v>76.62</v>
      </c>
      <c r="W1125" s="68">
        <v>82.45</v>
      </c>
      <c r="X1125" s="68">
        <v>-0.08</v>
      </c>
      <c r="Y1125" s="68">
        <v>297.33999999999997</v>
      </c>
      <c r="Z1125" s="68">
        <v>338.94</v>
      </c>
      <c r="AA1125" s="68">
        <v>-0.14000000000000001</v>
      </c>
      <c r="AB1125" s="73">
        <v>18942.990000000002</v>
      </c>
      <c r="AC1125" s="73">
        <v>21297.42</v>
      </c>
      <c r="AD1125" s="73">
        <v>19984.03</v>
      </c>
      <c r="AE1125" s="73">
        <v>22721.16</v>
      </c>
      <c r="AF1125" s="73"/>
      <c r="AG1125" s="73">
        <f>IFERROR(VLOOKUP(J1125,'Roll ups'!D:E,2,FALSE),0)</f>
        <v>73393567.950000003</v>
      </c>
      <c r="AH1125" s="74">
        <f>IF(Table2[[#This Row],[CATEGORY TTL LOOKUP]]=0,0,IF(Table2[[#This Row],[CATEGORY TTL LOOKUP]]&gt;0,SUM(AB1125/AG1125)))</f>
        <v>2.5810150029638939E-4</v>
      </c>
      <c r="AI1125" s="74" t="str">
        <f>IFERROR(IF(AH1125&lt;#REF!,"STRIKE",IF(AH1125&gt;=#REF!,"GOOD")),"NO DATA")</f>
        <v>NO DATA</v>
      </c>
      <c r="AJ1125" s="75">
        <f>IFERROR(VLOOKUP(K1125,'Roll ups'!H:I,2,FALSE),0)</f>
        <v>34230392.709999993</v>
      </c>
      <c r="AK1125" s="76">
        <f>IF(Table2[[#This Row],[PRICE TIER LOOKUP]]=0,0,IF(Table2[[#This Row],[PRICE TIER LOOKUP]]&gt;0,SUM(AB1125/AJ1125)))</f>
        <v>5.5339680617996637E-4</v>
      </c>
      <c r="AL1125" s="74" t="e">
        <f>IF(AK1125&lt;#REF!,"STRIKE",IF(AK1125&gt;=#REF!,"GOOD"))</f>
        <v>#REF!</v>
      </c>
      <c r="AM1125" s="75">
        <f>VLOOKUP(H1125,'Roll ups'!A:B,2,FALSE)</f>
        <v>325145452.83999985</v>
      </c>
      <c r="AN1125" s="77">
        <f t="shared" si="36"/>
        <v>5.8260048955141374E-5</v>
      </c>
      <c r="AO1125" s="74" t="str">
        <f>IFERROR(VLOOKUP(Table2[[#This Row],[Product Name]],'Roll ups'!L:P,5,FALSE),"GOOD")</f>
        <v>GOOD</v>
      </c>
      <c r="AP1125" s="74">
        <f>Table2[[#This Row],[Retail Dollar Vol Current 12 Mths]]/Table2[[#This Row],[SHELF SALES  LOOKUP]]</f>
        <v>6.1461816013259446E-5</v>
      </c>
      <c r="AQ1125" s="69">
        <f t="shared" si="37"/>
        <v>0</v>
      </c>
      <c r="AR112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125" s="69" t="e">
        <f>IF(Table2[[#This Row],[Shelf Dollar Vol Current 12 Mths]]&gt;#REF!,"MEETS $ CRITERIA",IF(Table2[[#This Row],[Shelf Dollar Vol Current 12 Mths]]&lt;#REF!+1,"DOES NOT MEET $ CRITERIA"))</f>
        <v>#REF!</v>
      </c>
      <c r="AT1125" s="78"/>
    </row>
    <row r="1126" spans="1:46" ht="13.8" x14ac:dyDescent="0.3">
      <c r="A1126" s="68" t="s">
        <v>5364</v>
      </c>
      <c r="B1126" s="69">
        <v>41413</v>
      </c>
      <c r="C1126" s="69">
        <v>570</v>
      </c>
      <c r="D1126" s="69" t="s">
        <v>25</v>
      </c>
      <c r="E1126" s="70" t="s">
        <v>6313</v>
      </c>
      <c r="F1126" s="70"/>
      <c r="G1126" s="71" t="s">
        <v>8591</v>
      </c>
      <c r="H1126" s="69" t="s">
        <v>6315</v>
      </c>
      <c r="I1126" s="68" t="s">
        <v>252</v>
      </c>
      <c r="J1126" s="68" t="s">
        <v>252</v>
      </c>
      <c r="K1126" s="68" t="s">
        <v>104</v>
      </c>
      <c r="L1126" s="68" t="s">
        <v>104</v>
      </c>
      <c r="M1126" s="68" t="s">
        <v>252</v>
      </c>
      <c r="N1126" s="68" t="s">
        <v>184</v>
      </c>
      <c r="O1126" s="68" t="s">
        <v>8592</v>
      </c>
      <c r="P1126" s="72" t="s">
        <v>191</v>
      </c>
      <c r="Q1126" s="68" t="s">
        <v>55</v>
      </c>
      <c r="R1126" s="68" t="s">
        <v>31</v>
      </c>
      <c r="S1126" s="68">
        <v>45</v>
      </c>
      <c r="T1126" s="68">
        <v>56</v>
      </c>
      <c r="U1126" s="68">
        <v>-0.24</v>
      </c>
      <c r="V1126" s="68">
        <v>166</v>
      </c>
      <c r="W1126" s="68">
        <v>155</v>
      </c>
      <c r="X1126" s="68">
        <v>7.0000000000000007E-2</v>
      </c>
      <c r="Y1126" s="68">
        <v>696</v>
      </c>
      <c r="Z1126" s="68">
        <v>681.92</v>
      </c>
      <c r="AA1126" s="68">
        <v>0.02</v>
      </c>
      <c r="AB1126" s="73">
        <v>47225.279999999999</v>
      </c>
      <c r="AC1126" s="73">
        <v>46485.38</v>
      </c>
      <c r="AD1126" s="73">
        <v>51364.800000000003</v>
      </c>
      <c r="AE1126" s="73">
        <v>50245.77</v>
      </c>
      <c r="AF1126" s="73"/>
      <c r="AG1126" s="73">
        <f>IFERROR(VLOOKUP(J1126,'Roll ups'!D:E,2,FALSE),0)</f>
        <v>73393567.950000003</v>
      </c>
      <c r="AH1126" s="74">
        <f>IF(Table2[[#This Row],[CATEGORY TTL LOOKUP]]=0,0,IF(Table2[[#This Row],[CATEGORY TTL LOOKUP]]&gt;0,SUM(AB1126/AG1126)))</f>
        <v>6.4345257110504052E-4</v>
      </c>
      <c r="AI1126" s="74" t="str">
        <f>IFERROR(IF(AH1126&lt;#REF!,"STRIKE",IF(AH1126&gt;=#REF!,"GOOD")),"NO DATA")</f>
        <v>NO DATA</v>
      </c>
      <c r="AJ1126" s="75">
        <f>IFERROR(VLOOKUP(K1126,'Roll ups'!H:I,2,FALSE),0)</f>
        <v>34230392.709999993</v>
      </c>
      <c r="AK1126" s="76">
        <f>IF(Table2[[#This Row],[PRICE TIER LOOKUP]]=0,0,IF(Table2[[#This Row],[PRICE TIER LOOKUP]]&gt;0,SUM(AB1126/AJ1126)))</f>
        <v>1.3796300965663098E-3</v>
      </c>
      <c r="AL1126" s="74" t="e">
        <f>IF(AK1126&lt;#REF!,"STRIKE",IF(AK1126&gt;=#REF!,"GOOD"))</f>
        <v>#REF!</v>
      </c>
      <c r="AM1126" s="75">
        <f>VLOOKUP(H1126,'Roll ups'!A:B,2,FALSE)</f>
        <v>325145452.83999985</v>
      </c>
      <c r="AN1126" s="77">
        <f t="shared" si="36"/>
        <v>1.4524355050180878E-4</v>
      </c>
      <c r="AO1126" s="74" t="str">
        <f>IFERROR(VLOOKUP(Table2[[#This Row],[Product Name]],'Roll ups'!L:P,5,FALSE),"GOOD")</f>
        <v>GOOD</v>
      </c>
      <c r="AP1126" s="74">
        <f>Table2[[#This Row],[Retail Dollar Vol Current 12 Mths]]/Table2[[#This Row],[SHELF SALES  LOOKUP]]</f>
        <v>1.5797483726544994E-4</v>
      </c>
      <c r="AQ1126" s="69">
        <f t="shared" si="37"/>
        <v>0</v>
      </c>
      <c r="AR112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126" s="69" t="e">
        <f>IF(Table2[[#This Row],[Shelf Dollar Vol Current 12 Mths]]&gt;#REF!,"MEETS $ CRITERIA",IF(Table2[[#This Row],[Shelf Dollar Vol Current 12 Mths]]&lt;#REF!+1,"DOES NOT MEET $ CRITERIA"))</f>
        <v>#REF!</v>
      </c>
      <c r="AT1126" s="78"/>
    </row>
    <row r="1127" spans="1:46" ht="13.8" x14ac:dyDescent="0.3">
      <c r="A1127" s="68" t="s">
        <v>2515</v>
      </c>
      <c r="B1127" s="69">
        <v>41467</v>
      </c>
      <c r="C1127" s="69">
        <v>242</v>
      </c>
      <c r="D1127" s="69" t="s">
        <v>25</v>
      </c>
      <c r="E1127" s="70" t="s">
        <v>6313</v>
      </c>
      <c r="F1127" s="70"/>
      <c r="G1127" s="71" t="s">
        <v>8593</v>
      </c>
      <c r="H1127" s="69" t="s">
        <v>6315</v>
      </c>
      <c r="I1127" s="68" t="s">
        <v>252</v>
      </c>
      <c r="J1127" s="68" t="s">
        <v>252</v>
      </c>
      <c r="K1127" s="68" t="s">
        <v>89</v>
      </c>
      <c r="L1127" s="68" t="s">
        <v>89</v>
      </c>
      <c r="M1127" s="68" t="s">
        <v>252</v>
      </c>
      <c r="N1127" s="68" t="s">
        <v>184</v>
      </c>
      <c r="O1127" s="68" t="s">
        <v>8594</v>
      </c>
      <c r="P1127" s="72" t="s">
        <v>191</v>
      </c>
      <c r="Q1127" s="68" t="s">
        <v>421</v>
      </c>
      <c r="R1127" s="68" t="s">
        <v>60</v>
      </c>
      <c r="S1127" s="68">
        <v>46</v>
      </c>
      <c r="T1127" s="68">
        <v>51</v>
      </c>
      <c r="U1127" s="68">
        <v>-0.11</v>
      </c>
      <c r="V1127" s="68">
        <v>120</v>
      </c>
      <c r="W1127" s="68">
        <v>113.17</v>
      </c>
      <c r="X1127" s="68">
        <v>0.06</v>
      </c>
      <c r="Y1127" s="68">
        <v>441</v>
      </c>
      <c r="Z1127" s="68">
        <v>419.92</v>
      </c>
      <c r="AA1127" s="68">
        <v>0.05</v>
      </c>
      <c r="AB1127" s="73">
        <v>50527.08</v>
      </c>
      <c r="AC1127" s="73">
        <v>49240.27</v>
      </c>
      <c r="AD1127" s="73">
        <v>55513.08</v>
      </c>
      <c r="AE1127" s="73">
        <v>52807.27</v>
      </c>
      <c r="AF1127" s="73"/>
      <c r="AG1127" s="73">
        <f>IFERROR(VLOOKUP(J1127,'Roll ups'!D:E,2,FALSE),0)</f>
        <v>73393567.950000003</v>
      </c>
      <c r="AH1127" s="74">
        <f>IF(Table2[[#This Row],[CATEGORY TTL LOOKUP]]=0,0,IF(Table2[[#This Row],[CATEGORY TTL LOOKUP]]&gt;0,SUM(AB1127/AG1127)))</f>
        <v>6.8844016459891969E-4</v>
      </c>
      <c r="AI1127" s="74" t="str">
        <f>IFERROR(IF(AH1127&lt;#REF!,"STRIKE",IF(AH1127&gt;=#REF!,"GOOD")),"NO DATA")</f>
        <v>NO DATA</v>
      </c>
      <c r="AJ1127" s="75">
        <f>IFERROR(VLOOKUP(K1127,'Roll ups'!H:I,2,FALSE),0)</f>
        <v>75793138.070000067</v>
      </c>
      <c r="AK1127" s="76">
        <f>IF(Table2[[#This Row],[PRICE TIER LOOKUP]]=0,0,IF(Table2[[#This Row],[PRICE TIER LOOKUP]]&gt;0,SUM(AB1127/AJ1127)))</f>
        <v>6.6664451804772666E-4</v>
      </c>
      <c r="AL1127" s="74" t="e">
        <f>IF(AK1127&lt;#REF!,"STRIKE",IF(AK1127&gt;=#REF!,"GOOD"))</f>
        <v>#REF!</v>
      </c>
      <c r="AM1127" s="75">
        <f>VLOOKUP(H1127,'Roll ups'!A:B,2,FALSE)</f>
        <v>325145452.83999985</v>
      </c>
      <c r="AN1127" s="77">
        <f t="shared" si="36"/>
        <v>1.5539839034705422E-4</v>
      </c>
      <c r="AO1127" s="74" t="str">
        <f>IFERROR(VLOOKUP(Table2[[#This Row],[Product Name]],'Roll ups'!L:P,5,FALSE),"GOOD")</f>
        <v>GOOD</v>
      </c>
      <c r="AP1127" s="74">
        <f>Table2[[#This Row],[Retail Dollar Vol Current 12 Mths]]/Table2[[#This Row],[SHELF SALES  LOOKUP]]</f>
        <v>1.7073306581752296E-4</v>
      </c>
      <c r="AQ1127" s="69">
        <f t="shared" si="37"/>
        <v>0</v>
      </c>
      <c r="AR112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127" s="69" t="e">
        <f>IF(Table2[[#This Row],[Shelf Dollar Vol Current 12 Mths]]&gt;#REF!,"MEETS $ CRITERIA",IF(Table2[[#This Row],[Shelf Dollar Vol Current 12 Mths]]&lt;#REF!+1,"DOES NOT MEET $ CRITERIA"))</f>
        <v>#REF!</v>
      </c>
      <c r="AT1127" s="78"/>
    </row>
    <row r="1128" spans="1:46" ht="13.8" x14ac:dyDescent="0.3">
      <c r="A1128" s="68" t="s">
        <v>3195</v>
      </c>
      <c r="B1128" s="69">
        <v>41570</v>
      </c>
      <c r="C1128" s="69">
        <v>738</v>
      </c>
      <c r="D1128" s="69" t="s">
        <v>25</v>
      </c>
      <c r="E1128" s="70" t="s">
        <v>6313</v>
      </c>
      <c r="F1128" s="70"/>
      <c r="G1128" s="71" t="s">
        <v>8595</v>
      </c>
      <c r="H1128" s="69" t="s">
        <v>6315</v>
      </c>
      <c r="I1128" s="68" t="s">
        <v>252</v>
      </c>
      <c r="J1128" s="68" t="s">
        <v>252</v>
      </c>
      <c r="K1128" s="68" t="s">
        <v>132</v>
      </c>
      <c r="L1128" s="68" t="s">
        <v>132</v>
      </c>
      <c r="M1128" s="68" t="s">
        <v>252</v>
      </c>
      <c r="N1128" s="68" t="s">
        <v>184</v>
      </c>
      <c r="O1128" s="68" t="s">
        <v>8596</v>
      </c>
      <c r="P1128" s="72" t="s">
        <v>191</v>
      </c>
      <c r="Q1128" s="68" t="s">
        <v>405</v>
      </c>
      <c r="R1128" s="68" t="s">
        <v>31</v>
      </c>
      <c r="S1128" s="68">
        <v>77</v>
      </c>
      <c r="T1128" s="68">
        <v>71</v>
      </c>
      <c r="U1128" s="68">
        <v>0.08</v>
      </c>
      <c r="V1128" s="68">
        <v>334</v>
      </c>
      <c r="W1128" s="68">
        <v>358</v>
      </c>
      <c r="X1128" s="68">
        <v>-7.0000000000000007E-2</v>
      </c>
      <c r="Y1128" s="68">
        <v>1214.17</v>
      </c>
      <c r="Z1128" s="68">
        <v>1330.42</v>
      </c>
      <c r="AA1128" s="68">
        <v>-0.1</v>
      </c>
      <c r="AB1128" s="73">
        <v>246101.6</v>
      </c>
      <c r="AC1128" s="73">
        <v>267328.11</v>
      </c>
      <c r="AD1128" s="73">
        <v>257597.6</v>
      </c>
      <c r="AE1128" s="73">
        <v>276793.83</v>
      </c>
      <c r="AF1128" s="73"/>
      <c r="AG1128" s="73">
        <f>IFERROR(VLOOKUP(J1128,'Roll ups'!D:E,2,FALSE),0)</f>
        <v>73393567.950000003</v>
      </c>
      <c r="AH1128" s="74">
        <f>IF(Table2[[#This Row],[CATEGORY TTL LOOKUP]]=0,0,IF(Table2[[#This Row],[CATEGORY TTL LOOKUP]]&gt;0,SUM(AB1128/AG1128)))</f>
        <v>3.353176673024792E-3</v>
      </c>
      <c r="AI1128" s="74" t="str">
        <f>IFERROR(IF(AH1128&lt;#REF!,"STRIKE",IF(AH1128&gt;=#REF!,"GOOD")),"NO DATA")</f>
        <v>NO DATA</v>
      </c>
      <c r="AJ1128" s="75">
        <f>IFERROR(VLOOKUP(K1128,'Roll ups'!H:I,2,FALSE),0)</f>
        <v>126094742.97999983</v>
      </c>
      <c r="AK1128" s="76">
        <f>IF(Table2[[#This Row],[PRICE TIER LOOKUP]]=0,0,IF(Table2[[#This Row],[PRICE TIER LOOKUP]]&gt;0,SUM(AB1128/AJ1128)))</f>
        <v>1.9517197480551172E-3</v>
      </c>
      <c r="AL1128" s="74" t="e">
        <f>IF(AK1128&lt;#REF!,"STRIKE",IF(AK1128&gt;=#REF!,"GOOD"))</f>
        <v>#REF!</v>
      </c>
      <c r="AM1128" s="75">
        <f>VLOOKUP(H1128,'Roll ups'!A:B,2,FALSE)</f>
        <v>325145452.83999985</v>
      </c>
      <c r="AN1128" s="77">
        <f t="shared" si="36"/>
        <v>7.5689694519918017E-4</v>
      </c>
      <c r="AO1128" s="74" t="str">
        <f>IFERROR(VLOOKUP(Table2[[#This Row],[Product Name]],'Roll ups'!L:P,5,FALSE),"GOOD")</f>
        <v>GOOD</v>
      </c>
      <c r="AP1128" s="74">
        <f>Table2[[#This Row],[Retail Dollar Vol Current 12 Mths]]/Table2[[#This Row],[SHELF SALES  LOOKUP]]</f>
        <v>7.9225342919607325E-4</v>
      </c>
      <c r="AQ1128" s="69">
        <f t="shared" si="37"/>
        <v>0</v>
      </c>
      <c r="AR112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128" s="69" t="e">
        <f>IF(Table2[[#This Row],[Shelf Dollar Vol Current 12 Mths]]&gt;#REF!,"MEETS $ CRITERIA",IF(Table2[[#This Row],[Shelf Dollar Vol Current 12 Mths]]&lt;#REF!+1,"DOES NOT MEET $ CRITERIA"))</f>
        <v>#REF!</v>
      </c>
      <c r="AT1128" s="78"/>
    </row>
    <row r="1129" spans="1:46" ht="13.8" x14ac:dyDescent="0.3">
      <c r="A1129" s="68" t="s">
        <v>1894</v>
      </c>
      <c r="B1129" s="69">
        <v>41693</v>
      </c>
      <c r="C1129" s="69">
        <v>413</v>
      </c>
      <c r="D1129" s="69" t="s">
        <v>25</v>
      </c>
      <c r="E1129" s="70" t="s">
        <v>6313</v>
      </c>
      <c r="F1129" s="70"/>
      <c r="G1129" s="71" t="s">
        <v>8597</v>
      </c>
      <c r="H1129" s="69" t="s">
        <v>6315</v>
      </c>
      <c r="I1129" s="68" t="s">
        <v>252</v>
      </c>
      <c r="J1129" s="68" t="s">
        <v>252</v>
      </c>
      <c r="K1129" s="68" t="s">
        <v>89</v>
      </c>
      <c r="L1129" s="68" t="s">
        <v>89</v>
      </c>
      <c r="M1129" s="68" t="s">
        <v>252</v>
      </c>
      <c r="N1129" s="68" t="s">
        <v>184</v>
      </c>
      <c r="O1129" s="68" t="s">
        <v>8598</v>
      </c>
      <c r="P1129" s="72" t="s">
        <v>191</v>
      </c>
      <c r="Q1129" s="68" t="s">
        <v>938</v>
      </c>
      <c r="R1129" s="68" t="s">
        <v>31</v>
      </c>
      <c r="S1129" s="68">
        <v>43</v>
      </c>
      <c r="T1129" s="68">
        <v>33</v>
      </c>
      <c r="U1129" s="68">
        <v>0.22</v>
      </c>
      <c r="V1129" s="68">
        <v>83.83</v>
      </c>
      <c r="W1129" s="68">
        <v>74</v>
      </c>
      <c r="X1129" s="68">
        <v>0.12</v>
      </c>
      <c r="Y1129" s="68">
        <v>366.67</v>
      </c>
      <c r="Z1129" s="68">
        <v>402.92</v>
      </c>
      <c r="AA1129" s="68">
        <v>-0.1</v>
      </c>
      <c r="AB1129" s="73">
        <v>36126</v>
      </c>
      <c r="AC1129" s="73">
        <v>39795.4</v>
      </c>
      <c r="AD1129" s="73">
        <v>38016</v>
      </c>
      <c r="AE1129" s="73">
        <v>41774.400000000001</v>
      </c>
      <c r="AF1129" s="73"/>
      <c r="AG1129" s="73">
        <f>IFERROR(VLOOKUP(J1129,'Roll ups'!D:E,2,FALSE),0)</f>
        <v>73393567.950000003</v>
      </c>
      <c r="AH1129" s="74">
        <f>IF(Table2[[#This Row],[CATEGORY TTL LOOKUP]]=0,0,IF(Table2[[#This Row],[CATEGORY TTL LOOKUP]]&gt;0,SUM(AB1129/AG1129)))</f>
        <v>4.9222297006477661E-4</v>
      </c>
      <c r="AI1129" s="74" t="str">
        <f>IFERROR(IF(AH1129&lt;#REF!,"STRIKE",IF(AH1129&gt;=#REF!,"GOOD")),"NO DATA")</f>
        <v>NO DATA</v>
      </c>
      <c r="AJ1129" s="75">
        <f>IFERROR(VLOOKUP(K1129,'Roll ups'!H:I,2,FALSE),0)</f>
        <v>75793138.070000067</v>
      </c>
      <c r="AK1129" s="76">
        <f>IF(Table2[[#This Row],[PRICE TIER LOOKUP]]=0,0,IF(Table2[[#This Row],[PRICE TIER LOOKUP]]&gt;0,SUM(AB1129/AJ1129)))</f>
        <v>4.7663945470413437E-4</v>
      </c>
      <c r="AL1129" s="74" t="e">
        <f>IF(AK1129&lt;#REF!,"STRIKE",IF(AK1129&gt;=#REF!,"GOOD"))</f>
        <v>#REF!</v>
      </c>
      <c r="AM1129" s="75">
        <f>VLOOKUP(H1129,'Roll ups'!A:B,2,FALSE)</f>
        <v>325145452.83999985</v>
      </c>
      <c r="AN1129" s="77">
        <f t="shared" si="36"/>
        <v>1.1110719736184398E-4</v>
      </c>
      <c r="AO1129" s="74" t="str">
        <f>IFERROR(VLOOKUP(Table2[[#This Row],[Product Name]],'Roll ups'!L:P,5,FALSE),"GOOD")</f>
        <v>GOOD</v>
      </c>
      <c r="AP1129" s="74">
        <f>Table2[[#This Row],[Retail Dollar Vol Current 12 Mths]]/Table2[[#This Row],[SHELF SALES  LOOKUP]]</f>
        <v>1.1691998048241879E-4</v>
      </c>
      <c r="AQ1129" s="69">
        <f t="shared" si="37"/>
        <v>0</v>
      </c>
      <c r="AR112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129" s="69" t="e">
        <f>IF(Table2[[#This Row],[Shelf Dollar Vol Current 12 Mths]]&gt;#REF!,"MEETS $ CRITERIA",IF(Table2[[#This Row],[Shelf Dollar Vol Current 12 Mths]]&lt;#REF!+1,"DOES NOT MEET $ CRITERIA"))</f>
        <v>#REF!</v>
      </c>
      <c r="AT1129" s="78"/>
    </row>
    <row r="1130" spans="1:46" ht="13.8" x14ac:dyDescent="0.3">
      <c r="A1130" s="68" t="s">
        <v>5767</v>
      </c>
      <c r="B1130" s="69">
        <v>41785</v>
      </c>
      <c r="C1130" s="69">
        <v>397</v>
      </c>
      <c r="D1130" s="69" t="s">
        <v>25</v>
      </c>
      <c r="E1130" s="70" t="s">
        <v>6313</v>
      </c>
      <c r="F1130" s="70"/>
      <c r="G1130" s="71" t="s">
        <v>8599</v>
      </c>
      <c r="H1130" s="69" t="s">
        <v>6315</v>
      </c>
      <c r="I1130" s="68" t="s">
        <v>252</v>
      </c>
      <c r="J1130" s="68" t="s">
        <v>252</v>
      </c>
      <c r="K1130" s="68" t="s">
        <v>104</v>
      </c>
      <c r="L1130" s="68" t="s">
        <v>104</v>
      </c>
      <c r="M1130" s="68" t="s">
        <v>252</v>
      </c>
      <c r="N1130" s="68" t="s">
        <v>184</v>
      </c>
      <c r="O1130" s="68" t="s">
        <v>8600</v>
      </c>
      <c r="P1130" s="72" t="s">
        <v>191</v>
      </c>
      <c r="Q1130" s="68" t="s">
        <v>194</v>
      </c>
      <c r="R1130" s="68" t="s">
        <v>6402</v>
      </c>
      <c r="S1130" s="68">
        <v>26</v>
      </c>
      <c r="T1130" s="68">
        <v>15</v>
      </c>
      <c r="U1130" s="68">
        <v>0.42</v>
      </c>
      <c r="V1130" s="68">
        <v>110</v>
      </c>
      <c r="W1130" s="68">
        <v>122</v>
      </c>
      <c r="X1130" s="68">
        <v>-0.11</v>
      </c>
      <c r="Y1130" s="68">
        <v>434.42</v>
      </c>
      <c r="Z1130" s="68">
        <v>340</v>
      </c>
      <c r="AA1130" s="68">
        <v>0.22</v>
      </c>
      <c r="AB1130" s="73">
        <v>26644.37</v>
      </c>
      <c r="AC1130" s="73">
        <v>20062.8</v>
      </c>
      <c r="AD1130" s="73">
        <v>31642.91</v>
      </c>
      <c r="AE1130" s="73">
        <v>24885.84</v>
      </c>
      <c r="AF1130" s="73"/>
      <c r="AG1130" s="73">
        <f>IFERROR(VLOOKUP(J1130,'Roll ups'!D:E,2,FALSE),0)</f>
        <v>73393567.950000003</v>
      </c>
      <c r="AH1130" s="74">
        <f>IF(Table2[[#This Row],[CATEGORY TTL LOOKUP]]=0,0,IF(Table2[[#This Row],[CATEGORY TTL LOOKUP]]&gt;0,SUM(AB1130/AG1130)))</f>
        <v>3.6303412879656844E-4</v>
      </c>
      <c r="AI1130" s="74" t="str">
        <f>IFERROR(IF(AH1130&lt;#REF!,"STRIKE",IF(AH1130&gt;=#REF!,"GOOD")),"NO DATA")</f>
        <v>NO DATA</v>
      </c>
      <c r="AJ1130" s="75">
        <f>IFERROR(VLOOKUP(K1130,'Roll ups'!H:I,2,FALSE),0)</f>
        <v>34230392.709999993</v>
      </c>
      <c r="AK1130" s="76">
        <f>IF(Table2[[#This Row],[PRICE TIER LOOKUP]]=0,0,IF(Table2[[#This Row],[PRICE TIER LOOKUP]]&gt;0,SUM(AB1130/AJ1130)))</f>
        <v>7.7838341574784707E-4</v>
      </c>
      <c r="AL1130" s="74" t="e">
        <f>IF(AK1130&lt;#REF!,"STRIKE",IF(AK1130&gt;=#REF!,"GOOD"))</f>
        <v>#REF!</v>
      </c>
      <c r="AM1130" s="75">
        <f>VLOOKUP(H1130,'Roll ups'!A:B,2,FALSE)</f>
        <v>325145452.83999985</v>
      </c>
      <c r="AN1130" s="77">
        <f t="shared" si="36"/>
        <v>8.1946002219232547E-5</v>
      </c>
      <c r="AO1130" s="74" t="str">
        <f>IFERROR(VLOOKUP(Table2[[#This Row],[Product Name]],'Roll ups'!L:P,5,FALSE),"GOOD")</f>
        <v>GOOD</v>
      </c>
      <c r="AP1130" s="74">
        <f>Table2[[#This Row],[Retail Dollar Vol Current 12 Mths]]/Table2[[#This Row],[SHELF SALES  LOOKUP]]</f>
        <v>9.7319245044374326E-5</v>
      </c>
      <c r="AQ1130" s="69">
        <f t="shared" si="37"/>
        <v>0</v>
      </c>
      <c r="AR113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130" s="69" t="e">
        <f>IF(Table2[[#This Row],[Shelf Dollar Vol Current 12 Mths]]&gt;#REF!,"MEETS $ CRITERIA",IF(Table2[[#This Row],[Shelf Dollar Vol Current 12 Mths]]&lt;#REF!+1,"DOES NOT MEET $ CRITERIA"))</f>
        <v>#REF!</v>
      </c>
      <c r="AT1130" s="78"/>
    </row>
    <row r="1131" spans="1:46" ht="13.8" x14ac:dyDescent="0.3">
      <c r="A1131" s="68" t="s">
        <v>2848</v>
      </c>
      <c r="B1131" s="69">
        <v>41940</v>
      </c>
      <c r="C1131" s="69">
        <v>204</v>
      </c>
      <c r="D1131" s="69" t="s">
        <v>25</v>
      </c>
      <c r="E1131" s="70" t="s">
        <v>6313</v>
      </c>
      <c r="F1131" s="70"/>
      <c r="G1131" s="71" t="s">
        <v>8601</v>
      </c>
      <c r="H1131" s="69" t="s">
        <v>6315</v>
      </c>
      <c r="I1131" s="68" t="s">
        <v>252</v>
      </c>
      <c r="J1131" s="68" t="s">
        <v>252</v>
      </c>
      <c r="K1131" s="68" t="s">
        <v>89</v>
      </c>
      <c r="L1131" s="68" t="s">
        <v>89</v>
      </c>
      <c r="M1131" s="68" t="s">
        <v>252</v>
      </c>
      <c r="N1131" s="68" t="s">
        <v>184</v>
      </c>
      <c r="O1131" s="68" t="s">
        <v>8602</v>
      </c>
      <c r="P1131" s="72" t="s">
        <v>191</v>
      </c>
      <c r="Q1131" s="68" t="s">
        <v>421</v>
      </c>
      <c r="R1131" s="68" t="s">
        <v>60</v>
      </c>
      <c r="S1131" s="68">
        <v>42</v>
      </c>
      <c r="T1131" s="68">
        <v>10</v>
      </c>
      <c r="U1131" s="68">
        <v>0.76</v>
      </c>
      <c r="V1131" s="68">
        <v>106</v>
      </c>
      <c r="W1131" s="68">
        <v>75</v>
      </c>
      <c r="X1131" s="68">
        <v>0.28999999999999998</v>
      </c>
      <c r="Y1131" s="68">
        <v>370</v>
      </c>
      <c r="Z1131" s="68">
        <v>286.92</v>
      </c>
      <c r="AA1131" s="68">
        <v>0.22</v>
      </c>
      <c r="AB1131" s="73">
        <v>42813.599999999999</v>
      </c>
      <c r="AC1131" s="73">
        <v>33373.69</v>
      </c>
      <c r="AD1131" s="73">
        <v>46575.6</v>
      </c>
      <c r="AE1131" s="73">
        <v>36090.19</v>
      </c>
      <c r="AF1131" s="73"/>
      <c r="AG1131" s="73">
        <f>IFERROR(VLOOKUP(J1131,'Roll ups'!D:E,2,FALSE),0)</f>
        <v>73393567.950000003</v>
      </c>
      <c r="AH1131" s="74">
        <f>IF(Table2[[#This Row],[CATEGORY TTL LOOKUP]]=0,0,IF(Table2[[#This Row],[CATEGORY TTL LOOKUP]]&gt;0,SUM(AB1131/AG1131)))</f>
        <v>5.8334267151539942E-4</v>
      </c>
      <c r="AI1131" s="74" t="str">
        <f>IFERROR(IF(AH1131&lt;#REF!,"STRIKE",IF(AH1131&gt;=#REF!,"GOOD")),"NO DATA")</f>
        <v>NO DATA</v>
      </c>
      <c r="AJ1131" s="75">
        <f>IFERROR(VLOOKUP(K1131,'Roll ups'!H:I,2,FALSE),0)</f>
        <v>75793138.070000067</v>
      </c>
      <c r="AK1131" s="76">
        <f>IF(Table2[[#This Row],[PRICE TIER LOOKUP]]=0,0,IF(Table2[[#This Row],[PRICE TIER LOOKUP]]&gt;0,SUM(AB1131/AJ1131)))</f>
        <v>5.6487435525441306E-4</v>
      </c>
      <c r="AL1131" s="74" t="e">
        <f>IF(AK1131&lt;#REF!,"STRIKE",IF(AK1131&gt;=#REF!,"GOOD"))</f>
        <v>#REF!</v>
      </c>
      <c r="AM1131" s="75">
        <f>VLOOKUP(H1131,'Roll ups'!A:B,2,FALSE)</f>
        <v>325145452.83999985</v>
      </c>
      <c r="AN1131" s="77">
        <f t="shared" si="36"/>
        <v>1.3167522296880484E-4</v>
      </c>
      <c r="AO1131" s="74" t="str">
        <f>IFERROR(VLOOKUP(Table2[[#This Row],[Product Name]],'Roll ups'!L:P,5,FALSE),"GOOD")</f>
        <v>GOOD</v>
      </c>
      <c r="AP1131" s="74">
        <f>Table2[[#This Row],[Retail Dollar Vol Current 12 Mths]]/Table2[[#This Row],[SHELF SALES  LOOKUP]]</f>
        <v>1.4324542937071085E-4</v>
      </c>
      <c r="AQ1131" s="69">
        <f t="shared" si="37"/>
        <v>0</v>
      </c>
      <c r="AR113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131" s="69" t="e">
        <f>IF(Table2[[#This Row],[Shelf Dollar Vol Current 12 Mths]]&gt;#REF!,"MEETS $ CRITERIA",IF(Table2[[#This Row],[Shelf Dollar Vol Current 12 Mths]]&lt;#REF!+1,"DOES NOT MEET $ CRITERIA"))</f>
        <v>#REF!</v>
      </c>
      <c r="AT1131" s="78"/>
    </row>
    <row r="1132" spans="1:46" ht="13.8" x14ac:dyDescent="0.3">
      <c r="A1132" s="68" t="s">
        <v>2107</v>
      </c>
      <c r="B1132" s="69">
        <v>41943</v>
      </c>
      <c r="C1132" s="69">
        <v>371</v>
      </c>
      <c r="D1132" s="69" t="s">
        <v>25</v>
      </c>
      <c r="E1132" s="70" t="s">
        <v>6313</v>
      </c>
      <c r="F1132" s="70"/>
      <c r="G1132" s="71" t="s">
        <v>8603</v>
      </c>
      <c r="H1132" s="69" t="s">
        <v>6315</v>
      </c>
      <c r="I1132" s="68" t="s">
        <v>252</v>
      </c>
      <c r="J1132" s="68" t="s">
        <v>252</v>
      </c>
      <c r="K1132" s="68" t="s">
        <v>89</v>
      </c>
      <c r="L1132" s="68" t="s">
        <v>89</v>
      </c>
      <c r="M1132" s="68" t="s">
        <v>252</v>
      </c>
      <c r="N1132" s="68" t="s">
        <v>184</v>
      </c>
      <c r="O1132" s="68" t="s">
        <v>8604</v>
      </c>
      <c r="P1132" s="72" t="s">
        <v>191</v>
      </c>
      <c r="Q1132" s="68" t="s">
        <v>421</v>
      </c>
      <c r="R1132" s="68" t="s">
        <v>60</v>
      </c>
      <c r="S1132" s="68">
        <v>33</v>
      </c>
      <c r="T1132" s="68">
        <v>43</v>
      </c>
      <c r="U1132" s="68">
        <v>-0.3</v>
      </c>
      <c r="V1132" s="68">
        <v>90</v>
      </c>
      <c r="W1132" s="68">
        <v>107</v>
      </c>
      <c r="X1132" s="68">
        <v>-0.19</v>
      </c>
      <c r="Y1132" s="68">
        <v>313</v>
      </c>
      <c r="Z1132" s="68">
        <v>383.75</v>
      </c>
      <c r="AA1132" s="68">
        <v>-0.23</v>
      </c>
      <c r="AB1132" s="73">
        <v>35944.44</v>
      </c>
      <c r="AC1132" s="73">
        <v>44095.09</v>
      </c>
      <c r="AD1132" s="73">
        <v>39400.44</v>
      </c>
      <c r="AE1132" s="73">
        <v>48271.09</v>
      </c>
      <c r="AF1132" s="73"/>
      <c r="AG1132" s="73">
        <f>IFERROR(VLOOKUP(J1132,'Roll ups'!D:E,2,FALSE),0)</f>
        <v>73393567.950000003</v>
      </c>
      <c r="AH1132" s="74">
        <f>IF(Table2[[#This Row],[CATEGORY TTL LOOKUP]]=0,0,IF(Table2[[#This Row],[CATEGORY TTL LOOKUP]]&gt;0,SUM(AB1132/AG1132)))</f>
        <v>4.8974918380432825E-4</v>
      </c>
      <c r="AI1132" s="74" t="str">
        <f>IFERROR(IF(AH1132&lt;#REF!,"STRIKE",IF(AH1132&gt;=#REF!,"GOOD")),"NO DATA")</f>
        <v>NO DATA</v>
      </c>
      <c r="AJ1132" s="75">
        <f>IFERROR(VLOOKUP(K1132,'Roll ups'!H:I,2,FALSE),0)</f>
        <v>75793138.070000067</v>
      </c>
      <c r="AK1132" s="76">
        <f>IF(Table2[[#This Row],[PRICE TIER LOOKUP]]=0,0,IF(Table2[[#This Row],[PRICE TIER LOOKUP]]&gt;0,SUM(AB1132/AJ1132)))</f>
        <v>4.742439871905408E-4</v>
      </c>
      <c r="AL1132" s="74" t="e">
        <f>IF(AK1132&lt;#REF!,"STRIKE",IF(AK1132&gt;=#REF!,"GOOD"))</f>
        <v>#REF!</v>
      </c>
      <c r="AM1132" s="75">
        <f>VLOOKUP(H1132,'Roll ups'!A:B,2,FALSE)</f>
        <v>325145452.83999985</v>
      </c>
      <c r="AN1132" s="77">
        <f t="shared" si="36"/>
        <v>1.1054880111667385E-4</v>
      </c>
      <c r="AO1132" s="74" t="str">
        <f>IFERROR(VLOOKUP(Table2[[#This Row],[Product Name]],'Roll ups'!L:P,5,FALSE),"GOOD")</f>
        <v>GOOD</v>
      </c>
      <c r="AP1132" s="74">
        <f>Table2[[#This Row],[Retail Dollar Vol Current 12 Mths]]/Table2[[#This Row],[SHELF SALES  LOOKUP]]</f>
        <v>1.211778902514392E-4</v>
      </c>
      <c r="AQ1132" s="69">
        <f t="shared" si="37"/>
        <v>0</v>
      </c>
      <c r="AR113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132" s="69" t="e">
        <f>IF(Table2[[#This Row],[Shelf Dollar Vol Current 12 Mths]]&gt;#REF!,"MEETS $ CRITERIA",IF(Table2[[#This Row],[Shelf Dollar Vol Current 12 Mths]]&lt;#REF!+1,"DOES NOT MEET $ CRITERIA"))</f>
        <v>#REF!</v>
      </c>
      <c r="AT1132" s="78"/>
    </row>
    <row r="1133" spans="1:46" ht="13.8" x14ac:dyDescent="0.3">
      <c r="A1133" s="68" t="s">
        <v>5319</v>
      </c>
      <c r="B1133" s="69">
        <v>42031</v>
      </c>
      <c r="C1133" s="69">
        <v>659</v>
      </c>
      <c r="D1133" s="69" t="s">
        <v>25</v>
      </c>
      <c r="E1133" s="70" t="s">
        <v>6313</v>
      </c>
      <c r="F1133" s="70"/>
      <c r="G1133" s="71" t="s">
        <v>8605</v>
      </c>
      <c r="H1133" s="69" t="s">
        <v>6315</v>
      </c>
      <c r="I1133" s="68" t="s">
        <v>252</v>
      </c>
      <c r="J1133" s="68" t="s">
        <v>252</v>
      </c>
      <c r="K1133" s="68" t="s">
        <v>104</v>
      </c>
      <c r="L1133" s="68" t="s">
        <v>104</v>
      </c>
      <c r="M1133" s="68" t="s">
        <v>252</v>
      </c>
      <c r="N1133" s="68" t="s">
        <v>184</v>
      </c>
      <c r="O1133" s="68" t="s">
        <v>8606</v>
      </c>
      <c r="P1133" s="72" t="s">
        <v>191</v>
      </c>
      <c r="Q1133" s="68" t="s">
        <v>55</v>
      </c>
      <c r="R1133" s="68" t="s">
        <v>31</v>
      </c>
      <c r="S1133" s="68">
        <v>91</v>
      </c>
      <c r="T1133" s="68">
        <v>65</v>
      </c>
      <c r="U1133" s="68">
        <v>0.28999999999999998</v>
      </c>
      <c r="V1133" s="68">
        <v>353.58</v>
      </c>
      <c r="W1133" s="68">
        <v>300</v>
      </c>
      <c r="X1133" s="68">
        <v>0.15</v>
      </c>
      <c r="Y1133" s="68">
        <v>1506.5</v>
      </c>
      <c r="Z1133" s="68">
        <v>1470.5</v>
      </c>
      <c r="AA1133" s="68">
        <v>0.02</v>
      </c>
      <c r="AB1133" s="73">
        <v>101640.17</v>
      </c>
      <c r="AC1133" s="73">
        <v>99748.87</v>
      </c>
      <c r="AD1133" s="73">
        <v>111179.7</v>
      </c>
      <c r="AE1133" s="73">
        <v>108332.34</v>
      </c>
      <c r="AF1133" s="73"/>
      <c r="AG1133" s="73">
        <f>IFERROR(VLOOKUP(J1133,'Roll ups'!D:E,2,FALSE),0)</f>
        <v>73393567.950000003</v>
      </c>
      <c r="AH1133" s="74">
        <f>IF(Table2[[#This Row],[CATEGORY TTL LOOKUP]]=0,0,IF(Table2[[#This Row],[CATEGORY TTL LOOKUP]]&gt;0,SUM(AB1133/AG1133)))</f>
        <v>1.3848648163452585E-3</v>
      </c>
      <c r="AI1133" s="74" t="str">
        <f>IFERROR(IF(AH1133&lt;#REF!,"STRIKE",IF(AH1133&gt;=#REF!,"GOOD")),"NO DATA")</f>
        <v>NO DATA</v>
      </c>
      <c r="AJ1133" s="75">
        <f>IFERROR(VLOOKUP(K1133,'Roll ups'!H:I,2,FALSE),0)</f>
        <v>34230392.709999993</v>
      </c>
      <c r="AK1133" s="76">
        <f>IF(Table2[[#This Row],[PRICE TIER LOOKUP]]=0,0,IF(Table2[[#This Row],[PRICE TIER LOOKUP]]&gt;0,SUM(AB1133/AJ1133)))</f>
        <v>2.9692960539803291E-3</v>
      </c>
      <c r="AL1133" s="74" t="e">
        <f>IF(AK1133&lt;#REF!,"STRIKE",IF(AK1133&gt;=#REF!,"GOOD"))</f>
        <v>#REF!</v>
      </c>
      <c r="AM1133" s="75">
        <f>VLOOKUP(H1133,'Roll ups'!A:B,2,FALSE)</f>
        <v>325145452.83999985</v>
      </c>
      <c r="AN1133" s="77">
        <f t="shared" si="36"/>
        <v>3.125990817716153E-4</v>
      </c>
      <c r="AO1133" s="74" t="str">
        <f>IFERROR(VLOOKUP(Table2[[#This Row],[Product Name]],'Roll ups'!L:P,5,FALSE),"GOOD")</f>
        <v>GOOD</v>
      </c>
      <c r="AP1133" s="74">
        <f>Table2[[#This Row],[Retail Dollar Vol Current 12 Mths]]/Table2[[#This Row],[SHELF SALES  LOOKUP]]</f>
        <v>3.4193835106379356E-4</v>
      </c>
      <c r="AQ1133" s="69">
        <f t="shared" si="37"/>
        <v>0</v>
      </c>
      <c r="AR113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133" s="69" t="e">
        <f>IF(Table2[[#This Row],[Shelf Dollar Vol Current 12 Mths]]&gt;#REF!,"MEETS $ CRITERIA",IF(Table2[[#This Row],[Shelf Dollar Vol Current 12 Mths]]&lt;#REF!+1,"DOES NOT MEET $ CRITERIA"))</f>
        <v>#REF!</v>
      </c>
      <c r="AT1133" s="78"/>
    </row>
    <row r="1134" spans="1:46" ht="13.8" x14ac:dyDescent="0.3">
      <c r="A1134" s="68" t="s">
        <v>8607</v>
      </c>
      <c r="B1134" s="69">
        <v>51109</v>
      </c>
      <c r="C1134" s="69">
        <v>502</v>
      </c>
      <c r="D1134" s="69" t="s">
        <v>25</v>
      </c>
      <c r="E1134" s="70" t="s">
        <v>6313</v>
      </c>
      <c r="F1134" s="70"/>
      <c r="G1134" s="71" t="s">
        <v>8608</v>
      </c>
      <c r="H1134" s="69" t="s">
        <v>6315</v>
      </c>
      <c r="I1134" s="68" t="s">
        <v>252</v>
      </c>
      <c r="J1134" s="68" t="s">
        <v>252</v>
      </c>
      <c r="K1134" s="68" t="s">
        <v>146</v>
      </c>
      <c r="L1134" s="68" t="s">
        <v>6320</v>
      </c>
      <c r="M1134" s="68" t="s">
        <v>88</v>
      </c>
      <c r="N1134" s="68" t="s">
        <v>1164</v>
      </c>
      <c r="O1134" s="68" t="s">
        <v>8609</v>
      </c>
      <c r="P1134" s="72" t="s">
        <v>87</v>
      </c>
      <c r="Q1134" s="68" t="s">
        <v>397</v>
      </c>
      <c r="R1134" s="68" t="s">
        <v>31</v>
      </c>
      <c r="S1134" s="68">
        <v>64</v>
      </c>
      <c r="T1134" s="68">
        <v>83.98</v>
      </c>
      <c r="U1134" s="68">
        <v>-0.31</v>
      </c>
      <c r="V1134" s="68">
        <v>192.52</v>
      </c>
      <c r="W1134" s="68">
        <v>266.95999999999998</v>
      </c>
      <c r="X1134" s="68">
        <v>-0.39</v>
      </c>
      <c r="Y1134" s="68">
        <v>767.45</v>
      </c>
      <c r="Z1134" s="68">
        <v>1285.51</v>
      </c>
      <c r="AA1134" s="68">
        <v>-0.68</v>
      </c>
      <c r="AB1134" s="73">
        <v>197593.28</v>
      </c>
      <c r="AC1134" s="73">
        <v>330164.7</v>
      </c>
      <c r="AD1134" s="73">
        <v>197983.28</v>
      </c>
      <c r="AE1134" s="73">
        <v>330164.7</v>
      </c>
      <c r="AF1134" s="73"/>
      <c r="AG1134" s="73">
        <f>IFERROR(VLOOKUP(J1134,'Roll ups'!D:E,2,FALSE),0)</f>
        <v>73393567.950000003</v>
      </c>
      <c r="AH1134" s="74">
        <f>IF(Table2[[#This Row],[CATEGORY TTL LOOKUP]]=0,0,IF(Table2[[#This Row],[CATEGORY TTL LOOKUP]]&gt;0,SUM(AB1134/AG1134)))</f>
        <v>2.6922424610098272E-3</v>
      </c>
      <c r="AI1134" s="74" t="str">
        <f>IFERROR(IF(AH1134&lt;#REF!,"STRIKE",IF(AH1134&gt;=#REF!,"GOOD")),"NO DATA")</f>
        <v>NO DATA</v>
      </c>
      <c r="AJ1134" s="75">
        <f>IFERROR(VLOOKUP(K1134,'Roll ups'!H:I,2,FALSE),0)</f>
        <v>69119979.479999974</v>
      </c>
      <c r="AK1134" s="76">
        <f>IF(Table2[[#This Row],[PRICE TIER LOOKUP]]=0,0,IF(Table2[[#This Row],[PRICE TIER LOOKUP]]&gt;0,SUM(AB1134/AJ1134)))</f>
        <v>2.8586999227506148E-3</v>
      </c>
      <c r="AL1134" s="74" t="e">
        <f>IF(AK1134&lt;#REF!,"STRIKE",IF(AK1134&gt;=#REF!,"GOOD"))</f>
        <v>#REF!</v>
      </c>
      <c r="AM1134" s="75">
        <f>VLOOKUP(H1134,'Roll ups'!A:B,2,FALSE)</f>
        <v>325145452.83999985</v>
      </c>
      <c r="AN1134" s="77">
        <f t="shared" si="36"/>
        <v>6.0770734535608984E-4</v>
      </c>
      <c r="AO1134" s="74" t="str">
        <f>IFERROR(VLOOKUP(Table2[[#This Row],[Product Name]],'Roll ups'!L:P,5,FALSE),"GOOD")</f>
        <v>GOOD</v>
      </c>
      <c r="AP1134" s="74">
        <f>Table2[[#This Row],[Retail Dollar Vol Current 12 Mths]]/Table2[[#This Row],[SHELF SALES  LOOKUP]]</f>
        <v>6.0890680853970046E-4</v>
      </c>
      <c r="AQ1134" s="69">
        <f t="shared" si="37"/>
        <v>0</v>
      </c>
      <c r="AR113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134" s="69" t="e">
        <f>IF(Table2[[#This Row],[Shelf Dollar Vol Current 12 Mths]]&gt;#REF!,"MEETS $ CRITERIA",IF(Table2[[#This Row],[Shelf Dollar Vol Current 12 Mths]]&lt;#REF!+1,"DOES NOT MEET $ CRITERIA"))</f>
        <v>#REF!</v>
      </c>
      <c r="AT1134" s="78"/>
    </row>
    <row r="1135" spans="1:46" ht="13.8" x14ac:dyDescent="0.3">
      <c r="A1135" s="68" t="s">
        <v>4837</v>
      </c>
      <c r="B1135" s="69">
        <v>64509</v>
      </c>
      <c r="C1135" s="69">
        <v>363</v>
      </c>
      <c r="D1135" s="69" t="s">
        <v>25</v>
      </c>
      <c r="E1135" s="70" t="s">
        <v>6313</v>
      </c>
      <c r="F1135" s="70"/>
      <c r="G1135" s="71" t="s">
        <v>8610</v>
      </c>
      <c r="H1135" s="69" t="s">
        <v>6315</v>
      </c>
      <c r="I1135" s="68" t="s">
        <v>252</v>
      </c>
      <c r="J1135" s="68" t="s">
        <v>252</v>
      </c>
      <c r="K1135" s="68" t="s">
        <v>146</v>
      </c>
      <c r="L1135" s="68" t="s">
        <v>6320</v>
      </c>
      <c r="M1135" s="68" t="s">
        <v>252</v>
      </c>
      <c r="N1135" s="68" t="s">
        <v>184</v>
      </c>
      <c r="O1135" s="68" t="s">
        <v>8611</v>
      </c>
      <c r="P1135" s="72" t="s">
        <v>191</v>
      </c>
      <c r="Q1135" s="68" t="s">
        <v>397</v>
      </c>
      <c r="R1135" s="68" t="s">
        <v>31</v>
      </c>
      <c r="S1135" s="68">
        <v>5</v>
      </c>
      <c r="T1135" s="68">
        <v>5</v>
      </c>
      <c r="U1135" s="68">
        <v>-7.0000000000000007E-2</v>
      </c>
      <c r="V1135" s="68">
        <v>11.99</v>
      </c>
      <c r="W1135" s="68">
        <v>17.32</v>
      </c>
      <c r="X1135" s="68">
        <v>-0.44</v>
      </c>
      <c r="Y1135" s="68">
        <v>55.62</v>
      </c>
      <c r="Z1135" s="68">
        <v>83.27</v>
      </c>
      <c r="AA1135" s="68">
        <v>-0.5</v>
      </c>
      <c r="AB1135" s="73">
        <v>24048</v>
      </c>
      <c r="AC1135" s="73">
        <v>35974.800000000003</v>
      </c>
      <c r="AD1135" s="73">
        <v>24048</v>
      </c>
      <c r="AE1135" s="73">
        <v>35974.800000000003</v>
      </c>
      <c r="AF1135" s="73"/>
      <c r="AG1135" s="73">
        <f>IFERROR(VLOOKUP(J1135,'Roll ups'!D:E,2,FALSE),0)</f>
        <v>73393567.950000003</v>
      </c>
      <c r="AH1135" s="74">
        <f>IF(Table2[[#This Row],[CATEGORY TTL LOOKUP]]=0,0,IF(Table2[[#This Row],[CATEGORY TTL LOOKUP]]&gt;0,SUM(AB1135/AG1135)))</f>
        <v>3.2765814051148058E-4</v>
      </c>
      <c r="AI1135" s="74" t="str">
        <f>IFERROR(IF(AH1135&lt;#REF!,"STRIKE",IF(AH1135&gt;=#REF!,"GOOD")),"NO DATA")</f>
        <v>NO DATA</v>
      </c>
      <c r="AJ1135" s="75">
        <f>IFERROR(VLOOKUP(K1135,'Roll ups'!H:I,2,FALSE),0)</f>
        <v>69119979.479999974</v>
      </c>
      <c r="AK1135" s="76">
        <f>IF(Table2[[#This Row],[PRICE TIER LOOKUP]]=0,0,IF(Table2[[#This Row],[PRICE TIER LOOKUP]]&gt;0,SUM(AB1135/AJ1135)))</f>
        <v>3.4791676995445786E-4</v>
      </c>
      <c r="AL1135" s="74" t="e">
        <f>IF(AK1135&lt;#REF!,"STRIKE",IF(AK1135&gt;=#REF!,"GOOD"))</f>
        <v>#REF!</v>
      </c>
      <c r="AM1135" s="75">
        <f>VLOOKUP(H1135,'Roll ups'!A:B,2,FALSE)</f>
        <v>325145452.83999985</v>
      </c>
      <c r="AN1135" s="77">
        <f t="shared" si="36"/>
        <v>7.3960745229408853E-5</v>
      </c>
      <c r="AO1135" s="74" t="str">
        <f>IFERROR(VLOOKUP(Table2[[#This Row],[Product Name]],'Roll ups'!L:P,5,FALSE),"GOOD")</f>
        <v>GOOD</v>
      </c>
      <c r="AP1135" s="74">
        <f>Table2[[#This Row],[Retail Dollar Vol Current 12 Mths]]/Table2[[#This Row],[SHELF SALES  LOOKUP]]</f>
        <v>7.3960745229408853E-5</v>
      </c>
      <c r="AQ1135" s="69">
        <f t="shared" si="37"/>
        <v>0</v>
      </c>
      <c r="AR113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135" s="69" t="e">
        <f>IF(Table2[[#This Row],[Shelf Dollar Vol Current 12 Mths]]&gt;#REF!,"MEETS $ CRITERIA",IF(Table2[[#This Row],[Shelf Dollar Vol Current 12 Mths]]&lt;#REF!+1,"DOES NOT MEET $ CRITERIA"))</f>
        <v>#REF!</v>
      </c>
      <c r="AT1135" s="78"/>
    </row>
    <row r="1136" spans="1:46" ht="13.8" x14ac:dyDescent="0.3">
      <c r="A1136" s="68" t="s">
        <v>4360</v>
      </c>
      <c r="B1136" s="69">
        <v>64511</v>
      </c>
      <c r="C1136" s="69">
        <v>772</v>
      </c>
      <c r="D1136" s="69" t="s">
        <v>25</v>
      </c>
      <c r="E1136" s="70" t="s">
        <v>6313</v>
      </c>
      <c r="F1136" s="70"/>
      <c r="G1136" s="71" t="s">
        <v>8612</v>
      </c>
      <c r="H1136" s="69" t="s">
        <v>6315</v>
      </c>
      <c r="I1136" s="68" t="s">
        <v>252</v>
      </c>
      <c r="J1136" s="68" t="s">
        <v>252</v>
      </c>
      <c r="K1136" s="68" t="s">
        <v>146</v>
      </c>
      <c r="L1136" s="68" t="s">
        <v>6320</v>
      </c>
      <c r="M1136" s="68" t="s">
        <v>252</v>
      </c>
      <c r="N1136" s="68" t="s">
        <v>184</v>
      </c>
      <c r="O1136" s="68" t="s">
        <v>8613</v>
      </c>
      <c r="P1136" s="72" t="s">
        <v>191</v>
      </c>
      <c r="Q1136" s="68" t="s">
        <v>397</v>
      </c>
      <c r="R1136" s="68" t="s">
        <v>31</v>
      </c>
      <c r="S1136" s="68">
        <v>69</v>
      </c>
      <c r="T1136" s="68">
        <v>118.04</v>
      </c>
      <c r="U1136" s="68">
        <v>-0.72</v>
      </c>
      <c r="V1136" s="68">
        <v>149</v>
      </c>
      <c r="W1136" s="68">
        <v>230</v>
      </c>
      <c r="X1136" s="68">
        <v>-0.54</v>
      </c>
      <c r="Y1136" s="68">
        <v>503.75</v>
      </c>
      <c r="Z1136" s="68">
        <v>654.62</v>
      </c>
      <c r="AA1136" s="68">
        <v>-0.3</v>
      </c>
      <c r="AB1136" s="73">
        <v>156746.51</v>
      </c>
      <c r="AC1136" s="73">
        <v>205923.08</v>
      </c>
      <c r="AD1136" s="73">
        <v>160192.5</v>
      </c>
      <c r="AE1136" s="73">
        <v>208161.15</v>
      </c>
      <c r="AF1136" s="73"/>
      <c r="AG1136" s="73">
        <f>IFERROR(VLOOKUP(J1136,'Roll ups'!D:E,2,FALSE),0)</f>
        <v>73393567.950000003</v>
      </c>
      <c r="AH1136" s="74">
        <f>IF(Table2[[#This Row],[CATEGORY TTL LOOKUP]]=0,0,IF(Table2[[#This Row],[CATEGORY TTL LOOKUP]]&gt;0,SUM(AB1136/AG1136)))</f>
        <v>2.1356981868872341E-3</v>
      </c>
      <c r="AI1136" s="74" t="str">
        <f>IFERROR(IF(AH1136&lt;#REF!,"STRIKE",IF(AH1136&gt;=#REF!,"GOOD")),"NO DATA")</f>
        <v>NO DATA</v>
      </c>
      <c r="AJ1136" s="75">
        <f>IFERROR(VLOOKUP(K1136,'Roll ups'!H:I,2,FALSE),0)</f>
        <v>69119979.479999974</v>
      </c>
      <c r="AK1136" s="76">
        <f>IF(Table2[[#This Row],[PRICE TIER LOOKUP]]=0,0,IF(Table2[[#This Row],[PRICE TIER LOOKUP]]&gt;0,SUM(AB1136/AJ1136)))</f>
        <v>2.2677453202276337E-3</v>
      </c>
      <c r="AL1136" s="74" t="e">
        <f>IF(AK1136&lt;#REF!,"STRIKE",IF(AK1136&gt;=#REF!,"GOOD"))</f>
        <v>#REF!</v>
      </c>
      <c r="AM1136" s="75">
        <f>VLOOKUP(H1136,'Roll ups'!A:B,2,FALSE)</f>
        <v>325145452.83999985</v>
      </c>
      <c r="AN1136" s="77">
        <f t="shared" si="36"/>
        <v>4.8208119975503107E-4</v>
      </c>
      <c r="AO1136" s="74" t="str">
        <f>IFERROR(VLOOKUP(Table2[[#This Row],[Product Name]],'Roll ups'!L:P,5,FALSE),"GOOD")</f>
        <v>GOOD</v>
      </c>
      <c r="AP1136" s="74">
        <f>Table2[[#This Row],[Retail Dollar Vol Current 12 Mths]]/Table2[[#This Row],[SHELF SALES  LOOKUP]]</f>
        <v>4.9267950266808369E-4</v>
      </c>
      <c r="AQ1136" s="69">
        <f t="shared" si="37"/>
        <v>0</v>
      </c>
      <c r="AR113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136" s="69" t="e">
        <f>IF(Table2[[#This Row],[Shelf Dollar Vol Current 12 Mths]]&gt;#REF!,"MEETS $ CRITERIA",IF(Table2[[#This Row],[Shelf Dollar Vol Current 12 Mths]]&lt;#REF!+1,"DOES NOT MEET $ CRITERIA"))</f>
        <v>#REF!</v>
      </c>
      <c r="AT1136" s="78"/>
    </row>
    <row r="1137" spans="1:46" ht="13.8" x14ac:dyDescent="0.3">
      <c r="A1137" s="68" t="s">
        <v>4351</v>
      </c>
      <c r="B1137" s="69">
        <v>64512</v>
      </c>
      <c r="C1137" s="69">
        <v>687</v>
      </c>
      <c r="D1137" s="69" t="s">
        <v>25</v>
      </c>
      <c r="E1137" s="70" t="s">
        <v>6313</v>
      </c>
      <c r="F1137" s="70"/>
      <c r="G1137" s="71" t="s">
        <v>8614</v>
      </c>
      <c r="H1137" s="69" t="s">
        <v>6315</v>
      </c>
      <c r="I1137" s="68" t="s">
        <v>252</v>
      </c>
      <c r="J1137" s="68" t="s">
        <v>252</v>
      </c>
      <c r="K1137" s="68" t="s">
        <v>146</v>
      </c>
      <c r="L1137" s="68" t="s">
        <v>6320</v>
      </c>
      <c r="M1137" s="68" t="s">
        <v>252</v>
      </c>
      <c r="N1137" s="68" t="s">
        <v>184</v>
      </c>
      <c r="O1137" s="68" t="s">
        <v>8615</v>
      </c>
      <c r="P1137" s="72" t="s">
        <v>191</v>
      </c>
      <c r="Q1137" s="68" t="s">
        <v>397</v>
      </c>
      <c r="R1137" s="68" t="s">
        <v>31</v>
      </c>
      <c r="S1137" s="68">
        <v>17</v>
      </c>
      <c r="T1137" s="68">
        <v>56</v>
      </c>
      <c r="U1137" s="68">
        <v>-2.2200000000000002</v>
      </c>
      <c r="V1137" s="68">
        <v>154.91999999999999</v>
      </c>
      <c r="W1137" s="68">
        <v>175</v>
      </c>
      <c r="X1137" s="68">
        <v>-0.13</v>
      </c>
      <c r="Y1137" s="68">
        <v>742.83</v>
      </c>
      <c r="Z1137" s="68">
        <v>837.33</v>
      </c>
      <c r="AA1137" s="68">
        <v>-0.13</v>
      </c>
      <c r="AB1137" s="73">
        <v>214498.08</v>
      </c>
      <c r="AC1137" s="73">
        <v>245777.34</v>
      </c>
      <c r="AD1137" s="73">
        <v>223563.12</v>
      </c>
      <c r="AE1137" s="73">
        <v>251962.94</v>
      </c>
      <c r="AF1137" s="73"/>
      <c r="AG1137" s="73">
        <f>IFERROR(VLOOKUP(J1137,'Roll ups'!D:E,2,FALSE),0)</f>
        <v>73393567.950000003</v>
      </c>
      <c r="AH1137" s="74">
        <f>IF(Table2[[#This Row],[CATEGORY TTL LOOKUP]]=0,0,IF(Table2[[#This Row],[CATEGORY TTL LOOKUP]]&gt;0,SUM(AB1137/AG1137)))</f>
        <v>2.9225732716268629E-3</v>
      </c>
      <c r="AI1137" s="74" t="str">
        <f>IFERROR(IF(AH1137&lt;#REF!,"STRIKE",IF(AH1137&gt;=#REF!,"GOOD")),"NO DATA")</f>
        <v>NO DATA</v>
      </c>
      <c r="AJ1137" s="75">
        <f>IFERROR(VLOOKUP(K1137,'Roll ups'!H:I,2,FALSE),0)</f>
        <v>69119979.479999974</v>
      </c>
      <c r="AK1137" s="76">
        <f>IF(Table2[[#This Row],[PRICE TIER LOOKUP]]=0,0,IF(Table2[[#This Row],[PRICE TIER LOOKUP]]&gt;0,SUM(AB1137/AJ1137)))</f>
        <v>3.1032717546171365E-3</v>
      </c>
      <c r="AL1137" s="74" t="e">
        <f>IF(AK1137&lt;#REF!,"STRIKE",IF(AK1137&gt;=#REF!,"GOOD"))</f>
        <v>#REF!</v>
      </c>
      <c r="AM1137" s="75">
        <f>VLOOKUP(H1137,'Roll ups'!A:B,2,FALSE)</f>
        <v>325145452.83999985</v>
      </c>
      <c r="AN1137" s="77">
        <f t="shared" si="36"/>
        <v>6.5969884593635049E-4</v>
      </c>
      <c r="AO1137" s="74" t="str">
        <f>IFERROR(VLOOKUP(Table2[[#This Row],[Product Name]],'Roll ups'!L:P,5,FALSE),"GOOD")</f>
        <v>GOOD</v>
      </c>
      <c r="AP1137" s="74">
        <f>Table2[[#This Row],[Retail Dollar Vol Current 12 Mths]]/Table2[[#This Row],[SHELF SALES  LOOKUP]]</f>
        <v>6.8757879911060201E-4</v>
      </c>
      <c r="AQ1137" s="69">
        <f t="shared" si="37"/>
        <v>0</v>
      </c>
      <c r="AR113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137" s="69" t="e">
        <f>IF(Table2[[#This Row],[Shelf Dollar Vol Current 12 Mths]]&gt;#REF!,"MEETS $ CRITERIA",IF(Table2[[#This Row],[Shelf Dollar Vol Current 12 Mths]]&lt;#REF!+1,"DOES NOT MEET $ CRITERIA"))</f>
        <v>#REF!</v>
      </c>
      <c r="AT1137" s="78"/>
    </row>
    <row r="1138" spans="1:46" ht="13.8" x14ac:dyDescent="0.3">
      <c r="A1138" s="68" t="s">
        <v>4645</v>
      </c>
      <c r="B1138" s="69">
        <v>64571</v>
      </c>
      <c r="C1138" s="69">
        <v>433</v>
      </c>
      <c r="D1138" s="69" t="s">
        <v>25</v>
      </c>
      <c r="E1138" s="70" t="s">
        <v>6313</v>
      </c>
      <c r="F1138" s="70"/>
      <c r="G1138" s="71" t="s">
        <v>8616</v>
      </c>
      <c r="H1138" s="69" t="s">
        <v>6315</v>
      </c>
      <c r="I1138" s="68" t="s">
        <v>252</v>
      </c>
      <c r="J1138" s="68" t="s">
        <v>252</v>
      </c>
      <c r="K1138" s="68" t="s">
        <v>146</v>
      </c>
      <c r="L1138" s="68" t="s">
        <v>6320</v>
      </c>
      <c r="M1138" s="68" t="s">
        <v>252</v>
      </c>
      <c r="N1138" s="68" t="s">
        <v>184</v>
      </c>
      <c r="O1138" s="68" t="s">
        <v>8617</v>
      </c>
      <c r="P1138" s="72" t="s">
        <v>191</v>
      </c>
      <c r="Q1138" s="68" t="s">
        <v>397</v>
      </c>
      <c r="R1138" s="68" t="s">
        <v>31</v>
      </c>
      <c r="S1138" s="68">
        <v>11</v>
      </c>
      <c r="T1138" s="68">
        <v>12.79</v>
      </c>
      <c r="U1138" s="68">
        <v>-0.2</v>
      </c>
      <c r="V1138" s="68">
        <v>34.69</v>
      </c>
      <c r="W1138" s="68">
        <v>49.58</v>
      </c>
      <c r="X1138" s="68">
        <v>-0.43</v>
      </c>
      <c r="Y1138" s="68">
        <v>156.75</v>
      </c>
      <c r="Z1138" s="68">
        <v>193.52</v>
      </c>
      <c r="AA1138" s="68">
        <v>-0.23</v>
      </c>
      <c r="AB1138" s="73">
        <v>51727.81</v>
      </c>
      <c r="AC1138" s="73">
        <v>63776.88</v>
      </c>
      <c r="AD1138" s="73">
        <v>51727.81</v>
      </c>
      <c r="AE1138" s="73">
        <v>63776.88</v>
      </c>
      <c r="AF1138" s="73"/>
      <c r="AG1138" s="73">
        <f>IFERROR(VLOOKUP(J1138,'Roll ups'!D:E,2,FALSE),0)</f>
        <v>73393567.950000003</v>
      </c>
      <c r="AH1138" s="74">
        <f>IF(Table2[[#This Row],[CATEGORY TTL LOOKUP]]=0,0,IF(Table2[[#This Row],[CATEGORY TTL LOOKUP]]&gt;0,SUM(AB1138/AG1138)))</f>
        <v>7.0480031758695814E-4</v>
      </c>
      <c r="AI1138" s="74" t="str">
        <f>IFERROR(IF(AH1138&lt;#REF!,"STRIKE",IF(AH1138&gt;=#REF!,"GOOD")),"NO DATA")</f>
        <v>NO DATA</v>
      </c>
      <c r="AJ1138" s="75">
        <f>IFERROR(VLOOKUP(K1138,'Roll ups'!H:I,2,FALSE),0)</f>
        <v>69119979.479999974</v>
      </c>
      <c r="AK1138" s="76">
        <f>IF(Table2[[#This Row],[PRICE TIER LOOKUP]]=0,0,IF(Table2[[#This Row],[PRICE TIER LOOKUP]]&gt;0,SUM(AB1138/AJ1138)))</f>
        <v>7.4837710296148975E-4</v>
      </c>
      <c r="AL1138" s="74" t="e">
        <f>IF(AK1138&lt;#REF!,"STRIKE",IF(AK1138&gt;=#REF!,"GOOD"))</f>
        <v>#REF!</v>
      </c>
      <c r="AM1138" s="75">
        <f>VLOOKUP(H1138,'Roll ups'!A:B,2,FALSE)</f>
        <v>325145452.83999985</v>
      </c>
      <c r="AN1138" s="77">
        <f t="shared" si="36"/>
        <v>1.5909129144566148E-4</v>
      </c>
      <c r="AO1138" s="74" t="str">
        <f>IFERROR(VLOOKUP(Table2[[#This Row],[Product Name]],'Roll ups'!L:P,5,FALSE),"GOOD")</f>
        <v>GOOD</v>
      </c>
      <c r="AP1138" s="74">
        <f>Table2[[#This Row],[Retail Dollar Vol Current 12 Mths]]/Table2[[#This Row],[SHELF SALES  LOOKUP]]</f>
        <v>1.5909129144566148E-4</v>
      </c>
      <c r="AQ1138" s="69">
        <f t="shared" si="37"/>
        <v>0</v>
      </c>
      <c r="AR113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138" s="69" t="e">
        <f>IF(Table2[[#This Row],[Shelf Dollar Vol Current 12 Mths]]&gt;#REF!,"MEETS $ CRITERIA",IF(Table2[[#This Row],[Shelf Dollar Vol Current 12 Mths]]&lt;#REF!+1,"DOES NOT MEET $ CRITERIA"))</f>
        <v>#REF!</v>
      </c>
      <c r="AT1138" s="78"/>
    </row>
    <row r="1139" spans="1:46" ht="13.8" x14ac:dyDescent="0.3">
      <c r="A1139" s="68" t="s">
        <v>4456</v>
      </c>
      <c r="B1139" s="69">
        <v>64572</v>
      </c>
      <c r="C1139" s="69">
        <v>722</v>
      </c>
      <c r="D1139" s="69" t="s">
        <v>25</v>
      </c>
      <c r="E1139" s="70" t="s">
        <v>6313</v>
      </c>
      <c r="F1139" s="70"/>
      <c r="G1139" s="71" t="s">
        <v>8618</v>
      </c>
      <c r="H1139" s="69" t="s">
        <v>6315</v>
      </c>
      <c r="I1139" s="68" t="s">
        <v>252</v>
      </c>
      <c r="J1139" s="68" t="s">
        <v>252</v>
      </c>
      <c r="K1139" s="68" t="s">
        <v>146</v>
      </c>
      <c r="L1139" s="68" t="s">
        <v>6320</v>
      </c>
      <c r="M1139" s="68" t="s">
        <v>252</v>
      </c>
      <c r="N1139" s="68" t="s">
        <v>184</v>
      </c>
      <c r="O1139" s="68" t="s">
        <v>8619</v>
      </c>
      <c r="P1139" s="72" t="s">
        <v>191</v>
      </c>
      <c r="Q1139" s="68" t="s">
        <v>397</v>
      </c>
      <c r="R1139" s="68" t="s">
        <v>31</v>
      </c>
      <c r="S1139" s="68">
        <v>47</v>
      </c>
      <c r="T1139" s="68">
        <v>99</v>
      </c>
      <c r="U1139" s="68">
        <v>-1.0900000000000001</v>
      </c>
      <c r="V1139" s="68">
        <v>92.46</v>
      </c>
      <c r="W1139" s="68">
        <v>171.96</v>
      </c>
      <c r="X1139" s="68">
        <v>-0.86</v>
      </c>
      <c r="Y1139" s="68">
        <v>346.46</v>
      </c>
      <c r="Z1139" s="68">
        <v>576.16999999999996</v>
      </c>
      <c r="AA1139" s="68">
        <v>-0.66</v>
      </c>
      <c r="AB1139" s="73">
        <v>107537.91</v>
      </c>
      <c r="AC1139" s="73">
        <v>181235.96</v>
      </c>
      <c r="AD1139" s="73">
        <v>110173.75</v>
      </c>
      <c r="AE1139" s="73">
        <v>183113</v>
      </c>
      <c r="AF1139" s="73"/>
      <c r="AG1139" s="73">
        <f>IFERROR(VLOOKUP(J1139,'Roll ups'!D:E,2,FALSE),0)</f>
        <v>73393567.950000003</v>
      </c>
      <c r="AH1139" s="74">
        <f>IF(Table2[[#This Row],[CATEGORY TTL LOOKUP]]=0,0,IF(Table2[[#This Row],[CATEGORY TTL LOOKUP]]&gt;0,SUM(AB1139/AG1139)))</f>
        <v>1.4652225393001895E-3</v>
      </c>
      <c r="AI1139" s="74" t="str">
        <f>IFERROR(IF(AH1139&lt;#REF!,"STRIKE",IF(AH1139&gt;=#REF!,"GOOD")),"NO DATA")</f>
        <v>NO DATA</v>
      </c>
      <c r="AJ1139" s="75">
        <f>IFERROR(VLOOKUP(K1139,'Roll ups'!H:I,2,FALSE),0)</f>
        <v>69119979.479999974</v>
      </c>
      <c r="AK1139" s="76">
        <f>IF(Table2[[#This Row],[PRICE TIER LOOKUP]]=0,0,IF(Table2[[#This Row],[PRICE TIER LOOKUP]]&gt;0,SUM(AB1139/AJ1139)))</f>
        <v>1.5558151320215069E-3</v>
      </c>
      <c r="AL1139" s="74" t="e">
        <f>IF(AK1139&lt;#REF!,"STRIKE",IF(AK1139&gt;=#REF!,"GOOD"))</f>
        <v>#REF!</v>
      </c>
      <c r="AM1139" s="75">
        <f>VLOOKUP(H1139,'Roll ups'!A:B,2,FALSE)</f>
        <v>325145452.83999985</v>
      </c>
      <c r="AN1139" s="77">
        <f t="shared" si="36"/>
        <v>3.3073785612163582E-4</v>
      </c>
      <c r="AO1139" s="74" t="str">
        <f>IFERROR(VLOOKUP(Table2[[#This Row],[Product Name]],'Roll ups'!L:P,5,FALSE),"GOOD")</f>
        <v>GOOD</v>
      </c>
      <c r="AP1139" s="74">
        <f>Table2[[#This Row],[Retail Dollar Vol Current 12 Mths]]/Table2[[#This Row],[SHELF SALES  LOOKUP]]</f>
        <v>3.3884450493673417E-4</v>
      </c>
      <c r="AQ1139" s="69">
        <f t="shared" si="37"/>
        <v>0</v>
      </c>
      <c r="AR113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139" s="69" t="e">
        <f>IF(Table2[[#This Row],[Shelf Dollar Vol Current 12 Mths]]&gt;#REF!,"MEETS $ CRITERIA",IF(Table2[[#This Row],[Shelf Dollar Vol Current 12 Mths]]&lt;#REF!+1,"DOES NOT MEET $ CRITERIA"))</f>
        <v>#REF!</v>
      </c>
      <c r="AT1139" s="78"/>
    </row>
    <row r="1140" spans="1:46" ht="13.8" x14ac:dyDescent="0.3">
      <c r="A1140" s="68" t="s">
        <v>4393</v>
      </c>
      <c r="B1140" s="69">
        <v>64573</v>
      </c>
      <c r="C1140" s="69">
        <v>705</v>
      </c>
      <c r="D1140" s="69" t="s">
        <v>25</v>
      </c>
      <c r="E1140" s="70" t="s">
        <v>6313</v>
      </c>
      <c r="F1140" s="70"/>
      <c r="G1140" s="71" t="s">
        <v>8620</v>
      </c>
      <c r="H1140" s="69" t="s">
        <v>6315</v>
      </c>
      <c r="I1140" s="68" t="s">
        <v>252</v>
      </c>
      <c r="J1140" s="68" t="s">
        <v>252</v>
      </c>
      <c r="K1140" s="68" t="s">
        <v>146</v>
      </c>
      <c r="L1140" s="68" t="s">
        <v>6320</v>
      </c>
      <c r="M1140" s="68" t="s">
        <v>252</v>
      </c>
      <c r="N1140" s="68" t="s">
        <v>184</v>
      </c>
      <c r="O1140" s="68" t="s">
        <v>8621</v>
      </c>
      <c r="P1140" s="72" t="s">
        <v>191</v>
      </c>
      <c r="Q1140" s="68" t="s">
        <v>397</v>
      </c>
      <c r="R1140" s="68" t="s">
        <v>31</v>
      </c>
      <c r="S1140" s="68">
        <v>20</v>
      </c>
      <c r="T1140" s="68">
        <v>54</v>
      </c>
      <c r="U1140" s="68">
        <v>-1.67</v>
      </c>
      <c r="V1140" s="68">
        <v>117.33</v>
      </c>
      <c r="W1140" s="68">
        <v>172.92</v>
      </c>
      <c r="X1140" s="68">
        <v>-0.47</v>
      </c>
      <c r="Y1140" s="68">
        <v>647.75</v>
      </c>
      <c r="Z1140" s="68">
        <v>741.25</v>
      </c>
      <c r="AA1140" s="68">
        <v>-0.14000000000000001</v>
      </c>
      <c r="AB1140" s="73">
        <v>187443.16</v>
      </c>
      <c r="AC1140" s="73">
        <v>219172.7</v>
      </c>
      <c r="AD1140" s="73">
        <v>194946.84</v>
      </c>
      <c r="AE1140" s="73">
        <v>223031.9</v>
      </c>
      <c r="AF1140" s="73"/>
      <c r="AG1140" s="73">
        <f>IFERROR(VLOOKUP(J1140,'Roll ups'!D:E,2,FALSE),0)</f>
        <v>73393567.950000003</v>
      </c>
      <c r="AH1140" s="74">
        <f>IF(Table2[[#This Row],[CATEGORY TTL LOOKUP]]=0,0,IF(Table2[[#This Row],[CATEGORY TTL LOOKUP]]&gt;0,SUM(AB1140/AG1140)))</f>
        <v>2.5539453283930447E-3</v>
      </c>
      <c r="AI1140" s="74" t="str">
        <f>IFERROR(IF(AH1140&lt;#REF!,"STRIKE",IF(AH1140&gt;=#REF!,"GOOD")),"NO DATA")</f>
        <v>NO DATA</v>
      </c>
      <c r="AJ1140" s="75">
        <f>IFERROR(VLOOKUP(K1140,'Roll ups'!H:I,2,FALSE),0)</f>
        <v>69119979.479999974</v>
      </c>
      <c r="AK1140" s="76">
        <f>IF(Table2[[#This Row],[PRICE TIER LOOKUP]]=0,0,IF(Table2[[#This Row],[PRICE TIER LOOKUP]]&gt;0,SUM(AB1140/AJ1140)))</f>
        <v>2.711852078229235E-3</v>
      </c>
      <c r="AL1140" s="74" t="e">
        <f>IF(AK1140&lt;#REF!,"STRIKE",IF(AK1140&gt;=#REF!,"GOOD"))</f>
        <v>#REF!</v>
      </c>
      <c r="AM1140" s="75">
        <f>VLOOKUP(H1140,'Roll ups'!A:B,2,FALSE)</f>
        <v>325145452.83999985</v>
      </c>
      <c r="AN1140" s="77">
        <f t="shared" si="36"/>
        <v>5.7649017805037092E-4</v>
      </c>
      <c r="AO1140" s="74" t="str">
        <f>IFERROR(VLOOKUP(Table2[[#This Row],[Product Name]],'Roll ups'!L:P,5,FALSE),"GOOD")</f>
        <v>GOOD</v>
      </c>
      <c r="AP1140" s="74">
        <f>Table2[[#This Row],[Retail Dollar Vol Current 12 Mths]]/Table2[[#This Row],[SHELF SALES  LOOKUP]]</f>
        <v>5.9956809574677019E-4</v>
      </c>
      <c r="AQ1140" s="69">
        <f t="shared" si="37"/>
        <v>0</v>
      </c>
      <c r="AR114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140" s="69" t="e">
        <f>IF(Table2[[#This Row],[Shelf Dollar Vol Current 12 Mths]]&gt;#REF!,"MEETS $ CRITERIA",IF(Table2[[#This Row],[Shelf Dollar Vol Current 12 Mths]]&lt;#REF!+1,"DOES NOT MEET $ CRITERIA"))</f>
        <v>#REF!</v>
      </c>
      <c r="AT1140" s="78"/>
    </row>
    <row r="1141" spans="1:46" ht="13.8" x14ac:dyDescent="0.3">
      <c r="A1141" s="68" t="s">
        <v>4900</v>
      </c>
      <c r="B1141" s="69">
        <v>64710</v>
      </c>
      <c r="C1141" s="69">
        <v>365</v>
      </c>
      <c r="D1141" s="69" t="s">
        <v>25</v>
      </c>
      <c r="E1141" s="70" t="s">
        <v>6313</v>
      </c>
      <c r="F1141" s="70"/>
      <c r="G1141" s="71" t="s">
        <v>8622</v>
      </c>
      <c r="H1141" s="69" t="s">
        <v>6315</v>
      </c>
      <c r="I1141" s="68" t="s">
        <v>252</v>
      </c>
      <c r="J1141" s="68" t="s">
        <v>252</v>
      </c>
      <c r="K1141" s="68" t="s">
        <v>146</v>
      </c>
      <c r="L1141" s="68" t="s">
        <v>6320</v>
      </c>
      <c r="M1141" s="68" t="s">
        <v>252</v>
      </c>
      <c r="N1141" s="68" t="s">
        <v>184</v>
      </c>
      <c r="O1141" s="68" t="s">
        <v>8623</v>
      </c>
      <c r="P1141" s="72" t="s">
        <v>191</v>
      </c>
      <c r="Q1141" s="68" t="s">
        <v>397</v>
      </c>
      <c r="R1141" s="68" t="s">
        <v>31</v>
      </c>
      <c r="S1141" s="68">
        <v>4</v>
      </c>
      <c r="T1141" s="68">
        <v>4</v>
      </c>
      <c r="U1141" s="68">
        <v>-0.09</v>
      </c>
      <c r="V1141" s="68">
        <v>8.66</v>
      </c>
      <c r="W1141" s="68">
        <v>16.32</v>
      </c>
      <c r="X1141" s="68">
        <v>-0.89</v>
      </c>
      <c r="Y1141" s="68">
        <v>49.29</v>
      </c>
      <c r="Z1141" s="68">
        <v>68.95</v>
      </c>
      <c r="AA1141" s="68">
        <v>-0.4</v>
      </c>
      <c r="AB1141" s="73">
        <v>21312</v>
      </c>
      <c r="AC1141" s="73">
        <v>29785.200000000001</v>
      </c>
      <c r="AD1141" s="73">
        <v>21312</v>
      </c>
      <c r="AE1141" s="73">
        <v>29785.200000000001</v>
      </c>
      <c r="AF1141" s="73"/>
      <c r="AG1141" s="73">
        <f>IFERROR(VLOOKUP(J1141,'Roll ups'!D:E,2,FALSE),0)</f>
        <v>73393567.950000003</v>
      </c>
      <c r="AH1141" s="74">
        <f>IF(Table2[[#This Row],[CATEGORY TTL LOOKUP]]=0,0,IF(Table2[[#This Row],[CATEGORY TTL LOOKUP]]&gt;0,SUM(AB1141/AG1141)))</f>
        <v>2.9037966943532413E-4</v>
      </c>
      <c r="AI1141" s="74" t="str">
        <f>IFERROR(IF(AH1141&lt;#REF!,"STRIKE",IF(AH1141&gt;=#REF!,"GOOD")),"NO DATA")</f>
        <v>NO DATA</v>
      </c>
      <c r="AJ1141" s="75">
        <f>IFERROR(VLOOKUP(K1141,'Roll ups'!H:I,2,FALSE),0)</f>
        <v>69119979.479999974</v>
      </c>
      <c r="AK1141" s="76">
        <f>IF(Table2[[#This Row],[PRICE TIER LOOKUP]]=0,0,IF(Table2[[#This Row],[PRICE TIER LOOKUP]]&gt;0,SUM(AB1141/AJ1141)))</f>
        <v>3.0833342486981895E-4</v>
      </c>
      <c r="AL1141" s="74" t="e">
        <f>IF(AK1141&lt;#REF!,"STRIKE",IF(AK1141&gt;=#REF!,"GOOD"))</f>
        <v>#REF!</v>
      </c>
      <c r="AM1141" s="75">
        <f>VLOOKUP(H1141,'Roll ups'!A:B,2,FALSE)</f>
        <v>325145452.83999985</v>
      </c>
      <c r="AN1141" s="77">
        <f t="shared" si="36"/>
        <v>6.5546049664386291E-5</v>
      </c>
      <c r="AO1141" s="74" t="str">
        <f>IFERROR(VLOOKUP(Table2[[#This Row],[Product Name]],'Roll ups'!L:P,5,FALSE),"GOOD")</f>
        <v>GOOD</v>
      </c>
      <c r="AP1141" s="74">
        <f>Table2[[#This Row],[Retail Dollar Vol Current 12 Mths]]/Table2[[#This Row],[SHELF SALES  LOOKUP]]</f>
        <v>6.5546049664386291E-5</v>
      </c>
      <c r="AQ1141" s="69">
        <f t="shared" si="37"/>
        <v>0</v>
      </c>
      <c r="AR114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141" s="69" t="e">
        <f>IF(Table2[[#This Row],[Shelf Dollar Vol Current 12 Mths]]&gt;#REF!,"MEETS $ CRITERIA",IF(Table2[[#This Row],[Shelf Dollar Vol Current 12 Mths]]&lt;#REF!+1,"DOES NOT MEET $ CRITERIA"))</f>
        <v>#REF!</v>
      </c>
      <c r="AT1141" s="78"/>
    </row>
    <row r="1142" spans="1:46" ht="13.8" x14ac:dyDescent="0.3">
      <c r="A1142" s="68" t="s">
        <v>4432</v>
      </c>
      <c r="B1142" s="69">
        <v>64711</v>
      </c>
      <c r="C1142" s="69">
        <v>754</v>
      </c>
      <c r="D1142" s="69" t="s">
        <v>25</v>
      </c>
      <c r="E1142" s="70" t="s">
        <v>6313</v>
      </c>
      <c r="F1142" s="70"/>
      <c r="G1142" s="71" t="s">
        <v>8624</v>
      </c>
      <c r="H1142" s="69" t="s">
        <v>6315</v>
      </c>
      <c r="I1142" s="68" t="s">
        <v>252</v>
      </c>
      <c r="J1142" s="68" t="s">
        <v>252</v>
      </c>
      <c r="K1142" s="68" t="s">
        <v>146</v>
      </c>
      <c r="L1142" s="68" t="s">
        <v>6320</v>
      </c>
      <c r="M1142" s="68" t="s">
        <v>252</v>
      </c>
      <c r="N1142" s="68" t="s">
        <v>184</v>
      </c>
      <c r="O1142" s="68" t="s">
        <v>8625</v>
      </c>
      <c r="P1142" s="72" t="s">
        <v>191</v>
      </c>
      <c r="Q1142" s="68" t="s">
        <v>397</v>
      </c>
      <c r="R1142" s="68" t="s">
        <v>31</v>
      </c>
      <c r="S1142" s="68">
        <v>48</v>
      </c>
      <c r="T1142" s="68">
        <v>97</v>
      </c>
      <c r="U1142" s="68">
        <v>-1.02</v>
      </c>
      <c r="V1142" s="68">
        <v>86.04</v>
      </c>
      <c r="W1142" s="68">
        <v>177.5</v>
      </c>
      <c r="X1142" s="68">
        <v>-1.06</v>
      </c>
      <c r="Y1142" s="68">
        <v>359.04</v>
      </c>
      <c r="Z1142" s="68">
        <v>574.41999999999996</v>
      </c>
      <c r="AA1142" s="68">
        <v>-0.6</v>
      </c>
      <c r="AB1142" s="73">
        <v>111316.85</v>
      </c>
      <c r="AC1142" s="73">
        <v>180688.58</v>
      </c>
      <c r="AD1142" s="73">
        <v>114175.25</v>
      </c>
      <c r="AE1142" s="73">
        <v>182527.7</v>
      </c>
      <c r="AF1142" s="73"/>
      <c r="AG1142" s="73">
        <f>IFERROR(VLOOKUP(J1142,'Roll ups'!D:E,2,FALSE),0)</f>
        <v>73393567.950000003</v>
      </c>
      <c r="AH1142" s="74">
        <f>IF(Table2[[#This Row],[CATEGORY TTL LOOKUP]]=0,0,IF(Table2[[#This Row],[CATEGORY TTL LOOKUP]]&gt;0,SUM(AB1142/AG1142)))</f>
        <v>1.5167112474465823E-3</v>
      </c>
      <c r="AI1142" s="74" t="str">
        <f>IFERROR(IF(AH1142&lt;#REF!,"STRIKE",IF(AH1142&gt;=#REF!,"GOOD")),"NO DATA")</f>
        <v>NO DATA</v>
      </c>
      <c r="AJ1142" s="75">
        <f>IFERROR(VLOOKUP(K1142,'Roll ups'!H:I,2,FALSE),0)</f>
        <v>69119979.479999974</v>
      </c>
      <c r="AK1142" s="76">
        <f>IF(Table2[[#This Row],[PRICE TIER LOOKUP]]=0,0,IF(Table2[[#This Row],[PRICE TIER LOOKUP]]&gt;0,SUM(AB1142/AJ1142)))</f>
        <v>1.6104873126041622E-3</v>
      </c>
      <c r="AL1142" s="74" t="e">
        <f>IF(AK1142&lt;#REF!,"STRIKE",IF(AK1142&gt;=#REF!,"GOOD"))</f>
        <v>#REF!</v>
      </c>
      <c r="AM1142" s="75">
        <f>VLOOKUP(H1142,'Roll ups'!A:B,2,FALSE)</f>
        <v>325145452.83999985</v>
      </c>
      <c r="AN1142" s="77">
        <f t="shared" si="36"/>
        <v>3.4236016228336334E-4</v>
      </c>
      <c r="AO1142" s="74" t="str">
        <f>IFERROR(VLOOKUP(Table2[[#This Row],[Product Name]],'Roll ups'!L:P,5,FALSE),"GOOD")</f>
        <v>GOOD</v>
      </c>
      <c r="AP1142" s="74">
        <f>Table2[[#This Row],[Retail Dollar Vol Current 12 Mths]]/Table2[[#This Row],[SHELF SALES  LOOKUP]]</f>
        <v>3.5115130475524216E-4</v>
      </c>
      <c r="AQ1142" s="69">
        <f t="shared" si="37"/>
        <v>0</v>
      </c>
      <c r="AR114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142" s="69" t="e">
        <f>IF(Table2[[#This Row],[Shelf Dollar Vol Current 12 Mths]]&gt;#REF!,"MEETS $ CRITERIA",IF(Table2[[#This Row],[Shelf Dollar Vol Current 12 Mths]]&lt;#REF!+1,"DOES NOT MEET $ CRITERIA"))</f>
        <v>#REF!</v>
      </c>
      <c r="AT1142" s="78"/>
    </row>
    <row r="1143" spans="1:46" ht="13.8" x14ac:dyDescent="0.3">
      <c r="A1143" s="68" t="s">
        <v>4654</v>
      </c>
      <c r="B1143" s="69">
        <v>64714</v>
      </c>
      <c r="C1143" s="69">
        <v>251</v>
      </c>
      <c r="D1143" s="69" t="s">
        <v>25</v>
      </c>
      <c r="E1143" s="70" t="s">
        <v>6313</v>
      </c>
      <c r="F1143" s="70"/>
      <c r="G1143" s="71" t="s">
        <v>8626</v>
      </c>
      <c r="H1143" s="69" t="s">
        <v>6315</v>
      </c>
      <c r="I1143" s="68" t="s">
        <v>252</v>
      </c>
      <c r="J1143" s="68" t="s">
        <v>252</v>
      </c>
      <c r="K1143" s="68" t="s">
        <v>146</v>
      </c>
      <c r="L1143" s="68" t="s">
        <v>6320</v>
      </c>
      <c r="M1143" s="68" t="s">
        <v>252</v>
      </c>
      <c r="N1143" s="68" t="s">
        <v>184</v>
      </c>
      <c r="O1143" s="68" t="s">
        <v>8627</v>
      </c>
      <c r="P1143" s="72" t="s">
        <v>191</v>
      </c>
      <c r="Q1143" s="68" t="s">
        <v>397</v>
      </c>
      <c r="R1143" s="68" t="s">
        <v>31</v>
      </c>
      <c r="S1143" s="68">
        <v>4</v>
      </c>
      <c r="T1143" s="68">
        <v>11.67</v>
      </c>
      <c r="U1143" s="68">
        <v>-2.33</v>
      </c>
      <c r="V1143" s="68">
        <v>15.17</v>
      </c>
      <c r="W1143" s="68">
        <v>38.31</v>
      </c>
      <c r="X1143" s="68">
        <v>-1.53</v>
      </c>
      <c r="Y1143" s="68">
        <v>115.53</v>
      </c>
      <c r="Z1143" s="68">
        <v>128.36000000000001</v>
      </c>
      <c r="AA1143" s="68">
        <v>-0.11</v>
      </c>
      <c r="AB1143" s="73">
        <v>30324.06</v>
      </c>
      <c r="AC1143" s="73">
        <v>34125.96</v>
      </c>
      <c r="AD1143" s="73">
        <v>30721.68</v>
      </c>
      <c r="AE1143" s="73">
        <v>34125.96</v>
      </c>
      <c r="AF1143" s="73"/>
      <c r="AG1143" s="73">
        <f>IFERROR(VLOOKUP(J1143,'Roll ups'!D:E,2,FALSE),0)</f>
        <v>73393567.950000003</v>
      </c>
      <c r="AH1143" s="74">
        <f>IF(Table2[[#This Row],[CATEGORY TTL LOOKUP]]=0,0,IF(Table2[[#This Row],[CATEGORY TTL LOOKUP]]&gt;0,SUM(AB1143/AG1143)))</f>
        <v>4.1317053860439825E-4</v>
      </c>
      <c r="AI1143" s="74" t="str">
        <f>IFERROR(IF(AH1143&lt;#REF!,"STRIKE",IF(AH1143&gt;=#REF!,"GOOD")),"NO DATA")</f>
        <v>NO DATA</v>
      </c>
      <c r="AJ1143" s="75">
        <f>IFERROR(VLOOKUP(K1143,'Roll ups'!H:I,2,FALSE),0)</f>
        <v>69119979.479999974</v>
      </c>
      <c r="AK1143" s="76">
        <f>IF(Table2[[#This Row],[PRICE TIER LOOKUP]]=0,0,IF(Table2[[#This Row],[PRICE TIER LOOKUP]]&gt;0,SUM(AB1143/AJ1143)))</f>
        <v>4.3871627607722799E-4</v>
      </c>
      <c r="AL1143" s="74" t="e">
        <f>IF(AK1143&lt;#REF!,"STRIKE",IF(AK1143&gt;=#REF!,"GOOD"))</f>
        <v>#REF!</v>
      </c>
      <c r="AM1143" s="75">
        <f>VLOOKUP(H1143,'Roll ups'!A:B,2,FALSE)</f>
        <v>325145452.83999985</v>
      </c>
      <c r="AN1143" s="77">
        <f t="shared" si="36"/>
        <v>9.3263060378464237E-5</v>
      </c>
      <c r="AO1143" s="74" t="str">
        <f>IFERROR(VLOOKUP(Table2[[#This Row],[Product Name]],'Roll ups'!L:P,5,FALSE),"GOOD")</f>
        <v>GOOD</v>
      </c>
      <c r="AP1143" s="74">
        <f>Table2[[#This Row],[Retail Dollar Vol Current 12 Mths]]/Table2[[#This Row],[SHELF SALES  LOOKUP]]</f>
        <v>9.4485959227354679E-5</v>
      </c>
      <c r="AQ1143" s="69">
        <f t="shared" si="37"/>
        <v>0</v>
      </c>
      <c r="AR114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143" s="69" t="e">
        <f>IF(Table2[[#This Row],[Shelf Dollar Vol Current 12 Mths]]&gt;#REF!,"MEETS $ CRITERIA",IF(Table2[[#This Row],[Shelf Dollar Vol Current 12 Mths]]&lt;#REF!+1,"DOES NOT MEET $ CRITERIA"))</f>
        <v>#REF!</v>
      </c>
      <c r="AT1143" s="78"/>
    </row>
    <row r="1144" spans="1:46" ht="13.8" x14ac:dyDescent="0.3">
      <c r="A1144" s="68" t="s">
        <v>4693</v>
      </c>
      <c r="B1144" s="69">
        <v>64715</v>
      </c>
      <c r="C1144" s="69">
        <v>149</v>
      </c>
      <c r="D1144" s="69" t="s">
        <v>25</v>
      </c>
      <c r="E1144" s="70" t="s">
        <v>6313</v>
      </c>
      <c r="F1144" s="70"/>
      <c r="G1144" s="71" t="s">
        <v>8628</v>
      </c>
      <c r="H1144" s="69" t="s">
        <v>6315</v>
      </c>
      <c r="I1144" s="68" t="s">
        <v>252</v>
      </c>
      <c r="J1144" s="68" t="s">
        <v>252</v>
      </c>
      <c r="K1144" s="68" t="s">
        <v>146</v>
      </c>
      <c r="L1144" s="68" t="s">
        <v>6320</v>
      </c>
      <c r="M1144" s="68" t="s">
        <v>252</v>
      </c>
      <c r="N1144" s="68" t="s">
        <v>184</v>
      </c>
      <c r="O1144" s="68" t="s">
        <v>8629</v>
      </c>
      <c r="P1144" s="72" t="s">
        <v>191</v>
      </c>
      <c r="Q1144" s="68" t="s">
        <v>397</v>
      </c>
      <c r="R1144" s="68" t="s">
        <v>31</v>
      </c>
      <c r="S1144" s="68">
        <v>1</v>
      </c>
      <c r="T1144" s="68">
        <v>13.33</v>
      </c>
      <c r="U1144" s="68">
        <v>-9</v>
      </c>
      <c r="V1144" s="68">
        <v>9.33</v>
      </c>
      <c r="W1144" s="68">
        <v>17.329999999999998</v>
      </c>
      <c r="X1144" s="68">
        <v>-0.86</v>
      </c>
      <c r="Y1144" s="68">
        <v>113.31</v>
      </c>
      <c r="Z1144" s="68">
        <v>120.1</v>
      </c>
      <c r="AA1144" s="68">
        <v>-0.06</v>
      </c>
      <c r="AB1144" s="73">
        <v>31860</v>
      </c>
      <c r="AC1144" s="73">
        <v>33921.699999999997</v>
      </c>
      <c r="AD1144" s="73">
        <v>32028</v>
      </c>
      <c r="AE1144" s="73">
        <v>33921.699999999997</v>
      </c>
      <c r="AF1144" s="73"/>
      <c r="AG1144" s="73">
        <f>IFERROR(VLOOKUP(J1144,'Roll ups'!D:E,2,FALSE),0)</f>
        <v>73393567.950000003</v>
      </c>
      <c r="AH1144" s="74">
        <f>IF(Table2[[#This Row],[CATEGORY TTL LOOKUP]]=0,0,IF(Table2[[#This Row],[CATEGORY TTL LOOKUP]]&gt;0,SUM(AB1144/AG1144)))</f>
        <v>4.3409798555787472E-4</v>
      </c>
      <c r="AI1144" s="74" t="str">
        <f>IFERROR(IF(AH1144&lt;#REF!,"STRIKE",IF(AH1144&gt;=#REF!,"GOOD")),"NO DATA")</f>
        <v>NO DATA</v>
      </c>
      <c r="AJ1144" s="75">
        <f>IFERROR(VLOOKUP(K1144,'Roll ups'!H:I,2,FALSE),0)</f>
        <v>69119979.479999974</v>
      </c>
      <c r="AK1144" s="76">
        <f>IF(Table2[[#This Row],[PRICE TIER LOOKUP]]=0,0,IF(Table2[[#This Row],[PRICE TIER LOOKUP]]&gt;0,SUM(AB1144/AJ1144)))</f>
        <v>4.609376368408611E-4</v>
      </c>
      <c r="AL1144" s="74" t="e">
        <f>IF(AK1144&lt;#REF!,"STRIKE",IF(AK1144&gt;=#REF!,"GOOD"))</f>
        <v>#REF!</v>
      </c>
      <c r="AM1144" s="75">
        <f>VLOOKUP(H1144,'Roll ups'!A:B,2,FALSE)</f>
        <v>325145452.83999985</v>
      </c>
      <c r="AN1144" s="77">
        <f t="shared" si="36"/>
        <v>9.7986915461118011E-5</v>
      </c>
      <c r="AO1144" s="74" t="str">
        <f>IFERROR(VLOOKUP(Table2[[#This Row],[Product Name]],'Roll ups'!L:P,5,FALSE),"GOOD")</f>
        <v>GOOD</v>
      </c>
      <c r="AP1144" s="74">
        <f>Table2[[#This Row],[Retail Dollar Vol Current 12 Mths]]/Table2[[#This Row],[SHELF SALES  LOOKUP]]</f>
        <v>9.8503607294057993E-5</v>
      </c>
      <c r="AQ1144" s="69">
        <f t="shared" si="37"/>
        <v>0</v>
      </c>
      <c r="AR114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144" s="69" t="e">
        <f>IF(Table2[[#This Row],[Shelf Dollar Vol Current 12 Mths]]&gt;#REF!,"MEETS $ CRITERIA",IF(Table2[[#This Row],[Shelf Dollar Vol Current 12 Mths]]&lt;#REF!+1,"DOES NOT MEET $ CRITERIA"))</f>
        <v>#REF!</v>
      </c>
      <c r="AT1144" s="78"/>
    </row>
    <row r="1145" spans="1:46" ht="13.8" x14ac:dyDescent="0.3">
      <c r="A1145" s="68" t="s">
        <v>4381</v>
      </c>
      <c r="B1145" s="69">
        <v>64716</v>
      </c>
      <c r="C1145" s="69">
        <v>744</v>
      </c>
      <c r="D1145" s="69" t="s">
        <v>25</v>
      </c>
      <c r="E1145" s="70" t="s">
        <v>6313</v>
      </c>
      <c r="F1145" s="70"/>
      <c r="G1145" s="71" t="s">
        <v>8630</v>
      </c>
      <c r="H1145" s="69" t="s">
        <v>6315</v>
      </c>
      <c r="I1145" s="68" t="s">
        <v>252</v>
      </c>
      <c r="J1145" s="68" t="s">
        <v>252</v>
      </c>
      <c r="K1145" s="68" t="s">
        <v>146</v>
      </c>
      <c r="L1145" s="68" t="s">
        <v>6320</v>
      </c>
      <c r="M1145" s="68" t="s">
        <v>252</v>
      </c>
      <c r="N1145" s="68" t="s">
        <v>184</v>
      </c>
      <c r="O1145" s="68" t="s">
        <v>8631</v>
      </c>
      <c r="P1145" s="72" t="s">
        <v>191</v>
      </c>
      <c r="Q1145" s="68" t="s">
        <v>397</v>
      </c>
      <c r="R1145" s="68" t="s">
        <v>31</v>
      </c>
      <c r="S1145" s="68">
        <v>20</v>
      </c>
      <c r="T1145" s="68">
        <v>56</v>
      </c>
      <c r="U1145" s="68">
        <v>-1.8</v>
      </c>
      <c r="V1145" s="68">
        <v>127</v>
      </c>
      <c r="W1145" s="68">
        <v>185.08</v>
      </c>
      <c r="X1145" s="68">
        <v>-0.46</v>
      </c>
      <c r="Y1145" s="68">
        <v>667.58</v>
      </c>
      <c r="Z1145" s="68">
        <v>738.33</v>
      </c>
      <c r="AA1145" s="68">
        <v>-0.11</v>
      </c>
      <c r="AB1145" s="73">
        <v>193274.76</v>
      </c>
      <c r="AC1145" s="73">
        <v>218995.1</v>
      </c>
      <c r="AD1145" s="73">
        <v>200915.88</v>
      </c>
      <c r="AE1145" s="73">
        <v>222143.9</v>
      </c>
      <c r="AF1145" s="73"/>
      <c r="AG1145" s="73">
        <f>IFERROR(VLOOKUP(J1145,'Roll ups'!D:E,2,FALSE),0)</f>
        <v>73393567.950000003</v>
      </c>
      <c r="AH1145" s="74">
        <f>IF(Table2[[#This Row],[CATEGORY TTL LOOKUP]]=0,0,IF(Table2[[#This Row],[CATEGORY TTL LOOKUP]]&gt;0,SUM(AB1145/AG1145)))</f>
        <v>2.6334018824601918E-3</v>
      </c>
      <c r="AI1145" s="74" t="str">
        <f>IFERROR(IF(AH1145&lt;#REF!,"STRIKE",IF(AH1145&gt;=#REF!,"GOOD")),"NO DATA")</f>
        <v>NO DATA</v>
      </c>
      <c r="AJ1145" s="75">
        <f>IFERROR(VLOOKUP(K1145,'Roll ups'!H:I,2,FALSE),0)</f>
        <v>69119979.479999974</v>
      </c>
      <c r="AK1145" s="76">
        <f>IF(Table2[[#This Row],[PRICE TIER LOOKUP]]=0,0,IF(Table2[[#This Row],[PRICE TIER LOOKUP]]&gt;0,SUM(AB1145/AJ1145)))</f>
        <v>2.7962213162393153E-3</v>
      </c>
      <c r="AL1145" s="74" t="e">
        <f>IF(AK1145&lt;#REF!,"STRIKE",IF(AK1145&gt;=#REF!,"GOOD"))</f>
        <v>#REF!</v>
      </c>
      <c r="AM1145" s="75">
        <f>VLOOKUP(H1145,'Roll ups'!A:B,2,FALSE)</f>
        <v>325145452.83999985</v>
      </c>
      <c r="AN1145" s="77">
        <f t="shared" si="36"/>
        <v>5.9442553574663758E-4</v>
      </c>
      <c r="AO1145" s="74" t="str">
        <f>IFERROR(VLOOKUP(Table2[[#This Row],[Product Name]],'Roll ups'!L:P,5,FALSE),"GOOD")</f>
        <v>GOOD</v>
      </c>
      <c r="AP1145" s="74">
        <f>Table2[[#This Row],[Retail Dollar Vol Current 12 Mths]]/Table2[[#This Row],[SHELF SALES  LOOKUP]]</f>
        <v>6.1792615657112779E-4</v>
      </c>
      <c r="AQ1145" s="69">
        <f t="shared" si="37"/>
        <v>0</v>
      </c>
      <c r="AR114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145" s="69" t="e">
        <f>IF(Table2[[#This Row],[Shelf Dollar Vol Current 12 Mths]]&gt;#REF!,"MEETS $ CRITERIA",IF(Table2[[#This Row],[Shelf Dollar Vol Current 12 Mths]]&lt;#REF!+1,"DOES NOT MEET $ CRITERIA"))</f>
        <v>#REF!</v>
      </c>
      <c r="AT1145" s="78"/>
    </row>
    <row r="1146" spans="1:46" ht="13.8" x14ac:dyDescent="0.3">
      <c r="A1146" s="68" t="s">
        <v>4546</v>
      </c>
      <c r="B1146" s="69">
        <v>64722</v>
      </c>
      <c r="C1146" s="69">
        <v>456</v>
      </c>
      <c r="D1146" s="69" t="s">
        <v>25</v>
      </c>
      <c r="E1146" s="70" t="s">
        <v>6313</v>
      </c>
      <c r="F1146" s="70"/>
      <c r="G1146" s="71" t="s">
        <v>8632</v>
      </c>
      <c r="H1146" s="69" t="s">
        <v>6315</v>
      </c>
      <c r="I1146" s="68" t="s">
        <v>252</v>
      </c>
      <c r="J1146" s="68" t="s">
        <v>252</v>
      </c>
      <c r="K1146" s="68" t="s">
        <v>146</v>
      </c>
      <c r="L1146" s="68" t="s">
        <v>6320</v>
      </c>
      <c r="M1146" s="68" t="s">
        <v>252</v>
      </c>
      <c r="N1146" s="68" t="s">
        <v>184</v>
      </c>
      <c r="O1146" s="68" t="s">
        <v>8633</v>
      </c>
      <c r="P1146" s="72" t="s">
        <v>191</v>
      </c>
      <c r="Q1146" s="68" t="s">
        <v>397</v>
      </c>
      <c r="R1146" s="68" t="s">
        <v>31</v>
      </c>
      <c r="S1146" s="68">
        <v>7</v>
      </c>
      <c r="T1146" s="68">
        <v>23.46</v>
      </c>
      <c r="U1146" s="68">
        <v>-2.14</v>
      </c>
      <c r="V1146" s="68">
        <v>26.12</v>
      </c>
      <c r="W1146" s="68">
        <v>61.31</v>
      </c>
      <c r="X1146" s="68">
        <v>-1.35</v>
      </c>
      <c r="Y1146" s="68">
        <v>173.26</v>
      </c>
      <c r="Z1146" s="68">
        <v>258.57</v>
      </c>
      <c r="AA1146" s="68">
        <v>-0.49</v>
      </c>
      <c r="AB1146" s="73">
        <v>57174</v>
      </c>
      <c r="AC1146" s="73">
        <v>85321.2</v>
      </c>
      <c r="AD1146" s="73">
        <v>57174</v>
      </c>
      <c r="AE1146" s="73">
        <v>85321.2</v>
      </c>
      <c r="AF1146" s="73"/>
      <c r="AG1146" s="73">
        <f>IFERROR(VLOOKUP(J1146,'Roll ups'!D:E,2,FALSE),0)</f>
        <v>73393567.950000003</v>
      </c>
      <c r="AH1146" s="74">
        <f>IF(Table2[[#This Row],[CATEGORY TTL LOOKUP]]=0,0,IF(Table2[[#This Row],[CATEGORY TTL LOOKUP]]&gt;0,SUM(AB1146/AG1146)))</f>
        <v>7.7900559404538389E-4</v>
      </c>
      <c r="AI1146" s="74" t="str">
        <f>IFERROR(IF(AH1146&lt;#REF!,"STRIKE",IF(AH1146&gt;=#REF!,"GOOD")),"NO DATA")</f>
        <v>NO DATA</v>
      </c>
      <c r="AJ1146" s="75">
        <f>IFERROR(VLOOKUP(K1146,'Roll ups'!H:I,2,FALSE),0)</f>
        <v>69119979.479999974</v>
      </c>
      <c r="AK1146" s="76">
        <f>IF(Table2[[#This Row],[PRICE TIER LOOKUP]]=0,0,IF(Table2[[#This Row],[PRICE TIER LOOKUP]]&gt;0,SUM(AB1146/AJ1146)))</f>
        <v>8.2717038445509711E-4</v>
      </c>
      <c r="AL1146" s="74" t="e">
        <f>IF(AK1146&lt;#REF!,"STRIKE",IF(AK1146&gt;=#REF!,"GOOD"))</f>
        <v>#REF!</v>
      </c>
      <c r="AM1146" s="75">
        <f>VLOOKUP(H1146,'Roll ups'!A:B,2,FALSE)</f>
        <v>325145452.83999985</v>
      </c>
      <c r="AN1146" s="77">
        <f t="shared" si="36"/>
        <v>1.7584130271732458E-4</v>
      </c>
      <c r="AO1146" s="74" t="str">
        <f>IFERROR(VLOOKUP(Table2[[#This Row],[Product Name]],'Roll ups'!L:P,5,FALSE),"GOOD")</f>
        <v>GOOD</v>
      </c>
      <c r="AP1146" s="74">
        <f>Table2[[#This Row],[Retail Dollar Vol Current 12 Mths]]/Table2[[#This Row],[SHELF SALES  LOOKUP]]</f>
        <v>1.7584130271732458E-4</v>
      </c>
      <c r="AQ1146" s="69">
        <f t="shared" si="37"/>
        <v>0</v>
      </c>
      <c r="AR114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146" s="69" t="e">
        <f>IF(Table2[[#This Row],[Shelf Dollar Vol Current 12 Mths]]&gt;#REF!,"MEETS $ CRITERIA",IF(Table2[[#This Row],[Shelf Dollar Vol Current 12 Mths]]&lt;#REF!+1,"DOES NOT MEET $ CRITERIA"))</f>
        <v>#REF!</v>
      </c>
      <c r="AT1146" s="78"/>
    </row>
    <row r="1147" spans="1:46" ht="13.8" x14ac:dyDescent="0.3">
      <c r="A1147" s="68" t="s">
        <v>4600</v>
      </c>
      <c r="B1147" s="69">
        <v>64741</v>
      </c>
      <c r="C1147" s="69">
        <v>506</v>
      </c>
      <c r="D1147" s="69" t="s">
        <v>25</v>
      </c>
      <c r="E1147" s="70" t="s">
        <v>6313</v>
      </c>
      <c r="F1147" s="70"/>
      <c r="G1147" s="71" t="s">
        <v>8634</v>
      </c>
      <c r="H1147" s="69" t="s">
        <v>6315</v>
      </c>
      <c r="I1147" s="68" t="s">
        <v>252</v>
      </c>
      <c r="J1147" s="68" t="s">
        <v>252</v>
      </c>
      <c r="K1147" s="68" t="s">
        <v>146</v>
      </c>
      <c r="L1147" s="68" t="s">
        <v>6320</v>
      </c>
      <c r="M1147" s="68" t="s">
        <v>252</v>
      </c>
      <c r="N1147" s="68" t="s">
        <v>184</v>
      </c>
      <c r="O1147" s="68" t="s">
        <v>8635</v>
      </c>
      <c r="P1147" s="72" t="s">
        <v>191</v>
      </c>
      <c r="Q1147" s="68" t="s">
        <v>397</v>
      </c>
      <c r="R1147" s="68" t="s">
        <v>31</v>
      </c>
      <c r="S1147" s="68">
        <v>14</v>
      </c>
      <c r="T1147" s="68">
        <v>24.79</v>
      </c>
      <c r="U1147" s="68">
        <v>-0.84</v>
      </c>
      <c r="V1147" s="68">
        <v>30.5</v>
      </c>
      <c r="W1147" s="68">
        <v>39.75</v>
      </c>
      <c r="X1147" s="68">
        <v>-0.3</v>
      </c>
      <c r="Y1147" s="68">
        <v>130.04</v>
      </c>
      <c r="Z1147" s="68">
        <v>162.75</v>
      </c>
      <c r="AA1147" s="68">
        <v>-0.25</v>
      </c>
      <c r="AB1147" s="73">
        <v>40545.769999999997</v>
      </c>
      <c r="AC1147" s="73">
        <v>51249.65</v>
      </c>
      <c r="AD1147" s="73">
        <v>41353.25</v>
      </c>
      <c r="AE1147" s="73">
        <v>51719.7</v>
      </c>
      <c r="AF1147" s="73"/>
      <c r="AG1147" s="73">
        <f>IFERROR(VLOOKUP(J1147,'Roll ups'!D:E,2,FALSE),0)</f>
        <v>73393567.950000003</v>
      </c>
      <c r="AH1147" s="74">
        <f>IF(Table2[[#This Row],[CATEGORY TTL LOOKUP]]=0,0,IF(Table2[[#This Row],[CATEGORY TTL LOOKUP]]&gt;0,SUM(AB1147/AG1147)))</f>
        <v>5.5244309729732927E-4</v>
      </c>
      <c r="AI1147" s="74" t="str">
        <f>IFERROR(IF(AH1147&lt;#REF!,"STRIKE",IF(AH1147&gt;=#REF!,"GOOD")),"NO DATA")</f>
        <v>NO DATA</v>
      </c>
      <c r="AJ1147" s="75">
        <f>IFERROR(VLOOKUP(K1147,'Roll ups'!H:I,2,FALSE),0)</f>
        <v>69119979.479999974</v>
      </c>
      <c r="AK1147" s="76">
        <f>IF(Table2[[#This Row],[PRICE TIER LOOKUP]]=0,0,IF(Table2[[#This Row],[PRICE TIER LOOKUP]]&gt;0,SUM(AB1147/AJ1147)))</f>
        <v>5.8659985585979529E-4</v>
      </c>
      <c r="AL1147" s="74" t="e">
        <f>IF(AK1147&lt;#REF!,"STRIKE",IF(AK1147&gt;=#REF!,"GOOD"))</f>
        <v>#REF!</v>
      </c>
      <c r="AM1147" s="75">
        <f>VLOOKUP(H1147,'Roll ups'!A:B,2,FALSE)</f>
        <v>325145452.83999985</v>
      </c>
      <c r="AN1147" s="77">
        <f t="shared" si="36"/>
        <v>1.2470040606704126E-4</v>
      </c>
      <c r="AO1147" s="74" t="str">
        <f>IFERROR(VLOOKUP(Table2[[#This Row],[Product Name]],'Roll ups'!L:P,5,FALSE),"GOOD")</f>
        <v>GOOD</v>
      </c>
      <c r="AP1147" s="74">
        <f>Table2[[#This Row],[Retail Dollar Vol Current 12 Mths]]/Table2[[#This Row],[SHELF SALES  LOOKUP]]</f>
        <v>1.2718384845550779E-4</v>
      </c>
      <c r="AQ1147" s="69">
        <f t="shared" si="37"/>
        <v>0</v>
      </c>
      <c r="AR114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147" s="69" t="e">
        <f>IF(Table2[[#This Row],[Shelf Dollar Vol Current 12 Mths]]&gt;#REF!,"MEETS $ CRITERIA",IF(Table2[[#This Row],[Shelf Dollar Vol Current 12 Mths]]&lt;#REF!+1,"DOES NOT MEET $ CRITERIA"))</f>
        <v>#REF!</v>
      </c>
      <c r="AT1147" s="78"/>
    </row>
    <row r="1148" spans="1:46" ht="13.8" x14ac:dyDescent="0.3">
      <c r="A1148" s="68" t="s">
        <v>4894</v>
      </c>
      <c r="B1148" s="69">
        <v>64746</v>
      </c>
      <c r="C1148" s="69">
        <v>295</v>
      </c>
      <c r="D1148" s="69" t="s">
        <v>25</v>
      </c>
      <c r="E1148" s="70" t="s">
        <v>6313</v>
      </c>
      <c r="F1148" s="70"/>
      <c r="G1148" s="71" t="s">
        <v>8636</v>
      </c>
      <c r="H1148" s="69" t="s">
        <v>6315</v>
      </c>
      <c r="I1148" s="68" t="s">
        <v>252</v>
      </c>
      <c r="J1148" s="68" t="s">
        <v>252</v>
      </c>
      <c r="K1148" s="68" t="s">
        <v>146</v>
      </c>
      <c r="L1148" s="68" t="s">
        <v>6320</v>
      </c>
      <c r="M1148" s="68" t="s">
        <v>252</v>
      </c>
      <c r="N1148" s="68" t="s">
        <v>184</v>
      </c>
      <c r="O1148" s="68" t="s">
        <v>8637</v>
      </c>
      <c r="P1148" s="72" t="s">
        <v>191</v>
      </c>
      <c r="Q1148" s="68" t="s">
        <v>397</v>
      </c>
      <c r="R1148" s="68" t="s">
        <v>31</v>
      </c>
      <c r="S1148" s="68">
        <v>5</v>
      </c>
      <c r="T1148" s="68">
        <v>5.86</v>
      </c>
      <c r="U1148" s="68">
        <v>-0.1</v>
      </c>
      <c r="V1148" s="68">
        <v>9.51</v>
      </c>
      <c r="W1148" s="68">
        <v>17.059999999999999</v>
      </c>
      <c r="X1148" s="68">
        <v>-0.79</v>
      </c>
      <c r="Y1148" s="68">
        <v>41.49</v>
      </c>
      <c r="Z1148" s="68">
        <v>57.04</v>
      </c>
      <c r="AA1148" s="68">
        <v>-0.37</v>
      </c>
      <c r="AB1148" s="73">
        <v>13692.44</v>
      </c>
      <c r="AC1148" s="73">
        <v>18804.72</v>
      </c>
      <c r="AD1148" s="73">
        <v>13692.44</v>
      </c>
      <c r="AE1148" s="73">
        <v>18804.72</v>
      </c>
      <c r="AF1148" s="73"/>
      <c r="AG1148" s="73">
        <f>IFERROR(VLOOKUP(J1148,'Roll ups'!D:E,2,FALSE),0)</f>
        <v>73393567.950000003</v>
      </c>
      <c r="AH1148" s="74">
        <f>IF(Table2[[#This Row],[CATEGORY TTL LOOKUP]]=0,0,IF(Table2[[#This Row],[CATEGORY TTL LOOKUP]]&gt;0,SUM(AB1148/AG1148)))</f>
        <v>1.8656185252266373E-4</v>
      </c>
      <c r="AI1148" s="74" t="str">
        <f>IFERROR(IF(AH1148&lt;#REF!,"STRIKE",IF(AH1148&gt;=#REF!,"GOOD")),"NO DATA")</f>
        <v>NO DATA</v>
      </c>
      <c r="AJ1148" s="75">
        <f>IFERROR(VLOOKUP(K1148,'Roll ups'!H:I,2,FALSE),0)</f>
        <v>69119979.479999974</v>
      </c>
      <c r="AK1148" s="76">
        <f>IF(Table2[[#This Row],[PRICE TIER LOOKUP]]=0,0,IF(Table2[[#This Row],[PRICE TIER LOOKUP]]&gt;0,SUM(AB1148/AJ1148)))</f>
        <v>1.980967023284771E-4</v>
      </c>
      <c r="AL1148" s="74" t="e">
        <f>IF(AK1148&lt;#REF!,"STRIKE",IF(AK1148&gt;=#REF!,"GOOD"))</f>
        <v>#REF!</v>
      </c>
      <c r="AM1148" s="75">
        <f>VLOOKUP(H1148,'Roll ups'!A:B,2,FALSE)</f>
        <v>325145452.83999985</v>
      </c>
      <c r="AN1148" s="77">
        <f t="shared" si="36"/>
        <v>4.211173762512338E-5</v>
      </c>
      <c r="AO1148" s="74" t="str">
        <f>IFERROR(VLOOKUP(Table2[[#This Row],[Product Name]],'Roll ups'!L:P,5,FALSE),"GOOD")</f>
        <v>GOOD</v>
      </c>
      <c r="AP1148" s="74">
        <f>Table2[[#This Row],[Retail Dollar Vol Current 12 Mths]]/Table2[[#This Row],[SHELF SALES  LOOKUP]]</f>
        <v>4.211173762512338E-5</v>
      </c>
      <c r="AQ1148" s="69">
        <f t="shared" si="37"/>
        <v>0</v>
      </c>
      <c r="AR114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148" s="69" t="e">
        <f>IF(Table2[[#This Row],[Shelf Dollar Vol Current 12 Mths]]&gt;#REF!,"MEETS $ CRITERIA",IF(Table2[[#This Row],[Shelf Dollar Vol Current 12 Mths]]&lt;#REF!+1,"DOES NOT MEET $ CRITERIA"))</f>
        <v>#REF!</v>
      </c>
      <c r="AT1148" s="78"/>
    </row>
    <row r="1149" spans="1:46" ht="13.8" x14ac:dyDescent="0.3">
      <c r="A1149" s="68" t="s">
        <v>4543</v>
      </c>
      <c r="B1149" s="69">
        <v>64750</v>
      </c>
      <c r="C1149" s="69">
        <v>555</v>
      </c>
      <c r="D1149" s="69" t="s">
        <v>25</v>
      </c>
      <c r="E1149" s="70" t="s">
        <v>6313</v>
      </c>
      <c r="F1149" s="70"/>
      <c r="G1149" s="71" t="s">
        <v>8638</v>
      </c>
      <c r="H1149" s="69" t="s">
        <v>6315</v>
      </c>
      <c r="I1149" s="68" t="s">
        <v>252</v>
      </c>
      <c r="J1149" s="68" t="s">
        <v>252</v>
      </c>
      <c r="K1149" s="68" t="s">
        <v>146</v>
      </c>
      <c r="L1149" s="68" t="s">
        <v>6320</v>
      </c>
      <c r="M1149" s="68" t="s">
        <v>252</v>
      </c>
      <c r="N1149" s="68" t="s">
        <v>184</v>
      </c>
      <c r="O1149" s="68" t="s">
        <v>8639</v>
      </c>
      <c r="P1149" s="72" t="s">
        <v>191</v>
      </c>
      <c r="Q1149" s="68" t="s">
        <v>397</v>
      </c>
      <c r="R1149" s="68" t="s">
        <v>31</v>
      </c>
      <c r="S1149" s="68">
        <v>18</v>
      </c>
      <c r="T1149" s="68">
        <v>27</v>
      </c>
      <c r="U1149" s="68">
        <v>-0.5</v>
      </c>
      <c r="V1149" s="68">
        <v>72</v>
      </c>
      <c r="W1149" s="68">
        <v>66</v>
      </c>
      <c r="X1149" s="68">
        <v>0.08</v>
      </c>
      <c r="Y1149" s="68">
        <v>289.08</v>
      </c>
      <c r="Z1149" s="68">
        <v>313.25</v>
      </c>
      <c r="AA1149" s="68">
        <v>-0.08</v>
      </c>
      <c r="AB1149" s="73">
        <v>83635.08</v>
      </c>
      <c r="AC1149" s="73">
        <v>92048.92</v>
      </c>
      <c r="AD1149" s="73">
        <v>87002.52</v>
      </c>
      <c r="AE1149" s="73">
        <v>94256.92</v>
      </c>
      <c r="AF1149" s="73"/>
      <c r="AG1149" s="73">
        <f>IFERROR(VLOOKUP(J1149,'Roll ups'!D:E,2,FALSE),0)</f>
        <v>73393567.950000003</v>
      </c>
      <c r="AH1149" s="74">
        <f>IF(Table2[[#This Row],[CATEGORY TTL LOOKUP]]=0,0,IF(Table2[[#This Row],[CATEGORY TTL LOOKUP]]&gt;0,SUM(AB1149/AG1149)))</f>
        <v>1.1395423650336378E-3</v>
      </c>
      <c r="AI1149" s="74" t="str">
        <f>IFERROR(IF(AH1149&lt;#REF!,"STRIKE",IF(AH1149&gt;=#REF!,"GOOD")),"NO DATA")</f>
        <v>NO DATA</v>
      </c>
      <c r="AJ1149" s="75">
        <f>IFERROR(VLOOKUP(K1149,'Roll ups'!H:I,2,FALSE),0)</f>
        <v>69119979.479999974</v>
      </c>
      <c r="AK1149" s="76">
        <f>IF(Table2[[#This Row],[PRICE TIER LOOKUP]]=0,0,IF(Table2[[#This Row],[PRICE TIER LOOKUP]]&gt;0,SUM(AB1149/AJ1149)))</f>
        <v>1.2099986231072306E-3</v>
      </c>
      <c r="AL1149" s="74" t="e">
        <f>IF(AK1149&lt;#REF!,"STRIKE",IF(AK1149&gt;=#REF!,"GOOD"))</f>
        <v>#REF!</v>
      </c>
      <c r="AM1149" s="75">
        <f>VLOOKUP(H1149,'Roll ups'!A:B,2,FALSE)</f>
        <v>325145452.83999985</v>
      </c>
      <c r="AN1149" s="77">
        <f t="shared" si="36"/>
        <v>2.5722358799572638E-4</v>
      </c>
      <c r="AO1149" s="74" t="str">
        <f>IFERROR(VLOOKUP(Table2[[#This Row],[Product Name]],'Roll ups'!L:P,5,FALSE),"GOOD")</f>
        <v>GOOD</v>
      </c>
      <c r="AP1149" s="74">
        <f>Table2[[#This Row],[Retail Dollar Vol Current 12 Mths]]/Table2[[#This Row],[SHELF SALES  LOOKUP]]</f>
        <v>2.6758030672141336E-4</v>
      </c>
      <c r="AQ1149" s="69">
        <f t="shared" si="37"/>
        <v>0</v>
      </c>
      <c r="AR114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149" s="69" t="e">
        <f>IF(Table2[[#This Row],[Shelf Dollar Vol Current 12 Mths]]&gt;#REF!,"MEETS $ CRITERIA",IF(Table2[[#This Row],[Shelf Dollar Vol Current 12 Mths]]&lt;#REF!+1,"DOES NOT MEET $ CRITERIA"))</f>
        <v>#REF!</v>
      </c>
      <c r="AT1149" s="78"/>
    </row>
    <row r="1150" spans="1:46" ht="13.8" x14ac:dyDescent="0.3">
      <c r="A1150" s="68" t="s">
        <v>4684</v>
      </c>
      <c r="B1150" s="69">
        <v>64752</v>
      </c>
      <c r="C1150" s="69">
        <v>162</v>
      </c>
      <c r="D1150" s="69" t="s">
        <v>25</v>
      </c>
      <c r="E1150" s="70" t="s">
        <v>6313</v>
      </c>
      <c r="F1150" s="70"/>
      <c r="G1150" s="71" t="s">
        <v>8640</v>
      </c>
      <c r="H1150" s="69" t="s">
        <v>6315</v>
      </c>
      <c r="I1150" s="68" t="s">
        <v>252</v>
      </c>
      <c r="J1150" s="68" t="s">
        <v>252</v>
      </c>
      <c r="K1150" s="68" t="s">
        <v>146</v>
      </c>
      <c r="L1150" s="68" t="s">
        <v>6320</v>
      </c>
      <c r="M1150" s="68" t="s">
        <v>252</v>
      </c>
      <c r="N1150" s="68" t="s">
        <v>184</v>
      </c>
      <c r="O1150" s="68" t="s">
        <v>8641</v>
      </c>
      <c r="P1150" s="72" t="s">
        <v>191</v>
      </c>
      <c r="Q1150" s="68" t="s">
        <v>397</v>
      </c>
      <c r="R1150" s="68" t="s">
        <v>31</v>
      </c>
      <c r="S1150" s="68">
        <v>0</v>
      </c>
      <c r="T1150" s="68"/>
      <c r="U1150" s="68">
        <v>1</v>
      </c>
      <c r="V1150" s="68">
        <v>8.2200000000000006</v>
      </c>
      <c r="W1150" s="68">
        <v>13.33</v>
      </c>
      <c r="X1150" s="68">
        <v>-0.62</v>
      </c>
      <c r="Y1150" s="68">
        <v>86.87</v>
      </c>
      <c r="Z1150" s="68">
        <v>93.32</v>
      </c>
      <c r="AA1150" s="68">
        <v>-7.0000000000000007E-2</v>
      </c>
      <c r="AB1150" s="73">
        <v>24398.799999999999</v>
      </c>
      <c r="AC1150" s="73">
        <v>26370</v>
      </c>
      <c r="AD1150" s="73">
        <v>24554.799999999999</v>
      </c>
      <c r="AE1150" s="73">
        <v>26370</v>
      </c>
      <c r="AF1150" s="73"/>
      <c r="AG1150" s="73">
        <f>IFERROR(VLOOKUP(J1150,'Roll ups'!D:E,2,FALSE),0)</f>
        <v>73393567.950000003</v>
      </c>
      <c r="AH1150" s="74">
        <f>IF(Table2[[#This Row],[CATEGORY TTL LOOKUP]]=0,0,IF(Table2[[#This Row],[CATEGORY TTL LOOKUP]]&gt;0,SUM(AB1150/AG1150)))</f>
        <v>3.3243785091115739E-4</v>
      </c>
      <c r="AI1150" s="74" t="str">
        <f>IFERROR(IF(AH1150&lt;#REF!,"STRIKE",IF(AH1150&gt;=#REF!,"GOOD")),"NO DATA")</f>
        <v>NO DATA</v>
      </c>
      <c r="AJ1150" s="75">
        <f>IFERROR(VLOOKUP(K1150,'Roll ups'!H:I,2,FALSE),0)</f>
        <v>69119979.479999974</v>
      </c>
      <c r="AK1150" s="76">
        <f>IF(Table2[[#This Row],[PRICE TIER LOOKUP]]=0,0,IF(Table2[[#This Row],[PRICE TIER LOOKUP]]&gt;0,SUM(AB1150/AJ1150)))</f>
        <v>3.5299200294264916E-4</v>
      </c>
      <c r="AL1150" s="74" t="e">
        <f>IF(AK1150&lt;#REF!,"STRIKE",IF(AK1150&gt;=#REF!,"GOOD"))</f>
        <v>#REF!</v>
      </c>
      <c r="AM1150" s="75">
        <f>VLOOKUP(H1150,'Roll ups'!A:B,2,FALSE)</f>
        <v>325145452.83999985</v>
      </c>
      <c r="AN1150" s="77">
        <f t="shared" si="36"/>
        <v>7.5039646985333524E-5</v>
      </c>
      <c r="AO1150" s="74" t="str">
        <f>IFERROR(VLOOKUP(Table2[[#This Row],[Product Name]],'Roll ups'!L:P,5,FALSE),"GOOD")</f>
        <v>GOOD</v>
      </c>
      <c r="AP1150" s="74">
        <f>Table2[[#This Row],[Retail Dollar Vol Current 12 Mths]]/Table2[[#This Row],[SHELF SALES  LOOKUP]]</f>
        <v>7.5519432258777796E-5</v>
      </c>
      <c r="AQ1150" s="69">
        <f t="shared" si="37"/>
        <v>0</v>
      </c>
      <c r="AR115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150" s="69" t="e">
        <f>IF(Table2[[#This Row],[Shelf Dollar Vol Current 12 Mths]]&gt;#REF!,"MEETS $ CRITERIA",IF(Table2[[#This Row],[Shelf Dollar Vol Current 12 Mths]]&lt;#REF!+1,"DOES NOT MEET $ CRITERIA"))</f>
        <v>#REF!</v>
      </c>
      <c r="AT1150" s="78"/>
    </row>
    <row r="1151" spans="1:46" ht="13.8" x14ac:dyDescent="0.3">
      <c r="A1151" s="68" t="s">
        <v>4402</v>
      </c>
      <c r="B1151" s="69">
        <v>64755</v>
      </c>
      <c r="C1151" s="69">
        <v>724</v>
      </c>
      <c r="D1151" s="69" t="s">
        <v>25</v>
      </c>
      <c r="E1151" s="70" t="s">
        <v>6313</v>
      </c>
      <c r="F1151" s="70"/>
      <c r="G1151" s="71" t="s">
        <v>8642</v>
      </c>
      <c r="H1151" s="69" t="s">
        <v>6315</v>
      </c>
      <c r="I1151" s="68" t="s">
        <v>252</v>
      </c>
      <c r="J1151" s="68" t="s">
        <v>252</v>
      </c>
      <c r="K1151" s="68" t="s">
        <v>146</v>
      </c>
      <c r="L1151" s="68" t="s">
        <v>6320</v>
      </c>
      <c r="M1151" s="68" t="s">
        <v>252</v>
      </c>
      <c r="N1151" s="68" t="s">
        <v>184</v>
      </c>
      <c r="O1151" s="68" t="s">
        <v>8643</v>
      </c>
      <c r="P1151" s="72" t="s">
        <v>191</v>
      </c>
      <c r="Q1151" s="68" t="s">
        <v>397</v>
      </c>
      <c r="R1151" s="68" t="s">
        <v>31</v>
      </c>
      <c r="S1151" s="68">
        <v>34</v>
      </c>
      <c r="T1151" s="68">
        <v>48</v>
      </c>
      <c r="U1151" s="68">
        <v>-0.4</v>
      </c>
      <c r="V1151" s="68">
        <v>120.25</v>
      </c>
      <c r="W1151" s="68">
        <v>140.91999999999999</v>
      </c>
      <c r="X1151" s="68">
        <v>-0.17</v>
      </c>
      <c r="Y1151" s="68">
        <v>648.75</v>
      </c>
      <c r="Z1151" s="68">
        <v>695</v>
      </c>
      <c r="AA1151" s="68">
        <v>-7.0000000000000007E-2</v>
      </c>
      <c r="AB1151" s="73">
        <v>188035.20000000001</v>
      </c>
      <c r="AC1151" s="73">
        <v>204694</v>
      </c>
      <c r="AD1151" s="73">
        <v>195247.8</v>
      </c>
      <c r="AE1151" s="73">
        <v>209113.2</v>
      </c>
      <c r="AF1151" s="73"/>
      <c r="AG1151" s="73">
        <f>IFERROR(VLOOKUP(J1151,'Roll ups'!D:E,2,FALSE),0)</f>
        <v>73393567.950000003</v>
      </c>
      <c r="AH1151" s="74">
        <f>IF(Table2[[#This Row],[CATEGORY TTL LOOKUP]]=0,0,IF(Table2[[#This Row],[CATEGORY TTL LOOKUP]]&gt;0,SUM(AB1151/AG1151)))</f>
        <v>2.562011975328691E-3</v>
      </c>
      <c r="AI1151" s="74" t="str">
        <f>IFERROR(IF(AH1151&lt;#REF!,"STRIKE",IF(AH1151&gt;=#REF!,"GOOD")),"NO DATA")</f>
        <v>NO DATA</v>
      </c>
      <c r="AJ1151" s="75">
        <f>IFERROR(VLOOKUP(K1151,'Roll ups'!H:I,2,FALSE),0)</f>
        <v>69119979.479999974</v>
      </c>
      <c r="AK1151" s="76">
        <f>IF(Table2[[#This Row],[PRICE TIER LOOKUP]]=0,0,IF(Table2[[#This Row],[PRICE TIER LOOKUP]]&gt;0,SUM(AB1151/AJ1151)))</f>
        <v>2.7204174742906056E-3</v>
      </c>
      <c r="AL1151" s="74" t="e">
        <f>IF(AK1151&lt;#REF!,"STRIKE",IF(AK1151&gt;=#REF!,"GOOD"))</f>
        <v>#REF!</v>
      </c>
      <c r="AM1151" s="75">
        <f>VLOOKUP(H1151,'Roll ups'!A:B,2,FALSE)</f>
        <v>325145452.83999985</v>
      </c>
      <c r="AN1151" s="77">
        <f t="shared" si="36"/>
        <v>5.7831102467402441E-4</v>
      </c>
      <c r="AO1151" s="74" t="str">
        <f>IFERROR(VLOOKUP(Table2[[#This Row],[Product Name]],'Roll ups'!L:P,5,FALSE),"GOOD")</f>
        <v>GOOD</v>
      </c>
      <c r="AP1151" s="74">
        <f>Table2[[#This Row],[Retail Dollar Vol Current 12 Mths]]/Table2[[#This Row],[SHELF SALES  LOOKUP]]</f>
        <v>6.0049371225892264E-4</v>
      </c>
      <c r="AQ1151" s="69">
        <f t="shared" si="37"/>
        <v>0</v>
      </c>
      <c r="AR115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151" s="69" t="e">
        <f>IF(Table2[[#This Row],[Shelf Dollar Vol Current 12 Mths]]&gt;#REF!,"MEETS $ CRITERIA",IF(Table2[[#This Row],[Shelf Dollar Vol Current 12 Mths]]&lt;#REF!+1,"DOES NOT MEET $ CRITERIA"))</f>
        <v>#REF!</v>
      </c>
      <c r="AT1151" s="78"/>
    </row>
    <row r="1152" spans="1:46" ht="13.8" x14ac:dyDescent="0.3">
      <c r="A1152" s="68" t="s">
        <v>4672</v>
      </c>
      <c r="B1152" s="69">
        <v>64759</v>
      </c>
      <c r="C1152" s="69">
        <v>392</v>
      </c>
      <c r="D1152" s="69" t="s">
        <v>25</v>
      </c>
      <c r="E1152" s="70" t="s">
        <v>6313</v>
      </c>
      <c r="F1152" s="70"/>
      <c r="G1152" s="71" t="s">
        <v>8644</v>
      </c>
      <c r="H1152" s="69" t="s">
        <v>6315</v>
      </c>
      <c r="I1152" s="68" t="s">
        <v>252</v>
      </c>
      <c r="J1152" s="68" t="s">
        <v>252</v>
      </c>
      <c r="K1152" s="68" t="s">
        <v>146</v>
      </c>
      <c r="L1152" s="68" t="s">
        <v>6320</v>
      </c>
      <c r="M1152" s="68" t="s">
        <v>252</v>
      </c>
      <c r="N1152" s="68" t="s">
        <v>184</v>
      </c>
      <c r="O1152" s="68" t="s">
        <v>8645</v>
      </c>
      <c r="P1152" s="72" t="s">
        <v>191</v>
      </c>
      <c r="Q1152" s="68" t="s">
        <v>397</v>
      </c>
      <c r="R1152" s="68" t="s">
        <v>31</v>
      </c>
      <c r="S1152" s="68">
        <v>8</v>
      </c>
      <c r="T1152" s="68">
        <v>8.5299999999999994</v>
      </c>
      <c r="U1152" s="68">
        <v>-7.0000000000000007E-2</v>
      </c>
      <c r="V1152" s="68">
        <v>29.05</v>
      </c>
      <c r="W1152" s="68">
        <v>28.25</v>
      </c>
      <c r="X1152" s="68">
        <v>0.03</v>
      </c>
      <c r="Y1152" s="68">
        <v>102.09</v>
      </c>
      <c r="Z1152" s="68">
        <v>150.87</v>
      </c>
      <c r="AA1152" s="68">
        <v>-0.48</v>
      </c>
      <c r="AB1152" s="73">
        <v>33688.68</v>
      </c>
      <c r="AC1152" s="73">
        <v>49753.68</v>
      </c>
      <c r="AD1152" s="73">
        <v>33688.68</v>
      </c>
      <c r="AE1152" s="73">
        <v>49753.68</v>
      </c>
      <c r="AF1152" s="73"/>
      <c r="AG1152" s="73">
        <f>IFERROR(VLOOKUP(J1152,'Roll ups'!D:E,2,FALSE),0)</f>
        <v>73393567.950000003</v>
      </c>
      <c r="AH1152" s="74">
        <f>IF(Table2[[#This Row],[CATEGORY TTL LOOKUP]]=0,0,IF(Table2[[#This Row],[CATEGORY TTL LOOKUP]]&gt;0,SUM(AB1152/AG1152)))</f>
        <v>4.590140654144339E-4</v>
      </c>
      <c r="AI1152" s="74" t="str">
        <f>IFERROR(IF(AH1152&lt;#REF!,"STRIKE",IF(AH1152&gt;=#REF!,"GOOD")),"NO DATA")</f>
        <v>NO DATA</v>
      </c>
      <c r="AJ1152" s="75">
        <f>IFERROR(VLOOKUP(K1152,'Roll ups'!H:I,2,FALSE),0)</f>
        <v>69119979.479999974</v>
      </c>
      <c r="AK1152" s="76">
        <f>IF(Table2[[#This Row],[PRICE TIER LOOKUP]]=0,0,IF(Table2[[#This Row],[PRICE TIER LOOKUP]]&gt;0,SUM(AB1152/AJ1152)))</f>
        <v>4.8739424191738797E-4</v>
      </c>
      <c r="AL1152" s="74" t="e">
        <f>IF(AK1152&lt;#REF!,"STRIKE",IF(AK1152&gt;=#REF!,"GOOD"))</f>
        <v>#REF!</v>
      </c>
      <c r="AM1152" s="75">
        <f>VLOOKUP(H1152,'Roll ups'!A:B,2,FALSE)</f>
        <v>325145452.83999985</v>
      </c>
      <c r="AN1152" s="77">
        <f t="shared" si="36"/>
        <v>1.0361110606266972E-4</v>
      </c>
      <c r="AO1152" s="74" t="str">
        <f>IFERROR(VLOOKUP(Table2[[#This Row],[Product Name]],'Roll ups'!L:P,5,FALSE),"GOOD")</f>
        <v>GOOD</v>
      </c>
      <c r="AP1152" s="74">
        <f>Table2[[#This Row],[Retail Dollar Vol Current 12 Mths]]/Table2[[#This Row],[SHELF SALES  LOOKUP]]</f>
        <v>1.0361110606266972E-4</v>
      </c>
      <c r="AQ1152" s="69">
        <f t="shared" si="37"/>
        <v>0</v>
      </c>
      <c r="AR115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152" s="69" t="e">
        <f>IF(Table2[[#This Row],[Shelf Dollar Vol Current 12 Mths]]&gt;#REF!,"MEETS $ CRITERIA",IF(Table2[[#This Row],[Shelf Dollar Vol Current 12 Mths]]&lt;#REF!+1,"DOES NOT MEET $ CRITERIA"))</f>
        <v>#REF!</v>
      </c>
      <c r="AT1152" s="78"/>
    </row>
    <row r="1153" spans="1:46" ht="13.8" x14ac:dyDescent="0.3">
      <c r="A1153" s="68" t="s">
        <v>2759</v>
      </c>
      <c r="B1153" s="69">
        <v>64761</v>
      </c>
      <c r="C1153" s="69">
        <v>315</v>
      </c>
      <c r="D1153" s="69" t="s">
        <v>25</v>
      </c>
      <c r="E1153" s="70" t="s">
        <v>6313</v>
      </c>
      <c r="F1153" s="70"/>
      <c r="G1153" s="71" t="s">
        <v>8646</v>
      </c>
      <c r="H1153" s="69" t="s">
        <v>6315</v>
      </c>
      <c r="I1153" s="68" t="s">
        <v>252</v>
      </c>
      <c r="J1153" s="68" t="s">
        <v>252</v>
      </c>
      <c r="K1153" s="68" t="s">
        <v>146</v>
      </c>
      <c r="L1153" s="68" t="s">
        <v>6320</v>
      </c>
      <c r="M1153" s="68" t="s">
        <v>252</v>
      </c>
      <c r="N1153" s="68" t="s">
        <v>184</v>
      </c>
      <c r="O1153" s="68" t="s">
        <v>8647</v>
      </c>
      <c r="P1153" s="72" t="s">
        <v>191</v>
      </c>
      <c r="Q1153" s="68" t="s">
        <v>397</v>
      </c>
      <c r="R1153" s="68" t="s">
        <v>31</v>
      </c>
      <c r="S1153" s="68">
        <v>5</v>
      </c>
      <c r="T1153" s="68">
        <v>4.66</v>
      </c>
      <c r="U1153" s="68">
        <v>7.0000000000000007E-2</v>
      </c>
      <c r="V1153" s="68">
        <v>8.66</v>
      </c>
      <c r="W1153" s="68">
        <v>12.32</v>
      </c>
      <c r="X1153" s="68">
        <v>-0.42</v>
      </c>
      <c r="Y1153" s="68">
        <v>43.96</v>
      </c>
      <c r="Z1153" s="68">
        <v>59.62</v>
      </c>
      <c r="AA1153" s="68">
        <v>-0.36</v>
      </c>
      <c r="AB1153" s="73">
        <v>19008</v>
      </c>
      <c r="AC1153" s="73">
        <v>25760.400000000001</v>
      </c>
      <c r="AD1153" s="73">
        <v>19008</v>
      </c>
      <c r="AE1153" s="73">
        <v>25760.400000000001</v>
      </c>
      <c r="AF1153" s="73"/>
      <c r="AG1153" s="73">
        <f>IFERROR(VLOOKUP(J1153,'Roll ups'!D:E,2,FALSE),0)</f>
        <v>73393567.950000003</v>
      </c>
      <c r="AH1153" s="74">
        <f>IF(Table2[[#This Row],[CATEGORY TTL LOOKUP]]=0,0,IF(Table2[[#This Row],[CATEGORY TTL LOOKUP]]&gt;0,SUM(AB1153/AG1153)))</f>
        <v>2.5898727273961341E-4</v>
      </c>
      <c r="AI1153" s="74" t="str">
        <f>IFERROR(IF(AH1153&lt;#REF!,"STRIKE",IF(AH1153&gt;=#REF!,"GOOD")),"NO DATA")</f>
        <v>NO DATA</v>
      </c>
      <c r="AJ1153" s="75">
        <f>IFERROR(VLOOKUP(K1153,'Roll ups'!H:I,2,FALSE),0)</f>
        <v>69119979.479999974</v>
      </c>
      <c r="AK1153" s="76">
        <f>IF(Table2[[#This Row],[PRICE TIER LOOKUP]]=0,0,IF(Table2[[#This Row],[PRICE TIER LOOKUP]]&gt;0,SUM(AB1153/AJ1153)))</f>
        <v>2.7500008164064934E-4</v>
      </c>
      <c r="AL1153" s="74" t="e">
        <f>IF(AK1153&lt;#REF!,"STRIKE",IF(AK1153&gt;=#REF!,"GOOD"))</f>
        <v>#REF!</v>
      </c>
      <c r="AM1153" s="75">
        <f>VLOOKUP(H1153,'Roll ups'!A:B,2,FALSE)</f>
        <v>325145452.83999985</v>
      </c>
      <c r="AN1153" s="77">
        <f t="shared" si="36"/>
        <v>5.8459990241209395E-5</v>
      </c>
      <c r="AO1153" s="74" t="str">
        <f>IFERROR(VLOOKUP(Table2[[#This Row],[Product Name]],'Roll ups'!L:P,5,FALSE),"GOOD")</f>
        <v>GOOD</v>
      </c>
      <c r="AP1153" s="74">
        <f>Table2[[#This Row],[Retail Dollar Vol Current 12 Mths]]/Table2[[#This Row],[SHELF SALES  LOOKUP]]</f>
        <v>5.8459990241209395E-5</v>
      </c>
      <c r="AQ1153" s="69">
        <f t="shared" si="37"/>
        <v>0</v>
      </c>
      <c r="AR115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153" s="69" t="e">
        <f>IF(Table2[[#This Row],[Shelf Dollar Vol Current 12 Mths]]&gt;#REF!,"MEETS $ CRITERIA",IF(Table2[[#This Row],[Shelf Dollar Vol Current 12 Mths]]&lt;#REF!+1,"DOES NOT MEET $ CRITERIA"))</f>
        <v>#REF!</v>
      </c>
      <c r="AT1153" s="78"/>
    </row>
    <row r="1154" spans="1:46" ht="13.8" x14ac:dyDescent="0.3">
      <c r="A1154" s="68" t="s">
        <v>4471</v>
      </c>
      <c r="B1154" s="69">
        <v>64762</v>
      </c>
      <c r="C1154" s="69">
        <v>703</v>
      </c>
      <c r="D1154" s="69" t="s">
        <v>25</v>
      </c>
      <c r="E1154" s="70" t="s">
        <v>6313</v>
      </c>
      <c r="F1154" s="70"/>
      <c r="G1154" s="71" t="s">
        <v>8648</v>
      </c>
      <c r="H1154" s="69" t="s">
        <v>6315</v>
      </c>
      <c r="I1154" s="68" t="s">
        <v>252</v>
      </c>
      <c r="J1154" s="68" t="s">
        <v>252</v>
      </c>
      <c r="K1154" s="68" t="s">
        <v>146</v>
      </c>
      <c r="L1154" s="68" t="s">
        <v>6320</v>
      </c>
      <c r="M1154" s="68" t="s">
        <v>252</v>
      </c>
      <c r="N1154" s="68" t="s">
        <v>184</v>
      </c>
      <c r="O1154" s="68" t="s">
        <v>8649</v>
      </c>
      <c r="P1154" s="72" t="s">
        <v>191</v>
      </c>
      <c r="Q1154" s="68" t="s">
        <v>397</v>
      </c>
      <c r="R1154" s="68" t="s">
        <v>31</v>
      </c>
      <c r="S1154" s="68">
        <v>39</v>
      </c>
      <c r="T1154" s="68">
        <v>70</v>
      </c>
      <c r="U1154" s="68">
        <v>-0.79</v>
      </c>
      <c r="V1154" s="68">
        <v>75.75</v>
      </c>
      <c r="W1154" s="68">
        <v>142</v>
      </c>
      <c r="X1154" s="68">
        <v>-0.87</v>
      </c>
      <c r="Y1154" s="68">
        <v>313.25</v>
      </c>
      <c r="Z1154" s="68">
        <v>417.71</v>
      </c>
      <c r="AA1154" s="68">
        <v>-0.33</v>
      </c>
      <c r="AB1154" s="73">
        <v>97416.66</v>
      </c>
      <c r="AC1154" s="73">
        <v>131487.25</v>
      </c>
      <c r="AD1154" s="73">
        <v>99613.5</v>
      </c>
      <c r="AE1154" s="73">
        <v>132814.45000000001</v>
      </c>
      <c r="AF1154" s="73"/>
      <c r="AG1154" s="73">
        <f>IFERROR(VLOOKUP(J1154,'Roll ups'!D:E,2,FALSE),0)</f>
        <v>73393567.950000003</v>
      </c>
      <c r="AH1154" s="74">
        <f>IF(Table2[[#This Row],[CATEGORY TTL LOOKUP]]=0,0,IF(Table2[[#This Row],[CATEGORY TTL LOOKUP]]&gt;0,SUM(AB1154/AG1154)))</f>
        <v>1.3273187654041555E-3</v>
      </c>
      <c r="AI1154" s="74" t="str">
        <f>IFERROR(IF(AH1154&lt;#REF!,"STRIKE",IF(AH1154&gt;=#REF!,"GOOD")),"NO DATA")</f>
        <v>NO DATA</v>
      </c>
      <c r="AJ1154" s="75">
        <f>IFERROR(VLOOKUP(K1154,'Roll ups'!H:I,2,FALSE),0)</f>
        <v>69119979.479999974</v>
      </c>
      <c r="AK1154" s="76">
        <f>IF(Table2[[#This Row],[PRICE TIER LOOKUP]]=0,0,IF(Table2[[#This Row],[PRICE TIER LOOKUP]]&gt;0,SUM(AB1154/AJ1154)))</f>
        <v>1.4093849670222737E-3</v>
      </c>
      <c r="AL1154" s="74" t="e">
        <f>IF(AK1154&lt;#REF!,"STRIKE",IF(AK1154&gt;=#REF!,"GOOD"))</f>
        <v>#REF!</v>
      </c>
      <c r="AM1154" s="75">
        <f>VLOOKUP(H1154,'Roll ups'!A:B,2,FALSE)</f>
        <v>325145452.83999985</v>
      </c>
      <c r="AN1154" s="77">
        <f t="shared" si="36"/>
        <v>2.9960947984697042E-4</v>
      </c>
      <c r="AO1154" s="74" t="str">
        <f>IFERROR(VLOOKUP(Table2[[#This Row],[Product Name]],'Roll ups'!L:P,5,FALSE),"GOOD")</f>
        <v>GOOD</v>
      </c>
      <c r="AP1154" s="74">
        <f>Table2[[#This Row],[Retail Dollar Vol Current 12 Mths]]/Table2[[#This Row],[SHELF SALES  LOOKUP]]</f>
        <v>3.0636596369385059E-4</v>
      </c>
      <c r="AQ1154" s="69">
        <f t="shared" si="37"/>
        <v>0</v>
      </c>
      <c r="AR115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154" s="69" t="e">
        <f>IF(Table2[[#This Row],[Shelf Dollar Vol Current 12 Mths]]&gt;#REF!,"MEETS $ CRITERIA",IF(Table2[[#This Row],[Shelf Dollar Vol Current 12 Mths]]&lt;#REF!+1,"DOES NOT MEET $ CRITERIA"))</f>
        <v>#REF!</v>
      </c>
      <c r="AT1154" s="78"/>
    </row>
    <row r="1155" spans="1:46" ht="13.8" x14ac:dyDescent="0.3">
      <c r="A1155" s="68" t="s">
        <v>4675</v>
      </c>
      <c r="B1155" s="69">
        <v>64767</v>
      </c>
      <c r="C1155" s="69">
        <v>229</v>
      </c>
      <c r="D1155" s="69" t="s">
        <v>25</v>
      </c>
      <c r="E1155" s="70" t="s">
        <v>6313</v>
      </c>
      <c r="F1155" s="70"/>
      <c r="G1155" s="71" t="s">
        <v>8650</v>
      </c>
      <c r="H1155" s="69" t="s">
        <v>6315</v>
      </c>
      <c r="I1155" s="68" t="s">
        <v>252</v>
      </c>
      <c r="J1155" s="68" t="s">
        <v>252</v>
      </c>
      <c r="K1155" s="68" t="s">
        <v>146</v>
      </c>
      <c r="L1155" s="68" t="s">
        <v>6320</v>
      </c>
      <c r="M1155" s="68" t="s">
        <v>252</v>
      </c>
      <c r="N1155" s="68" t="s">
        <v>184</v>
      </c>
      <c r="O1155" s="68" t="s">
        <v>8651</v>
      </c>
      <c r="P1155" s="72" t="s">
        <v>191</v>
      </c>
      <c r="Q1155" s="68" t="s">
        <v>397</v>
      </c>
      <c r="R1155" s="68" t="s">
        <v>31</v>
      </c>
      <c r="S1155" s="68">
        <v>12</v>
      </c>
      <c r="T1155" s="68">
        <v>16.34</v>
      </c>
      <c r="U1155" s="68">
        <v>-0.35</v>
      </c>
      <c r="V1155" s="68">
        <v>29.56</v>
      </c>
      <c r="W1155" s="68">
        <v>40.65</v>
      </c>
      <c r="X1155" s="68">
        <v>-0.37</v>
      </c>
      <c r="Y1155" s="68">
        <v>134.97</v>
      </c>
      <c r="Z1155" s="68">
        <v>151.31</v>
      </c>
      <c r="AA1155" s="68">
        <v>-0.12</v>
      </c>
      <c r="AB1155" s="73">
        <v>35425.919999999998</v>
      </c>
      <c r="AC1155" s="73">
        <v>40224.959999999999</v>
      </c>
      <c r="AD1155" s="73">
        <v>35893.68</v>
      </c>
      <c r="AE1155" s="73">
        <v>40224.959999999999</v>
      </c>
      <c r="AF1155" s="73"/>
      <c r="AG1155" s="73">
        <f>IFERROR(VLOOKUP(J1155,'Roll ups'!D:E,2,FALSE),0)</f>
        <v>73393567.950000003</v>
      </c>
      <c r="AH1155" s="74">
        <f>IF(Table2[[#This Row],[CATEGORY TTL LOOKUP]]=0,0,IF(Table2[[#This Row],[CATEGORY TTL LOOKUP]]&gt;0,SUM(AB1155/AG1155)))</f>
        <v>4.8268425952713198E-4</v>
      </c>
      <c r="AI1155" s="74" t="str">
        <f>IFERROR(IF(AH1155&lt;#REF!,"STRIKE",IF(AH1155&gt;=#REF!,"GOOD")),"NO DATA")</f>
        <v>NO DATA</v>
      </c>
      <c r="AJ1155" s="75">
        <f>IFERROR(VLOOKUP(K1155,'Roll ups'!H:I,2,FALSE),0)</f>
        <v>69119979.479999974</v>
      </c>
      <c r="AK1155" s="76">
        <f>IF(Table2[[#This Row],[PRICE TIER LOOKUP]]=0,0,IF(Table2[[#This Row],[PRICE TIER LOOKUP]]&gt;0,SUM(AB1155/AJ1155)))</f>
        <v>5.1252792993450715E-4</v>
      </c>
      <c r="AL1155" s="74" t="e">
        <f>IF(AK1155&lt;#REF!,"STRIKE",IF(AK1155&gt;=#REF!,"GOOD"))</f>
        <v>#REF!</v>
      </c>
      <c r="AM1155" s="75">
        <f>VLOOKUP(H1155,'Roll ups'!A:B,2,FALSE)</f>
        <v>325145452.83999985</v>
      </c>
      <c r="AN1155" s="77">
        <f t="shared" si="36"/>
        <v>1.0895406868086408E-4</v>
      </c>
      <c r="AO1155" s="74" t="str">
        <f>IFERROR(VLOOKUP(Table2[[#This Row],[Product Name]],'Roll ups'!L:P,5,FALSE),"GOOD")</f>
        <v>GOOD</v>
      </c>
      <c r="AP1155" s="74">
        <f>Table2[[#This Row],[Retail Dollar Vol Current 12 Mths]]/Table2[[#This Row],[SHELF SALES  LOOKUP]]</f>
        <v>1.1039268637000698E-4</v>
      </c>
      <c r="AQ1155" s="69">
        <f t="shared" si="37"/>
        <v>0</v>
      </c>
      <c r="AR115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155" s="69" t="e">
        <f>IF(Table2[[#This Row],[Shelf Dollar Vol Current 12 Mths]]&gt;#REF!,"MEETS $ CRITERIA",IF(Table2[[#This Row],[Shelf Dollar Vol Current 12 Mths]]&lt;#REF!+1,"DOES NOT MEET $ CRITERIA"))</f>
        <v>#REF!</v>
      </c>
      <c r="AT1155" s="78"/>
    </row>
    <row r="1156" spans="1:46" ht="13.8" x14ac:dyDescent="0.3">
      <c r="A1156" s="68" t="s">
        <v>2413</v>
      </c>
      <c r="B1156" s="69">
        <v>77637</v>
      </c>
      <c r="C1156" s="69">
        <v>287</v>
      </c>
      <c r="D1156" s="69" t="s">
        <v>25</v>
      </c>
      <c r="E1156" s="70" t="s">
        <v>6313</v>
      </c>
      <c r="F1156" s="70"/>
      <c r="G1156" s="71" t="s">
        <v>8652</v>
      </c>
      <c r="H1156" s="69" t="s">
        <v>6315</v>
      </c>
      <c r="I1156" s="68" t="s">
        <v>252</v>
      </c>
      <c r="J1156" s="68" t="s">
        <v>252</v>
      </c>
      <c r="K1156" s="68" t="s">
        <v>89</v>
      </c>
      <c r="L1156" s="68" t="s">
        <v>89</v>
      </c>
      <c r="M1156" s="68" t="s">
        <v>252</v>
      </c>
      <c r="N1156" s="68" t="s">
        <v>184</v>
      </c>
      <c r="O1156" s="68" t="s">
        <v>8653</v>
      </c>
      <c r="P1156" s="72" t="s">
        <v>191</v>
      </c>
      <c r="Q1156" s="68" t="s">
        <v>397</v>
      </c>
      <c r="R1156" s="68" t="s">
        <v>31</v>
      </c>
      <c r="S1156" s="68">
        <v>30</v>
      </c>
      <c r="T1156" s="68">
        <v>30.5</v>
      </c>
      <c r="U1156" s="68">
        <v>-0.02</v>
      </c>
      <c r="V1156" s="68">
        <v>50.42</v>
      </c>
      <c r="W1156" s="68">
        <v>54.5</v>
      </c>
      <c r="X1156" s="68">
        <v>-0.08</v>
      </c>
      <c r="Y1156" s="68">
        <v>208.67</v>
      </c>
      <c r="Z1156" s="68">
        <v>259.67</v>
      </c>
      <c r="AA1156" s="68">
        <v>-0.24</v>
      </c>
      <c r="AB1156" s="73">
        <v>25669</v>
      </c>
      <c r="AC1156" s="73">
        <v>31829.06</v>
      </c>
      <c r="AD1156" s="73">
        <v>26717.68</v>
      </c>
      <c r="AE1156" s="73">
        <v>33231.919999999998</v>
      </c>
      <c r="AF1156" s="73"/>
      <c r="AG1156" s="73">
        <f>IFERROR(VLOOKUP(J1156,'Roll ups'!D:E,2,FALSE),0)</f>
        <v>73393567.950000003</v>
      </c>
      <c r="AH1156" s="74">
        <f>IF(Table2[[#This Row],[CATEGORY TTL LOOKUP]]=0,0,IF(Table2[[#This Row],[CATEGORY TTL LOOKUP]]&gt;0,SUM(AB1156/AG1156)))</f>
        <v>3.4974454461032914E-4</v>
      </c>
      <c r="AI1156" s="74" t="str">
        <f>IFERROR(IF(AH1156&lt;#REF!,"STRIKE",IF(AH1156&gt;=#REF!,"GOOD")),"NO DATA")</f>
        <v>NO DATA</v>
      </c>
      <c r="AJ1156" s="75">
        <f>IFERROR(VLOOKUP(K1156,'Roll ups'!H:I,2,FALSE),0)</f>
        <v>75793138.070000067</v>
      </c>
      <c r="AK1156" s="76">
        <f>IF(Table2[[#This Row],[PRICE TIER LOOKUP]]=0,0,IF(Table2[[#This Row],[PRICE TIER LOOKUP]]&gt;0,SUM(AB1156/AJ1156)))</f>
        <v>3.3867181981953233E-4</v>
      </c>
      <c r="AL1156" s="74" t="e">
        <f>IF(AK1156&lt;#REF!,"STRIKE",IF(AK1156&gt;=#REF!,"GOOD"))</f>
        <v>#REF!</v>
      </c>
      <c r="AM1156" s="75">
        <f>VLOOKUP(H1156,'Roll ups'!A:B,2,FALSE)</f>
        <v>325145452.83999985</v>
      </c>
      <c r="AN1156" s="77">
        <f t="shared" si="36"/>
        <v>7.8946206307954755E-5</v>
      </c>
      <c r="AO1156" s="74" t="str">
        <f>IFERROR(VLOOKUP(Table2[[#This Row],[Product Name]],'Roll ups'!L:P,5,FALSE),"GOOD")</f>
        <v>GOOD</v>
      </c>
      <c r="AP1156" s="74">
        <f>Table2[[#This Row],[Retail Dollar Vol Current 12 Mths]]/Table2[[#This Row],[SHELF SALES  LOOKUP]]</f>
        <v>8.2171470542285105E-5</v>
      </c>
      <c r="AQ1156" s="69">
        <f t="shared" si="37"/>
        <v>0</v>
      </c>
      <c r="AR115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156" s="69" t="e">
        <f>IF(Table2[[#This Row],[Shelf Dollar Vol Current 12 Mths]]&gt;#REF!,"MEETS $ CRITERIA",IF(Table2[[#This Row],[Shelf Dollar Vol Current 12 Mths]]&lt;#REF!+1,"DOES NOT MEET $ CRITERIA"))</f>
        <v>#REF!</v>
      </c>
      <c r="AT1156" s="78"/>
    </row>
    <row r="1157" spans="1:46" ht="13.8" x14ac:dyDescent="0.3">
      <c r="A1157" s="68" t="s">
        <v>2089</v>
      </c>
      <c r="B1157" s="69">
        <v>77647</v>
      </c>
      <c r="C1157" s="69">
        <v>268</v>
      </c>
      <c r="D1157" s="69" t="s">
        <v>25</v>
      </c>
      <c r="E1157" s="70" t="s">
        <v>6313</v>
      </c>
      <c r="F1157" s="70"/>
      <c r="G1157" s="71" t="s">
        <v>8654</v>
      </c>
      <c r="H1157" s="69" t="s">
        <v>6315</v>
      </c>
      <c r="I1157" s="68" t="s">
        <v>252</v>
      </c>
      <c r="J1157" s="68" t="s">
        <v>252</v>
      </c>
      <c r="K1157" s="68" t="s">
        <v>89</v>
      </c>
      <c r="L1157" s="68" t="s">
        <v>89</v>
      </c>
      <c r="M1157" s="68" t="s">
        <v>252</v>
      </c>
      <c r="N1157" s="68" t="s">
        <v>184</v>
      </c>
      <c r="O1157" s="68" t="s">
        <v>8655</v>
      </c>
      <c r="P1157" s="72" t="s">
        <v>191</v>
      </c>
      <c r="Q1157" s="68" t="s">
        <v>397</v>
      </c>
      <c r="R1157" s="68" t="s">
        <v>31</v>
      </c>
      <c r="S1157" s="68">
        <v>38</v>
      </c>
      <c r="T1157" s="68">
        <v>23</v>
      </c>
      <c r="U1157" s="68">
        <v>0.39</v>
      </c>
      <c r="V1157" s="68">
        <v>74</v>
      </c>
      <c r="W1157" s="68">
        <v>57</v>
      </c>
      <c r="X1157" s="68">
        <v>0.23</v>
      </c>
      <c r="Y1157" s="68">
        <v>292</v>
      </c>
      <c r="Z1157" s="68">
        <v>265.42</v>
      </c>
      <c r="AA1157" s="68">
        <v>0.09</v>
      </c>
      <c r="AB1157" s="73">
        <v>36031.919999999998</v>
      </c>
      <c r="AC1157" s="73">
        <v>32818.089999999997</v>
      </c>
      <c r="AD1157" s="73">
        <v>37387.68</v>
      </c>
      <c r="AE1157" s="73">
        <v>33983.769999999997</v>
      </c>
      <c r="AF1157" s="73"/>
      <c r="AG1157" s="73">
        <f>IFERROR(VLOOKUP(J1157,'Roll ups'!D:E,2,FALSE),0)</f>
        <v>73393567.950000003</v>
      </c>
      <c r="AH1157" s="74">
        <f>IF(Table2[[#This Row],[CATEGORY TTL LOOKUP]]=0,0,IF(Table2[[#This Row],[CATEGORY TTL LOOKUP]]&gt;0,SUM(AB1157/AG1157)))</f>
        <v>4.9094111386636843E-4</v>
      </c>
      <c r="AI1157" s="74" t="str">
        <f>IFERROR(IF(AH1157&lt;#REF!,"STRIKE",IF(AH1157&gt;=#REF!,"GOOD")),"NO DATA")</f>
        <v>NO DATA</v>
      </c>
      <c r="AJ1157" s="75">
        <f>IFERROR(VLOOKUP(K1157,'Roll ups'!H:I,2,FALSE),0)</f>
        <v>75793138.070000067</v>
      </c>
      <c r="AK1157" s="76">
        <f>IF(Table2[[#This Row],[PRICE TIER LOOKUP]]=0,0,IF(Table2[[#This Row],[PRICE TIER LOOKUP]]&gt;0,SUM(AB1157/AJ1157)))</f>
        <v>4.7539818138578842E-4</v>
      </c>
      <c r="AL1157" s="74" t="e">
        <f>IF(AK1157&lt;#REF!,"STRIKE",IF(AK1157&gt;=#REF!,"GOOD"))</f>
        <v>#REF!</v>
      </c>
      <c r="AM1157" s="75">
        <f>VLOOKUP(H1157,'Roll ups'!A:B,2,FALSE)</f>
        <v>325145452.83999985</v>
      </c>
      <c r="AN1157" s="77">
        <f t="shared" si="36"/>
        <v>1.1081784993539759E-4</v>
      </c>
      <c r="AO1157" s="74" t="str">
        <f>IFERROR(VLOOKUP(Table2[[#This Row],[Product Name]],'Roll ups'!L:P,5,FALSE),"GOOD")</f>
        <v>GOOD</v>
      </c>
      <c r="AP1157" s="74">
        <f>Table2[[#This Row],[Retail Dollar Vol Current 12 Mths]]/Table2[[#This Row],[SHELF SALES  LOOKUP]]</f>
        <v>1.1498755302722325E-4</v>
      </c>
      <c r="AQ1157" s="69">
        <f t="shared" si="37"/>
        <v>0</v>
      </c>
      <c r="AR115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157" s="69" t="e">
        <f>IF(Table2[[#This Row],[Shelf Dollar Vol Current 12 Mths]]&gt;#REF!,"MEETS $ CRITERIA",IF(Table2[[#This Row],[Shelf Dollar Vol Current 12 Mths]]&lt;#REF!+1,"DOES NOT MEET $ CRITERIA"))</f>
        <v>#REF!</v>
      </c>
      <c r="AT1157" s="78"/>
    </row>
    <row r="1158" spans="1:46" ht="13.8" x14ac:dyDescent="0.3">
      <c r="A1158" s="68" t="s">
        <v>1910</v>
      </c>
      <c r="B1158" s="69">
        <v>77674</v>
      </c>
      <c r="C1158" s="69">
        <v>425</v>
      </c>
      <c r="D1158" s="69" t="s">
        <v>25</v>
      </c>
      <c r="E1158" s="70" t="s">
        <v>6313</v>
      </c>
      <c r="F1158" s="70"/>
      <c r="G1158" s="71" t="s">
        <v>8656</v>
      </c>
      <c r="H1158" s="69" t="s">
        <v>6315</v>
      </c>
      <c r="I1158" s="68" t="s">
        <v>252</v>
      </c>
      <c r="J1158" s="68" t="s">
        <v>252</v>
      </c>
      <c r="K1158" s="68" t="s">
        <v>89</v>
      </c>
      <c r="L1158" s="68" t="s">
        <v>89</v>
      </c>
      <c r="M1158" s="68" t="s">
        <v>252</v>
      </c>
      <c r="N1158" s="68" t="s">
        <v>184</v>
      </c>
      <c r="O1158" s="68" t="s">
        <v>8657</v>
      </c>
      <c r="P1158" s="72" t="s">
        <v>191</v>
      </c>
      <c r="Q1158" s="68" t="s">
        <v>397</v>
      </c>
      <c r="R1158" s="68" t="s">
        <v>31</v>
      </c>
      <c r="S1158" s="68">
        <v>30</v>
      </c>
      <c r="T1158" s="68">
        <v>49</v>
      </c>
      <c r="U1158" s="68">
        <v>-0.62</v>
      </c>
      <c r="V1158" s="68">
        <v>64.25</v>
      </c>
      <c r="W1158" s="68">
        <v>100.42</v>
      </c>
      <c r="X1158" s="68">
        <v>-0.56000000000000005</v>
      </c>
      <c r="Y1158" s="68">
        <v>302.25</v>
      </c>
      <c r="Z1158" s="68">
        <v>303.33</v>
      </c>
      <c r="AA1158" s="68">
        <v>0</v>
      </c>
      <c r="AB1158" s="73">
        <v>37080.65</v>
      </c>
      <c r="AC1158" s="73">
        <v>37825.760000000002</v>
      </c>
      <c r="AD1158" s="73">
        <v>38700.089999999997</v>
      </c>
      <c r="AE1158" s="73">
        <v>38805.199999999997</v>
      </c>
      <c r="AF1158" s="73"/>
      <c r="AG1158" s="73">
        <f>IFERROR(VLOOKUP(J1158,'Roll ups'!D:E,2,FALSE),0)</f>
        <v>73393567.950000003</v>
      </c>
      <c r="AH1158" s="74">
        <f>IF(Table2[[#This Row],[CATEGORY TTL LOOKUP]]=0,0,IF(Table2[[#This Row],[CATEGORY TTL LOOKUP]]&gt;0,SUM(AB1158/AG1158)))</f>
        <v>5.0523024068350943E-4</v>
      </c>
      <c r="AI1158" s="74" t="str">
        <f>IFERROR(IF(AH1158&lt;#REF!,"STRIKE",IF(AH1158&gt;=#REF!,"GOOD")),"NO DATA")</f>
        <v>NO DATA</v>
      </c>
      <c r="AJ1158" s="75">
        <f>IFERROR(VLOOKUP(K1158,'Roll ups'!H:I,2,FALSE),0)</f>
        <v>75793138.070000067</v>
      </c>
      <c r="AK1158" s="76">
        <f>IF(Table2[[#This Row],[PRICE TIER LOOKUP]]=0,0,IF(Table2[[#This Row],[PRICE TIER LOOKUP]]&gt;0,SUM(AB1158/AJ1158)))</f>
        <v>4.8923492210803464E-4</v>
      </c>
      <c r="AL1158" s="74" t="e">
        <f>IF(AK1158&lt;#REF!,"STRIKE",IF(AK1158&gt;=#REF!,"GOOD"))</f>
        <v>#REF!</v>
      </c>
      <c r="AM1158" s="75">
        <f>VLOOKUP(H1158,'Roll ups'!A:B,2,FALSE)</f>
        <v>325145452.83999985</v>
      </c>
      <c r="AN1158" s="77">
        <f t="shared" ref="AN1158:AN1221" si="38">AB1158/AM1158</f>
        <v>1.1404326794705919E-4</v>
      </c>
      <c r="AO1158" s="74" t="str">
        <f>IFERROR(VLOOKUP(Table2[[#This Row],[Product Name]],'Roll ups'!L:P,5,FALSE),"GOOD")</f>
        <v>GOOD</v>
      </c>
      <c r="AP1158" s="74">
        <f>Table2[[#This Row],[Retail Dollar Vol Current 12 Mths]]/Table2[[#This Row],[SHELF SALES  LOOKUP]]</f>
        <v>1.1902393117287064E-4</v>
      </c>
      <c r="AQ1158" s="69">
        <f t="shared" ref="AQ1158:AQ1221" si="39">COUNTIF(AG1158:AO1158,"Strike")</f>
        <v>0</v>
      </c>
      <c r="AR115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158" s="69" t="e">
        <f>IF(Table2[[#This Row],[Shelf Dollar Vol Current 12 Mths]]&gt;#REF!,"MEETS $ CRITERIA",IF(Table2[[#This Row],[Shelf Dollar Vol Current 12 Mths]]&lt;#REF!+1,"DOES NOT MEET $ CRITERIA"))</f>
        <v>#REF!</v>
      </c>
      <c r="AT1158" s="78"/>
    </row>
    <row r="1159" spans="1:46" ht="13.8" x14ac:dyDescent="0.3">
      <c r="A1159" s="68" t="s">
        <v>2011</v>
      </c>
      <c r="B1159" s="69">
        <v>77683</v>
      </c>
      <c r="C1159" s="69">
        <v>453</v>
      </c>
      <c r="D1159" s="69" t="s">
        <v>25</v>
      </c>
      <c r="E1159" s="70" t="s">
        <v>6313</v>
      </c>
      <c r="F1159" s="70"/>
      <c r="G1159" s="71" t="s">
        <v>8658</v>
      </c>
      <c r="H1159" s="69" t="s">
        <v>6315</v>
      </c>
      <c r="I1159" s="68" t="s">
        <v>252</v>
      </c>
      <c r="J1159" s="68" t="s">
        <v>252</v>
      </c>
      <c r="K1159" s="68" t="s">
        <v>89</v>
      </c>
      <c r="L1159" s="68" t="s">
        <v>89</v>
      </c>
      <c r="M1159" s="68" t="s">
        <v>252</v>
      </c>
      <c r="N1159" s="68" t="s">
        <v>184</v>
      </c>
      <c r="O1159" s="68" t="s">
        <v>8659</v>
      </c>
      <c r="P1159" s="72" t="s">
        <v>191</v>
      </c>
      <c r="Q1159" s="68" t="s">
        <v>397</v>
      </c>
      <c r="R1159" s="68" t="s">
        <v>31</v>
      </c>
      <c r="S1159" s="68">
        <v>43</v>
      </c>
      <c r="T1159" s="68">
        <v>59</v>
      </c>
      <c r="U1159" s="68">
        <v>-0.36</v>
      </c>
      <c r="V1159" s="68">
        <v>100.58</v>
      </c>
      <c r="W1159" s="68">
        <v>147.33000000000001</v>
      </c>
      <c r="X1159" s="68">
        <v>-0.46</v>
      </c>
      <c r="Y1159" s="68">
        <v>692</v>
      </c>
      <c r="Z1159" s="68">
        <v>519.5</v>
      </c>
      <c r="AA1159" s="68">
        <v>0.25</v>
      </c>
      <c r="AB1159" s="73">
        <v>85228.04</v>
      </c>
      <c r="AC1159" s="73">
        <v>63892.51</v>
      </c>
      <c r="AD1159" s="73">
        <v>88603.68</v>
      </c>
      <c r="AE1159" s="73">
        <v>66487.98</v>
      </c>
      <c r="AF1159" s="73"/>
      <c r="AG1159" s="73">
        <f>IFERROR(VLOOKUP(J1159,'Roll ups'!D:E,2,FALSE),0)</f>
        <v>73393567.950000003</v>
      </c>
      <c r="AH1159" s="74">
        <f>IF(Table2[[#This Row],[CATEGORY TTL LOOKUP]]=0,0,IF(Table2[[#This Row],[CATEGORY TTL LOOKUP]]&gt;0,SUM(AB1159/AG1159)))</f>
        <v>1.1612467193046444E-3</v>
      </c>
      <c r="AI1159" s="74" t="str">
        <f>IFERROR(IF(AH1159&lt;#REF!,"STRIKE",IF(AH1159&gt;=#REF!,"GOOD")),"NO DATA")</f>
        <v>NO DATA</v>
      </c>
      <c r="AJ1159" s="75">
        <f>IFERROR(VLOOKUP(K1159,'Roll ups'!H:I,2,FALSE),0)</f>
        <v>75793138.070000067</v>
      </c>
      <c r="AK1159" s="76">
        <f>IF(Table2[[#This Row],[PRICE TIER LOOKUP]]=0,0,IF(Table2[[#This Row],[PRICE TIER LOOKUP]]&gt;0,SUM(AB1159/AJ1159)))</f>
        <v>1.1244822706942964E-3</v>
      </c>
      <c r="AL1159" s="74" t="e">
        <f>IF(AK1159&lt;#REF!,"STRIKE",IF(AK1159&gt;=#REF!,"GOOD"))</f>
        <v>#REF!</v>
      </c>
      <c r="AM1159" s="75">
        <f>VLOOKUP(H1159,'Roll ups'!A:B,2,FALSE)</f>
        <v>325145452.83999985</v>
      </c>
      <c r="AN1159" s="77">
        <f t="shared" si="38"/>
        <v>2.6212281074691724E-4</v>
      </c>
      <c r="AO1159" s="74" t="str">
        <f>IFERROR(VLOOKUP(Table2[[#This Row],[Product Name]],'Roll ups'!L:P,5,FALSE),"GOOD")</f>
        <v>GOOD</v>
      </c>
      <c r="AP1159" s="74">
        <f>Table2[[#This Row],[Retail Dollar Vol Current 12 Mths]]/Table2[[#This Row],[SHELF SALES  LOOKUP]]</f>
        <v>2.7250474895492631E-4</v>
      </c>
      <c r="AQ1159" s="69">
        <f t="shared" si="39"/>
        <v>0</v>
      </c>
      <c r="AR115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159" s="69" t="e">
        <f>IF(Table2[[#This Row],[Shelf Dollar Vol Current 12 Mths]]&gt;#REF!,"MEETS $ CRITERIA",IF(Table2[[#This Row],[Shelf Dollar Vol Current 12 Mths]]&lt;#REF!+1,"DOES NOT MEET $ CRITERIA"))</f>
        <v>#REF!</v>
      </c>
      <c r="AT1159" s="78"/>
    </row>
    <row r="1160" spans="1:46" ht="13.8" x14ac:dyDescent="0.3">
      <c r="A1160" s="68" t="s">
        <v>2365</v>
      </c>
      <c r="B1160" s="69">
        <v>77714</v>
      </c>
      <c r="C1160" s="69">
        <v>297</v>
      </c>
      <c r="D1160" s="69" t="s">
        <v>25</v>
      </c>
      <c r="E1160" s="70" t="s">
        <v>6313</v>
      </c>
      <c r="F1160" s="70"/>
      <c r="G1160" s="71" t="s">
        <v>8660</v>
      </c>
      <c r="H1160" s="69" t="s">
        <v>6315</v>
      </c>
      <c r="I1160" s="68" t="s">
        <v>252</v>
      </c>
      <c r="J1160" s="68" t="s">
        <v>252</v>
      </c>
      <c r="K1160" s="68" t="s">
        <v>89</v>
      </c>
      <c r="L1160" s="68" t="s">
        <v>89</v>
      </c>
      <c r="M1160" s="68" t="s">
        <v>252</v>
      </c>
      <c r="N1160" s="68" t="s">
        <v>184</v>
      </c>
      <c r="O1160" s="68" t="s">
        <v>8661</v>
      </c>
      <c r="P1160" s="72" t="s">
        <v>191</v>
      </c>
      <c r="Q1160" s="68" t="s">
        <v>397</v>
      </c>
      <c r="R1160" s="68" t="s">
        <v>31</v>
      </c>
      <c r="S1160" s="68">
        <v>18</v>
      </c>
      <c r="T1160" s="68">
        <v>33</v>
      </c>
      <c r="U1160" s="68">
        <v>-0.83</v>
      </c>
      <c r="V1160" s="68">
        <v>37</v>
      </c>
      <c r="W1160" s="68">
        <v>53.17</v>
      </c>
      <c r="X1160" s="68">
        <v>-0.44</v>
      </c>
      <c r="Y1160" s="68">
        <v>168.83</v>
      </c>
      <c r="Z1160" s="68">
        <v>197</v>
      </c>
      <c r="AA1160" s="68">
        <v>-0.17</v>
      </c>
      <c r="AB1160" s="73">
        <v>20761.939999999999</v>
      </c>
      <c r="AC1160" s="73">
        <v>23935.01</v>
      </c>
      <c r="AD1160" s="73">
        <v>21617.42</v>
      </c>
      <c r="AE1160" s="73">
        <v>25220.28</v>
      </c>
      <c r="AF1160" s="73"/>
      <c r="AG1160" s="73">
        <f>IFERROR(VLOOKUP(J1160,'Roll ups'!D:E,2,FALSE),0)</f>
        <v>73393567.950000003</v>
      </c>
      <c r="AH1160" s="74">
        <f>IF(Table2[[#This Row],[CATEGORY TTL LOOKUP]]=0,0,IF(Table2[[#This Row],[CATEGORY TTL LOOKUP]]&gt;0,SUM(AB1160/AG1160)))</f>
        <v>2.8288500722766673E-4</v>
      </c>
      <c r="AI1160" s="74" t="str">
        <f>IFERROR(IF(AH1160&lt;#REF!,"STRIKE",IF(AH1160&gt;=#REF!,"GOOD")),"NO DATA")</f>
        <v>NO DATA</v>
      </c>
      <c r="AJ1160" s="75">
        <f>IFERROR(VLOOKUP(K1160,'Roll ups'!H:I,2,FALSE),0)</f>
        <v>75793138.070000067</v>
      </c>
      <c r="AK1160" s="76">
        <f>IF(Table2[[#This Row],[PRICE TIER LOOKUP]]=0,0,IF(Table2[[#This Row],[PRICE TIER LOOKUP]]&gt;0,SUM(AB1160/AJ1160)))</f>
        <v>2.7392901954824655E-4</v>
      </c>
      <c r="AL1160" s="74" t="e">
        <f>IF(AK1160&lt;#REF!,"STRIKE",IF(AK1160&gt;=#REF!,"GOOD"))</f>
        <v>#REF!</v>
      </c>
      <c r="AM1160" s="75">
        <f>VLOOKUP(H1160,'Roll ups'!A:B,2,FALSE)</f>
        <v>325145452.83999985</v>
      </c>
      <c r="AN1160" s="77">
        <f t="shared" si="38"/>
        <v>6.3854314488035293E-5</v>
      </c>
      <c r="AO1160" s="74" t="str">
        <f>IFERROR(VLOOKUP(Table2[[#This Row],[Product Name]],'Roll ups'!L:P,5,FALSE),"GOOD")</f>
        <v>GOOD</v>
      </c>
      <c r="AP1160" s="74">
        <f>Table2[[#This Row],[Retail Dollar Vol Current 12 Mths]]/Table2[[#This Row],[SHELF SALES  LOOKUP]]</f>
        <v>6.6485383114484674E-5</v>
      </c>
      <c r="AQ1160" s="69">
        <f t="shared" si="39"/>
        <v>0</v>
      </c>
      <c r="AR116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160" s="69" t="e">
        <f>IF(Table2[[#This Row],[Shelf Dollar Vol Current 12 Mths]]&gt;#REF!,"MEETS $ CRITERIA",IF(Table2[[#This Row],[Shelf Dollar Vol Current 12 Mths]]&lt;#REF!+1,"DOES NOT MEET $ CRITERIA"))</f>
        <v>#REF!</v>
      </c>
      <c r="AT1160" s="78"/>
    </row>
    <row r="1161" spans="1:46" ht="13.8" x14ac:dyDescent="0.3">
      <c r="A1161" s="68" t="s">
        <v>1944</v>
      </c>
      <c r="B1161" s="69">
        <v>77842</v>
      </c>
      <c r="C1161" s="69">
        <v>391</v>
      </c>
      <c r="D1161" s="69" t="s">
        <v>25</v>
      </c>
      <c r="E1161" s="70" t="s">
        <v>6313</v>
      </c>
      <c r="F1161" s="70"/>
      <c r="G1161" s="71" t="s">
        <v>8662</v>
      </c>
      <c r="H1161" s="69" t="s">
        <v>6315</v>
      </c>
      <c r="I1161" s="68" t="s">
        <v>252</v>
      </c>
      <c r="J1161" s="68" t="s">
        <v>252</v>
      </c>
      <c r="K1161" s="68" t="s">
        <v>89</v>
      </c>
      <c r="L1161" s="68" t="s">
        <v>89</v>
      </c>
      <c r="M1161" s="68" t="s">
        <v>252</v>
      </c>
      <c r="N1161" s="68" t="s">
        <v>184</v>
      </c>
      <c r="O1161" s="68" t="s">
        <v>8663</v>
      </c>
      <c r="P1161" s="72" t="s">
        <v>191</v>
      </c>
      <c r="Q1161" s="68" t="s">
        <v>397</v>
      </c>
      <c r="R1161" s="68" t="s">
        <v>31</v>
      </c>
      <c r="S1161" s="68">
        <v>67</v>
      </c>
      <c r="T1161" s="68">
        <v>97</v>
      </c>
      <c r="U1161" s="68">
        <v>-0.44</v>
      </c>
      <c r="V1161" s="68">
        <v>178.92</v>
      </c>
      <c r="W1161" s="68">
        <v>184.17</v>
      </c>
      <c r="X1161" s="68">
        <v>-0.03</v>
      </c>
      <c r="Y1161" s="68">
        <v>705.92</v>
      </c>
      <c r="Z1161" s="68">
        <v>531</v>
      </c>
      <c r="AA1161" s="68">
        <v>0.25</v>
      </c>
      <c r="AB1161" s="73">
        <v>86784.93</v>
      </c>
      <c r="AC1161" s="73">
        <v>65689.440000000002</v>
      </c>
      <c r="AD1161" s="73">
        <v>90385.57</v>
      </c>
      <c r="AE1161" s="73">
        <v>67926.600000000006</v>
      </c>
      <c r="AF1161" s="73"/>
      <c r="AG1161" s="73">
        <f>IFERROR(VLOOKUP(J1161,'Roll ups'!D:E,2,FALSE),0)</f>
        <v>73393567.950000003</v>
      </c>
      <c r="AH1161" s="74">
        <f>IF(Table2[[#This Row],[CATEGORY TTL LOOKUP]]=0,0,IF(Table2[[#This Row],[CATEGORY TTL LOOKUP]]&gt;0,SUM(AB1161/AG1161)))</f>
        <v>1.1824596136152281E-3</v>
      </c>
      <c r="AI1161" s="74" t="str">
        <f>IFERROR(IF(AH1161&lt;#REF!,"STRIKE",IF(AH1161&gt;=#REF!,"GOOD")),"NO DATA")</f>
        <v>NO DATA</v>
      </c>
      <c r="AJ1161" s="75">
        <f>IFERROR(VLOOKUP(K1161,'Roll ups'!H:I,2,FALSE),0)</f>
        <v>75793138.070000067</v>
      </c>
      <c r="AK1161" s="76">
        <f>IF(Table2[[#This Row],[PRICE TIER LOOKUP]]=0,0,IF(Table2[[#This Row],[PRICE TIER LOOKUP]]&gt;0,SUM(AB1161/AJ1161)))</f>
        <v>1.1450235761428463E-3</v>
      </c>
      <c r="AL1161" s="74" t="e">
        <f>IF(AK1161&lt;#REF!,"STRIKE",IF(AK1161&gt;=#REF!,"GOOD"))</f>
        <v>#REF!</v>
      </c>
      <c r="AM1161" s="75">
        <f>VLOOKUP(H1161,'Roll ups'!A:B,2,FALSE)</f>
        <v>325145452.83999985</v>
      </c>
      <c r="AN1161" s="77">
        <f t="shared" si="38"/>
        <v>2.6691109853135733E-4</v>
      </c>
      <c r="AO1161" s="74" t="str">
        <f>IFERROR(VLOOKUP(Table2[[#This Row],[Product Name]],'Roll ups'!L:P,5,FALSE),"GOOD")</f>
        <v>GOOD</v>
      </c>
      <c r="AP1161" s="74">
        <f>Table2[[#This Row],[Retail Dollar Vol Current 12 Mths]]/Table2[[#This Row],[SHELF SALES  LOOKUP]]</f>
        <v>2.7798503472991102E-4</v>
      </c>
      <c r="AQ1161" s="69">
        <f t="shared" si="39"/>
        <v>0</v>
      </c>
      <c r="AR116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161" s="69" t="e">
        <f>IF(Table2[[#This Row],[Shelf Dollar Vol Current 12 Mths]]&gt;#REF!,"MEETS $ CRITERIA",IF(Table2[[#This Row],[Shelf Dollar Vol Current 12 Mths]]&lt;#REF!+1,"DOES NOT MEET $ CRITERIA"))</f>
        <v>#REF!</v>
      </c>
      <c r="AT1161" s="78"/>
    </row>
    <row r="1162" spans="1:46" ht="13.8" x14ac:dyDescent="0.3">
      <c r="A1162" s="68" t="s">
        <v>1980</v>
      </c>
      <c r="B1162" s="69">
        <v>77847</v>
      </c>
      <c r="C1162" s="69">
        <v>412</v>
      </c>
      <c r="D1162" s="69" t="s">
        <v>25</v>
      </c>
      <c r="E1162" s="70" t="s">
        <v>6313</v>
      </c>
      <c r="F1162" s="70"/>
      <c r="G1162" s="71" t="s">
        <v>8664</v>
      </c>
      <c r="H1162" s="69" t="s">
        <v>6315</v>
      </c>
      <c r="I1162" s="68" t="s">
        <v>252</v>
      </c>
      <c r="J1162" s="68" t="s">
        <v>252</v>
      </c>
      <c r="K1162" s="68" t="s">
        <v>89</v>
      </c>
      <c r="L1162" s="68" t="s">
        <v>89</v>
      </c>
      <c r="M1162" s="68" t="s">
        <v>252</v>
      </c>
      <c r="N1162" s="68" t="s">
        <v>184</v>
      </c>
      <c r="O1162" s="68" t="s">
        <v>8665</v>
      </c>
      <c r="P1162" s="72" t="s">
        <v>191</v>
      </c>
      <c r="Q1162" s="68" t="s">
        <v>397</v>
      </c>
      <c r="R1162" s="68" t="s">
        <v>31</v>
      </c>
      <c r="S1162" s="68">
        <v>48</v>
      </c>
      <c r="T1162" s="68">
        <v>55</v>
      </c>
      <c r="U1162" s="68">
        <v>-0.15</v>
      </c>
      <c r="V1162" s="68">
        <v>107</v>
      </c>
      <c r="W1162" s="68">
        <v>167.75</v>
      </c>
      <c r="X1162" s="68">
        <v>-0.56999999999999995</v>
      </c>
      <c r="Y1162" s="68">
        <v>548.58000000000004</v>
      </c>
      <c r="Z1162" s="68">
        <v>366.25</v>
      </c>
      <c r="AA1162" s="68">
        <v>0.33</v>
      </c>
      <c r="AB1162" s="73">
        <v>67680.53</v>
      </c>
      <c r="AC1162" s="73">
        <v>45645.11</v>
      </c>
      <c r="AD1162" s="73">
        <v>70240.61</v>
      </c>
      <c r="AE1162" s="73">
        <v>46867.95</v>
      </c>
      <c r="AF1162" s="73"/>
      <c r="AG1162" s="73">
        <f>IFERROR(VLOOKUP(J1162,'Roll ups'!D:E,2,FALSE),0)</f>
        <v>73393567.950000003</v>
      </c>
      <c r="AH1162" s="74">
        <f>IF(Table2[[#This Row],[CATEGORY TTL LOOKUP]]=0,0,IF(Table2[[#This Row],[CATEGORY TTL LOOKUP]]&gt;0,SUM(AB1162/AG1162)))</f>
        <v>9.2215887427775606E-4</v>
      </c>
      <c r="AI1162" s="74" t="str">
        <f>IFERROR(IF(AH1162&lt;#REF!,"STRIKE",IF(AH1162&gt;=#REF!,"GOOD")),"NO DATA")</f>
        <v>NO DATA</v>
      </c>
      <c r="AJ1162" s="75">
        <f>IFERROR(VLOOKUP(K1162,'Roll ups'!H:I,2,FALSE),0)</f>
        <v>75793138.070000067</v>
      </c>
      <c r="AK1162" s="76">
        <f>IF(Table2[[#This Row],[PRICE TIER LOOKUP]]=0,0,IF(Table2[[#This Row],[PRICE TIER LOOKUP]]&gt;0,SUM(AB1162/AJ1162)))</f>
        <v>8.9296381867039827E-4</v>
      </c>
      <c r="AL1162" s="74" t="e">
        <f>IF(AK1162&lt;#REF!,"STRIKE",IF(AK1162&gt;=#REF!,"GOOD"))</f>
        <v>#REF!</v>
      </c>
      <c r="AM1162" s="75">
        <f>VLOOKUP(H1162,'Roll ups'!A:B,2,FALSE)</f>
        <v>325145452.83999985</v>
      </c>
      <c r="AN1162" s="77">
        <f t="shared" si="38"/>
        <v>2.0815462559553238E-4</v>
      </c>
      <c r="AO1162" s="74" t="str">
        <f>IFERROR(VLOOKUP(Table2[[#This Row],[Product Name]],'Roll ups'!L:P,5,FALSE),"GOOD")</f>
        <v>GOOD</v>
      </c>
      <c r="AP1162" s="74">
        <f>Table2[[#This Row],[Retail Dollar Vol Current 12 Mths]]/Table2[[#This Row],[SHELF SALES  LOOKUP]]</f>
        <v>2.1602827099834778E-4</v>
      </c>
      <c r="AQ1162" s="69">
        <f t="shared" si="39"/>
        <v>0</v>
      </c>
      <c r="AR116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162" s="69" t="e">
        <f>IF(Table2[[#This Row],[Shelf Dollar Vol Current 12 Mths]]&gt;#REF!,"MEETS $ CRITERIA",IF(Table2[[#This Row],[Shelf Dollar Vol Current 12 Mths]]&lt;#REF!+1,"DOES NOT MEET $ CRITERIA"))</f>
        <v>#REF!</v>
      </c>
      <c r="AT1162" s="78"/>
    </row>
    <row r="1163" spans="1:46" ht="13.8" x14ac:dyDescent="0.3">
      <c r="A1163" s="68" t="s">
        <v>2147</v>
      </c>
      <c r="B1163" s="69">
        <v>77858</v>
      </c>
      <c r="C1163" s="69">
        <v>318</v>
      </c>
      <c r="D1163" s="69" t="s">
        <v>25</v>
      </c>
      <c r="E1163" s="70" t="s">
        <v>6313</v>
      </c>
      <c r="F1163" s="70"/>
      <c r="G1163" s="71" t="s">
        <v>8666</v>
      </c>
      <c r="H1163" s="69" t="s">
        <v>6315</v>
      </c>
      <c r="I1163" s="68" t="s">
        <v>252</v>
      </c>
      <c r="J1163" s="68" t="s">
        <v>252</v>
      </c>
      <c r="K1163" s="68" t="s">
        <v>89</v>
      </c>
      <c r="L1163" s="68" t="s">
        <v>89</v>
      </c>
      <c r="M1163" s="68" t="s">
        <v>252</v>
      </c>
      <c r="N1163" s="68" t="s">
        <v>184</v>
      </c>
      <c r="O1163" s="68" t="s">
        <v>8667</v>
      </c>
      <c r="P1163" s="72" t="s">
        <v>191</v>
      </c>
      <c r="Q1163" s="68" t="s">
        <v>397</v>
      </c>
      <c r="R1163" s="68" t="s">
        <v>31</v>
      </c>
      <c r="S1163" s="68">
        <v>39</v>
      </c>
      <c r="T1163" s="68">
        <v>71</v>
      </c>
      <c r="U1163" s="68">
        <v>-0.82</v>
      </c>
      <c r="V1163" s="68">
        <v>92.67</v>
      </c>
      <c r="W1163" s="68">
        <v>165</v>
      </c>
      <c r="X1163" s="68">
        <v>-0.78</v>
      </c>
      <c r="Y1163" s="68">
        <v>400.83</v>
      </c>
      <c r="Z1163" s="68">
        <v>348.08</v>
      </c>
      <c r="AA1163" s="68">
        <v>0.13</v>
      </c>
      <c r="AB1163" s="73">
        <v>49444.7</v>
      </c>
      <c r="AC1163" s="73">
        <v>42951.35</v>
      </c>
      <c r="AD1163" s="73">
        <v>51322.7</v>
      </c>
      <c r="AE1163" s="73">
        <v>44566.19</v>
      </c>
      <c r="AF1163" s="73"/>
      <c r="AG1163" s="73">
        <f>IFERROR(VLOOKUP(J1163,'Roll ups'!D:E,2,FALSE),0)</f>
        <v>73393567.950000003</v>
      </c>
      <c r="AH1163" s="74">
        <f>IF(Table2[[#This Row],[CATEGORY TTL LOOKUP]]=0,0,IF(Table2[[#This Row],[CATEGORY TTL LOOKUP]]&gt;0,SUM(AB1163/AG1163)))</f>
        <v>6.7369255073802413E-4</v>
      </c>
      <c r="AI1163" s="74" t="str">
        <f>IFERROR(IF(AH1163&lt;#REF!,"STRIKE",IF(AH1163&gt;=#REF!,"GOOD")),"NO DATA")</f>
        <v>NO DATA</v>
      </c>
      <c r="AJ1163" s="75">
        <f>IFERROR(VLOOKUP(K1163,'Roll ups'!H:I,2,FALSE),0)</f>
        <v>75793138.070000067</v>
      </c>
      <c r="AK1163" s="76">
        <f>IF(Table2[[#This Row],[PRICE TIER LOOKUP]]=0,0,IF(Table2[[#This Row],[PRICE TIER LOOKUP]]&gt;0,SUM(AB1163/AJ1163)))</f>
        <v>6.5236380573574471E-4</v>
      </c>
      <c r="AL1163" s="74" t="e">
        <f>IF(AK1163&lt;#REF!,"STRIKE",IF(AK1163&gt;=#REF!,"GOOD"))</f>
        <v>#REF!</v>
      </c>
      <c r="AM1163" s="75">
        <f>VLOOKUP(H1163,'Roll ups'!A:B,2,FALSE)</f>
        <v>325145452.83999985</v>
      </c>
      <c r="AN1163" s="77">
        <f t="shared" si="38"/>
        <v>1.5206948019147337E-4</v>
      </c>
      <c r="AO1163" s="74" t="str">
        <f>IFERROR(VLOOKUP(Table2[[#This Row],[Product Name]],'Roll ups'!L:P,5,FALSE),"GOOD")</f>
        <v>GOOD</v>
      </c>
      <c r="AP1163" s="74">
        <f>Table2[[#This Row],[Retail Dollar Vol Current 12 Mths]]/Table2[[#This Row],[SHELF SALES  LOOKUP]]</f>
        <v>1.5784535675255246E-4</v>
      </c>
      <c r="AQ1163" s="69">
        <f t="shared" si="39"/>
        <v>0</v>
      </c>
      <c r="AR116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163" s="69" t="e">
        <f>IF(Table2[[#This Row],[Shelf Dollar Vol Current 12 Mths]]&gt;#REF!,"MEETS $ CRITERIA",IF(Table2[[#This Row],[Shelf Dollar Vol Current 12 Mths]]&lt;#REF!+1,"DOES NOT MEET $ CRITERIA"))</f>
        <v>#REF!</v>
      </c>
      <c r="AT1163" s="78"/>
    </row>
    <row r="1164" spans="1:46" ht="13.8" x14ac:dyDescent="0.3">
      <c r="A1164" s="68" t="s">
        <v>4579</v>
      </c>
      <c r="B1164" s="69">
        <v>87280</v>
      </c>
      <c r="C1164" s="69">
        <v>914</v>
      </c>
      <c r="D1164" s="69" t="s">
        <v>25</v>
      </c>
      <c r="E1164" s="70" t="s">
        <v>6313</v>
      </c>
      <c r="F1164" s="70"/>
      <c r="G1164" s="71" t="s">
        <v>8668</v>
      </c>
      <c r="H1164" s="69" t="s">
        <v>6315</v>
      </c>
      <c r="I1164" s="68" t="s">
        <v>245</v>
      </c>
      <c r="J1164" s="68" t="s">
        <v>245</v>
      </c>
      <c r="K1164" s="68" t="s">
        <v>146</v>
      </c>
      <c r="L1164" s="68" t="s">
        <v>6320</v>
      </c>
      <c r="M1164" s="68" t="s">
        <v>245</v>
      </c>
      <c r="N1164" s="68" t="s">
        <v>246</v>
      </c>
      <c r="O1164" s="68" t="s">
        <v>8669</v>
      </c>
      <c r="P1164" s="72" t="s">
        <v>245</v>
      </c>
      <c r="Q1164" s="68" t="s">
        <v>397</v>
      </c>
      <c r="R1164" s="68" t="s">
        <v>31</v>
      </c>
      <c r="S1164" s="68">
        <v>306</v>
      </c>
      <c r="T1164" s="68">
        <v>365</v>
      </c>
      <c r="U1164" s="68">
        <v>-0.19</v>
      </c>
      <c r="V1164" s="68">
        <v>887.67</v>
      </c>
      <c r="W1164" s="68">
        <v>695.5</v>
      </c>
      <c r="X1164" s="68">
        <v>0.22</v>
      </c>
      <c r="Y1164" s="68">
        <v>2862</v>
      </c>
      <c r="Z1164" s="68">
        <v>2985.83</v>
      </c>
      <c r="AA1164" s="68">
        <v>-0.04</v>
      </c>
      <c r="AB1164" s="73">
        <v>1300626.44</v>
      </c>
      <c r="AC1164" s="73">
        <v>1385554.44</v>
      </c>
      <c r="AD1164" s="73">
        <v>1357053.12</v>
      </c>
      <c r="AE1164" s="73">
        <v>1414363.44</v>
      </c>
      <c r="AF1164" s="73"/>
      <c r="AG1164" s="73">
        <f>IFERROR(VLOOKUP(J1164,'Roll ups'!D:E,2,FALSE),0)</f>
        <v>57863085.470000021</v>
      </c>
      <c r="AH1164" s="74">
        <f>IF(Table2[[#This Row],[CATEGORY TTL LOOKUP]]=0,0,IF(Table2[[#This Row],[CATEGORY TTL LOOKUP]]&gt;0,SUM(AB1164/AG1164)))</f>
        <v>2.247765443953605E-2</v>
      </c>
      <c r="AI1164" s="74" t="str">
        <f>IFERROR(IF(AH1164&lt;#REF!,"STRIKE",IF(AH1164&gt;=#REF!,"GOOD")),"NO DATA")</f>
        <v>NO DATA</v>
      </c>
      <c r="AJ1164" s="75">
        <f>IFERROR(VLOOKUP(K1164,'Roll ups'!H:I,2,FALSE),0)</f>
        <v>69119979.479999974</v>
      </c>
      <c r="AK1164" s="76">
        <f>IF(Table2[[#This Row],[PRICE TIER LOOKUP]]=0,0,IF(Table2[[#This Row],[PRICE TIER LOOKUP]]&gt;0,SUM(AB1164/AJ1164)))</f>
        <v>1.8816939035352857E-2</v>
      </c>
      <c r="AL1164" s="74" t="e">
        <f>IF(AK1164&lt;#REF!,"STRIKE",IF(AK1164&gt;=#REF!,"GOOD"))</f>
        <v>#REF!</v>
      </c>
      <c r="AM1164" s="75">
        <f>VLOOKUP(H1164,'Roll ups'!A:B,2,FALSE)</f>
        <v>325145452.83999985</v>
      </c>
      <c r="AN1164" s="77">
        <f t="shared" si="38"/>
        <v>4.0001372574631159E-3</v>
      </c>
      <c r="AO1164" s="74" t="str">
        <f>IFERROR(VLOOKUP(Table2[[#This Row],[Product Name]],'Roll ups'!L:P,5,FALSE),"GOOD")</f>
        <v>GOOD</v>
      </c>
      <c r="AP1164" s="74">
        <f>Table2[[#This Row],[Retail Dollar Vol Current 12 Mths]]/Table2[[#This Row],[SHELF SALES  LOOKUP]]</f>
        <v>4.1736801426769127E-3</v>
      </c>
      <c r="AQ1164" s="69">
        <f t="shared" si="39"/>
        <v>0</v>
      </c>
      <c r="AR116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164" s="69" t="e">
        <f>IF(Table2[[#This Row],[Shelf Dollar Vol Current 12 Mths]]&gt;#REF!,"MEETS $ CRITERIA",IF(Table2[[#This Row],[Shelf Dollar Vol Current 12 Mths]]&lt;#REF!+1,"DOES NOT MEET $ CRITERIA"))</f>
        <v>#REF!</v>
      </c>
      <c r="AT1164" s="78"/>
    </row>
    <row r="1165" spans="1:46" ht="13.8" x14ac:dyDescent="0.3">
      <c r="A1165" s="68" t="s">
        <v>2647</v>
      </c>
      <c r="B1165" s="69">
        <v>56804</v>
      </c>
      <c r="C1165" s="69">
        <v>333</v>
      </c>
      <c r="D1165" s="69" t="s">
        <v>25</v>
      </c>
      <c r="E1165" s="70" t="s">
        <v>6313</v>
      </c>
      <c r="F1165" s="70"/>
      <c r="G1165" s="71" t="s">
        <v>8670</v>
      </c>
      <c r="H1165" s="69" t="s">
        <v>6315</v>
      </c>
      <c r="I1165" s="68" t="s">
        <v>87</v>
      </c>
      <c r="J1165" s="68" t="s">
        <v>88</v>
      </c>
      <c r="K1165" s="68" t="s">
        <v>89</v>
      </c>
      <c r="L1165" s="68" t="s">
        <v>89</v>
      </c>
      <c r="M1165" s="68" t="s">
        <v>88</v>
      </c>
      <c r="N1165" s="68" t="s">
        <v>90</v>
      </c>
      <c r="O1165" s="68" t="s">
        <v>8671</v>
      </c>
      <c r="P1165" s="72" t="s">
        <v>191</v>
      </c>
      <c r="Q1165" s="68" t="s">
        <v>194</v>
      </c>
      <c r="R1165" s="68" t="s">
        <v>6402</v>
      </c>
      <c r="S1165" s="68">
        <v>10</v>
      </c>
      <c r="T1165" s="68">
        <v>13</v>
      </c>
      <c r="U1165" s="68">
        <v>-0.3</v>
      </c>
      <c r="V1165" s="68">
        <v>56</v>
      </c>
      <c r="W1165" s="68">
        <v>34</v>
      </c>
      <c r="X1165" s="68">
        <v>0.39</v>
      </c>
      <c r="Y1165" s="68">
        <v>224.13</v>
      </c>
      <c r="Z1165" s="68">
        <v>184</v>
      </c>
      <c r="AA1165" s="68">
        <v>0.18</v>
      </c>
      <c r="AB1165" s="73">
        <v>22494.21</v>
      </c>
      <c r="AC1165" s="73">
        <v>18851.04</v>
      </c>
      <c r="AD1165" s="73">
        <v>24151.71</v>
      </c>
      <c r="AE1165" s="73">
        <v>19799.04</v>
      </c>
      <c r="AF1165" s="73"/>
      <c r="AG1165" s="73">
        <f>IFERROR(VLOOKUP(J1165,'Roll ups'!D:E,2,FALSE),0)</f>
        <v>43814205.929999985</v>
      </c>
      <c r="AH1165" s="74">
        <f>IF(Table2[[#This Row],[CATEGORY TTL LOOKUP]]=0,0,IF(Table2[[#This Row],[CATEGORY TTL LOOKUP]]&gt;0,SUM(AB1165/AG1165)))</f>
        <v>5.1339992412365075E-4</v>
      </c>
      <c r="AI1165" s="74" t="str">
        <f>IFERROR(IF(AH1165&lt;#REF!,"STRIKE",IF(AH1165&gt;=#REF!,"GOOD")),"NO DATA")</f>
        <v>NO DATA</v>
      </c>
      <c r="AJ1165" s="75">
        <f>IFERROR(VLOOKUP(K1165,'Roll ups'!H:I,2,FALSE),0)</f>
        <v>75793138.070000067</v>
      </c>
      <c r="AK1165" s="76">
        <f>IF(Table2[[#This Row],[PRICE TIER LOOKUP]]=0,0,IF(Table2[[#This Row],[PRICE TIER LOOKUP]]&gt;0,SUM(AB1165/AJ1165)))</f>
        <v>2.9678425478603458E-4</v>
      </c>
      <c r="AL1165" s="74" t="e">
        <f>IF(AK1165&lt;#REF!,"STRIKE",IF(AK1165&gt;=#REF!,"GOOD"))</f>
        <v>#REF!</v>
      </c>
      <c r="AM1165" s="75">
        <f>VLOOKUP(H1165,'Roll ups'!A:B,2,FALSE)</f>
        <v>325145452.83999985</v>
      </c>
      <c r="AN1165" s="77">
        <f t="shared" si="38"/>
        <v>6.9181991639505184E-5</v>
      </c>
      <c r="AO1165" s="74" t="str">
        <f>IFERROR(VLOOKUP(Table2[[#This Row],[Product Name]],'Roll ups'!L:P,5,FALSE),"GOOD")</f>
        <v>GOOD</v>
      </c>
      <c r="AP1165" s="74">
        <f>Table2[[#This Row],[Retail Dollar Vol Current 12 Mths]]/Table2[[#This Row],[SHELF SALES  LOOKUP]]</f>
        <v>7.427971016985055E-5</v>
      </c>
      <c r="AQ1165" s="69">
        <f t="shared" si="39"/>
        <v>0</v>
      </c>
      <c r="AR116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165" s="69" t="e">
        <f>IF(Table2[[#This Row],[Shelf Dollar Vol Current 12 Mths]]&gt;#REF!,"MEETS $ CRITERIA",IF(Table2[[#This Row],[Shelf Dollar Vol Current 12 Mths]]&lt;#REF!+1,"DOES NOT MEET $ CRITERIA"))</f>
        <v>#REF!</v>
      </c>
      <c r="AT1165" s="78"/>
    </row>
    <row r="1166" spans="1:46" ht="13.8" x14ac:dyDescent="0.3">
      <c r="A1166" s="68" t="s">
        <v>2911</v>
      </c>
      <c r="B1166" s="69">
        <v>27331</v>
      </c>
      <c r="C1166" s="69">
        <v>363</v>
      </c>
      <c r="D1166" s="69" t="s">
        <v>25</v>
      </c>
      <c r="E1166" s="70" t="s">
        <v>6313</v>
      </c>
      <c r="F1166" s="70"/>
      <c r="G1166" s="71" t="s">
        <v>8672</v>
      </c>
      <c r="H1166" s="69" t="s">
        <v>6315</v>
      </c>
      <c r="I1166" s="68" t="s">
        <v>831</v>
      </c>
      <c r="J1166" s="68" t="s">
        <v>232</v>
      </c>
      <c r="K1166" s="68" t="s">
        <v>232</v>
      </c>
      <c r="L1166" s="68" t="s">
        <v>132</v>
      </c>
      <c r="M1166" s="68" t="s">
        <v>175</v>
      </c>
      <c r="N1166" s="68" t="s">
        <v>176</v>
      </c>
      <c r="O1166" s="68" t="s">
        <v>8673</v>
      </c>
      <c r="P1166" s="72" t="s">
        <v>6357</v>
      </c>
      <c r="Q1166" s="68" t="s">
        <v>234</v>
      </c>
      <c r="R1166" s="68" t="s">
        <v>31</v>
      </c>
      <c r="S1166" s="68">
        <v>12</v>
      </c>
      <c r="T1166" s="68">
        <v>13</v>
      </c>
      <c r="U1166" s="68">
        <v>-0.06</v>
      </c>
      <c r="V1166" s="68">
        <v>36.25</v>
      </c>
      <c r="W1166" s="68">
        <v>39.5</v>
      </c>
      <c r="X1166" s="68">
        <v>-0.09</v>
      </c>
      <c r="Y1166" s="68">
        <v>151.75</v>
      </c>
      <c r="Z1166" s="68">
        <v>151.58000000000001</v>
      </c>
      <c r="AA1166" s="68">
        <v>0</v>
      </c>
      <c r="AB1166" s="73">
        <v>34835.730000000003</v>
      </c>
      <c r="AC1166" s="73">
        <v>33839.15</v>
      </c>
      <c r="AD1166" s="73">
        <v>34835.730000000003</v>
      </c>
      <c r="AE1166" s="73">
        <v>34617.949999999997</v>
      </c>
      <c r="AF1166" s="73"/>
      <c r="AG1166" s="73">
        <f>IFERROR(VLOOKUP(J1166,'Roll ups'!D:E,2,FALSE),0)</f>
        <v>4182721.1600000006</v>
      </c>
      <c r="AH1166" s="74">
        <f>IF(Table2[[#This Row],[CATEGORY TTL LOOKUP]]=0,0,IF(Table2[[#This Row],[CATEGORY TTL LOOKUP]]&gt;0,SUM(AB1166/AG1166)))</f>
        <v>8.328484894747322E-3</v>
      </c>
      <c r="AI1166" s="74" t="str">
        <f>IFERROR(IF(AH1166&lt;#REF!,"STRIKE",IF(AH1166&gt;=#REF!,"GOOD")),"NO DATA")</f>
        <v>NO DATA</v>
      </c>
      <c r="AJ1166" s="75">
        <f>IFERROR(VLOOKUP(K1166,'Roll ups'!H:I,2,FALSE),0)</f>
        <v>4182721.1600000006</v>
      </c>
      <c r="AK1166" s="76">
        <f>IF(Table2[[#This Row],[PRICE TIER LOOKUP]]=0,0,IF(Table2[[#This Row],[PRICE TIER LOOKUP]]&gt;0,SUM(AB1166/AJ1166)))</f>
        <v>8.328484894747322E-3</v>
      </c>
      <c r="AL1166" s="74" t="e">
        <f>IF(AK1166&lt;#REF!,"STRIKE",IF(AK1166&gt;=#REF!,"GOOD"))</f>
        <v>#REF!</v>
      </c>
      <c r="AM1166" s="75">
        <f>VLOOKUP(H1166,'Roll ups'!A:B,2,FALSE)</f>
        <v>325145452.83999985</v>
      </c>
      <c r="AN1166" s="77">
        <f t="shared" si="38"/>
        <v>1.0713891181846619E-4</v>
      </c>
      <c r="AO1166" s="74" t="str">
        <f>IFERROR(VLOOKUP(Table2[[#This Row],[Product Name]],'Roll ups'!L:P,5,FALSE),"GOOD")</f>
        <v>GOOD</v>
      </c>
      <c r="AP1166" s="74">
        <f>Table2[[#This Row],[Retail Dollar Vol Current 12 Mths]]/Table2[[#This Row],[SHELF SALES  LOOKUP]]</f>
        <v>1.0713891181846619E-4</v>
      </c>
      <c r="AQ1166" s="69">
        <f t="shared" si="39"/>
        <v>0</v>
      </c>
      <c r="AR116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166" s="69" t="e">
        <f>IF(Table2[[#This Row],[Shelf Dollar Vol Current 12 Mths]]&gt;#REF!,"MEETS $ CRITERIA",IF(Table2[[#This Row],[Shelf Dollar Vol Current 12 Mths]]&lt;#REF!+1,"DOES NOT MEET $ CRITERIA"))</f>
        <v>#REF!</v>
      </c>
      <c r="AT1166" s="78"/>
    </row>
    <row r="1167" spans="1:46" ht="13.8" x14ac:dyDescent="0.3">
      <c r="A1167" s="68" t="s">
        <v>2296</v>
      </c>
      <c r="B1167" s="69">
        <v>12863</v>
      </c>
      <c r="C1167" s="69">
        <v>245</v>
      </c>
      <c r="D1167" s="69" t="s">
        <v>25</v>
      </c>
      <c r="E1167" s="70" t="s">
        <v>6313</v>
      </c>
      <c r="F1167" s="70"/>
      <c r="G1167" s="71" t="s">
        <v>8674</v>
      </c>
      <c r="H1167" s="69" t="s">
        <v>6315</v>
      </c>
      <c r="I1167" s="68" t="s">
        <v>6355</v>
      </c>
      <c r="J1167" s="68" t="s">
        <v>257</v>
      </c>
      <c r="K1167" s="68" t="s">
        <v>89</v>
      </c>
      <c r="L1167" s="68" t="s">
        <v>104</v>
      </c>
      <c r="M1167" s="68" t="s">
        <v>257</v>
      </c>
      <c r="N1167" s="68" t="s">
        <v>184</v>
      </c>
      <c r="O1167" s="68" t="s">
        <v>8675</v>
      </c>
      <c r="P1167" s="72" t="s">
        <v>6357</v>
      </c>
      <c r="Q1167" s="68" t="s">
        <v>194</v>
      </c>
      <c r="R1167" s="68" t="s">
        <v>6402</v>
      </c>
      <c r="S1167" s="68">
        <v>39</v>
      </c>
      <c r="T1167" s="68">
        <v>34</v>
      </c>
      <c r="U1167" s="68">
        <v>0.12</v>
      </c>
      <c r="V1167" s="68">
        <v>114.67</v>
      </c>
      <c r="W1167" s="68">
        <v>119.17</v>
      </c>
      <c r="X1167" s="68">
        <v>-0.04</v>
      </c>
      <c r="Y1167" s="68">
        <v>351.67</v>
      </c>
      <c r="Z1167" s="68">
        <v>352.42</v>
      </c>
      <c r="AA1167" s="68">
        <v>0</v>
      </c>
      <c r="AB1167" s="73">
        <v>31168.86</v>
      </c>
      <c r="AC1167" s="73">
        <v>31450.25</v>
      </c>
      <c r="AD1167" s="73">
        <v>32451.8</v>
      </c>
      <c r="AE1167" s="73">
        <v>32667.65</v>
      </c>
      <c r="AF1167" s="73"/>
      <c r="AG1167" s="73">
        <f>IFERROR(VLOOKUP(J1167,'Roll ups'!D:E,2,FALSE),0)</f>
        <v>29546996.449999988</v>
      </c>
      <c r="AH1167" s="74">
        <f>IF(Table2[[#This Row],[CATEGORY TTL LOOKUP]]=0,0,IF(Table2[[#This Row],[CATEGORY TTL LOOKUP]]&gt;0,SUM(AB1167/AG1167)))</f>
        <v>1.0548909786057125E-3</v>
      </c>
      <c r="AI1167" s="74" t="str">
        <f>IFERROR(IF(AH1167&lt;#REF!,"STRIKE",IF(AH1167&gt;=#REF!,"GOOD")),"NO DATA")</f>
        <v>NO DATA</v>
      </c>
      <c r="AJ1167" s="75">
        <f>IFERROR(VLOOKUP(K1167,'Roll ups'!H:I,2,FALSE),0)</f>
        <v>75793138.070000067</v>
      </c>
      <c r="AK1167" s="76">
        <f>IF(Table2[[#This Row],[PRICE TIER LOOKUP]]=0,0,IF(Table2[[#This Row],[PRICE TIER LOOKUP]]&gt;0,SUM(AB1167/AJ1167)))</f>
        <v>4.1123590860182434E-4</v>
      </c>
      <c r="AL1167" s="74" t="e">
        <f>IF(AK1167&lt;#REF!,"STRIKE",IF(AK1167&gt;=#REF!,"GOOD"))</f>
        <v>#REF!</v>
      </c>
      <c r="AM1167" s="75">
        <f>VLOOKUP(H1167,'Roll ups'!A:B,2,FALSE)</f>
        <v>325145452.83999985</v>
      </c>
      <c r="AN1167" s="77">
        <f t="shared" si="38"/>
        <v>9.5861282166962426E-5</v>
      </c>
      <c r="AO1167" s="74" t="str">
        <f>IFERROR(VLOOKUP(Table2[[#This Row],[Product Name]],'Roll ups'!L:P,5,FALSE),"GOOD")</f>
        <v>GOOD</v>
      </c>
      <c r="AP1167" s="74">
        <f>Table2[[#This Row],[Retail Dollar Vol Current 12 Mths]]/Table2[[#This Row],[SHELF SALES  LOOKUP]]</f>
        <v>9.9807023953581592E-5</v>
      </c>
      <c r="AQ1167" s="69">
        <f t="shared" si="39"/>
        <v>0</v>
      </c>
      <c r="AR116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167" s="69" t="e">
        <f>IF(Table2[[#This Row],[Shelf Dollar Vol Current 12 Mths]]&gt;#REF!,"MEETS $ CRITERIA",IF(Table2[[#This Row],[Shelf Dollar Vol Current 12 Mths]]&lt;#REF!+1,"DOES NOT MEET $ CRITERIA"))</f>
        <v>#REF!</v>
      </c>
      <c r="AT1167" s="78"/>
    </row>
    <row r="1168" spans="1:46" ht="13.8" x14ac:dyDescent="0.3">
      <c r="A1168" s="68" t="s">
        <v>4021</v>
      </c>
      <c r="B1168" s="69">
        <v>77786</v>
      </c>
      <c r="C1168" s="69">
        <v>171</v>
      </c>
      <c r="D1168" s="69" t="s">
        <v>25</v>
      </c>
      <c r="E1168" s="70" t="s">
        <v>6313</v>
      </c>
      <c r="F1168" s="70"/>
      <c r="G1168" s="71" t="s">
        <v>8676</v>
      </c>
      <c r="H1168" s="69" t="s">
        <v>6315</v>
      </c>
      <c r="I1168" s="68" t="s">
        <v>54</v>
      </c>
      <c r="J1168" s="68" t="s">
        <v>191</v>
      </c>
      <c r="K1168" s="68" t="s">
        <v>132</v>
      </c>
      <c r="L1168" s="68" t="s">
        <v>132</v>
      </c>
      <c r="M1168" s="68" t="s">
        <v>191</v>
      </c>
      <c r="N1168" s="68" t="s">
        <v>211</v>
      </c>
      <c r="O1168" s="68" t="s">
        <v>8677</v>
      </c>
      <c r="P1168" s="72" t="s">
        <v>191</v>
      </c>
      <c r="Q1168" s="68" t="s">
        <v>194</v>
      </c>
      <c r="R1168" s="68" t="s">
        <v>6402</v>
      </c>
      <c r="S1168" s="68">
        <v>10</v>
      </c>
      <c r="T1168" s="68">
        <v>10</v>
      </c>
      <c r="U1168" s="68">
        <v>0</v>
      </c>
      <c r="V1168" s="68">
        <v>28</v>
      </c>
      <c r="W1168" s="68">
        <v>41.92</v>
      </c>
      <c r="X1168" s="68">
        <v>-0.5</v>
      </c>
      <c r="Y1168" s="68">
        <v>106.83</v>
      </c>
      <c r="Z1168" s="68">
        <v>160.5</v>
      </c>
      <c r="AA1168" s="68">
        <v>-0.5</v>
      </c>
      <c r="AB1168" s="73">
        <v>20291.64</v>
      </c>
      <c r="AC1168" s="73">
        <v>29192.080000000002</v>
      </c>
      <c r="AD1168" s="73">
        <v>20999.16</v>
      </c>
      <c r="AE1168" s="73">
        <v>30254.68</v>
      </c>
      <c r="AF1168" s="73"/>
      <c r="AG1168" s="73">
        <f>IFERROR(VLOOKUP(J1168,'Roll ups'!D:E,2,FALSE),0)</f>
        <v>22444928.369999994</v>
      </c>
      <c r="AH1168" s="74">
        <f>IF(Table2[[#This Row],[CATEGORY TTL LOOKUP]]=0,0,IF(Table2[[#This Row],[CATEGORY TTL LOOKUP]]&gt;0,SUM(AB1168/AG1168)))</f>
        <v>9.0406347774858167E-4</v>
      </c>
      <c r="AI1168" s="74" t="str">
        <f>IFERROR(IF(AH1168&lt;#REF!,"STRIKE",IF(AH1168&gt;=#REF!,"GOOD")),"NO DATA")</f>
        <v>NO DATA</v>
      </c>
      <c r="AJ1168" s="75">
        <f>IFERROR(VLOOKUP(K1168,'Roll ups'!H:I,2,FALSE),0)</f>
        <v>126094742.97999983</v>
      </c>
      <c r="AK1168" s="76">
        <f>IF(Table2[[#This Row],[PRICE TIER LOOKUP]]=0,0,IF(Table2[[#This Row],[PRICE TIER LOOKUP]]&gt;0,SUM(AB1168/AJ1168)))</f>
        <v>1.6092375875827354E-4</v>
      </c>
      <c r="AL1168" s="74" t="e">
        <f>IF(AK1168&lt;#REF!,"STRIKE",IF(AK1168&gt;=#REF!,"GOOD"))</f>
        <v>#REF!</v>
      </c>
      <c r="AM1168" s="75">
        <f>VLOOKUP(H1168,'Roll ups'!A:B,2,FALSE)</f>
        <v>325145452.83999985</v>
      </c>
      <c r="AN1168" s="77">
        <f t="shared" si="38"/>
        <v>6.2407884910465814E-5</v>
      </c>
      <c r="AO1168" s="74" t="str">
        <f>IFERROR(VLOOKUP(Table2[[#This Row],[Product Name]],'Roll ups'!L:P,5,FALSE),"GOOD")</f>
        <v>GOOD</v>
      </c>
      <c r="AP1168" s="74">
        <f>Table2[[#This Row],[Retail Dollar Vol Current 12 Mths]]/Table2[[#This Row],[SHELF SALES  LOOKUP]]</f>
        <v>6.4583895658333051E-5</v>
      </c>
      <c r="AQ1168" s="69">
        <f t="shared" si="39"/>
        <v>0</v>
      </c>
      <c r="AR116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168" s="69" t="e">
        <f>IF(Table2[[#This Row],[Shelf Dollar Vol Current 12 Mths]]&gt;#REF!,"MEETS $ CRITERIA",IF(Table2[[#This Row],[Shelf Dollar Vol Current 12 Mths]]&lt;#REF!+1,"DOES NOT MEET $ CRITERIA"))</f>
        <v>#REF!</v>
      </c>
      <c r="AT1168" s="78"/>
    </row>
    <row r="1169" spans="1:46" ht="13.8" x14ac:dyDescent="0.3">
      <c r="A1169" s="68" t="s">
        <v>1289</v>
      </c>
      <c r="B1169" s="69">
        <v>12478</v>
      </c>
      <c r="C1169" s="69">
        <v>790</v>
      </c>
      <c r="D1169" s="69" t="s">
        <v>25</v>
      </c>
      <c r="E1169" s="70" t="s">
        <v>6313</v>
      </c>
      <c r="F1169" s="70"/>
      <c r="G1169" s="71" t="s">
        <v>8678</v>
      </c>
      <c r="H1169" s="69" t="s">
        <v>6315</v>
      </c>
      <c r="I1169" s="68" t="s">
        <v>6355</v>
      </c>
      <c r="J1169" s="68" t="s">
        <v>257</v>
      </c>
      <c r="K1169" s="68" t="s">
        <v>89</v>
      </c>
      <c r="L1169" s="68" t="s">
        <v>89</v>
      </c>
      <c r="M1169" s="68" t="s">
        <v>257</v>
      </c>
      <c r="N1169" s="68" t="s">
        <v>258</v>
      </c>
      <c r="O1169" s="68" t="s">
        <v>8679</v>
      </c>
      <c r="P1169" s="72" t="s">
        <v>6357</v>
      </c>
      <c r="Q1169" s="68" t="s">
        <v>194</v>
      </c>
      <c r="R1169" s="68" t="s">
        <v>6402</v>
      </c>
      <c r="S1169" s="68">
        <v>758</v>
      </c>
      <c r="T1169" s="68">
        <v>905.56</v>
      </c>
      <c r="U1169" s="68">
        <v>-0.19</v>
      </c>
      <c r="V1169" s="68">
        <v>1389.56</v>
      </c>
      <c r="W1169" s="68">
        <v>1543.17</v>
      </c>
      <c r="X1169" s="68">
        <v>-0.11</v>
      </c>
      <c r="Y1169" s="68">
        <v>5311.68</v>
      </c>
      <c r="Z1169" s="68">
        <v>6426.07</v>
      </c>
      <c r="AA1169" s="68">
        <v>-0.21</v>
      </c>
      <c r="AB1169" s="73">
        <v>458574.88</v>
      </c>
      <c r="AC1169" s="73">
        <v>554561.69999999995</v>
      </c>
      <c r="AD1169" s="73">
        <v>482946.88</v>
      </c>
      <c r="AE1169" s="73">
        <v>581983.69999999995</v>
      </c>
      <c r="AF1169" s="73"/>
      <c r="AG1169" s="73">
        <f>IFERROR(VLOOKUP(J1169,'Roll ups'!D:E,2,FALSE),0)</f>
        <v>29546996.449999988</v>
      </c>
      <c r="AH1169" s="74">
        <f>IF(Table2[[#This Row],[CATEGORY TTL LOOKUP]]=0,0,IF(Table2[[#This Row],[CATEGORY TTL LOOKUP]]&gt;0,SUM(AB1169/AG1169)))</f>
        <v>1.5520185978158879E-2</v>
      </c>
      <c r="AI1169" s="74" t="str">
        <f>IFERROR(IF(AH1169&lt;#REF!,"STRIKE",IF(AH1169&gt;=#REF!,"GOOD")),"NO DATA")</f>
        <v>NO DATA</v>
      </c>
      <c r="AJ1169" s="75">
        <f>IFERROR(VLOOKUP(K1169,'Roll ups'!H:I,2,FALSE),0)</f>
        <v>75793138.070000067</v>
      </c>
      <c r="AK1169" s="76">
        <f>IF(Table2[[#This Row],[PRICE TIER LOOKUP]]=0,0,IF(Table2[[#This Row],[PRICE TIER LOOKUP]]&gt;0,SUM(AB1169/AJ1169)))</f>
        <v>6.0503482462551583E-3</v>
      </c>
      <c r="AL1169" s="74" t="e">
        <f>IF(AK1169&lt;#REF!,"STRIKE",IF(AK1169&gt;=#REF!,"GOOD"))</f>
        <v>#REF!</v>
      </c>
      <c r="AM1169" s="75">
        <f>VLOOKUP(H1169,'Roll ups'!A:B,2,FALSE)</f>
        <v>325145452.83999985</v>
      </c>
      <c r="AN1169" s="77">
        <f t="shared" si="38"/>
        <v>1.4103684243299542E-3</v>
      </c>
      <c r="AO1169" s="74" t="str">
        <f>IFERROR(VLOOKUP(Table2[[#This Row],[Product Name]],'Roll ups'!L:P,5,FALSE),"GOOD")</f>
        <v>GOOD</v>
      </c>
      <c r="AP1169" s="74">
        <f>Table2[[#This Row],[Retail Dollar Vol Current 12 Mths]]/Table2[[#This Row],[SHELF SALES  LOOKUP]]</f>
        <v>1.4853256466657472E-3</v>
      </c>
      <c r="AQ1169" s="69">
        <f t="shared" si="39"/>
        <v>0</v>
      </c>
      <c r="AR116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169" s="69" t="e">
        <f>IF(Table2[[#This Row],[Shelf Dollar Vol Current 12 Mths]]&gt;#REF!,"MEETS $ CRITERIA",IF(Table2[[#This Row],[Shelf Dollar Vol Current 12 Mths]]&lt;#REF!+1,"DOES NOT MEET $ CRITERIA"))</f>
        <v>#REF!</v>
      </c>
      <c r="AT1169" s="78"/>
    </row>
    <row r="1170" spans="1:46" ht="13.8" x14ac:dyDescent="0.3">
      <c r="A1170" s="68" t="s">
        <v>3743</v>
      </c>
      <c r="B1170" s="69">
        <v>84172</v>
      </c>
      <c r="C1170" s="69">
        <v>528</v>
      </c>
      <c r="D1170" s="69" t="s">
        <v>25</v>
      </c>
      <c r="E1170" s="70" t="s">
        <v>6313</v>
      </c>
      <c r="F1170" s="70"/>
      <c r="G1170" s="71" t="s">
        <v>8680</v>
      </c>
      <c r="H1170" s="69" t="s">
        <v>6315</v>
      </c>
      <c r="I1170" s="68" t="s">
        <v>54</v>
      </c>
      <c r="J1170" s="68" t="s">
        <v>191</v>
      </c>
      <c r="K1170" s="68" t="s">
        <v>132</v>
      </c>
      <c r="L1170" s="68" t="s">
        <v>132</v>
      </c>
      <c r="M1170" s="68" t="s">
        <v>191</v>
      </c>
      <c r="N1170" s="68" t="s">
        <v>272</v>
      </c>
      <c r="O1170" s="68" t="s">
        <v>8681</v>
      </c>
      <c r="P1170" s="72" t="s">
        <v>191</v>
      </c>
      <c r="Q1170" s="68" t="s">
        <v>213</v>
      </c>
      <c r="R1170" s="68" t="s">
        <v>6402</v>
      </c>
      <c r="S1170" s="68">
        <v>69</v>
      </c>
      <c r="T1170" s="68">
        <v>60.68</v>
      </c>
      <c r="U1170" s="68">
        <v>0.12</v>
      </c>
      <c r="V1170" s="68">
        <v>207.39</v>
      </c>
      <c r="W1170" s="68">
        <v>186.7</v>
      </c>
      <c r="X1170" s="68">
        <v>0.1</v>
      </c>
      <c r="Y1170" s="68">
        <v>799.53</v>
      </c>
      <c r="Z1170" s="68">
        <v>743.46</v>
      </c>
      <c r="AA1170" s="68">
        <v>7.0000000000000007E-2</v>
      </c>
      <c r="AB1170" s="73">
        <v>96399.6</v>
      </c>
      <c r="AC1170" s="73">
        <v>89738.4</v>
      </c>
      <c r="AD1170" s="73">
        <v>96399.6</v>
      </c>
      <c r="AE1170" s="73">
        <v>89738.4</v>
      </c>
      <c r="AF1170" s="73"/>
      <c r="AG1170" s="73">
        <f>IFERROR(VLOOKUP(J1170,'Roll ups'!D:E,2,FALSE),0)</f>
        <v>22444928.369999994</v>
      </c>
      <c r="AH1170" s="74">
        <f>IF(Table2[[#This Row],[CATEGORY TTL LOOKUP]]=0,0,IF(Table2[[#This Row],[CATEGORY TTL LOOKUP]]&gt;0,SUM(AB1170/AG1170)))</f>
        <v>4.294939079816722E-3</v>
      </c>
      <c r="AI1170" s="74" t="str">
        <f>IFERROR(IF(AH1170&lt;#REF!,"STRIKE",IF(AH1170&gt;=#REF!,"GOOD")),"NO DATA")</f>
        <v>NO DATA</v>
      </c>
      <c r="AJ1170" s="75">
        <f>IFERROR(VLOOKUP(K1170,'Roll ups'!H:I,2,FALSE),0)</f>
        <v>126094742.97999983</v>
      </c>
      <c r="AK1170" s="76">
        <f>IF(Table2[[#This Row],[PRICE TIER LOOKUP]]=0,0,IF(Table2[[#This Row],[PRICE TIER LOOKUP]]&gt;0,SUM(AB1170/AJ1170)))</f>
        <v>7.6450134019695145E-4</v>
      </c>
      <c r="AL1170" s="74" t="e">
        <f>IF(AK1170&lt;#REF!,"STRIKE",IF(AK1170&gt;=#REF!,"GOOD"))</f>
        <v>#REF!</v>
      </c>
      <c r="AM1170" s="75">
        <f>VLOOKUP(H1170,'Roll ups'!A:B,2,FALSE)</f>
        <v>325145452.83999985</v>
      </c>
      <c r="AN1170" s="77">
        <f t="shared" si="38"/>
        <v>2.9648146439691125E-4</v>
      </c>
      <c r="AO1170" s="74" t="str">
        <f>IFERROR(VLOOKUP(Table2[[#This Row],[Product Name]],'Roll ups'!L:P,5,FALSE),"GOOD")</f>
        <v>GOOD</v>
      </c>
      <c r="AP1170" s="74">
        <f>Table2[[#This Row],[Retail Dollar Vol Current 12 Mths]]/Table2[[#This Row],[SHELF SALES  LOOKUP]]</f>
        <v>2.9648146439691125E-4</v>
      </c>
      <c r="AQ1170" s="69">
        <f t="shared" si="39"/>
        <v>0</v>
      </c>
      <c r="AR117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170" s="69" t="e">
        <f>IF(Table2[[#This Row],[Shelf Dollar Vol Current 12 Mths]]&gt;#REF!,"MEETS $ CRITERIA",IF(Table2[[#This Row],[Shelf Dollar Vol Current 12 Mths]]&lt;#REF!+1,"DOES NOT MEET $ CRITERIA"))</f>
        <v>#REF!</v>
      </c>
      <c r="AT1170" s="78"/>
    </row>
    <row r="1171" spans="1:46" ht="13.8" x14ac:dyDescent="0.3">
      <c r="A1171" s="68" t="s">
        <v>4058</v>
      </c>
      <c r="B1171" s="69">
        <v>20116</v>
      </c>
      <c r="C1171" s="69">
        <v>199</v>
      </c>
      <c r="D1171" s="69" t="s">
        <v>25</v>
      </c>
      <c r="E1171" s="70" t="s">
        <v>6313</v>
      </c>
      <c r="F1171" s="70"/>
      <c r="G1171" s="71" t="s">
        <v>8682</v>
      </c>
      <c r="H1171" s="69" t="s">
        <v>6315</v>
      </c>
      <c r="I1171" s="68" t="s">
        <v>758</v>
      </c>
      <c r="J1171" s="68" t="s">
        <v>175</v>
      </c>
      <c r="K1171" s="68" t="s">
        <v>146</v>
      </c>
      <c r="L1171" s="68" t="s">
        <v>6320</v>
      </c>
      <c r="M1171" s="68" t="s">
        <v>175</v>
      </c>
      <c r="N1171" s="68" t="s">
        <v>176</v>
      </c>
      <c r="O1171" s="68" t="s">
        <v>8683</v>
      </c>
      <c r="P1171" s="72" t="s">
        <v>6357</v>
      </c>
      <c r="Q1171" s="68" t="s">
        <v>6387</v>
      </c>
      <c r="R1171" s="68" t="s">
        <v>31</v>
      </c>
      <c r="S1171" s="68">
        <v>16</v>
      </c>
      <c r="T1171" s="68">
        <v>12</v>
      </c>
      <c r="U1171" s="68">
        <v>0.25</v>
      </c>
      <c r="V1171" s="68">
        <v>48.08</v>
      </c>
      <c r="W1171" s="68">
        <v>39</v>
      </c>
      <c r="X1171" s="68">
        <v>0.19</v>
      </c>
      <c r="Y1171" s="68">
        <v>214.25</v>
      </c>
      <c r="Z1171" s="68">
        <v>161</v>
      </c>
      <c r="AA1171" s="68">
        <v>0.25</v>
      </c>
      <c r="AB1171" s="73">
        <v>69185.61</v>
      </c>
      <c r="AC1171" s="73">
        <v>51802.92</v>
      </c>
      <c r="AD1171" s="73">
        <v>69185.61</v>
      </c>
      <c r="AE1171" s="73">
        <v>51802.92</v>
      </c>
      <c r="AF1171" s="73"/>
      <c r="AG1171" s="73">
        <f>IFERROR(VLOOKUP(J1171,'Roll ups'!D:E,2,FALSE),0)</f>
        <v>52239627.039999984</v>
      </c>
      <c r="AH1171" s="74">
        <f>IF(Table2[[#This Row],[CATEGORY TTL LOOKUP]]=0,0,IF(Table2[[#This Row],[CATEGORY TTL LOOKUP]]&gt;0,SUM(AB1171/AG1171)))</f>
        <v>1.3243894323178159E-3</v>
      </c>
      <c r="AI1171" s="74" t="str">
        <f>IFERROR(IF(AH1171&lt;#REF!,"STRIKE",IF(AH1171&gt;=#REF!,"GOOD")),"NO DATA")</f>
        <v>NO DATA</v>
      </c>
      <c r="AJ1171" s="75">
        <f>IFERROR(VLOOKUP(K1171,'Roll ups'!H:I,2,FALSE),0)</f>
        <v>69119979.479999974</v>
      </c>
      <c r="AK1171" s="76">
        <f>IF(Table2[[#This Row],[PRICE TIER LOOKUP]]=0,0,IF(Table2[[#This Row],[PRICE TIER LOOKUP]]&gt;0,SUM(AB1171/AJ1171)))</f>
        <v>1.0009495159068878E-3</v>
      </c>
      <c r="AL1171" s="74" t="e">
        <f>IF(AK1171&lt;#REF!,"STRIKE",IF(AK1171&gt;=#REF!,"GOOD"))</f>
        <v>#REF!</v>
      </c>
      <c r="AM1171" s="75">
        <f>VLOOKUP(H1171,'Roll ups'!A:B,2,FALSE)</f>
        <v>325145452.83999985</v>
      </c>
      <c r="AN1171" s="77">
        <f t="shared" si="38"/>
        <v>2.1278356930934969E-4</v>
      </c>
      <c r="AO1171" s="74" t="str">
        <f>IFERROR(VLOOKUP(Table2[[#This Row],[Product Name]],'Roll ups'!L:P,5,FALSE),"GOOD")</f>
        <v>GOOD</v>
      </c>
      <c r="AP1171" s="74">
        <f>Table2[[#This Row],[Retail Dollar Vol Current 12 Mths]]/Table2[[#This Row],[SHELF SALES  LOOKUP]]</f>
        <v>2.1278356930934969E-4</v>
      </c>
      <c r="AQ1171" s="69">
        <f t="shared" si="39"/>
        <v>0</v>
      </c>
      <c r="AR117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171" s="69" t="e">
        <f>IF(Table2[[#This Row],[Shelf Dollar Vol Current 12 Mths]]&gt;#REF!,"MEETS $ CRITERIA",IF(Table2[[#This Row],[Shelf Dollar Vol Current 12 Mths]]&lt;#REF!+1,"DOES NOT MEET $ CRITERIA"))</f>
        <v>#REF!</v>
      </c>
      <c r="AT1171" s="78"/>
    </row>
    <row r="1172" spans="1:46" ht="13.8" x14ac:dyDescent="0.3">
      <c r="A1172" s="68" t="s">
        <v>1139</v>
      </c>
      <c r="B1172" s="69">
        <v>57179</v>
      </c>
      <c r="C1172" s="69">
        <v>361</v>
      </c>
      <c r="D1172" s="69" t="s">
        <v>25</v>
      </c>
      <c r="E1172" s="70" t="s">
        <v>6313</v>
      </c>
      <c r="F1172" s="70"/>
      <c r="G1172" s="71" t="s">
        <v>8684</v>
      </c>
      <c r="H1172" s="69" t="s">
        <v>6315</v>
      </c>
      <c r="I1172" s="68" t="s">
        <v>116</v>
      </c>
      <c r="J1172" s="68" t="s">
        <v>116</v>
      </c>
      <c r="K1172" s="68" t="s">
        <v>116</v>
      </c>
      <c r="L1172" s="68" t="s">
        <v>104</v>
      </c>
      <c r="M1172" s="68" t="s">
        <v>116</v>
      </c>
      <c r="N1172" s="68" t="s">
        <v>122</v>
      </c>
      <c r="O1172" s="68" t="s">
        <v>8685</v>
      </c>
      <c r="P1172" s="72" t="s">
        <v>116</v>
      </c>
      <c r="Q1172" s="68" t="s">
        <v>213</v>
      </c>
      <c r="R1172" s="68" t="s">
        <v>6402</v>
      </c>
      <c r="S1172" s="68">
        <v>34</v>
      </c>
      <c r="T1172" s="68">
        <v>49</v>
      </c>
      <c r="U1172" s="68">
        <v>-0.45</v>
      </c>
      <c r="V1172" s="68">
        <v>75.84</v>
      </c>
      <c r="W1172" s="68">
        <v>93.34</v>
      </c>
      <c r="X1172" s="68">
        <v>-0.23</v>
      </c>
      <c r="Y1172" s="68">
        <v>250.85</v>
      </c>
      <c r="Z1172" s="68">
        <v>380.17</v>
      </c>
      <c r="AA1172" s="68">
        <v>-0.52</v>
      </c>
      <c r="AB1172" s="73">
        <v>11942.22</v>
      </c>
      <c r="AC1172" s="73">
        <v>18049.97</v>
      </c>
      <c r="AD1172" s="73">
        <v>12887.1</v>
      </c>
      <c r="AE1172" s="73">
        <v>19403.009999999998</v>
      </c>
      <c r="AF1172" s="73"/>
      <c r="AG1172" s="73">
        <f>IFERROR(VLOOKUP(J1172,'Roll ups'!D:E,2,FALSE),0)</f>
        <v>5567781.3899999987</v>
      </c>
      <c r="AH1172" s="74">
        <f>IF(Table2[[#This Row],[CATEGORY TTL LOOKUP]]=0,0,IF(Table2[[#This Row],[CATEGORY TTL LOOKUP]]&gt;0,SUM(AB1172/AG1172)))</f>
        <v>2.1448794705641277E-3</v>
      </c>
      <c r="AI1172" s="74" t="str">
        <f>IFERROR(IF(AH1172&lt;#REF!,"STRIKE",IF(AH1172&gt;=#REF!,"GOOD")),"NO DATA")</f>
        <v>NO DATA</v>
      </c>
      <c r="AJ1172" s="75">
        <f>IFERROR(VLOOKUP(K1172,'Roll ups'!H:I,2,FALSE),0)</f>
        <v>5567781.3899999987</v>
      </c>
      <c r="AK1172" s="76">
        <f>IF(Table2[[#This Row],[PRICE TIER LOOKUP]]=0,0,IF(Table2[[#This Row],[PRICE TIER LOOKUP]]&gt;0,SUM(AB1172/AJ1172)))</f>
        <v>2.1448794705641277E-3</v>
      </c>
      <c r="AL1172" s="74" t="e">
        <f>IF(AK1172&lt;#REF!,"STRIKE",IF(AK1172&gt;=#REF!,"GOOD"))</f>
        <v>#REF!</v>
      </c>
      <c r="AM1172" s="75">
        <f>VLOOKUP(H1172,'Roll ups'!A:B,2,FALSE)</f>
        <v>325145452.83999985</v>
      </c>
      <c r="AN1172" s="77">
        <f t="shared" si="38"/>
        <v>3.6728854411741138E-5</v>
      </c>
      <c r="AO1172" s="74" t="str">
        <f>IFERROR(VLOOKUP(Table2[[#This Row],[Product Name]],'Roll ups'!L:P,5,FALSE),"GOOD")</f>
        <v>GOOD</v>
      </c>
      <c r="AP1172" s="74">
        <f>Table2[[#This Row],[Retail Dollar Vol Current 12 Mths]]/Table2[[#This Row],[SHELF SALES  LOOKUP]]</f>
        <v>3.9634876906433582E-5</v>
      </c>
      <c r="AQ1172" s="69">
        <f t="shared" si="39"/>
        <v>0</v>
      </c>
      <c r="AR117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172" s="69" t="e">
        <f>IF(Table2[[#This Row],[Shelf Dollar Vol Current 12 Mths]]&gt;#REF!,"MEETS $ CRITERIA",IF(Table2[[#This Row],[Shelf Dollar Vol Current 12 Mths]]&lt;#REF!+1,"DOES NOT MEET $ CRITERIA"))</f>
        <v>#REF!</v>
      </c>
      <c r="AT1172" s="78"/>
    </row>
    <row r="1173" spans="1:46" ht="13.8" x14ac:dyDescent="0.3">
      <c r="A1173" s="68" t="s">
        <v>952</v>
      </c>
      <c r="B1173" s="69">
        <v>58874</v>
      </c>
      <c r="C1173" s="69">
        <v>612</v>
      </c>
      <c r="D1173" s="69" t="s">
        <v>25</v>
      </c>
      <c r="E1173" s="70" t="s">
        <v>6313</v>
      </c>
      <c r="F1173" s="70"/>
      <c r="G1173" s="71" t="s">
        <v>8686</v>
      </c>
      <c r="H1173" s="69" t="s">
        <v>6315</v>
      </c>
      <c r="I1173" s="68" t="s">
        <v>116</v>
      </c>
      <c r="J1173" s="68" t="s">
        <v>116</v>
      </c>
      <c r="K1173" s="68" t="s">
        <v>116</v>
      </c>
      <c r="L1173" s="68" t="s">
        <v>104</v>
      </c>
      <c r="M1173" s="68" t="s">
        <v>116</v>
      </c>
      <c r="N1173" s="68" t="s">
        <v>122</v>
      </c>
      <c r="O1173" s="68" t="s">
        <v>8687</v>
      </c>
      <c r="P1173" s="72" t="s">
        <v>116</v>
      </c>
      <c r="Q1173" s="68" t="s">
        <v>128</v>
      </c>
      <c r="R1173" s="68" t="s">
        <v>60</v>
      </c>
      <c r="S1173" s="68">
        <v>48</v>
      </c>
      <c r="T1173" s="68">
        <v>87.7</v>
      </c>
      <c r="U1173" s="68">
        <v>-0.83</v>
      </c>
      <c r="V1173" s="68">
        <v>206.53</v>
      </c>
      <c r="W1173" s="68">
        <v>303.16000000000003</v>
      </c>
      <c r="X1173" s="68">
        <v>-0.47</v>
      </c>
      <c r="Y1173" s="68">
        <v>812.1</v>
      </c>
      <c r="Z1173" s="68">
        <v>1053.98</v>
      </c>
      <c r="AA1173" s="68">
        <v>-0.3</v>
      </c>
      <c r="AB1173" s="73">
        <v>63279.9</v>
      </c>
      <c r="AC1173" s="73">
        <v>83590.880000000005</v>
      </c>
      <c r="AD1173" s="73">
        <v>67442.399999999994</v>
      </c>
      <c r="AE1173" s="73">
        <v>87349.96</v>
      </c>
      <c r="AF1173" s="73"/>
      <c r="AG1173" s="73">
        <f>IFERROR(VLOOKUP(J1173,'Roll ups'!D:E,2,FALSE),0)</f>
        <v>5567781.3899999987</v>
      </c>
      <c r="AH1173" s="74">
        <f>IF(Table2[[#This Row],[CATEGORY TTL LOOKUP]]=0,0,IF(Table2[[#This Row],[CATEGORY TTL LOOKUP]]&gt;0,SUM(AB1173/AG1173)))</f>
        <v>1.1365370794488039E-2</v>
      </c>
      <c r="AI1173" s="74" t="str">
        <f>IFERROR(IF(AH1173&lt;#REF!,"STRIKE",IF(AH1173&gt;=#REF!,"GOOD")),"NO DATA")</f>
        <v>NO DATA</v>
      </c>
      <c r="AJ1173" s="75">
        <f>IFERROR(VLOOKUP(K1173,'Roll ups'!H:I,2,FALSE),0)</f>
        <v>5567781.3899999987</v>
      </c>
      <c r="AK1173" s="76">
        <f>IF(Table2[[#This Row],[PRICE TIER LOOKUP]]=0,0,IF(Table2[[#This Row],[PRICE TIER LOOKUP]]&gt;0,SUM(AB1173/AJ1173)))</f>
        <v>1.1365370794488039E-2</v>
      </c>
      <c r="AL1173" s="74" t="e">
        <f>IF(AK1173&lt;#REF!,"STRIKE",IF(AK1173&gt;=#REF!,"GOOD"))</f>
        <v>#REF!</v>
      </c>
      <c r="AM1173" s="75">
        <f>VLOOKUP(H1173,'Roll ups'!A:B,2,FALSE)</f>
        <v>325145452.83999985</v>
      </c>
      <c r="AN1173" s="77">
        <f t="shared" si="38"/>
        <v>1.9462028285273077E-4</v>
      </c>
      <c r="AO1173" s="74" t="str">
        <f>IFERROR(VLOOKUP(Table2[[#This Row],[Product Name]],'Roll ups'!L:P,5,FALSE),"GOOD")</f>
        <v>GOOD</v>
      </c>
      <c r="AP1173" s="74">
        <f>Table2[[#This Row],[Retail Dollar Vol Current 12 Mths]]/Table2[[#This Row],[SHELF SALES  LOOKUP]]</f>
        <v>2.0742224567780619E-4</v>
      </c>
      <c r="AQ1173" s="69">
        <f t="shared" si="39"/>
        <v>0</v>
      </c>
      <c r="AR117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173" s="69" t="e">
        <f>IF(Table2[[#This Row],[Shelf Dollar Vol Current 12 Mths]]&gt;#REF!,"MEETS $ CRITERIA",IF(Table2[[#This Row],[Shelf Dollar Vol Current 12 Mths]]&lt;#REF!+1,"DOES NOT MEET $ CRITERIA"))</f>
        <v>#REF!</v>
      </c>
      <c r="AT1173" s="78"/>
    </row>
    <row r="1174" spans="1:46" ht="13.8" x14ac:dyDescent="0.3">
      <c r="A1174" s="68" t="s">
        <v>971</v>
      </c>
      <c r="B1174" s="69">
        <v>59159</v>
      </c>
      <c r="C1174" s="69">
        <v>633</v>
      </c>
      <c r="D1174" s="69" t="s">
        <v>25</v>
      </c>
      <c r="E1174" s="70" t="s">
        <v>6313</v>
      </c>
      <c r="F1174" s="70"/>
      <c r="G1174" s="71" t="s">
        <v>8688</v>
      </c>
      <c r="H1174" s="69" t="s">
        <v>6315</v>
      </c>
      <c r="I1174" s="68" t="s">
        <v>116</v>
      </c>
      <c r="J1174" s="68" t="s">
        <v>116</v>
      </c>
      <c r="K1174" s="68" t="s">
        <v>116</v>
      </c>
      <c r="L1174" s="68" t="s">
        <v>104</v>
      </c>
      <c r="M1174" s="68" t="s">
        <v>116</v>
      </c>
      <c r="N1174" s="68" t="s">
        <v>122</v>
      </c>
      <c r="O1174" s="68" t="s">
        <v>8689</v>
      </c>
      <c r="P1174" s="72" t="s">
        <v>116</v>
      </c>
      <c r="Q1174" s="68" t="s">
        <v>128</v>
      </c>
      <c r="R1174" s="68" t="s">
        <v>60</v>
      </c>
      <c r="S1174" s="68">
        <v>47</v>
      </c>
      <c r="T1174" s="68">
        <v>156.91999999999999</v>
      </c>
      <c r="U1174" s="68">
        <v>-2.36</v>
      </c>
      <c r="V1174" s="68">
        <v>203.04</v>
      </c>
      <c r="W1174" s="68">
        <v>417.11</v>
      </c>
      <c r="X1174" s="68">
        <v>-1.05</v>
      </c>
      <c r="Y1174" s="68">
        <v>722.27</v>
      </c>
      <c r="Z1174" s="68">
        <v>1180.3800000000001</v>
      </c>
      <c r="AA1174" s="68">
        <v>-0.63</v>
      </c>
      <c r="AB1174" s="73">
        <v>63241.62</v>
      </c>
      <c r="AC1174" s="73">
        <v>103405.16</v>
      </c>
      <c r="AD1174" s="73">
        <v>65663.520000000004</v>
      </c>
      <c r="AE1174" s="73">
        <v>107341.61</v>
      </c>
      <c r="AF1174" s="73"/>
      <c r="AG1174" s="73">
        <f>IFERROR(VLOOKUP(J1174,'Roll ups'!D:E,2,FALSE),0)</f>
        <v>5567781.3899999987</v>
      </c>
      <c r="AH1174" s="74">
        <f>IF(Table2[[#This Row],[CATEGORY TTL LOOKUP]]=0,0,IF(Table2[[#This Row],[CATEGORY TTL LOOKUP]]&gt;0,SUM(AB1174/AG1174)))</f>
        <v>1.1358495524552198E-2</v>
      </c>
      <c r="AI1174" s="74" t="str">
        <f>IFERROR(IF(AH1174&lt;#REF!,"STRIKE",IF(AH1174&gt;=#REF!,"GOOD")),"NO DATA")</f>
        <v>NO DATA</v>
      </c>
      <c r="AJ1174" s="75">
        <f>IFERROR(VLOOKUP(K1174,'Roll ups'!H:I,2,FALSE),0)</f>
        <v>5567781.3899999987</v>
      </c>
      <c r="AK1174" s="76">
        <f>IF(Table2[[#This Row],[PRICE TIER LOOKUP]]=0,0,IF(Table2[[#This Row],[PRICE TIER LOOKUP]]&gt;0,SUM(AB1174/AJ1174)))</f>
        <v>1.1358495524552198E-2</v>
      </c>
      <c r="AL1174" s="74" t="e">
        <f>IF(AK1174&lt;#REF!,"STRIKE",IF(AK1174&gt;=#REF!,"GOOD"))</f>
        <v>#REF!</v>
      </c>
      <c r="AM1174" s="75">
        <f>VLOOKUP(H1174,'Roll ups'!A:B,2,FALSE)</f>
        <v>325145452.83999985</v>
      </c>
      <c r="AN1174" s="77">
        <f t="shared" si="38"/>
        <v>1.9450255092793943E-4</v>
      </c>
      <c r="AO1174" s="74" t="str">
        <f>IFERROR(VLOOKUP(Table2[[#This Row],[Product Name]],'Roll ups'!L:P,5,FALSE),"GOOD")</f>
        <v>GOOD</v>
      </c>
      <c r="AP1174" s="74">
        <f>Table2[[#This Row],[Retail Dollar Vol Current 12 Mths]]/Table2[[#This Row],[SHELF SALES  LOOKUP]]</f>
        <v>2.0195121729816171E-4</v>
      </c>
      <c r="AQ1174" s="69">
        <f t="shared" si="39"/>
        <v>0</v>
      </c>
      <c r="AR117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174" s="69" t="e">
        <f>IF(Table2[[#This Row],[Shelf Dollar Vol Current 12 Mths]]&gt;#REF!,"MEETS $ CRITERIA",IF(Table2[[#This Row],[Shelf Dollar Vol Current 12 Mths]]&lt;#REF!+1,"DOES NOT MEET $ CRITERIA"))</f>
        <v>#REF!</v>
      </c>
      <c r="AT1174" s="78"/>
    </row>
    <row r="1175" spans="1:46" ht="13.8" x14ac:dyDescent="0.3">
      <c r="A1175" s="68" t="s">
        <v>4912</v>
      </c>
      <c r="B1175" s="69">
        <v>5159</v>
      </c>
      <c r="C1175" s="69">
        <v>215</v>
      </c>
      <c r="D1175" s="69" t="s">
        <v>25</v>
      </c>
      <c r="E1175" s="70" t="s">
        <v>6313</v>
      </c>
      <c r="F1175" s="70"/>
      <c r="G1175" s="71" t="s">
        <v>8690</v>
      </c>
      <c r="H1175" s="69" t="s">
        <v>6315</v>
      </c>
      <c r="I1175" s="68" t="s">
        <v>900</v>
      </c>
      <c r="J1175" s="68" t="s">
        <v>240</v>
      </c>
      <c r="K1175" s="68" t="s">
        <v>146</v>
      </c>
      <c r="L1175" s="68" t="s">
        <v>6320</v>
      </c>
      <c r="M1175" s="68" t="s">
        <v>240</v>
      </c>
      <c r="N1175" s="68" t="s">
        <v>241</v>
      </c>
      <c r="O1175" s="68" t="s">
        <v>8691</v>
      </c>
      <c r="P1175" s="72" t="s">
        <v>6357</v>
      </c>
      <c r="Q1175" s="68" t="s">
        <v>37</v>
      </c>
      <c r="R1175" s="68" t="s">
        <v>60</v>
      </c>
      <c r="S1175" s="68">
        <v>3</v>
      </c>
      <c r="T1175" s="68">
        <v>0.5</v>
      </c>
      <c r="U1175" s="68">
        <v>0.83</v>
      </c>
      <c r="V1175" s="68">
        <v>11</v>
      </c>
      <c r="W1175" s="68">
        <v>1</v>
      </c>
      <c r="X1175" s="68">
        <v>0.91</v>
      </c>
      <c r="Y1175" s="68">
        <v>83.5</v>
      </c>
      <c r="Z1175" s="68">
        <v>74</v>
      </c>
      <c r="AA1175" s="68">
        <v>0.11</v>
      </c>
      <c r="AB1175" s="73">
        <v>59943.06</v>
      </c>
      <c r="AC1175" s="73">
        <v>51189</v>
      </c>
      <c r="AD1175" s="73">
        <v>61653.06</v>
      </c>
      <c r="AE1175" s="73">
        <v>51248.88</v>
      </c>
      <c r="AF1175" s="73"/>
      <c r="AG1175" s="73">
        <f>IFERROR(VLOOKUP(J1175,'Roll ups'!D:E,2,FALSE),0)</f>
        <v>5892527.0199999977</v>
      </c>
      <c r="AH1175" s="74">
        <f>IF(Table2[[#This Row],[CATEGORY TTL LOOKUP]]=0,0,IF(Table2[[#This Row],[CATEGORY TTL LOOKUP]]&gt;0,SUM(AB1175/AG1175)))</f>
        <v>1.0172725521078734E-2</v>
      </c>
      <c r="AI1175" s="74" t="str">
        <f>IFERROR(IF(AH1175&lt;#REF!,"STRIKE",IF(AH1175&gt;=#REF!,"GOOD")),"NO DATA")</f>
        <v>NO DATA</v>
      </c>
      <c r="AJ1175" s="75">
        <f>IFERROR(VLOOKUP(K1175,'Roll ups'!H:I,2,FALSE),0)</f>
        <v>69119979.479999974</v>
      </c>
      <c r="AK1175" s="76">
        <f>IF(Table2[[#This Row],[PRICE TIER LOOKUP]]=0,0,IF(Table2[[#This Row],[PRICE TIER LOOKUP]]&gt;0,SUM(AB1175/AJ1175)))</f>
        <v>8.6723202829284203E-4</v>
      </c>
      <c r="AL1175" s="74" t="e">
        <f>IF(AK1175&lt;#REF!,"STRIKE",IF(AK1175&gt;=#REF!,"GOOD"))</f>
        <v>#REF!</v>
      </c>
      <c r="AM1175" s="75">
        <f>VLOOKUP(H1175,'Roll ups'!A:B,2,FALSE)</f>
        <v>325145452.83999985</v>
      </c>
      <c r="AN1175" s="77">
        <f t="shared" si="38"/>
        <v>1.8435767585375784E-4</v>
      </c>
      <c r="AO1175" s="74" t="str">
        <f>IFERROR(VLOOKUP(Table2[[#This Row],[Product Name]],'Roll ups'!L:P,5,FALSE),"GOOD")</f>
        <v>GOOD</v>
      </c>
      <c r="AP1175" s="74">
        <f>Table2[[#This Row],[Retail Dollar Vol Current 12 Mths]]/Table2[[#This Row],[SHELF SALES  LOOKUP]]</f>
        <v>1.8961686058189693E-4</v>
      </c>
      <c r="AQ1175" s="69">
        <f t="shared" si="39"/>
        <v>0</v>
      </c>
      <c r="AR117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175" s="69" t="e">
        <f>IF(Table2[[#This Row],[Shelf Dollar Vol Current 12 Mths]]&gt;#REF!,"MEETS $ CRITERIA",IF(Table2[[#This Row],[Shelf Dollar Vol Current 12 Mths]]&lt;#REF!+1,"DOES NOT MEET $ CRITERIA"))</f>
        <v>#REF!</v>
      </c>
      <c r="AT1175" s="78"/>
    </row>
    <row r="1176" spans="1:46" ht="13.8" x14ac:dyDescent="0.3">
      <c r="A1176" s="68" t="s">
        <v>2029</v>
      </c>
      <c r="B1176" s="69">
        <v>39466</v>
      </c>
      <c r="C1176" s="69">
        <v>356</v>
      </c>
      <c r="D1176" s="69" t="s">
        <v>25</v>
      </c>
      <c r="E1176" s="70" t="s">
        <v>6313</v>
      </c>
      <c r="F1176" s="70"/>
      <c r="G1176" s="71" t="s">
        <v>6460</v>
      </c>
      <c r="H1176" s="69" t="s">
        <v>6315</v>
      </c>
      <c r="I1176" s="68" t="s">
        <v>252</v>
      </c>
      <c r="J1176" s="68" t="s">
        <v>252</v>
      </c>
      <c r="K1176" s="68" t="s">
        <v>89</v>
      </c>
      <c r="L1176" s="68" t="s">
        <v>89</v>
      </c>
      <c r="M1176" s="68" t="s">
        <v>252</v>
      </c>
      <c r="N1176" s="68" t="s">
        <v>154</v>
      </c>
      <c r="O1176" s="68" t="s">
        <v>8692</v>
      </c>
      <c r="P1176" s="72" t="s">
        <v>252</v>
      </c>
      <c r="Q1176" s="68" t="s">
        <v>26</v>
      </c>
      <c r="R1176" s="68" t="s">
        <v>27</v>
      </c>
      <c r="S1176" s="68">
        <v>36</v>
      </c>
      <c r="T1176" s="68">
        <v>27</v>
      </c>
      <c r="U1176" s="68">
        <v>0.25</v>
      </c>
      <c r="V1176" s="68">
        <v>110</v>
      </c>
      <c r="W1176" s="68">
        <v>114</v>
      </c>
      <c r="X1176" s="68">
        <v>-0.04</v>
      </c>
      <c r="Y1176" s="68">
        <v>440.92</v>
      </c>
      <c r="Z1176" s="68">
        <v>449</v>
      </c>
      <c r="AA1176" s="68">
        <v>-0.02</v>
      </c>
      <c r="AB1176" s="73">
        <v>58994.65</v>
      </c>
      <c r="AC1176" s="73">
        <v>60013.8</v>
      </c>
      <c r="AD1176" s="73">
        <v>58994.65</v>
      </c>
      <c r="AE1176" s="73">
        <v>60013.8</v>
      </c>
      <c r="AF1176" s="73"/>
      <c r="AG1176" s="73">
        <f>IFERROR(VLOOKUP(J1176,'Roll ups'!D:E,2,FALSE),0)</f>
        <v>73393567.950000003</v>
      </c>
      <c r="AH1176" s="74">
        <f>IF(Table2[[#This Row],[CATEGORY TTL LOOKUP]]=0,0,IF(Table2[[#This Row],[CATEGORY TTL LOOKUP]]&gt;0,SUM(AB1176/AG1176)))</f>
        <v>8.0381226376936203E-4</v>
      </c>
      <c r="AI1176" s="74" t="str">
        <f>IFERROR(IF(AH1176&lt;#REF!,"STRIKE",IF(AH1176&gt;=#REF!,"GOOD")),"NO DATA")</f>
        <v>NO DATA</v>
      </c>
      <c r="AJ1176" s="75">
        <f>IFERROR(VLOOKUP(K1176,'Roll ups'!H:I,2,FALSE),0)</f>
        <v>75793138.070000067</v>
      </c>
      <c r="AK1176" s="76">
        <f>IF(Table2[[#This Row],[PRICE TIER LOOKUP]]=0,0,IF(Table2[[#This Row],[PRICE TIER LOOKUP]]&gt;0,SUM(AB1176/AJ1176)))</f>
        <v>7.7836399840727625E-4</v>
      </c>
      <c r="AL1176" s="74" t="e">
        <f>IF(AK1176&lt;#REF!,"STRIKE",IF(AK1176&gt;=#REF!,"GOOD"))</f>
        <v>#REF!</v>
      </c>
      <c r="AM1176" s="75">
        <f>VLOOKUP(H1176,'Roll ups'!A:B,2,FALSE)</f>
        <v>325145452.83999985</v>
      </c>
      <c r="AN1176" s="77">
        <f t="shared" si="38"/>
        <v>1.8144079667948041E-4</v>
      </c>
      <c r="AO1176" s="74" t="str">
        <f>IFERROR(VLOOKUP(Table2[[#This Row],[Product Name]],'Roll ups'!L:P,5,FALSE),"GOOD")</f>
        <v>GOOD</v>
      </c>
      <c r="AP1176" s="74">
        <f>Table2[[#This Row],[Retail Dollar Vol Current 12 Mths]]/Table2[[#This Row],[SHELF SALES  LOOKUP]]</f>
        <v>1.8144079667948041E-4</v>
      </c>
      <c r="AQ1176" s="69">
        <f t="shared" si="39"/>
        <v>0</v>
      </c>
      <c r="AR117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176" s="69" t="e">
        <f>IF(Table2[[#This Row],[Shelf Dollar Vol Current 12 Mths]]&gt;#REF!,"MEETS $ CRITERIA",IF(Table2[[#This Row],[Shelf Dollar Vol Current 12 Mths]]&lt;#REF!+1,"DOES NOT MEET $ CRITERIA"))</f>
        <v>#REF!</v>
      </c>
      <c r="AT1176" s="78"/>
    </row>
    <row r="1177" spans="1:46" ht="13.8" x14ac:dyDescent="0.3">
      <c r="A1177" s="68" t="s">
        <v>4462</v>
      </c>
      <c r="B1177" s="69">
        <v>65127</v>
      </c>
      <c r="C1177" s="69">
        <v>315</v>
      </c>
      <c r="D1177" s="69" t="s">
        <v>25</v>
      </c>
      <c r="E1177" s="70" t="s">
        <v>6313</v>
      </c>
      <c r="F1177" s="70"/>
      <c r="G1177" s="71" t="s">
        <v>8693</v>
      </c>
      <c r="H1177" s="69" t="s">
        <v>6315</v>
      </c>
      <c r="I1177" s="68" t="s">
        <v>54</v>
      </c>
      <c r="J1177" s="68" t="s">
        <v>191</v>
      </c>
      <c r="K1177" s="68" t="s">
        <v>146</v>
      </c>
      <c r="L1177" s="68" t="s">
        <v>146</v>
      </c>
      <c r="M1177" s="68" t="s">
        <v>191</v>
      </c>
      <c r="N1177" s="68" t="s">
        <v>211</v>
      </c>
      <c r="O1177" s="68" t="s">
        <v>8694</v>
      </c>
      <c r="P1177" s="72" t="s">
        <v>191</v>
      </c>
      <c r="Q1177" s="68" t="s">
        <v>161</v>
      </c>
      <c r="R1177" s="68" t="s">
        <v>31</v>
      </c>
      <c r="S1177" s="68">
        <v>69</v>
      </c>
      <c r="T1177" s="68">
        <v>77.33</v>
      </c>
      <c r="U1177" s="68">
        <v>-0.13</v>
      </c>
      <c r="V1177" s="68">
        <v>220.02</v>
      </c>
      <c r="W1177" s="68">
        <v>238.67</v>
      </c>
      <c r="X1177" s="68">
        <v>-0.08</v>
      </c>
      <c r="Y1177" s="68">
        <v>829.38</v>
      </c>
      <c r="Z1177" s="68">
        <v>955.38</v>
      </c>
      <c r="AA1177" s="68">
        <v>-0.15</v>
      </c>
      <c r="AB1177" s="73">
        <v>311323.44</v>
      </c>
      <c r="AC1177" s="73">
        <v>356150.58</v>
      </c>
      <c r="AD1177" s="73">
        <v>311323.44</v>
      </c>
      <c r="AE1177" s="73">
        <v>358622.58</v>
      </c>
      <c r="AF1177" s="73"/>
      <c r="AG1177" s="73">
        <f>IFERROR(VLOOKUP(J1177,'Roll ups'!D:E,2,FALSE),0)</f>
        <v>22444928.369999994</v>
      </c>
      <c r="AH1177" s="74">
        <f>IF(Table2[[#This Row],[CATEGORY TTL LOOKUP]]=0,0,IF(Table2[[#This Row],[CATEGORY TTL LOOKUP]]&gt;0,SUM(AB1177/AG1177)))</f>
        <v>1.3870547273214582E-2</v>
      </c>
      <c r="AI1177" s="74" t="str">
        <f>IFERROR(IF(AH1177&lt;#REF!,"STRIKE",IF(AH1177&gt;=#REF!,"GOOD")),"NO DATA")</f>
        <v>NO DATA</v>
      </c>
      <c r="AJ1177" s="75">
        <f>IFERROR(VLOOKUP(K1177,'Roll ups'!H:I,2,FALSE),0)</f>
        <v>69119979.479999974</v>
      </c>
      <c r="AK1177" s="76">
        <f>IF(Table2[[#This Row],[PRICE TIER LOOKUP]]=0,0,IF(Table2[[#This Row],[PRICE TIER LOOKUP]]&gt;0,SUM(AB1177/AJ1177)))</f>
        <v>4.504102031599737E-3</v>
      </c>
      <c r="AL1177" s="74" t="e">
        <f>IF(AK1177&lt;#REF!,"STRIKE",IF(AK1177&gt;=#REF!,"GOOD"))</f>
        <v>#REF!</v>
      </c>
      <c r="AM1177" s="75">
        <f>VLOOKUP(H1177,'Roll ups'!A:B,2,FALSE)</f>
        <v>325145452.83999985</v>
      </c>
      <c r="AN1177" s="77">
        <f t="shared" si="38"/>
        <v>9.5748975506416967E-4</v>
      </c>
      <c r="AO1177" s="74" t="str">
        <f>IFERROR(VLOOKUP(Table2[[#This Row],[Product Name]],'Roll ups'!L:P,5,FALSE),"GOOD")</f>
        <v>GOOD</v>
      </c>
      <c r="AP1177" s="74">
        <f>Table2[[#This Row],[Retail Dollar Vol Current 12 Mths]]/Table2[[#This Row],[SHELF SALES  LOOKUP]]</f>
        <v>9.5748975506416967E-4</v>
      </c>
      <c r="AQ1177" s="69">
        <f t="shared" si="39"/>
        <v>0</v>
      </c>
      <c r="AR117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177" s="69" t="e">
        <f>IF(Table2[[#This Row],[Shelf Dollar Vol Current 12 Mths]]&gt;#REF!,"MEETS $ CRITERIA",IF(Table2[[#This Row],[Shelf Dollar Vol Current 12 Mths]]&lt;#REF!+1,"DOES NOT MEET $ CRITERIA"))</f>
        <v>#REF!</v>
      </c>
      <c r="AT1177" s="78"/>
    </row>
    <row r="1178" spans="1:46" ht="13.8" x14ac:dyDescent="0.3">
      <c r="A1178" s="68" t="s">
        <v>2857</v>
      </c>
      <c r="B1178" s="69">
        <v>39915</v>
      </c>
      <c r="C1178" s="69">
        <v>295</v>
      </c>
      <c r="D1178" s="69" t="s">
        <v>25</v>
      </c>
      <c r="E1178" s="70" t="s">
        <v>6313</v>
      </c>
      <c r="F1178" s="70"/>
      <c r="G1178" s="71" t="s">
        <v>8695</v>
      </c>
      <c r="H1178" s="69" t="s">
        <v>6315</v>
      </c>
      <c r="I1178" s="68" t="s">
        <v>252</v>
      </c>
      <c r="J1178" s="68" t="s">
        <v>252</v>
      </c>
      <c r="K1178" s="68" t="s">
        <v>89</v>
      </c>
      <c r="L1178" s="68" t="s">
        <v>89</v>
      </c>
      <c r="M1178" s="68" t="s">
        <v>252</v>
      </c>
      <c r="N1178" s="68" t="s">
        <v>184</v>
      </c>
      <c r="O1178" s="68" t="s">
        <v>8696</v>
      </c>
      <c r="P1178" s="72" t="s">
        <v>191</v>
      </c>
      <c r="Q1178" s="68" t="s">
        <v>26</v>
      </c>
      <c r="R1178" s="68" t="s">
        <v>27</v>
      </c>
      <c r="S1178" s="68">
        <v>13</v>
      </c>
      <c r="T1178" s="68">
        <v>11.33</v>
      </c>
      <c r="U1178" s="68">
        <v>0.15</v>
      </c>
      <c r="V1178" s="68">
        <v>40.68</v>
      </c>
      <c r="W1178" s="68">
        <v>35.340000000000003</v>
      </c>
      <c r="X1178" s="68">
        <v>0.13</v>
      </c>
      <c r="Y1178" s="68">
        <v>131.38</v>
      </c>
      <c r="Z1178" s="68">
        <v>139.37</v>
      </c>
      <c r="AA1178" s="68">
        <v>-0.06</v>
      </c>
      <c r="AB1178" s="73">
        <v>16784.400000000001</v>
      </c>
      <c r="AC1178" s="73">
        <v>17749.2</v>
      </c>
      <c r="AD1178" s="73">
        <v>16784.400000000001</v>
      </c>
      <c r="AE1178" s="73">
        <v>17749.2</v>
      </c>
      <c r="AF1178" s="73"/>
      <c r="AG1178" s="73">
        <f>IFERROR(VLOOKUP(J1178,'Roll ups'!D:E,2,FALSE),0)</f>
        <v>73393567.950000003</v>
      </c>
      <c r="AH1178" s="74">
        <f>IF(Table2[[#This Row],[CATEGORY TTL LOOKUP]]=0,0,IF(Table2[[#This Row],[CATEGORY TTL LOOKUP]]&gt;0,SUM(AB1178/AG1178)))</f>
        <v>2.286903398869301E-4</v>
      </c>
      <c r="AI1178" s="74" t="str">
        <f>IFERROR(IF(AH1178&lt;#REF!,"STRIKE",IF(AH1178&gt;=#REF!,"GOOD")),"NO DATA")</f>
        <v>NO DATA</v>
      </c>
      <c r="AJ1178" s="75">
        <f>IFERROR(VLOOKUP(K1178,'Roll ups'!H:I,2,FALSE),0)</f>
        <v>75793138.070000067</v>
      </c>
      <c r="AK1178" s="76">
        <f>IF(Table2[[#This Row],[PRICE TIER LOOKUP]]=0,0,IF(Table2[[#This Row],[PRICE TIER LOOKUP]]&gt;0,SUM(AB1178/AJ1178)))</f>
        <v>2.2145012632276127E-4</v>
      </c>
      <c r="AL1178" s="74" t="e">
        <f>IF(AK1178&lt;#REF!,"STRIKE",IF(AK1178&gt;=#REF!,"GOOD"))</f>
        <v>#REF!</v>
      </c>
      <c r="AM1178" s="75">
        <f>VLOOKUP(H1178,'Roll ups'!A:B,2,FALSE)</f>
        <v>325145452.83999985</v>
      </c>
      <c r="AN1178" s="77">
        <f t="shared" si="38"/>
        <v>5.162120476665378E-5</v>
      </c>
      <c r="AO1178" s="74" t="str">
        <f>IFERROR(VLOOKUP(Table2[[#This Row],[Product Name]],'Roll ups'!L:P,5,FALSE),"GOOD")</f>
        <v>GOOD</v>
      </c>
      <c r="AP1178" s="74">
        <f>Table2[[#This Row],[Retail Dollar Vol Current 12 Mths]]/Table2[[#This Row],[SHELF SALES  LOOKUP]]</f>
        <v>5.162120476665378E-5</v>
      </c>
      <c r="AQ1178" s="69">
        <f t="shared" si="39"/>
        <v>0</v>
      </c>
      <c r="AR117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178" s="69" t="e">
        <f>IF(Table2[[#This Row],[Shelf Dollar Vol Current 12 Mths]]&gt;#REF!,"MEETS $ CRITERIA",IF(Table2[[#This Row],[Shelf Dollar Vol Current 12 Mths]]&lt;#REF!+1,"DOES NOT MEET $ CRITERIA"))</f>
        <v>#REF!</v>
      </c>
      <c r="AT1178" s="78"/>
    </row>
    <row r="1179" spans="1:46" ht="13.8" x14ac:dyDescent="0.3">
      <c r="A1179" s="68" t="s">
        <v>1870</v>
      </c>
      <c r="B1179" s="69">
        <v>39916</v>
      </c>
      <c r="C1179" s="69">
        <v>431</v>
      </c>
      <c r="D1179" s="69" t="s">
        <v>25</v>
      </c>
      <c r="E1179" s="70" t="s">
        <v>6313</v>
      </c>
      <c r="F1179" s="70"/>
      <c r="G1179" s="71" t="s">
        <v>8697</v>
      </c>
      <c r="H1179" s="69" t="s">
        <v>6315</v>
      </c>
      <c r="I1179" s="68" t="s">
        <v>252</v>
      </c>
      <c r="J1179" s="68" t="s">
        <v>252</v>
      </c>
      <c r="K1179" s="68" t="s">
        <v>89</v>
      </c>
      <c r="L1179" s="68" t="s">
        <v>89</v>
      </c>
      <c r="M1179" s="68" t="s">
        <v>252</v>
      </c>
      <c r="N1179" s="68" t="s">
        <v>184</v>
      </c>
      <c r="O1179" s="68" t="s">
        <v>8698</v>
      </c>
      <c r="P1179" s="72" t="s">
        <v>191</v>
      </c>
      <c r="Q1179" s="68" t="s">
        <v>26</v>
      </c>
      <c r="R1179" s="68" t="s">
        <v>27</v>
      </c>
      <c r="S1179" s="68">
        <v>17</v>
      </c>
      <c r="T1179" s="68">
        <v>21.87</v>
      </c>
      <c r="U1179" s="68">
        <v>-0.28000000000000003</v>
      </c>
      <c r="V1179" s="68">
        <v>56.51</v>
      </c>
      <c r="W1179" s="68">
        <v>68.78</v>
      </c>
      <c r="X1179" s="68">
        <v>-0.22</v>
      </c>
      <c r="Y1179" s="68">
        <v>260.20999999999998</v>
      </c>
      <c r="Z1179" s="68">
        <v>313.51</v>
      </c>
      <c r="AA1179" s="68">
        <v>-0.2</v>
      </c>
      <c r="AB1179" s="73">
        <v>34309.410000000003</v>
      </c>
      <c r="AC1179" s="73">
        <v>40068.720000000001</v>
      </c>
      <c r="AD1179" s="73">
        <v>34309.410000000003</v>
      </c>
      <c r="AE1179" s="73">
        <v>40068.720000000001</v>
      </c>
      <c r="AF1179" s="73"/>
      <c r="AG1179" s="73">
        <f>IFERROR(VLOOKUP(J1179,'Roll ups'!D:E,2,FALSE),0)</f>
        <v>73393567.950000003</v>
      </c>
      <c r="AH1179" s="74">
        <f>IF(Table2[[#This Row],[CATEGORY TTL LOOKUP]]=0,0,IF(Table2[[#This Row],[CATEGORY TTL LOOKUP]]&gt;0,SUM(AB1179/AG1179)))</f>
        <v>4.6747161853983693E-4</v>
      </c>
      <c r="AI1179" s="74" t="str">
        <f>IFERROR(IF(AH1179&lt;#REF!,"STRIKE",IF(AH1179&gt;=#REF!,"GOOD")),"NO DATA")</f>
        <v>NO DATA</v>
      </c>
      <c r="AJ1179" s="75">
        <f>IFERROR(VLOOKUP(K1179,'Roll ups'!H:I,2,FALSE),0)</f>
        <v>75793138.070000067</v>
      </c>
      <c r="AK1179" s="76">
        <f>IF(Table2[[#This Row],[PRICE TIER LOOKUP]]=0,0,IF(Table2[[#This Row],[PRICE TIER LOOKUP]]&gt;0,SUM(AB1179/AJ1179)))</f>
        <v>4.526717176997336E-4</v>
      </c>
      <c r="AL1179" s="74" t="e">
        <f>IF(AK1179&lt;#REF!,"STRIKE",IF(AK1179&gt;=#REF!,"GOOD"))</f>
        <v>#REF!</v>
      </c>
      <c r="AM1179" s="75">
        <f>VLOOKUP(H1179,'Roll ups'!A:B,2,FALSE)</f>
        <v>325145452.83999985</v>
      </c>
      <c r="AN1179" s="77">
        <f t="shared" si="38"/>
        <v>1.0552019011898423E-4</v>
      </c>
      <c r="AO1179" s="74" t="str">
        <f>IFERROR(VLOOKUP(Table2[[#This Row],[Product Name]],'Roll ups'!L:P,5,FALSE),"GOOD")</f>
        <v>GOOD</v>
      </c>
      <c r="AP1179" s="74">
        <f>Table2[[#This Row],[Retail Dollar Vol Current 12 Mths]]/Table2[[#This Row],[SHELF SALES  LOOKUP]]</f>
        <v>1.0552019011898423E-4</v>
      </c>
      <c r="AQ1179" s="69">
        <f t="shared" si="39"/>
        <v>0</v>
      </c>
      <c r="AR117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179" s="69" t="e">
        <f>IF(Table2[[#This Row],[Shelf Dollar Vol Current 12 Mths]]&gt;#REF!,"MEETS $ CRITERIA",IF(Table2[[#This Row],[Shelf Dollar Vol Current 12 Mths]]&lt;#REF!+1,"DOES NOT MEET $ CRITERIA"))</f>
        <v>#REF!</v>
      </c>
      <c r="AT1179" s="78"/>
    </row>
    <row r="1180" spans="1:46" ht="13.8" x14ac:dyDescent="0.3">
      <c r="A1180" s="68" t="s">
        <v>1474</v>
      </c>
      <c r="B1180" s="69">
        <v>39917</v>
      </c>
      <c r="C1180" s="69">
        <v>743</v>
      </c>
      <c r="D1180" s="69" t="s">
        <v>25</v>
      </c>
      <c r="E1180" s="70" t="s">
        <v>6313</v>
      </c>
      <c r="F1180" s="70"/>
      <c r="G1180" s="71" t="s">
        <v>8699</v>
      </c>
      <c r="H1180" s="69" t="s">
        <v>6315</v>
      </c>
      <c r="I1180" s="68" t="s">
        <v>252</v>
      </c>
      <c r="J1180" s="68" t="s">
        <v>252</v>
      </c>
      <c r="K1180" s="68" t="s">
        <v>89</v>
      </c>
      <c r="L1180" s="68" t="s">
        <v>89</v>
      </c>
      <c r="M1180" s="68" t="s">
        <v>252</v>
      </c>
      <c r="N1180" s="68" t="s">
        <v>184</v>
      </c>
      <c r="O1180" s="68" t="s">
        <v>8700</v>
      </c>
      <c r="P1180" s="72" t="s">
        <v>191</v>
      </c>
      <c r="Q1180" s="68" t="s">
        <v>26</v>
      </c>
      <c r="R1180" s="68" t="s">
        <v>27</v>
      </c>
      <c r="S1180" s="68">
        <v>166</v>
      </c>
      <c r="T1180" s="68">
        <v>243</v>
      </c>
      <c r="U1180" s="68">
        <v>-0.46</v>
      </c>
      <c r="V1180" s="68">
        <v>252.63</v>
      </c>
      <c r="W1180" s="68">
        <v>345</v>
      </c>
      <c r="X1180" s="68">
        <v>-0.37</v>
      </c>
      <c r="Y1180" s="68">
        <v>1250.67</v>
      </c>
      <c r="Z1180" s="68">
        <v>1344.88</v>
      </c>
      <c r="AA1180" s="68">
        <v>-0.08</v>
      </c>
      <c r="AB1180" s="73">
        <v>139441.72</v>
      </c>
      <c r="AC1180" s="73">
        <v>144403.32</v>
      </c>
      <c r="AD1180" s="73">
        <v>154062.04</v>
      </c>
      <c r="AE1180" s="73">
        <v>161007.03</v>
      </c>
      <c r="AF1180" s="73"/>
      <c r="AG1180" s="73">
        <f>IFERROR(VLOOKUP(J1180,'Roll ups'!D:E,2,FALSE),0)</f>
        <v>73393567.950000003</v>
      </c>
      <c r="AH1180" s="74">
        <f>IF(Table2[[#This Row],[CATEGORY TTL LOOKUP]]=0,0,IF(Table2[[#This Row],[CATEGORY TTL LOOKUP]]&gt;0,SUM(AB1180/AG1180)))</f>
        <v>1.8999174436511368E-3</v>
      </c>
      <c r="AI1180" s="74" t="str">
        <f>IFERROR(IF(AH1180&lt;#REF!,"STRIKE",IF(AH1180&gt;=#REF!,"GOOD")),"NO DATA")</f>
        <v>NO DATA</v>
      </c>
      <c r="AJ1180" s="75">
        <f>IFERROR(VLOOKUP(K1180,'Roll ups'!H:I,2,FALSE),0)</f>
        <v>75793138.070000067</v>
      </c>
      <c r="AK1180" s="76">
        <f>IF(Table2[[#This Row],[PRICE TIER LOOKUP]]=0,0,IF(Table2[[#This Row],[PRICE TIER LOOKUP]]&gt;0,SUM(AB1180/AJ1180)))</f>
        <v>1.8397670758956593E-3</v>
      </c>
      <c r="AL1180" s="74" t="e">
        <f>IF(AK1180&lt;#REF!,"STRIKE",IF(AK1180&gt;=#REF!,"GOOD"))</f>
        <v>#REF!</v>
      </c>
      <c r="AM1180" s="75">
        <f>VLOOKUP(H1180,'Roll ups'!A:B,2,FALSE)</f>
        <v>325145452.83999985</v>
      </c>
      <c r="AN1180" s="77">
        <f t="shared" si="38"/>
        <v>4.2885951128037944E-4</v>
      </c>
      <c r="AO1180" s="74" t="str">
        <f>IFERROR(VLOOKUP(Table2[[#This Row],[Product Name]],'Roll ups'!L:P,5,FALSE),"GOOD")</f>
        <v>GOOD</v>
      </c>
      <c r="AP1180" s="74">
        <f>Table2[[#This Row],[Retail Dollar Vol Current 12 Mths]]/Table2[[#This Row],[SHELF SALES  LOOKUP]]</f>
        <v>4.7382498710757636E-4</v>
      </c>
      <c r="AQ1180" s="69">
        <f t="shared" si="39"/>
        <v>0</v>
      </c>
      <c r="AR118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180" s="69" t="e">
        <f>IF(Table2[[#This Row],[Shelf Dollar Vol Current 12 Mths]]&gt;#REF!,"MEETS $ CRITERIA",IF(Table2[[#This Row],[Shelf Dollar Vol Current 12 Mths]]&lt;#REF!+1,"DOES NOT MEET $ CRITERIA"))</f>
        <v>#REF!</v>
      </c>
      <c r="AT1180" s="78"/>
    </row>
    <row r="1181" spans="1:46" ht="13.8" x14ac:dyDescent="0.3">
      <c r="A1181" s="68" t="s">
        <v>1629</v>
      </c>
      <c r="B1181" s="69">
        <v>39918</v>
      </c>
      <c r="C1181" s="69">
        <v>668</v>
      </c>
      <c r="D1181" s="69" t="s">
        <v>25</v>
      </c>
      <c r="E1181" s="70" t="s">
        <v>6313</v>
      </c>
      <c r="F1181" s="70"/>
      <c r="G1181" s="71" t="s">
        <v>8701</v>
      </c>
      <c r="H1181" s="69" t="s">
        <v>6315</v>
      </c>
      <c r="I1181" s="68" t="s">
        <v>252</v>
      </c>
      <c r="J1181" s="68" t="s">
        <v>252</v>
      </c>
      <c r="K1181" s="68" t="s">
        <v>89</v>
      </c>
      <c r="L1181" s="68" t="s">
        <v>89</v>
      </c>
      <c r="M1181" s="68" t="s">
        <v>252</v>
      </c>
      <c r="N1181" s="68" t="s">
        <v>184</v>
      </c>
      <c r="O1181" s="68" t="s">
        <v>8702</v>
      </c>
      <c r="P1181" s="72" t="s">
        <v>191</v>
      </c>
      <c r="Q1181" s="68" t="s">
        <v>26</v>
      </c>
      <c r="R1181" s="68" t="s">
        <v>27</v>
      </c>
      <c r="S1181" s="68">
        <v>56</v>
      </c>
      <c r="T1181" s="68">
        <v>54</v>
      </c>
      <c r="U1181" s="68">
        <v>0.04</v>
      </c>
      <c r="V1181" s="68">
        <v>177.08</v>
      </c>
      <c r="W1181" s="68">
        <v>167</v>
      </c>
      <c r="X1181" s="68">
        <v>0.06</v>
      </c>
      <c r="Y1181" s="68">
        <v>801.33</v>
      </c>
      <c r="Z1181" s="68">
        <v>765.08</v>
      </c>
      <c r="AA1181" s="68">
        <v>0.05</v>
      </c>
      <c r="AB1181" s="73">
        <v>97218.78</v>
      </c>
      <c r="AC1181" s="73">
        <v>91262.46</v>
      </c>
      <c r="AD1181" s="73">
        <v>100822.38</v>
      </c>
      <c r="AE1181" s="73">
        <v>95005.74</v>
      </c>
      <c r="AF1181" s="73"/>
      <c r="AG1181" s="73">
        <f>IFERROR(VLOOKUP(J1181,'Roll ups'!D:E,2,FALSE),0)</f>
        <v>73393567.950000003</v>
      </c>
      <c r="AH1181" s="74">
        <f>IF(Table2[[#This Row],[CATEGORY TTL LOOKUP]]=0,0,IF(Table2[[#This Row],[CATEGORY TTL LOOKUP]]&gt;0,SUM(AB1181/AG1181)))</f>
        <v>1.3246226163337791E-3</v>
      </c>
      <c r="AI1181" s="74" t="str">
        <f>IFERROR(IF(AH1181&lt;#REF!,"STRIKE",IF(AH1181&gt;=#REF!,"GOOD")),"NO DATA")</f>
        <v>NO DATA</v>
      </c>
      <c r="AJ1181" s="75">
        <f>IFERROR(VLOOKUP(K1181,'Roll ups'!H:I,2,FALSE),0)</f>
        <v>75793138.070000067</v>
      </c>
      <c r="AK1181" s="76">
        <f>IF(Table2[[#This Row],[PRICE TIER LOOKUP]]=0,0,IF(Table2[[#This Row],[PRICE TIER LOOKUP]]&gt;0,SUM(AB1181/AJ1181)))</f>
        <v>1.2826857744062782E-3</v>
      </c>
      <c r="AL1181" s="74" t="e">
        <f>IF(AK1181&lt;#REF!,"STRIKE",IF(AK1181&gt;=#REF!,"GOOD"))</f>
        <v>#REF!</v>
      </c>
      <c r="AM1181" s="75">
        <f>VLOOKUP(H1181,'Roll ups'!A:B,2,FALSE)</f>
        <v>325145452.83999985</v>
      </c>
      <c r="AN1181" s="77">
        <f t="shared" si="38"/>
        <v>2.9900089068088609E-4</v>
      </c>
      <c r="AO1181" s="74" t="str">
        <f>IFERROR(VLOOKUP(Table2[[#This Row],[Product Name]],'Roll ups'!L:P,5,FALSE),"GOOD")</f>
        <v>GOOD</v>
      </c>
      <c r="AP1181" s="74">
        <f>Table2[[#This Row],[Retail Dollar Vol Current 12 Mths]]/Table2[[#This Row],[SHELF SALES  LOOKUP]]</f>
        <v>3.1008393049744874E-4</v>
      </c>
      <c r="AQ1181" s="69">
        <f t="shared" si="39"/>
        <v>0</v>
      </c>
      <c r="AR118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181" s="69" t="e">
        <f>IF(Table2[[#This Row],[Shelf Dollar Vol Current 12 Mths]]&gt;#REF!,"MEETS $ CRITERIA",IF(Table2[[#This Row],[Shelf Dollar Vol Current 12 Mths]]&lt;#REF!+1,"DOES NOT MEET $ CRITERIA"))</f>
        <v>#REF!</v>
      </c>
      <c r="AT1181" s="78"/>
    </row>
    <row r="1182" spans="1:46" ht="13.8" x14ac:dyDescent="0.3">
      <c r="A1182" s="68" t="s">
        <v>1707</v>
      </c>
      <c r="B1182" s="69">
        <v>39919</v>
      </c>
      <c r="C1182" s="69">
        <v>400</v>
      </c>
      <c r="D1182" s="69" t="s">
        <v>25</v>
      </c>
      <c r="E1182" s="70" t="s">
        <v>6313</v>
      </c>
      <c r="F1182" s="70"/>
      <c r="G1182" s="71" t="s">
        <v>8703</v>
      </c>
      <c r="H1182" s="69" t="s">
        <v>6315</v>
      </c>
      <c r="I1182" s="68" t="s">
        <v>252</v>
      </c>
      <c r="J1182" s="68" t="s">
        <v>252</v>
      </c>
      <c r="K1182" s="68" t="s">
        <v>89</v>
      </c>
      <c r="L1182" s="68" t="s">
        <v>89</v>
      </c>
      <c r="M1182" s="68" t="s">
        <v>252</v>
      </c>
      <c r="N1182" s="68" t="s">
        <v>184</v>
      </c>
      <c r="O1182" s="68" t="s">
        <v>8704</v>
      </c>
      <c r="P1182" s="72" t="s">
        <v>191</v>
      </c>
      <c r="Q1182" s="68" t="s">
        <v>26</v>
      </c>
      <c r="R1182" s="68" t="s">
        <v>27</v>
      </c>
      <c r="S1182" s="68">
        <v>74</v>
      </c>
      <c r="T1182" s="68">
        <v>67.67</v>
      </c>
      <c r="U1182" s="68">
        <v>0.08</v>
      </c>
      <c r="V1182" s="68">
        <v>173.85</v>
      </c>
      <c r="W1182" s="68">
        <v>108.71</v>
      </c>
      <c r="X1182" s="68">
        <v>0.37</v>
      </c>
      <c r="Y1182" s="68">
        <v>619.54999999999995</v>
      </c>
      <c r="Z1182" s="68">
        <v>606.91</v>
      </c>
      <c r="AA1182" s="68">
        <v>0.02</v>
      </c>
      <c r="AB1182" s="73">
        <v>55618.14</v>
      </c>
      <c r="AC1182" s="73">
        <v>52403.59</v>
      </c>
      <c r="AD1182" s="73">
        <v>63688.14</v>
      </c>
      <c r="AE1182" s="73">
        <v>62365.39</v>
      </c>
      <c r="AF1182" s="73"/>
      <c r="AG1182" s="73">
        <f>IFERROR(VLOOKUP(J1182,'Roll ups'!D:E,2,FALSE),0)</f>
        <v>73393567.950000003</v>
      </c>
      <c r="AH1182" s="74">
        <f>IF(Table2[[#This Row],[CATEGORY TTL LOOKUP]]=0,0,IF(Table2[[#This Row],[CATEGORY TTL LOOKUP]]&gt;0,SUM(AB1182/AG1182)))</f>
        <v>7.5780673366214241E-4</v>
      </c>
      <c r="AI1182" s="74" t="str">
        <f>IFERROR(IF(AH1182&lt;#REF!,"STRIKE",IF(AH1182&gt;=#REF!,"GOOD")),"NO DATA")</f>
        <v>NO DATA</v>
      </c>
      <c r="AJ1182" s="75">
        <f>IFERROR(VLOOKUP(K1182,'Roll ups'!H:I,2,FALSE),0)</f>
        <v>75793138.070000067</v>
      </c>
      <c r="AK1182" s="76">
        <f>IF(Table2[[#This Row],[PRICE TIER LOOKUP]]=0,0,IF(Table2[[#This Row],[PRICE TIER LOOKUP]]&gt;0,SUM(AB1182/AJ1182)))</f>
        <v>7.3381497872053935E-4</v>
      </c>
      <c r="AL1182" s="74" t="e">
        <f>IF(AK1182&lt;#REF!,"STRIKE",IF(AK1182&gt;=#REF!,"GOOD"))</f>
        <v>#REF!</v>
      </c>
      <c r="AM1182" s="75">
        <f>VLOOKUP(H1182,'Roll ups'!A:B,2,FALSE)</f>
        <v>325145452.83999985</v>
      </c>
      <c r="AN1182" s="77">
        <f t="shared" si="38"/>
        <v>1.7105618274590792E-4</v>
      </c>
      <c r="AO1182" s="74" t="str">
        <f>IFERROR(VLOOKUP(Table2[[#This Row],[Product Name]],'Roll ups'!L:P,5,FALSE),"GOOD")</f>
        <v>GOOD</v>
      </c>
      <c r="AP1182" s="74">
        <f>Table2[[#This Row],[Retail Dollar Vol Current 12 Mths]]/Table2[[#This Row],[SHELF SALES  LOOKUP]]</f>
        <v>1.958758440067749E-4</v>
      </c>
      <c r="AQ1182" s="69">
        <f t="shared" si="39"/>
        <v>0</v>
      </c>
      <c r="AR118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182" s="69" t="e">
        <f>IF(Table2[[#This Row],[Shelf Dollar Vol Current 12 Mths]]&gt;#REF!,"MEETS $ CRITERIA",IF(Table2[[#This Row],[Shelf Dollar Vol Current 12 Mths]]&lt;#REF!+1,"DOES NOT MEET $ CRITERIA"))</f>
        <v>#REF!</v>
      </c>
      <c r="AT1182" s="78"/>
    </row>
    <row r="1183" spans="1:46" ht="13.8" x14ac:dyDescent="0.3">
      <c r="A1183" s="68" t="s">
        <v>2223</v>
      </c>
      <c r="B1183" s="69">
        <v>40073</v>
      </c>
      <c r="C1183" s="69">
        <v>251</v>
      </c>
      <c r="D1183" s="69" t="s">
        <v>25</v>
      </c>
      <c r="E1183" s="70" t="s">
        <v>6313</v>
      </c>
      <c r="F1183" s="70"/>
      <c r="G1183" s="71" t="s">
        <v>8705</v>
      </c>
      <c r="H1183" s="69" t="s">
        <v>6315</v>
      </c>
      <c r="I1183" s="68" t="s">
        <v>252</v>
      </c>
      <c r="J1183" s="68" t="s">
        <v>252</v>
      </c>
      <c r="K1183" s="68" t="s">
        <v>89</v>
      </c>
      <c r="L1183" s="68" t="s">
        <v>89</v>
      </c>
      <c r="M1183" s="68" t="s">
        <v>252</v>
      </c>
      <c r="N1183" s="68" t="s">
        <v>184</v>
      </c>
      <c r="O1183" s="68" t="s">
        <v>8706</v>
      </c>
      <c r="P1183" s="72" t="s">
        <v>191</v>
      </c>
      <c r="Q1183" s="68" t="s">
        <v>26</v>
      </c>
      <c r="R1183" s="68" t="s">
        <v>27</v>
      </c>
      <c r="S1183" s="68">
        <v>34</v>
      </c>
      <c r="T1183" s="68">
        <v>57.17</v>
      </c>
      <c r="U1183" s="68">
        <v>-0.67</v>
      </c>
      <c r="V1183" s="68">
        <v>62.23</v>
      </c>
      <c r="W1183" s="68">
        <v>84.98</v>
      </c>
      <c r="X1183" s="68">
        <v>-0.37</v>
      </c>
      <c r="Y1183" s="68">
        <v>229.08</v>
      </c>
      <c r="Z1183" s="68">
        <v>283.52</v>
      </c>
      <c r="AA1183" s="68">
        <v>-0.24</v>
      </c>
      <c r="AB1183" s="73">
        <v>20670.16</v>
      </c>
      <c r="AC1183" s="73">
        <v>24713.040000000001</v>
      </c>
      <c r="AD1183" s="73">
        <v>23548.22</v>
      </c>
      <c r="AE1183" s="73">
        <v>29140.74</v>
      </c>
      <c r="AF1183" s="73"/>
      <c r="AG1183" s="73">
        <f>IFERROR(VLOOKUP(J1183,'Roll ups'!D:E,2,FALSE),0)</f>
        <v>73393567.950000003</v>
      </c>
      <c r="AH1183" s="74">
        <f>IF(Table2[[#This Row],[CATEGORY TTL LOOKUP]]=0,0,IF(Table2[[#This Row],[CATEGORY TTL LOOKUP]]&gt;0,SUM(AB1183/AG1183)))</f>
        <v>2.8163448892526552E-4</v>
      </c>
      <c r="AI1183" s="74" t="str">
        <f>IFERROR(IF(AH1183&lt;#REF!,"STRIKE",IF(AH1183&gt;=#REF!,"GOOD")),"NO DATA")</f>
        <v>NO DATA</v>
      </c>
      <c r="AJ1183" s="75">
        <f>IFERROR(VLOOKUP(K1183,'Roll ups'!H:I,2,FALSE),0)</f>
        <v>75793138.070000067</v>
      </c>
      <c r="AK1183" s="76">
        <f>IF(Table2[[#This Row],[PRICE TIER LOOKUP]]=0,0,IF(Table2[[#This Row],[PRICE TIER LOOKUP]]&gt;0,SUM(AB1183/AJ1183)))</f>
        <v>2.7271809198491971E-4</v>
      </c>
      <c r="AL1183" s="74" t="e">
        <f>IF(AK1183&lt;#REF!,"STRIKE",IF(AK1183&gt;=#REF!,"GOOD"))</f>
        <v>#REF!</v>
      </c>
      <c r="AM1183" s="75">
        <f>VLOOKUP(H1183,'Roll ups'!A:B,2,FALSE)</f>
        <v>325145452.83999985</v>
      </c>
      <c r="AN1183" s="77">
        <f t="shared" si="38"/>
        <v>6.3572040818825581E-5</v>
      </c>
      <c r="AO1183" s="74" t="str">
        <f>IFERROR(VLOOKUP(Table2[[#This Row],[Product Name]],'Roll ups'!L:P,5,FALSE),"GOOD")</f>
        <v>GOOD</v>
      </c>
      <c r="AP1183" s="74">
        <f>Table2[[#This Row],[Retail Dollar Vol Current 12 Mths]]/Table2[[#This Row],[SHELF SALES  LOOKUP]]</f>
        <v>7.2423648537344902E-5</v>
      </c>
      <c r="AQ1183" s="69">
        <f t="shared" si="39"/>
        <v>0</v>
      </c>
      <c r="AR118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183" s="69" t="e">
        <f>IF(Table2[[#This Row],[Shelf Dollar Vol Current 12 Mths]]&gt;#REF!,"MEETS $ CRITERIA",IF(Table2[[#This Row],[Shelf Dollar Vol Current 12 Mths]]&lt;#REF!+1,"DOES NOT MEET $ CRITERIA"))</f>
        <v>#REF!</v>
      </c>
      <c r="AT1183" s="78"/>
    </row>
    <row r="1184" spans="1:46" ht="13.8" x14ac:dyDescent="0.3">
      <c r="A1184" s="68" t="s">
        <v>5383</v>
      </c>
      <c r="B1184" s="69">
        <v>10278</v>
      </c>
      <c r="C1184" s="69">
        <v>186</v>
      </c>
      <c r="D1184" s="69" t="s">
        <v>25</v>
      </c>
      <c r="E1184" s="70" t="s">
        <v>6313</v>
      </c>
      <c r="F1184" s="70"/>
      <c r="G1184" s="71" t="s">
        <v>8707</v>
      </c>
      <c r="H1184" s="69" t="s">
        <v>6315</v>
      </c>
      <c r="I1184" s="68" t="s">
        <v>900</v>
      </c>
      <c r="J1184" s="68" t="s">
        <v>240</v>
      </c>
      <c r="K1184" s="68" t="s">
        <v>104</v>
      </c>
      <c r="L1184" s="68" t="s">
        <v>104</v>
      </c>
      <c r="M1184" s="68" t="s">
        <v>240</v>
      </c>
      <c r="N1184" s="68" t="s">
        <v>712</v>
      </c>
      <c r="O1184" s="68" t="s">
        <v>8708</v>
      </c>
      <c r="P1184" s="72" t="s">
        <v>6357</v>
      </c>
      <c r="Q1184" s="68" t="s">
        <v>397</v>
      </c>
      <c r="R1184" s="68" t="s">
        <v>31</v>
      </c>
      <c r="S1184" s="68">
        <v>37</v>
      </c>
      <c r="T1184" s="68">
        <v>53.67</v>
      </c>
      <c r="U1184" s="68">
        <v>-0.44</v>
      </c>
      <c r="V1184" s="68">
        <v>89.85</v>
      </c>
      <c r="W1184" s="68">
        <v>107.93</v>
      </c>
      <c r="X1184" s="68">
        <v>-0.2</v>
      </c>
      <c r="Y1184" s="68">
        <v>382.12</v>
      </c>
      <c r="Z1184" s="68">
        <v>471.95</v>
      </c>
      <c r="AA1184" s="68">
        <v>-0.24</v>
      </c>
      <c r="AB1184" s="73">
        <v>46354.35</v>
      </c>
      <c r="AC1184" s="73">
        <v>57237.09</v>
      </c>
      <c r="AD1184" s="73">
        <v>46354.35</v>
      </c>
      <c r="AE1184" s="73">
        <v>57237.09</v>
      </c>
      <c r="AF1184" s="73"/>
      <c r="AG1184" s="73">
        <f>IFERROR(VLOOKUP(J1184,'Roll ups'!D:E,2,FALSE),0)</f>
        <v>5892527.0199999977</v>
      </c>
      <c r="AH1184" s="74">
        <f>IF(Table2[[#This Row],[CATEGORY TTL LOOKUP]]=0,0,IF(Table2[[#This Row],[CATEGORY TTL LOOKUP]]&gt;0,SUM(AB1184/AG1184)))</f>
        <v>7.8666334227517915E-3</v>
      </c>
      <c r="AI1184" s="74" t="str">
        <f>IFERROR(IF(AH1184&lt;#REF!,"STRIKE",IF(AH1184&gt;=#REF!,"GOOD")),"NO DATA")</f>
        <v>NO DATA</v>
      </c>
      <c r="AJ1184" s="75">
        <f>IFERROR(VLOOKUP(K1184,'Roll ups'!H:I,2,FALSE),0)</f>
        <v>34230392.709999993</v>
      </c>
      <c r="AK1184" s="76">
        <f>IF(Table2[[#This Row],[PRICE TIER LOOKUP]]=0,0,IF(Table2[[#This Row],[PRICE TIER LOOKUP]]&gt;0,SUM(AB1184/AJ1184)))</f>
        <v>1.3541869178280896E-3</v>
      </c>
      <c r="AL1184" s="74" t="e">
        <f>IF(AK1184&lt;#REF!,"STRIKE",IF(AK1184&gt;=#REF!,"GOOD"))</f>
        <v>#REF!</v>
      </c>
      <c r="AM1184" s="75">
        <f>VLOOKUP(H1184,'Roll ups'!A:B,2,FALSE)</f>
        <v>325145452.83999985</v>
      </c>
      <c r="AN1184" s="77">
        <f t="shared" si="38"/>
        <v>1.4256496468000864E-4</v>
      </c>
      <c r="AO1184" s="74" t="str">
        <f>IFERROR(VLOOKUP(Table2[[#This Row],[Product Name]],'Roll ups'!L:P,5,FALSE),"GOOD")</f>
        <v>GOOD</v>
      </c>
      <c r="AP1184" s="74">
        <f>Table2[[#This Row],[Retail Dollar Vol Current 12 Mths]]/Table2[[#This Row],[SHELF SALES  LOOKUP]]</f>
        <v>1.4256496468000864E-4</v>
      </c>
      <c r="AQ1184" s="69">
        <f t="shared" si="39"/>
        <v>0</v>
      </c>
      <c r="AR118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184" s="69" t="e">
        <f>IF(Table2[[#This Row],[Shelf Dollar Vol Current 12 Mths]]&gt;#REF!,"MEETS $ CRITERIA",IF(Table2[[#This Row],[Shelf Dollar Vol Current 12 Mths]]&lt;#REF!+1,"DOES NOT MEET $ CRITERIA"))</f>
        <v>#REF!</v>
      </c>
      <c r="AT1184" s="78"/>
    </row>
    <row r="1185" spans="1:46" ht="13.8" x14ac:dyDescent="0.3">
      <c r="A1185" s="68" t="s">
        <v>3324</v>
      </c>
      <c r="B1185" s="69">
        <v>10789</v>
      </c>
      <c r="C1185" s="69">
        <v>608</v>
      </c>
      <c r="D1185" s="69" t="s">
        <v>25</v>
      </c>
      <c r="E1185" s="70" t="s">
        <v>6313</v>
      </c>
      <c r="F1185" s="70"/>
      <c r="G1185" s="71" t="s">
        <v>8709</v>
      </c>
      <c r="H1185" s="69" t="s">
        <v>6315</v>
      </c>
      <c r="I1185" s="68" t="s">
        <v>6355</v>
      </c>
      <c r="J1185" s="68" t="s">
        <v>257</v>
      </c>
      <c r="K1185" s="68" t="s">
        <v>132</v>
      </c>
      <c r="L1185" s="68" t="s">
        <v>6320</v>
      </c>
      <c r="M1185" s="68" t="s">
        <v>257</v>
      </c>
      <c r="N1185" s="68" t="s">
        <v>184</v>
      </c>
      <c r="O1185" s="68" t="s">
        <v>8710</v>
      </c>
      <c r="P1185" s="72" t="s">
        <v>6357</v>
      </c>
      <c r="Q1185" s="68" t="s">
        <v>397</v>
      </c>
      <c r="R1185" s="68" t="s">
        <v>31</v>
      </c>
      <c r="S1185" s="68">
        <v>29</v>
      </c>
      <c r="T1185" s="68">
        <v>49.88</v>
      </c>
      <c r="U1185" s="68">
        <v>-0.7</v>
      </c>
      <c r="V1185" s="68">
        <v>126.8</v>
      </c>
      <c r="W1185" s="68">
        <v>147.66999999999999</v>
      </c>
      <c r="X1185" s="68">
        <v>-0.16</v>
      </c>
      <c r="Y1185" s="68">
        <v>582.45000000000005</v>
      </c>
      <c r="Z1185" s="68">
        <v>755.96</v>
      </c>
      <c r="AA1185" s="68">
        <v>-0.3</v>
      </c>
      <c r="AB1185" s="73">
        <v>162733.04999999999</v>
      </c>
      <c r="AC1185" s="73">
        <v>204778.2</v>
      </c>
      <c r="AD1185" s="73">
        <v>162733.04999999999</v>
      </c>
      <c r="AE1185" s="73">
        <v>204778.2</v>
      </c>
      <c r="AF1185" s="73"/>
      <c r="AG1185" s="73">
        <f>IFERROR(VLOOKUP(J1185,'Roll ups'!D:E,2,FALSE),0)</f>
        <v>29546996.449999988</v>
      </c>
      <c r="AH1185" s="74">
        <f>IF(Table2[[#This Row],[CATEGORY TTL LOOKUP]]=0,0,IF(Table2[[#This Row],[CATEGORY TTL LOOKUP]]&gt;0,SUM(AB1185/AG1185)))</f>
        <v>5.5076004180452005E-3</v>
      </c>
      <c r="AI1185" s="74" t="str">
        <f>IFERROR(IF(AH1185&lt;#REF!,"STRIKE",IF(AH1185&gt;=#REF!,"GOOD")),"NO DATA")</f>
        <v>NO DATA</v>
      </c>
      <c r="AJ1185" s="75">
        <f>IFERROR(VLOOKUP(K1185,'Roll ups'!H:I,2,FALSE),0)</f>
        <v>126094742.97999983</v>
      </c>
      <c r="AK1185" s="76">
        <f>IF(Table2[[#This Row],[PRICE TIER LOOKUP]]=0,0,IF(Table2[[#This Row],[PRICE TIER LOOKUP]]&gt;0,SUM(AB1185/AJ1185)))</f>
        <v>1.2905617328218945E-3</v>
      </c>
      <c r="AL1185" s="74" t="e">
        <f>IF(AK1185&lt;#REF!,"STRIKE",IF(AK1185&gt;=#REF!,"GOOD"))</f>
        <v>#REF!</v>
      </c>
      <c r="AM1185" s="75">
        <f>VLOOKUP(H1185,'Roll ups'!A:B,2,FALSE)</f>
        <v>325145452.83999985</v>
      </c>
      <c r="AN1185" s="77">
        <f t="shared" si="38"/>
        <v>5.0049308264531981E-4</v>
      </c>
      <c r="AO1185" s="74" t="str">
        <f>IFERROR(VLOOKUP(Table2[[#This Row],[Product Name]],'Roll ups'!L:P,5,FALSE),"GOOD")</f>
        <v>GOOD</v>
      </c>
      <c r="AP1185" s="74">
        <f>Table2[[#This Row],[Retail Dollar Vol Current 12 Mths]]/Table2[[#This Row],[SHELF SALES  LOOKUP]]</f>
        <v>5.0049308264531981E-4</v>
      </c>
      <c r="AQ1185" s="69">
        <f t="shared" si="39"/>
        <v>0</v>
      </c>
      <c r="AR118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185" s="69" t="e">
        <f>IF(Table2[[#This Row],[Shelf Dollar Vol Current 12 Mths]]&gt;#REF!,"MEETS $ CRITERIA",IF(Table2[[#This Row],[Shelf Dollar Vol Current 12 Mths]]&lt;#REF!+1,"DOES NOT MEET $ CRITERIA"))</f>
        <v>#REF!</v>
      </c>
      <c r="AT1185" s="78"/>
    </row>
    <row r="1186" spans="1:46" ht="13.8" x14ac:dyDescent="0.3">
      <c r="A1186" s="68" t="s">
        <v>3050</v>
      </c>
      <c r="B1186" s="69">
        <v>10790</v>
      </c>
      <c r="C1186" s="69">
        <v>850</v>
      </c>
      <c r="D1186" s="69" t="s">
        <v>25</v>
      </c>
      <c r="E1186" s="70" t="s">
        <v>6313</v>
      </c>
      <c r="F1186" s="70"/>
      <c r="G1186" s="71" t="s">
        <v>8711</v>
      </c>
      <c r="H1186" s="69" t="s">
        <v>6315</v>
      </c>
      <c r="I1186" s="68" t="s">
        <v>6355</v>
      </c>
      <c r="J1186" s="68" t="s">
        <v>257</v>
      </c>
      <c r="K1186" s="68" t="s">
        <v>132</v>
      </c>
      <c r="L1186" s="68" t="s">
        <v>6320</v>
      </c>
      <c r="M1186" s="68" t="s">
        <v>257</v>
      </c>
      <c r="N1186" s="68" t="s">
        <v>184</v>
      </c>
      <c r="O1186" s="68" t="s">
        <v>8712</v>
      </c>
      <c r="P1186" s="72" t="s">
        <v>6357</v>
      </c>
      <c r="Q1186" s="68" t="s">
        <v>397</v>
      </c>
      <c r="R1186" s="68" t="s">
        <v>31</v>
      </c>
      <c r="S1186" s="68">
        <v>97</v>
      </c>
      <c r="T1186" s="68">
        <v>108</v>
      </c>
      <c r="U1186" s="68">
        <v>-0.11</v>
      </c>
      <c r="V1186" s="68">
        <v>555</v>
      </c>
      <c r="W1186" s="68">
        <v>763.96</v>
      </c>
      <c r="X1186" s="68">
        <v>-0.38</v>
      </c>
      <c r="Y1186" s="68">
        <v>2011</v>
      </c>
      <c r="Z1186" s="68">
        <v>2280.67</v>
      </c>
      <c r="AA1186" s="68">
        <v>-0.13</v>
      </c>
      <c r="AB1186" s="73">
        <v>504933.84</v>
      </c>
      <c r="AC1186" s="73">
        <v>583027.85</v>
      </c>
      <c r="AD1186" s="73">
        <v>526560.24</v>
      </c>
      <c r="AE1186" s="73">
        <v>597164</v>
      </c>
      <c r="AF1186" s="73"/>
      <c r="AG1186" s="73">
        <f>IFERROR(VLOOKUP(J1186,'Roll ups'!D:E,2,FALSE),0)</f>
        <v>29546996.449999988</v>
      </c>
      <c r="AH1186" s="74">
        <f>IF(Table2[[#This Row],[CATEGORY TTL LOOKUP]]=0,0,IF(Table2[[#This Row],[CATEGORY TTL LOOKUP]]&gt;0,SUM(AB1186/AG1186)))</f>
        <v>1.7089176588708739E-2</v>
      </c>
      <c r="AI1186" s="74" t="str">
        <f>IFERROR(IF(AH1186&lt;#REF!,"STRIKE",IF(AH1186&gt;=#REF!,"GOOD")),"NO DATA")</f>
        <v>NO DATA</v>
      </c>
      <c r="AJ1186" s="75">
        <f>IFERROR(VLOOKUP(K1186,'Roll ups'!H:I,2,FALSE),0)</f>
        <v>126094742.97999983</v>
      </c>
      <c r="AK1186" s="76">
        <f>IF(Table2[[#This Row],[PRICE TIER LOOKUP]]=0,0,IF(Table2[[#This Row],[PRICE TIER LOOKUP]]&gt;0,SUM(AB1186/AJ1186)))</f>
        <v>4.004400406130244E-3</v>
      </c>
      <c r="AL1186" s="74" t="e">
        <f>IF(AK1186&lt;#REF!,"STRIKE",IF(AK1186&gt;=#REF!,"GOOD"))</f>
        <v>#REF!</v>
      </c>
      <c r="AM1186" s="75">
        <f>VLOOKUP(H1186,'Roll ups'!A:B,2,FALSE)</f>
        <v>325145452.83999985</v>
      </c>
      <c r="AN1186" s="77">
        <f t="shared" si="38"/>
        <v>1.5529475672799024E-3</v>
      </c>
      <c r="AO1186" s="74" t="str">
        <f>IFERROR(VLOOKUP(Table2[[#This Row],[Product Name]],'Roll ups'!L:P,5,FALSE),"GOOD")</f>
        <v>GOOD</v>
      </c>
      <c r="AP1186" s="74">
        <f>Table2[[#This Row],[Retail Dollar Vol Current 12 Mths]]/Table2[[#This Row],[SHELF SALES  LOOKUP]]</f>
        <v>1.6194605688030763E-3</v>
      </c>
      <c r="AQ1186" s="69">
        <f t="shared" si="39"/>
        <v>0</v>
      </c>
      <c r="AR118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186" s="69" t="e">
        <f>IF(Table2[[#This Row],[Shelf Dollar Vol Current 12 Mths]]&gt;#REF!,"MEETS $ CRITERIA",IF(Table2[[#This Row],[Shelf Dollar Vol Current 12 Mths]]&lt;#REF!+1,"DOES NOT MEET $ CRITERIA"))</f>
        <v>#REF!</v>
      </c>
      <c r="AT1186" s="78"/>
    </row>
    <row r="1187" spans="1:46" ht="13.8" x14ac:dyDescent="0.3">
      <c r="A1187" s="68" t="s">
        <v>2419</v>
      </c>
      <c r="B1187" s="69">
        <v>73748</v>
      </c>
      <c r="C1187" s="69">
        <v>390</v>
      </c>
      <c r="D1187" s="69" t="s">
        <v>25</v>
      </c>
      <c r="E1187" s="70" t="s">
        <v>6313</v>
      </c>
      <c r="F1187" s="70"/>
      <c r="G1187" s="71" t="s">
        <v>8713</v>
      </c>
      <c r="H1187" s="69" t="s">
        <v>6315</v>
      </c>
      <c r="I1187" s="68" t="s">
        <v>831</v>
      </c>
      <c r="J1187" s="68" t="s">
        <v>175</v>
      </c>
      <c r="K1187" s="68" t="s">
        <v>89</v>
      </c>
      <c r="L1187" s="68" t="s">
        <v>89</v>
      </c>
      <c r="M1187" s="68" t="s">
        <v>175</v>
      </c>
      <c r="N1187" s="68" t="s">
        <v>184</v>
      </c>
      <c r="O1187" s="68" t="s">
        <v>8714</v>
      </c>
      <c r="P1187" s="72" t="s">
        <v>191</v>
      </c>
      <c r="Q1187" s="68" t="s">
        <v>55</v>
      </c>
      <c r="R1187" s="68" t="s">
        <v>31</v>
      </c>
      <c r="S1187" s="68">
        <v>10</v>
      </c>
      <c r="T1187" s="68">
        <v>26</v>
      </c>
      <c r="U1187" s="68">
        <v>-1.6</v>
      </c>
      <c r="V1187" s="68">
        <v>86</v>
      </c>
      <c r="W1187" s="68">
        <v>108.92</v>
      </c>
      <c r="X1187" s="68">
        <v>-0.27</v>
      </c>
      <c r="Y1187" s="68">
        <v>375</v>
      </c>
      <c r="Z1187" s="68">
        <v>455.83</v>
      </c>
      <c r="AA1187" s="68">
        <v>-0.22</v>
      </c>
      <c r="AB1187" s="73">
        <v>54397.32</v>
      </c>
      <c r="AC1187" s="73">
        <v>64654.29</v>
      </c>
      <c r="AD1187" s="73">
        <v>58815</v>
      </c>
      <c r="AE1187" s="73">
        <v>68885.91</v>
      </c>
      <c r="AF1187" s="73"/>
      <c r="AG1187" s="73">
        <f>IFERROR(VLOOKUP(J1187,'Roll ups'!D:E,2,FALSE),0)</f>
        <v>52239627.039999984</v>
      </c>
      <c r="AH1187" s="74">
        <f>IF(Table2[[#This Row],[CATEGORY TTL LOOKUP]]=0,0,IF(Table2[[#This Row],[CATEGORY TTL LOOKUP]]&gt;0,SUM(AB1187/AG1187)))</f>
        <v>1.041303758894524E-3</v>
      </c>
      <c r="AI1187" s="74" t="str">
        <f>IFERROR(IF(AH1187&lt;#REF!,"STRIKE",IF(AH1187&gt;=#REF!,"GOOD")),"NO DATA")</f>
        <v>NO DATA</v>
      </c>
      <c r="AJ1187" s="75">
        <f>IFERROR(VLOOKUP(K1187,'Roll ups'!H:I,2,FALSE),0)</f>
        <v>75793138.070000067</v>
      </c>
      <c r="AK1187" s="76">
        <f>IF(Table2[[#This Row],[PRICE TIER LOOKUP]]=0,0,IF(Table2[[#This Row],[PRICE TIER LOOKUP]]&gt;0,SUM(AB1187/AJ1187)))</f>
        <v>7.1770771583253901E-4</v>
      </c>
      <c r="AL1187" s="74" t="e">
        <f>IF(AK1187&lt;#REF!,"STRIKE",IF(AK1187&gt;=#REF!,"GOOD"))</f>
        <v>#REF!</v>
      </c>
      <c r="AM1187" s="75">
        <f>VLOOKUP(H1187,'Roll ups'!A:B,2,FALSE)</f>
        <v>325145452.83999985</v>
      </c>
      <c r="AN1187" s="77">
        <f t="shared" si="38"/>
        <v>1.6730149391561155E-4</v>
      </c>
      <c r="AO1187" s="74" t="str">
        <f>IFERROR(VLOOKUP(Table2[[#This Row],[Product Name]],'Roll ups'!L:P,5,FALSE),"GOOD")</f>
        <v>GOOD</v>
      </c>
      <c r="AP1187" s="74">
        <f>Table2[[#This Row],[Retail Dollar Vol Current 12 Mths]]/Table2[[#This Row],[SHELF SALES  LOOKUP]]</f>
        <v>1.8088827472836333E-4</v>
      </c>
      <c r="AQ1187" s="69">
        <f t="shared" si="39"/>
        <v>0</v>
      </c>
      <c r="AR118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187" s="69" t="e">
        <f>IF(Table2[[#This Row],[Shelf Dollar Vol Current 12 Mths]]&gt;#REF!,"MEETS $ CRITERIA",IF(Table2[[#This Row],[Shelf Dollar Vol Current 12 Mths]]&lt;#REF!+1,"DOES NOT MEET $ CRITERIA"))</f>
        <v>#REF!</v>
      </c>
      <c r="AT1187" s="78"/>
    </row>
    <row r="1188" spans="1:46" ht="13.8" x14ac:dyDescent="0.3">
      <c r="A1188" s="68" t="s">
        <v>5734</v>
      </c>
      <c r="B1188" s="69">
        <v>52656</v>
      </c>
      <c r="C1188" s="69">
        <v>244</v>
      </c>
      <c r="D1188" s="69" t="s">
        <v>25</v>
      </c>
      <c r="E1188" s="70" t="s">
        <v>6313</v>
      </c>
      <c r="F1188" s="70"/>
      <c r="G1188" s="71" t="s">
        <v>8715</v>
      </c>
      <c r="H1188" s="69" t="s">
        <v>6315</v>
      </c>
      <c r="I1188" s="68" t="s">
        <v>87</v>
      </c>
      <c r="J1188" s="68" t="s">
        <v>88</v>
      </c>
      <c r="K1188" s="68" t="s">
        <v>104</v>
      </c>
      <c r="L1188" s="68" t="s">
        <v>104</v>
      </c>
      <c r="M1188" s="68" t="s">
        <v>88</v>
      </c>
      <c r="N1188" s="68" t="s">
        <v>90</v>
      </c>
      <c r="O1188" s="68" t="s">
        <v>8716</v>
      </c>
      <c r="P1188" s="72" t="s">
        <v>87</v>
      </c>
      <c r="Q1188" s="68" t="s">
        <v>107</v>
      </c>
      <c r="R1188" s="68" t="s">
        <v>31</v>
      </c>
      <c r="S1188" s="68">
        <v>10</v>
      </c>
      <c r="T1188" s="68">
        <v>15</v>
      </c>
      <c r="U1188" s="68">
        <v>-0.5</v>
      </c>
      <c r="V1188" s="68">
        <v>67</v>
      </c>
      <c r="W1188" s="68">
        <v>63</v>
      </c>
      <c r="X1188" s="68">
        <v>0.06</v>
      </c>
      <c r="Y1188" s="68">
        <v>246.58</v>
      </c>
      <c r="Z1188" s="68">
        <v>270.5</v>
      </c>
      <c r="AA1188" s="68">
        <v>-0.1</v>
      </c>
      <c r="AB1188" s="73">
        <v>20515.71</v>
      </c>
      <c r="AC1188" s="73">
        <v>22628.67</v>
      </c>
      <c r="AD1188" s="73">
        <v>22754.71</v>
      </c>
      <c r="AE1188" s="73">
        <v>24734.21</v>
      </c>
      <c r="AF1188" s="73"/>
      <c r="AG1188" s="73">
        <f>IFERROR(VLOOKUP(J1188,'Roll ups'!D:E,2,FALSE),0)</f>
        <v>43814205.929999985</v>
      </c>
      <c r="AH1188" s="74">
        <f>IF(Table2[[#This Row],[CATEGORY TTL LOOKUP]]=0,0,IF(Table2[[#This Row],[CATEGORY TTL LOOKUP]]&gt;0,SUM(AB1188/AG1188)))</f>
        <v>4.6824333716733428E-4</v>
      </c>
      <c r="AI1188" s="74" t="str">
        <f>IFERROR(IF(AH1188&lt;#REF!,"STRIKE",IF(AH1188&gt;=#REF!,"GOOD")),"NO DATA")</f>
        <v>NO DATA</v>
      </c>
      <c r="AJ1188" s="75">
        <f>IFERROR(VLOOKUP(K1188,'Roll ups'!H:I,2,FALSE),0)</f>
        <v>34230392.709999993</v>
      </c>
      <c r="AK1188" s="76">
        <f>IF(Table2[[#This Row],[PRICE TIER LOOKUP]]=0,0,IF(Table2[[#This Row],[PRICE TIER LOOKUP]]&gt;0,SUM(AB1188/AJ1188)))</f>
        <v>5.9934194076618303E-4</v>
      </c>
      <c r="AL1188" s="74" t="e">
        <f>IF(AK1188&lt;#REF!,"STRIKE",IF(AK1188&gt;=#REF!,"GOOD"))</f>
        <v>#REF!</v>
      </c>
      <c r="AM1188" s="75">
        <f>VLOOKUP(H1188,'Roll ups'!A:B,2,FALSE)</f>
        <v>325145452.83999985</v>
      </c>
      <c r="AN1188" s="77">
        <f t="shared" si="38"/>
        <v>6.3097022642649511E-5</v>
      </c>
      <c r="AO1188" s="74" t="str">
        <f>IFERROR(VLOOKUP(Table2[[#This Row],[Product Name]],'Roll ups'!L:P,5,FALSE),"GOOD")</f>
        <v>GOOD</v>
      </c>
      <c r="AP1188" s="74">
        <f>Table2[[#This Row],[Retail Dollar Vol Current 12 Mths]]/Table2[[#This Row],[SHELF SALES  LOOKUP]]</f>
        <v>6.998317153522462E-5</v>
      </c>
      <c r="AQ1188" s="69">
        <f t="shared" si="39"/>
        <v>0</v>
      </c>
      <c r="AR118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188" s="69" t="e">
        <f>IF(Table2[[#This Row],[Shelf Dollar Vol Current 12 Mths]]&gt;#REF!,"MEETS $ CRITERIA",IF(Table2[[#This Row],[Shelf Dollar Vol Current 12 Mths]]&lt;#REF!+1,"DOES NOT MEET $ CRITERIA"))</f>
        <v>#REF!</v>
      </c>
      <c r="AT1188" s="78"/>
    </row>
    <row r="1189" spans="1:46" ht="13.8" x14ac:dyDescent="0.3">
      <c r="A1189" s="68" t="s">
        <v>4297</v>
      </c>
      <c r="B1189" s="69">
        <v>27079</v>
      </c>
      <c r="C1189" s="69">
        <v>217</v>
      </c>
      <c r="D1189" s="69" t="s">
        <v>25</v>
      </c>
      <c r="E1189" s="70" t="s">
        <v>6313</v>
      </c>
      <c r="F1189" s="70"/>
      <c r="G1189" s="71" t="s">
        <v>8717</v>
      </c>
      <c r="H1189" s="69" t="s">
        <v>6315</v>
      </c>
      <c r="I1189" s="68" t="s">
        <v>735</v>
      </c>
      <c r="J1189" s="68" t="s">
        <v>736</v>
      </c>
      <c r="K1189" s="68" t="s">
        <v>736</v>
      </c>
      <c r="L1189" s="68" t="s">
        <v>6320</v>
      </c>
      <c r="M1189" s="68" t="s">
        <v>175</v>
      </c>
      <c r="N1189" s="68" t="s">
        <v>176</v>
      </c>
      <c r="O1189" s="68" t="s">
        <v>8718</v>
      </c>
      <c r="P1189" s="72" t="s">
        <v>6357</v>
      </c>
      <c r="Q1189" s="68" t="s">
        <v>34</v>
      </c>
      <c r="R1189" s="68" t="s">
        <v>31</v>
      </c>
      <c r="S1189" s="68">
        <v>6</v>
      </c>
      <c r="T1189" s="68">
        <v>9</v>
      </c>
      <c r="U1189" s="68">
        <v>-0.5</v>
      </c>
      <c r="V1189" s="68">
        <v>19</v>
      </c>
      <c r="W1189" s="68">
        <v>28.33</v>
      </c>
      <c r="X1189" s="68">
        <v>-0.49</v>
      </c>
      <c r="Y1189" s="68">
        <v>102</v>
      </c>
      <c r="Z1189" s="68">
        <v>90.67</v>
      </c>
      <c r="AA1189" s="68">
        <v>0.11</v>
      </c>
      <c r="AB1189" s="73">
        <v>21279.360000000001</v>
      </c>
      <c r="AC1189" s="73">
        <v>19498.34</v>
      </c>
      <c r="AD1189" s="73">
        <v>23427.360000000001</v>
      </c>
      <c r="AE1189" s="73">
        <v>20798.14</v>
      </c>
      <c r="AF1189" s="73"/>
      <c r="AG1189" s="73">
        <f>IFERROR(VLOOKUP(J1189,'Roll ups'!D:E,2,FALSE),0)</f>
        <v>1024946.76</v>
      </c>
      <c r="AH1189" s="74">
        <f>IF(Table2[[#This Row],[CATEGORY TTL LOOKUP]]=0,0,IF(Table2[[#This Row],[CATEGORY TTL LOOKUP]]&gt;0,SUM(AB1189/AG1189)))</f>
        <v>2.0761429598548126E-2</v>
      </c>
      <c r="AI1189" s="74" t="str">
        <f>IFERROR(IF(AH1189&lt;#REF!,"STRIKE",IF(AH1189&gt;=#REF!,"GOOD")),"NO DATA")</f>
        <v>NO DATA</v>
      </c>
      <c r="AJ1189" s="75">
        <f>IFERROR(VLOOKUP(K1189,'Roll ups'!H:I,2,FALSE),0)</f>
        <v>1024946.76</v>
      </c>
      <c r="AK1189" s="76">
        <f>IF(Table2[[#This Row],[PRICE TIER LOOKUP]]=0,0,IF(Table2[[#This Row],[PRICE TIER LOOKUP]]&gt;0,SUM(AB1189/AJ1189)))</f>
        <v>2.0761429598548126E-2</v>
      </c>
      <c r="AL1189" s="74" t="e">
        <f>IF(AK1189&lt;#REF!,"STRIKE",IF(AK1189&gt;=#REF!,"GOOD"))</f>
        <v>#REF!</v>
      </c>
      <c r="AM1189" s="75">
        <f>VLOOKUP(H1189,'Roll ups'!A:B,2,FALSE)</f>
        <v>325145452.83999985</v>
      </c>
      <c r="AN1189" s="77">
        <f t="shared" si="38"/>
        <v>6.5445663822557952E-5</v>
      </c>
      <c r="AO1189" s="74" t="str">
        <f>IFERROR(VLOOKUP(Table2[[#This Row],[Product Name]],'Roll ups'!L:P,5,FALSE),"GOOD")</f>
        <v>GOOD</v>
      </c>
      <c r="AP1189" s="74">
        <f>Table2[[#This Row],[Retail Dollar Vol Current 12 Mths]]/Table2[[#This Row],[SHELF SALES  LOOKUP]]</f>
        <v>7.2051937972290582E-5</v>
      </c>
      <c r="AQ1189" s="69">
        <f t="shared" si="39"/>
        <v>0</v>
      </c>
      <c r="AR118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189" s="69" t="e">
        <f>IF(Table2[[#This Row],[Shelf Dollar Vol Current 12 Mths]]&gt;#REF!,"MEETS $ CRITERIA",IF(Table2[[#This Row],[Shelf Dollar Vol Current 12 Mths]]&lt;#REF!+1,"DOES NOT MEET $ CRITERIA"))</f>
        <v>#REF!</v>
      </c>
      <c r="AT1189" s="78"/>
    </row>
    <row r="1190" spans="1:46" ht="13.8" x14ac:dyDescent="0.3">
      <c r="A1190" s="68" t="s">
        <v>2750</v>
      </c>
      <c r="B1190" s="69">
        <v>87588</v>
      </c>
      <c r="C1190" s="69">
        <v>158</v>
      </c>
      <c r="D1190" s="69" t="s">
        <v>25</v>
      </c>
      <c r="E1190" s="70" t="s">
        <v>6313</v>
      </c>
      <c r="F1190" s="70"/>
      <c r="G1190" s="71" t="s">
        <v>8719</v>
      </c>
      <c r="H1190" s="69" t="s">
        <v>6315</v>
      </c>
      <c r="I1190" s="68" t="s">
        <v>245</v>
      </c>
      <c r="J1190" s="68" t="s">
        <v>245</v>
      </c>
      <c r="K1190" s="68" t="s">
        <v>89</v>
      </c>
      <c r="L1190" s="68" t="s">
        <v>89</v>
      </c>
      <c r="M1190" s="68" t="s">
        <v>245</v>
      </c>
      <c r="N1190" s="68" t="s">
        <v>246</v>
      </c>
      <c r="O1190" s="68" t="s">
        <v>8720</v>
      </c>
      <c r="P1190" s="72" t="s">
        <v>245</v>
      </c>
      <c r="Q1190" s="68" t="s">
        <v>49</v>
      </c>
      <c r="R1190" s="68" t="s">
        <v>6402</v>
      </c>
      <c r="S1190" s="68">
        <v>29</v>
      </c>
      <c r="T1190" s="68">
        <v>35.39</v>
      </c>
      <c r="U1190" s="68">
        <v>-0.21</v>
      </c>
      <c r="V1190" s="68">
        <v>79.150000000000006</v>
      </c>
      <c r="W1190" s="68">
        <v>104.43</v>
      </c>
      <c r="X1190" s="68">
        <v>-0.32</v>
      </c>
      <c r="Y1190" s="68">
        <v>487.51</v>
      </c>
      <c r="Z1190" s="68">
        <v>404.67</v>
      </c>
      <c r="AA1190" s="68">
        <v>0.17</v>
      </c>
      <c r="AB1190" s="73">
        <v>86800.53</v>
      </c>
      <c r="AC1190" s="73">
        <v>66129.08</v>
      </c>
      <c r="AD1190" s="73">
        <v>91228.53</v>
      </c>
      <c r="AE1190" s="73">
        <v>69828.28</v>
      </c>
      <c r="AF1190" s="73"/>
      <c r="AG1190" s="73">
        <f>IFERROR(VLOOKUP(J1190,'Roll ups'!D:E,2,FALSE),0)</f>
        <v>57863085.470000021</v>
      </c>
      <c r="AH1190" s="74">
        <f>IF(Table2[[#This Row],[CATEGORY TTL LOOKUP]]=0,0,IF(Table2[[#This Row],[CATEGORY TTL LOOKUP]]&gt;0,SUM(AB1190/AG1190)))</f>
        <v>1.5001019958571519E-3</v>
      </c>
      <c r="AI1190" s="74" t="str">
        <f>IFERROR(IF(AH1190&lt;#REF!,"STRIKE",IF(AH1190&gt;=#REF!,"GOOD")),"NO DATA")</f>
        <v>NO DATA</v>
      </c>
      <c r="AJ1190" s="75">
        <f>IFERROR(VLOOKUP(K1190,'Roll ups'!H:I,2,FALSE),0)</f>
        <v>75793138.070000067</v>
      </c>
      <c r="AK1190" s="76">
        <f>IF(Table2[[#This Row],[PRICE TIER LOOKUP]]=0,0,IF(Table2[[#This Row],[PRICE TIER LOOKUP]]&gt;0,SUM(AB1190/AJ1190)))</f>
        <v>1.1452293995247152E-3</v>
      </c>
      <c r="AL1190" s="74" t="e">
        <f>IF(AK1190&lt;#REF!,"STRIKE",IF(AK1190&gt;=#REF!,"GOOD"))</f>
        <v>#REF!</v>
      </c>
      <c r="AM1190" s="75">
        <f>VLOOKUP(H1190,'Roll ups'!A:B,2,FALSE)</f>
        <v>325145452.83999985</v>
      </c>
      <c r="AN1190" s="77">
        <f t="shared" si="38"/>
        <v>2.6695907705870175E-4</v>
      </c>
      <c r="AO1190" s="74" t="str">
        <f>IFERROR(VLOOKUP(Table2[[#This Row],[Product Name]],'Roll ups'!L:P,5,FALSE),"GOOD")</f>
        <v>GOOD</v>
      </c>
      <c r="AP1190" s="74">
        <f>Table2[[#This Row],[Retail Dollar Vol Current 12 Mths]]/Table2[[#This Row],[SHELF SALES  LOOKUP]]</f>
        <v>2.8057759751261985E-4</v>
      </c>
      <c r="AQ1190" s="69">
        <f t="shared" si="39"/>
        <v>0</v>
      </c>
      <c r="AR119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190" s="69" t="e">
        <f>IF(Table2[[#This Row],[Shelf Dollar Vol Current 12 Mths]]&gt;#REF!,"MEETS $ CRITERIA",IF(Table2[[#This Row],[Shelf Dollar Vol Current 12 Mths]]&lt;#REF!+1,"DOES NOT MEET $ CRITERIA"))</f>
        <v>#REF!</v>
      </c>
      <c r="AT1190" s="78"/>
    </row>
    <row r="1191" spans="1:46" ht="13.8" x14ac:dyDescent="0.3">
      <c r="A1191" s="68" t="s">
        <v>1680</v>
      </c>
      <c r="B1191" s="69">
        <v>52199</v>
      </c>
      <c r="C1191" s="69">
        <v>535</v>
      </c>
      <c r="D1191" s="69" t="s">
        <v>25</v>
      </c>
      <c r="E1191" s="70" t="s">
        <v>6313</v>
      </c>
      <c r="F1191" s="70"/>
      <c r="G1191" s="71" t="s">
        <v>8721</v>
      </c>
      <c r="H1191" s="69" t="s">
        <v>6315</v>
      </c>
      <c r="I1191" s="68" t="s">
        <v>87</v>
      </c>
      <c r="J1191" s="68" t="s">
        <v>88</v>
      </c>
      <c r="K1191" s="68" t="s">
        <v>89</v>
      </c>
      <c r="L1191" s="68" t="s">
        <v>89</v>
      </c>
      <c r="M1191" s="68" t="s">
        <v>88</v>
      </c>
      <c r="N1191" s="68" t="s">
        <v>90</v>
      </c>
      <c r="O1191" s="68" t="s">
        <v>8722</v>
      </c>
      <c r="P1191" s="72" t="s">
        <v>87</v>
      </c>
      <c r="Q1191" s="68" t="s">
        <v>194</v>
      </c>
      <c r="R1191" s="68" t="s">
        <v>6402</v>
      </c>
      <c r="S1191" s="68">
        <v>121</v>
      </c>
      <c r="T1191" s="68">
        <v>142.91999999999999</v>
      </c>
      <c r="U1191" s="68">
        <v>-0.19</v>
      </c>
      <c r="V1191" s="68">
        <v>374.89</v>
      </c>
      <c r="W1191" s="68">
        <v>426.1</v>
      </c>
      <c r="X1191" s="68">
        <v>-0.14000000000000001</v>
      </c>
      <c r="Y1191" s="68">
        <v>1487.32</v>
      </c>
      <c r="Z1191" s="68">
        <v>1650.53</v>
      </c>
      <c r="AA1191" s="68">
        <v>-0.11</v>
      </c>
      <c r="AB1191" s="73">
        <v>178049.76</v>
      </c>
      <c r="AC1191" s="73">
        <v>197202.72</v>
      </c>
      <c r="AD1191" s="73">
        <v>178049.76</v>
      </c>
      <c r="AE1191" s="73">
        <v>197680.32</v>
      </c>
      <c r="AF1191" s="73"/>
      <c r="AG1191" s="73">
        <f>IFERROR(VLOOKUP(J1191,'Roll ups'!D:E,2,FALSE),0)</f>
        <v>43814205.929999985</v>
      </c>
      <c r="AH1191" s="74">
        <f>IF(Table2[[#This Row],[CATEGORY TTL LOOKUP]]=0,0,IF(Table2[[#This Row],[CATEGORY TTL LOOKUP]]&gt;0,SUM(AB1191/AG1191)))</f>
        <v>4.0637449936776725E-3</v>
      </c>
      <c r="AI1191" s="74" t="str">
        <f>IFERROR(IF(AH1191&lt;#REF!,"STRIKE",IF(AH1191&gt;=#REF!,"GOOD")),"NO DATA")</f>
        <v>NO DATA</v>
      </c>
      <c r="AJ1191" s="75">
        <f>IFERROR(VLOOKUP(K1191,'Roll ups'!H:I,2,FALSE),0)</f>
        <v>75793138.070000067</v>
      </c>
      <c r="AK1191" s="76">
        <f>IF(Table2[[#This Row],[PRICE TIER LOOKUP]]=0,0,IF(Table2[[#This Row],[PRICE TIER LOOKUP]]&gt;0,SUM(AB1191/AJ1191)))</f>
        <v>2.3491540861596081E-3</v>
      </c>
      <c r="AL1191" s="74" t="e">
        <f>IF(AK1191&lt;#REF!,"STRIKE",IF(AK1191&gt;=#REF!,"GOOD"))</f>
        <v>#REF!</v>
      </c>
      <c r="AM1191" s="75">
        <f>VLOOKUP(H1191,'Roll ups'!A:B,2,FALSE)</f>
        <v>325145452.83999985</v>
      </c>
      <c r="AN1191" s="77">
        <f t="shared" si="38"/>
        <v>5.4760033838645175E-4</v>
      </c>
      <c r="AO1191" s="74" t="str">
        <f>IFERROR(VLOOKUP(Table2[[#This Row],[Product Name]],'Roll ups'!L:P,5,FALSE),"GOOD")</f>
        <v>GOOD</v>
      </c>
      <c r="AP1191" s="74">
        <f>Table2[[#This Row],[Retail Dollar Vol Current 12 Mths]]/Table2[[#This Row],[SHELF SALES  LOOKUP]]</f>
        <v>5.4760033838645175E-4</v>
      </c>
      <c r="AQ1191" s="69">
        <f t="shared" si="39"/>
        <v>0</v>
      </c>
      <c r="AR119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191" s="69" t="e">
        <f>IF(Table2[[#This Row],[Shelf Dollar Vol Current 12 Mths]]&gt;#REF!,"MEETS $ CRITERIA",IF(Table2[[#This Row],[Shelf Dollar Vol Current 12 Mths]]&lt;#REF!+1,"DOES NOT MEET $ CRITERIA"))</f>
        <v>#REF!</v>
      </c>
      <c r="AT1191" s="78"/>
    </row>
    <row r="1192" spans="1:46" ht="13.8" x14ac:dyDescent="0.3">
      <c r="A1192" s="68" t="s">
        <v>1974</v>
      </c>
      <c r="B1192" s="69">
        <v>36482</v>
      </c>
      <c r="C1192" s="69">
        <v>406</v>
      </c>
      <c r="D1192" s="69" t="s">
        <v>25</v>
      </c>
      <c r="E1192" s="70" t="s">
        <v>6313</v>
      </c>
      <c r="F1192" s="70"/>
      <c r="G1192" s="71" t="s">
        <v>8723</v>
      </c>
      <c r="H1192" s="69" t="s">
        <v>6315</v>
      </c>
      <c r="I1192" s="68" t="s">
        <v>252</v>
      </c>
      <c r="J1192" s="68" t="s">
        <v>252</v>
      </c>
      <c r="K1192" s="68" t="s">
        <v>89</v>
      </c>
      <c r="L1192" s="68" t="s">
        <v>89</v>
      </c>
      <c r="M1192" s="68" t="s">
        <v>252</v>
      </c>
      <c r="N1192" s="68" t="s">
        <v>154</v>
      </c>
      <c r="O1192" s="68" t="s">
        <v>8724</v>
      </c>
      <c r="P1192" s="72" t="s">
        <v>252</v>
      </c>
      <c r="Q1192" s="68" t="s">
        <v>32</v>
      </c>
      <c r="R1192" s="68" t="s">
        <v>31</v>
      </c>
      <c r="S1192" s="68">
        <v>21</v>
      </c>
      <c r="T1192" s="68">
        <v>38</v>
      </c>
      <c r="U1192" s="68">
        <v>-0.81</v>
      </c>
      <c r="V1192" s="68">
        <v>91</v>
      </c>
      <c r="W1192" s="68">
        <v>126</v>
      </c>
      <c r="X1192" s="68">
        <v>-0.38</v>
      </c>
      <c r="Y1192" s="68">
        <v>403</v>
      </c>
      <c r="Z1192" s="68">
        <v>535</v>
      </c>
      <c r="AA1192" s="68">
        <v>-0.33</v>
      </c>
      <c r="AB1192" s="73">
        <v>48394.8</v>
      </c>
      <c r="AC1192" s="73">
        <v>63106.8</v>
      </c>
      <c r="AD1192" s="73">
        <v>52035.360000000001</v>
      </c>
      <c r="AE1192" s="73">
        <v>68595.360000000001</v>
      </c>
      <c r="AF1192" s="73"/>
      <c r="AG1192" s="73">
        <f>IFERROR(VLOOKUP(J1192,'Roll ups'!D:E,2,FALSE),0)</f>
        <v>73393567.950000003</v>
      </c>
      <c r="AH1192" s="74">
        <f>IF(Table2[[#This Row],[CATEGORY TTL LOOKUP]]=0,0,IF(Table2[[#This Row],[CATEGORY TTL LOOKUP]]&gt;0,SUM(AB1192/AG1192)))</f>
        <v>6.5938748246943625E-4</v>
      </c>
      <c r="AI1192" s="74" t="str">
        <f>IFERROR(IF(AH1192&lt;#REF!,"STRIKE",IF(AH1192&gt;=#REF!,"GOOD")),"NO DATA")</f>
        <v>NO DATA</v>
      </c>
      <c r="AJ1192" s="75">
        <f>IFERROR(VLOOKUP(K1192,'Roll ups'!H:I,2,FALSE),0)</f>
        <v>75793138.070000067</v>
      </c>
      <c r="AK1192" s="76">
        <f>IF(Table2[[#This Row],[PRICE TIER LOOKUP]]=0,0,IF(Table2[[#This Row],[PRICE TIER LOOKUP]]&gt;0,SUM(AB1192/AJ1192)))</f>
        <v>6.3851162825985833E-4</v>
      </c>
      <c r="AL1192" s="74" t="e">
        <f>IF(AK1192&lt;#REF!,"STRIKE",IF(AK1192&gt;=#REF!,"GOOD"))</f>
        <v>#REF!</v>
      </c>
      <c r="AM1192" s="75">
        <f>VLOOKUP(H1192,'Roll ups'!A:B,2,FALSE)</f>
        <v>325145452.83999985</v>
      </c>
      <c r="AN1192" s="77">
        <f t="shared" si="38"/>
        <v>1.4884046379026096E-4</v>
      </c>
      <c r="AO1192" s="74" t="str">
        <f>IFERROR(VLOOKUP(Table2[[#This Row],[Product Name]],'Roll ups'!L:P,5,FALSE),"GOOD")</f>
        <v>GOOD</v>
      </c>
      <c r="AP1192" s="74">
        <f>Table2[[#This Row],[Retail Dollar Vol Current 12 Mths]]/Table2[[#This Row],[SHELF SALES  LOOKUP]]</f>
        <v>1.6003717581007036E-4</v>
      </c>
      <c r="AQ1192" s="69">
        <f t="shared" si="39"/>
        <v>0</v>
      </c>
      <c r="AR119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192" s="69" t="e">
        <f>IF(Table2[[#This Row],[Shelf Dollar Vol Current 12 Mths]]&gt;#REF!,"MEETS $ CRITERIA",IF(Table2[[#This Row],[Shelf Dollar Vol Current 12 Mths]]&lt;#REF!+1,"DOES NOT MEET $ CRITERIA"))</f>
        <v>#REF!</v>
      </c>
      <c r="AT1192" s="78"/>
    </row>
    <row r="1193" spans="1:46" ht="13.8" x14ac:dyDescent="0.3">
      <c r="A1193" s="68" t="s">
        <v>1941</v>
      </c>
      <c r="B1193" s="69">
        <v>73753</v>
      </c>
      <c r="C1193" s="69">
        <v>441</v>
      </c>
      <c r="D1193" s="69" t="s">
        <v>25</v>
      </c>
      <c r="E1193" s="70" t="s">
        <v>6313</v>
      </c>
      <c r="F1193" s="70"/>
      <c r="G1193" s="71" t="s">
        <v>8725</v>
      </c>
      <c r="H1193" s="69" t="s">
        <v>6315</v>
      </c>
      <c r="I1193" s="68" t="s">
        <v>87</v>
      </c>
      <c r="J1193" s="68" t="s">
        <v>88</v>
      </c>
      <c r="K1193" s="68" t="s">
        <v>89</v>
      </c>
      <c r="L1193" s="68" t="s">
        <v>89</v>
      </c>
      <c r="M1193" s="68" t="s">
        <v>88</v>
      </c>
      <c r="N1193" s="68" t="s">
        <v>90</v>
      </c>
      <c r="O1193" s="68" t="s">
        <v>8726</v>
      </c>
      <c r="P1193" s="72" t="s">
        <v>191</v>
      </c>
      <c r="Q1193" s="68" t="s">
        <v>26</v>
      </c>
      <c r="R1193" s="68" t="s">
        <v>27</v>
      </c>
      <c r="S1193" s="68">
        <v>19</v>
      </c>
      <c r="T1193" s="68">
        <v>27.73</v>
      </c>
      <c r="U1193" s="68">
        <v>-0.49</v>
      </c>
      <c r="V1193" s="68">
        <v>59.71</v>
      </c>
      <c r="W1193" s="68">
        <v>76.790000000000006</v>
      </c>
      <c r="X1193" s="68">
        <v>-0.28999999999999998</v>
      </c>
      <c r="Y1193" s="68">
        <v>260.33999999999997</v>
      </c>
      <c r="Z1193" s="68">
        <v>268.19</v>
      </c>
      <c r="AA1193" s="68">
        <v>-0.03</v>
      </c>
      <c r="AB1193" s="73">
        <v>36472.14</v>
      </c>
      <c r="AC1193" s="73">
        <v>36833.58</v>
      </c>
      <c r="AD1193" s="73">
        <v>36472.14</v>
      </c>
      <c r="AE1193" s="73">
        <v>36833.58</v>
      </c>
      <c r="AF1193" s="73"/>
      <c r="AG1193" s="73">
        <f>IFERROR(VLOOKUP(J1193,'Roll ups'!D:E,2,FALSE),0)</f>
        <v>43814205.929999985</v>
      </c>
      <c r="AH1193" s="74">
        <f>IF(Table2[[#This Row],[CATEGORY TTL LOOKUP]]=0,0,IF(Table2[[#This Row],[CATEGORY TTL LOOKUP]]&gt;0,SUM(AB1193/AG1193)))</f>
        <v>8.3242727389079975E-4</v>
      </c>
      <c r="AI1193" s="74" t="str">
        <f>IFERROR(IF(AH1193&lt;#REF!,"STRIKE",IF(AH1193&gt;=#REF!,"GOOD")),"NO DATA")</f>
        <v>NO DATA</v>
      </c>
      <c r="AJ1193" s="75">
        <f>IFERROR(VLOOKUP(K1193,'Roll ups'!H:I,2,FALSE),0)</f>
        <v>75793138.070000067</v>
      </c>
      <c r="AK1193" s="76">
        <f>IF(Table2[[#This Row],[PRICE TIER LOOKUP]]=0,0,IF(Table2[[#This Row],[PRICE TIER LOOKUP]]&gt;0,SUM(AB1193/AJ1193)))</f>
        <v>4.8120635889644156E-4</v>
      </c>
      <c r="AL1193" s="74" t="e">
        <f>IF(AK1193&lt;#REF!,"STRIKE",IF(AK1193&gt;=#REF!,"GOOD"))</f>
        <v>#REF!</v>
      </c>
      <c r="AM1193" s="75">
        <f>VLOOKUP(H1193,'Roll ups'!A:B,2,FALSE)</f>
        <v>325145452.83999985</v>
      </c>
      <c r="AN1193" s="77">
        <f t="shared" si="38"/>
        <v>1.1217176707049783E-4</v>
      </c>
      <c r="AO1193" s="74" t="str">
        <f>IFERROR(VLOOKUP(Table2[[#This Row],[Product Name]],'Roll ups'!L:P,5,FALSE),"GOOD")</f>
        <v>GOOD</v>
      </c>
      <c r="AP1193" s="74">
        <f>Table2[[#This Row],[Retail Dollar Vol Current 12 Mths]]/Table2[[#This Row],[SHELF SALES  LOOKUP]]</f>
        <v>1.1217176707049783E-4</v>
      </c>
      <c r="AQ1193" s="69">
        <f t="shared" si="39"/>
        <v>0</v>
      </c>
      <c r="AR119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193" s="69" t="e">
        <f>IF(Table2[[#This Row],[Shelf Dollar Vol Current 12 Mths]]&gt;#REF!,"MEETS $ CRITERIA",IF(Table2[[#This Row],[Shelf Dollar Vol Current 12 Mths]]&lt;#REF!+1,"DOES NOT MEET $ CRITERIA"))</f>
        <v>#REF!</v>
      </c>
      <c r="AT1193" s="78"/>
    </row>
    <row r="1194" spans="1:46" ht="13.8" x14ac:dyDescent="0.3">
      <c r="A1194" s="68" t="s">
        <v>5039</v>
      </c>
      <c r="B1194" s="69">
        <v>73760</v>
      </c>
      <c r="C1194" s="69">
        <v>318</v>
      </c>
      <c r="D1194" s="69" t="s">
        <v>25</v>
      </c>
      <c r="E1194" s="70" t="s">
        <v>6313</v>
      </c>
      <c r="F1194" s="70"/>
      <c r="G1194" s="71" t="s">
        <v>8727</v>
      </c>
      <c r="H1194" s="69" t="s">
        <v>6315</v>
      </c>
      <c r="I1194" s="68" t="s">
        <v>87</v>
      </c>
      <c r="J1194" s="68" t="s">
        <v>88</v>
      </c>
      <c r="K1194" s="68" t="s">
        <v>89</v>
      </c>
      <c r="L1194" s="68" t="s">
        <v>89</v>
      </c>
      <c r="M1194" s="68" t="s">
        <v>88</v>
      </c>
      <c r="N1194" s="68" t="s">
        <v>90</v>
      </c>
      <c r="O1194" s="68" t="s">
        <v>8728</v>
      </c>
      <c r="P1194" s="72" t="s">
        <v>191</v>
      </c>
      <c r="Q1194" s="68" t="s">
        <v>26</v>
      </c>
      <c r="R1194" s="68" t="s">
        <v>27</v>
      </c>
      <c r="S1194" s="68">
        <v>6</v>
      </c>
      <c r="T1194" s="68">
        <v>8</v>
      </c>
      <c r="U1194" s="68">
        <v>-0.36</v>
      </c>
      <c r="V1194" s="68">
        <v>20.79</v>
      </c>
      <c r="W1194" s="68">
        <v>21.33</v>
      </c>
      <c r="X1194" s="68">
        <v>-0.03</v>
      </c>
      <c r="Y1194" s="68">
        <v>73.040000000000006</v>
      </c>
      <c r="Z1194" s="68">
        <v>105.04</v>
      </c>
      <c r="AA1194" s="68">
        <v>-0.44</v>
      </c>
      <c r="AB1194" s="73">
        <v>10291.68</v>
      </c>
      <c r="AC1194" s="73">
        <v>14412.96</v>
      </c>
      <c r="AD1194" s="73">
        <v>10291.68</v>
      </c>
      <c r="AE1194" s="73">
        <v>14412.96</v>
      </c>
      <c r="AF1194" s="73"/>
      <c r="AG1194" s="73">
        <f>IFERROR(VLOOKUP(J1194,'Roll ups'!D:E,2,FALSE),0)</f>
        <v>43814205.929999985</v>
      </c>
      <c r="AH1194" s="74">
        <f>IF(Table2[[#This Row],[CATEGORY TTL LOOKUP]]=0,0,IF(Table2[[#This Row],[CATEGORY TTL LOOKUP]]&gt;0,SUM(AB1194/AG1194)))</f>
        <v>2.3489367846680963E-4</v>
      </c>
      <c r="AI1194" s="74" t="str">
        <f>IFERROR(IF(AH1194&lt;#REF!,"STRIKE",IF(AH1194&gt;=#REF!,"GOOD")),"NO DATA")</f>
        <v>NO DATA</v>
      </c>
      <c r="AJ1194" s="75">
        <f>IFERROR(VLOOKUP(K1194,'Roll ups'!H:I,2,FALSE),0)</f>
        <v>75793138.070000067</v>
      </c>
      <c r="AK1194" s="76">
        <f>IF(Table2[[#This Row],[PRICE TIER LOOKUP]]=0,0,IF(Table2[[#This Row],[PRICE TIER LOOKUP]]&gt;0,SUM(AB1194/AJ1194)))</f>
        <v>1.3578643478905623E-4</v>
      </c>
      <c r="AL1194" s="74" t="e">
        <f>IF(AK1194&lt;#REF!,"STRIKE",IF(AK1194&gt;=#REF!,"GOOD"))</f>
        <v>#REF!</v>
      </c>
      <c r="AM1194" s="75">
        <f>VLOOKUP(H1194,'Roll ups'!A:B,2,FALSE)</f>
        <v>325145452.83999985</v>
      </c>
      <c r="AN1194" s="77">
        <f t="shared" si="38"/>
        <v>3.1652541685903301E-5</v>
      </c>
      <c r="AO1194" s="74" t="str">
        <f>IFERROR(VLOOKUP(Table2[[#This Row],[Product Name]],'Roll ups'!L:P,5,FALSE),"GOOD")</f>
        <v>GOOD</v>
      </c>
      <c r="AP1194" s="74">
        <f>Table2[[#This Row],[Retail Dollar Vol Current 12 Mths]]/Table2[[#This Row],[SHELF SALES  LOOKUP]]</f>
        <v>3.1652541685903301E-5</v>
      </c>
      <c r="AQ1194" s="69">
        <f t="shared" si="39"/>
        <v>0</v>
      </c>
      <c r="AR119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194" s="69" t="e">
        <f>IF(Table2[[#This Row],[Shelf Dollar Vol Current 12 Mths]]&gt;#REF!,"MEETS $ CRITERIA",IF(Table2[[#This Row],[Shelf Dollar Vol Current 12 Mths]]&lt;#REF!+1,"DOES NOT MEET $ CRITERIA"))</f>
        <v>#REF!</v>
      </c>
      <c r="AT1194" s="78"/>
    </row>
    <row r="1195" spans="1:46" ht="13.8" x14ac:dyDescent="0.3">
      <c r="A1195" s="68" t="s">
        <v>4486</v>
      </c>
      <c r="B1195" s="69">
        <v>64913</v>
      </c>
      <c r="C1195" s="69">
        <v>625</v>
      </c>
      <c r="D1195" s="69" t="s">
        <v>25</v>
      </c>
      <c r="E1195" s="70" t="s">
        <v>6313</v>
      </c>
      <c r="F1195" s="70"/>
      <c r="G1195" s="71" t="s">
        <v>8729</v>
      </c>
      <c r="H1195" s="69" t="s">
        <v>6315</v>
      </c>
      <c r="I1195" s="68" t="s">
        <v>252</v>
      </c>
      <c r="J1195" s="68" t="s">
        <v>252</v>
      </c>
      <c r="K1195" s="68" t="s">
        <v>146</v>
      </c>
      <c r="L1195" s="68" t="s">
        <v>6320</v>
      </c>
      <c r="M1195" s="68" t="s">
        <v>252</v>
      </c>
      <c r="N1195" s="68" t="s">
        <v>184</v>
      </c>
      <c r="O1195" s="68" t="s">
        <v>8730</v>
      </c>
      <c r="P1195" s="72" t="s">
        <v>191</v>
      </c>
      <c r="Q1195" s="68" t="s">
        <v>397</v>
      </c>
      <c r="R1195" s="68" t="s">
        <v>31</v>
      </c>
      <c r="S1195" s="68">
        <v>24</v>
      </c>
      <c r="T1195" s="68">
        <v>56.5</v>
      </c>
      <c r="U1195" s="68">
        <v>-1.4</v>
      </c>
      <c r="V1195" s="68">
        <v>49.58</v>
      </c>
      <c r="W1195" s="68">
        <v>102.17</v>
      </c>
      <c r="X1195" s="68">
        <v>-1.06</v>
      </c>
      <c r="Y1195" s="68">
        <v>186.58</v>
      </c>
      <c r="Z1195" s="68">
        <v>295.95999999999998</v>
      </c>
      <c r="AA1195" s="68">
        <v>-0.59</v>
      </c>
      <c r="AB1195" s="73">
        <v>58086.94</v>
      </c>
      <c r="AC1195" s="73">
        <v>92970.31</v>
      </c>
      <c r="AD1195" s="73">
        <v>59333.5</v>
      </c>
      <c r="AE1195" s="73">
        <v>94041.55</v>
      </c>
      <c r="AF1195" s="73"/>
      <c r="AG1195" s="73">
        <f>IFERROR(VLOOKUP(J1195,'Roll ups'!D:E,2,FALSE),0)</f>
        <v>73393567.950000003</v>
      </c>
      <c r="AH1195" s="74">
        <f>IF(Table2[[#This Row],[CATEGORY TTL LOOKUP]]=0,0,IF(Table2[[#This Row],[CATEGORY TTL LOOKUP]]&gt;0,SUM(AB1195/AG1195)))</f>
        <v>7.9144455873261571E-4</v>
      </c>
      <c r="AI1195" s="74" t="str">
        <f>IFERROR(IF(AH1195&lt;#REF!,"STRIKE",IF(AH1195&gt;=#REF!,"GOOD")),"NO DATA")</f>
        <v>NO DATA</v>
      </c>
      <c r="AJ1195" s="75">
        <f>IFERROR(VLOOKUP(K1195,'Roll ups'!H:I,2,FALSE),0)</f>
        <v>69119979.479999974</v>
      </c>
      <c r="AK1195" s="76">
        <f>IF(Table2[[#This Row],[PRICE TIER LOOKUP]]=0,0,IF(Table2[[#This Row],[PRICE TIER LOOKUP]]&gt;0,SUM(AB1195/AJ1195)))</f>
        <v>8.4037843235771779E-4</v>
      </c>
      <c r="AL1195" s="74" t="e">
        <f>IF(AK1195&lt;#REF!,"STRIKE",IF(AK1195&gt;=#REF!,"GOOD"))</f>
        <v>#REF!</v>
      </c>
      <c r="AM1195" s="75">
        <f>VLOOKUP(H1195,'Roll ups'!A:B,2,FALSE)</f>
        <v>325145452.83999985</v>
      </c>
      <c r="AN1195" s="77">
        <f t="shared" si="38"/>
        <v>1.7864909225282595E-4</v>
      </c>
      <c r="AO1195" s="74" t="str">
        <f>IFERROR(VLOOKUP(Table2[[#This Row],[Product Name]],'Roll ups'!L:P,5,FALSE),"GOOD")</f>
        <v>GOOD</v>
      </c>
      <c r="AP1195" s="74">
        <f>Table2[[#This Row],[Retail Dollar Vol Current 12 Mths]]/Table2[[#This Row],[SHELF SALES  LOOKUP]]</f>
        <v>1.8248294565324062E-4</v>
      </c>
      <c r="AQ1195" s="69">
        <f t="shared" si="39"/>
        <v>0</v>
      </c>
      <c r="AR119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195" s="69" t="e">
        <f>IF(Table2[[#This Row],[Shelf Dollar Vol Current 12 Mths]]&gt;#REF!,"MEETS $ CRITERIA",IF(Table2[[#This Row],[Shelf Dollar Vol Current 12 Mths]]&lt;#REF!+1,"DOES NOT MEET $ CRITERIA"))</f>
        <v>#REF!</v>
      </c>
      <c r="AT1195" s="78"/>
    </row>
    <row r="1196" spans="1:46" ht="13.8" x14ac:dyDescent="0.3">
      <c r="A1196" s="68" t="s">
        <v>4411</v>
      </c>
      <c r="B1196" s="69">
        <v>64914</v>
      </c>
      <c r="C1196" s="69">
        <v>484</v>
      </c>
      <c r="D1196" s="69" t="s">
        <v>25</v>
      </c>
      <c r="E1196" s="70" t="s">
        <v>6313</v>
      </c>
      <c r="F1196" s="70"/>
      <c r="G1196" s="71" t="s">
        <v>8731</v>
      </c>
      <c r="H1196" s="69" t="s">
        <v>6315</v>
      </c>
      <c r="I1196" s="68" t="s">
        <v>252</v>
      </c>
      <c r="J1196" s="68" t="s">
        <v>252</v>
      </c>
      <c r="K1196" s="68" t="s">
        <v>146</v>
      </c>
      <c r="L1196" s="68" t="s">
        <v>6320</v>
      </c>
      <c r="M1196" s="68" t="s">
        <v>252</v>
      </c>
      <c r="N1196" s="68" t="s">
        <v>184</v>
      </c>
      <c r="O1196" s="68" t="s">
        <v>8732</v>
      </c>
      <c r="P1196" s="72" t="s">
        <v>191</v>
      </c>
      <c r="Q1196" s="68" t="s">
        <v>397</v>
      </c>
      <c r="R1196" s="68" t="s">
        <v>31</v>
      </c>
      <c r="S1196" s="68">
        <v>11</v>
      </c>
      <c r="T1196" s="68">
        <v>16</v>
      </c>
      <c r="U1196" s="68">
        <v>-0.45</v>
      </c>
      <c r="V1196" s="68">
        <v>69</v>
      </c>
      <c r="W1196" s="68">
        <v>67</v>
      </c>
      <c r="X1196" s="68">
        <v>0.03</v>
      </c>
      <c r="Y1196" s="68">
        <v>365.08</v>
      </c>
      <c r="Z1196" s="68">
        <v>421.5</v>
      </c>
      <c r="AA1196" s="68">
        <v>-0.15</v>
      </c>
      <c r="AB1196" s="73">
        <v>105824.76</v>
      </c>
      <c r="AC1196" s="73">
        <v>123961.04</v>
      </c>
      <c r="AD1196" s="73">
        <v>109875.48</v>
      </c>
      <c r="AE1196" s="73">
        <v>126802.64</v>
      </c>
      <c r="AF1196" s="73"/>
      <c r="AG1196" s="73">
        <f>IFERROR(VLOOKUP(J1196,'Roll ups'!D:E,2,FALSE),0)</f>
        <v>73393567.950000003</v>
      </c>
      <c r="AH1196" s="74">
        <f>IF(Table2[[#This Row],[CATEGORY TTL LOOKUP]]=0,0,IF(Table2[[#This Row],[CATEGORY TTL LOOKUP]]&gt;0,SUM(AB1196/AG1196)))</f>
        <v>1.4418805755852342E-3</v>
      </c>
      <c r="AI1196" s="74" t="str">
        <f>IFERROR(IF(AH1196&lt;#REF!,"STRIKE",IF(AH1196&gt;=#REF!,"GOOD")),"NO DATA")</f>
        <v>NO DATA</v>
      </c>
      <c r="AJ1196" s="75">
        <f>IFERROR(VLOOKUP(K1196,'Roll ups'!H:I,2,FALSE),0)</f>
        <v>69119979.479999974</v>
      </c>
      <c r="AK1196" s="76">
        <f>IF(Table2[[#This Row],[PRICE TIER LOOKUP]]=0,0,IF(Table2[[#This Row],[PRICE TIER LOOKUP]]&gt;0,SUM(AB1196/AJ1196)))</f>
        <v>1.5310299684134113E-3</v>
      </c>
      <c r="AL1196" s="74" t="e">
        <f>IF(AK1196&lt;#REF!,"STRIKE",IF(AK1196&gt;=#REF!,"GOOD"))</f>
        <v>#REF!</v>
      </c>
      <c r="AM1196" s="75">
        <f>VLOOKUP(H1196,'Roll ups'!A:B,2,FALSE)</f>
        <v>325145452.83999985</v>
      </c>
      <c r="AN1196" s="77">
        <f t="shared" si="38"/>
        <v>3.2546898342162911E-4</v>
      </c>
      <c r="AO1196" s="74" t="str">
        <f>IFERROR(VLOOKUP(Table2[[#This Row],[Product Name]],'Roll ups'!L:P,5,FALSE),"GOOD")</f>
        <v>GOOD</v>
      </c>
      <c r="AP1196" s="74">
        <f>Table2[[#This Row],[Retail Dollar Vol Current 12 Mths]]/Table2[[#This Row],[SHELF SALES  LOOKUP]]</f>
        <v>3.3792716164500198E-4</v>
      </c>
      <c r="AQ1196" s="69">
        <f t="shared" si="39"/>
        <v>0</v>
      </c>
      <c r="AR119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196" s="69" t="e">
        <f>IF(Table2[[#This Row],[Shelf Dollar Vol Current 12 Mths]]&gt;#REF!,"MEETS $ CRITERIA",IF(Table2[[#This Row],[Shelf Dollar Vol Current 12 Mths]]&lt;#REF!+1,"DOES NOT MEET $ CRITERIA"))</f>
        <v>#REF!</v>
      </c>
      <c r="AT1196" s="78"/>
    </row>
    <row r="1197" spans="1:46" ht="13.8" x14ac:dyDescent="0.3">
      <c r="A1197" s="68" t="s">
        <v>1548</v>
      </c>
      <c r="B1197" s="69">
        <v>20165</v>
      </c>
      <c r="C1197" s="69">
        <v>421</v>
      </c>
      <c r="D1197" s="69" t="s">
        <v>25</v>
      </c>
      <c r="E1197" s="70" t="s">
        <v>6313</v>
      </c>
      <c r="F1197" s="70"/>
      <c r="G1197" s="71" t="s">
        <v>8733</v>
      </c>
      <c r="H1197" s="69" t="s">
        <v>6315</v>
      </c>
      <c r="I1197" s="68" t="s">
        <v>758</v>
      </c>
      <c r="J1197" s="68" t="s">
        <v>175</v>
      </c>
      <c r="K1197" s="68" t="s">
        <v>89</v>
      </c>
      <c r="L1197" s="68" t="s">
        <v>132</v>
      </c>
      <c r="M1197" s="68" t="s">
        <v>175</v>
      </c>
      <c r="N1197" s="68" t="s">
        <v>176</v>
      </c>
      <c r="O1197" s="68" t="s">
        <v>8734</v>
      </c>
      <c r="P1197" s="72" t="s">
        <v>6357</v>
      </c>
      <c r="Q1197" s="68" t="s">
        <v>194</v>
      </c>
      <c r="R1197" s="68" t="s">
        <v>6402</v>
      </c>
      <c r="S1197" s="68">
        <v>36</v>
      </c>
      <c r="T1197" s="68">
        <v>22</v>
      </c>
      <c r="U1197" s="68">
        <v>0.39</v>
      </c>
      <c r="V1197" s="68">
        <v>157</v>
      </c>
      <c r="W1197" s="68">
        <v>124</v>
      </c>
      <c r="X1197" s="68">
        <v>0.21</v>
      </c>
      <c r="Y1197" s="68">
        <v>585.75</v>
      </c>
      <c r="Z1197" s="68">
        <v>681.25</v>
      </c>
      <c r="AA1197" s="68">
        <v>-0.16</v>
      </c>
      <c r="AB1197" s="73">
        <v>96037.62</v>
      </c>
      <c r="AC1197" s="73">
        <v>110809</v>
      </c>
      <c r="AD1197" s="73">
        <v>96859.62</v>
      </c>
      <c r="AE1197" s="73">
        <v>112651.5</v>
      </c>
      <c r="AF1197" s="73"/>
      <c r="AG1197" s="73">
        <f>IFERROR(VLOOKUP(J1197,'Roll ups'!D:E,2,FALSE),0)</f>
        <v>52239627.039999984</v>
      </c>
      <c r="AH1197" s="74">
        <f>IF(Table2[[#This Row],[CATEGORY TTL LOOKUP]]=0,0,IF(Table2[[#This Row],[CATEGORY TTL LOOKUP]]&gt;0,SUM(AB1197/AG1197)))</f>
        <v>1.8384055446349914E-3</v>
      </c>
      <c r="AI1197" s="74" t="str">
        <f>IFERROR(IF(AH1197&lt;#REF!,"STRIKE",IF(AH1197&gt;=#REF!,"GOOD")),"NO DATA")</f>
        <v>NO DATA</v>
      </c>
      <c r="AJ1197" s="75">
        <f>IFERROR(VLOOKUP(K1197,'Roll ups'!H:I,2,FALSE),0)</f>
        <v>75793138.070000067</v>
      </c>
      <c r="AK1197" s="76">
        <f>IF(Table2[[#This Row],[PRICE TIER LOOKUP]]=0,0,IF(Table2[[#This Row],[PRICE TIER LOOKUP]]&gt;0,SUM(AB1197/AJ1197)))</f>
        <v>1.2671017778852591E-3</v>
      </c>
      <c r="AL1197" s="74" t="e">
        <f>IF(AK1197&lt;#REF!,"STRIKE",IF(AK1197&gt;=#REF!,"GOOD"))</f>
        <v>#REF!</v>
      </c>
      <c r="AM1197" s="75">
        <f>VLOOKUP(H1197,'Roll ups'!A:B,2,FALSE)</f>
        <v>325145452.83999985</v>
      </c>
      <c r="AN1197" s="77">
        <f t="shared" si="38"/>
        <v>2.9536817802972303E-4</v>
      </c>
      <c r="AO1197" s="74" t="str">
        <f>IFERROR(VLOOKUP(Table2[[#This Row],[Product Name]],'Roll ups'!L:P,5,FALSE),"GOOD")</f>
        <v>GOOD</v>
      </c>
      <c r="AP1197" s="74">
        <f>Table2[[#This Row],[Retail Dollar Vol Current 12 Mths]]/Table2[[#This Row],[SHELF SALES  LOOKUP]]</f>
        <v>2.9789627735517937E-4</v>
      </c>
      <c r="AQ1197" s="69">
        <f t="shared" si="39"/>
        <v>0</v>
      </c>
      <c r="AR119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197" s="69" t="e">
        <f>IF(Table2[[#This Row],[Shelf Dollar Vol Current 12 Mths]]&gt;#REF!,"MEETS $ CRITERIA",IF(Table2[[#This Row],[Shelf Dollar Vol Current 12 Mths]]&lt;#REF!+1,"DOES NOT MEET $ CRITERIA"))</f>
        <v>#REF!</v>
      </c>
      <c r="AT1197" s="78"/>
    </row>
    <row r="1198" spans="1:46" ht="13.8" x14ac:dyDescent="0.3">
      <c r="A1198" s="68" t="s">
        <v>1421</v>
      </c>
      <c r="B1198" s="69">
        <v>20166</v>
      </c>
      <c r="C1198" s="69">
        <v>762</v>
      </c>
      <c r="D1198" s="69" t="s">
        <v>25</v>
      </c>
      <c r="E1198" s="70" t="s">
        <v>6313</v>
      </c>
      <c r="F1198" s="70"/>
      <c r="G1198" s="71" t="s">
        <v>8735</v>
      </c>
      <c r="H1198" s="69" t="s">
        <v>6315</v>
      </c>
      <c r="I1198" s="68" t="s">
        <v>758</v>
      </c>
      <c r="J1198" s="68" t="s">
        <v>175</v>
      </c>
      <c r="K1198" s="68" t="s">
        <v>89</v>
      </c>
      <c r="L1198" s="68" t="s">
        <v>132</v>
      </c>
      <c r="M1198" s="68" t="s">
        <v>175</v>
      </c>
      <c r="N1198" s="68" t="s">
        <v>176</v>
      </c>
      <c r="O1198" s="68" t="s">
        <v>8736</v>
      </c>
      <c r="P1198" s="72" t="s">
        <v>6357</v>
      </c>
      <c r="Q1198" s="68" t="s">
        <v>194</v>
      </c>
      <c r="R1198" s="68" t="s">
        <v>6402</v>
      </c>
      <c r="S1198" s="68">
        <v>60</v>
      </c>
      <c r="T1198" s="68">
        <v>91.25</v>
      </c>
      <c r="U1198" s="68">
        <v>-0.52</v>
      </c>
      <c r="V1198" s="68">
        <v>257.83</v>
      </c>
      <c r="W1198" s="68">
        <v>292.17</v>
      </c>
      <c r="X1198" s="68">
        <v>-0.13</v>
      </c>
      <c r="Y1198" s="68">
        <v>1172.92</v>
      </c>
      <c r="Z1198" s="68">
        <v>1093.42</v>
      </c>
      <c r="AA1198" s="68">
        <v>7.0000000000000007E-2</v>
      </c>
      <c r="AB1198" s="73">
        <v>190940.5</v>
      </c>
      <c r="AC1198" s="73">
        <v>178260.88</v>
      </c>
      <c r="AD1198" s="73">
        <v>193953.5</v>
      </c>
      <c r="AE1198" s="73">
        <v>180807.38</v>
      </c>
      <c r="AF1198" s="73"/>
      <c r="AG1198" s="73">
        <f>IFERROR(VLOOKUP(J1198,'Roll ups'!D:E,2,FALSE),0)</f>
        <v>52239627.039999984</v>
      </c>
      <c r="AH1198" s="74">
        <f>IF(Table2[[#This Row],[CATEGORY TTL LOOKUP]]=0,0,IF(Table2[[#This Row],[CATEGORY TTL LOOKUP]]&gt;0,SUM(AB1198/AG1198)))</f>
        <v>3.6550892649711395E-3</v>
      </c>
      <c r="AI1198" s="74" t="str">
        <f>IFERROR(IF(AH1198&lt;#REF!,"STRIKE",IF(AH1198&gt;=#REF!,"GOOD")),"NO DATA")</f>
        <v>NO DATA</v>
      </c>
      <c r="AJ1198" s="75">
        <f>IFERROR(VLOOKUP(K1198,'Roll ups'!H:I,2,FALSE),0)</f>
        <v>75793138.070000067</v>
      </c>
      <c r="AK1198" s="76">
        <f>IF(Table2[[#This Row],[PRICE TIER LOOKUP]]=0,0,IF(Table2[[#This Row],[PRICE TIER LOOKUP]]&gt;0,SUM(AB1198/AJ1198)))</f>
        <v>2.5192320157486235E-3</v>
      </c>
      <c r="AL1198" s="74" t="e">
        <f>IF(AK1198&lt;#REF!,"STRIKE",IF(AK1198&gt;=#REF!,"GOOD"))</f>
        <v>#REF!</v>
      </c>
      <c r="AM1198" s="75">
        <f>VLOOKUP(H1198,'Roll ups'!A:B,2,FALSE)</f>
        <v>325145452.83999985</v>
      </c>
      <c r="AN1198" s="77">
        <f t="shared" si="38"/>
        <v>5.8724641028259905E-4</v>
      </c>
      <c r="AO1198" s="74" t="str">
        <f>IFERROR(VLOOKUP(Table2[[#This Row],[Product Name]],'Roll ups'!L:P,5,FALSE),"GOOD")</f>
        <v>GOOD</v>
      </c>
      <c r="AP1198" s="74">
        <f>Table2[[#This Row],[Retail Dollar Vol Current 12 Mths]]/Table2[[#This Row],[SHELF SALES  LOOKUP]]</f>
        <v>5.9651303226264764E-4</v>
      </c>
      <c r="AQ1198" s="69">
        <f t="shared" si="39"/>
        <v>0</v>
      </c>
      <c r="AR119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198" s="69" t="e">
        <f>IF(Table2[[#This Row],[Shelf Dollar Vol Current 12 Mths]]&gt;#REF!,"MEETS $ CRITERIA",IF(Table2[[#This Row],[Shelf Dollar Vol Current 12 Mths]]&lt;#REF!+1,"DOES NOT MEET $ CRITERIA"))</f>
        <v>#REF!</v>
      </c>
      <c r="AT1198" s="78"/>
    </row>
    <row r="1199" spans="1:46" ht="13.8" x14ac:dyDescent="0.3">
      <c r="A1199" s="68" t="s">
        <v>1465</v>
      </c>
      <c r="B1199" s="69">
        <v>20167</v>
      </c>
      <c r="C1199" s="69">
        <v>458</v>
      </c>
      <c r="D1199" s="69" t="s">
        <v>25</v>
      </c>
      <c r="E1199" s="70" t="s">
        <v>6313</v>
      </c>
      <c r="F1199" s="70"/>
      <c r="G1199" s="71" t="s">
        <v>8737</v>
      </c>
      <c r="H1199" s="69" t="s">
        <v>6315</v>
      </c>
      <c r="I1199" s="68" t="s">
        <v>758</v>
      </c>
      <c r="J1199" s="68" t="s">
        <v>175</v>
      </c>
      <c r="K1199" s="68" t="s">
        <v>89</v>
      </c>
      <c r="L1199" s="68" t="s">
        <v>132</v>
      </c>
      <c r="M1199" s="68" t="s">
        <v>175</v>
      </c>
      <c r="N1199" s="68" t="s">
        <v>176</v>
      </c>
      <c r="O1199" s="68" t="s">
        <v>8738</v>
      </c>
      <c r="P1199" s="72" t="s">
        <v>6357</v>
      </c>
      <c r="Q1199" s="68" t="s">
        <v>194</v>
      </c>
      <c r="R1199" s="68" t="s">
        <v>6402</v>
      </c>
      <c r="S1199" s="68">
        <v>84</v>
      </c>
      <c r="T1199" s="68">
        <v>163.99</v>
      </c>
      <c r="U1199" s="68">
        <v>-0.95</v>
      </c>
      <c r="V1199" s="68">
        <v>245.3</v>
      </c>
      <c r="W1199" s="68">
        <v>421.3</v>
      </c>
      <c r="X1199" s="68">
        <v>-0.72</v>
      </c>
      <c r="Y1199" s="68">
        <v>1068.1199999999999</v>
      </c>
      <c r="Z1199" s="68">
        <v>1391.87</v>
      </c>
      <c r="AA1199" s="68">
        <v>-0.3</v>
      </c>
      <c r="AB1199" s="73">
        <v>147863.32</v>
      </c>
      <c r="AC1199" s="73">
        <v>191138.64</v>
      </c>
      <c r="AD1199" s="73">
        <v>147863.32</v>
      </c>
      <c r="AE1199" s="73">
        <v>192680.64</v>
      </c>
      <c r="AF1199" s="73"/>
      <c r="AG1199" s="73">
        <f>IFERROR(VLOOKUP(J1199,'Roll ups'!D:E,2,FALSE),0)</f>
        <v>52239627.039999984</v>
      </c>
      <c r="AH1199" s="74">
        <f>IF(Table2[[#This Row],[CATEGORY TTL LOOKUP]]=0,0,IF(Table2[[#This Row],[CATEGORY TTL LOOKUP]]&gt;0,SUM(AB1199/AG1199)))</f>
        <v>2.8304819229812029E-3</v>
      </c>
      <c r="AI1199" s="74" t="str">
        <f>IFERROR(IF(AH1199&lt;#REF!,"STRIKE",IF(AH1199&gt;=#REF!,"GOOD")),"NO DATA")</f>
        <v>NO DATA</v>
      </c>
      <c r="AJ1199" s="75">
        <f>IFERROR(VLOOKUP(K1199,'Roll ups'!H:I,2,FALSE),0)</f>
        <v>75793138.070000067</v>
      </c>
      <c r="AK1199" s="76">
        <f>IF(Table2[[#This Row],[PRICE TIER LOOKUP]]=0,0,IF(Table2[[#This Row],[PRICE TIER LOOKUP]]&gt;0,SUM(AB1199/AJ1199)))</f>
        <v>1.9508800369690232E-3</v>
      </c>
      <c r="AL1199" s="74" t="e">
        <f>IF(AK1199&lt;#REF!,"STRIKE",IF(AK1199&gt;=#REF!,"GOOD"))</f>
        <v>#REF!</v>
      </c>
      <c r="AM1199" s="75">
        <f>VLOOKUP(H1199,'Roll ups'!A:B,2,FALSE)</f>
        <v>325145452.83999985</v>
      </c>
      <c r="AN1199" s="77">
        <f t="shared" si="38"/>
        <v>4.5476053473447086E-4</v>
      </c>
      <c r="AO1199" s="74" t="str">
        <f>IFERROR(VLOOKUP(Table2[[#This Row],[Product Name]],'Roll ups'!L:P,5,FALSE),"GOOD")</f>
        <v>GOOD</v>
      </c>
      <c r="AP1199" s="74">
        <f>Table2[[#This Row],[Retail Dollar Vol Current 12 Mths]]/Table2[[#This Row],[SHELF SALES  LOOKUP]]</f>
        <v>4.5476053473447086E-4</v>
      </c>
      <c r="AQ1199" s="69">
        <f t="shared" si="39"/>
        <v>0</v>
      </c>
      <c r="AR119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199" s="69" t="e">
        <f>IF(Table2[[#This Row],[Shelf Dollar Vol Current 12 Mths]]&gt;#REF!,"MEETS $ CRITERIA",IF(Table2[[#This Row],[Shelf Dollar Vol Current 12 Mths]]&lt;#REF!+1,"DOES NOT MEET $ CRITERIA"))</f>
        <v>#REF!</v>
      </c>
      <c r="AT1199" s="78"/>
    </row>
    <row r="1200" spans="1:46" ht="13.8" x14ac:dyDescent="0.3">
      <c r="A1200" s="68" t="s">
        <v>1367</v>
      </c>
      <c r="B1200" s="69">
        <v>20168</v>
      </c>
      <c r="C1200" s="69">
        <v>507</v>
      </c>
      <c r="D1200" s="69" t="s">
        <v>25</v>
      </c>
      <c r="E1200" s="70" t="s">
        <v>6313</v>
      </c>
      <c r="F1200" s="70"/>
      <c r="G1200" s="71" t="s">
        <v>8739</v>
      </c>
      <c r="H1200" s="69" t="s">
        <v>6315</v>
      </c>
      <c r="I1200" s="68" t="s">
        <v>758</v>
      </c>
      <c r="J1200" s="68" t="s">
        <v>175</v>
      </c>
      <c r="K1200" s="68" t="s">
        <v>89</v>
      </c>
      <c r="L1200" s="68" t="s">
        <v>132</v>
      </c>
      <c r="M1200" s="68" t="s">
        <v>175</v>
      </c>
      <c r="N1200" s="68" t="s">
        <v>176</v>
      </c>
      <c r="O1200" s="68" t="s">
        <v>8740</v>
      </c>
      <c r="P1200" s="72" t="s">
        <v>6357</v>
      </c>
      <c r="Q1200" s="68" t="s">
        <v>194</v>
      </c>
      <c r="R1200" s="68" t="s">
        <v>6402</v>
      </c>
      <c r="S1200" s="68">
        <v>182</v>
      </c>
      <c r="T1200" s="68">
        <v>240.34</v>
      </c>
      <c r="U1200" s="68">
        <v>-0.32</v>
      </c>
      <c r="V1200" s="68">
        <v>574.02</v>
      </c>
      <c r="W1200" s="68">
        <v>685.44</v>
      </c>
      <c r="X1200" s="68">
        <v>-0.19</v>
      </c>
      <c r="Y1200" s="68">
        <v>2416.66</v>
      </c>
      <c r="Z1200" s="68">
        <v>3111.44</v>
      </c>
      <c r="AA1200" s="68">
        <v>-0.28999999999999998</v>
      </c>
      <c r="AB1200" s="73">
        <v>323895.34000000003</v>
      </c>
      <c r="AC1200" s="73">
        <v>415882.42</v>
      </c>
      <c r="AD1200" s="73">
        <v>324992.2</v>
      </c>
      <c r="AE1200" s="73">
        <v>418339.75</v>
      </c>
      <c r="AF1200" s="73"/>
      <c r="AG1200" s="73">
        <f>IFERROR(VLOOKUP(J1200,'Roll ups'!D:E,2,FALSE),0)</f>
        <v>52239627.039999984</v>
      </c>
      <c r="AH1200" s="74">
        <f>IF(Table2[[#This Row],[CATEGORY TTL LOOKUP]]=0,0,IF(Table2[[#This Row],[CATEGORY TTL LOOKUP]]&gt;0,SUM(AB1200/AG1200)))</f>
        <v>6.2001847706912748E-3</v>
      </c>
      <c r="AI1200" s="74" t="str">
        <f>IFERROR(IF(AH1200&lt;#REF!,"STRIKE",IF(AH1200&gt;=#REF!,"GOOD")),"NO DATA")</f>
        <v>NO DATA</v>
      </c>
      <c r="AJ1200" s="75">
        <f>IFERROR(VLOOKUP(K1200,'Roll ups'!H:I,2,FALSE),0)</f>
        <v>75793138.070000067</v>
      </c>
      <c r="AK1200" s="76">
        <f>IF(Table2[[#This Row],[PRICE TIER LOOKUP]]=0,0,IF(Table2[[#This Row],[PRICE TIER LOOKUP]]&gt;0,SUM(AB1200/AJ1200)))</f>
        <v>4.2734124519407139E-3</v>
      </c>
      <c r="AL1200" s="74" t="e">
        <f>IF(AK1200&lt;#REF!,"STRIKE",IF(AK1200&gt;=#REF!,"GOOD"))</f>
        <v>#REF!</v>
      </c>
      <c r="AM1200" s="75">
        <f>VLOOKUP(H1200,'Roll ups'!A:B,2,FALSE)</f>
        <v>325145452.83999985</v>
      </c>
      <c r="AN1200" s="77">
        <f t="shared" si="38"/>
        <v>9.9615521967451586E-4</v>
      </c>
      <c r="AO1200" s="74" t="str">
        <f>IFERROR(VLOOKUP(Table2[[#This Row],[Product Name]],'Roll ups'!L:P,5,FALSE),"GOOD")</f>
        <v>GOOD</v>
      </c>
      <c r="AP1200" s="74">
        <f>Table2[[#This Row],[Retail Dollar Vol Current 12 Mths]]/Table2[[#This Row],[SHELF SALES  LOOKUP]]</f>
        <v>9.9952866374522151E-4</v>
      </c>
      <c r="AQ1200" s="69">
        <f t="shared" si="39"/>
        <v>0</v>
      </c>
      <c r="AR120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200" s="69" t="e">
        <f>IF(Table2[[#This Row],[Shelf Dollar Vol Current 12 Mths]]&gt;#REF!,"MEETS $ CRITERIA",IF(Table2[[#This Row],[Shelf Dollar Vol Current 12 Mths]]&lt;#REF!+1,"DOES NOT MEET $ CRITERIA"))</f>
        <v>#REF!</v>
      </c>
      <c r="AT1200" s="78"/>
    </row>
    <row r="1201" spans="1:46" ht="13.8" x14ac:dyDescent="0.3">
      <c r="A1201" s="68" t="s">
        <v>1477</v>
      </c>
      <c r="B1201" s="69">
        <v>20169</v>
      </c>
      <c r="C1201" s="69">
        <v>284</v>
      </c>
      <c r="D1201" s="69" t="s">
        <v>25</v>
      </c>
      <c r="E1201" s="70" t="s">
        <v>6313</v>
      </c>
      <c r="F1201" s="70"/>
      <c r="G1201" s="71" t="s">
        <v>8739</v>
      </c>
      <c r="H1201" s="69" t="s">
        <v>6315</v>
      </c>
      <c r="I1201" s="68" t="s">
        <v>758</v>
      </c>
      <c r="J1201" s="68" t="s">
        <v>175</v>
      </c>
      <c r="K1201" s="68" t="s">
        <v>89</v>
      </c>
      <c r="L1201" s="68" t="s">
        <v>132</v>
      </c>
      <c r="M1201" s="68" t="s">
        <v>175</v>
      </c>
      <c r="N1201" s="68" t="s">
        <v>176</v>
      </c>
      <c r="O1201" s="68" t="s">
        <v>8741</v>
      </c>
      <c r="P1201" s="72" t="s">
        <v>6357</v>
      </c>
      <c r="Q1201" s="68" t="s">
        <v>194</v>
      </c>
      <c r="R1201" s="68" t="s">
        <v>6402</v>
      </c>
      <c r="S1201" s="68">
        <v>105</v>
      </c>
      <c r="T1201" s="68">
        <v>109.67</v>
      </c>
      <c r="U1201" s="68">
        <v>-0.04</v>
      </c>
      <c r="V1201" s="68">
        <v>283.51</v>
      </c>
      <c r="W1201" s="68">
        <v>335.43</v>
      </c>
      <c r="X1201" s="68">
        <v>-0.18</v>
      </c>
      <c r="Y1201" s="68">
        <v>1178.3900000000001</v>
      </c>
      <c r="Z1201" s="68">
        <v>1396.17</v>
      </c>
      <c r="AA1201" s="68">
        <v>-0.18</v>
      </c>
      <c r="AB1201" s="73">
        <v>158402.34</v>
      </c>
      <c r="AC1201" s="73">
        <v>186459.86</v>
      </c>
      <c r="AD1201" s="73">
        <v>158469</v>
      </c>
      <c r="AE1201" s="73">
        <v>187690.04</v>
      </c>
      <c r="AF1201" s="73"/>
      <c r="AG1201" s="73">
        <f>IFERROR(VLOOKUP(J1201,'Roll ups'!D:E,2,FALSE),0)</f>
        <v>52239627.039999984</v>
      </c>
      <c r="AH1201" s="74">
        <f>IF(Table2[[#This Row],[CATEGORY TTL LOOKUP]]=0,0,IF(Table2[[#This Row],[CATEGORY TTL LOOKUP]]&gt;0,SUM(AB1201/AG1201)))</f>
        <v>3.0322257063342167E-3</v>
      </c>
      <c r="AI1201" s="74" t="str">
        <f>IFERROR(IF(AH1201&lt;#REF!,"STRIKE",IF(AH1201&gt;=#REF!,"GOOD")),"NO DATA")</f>
        <v>NO DATA</v>
      </c>
      <c r="AJ1201" s="75">
        <f>IFERROR(VLOOKUP(K1201,'Roll ups'!H:I,2,FALSE),0)</f>
        <v>75793138.070000067</v>
      </c>
      <c r="AK1201" s="76">
        <f>IF(Table2[[#This Row],[PRICE TIER LOOKUP]]=0,0,IF(Table2[[#This Row],[PRICE TIER LOOKUP]]&gt;0,SUM(AB1201/AJ1201)))</f>
        <v>2.0899298278652186E-3</v>
      </c>
      <c r="AL1201" s="74" t="e">
        <f>IF(AK1201&lt;#REF!,"STRIKE",IF(AK1201&gt;=#REF!,"GOOD"))</f>
        <v>#REF!</v>
      </c>
      <c r="AM1201" s="75">
        <f>VLOOKUP(H1201,'Roll ups'!A:B,2,FALSE)</f>
        <v>325145452.83999985</v>
      </c>
      <c r="AN1201" s="77">
        <f t="shared" si="38"/>
        <v>4.8717378212251327E-4</v>
      </c>
      <c r="AO1201" s="74" t="str">
        <f>IFERROR(VLOOKUP(Table2[[#This Row],[Product Name]],'Roll ups'!L:P,5,FALSE),"GOOD")</f>
        <v>GOOD</v>
      </c>
      <c r="AP1201" s="74">
        <f>Table2[[#This Row],[Retail Dollar Vol Current 12 Mths]]/Table2[[#This Row],[SHELF SALES  LOOKUP]]</f>
        <v>4.8737879806051194E-4</v>
      </c>
      <c r="AQ1201" s="69">
        <f t="shared" si="39"/>
        <v>0</v>
      </c>
      <c r="AR120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201" s="69" t="e">
        <f>IF(Table2[[#This Row],[Shelf Dollar Vol Current 12 Mths]]&gt;#REF!,"MEETS $ CRITERIA",IF(Table2[[#This Row],[Shelf Dollar Vol Current 12 Mths]]&lt;#REF!+1,"DOES NOT MEET $ CRITERIA"))</f>
        <v>#REF!</v>
      </c>
      <c r="AT1201" s="78"/>
    </row>
    <row r="1202" spans="1:46" ht="13.8" x14ac:dyDescent="0.3">
      <c r="A1202" s="68" t="s">
        <v>1155</v>
      </c>
      <c r="B1202" s="69">
        <v>86746</v>
      </c>
      <c r="C1202" s="69">
        <v>282</v>
      </c>
      <c r="D1202" s="69" t="s">
        <v>25</v>
      </c>
      <c r="E1202" s="70" t="s">
        <v>6313</v>
      </c>
      <c r="F1202" s="70"/>
      <c r="G1202" s="71" t="s">
        <v>8742</v>
      </c>
      <c r="H1202" s="69" t="s">
        <v>6315</v>
      </c>
      <c r="I1202" s="68" t="s">
        <v>54</v>
      </c>
      <c r="J1202" s="68" t="s">
        <v>175</v>
      </c>
      <c r="K1202" s="68" t="s">
        <v>132</v>
      </c>
      <c r="L1202" s="68" t="s">
        <v>132</v>
      </c>
      <c r="M1202" s="68" t="s">
        <v>191</v>
      </c>
      <c r="N1202" s="68" t="s">
        <v>211</v>
      </c>
      <c r="O1202" s="68" t="s">
        <v>8743</v>
      </c>
      <c r="P1202" s="72" t="s">
        <v>191</v>
      </c>
      <c r="Q1202" s="68" t="s">
        <v>1158</v>
      </c>
      <c r="R1202" s="68" t="s">
        <v>60</v>
      </c>
      <c r="S1202" s="68">
        <v>7</v>
      </c>
      <c r="T1202" s="68">
        <v>2.5</v>
      </c>
      <c r="U1202" s="68">
        <v>0.64</v>
      </c>
      <c r="V1202" s="68">
        <v>14.75</v>
      </c>
      <c r="W1202" s="68">
        <v>13.5</v>
      </c>
      <c r="X1202" s="68">
        <v>0.08</v>
      </c>
      <c r="Y1202" s="68">
        <v>61.75</v>
      </c>
      <c r="Z1202" s="68">
        <v>68</v>
      </c>
      <c r="AA1202" s="68">
        <v>-0.1</v>
      </c>
      <c r="AB1202" s="73">
        <v>15848.16</v>
      </c>
      <c r="AC1202" s="73">
        <v>16050.72</v>
      </c>
      <c r="AD1202" s="73">
        <v>15848.16</v>
      </c>
      <c r="AE1202" s="73">
        <v>16050.72</v>
      </c>
      <c r="AF1202" s="73"/>
      <c r="AG1202" s="73">
        <f>IFERROR(VLOOKUP(J1202,'Roll ups'!D:E,2,FALSE),0)</f>
        <v>52239627.039999984</v>
      </c>
      <c r="AH1202" s="74">
        <f>IF(Table2[[#This Row],[CATEGORY TTL LOOKUP]]=0,0,IF(Table2[[#This Row],[CATEGORY TTL LOOKUP]]&gt;0,SUM(AB1202/AG1202)))</f>
        <v>3.033742945343969E-4</v>
      </c>
      <c r="AI1202" s="74" t="str">
        <f>IFERROR(IF(AH1202&lt;#REF!,"STRIKE",IF(AH1202&gt;=#REF!,"GOOD")),"NO DATA")</f>
        <v>NO DATA</v>
      </c>
      <c r="AJ1202" s="75">
        <f>IFERROR(VLOOKUP(K1202,'Roll ups'!H:I,2,FALSE),0)</f>
        <v>126094742.97999983</v>
      </c>
      <c r="AK1202" s="76">
        <f>IF(Table2[[#This Row],[PRICE TIER LOOKUP]]=0,0,IF(Table2[[#This Row],[PRICE TIER LOOKUP]]&gt;0,SUM(AB1202/AJ1202)))</f>
        <v>1.2568454184100057E-4</v>
      </c>
      <c r="AL1202" s="74" t="e">
        <f>IF(AK1202&lt;#REF!,"STRIKE",IF(AK1202&gt;=#REF!,"GOOD"))</f>
        <v>#REF!</v>
      </c>
      <c r="AM1202" s="75">
        <f>VLOOKUP(H1202,'Roll ups'!A:B,2,FALSE)</f>
        <v>325145452.83999985</v>
      </c>
      <c r="AN1202" s="77">
        <f t="shared" si="38"/>
        <v>4.8741754994798247E-5</v>
      </c>
      <c r="AO1202" s="74" t="str">
        <f>IFERROR(VLOOKUP(Table2[[#This Row],[Product Name]],'Roll ups'!L:P,5,FALSE),"GOOD")</f>
        <v>GOOD</v>
      </c>
      <c r="AP1202" s="74">
        <f>Table2[[#This Row],[Retail Dollar Vol Current 12 Mths]]/Table2[[#This Row],[SHELF SALES  LOOKUP]]</f>
        <v>4.8741754994798247E-5</v>
      </c>
      <c r="AQ1202" s="69">
        <f t="shared" si="39"/>
        <v>0</v>
      </c>
      <c r="AR120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202" s="69" t="e">
        <f>IF(Table2[[#This Row],[Shelf Dollar Vol Current 12 Mths]]&gt;#REF!,"MEETS $ CRITERIA",IF(Table2[[#This Row],[Shelf Dollar Vol Current 12 Mths]]&lt;#REF!+1,"DOES NOT MEET $ CRITERIA"))</f>
        <v>#REF!</v>
      </c>
      <c r="AT1202" s="78"/>
    </row>
    <row r="1203" spans="1:46" ht="13.8" x14ac:dyDescent="0.3">
      <c r="A1203" s="68" t="s">
        <v>4981</v>
      </c>
      <c r="B1203" s="69">
        <v>42851</v>
      </c>
      <c r="C1203" s="69">
        <v>116</v>
      </c>
      <c r="D1203" s="69" t="s">
        <v>25</v>
      </c>
      <c r="E1203" s="70" t="s">
        <v>6313</v>
      </c>
      <c r="F1203" s="70"/>
      <c r="G1203" s="71" t="s">
        <v>8744</v>
      </c>
      <c r="H1203" s="69" t="s">
        <v>6315</v>
      </c>
      <c r="I1203" s="68" t="s">
        <v>299</v>
      </c>
      <c r="J1203" s="68" t="s">
        <v>299</v>
      </c>
      <c r="K1203" s="68" t="s">
        <v>146</v>
      </c>
      <c r="L1203" s="68" t="s">
        <v>146</v>
      </c>
      <c r="M1203" s="68" t="s">
        <v>299</v>
      </c>
      <c r="N1203" s="68" t="s">
        <v>492</v>
      </c>
      <c r="O1203" s="68" t="s">
        <v>8745</v>
      </c>
      <c r="P1203" s="72" t="s">
        <v>299</v>
      </c>
      <c r="Q1203" s="68" t="s">
        <v>6559</v>
      </c>
      <c r="R1203" s="68" t="s">
        <v>6560</v>
      </c>
      <c r="S1203" s="68">
        <v>2</v>
      </c>
      <c r="T1203" s="68">
        <v>1.5</v>
      </c>
      <c r="U1203" s="68">
        <v>0</v>
      </c>
      <c r="V1203" s="68">
        <v>7.5</v>
      </c>
      <c r="W1203" s="68">
        <v>14.92</v>
      </c>
      <c r="X1203" s="68">
        <v>-0.99</v>
      </c>
      <c r="Y1203" s="68">
        <v>34</v>
      </c>
      <c r="Z1203" s="68">
        <v>38.92</v>
      </c>
      <c r="AA1203" s="68">
        <v>-0.14000000000000001</v>
      </c>
      <c r="AB1203" s="73">
        <v>21981.360000000001</v>
      </c>
      <c r="AC1203" s="73">
        <v>23404.57</v>
      </c>
      <c r="AD1203" s="73">
        <v>22195.200000000001</v>
      </c>
      <c r="AE1203" s="73">
        <v>23404.57</v>
      </c>
      <c r="AF1203" s="73"/>
      <c r="AG1203" s="73">
        <f>IFERROR(VLOOKUP(J1203,'Roll ups'!D:E,2,FALSE),0)</f>
        <v>12844114.079999994</v>
      </c>
      <c r="AH1203" s="74">
        <f>IF(Table2[[#This Row],[CATEGORY TTL LOOKUP]]=0,0,IF(Table2[[#This Row],[CATEGORY TTL LOOKUP]]&gt;0,SUM(AB1203/AG1203)))</f>
        <v>1.7113955748982268E-3</v>
      </c>
      <c r="AI1203" s="74" t="str">
        <f>IFERROR(IF(AH1203&lt;#REF!,"STRIKE",IF(AH1203&gt;=#REF!,"GOOD")),"NO DATA")</f>
        <v>NO DATA</v>
      </c>
      <c r="AJ1203" s="75">
        <f>IFERROR(VLOOKUP(K1203,'Roll ups'!H:I,2,FALSE),0)</f>
        <v>69119979.479999974</v>
      </c>
      <c r="AK1203" s="76">
        <f>IF(Table2[[#This Row],[PRICE TIER LOOKUP]]=0,0,IF(Table2[[#This Row],[PRICE TIER LOOKUP]]&gt;0,SUM(AB1203/AJ1203)))</f>
        <v>3.1801745552254333E-4</v>
      </c>
      <c r="AL1203" s="74" t="e">
        <f>IF(AK1203&lt;#REF!,"STRIKE",IF(AK1203&gt;=#REF!,"GOOD"))</f>
        <v>#REF!</v>
      </c>
      <c r="AM1203" s="75">
        <f>VLOOKUP(H1203,'Roll ups'!A:B,2,FALSE)</f>
        <v>325145452.83999985</v>
      </c>
      <c r="AN1203" s="77">
        <f t="shared" si="38"/>
        <v>6.7604697553057158E-5</v>
      </c>
      <c r="AO1203" s="74" t="str">
        <f>IFERROR(VLOOKUP(Table2[[#This Row],[Product Name]],'Roll ups'!L:P,5,FALSE),"GOOD")</f>
        <v>GOOD</v>
      </c>
      <c r="AP1203" s="74">
        <f>Table2[[#This Row],[Retail Dollar Vol Current 12 Mths]]/Table2[[#This Row],[SHELF SALES  LOOKUP]]</f>
        <v>6.8262372443270768E-5</v>
      </c>
      <c r="AQ1203" s="69">
        <f t="shared" si="39"/>
        <v>0</v>
      </c>
      <c r="AR120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203" s="69" t="e">
        <f>IF(Table2[[#This Row],[Shelf Dollar Vol Current 12 Mths]]&gt;#REF!,"MEETS $ CRITERIA",IF(Table2[[#This Row],[Shelf Dollar Vol Current 12 Mths]]&lt;#REF!+1,"DOES NOT MEET $ CRITERIA"))</f>
        <v>#REF!</v>
      </c>
      <c r="AT1203" s="78"/>
    </row>
    <row r="1204" spans="1:46" ht="13.8" x14ac:dyDescent="0.3">
      <c r="A1204" s="68" t="s">
        <v>1412</v>
      </c>
      <c r="B1204" s="69">
        <v>34368</v>
      </c>
      <c r="C1204" s="69">
        <v>439</v>
      </c>
      <c r="D1204" s="69" t="s">
        <v>25</v>
      </c>
      <c r="E1204" s="70" t="s">
        <v>6313</v>
      </c>
      <c r="F1204" s="70"/>
      <c r="G1204" s="71" t="s">
        <v>8746</v>
      </c>
      <c r="H1204" s="69" t="s">
        <v>6315</v>
      </c>
      <c r="I1204" s="68" t="s">
        <v>252</v>
      </c>
      <c r="J1204" s="68" t="s">
        <v>252</v>
      </c>
      <c r="K1204" s="68" t="s">
        <v>89</v>
      </c>
      <c r="L1204" s="68" t="s">
        <v>104</v>
      </c>
      <c r="M1204" s="68" t="s">
        <v>252</v>
      </c>
      <c r="N1204" s="68" t="s">
        <v>154</v>
      </c>
      <c r="O1204" s="68" t="s">
        <v>8747</v>
      </c>
      <c r="P1204" s="72" t="s">
        <v>252</v>
      </c>
      <c r="Q1204" s="68" t="s">
        <v>194</v>
      </c>
      <c r="R1204" s="68" t="s">
        <v>31</v>
      </c>
      <c r="S1204" s="68">
        <v>1125</v>
      </c>
      <c r="T1204" s="68">
        <v>1132.8699999999999</v>
      </c>
      <c r="U1204" s="68">
        <v>-0.01</v>
      </c>
      <c r="V1204" s="68">
        <v>2417.4299999999998</v>
      </c>
      <c r="W1204" s="68">
        <v>2233.08</v>
      </c>
      <c r="X1204" s="68">
        <v>0.08</v>
      </c>
      <c r="Y1204" s="68">
        <v>7387.62</v>
      </c>
      <c r="Z1204" s="68">
        <v>7599.15</v>
      </c>
      <c r="AA1204" s="68">
        <v>-0.03</v>
      </c>
      <c r="AB1204" s="73">
        <v>460257.12</v>
      </c>
      <c r="AC1204" s="73">
        <v>475495.2</v>
      </c>
      <c r="AD1204" s="73">
        <v>555063.12</v>
      </c>
      <c r="AE1204" s="73">
        <v>570217.19999999995</v>
      </c>
      <c r="AF1204" s="73"/>
      <c r="AG1204" s="73">
        <f>IFERROR(VLOOKUP(J1204,'Roll ups'!D:E,2,FALSE),0)</f>
        <v>73393567.950000003</v>
      </c>
      <c r="AH1204" s="74">
        <f>IF(Table2[[#This Row],[CATEGORY TTL LOOKUP]]=0,0,IF(Table2[[#This Row],[CATEGORY TTL LOOKUP]]&gt;0,SUM(AB1204/AG1204)))</f>
        <v>6.2710825056707161E-3</v>
      </c>
      <c r="AI1204" s="74" t="str">
        <f>IFERROR(IF(AH1204&lt;#REF!,"STRIKE",IF(AH1204&gt;=#REF!,"GOOD")),"NO DATA")</f>
        <v>NO DATA</v>
      </c>
      <c r="AJ1204" s="75">
        <f>IFERROR(VLOOKUP(K1204,'Roll ups'!H:I,2,FALSE),0)</f>
        <v>75793138.070000067</v>
      </c>
      <c r="AK1204" s="76">
        <f>IF(Table2[[#This Row],[PRICE TIER LOOKUP]]=0,0,IF(Table2[[#This Row],[PRICE TIER LOOKUP]]&gt;0,SUM(AB1204/AJ1204)))</f>
        <v>6.0725433953522489E-3</v>
      </c>
      <c r="AL1204" s="74" t="e">
        <f>IF(AK1204&lt;#REF!,"STRIKE",IF(AK1204&gt;=#REF!,"GOOD"))</f>
        <v>#REF!</v>
      </c>
      <c r="AM1204" s="75">
        <f>VLOOKUP(H1204,'Roll ups'!A:B,2,FALSE)</f>
        <v>325145452.83999985</v>
      </c>
      <c r="AN1204" s="77">
        <f t="shared" si="38"/>
        <v>1.4155422318837931E-3</v>
      </c>
      <c r="AO1204" s="74" t="str">
        <f>IFERROR(VLOOKUP(Table2[[#This Row],[Product Name]],'Roll ups'!L:P,5,FALSE),"GOOD")</f>
        <v>GOOD</v>
      </c>
      <c r="AP1204" s="74">
        <f>Table2[[#This Row],[Retail Dollar Vol Current 12 Mths]]/Table2[[#This Row],[SHELF SALES  LOOKUP]]</f>
        <v>1.7071225051796736E-3</v>
      </c>
      <c r="AQ1204" s="69">
        <f t="shared" si="39"/>
        <v>0</v>
      </c>
      <c r="AR120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204" s="69" t="e">
        <f>IF(Table2[[#This Row],[Shelf Dollar Vol Current 12 Mths]]&gt;#REF!,"MEETS $ CRITERIA",IF(Table2[[#This Row],[Shelf Dollar Vol Current 12 Mths]]&lt;#REF!+1,"DOES NOT MEET $ CRITERIA"))</f>
        <v>#REF!</v>
      </c>
      <c r="AT1204" s="78"/>
    </row>
    <row r="1205" spans="1:46" ht="13.8" x14ac:dyDescent="0.3">
      <c r="A1205" s="68" t="s">
        <v>4624</v>
      </c>
      <c r="B1205" s="69">
        <v>17520</v>
      </c>
      <c r="C1205" s="69">
        <v>352</v>
      </c>
      <c r="D1205" s="69" t="s">
        <v>25</v>
      </c>
      <c r="E1205" s="70" t="s">
        <v>6313</v>
      </c>
      <c r="F1205" s="70"/>
      <c r="G1205" s="71" t="s">
        <v>8748</v>
      </c>
      <c r="H1205" s="69" t="s">
        <v>6315</v>
      </c>
      <c r="I1205" s="68" t="s">
        <v>758</v>
      </c>
      <c r="J1205" s="68" t="s">
        <v>175</v>
      </c>
      <c r="K1205" s="68" t="s">
        <v>146</v>
      </c>
      <c r="L1205" s="68" t="s">
        <v>6320</v>
      </c>
      <c r="M1205" s="68" t="s">
        <v>175</v>
      </c>
      <c r="N1205" s="68" t="s">
        <v>176</v>
      </c>
      <c r="O1205" s="68" t="s">
        <v>8749</v>
      </c>
      <c r="P1205" s="72" t="s">
        <v>6357</v>
      </c>
      <c r="Q1205" s="68" t="s">
        <v>41</v>
      </c>
      <c r="R1205" s="68" t="s">
        <v>60</v>
      </c>
      <c r="S1205" s="68">
        <v>11</v>
      </c>
      <c r="T1205" s="68">
        <v>20.5</v>
      </c>
      <c r="U1205" s="68">
        <v>-0.95</v>
      </c>
      <c r="V1205" s="68">
        <v>35.5</v>
      </c>
      <c r="W1205" s="68">
        <v>30.58</v>
      </c>
      <c r="X1205" s="68">
        <v>0.14000000000000001</v>
      </c>
      <c r="Y1205" s="68">
        <v>122.67</v>
      </c>
      <c r="Z1205" s="68">
        <v>180.5</v>
      </c>
      <c r="AA1205" s="68">
        <v>-0.47</v>
      </c>
      <c r="AB1205" s="73">
        <v>40054.160000000003</v>
      </c>
      <c r="AC1205" s="73">
        <v>56039.45</v>
      </c>
      <c r="AD1205" s="73">
        <v>41878.400000000001</v>
      </c>
      <c r="AE1205" s="73">
        <v>61450.2</v>
      </c>
      <c r="AF1205" s="73"/>
      <c r="AG1205" s="73">
        <f>IFERROR(VLOOKUP(J1205,'Roll ups'!D:E,2,FALSE),0)</f>
        <v>52239627.039999984</v>
      </c>
      <c r="AH1205" s="74">
        <f>IF(Table2[[#This Row],[CATEGORY TTL LOOKUP]]=0,0,IF(Table2[[#This Row],[CATEGORY TTL LOOKUP]]&gt;0,SUM(AB1205/AG1205)))</f>
        <v>7.6673901154252985E-4</v>
      </c>
      <c r="AI1205" s="74" t="str">
        <f>IFERROR(IF(AH1205&lt;#REF!,"STRIKE",IF(AH1205&gt;=#REF!,"GOOD")),"NO DATA")</f>
        <v>NO DATA</v>
      </c>
      <c r="AJ1205" s="75">
        <f>IFERROR(VLOOKUP(K1205,'Roll ups'!H:I,2,FALSE),0)</f>
        <v>69119979.479999974</v>
      </c>
      <c r="AK1205" s="76">
        <f>IF(Table2[[#This Row],[PRICE TIER LOOKUP]]=0,0,IF(Table2[[#This Row],[PRICE TIER LOOKUP]]&gt;0,SUM(AB1205/AJ1205)))</f>
        <v>5.7948744055385268E-4</v>
      </c>
      <c r="AL1205" s="74" t="e">
        <f>IF(AK1205&lt;#REF!,"STRIKE",IF(AK1205&gt;=#REF!,"GOOD"))</f>
        <v>#REF!</v>
      </c>
      <c r="AM1205" s="75">
        <f>VLOOKUP(H1205,'Roll ups'!A:B,2,FALSE)</f>
        <v>325145452.83999985</v>
      </c>
      <c r="AN1205" s="77">
        <f t="shared" si="38"/>
        <v>1.2318843659090065E-4</v>
      </c>
      <c r="AO1205" s="74" t="str">
        <f>IFERROR(VLOOKUP(Table2[[#This Row],[Product Name]],'Roll ups'!L:P,5,FALSE),"GOOD")</f>
        <v>GOOD</v>
      </c>
      <c r="AP1205" s="74">
        <f>Table2[[#This Row],[Retail Dollar Vol Current 12 Mths]]/Table2[[#This Row],[SHELF SALES  LOOKUP]]</f>
        <v>1.2879897176543893E-4</v>
      </c>
      <c r="AQ1205" s="69">
        <f t="shared" si="39"/>
        <v>0</v>
      </c>
      <c r="AR120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205" s="69" t="e">
        <f>IF(Table2[[#This Row],[Shelf Dollar Vol Current 12 Mths]]&gt;#REF!,"MEETS $ CRITERIA",IF(Table2[[#This Row],[Shelf Dollar Vol Current 12 Mths]]&lt;#REF!+1,"DOES NOT MEET $ CRITERIA"))</f>
        <v>#REF!</v>
      </c>
      <c r="AT1205" s="78"/>
    </row>
    <row r="1206" spans="1:46" ht="13.8" x14ac:dyDescent="0.3">
      <c r="A1206" s="68" t="s">
        <v>2762</v>
      </c>
      <c r="B1206" s="69">
        <v>27884</v>
      </c>
      <c r="C1206" s="69">
        <v>154</v>
      </c>
      <c r="D1206" s="69" t="s">
        <v>25</v>
      </c>
      <c r="E1206" s="70" t="s">
        <v>6313</v>
      </c>
      <c r="F1206" s="70"/>
      <c r="G1206" s="71" t="s">
        <v>8750</v>
      </c>
      <c r="H1206" s="69" t="s">
        <v>6315</v>
      </c>
      <c r="I1206" s="68" t="s">
        <v>831</v>
      </c>
      <c r="J1206" s="68" t="s">
        <v>175</v>
      </c>
      <c r="K1206" s="68" t="s">
        <v>89</v>
      </c>
      <c r="L1206" s="68" t="s">
        <v>6320</v>
      </c>
      <c r="M1206" s="68" t="s">
        <v>175</v>
      </c>
      <c r="N1206" s="68" t="s">
        <v>176</v>
      </c>
      <c r="O1206" s="68" t="s">
        <v>8751</v>
      </c>
      <c r="P1206" s="72" t="s">
        <v>6357</v>
      </c>
      <c r="Q1206" s="68" t="s">
        <v>128</v>
      </c>
      <c r="R1206" s="68" t="s">
        <v>60</v>
      </c>
      <c r="S1206" s="68">
        <v>13</v>
      </c>
      <c r="T1206" s="68">
        <v>17.5</v>
      </c>
      <c r="U1206" s="68">
        <v>-0.36</v>
      </c>
      <c r="V1206" s="68">
        <v>22.56</v>
      </c>
      <c r="W1206" s="68">
        <v>30.34</v>
      </c>
      <c r="X1206" s="68">
        <v>-0.34</v>
      </c>
      <c r="Y1206" s="68">
        <v>145.47</v>
      </c>
      <c r="Z1206" s="68">
        <v>163.56</v>
      </c>
      <c r="AA1206" s="68">
        <v>-0.12</v>
      </c>
      <c r="AB1206" s="73">
        <v>29148.400000000001</v>
      </c>
      <c r="AC1206" s="73">
        <v>32804.300000000003</v>
      </c>
      <c r="AD1206" s="73">
        <v>30368.799999999999</v>
      </c>
      <c r="AE1206" s="73">
        <v>34130.92</v>
      </c>
      <c r="AF1206" s="73"/>
      <c r="AG1206" s="73">
        <f>IFERROR(VLOOKUP(J1206,'Roll ups'!D:E,2,FALSE),0)</f>
        <v>52239627.039999984</v>
      </c>
      <c r="AH1206" s="74">
        <f>IF(Table2[[#This Row],[CATEGORY TTL LOOKUP]]=0,0,IF(Table2[[#This Row],[CATEGORY TTL LOOKUP]]&gt;0,SUM(AB1206/AG1206)))</f>
        <v>5.579748871040181E-4</v>
      </c>
      <c r="AI1206" s="74" t="str">
        <f>IFERROR(IF(AH1206&lt;#REF!,"STRIKE",IF(AH1206&gt;=#REF!,"GOOD")),"NO DATA")</f>
        <v>NO DATA</v>
      </c>
      <c r="AJ1206" s="75">
        <f>IFERROR(VLOOKUP(K1206,'Roll ups'!H:I,2,FALSE),0)</f>
        <v>75793138.070000067</v>
      </c>
      <c r="AK1206" s="76">
        <f>IF(Table2[[#This Row],[PRICE TIER LOOKUP]]=0,0,IF(Table2[[#This Row],[PRICE TIER LOOKUP]]&gt;0,SUM(AB1206/AJ1206)))</f>
        <v>3.8457835026014478E-4</v>
      </c>
      <c r="AL1206" s="74" t="e">
        <f>IF(AK1206&lt;#REF!,"STRIKE",IF(AK1206&gt;=#REF!,"GOOD"))</f>
        <v>#REF!</v>
      </c>
      <c r="AM1206" s="75">
        <f>VLOOKUP(H1206,'Roll ups'!A:B,2,FALSE)</f>
        <v>325145452.83999985</v>
      </c>
      <c r="AN1206" s="77">
        <f t="shared" si="38"/>
        <v>8.9647263233736733E-5</v>
      </c>
      <c r="AO1206" s="74" t="str">
        <f>IFERROR(VLOOKUP(Table2[[#This Row],[Product Name]],'Roll ups'!L:P,5,FALSE),"GOOD")</f>
        <v>GOOD</v>
      </c>
      <c r="AP1206" s="74">
        <f>Table2[[#This Row],[Retail Dollar Vol Current 12 Mths]]/Table2[[#This Row],[SHELF SALES  LOOKUP]]</f>
        <v>9.3400660334450741E-5</v>
      </c>
      <c r="AQ1206" s="69">
        <f t="shared" si="39"/>
        <v>0</v>
      </c>
      <c r="AR120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206" s="69" t="e">
        <f>IF(Table2[[#This Row],[Shelf Dollar Vol Current 12 Mths]]&gt;#REF!,"MEETS $ CRITERIA",IF(Table2[[#This Row],[Shelf Dollar Vol Current 12 Mths]]&lt;#REF!+1,"DOES NOT MEET $ CRITERIA"))</f>
        <v>#REF!</v>
      </c>
      <c r="AT1206" s="78"/>
    </row>
    <row r="1207" spans="1:46" ht="13.8" x14ac:dyDescent="0.3">
      <c r="A1207" s="68" t="s">
        <v>3681</v>
      </c>
      <c r="B1207" s="69">
        <v>86821</v>
      </c>
      <c r="C1207" s="69">
        <v>297</v>
      </c>
      <c r="D1207" s="69" t="s">
        <v>25</v>
      </c>
      <c r="E1207" s="70" t="s">
        <v>6313</v>
      </c>
      <c r="F1207" s="70"/>
      <c r="G1207" s="71" t="s">
        <v>8752</v>
      </c>
      <c r="H1207" s="69" t="s">
        <v>6315</v>
      </c>
      <c r="I1207" s="68" t="s">
        <v>831</v>
      </c>
      <c r="J1207" s="68" t="s">
        <v>175</v>
      </c>
      <c r="K1207" s="68" t="s">
        <v>132</v>
      </c>
      <c r="L1207" s="68" t="s">
        <v>132</v>
      </c>
      <c r="M1207" s="68" t="s">
        <v>175</v>
      </c>
      <c r="N1207" s="68" t="s">
        <v>184</v>
      </c>
      <c r="O1207" s="68" t="s">
        <v>8753</v>
      </c>
      <c r="P1207" s="72" t="s">
        <v>191</v>
      </c>
      <c r="Q1207" s="68" t="s">
        <v>128</v>
      </c>
      <c r="R1207" s="68" t="s">
        <v>60</v>
      </c>
      <c r="S1207" s="68">
        <v>8</v>
      </c>
      <c r="T1207" s="68">
        <v>26</v>
      </c>
      <c r="U1207" s="68">
        <v>-2.25</v>
      </c>
      <c r="V1207" s="68">
        <v>23.17</v>
      </c>
      <c r="W1207" s="68">
        <v>43.17</v>
      </c>
      <c r="X1207" s="68">
        <v>-0.86</v>
      </c>
      <c r="Y1207" s="68">
        <v>134.25</v>
      </c>
      <c r="Z1207" s="68">
        <v>211.17</v>
      </c>
      <c r="AA1207" s="68">
        <v>-0.56999999999999995</v>
      </c>
      <c r="AB1207" s="73">
        <v>26791.24</v>
      </c>
      <c r="AC1207" s="73">
        <v>39320.720000000001</v>
      </c>
      <c r="AD1207" s="73">
        <v>29491.24</v>
      </c>
      <c r="AE1207" s="73">
        <v>41803.160000000003</v>
      </c>
      <c r="AF1207" s="73"/>
      <c r="AG1207" s="73">
        <f>IFERROR(VLOOKUP(J1207,'Roll ups'!D:E,2,FALSE),0)</f>
        <v>52239627.039999984</v>
      </c>
      <c r="AH1207" s="74">
        <f>IF(Table2[[#This Row],[CATEGORY TTL LOOKUP]]=0,0,IF(Table2[[#This Row],[CATEGORY TTL LOOKUP]]&gt;0,SUM(AB1207/AG1207)))</f>
        <v>5.1285281917280723E-4</v>
      </c>
      <c r="AI1207" s="74" t="str">
        <f>IFERROR(IF(AH1207&lt;#REF!,"STRIKE",IF(AH1207&gt;=#REF!,"GOOD")),"NO DATA")</f>
        <v>NO DATA</v>
      </c>
      <c r="AJ1207" s="75">
        <f>IFERROR(VLOOKUP(K1207,'Roll ups'!H:I,2,FALSE),0)</f>
        <v>126094742.97999983</v>
      </c>
      <c r="AK1207" s="76">
        <f>IF(Table2[[#This Row],[PRICE TIER LOOKUP]]=0,0,IF(Table2[[#This Row],[PRICE TIER LOOKUP]]&gt;0,SUM(AB1207/AJ1207)))</f>
        <v>2.1246912731523964E-4</v>
      </c>
      <c r="AL1207" s="74" t="e">
        <f>IF(AK1207&lt;#REF!,"STRIKE",IF(AK1207&gt;=#REF!,"GOOD"))</f>
        <v>#REF!</v>
      </c>
      <c r="AM1207" s="75">
        <f>VLOOKUP(H1207,'Roll ups'!A:B,2,FALSE)</f>
        <v>325145452.83999985</v>
      </c>
      <c r="AN1207" s="77">
        <f t="shared" si="38"/>
        <v>8.2397707751993829E-5</v>
      </c>
      <c r="AO1207" s="74" t="str">
        <f>IFERROR(VLOOKUP(Table2[[#This Row],[Product Name]],'Roll ups'!L:P,5,FALSE),"GOOD")</f>
        <v>GOOD</v>
      </c>
      <c r="AP1207" s="74">
        <f>Table2[[#This Row],[Retail Dollar Vol Current 12 Mths]]/Table2[[#This Row],[SHELF SALES  LOOKUP]]</f>
        <v>9.0701683638529261E-5</v>
      </c>
      <c r="AQ1207" s="69">
        <f t="shared" si="39"/>
        <v>0</v>
      </c>
      <c r="AR120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207" s="69" t="e">
        <f>IF(Table2[[#This Row],[Shelf Dollar Vol Current 12 Mths]]&gt;#REF!,"MEETS $ CRITERIA",IF(Table2[[#This Row],[Shelf Dollar Vol Current 12 Mths]]&lt;#REF!+1,"DOES NOT MEET $ CRITERIA"))</f>
        <v>#REF!</v>
      </c>
      <c r="AT1207" s="78"/>
    </row>
    <row r="1208" spans="1:46" ht="13.8" x14ac:dyDescent="0.3">
      <c r="A1208" s="68" t="s">
        <v>2888</v>
      </c>
      <c r="B1208" s="69">
        <v>86751</v>
      </c>
      <c r="C1208" s="69">
        <v>556</v>
      </c>
      <c r="D1208" s="69" t="s">
        <v>25</v>
      </c>
      <c r="E1208" s="70" t="s">
        <v>6313</v>
      </c>
      <c r="F1208" s="70"/>
      <c r="G1208" s="71" t="s">
        <v>8754</v>
      </c>
      <c r="H1208" s="69" t="s">
        <v>6315</v>
      </c>
      <c r="I1208" s="68" t="s">
        <v>831</v>
      </c>
      <c r="J1208" s="68" t="s">
        <v>232</v>
      </c>
      <c r="K1208" s="68" t="s">
        <v>232</v>
      </c>
      <c r="L1208" s="68" t="s">
        <v>132</v>
      </c>
      <c r="M1208" s="68" t="s">
        <v>175</v>
      </c>
      <c r="N1208" s="68" t="s">
        <v>184</v>
      </c>
      <c r="O1208" s="68" t="s">
        <v>8755</v>
      </c>
      <c r="P1208" s="72" t="s">
        <v>191</v>
      </c>
      <c r="Q1208" s="68" t="s">
        <v>234</v>
      </c>
      <c r="R1208" s="68" t="s">
        <v>31</v>
      </c>
      <c r="S1208" s="68">
        <v>33</v>
      </c>
      <c r="T1208" s="68">
        <v>49.5</v>
      </c>
      <c r="U1208" s="68">
        <v>-0.52</v>
      </c>
      <c r="V1208" s="68">
        <v>111.5</v>
      </c>
      <c r="W1208" s="68">
        <v>160.08000000000001</v>
      </c>
      <c r="X1208" s="68">
        <v>-0.44</v>
      </c>
      <c r="Y1208" s="68">
        <v>535.66999999999996</v>
      </c>
      <c r="Z1208" s="68">
        <v>616.25</v>
      </c>
      <c r="AA1208" s="68">
        <v>-0.15</v>
      </c>
      <c r="AB1208" s="73">
        <v>122967.64</v>
      </c>
      <c r="AC1208" s="73">
        <v>140725.82999999999</v>
      </c>
      <c r="AD1208" s="73">
        <v>122967.64</v>
      </c>
      <c r="AE1208" s="73">
        <v>141327.63</v>
      </c>
      <c r="AF1208" s="73"/>
      <c r="AG1208" s="73">
        <f>IFERROR(VLOOKUP(J1208,'Roll ups'!D:E,2,FALSE),0)</f>
        <v>4182721.1600000006</v>
      </c>
      <c r="AH1208" s="74">
        <f>IF(Table2[[#This Row],[CATEGORY TTL LOOKUP]]=0,0,IF(Table2[[#This Row],[CATEGORY TTL LOOKUP]]&gt;0,SUM(AB1208/AG1208)))</f>
        <v>2.9398957113363967E-2</v>
      </c>
      <c r="AI1208" s="74" t="str">
        <f>IFERROR(IF(AH1208&lt;#REF!,"STRIKE",IF(AH1208&gt;=#REF!,"GOOD")),"NO DATA")</f>
        <v>NO DATA</v>
      </c>
      <c r="AJ1208" s="75">
        <f>IFERROR(VLOOKUP(K1208,'Roll ups'!H:I,2,FALSE),0)</f>
        <v>4182721.1600000006</v>
      </c>
      <c r="AK1208" s="76">
        <f>IF(Table2[[#This Row],[PRICE TIER LOOKUP]]=0,0,IF(Table2[[#This Row],[PRICE TIER LOOKUP]]&gt;0,SUM(AB1208/AJ1208)))</f>
        <v>2.9398957113363967E-2</v>
      </c>
      <c r="AL1208" s="74" t="e">
        <f>IF(AK1208&lt;#REF!,"STRIKE",IF(AK1208&gt;=#REF!,"GOOD"))</f>
        <v>#REF!</v>
      </c>
      <c r="AM1208" s="75">
        <f>VLOOKUP(H1208,'Roll ups'!A:B,2,FALSE)</f>
        <v>325145452.83999985</v>
      </c>
      <c r="AN1208" s="77">
        <f t="shared" si="38"/>
        <v>3.7819271014228478E-4</v>
      </c>
      <c r="AO1208" s="74" t="str">
        <f>IFERROR(VLOOKUP(Table2[[#This Row],[Product Name]],'Roll ups'!L:P,5,FALSE),"GOOD")</f>
        <v>GOOD</v>
      </c>
      <c r="AP1208" s="74">
        <f>Table2[[#This Row],[Retail Dollar Vol Current 12 Mths]]/Table2[[#This Row],[SHELF SALES  LOOKUP]]</f>
        <v>3.7819271014228478E-4</v>
      </c>
      <c r="AQ1208" s="69">
        <f t="shared" si="39"/>
        <v>0</v>
      </c>
      <c r="AR120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208" s="69" t="e">
        <f>IF(Table2[[#This Row],[Shelf Dollar Vol Current 12 Mths]]&gt;#REF!,"MEETS $ CRITERIA",IF(Table2[[#This Row],[Shelf Dollar Vol Current 12 Mths]]&lt;#REF!+1,"DOES NOT MEET $ CRITERIA"))</f>
        <v>#REF!</v>
      </c>
      <c r="AT1208" s="78"/>
    </row>
    <row r="1209" spans="1:46" ht="13.8" x14ac:dyDescent="0.3">
      <c r="A1209" s="68" t="s">
        <v>2898</v>
      </c>
      <c r="B1209" s="69">
        <v>86851</v>
      </c>
      <c r="C1209" s="69">
        <v>471</v>
      </c>
      <c r="D1209" s="69" t="s">
        <v>25</v>
      </c>
      <c r="E1209" s="70" t="s">
        <v>6313</v>
      </c>
      <c r="F1209" s="70"/>
      <c r="G1209" s="71" t="s">
        <v>8756</v>
      </c>
      <c r="H1209" s="69" t="s">
        <v>6315</v>
      </c>
      <c r="I1209" s="68" t="s">
        <v>831</v>
      </c>
      <c r="J1209" s="68" t="s">
        <v>232</v>
      </c>
      <c r="K1209" s="68" t="s">
        <v>232</v>
      </c>
      <c r="L1209" s="68" t="s">
        <v>132</v>
      </c>
      <c r="M1209" s="68" t="s">
        <v>175</v>
      </c>
      <c r="N1209" s="68" t="s">
        <v>176</v>
      </c>
      <c r="O1209" s="68" t="s">
        <v>8757</v>
      </c>
      <c r="P1209" s="72" t="s">
        <v>191</v>
      </c>
      <c r="Q1209" s="68" t="s">
        <v>234</v>
      </c>
      <c r="R1209" s="68" t="s">
        <v>31</v>
      </c>
      <c r="S1209" s="68">
        <v>36</v>
      </c>
      <c r="T1209" s="68">
        <v>57</v>
      </c>
      <c r="U1209" s="68">
        <v>-0.57999999999999996</v>
      </c>
      <c r="V1209" s="68">
        <v>121.5</v>
      </c>
      <c r="W1209" s="68">
        <v>101</v>
      </c>
      <c r="X1209" s="68">
        <v>0.17</v>
      </c>
      <c r="Y1209" s="68">
        <v>422.08</v>
      </c>
      <c r="Z1209" s="68">
        <v>428</v>
      </c>
      <c r="AA1209" s="68">
        <v>-0.01</v>
      </c>
      <c r="AB1209" s="73">
        <v>96893.45</v>
      </c>
      <c r="AC1209" s="73">
        <v>96073.68</v>
      </c>
      <c r="AD1209" s="73">
        <v>96893.45</v>
      </c>
      <c r="AE1209" s="73">
        <v>97843.68</v>
      </c>
      <c r="AF1209" s="73"/>
      <c r="AG1209" s="73">
        <f>IFERROR(VLOOKUP(J1209,'Roll ups'!D:E,2,FALSE),0)</f>
        <v>4182721.1600000006</v>
      </c>
      <c r="AH1209" s="74">
        <f>IF(Table2[[#This Row],[CATEGORY TTL LOOKUP]]=0,0,IF(Table2[[#This Row],[CATEGORY TTL LOOKUP]]&gt;0,SUM(AB1209/AG1209)))</f>
        <v>2.3165170780832061E-2</v>
      </c>
      <c r="AI1209" s="74" t="str">
        <f>IFERROR(IF(AH1209&lt;#REF!,"STRIKE",IF(AH1209&gt;=#REF!,"GOOD")),"NO DATA")</f>
        <v>NO DATA</v>
      </c>
      <c r="AJ1209" s="75">
        <f>IFERROR(VLOOKUP(K1209,'Roll ups'!H:I,2,FALSE),0)</f>
        <v>4182721.1600000006</v>
      </c>
      <c r="AK1209" s="76">
        <f>IF(Table2[[#This Row],[PRICE TIER LOOKUP]]=0,0,IF(Table2[[#This Row],[PRICE TIER LOOKUP]]&gt;0,SUM(AB1209/AJ1209)))</f>
        <v>2.3165170780832061E-2</v>
      </c>
      <c r="AL1209" s="74" t="e">
        <f>IF(AK1209&lt;#REF!,"STRIKE",IF(AK1209&gt;=#REF!,"GOOD"))</f>
        <v>#REF!</v>
      </c>
      <c r="AM1209" s="75">
        <f>VLOOKUP(H1209,'Roll ups'!A:B,2,FALSE)</f>
        <v>325145452.83999985</v>
      </c>
      <c r="AN1209" s="77">
        <f t="shared" si="38"/>
        <v>2.9800032309749107E-4</v>
      </c>
      <c r="AO1209" s="74" t="str">
        <f>IFERROR(VLOOKUP(Table2[[#This Row],[Product Name]],'Roll ups'!L:P,5,FALSE),"GOOD")</f>
        <v>GOOD</v>
      </c>
      <c r="AP1209" s="74">
        <f>Table2[[#This Row],[Retail Dollar Vol Current 12 Mths]]/Table2[[#This Row],[SHELF SALES  LOOKUP]]</f>
        <v>2.9800032309749107E-4</v>
      </c>
      <c r="AQ1209" s="69">
        <f t="shared" si="39"/>
        <v>0</v>
      </c>
      <c r="AR120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209" s="69" t="e">
        <f>IF(Table2[[#This Row],[Shelf Dollar Vol Current 12 Mths]]&gt;#REF!,"MEETS $ CRITERIA",IF(Table2[[#This Row],[Shelf Dollar Vol Current 12 Mths]]&lt;#REF!+1,"DOES NOT MEET $ CRITERIA"))</f>
        <v>#REF!</v>
      </c>
      <c r="AT1209" s="78"/>
    </row>
    <row r="1210" spans="1:46" ht="13.8" x14ac:dyDescent="0.3">
      <c r="A1210" s="68" t="s">
        <v>3697</v>
      </c>
      <c r="B1210" s="69">
        <v>88549</v>
      </c>
      <c r="C1210" s="69">
        <v>501</v>
      </c>
      <c r="D1210" s="69" t="s">
        <v>25</v>
      </c>
      <c r="E1210" s="70" t="s">
        <v>6313</v>
      </c>
      <c r="F1210" s="70"/>
      <c r="G1210" s="71" t="s">
        <v>8758</v>
      </c>
      <c r="H1210" s="69" t="s">
        <v>6315</v>
      </c>
      <c r="I1210" s="68" t="s">
        <v>245</v>
      </c>
      <c r="J1210" s="68" t="s">
        <v>245</v>
      </c>
      <c r="K1210" s="68" t="s">
        <v>132</v>
      </c>
      <c r="L1210" s="68" t="s">
        <v>132</v>
      </c>
      <c r="M1210" s="68" t="s">
        <v>245</v>
      </c>
      <c r="N1210" s="68" t="s">
        <v>246</v>
      </c>
      <c r="O1210" s="68" t="s">
        <v>8759</v>
      </c>
      <c r="P1210" s="72" t="s">
        <v>245</v>
      </c>
      <c r="Q1210" s="68" t="s">
        <v>6387</v>
      </c>
      <c r="R1210" s="68" t="s">
        <v>31</v>
      </c>
      <c r="S1210" s="68">
        <v>47</v>
      </c>
      <c r="T1210" s="68">
        <v>49</v>
      </c>
      <c r="U1210" s="68">
        <v>-0.05</v>
      </c>
      <c r="V1210" s="68">
        <v>265.67</v>
      </c>
      <c r="W1210" s="68">
        <v>216.04</v>
      </c>
      <c r="X1210" s="68">
        <v>0.19</v>
      </c>
      <c r="Y1210" s="68">
        <v>968.08</v>
      </c>
      <c r="Z1210" s="68">
        <v>742.96</v>
      </c>
      <c r="AA1210" s="68">
        <v>0.23</v>
      </c>
      <c r="AB1210" s="73">
        <v>194650.06</v>
      </c>
      <c r="AC1210" s="73">
        <v>144010.17000000001</v>
      </c>
      <c r="AD1210" s="73">
        <v>210963.08</v>
      </c>
      <c r="AE1210" s="73">
        <v>151687.4</v>
      </c>
      <c r="AF1210" s="73"/>
      <c r="AG1210" s="73">
        <f>IFERROR(VLOOKUP(J1210,'Roll ups'!D:E,2,FALSE),0)</f>
        <v>57863085.470000021</v>
      </c>
      <c r="AH1210" s="74">
        <f>IF(Table2[[#This Row],[CATEGORY TTL LOOKUP]]=0,0,IF(Table2[[#This Row],[CATEGORY TTL LOOKUP]]&gt;0,SUM(AB1210/AG1210)))</f>
        <v>3.3639765045180526E-3</v>
      </c>
      <c r="AI1210" s="74" t="str">
        <f>IFERROR(IF(AH1210&lt;#REF!,"STRIKE",IF(AH1210&gt;=#REF!,"GOOD")),"NO DATA")</f>
        <v>NO DATA</v>
      </c>
      <c r="AJ1210" s="75">
        <f>IFERROR(VLOOKUP(K1210,'Roll ups'!H:I,2,FALSE),0)</f>
        <v>126094742.97999983</v>
      </c>
      <c r="AK1210" s="76">
        <f>IF(Table2[[#This Row],[PRICE TIER LOOKUP]]=0,0,IF(Table2[[#This Row],[PRICE TIER LOOKUP]]&gt;0,SUM(AB1210/AJ1210)))</f>
        <v>1.5436810084213733E-3</v>
      </c>
      <c r="AL1210" s="74" t="e">
        <f>IF(AK1210&lt;#REF!,"STRIKE",IF(AK1210&gt;=#REF!,"GOOD"))</f>
        <v>#REF!</v>
      </c>
      <c r="AM1210" s="75">
        <f>VLOOKUP(H1210,'Roll ups'!A:B,2,FALSE)</f>
        <v>325145452.83999985</v>
      </c>
      <c r="AN1210" s="77">
        <f t="shared" si="38"/>
        <v>5.9865533501950879E-4</v>
      </c>
      <c r="AO1210" s="74" t="str">
        <f>IFERROR(VLOOKUP(Table2[[#This Row],[Product Name]],'Roll ups'!L:P,5,FALSE),"GOOD")</f>
        <v>GOOD</v>
      </c>
      <c r="AP1210" s="74">
        <f>Table2[[#This Row],[Retail Dollar Vol Current 12 Mths]]/Table2[[#This Row],[SHELF SALES  LOOKUP]]</f>
        <v>6.4882678861823845E-4</v>
      </c>
      <c r="AQ1210" s="69">
        <f t="shared" si="39"/>
        <v>0</v>
      </c>
      <c r="AR121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210" s="69" t="e">
        <f>IF(Table2[[#This Row],[Shelf Dollar Vol Current 12 Mths]]&gt;#REF!,"MEETS $ CRITERIA",IF(Table2[[#This Row],[Shelf Dollar Vol Current 12 Mths]]&lt;#REF!+1,"DOES NOT MEET $ CRITERIA"))</f>
        <v>#REF!</v>
      </c>
      <c r="AT1210" s="78"/>
    </row>
    <row r="1211" spans="1:46" ht="13.8" x14ac:dyDescent="0.3">
      <c r="A1211" s="68" t="s">
        <v>1852</v>
      </c>
      <c r="B1211" s="69">
        <v>56793</v>
      </c>
      <c r="C1211" s="69">
        <v>472</v>
      </c>
      <c r="D1211" s="69" t="s">
        <v>25</v>
      </c>
      <c r="E1211" s="70" t="s">
        <v>6313</v>
      </c>
      <c r="F1211" s="70"/>
      <c r="G1211" s="71" t="s">
        <v>8760</v>
      </c>
      <c r="H1211" s="69" t="s">
        <v>6315</v>
      </c>
      <c r="I1211" s="68" t="s">
        <v>87</v>
      </c>
      <c r="J1211" s="68" t="s">
        <v>88</v>
      </c>
      <c r="K1211" s="68" t="s">
        <v>89</v>
      </c>
      <c r="L1211" s="68" t="s">
        <v>89</v>
      </c>
      <c r="M1211" s="68" t="s">
        <v>88</v>
      </c>
      <c r="N1211" s="68" t="s">
        <v>90</v>
      </c>
      <c r="O1211" s="68" t="s">
        <v>8761</v>
      </c>
      <c r="P1211" s="72" t="s">
        <v>191</v>
      </c>
      <c r="Q1211" s="68" t="s">
        <v>194</v>
      </c>
      <c r="R1211" s="68" t="s">
        <v>6402</v>
      </c>
      <c r="S1211" s="68">
        <v>58</v>
      </c>
      <c r="T1211" s="68">
        <v>96</v>
      </c>
      <c r="U1211" s="68">
        <v>-0.66</v>
      </c>
      <c r="V1211" s="68">
        <v>131</v>
      </c>
      <c r="W1211" s="68">
        <v>172.33</v>
      </c>
      <c r="X1211" s="68">
        <v>-0.32</v>
      </c>
      <c r="Y1211" s="68">
        <v>597.5</v>
      </c>
      <c r="Z1211" s="68">
        <v>606.41999999999996</v>
      </c>
      <c r="AA1211" s="68">
        <v>-0.01</v>
      </c>
      <c r="AB1211" s="73">
        <v>57022.5</v>
      </c>
      <c r="AC1211" s="73">
        <v>58061.77</v>
      </c>
      <c r="AD1211" s="73">
        <v>60586.5</v>
      </c>
      <c r="AE1211" s="73">
        <v>61385.77</v>
      </c>
      <c r="AF1211" s="73"/>
      <c r="AG1211" s="73">
        <f>IFERROR(VLOOKUP(J1211,'Roll ups'!D:E,2,FALSE),0)</f>
        <v>43814205.929999985</v>
      </c>
      <c r="AH1211" s="74">
        <f>IF(Table2[[#This Row],[CATEGORY TTL LOOKUP]]=0,0,IF(Table2[[#This Row],[CATEGORY TTL LOOKUP]]&gt;0,SUM(AB1211/AG1211)))</f>
        <v>1.3014614504506215E-3</v>
      </c>
      <c r="AI1211" s="74" t="str">
        <f>IFERROR(IF(AH1211&lt;#REF!,"STRIKE",IF(AH1211&gt;=#REF!,"GOOD")),"NO DATA")</f>
        <v>NO DATA</v>
      </c>
      <c r="AJ1211" s="75">
        <f>IFERROR(VLOOKUP(K1211,'Roll ups'!H:I,2,FALSE),0)</f>
        <v>75793138.070000067</v>
      </c>
      <c r="AK1211" s="76">
        <f>IF(Table2[[#This Row],[PRICE TIER LOOKUP]]=0,0,IF(Table2[[#This Row],[PRICE TIER LOOKUP]]&gt;0,SUM(AB1211/AJ1211)))</f>
        <v>7.5234383285906279E-4</v>
      </c>
      <c r="AL1211" s="74" t="e">
        <f>IF(AK1211&lt;#REF!,"STRIKE",IF(AK1211&gt;=#REF!,"GOOD"))</f>
        <v>#REF!</v>
      </c>
      <c r="AM1211" s="75">
        <f>VLOOKUP(H1211,'Roll ups'!A:B,2,FALSE)</f>
        <v>325145452.83999985</v>
      </c>
      <c r="AN1211" s="77">
        <f t="shared" si="38"/>
        <v>1.7537535740369122E-4</v>
      </c>
      <c r="AO1211" s="74" t="str">
        <f>IFERROR(VLOOKUP(Table2[[#This Row],[Product Name]],'Roll ups'!L:P,5,FALSE),"GOOD")</f>
        <v>GOOD</v>
      </c>
      <c r="AP1211" s="74">
        <f>Table2[[#This Row],[Retail Dollar Vol Current 12 Mths]]/Table2[[#This Row],[SHELF SALES  LOOKUP]]</f>
        <v>1.8633660557391797E-4</v>
      </c>
      <c r="AQ1211" s="69">
        <f t="shared" si="39"/>
        <v>0</v>
      </c>
      <c r="AR121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211" s="69" t="e">
        <f>IF(Table2[[#This Row],[Shelf Dollar Vol Current 12 Mths]]&gt;#REF!,"MEETS $ CRITERIA",IF(Table2[[#This Row],[Shelf Dollar Vol Current 12 Mths]]&lt;#REF!+1,"DOES NOT MEET $ CRITERIA"))</f>
        <v>#REF!</v>
      </c>
      <c r="AT1211" s="78"/>
    </row>
    <row r="1212" spans="1:46" ht="13.8" x14ac:dyDescent="0.3">
      <c r="A1212" s="68" t="s">
        <v>1879</v>
      </c>
      <c r="B1212" s="69">
        <v>56798</v>
      </c>
      <c r="C1212" s="69">
        <v>471</v>
      </c>
      <c r="D1212" s="69" t="s">
        <v>25</v>
      </c>
      <c r="E1212" s="70" t="s">
        <v>6313</v>
      </c>
      <c r="F1212" s="70"/>
      <c r="G1212" s="71" t="s">
        <v>8762</v>
      </c>
      <c r="H1212" s="69" t="s">
        <v>6315</v>
      </c>
      <c r="I1212" s="68" t="s">
        <v>87</v>
      </c>
      <c r="J1212" s="68" t="s">
        <v>88</v>
      </c>
      <c r="K1212" s="68" t="s">
        <v>89</v>
      </c>
      <c r="L1212" s="68" t="s">
        <v>89</v>
      </c>
      <c r="M1212" s="68" t="s">
        <v>88</v>
      </c>
      <c r="N1212" s="68" t="s">
        <v>90</v>
      </c>
      <c r="O1212" s="68" t="s">
        <v>8763</v>
      </c>
      <c r="P1212" s="72" t="s">
        <v>191</v>
      </c>
      <c r="Q1212" s="68" t="s">
        <v>194</v>
      </c>
      <c r="R1212" s="68" t="s">
        <v>6402</v>
      </c>
      <c r="S1212" s="68">
        <v>58</v>
      </c>
      <c r="T1212" s="68">
        <v>64</v>
      </c>
      <c r="U1212" s="68">
        <v>-0.1</v>
      </c>
      <c r="V1212" s="68">
        <v>106.08</v>
      </c>
      <c r="W1212" s="68">
        <v>135</v>
      </c>
      <c r="X1212" s="68">
        <v>-0.27</v>
      </c>
      <c r="Y1212" s="68">
        <v>566.16999999999996</v>
      </c>
      <c r="Z1212" s="68">
        <v>598.83000000000004</v>
      </c>
      <c r="AA1212" s="68">
        <v>-0.06</v>
      </c>
      <c r="AB1212" s="73">
        <v>53977.3</v>
      </c>
      <c r="AC1212" s="73">
        <v>57018.38</v>
      </c>
      <c r="AD1212" s="73">
        <v>57409.3</v>
      </c>
      <c r="AE1212" s="73">
        <v>60621.38</v>
      </c>
      <c r="AF1212" s="73"/>
      <c r="AG1212" s="73">
        <f>IFERROR(VLOOKUP(J1212,'Roll ups'!D:E,2,FALSE),0)</f>
        <v>43814205.929999985</v>
      </c>
      <c r="AH1212" s="74">
        <f>IF(Table2[[#This Row],[CATEGORY TTL LOOKUP]]=0,0,IF(Table2[[#This Row],[CATEGORY TTL LOOKUP]]&gt;0,SUM(AB1212/AG1212)))</f>
        <v>1.2319588785024917E-3</v>
      </c>
      <c r="AI1212" s="74" t="str">
        <f>IFERROR(IF(AH1212&lt;#REF!,"STRIKE",IF(AH1212&gt;=#REF!,"GOOD")),"NO DATA")</f>
        <v>NO DATA</v>
      </c>
      <c r="AJ1212" s="75">
        <f>IFERROR(VLOOKUP(K1212,'Roll ups'!H:I,2,FALSE),0)</f>
        <v>75793138.070000067</v>
      </c>
      <c r="AK1212" s="76">
        <f>IF(Table2[[#This Row],[PRICE TIER LOOKUP]]=0,0,IF(Table2[[#This Row],[PRICE TIER LOOKUP]]&gt;0,SUM(AB1212/AJ1212)))</f>
        <v>7.1216605321379272E-4</v>
      </c>
      <c r="AL1212" s="74" t="e">
        <f>IF(AK1212&lt;#REF!,"STRIKE",IF(AK1212&gt;=#REF!,"GOOD"))</f>
        <v>#REF!</v>
      </c>
      <c r="AM1212" s="75">
        <f>VLOOKUP(H1212,'Roll ups'!A:B,2,FALSE)</f>
        <v>325145452.83999985</v>
      </c>
      <c r="AN1212" s="77">
        <f t="shared" si="38"/>
        <v>1.6600970282232912E-4</v>
      </c>
      <c r="AO1212" s="74" t="str">
        <f>IFERROR(VLOOKUP(Table2[[#This Row],[Product Name]],'Roll ups'!L:P,5,FALSE),"GOOD")</f>
        <v>GOOD</v>
      </c>
      <c r="AP1212" s="74">
        <f>Table2[[#This Row],[Retail Dollar Vol Current 12 Mths]]/Table2[[#This Row],[SHELF SALES  LOOKUP]]</f>
        <v>1.7656497883810303E-4</v>
      </c>
      <c r="AQ1212" s="69">
        <f t="shared" si="39"/>
        <v>0</v>
      </c>
      <c r="AR121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212" s="69" t="e">
        <f>IF(Table2[[#This Row],[Shelf Dollar Vol Current 12 Mths]]&gt;#REF!,"MEETS $ CRITERIA",IF(Table2[[#This Row],[Shelf Dollar Vol Current 12 Mths]]&lt;#REF!+1,"DOES NOT MEET $ CRITERIA"))</f>
        <v>#REF!</v>
      </c>
      <c r="AT1212" s="78"/>
    </row>
    <row r="1213" spans="1:46" ht="13.8" x14ac:dyDescent="0.3">
      <c r="A1213" s="68" t="s">
        <v>3761</v>
      </c>
      <c r="B1213" s="69">
        <v>19048</v>
      </c>
      <c r="C1213" s="69">
        <v>303</v>
      </c>
      <c r="D1213" s="69" t="s">
        <v>25</v>
      </c>
      <c r="E1213" s="70" t="s">
        <v>6313</v>
      </c>
      <c r="F1213" s="70"/>
      <c r="G1213" s="71" t="s">
        <v>8764</v>
      </c>
      <c r="H1213" s="69" t="s">
        <v>6315</v>
      </c>
      <c r="I1213" s="68" t="s">
        <v>758</v>
      </c>
      <c r="J1213" s="68" t="s">
        <v>175</v>
      </c>
      <c r="K1213" s="68" t="s">
        <v>132</v>
      </c>
      <c r="L1213" s="68" t="s">
        <v>132</v>
      </c>
      <c r="M1213" s="68" t="s">
        <v>175</v>
      </c>
      <c r="N1213" s="68" t="s">
        <v>176</v>
      </c>
      <c r="O1213" s="68" t="s">
        <v>8765</v>
      </c>
      <c r="P1213" s="72" t="s">
        <v>6357</v>
      </c>
      <c r="Q1213" s="68" t="s">
        <v>6387</v>
      </c>
      <c r="R1213" s="68" t="s">
        <v>31</v>
      </c>
      <c r="S1213" s="68">
        <v>35</v>
      </c>
      <c r="T1213" s="68">
        <v>28</v>
      </c>
      <c r="U1213" s="68">
        <v>0.2</v>
      </c>
      <c r="V1213" s="68">
        <v>57.33</v>
      </c>
      <c r="W1213" s="68">
        <v>65.92</v>
      </c>
      <c r="X1213" s="68">
        <v>-0.15</v>
      </c>
      <c r="Y1213" s="68">
        <v>272.33</v>
      </c>
      <c r="Z1213" s="68">
        <v>259.75</v>
      </c>
      <c r="AA1213" s="68">
        <v>0.05</v>
      </c>
      <c r="AB1213" s="73">
        <v>56990.239999999998</v>
      </c>
      <c r="AC1213" s="73">
        <v>56037.73</v>
      </c>
      <c r="AD1213" s="73">
        <v>62810.96</v>
      </c>
      <c r="AE1213" s="73">
        <v>59788.38</v>
      </c>
      <c r="AF1213" s="73"/>
      <c r="AG1213" s="73">
        <f>IFERROR(VLOOKUP(J1213,'Roll ups'!D:E,2,FALSE),0)</f>
        <v>52239627.039999984</v>
      </c>
      <c r="AH1213" s="74">
        <f>IF(Table2[[#This Row],[CATEGORY TTL LOOKUP]]=0,0,IF(Table2[[#This Row],[CATEGORY TTL LOOKUP]]&gt;0,SUM(AB1213/AG1213)))</f>
        <v>1.0909388758913318E-3</v>
      </c>
      <c r="AI1213" s="74" t="str">
        <f>IFERROR(IF(AH1213&lt;#REF!,"STRIKE",IF(AH1213&gt;=#REF!,"GOOD")),"NO DATA")</f>
        <v>NO DATA</v>
      </c>
      <c r="AJ1213" s="75">
        <f>IFERROR(VLOOKUP(K1213,'Roll ups'!H:I,2,FALSE),0)</f>
        <v>126094742.97999983</v>
      </c>
      <c r="AK1213" s="76">
        <f>IF(Table2[[#This Row],[PRICE TIER LOOKUP]]=0,0,IF(Table2[[#This Row],[PRICE TIER LOOKUP]]&gt;0,SUM(AB1213/AJ1213)))</f>
        <v>4.5196364775523871E-4</v>
      </c>
      <c r="AL1213" s="74" t="e">
        <f>IF(AK1213&lt;#REF!,"STRIKE",IF(AK1213&gt;=#REF!,"GOOD"))</f>
        <v>#REF!</v>
      </c>
      <c r="AM1213" s="75">
        <f>VLOOKUP(H1213,'Roll ups'!A:B,2,FALSE)</f>
        <v>325145452.83999985</v>
      </c>
      <c r="AN1213" s="77">
        <f t="shared" si="38"/>
        <v>1.7527614026958022E-4</v>
      </c>
      <c r="AO1213" s="74" t="str">
        <f>IFERROR(VLOOKUP(Table2[[#This Row],[Product Name]],'Roll ups'!L:P,5,FALSE),"GOOD")</f>
        <v>GOOD</v>
      </c>
      <c r="AP1213" s="74">
        <f>Table2[[#This Row],[Retail Dollar Vol Current 12 Mths]]/Table2[[#This Row],[SHELF SALES  LOOKUP]]</f>
        <v>1.9317803601857079E-4</v>
      </c>
      <c r="AQ1213" s="69">
        <f t="shared" si="39"/>
        <v>0</v>
      </c>
      <c r="AR121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213" s="69" t="e">
        <f>IF(Table2[[#This Row],[Shelf Dollar Vol Current 12 Mths]]&gt;#REF!,"MEETS $ CRITERIA",IF(Table2[[#This Row],[Shelf Dollar Vol Current 12 Mths]]&lt;#REF!+1,"DOES NOT MEET $ CRITERIA"))</f>
        <v>#REF!</v>
      </c>
      <c r="AT1213" s="78"/>
    </row>
    <row r="1214" spans="1:46" ht="13.8" x14ac:dyDescent="0.3">
      <c r="A1214" s="68" t="s">
        <v>4744</v>
      </c>
      <c r="B1214" s="69">
        <v>27130</v>
      </c>
      <c r="C1214" s="69">
        <v>371</v>
      </c>
      <c r="D1214" s="69" t="s">
        <v>25</v>
      </c>
      <c r="E1214" s="70" t="s">
        <v>6313</v>
      </c>
      <c r="F1214" s="70"/>
      <c r="G1214" s="71" t="s">
        <v>8766</v>
      </c>
      <c r="H1214" s="69" t="s">
        <v>6315</v>
      </c>
      <c r="I1214" s="68" t="s">
        <v>758</v>
      </c>
      <c r="J1214" s="68" t="s">
        <v>175</v>
      </c>
      <c r="K1214" s="68" t="s">
        <v>146</v>
      </c>
      <c r="L1214" s="68" t="s">
        <v>6320</v>
      </c>
      <c r="M1214" s="68" t="s">
        <v>175</v>
      </c>
      <c r="N1214" s="68" t="s">
        <v>176</v>
      </c>
      <c r="O1214" s="68" t="s">
        <v>8767</v>
      </c>
      <c r="P1214" s="72" t="s">
        <v>6357</v>
      </c>
      <c r="Q1214" s="68" t="s">
        <v>49</v>
      </c>
      <c r="R1214" s="68" t="s">
        <v>6402</v>
      </c>
      <c r="S1214" s="68">
        <v>18</v>
      </c>
      <c r="T1214" s="68">
        <v>19.170000000000002</v>
      </c>
      <c r="U1214" s="68">
        <v>-0.06</v>
      </c>
      <c r="V1214" s="68">
        <v>51</v>
      </c>
      <c r="W1214" s="68">
        <v>54.67</v>
      </c>
      <c r="X1214" s="68">
        <v>-7.0000000000000007E-2</v>
      </c>
      <c r="Y1214" s="68">
        <v>216.5</v>
      </c>
      <c r="Z1214" s="68">
        <v>207.67</v>
      </c>
      <c r="AA1214" s="68">
        <v>0.04</v>
      </c>
      <c r="AB1214" s="73">
        <v>77129.22</v>
      </c>
      <c r="AC1214" s="73">
        <v>72568.28</v>
      </c>
      <c r="AD1214" s="73">
        <v>78953.22</v>
      </c>
      <c r="AE1214" s="73">
        <v>74528.28</v>
      </c>
      <c r="AF1214" s="73"/>
      <c r="AG1214" s="73">
        <f>IFERROR(VLOOKUP(J1214,'Roll ups'!D:E,2,FALSE),0)</f>
        <v>52239627.039999984</v>
      </c>
      <c r="AH1214" s="74">
        <f>IF(Table2[[#This Row],[CATEGORY TTL LOOKUP]]=0,0,IF(Table2[[#This Row],[CATEGORY TTL LOOKUP]]&gt;0,SUM(AB1214/AG1214)))</f>
        <v>1.4764504337089162E-3</v>
      </c>
      <c r="AI1214" s="74" t="str">
        <f>IFERROR(IF(AH1214&lt;#REF!,"STRIKE",IF(AH1214&gt;=#REF!,"GOOD")),"NO DATA")</f>
        <v>NO DATA</v>
      </c>
      <c r="AJ1214" s="75">
        <f>IFERROR(VLOOKUP(K1214,'Roll ups'!H:I,2,FALSE),0)</f>
        <v>69119979.479999974</v>
      </c>
      <c r="AK1214" s="76">
        <f>IF(Table2[[#This Row],[PRICE TIER LOOKUP]]=0,0,IF(Table2[[#This Row],[PRICE TIER LOOKUP]]&gt;0,SUM(AB1214/AJ1214)))</f>
        <v>1.1158744632196761E-3</v>
      </c>
      <c r="AL1214" s="74" t="e">
        <f>IF(AK1214&lt;#REF!,"STRIKE",IF(AK1214&gt;=#REF!,"GOOD"))</f>
        <v>#REF!</v>
      </c>
      <c r="AM1214" s="75">
        <f>VLOOKUP(H1214,'Roll ups'!A:B,2,FALSE)</f>
        <v>325145452.83999985</v>
      </c>
      <c r="AN1214" s="77">
        <f t="shared" si="38"/>
        <v>2.3721451223232808E-4</v>
      </c>
      <c r="AO1214" s="74" t="str">
        <f>IFERROR(VLOOKUP(Table2[[#This Row],[Product Name]],'Roll ups'!L:P,5,FALSE),"GOOD")</f>
        <v>GOOD</v>
      </c>
      <c r="AP1214" s="74">
        <f>Table2[[#This Row],[Retail Dollar Vol Current 12 Mths]]/Table2[[#This Row],[SHELF SALES  LOOKUP]]</f>
        <v>2.4282430927567646E-4</v>
      </c>
      <c r="AQ1214" s="69">
        <f t="shared" si="39"/>
        <v>0</v>
      </c>
      <c r="AR121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214" s="69" t="e">
        <f>IF(Table2[[#This Row],[Shelf Dollar Vol Current 12 Mths]]&gt;#REF!,"MEETS $ CRITERIA",IF(Table2[[#This Row],[Shelf Dollar Vol Current 12 Mths]]&lt;#REF!+1,"DOES NOT MEET $ CRITERIA"))</f>
        <v>#REF!</v>
      </c>
      <c r="AT1214" s="78"/>
    </row>
    <row r="1215" spans="1:46" ht="13.8" x14ac:dyDescent="0.3">
      <c r="A1215" s="68" t="s">
        <v>2135</v>
      </c>
      <c r="B1215" s="69">
        <v>73761</v>
      </c>
      <c r="C1215" s="69">
        <v>502</v>
      </c>
      <c r="D1215" s="69" t="s">
        <v>25</v>
      </c>
      <c r="E1215" s="70" t="s">
        <v>6313</v>
      </c>
      <c r="F1215" s="70"/>
      <c r="G1215" s="71" t="s">
        <v>8768</v>
      </c>
      <c r="H1215" s="69" t="s">
        <v>6315</v>
      </c>
      <c r="I1215" s="68" t="s">
        <v>87</v>
      </c>
      <c r="J1215" s="68" t="s">
        <v>88</v>
      </c>
      <c r="K1215" s="68" t="s">
        <v>89</v>
      </c>
      <c r="L1215" s="68" t="s">
        <v>89</v>
      </c>
      <c r="M1215" s="68" t="s">
        <v>88</v>
      </c>
      <c r="N1215" s="68" t="s">
        <v>90</v>
      </c>
      <c r="O1215" s="68" t="s">
        <v>8769</v>
      </c>
      <c r="P1215" s="72" t="s">
        <v>191</v>
      </c>
      <c r="Q1215" s="68" t="s">
        <v>26</v>
      </c>
      <c r="R1215" s="68" t="s">
        <v>27</v>
      </c>
      <c r="S1215" s="68">
        <v>31</v>
      </c>
      <c r="T1215" s="68">
        <v>24</v>
      </c>
      <c r="U1215" s="68">
        <v>0.23</v>
      </c>
      <c r="V1215" s="68">
        <v>86</v>
      </c>
      <c r="W1215" s="68">
        <v>101</v>
      </c>
      <c r="X1215" s="68">
        <v>-0.17</v>
      </c>
      <c r="Y1215" s="68">
        <v>375</v>
      </c>
      <c r="Z1215" s="68">
        <v>421</v>
      </c>
      <c r="AA1215" s="68">
        <v>-0.12</v>
      </c>
      <c r="AB1215" s="73">
        <v>43650</v>
      </c>
      <c r="AC1215" s="73">
        <v>48912.24</v>
      </c>
      <c r="AD1215" s="73">
        <v>43650</v>
      </c>
      <c r="AE1215" s="73">
        <v>48912.24</v>
      </c>
      <c r="AF1215" s="73"/>
      <c r="AG1215" s="73">
        <f>IFERROR(VLOOKUP(J1215,'Roll ups'!D:E,2,FALSE),0)</f>
        <v>43814205.929999985</v>
      </c>
      <c r="AH1215" s="74">
        <f>IF(Table2[[#This Row],[CATEGORY TTL LOOKUP]]=0,0,IF(Table2[[#This Row],[CATEGORY TTL LOOKUP]]&gt;0,SUM(AB1215/AG1215)))</f>
        <v>9.9625222170493456E-4</v>
      </c>
      <c r="AI1215" s="74" t="str">
        <f>IFERROR(IF(AH1215&lt;#REF!,"STRIKE",IF(AH1215&gt;=#REF!,"GOOD")),"NO DATA")</f>
        <v>NO DATA</v>
      </c>
      <c r="AJ1215" s="75">
        <f>IFERROR(VLOOKUP(K1215,'Roll ups'!H:I,2,FALSE),0)</f>
        <v>75793138.070000067</v>
      </c>
      <c r="AK1215" s="76">
        <f>IF(Table2[[#This Row],[PRICE TIER LOOKUP]]=0,0,IF(Table2[[#This Row],[PRICE TIER LOOKUP]]&gt;0,SUM(AB1215/AJ1215)))</f>
        <v>5.7590965503613643E-4</v>
      </c>
      <c r="AL1215" s="74" t="e">
        <f>IF(AK1215&lt;#REF!,"STRIKE",IF(AK1215&gt;=#REF!,"GOOD"))</f>
        <v>#REF!</v>
      </c>
      <c r="AM1215" s="75">
        <f>VLOOKUP(H1215,'Roll ups'!A:B,2,FALSE)</f>
        <v>325145452.83999985</v>
      </c>
      <c r="AN1215" s="77">
        <f t="shared" si="38"/>
        <v>1.3424761016565603E-4</v>
      </c>
      <c r="AO1215" s="74" t="str">
        <f>IFERROR(VLOOKUP(Table2[[#This Row],[Product Name]],'Roll ups'!L:P,5,FALSE),"GOOD")</f>
        <v>GOOD</v>
      </c>
      <c r="AP1215" s="74">
        <f>Table2[[#This Row],[Retail Dollar Vol Current 12 Mths]]/Table2[[#This Row],[SHELF SALES  LOOKUP]]</f>
        <v>1.3424761016565603E-4</v>
      </c>
      <c r="AQ1215" s="69">
        <f t="shared" si="39"/>
        <v>0</v>
      </c>
      <c r="AR121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215" s="69" t="e">
        <f>IF(Table2[[#This Row],[Shelf Dollar Vol Current 12 Mths]]&gt;#REF!,"MEETS $ CRITERIA",IF(Table2[[#This Row],[Shelf Dollar Vol Current 12 Mths]]&lt;#REF!+1,"DOES NOT MEET $ CRITERIA"))</f>
        <v>#REF!</v>
      </c>
      <c r="AT1215" s="78"/>
    </row>
    <row r="1216" spans="1:46" ht="13.8" x14ac:dyDescent="0.3">
      <c r="A1216" s="68" t="s">
        <v>4747</v>
      </c>
      <c r="B1216" s="69">
        <v>5153</v>
      </c>
      <c r="C1216" s="69">
        <v>312</v>
      </c>
      <c r="D1216" s="69" t="s">
        <v>25</v>
      </c>
      <c r="E1216" s="70" t="s">
        <v>6313</v>
      </c>
      <c r="F1216" s="70"/>
      <c r="G1216" s="71" t="s">
        <v>8770</v>
      </c>
      <c r="H1216" s="69" t="s">
        <v>6315</v>
      </c>
      <c r="I1216" s="68" t="s">
        <v>900</v>
      </c>
      <c r="J1216" s="68" t="s">
        <v>240</v>
      </c>
      <c r="K1216" s="68" t="s">
        <v>146</v>
      </c>
      <c r="L1216" s="68" t="s">
        <v>132</v>
      </c>
      <c r="M1216" s="68" t="s">
        <v>240</v>
      </c>
      <c r="N1216" s="68" t="s">
        <v>241</v>
      </c>
      <c r="O1216" s="68" t="s">
        <v>8771</v>
      </c>
      <c r="P1216" s="72" t="s">
        <v>6357</v>
      </c>
      <c r="Q1216" s="68" t="s">
        <v>51</v>
      </c>
      <c r="R1216" s="68" t="s">
        <v>31</v>
      </c>
      <c r="S1216" s="68">
        <v>4</v>
      </c>
      <c r="T1216" s="68">
        <v>5</v>
      </c>
      <c r="U1216" s="68">
        <v>-0.25</v>
      </c>
      <c r="V1216" s="68">
        <v>19</v>
      </c>
      <c r="W1216" s="68">
        <v>26</v>
      </c>
      <c r="X1216" s="68">
        <v>-0.37</v>
      </c>
      <c r="Y1216" s="68">
        <v>140</v>
      </c>
      <c r="Z1216" s="68">
        <v>191.75</v>
      </c>
      <c r="AA1216" s="68">
        <v>-0.37</v>
      </c>
      <c r="AB1216" s="73">
        <v>62349.599999999999</v>
      </c>
      <c r="AC1216" s="73">
        <v>84385.27</v>
      </c>
      <c r="AD1216" s="73">
        <v>64629.599999999999</v>
      </c>
      <c r="AE1216" s="73">
        <v>84385.27</v>
      </c>
      <c r="AF1216" s="73"/>
      <c r="AG1216" s="73">
        <f>IFERROR(VLOOKUP(J1216,'Roll ups'!D:E,2,FALSE),0)</f>
        <v>5892527.0199999977</v>
      </c>
      <c r="AH1216" s="74">
        <f>IF(Table2[[#This Row],[CATEGORY TTL LOOKUP]]=0,0,IF(Table2[[#This Row],[CATEGORY TTL LOOKUP]]&gt;0,SUM(AB1216/AG1216)))</f>
        <v>1.0581130945751697E-2</v>
      </c>
      <c r="AI1216" s="74" t="str">
        <f>IFERROR(IF(AH1216&lt;#REF!,"STRIKE",IF(AH1216&gt;=#REF!,"GOOD")),"NO DATA")</f>
        <v>NO DATA</v>
      </c>
      <c r="AJ1216" s="75">
        <f>IFERROR(VLOOKUP(K1216,'Roll ups'!H:I,2,FALSE),0)</f>
        <v>69119979.479999974</v>
      </c>
      <c r="AK1216" s="76">
        <f>IF(Table2[[#This Row],[PRICE TIER LOOKUP]]=0,0,IF(Table2[[#This Row],[PRICE TIER LOOKUP]]&gt;0,SUM(AB1216/AJ1216)))</f>
        <v>9.0204887890687232E-4</v>
      </c>
      <c r="AL1216" s="74" t="e">
        <f>IF(AK1216&lt;#REF!,"STRIKE",IF(AK1216&gt;=#REF!,"GOOD"))</f>
        <v>#REF!</v>
      </c>
      <c r="AM1216" s="75">
        <f>VLOOKUP(H1216,'Roll ups'!A:B,2,FALSE)</f>
        <v>325145452.83999985</v>
      </c>
      <c r="AN1216" s="77">
        <f t="shared" si="38"/>
        <v>1.9175910182782561E-4</v>
      </c>
      <c r="AO1216" s="74" t="str">
        <f>IFERROR(VLOOKUP(Table2[[#This Row],[Product Name]],'Roll ups'!L:P,5,FALSE),"GOOD")</f>
        <v>GOOD</v>
      </c>
      <c r="AP1216" s="74">
        <f>Table2[[#This Row],[Retail Dollar Vol Current 12 Mths]]/Table2[[#This Row],[SHELF SALES  LOOKUP]]</f>
        <v>1.9877134813201108E-4</v>
      </c>
      <c r="AQ1216" s="69">
        <f t="shared" si="39"/>
        <v>0</v>
      </c>
      <c r="AR121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216" s="69" t="e">
        <f>IF(Table2[[#This Row],[Shelf Dollar Vol Current 12 Mths]]&gt;#REF!,"MEETS $ CRITERIA",IF(Table2[[#This Row],[Shelf Dollar Vol Current 12 Mths]]&lt;#REF!+1,"DOES NOT MEET $ CRITERIA"))</f>
        <v>#REF!</v>
      </c>
      <c r="AT1216" s="78"/>
    </row>
    <row r="1217" spans="1:46" ht="13.8" x14ac:dyDescent="0.3">
      <c r="A1217" s="68" t="s">
        <v>4735</v>
      </c>
      <c r="B1217" s="69">
        <v>5555</v>
      </c>
      <c r="C1217" s="69">
        <v>423</v>
      </c>
      <c r="D1217" s="69" t="s">
        <v>25</v>
      </c>
      <c r="E1217" s="70" t="s">
        <v>6313</v>
      </c>
      <c r="F1217" s="70"/>
      <c r="G1217" s="71" t="s">
        <v>8772</v>
      </c>
      <c r="H1217" s="69" t="s">
        <v>6315</v>
      </c>
      <c r="I1217" s="68" t="s">
        <v>900</v>
      </c>
      <c r="J1217" s="68" t="s">
        <v>240</v>
      </c>
      <c r="K1217" s="68" t="s">
        <v>146</v>
      </c>
      <c r="L1217" s="68" t="s">
        <v>146</v>
      </c>
      <c r="M1217" s="68" t="s">
        <v>240</v>
      </c>
      <c r="N1217" s="68" t="s">
        <v>241</v>
      </c>
      <c r="O1217" s="68" t="s">
        <v>8773</v>
      </c>
      <c r="P1217" s="72" t="s">
        <v>6357</v>
      </c>
      <c r="Q1217" s="68" t="s">
        <v>1797</v>
      </c>
      <c r="R1217" s="68" t="s">
        <v>60</v>
      </c>
      <c r="S1217" s="68">
        <v>40</v>
      </c>
      <c r="T1217" s="68">
        <v>22</v>
      </c>
      <c r="U1217" s="68">
        <v>0.45</v>
      </c>
      <c r="V1217" s="68">
        <v>84</v>
      </c>
      <c r="W1217" s="68">
        <v>100.92</v>
      </c>
      <c r="X1217" s="68">
        <v>-0.2</v>
      </c>
      <c r="Y1217" s="68">
        <v>454</v>
      </c>
      <c r="Z1217" s="68">
        <v>535.16999999999996</v>
      </c>
      <c r="AA1217" s="68">
        <v>-0.18</v>
      </c>
      <c r="AB1217" s="73">
        <v>365082.72</v>
      </c>
      <c r="AC1217" s="73">
        <v>393128.98</v>
      </c>
      <c r="AD1217" s="73">
        <v>371226.72</v>
      </c>
      <c r="AE1217" s="73">
        <v>403820.98</v>
      </c>
      <c r="AF1217" s="73"/>
      <c r="AG1217" s="73">
        <f>IFERROR(VLOOKUP(J1217,'Roll ups'!D:E,2,FALSE),0)</f>
        <v>5892527.0199999977</v>
      </c>
      <c r="AH1217" s="74">
        <f>IF(Table2[[#This Row],[CATEGORY TTL LOOKUP]]=0,0,IF(Table2[[#This Row],[CATEGORY TTL LOOKUP]]&gt;0,SUM(AB1217/AG1217)))</f>
        <v>6.1956902150955284E-2</v>
      </c>
      <c r="AI1217" s="74" t="str">
        <f>IFERROR(IF(AH1217&lt;#REF!,"STRIKE",IF(AH1217&gt;=#REF!,"GOOD")),"NO DATA")</f>
        <v>NO DATA</v>
      </c>
      <c r="AJ1217" s="75">
        <f>IFERROR(VLOOKUP(K1217,'Roll ups'!H:I,2,FALSE),0)</f>
        <v>69119979.479999974</v>
      </c>
      <c r="AK1217" s="76">
        <f>IF(Table2[[#This Row],[PRICE TIER LOOKUP]]=0,0,IF(Table2[[#This Row],[PRICE TIER LOOKUP]]&gt;0,SUM(AB1217/AJ1217)))</f>
        <v>5.2818696236106013E-3</v>
      </c>
      <c r="AL1217" s="74" t="e">
        <f>IF(AK1217&lt;#REF!,"STRIKE",IF(AK1217&gt;=#REF!,"GOOD"))</f>
        <v>#REF!</v>
      </c>
      <c r="AM1217" s="75">
        <f>VLOOKUP(H1217,'Roll ups'!A:B,2,FALSE)</f>
        <v>325145452.83999985</v>
      </c>
      <c r="AN1217" s="77">
        <f t="shared" si="38"/>
        <v>1.122828927211394E-3</v>
      </c>
      <c r="AO1217" s="74" t="str">
        <f>IFERROR(VLOOKUP(Table2[[#This Row],[Product Name]],'Roll ups'!L:P,5,FALSE),"GOOD")</f>
        <v>GOOD</v>
      </c>
      <c r="AP1217" s="74">
        <f>Table2[[#This Row],[Retail Dollar Vol Current 12 Mths]]/Table2[[#This Row],[SHELF SALES  LOOKUP]]</f>
        <v>1.1417250856731991E-3</v>
      </c>
      <c r="AQ1217" s="69">
        <f t="shared" si="39"/>
        <v>0</v>
      </c>
      <c r="AR121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217" s="69" t="e">
        <f>IF(Table2[[#This Row],[Shelf Dollar Vol Current 12 Mths]]&gt;#REF!,"MEETS $ CRITERIA",IF(Table2[[#This Row],[Shelf Dollar Vol Current 12 Mths]]&lt;#REF!+1,"DOES NOT MEET $ CRITERIA"))</f>
        <v>#REF!</v>
      </c>
      <c r="AT1217" s="78"/>
    </row>
    <row r="1218" spans="1:46" ht="13.8" x14ac:dyDescent="0.3">
      <c r="A1218" s="68" t="s">
        <v>4447</v>
      </c>
      <c r="B1218" s="69">
        <v>87152</v>
      </c>
      <c r="C1218" s="69">
        <v>574</v>
      </c>
      <c r="D1218" s="69" t="s">
        <v>25</v>
      </c>
      <c r="E1218" s="70" t="s">
        <v>6313</v>
      </c>
      <c r="F1218" s="70"/>
      <c r="G1218" s="71" t="s">
        <v>8774</v>
      </c>
      <c r="H1218" s="69" t="s">
        <v>6315</v>
      </c>
      <c r="I1218" s="68" t="s">
        <v>245</v>
      </c>
      <c r="J1218" s="68" t="s">
        <v>245</v>
      </c>
      <c r="K1218" s="68" t="s">
        <v>146</v>
      </c>
      <c r="L1218" s="68" t="s">
        <v>6320</v>
      </c>
      <c r="M1218" s="68" t="s">
        <v>245</v>
      </c>
      <c r="N1218" s="68" t="s">
        <v>246</v>
      </c>
      <c r="O1218" s="68" t="s">
        <v>8775</v>
      </c>
      <c r="P1218" s="72" t="s">
        <v>245</v>
      </c>
      <c r="Q1218" s="68" t="s">
        <v>51</v>
      </c>
      <c r="R1218" s="68" t="s">
        <v>31</v>
      </c>
      <c r="S1218" s="68">
        <v>20</v>
      </c>
      <c r="T1218" s="68">
        <v>40.5</v>
      </c>
      <c r="U1218" s="68">
        <v>-1.07</v>
      </c>
      <c r="V1218" s="68">
        <v>442.54</v>
      </c>
      <c r="W1218" s="68">
        <v>136</v>
      </c>
      <c r="X1218" s="68">
        <v>0.69</v>
      </c>
      <c r="Y1218" s="68">
        <v>1475.83</v>
      </c>
      <c r="Z1218" s="68">
        <v>767</v>
      </c>
      <c r="AA1218" s="68">
        <v>0.48</v>
      </c>
      <c r="AB1218" s="73">
        <v>399567.88</v>
      </c>
      <c r="AC1218" s="73">
        <v>241463.76</v>
      </c>
      <c r="AD1218" s="73">
        <v>512527.4</v>
      </c>
      <c r="AE1218" s="73">
        <v>266363.40000000002</v>
      </c>
      <c r="AF1218" s="73"/>
      <c r="AG1218" s="73">
        <f>IFERROR(VLOOKUP(J1218,'Roll ups'!D:E,2,FALSE),0)</f>
        <v>57863085.470000021</v>
      </c>
      <c r="AH1218" s="74">
        <f>IF(Table2[[#This Row],[CATEGORY TTL LOOKUP]]=0,0,IF(Table2[[#This Row],[CATEGORY TTL LOOKUP]]&gt;0,SUM(AB1218/AG1218)))</f>
        <v>6.9054022396915198E-3</v>
      </c>
      <c r="AI1218" s="74" t="str">
        <f>IFERROR(IF(AH1218&lt;#REF!,"STRIKE",IF(AH1218&gt;=#REF!,"GOOD")),"NO DATA")</f>
        <v>NO DATA</v>
      </c>
      <c r="AJ1218" s="75">
        <f>IFERROR(VLOOKUP(K1218,'Roll ups'!H:I,2,FALSE),0)</f>
        <v>69119979.479999974</v>
      </c>
      <c r="AK1218" s="76">
        <f>IF(Table2[[#This Row],[PRICE TIER LOOKUP]]=0,0,IF(Table2[[#This Row],[PRICE TIER LOOKUP]]&gt;0,SUM(AB1218/AJ1218)))</f>
        <v>5.7807870170970737E-3</v>
      </c>
      <c r="AL1218" s="74" t="e">
        <f>IF(AK1218&lt;#REF!,"STRIKE",IF(AK1218&gt;=#REF!,"GOOD"))</f>
        <v>#REF!</v>
      </c>
      <c r="AM1218" s="75">
        <f>VLOOKUP(H1218,'Roll ups'!A:B,2,FALSE)</f>
        <v>325145452.83999985</v>
      </c>
      <c r="AN1218" s="77">
        <f t="shared" si="38"/>
        <v>1.2288896446496593E-3</v>
      </c>
      <c r="AO1218" s="74" t="str">
        <f>IFERROR(VLOOKUP(Table2[[#This Row],[Product Name]],'Roll ups'!L:P,5,FALSE),"GOOD")</f>
        <v>GOOD</v>
      </c>
      <c r="AP1218" s="74">
        <f>Table2[[#This Row],[Retail Dollar Vol Current 12 Mths]]/Table2[[#This Row],[SHELF SALES  LOOKUP]]</f>
        <v>1.5763019151069247E-3</v>
      </c>
      <c r="AQ1218" s="69">
        <f t="shared" si="39"/>
        <v>0</v>
      </c>
      <c r="AR121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218" s="69" t="e">
        <f>IF(Table2[[#This Row],[Shelf Dollar Vol Current 12 Mths]]&gt;#REF!,"MEETS $ CRITERIA",IF(Table2[[#This Row],[Shelf Dollar Vol Current 12 Mths]]&lt;#REF!+1,"DOES NOT MEET $ CRITERIA"))</f>
        <v>#REF!</v>
      </c>
      <c r="AT1218" s="78"/>
    </row>
    <row r="1219" spans="1:46" ht="13.8" x14ac:dyDescent="0.3">
      <c r="A1219" s="68" t="s">
        <v>4872</v>
      </c>
      <c r="B1219" s="69">
        <v>89030</v>
      </c>
      <c r="C1219" s="69">
        <v>243</v>
      </c>
      <c r="D1219" s="69" t="s">
        <v>25</v>
      </c>
      <c r="E1219" s="70" t="s">
        <v>6313</v>
      </c>
      <c r="F1219" s="70"/>
      <c r="G1219" s="71" t="s">
        <v>8776</v>
      </c>
      <c r="H1219" s="69" t="s">
        <v>6315</v>
      </c>
      <c r="I1219" s="68" t="s">
        <v>245</v>
      </c>
      <c r="J1219" s="68" t="s">
        <v>245</v>
      </c>
      <c r="K1219" s="68" t="s">
        <v>6320</v>
      </c>
      <c r="L1219" s="68" t="s">
        <v>6320</v>
      </c>
      <c r="M1219" s="68" t="s">
        <v>245</v>
      </c>
      <c r="N1219" s="68" t="s">
        <v>246</v>
      </c>
      <c r="O1219" s="68" t="s">
        <v>8777</v>
      </c>
      <c r="P1219" s="72" t="s">
        <v>245</v>
      </c>
      <c r="Q1219" s="68" t="s">
        <v>51</v>
      </c>
      <c r="R1219" s="68" t="s">
        <v>31</v>
      </c>
      <c r="S1219" s="68">
        <v>3</v>
      </c>
      <c r="T1219" s="68">
        <v>4.5</v>
      </c>
      <c r="U1219" s="68">
        <v>-0.8</v>
      </c>
      <c r="V1219" s="68">
        <v>26.5</v>
      </c>
      <c r="W1219" s="68">
        <v>15</v>
      </c>
      <c r="X1219" s="68">
        <v>0.43</v>
      </c>
      <c r="Y1219" s="68">
        <v>111.67</v>
      </c>
      <c r="Z1219" s="68">
        <v>19.5</v>
      </c>
      <c r="AA1219" s="68">
        <v>0.83</v>
      </c>
      <c r="AB1219" s="73">
        <v>50085.54</v>
      </c>
      <c r="AC1219" s="73">
        <v>9040.68</v>
      </c>
      <c r="AD1219" s="73">
        <v>53928.42</v>
      </c>
      <c r="AE1219" s="73">
        <v>9189.18</v>
      </c>
      <c r="AF1219" s="73"/>
      <c r="AG1219" s="73">
        <f>IFERROR(VLOOKUP(J1219,'Roll ups'!D:E,2,FALSE),0)</f>
        <v>57863085.470000021</v>
      </c>
      <c r="AH1219" s="74">
        <f>IF(Table2[[#This Row],[CATEGORY TTL LOOKUP]]=0,0,IF(Table2[[#This Row],[CATEGORY TTL LOOKUP]]&gt;0,SUM(AB1219/AG1219)))</f>
        <v>8.6558709396801167E-4</v>
      </c>
      <c r="AI1219" s="74" t="str">
        <f>IFERROR(IF(AH1219&lt;#REF!,"STRIKE",IF(AH1219&gt;=#REF!,"GOOD")),"NO DATA")</f>
        <v>NO DATA</v>
      </c>
      <c r="AJ1219" s="75">
        <f>IFERROR(VLOOKUP(K1219,'Roll ups'!H:I,2,FALSE),0)</f>
        <v>3676796.11</v>
      </c>
      <c r="AK1219" s="76">
        <f>IF(Table2[[#This Row],[PRICE TIER LOOKUP]]=0,0,IF(Table2[[#This Row],[PRICE TIER LOOKUP]]&gt;0,SUM(AB1219/AJ1219)))</f>
        <v>1.3622060756586256E-2</v>
      </c>
      <c r="AL1219" s="74" t="e">
        <f>IF(AK1219&lt;#REF!,"STRIKE",IF(AK1219&gt;=#REF!,"GOOD"))</f>
        <v>#REF!</v>
      </c>
      <c r="AM1219" s="75">
        <f>VLOOKUP(H1219,'Roll ups'!A:B,2,FALSE)</f>
        <v>325145452.83999985</v>
      </c>
      <c r="AN1219" s="77">
        <f t="shared" si="38"/>
        <v>1.5404041349040946E-4</v>
      </c>
      <c r="AO1219" s="74" t="str">
        <f>IFERROR(VLOOKUP(Table2[[#This Row],[Product Name]],'Roll ups'!L:P,5,FALSE),"GOOD")</f>
        <v>GOOD</v>
      </c>
      <c r="AP1219" s="74">
        <f>Table2[[#This Row],[Retail Dollar Vol Current 12 Mths]]/Table2[[#This Row],[SHELF SALES  LOOKUP]]</f>
        <v>1.6585937010331656E-4</v>
      </c>
      <c r="AQ1219" s="69">
        <f t="shared" si="39"/>
        <v>0</v>
      </c>
      <c r="AR121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219" s="69" t="e">
        <f>IF(Table2[[#This Row],[Shelf Dollar Vol Current 12 Mths]]&gt;#REF!,"MEETS $ CRITERIA",IF(Table2[[#This Row],[Shelf Dollar Vol Current 12 Mths]]&lt;#REF!+1,"DOES NOT MEET $ CRITERIA"))</f>
        <v>#REF!</v>
      </c>
      <c r="AT1219" s="78"/>
    </row>
    <row r="1220" spans="1:46" ht="13.8" x14ac:dyDescent="0.3">
      <c r="A1220" s="68" t="s">
        <v>2008</v>
      </c>
      <c r="B1220" s="69">
        <v>73757</v>
      </c>
      <c r="C1220" s="69">
        <v>250</v>
      </c>
      <c r="D1220" s="69" t="s">
        <v>25</v>
      </c>
      <c r="E1220" s="70" t="s">
        <v>6313</v>
      </c>
      <c r="F1220" s="70"/>
      <c r="G1220" s="71" t="s">
        <v>8778</v>
      </c>
      <c r="H1220" s="69" t="s">
        <v>6315</v>
      </c>
      <c r="I1220" s="68" t="s">
        <v>87</v>
      </c>
      <c r="J1220" s="68" t="s">
        <v>88</v>
      </c>
      <c r="K1220" s="68" t="s">
        <v>89</v>
      </c>
      <c r="L1220" s="68" t="s">
        <v>89</v>
      </c>
      <c r="M1220" s="68" t="s">
        <v>88</v>
      </c>
      <c r="N1220" s="68" t="s">
        <v>90</v>
      </c>
      <c r="O1220" s="68" t="s">
        <v>8779</v>
      </c>
      <c r="P1220" s="72" t="s">
        <v>191</v>
      </c>
      <c r="Q1220" s="68" t="s">
        <v>26</v>
      </c>
      <c r="R1220" s="68" t="s">
        <v>27</v>
      </c>
      <c r="S1220" s="68">
        <v>18</v>
      </c>
      <c r="T1220" s="68">
        <v>18.670000000000002</v>
      </c>
      <c r="U1220" s="68">
        <v>-7.0000000000000007E-2</v>
      </c>
      <c r="V1220" s="68">
        <v>33.840000000000003</v>
      </c>
      <c r="W1220" s="68">
        <v>66.709999999999994</v>
      </c>
      <c r="X1220" s="68">
        <v>-0.97</v>
      </c>
      <c r="Y1220" s="68">
        <v>171.34</v>
      </c>
      <c r="Z1220" s="68">
        <v>266.62</v>
      </c>
      <c r="AA1220" s="68">
        <v>-0.56000000000000005</v>
      </c>
      <c r="AB1220" s="73">
        <v>17195.39</v>
      </c>
      <c r="AC1220" s="73">
        <v>26315.52</v>
      </c>
      <c r="AD1220" s="73">
        <v>17195.39</v>
      </c>
      <c r="AE1220" s="73">
        <v>26315.52</v>
      </c>
      <c r="AF1220" s="73"/>
      <c r="AG1220" s="73">
        <f>IFERROR(VLOOKUP(J1220,'Roll ups'!D:E,2,FALSE),0)</f>
        <v>43814205.929999985</v>
      </c>
      <c r="AH1220" s="74">
        <f>IF(Table2[[#This Row],[CATEGORY TTL LOOKUP]]=0,0,IF(Table2[[#This Row],[CATEGORY TTL LOOKUP]]&gt;0,SUM(AB1220/AG1220)))</f>
        <v>3.92461523266502E-4</v>
      </c>
      <c r="AI1220" s="74" t="str">
        <f>IFERROR(IF(AH1220&lt;#REF!,"STRIKE",IF(AH1220&gt;=#REF!,"GOOD")),"NO DATA")</f>
        <v>NO DATA</v>
      </c>
      <c r="AJ1220" s="75">
        <f>IFERROR(VLOOKUP(K1220,'Roll ups'!H:I,2,FALSE),0)</f>
        <v>75793138.070000067</v>
      </c>
      <c r="AK1220" s="76">
        <f>IF(Table2[[#This Row],[PRICE TIER LOOKUP]]=0,0,IF(Table2[[#This Row],[PRICE TIER LOOKUP]]&gt;0,SUM(AB1220/AJ1220)))</f>
        <v>2.2687264886854134E-4</v>
      </c>
      <c r="AL1220" s="74" t="e">
        <f>IF(AK1220&lt;#REF!,"STRIKE",IF(AK1220&gt;=#REF!,"GOOD"))</f>
        <v>#REF!</v>
      </c>
      <c r="AM1220" s="75">
        <f>VLOOKUP(H1220,'Roll ups'!A:B,2,FALSE)</f>
        <v>325145452.83999985</v>
      </c>
      <c r="AN1220" s="77">
        <f t="shared" si="38"/>
        <v>5.2885223673915692E-5</v>
      </c>
      <c r="AO1220" s="74" t="str">
        <f>IFERROR(VLOOKUP(Table2[[#This Row],[Product Name]],'Roll ups'!L:P,5,FALSE),"GOOD")</f>
        <v>GOOD</v>
      </c>
      <c r="AP1220" s="74">
        <f>Table2[[#This Row],[Retail Dollar Vol Current 12 Mths]]/Table2[[#This Row],[SHELF SALES  LOOKUP]]</f>
        <v>5.2885223673915692E-5</v>
      </c>
      <c r="AQ1220" s="69">
        <f t="shared" si="39"/>
        <v>0</v>
      </c>
      <c r="AR122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220" s="69" t="e">
        <f>IF(Table2[[#This Row],[Shelf Dollar Vol Current 12 Mths]]&gt;#REF!,"MEETS $ CRITERIA",IF(Table2[[#This Row],[Shelf Dollar Vol Current 12 Mths]]&lt;#REF!+1,"DOES NOT MEET $ CRITERIA"))</f>
        <v>#REF!</v>
      </c>
      <c r="AT1220" s="78"/>
    </row>
    <row r="1221" spans="1:46" ht="13.8" x14ac:dyDescent="0.3">
      <c r="A1221" s="68" t="s">
        <v>3866</v>
      </c>
      <c r="B1221" s="69">
        <v>36468</v>
      </c>
      <c r="C1221" s="69">
        <v>204</v>
      </c>
      <c r="D1221" s="69" t="s">
        <v>25</v>
      </c>
      <c r="E1221" s="70" t="s">
        <v>6313</v>
      </c>
      <c r="F1221" s="70"/>
      <c r="G1221" s="71" t="s">
        <v>8780</v>
      </c>
      <c r="H1221" s="69" t="s">
        <v>6315</v>
      </c>
      <c r="I1221" s="68" t="s">
        <v>252</v>
      </c>
      <c r="J1221" s="68" t="s">
        <v>252</v>
      </c>
      <c r="K1221" s="68" t="s">
        <v>132</v>
      </c>
      <c r="L1221" s="68" t="s">
        <v>132</v>
      </c>
      <c r="M1221" s="68" t="s">
        <v>252</v>
      </c>
      <c r="N1221" s="68" t="s">
        <v>184</v>
      </c>
      <c r="O1221" s="68" t="s">
        <v>8781</v>
      </c>
      <c r="P1221" s="72" t="s">
        <v>252</v>
      </c>
      <c r="Q1221" s="68" t="s">
        <v>6387</v>
      </c>
      <c r="R1221" s="68" t="s">
        <v>31</v>
      </c>
      <c r="S1221" s="68">
        <v>5</v>
      </c>
      <c r="T1221" s="68">
        <v>10.5</v>
      </c>
      <c r="U1221" s="68">
        <v>-1.1000000000000001</v>
      </c>
      <c r="V1221" s="68">
        <v>15.17</v>
      </c>
      <c r="W1221" s="68">
        <v>24</v>
      </c>
      <c r="X1221" s="68">
        <v>-0.57999999999999996</v>
      </c>
      <c r="Y1221" s="68">
        <v>70.25</v>
      </c>
      <c r="Z1221" s="68">
        <v>78.5</v>
      </c>
      <c r="AA1221" s="68">
        <v>-0.12</v>
      </c>
      <c r="AB1221" s="73">
        <v>16851.57</v>
      </c>
      <c r="AC1221" s="73">
        <v>18884.759999999998</v>
      </c>
      <c r="AD1221" s="73">
        <v>16851.57</v>
      </c>
      <c r="AE1221" s="73">
        <v>18884.759999999998</v>
      </c>
      <c r="AF1221" s="73"/>
      <c r="AG1221" s="73">
        <f>IFERROR(VLOOKUP(J1221,'Roll ups'!D:E,2,FALSE),0)</f>
        <v>73393567.950000003</v>
      </c>
      <c r="AH1221" s="74">
        <f>IF(Table2[[#This Row],[CATEGORY TTL LOOKUP]]=0,0,IF(Table2[[#This Row],[CATEGORY TTL LOOKUP]]&gt;0,SUM(AB1221/AG1221)))</f>
        <v>2.2960554270205636E-4</v>
      </c>
      <c r="AI1221" s="74" t="str">
        <f>IFERROR(IF(AH1221&lt;#REF!,"STRIKE",IF(AH1221&gt;=#REF!,"GOOD")),"NO DATA")</f>
        <v>NO DATA</v>
      </c>
      <c r="AJ1221" s="75">
        <f>IFERROR(VLOOKUP(K1221,'Roll ups'!H:I,2,FALSE),0)</f>
        <v>126094742.97999983</v>
      </c>
      <c r="AK1221" s="76">
        <f>IF(Table2[[#This Row],[PRICE TIER LOOKUP]]=0,0,IF(Table2[[#This Row],[PRICE TIER LOOKUP]]&gt;0,SUM(AB1221/AJ1221)))</f>
        <v>1.3364212973313936E-4</v>
      </c>
      <c r="AL1221" s="74" t="e">
        <f>IF(AK1221&lt;#REF!,"STRIKE",IF(AK1221&gt;=#REF!,"GOOD"))</f>
        <v>#REF!</v>
      </c>
      <c r="AM1221" s="75">
        <f>VLOOKUP(H1221,'Roll ups'!A:B,2,FALSE)</f>
        <v>325145452.83999985</v>
      </c>
      <c r="AN1221" s="77">
        <f t="shared" si="38"/>
        <v>5.1827789233431027E-5</v>
      </c>
      <c r="AO1221" s="74" t="str">
        <f>IFERROR(VLOOKUP(Table2[[#This Row],[Product Name]],'Roll ups'!L:P,5,FALSE),"GOOD")</f>
        <v>GOOD</v>
      </c>
      <c r="AP1221" s="74">
        <f>Table2[[#This Row],[Retail Dollar Vol Current 12 Mths]]/Table2[[#This Row],[SHELF SALES  LOOKUP]]</f>
        <v>5.1827789233431027E-5</v>
      </c>
      <c r="AQ1221" s="69">
        <f t="shared" si="39"/>
        <v>0</v>
      </c>
      <c r="AR122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221" s="69" t="e">
        <f>IF(Table2[[#This Row],[Shelf Dollar Vol Current 12 Mths]]&gt;#REF!,"MEETS $ CRITERIA",IF(Table2[[#This Row],[Shelf Dollar Vol Current 12 Mths]]&lt;#REF!+1,"DOES NOT MEET $ CRITERIA"))</f>
        <v>#REF!</v>
      </c>
      <c r="AT1221" s="78"/>
    </row>
    <row r="1222" spans="1:46" ht="13.8" x14ac:dyDescent="0.3">
      <c r="A1222" s="68" t="s">
        <v>3282</v>
      </c>
      <c r="B1222" s="69">
        <v>10792</v>
      </c>
      <c r="C1222" s="69">
        <v>549</v>
      </c>
      <c r="D1222" s="69" t="s">
        <v>25</v>
      </c>
      <c r="E1222" s="70" t="s">
        <v>6313</v>
      </c>
      <c r="F1222" s="70"/>
      <c r="G1222" s="71" t="s">
        <v>8782</v>
      </c>
      <c r="H1222" s="69" t="s">
        <v>6315</v>
      </c>
      <c r="I1222" s="68" t="s">
        <v>6355</v>
      </c>
      <c r="J1222" s="68" t="s">
        <v>257</v>
      </c>
      <c r="K1222" s="68" t="s">
        <v>132</v>
      </c>
      <c r="L1222" s="68" t="s">
        <v>6320</v>
      </c>
      <c r="M1222" s="68" t="s">
        <v>257</v>
      </c>
      <c r="N1222" s="68" t="s">
        <v>184</v>
      </c>
      <c r="O1222" s="68" t="s">
        <v>8783</v>
      </c>
      <c r="P1222" s="72" t="s">
        <v>6357</v>
      </c>
      <c r="Q1222" s="68" t="s">
        <v>397</v>
      </c>
      <c r="R1222" s="68" t="s">
        <v>31</v>
      </c>
      <c r="S1222" s="68">
        <v>41</v>
      </c>
      <c r="T1222" s="68">
        <v>63.99</v>
      </c>
      <c r="U1222" s="68">
        <v>-0.55000000000000004</v>
      </c>
      <c r="V1222" s="68">
        <v>122.98</v>
      </c>
      <c r="W1222" s="68">
        <v>143.97999999999999</v>
      </c>
      <c r="X1222" s="68">
        <v>-0.17</v>
      </c>
      <c r="Y1222" s="68">
        <v>613.70000000000005</v>
      </c>
      <c r="Z1222" s="68">
        <v>627.92999999999995</v>
      </c>
      <c r="AA1222" s="68">
        <v>-0.02</v>
      </c>
      <c r="AB1222" s="73">
        <v>151604.29</v>
      </c>
      <c r="AC1222" s="73">
        <v>158051.64000000001</v>
      </c>
      <c r="AD1222" s="73">
        <v>153709.32999999999</v>
      </c>
      <c r="AE1222" s="73">
        <v>158051.64000000001</v>
      </c>
      <c r="AF1222" s="73"/>
      <c r="AG1222" s="73">
        <f>IFERROR(VLOOKUP(J1222,'Roll ups'!D:E,2,FALSE),0)</f>
        <v>29546996.449999988</v>
      </c>
      <c r="AH1222" s="74">
        <f>IF(Table2[[#This Row],[CATEGORY TTL LOOKUP]]=0,0,IF(Table2[[#This Row],[CATEGORY TTL LOOKUP]]&gt;0,SUM(AB1222/AG1222)))</f>
        <v>5.1309543511993778E-3</v>
      </c>
      <c r="AI1222" s="74" t="str">
        <f>IFERROR(IF(AH1222&lt;#REF!,"STRIKE",IF(AH1222&gt;=#REF!,"GOOD")),"NO DATA")</f>
        <v>NO DATA</v>
      </c>
      <c r="AJ1222" s="75">
        <f>IFERROR(VLOOKUP(K1222,'Roll ups'!H:I,2,FALSE),0)</f>
        <v>126094742.97999983</v>
      </c>
      <c r="AK1222" s="76">
        <f>IF(Table2[[#This Row],[PRICE TIER LOOKUP]]=0,0,IF(Table2[[#This Row],[PRICE TIER LOOKUP]]&gt;0,SUM(AB1222/AJ1222)))</f>
        <v>1.2023046038013361E-3</v>
      </c>
      <c r="AL1222" s="74" t="e">
        <f>IF(AK1222&lt;#REF!,"STRIKE",IF(AK1222&gt;=#REF!,"GOOD"))</f>
        <v>#REF!</v>
      </c>
      <c r="AM1222" s="75">
        <f>VLOOKUP(H1222,'Roll ups'!A:B,2,FALSE)</f>
        <v>325145452.83999985</v>
      </c>
      <c r="AN1222" s="77">
        <f t="shared" ref="AN1222:AN1285" si="40">AB1222/AM1222</f>
        <v>4.6626606239086066E-4</v>
      </c>
      <c r="AO1222" s="74" t="str">
        <f>IFERROR(VLOOKUP(Table2[[#This Row],[Product Name]],'Roll ups'!L:P,5,FALSE),"GOOD")</f>
        <v>GOOD</v>
      </c>
      <c r="AP1222" s="74">
        <f>Table2[[#This Row],[Retail Dollar Vol Current 12 Mths]]/Table2[[#This Row],[SHELF SALES  LOOKUP]]</f>
        <v>4.7274021105759857E-4</v>
      </c>
      <c r="AQ1222" s="69">
        <f t="shared" ref="AQ1222:AQ1285" si="41">COUNTIF(AG1222:AO1222,"Strike")</f>
        <v>0</v>
      </c>
      <c r="AR122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222" s="69" t="e">
        <f>IF(Table2[[#This Row],[Shelf Dollar Vol Current 12 Mths]]&gt;#REF!,"MEETS $ CRITERIA",IF(Table2[[#This Row],[Shelf Dollar Vol Current 12 Mths]]&lt;#REF!+1,"DOES NOT MEET $ CRITERIA"))</f>
        <v>#REF!</v>
      </c>
      <c r="AT1222" s="78"/>
    </row>
    <row r="1223" spans="1:46" ht="13.8" x14ac:dyDescent="0.3">
      <c r="A1223" s="68" t="s">
        <v>2872</v>
      </c>
      <c r="B1223" s="69">
        <v>14484</v>
      </c>
      <c r="C1223" s="69">
        <v>190</v>
      </c>
      <c r="D1223" s="69" t="s">
        <v>25</v>
      </c>
      <c r="E1223" s="70" t="s">
        <v>6313</v>
      </c>
      <c r="F1223" s="70"/>
      <c r="G1223" s="71" t="s">
        <v>8784</v>
      </c>
      <c r="H1223" s="69" t="s">
        <v>6315</v>
      </c>
      <c r="I1223" s="68" t="s">
        <v>831</v>
      </c>
      <c r="J1223" s="68" t="s">
        <v>175</v>
      </c>
      <c r="K1223" s="68" t="s">
        <v>89</v>
      </c>
      <c r="L1223" s="68" t="s">
        <v>132</v>
      </c>
      <c r="M1223" s="68" t="s">
        <v>257</v>
      </c>
      <c r="N1223" s="68" t="s">
        <v>184</v>
      </c>
      <c r="O1223" s="68" t="s">
        <v>8785</v>
      </c>
      <c r="P1223" s="72" t="s">
        <v>6357</v>
      </c>
      <c r="Q1223" s="68" t="s">
        <v>938</v>
      </c>
      <c r="R1223" s="68" t="s">
        <v>31</v>
      </c>
      <c r="S1223" s="68">
        <v>13</v>
      </c>
      <c r="T1223" s="68">
        <v>2</v>
      </c>
      <c r="U1223" s="68">
        <v>0.85</v>
      </c>
      <c r="V1223" s="68">
        <v>51.33</v>
      </c>
      <c r="W1223" s="68">
        <v>37.25</v>
      </c>
      <c r="X1223" s="68">
        <v>0.27</v>
      </c>
      <c r="Y1223" s="68">
        <v>185.33</v>
      </c>
      <c r="Z1223" s="68">
        <v>226.42</v>
      </c>
      <c r="AA1223" s="68">
        <v>-0.22</v>
      </c>
      <c r="AB1223" s="73">
        <v>23460.799999999999</v>
      </c>
      <c r="AC1223" s="73">
        <v>26421.43</v>
      </c>
      <c r="AD1223" s="73">
        <v>24352.799999999999</v>
      </c>
      <c r="AE1223" s="73">
        <v>28413.67</v>
      </c>
      <c r="AF1223" s="73"/>
      <c r="AG1223" s="73">
        <f>IFERROR(VLOOKUP(J1223,'Roll ups'!D:E,2,FALSE),0)</f>
        <v>52239627.039999984</v>
      </c>
      <c r="AH1223" s="74">
        <f>IF(Table2[[#This Row],[CATEGORY TTL LOOKUP]]=0,0,IF(Table2[[#This Row],[CATEGORY TTL LOOKUP]]&gt;0,SUM(AB1223/AG1223)))</f>
        <v>4.4909968407768339E-4</v>
      </c>
      <c r="AI1223" s="74" t="str">
        <f>IFERROR(IF(AH1223&lt;#REF!,"STRIKE",IF(AH1223&gt;=#REF!,"GOOD")),"NO DATA")</f>
        <v>NO DATA</v>
      </c>
      <c r="AJ1223" s="75">
        <f>IFERROR(VLOOKUP(K1223,'Roll ups'!H:I,2,FALSE),0)</f>
        <v>75793138.070000067</v>
      </c>
      <c r="AK1223" s="76">
        <f>IF(Table2[[#This Row],[PRICE TIER LOOKUP]]=0,0,IF(Table2[[#This Row],[PRICE TIER LOOKUP]]&gt;0,SUM(AB1223/AJ1223)))</f>
        <v>3.0953725623990356E-4</v>
      </c>
      <c r="AL1223" s="74" t="e">
        <f>IF(AK1223&lt;#REF!,"STRIKE",IF(AK1223&gt;=#REF!,"GOOD"))</f>
        <v>#REF!</v>
      </c>
      <c r="AM1223" s="75">
        <f>VLOOKUP(H1223,'Roll ups'!A:B,2,FALSE)</f>
        <v>325145452.83999985</v>
      </c>
      <c r="AN1223" s="77">
        <f t="shared" si="40"/>
        <v>7.2154784251418622E-5</v>
      </c>
      <c r="AO1223" s="74" t="str">
        <f>IFERROR(VLOOKUP(Table2[[#This Row],[Product Name]],'Roll ups'!L:P,5,FALSE),"GOOD")</f>
        <v>GOOD</v>
      </c>
      <c r="AP1223" s="74">
        <f>Table2[[#This Row],[Retail Dollar Vol Current 12 Mths]]/Table2[[#This Row],[SHELF SALES  LOOKUP]]</f>
        <v>7.4898171840599964E-5</v>
      </c>
      <c r="AQ1223" s="69">
        <f t="shared" si="41"/>
        <v>0</v>
      </c>
      <c r="AR122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223" s="69" t="e">
        <f>IF(Table2[[#This Row],[Shelf Dollar Vol Current 12 Mths]]&gt;#REF!,"MEETS $ CRITERIA",IF(Table2[[#This Row],[Shelf Dollar Vol Current 12 Mths]]&lt;#REF!+1,"DOES NOT MEET $ CRITERIA"))</f>
        <v>#REF!</v>
      </c>
      <c r="AT1223" s="78"/>
    </row>
    <row r="1224" spans="1:46" ht="13.8" x14ac:dyDescent="0.3">
      <c r="A1224" s="68" t="s">
        <v>5096</v>
      </c>
      <c r="B1224" s="69">
        <v>22120</v>
      </c>
      <c r="C1224" s="69">
        <v>296</v>
      </c>
      <c r="D1224" s="69" t="s">
        <v>25</v>
      </c>
      <c r="E1224" s="70" t="s">
        <v>6313</v>
      </c>
      <c r="F1224" s="70"/>
      <c r="G1224" s="71" t="s">
        <v>8786</v>
      </c>
      <c r="H1224" s="69" t="s">
        <v>6315</v>
      </c>
      <c r="I1224" s="68" t="s">
        <v>758</v>
      </c>
      <c r="J1224" s="68" t="s">
        <v>175</v>
      </c>
      <c r="K1224" s="68" t="s">
        <v>132</v>
      </c>
      <c r="L1224" s="68" t="s">
        <v>132</v>
      </c>
      <c r="M1224" s="68" t="s">
        <v>175</v>
      </c>
      <c r="N1224" s="68" t="s">
        <v>176</v>
      </c>
      <c r="O1224" s="68" t="s">
        <v>8787</v>
      </c>
      <c r="P1224" s="72" t="s">
        <v>6357</v>
      </c>
      <c r="Q1224" s="68" t="s">
        <v>161</v>
      </c>
      <c r="R1224" s="68" t="s">
        <v>31</v>
      </c>
      <c r="S1224" s="68">
        <v>8</v>
      </c>
      <c r="T1224" s="68">
        <v>10.5</v>
      </c>
      <c r="U1224" s="68">
        <v>-0.31</v>
      </c>
      <c r="V1224" s="68">
        <v>25.5</v>
      </c>
      <c r="W1224" s="68">
        <v>32.5</v>
      </c>
      <c r="X1224" s="68">
        <v>-0.27</v>
      </c>
      <c r="Y1224" s="68">
        <v>119.5</v>
      </c>
      <c r="Z1224" s="68">
        <v>151</v>
      </c>
      <c r="AA1224" s="68">
        <v>-0.26</v>
      </c>
      <c r="AB1224" s="73">
        <v>25370.52</v>
      </c>
      <c r="AC1224" s="73">
        <v>31104.720000000001</v>
      </c>
      <c r="AD1224" s="73">
        <v>25694.52</v>
      </c>
      <c r="AE1224" s="73">
        <v>31596.720000000001</v>
      </c>
      <c r="AF1224" s="73"/>
      <c r="AG1224" s="73">
        <f>IFERROR(VLOOKUP(J1224,'Roll ups'!D:E,2,FALSE),0)</f>
        <v>52239627.039999984</v>
      </c>
      <c r="AH1224" s="74">
        <f>IF(Table2[[#This Row],[CATEGORY TTL LOOKUP]]=0,0,IF(Table2[[#This Row],[CATEGORY TTL LOOKUP]]&gt;0,SUM(AB1224/AG1224)))</f>
        <v>4.8565660663261903E-4</v>
      </c>
      <c r="AI1224" s="74" t="str">
        <f>IFERROR(IF(AH1224&lt;#REF!,"STRIKE",IF(AH1224&gt;=#REF!,"GOOD")),"NO DATA")</f>
        <v>NO DATA</v>
      </c>
      <c r="AJ1224" s="75">
        <f>IFERROR(VLOOKUP(K1224,'Roll ups'!H:I,2,FALSE),0)</f>
        <v>126094742.97999983</v>
      </c>
      <c r="AK1224" s="76">
        <f>IF(Table2[[#This Row],[PRICE TIER LOOKUP]]=0,0,IF(Table2[[#This Row],[PRICE TIER LOOKUP]]&gt;0,SUM(AB1224/AJ1224)))</f>
        <v>2.0120204379990748E-4</v>
      </c>
      <c r="AL1224" s="74" t="e">
        <f>IF(AK1224&lt;#REF!,"STRIKE",IF(AK1224&gt;=#REF!,"GOOD"))</f>
        <v>#REF!</v>
      </c>
      <c r="AM1224" s="75">
        <f>VLOOKUP(H1224,'Roll ups'!A:B,2,FALSE)</f>
        <v>325145452.83999985</v>
      </c>
      <c r="AN1224" s="77">
        <f t="shared" si="40"/>
        <v>7.8028217151431377E-5</v>
      </c>
      <c r="AO1224" s="74" t="str">
        <f>IFERROR(VLOOKUP(Table2[[#This Row],[Product Name]],'Roll ups'!L:P,5,FALSE),"GOOD")</f>
        <v>GOOD</v>
      </c>
      <c r="AP1224" s="74">
        <f>Table2[[#This Row],[Retail Dollar Vol Current 12 Mths]]/Table2[[#This Row],[SHELF SALES  LOOKUP]]</f>
        <v>7.9024694257815632E-5</v>
      </c>
      <c r="AQ1224" s="69">
        <f t="shared" si="41"/>
        <v>0</v>
      </c>
      <c r="AR122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224" s="69" t="e">
        <f>IF(Table2[[#This Row],[Shelf Dollar Vol Current 12 Mths]]&gt;#REF!,"MEETS $ CRITERIA",IF(Table2[[#This Row],[Shelf Dollar Vol Current 12 Mths]]&lt;#REF!+1,"DOES NOT MEET $ CRITERIA"))</f>
        <v>#REF!</v>
      </c>
      <c r="AT1224" s="78"/>
    </row>
    <row r="1225" spans="1:46" ht="13.8" x14ac:dyDescent="0.3">
      <c r="A1225" s="68" t="s">
        <v>3330</v>
      </c>
      <c r="B1225" s="69">
        <v>10793</v>
      </c>
      <c r="C1225" s="69">
        <v>511</v>
      </c>
      <c r="D1225" s="69" t="s">
        <v>25</v>
      </c>
      <c r="E1225" s="70" t="s">
        <v>6313</v>
      </c>
      <c r="F1225" s="70"/>
      <c r="G1225" s="71" t="s">
        <v>8788</v>
      </c>
      <c r="H1225" s="69" t="s">
        <v>6315</v>
      </c>
      <c r="I1225" s="68" t="s">
        <v>6355</v>
      </c>
      <c r="J1225" s="68" t="s">
        <v>257</v>
      </c>
      <c r="K1225" s="68" t="s">
        <v>132</v>
      </c>
      <c r="L1225" s="68" t="s">
        <v>6320</v>
      </c>
      <c r="M1225" s="68" t="s">
        <v>257</v>
      </c>
      <c r="N1225" s="68" t="s">
        <v>184</v>
      </c>
      <c r="O1225" s="68" t="s">
        <v>8789</v>
      </c>
      <c r="P1225" s="72" t="s">
        <v>6357</v>
      </c>
      <c r="Q1225" s="68" t="s">
        <v>397</v>
      </c>
      <c r="R1225" s="68" t="s">
        <v>31</v>
      </c>
      <c r="S1225" s="68">
        <v>110</v>
      </c>
      <c r="T1225" s="68">
        <v>168.01</v>
      </c>
      <c r="U1225" s="68">
        <v>-0.53</v>
      </c>
      <c r="V1225" s="68">
        <v>228.12</v>
      </c>
      <c r="W1225" s="68">
        <v>246.19</v>
      </c>
      <c r="X1225" s="68">
        <v>-0.08</v>
      </c>
      <c r="Y1225" s="68">
        <v>967.26</v>
      </c>
      <c r="Z1225" s="68">
        <v>1060.58</v>
      </c>
      <c r="AA1225" s="68">
        <v>-0.1</v>
      </c>
      <c r="AB1225" s="73">
        <v>224825.55</v>
      </c>
      <c r="AC1225" s="73">
        <v>246250.14</v>
      </c>
      <c r="AD1225" s="73">
        <v>231281.85</v>
      </c>
      <c r="AE1225" s="73">
        <v>253672.98</v>
      </c>
      <c r="AF1225" s="73"/>
      <c r="AG1225" s="73">
        <f>IFERROR(VLOOKUP(J1225,'Roll ups'!D:E,2,FALSE),0)</f>
        <v>29546996.449999988</v>
      </c>
      <c r="AH1225" s="74">
        <f>IF(Table2[[#This Row],[CATEGORY TTL LOOKUP]]=0,0,IF(Table2[[#This Row],[CATEGORY TTL LOOKUP]]&gt;0,SUM(AB1225/AG1225)))</f>
        <v>7.609083054531591E-3</v>
      </c>
      <c r="AI1225" s="74" t="str">
        <f>IFERROR(IF(AH1225&lt;#REF!,"STRIKE",IF(AH1225&gt;=#REF!,"GOOD")),"NO DATA")</f>
        <v>NO DATA</v>
      </c>
      <c r="AJ1225" s="75">
        <f>IFERROR(VLOOKUP(K1225,'Roll ups'!H:I,2,FALSE),0)</f>
        <v>126094742.97999983</v>
      </c>
      <c r="AK1225" s="76">
        <f>IF(Table2[[#This Row],[PRICE TIER LOOKUP]]=0,0,IF(Table2[[#This Row],[PRICE TIER LOOKUP]]&gt;0,SUM(AB1225/AJ1225)))</f>
        <v>1.7829890817546619E-3</v>
      </c>
      <c r="AL1225" s="74" t="e">
        <f>IF(AK1225&lt;#REF!,"STRIKE",IF(AK1225&gt;=#REF!,"GOOD"))</f>
        <v>#REF!</v>
      </c>
      <c r="AM1225" s="75">
        <f>VLOOKUP(H1225,'Roll ups'!A:B,2,FALSE)</f>
        <v>325145452.83999985</v>
      </c>
      <c r="AN1225" s="77">
        <f t="shared" si="40"/>
        <v>6.9146146143594977E-4</v>
      </c>
      <c r="AO1225" s="74" t="str">
        <f>IFERROR(VLOOKUP(Table2[[#This Row],[Product Name]],'Roll ups'!L:P,5,FALSE),"GOOD")</f>
        <v>GOOD</v>
      </c>
      <c r="AP1225" s="74">
        <f>Table2[[#This Row],[Retail Dollar Vol Current 12 Mths]]/Table2[[#This Row],[SHELF SALES  LOOKUP]]</f>
        <v>7.1131811310863081E-4</v>
      </c>
      <c r="AQ1225" s="69">
        <f t="shared" si="41"/>
        <v>0</v>
      </c>
      <c r="AR122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225" s="69" t="e">
        <f>IF(Table2[[#This Row],[Shelf Dollar Vol Current 12 Mths]]&gt;#REF!,"MEETS $ CRITERIA",IF(Table2[[#This Row],[Shelf Dollar Vol Current 12 Mths]]&lt;#REF!+1,"DOES NOT MEET $ CRITERIA"))</f>
        <v>#REF!</v>
      </c>
      <c r="AT1225" s="78"/>
    </row>
    <row r="1226" spans="1:46" ht="13.8" x14ac:dyDescent="0.3">
      <c r="A1226" s="68" t="s">
        <v>3954</v>
      </c>
      <c r="B1226" s="69">
        <v>80014</v>
      </c>
      <c r="C1226" s="69">
        <v>294</v>
      </c>
      <c r="D1226" s="69" t="s">
        <v>25</v>
      </c>
      <c r="E1226" s="70" t="s">
        <v>6313</v>
      </c>
      <c r="F1226" s="70"/>
      <c r="G1226" s="71" t="s">
        <v>8790</v>
      </c>
      <c r="H1226" s="69" t="s">
        <v>6315</v>
      </c>
      <c r="I1226" s="68" t="s">
        <v>299</v>
      </c>
      <c r="J1226" s="68" t="s">
        <v>191</v>
      </c>
      <c r="K1226" s="68" t="s">
        <v>132</v>
      </c>
      <c r="L1226" s="68" t="s">
        <v>132</v>
      </c>
      <c r="M1226" s="68" t="s">
        <v>191</v>
      </c>
      <c r="N1226" s="68" t="s">
        <v>206</v>
      </c>
      <c r="O1226" s="68" t="s">
        <v>8791</v>
      </c>
      <c r="P1226" s="72" t="s">
        <v>191</v>
      </c>
      <c r="Q1226" s="68" t="s">
        <v>41</v>
      </c>
      <c r="R1226" s="68" t="s">
        <v>60</v>
      </c>
      <c r="S1226" s="68">
        <v>8</v>
      </c>
      <c r="T1226" s="68">
        <v>13.34</v>
      </c>
      <c r="U1226" s="68">
        <v>-0.67</v>
      </c>
      <c r="V1226" s="68">
        <v>24.68</v>
      </c>
      <c r="W1226" s="68">
        <v>33.340000000000003</v>
      </c>
      <c r="X1226" s="68">
        <v>-0.35</v>
      </c>
      <c r="Y1226" s="68">
        <v>120.04</v>
      </c>
      <c r="Z1226" s="68">
        <v>130.05000000000001</v>
      </c>
      <c r="AA1226" s="68">
        <v>-0.08</v>
      </c>
      <c r="AB1226" s="73">
        <v>16416</v>
      </c>
      <c r="AC1226" s="73">
        <v>18021.599999999999</v>
      </c>
      <c r="AD1226" s="73">
        <v>16416</v>
      </c>
      <c r="AE1226" s="73">
        <v>18021.599999999999</v>
      </c>
      <c r="AF1226" s="73"/>
      <c r="AG1226" s="73">
        <f>IFERROR(VLOOKUP(J1226,'Roll ups'!D:E,2,FALSE),0)</f>
        <v>22444928.369999994</v>
      </c>
      <c r="AH1226" s="74">
        <f>IF(Table2[[#This Row],[CATEGORY TTL LOOKUP]]=0,0,IF(Table2[[#This Row],[CATEGORY TTL LOOKUP]]&gt;0,SUM(AB1226/AG1226)))</f>
        <v>7.3139017106161545E-4</v>
      </c>
      <c r="AI1226" s="74" t="str">
        <f>IFERROR(IF(AH1226&lt;#REF!,"STRIKE",IF(AH1226&gt;=#REF!,"GOOD")),"NO DATA")</f>
        <v>NO DATA</v>
      </c>
      <c r="AJ1226" s="75">
        <f>IFERROR(VLOOKUP(K1226,'Roll ups'!H:I,2,FALSE),0)</f>
        <v>126094742.97999983</v>
      </c>
      <c r="AK1226" s="76">
        <f>IF(Table2[[#This Row],[PRICE TIER LOOKUP]]=0,0,IF(Table2[[#This Row],[PRICE TIER LOOKUP]]&gt;0,SUM(AB1226/AJ1226)))</f>
        <v>1.3018782236309232E-4</v>
      </c>
      <c r="AL1226" s="74" t="e">
        <f>IF(AK1226&lt;#REF!,"STRIKE",IF(AK1226&gt;=#REF!,"GOOD"))</f>
        <v>#REF!</v>
      </c>
      <c r="AM1226" s="75">
        <f>VLOOKUP(H1226,'Roll ups'!A:B,2,FALSE)</f>
        <v>325145452.83999985</v>
      </c>
      <c r="AN1226" s="77">
        <f t="shared" si="40"/>
        <v>5.0488173390135381E-5</v>
      </c>
      <c r="AO1226" s="74" t="str">
        <f>IFERROR(VLOOKUP(Table2[[#This Row],[Product Name]],'Roll ups'!L:P,5,FALSE),"GOOD")</f>
        <v>GOOD</v>
      </c>
      <c r="AP1226" s="74">
        <f>Table2[[#This Row],[Retail Dollar Vol Current 12 Mths]]/Table2[[#This Row],[SHELF SALES  LOOKUP]]</f>
        <v>5.0488173390135381E-5</v>
      </c>
      <c r="AQ1226" s="69">
        <f t="shared" si="41"/>
        <v>0</v>
      </c>
      <c r="AR122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226" s="69" t="e">
        <f>IF(Table2[[#This Row],[Shelf Dollar Vol Current 12 Mths]]&gt;#REF!,"MEETS $ CRITERIA",IF(Table2[[#This Row],[Shelf Dollar Vol Current 12 Mths]]&lt;#REF!+1,"DOES NOT MEET $ CRITERIA"))</f>
        <v>#REF!</v>
      </c>
      <c r="AT1226" s="78"/>
    </row>
    <row r="1227" spans="1:46" ht="13.8" x14ac:dyDescent="0.3">
      <c r="A1227" s="68" t="s">
        <v>3511</v>
      </c>
      <c r="B1227" s="69">
        <v>80015</v>
      </c>
      <c r="C1227" s="69">
        <v>409</v>
      </c>
      <c r="D1227" s="69" t="s">
        <v>25</v>
      </c>
      <c r="E1227" s="70" t="s">
        <v>6313</v>
      </c>
      <c r="F1227" s="70"/>
      <c r="G1227" s="71" t="s">
        <v>8792</v>
      </c>
      <c r="H1227" s="69" t="s">
        <v>6315</v>
      </c>
      <c r="I1227" s="68" t="s">
        <v>299</v>
      </c>
      <c r="J1227" s="68" t="s">
        <v>191</v>
      </c>
      <c r="K1227" s="68" t="s">
        <v>132</v>
      </c>
      <c r="L1227" s="68" t="s">
        <v>132</v>
      </c>
      <c r="M1227" s="68" t="s">
        <v>191</v>
      </c>
      <c r="N1227" s="68" t="s">
        <v>206</v>
      </c>
      <c r="O1227" s="68" t="s">
        <v>8793</v>
      </c>
      <c r="P1227" s="72" t="s">
        <v>191</v>
      </c>
      <c r="Q1227" s="68" t="s">
        <v>41</v>
      </c>
      <c r="R1227" s="68" t="s">
        <v>60</v>
      </c>
      <c r="S1227" s="68">
        <v>23</v>
      </c>
      <c r="T1227" s="68">
        <v>13.33</v>
      </c>
      <c r="U1227" s="68">
        <v>0.42</v>
      </c>
      <c r="V1227" s="68">
        <v>76.33</v>
      </c>
      <c r="W1227" s="68">
        <v>65.33</v>
      </c>
      <c r="X1227" s="68">
        <v>0.14000000000000001</v>
      </c>
      <c r="Y1227" s="68">
        <v>259.33</v>
      </c>
      <c r="Z1227" s="68">
        <v>252.92</v>
      </c>
      <c r="AA1227" s="68">
        <v>0.02</v>
      </c>
      <c r="AB1227" s="73">
        <v>45579.28</v>
      </c>
      <c r="AC1227" s="73">
        <v>45686.16</v>
      </c>
      <c r="AD1227" s="73">
        <v>49294.080000000002</v>
      </c>
      <c r="AE1227" s="73">
        <v>48158.64</v>
      </c>
      <c r="AF1227" s="73"/>
      <c r="AG1227" s="73">
        <f>IFERROR(VLOOKUP(J1227,'Roll ups'!D:E,2,FALSE),0)</f>
        <v>22444928.369999994</v>
      </c>
      <c r="AH1227" s="74">
        <f>IF(Table2[[#This Row],[CATEGORY TTL LOOKUP]]=0,0,IF(Table2[[#This Row],[CATEGORY TTL LOOKUP]]&gt;0,SUM(AB1227/AG1227)))</f>
        <v>2.0307162156472506E-3</v>
      </c>
      <c r="AI1227" s="74" t="str">
        <f>IFERROR(IF(AH1227&lt;#REF!,"STRIKE",IF(AH1227&gt;=#REF!,"GOOD")),"NO DATA")</f>
        <v>NO DATA</v>
      </c>
      <c r="AJ1227" s="75">
        <f>IFERROR(VLOOKUP(K1227,'Roll ups'!H:I,2,FALSE),0)</f>
        <v>126094742.97999983</v>
      </c>
      <c r="AK1227" s="76">
        <f>IF(Table2[[#This Row],[PRICE TIER LOOKUP]]=0,0,IF(Table2[[#This Row],[PRICE TIER LOOKUP]]&gt;0,SUM(AB1227/AJ1227)))</f>
        <v>3.6146851901057789E-4</v>
      </c>
      <c r="AL1227" s="74" t="e">
        <f>IF(AK1227&lt;#REF!,"STRIKE",IF(AK1227&gt;=#REF!,"GOOD"))</f>
        <v>#REF!</v>
      </c>
      <c r="AM1227" s="75">
        <f>VLOOKUP(H1227,'Roll ups'!A:B,2,FALSE)</f>
        <v>325145452.83999985</v>
      </c>
      <c r="AN1227" s="77">
        <f t="shared" si="40"/>
        <v>1.401812007576468E-4</v>
      </c>
      <c r="AO1227" s="74" t="str">
        <f>IFERROR(VLOOKUP(Table2[[#This Row],[Product Name]],'Roll ups'!L:P,5,FALSE),"GOOD")</f>
        <v>GOOD</v>
      </c>
      <c r="AP1227" s="74">
        <f>Table2[[#This Row],[Retail Dollar Vol Current 12 Mths]]/Table2[[#This Row],[SHELF SALES  LOOKUP]]</f>
        <v>1.516062413588697E-4</v>
      </c>
      <c r="AQ1227" s="69">
        <f t="shared" si="41"/>
        <v>0</v>
      </c>
      <c r="AR122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227" s="69" t="e">
        <f>IF(Table2[[#This Row],[Shelf Dollar Vol Current 12 Mths]]&gt;#REF!,"MEETS $ CRITERIA",IF(Table2[[#This Row],[Shelf Dollar Vol Current 12 Mths]]&lt;#REF!+1,"DOES NOT MEET $ CRITERIA"))</f>
        <v>#REF!</v>
      </c>
      <c r="AT1227" s="78"/>
    </row>
    <row r="1228" spans="1:46" ht="13.8" x14ac:dyDescent="0.3">
      <c r="A1228" s="68" t="s">
        <v>4990</v>
      </c>
      <c r="B1228" s="69">
        <v>27920</v>
      </c>
      <c r="C1228" s="69">
        <v>347</v>
      </c>
      <c r="D1228" s="69" t="s">
        <v>25</v>
      </c>
      <c r="E1228" s="70" t="s">
        <v>6313</v>
      </c>
      <c r="F1228" s="70"/>
      <c r="G1228" s="71" t="s">
        <v>8794</v>
      </c>
      <c r="H1228" s="69" t="s">
        <v>6315</v>
      </c>
      <c r="I1228" s="68" t="s">
        <v>831</v>
      </c>
      <c r="J1228" s="68" t="s">
        <v>175</v>
      </c>
      <c r="K1228" s="68" t="s">
        <v>89</v>
      </c>
      <c r="L1228" s="68" t="s">
        <v>132</v>
      </c>
      <c r="M1228" s="68" t="s">
        <v>175</v>
      </c>
      <c r="N1228" s="68" t="s">
        <v>184</v>
      </c>
      <c r="O1228" s="68" t="s">
        <v>8795</v>
      </c>
      <c r="P1228" s="72" t="s">
        <v>6357</v>
      </c>
      <c r="Q1228" s="68" t="s">
        <v>254</v>
      </c>
      <c r="R1228" s="68" t="s">
        <v>60</v>
      </c>
      <c r="S1228" s="68">
        <v>9</v>
      </c>
      <c r="T1228" s="68">
        <v>10.33</v>
      </c>
      <c r="U1228" s="68">
        <v>-0.15</v>
      </c>
      <c r="V1228" s="68">
        <v>46.25</v>
      </c>
      <c r="W1228" s="68">
        <v>44.25</v>
      </c>
      <c r="X1228" s="68">
        <v>0.04</v>
      </c>
      <c r="Y1228" s="68">
        <v>152.58000000000001</v>
      </c>
      <c r="Z1228" s="68">
        <v>157.41999999999999</v>
      </c>
      <c r="AA1228" s="68">
        <v>-0.03</v>
      </c>
      <c r="AB1228" s="73">
        <v>25927.42</v>
      </c>
      <c r="AC1228" s="73">
        <v>26933.98</v>
      </c>
      <c r="AD1228" s="73">
        <v>27135.42</v>
      </c>
      <c r="AE1228" s="73">
        <v>27994.98</v>
      </c>
      <c r="AF1228" s="73"/>
      <c r="AG1228" s="73">
        <f>IFERROR(VLOOKUP(J1228,'Roll ups'!D:E,2,FALSE),0)</f>
        <v>52239627.039999984</v>
      </c>
      <c r="AH1228" s="74">
        <f>IF(Table2[[#This Row],[CATEGORY TTL LOOKUP]]=0,0,IF(Table2[[#This Row],[CATEGORY TTL LOOKUP]]&gt;0,SUM(AB1228/AG1228)))</f>
        <v>4.9631709621792135E-4</v>
      </c>
      <c r="AI1228" s="74" t="str">
        <f>IFERROR(IF(AH1228&lt;#REF!,"STRIKE",IF(AH1228&gt;=#REF!,"GOOD")),"NO DATA")</f>
        <v>NO DATA</v>
      </c>
      <c r="AJ1228" s="75">
        <f>IFERROR(VLOOKUP(K1228,'Roll ups'!H:I,2,FALSE),0)</f>
        <v>75793138.070000067</v>
      </c>
      <c r="AK1228" s="76">
        <f>IF(Table2[[#This Row],[PRICE TIER LOOKUP]]=0,0,IF(Table2[[#This Row],[PRICE TIER LOOKUP]]&gt;0,SUM(AB1228/AJ1228)))</f>
        <v>3.4208136330302459E-4</v>
      </c>
      <c r="AL1228" s="74" t="e">
        <f>IF(AK1228&lt;#REF!,"STRIKE",IF(AK1228&gt;=#REF!,"GOOD"))</f>
        <v>#REF!</v>
      </c>
      <c r="AM1228" s="75">
        <f>VLOOKUP(H1228,'Roll ups'!A:B,2,FALSE)</f>
        <v>325145452.83999985</v>
      </c>
      <c r="AN1228" s="77">
        <f t="shared" si="40"/>
        <v>7.9740989066694925E-5</v>
      </c>
      <c r="AO1228" s="74" t="str">
        <f>IFERROR(VLOOKUP(Table2[[#This Row],[Product Name]],'Roll ups'!L:P,5,FALSE),"GOOD")</f>
        <v>GOOD</v>
      </c>
      <c r="AP1228" s="74">
        <f>Table2[[#This Row],[Retail Dollar Vol Current 12 Mths]]/Table2[[#This Row],[SHELF SALES  LOOKUP]]</f>
        <v>8.3456249389263359E-5</v>
      </c>
      <c r="AQ1228" s="69">
        <f t="shared" si="41"/>
        <v>0</v>
      </c>
      <c r="AR122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228" s="69" t="e">
        <f>IF(Table2[[#This Row],[Shelf Dollar Vol Current 12 Mths]]&gt;#REF!,"MEETS $ CRITERIA",IF(Table2[[#This Row],[Shelf Dollar Vol Current 12 Mths]]&lt;#REF!+1,"DOES NOT MEET $ CRITERIA"))</f>
        <v>#REF!</v>
      </c>
      <c r="AT1228" s="78"/>
    </row>
    <row r="1229" spans="1:46" ht="13.8" x14ac:dyDescent="0.3">
      <c r="A1229" s="68" t="s">
        <v>4046</v>
      </c>
      <c r="B1229" s="69">
        <v>43565</v>
      </c>
      <c r="C1229" s="69">
        <v>174</v>
      </c>
      <c r="D1229" s="69" t="s">
        <v>25</v>
      </c>
      <c r="E1229" s="70" t="s">
        <v>6313</v>
      </c>
      <c r="F1229" s="70"/>
      <c r="G1229" s="71" t="s">
        <v>8796</v>
      </c>
      <c r="H1229" s="69" t="s">
        <v>6315</v>
      </c>
      <c r="I1229" s="68" t="s">
        <v>299</v>
      </c>
      <c r="J1229" s="68" t="s">
        <v>299</v>
      </c>
      <c r="K1229" s="68" t="s">
        <v>89</v>
      </c>
      <c r="L1229" s="68" t="s">
        <v>89</v>
      </c>
      <c r="M1229" s="68" t="s">
        <v>299</v>
      </c>
      <c r="N1229" s="68" t="s">
        <v>445</v>
      </c>
      <c r="O1229" s="68" t="s">
        <v>8797</v>
      </c>
      <c r="P1229" s="72" t="s">
        <v>299</v>
      </c>
      <c r="Q1229" s="68" t="s">
        <v>194</v>
      </c>
      <c r="R1229" s="68" t="s">
        <v>6402</v>
      </c>
      <c r="S1229" s="68">
        <v>18</v>
      </c>
      <c r="T1229" s="68">
        <v>15</v>
      </c>
      <c r="U1229" s="68">
        <v>0.17</v>
      </c>
      <c r="V1229" s="68">
        <v>69</v>
      </c>
      <c r="W1229" s="68">
        <v>54</v>
      </c>
      <c r="X1229" s="68">
        <v>0.22</v>
      </c>
      <c r="Y1229" s="68">
        <v>205</v>
      </c>
      <c r="Z1229" s="68">
        <v>230.83</v>
      </c>
      <c r="AA1229" s="68">
        <v>-0.13</v>
      </c>
      <c r="AB1229" s="73">
        <v>14895.6</v>
      </c>
      <c r="AC1229" s="73">
        <v>16850.099999999999</v>
      </c>
      <c r="AD1229" s="73">
        <v>15603.6</v>
      </c>
      <c r="AE1229" s="73">
        <v>17534.099999999999</v>
      </c>
      <c r="AF1229" s="73"/>
      <c r="AG1229" s="73">
        <f>IFERROR(VLOOKUP(J1229,'Roll ups'!D:E,2,FALSE),0)</f>
        <v>12844114.079999994</v>
      </c>
      <c r="AH1229" s="74">
        <f>IF(Table2[[#This Row],[CATEGORY TTL LOOKUP]]=0,0,IF(Table2[[#This Row],[CATEGORY TTL LOOKUP]]&gt;0,SUM(AB1229/AG1229)))</f>
        <v>1.1597218700505349E-3</v>
      </c>
      <c r="AI1229" s="74" t="str">
        <f>IFERROR(IF(AH1229&lt;#REF!,"STRIKE",IF(AH1229&gt;=#REF!,"GOOD")),"NO DATA")</f>
        <v>NO DATA</v>
      </c>
      <c r="AJ1229" s="75">
        <f>IFERROR(VLOOKUP(K1229,'Roll ups'!H:I,2,FALSE),0)</f>
        <v>75793138.070000067</v>
      </c>
      <c r="AK1229" s="76">
        <f>IF(Table2[[#This Row],[PRICE TIER LOOKUP]]=0,0,IF(Table2[[#This Row],[PRICE TIER LOOKUP]]&gt;0,SUM(AB1229/AJ1229)))</f>
        <v>1.9652966454882645E-4</v>
      </c>
      <c r="AL1229" s="74" t="e">
        <f>IF(AK1229&lt;#REF!,"STRIKE",IF(AK1229&gt;=#REF!,"GOOD"))</f>
        <v>#REF!</v>
      </c>
      <c r="AM1229" s="75">
        <f>VLOOKUP(H1229,'Roll ups'!A:B,2,FALSE)</f>
        <v>325145452.83999985</v>
      </c>
      <c r="AN1229" s="77">
        <f t="shared" si="40"/>
        <v>4.5812112302028545E-5</v>
      </c>
      <c r="AO1229" s="74" t="str">
        <f>IFERROR(VLOOKUP(Table2[[#This Row],[Product Name]],'Roll ups'!L:P,5,FALSE),"GOOD")</f>
        <v>GOOD</v>
      </c>
      <c r="AP1229" s="74">
        <f>Table2[[#This Row],[Retail Dollar Vol Current 12 Mths]]/Table2[[#This Row],[SHELF SALES  LOOKUP]]</f>
        <v>4.7989599312275612E-5</v>
      </c>
      <c r="AQ1229" s="69">
        <f t="shared" si="41"/>
        <v>0</v>
      </c>
      <c r="AR122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229" s="69" t="e">
        <f>IF(Table2[[#This Row],[Shelf Dollar Vol Current 12 Mths]]&gt;#REF!,"MEETS $ CRITERIA",IF(Table2[[#This Row],[Shelf Dollar Vol Current 12 Mths]]&lt;#REF!+1,"DOES NOT MEET $ CRITERIA"))</f>
        <v>#REF!</v>
      </c>
      <c r="AT1229" s="78"/>
    </row>
    <row r="1230" spans="1:46" ht="13.8" x14ac:dyDescent="0.3">
      <c r="A1230" s="68" t="s">
        <v>4996</v>
      </c>
      <c r="B1230" s="69">
        <v>43567</v>
      </c>
      <c r="C1230" s="69">
        <v>114</v>
      </c>
      <c r="D1230" s="69" t="s">
        <v>25</v>
      </c>
      <c r="E1230" s="70" t="s">
        <v>6313</v>
      </c>
      <c r="F1230" s="70"/>
      <c r="G1230" s="71" t="s">
        <v>8798</v>
      </c>
      <c r="H1230" s="69" t="s">
        <v>6315</v>
      </c>
      <c r="I1230" s="68" t="s">
        <v>299</v>
      </c>
      <c r="J1230" s="68" t="s">
        <v>299</v>
      </c>
      <c r="K1230" s="68" t="s">
        <v>89</v>
      </c>
      <c r="L1230" s="68" t="s">
        <v>89</v>
      </c>
      <c r="M1230" s="68" t="s">
        <v>299</v>
      </c>
      <c r="N1230" s="68" t="s">
        <v>445</v>
      </c>
      <c r="O1230" s="68" t="s">
        <v>8799</v>
      </c>
      <c r="P1230" s="72" t="s">
        <v>299</v>
      </c>
      <c r="Q1230" s="68" t="s">
        <v>194</v>
      </c>
      <c r="R1230" s="68" t="s">
        <v>6402</v>
      </c>
      <c r="S1230" s="68">
        <v>39</v>
      </c>
      <c r="T1230" s="68">
        <v>22.17</v>
      </c>
      <c r="U1230" s="68">
        <v>0.42</v>
      </c>
      <c r="V1230" s="68">
        <v>94.51</v>
      </c>
      <c r="W1230" s="68">
        <v>147.01</v>
      </c>
      <c r="X1230" s="68">
        <v>-0.56000000000000005</v>
      </c>
      <c r="Y1230" s="68">
        <v>348.47</v>
      </c>
      <c r="Z1230" s="68">
        <v>410.69</v>
      </c>
      <c r="AA1230" s="68">
        <v>-0.18</v>
      </c>
      <c r="AB1230" s="73">
        <v>24517.68</v>
      </c>
      <c r="AC1230" s="73">
        <v>29006.880000000001</v>
      </c>
      <c r="AD1230" s="73">
        <v>25159.68</v>
      </c>
      <c r="AE1230" s="73">
        <v>29652.48</v>
      </c>
      <c r="AF1230" s="73"/>
      <c r="AG1230" s="73">
        <f>IFERROR(VLOOKUP(J1230,'Roll ups'!D:E,2,FALSE),0)</f>
        <v>12844114.079999994</v>
      </c>
      <c r="AH1230" s="74">
        <f>IF(Table2[[#This Row],[CATEGORY TTL LOOKUP]]=0,0,IF(Table2[[#This Row],[CATEGORY TTL LOOKUP]]&gt;0,SUM(AB1230/AG1230)))</f>
        <v>1.9088650137557802E-3</v>
      </c>
      <c r="AI1230" s="74" t="str">
        <f>IFERROR(IF(AH1230&lt;#REF!,"STRIKE",IF(AH1230&gt;=#REF!,"GOOD")),"NO DATA")</f>
        <v>NO DATA</v>
      </c>
      <c r="AJ1230" s="75">
        <f>IFERROR(VLOOKUP(K1230,'Roll ups'!H:I,2,FALSE),0)</f>
        <v>75793138.070000067</v>
      </c>
      <c r="AK1230" s="76">
        <f>IF(Table2[[#This Row],[PRICE TIER LOOKUP]]=0,0,IF(Table2[[#This Row],[PRICE TIER LOOKUP]]&gt;0,SUM(AB1230/AJ1230)))</f>
        <v>3.234815264853696E-4</v>
      </c>
      <c r="AL1230" s="74" t="e">
        <f>IF(AK1230&lt;#REF!,"STRIKE",IF(AK1230&gt;=#REF!,"GOOD"))</f>
        <v>#REF!</v>
      </c>
      <c r="AM1230" s="75">
        <f>VLOOKUP(H1230,'Roll ups'!A:B,2,FALSE)</f>
        <v>325145452.83999985</v>
      </c>
      <c r="AN1230" s="77">
        <f t="shared" si="40"/>
        <v>7.540526796807106E-5</v>
      </c>
      <c r="AO1230" s="74" t="str">
        <f>IFERROR(VLOOKUP(Table2[[#This Row],[Product Name]],'Roll ups'!L:P,5,FALSE),"GOOD")</f>
        <v>GOOD</v>
      </c>
      <c r="AP1230" s="74">
        <f>Table2[[#This Row],[Retail Dollar Vol Current 12 Mths]]/Table2[[#This Row],[SHELF SALES  LOOKUP]]</f>
        <v>7.7379768901091701E-5</v>
      </c>
      <c r="AQ1230" s="69">
        <f t="shared" si="41"/>
        <v>0</v>
      </c>
      <c r="AR123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230" s="69" t="e">
        <f>IF(Table2[[#This Row],[Shelf Dollar Vol Current 12 Mths]]&gt;#REF!,"MEETS $ CRITERIA",IF(Table2[[#This Row],[Shelf Dollar Vol Current 12 Mths]]&lt;#REF!+1,"DOES NOT MEET $ CRITERIA"))</f>
        <v>#REF!</v>
      </c>
      <c r="AT1230" s="78"/>
    </row>
    <row r="1231" spans="1:46" ht="13.8" x14ac:dyDescent="0.3">
      <c r="A1231" s="68" t="s">
        <v>2885</v>
      </c>
      <c r="B1231" s="69">
        <v>86739</v>
      </c>
      <c r="C1231" s="69">
        <v>558</v>
      </c>
      <c r="D1231" s="69" t="s">
        <v>25</v>
      </c>
      <c r="E1231" s="70" t="s">
        <v>6313</v>
      </c>
      <c r="F1231" s="70"/>
      <c r="G1231" s="71" t="s">
        <v>8800</v>
      </c>
      <c r="H1231" s="69" t="s">
        <v>6315</v>
      </c>
      <c r="I1231" s="68" t="s">
        <v>831</v>
      </c>
      <c r="J1231" s="68" t="s">
        <v>232</v>
      </c>
      <c r="K1231" s="68" t="s">
        <v>232</v>
      </c>
      <c r="L1231" s="68" t="s">
        <v>132</v>
      </c>
      <c r="M1231" s="68" t="s">
        <v>175</v>
      </c>
      <c r="N1231" s="68" t="s">
        <v>184</v>
      </c>
      <c r="O1231" s="68" t="s">
        <v>8801</v>
      </c>
      <c r="P1231" s="72" t="s">
        <v>191</v>
      </c>
      <c r="Q1231" s="68" t="s">
        <v>234</v>
      </c>
      <c r="R1231" s="68" t="s">
        <v>31</v>
      </c>
      <c r="S1231" s="68">
        <v>7</v>
      </c>
      <c r="T1231" s="68">
        <v>10.94</v>
      </c>
      <c r="U1231" s="68">
        <v>-0.52</v>
      </c>
      <c r="V1231" s="68">
        <v>27.23</v>
      </c>
      <c r="W1231" s="68">
        <v>32.020000000000003</v>
      </c>
      <c r="X1231" s="68">
        <v>-0.18</v>
      </c>
      <c r="Y1231" s="68">
        <v>131.85</v>
      </c>
      <c r="Z1231" s="68">
        <v>143.56</v>
      </c>
      <c r="AA1231" s="68">
        <v>-0.09</v>
      </c>
      <c r="AB1231" s="73">
        <v>49795.199999999997</v>
      </c>
      <c r="AC1231" s="73">
        <v>54228</v>
      </c>
      <c r="AD1231" s="73">
        <v>49795.199999999997</v>
      </c>
      <c r="AE1231" s="73">
        <v>54228</v>
      </c>
      <c r="AF1231" s="73"/>
      <c r="AG1231" s="73">
        <f>IFERROR(VLOOKUP(J1231,'Roll ups'!D:E,2,FALSE),0)</f>
        <v>4182721.1600000006</v>
      </c>
      <c r="AH1231" s="74">
        <f>IF(Table2[[#This Row],[CATEGORY TTL LOOKUP]]=0,0,IF(Table2[[#This Row],[CATEGORY TTL LOOKUP]]&gt;0,SUM(AB1231/AG1231)))</f>
        <v>1.1904977189538495E-2</v>
      </c>
      <c r="AI1231" s="74" t="str">
        <f>IFERROR(IF(AH1231&lt;#REF!,"STRIKE",IF(AH1231&gt;=#REF!,"GOOD")),"NO DATA")</f>
        <v>NO DATA</v>
      </c>
      <c r="AJ1231" s="75">
        <f>IFERROR(VLOOKUP(K1231,'Roll ups'!H:I,2,FALSE),0)</f>
        <v>4182721.1600000006</v>
      </c>
      <c r="AK1231" s="76">
        <f>IF(Table2[[#This Row],[PRICE TIER LOOKUP]]=0,0,IF(Table2[[#This Row],[PRICE TIER LOOKUP]]&gt;0,SUM(AB1231/AJ1231)))</f>
        <v>1.1904977189538495E-2</v>
      </c>
      <c r="AL1231" s="74" t="e">
        <f>IF(AK1231&lt;#REF!,"STRIKE",IF(AK1231&gt;=#REF!,"GOOD"))</f>
        <v>#REF!</v>
      </c>
      <c r="AM1231" s="75">
        <f>VLOOKUP(H1231,'Roll ups'!A:B,2,FALSE)</f>
        <v>325145452.83999985</v>
      </c>
      <c r="AN1231" s="77">
        <f t="shared" si="40"/>
        <v>1.5314745928341066E-4</v>
      </c>
      <c r="AO1231" s="74" t="str">
        <f>IFERROR(VLOOKUP(Table2[[#This Row],[Product Name]],'Roll ups'!L:P,5,FALSE),"GOOD")</f>
        <v>GOOD</v>
      </c>
      <c r="AP1231" s="74">
        <f>Table2[[#This Row],[Retail Dollar Vol Current 12 Mths]]/Table2[[#This Row],[SHELF SALES  LOOKUP]]</f>
        <v>1.5314745928341066E-4</v>
      </c>
      <c r="AQ1231" s="69">
        <f t="shared" si="41"/>
        <v>0</v>
      </c>
      <c r="AR123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231" s="69" t="e">
        <f>IF(Table2[[#This Row],[Shelf Dollar Vol Current 12 Mths]]&gt;#REF!,"MEETS $ CRITERIA",IF(Table2[[#This Row],[Shelf Dollar Vol Current 12 Mths]]&lt;#REF!+1,"DOES NOT MEET $ CRITERIA"))</f>
        <v>#REF!</v>
      </c>
      <c r="AT1231" s="78"/>
    </row>
    <row r="1232" spans="1:46" ht="13.8" x14ac:dyDescent="0.3">
      <c r="A1232" s="68" t="s">
        <v>2878</v>
      </c>
      <c r="B1232" s="69">
        <v>86828</v>
      </c>
      <c r="C1232" s="69">
        <v>589</v>
      </c>
      <c r="D1232" s="69" t="s">
        <v>25</v>
      </c>
      <c r="E1232" s="70" t="s">
        <v>6313</v>
      </c>
      <c r="F1232" s="70"/>
      <c r="G1232" s="71" t="s">
        <v>8802</v>
      </c>
      <c r="H1232" s="69" t="s">
        <v>6315</v>
      </c>
      <c r="I1232" s="68" t="s">
        <v>2880</v>
      </c>
      <c r="J1232" s="68" t="s">
        <v>232</v>
      </c>
      <c r="K1232" s="68" t="s">
        <v>232</v>
      </c>
      <c r="L1232" s="68" t="s">
        <v>132</v>
      </c>
      <c r="M1232" s="68" t="s">
        <v>175</v>
      </c>
      <c r="N1232" s="68" t="s">
        <v>184</v>
      </c>
      <c r="O1232" s="68" t="s">
        <v>8803</v>
      </c>
      <c r="P1232" s="72" t="s">
        <v>191</v>
      </c>
      <c r="Q1232" s="68" t="s">
        <v>234</v>
      </c>
      <c r="R1232" s="68" t="s">
        <v>31</v>
      </c>
      <c r="S1232" s="68">
        <v>16</v>
      </c>
      <c r="T1232" s="68">
        <v>18.149999999999999</v>
      </c>
      <c r="U1232" s="68">
        <v>-0.15</v>
      </c>
      <c r="V1232" s="68">
        <v>59.78</v>
      </c>
      <c r="W1232" s="68">
        <v>64.040000000000006</v>
      </c>
      <c r="X1232" s="68">
        <v>-7.0000000000000007E-2</v>
      </c>
      <c r="Y1232" s="68">
        <v>236.16</v>
      </c>
      <c r="Z1232" s="68">
        <v>262.8</v>
      </c>
      <c r="AA1232" s="68">
        <v>-0.11</v>
      </c>
      <c r="AB1232" s="73">
        <v>89208</v>
      </c>
      <c r="AC1232" s="73">
        <v>99276</v>
      </c>
      <c r="AD1232" s="73">
        <v>89208</v>
      </c>
      <c r="AE1232" s="73">
        <v>99276</v>
      </c>
      <c r="AF1232" s="73"/>
      <c r="AG1232" s="73">
        <f>IFERROR(VLOOKUP(J1232,'Roll ups'!D:E,2,FALSE),0)</f>
        <v>4182721.1600000006</v>
      </c>
      <c r="AH1232" s="74">
        <f>IF(Table2[[#This Row],[CATEGORY TTL LOOKUP]]=0,0,IF(Table2[[#This Row],[CATEGORY TTL LOOKUP]]&gt;0,SUM(AB1232/AG1232)))</f>
        <v>2.1327742535914105E-2</v>
      </c>
      <c r="AI1232" s="74" t="str">
        <f>IFERROR(IF(AH1232&lt;#REF!,"STRIKE",IF(AH1232&gt;=#REF!,"GOOD")),"NO DATA")</f>
        <v>NO DATA</v>
      </c>
      <c r="AJ1232" s="75">
        <f>IFERROR(VLOOKUP(K1232,'Roll ups'!H:I,2,FALSE),0)</f>
        <v>4182721.1600000006</v>
      </c>
      <c r="AK1232" s="76">
        <f>IF(Table2[[#This Row],[PRICE TIER LOOKUP]]=0,0,IF(Table2[[#This Row],[PRICE TIER LOOKUP]]&gt;0,SUM(AB1232/AJ1232)))</f>
        <v>2.1327742535914105E-2</v>
      </c>
      <c r="AL1232" s="74" t="e">
        <f>IF(AK1232&lt;#REF!,"STRIKE",IF(AK1232&gt;=#REF!,"GOOD"))</f>
        <v>#REF!</v>
      </c>
      <c r="AM1232" s="75">
        <f>VLOOKUP(H1232,'Roll ups'!A:B,2,FALSE)</f>
        <v>325145452.83999985</v>
      </c>
      <c r="AN1232" s="77">
        <f t="shared" si="40"/>
        <v>2.7436336329113043E-4</v>
      </c>
      <c r="AO1232" s="74" t="str">
        <f>IFERROR(VLOOKUP(Table2[[#This Row],[Product Name]],'Roll ups'!L:P,5,FALSE),"GOOD")</f>
        <v>GOOD</v>
      </c>
      <c r="AP1232" s="74">
        <f>Table2[[#This Row],[Retail Dollar Vol Current 12 Mths]]/Table2[[#This Row],[SHELF SALES  LOOKUP]]</f>
        <v>2.7436336329113043E-4</v>
      </c>
      <c r="AQ1232" s="69">
        <f t="shared" si="41"/>
        <v>0</v>
      </c>
      <c r="AR123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232" s="69" t="e">
        <f>IF(Table2[[#This Row],[Shelf Dollar Vol Current 12 Mths]]&gt;#REF!,"MEETS $ CRITERIA",IF(Table2[[#This Row],[Shelf Dollar Vol Current 12 Mths]]&lt;#REF!+1,"DOES NOT MEET $ CRITERIA"))</f>
        <v>#REF!</v>
      </c>
      <c r="AT1232" s="78"/>
    </row>
    <row r="1233" spans="1:46" ht="13.8" x14ac:dyDescent="0.3">
      <c r="A1233" s="68" t="s">
        <v>2476</v>
      </c>
      <c r="B1233" s="69">
        <v>84197</v>
      </c>
      <c r="C1233" s="69">
        <v>394</v>
      </c>
      <c r="D1233" s="69" t="s">
        <v>25</v>
      </c>
      <c r="E1233" s="70" t="s">
        <v>6313</v>
      </c>
      <c r="F1233" s="70"/>
      <c r="G1233" s="71" t="s">
        <v>8804</v>
      </c>
      <c r="H1233" s="69" t="s">
        <v>6315</v>
      </c>
      <c r="I1233" s="68" t="s">
        <v>54</v>
      </c>
      <c r="J1233" s="68" t="s">
        <v>191</v>
      </c>
      <c r="K1233" s="68" t="s">
        <v>89</v>
      </c>
      <c r="L1233" s="68" t="s">
        <v>89</v>
      </c>
      <c r="M1233" s="68" t="s">
        <v>191</v>
      </c>
      <c r="N1233" s="68" t="s">
        <v>272</v>
      </c>
      <c r="O1233" s="68" t="s">
        <v>8805</v>
      </c>
      <c r="P1233" s="72" t="s">
        <v>191</v>
      </c>
      <c r="Q1233" s="68" t="s">
        <v>213</v>
      </c>
      <c r="R1233" s="68" t="s">
        <v>6402</v>
      </c>
      <c r="S1233" s="68">
        <v>50</v>
      </c>
      <c r="T1233" s="68">
        <v>50.68</v>
      </c>
      <c r="U1233" s="68">
        <v>-0.01</v>
      </c>
      <c r="V1233" s="68">
        <v>149.37</v>
      </c>
      <c r="W1233" s="68">
        <v>104.69</v>
      </c>
      <c r="X1233" s="68">
        <v>0.3</v>
      </c>
      <c r="Y1233" s="68">
        <v>436.12</v>
      </c>
      <c r="Z1233" s="68">
        <v>367.41</v>
      </c>
      <c r="AA1233" s="68">
        <v>0.16</v>
      </c>
      <c r="AB1233" s="73">
        <v>52581.599999999999</v>
      </c>
      <c r="AC1233" s="73">
        <v>44346</v>
      </c>
      <c r="AD1233" s="73">
        <v>52581.599999999999</v>
      </c>
      <c r="AE1233" s="73">
        <v>44346</v>
      </c>
      <c r="AF1233" s="73"/>
      <c r="AG1233" s="73">
        <f>IFERROR(VLOOKUP(J1233,'Roll ups'!D:E,2,FALSE),0)</f>
        <v>22444928.369999994</v>
      </c>
      <c r="AH1233" s="74">
        <f>IF(Table2[[#This Row],[CATEGORY TTL LOOKUP]]=0,0,IF(Table2[[#This Row],[CATEGORY TTL LOOKUP]]&gt;0,SUM(AB1233/AG1233)))</f>
        <v>2.3426940435363934E-3</v>
      </c>
      <c r="AI1233" s="74" t="str">
        <f>IFERROR(IF(AH1233&lt;#REF!,"STRIKE",IF(AH1233&gt;=#REF!,"GOOD")),"NO DATA")</f>
        <v>NO DATA</v>
      </c>
      <c r="AJ1233" s="75">
        <f>IFERROR(VLOOKUP(K1233,'Roll ups'!H:I,2,FALSE),0)</f>
        <v>75793138.070000067</v>
      </c>
      <c r="AK1233" s="76">
        <f>IF(Table2[[#This Row],[PRICE TIER LOOKUP]]=0,0,IF(Table2[[#This Row],[PRICE TIER LOOKUP]]&gt;0,SUM(AB1233/AJ1233)))</f>
        <v>6.9375145743981925E-4</v>
      </c>
      <c r="AL1233" s="74" t="e">
        <f>IF(AK1233&lt;#REF!,"STRIKE",IF(AK1233&gt;=#REF!,"GOOD"))</f>
        <v>#REF!</v>
      </c>
      <c r="AM1233" s="75">
        <f>VLOOKUP(H1233,'Roll ups'!A:B,2,FALSE)</f>
        <v>325145452.83999985</v>
      </c>
      <c r="AN1233" s="77">
        <f t="shared" si="40"/>
        <v>1.6171716239831522E-4</v>
      </c>
      <c r="AO1233" s="74" t="str">
        <f>IFERROR(VLOOKUP(Table2[[#This Row],[Product Name]],'Roll ups'!L:P,5,FALSE),"GOOD")</f>
        <v>GOOD</v>
      </c>
      <c r="AP1233" s="74">
        <f>Table2[[#This Row],[Retail Dollar Vol Current 12 Mths]]/Table2[[#This Row],[SHELF SALES  LOOKUP]]</f>
        <v>1.6171716239831522E-4</v>
      </c>
      <c r="AQ1233" s="69">
        <f t="shared" si="41"/>
        <v>0</v>
      </c>
      <c r="AR123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233" s="69" t="e">
        <f>IF(Table2[[#This Row],[Shelf Dollar Vol Current 12 Mths]]&gt;#REF!,"MEETS $ CRITERIA",IF(Table2[[#This Row],[Shelf Dollar Vol Current 12 Mths]]&lt;#REF!+1,"DOES NOT MEET $ CRITERIA"))</f>
        <v>#REF!</v>
      </c>
      <c r="AT1233" s="78"/>
    </row>
    <row r="1234" spans="1:46" ht="13.8" x14ac:dyDescent="0.3">
      <c r="A1234" s="68" t="s">
        <v>4144</v>
      </c>
      <c r="B1234" s="69">
        <v>40329</v>
      </c>
      <c r="C1234" s="69">
        <v>200</v>
      </c>
      <c r="D1234" s="69" t="s">
        <v>25</v>
      </c>
      <c r="E1234" s="70" t="s">
        <v>6313</v>
      </c>
      <c r="F1234" s="70"/>
      <c r="G1234" s="71" t="s">
        <v>8806</v>
      </c>
      <c r="H1234" s="69" t="s">
        <v>6315</v>
      </c>
      <c r="I1234" s="68" t="s">
        <v>252</v>
      </c>
      <c r="J1234" s="68" t="s">
        <v>252</v>
      </c>
      <c r="K1234" s="68" t="s">
        <v>132</v>
      </c>
      <c r="L1234" s="68" t="s">
        <v>132</v>
      </c>
      <c r="M1234" s="68" t="s">
        <v>252</v>
      </c>
      <c r="N1234" s="68" t="s">
        <v>184</v>
      </c>
      <c r="O1234" s="68" t="s">
        <v>8807</v>
      </c>
      <c r="P1234" s="72" t="s">
        <v>191</v>
      </c>
      <c r="Q1234" s="68" t="s">
        <v>55</v>
      </c>
      <c r="R1234" s="68" t="s">
        <v>31</v>
      </c>
      <c r="S1234" s="68">
        <v>23</v>
      </c>
      <c r="T1234" s="68">
        <v>39.67</v>
      </c>
      <c r="U1234" s="68">
        <v>-0.7</v>
      </c>
      <c r="V1234" s="68">
        <v>79.540000000000006</v>
      </c>
      <c r="W1234" s="68">
        <v>84.59</v>
      </c>
      <c r="X1234" s="68">
        <v>-0.06</v>
      </c>
      <c r="Y1234" s="68">
        <v>202.05</v>
      </c>
      <c r="Z1234" s="68">
        <v>283.33999999999997</v>
      </c>
      <c r="AA1234" s="68">
        <v>-0.4</v>
      </c>
      <c r="AB1234" s="73">
        <v>26211.99</v>
      </c>
      <c r="AC1234" s="73">
        <v>34403.339999999997</v>
      </c>
      <c r="AD1234" s="73">
        <v>28611.99</v>
      </c>
      <c r="AE1234" s="73">
        <v>37795.96</v>
      </c>
      <c r="AF1234" s="73"/>
      <c r="AG1234" s="73">
        <f>IFERROR(VLOOKUP(J1234,'Roll ups'!D:E,2,FALSE),0)</f>
        <v>73393567.950000003</v>
      </c>
      <c r="AH1234" s="74">
        <f>IF(Table2[[#This Row],[CATEGORY TTL LOOKUP]]=0,0,IF(Table2[[#This Row],[CATEGORY TTL LOOKUP]]&gt;0,SUM(AB1234/AG1234)))</f>
        <v>3.5714287685069548E-4</v>
      </c>
      <c r="AI1234" s="74" t="str">
        <f>IFERROR(IF(AH1234&lt;#REF!,"STRIKE",IF(AH1234&gt;=#REF!,"GOOD")),"NO DATA")</f>
        <v>NO DATA</v>
      </c>
      <c r="AJ1234" s="75">
        <f>IFERROR(VLOOKUP(K1234,'Roll ups'!H:I,2,FALSE),0)</f>
        <v>126094742.97999983</v>
      </c>
      <c r="AK1234" s="76">
        <f>IF(Table2[[#This Row],[PRICE TIER LOOKUP]]=0,0,IF(Table2[[#This Row],[PRICE TIER LOOKUP]]&gt;0,SUM(AB1234/AJ1234)))</f>
        <v>2.0787535927772617E-4</v>
      </c>
      <c r="AL1234" s="74" t="e">
        <f>IF(AK1234&lt;#REF!,"STRIKE",IF(AK1234&gt;=#REF!,"GOOD"))</f>
        <v>#REF!</v>
      </c>
      <c r="AM1234" s="75">
        <f>VLOOKUP(H1234,'Roll ups'!A:B,2,FALSE)</f>
        <v>325145452.83999985</v>
      </c>
      <c r="AN1234" s="77">
        <f t="shared" si="40"/>
        <v>8.0616197369669519E-5</v>
      </c>
      <c r="AO1234" s="74" t="str">
        <f>IFERROR(VLOOKUP(Table2[[#This Row],[Product Name]],'Roll ups'!L:P,5,FALSE),"GOOD")</f>
        <v>GOOD</v>
      </c>
      <c r="AP1234" s="74">
        <f>Table2[[#This Row],[Retail Dollar Vol Current 12 Mths]]/Table2[[#This Row],[SHELF SALES  LOOKUP]]</f>
        <v>8.7997509268812117E-5</v>
      </c>
      <c r="AQ1234" s="69">
        <f t="shared" si="41"/>
        <v>0</v>
      </c>
      <c r="AR123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234" s="69" t="e">
        <f>IF(Table2[[#This Row],[Shelf Dollar Vol Current 12 Mths]]&gt;#REF!,"MEETS $ CRITERIA",IF(Table2[[#This Row],[Shelf Dollar Vol Current 12 Mths]]&lt;#REF!+1,"DOES NOT MEET $ CRITERIA"))</f>
        <v>#REF!</v>
      </c>
      <c r="AT1234" s="78"/>
    </row>
    <row r="1235" spans="1:46" ht="13.8" x14ac:dyDescent="0.3">
      <c r="A1235" s="68" t="s">
        <v>4750</v>
      </c>
      <c r="B1235" s="69">
        <v>89339</v>
      </c>
      <c r="C1235" s="69">
        <v>364</v>
      </c>
      <c r="D1235" s="69" t="s">
        <v>25</v>
      </c>
      <c r="E1235" s="70" t="s">
        <v>6313</v>
      </c>
      <c r="F1235" s="70"/>
      <c r="G1235" s="71" t="s">
        <v>8808</v>
      </c>
      <c r="H1235" s="69" t="s">
        <v>6315</v>
      </c>
      <c r="I1235" s="68" t="s">
        <v>245</v>
      </c>
      <c r="J1235" s="68" t="s">
        <v>245</v>
      </c>
      <c r="K1235" s="68" t="s">
        <v>146</v>
      </c>
      <c r="L1235" s="68" t="s">
        <v>6320</v>
      </c>
      <c r="M1235" s="68" t="s">
        <v>245</v>
      </c>
      <c r="N1235" s="68" t="s">
        <v>246</v>
      </c>
      <c r="O1235" s="68" t="s">
        <v>8809</v>
      </c>
      <c r="P1235" s="72" t="s">
        <v>245</v>
      </c>
      <c r="Q1235" s="68" t="s">
        <v>49</v>
      </c>
      <c r="R1235" s="68" t="s">
        <v>6402</v>
      </c>
      <c r="S1235" s="68">
        <v>33</v>
      </c>
      <c r="T1235" s="68">
        <v>1</v>
      </c>
      <c r="U1235" s="68">
        <v>0.97</v>
      </c>
      <c r="V1235" s="68">
        <v>63.58</v>
      </c>
      <c r="W1235" s="68">
        <v>18.670000000000002</v>
      </c>
      <c r="X1235" s="68">
        <v>0.71</v>
      </c>
      <c r="Y1235" s="68">
        <v>225.83</v>
      </c>
      <c r="Z1235" s="68">
        <v>121.67</v>
      </c>
      <c r="AA1235" s="68">
        <v>0.46</v>
      </c>
      <c r="AB1235" s="73">
        <v>98843.3</v>
      </c>
      <c r="AC1235" s="73">
        <v>52491.360000000001</v>
      </c>
      <c r="AD1235" s="73">
        <v>102315.3</v>
      </c>
      <c r="AE1235" s="73">
        <v>53163.360000000001</v>
      </c>
      <c r="AF1235" s="73"/>
      <c r="AG1235" s="73">
        <f>IFERROR(VLOOKUP(J1235,'Roll ups'!D:E,2,FALSE),0)</f>
        <v>57863085.470000021</v>
      </c>
      <c r="AH1235" s="74">
        <f>IF(Table2[[#This Row],[CATEGORY TTL LOOKUP]]=0,0,IF(Table2[[#This Row],[CATEGORY TTL LOOKUP]]&gt;0,SUM(AB1235/AG1235)))</f>
        <v>1.7082272609062091E-3</v>
      </c>
      <c r="AI1235" s="74" t="str">
        <f>IFERROR(IF(AH1235&lt;#REF!,"STRIKE",IF(AH1235&gt;=#REF!,"GOOD")),"NO DATA")</f>
        <v>NO DATA</v>
      </c>
      <c r="AJ1235" s="75">
        <f>IFERROR(VLOOKUP(K1235,'Roll ups'!H:I,2,FALSE),0)</f>
        <v>69119979.479999974</v>
      </c>
      <c r="AK1235" s="76">
        <f>IF(Table2[[#This Row],[PRICE TIER LOOKUP]]=0,0,IF(Table2[[#This Row],[PRICE TIER LOOKUP]]&gt;0,SUM(AB1235/AJ1235)))</f>
        <v>1.4300250194460857E-3</v>
      </c>
      <c r="AL1235" s="74" t="e">
        <f>IF(AK1235&lt;#REF!,"STRIKE",IF(AK1235&gt;=#REF!,"GOOD"))</f>
        <v>#REF!</v>
      </c>
      <c r="AM1235" s="75">
        <f>VLOOKUP(H1235,'Roll ups'!A:B,2,FALSE)</f>
        <v>325145452.83999985</v>
      </c>
      <c r="AN1235" s="77">
        <f t="shared" si="40"/>
        <v>3.0399717768355073E-4</v>
      </c>
      <c r="AO1235" s="74" t="str">
        <f>IFERROR(VLOOKUP(Table2[[#This Row],[Product Name]],'Roll ups'!L:P,5,FALSE),"GOOD")</f>
        <v>GOOD</v>
      </c>
      <c r="AP1235" s="74">
        <f>Table2[[#This Row],[Retail Dollar Vol Current 12 Mths]]/Table2[[#This Row],[SHELF SALES  LOOKUP]]</f>
        <v>3.1467547556431036E-4</v>
      </c>
      <c r="AQ1235" s="69">
        <f t="shared" si="41"/>
        <v>0</v>
      </c>
      <c r="AR123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235" s="69" t="e">
        <f>IF(Table2[[#This Row],[Shelf Dollar Vol Current 12 Mths]]&gt;#REF!,"MEETS $ CRITERIA",IF(Table2[[#This Row],[Shelf Dollar Vol Current 12 Mths]]&lt;#REF!+1,"DOES NOT MEET $ CRITERIA"))</f>
        <v>#REF!</v>
      </c>
      <c r="AT1235" s="78"/>
    </row>
    <row r="1236" spans="1:46" ht="13.8" x14ac:dyDescent="0.3">
      <c r="A1236" s="68" t="s">
        <v>4729</v>
      </c>
      <c r="B1236" s="69">
        <v>87849</v>
      </c>
      <c r="C1236" s="69">
        <v>400</v>
      </c>
      <c r="D1236" s="69" t="s">
        <v>25</v>
      </c>
      <c r="E1236" s="70" t="s">
        <v>6313</v>
      </c>
      <c r="F1236" s="70"/>
      <c r="G1236" s="71" t="s">
        <v>8810</v>
      </c>
      <c r="H1236" s="69" t="s">
        <v>6315</v>
      </c>
      <c r="I1236" s="68" t="s">
        <v>245</v>
      </c>
      <c r="J1236" s="68" t="s">
        <v>245</v>
      </c>
      <c r="K1236" s="68" t="s">
        <v>146</v>
      </c>
      <c r="L1236" s="68" t="s">
        <v>6320</v>
      </c>
      <c r="M1236" s="68" t="s">
        <v>245</v>
      </c>
      <c r="N1236" s="68" t="s">
        <v>246</v>
      </c>
      <c r="O1236" s="68" t="s">
        <v>8811</v>
      </c>
      <c r="P1236" s="72" t="s">
        <v>245</v>
      </c>
      <c r="Q1236" s="68" t="s">
        <v>49</v>
      </c>
      <c r="R1236" s="68" t="s">
        <v>6402</v>
      </c>
      <c r="S1236" s="68">
        <v>37</v>
      </c>
      <c r="T1236" s="68">
        <v>40.5</v>
      </c>
      <c r="U1236" s="68">
        <v>-0.09</v>
      </c>
      <c r="V1236" s="68">
        <v>73</v>
      </c>
      <c r="W1236" s="68">
        <v>89.58</v>
      </c>
      <c r="X1236" s="68">
        <v>-0.23</v>
      </c>
      <c r="Y1236" s="68">
        <v>246</v>
      </c>
      <c r="Z1236" s="68">
        <v>266.17</v>
      </c>
      <c r="AA1236" s="68">
        <v>-0.08</v>
      </c>
      <c r="AB1236" s="73">
        <v>98344.08</v>
      </c>
      <c r="AC1236" s="73">
        <v>104128.64</v>
      </c>
      <c r="AD1236" s="73">
        <v>102052.08</v>
      </c>
      <c r="AE1236" s="73">
        <v>106480.64</v>
      </c>
      <c r="AF1236" s="73"/>
      <c r="AG1236" s="73">
        <f>IFERROR(VLOOKUP(J1236,'Roll ups'!D:E,2,FALSE),0)</f>
        <v>57863085.470000021</v>
      </c>
      <c r="AH1236" s="74">
        <f>IF(Table2[[#This Row],[CATEGORY TTL LOOKUP]]=0,0,IF(Table2[[#This Row],[CATEGORY TTL LOOKUP]]&gt;0,SUM(AB1236/AG1236)))</f>
        <v>1.6995996532363964E-3</v>
      </c>
      <c r="AI1236" s="74" t="str">
        <f>IFERROR(IF(AH1236&lt;#REF!,"STRIKE",IF(AH1236&gt;=#REF!,"GOOD")),"NO DATA")</f>
        <v>NO DATA</v>
      </c>
      <c r="AJ1236" s="75">
        <f>IFERROR(VLOOKUP(K1236,'Roll ups'!H:I,2,FALSE),0)</f>
        <v>69119979.479999974</v>
      </c>
      <c r="AK1236" s="76">
        <f>IF(Table2[[#This Row],[PRICE TIER LOOKUP]]=0,0,IF(Table2[[#This Row],[PRICE TIER LOOKUP]]&gt;0,SUM(AB1236/AJ1236)))</f>
        <v>1.4228025057278278E-3</v>
      </c>
      <c r="AL1236" s="74" t="e">
        <f>IF(AK1236&lt;#REF!,"STRIKE",IF(AK1236&gt;=#REF!,"GOOD"))</f>
        <v>#REF!</v>
      </c>
      <c r="AM1236" s="75">
        <f>VLOOKUP(H1236,'Roll ups'!A:B,2,FALSE)</f>
        <v>325145452.83999985</v>
      </c>
      <c r="AN1236" s="77">
        <f t="shared" si="40"/>
        <v>3.0246180329759659E-4</v>
      </c>
      <c r="AO1236" s="74" t="str">
        <f>IFERROR(VLOOKUP(Table2[[#This Row],[Product Name]],'Roll ups'!L:P,5,FALSE),"GOOD")</f>
        <v>GOOD</v>
      </c>
      <c r="AP1236" s="74">
        <f>Table2[[#This Row],[Retail Dollar Vol Current 12 Mths]]/Table2[[#This Row],[SHELF SALES  LOOKUP]]</f>
        <v>3.1386593018177192E-4</v>
      </c>
      <c r="AQ1236" s="69">
        <f t="shared" si="41"/>
        <v>0</v>
      </c>
      <c r="AR123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236" s="69" t="e">
        <f>IF(Table2[[#This Row],[Shelf Dollar Vol Current 12 Mths]]&gt;#REF!,"MEETS $ CRITERIA",IF(Table2[[#This Row],[Shelf Dollar Vol Current 12 Mths]]&lt;#REF!+1,"DOES NOT MEET $ CRITERIA"))</f>
        <v>#REF!</v>
      </c>
      <c r="AT1236" s="78"/>
    </row>
    <row r="1237" spans="1:46" ht="13.8" x14ac:dyDescent="0.3">
      <c r="A1237" s="68" t="s">
        <v>3454</v>
      </c>
      <c r="B1237" s="69">
        <v>33467</v>
      </c>
      <c r="C1237" s="69">
        <v>424</v>
      </c>
      <c r="D1237" s="69" t="s">
        <v>25</v>
      </c>
      <c r="E1237" s="70" t="s">
        <v>6313</v>
      </c>
      <c r="F1237" s="70"/>
      <c r="G1237" s="71" t="s">
        <v>8812</v>
      </c>
      <c r="H1237" s="69" t="s">
        <v>6315</v>
      </c>
      <c r="I1237" s="68" t="s">
        <v>252</v>
      </c>
      <c r="J1237" s="68" t="s">
        <v>252</v>
      </c>
      <c r="K1237" s="68" t="s">
        <v>132</v>
      </c>
      <c r="L1237" s="68" t="s">
        <v>132</v>
      </c>
      <c r="M1237" s="68" t="s">
        <v>252</v>
      </c>
      <c r="N1237" s="68" t="s">
        <v>184</v>
      </c>
      <c r="O1237" s="68" t="s">
        <v>8813</v>
      </c>
      <c r="P1237" s="72" t="s">
        <v>252</v>
      </c>
      <c r="Q1237" s="68" t="s">
        <v>51</v>
      </c>
      <c r="R1237" s="68" t="s">
        <v>31</v>
      </c>
      <c r="S1237" s="68">
        <v>35</v>
      </c>
      <c r="T1237" s="68">
        <v>34</v>
      </c>
      <c r="U1237" s="68">
        <v>0.02</v>
      </c>
      <c r="V1237" s="68">
        <v>60.58</v>
      </c>
      <c r="W1237" s="68">
        <v>70</v>
      </c>
      <c r="X1237" s="68">
        <v>-0.16</v>
      </c>
      <c r="Y1237" s="68">
        <v>231.67</v>
      </c>
      <c r="Z1237" s="68">
        <v>278</v>
      </c>
      <c r="AA1237" s="68">
        <v>-0.2</v>
      </c>
      <c r="AB1237" s="73">
        <v>43288.08</v>
      </c>
      <c r="AC1237" s="73">
        <v>53115.839999999997</v>
      </c>
      <c r="AD1237" s="73">
        <v>47065.4</v>
      </c>
      <c r="AE1237" s="73">
        <v>55758.48</v>
      </c>
      <c r="AF1237" s="73"/>
      <c r="AG1237" s="73">
        <f>IFERROR(VLOOKUP(J1237,'Roll ups'!D:E,2,FALSE),0)</f>
        <v>73393567.950000003</v>
      </c>
      <c r="AH1237" s="74">
        <f>IF(Table2[[#This Row],[CATEGORY TTL LOOKUP]]=0,0,IF(Table2[[#This Row],[CATEGORY TTL LOOKUP]]&gt;0,SUM(AB1237/AG1237)))</f>
        <v>5.8980754320992238E-4</v>
      </c>
      <c r="AI1237" s="74" t="str">
        <f>IFERROR(IF(AH1237&lt;#REF!,"STRIKE",IF(AH1237&gt;=#REF!,"GOOD")),"NO DATA")</f>
        <v>NO DATA</v>
      </c>
      <c r="AJ1237" s="75">
        <f>IFERROR(VLOOKUP(K1237,'Roll ups'!H:I,2,FALSE),0)</f>
        <v>126094742.97999983</v>
      </c>
      <c r="AK1237" s="76">
        <f>IF(Table2[[#This Row],[PRICE TIER LOOKUP]]=0,0,IF(Table2[[#This Row],[PRICE TIER LOOKUP]]&gt;0,SUM(AB1237/AJ1237)))</f>
        <v>3.432980549146765E-4</v>
      </c>
      <c r="AL1237" s="74" t="e">
        <f>IF(AK1237&lt;#REF!,"STRIKE",IF(AK1237&gt;=#REF!,"GOOD"))</f>
        <v>#REF!</v>
      </c>
      <c r="AM1237" s="75">
        <f>VLOOKUP(H1237,'Roll ups'!A:B,2,FALSE)</f>
        <v>325145452.83999985</v>
      </c>
      <c r="AN1237" s="77">
        <f t="shared" si="40"/>
        <v>1.3313450833126535E-4</v>
      </c>
      <c r="AO1237" s="74" t="str">
        <f>IFERROR(VLOOKUP(Table2[[#This Row],[Product Name]],'Roll ups'!L:P,5,FALSE),"GOOD")</f>
        <v>GOOD</v>
      </c>
      <c r="AP1237" s="74">
        <f>Table2[[#This Row],[Retail Dollar Vol Current 12 Mths]]/Table2[[#This Row],[SHELF SALES  LOOKUP]]</f>
        <v>1.4475183210746088E-4</v>
      </c>
      <c r="AQ1237" s="69">
        <f t="shared" si="41"/>
        <v>0</v>
      </c>
      <c r="AR123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237" s="69" t="e">
        <f>IF(Table2[[#This Row],[Shelf Dollar Vol Current 12 Mths]]&gt;#REF!,"MEETS $ CRITERIA",IF(Table2[[#This Row],[Shelf Dollar Vol Current 12 Mths]]&lt;#REF!+1,"DOES NOT MEET $ CRITERIA"))</f>
        <v>#REF!</v>
      </c>
      <c r="AT1237" s="78"/>
    </row>
    <row r="1238" spans="1:46" ht="13.8" x14ac:dyDescent="0.3">
      <c r="A1238" s="68" t="s">
        <v>2320</v>
      </c>
      <c r="B1238" s="69">
        <v>36576</v>
      </c>
      <c r="C1238" s="69">
        <v>432</v>
      </c>
      <c r="D1238" s="69" t="s">
        <v>25</v>
      </c>
      <c r="E1238" s="70" t="s">
        <v>6313</v>
      </c>
      <c r="F1238" s="70"/>
      <c r="G1238" s="71" t="s">
        <v>8814</v>
      </c>
      <c r="H1238" s="69" t="s">
        <v>6315</v>
      </c>
      <c r="I1238" s="68" t="s">
        <v>252</v>
      </c>
      <c r="J1238" s="68" t="s">
        <v>252</v>
      </c>
      <c r="K1238" s="68" t="s">
        <v>89</v>
      </c>
      <c r="L1238" s="68" t="s">
        <v>89</v>
      </c>
      <c r="M1238" s="68" t="s">
        <v>252</v>
      </c>
      <c r="N1238" s="68" t="s">
        <v>184</v>
      </c>
      <c r="O1238" s="68" t="s">
        <v>8815</v>
      </c>
      <c r="P1238" s="72" t="s">
        <v>252</v>
      </c>
      <c r="Q1238" s="68" t="s">
        <v>32</v>
      </c>
      <c r="R1238" s="68" t="s">
        <v>31</v>
      </c>
      <c r="S1238" s="68">
        <v>36</v>
      </c>
      <c r="T1238" s="68">
        <v>46</v>
      </c>
      <c r="U1238" s="68">
        <v>-0.28000000000000003</v>
      </c>
      <c r="V1238" s="68">
        <v>105.08</v>
      </c>
      <c r="W1238" s="68">
        <v>146</v>
      </c>
      <c r="X1238" s="68">
        <v>-0.39</v>
      </c>
      <c r="Y1238" s="68">
        <v>445.08</v>
      </c>
      <c r="Z1238" s="68">
        <v>499.5</v>
      </c>
      <c r="AA1238" s="68">
        <v>-0.12</v>
      </c>
      <c r="AB1238" s="73">
        <v>54297.46</v>
      </c>
      <c r="AC1238" s="73">
        <v>61337.4</v>
      </c>
      <c r="AD1238" s="73">
        <v>57469.16</v>
      </c>
      <c r="AE1238" s="73">
        <v>64611.72</v>
      </c>
      <c r="AF1238" s="73"/>
      <c r="AG1238" s="73">
        <f>IFERROR(VLOOKUP(J1238,'Roll ups'!D:E,2,FALSE),0)</f>
        <v>73393567.950000003</v>
      </c>
      <c r="AH1238" s="74">
        <f>IF(Table2[[#This Row],[CATEGORY TTL LOOKUP]]=0,0,IF(Table2[[#This Row],[CATEGORY TTL LOOKUP]]&gt;0,SUM(AB1238/AG1238)))</f>
        <v>7.398122412714778E-4</v>
      </c>
      <c r="AI1238" s="74" t="str">
        <f>IFERROR(IF(AH1238&lt;#REF!,"STRIKE",IF(AH1238&gt;=#REF!,"GOOD")),"NO DATA")</f>
        <v>NO DATA</v>
      </c>
      <c r="AJ1238" s="75">
        <f>IFERROR(VLOOKUP(K1238,'Roll ups'!H:I,2,FALSE),0)</f>
        <v>75793138.070000067</v>
      </c>
      <c r="AK1238" s="76">
        <f>IF(Table2[[#This Row],[PRICE TIER LOOKUP]]=0,0,IF(Table2[[#This Row],[PRICE TIER LOOKUP]]&gt;0,SUM(AB1238/AJ1238)))</f>
        <v>7.1639018231244944E-4</v>
      </c>
      <c r="AL1238" s="74" t="e">
        <f>IF(AK1238&lt;#REF!,"STRIKE",IF(AK1238&gt;=#REF!,"GOOD"))</f>
        <v>#REF!</v>
      </c>
      <c r="AM1238" s="75">
        <f>VLOOKUP(H1238,'Roll ups'!A:B,2,FALSE)</f>
        <v>325145452.83999985</v>
      </c>
      <c r="AN1238" s="77">
        <f t="shared" si="40"/>
        <v>1.6699436982967473E-4</v>
      </c>
      <c r="AO1238" s="74" t="str">
        <f>IFERROR(VLOOKUP(Table2[[#This Row],[Product Name]],'Roll ups'!L:P,5,FALSE),"GOOD")</f>
        <v>GOOD</v>
      </c>
      <c r="AP1238" s="74">
        <f>Table2[[#This Row],[Retail Dollar Vol Current 12 Mths]]/Table2[[#This Row],[SHELF SALES  LOOKUP]]</f>
        <v>1.7674908105905416E-4</v>
      </c>
      <c r="AQ1238" s="69">
        <f t="shared" si="41"/>
        <v>0</v>
      </c>
      <c r="AR123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238" s="69" t="e">
        <f>IF(Table2[[#This Row],[Shelf Dollar Vol Current 12 Mths]]&gt;#REF!,"MEETS $ CRITERIA",IF(Table2[[#This Row],[Shelf Dollar Vol Current 12 Mths]]&lt;#REF!+1,"DOES NOT MEET $ CRITERIA"))</f>
        <v>#REF!</v>
      </c>
      <c r="AT1238" s="78"/>
    </row>
    <row r="1239" spans="1:46" ht="13.8" x14ac:dyDescent="0.3">
      <c r="A1239" s="68" t="s">
        <v>4630</v>
      </c>
      <c r="B1239" s="69">
        <v>64514</v>
      </c>
      <c r="C1239" s="69">
        <v>234</v>
      </c>
      <c r="D1239" s="69" t="s">
        <v>25</v>
      </c>
      <c r="E1239" s="70" t="s">
        <v>6313</v>
      </c>
      <c r="F1239" s="70"/>
      <c r="G1239" s="71" t="s">
        <v>8816</v>
      </c>
      <c r="H1239" s="69" t="s">
        <v>6315</v>
      </c>
      <c r="I1239" s="68" t="s">
        <v>252</v>
      </c>
      <c r="J1239" s="68" t="s">
        <v>252</v>
      </c>
      <c r="K1239" s="68" t="s">
        <v>146</v>
      </c>
      <c r="L1239" s="68" t="s">
        <v>6320</v>
      </c>
      <c r="M1239" s="68" t="s">
        <v>252</v>
      </c>
      <c r="N1239" s="68" t="s">
        <v>184</v>
      </c>
      <c r="O1239" s="68" t="s">
        <v>8817</v>
      </c>
      <c r="P1239" s="72" t="s">
        <v>191</v>
      </c>
      <c r="Q1239" s="68" t="s">
        <v>397</v>
      </c>
      <c r="R1239" s="68" t="s">
        <v>31</v>
      </c>
      <c r="S1239" s="68">
        <v>4</v>
      </c>
      <c r="T1239" s="68">
        <v>8.17</v>
      </c>
      <c r="U1239" s="68">
        <v>-1.33</v>
      </c>
      <c r="V1239" s="68">
        <v>16.34</v>
      </c>
      <c r="W1239" s="68">
        <v>35.979999999999997</v>
      </c>
      <c r="X1239" s="68">
        <v>-1.2</v>
      </c>
      <c r="Y1239" s="68">
        <v>123.11</v>
      </c>
      <c r="Z1239" s="68">
        <v>129.72</v>
      </c>
      <c r="AA1239" s="68">
        <v>-0.05</v>
      </c>
      <c r="AB1239" s="73">
        <v>32323.919999999998</v>
      </c>
      <c r="AC1239" s="73">
        <v>34485.14</v>
      </c>
      <c r="AD1239" s="73">
        <v>32738.76</v>
      </c>
      <c r="AE1239" s="73">
        <v>34485.14</v>
      </c>
      <c r="AF1239" s="73"/>
      <c r="AG1239" s="73">
        <f>IFERROR(VLOOKUP(J1239,'Roll ups'!D:E,2,FALSE),0)</f>
        <v>73393567.950000003</v>
      </c>
      <c r="AH1239" s="74">
        <f>IF(Table2[[#This Row],[CATEGORY TTL LOOKUP]]=0,0,IF(Table2[[#This Row],[CATEGORY TTL LOOKUP]]&gt;0,SUM(AB1239/AG1239)))</f>
        <v>4.4041897543420897E-4</v>
      </c>
      <c r="AI1239" s="74" t="str">
        <f>IFERROR(IF(AH1239&lt;#REF!,"STRIKE",IF(AH1239&gt;=#REF!,"GOOD")),"NO DATA")</f>
        <v>NO DATA</v>
      </c>
      <c r="AJ1239" s="75">
        <f>IFERROR(VLOOKUP(K1239,'Roll ups'!H:I,2,FALSE),0)</f>
        <v>69119979.479999974</v>
      </c>
      <c r="AK1239" s="76">
        <f>IF(Table2[[#This Row],[PRICE TIER LOOKUP]]=0,0,IF(Table2[[#This Row],[PRICE TIER LOOKUP]]&gt;0,SUM(AB1239/AJ1239)))</f>
        <v>4.6764944438898448E-4</v>
      </c>
      <c r="AL1239" s="74" t="e">
        <f>IF(AK1239&lt;#REF!,"STRIKE",IF(AK1239&gt;=#REF!,"GOOD"))</f>
        <v>#REF!</v>
      </c>
      <c r="AM1239" s="75">
        <f>VLOOKUP(H1239,'Roll ups'!A:B,2,FALSE)</f>
        <v>325145452.83999985</v>
      </c>
      <c r="AN1239" s="77">
        <f t="shared" si="40"/>
        <v>9.9413723051222267E-5</v>
      </c>
      <c r="AO1239" s="74" t="str">
        <f>IFERROR(VLOOKUP(Table2[[#This Row],[Product Name]],'Roll ups'!L:P,5,FALSE),"GOOD")</f>
        <v>GOOD</v>
      </c>
      <c r="AP1239" s="74">
        <f>Table2[[#This Row],[Retail Dollar Vol Current 12 Mths]]/Table2[[#This Row],[SHELF SALES  LOOKUP]]</f>
        <v>1.0068958281298907E-4</v>
      </c>
      <c r="AQ1239" s="69">
        <f t="shared" si="41"/>
        <v>0</v>
      </c>
      <c r="AR123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239" s="69" t="e">
        <f>IF(Table2[[#This Row],[Shelf Dollar Vol Current 12 Mths]]&gt;#REF!,"MEETS $ CRITERIA",IF(Table2[[#This Row],[Shelf Dollar Vol Current 12 Mths]]&lt;#REF!+1,"DOES NOT MEET $ CRITERIA"))</f>
        <v>#REF!</v>
      </c>
      <c r="AT1239" s="78"/>
    </row>
    <row r="1240" spans="1:46" ht="13.8" x14ac:dyDescent="0.3">
      <c r="A1240" s="68" t="s">
        <v>4690</v>
      </c>
      <c r="B1240" s="69">
        <v>64575</v>
      </c>
      <c r="C1240" s="69">
        <v>222</v>
      </c>
      <c r="D1240" s="69" t="s">
        <v>25</v>
      </c>
      <c r="E1240" s="70" t="s">
        <v>6313</v>
      </c>
      <c r="F1240" s="70"/>
      <c r="G1240" s="71" t="s">
        <v>8818</v>
      </c>
      <c r="H1240" s="69" t="s">
        <v>6315</v>
      </c>
      <c r="I1240" s="68" t="s">
        <v>252</v>
      </c>
      <c r="J1240" s="68" t="s">
        <v>252</v>
      </c>
      <c r="K1240" s="68" t="s">
        <v>146</v>
      </c>
      <c r="L1240" s="68" t="s">
        <v>6320</v>
      </c>
      <c r="M1240" s="68" t="s">
        <v>252</v>
      </c>
      <c r="N1240" s="68" t="s">
        <v>184</v>
      </c>
      <c r="O1240" s="68" t="s">
        <v>8819</v>
      </c>
      <c r="P1240" s="72" t="s">
        <v>191</v>
      </c>
      <c r="Q1240" s="68" t="s">
        <v>397</v>
      </c>
      <c r="R1240" s="68" t="s">
        <v>31</v>
      </c>
      <c r="S1240" s="68">
        <v>6</v>
      </c>
      <c r="T1240" s="68">
        <v>10.5</v>
      </c>
      <c r="U1240" s="68">
        <v>-0.64</v>
      </c>
      <c r="V1240" s="68">
        <v>16.34</v>
      </c>
      <c r="W1240" s="68">
        <v>33.840000000000003</v>
      </c>
      <c r="X1240" s="68">
        <v>-1.07</v>
      </c>
      <c r="Y1240" s="68">
        <v>117.66</v>
      </c>
      <c r="Z1240" s="68">
        <v>128.74</v>
      </c>
      <c r="AA1240" s="68">
        <v>-0.09</v>
      </c>
      <c r="AB1240" s="73">
        <v>30930.84</v>
      </c>
      <c r="AC1240" s="73">
        <v>34226.76</v>
      </c>
      <c r="AD1240" s="73">
        <v>31290.6</v>
      </c>
      <c r="AE1240" s="73">
        <v>34226.76</v>
      </c>
      <c r="AF1240" s="73"/>
      <c r="AG1240" s="73">
        <f>IFERROR(VLOOKUP(J1240,'Roll ups'!D:E,2,FALSE),0)</f>
        <v>73393567.950000003</v>
      </c>
      <c r="AH1240" s="74">
        <f>IF(Table2[[#This Row],[CATEGORY TTL LOOKUP]]=0,0,IF(Table2[[#This Row],[CATEGORY TTL LOOKUP]]&gt;0,SUM(AB1240/AG1240)))</f>
        <v>4.2143802057793264E-4</v>
      </c>
      <c r="AI1240" s="74" t="str">
        <f>IFERROR(IF(AH1240&lt;#REF!,"STRIKE",IF(AH1240&gt;=#REF!,"GOOD")),"NO DATA")</f>
        <v>NO DATA</v>
      </c>
      <c r="AJ1240" s="75">
        <f>IFERROR(VLOOKUP(K1240,'Roll ups'!H:I,2,FALSE),0)</f>
        <v>69119979.479999974</v>
      </c>
      <c r="AK1240" s="76">
        <f>IF(Table2[[#This Row],[PRICE TIER LOOKUP]]=0,0,IF(Table2[[#This Row],[PRICE TIER LOOKUP]]&gt;0,SUM(AB1240/AJ1240)))</f>
        <v>4.4749492451672256E-4</v>
      </c>
      <c r="AL1240" s="74" t="e">
        <f>IF(AK1240&lt;#REF!,"STRIKE",IF(AK1240&gt;=#REF!,"GOOD"))</f>
        <v>#REF!</v>
      </c>
      <c r="AM1240" s="75">
        <f>VLOOKUP(H1240,'Roll ups'!A:B,2,FALSE)</f>
        <v>325145452.83999985</v>
      </c>
      <c r="AN1240" s="77">
        <f t="shared" si="40"/>
        <v>9.5129240559364953E-5</v>
      </c>
      <c r="AO1240" s="74" t="str">
        <f>IFERROR(VLOOKUP(Table2[[#This Row],[Product Name]],'Roll ups'!L:P,5,FALSE),"GOOD")</f>
        <v>GOOD</v>
      </c>
      <c r="AP1240" s="74">
        <f>Table2[[#This Row],[Retail Dollar Vol Current 12 Mths]]/Table2[[#This Row],[SHELF SALES  LOOKUP]]</f>
        <v>9.6235699213046433E-5</v>
      </c>
      <c r="AQ1240" s="69">
        <f t="shared" si="41"/>
        <v>0</v>
      </c>
      <c r="AR124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240" s="69" t="e">
        <f>IF(Table2[[#This Row],[Shelf Dollar Vol Current 12 Mths]]&gt;#REF!,"MEETS $ CRITERIA",IF(Table2[[#This Row],[Shelf Dollar Vol Current 12 Mths]]&lt;#REF!+1,"DOES NOT MEET $ CRITERIA"))</f>
        <v>#REF!</v>
      </c>
      <c r="AT1240" s="78"/>
    </row>
    <row r="1241" spans="1:46" ht="13.8" x14ac:dyDescent="0.3">
      <c r="A1241" s="68" t="s">
        <v>2156</v>
      </c>
      <c r="B1241" s="69">
        <v>36618</v>
      </c>
      <c r="C1241" s="69">
        <v>402</v>
      </c>
      <c r="D1241" s="69" t="s">
        <v>25</v>
      </c>
      <c r="E1241" s="70" t="s">
        <v>6313</v>
      </c>
      <c r="F1241" s="70"/>
      <c r="G1241" s="71" t="s">
        <v>8820</v>
      </c>
      <c r="H1241" s="69" t="s">
        <v>6315</v>
      </c>
      <c r="I1241" s="68" t="s">
        <v>252</v>
      </c>
      <c r="J1241" s="68" t="s">
        <v>252</v>
      </c>
      <c r="K1241" s="68" t="s">
        <v>89</v>
      </c>
      <c r="L1241" s="68" t="s">
        <v>89</v>
      </c>
      <c r="M1241" s="68" t="s">
        <v>252</v>
      </c>
      <c r="N1241" s="68" t="s">
        <v>184</v>
      </c>
      <c r="O1241" s="68" t="s">
        <v>8821</v>
      </c>
      <c r="P1241" s="72" t="s">
        <v>191</v>
      </c>
      <c r="Q1241" s="68" t="s">
        <v>26</v>
      </c>
      <c r="R1241" s="68" t="s">
        <v>27</v>
      </c>
      <c r="S1241" s="68">
        <v>14</v>
      </c>
      <c r="T1241" s="68">
        <v>17</v>
      </c>
      <c r="U1241" s="68">
        <v>-0.21</v>
      </c>
      <c r="V1241" s="68">
        <v>48</v>
      </c>
      <c r="W1241" s="68">
        <v>48</v>
      </c>
      <c r="X1241" s="68">
        <v>0</v>
      </c>
      <c r="Y1241" s="68">
        <v>240</v>
      </c>
      <c r="Z1241" s="68">
        <v>270</v>
      </c>
      <c r="AA1241" s="68">
        <v>-0.13</v>
      </c>
      <c r="AB1241" s="73">
        <v>29272.799999999999</v>
      </c>
      <c r="AC1241" s="73">
        <v>32293.32</v>
      </c>
      <c r="AD1241" s="73">
        <v>30196.799999999999</v>
      </c>
      <c r="AE1241" s="73">
        <v>33552</v>
      </c>
      <c r="AF1241" s="73"/>
      <c r="AG1241" s="73">
        <f>IFERROR(VLOOKUP(J1241,'Roll ups'!D:E,2,FALSE),0)</f>
        <v>73393567.950000003</v>
      </c>
      <c r="AH1241" s="74">
        <f>IF(Table2[[#This Row],[CATEGORY TTL LOOKUP]]=0,0,IF(Table2[[#This Row],[CATEGORY TTL LOOKUP]]&gt;0,SUM(AB1241/AG1241)))</f>
        <v>3.9884694010164959E-4</v>
      </c>
      <c r="AI1241" s="74" t="str">
        <f>IFERROR(IF(AH1241&lt;#REF!,"STRIKE",IF(AH1241&gt;=#REF!,"GOOD")),"NO DATA")</f>
        <v>NO DATA</v>
      </c>
      <c r="AJ1241" s="75">
        <f>IFERROR(VLOOKUP(K1241,'Roll ups'!H:I,2,FALSE),0)</f>
        <v>75793138.070000067</v>
      </c>
      <c r="AK1241" s="76">
        <f>IF(Table2[[#This Row],[PRICE TIER LOOKUP]]=0,0,IF(Table2[[#This Row],[PRICE TIER LOOKUP]]&gt;0,SUM(AB1241/AJ1241)))</f>
        <v>3.8621965979248143E-4</v>
      </c>
      <c r="AL1241" s="74" t="e">
        <f>IF(AK1241&lt;#REF!,"STRIKE",IF(AK1241&gt;=#REF!,"GOOD"))</f>
        <v>#REF!</v>
      </c>
      <c r="AM1241" s="75">
        <f>VLOOKUP(H1241,'Roll ups'!A:B,2,FALSE)</f>
        <v>325145452.83999985</v>
      </c>
      <c r="AN1241" s="77">
        <f t="shared" si="40"/>
        <v>9.0029861233842287E-5</v>
      </c>
      <c r="AO1241" s="74" t="str">
        <f>IFERROR(VLOOKUP(Table2[[#This Row],[Product Name]],'Roll ups'!L:P,5,FALSE),"GOOD")</f>
        <v>GOOD</v>
      </c>
      <c r="AP1241" s="74">
        <f>Table2[[#This Row],[Retail Dollar Vol Current 12 Mths]]/Table2[[#This Row],[SHELF SALES  LOOKUP]]</f>
        <v>9.2871666315012184E-5</v>
      </c>
      <c r="AQ1241" s="69">
        <f t="shared" si="41"/>
        <v>0</v>
      </c>
      <c r="AR124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241" s="69" t="e">
        <f>IF(Table2[[#This Row],[Shelf Dollar Vol Current 12 Mths]]&gt;#REF!,"MEETS $ CRITERIA",IF(Table2[[#This Row],[Shelf Dollar Vol Current 12 Mths]]&lt;#REF!+1,"DOES NOT MEET $ CRITERIA"))</f>
        <v>#REF!</v>
      </c>
      <c r="AT1241" s="78"/>
    </row>
    <row r="1242" spans="1:46" ht="13.8" x14ac:dyDescent="0.3">
      <c r="A1242" s="68" t="s">
        <v>1828</v>
      </c>
      <c r="B1242" s="69">
        <v>36617</v>
      </c>
      <c r="C1242" s="69">
        <v>446</v>
      </c>
      <c r="D1242" s="69" t="s">
        <v>25</v>
      </c>
      <c r="E1242" s="70" t="s">
        <v>6313</v>
      </c>
      <c r="F1242" s="70"/>
      <c r="G1242" s="71" t="s">
        <v>8822</v>
      </c>
      <c r="H1242" s="69" t="s">
        <v>6315</v>
      </c>
      <c r="I1242" s="68" t="s">
        <v>252</v>
      </c>
      <c r="J1242" s="68" t="s">
        <v>252</v>
      </c>
      <c r="K1242" s="68" t="s">
        <v>89</v>
      </c>
      <c r="L1242" s="68" t="s">
        <v>89</v>
      </c>
      <c r="M1242" s="68" t="s">
        <v>252</v>
      </c>
      <c r="N1242" s="68" t="s">
        <v>184</v>
      </c>
      <c r="O1242" s="68" t="s">
        <v>8823</v>
      </c>
      <c r="P1242" s="72" t="s">
        <v>191</v>
      </c>
      <c r="Q1242" s="68" t="s">
        <v>26</v>
      </c>
      <c r="R1242" s="68" t="s">
        <v>27</v>
      </c>
      <c r="S1242" s="68">
        <v>22</v>
      </c>
      <c r="T1242" s="68">
        <v>36</v>
      </c>
      <c r="U1242" s="68">
        <v>-0.64</v>
      </c>
      <c r="V1242" s="68">
        <v>44</v>
      </c>
      <c r="W1242" s="68">
        <v>55</v>
      </c>
      <c r="X1242" s="68">
        <v>-0.25</v>
      </c>
      <c r="Y1242" s="68">
        <v>238</v>
      </c>
      <c r="Z1242" s="68">
        <v>262</v>
      </c>
      <c r="AA1242" s="68">
        <v>-0.1</v>
      </c>
      <c r="AB1242" s="73">
        <v>26467.919999999998</v>
      </c>
      <c r="AC1242" s="73">
        <v>28207.200000000001</v>
      </c>
      <c r="AD1242" s="73">
        <v>29211.360000000001</v>
      </c>
      <c r="AE1242" s="73">
        <v>31362.720000000001</v>
      </c>
      <c r="AF1242" s="73"/>
      <c r="AG1242" s="73">
        <f>IFERROR(VLOOKUP(J1242,'Roll ups'!D:E,2,FALSE),0)</f>
        <v>73393567.950000003</v>
      </c>
      <c r="AH1242" s="74">
        <f>IF(Table2[[#This Row],[CATEGORY TTL LOOKUP]]=0,0,IF(Table2[[#This Row],[CATEGORY TTL LOOKUP]]&gt;0,SUM(AB1242/AG1242)))</f>
        <v>3.6062996716594423E-4</v>
      </c>
      <c r="AI1242" s="74" t="str">
        <f>IFERROR(IF(AH1242&lt;#REF!,"STRIKE",IF(AH1242&gt;=#REF!,"GOOD")),"NO DATA")</f>
        <v>NO DATA</v>
      </c>
      <c r="AJ1242" s="75">
        <f>IFERROR(VLOOKUP(K1242,'Roll ups'!H:I,2,FALSE),0)</f>
        <v>75793138.070000067</v>
      </c>
      <c r="AK1242" s="76">
        <f>IF(Table2[[#This Row],[PRICE TIER LOOKUP]]=0,0,IF(Table2[[#This Row],[PRICE TIER LOOKUP]]&gt;0,SUM(AB1242/AJ1242)))</f>
        <v>3.4921261573250985E-4</v>
      </c>
      <c r="AL1242" s="74" t="e">
        <f>IF(AK1242&lt;#REF!,"STRIKE",IF(AK1242&gt;=#REF!,"GOOD"))</f>
        <v>#REF!</v>
      </c>
      <c r="AM1242" s="75">
        <f>VLOOKUP(H1242,'Roll ups'!A:B,2,FALSE)</f>
        <v>325145452.83999985</v>
      </c>
      <c r="AN1242" s="77">
        <f t="shared" si="40"/>
        <v>8.1403322017314337E-5</v>
      </c>
      <c r="AO1242" s="74" t="str">
        <f>IFERROR(VLOOKUP(Table2[[#This Row],[Product Name]],'Roll ups'!L:P,5,FALSE),"GOOD")</f>
        <v>GOOD</v>
      </c>
      <c r="AP1242" s="74">
        <f>Table2[[#This Row],[Retail Dollar Vol Current 12 Mths]]/Table2[[#This Row],[SHELF SALES  LOOKUP]]</f>
        <v>8.9840899649224238E-5</v>
      </c>
      <c r="AQ1242" s="69">
        <f t="shared" si="41"/>
        <v>0</v>
      </c>
      <c r="AR124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242" s="69" t="e">
        <f>IF(Table2[[#This Row],[Shelf Dollar Vol Current 12 Mths]]&gt;#REF!,"MEETS $ CRITERIA",IF(Table2[[#This Row],[Shelf Dollar Vol Current 12 Mths]]&lt;#REF!+1,"DOES NOT MEET $ CRITERIA"))</f>
        <v>#REF!</v>
      </c>
      <c r="AT1242" s="78"/>
    </row>
    <row r="1243" spans="1:46" ht="13.8" x14ac:dyDescent="0.3">
      <c r="A1243" s="68" t="s">
        <v>4061</v>
      </c>
      <c r="B1243" s="69">
        <v>89834</v>
      </c>
      <c r="C1243" s="69">
        <v>382</v>
      </c>
      <c r="D1243" s="69" t="s">
        <v>25</v>
      </c>
      <c r="E1243" s="70" t="s">
        <v>6313</v>
      </c>
      <c r="F1243" s="70"/>
      <c r="G1243" s="71" t="s">
        <v>8824</v>
      </c>
      <c r="H1243" s="69" t="s">
        <v>6315</v>
      </c>
      <c r="I1243" s="68" t="s">
        <v>245</v>
      </c>
      <c r="J1243" s="68" t="s">
        <v>245</v>
      </c>
      <c r="K1243" s="68" t="s">
        <v>132</v>
      </c>
      <c r="L1243" s="68" t="s">
        <v>132</v>
      </c>
      <c r="M1243" s="68" t="s">
        <v>245</v>
      </c>
      <c r="N1243" s="68" t="s">
        <v>246</v>
      </c>
      <c r="O1243" s="68" t="s">
        <v>8825</v>
      </c>
      <c r="P1243" s="72" t="s">
        <v>245</v>
      </c>
      <c r="Q1243" s="68" t="s">
        <v>6387</v>
      </c>
      <c r="R1243" s="68" t="s">
        <v>31</v>
      </c>
      <c r="S1243" s="68">
        <v>52</v>
      </c>
      <c r="T1243" s="68">
        <v>34.5</v>
      </c>
      <c r="U1243" s="68">
        <v>0.34</v>
      </c>
      <c r="V1243" s="68">
        <v>306.08</v>
      </c>
      <c r="W1243" s="68">
        <v>168.5</v>
      </c>
      <c r="X1243" s="68">
        <v>0.45</v>
      </c>
      <c r="Y1243" s="68">
        <v>822.58</v>
      </c>
      <c r="Z1243" s="68">
        <v>403.46</v>
      </c>
      <c r="AA1243" s="68">
        <v>0.51</v>
      </c>
      <c r="AB1243" s="73">
        <v>168025.18</v>
      </c>
      <c r="AC1243" s="73">
        <v>76222.320000000007</v>
      </c>
      <c r="AD1243" s="73">
        <v>180442.3</v>
      </c>
      <c r="AE1243" s="73">
        <v>79473.72</v>
      </c>
      <c r="AF1243" s="73"/>
      <c r="AG1243" s="73">
        <f>IFERROR(VLOOKUP(J1243,'Roll ups'!D:E,2,FALSE),0)</f>
        <v>57863085.470000021</v>
      </c>
      <c r="AH1243" s="74">
        <f>IF(Table2[[#This Row],[CATEGORY TTL LOOKUP]]=0,0,IF(Table2[[#This Row],[CATEGORY TTL LOOKUP]]&gt;0,SUM(AB1243/AG1243)))</f>
        <v>2.9038406548008082E-3</v>
      </c>
      <c r="AI1243" s="74" t="str">
        <f>IFERROR(IF(AH1243&lt;#REF!,"STRIKE",IF(AH1243&gt;=#REF!,"GOOD")),"NO DATA")</f>
        <v>NO DATA</v>
      </c>
      <c r="AJ1243" s="75">
        <f>IFERROR(VLOOKUP(K1243,'Roll ups'!H:I,2,FALSE),0)</f>
        <v>126094742.97999983</v>
      </c>
      <c r="AK1243" s="76">
        <f>IF(Table2[[#This Row],[PRICE TIER LOOKUP]]=0,0,IF(Table2[[#This Row],[PRICE TIER LOOKUP]]&gt;0,SUM(AB1243/AJ1243)))</f>
        <v>1.3325312065281805E-3</v>
      </c>
      <c r="AL1243" s="74" t="e">
        <f>IF(AK1243&lt;#REF!,"STRIKE",IF(AK1243&gt;=#REF!,"GOOD"))</f>
        <v>#REF!</v>
      </c>
      <c r="AM1243" s="75">
        <f>VLOOKUP(H1243,'Roll ups'!A:B,2,FALSE)</f>
        <v>325145452.83999985</v>
      </c>
      <c r="AN1243" s="77">
        <f t="shared" si="40"/>
        <v>5.1676927520399049E-4</v>
      </c>
      <c r="AO1243" s="74" t="str">
        <f>IFERROR(VLOOKUP(Table2[[#This Row],[Product Name]],'Roll ups'!L:P,5,FALSE),"GOOD")</f>
        <v>GOOD</v>
      </c>
      <c r="AP1243" s="74">
        <f>Table2[[#This Row],[Retail Dollar Vol Current 12 Mths]]/Table2[[#This Row],[SHELF SALES  LOOKUP]]</f>
        <v>5.5495870670777448E-4</v>
      </c>
      <c r="AQ1243" s="69">
        <f t="shared" si="41"/>
        <v>0</v>
      </c>
      <c r="AR124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243" s="69" t="e">
        <f>IF(Table2[[#This Row],[Shelf Dollar Vol Current 12 Mths]]&gt;#REF!,"MEETS $ CRITERIA",IF(Table2[[#This Row],[Shelf Dollar Vol Current 12 Mths]]&lt;#REF!+1,"DOES NOT MEET $ CRITERIA"))</f>
        <v>#REF!</v>
      </c>
      <c r="AT1243" s="78"/>
    </row>
    <row r="1244" spans="1:46" ht="13.8" x14ac:dyDescent="0.3">
      <c r="A1244" s="68" t="s">
        <v>2521</v>
      </c>
      <c r="B1244" s="69">
        <v>21222</v>
      </c>
      <c r="C1244" s="69">
        <v>340</v>
      </c>
      <c r="D1244" s="69" t="s">
        <v>25</v>
      </c>
      <c r="E1244" s="70" t="s">
        <v>6313</v>
      </c>
      <c r="F1244" s="70"/>
      <c r="G1244" s="71" t="s">
        <v>8826</v>
      </c>
      <c r="H1244" s="69" t="s">
        <v>6315</v>
      </c>
      <c r="I1244" s="68" t="s">
        <v>758</v>
      </c>
      <c r="J1244" s="68" t="s">
        <v>175</v>
      </c>
      <c r="K1244" s="68" t="s">
        <v>146</v>
      </c>
      <c r="L1244" s="68" t="s">
        <v>6320</v>
      </c>
      <c r="M1244" s="68" t="s">
        <v>175</v>
      </c>
      <c r="N1244" s="68" t="s">
        <v>176</v>
      </c>
      <c r="O1244" s="68" t="s">
        <v>8827</v>
      </c>
      <c r="P1244" s="72" t="s">
        <v>6357</v>
      </c>
      <c r="Q1244" s="68" t="s">
        <v>34</v>
      </c>
      <c r="R1244" s="68" t="s">
        <v>31</v>
      </c>
      <c r="S1244" s="68">
        <v>16</v>
      </c>
      <c r="T1244" s="68">
        <v>14</v>
      </c>
      <c r="U1244" s="68">
        <v>0.13</v>
      </c>
      <c r="V1244" s="68">
        <v>56</v>
      </c>
      <c r="W1244" s="68">
        <v>63.92</v>
      </c>
      <c r="X1244" s="68">
        <v>-0.14000000000000001</v>
      </c>
      <c r="Y1244" s="68">
        <v>228.92</v>
      </c>
      <c r="Z1244" s="68">
        <v>134.91999999999999</v>
      </c>
      <c r="AA1244" s="68">
        <v>0.41</v>
      </c>
      <c r="AB1244" s="73">
        <v>48533.58</v>
      </c>
      <c r="AC1244" s="73">
        <v>28739.54</v>
      </c>
      <c r="AD1244" s="73">
        <v>52577.58</v>
      </c>
      <c r="AE1244" s="73">
        <v>30927.54</v>
      </c>
      <c r="AF1244" s="73"/>
      <c r="AG1244" s="73">
        <f>IFERROR(VLOOKUP(J1244,'Roll ups'!D:E,2,FALSE),0)</f>
        <v>52239627.039999984</v>
      </c>
      <c r="AH1244" s="74">
        <f>IF(Table2[[#This Row],[CATEGORY TTL LOOKUP]]=0,0,IF(Table2[[#This Row],[CATEGORY TTL LOOKUP]]&gt;0,SUM(AB1244/AG1244)))</f>
        <v>9.2905678600725358E-4</v>
      </c>
      <c r="AI1244" s="74" t="str">
        <f>IFERROR(IF(AH1244&lt;#REF!,"STRIKE",IF(AH1244&gt;=#REF!,"GOOD")),"NO DATA")</f>
        <v>NO DATA</v>
      </c>
      <c r="AJ1244" s="75">
        <f>IFERROR(VLOOKUP(K1244,'Roll ups'!H:I,2,FALSE),0)</f>
        <v>69119979.479999974</v>
      </c>
      <c r="AK1244" s="76">
        <f>IF(Table2[[#This Row],[PRICE TIER LOOKUP]]=0,0,IF(Table2[[#This Row],[PRICE TIER LOOKUP]]&gt;0,SUM(AB1244/AJ1244)))</f>
        <v>7.0216427095501821E-4</v>
      </c>
      <c r="AL1244" s="74" t="e">
        <f>IF(AK1244&lt;#REF!,"STRIKE",IF(AK1244&gt;=#REF!,"GOOD"))</f>
        <v>#REF!</v>
      </c>
      <c r="AM1244" s="75">
        <f>VLOOKUP(H1244,'Roll ups'!A:B,2,FALSE)</f>
        <v>325145452.83999985</v>
      </c>
      <c r="AN1244" s="77">
        <f t="shared" si="40"/>
        <v>1.4926728815082887E-4</v>
      </c>
      <c r="AO1244" s="74" t="str">
        <f>IFERROR(VLOOKUP(Table2[[#This Row],[Product Name]],'Roll ups'!L:P,5,FALSE),"GOOD")</f>
        <v>GOOD</v>
      </c>
      <c r="AP1244" s="74">
        <f>Table2[[#This Row],[Retail Dollar Vol Current 12 Mths]]/Table2[[#This Row],[SHELF SALES  LOOKUP]]</f>
        <v>1.6170479870088417E-4</v>
      </c>
      <c r="AQ1244" s="69">
        <f t="shared" si="41"/>
        <v>0</v>
      </c>
      <c r="AR124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244" s="69" t="e">
        <f>IF(Table2[[#This Row],[Shelf Dollar Vol Current 12 Mths]]&gt;#REF!,"MEETS $ CRITERIA",IF(Table2[[#This Row],[Shelf Dollar Vol Current 12 Mths]]&lt;#REF!+1,"DOES NOT MEET $ CRITERIA"))</f>
        <v>#REF!</v>
      </c>
      <c r="AT1244" s="78"/>
    </row>
    <row r="1245" spans="1:46" ht="13.8" x14ac:dyDescent="0.3">
      <c r="A1245" s="68" t="s">
        <v>4207</v>
      </c>
      <c r="B1245" s="69">
        <v>21226</v>
      </c>
      <c r="C1245" s="69">
        <v>198</v>
      </c>
      <c r="D1245" s="69" t="s">
        <v>25</v>
      </c>
      <c r="E1245" s="70" t="s">
        <v>6313</v>
      </c>
      <c r="F1245" s="70"/>
      <c r="G1245" s="71" t="s">
        <v>8828</v>
      </c>
      <c r="H1245" s="69" t="s">
        <v>6315</v>
      </c>
      <c r="I1245" s="68" t="s">
        <v>758</v>
      </c>
      <c r="J1245" s="68" t="s">
        <v>175</v>
      </c>
      <c r="K1245" s="68" t="s">
        <v>146</v>
      </c>
      <c r="L1245" s="68" t="s">
        <v>6320</v>
      </c>
      <c r="M1245" s="68" t="s">
        <v>175</v>
      </c>
      <c r="N1245" s="68" t="s">
        <v>176</v>
      </c>
      <c r="O1245" s="68" t="s">
        <v>8829</v>
      </c>
      <c r="P1245" s="72" t="s">
        <v>6357</v>
      </c>
      <c r="Q1245" s="68" t="s">
        <v>34</v>
      </c>
      <c r="R1245" s="68" t="s">
        <v>31</v>
      </c>
      <c r="S1245" s="68">
        <v>3</v>
      </c>
      <c r="T1245" s="68">
        <v>5</v>
      </c>
      <c r="U1245" s="68">
        <v>-0.67</v>
      </c>
      <c r="V1245" s="68">
        <v>14</v>
      </c>
      <c r="W1245" s="68">
        <v>35.58</v>
      </c>
      <c r="X1245" s="68">
        <v>-1.54</v>
      </c>
      <c r="Y1245" s="68">
        <v>83</v>
      </c>
      <c r="Z1245" s="68">
        <v>85.67</v>
      </c>
      <c r="AA1245" s="68">
        <v>-0.03</v>
      </c>
      <c r="AB1245" s="73">
        <v>17539.439999999999</v>
      </c>
      <c r="AC1245" s="73">
        <v>18149.5</v>
      </c>
      <c r="AD1245" s="73">
        <v>19063.439999999999</v>
      </c>
      <c r="AE1245" s="73">
        <v>19661.259999999998</v>
      </c>
      <c r="AF1245" s="73"/>
      <c r="AG1245" s="73">
        <f>IFERROR(VLOOKUP(J1245,'Roll ups'!D:E,2,FALSE),0)</f>
        <v>52239627.039999984</v>
      </c>
      <c r="AH1245" s="74">
        <f>IF(Table2[[#This Row],[CATEGORY TTL LOOKUP]]=0,0,IF(Table2[[#This Row],[CATEGORY TTL LOOKUP]]&gt;0,SUM(AB1245/AG1245)))</f>
        <v>3.3574971709828661E-4</v>
      </c>
      <c r="AI1245" s="74" t="str">
        <f>IFERROR(IF(AH1245&lt;#REF!,"STRIKE",IF(AH1245&gt;=#REF!,"GOOD")),"NO DATA")</f>
        <v>NO DATA</v>
      </c>
      <c r="AJ1245" s="75">
        <f>IFERROR(VLOOKUP(K1245,'Roll ups'!H:I,2,FALSE),0)</f>
        <v>69119979.479999974</v>
      </c>
      <c r="AK1245" s="76">
        <f>IF(Table2[[#This Row],[PRICE TIER LOOKUP]]=0,0,IF(Table2[[#This Row],[PRICE TIER LOOKUP]]&gt;0,SUM(AB1245/AJ1245)))</f>
        <v>2.5375354755530671E-4</v>
      </c>
      <c r="AL1245" s="74" t="e">
        <f>IF(AK1245&lt;#REF!,"STRIKE",IF(AK1245&gt;=#REF!,"GOOD"))</f>
        <v>#REF!</v>
      </c>
      <c r="AM1245" s="75">
        <f>VLOOKUP(H1245,'Roll ups'!A:B,2,FALSE)</f>
        <v>325145452.83999985</v>
      </c>
      <c r="AN1245" s="77">
        <f t="shared" si="40"/>
        <v>5.3943365490124028E-5</v>
      </c>
      <c r="AO1245" s="74" t="str">
        <f>IFERROR(VLOOKUP(Table2[[#This Row],[Product Name]],'Roll ups'!L:P,5,FALSE),"GOOD")</f>
        <v>GOOD</v>
      </c>
      <c r="AP1245" s="74">
        <f>Table2[[#This Row],[Retail Dollar Vol Current 12 Mths]]/Table2[[#This Row],[SHELF SALES  LOOKUP]]</f>
        <v>5.8630498546079581E-5</v>
      </c>
      <c r="AQ1245" s="69">
        <f t="shared" si="41"/>
        <v>0</v>
      </c>
      <c r="AR124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245" s="69" t="e">
        <f>IF(Table2[[#This Row],[Shelf Dollar Vol Current 12 Mths]]&gt;#REF!,"MEETS $ CRITERIA",IF(Table2[[#This Row],[Shelf Dollar Vol Current 12 Mths]]&lt;#REF!+1,"DOES NOT MEET $ CRITERIA"))</f>
        <v>#REF!</v>
      </c>
      <c r="AT1245" s="78"/>
    </row>
    <row r="1246" spans="1:46" ht="13.8" x14ac:dyDescent="0.3">
      <c r="A1246" s="68" t="s">
        <v>4891</v>
      </c>
      <c r="B1246" s="69">
        <v>22209</v>
      </c>
      <c r="C1246" s="69">
        <v>295</v>
      </c>
      <c r="D1246" s="69" t="s">
        <v>25</v>
      </c>
      <c r="E1246" s="70" t="s">
        <v>6313</v>
      </c>
      <c r="F1246" s="70"/>
      <c r="G1246" s="71" t="s">
        <v>8830</v>
      </c>
      <c r="H1246" s="69" t="s">
        <v>6315</v>
      </c>
      <c r="I1246" s="68" t="s">
        <v>758</v>
      </c>
      <c r="J1246" s="68" t="s">
        <v>175</v>
      </c>
      <c r="K1246" s="68" t="s">
        <v>146</v>
      </c>
      <c r="L1246" s="68" t="s">
        <v>6320</v>
      </c>
      <c r="M1246" s="68" t="s">
        <v>175</v>
      </c>
      <c r="N1246" s="68" t="s">
        <v>176</v>
      </c>
      <c r="O1246" s="68" t="s">
        <v>8831</v>
      </c>
      <c r="P1246" s="72" t="s">
        <v>6357</v>
      </c>
      <c r="Q1246" s="68" t="s">
        <v>49</v>
      </c>
      <c r="R1246" s="68" t="s">
        <v>6402</v>
      </c>
      <c r="S1246" s="68">
        <v>13</v>
      </c>
      <c r="T1246" s="68"/>
      <c r="U1246" s="68">
        <v>1</v>
      </c>
      <c r="V1246" s="68">
        <v>40.01</v>
      </c>
      <c r="W1246" s="68">
        <v>0.67</v>
      </c>
      <c r="X1246" s="68">
        <v>0.98</v>
      </c>
      <c r="Y1246" s="68">
        <v>188.72</v>
      </c>
      <c r="Z1246" s="68">
        <v>44.68</v>
      </c>
      <c r="AA1246" s="68">
        <v>0.76</v>
      </c>
      <c r="AB1246" s="73">
        <v>68257.59</v>
      </c>
      <c r="AC1246" s="73">
        <v>16160.4</v>
      </c>
      <c r="AD1246" s="73">
        <v>68257.59</v>
      </c>
      <c r="AE1246" s="73">
        <v>16160.4</v>
      </c>
      <c r="AF1246" s="73"/>
      <c r="AG1246" s="73">
        <f>IFERROR(VLOOKUP(J1246,'Roll ups'!D:E,2,FALSE),0)</f>
        <v>52239627.039999984</v>
      </c>
      <c r="AH1246" s="74">
        <f>IF(Table2[[#This Row],[CATEGORY TTL LOOKUP]]=0,0,IF(Table2[[#This Row],[CATEGORY TTL LOOKUP]]&gt;0,SUM(AB1246/AG1246)))</f>
        <v>1.3066247572505643E-3</v>
      </c>
      <c r="AI1246" s="74" t="str">
        <f>IFERROR(IF(AH1246&lt;#REF!,"STRIKE",IF(AH1246&gt;=#REF!,"GOOD")),"NO DATA")</f>
        <v>NO DATA</v>
      </c>
      <c r="AJ1246" s="75">
        <f>IFERROR(VLOOKUP(K1246,'Roll ups'!H:I,2,FALSE),0)</f>
        <v>69119979.479999974</v>
      </c>
      <c r="AK1246" s="76">
        <f>IF(Table2[[#This Row],[PRICE TIER LOOKUP]]=0,0,IF(Table2[[#This Row],[PRICE TIER LOOKUP]]&gt;0,SUM(AB1246/AJ1246)))</f>
        <v>9.8752329664320124E-4</v>
      </c>
      <c r="AL1246" s="74" t="e">
        <f>IF(AK1246&lt;#REF!,"STRIKE",IF(AK1246&gt;=#REF!,"GOOD"))</f>
        <v>#REF!</v>
      </c>
      <c r="AM1246" s="75">
        <f>VLOOKUP(H1246,'Roll ups'!A:B,2,FALSE)</f>
        <v>325145452.83999985</v>
      </c>
      <c r="AN1246" s="77">
        <f t="shared" si="40"/>
        <v>2.0992940053074871E-4</v>
      </c>
      <c r="AO1246" s="74" t="str">
        <f>IFERROR(VLOOKUP(Table2[[#This Row],[Product Name]],'Roll ups'!L:P,5,FALSE),"GOOD")</f>
        <v>GOOD</v>
      </c>
      <c r="AP1246" s="74">
        <f>Table2[[#This Row],[Retail Dollar Vol Current 12 Mths]]/Table2[[#This Row],[SHELF SALES  LOOKUP]]</f>
        <v>2.0992940053074871E-4</v>
      </c>
      <c r="AQ1246" s="69">
        <f t="shared" si="41"/>
        <v>0</v>
      </c>
      <c r="AR124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246" s="69" t="e">
        <f>IF(Table2[[#This Row],[Shelf Dollar Vol Current 12 Mths]]&gt;#REF!,"MEETS $ CRITERIA",IF(Table2[[#This Row],[Shelf Dollar Vol Current 12 Mths]]&lt;#REF!+1,"DOES NOT MEET $ CRITERIA"))</f>
        <v>#REF!</v>
      </c>
      <c r="AT1246" s="78"/>
    </row>
    <row r="1247" spans="1:46" ht="13.8" x14ac:dyDescent="0.3">
      <c r="A1247" s="68" t="s">
        <v>4878</v>
      </c>
      <c r="B1247" s="69">
        <v>26581</v>
      </c>
      <c r="C1247" s="69">
        <v>394</v>
      </c>
      <c r="D1247" s="69" t="s">
        <v>25</v>
      </c>
      <c r="E1247" s="70" t="s">
        <v>6313</v>
      </c>
      <c r="F1247" s="70"/>
      <c r="G1247" s="71" t="s">
        <v>8832</v>
      </c>
      <c r="H1247" s="69" t="s">
        <v>6315</v>
      </c>
      <c r="I1247" s="68" t="s">
        <v>812</v>
      </c>
      <c r="J1247" s="68" t="s">
        <v>175</v>
      </c>
      <c r="K1247" s="68" t="s">
        <v>146</v>
      </c>
      <c r="L1247" s="68" t="s">
        <v>6320</v>
      </c>
      <c r="M1247" s="68" t="s">
        <v>175</v>
      </c>
      <c r="N1247" s="68" t="s">
        <v>176</v>
      </c>
      <c r="O1247" s="68" t="s">
        <v>8833</v>
      </c>
      <c r="P1247" s="72" t="s">
        <v>6357</v>
      </c>
      <c r="Q1247" s="68" t="s">
        <v>49</v>
      </c>
      <c r="R1247" s="68" t="s">
        <v>6402</v>
      </c>
      <c r="S1247" s="68">
        <v>7</v>
      </c>
      <c r="T1247" s="68"/>
      <c r="U1247" s="68">
        <v>1</v>
      </c>
      <c r="V1247" s="68">
        <v>28.68</v>
      </c>
      <c r="W1247" s="68">
        <v>42.68</v>
      </c>
      <c r="X1247" s="68">
        <v>-0.49</v>
      </c>
      <c r="Y1247" s="68">
        <v>200.73</v>
      </c>
      <c r="Z1247" s="68">
        <v>156.71</v>
      </c>
      <c r="AA1247" s="68">
        <v>0.22</v>
      </c>
      <c r="AB1247" s="73">
        <v>52776</v>
      </c>
      <c r="AC1247" s="73">
        <v>43710</v>
      </c>
      <c r="AD1247" s="73">
        <v>55986</v>
      </c>
      <c r="AE1247" s="73">
        <v>43710</v>
      </c>
      <c r="AF1247" s="73"/>
      <c r="AG1247" s="73">
        <f>IFERROR(VLOOKUP(J1247,'Roll ups'!D:E,2,FALSE),0)</f>
        <v>52239627.039999984</v>
      </c>
      <c r="AH1247" s="74">
        <f>IF(Table2[[#This Row],[CATEGORY TTL LOOKUP]]=0,0,IF(Table2[[#This Row],[CATEGORY TTL LOOKUP]]&gt;0,SUM(AB1247/AG1247)))</f>
        <v>1.0102675495671E-3</v>
      </c>
      <c r="AI1247" s="74" t="str">
        <f>IFERROR(IF(AH1247&lt;#REF!,"STRIKE",IF(AH1247&gt;=#REF!,"GOOD")),"NO DATA")</f>
        <v>NO DATA</v>
      </c>
      <c r="AJ1247" s="75">
        <f>IFERROR(VLOOKUP(K1247,'Roll ups'!H:I,2,FALSE),0)</f>
        <v>69119979.479999974</v>
      </c>
      <c r="AK1247" s="76">
        <f>IF(Table2[[#This Row],[PRICE TIER LOOKUP]]=0,0,IF(Table2[[#This Row],[PRICE TIER LOOKUP]]&gt;0,SUM(AB1247/AJ1247)))</f>
        <v>7.6354189334316654E-4</v>
      </c>
      <c r="AL1247" s="74" t="e">
        <f>IF(AK1247&lt;#REF!,"STRIKE",IF(AK1247&gt;=#REF!,"GOOD"))</f>
        <v>#REF!</v>
      </c>
      <c r="AM1247" s="75">
        <f>VLOOKUP(H1247,'Roll ups'!A:B,2,FALSE)</f>
        <v>325145452.83999985</v>
      </c>
      <c r="AN1247" s="77">
        <f t="shared" si="40"/>
        <v>1.6231504866214577E-4</v>
      </c>
      <c r="AO1247" s="74" t="str">
        <f>IFERROR(VLOOKUP(Table2[[#This Row],[Product Name]],'Roll ups'!L:P,5,FALSE),"GOOD")</f>
        <v>GOOD</v>
      </c>
      <c r="AP1247" s="74">
        <f>Table2[[#This Row],[Retail Dollar Vol Current 12 Mths]]/Table2[[#This Row],[SHELF SALES  LOOKUP]]</f>
        <v>1.7218755332724901E-4</v>
      </c>
      <c r="AQ1247" s="69">
        <f t="shared" si="41"/>
        <v>0</v>
      </c>
      <c r="AR124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247" s="69" t="e">
        <f>IF(Table2[[#This Row],[Shelf Dollar Vol Current 12 Mths]]&gt;#REF!,"MEETS $ CRITERIA",IF(Table2[[#This Row],[Shelf Dollar Vol Current 12 Mths]]&lt;#REF!+1,"DOES NOT MEET $ CRITERIA"))</f>
        <v>#REF!</v>
      </c>
      <c r="AT1247" s="78"/>
    </row>
    <row r="1248" spans="1:46" ht="13.8" x14ac:dyDescent="0.3">
      <c r="A1248" s="68" t="s">
        <v>6025</v>
      </c>
      <c r="B1248" s="69">
        <v>19029</v>
      </c>
      <c r="C1248" s="69">
        <v>269</v>
      </c>
      <c r="D1248" s="69" t="s">
        <v>25</v>
      </c>
      <c r="E1248" s="70" t="s">
        <v>6313</v>
      </c>
      <c r="F1248" s="70"/>
      <c r="G1248" s="71" t="s">
        <v>8834</v>
      </c>
      <c r="H1248" s="69" t="s">
        <v>6315</v>
      </c>
      <c r="I1248" s="68" t="s">
        <v>758</v>
      </c>
      <c r="J1248" s="68" t="s">
        <v>175</v>
      </c>
      <c r="K1248" s="68" t="s">
        <v>132</v>
      </c>
      <c r="L1248" s="68" t="s">
        <v>132</v>
      </c>
      <c r="M1248" s="68" t="s">
        <v>175</v>
      </c>
      <c r="N1248" s="68" t="s">
        <v>176</v>
      </c>
      <c r="O1248" s="68" t="s">
        <v>8835</v>
      </c>
      <c r="P1248" s="72" t="s">
        <v>6357</v>
      </c>
      <c r="Q1248" s="68" t="s">
        <v>6387</v>
      </c>
      <c r="R1248" s="68" t="s">
        <v>31</v>
      </c>
      <c r="S1248" s="68">
        <v>6</v>
      </c>
      <c r="T1248" s="68">
        <v>8.5</v>
      </c>
      <c r="U1248" s="68">
        <v>-0.55000000000000004</v>
      </c>
      <c r="V1248" s="68">
        <v>26</v>
      </c>
      <c r="W1248" s="68">
        <v>31.5</v>
      </c>
      <c r="X1248" s="68">
        <v>-0.21</v>
      </c>
      <c r="Y1248" s="68">
        <v>113.42</v>
      </c>
      <c r="Z1248" s="68">
        <v>120.67</v>
      </c>
      <c r="AA1248" s="68">
        <v>-0.06</v>
      </c>
      <c r="AB1248" s="73">
        <v>23890.1</v>
      </c>
      <c r="AC1248" s="73">
        <v>25772.1</v>
      </c>
      <c r="AD1248" s="73">
        <v>27192.78</v>
      </c>
      <c r="AE1248" s="73">
        <v>28643.040000000001</v>
      </c>
      <c r="AF1248" s="73"/>
      <c r="AG1248" s="73">
        <f>IFERROR(VLOOKUP(J1248,'Roll ups'!D:E,2,FALSE),0)</f>
        <v>52239627.039999984</v>
      </c>
      <c r="AH1248" s="74">
        <f>IF(Table2[[#This Row],[CATEGORY TTL LOOKUP]]=0,0,IF(Table2[[#This Row],[CATEGORY TTL LOOKUP]]&gt;0,SUM(AB1248/AG1248)))</f>
        <v>4.5731758348326843E-4</v>
      </c>
      <c r="AI1248" s="74" t="str">
        <f>IFERROR(IF(AH1248&lt;#REF!,"STRIKE",IF(AH1248&gt;=#REF!,"GOOD")),"NO DATA")</f>
        <v>NO DATA</v>
      </c>
      <c r="AJ1248" s="75">
        <f>IFERROR(VLOOKUP(K1248,'Roll ups'!H:I,2,FALSE),0)</f>
        <v>126094742.97999983</v>
      </c>
      <c r="AK1248" s="76">
        <f>IF(Table2[[#This Row],[PRICE TIER LOOKUP]]=0,0,IF(Table2[[#This Row],[PRICE TIER LOOKUP]]&gt;0,SUM(AB1248/AJ1248)))</f>
        <v>1.8946150676392006E-4</v>
      </c>
      <c r="AL1248" s="74" t="e">
        <f>IF(AK1248&lt;#REF!,"STRIKE",IF(AK1248&gt;=#REF!,"GOOD"))</f>
        <v>#REF!</v>
      </c>
      <c r="AM1248" s="75">
        <f>VLOOKUP(H1248,'Roll ups'!A:B,2,FALSE)</f>
        <v>325145452.83999985</v>
      </c>
      <c r="AN1248" s="77">
        <f t="shared" si="40"/>
        <v>7.3475116417377756E-5</v>
      </c>
      <c r="AO1248" s="74" t="str">
        <f>IFERROR(VLOOKUP(Table2[[#This Row],[Product Name]],'Roll ups'!L:P,5,FALSE),"GOOD")</f>
        <v>GOOD</v>
      </c>
      <c r="AP1248" s="74">
        <f>Table2[[#This Row],[Retail Dollar Vol Current 12 Mths]]/Table2[[#This Row],[SHELF SALES  LOOKUP]]</f>
        <v>8.3632662743652873E-5</v>
      </c>
      <c r="AQ1248" s="69">
        <f t="shared" si="41"/>
        <v>0</v>
      </c>
      <c r="AR124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248" s="69" t="e">
        <f>IF(Table2[[#This Row],[Shelf Dollar Vol Current 12 Mths]]&gt;#REF!,"MEETS $ CRITERIA",IF(Table2[[#This Row],[Shelf Dollar Vol Current 12 Mths]]&lt;#REF!+1,"DOES NOT MEET $ CRITERIA"))</f>
        <v>#REF!</v>
      </c>
      <c r="AT1248" s="78"/>
    </row>
    <row r="1249" spans="1:46" ht="13.8" x14ac:dyDescent="0.3">
      <c r="A1249" s="68" t="s">
        <v>3249</v>
      </c>
      <c r="B1249" s="69">
        <v>36671</v>
      </c>
      <c r="C1249" s="69">
        <v>347</v>
      </c>
      <c r="D1249" s="69" t="s">
        <v>25</v>
      </c>
      <c r="E1249" s="70" t="s">
        <v>6313</v>
      </c>
      <c r="F1249" s="70"/>
      <c r="G1249" s="71" t="s">
        <v>8836</v>
      </c>
      <c r="H1249" s="69" t="s">
        <v>6315</v>
      </c>
      <c r="I1249" s="68" t="s">
        <v>252</v>
      </c>
      <c r="J1249" s="68" t="s">
        <v>252</v>
      </c>
      <c r="K1249" s="68" t="s">
        <v>132</v>
      </c>
      <c r="L1249" s="68" t="s">
        <v>132</v>
      </c>
      <c r="M1249" s="68" t="s">
        <v>252</v>
      </c>
      <c r="N1249" s="68" t="s">
        <v>154</v>
      </c>
      <c r="O1249" s="68" t="s">
        <v>8837</v>
      </c>
      <c r="P1249" s="72" t="s">
        <v>252</v>
      </c>
      <c r="Q1249" s="68" t="s">
        <v>405</v>
      </c>
      <c r="R1249" s="68" t="s">
        <v>31</v>
      </c>
      <c r="S1249" s="68">
        <v>106</v>
      </c>
      <c r="T1249" s="68">
        <v>77.77</v>
      </c>
      <c r="U1249" s="68">
        <v>0.26</v>
      </c>
      <c r="V1249" s="68">
        <v>530.08000000000004</v>
      </c>
      <c r="W1249" s="68">
        <v>623.08000000000004</v>
      </c>
      <c r="X1249" s="68">
        <v>-0.18</v>
      </c>
      <c r="Y1249" s="68">
        <v>1840.68</v>
      </c>
      <c r="Z1249" s="68">
        <v>2129.6799999999998</v>
      </c>
      <c r="AA1249" s="68">
        <v>-0.16</v>
      </c>
      <c r="AB1249" s="73">
        <v>347498.09</v>
      </c>
      <c r="AC1249" s="73">
        <v>388578.36</v>
      </c>
      <c r="AD1249" s="73">
        <v>360663.59</v>
      </c>
      <c r="AE1249" s="73">
        <v>405435.36</v>
      </c>
      <c r="AF1249" s="73"/>
      <c r="AG1249" s="73">
        <f>IFERROR(VLOOKUP(J1249,'Roll ups'!D:E,2,FALSE),0)</f>
        <v>73393567.950000003</v>
      </c>
      <c r="AH1249" s="74">
        <f>IF(Table2[[#This Row],[CATEGORY TTL LOOKUP]]=0,0,IF(Table2[[#This Row],[CATEGORY TTL LOOKUP]]&gt;0,SUM(AB1249/AG1249)))</f>
        <v>4.7347213074139692E-3</v>
      </c>
      <c r="AI1249" s="74" t="str">
        <f>IFERROR(IF(AH1249&lt;#REF!,"STRIKE",IF(AH1249&gt;=#REF!,"GOOD")),"NO DATA")</f>
        <v>NO DATA</v>
      </c>
      <c r="AJ1249" s="75">
        <f>IFERROR(VLOOKUP(K1249,'Roll ups'!H:I,2,FALSE),0)</f>
        <v>126094742.97999983</v>
      </c>
      <c r="AK1249" s="76">
        <f>IF(Table2[[#This Row],[PRICE TIER LOOKUP]]=0,0,IF(Table2[[#This Row],[PRICE TIER LOOKUP]]&gt;0,SUM(AB1249/AJ1249)))</f>
        <v>2.7558491479309131E-3</v>
      </c>
      <c r="AL1249" s="74" t="e">
        <f>IF(AK1249&lt;#REF!,"STRIKE",IF(AK1249&gt;=#REF!,"GOOD"))</f>
        <v>#REF!</v>
      </c>
      <c r="AM1249" s="75">
        <f>VLOOKUP(H1249,'Roll ups'!A:B,2,FALSE)</f>
        <v>325145452.83999985</v>
      </c>
      <c r="AN1249" s="77">
        <f t="shared" si="40"/>
        <v>1.0687465777693026E-3</v>
      </c>
      <c r="AO1249" s="74" t="str">
        <f>IFERROR(VLOOKUP(Table2[[#This Row],[Product Name]],'Roll ups'!L:P,5,FALSE),"GOOD")</f>
        <v>GOOD</v>
      </c>
      <c r="AP1249" s="74">
        <f>Table2[[#This Row],[Retail Dollar Vol Current 12 Mths]]/Table2[[#This Row],[SHELF SALES  LOOKUP]]</f>
        <v>1.1092376868560368E-3</v>
      </c>
      <c r="AQ1249" s="69">
        <f t="shared" si="41"/>
        <v>0</v>
      </c>
      <c r="AR124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249" s="69" t="e">
        <f>IF(Table2[[#This Row],[Shelf Dollar Vol Current 12 Mths]]&gt;#REF!,"MEETS $ CRITERIA",IF(Table2[[#This Row],[Shelf Dollar Vol Current 12 Mths]]&lt;#REF!+1,"DOES NOT MEET $ CRITERIA"))</f>
        <v>#REF!</v>
      </c>
      <c r="AT1249" s="78"/>
    </row>
    <row r="1250" spans="1:46" ht="13.8" x14ac:dyDescent="0.3">
      <c r="A1250" s="68" t="s">
        <v>3421</v>
      </c>
      <c r="B1250" s="69">
        <v>39761</v>
      </c>
      <c r="C1250" s="69">
        <v>362</v>
      </c>
      <c r="D1250" s="69" t="s">
        <v>25</v>
      </c>
      <c r="E1250" s="70" t="s">
        <v>6313</v>
      </c>
      <c r="F1250" s="70"/>
      <c r="G1250" s="71" t="s">
        <v>8838</v>
      </c>
      <c r="H1250" s="69" t="s">
        <v>6315</v>
      </c>
      <c r="I1250" s="68" t="s">
        <v>252</v>
      </c>
      <c r="J1250" s="68" t="s">
        <v>252</v>
      </c>
      <c r="K1250" s="68" t="s">
        <v>132</v>
      </c>
      <c r="L1250" s="68" t="s">
        <v>132</v>
      </c>
      <c r="M1250" s="68" t="s">
        <v>252</v>
      </c>
      <c r="N1250" s="68" t="s">
        <v>184</v>
      </c>
      <c r="O1250" s="68" t="s">
        <v>8839</v>
      </c>
      <c r="P1250" s="72" t="s">
        <v>191</v>
      </c>
      <c r="Q1250" s="68" t="s">
        <v>405</v>
      </c>
      <c r="R1250" s="68" t="s">
        <v>31</v>
      </c>
      <c r="S1250" s="68">
        <v>85</v>
      </c>
      <c r="T1250" s="68">
        <v>64.88</v>
      </c>
      <c r="U1250" s="68">
        <v>0.24</v>
      </c>
      <c r="V1250" s="68">
        <v>363.97</v>
      </c>
      <c r="W1250" s="68">
        <v>386.87</v>
      </c>
      <c r="X1250" s="68">
        <v>-0.06</v>
      </c>
      <c r="Y1250" s="68">
        <v>1296.3599999999999</v>
      </c>
      <c r="Z1250" s="68">
        <v>1361.58</v>
      </c>
      <c r="AA1250" s="68">
        <v>-0.05</v>
      </c>
      <c r="AB1250" s="73">
        <v>245192.36</v>
      </c>
      <c r="AC1250" s="73">
        <v>248361.35</v>
      </c>
      <c r="AD1250" s="73">
        <v>254012.36</v>
      </c>
      <c r="AE1250" s="73">
        <v>258843.35</v>
      </c>
      <c r="AF1250" s="73"/>
      <c r="AG1250" s="73">
        <f>IFERROR(VLOOKUP(J1250,'Roll ups'!D:E,2,FALSE),0)</f>
        <v>73393567.950000003</v>
      </c>
      <c r="AH1250" s="74">
        <f>IF(Table2[[#This Row],[CATEGORY TTL LOOKUP]]=0,0,IF(Table2[[#This Row],[CATEGORY TTL LOOKUP]]&gt;0,SUM(AB1250/AG1250)))</f>
        <v>3.3407881214746146E-3</v>
      </c>
      <c r="AI1250" s="74" t="str">
        <f>IFERROR(IF(AH1250&lt;#REF!,"STRIKE",IF(AH1250&gt;=#REF!,"GOOD")),"NO DATA")</f>
        <v>NO DATA</v>
      </c>
      <c r="AJ1250" s="75">
        <f>IFERROR(VLOOKUP(K1250,'Roll ups'!H:I,2,FALSE),0)</f>
        <v>126094742.97999983</v>
      </c>
      <c r="AK1250" s="76">
        <f>IF(Table2[[#This Row],[PRICE TIER LOOKUP]]=0,0,IF(Table2[[#This Row],[PRICE TIER LOOKUP]]&gt;0,SUM(AB1250/AJ1250)))</f>
        <v>1.9445089795606348E-3</v>
      </c>
      <c r="AL1250" s="74" t="e">
        <f>IF(AK1250&lt;#REF!,"STRIKE",IF(AK1250&gt;=#REF!,"GOOD"))</f>
        <v>#REF!</v>
      </c>
      <c r="AM1250" s="75">
        <f>VLOOKUP(H1250,'Roll ups'!A:B,2,FALSE)</f>
        <v>325145452.83999985</v>
      </c>
      <c r="AN1250" s="77">
        <f t="shared" si="40"/>
        <v>7.5410053518619002E-4</v>
      </c>
      <c r="AO1250" s="74" t="str">
        <f>IFERROR(VLOOKUP(Table2[[#This Row],[Product Name]],'Roll ups'!L:P,5,FALSE),"GOOD")</f>
        <v>GOOD</v>
      </c>
      <c r="AP1250" s="74">
        <f>Table2[[#This Row],[Retail Dollar Vol Current 12 Mths]]/Table2[[#This Row],[SHELF SALES  LOOKUP]]</f>
        <v>7.8122685641553906E-4</v>
      </c>
      <c r="AQ1250" s="69">
        <f t="shared" si="41"/>
        <v>0</v>
      </c>
      <c r="AR125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250" s="69" t="e">
        <f>IF(Table2[[#This Row],[Shelf Dollar Vol Current 12 Mths]]&gt;#REF!,"MEETS $ CRITERIA",IF(Table2[[#This Row],[Shelf Dollar Vol Current 12 Mths]]&lt;#REF!+1,"DOES NOT MEET $ CRITERIA"))</f>
        <v>#REF!</v>
      </c>
      <c r="AT1250" s="78"/>
    </row>
    <row r="1251" spans="1:46" ht="13.8" x14ac:dyDescent="0.3">
      <c r="A1251" s="68" t="s">
        <v>4501</v>
      </c>
      <c r="B1251" s="69">
        <v>22207</v>
      </c>
      <c r="C1251" s="69">
        <v>418</v>
      </c>
      <c r="D1251" s="69" t="s">
        <v>25</v>
      </c>
      <c r="E1251" s="70" t="s">
        <v>6313</v>
      </c>
      <c r="F1251" s="70"/>
      <c r="G1251" s="71" t="s">
        <v>8840</v>
      </c>
      <c r="H1251" s="69" t="s">
        <v>6315</v>
      </c>
      <c r="I1251" s="68" t="s">
        <v>758</v>
      </c>
      <c r="J1251" s="68" t="s">
        <v>175</v>
      </c>
      <c r="K1251" s="68" t="s">
        <v>146</v>
      </c>
      <c r="L1251" s="68" t="s">
        <v>6320</v>
      </c>
      <c r="M1251" s="68" t="s">
        <v>175</v>
      </c>
      <c r="N1251" s="68" t="s">
        <v>176</v>
      </c>
      <c r="O1251" s="68" t="s">
        <v>8841</v>
      </c>
      <c r="P1251" s="72" t="s">
        <v>6357</v>
      </c>
      <c r="Q1251" s="68" t="s">
        <v>49</v>
      </c>
      <c r="R1251" s="68" t="s">
        <v>6402</v>
      </c>
      <c r="S1251" s="68">
        <v>57</v>
      </c>
      <c r="T1251" s="68">
        <v>26.84</v>
      </c>
      <c r="U1251" s="68">
        <v>0.53</v>
      </c>
      <c r="V1251" s="68">
        <v>324.56</v>
      </c>
      <c r="W1251" s="68">
        <v>345.16</v>
      </c>
      <c r="X1251" s="68">
        <v>-0.06</v>
      </c>
      <c r="Y1251" s="68">
        <v>1357.16</v>
      </c>
      <c r="Z1251" s="68">
        <v>1257.95</v>
      </c>
      <c r="AA1251" s="68">
        <v>7.0000000000000007E-2</v>
      </c>
      <c r="AB1251" s="73">
        <v>398871.01</v>
      </c>
      <c r="AC1251" s="73">
        <v>366564.62</v>
      </c>
      <c r="AD1251" s="73">
        <v>413087.01</v>
      </c>
      <c r="AE1251" s="73">
        <v>375684.62</v>
      </c>
      <c r="AF1251" s="73"/>
      <c r="AG1251" s="73">
        <f>IFERROR(VLOOKUP(J1251,'Roll ups'!D:E,2,FALSE),0)</f>
        <v>52239627.039999984</v>
      </c>
      <c r="AH1251" s="74">
        <f>IF(Table2[[#This Row],[CATEGORY TTL LOOKUP]]=0,0,IF(Table2[[#This Row],[CATEGORY TTL LOOKUP]]&gt;0,SUM(AB1251/AG1251)))</f>
        <v>7.6354107523505807E-3</v>
      </c>
      <c r="AI1251" s="74" t="str">
        <f>IFERROR(IF(AH1251&lt;#REF!,"STRIKE",IF(AH1251&gt;=#REF!,"GOOD")),"NO DATA")</f>
        <v>NO DATA</v>
      </c>
      <c r="AJ1251" s="75">
        <f>IFERROR(VLOOKUP(K1251,'Roll ups'!H:I,2,FALSE),0)</f>
        <v>69119979.479999974</v>
      </c>
      <c r="AK1251" s="76">
        <f>IF(Table2[[#This Row],[PRICE TIER LOOKUP]]=0,0,IF(Table2[[#This Row],[PRICE TIER LOOKUP]]&gt;0,SUM(AB1251/AJ1251)))</f>
        <v>5.7707049828539698E-3</v>
      </c>
      <c r="AL1251" s="74" t="e">
        <f>IF(AK1251&lt;#REF!,"STRIKE",IF(AK1251&gt;=#REF!,"GOOD"))</f>
        <v>#REF!</v>
      </c>
      <c r="AM1251" s="75">
        <f>VLOOKUP(H1251,'Roll ups'!A:B,2,FALSE)</f>
        <v>325145452.83999985</v>
      </c>
      <c r="AN1251" s="77">
        <f t="shared" si="40"/>
        <v>1.2267463884733446E-3</v>
      </c>
      <c r="AO1251" s="74" t="str">
        <f>IFERROR(VLOOKUP(Table2[[#This Row],[Product Name]],'Roll ups'!L:P,5,FALSE),"GOOD")</f>
        <v>GOOD</v>
      </c>
      <c r="AP1251" s="74">
        <f>Table2[[#This Row],[Retail Dollar Vol Current 12 Mths]]/Table2[[#This Row],[SHELF SALES  LOOKUP]]</f>
        <v>1.2704683592892659E-3</v>
      </c>
      <c r="AQ1251" s="69">
        <f t="shared" si="41"/>
        <v>0</v>
      </c>
      <c r="AR125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251" s="69" t="e">
        <f>IF(Table2[[#This Row],[Shelf Dollar Vol Current 12 Mths]]&gt;#REF!,"MEETS $ CRITERIA",IF(Table2[[#This Row],[Shelf Dollar Vol Current 12 Mths]]&lt;#REF!+1,"DOES NOT MEET $ CRITERIA"))</f>
        <v>#REF!</v>
      </c>
      <c r="AT1251" s="78"/>
    </row>
    <row r="1252" spans="1:46" ht="13.8" x14ac:dyDescent="0.3">
      <c r="A1252" s="68" t="s">
        <v>756</v>
      </c>
      <c r="B1252" s="69">
        <v>28047</v>
      </c>
      <c r="C1252" s="69">
        <v>168</v>
      </c>
      <c r="D1252" s="69" t="s">
        <v>25</v>
      </c>
      <c r="E1252" s="70" t="s">
        <v>6313</v>
      </c>
      <c r="F1252" s="70"/>
      <c r="G1252" s="71" t="s">
        <v>8842</v>
      </c>
      <c r="H1252" s="69" t="s">
        <v>6315</v>
      </c>
      <c r="I1252" s="68" t="s">
        <v>758</v>
      </c>
      <c r="J1252" s="68" t="s">
        <v>175</v>
      </c>
      <c r="K1252" s="68" t="s">
        <v>132</v>
      </c>
      <c r="L1252" s="68" t="s">
        <v>132</v>
      </c>
      <c r="M1252" s="68" t="s">
        <v>175</v>
      </c>
      <c r="N1252" s="68" t="s">
        <v>176</v>
      </c>
      <c r="O1252" s="68" t="s">
        <v>8843</v>
      </c>
      <c r="P1252" s="72" t="s">
        <v>6357</v>
      </c>
      <c r="Q1252" s="68" t="s">
        <v>549</v>
      </c>
      <c r="R1252" s="68" t="s">
        <v>58</v>
      </c>
      <c r="S1252" s="68">
        <v>11</v>
      </c>
      <c r="T1252" s="68">
        <v>18.5</v>
      </c>
      <c r="U1252" s="68">
        <v>-0.68</v>
      </c>
      <c r="V1252" s="68">
        <v>37</v>
      </c>
      <c r="W1252" s="68">
        <v>51.5</v>
      </c>
      <c r="X1252" s="68">
        <v>-0.39</v>
      </c>
      <c r="Y1252" s="68">
        <v>157.5</v>
      </c>
      <c r="Z1252" s="68">
        <v>173.5</v>
      </c>
      <c r="AA1252" s="68">
        <v>-0.1</v>
      </c>
      <c r="AB1252" s="73">
        <v>50602.080000000002</v>
      </c>
      <c r="AC1252" s="73">
        <v>44471.519999999997</v>
      </c>
      <c r="AD1252" s="73">
        <v>50602.080000000002</v>
      </c>
      <c r="AE1252" s="73">
        <v>44471.519999999997</v>
      </c>
      <c r="AF1252" s="73"/>
      <c r="AG1252" s="73">
        <f>IFERROR(VLOOKUP(J1252,'Roll ups'!D:E,2,FALSE),0)</f>
        <v>52239627.039999984</v>
      </c>
      <c r="AH1252" s="74">
        <f>IF(Table2[[#This Row],[CATEGORY TTL LOOKUP]]=0,0,IF(Table2[[#This Row],[CATEGORY TTL LOOKUP]]&gt;0,SUM(AB1252/AG1252)))</f>
        <v>9.6865316364632336E-4</v>
      </c>
      <c r="AI1252" s="74" t="str">
        <f>IFERROR(IF(AH1252&lt;#REF!,"STRIKE",IF(AH1252&gt;=#REF!,"GOOD")),"NO DATA")</f>
        <v>NO DATA</v>
      </c>
      <c r="AJ1252" s="75">
        <f>IFERROR(VLOOKUP(K1252,'Roll ups'!H:I,2,FALSE),0)</f>
        <v>126094742.97999983</v>
      </c>
      <c r="AK1252" s="76">
        <f>IF(Table2[[#This Row],[PRICE TIER LOOKUP]]=0,0,IF(Table2[[#This Row],[PRICE TIER LOOKUP]]&gt;0,SUM(AB1252/AJ1252)))</f>
        <v>4.0130205910349578E-4</v>
      </c>
      <c r="AL1252" s="74" t="e">
        <f>IF(AK1252&lt;#REF!,"STRIKE",IF(AK1252&gt;=#REF!,"GOOD"))</f>
        <v>#REF!</v>
      </c>
      <c r="AM1252" s="75">
        <f>VLOOKUP(H1252,'Roll ups'!A:B,2,FALSE)</f>
        <v>325145452.83999985</v>
      </c>
      <c r="AN1252" s="77">
        <f t="shared" si="40"/>
        <v>1.556290563439024E-4</v>
      </c>
      <c r="AO1252" s="74" t="str">
        <f>IFERROR(VLOOKUP(Table2[[#This Row],[Product Name]],'Roll ups'!L:P,5,FALSE),"GOOD")</f>
        <v>GOOD</v>
      </c>
      <c r="AP1252" s="74">
        <f>Table2[[#This Row],[Retail Dollar Vol Current 12 Mths]]/Table2[[#This Row],[SHELF SALES  LOOKUP]]</f>
        <v>1.556290563439024E-4</v>
      </c>
      <c r="AQ1252" s="69">
        <f t="shared" si="41"/>
        <v>0</v>
      </c>
      <c r="AR125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252" s="69" t="e">
        <f>IF(Table2[[#This Row],[Shelf Dollar Vol Current 12 Mths]]&gt;#REF!,"MEETS $ CRITERIA",IF(Table2[[#This Row],[Shelf Dollar Vol Current 12 Mths]]&lt;#REF!+1,"DOES NOT MEET $ CRITERIA"))</f>
        <v>#REF!</v>
      </c>
      <c r="AT1252" s="78"/>
    </row>
    <row r="1253" spans="1:46" ht="13.8" x14ac:dyDescent="0.3">
      <c r="A1253" s="68" t="s">
        <v>553</v>
      </c>
      <c r="B1253" s="69">
        <v>39725</v>
      </c>
      <c r="C1253" s="69">
        <v>304</v>
      </c>
      <c r="D1253" s="69" t="s">
        <v>25</v>
      </c>
      <c r="E1253" s="70" t="s">
        <v>6313</v>
      </c>
      <c r="F1253" s="70"/>
      <c r="G1253" s="71" t="s">
        <v>8844</v>
      </c>
      <c r="H1253" s="69" t="s">
        <v>6315</v>
      </c>
      <c r="I1253" s="68" t="s">
        <v>252</v>
      </c>
      <c r="J1253" s="68" t="s">
        <v>252</v>
      </c>
      <c r="K1253" s="68" t="s">
        <v>89</v>
      </c>
      <c r="L1253" s="68" t="s">
        <v>89</v>
      </c>
      <c r="M1253" s="68" t="s">
        <v>252</v>
      </c>
      <c r="N1253" s="68" t="s">
        <v>184</v>
      </c>
      <c r="O1253" s="68" t="s">
        <v>8845</v>
      </c>
      <c r="P1253" s="72" t="s">
        <v>191</v>
      </c>
      <c r="Q1253" s="68" t="s">
        <v>26</v>
      </c>
      <c r="R1253" s="68" t="s">
        <v>27</v>
      </c>
      <c r="S1253" s="68">
        <v>17</v>
      </c>
      <c r="T1253" s="68">
        <v>19</v>
      </c>
      <c r="U1253" s="68">
        <v>-0.12</v>
      </c>
      <c r="V1253" s="68">
        <v>53</v>
      </c>
      <c r="W1253" s="68">
        <v>59</v>
      </c>
      <c r="X1253" s="68">
        <v>-0.11</v>
      </c>
      <c r="Y1253" s="68">
        <v>256</v>
      </c>
      <c r="Z1253" s="68">
        <v>285.67</v>
      </c>
      <c r="AA1253" s="68">
        <v>-0.12</v>
      </c>
      <c r="AB1253" s="73">
        <v>31397.759999999998</v>
      </c>
      <c r="AC1253" s="73">
        <v>34165.32</v>
      </c>
      <c r="AD1253" s="73">
        <v>32229.360000000001</v>
      </c>
      <c r="AE1253" s="73">
        <v>35477.040000000001</v>
      </c>
      <c r="AF1253" s="73"/>
      <c r="AG1253" s="73">
        <f>IFERROR(VLOOKUP(J1253,'Roll ups'!D:E,2,FALSE),0)</f>
        <v>73393567.950000003</v>
      </c>
      <c r="AH1253" s="74">
        <f>IF(Table2[[#This Row],[CATEGORY TTL LOOKUP]]=0,0,IF(Table2[[#This Row],[CATEGORY TTL LOOKUP]]&gt;0,SUM(AB1253/AG1253)))</f>
        <v>4.2779988597079779E-4</v>
      </c>
      <c r="AI1253" s="74" t="str">
        <f>IFERROR(IF(AH1253&lt;#REF!,"STRIKE",IF(AH1253&gt;=#REF!,"GOOD")),"NO DATA")</f>
        <v>NO DATA</v>
      </c>
      <c r="AJ1253" s="75">
        <f>IFERROR(VLOOKUP(K1253,'Roll ups'!H:I,2,FALSE),0)</f>
        <v>75793138.070000067</v>
      </c>
      <c r="AK1253" s="76">
        <f>IF(Table2[[#This Row],[PRICE TIER LOOKUP]]=0,0,IF(Table2[[#This Row],[PRICE TIER LOOKUP]]&gt;0,SUM(AB1253/AJ1253)))</f>
        <v>4.1425597091654989E-4</v>
      </c>
      <c r="AL1253" s="74" t="e">
        <f>IF(AK1253&lt;#REF!,"STRIKE",IF(AK1253&gt;=#REF!,"GOOD"))</f>
        <v>#REF!</v>
      </c>
      <c r="AM1253" s="75">
        <f>VLOOKUP(H1253,'Roll ups'!A:B,2,FALSE)</f>
        <v>325145452.83999985</v>
      </c>
      <c r="AN1253" s="77">
        <f t="shared" si="40"/>
        <v>9.6565274789343143E-5</v>
      </c>
      <c r="AO1253" s="74" t="str">
        <f>IFERROR(VLOOKUP(Table2[[#This Row],[Product Name]],'Roll ups'!L:P,5,FALSE),"GOOD")</f>
        <v>GOOD</v>
      </c>
      <c r="AP1253" s="74">
        <f>Table2[[#This Row],[Retail Dollar Vol Current 12 Mths]]/Table2[[#This Row],[SHELF SALES  LOOKUP]]</f>
        <v>9.9122899362396057E-5</v>
      </c>
      <c r="AQ1253" s="69">
        <f t="shared" si="41"/>
        <v>0</v>
      </c>
      <c r="AR125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253" s="69" t="e">
        <f>IF(Table2[[#This Row],[Shelf Dollar Vol Current 12 Mths]]&gt;#REF!,"MEETS $ CRITERIA",IF(Table2[[#This Row],[Shelf Dollar Vol Current 12 Mths]]&lt;#REF!+1,"DOES NOT MEET $ CRITERIA"))</f>
        <v>#REF!</v>
      </c>
      <c r="AT1253" s="78"/>
    </row>
    <row r="1254" spans="1:46" ht="13.8" x14ac:dyDescent="0.3">
      <c r="A1254" s="68" t="s">
        <v>96</v>
      </c>
      <c r="B1254" s="69">
        <v>73779</v>
      </c>
      <c r="C1254" s="69">
        <v>423</v>
      </c>
      <c r="D1254" s="69" t="s">
        <v>25</v>
      </c>
      <c r="E1254" s="70" t="s">
        <v>6313</v>
      </c>
      <c r="F1254" s="70"/>
      <c r="G1254" s="71" t="s">
        <v>8846</v>
      </c>
      <c r="H1254" s="69" t="s">
        <v>6315</v>
      </c>
      <c r="I1254" s="68" t="s">
        <v>87</v>
      </c>
      <c r="J1254" s="68" t="s">
        <v>88</v>
      </c>
      <c r="K1254" s="68" t="s">
        <v>89</v>
      </c>
      <c r="L1254" s="68" t="s">
        <v>89</v>
      </c>
      <c r="M1254" s="68" t="s">
        <v>88</v>
      </c>
      <c r="N1254" s="68" t="s">
        <v>90</v>
      </c>
      <c r="O1254" s="68" t="s">
        <v>8847</v>
      </c>
      <c r="P1254" s="72" t="s">
        <v>191</v>
      </c>
      <c r="Q1254" s="68" t="s">
        <v>26</v>
      </c>
      <c r="R1254" s="68" t="s">
        <v>27</v>
      </c>
      <c r="S1254" s="68">
        <v>17</v>
      </c>
      <c r="T1254" s="68">
        <v>24</v>
      </c>
      <c r="U1254" s="68">
        <v>-0.41</v>
      </c>
      <c r="V1254" s="68">
        <v>60</v>
      </c>
      <c r="W1254" s="68">
        <v>74</v>
      </c>
      <c r="X1254" s="68">
        <v>-0.23</v>
      </c>
      <c r="Y1254" s="68">
        <v>313</v>
      </c>
      <c r="Z1254" s="68">
        <v>377</v>
      </c>
      <c r="AA1254" s="68">
        <v>-0.2</v>
      </c>
      <c r="AB1254" s="73">
        <v>36433.199999999997</v>
      </c>
      <c r="AC1254" s="73">
        <v>43805.04</v>
      </c>
      <c r="AD1254" s="73">
        <v>36433.199999999997</v>
      </c>
      <c r="AE1254" s="73">
        <v>43805.04</v>
      </c>
      <c r="AF1254" s="73"/>
      <c r="AG1254" s="73">
        <f>IFERROR(VLOOKUP(J1254,'Roll ups'!D:E,2,FALSE),0)</f>
        <v>43814205.929999985</v>
      </c>
      <c r="AH1254" s="74">
        <f>IF(Table2[[#This Row],[CATEGORY TTL LOOKUP]]=0,0,IF(Table2[[#This Row],[CATEGORY TTL LOOKUP]]&gt;0,SUM(AB1254/AG1254)))</f>
        <v>8.3153852104971861E-4</v>
      </c>
      <c r="AI1254" s="74" t="str">
        <f>IFERROR(IF(AH1254&lt;#REF!,"STRIKE",IF(AH1254&gt;=#REF!,"GOOD")),"NO DATA")</f>
        <v>NO DATA</v>
      </c>
      <c r="AJ1254" s="75">
        <f>IFERROR(VLOOKUP(K1254,'Roll ups'!H:I,2,FALSE),0)</f>
        <v>75793138.070000067</v>
      </c>
      <c r="AK1254" s="76">
        <f>IF(Table2[[#This Row],[PRICE TIER LOOKUP]]=0,0,IF(Table2[[#This Row],[PRICE TIER LOOKUP]]&gt;0,SUM(AB1254/AJ1254)))</f>
        <v>4.8069259207016184E-4</v>
      </c>
      <c r="AL1254" s="74" t="e">
        <f>IF(AK1254&lt;#REF!,"STRIKE",IF(AK1254&gt;=#REF!,"GOOD"))</f>
        <v>#REF!</v>
      </c>
      <c r="AM1254" s="75">
        <f>VLOOKUP(H1254,'Roll ups'!A:B,2,FALSE)</f>
        <v>325145452.83999985</v>
      </c>
      <c r="AN1254" s="77">
        <f t="shared" si="40"/>
        <v>1.1205200528493422E-4</v>
      </c>
      <c r="AO1254" s="74" t="str">
        <f>IFERROR(VLOOKUP(Table2[[#This Row],[Product Name]],'Roll ups'!L:P,5,FALSE),"GOOD")</f>
        <v>GOOD</v>
      </c>
      <c r="AP1254" s="74">
        <f>Table2[[#This Row],[Retail Dollar Vol Current 12 Mths]]/Table2[[#This Row],[SHELF SALES  LOOKUP]]</f>
        <v>1.1205200528493422E-4</v>
      </c>
      <c r="AQ1254" s="69">
        <f t="shared" si="41"/>
        <v>0</v>
      </c>
      <c r="AR125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254" s="69" t="e">
        <f>IF(Table2[[#This Row],[Shelf Dollar Vol Current 12 Mths]]&gt;#REF!,"MEETS $ CRITERIA",IF(Table2[[#This Row],[Shelf Dollar Vol Current 12 Mths]]&lt;#REF!+1,"DOES NOT MEET $ CRITERIA"))</f>
        <v>#REF!</v>
      </c>
      <c r="AT1254" s="78"/>
    </row>
    <row r="1255" spans="1:46" ht="13.8" x14ac:dyDescent="0.3">
      <c r="A1255" s="68" t="s">
        <v>99</v>
      </c>
      <c r="B1255" s="69">
        <v>73780</v>
      </c>
      <c r="C1255" s="69">
        <v>459</v>
      </c>
      <c r="D1255" s="69" t="s">
        <v>25</v>
      </c>
      <c r="E1255" s="70" t="s">
        <v>6313</v>
      </c>
      <c r="F1255" s="70"/>
      <c r="G1255" s="71" t="s">
        <v>8848</v>
      </c>
      <c r="H1255" s="69" t="s">
        <v>6315</v>
      </c>
      <c r="I1255" s="68" t="s">
        <v>87</v>
      </c>
      <c r="J1255" s="68" t="s">
        <v>88</v>
      </c>
      <c r="K1255" s="68" t="s">
        <v>89</v>
      </c>
      <c r="L1255" s="68" t="s">
        <v>89</v>
      </c>
      <c r="M1255" s="68" t="s">
        <v>88</v>
      </c>
      <c r="N1255" s="68" t="s">
        <v>90</v>
      </c>
      <c r="O1255" s="68" t="s">
        <v>8849</v>
      </c>
      <c r="P1255" s="72" t="s">
        <v>191</v>
      </c>
      <c r="Q1255" s="68" t="s">
        <v>26</v>
      </c>
      <c r="R1255" s="68" t="s">
        <v>27</v>
      </c>
      <c r="S1255" s="68">
        <v>19</v>
      </c>
      <c r="T1255" s="68">
        <v>12.25</v>
      </c>
      <c r="U1255" s="68">
        <v>0.36</v>
      </c>
      <c r="V1255" s="68">
        <v>100.67</v>
      </c>
      <c r="W1255" s="68">
        <v>97.25</v>
      </c>
      <c r="X1255" s="68">
        <v>0.03</v>
      </c>
      <c r="Y1255" s="68">
        <v>456.75</v>
      </c>
      <c r="Z1255" s="68">
        <v>518.66999999999996</v>
      </c>
      <c r="AA1255" s="68">
        <v>-0.14000000000000001</v>
      </c>
      <c r="AB1255" s="73">
        <v>52567.62</v>
      </c>
      <c r="AC1255" s="73">
        <v>57026.18</v>
      </c>
      <c r="AD1255" s="73">
        <v>54755.19</v>
      </c>
      <c r="AE1255" s="73">
        <v>59069.760000000002</v>
      </c>
      <c r="AF1255" s="73"/>
      <c r="AG1255" s="73">
        <f>IFERROR(VLOOKUP(J1255,'Roll ups'!D:E,2,FALSE),0)</f>
        <v>43814205.929999985</v>
      </c>
      <c r="AH1255" s="74">
        <f>IF(Table2[[#This Row],[CATEGORY TTL LOOKUP]]=0,0,IF(Table2[[#This Row],[CATEGORY TTL LOOKUP]]&gt;0,SUM(AB1255/AG1255)))</f>
        <v>1.1997848388256758E-3</v>
      </c>
      <c r="AI1255" s="74" t="str">
        <f>IFERROR(IF(AH1255&lt;#REF!,"STRIKE",IF(AH1255&gt;=#REF!,"GOOD")),"NO DATA")</f>
        <v>NO DATA</v>
      </c>
      <c r="AJ1255" s="75">
        <f>IFERROR(VLOOKUP(K1255,'Roll ups'!H:I,2,FALSE),0)</f>
        <v>75793138.070000067</v>
      </c>
      <c r="AK1255" s="76">
        <f>IF(Table2[[#This Row],[PRICE TIER LOOKUP]]=0,0,IF(Table2[[#This Row],[PRICE TIER LOOKUP]]&gt;0,SUM(AB1255/AJ1255)))</f>
        <v>6.9356700802452947E-4</v>
      </c>
      <c r="AL1255" s="74" t="e">
        <f>IF(AK1255&lt;#REF!,"STRIKE",IF(AK1255&gt;=#REF!,"GOOD"))</f>
        <v>#REF!</v>
      </c>
      <c r="AM1255" s="75">
        <f>VLOOKUP(H1255,'Roll ups'!A:B,2,FALSE)</f>
        <v>325145452.83999985</v>
      </c>
      <c r="AN1255" s="77">
        <f t="shared" si="40"/>
        <v>1.6167416625650273E-4</v>
      </c>
      <c r="AO1255" s="74" t="str">
        <f>IFERROR(VLOOKUP(Table2[[#This Row],[Product Name]],'Roll ups'!L:P,5,FALSE),"GOOD")</f>
        <v>GOOD</v>
      </c>
      <c r="AP1255" s="74">
        <f>Table2[[#This Row],[Retail Dollar Vol Current 12 Mths]]/Table2[[#This Row],[SHELF SALES  LOOKUP]]</f>
        <v>1.6840213978617247E-4</v>
      </c>
      <c r="AQ1255" s="69">
        <f t="shared" si="41"/>
        <v>0</v>
      </c>
      <c r="AR125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255" s="69" t="e">
        <f>IF(Table2[[#This Row],[Shelf Dollar Vol Current 12 Mths]]&gt;#REF!,"MEETS $ CRITERIA",IF(Table2[[#This Row],[Shelf Dollar Vol Current 12 Mths]]&lt;#REF!+1,"DOES NOT MEET $ CRITERIA"))</f>
        <v>#REF!</v>
      </c>
      <c r="AT1255" s="78"/>
    </row>
    <row r="1256" spans="1:46" ht="13.8" x14ac:dyDescent="0.3">
      <c r="A1256" s="68" t="s">
        <v>394</v>
      </c>
      <c r="B1256" s="69">
        <v>72356</v>
      </c>
      <c r="C1256" s="69">
        <v>207</v>
      </c>
      <c r="D1256" s="69" t="s">
        <v>25</v>
      </c>
      <c r="E1256" s="70" t="s">
        <v>6313</v>
      </c>
      <c r="F1256" s="70"/>
      <c r="G1256" s="71" t="s">
        <v>8850</v>
      </c>
      <c r="H1256" s="69" t="s">
        <v>6315</v>
      </c>
      <c r="I1256" s="68" t="s">
        <v>54</v>
      </c>
      <c r="J1256" s="68" t="s">
        <v>191</v>
      </c>
      <c r="K1256" s="68" t="s">
        <v>132</v>
      </c>
      <c r="L1256" s="68" t="s">
        <v>6320</v>
      </c>
      <c r="M1256" s="68" t="s">
        <v>191</v>
      </c>
      <c r="N1256" s="68" t="s">
        <v>211</v>
      </c>
      <c r="O1256" s="68" t="s">
        <v>8851</v>
      </c>
      <c r="P1256" s="72" t="s">
        <v>191</v>
      </c>
      <c r="Q1256" s="68" t="s">
        <v>397</v>
      </c>
      <c r="R1256" s="68" t="s">
        <v>31</v>
      </c>
      <c r="S1256" s="68">
        <v>1</v>
      </c>
      <c r="T1256" s="68">
        <v>4</v>
      </c>
      <c r="U1256" s="68">
        <v>-3</v>
      </c>
      <c r="V1256" s="68">
        <v>1</v>
      </c>
      <c r="W1256" s="68">
        <v>8</v>
      </c>
      <c r="X1256" s="68">
        <v>-7</v>
      </c>
      <c r="Y1256" s="68">
        <v>35</v>
      </c>
      <c r="Z1256" s="68">
        <v>70</v>
      </c>
      <c r="AA1256" s="68">
        <v>-1</v>
      </c>
      <c r="AB1256" s="73">
        <v>8882.64</v>
      </c>
      <c r="AC1256" s="73">
        <v>17912.16</v>
      </c>
      <c r="AD1256" s="73">
        <v>9811.2000000000007</v>
      </c>
      <c r="AE1256" s="73">
        <v>19620</v>
      </c>
      <c r="AF1256" s="73"/>
      <c r="AG1256" s="73">
        <f>IFERROR(VLOOKUP(J1256,'Roll ups'!D:E,2,FALSE),0)</f>
        <v>22444928.369999994</v>
      </c>
      <c r="AH1256" s="74">
        <f>IF(Table2[[#This Row],[CATEGORY TTL LOOKUP]]=0,0,IF(Table2[[#This Row],[CATEGORY TTL LOOKUP]]&gt;0,SUM(AB1256/AG1256)))</f>
        <v>3.9575265528013812E-4</v>
      </c>
      <c r="AI1256" s="74" t="str">
        <f>IFERROR(IF(AH1256&lt;#REF!,"STRIKE",IF(AH1256&gt;=#REF!,"GOOD")),"NO DATA")</f>
        <v>NO DATA</v>
      </c>
      <c r="AJ1256" s="75">
        <f>IFERROR(VLOOKUP(K1256,'Roll ups'!H:I,2,FALSE),0)</f>
        <v>126094742.97999983</v>
      </c>
      <c r="AK1256" s="76">
        <f>IF(Table2[[#This Row],[PRICE TIER LOOKUP]]=0,0,IF(Table2[[#This Row],[PRICE TIER LOOKUP]]&gt;0,SUM(AB1256/AJ1256)))</f>
        <v>7.0444173881292535E-5</v>
      </c>
      <c r="AL1256" s="74" t="e">
        <f>IF(AK1256&lt;#REF!,"STRIKE",IF(AK1256&gt;=#REF!,"GOOD"))</f>
        <v>#REF!</v>
      </c>
      <c r="AM1256" s="75">
        <f>VLOOKUP(H1256,'Roll ups'!A:B,2,FALSE)</f>
        <v>325145452.83999985</v>
      </c>
      <c r="AN1256" s="77">
        <f t="shared" si="40"/>
        <v>2.7318973469916674E-5</v>
      </c>
      <c r="AO1256" s="74" t="str">
        <f>IFERROR(VLOOKUP(Table2[[#This Row],[Product Name]],'Roll ups'!L:P,5,FALSE),"GOOD")</f>
        <v>GOOD</v>
      </c>
      <c r="AP1256" s="74">
        <f>Table2[[#This Row],[Retail Dollar Vol Current 12 Mths]]/Table2[[#This Row],[SHELF SALES  LOOKUP]]</f>
        <v>3.017480304369495E-5</v>
      </c>
      <c r="AQ1256" s="69">
        <f t="shared" si="41"/>
        <v>0</v>
      </c>
      <c r="AR125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256" s="69" t="e">
        <f>IF(Table2[[#This Row],[Shelf Dollar Vol Current 12 Mths]]&gt;#REF!,"MEETS $ CRITERIA",IF(Table2[[#This Row],[Shelf Dollar Vol Current 12 Mths]]&lt;#REF!+1,"DOES NOT MEET $ CRITERIA"))</f>
        <v>#REF!</v>
      </c>
      <c r="AT1256" s="78"/>
    </row>
    <row r="1257" spans="1:46" ht="13.8" x14ac:dyDescent="0.3">
      <c r="A1257" s="68" t="s">
        <v>8852</v>
      </c>
      <c r="B1257" s="69">
        <v>18859</v>
      </c>
      <c r="C1257" s="69">
        <v>569</v>
      </c>
      <c r="D1257" s="69" t="s">
        <v>25</v>
      </c>
      <c r="E1257" s="70" t="s">
        <v>6313</v>
      </c>
      <c r="F1257" s="70"/>
      <c r="G1257" s="71" t="s">
        <v>8853</v>
      </c>
      <c r="H1257" s="69" t="s">
        <v>6315</v>
      </c>
      <c r="I1257" s="68" t="s">
        <v>758</v>
      </c>
      <c r="J1257" s="68" t="s">
        <v>175</v>
      </c>
      <c r="K1257" s="68" t="s">
        <v>6320</v>
      </c>
      <c r="L1257" s="68" t="s">
        <v>6320</v>
      </c>
      <c r="M1257" s="68" t="s">
        <v>175</v>
      </c>
      <c r="N1257" s="68" t="s">
        <v>176</v>
      </c>
      <c r="O1257" s="68" t="s">
        <v>8854</v>
      </c>
      <c r="P1257" s="72" t="s">
        <v>6357</v>
      </c>
      <c r="Q1257" s="68" t="s">
        <v>55</v>
      </c>
      <c r="R1257" s="68" t="s">
        <v>31</v>
      </c>
      <c r="S1257" s="68">
        <v>68</v>
      </c>
      <c r="T1257" s="68">
        <v>110</v>
      </c>
      <c r="U1257" s="68">
        <v>-0.62</v>
      </c>
      <c r="V1257" s="68">
        <v>167</v>
      </c>
      <c r="W1257" s="68">
        <v>206</v>
      </c>
      <c r="X1257" s="68">
        <v>-0.23</v>
      </c>
      <c r="Y1257" s="68">
        <v>712.92</v>
      </c>
      <c r="Z1257" s="68">
        <v>816.42</v>
      </c>
      <c r="AA1257" s="68">
        <v>-0.15</v>
      </c>
      <c r="AB1257" s="73">
        <v>183083.61</v>
      </c>
      <c r="AC1257" s="73">
        <v>206746.09</v>
      </c>
      <c r="AD1257" s="73">
        <v>197123.61</v>
      </c>
      <c r="AE1257" s="73">
        <v>217807.03</v>
      </c>
      <c r="AF1257" s="73"/>
      <c r="AG1257" s="73">
        <f>IFERROR(VLOOKUP(J1257,'Roll ups'!D:E,2,FALSE),0)</f>
        <v>52239627.039999984</v>
      </c>
      <c r="AH1257" s="74">
        <f>IF(Table2[[#This Row],[CATEGORY TTL LOOKUP]]=0,0,IF(Table2[[#This Row],[CATEGORY TTL LOOKUP]]&gt;0,SUM(AB1257/AG1257)))</f>
        <v>3.5046883060595459E-3</v>
      </c>
      <c r="AI1257" s="74" t="str">
        <f>IFERROR(IF(AH1257&lt;#REF!,"STRIKE",IF(AH1257&gt;=#REF!,"GOOD")),"NO DATA")</f>
        <v>NO DATA</v>
      </c>
      <c r="AJ1257" s="75">
        <f>IFERROR(VLOOKUP(K1257,'Roll ups'!H:I,2,FALSE),0)</f>
        <v>3676796.11</v>
      </c>
      <c r="AK1257" s="76">
        <f>IF(Table2[[#This Row],[PRICE TIER LOOKUP]]=0,0,IF(Table2[[#This Row],[PRICE TIER LOOKUP]]&gt;0,SUM(AB1257/AJ1257)))</f>
        <v>4.9794333034148035E-2</v>
      </c>
      <c r="AL1257" s="74" t="e">
        <f>IF(AK1257&lt;#REF!,"STRIKE",IF(AK1257&gt;=#REF!,"GOOD"))</f>
        <v>#REF!</v>
      </c>
      <c r="AM1257" s="75">
        <f>VLOOKUP(H1257,'Roll ups'!A:B,2,FALSE)</f>
        <v>325145452.83999985</v>
      </c>
      <c r="AN1257" s="77">
        <f t="shared" si="40"/>
        <v>5.6308217876290955E-4</v>
      </c>
      <c r="AO1257" s="74" t="str">
        <f>IFERROR(VLOOKUP(Table2[[#This Row],[Product Name]],'Roll ups'!L:P,5,FALSE),"GOOD")</f>
        <v>GOOD</v>
      </c>
      <c r="AP1257" s="74">
        <f>Table2[[#This Row],[Retail Dollar Vol Current 12 Mths]]/Table2[[#This Row],[SHELF SALES  LOOKUP]]</f>
        <v>6.0626285337289382E-4</v>
      </c>
      <c r="AQ1257" s="69">
        <f t="shared" si="41"/>
        <v>0</v>
      </c>
      <c r="AR125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257" s="69" t="e">
        <f>IF(Table2[[#This Row],[Shelf Dollar Vol Current 12 Mths]]&gt;#REF!,"MEETS $ CRITERIA",IF(Table2[[#This Row],[Shelf Dollar Vol Current 12 Mths]]&lt;#REF!+1,"DOES NOT MEET $ CRITERIA"))</f>
        <v>#REF!</v>
      </c>
      <c r="AT1257" s="78"/>
    </row>
    <row r="1258" spans="1:46" ht="13.8" x14ac:dyDescent="0.3">
      <c r="A1258" s="68" t="s">
        <v>151</v>
      </c>
      <c r="B1258" s="69">
        <v>32251</v>
      </c>
      <c r="C1258" s="69">
        <v>195</v>
      </c>
      <c r="D1258" s="69" t="s">
        <v>25</v>
      </c>
      <c r="E1258" s="70" t="s">
        <v>6313</v>
      </c>
      <c r="F1258" s="70"/>
      <c r="G1258" s="71" t="s">
        <v>8855</v>
      </c>
      <c r="H1258" s="69" t="s">
        <v>6315</v>
      </c>
      <c r="I1258" s="68" t="s">
        <v>153</v>
      </c>
      <c r="J1258" s="68" t="s">
        <v>153</v>
      </c>
      <c r="K1258" s="68" t="s">
        <v>132</v>
      </c>
      <c r="L1258" s="68" t="s">
        <v>132</v>
      </c>
      <c r="M1258" s="68" t="s">
        <v>153</v>
      </c>
      <c r="N1258" s="68" t="s">
        <v>154</v>
      </c>
      <c r="O1258" s="68" t="s">
        <v>8856</v>
      </c>
      <c r="P1258" s="72" t="s">
        <v>153</v>
      </c>
      <c r="Q1258" s="68" t="s">
        <v>157</v>
      </c>
      <c r="R1258" s="68" t="s">
        <v>31</v>
      </c>
      <c r="S1258" s="68">
        <v>10</v>
      </c>
      <c r="T1258" s="68">
        <v>5</v>
      </c>
      <c r="U1258" s="68">
        <v>0.5</v>
      </c>
      <c r="V1258" s="68">
        <v>30.5</v>
      </c>
      <c r="W1258" s="68">
        <v>27.5</v>
      </c>
      <c r="X1258" s="68">
        <v>0.1</v>
      </c>
      <c r="Y1258" s="68">
        <v>126.5</v>
      </c>
      <c r="Z1258" s="68">
        <v>127.5</v>
      </c>
      <c r="AA1258" s="68">
        <v>-0.01</v>
      </c>
      <c r="AB1258" s="73">
        <v>30420.720000000001</v>
      </c>
      <c r="AC1258" s="73">
        <v>29011.279999999999</v>
      </c>
      <c r="AD1258" s="73">
        <v>30420.720000000001</v>
      </c>
      <c r="AE1258" s="73">
        <v>30566.16</v>
      </c>
      <c r="AF1258" s="73"/>
      <c r="AG1258" s="73">
        <f>IFERROR(VLOOKUP(J1258,'Roll ups'!D:E,2,FALSE),0)</f>
        <v>10875997.040000001</v>
      </c>
      <c r="AH1258" s="74">
        <f>IF(Table2[[#This Row],[CATEGORY TTL LOOKUP]]=0,0,IF(Table2[[#This Row],[CATEGORY TTL LOOKUP]]&gt;0,SUM(AB1258/AG1258)))</f>
        <v>2.7970511474136994E-3</v>
      </c>
      <c r="AI1258" s="74" t="str">
        <f>IFERROR(IF(AH1258&lt;#REF!,"STRIKE",IF(AH1258&gt;=#REF!,"GOOD")),"NO DATA")</f>
        <v>NO DATA</v>
      </c>
      <c r="AJ1258" s="75">
        <f>IFERROR(VLOOKUP(K1258,'Roll ups'!H:I,2,FALSE),0)</f>
        <v>126094742.97999983</v>
      </c>
      <c r="AK1258" s="76">
        <f>IF(Table2[[#This Row],[PRICE TIER LOOKUP]]=0,0,IF(Table2[[#This Row],[PRICE TIER LOOKUP]]&gt;0,SUM(AB1258/AJ1258)))</f>
        <v>2.4125288081855325E-4</v>
      </c>
      <c r="AL1258" s="74" t="e">
        <f>IF(AK1258&lt;#REF!,"STRIKE",IF(AK1258&gt;=#REF!,"GOOD"))</f>
        <v>#REF!</v>
      </c>
      <c r="AM1258" s="75">
        <f>VLOOKUP(H1258,'Roll ups'!A:B,2,FALSE)</f>
        <v>325145452.83999985</v>
      </c>
      <c r="AN1258" s="77">
        <f t="shared" si="40"/>
        <v>9.3560342715202197E-5</v>
      </c>
      <c r="AO1258" s="74" t="str">
        <f>IFERROR(VLOOKUP(Table2[[#This Row],[Product Name]],'Roll ups'!L:P,5,FALSE),"GOOD")</f>
        <v>GOOD</v>
      </c>
      <c r="AP1258" s="74">
        <f>Table2[[#This Row],[Retail Dollar Vol Current 12 Mths]]/Table2[[#This Row],[SHELF SALES  LOOKUP]]</f>
        <v>9.3560342715202197E-5</v>
      </c>
      <c r="AQ1258" s="69">
        <f t="shared" si="41"/>
        <v>0</v>
      </c>
      <c r="AR125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258" s="69" t="e">
        <f>IF(Table2[[#This Row],[Shelf Dollar Vol Current 12 Mths]]&gt;#REF!,"MEETS $ CRITERIA",IF(Table2[[#This Row],[Shelf Dollar Vol Current 12 Mths]]&lt;#REF!+1,"DOES NOT MEET $ CRITERIA"))</f>
        <v>#REF!</v>
      </c>
      <c r="AT1258" s="78"/>
    </row>
    <row r="1259" spans="1:46" ht="13.8" x14ac:dyDescent="0.3">
      <c r="A1259" s="68" t="s">
        <v>839</v>
      </c>
      <c r="B1259" s="69">
        <v>86842</v>
      </c>
      <c r="C1259" s="69">
        <v>458</v>
      </c>
      <c r="D1259" s="69" t="s">
        <v>25</v>
      </c>
      <c r="E1259" s="70" t="s">
        <v>6313</v>
      </c>
      <c r="F1259" s="70"/>
      <c r="G1259" s="71" t="s">
        <v>8857</v>
      </c>
      <c r="H1259" s="69" t="s">
        <v>6315</v>
      </c>
      <c r="I1259" s="68" t="s">
        <v>831</v>
      </c>
      <c r="J1259" s="68" t="s">
        <v>232</v>
      </c>
      <c r="K1259" s="68" t="s">
        <v>232</v>
      </c>
      <c r="L1259" s="68" t="s">
        <v>132</v>
      </c>
      <c r="M1259" s="68" t="s">
        <v>175</v>
      </c>
      <c r="N1259" s="68" t="s">
        <v>184</v>
      </c>
      <c r="O1259" s="68" t="s">
        <v>8858</v>
      </c>
      <c r="P1259" s="72" t="s">
        <v>191</v>
      </c>
      <c r="Q1259" s="68" t="s">
        <v>234</v>
      </c>
      <c r="R1259" s="68" t="s">
        <v>31</v>
      </c>
      <c r="S1259" s="68">
        <v>15</v>
      </c>
      <c r="T1259" s="68">
        <v>15</v>
      </c>
      <c r="U1259" s="68">
        <v>-0.03</v>
      </c>
      <c r="V1259" s="68">
        <v>38.75</v>
      </c>
      <c r="W1259" s="68">
        <v>35.08</v>
      </c>
      <c r="X1259" s="68">
        <v>0.09</v>
      </c>
      <c r="Y1259" s="68">
        <v>181.75</v>
      </c>
      <c r="Z1259" s="68">
        <v>224.5</v>
      </c>
      <c r="AA1259" s="68">
        <v>-0.24</v>
      </c>
      <c r="AB1259" s="73">
        <v>41722.53</v>
      </c>
      <c r="AC1259" s="73">
        <v>51354.15</v>
      </c>
      <c r="AD1259" s="73">
        <v>41722.53</v>
      </c>
      <c r="AE1259" s="73">
        <v>51354.15</v>
      </c>
      <c r="AF1259" s="73"/>
      <c r="AG1259" s="73">
        <f>IFERROR(VLOOKUP(J1259,'Roll ups'!D:E,2,FALSE),0)</f>
        <v>4182721.1600000006</v>
      </c>
      <c r="AH1259" s="74">
        <f>IF(Table2[[#This Row],[CATEGORY TTL LOOKUP]]=0,0,IF(Table2[[#This Row],[CATEGORY TTL LOOKUP]]&gt;0,SUM(AB1259/AG1259)))</f>
        <v>9.9749728475804003E-3</v>
      </c>
      <c r="AI1259" s="74" t="str">
        <f>IFERROR(IF(AH1259&lt;#REF!,"STRIKE",IF(AH1259&gt;=#REF!,"GOOD")),"NO DATA")</f>
        <v>NO DATA</v>
      </c>
      <c r="AJ1259" s="75">
        <f>IFERROR(VLOOKUP(K1259,'Roll ups'!H:I,2,FALSE),0)</f>
        <v>4182721.1600000006</v>
      </c>
      <c r="AK1259" s="76">
        <f>IF(Table2[[#This Row],[PRICE TIER LOOKUP]]=0,0,IF(Table2[[#This Row],[PRICE TIER LOOKUP]]&gt;0,SUM(AB1259/AJ1259)))</f>
        <v>9.9749728475804003E-3</v>
      </c>
      <c r="AL1259" s="74" t="e">
        <f>IF(AK1259&lt;#REF!,"STRIKE",IF(AK1259&gt;=#REF!,"GOOD"))</f>
        <v>#REF!</v>
      </c>
      <c r="AM1259" s="75">
        <f>VLOOKUP(H1259,'Roll ups'!A:B,2,FALSE)</f>
        <v>325145452.83999985</v>
      </c>
      <c r="AN1259" s="77">
        <f t="shared" si="40"/>
        <v>1.2831958631305586E-4</v>
      </c>
      <c r="AO1259" s="74" t="str">
        <f>IFERROR(VLOOKUP(Table2[[#This Row],[Product Name]],'Roll ups'!L:P,5,FALSE),"GOOD")</f>
        <v>GOOD</v>
      </c>
      <c r="AP1259" s="74">
        <f>Table2[[#This Row],[Retail Dollar Vol Current 12 Mths]]/Table2[[#This Row],[SHELF SALES  LOOKUP]]</f>
        <v>1.2831958631305586E-4</v>
      </c>
      <c r="AQ1259" s="69">
        <f t="shared" si="41"/>
        <v>0</v>
      </c>
      <c r="AR125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259" s="69" t="e">
        <f>IF(Table2[[#This Row],[Shelf Dollar Vol Current 12 Mths]]&gt;#REF!,"MEETS $ CRITERIA",IF(Table2[[#This Row],[Shelf Dollar Vol Current 12 Mths]]&lt;#REF!+1,"DOES NOT MEET $ CRITERIA"))</f>
        <v>#REF!</v>
      </c>
      <c r="AT1259" s="78"/>
    </row>
    <row r="1260" spans="1:46" ht="13.8" x14ac:dyDescent="0.3">
      <c r="A1260" s="68" t="s">
        <v>556</v>
      </c>
      <c r="B1260" s="69">
        <v>39468</v>
      </c>
      <c r="C1260" s="69">
        <v>281</v>
      </c>
      <c r="D1260" s="69" t="s">
        <v>25</v>
      </c>
      <c r="E1260" s="70" t="s">
        <v>6313</v>
      </c>
      <c r="F1260" s="70"/>
      <c r="G1260" s="71" t="s">
        <v>8417</v>
      </c>
      <c r="H1260" s="69" t="s">
        <v>6315</v>
      </c>
      <c r="I1260" s="68" t="s">
        <v>252</v>
      </c>
      <c r="J1260" s="68" t="s">
        <v>252</v>
      </c>
      <c r="K1260" s="68" t="s">
        <v>89</v>
      </c>
      <c r="L1260" s="68" t="s">
        <v>89</v>
      </c>
      <c r="M1260" s="68" t="s">
        <v>252</v>
      </c>
      <c r="N1260" s="68" t="s">
        <v>154</v>
      </c>
      <c r="O1260" s="68" t="s">
        <v>8859</v>
      </c>
      <c r="P1260" s="72" t="s">
        <v>252</v>
      </c>
      <c r="Q1260" s="68" t="s">
        <v>26</v>
      </c>
      <c r="R1260" s="68" t="s">
        <v>27</v>
      </c>
      <c r="S1260" s="68">
        <v>73</v>
      </c>
      <c r="T1260" s="68">
        <v>70.010000000000005</v>
      </c>
      <c r="U1260" s="68">
        <v>0.03</v>
      </c>
      <c r="V1260" s="68">
        <v>163.35</v>
      </c>
      <c r="W1260" s="68">
        <v>136.52000000000001</v>
      </c>
      <c r="X1260" s="68">
        <v>0.16</v>
      </c>
      <c r="Y1260" s="68">
        <v>486.16</v>
      </c>
      <c r="Z1260" s="68">
        <v>620.15</v>
      </c>
      <c r="AA1260" s="68">
        <v>-0.28000000000000003</v>
      </c>
      <c r="AB1260" s="73">
        <v>51002.18</v>
      </c>
      <c r="AC1260" s="73">
        <v>65474.83</v>
      </c>
      <c r="AD1260" s="73">
        <v>53825</v>
      </c>
      <c r="AE1260" s="73">
        <v>68628.75</v>
      </c>
      <c r="AF1260" s="73"/>
      <c r="AG1260" s="73">
        <f>IFERROR(VLOOKUP(J1260,'Roll ups'!D:E,2,FALSE),0)</f>
        <v>73393567.950000003</v>
      </c>
      <c r="AH1260" s="74">
        <f>IF(Table2[[#This Row],[CATEGORY TTL LOOKUP]]=0,0,IF(Table2[[#This Row],[CATEGORY TTL LOOKUP]]&gt;0,SUM(AB1260/AG1260)))</f>
        <v>6.949134839001924E-4</v>
      </c>
      <c r="AI1260" s="74" t="str">
        <f>IFERROR(IF(AH1260&lt;#REF!,"STRIKE",IF(AH1260&gt;=#REF!,"GOOD")),"NO DATA")</f>
        <v>NO DATA</v>
      </c>
      <c r="AJ1260" s="75">
        <f>IFERROR(VLOOKUP(K1260,'Roll ups'!H:I,2,FALSE),0)</f>
        <v>75793138.070000067</v>
      </c>
      <c r="AK1260" s="76">
        <f>IF(Table2[[#This Row],[PRICE TIER LOOKUP]]=0,0,IF(Table2[[#This Row],[PRICE TIER LOOKUP]]&gt;0,SUM(AB1260/AJ1260)))</f>
        <v>6.7291289553014744E-4</v>
      </c>
      <c r="AL1260" s="74" t="e">
        <f>IF(AK1260&lt;#REF!,"STRIKE",IF(AK1260&gt;=#REF!,"GOOD"))</f>
        <v>#REF!</v>
      </c>
      <c r="AM1260" s="75">
        <f>VLOOKUP(H1260,'Roll ups'!A:B,2,FALSE)</f>
        <v>325145452.83999985</v>
      </c>
      <c r="AN1260" s="77">
        <f t="shared" si="40"/>
        <v>1.5685958254842196E-4</v>
      </c>
      <c r="AO1260" s="74" t="str">
        <f>IFERROR(VLOOKUP(Table2[[#This Row],[Product Name]],'Roll ups'!L:P,5,FALSE),"GOOD")</f>
        <v>GOOD</v>
      </c>
      <c r="AP1260" s="74">
        <f>Table2[[#This Row],[Retail Dollar Vol Current 12 Mths]]/Table2[[#This Row],[SHELF SALES  LOOKUP]]</f>
        <v>1.6554129707139603E-4</v>
      </c>
      <c r="AQ1260" s="69">
        <f t="shared" si="41"/>
        <v>0</v>
      </c>
      <c r="AR126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260" s="69" t="e">
        <f>IF(Table2[[#This Row],[Shelf Dollar Vol Current 12 Mths]]&gt;#REF!,"MEETS $ CRITERIA",IF(Table2[[#This Row],[Shelf Dollar Vol Current 12 Mths]]&lt;#REF!+1,"DOES NOT MEET $ CRITERIA"))</f>
        <v>#REF!</v>
      </c>
      <c r="AT1260" s="78"/>
    </row>
    <row r="1261" spans="1:46" ht="13.8" x14ac:dyDescent="0.3">
      <c r="A1261" s="68" t="s">
        <v>546</v>
      </c>
      <c r="B1261" s="69">
        <v>36649</v>
      </c>
      <c r="C1261" s="69">
        <v>88</v>
      </c>
      <c r="D1261" s="69" t="s">
        <v>25</v>
      </c>
      <c r="E1261" s="70" t="s">
        <v>6313</v>
      </c>
      <c r="F1261" s="70"/>
      <c r="G1261" s="71" t="s">
        <v>8860</v>
      </c>
      <c r="H1261" s="69" t="s">
        <v>6315</v>
      </c>
      <c r="I1261" s="68" t="s">
        <v>252</v>
      </c>
      <c r="J1261" s="68" t="s">
        <v>252</v>
      </c>
      <c r="K1261" s="68" t="s">
        <v>132</v>
      </c>
      <c r="L1261" s="68" t="s">
        <v>89</v>
      </c>
      <c r="M1261" s="68" t="s">
        <v>252</v>
      </c>
      <c r="N1261" s="68" t="s">
        <v>154</v>
      </c>
      <c r="O1261" s="68" t="s">
        <v>8861</v>
      </c>
      <c r="P1261" s="72" t="s">
        <v>252</v>
      </c>
      <c r="Q1261" s="68" t="s">
        <v>549</v>
      </c>
      <c r="R1261" s="68" t="s">
        <v>8862</v>
      </c>
      <c r="S1261" s="68">
        <v>21</v>
      </c>
      <c r="T1261" s="68">
        <v>10</v>
      </c>
      <c r="U1261" s="68">
        <v>0.51</v>
      </c>
      <c r="V1261" s="68">
        <v>81</v>
      </c>
      <c r="W1261" s="68">
        <v>55.5</v>
      </c>
      <c r="X1261" s="68">
        <v>0.31</v>
      </c>
      <c r="Y1261" s="68">
        <v>269.5</v>
      </c>
      <c r="Z1261" s="68">
        <v>190</v>
      </c>
      <c r="AA1261" s="68">
        <v>0.28999999999999998</v>
      </c>
      <c r="AB1261" s="73">
        <v>57047.76</v>
      </c>
      <c r="AC1261" s="73">
        <v>40219.199999999997</v>
      </c>
      <c r="AD1261" s="73">
        <v>57047.76</v>
      </c>
      <c r="AE1261" s="73">
        <v>40219.199999999997</v>
      </c>
      <c r="AF1261" s="73"/>
      <c r="AG1261" s="73">
        <f>IFERROR(VLOOKUP(J1261,'Roll ups'!D:E,2,FALSE),0)</f>
        <v>73393567.950000003</v>
      </c>
      <c r="AH1261" s="74">
        <f>IF(Table2[[#This Row],[CATEGORY TTL LOOKUP]]=0,0,IF(Table2[[#This Row],[CATEGORY TTL LOOKUP]]&gt;0,SUM(AB1261/AG1261)))</f>
        <v>7.7728555230976472E-4</v>
      </c>
      <c r="AI1261" s="74" t="str">
        <f>IFERROR(IF(AH1261&lt;#REF!,"STRIKE",IF(AH1261&gt;=#REF!,"GOOD")),"NO DATA")</f>
        <v>NO DATA</v>
      </c>
      <c r="AJ1261" s="75">
        <f>IFERROR(VLOOKUP(K1261,'Roll ups'!H:I,2,FALSE),0)</f>
        <v>126094742.97999983</v>
      </c>
      <c r="AK1261" s="76">
        <f>IF(Table2[[#This Row],[PRICE TIER LOOKUP]]=0,0,IF(Table2[[#This Row],[PRICE TIER LOOKUP]]&gt;0,SUM(AB1261/AJ1261)))</f>
        <v>4.5241981268837256E-4</v>
      </c>
      <c r="AL1261" s="74" t="e">
        <f>IF(AK1261&lt;#REF!,"STRIKE",IF(AK1261&gt;=#REF!,"GOOD"))</f>
        <v>#REF!</v>
      </c>
      <c r="AM1261" s="75">
        <f>VLOOKUP(H1261,'Roll ups'!A:B,2,FALSE)</f>
        <v>325145452.83999985</v>
      </c>
      <c r="AN1261" s="77">
        <f t="shared" si="40"/>
        <v>1.7545304571142971E-4</v>
      </c>
      <c r="AO1261" s="74" t="str">
        <f>IFERROR(VLOOKUP(Table2[[#This Row],[Product Name]],'Roll ups'!L:P,5,FALSE),"GOOD")</f>
        <v>GOOD</v>
      </c>
      <c r="AP1261" s="74">
        <f>Table2[[#This Row],[Retail Dollar Vol Current 12 Mths]]/Table2[[#This Row],[SHELF SALES  LOOKUP]]</f>
        <v>1.7545304571142971E-4</v>
      </c>
      <c r="AQ1261" s="69">
        <f t="shared" si="41"/>
        <v>0</v>
      </c>
      <c r="AR126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261" s="69" t="e">
        <f>IF(Table2[[#This Row],[Shelf Dollar Vol Current 12 Mths]]&gt;#REF!,"MEETS $ CRITERIA",IF(Table2[[#This Row],[Shelf Dollar Vol Current 12 Mths]]&lt;#REF!+1,"DOES NOT MEET $ CRITERIA"))</f>
        <v>#REF!</v>
      </c>
      <c r="AT1261" s="78"/>
    </row>
    <row r="1262" spans="1:46" ht="13.8" x14ac:dyDescent="0.3">
      <c r="A1262" s="68" t="s">
        <v>559</v>
      </c>
      <c r="B1262" s="69">
        <v>67155</v>
      </c>
      <c r="C1262" s="69">
        <v>459</v>
      </c>
      <c r="D1262" s="69" t="s">
        <v>25</v>
      </c>
      <c r="E1262" s="70" t="s">
        <v>6313</v>
      </c>
      <c r="F1262" s="70"/>
      <c r="G1262" s="71" t="s">
        <v>8863</v>
      </c>
      <c r="H1262" s="69" t="s">
        <v>6315</v>
      </c>
      <c r="I1262" s="68" t="s">
        <v>116</v>
      </c>
      <c r="J1262" s="68" t="s">
        <v>116</v>
      </c>
      <c r="K1262" s="68" t="s">
        <v>116</v>
      </c>
      <c r="L1262" s="68" t="s">
        <v>104</v>
      </c>
      <c r="M1262" s="68" t="s">
        <v>252</v>
      </c>
      <c r="N1262" s="68" t="s">
        <v>184</v>
      </c>
      <c r="O1262" s="68" t="s">
        <v>8864</v>
      </c>
      <c r="P1262" s="72" t="s">
        <v>191</v>
      </c>
      <c r="Q1262" s="68" t="s">
        <v>41</v>
      </c>
      <c r="R1262" s="68" t="s">
        <v>31</v>
      </c>
      <c r="S1262" s="68">
        <v>7</v>
      </c>
      <c r="T1262" s="68">
        <v>7.2</v>
      </c>
      <c r="U1262" s="68">
        <v>0.03</v>
      </c>
      <c r="V1262" s="68">
        <v>19.8</v>
      </c>
      <c r="W1262" s="68">
        <v>25.8</v>
      </c>
      <c r="X1262" s="68">
        <v>-0.3</v>
      </c>
      <c r="Y1262" s="68">
        <v>112</v>
      </c>
      <c r="Z1262" s="68">
        <v>116.8</v>
      </c>
      <c r="AA1262" s="68">
        <v>-0.04</v>
      </c>
      <c r="AB1262" s="73">
        <v>46503.360000000001</v>
      </c>
      <c r="AC1262" s="73">
        <v>48943.8</v>
      </c>
      <c r="AD1262" s="73">
        <v>48615.839999999997</v>
      </c>
      <c r="AE1262" s="73">
        <v>50558.04</v>
      </c>
      <c r="AF1262" s="73"/>
      <c r="AG1262" s="73">
        <f>IFERROR(VLOOKUP(J1262,'Roll ups'!D:E,2,FALSE),0)</f>
        <v>5567781.3899999987</v>
      </c>
      <c r="AH1262" s="74">
        <f>IF(Table2[[#This Row],[CATEGORY TTL LOOKUP]]=0,0,IF(Table2[[#This Row],[CATEGORY TTL LOOKUP]]&gt;0,SUM(AB1262/AG1262)))</f>
        <v>8.3522244755374654E-3</v>
      </c>
      <c r="AI1262" s="74" t="str">
        <f>IFERROR(IF(AH1262&lt;#REF!,"STRIKE",IF(AH1262&gt;=#REF!,"GOOD")),"NO DATA")</f>
        <v>NO DATA</v>
      </c>
      <c r="AJ1262" s="75">
        <f>IFERROR(VLOOKUP(K1262,'Roll ups'!H:I,2,FALSE),0)</f>
        <v>5567781.3899999987</v>
      </c>
      <c r="AK1262" s="76">
        <f>IF(Table2[[#This Row],[PRICE TIER LOOKUP]]=0,0,IF(Table2[[#This Row],[PRICE TIER LOOKUP]]&gt;0,SUM(AB1262/AJ1262)))</f>
        <v>8.3522244755374654E-3</v>
      </c>
      <c r="AL1262" s="74" t="e">
        <f>IF(AK1262&lt;#REF!,"STRIKE",IF(AK1262&gt;=#REF!,"GOOD"))</f>
        <v>#REF!</v>
      </c>
      <c r="AM1262" s="75">
        <f>VLOOKUP(H1262,'Roll ups'!A:B,2,FALSE)</f>
        <v>325145452.83999985</v>
      </c>
      <c r="AN1262" s="77">
        <f t="shared" si="40"/>
        <v>1.4302325188254668E-4</v>
      </c>
      <c r="AO1262" s="74" t="str">
        <f>IFERROR(VLOOKUP(Table2[[#This Row],[Product Name]],'Roll ups'!L:P,5,FALSE),"GOOD")</f>
        <v>GOOD</v>
      </c>
      <c r="AP1262" s="74">
        <f>Table2[[#This Row],[Retail Dollar Vol Current 12 Mths]]/Table2[[#This Row],[SHELF SALES  LOOKUP]]</f>
        <v>1.4952028261617199E-4</v>
      </c>
      <c r="AQ1262" s="69">
        <f t="shared" si="41"/>
        <v>0</v>
      </c>
      <c r="AR126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262" s="69" t="e">
        <f>IF(Table2[[#This Row],[Shelf Dollar Vol Current 12 Mths]]&gt;#REF!,"MEETS $ CRITERIA",IF(Table2[[#This Row],[Shelf Dollar Vol Current 12 Mths]]&lt;#REF!+1,"DOES NOT MEET $ CRITERIA"))</f>
        <v>#REF!</v>
      </c>
      <c r="AT1262" s="78"/>
    </row>
    <row r="1263" spans="1:46" ht="13.8" x14ac:dyDescent="0.3">
      <c r="A1263" s="68" t="s">
        <v>398</v>
      </c>
      <c r="B1263" s="69">
        <v>67610</v>
      </c>
      <c r="C1263" s="69">
        <v>149</v>
      </c>
      <c r="D1263" s="69" t="s">
        <v>25</v>
      </c>
      <c r="E1263" s="70" t="s">
        <v>6313</v>
      </c>
      <c r="F1263" s="70"/>
      <c r="G1263" s="71" t="s">
        <v>8865</v>
      </c>
      <c r="H1263" s="69" t="s">
        <v>6315</v>
      </c>
      <c r="I1263" s="68" t="s">
        <v>54</v>
      </c>
      <c r="J1263" s="68" t="s">
        <v>191</v>
      </c>
      <c r="K1263" s="68" t="s">
        <v>146</v>
      </c>
      <c r="L1263" s="68" t="s">
        <v>146</v>
      </c>
      <c r="M1263" s="68" t="s">
        <v>191</v>
      </c>
      <c r="N1263" s="68" t="s">
        <v>211</v>
      </c>
      <c r="O1263" s="68" t="s">
        <v>8866</v>
      </c>
      <c r="P1263" s="72" t="s">
        <v>191</v>
      </c>
      <c r="Q1263" s="68" t="s">
        <v>401</v>
      </c>
      <c r="R1263" s="68" t="s">
        <v>31</v>
      </c>
      <c r="S1263" s="68">
        <v>5</v>
      </c>
      <c r="T1263" s="68">
        <v>18</v>
      </c>
      <c r="U1263" s="68">
        <v>-2.6</v>
      </c>
      <c r="V1263" s="68">
        <v>22</v>
      </c>
      <c r="W1263" s="68">
        <v>19.079999999999998</v>
      </c>
      <c r="X1263" s="68">
        <v>0.13</v>
      </c>
      <c r="Y1263" s="68">
        <v>89</v>
      </c>
      <c r="Z1263" s="68">
        <v>72.08</v>
      </c>
      <c r="AA1263" s="68">
        <v>0.19</v>
      </c>
      <c r="AB1263" s="73">
        <v>29717.759999999998</v>
      </c>
      <c r="AC1263" s="73">
        <v>24266.46</v>
      </c>
      <c r="AD1263" s="73">
        <v>31206.959999999999</v>
      </c>
      <c r="AE1263" s="73">
        <v>25154.46</v>
      </c>
      <c r="AF1263" s="73"/>
      <c r="AG1263" s="73">
        <f>IFERROR(VLOOKUP(J1263,'Roll ups'!D:E,2,FALSE),0)</f>
        <v>22444928.369999994</v>
      </c>
      <c r="AH1263" s="74">
        <f>IF(Table2[[#This Row],[CATEGORY TTL LOOKUP]]=0,0,IF(Table2[[#This Row],[CATEGORY TTL LOOKUP]]&gt;0,SUM(AB1263/AG1263)))</f>
        <v>1.324030066396688E-3</v>
      </c>
      <c r="AI1263" s="74" t="str">
        <f>IFERROR(IF(AH1263&lt;#REF!,"STRIKE",IF(AH1263&gt;=#REF!,"GOOD")),"NO DATA")</f>
        <v>NO DATA</v>
      </c>
      <c r="AJ1263" s="75">
        <f>IFERROR(VLOOKUP(K1263,'Roll ups'!H:I,2,FALSE),0)</f>
        <v>69119979.479999974</v>
      </c>
      <c r="AK1263" s="76">
        <f>IF(Table2[[#This Row],[PRICE TIER LOOKUP]]=0,0,IF(Table2[[#This Row],[PRICE TIER LOOKUP]]&gt;0,SUM(AB1263/AJ1263)))</f>
        <v>4.2994457208423944E-4</v>
      </c>
      <c r="AL1263" s="74" t="e">
        <f>IF(AK1263&lt;#REF!,"STRIKE",IF(AK1263&gt;=#REF!,"GOOD"))</f>
        <v>#REF!</v>
      </c>
      <c r="AM1263" s="75">
        <f>VLOOKUP(H1263,'Roll ups'!A:B,2,FALSE)</f>
        <v>325145452.83999985</v>
      </c>
      <c r="AN1263" s="77">
        <f t="shared" si="40"/>
        <v>9.1398356459943331E-5</v>
      </c>
      <c r="AO1263" s="74" t="str">
        <f>IFERROR(VLOOKUP(Table2[[#This Row],[Product Name]],'Roll ups'!L:P,5,FALSE),"GOOD")</f>
        <v>GOOD</v>
      </c>
      <c r="AP1263" s="74">
        <f>Table2[[#This Row],[Retail Dollar Vol Current 12 Mths]]/Table2[[#This Row],[SHELF SALES  LOOKUP]]</f>
        <v>9.5978460493361306E-5</v>
      </c>
      <c r="AQ1263" s="69">
        <f t="shared" si="41"/>
        <v>0</v>
      </c>
      <c r="AR126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263" s="69" t="e">
        <f>IF(Table2[[#This Row],[Shelf Dollar Vol Current 12 Mths]]&gt;#REF!,"MEETS $ CRITERIA",IF(Table2[[#This Row],[Shelf Dollar Vol Current 12 Mths]]&lt;#REF!+1,"DOES NOT MEET $ CRITERIA"))</f>
        <v>#REF!</v>
      </c>
      <c r="AT1263" s="78"/>
    </row>
    <row r="1264" spans="1:46" ht="13.8" x14ac:dyDescent="0.3">
      <c r="A1264" s="68" t="s">
        <v>773</v>
      </c>
      <c r="B1264" s="69">
        <v>18604</v>
      </c>
      <c r="C1264" s="69">
        <v>276</v>
      </c>
      <c r="D1264" s="69" t="s">
        <v>25</v>
      </c>
      <c r="E1264" s="70" t="s">
        <v>6313</v>
      </c>
      <c r="F1264" s="70"/>
      <c r="G1264" s="71" t="s">
        <v>8867</v>
      </c>
      <c r="H1264" s="69" t="s">
        <v>6315</v>
      </c>
      <c r="I1264" s="68" t="s">
        <v>758</v>
      </c>
      <c r="J1264" s="68" t="s">
        <v>175</v>
      </c>
      <c r="K1264" s="68" t="s">
        <v>146</v>
      </c>
      <c r="L1264" s="68" t="s">
        <v>146</v>
      </c>
      <c r="M1264" s="68" t="s">
        <v>175</v>
      </c>
      <c r="N1264" s="68" t="s">
        <v>712</v>
      </c>
      <c r="O1264" s="68" t="s">
        <v>8868</v>
      </c>
      <c r="P1264" s="72" t="s">
        <v>6357</v>
      </c>
      <c r="Q1264" s="68" t="s">
        <v>32</v>
      </c>
      <c r="R1264" s="68" t="s">
        <v>31</v>
      </c>
      <c r="S1264" s="68">
        <v>5</v>
      </c>
      <c r="T1264" s="68">
        <v>10.83</v>
      </c>
      <c r="U1264" s="68">
        <v>-1</v>
      </c>
      <c r="V1264" s="68">
        <v>16.920000000000002</v>
      </c>
      <c r="W1264" s="68">
        <v>27.33</v>
      </c>
      <c r="X1264" s="68">
        <v>-0.62</v>
      </c>
      <c r="Y1264" s="68">
        <v>78.33</v>
      </c>
      <c r="Z1264" s="68">
        <v>117.67</v>
      </c>
      <c r="AA1264" s="68">
        <v>-0.5</v>
      </c>
      <c r="AB1264" s="73">
        <v>28441.69</v>
      </c>
      <c r="AC1264" s="73">
        <v>43028.12</v>
      </c>
      <c r="AD1264" s="73">
        <v>28570.21</v>
      </c>
      <c r="AE1264" s="73">
        <v>43028.12</v>
      </c>
      <c r="AF1264" s="73"/>
      <c r="AG1264" s="73">
        <f>IFERROR(VLOOKUP(J1264,'Roll ups'!D:E,2,FALSE),0)</f>
        <v>52239627.039999984</v>
      </c>
      <c r="AH1264" s="74">
        <f>IF(Table2[[#This Row],[CATEGORY TTL LOOKUP]]=0,0,IF(Table2[[#This Row],[CATEGORY TTL LOOKUP]]&gt;0,SUM(AB1264/AG1264)))</f>
        <v>5.4444665116429986E-4</v>
      </c>
      <c r="AI1264" s="74" t="str">
        <f>IFERROR(IF(AH1264&lt;#REF!,"STRIKE",IF(AH1264&gt;=#REF!,"GOOD")),"NO DATA")</f>
        <v>NO DATA</v>
      </c>
      <c r="AJ1264" s="75">
        <f>IFERROR(VLOOKUP(K1264,'Roll ups'!H:I,2,FALSE),0)</f>
        <v>69119979.479999974</v>
      </c>
      <c r="AK1264" s="76">
        <f>IF(Table2[[#This Row],[PRICE TIER LOOKUP]]=0,0,IF(Table2[[#This Row],[PRICE TIER LOOKUP]]&gt;0,SUM(AB1264/AJ1264)))</f>
        <v>4.1148290572380256E-4</v>
      </c>
      <c r="AL1264" s="74" t="e">
        <f>IF(AK1264&lt;#REF!,"STRIKE",IF(AK1264&gt;=#REF!,"GOOD"))</f>
        <v>#REF!</v>
      </c>
      <c r="AM1264" s="75">
        <f>VLOOKUP(H1264,'Roll ups'!A:B,2,FALSE)</f>
        <v>325145452.83999985</v>
      </c>
      <c r="AN1264" s="77">
        <f t="shared" si="40"/>
        <v>8.7473743678635445E-5</v>
      </c>
      <c r="AO1264" s="74" t="str">
        <f>IFERROR(VLOOKUP(Table2[[#This Row],[Product Name]],'Roll ups'!L:P,5,FALSE),"GOOD")</f>
        <v>GOOD</v>
      </c>
      <c r="AP1264" s="74">
        <f>Table2[[#This Row],[Retail Dollar Vol Current 12 Mths]]/Table2[[#This Row],[SHELF SALES  LOOKUP]]</f>
        <v>8.7869012930834539E-5</v>
      </c>
      <c r="AQ1264" s="69">
        <f t="shared" si="41"/>
        <v>0</v>
      </c>
      <c r="AR126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264" s="69" t="e">
        <f>IF(Table2[[#This Row],[Shelf Dollar Vol Current 12 Mths]]&gt;#REF!,"MEETS $ CRITERIA",IF(Table2[[#This Row],[Shelf Dollar Vol Current 12 Mths]]&lt;#REF!+1,"DOES NOT MEET $ CRITERIA"))</f>
        <v>#REF!</v>
      </c>
      <c r="AT1264" s="78"/>
    </row>
    <row r="1265" spans="1:46" ht="13.8" x14ac:dyDescent="0.3">
      <c r="A1265" s="68" t="s">
        <v>804</v>
      </c>
      <c r="B1265" s="69">
        <v>15967</v>
      </c>
      <c r="C1265" s="69">
        <v>51</v>
      </c>
      <c r="D1265" s="69" t="s">
        <v>25</v>
      </c>
      <c r="E1265" s="70" t="s">
        <v>6313</v>
      </c>
      <c r="F1265" s="70"/>
      <c r="G1265" s="71" t="s">
        <v>8869</v>
      </c>
      <c r="H1265" s="69" t="s">
        <v>6315</v>
      </c>
      <c r="I1265" s="68" t="s">
        <v>831</v>
      </c>
      <c r="J1265" s="68" t="s">
        <v>807</v>
      </c>
      <c r="K1265" s="68" t="s">
        <v>807</v>
      </c>
      <c r="L1265" s="68" t="s">
        <v>146</v>
      </c>
      <c r="M1265" s="68" t="s">
        <v>808</v>
      </c>
      <c r="N1265" s="68" t="s">
        <v>808</v>
      </c>
      <c r="O1265" s="68" t="s">
        <v>8870</v>
      </c>
      <c r="P1265" s="72" t="s">
        <v>6357</v>
      </c>
      <c r="Q1265" s="68" t="s">
        <v>401</v>
      </c>
      <c r="R1265" s="68" t="s">
        <v>31</v>
      </c>
      <c r="S1265" s="68"/>
      <c r="T1265" s="68">
        <v>1</v>
      </c>
      <c r="U1265" s="68"/>
      <c r="V1265" s="68">
        <v>0.5</v>
      </c>
      <c r="W1265" s="68">
        <v>3</v>
      </c>
      <c r="X1265" s="68">
        <v>-5</v>
      </c>
      <c r="Y1265" s="68">
        <v>7</v>
      </c>
      <c r="Z1265" s="68">
        <v>9.5</v>
      </c>
      <c r="AA1265" s="68">
        <v>-0.36</v>
      </c>
      <c r="AB1265" s="73">
        <v>4633.2</v>
      </c>
      <c r="AC1265" s="73">
        <v>6631.02</v>
      </c>
      <c r="AD1265" s="73">
        <v>4845.12</v>
      </c>
      <c r="AE1265" s="73">
        <v>6679.02</v>
      </c>
      <c r="AF1265" s="73"/>
      <c r="AG1265" s="73">
        <f>IFERROR(VLOOKUP(J1265,'Roll ups'!D:E,2,FALSE),0)</f>
        <v>90323.59</v>
      </c>
      <c r="AH1265" s="74">
        <f>IF(Table2[[#This Row],[CATEGORY TTL LOOKUP]]=0,0,IF(Table2[[#This Row],[CATEGORY TTL LOOKUP]]&gt;0,SUM(AB1265/AG1265)))</f>
        <v>5.129556962915225E-2</v>
      </c>
      <c r="AI1265" s="74" t="str">
        <f>IFERROR(IF(AH1265&lt;#REF!,"STRIKE",IF(AH1265&gt;=#REF!,"GOOD")),"NO DATA")</f>
        <v>NO DATA</v>
      </c>
      <c r="AJ1265" s="75">
        <f>IFERROR(VLOOKUP(K1265,'Roll ups'!H:I,2,FALSE),0)</f>
        <v>90323.59</v>
      </c>
      <c r="AK1265" s="76">
        <f>IF(Table2[[#This Row],[PRICE TIER LOOKUP]]=0,0,IF(Table2[[#This Row],[PRICE TIER LOOKUP]]&gt;0,SUM(AB1265/AJ1265)))</f>
        <v>5.129556962915225E-2</v>
      </c>
      <c r="AL1265" s="74" t="e">
        <f>IF(AK1265&lt;#REF!,"STRIKE",IF(AK1265&gt;=#REF!,"GOOD"))</f>
        <v>#REF!</v>
      </c>
      <c r="AM1265" s="75">
        <f>VLOOKUP(H1265,'Roll ups'!A:B,2,FALSE)</f>
        <v>325145452.83999985</v>
      </c>
      <c r="AN1265" s="77">
        <f t="shared" si="40"/>
        <v>1.4249622621294789E-5</v>
      </c>
      <c r="AO1265" s="74" t="str">
        <f>IFERROR(VLOOKUP(Table2[[#This Row],[Product Name]],'Roll ups'!L:P,5,FALSE),"GOOD")</f>
        <v>GOOD</v>
      </c>
      <c r="AP1265" s="74">
        <f>Table2[[#This Row],[Retail Dollar Vol Current 12 Mths]]/Table2[[#This Row],[SHELF SALES  LOOKUP]]</f>
        <v>1.490139246198908E-5</v>
      </c>
      <c r="AQ1265" s="69">
        <f t="shared" si="41"/>
        <v>0</v>
      </c>
      <c r="AR126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265" s="69" t="e">
        <f>IF(Table2[[#This Row],[Shelf Dollar Vol Current 12 Mths]]&gt;#REF!,"MEETS $ CRITERIA",IF(Table2[[#This Row],[Shelf Dollar Vol Current 12 Mths]]&lt;#REF!+1,"DOES NOT MEET $ CRITERIA"))</f>
        <v>#REF!</v>
      </c>
      <c r="AT1265" s="78"/>
    </row>
    <row r="1266" spans="1:46" ht="13.8" x14ac:dyDescent="0.3">
      <c r="A1266" s="68" t="s">
        <v>565</v>
      </c>
      <c r="B1266" s="69">
        <v>35872</v>
      </c>
      <c r="C1266" s="69">
        <v>135</v>
      </c>
      <c r="D1266" s="69" t="s">
        <v>25</v>
      </c>
      <c r="E1266" s="70" t="s">
        <v>6313</v>
      </c>
      <c r="F1266" s="70"/>
      <c r="G1266" s="71" t="s">
        <v>8871</v>
      </c>
      <c r="H1266" s="69" t="s">
        <v>6315</v>
      </c>
      <c r="I1266" s="68" t="s">
        <v>252</v>
      </c>
      <c r="J1266" s="68" t="s">
        <v>252</v>
      </c>
      <c r="K1266" s="68" t="s">
        <v>89</v>
      </c>
      <c r="L1266" s="68" t="s">
        <v>104</v>
      </c>
      <c r="M1266" s="68" t="s">
        <v>252</v>
      </c>
      <c r="N1266" s="68" t="s">
        <v>154</v>
      </c>
      <c r="O1266" s="68" t="s">
        <v>8872</v>
      </c>
      <c r="P1266" s="72" t="s">
        <v>252</v>
      </c>
      <c r="Q1266" s="68" t="s">
        <v>194</v>
      </c>
      <c r="R1266" s="68" t="s">
        <v>6402</v>
      </c>
      <c r="S1266" s="68">
        <v>5</v>
      </c>
      <c r="T1266" s="68">
        <v>9.33</v>
      </c>
      <c r="U1266" s="68">
        <v>-0.71</v>
      </c>
      <c r="V1266" s="68">
        <v>83.62</v>
      </c>
      <c r="W1266" s="68">
        <v>92.17</v>
      </c>
      <c r="X1266" s="68">
        <v>-0.1</v>
      </c>
      <c r="Y1266" s="68">
        <v>441.8</v>
      </c>
      <c r="Z1266" s="68">
        <v>404.07</v>
      </c>
      <c r="AA1266" s="68">
        <v>0.09</v>
      </c>
      <c r="AB1266" s="73">
        <v>26341.34</v>
      </c>
      <c r="AC1266" s="73">
        <v>24125.34</v>
      </c>
      <c r="AD1266" s="73">
        <v>32285.119999999999</v>
      </c>
      <c r="AE1266" s="73">
        <v>29514.7</v>
      </c>
      <c r="AF1266" s="73"/>
      <c r="AG1266" s="73">
        <f>IFERROR(VLOOKUP(J1266,'Roll ups'!D:E,2,FALSE),0)</f>
        <v>73393567.950000003</v>
      </c>
      <c r="AH1266" s="74">
        <f>IF(Table2[[#This Row],[CATEGORY TTL LOOKUP]]=0,0,IF(Table2[[#This Row],[CATEGORY TTL LOOKUP]]&gt;0,SUM(AB1266/AG1266)))</f>
        <v>3.5890529287178495E-4</v>
      </c>
      <c r="AI1266" s="74" t="str">
        <f>IFERROR(IF(AH1266&lt;#REF!,"STRIKE",IF(AH1266&gt;=#REF!,"GOOD")),"NO DATA")</f>
        <v>NO DATA</v>
      </c>
      <c r="AJ1266" s="75">
        <f>IFERROR(VLOOKUP(K1266,'Roll ups'!H:I,2,FALSE),0)</f>
        <v>75793138.070000067</v>
      </c>
      <c r="AK1266" s="76">
        <f>IF(Table2[[#This Row],[PRICE TIER LOOKUP]]=0,0,IF(Table2[[#This Row],[PRICE TIER LOOKUP]]&gt;0,SUM(AB1266/AJ1266)))</f>
        <v>3.4754254370193775E-4</v>
      </c>
      <c r="AL1266" s="74" t="e">
        <f>IF(AK1266&lt;#REF!,"STRIKE",IF(AK1266&gt;=#REF!,"GOOD"))</f>
        <v>#REF!</v>
      </c>
      <c r="AM1266" s="75">
        <f>VLOOKUP(H1266,'Roll ups'!A:B,2,FALSE)</f>
        <v>325145452.83999985</v>
      </c>
      <c r="AN1266" s="77">
        <f t="shared" si="40"/>
        <v>8.101401932556706E-5</v>
      </c>
      <c r="AO1266" s="74" t="str">
        <f>IFERROR(VLOOKUP(Table2[[#This Row],[Product Name]],'Roll ups'!L:P,5,FALSE),"GOOD")</f>
        <v>GOOD</v>
      </c>
      <c r="AP1266" s="74">
        <f>Table2[[#This Row],[Retail Dollar Vol Current 12 Mths]]/Table2[[#This Row],[SHELF SALES  LOOKUP]]</f>
        <v>9.9294391842186141E-5</v>
      </c>
      <c r="AQ1266" s="69">
        <f t="shared" si="41"/>
        <v>0</v>
      </c>
      <c r="AR126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266" s="69" t="e">
        <f>IF(Table2[[#This Row],[Shelf Dollar Vol Current 12 Mths]]&gt;#REF!,"MEETS $ CRITERIA",IF(Table2[[#This Row],[Shelf Dollar Vol Current 12 Mths]]&lt;#REF!+1,"DOES NOT MEET $ CRITERIA"))</f>
        <v>#REF!</v>
      </c>
      <c r="AT1266" s="78"/>
    </row>
    <row r="1267" spans="1:46" ht="13.8" x14ac:dyDescent="0.3">
      <c r="A1267" s="68" t="s">
        <v>776</v>
      </c>
      <c r="B1267" s="69">
        <v>22178</v>
      </c>
      <c r="C1267" s="69">
        <v>205</v>
      </c>
      <c r="D1267" s="69" t="s">
        <v>25</v>
      </c>
      <c r="E1267" s="70" t="s">
        <v>6313</v>
      </c>
      <c r="F1267" s="70"/>
      <c r="G1267" s="71" t="s">
        <v>8873</v>
      </c>
      <c r="H1267" s="69" t="s">
        <v>6315</v>
      </c>
      <c r="I1267" s="68" t="s">
        <v>758</v>
      </c>
      <c r="J1267" s="68" t="s">
        <v>175</v>
      </c>
      <c r="K1267" s="68" t="s">
        <v>146</v>
      </c>
      <c r="L1267" s="68" t="s">
        <v>146</v>
      </c>
      <c r="M1267" s="68" t="s">
        <v>175</v>
      </c>
      <c r="N1267" s="68" t="s">
        <v>176</v>
      </c>
      <c r="O1267" s="68" t="s">
        <v>8874</v>
      </c>
      <c r="P1267" s="72" t="s">
        <v>6357</v>
      </c>
      <c r="Q1267" s="68" t="s">
        <v>161</v>
      </c>
      <c r="R1267" s="68" t="s">
        <v>31</v>
      </c>
      <c r="S1267" s="68">
        <v>11</v>
      </c>
      <c r="T1267" s="68">
        <v>26.5</v>
      </c>
      <c r="U1267" s="68">
        <v>-1.41</v>
      </c>
      <c r="V1267" s="68">
        <v>25.08</v>
      </c>
      <c r="W1267" s="68">
        <v>26.5</v>
      </c>
      <c r="X1267" s="68">
        <v>-0.06</v>
      </c>
      <c r="Y1267" s="68">
        <v>108.67</v>
      </c>
      <c r="Z1267" s="68">
        <v>111.5</v>
      </c>
      <c r="AA1267" s="68">
        <v>-0.03</v>
      </c>
      <c r="AB1267" s="73">
        <v>63548.4</v>
      </c>
      <c r="AC1267" s="73">
        <v>62663.7</v>
      </c>
      <c r="AD1267" s="73">
        <v>63548.4</v>
      </c>
      <c r="AE1267" s="73">
        <v>62663.7</v>
      </c>
      <c r="AF1267" s="73"/>
      <c r="AG1267" s="73">
        <f>IFERROR(VLOOKUP(J1267,'Roll ups'!D:E,2,FALSE),0)</f>
        <v>52239627.039999984</v>
      </c>
      <c r="AH1267" s="74">
        <f>IF(Table2[[#This Row],[CATEGORY TTL LOOKUP]]=0,0,IF(Table2[[#This Row],[CATEGORY TTL LOOKUP]]&gt;0,SUM(AB1267/AG1267)))</f>
        <v>1.2164788227017943E-3</v>
      </c>
      <c r="AI1267" s="74" t="str">
        <f>IFERROR(IF(AH1267&lt;#REF!,"STRIKE",IF(AH1267&gt;=#REF!,"GOOD")),"NO DATA")</f>
        <v>NO DATA</v>
      </c>
      <c r="AJ1267" s="75">
        <f>IFERROR(VLOOKUP(K1267,'Roll ups'!H:I,2,FALSE),0)</f>
        <v>69119979.479999974</v>
      </c>
      <c r="AK1267" s="76">
        <f>IF(Table2[[#This Row],[PRICE TIER LOOKUP]]=0,0,IF(Table2[[#This Row],[PRICE TIER LOOKUP]]&gt;0,SUM(AB1267/AJ1267)))</f>
        <v>9.1939263405579972E-4</v>
      </c>
      <c r="AL1267" s="74" t="e">
        <f>IF(AK1267&lt;#REF!,"STRIKE",IF(AK1267&gt;=#REF!,"GOOD"))</f>
        <v>#REF!</v>
      </c>
      <c r="AM1267" s="75">
        <f>VLOOKUP(H1267,'Roll ups'!A:B,2,FALSE)</f>
        <v>325145452.83999985</v>
      </c>
      <c r="AN1267" s="77">
        <f t="shared" si="40"/>
        <v>1.9544606712144734E-4</v>
      </c>
      <c r="AO1267" s="74" t="str">
        <f>IFERROR(VLOOKUP(Table2[[#This Row],[Product Name]],'Roll ups'!L:P,5,FALSE),"GOOD")</f>
        <v>GOOD</v>
      </c>
      <c r="AP1267" s="74">
        <f>Table2[[#This Row],[Retail Dollar Vol Current 12 Mths]]/Table2[[#This Row],[SHELF SALES  LOOKUP]]</f>
        <v>1.9544606712144734E-4</v>
      </c>
      <c r="AQ1267" s="69">
        <f t="shared" si="41"/>
        <v>0</v>
      </c>
      <c r="AR126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267" s="69" t="e">
        <f>IF(Table2[[#This Row],[Shelf Dollar Vol Current 12 Mths]]&gt;#REF!,"MEETS $ CRITERIA",IF(Table2[[#This Row],[Shelf Dollar Vol Current 12 Mths]]&lt;#REF!+1,"DOES NOT MEET $ CRITERIA"))</f>
        <v>#REF!</v>
      </c>
      <c r="AT1267" s="78"/>
    </row>
    <row r="1268" spans="1:46" ht="13.8" x14ac:dyDescent="0.3">
      <c r="A1268" s="68" t="s">
        <v>568</v>
      </c>
      <c r="B1268" s="69">
        <v>36606</v>
      </c>
      <c r="C1268" s="69">
        <v>223</v>
      </c>
      <c r="D1268" s="69" t="s">
        <v>25</v>
      </c>
      <c r="E1268" s="70" t="s">
        <v>6313</v>
      </c>
      <c r="F1268" s="70"/>
      <c r="G1268" s="71" t="s">
        <v>8875</v>
      </c>
      <c r="H1268" s="69" t="s">
        <v>6315</v>
      </c>
      <c r="I1268" s="68" t="s">
        <v>252</v>
      </c>
      <c r="J1268" s="68" t="s">
        <v>252</v>
      </c>
      <c r="K1268" s="68" t="s">
        <v>132</v>
      </c>
      <c r="L1268" s="68" t="s">
        <v>132</v>
      </c>
      <c r="M1268" s="68" t="s">
        <v>252</v>
      </c>
      <c r="N1268" s="68" t="s">
        <v>184</v>
      </c>
      <c r="O1268" s="68" t="s">
        <v>8876</v>
      </c>
      <c r="P1268" s="72" t="s">
        <v>191</v>
      </c>
      <c r="Q1268" s="68" t="s">
        <v>55</v>
      </c>
      <c r="R1268" s="68" t="s">
        <v>31</v>
      </c>
      <c r="S1268" s="68">
        <v>4</v>
      </c>
      <c r="T1268" s="68">
        <v>8</v>
      </c>
      <c r="U1268" s="68">
        <v>-1</v>
      </c>
      <c r="V1268" s="68">
        <v>23</v>
      </c>
      <c r="W1268" s="68">
        <v>26.92</v>
      </c>
      <c r="X1268" s="68">
        <v>-0.17</v>
      </c>
      <c r="Y1268" s="68">
        <v>118</v>
      </c>
      <c r="Z1268" s="68">
        <v>126.08</v>
      </c>
      <c r="AA1268" s="68">
        <v>-7.0000000000000007E-2</v>
      </c>
      <c r="AB1268" s="73">
        <v>19658.52</v>
      </c>
      <c r="AC1268" s="73">
        <v>20703.03</v>
      </c>
      <c r="AD1268" s="73">
        <v>21761.759999999998</v>
      </c>
      <c r="AE1268" s="73">
        <v>22522.38</v>
      </c>
      <c r="AF1268" s="73"/>
      <c r="AG1268" s="73">
        <f>IFERROR(VLOOKUP(J1268,'Roll ups'!D:E,2,FALSE),0)</f>
        <v>73393567.950000003</v>
      </c>
      <c r="AH1268" s="74">
        <f>IF(Table2[[#This Row],[CATEGORY TTL LOOKUP]]=0,0,IF(Table2[[#This Row],[CATEGORY TTL LOOKUP]]&gt;0,SUM(AB1268/AG1268)))</f>
        <v>2.67850719744168E-4</v>
      </c>
      <c r="AI1268" s="74" t="str">
        <f>IFERROR(IF(AH1268&lt;#REF!,"STRIKE",IF(AH1268&gt;=#REF!,"GOOD")),"NO DATA")</f>
        <v>NO DATA</v>
      </c>
      <c r="AJ1268" s="75">
        <f>IFERROR(VLOOKUP(K1268,'Roll ups'!H:I,2,FALSE),0)</f>
        <v>126094742.97999983</v>
      </c>
      <c r="AK1268" s="76">
        <f>IF(Table2[[#This Row],[PRICE TIER LOOKUP]]=0,0,IF(Table2[[#This Row],[PRICE TIER LOOKUP]]&gt;0,SUM(AB1268/AJ1268)))</f>
        <v>1.559027722759075E-4</v>
      </c>
      <c r="AL1268" s="74" t="e">
        <f>IF(AK1268&lt;#REF!,"STRIKE",IF(AK1268&gt;=#REF!,"GOOD"))</f>
        <v>#REF!</v>
      </c>
      <c r="AM1268" s="75">
        <f>VLOOKUP(H1268,'Roll ups'!A:B,2,FALSE)</f>
        <v>325145452.83999985</v>
      </c>
      <c r="AN1268" s="77">
        <f t="shared" si="40"/>
        <v>6.0460694831471995E-5</v>
      </c>
      <c r="AO1268" s="74" t="str">
        <f>IFERROR(VLOOKUP(Table2[[#This Row],[Product Name]],'Roll ups'!L:P,5,FALSE),"GOOD")</f>
        <v>GOOD</v>
      </c>
      <c r="AP1268" s="74">
        <f>Table2[[#This Row],[Retail Dollar Vol Current 12 Mths]]/Table2[[#This Row],[SHELF SALES  LOOKUP]]</f>
        <v>6.6929307514285611E-5</v>
      </c>
      <c r="AQ1268" s="69">
        <f t="shared" si="41"/>
        <v>0</v>
      </c>
      <c r="AR126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268" s="69" t="e">
        <f>IF(Table2[[#This Row],[Shelf Dollar Vol Current 12 Mths]]&gt;#REF!,"MEETS $ CRITERIA",IF(Table2[[#This Row],[Shelf Dollar Vol Current 12 Mths]]&lt;#REF!+1,"DOES NOT MEET $ CRITERIA"))</f>
        <v>#REF!</v>
      </c>
      <c r="AT1268" s="78"/>
    </row>
    <row r="1269" spans="1:46" ht="13.8" x14ac:dyDescent="0.3">
      <c r="A1269" s="68" t="s">
        <v>8877</v>
      </c>
      <c r="B1269" s="69">
        <v>42166</v>
      </c>
      <c r="C1269" s="69">
        <v>273</v>
      </c>
      <c r="D1269" s="69" t="s">
        <v>25</v>
      </c>
      <c r="E1269" s="70" t="s">
        <v>6313</v>
      </c>
      <c r="F1269" s="70"/>
      <c r="G1269" s="71" t="s">
        <v>8878</v>
      </c>
      <c r="H1269" s="69" t="s">
        <v>6315</v>
      </c>
      <c r="I1269" s="68" t="s">
        <v>299</v>
      </c>
      <c r="J1269" s="68" t="s">
        <v>299</v>
      </c>
      <c r="K1269" s="68" t="s">
        <v>132</v>
      </c>
      <c r="L1269" s="68" t="s">
        <v>132</v>
      </c>
      <c r="M1269" s="68" t="s">
        <v>299</v>
      </c>
      <c r="N1269" s="68" t="s">
        <v>317</v>
      </c>
      <c r="O1269" s="68" t="s">
        <v>8879</v>
      </c>
      <c r="P1269" s="72" t="s">
        <v>299</v>
      </c>
      <c r="Q1269" s="68" t="s">
        <v>194</v>
      </c>
      <c r="R1269" s="68" t="s">
        <v>31</v>
      </c>
      <c r="S1269" s="68">
        <v>36</v>
      </c>
      <c r="T1269" s="68">
        <v>51.42</v>
      </c>
      <c r="U1269" s="68">
        <v>-0.43</v>
      </c>
      <c r="V1269" s="68">
        <v>115.08</v>
      </c>
      <c r="W1269" s="68">
        <v>129.66999999999999</v>
      </c>
      <c r="X1269" s="68">
        <v>-0.13</v>
      </c>
      <c r="Y1269" s="68">
        <v>482.17</v>
      </c>
      <c r="Z1269" s="68">
        <v>316.67</v>
      </c>
      <c r="AA1269" s="68">
        <v>0.34</v>
      </c>
      <c r="AB1269" s="73">
        <v>86732.14</v>
      </c>
      <c r="AC1269" s="73">
        <v>56302.720000000001</v>
      </c>
      <c r="AD1269" s="73">
        <v>86732.14</v>
      </c>
      <c r="AE1269" s="73">
        <v>56302.720000000001</v>
      </c>
      <c r="AF1269" s="73"/>
      <c r="AG1269" s="73">
        <f>IFERROR(VLOOKUP(J1269,'Roll ups'!D:E,2,FALSE),0)</f>
        <v>12844114.079999994</v>
      </c>
      <c r="AH1269" s="74">
        <f>IF(Table2[[#This Row],[CATEGORY TTL LOOKUP]]=0,0,IF(Table2[[#This Row],[CATEGORY TTL LOOKUP]]&gt;0,SUM(AB1269/AG1269)))</f>
        <v>6.7526759307637695E-3</v>
      </c>
      <c r="AI1269" s="74" t="str">
        <f>IFERROR(IF(AH1269&lt;#REF!,"STRIKE",IF(AH1269&gt;=#REF!,"GOOD")),"NO DATA")</f>
        <v>NO DATA</v>
      </c>
      <c r="AJ1269" s="75">
        <f>IFERROR(VLOOKUP(K1269,'Roll ups'!H:I,2,FALSE),0)</f>
        <v>126094742.97999983</v>
      </c>
      <c r="AK1269" s="76">
        <f>IF(Table2[[#This Row],[PRICE TIER LOOKUP]]=0,0,IF(Table2[[#This Row],[PRICE TIER LOOKUP]]&gt;0,SUM(AB1269/AJ1269)))</f>
        <v>6.8783311619705491E-4</v>
      </c>
      <c r="AL1269" s="74" t="e">
        <f>IF(AK1269&lt;#REF!,"STRIKE",IF(AK1269&gt;=#REF!,"GOOD"))</f>
        <v>#REF!</v>
      </c>
      <c r="AM1269" s="75">
        <f>VLOOKUP(H1269,'Roll ups'!A:B,2,FALSE)</f>
        <v>325145452.83999985</v>
      </c>
      <c r="AN1269" s="77">
        <f t="shared" si="40"/>
        <v>2.6674874042504243E-4</v>
      </c>
      <c r="AO1269" s="74" t="str">
        <f>IFERROR(VLOOKUP(Table2[[#This Row],[Product Name]],'Roll ups'!L:P,5,FALSE),"GOOD")</f>
        <v>GOOD</v>
      </c>
      <c r="AP1269" s="74">
        <f>Table2[[#This Row],[Retail Dollar Vol Current 12 Mths]]/Table2[[#This Row],[SHELF SALES  LOOKUP]]</f>
        <v>2.6674874042504243E-4</v>
      </c>
      <c r="AQ1269" s="69">
        <f t="shared" si="41"/>
        <v>0</v>
      </c>
      <c r="AR126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269" s="69" t="e">
        <f>IF(Table2[[#This Row],[Shelf Dollar Vol Current 12 Mths]]&gt;#REF!,"MEETS $ CRITERIA",IF(Table2[[#This Row],[Shelf Dollar Vol Current 12 Mths]]&lt;#REF!+1,"DOES NOT MEET $ CRITERIA"))</f>
        <v>#REF!</v>
      </c>
      <c r="AT1269" s="78"/>
    </row>
    <row r="1270" spans="1:46" ht="13.8" x14ac:dyDescent="0.3">
      <c r="A1270" s="68" t="s">
        <v>8880</v>
      </c>
      <c r="B1270" s="69">
        <v>43323</v>
      </c>
      <c r="C1270" s="69">
        <v>117</v>
      </c>
      <c r="D1270" s="69" t="s">
        <v>25</v>
      </c>
      <c r="E1270" s="70" t="s">
        <v>6313</v>
      </c>
      <c r="F1270" s="70"/>
      <c r="G1270" s="71" t="s">
        <v>8881</v>
      </c>
      <c r="H1270" s="69" t="s">
        <v>6315</v>
      </c>
      <c r="I1270" s="68" t="s">
        <v>299</v>
      </c>
      <c r="J1270" s="68" t="s">
        <v>299</v>
      </c>
      <c r="K1270" s="68" t="s">
        <v>89</v>
      </c>
      <c r="L1270" s="68" t="s">
        <v>89</v>
      </c>
      <c r="M1270" s="68" t="s">
        <v>299</v>
      </c>
      <c r="N1270" s="68" t="s">
        <v>445</v>
      </c>
      <c r="O1270" s="68" t="s">
        <v>8882</v>
      </c>
      <c r="P1270" s="72" t="s">
        <v>299</v>
      </c>
      <c r="Q1270" s="68" t="s">
        <v>397</v>
      </c>
      <c r="R1270" s="68" t="s">
        <v>31</v>
      </c>
      <c r="S1270" s="68">
        <v>47</v>
      </c>
      <c r="T1270" s="68">
        <v>43.17</v>
      </c>
      <c r="U1270" s="68">
        <v>0.08</v>
      </c>
      <c r="V1270" s="68">
        <v>134.18</v>
      </c>
      <c r="W1270" s="68">
        <v>43.17</v>
      </c>
      <c r="X1270" s="68">
        <v>0.68</v>
      </c>
      <c r="Y1270" s="68">
        <v>562.58000000000004</v>
      </c>
      <c r="Z1270" s="68">
        <v>43.17</v>
      </c>
      <c r="AA1270" s="68">
        <v>0.92</v>
      </c>
      <c r="AB1270" s="73">
        <v>55636.52</v>
      </c>
      <c r="AC1270" s="73">
        <v>4018.2</v>
      </c>
      <c r="AD1270" s="73">
        <v>56356.52</v>
      </c>
      <c r="AE1270" s="73">
        <v>4018.2</v>
      </c>
      <c r="AF1270" s="73"/>
      <c r="AG1270" s="73">
        <f>IFERROR(VLOOKUP(J1270,'Roll ups'!D:E,2,FALSE),0)</f>
        <v>12844114.079999994</v>
      </c>
      <c r="AH1270" s="74">
        <f>IF(Table2[[#This Row],[CATEGORY TTL LOOKUP]]=0,0,IF(Table2[[#This Row],[CATEGORY TTL LOOKUP]]&gt;0,SUM(AB1270/AG1270)))</f>
        <v>4.3316743882424328E-3</v>
      </c>
      <c r="AI1270" s="74" t="str">
        <f>IFERROR(IF(AH1270&lt;#REF!,"STRIKE",IF(AH1270&gt;=#REF!,"GOOD")),"NO DATA")</f>
        <v>NO DATA</v>
      </c>
      <c r="AJ1270" s="75">
        <f>IFERROR(VLOOKUP(K1270,'Roll ups'!H:I,2,FALSE),0)</f>
        <v>75793138.070000067</v>
      </c>
      <c r="AK1270" s="76">
        <f>IF(Table2[[#This Row],[PRICE TIER LOOKUP]]=0,0,IF(Table2[[#This Row],[PRICE TIER LOOKUP]]&gt;0,SUM(AB1270/AJ1270)))</f>
        <v>7.3405748088456143E-4</v>
      </c>
      <c r="AL1270" s="74" t="e">
        <f>IF(AK1270&lt;#REF!,"STRIKE",IF(AK1270&gt;=#REF!,"GOOD"))</f>
        <v>#REF!</v>
      </c>
      <c r="AM1270" s="75">
        <f>VLOOKUP(H1270,'Roll ups'!A:B,2,FALSE)</f>
        <v>325145452.83999985</v>
      </c>
      <c r="AN1270" s="77">
        <f t="shared" si="40"/>
        <v>1.7111271129286885E-4</v>
      </c>
      <c r="AO1270" s="74" t="str">
        <f>IFERROR(VLOOKUP(Table2[[#This Row],[Product Name]],'Roll ups'!L:P,5,FALSE),"GOOD")</f>
        <v>GOOD</v>
      </c>
      <c r="AP1270" s="74">
        <f>Table2[[#This Row],[Retail Dollar Vol Current 12 Mths]]/Table2[[#This Row],[SHELF SALES  LOOKUP]]</f>
        <v>1.7332710486261162E-4</v>
      </c>
      <c r="AQ1270" s="69">
        <f t="shared" si="41"/>
        <v>0</v>
      </c>
      <c r="AR127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270" s="69" t="e">
        <f>IF(Table2[[#This Row],[Shelf Dollar Vol Current 12 Mths]]&gt;#REF!,"MEETS $ CRITERIA",IF(Table2[[#This Row],[Shelf Dollar Vol Current 12 Mths]]&lt;#REF!+1,"DOES NOT MEET $ CRITERIA"))</f>
        <v>#REF!</v>
      </c>
      <c r="AT1270" s="78"/>
    </row>
    <row r="1271" spans="1:46" ht="13.8" x14ac:dyDescent="0.3">
      <c r="A1271" s="68" t="s">
        <v>586</v>
      </c>
      <c r="B1271" s="69">
        <v>35902</v>
      </c>
      <c r="C1271" s="69">
        <v>86</v>
      </c>
      <c r="D1271" s="69" t="s">
        <v>25</v>
      </c>
      <c r="E1271" s="70" t="s">
        <v>6313</v>
      </c>
      <c r="F1271" s="70"/>
      <c r="G1271" s="71" t="s">
        <v>8883</v>
      </c>
      <c r="H1271" s="69" t="s">
        <v>6315</v>
      </c>
      <c r="I1271" s="68" t="s">
        <v>252</v>
      </c>
      <c r="J1271" s="68" t="s">
        <v>252</v>
      </c>
      <c r="K1271" s="68" t="s">
        <v>89</v>
      </c>
      <c r="L1271" s="68" t="s">
        <v>89</v>
      </c>
      <c r="M1271" s="68" t="s">
        <v>252</v>
      </c>
      <c r="N1271" s="68" t="s">
        <v>154</v>
      </c>
      <c r="O1271" s="68" t="s">
        <v>8884</v>
      </c>
      <c r="P1271" s="72" t="s">
        <v>252</v>
      </c>
      <c r="Q1271" s="68" t="s">
        <v>44</v>
      </c>
      <c r="R1271" s="68" t="s">
        <v>58</v>
      </c>
      <c r="S1271" s="68">
        <v>22</v>
      </c>
      <c r="T1271" s="68">
        <v>26.67</v>
      </c>
      <c r="U1271" s="68">
        <v>-0.24</v>
      </c>
      <c r="V1271" s="68">
        <v>48.21</v>
      </c>
      <c r="W1271" s="68">
        <v>56.33</v>
      </c>
      <c r="X1271" s="68">
        <v>-0.17</v>
      </c>
      <c r="Y1271" s="68">
        <v>217.09</v>
      </c>
      <c r="Z1271" s="68">
        <v>279.87</v>
      </c>
      <c r="AA1271" s="68">
        <v>-0.28999999999999998</v>
      </c>
      <c r="AB1271" s="73">
        <v>21962.959999999999</v>
      </c>
      <c r="AC1271" s="73">
        <v>28282.12</v>
      </c>
      <c r="AD1271" s="73">
        <v>21962.959999999999</v>
      </c>
      <c r="AE1271" s="73">
        <v>28282.12</v>
      </c>
      <c r="AF1271" s="73"/>
      <c r="AG1271" s="73">
        <f>IFERROR(VLOOKUP(J1271,'Roll ups'!D:E,2,FALSE),0)</f>
        <v>73393567.950000003</v>
      </c>
      <c r="AH1271" s="74">
        <f>IF(Table2[[#This Row],[CATEGORY TTL LOOKUP]]=0,0,IF(Table2[[#This Row],[CATEGORY TTL LOOKUP]]&gt;0,SUM(AB1271/AG1271)))</f>
        <v>2.9924911151563654E-4</v>
      </c>
      <c r="AI1271" s="74" t="str">
        <f>IFERROR(IF(AH1271&lt;#REF!,"STRIKE",IF(AH1271&gt;=#REF!,"GOOD")),"NO DATA")</f>
        <v>NO DATA</v>
      </c>
      <c r="AJ1271" s="75">
        <f>IFERROR(VLOOKUP(K1271,'Roll ups'!H:I,2,FALSE),0)</f>
        <v>75793138.070000067</v>
      </c>
      <c r="AK1271" s="76">
        <f>IF(Table2[[#This Row],[PRICE TIER LOOKUP]]=0,0,IF(Table2[[#This Row],[PRICE TIER LOOKUP]]&gt;0,SUM(AB1271/AJ1271)))</f>
        <v>2.8977504506695221E-4</v>
      </c>
      <c r="AL1271" s="74" t="e">
        <f>IF(AK1271&lt;#REF!,"STRIKE",IF(AK1271&gt;=#REF!,"GOOD"))</f>
        <v>#REF!</v>
      </c>
      <c r="AM1271" s="75">
        <f>VLOOKUP(H1271,'Roll ups'!A:B,2,FALSE)</f>
        <v>325145452.83999985</v>
      </c>
      <c r="AN1271" s="77">
        <f t="shared" si="40"/>
        <v>6.7548107495163728E-5</v>
      </c>
      <c r="AO1271" s="74" t="str">
        <f>IFERROR(VLOOKUP(Table2[[#This Row],[Product Name]],'Roll ups'!L:P,5,FALSE),"GOOD")</f>
        <v>GOOD</v>
      </c>
      <c r="AP1271" s="74">
        <f>Table2[[#This Row],[Retail Dollar Vol Current 12 Mths]]/Table2[[#This Row],[SHELF SALES  LOOKUP]]</f>
        <v>6.7548107495163728E-5</v>
      </c>
      <c r="AQ1271" s="69">
        <f t="shared" si="41"/>
        <v>0</v>
      </c>
      <c r="AR127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271" s="69" t="e">
        <f>IF(Table2[[#This Row],[Shelf Dollar Vol Current 12 Mths]]&gt;#REF!,"MEETS $ CRITERIA",IF(Table2[[#This Row],[Shelf Dollar Vol Current 12 Mths]]&lt;#REF!+1,"DOES NOT MEET $ CRITERIA"))</f>
        <v>#REF!</v>
      </c>
      <c r="AT1271" s="78"/>
    </row>
    <row r="1272" spans="1:46" ht="13.8" x14ac:dyDescent="0.3">
      <c r="A1272" s="68" t="s">
        <v>709</v>
      </c>
      <c r="B1272" s="69">
        <v>25990</v>
      </c>
      <c r="C1272" s="69">
        <v>304</v>
      </c>
      <c r="D1272" s="69" t="s">
        <v>25</v>
      </c>
      <c r="E1272" s="70" t="s">
        <v>6313</v>
      </c>
      <c r="F1272" s="70"/>
      <c r="G1272" s="71" t="s">
        <v>8885</v>
      </c>
      <c r="H1272" s="69" t="s">
        <v>6315</v>
      </c>
      <c r="I1272" s="68" t="s">
        <v>711</v>
      </c>
      <c r="J1272" s="68" t="s">
        <v>175</v>
      </c>
      <c r="K1272" s="68" t="s">
        <v>146</v>
      </c>
      <c r="L1272" s="68" t="s">
        <v>6320</v>
      </c>
      <c r="M1272" s="68" t="s">
        <v>175</v>
      </c>
      <c r="N1272" s="68" t="s">
        <v>712</v>
      </c>
      <c r="O1272" s="68" t="s">
        <v>8886</v>
      </c>
      <c r="P1272" s="72" t="s">
        <v>6357</v>
      </c>
      <c r="Q1272" s="68" t="s">
        <v>51</v>
      </c>
      <c r="R1272" s="68" t="s">
        <v>31</v>
      </c>
      <c r="S1272" s="68">
        <v>11</v>
      </c>
      <c r="T1272" s="68">
        <v>12.5</v>
      </c>
      <c r="U1272" s="68">
        <v>-0.19</v>
      </c>
      <c r="V1272" s="68">
        <v>38</v>
      </c>
      <c r="W1272" s="68">
        <v>55.5</v>
      </c>
      <c r="X1272" s="68">
        <v>-0.46</v>
      </c>
      <c r="Y1272" s="68">
        <v>179.42</v>
      </c>
      <c r="Z1272" s="68">
        <v>237.58</v>
      </c>
      <c r="AA1272" s="68">
        <v>-0.32</v>
      </c>
      <c r="AB1272" s="73">
        <v>61724.36</v>
      </c>
      <c r="AC1272" s="73">
        <v>80014.61</v>
      </c>
      <c r="AD1272" s="73">
        <v>62237.78</v>
      </c>
      <c r="AE1272" s="73">
        <v>81645.289999999994</v>
      </c>
      <c r="AF1272" s="73"/>
      <c r="AG1272" s="73">
        <f>IFERROR(VLOOKUP(J1272,'Roll ups'!D:E,2,FALSE),0)</f>
        <v>52239627.039999984</v>
      </c>
      <c r="AH1272" s="74">
        <f>IF(Table2[[#This Row],[CATEGORY TTL LOOKUP]]=0,0,IF(Table2[[#This Row],[CATEGORY TTL LOOKUP]]&gt;0,SUM(AB1272/AG1272)))</f>
        <v>1.1815620343678475E-3</v>
      </c>
      <c r="AI1272" s="74" t="str">
        <f>IFERROR(IF(AH1272&lt;#REF!,"STRIKE",IF(AH1272&gt;=#REF!,"GOOD")),"NO DATA")</f>
        <v>NO DATA</v>
      </c>
      <c r="AJ1272" s="75">
        <f>IFERROR(VLOOKUP(K1272,'Roll ups'!H:I,2,FALSE),0)</f>
        <v>69119979.479999974</v>
      </c>
      <c r="AK1272" s="76">
        <f>IF(Table2[[#This Row],[PRICE TIER LOOKUP]]=0,0,IF(Table2[[#This Row],[PRICE TIER LOOKUP]]&gt;0,SUM(AB1272/AJ1272)))</f>
        <v>8.930031586288316E-4</v>
      </c>
      <c r="AL1272" s="74" t="e">
        <f>IF(AK1272&lt;#REF!,"STRIKE",IF(AK1272&gt;=#REF!,"GOOD"))</f>
        <v>#REF!</v>
      </c>
      <c r="AM1272" s="75">
        <f>VLOOKUP(H1272,'Roll ups'!A:B,2,FALSE)</f>
        <v>325145452.83999985</v>
      </c>
      <c r="AN1272" s="77">
        <f t="shared" si="40"/>
        <v>1.8983614705623397E-4</v>
      </c>
      <c r="AO1272" s="74" t="str">
        <f>IFERROR(VLOOKUP(Table2[[#This Row],[Product Name]],'Roll ups'!L:P,5,FALSE),"GOOD")</f>
        <v>GOOD</v>
      </c>
      <c r="AP1272" s="74">
        <f>Table2[[#This Row],[Retail Dollar Vol Current 12 Mths]]/Table2[[#This Row],[SHELF SALES  LOOKUP]]</f>
        <v>1.9141519420425804E-4</v>
      </c>
      <c r="AQ1272" s="69">
        <f t="shared" si="41"/>
        <v>0</v>
      </c>
      <c r="AR127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272" s="69" t="e">
        <f>IF(Table2[[#This Row],[Shelf Dollar Vol Current 12 Mths]]&gt;#REF!,"MEETS $ CRITERIA",IF(Table2[[#This Row],[Shelf Dollar Vol Current 12 Mths]]&lt;#REF!+1,"DOES NOT MEET $ CRITERIA"))</f>
        <v>#REF!</v>
      </c>
      <c r="AT1272" s="78"/>
    </row>
    <row r="1273" spans="1:46" ht="13.8" x14ac:dyDescent="0.3">
      <c r="A1273" s="68" t="s">
        <v>857</v>
      </c>
      <c r="B1273" s="69">
        <v>86839</v>
      </c>
      <c r="C1273" s="69">
        <v>385</v>
      </c>
      <c r="D1273" s="69" t="s">
        <v>25</v>
      </c>
      <c r="E1273" s="70" t="s">
        <v>6313</v>
      </c>
      <c r="F1273" s="70"/>
      <c r="G1273" s="71" t="s">
        <v>8887</v>
      </c>
      <c r="H1273" s="69" t="s">
        <v>6315</v>
      </c>
      <c r="I1273" s="68" t="s">
        <v>831</v>
      </c>
      <c r="J1273" s="68" t="s">
        <v>232</v>
      </c>
      <c r="K1273" s="68" t="s">
        <v>232</v>
      </c>
      <c r="L1273" s="68" t="s">
        <v>132</v>
      </c>
      <c r="M1273" s="68" t="s">
        <v>175</v>
      </c>
      <c r="N1273" s="68" t="s">
        <v>184</v>
      </c>
      <c r="O1273" s="68" t="s">
        <v>8888</v>
      </c>
      <c r="P1273" s="72" t="s">
        <v>191</v>
      </c>
      <c r="Q1273" s="68" t="s">
        <v>234</v>
      </c>
      <c r="R1273" s="68" t="s">
        <v>31</v>
      </c>
      <c r="S1273" s="68">
        <v>15</v>
      </c>
      <c r="T1273" s="68">
        <v>18.579999999999998</v>
      </c>
      <c r="U1273" s="68">
        <v>-0.24</v>
      </c>
      <c r="V1273" s="68">
        <v>61</v>
      </c>
      <c r="W1273" s="68">
        <v>56.08</v>
      </c>
      <c r="X1273" s="68">
        <v>0.08</v>
      </c>
      <c r="Y1273" s="68">
        <v>263.33</v>
      </c>
      <c r="Z1273" s="68">
        <v>293.33</v>
      </c>
      <c r="AA1273" s="68">
        <v>-0.11</v>
      </c>
      <c r="AB1273" s="73">
        <v>48775.68</v>
      </c>
      <c r="AC1273" s="73">
        <v>53595.9</v>
      </c>
      <c r="AD1273" s="73">
        <v>48775.68</v>
      </c>
      <c r="AE1273" s="73">
        <v>53595.9</v>
      </c>
      <c r="AF1273" s="73"/>
      <c r="AG1273" s="73">
        <f>IFERROR(VLOOKUP(J1273,'Roll ups'!D:E,2,FALSE),0)</f>
        <v>4182721.1600000006</v>
      </c>
      <c r="AH1273" s="74">
        <f>IF(Table2[[#This Row],[CATEGORY TTL LOOKUP]]=0,0,IF(Table2[[#This Row],[CATEGORY TTL LOOKUP]]&gt;0,SUM(AB1273/AG1273)))</f>
        <v>1.166123156055662E-2</v>
      </c>
      <c r="AI1273" s="74" t="str">
        <f>IFERROR(IF(AH1273&lt;#REF!,"STRIKE",IF(AH1273&gt;=#REF!,"GOOD")),"NO DATA")</f>
        <v>NO DATA</v>
      </c>
      <c r="AJ1273" s="75">
        <f>IFERROR(VLOOKUP(K1273,'Roll ups'!H:I,2,FALSE),0)</f>
        <v>4182721.1600000006</v>
      </c>
      <c r="AK1273" s="76">
        <f>IF(Table2[[#This Row],[PRICE TIER LOOKUP]]=0,0,IF(Table2[[#This Row],[PRICE TIER LOOKUP]]&gt;0,SUM(AB1273/AJ1273)))</f>
        <v>1.166123156055662E-2</v>
      </c>
      <c r="AL1273" s="74" t="e">
        <f>IF(AK1273&lt;#REF!,"STRIKE",IF(AK1273&gt;=#REF!,"GOOD"))</f>
        <v>#REF!</v>
      </c>
      <c r="AM1273" s="75">
        <f>VLOOKUP(H1273,'Roll ups'!A:B,2,FALSE)</f>
        <v>325145452.83999985</v>
      </c>
      <c r="AN1273" s="77">
        <f t="shared" si="40"/>
        <v>1.5001187798865489E-4</v>
      </c>
      <c r="AO1273" s="74" t="str">
        <f>IFERROR(VLOOKUP(Table2[[#This Row],[Product Name]],'Roll ups'!L:P,5,FALSE),"GOOD")</f>
        <v>GOOD</v>
      </c>
      <c r="AP1273" s="74">
        <f>Table2[[#This Row],[Retail Dollar Vol Current 12 Mths]]/Table2[[#This Row],[SHELF SALES  LOOKUP]]</f>
        <v>1.5001187798865489E-4</v>
      </c>
      <c r="AQ1273" s="69">
        <f t="shared" si="41"/>
        <v>0</v>
      </c>
      <c r="AR127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273" s="69" t="e">
        <f>IF(Table2[[#This Row],[Shelf Dollar Vol Current 12 Mths]]&gt;#REF!,"MEETS $ CRITERIA",IF(Table2[[#This Row],[Shelf Dollar Vol Current 12 Mths]]&lt;#REF!+1,"DOES NOT MEET $ CRITERIA"))</f>
        <v>#REF!</v>
      </c>
      <c r="AT1273" s="78"/>
    </row>
    <row r="1274" spans="1:46" ht="13.8" x14ac:dyDescent="0.3">
      <c r="A1274" s="68" t="s">
        <v>860</v>
      </c>
      <c r="B1274" s="69">
        <v>86843</v>
      </c>
      <c r="C1274" s="69">
        <v>627</v>
      </c>
      <c r="D1274" s="69" t="s">
        <v>25</v>
      </c>
      <c r="E1274" s="70" t="s">
        <v>6313</v>
      </c>
      <c r="F1274" s="70"/>
      <c r="G1274" s="71" t="s">
        <v>8889</v>
      </c>
      <c r="H1274" s="69" t="s">
        <v>6315</v>
      </c>
      <c r="I1274" s="68" t="s">
        <v>831</v>
      </c>
      <c r="J1274" s="68" t="s">
        <v>232</v>
      </c>
      <c r="K1274" s="68" t="s">
        <v>232</v>
      </c>
      <c r="L1274" s="68" t="s">
        <v>132</v>
      </c>
      <c r="M1274" s="68" t="s">
        <v>175</v>
      </c>
      <c r="N1274" s="68" t="s">
        <v>184</v>
      </c>
      <c r="O1274" s="68" t="s">
        <v>8890</v>
      </c>
      <c r="P1274" s="72" t="s">
        <v>191</v>
      </c>
      <c r="Q1274" s="68" t="s">
        <v>234</v>
      </c>
      <c r="R1274" s="68" t="s">
        <v>31</v>
      </c>
      <c r="S1274" s="68">
        <v>75</v>
      </c>
      <c r="T1274" s="68">
        <v>76.5</v>
      </c>
      <c r="U1274" s="68">
        <v>-0.02</v>
      </c>
      <c r="V1274" s="68">
        <v>362.67</v>
      </c>
      <c r="W1274" s="68">
        <v>335.67</v>
      </c>
      <c r="X1274" s="68">
        <v>7.0000000000000007E-2</v>
      </c>
      <c r="Y1274" s="68">
        <v>1302.08</v>
      </c>
      <c r="Z1274" s="68">
        <v>1298.17</v>
      </c>
      <c r="AA1274" s="68">
        <v>0</v>
      </c>
      <c r="AB1274" s="73">
        <v>234390</v>
      </c>
      <c r="AC1274" s="73">
        <v>232354.3</v>
      </c>
      <c r="AD1274" s="73">
        <v>240859.35</v>
      </c>
      <c r="AE1274" s="73">
        <v>237913.3</v>
      </c>
      <c r="AF1274" s="73"/>
      <c r="AG1274" s="73">
        <f>IFERROR(VLOOKUP(J1274,'Roll ups'!D:E,2,FALSE),0)</f>
        <v>4182721.1600000006</v>
      </c>
      <c r="AH1274" s="74">
        <f>IF(Table2[[#This Row],[CATEGORY TTL LOOKUP]]=0,0,IF(Table2[[#This Row],[CATEGORY TTL LOOKUP]]&gt;0,SUM(AB1274/AG1274)))</f>
        <v>5.6037682416295705E-2</v>
      </c>
      <c r="AI1274" s="74" t="str">
        <f>IFERROR(IF(AH1274&lt;#REF!,"STRIKE",IF(AH1274&gt;=#REF!,"GOOD")),"NO DATA")</f>
        <v>NO DATA</v>
      </c>
      <c r="AJ1274" s="75">
        <f>IFERROR(VLOOKUP(K1274,'Roll ups'!H:I,2,FALSE),0)</f>
        <v>4182721.1600000006</v>
      </c>
      <c r="AK1274" s="76">
        <f>IF(Table2[[#This Row],[PRICE TIER LOOKUP]]=0,0,IF(Table2[[#This Row],[PRICE TIER LOOKUP]]&gt;0,SUM(AB1274/AJ1274)))</f>
        <v>5.6037682416295705E-2</v>
      </c>
      <c r="AL1274" s="74" t="e">
        <f>IF(AK1274&lt;#REF!,"STRIKE",IF(AK1274&gt;=#REF!,"GOOD"))</f>
        <v>#REF!</v>
      </c>
      <c r="AM1274" s="75">
        <f>VLOOKUP(H1274,'Roll ups'!A:B,2,FALSE)</f>
        <v>325145452.83999985</v>
      </c>
      <c r="AN1274" s="77">
        <f t="shared" si="40"/>
        <v>7.2087737335001418E-4</v>
      </c>
      <c r="AO1274" s="74" t="str">
        <f>IFERROR(VLOOKUP(Table2[[#This Row],[Product Name]],'Roll ups'!L:P,5,FALSE),"GOOD")</f>
        <v>GOOD</v>
      </c>
      <c r="AP1274" s="74">
        <f>Table2[[#This Row],[Retail Dollar Vol Current 12 Mths]]/Table2[[#This Row],[SHELF SALES  LOOKUP]]</f>
        <v>7.4077416090614673E-4</v>
      </c>
      <c r="AQ1274" s="69">
        <f t="shared" si="41"/>
        <v>0</v>
      </c>
      <c r="AR127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274" s="69" t="e">
        <f>IF(Table2[[#This Row],[Shelf Dollar Vol Current 12 Mths]]&gt;#REF!,"MEETS $ CRITERIA",IF(Table2[[#This Row],[Shelf Dollar Vol Current 12 Mths]]&lt;#REF!+1,"DOES NOT MEET $ CRITERIA"))</f>
        <v>#REF!</v>
      </c>
      <c r="AT1274" s="78"/>
    </row>
    <row r="1275" spans="1:46" ht="13.8" x14ac:dyDescent="0.3">
      <c r="A1275" s="68" t="s">
        <v>447</v>
      </c>
      <c r="B1275" s="69">
        <v>64529</v>
      </c>
      <c r="C1275" s="69">
        <v>719</v>
      </c>
      <c r="D1275" s="69" t="s">
        <v>25</v>
      </c>
      <c r="E1275" s="70" t="s">
        <v>6313</v>
      </c>
      <c r="F1275" s="70"/>
      <c r="G1275" s="71" t="s">
        <v>8891</v>
      </c>
      <c r="H1275" s="69" t="s">
        <v>6315</v>
      </c>
      <c r="I1275" s="68" t="s">
        <v>299</v>
      </c>
      <c r="J1275" s="68" t="s">
        <v>299</v>
      </c>
      <c r="K1275" s="68" t="s">
        <v>146</v>
      </c>
      <c r="L1275" s="68" t="s">
        <v>6320</v>
      </c>
      <c r="M1275" s="68" t="s">
        <v>299</v>
      </c>
      <c r="N1275" s="68" t="s">
        <v>184</v>
      </c>
      <c r="O1275" s="68" t="s">
        <v>8892</v>
      </c>
      <c r="P1275" s="72" t="s">
        <v>191</v>
      </c>
      <c r="Q1275" s="68" t="s">
        <v>30</v>
      </c>
      <c r="R1275" s="68" t="s">
        <v>31</v>
      </c>
      <c r="S1275" s="68">
        <v>65</v>
      </c>
      <c r="T1275" s="68">
        <v>99</v>
      </c>
      <c r="U1275" s="68">
        <v>-0.52</v>
      </c>
      <c r="V1275" s="68">
        <v>220.75</v>
      </c>
      <c r="W1275" s="68">
        <v>276.5</v>
      </c>
      <c r="X1275" s="68">
        <v>-0.25</v>
      </c>
      <c r="Y1275" s="68">
        <v>1117.67</v>
      </c>
      <c r="Z1275" s="68">
        <v>1090.25</v>
      </c>
      <c r="AA1275" s="68">
        <v>0.02</v>
      </c>
      <c r="AB1275" s="73">
        <v>373610.74</v>
      </c>
      <c r="AC1275" s="73">
        <v>369878.5</v>
      </c>
      <c r="AD1275" s="73">
        <v>391898.64</v>
      </c>
      <c r="AE1275" s="73">
        <v>382598.74</v>
      </c>
      <c r="AF1275" s="73"/>
      <c r="AG1275" s="73">
        <f>IFERROR(VLOOKUP(J1275,'Roll ups'!D:E,2,FALSE),0)</f>
        <v>12844114.079999994</v>
      </c>
      <c r="AH1275" s="74">
        <f>IF(Table2[[#This Row],[CATEGORY TTL LOOKUP]]=0,0,IF(Table2[[#This Row],[CATEGORY TTL LOOKUP]]&gt;0,SUM(AB1275/AG1275)))</f>
        <v>2.9088089507221207E-2</v>
      </c>
      <c r="AI1275" s="74" t="str">
        <f>IFERROR(IF(AH1275&lt;#REF!,"STRIKE",IF(AH1275&gt;=#REF!,"GOOD")),"NO DATA")</f>
        <v>NO DATA</v>
      </c>
      <c r="AJ1275" s="75">
        <f>IFERROR(VLOOKUP(K1275,'Roll ups'!H:I,2,FALSE),0)</f>
        <v>69119979.479999974</v>
      </c>
      <c r="AK1275" s="76">
        <f>IF(Table2[[#This Row],[PRICE TIER LOOKUP]]=0,0,IF(Table2[[#This Row],[PRICE TIER LOOKUP]]&gt;0,SUM(AB1275/AJ1275)))</f>
        <v>5.4052495792205075E-3</v>
      </c>
      <c r="AL1275" s="74" t="e">
        <f>IF(AK1275&lt;#REF!,"STRIKE",IF(AK1275&gt;=#REF!,"GOOD"))</f>
        <v>#REF!</v>
      </c>
      <c r="AM1275" s="75">
        <f>VLOOKUP(H1275,'Roll ups'!A:B,2,FALSE)</f>
        <v>325145452.83999985</v>
      </c>
      <c r="AN1275" s="77">
        <f t="shared" si="40"/>
        <v>1.14905725033728E-3</v>
      </c>
      <c r="AO1275" s="74" t="str">
        <f>IFERROR(VLOOKUP(Table2[[#This Row],[Product Name]],'Roll ups'!L:P,5,FALSE),"GOOD")</f>
        <v>GOOD</v>
      </c>
      <c r="AP1275" s="74">
        <f>Table2[[#This Row],[Retail Dollar Vol Current 12 Mths]]/Table2[[#This Row],[SHELF SALES  LOOKUP]]</f>
        <v>1.2053025394540842E-3</v>
      </c>
      <c r="AQ1275" s="69">
        <f t="shared" si="41"/>
        <v>0</v>
      </c>
      <c r="AR127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275" s="69" t="e">
        <f>IF(Table2[[#This Row],[Shelf Dollar Vol Current 12 Mths]]&gt;#REF!,"MEETS $ CRITERIA",IF(Table2[[#This Row],[Shelf Dollar Vol Current 12 Mths]]&lt;#REF!+1,"DOES NOT MEET $ CRITERIA"))</f>
        <v>#REF!</v>
      </c>
      <c r="AT1275" s="78"/>
    </row>
    <row r="1276" spans="1:46" ht="13.8" x14ac:dyDescent="0.3">
      <c r="A1276" s="68" t="s">
        <v>594</v>
      </c>
      <c r="B1276" s="69">
        <v>38516</v>
      </c>
      <c r="C1276" s="69">
        <v>396</v>
      </c>
      <c r="D1276" s="69" t="s">
        <v>25</v>
      </c>
      <c r="E1276" s="70" t="s">
        <v>6313</v>
      </c>
      <c r="F1276" s="70"/>
      <c r="G1276" s="71" t="s">
        <v>8893</v>
      </c>
      <c r="H1276" s="69" t="s">
        <v>6315</v>
      </c>
      <c r="I1276" s="68" t="s">
        <v>252</v>
      </c>
      <c r="J1276" s="68" t="s">
        <v>252</v>
      </c>
      <c r="K1276" s="68" t="s">
        <v>89</v>
      </c>
      <c r="L1276" s="68" t="s">
        <v>132</v>
      </c>
      <c r="M1276" s="68" t="s">
        <v>252</v>
      </c>
      <c r="N1276" s="68" t="s">
        <v>154</v>
      </c>
      <c r="O1276" s="68" t="s">
        <v>8894</v>
      </c>
      <c r="P1276" s="72" t="s">
        <v>252</v>
      </c>
      <c r="Q1276" s="68" t="s">
        <v>194</v>
      </c>
      <c r="R1276" s="68" t="s">
        <v>6402</v>
      </c>
      <c r="S1276" s="68">
        <v>30</v>
      </c>
      <c r="T1276" s="68">
        <v>38</v>
      </c>
      <c r="U1276" s="68">
        <v>-0.26</v>
      </c>
      <c r="V1276" s="68">
        <v>118.25</v>
      </c>
      <c r="W1276" s="68">
        <v>152</v>
      </c>
      <c r="X1276" s="68">
        <v>-0.28999999999999998</v>
      </c>
      <c r="Y1276" s="68">
        <v>571.41999999999996</v>
      </c>
      <c r="Z1276" s="68">
        <v>650.41999999999996</v>
      </c>
      <c r="AA1276" s="68">
        <v>-0.14000000000000001</v>
      </c>
      <c r="AB1276" s="73">
        <v>101893.66</v>
      </c>
      <c r="AC1276" s="73">
        <v>116378.5</v>
      </c>
      <c r="AD1276" s="73">
        <v>105460.66</v>
      </c>
      <c r="AE1276" s="73">
        <v>119954.5</v>
      </c>
      <c r="AF1276" s="73"/>
      <c r="AG1276" s="73">
        <f>IFERROR(VLOOKUP(J1276,'Roll ups'!D:E,2,FALSE),0)</f>
        <v>73393567.950000003</v>
      </c>
      <c r="AH1276" s="74">
        <f>IF(Table2[[#This Row],[CATEGORY TTL LOOKUP]]=0,0,IF(Table2[[#This Row],[CATEGORY TTL LOOKUP]]&gt;0,SUM(AB1276/AG1276)))</f>
        <v>1.3883186612403955E-3</v>
      </c>
      <c r="AI1276" s="74" t="str">
        <f>IFERROR(IF(AH1276&lt;#REF!,"STRIKE",IF(AH1276&gt;=#REF!,"GOOD")),"NO DATA")</f>
        <v>NO DATA</v>
      </c>
      <c r="AJ1276" s="75">
        <f>IFERROR(VLOOKUP(K1276,'Roll ups'!H:I,2,FALSE),0)</f>
        <v>75793138.070000067</v>
      </c>
      <c r="AK1276" s="76">
        <f>IF(Table2[[#This Row],[PRICE TIER LOOKUP]]=0,0,IF(Table2[[#This Row],[PRICE TIER LOOKUP]]&gt;0,SUM(AB1276/AJ1276)))</f>
        <v>1.3443652366774198E-3</v>
      </c>
      <c r="AL1276" s="74" t="e">
        <f>IF(AK1276&lt;#REF!,"STRIKE",IF(AK1276&gt;=#REF!,"GOOD"))</f>
        <v>#REF!</v>
      </c>
      <c r="AM1276" s="75">
        <f>VLOOKUP(H1276,'Roll ups'!A:B,2,FALSE)</f>
        <v>325145452.83999985</v>
      </c>
      <c r="AN1276" s="77">
        <f t="shared" si="40"/>
        <v>3.1337870208549598E-4</v>
      </c>
      <c r="AO1276" s="74" t="str">
        <f>IFERROR(VLOOKUP(Table2[[#This Row],[Product Name]],'Roll ups'!L:P,5,FALSE),"GOOD")</f>
        <v>GOOD</v>
      </c>
      <c r="AP1276" s="74">
        <f>Table2[[#This Row],[Retail Dollar Vol Current 12 Mths]]/Table2[[#This Row],[SHELF SALES  LOOKUP]]</f>
        <v>3.2434917689559668E-4</v>
      </c>
      <c r="AQ1276" s="69">
        <f t="shared" si="41"/>
        <v>0</v>
      </c>
      <c r="AR127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276" s="69" t="e">
        <f>IF(Table2[[#This Row],[Shelf Dollar Vol Current 12 Mths]]&gt;#REF!,"MEETS $ CRITERIA",IF(Table2[[#This Row],[Shelf Dollar Vol Current 12 Mths]]&lt;#REF!+1,"DOES NOT MEET $ CRITERIA"))</f>
        <v>#REF!</v>
      </c>
      <c r="AT1276" s="78"/>
    </row>
    <row r="1277" spans="1:46" ht="13.8" x14ac:dyDescent="0.3">
      <c r="A1277" s="68" t="s">
        <v>402</v>
      </c>
      <c r="B1277" s="69">
        <v>74751</v>
      </c>
      <c r="C1277" s="69">
        <v>158</v>
      </c>
      <c r="D1277" s="69" t="s">
        <v>25</v>
      </c>
      <c r="E1277" s="70" t="s">
        <v>6313</v>
      </c>
      <c r="F1277" s="70"/>
      <c r="G1277" s="71" t="s">
        <v>8895</v>
      </c>
      <c r="H1277" s="69" t="s">
        <v>6315</v>
      </c>
      <c r="I1277" s="68" t="s">
        <v>54</v>
      </c>
      <c r="J1277" s="68" t="s">
        <v>191</v>
      </c>
      <c r="K1277" s="68" t="s">
        <v>146</v>
      </c>
      <c r="L1277" s="68" t="s">
        <v>6320</v>
      </c>
      <c r="M1277" s="68" t="s">
        <v>191</v>
      </c>
      <c r="N1277" s="68" t="s">
        <v>211</v>
      </c>
      <c r="O1277" s="68" t="s">
        <v>8896</v>
      </c>
      <c r="P1277" s="72" t="s">
        <v>191</v>
      </c>
      <c r="Q1277" s="68" t="s">
        <v>405</v>
      </c>
      <c r="R1277" s="68" t="s">
        <v>31</v>
      </c>
      <c r="S1277" s="68">
        <v>6</v>
      </c>
      <c r="T1277" s="68">
        <v>4</v>
      </c>
      <c r="U1277" s="68">
        <v>0.33</v>
      </c>
      <c r="V1277" s="68">
        <v>14.5</v>
      </c>
      <c r="W1277" s="68">
        <v>12.5</v>
      </c>
      <c r="X1277" s="68">
        <v>0.14000000000000001</v>
      </c>
      <c r="Y1277" s="68">
        <v>81.5</v>
      </c>
      <c r="Z1277" s="68">
        <v>56.5</v>
      </c>
      <c r="AA1277" s="68">
        <v>0.31</v>
      </c>
      <c r="AB1277" s="73">
        <v>26146.5</v>
      </c>
      <c r="AC1277" s="73">
        <v>18127.5</v>
      </c>
      <c r="AD1277" s="73">
        <v>26650.5</v>
      </c>
      <c r="AE1277" s="73">
        <v>18475.5</v>
      </c>
      <c r="AF1277" s="73"/>
      <c r="AG1277" s="73">
        <f>IFERROR(VLOOKUP(J1277,'Roll ups'!D:E,2,FALSE),0)</f>
        <v>22444928.369999994</v>
      </c>
      <c r="AH1277" s="74">
        <f>IF(Table2[[#This Row],[CATEGORY TTL LOOKUP]]=0,0,IF(Table2[[#This Row],[CATEGORY TTL LOOKUP]]&gt;0,SUM(AB1277/AG1277)))</f>
        <v>1.1649179524648226E-3</v>
      </c>
      <c r="AI1277" s="74" t="str">
        <f>IFERROR(IF(AH1277&lt;#REF!,"STRIKE",IF(AH1277&gt;=#REF!,"GOOD")),"NO DATA")</f>
        <v>NO DATA</v>
      </c>
      <c r="AJ1277" s="75">
        <f>IFERROR(VLOOKUP(K1277,'Roll ups'!H:I,2,FALSE),0)</f>
        <v>69119979.479999974</v>
      </c>
      <c r="AK1277" s="76">
        <f>IF(Table2[[#This Row],[PRICE TIER LOOKUP]]=0,0,IF(Table2[[#This Row],[PRICE TIER LOOKUP]]&gt;0,SUM(AB1277/AJ1277)))</f>
        <v>3.7827702202321327E-4</v>
      </c>
      <c r="AL1277" s="74" t="e">
        <f>IF(AK1277&lt;#REF!,"STRIKE",IF(AK1277&gt;=#REF!,"GOOD"))</f>
        <v>#REF!</v>
      </c>
      <c r="AM1277" s="75">
        <f>VLOOKUP(H1277,'Roll ups'!A:B,2,FALSE)</f>
        <v>325145452.83999985</v>
      </c>
      <c r="AN1277" s="77">
        <f t="shared" si="40"/>
        <v>8.0414779821221669E-5</v>
      </c>
      <c r="AO1277" s="74" t="str">
        <f>IFERROR(VLOOKUP(Table2[[#This Row],[Product Name]],'Roll ups'!L:P,5,FALSE),"GOOD")</f>
        <v>GOOD</v>
      </c>
      <c r="AP1277" s="74">
        <f>Table2[[#This Row],[Retail Dollar Vol Current 12 Mths]]/Table2[[#This Row],[SHELF SALES  LOOKUP]]</f>
        <v>8.1964855320041603E-5</v>
      </c>
      <c r="AQ1277" s="69">
        <f t="shared" si="41"/>
        <v>0</v>
      </c>
      <c r="AR127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277" s="69" t="e">
        <f>IF(Table2[[#This Row],[Shelf Dollar Vol Current 12 Mths]]&gt;#REF!,"MEETS $ CRITERIA",IF(Table2[[#This Row],[Shelf Dollar Vol Current 12 Mths]]&lt;#REF!+1,"DOES NOT MEET $ CRITERIA"))</f>
        <v>#REF!</v>
      </c>
      <c r="AT1277" s="78"/>
    </row>
    <row r="1278" spans="1:46" ht="13.8" x14ac:dyDescent="0.3">
      <c r="A1278" s="68" t="s">
        <v>8897</v>
      </c>
      <c r="B1278" s="69">
        <v>33660</v>
      </c>
      <c r="C1278" s="69">
        <v>199</v>
      </c>
      <c r="D1278" s="69" t="s">
        <v>25</v>
      </c>
      <c r="E1278" s="70" t="s">
        <v>6313</v>
      </c>
      <c r="F1278" s="70"/>
      <c r="G1278" s="71" t="s">
        <v>8898</v>
      </c>
      <c r="H1278" s="69" t="s">
        <v>6315</v>
      </c>
      <c r="I1278" s="68" t="s">
        <v>252</v>
      </c>
      <c r="J1278" s="68" t="s">
        <v>252</v>
      </c>
      <c r="K1278" s="68" t="s">
        <v>89</v>
      </c>
      <c r="L1278" s="68" t="s">
        <v>89</v>
      </c>
      <c r="M1278" s="68" t="s">
        <v>252</v>
      </c>
      <c r="N1278" s="68" t="s">
        <v>184</v>
      </c>
      <c r="O1278" s="68" t="s">
        <v>8899</v>
      </c>
      <c r="P1278" s="72" t="s">
        <v>252</v>
      </c>
      <c r="Q1278" s="68" t="s">
        <v>32</v>
      </c>
      <c r="R1278" s="68" t="s">
        <v>31</v>
      </c>
      <c r="S1278" s="68">
        <v>28</v>
      </c>
      <c r="T1278" s="68">
        <v>43.17</v>
      </c>
      <c r="U1278" s="68">
        <v>-0.54</v>
      </c>
      <c r="V1278" s="68">
        <v>56.01</v>
      </c>
      <c r="W1278" s="68">
        <v>58.34</v>
      </c>
      <c r="X1278" s="68">
        <v>-0.04</v>
      </c>
      <c r="Y1278" s="68">
        <v>199.53</v>
      </c>
      <c r="Z1278" s="68">
        <v>250.67</v>
      </c>
      <c r="AA1278" s="68">
        <v>-0.26</v>
      </c>
      <c r="AB1278" s="73">
        <v>17454.599999999999</v>
      </c>
      <c r="AC1278" s="73">
        <v>22488.68</v>
      </c>
      <c r="AD1278" s="73">
        <v>19165.32</v>
      </c>
      <c r="AE1278" s="73">
        <v>24810.68</v>
      </c>
      <c r="AF1278" s="73"/>
      <c r="AG1278" s="73">
        <f>IFERROR(VLOOKUP(J1278,'Roll ups'!D:E,2,FALSE),0)</f>
        <v>73393567.950000003</v>
      </c>
      <c r="AH1278" s="74">
        <f>IF(Table2[[#This Row],[CATEGORY TTL LOOKUP]]=0,0,IF(Table2[[#This Row],[CATEGORY TTL LOOKUP]]&gt;0,SUM(AB1278/AG1278)))</f>
        <v>2.3782193027992719E-4</v>
      </c>
      <c r="AI1278" s="74" t="str">
        <f>IFERROR(IF(AH1278&lt;#REF!,"STRIKE",IF(AH1278&gt;=#REF!,"GOOD")),"NO DATA")</f>
        <v>NO DATA</v>
      </c>
      <c r="AJ1278" s="75">
        <f>IFERROR(VLOOKUP(K1278,'Roll ups'!H:I,2,FALSE),0)</f>
        <v>75793138.070000067</v>
      </c>
      <c r="AK1278" s="76">
        <f>IF(Table2[[#This Row],[PRICE TIER LOOKUP]]=0,0,IF(Table2[[#This Row],[PRICE TIER LOOKUP]]&gt;0,SUM(AB1278/AJ1278)))</f>
        <v>2.3029261545919237E-4</v>
      </c>
      <c r="AL1278" s="74" t="e">
        <f>IF(AK1278&lt;#REF!,"STRIKE",IF(AK1278&gt;=#REF!,"GOOD"))</f>
        <v>#REF!</v>
      </c>
      <c r="AM1278" s="75">
        <f>VLOOKUP(H1278,'Roll ups'!A:B,2,FALSE)</f>
        <v>325145452.83999985</v>
      </c>
      <c r="AN1278" s="77">
        <f t="shared" si="40"/>
        <v>5.3682436114489342E-5</v>
      </c>
      <c r="AO1278" s="74" t="str">
        <f>IFERROR(VLOOKUP(Table2[[#This Row],[Product Name]],'Roll ups'!L:P,5,FALSE),"GOOD")</f>
        <v>GOOD</v>
      </c>
      <c r="AP1278" s="74">
        <f>Table2[[#This Row],[Retail Dollar Vol Current 12 Mths]]/Table2[[#This Row],[SHELF SALES  LOOKUP]]</f>
        <v>5.8943835236198185E-5</v>
      </c>
      <c r="AQ1278" s="69">
        <f t="shared" si="41"/>
        <v>0</v>
      </c>
      <c r="AR127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278" s="69" t="e">
        <f>IF(Table2[[#This Row],[Shelf Dollar Vol Current 12 Mths]]&gt;#REF!,"MEETS $ CRITERIA",IF(Table2[[#This Row],[Shelf Dollar Vol Current 12 Mths]]&lt;#REF!+1,"DOES NOT MEET $ CRITERIA"))</f>
        <v>#REF!</v>
      </c>
      <c r="AT1278" s="78"/>
    </row>
    <row r="1279" spans="1:46" ht="13.8" x14ac:dyDescent="0.3">
      <c r="A1279" s="68" t="s">
        <v>8900</v>
      </c>
      <c r="B1279" s="69">
        <v>33665</v>
      </c>
      <c r="C1279" s="69">
        <v>207</v>
      </c>
      <c r="D1279" s="69" t="s">
        <v>25</v>
      </c>
      <c r="E1279" s="70" t="s">
        <v>6313</v>
      </c>
      <c r="F1279" s="70"/>
      <c r="G1279" s="71" t="s">
        <v>8901</v>
      </c>
      <c r="H1279" s="69" t="s">
        <v>6315</v>
      </c>
      <c r="I1279" s="68" t="s">
        <v>252</v>
      </c>
      <c r="J1279" s="68" t="s">
        <v>252</v>
      </c>
      <c r="K1279" s="68" t="s">
        <v>89</v>
      </c>
      <c r="L1279" s="68" t="s">
        <v>89</v>
      </c>
      <c r="M1279" s="68" t="s">
        <v>252</v>
      </c>
      <c r="N1279" s="68" t="s">
        <v>184</v>
      </c>
      <c r="O1279" s="68" t="s">
        <v>8902</v>
      </c>
      <c r="P1279" s="72" t="s">
        <v>252</v>
      </c>
      <c r="Q1279" s="68" t="s">
        <v>32</v>
      </c>
      <c r="R1279" s="68" t="s">
        <v>31</v>
      </c>
      <c r="S1279" s="68">
        <v>29</v>
      </c>
      <c r="T1279" s="68">
        <v>31.5</v>
      </c>
      <c r="U1279" s="68">
        <v>-0.08</v>
      </c>
      <c r="V1279" s="68">
        <v>50.18</v>
      </c>
      <c r="W1279" s="68">
        <v>47.84</v>
      </c>
      <c r="X1279" s="68">
        <v>0.05</v>
      </c>
      <c r="Y1279" s="68">
        <v>189.03</v>
      </c>
      <c r="Z1279" s="68">
        <v>196.22</v>
      </c>
      <c r="AA1279" s="68">
        <v>-0.04</v>
      </c>
      <c r="AB1279" s="73">
        <v>16596</v>
      </c>
      <c r="AC1279" s="73">
        <v>17380.82</v>
      </c>
      <c r="AD1279" s="73">
        <v>18210.599999999999</v>
      </c>
      <c r="AE1279" s="73">
        <v>19399.82</v>
      </c>
      <c r="AF1279" s="73"/>
      <c r="AG1279" s="73">
        <f>IFERROR(VLOOKUP(J1279,'Roll ups'!D:E,2,FALSE),0)</f>
        <v>73393567.950000003</v>
      </c>
      <c r="AH1279" s="74">
        <f>IF(Table2[[#This Row],[CATEGORY TTL LOOKUP]]=0,0,IF(Table2[[#This Row],[CATEGORY TTL LOOKUP]]&gt;0,SUM(AB1279/AG1279)))</f>
        <v>2.2612335744879125E-4</v>
      </c>
      <c r="AI1279" s="74" t="str">
        <f>IFERROR(IF(AH1279&lt;#REF!,"STRIKE",IF(AH1279&gt;=#REF!,"GOOD")),"NO DATA")</f>
        <v>NO DATA</v>
      </c>
      <c r="AJ1279" s="75">
        <f>IFERROR(VLOOKUP(K1279,'Roll ups'!H:I,2,FALSE),0)</f>
        <v>75793138.070000067</v>
      </c>
      <c r="AK1279" s="76">
        <f>IF(Table2[[#This Row],[PRICE TIER LOOKUP]]=0,0,IF(Table2[[#This Row],[PRICE TIER LOOKUP]]&gt;0,SUM(AB1279/AJ1279)))</f>
        <v>2.1896441317250219E-4</v>
      </c>
      <c r="AL1279" s="74" t="e">
        <f>IF(AK1279&lt;#REF!,"STRIKE",IF(AK1279&gt;=#REF!,"GOOD"))</f>
        <v>#REF!</v>
      </c>
      <c r="AM1279" s="75">
        <f>VLOOKUP(H1279,'Roll ups'!A:B,2,FALSE)</f>
        <v>325145452.83999985</v>
      </c>
      <c r="AN1279" s="77">
        <f t="shared" si="40"/>
        <v>5.1041771782571081E-5</v>
      </c>
      <c r="AO1279" s="74" t="str">
        <f>IFERROR(VLOOKUP(Table2[[#This Row],[Product Name]],'Roll ups'!L:P,5,FALSE),"GOOD")</f>
        <v>GOOD</v>
      </c>
      <c r="AP1279" s="74">
        <f>Table2[[#This Row],[Retail Dollar Vol Current 12 Mths]]/Table2[[#This Row],[SHELF SALES  LOOKUP]]</f>
        <v>5.6007549362719257E-5</v>
      </c>
      <c r="AQ1279" s="69">
        <f t="shared" si="41"/>
        <v>0</v>
      </c>
      <c r="AR127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279" s="69" t="e">
        <f>IF(Table2[[#This Row],[Shelf Dollar Vol Current 12 Mths]]&gt;#REF!,"MEETS $ CRITERIA",IF(Table2[[#This Row],[Shelf Dollar Vol Current 12 Mths]]&lt;#REF!+1,"DOES NOT MEET $ CRITERIA"))</f>
        <v>#REF!</v>
      </c>
      <c r="AT1279" s="78"/>
    </row>
    <row r="1280" spans="1:46" ht="13.8" x14ac:dyDescent="0.3">
      <c r="A1280" s="68" t="s">
        <v>738</v>
      </c>
      <c r="B1280" s="69">
        <v>27040</v>
      </c>
      <c r="C1280" s="69">
        <v>231</v>
      </c>
      <c r="D1280" s="69" t="s">
        <v>25</v>
      </c>
      <c r="E1280" s="70" t="s">
        <v>6313</v>
      </c>
      <c r="F1280" s="70"/>
      <c r="G1280" s="71" t="s">
        <v>8903</v>
      </c>
      <c r="H1280" s="69" t="s">
        <v>6315</v>
      </c>
      <c r="I1280" s="68" t="s">
        <v>735</v>
      </c>
      <c r="J1280" s="68" t="s">
        <v>736</v>
      </c>
      <c r="K1280" s="68" t="s">
        <v>736</v>
      </c>
      <c r="L1280" s="68" t="s">
        <v>6320</v>
      </c>
      <c r="M1280" s="68" t="s">
        <v>175</v>
      </c>
      <c r="N1280" s="68" t="s">
        <v>176</v>
      </c>
      <c r="O1280" s="68" t="s">
        <v>8904</v>
      </c>
      <c r="P1280" s="72" t="s">
        <v>6357</v>
      </c>
      <c r="Q1280" s="68" t="s">
        <v>32</v>
      </c>
      <c r="R1280" s="68" t="s">
        <v>31</v>
      </c>
      <c r="S1280" s="68">
        <v>3</v>
      </c>
      <c r="T1280" s="68">
        <v>4.5</v>
      </c>
      <c r="U1280" s="68">
        <v>-0.8</v>
      </c>
      <c r="V1280" s="68">
        <v>8.42</v>
      </c>
      <c r="W1280" s="68">
        <v>14.5</v>
      </c>
      <c r="X1280" s="68">
        <v>-0.72</v>
      </c>
      <c r="Y1280" s="68">
        <v>40.08</v>
      </c>
      <c r="Z1280" s="68">
        <v>87.42</v>
      </c>
      <c r="AA1280" s="68">
        <v>-1.18</v>
      </c>
      <c r="AB1280" s="73">
        <v>14615.38</v>
      </c>
      <c r="AC1280" s="73">
        <v>31910.84</v>
      </c>
      <c r="AD1280" s="73">
        <v>14721.64</v>
      </c>
      <c r="AE1280" s="73">
        <v>31910.84</v>
      </c>
      <c r="AF1280" s="73"/>
      <c r="AG1280" s="73">
        <f>IFERROR(VLOOKUP(J1280,'Roll ups'!D:E,2,FALSE),0)</f>
        <v>1024946.76</v>
      </c>
      <c r="AH1280" s="74">
        <f>IF(Table2[[#This Row],[CATEGORY TTL LOOKUP]]=0,0,IF(Table2[[#This Row],[CATEGORY TTL LOOKUP]]&gt;0,SUM(AB1280/AG1280)))</f>
        <v>1.4259647984057239E-2</v>
      </c>
      <c r="AI1280" s="74" t="str">
        <f>IFERROR(IF(AH1280&lt;#REF!,"STRIKE",IF(AH1280&gt;=#REF!,"GOOD")),"NO DATA")</f>
        <v>NO DATA</v>
      </c>
      <c r="AJ1280" s="75">
        <f>IFERROR(VLOOKUP(K1280,'Roll ups'!H:I,2,FALSE),0)</f>
        <v>1024946.76</v>
      </c>
      <c r="AK1280" s="76">
        <f>IF(Table2[[#This Row],[PRICE TIER LOOKUP]]=0,0,IF(Table2[[#This Row],[PRICE TIER LOOKUP]]&gt;0,SUM(AB1280/AJ1280)))</f>
        <v>1.4259647984057239E-2</v>
      </c>
      <c r="AL1280" s="74" t="e">
        <f>IF(AK1280&lt;#REF!,"STRIKE",IF(AK1280&gt;=#REF!,"GOOD"))</f>
        <v>#REF!</v>
      </c>
      <c r="AM1280" s="75">
        <f>VLOOKUP(H1280,'Roll ups'!A:B,2,FALSE)</f>
        <v>325145452.83999985</v>
      </c>
      <c r="AN1280" s="77">
        <f t="shared" si="40"/>
        <v>4.4950282626871154E-5</v>
      </c>
      <c r="AO1280" s="74" t="str">
        <f>IFERROR(VLOOKUP(Table2[[#This Row],[Product Name]],'Roll ups'!L:P,5,FALSE),"GOOD")</f>
        <v>GOOD</v>
      </c>
      <c r="AP1280" s="74">
        <f>Table2[[#This Row],[Retail Dollar Vol Current 12 Mths]]/Table2[[#This Row],[SHELF SALES  LOOKUP]]</f>
        <v>4.5277090211205693E-5</v>
      </c>
      <c r="AQ1280" s="69">
        <f t="shared" si="41"/>
        <v>0</v>
      </c>
      <c r="AR128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280" s="69" t="e">
        <f>IF(Table2[[#This Row],[Shelf Dollar Vol Current 12 Mths]]&gt;#REF!,"MEETS $ CRITERIA",IF(Table2[[#This Row],[Shelf Dollar Vol Current 12 Mths]]&lt;#REF!+1,"DOES NOT MEET $ CRITERIA"))</f>
        <v>#REF!</v>
      </c>
      <c r="AT1280" s="78"/>
    </row>
    <row r="1281" spans="1:46" ht="13.8" x14ac:dyDescent="0.3">
      <c r="A1281" s="68" t="s">
        <v>129</v>
      </c>
      <c r="B1281" s="69">
        <v>47775</v>
      </c>
      <c r="C1281" s="69">
        <v>471</v>
      </c>
      <c r="D1281" s="69" t="s">
        <v>25</v>
      </c>
      <c r="E1281" s="70" t="s">
        <v>6313</v>
      </c>
      <c r="F1281" s="70"/>
      <c r="G1281" s="71" t="s">
        <v>8905</v>
      </c>
      <c r="H1281" s="69" t="s">
        <v>6315</v>
      </c>
      <c r="I1281" s="68" t="s">
        <v>131</v>
      </c>
      <c r="J1281" s="68" t="s">
        <v>88</v>
      </c>
      <c r="K1281" s="68" t="s">
        <v>132</v>
      </c>
      <c r="L1281" s="68" t="s">
        <v>6320</v>
      </c>
      <c r="M1281" s="68" t="s">
        <v>88</v>
      </c>
      <c r="N1281" s="68" t="s">
        <v>133</v>
      </c>
      <c r="O1281" s="68" t="s">
        <v>8906</v>
      </c>
      <c r="P1281" s="72" t="s">
        <v>87</v>
      </c>
      <c r="Q1281" s="68" t="s">
        <v>161</v>
      </c>
      <c r="R1281" s="68" t="s">
        <v>31</v>
      </c>
      <c r="S1281" s="68">
        <v>18</v>
      </c>
      <c r="T1281" s="68">
        <v>23.79</v>
      </c>
      <c r="U1281" s="68">
        <v>-0.32</v>
      </c>
      <c r="V1281" s="68">
        <v>30.5</v>
      </c>
      <c r="W1281" s="68">
        <v>56.75</v>
      </c>
      <c r="X1281" s="68">
        <v>-0.86</v>
      </c>
      <c r="Y1281" s="68">
        <v>141.5</v>
      </c>
      <c r="Z1281" s="68">
        <v>234.83</v>
      </c>
      <c r="AA1281" s="68">
        <v>-0.66</v>
      </c>
      <c r="AB1281" s="73">
        <v>62012.639999999999</v>
      </c>
      <c r="AC1281" s="73">
        <v>101098.27</v>
      </c>
      <c r="AD1281" s="73">
        <v>63029.760000000002</v>
      </c>
      <c r="AE1281" s="73">
        <v>104122.24000000001</v>
      </c>
      <c r="AF1281" s="73"/>
      <c r="AG1281" s="73">
        <f>IFERROR(VLOOKUP(J1281,'Roll ups'!D:E,2,FALSE),0)</f>
        <v>43814205.929999985</v>
      </c>
      <c r="AH1281" s="74">
        <f>IF(Table2[[#This Row],[CATEGORY TTL LOOKUP]]=0,0,IF(Table2[[#This Row],[CATEGORY TTL LOOKUP]]&gt;0,SUM(AB1281/AG1281)))</f>
        <v>1.4153546477385633E-3</v>
      </c>
      <c r="AI1281" s="74" t="str">
        <f>IFERROR(IF(AH1281&lt;#REF!,"STRIKE",IF(AH1281&gt;=#REF!,"GOOD")),"NO DATA")</f>
        <v>NO DATA</v>
      </c>
      <c r="AJ1281" s="75">
        <f>IFERROR(VLOOKUP(K1281,'Roll ups'!H:I,2,FALSE),0)</f>
        <v>126094742.97999983</v>
      </c>
      <c r="AK1281" s="76">
        <f>IF(Table2[[#This Row],[PRICE TIER LOOKUP]]=0,0,IF(Table2[[#This Row],[PRICE TIER LOOKUP]]&gt;0,SUM(AB1281/AJ1281)))</f>
        <v>4.9179401563026275E-4</v>
      </c>
      <c r="AL1281" s="74" t="e">
        <f>IF(AK1281&lt;#REF!,"STRIKE",IF(AK1281&gt;=#REF!,"GOOD"))</f>
        <v>#REF!</v>
      </c>
      <c r="AM1281" s="75">
        <f>VLOOKUP(H1281,'Roll ups'!A:B,2,FALSE)</f>
        <v>325145452.83999985</v>
      </c>
      <c r="AN1281" s="77">
        <f t="shared" si="40"/>
        <v>1.9072276563718597E-4</v>
      </c>
      <c r="AO1281" s="74" t="str">
        <f>IFERROR(VLOOKUP(Table2[[#This Row],[Product Name]],'Roll ups'!L:P,5,FALSE),"GOOD")</f>
        <v>GOOD</v>
      </c>
      <c r="AP1281" s="74">
        <f>Table2[[#This Row],[Retail Dollar Vol Current 12 Mths]]/Table2[[#This Row],[SHELF SALES  LOOKUP]]</f>
        <v>1.9385096562004263E-4</v>
      </c>
      <c r="AQ1281" s="69">
        <f t="shared" si="41"/>
        <v>0</v>
      </c>
      <c r="AR128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281" s="69" t="e">
        <f>IF(Table2[[#This Row],[Shelf Dollar Vol Current 12 Mths]]&gt;#REF!,"MEETS $ CRITERIA",IF(Table2[[#This Row],[Shelf Dollar Vol Current 12 Mths]]&lt;#REF!+1,"DOES NOT MEET $ CRITERIA"))</f>
        <v>#REF!</v>
      </c>
      <c r="AT1281" s="78"/>
    </row>
    <row r="1282" spans="1:46" ht="13.8" x14ac:dyDescent="0.3">
      <c r="A1282" s="68" t="s">
        <v>782</v>
      </c>
      <c r="B1282" s="69">
        <v>16673</v>
      </c>
      <c r="C1282" s="69">
        <v>354</v>
      </c>
      <c r="D1282" s="69" t="s">
        <v>25</v>
      </c>
      <c r="E1282" s="70" t="s">
        <v>6313</v>
      </c>
      <c r="F1282" s="70"/>
      <c r="G1282" s="71" t="s">
        <v>8907</v>
      </c>
      <c r="H1282" s="69" t="s">
        <v>6315</v>
      </c>
      <c r="I1282" s="68" t="s">
        <v>758</v>
      </c>
      <c r="J1282" s="68" t="s">
        <v>175</v>
      </c>
      <c r="K1282" s="68" t="s">
        <v>146</v>
      </c>
      <c r="L1282" s="68" t="s">
        <v>6320</v>
      </c>
      <c r="M1282" s="68" t="s">
        <v>175</v>
      </c>
      <c r="N1282" s="68" t="s">
        <v>176</v>
      </c>
      <c r="O1282" s="68" t="s">
        <v>8908</v>
      </c>
      <c r="P1282" s="72" t="s">
        <v>6357</v>
      </c>
      <c r="Q1282" s="68" t="s">
        <v>6387</v>
      </c>
      <c r="R1282" s="68" t="s">
        <v>31</v>
      </c>
      <c r="S1282" s="68">
        <v>7</v>
      </c>
      <c r="T1282" s="68">
        <v>15.5</v>
      </c>
      <c r="U1282" s="68">
        <v>-1.38</v>
      </c>
      <c r="V1282" s="68">
        <v>25.5</v>
      </c>
      <c r="W1282" s="68">
        <v>36.83</v>
      </c>
      <c r="X1282" s="68">
        <v>-0.44</v>
      </c>
      <c r="Y1282" s="68">
        <v>115.63</v>
      </c>
      <c r="Z1282" s="68">
        <v>138.33000000000001</v>
      </c>
      <c r="AA1282" s="68">
        <v>-0.2</v>
      </c>
      <c r="AB1282" s="73">
        <v>45624.42</v>
      </c>
      <c r="AC1282" s="73">
        <v>55714.16</v>
      </c>
      <c r="AD1282" s="73">
        <v>47563.5</v>
      </c>
      <c r="AE1282" s="73">
        <v>56984</v>
      </c>
      <c r="AF1282" s="73"/>
      <c r="AG1282" s="73">
        <f>IFERROR(VLOOKUP(J1282,'Roll ups'!D:E,2,FALSE),0)</f>
        <v>52239627.039999984</v>
      </c>
      <c r="AH1282" s="74">
        <f>IF(Table2[[#This Row],[CATEGORY TTL LOOKUP]]=0,0,IF(Table2[[#This Row],[CATEGORY TTL LOOKUP]]&gt;0,SUM(AB1282/AG1282)))</f>
        <v>8.733680270164504E-4</v>
      </c>
      <c r="AI1282" s="74" t="str">
        <f>IFERROR(IF(AH1282&lt;#REF!,"STRIKE",IF(AH1282&gt;=#REF!,"GOOD")),"NO DATA")</f>
        <v>NO DATA</v>
      </c>
      <c r="AJ1282" s="75">
        <f>IFERROR(VLOOKUP(K1282,'Roll ups'!H:I,2,FALSE),0)</f>
        <v>69119979.479999974</v>
      </c>
      <c r="AK1282" s="76">
        <f>IF(Table2[[#This Row],[PRICE TIER LOOKUP]]=0,0,IF(Table2[[#This Row],[PRICE TIER LOOKUP]]&gt;0,SUM(AB1282/AJ1282)))</f>
        <v>6.6007571679331197E-4</v>
      </c>
      <c r="AL1282" s="74" t="e">
        <f>IF(AK1282&lt;#REF!,"STRIKE",IF(AK1282&gt;=#REF!,"GOOD"))</f>
        <v>#REF!</v>
      </c>
      <c r="AM1282" s="75">
        <f>VLOOKUP(H1282,'Roll ups'!A:B,2,FALSE)</f>
        <v>325145452.83999985</v>
      </c>
      <c r="AN1282" s="77">
        <f t="shared" si="40"/>
        <v>1.4032003093228317E-4</v>
      </c>
      <c r="AO1282" s="74" t="str">
        <f>IFERROR(VLOOKUP(Table2[[#This Row],[Product Name]],'Roll ups'!L:P,5,FALSE),"GOOD")</f>
        <v>GOOD</v>
      </c>
      <c r="AP1282" s="74">
        <f>Table2[[#This Row],[Retail Dollar Vol Current 12 Mths]]/Table2[[#This Row],[SHELF SALES  LOOKUP]]</f>
        <v>1.4628376188119543E-4</v>
      </c>
      <c r="AQ1282" s="69">
        <f t="shared" si="41"/>
        <v>0</v>
      </c>
      <c r="AR128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282" s="69" t="e">
        <f>IF(Table2[[#This Row],[Shelf Dollar Vol Current 12 Mths]]&gt;#REF!,"MEETS $ CRITERIA",IF(Table2[[#This Row],[Shelf Dollar Vol Current 12 Mths]]&lt;#REF!+1,"DOES NOT MEET $ CRITERIA"))</f>
        <v>#REF!</v>
      </c>
      <c r="AT1282" s="78"/>
    </row>
    <row r="1283" spans="1:46" ht="13.8" x14ac:dyDescent="0.3">
      <c r="A1283" s="68" t="s">
        <v>138</v>
      </c>
      <c r="B1283" s="69">
        <v>48699</v>
      </c>
      <c r="C1283" s="69">
        <v>653</v>
      </c>
      <c r="D1283" s="69" t="s">
        <v>25</v>
      </c>
      <c r="E1283" s="70" t="s">
        <v>6313</v>
      </c>
      <c r="F1283" s="70"/>
      <c r="G1283" s="71" t="s">
        <v>8909</v>
      </c>
      <c r="H1283" s="69" t="s">
        <v>6315</v>
      </c>
      <c r="I1283" s="68" t="s">
        <v>131</v>
      </c>
      <c r="J1283" s="68" t="s">
        <v>88</v>
      </c>
      <c r="K1283" s="68" t="s">
        <v>132</v>
      </c>
      <c r="L1283" s="68" t="s">
        <v>132</v>
      </c>
      <c r="M1283" s="68" t="s">
        <v>88</v>
      </c>
      <c r="N1283" s="68" t="s">
        <v>133</v>
      </c>
      <c r="O1283" s="68" t="s">
        <v>8910</v>
      </c>
      <c r="P1283" s="72" t="s">
        <v>87</v>
      </c>
      <c r="Q1283" s="68" t="s">
        <v>51</v>
      </c>
      <c r="R1283" s="68" t="s">
        <v>31</v>
      </c>
      <c r="S1283" s="68">
        <v>48</v>
      </c>
      <c r="T1283" s="68">
        <v>79.5</v>
      </c>
      <c r="U1283" s="68">
        <v>-0.67</v>
      </c>
      <c r="V1283" s="68">
        <v>166.08</v>
      </c>
      <c r="W1283" s="68">
        <v>261.58</v>
      </c>
      <c r="X1283" s="68">
        <v>-0.57999999999999996</v>
      </c>
      <c r="Y1283" s="68">
        <v>3724.83</v>
      </c>
      <c r="Z1283" s="68">
        <v>1952.33</v>
      </c>
      <c r="AA1283" s="68">
        <v>0.48</v>
      </c>
      <c r="AB1283" s="73">
        <v>774542.43</v>
      </c>
      <c r="AC1283" s="73">
        <v>497522.88</v>
      </c>
      <c r="AD1283" s="73">
        <v>1214891.6399999999</v>
      </c>
      <c r="AE1283" s="73">
        <v>605449.43999999994</v>
      </c>
      <c r="AF1283" s="73"/>
      <c r="AG1283" s="73">
        <f>IFERROR(VLOOKUP(J1283,'Roll ups'!D:E,2,FALSE),0)</f>
        <v>43814205.929999985</v>
      </c>
      <c r="AH1283" s="74">
        <f>IF(Table2[[#This Row],[CATEGORY TTL LOOKUP]]=0,0,IF(Table2[[#This Row],[CATEGORY TTL LOOKUP]]&gt;0,SUM(AB1283/AG1283)))</f>
        <v>1.7677883543922995E-2</v>
      </c>
      <c r="AI1283" s="74" t="str">
        <f>IFERROR(IF(AH1283&lt;#REF!,"STRIKE",IF(AH1283&gt;=#REF!,"GOOD")),"NO DATA")</f>
        <v>NO DATA</v>
      </c>
      <c r="AJ1283" s="75">
        <f>IFERROR(VLOOKUP(K1283,'Roll ups'!H:I,2,FALSE),0)</f>
        <v>126094742.97999983</v>
      </c>
      <c r="AK1283" s="76">
        <f>IF(Table2[[#This Row],[PRICE TIER LOOKUP]]=0,0,IF(Table2[[#This Row],[PRICE TIER LOOKUP]]&gt;0,SUM(AB1283/AJ1283)))</f>
        <v>6.1425433899560114E-3</v>
      </c>
      <c r="AL1283" s="74" t="e">
        <f>IF(AK1283&lt;#REF!,"STRIKE",IF(AK1283&gt;=#REF!,"GOOD"))</f>
        <v>#REF!</v>
      </c>
      <c r="AM1283" s="75">
        <f>VLOOKUP(H1283,'Roll ups'!A:B,2,FALSE)</f>
        <v>325145452.83999985</v>
      </c>
      <c r="AN1283" s="77">
        <f t="shared" si="40"/>
        <v>2.3821413562290935E-3</v>
      </c>
      <c r="AO1283" s="74" t="str">
        <f>IFERROR(VLOOKUP(Table2[[#This Row],[Product Name]],'Roll ups'!L:P,5,FALSE),"GOOD")</f>
        <v>GOOD</v>
      </c>
      <c r="AP1283" s="74">
        <f>Table2[[#This Row],[Retail Dollar Vol Current 12 Mths]]/Table2[[#This Row],[SHELF SALES  LOOKUP]]</f>
        <v>3.7364558827086948E-3</v>
      </c>
      <c r="AQ1283" s="69">
        <f t="shared" si="41"/>
        <v>0</v>
      </c>
      <c r="AR128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283" s="69" t="e">
        <f>IF(Table2[[#This Row],[Shelf Dollar Vol Current 12 Mths]]&gt;#REF!,"MEETS $ CRITERIA",IF(Table2[[#This Row],[Shelf Dollar Vol Current 12 Mths]]&lt;#REF!+1,"DOES NOT MEET $ CRITERIA"))</f>
        <v>#REF!</v>
      </c>
      <c r="AT1283" s="78"/>
    </row>
    <row r="1284" spans="1:46" ht="13.8" x14ac:dyDescent="0.3">
      <c r="A1284" s="68" t="s">
        <v>450</v>
      </c>
      <c r="B1284" s="69">
        <v>43078</v>
      </c>
      <c r="C1284" s="69">
        <v>240</v>
      </c>
      <c r="D1284" s="69" t="s">
        <v>25</v>
      </c>
      <c r="E1284" s="70" t="s">
        <v>6313</v>
      </c>
      <c r="F1284" s="70"/>
      <c r="G1284" s="71" t="s">
        <v>8911</v>
      </c>
      <c r="H1284" s="69" t="s">
        <v>6315</v>
      </c>
      <c r="I1284" s="68" t="s">
        <v>299</v>
      </c>
      <c r="J1284" s="68" t="s">
        <v>299</v>
      </c>
      <c r="K1284" s="68" t="s">
        <v>104</v>
      </c>
      <c r="L1284" s="68" t="s">
        <v>104</v>
      </c>
      <c r="M1284" s="68" t="s">
        <v>299</v>
      </c>
      <c r="N1284" s="68" t="s">
        <v>184</v>
      </c>
      <c r="O1284" s="68" t="s">
        <v>8912</v>
      </c>
      <c r="P1284" s="72" t="s">
        <v>299</v>
      </c>
      <c r="Q1284" s="68" t="s">
        <v>55</v>
      </c>
      <c r="R1284" s="68" t="s">
        <v>31</v>
      </c>
      <c r="S1284" s="68">
        <v>59</v>
      </c>
      <c r="T1284" s="68">
        <v>70.39</v>
      </c>
      <c r="U1284" s="68">
        <v>-0.19</v>
      </c>
      <c r="V1284" s="68">
        <v>179.87</v>
      </c>
      <c r="W1284" s="68">
        <v>194.65</v>
      </c>
      <c r="X1284" s="68">
        <v>-0.08</v>
      </c>
      <c r="Y1284" s="68">
        <v>543.70000000000005</v>
      </c>
      <c r="Z1284" s="68">
        <v>657.65</v>
      </c>
      <c r="AA1284" s="68">
        <v>-0.21</v>
      </c>
      <c r="AB1284" s="73">
        <v>33492.21</v>
      </c>
      <c r="AC1284" s="73">
        <v>40695.49</v>
      </c>
      <c r="AD1284" s="73">
        <v>40849.56</v>
      </c>
      <c r="AE1284" s="73">
        <v>47995.28</v>
      </c>
      <c r="AF1284" s="73"/>
      <c r="AG1284" s="73">
        <f>IFERROR(VLOOKUP(J1284,'Roll ups'!D:E,2,FALSE),0)</f>
        <v>12844114.079999994</v>
      </c>
      <c r="AH1284" s="74">
        <f>IF(Table2[[#This Row],[CATEGORY TTL LOOKUP]]=0,0,IF(Table2[[#This Row],[CATEGORY TTL LOOKUP]]&gt;0,SUM(AB1284/AG1284)))</f>
        <v>2.6075920683507363E-3</v>
      </c>
      <c r="AI1284" s="74" t="str">
        <f>IFERROR(IF(AH1284&lt;#REF!,"STRIKE",IF(AH1284&gt;=#REF!,"GOOD")),"NO DATA")</f>
        <v>NO DATA</v>
      </c>
      <c r="AJ1284" s="75">
        <f>IFERROR(VLOOKUP(K1284,'Roll ups'!H:I,2,FALSE),0)</f>
        <v>34230392.709999993</v>
      </c>
      <c r="AK1284" s="76">
        <f>IF(Table2[[#This Row],[PRICE TIER LOOKUP]]=0,0,IF(Table2[[#This Row],[PRICE TIER LOOKUP]]&gt;0,SUM(AB1284/AJ1284)))</f>
        <v>9.7843487463746383E-4</v>
      </c>
      <c r="AL1284" s="74" t="e">
        <f>IF(AK1284&lt;#REF!,"STRIKE",IF(AK1284&gt;=#REF!,"GOOD"))</f>
        <v>#REF!</v>
      </c>
      <c r="AM1284" s="75">
        <f>VLOOKUP(H1284,'Roll ups'!A:B,2,FALSE)</f>
        <v>325145452.83999985</v>
      </c>
      <c r="AN1284" s="77">
        <f t="shared" si="40"/>
        <v>1.0300685341732616E-4</v>
      </c>
      <c r="AO1284" s="74" t="str">
        <f>IFERROR(VLOOKUP(Table2[[#This Row],[Product Name]],'Roll ups'!L:P,5,FALSE),"GOOD")</f>
        <v>GOOD</v>
      </c>
      <c r="AP1284" s="74">
        <f>Table2[[#This Row],[Retail Dollar Vol Current 12 Mths]]/Table2[[#This Row],[SHELF SALES  LOOKUP]]</f>
        <v>1.2563472637614148E-4</v>
      </c>
      <c r="AQ1284" s="69">
        <f t="shared" si="41"/>
        <v>0</v>
      </c>
      <c r="AR128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284" s="69" t="e">
        <f>IF(Table2[[#This Row],[Shelf Dollar Vol Current 12 Mths]]&gt;#REF!,"MEETS $ CRITERIA",IF(Table2[[#This Row],[Shelf Dollar Vol Current 12 Mths]]&lt;#REF!+1,"DOES NOT MEET $ CRITERIA"))</f>
        <v>#REF!</v>
      </c>
      <c r="AT1284" s="78"/>
    </row>
    <row r="1285" spans="1:46" ht="13.8" x14ac:dyDescent="0.3">
      <c r="A1285" s="68" t="s">
        <v>453</v>
      </c>
      <c r="B1285" s="69">
        <v>44259</v>
      </c>
      <c r="C1285" s="69">
        <v>149</v>
      </c>
      <c r="D1285" s="69" t="s">
        <v>25</v>
      </c>
      <c r="E1285" s="70" t="s">
        <v>6313</v>
      </c>
      <c r="F1285" s="70"/>
      <c r="G1285" s="71" t="s">
        <v>8913</v>
      </c>
      <c r="H1285" s="69" t="s">
        <v>6315</v>
      </c>
      <c r="I1285" s="68" t="s">
        <v>299</v>
      </c>
      <c r="J1285" s="68" t="s">
        <v>299</v>
      </c>
      <c r="K1285" s="68" t="s">
        <v>89</v>
      </c>
      <c r="L1285" s="68" t="s">
        <v>89</v>
      </c>
      <c r="M1285" s="68" t="s">
        <v>299</v>
      </c>
      <c r="N1285" s="68" t="s">
        <v>184</v>
      </c>
      <c r="O1285" s="68" t="s">
        <v>8914</v>
      </c>
      <c r="P1285" s="72" t="s">
        <v>299</v>
      </c>
      <c r="Q1285" s="68" t="s">
        <v>55</v>
      </c>
      <c r="R1285" s="68" t="s">
        <v>31</v>
      </c>
      <c r="S1285" s="68">
        <v>25</v>
      </c>
      <c r="T1285" s="68">
        <v>51.34</v>
      </c>
      <c r="U1285" s="68">
        <v>-1.08</v>
      </c>
      <c r="V1285" s="68">
        <v>107.53</v>
      </c>
      <c r="W1285" s="68">
        <v>106.17</v>
      </c>
      <c r="X1285" s="68">
        <v>0.01</v>
      </c>
      <c r="Y1285" s="68">
        <v>429.57</v>
      </c>
      <c r="Z1285" s="68">
        <v>500.34</v>
      </c>
      <c r="AA1285" s="68">
        <v>-0.16</v>
      </c>
      <c r="AB1285" s="73">
        <v>37846.28</v>
      </c>
      <c r="AC1285" s="73">
        <v>42525.88</v>
      </c>
      <c r="AD1285" s="73">
        <v>43320.68</v>
      </c>
      <c r="AE1285" s="73">
        <v>49432.23</v>
      </c>
      <c r="AF1285" s="73"/>
      <c r="AG1285" s="73">
        <f>IFERROR(VLOOKUP(J1285,'Roll ups'!D:E,2,FALSE),0)</f>
        <v>12844114.079999994</v>
      </c>
      <c r="AH1285" s="74">
        <f>IF(Table2[[#This Row],[CATEGORY TTL LOOKUP]]=0,0,IF(Table2[[#This Row],[CATEGORY TTL LOOKUP]]&gt;0,SUM(AB1285/AG1285)))</f>
        <v>2.9465854759832539E-3</v>
      </c>
      <c r="AI1285" s="74" t="str">
        <f>IFERROR(IF(AH1285&lt;#REF!,"STRIKE",IF(AH1285&gt;=#REF!,"GOOD")),"NO DATA")</f>
        <v>NO DATA</v>
      </c>
      <c r="AJ1285" s="75">
        <f>IFERROR(VLOOKUP(K1285,'Roll ups'!H:I,2,FALSE),0)</f>
        <v>75793138.070000067</v>
      </c>
      <c r="AK1285" s="76">
        <f>IF(Table2[[#This Row],[PRICE TIER LOOKUP]]=0,0,IF(Table2[[#This Row],[PRICE TIER LOOKUP]]&gt;0,SUM(AB1285/AJ1285)))</f>
        <v>4.9933649620162728E-4</v>
      </c>
      <c r="AL1285" s="74" t="e">
        <f>IF(AK1285&lt;#REF!,"STRIKE",IF(AK1285&gt;=#REF!,"GOOD"))</f>
        <v>#REF!</v>
      </c>
      <c r="AM1285" s="75">
        <f>VLOOKUP(H1285,'Roll ups'!A:B,2,FALSE)</f>
        <v>325145452.83999985</v>
      </c>
      <c r="AN1285" s="77">
        <f t="shared" si="40"/>
        <v>1.1639799870928441E-4</v>
      </c>
      <c r="AO1285" s="74" t="str">
        <f>IFERROR(VLOOKUP(Table2[[#This Row],[Product Name]],'Roll ups'!L:P,5,FALSE),"GOOD")</f>
        <v>GOOD</v>
      </c>
      <c r="AP1285" s="74">
        <f>Table2[[#This Row],[Retail Dollar Vol Current 12 Mths]]/Table2[[#This Row],[SHELF SALES  LOOKUP]]</f>
        <v>1.3323477115122868E-4</v>
      </c>
      <c r="AQ1285" s="69">
        <f t="shared" si="41"/>
        <v>0</v>
      </c>
      <c r="AR128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285" s="69" t="e">
        <f>IF(Table2[[#This Row],[Shelf Dollar Vol Current 12 Mths]]&gt;#REF!,"MEETS $ CRITERIA",IF(Table2[[#This Row],[Shelf Dollar Vol Current 12 Mths]]&lt;#REF!+1,"DOES NOT MEET $ CRITERIA"))</f>
        <v>#REF!</v>
      </c>
      <c r="AT1285" s="78"/>
    </row>
    <row r="1286" spans="1:46" ht="13.8" x14ac:dyDescent="0.3">
      <c r="A1286" s="68" t="s">
        <v>8915</v>
      </c>
      <c r="B1286" s="69">
        <v>80129</v>
      </c>
      <c r="C1286" s="69">
        <v>74</v>
      </c>
      <c r="D1286" s="69" t="s">
        <v>25</v>
      </c>
      <c r="E1286" s="70" t="s">
        <v>6313</v>
      </c>
      <c r="F1286" s="70"/>
      <c r="G1286" s="71" t="s">
        <v>8916</v>
      </c>
      <c r="H1286" s="69" t="s">
        <v>6315</v>
      </c>
      <c r="I1286" s="68" t="s">
        <v>54</v>
      </c>
      <c r="J1286" s="68" t="s">
        <v>191</v>
      </c>
      <c r="K1286" s="68" t="s">
        <v>132</v>
      </c>
      <c r="L1286" s="68" t="s">
        <v>89</v>
      </c>
      <c r="M1286" s="68" t="s">
        <v>191</v>
      </c>
      <c r="N1286" s="68" t="s">
        <v>206</v>
      </c>
      <c r="O1286" s="68" t="s">
        <v>8917</v>
      </c>
      <c r="P1286" s="72" t="s">
        <v>191</v>
      </c>
      <c r="Q1286" s="68" t="s">
        <v>64</v>
      </c>
      <c r="R1286" s="68" t="s">
        <v>60</v>
      </c>
      <c r="S1286" s="68">
        <v>4</v>
      </c>
      <c r="T1286" s="68">
        <v>5</v>
      </c>
      <c r="U1286" s="68">
        <v>-0.43</v>
      </c>
      <c r="V1286" s="68">
        <v>15.5</v>
      </c>
      <c r="W1286" s="68">
        <v>5</v>
      </c>
      <c r="X1286" s="68">
        <v>0.68</v>
      </c>
      <c r="Y1286" s="68">
        <v>63.5</v>
      </c>
      <c r="Z1286" s="68">
        <v>5</v>
      </c>
      <c r="AA1286" s="68">
        <v>0.92</v>
      </c>
      <c r="AB1286" s="73">
        <v>10874.1</v>
      </c>
      <c r="AC1286" s="73">
        <v>922.8</v>
      </c>
      <c r="AD1286" s="73">
        <v>11719.56</v>
      </c>
      <c r="AE1286" s="73">
        <v>922.8</v>
      </c>
      <c r="AF1286" s="73"/>
      <c r="AG1286" s="73">
        <f>IFERROR(VLOOKUP(J1286,'Roll ups'!D:E,2,FALSE),0)</f>
        <v>22444928.369999994</v>
      </c>
      <c r="AH1286" s="74">
        <f>IF(Table2[[#This Row],[CATEGORY TTL LOOKUP]]=0,0,IF(Table2[[#This Row],[CATEGORY TTL LOOKUP]]&gt;0,SUM(AB1286/AG1286)))</f>
        <v>4.844791580860814E-4</v>
      </c>
      <c r="AI1286" s="74" t="str">
        <f>IFERROR(IF(AH1286&lt;#REF!,"STRIKE",IF(AH1286&gt;=#REF!,"GOOD")),"NO DATA")</f>
        <v>NO DATA</v>
      </c>
      <c r="AJ1286" s="75">
        <f>IFERROR(VLOOKUP(K1286,'Roll ups'!H:I,2,FALSE),0)</f>
        <v>126094742.97999983</v>
      </c>
      <c r="AK1286" s="76">
        <f>IF(Table2[[#This Row],[PRICE TIER LOOKUP]]=0,0,IF(Table2[[#This Row],[PRICE TIER LOOKUP]]&gt;0,SUM(AB1286/AJ1286)))</f>
        <v>8.6237536498446778E-5</v>
      </c>
      <c r="AL1286" s="74" t="e">
        <f>IF(AK1286&lt;#REF!,"STRIKE",IF(AK1286&gt;=#REF!,"GOOD"))</f>
        <v>#REF!</v>
      </c>
      <c r="AM1286" s="75">
        <f>VLOOKUP(H1286,'Roll ups'!A:B,2,FALSE)</f>
        <v>325145452.83999985</v>
      </c>
      <c r="AN1286" s="77">
        <f t="shared" ref="AN1286:AN1349" si="42">AB1286/AM1286</f>
        <v>3.3443801551027732E-5</v>
      </c>
      <c r="AO1286" s="74" t="str">
        <f>IFERROR(VLOOKUP(Table2[[#This Row],[Product Name]],'Roll ups'!L:P,5,FALSE),"GOOD")</f>
        <v>GOOD</v>
      </c>
      <c r="AP1286" s="74">
        <f>Table2[[#This Row],[Retail Dollar Vol Current 12 Mths]]/Table2[[#This Row],[SHELF SALES  LOOKUP]]</f>
        <v>3.6044053200298187E-5</v>
      </c>
      <c r="AQ1286" s="69">
        <f t="shared" ref="AQ1286:AQ1349" si="43">COUNTIF(AG1286:AO1286,"Strike")</f>
        <v>0</v>
      </c>
      <c r="AR128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286" s="69" t="e">
        <f>IF(Table2[[#This Row],[Shelf Dollar Vol Current 12 Mths]]&gt;#REF!,"MEETS $ CRITERIA",IF(Table2[[#This Row],[Shelf Dollar Vol Current 12 Mths]]&lt;#REF!+1,"DOES NOT MEET $ CRITERIA"))</f>
        <v>#REF!</v>
      </c>
      <c r="AT1286" s="78"/>
    </row>
    <row r="1287" spans="1:46" ht="13.8" x14ac:dyDescent="0.3">
      <c r="A1287" s="68" t="s">
        <v>785</v>
      </c>
      <c r="B1287" s="69">
        <v>22244</v>
      </c>
      <c r="C1287" s="69">
        <v>495</v>
      </c>
      <c r="D1287" s="69" t="s">
        <v>25</v>
      </c>
      <c r="E1287" s="70" t="s">
        <v>6313</v>
      </c>
      <c r="F1287" s="70"/>
      <c r="G1287" s="71" t="s">
        <v>8918</v>
      </c>
      <c r="H1287" s="69" t="s">
        <v>6315</v>
      </c>
      <c r="I1287" s="68" t="s">
        <v>758</v>
      </c>
      <c r="J1287" s="68" t="s">
        <v>175</v>
      </c>
      <c r="K1287" s="68" t="s">
        <v>146</v>
      </c>
      <c r="L1287" s="68" t="s">
        <v>6320</v>
      </c>
      <c r="M1287" s="68" t="s">
        <v>175</v>
      </c>
      <c r="N1287" s="68" t="s">
        <v>176</v>
      </c>
      <c r="O1287" s="68" t="s">
        <v>8919</v>
      </c>
      <c r="P1287" s="72" t="s">
        <v>6357</v>
      </c>
      <c r="Q1287" s="68" t="s">
        <v>64</v>
      </c>
      <c r="R1287" s="68" t="s">
        <v>60</v>
      </c>
      <c r="S1287" s="68">
        <v>6</v>
      </c>
      <c r="T1287" s="68">
        <v>17</v>
      </c>
      <c r="U1287" s="68">
        <v>-1.83</v>
      </c>
      <c r="V1287" s="68">
        <v>30.83</v>
      </c>
      <c r="W1287" s="68">
        <v>91.25</v>
      </c>
      <c r="X1287" s="68">
        <v>-1.96</v>
      </c>
      <c r="Y1287" s="68">
        <v>243.17</v>
      </c>
      <c r="Z1287" s="68">
        <v>488.67</v>
      </c>
      <c r="AA1287" s="68">
        <v>-1.01</v>
      </c>
      <c r="AB1287" s="73">
        <v>83938.71</v>
      </c>
      <c r="AC1287" s="73">
        <v>167243.5</v>
      </c>
      <c r="AD1287" s="73">
        <v>89786.86</v>
      </c>
      <c r="AE1287" s="73">
        <v>180533.7</v>
      </c>
      <c r="AF1287" s="73"/>
      <c r="AG1287" s="73">
        <f>IFERROR(VLOOKUP(J1287,'Roll ups'!D:E,2,FALSE),0)</f>
        <v>52239627.039999984</v>
      </c>
      <c r="AH1287" s="74">
        <f>IF(Table2[[#This Row],[CATEGORY TTL LOOKUP]]=0,0,IF(Table2[[#This Row],[CATEGORY TTL LOOKUP]]&gt;0,SUM(AB1287/AG1287)))</f>
        <v>1.6068014791860588E-3</v>
      </c>
      <c r="AI1287" s="74" t="str">
        <f>IFERROR(IF(AH1287&lt;#REF!,"STRIKE",IF(AH1287&gt;=#REF!,"GOOD")),"NO DATA")</f>
        <v>NO DATA</v>
      </c>
      <c r="AJ1287" s="75">
        <f>IFERROR(VLOOKUP(K1287,'Roll ups'!H:I,2,FALSE),0)</f>
        <v>69119979.479999974</v>
      </c>
      <c r="AK1287" s="76">
        <f>IF(Table2[[#This Row],[PRICE TIER LOOKUP]]=0,0,IF(Table2[[#This Row],[PRICE TIER LOOKUP]]&gt;0,SUM(AB1287/AJ1287)))</f>
        <v>1.2143914195502309E-3</v>
      </c>
      <c r="AL1287" s="74" t="e">
        <f>IF(AK1287&lt;#REF!,"STRIKE",IF(AK1287&gt;=#REF!,"GOOD"))</f>
        <v>#REF!</v>
      </c>
      <c r="AM1287" s="75">
        <f>VLOOKUP(H1287,'Roll ups'!A:B,2,FALSE)</f>
        <v>325145452.83999985</v>
      </c>
      <c r="AN1287" s="77">
        <f t="shared" si="42"/>
        <v>2.5815741621736669E-4</v>
      </c>
      <c r="AO1287" s="74" t="str">
        <f>IFERROR(VLOOKUP(Table2[[#This Row],[Product Name]],'Roll ups'!L:P,5,FALSE),"GOOD")</f>
        <v>GOOD</v>
      </c>
      <c r="AP1287" s="74">
        <f>Table2[[#This Row],[Retail Dollar Vol Current 12 Mths]]/Table2[[#This Row],[SHELF SALES  LOOKUP]]</f>
        <v>2.7614367421027112E-4</v>
      </c>
      <c r="AQ1287" s="69">
        <f t="shared" si="43"/>
        <v>0</v>
      </c>
      <c r="AR128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287" s="69" t="e">
        <f>IF(Table2[[#This Row],[Shelf Dollar Vol Current 12 Mths]]&gt;#REF!,"MEETS $ CRITERIA",IF(Table2[[#This Row],[Shelf Dollar Vol Current 12 Mths]]&lt;#REF!+1,"DOES NOT MEET $ CRITERIA"))</f>
        <v>#REF!</v>
      </c>
      <c r="AT1287" s="78"/>
    </row>
    <row r="1288" spans="1:46" ht="13.8" x14ac:dyDescent="0.3">
      <c r="A1288" s="68" t="s">
        <v>611</v>
      </c>
      <c r="B1288" s="69">
        <v>33490</v>
      </c>
      <c r="C1288" s="69">
        <v>99</v>
      </c>
      <c r="D1288" s="69" t="s">
        <v>25</v>
      </c>
      <c r="E1288" s="70" t="s">
        <v>6313</v>
      </c>
      <c r="F1288" s="70"/>
      <c r="G1288" s="71" t="s">
        <v>8920</v>
      </c>
      <c r="H1288" s="69" t="s">
        <v>6315</v>
      </c>
      <c r="I1288" s="68" t="s">
        <v>252</v>
      </c>
      <c r="J1288" s="68" t="s">
        <v>252</v>
      </c>
      <c r="K1288" s="68" t="s">
        <v>132</v>
      </c>
      <c r="L1288" s="68" t="s">
        <v>89</v>
      </c>
      <c r="M1288" s="68" t="s">
        <v>252</v>
      </c>
      <c r="N1288" s="68" t="s">
        <v>154</v>
      </c>
      <c r="O1288" s="68" t="s">
        <v>8921</v>
      </c>
      <c r="P1288" s="72" t="s">
        <v>252</v>
      </c>
      <c r="Q1288" s="68" t="s">
        <v>614</v>
      </c>
      <c r="R1288" s="68" t="s">
        <v>29</v>
      </c>
      <c r="S1288" s="68">
        <v>70</v>
      </c>
      <c r="T1288" s="68">
        <v>30.34</v>
      </c>
      <c r="U1288" s="68">
        <v>0.56999999999999995</v>
      </c>
      <c r="V1288" s="68">
        <v>71.95</v>
      </c>
      <c r="W1288" s="68">
        <v>122.51</v>
      </c>
      <c r="X1288" s="68">
        <v>-0.7</v>
      </c>
      <c r="Y1288" s="68">
        <v>248.13</v>
      </c>
      <c r="Z1288" s="68">
        <v>274.18</v>
      </c>
      <c r="AA1288" s="68">
        <v>-0.1</v>
      </c>
      <c r="AB1288" s="73">
        <v>20097</v>
      </c>
      <c r="AC1288" s="73">
        <v>22207.5</v>
      </c>
      <c r="AD1288" s="73">
        <v>20097</v>
      </c>
      <c r="AE1288" s="73">
        <v>22207.5</v>
      </c>
      <c r="AF1288" s="73"/>
      <c r="AG1288" s="73">
        <f>IFERROR(VLOOKUP(J1288,'Roll ups'!D:E,2,FALSE),0)</f>
        <v>73393567.950000003</v>
      </c>
      <c r="AH1288" s="74">
        <f>IF(Table2[[#This Row],[CATEGORY TTL LOOKUP]]=0,0,IF(Table2[[#This Row],[CATEGORY TTL LOOKUP]]&gt;0,SUM(AB1288/AG1288)))</f>
        <v>2.7382508524032045E-4</v>
      </c>
      <c r="AI1288" s="74" t="str">
        <f>IFERROR(IF(AH1288&lt;#REF!,"STRIKE",IF(AH1288&gt;=#REF!,"GOOD")),"NO DATA")</f>
        <v>NO DATA</v>
      </c>
      <c r="AJ1288" s="75">
        <f>IFERROR(VLOOKUP(K1288,'Roll ups'!H:I,2,FALSE),0)</f>
        <v>126094742.97999983</v>
      </c>
      <c r="AK1288" s="76">
        <f>IF(Table2[[#This Row],[PRICE TIER LOOKUP]]=0,0,IF(Table2[[#This Row],[PRICE TIER LOOKUP]]&gt;0,SUM(AB1288/AJ1288)))</f>
        <v>1.5938015753113222E-4</v>
      </c>
      <c r="AL1288" s="74" t="e">
        <f>IF(AK1288&lt;#REF!,"STRIKE",IF(AK1288&gt;=#REF!,"GOOD"))</f>
        <v>#REF!</v>
      </c>
      <c r="AM1288" s="75">
        <f>VLOOKUP(H1288,'Roll ups'!A:B,2,FALSE)</f>
        <v>325145452.83999985</v>
      </c>
      <c r="AN1288" s="77">
        <f t="shared" si="42"/>
        <v>6.1809260515445348E-5</v>
      </c>
      <c r="AO1288" s="74" t="str">
        <f>IFERROR(VLOOKUP(Table2[[#This Row],[Product Name]],'Roll ups'!L:P,5,FALSE),"GOOD")</f>
        <v>GOOD</v>
      </c>
      <c r="AP1288" s="74">
        <f>Table2[[#This Row],[Retail Dollar Vol Current 12 Mths]]/Table2[[#This Row],[SHELF SALES  LOOKUP]]</f>
        <v>6.1809260515445348E-5</v>
      </c>
      <c r="AQ1288" s="69">
        <f t="shared" si="43"/>
        <v>0</v>
      </c>
      <c r="AR128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288" s="69" t="e">
        <f>IF(Table2[[#This Row],[Shelf Dollar Vol Current 12 Mths]]&gt;#REF!,"MEETS $ CRITERIA",IF(Table2[[#This Row],[Shelf Dollar Vol Current 12 Mths]]&lt;#REF!+1,"DOES NOT MEET $ CRITERIA"))</f>
        <v>#REF!</v>
      </c>
      <c r="AT1288" s="78"/>
    </row>
    <row r="1289" spans="1:46" ht="13.8" x14ac:dyDescent="0.3">
      <c r="A1289" s="68" t="s">
        <v>867</v>
      </c>
      <c r="B1289" s="69">
        <v>86873</v>
      </c>
      <c r="C1289" s="69">
        <v>304</v>
      </c>
      <c r="D1289" s="69" t="s">
        <v>25</v>
      </c>
      <c r="E1289" s="70" t="s">
        <v>6313</v>
      </c>
      <c r="F1289" s="70"/>
      <c r="G1289" s="71" t="s">
        <v>8922</v>
      </c>
      <c r="H1289" s="69" t="s">
        <v>6315</v>
      </c>
      <c r="I1289" s="68" t="s">
        <v>831</v>
      </c>
      <c r="J1289" s="68" t="s">
        <v>175</v>
      </c>
      <c r="K1289" s="68" t="s">
        <v>132</v>
      </c>
      <c r="L1289" s="68" t="s">
        <v>89</v>
      </c>
      <c r="M1289" s="68" t="s">
        <v>175</v>
      </c>
      <c r="N1289" s="68" t="s">
        <v>184</v>
      </c>
      <c r="O1289" s="68" t="s">
        <v>8923</v>
      </c>
      <c r="P1289" s="72" t="s">
        <v>6357</v>
      </c>
      <c r="Q1289" s="68" t="s">
        <v>194</v>
      </c>
      <c r="R1289" s="68" t="s">
        <v>6402</v>
      </c>
      <c r="S1289" s="68">
        <v>14</v>
      </c>
      <c r="T1289" s="68">
        <v>10</v>
      </c>
      <c r="U1289" s="68">
        <v>0.28999999999999998</v>
      </c>
      <c r="V1289" s="68">
        <v>30.08</v>
      </c>
      <c r="W1289" s="68">
        <v>37</v>
      </c>
      <c r="X1289" s="68">
        <v>-0.23</v>
      </c>
      <c r="Y1289" s="68">
        <v>138.08000000000001</v>
      </c>
      <c r="Z1289" s="68">
        <v>175.92</v>
      </c>
      <c r="AA1289" s="68">
        <v>-0.27</v>
      </c>
      <c r="AB1289" s="73">
        <v>20387.88</v>
      </c>
      <c r="AC1289" s="73">
        <v>25883.759999999998</v>
      </c>
      <c r="AD1289" s="73">
        <v>21275.88</v>
      </c>
      <c r="AE1289" s="73">
        <v>27160.68</v>
      </c>
      <c r="AF1289" s="73"/>
      <c r="AG1289" s="73">
        <f>IFERROR(VLOOKUP(J1289,'Roll ups'!D:E,2,FALSE),0)</f>
        <v>52239627.039999984</v>
      </c>
      <c r="AH1289" s="74">
        <f>IF(Table2[[#This Row],[CATEGORY TTL LOOKUP]]=0,0,IF(Table2[[#This Row],[CATEGORY TTL LOOKUP]]&gt;0,SUM(AB1289/AG1289)))</f>
        <v>3.9027614007253463E-4</v>
      </c>
      <c r="AI1289" s="74" t="str">
        <f>IFERROR(IF(AH1289&lt;#REF!,"STRIKE",IF(AH1289&gt;=#REF!,"GOOD")),"NO DATA")</f>
        <v>NO DATA</v>
      </c>
      <c r="AJ1289" s="75">
        <f>IFERROR(VLOOKUP(K1289,'Roll ups'!H:I,2,FALSE),0)</f>
        <v>126094742.97999983</v>
      </c>
      <c r="AK1289" s="76">
        <f>IF(Table2[[#This Row],[PRICE TIER LOOKUP]]=0,0,IF(Table2[[#This Row],[PRICE TIER LOOKUP]]&gt;0,SUM(AB1289/AJ1289)))</f>
        <v>1.6168699438353086E-4</v>
      </c>
      <c r="AL1289" s="74" t="e">
        <f>IF(AK1289&lt;#REF!,"STRIKE",IF(AK1289&gt;=#REF!,"GOOD"))</f>
        <v>#REF!</v>
      </c>
      <c r="AM1289" s="75">
        <f>VLOOKUP(H1289,'Roll ups'!A:B,2,FALSE)</f>
        <v>325145452.83999985</v>
      </c>
      <c r="AN1289" s="77">
        <f t="shared" si="42"/>
        <v>6.2703875517621427E-5</v>
      </c>
      <c r="AO1289" s="74" t="str">
        <f>IFERROR(VLOOKUP(Table2[[#This Row],[Product Name]],'Roll ups'!L:P,5,FALSE),"GOOD")</f>
        <v>GOOD</v>
      </c>
      <c r="AP1289" s="74">
        <f>Table2[[#This Row],[Retail Dollar Vol Current 12 Mths]]/Table2[[#This Row],[SHELF SALES  LOOKUP]]</f>
        <v>6.5434960920304194E-5</v>
      </c>
      <c r="AQ1289" s="69">
        <f t="shared" si="43"/>
        <v>0</v>
      </c>
      <c r="AR128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289" s="69" t="e">
        <f>IF(Table2[[#This Row],[Shelf Dollar Vol Current 12 Mths]]&gt;#REF!,"MEETS $ CRITERIA",IF(Table2[[#This Row],[Shelf Dollar Vol Current 12 Mths]]&lt;#REF!+1,"DOES NOT MEET $ CRITERIA"))</f>
        <v>#REF!</v>
      </c>
      <c r="AT1289" s="78"/>
    </row>
    <row r="1290" spans="1:46" ht="13.8" x14ac:dyDescent="0.3">
      <c r="A1290" s="68" t="s">
        <v>621</v>
      </c>
      <c r="B1290" s="69">
        <v>36367</v>
      </c>
      <c r="C1290" s="69">
        <v>79</v>
      </c>
      <c r="D1290" s="69" t="s">
        <v>25</v>
      </c>
      <c r="E1290" s="70" t="s">
        <v>6313</v>
      </c>
      <c r="F1290" s="70"/>
      <c r="G1290" s="71" t="s">
        <v>8924</v>
      </c>
      <c r="H1290" s="69" t="s">
        <v>6315</v>
      </c>
      <c r="I1290" s="68" t="s">
        <v>252</v>
      </c>
      <c r="J1290" s="68" t="s">
        <v>252</v>
      </c>
      <c r="K1290" s="68" t="s">
        <v>104</v>
      </c>
      <c r="L1290" s="68" t="s">
        <v>104</v>
      </c>
      <c r="M1290" s="68" t="s">
        <v>252</v>
      </c>
      <c r="N1290" s="68" t="s">
        <v>154</v>
      </c>
      <c r="O1290" s="68" t="s">
        <v>8925</v>
      </c>
      <c r="P1290" s="72" t="s">
        <v>252</v>
      </c>
      <c r="Q1290" s="68" t="s">
        <v>213</v>
      </c>
      <c r="R1290" s="68" t="s">
        <v>6402</v>
      </c>
      <c r="S1290" s="68">
        <v>160</v>
      </c>
      <c r="T1290" s="68">
        <v>183.99</v>
      </c>
      <c r="U1290" s="68">
        <v>-0.15</v>
      </c>
      <c r="V1290" s="68">
        <v>1196.08</v>
      </c>
      <c r="W1290" s="68">
        <v>1533.07</v>
      </c>
      <c r="X1290" s="68">
        <v>-0.28000000000000003</v>
      </c>
      <c r="Y1290" s="68">
        <v>6161.39</v>
      </c>
      <c r="Z1290" s="68">
        <v>5626.4</v>
      </c>
      <c r="AA1290" s="68">
        <v>0.09</v>
      </c>
      <c r="AB1290" s="73">
        <v>317196.88</v>
      </c>
      <c r="AC1290" s="73">
        <v>288964.33</v>
      </c>
      <c r="AD1290" s="73">
        <v>317196.88</v>
      </c>
      <c r="AE1290" s="73">
        <v>294118.33</v>
      </c>
      <c r="AF1290" s="73"/>
      <c r="AG1290" s="73">
        <f>IFERROR(VLOOKUP(J1290,'Roll ups'!D:E,2,FALSE),0)</f>
        <v>73393567.950000003</v>
      </c>
      <c r="AH1290" s="74">
        <f>IF(Table2[[#This Row],[CATEGORY TTL LOOKUP]]=0,0,IF(Table2[[#This Row],[CATEGORY TTL LOOKUP]]&gt;0,SUM(AB1290/AG1290)))</f>
        <v>4.3218621039938145E-3</v>
      </c>
      <c r="AI1290" s="74" t="str">
        <f>IFERROR(IF(AH1290&lt;#REF!,"STRIKE",IF(AH1290&gt;=#REF!,"GOOD")),"NO DATA")</f>
        <v>NO DATA</v>
      </c>
      <c r="AJ1290" s="75">
        <f>IFERROR(VLOOKUP(K1290,'Roll ups'!H:I,2,FALSE),0)</f>
        <v>34230392.709999993</v>
      </c>
      <c r="AK1290" s="76">
        <f>IF(Table2[[#This Row],[PRICE TIER LOOKUP]]=0,0,IF(Table2[[#This Row],[PRICE TIER LOOKUP]]&gt;0,SUM(AB1290/AJ1290)))</f>
        <v>9.2665276348797131E-3</v>
      </c>
      <c r="AL1290" s="74" t="e">
        <f>IF(AK1290&lt;#REF!,"STRIKE",IF(AK1290&gt;=#REF!,"GOOD"))</f>
        <v>#REF!</v>
      </c>
      <c r="AM1290" s="75">
        <f>VLOOKUP(H1290,'Roll ups'!A:B,2,FALSE)</f>
        <v>325145452.83999985</v>
      </c>
      <c r="AN1290" s="77">
        <f t="shared" si="42"/>
        <v>9.7555379363121141E-4</v>
      </c>
      <c r="AO1290" s="74" t="str">
        <f>IFERROR(VLOOKUP(Table2[[#This Row],[Product Name]],'Roll ups'!L:P,5,FALSE),"GOOD")</f>
        <v>GOOD</v>
      </c>
      <c r="AP1290" s="74">
        <f>Table2[[#This Row],[Retail Dollar Vol Current 12 Mths]]/Table2[[#This Row],[SHELF SALES  LOOKUP]]</f>
        <v>9.7555379363121141E-4</v>
      </c>
      <c r="AQ1290" s="69">
        <f t="shared" si="43"/>
        <v>0</v>
      </c>
      <c r="AR129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290" s="69" t="e">
        <f>IF(Table2[[#This Row],[Shelf Dollar Vol Current 12 Mths]]&gt;#REF!,"MEETS $ CRITERIA",IF(Table2[[#This Row],[Shelf Dollar Vol Current 12 Mths]]&lt;#REF!+1,"DOES NOT MEET $ CRITERIA"))</f>
        <v>#REF!</v>
      </c>
      <c r="AT1290" s="78"/>
    </row>
    <row r="1291" spans="1:46" ht="13.8" x14ac:dyDescent="0.3">
      <c r="A1291" s="68" t="s">
        <v>624</v>
      </c>
      <c r="B1291" s="69">
        <v>36368</v>
      </c>
      <c r="C1291" s="69">
        <v>47</v>
      </c>
      <c r="D1291" s="69" t="s">
        <v>25</v>
      </c>
      <c r="E1291" s="70" t="s">
        <v>6313</v>
      </c>
      <c r="F1291" s="70"/>
      <c r="G1291" s="71" t="s">
        <v>8926</v>
      </c>
      <c r="H1291" s="69" t="s">
        <v>6315</v>
      </c>
      <c r="I1291" s="68" t="s">
        <v>252</v>
      </c>
      <c r="J1291" s="68" t="s">
        <v>252</v>
      </c>
      <c r="K1291" s="68" t="s">
        <v>104</v>
      </c>
      <c r="L1291" s="68" t="s">
        <v>104</v>
      </c>
      <c r="M1291" s="68" t="s">
        <v>252</v>
      </c>
      <c r="N1291" s="68" t="s">
        <v>154</v>
      </c>
      <c r="O1291" s="68" t="s">
        <v>8927</v>
      </c>
      <c r="P1291" s="72" t="s">
        <v>252</v>
      </c>
      <c r="Q1291" s="68" t="s">
        <v>213</v>
      </c>
      <c r="R1291" s="68" t="s">
        <v>6402</v>
      </c>
      <c r="S1291" s="68">
        <v>32</v>
      </c>
      <c r="T1291" s="68">
        <v>30.33</v>
      </c>
      <c r="U1291" s="68">
        <v>0.05</v>
      </c>
      <c r="V1291" s="68">
        <v>65.73</v>
      </c>
      <c r="W1291" s="68">
        <v>98.78</v>
      </c>
      <c r="X1291" s="68">
        <v>-0.5</v>
      </c>
      <c r="Y1291" s="68">
        <v>361.68</v>
      </c>
      <c r="Z1291" s="68">
        <v>405.82</v>
      </c>
      <c r="AA1291" s="68">
        <v>-0.12</v>
      </c>
      <c r="AB1291" s="73">
        <v>18097.900000000001</v>
      </c>
      <c r="AC1291" s="73">
        <v>19561.46</v>
      </c>
      <c r="AD1291" s="73">
        <v>18097.900000000001</v>
      </c>
      <c r="AE1291" s="73">
        <v>19561.46</v>
      </c>
      <c r="AF1291" s="73"/>
      <c r="AG1291" s="73">
        <f>IFERROR(VLOOKUP(J1291,'Roll ups'!D:E,2,FALSE),0)</f>
        <v>73393567.950000003</v>
      </c>
      <c r="AH1291" s="74">
        <f>IF(Table2[[#This Row],[CATEGORY TTL LOOKUP]]=0,0,IF(Table2[[#This Row],[CATEGORY TTL LOOKUP]]&gt;0,SUM(AB1291/AG1291)))</f>
        <v>2.4658700354136413E-4</v>
      </c>
      <c r="AI1291" s="74" t="str">
        <f>IFERROR(IF(AH1291&lt;#REF!,"STRIKE",IF(AH1291&gt;=#REF!,"GOOD")),"NO DATA")</f>
        <v>NO DATA</v>
      </c>
      <c r="AJ1291" s="75">
        <f>IFERROR(VLOOKUP(K1291,'Roll ups'!H:I,2,FALSE),0)</f>
        <v>34230392.709999993</v>
      </c>
      <c r="AK1291" s="76">
        <f>IF(Table2[[#This Row],[PRICE TIER LOOKUP]]=0,0,IF(Table2[[#This Row],[PRICE TIER LOOKUP]]&gt;0,SUM(AB1291/AJ1291)))</f>
        <v>5.287085121495822E-4</v>
      </c>
      <c r="AL1291" s="74" t="e">
        <f>IF(AK1291&lt;#REF!,"STRIKE",IF(AK1291&gt;=#REF!,"GOOD"))</f>
        <v>#REF!</v>
      </c>
      <c r="AM1291" s="75">
        <f>VLOOKUP(H1291,'Roll ups'!A:B,2,FALSE)</f>
        <v>325145452.83999985</v>
      </c>
      <c r="AN1291" s="77">
        <f t="shared" si="42"/>
        <v>5.5660935258122032E-5</v>
      </c>
      <c r="AO1291" s="74" t="str">
        <f>IFERROR(VLOOKUP(Table2[[#This Row],[Product Name]],'Roll ups'!L:P,5,FALSE),"GOOD")</f>
        <v>GOOD</v>
      </c>
      <c r="AP1291" s="74">
        <f>Table2[[#This Row],[Retail Dollar Vol Current 12 Mths]]/Table2[[#This Row],[SHELF SALES  LOOKUP]]</f>
        <v>5.5660935258122032E-5</v>
      </c>
      <c r="AQ1291" s="69">
        <f t="shared" si="43"/>
        <v>0</v>
      </c>
      <c r="AR129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291" s="69" t="e">
        <f>IF(Table2[[#This Row],[Shelf Dollar Vol Current 12 Mths]]&gt;#REF!,"MEETS $ CRITERIA",IF(Table2[[#This Row],[Shelf Dollar Vol Current 12 Mths]]&lt;#REF!+1,"DOES NOT MEET $ CRITERIA"))</f>
        <v>#REF!</v>
      </c>
      <c r="AT1291" s="78"/>
    </row>
    <row r="1292" spans="1:46" ht="13.8" x14ac:dyDescent="0.3">
      <c r="A1292" s="68" t="s">
        <v>409</v>
      </c>
      <c r="B1292" s="69">
        <v>84398</v>
      </c>
      <c r="C1292" s="69">
        <v>485</v>
      </c>
      <c r="D1292" s="69" t="s">
        <v>25</v>
      </c>
      <c r="E1292" s="70" t="s">
        <v>6313</v>
      </c>
      <c r="F1292" s="70"/>
      <c r="G1292" s="71" t="s">
        <v>8928</v>
      </c>
      <c r="H1292" s="69" t="s">
        <v>6315</v>
      </c>
      <c r="I1292" s="68" t="s">
        <v>54</v>
      </c>
      <c r="J1292" s="68" t="s">
        <v>191</v>
      </c>
      <c r="K1292" s="68" t="s">
        <v>132</v>
      </c>
      <c r="L1292" s="68" t="s">
        <v>132</v>
      </c>
      <c r="M1292" s="68" t="s">
        <v>191</v>
      </c>
      <c r="N1292" s="68" t="s">
        <v>272</v>
      </c>
      <c r="O1292" s="68" t="s">
        <v>8929</v>
      </c>
      <c r="P1292" s="72" t="s">
        <v>191</v>
      </c>
      <c r="Q1292" s="68" t="s">
        <v>213</v>
      </c>
      <c r="R1292" s="68" t="s">
        <v>6402</v>
      </c>
      <c r="S1292" s="68">
        <v>97</v>
      </c>
      <c r="T1292" s="68">
        <v>91.35</v>
      </c>
      <c r="U1292" s="68">
        <v>0.06</v>
      </c>
      <c r="V1292" s="68">
        <v>306.72000000000003</v>
      </c>
      <c r="W1292" s="68">
        <v>285.38</v>
      </c>
      <c r="X1292" s="68">
        <v>7.0000000000000007E-2</v>
      </c>
      <c r="Y1292" s="68">
        <v>1134.8499999999999</v>
      </c>
      <c r="Z1292" s="68">
        <v>1010.16</v>
      </c>
      <c r="AA1292" s="68">
        <v>0.11</v>
      </c>
      <c r="AB1292" s="73">
        <v>136840.79999999999</v>
      </c>
      <c r="AC1292" s="73">
        <v>121923.6</v>
      </c>
      <c r="AD1292" s="73">
        <v>136840.79999999999</v>
      </c>
      <c r="AE1292" s="73">
        <v>121923.6</v>
      </c>
      <c r="AF1292" s="73"/>
      <c r="AG1292" s="73">
        <f>IFERROR(VLOOKUP(J1292,'Roll ups'!D:E,2,FALSE),0)</f>
        <v>22444928.369999994</v>
      </c>
      <c r="AH1292" s="74">
        <f>IF(Table2[[#This Row],[CATEGORY TTL LOOKUP]]=0,0,IF(Table2[[#This Row],[CATEGORY TTL LOOKUP]]&gt;0,SUM(AB1292/AG1292)))</f>
        <v>6.0967358747690235E-3</v>
      </c>
      <c r="AI1292" s="74" t="str">
        <f>IFERROR(IF(AH1292&lt;#REF!,"STRIKE",IF(AH1292&gt;=#REF!,"GOOD")),"NO DATA")</f>
        <v>NO DATA</v>
      </c>
      <c r="AJ1292" s="75">
        <f>IFERROR(VLOOKUP(K1292,'Roll ups'!H:I,2,FALSE),0)</f>
        <v>126094742.97999983</v>
      </c>
      <c r="AK1292" s="76">
        <f>IF(Table2[[#This Row],[PRICE TIER LOOKUP]]=0,0,IF(Table2[[#This Row],[PRICE TIER LOOKUP]]&gt;0,SUM(AB1292/AJ1292)))</f>
        <v>1.0852220859176073E-3</v>
      </c>
      <c r="AL1292" s="74" t="e">
        <f>IF(AK1292&lt;#REF!,"STRIKE",IF(AK1292&gt;=#REF!,"GOOD"))</f>
        <v>#REF!</v>
      </c>
      <c r="AM1292" s="75">
        <f>VLOOKUP(H1292,'Roll ups'!A:B,2,FALSE)</f>
        <v>325145452.83999985</v>
      </c>
      <c r="AN1292" s="77">
        <f t="shared" si="42"/>
        <v>4.2086026055341359E-4</v>
      </c>
      <c r="AO1292" s="74" t="str">
        <f>IFERROR(VLOOKUP(Table2[[#This Row],[Product Name]],'Roll ups'!L:P,5,FALSE),"GOOD")</f>
        <v>GOOD</v>
      </c>
      <c r="AP1292" s="74">
        <f>Table2[[#This Row],[Retail Dollar Vol Current 12 Mths]]/Table2[[#This Row],[SHELF SALES  LOOKUP]]</f>
        <v>4.2086026055341359E-4</v>
      </c>
      <c r="AQ1292" s="69">
        <f t="shared" si="43"/>
        <v>0</v>
      </c>
      <c r="AR129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292" s="69" t="e">
        <f>IF(Table2[[#This Row],[Shelf Dollar Vol Current 12 Mths]]&gt;#REF!,"MEETS $ CRITERIA",IF(Table2[[#This Row],[Shelf Dollar Vol Current 12 Mths]]&lt;#REF!+1,"DOES NOT MEET $ CRITERIA"))</f>
        <v>#REF!</v>
      </c>
      <c r="AT1292" s="78"/>
    </row>
    <row r="1293" spans="1:46" ht="13.8" x14ac:dyDescent="0.3">
      <c r="A1293" s="68" t="s">
        <v>870</v>
      </c>
      <c r="B1293" s="69">
        <v>15962</v>
      </c>
      <c r="C1293" s="69">
        <v>72</v>
      </c>
      <c r="D1293" s="69" t="s">
        <v>25</v>
      </c>
      <c r="E1293" s="70" t="s">
        <v>6313</v>
      </c>
      <c r="F1293" s="70"/>
      <c r="G1293" s="71" t="s">
        <v>8930</v>
      </c>
      <c r="H1293" s="69" t="s">
        <v>6315</v>
      </c>
      <c r="I1293" s="68" t="s">
        <v>831</v>
      </c>
      <c r="J1293" s="68" t="s">
        <v>807</v>
      </c>
      <c r="K1293" s="68" t="s">
        <v>807</v>
      </c>
      <c r="L1293" s="68" t="s">
        <v>146</v>
      </c>
      <c r="M1293" s="68" t="s">
        <v>808</v>
      </c>
      <c r="N1293" s="68" t="s">
        <v>808</v>
      </c>
      <c r="O1293" s="68" t="s">
        <v>8931</v>
      </c>
      <c r="P1293" s="72" t="s">
        <v>6357</v>
      </c>
      <c r="Q1293" s="68" t="s">
        <v>401</v>
      </c>
      <c r="R1293" s="68" t="s">
        <v>31</v>
      </c>
      <c r="S1293" s="68">
        <v>1</v>
      </c>
      <c r="T1293" s="68"/>
      <c r="U1293" s="68">
        <v>1</v>
      </c>
      <c r="V1293" s="68">
        <v>1</v>
      </c>
      <c r="W1293" s="68">
        <v>6</v>
      </c>
      <c r="X1293" s="68">
        <v>-5</v>
      </c>
      <c r="Y1293" s="68">
        <v>16.5</v>
      </c>
      <c r="Z1293" s="68">
        <v>14</v>
      </c>
      <c r="AA1293" s="68">
        <v>0.15</v>
      </c>
      <c r="AB1293" s="73">
        <v>10341.84</v>
      </c>
      <c r="AC1293" s="73">
        <v>9354.24</v>
      </c>
      <c r="AD1293" s="73">
        <v>10965.24</v>
      </c>
      <c r="AE1293" s="73">
        <v>9354.24</v>
      </c>
      <c r="AF1293" s="73"/>
      <c r="AG1293" s="73">
        <f>IFERROR(VLOOKUP(J1293,'Roll ups'!D:E,2,FALSE),0)</f>
        <v>90323.59</v>
      </c>
      <c r="AH1293" s="74">
        <f>IF(Table2[[#This Row],[CATEGORY TTL LOOKUP]]=0,0,IF(Table2[[#This Row],[CATEGORY TTL LOOKUP]]&gt;0,SUM(AB1293/AG1293)))</f>
        <v>0.11449766334575498</v>
      </c>
      <c r="AI1293" s="74" t="str">
        <f>IFERROR(IF(AH1293&lt;#REF!,"STRIKE",IF(AH1293&gt;=#REF!,"GOOD")),"NO DATA")</f>
        <v>NO DATA</v>
      </c>
      <c r="AJ1293" s="75">
        <f>IFERROR(VLOOKUP(K1293,'Roll ups'!H:I,2,FALSE),0)</f>
        <v>90323.59</v>
      </c>
      <c r="AK1293" s="76">
        <f>IF(Table2[[#This Row],[PRICE TIER LOOKUP]]=0,0,IF(Table2[[#This Row],[PRICE TIER LOOKUP]]&gt;0,SUM(AB1293/AJ1293)))</f>
        <v>0.11449766334575498</v>
      </c>
      <c r="AL1293" s="74" t="e">
        <f>IF(AK1293&lt;#REF!,"STRIKE",IF(AK1293&gt;=#REF!,"GOOD"))</f>
        <v>#REF!</v>
      </c>
      <c r="AM1293" s="75">
        <f>VLOOKUP(H1293,'Roll ups'!A:B,2,FALSE)</f>
        <v>325145452.83999985</v>
      </c>
      <c r="AN1293" s="77">
        <f t="shared" si="42"/>
        <v>3.1806811104595381E-5</v>
      </c>
      <c r="AO1293" s="74" t="str">
        <f>IFERROR(VLOOKUP(Table2[[#This Row],[Product Name]],'Roll ups'!L:P,5,FALSE),"GOOD")</f>
        <v>GOOD</v>
      </c>
      <c r="AP1293" s="74">
        <f>Table2[[#This Row],[Retail Dollar Vol Current 12 Mths]]/Table2[[#This Row],[SHELF SALES  LOOKUP]]</f>
        <v>3.3724106870397668E-5</v>
      </c>
      <c r="AQ1293" s="69">
        <f t="shared" si="43"/>
        <v>0</v>
      </c>
      <c r="AR129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293" s="69" t="e">
        <f>IF(Table2[[#This Row],[Shelf Dollar Vol Current 12 Mths]]&gt;#REF!,"MEETS $ CRITERIA",IF(Table2[[#This Row],[Shelf Dollar Vol Current 12 Mths]]&lt;#REF!+1,"DOES NOT MEET $ CRITERIA"))</f>
        <v>#REF!</v>
      </c>
      <c r="AT1293" s="78"/>
    </row>
    <row r="1294" spans="1:46" ht="13.8" x14ac:dyDescent="0.3">
      <c r="A1294" s="68" t="s">
        <v>719</v>
      </c>
      <c r="B1294" s="69">
        <v>15648</v>
      </c>
      <c r="C1294" s="69">
        <v>392</v>
      </c>
      <c r="D1294" s="69" t="s">
        <v>25</v>
      </c>
      <c r="E1294" s="70" t="s">
        <v>6313</v>
      </c>
      <c r="F1294" s="70"/>
      <c r="G1294" s="71" t="s">
        <v>8932</v>
      </c>
      <c r="H1294" s="69" t="s">
        <v>6315</v>
      </c>
      <c r="I1294" s="68" t="s">
        <v>721</v>
      </c>
      <c r="J1294" s="68" t="s">
        <v>228</v>
      </c>
      <c r="K1294" s="68" t="s">
        <v>228</v>
      </c>
      <c r="L1294" s="68" t="s">
        <v>132</v>
      </c>
      <c r="M1294" s="68" t="s">
        <v>228</v>
      </c>
      <c r="N1294" s="68" t="s">
        <v>712</v>
      </c>
      <c r="O1294" s="68" t="s">
        <v>8933</v>
      </c>
      <c r="P1294" s="72" t="s">
        <v>6357</v>
      </c>
      <c r="Q1294" s="68" t="s">
        <v>51</v>
      </c>
      <c r="R1294" s="68" t="s">
        <v>31</v>
      </c>
      <c r="S1294" s="68"/>
      <c r="T1294" s="68">
        <v>5</v>
      </c>
      <c r="U1294" s="68"/>
      <c r="V1294" s="68">
        <v>1</v>
      </c>
      <c r="W1294" s="68">
        <v>26</v>
      </c>
      <c r="X1294" s="68">
        <v>-25</v>
      </c>
      <c r="Y1294" s="68">
        <v>68.92</v>
      </c>
      <c r="Z1294" s="68">
        <v>126</v>
      </c>
      <c r="AA1294" s="68">
        <v>-0.83</v>
      </c>
      <c r="AB1294" s="73">
        <v>25311.43</v>
      </c>
      <c r="AC1294" s="73">
        <v>45087.24</v>
      </c>
      <c r="AD1294" s="73">
        <v>26720.37</v>
      </c>
      <c r="AE1294" s="73">
        <v>46881.36</v>
      </c>
      <c r="AF1294" s="73"/>
      <c r="AG1294" s="73">
        <f>IFERROR(VLOOKUP(J1294,'Roll ups'!D:E,2,FALSE),0)</f>
        <v>3903414.0300000003</v>
      </c>
      <c r="AH1294" s="74">
        <f>IF(Table2[[#This Row],[CATEGORY TTL LOOKUP]]=0,0,IF(Table2[[#This Row],[CATEGORY TTL LOOKUP]]&gt;0,SUM(AB1294/AG1294)))</f>
        <v>6.4844338329131841E-3</v>
      </c>
      <c r="AI1294" s="74" t="str">
        <f>IFERROR(IF(AH1294&lt;#REF!,"STRIKE",IF(AH1294&gt;=#REF!,"GOOD")),"NO DATA")</f>
        <v>NO DATA</v>
      </c>
      <c r="AJ1294" s="75">
        <f>IFERROR(VLOOKUP(K1294,'Roll ups'!H:I,2,FALSE),0)</f>
        <v>3903414.0300000003</v>
      </c>
      <c r="AK1294" s="76">
        <f>IF(Table2[[#This Row],[PRICE TIER LOOKUP]]=0,0,IF(Table2[[#This Row],[PRICE TIER LOOKUP]]&gt;0,SUM(AB1294/AJ1294)))</f>
        <v>6.4844338329131841E-3</v>
      </c>
      <c r="AL1294" s="74" t="e">
        <f>IF(AK1294&lt;#REF!,"STRIKE",IF(AK1294&gt;=#REF!,"GOOD"))</f>
        <v>#REF!</v>
      </c>
      <c r="AM1294" s="75">
        <f>VLOOKUP(H1294,'Roll ups'!A:B,2,FALSE)</f>
        <v>325145452.83999985</v>
      </c>
      <c r="AN1294" s="77">
        <f t="shared" si="42"/>
        <v>7.7846483101381246E-5</v>
      </c>
      <c r="AO1294" s="74" t="str">
        <f>IFERROR(VLOOKUP(Table2[[#This Row],[Product Name]],'Roll ups'!L:P,5,FALSE),"GOOD")</f>
        <v>GOOD</v>
      </c>
      <c r="AP1294" s="74">
        <f>Table2[[#This Row],[Retail Dollar Vol Current 12 Mths]]/Table2[[#This Row],[SHELF SALES  LOOKUP]]</f>
        <v>8.2179743762705396E-5</v>
      </c>
      <c r="AQ1294" s="69">
        <f t="shared" si="43"/>
        <v>0</v>
      </c>
      <c r="AR129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294" s="69" t="e">
        <f>IF(Table2[[#This Row],[Shelf Dollar Vol Current 12 Mths]]&gt;#REF!,"MEETS $ CRITERIA",IF(Table2[[#This Row],[Shelf Dollar Vol Current 12 Mths]]&lt;#REF!+1,"DOES NOT MEET $ CRITERIA"))</f>
        <v>#REF!</v>
      </c>
      <c r="AT1294" s="78"/>
    </row>
    <row r="1295" spans="1:46" ht="13.8" x14ac:dyDescent="0.3">
      <c r="A1295" s="68" t="s">
        <v>636</v>
      </c>
      <c r="B1295" s="69">
        <v>33489</v>
      </c>
      <c r="C1295" s="69">
        <v>142</v>
      </c>
      <c r="D1295" s="69" t="s">
        <v>25</v>
      </c>
      <c r="E1295" s="70" t="s">
        <v>6313</v>
      </c>
      <c r="F1295" s="70"/>
      <c r="G1295" s="71" t="s">
        <v>8934</v>
      </c>
      <c r="H1295" s="69" t="s">
        <v>6315</v>
      </c>
      <c r="I1295" s="68" t="s">
        <v>252</v>
      </c>
      <c r="J1295" s="68" t="s">
        <v>252</v>
      </c>
      <c r="K1295" s="68" t="s">
        <v>132</v>
      </c>
      <c r="L1295" s="68" t="s">
        <v>89</v>
      </c>
      <c r="M1295" s="68" t="s">
        <v>252</v>
      </c>
      <c r="N1295" s="68" t="s">
        <v>154</v>
      </c>
      <c r="O1295" s="68" t="s">
        <v>8935</v>
      </c>
      <c r="P1295" s="72" t="s">
        <v>252</v>
      </c>
      <c r="Q1295" s="68" t="s">
        <v>614</v>
      </c>
      <c r="R1295" s="68" t="s">
        <v>29</v>
      </c>
      <c r="S1295" s="68">
        <v>33</v>
      </c>
      <c r="T1295" s="68">
        <v>11</v>
      </c>
      <c r="U1295" s="68">
        <v>0.67</v>
      </c>
      <c r="V1295" s="68">
        <v>94.08</v>
      </c>
      <c r="W1295" s="68">
        <v>53.08</v>
      </c>
      <c r="X1295" s="68">
        <v>0.44</v>
      </c>
      <c r="Y1295" s="68">
        <v>205.08</v>
      </c>
      <c r="Z1295" s="68">
        <v>185.08</v>
      </c>
      <c r="AA1295" s="68">
        <v>0.1</v>
      </c>
      <c r="AB1295" s="73">
        <v>23158.01</v>
      </c>
      <c r="AC1295" s="73">
        <v>20899.61</v>
      </c>
      <c r="AD1295" s="73">
        <v>23158.01</v>
      </c>
      <c r="AE1295" s="73">
        <v>20899.61</v>
      </c>
      <c r="AF1295" s="73"/>
      <c r="AG1295" s="73">
        <f>IFERROR(VLOOKUP(J1295,'Roll ups'!D:E,2,FALSE),0)</f>
        <v>73393567.950000003</v>
      </c>
      <c r="AH1295" s="74">
        <f>IF(Table2[[#This Row],[CATEGORY TTL LOOKUP]]=0,0,IF(Table2[[#This Row],[CATEGORY TTL LOOKUP]]&gt;0,SUM(AB1295/AG1295)))</f>
        <v>3.1553187352570991E-4</v>
      </c>
      <c r="AI1295" s="74" t="str">
        <f>IFERROR(IF(AH1295&lt;#REF!,"STRIKE",IF(AH1295&gt;=#REF!,"GOOD")),"NO DATA")</f>
        <v>NO DATA</v>
      </c>
      <c r="AJ1295" s="75">
        <f>IFERROR(VLOOKUP(K1295,'Roll ups'!H:I,2,FALSE),0)</f>
        <v>126094742.97999983</v>
      </c>
      <c r="AK1295" s="76">
        <f>IF(Table2[[#This Row],[PRICE TIER LOOKUP]]=0,0,IF(Table2[[#This Row],[PRICE TIER LOOKUP]]&gt;0,SUM(AB1295/AJ1295)))</f>
        <v>1.8365563426917127E-4</v>
      </c>
      <c r="AL1295" s="74" t="e">
        <f>IF(AK1295&lt;#REF!,"STRIKE",IF(AK1295&gt;=#REF!,"GOOD"))</f>
        <v>#REF!</v>
      </c>
      <c r="AM1295" s="75">
        <f>VLOOKUP(H1295,'Roll ups'!A:B,2,FALSE)</f>
        <v>325145452.83999985</v>
      </c>
      <c r="AN1295" s="77">
        <f t="shared" si="42"/>
        <v>7.122353948894304E-5</v>
      </c>
      <c r="AO1295" s="74" t="str">
        <f>IFERROR(VLOOKUP(Table2[[#This Row],[Product Name]],'Roll ups'!L:P,5,FALSE),"GOOD")</f>
        <v>GOOD</v>
      </c>
      <c r="AP1295" s="74">
        <f>Table2[[#This Row],[Retail Dollar Vol Current 12 Mths]]/Table2[[#This Row],[SHELF SALES  LOOKUP]]</f>
        <v>7.122353948894304E-5</v>
      </c>
      <c r="AQ1295" s="69">
        <f t="shared" si="43"/>
        <v>0</v>
      </c>
      <c r="AR129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295" s="69" t="e">
        <f>IF(Table2[[#This Row],[Shelf Dollar Vol Current 12 Mths]]&gt;#REF!,"MEETS $ CRITERIA",IF(Table2[[#This Row],[Shelf Dollar Vol Current 12 Mths]]&lt;#REF!+1,"DOES NOT MEET $ CRITERIA"))</f>
        <v>#REF!</v>
      </c>
      <c r="AT1295" s="78"/>
    </row>
    <row r="1296" spans="1:46" ht="13.8" x14ac:dyDescent="0.3">
      <c r="A1296" s="68" t="s">
        <v>639</v>
      </c>
      <c r="B1296" s="69">
        <v>75165</v>
      </c>
      <c r="C1296" s="69">
        <v>499</v>
      </c>
      <c r="D1296" s="69" t="s">
        <v>25</v>
      </c>
      <c r="E1296" s="70" t="s">
        <v>6313</v>
      </c>
      <c r="F1296" s="70"/>
      <c r="G1296" s="71" t="s">
        <v>8936</v>
      </c>
      <c r="H1296" s="69" t="s">
        <v>6315</v>
      </c>
      <c r="I1296" s="68" t="s">
        <v>252</v>
      </c>
      <c r="J1296" s="68" t="s">
        <v>252</v>
      </c>
      <c r="K1296" s="68" t="s">
        <v>132</v>
      </c>
      <c r="L1296" s="68" t="s">
        <v>132</v>
      </c>
      <c r="M1296" s="68" t="s">
        <v>252</v>
      </c>
      <c r="N1296" s="68" t="s">
        <v>184</v>
      </c>
      <c r="O1296" s="68" t="s">
        <v>8937</v>
      </c>
      <c r="P1296" s="72" t="s">
        <v>191</v>
      </c>
      <c r="Q1296" s="68" t="s">
        <v>397</v>
      </c>
      <c r="R1296" s="68" t="s">
        <v>31</v>
      </c>
      <c r="S1296" s="68">
        <v>19</v>
      </c>
      <c r="T1296" s="68">
        <v>20</v>
      </c>
      <c r="U1296" s="68">
        <v>-0.05</v>
      </c>
      <c r="V1296" s="68">
        <v>68</v>
      </c>
      <c r="W1296" s="68">
        <v>71.92</v>
      </c>
      <c r="X1296" s="68">
        <v>-0.06</v>
      </c>
      <c r="Y1296" s="68">
        <v>263.5</v>
      </c>
      <c r="Z1296" s="68">
        <v>318.17</v>
      </c>
      <c r="AA1296" s="68">
        <v>-0.21</v>
      </c>
      <c r="AB1296" s="73">
        <v>54488.52</v>
      </c>
      <c r="AC1296" s="73">
        <v>65540.83</v>
      </c>
      <c r="AD1296" s="73">
        <v>56568.18</v>
      </c>
      <c r="AE1296" s="73">
        <v>68234.78</v>
      </c>
      <c r="AF1296" s="73"/>
      <c r="AG1296" s="73">
        <f>IFERROR(VLOOKUP(J1296,'Roll ups'!D:E,2,FALSE),0)</f>
        <v>73393567.950000003</v>
      </c>
      <c r="AH1296" s="74">
        <f>IF(Table2[[#This Row],[CATEGORY TTL LOOKUP]]=0,0,IF(Table2[[#This Row],[CATEGORY TTL LOOKUP]]&gt;0,SUM(AB1296/AG1296)))</f>
        <v>7.4241546666760729E-4</v>
      </c>
      <c r="AI1296" s="74" t="str">
        <f>IFERROR(IF(AH1296&lt;#REF!,"STRIKE",IF(AH1296&gt;=#REF!,"GOOD")),"NO DATA")</f>
        <v>NO DATA</v>
      </c>
      <c r="AJ1296" s="75">
        <f>IFERROR(VLOOKUP(K1296,'Roll ups'!H:I,2,FALSE),0)</f>
        <v>126094742.97999983</v>
      </c>
      <c r="AK1296" s="76">
        <f>IF(Table2[[#This Row],[PRICE TIER LOOKUP]]=0,0,IF(Table2[[#This Row],[PRICE TIER LOOKUP]]&gt;0,SUM(AB1296/AJ1296)))</f>
        <v>4.3212364538181063E-4</v>
      </c>
      <c r="AL1296" s="74" t="e">
        <f>IF(AK1296&lt;#REF!,"STRIKE",IF(AK1296&gt;=#REF!,"GOOD"))</f>
        <v>#REF!</v>
      </c>
      <c r="AM1296" s="75">
        <f>VLOOKUP(H1296,'Roll ups'!A:B,2,FALSE)</f>
        <v>325145452.83999985</v>
      </c>
      <c r="AN1296" s="77">
        <f t="shared" si="42"/>
        <v>1.6758198376777897E-4</v>
      </c>
      <c r="AO1296" s="74" t="str">
        <f>IFERROR(VLOOKUP(Table2[[#This Row],[Product Name]],'Roll ups'!L:P,5,FALSE),"GOOD")</f>
        <v>GOOD</v>
      </c>
      <c r="AP1296" s="74">
        <f>Table2[[#This Row],[Retail Dollar Vol Current 12 Mths]]/Table2[[#This Row],[SHELF SALES  LOOKUP]]</f>
        <v>1.7397807506118351E-4</v>
      </c>
      <c r="AQ1296" s="69">
        <f t="shared" si="43"/>
        <v>0</v>
      </c>
      <c r="AR129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296" s="69" t="e">
        <f>IF(Table2[[#This Row],[Shelf Dollar Vol Current 12 Mths]]&gt;#REF!,"MEETS $ CRITERIA",IF(Table2[[#This Row],[Shelf Dollar Vol Current 12 Mths]]&lt;#REF!+1,"DOES NOT MEET $ CRITERIA"))</f>
        <v>#REF!</v>
      </c>
      <c r="AT1296" s="78"/>
    </row>
    <row r="1297" spans="1:46" ht="13.8" x14ac:dyDescent="0.3">
      <c r="A1297" s="68" t="s">
        <v>642</v>
      </c>
      <c r="B1297" s="69">
        <v>75181</v>
      </c>
      <c r="C1297" s="69">
        <v>505</v>
      </c>
      <c r="D1297" s="69" t="s">
        <v>25</v>
      </c>
      <c r="E1297" s="70" t="s">
        <v>6313</v>
      </c>
      <c r="F1297" s="70"/>
      <c r="G1297" s="71" t="s">
        <v>8938</v>
      </c>
      <c r="H1297" s="69" t="s">
        <v>6315</v>
      </c>
      <c r="I1297" s="68" t="s">
        <v>252</v>
      </c>
      <c r="J1297" s="68" t="s">
        <v>252</v>
      </c>
      <c r="K1297" s="68" t="s">
        <v>132</v>
      </c>
      <c r="L1297" s="68" t="s">
        <v>132</v>
      </c>
      <c r="M1297" s="68" t="s">
        <v>252</v>
      </c>
      <c r="N1297" s="68" t="s">
        <v>184</v>
      </c>
      <c r="O1297" s="68" t="s">
        <v>8939</v>
      </c>
      <c r="P1297" s="72" t="s">
        <v>191</v>
      </c>
      <c r="Q1297" s="68" t="s">
        <v>397</v>
      </c>
      <c r="R1297" s="68" t="s">
        <v>31</v>
      </c>
      <c r="S1297" s="68">
        <v>12</v>
      </c>
      <c r="T1297" s="68">
        <v>21.5</v>
      </c>
      <c r="U1297" s="68">
        <v>-0.79</v>
      </c>
      <c r="V1297" s="68">
        <v>58</v>
      </c>
      <c r="W1297" s="68">
        <v>63.42</v>
      </c>
      <c r="X1297" s="68">
        <v>-0.09</v>
      </c>
      <c r="Y1297" s="68">
        <v>230.83</v>
      </c>
      <c r="Z1297" s="68">
        <v>340.58</v>
      </c>
      <c r="AA1297" s="68">
        <v>-0.48</v>
      </c>
      <c r="AB1297" s="73">
        <v>47129.8</v>
      </c>
      <c r="AC1297" s="73">
        <v>70122.929999999993</v>
      </c>
      <c r="AD1297" s="73">
        <v>49555.3</v>
      </c>
      <c r="AE1297" s="73">
        <v>73022.59</v>
      </c>
      <c r="AF1297" s="73"/>
      <c r="AG1297" s="73">
        <f>IFERROR(VLOOKUP(J1297,'Roll ups'!D:E,2,FALSE),0)</f>
        <v>73393567.950000003</v>
      </c>
      <c r="AH1297" s="74">
        <f>IF(Table2[[#This Row],[CATEGORY TTL LOOKUP]]=0,0,IF(Table2[[#This Row],[CATEGORY TTL LOOKUP]]&gt;0,SUM(AB1297/AG1297)))</f>
        <v>6.4215163966558459E-4</v>
      </c>
      <c r="AI1297" s="74" t="str">
        <f>IFERROR(IF(AH1297&lt;#REF!,"STRIKE",IF(AH1297&gt;=#REF!,"GOOD")),"NO DATA")</f>
        <v>NO DATA</v>
      </c>
      <c r="AJ1297" s="75">
        <f>IFERROR(VLOOKUP(K1297,'Roll ups'!H:I,2,FALSE),0)</f>
        <v>126094742.97999983</v>
      </c>
      <c r="AK1297" s="76">
        <f>IF(Table2[[#This Row],[PRICE TIER LOOKUP]]=0,0,IF(Table2[[#This Row],[PRICE TIER LOOKUP]]&gt;0,SUM(AB1297/AJ1297)))</f>
        <v>3.7376498723246034E-4</v>
      </c>
      <c r="AL1297" s="74" t="e">
        <f>IF(AK1297&lt;#REF!,"STRIKE",IF(AK1297&gt;=#REF!,"GOOD"))</f>
        <v>#REF!</v>
      </c>
      <c r="AM1297" s="75">
        <f>VLOOKUP(H1297,'Roll ups'!A:B,2,FALSE)</f>
        <v>325145452.83999985</v>
      </c>
      <c r="AN1297" s="77">
        <f t="shared" si="42"/>
        <v>1.449498973100879E-4</v>
      </c>
      <c r="AO1297" s="74" t="str">
        <f>IFERROR(VLOOKUP(Table2[[#This Row],[Product Name]],'Roll ups'!L:P,5,FALSE),"GOOD")</f>
        <v>GOOD</v>
      </c>
      <c r="AP1297" s="74">
        <f>Table2[[#This Row],[Retail Dollar Vol Current 12 Mths]]/Table2[[#This Row],[SHELF SALES  LOOKUP]]</f>
        <v>1.5240963564815889E-4</v>
      </c>
      <c r="AQ1297" s="69">
        <f t="shared" si="43"/>
        <v>0</v>
      </c>
      <c r="AR129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297" s="69" t="e">
        <f>IF(Table2[[#This Row],[Shelf Dollar Vol Current 12 Mths]]&gt;#REF!,"MEETS $ CRITERIA",IF(Table2[[#This Row],[Shelf Dollar Vol Current 12 Mths]]&lt;#REF!+1,"DOES NOT MEET $ CRITERIA"))</f>
        <v>#REF!</v>
      </c>
      <c r="AT1297" s="78"/>
    </row>
    <row r="1298" spans="1:46" ht="13.8" x14ac:dyDescent="0.3">
      <c r="A1298" s="68" t="s">
        <v>645</v>
      </c>
      <c r="B1298" s="69">
        <v>75183</v>
      </c>
      <c r="C1298" s="69">
        <v>518</v>
      </c>
      <c r="D1298" s="69" t="s">
        <v>25</v>
      </c>
      <c r="E1298" s="70" t="s">
        <v>6313</v>
      </c>
      <c r="F1298" s="70"/>
      <c r="G1298" s="71" t="s">
        <v>8940</v>
      </c>
      <c r="H1298" s="69" t="s">
        <v>6315</v>
      </c>
      <c r="I1298" s="68" t="s">
        <v>252</v>
      </c>
      <c r="J1298" s="68" t="s">
        <v>252</v>
      </c>
      <c r="K1298" s="68" t="s">
        <v>132</v>
      </c>
      <c r="L1298" s="68" t="s">
        <v>132</v>
      </c>
      <c r="M1298" s="68" t="s">
        <v>252</v>
      </c>
      <c r="N1298" s="68" t="s">
        <v>184</v>
      </c>
      <c r="O1298" s="68" t="s">
        <v>8941</v>
      </c>
      <c r="P1298" s="72" t="s">
        <v>191</v>
      </c>
      <c r="Q1298" s="68" t="s">
        <v>397</v>
      </c>
      <c r="R1298" s="68" t="s">
        <v>31</v>
      </c>
      <c r="S1298" s="68">
        <v>33</v>
      </c>
      <c r="T1298" s="68">
        <v>36</v>
      </c>
      <c r="U1298" s="68">
        <v>-0.09</v>
      </c>
      <c r="V1298" s="68">
        <v>117</v>
      </c>
      <c r="W1298" s="68">
        <v>141.08000000000001</v>
      </c>
      <c r="X1298" s="68">
        <v>-0.21</v>
      </c>
      <c r="Y1298" s="68">
        <v>443</v>
      </c>
      <c r="Z1298" s="68">
        <v>534.66999999999996</v>
      </c>
      <c r="AA1298" s="68">
        <v>-0.21</v>
      </c>
      <c r="AB1298" s="73">
        <v>91522.2</v>
      </c>
      <c r="AC1298" s="73">
        <v>110030.02</v>
      </c>
      <c r="AD1298" s="73">
        <v>95103.24</v>
      </c>
      <c r="AE1298" s="73">
        <v>114671.36</v>
      </c>
      <c r="AF1298" s="73"/>
      <c r="AG1298" s="73">
        <f>IFERROR(VLOOKUP(J1298,'Roll ups'!D:E,2,FALSE),0)</f>
        <v>73393567.950000003</v>
      </c>
      <c r="AH1298" s="74">
        <f>IF(Table2[[#This Row],[CATEGORY TTL LOOKUP]]=0,0,IF(Table2[[#This Row],[CATEGORY TTL LOOKUP]]&gt;0,SUM(AB1298/AG1298)))</f>
        <v>1.2470057330139649E-3</v>
      </c>
      <c r="AI1298" s="74" t="str">
        <f>IFERROR(IF(AH1298&lt;#REF!,"STRIKE",IF(AH1298&gt;=#REF!,"GOOD")),"NO DATA")</f>
        <v>NO DATA</v>
      </c>
      <c r="AJ1298" s="75">
        <f>IFERROR(VLOOKUP(K1298,'Roll ups'!H:I,2,FALSE),0)</f>
        <v>126094742.97999983</v>
      </c>
      <c r="AK1298" s="76">
        <f>IF(Table2[[#This Row],[PRICE TIER LOOKUP]]=0,0,IF(Table2[[#This Row],[PRICE TIER LOOKUP]]&gt;0,SUM(AB1298/AJ1298)))</f>
        <v>7.2582090130844342E-4</v>
      </c>
      <c r="AL1298" s="74" t="e">
        <f>IF(AK1298&lt;#REF!,"STRIKE",IF(AK1298&gt;=#REF!,"GOOD"))</f>
        <v>#REF!</v>
      </c>
      <c r="AM1298" s="75">
        <f>VLOOKUP(H1298,'Roll ups'!A:B,2,FALSE)</f>
        <v>325145452.83999985</v>
      </c>
      <c r="AN1298" s="77">
        <f t="shared" si="42"/>
        <v>2.8148079328987869E-4</v>
      </c>
      <c r="AO1298" s="74" t="str">
        <f>IFERROR(VLOOKUP(Table2[[#This Row],[Product Name]],'Roll ups'!L:P,5,FALSE),"GOOD")</f>
        <v>GOOD</v>
      </c>
      <c r="AP1298" s="74">
        <f>Table2[[#This Row],[Retail Dollar Vol Current 12 Mths]]/Table2[[#This Row],[SHELF SALES  LOOKUP]]</f>
        <v>2.924944487745894E-4</v>
      </c>
      <c r="AQ1298" s="69">
        <f t="shared" si="43"/>
        <v>0</v>
      </c>
      <c r="AR129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298" s="69" t="e">
        <f>IF(Table2[[#This Row],[Shelf Dollar Vol Current 12 Mths]]&gt;#REF!,"MEETS $ CRITERIA",IF(Table2[[#This Row],[Shelf Dollar Vol Current 12 Mths]]&lt;#REF!+1,"DOES NOT MEET $ CRITERIA"))</f>
        <v>#REF!</v>
      </c>
      <c r="AT1298" s="78"/>
    </row>
    <row r="1299" spans="1:46" ht="13.8" x14ac:dyDescent="0.3">
      <c r="A1299" s="68" t="s">
        <v>524</v>
      </c>
      <c r="B1299" s="69">
        <v>59163</v>
      </c>
      <c r="C1299" s="69">
        <v>769</v>
      </c>
      <c r="D1299" s="69" t="s">
        <v>25</v>
      </c>
      <c r="E1299" s="70" t="s">
        <v>6313</v>
      </c>
      <c r="F1299" s="70"/>
      <c r="G1299" s="71" t="s">
        <v>8942</v>
      </c>
      <c r="H1299" s="69" t="s">
        <v>6315</v>
      </c>
      <c r="I1299" s="68" t="s">
        <v>116</v>
      </c>
      <c r="J1299" s="68" t="s">
        <v>116</v>
      </c>
      <c r="K1299" s="68" t="s">
        <v>116</v>
      </c>
      <c r="L1299" s="68" t="s">
        <v>104</v>
      </c>
      <c r="M1299" s="68" t="s">
        <v>116</v>
      </c>
      <c r="N1299" s="68" t="s">
        <v>122</v>
      </c>
      <c r="O1299" s="68" t="s">
        <v>8943</v>
      </c>
      <c r="P1299" s="72" t="s">
        <v>116</v>
      </c>
      <c r="Q1299" s="68" t="s">
        <v>128</v>
      </c>
      <c r="R1299" s="68" t="s">
        <v>60</v>
      </c>
      <c r="S1299" s="68">
        <v>70</v>
      </c>
      <c r="T1299" s="68">
        <v>309.18</v>
      </c>
      <c r="U1299" s="68">
        <v>-3.42</v>
      </c>
      <c r="V1299" s="68">
        <v>383.88</v>
      </c>
      <c r="W1299" s="68">
        <v>742.05</v>
      </c>
      <c r="X1299" s="68">
        <v>-0.93</v>
      </c>
      <c r="Y1299" s="68">
        <v>1402.88</v>
      </c>
      <c r="Z1299" s="68">
        <v>1802.64</v>
      </c>
      <c r="AA1299" s="68">
        <v>-0.28000000000000003</v>
      </c>
      <c r="AB1299" s="73">
        <v>123101.07</v>
      </c>
      <c r="AC1299" s="73">
        <v>157604.34</v>
      </c>
      <c r="AD1299" s="73">
        <v>127543.52</v>
      </c>
      <c r="AE1299" s="73">
        <v>163938.54</v>
      </c>
      <c r="AF1299" s="73"/>
      <c r="AG1299" s="73">
        <f>IFERROR(VLOOKUP(J1299,'Roll ups'!D:E,2,FALSE),0)</f>
        <v>5567781.3899999987</v>
      </c>
      <c r="AH1299" s="74">
        <f>IF(Table2[[#This Row],[CATEGORY TTL LOOKUP]]=0,0,IF(Table2[[#This Row],[CATEGORY TTL LOOKUP]]&gt;0,SUM(AB1299/AG1299)))</f>
        <v>2.210953724244551E-2</v>
      </c>
      <c r="AI1299" s="74" t="str">
        <f>IFERROR(IF(AH1299&lt;#REF!,"STRIKE",IF(AH1299&gt;=#REF!,"GOOD")),"NO DATA")</f>
        <v>NO DATA</v>
      </c>
      <c r="AJ1299" s="75">
        <f>IFERROR(VLOOKUP(K1299,'Roll ups'!H:I,2,FALSE),0)</f>
        <v>5567781.3899999987</v>
      </c>
      <c r="AK1299" s="76">
        <f>IF(Table2[[#This Row],[PRICE TIER LOOKUP]]=0,0,IF(Table2[[#This Row],[PRICE TIER LOOKUP]]&gt;0,SUM(AB1299/AJ1299)))</f>
        <v>2.210953724244551E-2</v>
      </c>
      <c r="AL1299" s="74" t="e">
        <f>IF(AK1299&lt;#REF!,"STRIKE",IF(AK1299&gt;=#REF!,"GOOD"))</f>
        <v>#REF!</v>
      </c>
      <c r="AM1299" s="75">
        <f>VLOOKUP(H1299,'Roll ups'!A:B,2,FALSE)</f>
        <v>325145452.83999985</v>
      </c>
      <c r="AN1299" s="77">
        <f t="shared" si="42"/>
        <v>3.786030803284109E-4</v>
      </c>
      <c r="AO1299" s="74" t="str">
        <f>IFERROR(VLOOKUP(Table2[[#This Row],[Product Name]],'Roll ups'!L:P,5,FALSE),"GOOD")</f>
        <v>GOOD</v>
      </c>
      <c r="AP1299" s="74">
        <f>Table2[[#This Row],[Retail Dollar Vol Current 12 Mths]]/Table2[[#This Row],[SHELF SALES  LOOKUP]]</f>
        <v>3.9226604243105509E-4</v>
      </c>
      <c r="AQ1299" s="69">
        <f t="shared" si="43"/>
        <v>0</v>
      </c>
      <c r="AR129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299" s="69" t="e">
        <f>IF(Table2[[#This Row],[Shelf Dollar Vol Current 12 Mths]]&gt;#REF!,"MEETS $ CRITERIA",IF(Table2[[#This Row],[Shelf Dollar Vol Current 12 Mths]]&lt;#REF!+1,"DOES NOT MEET $ CRITERIA"))</f>
        <v>#REF!</v>
      </c>
      <c r="AT1299" s="78"/>
    </row>
    <row r="1300" spans="1:46" ht="13.8" x14ac:dyDescent="0.3">
      <c r="A1300" s="68" t="s">
        <v>660</v>
      </c>
      <c r="B1300" s="69">
        <v>33597</v>
      </c>
      <c r="C1300" s="69">
        <v>228</v>
      </c>
      <c r="D1300" s="69" t="s">
        <v>25</v>
      </c>
      <c r="E1300" s="70" t="s">
        <v>6313</v>
      </c>
      <c r="F1300" s="70"/>
      <c r="G1300" s="71" t="s">
        <v>8944</v>
      </c>
      <c r="H1300" s="69" t="s">
        <v>6315</v>
      </c>
      <c r="I1300" s="68" t="s">
        <v>252</v>
      </c>
      <c r="J1300" s="68" t="s">
        <v>252</v>
      </c>
      <c r="K1300" s="68" t="s">
        <v>89</v>
      </c>
      <c r="L1300" s="68" t="s">
        <v>89</v>
      </c>
      <c r="M1300" s="68" t="s">
        <v>252</v>
      </c>
      <c r="N1300" s="68" t="s">
        <v>154</v>
      </c>
      <c r="O1300" s="68" t="s">
        <v>8945</v>
      </c>
      <c r="P1300" s="72" t="s">
        <v>252</v>
      </c>
      <c r="Q1300" s="68" t="s">
        <v>6387</v>
      </c>
      <c r="R1300" s="68" t="s">
        <v>31</v>
      </c>
      <c r="S1300" s="68">
        <v>11</v>
      </c>
      <c r="T1300" s="68">
        <v>23.47</v>
      </c>
      <c r="U1300" s="68">
        <v>-1.2</v>
      </c>
      <c r="V1300" s="68">
        <v>40.549999999999997</v>
      </c>
      <c r="W1300" s="68">
        <v>46.95</v>
      </c>
      <c r="X1300" s="68">
        <v>-0.16</v>
      </c>
      <c r="Y1300" s="68">
        <v>156.83000000000001</v>
      </c>
      <c r="Z1300" s="68">
        <v>199.51</v>
      </c>
      <c r="AA1300" s="68">
        <v>-0.27</v>
      </c>
      <c r="AB1300" s="73">
        <v>20109.599999999999</v>
      </c>
      <c r="AC1300" s="73">
        <v>25485.119999999999</v>
      </c>
      <c r="AD1300" s="73">
        <v>20109.599999999999</v>
      </c>
      <c r="AE1300" s="73">
        <v>25485.119999999999</v>
      </c>
      <c r="AF1300" s="73"/>
      <c r="AG1300" s="73">
        <f>IFERROR(VLOOKUP(J1300,'Roll ups'!D:E,2,FALSE),0)</f>
        <v>73393567.950000003</v>
      </c>
      <c r="AH1300" s="74">
        <f>IF(Table2[[#This Row],[CATEGORY TTL LOOKUP]]=0,0,IF(Table2[[#This Row],[CATEGORY TTL LOOKUP]]&gt;0,SUM(AB1300/AG1300)))</f>
        <v>2.7399676240975006E-4</v>
      </c>
      <c r="AI1300" s="74" t="str">
        <f>IFERROR(IF(AH1300&lt;#REF!,"STRIKE",IF(AH1300&gt;=#REF!,"GOOD")),"NO DATA")</f>
        <v>NO DATA</v>
      </c>
      <c r="AJ1300" s="75">
        <f>IFERROR(VLOOKUP(K1300,'Roll ups'!H:I,2,FALSE),0)</f>
        <v>75793138.070000067</v>
      </c>
      <c r="AK1300" s="76">
        <f>IF(Table2[[#This Row],[PRICE TIER LOOKUP]]=0,0,IF(Table2[[#This Row],[PRICE TIER LOOKUP]]&gt;0,SUM(AB1300/AJ1300)))</f>
        <v>2.6532217179644189E-4</v>
      </c>
      <c r="AL1300" s="74" t="e">
        <f>IF(AK1300&lt;#REF!,"STRIKE",IF(AK1300&gt;=#REF!,"GOOD"))</f>
        <v>#REF!</v>
      </c>
      <c r="AM1300" s="75">
        <f>VLOOKUP(H1300,'Roll ups'!A:B,2,FALSE)</f>
        <v>325145452.83999985</v>
      </c>
      <c r="AN1300" s="77">
        <f t="shared" si="42"/>
        <v>6.1848012402915847E-5</v>
      </c>
      <c r="AO1300" s="74" t="str">
        <f>IFERROR(VLOOKUP(Table2[[#This Row],[Product Name]],'Roll ups'!L:P,5,FALSE),"GOOD")</f>
        <v>GOOD</v>
      </c>
      <c r="AP1300" s="74">
        <f>Table2[[#This Row],[Retail Dollar Vol Current 12 Mths]]/Table2[[#This Row],[SHELF SALES  LOOKUP]]</f>
        <v>6.1848012402915847E-5</v>
      </c>
      <c r="AQ1300" s="69">
        <f t="shared" si="43"/>
        <v>0</v>
      </c>
      <c r="AR130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300" s="69" t="e">
        <f>IF(Table2[[#This Row],[Shelf Dollar Vol Current 12 Mths]]&gt;#REF!,"MEETS $ CRITERIA",IF(Table2[[#This Row],[Shelf Dollar Vol Current 12 Mths]]&lt;#REF!+1,"DOES NOT MEET $ CRITERIA"))</f>
        <v>#REF!</v>
      </c>
      <c r="AT1300" s="78"/>
    </row>
    <row r="1301" spans="1:46" ht="13.8" x14ac:dyDescent="0.3">
      <c r="A1301" s="68" t="s">
        <v>688</v>
      </c>
      <c r="B1301" s="69">
        <v>40048</v>
      </c>
      <c r="C1301" s="69">
        <v>393</v>
      </c>
      <c r="D1301" s="69" t="s">
        <v>25</v>
      </c>
      <c r="E1301" s="70" t="s">
        <v>6313</v>
      </c>
      <c r="F1301" s="70"/>
      <c r="G1301" s="71" t="s">
        <v>8946</v>
      </c>
      <c r="H1301" s="69" t="s">
        <v>6315</v>
      </c>
      <c r="I1301" s="68" t="s">
        <v>252</v>
      </c>
      <c r="J1301" s="68" t="s">
        <v>252</v>
      </c>
      <c r="K1301" s="68" t="s">
        <v>104</v>
      </c>
      <c r="L1301" s="68" t="s">
        <v>89</v>
      </c>
      <c r="M1301" s="68" t="s">
        <v>252</v>
      </c>
      <c r="N1301" s="68" t="s">
        <v>184</v>
      </c>
      <c r="O1301" s="68" t="s">
        <v>8947</v>
      </c>
      <c r="P1301" s="72" t="s">
        <v>191</v>
      </c>
      <c r="Q1301" s="68" t="s">
        <v>26</v>
      </c>
      <c r="R1301" s="68" t="s">
        <v>27</v>
      </c>
      <c r="S1301" s="68">
        <v>8</v>
      </c>
      <c r="T1301" s="68">
        <v>15</v>
      </c>
      <c r="U1301" s="68">
        <v>-0.88</v>
      </c>
      <c r="V1301" s="68">
        <v>38</v>
      </c>
      <c r="W1301" s="68">
        <v>54</v>
      </c>
      <c r="X1301" s="68">
        <v>-0.42</v>
      </c>
      <c r="Y1301" s="68">
        <v>173</v>
      </c>
      <c r="Z1301" s="68">
        <v>250</v>
      </c>
      <c r="AA1301" s="68">
        <v>-0.45</v>
      </c>
      <c r="AB1301" s="73">
        <v>21557.52</v>
      </c>
      <c r="AC1301" s="73">
        <v>29738.76</v>
      </c>
      <c r="AD1301" s="73">
        <v>21779.279999999999</v>
      </c>
      <c r="AE1301" s="73">
        <v>31031.759999999998</v>
      </c>
      <c r="AF1301" s="73"/>
      <c r="AG1301" s="73">
        <f>IFERROR(VLOOKUP(J1301,'Roll ups'!D:E,2,FALSE),0)</f>
        <v>73393567.950000003</v>
      </c>
      <c r="AH1301" s="74">
        <f>IF(Table2[[#This Row],[CATEGORY TTL LOOKUP]]=0,0,IF(Table2[[#This Row],[CATEGORY TTL LOOKUP]]&gt;0,SUM(AB1301/AG1301)))</f>
        <v>2.9372492170821082E-4</v>
      </c>
      <c r="AI1301" s="74" t="str">
        <f>IFERROR(IF(AH1301&lt;#REF!,"STRIKE",IF(AH1301&gt;=#REF!,"GOOD")),"NO DATA")</f>
        <v>NO DATA</v>
      </c>
      <c r="AJ1301" s="75">
        <f>IFERROR(VLOOKUP(K1301,'Roll ups'!H:I,2,FALSE),0)</f>
        <v>34230392.709999993</v>
      </c>
      <c r="AK1301" s="76">
        <f>IF(Table2[[#This Row],[PRICE TIER LOOKUP]]=0,0,IF(Table2[[#This Row],[PRICE TIER LOOKUP]]&gt;0,SUM(AB1301/AJ1301)))</f>
        <v>6.2977717441442711E-4</v>
      </c>
      <c r="AL1301" s="74" t="e">
        <f>IF(AK1301&lt;#REF!,"STRIKE",IF(AK1301&gt;=#REF!,"GOOD"))</f>
        <v>#REF!</v>
      </c>
      <c r="AM1301" s="75">
        <f>VLOOKUP(H1301,'Roll ups'!A:B,2,FALSE)</f>
        <v>325145452.83999985</v>
      </c>
      <c r="AN1301" s="77">
        <f t="shared" si="42"/>
        <v>6.6301157871668579E-5</v>
      </c>
      <c r="AO1301" s="74" t="str">
        <f>IFERROR(VLOOKUP(Table2[[#This Row],[Product Name]],'Roll ups'!L:P,5,FALSE),"GOOD")</f>
        <v>GOOD</v>
      </c>
      <c r="AP1301" s="74">
        <f>Table2[[#This Row],[Retail Dollar Vol Current 12 Mths]]/Table2[[#This Row],[SHELF SALES  LOOKUP]]</f>
        <v>6.6983191091149352E-5</v>
      </c>
      <c r="AQ1301" s="69">
        <f t="shared" si="43"/>
        <v>0</v>
      </c>
      <c r="AR130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301" s="69" t="e">
        <f>IF(Table2[[#This Row],[Shelf Dollar Vol Current 12 Mths]]&gt;#REF!,"MEETS $ CRITERIA",IF(Table2[[#This Row],[Shelf Dollar Vol Current 12 Mths]]&lt;#REF!+1,"DOES NOT MEET $ CRITERIA"))</f>
        <v>#REF!</v>
      </c>
      <c r="AT1301" s="78"/>
    </row>
    <row r="1302" spans="1:46" ht="13.8" x14ac:dyDescent="0.3">
      <c r="A1302" s="68" t="s">
        <v>144</v>
      </c>
      <c r="B1302" s="69">
        <v>47861</v>
      </c>
      <c r="C1302" s="69">
        <v>551</v>
      </c>
      <c r="D1302" s="69" t="s">
        <v>25</v>
      </c>
      <c r="E1302" s="70" t="s">
        <v>6313</v>
      </c>
      <c r="F1302" s="70"/>
      <c r="G1302" s="71" t="s">
        <v>8948</v>
      </c>
      <c r="H1302" s="69" t="s">
        <v>6315</v>
      </c>
      <c r="I1302" s="68" t="s">
        <v>131</v>
      </c>
      <c r="J1302" s="68" t="s">
        <v>88</v>
      </c>
      <c r="K1302" s="68" t="s">
        <v>146</v>
      </c>
      <c r="L1302" s="68" t="s">
        <v>6320</v>
      </c>
      <c r="M1302" s="68" t="s">
        <v>88</v>
      </c>
      <c r="N1302" s="68" t="s">
        <v>133</v>
      </c>
      <c r="O1302" s="68" t="s">
        <v>8949</v>
      </c>
      <c r="P1302" s="72" t="s">
        <v>87</v>
      </c>
      <c r="Q1302" s="68" t="s">
        <v>63</v>
      </c>
      <c r="R1302" s="68" t="s">
        <v>31</v>
      </c>
      <c r="S1302" s="68">
        <v>41</v>
      </c>
      <c r="T1302" s="68">
        <v>67.72</v>
      </c>
      <c r="U1302" s="68">
        <v>-0.64</v>
      </c>
      <c r="V1302" s="68">
        <v>180.04</v>
      </c>
      <c r="W1302" s="68">
        <v>194.57</v>
      </c>
      <c r="X1302" s="68">
        <v>-0.08</v>
      </c>
      <c r="Y1302" s="68">
        <v>695.71</v>
      </c>
      <c r="Z1302" s="68">
        <v>950.26</v>
      </c>
      <c r="AA1302" s="68">
        <v>-0.37</v>
      </c>
      <c r="AB1302" s="73">
        <v>433427.28</v>
      </c>
      <c r="AC1302" s="73">
        <v>591182.4</v>
      </c>
      <c r="AD1302" s="73">
        <v>433427.28</v>
      </c>
      <c r="AE1302" s="73">
        <v>591182.4</v>
      </c>
      <c r="AF1302" s="73"/>
      <c r="AG1302" s="73">
        <f>IFERROR(VLOOKUP(J1302,'Roll ups'!D:E,2,FALSE),0)</f>
        <v>43814205.929999985</v>
      </c>
      <c r="AH1302" s="74">
        <f>IF(Table2[[#This Row],[CATEGORY TTL LOOKUP]]=0,0,IF(Table2[[#This Row],[CATEGORY TTL LOOKUP]]&gt;0,SUM(AB1302/AG1302)))</f>
        <v>9.8923915383167631E-3</v>
      </c>
      <c r="AI1302" s="74" t="str">
        <f>IFERROR(IF(AH1302&lt;#REF!,"STRIKE",IF(AH1302&gt;=#REF!,"GOOD")),"NO DATA")</f>
        <v>NO DATA</v>
      </c>
      <c r="AJ1302" s="75">
        <f>IFERROR(VLOOKUP(K1302,'Roll ups'!H:I,2,FALSE),0)</f>
        <v>69119979.479999974</v>
      </c>
      <c r="AK1302" s="76">
        <f>IF(Table2[[#This Row],[PRICE TIER LOOKUP]]=0,0,IF(Table2[[#This Row],[PRICE TIER LOOKUP]]&gt;0,SUM(AB1302/AJ1302)))</f>
        <v>6.2706511671551234E-3</v>
      </c>
      <c r="AL1302" s="74" t="e">
        <f>IF(AK1302&lt;#REF!,"STRIKE",IF(AK1302&gt;=#REF!,"GOOD"))</f>
        <v>#REF!</v>
      </c>
      <c r="AM1302" s="75">
        <f>VLOOKUP(H1302,'Roll ups'!A:B,2,FALSE)</f>
        <v>325145452.83999985</v>
      </c>
      <c r="AN1302" s="77">
        <f t="shared" si="42"/>
        <v>1.3330258080320881E-3</v>
      </c>
      <c r="AO1302" s="74" t="str">
        <f>IFERROR(VLOOKUP(Table2[[#This Row],[Product Name]],'Roll ups'!L:P,5,FALSE),"GOOD")</f>
        <v>GOOD</v>
      </c>
      <c r="AP1302" s="74">
        <f>Table2[[#This Row],[Retail Dollar Vol Current 12 Mths]]/Table2[[#This Row],[SHELF SALES  LOOKUP]]</f>
        <v>1.3330258080320881E-3</v>
      </c>
      <c r="AQ1302" s="69">
        <f t="shared" si="43"/>
        <v>0</v>
      </c>
      <c r="AR130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302" s="69" t="e">
        <f>IF(Table2[[#This Row],[Shelf Dollar Vol Current 12 Mths]]&gt;#REF!,"MEETS $ CRITERIA",IF(Table2[[#This Row],[Shelf Dollar Vol Current 12 Mths]]&lt;#REF!+1,"DOES NOT MEET $ CRITERIA"))</f>
        <v>#REF!</v>
      </c>
      <c r="AT1302" s="78"/>
    </row>
    <row r="1303" spans="1:46" ht="13.8" x14ac:dyDescent="0.3">
      <c r="A1303" s="68" t="s">
        <v>666</v>
      </c>
      <c r="B1303" s="69">
        <v>38507</v>
      </c>
      <c r="C1303" s="69">
        <v>268</v>
      </c>
      <c r="D1303" s="69" t="s">
        <v>25</v>
      </c>
      <c r="E1303" s="70" t="s">
        <v>6313</v>
      </c>
      <c r="F1303" s="70"/>
      <c r="G1303" s="71" t="s">
        <v>8950</v>
      </c>
      <c r="H1303" s="69" t="s">
        <v>6315</v>
      </c>
      <c r="I1303" s="68" t="s">
        <v>252</v>
      </c>
      <c r="J1303" s="68" t="s">
        <v>252</v>
      </c>
      <c r="K1303" s="68" t="s">
        <v>132</v>
      </c>
      <c r="L1303" s="68" t="s">
        <v>89</v>
      </c>
      <c r="M1303" s="68" t="s">
        <v>252</v>
      </c>
      <c r="N1303" s="68" t="s">
        <v>154</v>
      </c>
      <c r="O1303" s="68" t="s">
        <v>8951</v>
      </c>
      <c r="P1303" s="72" t="s">
        <v>252</v>
      </c>
      <c r="Q1303" s="68" t="s">
        <v>8952</v>
      </c>
      <c r="R1303" s="68" t="s">
        <v>31</v>
      </c>
      <c r="S1303" s="68">
        <v>24</v>
      </c>
      <c r="T1303" s="68">
        <v>33</v>
      </c>
      <c r="U1303" s="68">
        <v>-0.38</v>
      </c>
      <c r="V1303" s="68">
        <v>85</v>
      </c>
      <c r="W1303" s="68">
        <v>128.08000000000001</v>
      </c>
      <c r="X1303" s="68">
        <v>-0.51</v>
      </c>
      <c r="Y1303" s="68">
        <v>319</v>
      </c>
      <c r="Z1303" s="68">
        <v>481</v>
      </c>
      <c r="AA1303" s="68">
        <v>-0.51</v>
      </c>
      <c r="AB1303" s="73">
        <v>44519.64</v>
      </c>
      <c r="AC1303" s="73">
        <v>65404.56</v>
      </c>
      <c r="AD1303" s="73">
        <v>44519.64</v>
      </c>
      <c r="AE1303" s="73">
        <v>65404.56</v>
      </c>
      <c r="AF1303" s="73"/>
      <c r="AG1303" s="73">
        <f>IFERROR(VLOOKUP(J1303,'Roll ups'!D:E,2,FALSE),0)</f>
        <v>73393567.950000003</v>
      </c>
      <c r="AH1303" s="74">
        <f>IF(Table2[[#This Row],[CATEGORY TTL LOOKUP]]=0,0,IF(Table2[[#This Row],[CATEGORY TTL LOOKUP]]&gt;0,SUM(AB1303/AG1303)))</f>
        <v>6.0658776025617649E-4</v>
      </c>
      <c r="AI1303" s="74" t="str">
        <f>IFERROR(IF(AH1303&lt;#REF!,"STRIKE",IF(AH1303&gt;=#REF!,"GOOD")),"NO DATA")</f>
        <v>NO DATA</v>
      </c>
      <c r="AJ1303" s="75">
        <f>IFERROR(VLOOKUP(K1303,'Roll ups'!H:I,2,FALSE),0)</f>
        <v>126094742.97999983</v>
      </c>
      <c r="AK1303" s="76">
        <f>IF(Table2[[#This Row],[PRICE TIER LOOKUP]]=0,0,IF(Table2[[#This Row],[PRICE TIER LOOKUP]]&gt;0,SUM(AB1303/AJ1303)))</f>
        <v>3.530649965880129E-4</v>
      </c>
      <c r="AL1303" s="74" t="e">
        <f>IF(AK1303&lt;#REF!,"STRIKE",IF(AK1303&gt;=#REF!,"GOOD"))</f>
        <v>#REF!</v>
      </c>
      <c r="AM1303" s="75">
        <f>VLOOKUP(H1303,'Roll ups'!A:B,2,FALSE)</f>
        <v>325145452.83999985</v>
      </c>
      <c r="AN1303" s="77">
        <f t="shared" si="42"/>
        <v>1.3692222853231036E-4</v>
      </c>
      <c r="AO1303" s="74" t="str">
        <f>IFERROR(VLOOKUP(Table2[[#This Row],[Product Name]],'Roll ups'!L:P,5,FALSE),"GOOD")</f>
        <v>GOOD</v>
      </c>
      <c r="AP1303" s="74">
        <f>Table2[[#This Row],[Retail Dollar Vol Current 12 Mths]]/Table2[[#This Row],[SHELF SALES  LOOKUP]]</f>
        <v>1.3692222853231036E-4</v>
      </c>
      <c r="AQ1303" s="69">
        <f t="shared" si="43"/>
        <v>0</v>
      </c>
      <c r="AR130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303" s="69" t="e">
        <f>IF(Table2[[#This Row],[Shelf Dollar Vol Current 12 Mths]]&gt;#REF!,"MEETS $ CRITERIA",IF(Table2[[#This Row],[Shelf Dollar Vol Current 12 Mths]]&lt;#REF!+1,"DOES NOT MEET $ CRITERIA"))</f>
        <v>#REF!</v>
      </c>
      <c r="AT1303" s="78"/>
    </row>
    <row r="1304" spans="1:46" ht="13.8" x14ac:dyDescent="0.3">
      <c r="A1304" s="68" t="s">
        <v>670</v>
      </c>
      <c r="B1304" s="69">
        <v>39707</v>
      </c>
      <c r="C1304" s="69">
        <v>330</v>
      </c>
      <c r="D1304" s="69" t="s">
        <v>25</v>
      </c>
      <c r="E1304" s="70" t="s">
        <v>6313</v>
      </c>
      <c r="F1304" s="70"/>
      <c r="G1304" s="71" t="s">
        <v>8953</v>
      </c>
      <c r="H1304" s="69" t="s">
        <v>6315</v>
      </c>
      <c r="I1304" s="68" t="s">
        <v>252</v>
      </c>
      <c r="J1304" s="68" t="s">
        <v>252</v>
      </c>
      <c r="K1304" s="68" t="s">
        <v>89</v>
      </c>
      <c r="L1304" s="68" t="s">
        <v>132</v>
      </c>
      <c r="M1304" s="68" t="s">
        <v>252</v>
      </c>
      <c r="N1304" s="68" t="s">
        <v>184</v>
      </c>
      <c r="O1304" s="68" t="s">
        <v>8954</v>
      </c>
      <c r="P1304" s="72" t="s">
        <v>191</v>
      </c>
      <c r="Q1304" s="68" t="s">
        <v>8952</v>
      </c>
      <c r="R1304" s="68" t="s">
        <v>6402</v>
      </c>
      <c r="S1304" s="68">
        <v>21</v>
      </c>
      <c r="T1304" s="68">
        <v>21.5</v>
      </c>
      <c r="U1304" s="68">
        <v>-0.05</v>
      </c>
      <c r="V1304" s="68">
        <v>53.67</v>
      </c>
      <c r="W1304" s="68">
        <v>58</v>
      </c>
      <c r="X1304" s="68">
        <v>-0.08</v>
      </c>
      <c r="Y1304" s="68">
        <v>195.58</v>
      </c>
      <c r="Z1304" s="68">
        <v>166.75</v>
      </c>
      <c r="AA1304" s="68">
        <v>0.15</v>
      </c>
      <c r="AB1304" s="73">
        <v>28727.279999999999</v>
      </c>
      <c r="AC1304" s="73">
        <v>23515.61</v>
      </c>
      <c r="AD1304" s="73">
        <v>28727.279999999999</v>
      </c>
      <c r="AE1304" s="73">
        <v>23515.61</v>
      </c>
      <c r="AF1304" s="73"/>
      <c r="AG1304" s="73">
        <f>IFERROR(VLOOKUP(J1304,'Roll ups'!D:E,2,FALSE),0)</f>
        <v>73393567.950000003</v>
      </c>
      <c r="AH1304" s="74">
        <f>IF(Table2[[#This Row],[CATEGORY TTL LOOKUP]]=0,0,IF(Table2[[#This Row],[CATEGORY TTL LOOKUP]]&gt;0,SUM(AB1304/AG1304)))</f>
        <v>3.9141413617567558E-4</v>
      </c>
      <c r="AI1304" s="74" t="str">
        <f>IFERROR(IF(AH1304&lt;#REF!,"STRIKE",IF(AH1304&gt;=#REF!,"GOOD")),"NO DATA")</f>
        <v>NO DATA</v>
      </c>
      <c r="AJ1304" s="75">
        <f>IFERROR(VLOOKUP(K1304,'Roll ups'!H:I,2,FALSE),0)</f>
        <v>75793138.070000067</v>
      </c>
      <c r="AK1304" s="76">
        <f>IF(Table2[[#This Row],[PRICE TIER LOOKUP]]=0,0,IF(Table2[[#This Row],[PRICE TIER LOOKUP]]&gt;0,SUM(AB1304/AJ1304)))</f>
        <v>3.7902217445421536E-4</v>
      </c>
      <c r="AL1304" s="74" t="e">
        <f>IF(AK1304&lt;#REF!,"STRIKE",IF(AK1304&gt;=#REF!,"GOOD"))</f>
        <v>#REF!</v>
      </c>
      <c r="AM1304" s="75">
        <f>VLOOKUP(H1304,'Roll ups'!A:B,2,FALSE)</f>
        <v>325145452.83999985</v>
      </c>
      <c r="AN1304" s="77">
        <f t="shared" si="42"/>
        <v>8.8352089039167177E-5</v>
      </c>
      <c r="AO1304" s="74" t="str">
        <f>IFERROR(VLOOKUP(Table2[[#This Row],[Product Name]],'Roll ups'!L:P,5,FALSE),"GOOD")</f>
        <v>GOOD</v>
      </c>
      <c r="AP1304" s="74">
        <f>Table2[[#This Row],[Retail Dollar Vol Current 12 Mths]]/Table2[[#This Row],[SHELF SALES  LOOKUP]]</f>
        <v>8.8352089039167177E-5</v>
      </c>
      <c r="AQ1304" s="69">
        <f t="shared" si="43"/>
        <v>0</v>
      </c>
      <c r="AR130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304" s="69" t="e">
        <f>IF(Table2[[#This Row],[Shelf Dollar Vol Current 12 Mths]]&gt;#REF!,"MEETS $ CRITERIA",IF(Table2[[#This Row],[Shelf Dollar Vol Current 12 Mths]]&lt;#REF!+1,"DOES NOT MEET $ CRITERIA"))</f>
        <v>#REF!</v>
      </c>
      <c r="AT1304" s="78"/>
    </row>
    <row r="1305" spans="1:46" ht="13.8" x14ac:dyDescent="0.3">
      <c r="A1305" s="68" t="s">
        <v>673</v>
      </c>
      <c r="B1305" s="69">
        <v>39824</v>
      </c>
      <c r="C1305" s="69">
        <v>414</v>
      </c>
      <c r="D1305" s="69" t="s">
        <v>25</v>
      </c>
      <c r="E1305" s="70" t="s">
        <v>6313</v>
      </c>
      <c r="F1305" s="70"/>
      <c r="G1305" s="71" t="s">
        <v>8955</v>
      </c>
      <c r="H1305" s="69" t="s">
        <v>6315</v>
      </c>
      <c r="I1305" s="68" t="s">
        <v>252</v>
      </c>
      <c r="J1305" s="68" t="s">
        <v>252</v>
      </c>
      <c r="K1305" s="68" t="s">
        <v>132</v>
      </c>
      <c r="L1305" s="68" t="s">
        <v>132</v>
      </c>
      <c r="M1305" s="68" t="s">
        <v>252</v>
      </c>
      <c r="N1305" s="68" t="s">
        <v>184</v>
      </c>
      <c r="O1305" s="68" t="s">
        <v>8956</v>
      </c>
      <c r="P1305" s="72" t="s">
        <v>191</v>
      </c>
      <c r="Q1305" s="68" t="s">
        <v>8952</v>
      </c>
      <c r="R1305" s="68" t="s">
        <v>6402</v>
      </c>
      <c r="S1305" s="68">
        <v>69</v>
      </c>
      <c r="T1305" s="68">
        <v>29.92</v>
      </c>
      <c r="U1305" s="68">
        <v>0.56999999999999995</v>
      </c>
      <c r="V1305" s="68">
        <v>164.33</v>
      </c>
      <c r="W1305" s="68">
        <v>90.08</v>
      </c>
      <c r="X1305" s="68">
        <v>0.45</v>
      </c>
      <c r="Y1305" s="68">
        <v>550.91999999999996</v>
      </c>
      <c r="Z1305" s="68">
        <v>495.75</v>
      </c>
      <c r="AA1305" s="68">
        <v>0.1</v>
      </c>
      <c r="AB1305" s="73">
        <v>80918.64</v>
      </c>
      <c r="AC1305" s="73">
        <v>69988.740000000005</v>
      </c>
      <c r="AD1305" s="73">
        <v>80918.64</v>
      </c>
      <c r="AE1305" s="73">
        <v>69988.740000000005</v>
      </c>
      <c r="AF1305" s="73"/>
      <c r="AG1305" s="73">
        <f>IFERROR(VLOOKUP(J1305,'Roll ups'!D:E,2,FALSE),0)</f>
        <v>73393567.950000003</v>
      </c>
      <c r="AH1305" s="74">
        <f>IF(Table2[[#This Row],[CATEGORY TTL LOOKUP]]=0,0,IF(Table2[[#This Row],[CATEGORY TTL LOOKUP]]&gt;0,SUM(AB1305/AG1305)))</f>
        <v>1.1025304023252625E-3</v>
      </c>
      <c r="AI1305" s="74" t="str">
        <f>IFERROR(IF(AH1305&lt;#REF!,"STRIKE",IF(AH1305&gt;=#REF!,"GOOD")),"NO DATA")</f>
        <v>NO DATA</v>
      </c>
      <c r="AJ1305" s="75">
        <f>IFERROR(VLOOKUP(K1305,'Roll ups'!H:I,2,FALSE),0)</f>
        <v>126094742.97999983</v>
      </c>
      <c r="AK1305" s="76">
        <f>IF(Table2[[#This Row],[PRICE TIER LOOKUP]]=0,0,IF(Table2[[#This Row],[PRICE TIER LOOKUP]]&gt;0,SUM(AB1305/AJ1305)))</f>
        <v>6.4172889438249368E-4</v>
      </c>
      <c r="AL1305" s="74" t="e">
        <f>IF(AK1305&lt;#REF!,"STRIKE",IF(AK1305&gt;=#REF!,"GOOD"))</f>
        <v>#REF!</v>
      </c>
      <c r="AM1305" s="75">
        <f>VLOOKUP(H1305,'Roll ups'!A:B,2,FALSE)</f>
        <v>325145452.83999985</v>
      </c>
      <c r="AN1305" s="77">
        <f t="shared" si="42"/>
        <v>2.4886905012268181E-4</v>
      </c>
      <c r="AO1305" s="74" t="str">
        <f>IFERROR(VLOOKUP(Table2[[#This Row],[Product Name]],'Roll ups'!L:P,5,FALSE),"GOOD")</f>
        <v>GOOD</v>
      </c>
      <c r="AP1305" s="74">
        <f>Table2[[#This Row],[Retail Dollar Vol Current 12 Mths]]/Table2[[#This Row],[SHELF SALES  LOOKUP]]</f>
        <v>2.4886905012268181E-4</v>
      </c>
      <c r="AQ1305" s="69">
        <f t="shared" si="43"/>
        <v>0</v>
      </c>
      <c r="AR130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305" s="69" t="e">
        <f>IF(Table2[[#This Row],[Shelf Dollar Vol Current 12 Mths]]&gt;#REF!,"MEETS $ CRITERIA",IF(Table2[[#This Row],[Shelf Dollar Vol Current 12 Mths]]&lt;#REF!+1,"DOES NOT MEET $ CRITERIA"))</f>
        <v>#REF!</v>
      </c>
      <c r="AT1305" s="78"/>
    </row>
    <row r="1306" spans="1:46" ht="13.8" x14ac:dyDescent="0.3">
      <c r="A1306" s="68" t="s">
        <v>876</v>
      </c>
      <c r="B1306" s="69">
        <v>15982</v>
      </c>
      <c r="C1306" s="69">
        <v>309</v>
      </c>
      <c r="D1306" s="69" t="s">
        <v>25</v>
      </c>
      <c r="E1306" s="70" t="s">
        <v>6313</v>
      </c>
      <c r="F1306" s="70"/>
      <c r="G1306" s="71" t="s">
        <v>8957</v>
      </c>
      <c r="H1306" s="69" t="s">
        <v>6315</v>
      </c>
      <c r="I1306" s="68" t="s">
        <v>831</v>
      </c>
      <c r="J1306" s="68" t="s">
        <v>807</v>
      </c>
      <c r="K1306" s="68" t="s">
        <v>807</v>
      </c>
      <c r="L1306" s="68" t="s">
        <v>132</v>
      </c>
      <c r="M1306" s="68" t="s">
        <v>808</v>
      </c>
      <c r="N1306" s="68" t="s">
        <v>712</v>
      </c>
      <c r="O1306" s="68" t="s">
        <v>8958</v>
      </c>
      <c r="P1306" s="72" t="s">
        <v>6357</v>
      </c>
      <c r="Q1306" s="68" t="s">
        <v>6387</v>
      </c>
      <c r="R1306" s="68" t="s">
        <v>31</v>
      </c>
      <c r="S1306" s="68">
        <v>15</v>
      </c>
      <c r="T1306" s="68">
        <v>9.25</v>
      </c>
      <c r="U1306" s="68">
        <v>0.39</v>
      </c>
      <c r="V1306" s="68">
        <v>34.17</v>
      </c>
      <c r="W1306" s="68">
        <v>27.75</v>
      </c>
      <c r="X1306" s="68">
        <v>0.19</v>
      </c>
      <c r="Y1306" s="68">
        <v>144.58000000000001</v>
      </c>
      <c r="Z1306" s="68">
        <v>153.83000000000001</v>
      </c>
      <c r="AA1306" s="68">
        <v>-0.06</v>
      </c>
      <c r="AB1306" s="73">
        <v>54498.35</v>
      </c>
      <c r="AC1306" s="73">
        <v>54912.7</v>
      </c>
      <c r="AD1306" s="73">
        <v>58284.79</v>
      </c>
      <c r="AE1306" s="73">
        <v>56900.35</v>
      </c>
      <c r="AF1306" s="73"/>
      <c r="AG1306" s="73">
        <f>IFERROR(VLOOKUP(J1306,'Roll ups'!D:E,2,FALSE),0)</f>
        <v>90323.59</v>
      </c>
      <c r="AH1306" s="74">
        <f>IF(Table2[[#This Row],[CATEGORY TTL LOOKUP]]=0,0,IF(Table2[[#This Row],[CATEGORY TTL LOOKUP]]&gt;0,SUM(AB1306/AG1306)))</f>
        <v>0.60336784665002796</v>
      </c>
      <c r="AI1306" s="74" t="str">
        <f>IFERROR(IF(AH1306&lt;#REF!,"STRIKE",IF(AH1306&gt;=#REF!,"GOOD")),"NO DATA")</f>
        <v>NO DATA</v>
      </c>
      <c r="AJ1306" s="75">
        <f>IFERROR(VLOOKUP(K1306,'Roll ups'!H:I,2,FALSE),0)</f>
        <v>90323.59</v>
      </c>
      <c r="AK1306" s="76">
        <f>IF(Table2[[#This Row],[PRICE TIER LOOKUP]]=0,0,IF(Table2[[#This Row],[PRICE TIER LOOKUP]]&gt;0,SUM(AB1306/AJ1306)))</f>
        <v>0.60336784665002796</v>
      </c>
      <c r="AL1306" s="74" t="e">
        <f>IF(AK1306&lt;#REF!,"STRIKE",IF(AK1306&gt;=#REF!,"GOOD"))</f>
        <v>#REF!</v>
      </c>
      <c r="AM1306" s="75">
        <f>VLOOKUP(H1306,'Roll ups'!A:B,2,FALSE)</f>
        <v>325145452.83999985</v>
      </c>
      <c r="AN1306" s="77">
        <f t="shared" si="42"/>
        <v>1.6761221639109922E-4</v>
      </c>
      <c r="AO1306" s="74" t="str">
        <f>IFERROR(VLOOKUP(Table2[[#This Row],[Product Name]],'Roll ups'!L:P,5,FALSE),"GOOD")</f>
        <v>GOOD</v>
      </c>
      <c r="AP1306" s="74">
        <f>Table2[[#This Row],[Retail Dollar Vol Current 12 Mths]]/Table2[[#This Row],[SHELF SALES  LOOKUP]]</f>
        <v>1.7925758915251152E-4</v>
      </c>
      <c r="AQ1306" s="69">
        <f t="shared" si="43"/>
        <v>0</v>
      </c>
      <c r="AR130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306" s="69" t="e">
        <f>IF(Table2[[#This Row],[Shelf Dollar Vol Current 12 Mths]]&gt;#REF!,"MEETS $ CRITERIA",IF(Table2[[#This Row],[Shelf Dollar Vol Current 12 Mths]]&lt;#REF!+1,"DOES NOT MEET $ CRITERIA"))</f>
        <v>#REF!</v>
      </c>
      <c r="AT1306" s="78"/>
    </row>
    <row r="1307" spans="1:46" ht="13.8" x14ac:dyDescent="0.3">
      <c r="A1307" s="68" t="s">
        <v>162</v>
      </c>
      <c r="B1307" s="69">
        <v>28905</v>
      </c>
      <c r="C1307" s="69">
        <v>228</v>
      </c>
      <c r="D1307" s="69" t="s">
        <v>25</v>
      </c>
      <c r="E1307" s="70" t="s">
        <v>6313</v>
      </c>
      <c r="F1307" s="70"/>
      <c r="G1307" s="71" t="s">
        <v>8959</v>
      </c>
      <c r="H1307" s="69" t="s">
        <v>6315</v>
      </c>
      <c r="I1307" s="68" t="s">
        <v>153</v>
      </c>
      <c r="J1307" s="68" t="s">
        <v>153</v>
      </c>
      <c r="K1307" s="68" t="s">
        <v>146</v>
      </c>
      <c r="L1307" s="68" t="s">
        <v>146</v>
      </c>
      <c r="M1307" s="68" t="s">
        <v>153</v>
      </c>
      <c r="N1307" s="68" t="s">
        <v>154</v>
      </c>
      <c r="O1307" s="68" t="s">
        <v>8960</v>
      </c>
      <c r="P1307" s="72" t="s">
        <v>153</v>
      </c>
      <c r="Q1307" s="68" t="s">
        <v>59</v>
      </c>
      <c r="R1307" s="68" t="s">
        <v>60</v>
      </c>
      <c r="S1307" s="68">
        <v>13</v>
      </c>
      <c r="T1307" s="68">
        <v>22</v>
      </c>
      <c r="U1307" s="68">
        <v>-0.69</v>
      </c>
      <c r="V1307" s="68">
        <v>46.42</v>
      </c>
      <c r="W1307" s="68">
        <v>52.25</v>
      </c>
      <c r="X1307" s="68">
        <v>-0.13</v>
      </c>
      <c r="Y1307" s="68">
        <v>137.66999999999999</v>
      </c>
      <c r="Z1307" s="68">
        <v>157.75</v>
      </c>
      <c r="AA1307" s="68">
        <v>-0.15</v>
      </c>
      <c r="AB1307" s="73">
        <v>46546.57</v>
      </c>
      <c r="AC1307" s="73">
        <v>55210.78</v>
      </c>
      <c r="AD1307" s="73">
        <v>50815.519999999997</v>
      </c>
      <c r="AE1307" s="73">
        <v>58281.120000000003</v>
      </c>
      <c r="AF1307" s="73"/>
      <c r="AG1307" s="73">
        <f>IFERROR(VLOOKUP(J1307,'Roll ups'!D:E,2,FALSE),0)</f>
        <v>10875997.040000001</v>
      </c>
      <c r="AH1307" s="74">
        <f>IF(Table2[[#This Row],[CATEGORY TTL LOOKUP]]=0,0,IF(Table2[[#This Row],[CATEGORY TTL LOOKUP]]&gt;0,SUM(AB1307/AG1307)))</f>
        <v>4.2797519922826311E-3</v>
      </c>
      <c r="AI1307" s="74" t="str">
        <f>IFERROR(IF(AH1307&lt;#REF!,"STRIKE",IF(AH1307&gt;=#REF!,"GOOD")),"NO DATA")</f>
        <v>NO DATA</v>
      </c>
      <c r="AJ1307" s="75">
        <f>IFERROR(VLOOKUP(K1307,'Roll ups'!H:I,2,FALSE),0)</f>
        <v>69119979.479999974</v>
      </c>
      <c r="AK1307" s="76">
        <f>IF(Table2[[#This Row],[PRICE TIER LOOKUP]]=0,0,IF(Table2[[#This Row],[PRICE TIER LOOKUP]]&gt;0,SUM(AB1307/AJ1307)))</f>
        <v>6.7341701126326804E-4</v>
      </c>
      <c r="AL1307" s="74" t="e">
        <f>IF(AK1307&lt;#REF!,"STRIKE",IF(AK1307&gt;=#REF!,"GOOD"))</f>
        <v>#REF!</v>
      </c>
      <c r="AM1307" s="75">
        <f>VLOOKUP(H1307,'Roll ups'!A:B,2,FALSE)</f>
        <v>325145452.83999985</v>
      </c>
      <c r="AN1307" s="77">
        <f t="shared" si="42"/>
        <v>1.431561462521975E-4</v>
      </c>
      <c r="AO1307" s="74" t="str">
        <f>IFERROR(VLOOKUP(Table2[[#This Row],[Product Name]],'Roll ups'!L:P,5,FALSE),"GOOD")</f>
        <v>GOOD</v>
      </c>
      <c r="AP1307" s="74">
        <f>Table2[[#This Row],[Retail Dollar Vol Current 12 Mths]]/Table2[[#This Row],[SHELF SALES  LOOKUP]]</f>
        <v>1.5628550101546613E-4</v>
      </c>
      <c r="AQ1307" s="69">
        <f t="shared" si="43"/>
        <v>0</v>
      </c>
      <c r="AR130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307" s="69" t="e">
        <f>IF(Table2[[#This Row],[Shelf Dollar Vol Current 12 Mths]]&gt;#REF!,"MEETS $ CRITERIA",IF(Table2[[#This Row],[Shelf Dollar Vol Current 12 Mths]]&lt;#REF!+1,"DOES NOT MEET $ CRITERIA"))</f>
        <v>#REF!</v>
      </c>
      <c r="AT1307" s="78"/>
    </row>
    <row r="1308" spans="1:46" ht="13.8" x14ac:dyDescent="0.3">
      <c r="A1308" s="68" t="s">
        <v>497</v>
      </c>
      <c r="B1308" s="69">
        <v>86829</v>
      </c>
      <c r="C1308" s="69">
        <v>391</v>
      </c>
      <c r="D1308" s="69" t="s">
        <v>25</v>
      </c>
      <c r="E1308" s="70" t="s">
        <v>6313</v>
      </c>
      <c r="F1308" s="70"/>
      <c r="G1308" s="71" t="s">
        <v>8961</v>
      </c>
      <c r="H1308" s="69" t="s">
        <v>6315</v>
      </c>
      <c r="I1308" s="68" t="s">
        <v>499</v>
      </c>
      <c r="J1308" s="68" t="s">
        <v>232</v>
      </c>
      <c r="K1308" s="68" t="s">
        <v>232</v>
      </c>
      <c r="L1308" s="68" t="s">
        <v>132</v>
      </c>
      <c r="M1308" s="68" t="s">
        <v>175</v>
      </c>
      <c r="N1308" s="68" t="s">
        <v>176</v>
      </c>
      <c r="O1308" s="68" t="s">
        <v>8962</v>
      </c>
      <c r="P1308" s="72" t="s">
        <v>191</v>
      </c>
      <c r="Q1308" s="68" t="s">
        <v>234</v>
      </c>
      <c r="R1308" s="68" t="s">
        <v>31</v>
      </c>
      <c r="S1308" s="68">
        <v>5</v>
      </c>
      <c r="T1308" s="68">
        <v>4.2699999999999996</v>
      </c>
      <c r="U1308" s="68">
        <v>0.16</v>
      </c>
      <c r="V1308" s="68">
        <v>16.02</v>
      </c>
      <c r="W1308" s="68">
        <v>16.28</v>
      </c>
      <c r="X1308" s="68">
        <v>-0.02</v>
      </c>
      <c r="Y1308" s="68">
        <v>73.67</v>
      </c>
      <c r="Z1308" s="68">
        <v>85.14</v>
      </c>
      <c r="AA1308" s="68">
        <v>-0.16</v>
      </c>
      <c r="AB1308" s="73">
        <v>27820.799999999999</v>
      </c>
      <c r="AC1308" s="73">
        <v>32152.799999999999</v>
      </c>
      <c r="AD1308" s="73">
        <v>27820.799999999999</v>
      </c>
      <c r="AE1308" s="73">
        <v>32152.799999999999</v>
      </c>
      <c r="AF1308" s="73"/>
      <c r="AG1308" s="73">
        <f>IFERROR(VLOOKUP(J1308,'Roll ups'!D:E,2,FALSE),0)</f>
        <v>4182721.1600000006</v>
      </c>
      <c r="AH1308" s="74">
        <f>IF(Table2[[#This Row],[CATEGORY TTL LOOKUP]]=0,0,IF(Table2[[#This Row],[CATEGORY TTL LOOKUP]]&gt;0,SUM(AB1308/AG1308)))</f>
        <v>6.6513637739121952E-3</v>
      </c>
      <c r="AI1308" s="74" t="str">
        <f>IFERROR(IF(AH1308&lt;#REF!,"STRIKE",IF(AH1308&gt;=#REF!,"GOOD")),"NO DATA")</f>
        <v>NO DATA</v>
      </c>
      <c r="AJ1308" s="75">
        <f>IFERROR(VLOOKUP(K1308,'Roll ups'!H:I,2,FALSE),0)</f>
        <v>4182721.1600000006</v>
      </c>
      <c r="AK1308" s="76">
        <f>IF(Table2[[#This Row],[PRICE TIER LOOKUP]]=0,0,IF(Table2[[#This Row],[PRICE TIER LOOKUP]]&gt;0,SUM(AB1308/AJ1308)))</f>
        <v>6.6513637739121952E-3</v>
      </c>
      <c r="AL1308" s="74" t="e">
        <f>IF(AK1308&lt;#REF!,"STRIKE",IF(AK1308&gt;=#REF!,"GOOD"))</f>
        <v>#REF!</v>
      </c>
      <c r="AM1308" s="75">
        <f>VLOOKUP(H1308,'Roll ups'!A:B,2,FALSE)</f>
        <v>325145452.83999985</v>
      </c>
      <c r="AN1308" s="77">
        <f t="shared" si="42"/>
        <v>8.5564167534861021E-5</v>
      </c>
      <c r="AO1308" s="74" t="str">
        <f>IFERROR(VLOOKUP(Table2[[#This Row],[Product Name]],'Roll ups'!L:P,5,FALSE),"GOOD")</f>
        <v>GOOD</v>
      </c>
      <c r="AP1308" s="74">
        <f>Table2[[#This Row],[Retail Dollar Vol Current 12 Mths]]/Table2[[#This Row],[SHELF SALES  LOOKUP]]</f>
        <v>8.5564167534861021E-5</v>
      </c>
      <c r="AQ1308" s="69">
        <f t="shared" si="43"/>
        <v>0</v>
      </c>
      <c r="AR130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308" s="69" t="e">
        <f>IF(Table2[[#This Row],[Shelf Dollar Vol Current 12 Mths]]&gt;#REF!,"MEETS $ CRITERIA",IF(Table2[[#This Row],[Shelf Dollar Vol Current 12 Mths]]&lt;#REF!+1,"DOES NOT MEET $ CRITERIA"))</f>
        <v>#REF!</v>
      </c>
      <c r="AT1308" s="78"/>
    </row>
    <row r="1309" spans="1:46" ht="13.8" x14ac:dyDescent="0.3">
      <c r="A1309" s="68" t="s">
        <v>501</v>
      </c>
      <c r="B1309" s="69">
        <v>86845</v>
      </c>
      <c r="C1309" s="69">
        <v>491</v>
      </c>
      <c r="D1309" s="69" t="s">
        <v>25</v>
      </c>
      <c r="E1309" s="70" t="s">
        <v>6313</v>
      </c>
      <c r="F1309" s="70"/>
      <c r="G1309" s="71" t="s">
        <v>8963</v>
      </c>
      <c r="H1309" s="69" t="s">
        <v>6315</v>
      </c>
      <c r="I1309" s="68" t="s">
        <v>499</v>
      </c>
      <c r="J1309" s="68" t="s">
        <v>232</v>
      </c>
      <c r="K1309" s="68" t="s">
        <v>232</v>
      </c>
      <c r="L1309" s="68" t="s">
        <v>132</v>
      </c>
      <c r="M1309" s="68" t="s">
        <v>175</v>
      </c>
      <c r="N1309" s="68" t="s">
        <v>184</v>
      </c>
      <c r="O1309" s="68" t="s">
        <v>8964</v>
      </c>
      <c r="P1309" s="72" t="s">
        <v>191</v>
      </c>
      <c r="Q1309" s="68" t="s">
        <v>234</v>
      </c>
      <c r="R1309" s="68" t="s">
        <v>31</v>
      </c>
      <c r="S1309" s="68">
        <v>7</v>
      </c>
      <c r="T1309" s="68">
        <v>6.67</v>
      </c>
      <c r="U1309" s="68">
        <v>0</v>
      </c>
      <c r="V1309" s="68">
        <v>22.69</v>
      </c>
      <c r="W1309" s="68">
        <v>18.149999999999999</v>
      </c>
      <c r="X1309" s="68">
        <v>0.2</v>
      </c>
      <c r="Y1309" s="68">
        <v>86.75</v>
      </c>
      <c r="Z1309" s="68">
        <v>99.28</v>
      </c>
      <c r="AA1309" s="68">
        <v>-0.14000000000000001</v>
      </c>
      <c r="AB1309" s="73">
        <v>32760</v>
      </c>
      <c r="AC1309" s="73">
        <v>37497.599999999999</v>
      </c>
      <c r="AD1309" s="73">
        <v>32760</v>
      </c>
      <c r="AE1309" s="73">
        <v>37497.599999999999</v>
      </c>
      <c r="AF1309" s="73"/>
      <c r="AG1309" s="73">
        <f>IFERROR(VLOOKUP(J1309,'Roll ups'!D:E,2,FALSE),0)</f>
        <v>4182721.1600000006</v>
      </c>
      <c r="AH1309" s="74">
        <f>IF(Table2[[#This Row],[CATEGORY TTL LOOKUP]]=0,0,IF(Table2[[#This Row],[CATEGORY TTL LOOKUP]]&gt;0,SUM(AB1309/AG1309)))</f>
        <v>7.8322218352226934E-3</v>
      </c>
      <c r="AI1309" s="74" t="str">
        <f>IFERROR(IF(AH1309&lt;#REF!,"STRIKE",IF(AH1309&gt;=#REF!,"GOOD")),"NO DATA")</f>
        <v>NO DATA</v>
      </c>
      <c r="AJ1309" s="75">
        <f>IFERROR(VLOOKUP(K1309,'Roll ups'!H:I,2,FALSE),0)</f>
        <v>4182721.1600000006</v>
      </c>
      <c r="AK1309" s="76">
        <f>IF(Table2[[#This Row],[PRICE TIER LOOKUP]]=0,0,IF(Table2[[#This Row],[PRICE TIER LOOKUP]]&gt;0,SUM(AB1309/AJ1309)))</f>
        <v>7.8322218352226934E-3</v>
      </c>
      <c r="AL1309" s="74" t="e">
        <f>IF(AK1309&lt;#REF!,"STRIKE",IF(AK1309&gt;=#REF!,"GOOD"))</f>
        <v>#REF!</v>
      </c>
      <c r="AM1309" s="75">
        <f>VLOOKUP(H1309,'Roll ups'!A:B,2,FALSE)</f>
        <v>325145452.83999985</v>
      </c>
      <c r="AN1309" s="77">
        <f t="shared" si="42"/>
        <v>1.0075490742329649E-4</v>
      </c>
      <c r="AO1309" s="74" t="str">
        <f>IFERROR(VLOOKUP(Table2[[#This Row],[Product Name]],'Roll ups'!L:P,5,FALSE),"GOOD")</f>
        <v>GOOD</v>
      </c>
      <c r="AP1309" s="74">
        <f>Table2[[#This Row],[Retail Dollar Vol Current 12 Mths]]/Table2[[#This Row],[SHELF SALES  LOOKUP]]</f>
        <v>1.0075490742329649E-4</v>
      </c>
      <c r="AQ1309" s="69">
        <f t="shared" si="43"/>
        <v>0</v>
      </c>
      <c r="AR130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309" s="69" t="e">
        <f>IF(Table2[[#This Row],[Shelf Dollar Vol Current 12 Mths]]&gt;#REF!,"MEETS $ CRITERIA",IF(Table2[[#This Row],[Shelf Dollar Vol Current 12 Mths]]&lt;#REF!+1,"DOES NOT MEET $ CRITERIA"))</f>
        <v>#REF!</v>
      </c>
      <c r="AT1309" s="78"/>
    </row>
    <row r="1310" spans="1:46" ht="13.8" x14ac:dyDescent="0.3">
      <c r="A1310" s="68" t="s">
        <v>475</v>
      </c>
      <c r="B1310" s="69">
        <v>66521</v>
      </c>
      <c r="C1310" s="69">
        <v>114</v>
      </c>
      <c r="D1310" s="69" t="s">
        <v>25</v>
      </c>
      <c r="E1310" s="70" t="s">
        <v>6313</v>
      </c>
      <c r="F1310" s="70"/>
      <c r="G1310" s="71" t="s">
        <v>8965</v>
      </c>
      <c r="H1310" s="69" t="s">
        <v>6315</v>
      </c>
      <c r="I1310" s="68" t="s">
        <v>299</v>
      </c>
      <c r="J1310" s="68" t="s">
        <v>299</v>
      </c>
      <c r="K1310" s="68" t="s">
        <v>89</v>
      </c>
      <c r="L1310" s="68" t="s">
        <v>89</v>
      </c>
      <c r="M1310" s="68" t="s">
        <v>299</v>
      </c>
      <c r="N1310" s="68" t="s">
        <v>184</v>
      </c>
      <c r="O1310" s="68" t="s">
        <v>8966</v>
      </c>
      <c r="P1310" s="72" t="s">
        <v>191</v>
      </c>
      <c r="Q1310" s="68" t="s">
        <v>26</v>
      </c>
      <c r="R1310" s="68" t="s">
        <v>27</v>
      </c>
      <c r="S1310" s="68">
        <v>19</v>
      </c>
      <c r="T1310" s="68">
        <v>10.67</v>
      </c>
      <c r="U1310" s="68">
        <v>0.44</v>
      </c>
      <c r="V1310" s="68">
        <v>56.22</v>
      </c>
      <c r="W1310" s="68">
        <v>60</v>
      </c>
      <c r="X1310" s="68">
        <v>-7.0000000000000007E-2</v>
      </c>
      <c r="Y1310" s="68">
        <v>140.19999999999999</v>
      </c>
      <c r="Z1310" s="68">
        <v>214.98</v>
      </c>
      <c r="AA1310" s="68">
        <v>-0.53</v>
      </c>
      <c r="AB1310" s="73">
        <v>21832.6</v>
      </c>
      <c r="AC1310" s="73">
        <v>30675.45</v>
      </c>
      <c r="AD1310" s="73">
        <v>21832.6</v>
      </c>
      <c r="AE1310" s="73">
        <v>30675.45</v>
      </c>
      <c r="AF1310" s="73"/>
      <c r="AG1310" s="73">
        <f>IFERROR(VLOOKUP(J1310,'Roll ups'!D:E,2,FALSE),0)</f>
        <v>12844114.079999994</v>
      </c>
      <c r="AH1310" s="74">
        <f>IF(Table2[[#This Row],[CATEGORY TTL LOOKUP]]=0,0,IF(Table2[[#This Row],[CATEGORY TTL LOOKUP]]&gt;0,SUM(AB1310/AG1310)))</f>
        <v>1.6998136161057835E-3</v>
      </c>
      <c r="AI1310" s="74" t="str">
        <f>IFERROR(IF(AH1310&lt;#REF!,"STRIKE",IF(AH1310&gt;=#REF!,"GOOD")),"NO DATA")</f>
        <v>NO DATA</v>
      </c>
      <c r="AJ1310" s="75">
        <f>IFERROR(VLOOKUP(K1310,'Roll ups'!H:I,2,FALSE),0)</f>
        <v>75793138.070000067</v>
      </c>
      <c r="AK1310" s="76">
        <f>IF(Table2[[#This Row],[PRICE TIER LOOKUP]]=0,0,IF(Table2[[#This Row],[PRICE TIER LOOKUP]]&gt;0,SUM(AB1310/AJ1310)))</f>
        <v>2.880551004476965E-4</v>
      </c>
      <c r="AL1310" s="74" t="e">
        <f>IF(AK1310&lt;#REF!,"STRIKE",IF(AK1310&gt;=#REF!,"GOOD"))</f>
        <v>#REF!</v>
      </c>
      <c r="AM1310" s="75">
        <f>VLOOKUP(H1310,'Roll ups'!A:B,2,FALSE)</f>
        <v>325145452.83999985</v>
      </c>
      <c r="AN1310" s="77">
        <f t="shared" si="42"/>
        <v>6.7147179237175299E-5</v>
      </c>
      <c r="AO1310" s="74" t="str">
        <f>IFERROR(VLOOKUP(Table2[[#This Row],[Product Name]],'Roll ups'!L:P,5,FALSE),"GOOD")</f>
        <v>GOOD</v>
      </c>
      <c r="AP1310" s="74">
        <f>Table2[[#This Row],[Retail Dollar Vol Current 12 Mths]]/Table2[[#This Row],[SHELF SALES  LOOKUP]]</f>
        <v>6.7147179237175299E-5</v>
      </c>
      <c r="AQ1310" s="69">
        <f t="shared" si="43"/>
        <v>0</v>
      </c>
      <c r="AR131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310" s="69" t="e">
        <f>IF(Table2[[#This Row],[Shelf Dollar Vol Current 12 Mths]]&gt;#REF!,"MEETS $ CRITERIA",IF(Table2[[#This Row],[Shelf Dollar Vol Current 12 Mths]]&lt;#REF!+1,"DOES NOT MEET $ CRITERIA"))</f>
        <v>#REF!</v>
      </c>
      <c r="AT1310" s="78"/>
    </row>
    <row r="1311" spans="1:46" ht="13.8" x14ac:dyDescent="0.3">
      <c r="A1311" s="68" t="s">
        <v>682</v>
      </c>
      <c r="B1311" s="69">
        <v>39952</v>
      </c>
      <c r="C1311" s="69">
        <v>510</v>
      </c>
      <c r="D1311" s="69" t="s">
        <v>25</v>
      </c>
      <c r="E1311" s="70" t="s">
        <v>6313</v>
      </c>
      <c r="F1311" s="70"/>
      <c r="G1311" s="71" t="s">
        <v>8967</v>
      </c>
      <c r="H1311" s="69" t="s">
        <v>6315</v>
      </c>
      <c r="I1311" s="68" t="s">
        <v>252</v>
      </c>
      <c r="J1311" s="68" t="s">
        <v>252</v>
      </c>
      <c r="K1311" s="68" t="s">
        <v>104</v>
      </c>
      <c r="L1311" s="68" t="s">
        <v>89</v>
      </c>
      <c r="M1311" s="68" t="s">
        <v>252</v>
      </c>
      <c r="N1311" s="68" t="s">
        <v>184</v>
      </c>
      <c r="O1311" s="68" t="s">
        <v>8968</v>
      </c>
      <c r="P1311" s="72" t="s">
        <v>191</v>
      </c>
      <c r="Q1311" s="68" t="s">
        <v>26</v>
      </c>
      <c r="R1311" s="68" t="s">
        <v>27</v>
      </c>
      <c r="S1311" s="68">
        <v>38</v>
      </c>
      <c r="T1311" s="68">
        <v>77</v>
      </c>
      <c r="U1311" s="68">
        <v>-1.03</v>
      </c>
      <c r="V1311" s="68">
        <v>66</v>
      </c>
      <c r="W1311" s="68">
        <v>105</v>
      </c>
      <c r="X1311" s="68">
        <v>-0.59</v>
      </c>
      <c r="Y1311" s="68">
        <v>337.17</v>
      </c>
      <c r="Z1311" s="68">
        <v>434</v>
      </c>
      <c r="AA1311" s="68">
        <v>-0.28999999999999998</v>
      </c>
      <c r="AB1311" s="73">
        <v>37572.32</v>
      </c>
      <c r="AC1311" s="73">
        <v>46395.360000000001</v>
      </c>
      <c r="AD1311" s="73">
        <v>41545.480000000003</v>
      </c>
      <c r="AE1311" s="73">
        <v>51950.64</v>
      </c>
      <c r="AF1311" s="73"/>
      <c r="AG1311" s="73">
        <f>IFERROR(VLOOKUP(J1311,'Roll ups'!D:E,2,FALSE),0)</f>
        <v>73393567.950000003</v>
      </c>
      <c r="AH1311" s="74">
        <f>IF(Table2[[#This Row],[CATEGORY TTL LOOKUP]]=0,0,IF(Table2[[#This Row],[CATEGORY TTL LOOKUP]]&gt;0,SUM(AB1311/AG1311)))</f>
        <v>5.1192932908775417E-4</v>
      </c>
      <c r="AI1311" s="74" t="str">
        <f>IFERROR(IF(AH1311&lt;#REF!,"STRIKE",IF(AH1311&gt;=#REF!,"GOOD")),"NO DATA")</f>
        <v>NO DATA</v>
      </c>
      <c r="AJ1311" s="75">
        <f>IFERROR(VLOOKUP(K1311,'Roll ups'!H:I,2,FALSE),0)</f>
        <v>34230392.709999993</v>
      </c>
      <c r="AK1311" s="76">
        <f>IF(Table2[[#This Row],[PRICE TIER LOOKUP]]=0,0,IF(Table2[[#This Row],[PRICE TIER LOOKUP]]&gt;0,SUM(AB1311/AJ1311)))</f>
        <v>1.0976304104458523E-3</v>
      </c>
      <c r="AL1311" s="74" t="e">
        <f>IF(AK1311&lt;#REF!,"STRIKE",IF(AK1311&gt;=#REF!,"GOOD"))</f>
        <v>#REF!</v>
      </c>
      <c r="AM1311" s="75">
        <f>VLOOKUP(H1311,'Roll ups'!A:B,2,FALSE)</f>
        <v>325145452.83999985</v>
      </c>
      <c r="AN1311" s="77">
        <f t="shared" si="42"/>
        <v>1.1555542195599728E-4</v>
      </c>
      <c r="AO1311" s="74" t="str">
        <f>IFERROR(VLOOKUP(Table2[[#This Row],[Product Name]],'Roll ups'!L:P,5,FALSE),"GOOD")</f>
        <v>GOOD</v>
      </c>
      <c r="AP1311" s="74">
        <f>Table2[[#This Row],[Retail Dollar Vol Current 12 Mths]]/Table2[[#This Row],[SHELF SALES  LOOKUP]]</f>
        <v>1.2777506078316287E-4</v>
      </c>
      <c r="AQ1311" s="69">
        <f t="shared" si="43"/>
        <v>0</v>
      </c>
      <c r="AR131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311" s="69" t="e">
        <f>IF(Table2[[#This Row],[Shelf Dollar Vol Current 12 Mths]]&gt;#REF!,"MEETS $ CRITERIA",IF(Table2[[#This Row],[Shelf Dollar Vol Current 12 Mths]]&lt;#REF!+1,"DOES NOT MEET $ CRITERIA"))</f>
        <v>#REF!</v>
      </c>
      <c r="AT1311" s="78"/>
    </row>
    <row r="1312" spans="1:46" ht="13.8" x14ac:dyDescent="0.3">
      <c r="A1312" s="68" t="s">
        <v>428</v>
      </c>
      <c r="B1312" s="69">
        <v>65121</v>
      </c>
      <c r="C1312" s="69">
        <v>272</v>
      </c>
      <c r="D1312" s="69" t="s">
        <v>25</v>
      </c>
      <c r="E1312" s="70" t="s">
        <v>6313</v>
      </c>
      <c r="F1312" s="70"/>
      <c r="G1312" s="71" t="s">
        <v>8969</v>
      </c>
      <c r="H1312" s="69" t="s">
        <v>6315</v>
      </c>
      <c r="I1312" s="68" t="s">
        <v>54</v>
      </c>
      <c r="J1312" s="68" t="s">
        <v>191</v>
      </c>
      <c r="K1312" s="68" t="s">
        <v>146</v>
      </c>
      <c r="L1312" s="68" t="s">
        <v>146</v>
      </c>
      <c r="M1312" s="68" t="s">
        <v>191</v>
      </c>
      <c r="N1312" s="68" t="s">
        <v>211</v>
      </c>
      <c r="O1312" s="68" t="s">
        <v>8970</v>
      </c>
      <c r="P1312" s="72" t="s">
        <v>191</v>
      </c>
      <c r="Q1312" s="68" t="s">
        <v>161</v>
      </c>
      <c r="R1312" s="68" t="s">
        <v>31</v>
      </c>
      <c r="S1312" s="68">
        <v>2</v>
      </c>
      <c r="T1312" s="68">
        <v>2.67</v>
      </c>
      <c r="U1312" s="68">
        <v>-0.33</v>
      </c>
      <c r="V1312" s="68">
        <v>46.01</v>
      </c>
      <c r="W1312" s="68">
        <v>44.67</v>
      </c>
      <c r="X1312" s="68">
        <v>0.03</v>
      </c>
      <c r="Y1312" s="68">
        <v>90.7</v>
      </c>
      <c r="Z1312" s="68">
        <v>100.03</v>
      </c>
      <c r="AA1312" s="68">
        <v>-0.1</v>
      </c>
      <c r="AB1312" s="73">
        <v>34562.400000000001</v>
      </c>
      <c r="AC1312" s="73">
        <v>38697.68</v>
      </c>
      <c r="AD1312" s="73">
        <v>37862.400000000001</v>
      </c>
      <c r="AE1312" s="73">
        <v>41757.68</v>
      </c>
      <c r="AF1312" s="73"/>
      <c r="AG1312" s="73">
        <f>IFERROR(VLOOKUP(J1312,'Roll ups'!D:E,2,FALSE),0)</f>
        <v>22444928.369999994</v>
      </c>
      <c r="AH1312" s="74">
        <f>IF(Table2[[#This Row],[CATEGORY TTL LOOKUP]]=0,0,IF(Table2[[#This Row],[CATEGORY TTL LOOKUP]]&gt;0,SUM(AB1312/AG1312)))</f>
        <v>1.5398757095699304E-3</v>
      </c>
      <c r="AI1312" s="74" t="str">
        <f>IFERROR(IF(AH1312&lt;#REF!,"STRIKE",IF(AH1312&gt;=#REF!,"GOOD")),"NO DATA")</f>
        <v>NO DATA</v>
      </c>
      <c r="AJ1312" s="75">
        <f>IFERROR(VLOOKUP(K1312,'Roll ups'!H:I,2,FALSE),0)</f>
        <v>69119979.479999974</v>
      </c>
      <c r="AK1312" s="76">
        <f>IF(Table2[[#This Row],[PRICE TIER LOOKUP]]=0,0,IF(Table2[[#This Row],[PRICE TIER LOOKUP]]&gt;0,SUM(AB1312/AJ1312)))</f>
        <v>5.0003487067007467E-4</v>
      </c>
      <c r="AL1312" s="74" t="e">
        <f>IF(AK1312&lt;#REF!,"STRIKE",IF(AK1312&gt;=#REF!,"GOOD"))</f>
        <v>#REF!</v>
      </c>
      <c r="AM1312" s="75">
        <f>VLOOKUP(H1312,'Roll ups'!A:B,2,FALSE)</f>
        <v>325145452.83999985</v>
      </c>
      <c r="AN1312" s="77">
        <f t="shared" si="42"/>
        <v>1.0629827265955259E-4</v>
      </c>
      <c r="AO1312" s="74" t="str">
        <f>IFERROR(VLOOKUP(Table2[[#This Row],[Product Name]],'Roll ups'!L:P,5,FALSE),"GOOD")</f>
        <v>GOOD</v>
      </c>
      <c r="AP1312" s="74">
        <f>Table2[[#This Row],[Retail Dollar Vol Current 12 Mths]]/Table2[[#This Row],[SHELF SALES  LOOKUP]]</f>
        <v>1.1644757652087366E-4</v>
      </c>
      <c r="AQ1312" s="69">
        <f t="shared" si="43"/>
        <v>0</v>
      </c>
      <c r="AR131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312" s="69" t="e">
        <f>IF(Table2[[#This Row],[Shelf Dollar Vol Current 12 Mths]]&gt;#REF!,"MEETS $ CRITERIA",IF(Table2[[#This Row],[Shelf Dollar Vol Current 12 Mths]]&lt;#REF!+1,"DOES NOT MEET $ CRITERIA"))</f>
        <v>#REF!</v>
      </c>
      <c r="AT1312" s="78"/>
    </row>
    <row r="1313" spans="1:46" ht="13.8" x14ac:dyDescent="0.3">
      <c r="A1313" s="68" t="s">
        <v>108</v>
      </c>
      <c r="B1313" s="69">
        <v>56767</v>
      </c>
      <c r="C1313" s="69">
        <v>402</v>
      </c>
      <c r="D1313" s="69" t="s">
        <v>25</v>
      </c>
      <c r="E1313" s="70" t="s">
        <v>6313</v>
      </c>
      <c r="F1313" s="70"/>
      <c r="G1313" s="71" t="s">
        <v>8971</v>
      </c>
      <c r="H1313" s="69" t="s">
        <v>6315</v>
      </c>
      <c r="I1313" s="68" t="s">
        <v>87</v>
      </c>
      <c r="J1313" s="68" t="s">
        <v>88</v>
      </c>
      <c r="K1313" s="68" t="s">
        <v>89</v>
      </c>
      <c r="L1313" s="68" t="s">
        <v>89</v>
      </c>
      <c r="M1313" s="68" t="s">
        <v>88</v>
      </c>
      <c r="N1313" s="68" t="s">
        <v>90</v>
      </c>
      <c r="O1313" s="68" t="s">
        <v>8972</v>
      </c>
      <c r="P1313" s="72" t="s">
        <v>191</v>
      </c>
      <c r="Q1313" s="68" t="s">
        <v>194</v>
      </c>
      <c r="R1313" s="68" t="s">
        <v>6402</v>
      </c>
      <c r="S1313" s="68">
        <v>21</v>
      </c>
      <c r="T1313" s="68">
        <v>27</v>
      </c>
      <c r="U1313" s="68">
        <v>-0.28999999999999998</v>
      </c>
      <c r="V1313" s="68">
        <v>95.25</v>
      </c>
      <c r="W1313" s="68">
        <v>89</v>
      </c>
      <c r="X1313" s="68">
        <v>7.0000000000000007E-2</v>
      </c>
      <c r="Y1313" s="68">
        <v>358.21</v>
      </c>
      <c r="Z1313" s="68">
        <v>339.92</v>
      </c>
      <c r="AA1313" s="68">
        <v>0.05</v>
      </c>
      <c r="AB1313" s="73">
        <v>36101.53</v>
      </c>
      <c r="AC1313" s="73">
        <v>34912.92</v>
      </c>
      <c r="AD1313" s="73">
        <v>38600.53</v>
      </c>
      <c r="AE1313" s="73">
        <v>36557.42</v>
      </c>
      <c r="AF1313" s="73"/>
      <c r="AG1313" s="73">
        <f>IFERROR(VLOOKUP(J1313,'Roll ups'!D:E,2,FALSE),0)</f>
        <v>43814205.929999985</v>
      </c>
      <c r="AH1313" s="74">
        <f>IF(Table2[[#This Row],[CATEGORY TTL LOOKUP]]=0,0,IF(Table2[[#This Row],[CATEGORY TTL LOOKUP]]&gt;0,SUM(AB1313/AG1313)))</f>
        <v>8.2396860182009952E-4</v>
      </c>
      <c r="AI1313" s="74" t="str">
        <f>IFERROR(IF(AH1313&lt;#REF!,"STRIKE",IF(AH1313&gt;=#REF!,"GOOD")),"NO DATA")</f>
        <v>NO DATA</v>
      </c>
      <c r="AJ1313" s="75">
        <f>IFERROR(VLOOKUP(K1313,'Roll ups'!H:I,2,FALSE),0)</f>
        <v>75793138.070000067</v>
      </c>
      <c r="AK1313" s="76">
        <f>IF(Table2[[#This Row],[PRICE TIER LOOKUP]]=0,0,IF(Table2[[#This Row],[PRICE TIER LOOKUP]]&gt;0,SUM(AB1313/AJ1313)))</f>
        <v>4.7631660225834434E-4</v>
      </c>
      <c r="AL1313" s="74" t="e">
        <f>IF(AK1313&lt;#REF!,"STRIKE",IF(AK1313&gt;=#REF!,"GOOD"))</f>
        <v>#REF!</v>
      </c>
      <c r="AM1313" s="75">
        <f>VLOOKUP(H1313,'Roll ups'!A:B,2,FALSE)</f>
        <v>325145452.83999985</v>
      </c>
      <c r="AN1313" s="77">
        <f t="shared" si="42"/>
        <v>1.1103193873593897E-4</v>
      </c>
      <c r="AO1313" s="74" t="str">
        <f>IFERROR(VLOOKUP(Table2[[#This Row],[Product Name]],'Roll ups'!L:P,5,FALSE),"GOOD")</f>
        <v>GOOD</v>
      </c>
      <c r="AP1313" s="74">
        <f>Table2[[#This Row],[Retail Dollar Vol Current 12 Mths]]/Table2[[#This Row],[SHELF SALES  LOOKUP]]</f>
        <v>1.1871772975092121E-4</v>
      </c>
      <c r="AQ1313" s="69">
        <f t="shared" si="43"/>
        <v>0</v>
      </c>
      <c r="AR131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313" s="69" t="e">
        <f>IF(Table2[[#This Row],[Shelf Dollar Vol Current 12 Mths]]&gt;#REF!,"MEETS $ CRITERIA",IF(Table2[[#This Row],[Shelf Dollar Vol Current 12 Mths]]&lt;#REF!+1,"DOES NOT MEET $ CRITERIA"))</f>
        <v>#REF!</v>
      </c>
      <c r="AT1313" s="78"/>
    </row>
    <row r="1314" spans="1:46" ht="13.8" x14ac:dyDescent="0.3">
      <c r="A1314" s="68" t="s">
        <v>111</v>
      </c>
      <c r="B1314" s="69">
        <v>56768</v>
      </c>
      <c r="C1314" s="69">
        <v>331</v>
      </c>
      <c r="D1314" s="69" t="s">
        <v>25</v>
      </c>
      <c r="E1314" s="70" t="s">
        <v>6313</v>
      </c>
      <c r="F1314" s="70"/>
      <c r="G1314" s="71" t="s">
        <v>8973</v>
      </c>
      <c r="H1314" s="69" t="s">
        <v>6315</v>
      </c>
      <c r="I1314" s="68" t="s">
        <v>87</v>
      </c>
      <c r="J1314" s="68" t="s">
        <v>88</v>
      </c>
      <c r="K1314" s="68" t="s">
        <v>89</v>
      </c>
      <c r="L1314" s="68" t="s">
        <v>89</v>
      </c>
      <c r="M1314" s="68" t="s">
        <v>88</v>
      </c>
      <c r="N1314" s="68" t="s">
        <v>90</v>
      </c>
      <c r="O1314" s="68" t="s">
        <v>8974</v>
      </c>
      <c r="P1314" s="72" t="s">
        <v>191</v>
      </c>
      <c r="Q1314" s="68" t="s">
        <v>194</v>
      </c>
      <c r="R1314" s="68" t="s">
        <v>6402</v>
      </c>
      <c r="S1314" s="68">
        <v>41</v>
      </c>
      <c r="T1314" s="68">
        <v>46</v>
      </c>
      <c r="U1314" s="68">
        <v>-0.12</v>
      </c>
      <c r="V1314" s="68">
        <v>77</v>
      </c>
      <c r="W1314" s="68">
        <v>100</v>
      </c>
      <c r="X1314" s="68">
        <v>-0.3</v>
      </c>
      <c r="Y1314" s="68">
        <v>341</v>
      </c>
      <c r="Z1314" s="68">
        <v>355</v>
      </c>
      <c r="AA1314" s="68">
        <v>-0.04</v>
      </c>
      <c r="AB1314" s="73">
        <v>32165.4</v>
      </c>
      <c r="AC1314" s="73">
        <v>34056.6</v>
      </c>
      <c r="AD1314" s="73">
        <v>34577.4</v>
      </c>
      <c r="AE1314" s="73">
        <v>35928.6</v>
      </c>
      <c r="AF1314" s="73"/>
      <c r="AG1314" s="73">
        <f>IFERROR(VLOOKUP(J1314,'Roll ups'!D:E,2,FALSE),0)</f>
        <v>43814205.929999985</v>
      </c>
      <c r="AH1314" s="74">
        <f>IF(Table2[[#This Row],[CATEGORY TTL LOOKUP]]=0,0,IF(Table2[[#This Row],[CATEGORY TTL LOOKUP]]&gt;0,SUM(AB1314/AG1314)))</f>
        <v>7.3413175743477436E-4</v>
      </c>
      <c r="AI1314" s="74" t="str">
        <f>IFERROR(IF(AH1314&lt;#REF!,"STRIKE",IF(AH1314&gt;=#REF!,"GOOD")),"NO DATA")</f>
        <v>NO DATA</v>
      </c>
      <c r="AJ1314" s="75">
        <f>IFERROR(VLOOKUP(K1314,'Roll ups'!H:I,2,FALSE),0)</f>
        <v>75793138.070000067</v>
      </c>
      <c r="AK1314" s="76">
        <f>IF(Table2[[#This Row],[PRICE TIER LOOKUP]]=0,0,IF(Table2[[#This Row],[PRICE TIER LOOKUP]]&gt;0,SUM(AB1314/AJ1314)))</f>
        <v>4.2438406456126793E-4</v>
      </c>
      <c r="AL1314" s="74" t="e">
        <f>IF(AK1314&lt;#REF!,"STRIKE",IF(AK1314&gt;=#REF!,"GOOD"))</f>
        <v>#REF!</v>
      </c>
      <c r="AM1314" s="75">
        <f>VLOOKUP(H1314,'Roll ups'!A:B,2,FALSE)</f>
        <v>325145452.83999985</v>
      </c>
      <c r="AN1314" s="77">
        <f t="shared" si="42"/>
        <v>9.8926187400283911E-5</v>
      </c>
      <c r="AO1314" s="74" t="str">
        <f>IFERROR(VLOOKUP(Table2[[#This Row],[Product Name]],'Roll ups'!L:P,5,FALSE),"GOOD")</f>
        <v>GOOD</v>
      </c>
      <c r="AP1314" s="74">
        <f>Table2[[#This Row],[Retail Dollar Vol Current 12 Mths]]/Table2[[#This Row],[SHELF SALES  LOOKUP]]</f>
        <v>1.0634440585892223E-4</v>
      </c>
      <c r="AQ1314" s="69">
        <f t="shared" si="43"/>
        <v>0</v>
      </c>
      <c r="AR131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314" s="69" t="e">
        <f>IF(Table2[[#This Row],[Shelf Dollar Vol Current 12 Mths]]&gt;#REF!,"MEETS $ CRITERIA",IF(Table2[[#This Row],[Shelf Dollar Vol Current 12 Mths]]&lt;#REF!+1,"DOES NOT MEET $ CRITERIA"))</f>
        <v>#REF!</v>
      </c>
      <c r="AT1314" s="78"/>
    </row>
    <row r="1315" spans="1:46" ht="13.8" x14ac:dyDescent="0.3">
      <c r="A1315" s="68" t="s">
        <v>791</v>
      </c>
      <c r="B1315" s="69">
        <v>17915</v>
      </c>
      <c r="C1315" s="69">
        <v>451</v>
      </c>
      <c r="D1315" s="69" t="s">
        <v>25</v>
      </c>
      <c r="E1315" s="70" t="s">
        <v>6313</v>
      </c>
      <c r="F1315" s="70"/>
      <c r="G1315" s="71" t="s">
        <v>8975</v>
      </c>
      <c r="H1315" s="69" t="s">
        <v>6315</v>
      </c>
      <c r="I1315" s="68" t="s">
        <v>758</v>
      </c>
      <c r="J1315" s="68" t="s">
        <v>175</v>
      </c>
      <c r="K1315" s="68" t="s">
        <v>146</v>
      </c>
      <c r="L1315" s="68" t="s">
        <v>6320</v>
      </c>
      <c r="M1315" s="68" t="s">
        <v>175</v>
      </c>
      <c r="N1315" s="68" t="s">
        <v>176</v>
      </c>
      <c r="O1315" s="68" t="s">
        <v>8976</v>
      </c>
      <c r="P1315" s="72" t="s">
        <v>6357</v>
      </c>
      <c r="Q1315" s="68" t="s">
        <v>55</v>
      </c>
      <c r="R1315" s="68" t="s">
        <v>31</v>
      </c>
      <c r="S1315" s="68">
        <v>12</v>
      </c>
      <c r="T1315" s="68">
        <v>12.5</v>
      </c>
      <c r="U1315" s="68">
        <v>-7.0000000000000007E-2</v>
      </c>
      <c r="V1315" s="68">
        <v>55.71</v>
      </c>
      <c r="W1315" s="68">
        <v>66</v>
      </c>
      <c r="X1315" s="68">
        <v>-0.18</v>
      </c>
      <c r="Y1315" s="68">
        <v>250.21</v>
      </c>
      <c r="Z1315" s="68">
        <v>290.54000000000002</v>
      </c>
      <c r="AA1315" s="68">
        <v>-0.16</v>
      </c>
      <c r="AB1315" s="73">
        <v>78155.02</v>
      </c>
      <c r="AC1315" s="73">
        <v>90565.36</v>
      </c>
      <c r="AD1315" s="73">
        <v>83109.2</v>
      </c>
      <c r="AE1315" s="73">
        <v>96413.440000000002</v>
      </c>
      <c r="AF1315" s="73"/>
      <c r="AG1315" s="73">
        <f>IFERROR(VLOOKUP(J1315,'Roll ups'!D:E,2,FALSE),0)</f>
        <v>52239627.039999984</v>
      </c>
      <c r="AH1315" s="74">
        <f>IF(Table2[[#This Row],[CATEGORY TTL LOOKUP]]=0,0,IF(Table2[[#This Row],[CATEGORY TTL LOOKUP]]&gt;0,SUM(AB1315/AG1315)))</f>
        <v>1.4960868679279918E-3</v>
      </c>
      <c r="AI1315" s="74" t="str">
        <f>IFERROR(IF(AH1315&lt;#REF!,"STRIKE",IF(AH1315&gt;=#REF!,"GOOD")),"NO DATA")</f>
        <v>NO DATA</v>
      </c>
      <c r="AJ1315" s="75">
        <f>IFERROR(VLOOKUP(K1315,'Roll ups'!H:I,2,FALSE),0)</f>
        <v>69119979.479999974</v>
      </c>
      <c r="AK1315" s="76">
        <f>IF(Table2[[#This Row],[PRICE TIER LOOKUP]]=0,0,IF(Table2[[#This Row],[PRICE TIER LOOKUP]]&gt;0,SUM(AB1315/AJ1315)))</f>
        <v>1.1307153241070383E-3</v>
      </c>
      <c r="AL1315" s="74" t="e">
        <f>IF(AK1315&lt;#REF!,"STRIKE",IF(AK1315&gt;=#REF!,"GOOD"))</f>
        <v>#REF!</v>
      </c>
      <c r="AM1315" s="75">
        <f>VLOOKUP(H1315,'Roll ups'!A:B,2,FALSE)</f>
        <v>325145452.83999985</v>
      </c>
      <c r="AN1315" s="77">
        <f t="shared" si="42"/>
        <v>2.4036940795988662E-4</v>
      </c>
      <c r="AO1315" s="74" t="str">
        <f>IFERROR(VLOOKUP(Table2[[#This Row],[Product Name]],'Roll ups'!L:P,5,FALSE),"GOOD")</f>
        <v>GOOD</v>
      </c>
      <c r="AP1315" s="74">
        <f>Table2[[#This Row],[Retail Dollar Vol Current 12 Mths]]/Table2[[#This Row],[SHELF SALES  LOOKUP]]</f>
        <v>2.5560621953675923E-4</v>
      </c>
      <c r="AQ1315" s="69">
        <f t="shared" si="43"/>
        <v>0</v>
      </c>
      <c r="AR131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315" s="69" t="e">
        <f>IF(Table2[[#This Row],[Shelf Dollar Vol Current 12 Mths]]&gt;#REF!,"MEETS $ CRITERIA",IF(Table2[[#This Row],[Shelf Dollar Vol Current 12 Mths]]&lt;#REF!+1,"DOES NOT MEET $ CRITERIA"))</f>
        <v>#REF!</v>
      </c>
      <c r="AT1315" s="78"/>
    </row>
    <row r="1316" spans="1:46" ht="13.8" x14ac:dyDescent="0.3">
      <c r="A1316" s="68" t="s">
        <v>165</v>
      </c>
      <c r="B1316" s="69">
        <v>28465</v>
      </c>
      <c r="C1316" s="69">
        <v>205</v>
      </c>
      <c r="D1316" s="69" t="s">
        <v>25</v>
      </c>
      <c r="E1316" s="70" t="s">
        <v>6313</v>
      </c>
      <c r="F1316" s="70"/>
      <c r="G1316" s="71" t="s">
        <v>8977</v>
      </c>
      <c r="H1316" s="69" t="s">
        <v>6315</v>
      </c>
      <c r="I1316" s="68" t="s">
        <v>153</v>
      </c>
      <c r="J1316" s="68" t="s">
        <v>153</v>
      </c>
      <c r="K1316" s="68" t="s">
        <v>146</v>
      </c>
      <c r="L1316" s="68" t="s">
        <v>146</v>
      </c>
      <c r="M1316" s="68" t="s">
        <v>153</v>
      </c>
      <c r="N1316" s="68" t="s">
        <v>154</v>
      </c>
      <c r="O1316" s="68" t="s">
        <v>8978</v>
      </c>
      <c r="P1316" s="72" t="s">
        <v>153</v>
      </c>
      <c r="Q1316" s="68" t="s">
        <v>38</v>
      </c>
      <c r="R1316" s="68" t="s">
        <v>60</v>
      </c>
      <c r="S1316" s="68">
        <v>8</v>
      </c>
      <c r="T1316" s="68">
        <v>9</v>
      </c>
      <c r="U1316" s="68">
        <v>-0.2</v>
      </c>
      <c r="V1316" s="68">
        <v>27.5</v>
      </c>
      <c r="W1316" s="68">
        <v>39.5</v>
      </c>
      <c r="X1316" s="68">
        <v>-0.44</v>
      </c>
      <c r="Y1316" s="68">
        <v>106.5</v>
      </c>
      <c r="Z1316" s="68">
        <v>119.17</v>
      </c>
      <c r="AA1316" s="68">
        <v>-0.12</v>
      </c>
      <c r="AB1316" s="73">
        <v>34051.919999999998</v>
      </c>
      <c r="AC1316" s="73">
        <v>36979.78</v>
      </c>
      <c r="AD1316" s="73">
        <v>36806.400000000001</v>
      </c>
      <c r="AE1316" s="73">
        <v>41175.599999999999</v>
      </c>
      <c r="AF1316" s="73"/>
      <c r="AG1316" s="73">
        <f>IFERROR(VLOOKUP(J1316,'Roll ups'!D:E,2,FALSE),0)</f>
        <v>10875997.040000001</v>
      </c>
      <c r="AH1316" s="74">
        <f>IF(Table2[[#This Row],[CATEGORY TTL LOOKUP]]=0,0,IF(Table2[[#This Row],[CATEGORY TTL LOOKUP]]&gt;0,SUM(AB1316/AG1316)))</f>
        <v>3.1309239856137359E-3</v>
      </c>
      <c r="AI1316" s="74" t="str">
        <f>IFERROR(IF(AH1316&lt;#REF!,"STRIKE",IF(AH1316&gt;=#REF!,"GOOD")),"NO DATA")</f>
        <v>NO DATA</v>
      </c>
      <c r="AJ1316" s="75">
        <f>IFERROR(VLOOKUP(K1316,'Roll ups'!H:I,2,FALSE),0)</f>
        <v>69119979.479999974</v>
      </c>
      <c r="AK1316" s="76">
        <f>IF(Table2[[#This Row],[PRICE TIER LOOKUP]]=0,0,IF(Table2[[#This Row],[PRICE TIER LOOKUP]]&gt;0,SUM(AB1316/AJ1316)))</f>
        <v>4.9264945181086168E-4</v>
      </c>
      <c r="AL1316" s="74" t="e">
        <f>IF(AK1316&lt;#REF!,"STRIKE",IF(AK1316&gt;=#REF!,"GOOD"))</f>
        <v>#REF!</v>
      </c>
      <c r="AM1316" s="75">
        <f>VLOOKUP(H1316,'Roll ups'!A:B,2,FALSE)</f>
        <v>325145452.83999985</v>
      </c>
      <c r="AN1316" s="77">
        <f t="shared" si="42"/>
        <v>1.0472826761860495E-4</v>
      </c>
      <c r="AO1316" s="74" t="str">
        <f>IFERROR(VLOOKUP(Table2[[#This Row],[Product Name]],'Roll ups'!L:P,5,FALSE),"GOOD")</f>
        <v>GOOD</v>
      </c>
      <c r="AP1316" s="74">
        <f>Table2[[#This Row],[Retail Dollar Vol Current 12 Mths]]/Table2[[#This Row],[SHELF SALES  LOOKUP]]</f>
        <v>1.1319979928525091E-4</v>
      </c>
      <c r="AQ1316" s="69">
        <f t="shared" si="43"/>
        <v>0</v>
      </c>
      <c r="AR131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316" s="69" t="e">
        <f>IF(Table2[[#This Row],[Shelf Dollar Vol Current 12 Mths]]&gt;#REF!,"MEETS $ CRITERIA",IF(Table2[[#This Row],[Shelf Dollar Vol Current 12 Mths]]&lt;#REF!+1,"DOES NOT MEET $ CRITERIA"))</f>
        <v>#REF!</v>
      </c>
      <c r="AT1316" s="78"/>
    </row>
    <row r="1317" spans="1:46" ht="13.8" x14ac:dyDescent="0.3">
      <c r="A1317" s="68" t="s">
        <v>691</v>
      </c>
      <c r="B1317" s="69">
        <v>38508</v>
      </c>
      <c r="C1317" s="69">
        <v>168</v>
      </c>
      <c r="D1317" s="69" t="s">
        <v>25</v>
      </c>
      <c r="E1317" s="70" t="s">
        <v>6313</v>
      </c>
      <c r="F1317" s="70"/>
      <c r="G1317" s="71" t="s">
        <v>8979</v>
      </c>
      <c r="H1317" s="69" t="s">
        <v>6315</v>
      </c>
      <c r="I1317" s="68" t="s">
        <v>252</v>
      </c>
      <c r="J1317" s="68" t="s">
        <v>252</v>
      </c>
      <c r="K1317" s="68" t="s">
        <v>132</v>
      </c>
      <c r="L1317" s="68" t="s">
        <v>89</v>
      </c>
      <c r="M1317" s="68" t="s">
        <v>252</v>
      </c>
      <c r="N1317" s="68" t="s">
        <v>154</v>
      </c>
      <c r="O1317" s="68" t="s">
        <v>8980</v>
      </c>
      <c r="P1317" s="72" t="s">
        <v>252</v>
      </c>
      <c r="Q1317" s="68" t="s">
        <v>8952</v>
      </c>
      <c r="R1317" s="68" t="s">
        <v>6402</v>
      </c>
      <c r="S1317" s="68">
        <v>136</v>
      </c>
      <c r="T1317" s="68">
        <v>107.34</v>
      </c>
      <c r="U1317" s="68">
        <v>0.21</v>
      </c>
      <c r="V1317" s="68">
        <v>248.13</v>
      </c>
      <c r="W1317" s="68">
        <v>211.18</v>
      </c>
      <c r="X1317" s="68">
        <v>0.15</v>
      </c>
      <c r="Y1317" s="68">
        <v>1041.1199999999999</v>
      </c>
      <c r="Z1317" s="68">
        <v>1072.42</v>
      </c>
      <c r="AA1317" s="68">
        <v>-0.03</v>
      </c>
      <c r="AB1317" s="73">
        <v>110477</v>
      </c>
      <c r="AC1317" s="73">
        <v>108059.6</v>
      </c>
      <c r="AD1317" s="73">
        <v>117788</v>
      </c>
      <c r="AE1317" s="73">
        <v>115901.6</v>
      </c>
      <c r="AF1317" s="73"/>
      <c r="AG1317" s="73">
        <f>IFERROR(VLOOKUP(J1317,'Roll ups'!D:E,2,FALSE),0)</f>
        <v>73393567.950000003</v>
      </c>
      <c r="AH1317" s="74">
        <f>IF(Table2[[#This Row],[CATEGORY TTL LOOKUP]]=0,0,IF(Table2[[#This Row],[CATEGORY TTL LOOKUP]]&gt;0,SUM(AB1317/AG1317)))</f>
        <v>1.5052681465937642E-3</v>
      </c>
      <c r="AI1317" s="74" t="str">
        <f>IFERROR(IF(AH1317&lt;#REF!,"STRIKE",IF(AH1317&gt;=#REF!,"GOOD")),"NO DATA")</f>
        <v>NO DATA</v>
      </c>
      <c r="AJ1317" s="75">
        <f>IFERROR(VLOOKUP(K1317,'Roll ups'!H:I,2,FALSE),0)</f>
        <v>126094742.97999983</v>
      </c>
      <c r="AK1317" s="76">
        <f>IF(Table2[[#This Row],[PRICE TIER LOOKUP]]=0,0,IF(Table2[[#This Row],[PRICE TIER LOOKUP]]&gt;0,SUM(AB1317/AJ1317)))</f>
        <v>8.7614279064372259E-4</v>
      </c>
      <c r="AL1317" s="74" t="e">
        <f>IF(AK1317&lt;#REF!,"STRIKE",IF(AK1317&gt;=#REF!,"GOOD"))</f>
        <v>#REF!</v>
      </c>
      <c r="AM1317" s="75">
        <f>VLOOKUP(H1317,'Roll ups'!A:B,2,FALSE)</f>
        <v>325145452.83999985</v>
      </c>
      <c r="AN1317" s="77">
        <f t="shared" si="42"/>
        <v>3.3977716445065707E-4</v>
      </c>
      <c r="AO1317" s="74" t="str">
        <f>IFERROR(VLOOKUP(Table2[[#This Row],[Product Name]],'Roll ups'!L:P,5,FALSE),"GOOD")</f>
        <v>GOOD</v>
      </c>
      <c r="AP1317" s="74">
        <f>Table2[[#This Row],[Retail Dollar Vol Current 12 Mths]]/Table2[[#This Row],[SHELF SALES  LOOKUP]]</f>
        <v>3.6226248582342025E-4</v>
      </c>
      <c r="AQ1317" s="69">
        <f t="shared" si="43"/>
        <v>0</v>
      </c>
      <c r="AR131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317" s="69" t="e">
        <f>IF(Table2[[#This Row],[Shelf Dollar Vol Current 12 Mths]]&gt;#REF!,"MEETS $ CRITERIA",IF(Table2[[#This Row],[Shelf Dollar Vol Current 12 Mths]]&lt;#REF!+1,"DOES NOT MEET $ CRITERIA"))</f>
        <v>#REF!</v>
      </c>
      <c r="AT1317" s="78"/>
    </row>
    <row r="1318" spans="1:46" ht="13.8" x14ac:dyDescent="0.3">
      <c r="A1318" s="68" t="s">
        <v>431</v>
      </c>
      <c r="B1318" s="69">
        <v>64696</v>
      </c>
      <c r="C1318" s="69">
        <v>110</v>
      </c>
      <c r="D1318" s="69" t="s">
        <v>25</v>
      </c>
      <c r="E1318" s="70" t="s">
        <v>6313</v>
      </c>
      <c r="F1318" s="70"/>
      <c r="G1318" s="71" t="s">
        <v>8981</v>
      </c>
      <c r="H1318" s="69" t="s">
        <v>6315</v>
      </c>
      <c r="I1318" s="68" t="s">
        <v>54</v>
      </c>
      <c r="J1318" s="68" t="s">
        <v>191</v>
      </c>
      <c r="K1318" s="68" t="s">
        <v>146</v>
      </c>
      <c r="L1318" s="68" t="s">
        <v>146</v>
      </c>
      <c r="M1318" s="68" t="s">
        <v>191</v>
      </c>
      <c r="N1318" s="68" t="s">
        <v>211</v>
      </c>
      <c r="O1318" s="68" t="s">
        <v>8982</v>
      </c>
      <c r="P1318" s="72" t="s">
        <v>191</v>
      </c>
      <c r="Q1318" s="68" t="s">
        <v>48</v>
      </c>
      <c r="R1318" s="68" t="s">
        <v>31</v>
      </c>
      <c r="S1318" s="68"/>
      <c r="T1318" s="68"/>
      <c r="U1318" s="68"/>
      <c r="V1318" s="68">
        <v>1.92</v>
      </c>
      <c r="W1318" s="68">
        <v>7</v>
      </c>
      <c r="X1318" s="68">
        <v>-2.65</v>
      </c>
      <c r="Y1318" s="68">
        <v>29.92</v>
      </c>
      <c r="Z1318" s="68">
        <v>64.92</v>
      </c>
      <c r="AA1318" s="68">
        <v>-1.17</v>
      </c>
      <c r="AB1318" s="73">
        <v>15709.84</v>
      </c>
      <c r="AC1318" s="73">
        <v>32794.76</v>
      </c>
      <c r="AD1318" s="73">
        <v>15709.84</v>
      </c>
      <c r="AE1318" s="73">
        <v>33702.76</v>
      </c>
      <c r="AF1318" s="73"/>
      <c r="AG1318" s="73">
        <f>IFERROR(VLOOKUP(J1318,'Roll ups'!D:E,2,FALSE),0)</f>
        <v>22444928.369999994</v>
      </c>
      <c r="AH1318" s="74">
        <f>IF(Table2[[#This Row],[CATEGORY TTL LOOKUP]]=0,0,IF(Table2[[#This Row],[CATEGORY TTL LOOKUP]]&gt;0,SUM(AB1318/AG1318)))</f>
        <v>6.9992827515537336E-4</v>
      </c>
      <c r="AI1318" s="74" t="str">
        <f>IFERROR(IF(AH1318&lt;#REF!,"STRIKE",IF(AH1318&gt;=#REF!,"GOOD")),"NO DATA")</f>
        <v>NO DATA</v>
      </c>
      <c r="AJ1318" s="75">
        <f>IFERROR(VLOOKUP(K1318,'Roll ups'!H:I,2,FALSE),0)</f>
        <v>69119979.479999974</v>
      </c>
      <c r="AK1318" s="76">
        <f>IF(Table2[[#This Row],[PRICE TIER LOOKUP]]=0,0,IF(Table2[[#This Row],[PRICE TIER LOOKUP]]&gt;0,SUM(AB1318/AJ1318)))</f>
        <v>2.2728363228964325E-4</v>
      </c>
      <c r="AL1318" s="74" t="e">
        <f>IF(AK1318&lt;#REF!,"STRIKE",IF(AK1318&gt;=#REF!,"GOOD"))</f>
        <v>#REF!</v>
      </c>
      <c r="AM1318" s="75">
        <f>VLOOKUP(H1318,'Roll ups'!A:B,2,FALSE)</f>
        <v>325145452.83999985</v>
      </c>
      <c r="AN1318" s="77">
        <f t="shared" si="42"/>
        <v>4.8316345385677662E-5</v>
      </c>
      <c r="AO1318" s="74" t="str">
        <f>IFERROR(VLOOKUP(Table2[[#This Row],[Product Name]],'Roll ups'!L:P,5,FALSE),"GOOD")</f>
        <v>GOOD</v>
      </c>
      <c r="AP1318" s="74">
        <f>Table2[[#This Row],[Retail Dollar Vol Current 12 Mths]]/Table2[[#This Row],[SHELF SALES  LOOKUP]]</f>
        <v>4.8316345385677662E-5</v>
      </c>
      <c r="AQ1318" s="69">
        <f t="shared" si="43"/>
        <v>0</v>
      </c>
      <c r="AR131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318" s="69" t="e">
        <f>IF(Table2[[#This Row],[Shelf Dollar Vol Current 12 Mths]]&gt;#REF!,"MEETS $ CRITERIA",IF(Table2[[#This Row],[Shelf Dollar Vol Current 12 Mths]]&lt;#REF!+1,"DOES NOT MEET $ CRITERIA"))</f>
        <v>#REF!</v>
      </c>
      <c r="AT1318" s="78"/>
    </row>
    <row r="1319" spans="1:46" ht="13.8" x14ac:dyDescent="0.3">
      <c r="A1319" s="68" t="s">
        <v>434</v>
      </c>
      <c r="B1319" s="69">
        <v>67708</v>
      </c>
      <c r="C1319" s="69">
        <v>69</v>
      </c>
      <c r="D1319" s="69" t="s">
        <v>25</v>
      </c>
      <c r="E1319" s="70" t="s">
        <v>6313</v>
      </c>
      <c r="F1319" s="70"/>
      <c r="G1319" s="71" t="s">
        <v>8983</v>
      </c>
      <c r="H1319" s="69" t="s">
        <v>6315</v>
      </c>
      <c r="I1319" s="68" t="s">
        <v>54</v>
      </c>
      <c r="J1319" s="68" t="s">
        <v>191</v>
      </c>
      <c r="K1319" s="68" t="s">
        <v>89</v>
      </c>
      <c r="L1319" s="68" t="s">
        <v>104</v>
      </c>
      <c r="M1319" s="68" t="s">
        <v>191</v>
      </c>
      <c r="N1319" s="68" t="s">
        <v>211</v>
      </c>
      <c r="O1319" s="68" t="s">
        <v>8984</v>
      </c>
      <c r="P1319" s="72" t="s">
        <v>191</v>
      </c>
      <c r="Q1319" s="68" t="s">
        <v>213</v>
      </c>
      <c r="R1319" s="68" t="s">
        <v>6402</v>
      </c>
      <c r="S1319" s="68">
        <v>55</v>
      </c>
      <c r="T1319" s="68">
        <v>115.5</v>
      </c>
      <c r="U1319" s="68">
        <v>-1.1100000000000001</v>
      </c>
      <c r="V1319" s="68">
        <v>232.37</v>
      </c>
      <c r="W1319" s="68">
        <v>285.26</v>
      </c>
      <c r="X1319" s="68">
        <v>-0.23</v>
      </c>
      <c r="Y1319" s="68">
        <v>916.06</v>
      </c>
      <c r="Z1319" s="68">
        <v>1029.03</v>
      </c>
      <c r="AA1319" s="68">
        <v>-0.12</v>
      </c>
      <c r="AB1319" s="73">
        <v>45272.71</v>
      </c>
      <c r="AC1319" s="73">
        <v>49254.33</v>
      </c>
      <c r="AD1319" s="73">
        <v>45272.71</v>
      </c>
      <c r="AE1319" s="73">
        <v>49254.33</v>
      </c>
      <c r="AF1319" s="73"/>
      <c r="AG1319" s="73">
        <f>IFERROR(VLOOKUP(J1319,'Roll ups'!D:E,2,FALSE),0)</f>
        <v>22444928.369999994</v>
      </c>
      <c r="AH1319" s="74">
        <f>IF(Table2[[#This Row],[CATEGORY TTL LOOKUP]]=0,0,IF(Table2[[#This Row],[CATEGORY TTL LOOKUP]]&gt;0,SUM(AB1319/AG1319)))</f>
        <v>2.0170574507384813E-3</v>
      </c>
      <c r="AI1319" s="74" t="str">
        <f>IFERROR(IF(AH1319&lt;#REF!,"STRIKE",IF(AH1319&gt;=#REF!,"GOOD")),"NO DATA")</f>
        <v>NO DATA</v>
      </c>
      <c r="AJ1319" s="75">
        <f>IFERROR(VLOOKUP(K1319,'Roll ups'!H:I,2,FALSE),0)</f>
        <v>75793138.070000067</v>
      </c>
      <c r="AK1319" s="76">
        <f>IF(Table2[[#This Row],[PRICE TIER LOOKUP]]=0,0,IF(Table2[[#This Row],[PRICE TIER LOOKUP]]&gt;0,SUM(AB1319/AJ1319)))</f>
        <v>5.9731937683049359E-4</v>
      </c>
      <c r="AL1319" s="74" t="e">
        <f>IF(AK1319&lt;#REF!,"STRIKE",IF(AK1319&gt;=#REF!,"GOOD"))</f>
        <v>#REF!</v>
      </c>
      <c r="AM1319" s="75">
        <f>VLOOKUP(H1319,'Roll ups'!A:B,2,FALSE)</f>
        <v>325145452.83999985</v>
      </c>
      <c r="AN1319" s="77">
        <f t="shared" si="42"/>
        <v>1.3923833042893006E-4</v>
      </c>
      <c r="AO1319" s="74" t="str">
        <f>IFERROR(VLOOKUP(Table2[[#This Row],[Product Name]],'Roll ups'!L:P,5,FALSE),"GOOD")</f>
        <v>GOOD</v>
      </c>
      <c r="AP1319" s="74">
        <f>Table2[[#This Row],[Retail Dollar Vol Current 12 Mths]]/Table2[[#This Row],[SHELF SALES  LOOKUP]]</f>
        <v>1.3923833042893006E-4</v>
      </c>
      <c r="AQ1319" s="69">
        <f t="shared" si="43"/>
        <v>0</v>
      </c>
      <c r="AR131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319" s="69" t="e">
        <f>IF(Table2[[#This Row],[Shelf Dollar Vol Current 12 Mths]]&gt;#REF!,"MEETS $ CRITERIA",IF(Table2[[#This Row],[Shelf Dollar Vol Current 12 Mths]]&lt;#REF!+1,"DOES NOT MEET $ CRITERIA"))</f>
        <v>#REF!</v>
      </c>
      <c r="AT1319" s="78"/>
    </row>
    <row r="1320" spans="1:46" ht="13.8" x14ac:dyDescent="0.3">
      <c r="A1320" s="68" t="s">
        <v>715</v>
      </c>
      <c r="B1320" s="69">
        <v>16396</v>
      </c>
      <c r="C1320" s="69">
        <v>247</v>
      </c>
      <c r="D1320" s="69" t="s">
        <v>25</v>
      </c>
      <c r="E1320" s="70" t="s">
        <v>6313</v>
      </c>
      <c r="F1320" s="70"/>
      <c r="G1320" s="71" t="s">
        <v>8985</v>
      </c>
      <c r="H1320" s="69" t="s">
        <v>6315</v>
      </c>
      <c r="I1320" s="68" t="s">
        <v>717</v>
      </c>
      <c r="J1320" s="68" t="s">
        <v>175</v>
      </c>
      <c r="K1320" s="68" t="s">
        <v>132</v>
      </c>
      <c r="L1320" s="68" t="s">
        <v>6320</v>
      </c>
      <c r="M1320" s="68" t="s">
        <v>175</v>
      </c>
      <c r="N1320" s="68" t="s">
        <v>176</v>
      </c>
      <c r="O1320" s="68" t="s">
        <v>8986</v>
      </c>
      <c r="P1320" s="72" t="s">
        <v>6357</v>
      </c>
      <c r="Q1320" s="68" t="s">
        <v>49</v>
      </c>
      <c r="R1320" s="68" t="s">
        <v>6402</v>
      </c>
      <c r="S1320" s="68">
        <v>8</v>
      </c>
      <c r="T1320" s="68">
        <v>12</v>
      </c>
      <c r="U1320" s="68">
        <v>-0.5</v>
      </c>
      <c r="V1320" s="68">
        <v>64</v>
      </c>
      <c r="W1320" s="68">
        <v>75.08</v>
      </c>
      <c r="X1320" s="68">
        <v>-0.17</v>
      </c>
      <c r="Y1320" s="68">
        <v>226</v>
      </c>
      <c r="Z1320" s="68">
        <v>235.17</v>
      </c>
      <c r="AA1320" s="68">
        <v>-0.04</v>
      </c>
      <c r="AB1320" s="73">
        <v>54952.08</v>
      </c>
      <c r="AC1320" s="73">
        <v>55755.16</v>
      </c>
      <c r="AD1320" s="73">
        <v>58552.08</v>
      </c>
      <c r="AE1320" s="73">
        <v>59286.16</v>
      </c>
      <c r="AF1320" s="73"/>
      <c r="AG1320" s="73">
        <f>IFERROR(VLOOKUP(J1320,'Roll ups'!D:E,2,FALSE),0)</f>
        <v>52239627.039999984</v>
      </c>
      <c r="AH1320" s="74">
        <f>IF(Table2[[#This Row],[CATEGORY TTL LOOKUP]]=0,0,IF(Table2[[#This Row],[CATEGORY TTL LOOKUP]]&gt;0,SUM(AB1320/AG1320)))</f>
        <v>1.0519232834094142E-3</v>
      </c>
      <c r="AI1320" s="74" t="str">
        <f>IFERROR(IF(AH1320&lt;#REF!,"STRIKE",IF(AH1320&gt;=#REF!,"GOOD")),"NO DATA")</f>
        <v>NO DATA</v>
      </c>
      <c r="AJ1320" s="75">
        <f>IFERROR(VLOOKUP(K1320,'Roll ups'!H:I,2,FALSE),0)</f>
        <v>126094742.97999983</v>
      </c>
      <c r="AK1320" s="76">
        <f>IF(Table2[[#This Row],[PRICE TIER LOOKUP]]=0,0,IF(Table2[[#This Row],[PRICE TIER LOOKUP]]&gt;0,SUM(AB1320/AJ1320)))</f>
        <v>4.3579992869897895E-4</v>
      </c>
      <c r="AL1320" s="74" t="e">
        <f>IF(AK1320&lt;#REF!,"STRIKE",IF(AK1320&gt;=#REF!,"GOOD"))</f>
        <v>#REF!</v>
      </c>
      <c r="AM1320" s="75">
        <f>VLOOKUP(H1320,'Roll ups'!A:B,2,FALSE)</f>
        <v>325145452.83999985</v>
      </c>
      <c r="AN1320" s="77">
        <f t="shared" si="42"/>
        <v>1.6900768416109837E-4</v>
      </c>
      <c r="AO1320" s="74" t="str">
        <f>IFERROR(VLOOKUP(Table2[[#This Row],[Product Name]],'Roll ups'!L:P,5,FALSE),"GOOD")</f>
        <v>GOOD</v>
      </c>
      <c r="AP1320" s="74">
        <f>Table2[[#This Row],[Retail Dollar Vol Current 12 Mths]]/Table2[[#This Row],[SHELF SALES  LOOKUP]]</f>
        <v>1.8007965200981228E-4</v>
      </c>
      <c r="AQ1320" s="69">
        <f t="shared" si="43"/>
        <v>0</v>
      </c>
      <c r="AR132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320" s="69" t="e">
        <f>IF(Table2[[#This Row],[Shelf Dollar Vol Current 12 Mths]]&gt;#REF!,"MEETS $ CRITERIA",IF(Table2[[#This Row],[Shelf Dollar Vol Current 12 Mths]]&lt;#REF!+1,"DOES NOT MEET $ CRITERIA"))</f>
        <v>#REF!</v>
      </c>
      <c r="AT1320" s="78"/>
    </row>
    <row r="1321" spans="1:46" ht="13.8" x14ac:dyDescent="0.3">
      <c r="A1321" s="68" t="s">
        <v>168</v>
      </c>
      <c r="B1321" s="69">
        <v>29119</v>
      </c>
      <c r="C1321" s="69">
        <v>360</v>
      </c>
      <c r="D1321" s="69" t="s">
        <v>25</v>
      </c>
      <c r="E1321" s="70" t="s">
        <v>6313</v>
      </c>
      <c r="F1321" s="70"/>
      <c r="G1321" s="71" t="s">
        <v>8987</v>
      </c>
      <c r="H1321" s="69" t="s">
        <v>6315</v>
      </c>
      <c r="I1321" s="68" t="s">
        <v>153</v>
      </c>
      <c r="J1321" s="68" t="s">
        <v>153</v>
      </c>
      <c r="K1321" s="68" t="s">
        <v>146</v>
      </c>
      <c r="L1321" s="68" t="s">
        <v>6320</v>
      </c>
      <c r="M1321" s="68" t="s">
        <v>153</v>
      </c>
      <c r="N1321" s="68" t="s">
        <v>154</v>
      </c>
      <c r="O1321" s="68" t="s">
        <v>8988</v>
      </c>
      <c r="P1321" s="72" t="s">
        <v>153</v>
      </c>
      <c r="Q1321" s="68" t="s">
        <v>397</v>
      </c>
      <c r="R1321" s="68" t="s">
        <v>31</v>
      </c>
      <c r="S1321" s="68">
        <v>52</v>
      </c>
      <c r="T1321" s="68">
        <v>16</v>
      </c>
      <c r="U1321" s="68">
        <v>0.69</v>
      </c>
      <c r="V1321" s="68">
        <v>85.58</v>
      </c>
      <c r="W1321" s="68">
        <v>42</v>
      </c>
      <c r="X1321" s="68">
        <v>0.51</v>
      </c>
      <c r="Y1321" s="68">
        <v>215.25</v>
      </c>
      <c r="Z1321" s="68">
        <v>205</v>
      </c>
      <c r="AA1321" s="68">
        <v>0.05</v>
      </c>
      <c r="AB1321" s="73">
        <v>57307.8</v>
      </c>
      <c r="AC1321" s="73">
        <v>55980</v>
      </c>
      <c r="AD1321" s="73">
        <v>59409</v>
      </c>
      <c r="AE1321" s="73">
        <v>56580</v>
      </c>
      <c r="AF1321" s="73"/>
      <c r="AG1321" s="73">
        <f>IFERROR(VLOOKUP(J1321,'Roll ups'!D:E,2,FALSE),0)</f>
        <v>10875997.040000001</v>
      </c>
      <c r="AH1321" s="74">
        <f>IF(Table2[[#This Row],[CATEGORY TTL LOOKUP]]=0,0,IF(Table2[[#This Row],[CATEGORY TTL LOOKUP]]&gt;0,SUM(AB1321/AG1321)))</f>
        <v>5.2691996687045809E-3</v>
      </c>
      <c r="AI1321" s="74" t="str">
        <f>IFERROR(IF(AH1321&lt;#REF!,"STRIKE",IF(AH1321&gt;=#REF!,"GOOD")),"NO DATA")</f>
        <v>NO DATA</v>
      </c>
      <c r="AJ1321" s="75">
        <f>IFERROR(VLOOKUP(K1321,'Roll ups'!H:I,2,FALSE),0)</f>
        <v>69119979.479999974</v>
      </c>
      <c r="AK1321" s="76">
        <f>IF(Table2[[#This Row],[PRICE TIER LOOKUP]]=0,0,IF(Table2[[#This Row],[PRICE TIER LOOKUP]]&gt;0,SUM(AB1321/AJ1321)))</f>
        <v>8.2910614891866605E-4</v>
      </c>
      <c r="AL1321" s="74" t="e">
        <f>IF(AK1321&lt;#REF!,"STRIKE",IF(AK1321&gt;=#REF!,"GOOD"))</f>
        <v>#REF!</v>
      </c>
      <c r="AM1321" s="75">
        <f>VLOOKUP(H1321,'Roll ups'!A:B,2,FALSE)</f>
        <v>325145452.83999985</v>
      </c>
      <c r="AN1321" s="77">
        <f t="shared" si="42"/>
        <v>1.7625281085570179E-4</v>
      </c>
      <c r="AO1321" s="74" t="str">
        <f>IFERROR(VLOOKUP(Table2[[#This Row],[Product Name]],'Roll ups'!L:P,5,FALSE),"GOOD")</f>
        <v>GOOD</v>
      </c>
      <c r="AP1321" s="74">
        <f>Table2[[#This Row],[Retail Dollar Vol Current 12 Mths]]/Table2[[#This Row],[SHELF SALES  LOOKUP]]</f>
        <v>1.8271514942340113E-4</v>
      </c>
      <c r="AQ1321" s="69">
        <f t="shared" si="43"/>
        <v>0</v>
      </c>
      <c r="AR132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321" s="69" t="e">
        <f>IF(Table2[[#This Row],[Shelf Dollar Vol Current 12 Mths]]&gt;#REF!,"MEETS $ CRITERIA",IF(Table2[[#This Row],[Shelf Dollar Vol Current 12 Mths]]&lt;#REF!+1,"DOES NOT MEET $ CRITERIA"))</f>
        <v>#REF!</v>
      </c>
      <c r="AT1321" s="78"/>
    </row>
    <row r="1322" spans="1:46" ht="13.8" x14ac:dyDescent="0.3">
      <c r="A1322" s="68" t="s">
        <v>531</v>
      </c>
      <c r="B1322" s="69">
        <v>89200</v>
      </c>
      <c r="C1322" s="69">
        <v>488</v>
      </c>
      <c r="D1322" s="69" t="s">
        <v>25</v>
      </c>
      <c r="E1322" s="70" t="s">
        <v>6313</v>
      </c>
      <c r="F1322" s="70"/>
      <c r="G1322" s="71" t="s">
        <v>8989</v>
      </c>
      <c r="H1322" s="69" t="s">
        <v>6315</v>
      </c>
      <c r="I1322" s="68" t="s">
        <v>245</v>
      </c>
      <c r="J1322" s="68" t="s">
        <v>245</v>
      </c>
      <c r="K1322" s="68" t="s">
        <v>146</v>
      </c>
      <c r="L1322" s="68" t="s">
        <v>146</v>
      </c>
      <c r="M1322" s="68" t="s">
        <v>245</v>
      </c>
      <c r="N1322" s="68" t="s">
        <v>246</v>
      </c>
      <c r="O1322" s="68" t="s">
        <v>8990</v>
      </c>
      <c r="P1322" s="72" t="s">
        <v>245</v>
      </c>
      <c r="Q1322" s="68" t="s">
        <v>397</v>
      </c>
      <c r="R1322" s="68" t="s">
        <v>31</v>
      </c>
      <c r="S1322" s="68">
        <v>46</v>
      </c>
      <c r="T1322" s="68">
        <v>33.5</v>
      </c>
      <c r="U1322" s="68">
        <v>0.26</v>
      </c>
      <c r="V1322" s="68">
        <v>135</v>
      </c>
      <c r="W1322" s="68">
        <v>111.42</v>
      </c>
      <c r="X1322" s="68">
        <v>0.17</v>
      </c>
      <c r="Y1322" s="68">
        <v>545.08000000000004</v>
      </c>
      <c r="Z1322" s="68">
        <v>633.83000000000004</v>
      </c>
      <c r="AA1322" s="68">
        <v>-0.16</v>
      </c>
      <c r="AB1322" s="73">
        <v>362758.87</v>
      </c>
      <c r="AC1322" s="73">
        <v>413918.52</v>
      </c>
      <c r="AD1322" s="73">
        <v>362758.87</v>
      </c>
      <c r="AE1322" s="73">
        <v>413918.52</v>
      </c>
      <c r="AF1322" s="73"/>
      <c r="AG1322" s="73">
        <f>IFERROR(VLOOKUP(J1322,'Roll ups'!D:E,2,FALSE),0)</f>
        <v>57863085.470000021</v>
      </c>
      <c r="AH1322" s="74">
        <f>IF(Table2[[#This Row],[CATEGORY TTL LOOKUP]]=0,0,IF(Table2[[#This Row],[CATEGORY TTL LOOKUP]]&gt;0,SUM(AB1322/AG1322)))</f>
        <v>6.2692624676587245E-3</v>
      </c>
      <c r="AI1322" s="74" t="str">
        <f>IFERROR(IF(AH1322&lt;#REF!,"STRIKE",IF(AH1322&gt;=#REF!,"GOOD")),"NO DATA")</f>
        <v>NO DATA</v>
      </c>
      <c r="AJ1322" s="75">
        <f>IFERROR(VLOOKUP(K1322,'Roll ups'!H:I,2,FALSE),0)</f>
        <v>69119979.479999974</v>
      </c>
      <c r="AK1322" s="76">
        <f>IF(Table2[[#This Row],[PRICE TIER LOOKUP]]=0,0,IF(Table2[[#This Row],[PRICE TIER LOOKUP]]&gt;0,SUM(AB1322/AJ1322)))</f>
        <v>5.2482490985832119E-3</v>
      </c>
      <c r="AL1322" s="74" t="e">
        <f>IF(AK1322&lt;#REF!,"STRIKE",IF(AK1322&gt;=#REF!,"GOOD"))</f>
        <v>#REF!</v>
      </c>
      <c r="AM1322" s="75">
        <f>VLOOKUP(H1322,'Roll ups'!A:B,2,FALSE)</f>
        <v>325145452.83999985</v>
      </c>
      <c r="AN1322" s="77">
        <f t="shared" si="42"/>
        <v>1.1156818181877182E-3</v>
      </c>
      <c r="AO1322" s="74" t="str">
        <f>IFERROR(VLOOKUP(Table2[[#This Row],[Product Name]],'Roll ups'!L:P,5,FALSE),"GOOD")</f>
        <v>GOOD</v>
      </c>
      <c r="AP1322" s="74">
        <f>Table2[[#This Row],[Retail Dollar Vol Current 12 Mths]]/Table2[[#This Row],[SHELF SALES  LOOKUP]]</f>
        <v>1.1156818181877182E-3</v>
      </c>
      <c r="AQ1322" s="69">
        <f t="shared" si="43"/>
        <v>0</v>
      </c>
      <c r="AR132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322" s="69" t="e">
        <f>IF(Table2[[#This Row],[Shelf Dollar Vol Current 12 Mths]]&gt;#REF!,"MEETS $ CRITERIA",IF(Table2[[#This Row],[Shelf Dollar Vol Current 12 Mths]]&lt;#REF!+1,"DOES NOT MEET $ CRITERIA"))</f>
        <v>#REF!</v>
      </c>
      <c r="AT1322" s="78"/>
    </row>
    <row r="1323" spans="1:46" ht="13.8" x14ac:dyDescent="0.3">
      <c r="A1323" s="68" t="s">
        <v>797</v>
      </c>
      <c r="B1323" s="69">
        <v>18353</v>
      </c>
      <c r="C1323" s="69">
        <v>437</v>
      </c>
      <c r="D1323" s="69" t="s">
        <v>25</v>
      </c>
      <c r="E1323" s="70" t="s">
        <v>6313</v>
      </c>
      <c r="F1323" s="70"/>
      <c r="G1323" s="71" t="s">
        <v>8991</v>
      </c>
      <c r="H1323" s="69" t="s">
        <v>6315</v>
      </c>
      <c r="I1323" s="68" t="s">
        <v>758</v>
      </c>
      <c r="J1323" s="68" t="s">
        <v>175</v>
      </c>
      <c r="K1323" s="68" t="s">
        <v>132</v>
      </c>
      <c r="L1323" s="68" t="s">
        <v>132</v>
      </c>
      <c r="M1323" s="68" t="s">
        <v>175</v>
      </c>
      <c r="N1323" s="68" t="s">
        <v>176</v>
      </c>
      <c r="O1323" s="68" t="s">
        <v>8992</v>
      </c>
      <c r="P1323" s="72" t="s">
        <v>6357</v>
      </c>
      <c r="Q1323" s="68" t="s">
        <v>800</v>
      </c>
      <c r="R1323" s="68" t="s">
        <v>60</v>
      </c>
      <c r="S1323" s="68">
        <v>129</v>
      </c>
      <c r="T1323" s="68">
        <v>75.989999999999995</v>
      </c>
      <c r="U1323" s="68">
        <v>0.41</v>
      </c>
      <c r="V1323" s="68">
        <v>456.52</v>
      </c>
      <c r="W1323" s="68">
        <v>257.32</v>
      </c>
      <c r="X1323" s="68">
        <v>0.44</v>
      </c>
      <c r="Y1323" s="68">
        <v>1817.42</v>
      </c>
      <c r="Z1323" s="68">
        <v>1385.7</v>
      </c>
      <c r="AA1323" s="68">
        <v>0.24</v>
      </c>
      <c r="AB1323" s="73">
        <v>314891.5</v>
      </c>
      <c r="AC1323" s="73">
        <v>265912.32000000001</v>
      </c>
      <c r="AD1323" s="73">
        <v>314891.5</v>
      </c>
      <c r="AE1323" s="73">
        <v>265912.32000000001</v>
      </c>
      <c r="AF1323" s="73"/>
      <c r="AG1323" s="73">
        <f>IFERROR(VLOOKUP(J1323,'Roll ups'!D:E,2,FALSE),0)</f>
        <v>52239627.039999984</v>
      </c>
      <c r="AH1323" s="74">
        <f>IF(Table2[[#This Row],[CATEGORY TTL LOOKUP]]=0,0,IF(Table2[[#This Row],[CATEGORY TTL LOOKUP]]&gt;0,SUM(AB1323/AG1323)))</f>
        <v>6.0278282568688125E-3</v>
      </c>
      <c r="AI1323" s="74" t="str">
        <f>IFERROR(IF(AH1323&lt;#REF!,"STRIKE",IF(AH1323&gt;=#REF!,"GOOD")),"NO DATA")</f>
        <v>NO DATA</v>
      </c>
      <c r="AJ1323" s="75">
        <f>IFERROR(VLOOKUP(K1323,'Roll ups'!H:I,2,FALSE),0)</f>
        <v>126094742.97999983</v>
      </c>
      <c r="AK1323" s="76">
        <f>IF(Table2[[#This Row],[PRICE TIER LOOKUP]]=0,0,IF(Table2[[#This Row],[PRICE TIER LOOKUP]]&gt;0,SUM(AB1323/AJ1323)))</f>
        <v>2.4972611272933531E-3</v>
      </c>
      <c r="AL1323" s="74" t="e">
        <f>IF(AK1323&lt;#REF!,"STRIKE",IF(AK1323&gt;=#REF!,"GOOD"))</f>
        <v>#REF!</v>
      </c>
      <c r="AM1323" s="75">
        <f>VLOOKUP(H1323,'Roll ups'!A:B,2,FALSE)</f>
        <v>325145452.83999985</v>
      </c>
      <c r="AN1323" s="77">
        <f t="shared" si="42"/>
        <v>9.6846348995369255E-4</v>
      </c>
      <c r="AO1323" s="74" t="str">
        <f>IFERROR(VLOOKUP(Table2[[#This Row],[Product Name]],'Roll ups'!L:P,5,FALSE),"GOOD")</f>
        <v>GOOD</v>
      </c>
      <c r="AP1323" s="74">
        <f>Table2[[#This Row],[Retail Dollar Vol Current 12 Mths]]/Table2[[#This Row],[SHELF SALES  LOOKUP]]</f>
        <v>9.6846348995369255E-4</v>
      </c>
      <c r="AQ1323" s="69">
        <f t="shared" si="43"/>
        <v>0</v>
      </c>
      <c r="AR132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323" s="69" t="e">
        <f>IF(Table2[[#This Row],[Shelf Dollar Vol Current 12 Mths]]&gt;#REF!,"MEETS $ CRITERIA",IF(Table2[[#This Row],[Shelf Dollar Vol Current 12 Mths]]&lt;#REF!+1,"DOES NOT MEET $ CRITERIA"))</f>
        <v>#REF!</v>
      </c>
      <c r="AT1323" s="78"/>
    </row>
    <row r="1324" spans="1:46" ht="13.8" x14ac:dyDescent="0.3">
      <c r="A1324" s="68" t="s">
        <v>537</v>
      </c>
      <c r="B1324" s="69">
        <v>88833</v>
      </c>
      <c r="C1324" s="69">
        <v>598</v>
      </c>
      <c r="D1324" s="69" t="s">
        <v>25</v>
      </c>
      <c r="E1324" s="70" t="s">
        <v>6313</v>
      </c>
      <c r="F1324" s="70"/>
      <c r="G1324" s="71" t="s">
        <v>8993</v>
      </c>
      <c r="H1324" s="69" t="s">
        <v>6315</v>
      </c>
      <c r="I1324" s="68" t="s">
        <v>245</v>
      </c>
      <c r="J1324" s="68" t="s">
        <v>245</v>
      </c>
      <c r="K1324" s="68" t="s">
        <v>146</v>
      </c>
      <c r="L1324" s="68" t="s">
        <v>146</v>
      </c>
      <c r="M1324" s="68" t="s">
        <v>245</v>
      </c>
      <c r="N1324" s="68" t="s">
        <v>246</v>
      </c>
      <c r="O1324" s="68" t="s">
        <v>8994</v>
      </c>
      <c r="P1324" s="72" t="s">
        <v>245</v>
      </c>
      <c r="Q1324" s="68" t="s">
        <v>397</v>
      </c>
      <c r="R1324" s="68" t="s">
        <v>31</v>
      </c>
      <c r="S1324" s="68">
        <v>50</v>
      </c>
      <c r="T1324" s="68">
        <v>121.75</v>
      </c>
      <c r="U1324" s="68">
        <v>-1.43</v>
      </c>
      <c r="V1324" s="68">
        <v>135.08000000000001</v>
      </c>
      <c r="W1324" s="68">
        <v>235.33</v>
      </c>
      <c r="X1324" s="68">
        <v>-0.74</v>
      </c>
      <c r="Y1324" s="68">
        <v>446.67</v>
      </c>
      <c r="Z1324" s="68">
        <v>694.08</v>
      </c>
      <c r="AA1324" s="68">
        <v>-0.55000000000000004</v>
      </c>
      <c r="AB1324" s="73">
        <v>237524.13</v>
      </c>
      <c r="AC1324" s="73">
        <v>369297.16</v>
      </c>
      <c r="AD1324" s="73">
        <v>245478.02</v>
      </c>
      <c r="AE1324" s="73">
        <v>379665.16</v>
      </c>
      <c r="AF1324" s="73"/>
      <c r="AG1324" s="73">
        <f>IFERROR(VLOOKUP(J1324,'Roll ups'!D:E,2,FALSE),0)</f>
        <v>57863085.470000021</v>
      </c>
      <c r="AH1324" s="74">
        <f>IF(Table2[[#This Row],[CATEGORY TTL LOOKUP]]=0,0,IF(Table2[[#This Row],[CATEGORY TTL LOOKUP]]&gt;0,SUM(AB1324/AG1324)))</f>
        <v>4.1049337080918012E-3</v>
      </c>
      <c r="AI1324" s="74" t="str">
        <f>IFERROR(IF(AH1324&lt;#REF!,"STRIKE",IF(AH1324&gt;=#REF!,"GOOD")),"NO DATA")</f>
        <v>NO DATA</v>
      </c>
      <c r="AJ1324" s="75">
        <f>IFERROR(VLOOKUP(K1324,'Roll ups'!H:I,2,FALSE),0)</f>
        <v>69119979.479999974</v>
      </c>
      <c r="AK1324" s="76">
        <f>IF(Table2[[#This Row],[PRICE TIER LOOKUP]]=0,0,IF(Table2[[#This Row],[PRICE TIER LOOKUP]]&gt;0,SUM(AB1324/AJ1324)))</f>
        <v>3.43640336393225E-3</v>
      </c>
      <c r="AL1324" s="74" t="e">
        <f>IF(AK1324&lt;#REF!,"STRIKE",IF(AK1324&gt;=#REF!,"GOOD"))</f>
        <v>#REF!</v>
      </c>
      <c r="AM1324" s="75">
        <f>VLOOKUP(H1324,'Roll ups'!A:B,2,FALSE)</f>
        <v>325145452.83999985</v>
      </c>
      <c r="AN1324" s="77">
        <f t="shared" si="42"/>
        <v>7.3051653629270573E-4</v>
      </c>
      <c r="AO1324" s="74" t="str">
        <f>IFERROR(VLOOKUP(Table2[[#This Row],[Product Name]],'Roll ups'!L:P,5,FALSE),"GOOD")</f>
        <v>GOOD</v>
      </c>
      <c r="AP1324" s="74">
        <f>Table2[[#This Row],[Retail Dollar Vol Current 12 Mths]]/Table2[[#This Row],[SHELF SALES  LOOKUP]]</f>
        <v>7.5497909583498548E-4</v>
      </c>
      <c r="AQ1324" s="69">
        <f t="shared" si="43"/>
        <v>0</v>
      </c>
      <c r="AR132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324" s="69" t="e">
        <f>IF(Table2[[#This Row],[Shelf Dollar Vol Current 12 Mths]]&gt;#REF!,"MEETS $ CRITERIA",IF(Table2[[#This Row],[Shelf Dollar Vol Current 12 Mths]]&lt;#REF!+1,"DOES NOT MEET $ CRITERIA"))</f>
        <v>#REF!</v>
      </c>
      <c r="AT1324" s="78"/>
    </row>
    <row r="1325" spans="1:46" ht="13.8" x14ac:dyDescent="0.3">
      <c r="A1325" s="68" t="s">
        <v>911</v>
      </c>
      <c r="B1325" s="69">
        <v>4096</v>
      </c>
      <c r="C1325" s="69">
        <v>208</v>
      </c>
      <c r="D1325" s="69" t="s">
        <v>25</v>
      </c>
      <c r="E1325" s="70" t="s">
        <v>6313</v>
      </c>
      <c r="F1325" s="70"/>
      <c r="G1325" s="71" t="s">
        <v>8995</v>
      </c>
      <c r="H1325" s="69" t="s">
        <v>6315</v>
      </c>
      <c r="I1325" s="68" t="s">
        <v>900</v>
      </c>
      <c r="J1325" s="68" t="s">
        <v>240</v>
      </c>
      <c r="K1325" s="68" t="s">
        <v>146</v>
      </c>
      <c r="L1325" s="68" t="s">
        <v>6320</v>
      </c>
      <c r="M1325" s="68" t="s">
        <v>240</v>
      </c>
      <c r="N1325" s="68" t="s">
        <v>241</v>
      </c>
      <c r="O1325" s="68" t="s">
        <v>8996</v>
      </c>
      <c r="P1325" s="72" t="s">
        <v>6357</v>
      </c>
      <c r="Q1325" s="68" t="s">
        <v>42</v>
      </c>
      <c r="R1325" s="68" t="s">
        <v>31</v>
      </c>
      <c r="S1325" s="68">
        <v>4</v>
      </c>
      <c r="T1325" s="68">
        <v>2.5</v>
      </c>
      <c r="U1325" s="68">
        <v>0.38</v>
      </c>
      <c r="V1325" s="68">
        <v>10</v>
      </c>
      <c r="W1325" s="68">
        <v>12</v>
      </c>
      <c r="X1325" s="68">
        <v>-0.2</v>
      </c>
      <c r="Y1325" s="68">
        <v>52.42</v>
      </c>
      <c r="Z1325" s="68">
        <v>57.58</v>
      </c>
      <c r="AA1325" s="68">
        <v>-0.1</v>
      </c>
      <c r="AB1325" s="73">
        <v>30625.73</v>
      </c>
      <c r="AC1325" s="73">
        <v>31617.13</v>
      </c>
      <c r="AD1325" s="73">
        <v>32613.65</v>
      </c>
      <c r="AE1325" s="73">
        <v>33871.93</v>
      </c>
      <c r="AF1325" s="73"/>
      <c r="AG1325" s="73">
        <f>IFERROR(VLOOKUP(J1325,'Roll ups'!D:E,2,FALSE),0)</f>
        <v>5892527.0199999977</v>
      </c>
      <c r="AH1325" s="74">
        <f>IF(Table2[[#This Row],[CATEGORY TTL LOOKUP]]=0,0,IF(Table2[[#This Row],[CATEGORY TTL LOOKUP]]&gt;0,SUM(AB1325/AG1325)))</f>
        <v>5.1973847376604832E-3</v>
      </c>
      <c r="AI1325" s="74" t="str">
        <f>IFERROR(IF(AH1325&lt;#REF!,"STRIKE",IF(AH1325&gt;=#REF!,"GOOD")),"NO DATA")</f>
        <v>NO DATA</v>
      </c>
      <c r="AJ1325" s="75">
        <f>IFERROR(VLOOKUP(K1325,'Roll ups'!H:I,2,FALSE),0)</f>
        <v>69119979.479999974</v>
      </c>
      <c r="AK1325" s="76">
        <f>IF(Table2[[#This Row],[PRICE TIER LOOKUP]]=0,0,IF(Table2[[#This Row],[PRICE TIER LOOKUP]]&gt;0,SUM(AB1325/AJ1325)))</f>
        <v>4.4308071603032845E-4</v>
      </c>
      <c r="AL1325" s="74" t="e">
        <f>IF(AK1325&lt;#REF!,"STRIKE",IF(AK1325&gt;=#REF!,"GOOD"))</f>
        <v>#REF!</v>
      </c>
      <c r="AM1325" s="75">
        <f>VLOOKUP(H1325,'Roll ups'!A:B,2,FALSE)</f>
        <v>325145452.83999985</v>
      </c>
      <c r="AN1325" s="77">
        <f t="shared" si="42"/>
        <v>9.4190860528720212E-5</v>
      </c>
      <c r="AO1325" s="74" t="str">
        <f>IFERROR(VLOOKUP(Table2[[#This Row],[Product Name]],'Roll ups'!L:P,5,FALSE),"GOOD")</f>
        <v>GOOD</v>
      </c>
      <c r="AP1325" s="74">
        <f>Table2[[#This Row],[Retail Dollar Vol Current 12 Mths]]/Table2[[#This Row],[SHELF SALES  LOOKUP]]</f>
        <v>1.0030480117478002E-4</v>
      </c>
      <c r="AQ1325" s="69">
        <f t="shared" si="43"/>
        <v>0</v>
      </c>
      <c r="AR132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325" s="69" t="e">
        <f>IF(Table2[[#This Row],[Shelf Dollar Vol Current 12 Mths]]&gt;#REF!,"MEETS $ CRITERIA",IF(Table2[[#This Row],[Shelf Dollar Vol Current 12 Mths]]&lt;#REF!+1,"DOES NOT MEET $ CRITERIA"))</f>
        <v>#REF!</v>
      </c>
      <c r="AT1325" s="78"/>
    </row>
    <row r="1326" spans="1:46" ht="13.8" x14ac:dyDescent="0.3">
      <c r="A1326" s="68" t="s">
        <v>888</v>
      </c>
      <c r="B1326" s="69">
        <v>65013</v>
      </c>
      <c r="C1326" s="69">
        <v>903</v>
      </c>
      <c r="D1326" s="69" t="s">
        <v>25</v>
      </c>
      <c r="E1326" s="70" t="s">
        <v>6313</v>
      </c>
      <c r="F1326" s="70"/>
      <c r="G1326" s="71" t="s">
        <v>8997</v>
      </c>
      <c r="H1326" s="69" t="s">
        <v>6315</v>
      </c>
      <c r="I1326" s="68" t="s">
        <v>54</v>
      </c>
      <c r="J1326" s="68" t="s">
        <v>191</v>
      </c>
      <c r="K1326" s="68" t="s">
        <v>132</v>
      </c>
      <c r="L1326" s="68" t="s">
        <v>132</v>
      </c>
      <c r="M1326" s="68" t="s">
        <v>257</v>
      </c>
      <c r="N1326" s="68" t="s">
        <v>184</v>
      </c>
      <c r="O1326" s="68" t="s">
        <v>8998</v>
      </c>
      <c r="P1326" s="72" t="s">
        <v>191</v>
      </c>
      <c r="Q1326" s="68" t="s">
        <v>194</v>
      </c>
      <c r="R1326" s="68" t="s">
        <v>31</v>
      </c>
      <c r="S1326" s="68">
        <v>729</v>
      </c>
      <c r="T1326" s="68">
        <v>554.70000000000005</v>
      </c>
      <c r="U1326" s="68">
        <v>0.24</v>
      </c>
      <c r="V1326" s="68">
        <v>1470.79</v>
      </c>
      <c r="W1326" s="68">
        <v>1148.06</v>
      </c>
      <c r="X1326" s="68">
        <v>0.22</v>
      </c>
      <c r="Y1326" s="68">
        <v>5118.37</v>
      </c>
      <c r="Z1326" s="68">
        <v>4602.3100000000004</v>
      </c>
      <c r="AA1326" s="68">
        <v>0.1</v>
      </c>
      <c r="AB1326" s="73">
        <v>580342.80000000005</v>
      </c>
      <c r="AC1326" s="73">
        <v>531146.26</v>
      </c>
      <c r="AD1326" s="73">
        <v>617230.80000000005</v>
      </c>
      <c r="AE1326" s="73">
        <v>555398.26</v>
      </c>
      <c r="AF1326" s="73"/>
      <c r="AG1326" s="73">
        <f>IFERROR(VLOOKUP(J1326,'Roll ups'!D:E,2,FALSE),0)</f>
        <v>22444928.369999994</v>
      </c>
      <c r="AH1326" s="74">
        <f>IF(Table2[[#This Row],[CATEGORY TTL LOOKUP]]=0,0,IF(Table2[[#This Row],[CATEGORY TTL LOOKUP]]&gt;0,SUM(AB1326/AG1326)))</f>
        <v>2.5856299937035629E-2</v>
      </c>
      <c r="AI1326" s="74" t="str">
        <f>IFERROR(IF(AH1326&lt;#REF!,"STRIKE",IF(AH1326&gt;=#REF!,"GOOD")),"NO DATA")</f>
        <v>NO DATA</v>
      </c>
      <c r="AJ1326" s="75">
        <f>IFERROR(VLOOKUP(K1326,'Roll ups'!H:I,2,FALSE),0)</f>
        <v>126094742.97999983</v>
      </c>
      <c r="AK1326" s="76">
        <f>IF(Table2[[#This Row],[PRICE TIER LOOKUP]]=0,0,IF(Table2[[#This Row],[PRICE TIER LOOKUP]]&gt;0,SUM(AB1326/AJ1326)))</f>
        <v>4.6024345367994407E-3</v>
      </c>
      <c r="AL1326" s="74" t="e">
        <f>IF(AK1326&lt;#REF!,"STRIKE",IF(AK1326&gt;=#REF!,"GOOD"))</f>
        <v>#REF!</v>
      </c>
      <c r="AM1326" s="75">
        <f>VLOOKUP(H1326,'Roll ups'!A:B,2,FALSE)</f>
        <v>325145452.83999985</v>
      </c>
      <c r="AN1326" s="77">
        <f t="shared" si="42"/>
        <v>1.7848713396757226E-3</v>
      </c>
      <c r="AO1326" s="74" t="str">
        <f>IFERROR(VLOOKUP(Table2[[#This Row],[Product Name]],'Roll ups'!L:P,5,FALSE),"GOOD")</f>
        <v>GOOD</v>
      </c>
      <c r="AP1326" s="74">
        <f>Table2[[#This Row],[Retail Dollar Vol Current 12 Mths]]/Table2[[#This Row],[SHELF SALES  LOOKUP]]</f>
        <v>1.8983221035655444E-3</v>
      </c>
      <c r="AQ1326" s="69">
        <f t="shared" si="43"/>
        <v>0</v>
      </c>
      <c r="AR132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326" s="69" t="e">
        <f>IF(Table2[[#This Row],[Shelf Dollar Vol Current 12 Mths]]&gt;#REF!,"MEETS $ CRITERIA",IF(Table2[[#This Row],[Shelf Dollar Vol Current 12 Mths]]&lt;#REF!+1,"DOES NOT MEET $ CRITERIA"))</f>
        <v>#REF!</v>
      </c>
      <c r="AT1326" s="78"/>
    </row>
    <row r="1327" spans="1:46" ht="13.8" x14ac:dyDescent="0.3">
      <c r="A1327" s="68" t="s">
        <v>801</v>
      </c>
      <c r="B1327" s="69">
        <v>18858</v>
      </c>
      <c r="C1327" s="69">
        <v>219</v>
      </c>
      <c r="D1327" s="69" t="s">
        <v>25</v>
      </c>
      <c r="E1327" s="70" t="s">
        <v>6313</v>
      </c>
      <c r="F1327" s="70"/>
      <c r="G1327" s="71" t="s">
        <v>8999</v>
      </c>
      <c r="H1327" s="69" t="s">
        <v>6315</v>
      </c>
      <c r="I1327" s="68" t="s">
        <v>758</v>
      </c>
      <c r="J1327" s="68" t="s">
        <v>175</v>
      </c>
      <c r="K1327" s="68" t="s">
        <v>132</v>
      </c>
      <c r="L1327" s="68" t="s">
        <v>6320</v>
      </c>
      <c r="M1327" s="68" t="s">
        <v>175</v>
      </c>
      <c r="N1327" s="68" t="s">
        <v>176</v>
      </c>
      <c r="O1327" s="68" t="s">
        <v>9000</v>
      </c>
      <c r="P1327" s="72" t="s">
        <v>6357</v>
      </c>
      <c r="Q1327" s="68" t="s">
        <v>55</v>
      </c>
      <c r="R1327" s="68" t="s">
        <v>31</v>
      </c>
      <c r="S1327" s="68">
        <v>15</v>
      </c>
      <c r="T1327" s="68">
        <v>17.5</v>
      </c>
      <c r="U1327" s="68">
        <v>-0.18</v>
      </c>
      <c r="V1327" s="68">
        <v>73.510000000000005</v>
      </c>
      <c r="W1327" s="68">
        <v>64.37</v>
      </c>
      <c r="X1327" s="68">
        <v>0.12</v>
      </c>
      <c r="Y1327" s="68">
        <v>323.98</v>
      </c>
      <c r="Z1327" s="68">
        <v>343.03</v>
      </c>
      <c r="AA1327" s="68">
        <v>-0.06</v>
      </c>
      <c r="AB1327" s="73">
        <v>67528.070000000007</v>
      </c>
      <c r="AC1327" s="73">
        <v>71004.31</v>
      </c>
      <c r="AD1327" s="73">
        <v>71712.27</v>
      </c>
      <c r="AE1327" s="73">
        <v>74560.149999999994</v>
      </c>
      <c r="AF1327" s="73"/>
      <c r="AG1327" s="73">
        <f>IFERROR(VLOOKUP(J1327,'Roll ups'!D:E,2,FALSE),0)</f>
        <v>52239627.039999984</v>
      </c>
      <c r="AH1327" s="74">
        <f>IF(Table2[[#This Row],[CATEGORY TTL LOOKUP]]=0,0,IF(Table2[[#This Row],[CATEGORY TTL LOOKUP]]&gt;0,SUM(AB1327/AG1327)))</f>
        <v>1.2926598796023875E-3</v>
      </c>
      <c r="AI1327" s="74" t="str">
        <f>IFERROR(IF(AH1327&lt;#REF!,"STRIKE",IF(AH1327&gt;=#REF!,"GOOD")),"NO DATA")</f>
        <v>NO DATA</v>
      </c>
      <c r="AJ1327" s="75">
        <f>IFERROR(VLOOKUP(K1327,'Roll ups'!H:I,2,FALSE),0)</f>
        <v>126094742.97999983</v>
      </c>
      <c r="AK1327" s="76">
        <f>IF(Table2[[#This Row],[PRICE TIER LOOKUP]]=0,0,IF(Table2[[#This Row],[PRICE TIER LOOKUP]]&gt;0,SUM(AB1327/AJ1327)))</f>
        <v>5.3553437997578364E-4</v>
      </c>
      <c r="AL1327" s="74" t="e">
        <f>IF(AK1327&lt;#REF!,"STRIKE",IF(AK1327&gt;=#REF!,"GOOD"))</f>
        <v>#REF!</v>
      </c>
      <c r="AM1327" s="75">
        <f>VLOOKUP(H1327,'Roll ups'!A:B,2,FALSE)</f>
        <v>325145452.83999985</v>
      </c>
      <c r="AN1327" s="77">
        <f t="shared" si="42"/>
        <v>2.0768572775713937E-4</v>
      </c>
      <c r="AO1327" s="74" t="str">
        <f>IFERROR(VLOOKUP(Table2[[#This Row],[Product Name]],'Roll ups'!L:P,5,FALSE),"GOOD")</f>
        <v>GOOD</v>
      </c>
      <c r="AP1327" s="74">
        <f>Table2[[#This Row],[Retail Dollar Vol Current 12 Mths]]/Table2[[#This Row],[SHELF SALES  LOOKUP]]</f>
        <v>2.2055442994396956E-4</v>
      </c>
      <c r="AQ1327" s="69">
        <f t="shared" si="43"/>
        <v>0</v>
      </c>
      <c r="AR132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327" s="69" t="e">
        <f>IF(Table2[[#This Row],[Shelf Dollar Vol Current 12 Mths]]&gt;#REF!,"MEETS $ CRITERIA",IF(Table2[[#This Row],[Shelf Dollar Vol Current 12 Mths]]&lt;#REF!+1,"DOES NOT MEET $ CRITERIA"))</f>
        <v>#REF!</v>
      </c>
      <c r="AT1327" s="78"/>
    </row>
    <row r="1328" spans="1:46" ht="13.8" x14ac:dyDescent="0.3">
      <c r="A1328" s="68" t="s">
        <v>9001</v>
      </c>
      <c r="B1328" s="69">
        <v>48120</v>
      </c>
      <c r="C1328" s="69">
        <v>372</v>
      </c>
      <c r="D1328" s="69" t="s">
        <v>25</v>
      </c>
      <c r="E1328" s="70" t="s">
        <v>6313</v>
      </c>
      <c r="F1328" s="70"/>
      <c r="G1328" s="71" t="s">
        <v>9002</v>
      </c>
      <c r="H1328" s="69" t="s">
        <v>6315</v>
      </c>
      <c r="I1328" s="68" t="s">
        <v>131</v>
      </c>
      <c r="J1328" s="68" t="s">
        <v>88</v>
      </c>
      <c r="K1328" s="68" t="s">
        <v>146</v>
      </c>
      <c r="L1328" s="68" t="s">
        <v>146</v>
      </c>
      <c r="M1328" s="68" t="s">
        <v>88</v>
      </c>
      <c r="N1328" s="68" t="s">
        <v>133</v>
      </c>
      <c r="O1328" s="68" t="s">
        <v>9003</v>
      </c>
      <c r="P1328" s="72" t="s">
        <v>87</v>
      </c>
      <c r="Q1328" s="68" t="s">
        <v>42</v>
      </c>
      <c r="R1328" s="68" t="s">
        <v>31</v>
      </c>
      <c r="S1328" s="68">
        <v>18</v>
      </c>
      <c r="T1328" s="68">
        <v>22</v>
      </c>
      <c r="U1328" s="68">
        <v>-0.21</v>
      </c>
      <c r="V1328" s="68">
        <v>37.5</v>
      </c>
      <c r="W1328" s="68">
        <v>43.5</v>
      </c>
      <c r="X1328" s="68">
        <v>-0.16</v>
      </c>
      <c r="Y1328" s="68">
        <v>140.66999999999999</v>
      </c>
      <c r="Z1328" s="68">
        <v>165</v>
      </c>
      <c r="AA1328" s="68">
        <v>-0.17</v>
      </c>
      <c r="AB1328" s="73">
        <v>288398.58</v>
      </c>
      <c r="AC1328" s="73">
        <v>307891.68</v>
      </c>
      <c r="AD1328" s="73">
        <v>308836.47999999998</v>
      </c>
      <c r="AE1328" s="73">
        <v>323390.52</v>
      </c>
      <c r="AF1328" s="73"/>
      <c r="AG1328" s="73">
        <f>IFERROR(VLOOKUP(J1328,'Roll ups'!D:E,2,FALSE),0)</f>
        <v>43814205.929999985</v>
      </c>
      <c r="AH1328" s="74">
        <f>IF(Table2[[#This Row],[CATEGORY TTL LOOKUP]]=0,0,IF(Table2[[#This Row],[CATEGORY TTL LOOKUP]]&gt;0,SUM(AB1328/AG1328)))</f>
        <v>6.5823075844570061E-3</v>
      </c>
      <c r="AI1328" s="74" t="str">
        <f>IFERROR(IF(AH1328&lt;#REF!,"STRIKE",IF(AH1328&gt;=#REF!,"GOOD")),"NO DATA")</f>
        <v>NO DATA</v>
      </c>
      <c r="AJ1328" s="75">
        <f>IFERROR(VLOOKUP(K1328,'Roll ups'!H:I,2,FALSE),0)</f>
        <v>69119979.479999974</v>
      </c>
      <c r="AK1328" s="76">
        <f>IF(Table2[[#This Row],[PRICE TIER LOOKUP]]=0,0,IF(Table2[[#This Row],[PRICE TIER LOOKUP]]&gt;0,SUM(AB1328/AJ1328)))</f>
        <v>4.1724343984136858E-3</v>
      </c>
      <c r="AL1328" s="74" t="e">
        <f>IF(AK1328&lt;#REF!,"STRIKE",IF(AK1328&gt;=#REF!,"GOOD"))</f>
        <v>#REF!</v>
      </c>
      <c r="AM1328" s="75">
        <f>VLOOKUP(H1328,'Roll ups'!A:B,2,FALSE)</f>
        <v>325145452.83999985</v>
      </c>
      <c r="AN1328" s="77">
        <f t="shared" si="42"/>
        <v>8.8698327927076216E-4</v>
      </c>
      <c r="AO1328" s="74" t="str">
        <f>IFERROR(VLOOKUP(Table2[[#This Row],[Product Name]],'Roll ups'!L:P,5,FALSE),"GOOD")</f>
        <v>GOOD</v>
      </c>
      <c r="AP1328" s="74">
        <f>Table2[[#This Row],[Retail Dollar Vol Current 12 Mths]]/Table2[[#This Row],[SHELF SALES  LOOKUP]]</f>
        <v>9.4984099363054815E-4</v>
      </c>
      <c r="AQ1328" s="69">
        <f t="shared" si="43"/>
        <v>0</v>
      </c>
      <c r="AR132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328" s="69" t="e">
        <f>IF(Table2[[#This Row],[Shelf Dollar Vol Current 12 Mths]]&gt;#REF!,"MEETS $ CRITERIA",IF(Table2[[#This Row],[Shelf Dollar Vol Current 12 Mths]]&lt;#REF!+1,"DOES NOT MEET $ CRITERIA"))</f>
        <v>#REF!</v>
      </c>
      <c r="AT1328" s="78"/>
    </row>
    <row r="1329" spans="1:46" ht="13.8" x14ac:dyDescent="0.3">
      <c r="A1329" s="68" t="s">
        <v>894</v>
      </c>
      <c r="B1329" s="69">
        <v>12855</v>
      </c>
      <c r="C1329" s="69">
        <v>351</v>
      </c>
      <c r="D1329" s="69" t="s">
        <v>25</v>
      </c>
      <c r="E1329" s="70" t="s">
        <v>6313</v>
      </c>
      <c r="F1329" s="70"/>
      <c r="G1329" s="71" t="s">
        <v>9004</v>
      </c>
      <c r="H1329" s="69" t="s">
        <v>6315</v>
      </c>
      <c r="I1329" s="68" t="s">
        <v>6355</v>
      </c>
      <c r="J1329" s="68" t="s">
        <v>257</v>
      </c>
      <c r="K1329" s="68" t="s">
        <v>89</v>
      </c>
      <c r="L1329" s="68" t="s">
        <v>89</v>
      </c>
      <c r="M1329" s="68" t="s">
        <v>257</v>
      </c>
      <c r="N1329" s="68" t="s">
        <v>258</v>
      </c>
      <c r="O1329" s="68" t="s">
        <v>9005</v>
      </c>
      <c r="P1329" s="72" t="s">
        <v>6357</v>
      </c>
      <c r="Q1329" s="68" t="s">
        <v>194</v>
      </c>
      <c r="R1329" s="68" t="s">
        <v>6402</v>
      </c>
      <c r="S1329" s="68">
        <v>55</v>
      </c>
      <c r="T1329" s="68">
        <v>53</v>
      </c>
      <c r="U1329" s="68">
        <v>0.04</v>
      </c>
      <c r="V1329" s="68">
        <v>181.33</v>
      </c>
      <c r="W1329" s="68">
        <v>157.66999999999999</v>
      </c>
      <c r="X1329" s="68">
        <v>0.13</v>
      </c>
      <c r="Y1329" s="68">
        <v>609.75</v>
      </c>
      <c r="Z1329" s="68">
        <v>643.41999999999996</v>
      </c>
      <c r="AA1329" s="68">
        <v>-0.06</v>
      </c>
      <c r="AB1329" s="73">
        <v>57365.279999999999</v>
      </c>
      <c r="AC1329" s="73">
        <v>57987.68</v>
      </c>
      <c r="AD1329" s="73">
        <v>57365.279999999999</v>
      </c>
      <c r="AE1329" s="73">
        <v>57987.68</v>
      </c>
      <c r="AF1329" s="73"/>
      <c r="AG1329" s="73">
        <f>IFERROR(VLOOKUP(J1329,'Roll ups'!D:E,2,FALSE),0)</f>
        <v>29546996.449999988</v>
      </c>
      <c r="AH1329" s="74">
        <f>IF(Table2[[#This Row],[CATEGORY TTL LOOKUP]]=0,0,IF(Table2[[#This Row],[CATEGORY TTL LOOKUP]]&gt;0,SUM(AB1329/AG1329)))</f>
        <v>1.9414927705790556E-3</v>
      </c>
      <c r="AI1329" s="74" t="str">
        <f>IFERROR(IF(AH1329&lt;#REF!,"STRIKE",IF(AH1329&gt;=#REF!,"GOOD")),"NO DATA")</f>
        <v>NO DATA</v>
      </c>
      <c r="AJ1329" s="75">
        <f>IFERROR(VLOOKUP(K1329,'Roll ups'!H:I,2,FALSE),0)</f>
        <v>75793138.070000067</v>
      </c>
      <c r="AK1329" s="76">
        <f>IF(Table2[[#This Row],[PRICE TIER LOOKUP]]=0,0,IF(Table2[[#This Row],[PRICE TIER LOOKUP]]&gt;0,SUM(AB1329/AJ1329)))</f>
        <v>7.5686640586142902E-4</v>
      </c>
      <c r="AL1329" s="74" t="e">
        <f>IF(AK1329&lt;#REF!,"STRIKE",IF(AK1329&gt;=#REF!,"GOOD"))</f>
        <v>#REF!</v>
      </c>
      <c r="AM1329" s="75">
        <f>VLOOKUP(H1329,'Roll ups'!A:B,2,FALSE)</f>
        <v>325145452.83999985</v>
      </c>
      <c r="AN1329" s="77">
        <f t="shared" si="42"/>
        <v>1.7642959327568626E-4</v>
      </c>
      <c r="AO1329" s="74" t="str">
        <f>IFERROR(VLOOKUP(Table2[[#This Row],[Product Name]],'Roll ups'!L:P,5,FALSE),"GOOD")</f>
        <v>GOOD</v>
      </c>
      <c r="AP1329" s="74">
        <f>Table2[[#This Row],[Retail Dollar Vol Current 12 Mths]]/Table2[[#This Row],[SHELF SALES  LOOKUP]]</f>
        <v>1.7642959327568626E-4</v>
      </c>
      <c r="AQ1329" s="69">
        <f t="shared" si="43"/>
        <v>0</v>
      </c>
      <c r="AR132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329" s="69" t="e">
        <f>IF(Table2[[#This Row],[Shelf Dollar Vol Current 12 Mths]]&gt;#REF!,"MEETS $ CRITERIA",IF(Table2[[#This Row],[Shelf Dollar Vol Current 12 Mths]]&lt;#REF!+1,"DOES NOT MEET $ CRITERIA"))</f>
        <v>#REF!</v>
      </c>
      <c r="AT1329" s="78"/>
    </row>
    <row r="1330" spans="1:46" ht="13.8" x14ac:dyDescent="0.3">
      <c r="A1330" s="68" t="s">
        <v>494</v>
      </c>
      <c r="B1330" s="69">
        <v>44348</v>
      </c>
      <c r="C1330" s="69">
        <v>235</v>
      </c>
      <c r="D1330" s="69" t="s">
        <v>25</v>
      </c>
      <c r="E1330" s="70" t="s">
        <v>6313</v>
      </c>
      <c r="F1330" s="70"/>
      <c r="G1330" s="71" t="s">
        <v>9006</v>
      </c>
      <c r="H1330" s="69" t="s">
        <v>6315</v>
      </c>
      <c r="I1330" s="68" t="s">
        <v>299</v>
      </c>
      <c r="J1330" s="68" t="s">
        <v>299</v>
      </c>
      <c r="K1330" s="68" t="s">
        <v>104</v>
      </c>
      <c r="L1330" s="68" t="s">
        <v>104</v>
      </c>
      <c r="M1330" s="68" t="s">
        <v>299</v>
      </c>
      <c r="N1330" s="68" t="s">
        <v>445</v>
      </c>
      <c r="O1330" s="68" t="s">
        <v>9007</v>
      </c>
      <c r="P1330" s="72" t="s">
        <v>299</v>
      </c>
      <c r="Q1330" s="68" t="s">
        <v>213</v>
      </c>
      <c r="R1330" s="68" t="s">
        <v>6402</v>
      </c>
      <c r="S1330" s="68">
        <v>270</v>
      </c>
      <c r="T1330" s="68">
        <v>224.2</v>
      </c>
      <c r="U1330" s="68">
        <v>0.17</v>
      </c>
      <c r="V1330" s="68">
        <v>778.98</v>
      </c>
      <c r="W1330" s="68">
        <v>698.28</v>
      </c>
      <c r="X1330" s="68">
        <v>0.1</v>
      </c>
      <c r="Y1330" s="68">
        <v>2388.08</v>
      </c>
      <c r="Z1330" s="68">
        <v>2222.4</v>
      </c>
      <c r="AA1330" s="68">
        <v>7.0000000000000007E-2</v>
      </c>
      <c r="AB1330" s="73">
        <v>118020.41</v>
      </c>
      <c r="AC1330" s="73">
        <v>109705.97</v>
      </c>
      <c r="AD1330" s="73">
        <v>118020.41</v>
      </c>
      <c r="AE1330" s="73">
        <v>109705.97</v>
      </c>
      <c r="AF1330" s="73"/>
      <c r="AG1330" s="73">
        <f>IFERROR(VLOOKUP(J1330,'Roll ups'!D:E,2,FALSE),0)</f>
        <v>12844114.079999994</v>
      </c>
      <c r="AH1330" s="74">
        <f>IF(Table2[[#This Row],[CATEGORY TTL LOOKUP]]=0,0,IF(Table2[[#This Row],[CATEGORY TTL LOOKUP]]&gt;0,SUM(AB1330/AG1330)))</f>
        <v>9.1886765614900279E-3</v>
      </c>
      <c r="AI1330" s="74" t="str">
        <f>IFERROR(IF(AH1330&lt;#REF!,"STRIKE",IF(AH1330&gt;=#REF!,"GOOD")),"NO DATA")</f>
        <v>NO DATA</v>
      </c>
      <c r="AJ1330" s="75">
        <f>IFERROR(VLOOKUP(K1330,'Roll ups'!H:I,2,FALSE),0)</f>
        <v>34230392.709999993</v>
      </c>
      <c r="AK1330" s="76">
        <f>IF(Table2[[#This Row],[PRICE TIER LOOKUP]]=0,0,IF(Table2[[#This Row],[PRICE TIER LOOKUP]]&gt;0,SUM(AB1330/AJ1330)))</f>
        <v>3.447825182721955E-3</v>
      </c>
      <c r="AL1330" s="74" t="e">
        <f>IF(AK1330&lt;#REF!,"STRIKE",IF(AK1330&gt;=#REF!,"GOOD"))</f>
        <v>#REF!</v>
      </c>
      <c r="AM1330" s="75">
        <f>VLOOKUP(H1330,'Roll ups'!A:B,2,FALSE)</f>
        <v>325145452.83999985</v>
      </c>
      <c r="AN1330" s="77">
        <f t="shared" si="42"/>
        <v>3.6297727361445347E-4</v>
      </c>
      <c r="AO1330" s="74" t="str">
        <f>IFERROR(VLOOKUP(Table2[[#This Row],[Product Name]],'Roll ups'!L:P,5,FALSE),"GOOD")</f>
        <v>GOOD</v>
      </c>
      <c r="AP1330" s="74">
        <f>Table2[[#This Row],[Retail Dollar Vol Current 12 Mths]]/Table2[[#This Row],[SHELF SALES  LOOKUP]]</f>
        <v>3.6297727361445347E-4</v>
      </c>
      <c r="AQ1330" s="69">
        <f t="shared" si="43"/>
        <v>0</v>
      </c>
      <c r="AR133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330" s="69" t="e">
        <f>IF(Table2[[#This Row],[Shelf Dollar Vol Current 12 Mths]]&gt;#REF!,"MEETS $ CRITERIA",IF(Table2[[#This Row],[Shelf Dollar Vol Current 12 Mths]]&lt;#REF!+1,"DOES NOT MEET $ CRITERIA"))</f>
        <v>#REF!</v>
      </c>
      <c r="AT1330" s="78"/>
    </row>
    <row r="1331" spans="1:46" ht="13.8" x14ac:dyDescent="0.3">
      <c r="A1331" s="68" t="s">
        <v>511</v>
      </c>
      <c r="B1331" s="69">
        <v>86970</v>
      </c>
      <c r="C1331" s="69">
        <v>481</v>
      </c>
      <c r="D1331" s="69" t="s">
        <v>25</v>
      </c>
      <c r="E1331" s="70" t="s">
        <v>6313</v>
      </c>
      <c r="F1331" s="70"/>
      <c r="G1331" s="71" t="s">
        <v>9008</v>
      </c>
      <c r="H1331" s="69" t="s">
        <v>6315</v>
      </c>
      <c r="I1331" s="68" t="s">
        <v>499</v>
      </c>
      <c r="J1331" s="68" t="s">
        <v>232</v>
      </c>
      <c r="K1331" s="68" t="s">
        <v>232</v>
      </c>
      <c r="L1331" s="68" t="s">
        <v>132</v>
      </c>
      <c r="M1331" s="68" t="s">
        <v>175</v>
      </c>
      <c r="N1331" s="68" t="s">
        <v>176</v>
      </c>
      <c r="O1331" s="68" t="s">
        <v>9009</v>
      </c>
      <c r="P1331" s="72" t="s">
        <v>191</v>
      </c>
      <c r="Q1331" s="68" t="s">
        <v>234</v>
      </c>
      <c r="R1331" s="68" t="s">
        <v>31</v>
      </c>
      <c r="S1331" s="68">
        <v>9</v>
      </c>
      <c r="T1331" s="68">
        <v>14.15</v>
      </c>
      <c r="U1331" s="68">
        <v>-0.61</v>
      </c>
      <c r="V1331" s="68">
        <v>35.770000000000003</v>
      </c>
      <c r="W1331" s="68">
        <v>41.37</v>
      </c>
      <c r="X1331" s="68">
        <v>-0.16</v>
      </c>
      <c r="Y1331" s="68">
        <v>136.38</v>
      </c>
      <c r="Z1331" s="68">
        <v>144.36000000000001</v>
      </c>
      <c r="AA1331" s="68">
        <v>-0.06</v>
      </c>
      <c r="AB1331" s="73">
        <v>51508.800000000003</v>
      </c>
      <c r="AC1331" s="73">
        <v>54525.599999999999</v>
      </c>
      <c r="AD1331" s="73">
        <v>51508.800000000003</v>
      </c>
      <c r="AE1331" s="73">
        <v>54525.599999999999</v>
      </c>
      <c r="AF1331" s="73"/>
      <c r="AG1331" s="73">
        <f>IFERROR(VLOOKUP(J1331,'Roll ups'!D:E,2,FALSE),0)</f>
        <v>4182721.1600000006</v>
      </c>
      <c r="AH1331" s="74">
        <f>IF(Table2[[#This Row],[CATEGORY TTL LOOKUP]]=0,0,IF(Table2[[#This Row],[CATEGORY TTL LOOKUP]]&gt;0,SUM(AB1331/AG1331)))</f>
        <v>1.2314662639380913E-2</v>
      </c>
      <c r="AI1331" s="74" t="str">
        <f>IFERROR(IF(AH1331&lt;#REF!,"STRIKE",IF(AH1331&gt;=#REF!,"GOOD")),"NO DATA")</f>
        <v>NO DATA</v>
      </c>
      <c r="AJ1331" s="75">
        <f>IFERROR(VLOOKUP(K1331,'Roll ups'!H:I,2,FALSE),0)</f>
        <v>4182721.1600000006</v>
      </c>
      <c r="AK1331" s="76">
        <f>IF(Table2[[#This Row],[PRICE TIER LOOKUP]]=0,0,IF(Table2[[#This Row],[PRICE TIER LOOKUP]]&gt;0,SUM(AB1331/AJ1331)))</f>
        <v>1.2314662639380913E-2</v>
      </c>
      <c r="AL1331" s="74" t="e">
        <f>IF(AK1331&lt;#REF!,"STRIKE",IF(AK1331&gt;=#REF!,"GOOD"))</f>
        <v>#REF!</v>
      </c>
      <c r="AM1331" s="75">
        <f>VLOOKUP(H1331,'Roll ups'!A:B,2,FALSE)</f>
        <v>325145452.83999985</v>
      </c>
      <c r="AN1331" s="77">
        <f t="shared" si="42"/>
        <v>1.5841771597939849E-4</v>
      </c>
      <c r="AO1331" s="74" t="str">
        <f>IFERROR(VLOOKUP(Table2[[#This Row],[Product Name]],'Roll ups'!L:P,5,FALSE),"GOOD")</f>
        <v>GOOD</v>
      </c>
      <c r="AP1331" s="74">
        <f>Table2[[#This Row],[Retail Dollar Vol Current 12 Mths]]/Table2[[#This Row],[SHELF SALES  LOOKUP]]</f>
        <v>1.5841771597939849E-4</v>
      </c>
      <c r="AQ1331" s="69">
        <f t="shared" si="43"/>
        <v>0</v>
      </c>
      <c r="AR133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331" s="69" t="e">
        <f>IF(Table2[[#This Row],[Shelf Dollar Vol Current 12 Mths]]&gt;#REF!,"MEETS $ CRITERIA",IF(Table2[[#This Row],[Shelf Dollar Vol Current 12 Mths]]&lt;#REF!+1,"DOES NOT MEET $ CRITERIA"))</f>
        <v>#REF!</v>
      </c>
      <c r="AT1331" s="78"/>
    </row>
    <row r="1332" spans="1:46" ht="13.8" x14ac:dyDescent="0.3">
      <c r="A1332" s="68" t="s">
        <v>148</v>
      </c>
      <c r="B1332" s="69">
        <v>65793</v>
      </c>
      <c r="C1332" s="69">
        <v>394</v>
      </c>
      <c r="D1332" s="69" t="s">
        <v>25</v>
      </c>
      <c r="E1332" s="70" t="s">
        <v>6313</v>
      </c>
      <c r="F1332" s="70"/>
      <c r="G1332" s="71" t="s">
        <v>9010</v>
      </c>
      <c r="H1332" s="69" t="s">
        <v>6315</v>
      </c>
      <c r="I1332" s="68" t="s">
        <v>131</v>
      </c>
      <c r="J1332" s="68" t="s">
        <v>88</v>
      </c>
      <c r="K1332" s="68" t="s">
        <v>146</v>
      </c>
      <c r="L1332" s="68" t="s">
        <v>6320</v>
      </c>
      <c r="M1332" s="68" t="s">
        <v>88</v>
      </c>
      <c r="N1332" s="68" t="s">
        <v>133</v>
      </c>
      <c r="O1332" s="68" t="s">
        <v>9011</v>
      </c>
      <c r="P1332" s="72" t="s">
        <v>191</v>
      </c>
      <c r="Q1332" s="68" t="s">
        <v>51</v>
      </c>
      <c r="R1332" s="68" t="s">
        <v>31</v>
      </c>
      <c r="S1332" s="68">
        <v>25</v>
      </c>
      <c r="T1332" s="68">
        <v>23.75</v>
      </c>
      <c r="U1332" s="68">
        <v>0.05</v>
      </c>
      <c r="V1332" s="68">
        <v>57</v>
      </c>
      <c r="W1332" s="68">
        <v>76.67</v>
      </c>
      <c r="X1332" s="68">
        <v>-0.35</v>
      </c>
      <c r="Y1332" s="68">
        <v>235</v>
      </c>
      <c r="Z1332" s="68">
        <v>336.83</v>
      </c>
      <c r="AA1332" s="68">
        <v>-0.43</v>
      </c>
      <c r="AB1332" s="73">
        <v>104311.8</v>
      </c>
      <c r="AC1332" s="73">
        <v>148497.66</v>
      </c>
      <c r="AD1332" s="73">
        <v>104311.8</v>
      </c>
      <c r="AE1332" s="73">
        <v>149097.42000000001</v>
      </c>
      <c r="AF1332" s="73"/>
      <c r="AG1332" s="73">
        <f>IFERROR(VLOOKUP(J1332,'Roll ups'!D:E,2,FALSE),0)</f>
        <v>43814205.929999985</v>
      </c>
      <c r="AH1332" s="74">
        <f>IF(Table2[[#This Row],[CATEGORY TTL LOOKUP]]=0,0,IF(Table2[[#This Row],[CATEGORY TTL LOOKUP]]&gt;0,SUM(AB1332/AG1332)))</f>
        <v>2.3807757731968107E-3</v>
      </c>
      <c r="AI1332" s="74" t="str">
        <f>IFERROR(IF(AH1332&lt;#REF!,"STRIKE",IF(AH1332&gt;=#REF!,"GOOD")),"NO DATA")</f>
        <v>NO DATA</v>
      </c>
      <c r="AJ1332" s="75">
        <f>IFERROR(VLOOKUP(K1332,'Roll ups'!H:I,2,FALSE),0)</f>
        <v>69119979.479999974</v>
      </c>
      <c r="AK1332" s="76">
        <f>IF(Table2[[#This Row],[PRICE TIER LOOKUP]]=0,0,IF(Table2[[#This Row],[PRICE TIER LOOKUP]]&gt;0,SUM(AB1332/AJ1332)))</f>
        <v>1.5091410730262566E-3</v>
      </c>
      <c r="AL1332" s="74" t="e">
        <f>IF(AK1332&lt;#REF!,"STRIKE",IF(AK1332&gt;=#REF!,"GOOD"))</f>
        <v>#REF!</v>
      </c>
      <c r="AM1332" s="75">
        <f>VLOOKUP(H1332,'Roll ups'!A:B,2,FALSE)</f>
        <v>325145452.83999985</v>
      </c>
      <c r="AN1332" s="77">
        <f t="shared" si="42"/>
        <v>3.2081580440040963E-4</v>
      </c>
      <c r="AO1332" s="74" t="str">
        <f>IFERROR(VLOOKUP(Table2[[#This Row],[Product Name]],'Roll ups'!L:P,5,FALSE),"GOOD")</f>
        <v>GOOD</v>
      </c>
      <c r="AP1332" s="74">
        <f>Table2[[#This Row],[Retail Dollar Vol Current 12 Mths]]/Table2[[#This Row],[SHELF SALES  LOOKUP]]</f>
        <v>3.2081580440040963E-4</v>
      </c>
      <c r="AQ1332" s="69">
        <f t="shared" si="43"/>
        <v>0</v>
      </c>
      <c r="AR133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332" s="69" t="e">
        <f>IF(Table2[[#This Row],[Shelf Dollar Vol Current 12 Mths]]&gt;#REF!,"MEETS $ CRITERIA",IF(Table2[[#This Row],[Shelf Dollar Vol Current 12 Mths]]&lt;#REF!+1,"DOES NOT MEET $ CRITERIA"))</f>
        <v>#REF!</v>
      </c>
      <c r="AT1332" s="78"/>
    </row>
    <row r="1333" spans="1:46" ht="13.8" x14ac:dyDescent="0.3">
      <c r="A1333" s="68" t="s">
        <v>706</v>
      </c>
      <c r="B1333" s="69">
        <v>37588</v>
      </c>
      <c r="C1333" s="69">
        <v>350</v>
      </c>
      <c r="D1333" s="69" t="s">
        <v>25</v>
      </c>
      <c r="E1333" s="70" t="s">
        <v>6313</v>
      </c>
      <c r="F1333" s="70"/>
      <c r="G1333" s="71" t="s">
        <v>9012</v>
      </c>
      <c r="H1333" s="69" t="s">
        <v>6315</v>
      </c>
      <c r="I1333" s="68" t="s">
        <v>252</v>
      </c>
      <c r="J1333" s="68" t="s">
        <v>252</v>
      </c>
      <c r="K1333" s="68" t="s">
        <v>132</v>
      </c>
      <c r="L1333" s="68" t="s">
        <v>89</v>
      </c>
      <c r="M1333" s="68" t="s">
        <v>252</v>
      </c>
      <c r="N1333" s="68" t="s">
        <v>154</v>
      </c>
      <c r="O1333" s="68" t="s">
        <v>9013</v>
      </c>
      <c r="P1333" s="72" t="s">
        <v>252</v>
      </c>
      <c r="Q1333" s="68" t="s">
        <v>194</v>
      </c>
      <c r="R1333" s="68" t="s">
        <v>6402</v>
      </c>
      <c r="S1333" s="68">
        <v>177</v>
      </c>
      <c r="T1333" s="68">
        <v>208.85</v>
      </c>
      <c r="U1333" s="68">
        <v>-0.18</v>
      </c>
      <c r="V1333" s="68">
        <v>899.54</v>
      </c>
      <c r="W1333" s="68">
        <v>641.70000000000005</v>
      </c>
      <c r="X1333" s="68">
        <v>0.28999999999999998</v>
      </c>
      <c r="Y1333" s="68">
        <v>3693.25</v>
      </c>
      <c r="Z1333" s="68">
        <v>2628.61</v>
      </c>
      <c r="AA1333" s="68">
        <v>0.28999999999999998</v>
      </c>
      <c r="AB1333" s="73">
        <v>285482.68</v>
      </c>
      <c r="AC1333" s="73">
        <v>204289.13</v>
      </c>
      <c r="AD1333" s="73">
        <v>299329.68</v>
      </c>
      <c r="AE1333" s="73">
        <v>212980.93</v>
      </c>
      <c r="AF1333" s="73"/>
      <c r="AG1333" s="73">
        <f>IFERROR(VLOOKUP(J1333,'Roll ups'!D:E,2,FALSE),0)</f>
        <v>73393567.950000003</v>
      </c>
      <c r="AH1333" s="74">
        <f>IF(Table2[[#This Row],[CATEGORY TTL LOOKUP]]=0,0,IF(Table2[[#This Row],[CATEGORY TTL LOOKUP]]&gt;0,SUM(AB1333/AG1333)))</f>
        <v>3.8897506685393402E-3</v>
      </c>
      <c r="AI1333" s="74" t="str">
        <f>IFERROR(IF(AH1333&lt;#REF!,"STRIKE",IF(AH1333&gt;=#REF!,"GOOD")),"NO DATA")</f>
        <v>NO DATA</v>
      </c>
      <c r="AJ1333" s="75">
        <f>IFERROR(VLOOKUP(K1333,'Roll ups'!H:I,2,FALSE),0)</f>
        <v>126094742.97999983</v>
      </c>
      <c r="AK1333" s="76">
        <f>IF(Table2[[#This Row],[PRICE TIER LOOKUP]]=0,0,IF(Table2[[#This Row],[PRICE TIER LOOKUP]]&gt;0,SUM(AB1333/AJ1333)))</f>
        <v>2.2640331646917354E-3</v>
      </c>
      <c r="AL1333" s="74" t="e">
        <f>IF(AK1333&lt;#REF!,"STRIKE",IF(AK1333&gt;=#REF!,"GOOD"))</f>
        <v>#REF!</v>
      </c>
      <c r="AM1333" s="75">
        <f>VLOOKUP(H1333,'Roll ups'!A:B,2,FALSE)</f>
        <v>325145452.83999985</v>
      </c>
      <c r="AN1333" s="77">
        <f t="shared" si="42"/>
        <v>8.7801529286796632E-4</v>
      </c>
      <c r="AO1333" s="74" t="str">
        <f>IFERROR(VLOOKUP(Table2[[#This Row],[Product Name]],'Roll ups'!L:P,5,FALSE),"GOOD")</f>
        <v>GOOD</v>
      </c>
      <c r="AP1333" s="74">
        <f>Table2[[#This Row],[Retail Dollar Vol Current 12 Mths]]/Table2[[#This Row],[SHELF SALES  LOOKUP]]</f>
        <v>9.2060238697939446E-4</v>
      </c>
      <c r="AQ1333" s="69">
        <f t="shared" si="43"/>
        <v>0</v>
      </c>
      <c r="AR133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333" s="69" t="e">
        <f>IF(Table2[[#This Row],[Shelf Dollar Vol Current 12 Mths]]&gt;#REF!,"MEETS $ CRITERIA",IF(Table2[[#This Row],[Shelf Dollar Vol Current 12 Mths]]&lt;#REF!+1,"DOES NOT MEET $ CRITERIA"))</f>
        <v>#REF!</v>
      </c>
      <c r="AT1333" s="78"/>
    </row>
    <row r="1334" spans="1:46" ht="13.8" x14ac:dyDescent="0.3">
      <c r="A1334" s="68" t="s">
        <v>9014</v>
      </c>
      <c r="B1334" s="69">
        <v>75230</v>
      </c>
      <c r="C1334" s="69">
        <v>364</v>
      </c>
      <c r="D1334" s="69" t="s">
        <v>25</v>
      </c>
      <c r="E1334" s="70" t="s">
        <v>6313</v>
      </c>
      <c r="F1334" s="70"/>
      <c r="G1334" s="71" t="s">
        <v>9015</v>
      </c>
      <c r="H1334" s="69" t="s">
        <v>6315</v>
      </c>
      <c r="I1334" s="68" t="s">
        <v>54</v>
      </c>
      <c r="J1334" s="68" t="s">
        <v>191</v>
      </c>
      <c r="K1334" s="68" t="s">
        <v>132</v>
      </c>
      <c r="L1334" s="68" t="s">
        <v>132</v>
      </c>
      <c r="M1334" s="68" t="s">
        <v>252</v>
      </c>
      <c r="N1334" s="68" t="s">
        <v>184</v>
      </c>
      <c r="O1334" s="68" t="s">
        <v>9016</v>
      </c>
      <c r="P1334" s="72" t="s">
        <v>191</v>
      </c>
      <c r="Q1334" s="68" t="s">
        <v>6876</v>
      </c>
      <c r="R1334" s="68" t="s">
        <v>6402</v>
      </c>
      <c r="S1334" s="68">
        <v>6</v>
      </c>
      <c r="T1334" s="68">
        <v>0.5</v>
      </c>
      <c r="U1334" s="68">
        <v>0.91</v>
      </c>
      <c r="V1334" s="68">
        <v>19</v>
      </c>
      <c r="W1334" s="68">
        <v>10</v>
      </c>
      <c r="X1334" s="68">
        <v>0.47</v>
      </c>
      <c r="Y1334" s="68">
        <v>76</v>
      </c>
      <c r="Z1334" s="68">
        <v>104.5</v>
      </c>
      <c r="AA1334" s="68">
        <v>-0.37</v>
      </c>
      <c r="AB1334" s="73">
        <v>13380</v>
      </c>
      <c r="AC1334" s="73">
        <v>18298.5</v>
      </c>
      <c r="AD1334" s="73">
        <v>14364</v>
      </c>
      <c r="AE1334" s="73">
        <v>19750.5</v>
      </c>
      <c r="AF1334" s="73"/>
      <c r="AG1334" s="73">
        <f>IFERROR(VLOOKUP(J1334,'Roll ups'!D:E,2,FALSE),0)</f>
        <v>22444928.369999994</v>
      </c>
      <c r="AH1334" s="74">
        <f>IF(Table2[[#This Row],[CATEGORY TTL LOOKUP]]=0,0,IF(Table2[[#This Row],[CATEGORY TTL LOOKUP]]&gt;0,SUM(AB1334/AG1334)))</f>
        <v>5.961257607702494E-4</v>
      </c>
      <c r="AI1334" s="74" t="str">
        <f>IFERROR(IF(AH1334&lt;#REF!,"STRIKE",IF(AH1334&gt;=#REF!,"GOOD")),"NO DATA")</f>
        <v>NO DATA</v>
      </c>
      <c r="AJ1334" s="75">
        <f>IFERROR(VLOOKUP(K1334,'Roll ups'!H:I,2,FALSE),0)</f>
        <v>126094742.97999983</v>
      </c>
      <c r="AK1334" s="76">
        <f>IF(Table2[[#This Row],[PRICE TIER LOOKUP]]=0,0,IF(Table2[[#This Row],[PRICE TIER LOOKUP]]&gt;0,SUM(AB1334/AJ1334)))</f>
        <v>1.0611068854886545E-4</v>
      </c>
      <c r="AL1334" s="74" t="e">
        <f>IF(AK1334&lt;#REF!,"STRIKE",IF(AK1334&gt;=#REF!,"GOOD"))</f>
        <v>#REF!</v>
      </c>
      <c r="AM1334" s="75">
        <f>VLOOKUP(H1334,'Roll ups'!A:B,2,FALSE)</f>
        <v>325145452.83999985</v>
      </c>
      <c r="AN1334" s="77">
        <f t="shared" si="42"/>
        <v>4.1150813837719998E-5</v>
      </c>
      <c r="AO1334" s="74" t="str">
        <f>IFERROR(VLOOKUP(Table2[[#This Row],[Product Name]],'Roll ups'!L:P,5,FALSE),"GOOD")</f>
        <v>GOOD</v>
      </c>
      <c r="AP1334" s="74">
        <f>Table2[[#This Row],[Retail Dollar Vol Current 12 Mths]]/Table2[[#This Row],[SHELF SALES  LOOKUP]]</f>
        <v>4.4177151716368459E-5</v>
      </c>
      <c r="AQ1334" s="69">
        <f t="shared" si="43"/>
        <v>0</v>
      </c>
      <c r="AR133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334" s="69" t="e">
        <f>IF(Table2[[#This Row],[Shelf Dollar Vol Current 12 Mths]]&gt;#REF!,"MEETS $ CRITERIA",IF(Table2[[#This Row],[Shelf Dollar Vol Current 12 Mths]]&lt;#REF!+1,"DOES NOT MEET $ CRITERIA"))</f>
        <v>#REF!</v>
      </c>
      <c r="AT1334" s="78"/>
    </row>
    <row r="1335" spans="1:46" ht="13.8" x14ac:dyDescent="0.3">
      <c r="A1335" s="68" t="s">
        <v>9017</v>
      </c>
      <c r="B1335" s="69">
        <v>22102</v>
      </c>
      <c r="C1335" s="69">
        <v>503</v>
      </c>
      <c r="D1335" s="69" t="s">
        <v>25</v>
      </c>
      <c r="E1335" s="70" t="s">
        <v>6313</v>
      </c>
      <c r="F1335" s="70"/>
      <c r="G1335" s="71" t="s">
        <v>9018</v>
      </c>
      <c r="H1335" s="69" t="s">
        <v>6315</v>
      </c>
      <c r="I1335" s="68" t="s">
        <v>731</v>
      </c>
      <c r="J1335" s="68" t="s">
        <v>175</v>
      </c>
      <c r="K1335" s="68" t="s">
        <v>132</v>
      </c>
      <c r="L1335" s="68" t="s">
        <v>6320</v>
      </c>
      <c r="M1335" s="68" t="s">
        <v>175</v>
      </c>
      <c r="N1335" s="68" t="s">
        <v>176</v>
      </c>
      <c r="O1335" s="68" t="s">
        <v>9019</v>
      </c>
      <c r="P1335" s="72" t="s">
        <v>6357</v>
      </c>
      <c r="Q1335" s="68" t="s">
        <v>161</v>
      </c>
      <c r="R1335" s="68" t="s">
        <v>31</v>
      </c>
      <c r="S1335" s="68">
        <v>15</v>
      </c>
      <c r="T1335" s="68">
        <v>74</v>
      </c>
      <c r="U1335" s="68">
        <v>-3.85</v>
      </c>
      <c r="V1335" s="68">
        <v>59.5</v>
      </c>
      <c r="W1335" s="68">
        <v>118.92</v>
      </c>
      <c r="X1335" s="68">
        <v>-1</v>
      </c>
      <c r="Y1335" s="68">
        <v>307.67</v>
      </c>
      <c r="Z1335" s="68">
        <v>468.08</v>
      </c>
      <c r="AA1335" s="68">
        <v>-0.52</v>
      </c>
      <c r="AB1335" s="73">
        <v>110900.93</v>
      </c>
      <c r="AC1335" s="73">
        <v>175647.11</v>
      </c>
      <c r="AD1335" s="73">
        <v>115808.93</v>
      </c>
      <c r="AE1335" s="73">
        <v>183053.11</v>
      </c>
      <c r="AF1335" s="73"/>
      <c r="AG1335" s="73">
        <f>IFERROR(VLOOKUP(J1335,'Roll ups'!D:E,2,FALSE),0)</f>
        <v>52239627.039999984</v>
      </c>
      <c r="AH1335" s="74">
        <f>IF(Table2[[#This Row],[CATEGORY TTL LOOKUP]]=0,0,IF(Table2[[#This Row],[CATEGORY TTL LOOKUP]]&gt;0,SUM(AB1335/AG1335)))</f>
        <v>2.1229272926294616E-3</v>
      </c>
      <c r="AI1335" s="74" t="str">
        <f>IFERROR(IF(AH1335&lt;#REF!,"STRIKE",IF(AH1335&gt;=#REF!,"GOOD")),"NO DATA")</f>
        <v>NO DATA</v>
      </c>
      <c r="AJ1335" s="75">
        <f>IFERROR(VLOOKUP(K1335,'Roll ups'!H:I,2,FALSE),0)</f>
        <v>126094742.97999983</v>
      </c>
      <c r="AK1335" s="76">
        <f>IF(Table2[[#This Row],[PRICE TIER LOOKUP]]=0,0,IF(Table2[[#This Row],[PRICE TIER LOOKUP]]&gt;0,SUM(AB1335/AJ1335)))</f>
        <v>8.7950478647305891E-4</v>
      </c>
      <c r="AL1335" s="74" t="e">
        <f>IF(AK1335&lt;#REF!,"STRIKE",IF(AK1335&gt;=#REF!,"GOOD"))</f>
        <v>#REF!</v>
      </c>
      <c r="AM1335" s="75">
        <f>VLOOKUP(H1335,'Roll ups'!A:B,2,FALSE)</f>
        <v>325145452.83999985</v>
      </c>
      <c r="AN1335" s="77">
        <f t="shared" si="42"/>
        <v>3.4108098093124189E-4</v>
      </c>
      <c r="AO1335" s="74" t="str">
        <f>IFERROR(VLOOKUP(Table2[[#This Row],[Product Name]],'Roll ups'!L:P,5,FALSE),"GOOD")</f>
        <v>GOOD</v>
      </c>
      <c r="AP1335" s="74">
        <f>Table2[[#This Row],[Retail Dollar Vol Current 12 Mths]]/Table2[[#This Row],[SHELF SALES  LOOKUP]]</f>
        <v>3.5617576376498851E-4</v>
      </c>
      <c r="AQ1335" s="69">
        <f t="shared" si="43"/>
        <v>0</v>
      </c>
      <c r="AR133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335" s="69" t="e">
        <f>IF(Table2[[#This Row],[Shelf Dollar Vol Current 12 Mths]]&gt;#REF!,"MEETS $ CRITERIA",IF(Table2[[#This Row],[Shelf Dollar Vol Current 12 Mths]]&lt;#REF!+1,"DOES NOT MEET $ CRITERIA"))</f>
        <v>#REF!</v>
      </c>
      <c r="AT1335" s="78"/>
    </row>
    <row r="1336" spans="1:46" ht="13.8" x14ac:dyDescent="0.3">
      <c r="A1336" s="68" t="s">
        <v>9020</v>
      </c>
      <c r="B1336" s="69">
        <v>80003</v>
      </c>
      <c r="C1336" s="69">
        <v>268</v>
      </c>
      <c r="D1336" s="69" t="s">
        <v>25</v>
      </c>
      <c r="E1336" s="70" t="s">
        <v>6313</v>
      </c>
      <c r="F1336" s="70"/>
      <c r="G1336" s="71" t="s">
        <v>9021</v>
      </c>
      <c r="H1336" s="69" t="s">
        <v>6315</v>
      </c>
      <c r="I1336" s="68" t="s">
        <v>299</v>
      </c>
      <c r="J1336" s="68" t="s">
        <v>299</v>
      </c>
      <c r="K1336" s="68" t="s">
        <v>132</v>
      </c>
      <c r="L1336" s="68" t="s">
        <v>132</v>
      </c>
      <c r="M1336" s="68" t="s">
        <v>191</v>
      </c>
      <c r="N1336" s="68" t="s">
        <v>206</v>
      </c>
      <c r="O1336" s="68" t="s">
        <v>9022</v>
      </c>
      <c r="P1336" s="72" t="s">
        <v>191</v>
      </c>
      <c r="Q1336" s="68" t="s">
        <v>41</v>
      </c>
      <c r="R1336" s="68" t="s">
        <v>60</v>
      </c>
      <c r="S1336" s="68">
        <v>7</v>
      </c>
      <c r="T1336" s="68"/>
      <c r="U1336" s="68">
        <v>1</v>
      </c>
      <c r="V1336" s="68">
        <v>30.68</v>
      </c>
      <c r="W1336" s="68">
        <v>24.01</v>
      </c>
      <c r="X1336" s="68">
        <v>0.22</v>
      </c>
      <c r="Y1336" s="68">
        <v>97.37</v>
      </c>
      <c r="Z1336" s="68">
        <v>144.72</v>
      </c>
      <c r="AA1336" s="68">
        <v>-0.49</v>
      </c>
      <c r="AB1336" s="73">
        <v>13315.2</v>
      </c>
      <c r="AC1336" s="73">
        <v>20160</v>
      </c>
      <c r="AD1336" s="73">
        <v>13315.2</v>
      </c>
      <c r="AE1336" s="73">
        <v>20160</v>
      </c>
      <c r="AF1336" s="73"/>
      <c r="AG1336" s="73">
        <f>IFERROR(VLOOKUP(J1336,'Roll ups'!D:E,2,FALSE),0)</f>
        <v>12844114.079999994</v>
      </c>
      <c r="AH1336" s="74">
        <f>IF(Table2[[#This Row],[CATEGORY TTL LOOKUP]]=0,0,IF(Table2[[#This Row],[CATEGORY TTL LOOKUP]]&gt;0,SUM(AB1336/AG1336)))</f>
        <v>1.0366771827987381E-3</v>
      </c>
      <c r="AI1336" s="74" t="str">
        <f>IFERROR(IF(AH1336&lt;#REF!,"STRIKE",IF(AH1336&gt;=#REF!,"GOOD")),"NO DATA")</f>
        <v>NO DATA</v>
      </c>
      <c r="AJ1336" s="75">
        <f>IFERROR(VLOOKUP(K1336,'Roll ups'!H:I,2,FALSE),0)</f>
        <v>126094742.97999983</v>
      </c>
      <c r="AK1336" s="76">
        <f>IF(Table2[[#This Row],[PRICE TIER LOOKUP]]=0,0,IF(Table2[[#This Row],[PRICE TIER LOOKUP]]&gt;0,SUM(AB1336/AJ1336)))</f>
        <v>1.0559678925006378E-4</v>
      </c>
      <c r="AL1336" s="74" t="e">
        <f>IF(AK1336&lt;#REF!,"STRIKE",IF(AK1336&gt;=#REF!,"GOOD"))</f>
        <v>#REF!</v>
      </c>
      <c r="AM1336" s="75">
        <f>VLOOKUP(H1336,'Roll ups'!A:B,2,FALSE)</f>
        <v>325145452.83999985</v>
      </c>
      <c r="AN1336" s="77">
        <f t="shared" si="42"/>
        <v>4.0951518416443144E-5</v>
      </c>
      <c r="AO1336" s="74" t="str">
        <f>IFERROR(VLOOKUP(Table2[[#This Row],[Product Name]],'Roll ups'!L:P,5,FALSE),"GOOD")</f>
        <v>GOOD</v>
      </c>
      <c r="AP1336" s="74">
        <f>Table2[[#This Row],[Retail Dollar Vol Current 12 Mths]]/Table2[[#This Row],[SHELF SALES  LOOKUP]]</f>
        <v>4.0951518416443144E-5</v>
      </c>
      <c r="AQ1336" s="69">
        <f t="shared" si="43"/>
        <v>0</v>
      </c>
      <c r="AR133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336" s="69" t="e">
        <f>IF(Table2[[#This Row],[Shelf Dollar Vol Current 12 Mths]]&gt;#REF!,"MEETS $ CRITERIA",IF(Table2[[#This Row],[Shelf Dollar Vol Current 12 Mths]]&lt;#REF!+1,"DOES NOT MEET $ CRITERIA"))</f>
        <v>#REF!</v>
      </c>
      <c r="AT1336" s="78"/>
    </row>
    <row r="1337" spans="1:46" ht="13.8" x14ac:dyDescent="0.3">
      <c r="A1337" s="68" t="s">
        <v>9023</v>
      </c>
      <c r="B1337" s="69">
        <v>80004</v>
      </c>
      <c r="C1337" s="69">
        <v>382</v>
      </c>
      <c r="D1337" s="69" t="s">
        <v>25</v>
      </c>
      <c r="E1337" s="70" t="s">
        <v>6313</v>
      </c>
      <c r="F1337" s="70"/>
      <c r="G1337" s="71" t="s">
        <v>9024</v>
      </c>
      <c r="H1337" s="69" t="s">
        <v>6315</v>
      </c>
      <c r="I1337" s="68" t="s">
        <v>299</v>
      </c>
      <c r="J1337" s="68" t="s">
        <v>299</v>
      </c>
      <c r="K1337" s="68" t="s">
        <v>132</v>
      </c>
      <c r="L1337" s="68" t="s">
        <v>132</v>
      </c>
      <c r="M1337" s="68" t="s">
        <v>191</v>
      </c>
      <c r="N1337" s="68" t="s">
        <v>206</v>
      </c>
      <c r="O1337" s="68" t="s">
        <v>9025</v>
      </c>
      <c r="P1337" s="72" t="s">
        <v>191</v>
      </c>
      <c r="Q1337" s="68" t="s">
        <v>41</v>
      </c>
      <c r="R1337" s="68" t="s">
        <v>60</v>
      </c>
      <c r="S1337" s="68">
        <v>25</v>
      </c>
      <c r="T1337" s="68">
        <v>9</v>
      </c>
      <c r="U1337" s="68">
        <v>0.64</v>
      </c>
      <c r="V1337" s="68">
        <v>79</v>
      </c>
      <c r="W1337" s="68">
        <v>80.08</v>
      </c>
      <c r="X1337" s="68">
        <v>-0.01</v>
      </c>
      <c r="Y1337" s="68">
        <v>235</v>
      </c>
      <c r="Z1337" s="68">
        <v>287.08</v>
      </c>
      <c r="AA1337" s="68">
        <v>-0.22</v>
      </c>
      <c r="AB1337" s="73">
        <v>40531.199999999997</v>
      </c>
      <c r="AC1337" s="73">
        <v>51647.040000000001</v>
      </c>
      <c r="AD1337" s="73">
        <v>44668.800000000003</v>
      </c>
      <c r="AE1337" s="73">
        <v>54671.76</v>
      </c>
      <c r="AF1337" s="73"/>
      <c r="AG1337" s="73">
        <f>IFERROR(VLOOKUP(J1337,'Roll ups'!D:E,2,FALSE),0)</f>
        <v>12844114.079999994</v>
      </c>
      <c r="AH1337" s="74">
        <f>IF(Table2[[#This Row],[CATEGORY TTL LOOKUP]]=0,0,IF(Table2[[#This Row],[CATEGORY TTL LOOKUP]]&gt;0,SUM(AB1337/AG1337)))</f>
        <v>3.1556244165654446E-3</v>
      </c>
      <c r="AI1337" s="74" t="str">
        <f>IFERROR(IF(AH1337&lt;#REF!,"STRIKE",IF(AH1337&gt;=#REF!,"GOOD")),"NO DATA")</f>
        <v>NO DATA</v>
      </c>
      <c r="AJ1337" s="75">
        <f>IFERROR(VLOOKUP(K1337,'Roll ups'!H:I,2,FALSE),0)</f>
        <v>126094742.97999983</v>
      </c>
      <c r="AK1337" s="76">
        <f>IF(Table2[[#This Row],[PRICE TIER LOOKUP]]=0,0,IF(Table2[[#This Row],[PRICE TIER LOOKUP]]&gt;0,SUM(AB1337/AJ1337)))</f>
        <v>3.2143449474676943E-4</v>
      </c>
      <c r="AL1337" s="74" t="e">
        <f>IF(AK1337&lt;#REF!,"STRIKE",IF(AK1337&gt;=#REF!,"GOOD"))</f>
        <v>#REF!</v>
      </c>
      <c r="AM1337" s="75">
        <f>VLOOKUP(H1337,'Roll ups'!A:B,2,FALSE)</f>
        <v>325145452.83999985</v>
      </c>
      <c r="AN1337" s="77">
        <f t="shared" si="42"/>
        <v>1.2465559535272021E-4</v>
      </c>
      <c r="AO1337" s="74" t="str">
        <f>IFERROR(VLOOKUP(Table2[[#This Row],[Product Name]],'Roll ups'!L:P,5,FALSE),"GOOD")</f>
        <v>GOOD</v>
      </c>
      <c r="AP1337" s="74">
        <f>Table2[[#This Row],[Retail Dollar Vol Current 12 Mths]]/Table2[[#This Row],[SHELF SALES  LOOKUP]]</f>
        <v>1.3738097706684208E-4</v>
      </c>
      <c r="AQ1337" s="69">
        <f t="shared" si="43"/>
        <v>0</v>
      </c>
      <c r="AR133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337" s="69" t="e">
        <f>IF(Table2[[#This Row],[Shelf Dollar Vol Current 12 Mths]]&gt;#REF!,"MEETS $ CRITERIA",IF(Table2[[#This Row],[Shelf Dollar Vol Current 12 Mths]]&lt;#REF!+1,"DOES NOT MEET $ CRITERIA"))</f>
        <v>#REF!</v>
      </c>
      <c r="AT1337" s="78"/>
    </row>
    <row r="1338" spans="1:46" ht="13.8" x14ac:dyDescent="0.3">
      <c r="A1338" s="68" t="s">
        <v>9026</v>
      </c>
      <c r="B1338" s="69">
        <v>66518</v>
      </c>
      <c r="C1338" s="69">
        <v>395</v>
      </c>
      <c r="D1338" s="69" t="s">
        <v>25</v>
      </c>
      <c r="E1338" s="70" t="s">
        <v>6313</v>
      </c>
      <c r="F1338" s="70"/>
      <c r="G1338" s="71" t="s">
        <v>9027</v>
      </c>
      <c r="H1338" s="69" t="s">
        <v>6315</v>
      </c>
      <c r="I1338" s="68" t="s">
        <v>299</v>
      </c>
      <c r="J1338" s="68" t="s">
        <v>299</v>
      </c>
      <c r="K1338" s="68" t="s">
        <v>89</v>
      </c>
      <c r="L1338" s="68" t="s">
        <v>89</v>
      </c>
      <c r="M1338" s="68" t="s">
        <v>299</v>
      </c>
      <c r="N1338" s="68" t="s">
        <v>184</v>
      </c>
      <c r="O1338" s="68" t="s">
        <v>9028</v>
      </c>
      <c r="P1338" s="72" t="s">
        <v>191</v>
      </c>
      <c r="Q1338" s="68" t="s">
        <v>26</v>
      </c>
      <c r="R1338" s="68" t="s">
        <v>27</v>
      </c>
      <c r="S1338" s="68">
        <v>47</v>
      </c>
      <c r="T1338" s="68">
        <v>50</v>
      </c>
      <c r="U1338" s="68">
        <v>-0.06</v>
      </c>
      <c r="V1338" s="68">
        <v>149</v>
      </c>
      <c r="W1338" s="68">
        <v>145</v>
      </c>
      <c r="X1338" s="68">
        <v>0.03</v>
      </c>
      <c r="Y1338" s="68">
        <v>450.75</v>
      </c>
      <c r="Z1338" s="68">
        <v>449</v>
      </c>
      <c r="AA1338" s="68">
        <v>0</v>
      </c>
      <c r="AB1338" s="73">
        <v>68702.679999999993</v>
      </c>
      <c r="AC1338" s="73">
        <v>66387.360000000001</v>
      </c>
      <c r="AD1338" s="73">
        <v>76915.98</v>
      </c>
      <c r="AE1338" s="73">
        <v>74280.960000000006</v>
      </c>
      <c r="AF1338" s="73"/>
      <c r="AG1338" s="73">
        <f>IFERROR(VLOOKUP(J1338,'Roll ups'!D:E,2,FALSE),0)</f>
        <v>12844114.079999994</v>
      </c>
      <c r="AH1338" s="74">
        <f>IF(Table2[[#This Row],[CATEGORY TTL LOOKUP]]=0,0,IF(Table2[[#This Row],[CATEGORY TTL LOOKUP]]&gt;0,SUM(AB1338/AG1338)))</f>
        <v>5.3489621450014419E-3</v>
      </c>
      <c r="AI1338" s="74" t="str">
        <f>IFERROR(IF(AH1338&lt;#REF!,"STRIKE",IF(AH1338&gt;=#REF!,"GOOD")),"NO DATA")</f>
        <v>NO DATA</v>
      </c>
      <c r="AJ1338" s="75">
        <f>IFERROR(VLOOKUP(K1338,'Roll ups'!H:I,2,FALSE),0)</f>
        <v>75793138.070000067</v>
      </c>
      <c r="AK1338" s="76">
        <f>IF(Table2[[#This Row],[PRICE TIER LOOKUP]]=0,0,IF(Table2[[#This Row],[PRICE TIER LOOKUP]]&gt;0,SUM(AB1338/AJ1338)))</f>
        <v>9.0644986801507598E-4</v>
      </c>
      <c r="AL1338" s="74" t="e">
        <f>IF(AK1338&lt;#REF!,"STRIKE",IF(AK1338&gt;=#REF!,"GOOD"))</f>
        <v>#REF!</v>
      </c>
      <c r="AM1338" s="75">
        <f>VLOOKUP(H1338,'Roll ups'!A:B,2,FALSE)</f>
        <v>325145452.83999985</v>
      </c>
      <c r="AN1338" s="77">
        <f t="shared" si="42"/>
        <v>2.1129829557791095E-4</v>
      </c>
      <c r="AO1338" s="74" t="str">
        <f>IFERROR(VLOOKUP(Table2[[#This Row],[Product Name]],'Roll ups'!L:P,5,FALSE),"GOOD")</f>
        <v>GOOD</v>
      </c>
      <c r="AP1338" s="74">
        <f>Table2[[#This Row],[Retail Dollar Vol Current 12 Mths]]/Table2[[#This Row],[SHELF SALES  LOOKUP]]</f>
        <v>2.3655868267008926E-4</v>
      </c>
      <c r="AQ1338" s="69">
        <f t="shared" si="43"/>
        <v>0</v>
      </c>
      <c r="AR133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338" s="69" t="e">
        <f>IF(Table2[[#This Row],[Shelf Dollar Vol Current 12 Mths]]&gt;#REF!,"MEETS $ CRITERIA",IF(Table2[[#This Row],[Shelf Dollar Vol Current 12 Mths]]&lt;#REF!+1,"DOES NOT MEET $ CRITERIA"))</f>
        <v>#REF!</v>
      </c>
      <c r="AT1338" s="78"/>
    </row>
    <row r="1339" spans="1:46" ht="13.8" x14ac:dyDescent="0.3">
      <c r="A1339" s="68" t="s">
        <v>9029</v>
      </c>
      <c r="B1339" s="69">
        <v>66519</v>
      </c>
      <c r="C1339" s="69">
        <v>170</v>
      </c>
      <c r="D1339" s="69" t="s">
        <v>25</v>
      </c>
      <c r="E1339" s="70" t="s">
        <v>6313</v>
      </c>
      <c r="F1339" s="70"/>
      <c r="G1339" s="71" t="s">
        <v>9030</v>
      </c>
      <c r="H1339" s="69" t="s">
        <v>6315</v>
      </c>
      <c r="I1339" s="68" t="s">
        <v>299</v>
      </c>
      <c r="J1339" s="68" t="s">
        <v>299</v>
      </c>
      <c r="K1339" s="68" t="s">
        <v>89</v>
      </c>
      <c r="L1339" s="68" t="s">
        <v>89</v>
      </c>
      <c r="M1339" s="68" t="s">
        <v>299</v>
      </c>
      <c r="N1339" s="68" t="s">
        <v>184</v>
      </c>
      <c r="O1339" s="68" t="s">
        <v>9031</v>
      </c>
      <c r="P1339" s="72" t="s">
        <v>191</v>
      </c>
      <c r="Q1339" s="68" t="s">
        <v>26</v>
      </c>
      <c r="R1339" s="68" t="s">
        <v>27</v>
      </c>
      <c r="S1339" s="68">
        <v>12</v>
      </c>
      <c r="T1339" s="68">
        <v>10.5</v>
      </c>
      <c r="U1339" s="68">
        <v>0.1</v>
      </c>
      <c r="V1339" s="68">
        <v>51.34</v>
      </c>
      <c r="W1339" s="68">
        <v>56.01</v>
      </c>
      <c r="X1339" s="68">
        <v>-0.09</v>
      </c>
      <c r="Y1339" s="68">
        <v>220.52</v>
      </c>
      <c r="Z1339" s="68">
        <v>203.02</v>
      </c>
      <c r="AA1339" s="68">
        <v>0.08</v>
      </c>
      <c r="AB1339" s="73">
        <v>27018.84</v>
      </c>
      <c r="AC1339" s="73">
        <v>24632.52</v>
      </c>
      <c r="AD1339" s="73">
        <v>31389.119999999999</v>
      </c>
      <c r="AE1339" s="73">
        <v>28056.78</v>
      </c>
      <c r="AF1339" s="73"/>
      <c r="AG1339" s="73">
        <f>IFERROR(VLOOKUP(J1339,'Roll ups'!D:E,2,FALSE),0)</f>
        <v>12844114.079999994</v>
      </c>
      <c r="AH1339" s="74">
        <f>IF(Table2[[#This Row],[CATEGORY TTL LOOKUP]]=0,0,IF(Table2[[#This Row],[CATEGORY TTL LOOKUP]]&gt;0,SUM(AB1339/AG1339)))</f>
        <v>2.1035970119630092E-3</v>
      </c>
      <c r="AI1339" s="74" t="str">
        <f>IFERROR(IF(AH1339&lt;#REF!,"STRIKE",IF(AH1339&gt;=#REF!,"GOOD")),"NO DATA")</f>
        <v>NO DATA</v>
      </c>
      <c r="AJ1339" s="75">
        <f>IFERROR(VLOOKUP(K1339,'Roll ups'!H:I,2,FALSE),0)</f>
        <v>75793138.070000067</v>
      </c>
      <c r="AK1339" s="76">
        <f>IF(Table2[[#This Row],[PRICE TIER LOOKUP]]=0,0,IF(Table2[[#This Row],[PRICE TIER LOOKUP]]&gt;0,SUM(AB1339/AJ1339)))</f>
        <v>3.5648134762603816E-4</v>
      </c>
      <c r="AL1339" s="74" t="e">
        <f>IF(AK1339&lt;#REF!,"STRIKE",IF(AK1339&gt;=#REF!,"GOOD"))</f>
        <v>#REF!</v>
      </c>
      <c r="AM1339" s="75">
        <f>VLOOKUP(H1339,'Roll ups'!A:B,2,FALSE)</f>
        <v>325145452.83999985</v>
      </c>
      <c r="AN1339" s="77">
        <f t="shared" si="42"/>
        <v>8.3097702163762525E-5</v>
      </c>
      <c r="AO1339" s="74" t="str">
        <f>IFERROR(VLOOKUP(Table2[[#This Row],[Product Name]],'Roll ups'!L:P,5,FALSE),"GOOD")</f>
        <v>GOOD</v>
      </c>
      <c r="AP1339" s="74">
        <f>Table2[[#This Row],[Retail Dollar Vol Current 12 Mths]]/Table2[[#This Row],[SHELF SALES  LOOKUP]]</f>
        <v>9.6538702066506239E-5</v>
      </c>
      <c r="AQ1339" s="69">
        <f t="shared" si="43"/>
        <v>0</v>
      </c>
      <c r="AR133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339" s="69" t="e">
        <f>IF(Table2[[#This Row],[Shelf Dollar Vol Current 12 Mths]]&gt;#REF!,"MEETS $ CRITERIA",IF(Table2[[#This Row],[Shelf Dollar Vol Current 12 Mths]]&lt;#REF!+1,"DOES NOT MEET $ CRITERIA"))</f>
        <v>#REF!</v>
      </c>
      <c r="AT1339" s="78"/>
    </row>
    <row r="1340" spans="1:46" ht="13.8" x14ac:dyDescent="0.3">
      <c r="A1340" s="68" t="s">
        <v>9032</v>
      </c>
      <c r="B1340" s="69">
        <v>39980</v>
      </c>
      <c r="C1340" s="69">
        <v>54</v>
      </c>
      <c r="D1340" s="69" t="s">
        <v>25</v>
      </c>
      <c r="E1340" s="70" t="s">
        <v>6313</v>
      </c>
      <c r="F1340" s="70"/>
      <c r="G1340" s="71" t="s">
        <v>9033</v>
      </c>
      <c r="H1340" s="69" t="s">
        <v>6315</v>
      </c>
      <c r="I1340" s="68" t="s">
        <v>252</v>
      </c>
      <c r="J1340" s="68" t="s">
        <v>252</v>
      </c>
      <c r="K1340" s="68" t="s">
        <v>104</v>
      </c>
      <c r="L1340" s="68" t="s">
        <v>104</v>
      </c>
      <c r="M1340" s="68" t="s">
        <v>252</v>
      </c>
      <c r="N1340" s="68" t="s">
        <v>154</v>
      </c>
      <c r="O1340" s="68" t="s">
        <v>9034</v>
      </c>
      <c r="P1340" s="72" t="s">
        <v>252</v>
      </c>
      <c r="Q1340" s="68" t="s">
        <v>194</v>
      </c>
      <c r="R1340" s="68" t="s">
        <v>6402</v>
      </c>
      <c r="S1340" s="68">
        <v>90</v>
      </c>
      <c r="T1340" s="68">
        <v>66.5</v>
      </c>
      <c r="U1340" s="68">
        <v>0.26</v>
      </c>
      <c r="V1340" s="68">
        <v>210.59</v>
      </c>
      <c r="W1340" s="68">
        <v>189.01</v>
      </c>
      <c r="X1340" s="68">
        <v>0.1</v>
      </c>
      <c r="Y1340" s="68">
        <v>747.28</v>
      </c>
      <c r="Z1340" s="68">
        <v>726.67</v>
      </c>
      <c r="AA1340" s="68">
        <v>0.03</v>
      </c>
      <c r="AB1340" s="73">
        <v>36603</v>
      </c>
      <c r="AC1340" s="73">
        <v>32181.81</v>
      </c>
      <c r="AD1340" s="73">
        <v>36603</v>
      </c>
      <c r="AE1340" s="73">
        <v>32181.81</v>
      </c>
      <c r="AF1340" s="73"/>
      <c r="AG1340" s="73">
        <f>IFERROR(VLOOKUP(J1340,'Roll ups'!D:E,2,FALSE),0)</f>
        <v>73393567.950000003</v>
      </c>
      <c r="AH1340" s="74">
        <f>IF(Table2[[#This Row],[CATEGORY TTL LOOKUP]]=0,0,IF(Table2[[#This Row],[CATEGORY TTL LOOKUP]]&gt;0,SUM(AB1340/AG1340)))</f>
        <v>4.9872217719318553E-4</v>
      </c>
      <c r="AI1340" s="74" t="str">
        <f>IFERROR(IF(AH1340&lt;#REF!,"STRIKE",IF(AH1340&gt;=#REF!,"GOOD")),"NO DATA")</f>
        <v>NO DATA</v>
      </c>
      <c r="AJ1340" s="75">
        <f>IFERROR(VLOOKUP(K1340,'Roll ups'!H:I,2,FALSE),0)</f>
        <v>34230392.709999993</v>
      </c>
      <c r="AK1340" s="76">
        <f>IF(Table2[[#This Row],[PRICE TIER LOOKUP]]=0,0,IF(Table2[[#This Row],[PRICE TIER LOOKUP]]&gt;0,SUM(AB1340/AJ1340)))</f>
        <v>1.0693128854845676E-3</v>
      </c>
      <c r="AL1340" s="74" t="e">
        <f>IF(AK1340&lt;#REF!,"STRIKE",IF(AK1340&gt;=#REF!,"GOOD"))</f>
        <v>#REF!</v>
      </c>
      <c r="AM1340" s="75">
        <f>VLOOKUP(H1340,'Roll ups'!A:B,2,FALSE)</f>
        <v>325145452.83999985</v>
      </c>
      <c r="AN1340" s="77">
        <f t="shared" si="42"/>
        <v>1.1257423310179858E-4</v>
      </c>
      <c r="AO1340" s="74" t="str">
        <f>IFERROR(VLOOKUP(Table2[[#This Row],[Product Name]],'Roll ups'!L:P,5,FALSE),"GOOD")</f>
        <v>GOOD</v>
      </c>
      <c r="AP1340" s="74">
        <f>Table2[[#This Row],[Retail Dollar Vol Current 12 Mths]]/Table2[[#This Row],[SHELF SALES  LOOKUP]]</f>
        <v>1.1257423310179858E-4</v>
      </c>
      <c r="AQ1340" s="69">
        <f t="shared" si="43"/>
        <v>0</v>
      </c>
      <c r="AR134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340" s="69" t="e">
        <f>IF(Table2[[#This Row],[Shelf Dollar Vol Current 12 Mths]]&gt;#REF!,"MEETS $ CRITERIA",IF(Table2[[#This Row],[Shelf Dollar Vol Current 12 Mths]]&lt;#REF!+1,"DOES NOT MEET $ CRITERIA"))</f>
        <v>#REF!</v>
      </c>
      <c r="AT1340" s="78"/>
    </row>
    <row r="1341" spans="1:46" ht="13.8" x14ac:dyDescent="0.3">
      <c r="A1341" s="68" t="s">
        <v>9035</v>
      </c>
      <c r="B1341" s="69">
        <v>75221</v>
      </c>
      <c r="C1341" s="69">
        <v>322</v>
      </c>
      <c r="D1341" s="69" t="s">
        <v>25</v>
      </c>
      <c r="E1341" s="70" t="s">
        <v>6313</v>
      </c>
      <c r="F1341" s="70"/>
      <c r="G1341" s="71" t="s">
        <v>9036</v>
      </c>
      <c r="H1341" s="69" t="s">
        <v>6315</v>
      </c>
      <c r="I1341" s="68" t="s">
        <v>54</v>
      </c>
      <c r="J1341" s="68" t="s">
        <v>191</v>
      </c>
      <c r="K1341" s="68" t="s">
        <v>132</v>
      </c>
      <c r="L1341" s="68" t="s">
        <v>132</v>
      </c>
      <c r="M1341" s="68" t="s">
        <v>252</v>
      </c>
      <c r="N1341" s="68" t="s">
        <v>184</v>
      </c>
      <c r="O1341" s="68" t="s">
        <v>9037</v>
      </c>
      <c r="P1341" s="72" t="s">
        <v>191</v>
      </c>
      <c r="Q1341" s="68" t="s">
        <v>6876</v>
      </c>
      <c r="R1341" s="68" t="s">
        <v>6402</v>
      </c>
      <c r="S1341" s="68">
        <v>0</v>
      </c>
      <c r="T1341" s="68">
        <v>8</v>
      </c>
      <c r="U1341" s="68">
        <v>-95.39</v>
      </c>
      <c r="V1341" s="68">
        <v>11.25</v>
      </c>
      <c r="W1341" s="68">
        <v>29.5</v>
      </c>
      <c r="X1341" s="68">
        <v>-1.62</v>
      </c>
      <c r="Y1341" s="68">
        <v>59.75</v>
      </c>
      <c r="Z1341" s="68">
        <v>102.08</v>
      </c>
      <c r="AA1341" s="68">
        <v>-0.71</v>
      </c>
      <c r="AB1341" s="73">
        <v>10380.75</v>
      </c>
      <c r="AC1341" s="73">
        <v>17871.75</v>
      </c>
      <c r="AD1341" s="73">
        <v>11292.75</v>
      </c>
      <c r="AE1341" s="73">
        <v>19293.75</v>
      </c>
      <c r="AF1341" s="73"/>
      <c r="AG1341" s="73">
        <f>IFERROR(VLOOKUP(J1341,'Roll ups'!D:E,2,FALSE),0)</f>
        <v>22444928.369999994</v>
      </c>
      <c r="AH1341" s="74">
        <f>IF(Table2[[#This Row],[CATEGORY TTL LOOKUP]]=0,0,IF(Table2[[#This Row],[CATEGORY TTL LOOKUP]]&gt;0,SUM(AB1341/AG1341)))</f>
        <v>4.6249869141373441E-4</v>
      </c>
      <c r="AI1341" s="74" t="str">
        <f>IFERROR(IF(AH1341&lt;#REF!,"STRIKE",IF(AH1341&gt;=#REF!,"GOOD")),"NO DATA")</f>
        <v>NO DATA</v>
      </c>
      <c r="AJ1341" s="75">
        <f>IFERROR(VLOOKUP(K1341,'Roll ups'!H:I,2,FALSE),0)</f>
        <v>126094742.97999983</v>
      </c>
      <c r="AK1341" s="76">
        <f>IF(Table2[[#This Row],[PRICE TIER LOOKUP]]=0,0,IF(Table2[[#This Row],[PRICE TIER LOOKUP]]&gt;0,SUM(AB1341/AJ1341)))</f>
        <v>8.232500225363491E-5</v>
      </c>
      <c r="AL1341" s="74" t="e">
        <f>IF(AK1341&lt;#REF!,"STRIKE",IF(AK1341&gt;=#REF!,"GOOD"))</f>
        <v>#REF!</v>
      </c>
      <c r="AM1341" s="75">
        <f>VLOOKUP(H1341,'Roll ups'!A:B,2,FALSE)</f>
        <v>325145452.83999985</v>
      </c>
      <c r="AN1341" s="77">
        <f t="shared" si="42"/>
        <v>3.1926480623760224E-5</v>
      </c>
      <c r="AO1341" s="74" t="str">
        <f>IFERROR(VLOOKUP(Table2[[#This Row],[Product Name]],'Roll ups'!L:P,5,FALSE),"GOOD")</f>
        <v>GOOD</v>
      </c>
      <c r="AP1341" s="74">
        <f>Table2[[#This Row],[Retail Dollar Vol Current 12 Mths]]/Table2[[#This Row],[SHELF SALES  LOOKUP]]</f>
        <v>3.4731379145434412E-5</v>
      </c>
      <c r="AQ1341" s="69">
        <f t="shared" si="43"/>
        <v>0</v>
      </c>
      <c r="AR134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341" s="69" t="e">
        <f>IF(Table2[[#This Row],[Shelf Dollar Vol Current 12 Mths]]&gt;#REF!,"MEETS $ CRITERIA",IF(Table2[[#This Row],[Shelf Dollar Vol Current 12 Mths]]&lt;#REF!+1,"DOES NOT MEET $ CRITERIA"))</f>
        <v>#REF!</v>
      </c>
      <c r="AT1341" s="78"/>
    </row>
    <row r="1342" spans="1:46" ht="13.8" x14ac:dyDescent="0.3">
      <c r="A1342" s="68" t="s">
        <v>9038</v>
      </c>
      <c r="B1342" s="69">
        <v>65259</v>
      </c>
      <c r="C1342" s="69">
        <v>330</v>
      </c>
      <c r="D1342" s="69" t="s">
        <v>25</v>
      </c>
      <c r="E1342" s="70" t="s">
        <v>6313</v>
      </c>
      <c r="F1342" s="70"/>
      <c r="G1342" s="71" t="s">
        <v>9039</v>
      </c>
      <c r="H1342" s="69" t="s">
        <v>6315</v>
      </c>
      <c r="I1342" s="68" t="s">
        <v>54</v>
      </c>
      <c r="J1342" s="68" t="s">
        <v>191</v>
      </c>
      <c r="K1342" s="68" t="s">
        <v>132</v>
      </c>
      <c r="L1342" s="68" t="s">
        <v>132</v>
      </c>
      <c r="M1342" s="68" t="s">
        <v>191</v>
      </c>
      <c r="N1342" s="68" t="s">
        <v>211</v>
      </c>
      <c r="O1342" s="68" t="s">
        <v>9040</v>
      </c>
      <c r="P1342" s="72" t="s">
        <v>191</v>
      </c>
      <c r="Q1342" s="68" t="s">
        <v>341</v>
      </c>
      <c r="R1342" s="68" t="s">
        <v>31</v>
      </c>
      <c r="S1342" s="68">
        <v>3</v>
      </c>
      <c r="T1342" s="68">
        <v>8.27</v>
      </c>
      <c r="U1342" s="68">
        <v>-2.1</v>
      </c>
      <c r="V1342" s="68">
        <v>5.07</v>
      </c>
      <c r="W1342" s="68">
        <v>11.74</v>
      </c>
      <c r="X1342" s="68">
        <v>-1.31</v>
      </c>
      <c r="Y1342" s="68">
        <v>35.47</v>
      </c>
      <c r="Z1342" s="68">
        <v>64.84</v>
      </c>
      <c r="AA1342" s="68">
        <v>-0.83</v>
      </c>
      <c r="AB1342" s="73">
        <v>10751.45</v>
      </c>
      <c r="AC1342" s="73">
        <v>19784.759999999998</v>
      </c>
      <c r="AD1342" s="73">
        <v>12935.45</v>
      </c>
      <c r="AE1342" s="73">
        <v>23648.76</v>
      </c>
      <c r="AF1342" s="73"/>
      <c r="AG1342" s="73">
        <f>IFERROR(VLOOKUP(J1342,'Roll ups'!D:E,2,FALSE),0)</f>
        <v>22444928.369999994</v>
      </c>
      <c r="AH1342" s="74">
        <f>IF(Table2[[#This Row],[CATEGORY TTL LOOKUP]]=0,0,IF(Table2[[#This Row],[CATEGORY TTL LOOKUP]]&gt;0,SUM(AB1342/AG1342)))</f>
        <v>4.7901467194568745E-4</v>
      </c>
      <c r="AI1342" s="74" t="str">
        <f>IFERROR(IF(AH1342&lt;#REF!,"STRIKE",IF(AH1342&gt;=#REF!,"GOOD")),"NO DATA")</f>
        <v>NO DATA</v>
      </c>
      <c r="AJ1342" s="75">
        <f>IFERROR(VLOOKUP(K1342,'Roll ups'!H:I,2,FALSE),0)</f>
        <v>126094742.97999983</v>
      </c>
      <c r="AK1342" s="76">
        <f>IF(Table2[[#This Row],[PRICE TIER LOOKUP]]=0,0,IF(Table2[[#This Row],[PRICE TIER LOOKUP]]&gt;0,SUM(AB1342/AJ1342)))</f>
        <v>8.5264855186748851E-5</v>
      </c>
      <c r="AL1342" s="74" t="e">
        <f>IF(AK1342&lt;#REF!,"STRIKE",IF(AK1342&gt;=#REF!,"GOOD"))</f>
        <v>#REF!</v>
      </c>
      <c r="AM1342" s="75">
        <f>VLOOKUP(H1342,'Roll ups'!A:B,2,FALSE)</f>
        <v>325145452.83999985</v>
      </c>
      <c r="AN1342" s="77">
        <f t="shared" si="42"/>
        <v>3.3066585757515299E-5</v>
      </c>
      <c r="AO1342" s="74" t="str">
        <f>IFERROR(VLOOKUP(Table2[[#This Row],[Product Name]],'Roll ups'!L:P,5,FALSE),"GOOD")</f>
        <v>GOOD</v>
      </c>
      <c r="AP1342" s="74">
        <f>Table2[[#This Row],[Retail Dollar Vol Current 12 Mths]]/Table2[[#This Row],[SHELF SALES  LOOKUP]]</f>
        <v>3.9783579585735066E-5</v>
      </c>
      <c r="AQ1342" s="69">
        <f t="shared" si="43"/>
        <v>0</v>
      </c>
      <c r="AR134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342" s="69" t="e">
        <f>IF(Table2[[#This Row],[Shelf Dollar Vol Current 12 Mths]]&gt;#REF!,"MEETS $ CRITERIA",IF(Table2[[#This Row],[Shelf Dollar Vol Current 12 Mths]]&lt;#REF!+1,"DOES NOT MEET $ CRITERIA"))</f>
        <v>#REF!</v>
      </c>
      <c r="AT1342" s="78"/>
    </row>
    <row r="1343" spans="1:46" ht="13.8" x14ac:dyDescent="0.3">
      <c r="A1343" s="68" t="s">
        <v>9041</v>
      </c>
      <c r="B1343" s="69">
        <v>75198</v>
      </c>
      <c r="C1343" s="69">
        <v>410</v>
      </c>
      <c r="D1343" s="69" t="s">
        <v>25</v>
      </c>
      <c r="E1343" s="70" t="s">
        <v>6313</v>
      </c>
      <c r="F1343" s="70"/>
      <c r="G1343" s="71" t="s">
        <v>9042</v>
      </c>
      <c r="H1343" s="69" t="s">
        <v>6315</v>
      </c>
      <c r="I1343" s="68" t="s">
        <v>54</v>
      </c>
      <c r="J1343" s="68" t="s">
        <v>191</v>
      </c>
      <c r="K1343" s="68" t="s">
        <v>132</v>
      </c>
      <c r="L1343" s="68" t="s">
        <v>132</v>
      </c>
      <c r="M1343" s="68" t="s">
        <v>252</v>
      </c>
      <c r="N1343" s="68" t="s">
        <v>184</v>
      </c>
      <c r="O1343" s="68" t="s">
        <v>9043</v>
      </c>
      <c r="P1343" s="72" t="s">
        <v>191</v>
      </c>
      <c r="Q1343" s="68" t="s">
        <v>6876</v>
      </c>
      <c r="R1343" s="68" t="s">
        <v>6402</v>
      </c>
      <c r="S1343" s="68">
        <v>8</v>
      </c>
      <c r="T1343" s="68">
        <v>9</v>
      </c>
      <c r="U1343" s="68">
        <v>-7.0000000000000007E-2</v>
      </c>
      <c r="V1343" s="68">
        <v>31.17</v>
      </c>
      <c r="W1343" s="68">
        <v>37</v>
      </c>
      <c r="X1343" s="68">
        <v>-0.19</v>
      </c>
      <c r="Y1343" s="68">
        <v>134.16999999999999</v>
      </c>
      <c r="Z1343" s="68">
        <v>152.58000000000001</v>
      </c>
      <c r="AA1343" s="68">
        <v>-0.14000000000000001</v>
      </c>
      <c r="AB1343" s="73">
        <v>23455.5</v>
      </c>
      <c r="AC1343" s="73">
        <v>26822.25</v>
      </c>
      <c r="AD1343" s="73">
        <v>25357.5</v>
      </c>
      <c r="AE1343" s="73">
        <v>28838.25</v>
      </c>
      <c r="AF1343" s="73"/>
      <c r="AG1343" s="73">
        <f>IFERROR(VLOOKUP(J1343,'Roll ups'!D:E,2,FALSE),0)</f>
        <v>22444928.369999994</v>
      </c>
      <c r="AH1343" s="74">
        <f>IF(Table2[[#This Row],[CATEGORY TTL LOOKUP]]=0,0,IF(Table2[[#This Row],[CATEGORY TTL LOOKUP]]&gt;0,SUM(AB1343/AG1343)))</f>
        <v>1.0450244978883845E-3</v>
      </c>
      <c r="AI1343" s="74" t="str">
        <f>IFERROR(IF(AH1343&lt;#REF!,"STRIKE",IF(AH1343&gt;=#REF!,"GOOD")),"NO DATA")</f>
        <v>NO DATA</v>
      </c>
      <c r="AJ1343" s="75">
        <f>IFERROR(VLOOKUP(K1343,'Roll ups'!H:I,2,FALSE),0)</f>
        <v>126094742.97999983</v>
      </c>
      <c r="AK1343" s="76">
        <f>IF(Table2[[#This Row],[PRICE TIER LOOKUP]]=0,0,IF(Table2[[#This Row],[PRICE TIER LOOKUP]]&gt;0,SUM(AB1343/AJ1343)))</f>
        <v>1.8601489202226559E-4</v>
      </c>
      <c r="AL1343" s="74" t="e">
        <f>IF(AK1343&lt;#REF!,"STRIKE",IF(AK1343&gt;=#REF!,"GOOD"))</f>
        <v>#REF!</v>
      </c>
      <c r="AM1343" s="75">
        <f>VLOOKUP(H1343,'Roll ups'!A:B,2,FALSE)</f>
        <v>325145452.83999985</v>
      </c>
      <c r="AN1343" s="77">
        <f t="shared" si="42"/>
        <v>7.2138483854308026E-5</v>
      </c>
      <c r="AO1343" s="74" t="str">
        <f>IFERROR(VLOOKUP(Table2[[#This Row],[Product Name]],'Roll ups'!L:P,5,FALSE),"GOOD")</f>
        <v>GOOD</v>
      </c>
      <c r="AP1343" s="74">
        <f>Table2[[#This Row],[Retail Dollar Vol Current 12 Mths]]/Table2[[#This Row],[SHELF SALES  LOOKUP]]</f>
        <v>7.798817353437853E-5</v>
      </c>
      <c r="AQ1343" s="69">
        <f t="shared" si="43"/>
        <v>0</v>
      </c>
      <c r="AR134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343" s="69" t="e">
        <f>IF(Table2[[#This Row],[Shelf Dollar Vol Current 12 Mths]]&gt;#REF!,"MEETS $ CRITERIA",IF(Table2[[#This Row],[Shelf Dollar Vol Current 12 Mths]]&lt;#REF!+1,"DOES NOT MEET $ CRITERIA"))</f>
        <v>#REF!</v>
      </c>
      <c r="AT1343" s="78"/>
    </row>
    <row r="1344" spans="1:46" ht="13.8" x14ac:dyDescent="0.3">
      <c r="A1344" s="68" t="s">
        <v>9044</v>
      </c>
      <c r="B1344" s="69">
        <v>75210</v>
      </c>
      <c r="C1344" s="69">
        <v>444</v>
      </c>
      <c r="D1344" s="69" t="s">
        <v>25</v>
      </c>
      <c r="E1344" s="70" t="s">
        <v>6313</v>
      </c>
      <c r="F1344" s="70"/>
      <c r="G1344" s="71" t="s">
        <v>9045</v>
      </c>
      <c r="H1344" s="69" t="s">
        <v>6315</v>
      </c>
      <c r="I1344" s="68" t="s">
        <v>54</v>
      </c>
      <c r="J1344" s="68" t="s">
        <v>191</v>
      </c>
      <c r="K1344" s="68" t="s">
        <v>132</v>
      </c>
      <c r="L1344" s="68" t="s">
        <v>132</v>
      </c>
      <c r="M1344" s="68" t="s">
        <v>191</v>
      </c>
      <c r="N1344" s="68" t="s">
        <v>211</v>
      </c>
      <c r="O1344" s="68" t="s">
        <v>9046</v>
      </c>
      <c r="P1344" s="72" t="s">
        <v>191</v>
      </c>
      <c r="Q1344" s="68" t="s">
        <v>6876</v>
      </c>
      <c r="R1344" s="68" t="s">
        <v>6402</v>
      </c>
      <c r="S1344" s="68">
        <v>9</v>
      </c>
      <c r="T1344" s="68">
        <v>9.42</v>
      </c>
      <c r="U1344" s="68">
        <v>-0.05</v>
      </c>
      <c r="V1344" s="68">
        <v>37.25</v>
      </c>
      <c r="W1344" s="68">
        <v>46.42</v>
      </c>
      <c r="X1344" s="68">
        <v>-0.25</v>
      </c>
      <c r="Y1344" s="68">
        <v>151.75</v>
      </c>
      <c r="Z1344" s="68">
        <v>192.92</v>
      </c>
      <c r="AA1344" s="68">
        <v>-0.27</v>
      </c>
      <c r="AB1344" s="73">
        <v>26742.75</v>
      </c>
      <c r="AC1344" s="73">
        <v>33371.25</v>
      </c>
      <c r="AD1344" s="73">
        <v>28680.75</v>
      </c>
      <c r="AE1344" s="73">
        <v>36461.25</v>
      </c>
      <c r="AF1344" s="73"/>
      <c r="AG1344" s="73">
        <f>IFERROR(VLOOKUP(J1344,'Roll ups'!D:E,2,FALSE),0)</f>
        <v>22444928.369999994</v>
      </c>
      <c r="AH1344" s="74">
        <f>IF(Table2[[#This Row],[CATEGORY TTL LOOKUP]]=0,0,IF(Table2[[#This Row],[CATEGORY TTL LOOKUP]]&gt;0,SUM(AB1344/AG1344)))</f>
        <v>1.1914829737547524E-3</v>
      </c>
      <c r="AI1344" s="74" t="str">
        <f>IFERROR(IF(AH1344&lt;#REF!,"STRIKE",IF(AH1344&gt;=#REF!,"GOOD")),"NO DATA")</f>
        <v>NO DATA</v>
      </c>
      <c r="AJ1344" s="75">
        <f>IFERROR(VLOOKUP(K1344,'Roll ups'!H:I,2,FALSE),0)</f>
        <v>126094742.97999983</v>
      </c>
      <c r="AK1344" s="76">
        <f>IF(Table2[[#This Row],[PRICE TIER LOOKUP]]=0,0,IF(Table2[[#This Row],[PRICE TIER LOOKUP]]&gt;0,SUM(AB1344/AJ1344)))</f>
        <v>2.1208457520105917E-4</v>
      </c>
      <c r="AL1344" s="74" t="e">
        <f>IF(AK1344&lt;#REF!,"STRIKE",IF(AK1344&gt;=#REF!,"GOOD"))</f>
        <v>#REF!</v>
      </c>
      <c r="AM1344" s="75">
        <f>VLOOKUP(H1344,'Roll ups'!A:B,2,FALSE)</f>
        <v>325145452.83999985</v>
      </c>
      <c r="AN1344" s="77">
        <f t="shared" si="42"/>
        <v>8.2248574496164903E-5</v>
      </c>
      <c r="AO1344" s="74" t="str">
        <f>IFERROR(VLOOKUP(Table2[[#This Row],[Product Name]],'Roll ups'!L:P,5,FALSE),"GOOD")</f>
        <v>GOOD</v>
      </c>
      <c r="AP1344" s="74">
        <f>Table2[[#This Row],[Retail Dollar Vol Current 12 Mths]]/Table2[[#This Row],[SHELF SALES  LOOKUP]]</f>
        <v>8.8208983854722552E-5</v>
      </c>
      <c r="AQ1344" s="69">
        <f t="shared" si="43"/>
        <v>0</v>
      </c>
      <c r="AR134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344" s="69" t="e">
        <f>IF(Table2[[#This Row],[Shelf Dollar Vol Current 12 Mths]]&gt;#REF!,"MEETS $ CRITERIA",IF(Table2[[#This Row],[Shelf Dollar Vol Current 12 Mths]]&lt;#REF!+1,"DOES NOT MEET $ CRITERIA"))</f>
        <v>#REF!</v>
      </c>
      <c r="AT1344" s="78"/>
    </row>
    <row r="1345" spans="1:46" ht="13.8" x14ac:dyDescent="0.3">
      <c r="A1345" s="68" t="s">
        <v>9047</v>
      </c>
      <c r="B1345" s="69">
        <v>88015</v>
      </c>
      <c r="C1345" s="69">
        <v>395</v>
      </c>
      <c r="D1345" s="69" t="s">
        <v>25</v>
      </c>
      <c r="E1345" s="70" t="s">
        <v>6313</v>
      </c>
      <c r="F1345" s="70"/>
      <c r="G1345" s="71" t="s">
        <v>9048</v>
      </c>
      <c r="H1345" s="69" t="s">
        <v>6315</v>
      </c>
      <c r="I1345" s="68" t="s">
        <v>245</v>
      </c>
      <c r="J1345" s="68" t="s">
        <v>245</v>
      </c>
      <c r="K1345" s="68" t="s">
        <v>89</v>
      </c>
      <c r="L1345" s="68" t="s">
        <v>132</v>
      </c>
      <c r="M1345" s="68" t="s">
        <v>245</v>
      </c>
      <c r="N1345" s="68" t="s">
        <v>246</v>
      </c>
      <c r="O1345" s="68" t="s">
        <v>9049</v>
      </c>
      <c r="P1345" s="72" t="s">
        <v>245</v>
      </c>
      <c r="Q1345" s="68" t="s">
        <v>55</v>
      </c>
      <c r="R1345" s="68" t="s">
        <v>31</v>
      </c>
      <c r="S1345" s="68">
        <v>1222</v>
      </c>
      <c r="T1345" s="68">
        <v>382.68</v>
      </c>
      <c r="U1345" s="68">
        <v>0.69</v>
      </c>
      <c r="V1345" s="68">
        <v>1855.87</v>
      </c>
      <c r="W1345" s="68">
        <v>511.81</v>
      </c>
      <c r="X1345" s="68">
        <v>0.72</v>
      </c>
      <c r="Y1345" s="68">
        <v>3943.91</v>
      </c>
      <c r="Z1345" s="68">
        <v>1323.28</v>
      </c>
      <c r="AA1345" s="68">
        <v>0.66</v>
      </c>
      <c r="AB1345" s="73">
        <v>615807.80000000005</v>
      </c>
      <c r="AC1345" s="73">
        <v>188222.11</v>
      </c>
      <c r="AD1345" s="73">
        <v>669376.69999999995</v>
      </c>
      <c r="AE1345" s="73">
        <v>203609.78</v>
      </c>
      <c r="AF1345" s="73"/>
      <c r="AG1345" s="73">
        <f>IFERROR(VLOOKUP(J1345,'Roll ups'!D:E,2,FALSE),0)</f>
        <v>57863085.470000021</v>
      </c>
      <c r="AH1345" s="74">
        <f>IF(Table2[[#This Row],[CATEGORY TTL LOOKUP]]=0,0,IF(Table2[[#This Row],[CATEGORY TTL LOOKUP]]&gt;0,SUM(AB1345/AG1345)))</f>
        <v>1.0642498494472349E-2</v>
      </c>
      <c r="AI1345" s="74" t="str">
        <f>IFERROR(IF(AH1345&lt;#REF!,"STRIKE",IF(AH1345&gt;=#REF!,"GOOD")),"NO DATA")</f>
        <v>NO DATA</v>
      </c>
      <c r="AJ1345" s="75">
        <f>IFERROR(VLOOKUP(K1345,'Roll ups'!H:I,2,FALSE),0)</f>
        <v>75793138.070000067</v>
      </c>
      <c r="AK1345" s="76">
        <f>IF(Table2[[#This Row],[PRICE TIER LOOKUP]]=0,0,IF(Table2[[#This Row],[PRICE TIER LOOKUP]]&gt;0,SUM(AB1345/AJ1345)))</f>
        <v>8.1248489728880206E-3</v>
      </c>
      <c r="AL1345" s="74" t="e">
        <f>IF(AK1345&lt;#REF!,"STRIKE",IF(AK1345&gt;=#REF!,"GOOD"))</f>
        <v>#REF!</v>
      </c>
      <c r="AM1345" s="75">
        <f>VLOOKUP(H1345,'Roll ups'!A:B,2,FALSE)</f>
        <v>325145452.83999985</v>
      </c>
      <c r="AN1345" s="77">
        <f t="shared" si="42"/>
        <v>1.8939456007186779E-3</v>
      </c>
      <c r="AO1345" s="74" t="str">
        <f>IFERROR(VLOOKUP(Table2[[#This Row],[Product Name]],'Roll ups'!L:P,5,FALSE),"GOOD")</f>
        <v>GOOD</v>
      </c>
      <c r="AP1345" s="74">
        <f>Table2[[#This Row],[Retail Dollar Vol Current 12 Mths]]/Table2[[#This Row],[SHELF SALES  LOOKUP]]</f>
        <v>2.0586992502995027E-3</v>
      </c>
      <c r="AQ1345" s="69">
        <f t="shared" si="43"/>
        <v>0</v>
      </c>
      <c r="AR134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345" s="69" t="e">
        <f>IF(Table2[[#This Row],[Shelf Dollar Vol Current 12 Mths]]&gt;#REF!,"MEETS $ CRITERIA",IF(Table2[[#This Row],[Shelf Dollar Vol Current 12 Mths]]&lt;#REF!+1,"DOES NOT MEET $ CRITERIA"))</f>
        <v>#REF!</v>
      </c>
      <c r="AT1345" s="78"/>
    </row>
    <row r="1346" spans="1:46" ht="13.8" x14ac:dyDescent="0.3">
      <c r="A1346" s="68" t="s">
        <v>3276</v>
      </c>
      <c r="B1346" s="69">
        <v>28236</v>
      </c>
      <c r="C1346" s="69">
        <v>731</v>
      </c>
      <c r="D1346" s="69" t="s">
        <v>25</v>
      </c>
      <c r="E1346" s="70" t="s">
        <v>6313</v>
      </c>
      <c r="F1346" s="70"/>
      <c r="G1346" s="71" t="s">
        <v>9050</v>
      </c>
      <c r="H1346" s="69" t="s">
        <v>6315</v>
      </c>
      <c r="I1346" s="68" t="s">
        <v>153</v>
      </c>
      <c r="J1346" s="68" t="s">
        <v>153</v>
      </c>
      <c r="K1346" s="68" t="s">
        <v>132</v>
      </c>
      <c r="L1346" s="68" t="s">
        <v>132</v>
      </c>
      <c r="M1346" s="68" t="s">
        <v>153</v>
      </c>
      <c r="N1346" s="68" t="s">
        <v>154</v>
      </c>
      <c r="O1346" s="68" t="s">
        <v>9051</v>
      </c>
      <c r="P1346" s="72" t="s">
        <v>153</v>
      </c>
      <c r="Q1346" s="68" t="s">
        <v>63</v>
      </c>
      <c r="R1346" s="68" t="s">
        <v>31</v>
      </c>
      <c r="S1346" s="68">
        <v>149</v>
      </c>
      <c r="T1346" s="68">
        <v>157</v>
      </c>
      <c r="U1346" s="68">
        <v>-0.05</v>
      </c>
      <c r="V1346" s="68">
        <v>299</v>
      </c>
      <c r="W1346" s="68">
        <v>282.75</v>
      </c>
      <c r="X1346" s="68">
        <v>0.05</v>
      </c>
      <c r="Y1346" s="68">
        <v>891</v>
      </c>
      <c r="Z1346" s="68">
        <v>1054.17</v>
      </c>
      <c r="AA1346" s="68">
        <v>-0.18</v>
      </c>
      <c r="AB1346" s="73">
        <v>198948.24</v>
      </c>
      <c r="AC1346" s="73">
        <v>229851.84</v>
      </c>
      <c r="AD1346" s="73">
        <v>208020.24</v>
      </c>
      <c r="AE1346" s="73">
        <v>240289.84</v>
      </c>
      <c r="AF1346" s="73"/>
      <c r="AG1346" s="73">
        <f>IFERROR(VLOOKUP(J1346,'Roll ups'!D:E,2,FALSE),0)</f>
        <v>10875997.040000001</v>
      </c>
      <c r="AH1346" s="74">
        <f>IF(Table2[[#This Row],[CATEGORY TTL LOOKUP]]=0,0,IF(Table2[[#This Row],[CATEGORY TTL LOOKUP]]&gt;0,SUM(AB1346/AG1346)))</f>
        <v>1.8292413952330385E-2</v>
      </c>
      <c r="AI1346" s="74" t="str">
        <f>IFERROR(IF(AH1346&lt;#REF!,"STRIKE",IF(AH1346&gt;=#REF!,"GOOD")),"NO DATA")</f>
        <v>NO DATA</v>
      </c>
      <c r="AJ1346" s="75">
        <f>IFERROR(VLOOKUP(K1346,'Roll ups'!H:I,2,FALSE),0)</f>
        <v>126094742.97999983</v>
      </c>
      <c r="AK1346" s="76">
        <f>IF(Table2[[#This Row],[PRICE TIER LOOKUP]]=0,0,IF(Table2[[#This Row],[PRICE TIER LOOKUP]]&gt;0,SUM(AB1346/AJ1346)))</f>
        <v>1.5777679171887096E-3</v>
      </c>
      <c r="AL1346" s="74" t="e">
        <f>IF(AK1346&lt;#REF!,"STRIKE",IF(AK1346&gt;=#REF!,"GOOD"))</f>
        <v>#REF!</v>
      </c>
      <c r="AM1346" s="75">
        <f>VLOOKUP(H1346,'Roll ups'!A:B,2,FALSE)</f>
        <v>325145452.83999985</v>
      </c>
      <c r="AN1346" s="77">
        <f t="shared" si="42"/>
        <v>6.1187458801061567E-4</v>
      </c>
      <c r="AO1346" s="74" t="str">
        <f>IFERROR(VLOOKUP(Table2[[#This Row],[Product Name]],'Roll ups'!L:P,5,FALSE),"GOOD")</f>
        <v>GOOD</v>
      </c>
      <c r="AP1346" s="74">
        <f>Table2[[#This Row],[Retail Dollar Vol Current 12 Mths]]/Table2[[#This Row],[SHELF SALES  LOOKUP]]</f>
        <v>6.397759469893747E-4</v>
      </c>
      <c r="AQ1346" s="69">
        <f t="shared" si="43"/>
        <v>0</v>
      </c>
      <c r="AR134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346" s="69" t="e">
        <f>IF(Table2[[#This Row],[Shelf Dollar Vol Current 12 Mths]]&gt;#REF!,"MEETS $ CRITERIA",IF(Table2[[#This Row],[Shelf Dollar Vol Current 12 Mths]]&lt;#REF!+1,"DOES NOT MEET $ CRITERIA"))</f>
        <v>#REF!</v>
      </c>
      <c r="AT1346" s="78"/>
    </row>
    <row r="1347" spans="1:46" ht="13.8" x14ac:dyDescent="0.3">
      <c r="A1347" s="68" t="s">
        <v>9052</v>
      </c>
      <c r="B1347" s="69">
        <v>75197</v>
      </c>
      <c r="C1347" s="69">
        <v>340</v>
      </c>
      <c r="D1347" s="69" t="s">
        <v>25</v>
      </c>
      <c r="E1347" s="70" t="s">
        <v>6313</v>
      </c>
      <c r="F1347" s="70"/>
      <c r="G1347" s="71" t="s">
        <v>9053</v>
      </c>
      <c r="H1347" s="69" t="s">
        <v>6315</v>
      </c>
      <c r="I1347" s="68" t="s">
        <v>54</v>
      </c>
      <c r="J1347" s="68" t="s">
        <v>191</v>
      </c>
      <c r="K1347" s="68" t="s">
        <v>132</v>
      </c>
      <c r="L1347" s="68" t="s">
        <v>132</v>
      </c>
      <c r="M1347" s="68" t="s">
        <v>191</v>
      </c>
      <c r="N1347" s="68" t="s">
        <v>211</v>
      </c>
      <c r="O1347" s="68" t="s">
        <v>9054</v>
      </c>
      <c r="P1347" s="72" t="s">
        <v>191</v>
      </c>
      <c r="Q1347" s="68" t="s">
        <v>6876</v>
      </c>
      <c r="R1347" s="68" t="s">
        <v>6402</v>
      </c>
      <c r="S1347" s="68">
        <v>3</v>
      </c>
      <c r="T1347" s="68">
        <v>4.5</v>
      </c>
      <c r="U1347" s="68">
        <v>-0.5</v>
      </c>
      <c r="V1347" s="68">
        <v>14</v>
      </c>
      <c r="W1347" s="68">
        <v>22.5</v>
      </c>
      <c r="X1347" s="68">
        <v>-0.61</v>
      </c>
      <c r="Y1347" s="68">
        <v>62.5</v>
      </c>
      <c r="Z1347" s="68">
        <v>102.5</v>
      </c>
      <c r="AA1347" s="68">
        <v>-0.64</v>
      </c>
      <c r="AB1347" s="73">
        <v>11068.5</v>
      </c>
      <c r="AC1347" s="73">
        <v>17860.5</v>
      </c>
      <c r="AD1347" s="73">
        <v>11812.5</v>
      </c>
      <c r="AE1347" s="73">
        <v>19372.5</v>
      </c>
      <c r="AF1347" s="73"/>
      <c r="AG1347" s="73">
        <f>IFERROR(VLOOKUP(J1347,'Roll ups'!D:E,2,FALSE),0)</f>
        <v>22444928.369999994</v>
      </c>
      <c r="AH1347" s="74">
        <f>IF(Table2[[#This Row],[CATEGORY TTL LOOKUP]]=0,0,IF(Table2[[#This Row],[CATEGORY TTL LOOKUP]]&gt;0,SUM(AB1347/AG1347)))</f>
        <v>4.9314035748023214E-4</v>
      </c>
      <c r="AI1347" s="74" t="str">
        <f>IFERROR(IF(AH1347&lt;#REF!,"STRIKE",IF(AH1347&gt;=#REF!,"GOOD")),"NO DATA")</f>
        <v>NO DATA</v>
      </c>
      <c r="AJ1347" s="75">
        <f>IFERROR(VLOOKUP(K1347,'Roll ups'!H:I,2,FALSE),0)</f>
        <v>126094742.97999983</v>
      </c>
      <c r="AK1347" s="76">
        <f>IF(Table2[[#This Row],[PRICE TIER LOOKUP]]=0,0,IF(Table2[[#This Row],[PRICE TIER LOOKUP]]&gt;0,SUM(AB1347/AJ1347)))</f>
        <v>8.7779234394851809E-5</v>
      </c>
      <c r="AL1347" s="74" t="e">
        <f>IF(AK1347&lt;#REF!,"STRIKE",IF(AK1347&gt;=#REF!,"GOOD"))</f>
        <v>#REF!</v>
      </c>
      <c r="AM1347" s="75">
        <f>VLOOKUP(H1347,'Roll ups'!A:B,2,FALSE)</f>
        <v>325145452.83999985</v>
      </c>
      <c r="AN1347" s="77">
        <f t="shared" si="42"/>
        <v>3.404168781485828E-5</v>
      </c>
      <c r="AO1347" s="74" t="str">
        <f>IFERROR(VLOOKUP(Table2[[#This Row],[Product Name]],'Roll ups'!L:P,5,FALSE),"GOOD")</f>
        <v>GOOD</v>
      </c>
      <c r="AP1347" s="74">
        <f>Table2[[#This Row],[Retail Dollar Vol Current 12 Mths]]/Table2[[#This Row],[SHELF SALES  LOOKUP]]</f>
        <v>3.6329894503592484E-5</v>
      </c>
      <c r="AQ1347" s="69">
        <f t="shared" si="43"/>
        <v>0</v>
      </c>
      <c r="AR134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347" s="69" t="e">
        <f>IF(Table2[[#This Row],[Shelf Dollar Vol Current 12 Mths]]&gt;#REF!,"MEETS $ CRITERIA",IF(Table2[[#This Row],[Shelf Dollar Vol Current 12 Mths]]&lt;#REF!+1,"DOES NOT MEET $ CRITERIA"))</f>
        <v>#REF!</v>
      </c>
      <c r="AT1347" s="78"/>
    </row>
    <row r="1348" spans="1:46" ht="13.8" x14ac:dyDescent="0.3">
      <c r="A1348" s="68" t="s">
        <v>9055</v>
      </c>
      <c r="B1348" s="69">
        <v>31298</v>
      </c>
      <c r="C1348" s="69">
        <v>170</v>
      </c>
      <c r="D1348" s="69" t="s">
        <v>25</v>
      </c>
      <c r="E1348" s="70" t="s">
        <v>6313</v>
      </c>
      <c r="F1348" s="70"/>
      <c r="G1348" s="71" t="s">
        <v>9056</v>
      </c>
      <c r="H1348" s="69" t="s">
        <v>6315</v>
      </c>
      <c r="I1348" s="68" t="s">
        <v>153</v>
      </c>
      <c r="J1348" s="68" t="s">
        <v>153</v>
      </c>
      <c r="K1348" s="68" t="s">
        <v>104</v>
      </c>
      <c r="L1348" s="68" t="s">
        <v>104</v>
      </c>
      <c r="M1348" s="68" t="s">
        <v>153</v>
      </c>
      <c r="N1348" s="68" t="s">
        <v>154</v>
      </c>
      <c r="O1348" s="68" t="s">
        <v>9057</v>
      </c>
      <c r="P1348" s="72" t="s">
        <v>153</v>
      </c>
      <c r="Q1348" s="68" t="s">
        <v>194</v>
      </c>
      <c r="R1348" s="68" t="s">
        <v>6402</v>
      </c>
      <c r="S1348" s="68">
        <v>54</v>
      </c>
      <c r="T1348" s="68">
        <v>43.17</v>
      </c>
      <c r="U1348" s="68">
        <v>0.2</v>
      </c>
      <c r="V1348" s="68">
        <v>145.85</v>
      </c>
      <c r="W1348" s="68">
        <v>98.01</v>
      </c>
      <c r="X1348" s="68">
        <v>0.33</v>
      </c>
      <c r="Y1348" s="68">
        <v>578.70000000000005</v>
      </c>
      <c r="Z1348" s="68">
        <v>414.58</v>
      </c>
      <c r="AA1348" s="68">
        <v>0.28000000000000003</v>
      </c>
      <c r="AB1348" s="73">
        <v>33468.480000000003</v>
      </c>
      <c r="AC1348" s="73">
        <v>24035.599999999999</v>
      </c>
      <c r="AD1348" s="73">
        <v>34908.480000000003</v>
      </c>
      <c r="AE1348" s="73">
        <v>24894.6</v>
      </c>
      <c r="AF1348" s="73"/>
      <c r="AG1348" s="73">
        <f>IFERROR(VLOOKUP(J1348,'Roll ups'!D:E,2,FALSE),0)</f>
        <v>10875997.040000001</v>
      </c>
      <c r="AH1348" s="74">
        <f>IF(Table2[[#This Row],[CATEGORY TTL LOOKUP]]=0,0,IF(Table2[[#This Row],[CATEGORY TTL LOOKUP]]&gt;0,SUM(AB1348/AG1348)))</f>
        <v>3.077279248689461E-3</v>
      </c>
      <c r="AI1348" s="74" t="str">
        <f>IFERROR(IF(AH1348&lt;#REF!,"STRIKE",IF(AH1348&gt;=#REF!,"GOOD")),"NO DATA")</f>
        <v>NO DATA</v>
      </c>
      <c r="AJ1348" s="75">
        <f>IFERROR(VLOOKUP(K1348,'Roll ups'!H:I,2,FALSE),0)</f>
        <v>34230392.709999993</v>
      </c>
      <c r="AK1348" s="76">
        <f>IF(Table2[[#This Row],[PRICE TIER LOOKUP]]=0,0,IF(Table2[[#This Row],[PRICE TIER LOOKUP]]&gt;0,SUM(AB1348/AJ1348)))</f>
        <v>9.7774163105708665E-4</v>
      </c>
      <c r="AL1348" s="74" t="e">
        <f>IF(AK1348&lt;#REF!,"STRIKE",IF(AK1348&gt;=#REF!,"GOOD"))</f>
        <v>#REF!</v>
      </c>
      <c r="AM1348" s="75">
        <f>VLOOKUP(H1348,'Roll ups'!A:B,2,FALSE)</f>
        <v>325145452.83999985</v>
      </c>
      <c r="AN1348" s="77">
        <f t="shared" si="42"/>
        <v>1.029338706959234E-4</v>
      </c>
      <c r="AO1348" s="74" t="str">
        <f>IFERROR(VLOOKUP(Table2[[#This Row],[Product Name]],'Roll ups'!L:P,5,FALSE),"GOOD")</f>
        <v>GOOD</v>
      </c>
      <c r="AP1348" s="74">
        <f>Table2[[#This Row],[Retail Dollar Vol Current 12 Mths]]/Table2[[#This Row],[SHELF SALES  LOOKUP]]</f>
        <v>1.0736265783540896E-4</v>
      </c>
      <c r="AQ1348" s="69">
        <f t="shared" si="43"/>
        <v>0</v>
      </c>
      <c r="AR134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348" s="69" t="e">
        <f>IF(Table2[[#This Row],[Shelf Dollar Vol Current 12 Mths]]&gt;#REF!,"MEETS $ CRITERIA",IF(Table2[[#This Row],[Shelf Dollar Vol Current 12 Mths]]&lt;#REF!+1,"DOES NOT MEET $ CRITERIA"))</f>
        <v>#REF!</v>
      </c>
      <c r="AT1348" s="78"/>
    </row>
    <row r="1349" spans="1:46" ht="13.8" x14ac:dyDescent="0.3">
      <c r="A1349" s="68" t="s">
        <v>9058</v>
      </c>
      <c r="B1349" s="69">
        <v>87288</v>
      </c>
      <c r="C1349" s="69">
        <v>450</v>
      </c>
      <c r="D1349" s="69" t="s">
        <v>25</v>
      </c>
      <c r="E1349" s="70" t="s">
        <v>6313</v>
      </c>
      <c r="F1349" s="70"/>
      <c r="G1349" s="71" t="s">
        <v>9059</v>
      </c>
      <c r="H1349" s="69" t="s">
        <v>6315</v>
      </c>
      <c r="I1349" s="68" t="s">
        <v>245</v>
      </c>
      <c r="J1349" s="68" t="s">
        <v>3714</v>
      </c>
      <c r="K1349" s="68" t="s">
        <v>3714</v>
      </c>
      <c r="L1349" s="68" t="s">
        <v>146</v>
      </c>
      <c r="M1349" s="68" t="s">
        <v>245</v>
      </c>
      <c r="N1349" s="68" t="s">
        <v>3714</v>
      </c>
      <c r="O1349" s="68" t="s">
        <v>9060</v>
      </c>
      <c r="P1349" s="72" t="s">
        <v>245</v>
      </c>
      <c r="Q1349" s="68" t="s">
        <v>397</v>
      </c>
      <c r="R1349" s="68" t="s">
        <v>31</v>
      </c>
      <c r="S1349" s="68">
        <v>12</v>
      </c>
      <c r="T1349" s="68">
        <v>25.83</v>
      </c>
      <c r="U1349" s="68">
        <v>-1.1499999999999999</v>
      </c>
      <c r="V1349" s="68">
        <v>28.83</v>
      </c>
      <c r="W1349" s="68">
        <v>51.58</v>
      </c>
      <c r="X1349" s="68">
        <v>-0.79</v>
      </c>
      <c r="Y1349" s="68">
        <v>123.92</v>
      </c>
      <c r="Z1349" s="68">
        <v>178.25</v>
      </c>
      <c r="AA1349" s="68">
        <v>-0.44</v>
      </c>
      <c r="AB1349" s="73">
        <v>67861.73</v>
      </c>
      <c r="AC1349" s="73">
        <v>98298.66</v>
      </c>
      <c r="AD1349" s="73">
        <v>70042.73</v>
      </c>
      <c r="AE1349" s="73">
        <v>100764.66</v>
      </c>
      <c r="AF1349" s="73"/>
      <c r="AG1349" s="73">
        <f>IFERROR(VLOOKUP(J1349,'Roll ups'!D:E,2,FALSE),0)</f>
        <v>206203.38000000003</v>
      </c>
      <c r="AH1349" s="74">
        <f>IF(Table2[[#This Row],[CATEGORY TTL LOOKUP]]=0,0,IF(Table2[[#This Row],[CATEGORY TTL LOOKUP]]&gt;0,SUM(AB1349/AG1349)))</f>
        <v>0.32910095848089388</v>
      </c>
      <c r="AI1349" s="74" t="str">
        <f>IFERROR(IF(AH1349&lt;#REF!,"STRIKE",IF(AH1349&gt;=#REF!,"GOOD")),"NO DATA")</f>
        <v>NO DATA</v>
      </c>
      <c r="AJ1349" s="75">
        <f>IFERROR(VLOOKUP(K1349,'Roll ups'!H:I,2,FALSE),0)</f>
        <v>206203.38000000003</v>
      </c>
      <c r="AK1349" s="76">
        <f>IF(Table2[[#This Row],[PRICE TIER LOOKUP]]=0,0,IF(Table2[[#This Row],[PRICE TIER LOOKUP]]&gt;0,SUM(AB1349/AJ1349)))</f>
        <v>0.32910095848089388</v>
      </c>
      <c r="AL1349" s="74" t="e">
        <f>IF(AK1349&lt;#REF!,"STRIKE",IF(AK1349&gt;=#REF!,"GOOD"))</f>
        <v>#REF!</v>
      </c>
      <c r="AM1349" s="75">
        <f>VLOOKUP(H1349,'Roll ups'!A:B,2,FALSE)</f>
        <v>325145452.83999985</v>
      </c>
      <c r="AN1349" s="77">
        <f t="shared" si="42"/>
        <v>2.0871191464391764E-4</v>
      </c>
      <c r="AO1349" s="74" t="str">
        <f>IFERROR(VLOOKUP(Table2[[#This Row],[Product Name]],'Roll ups'!L:P,5,FALSE),"GOOD")</f>
        <v>GOOD</v>
      </c>
      <c r="AP1349" s="74">
        <f>Table2[[#This Row],[Retail Dollar Vol Current 12 Mths]]/Table2[[#This Row],[SHELF SALES  LOOKUP]]</f>
        <v>2.1541968183226348E-4</v>
      </c>
      <c r="AQ1349" s="69">
        <f t="shared" si="43"/>
        <v>0</v>
      </c>
      <c r="AR134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349" s="69" t="e">
        <f>IF(Table2[[#This Row],[Shelf Dollar Vol Current 12 Mths]]&gt;#REF!,"MEETS $ CRITERIA",IF(Table2[[#This Row],[Shelf Dollar Vol Current 12 Mths]]&lt;#REF!+1,"DOES NOT MEET $ CRITERIA"))</f>
        <v>#REF!</v>
      </c>
      <c r="AT1349" s="78"/>
    </row>
    <row r="1350" spans="1:46" ht="13.8" x14ac:dyDescent="0.3">
      <c r="A1350" s="68" t="s">
        <v>9061</v>
      </c>
      <c r="B1350" s="69">
        <v>87370</v>
      </c>
      <c r="C1350" s="69">
        <v>208</v>
      </c>
      <c r="D1350" s="69" t="s">
        <v>25</v>
      </c>
      <c r="E1350" s="70" t="s">
        <v>6313</v>
      </c>
      <c r="F1350" s="70"/>
      <c r="G1350" s="71" t="s">
        <v>9062</v>
      </c>
      <c r="H1350" s="69" t="s">
        <v>6315</v>
      </c>
      <c r="I1350" s="68" t="s">
        <v>245</v>
      </c>
      <c r="J1350" s="68" t="s">
        <v>245</v>
      </c>
      <c r="K1350" s="68" t="s">
        <v>146</v>
      </c>
      <c r="L1350" s="68" t="s">
        <v>146</v>
      </c>
      <c r="M1350" s="68" t="s">
        <v>245</v>
      </c>
      <c r="N1350" s="68" t="s">
        <v>246</v>
      </c>
      <c r="O1350" s="68" t="s">
        <v>9063</v>
      </c>
      <c r="P1350" s="72" t="s">
        <v>245</v>
      </c>
      <c r="Q1350" s="68" t="s">
        <v>51</v>
      </c>
      <c r="R1350" s="68" t="s">
        <v>31</v>
      </c>
      <c r="S1350" s="68">
        <v>8</v>
      </c>
      <c r="T1350" s="68"/>
      <c r="U1350" s="68">
        <v>1</v>
      </c>
      <c r="V1350" s="68">
        <v>28.5</v>
      </c>
      <c r="W1350" s="68">
        <v>6.5</v>
      </c>
      <c r="X1350" s="68">
        <v>0.77</v>
      </c>
      <c r="Y1350" s="68">
        <v>96.08</v>
      </c>
      <c r="Z1350" s="68">
        <v>39.5</v>
      </c>
      <c r="AA1350" s="68">
        <v>0.59</v>
      </c>
      <c r="AB1350" s="73">
        <v>49538.49</v>
      </c>
      <c r="AC1350" s="73">
        <v>21120.42</v>
      </c>
      <c r="AD1350" s="73">
        <v>53418.49</v>
      </c>
      <c r="AE1350" s="73">
        <v>21960.42</v>
      </c>
      <c r="AF1350" s="73"/>
      <c r="AG1350" s="73">
        <f>IFERROR(VLOOKUP(J1350,'Roll ups'!D:E,2,FALSE),0)</f>
        <v>57863085.470000021</v>
      </c>
      <c r="AH1350" s="74">
        <f>IF(Table2[[#This Row],[CATEGORY TTL LOOKUP]]=0,0,IF(Table2[[#This Row],[CATEGORY TTL LOOKUP]]&gt;0,SUM(AB1350/AG1350)))</f>
        <v>8.5613287984243373E-4</v>
      </c>
      <c r="AI1350" s="74" t="str">
        <f>IFERROR(IF(AH1350&lt;#REF!,"STRIKE",IF(AH1350&gt;=#REF!,"GOOD")),"NO DATA")</f>
        <v>NO DATA</v>
      </c>
      <c r="AJ1350" s="75">
        <f>IFERROR(VLOOKUP(K1350,'Roll ups'!H:I,2,FALSE),0)</f>
        <v>69119979.479999974</v>
      </c>
      <c r="AK1350" s="76">
        <f>IF(Table2[[#This Row],[PRICE TIER LOOKUP]]=0,0,IF(Table2[[#This Row],[PRICE TIER LOOKUP]]&gt;0,SUM(AB1350/AJ1350)))</f>
        <v>7.1670290374339701E-4</v>
      </c>
      <c r="AL1350" s="74" t="e">
        <f>IF(AK1350&lt;#REF!,"STRIKE",IF(AK1350&gt;=#REF!,"GOOD"))</f>
        <v>#REF!</v>
      </c>
      <c r="AM1350" s="75">
        <f>VLOOKUP(H1350,'Roll ups'!A:B,2,FALSE)</f>
        <v>325145452.83999985</v>
      </c>
      <c r="AN1350" s="77">
        <f t="shared" ref="AN1350:AN1356" si="44">AB1350/AM1350</f>
        <v>1.5235793570939863E-4</v>
      </c>
      <c r="AO1350" s="74" t="str">
        <f>IFERROR(VLOOKUP(Table2[[#This Row],[Product Name]],'Roll ups'!L:P,5,FALSE),"GOOD")</f>
        <v>GOOD</v>
      </c>
      <c r="AP1350" s="74">
        <f>Table2[[#This Row],[Retail Dollar Vol Current 12 Mths]]/Table2[[#This Row],[SHELF SALES  LOOKUP]]</f>
        <v>1.6429105661301249E-4</v>
      </c>
      <c r="AQ1350" s="69">
        <f t="shared" ref="AQ1350:AQ1356" si="45">COUNTIF(AG1350:AO1350,"Strike")</f>
        <v>0</v>
      </c>
      <c r="AR135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350" s="69" t="e">
        <f>IF(Table2[[#This Row],[Shelf Dollar Vol Current 12 Mths]]&gt;#REF!,"MEETS $ CRITERIA",IF(Table2[[#This Row],[Shelf Dollar Vol Current 12 Mths]]&lt;#REF!+1,"DOES NOT MEET $ CRITERIA"))</f>
        <v>#REF!</v>
      </c>
      <c r="AT1350" s="78"/>
    </row>
    <row r="1351" spans="1:46" ht="13.8" x14ac:dyDescent="0.3">
      <c r="A1351" s="68" t="s">
        <v>9064</v>
      </c>
      <c r="B1351" s="69">
        <v>73713</v>
      </c>
      <c r="C1351" s="69">
        <v>256</v>
      </c>
      <c r="D1351" s="69" t="s">
        <v>25</v>
      </c>
      <c r="E1351" s="70" t="s">
        <v>6313</v>
      </c>
      <c r="F1351" s="70"/>
      <c r="G1351" s="71" t="s">
        <v>9065</v>
      </c>
      <c r="H1351" s="69" t="s">
        <v>6315</v>
      </c>
      <c r="I1351" s="68" t="s">
        <v>831</v>
      </c>
      <c r="J1351" s="68" t="s">
        <v>175</v>
      </c>
      <c r="K1351" s="68" t="s">
        <v>89</v>
      </c>
      <c r="L1351" s="68" t="s">
        <v>89</v>
      </c>
      <c r="M1351" s="68" t="s">
        <v>175</v>
      </c>
      <c r="N1351" s="68" t="s">
        <v>184</v>
      </c>
      <c r="O1351" s="68" t="s">
        <v>9066</v>
      </c>
      <c r="P1351" s="72" t="s">
        <v>191</v>
      </c>
      <c r="Q1351" s="68" t="s">
        <v>55</v>
      </c>
      <c r="R1351" s="68" t="s">
        <v>31</v>
      </c>
      <c r="S1351" s="68">
        <v>8</v>
      </c>
      <c r="T1351" s="68">
        <v>9</v>
      </c>
      <c r="U1351" s="68">
        <v>-0.13</v>
      </c>
      <c r="V1351" s="68">
        <v>41</v>
      </c>
      <c r="W1351" s="68">
        <v>35</v>
      </c>
      <c r="X1351" s="68">
        <v>0.15</v>
      </c>
      <c r="Y1351" s="68">
        <v>202</v>
      </c>
      <c r="Z1351" s="68">
        <v>257</v>
      </c>
      <c r="AA1351" s="68">
        <v>-0.27</v>
      </c>
      <c r="AB1351" s="73">
        <v>29629.919999999998</v>
      </c>
      <c r="AC1351" s="73">
        <v>37031.760000000002</v>
      </c>
      <c r="AD1351" s="73">
        <v>32406.240000000002</v>
      </c>
      <c r="AE1351" s="73">
        <v>40124.879999999997</v>
      </c>
      <c r="AF1351" s="73"/>
      <c r="AG1351" s="73">
        <f>IFERROR(VLOOKUP(J1351,'Roll ups'!D:E,2,FALSE),0)</f>
        <v>52239627.039999984</v>
      </c>
      <c r="AH1351" s="74">
        <f>IF(Table2[[#This Row],[CATEGORY TTL LOOKUP]]=0,0,IF(Table2[[#This Row],[CATEGORY TTL LOOKUP]]&gt;0,SUM(AB1351/AG1351)))</f>
        <v>5.6719241079788551E-4</v>
      </c>
      <c r="AI1351" s="74" t="str">
        <f>IFERROR(IF(AH1351&lt;#REF!,"STRIKE",IF(AH1351&gt;=#REF!,"GOOD")),"NO DATA")</f>
        <v>NO DATA</v>
      </c>
      <c r="AJ1351" s="75">
        <f>IFERROR(VLOOKUP(K1351,'Roll ups'!H:I,2,FALSE),0)</f>
        <v>75793138.070000067</v>
      </c>
      <c r="AK1351" s="76">
        <f>IF(Table2[[#This Row],[PRICE TIER LOOKUP]]=0,0,IF(Table2[[#This Row],[PRICE TIER LOOKUP]]&gt;0,SUM(AB1351/AJ1351)))</f>
        <v>3.909314319804884E-4</v>
      </c>
      <c r="AL1351" s="74" t="e">
        <f>IF(AK1351&lt;#REF!,"STRIKE",IF(AK1351&gt;=#REF!,"GOOD"))</f>
        <v>#REF!</v>
      </c>
      <c r="AM1351" s="75">
        <f>VLOOKUP(H1351,'Roll ups'!A:B,2,FALSE)</f>
        <v>325145452.83999985</v>
      </c>
      <c r="AN1351" s="77">
        <f t="shared" si="44"/>
        <v>9.1128200444434704E-5</v>
      </c>
      <c r="AO1351" s="74" t="str">
        <f>IFERROR(VLOOKUP(Table2[[#This Row],[Product Name]],'Roll ups'!L:P,5,FALSE),"GOOD")</f>
        <v>GOOD</v>
      </c>
      <c r="AP1351" s="74">
        <f>Table2[[#This Row],[Retail Dollar Vol Current 12 Mths]]/Table2[[#This Row],[SHELF SALES  LOOKUP]]</f>
        <v>9.9666902049362876E-5</v>
      </c>
      <c r="AQ1351" s="69">
        <f t="shared" si="45"/>
        <v>0</v>
      </c>
      <c r="AR135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351" s="69" t="e">
        <f>IF(Table2[[#This Row],[Shelf Dollar Vol Current 12 Mths]]&gt;#REF!,"MEETS $ CRITERIA",IF(Table2[[#This Row],[Shelf Dollar Vol Current 12 Mths]]&lt;#REF!+1,"DOES NOT MEET $ CRITERIA"))</f>
        <v>#REF!</v>
      </c>
      <c r="AT1351" s="78"/>
    </row>
    <row r="1352" spans="1:46" ht="13.8" x14ac:dyDescent="0.3">
      <c r="A1352" s="68" t="s">
        <v>9067</v>
      </c>
      <c r="B1352" s="69">
        <v>80268</v>
      </c>
      <c r="C1352" s="69">
        <v>282</v>
      </c>
      <c r="D1352" s="69" t="s">
        <v>25</v>
      </c>
      <c r="E1352" s="70" t="s">
        <v>6313</v>
      </c>
      <c r="F1352" s="70"/>
      <c r="G1352" s="71" t="s">
        <v>9068</v>
      </c>
      <c r="H1352" s="69" t="s">
        <v>6315</v>
      </c>
      <c r="I1352" s="68" t="s">
        <v>54</v>
      </c>
      <c r="J1352" s="68" t="s">
        <v>191</v>
      </c>
      <c r="K1352" s="68" t="s">
        <v>132</v>
      </c>
      <c r="L1352" s="68" t="s">
        <v>132</v>
      </c>
      <c r="M1352" s="68" t="s">
        <v>191</v>
      </c>
      <c r="N1352" s="68" t="s">
        <v>206</v>
      </c>
      <c r="O1352" s="68" t="s">
        <v>9069</v>
      </c>
      <c r="P1352" s="72" t="s">
        <v>191</v>
      </c>
      <c r="Q1352" s="68" t="s">
        <v>9070</v>
      </c>
      <c r="R1352" s="68" t="s">
        <v>6402</v>
      </c>
      <c r="S1352" s="68">
        <v>12</v>
      </c>
      <c r="T1352" s="68">
        <v>3</v>
      </c>
      <c r="U1352" s="68">
        <v>0.75</v>
      </c>
      <c r="V1352" s="68">
        <v>31.5</v>
      </c>
      <c r="W1352" s="68">
        <v>27.5</v>
      </c>
      <c r="X1352" s="68">
        <v>0.13</v>
      </c>
      <c r="Y1352" s="68">
        <v>140.5</v>
      </c>
      <c r="Z1352" s="68">
        <v>151.5</v>
      </c>
      <c r="AA1352" s="68">
        <v>-0.08</v>
      </c>
      <c r="AB1352" s="73">
        <v>30820.080000000002</v>
      </c>
      <c r="AC1352" s="73">
        <v>33233.040000000001</v>
      </c>
      <c r="AD1352" s="73">
        <v>30820.080000000002</v>
      </c>
      <c r="AE1352" s="73">
        <v>33233.040000000001</v>
      </c>
      <c r="AF1352" s="73"/>
      <c r="AG1352" s="73">
        <f>IFERROR(VLOOKUP(J1352,'Roll ups'!D:E,2,FALSE),0)</f>
        <v>22444928.369999994</v>
      </c>
      <c r="AH1352" s="74">
        <f>IF(Table2[[#This Row],[CATEGORY TTL LOOKUP]]=0,0,IF(Table2[[#This Row],[CATEGORY TTL LOOKUP]]&gt;0,SUM(AB1352/AG1352)))</f>
        <v>1.3731422748131503E-3</v>
      </c>
      <c r="AI1352" s="74" t="str">
        <f>IFERROR(IF(AH1352&lt;#REF!,"STRIKE",IF(AH1352&gt;=#REF!,"GOOD")),"NO DATA")</f>
        <v>NO DATA</v>
      </c>
      <c r="AJ1352" s="75">
        <f>IFERROR(VLOOKUP(K1352,'Roll ups'!H:I,2,FALSE),0)</f>
        <v>126094742.97999983</v>
      </c>
      <c r="AK1352" s="76">
        <f>IF(Table2[[#This Row],[PRICE TIER LOOKUP]]=0,0,IF(Table2[[#This Row],[PRICE TIER LOOKUP]]&gt;0,SUM(AB1352/AJ1352)))</f>
        <v>2.4442002316376064E-4</v>
      </c>
      <c r="AL1352" s="74" t="e">
        <f>IF(AK1352&lt;#REF!,"STRIKE",IF(AK1352&gt;=#REF!,"GOOD"))</f>
        <v>#REF!</v>
      </c>
      <c r="AM1352" s="75">
        <f>VLOOKUP(H1352,'Roll ups'!A:B,2,FALSE)</f>
        <v>325145452.83999985</v>
      </c>
      <c r="AN1352" s="77">
        <f t="shared" si="44"/>
        <v>9.4788593015219532E-5</v>
      </c>
      <c r="AO1352" s="74" t="str">
        <f>IFERROR(VLOOKUP(Table2[[#This Row],[Product Name]],'Roll ups'!L:P,5,FALSE),"GOOD")</f>
        <v>GOOD</v>
      </c>
      <c r="AP1352" s="74">
        <f>Table2[[#This Row],[Retail Dollar Vol Current 12 Mths]]/Table2[[#This Row],[SHELF SALES  LOOKUP]]</f>
        <v>9.4788593015219532E-5</v>
      </c>
      <c r="AQ1352" s="69">
        <f t="shared" si="45"/>
        <v>0</v>
      </c>
      <c r="AR135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352" s="69" t="e">
        <f>IF(Table2[[#This Row],[Shelf Dollar Vol Current 12 Mths]]&gt;#REF!,"MEETS $ CRITERIA",IF(Table2[[#This Row],[Shelf Dollar Vol Current 12 Mths]]&lt;#REF!+1,"DOES NOT MEET $ CRITERIA"))</f>
        <v>#REF!</v>
      </c>
      <c r="AT1352" s="78"/>
    </row>
    <row r="1353" spans="1:46" ht="13.8" x14ac:dyDescent="0.3">
      <c r="A1353" s="68" t="s">
        <v>9071</v>
      </c>
      <c r="B1353" s="69">
        <v>80280</v>
      </c>
      <c r="C1353" s="69">
        <v>299</v>
      </c>
      <c r="D1353" s="69" t="s">
        <v>25</v>
      </c>
      <c r="E1353" s="70" t="s">
        <v>6313</v>
      </c>
      <c r="F1353" s="70"/>
      <c r="G1353" s="71" t="s">
        <v>9072</v>
      </c>
      <c r="H1353" s="69" t="s">
        <v>6315</v>
      </c>
      <c r="I1353" s="68" t="s">
        <v>54</v>
      </c>
      <c r="J1353" s="68" t="s">
        <v>191</v>
      </c>
      <c r="K1353" s="68" t="s">
        <v>132</v>
      </c>
      <c r="L1353" s="68" t="s">
        <v>132</v>
      </c>
      <c r="M1353" s="68" t="s">
        <v>191</v>
      </c>
      <c r="N1353" s="68" t="s">
        <v>206</v>
      </c>
      <c r="O1353" s="68" t="s">
        <v>9073</v>
      </c>
      <c r="P1353" s="72" t="s">
        <v>191</v>
      </c>
      <c r="Q1353" s="68" t="s">
        <v>9070</v>
      </c>
      <c r="R1353" s="68" t="s">
        <v>6402</v>
      </c>
      <c r="S1353" s="68">
        <v>11</v>
      </c>
      <c r="T1353" s="68">
        <v>1.5</v>
      </c>
      <c r="U1353" s="68">
        <v>0.86</v>
      </c>
      <c r="V1353" s="68">
        <v>29.5</v>
      </c>
      <c r="W1353" s="68">
        <v>27</v>
      </c>
      <c r="X1353" s="68">
        <v>0.08</v>
      </c>
      <c r="Y1353" s="68">
        <v>150</v>
      </c>
      <c r="Z1353" s="68">
        <v>186.83</v>
      </c>
      <c r="AA1353" s="68">
        <v>-0.25</v>
      </c>
      <c r="AB1353" s="73">
        <v>32904</v>
      </c>
      <c r="AC1353" s="73">
        <v>40983.760000000002</v>
      </c>
      <c r="AD1353" s="73">
        <v>32904</v>
      </c>
      <c r="AE1353" s="73">
        <v>40983.760000000002</v>
      </c>
      <c r="AF1353" s="73"/>
      <c r="AG1353" s="73">
        <f>IFERROR(VLOOKUP(J1353,'Roll ups'!D:E,2,FALSE),0)</f>
        <v>22444928.369999994</v>
      </c>
      <c r="AH1353" s="74">
        <f>IF(Table2[[#This Row],[CATEGORY TTL LOOKUP]]=0,0,IF(Table2[[#This Row],[CATEGORY TTL LOOKUP]]&gt;0,SUM(AB1353/AG1353)))</f>
        <v>1.465988193750694E-3</v>
      </c>
      <c r="AI1353" s="74" t="str">
        <f>IFERROR(IF(AH1353&lt;#REF!,"STRIKE",IF(AH1353&gt;=#REF!,"GOOD")),"NO DATA")</f>
        <v>NO DATA</v>
      </c>
      <c r="AJ1353" s="75">
        <f>IFERROR(VLOOKUP(K1353,'Roll ups'!H:I,2,FALSE),0)</f>
        <v>126094742.97999983</v>
      </c>
      <c r="AK1353" s="76">
        <f>IF(Table2[[#This Row],[PRICE TIER LOOKUP]]=0,0,IF(Table2[[#This Row],[PRICE TIER LOOKUP]]&gt;0,SUM(AB1353/AJ1353)))</f>
        <v>2.6094664394707542E-4</v>
      </c>
      <c r="AL1353" s="74" t="e">
        <f>IF(AK1353&lt;#REF!,"STRIKE",IF(AK1353&gt;=#REF!,"GOOD"))</f>
        <v>#REF!</v>
      </c>
      <c r="AM1353" s="75">
        <f>VLOOKUP(H1353,'Roll ups'!A:B,2,FALSE)</f>
        <v>325145452.83999985</v>
      </c>
      <c r="AN1353" s="77">
        <f t="shared" si="44"/>
        <v>1.0119778613724505E-4</v>
      </c>
      <c r="AO1353" s="74" t="str">
        <f>IFERROR(VLOOKUP(Table2[[#This Row],[Product Name]],'Roll ups'!L:P,5,FALSE),"GOOD")</f>
        <v>GOOD</v>
      </c>
      <c r="AP1353" s="74">
        <f>Table2[[#This Row],[Retail Dollar Vol Current 12 Mths]]/Table2[[#This Row],[SHELF SALES  LOOKUP]]</f>
        <v>1.0119778613724505E-4</v>
      </c>
      <c r="AQ1353" s="69">
        <f t="shared" si="45"/>
        <v>0</v>
      </c>
      <c r="AR135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353" s="69" t="e">
        <f>IF(Table2[[#This Row],[Shelf Dollar Vol Current 12 Mths]]&gt;#REF!,"MEETS $ CRITERIA",IF(Table2[[#This Row],[Shelf Dollar Vol Current 12 Mths]]&lt;#REF!+1,"DOES NOT MEET $ CRITERIA"))</f>
        <v>#REF!</v>
      </c>
      <c r="AT1353" s="78"/>
    </row>
    <row r="1354" spans="1:46" ht="13.8" x14ac:dyDescent="0.3">
      <c r="A1354" s="68" t="s">
        <v>9074</v>
      </c>
      <c r="B1354" s="69">
        <v>58895</v>
      </c>
      <c r="C1354" s="69">
        <v>337</v>
      </c>
      <c r="D1354" s="69" t="s">
        <v>25</v>
      </c>
      <c r="E1354" s="70" t="s">
        <v>6313</v>
      </c>
      <c r="F1354" s="70"/>
      <c r="G1354" s="71" t="s">
        <v>9075</v>
      </c>
      <c r="H1354" s="69" t="s">
        <v>6315</v>
      </c>
      <c r="I1354" s="68" t="s">
        <v>116</v>
      </c>
      <c r="J1354" s="68" t="s">
        <v>116</v>
      </c>
      <c r="K1354" s="68" t="s">
        <v>116</v>
      </c>
      <c r="L1354" s="68" t="s">
        <v>104</v>
      </c>
      <c r="M1354" s="68" t="s">
        <v>116</v>
      </c>
      <c r="N1354" s="68" t="s">
        <v>122</v>
      </c>
      <c r="O1354" s="68" t="s">
        <v>9076</v>
      </c>
      <c r="P1354" s="72" t="s">
        <v>116</v>
      </c>
      <c r="Q1354" s="68" t="s">
        <v>128</v>
      </c>
      <c r="R1354" s="68" t="s">
        <v>60</v>
      </c>
      <c r="S1354" s="68">
        <v>11</v>
      </c>
      <c r="T1354" s="68">
        <v>25.67</v>
      </c>
      <c r="U1354" s="68">
        <v>-1.4</v>
      </c>
      <c r="V1354" s="68">
        <v>46.87</v>
      </c>
      <c r="W1354" s="68">
        <v>86.93</v>
      </c>
      <c r="X1354" s="68">
        <v>-0.85</v>
      </c>
      <c r="Y1354" s="68">
        <v>208.87</v>
      </c>
      <c r="Z1354" s="68">
        <v>213.53</v>
      </c>
      <c r="AA1354" s="68">
        <v>-0.02</v>
      </c>
      <c r="AB1354" s="73">
        <v>16302.6</v>
      </c>
      <c r="AC1354" s="73">
        <v>16893.240000000002</v>
      </c>
      <c r="AD1354" s="73">
        <v>17345.099999999999</v>
      </c>
      <c r="AE1354" s="73">
        <v>17695.740000000002</v>
      </c>
      <c r="AF1354" s="73"/>
      <c r="AG1354" s="73">
        <f>IFERROR(VLOOKUP(J1354,'Roll ups'!D:E,2,FALSE),0)</f>
        <v>5567781.3899999987</v>
      </c>
      <c r="AH1354" s="74">
        <f>IF(Table2[[#This Row],[CATEGORY TTL LOOKUP]]=0,0,IF(Table2[[#This Row],[CATEGORY TTL LOOKUP]]&gt;0,SUM(AB1354/AG1354)))</f>
        <v>2.9280244424251729E-3</v>
      </c>
      <c r="AI1354" s="74" t="str">
        <f>IFERROR(IF(AH1354&lt;#REF!,"STRIKE",IF(AH1354&gt;=#REF!,"GOOD")),"NO DATA")</f>
        <v>NO DATA</v>
      </c>
      <c r="AJ1354" s="75">
        <f>IFERROR(VLOOKUP(K1354,'Roll ups'!H:I,2,FALSE),0)</f>
        <v>5567781.3899999987</v>
      </c>
      <c r="AK1354" s="76">
        <f>IF(Table2[[#This Row],[PRICE TIER LOOKUP]]=0,0,IF(Table2[[#This Row],[PRICE TIER LOOKUP]]&gt;0,SUM(AB1354/AJ1354)))</f>
        <v>2.9280244424251729E-3</v>
      </c>
      <c r="AL1354" s="74" t="e">
        <f>IF(AK1354&lt;#REF!,"STRIKE",IF(AK1354&gt;=#REF!,"GOOD"))</f>
        <v>#REF!</v>
      </c>
      <c r="AM1354" s="75">
        <f>VLOOKUP(H1354,'Roll ups'!A:B,2,FALSE)</f>
        <v>325145452.83999985</v>
      </c>
      <c r="AN1354" s="77">
        <f t="shared" si="44"/>
        <v>5.0139406402900897E-5</v>
      </c>
      <c r="AO1354" s="74" t="str">
        <f>IFERROR(VLOOKUP(Table2[[#This Row],[Product Name]],'Roll ups'!L:P,5,FALSE),"GOOD")</f>
        <v>GOOD</v>
      </c>
      <c r="AP1354" s="74">
        <f>Table2[[#This Row],[Retail Dollar Vol Current 12 Mths]]/Table2[[#This Row],[SHELF SALES  LOOKUP]]</f>
        <v>5.3345663759090956E-5</v>
      </c>
      <c r="AQ1354" s="69">
        <f t="shared" si="45"/>
        <v>0</v>
      </c>
      <c r="AR135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354" s="69" t="e">
        <f>IF(Table2[[#This Row],[Shelf Dollar Vol Current 12 Mths]]&gt;#REF!,"MEETS $ CRITERIA",IF(Table2[[#This Row],[Shelf Dollar Vol Current 12 Mths]]&lt;#REF!+1,"DOES NOT MEET $ CRITERIA"))</f>
        <v>#REF!</v>
      </c>
      <c r="AT1354" s="78"/>
    </row>
    <row r="1355" spans="1:46" ht="13.8" x14ac:dyDescent="0.3">
      <c r="A1355" s="68" t="s">
        <v>9077</v>
      </c>
      <c r="B1355" s="69">
        <v>58898</v>
      </c>
      <c r="C1355" s="69">
        <v>312</v>
      </c>
      <c r="D1355" s="69" t="s">
        <v>25</v>
      </c>
      <c r="E1355" s="70" t="s">
        <v>6313</v>
      </c>
      <c r="F1355" s="70"/>
      <c r="G1355" s="71" t="s">
        <v>9078</v>
      </c>
      <c r="H1355" s="69" t="s">
        <v>6315</v>
      </c>
      <c r="I1355" s="68" t="s">
        <v>116</v>
      </c>
      <c r="J1355" s="68" t="s">
        <v>116</v>
      </c>
      <c r="K1355" s="68" t="s">
        <v>116</v>
      </c>
      <c r="L1355" s="68" t="s">
        <v>104</v>
      </c>
      <c r="M1355" s="68" t="s">
        <v>116</v>
      </c>
      <c r="N1355" s="68" t="s">
        <v>122</v>
      </c>
      <c r="O1355" s="68" t="s">
        <v>9079</v>
      </c>
      <c r="P1355" s="72" t="s">
        <v>116</v>
      </c>
      <c r="Q1355" s="68" t="s">
        <v>128</v>
      </c>
      <c r="R1355" s="68" t="s">
        <v>60</v>
      </c>
      <c r="S1355" s="68">
        <v>14</v>
      </c>
      <c r="T1355" s="68">
        <v>14</v>
      </c>
      <c r="U1355" s="68">
        <v>0</v>
      </c>
      <c r="V1355" s="68">
        <v>44.34</v>
      </c>
      <c r="W1355" s="68">
        <v>64.180000000000007</v>
      </c>
      <c r="X1355" s="68">
        <v>-0.45</v>
      </c>
      <c r="Y1355" s="68">
        <v>169.19</v>
      </c>
      <c r="Z1355" s="68">
        <v>217.03</v>
      </c>
      <c r="AA1355" s="68">
        <v>-0.28000000000000003</v>
      </c>
      <c r="AB1355" s="73">
        <v>15364.53</v>
      </c>
      <c r="AC1355" s="73">
        <v>19860.39</v>
      </c>
      <c r="AD1355" s="73">
        <v>16051.5</v>
      </c>
      <c r="AE1355" s="73">
        <v>20590.2</v>
      </c>
      <c r="AF1355" s="73"/>
      <c r="AG1355" s="73">
        <f>IFERROR(VLOOKUP(J1355,'Roll ups'!D:E,2,FALSE),0)</f>
        <v>5567781.3899999987</v>
      </c>
      <c r="AH1355" s="74">
        <f>IF(Table2[[#This Row],[CATEGORY TTL LOOKUP]]=0,0,IF(Table2[[#This Row],[CATEGORY TTL LOOKUP]]&gt;0,SUM(AB1355/AG1355)))</f>
        <v>2.7595426119989964E-3</v>
      </c>
      <c r="AI1355" s="74" t="str">
        <f>IFERROR(IF(AH1355&lt;#REF!,"STRIKE",IF(AH1355&gt;=#REF!,"GOOD")),"NO DATA")</f>
        <v>NO DATA</v>
      </c>
      <c r="AJ1355" s="75">
        <f>IFERROR(VLOOKUP(K1355,'Roll ups'!H:I,2,FALSE),0)</f>
        <v>5567781.3899999987</v>
      </c>
      <c r="AK1355" s="76">
        <f>IF(Table2[[#This Row],[PRICE TIER LOOKUP]]=0,0,IF(Table2[[#This Row],[PRICE TIER LOOKUP]]&gt;0,SUM(AB1355/AJ1355)))</f>
        <v>2.7595426119989964E-3</v>
      </c>
      <c r="AL1355" s="74" t="e">
        <f>IF(AK1355&lt;#REF!,"STRIKE",IF(AK1355&gt;=#REF!,"GOOD"))</f>
        <v>#REF!</v>
      </c>
      <c r="AM1355" s="75">
        <f>VLOOKUP(H1355,'Roll ups'!A:B,2,FALSE)</f>
        <v>325145452.83999985</v>
      </c>
      <c r="AN1355" s="77">
        <f t="shared" si="44"/>
        <v>4.7254328380722271E-5</v>
      </c>
      <c r="AO1355" s="74" t="str">
        <f>IFERROR(VLOOKUP(Table2[[#This Row],[Product Name]],'Roll ups'!L:P,5,FALSE),"GOOD")</f>
        <v>GOOD</v>
      </c>
      <c r="AP1355" s="74">
        <f>Table2[[#This Row],[Retail Dollar Vol Current 12 Mths]]/Table2[[#This Row],[SHELF SALES  LOOKUP]]</f>
        <v>4.9367136645453101E-5</v>
      </c>
      <c r="AQ1355" s="69">
        <f t="shared" si="45"/>
        <v>0</v>
      </c>
      <c r="AR135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355" s="69" t="e">
        <f>IF(Table2[[#This Row],[Shelf Dollar Vol Current 12 Mths]]&gt;#REF!,"MEETS $ CRITERIA",IF(Table2[[#This Row],[Shelf Dollar Vol Current 12 Mths]]&lt;#REF!+1,"DOES NOT MEET $ CRITERIA"))</f>
        <v>#REF!</v>
      </c>
      <c r="AT1355" s="78"/>
    </row>
    <row r="1356" spans="1:46" ht="13.8" x14ac:dyDescent="0.3">
      <c r="A1356" s="68" t="s">
        <v>9080</v>
      </c>
      <c r="B1356" s="69">
        <v>59182</v>
      </c>
      <c r="C1356" s="69">
        <v>729</v>
      </c>
      <c r="D1356" s="69" t="s">
        <v>25</v>
      </c>
      <c r="E1356" s="70" t="s">
        <v>6313</v>
      </c>
      <c r="F1356" s="70"/>
      <c r="G1356" s="71" t="s">
        <v>9081</v>
      </c>
      <c r="H1356" s="69" t="s">
        <v>6315</v>
      </c>
      <c r="I1356" s="68" t="s">
        <v>116</v>
      </c>
      <c r="J1356" s="68" t="s">
        <v>116</v>
      </c>
      <c r="K1356" s="68" t="s">
        <v>116</v>
      </c>
      <c r="L1356" s="68" t="s">
        <v>104</v>
      </c>
      <c r="M1356" s="68" t="s">
        <v>116</v>
      </c>
      <c r="N1356" s="68" t="s">
        <v>122</v>
      </c>
      <c r="O1356" s="68" t="s">
        <v>9082</v>
      </c>
      <c r="P1356" s="72" t="s">
        <v>116</v>
      </c>
      <c r="Q1356" s="68" t="s">
        <v>128</v>
      </c>
      <c r="R1356" s="68" t="s">
        <v>60</v>
      </c>
      <c r="S1356" s="68">
        <v>49</v>
      </c>
      <c r="T1356" s="68">
        <v>296.35000000000002</v>
      </c>
      <c r="U1356" s="68">
        <v>-5.05</v>
      </c>
      <c r="V1356" s="68">
        <v>302.2</v>
      </c>
      <c r="W1356" s="68">
        <v>588.04</v>
      </c>
      <c r="X1356" s="68">
        <v>-0.95</v>
      </c>
      <c r="Y1356" s="68">
        <v>1153.78</v>
      </c>
      <c r="Z1356" s="68">
        <v>1525.16</v>
      </c>
      <c r="AA1356" s="68">
        <v>-0.32</v>
      </c>
      <c r="AB1356" s="73">
        <v>100843.99</v>
      </c>
      <c r="AC1356" s="73">
        <v>133701.93</v>
      </c>
      <c r="AD1356" s="73">
        <v>104895.44</v>
      </c>
      <c r="AE1356" s="73">
        <v>138698.68</v>
      </c>
      <c r="AF1356" s="73"/>
      <c r="AG1356" s="73">
        <f>IFERROR(VLOOKUP(J1356,'Roll ups'!D:E,2,FALSE),0)</f>
        <v>5567781.3899999987</v>
      </c>
      <c r="AH1356" s="74">
        <f>IF(Table2[[#This Row],[CATEGORY TTL LOOKUP]]=0,0,IF(Table2[[#This Row],[CATEGORY TTL LOOKUP]]&gt;0,SUM(AB1356/AG1356)))</f>
        <v>1.8112059891776753E-2</v>
      </c>
      <c r="AI1356" s="74" t="str">
        <f>IFERROR(IF(AH1356&lt;#REF!,"STRIKE",IF(AH1356&gt;=#REF!,"GOOD")),"NO DATA")</f>
        <v>NO DATA</v>
      </c>
      <c r="AJ1356" s="75">
        <f>IFERROR(VLOOKUP(K1356,'Roll ups'!H:I,2,FALSE),0)</f>
        <v>5567781.3899999987</v>
      </c>
      <c r="AK1356" s="76">
        <f>IF(Table2[[#This Row],[PRICE TIER LOOKUP]]=0,0,IF(Table2[[#This Row],[PRICE TIER LOOKUP]]&gt;0,SUM(AB1356/AJ1356)))</f>
        <v>1.8112059891776753E-2</v>
      </c>
      <c r="AL1356" s="74" t="e">
        <f>IF(AK1356&lt;#REF!,"STRIKE",IF(AK1356&gt;=#REF!,"GOOD"))</f>
        <v>#REF!</v>
      </c>
      <c r="AM1356" s="75">
        <f>VLOOKUP(H1356,'Roll ups'!A:B,2,FALSE)</f>
        <v>325145452.83999985</v>
      </c>
      <c r="AN1356" s="77">
        <f t="shared" si="44"/>
        <v>3.1015039306000726E-4</v>
      </c>
      <c r="AO1356" s="74" t="str">
        <f>IFERROR(VLOOKUP(Table2[[#This Row],[Product Name]],'Roll ups'!L:P,5,FALSE),"GOOD")</f>
        <v>GOOD</v>
      </c>
      <c r="AP1356" s="74">
        <f>Table2[[#This Row],[Retail Dollar Vol Current 12 Mths]]/Table2[[#This Row],[SHELF SALES  LOOKUP]]</f>
        <v>3.2261081643241611E-4</v>
      </c>
      <c r="AQ1356" s="69">
        <f t="shared" si="45"/>
        <v>0</v>
      </c>
      <c r="AR135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356" s="69" t="e">
        <f>IF(Table2[[#This Row],[Shelf Dollar Vol Current 12 Mths]]&gt;#REF!,"MEETS $ CRITERIA",IF(Table2[[#This Row],[Shelf Dollar Vol Current 12 Mths]]&lt;#REF!+1,"DOES NOT MEET $ CRITERIA"))</f>
        <v>#REF!</v>
      </c>
      <c r="AT1356" s="78"/>
    </row>
    <row r="1357" spans="1:46" ht="13.8" x14ac:dyDescent="0.3">
      <c r="A1357" s="68" t="s">
        <v>9083</v>
      </c>
      <c r="B1357" s="69">
        <v>68340</v>
      </c>
      <c r="C1357" s="69">
        <v>174</v>
      </c>
      <c r="D1357" s="69" t="s">
        <v>25</v>
      </c>
      <c r="E1357" s="70" t="s">
        <v>6313</v>
      </c>
      <c r="F1357" s="70"/>
      <c r="G1357" s="71" t="s">
        <v>9084</v>
      </c>
      <c r="H1357" s="69" t="s">
        <v>6315</v>
      </c>
      <c r="I1357" s="68" t="s">
        <v>54</v>
      </c>
      <c r="J1357" s="68" t="s">
        <v>191</v>
      </c>
      <c r="K1357" s="68" t="s">
        <v>132</v>
      </c>
      <c r="L1357" s="68" t="s">
        <v>6320</v>
      </c>
      <c r="M1357" s="68" t="s">
        <v>191</v>
      </c>
      <c r="N1357" s="68" t="s">
        <v>206</v>
      </c>
      <c r="O1357" s="68" t="s">
        <v>9085</v>
      </c>
      <c r="P1357" s="72" t="s">
        <v>191</v>
      </c>
      <c r="Q1357" s="68" t="s">
        <v>421</v>
      </c>
      <c r="R1357" s="68" t="s">
        <v>60</v>
      </c>
      <c r="S1357" s="68">
        <v>4</v>
      </c>
      <c r="T1357" s="68">
        <v>3.75</v>
      </c>
      <c r="U1357" s="68">
        <v>0</v>
      </c>
      <c r="V1357" s="68">
        <v>9.75</v>
      </c>
      <c r="W1357" s="68">
        <v>19.5</v>
      </c>
      <c r="X1357" s="68">
        <v>-1</v>
      </c>
      <c r="Y1357" s="68">
        <v>108</v>
      </c>
      <c r="Z1357" s="68">
        <v>117.75</v>
      </c>
      <c r="AA1357" s="68">
        <v>-0.09</v>
      </c>
      <c r="AB1357" s="73">
        <v>32136.84</v>
      </c>
      <c r="AC1357" s="73">
        <v>33182.550000000003</v>
      </c>
      <c r="AD1357" s="73">
        <v>33060.959999999999</v>
      </c>
      <c r="AE1357" s="73">
        <v>34060.050000000003</v>
      </c>
      <c r="AF1357" s="73"/>
      <c r="AG1357" s="73">
        <f>IFERROR(VLOOKUP(J1357,'Roll ups'!D:E,2,FALSE),0)</f>
        <v>22444928.369999994</v>
      </c>
      <c r="AH1357" s="74">
        <f>IF(Table2[[#This Row],[CATEGORY TTL LOOKUP]]=0,0,IF(Table2[[#This Row],[CATEGORY TTL LOOKUP]]&gt;0,SUM(AB1357/AG1357)))</f>
        <v>1.4318085346600733E-3</v>
      </c>
      <c r="AI1357" s="74" t="str">
        <f>IFERROR(IF(AH1357&lt;#REF!,"STRIKE",IF(AH1357&gt;=#REF!,"GOOD")),"NO DATA")</f>
        <v>NO DATA</v>
      </c>
      <c r="AJ1357" s="75">
        <f>IFERROR(VLOOKUP(K1357,'Roll ups'!H:I,2,FALSE),0)</f>
        <v>126094742.97999983</v>
      </c>
      <c r="AK1357" s="76">
        <f>IF(Table2[[#This Row],[PRICE TIER LOOKUP]]=0,0,IF(Table2[[#This Row],[PRICE TIER LOOKUP]]&gt;0,SUM(AB1357/AJ1357)))</f>
        <v>2.5486264724848442E-4</v>
      </c>
      <c r="AL1357" s="74" t="e">
        <f>IF(AK1357&lt;#REF!,"STRIKE",IF(AK1357&gt;=#REF!,"GOOD"))</f>
        <v>#REF!</v>
      </c>
      <c r="AM1357" s="75">
        <f>VLOOKUP(H1357,'Roll ups'!A:B,2,FALSE)</f>
        <v>325145452.83999985</v>
      </c>
      <c r="AN1357" s="77">
        <f t="shared" ref="AN1357:AN1420" si="46">AB1357/AM1357</f>
        <v>9.883834978868412E-5</v>
      </c>
      <c r="AO1357" s="74" t="str">
        <f>IFERROR(VLOOKUP(Table2[[#This Row],[Product Name]],'Roll ups'!L:P,5,FALSE),"GOOD")</f>
        <v>GOOD</v>
      </c>
      <c r="AP1357" s="74">
        <f>Table2[[#This Row],[Retail Dollar Vol Current 12 Mths]]/Table2[[#This Row],[SHELF SALES  LOOKUP]]</f>
        <v>1.0168052393544897E-4</v>
      </c>
      <c r="AQ1357" s="69">
        <f t="shared" ref="AQ1357:AQ1420" si="47">COUNTIF(AG1357:AO1357,"Strike")</f>
        <v>0</v>
      </c>
      <c r="AR135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357" s="69" t="e">
        <f>IF(Table2[[#This Row],[Shelf Dollar Vol Current 12 Mths]]&gt;#REF!,"MEETS $ CRITERIA",IF(Table2[[#This Row],[Shelf Dollar Vol Current 12 Mths]]&lt;#REF!+1,"DOES NOT MEET $ CRITERIA"))</f>
        <v>#REF!</v>
      </c>
      <c r="AT1357" s="78"/>
    </row>
    <row r="1358" spans="1:46" ht="13.8" x14ac:dyDescent="0.3">
      <c r="A1358" s="68" t="s">
        <v>9086</v>
      </c>
      <c r="B1358" s="69">
        <v>43735</v>
      </c>
      <c r="C1358" s="69">
        <v>457</v>
      </c>
      <c r="D1358" s="69" t="s">
        <v>25</v>
      </c>
      <c r="E1358" s="70" t="s">
        <v>6313</v>
      </c>
      <c r="F1358" s="70"/>
      <c r="G1358" s="71" t="s">
        <v>9087</v>
      </c>
      <c r="H1358" s="69" t="s">
        <v>6315</v>
      </c>
      <c r="I1358" s="68" t="s">
        <v>299</v>
      </c>
      <c r="J1358" s="68" t="s">
        <v>299</v>
      </c>
      <c r="K1358" s="68" t="s">
        <v>146</v>
      </c>
      <c r="L1358" s="68" t="s">
        <v>146</v>
      </c>
      <c r="M1358" s="68" t="s">
        <v>299</v>
      </c>
      <c r="N1358" s="68" t="s">
        <v>492</v>
      </c>
      <c r="O1358" s="68" t="s">
        <v>9088</v>
      </c>
      <c r="P1358" s="72" t="s">
        <v>299</v>
      </c>
      <c r="Q1358" s="68" t="s">
        <v>30</v>
      </c>
      <c r="R1358" s="68" t="s">
        <v>31</v>
      </c>
      <c r="S1358" s="68">
        <v>9</v>
      </c>
      <c r="T1358" s="68">
        <v>18</v>
      </c>
      <c r="U1358" s="68">
        <v>-1.1200000000000001</v>
      </c>
      <c r="V1358" s="68">
        <v>24.5</v>
      </c>
      <c r="W1358" s="68">
        <v>58.5</v>
      </c>
      <c r="X1358" s="68">
        <v>-1.39</v>
      </c>
      <c r="Y1358" s="68">
        <v>166.5</v>
      </c>
      <c r="Z1358" s="68">
        <v>238.33</v>
      </c>
      <c r="AA1358" s="68">
        <v>-0.43</v>
      </c>
      <c r="AB1358" s="73">
        <v>63888.959999999999</v>
      </c>
      <c r="AC1358" s="73">
        <v>92006.68</v>
      </c>
      <c r="AD1358" s="73">
        <v>66073.86</v>
      </c>
      <c r="AE1358" s="73">
        <v>94710.88</v>
      </c>
      <c r="AF1358" s="73"/>
      <c r="AG1358" s="73">
        <f>IFERROR(VLOOKUP(J1358,'Roll ups'!D:E,2,FALSE),0)</f>
        <v>12844114.079999994</v>
      </c>
      <c r="AH1358" s="74">
        <f>IF(Table2[[#This Row],[CATEGORY TTL LOOKUP]]=0,0,IF(Table2[[#This Row],[CATEGORY TTL LOOKUP]]&gt;0,SUM(AB1358/AG1358)))</f>
        <v>4.9741819172630731E-3</v>
      </c>
      <c r="AI1358" s="74" t="str">
        <f>IFERROR(IF(AH1358&lt;#REF!,"STRIKE",IF(AH1358&gt;=#REF!,"GOOD")),"NO DATA")</f>
        <v>NO DATA</v>
      </c>
      <c r="AJ1358" s="75">
        <f>IFERROR(VLOOKUP(K1358,'Roll ups'!H:I,2,FALSE),0)</f>
        <v>69119979.479999974</v>
      </c>
      <c r="AK1358" s="76">
        <f>IF(Table2[[#This Row],[PRICE TIER LOOKUP]]=0,0,IF(Table2[[#This Row],[PRICE TIER LOOKUP]]&gt;0,SUM(AB1358/AJ1358)))</f>
        <v>9.2431971885186134E-4</v>
      </c>
      <c r="AL1358" s="74" t="e">
        <f>IF(AK1358&lt;#REF!,"STRIKE",IF(AK1358&gt;=#REF!,"GOOD"))</f>
        <v>#REF!</v>
      </c>
      <c r="AM1358" s="75">
        <f>VLOOKUP(H1358,'Roll ups'!A:B,2,FALSE)</f>
        <v>325145452.83999985</v>
      </c>
      <c r="AN1358" s="77">
        <f t="shared" si="46"/>
        <v>1.9649347527993566E-4</v>
      </c>
      <c r="AO1358" s="74" t="str">
        <f>IFERROR(VLOOKUP(Table2[[#This Row],[Product Name]],'Roll ups'!L:P,5,FALSE),"GOOD")</f>
        <v>GOOD</v>
      </c>
      <c r="AP1358" s="74">
        <f>Table2[[#This Row],[Retail Dollar Vol Current 12 Mths]]/Table2[[#This Row],[SHELF SALES  LOOKUP]]</f>
        <v>2.0321323710011761E-4</v>
      </c>
      <c r="AQ1358" s="69">
        <f t="shared" si="47"/>
        <v>0</v>
      </c>
      <c r="AR135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358" s="69" t="e">
        <f>IF(Table2[[#This Row],[Shelf Dollar Vol Current 12 Mths]]&gt;#REF!,"MEETS $ CRITERIA",IF(Table2[[#This Row],[Shelf Dollar Vol Current 12 Mths]]&lt;#REF!+1,"DOES NOT MEET $ CRITERIA"))</f>
        <v>#REF!</v>
      </c>
      <c r="AT1358" s="78"/>
    </row>
    <row r="1359" spans="1:46" ht="13.8" x14ac:dyDescent="0.3">
      <c r="A1359" s="68" t="s">
        <v>9089</v>
      </c>
      <c r="B1359" s="69">
        <v>78073</v>
      </c>
      <c r="C1359" s="69">
        <v>251</v>
      </c>
      <c r="D1359" s="69" t="s">
        <v>25</v>
      </c>
      <c r="E1359" s="70" t="s">
        <v>6313</v>
      </c>
      <c r="F1359" s="70"/>
      <c r="G1359" s="71" t="s">
        <v>9090</v>
      </c>
      <c r="H1359" s="69" t="s">
        <v>6315</v>
      </c>
      <c r="I1359" s="68" t="s">
        <v>252</v>
      </c>
      <c r="J1359" s="68" t="s">
        <v>252</v>
      </c>
      <c r="K1359" s="68" t="s">
        <v>89</v>
      </c>
      <c r="L1359" s="68" t="s">
        <v>89</v>
      </c>
      <c r="M1359" s="68" t="s">
        <v>252</v>
      </c>
      <c r="N1359" s="68" t="s">
        <v>184</v>
      </c>
      <c r="O1359" s="68" t="s">
        <v>9091</v>
      </c>
      <c r="P1359" s="72" t="s">
        <v>191</v>
      </c>
      <c r="Q1359" s="68" t="s">
        <v>397</v>
      </c>
      <c r="R1359" s="68" t="s">
        <v>31</v>
      </c>
      <c r="S1359" s="68">
        <v>35</v>
      </c>
      <c r="T1359" s="68">
        <v>29</v>
      </c>
      <c r="U1359" s="68">
        <v>0.17</v>
      </c>
      <c r="V1359" s="68">
        <v>67.92</v>
      </c>
      <c r="W1359" s="68">
        <v>66.5</v>
      </c>
      <c r="X1359" s="68">
        <v>0.02</v>
      </c>
      <c r="Y1359" s="68">
        <v>229.67</v>
      </c>
      <c r="Z1359" s="68">
        <v>233.5</v>
      </c>
      <c r="AA1359" s="68">
        <v>-0.02</v>
      </c>
      <c r="AB1359" s="73">
        <v>28105.119999999999</v>
      </c>
      <c r="AC1359" s="73">
        <v>28825.02</v>
      </c>
      <c r="AD1359" s="73">
        <v>29406.52</v>
      </c>
      <c r="AE1359" s="73">
        <v>29886.54</v>
      </c>
      <c r="AF1359" s="73"/>
      <c r="AG1359" s="73">
        <f>IFERROR(VLOOKUP(J1359,'Roll ups'!D:E,2,FALSE),0)</f>
        <v>73393567.950000003</v>
      </c>
      <c r="AH1359" s="74">
        <f>IF(Table2[[#This Row],[CATEGORY TTL LOOKUP]]=0,0,IF(Table2[[#This Row],[CATEGORY TTL LOOKUP]]&gt;0,SUM(AB1359/AG1359)))</f>
        <v>3.8293709905405952E-4</v>
      </c>
      <c r="AI1359" s="74" t="str">
        <f>IFERROR(IF(AH1359&lt;#REF!,"STRIKE",IF(AH1359&gt;=#REF!,"GOOD")),"NO DATA")</f>
        <v>NO DATA</v>
      </c>
      <c r="AJ1359" s="75">
        <f>IFERROR(VLOOKUP(K1359,'Roll ups'!H:I,2,FALSE),0)</f>
        <v>75793138.070000067</v>
      </c>
      <c r="AK1359" s="76">
        <f>IF(Table2[[#This Row],[PRICE TIER LOOKUP]]=0,0,IF(Table2[[#This Row],[PRICE TIER LOOKUP]]&gt;0,SUM(AB1359/AJ1359)))</f>
        <v>3.7081351578348727E-4</v>
      </c>
      <c r="AL1359" s="74" t="e">
        <f>IF(AK1359&lt;#REF!,"STRIKE",IF(AK1359&gt;=#REF!,"GOOD"))</f>
        <v>#REF!</v>
      </c>
      <c r="AM1359" s="75">
        <f>VLOOKUP(H1359,'Roll ups'!A:B,2,FALSE)</f>
        <v>325145452.83999985</v>
      </c>
      <c r="AN1359" s="77">
        <f t="shared" si="46"/>
        <v>8.6438606951179449E-5</v>
      </c>
      <c r="AO1359" s="74" t="str">
        <f>IFERROR(VLOOKUP(Table2[[#This Row],[Product Name]],'Roll ups'!L:P,5,FALSE),"GOOD")</f>
        <v>GOOD</v>
      </c>
      <c r="AP1359" s="74">
        <f>Table2[[#This Row],[Retail Dollar Vol Current 12 Mths]]/Table2[[#This Row],[SHELF SALES  LOOKUP]]</f>
        <v>9.0441123328489521E-5</v>
      </c>
      <c r="AQ1359" s="69">
        <f t="shared" si="47"/>
        <v>0</v>
      </c>
      <c r="AR135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359" s="69" t="e">
        <f>IF(Table2[[#This Row],[Shelf Dollar Vol Current 12 Mths]]&gt;#REF!,"MEETS $ CRITERIA",IF(Table2[[#This Row],[Shelf Dollar Vol Current 12 Mths]]&lt;#REF!+1,"DOES NOT MEET $ CRITERIA"))</f>
        <v>#REF!</v>
      </c>
      <c r="AT1359" s="78"/>
    </row>
    <row r="1360" spans="1:46" ht="13.8" x14ac:dyDescent="0.3">
      <c r="A1360" s="68" t="s">
        <v>9092</v>
      </c>
      <c r="B1360" s="69">
        <v>78079</v>
      </c>
      <c r="C1360" s="69">
        <v>266</v>
      </c>
      <c r="D1360" s="69" t="s">
        <v>25</v>
      </c>
      <c r="E1360" s="70" t="s">
        <v>6313</v>
      </c>
      <c r="F1360" s="70"/>
      <c r="G1360" s="71" t="s">
        <v>9093</v>
      </c>
      <c r="H1360" s="69" t="s">
        <v>6315</v>
      </c>
      <c r="I1360" s="68" t="s">
        <v>252</v>
      </c>
      <c r="J1360" s="68" t="s">
        <v>252</v>
      </c>
      <c r="K1360" s="68" t="s">
        <v>89</v>
      </c>
      <c r="L1360" s="68" t="s">
        <v>89</v>
      </c>
      <c r="M1360" s="68" t="s">
        <v>252</v>
      </c>
      <c r="N1360" s="68" t="s">
        <v>184</v>
      </c>
      <c r="O1360" s="68" t="s">
        <v>9094</v>
      </c>
      <c r="P1360" s="72" t="s">
        <v>191</v>
      </c>
      <c r="Q1360" s="68" t="s">
        <v>397</v>
      </c>
      <c r="R1360" s="68" t="s">
        <v>31</v>
      </c>
      <c r="S1360" s="68">
        <v>32</v>
      </c>
      <c r="T1360" s="68">
        <v>33</v>
      </c>
      <c r="U1360" s="68">
        <v>-0.03</v>
      </c>
      <c r="V1360" s="68">
        <v>59</v>
      </c>
      <c r="W1360" s="68">
        <v>61</v>
      </c>
      <c r="X1360" s="68">
        <v>-0.03</v>
      </c>
      <c r="Y1360" s="68">
        <v>279.67</v>
      </c>
      <c r="Z1360" s="68">
        <v>239.33</v>
      </c>
      <c r="AA1360" s="68">
        <v>0.14000000000000001</v>
      </c>
      <c r="AB1360" s="73">
        <v>34157.57</v>
      </c>
      <c r="AC1360" s="73">
        <v>29261.96</v>
      </c>
      <c r="AD1360" s="73">
        <v>35808.519999999997</v>
      </c>
      <c r="AE1360" s="73">
        <v>30641.84</v>
      </c>
      <c r="AF1360" s="73"/>
      <c r="AG1360" s="73">
        <f>IFERROR(VLOOKUP(J1360,'Roll ups'!D:E,2,FALSE),0)</f>
        <v>73393567.950000003</v>
      </c>
      <c r="AH1360" s="74">
        <f>IF(Table2[[#This Row],[CATEGORY TTL LOOKUP]]=0,0,IF(Table2[[#This Row],[CATEGORY TTL LOOKUP]]&gt;0,SUM(AB1360/AG1360)))</f>
        <v>4.654027723964876E-4</v>
      </c>
      <c r="AI1360" s="74" t="str">
        <f>IFERROR(IF(AH1360&lt;#REF!,"STRIKE",IF(AH1360&gt;=#REF!,"GOOD")),"NO DATA")</f>
        <v>NO DATA</v>
      </c>
      <c r="AJ1360" s="75">
        <f>IFERROR(VLOOKUP(K1360,'Roll ups'!H:I,2,FALSE),0)</f>
        <v>75793138.070000067</v>
      </c>
      <c r="AK1360" s="76">
        <f>IF(Table2[[#This Row],[PRICE TIER LOOKUP]]=0,0,IF(Table2[[#This Row],[PRICE TIER LOOKUP]]&gt;0,SUM(AB1360/AJ1360)))</f>
        <v>4.5066837011621268E-4</v>
      </c>
      <c r="AL1360" s="74" t="e">
        <f>IF(AK1360&lt;#REF!,"STRIKE",IF(AK1360&gt;=#REF!,"GOOD"))</f>
        <v>#REF!</v>
      </c>
      <c r="AM1360" s="75">
        <f>VLOOKUP(H1360,'Roll ups'!A:B,2,FALSE)</f>
        <v>325145452.83999985</v>
      </c>
      <c r="AN1360" s="77">
        <f t="shared" si="46"/>
        <v>1.0505319911949846E-4</v>
      </c>
      <c r="AO1360" s="74" t="str">
        <f>IFERROR(VLOOKUP(Table2[[#This Row],[Product Name]],'Roll ups'!L:P,5,FALSE),"GOOD")</f>
        <v>GOOD</v>
      </c>
      <c r="AP1360" s="74">
        <f>Table2[[#This Row],[Retail Dollar Vol Current 12 Mths]]/Table2[[#This Row],[SHELF SALES  LOOKUP]]</f>
        <v>1.101307728194524E-4</v>
      </c>
      <c r="AQ1360" s="69">
        <f t="shared" si="47"/>
        <v>0</v>
      </c>
      <c r="AR136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360" s="69" t="e">
        <f>IF(Table2[[#This Row],[Shelf Dollar Vol Current 12 Mths]]&gt;#REF!,"MEETS $ CRITERIA",IF(Table2[[#This Row],[Shelf Dollar Vol Current 12 Mths]]&lt;#REF!+1,"DOES NOT MEET $ CRITERIA"))</f>
        <v>#REF!</v>
      </c>
      <c r="AT1360" s="78"/>
    </row>
    <row r="1361" spans="1:46" ht="13.8" x14ac:dyDescent="0.3">
      <c r="A1361" s="68" t="s">
        <v>9095</v>
      </c>
      <c r="B1361" s="69">
        <v>87414</v>
      </c>
      <c r="C1361" s="69">
        <v>473</v>
      </c>
      <c r="D1361" s="69" t="s">
        <v>25</v>
      </c>
      <c r="E1361" s="70" t="s">
        <v>6313</v>
      </c>
      <c r="F1361" s="70"/>
      <c r="G1361" s="71" t="s">
        <v>9096</v>
      </c>
      <c r="H1361" s="69" t="s">
        <v>6315</v>
      </c>
      <c r="I1361" s="68" t="s">
        <v>245</v>
      </c>
      <c r="J1361" s="68" t="s">
        <v>245</v>
      </c>
      <c r="K1361" s="68" t="s">
        <v>132</v>
      </c>
      <c r="L1361" s="68" t="s">
        <v>132</v>
      </c>
      <c r="M1361" s="68" t="s">
        <v>245</v>
      </c>
      <c r="N1361" s="68" t="s">
        <v>246</v>
      </c>
      <c r="O1361" s="68" t="s">
        <v>9097</v>
      </c>
      <c r="P1361" s="72" t="s">
        <v>245</v>
      </c>
      <c r="Q1361" s="68" t="s">
        <v>128</v>
      </c>
      <c r="R1361" s="68" t="s">
        <v>60</v>
      </c>
      <c r="S1361" s="68">
        <v>44</v>
      </c>
      <c r="T1361" s="68">
        <v>56</v>
      </c>
      <c r="U1361" s="68">
        <v>-0.28999999999999998</v>
      </c>
      <c r="V1361" s="68">
        <v>149.88</v>
      </c>
      <c r="W1361" s="68">
        <v>173.21</v>
      </c>
      <c r="X1361" s="68">
        <v>-0.16</v>
      </c>
      <c r="Y1361" s="68">
        <v>569.46</v>
      </c>
      <c r="Z1361" s="68">
        <v>535.59</v>
      </c>
      <c r="AA1361" s="68">
        <v>0.06</v>
      </c>
      <c r="AB1361" s="73">
        <v>126602.85</v>
      </c>
      <c r="AC1361" s="73">
        <v>117301.85</v>
      </c>
      <c r="AD1361" s="73">
        <v>126602.85</v>
      </c>
      <c r="AE1361" s="73">
        <v>117301.85</v>
      </c>
      <c r="AF1361" s="73"/>
      <c r="AG1361" s="73">
        <f>IFERROR(VLOOKUP(J1361,'Roll ups'!D:E,2,FALSE),0)</f>
        <v>57863085.470000021</v>
      </c>
      <c r="AH1361" s="74">
        <f>IF(Table2[[#This Row],[CATEGORY TTL LOOKUP]]=0,0,IF(Table2[[#This Row],[CATEGORY TTL LOOKUP]]&gt;0,SUM(AB1361/AG1361)))</f>
        <v>2.1879726767360017E-3</v>
      </c>
      <c r="AI1361" s="74" t="str">
        <f>IFERROR(IF(AH1361&lt;#REF!,"STRIKE",IF(AH1361&gt;=#REF!,"GOOD")),"NO DATA")</f>
        <v>NO DATA</v>
      </c>
      <c r="AJ1361" s="75">
        <f>IFERROR(VLOOKUP(K1361,'Roll ups'!H:I,2,FALSE),0)</f>
        <v>126094742.97999983</v>
      </c>
      <c r="AK1361" s="76">
        <f>IF(Table2[[#This Row],[PRICE TIER LOOKUP]]=0,0,IF(Table2[[#This Row],[PRICE TIER LOOKUP]]&gt;0,SUM(AB1361/AJ1361)))</f>
        <v>1.0040295654520726E-3</v>
      </c>
      <c r="AL1361" s="74" t="e">
        <f>IF(AK1361&lt;#REF!,"STRIKE",IF(AK1361&gt;=#REF!,"GOOD"))</f>
        <v>#REF!</v>
      </c>
      <c r="AM1361" s="75">
        <f>VLOOKUP(H1361,'Roll ups'!A:B,2,FALSE)</f>
        <v>325145452.83999985</v>
      </c>
      <c r="AN1361" s="77">
        <f t="shared" si="46"/>
        <v>3.8937296798765241E-4</v>
      </c>
      <c r="AO1361" s="74" t="str">
        <f>IFERROR(VLOOKUP(Table2[[#This Row],[Product Name]],'Roll ups'!L:P,5,FALSE),"GOOD")</f>
        <v>GOOD</v>
      </c>
      <c r="AP1361" s="74">
        <f>Table2[[#This Row],[Retail Dollar Vol Current 12 Mths]]/Table2[[#This Row],[SHELF SALES  LOOKUP]]</f>
        <v>3.8937296798765241E-4</v>
      </c>
      <c r="AQ1361" s="69">
        <f t="shared" si="47"/>
        <v>0</v>
      </c>
      <c r="AR136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361" s="69" t="e">
        <f>IF(Table2[[#This Row],[Shelf Dollar Vol Current 12 Mths]]&gt;#REF!,"MEETS $ CRITERIA",IF(Table2[[#This Row],[Shelf Dollar Vol Current 12 Mths]]&lt;#REF!+1,"DOES NOT MEET $ CRITERIA"))</f>
        <v>#REF!</v>
      </c>
      <c r="AT1361" s="78"/>
    </row>
    <row r="1362" spans="1:46" ht="13.8" x14ac:dyDescent="0.3">
      <c r="A1362" s="68" t="s">
        <v>9098</v>
      </c>
      <c r="B1362" s="69">
        <v>89214</v>
      </c>
      <c r="C1362" s="69">
        <v>455</v>
      </c>
      <c r="D1362" s="69" t="s">
        <v>25</v>
      </c>
      <c r="E1362" s="70" t="s">
        <v>6313</v>
      </c>
      <c r="F1362" s="70"/>
      <c r="G1362" s="71" t="s">
        <v>9099</v>
      </c>
      <c r="H1362" s="69" t="s">
        <v>6315</v>
      </c>
      <c r="I1362" s="68" t="s">
        <v>245</v>
      </c>
      <c r="J1362" s="68" t="s">
        <v>245</v>
      </c>
      <c r="K1362" s="68" t="s">
        <v>89</v>
      </c>
      <c r="L1362" s="68" t="s">
        <v>132</v>
      </c>
      <c r="M1362" s="68" t="s">
        <v>245</v>
      </c>
      <c r="N1362" s="68" t="s">
        <v>246</v>
      </c>
      <c r="O1362" s="68" t="s">
        <v>9100</v>
      </c>
      <c r="P1362" s="72" t="s">
        <v>245</v>
      </c>
      <c r="Q1362" s="68" t="s">
        <v>128</v>
      </c>
      <c r="R1362" s="68" t="s">
        <v>60</v>
      </c>
      <c r="S1362" s="68">
        <v>21</v>
      </c>
      <c r="T1362" s="68">
        <v>42.5</v>
      </c>
      <c r="U1362" s="68">
        <v>-1.01</v>
      </c>
      <c r="V1362" s="68">
        <v>144.13</v>
      </c>
      <c r="W1362" s="68">
        <v>147</v>
      </c>
      <c r="X1362" s="68">
        <v>-0.02</v>
      </c>
      <c r="Y1362" s="68">
        <v>549.29</v>
      </c>
      <c r="Z1362" s="68">
        <v>486.63</v>
      </c>
      <c r="AA1362" s="68">
        <v>0.11</v>
      </c>
      <c r="AB1362" s="73">
        <v>129852.55</v>
      </c>
      <c r="AC1362" s="73">
        <v>114776.19</v>
      </c>
      <c r="AD1362" s="73">
        <v>129852.55</v>
      </c>
      <c r="AE1362" s="73">
        <v>114776.19</v>
      </c>
      <c r="AF1362" s="73"/>
      <c r="AG1362" s="73">
        <f>IFERROR(VLOOKUP(J1362,'Roll ups'!D:E,2,FALSE),0)</f>
        <v>57863085.470000021</v>
      </c>
      <c r="AH1362" s="74">
        <f>IF(Table2[[#This Row],[CATEGORY TTL LOOKUP]]=0,0,IF(Table2[[#This Row],[CATEGORY TTL LOOKUP]]&gt;0,SUM(AB1362/AG1362)))</f>
        <v>2.2441345625670789E-3</v>
      </c>
      <c r="AI1362" s="74" t="str">
        <f>IFERROR(IF(AH1362&lt;#REF!,"STRIKE",IF(AH1362&gt;=#REF!,"GOOD")),"NO DATA")</f>
        <v>NO DATA</v>
      </c>
      <c r="AJ1362" s="75">
        <f>IFERROR(VLOOKUP(K1362,'Roll ups'!H:I,2,FALSE),0)</f>
        <v>75793138.070000067</v>
      </c>
      <c r="AK1362" s="76">
        <f>IF(Table2[[#This Row],[PRICE TIER LOOKUP]]=0,0,IF(Table2[[#This Row],[PRICE TIER LOOKUP]]&gt;0,SUM(AB1362/AJ1362)))</f>
        <v>1.7132494221320197E-3</v>
      </c>
      <c r="AL1362" s="74" t="e">
        <f>IF(AK1362&lt;#REF!,"STRIKE",IF(AK1362&gt;=#REF!,"GOOD"))</f>
        <v>#REF!</v>
      </c>
      <c r="AM1362" s="75">
        <f>VLOOKUP(H1362,'Roll ups'!A:B,2,FALSE)</f>
        <v>325145452.83999985</v>
      </c>
      <c r="AN1362" s="77">
        <f t="shared" si="46"/>
        <v>3.9936757185375394E-4</v>
      </c>
      <c r="AO1362" s="74" t="str">
        <f>IFERROR(VLOOKUP(Table2[[#This Row],[Product Name]],'Roll ups'!L:P,5,FALSE),"GOOD")</f>
        <v>GOOD</v>
      </c>
      <c r="AP1362" s="74">
        <f>Table2[[#This Row],[Retail Dollar Vol Current 12 Mths]]/Table2[[#This Row],[SHELF SALES  LOOKUP]]</f>
        <v>3.9936757185375394E-4</v>
      </c>
      <c r="AQ1362" s="69">
        <f t="shared" si="47"/>
        <v>0</v>
      </c>
      <c r="AR136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362" s="69" t="e">
        <f>IF(Table2[[#This Row],[Shelf Dollar Vol Current 12 Mths]]&gt;#REF!,"MEETS $ CRITERIA",IF(Table2[[#This Row],[Shelf Dollar Vol Current 12 Mths]]&lt;#REF!+1,"DOES NOT MEET $ CRITERIA"))</f>
        <v>#REF!</v>
      </c>
      <c r="AT1362" s="78"/>
    </row>
    <row r="1363" spans="1:46" ht="13.8" x14ac:dyDescent="0.3">
      <c r="A1363" s="68" t="s">
        <v>9101</v>
      </c>
      <c r="B1363" s="69">
        <v>43747</v>
      </c>
      <c r="C1363" s="69">
        <v>299</v>
      </c>
      <c r="D1363" s="69" t="s">
        <v>25</v>
      </c>
      <c r="E1363" s="70" t="s">
        <v>6313</v>
      </c>
      <c r="F1363" s="70"/>
      <c r="G1363" s="71" t="s">
        <v>9102</v>
      </c>
      <c r="H1363" s="69" t="s">
        <v>6315</v>
      </c>
      <c r="I1363" s="68" t="s">
        <v>299</v>
      </c>
      <c r="J1363" s="68" t="s">
        <v>299</v>
      </c>
      <c r="K1363" s="68" t="s">
        <v>89</v>
      </c>
      <c r="L1363" s="68" t="s">
        <v>89</v>
      </c>
      <c r="M1363" s="68" t="s">
        <v>299</v>
      </c>
      <c r="N1363" s="68" t="s">
        <v>184</v>
      </c>
      <c r="O1363" s="68" t="s">
        <v>9103</v>
      </c>
      <c r="P1363" s="72" t="s">
        <v>299</v>
      </c>
      <c r="Q1363" s="68" t="s">
        <v>63</v>
      </c>
      <c r="R1363" s="68" t="s">
        <v>31</v>
      </c>
      <c r="S1363" s="68">
        <v>9</v>
      </c>
      <c r="T1363" s="68">
        <v>10</v>
      </c>
      <c r="U1363" s="68">
        <v>-0.11</v>
      </c>
      <c r="V1363" s="68">
        <v>80</v>
      </c>
      <c r="W1363" s="68">
        <v>59</v>
      </c>
      <c r="X1363" s="68">
        <v>0.26</v>
      </c>
      <c r="Y1363" s="68">
        <v>255</v>
      </c>
      <c r="Z1363" s="68">
        <v>201.5</v>
      </c>
      <c r="AA1363" s="68">
        <v>0.21</v>
      </c>
      <c r="AB1363" s="73">
        <v>30045</v>
      </c>
      <c r="AC1363" s="73">
        <v>23266.02</v>
      </c>
      <c r="AD1363" s="73">
        <v>32589</v>
      </c>
      <c r="AE1363" s="73">
        <v>25516.74</v>
      </c>
      <c r="AF1363" s="73"/>
      <c r="AG1363" s="73">
        <f>IFERROR(VLOOKUP(J1363,'Roll ups'!D:E,2,FALSE),0)</f>
        <v>12844114.079999994</v>
      </c>
      <c r="AH1363" s="74">
        <f>IF(Table2[[#This Row],[CATEGORY TTL LOOKUP]]=0,0,IF(Table2[[#This Row],[CATEGORY TTL LOOKUP]]&gt;0,SUM(AB1363/AG1363)))</f>
        <v>2.3392037639080212E-3</v>
      </c>
      <c r="AI1363" s="74" t="str">
        <f>IFERROR(IF(AH1363&lt;#REF!,"STRIKE",IF(AH1363&gt;=#REF!,"GOOD")),"NO DATA")</f>
        <v>NO DATA</v>
      </c>
      <c r="AJ1363" s="75">
        <f>IFERROR(VLOOKUP(K1363,'Roll ups'!H:I,2,FALSE),0)</f>
        <v>75793138.070000067</v>
      </c>
      <c r="AK1363" s="76">
        <f>IF(Table2[[#This Row],[PRICE TIER LOOKUP]]=0,0,IF(Table2[[#This Row],[PRICE TIER LOOKUP]]&gt;0,SUM(AB1363/AJ1363)))</f>
        <v>3.9640791719497642E-4</v>
      </c>
      <c r="AL1363" s="74" t="e">
        <f>IF(AK1363&lt;#REF!,"STRIKE",IF(AK1363&gt;=#REF!,"GOOD"))</f>
        <v>#REF!</v>
      </c>
      <c r="AM1363" s="75">
        <f>VLOOKUP(H1363,'Roll ups'!A:B,2,FALSE)</f>
        <v>325145452.83999985</v>
      </c>
      <c r="AN1363" s="77">
        <f t="shared" si="46"/>
        <v>9.2404798337391425E-5</v>
      </c>
      <c r="AO1363" s="74" t="str">
        <f>IFERROR(VLOOKUP(Table2[[#This Row],[Product Name]],'Roll ups'!L:P,5,FALSE),"GOOD")</f>
        <v>GOOD</v>
      </c>
      <c r="AP1363" s="74">
        <f>Table2[[#This Row],[Retail Dollar Vol Current 12 Mths]]/Table2[[#This Row],[SHELF SALES  LOOKUP]]</f>
        <v>1.0022898895048258E-4</v>
      </c>
      <c r="AQ1363" s="69">
        <f t="shared" si="47"/>
        <v>0</v>
      </c>
      <c r="AR136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363" s="69" t="e">
        <f>IF(Table2[[#This Row],[Shelf Dollar Vol Current 12 Mths]]&gt;#REF!,"MEETS $ CRITERIA",IF(Table2[[#This Row],[Shelf Dollar Vol Current 12 Mths]]&lt;#REF!+1,"DOES NOT MEET $ CRITERIA"))</f>
        <v>#REF!</v>
      </c>
      <c r="AT1363" s="78"/>
    </row>
    <row r="1364" spans="1:46" ht="13.8" x14ac:dyDescent="0.3">
      <c r="A1364" s="68" t="s">
        <v>9104</v>
      </c>
      <c r="B1364" s="69">
        <v>89178</v>
      </c>
      <c r="C1364" s="69">
        <v>274</v>
      </c>
      <c r="D1364" s="69" t="s">
        <v>25</v>
      </c>
      <c r="E1364" s="70" t="s">
        <v>6313</v>
      </c>
      <c r="F1364" s="70"/>
      <c r="G1364" s="71" t="s">
        <v>9105</v>
      </c>
      <c r="H1364" s="69" t="s">
        <v>6315</v>
      </c>
      <c r="I1364" s="68" t="s">
        <v>245</v>
      </c>
      <c r="J1364" s="68" t="s">
        <v>245</v>
      </c>
      <c r="K1364" s="68" t="s">
        <v>146</v>
      </c>
      <c r="L1364" s="68" t="s">
        <v>132</v>
      </c>
      <c r="M1364" s="68" t="s">
        <v>245</v>
      </c>
      <c r="N1364" s="68" t="s">
        <v>246</v>
      </c>
      <c r="O1364" s="68" t="s">
        <v>9106</v>
      </c>
      <c r="P1364" s="72" t="s">
        <v>245</v>
      </c>
      <c r="Q1364" s="68" t="s">
        <v>64</v>
      </c>
      <c r="R1364" s="68" t="s">
        <v>60</v>
      </c>
      <c r="S1364" s="68">
        <v>16</v>
      </c>
      <c r="T1364" s="68">
        <v>16</v>
      </c>
      <c r="U1364" s="68">
        <v>-0.03</v>
      </c>
      <c r="V1364" s="68">
        <v>60.5</v>
      </c>
      <c r="W1364" s="68">
        <v>59.92</v>
      </c>
      <c r="X1364" s="68">
        <v>0.01</v>
      </c>
      <c r="Y1364" s="68">
        <v>232.5</v>
      </c>
      <c r="Z1364" s="68">
        <v>213.5</v>
      </c>
      <c r="AA1364" s="68">
        <v>0.08</v>
      </c>
      <c r="AB1364" s="73">
        <v>80249.100000000006</v>
      </c>
      <c r="AC1364" s="73">
        <v>72327.179999999993</v>
      </c>
      <c r="AD1364" s="73">
        <v>83374.5</v>
      </c>
      <c r="AE1364" s="73">
        <v>74798.460000000006</v>
      </c>
      <c r="AF1364" s="73"/>
      <c r="AG1364" s="73">
        <f>IFERROR(VLOOKUP(J1364,'Roll ups'!D:E,2,FALSE),0)</f>
        <v>57863085.470000021</v>
      </c>
      <c r="AH1364" s="74">
        <f>IF(Table2[[#This Row],[CATEGORY TTL LOOKUP]]=0,0,IF(Table2[[#This Row],[CATEGORY TTL LOOKUP]]&gt;0,SUM(AB1364/AG1364)))</f>
        <v>1.386879032601992E-3</v>
      </c>
      <c r="AI1364" s="74" t="str">
        <f>IFERROR(IF(AH1364&lt;#REF!,"STRIKE",IF(AH1364&gt;=#REF!,"GOOD")),"NO DATA")</f>
        <v>NO DATA</v>
      </c>
      <c r="AJ1364" s="75">
        <f>IFERROR(VLOOKUP(K1364,'Roll ups'!H:I,2,FALSE),0)</f>
        <v>69119979.479999974</v>
      </c>
      <c r="AK1364" s="76">
        <f>IF(Table2[[#This Row],[PRICE TIER LOOKUP]]=0,0,IF(Table2[[#This Row],[PRICE TIER LOOKUP]]&gt;0,SUM(AB1364/AJ1364)))</f>
        <v>1.1610116293975501E-3</v>
      </c>
      <c r="AL1364" s="74" t="e">
        <f>IF(AK1364&lt;#REF!,"STRIKE",IF(AK1364&gt;=#REF!,"GOOD"))</f>
        <v>#REF!</v>
      </c>
      <c r="AM1364" s="75">
        <f>VLOOKUP(H1364,'Roll ups'!A:B,2,FALSE)</f>
        <v>325145452.83999985</v>
      </c>
      <c r="AN1364" s="77">
        <f t="shared" si="46"/>
        <v>2.4680984863561855E-4</v>
      </c>
      <c r="AO1364" s="74" t="str">
        <f>IFERROR(VLOOKUP(Table2[[#This Row],[Product Name]],'Roll ups'!L:P,5,FALSE),"GOOD")</f>
        <v>GOOD</v>
      </c>
      <c r="AP1364" s="74">
        <f>Table2[[#This Row],[Retail Dollar Vol Current 12 Mths]]/Table2[[#This Row],[SHELF SALES  LOOKUP]]</f>
        <v>2.5642216205627695E-4</v>
      </c>
      <c r="AQ1364" s="69">
        <f t="shared" si="47"/>
        <v>0</v>
      </c>
      <c r="AR136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364" s="69" t="e">
        <f>IF(Table2[[#This Row],[Shelf Dollar Vol Current 12 Mths]]&gt;#REF!,"MEETS $ CRITERIA",IF(Table2[[#This Row],[Shelf Dollar Vol Current 12 Mths]]&lt;#REF!+1,"DOES NOT MEET $ CRITERIA"))</f>
        <v>#REF!</v>
      </c>
      <c r="AT1364" s="78"/>
    </row>
    <row r="1365" spans="1:46" ht="13.8" x14ac:dyDescent="0.3">
      <c r="A1365" s="68" t="s">
        <v>9107</v>
      </c>
      <c r="B1365" s="69">
        <v>15890</v>
      </c>
      <c r="C1365" s="69">
        <v>152</v>
      </c>
      <c r="D1365" s="69" t="s">
        <v>25</v>
      </c>
      <c r="E1365" s="70" t="s">
        <v>6313</v>
      </c>
      <c r="F1365" s="70"/>
      <c r="G1365" s="71" t="s">
        <v>9108</v>
      </c>
      <c r="H1365" s="69" t="s">
        <v>6315</v>
      </c>
      <c r="I1365" s="68" t="s">
        <v>721</v>
      </c>
      <c r="J1365" s="68" t="s">
        <v>228</v>
      </c>
      <c r="K1365" s="68" t="s">
        <v>228</v>
      </c>
      <c r="L1365" s="68" t="s">
        <v>132</v>
      </c>
      <c r="M1365" s="68" t="s">
        <v>228</v>
      </c>
      <c r="N1365" s="68" t="s">
        <v>228</v>
      </c>
      <c r="O1365" s="68" t="s">
        <v>9109</v>
      </c>
      <c r="P1365" s="72" t="s">
        <v>6357</v>
      </c>
      <c r="Q1365" s="68" t="s">
        <v>64</v>
      </c>
      <c r="R1365" s="68" t="s">
        <v>60</v>
      </c>
      <c r="S1365" s="68">
        <v>4</v>
      </c>
      <c r="T1365" s="68">
        <v>5</v>
      </c>
      <c r="U1365" s="68">
        <v>-0.25</v>
      </c>
      <c r="V1365" s="68">
        <v>20.5</v>
      </c>
      <c r="W1365" s="68">
        <v>17.5</v>
      </c>
      <c r="X1365" s="68">
        <v>0.15</v>
      </c>
      <c r="Y1365" s="68">
        <v>73.08</v>
      </c>
      <c r="Z1365" s="68">
        <v>75.17</v>
      </c>
      <c r="AA1365" s="68">
        <v>-0.03</v>
      </c>
      <c r="AB1365" s="73">
        <v>21444.52</v>
      </c>
      <c r="AC1365" s="73">
        <v>21889.79</v>
      </c>
      <c r="AD1365" s="73">
        <v>23608.84</v>
      </c>
      <c r="AE1365" s="73">
        <v>24299.599999999999</v>
      </c>
      <c r="AF1365" s="73"/>
      <c r="AG1365" s="73">
        <f>IFERROR(VLOOKUP(J1365,'Roll ups'!D:E,2,FALSE),0)</f>
        <v>3903414.0300000003</v>
      </c>
      <c r="AH1365" s="74">
        <f>IF(Table2[[#This Row],[CATEGORY TTL LOOKUP]]=0,0,IF(Table2[[#This Row],[CATEGORY TTL LOOKUP]]&gt;0,SUM(AB1365/AG1365)))</f>
        <v>5.4937856540931678E-3</v>
      </c>
      <c r="AI1365" s="74" t="str">
        <f>IFERROR(IF(AH1365&lt;#REF!,"STRIKE",IF(AH1365&gt;=#REF!,"GOOD")),"NO DATA")</f>
        <v>NO DATA</v>
      </c>
      <c r="AJ1365" s="75">
        <f>IFERROR(VLOOKUP(K1365,'Roll ups'!H:I,2,FALSE),0)</f>
        <v>3903414.0300000003</v>
      </c>
      <c r="AK1365" s="76">
        <f>IF(Table2[[#This Row],[PRICE TIER LOOKUP]]=0,0,IF(Table2[[#This Row],[PRICE TIER LOOKUP]]&gt;0,SUM(AB1365/AJ1365)))</f>
        <v>5.4937856540931678E-3</v>
      </c>
      <c r="AL1365" s="74" t="e">
        <f>IF(AK1365&lt;#REF!,"STRIKE",IF(AK1365&gt;=#REF!,"GOOD"))</f>
        <v>#REF!</v>
      </c>
      <c r="AM1365" s="75">
        <f>VLOOKUP(H1365,'Roll ups'!A:B,2,FALSE)</f>
        <v>325145452.83999985</v>
      </c>
      <c r="AN1365" s="77">
        <f t="shared" si="46"/>
        <v>6.5953621103083946E-5</v>
      </c>
      <c r="AO1365" s="74" t="str">
        <f>IFERROR(VLOOKUP(Table2[[#This Row],[Product Name]],'Roll ups'!L:P,5,FALSE),"GOOD")</f>
        <v>GOOD</v>
      </c>
      <c r="AP1365" s="74">
        <f>Table2[[#This Row],[Retail Dollar Vol Current 12 Mths]]/Table2[[#This Row],[SHELF SALES  LOOKUP]]</f>
        <v>7.2610088173730738E-5</v>
      </c>
      <c r="AQ1365" s="69">
        <f t="shared" si="47"/>
        <v>0</v>
      </c>
      <c r="AR136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365" s="69" t="e">
        <f>IF(Table2[[#This Row],[Shelf Dollar Vol Current 12 Mths]]&gt;#REF!,"MEETS $ CRITERIA",IF(Table2[[#This Row],[Shelf Dollar Vol Current 12 Mths]]&lt;#REF!+1,"DOES NOT MEET $ CRITERIA"))</f>
        <v>#REF!</v>
      </c>
      <c r="AT1365" s="78"/>
    </row>
    <row r="1366" spans="1:46" ht="13.8" x14ac:dyDescent="0.3">
      <c r="A1366" s="68" t="s">
        <v>9110</v>
      </c>
      <c r="B1366" s="69">
        <v>77330</v>
      </c>
      <c r="C1366" s="69">
        <v>344</v>
      </c>
      <c r="D1366" s="69" t="s">
        <v>25</v>
      </c>
      <c r="E1366" s="70" t="s">
        <v>6313</v>
      </c>
      <c r="F1366" s="70"/>
      <c r="G1366" s="71" t="s">
        <v>9111</v>
      </c>
      <c r="H1366" s="69" t="s">
        <v>6315</v>
      </c>
      <c r="I1366" s="68" t="s">
        <v>499</v>
      </c>
      <c r="J1366" s="68" t="s">
        <v>232</v>
      </c>
      <c r="K1366" s="68" t="s">
        <v>232</v>
      </c>
      <c r="L1366" s="68" t="s">
        <v>132</v>
      </c>
      <c r="M1366" s="68" t="s">
        <v>175</v>
      </c>
      <c r="N1366" s="68" t="s">
        <v>184</v>
      </c>
      <c r="O1366" s="68" t="s">
        <v>9112</v>
      </c>
      <c r="P1366" s="72" t="s">
        <v>191</v>
      </c>
      <c r="Q1366" s="68" t="s">
        <v>9113</v>
      </c>
      <c r="R1366" s="68" t="s">
        <v>60</v>
      </c>
      <c r="S1366" s="68">
        <v>12</v>
      </c>
      <c r="T1366" s="68">
        <v>20</v>
      </c>
      <c r="U1366" s="68">
        <v>-0.66</v>
      </c>
      <c r="V1366" s="68">
        <v>35.58</v>
      </c>
      <c r="W1366" s="68">
        <v>37.08</v>
      </c>
      <c r="X1366" s="68">
        <v>-0.04</v>
      </c>
      <c r="Y1366" s="68">
        <v>142.16999999999999</v>
      </c>
      <c r="Z1366" s="68">
        <v>171.08</v>
      </c>
      <c r="AA1366" s="68">
        <v>-0.2</v>
      </c>
      <c r="AB1366" s="73">
        <v>30315.62</v>
      </c>
      <c r="AC1366" s="73">
        <v>36199.57</v>
      </c>
      <c r="AD1366" s="73">
        <v>30315.62</v>
      </c>
      <c r="AE1366" s="73">
        <v>36679.57</v>
      </c>
      <c r="AF1366" s="73"/>
      <c r="AG1366" s="73">
        <f>IFERROR(VLOOKUP(J1366,'Roll ups'!D:E,2,FALSE),0)</f>
        <v>4182721.1600000006</v>
      </c>
      <c r="AH1366" s="74">
        <f>IF(Table2[[#This Row],[CATEGORY TTL LOOKUP]]=0,0,IF(Table2[[#This Row],[CATEGORY TTL LOOKUP]]&gt;0,SUM(AB1366/AG1366)))</f>
        <v>7.2478223721707509E-3</v>
      </c>
      <c r="AI1366" s="74" t="str">
        <f>IFERROR(IF(AH1366&lt;#REF!,"STRIKE",IF(AH1366&gt;=#REF!,"GOOD")),"NO DATA")</f>
        <v>NO DATA</v>
      </c>
      <c r="AJ1366" s="75">
        <f>IFERROR(VLOOKUP(K1366,'Roll ups'!H:I,2,FALSE),0)</f>
        <v>4182721.1600000006</v>
      </c>
      <c r="AK1366" s="76">
        <f>IF(Table2[[#This Row],[PRICE TIER LOOKUP]]=0,0,IF(Table2[[#This Row],[PRICE TIER LOOKUP]]&gt;0,SUM(AB1366/AJ1366)))</f>
        <v>7.2478223721707509E-3</v>
      </c>
      <c r="AL1366" s="74" t="e">
        <f>IF(AK1366&lt;#REF!,"STRIKE",IF(AK1366&gt;=#REF!,"GOOD"))</f>
        <v>#REF!</v>
      </c>
      <c r="AM1366" s="75">
        <f>VLOOKUP(H1366,'Roll ups'!A:B,2,FALSE)</f>
        <v>325145452.83999985</v>
      </c>
      <c r="AN1366" s="77">
        <f t="shared" si="46"/>
        <v>9.3237102764952244E-5</v>
      </c>
      <c r="AO1366" s="74" t="str">
        <f>IFERROR(VLOOKUP(Table2[[#This Row],[Product Name]],'Roll ups'!L:P,5,FALSE),"GOOD")</f>
        <v>GOOD</v>
      </c>
      <c r="AP1366" s="74">
        <f>Table2[[#This Row],[Retail Dollar Vol Current 12 Mths]]/Table2[[#This Row],[SHELF SALES  LOOKUP]]</f>
        <v>9.3237102764952244E-5</v>
      </c>
      <c r="AQ1366" s="69">
        <f t="shared" si="47"/>
        <v>0</v>
      </c>
      <c r="AR136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366" s="69" t="e">
        <f>IF(Table2[[#This Row],[Shelf Dollar Vol Current 12 Mths]]&gt;#REF!,"MEETS $ CRITERIA",IF(Table2[[#This Row],[Shelf Dollar Vol Current 12 Mths]]&lt;#REF!+1,"DOES NOT MEET $ CRITERIA"))</f>
        <v>#REF!</v>
      </c>
      <c r="AT1366" s="78"/>
    </row>
    <row r="1367" spans="1:46" ht="13.8" x14ac:dyDescent="0.3">
      <c r="A1367" s="68" t="s">
        <v>9114</v>
      </c>
      <c r="B1367" s="69">
        <v>80518</v>
      </c>
      <c r="C1367" s="69">
        <v>440</v>
      </c>
      <c r="D1367" s="69" t="s">
        <v>25</v>
      </c>
      <c r="E1367" s="70" t="s">
        <v>6313</v>
      </c>
      <c r="F1367" s="70"/>
      <c r="G1367" s="71" t="s">
        <v>9115</v>
      </c>
      <c r="H1367" s="69" t="s">
        <v>6315</v>
      </c>
      <c r="I1367" s="68" t="s">
        <v>499</v>
      </c>
      <c r="J1367" s="68" t="s">
        <v>232</v>
      </c>
      <c r="K1367" s="68" t="s">
        <v>232</v>
      </c>
      <c r="L1367" s="68" t="s">
        <v>132</v>
      </c>
      <c r="M1367" s="68" t="s">
        <v>191</v>
      </c>
      <c r="N1367" s="68" t="s">
        <v>206</v>
      </c>
      <c r="O1367" s="68" t="s">
        <v>9116</v>
      </c>
      <c r="P1367" s="72" t="s">
        <v>191</v>
      </c>
      <c r="Q1367" s="68" t="s">
        <v>9113</v>
      </c>
      <c r="R1367" s="68" t="s">
        <v>60</v>
      </c>
      <c r="S1367" s="68">
        <v>38</v>
      </c>
      <c r="T1367" s="68">
        <v>34</v>
      </c>
      <c r="U1367" s="68">
        <v>0.09</v>
      </c>
      <c r="V1367" s="68">
        <v>120.92</v>
      </c>
      <c r="W1367" s="68">
        <v>138.5</v>
      </c>
      <c r="X1367" s="68">
        <v>-0.15</v>
      </c>
      <c r="Y1367" s="68">
        <v>584.41999999999996</v>
      </c>
      <c r="Z1367" s="68">
        <v>874.5</v>
      </c>
      <c r="AA1367" s="68">
        <v>-0.5</v>
      </c>
      <c r="AB1367" s="73">
        <v>124621.01</v>
      </c>
      <c r="AC1367" s="73">
        <v>184388.56</v>
      </c>
      <c r="AD1367" s="73">
        <v>124621.01</v>
      </c>
      <c r="AE1367" s="73">
        <v>186896.56</v>
      </c>
      <c r="AF1367" s="73"/>
      <c r="AG1367" s="73">
        <f>IFERROR(VLOOKUP(J1367,'Roll ups'!D:E,2,FALSE),0)</f>
        <v>4182721.1600000006</v>
      </c>
      <c r="AH1367" s="74">
        <f>IF(Table2[[#This Row],[CATEGORY TTL LOOKUP]]=0,0,IF(Table2[[#This Row],[CATEGORY TTL LOOKUP]]&gt;0,SUM(AB1367/AG1367)))</f>
        <v>2.9794242846444007E-2</v>
      </c>
      <c r="AI1367" s="74" t="str">
        <f>IFERROR(IF(AH1367&lt;#REF!,"STRIKE",IF(AH1367&gt;=#REF!,"GOOD")),"NO DATA")</f>
        <v>NO DATA</v>
      </c>
      <c r="AJ1367" s="75">
        <f>IFERROR(VLOOKUP(K1367,'Roll ups'!H:I,2,FALSE),0)</f>
        <v>4182721.1600000006</v>
      </c>
      <c r="AK1367" s="76">
        <f>IF(Table2[[#This Row],[PRICE TIER LOOKUP]]=0,0,IF(Table2[[#This Row],[PRICE TIER LOOKUP]]&gt;0,SUM(AB1367/AJ1367)))</f>
        <v>2.9794242846444007E-2</v>
      </c>
      <c r="AL1367" s="74" t="e">
        <f>IF(AK1367&lt;#REF!,"STRIKE",IF(AK1367&gt;=#REF!,"GOOD"))</f>
        <v>#REF!</v>
      </c>
      <c r="AM1367" s="75">
        <f>VLOOKUP(H1367,'Roll ups'!A:B,2,FALSE)</f>
        <v>325145452.83999985</v>
      </c>
      <c r="AN1367" s="77">
        <f t="shared" si="46"/>
        <v>3.8327772666507036E-4</v>
      </c>
      <c r="AO1367" s="74" t="str">
        <f>IFERROR(VLOOKUP(Table2[[#This Row],[Product Name]],'Roll ups'!L:P,5,FALSE),"GOOD")</f>
        <v>GOOD</v>
      </c>
      <c r="AP1367" s="74">
        <f>Table2[[#This Row],[Retail Dollar Vol Current 12 Mths]]/Table2[[#This Row],[SHELF SALES  LOOKUP]]</f>
        <v>3.8327772666507036E-4</v>
      </c>
      <c r="AQ1367" s="69">
        <f t="shared" si="47"/>
        <v>0</v>
      </c>
      <c r="AR136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367" s="69" t="e">
        <f>IF(Table2[[#This Row],[Shelf Dollar Vol Current 12 Mths]]&gt;#REF!,"MEETS $ CRITERIA",IF(Table2[[#This Row],[Shelf Dollar Vol Current 12 Mths]]&lt;#REF!+1,"DOES NOT MEET $ CRITERIA"))</f>
        <v>#REF!</v>
      </c>
      <c r="AT1367" s="78"/>
    </row>
    <row r="1368" spans="1:46" ht="13.8" x14ac:dyDescent="0.3">
      <c r="A1368" s="68" t="s">
        <v>9117</v>
      </c>
      <c r="B1368" s="69">
        <v>35903</v>
      </c>
      <c r="C1368" s="69">
        <v>72</v>
      </c>
      <c r="D1368" s="69" t="s">
        <v>25</v>
      </c>
      <c r="E1368" s="70" t="s">
        <v>6313</v>
      </c>
      <c r="F1368" s="70"/>
      <c r="G1368" s="71" t="s">
        <v>9118</v>
      </c>
      <c r="H1368" s="69" t="s">
        <v>6315</v>
      </c>
      <c r="I1368" s="68" t="s">
        <v>252</v>
      </c>
      <c r="J1368" s="68" t="s">
        <v>252</v>
      </c>
      <c r="K1368" s="68" t="s">
        <v>89</v>
      </c>
      <c r="L1368" s="68" t="s">
        <v>89</v>
      </c>
      <c r="M1368" s="68" t="s">
        <v>252</v>
      </c>
      <c r="N1368" s="68" t="s">
        <v>154</v>
      </c>
      <c r="O1368" s="68" t="s">
        <v>9119</v>
      </c>
      <c r="P1368" s="72" t="s">
        <v>252</v>
      </c>
      <c r="Q1368" s="68" t="s">
        <v>44</v>
      </c>
      <c r="R1368" s="68" t="s">
        <v>58</v>
      </c>
      <c r="S1368" s="68">
        <v>28</v>
      </c>
      <c r="T1368" s="68">
        <v>29.17</v>
      </c>
      <c r="U1368" s="68">
        <v>-0.04</v>
      </c>
      <c r="V1368" s="68">
        <v>77.010000000000005</v>
      </c>
      <c r="W1368" s="68">
        <v>86.34</v>
      </c>
      <c r="X1368" s="68">
        <v>-0.12</v>
      </c>
      <c r="Y1368" s="68">
        <v>297.52</v>
      </c>
      <c r="Z1368" s="68">
        <v>415.93</v>
      </c>
      <c r="AA1368" s="68">
        <v>-0.4</v>
      </c>
      <c r="AB1368" s="73">
        <v>28259.1</v>
      </c>
      <c r="AC1368" s="73">
        <v>37563.089999999997</v>
      </c>
      <c r="AD1368" s="73">
        <v>28259.1</v>
      </c>
      <c r="AE1368" s="73">
        <v>37563.089999999997</v>
      </c>
      <c r="AF1368" s="73"/>
      <c r="AG1368" s="73">
        <f>IFERROR(VLOOKUP(J1368,'Roll ups'!D:E,2,FALSE),0)</f>
        <v>73393567.950000003</v>
      </c>
      <c r="AH1368" s="74">
        <f>IF(Table2[[#This Row],[CATEGORY TTL LOOKUP]]=0,0,IF(Table2[[#This Row],[CATEGORY TTL LOOKUP]]&gt;0,SUM(AB1368/AG1368)))</f>
        <v>3.8503510306586746E-4</v>
      </c>
      <c r="AI1368" s="74" t="str">
        <f>IFERROR(IF(AH1368&lt;#REF!,"STRIKE",IF(AH1368&gt;=#REF!,"GOOD")),"NO DATA")</f>
        <v>NO DATA</v>
      </c>
      <c r="AJ1368" s="75">
        <f>IFERROR(VLOOKUP(K1368,'Roll ups'!H:I,2,FALSE),0)</f>
        <v>75793138.070000067</v>
      </c>
      <c r="AK1368" s="76">
        <f>IF(Table2[[#This Row],[PRICE TIER LOOKUP]]=0,0,IF(Table2[[#This Row],[PRICE TIER LOOKUP]]&gt;0,SUM(AB1368/AJ1368)))</f>
        <v>3.7284509811298243E-4</v>
      </c>
      <c r="AL1368" s="74" t="e">
        <f>IF(AK1368&lt;#REF!,"STRIKE",IF(AK1368&gt;=#REF!,"GOOD"))</f>
        <v>#REF!</v>
      </c>
      <c r="AM1368" s="75">
        <f>VLOOKUP(H1368,'Roll ups'!A:B,2,FALSE)</f>
        <v>325145452.83999985</v>
      </c>
      <c r="AN1368" s="77">
        <f t="shared" si="46"/>
        <v>8.6912179620441931E-5</v>
      </c>
      <c r="AO1368" s="74" t="str">
        <f>IFERROR(VLOOKUP(Table2[[#This Row],[Product Name]],'Roll ups'!L:P,5,FALSE),"GOOD")</f>
        <v>GOOD</v>
      </c>
      <c r="AP1368" s="74">
        <f>Table2[[#This Row],[Retail Dollar Vol Current 12 Mths]]/Table2[[#This Row],[SHELF SALES  LOOKUP]]</f>
        <v>8.6912179620441931E-5</v>
      </c>
      <c r="AQ1368" s="69">
        <f t="shared" si="47"/>
        <v>0</v>
      </c>
      <c r="AR136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368" s="69" t="e">
        <f>IF(Table2[[#This Row],[Shelf Dollar Vol Current 12 Mths]]&gt;#REF!,"MEETS $ CRITERIA",IF(Table2[[#This Row],[Shelf Dollar Vol Current 12 Mths]]&lt;#REF!+1,"DOES NOT MEET $ CRITERIA"))</f>
        <v>#REF!</v>
      </c>
      <c r="AT1368" s="78"/>
    </row>
    <row r="1369" spans="1:46" ht="13.8" x14ac:dyDescent="0.3">
      <c r="A1369" s="68" t="s">
        <v>9120</v>
      </c>
      <c r="B1369" s="69">
        <v>15870</v>
      </c>
      <c r="C1369" s="69">
        <v>182</v>
      </c>
      <c r="D1369" s="69" t="s">
        <v>25</v>
      </c>
      <c r="E1369" s="70" t="s">
        <v>6313</v>
      </c>
      <c r="F1369" s="70"/>
      <c r="G1369" s="71" t="s">
        <v>9121</v>
      </c>
      <c r="H1369" s="69" t="s">
        <v>6315</v>
      </c>
      <c r="I1369" s="68" t="s">
        <v>721</v>
      </c>
      <c r="J1369" s="68" t="s">
        <v>228</v>
      </c>
      <c r="K1369" s="68" t="s">
        <v>228</v>
      </c>
      <c r="L1369" s="68" t="s">
        <v>132</v>
      </c>
      <c r="M1369" s="68" t="s">
        <v>228</v>
      </c>
      <c r="N1369" s="68" t="s">
        <v>712</v>
      </c>
      <c r="O1369" s="68" t="s">
        <v>9122</v>
      </c>
      <c r="P1369" s="72" t="s">
        <v>6357</v>
      </c>
      <c r="Q1369" s="68" t="s">
        <v>49</v>
      </c>
      <c r="R1369" s="68" t="s">
        <v>6402</v>
      </c>
      <c r="S1369" s="68">
        <v>3</v>
      </c>
      <c r="T1369" s="68">
        <v>7.5</v>
      </c>
      <c r="U1369" s="68">
        <v>-2</v>
      </c>
      <c r="V1369" s="68">
        <v>6.5</v>
      </c>
      <c r="W1369" s="68">
        <v>11.42</v>
      </c>
      <c r="X1369" s="68">
        <v>-0.76</v>
      </c>
      <c r="Y1369" s="68">
        <v>61</v>
      </c>
      <c r="Z1369" s="68">
        <v>71.75</v>
      </c>
      <c r="AA1369" s="68">
        <v>-0.18</v>
      </c>
      <c r="AB1369" s="73">
        <v>12303.48</v>
      </c>
      <c r="AC1369" s="73">
        <v>16327.81</v>
      </c>
      <c r="AD1369" s="73">
        <v>17165.400000000001</v>
      </c>
      <c r="AE1369" s="73">
        <v>20190.45</v>
      </c>
      <c r="AF1369" s="73"/>
      <c r="AG1369" s="73">
        <f>IFERROR(VLOOKUP(J1369,'Roll ups'!D:E,2,FALSE),0)</f>
        <v>3903414.0300000003</v>
      </c>
      <c r="AH1369" s="74">
        <f>IF(Table2[[#This Row],[CATEGORY TTL LOOKUP]]=0,0,IF(Table2[[#This Row],[CATEGORY TTL LOOKUP]]&gt;0,SUM(AB1369/AG1369)))</f>
        <v>3.1519792431549975E-3</v>
      </c>
      <c r="AI1369" s="74" t="str">
        <f>IFERROR(IF(AH1369&lt;#REF!,"STRIKE",IF(AH1369&gt;=#REF!,"GOOD")),"NO DATA")</f>
        <v>NO DATA</v>
      </c>
      <c r="AJ1369" s="75">
        <f>IFERROR(VLOOKUP(K1369,'Roll ups'!H:I,2,FALSE),0)</f>
        <v>3903414.0300000003</v>
      </c>
      <c r="AK1369" s="76">
        <f>IF(Table2[[#This Row],[PRICE TIER LOOKUP]]=0,0,IF(Table2[[#This Row],[PRICE TIER LOOKUP]]&gt;0,SUM(AB1369/AJ1369)))</f>
        <v>3.1519792431549975E-3</v>
      </c>
      <c r="AL1369" s="74" t="e">
        <f>IF(AK1369&lt;#REF!,"STRIKE",IF(AK1369&gt;=#REF!,"GOOD"))</f>
        <v>#REF!</v>
      </c>
      <c r="AM1369" s="75">
        <f>VLOOKUP(H1369,'Roll ups'!A:B,2,FALSE)</f>
        <v>325145452.83999985</v>
      </c>
      <c r="AN1369" s="77">
        <f t="shared" si="46"/>
        <v>3.7839926385359579E-5</v>
      </c>
      <c r="AO1369" s="74" t="str">
        <f>IFERROR(VLOOKUP(Table2[[#This Row],[Product Name]],'Roll ups'!L:P,5,FALSE),"GOOD")</f>
        <v>GOOD</v>
      </c>
      <c r="AP1369" s="74">
        <f>Table2[[#This Row],[Retail Dollar Vol Current 12 Mths]]/Table2[[#This Row],[SHELF SALES  LOOKUP]]</f>
        <v>5.2792988030642665E-5</v>
      </c>
      <c r="AQ1369" s="69">
        <f t="shared" si="47"/>
        <v>0</v>
      </c>
      <c r="AR136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369" s="69" t="e">
        <f>IF(Table2[[#This Row],[Shelf Dollar Vol Current 12 Mths]]&gt;#REF!,"MEETS $ CRITERIA",IF(Table2[[#This Row],[Shelf Dollar Vol Current 12 Mths]]&lt;#REF!+1,"DOES NOT MEET $ CRITERIA"))</f>
        <v>#REF!</v>
      </c>
      <c r="AT1369" s="78"/>
    </row>
    <row r="1370" spans="1:46" ht="13.8" x14ac:dyDescent="0.3">
      <c r="A1370" s="68" t="s">
        <v>9123</v>
      </c>
      <c r="B1370" s="69">
        <v>36180</v>
      </c>
      <c r="C1370" s="69">
        <v>143</v>
      </c>
      <c r="D1370" s="69" t="s">
        <v>25</v>
      </c>
      <c r="E1370" s="70" t="s">
        <v>6313</v>
      </c>
      <c r="F1370" s="70"/>
      <c r="G1370" s="71" t="s">
        <v>9124</v>
      </c>
      <c r="H1370" s="69" t="s">
        <v>6315</v>
      </c>
      <c r="I1370" s="68" t="s">
        <v>252</v>
      </c>
      <c r="J1370" s="68" t="s">
        <v>252</v>
      </c>
      <c r="K1370" s="68" t="s">
        <v>89</v>
      </c>
      <c r="L1370" s="68" t="s">
        <v>132</v>
      </c>
      <c r="M1370" s="68" t="s">
        <v>252</v>
      </c>
      <c r="N1370" s="68" t="s">
        <v>154</v>
      </c>
      <c r="O1370" s="68" t="s">
        <v>9125</v>
      </c>
      <c r="P1370" s="72" t="s">
        <v>252</v>
      </c>
      <c r="Q1370" s="68" t="s">
        <v>44</v>
      </c>
      <c r="R1370" s="68" t="s">
        <v>6402</v>
      </c>
      <c r="S1370" s="68">
        <v>21</v>
      </c>
      <c r="T1370" s="68">
        <v>17.5</v>
      </c>
      <c r="U1370" s="68">
        <v>0.15</v>
      </c>
      <c r="V1370" s="68">
        <v>22</v>
      </c>
      <c r="W1370" s="68">
        <v>28.5</v>
      </c>
      <c r="X1370" s="68">
        <v>-0.3</v>
      </c>
      <c r="Y1370" s="68">
        <v>80</v>
      </c>
      <c r="Z1370" s="68">
        <v>98.5</v>
      </c>
      <c r="AA1370" s="68">
        <v>-0.23</v>
      </c>
      <c r="AB1370" s="73">
        <v>12325.2</v>
      </c>
      <c r="AC1370" s="73">
        <v>15796.14</v>
      </c>
      <c r="AD1370" s="73">
        <v>13219.2</v>
      </c>
      <c r="AE1370" s="73">
        <v>16276.14</v>
      </c>
      <c r="AF1370" s="73"/>
      <c r="AG1370" s="73">
        <f>IFERROR(VLOOKUP(J1370,'Roll ups'!D:E,2,FALSE),0)</f>
        <v>73393567.950000003</v>
      </c>
      <c r="AH1370" s="74">
        <f>IF(Table2[[#This Row],[CATEGORY TTL LOOKUP]]=0,0,IF(Table2[[#This Row],[CATEGORY TTL LOOKUP]]&gt;0,SUM(AB1370/AG1370)))</f>
        <v>1.6793297211543999E-4</v>
      </c>
      <c r="AI1370" s="74" t="str">
        <f>IFERROR(IF(AH1370&lt;#REF!,"STRIKE",IF(AH1370&gt;=#REF!,"GOOD")),"NO DATA")</f>
        <v>NO DATA</v>
      </c>
      <c r="AJ1370" s="75">
        <f>IFERROR(VLOOKUP(K1370,'Roll ups'!H:I,2,FALSE),0)</f>
        <v>75793138.070000067</v>
      </c>
      <c r="AK1370" s="76">
        <f>IF(Table2[[#This Row],[PRICE TIER LOOKUP]]=0,0,IF(Table2[[#This Row],[PRICE TIER LOOKUP]]&gt;0,SUM(AB1370/AJ1370)))</f>
        <v>1.6261630424401808E-4</v>
      </c>
      <c r="AL1370" s="74" t="e">
        <f>IF(AK1370&lt;#REF!,"STRIKE",IF(AK1370&gt;=#REF!,"GOOD"))</f>
        <v>#REF!</v>
      </c>
      <c r="AM1370" s="75">
        <f>VLOOKUP(H1370,'Roll ups'!A:B,2,FALSE)</f>
        <v>325145452.83999985</v>
      </c>
      <c r="AN1370" s="77">
        <f t="shared" si="46"/>
        <v>3.7906727258046827E-5</v>
      </c>
      <c r="AO1370" s="74" t="str">
        <f>IFERROR(VLOOKUP(Table2[[#This Row],[Product Name]],'Roll ups'!L:P,5,FALSE),"GOOD")</f>
        <v>GOOD</v>
      </c>
      <c r="AP1370" s="74">
        <f>Table2[[#This Row],[Retail Dollar Vol Current 12 Mths]]/Table2[[#This Row],[SHELF SALES  LOOKUP]]</f>
        <v>4.0656265940477442E-5</v>
      </c>
      <c r="AQ1370" s="69">
        <f t="shared" si="47"/>
        <v>0</v>
      </c>
      <c r="AR137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370" s="69" t="e">
        <f>IF(Table2[[#This Row],[Shelf Dollar Vol Current 12 Mths]]&gt;#REF!,"MEETS $ CRITERIA",IF(Table2[[#This Row],[Shelf Dollar Vol Current 12 Mths]]&lt;#REF!+1,"DOES NOT MEET $ CRITERIA"))</f>
        <v>#REF!</v>
      </c>
      <c r="AT1370" s="78"/>
    </row>
    <row r="1371" spans="1:46" ht="13.8" x14ac:dyDescent="0.3">
      <c r="A1371" s="68" t="s">
        <v>9126</v>
      </c>
      <c r="B1371" s="69">
        <v>36395</v>
      </c>
      <c r="C1371" s="69">
        <v>105</v>
      </c>
      <c r="D1371" s="69" t="s">
        <v>25</v>
      </c>
      <c r="E1371" s="70" t="s">
        <v>6313</v>
      </c>
      <c r="F1371" s="70"/>
      <c r="G1371" s="71" t="s">
        <v>9127</v>
      </c>
      <c r="H1371" s="69" t="s">
        <v>6315</v>
      </c>
      <c r="I1371" s="68" t="s">
        <v>252</v>
      </c>
      <c r="J1371" s="68" t="s">
        <v>252</v>
      </c>
      <c r="K1371" s="68" t="s">
        <v>89</v>
      </c>
      <c r="L1371" s="68" t="s">
        <v>132</v>
      </c>
      <c r="M1371" s="68" t="s">
        <v>252</v>
      </c>
      <c r="N1371" s="68" t="s">
        <v>154</v>
      </c>
      <c r="O1371" s="68" t="s">
        <v>9128</v>
      </c>
      <c r="P1371" s="72" t="s">
        <v>252</v>
      </c>
      <c r="Q1371" s="68" t="s">
        <v>44</v>
      </c>
      <c r="R1371" s="68" t="s">
        <v>6402</v>
      </c>
      <c r="S1371" s="68">
        <v>13</v>
      </c>
      <c r="T1371" s="68">
        <v>7</v>
      </c>
      <c r="U1371" s="68">
        <v>0.45</v>
      </c>
      <c r="V1371" s="68">
        <v>47.84</v>
      </c>
      <c r="W1371" s="68">
        <v>38.700000000000003</v>
      </c>
      <c r="X1371" s="68">
        <v>0.19</v>
      </c>
      <c r="Y1371" s="68">
        <v>138.46</v>
      </c>
      <c r="Z1371" s="68">
        <v>169.38</v>
      </c>
      <c r="AA1371" s="68">
        <v>-0.22</v>
      </c>
      <c r="AB1371" s="73">
        <v>15534.24</v>
      </c>
      <c r="AC1371" s="73">
        <v>18956.669999999998</v>
      </c>
      <c r="AD1371" s="73">
        <v>16212.24</v>
      </c>
      <c r="AE1371" s="73">
        <v>19825.77</v>
      </c>
      <c r="AF1371" s="73"/>
      <c r="AG1371" s="73">
        <f>IFERROR(VLOOKUP(J1371,'Roll ups'!D:E,2,FALSE),0)</f>
        <v>73393567.950000003</v>
      </c>
      <c r="AH1371" s="74">
        <f>IF(Table2[[#This Row],[CATEGORY TTL LOOKUP]]=0,0,IF(Table2[[#This Row],[CATEGORY TTL LOOKUP]]&gt;0,SUM(AB1371/AG1371)))</f>
        <v>2.1165669463818457E-4</v>
      </c>
      <c r="AI1371" s="74" t="str">
        <f>IFERROR(IF(AH1371&lt;#REF!,"STRIKE",IF(AH1371&gt;=#REF!,"GOOD")),"NO DATA")</f>
        <v>NO DATA</v>
      </c>
      <c r="AJ1371" s="75">
        <f>IFERROR(VLOOKUP(K1371,'Roll ups'!H:I,2,FALSE),0)</f>
        <v>75793138.070000067</v>
      </c>
      <c r="AK1371" s="76">
        <f>IF(Table2[[#This Row],[PRICE TIER LOOKUP]]=0,0,IF(Table2[[#This Row],[PRICE TIER LOOKUP]]&gt;0,SUM(AB1371/AJ1371)))</f>
        <v>2.0495575715116958E-4</v>
      </c>
      <c r="AL1371" s="74" t="e">
        <f>IF(AK1371&lt;#REF!,"STRIKE",IF(AK1371&gt;=#REF!,"GOOD"))</f>
        <v>#REF!</v>
      </c>
      <c r="AM1371" s="75">
        <f>VLOOKUP(H1371,'Roll ups'!A:B,2,FALSE)</f>
        <v>325145452.83999985</v>
      </c>
      <c r="AN1371" s="77">
        <f t="shared" si="46"/>
        <v>4.7776279398390394E-5</v>
      </c>
      <c r="AO1371" s="74" t="str">
        <f>IFERROR(VLOOKUP(Table2[[#This Row],[Product Name]],'Roll ups'!L:P,5,FALSE),"GOOD")</f>
        <v>GOOD</v>
      </c>
      <c r="AP1371" s="74">
        <f>Table2[[#This Row],[Retail Dollar Vol Current 12 Mths]]/Table2[[#This Row],[SHELF SALES  LOOKUP]]</f>
        <v>4.9861500009898173E-5</v>
      </c>
      <c r="AQ1371" s="69">
        <f t="shared" si="47"/>
        <v>0</v>
      </c>
      <c r="AR137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371" s="69" t="e">
        <f>IF(Table2[[#This Row],[Shelf Dollar Vol Current 12 Mths]]&gt;#REF!,"MEETS $ CRITERIA",IF(Table2[[#This Row],[Shelf Dollar Vol Current 12 Mths]]&lt;#REF!+1,"DOES NOT MEET $ CRITERIA"))</f>
        <v>#REF!</v>
      </c>
      <c r="AT1371" s="78"/>
    </row>
    <row r="1372" spans="1:46" ht="13.8" x14ac:dyDescent="0.3">
      <c r="A1372" s="68" t="s">
        <v>9129</v>
      </c>
      <c r="B1372" s="69">
        <v>67174</v>
      </c>
      <c r="C1372" s="69">
        <v>104</v>
      </c>
      <c r="D1372" s="69" t="s">
        <v>25</v>
      </c>
      <c r="E1372" s="70" t="s">
        <v>6313</v>
      </c>
      <c r="F1372" s="70"/>
      <c r="G1372" s="71" t="s">
        <v>9130</v>
      </c>
      <c r="H1372" s="69" t="s">
        <v>6315</v>
      </c>
      <c r="I1372" s="68" t="s">
        <v>245</v>
      </c>
      <c r="J1372" s="68" t="s">
        <v>245</v>
      </c>
      <c r="K1372" s="68" t="s">
        <v>6320</v>
      </c>
      <c r="L1372" s="68" t="s">
        <v>6320</v>
      </c>
      <c r="M1372" s="68" t="s">
        <v>245</v>
      </c>
      <c r="N1372" s="68" t="s">
        <v>184</v>
      </c>
      <c r="O1372" s="68" t="s">
        <v>9131</v>
      </c>
      <c r="P1372" s="72" t="s">
        <v>191</v>
      </c>
      <c r="Q1372" s="68" t="s">
        <v>234</v>
      </c>
      <c r="R1372" s="68" t="s">
        <v>31</v>
      </c>
      <c r="S1372" s="68">
        <v>2</v>
      </c>
      <c r="T1372" s="68">
        <v>0.5</v>
      </c>
      <c r="U1372" s="68">
        <v>0.75</v>
      </c>
      <c r="V1372" s="68">
        <v>3.5</v>
      </c>
      <c r="W1372" s="68">
        <v>3.5</v>
      </c>
      <c r="X1372" s="68">
        <v>0</v>
      </c>
      <c r="Y1372" s="68">
        <v>33.5</v>
      </c>
      <c r="Z1372" s="68">
        <v>13.5</v>
      </c>
      <c r="AA1372" s="68">
        <v>0.6</v>
      </c>
      <c r="AB1372" s="73">
        <v>11928.12</v>
      </c>
      <c r="AC1372" s="73">
        <v>4892.3999999999996</v>
      </c>
      <c r="AD1372" s="73">
        <v>11928.12</v>
      </c>
      <c r="AE1372" s="73">
        <v>4892.3999999999996</v>
      </c>
      <c r="AF1372" s="73"/>
      <c r="AG1372" s="73">
        <f>IFERROR(VLOOKUP(J1372,'Roll ups'!D:E,2,FALSE),0)</f>
        <v>57863085.470000021</v>
      </c>
      <c r="AH1372" s="74">
        <f>IF(Table2[[#This Row],[CATEGORY TTL LOOKUP]]=0,0,IF(Table2[[#This Row],[CATEGORY TTL LOOKUP]]&gt;0,SUM(AB1372/AG1372)))</f>
        <v>2.061438636241462E-4</v>
      </c>
      <c r="AI1372" s="74" t="str">
        <f>IFERROR(IF(AH1372&lt;#REF!,"STRIKE",IF(AH1372&gt;=#REF!,"GOOD")),"NO DATA")</f>
        <v>NO DATA</v>
      </c>
      <c r="AJ1372" s="75">
        <f>IFERROR(VLOOKUP(K1372,'Roll ups'!H:I,2,FALSE),0)</f>
        <v>3676796.11</v>
      </c>
      <c r="AK1372" s="76">
        <f>IF(Table2[[#This Row],[PRICE TIER LOOKUP]]=0,0,IF(Table2[[#This Row],[PRICE TIER LOOKUP]]&gt;0,SUM(AB1372/AJ1372)))</f>
        <v>3.2441613957212333E-3</v>
      </c>
      <c r="AL1372" s="74" t="e">
        <f>IF(AK1372&lt;#REF!,"STRIKE",IF(AK1372&gt;=#REF!,"GOOD"))</f>
        <v>#REF!</v>
      </c>
      <c r="AM1372" s="75">
        <f>VLOOKUP(H1372,'Roll ups'!A:B,2,FALSE)</f>
        <v>325145452.83999985</v>
      </c>
      <c r="AN1372" s="77">
        <f t="shared" si="46"/>
        <v>3.6685489204333684E-5</v>
      </c>
      <c r="AO1372" s="74" t="str">
        <f>IFERROR(VLOOKUP(Table2[[#This Row],[Product Name]],'Roll ups'!L:P,5,FALSE),"GOOD")</f>
        <v>GOOD</v>
      </c>
      <c r="AP1372" s="74">
        <f>Table2[[#This Row],[Retail Dollar Vol Current 12 Mths]]/Table2[[#This Row],[SHELF SALES  LOOKUP]]</f>
        <v>3.6685489204333684E-5</v>
      </c>
      <c r="AQ1372" s="69">
        <f t="shared" si="47"/>
        <v>0</v>
      </c>
      <c r="AR137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372" s="69" t="e">
        <f>IF(Table2[[#This Row],[Shelf Dollar Vol Current 12 Mths]]&gt;#REF!,"MEETS $ CRITERIA",IF(Table2[[#This Row],[Shelf Dollar Vol Current 12 Mths]]&lt;#REF!+1,"DOES NOT MEET $ CRITERIA"))</f>
        <v>#REF!</v>
      </c>
      <c r="AT1372" s="78"/>
    </row>
    <row r="1373" spans="1:46" ht="13.8" x14ac:dyDescent="0.3">
      <c r="A1373" s="68" t="s">
        <v>9132</v>
      </c>
      <c r="B1373" s="69">
        <v>63345</v>
      </c>
      <c r="C1373" s="69">
        <v>360</v>
      </c>
      <c r="D1373" s="69" t="s">
        <v>25</v>
      </c>
      <c r="E1373" s="70" t="s">
        <v>6313</v>
      </c>
      <c r="F1373" s="70"/>
      <c r="G1373" s="71" t="s">
        <v>9133</v>
      </c>
      <c r="H1373" s="69" t="s">
        <v>6315</v>
      </c>
      <c r="I1373" s="68" t="s">
        <v>116</v>
      </c>
      <c r="J1373" s="68" t="s">
        <v>116</v>
      </c>
      <c r="K1373" s="68" t="s">
        <v>116</v>
      </c>
      <c r="L1373" s="68" t="s">
        <v>6320</v>
      </c>
      <c r="M1373" s="68" t="s">
        <v>116</v>
      </c>
      <c r="N1373" s="68" t="s">
        <v>122</v>
      </c>
      <c r="O1373" s="68" t="s">
        <v>9134</v>
      </c>
      <c r="P1373" s="72" t="s">
        <v>116</v>
      </c>
      <c r="Q1373" s="68" t="s">
        <v>6387</v>
      </c>
      <c r="R1373" s="68" t="s">
        <v>31</v>
      </c>
      <c r="S1373" s="68">
        <v>16</v>
      </c>
      <c r="T1373" s="68">
        <v>18</v>
      </c>
      <c r="U1373" s="68">
        <v>-0.13</v>
      </c>
      <c r="V1373" s="68">
        <v>80.5</v>
      </c>
      <c r="W1373" s="68">
        <v>86.25</v>
      </c>
      <c r="X1373" s="68">
        <v>-7.0000000000000007E-2</v>
      </c>
      <c r="Y1373" s="68">
        <v>272</v>
      </c>
      <c r="Z1373" s="68">
        <v>381.54</v>
      </c>
      <c r="AA1373" s="68">
        <v>-0.4</v>
      </c>
      <c r="AB1373" s="73">
        <v>54508.92</v>
      </c>
      <c r="AC1373" s="73">
        <v>80384.009999999995</v>
      </c>
      <c r="AD1373" s="73">
        <v>65214.720000000001</v>
      </c>
      <c r="AE1373" s="73">
        <v>92198.91</v>
      </c>
      <c r="AF1373" s="73"/>
      <c r="AG1373" s="73">
        <f>IFERROR(VLOOKUP(J1373,'Roll ups'!D:E,2,FALSE),0)</f>
        <v>5567781.3899999987</v>
      </c>
      <c r="AH1373" s="74">
        <f>IF(Table2[[#This Row],[CATEGORY TTL LOOKUP]]=0,0,IF(Table2[[#This Row],[CATEGORY TTL LOOKUP]]&gt;0,SUM(AB1373/AG1373)))</f>
        <v>9.7900611000820946E-3</v>
      </c>
      <c r="AI1373" s="74" t="str">
        <f>IFERROR(IF(AH1373&lt;#REF!,"STRIKE",IF(AH1373&gt;=#REF!,"GOOD")),"NO DATA")</f>
        <v>NO DATA</v>
      </c>
      <c r="AJ1373" s="75">
        <f>IFERROR(VLOOKUP(K1373,'Roll ups'!H:I,2,FALSE),0)</f>
        <v>5567781.3899999987</v>
      </c>
      <c r="AK1373" s="76">
        <f>IF(Table2[[#This Row],[PRICE TIER LOOKUP]]=0,0,IF(Table2[[#This Row],[PRICE TIER LOOKUP]]&gt;0,SUM(AB1373/AJ1373)))</f>
        <v>9.7900611000820946E-3</v>
      </c>
      <c r="AL1373" s="74" t="e">
        <f>IF(AK1373&lt;#REF!,"STRIKE",IF(AK1373&gt;=#REF!,"GOOD"))</f>
        <v>#REF!</v>
      </c>
      <c r="AM1373" s="75">
        <f>VLOOKUP(H1373,'Roll ups'!A:B,2,FALSE)</f>
        <v>325145452.83999985</v>
      </c>
      <c r="AN1373" s="77">
        <f t="shared" si="46"/>
        <v>1.6764472491892168E-4</v>
      </c>
      <c r="AO1373" s="74" t="str">
        <f>IFERROR(VLOOKUP(Table2[[#This Row],[Product Name]],'Roll ups'!L:P,5,FALSE),"GOOD")</f>
        <v>GOOD</v>
      </c>
      <c r="AP1373" s="74">
        <f>Table2[[#This Row],[Retail Dollar Vol Current 12 Mths]]/Table2[[#This Row],[SHELF SALES  LOOKUP]]</f>
        <v>2.0057091197302204E-4</v>
      </c>
      <c r="AQ1373" s="69">
        <f t="shared" si="47"/>
        <v>0</v>
      </c>
      <c r="AR137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373" s="69" t="e">
        <f>IF(Table2[[#This Row],[Shelf Dollar Vol Current 12 Mths]]&gt;#REF!,"MEETS $ CRITERIA",IF(Table2[[#This Row],[Shelf Dollar Vol Current 12 Mths]]&lt;#REF!+1,"DOES NOT MEET $ CRITERIA"))</f>
        <v>#REF!</v>
      </c>
      <c r="AT1373" s="78"/>
    </row>
    <row r="1374" spans="1:46" ht="13.8" x14ac:dyDescent="0.3">
      <c r="A1374" s="68" t="s">
        <v>9135</v>
      </c>
      <c r="B1374" s="69">
        <v>73749</v>
      </c>
      <c r="C1374" s="69">
        <v>367</v>
      </c>
      <c r="D1374" s="69" t="s">
        <v>25</v>
      </c>
      <c r="E1374" s="70" t="s">
        <v>6313</v>
      </c>
      <c r="F1374" s="70"/>
      <c r="G1374" s="71" t="s">
        <v>9136</v>
      </c>
      <c r="H1374" s="69" t="s">
        <v>6315</v>
      </c>
      <c r="I1374" s="68" t="s">
        <v>831</v>
      </c>
      <c r="J1374" s="68" t="s">
        <v>175</v>
      </c>
      <c r="K1374" s="68" t="s">
        <v>89</v>
      </c>
      <c r="L1374" s="68" t="s">
        <v>89</v>
      </c>
      <c r="M1374" s="68" t="s">
        <v>175</v>
      </c>
      <c r="N1374" s="68" t="s">
        <v>184</v>
      </c>
      <c r="O1374" s="68" t="s">
        <v>9137</v>
      </c>
      <c r="P1374" s="72" t="s">
        <v>191</v>
      </c>
      <c r="Q1374" s="68" t="s">
        <v>55</v>
      </c>
      <c r="R1374" s="68" t="s">
        <v>31</v>
      </c>
      <c r="S1374" s="68">
        <v>15</v>
      </c>
      <c r="T1374" s="68">
        <v>22</v>
      </c>
      <c r="U1374" s="68">
        <v>-0.43</v>
      </c>
      <c r="V1374" s="68">
        <v>72.42</v>
      </c>
      <c r="W1374" s="68">
        <v>72.92</v>
      </c>
      <c r="X1374" s="68">
        <v>-0.01</v>
      </c>
      <c r="Y1374" s="68">
        <v>354.58</v>
      </c>
      <c r="Z1374" s="68">
        <v>346.75</v>
      </c>
      <c r="AA1374" s="68">
        <v>0.02</v>
      </c>
      <c r="AB1374" s="73">
        <v>51605.13</v>
      </c>
      <c r="AC1374" s="73">
        <v>49035.27</v>
      </c>
      <c r="AD1374" s="73">
        <v>55612.85</v>
      </c>
      <c r="AE1374" s="73">
        <v>52355.67</v>
      </c>
      <c r="AF1374" s="73"/>
      <c r="AG1374" s="73">
        <f>IFERROR(VLOOKUP(J1374,'Roll ups'!D:E,2,FALSE),0)</f>
        <v>52239627.039999984</v>
      </c>
      <c r="AH1374" s="74">
        <f>IF(Table2[[#This Row],[CATEGORY TTL LOOKUP]]=0,0,IF(Table2[[#This Row],[CATEGORY TTL LOOKUP]]&gt;0,SUM(AB1374/AG1374)))</f>
        <v>9.8785410471031597E-4</v>
      </c>
      <c r="AI1374" s="74" t="str">
        <f>IFERROR(IF(AH1374&lt;#REF!,"STRIKE",IF(AH1374&gt;=#REF!,"GOOD")),"NO DATA")</f>
        <v>NO DATA</v>
      </c>
      <c r="AJ1374" s="75">
        <f>IFERROR(VLOOKUP(K1374,'Roll ups'!H:I,2,FALSE),0)</f>
        <v>75793138.070000067</v>
      </c>
      <c r="AK1374" s="76">
        <f>IF(Table2[[#This Row],[PRICE TIER LOOKUP]]=0,0,IF(Table2[[#This Row],[PRICE TIER LOOKUP]]&gt;0,SUM(AB1374/AJ1374)))</f>
        <v>6.8086810117743357E-4</v>
      </c>
      <c r="AL1374" s="74" t="e">
        <f>IF(AK1374&lt;#REF!,"STRIKE",IF(AK1374&gt;=#REF!,"GOOD"))</f>
        <v>#REF!</v>
      </c>
      <c r="AM1374" s="75">
        <f>VLOOKUP(H1374,'Roll ups'!A:B,2,FALSE)</f>
        <v>325145452.83999985</v>
      </c>
      <c r="AN1374" s="77">
        <f t="shared" si="46"/>
        <v>1.587139833857503E-4</v>
      </c>
      <c r="AO1374" s="74" t="str">
        <f>IFERROR(VLOOKUP(Table2[[#This Row],[Product Name]],'Roll ups'!L:P,5,FALSE),"GOOD")</f>
        <v>GOOD</v>
      </c>
      <c r="AP1374" s="74">
        <f>Table2[[#This Row],[Retail Dollar Vol Current 12 Mths]]/Table2[[#This Row],[SHELF SALES  LOOKUP]]</f>
        <v>1.7103991310426356E-4</v>
      </c>
      <c r="AQ1374" s="69">
        <f t="shared" si="47"/>
        <v>0</v>
      </c>
      <c r="AR137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374" s="69" t="e">
        <f>IF(Table2[[#This Row],[Shelf Dollar Vol Current 12 Mths]]&gt;#REF!,"MEETS $ CRITERIA",IF(Table2[[#This Row],[Shelf Dollar Vol Current 12 Mths]]&lt;#REF!+1,"DOES NOT MEET $ CRITERIA"))</f>
        <v>#REF!</v>
      </c>
      <c r="AT1374" s="78"/>
    </row>
    <row r="1375" spans="1:46" ht="13.8" x14ac:dyDescent="0.3">
      <c r="A1375" s="68" t="s">
        <v>9138</v>
      </c>
      <c r="B1375" s="69">
        <v>28675</v>
      </c>
      <c r="C1375" s="69">
        <v>267</v>
      </c>
      <c r="D1375" s="69" t="s">
        <v>25</v>
      </c>
      <c r="E1375" s="70" t="s">
        <v>6313</v>
      </c>
      <c r="F1375" s="70"/>
      <c r="G1375" s="71" t="s">
        <v>9139</v>
      </c>
      <c r="H1375" s="69" t="s">
        <v>6315</v>
      </c>
      <c r="I1375" s="68" t="s">
        <v>153</v>
      </c>
      <c r="J1375" s="68" t="s">
        <v>153</v>
      </c>
      <c r="K1375" s="68" t="s">
        <v>146</v>
      </c>
      <c r="L1375" s="68" t="s">
        <v>146</v>
      </c>
      <c r="M1375" s="68" t="s">
        <v>153</v>
      </c>
      <c r="N1375" s="68" t="s">
        <v>154</v>
      </c>
      <c r="O1375" s="68" t="s">
        <v>9140</v>
      </c>
      <c r="P1375" s="72" t="s">
        <v>153</v>
      </c>
      <c r="Q1375" s="68" t="s">
        <v>30</v>
      </c>
      <c r="R1375" s="68" t="s">
        <v>31</v>
      </c>
      <c r="S1375" s="68">
        <v>5</v>
      </c>
      <c r="T1375" s="68">
        <v>4.5</v>
      </c>
      <c r="U1375" s="68">
        <v>0.1</v>
      </c>
      <c r="V1375" s="68">
        <v>24</v>
      </c>
      <c r="W1375" s="68">
        <v>17.5</v>
      </c>
      <c r="X1375" s="68">
        <v>0.27</v>
      </c>
      <c r="Y1375" s="68">
        <v>84</v>
      </c>
      <c r="Z1375" s="68">
        <v>68.25</v>
      </c>
      <c r="AA1375" s="68">
        <v>0.19</v>
      </c>
      <c r="AB1375" s="73">
        <v>27849.599999999999</v>
      </c>
      <c r="AC1375" s="73">
        <v>22384.39</v>
      </c>
      <c r="AD1375" s="73">
        <v>28677.599999999999</v>
      </c>
      <c r="AE1375" s="73">
        <v>23357.67</v>
      </c>
      <c r="AF1375" s="73"/>
      <c r="AG1375" s="73">
        <f>IFERROR(VLOOKUP(J1375,'Roll ups'!D:E,2,FALSE),0)</f>
        <v>10875997.040000001</v>
      </c>
      <c r="AH1375" s="74">
        <f>IF(Table2[[#This Row],[CATEGORY TTL LOOKUP]]=0,0,IF(Table2[[#This Row],[CATEGORY TTL LOOKUP]]&gt;0,SUM(AB1375/AG1375)))</f>
        <v>2.5606479937033888E-3</v>
      </c>
      <c r="AI1375" s="74" t="str">
        <f>IFERROR(IF(AH1375&lt;#REF!,"STRIKE",IF(AH1375&gt;=#REF!,"GOOD")),"NO DATA")</f>
        <v>NO DATA</v>
      </c>
      <c r="AJ1375" s="75">
        <f>IFERROR(VLOOKUP(K1375,'Roll ups'!H:I,2,FALSE),0)</f>
        <v>69119979.479999974</v>
      </c>
      <c r="AK1375" s="76">
        <f>IF(Table2[[#This Row],[PRICE TIER LOOKUP]]=0,0,IF(Table2[[#This Row],[PRICE TIER LOOKUP]]&gt;0,SUM(AB1375/AJ1375)))</f>
        <v>4.0291678628258772E-4</v>
      </c>
      <c r="AL1375" s="74" t="e">
        <f>IF(AK1375&lt;#REF!,"STRIKE",IF(AK1375&gt;=#REF!,"GOOD"))</f>
        <v>#REF!</v>
      </c>
      <c r="AM1375" s="75">
        <f>VLOOKUP(H1375,'Roll ups'!A:B,2,FALSE)</f>
        <v>325145452.83999985</v>
      </c>
      <c r="AN1375" s="77">
        <f t="shared" si="46"/>
        <v>8.5652743277650731E-5</v>
      </c>
      <c r="AO1375" s="74" t="str">
        <f>IFERROR(VLOOKUP(Table2[[#This Row],[Product Name]],'Roll ups'!L:P,5,FALSE),"GOOD")</f>
        <v>GOOD</v>
      </c>
      <c r="AP1375" s="74">
        <f>Table2[[#This Row],[Retail Dollar Vol Current 12 Mths]]/Table2[[#This Row],[SHELF SALES  LOOKUP]]</f>
        <v>8.819929588285492E-5</v>
      </c>
      <c r="AQ1375" s="69">
        <f t="shared" si="47"/>
        <v>0</v>
      </c>
      <c r="AR137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375" s="69" t="e">
        <f>IF(Table2[[#This Row],[Shelf Dollar Vol Current 12 Mths]]&gt;#REF!,"MEETS $ CRITERIA",IF(Table2[[#This Row],[Shelf Dollar Vol Current 12 Mths]]&lt;#REF!+1,"DOES NOT MEET $ CRITERIA"))</f>
        <v>#REF!</v>
      </c>
      <c r="AT1375" s="78"/>
    </row>
    <row r="1376" spans="1:46" ht="13.8" x14ac:dyDescent="0.3">
      <c r="A1376" s="68" t="s">
        <v>9141</v>
      </c>
      <c r="B1376" s="69">
        <v>32833</v>
      </c>
      <c r="C1376" s="69">
        <v>251</v>
      </c>
      <c r="D1376" s="69" t="s">
        <v>25</v>
      </c>
      <c r="E1376" s="70" t="s">
        <v>6313</v>
      </c>
      <c r="F1376" s="70"/>
      <c r="G1376" s="71" t="s">
        <v>9142</v>
      </c>
      <c r="H1376" s="69" t="s">
        <v>6315</v>
      </c>
      <c r="I1376" s="68" t="s">
        <v>153</v>
      </c>
      <c r="J1376" s="68" t="s">
        <v>153</v>
      </c>
      <c r="K1376" s="68" t="s">
        <v>146</v>
      </c>
      <c r="L1376" s="68" t="s">
        <v>146</v>
      </c>
      <c r="M1376" s="68" t="s">
        <v>153</v>
      </c>
      <c r="N1376" s="68" t="s">
        <v>154</v>
      </c>
      <c r="O1376" s="68" t="s">
        <v>9143</v>
      </c>
      <c r="P1376" s="72" t="s">
        <v>153</v>
      </c>
      <c r="Q1376" s="68" t="s">
        <v>9144</v>
      </c>
      <c r="R1376" s="68" t="s">
        <v>6560</v>
      </c>
      <c r="S1376" s="68">
        <v>19</v>
      </c>
      <c r="T1376" s="68">
        <v>18</v>
      </c>
      <c r="U1376" s="68">
        <v>0.05</v>
      </c>
      <c r="V1376" s="68">
        <v>67.17</v>
      </c>
      <c r="W1376" s="68">
        <v>53.92</v>
      </c>
      <c r="X1376" s="68">
        <v>0.2</v>
      </c>
      <c r="Y1376" s="68">
        <v>213.75</v>
      </c>
      <c r="Z1376" s="68">
        <v>214</v>
      </c>
      <c r="AA1376" s="68">
        <v>0</v>
      </c>
      <c r="AB1376" s="73">
        <v>92089.5</v>
      </c>
      <c r="AC1376" s="73">
        <v>93178.08</v>
      </c>
      <c r="AD1376" s="73">
        <v>93109.5</v>
      </c>
      <c r="AE1376" s="73">
        <v>93178.08</v>
      </c>
      <c r="AF1376" s="73"/>
      <c r="AG1376" s="73">
        <f>IFERROR(VLOOKUP(J1376,'Roll ups'!D:E,2,FALSE),0)</f>
        <v>10875997.040000001</v>
      </c>
      <c r="AH1376" s="74">
        <f>IF(Table2[[#This Row],[CATEGORY TTL LOOKUP]]=0,0,IF(Table2[[#This Row],[CATEGORY TTL LOOKUP]]&gt;0,SUM(AB1376/AG1376)))</f>
        <v>8.4672237093584204E-3</v>
      </c>
      <c r="AI1376" s="74" t="str">
        <f>IFERROR(IF(AH1376&lt;#REF!,"STRIKE",IF(AH1376&gt;=#REF!,"GOOD")),"NO DATA")</f>
        <v>NO DATA</v>
      </c>
      <c r="AJ1376" s="75">
        <f>IFERROR(VLOOKUP(K1376,'Roll ups'!H:I,2,FALSE),0)</f>
        <v>69119979.479999974</v>
      </c>
      <c r="AK1376" s="76">
        <f>IF(Table2[[#This Row],[PRICE TIER LOOKUP]]=0,0,IF(Table2[[#This Row],[PRICE TIER LOOKUP]]&gt;0,SUM(AB1376/AJ1376)))</f>
        <v>1.3323137635862046E-3</v>
      </c>
      <c r="AL1376" s="74" t="e">
        <f>IF(AK1376&lt;#REF!,"STRIKE",IF(AK1376&gt;=#REF!,"GOOD"))</f>
        <v>#REF!</v>
      </c>
      <c r="AM1376" s="75">
        <f>VLOOKUP(H1376,'Roll ups'!A:B,2,FALSE)</f>
        <v>325145452.83999985</v>
      </c>
      <c r="AN1376" s="77">
        <f t="shared" si="46"/>
        <v>2.8322555089003852E-4</v>
      </c>
      <c r="AO1376" s="74" t="str">
        <f>IFERROR(VLOOKUP(Table2[[#This Row],[Product Name]],'Roll ups'!L:P,5,FALSE),"GOOD")</f>
        <v>GOOD</v>
      </c>
      <c r="AP1376" s="74">
        <f>Table2[[#This Row],[Retail Dollar Vol Current 12 Mths]]/Table2[[#This Row],[SHELF SALES  LOOKUP]]</f>
        <v>2.8636260844717412E-4</v>
      </c>
      <c r="AQ1376" s="69">
        <f t="shared" si="47"/>
        <v>0</v>
      </c>
      <c r="AR137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376" s="69" t="e">
        <f>IF(Table2[[#This Row],[Shelf Dollar Vol Current 12 Mths]]&gt;#REF!,"MEETS $ CRITERIA",IF(Table2[[#This Row],[Shelf Dollar Vol Current 12 Mths]]&lt;#REF!+1,"DOES NOT MEET $ CRITERIA"))</f>
        <v>#REF!</v>
      </c>
      <c r="AT1376" s="78"/>
    </row>
    <row r="1377" spans="1:46" ht="13.8" x14ac:dyDescent="0.3">
      <c r="A1377" s="68" t="s">
        <v>9145</v>
      </c>
      <c r="B1377" s="69">
        <v>15818</v>
      </c>
      <c r="C1377" s="69">
        <v>126</v>
      </c>
      <c r="D1377" s="69" t="s">
        <v>25</v>
      </c>
      <c r="E1377" s="70" t="s">
        <v>6313</v>
      </c>
      <c r="F1377" s="70"/>
      <c r="G1377" s="71" t="s">
        <v>9146</v>
      </c>
      <c r="H1377" s="69" t="s">
        <v>6315</v>
      </c>
      <c r="I1377" s="68" t="s">
        <v>721</v>
      </c>
      <c r="J1377" s="68" t="s">
        <v>228</v>
      </c>
      <c r="K1377" s="68" t="s">
        <v>228</v>
      </c>
      <c r="L1377" s="68" t="s">
        <v>89</v>
      </c>
      <c r="M1377" s="68" t="s">
        <v>228</v>
      </c>
      <c r="N1377" s="68" t="s">
        <v>228</v>
      </c>
      <c r="O1377" s="68" t="s">
        <v>9147</v>
      </c>
      <c r="P1377" s="72" t="s">
        <v>6357</v>
      </c>
      <c r="Q1377" s="68" t="s">
        <v>194</v>
      </c>
      <c r="R1377" s="68" t="s">
        <v>31</v>
      </c>
      <c r="S1377" s="68">
        <v>9</v>
      </c>
      <c r="T1377" s="68">
        <v>9</v>
      </c>
      <c r="U1377" s="68">
        <v>0</v>
      </c>
      <c r="V1377" s="68">
        <v>27</v>
      </c>
      <c r="W1377" s="68">
        <v>28</v>
      </c>
      <c r="X1377" s="68">
        <v>-0.04</v>
      </c>
      <c r="Y1377" s="68">
        <v>113</v>
      </c>
      <c r="Z1377" s="68">
        <v>125</v>
      </c>
      <c r="AA1377" s="68">
        <v>-0.11</v>
      </c>
      <c r="AB1377" s="73">
        <v>22138.68</v>
      </c>
      <c r="AC1377" s="73">
        <v>24094.32</v>
      </c>
      <c r="AD1377" s="73">
        <v>22414.68</v>
      </c>
      <c r="AE1377" s="73">
        <v>24364.32</v>
      </c>
      <c r="AF1377" s="73"/>
      <c r="AG1377" s="73">
        <f>IFERROR(VLOOKUP(J1377,'Roll ups'!D:E,2,FALSE),0)</f>
        <v>3903414.0300000003</v>
      </c>
      <c r="AH1377" s="74">
        <f>IF(Table2[[#This Row],[CATEGORY TTL LOOKUP]]=0,0,IF(Table2[[#This Row],[CATEGORY TTL LOOKUP]]&gt;0,SUM(AB1377/AG1377)))</f>
        <v>5.6716197231068514E-3</v>
      </c>
      <c r="AI1377" s="74" t="str">
        <f>IFERROR(IF(AH1377&lt;#REF!,"STRIKE",IF(AH1377&gt;=#REF!,"GOOD")),"NO DATA")</f>
        <v>NO DATA</v>
      </c>
      <c r="AJ1377" s="75">
        <f>IFERROR(VLOOKUP(K1377,'Roll ups'!H:I,2,FALSE),0)</f>
        <v>3903414.0300000003</v>
      </c>
      <c r="AK1377" s="76">
        <f>IF(Table2[[#This Row],[PRICE TIER LOOKUP]]=0,0,IF(Table2[[#This Row],[PRICE TIER LOOKUP]]&gt;0,SUM(AB1377/AJ1377)))</f>
        <v>5.6716197231068514E-3</v>
      </c>
      <c r="AL1377" s="74" t="e">
        <f>IF(AK1377&lt;#REF!,"STRIKE",IF(AK1377&gt;=#REF!,"GOOD"))</f>
        <v>#REF!</v>
      </c>
      <c r="AM1377" s="75">
        <f>VLOOKUP(H1377,'Roll ups'!A:B,2,FALSE)</f>
        <v>325145452.83999985</v>
      </c>
      <c r="AN1377" s="77">
        <f t="shared" si="46"/>
        <v>6.8088542548045962E-5</v>
      </c>
      <c r="AO1377" s="74" t="str">
        <f>IFERROR(VLOOKUP(Table2[[#This Row],[Product Name]],'Roll ups'!L:P,5,FALSE),"GOOD")</f>
        <v>GOOD</v>
      </c>
      <c r="AP1377" s="74">
        <f>Table2[[#This Row],[Retail Dollar Vol Current 12 Mths]]/Table2[[#This Row],[SHELF SALES  LOOKUP]]</f>
        <v>6.8937393416447363E-5</v>
      </c>
      <c r="AQ1377" s="69">
        <f t="shared" si="47"/>
        <v>0</v>
      </c>
      <c r="AR137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377" s="69" t="e">
        <f>IF(Table2[[#This Row],[Shelf Dollar Vol Current 12 Mths]]&gt;#REF!,"MEETS $ CRITERIA",IF(Table2[[#This Row],[Shelf Dollar Vol Current 12 Mths]]&lt;#REF!+1,"DOES NOT MEET $ CRITERIA"))</f>
        <v>#REF!</v>
      </c>
      <c r="AT1377" s="78"/>
    </row>
    <row r="1378" spans="1:46" ht="13.8" x14ac:dyDescent="0.3">
      <c r="A1378" s="68" t="s">
        <v>9148</v>
      </c>
      <c r="B1378" s="69">
        <v>58899</v>
      </c>
      <c r="C1378" s="69">
        <v>454</v>
      </c>
      <c r="D1378" s="69" t="s">
        <v>25</v>
      </c>
      <c r="E1378" s="70" t="s">
        <v>6313</v>
      </c>
      <c r="F1378" s="70"/>
      <c r="G1378" s="71" t="s">
        <v>9149</v>
      </c>
      <c r="H1378" s="69" t="s">
        <v>6315</v>
      </c>
      <c r="I1378" s="68" t="s">
        <v>116</v>
      </c>
      <c r="J1378" s="68" t="s">
        <v>116</v>
      </c>
      <c r="K1378" s="68" t="s">
        <v>116</v>
      </c>
      <c r="L1378" s="68" t="s">
        <v>104</v>
      </c>
      <c r="M1378" s="68" t="s">
        <v>116</v>
      </c>
      <c r="N1378" s="68" t="s">
        <v>122</v>
      </c>
      <c r="O1378" s="68" t="s">
        <v>9150</v>
      </c>
      <c r="P1378" s="72" t="s">
        <v>116</v>
      </c>
      <c r="Q1378" s="68" t="s">
        <v>128</v>
      </c>
      <c r="R1378" s="68" t="s">
        <v>60</v>
      </c>
      <c r="S1378" s="68">
        <v>26</v>
      </c>
      <c r="T1378" s="68">
        <v>34.03</v>
      </c>
      <c r="U1378" s="68">
        <v>-0.33</v>
      </c>
      <c r="V1378" s="68">
        <v>113.18</v>
      </c>
      <c r="W1378" s="68">
        <v>184.55</v>
      </c>
      <c r="X1378" s="68">
        <v>-0.63</v>
      </c>
      <c r="Y1378" s="68">
        <v>442.22</v>
      </c>
      <c r="Z1378" s="68">
        <v>569.41</v>
      </c>
      <c r="AA1378" s="68">
        <v>-0.28999999999999998</v>
      </c>
      <c r="AB1378" s="73">
        <v>34808.1</v>
      </c>
      <c r="AC1378" s="73">
        <v>44927.94</v>
      </c>
      <c r="AD1378" s="73">
        <v>36725.1</v>
      </c>
      <c r="AE1378" s="73">
        <v>47131.44</v>
      </c>
      <c r="AF1378" s="73"/>
      <c r="AG1378" s="73">
        <f>IFERROR(VLOOKUP(J1378,'Roll ups'!D:E,2,FALSE),0)</f>
        <v>5567781.3899999987</v>
      </c>
      <c r="AH1378" s="74">
        <f>IF(Table2[[#This Row],[CATEGORY TTL LOOKUP]]=0,0,IF(Table2[[#This Row],[CATEGORY TTL LOOKUP]]&gt;0,SUM(AB1378/AG1378)))</f>
        <v>6.2517001947161588E-3</v>
      </c>
      <c r="AI1378" s="74" t="str">
        <f>IFERROR(IF(AH1378&lt;#REF!,"STRIKE",IF(AH1378&gt;=#REF!,"GOOD")),"NO DATA")</f>
        <v>NO DATA</v>
      </c>
      <c r="AJ1378" s="75">
        <f>IFERROR(VLOOKUP(K1378,'Roll ups'!H:I,2,FALSE),0)</f>
        <v>5567781.3899999987</v>
      </c>
      <c r="AK1378" s="76">
        <f>IF(Table2[[#This Row],[PRICE TIER LOOKUP]]=0,0,IF(Table2[[#This Row],[PRICE TIER LOOKUP]]&gt;0,SUM(AB1378/AJ1378)))</f>
        <v>6.2517001947161588E-3</v>
      </c>
      <c r="AL1378" s="74" t="e">
        <f>IF(AK1378&lt;#REF!,"STRIKE",IF(AK1378&gt;=#REF!,"GOOD"))</f>
        <v>#REF!</v>
      </c>
      <c r="AM1378" s="75">
        <f>VLOOKUP(H1378,'Roll ups'!A:B,2,FALSE)</f>
        <v>325145452.83999985</v>
      </c>
      <c r="AN1378" s="77">
        <f t="shared" si="46"/>
        <v>1.070539344652273E-4</v>
      </c>
      <c r="AO1378" s="74" t="str">
        <f>IFERROR(VLOOKUP(Table2[[#This Row],[Product Name]],'Roll ups'!L:P,5,FALSE),"GOOD")</f>
        <v>GOOD</v>
      </c>
      <c r="AP1378" s="74">
        <f>Table2[[#This Row],[Retail Dollar Vol Current 12 Mths]]/Table2[[#This Row],[SHELF SALES  LOOKUP]]</f>
        <v>1.1294975734466745E-4</v>
      </c>
      <c r="AQ1378" s="69">
        <f t="shared" si="47"/>
        <v>0</v>
      </c>
      <c r="AR137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378" s="69" t="e">
        <f>IF(Table2[[#This Row],[Shelf Dollar Vol Current 12 Mths]]&gt;#REF!,"MEETS $ CRITERIA",IF(Table2[[#This Row],[Shelf Dollar Vol Current 12 Mths]]&lt;#REF!+1,"DOES NOT MEET $ CRITERIA"))</f>
        <v>#REF!</v>
      </c>
      <c r="AT1378" s="78"/>
    </row>
    <row r="1379" spans="1:46" ht="13.8" x14ac:dyDescent="0.3">
      <c r="A1379" s="68" t="s">
        <v>9151</v>
      </c>
      <c r="B1379" s="69">
        <v>88095</v>
      </c>
      <c r="C1379" s="69">
        <v>149</v>
      </c>
      <c r="D1379" s="69" t="s">
        <v>25</v>
      </c>
      <c r="E1379" s="70" t="s">
        <v>6313</v>
      </c>
      <c r="F1379" s="70"/>
      <c r="G1379" s="71" t="s">
        <v>9152</v>
      </c>
      <c r="H1379" s="69" t="s">
        <v>6315</v>
      </c>
      <c r="I1379" s="68" t="s">
        <v>245</v>
      </c>
      <c r="J1379" s="68" t="s">
        <v>245</v>
      </c>
      <c r="K1379" s="68" t="s">
        <v>132</v>
      </c>
      <c r="L1379" s="68" t="s">
        <v>132</v>
      </c>
      <c r="M1379" s="68" t="s">
        <v>245</v>
      </c>
      <c r="N1379" s="68" t="s">
        <v>246</v>
      </c>
      <c r="O1379" s="68" t="s">
        <v>9153</v>
      </c>
      <c r="P1379" s="72" t="s">
        <v>245</v>
      </c>
      <c r="Q1379" s="68" t="s">
        <v>32</v>
      </c>
      <c r="R1379" s="68" t="s">
        <v>31</v>
      </c>
      <c r="S1379" s="68">
        <v>10</v>
      </c>
      <c r="T1379" s="68">
        <v>12</v>
      </c>
      <c r="U1379" s="68">
        <v>-0.2</v>
      </c>
      <c r="V1379" s="68">
        <v>38</v>
      </c>
      <c r="W1379" s="68">
        <v>32</v>
      </c>
      <c r="X1379" s="68">
        <v>0.16</v>
      </c>
      <c r="Y1379" s="68">
        <v>143</v>
      </c>
      <c r="Z1379" s="68">
        <v>155</v>
      </c>
      <c r="AA1379" s="68">
        <v>-0.08</v>
      </c>
      <c r="AB1379" s="73">
        <v>34696.080000000002</v>
      </c>
      <c r="AC1379" s="73">
        <v>34043.599999999999</v>
      </c>
      <c r="AD1379" s="73">
        <v>35624.160000000003</v>
      </c>
      <c r="AE1379" s="73">
        <v>34452.6</v>
      </c>
      <c r="AF1379" s="73"/>
      <c r="AG1379" s="73">
        <f>IFERROR(VLOOKUP(J1379,'Roll ups'!D:E,2,FALSE),0)</f>
        <v>57863085.470000021</v>
      </c>
      <c r="AH1379" s="74">
        <f>IF(Table2[[#This Row],[CATEGORY TTL LOOKUP]]=0,0,IF(Table2[[#This Row],[CATEGORY TTL LOOKUP]]&gt;0,SUM(AB1379/AG1379)))</f>
        <v>5.9962374488288744E-4</v>
      </c>
      <c r="AI1379" s="74" t="str">
        <f>IFERROR(IF(AH1379&lt;#REF!,"STRIKE",IF(AH1379&gt;=#REF!,"GOOD")),"NO DATA")</f>
        <v>NO DATA</v>
      </c>
      <c r="AJ1379" s="75">
        <f>IFERROR(VLOOKUP(K1379,'Roll ups'!H:I,2,FALSE),0)</f>
        <v>126094742.97999983</v>
      </c>
      <c r="AK1379" s="76">
        <f>IF(Table2[[#This Row],[PRICE TIER LOOKUP]]=0,0,IF(Table2[[#This Row],[PRICE TIER LOOKUP]]&gt;0,SUM(AB1379/AJ1379)))</f>
        <v>2.7515881455504631E-4</v>
      </c>
      <c r="AL1379" s="74" t="e">
        <f>IF(AK1379&lt;#REF!,"STRIKE",IF(AK1379&gt;=#REF!,"GOOD"))</f>
        <v>#REF!</v>
      </c>
      <c r="AM1379" s="75">
        <f>VLOOKUP(H1379,'Roll ups'!A:B,2,FALSE)</f>
        <v>325145452.83999985</v>
      </c>
      <c r="AN1379" s="77">
        <f t="shared" si="46"/>
        <v>1.0670941173233483E-4</v>
      </c>
      <c r="AO1379" s="74" t="str">
        <f>IFERROR(VLOOKUP(Table2[[#This Row],[Product Name]],'Roll ups'!L:P,5,FALSE),"GOOD")</f>
        <v>GOOD</v>
      </c>
      <c r="AP1379" s="74">
        <f>Table2[[#This Row],[Retail Dollar Vol Current 12 Mths]]/Table2[[#This Row],[SHELF SALES  LOOKUP]]</f>
        <v>1.0956376504373327E-4</v>
      </c>
      <c r="AQ1379" s="69">
        <f t="shared" si="47"/>
        <v>0</v>
      </c>
      <c r="AR137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379" s="69" t="e">
        <f>IF(Table2[[#This Row],[Shelf Dollar Vol Current 12 Mths]]&gt;#REF!,"MEETS $ CRITERIA",IF(Table2[[#This Row],[Shelf Dollar Vol Current 12 Mths]]&lt;#REF!+1,"DOES NOT MEET $ CRITERIA"))</f>
        <v>#REF!</v>
      </c>
      <c r="AT1379" s="78"/>
    </row>
    <row r="1380" spans="1:46" ht="13.8" x14ac:dyDescent="0.3">
      <c r="A1380" s="68" t="s">
        <v>9154</v>
      </c>
      <c r="B1380" s="69">
        <v>86439</v>
      </c>
      <c r="C1380" s="69">
        <v>806</v>
      </c>
      <c r="D1380" s="69" t="s">
        <v>25</v>
      </c>
      <c r="E1380" s="70" t="s">
        <v>6313</v>
      </c>
      <c r="F1380" s="70"/>
      <c r="G1380" s="71" t="s">
        <v>9155</v>
      </c>
      <c r="H1380" s="69" t="s">
        <v>6315</v>
      </c>
      <c r="I1380" s="68" t="s">
        <v>831</v>
      </c>
      <c r="J1380" s="68" t="s">
        <v>191</v>
      </c>
      <c r="K1380" s="68" t="s">
        <v>146</v>
      </c>
      <c r="L1380" s="68" t="s">
        <v>6320</v>
      </c>
      <c r="M1380" s="68" t="s">
        <v>175</v>
      </c>
      <c r="N1380" s="68" t="s">
        <v>184</v>
      </c>
      <c r="O1380" s="68" t="s">
        <v>9156</v>
      </c>
      <c r="P1380" s="72" t="s">
        <v>191</v>
      </c>
      <c r="Q1380" s="68" t="s">
        <v>51</v>
      </c>
      <c r="R1380" s="68" t="s">
        <v>31</v>
      </c>
      <c r="S1380" s="68">
        <v>73</v>
      </c>
      <c r="T1380" s="68">
        <v>114</v>
      </c>
      <c r="U1380" s="68">
        <v>-0.56999999999999995</v>
      </c>
      <c r="V1380" s="68">
        <v>337.75</v>
      </c>
      <c r="W1380" s="68">
        <v>270</v>
      </c>
      <c r="X1380" s="68">
        <v>0.2</v>
      </c>
      <c r="Y1380" s="68">
        <v>1612.67</v>
      </c>
      <c r="Z1380" s="68">
        <v>1687</v>
      </c>
      <c r="AA1380" s="68">
        <v>-0.05</v>
      </c>
      <c r="AB1380" s="73">
        <v>432856.4</v>
      </c>
      <c r="AC1380" s="73">
        <v>468684.24</v>
      </c>
      <c r="AD1380" s="73">
        <v>450217.52</v>
      </c>
      <c r="AE1380" s="73">
        <v>468684.24</v>
      </c>
      <c r="AF1380" s="73"/>
      <c r="AG1380" s="73">
        <f>IFERROR(VLOOKUP(J1380,'Roll ups'!D:E,2,FALSE),0)</f>
        <v>22444928.369999994</v>
      </c>
      <c r="AH1380" s="74">
        <f>IF(Table2[[#This Row],[CATEGORY TTL LOOKUP]]=0,0,IF(Table2[[#This Row],[CATEGORY TTL LOOKUP]]&gt;0,SUM(AB1380/AG1380)))</f>
        <v>1.9285265377748235E-2</v>
      </c>
      <c r="AI1380" s="74" t="str">
        <f>IFERROR(IF(AH1380&lt;#REF!,"STRIKE",IF(AH1380&gt;=#REF!,"GOOD")),"NO DATA")</f>
        <v>NO DATA</v>
      </c>
      <c r="AJ1380" s="75">
        <f>IFERROR(VLOOKUP(K1380,'Roll ups'!H:I,2,FALSE),0)</f>
        <v>69119979.479999974</v>
      </c>
      <c r="AK1380" s="76">
        <f>IF(Table2[[#This Row],[PRICE TIER LOOKUP]]=0,0,IF(Table2[[#This Row],[PRICE TIER LOOKUP]]&gt;0,SUM(AB1380/AJ1380)))</f>
        <v>6.262391905443896E-3</v>
      </c>
      <c r="AL1380" s="74" t="e">
        <f>IF(AK1380&lt;#REF!,"STRIKE",IF(AK1380&gt;=#REF!,"GOOD"))</f>
        <v>#REF!</v>
      </c>
      <c r="AM1380" s="75">
        <f>VLOOKUP(H1380,'Roll ups'!A:B,2,FALSE)</f>
        <v>325145452.83999985</v>
      </c>
      <c r="AN1380" s="77">
        <f t="shared" si="46"/>
        <v>1.3312700399750121E-3</v>
      </c>
      <c r="AO1380" s="74" t="str">
        <f>IFERROR(VLOOKUP(Table2[[#This Row],[Product Name]],'Roll ups'!L:P,5,FALSE),"GOOD")</f>
        <v>GOOD</v>
      </c>
      <c r="AP1380" s="74">
        <f>Table2[[#This Row],[Retail Dollar Vol Current 12 Mths]]/Table2[[#This Row],[SHELF SALES  LOOKUP]]</f>
        <v>1.3846649739910298E-3</v>
      </c>
      <c r="AQ1380" s="69">
        <f t="shared" si="47"/>
        <v>0</v>
      </c>
      <c r="AR138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380" s="69" t="e">
        <f>IF(Table2[[#This Row],[Shelf Dollar Vol Current 12 Mths]]&gt;#REF!,"MEETS $ CRITERIA",IF(Table2[[#This Row],[Shelf Dollar Vol Current 12 Mths]]&lt;#REF!+1,"DOES NOT MEET $ CRITERIA"))</f>
        <v>#REF!</v>
      </c>
      <c r="AT1380" s="78"/>
    </row>
    <row r="1381" spans="1:46" ht="13.8" x14ac:dyDescent="0.3">
      <c r="A1381" s="68" t="s">
        <v>9157</v>
      </c>
      <c r="B1381" s="69">
        <v>28275</v>
      </c>
      <c r="C1381" s="69">
        <v>354</v>
      </c>
      <c r="D1381" s="69" t="s">
        <v>25</v>
      </c>
      <c r="E1381" s="70" t="s">
        <v>6313</v>
      </c>
      <c r="F1381" s="70"/>
      <c r="G1381" s="71" t="s">
        <v>9158</v>
      </c>
      <c r="H1381" s="69" t="s">
        <v>6315</v>
      </c>
      <c r="I1381" s="68" t="s">
        <v>831</v>
      </c>
      <c r="J1381" s="68" t="s">
        <v>175</v>
      </c>
      <c r="K1381" s="68" t="s">
        <v>89</v>
      </c>
      <c r="L1381" s="68" t="s">
        <v>89</v>
      </c>
      <c r="M1381" s="68" t="s">
        <v>175</v>
      </c>
      <c r="N1381" s="68" t="s">
        <v>184</v>
      </c>
      <c r="O1381" s="68" t="s">
        <v>9159</v>
      </c>
      <c r="P1381" s="72" t="s">
        <v>6357</v>
      </c>
      <c r="Q1381" s="68" t="s">
        <v>6387</v>
      </c>
      <c r="R1381" s="68" t="s">
        <v>31</v>
      </c>
      <c r="S1381" s="68">
        <v>9</v>
      </c>
      <c r="T1381" s="68">
        <v>9.34</v>
      </c>
      <c r="U1381" s="68">
        <v>0</v>
      </c>
      <c r="V1381" s="68">
        <v>33.340000000000003</v>
      </c>
      <c r="W1381" s="68">
        <v>41.34</v>
      </c>
      <c r="X1381" s="68">
        <v>-0.24</v>
      </c>
      <c r="Y1381" s="68">
        <v>102.7</v>
      </c>
      <c r="Z1381" s="68">
        <v>168.71</v>
      </c>
      <c r="AA1381" s="68">
        <v>-0.64</v>
      </c>
      <c r="AB1381" s="73">
        <v>13120.8</v>
      </c>
      <c r="AC1381" s="73">
        <v>22629.599999999999</v>
      </c>
      <c r="AD1381" s="73">
        <v>13120.8</v>
      </c>
      <c r="AE1381" s="73">
        <v>22629.599999999999</v>
      </c>
      <c r="AF1381" s="73"/>
      <c r="AG1381" s="73">
        <f>IFERROR(VLOOKUP(J1381,'Roll ups'!D:E,2,FALSE),0)</f>
        <v>52239627.039999984</v>
      </c>
      <c r="AH1381" s="74">
        <f>IF(Table2[[#This Row],[CATEGORY TTL LOOKUP]]=0,0,IF(Table2[[#This Row],[CATEGORY TTL LOOKUP]]&gt;0,SUM(AB1381/AG1381)))</f>
        <v>2.5116565227300294E-4</v>
      </c>
      <c r="AI1381" s="74" t="str">
        <f>IFERROR(IF(AH1381&lt;#REF!,"STRIKE",IF(AH1381&gt;=#REF!,"GOOD")),"NO DATA")</f>
        <v>NO DATA</v>
      </c>
      <c r="AJ1381" s="75">
        <f>IFERROR(VLOOKUP(K1381,'Roll ups'!H:I,2,FALSE),0)</f>
        <v>75793138.070000067</v>
      </c>
      <c r="AK1381" s="76">
        <f>IF(Table2[[#This Row],[PRICE TIER LOOKUP]]=0,0,IF(Table2[[#This Row],[PRICE TIER LOOKUP]]&gt;0,SUM(AB1381/AJ1381)))</f>
        <v>1.7311329671931589E-4</v>
      </c>
      <c r="AL1381" s="74" t="e">
        <f>IF(AK1381&lt;#REF!,"STRIKE",IF(AK1381&gt;=#REF!,"GOOD"))</f>
        <v>#REF!</v>
      </c>
      <c r="AM1381" s="75">
        <f>VLOOKUP(H1381,'Roll ups'!A:B,2,FALSE)</f>
        <v>325145452.83999985</v>
      </c>
      <c r="AN1381" s="77">
        <f t="shared" si="46"/>
        <v>4.0353632152612589E-5</v>
      </c>
      <c r="AO1381" s="74" t="str">
        <f>IFERROR(VLOOKUP(Table2[[#This Row],[Product Name]],'Roll ups'!L:P,5,FALSE),"GOOD")</f>
        <v>GOOD</v>
      </c>
      <c r="AP1381" s="74">
        <f>Table2[[#This Row],[Retail Dollar Vol Current 12 Mths]]/Table2[[#This Row],[SHELF SALES  LOOKUP]]</f>
        <v>4.0353632152612589E-5</v>
      </c>
      <c r="AQ1381" s="69">
        <f t="shared" si="47"/>
        <v>0</v>
      </c>
      <c r="AR138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381" s="69" t="e">
        <f>IF(Table2[[#This Row],[Shelf Dollar Vol Current 12 Mths]]&gt;#REF!,"MEETS $ CRITERIA",IF(Table2[[#This Row],[Shelf Dollar Vol Current 12 Mths]]&lt;#REF!+1,"DOES NOT MEET $ CRITERIA"))</f>
        <v>#REF!</v>
      </c>
      <c r="AT1381" s="78"/>
    </row>
    <row r="1382" spans="1:46" ht="13.8" x14ac:dyDescent="0.3">
      <c r="A1382" s="68" t="s">
        <v>9160</v>
      </c>
      <c r="B1382" s="69">
        <v>87018</v>
      </c>
      <c r="C1382" s="69">
        <v>459</v>
      </c>
      <c r="D1382" s="69" t="s">
        <v>25</v>
      </c>
      <c r="E1382" s="70" t="s">
        <v>6313</v>
      </c>
      <c r="F1382" s="70"/>
      <c r="G1382" s="71" t="s">
        <v>9161</v>
      </c>
      <c r="H1382" s="69" t="s">
        <v>6315</v>
      </c>
      <c r="I1382" s="68" t="s">
        <v>831</v>
      </c>
      <c r="J1382" s="68" t="s">
        <v>232</v>
      </c>
      <c r="K1382" s="68" t="s">
        <v>232</v>
      </c>
      <c r="L1382" s="68" t="s">
        <v>132</v>
      </c>
      <c r="M1382" s="68" t="s">
        <v>175</v>
      </c>
      <c r="N1382" s="68" t="s">
        <v>184</v>
      </c>
      <c r="O1382" s="68" t="s">
        <v>9162</v>
      </c>
      <c r="P1382" s="72" t="s">
        <v>191</v>
      </c>
      <c r="Q1382" s="68" t="s">
        <v>234</v>
      </c>
      <c r="R1382" s="68" t="s">
        <v>31</v>
      </c>
      <c r="S1382" s="68">
        <v>17</v>
      </c>
      <c r="T1382" s="68">
        <v>20.5</v>
      </c>
      <c r="U1382" s="68">
        <v>-0.19</v>
      </c>
      <c r="V1382" s="68">
        <v>58.17</v>
      </c>
      <c r="W1382" s="68">
        <v>69</v>
      </c>
      <c r="X1382" s="68">
        <v>-0.19</v>
      </c>
      <c r="Y1382" s="68">
        <v>257.17</v>
      </c>
      <c r="Z1382" s="68">
        <v>351.42</v>
      </c>
      <c r="AA1382" s="68">
        <v>-0.37</v>
      </c>
      <c r="AB1382" s="73">
        <v>47663.28</v>
      </c>
      <c r="AC1382" s="73">
        <v>64290.6</v>
      </c>
      <c r="AD1382" s="73">
        <v>47663.28</v>
      </c>
      <c r="AE1382" s="73">
        <v>64290.6</v>
      </c>
      <c r="AF1382" s="73"/>
      <c r="AG1382" s="73">
        <f>IFERROR(VLOOKUP(J1382,'Roll ups'!D:E,2,FALSE),0)</f>
        <v>4182721.1600000006</v>
      </c>
      <c r="AH1382" s="74">
        <f>IF(Table2[[#This Row],[CATEGORY TTL LOOKUP]]=0,0,IF(Table2[[#This Row],[CATEGORY TTL LOOKUP]]&gt;0,SUM(AB1382/AG1382)))</f>
        <v>1.139528029164631E-2</v>
      </c>
      <c r="AI1382" s="74" t="str">
        <f>IFERROR(IF(AH1382&lt;#REF!,"STRIKE",IF(AH1382&gt;=#REF!,"GOOD")),"NO DATA")</f>
        <v>NO DATA</v>
      </c>
      <c r="AJ1382" s="75">
        <f>IFERROR(VLOOKUP(K1382,'Roll ups'!H:I,2,FALSE),0)</f>
        <v>4182721.1600000006</v>
      </c>
      <c r="AK1382" s="76">
        <f>IF(Table2[[#This Row],[PRICE TIER LOOKUP]]=0,0,IF(Table2[[#This Row],[PRICE TIER LOOKUP]]&gt;0,SUM(AB1382/AJ1382)))</f>
        <v>1.139528029164631E-2</v>
      </c>
      <c r="AL1382" s="74" t="e">
        <f>IF(AK1382&lt;#REF!,"STRIKE",IF(AK1382&gt;=#REF!,"GOOD"))</f>
        <v>#REF!</v>
      </c>
      <c r="AM1382" s="75">
        <f>VLOOKUP(H1382,'Roll ups'!A:B,2,FALSE)</f>
        <v>325145452.83999985</v>
      </c>
      <c r="AN1382" s="77">
        <f t="shared" si="46"/>
        <v>1.4659063992340229E-4</v>
      </c>
      <c r="AO1382" s="74" t="str">
        <f>IFERROR(VLOOKUP(Table2[[#This Row],[Product Name]],'Roll ups'!L:P,5,FALSE),"GOOD")</f>
        <v>GOOD</v>
      </c>
      <c r="AP1382" s="74">
        <f>Table2[[#This Row],[Retail Dollar Vol Current 12 Mths]]/Table2[[#This Row],[SHELF SALES  LOOKUP]]</f>
        <v>1.4659063992340229E-4</v>
      </c>
      <c r="AQ1382" s="69">
        <f t="shared" si="47"/>
        <v>0</v>
      </c>
      <c r="AR138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382" s="69" t="e">
        <f>IF(Table2[[#This Row],[Shelf Dollar Vol Current 12 Mths]]&gt;#REF!,"MEETS $ CRITERIA",IF(Table2[[#This Row],[Shelf Dollar Vol Current 12 Mths]]&lt;#REF!+1,"DOES NOT MEET $ CRITERIA"))</f>
        <v>#REF!</v>
      </c>
      <c r="AT1382" s="78"/>
    </row>
    <row r="1383" spans="1:46" ht="13.8" x14ac:dyDescent="0.3">
      <c r="A1383" s="68" t="s">
        <v>9163</v>
      </c>
      <c r="B1383" s="69">
        <v>64489</v>
      </c>
      <c r="C1383" s="69">
        <v>326</v>
      </c>
      <c r="D1383" s="69" t="s">
        <v>25</v>
      </c>
      <c r="E1383" s="70" t="s">
        <v>6313</v>
      </c>
      <c r="F1383" s="70"/>
      <c r="G1383" s="71" t="s">
        <v>9164</v>
      </c>
      <c r="H1383" s="69" t="s">
        <v>6315</v>
      </c>
      <c r="I1383" s="68" t="s">
        <v>54</v>
      </c>
      <c r="J1383" s="68" t="s">
        <v>191</v>
      </c>
      <c r="K1383" s="68" t="s">
        <v>89</v>
      </c>
      <c r="L1383" s="68" t="s">
        <v>89</v>
      </c>
      <c r="M1383" s="68" t="s">
        <v>191</v>
      </c>
      <c r="N1383" s="68" t="s">
        <v>211</v>
      </c>
      <c r="O1383" s="68" t="s">
        <v>9165</v>
      </c>
      <c r="P1383" s="72" t="s">
        <v>191</v>
      </c>
      <c r="Q1383" s="68" t="s">
        <v>55</v>
      </c>
      <c r="R1383" s="68" t="s">
        <v>31</v>
      </c>
      <c r="S1383" s="68">
        <v>5</v>
      </c>
      <c r="T1383" s="68">
        <v>8</v>
      </c>
      <c r="U1383" s="68">
        <v>-0.78</v>
      </c>
      <c r="V1383" s="68">
        <v>23.25</v>
      </c>
      <c r="W1383" s="68">
        <v>24.08</v>
      </c>
      <c r="X1383" s="68">
        <v>-0.04</v>
      </c>
      <c r="Y1383" s="68">
        <v>131</v>
      </c>
      <c r="Z1383" s="68">
        <v>162.58000000000001</v>
      </c>
      <c r="AA1383" s="68">
        <v>-0.24</v>
      </c>
      <c r="AB1383" s="73">
        <v>19314.810000000001</v>
      </c>
      <c r="AC1383" s="73">
        <v>23016.91</v>
      </c>
      <c r="AD1383" s="73">
        <v>20723.91</v>
      </c>
      <c r="AE1383" s="73">
        <v>25452.05</v>
      </c>
      <c r="AF1383" s="73"/>
      <c r="AG1383" s="73">
        <f>IFERROR(VLOOKUP(J1383,'Roll ups'!D:E,2,FALSE),0)</f>
        <v>22444928.369999994</v>
      </c>
      <c r="AH1383" s="74">
        <f>IF(Table2[[#This Row],[CATEGORY TTL LOOKUP]]=0,0,IF(Table2[[#This Row],[CATEGORY TTL LOOKUP]]&gt;0,SUM(AB1383/AG1383)))</f>
        <v>8.6054228739781925E-4</v>
      </c>
      <c r="AI1383" s="74" t="str">
        <f>IFERROR(IF(AH1383&lt;#REF!,"STRIKE",IF(AH1383&gt;=#REF!,"GOOD")),"NO DATA")</f>
        <v>NO DATA</v>
      </c>
      <c r="AJ1383" s="75">
        <f>IFERROR(VLOOKUP(K1383,'Roll ups'!H:I,2,FALSE),0)</f>
        <v>75793138.070000067</v>
      </c>
      <c r="AK1383" s="76">
        <f>IF(Table2[[#This Row],[PRICE TIER LOOKUP]]=0,0,IF(Table2[[#This Row],[PRICE TIER LOOKUP]]&gt;0,SUM(AB1383/AJ1383)))</f>
        <v>2.5483586630443343E-4</v>
      </c>
      <c r="AL1383" s="74" t="e">
        <f>IF(AK1383&lt;#REF!,"STRIKE",IF(AK1383&gt;=#REF!,"GOOD"))</f>
        <v>#REF!</v>
      </c>
      <c r="AM1383" s="75">
        <f>VLOOKUP(H1383,'Roll ups'!A:B,2,FALSE)</f>
        <v>325145452.83999985</v>
      </c>
      <c r="AN1383" s="77">
        <f t="shared" si="46"/>
        <v>5.9403598701116041E-5</v>
      </c>
      <c r="AO1383" s="74" t="str">
        <f>IFERROR(VLOOKUP(Table2[[#This Row],[Product Name]],'Roll ups'!L:P,5,FALSE),"GOOD")</f>
        <v>GOOD</v>
      </c>
      <c r="AP1383" s="74">
        <f>Table2[[#This Row],[Retail Dollar Vol Current 12 Mths]]/Table2[[#This Row],[SHELF SALES  LOOKUP]]</f>
        <v>6.3737351449900137E-5</v>
      </c>
      <c r="AQ1383" s="69">
        <f t="shared" si="47"/>
        <v>0</v>
      </c>
      <c r="AR138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383" s="69" t="e">
        <f>IF(Table2[[#This Row],[Shelf Dollar Vol Current 12 Mths]]&gt;#REF!,"MEETS $ CRITERIA",IF(Table2[[#This Row],[Shelf Dollar Vol Current 12 Mths]]&lt;#REF!+1,"DOES NOT MEET $ CRITERIA"))</f>
        <v>#REF!</v>
      </c>
      <c r="AT1383" s="78"/>
    </row>
    <row r="1384" spans="1:46" ht="13.8" x14ac:dyDescent="0.3">
      <c r="A1384" s="68" t="s">
        <v>9166</v>
      </c>
      <c r="B1384" s="69">
        <v>59180</v>
      </c>
      <c r="C1384" s="69">
        <v>415</v>
      </c>
      <c r="D1384" s="69" t="s">
        <v>25</v>
      </c>
      <c r="E1384" s="70" t="s">
        <v>6313</v>
      </c>
      <c r="F1384" s="70"/>
      <c r="G1384" s="71" t="s">
        <v>9167</v>
      </c>
      <c r="H1384" s="69" t="s">
        <v>6315</v>
      </c>
      <c r="I1384" s="68" t="s">
        <v>116</v>
      </c>
      <c r="J1384" s="68" t="s">
        <v>116</v>
      </c>
      <c r="K1384" s="68" t="s">
        <v>116</v>
      </c>
      <c r="L1384" s="68" t="s">
        <v>104</v>
      </c>
      <c r="M1384" s="68" t="s">
        <v>116</v>
      </c>
      <c r="N1384" s="68" t="s">
        <v>122</v>
      </c>
      <c r="O1384" s="68" t="s">
        <v>9168</v>
      </c>
      <c r="P1384" s="72" t="s">
        <v>116</v>
      </c>
      <c r="Q1384" s="68" t="s">
        <v>128</v>
      </c>
      <c r="R1384" s="68" t="s">
        <v>60</v>
      </c>
      <c r="S1384" s="68">
        <v>28</v>
      </c>
      <c r="T1384" s="68">
        <v>66.510000000000005</v>
      </c>
      <c r="U1384" s="68">
        <v>-1.38</v>
      </c>
      <c r="V1384" s="68">
        <v>106.18</v>
      </c>
      <c r="W1384" s="68">
        <v>153.24</v>
      </c>
      <c r="X1384" s="68">
        <v>-0.44</v>
      </c>
      <c r="Y1384" s="68">
        <v>381.55</v>
      </c>
      <c r="Z1384" s="68">
        <v>411.11</v>
      </c>
      <c r="AA1384" s="68">
        <v>-0.08</v>
      </c>
      <c r="AB1384" s="73">
        <v>33660.06</v>
      </c>
      <c r="AC1384" s="73">
        <v>35856.720000000001</v>
      </c>
      <c r="AD1384" s="73">
        <v>34688.160000000003</v>
      </c>
      <c r="AE1384" s="73">
        <v>37383.919999999998</v>
      </c>
      <c r="AF1384" s="73"/>
      <c r="AG1384" s="73">
        <f>IFERROR(VLOOKUP(J1384,'Roll ups'!D:E,2,FALSE),0)</f>
        <v>5567781.3899999987</v>
      </c>
      <c r="AH1384" s="74">
        <f>IF(Table2[[#This Row],[CATEGORY TTL LOOKUP]]=0,0,IF(Table2[[#This Row],[CATEGORY TTL LOOKUP]]&gt;0,SUM(AB1384/AG1384)))</f>
        <v>6.0455067543519351E-3</v>
      </c>
      <c r="AI1384" s="74" t="str">
        <f>IFERROR(IF(AH1384&lt;#REF!,"STRIKE",IF(AH1384&gt;=#REF!,"GOOD")),"NO DATA")</f>
        <v>NO DATA</v>
      </c>
      <c r="AJ1384" s="75">
        <f>IFERROR(VLOOKUP(K1384,'Roll ups'!H:I,2,FALSE),0)</f>
        <v>5567781.3899999987</v>
      </c>
      <c r="AK1384" s="76">
        <f>IF(Table2[[#This Row],[PRICE TIER LOOKUP]]=0,0,IF(Table2[[#This Row],[PRICE TIER LOOKUP]]&gt;0,SUM(AB1384/AJ1384)))</f>
        <v>6.0455067543519351E-3</v>
      </c>
      <c r="AL1384" s="74" t="e">
        <f>IF(AK1384&lt;#REF!,"STRIKE",IF(AK1384&gt;=#REF!,"GOOD"))</f>
        <v>#REF!</v>
      </c>
      <c r="AM1384" s="75">
        <f>VLOOKUP(H1384,'Roll ups'!A:B,2,FALSE)</f>
        <v>325145452.83999985</v>
      </c>
      <c r="AN1384" s="77">
        <f t="shared" si="46"/>
        <v>1.0352308391827244E-4</v>
      </c>
      <c r="AO1384" s="74" t="str">
        <f>IFERROR(VLOOKUP(Table2[[#This Row],[Product Name]],'Roll ups'!L:P,5,FALSE),"GOOD")</f>
        <v>GOOD</v>
      </c>
      <c r="AP1384" s="74">
        <f>Table2[[#This Row],[Retail Dollar Vol Current 12 Mths]]/Table2[[#This Row],[SHELF SALES  LOOKUP]]</f>
        <v>1.0668505340306767E-4</v>
      </c>
      <c r="AQ1384" s="69">
        <f t="shared" si="47"/>
        <v>0</v>
      </c>
      <c r="AR138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384" s="69" t="e">
        <f>IF(Table2[[#This Row],[Shelf Dollar Vol Current 12 Mths]]&gt;#REF!,"MEETS $ CRITERIA",IF(Table2[[#This Row],[Shelf Dollar Vol Current 12 Mths]]&lt;#REF!+1,"DOES NOT MEET $ CRITERIA"))</f>
        <v>#REF!</v>
      </c>
      <c r="AT1384" s="78"/>
    </row>
    <row r="1385" spans="1:46" ht="13.8" x14ac:dyDescent="0.3">
      <c r="A1385" s="68" t="s">
        <v>9169</v>
      </c>
      <c r="B1385" s="69">
        <v>26631</v>
      </c>
      <c r="C1385" s="69">
        <v>245</v>
      </c>
      <c r="D1385" s="69" t="s">
        <v>25</v>
      </c>
      <c r="E1385" s="70" t="s">
        <v>6313</v>
      </c>
      <c r="F1385" s="70"/>
      <c r="G1385" s="71" t="s">
        <v>9170</v>
      </c>
      <c r="H1385" s="69" t="s">
        <v>6315</v>
      </c>
      <c r="I1385" s="68" t="s">
        <v>812</v>
      </c>
      <c r="J1385" s="68" t="s">
        <v>175</v>
      </c>
      <c r="K1385" s="68" t="s">
        <v>146</v>
      </c>
      <c r="L1385" s="68" t="s">
        <v>146</v>
      </c>
      <c r="M1385" s="68" t="s">
        <v>175</v>
      </c>
      <c r="N1385" s="68" t="s">
        <v>176</v>
      </c>
      <c r="O1385" s="68" t="s">
        <v>9171</v>
      </c>
      <c r="P1385" s="72" t="s">
        <v>6357</v>
      </c>
      <c r="Q1385" s="68" t="s">
        <v>44</v>
      </c>
      <c r="R1385" s="68" t="s">
        <v>31</v>
      </c>
      <c r="S1385" s="68">
        <v>0</v>
      </c>
      <c r="T1385" s="68">
        <v>3</v>
      </c>
      <c r="U1385" s="68">
        <v>-8.01</v>
      </c>
      <c r="V1385" s="68">
        <v>5.58</v>
      </c>
      <c r="W1385" s="68">
        <v>8.42</v>
      </c>
      <c r="X1385" s="68">
        <v>-0.51</v>
      </c>
      <c r="Y1385" s="68">
        <v>24.25</v>
      </c>
      <c r="Z1385" s="68">
        <v>50.92</v>
      </c>
      <c r="AA1385" s="68">
        <v>-1.1000000000000001</v>
      </c>
      <c r="AB1385" s="73">
        <v>12912.04</v>
      </c>
      <c r="AC1385" s="73">
        <v>21940.38</v>
      </c>
      <c r="AD1385" s="73">
        <v>12932.04</v>
      </c>
      <c r="AE1385" s="73">
        <v>21940.38</v>
      </c>
      <c r="AF1385" s="73"/>
      <c r="AG1385" s="73">
        <f>IFERROR(VLOOKUP(J1385,'Roll ups'!D:E,2,FALSE),0)</f>
        <v>52239627.039999984</v>
      </c>
      <c r="AH1385" s="74">
        <f>IF(Table2[[#This Row],[CATEGORY TTL LOOKUP]]=0,0,IF(Table2[[#This Row],[CATEGORY TTL LOOKUP]]&gt;0,SUM(AB1385/AG1385)))</f>
        <v>2.4716945222662533E-4</v>
      </c>
      <c r="AI1385" s="74" t="str">
        <f>IFERROR(IF(AH1385&lt;#REF!,"STRIKE",IF(AH1385&gt;=#REF!,"GOOD")),"NO DATA")</f>
        <v>NO DATA</v>
      </c>
      <c r="AJ1385" s="75">
        <f>IFERROR(VLOOKUP(K1385,'Roll ups'!H:I,2,FALSE),0)</f>
        <v>69119979.479999974</v>
      </c>
      <c r="AK1385" s="76">
        <f>IF(Table2[[#This Row],[PRICE TIER LOOKUP]]=0,0,IF(Table2[[#This Row],[PRICE TIER LOOKUP]]&gt;0,SUM(AB1385/AJ1385)))</f>
        <v>1.8680618971734692E-4</v>
      </c>
      <c r="AL1385" s="74" t="e">
        <f>IF(AK1385&lt;#REF!,"STRIKE",IF(AK1385&gt;=#REF!,"GOOD"))</f>
        <v>#REF!</v>
      </c>
      <c r="AM1385" s="75">
        <f>VLOOKUP(H1385,'Roll ups'!A:B,2,FALSE)</f>
        <v>325145452.83999985</v>
      </c>
      <c r="AN1385" s="77">
        <f t="shared" si="46"/>
        <v>3.9711581039252173E-5</v>
      </c>
      <c r="AO1385" s="74" t="str">
        <f>IFERROR(VLOOKUP(Table2[[#This Row],[Product Name]],'Roll ups'!L:P,5,FALSE),"GOOD")</f>
        <v>GOOD</v>
      </c>
      <c r="AP1385" s="74">
        <f>Table2[[#This Row],[Retail Dollar Vol Current 12 Mths]]/Table2[[#This Row],[SHELF SALES  LOOKUP]]</f>
        <v>3.9773091971745033E-5</v>
      </c>
      <c r="AQ1385" s="69">
        <f t="shared" si="47"/>
        <v>0</v>
      </c>
      <c r="AR138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385" s="69" t="e">
        <f>IF(Table2[[#This Row],[Shelf Dollar Vol Current 12 Mths]]&gt;#REF!,"MEETS $ CRITERIA",IF(Table2[[#This Row],[Shelf Dollar Vol Current 12 Mths]]&lt;#REF!+1,"DOES NOT MEET $ CRITERIA"))</f>
        <v>#REF!</v>
      </c>
      <c r="AT1385" s="78"/>
    </row>
    <row r="1386" spans="1:46" ht="13.8" x14ac:dyDescent="0.3">
      <c r="A1386" s="68" t="s">
        <v>9172</v>
      </c>
      <c r="B1386" s="69">
        <v>26670</v>
      </c>
      <c r="C1386" s="69">
        <v>307</v>
      </c>
      <c r="D1386" s="69" t="s">
        <v>25</v>
      </c>
      <c r="E1386" s="70" t="s">
        <v>6313</v>
      </c>
      <c r="F1386" s="70"/>
      <c r="G1386" s="71" t="s">
        <v>9173</v>
      </c>
      <c r="H1386" s="69" t="s">
        <v>6315</v>
      </c>
      <c r="I1386" s="68" t="s">
        <v>758</v>
      </c>
      <c r="J1386" s="68" t="s">
        <v>175</v>
      </c>
      <c r="K1386" s="68" t="s">
        <v>146</v>
      </c>
      <c r="L1386" s="68" t="s">
        <v>146</v>
      </c>
      <c r="M1386" s="68" t="s">
        <v>175</v>
      </c>
      <c r="N1386" s="68" t="s">
        <v>176</v>
      </c>
      <c r="O1386" s="68" t="s">
        <v>9174</v>
      </c>
      <c r="P1386" s="72" t="s">
        <v>6357</v>
      </c>
      <c r="Q1386" s="68" t="s">
        <v>44</v>
      </c>
      <c r="R1386" s="68" t="s">
        <v>31</v>
      </c>
      <c r="S1386" s="68">
        <v>2</v>
      </c>
      <c r="T1386" s="68">
        <v>1</v>
      </c>
      <c r="U1386" s="68">
        <v>0.5</v>
      </c>
      <c r="V1386" s="68">
        <v>9.5</v>
      </c>
      <c r="W1386" s="68">
        <v>13.92</v>
      </c>
      <c r="X1386" s="68">
        <v>-0.46</v>
      </c>
      <c r="Y1386" s="68">
        <v>34.5</v>
      </c>
      <c r="Z1386" s="68">
        <v>70.92</v>
      </c>
      <c r="AA1386" s="68">
        <v>-1.06</v>
      </c>
      <c r="AB1386" s="73">
        <v>16862.22</v>
      </c>
      <c r="AC1386" s="73">
        <v>33226.730000000003</v>
      </c>
      <c r="AD1386" s="73">
        <v>16862.22</v>
      </c>
      <c r="AE1386" s="73">
        <v>33226.730000000003</v>
      </c>
      <c r="AF1386" s="73"/>
      <c r="AG1386" s="73">
        <f>IFERROR(VLOOKUP(J1386,'Roll ups'!D:E,2,FALSE),0)</f>
        <v>52239627.039999984</v>
      </c>
      <c r="AH1386" s="74">
        <f>IF(Table2[[#This Row],[CATEGORY TTL LOOKUP]]=0,0,IF(Table2[[#This Row],[CATEGORY TTL LOOKUP]]&gt;0,SUM(AB1386/AG1386)))</f>
        <v>3.2278599514289346E-4</v>
      </c>
      <c r="AI1386" s="74" t="str">
        <f>IFERROR(IF(AH1386&lt;#REF!,"STRIKE",IF(AH1386&gt;=#REF!,"GOOD")),"NO DATA")</f>
        <v>NO DATA</v>
      </c>
      <c r="AJ1386" s="75">
        <f>IFERROR(VLOOKUP(K1386,'Roll ups'!H:I,2,FALSE),0)</f>
        <v>69119979.479999974</v>
      </c>
      <c r="AK1386" s="76">
        <f>IF(Table2[[#This Row],[PRICE TIER LOOKUP]]=0,0,IF(Table2[[#This Row],[PRICE TIER LOOKUP]]&gt;0,SUM(AB1386/AJ1386)))</f>
        <v>2.4395580159104538E-4</v>
      </c>
      <c r="AL1386" s="74" t="e">
        <f>IF(AK1386&lt;#REF!,"STRIKE",IF(AK1386&gt;=#REF!,"GOOD"))</f>
        <v>#REF!</v>
      </c>
      <c r="AM1386" s="75">
        <f>VLOOKUP(H1386,'Roll ups'!A:B,2,FALSE)</f>
        <v>325145452.83999985</v>
      </c>
      <c r="AN1386" s="77">
        <f t="shared" si="46"/>
        <v>5.1860543804983474E-5</v>
      </c>
      <c r="AO1386" s="74" t="str">
        <f>IFERROR(VLOOKUP(Table2[[#This Row],[Product Name]],'Roll ups'!L:P,5,FALSE),"GOOD")</f>
        <v>GOOD</v>
      </c>
      <c r="AP1386" s="74">
        <f>Table2[[#This Row],[Retail Dollar Vol Current 12 Mths]]/Table2[[#This Row],[SHELF SALES  LOOKUP]]</f>
        <v>5.1860543804983474E-5</v>
      </c>
      <c r="AQ1386" s="69">
        <f t="shared" si="47"/>
        <v>0</v>
      </c>
      <c r="AR138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386" s="69" t="e">
        <f>IF(Table2[[#This Row],[Shelf Dollar Vol Current 12 Mths]]&gt;#REF!,"MEETS $ CRITERIA",IF(Table2[[#This Row],[Shelf Dollar Vol Current 12 Mths]]&lt;#REF!+1,"DOES NOT MEET $ CRITERIA"))</f>
        <v>#REF!</v>
      </c>
      <c r="AT1386" s="78"/>
    </row>
    <row r="1387" spans="1:46" ht="13.8" x14ac:dyDescent="0.3">
      <c r="A1387" s="68" t="s">
        <v>5989</v>
      </c>
      <c r="B1387" s="69">
        <v>11774</v>
      </c>
      <c r="C1387" s="69">
        <v>249</v>
      </c>
      <c r="D1387" s="69" t="s">
        <v>25</v>
      </c>
      <c r="E1387" s="70" t="s">
        <v>6313</v>
      </c>
      <c r="F1387" s="70"/>
      <c r="G1387" s="71" t="s">
        <v>9175</v>
      </c>
      <c r="H1387" s="69" t="s">
        <v>6315</v>
      </c>
      <c r="I1387" s="68" t="s">
        <v>6355</v>
      </c>
      <c r="J1387" s="68" t="s">
        <v>257</v>
      </c>
      <c r="K1387" s="68" t="s">
        <v>104</v>
      </c>
      <c r="L1387" s="68" t="s">
        <v>89</v>
      </c>
      <c r="M1387" s="68" t="s">
        <v>257</v>
      </c>
      <c r="N1387" s="68" t="s">
        <v>258</v>
      </c>
      <c r="O1387" s="68" t="s">
        <v>9176</v>
      </c>
      <c r="P1387" s="72" t="s">
        <v>6357</v>
      </c>
      <c r="Q1387" s="68" t="s">
        <v>55</v>
      </c>
      <c r="R1387" s="68" t="s">
        <v>31</v>
      </c>
      <c r="S1387" s="68">
        <v>24</v>
      </c>
      <c r="T1387" s="68">
        <v>24</v>
      </c>
      <c r="U1387" s="68">
        <v>0</v>
      </c>
      <c r="V1387" s="68">
        <v>72</v>
      </c>
      <c r="W1387" s="68">
        <v>75</v>
      </c>
      <c r="X1387" s="68">
        <v>-0.04</v>
      </c>
      <c r="Y1387" s="68">
        <v>277.45999999999998</v>
      </c>
      <c r="Z1387" s="68">
        <v>305</v>
      </c>
      <c r="AA1387" s="68">
        <v>-0.1</v>
      </c>
      <c r="AB1387" s="73">
        <v>22606.560000000001</v>
      </c>
      <c r="AC1387" s="73">
        <v>23649.599999999999</v>
      </c>
      <c r="AD1387" s="73">
        <v>25570.560000000001</v>
      </c>
      <c r="AE1387" s="73">
        <v>26538.720000000001</v>
      </c>
      <c r="AF1387" s="73"/>
      <c r="AG1387" s="73">
        <f>IFERROR(VLOOKUP(J1387,'Roll ups'!D:E,2,FALSE),0)</f>
        <v>29546996.449999988</v>
      </c>
      <c r="AH1387" s="74">
        <f>IF(Table2[[#This Row],[CATEGORY TTL LOOKUP]]=0,0,IF(Table2[[#This Row],[CATEGORY TTL LOOKUP]]&gt;0,SUM(AB1387/AG1387)))</f>
        <v>7.6510517873636563E-4</v>
      </c>
      <c r="AI1387" s="74" t="str">
        <f>IFERROR(IF(AH1387&lt;#REF!,"STRIKE",IF(AH1387&gt;=#REF!,"GOOD")),"NO DATA")</f>
        <v>NO DATA</v>
      </c>
      <c r="AJ1387" s="75">
        <f>IFERROR(VLOOKUP(K1387,'Roll ups'!H:I,2,FALSE),0)</f>
        <v>34230392.709999993</v>
      </c>
      <c r="AK1387" s="76">
        <f>IF(Table2[[#This Row],[PRICE TIER LOOKUP]]=0,0,IF(Table2[[#This Row],[PRICE TIER LOOKUP]]&gt;0,SUM(AB1387/AJ1387)))</f>
        <v>6.6042362386908198E-4</v>
      </c>
      <c r="AL1387" s="74" t="e">
        <f>IF(AK1387&lt;#REF!,"STRIKE",IF(AK1387&gt;=#REF!,"GOOD"))</f>
        <v>#REF!</v>
      </c>
      <c r="AM1387" s="75">
        <f>VLOOKUP(H1387,'Roll ups'!A:B,2,FALSE)</f>
        <v>325145452.83999985</v>
      </c>
      <c r="AN1387" s="77">
        <f t="shared" si="46"/>
        <v>6.9527529302783813E-5</v>
      </c>
      <c r="AO1387" s="74" t="str">
        <f>IFERROR(VLOOKUP(Table2[[#This Row],[Product Name]],'Roll ups'!L:P,5,FALSE),"GOOD")</f>
        <v>GOOD</v>
      </c>
      <c r="AP1387" s="74">
        <f>Table2[[#This Row],[Retail Dollar Vol Current 12 Mths]]/Table2[[#This Row],[SHELF SALES  LOOKUP]]</f>
        <v>7.8643449498224923E-5</v>
      </c>
      <c r="AQ1387" s="69">
        <f t="shared" si="47"/>
        <v>0</v>
      </c>
      <c r="AR138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387" s="69" t="e">
        <f>IF(Table2[[#This Row],[Shelf Dollar Vol Current 12 Mths]]&gt;#REF!,"MEETS $ CRITERIA",IF(Table2[[#This Row],[Shelf Dollar Vol Current 12 Mths]]&lt;#REF!+1,"DOES NOT MEET $ CRITERIA"))</f>
        <v>#REF!</v>
      </c>
      <c r="AT1387" s="78"/>
    </row>
    <row r="1388" spans="1:46" ht="13.8" x14ac:dyDescent="0.3">
      <c r="A1388" s="68" t="s">
        <v>5680</v>
      </c>
      <c r="B1388" s="69">
        <v>11776</v>
      </c>
      <c r="C1388" s="69">
        <v>435</v>
      </c>
      <c r="D1388" s="69" t="s">
        <v>25</v>
      </c>
      <c r="E1388" s="70" t="s">
        <v>6313</v>
      </c>
      <c r="F1388" s="70"/>
      <c r="G1388" s="71" t="s">
        <v>9177</v>
      </c>
      <c r="H1388" s="69" t="s">
        <v>6315</v>
      </c>
      <c r="I1388" s="68" t="s">
        <v>6355</v>
      </c>
      <c r="J1388" s="68" t="s">
        <v>257</v>
      </c>
      <c r="K1388" s="68" t="s">
        <v>104</v>
      </c>
      <c r="L1388" s="68" t="s">
        <v>89</v>
      </c>
      <c r="M1388" s="68" t="s">
        <v>257</v>
      </c>
      <c r="N1388" s="68" t="s">
        <v>258</v>
      </c>
      <c r="O1388" s="68" t="s">
        <v>9178</v>
      </c>
      <c r="P1388" s="72" t="s">
        <v>6357</v>
      </c>
      <c r="Q1388" s="68" t="s">
        <v>55</v>
      </c>
      <c r="R1388" s="68" t="s">
        <v>31</v>
      </c>
      <c r="S1388" s="68">
        <v>40</v>
      </c>
      <c r="T1388" s="68">
        <v>48</v>
      </c>
      <c r="U1388" s="68">
        <v>-0.2</v>
      </c>
      <c r="V1388" s="68">
        <v>102.67</v>
      </c>
      <c r="W1388" s="68">
        <v>135.75</v>
      </c>
      <c r="X1388" s="68">
        <v>-0.32</v>
      </c>
      <c r="Y1388" s="68">
        <v>416.5</v>
      </c>
      <c r="Z1388" s="68">
        <v>526.75</v>
      </c>
      <c r="AA1388" s="68">
        <v>-0.26</v>
      </c>
      <c r="AB1388" s="73">
        <v>37493.339999999997</v>
      </c>
      <c r="AC1388" s="73">
        <v>43668.5</v>
      </c>
      <c r="AD1388" s="73">
        <v>40002.339999999997</v>
      </c>
      <c r="AE1388" s="73">
        <v>45957.55</v>
      </c>
      <c r="AF1388" s="73"/>
      <c r="AG1388" s="73">
        <f>IFERROR(VLOOKUP(J1388,'Roll ups'!D:E,2,FALSE),0)</f>
        <v>29546996.449999988</v>
      </c>
      <c r="AH1388" s="74">
        <f>IF(Table2[[#This Row],[CATEGORY TTL LOOKUP]]=0,0,IF(Table2[[#This Row],[CATEGORY TTL LOOKUP]]&gt;0,SUM(AB1388/AG1388)))</f>
        <v>1.2689391310364479E-3</v>
      </c>
      <c r="AI1388" s="74" t="str">
        <f>IFERROR(IF(AH1388&lt;#REF!,"STRIKE",IF(AH1388&gt;=#REF!,"GOOD")),"NO DATA")</f>
        <v>NO DATA</v>
      </c>
      <c r="AJ1388" s="75">
        <f>IFERROR(VLOOKUP(K1388,'Roll ups'!H:I,2,FALSE),0)</f>
        <v>34230392.709999993</v>
      </c>
      <c r="AK1388" s="76">
        <f>IF(Table2[[#This Row],[PRICE TIER LOOKUP]]=0,0,IF(Table2[[#This Row],[PRICE TIER LOOKUP]]&gt;0,SUM(AB1388/AJ1388)))</f>
        <v>1.0953231041677992E-3</v>
      </c>
      <c r="AL1388" s="74" t="e">
        <f>IF(AK1388&lt;#REF!,"STRIKE",IF(AK1388&gt;=#REF!,"GOOD"))</f>
        <v>#REF!</v>
      </c>
      <c r="AM1388" s="75">
        <f>VLOOKUP(H1388,'Roll ups'!A:B,2,FALSE)</f>
        <v>325145452.83999985</v>
      </c>
      <c r="AN1388" s="77">
        <f t="shared" si="46"/>
        <v>1.15312515283583E-4</v>
      </c>
      <c r="AO1388" s="74" t="str">
        <f>IFERROR(VLOOKUP(Table2[[#This Row],[Product Name]],'Roll ups'!L:P,5,FALSE),"GOOD")</f>
        <v>GOOD</v>
      </c>
      <c r="AP1388" s="74">
        <f>Table2[[#This Row],[Retail Dollar Vol Current 12 Mths]]/Table2[[#This Row],[SHELF SALES  LOOKUP]]</f>
        <v>1.2302906176481164E-4</v>
      </c>
      <c r="AQ1388" s="69">
        <f t="shared" si="47"/>
        <v>0</v>
      </c>
      <c r="AR138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388" s="69" t="e">
        <f>IF(Table2[[#This Row],[Shelf Dollar Vol Current 12 Mths]]&gt;#REF!,"MEETS $ CRITERIA",IF(Table2[[#This Row],[Shelf Dollar Vol Current 12 Mths]]&lt;#REF!+1,"DOES NOT MEET $ CRITERIA"))</f>
        <v>#REF!</v>
      </c>
      <c r="AT1388" s="78"/>
    </row>
    <row r="1389" spans="1:46" ht="13.8" x14ac:dyDescent="0.3">
      <c r="A1389" s="68" t="s">
        <v>5325</v>
      </c>
      <c r="B1389" s="69">
        <v>11788</v>
      </c>
      <c r="C1389" s="69">
        <v>440</v>
      </c>
      <c r="D1389" s="69" t="s">
        <v>25</v>
      </c>
      <c r="E1389" s="70" t="s">
        <v>6313</v>
      </c>
      <c r="F1389" s="70"/>
      <c r="G1389" s="71" t="s">
        <v>9179</v>
      </c>
      <c r="H1389" s="69" t="s">
        <v>6315</v>
      </c>
      <c r="I1389" s="68" t="s">
        <v>6355</v>
      </c>
      <c r="J1389" s="68" t="s">
        <v>257</v>
      </c>
      <c r="K1389" s="68" t="s">
        <v>104</v>
      </c>
      <c r="L1389" s="68" t="s">
        <v>89</v>
      </c>
      <c r="M1389" s="68" t="s">
        <v>257</v>
      </c>
      <c r="N1389" s="68" t="s">
        <v>258</v>
      </c>
      <c r="O1389" s="68" t="s">
        <v>9180</v>
      </c>
      <c r="P1389" s="72" t="s">
        <v>6357</v>
      </c>
      <c r="Q1389" s="68" t="s">
        <v>55</v>
      </c>
      <c r="R1389" s="68" t="s">
        <v>31</v>
      </c>
      <c r="S1389" s="68">
        <v>78</v>
      </c>
      <c r="T1389" s="68">
        <v>61.26</v>
      </c>
      <c r="U1389" s="68">
        <v>0.22</v>
      </c>
      <c r="V1389" s="68">
        <v>383.09</v>
      </c>
      <c r="W1389" s="68">
        <v>362.67</v>
      </c>
      <c r="X1389" s="68">
        <v>0.05</v>
      </c>
      <c r="Y1389" s="68">
        <v>1738.84</v>
      </c>
      <c r="Z1389" s="68">
        <v>1629.56</v>
      </c>
      <c r="AA1389" s="68">
        <v>0.06</v>
      </c>
      <c r="AB1389" s="73">
        <v>128733.13</v>
      </c>
      <c r="AC1389" s="73">
        <v>117108.44</v>
      </c>
      <c r="AD1389" s="73">
        <v>140547.13</v>
      </c>
      <c r="AE1389" s="73">
        <v>125037.52</v>
      </c>
      <c r="AF1389" s="73"/>
      <c r="AG1389" s="73">
        <f>IFERROR(VLOOKUP(J1389,'Roll ups'!D:E,2,FALSE),0)</f>
        <v>29546996.449999988</v>
      </c>
      <c r="AH1389" s="74">
        <f>IF(Table2[[#This Row],[CATEGORY TTL LOOKUP]]=0,0,IF(Table2[[#This Row],[CATEGORY TTL LOOKUP]]&gt;0,SUM(AB1389/AG1389)))</f>
        <v>4.3568939475064671E-3</v>
      </c>
      <c r="AI1389" s="74" t="str">
        <f>IFERROR(IF(AH1389&lt;#REF!,"STRIKE",IF(AH1389&gt;=#REF!,"GOOD")),"NO DATA")</f>
        <v>NO DATA</v>
      </c>
      <c r="AJ1389" s="75">
        <f>IFERROR(VLOOKUP(K1389,'Roll ups'!H:I,2,FALSE),0)</f>
        <v>34230392.709999993</v>
      </c>
      <c r="AK1389" s="76">
        <f>IF(Table2[[#This Row],[PRICE TIER LOOKUP]]=0,0,IF(Table2[[#This Row],[PRICE TIER LOOKUP]]&gt;0,SUM(AB1389/AJ1389)))</f>
        <v>3.7607844902811235E-3</v>
      </c>
      <c r="AL1389" s="74" t="e">
        <f>IF(AK1389&lt;#REF!,"STRIKE",IF(AK1389&gt;=#REF!,"GOOD"))</f>
        <v>#REF!</v>
      </c>
      <c r="AM1389" s="75">
        <f>VLOOKUP(H1389,'Roll ups'!A:B,2,FALSE)</f>
        <v>325145452.83999985</v>
      </c>
      <c r="AN1389" s="77">
        <f t="shared" si="46"/>
        <v>3.9592474345119636E-4</v>
      </c>
      <c r="AO1389" s="74" t="str">
        <f>IFERROR(VLOOKUP(Table2[[#This Row],[Product Name]],'Roll ups'!L:P,5,FALSE),"GOOD")</f>
        <v>GOOD</v>
      </c>
      <c r="AP1389" s="74">
        <f>Table2[[#This Row],[Retail Dollar Vol Current 12 Mths]]/Table2[[#This Row],[SHELF SALES  LOOKUP]]</f>
        <v>4.3225925127472579E-4</v>
      </c>
      <c r="AQ1389" s="69">
        <f t="shared" si="47"/>
        <v>0</v>
      </c>
      <c r="AR138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389" s="69" t="e">
        <f>IF(Table2[[#This Row],[Shelf Dollar Vol Current 12 Mths]]&gt;#REF!,"MEETS $ CRITERIA",IF(Table2[[#This Row],[Shelf Dollar Vol Current 12 Mths]]&lt;#REF!+1,"DOES NOT MEET $ CRITERIA"))</f>
        <v>#REF!</v>
      </c>
      <c r="AT1389" s="78"/>
    </row>
    <row r="1390" spans="1:46" ht="13.8" x14ac:dyDescent="0.3">
      <c r="A1390" s="68" t="s">
        <v>9181</v>
      </c>
      <c r="B1390" s="69">
        <v>64904</v>
      </c>
      <c r="C1390" s="69">
        <v>599</v>
      </c>
      <c r="D1390" s="69" t="s">
        <v>25</v>
      </c>
      <c r="E1390" s="70" t="s">
        <v>6313</v>
      </c>
      <c r="F1390" s="70"/>
      <c r="G1390" s="71" t="s">
        <v>9182</v>
      </c>
      <c r="H1390" s="69" t="s">
        <v>6315</v>
      </c>
      <c r="I1390" s="68" t="s">
        <v>54</v>
      </c>
      <c r="J1390" s="68" t="s">
        <v>191</v>
      </c>
      <c r="K1390" s="68" t="s">
        <v>132</v>
      </c>
      <c r="L1390" s="68" t="s">
        <v>132</v>
      </c>
      <c r="M1390" s="68" t="s">
        <v>257</v>
      </c>
      <c r="N1390" s="68" t="s">
        <v>184</v>
      </c>
      <c r="O1390" s="68" t="s">
        <v>9183</v>
      </c>
      <c r="P1390" s="72" t="s">
        <v>191</v>
      </c>
      <c r="Q1390" s="68" t="s">
        <v>194</v>
      </c>
      <c r="R1390" s="68" t="s">
        <v>31</v>
      </c>
      <c r="S1390" s="68">
        <v>474</v>
      </c>
      <c r="T1390" s="68">
        <v>542.52</v>
      </c>
      <c r="U1390" s="68">
        <v>-0.14000000000000001</v>
      </c>
      <c r="V1390" s="68">
        <v>877.18</v>
      </c>
      <c r="W1390" s="68">
        <v>1026.7</v>
      </c>
      <c r="X1390" s="68">
        <v>-0.17</v>
      </c>
      <c r="Y1390" s="68">
        <v>3547.97</v>
      </c>
      <c r="Z1390" s="68">
        <v>4211.82</v>
      </c>
      <c r="AA1390" s="68">
        <v>-0.19</v>
      </c>
      <c r="AB1390" s="73">
        <v>372896.38</v>
      </c>
      <c r="AC1390" s="73">
        <v>435675.37</v>
      </c>
      <c r="AD1390" s="73">
        <v>392836.38</v>
      </c>
      <c r="AE1390" s="73">
        <v>460855.37</v>
      </c>
      <c r="AF1390" s="73"/>
      <c r="AG1390" s="73">
        <f>IFERROR(VLOOKUP(J1390,'Roll ups'!D:E,2,FALSE),0)</f>
        <v>22444928.369999994</v>
      </c>
      <c r="AH1390" s="74">
        <f>IF(Table2[[#This Row],[CATEGORY TTL LOOKUP]]=0,0,IF(Table2[[#This Row],[CATEGORY TTL LOOKUP]]&gt;0,SUM(AB1390/AG1390)))</f>
        <v>1.6613836936918685E-2</v>
      </c>
      <c r="AI1390" s="74" t="str">
        <f>IFERROR(IF(AH1390&lt;#REF!,"STRIKE",IF(AH1390&gt;=#REF!,"GOOD")),"NO DATA")</f>
        <v>NO DATA</v>
      </c>
      <c r="AJ1390" s="75">
        <f>IFERROR(VLOOKUP(K1390,'Roll ups'!H:I,2,FALSE),0)</f>
        <v>126094742.97999983</v>
      </c>
      <c r="AK1390" s="76">
        <f>IF(Table2[[#This Row],[PRICE TIER LOOKUP]]=0,0,IF(Table2[[#This Row],[PRICE TIER LOOKUP]]&gt;0,SUM(AB1390/AJ1390)))</f>
        <v>2.9572714229581004E-3</v>
      </c>
      <c r="AL1390" s="74" t="e">
        <f>IF(AK1390&lt;#REF!,"STRIKE",IF(AK1390&gt;=#REF!,"GOOD"))</f>
        <v>#REF!</v>
      </c>
      <c r="AM1390" s="75">
        <f>VLOOKUP(H1390,'Roll ups'!A:B,2,FALSE)</f>
        <v>325145452.83999985</v>
      </c>
      <c r="AN1390" s="77">
        <f t="shared" si="46"/>
        <v>1.1468602028505003E-3</v>
      </c>
      <c r="AO1390" s="74" t="str">
        <f>IFERROR(VLOOKUP(Table2[[#This Row],[Product Name]],'Roll ups'!L:P,5,FALSE),"GOOD")</f>
        <v>GOOD</v>
      </c>
      <c r="AP1390" s="74">
        <f>Table2[[#This Row],[Retail Dollar Vol Current 12 Mths]]/Table2[[#This Row],[SHELF SALES  LOOKUP]]</f>
        <v>1.2081866025458767E-3</v>
      </c>
      <c r="AQ1390" s="69">
        <f t="shared" si="47"/>
        <v>0</v>
      </c>
      <c r="AR139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390" s="69" t="e">
        <f>IF(Table2[[#This Row],[Shelf Dollar Vol Current 12 Mths]]&gt;#REF!,"MEETS $ CRITERIA",IF(Table2[[#This Row],[Shelf Dollar Vol Current 12 Mths]]&lt;#REF!+1,"DOES NOT MEET $ CRITERIA"))</f>
        <v>#REF!</v>
      </c>
      <c r="AT1390" s="78"/>
    </row>
    <row r="1391" spans="1:46" ht="13.8" x14ac:dyDescent="0.3">
      <c r="A1391" s="68" t="s">
        <v>9184</v>
      </c>
      <c r="B1391" s="69">
        <v>66052</v>
      </c>
      <c r="C1391" s="69">
        <v>212</v>
      </c>
      <c r="D1391" s="69" t="s">
        <v>25</v>
      </c>
      <c r="E1391" s="70" t="s">
        <v>6313</v>
      </c>
      <c r="F1391" s="70"/>
      <c r="G1391" s="71" t="s">
        <v>9185</v>
      </c>
      <c r="H1391" s="69" t="s">
        <v>6315</v>
      </c>
      <c r="I1391" s="68" t="s">
        <v>54</v>
      </c>
      <c r="J1391" s="68" t="s">
        <v>191</v>
      </c>
      <c r="K1391" s="68" t="s">
        <v>146</v>
      </c>
      <c r="L1391" s="68" t="s">
        <v>132</v>
      </c>
      <c r="M1391" s="68" t="s">
        <v>252</v>
      </c>
      <c r="N1391" s="68" t="s">
        <v>184</v>
      </c>
      <c r="O1391" s="68" t="s">
        <v>9186</v>
      </c>
      <c r="P1391" s="72" t="s">
        <v>191</v>
      </c>
      <c r="Q1391" s="68" t="s">
        <v>3659</v>
      </c>
      <c r="R1391" s="68" t="s">
        <v>60</v>
      </c>
      <c r="S1391" s="68">
        <v>3</v>
      </c>
      <c r="T1391" s="68">
        <v>25</v>
      </c>
      <c r="U1391" s="68">
        <v>-7.33</v>
      </c>
      <c r="V1391" s="68">
        <v>15</v>
      </c>
      <c r="W1391" s="68">
        <v>41</v>
      </c>
      <c r="X1391" s="68">
        <v>-1.73</v>
      </c>
      <c r="Y1391" s="68">
        <v>54</v>
      </c>
      <c r="Z1391" s="68">
        <v>98</v>
      </c>
      <c r="AA1391" s="68">
        <v>-0.81</v>
      </c>
      <c r="AB1391" s="73">
        <v>11800.08</v>
      </c>
      <c r="AC1391" s="73">
        <v>21865.68</v>
      </c>
      <c r="AD1391" s="73">
        <v>11800.08</v>
      </c>
      <c r="AE1391" s="73">
        <v>22826.16</v>
      </c>
      <c r="AF1391" s="73"/>
      <c r="AG1391" s="73">
        <f>IFERROR(VLOOKUP(J1391,'Roll ups'!D:E,2,FALSE),0)</f>
        <v>22444928.369999994</v>
      </c>
      <c r="AH1391" s="74">
        <f>IF(Table2[[#This Row],[CATEGORY TTL LOOKUP]]=0,0,IF(Table2[[#This Row],[CATEGORY TTL LOOKUP]]&gt;0,SUM(AB1391/AG1391)))</f>
        <v>5.2573480322494807E-4</v>
      </c>
      <c r="AI1391" s="74" t="str">
        <f>IFERROR(IF(AH1391&lt;#REF!,"STRIKE",IF(AH1391&gt;=#REF!,"GOOD")),"NO DATA")</f>
        <v>NO DATA</v>
      </c>
      <c r="AJ1391" s="75">
        <f>IFERROR(VLOOKUP(K1391,'Roll ups'!H:I,2,FALSE),0)</f>
        <v>69119979.479999974</v>
      </c>
      <c r="AK1391" s="76">
        <f>IF(Table2[[#This Row],[PRICE TIER LOOKUP]]=0,0,IF(Table2[[#This Row],[PRICE TIER LOOKUP]]&gt;0,SUM(AB1391/AJ1391)))</f>
        <v>1.7071880068214403E-4</v>
      </c>
      <c r="AL1391" s="74" t="e">
        <f>IF(AK1391&lt;#REF!,"STRIKE",IF(AK1391&gt;=#REF!,"GOOD"))</f>
        <v>#REF!</v>
      </c>
      <c r="AM1391" s="75">
        <f>VLOOKUP(H1391,'Roll ups'!A:B,2,FALSE)</f>
        <v>325145452.83999985</v>
      </c>
      <c r="AN1391" s="77">
        <f t="shared" si="46"/>
        <v>3.629169621451442E-5</v>
      </c>
      <c r="AO1391" s="74" t="str">
        <f>IFERROR(VLOOKUP(Table2[[#This Row],[Product Name]],'Roll ups'!L:P,5,FALSE),"GOOD")</f>
        <v>GOOD</v>
      </c>
      <c r="AP1391" s="74">
        <f>Table2[[#This Row],[Retail Dollar Vol Current 12 Mths]]/Table2[[#This Row],[SHELF SALES  LOOKUP]]</f>
        <v>3.629169621451442E-5</v>
      </c>
      <c r="AQ1391" s="69">
        <f t="shared" si="47"/>
        <v>0</v>
      </c>
      <c r="AR139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391" s="69" t="e">
        <f>IF(Table2[[#This Row],[Shelf Dollar Vol Current 12 Mths]]&gt;#REF!,"MEETS $ CRITERIA",IF(Table2[[#This Row],[Shelf Dollar Vol Current 12 Mths]]&lt;#REF!+1,"DOES NOT MEET $ CRITERIA"))</f>
        <v>#REF!</v>
      </c>
      <c r="AT1391" s="78"/>
    </row>
    <row r="1392" spans="1:46" ht="13.8" x14ac:dyDescent="0.3">
      <c r="A1392" s="68" t="s">
        <v>9187</v>
      </c>
      <c r="B1392" s="69">
        <v>26765</v>
      </c>
      <c r="C1392" s="69">
        <v>297</v>
      </c>
      <c r="D1392" s="69" t="s">
        <v>25</v>
      </c>
      <c r="E1392" s="70" t="s">
        <v>6313</v>
      </c>
      <c r="F1392" s="70"/>
      <c r="G1392" s="71" t="s">
        <v>9188</v>
      </c>
      <c r="H1392" s="69" t="s">
        <v>6315</v>
      </c>
      <c r="I1392" s="68" t="s">
        <v>831</v>
      </c>
      <c r="J1392" s="68" t="s">
        <v>175</v>
      </c>
      <c r="K1392" s="68" t="s">
        <v>89</v>
      </c>
      <c r="L1392" s="68" t="s">
        <v>132</v>
      </c>
      <c r="M1392" s="68" t="s">
        <v>175</v>
      </c>
      <c r="N1392" s="68" t="s">
        <v>184</v>
      </c>
      <c r="O1392" s="68" t="s">
        <v>9189</v>
      </c>
      <c r="P1392" s="72" t="s">
        <v>6357</v>
      </c>
      <c r="Q1392" s="68" t="s">
        <v>254</v>
      </c>
      <c r="R1392" s="68" t="s">
        <v>60</v>
      </c>
      <c r="S1392" s="68">
        <v>4</v>
      </c>
      <c r="T1392" s="68">
        <v>8.5</v>
      </c>
      <c r="U1392" s="68">
        <v>-1.1299999999999999</v>
      </c>
      <c r="V1392" s="68">
        <v>38.5</v>
      </c>
      <c r="W1392" s="68">
        <v>37.67</v>
      </c>
      <c r="X1392" s="68">
        <v>0.02</v>
      </c>
      <c r="Y1392" s="68">
        <v>137.08000000000001</v>
      </c>
      <c r="Z1392" s="68">
        <v>162</v>
      </c>
      <c r="AA1392" s="68">
        <v>-0.18</v>
      </c>
      <c r="AB1392" s="73">
        <v>23159.9</v>
      </c>
      <c r="AC1392" s="73">
        <v>27701.08</v>
      </c>
      <c r="AD1392" s="73">
        <v>24378.9</v>
      </c>
      <c r="AE1392" s="73">
        <v>28810.080000000002</v>
      </c>
      <c r="AF1392" s="73"/>
      <c r="AG1392" s="73">
        <f>IFERROR(VLOOKUP(J1392,'Roll ups'!D:E,2,FALSE),0)</f>
        <v>52239627.039999984</v>
      </c>
      <c r="AH1392" s="74">
        <f>IF(Table2[[#This Row],[CATEGORY TTL LOOKUP]]=0,0,IF(Table2[[#This Row],[CATEGORY TTL LOOKUP]]&gt;0,SUM(AB1392/AG1392)))</f>
        <v>4.4333968889682961E-4</v>
      </c>
      <c r="AI1392" s="74" t="str">
        <f>IFERROR(IF(AH1392&lt;#REF!,"STRIKE",IF(AH1392&gt;=#REF!,"GOOD")),"NO DATA")</f>
        <v>NO DATA</v>
      </c>
      <c r="AJ1392" s="75">
        <f>IFERROR(VLOOKUP(K1392,'Roll ups'!H:I,2,FALSE),0)</f>
        <v>75793138.070000067</v>
      </c>
      <c r="AK1392" s="76">
        <f>IF(Table2[[#This Row],[PRICE TIER LOOKUP]]=0,0,IF(Table2[[#This Row],[PRICE TIER LOOKUP]]&gt;0,SUM(AB1392/AJ1392)))</f>
        <v>3.0556723985501527E-4</v>
      </c>
      <c r="AL1392" s="74" t="e">
        <f>IF(AK1392&lt;#REF!,"STRIKE",IF(AK1392&gt;=#REF!,"GOOD"))</f>
        <v>#REF!</v>
      </c>
      <c r="AM1392" s="75">
        <f>VLOOKUP(H1392,'Roll ups'!A:B,2,FALSE)</f>
        <v>325145452.83999985</v>
      </c>
      <c r="AN1392" s="77">
        <f t="shared" si="46"/>
        <v>7.122935227206363E-5</v>
      </c>
      <c r="AO1392" s="74" t="str">
        <f>IFERROR(VLOOKUP(Table2[[#This Row],[Product Name]],'Roll ups'!L:P,5,FALSE),"GOOD")</f>
        <v>GOOD</v>
      </c>
      <c r="AP1392" s="74">
        <f>Table2[[#This Row],[Retail Dollar Vol Current 12 Mths]]/Table2[[#This Row],[SHELF SALES  LOOKUP]]</f>
        <v>7.4978443607503147E-5</v>
      </c>
      <c r="AQ1392" s="69">
        <f t="shared" si="47"/>
        <v>0</v>
      </c>
      <c r="AR139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392" s="69" t="e">
        <f>IF(Table2[[#This Row],[Shelf Dollar Vol Current 12 Mths]]&gt;#REF!,"MEETS $ CRITERIA",IF(Table2[[#This Row],[Shelf Dollar Vol Current 12 Mths]]&lt;#REF!+1,"DOES NOT MEET $ CRITERIA"))</f>
        <v>#REF!</v>
      </c>
      <c r="AT1392" s="78"/>
    </row>
    <row r="1393" spans="1:46" ht="13.8" x14ac:dyDescent="0.3">
      <c r="A1393" s="68" t="s">
        <v>9190</v>
      </c>
      <c r="B1393" s="69">
        <v>86987</v>
      </c>
      <c r="C1393" s="69">
        <v>500</v>
      </c>
      <c r="D1393" s="69" t="s">
        <v>25</v>
      </c>
      <c r="E1393" s="70" t="s">
        <v>6313</v>
      </c>
      <c r="F1393" s="70"/>
      <c r="G1393" s="71" t="s">
        <v>9191</v>
      </c>
      <c r="H1393" s="69" t="s">
        <v>6315</v>
      </c>
      <c r="I1393" s="68" t="s">
        <v>831</v>
      </c>
      <c r="J1393" s="68" t="s">
        <v>232</v>
      </c>
      <c r="K1393" s="68" t="s">
        <v>232</v>
      </c>
      <c r="L1393" s="68" t="s">
        <v>132</v>
      </c>
      <c r="M1393" s="68" t="s">
        <v>175</v>
      </c>
      <c r="N1393" s="68" t="s">
        <v>184</v>
      </c>
      <c r="O1393" s="68" t="s">
        <v>9192</v>
      </c>
      <c r="P1393" s="72" t="s">
        <v>191</v>
      </c>
      <c r="Q1393" s="68" t="s">
        <v>234</v>
      </c>
      <c r="R1393" s="68" t="s">
        <v>31</v>
      </c>
      <c r="S1393" s="68">
        <v>42</v>
      </c>
      <c r="T1393" s="68">
        <v>48</v>
      </c>
      <c r="U1393" s="68">
        <v>-0.14000000000000001</v>
      </c>
      <c r="V1393" s="68">
        <v>123.5</v>
      </c>
      <c r="W1393" s="68">
        <v>125.5</v>
      </c>
      <c r="X1393" s="68">
        <v>-0.02</v>
      </c>
      <c r="Y1393" s="68">
        <v>469</v>
      </c>
      <c r="Z1393" s="68">
        <v>427.5</v>
      </c>
      <c r="AA1393" s="68">
        <v>0.09</v>
      </c>
      <c r="AB1393" s="73">
        <v>86975.64</v>
      </c>
      <c r="AC1393" s="73">
        <v>78317.64</v>
      </c>
      <c r="AD1393" s="73">
        <v>86975.64</v>
      </c>
      <c r="AE1393" s="73">
        <v>78317.64</v>
      </c>
      <c r="AF1393" s="73"/>
      <c r="AG1393" s="73">
        <f>IFERROR(VLOOKUP(J1393,'Roll ups'!D:E,2,FALSE),0)</f>
        <v>4182721.1600000006</v>
      </c>
      <c r="AH1393" s="74">
        <f>IF(Table2[[#This Row],[CATEGORY TTL LOOKUP]]=0,0,IF(Table2[[#This Row],[CATEGORY TTL LOOKUP]]&gt;0,SUM(AB1393/AG1393)))</f>
        <v>2.0794032562285358E-2</v>
      </c>
      <c r="AI1393" s="74" t="str">
        <f>IFERROR(IF(AH1393&lt;#REF!,"STRIKE",IF(AH1393&gt;=#REF!,"GOOD")),"NO DATA")</f>
        <v>NO DATA</v>
      </c>
      <c r="AJ1393" s="75">
        <f>IFERROR(VLOOKUP(K1393,'Roll ups'!H:I,2,FALSE),0)</f>
        <v>4182721.1600000006</v>
      </c>
      <c r="AK1393" s="76">
        <f>IF(Table2[[#This Row],[PRICE TIER LOOKUP]]=0,0,IF(Table2[[#This Row],[PRICE TIER LOOKUP]]&gt;0,SUM(AB1393/AJ1393)))</f>
        <v>2.0794032562285358E-2</v>
      </c>
      <c r="AL1393" s="74" t="e">
        <f>IF(AK1393&lt;#REF!,"STRIKE",IF(AK1393&gt;=#REF!,"GOOD"))</f>
        <v>#REF!</v>
      </c>
      <c r="AM1393" s="75">
        <f>VLOOKUP(H1393,'Roll ups'!A:B,2,FALSE)</f>
        <v>325145452.83999985</v>
      </c>
      <c r="AN1393" s="77">
        <f t="shared" si="46"/>
        <v>2.6749763602814297E-4</v>
      </c>
      <c r="AO1393" s="74" t="str">
        <f>IFERROR(VLOOKUP(Table2[[#This Row],[Product Name]],'Roll ups'!L:P,5,FALSE),"GOOD")</f>
        <v>GOOD</v>
      </c>
      <c r="AP1393" s="74">
        <f>Table2[[#This Row],[Retail Dollar Vol Current 12 Mths]]/Table2[[#This Row],[SHELF SALES  LOOKUP]]</f>
        <v>2.6749763602814297E-4</v>
      </c>
      <c r="AQ1393" s="69">
        <f t="shared" si="47"/>
        <v>0</v>
      </c>
      <c r="AR139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393" s="69" t="e">
        <f>IF(Table2[[#This Row],[Shelf Dollar Vol Current 12 Mths]]&gt;#REF!,"MEETS $ CRITERIA",IF(Table2[[#This Row],[Shelf Dollar Vol Current 12 Mths]]&lt;#REF!+1,"DOES NOT MEET $ CRITERIA"))</f>
        <v>#REF!</v>
      </c>
      <c r="AT1393" s="78"/>
    </row>
    <row r="1394" spans="1:46" ht="13.8" x14ac:dyDescent="0.3">
      <c r="A1394" s="68" t="s">
        <v>9193</v>
      </c>
      <c r="B1394" s="69">
        <v>100686</v>
      </c>
      <c r="C1394" s="69">
        <v>541</v>
      </c>
      <c r="D1394" s="69" t="s">
        <v>25</v>
      </c>
      <c r="E1394" s="70" t="s">
        <v>6313</v>
      </c>
      <c r="F1394" s="70"/>
      <c r="G1394" s="71" t="s">
        <v>9194</v>
      </c>
      <c r="H1394" s="69" t="s">
        <v>6315</v>
      </c>
      <c r="I1394" s="68" t="s">
        <v>116</v>
      </c>
      <c r="J1394" s="68" t="s">
        <v>6576</v>
      </c>
      <c r="K1394" s="68" t="s">
        <v>6577</v>
      </c>
      <c r="L1394" s="68" t="s">
        <v>104</v>
      </c>
      <c r="M1394" s="68" t="s">
        <v>116</v>
      </c>
      <c r="N1394" s="68" t="s">
        <v>122</v>
      </c>
      <c r="O1394" s="68" t="s">
        <v>9195</v>
      </c>
      <c r="P1394" s="72" t="s">
        <v>116</v>
      </c>
      <c r="Q1394" s="68" t="s">
        <v>128</v>
      </c>
      <c r="R1394" s="68" t="s">
        <v>60</v>
      </c>
      <c r="S1394" s="68">
        <v>82</v>
      </c>
      <c r="T1394" s="68">
        <v>25.07</v>
      </c>
      <c r="U1394" s="68">
        <v>0.69</v>
      </c>
      <c r="V1394" s="68">
        <v>225.03</v>
      </c>
      <c r="W1394" s="68">
        <v>181.33</v>
      </c>
      <c r="X1394" s="68">
        <v>0.19</v>
      </c>
      <c r="Y1394" s="68">
        <v>759.37</v>
      </c>
      <c r="Z1394" s="68">
        <v>760.47</v>
      </c>
      <c r="AA1394" s="68">
        <v>0</v>
      </c>
      <c r="AB1394" s="73">
        <v>68480.639999999999</v>
      </c>
      <c r="AC1394" s="73">
        <v>68638.559999999998</v>
      </c>
      <c r="AD1394" s="73">
        <v>73136.639999999999</v>
      </c>
      <c r="AE1394" s="73">
        <v>73360.56</v>
      </c>
      <c r="AF1394" s="73"/>
      <c r="AG1394" s="73">
        <f>IFERROR(VLOOKUP(J1394,'Roll ups'!D:E,2,FALSE),0)</f>
        <v>1255013.1799999997</v>
      </c>
      <c r="AH1394" s="74">
        <f>IF(Table2[[#This Row],[CATEGORY TTL LOOKUP]]=0,0,IF(Table2[[#This Row],[CATEGORY TTL LOOKUP]]&gt;0,SUM(AB1394/AG1394)))</f>
        <v>5.4565673963679021E-2</v>
      </c>
      <c r="AI1394" s="74" t="str">
        <f>IFERROR(IF(AH1394&lt;#REF!,"STRIKE",IF(AH1394&gt;=#REF!,"GOOD")),"NO DATA")</f>
        <v>NO DATA</v>
      </c>
      <c r="AJ1394" s="75">
        <f>IFERROR(VLOOKUP(K1394,'Roll ups'!H:I,2,FALSE),0)</f>
        <v>1255013.1799999997</v>
      </c>
      <c r="AK1394" s="76">
        <f>IF(Table2[[#This Row],[PRICE TIER LOOKUP]]=0,0,IF(Table2[[#This Row],[PRICE TIER LOOKUP]]&gt;0,SUM(AB1394/AJ1394)))</f>
        <v>5.4565673963679021E-2</v>
      </c>
      <c r="AL1394" s="74" t="e">
        <f>IF(AK1394&lt;#REF!,"STRIKE",IF(AK1394&gt;=#REF!,"GOOD"))</f>
        <v>#REF!</v>
      </c>
      <c r="AM1394" s="75">
        <f>VLOOKUP(H1394,'Roll ups'!A:B,2,FALSE)</f>
        <v>325145452.83999985</v>
      </c>
      <c r="AN1394" s="77">
        <f t="shared" si="46"/>
        <v>2.1061540120537528E-4</v>
      </c>
      <c r="AO1394" s="74" t="str">
        <f>IFERROR(VLOOKUP(Table2[[#This Row],[Product Name]],'Roll ups'!L:P,5,FALSE),"GOOD")</f>
        <v>GOOD</v>
      </c>
      <c r="AP1394" s="74">
        <f>Table2[[#This Row],[Retail Dollar Vol Current 12 Mths]]/Table2[[#This Row],[SHELF SALES  LOOKUP]]</f>
        <v>2.2493514628971193E-4</v>
      </c>
      <c r="AQ1394" s="69">
        <f t="shared" si="47"/>
        <v>0</v>
      </c>
      <c r="AR139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394" s="69" t="e">
        <f>IF(Table2[[#This Row],[Shelf Dollar Vol Current 12 Mths]]&gt;#REF!,"MEETS $ CRITERIA",IF(Table2[[#This Row],[Shelf Dollar Vol Current 12 Mths]]&lt;#REF!+1,"DOES NOT MEET $ CRITERIA"))</f>
        <v>#REF!</v>
      </c>
      <c r="AT1394" s="78"/>
    </row>
    <row r="1395" spans="1:46" ht="13.8" x14ac:dyDescent="0.3">
      <c r="A1395" s="68" t="s">
        <v>9196</v>
      </c>
      <c r="B1395" s="69">
        <v>89233</v>
      </c>
      <c r="C1395" s="69">
        <v>209</v>
      </c>
      <c r="D1395" s="69" t="s">
        <v>25</v>
      </c>
      <c r="E1395" s="70" t="s">
        <v>6313</v>
      </c>
      <c r="F1395" s="70"/>
      <c r="G1395" s="71" t="s">
        <v>9197</v>
      </c>
      <c r="H1395" s="69" t="s">
        <v>6315</v>
      </c>
      <c r="I1395" s="68" t="s">
        <v>245</v>
      </c>
      <c r="J1395" s="68" t="s">
        <v>245</v>
      </c>
      <c r="K1395" s="68" t="s">
        <v>146</v>
      </c>
      <c r="L1395" s="68" t="s">
        <v>6320</v>
      </c>
      <c r="M1395" s="68" t="s">
        <v>245</v>
      </c>
      <c r="N1395" s="68" t="s">
        <v>246</v>
      </c>
      <c r="O1395" s="68" t="s">
        <v>9198</v>
      </c>
      <c r="P1395" s="72" t="s">
        <v>245</v>
      </c>
      <c r="Q1395" s="68" t="s">
        <v>66</v>
      </c>
      <c r="R1395" s="68" t="s">
        <v>60</v>
      </c>
      <c r="S1395" s="68">
        <v>6</v>
      </c>
      <c r="T1395" s="68">
        <v>6</v>
      </c>
      <c r="U1395" s="68">
        <v>-0.09</v>
      </c>
      <c r="V1395" s="68">
        <v>18.5</v>
      </c>
      <c r="W1395" s="68">
        <v>13</v>
      </c>
      <c r="X1395" s="68">
        <v>0.3</v>
      </c>
      <c r="Y1395" s="68">
        <v>58.5</v>
      </c>
      <c r="Z1395" s="68">
        <v>57</v>
      </c>
      <c r="AA1395" s="68">
        <v>0.03</v>
      </c>
      <c r="AB1395" s="73">
        <v>21762</v>
      </c>
      <c r="AC1395" s="73">
        <v>21204</v>
      </c>
      <c r="AD1395" s="73">
        <v>21762</v>
      </c>
      <c r="AE1395" s="73">
        <v>21204</v>
      </c>
      <c r="AF1395" s="73"/>
      <c r="AG1395" s="73">
        <f>IFERROR(VLOOKUP(J1395,'Roll ups'!D:E,2,FALSE),0)</f>
        <v>57863085.470000021</v>
      </c>
      <c r="AH1395" s="74">
        <f>IF(Table2[[#This Row],[CATEGORY TTL LOOKUP]]=0,0,IF(Table2[[#This Row],[CATEGORY TTL LOOKUP]]&gt;0,SUM(AB1395/AG1395)))</f>
        <v>3.7609470395910417E-4</v>
      </c>
      <c r="AI1395" s="74" t="str">
        <f>IFERROR(IF(AH1395&lt;#REF!,"STRIKE",IF(AH1395&gt;=#REF!,"GOOD")),"NO DATA")</f>
        <v>NO DATA</v>
      </c>
      <c r="AJ1395" s="75">
        <f>IFERROR(VLOOKUP(K1395,'Roll ups'!H:I,2,FALSE),0)</f>
        <v>69119979.479999974</v>
      </c>
      <c r="AK1395" s="76">
        <f>IF(Table2[[#This Row],[PRICE TIER LOOKUP]]=0,0,IF(Table2[[#This Row],[PRICE TIER LOOKUP]]&gt;0,SUM(AB1395/AJ1395)))</f>
        <v>3.1484384346926615E-4</v>
      </c>
      <c r="AL1395" s="74" t="e">
        <f>IF(AK1395&lt;#REF!,"STRIKE",IF(AK1395&gt;=#REF!,"GOOD"))</f>
        <v>#REF!</v>
      </c>
      <c r="AM1395" s="75">
        <f>VLOOKUP(H1395,'Roll ups'!A:B,2,FALSE)</f>
        <v>325145452.83999985</v>
      </c>
      <c r="AN1395" s="77">
        <f t="shared" si="46"/>
        <v>6.6930045645475529E-5</v>
      </c>
      <c r="AO1395" s="74" t="str">
        <f>IFERROR(VLOOKUP(Table2[[#This Row],[Product Name]],'Roll ups'!L:P,5,FALSE),"GOOD")</f>
        <v>GOOD</v>
      </c>
      <c r="AP1395" s="74">
        <f>Table2[[#This Row],[Retail Dollar Vol Current 12 Mths]]/Table2[[#This Row],[SHELF SALES  LOOKUP]]</f>
        <v>6.6930045645475529E-5</v>
      </c>
      <c r="AQ1395" s="69">
        <f t="shared" si="47"/>
        <v>0</v>
      </c>
      <c r="AR139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395" s="69" t="e">
        <f>IF(Table2[[#This Row],[Shelf Dollar Vol Current 12 Mths]]&gt;#REF!,"MEETS $ CRITERIA",IF(Table2[[#This Row],[Shelf Dollar Vol Current 12 Mths]]&lt;#REF!+1,"DOES NOT MEET $ CRITERIA"))</f>
        <v>#REF!</v>
      </c>
      <c r="AT1395" s="78"/>
    </row>
    <row r="1396" spans="1:46" ht="13.8" x14ac:dyDescent="0.3">
      <c r="A1396" s="68" t="s">
        <v>9199</v>
      </c>
      <c r="B1396" s="69">
        <v>37061</v>
      </c>
      <c r="C1396" s="69">
        <v>332</v>
      </c>
      <c r="D1396" s="69" t="s">
        <v>25</v>
      </c>
      <c r="E1396" s="70" t="s">
        <v>6313</v>
      </c>
      <c r="F1396" s="70"/>
      <c r="G1396" s="71" t="s">
        <v>9200</v>
      </c>
      <c r="H1396" s="69" t="s">
        <v>6315</v>
      </c>
      <c r="I1396" s="68" t="s">
        <v>252</v>
      </c>
      <c r="J1396" s="68" t="s">
        <v>252</v>
      </c>
      <c r="K1396" s="68" t="s">
        <v>89</v>
      </c>
      <c r="L1396" s="68" t="s">
        <v>132</v>
      </c>
      <c r="M1396" s="68" t="s">
        <v>252</v>
      </c>
      <c r="N1396" s="68" t="s">
        <v>154</v>
      </c>
      <c r="O1396" s="68" t="s">
        <v>9201</v>
      </c>
      <c r="P1396" s="72" t="s">
        <v>252</v>
      </c>
      <c r="Q1396" s="68" t="s">
        <v>41</v>
      </c>
      <c r="R1396" s="68" t="s">
        <v>31</v>
      </c>
      <c r="S1396" s="68">
        <v>67</v>
      </c>
      <c r="T1396" s="68">
        <v>25</v>
      </c>
      <c r="U1396" s="68">
        <v>0.62</v>
      </c>
      <c r="V1396" s="68">
        <v>120.08</v>
      </c>
      <c r="W1396" s="68">
        <v>153</v>
      </c>
      <c r="X1396" s="68">
        <v>-0.27</v>
      </c>
      <c r="Y1396" s="68">
        <v>528.75</v>
      </c>
      <c r="Z1396" s="68">
        <v>402</v>
      </c>
      <c r="AA1396" s="68">
        <v>0.24</v>
      </c>
      <c r="AB1396" s="73">
        <v>99293.95</v>
      </c>
      <c r="AC1396" s="73">
        <v>82562.039999999994</v>
      </c>
      <c r="AD1396" s="73">
        <v>117445.95</v>
      </c>
      <c r="AE1396" s="73">
        <v>89701.74</v>
      </c>
      <c r="AF1396" s="73"/>
      <c r="AG1396" s="73">
        <f>IFERROR(VLOOKUP(J1396,'Roll ups'!D:E,2,FALSE),0)</f>
        <v>73393567.950000003</v>
      </c>
      <c r="AH1396" s="74">
        <f>IF(Table2[[#This Row],[CATEGORY TTL LOOKUP]]=0,0,IF(Table2[[#This Row],[CATEGORY TTL LOOKUP]]&gt;0,SUM(AB1396/AG1396)))</f>
        <v>1.3528971648802365E-3</v>
      </c>
      <c r="AI1396" s="74" t="str">
        <f>IFERROR(IF(AH1396&lt;#REF!,"STRIKE",IF(AH1396&gt;=#REF!,"GOOD")),"NO DATA")</f>
        <v>NO DATA</v>
      </c>
      <c r="AJ1396" s="75">
        <f>IFERROR(VLOOKUP(K1396,'Roll ups'!H:I,2,FALSE),0)</f>
        <v>75793138.070000067</v>
      </c>
      <c r="AK1396" s="76">
        <f>IF(Table2[[#This Row],[PRICE TIER LOOKUP]]=0,0,IF(Table2[[#This Row],[PRICE TIER LOOKUP]]&gt;0,SUM(AB1396/AJ1396)))</f>
        <v>1.3100651659032161E-3</v>
      </c>
      <c r="AL1396" s="74" t="e">
        <f>IF(AK1396&lt;#REF!,"STRIKE",IF(AK1396&gt;=#REF!,"GOOD"))</f>
        <v>#REF!</v>
      </c>
      <c r="AM1396" s="75">
        <f>VLOOKUP(H1396,'Roll ups'!A:B,2,FALSE)</f>
        <v>325145452.83999985</v>
      </c>
      <c r="AN1396" s="77">
        <f t="shared" si="46"/>
        <v>3.0538317276994597E-4</v>
      </c>
      <c r="AO1396" s="74" t="str">
        <f>IFERROR(VLOOKUP(Table2[[#This Row],[Product Name]],'Roll ups'!L:P,5,FALSE),"GOOD")</f>
        <v>GOOD</v>
      </c>
      <c r="AP1396" s="74">
        <f>Table2[[#This Row],[Retail Dollar Vol Current 12 Mths]]/Table2[[#This Row],[SHELF SALES  LOOKUP]]</f>
        <v>3.6121049510046116E-4</v>
      </c>
      <c r="AQ1396" s="69">
        <f t="shared" si="47"/>
        <v>0</v>
      </c>
      <c r="AR139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396" s="69" t="e">
        <f>IF(Table2[[#This Row],[Shelf Dollar Vol Current 12 Mths]]&gt;#REF!,"MEETS $ CRITERIA",IF(Table2[[#This Row],[Shelf Dollar Vol Current 12 Mths]]&lt;#REF!+1,"DOES NOT MEET $ CRITERIA"))</f>
        <v>#REF!</v>
      </c>
      <c r="AT1396" s="78"/>
    </row>
    <row r="1397" spans="1:46" ht="13.8" x14ac:dyDescent="0.3">
      <c r="A1397" s="68" t="s">
        <v>9202</v>
      </c>
      <c r="B1397" s="69">
        <v>40055</v>
      </c>
      <c r="C1397" s="69">
        <v>285</v>
      </c>
      <c r="D1397" s="69" t="s">
        <v>25</v>
      </c>
      <c r="E1397" s="70" t="s">
        <v>6313</v>
      </c>
      <c r="F1397" s="70"/>
      <c r="G1397" s="71" t="s">
        <v>9203</v>
      </c>
      <c r="H1397" s="69" t="s">
        <v>6315</v>
      </c>
      <c r="I1397" s="68" t="s">
        <v>252</v>
      </c>
      <c r="J1397" s="68" t="s">
        <v>252</v>
      </c>
      <c r="K1397" s="68" t="s">
        <v>132</v>
      </c>
      <c r="L1397" s="68" t="s">
        <v>132</v>
      </c>
      <c r="M1397" s="68" t="s">
        <v>252</v>
      </c>
      <c r="N1397" s="68" t="s">
        <v>184</v>
      </c>
      <c r="O1397" s="68" t="s">
        <v>9204</v>
      </c>
      <c r="P1397" s="72" t="s">
        <v>191</v>
      </c>
      <c r="Q1397" s="68" t="s">
        <v>55</v>
      </c>
      <c r="R1397" s="68" t="s">
        <v>31</v>
      </c>
      <c r="S1397" s="68">
        <v>122</v>
      </c>
      <c r="T1397" s="68">
        <v>97.03</v>
      </c>
      <c r="U1397" s="68">
        <v>0.21</v>
      </c>
      <c r="V1397" s="68">
        <v>255.9</v>
      </c>
      <c r="W1397" s="68">
        <v>223.04</v>
      </c>
      <c r="X1397" s="68">
        <v>0.13</v>
      </c>
      <c r="Y1397" s="68">
        <v>802.72</v>
      </c>
      <c r="Z1397" s="68">
        <v>706.07</v>
      </c>
      <c r="AA1397" s="68">
        <v>0.12</v>
      </c>
      <c r="AB1397" s="73">
        <v>100096.4</v>
      </c>
      <c r="AC1397" s="73">
        <v>85995.42</v>
      </c>
      <c r="AD1397" s="73">
        <v>112448.4</v>
      </c>
      <c r="AE1397" s="73">
        <v>94405.36</v>
      </c>
      <c r="AF1397" s="73"/>
      <c r="AG1397" s="73">
        <f>IFERROR(VLOOKUP(J1397,'Roll ups'!D:E,2,FALSE),0)</f>
        <v>73393567.950000003</v>
      </c>
      <c r="AH1397" s="74">
        <f>IF(Table2[[#This Row],[CATEGORY TTL LOOKUP]]=0,0,IF(Table2[[#This Row],[CATEGORY TTL LOOKUP]]&gt;0,SUM(AB1397/AG1397)))</f>
        <v>1.3638306842936362E-3</v>
      </c>
      <c r="AI1397" s="74" t="str">
        <f>IFERROR(IF(AH1397&lt;#REF!,"STRIKE",IF(AH1397&gt;=#REF!,"GOOD")),"NO DATA")</f>
        <v>NO DATA</v>
      </c>
      <c r="AJ1397" s="75">
        <f>IFERROR(VLOOKUP(K1397,'Roll ups'!H:I,2,FALSE),0)</f>
        <v>126094742.97999983</v>
      </c>
      <c r="AK1397" s="76">
        <f>IF(Table2[[#This Row],[PRICE TIER LOOKUP]]=0,0,IF(Table2[[#This Row],[PRICE TIER LOOKUP]]&gt;0,SUM(AB1397/AJ1397)))</f>
        <v>7.938189779717979E-4</v>
      </c>
      <c r="AL1397" s="74" t="e">
        <f>IF(AK1397&lt;#REF!,"STRIKE",IF(AK1397&gt;=#REF!,"GOOD"))</f>
        <v>#REF!</v>
      </c>
      <c r="AM1397" s="75">
        <f>VLOOKUP(H1397,'Roll ups'!A:B,2,FALSE)</f>
        <v>325145452.83999985</v>
      </c>
      <c r="AN1397" s="77">
        <f t="shared" si="46"/>
        <v>3.0785114515889054E-4</v>
      </c>
      <c r="AO1397" s="74" t="str">
        <f>IFERROR(VLOOKUP(Table2[[#This Row],[Product Name]],'Roll ups'!L:P,5,FALSE),"GOOD")</f>
        <v>GOOD</v>
      </c>
      <c r="AP1397" s="74">
        <f>Table2[[#This Row],[Retail Dollar Vol Current 12 Mths]]/Table2[[#This Row],[SHELF SALES  LOOKUP]]</f>
        <v>3.4584029706647779E-4</v>
      </c>
      <c r="AQ1397" s="69">
        <f t="shared" si="47"/>
        <v>0</v>
      </c>
      <c r="AR139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397" s="69" t="e">
        <f>IF(Table2[[#This Row],[Shelf Dollar Vol Current 12 Mths]]&gt;#REF!,"MEETS $ CRITERIA",IF(Table2[[#This Row],[Shelf Dollar Vol Current 12 Mths]]&lt;#REF!+1,"DOES NOT MEET $ CRITERIA"))</f>
        <v>#REF!</v>
      </c>
      <c r="AT1397" s="78"/>
    </row>
    <row r="1398" spans="1:46" ht="13.8" x14ac:dyDescent="0.3">
      <c r="A1398" s="68" t="s">
        <v>9205</v>
      </c>
      <c r="B1398" s="69">
        <v>89301</v>
      </c>
      <c r="C1398" s="69">
        <v>118</v>
      </c>
      <c r="D1398" s="69" t="s">
        <v>25</v>
      </c>
      <c r="E1398" s="70" t="s">
        <v>6313</v>
      </c>
      <c r="F1398" s="70"/>
      <c r="G1398" s="71" t="s">
        <v>9206</v>
      </c>
      <c r="H1398" s="69" t="s">
        <v>6315</v>
      </c>
      <c r="I1398" s="68" t="s">
        <v>245</v>
      </c>
      <c r="J1398" s="68" t="s">
        <v>245</v>
      </c>
      <c r="K1398" s="68" t="s">
        <v>104</v>
      </c>
      <c r="L1398" s="68" t="s">
        <v>104</v>
      </c>
      <c r="M1398" s="68" t="s">
        <v>245</v>
      </c>
      <c r="N1398" s="68" t="s">
        <v>529</v>
      </c>
      <c r="O1398" s="68" t="s">
        <v>9207</v>
      </c>
      <c r="P1398" s="72" t="s">
        <v>245</v>
      </c>
      <c r="Q1398" s="68" t="s">
        <v>194</v>
      </c>
      <c r="R1398" s="68" t="s">
        <v>6402</v>
      </c>
      <c r="S1398" s="68">
        <v>338</v>
      </c>
      <c r="T1398" s="68">
        <v>253.33</v>
      </c>
      <c r="U1398" s="68">
        <v>0.25</v>
      </c>
      <c r="V1398" s="68">
        <v>989.19</v>
      </c>
      <c r="W1398" s="68">
        <v>1046.8599999999999</v>
      </c>
      <c r="X1398" s="68">
        <v>-0.06</v>
      </c>
      <c r="Y1398" s="68">
        <v>3554.45</v>
      </c>
      <c r="Z1398" s="68">
        <v>2261.9299999999998</v>
      </c>
      <c r="AA1398" s="68">
        <v>0.36</v>
      </c>
      <c r="AB1398" s="73">
        <v>278001.78999999998</v>
      </c>
      <c r="AC1398" s="73">
        <v>176594.22</v>
      </c>
      <c r="AD1398" s="73">
        <v>278001.78999999998</v>
      </c>
      <c r="AE1398" s="73">
        <v>176594.22</v>
      </c>
      <c r="AF1398" s="73"/>
      <c r="AG1398" s="73">
        <f>IFERROR(VLOOKUP(J1398,'Roll ups'!D:E,2,FALSE),0)</f>
        <v>57863085.470000021</v>
      </c>
      <c r="AH1398" s="74">
        <f>IF(Table2[[#This Row],[CATEGORY TTL LOOKUP]]=0,0,IF(Table2[[#This Row],[CATEGORY TTL LOOKUP]]&gt;0,SUM(AB1398/AG1398)))</f>
        <v>4.8044757333954155E-3</v>
      </c>
      <c r="AI1398" s="74" t="str">
        <f>IFERROR(IF(AH1398&lt;#REF!,"STRIKE",IF(AH1398&gt;=#REF!,"GOOD")),"NO DATA")</f>
        <v>NO DATA</v>
      </c>
      <c r="AJ1398" s="75">
        <f>IFERROR(VLOOKUP(K1398,'Roll ups'!H:I,2,FALSE),0)</f>
        <v>34230392.709999993</v>
      </c>
      <c r="AK1398" s="76">
        <f>IF(Table2[[#This Row],[PRICE TIER LOOKUP]]=0,0,IF(Table2[[#This Row],[PRICE TIER LOOKUP]]&gt;0,SUM(AB1398/AJ1398)))</f>
        <v>8.1214899389332774E-3</v>
      </c>
      <c r="AL1398" s="74" t="e">
        <f>IF(AK1398&lt;#REF!,"STRIKE",IF(AK1398&gt;=#REF!,"GOOD"))</f>
        <v>#REF!</v>
      </c>
      <c r="AM1398" s="75">
        <f>VLOOKUP(H1398,'Roll ups'!A:B,2,FALSE)</f>
        <v>325145452.83999985</v>
      </c>
      <c r="AN1398" s="77">
        <f t="shared" si="46"/>
        <v>8.5500746687914252E-4</v>
      </c>
      <c r="AO1398" s="74" t="str">
        <f>IFERROR(VLOOKUP(Table2[[#This Row],[Product Name]],'Roll ups'!L:P,5,FALSE),"GOOD")</f>
        <v>GOOD</v>
      </c>
      <c r="AP1398" s="74">
        <f>Table2[[#This Row],[Retail Dollar Vol Current 12 Mths]]/Table2[[#This Row],[SHELF SALES  LOOKUP]]</f>
        <v>8.5500746687914252E-4</v>
      </c>
      <c r="AQ1398" s="69">
        <f t="shared" si="47"/>
        <v>0</v>
      </c>
      <c r="AR139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398" s="69" t="e">
        <f>IF(Table2[[#This Row],[Shelf Dollar Vol Current 12 Mths]]&gt;#REF!,"MEETS $ CRITERIA",IF(Table2[[#This Row],[Shelf Dollar Vol Current 12 Mths]]&lt;#REF!+1,"DOES NOT MEET $ CRITERIA"))</f>
        <v>#REF!</v>
      </c>
      <c r="AT1398" s="78"/>
    </row>
    <row r="1399" spans="1:46" ht="13.8" x14ac:dyDescent="0.3">
      <c r="A1399" s="68" t="s">
        <v>9208</v>
      </c>
      <c r="B1399" s="69">
        <v>27189</v>
      </c>
      <c r="C1399" s="69">
        <v>334</v>
      </c>
      <c r="D1399" s="69" t="s">
        <v>25</v>
      </c>
      <c r="E1399" s="70" t="s">
        <v>6313</v>
      </c>
      <c r="F1399" s="70"/>
      <c r="G1399" s="71" t="s">
        <v>9209</v>
      </c>
      <c r="H1399" s="69" t="s">
        <v>6315</v>
      </c>
      <c r="I1399" s="68" t="s">
        <v>735</v>
      </c>
      <c r="J1399" s="68" t="s">
        <v>175</v>
      </c>
      <c r="K1399" s="68" t="s">
        <v>146</v>
      </c>
      <c r="L1399" s="68" t="s">
        <v>146</v>
      </c>
      <c r="M1399" s="68" t="s">
        <v>175</v>
      </c>
      <c r="N1399" s="68" t="s">
        <v>176</v>
      </c>
      <c r="O1399" s="68" t="s">
        <v>9210</v>
      </c>
      <c r="P1399" s="72" t="s">
        <v>6357</v>
      </c>
      <c r="Q1399" s="68" t="s">
        <v>6387</v>
      </c>
      <c r="R1399" s="68" t="s">
        <v>31</v>
      </c>
      <c r="S1399" s="68">
        <v>16</v>
      </c>
      <c r="T1399" s="68">
        <v>11.5</v>
      </c>
      <c r="U1399" s="68">
        <v>0.28000000000000003</v>
      </c>
      <c r="V1399" s="68">
        <v>43.17</v>
      </c>
      <c r="W1399" s="68">
        <v>41.08</v>
      </c>
      <c r="X1399" s="68">
        <v>0.05</v>
      </c>
      <c r="Y1399" s="68">
        <v>200.83</v>
      </c>
      <c r="Z1399" s="68">
        <v>209.17</v>
      </c>
      <c r="AA1399" s="68">
        <v>-0.04</v>
      </c>
      <c r="AB1399" s="73">
        <v>80196.12</v>
      </c>
      <c r="AC1399" s="73">
        <v>83940.18</v>
      </c>
      <c r="AD1399" s="73">
        <v>81554.399999999994</v>
      </c>
      <c r="AE1399" s="73">
        <v>84827.22</v>
      </c>
      <c r="AF1399" s="73"/>
      <c r="AG1399" s="73">
        <f>IFERROR(VLOOKUP(J1399,'Roll ups'!D:E,2,FALSE),0)</f>
        <v>52239627.039999984</v>
      </c>
      <c r="AH1399" s="74">
        <f>IF(Table2[[#This Row],[CATEGORY TTL LOOKUP]]=0,0,IF(Table2[[#This Row],[CATEGORY TTL LOOKUP]]&gt;0,SUM(AB1399/AG1399)))</f>
        <v>1.5351587395253353E-3</v>
      </c>
      <c r="AI1399" s="74" t="str">
        <f>IFERROR(IF(AH1399&lt;#REF!,"STRIKE",IF(AH1399&gt;=#REF!,"GOOD")),"NO DATA")</f>
        <v>NO DATA</v>
      </c>
      <c r="AJ1399" s="75">
        <f>IFERROR(VLOOKUP(K1399,'Roll ups'!H:I,2,FALSE),0)</f>
        <v>69119979.479999974</v>
      </c>
      <c r="AK1399" s="76">
        <f>IF(Table2[[#This Row],[PRICE TIER LOOKUP]]=0,0,IF(Table2[[#This Row],[PRICE TIER LOOKUP]]&gt;0,SUM(AB1399/AJ1399)))</f>
        <v>1.1602451361144418E-3</v>
      </c>
      <c r="AL1399" s="74" t="e">
        <f>IF(AK1399&lt;#REF!,"STRIKE",IF(AK1399&gt;=#REF!,"GOOD"))</f>
        <v>#REF!</v>
      </c>
      <c r="AM1399" s="75">
        <f>VLOOKUP(H1399,'Roll ups'!A:B,2,FALSE)</f>
        <v>325145452.83999985</v>
      </c>
      <c r="AN1399" s="77">
        <f t="shared" si="46"/>
        <v>2.466469061754449E-4</v>
      </c>
      <c r="AO1399" s="74" t="str">
        <f>IFERROR(VLOOKUP(Table2[[#This Row],[Product Name]],'Roll ups'!L:P,5,FALSE),"GOOD")</f>
        <v>GOOD</v>
      </c>
      <c r="AP1399" s="74">
        <f>Table2[[#This Row],[Retail Dollar Vol Current 12 Mths]]/Table2[[#This Row],[SHELF SALES  LOOKUP]]</f>
        <v>2.5082435964476468E-4</v>
      </c>
      <c r="AQ1399" s="69">
        <f t="shared" si="47"/>
        <v>0</v>
      </c>
      <c r="AR139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399" s="69" t="e">
        <f>IF(Table2[[#This Row],[Shelf Dollar Vol Current 12 Mths]]&gt;#REF!,"MEETS $ CRITERIA",IF(Table2[[#This Row],[Shelf Dollar Vol Current 12 Mths]]&lt;#REF!+1,"DOES NOT MEET $ CRITERIA"))</f>
        <v>#REF!</v>
      </c>
      <c r="AT1399" s="78"/>
    </row>
    <row r="1400" spans="1:46" ht="13.8" x14ac:dyDescent="0.3">
      <c r="A1400" s="68" t="s">
        <v>9211</v>
      </c>
      <c r="B1400" s="69">
        <v>36924</v>
      </c>
      <c r="C1400" s="69">
        <v>209</v>
      </c>
      <c r="D1400" s="69" t="s">
        <v>25</v>
      </c>
      <c r="E1400" s="70" t="s">
        <v>6313</v>
      </c>
      <c r="F1400" s="70"/>
      <c r="G1400" s="71" t="s">
        <v>9212</v>
      </c>
      <c r="H1400" s="69" t="s">
        <v>6315</v>
      </c>
      <c r="I1400" s="68" t="s">
        <v>252</v>
      </c>
      <c r="J1400" s="68" t="s">
        <v>252</v>
      </c>
      <c r="K1400" s="68" t="s">
        <v>146</v>
      </c>
      <c r="L1400" s="68" t="s">
        <v>6320</v>
      </c>
      <c r="M1400" s="68" t="s">
        <v>252</v>
      </c>
      <c r="N1400" s="68" t="s">
        <v>154</v>
      </c>
      <c r="O1400" s="68" t="s">
        <v>9213</v>
      </c>
      <c r="P1400" s="72" t="s">
        <v>252</v>
      </c>
      <c r="Q1400" s="68" t="s">
        <v>6387</v>
      </c>
      <c r="R1400" s="68" t="s">
        <v>31</v>
      </c>
      <c r="S1400" s="68">
        <v>5</v>
      </c>
      <c r="T1400" s="68">
        <v>10.5</v>
      </c>
      <c r="U1400" s="68">
        <v>-1.1399999999999999</v>
      </c>
      <c r="V1400" s="68">
        <v>10.42</v>
      </c>
      <c r="W1400" s="68">
        <v>21.92</v>
      </c>
      <c r="X1400" s="68">
        <v>-1.1000000000000001</v>
      </c>
      <c r="Y1400" s="68">
        <v>54.75</v>
      </c>
      <c r="Z1400" s="68">
        <v>76.92</v>
      </c>
      <c r="AA1400" s="68">
        <v>-0.4</v>
      </c>
      <c r="AB1400" s="73">
        <v>13499.95</v>
      </c>
      <c r="AC1400" s="73">
        <v>19207.330000000002</v>
      </c>
      <c r="AD1400" s="73">
        <v>14145.21</v>
      </c>
      <c r="AE1400" s="73">
        <v>19920.07</v>
      </c>
      <c r="AF1400" s="73"/>
      <c r="AG1400" s="73">
        <f>IFERROR(VLOOKUP(J1400,'Roll ups'!D:E,2,FALSE),0)</f>
        <v>73393567.950000003</v>
      </c>
      <c r="AH1400" s="74">
        <f>IF(Table2[[#This Row],[CATEGORY TTL LOOKUP]]=0,0,IF(Table2[[#This Row],[CATEGORY TTL LOOKUP]]&gt;0,SUM(AB1400/AG1400)))</f>
        <v>1.8393914313032114E-4</v>
      </c>
      <c r="AI1400" s="74" t="str">
        <f>IFERROR(IF(AH1400&lt;#REF!,"STRIKE",IF(AH1400&gt;=#REF!,"GOOD")),"NO DATA")</f>
        <v>NO DATA</v>
      </c>
      <c r="AJ1400" s="75">
        <f>IFERROR(VLOOKUP(K1400,'Roll ups'!H:I,2,FALSE),0)</f>
        <v>69119979.479999974</v>
      </c>
      <c r="AK1400" s="76">
        <f>IF(Table2[[#This Row],[PRICE TIER LOOKUP]]=0,0,IF(Table2[[#This Row],[PRICE TIER LOOKUP]]&gt;0,SUM(AB1400/AJ1400)))</f>
        <v>1.9531183460357135E-4</v>
      </c>
      <c r="AL1400" s="74" t="e">
        <f>IF(AK1400&lt;#REF!,"STRIKE",IF(AK1400&gt;=#REF!,"GOOD"))</f>
        <v>#REF!</v>
      </c>
      <c r="AM1400" s="75">
        <f>VLOOKUP(H1400,'Roll ups'!A:B,2,FALSE)</f>
        <v>325145452.83999985</v>
      </c>
      <c r="AN1400" s="77">
        <f t="shared" si="46"/>
        <v>4.1519725655345898E-5</v>
      </c>
      <c r="AO1400" s="74" t="str">
        <f>IFERROR(VLOOKUP(Table2[[#This Row],[Product Name]],'Roll ups'!L:P,5,FALSE),"GOOD")</f>
        <v>GOOD</v>
      </c>
      <c r="AP1400" s="74">
        <f>Table2[[#This Row],[Retail Dollar Vol Current 12 Mths]]/Table2[[#This Row],[SHELF SALES  LOOKUP]]</f>
        <v>4.3504252870362869E-5</v>
      </c>
      <c r="AQ1400" s="69">
        <f t="shared" si="47"/>
        <v>0</v>
      </c>
      <c r="AR140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400" s="69" t="e">
        <f>IF(Table2[[#This Row],[Shelf Dollar Vol Current 12 Mths]]&gt;#REF!,"MEETS $ CRITERIA",IF(Table2[[#This Row],[Shelf Dollar Vol Current 12 Mths]]&lt;#REF!+1,"DOES NOT MEET $ CRITERIA"))</f>
        <v>#REF!</v>
      </c>
      <c r="AT1400" s="78"/>
    </row>
    <row r="1401" spans="1:46" ht="13.8" x14ac:dyDescent="0.3">
      <c r="A1401" s="68" t="s">
        <v>9214</v>
      </c>
      <c r="B1401" s="69">
        <v>87035</v>
      </c>
      <c r="C1401" s="69">
        <v>396</v>
      </c>
      <c r="D1401" s="69" t="s">
        <v>25</v>
      </c>
      <c r="E1401" s="70" t="s">
        <v>6313</v>
      </c>
      <c r="F1401" s="70"/>
      <c r="G1401" s="71" t="s">
        <v>9215</v>
      </c>
      <c r="H1401" s="69" t="s">
        <v>6315</v>
      </c>
      <c r="I1401" s="68" t="s">
        <v>831</v>
      </c>
      <c r="J1401" s="68" t="s">
        <v>191</v>
      </c>
      <c r="K1401" s="68" t="s">
        <v>132</v>
      </c>
      <c r="L1401" s="68" t="s">
        <v>6320</v>
      </c>
      <c r="M1401" s="68" t="s">
        <v>175</v>
      </c>
      <c r="N1401" s="68" t="s">
        <v>184</v>
      </c>
      <c r="O1401" s="68" t="s">
        <v>9216</v>
      </c>
      <c r="P1401" s="72" t="s">
        <v>191</v>
      </c>
      <c r="Q1401" s="68" t="s">
        <v>51</v>
      </c>
      <c r="R1401" s="68" t="s">
        <v>31</v>
      </c>
      <c r="S1401" s="68">
        <v>8</v>
      </c>
      <c r="T1401" s="68">
        <v>12</v>
      </c>
      <c r="U1401" s="68">
        <v>-0.5</v>
      </c>
      <c r="V1401" s="68">
        <v>28.68</v>
      </c>
      <c r="W1401" s="68">
        <v>60.69</v>
      </c>
      <c r="X1401" s="68">
        <v>-1.1200000000000001</v>
      </c>
      <c r="Y1401" s="68">
        <v>170.06</v>
      </c>
      <c r="Z1401" s="68">
        <v>251.39</v>
      </c>
      <c r="AA1401" s="68">
        <v>-0.48</v>
      </c>
      <c r="AB1401" s="73">
        <v>58950</v>
      </c>
      <c r="AC1401" s="73">
        <v>85049.32</v>
      </c>
      <c r="AD1401" s="73">
        <v>58950</v>
      </c>
      <c r="AE1401" s="73">
        <v>85049.32</v>
      </c>
      <c r="AF1401" s="73"/>
      <c r="AG1401" s="73">
        <f>IFERROR(VLOOKUP(J1401,'Roll ups'!D:E,2,FALSE),0)</f>
        <v>22444928.369999994</v>
      </c>
      <c r="AH1401" s="74">
        <f>IF(Table2[[#This Row],[CATEGORY TTL LOOKUP]]=0,0,IF(Table2[[#This Row],[CATEGORY TTL LOOKUP]]&gt;0,SUM(AB1401/AG1401)))</f>
        <v>2.6264285199855157E-3</v>
      </c>
      <c r="AI1401" s="74" t="str">
        <f>IFERROR(IF(AH1401&lt;#REF!,"STRIKE",IF(AH1401&gt;=#REF!,"GOOD")),"NO DATA")</f>
        <v>NO DATA</v>
      </c>
      <c r="AJ1401" s="75">
        <f>IFERROR(VLOOKUP(K1401,'Roll ups'!H:I,2,FALSE),0)</f>
        <v>126094742.97999983</v>
      </c>
      <c r="AK1401" s="76">
        <f>IF(Table2[[#This Row],[PRICE TIER LOOKUP]]=0,0,IF(Table2[[#This Row],[PRICE TIER LOOKUP]]&gt;0,SUM(AB1401/AJ1401)))</f>
        <v>4.6750561210430632E-4</v>
      </c>
      <c r="AL1401" s="74" t="e">
        <f>IF(AK1401&lt;#REF!,"STRIKE",IF(AK1401&gt;=#REF!,"GOOD"))</f>
        <v>#REF!</v>
      </c>
      <c r="AM1401" s="75">
        <f>VLOOKUP(H1401,'Roll ups'!A:B,2,FALSE)</f>
        <v>325145452.83999985</v>
      </c>
      <c r="AN1401" s="77">
        <f t="shared" si="46"/>
        <v>1.8130347352269012E-4</v>
      </c>
      <c r="AO1401" s="74" t="str">
        <f>IFERROR(VLOOKUP(Table2[[#This Row],[Product Name]],'Roll ups'!L:P,5,FALSE),"GOOD")</f>
        <v>GOOD</v>
      </c>
      <c r="AP1401" s="74">
        <f>Table2[[#This Row],[Retail Dollar Vol Current 12 Mths]]/Table2[[#This Row],[SHELF SALES  LOOKUP]]</f>
        <v>1.8130347352269012E-4</v>
      </c>
      <c r="AQ1401" s="69">
        <f t="shared" si="47"/>
        <v>0</v>
      </c>
      <c r="AR140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401" s="69" t="e">
        <f>IF(Table2[[#This Row],[Shelf Dollar Vol Current 12 Mths]]&gt;#REF!,"MEETS $ CRITERIA",IF(Table2[[#This Row],[Shelf Dollar Vol Current 12 Mths]]&lt;#REF!+1,"DOES NOT MEET $ CRITERIA"))</f>
        <v>#REF!</v>
      </c>
      <c r="AT1401" s="78"/>
    </row>
    <row r="1402" spans="1:46" ht="13.8" x14ac:dyDescent="0.3">
      <c r="A1402" s="68" t="s">
        <v>9217</v>
      </c>
      <c r="B1402" s="69">
        <v>15180</v>
      </c>
      <c r="C1402" s="69">
        <v>284</v>
      </c>
      <c r="D1402" s="69" t="s">
        <v>25</v>
      </c>
      <c r="E1402" s="70" t="s">
        <v>6313</v>
      </c>
      <c r="F1402" s="70"/>
      <c r="G1402" s="71" t="s">
        <v>9218</v>
      </c>
      <c r="H1402" s="69" t="s">
        <v>6315</v>
      </c>
      <c r="I1402" s="68" t="s">
        <v>735</v>
      </c>
      <c r="J1402" s="68" t="s">
        <v>257</v>
      </c>
      <c r="K1402" s="68" t="s">
        <v>146</v>
      </c>
      <c r="L1402" s="68" t="s">
        <v>146</v>
      </c>
      <c r="M1402" s="68" t="s">
        <v>257</v>
      </c>
      <c r="N1402" s="68" t="s">
        <v>258</v>
      </c>
      <c r="O1402" s="68" t="s">
        <v>9219</v>
      </c>
      <c r="P1402" s="72" t="s">
        <v>6357</v>
      </c>
      <c r="Q1402" s="68" t="s">
        <v>9220</v>
      </c>
      <c r="R1402" s="68" t="s">
        <v>60</v>
      </c>
      <c r="S1402" s="68">
        <v>8</v>
      </c>
      <c r="T1402" s="68">
        <v>3</v>
      </c>
      <c r="U1402" s="68">
        <v>0.63</v>
      </c>
      <c r="V1402" s="68">
        <v>17</v>
      </c>
      <c r="W1402" s="68">
        <v>14.42</v>
      </c>
      <c r="X1402" s="68">
        <v>0.15</v>
      </c>
      <c r="Y1402" s="68">
        <v>81</v>
      </c>
      <c r="Z1402" s="68">
        <v>95</v>
      </c>
      <c r="AA1402" s="68">
        <v>-0.17</v>
      </c>
      <c r="AB1402" s="73">
        <v>64285.440000000002</v>
      </c>
      <c r="AC1402" s="73">
        <v>75755.199999999997</v>
      </c>
      <c r="AD1402" s="73">
        <v>67485.960000000006</v>
      </c>
      <c r="AE1402" s="73">
        <v>79150.2</v>
      </c>
      <c r="AF1402" s="73"/>
      <c r="AG1402" s="73">
        <f>IFERROR(VLOOKUP(J1402,'Roll ups'!D:E,2,FALSE),0)</f>
        <v>29546996.449999988</v>
      </c>
      <c r="AH1402" s="74">
        <f>IF(Table2[[#This Row],[CATEGORY TTL LOOKUP]]=0,0,IF(Table2[[#This Row],[CATEGORY TTL LOOKUP]]&gt;0,SUM(AB1402/AG1402)))</f>
        <v>2.1757013478099236E-3</v>
      </c>
      <c r="AI1402" s="74" t="str">
        <f>IFERROR(IF(AH1402&lt;#REF!,"STRIKE",IF(AH1402&gt;=#REF!,"GOOD")),"NO DATA")</f>
        <v>NO DATA</v>
      </c>
      <c r="AJ1402" s="75">
        <f>IFERROR(VLOOKUP(K1402,'Roll ups'!H:I,2,FALSE),0)</f>
        <v>69119979.479999974</v>
      </c>
      <c r="AK1402" s="76">
        <f>IF(Table2[[#This Row],[PRICE TIER LOOKUP]]=0,0,IF(Table2[[#This Row],[PRICE TIER LOOKUP]]&gt;0,SUM(AB1402/AJ1402)))</f>
        <v>9.3005583166588096E-4</v>
      </c>
      <c r="AL1402" s="74" t="e">
        <f>IF(AK1402&lt;#REF!,"STRIKE",IF(AK1402&gt;=#REF!,"GOOD"))</f>
        <v>#REF!</v>
      </c>
      <c r="AM1402" s="75">
        <f>VLOOKUP(H1402,'Roll ups'!A:B,2,FALSE)</f>
        <v>325145452.83999985</v>
      </c>
      <c r="AN1402" s="77">
        <f t="shared" si="46"/>
        <v>1.9771286800567404E-4</v>
      </c>
      <c r="AO1402" s="74" t="str">
        <f>IFERROR(VLOOKUP(Table2[[#This Row],[Product Name]],'Roll ups'!L:P,5,FALSE),"GOOD")</f>
        <v>GOOD</v>
      </c>
      <c r="AP1402" s="74">
        <f>Table2[[#This Row],[Retail Dollar Vol Current 12 Mths]]/Table2[[#This Row],[SHELF SALES  LOOKUP]]</f>
        <v>2.0755621648877565E-4</v>
      </c>
      <c r="AQ1402" s="69">
        <f t="shared" si="47"/>
        <v>0</v>
      </c>
      <c r="AR140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402" s="69" t="e">
        <f>IF(Table2[[#This Row],[Shelf Dollar Vol Current 12 Mths]]&gt;#REF!,"MEETS $ CRITERIA",IF(Table2[[#This Row],[Shelf Dollar Vol Current 12 Mths]]&lt;#REF!+1,"DOES NOT MEET $ CRITERIA"))</f>
        <v>#REF!</v>
      </c>
      <c r="AT1402" s="78"/>
    </row>
    <row r="1403" spans="1:46" ht="13.8" x14ac:dyDescent="0.3">
      <c r="A1403" s="68" t="s">
        <v>9221</v>
      </c>
      <c r="B1403" s="69">
        <v>89470</v>
      </c>
      <c r="C1403" s="69">
        <v>337</v>
      </c>
      <c r="D1403" s="69" t="s">
        <v>25</v>
      </c>
      <c r="E1403" s="70" t="s">
        <v>6313</v>
      </c>
      <c r="F1403" s="70"/>
      <c r="G1403" s="71" t="s">
        <v>9222</v>
      </c>
      <c r="H1403" s="69" t="s">
        <v>6315</v>
      </c>
      <c r="I1403" s="68" t="s">
        <v>245</v>
      </c>
      <c r="J1403" s="68" t="s">
        <v>245</v>
      </c>
      <c r="K1403" s="68" t="s">
        <v>89</v>
      </c>
      <c r="L1403" s="68" t="s">
        <v>132</v>
      </c>
      <c r="M1403" s="68" t="s">
        <v>245</v>
      </c>
      <c r="N1403" s="68" t="s">
        <v>246</v>
      </c>
      <c r="O1403" s="68" t="s">
        <v>9223</v>
      </c>
      <c r="P1403" s="72" t="s">
        <v>245</v>
      </c>
      <c r="Q1403" s="68" t="s">
        <v>55</v>
      </c>
      <c r="R1403" s="68" t="s">
        <v>31</v>
      </c>
      <c r="S1403" s="68">
        <v>1063</v>
      </c>
      <c r="T1403" s="68">
        <v>215.85</v>
      </c>
      <c r="U1403" s="68">
        <v>0.8</v>
      </c>
      <c r="V1403" s="68">
        <v>1536.58</v>
      </c>
      <c r="W1403" s="68">
        <v>312.49</v>
      </c>
      <c r="X1403" s="68">
        <v>0.8</v>
      </c>
      <c r="Y1403" s="68">
        <v>3056.83</v>
      </c>
      <c r="Z1403" s="68">
        <v>862.81</v>
      </c>
      <c r="AA1403" s="68">
        <v>0.72</v>
      </c>
      <c r="AB1403" s="73">
        <v>475457.58</v>
      </c>
      <c r="AC1403" s="73">
        <v>122292.13</v>
      </c>
      <c r="AD1403" s="73">
        <v>518954.88</v>
      </c>
      <c r="AE1403" s="73">
        <v>132266.65</v>
      </c>
      <c r="AF1403" s="73"/>
      <c r="AG1403" s="73">
        <f>IFERROR(VLOOKUP(J1403,'Roll ups'!D:E,2,FALSE),0)</f>
        <v>57863085.470000021</v>
      </c>
      <c r="AH1403" s="74">
        <f>IF(Table2[[#This Row],[CATEGORY TTL LOOKUP]]=0,0,IF(Table2[[#This Row],[CATEGORY TTL LOOKUP]]&gt;0,SUM(AB1403/AG1403)))</f>
        <v>8.2169413562729575E-3</v>
      </c>
      <c r="AI1403" s="74" t="str">
        <f>IFERROR(IF(AH1403&lt;#REF!,"STRIKE",IF(AH1403&gt;=#REF!,"GOOD")),"NO DATA")</f>
        <v>NO DATA</v>
      </c>
      <c r="AJ1403" s="75">
        <f>IFERROR(VLOOKUP(K1403,'Roll ups'!H:I,2,FALSE),0)</f>
        <v>75793138.070000067</v>
      </c>
      <c r="AK1403" s="76">
        <f>IF(Table2[[#This Row],[PRICE TIER LOOKUP]]=0,0,IF(Table2[[#This Row],[PRICE TIER LOOKUP]]&gt;0,SUM(AB1403/AJ1403)))</f>
        <v>6.273095323759823E-3</v>
      </c>
      <c r="AL1403" s="74" t="e">
        <f>IF(AK1403&lt;#REF!,"STRIKE",IF(AK1403&gt;=#REF!,"GOOD"))</f>
        <v>#REF!</v>
      </c>
      <c r="AM1403" s="75">
        <f>VLOOKUP(H1403,'Roll ups'!A:B,2,FALSE)</f>
        <v>325145452.83999985</v>
      </c>
      <c r="AN1403" s="77">
        <f t="shared" si="46"/>
        <v>1.4622919553298104E-3</v>
      </c>
      <c r="AO1403" s="74" t="str">
        <f>IFERROR(VLOOKUP(Table2[[#This Row],[Product Name]],'Roll ups'!L:P,5,FALSE),"GOOD")</f>
        <v>GOOD</v>
      </c>
      <c r="AP1403" s="74">
        <f>Table2[[#This Row],[Retail Dollar Vol Current 12 Mths]]/Table2[[#This Row],[SHELF SALES  LOOKUP]]</f>
        <v>1.5960699295258834E-3</v>
      </c>
      <c r="AQ1403" s="69">
        <f t="shared" si="47"/>
        <v>0</v>
      </c>
      <c r="AR140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403" s="69" t="e">
        <f>IF(Table2[[#This Row],[Shelf Dollar Vol Current 12 Mths]]&gt;#REF!,"MEETS $ CRITERIA",IF(Table2[[#This Row],[Shelf Dollar Vol Current 12 Mths]]&lt;#REF!+1,"DOES NOT MEET $ CRITERIA"))</f>
        <v>#REF!</v>
      </c>
      <c r="AT1403" s="78"/>
    </row>
    <row r="1404" spans="1:46" ht="13.8" x14ac:dyDescent="0.3">
      <c r="A1404" s="68" t="s">
        <v>9224</v>
      </c>
      <c r="B1404" s="69">
        <v>64418</v>
      </c>
      <c r="C1404" s="69">
        <v>701</v>
      </c>
      <c r="D1404" s="69" t="s">
        <v>25</v>
      </c>
      <c r="E1404" s="70" t="s">
        <v>6313</v>
      </c>
      <c r="F1404" s="70"/>
      <c r="G1404" s="71" t="s">
        <v>9225</v>
      </c>
      <c r="H1404" s="69" t="s">
        <v>6315</v>
      </c>
      <c r="I1404" s="68" t="s">
        <v>252</v>
      </c>
      <c r="J1404" s="68" t="s">
        <v>252</v>
      </c>
      <c r="K1404" s="68" t="s">
        <v>146</v>
      </c>
      <c r="L1404" s="68" t="s">
        <v>6320</v>
      </c>
      <c r="M1404" s="68" t="s">
        <v>252</v>
      </c>
      <c r="N1404" s="68" t="s">
        <v>184</v>
      </c>
      <c r="O1404" s="68" t="s">
        <v>9226</v>
      </c>
      <c r="P1404" s="72" t="s">
        <v>191</v>
      </c>
      <c r="Q1404" s="68" t="s">
        <v>397</v>
      </c>
      <c r="R1404" s="68" t="s">
        <v>31</v>
      </c>
      <c r="S1404" s="68">
        <v>24</v>
      </c>
      <c r="T1404" s="68">
        <v>39</v>
      </c>
      <c r="U1404" s="68">
        <v>-0.63</v>
      </c>
      <c r="V1404" s="68">
        <v>131.16999999999999</v>
      </c>
      <c r="W1404" s="68">
        <v>126</v>
      </c>
      <c r="X1404" s="68">
        <v>0.04</v>
      </c>
      <c r="Y1404" s="68">
        <v>511.17</v>
      </c>
      <c r="Z1404" s="68">
        <v>651.58000000000004</v>
      </c>
      <c r="AA1404" s="68">
        <v>-0.27</v>
      </c>
      <c r="AB1404" s="73">
        <v>148312.68</v>
      </c>
      <c r="AC1404" s="73">
        <v>191343.72</v>
      </c>
      <c r="AD1404" s="73">
        <v>153840.72</v>
      </c>
      <c r="AE1404" s="73">
        <v>196028.52</v>
      </c>
      <c r="AF1404" s="73"/>
      <c r="AG1404" s="73">
        <f>IFERROR(VLOOKUP(J1404,'Roll ups'!D:E,2,FALSE),0)</f>
        <v>73393567.950000003</v>
      </c>
      <c r="AH1404" s="74">
        <f>IF(Table2[[#This Row],[CATEGORY TTL LOOKUP]]=0,0,IF(Table2[[#This Row],[CATEGORY TTL LOOKUP]]&gt;0,SUM(AB1404/AG1404)))</f>
        <v>2.0207858010260417E-3</v>
      </c>
      <c r="AI1404" s="74" t="str">
        <f>IFERROR(IF(AH1404&lt;#REF!,"STRIKE",IF(AH1404&gt;=#REF!,"GOOD")),"NO DATA")</f>
        <v>NO DATA</v>
      </c>
      <c r="AJ1404" s="75">
        <f>IFERROR(VLOOKUP(K1404,'Roll ups'!H:I,2,FALSE),0)</f>
        <v>69119979.479999974</v>
      </c>
      <c r="AK1404" s="76">
        <f>IF(Table2[[#This Row],[PRICE TIER LOOKUP]]=0,0,IF(Table2[[#This Row],[PRICE TIER LOOKUP]]&gt;0,SUM(AB1404/AJ1404)))</f>
        <v>2.1457280675685761E-3</v>
      </c>
      <c r="AL1404" s="74" t="e">
        <f>IF(AK1404&lt;#REF!,"STRIKE",IF(AK1404&gt;=#REF!,"GOOD"))</f>
        <v>#REF!</v>
      </c>
      <c r="AM1404" s="75">
        <f>VLOOKUP(H1404,'Roll ups'!A:B,2,FALSE)</f>
        <v>325145452.83999985</v>
      </c>
      <c r="AN1404" s="77">
        <f t="shared" si="46"/>
        <v>4.5614256236572027E-4</v>
      </c>
      <c r="AO1404" s="74" t="str">
        <f>IFERROR(VLOOKUP(Table2[[#This Row],[Product Name]],'Roll ups'!L:P,5,FALSE),"GOOD")</f>
        <v>GOOD</v>
      </c>
      <c r="AP1404" s="74">
        <f>Table2[[#This Row],[Retail Dollar Vol Current 12 Mths]]/Table2[[#This Row],[SHELF SALES  LOOKUP]]</f>
        <v>4.7314430712861041E-4</v>
      </c>
      <c r="AQ1404" s="69">
        <f t="shared" si="47"/>
        <v>0</v>
      </c>
      <c r="AR140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404" s="69" t="e">
        <f>IF(Table2[[#This Row],[Shelf Dollar Vol Current 12 Mths]]&gt;#REF!,"MEETS $ CRITERIA",IF(Table2[[#This Row],[Shelf Dollar Vol Current 12 Mths]]&lt;#REF!+1,"DOES NOT MEET $ CRITERIA"))</f>
        <v>#REF!</v>
      </c>
      <c r="AT1404" s="78"/>
    </row>
    <row r="1405" spans="1:46" ht="13.8" x14ac:dyDescent="0.3">
      <c r="A1405" s="68" t="s">
        <v>9227</v>
      </c>
      <c r="B1405" s="69">
        <v>17285</v>
      </c>
      <c r="C1405" s="69">
        <v>203</v>
      </c>
      <c r="D1405" s="69" t="s">
        <v>25</v>
      </c>
      <c r="E1405" s="70" t="s">
        <v>6313</v>
      </c>
      <c r="F1405" s="70"/>
      <c r="G1405" s="71" t="s">
        <v>9228</v>
      </c>
      <c r="H1405" s="69" t="s">
        <v>6315</v>
      </c>
      <c r="I1405" s="68" t="s">
        <v>758</v>
      </c>
      <c r="J1405" s="68" t="s">
        <v>175</v>
      </c>
      <c r="K1405" s="68" t="s">
        <v>146</v>
      </c>
      <c r="L1405" s="68" t="s">
        <v>6320</v>
      </c>
      <c r="M1405" s="68" t="s">
        <v>175</v>
      </c>
      <c r="N1405" s="68" t="s">
        <v>176</v>
      </c>
      <c r="O1405" s="68" t="s">
        <v>9229</v>
      </c>
      <c r="P1405" s="72" t="s">
        <v>6357</v>
      </c>
      <c r="Q1405" s="68" t="s">
        <v>9230</v>
      </c>
      <c r="R1405" s="68" t="s">
        <v>60</v>
      </c>
      <c r="S1405" s="68">
        <v>5</v>
      </c>
      <c r="T1405" s="68">
        <v>3</v>
      </c>
      <c r="U1405" s="68">
        <v>0.33</v>
      </c>
      <c r="V1405" s="68">
        <v>19</v>
      </c>
      <c r="W1405" s="68">
        <v>20</v>
      </c>
      <c r="X1405" s="68">
        <v>-0.05</v>
      </c>
      <c r="Y1405" s="68">
        <v>88.92</v>
      </c>
      <c r="Z1405" s="68">
        <v>90.83</v>
      </c>
      <c r="AA1405" s="68">
        <v>-0.02</v>
      </c>
      <c r="AB1405" s="73">
        <v>29107.759999999998</v>
      </c>
      <c r="AC1405" s="73">
        <v>29735.200000000001</v>
      </c>
      <c r="AD1405" s="73">
        <v>29107.759999999998</v>
      </c>
      <c r="AE1405" s="73">
        <v>29735.200000000001</v>
      </c>
      <c r="AF1405" s="73"/>
      <c r="AG1405" s="73">
        <f>IFERROR(VLOOKUP(J1405,'Roll ups'!D:E,2,FALSE),0)</f>
        <v>52239627.039999984</v>
      </c>
      <c r="AH1405" s="74">
        <f>IF(Table2[[#This Row],[CATEGORY TTL LOOKUP]]=0,0,IF(Table2[[#This Row],[CATEGORY TTL LOOKUP]]&gt;0,SUM(AB1405/AG1405)))</f>
        <v>5.5719693361731186E-4</v>
      </c>
      <c r="AI1405" s="74" t="str">
        <f>IFERROR(IF(AH1405&lt;#REF!,"STRIKE",IF(AH1405&gt;=#REF!,"GOOD")),"NO DATA")</f>
        <v>NO DATA</v>
      </c>
      <c r="AJ1405" s="75">
        <f>IFERROR(VLOOKUP(K1405,'Roll ups'!H:I,2,FALSE),0)</f>
        <v>69119979.479999974</v>
      </c>
      <c r="AK1405" s="76">
        <f>IF(Table2[[#This Row],[PRICE TIER LOOKUP]]=0,0,IF(Table2[[#This Row],[PRICE TIER LOOKUP]]&gt;0,SUM(AB1405/AJ1405)))</f>
        <v>4.2111933798276657E-4</v>
      </c>
      <c r="AL1405" s="74" t="e">
        <f>IF(AK1405&lt;#REF!,"STRIKE",IF(AK1405&gt;=#REF!,"GOOD"))</f>
        <v>#REF!</v>
      </c>
      <c r="AM1405" s="75">
        <f>VLOOKUP(H1405,'Roll ups'!A:B,2,FALSE)</f>
        <v>325145452.83999985</v>
      </c>
      <c r="AN1405" s="77">
        <f t="shared" si="46"/>
        <v>8.9522273018911245E-5</v>
      </c>
      <c r="AO1405" s="74" t="str">
        <f>IFERROR(VLOOKUP(Table2[[#This Row],[Product Name]],'Roll ups'!L:P,5,FALSE),"GOOD")</f>
        <v>GOOD</v>
      </c>
      <c r="AP1405" s="74">
        <f>Table2[[#This Row],[Retail Dollar Vol Current 12 Mths]]/Table2[[#This Row],[SHELF SALES  LOOKUP]]</f>
        <v>8.9522273018911245E-5</v>
      </c>
      <c r="AQ1405" s="69">
        <f t="shared" si="47"/>
        <v>0</v>
      </c>
      <c r="AR140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405" s="69" t="e">
        <f>IF(Table2[[#This Row],[Shelf Dollar Vol Current 12 Mths]]&gt;#REF!,"MEETS $ CRITERIA",IF(Table2[[#This Row],[Shelf Dollar Vol Current 12 Mths]]&lt;#REF!+1,"DOES NOT MEET $ CRITERIA"))</f>
        <v>#REF!</v>
      </c>
      <c r="AT1405" s="78"/>
    </row>
    <row r="1406" spans="1:46" ht="13.8" x14ac:dyDescent="0.3">
      <c r="A1406" s="68" t="s">
        <v>9231</v>
      </c>
      <c r="B1406" s="69">
        <v>17287</v>
      </c>
      <c r="C1406" s="69">
        <v>172</v>
      </c>
      <c r="D1406" s="69" t="s">
        <v>25</v>
      </c>
      <c r="E1406" s="70" t="s">
        <v>6313</v>
      </c>
      <c r="F1406" s="70"/>
      <c r="G1406" s="71" t="s">
        <v>9232</v>
      </c>
      <c r="H1406" s="69" t="s">
        <v>6315</v>
      </c>
      <c r="I1406" s="68" t="s">
        <v>758</v>
      </c>
      <c r="J1406" s="68" t="s">
        <v>175</v>
      </c>
      <c r="K1406" s="68" t="s">
        <v>146</v>
      </c>
      <c r="L1406" s="68" t="s">
        <v>146</v>
      </c>
      <c r="M1406" s="68" t="s">
        <v>175</v>
      </c>
      <c r="N1406" s="68" t="s">
        <v>176</v>
      </c>
      <c r="O1406" s="68" t="s">
        <v>9233</v>
      </c>
      <c r="P1406" s="72" t="s">
        <v>6357</v>
      </c>
      <c r="Q1406" s="68" t="s">
        <v>9230</v>
      </c>
      <c r="R1406" s="68" t="s">
        <v>60</v>
      </c>
      <c r="S1406" s="68">
        <v>5</v>
      </c>
      <c r="T1406" s="68">
        <v>3.5</v>
      </c>
      <c r="U1406" s="68">
        <v>0.34</v>
      </c>
      <c r="V1406" s="68">
        <v>11.42</v>
      </c>
      <c r="W1406" s="68">
        <v>10.5</v>
      </c>
      <c r="X1406" s="68">
        <v>0.08</v>
      </c>
      <c r="Y1406" s="68">
        <v>72.92</v>
      </c>
      <c r="Z1406" s="68">
        <v>53.92</v>
      </c>
      <c r="AA1406" s="68">
        <v>0.26</v>
      </c>
      <c r="AB1406" s="73">
        <v>30353.75</v>
      </c>
      <c r="AC1406" s="73">
        <v>22444.43</v>
      </c>
      <c r="AD1406" s="73">
        <v>30353.75</v>
      </c>
      <c r="AE1406" s="73">
        <v>22444.43</v>
      </c>
      <c r="AF1406" s="73"/>
      <c r="AG1406" s="73">
        <f>IFERROR(VLOOKUP(J1406,'Roll ups'!D:E,2,FALSE),0)</f>
        <v>52239627.039999984</v>
      </c>
      <c r="AH1406" s="74">
        <f>IF(Table2[[#This Row],[CATEGORY TTL LOOKUP]]=0,0,IF(Table2[[#This Row],[CATEGORY TTL LOOKUP]]&gt;0,SUM(AB1406/AG1406)))</f>
        <v>5.810483673009012E-4</v>
      </c>
      <c r="AI1406" s="74" t="str">
        <f>IFERROR(IF(AH1406&lt;#REF!,"STRIKE",IF(AH1406&gt;=#REF!,"GOOD")),"NO DATA")</f>
        <v>NO DATA</v>
      </c>
      <c r="AJ1406" s="75">
        <f>IFERROR(VLOOKUP(K1406,'Roll ups'!H:I,2,FALSE),0)</f>
        <v>69119979.479999974</v>
      </c>
      <c r="AK1406" s="76">
        <f>IF(Table2[[#This Row],[PRICE TIER LOOKUP]]=0,0,IF(Table2[[#This Row],[PRICE TIER LOOKUP]]&gt;0,SUM(AB1406/AJ1406)))</f>
        <v>4.3914581902882257E-4</v>
      </c>
      <c r="AL1406" s="74" t="e">
        <f>IF(AK1406&lt;#REF!,"STRIKE",IF(AK1406&gt;=#REF!,"GOOD"))</f>
        <v>#REF!</v>
      </c>
      <c r="AM1406" s="75">
        <f>VLOOKUP(H1406,'Roll ups'!A:B,2,FALSE)</f>
        <v>325145452.83999985</v>
      </c>
      <c r="AN1406" s="77">
        <f t="shared" si="46"/>
        <v>9.3354373357749869E-5</v>
      </c>
      <c r="AO1406" s="74" t="str">
        <f>IFERROR(VLOOKUP(Table2[[#This Row],[Product Name]],'Roll ups'!L:P,5,FALSE),"GOOD")</f>
        <v>GOOD</v>
      </c>
      <c r="AP1406" s="74">
        <f>Table2[[#This Row],[Retail Dollar Vol Current 12 Mths]]/Table2[[#This Row],[SHELF SALES  LOOKUP]]</f>
        <v>9.3354373357749869E-5</v>
      </c>
      <c r="AQ1406" s="69">
        <f t="shared" si="47"/>
        <v>0</v>
      </c>
      <c r="AR140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406" s="69" t="e">
        <f>IF(Table2[[#This Row],[Shelf Dollar Vol Current 12 Mths]]&gt;#REF!,"MEETS $ CRITERIA",IF(Table2[[#This Row],[Shelf Dollar Vol Current 12 Mths]]&lt;#REF!+1,"DOES NOT MEET $ CRITERIA"))</f>
        <v>#REF!</v>
      </c>
      <c r="AT1406" s="78"/>
    </row>
    <row r="1407" spans="1:46" ht="13.8" x14ac:dyDescent="0.3">
      <c r="A1407" s="68" t="s">
        <v>9234</v>
      </c>
      <c r="B1407" s="69">
        <v>17527</v>
      </c>
      <c r="C1407" s="69">
        <v>229</v>
      </c>
      <c r="D1407" s="69" t="s">
        <v>25</v>
      </c>
      <c r="E1407" s="70" t="s">
        <v>6313</v>
      </c>
      <c r="F1407" s="70"/>
      <c r="G1407" s="71" t="s">
        <v>9235</v>
      </c>
      <c r="H1407" s="69" t="s">
        <v>6315</v>
      </c>
      <c r="I1407" s="68" t="s">
        <v>758</v>
      </c>
      <c r="J1407" s="68" t="s">
        <v>175</v>
      </c>
      <c r="K1407" s="68" t="s">
        <v>146</v>
      </c>
      <c r="L1407" s="68" t="s">
        <v>6320</v>
      </c>
      <c r="M1407" s="68" t="s">
        <v>175</v>
      </c>
      <c r="N1407" s="68" t="s">
        <v>176</v>
      </c>
      <c r="O1407" s="68" t="s">
        <v>9236</v>
      </c>
      <c r="P1407" s="72" t="s">
        <v>6357</v>
      </c>
      <c r="Q1407" s="68" t="s">
        <v>49</v>
      </c>
      <c r="R1407" s="68" t="s">
        <v>6402</v>
      </c>
      <c r="S1407" s="68">
        <v>4</v>
      </c>
      <c r="T1407" s="68">
        <v>18.079999999999998</v>
      </c>
      <c r="U1407" s="68">
        <v>-4.17</v>
      </c>
      <c r="V1407" s="68">
        <v>28</v>
      </c>
      <c r="W1407" s="68">
        <v>42.08</v>
      </c>
      <c r="X1407" s="68">
        <v>-0.5</v>
      </c>
      <c r="Y1407" s="68">
        <v>151.16999999999999</v>
      </c>
      <c r="Z1407" s="68">
        <v>165.08</v>
      </c>
      <c r="AA1407" s="68">
        <v>-0.09</v>
      </c>
      <c r="AB1407" s="73">
        <v>47425.86</v>
      </c>
      <c r="AC1407" s="73">
        <v>47573.43</v>
      </c>
      <c r="AD1407" s="73">
        <v>50773.86</v>
      </c>
      <c r="AE1407" s="73">
        <v>51698.43</v>
      </c>
      <c r="AF1407" s="73"/>
      <c r="AG1407" s="73">
        <f>IFERROR(VLOOKUP(J1407,'Roll ups'!D:E,2,FALSE),0)</f>
        <v>52239627.039999984</v>
      </c>
      <c r="AH1407" s="74">
        <f>IF(Table2[[#This Row],[CATEGORY TTL LOOKUP]]=0,0,IF(Table2[[#This Row],[CATEGORY TTL LOOKUP]]&gt;0,SUM(AB1407/AG1407)))</f>
        <v>9.0785219357875449E-4</v>
      </c>
      <c r="AI1407" s="74" t="str">
        <f>IFERROR(IF(AH1407&lt;#REF!,"STRIKE",IF(AH1407&gt;=#REF!,"GOOD")),"NO DATA")</f>
        <v>NO DATA</v>
      </c>
      <c r="AJ1407" s="75">
        <f>IFERROR(VLOOKUP(K1407,'Roll ups'!H:I,2,FALSE),0)</f>
        <v>69119979.479999974</v>
      </c>
      <c r="AK1407" s="76">
        <f>IF(Table2[[#This Row],[PRICE TIER LOOKUP]]=0,0,IF(Table2[[#This Row],[PRICE TIER LOOKUP]]&gt;0,SUM(AB1407/AJ1407)))</f>
        <v>6.8613822453061901E-4</v>
      </c>
      <c r="AL1407" s="74" t="e">
        <f>IF(AK1407&lt;#REF!,"STRIKE",IF(AK1407&gt;=#REF!,"GOOD"))</f>
        <v>#REF!</v>
      </c>
      <c r="AM1407" s="75">
        <f>VLOOKUP(H1407,'Roll ups'!A:B,2,FALSE)</f>
        <v>325145452.83999985</v>
      </c>
      <c r="AN1407" s="77">
        <f t="shared" si="46"/>
        <v>1.4586044364377961E-4</v>
      </c>
      <c r="AO1407" s="74" t="str">
        <f>IFERROR(VLOOKUP(Table2[[#This Row],[Product Name]],'Roll ups'!L:P,5,FALSE),"GOOD")</f>
        <v>GOOD</v>
      </c>
      <c r="AP1407" s="74">
        <f>Table2[[#This Row],[Retail Dollar Vol Current 12 Mths]]/Table2[[#This Row],[SHELF SALES  LOOKUP]]</f>
        <v>1.5615737374308355E-4</v>
      </c>
      <c r="AQ1407" s="69">
        <f t="shared" si="47"/>
        <v>0</v>
      </c>
      <c r="AR140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407" s="69" t="e">
        <f>IF(Table2[[#This Row],[Shelf Dollar Vol Current 12 Mths]]&gt;#REF!,"MEETS $ CRITERIA",IF(Table2[[#This Row],[Shelf Dollar Vol Current 12 Mths]]&lt;#REF!+1,"DOES NOT MEET $ CRITERIA"))</f>
        <v>#REF!</v>
      </c>
      <c r="AT1407" s="78"/>
    </row>
    <row r="1408" spans="1:46" ht="13.8" x14ac:dyDescent="0.3">
      <c r="A1408" s="68" t="s">
        <v>9237</v>
      </c>
      <c r="B1408" s="69">
        <v>5446</v>
      </c>
      <c r="C1408" s="69">
        <v>273</v>
      </c>
      <c r="D1408" s="69" t="s">
        <v>25</v>
      </c>
      <c r="E1408" s="70" t="s">
        <v>6313</v>
      </c>
      <c r="F1408" s="70"/>
      <c r="G1408" s="71" t="s">
        <v>9238</v>
      </c>
      <c r="H1408" s="69" t="s">
        <v>6315</v>
      </c>
      <c r="I1408" s="68" t="s">
        <v>900</v>
      </c>
      <c r="J1408" s="68" t="s">
        <v>240</v>
      </c>
      <c r="K1408" s="68" t="s">
        <v>146</v>
      </c>
      <c r="L1408" s="68" t="s">
        <v>6320</v>
      </c>
      <c r="M1408" s="68" t="s">
        <v>240</v>
      </c>
      <c r="N1408" s="68" t="s">
        <v>241</v>
      </c>
      <c r="O1408" s="68" t="s">
        <v>9239</v>
      </c>
      <c r="P1408" s="72" t="s">
        <v>6357</v>
      </c>
      <c r="Q1408" s="68" t="s">
        <v>6387</v>
      </c>
      <c r="R1408" s="68" t="s">
        <v>31</v>
      </c>
      <c r="S1408" s="68">
        <v>5</v>
      </c>
      <c r="T1408" s="68">
        <v>6</v>
      </c>
      <c r="U1408" s="68">
        <v>-0.2</v>
      </c>
      <c r="V1408" s="68">
        <v>18</v>
      </c>
      <c r="W1408" s="68">
        <v>22</v>
      </c>
      <c r="X1408" s="68">
        <v>-0.22</v>
      </c>
      <c r="Y1408" s="68">
        <v>65</v>
      </c>
      <c r="Z1408" s="68">
        <v>105.83</v>
      </c>
      <c r="AA1408" s="68">
        <v>-0.63</v>
      </c>
      <c r="AB1408" s="73">
        <v>38992.199999999997</v>
      </c>
      <c r="AC1408" s="73">
        <v>63283.06</v>
      </c>
      <c r="AD1408" s="73">
        <v>38992.199999999997</v>
      </c>
      <c r="AE1408" s="73">
        <v>63283.06</v>
      </c>
      <c r="AF1408" s="73"/>
      <c r="AG1408" s="73">
        <f>IFERROR(VLOOKUP(J1408,'Roll ups'!D:E,2,FALSE),0)</f>
        <v>5892527.0199999977</v>
      </c>
      <c r="AH1408" s="74">
        <f>IF(Table2[[#This Row],[CATEGORY TTL LOOKUP]]=0,0,IF(Table2[[#This Row],[CATEGORY TTL LOOKUP]]&gt;0,SUM(AB1408/AG1408)))</f>
        <v>6.6172288845949175E-3</v>
      </c>
      <c r="AI1408" s="74" t="str">
        <f>IFERROR(IF(AH1408&lt;#REF!,"STRIKE",IF(AH1408&gt;=#REF!,"GOOD")),"NO DATA")</f>
        <v>NO DATA</v>
      </c>
      <c r="AJ1408" s="75">
        <f>IFERROR(VLOOKUP(K1408,'Roll ups'!H:I,2,FALSE),0)</f>
        <v>69119979.479999974</v>
      </c>
      <c r="AK1408" s="76">
        <f>IF(Table2[[#This Row],[PRICE TIER LOOKUP]]=0,0,IF(Table2[[#This Row],[PRICE TIER LOOKUP]]&gt;0,SUM(AB1408/AJ1408)))</f>
        <v>5.6412343136303278E-4</v>
      </c>
      <c r="AL1408" s="74" t="e">
        <f>IF(AK1408&lt;#REF!,"STRIKE",IF(AK1408&gt;=#REF!,"GOOD"))</f>
        <v>#REF!</v>
      </c>
      <c r="AM1408" s="75">
        <f>VLOOKUP(H1408,'Roll ups'!A:B,2,FALSE)</f>
        <v>325145452.83999985</v>
      </c>
      <c r="AN1408" s="77">
        <f t="shared" si="46"/>
        <v>1.1992232909739503E-4</v>
      </c>
      <c r="AO1408" s="74" t="str">
        <f>IFERROR(VLOOKUP(Table2[[#This Row],[Product Name]],'Roll ups'!L:P,5,FALSE),"GOOD")</f>
        <v>GOOD</v>
      </c>
      <c r="AP1408" s="74">
        <f>Table2[[#This Row],[Retail Dollar Vol Current 12 Mths]]/Table2[[#This Row],[SHELF SALES  LOOKUP]]</f>
        <v>1.1992232909739503E-4</v>
      </c>
      <c r="AQ1408" s="69">
        <f t="shared" si="47"/>
        <v>0</v>
      </c>
      <c r="AR140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408" s="69" t="e">
        <f>IF(Table2[[#This Row],[Shelf Dollar Vol Current 12 Mths]]&gt;#REF!,"MEETS $ CRITERIA",IF(Table2[[#This Row],[Shelf Dollar Vol Current 12 Mths]]&lt;#REF!+1,"DOES NOT MEET $ CRITERIA"))</f>
        <v>#REF!</v>
      </c>
      <c r="AT1408" s="78"/>
    </row>
    <row r="1409" spans="1:46" ht="13.8" x14ac:dyDescent="0.3">
      <c r="A1409" s="68" t="s">
        <v>9240</v>
      </c>
      <c r="B1409" s="69">
        <v>87499</v>
      </c>
      <c r="C1409" s="69">
        <v>144</v>
      </c>
      <c r="D1409" s="69" t="s">
        <v>25</v>
      </c>
      <c r="E1409" s="70" t="s">
        <v>6313</v>
      </c>
      <c r="F1409" s="70"/>
      <c r="G1409" s="71" t="s">
        <v>9241</v>
      </c>
      <c r="H1409" s="69" t="s">
        <v>6315</v>
      </c>
      <c r="I1409" s="68" t="s">
        <v>245</v>
      </c>
      <c r="J1409" s="68" t="s">
        <v>245</v>
      </c>
      <c r="K1409" s="68" t="s">
        <v>132</v>
      </c>
      <c r="L1409" s="68" t="s">
        <v>132</v>
      </c>
      <c r="M1409" s="68" t="s">
        <v>245</v>
      </c>
      <c r="N1409" s="68" t="s">
        <v>246</v>
      </c>
      <c r="O1409" s="68" t="s">
        <v>9242</v>
      </c>
      <c r="P1409" s="72" t="s">
        <v>245</v>
      </c>
      <c r="Q1409" s="68" t="s">
        <v>2907</v>
      </c>
      <c r="R1409" s="68" t="s">
        <v>60</v>
      </c>
      <c r="S1409" s="68">
        <v>3</v>
      </c>
      <c r="T1409" s="68">
        <v>8.25</v>
      </c>
      <c r="U1409" s="68">
        <v>-1.75</v>
      </c>
      <c r="V1409" s="68">
        <v>25</v>
      </c>
      <c r="W1409" s="68">
        <v>19.25</v>
      </c>
      <c r="X1409" s="68">
        <v>0.23</v>
      </c>
      <c r="Y1409" s="68">
        <v>81</v>
      </c>
      <c r="Z1409" s="68">
        <v>81.25</v>
      </c>
      <c r="AA1409" s="68">
        <v>0</v>
      </c>
      <c r="AB1409" s="73">
        <v>23460.12</v>
      </c>
      <c r="AC1409" s="73">
        <v>22946.97</v>
      </c>
      <c r="AD1409" s="73">
        <v>24018.12</v>
      </c>
      <c r="AE1409" s="73">
        <v>23843.61</v>
      </c>
      <c r="AF1409" s="73"/>
      <c r="AG1409" s="73">
        <f>IFERROR(VLOOKUP(J1409,'Roll ups'!D:E,2,FALSE),0)</f>
        <v>57863085.470000021</v>
      </c>
      <c r="AH1409" s="74">
        <f>IF(Table2[[#This Row],[CATEGORY TTL LOOKUP]]=0,0,IF(Table2[[#This Row],[CATEGORY TTL LOOKUP]]&gt;0,SUM(AB1409/AG1409)))</f>
        <v>4.0544191187597917E-4</v>
      </c>
      <c r="AI1409" s="74" t="str">
        <f>IFERROR(IF(AH1409&lt;#REF!,"STRIKE",IF(AH1409&gt;=#REF!,"GOOD")),"NO DATA")</f>
        <v>NO DATA</v>
      </c>
      <c r="AJ1409" s="75">
        <f>IFERROR(VLOOKUP(K1409,'Roll ups'!H:I,2,FALSE),0)</f>
        <v>126094742.97999983</v>
      </c>
      <c r="AK1409" s="76">
        <f>IF(Table2[[#This Row],[PRICE TIER LOOKUP]]=0,0,IF(Table2[[#This Row],[PRICE TIER LOOKUP]]&gt;0,SUM(AB1409/AJ1409)))</f>
        <v>1.860515311389394E-4</v>
      </c>
      <c r="AL1409" s="74" t="e">
        <f>IF(AK1409&lt;#REF!,"STRIKE",IF(AK1409&gt;=#REF!,"GOOD"))</f>
        <v>#REF!</v>
      </c>
      <c r="AM1409" s="75">
        <f>VLOOKUP(H1409,'Roll ups'!A:B,2,FALSE)</f>
        <v>325145452.83999985</v>
      </c>
      <c r="AN1409" s="77">
        <f t="shared" si="46"/>
        <v>7.2152692879713873E-5</v>
      </c>
      <c r="AO1409" s="74" t="str">
        <f>IFERROR(VLOOKUP(Table2[[#This Row],[Product Name]],'Roll ups'!L:P,5,FALSE),"GOOD")</f>
        <v>GOOD</v>
      </c>
      <c r="AP1409" s="74">
        <f>Table2[[#This Row],[Retail Dollar Vol Current 12 Mths]]/Table2[[#This Row],[SHELF SALES  LOOKUP]]</f>
        <v>7.3868847896264517E-5</v>
      </c>
      <c r="AQ1409" s="69">
        <f t="shared" si="47"/>
        <v>0</v>
      </c>
      <c r="AR140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409" s="69" t="e">
        <f>IF(Table2[[#This Row],[Shelf Dollar Vol Current 12 Mths]]&gt;#REF!,"MEETS $ CRITERIA",IF(Table2[[#This Row],[Shelf Dollar Vol Current 12 Mths]]&lt;#REF!+1,"DOES NOT MEET $ CRITERIA"))</f>
        <v>#REF!</v>
      </c>
      <c r="AT1409" s="78"/>
    </row>
    <row r="1410" spans="1:46" ht="13.8" x14ac:dyDescent="0.3">
      <c r="A1410" s="68" t="s">
        <v>2210</v>
      </c>
      <c r="B1410" s="69">
        <v>43426</v>
      </c>
      <c r="C1410" s="69">
        <v>213</v>
      </c>
      <c r="D1410" s="69" t="s">
        <v>25</v>
      </c>
      <c r="E1410" s="70" t="s">
        <v>6313</v>
      </c>
      <c r="F1410" s="70"/>
      <c r="G1410" s="71" t="s">
        <v>9243</v>
      </c>
      <c r="H1410" s="69" t="s">
        <v>6315</v>
      </c>
      <c r="I1410" s="68" t="s">
        <v>299</v>
      </c>
      <c r="J1410" s="68" t="s">
        <v>299</v>
      </c>
      <c r="K1410" s="68" t="s">
        <v>89</v>
      </c>
      <c r="L1410" s="68" t="s">
        <v>89</v>
      </c>
      <c r="M1410" s="68" t="s">
        <v>299</v>
      </c>
      <c r="N1410" s="68" t="s">
        <v>445</v>
      </c>
      <c r="O1410" s="68" t="s">
        <v>9244</v>
      </c>
      <c r="P1410" s="72" t="s">
        <v>299</v>
      </c>
      <c r="Q1410" s="68" t="s">
        <v>2213</v>
      </c>
      <c r="R1410" s="68" t="s">
        <v>60</v>
      </c>
      <c r="S1410" s="68">
        <v>10</v>
      </c>
      <c r="T1410" s="68">
        <v>60</v>
      </c>
      <c r="U1410" s="68">
        <v>-4.8099999999999996</v>
      </c>
      <c r="V1410" s="68">
        <v>39.33</v>
      </c>
      <c r="W1410" s="68">
        <v>78.08</v>
      </c>
      <c r="X1410" s="68">
        <v>-0.99</v>
      </c>
      <c r="Y1410" s="68">
        <v>181.08</v>
      </c>
      <c r="Z1410" s="68">
        <v>284.33</v>
      </c>
      <c r="AA1410" s="68">
        <v>-0.56999999999999995</v>
      </c>
      <c r="AB1410" s="73">
        <v>23344.03</v>
      </c>
      <c r="AC1410" s="73">
        <v>35996.6</v>
      </c>
      <c r="AD1410" s="73">
        <v>23344.03</v>
      </c>
      <c r="AE1410" s="73">
        <v>35996.6</v>
      </c>
      <c r="AF1410" s="73"/>
      <c r="AG1410" s="73">
        <f>IFERROR(VLOOKUP(J1410,'Roll ups'!D:E,2,FALSE),0)</f>
        <v>12844114.079999994</v>
      </c>
      <c r="AH1410" s="74">
        <f>IF(Table2[[#This Row],[CATEGORY TTL LOOKUP]]=0,0,IF(Table2[[#This Row],[CATEGORY TTL LOOKUP]]&gt;0,SUM(AB1410/AG1410)))</f>
        <v>1.8174885285665424E-3</v>
      </c>
      <c r="AI1410" s="74" t="str">
        <f>IFERROR(IF(AH1410&lt;#REF!,"STRIKE",IF(AH1410&gt;=#REF!,"GOOD")),"NO DATA")</f>
        <v>NO DATA</v>
      </c>
      <c r="AJ1410" s="75">
        <f>IFERROR(VLOOKUP(K1410,'Roll ups'!H:I,2,FALSE),0)</f>
        <v>75793138.070000067</v>
      </c>
      <c r="AK1410" s="76">
        <f>IF(Table2[[#This Row],[PRICE TIER LOOKUP]]=0,0,IF(Table2[[#This Row],[PRICE TIER LOOKUP]]&gt;0,SUM(AB1410/AJ1410)))</f>
        <v>3.0799661545139107E-4</v>
      </c>
      <c r="AL1410" s="74" t="e">
        <f>IF(AK1410&lt;#REF!,"STRIKE",IF(AK1410&gt;=#REF!,"GOOD"))</f>
        <v>#REF!</v>
      </c>
      <c r="AM1410" s="75">
        <f>VLOOKUP(H1410,'Roll ups'!A:B,2,FALSE)</f>
        <v>325145452.83999985</v>
      </c>
      <c r="AN1410" s="77">
        <f t="shared" si="46"/>
        <v>7.1795652672059098E-5</v>
      </c>
      <c r="AO1410" s="74" t="str">
        <f>IFERROR(VLOOKUP(Table2[[#This Row],[Product Name]],'Roll ups'!L:P,5,FALSE),"GOOD")</f>
        <v>GOOD</v>
      </c>
      <c r="AP1410" s="74">
        <f>Table2[[#This Row],[Retail Dollar Vol Current 12 Mths]]/Table2[[#This Row],[SHELF SALES  LOOKUP]]</f>
        <v>7.1795652672059098E-5</v>
      </c>
      <c r="AQ1410" s="69">
        <f t="shared" si="47"/>
        <v>0</v>
      </c>
      <c r="AR141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410" s="69" t="e">
        <f>IF(Table2[[#This Row],[Shelf Dollar Vol Current 12 Mths]]&gt;#REF!,"MEETS $ CRITERIA",IF(Table2[[#This Row],[Shelf Dollar Vol Current 12 Mths]]&lt;#REF!+1,"DOES NOT MEET $ CRITERIA"))</f>
        <v>#REF!</v>
      </c>
      <c r="AT1410" s="78"/>
    </row>
    <row r="1411" spans="1:46" ht="13.8" x14ac:dyDescent="0.3">
      <c r="A1411" s="68" t="s">
        <v>9245</v>
      </c>
      <c r="B1411" s="69">
        <v>20158</v>
      </c>
      <c r="C1411" s="69">
        <v>228</v>
      </c>
      <c r="D1411" s="69" t="s">
        <v>25</v>
      </c>
      <c r="E1411" s="70" t="s">
        <v>6313</v>
      </c>
      <c r="F1411" s="70"/>
      <c r="G1411" s="71" t="s">
        <v>9246</v>
      </c>
      <c r="H1411" s="69" t="s">
        <v>6315</v>
      </c>
      <c r="I1411" s="68" t="s">
        <v>831</v>
      </c>
      <c r="J1411" s="68" t="s">
        <v>175</v>
      </c>
      <c r="K1411" s="68" t="s">
        <v>132</v>
      </c>
      <c r="L1411" s="68" t="s">
        <v>6320</v>
      </c>
      <c r="M1411" s="68" t="s">
        <v>175</v>
      </c>
      <c r="N1411" s="68" t="s">
        <v>176</v>
      </c>
      <c r="O1411" s="68" t="s">
        <v>9247</v>
      </c>
      <c r="P1411" s="72" t="s">
        <v>6357</v>
      </c>
      <c r="Q1411" s="68" t="s">
        <v>128</v>
      </c>
      <c r="R1411" s="68" t="s">
        <v>60</v>
      </c>
      <c r="S1411" s="68">
        <v>6</v>
      </c>
      <c r="T1411" s="68">
        <v>17</v>
      </c>
      <c r="U1411" s="68">
        <v>-1.83</v>
      </c>
      <c r="V1411" s="68">
        <v>15</v>
      </c>
      <c r="W1411" s="68">
        <v>36</v>
      </c>
      <c r="X1411" s="68">
        <v>-1.4</v>
      </c>
      <c r="Y1411" s="68">
        <v>100</v>
      </c>
      <c r="Z1411" s="68">
        <v>144.66999999999999</v>
      </c>
      <c r="AA1411" s="68">
        <v>-0.45</v>
      </c>
      <c r="AB1411" s="73">
        <v>26028.6</v>
      </c>
      <c r="AC1411" s="73">
        <v>31354.93</v>
      </c>
      <c r="AD1411" s="73">
        <v>28200.6</v>
      </c>
      <c r="AE1411" s="73">
        <v>33930.129999999997</v>
      </c>
      <c r="AF1411" s="73"/>
      <c r="AG1411" s="73">
        <f>IFERROR(VLOOKUP(J1411,'Roll ups'!D:E,2,FALSE),0)</f>
        <v>52239627.039999984</v>
      </c>
      <c r="AH1411" s="74">
        <f>IF(Table2[[#This Row],[CATEGORY TTL LOOKUP]]=0,0,IF(Table2[[#This Row],[CATEGORY TTL LOOKUP]]&gt;0,SUM(AB1411/AG1411)))</f>
        <v>4.9825394006105454E-4</v>
      </c>
      <c r="AI1411" s="74" t="str">
        <f>IFERROR(IF(AH1411&lt;#REF!,"STRIKE",IF(AH1411&gt;=#REF!,"GOOD")),"NO DATA")</f>
        <v>NO DATA</v>
      </c>
      <c r="AJ1411" s="75">
        <f>IFERROR(VLOOKUP(K1411,'Roll ups'!H:I,2,FALSE),0)</f>
        <v>126094742.97999983</v>
      </c>
      <c r="AK1411" s="76">
        <f>IF(Table2[[#This Row],[PRICE TIER LOOKUP]]=0,0,IF(Table2[[#This Row],[PRICE TIER LOOKUP]]&gt;0,SUM(AB1411/AJ1411)))</f>
        <v>2.0642097667884898E-4</v>
      </c>
      <c r="AL1411" s="74" t="e">
        <f>IF(AK1411&lt;#REF!,"STRIKE",IF(AK1411&gt;=#REF!,"GOOD"))</f>
        <v>#REF!</v>
      </c>
      <c r="AM1411" s="75">
        <f>VLOOKUP(H1411,'Roll ups'!A:B,2,FALSE)</f>
        <v>325145452.83999985</v>
      </c>
      <c r="AN1411" s="77">
        <f t="shared" si="46"/>
        <v>8.0052172874176276E-5</v>
      </c>
      <c r="AO1411" s="74" t="str">
        <f>IFERROR(VLOOKUP(Table2[[#This Row],[Product Name]],'Roll ups'!L:P,5,FALSE),"GOOD")</f>
        <v>GOOD</v>
      </c>
      <c r="AP1411" s="74">
        <f>Table2[[#This Row],[Retail Dollar Vol Current 12 Mths]]/Table2[[#This Row],[SHELF SALES  LOOKUP]]</f>
        <v>8.6732260142900327E-5</v>
      </c>
      <c r="AQ1411" s="69">
        <f t="shared" si="47"/>
        <v>0</v>
      </c>
      <c r="AR141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411" s="69" t="e">
        <f>IF(Table2[[#This Row],[Shelf Dollar Vol Current 12 Mths]]&gt;#REF!,"MEETS $ CRITERIA",IF(Table2[[#This Row],[Shelf Dollar Vol Current 12 Mths]]&lt;#REF!+1,"DOES NOT MEET $ CRITERIA"))</f>
        <v>#REF!</v>
      </c>
      <c r="AT1411" s="78"/>
    </row>
    <row r="1412" spans="1:46" ht="13.8" x14ac:dyDescent="0.3">
      <c r="A1412" s="68" t="s">
        <v>9248</v>
      </c>
      <c r="B1412" s="69">
        <v>58858</v>
      </c>
      <c r="C1412" s="69">
        <v>556</v>
      </c>
      <c r="D1412" s="69" t="s">
        <v>25</v>
      </c>
      <c r="E1412" s="70" t="s">
        <v>6313</v>
      </c>
      <c r="F1412" s="70"/>
      <c r="G1412" s="71" t="s">
        <v>9249</v>
      </c>
      <c r="H1412" s="69" t="s">
        <v>6315</v>
      </c>
      <c r="I1412" s="68" t="s">
        <v>116</v>
      </c>
      <c r="J1412" s="68" t="s">
        <v>6576</v>
      </c>
      <c r="K1412" s="68" t="s">
        <v>6577</v>
      </c>
      <c r="L1412" s="68" t="s">
        <v>132</v>
      </c>
      <c r="M1412" s="68" t="s">
        <v>116</v>
      </c>
      <c r="N1412" s="68" t="s">
        <v>122</v>
      </c>
      <c r="O1412" s="68" t="s">
        <v>9250</v>
      </c>
      <c r="P1412" s="72" t="s">
        <v>116</v>
      </c>
      <c r="Q1412" s="68" t="s">
        <v>128</v>
      </c>
      <c r="R1412" s="68" t="s">
        <v>60</v>
      </c>
      <c r="S1412" s="68">
        <v>83</v>
      </c>
      <c r="T1412" s="68">
        <v>108.27</v>
      </c>
      <c r="U1412" s="68">
        <v>-0.3</v>
      </c>
      <c r="V1412" s="68">
        <v>251.7</v>
      </c>
      <c r="W1412" s="68">
        <v>277.86</v>
      </c>
      <c r="X1412" s="68">
        <v>-0.1</v>
      </c>
      <c r="Y1412" s="68">
        <v>896.96</v>
      </c>
      <c r="Z1412" s="68">
        <v>950.33</v>
      </c>
      <c r="AA1412" s="68">
        <v>-0.06</v>
      </c>
      <c r="AB1412" s="73">
        <v>80891.520000000004</v>
      </c>
      <c r="AC1412" s="73">
        <v>85215.12</v>
      </c>
      <c r="AD1412" s="73">
        <v>86387.520000000004</v>
      </c>
      <c r="AE1412" s="73">
        <v>91671.12</v>
      </c>
      <c r="AF1412" s="73"/>
      <c r="AG1412" s="73">
        <f>IFERROR(VLOOKUP(J1412,'Roll ups'!D:E,2,FALSE),0)</f>
        <v>1255013.1799999997</v>
      </c>
      <c r="AH1412" s="74">
        <f>IF(Table2[[#This Row],[CATEGORY TTL LOOKUP]]=0,0,IF(Table2[[#This Row],[CATEGORY TTL LOOKUP]]&gt;0,SUM(AB1412/AG1412)))</f>
        <v>6.4454717519380963E-2</v>
      </c>
      <c r="AI1412" s="74" t="str">
        <f>IFERROR(IF(AH1412&lt;#REF!,"STRIKE",IF(AH1412&gt;=#REF!,"GOOD")),"NO DATA")</f>
        <v>NO DATA</v>
      </c>
      <c r="AJ1412" s="75">
        <f>IFERROR(VLOOKUP(K1412,'Roll ups'!H:I,2,FALSE),0)</f>
        <v>1255013.1799999997</v>
      </c>
      <c r="AK1412" s="76">
        <f>IF(Table2[[#This Row],[PRICE TIER LOOKUP]]=0,0,IF(Table2[[#This Row],[PRICE TIER LOOKUP]]&gt;0,SUM(AB1412/AJ1412)))</f>
        <v>6.4454717519380963E-2</v>
      </c>
      <c r="AL1412" s="74" t="e">
        <f>IF(AK1412&lt;#REF!,"STRIKE",IF(AK1412&gt;=#REF!,"GOOD"))</f>
        <v>#REF!</v>
      </c>
      <c r="AM1412" s="75">
        <f>VLOOKUP(H1412,'Roll ups'!A:B,2,FALSE)</f>
        <v>325145452.83999985</v>
      </c>
      <c r="AN1412" s="77">
        <f t="shared" si="46"/>
        <v>2.4878564129822151E-4</v>
      </c>
      <c r="AO1412" s="74" t="str">
        <f>IFERROR(VLOOKUP(Table2[[#This Row],[Product Name]],'Roll ups'!L:P,5,FALSE),"GOOD")</f>
        <v>GOOD</v>
      </c>
      <c r="AP1412" s="74">
        <f>Table2[[#This Row],[Retail Dollar Vol Current 12 Mths]]/Table2[[#This Row],[SHELF SALES  LOOKUP]]</f>
        <v>2.6568884554725806E-4</v>
      </c>
      <c r="AQ1412" s="69">
        <f t="shared" si="47"/>
        <v>0</v>
      </c>
      <c r="AR141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412" s="69" t="e">
        <f>IF(Table2[[#This Row],[Shelf Dollar Vol Current 12 Mths]]&gt;#REF!,"MEETS $ CRITERIA",IF(Table2[[#This Row],[Shelf Dollar Vol Current 12 Mths]]&lt;#REF!+1,"DOES NOT MEET $ CRITERIA"))</f>
        <v>#REF!</v>
      </c>
      <c r="AT1412" s="78"/>
    </row>
    <row r="1413" spans="1:46" ht="13.8" x14ac:dyDescent="0.3">
      <c r="A1413" s="68" t="s">
        <v>9251</v>
      </c>
      <c r="B1413" s="69">
        <v>62623</v>
      </c>
      <c r="C1413" s="69">
        <v>501</v>
      </c>
      <c r="D1413" s="69" t="s">
        <v>25</v>
      </c>
      <c r="E1413" s="70" t="s">
        <v>6313</v>
      </c>
      <c r="F1413" s="70"/>
      <c r="G1413" s="71" t="s">
        <v>9252</v>
      </c>
      <c r="H1413" s="69" t="s">
        <v>6315</v>
      </c>
      <c r="I1413" s="68" t="s">
        <v>116</v>
      </c>
      <c r="J1413" s="68" t="s">
        <v>6576</v>
      </c>
      <c r="K1413" s="68" t="s">
        <v>6577</v>
      </c>
      <c r="L1413" s="68" t="s">
        <v>132</v>
      </c>
      <c r="M1413" s="68" t="s">
        <v>116</v>
      </c>
      <c r="N1413" s="68" t="s">
        <v>989</v>
      </c>
      <c r="O1413" s="68" t="s">
        <v>9253</v>
      </c>
      <c r="P1413" s="72" t="s">
        <v>116</v>
      </c>
      <c r="Q1413" s="68" t="s">
        <v>9254</v>
      </c>
      <c r="R1413" s="68" t="s">
        <v>60</v>
      </c>
      <c r="S1413" s="68">
        <v>147</v>
      </c>
      <c r="T1413" s="68">
        <v>135.41999999999999</v>
      </c>
      <c r="U1413" s="68">
        <v>0.08</v>
      </c>
      <c r="V1413" s="68">
        <v>468.77</v>
      </c>
      <c r="W1413" s="68">
        <v>378.8</v>
      </c>
      <c r="X1413" s="68">
        <v>0.19</v>
      </c>
      <c r="Y1413" s="68">
        <v>1443.23</v>
      </c>
      <c r="Z1413" s="68">
        <v>998.1</v>
      </c>
      <c r="AA1413" s="68">
        <v>0.31</v>
      </c>
      <c r="AB1413" s="73">
        <v>84124.800000000003</v>
      </c>
      <c r="AC1413" s="73">
        <v>59889.13</v>
      </c>
      <c r="AD1413" s="73">
        <v>84124.800000000003</v>
      </c>
      <c r="AE1413" s="73">
        <v>59889.13</v>
      </c>
      <c r="AF1413" s="73"/>
      <c r="AG1413" s="73">
        <f>IFERROR(VLOOKUP(J1413,'Roll ups'!D:E,2,FALSE),0)</f>
        <v>1255013.1799999997</v>
      </c>
      <c r="AH1413" s="74">
        <f>IF(Table2[[#This Row],[CATEGORY TTL LOOKUP]]=0,0,IF(Table2[[#This Row],[CATEGORY TTL LOOKUP]]&gt;0,SUM(AB1413/AG1413)))</f>
        <v>6.7031009188285987E-2</v>
      </c>
      <c r="AI1413" s="74" t="str">
        <f>IFERROR(IF(AH1413&lt;#REF!,"STRIKE",IF(AH1413&gt;=#REF!,"GOOD")),"NO DATA")</f>
        <v>NO DATA</v>
      </c>
      <c r="AJ1413" s="75">
        <f>IFERROR(VLOOKUP(K1413,'Roll ups'!H:I,2,FALSE),0)</f>
        <v>1255013.1799999997</v>
      </c>
      <c r="AK1413" s="76">
        <f>IF(Table2[[#This Row],[PRICE TIER LOOKUP]]=0,0,IF(Table2[[#This Row],[PRICE TIER LOOKUP]]&gt;0,SUM(AB1413/AJ1413)))</f>
        <v>6.7031009188285987E-2</v>
      </c>
      <c r="AL1413" s="74" t="e">
        <f>IF(AK1413&lt;#REF!,"STRIKE",IF(AK1413&gt;=#REF!,"GOOD"))</f>
        <v>#REF!</v>
      </c>
      <c r="AM1413" s="75">
        <f>VLOOKUP(H1413,'Roll ups'!A:B,2,FALSE)</f>
        <v>325145452.83999985</v>
      </c>
      <c r="AN1413" s="77">
        <f t="shared" si="46"/>
        <v>2.587297446887464E-4</v>
      </c>
      <c r="AO1413" s="74" t="str">
        <f>IFERROR(VLOOKUP(Table2[[#This Row],[Product Name]],'Roll ups'!L:P,5,FALSE),"GOOD")</f>
        <v>GOOD</v>
      </c>
      <c r="AP1413" s="74">
        <f>Table2[[#This Row],[Retail Dollar Vol Current 12 Mths]]/Table2[[#This Row],[SHELF SALES  LOOKUP]]</f>
        <v>2.587297446887464E-4</v>
      </c>
      <c r="AQ1413" s="69">
        <f t="shared" si="47"/>
        <v>0</v>
      </c>
      <c r="AR141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413" s="69" t="e">
        <f>IF(Table2[[#This Row],[Shelf Dollar Vol Current 12 Mths]]&gt;#REF!,"MEETS $ CRITERIA",IF(Table2[[#This Row],[Shelf Dollar Vol Current 12 Mths]]&lt;#REF!+1,"DOES NOT MEET $ CRITERIA"))</f>
        <v>#REF!</v>
      </c>
      <c r="AT1413" s="78"/>
    </row>
    <row r="1414" spans="1:46" ht="13.8" x14ac:dyDescent="0.3">
      <c r="A1414" s="68" t="s">
        <v>9255</v>
      </c>
      <c r="B1414" s="69">
        <v>62625</v>
      </c>
      <c r="C1414" s="69">
        <v>447</v>
      </c>
      <c r="D1414" s="69" t="s">
        <v>25</v>
      </c>
      <c r="E1414" s="70" t="s">
        <v>6313</v>
      </c>
      <c r="F1414" s="70"/>
      <c r="G1414" s="71" t="s">
        <v>9256</v>
      </c>
      <c r="H1414" s="69" t="s">
        <v>6315</v>
      </c>
      <c r="I1414" s="68" t="s">
        <v>116</v>
      </c>
      <c r="J1414" s="68" t="s">
        <v>6576</v>
      </c>
      <c r="K1414" s="68" t="s">
        <v>6577</v>
      </c>
      <c r="L1414" s="68" t="s">
        <v>132</v>
      </c>
      <c r="M1414" s="68" t="s">
        <v>116</v>
      </c>
      <c r="N1414" s="68" t="s">
        <v>989</v>
      </c>
      <c r="O1414" s="68" t="s">
        <v>9257</v>
      </c>
      <c r="P1414" s="72" t="s">
        <v>116</v>
      </c>
      <c r="Q1414" s="68" t="s">
        <v>9254</v>
      </c>
      <c r="R1414" s="68" t="s">
        <v>60</v>
      </c>
      <c r="S1414" s="68">
        <v>108</v>
      </c>
      <c r="T1414" s="68">
        <v>103.22</v>
      </c>
      <c r="U1414" s="68">
        <v>0.04</v>
      </c>
      <c r="V1414" s="68">
        <v>350.39</v>
      </c>
      <c r="W1414" s="68">
        <v>297.36</v>
      </c>
      <c r="X1414" s="68">
        <v>0.15</v>
      </c>
      <c r="Y1414" s="68">
        <v>1054.01</v>
      </c>
      <c r="Z1414" s="68">
        <v>994.31</v>
      </c>
      <c r="AA1414" s="68">
        <v>0.06</v>
      </c>
      <c r="AB1414" s="73">
        <v>61437.599999999999</v>
      </c>
      <c r="AC1414" s="73">
        <v>59748.25</v>
      </c>
      <c r="AD1414" s="73">
        <v>61437.599999999999</v>
      </c>
      <c r="AE1414" s="73">
        <v>59748.25</v>
      </c>
      <c r="AF1414" s="73"/>
      <c r="AG1414" s="73">
        <f>IFERROR(VLOOKUP(J1414,'Roll ups'!D:E,2,FALSE),0)</f>
        <v>1255013.1799999997</v>
      </c>
      <c r="AH1414" s="74">
        <f>IF(Table2[[#This Row],[CATEGORY TTL LOOKUP]]=0,0,IF(Table2[[#This Row],[CATEGORY TTL LOOKUP]]&gt;0,SUM(AB1414/AG1414)))</f>
        <v>4.8953748836326971E-2</v>
      </c>
      <c r="AI1414" s="74" t="str">
        <f>IFERROR(IF(AH1414&lt;#REF!,"STRIKE",IF(AH1414&gt;=#REF!,"GOOD")),"NO DATA")</f>
        <v>NO DATA</v>
      </c>
      <c r="AJ1414" s="75">
        <f>IFERROR(VLOOKUP(K1414,'Roll ups'!H:I,2,FALSE),0)</f>
        <v>1255013.1799999997</v>
      </c>
      <c r="AK1414" s="76">
        <f>IF(Table2[[#This Row],[PRICE TIER LOOKUP]]=0,0,IF(Table2[[#This Row],[PRICE TIER LOOKUP]]&gt;0,SUM(AB1414/AJ1414)))</f>
        <v>4.8953748836326971E-2</v>
      </c>
      <c r="AL1414" s="74" t="e">
        <f>IF(AK1414&lt;#REF!,"STRIKE",IF(AK1414&gt;=#REF!,"GOOD"))</f>
        <v>#REF!</v>
      </c>
      <c r="AM1414" s="75">
        <f>VLOOKUP(H1414,'Roll ups'!A:B,2,FALSE)</f>
        <v>325145452.83999985</v>
      </c>
      <c r="AN1414" s="77">
        <f t="shared" si="46"/>
        <v>1.8895420330615142E-4</v>
      </c>
      <c r="AO1414" s="74" t="str">
        <f>IFERROR(VLOOKUP(Table2[[#This Row],[Product Name]],'Roll ups'!L:P,5,FALSE),"GOOD")</f>
        <v>GOOD</v>
      </c>
      <c r="AP1414" s="74">
        <f>Table2[[#This Row],[Retail Dollar Vol Current 12 Mths]]/Table2[[#This Row],[SHELF SALES  LOOKUP]]</f>
        <v>1.8895420330615142E-4</v>
      </c>
      <c r="AQ1414" s="69">
        <f t="shared" si="47"/>
        <v>0</v>
      </c>
      <c r="AR141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414" s="69" t="e">
        <f>IF(Table2[[#This Row],[Shelf Dollar Vol Current 12 Mths]]&gt;#REF!,"MEETS $ CRITERIA",IF(Table2[[#This Row],[Shelf Dollar Vol Current 12 Mths]]&lt;#REF!+1,"DOES NOT MEET $ CRITERIA"))</f>
        <v>#REF!</v>
      </c>
      <c r="AT1414" s="78"/>
    </row>
    <row r="1415" spans="1:46" ht="13.8" x14ac:dyDescent="0.3">
      <c r="A1415" s="68" t="s">
        <v>9258</v>
      </c>
      <c r="B1415" s="69">
        <v>62632</v>
      </c>
      <c r="C1415" s="69">
        <v>482</v>
      </c>
      <c r="D1415" s="69" t="s">
        <v>25</v>
      </c>
      <c r="E1415" s="70" t="s">
        <v>6313</v>
      </c>
      <c r="F1415" s="70"/>
      <c r="G1415" s="71" t="s">
        <v>9259</v>
      </c>
      <c r="H1415" s="69" t="s">
        <v>6315</v>
      </c>
      <c r="I1415" s="68" t="s">
        <v>116</v>
      </c>
      <c r="J1415" s="68" t="s">
        <v>6576</v>
      </c>
      <c r="K1415" s="68" t="s">
        <v>6577</v>
      </c>
      <c r="L1415" s="68" t="s">
        <v>132</v>
      </c>
      <c r="M1415" s="68" t="s">
        <v>116</v>
      </c>
      <c r="N1415" s="68" t="s">
        <v>989</v>
      </c>
      <c r="O1415" s="68" t="s">
        <v>9260</v>
      </c>
      <c r="P1415" s="72" t="s">
        <v>116</v>
      </c>
      <c r="Q1415" s="68" t="s">
        <v>9254</v>
      </c>
      <c r="R1415" s="68" t="s">
        <v>60</v>
      </c>
      <c r="S1415" s="68">
        <v>58</v>
      </c>
      <c r="T1415" s="68">
        <v>84.28</v>
      </c>
      <c r="U1415" s="68">
        <v>-0.46</v>
      </c>
      <c r="V1415" s="68">
        <v>217.81</v>
      </c>
      <c r="W1415" s="68">
        <v>300.2</v>
      </c>
      <c r="X1415" s="68">
        <v>-0.38</v>
      </c>
      <c r="Y1415" s="68">
        <v>832.41</v>
      </c>
      <c r="Z1415" s="68">
        <v>856.09</v>
      </c>
      <c r="AA1415" s="68">
        <v>-0.03</v>
      </c>
      <c r="AB1415" s="73">
        <v>48520.800000000003</v>
      </c>
      <c r="AC1415" s="73">
        <v>51445.2</v>
      </c>
      <c r="AD1415" s="73">
        <v>48520.800000000003</v>
      </c>
      <c r="AE1415" s="73">
        <v>51445.2</v>
      </c>
      <c r="AF1415" s="73"/>
      <c r="AG1415" s="73">
        <f>IFERROR(VLOOKUP(J1415,'Roll ups'!D:E,2,FALSE),0)</f>
        <v>1255013.1799999997</v>
      </c>
      <c r="AH1415" s="74">
        <f>IF(Table2[[#This Row],[CATEGORY TTL LOOKUP]]=0,0,IF(Table2[[#This Row],[CATEGORY TTL LOOKUP]]&gt;0,SUM(AB1415/AG1415)))</f>
        <v>3.8661586008204324E-2</v>
      </c>
      <c r="AI1415" s="74" t="str">
        <f>IFERROR(IF(AH1415&lt;#REF!,"STRIKE",IF(AH1415&gt;=#REF!,"GOOD")),"NO DATA")</f>
        <v>NO DATA</v>
      </c>
      <c r="AJ1415" s="75">
        <f>IFERROR(VLOOKUP(K1415,'Roll ups'!H:I,2,FALSE),0)</f>
        <v>1255013.1799999997</v>
      </c>
      <c r="AK1415" s="76">
        <f>IF(Table2[[#This Row],[PRICE TIER LOOKUP]]=0,0,IF(Table2[[#This Row],[PRICE TIER LOOKUP]]&gt;0,SUM(AB1415/AJ1415)))</f>
        <v>3.8661586008204324E-2</v>
      </c>
      <c r="AL1415" s="74" t="e">
        <f>IF(AK1415&lt;#REF!,"STRIKE",IF(AK1415&gt;=#REF!,"GOOD"))</f>
        <v>#REF!</v>
      </c>
      <c r="AM1415" s="75">
        <f>VLOOKUP(H1415,'Roll ups'!A:B,2,FALSE)</f>
        <v>325145452.83999985</v>
      </c>
      <c r="AN1415" s="77">
        <f t="shared" si="46"/>
        <v>1.4922798266496596E-4</v>
      </c>
      <c r="AO1415" s="74" t="str">
        <f>IFERROR(VLOOKUP(Table2[[#This Row],[Product Name]],'Roll ups'!L:P,5,FALSE),"GOOD")</f>
        <v>GOOD</v>
      </c>
      <c r="AP1415" s="74">
        <f>Table2[[#This Row],[Retail Dollar Vol Current 12 Mths]]/Table2[[#This Row],[SHELF SALES  LOOKUP]]</f>
        <v>1.4922798266496596E-4</v>
      </c>
      <c r="AQ1415" s="69">
        <f t="shared" si="47"/>
        <v>0</v>
      </c>
      <c r="AR141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415" s="69" t="e">
        <f>IF(Table2[[#This Row],[Shelf Dollar Vol Current 12 Mths]]&gt;#REF!,"MEETS $ CRITERIA",IF(Table2[[#This Row],[Shelf Dollar Vol Current 12 Mths]]&lt;#REF!+1,"DOES NOT MEET $ CRITERIA"))</f>
        <v>#REF!</v>
      </c>
      <c r="AT1415" s="78"/>
    </row>
    <row r="1416" spans="1:46" ht="13.8" x14ac:dyDescent="0.3">
      <c r="A1416" s="68" t="s">
        <v>9261</v>
      </c>
      <c r="B1416" s="69">
        <v>62634</v>
      </c>
      <c r="C1416" s="69">
        <v>463</v>
      </c>
      <c r="D1416" s="69" t="s">
        <v>25</v>
      </c>
      <c r="E1416" s="70" t="s">
        <v>6313</v>
      </c>
      <c r="F1416" s="70"/>
      <c r="G1416" s="71" t="s">
        <v>9262</v>
      </c>
      <c r="H1416" s="69" t="s">
        <v>6315</v>
      </c>
      <c r="I1416" s="68" t="s">
        <v>116</v>
      </c>
      <c r="J1416" s="68" t="s">
        <v>6576</v>
      </c>
      <c r="K1416" s="68" t="s">
        <v>6577</v>
      </c>
      <c r="L1416" s="68" t="s">
        <v>132</v>
      </c>
      <c r="M1416" s="68" t="s">
        <v>116</v>
      </c>
      <c r="N1416" s="68" t="s">
        <v>989</v>
      </c>
      <c r="O1416" s="68" t="s">
        <v>9263</v>
      </c>
      <c r="P1416" s="72" t="s">
        <v>116</v>
      </c>
      <c r="Q1416" s="68" t="s">
        <v>9254</v>
      </c>
      <c r="R1416" s="68" t="s">
        <v>60</v>
      </c>
      <c r="S1416" s="68">
        <v>80</v>
      </c>
      <c r="T1416" s="68">
        <v>100.38</v>
      </c>
      <c r="U1416" s="68">
        <v>-0.26</v>
      </c>
      <c r="V1416" s="68">
        <v>223.49</v>
      </c>
      <c r="W1416" s="68">
        <v>234.86</v>
      </c>
      <c r="X1416" s="68">
        <v>-0.05</v>
      </c>
      <c r="Y1416" s="68">
        <v>797.37</v>
      </c>
      <c r="Z1416" s="68">
        <v>696.05</v>
      </c>
      <c r="AA1416" s="68">
        <v>0.13</v>
      </c>
      <c r="AB1416" s="73">
        <v>46478.400000000001</v>
      </c>
      <c r="AC1416" s="73">
        <v>41777.279999999999</v>
      </c>
      <c r="AD1416" s="73">
        <v>46478.400000000001</v>
      </c>
      <c r="AE1416" s="73">
        <v>41777.279999999999</v>
      </c>
      <c r="AF1416" s="73"/>
      <c r="AG1416" s="73">
        <f>IFERROR(VLOOKUP(J1416,'Roll ups'!D:E,2,FALSE),0)</f>
        <v>1255013.1799999997</v>
      </c>
      <c r="AH1416" s="74">
        <f>IF(Table2[[#This Row],[CATEGORY TTL LOOKUP]]=0,0,IF(Table2[[#This Row],[CATEGORY TTL LOOKUP]]&gt;0,SUM(AB1416/AG1416)))</f>
        <v>3.7034192740509717E-2</v>
      </c>
      <c r="AI1416" s="74" t="str">
        <f>IFERROR(IF(AH1416&lt;#REF!,"STRIKE",IF(AH1416&gt;=#REF!,"GOOD")),"NO DATA")</f>
        <v>NO DATA</v>
      </c>
      <c r="AJ1416" s="75">
        <f>IFERROR(VLOOKUP(K1416,'Roll ups'!H:I,2,FALSE),0)</f>
        <v>1255013.1799999997</v>
      </c>
      <c r="AK1416" s="76">
        <f>IF(Table2[[#This Row],[PRICE TIER LOOKUP]]=0,0,IF(Table2[[#This Row],[PRICE TIER LOOKUP]]&gt;0,SUM(AB1416/AJ1416)))</f>
        <v>3.7034192740509717E-2</v>
      </c>
      <c r="AL1416" s="74" t="e">
        <f>IF(AK1416&lt;#REF!,"STRIKE",IF(AK1416&gt;=#REF!,"GOOD"))</f>
        <v>#REF!</v>
      </c>
      <c r="AM1416" s="75">
        <f>VLOOKUP(H1416,'Roll ups'!A:B,2,FALSE)</f>
        <v>325145452.83999985</v>
      </c>
      <c r="AN1416" s="77">
        <f t="shared" si="46"/>
        <v>1.4294648623879559E-4</v>
      </c>
      <c r="AO1416" s="74" t="str">
        <f>IFERROR(VLOOKUP(Table2[[#This Row],[Product Name]],'Roll ups'!L:P,5,FALSE),"GOOD")</f>
        <v>GOOD</v>
      </c>
      <c r="AP1416" s="74">
        <f>Table2[[#This Row],[Retail Dollar Vol Current 12 Mths]]/Table2[[#This Row],[SHELF SALES  LOOKUP]]</f>
        <v>1.4294648623879559E-4</v>
      </c>
      <c r="AQ1416" s="69">
        <f t="shared" si="47"/>
        <v>0</v>
      </c>
      <c r="AR141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416" s="69" t="e">
        <f>IF(Table2[[#This Row],[Shelf Dollar Vol Current 12 Mths]]&gt;#REF!,"MEETS $ CRITERIA",IF(Table2[[#This Row],[Shelf Dollar Vol Current 12 Mths]]&lt;#REF!+1,"DOES NOT MEET $ CRITERIA"))</f>
        <v>#REF!</v>
      </c>
      <c r="AT1416" s="78"/>
    </row>
    <row r="1417" spans="1:46" ht="13.8" x14ac:dyDescent="0.3">
      <c r="A1417" s="68" t="s">
        <v>9264</v>
      </c>
      <c r="B1417" s="69">
        <v>87385</v>
      </c>
      <c r="C1417" s="69">
        <v>277</v>
      </c>
      <c r="D1417" s="69" t="s">
        <v>25</v>
      </c>
      <c r="E1417" s="70" t="s">
        <v>6313</v>
      </c>
      <c r="F1417" s="70"/>
      <c r="G1417" s="71" t="s">
        <v>9265</v>
      </c>
      <c r="H1417" s="69" t="s">
        <v>6315</v>
      </c>
      <c r="I1417" s="68" t="s">
        <v>245</v>
      </c>
      <c r="J1417" s="68" t="s">
        <v>245</v>
      </c>
      <c r="K1417" s="68" t="s">
        <v>132</v>
      </c>
      <c r="L1417" s="68" t="s">
        <v>132</v>
      </c>
      <c r="M1417" s="68" t="s">
        <v>245</v>
      </c>
      <c r="N1417" s="68" t="s">
        <v>246</v>
      </c>
      <c r="O1417" s="68" t="s">
        <v>9266</v>
      </c>
      <c r="P1417" s="72" t="s">
        <v>245</v>
      </c>
      <c r="Q1417" s="68" t="s">
        <v>66</v>
      </c>
      <c r="R1417" s="68" t="s">
        <v>60</v>
      </c>
      <c r="S1417" s="68">
        <v>10</v>
      </c>
      <c r="T1417" s="68">
        <v>9.5</v>
      </c>
      <c r="U1417" s="68">
        <v>0</v>
      </c>
      <c r="V1417" s="68">
        <v>32</v>
      </c>
      <c r="W1417" s="68">
        <v>34.58</v>
      </c>
      <c r="X1417" s="68">
        <v>-0.08</v>
      </c>
      <c r="Y1417" s="68">
        <v>119</v>
      </c>
      <c r="Z1417" s="68">
        <v>102.58</v>
      </c>
      <c r="AA1417" s="68">
        <v>0.14000000000000001</v>
      </c>
      <c r="AB1417" s="73">
        <v>31661.279999999999</v>
      </c>
      <c r="AC1417" s="73">
        <v>27413.14</v>
      </c>
      <c r="AD1417" s="73">
        <v>32834.400000000001</v>
      </c>
      <c r="AE1417" s="73">
        <v>28042.18</v>
      </c>
      <c r="AF1417" s="73"/>
      <c r="AG1417" s="73">
        <f>IFERROR(VLOOKUP(J1417,'Roll ups'!D:E,2,FALSE),0)</f>
        <v>57863085.470000021</v>
      </c>
      <c r="AH1417" s="74">
        <f>IF(Table2[[#This Row],[CATEGORY TTL LOOKUP]]=0,0,IF(Table2[[#This Row],[CATEGORY TTL LOOKUP]]&gt;0,SUM(AB1417/AG1417)))</f>
        <v>5.4717579857395024E-4</v>
      </c>
      <c r="AI1417" s="74" t="str">
        <f>IFERROR(IF(AH1417&lt;#REF!,"STRIKE",IF(AH1417&gt;=#REF!,"GOOD")),"NO DATA")</f>
        <v>NO DATA</v>
      </c>
      <c r="AJ1417" s="75">
        <f>IFERROR(VLOOKUP(K1417,'Roll ups'!H:I,2,FALSE),0)</f>
        <v>126094742.97999983</v>
      </c>
      <c r="AK1417" s="76">
        <f>IF(Table2[[#This Row],[PRICE TIER LOOKUP]]=0,0,IF(Table2[[#This Row],[PRICE TIER LOOKUP]]&gt;0,SUM(AB1417/AJ1417)))</f>
        <v>2.5109119739450097E-4</v>
      </c>
      <c r="AL1417" s="74" t="e">
        <f>IF(AK1417&lt;#REF!,"STRIKE",IF(AK1417&gt;=#REF!,"GOOD"))</f>
        <v>#REF!</v>
      </c>
      <c r="AM1417" s="75">
        <f>VLOOKUP(H1417,'Roll ups'!A:B,2,FALSE)</f>
        <v>325145452.83999985</v>
      </c>
      <c r="AN1417" s="77">
        <f t="shared" si="46"/>
        <v>9.7375742835868997E-5</v>
      </c>
      <c r="AO1417" s="74" t="str">
        <f>IFERROR(VLOOKUP(Table2[[#This Row],[Product Name]],'Roll ups'!L:P,5,FALSE),"GOOD")</f>
        <v>GOOD</v>
      </c>
      <c r="AP1417" s="74">
        <f>Table2[[#This Row],[Retail Dollar Vol Current 12 Mths]]/Table2[[#This Row],[SHELF SALES  LOOKUP]]</f>
        <v>1.0098372809216992E-4</v>
      </c>
      <c r="AQ1417" s="69">
        <f t="shared" si="47"/>
        <v>0</v>
      </c>
      <c r="AR141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417" s="69" t="e">
        <f>IF(Table2[[#This Row],[Shelf Dollar Vol Current 12 Mths]]&gt;#REF!,"MEETS $ CRITERIA",IF(Table2[[#This Row],[Shelf Dollar Vol Current 12 Mths]]&lt;#REF!+1,"DOES NOT MEET $ CRITERIA"))</f>
        <v>#REF!</v>
      </c>
      <c r="AT1417" s="78"/>
    </row>
    <row r="1418" spans="1:46" ht="13.8" x14ac:dyDescent="0.3">
      <c r="A1418" s="68" t="s">
        <v>9267</v>
      </c>
      <c r="B1418" s="69">
        <v>87484</v>
      </c>
      <c r="C1418" s="69">
        <v>581</v>
      </c>
      <c r="D1418" s="69" t="s">
        <v>25</v>
      </c>
      <c r="E1418" s="70" t="s">
        <v>6313</v>
      </c>
      <c r="F1418" s="70"/>
      <c r="G1418" s="71" t="s">
        <v>9268</v>
      </c>
      <c r="H1418" s="69" t="s">
        <v>6315</v>
      </c>
      <c r="I1418" s="68" t="s">
        <v>245</v>
      </c>
      <c r="J1418" s="68" t="s">
        <v>245</v>
      </c>
      <c r="K1418" s="68" t="s">
        <v>146</v>
      </c>
      <c r="L1418" s="68" t="s">
        <v>6320</v>
      </c>
      <c r="M1418" s="68" t="s">
        <v>245</v>
      </c>
      <c r="N1418" s="68" t="s">
        <v>246</v>
      </c>
      <c r="O1418" s="68" t="s">
        <v>9269</v>
      </c>
      <c r="P1418" s="72" t="s">
        <v>245</v>
      </c>
      <c r="Q1418" s="68" t="s">
        <v>397</v>
      </c>
      <c r="R1418" s="68" t="s">
        <v>31</v>
      </c>
      <c r="S1418" s="68">
        <v>110</v>
      </c>
      <c r="T1418" s="68">
        <v>74.5</v>
      </c>
      <c r="U1418" s="68">
        <v>0.32</v>
      </c>
      <c r="V1418" s="68">
        <v>331.04</v>
      </c>
      <c r="W1418" s="68">
        <v>228.58</v>
      </c>
      <c r="X1418" s="68">
        <v>0.31</v>
      </c>
      <c r="Y1418" s="68">
        <v>1399.04</v>
      </c>
      <c r="Z1418" s="68">
        <v>1059.25</v>
      </c>
      <c r="AA1418" s="68">
        <v>0.24</v>
      </c>
      <c r="AB1418" s="73">
        <v>723543.98</v>
      </c>
      <c r="AC1418" s="73">
        <v>549233.82999999996</v>
      </c>
      <c r="AD1418" s="73">
        <v>729963.98</v>
      </c>
      <c r="AE1418" s="73">
        <v>552048.6</v>
      </c>
      <c r="AF1418" s="73"/>
      <c r="AG1418" s="73">
        <f>IFERROR(VLOOKUP(J1418,'Roll ups'!D:E,2,FALSE),0)</f>
        <v>57863085.470000021</v>
      </c>
      <c r="AH1418" s="74">
        <f>IF(Table2[[#This Row],[CATEGORY TTL LOOKUP]]=0,0,IF(Table2[[#This Row],[CATEGORY TTL LOOKUP]]&gt;0,SUM(AB1418/AG1418)))</f>
        <v>1.2504414068536531E-2</v>
      </c>
      <c r="AI1418" s="74" t="str">
        <f>IFERROR(IF(AH1418&lt;#REF!,"STRIKE",IF(AH1418&gt;=#REF!,"GOOD")),"NO DATA")</f>
        <v>NO DATA</v>
      </c>
      <c r="AJ1418" s="75">
        <f>IFERROR(VLOOKUP(K1418,'Roll ups'!H:I,2,FALSE),0)</f>
        <v>69119979.479999974</v>
      </c>
      <c r="AK1418" s="76">
        <f>IF(Table2[[#This Row],[PRICE TIER LOOKUP]]=0,0,IF(Table2[[#This Row],[PRICE TIER LOOKUP]]&gt;0,SUM(AB1418/AJ1418)))</f>
        <v>1.0467942633133435E-2</v>
      </c>
      <c r="AL1418" s="74" t="e">
        <f>IF(AK1418&lt;#REF!,"STRIKE",IF(AK1418&gt;=#REF!,"GOOD"))</f>
        <v>#REF!</v>
      </c>
      <c r="AM1418" s="75">
        <f>VLOOKUP(H1418,'Roll ups'!A:B,2,FALSE)</f>
        <v>325145452.83999985</v>
      </c>
      <c r="AN1418" s="77">
        <f t="shared" si="46"/>
        <v>2.2252932454695814E-3</v>
      </c>
      <c r="AO1418" s="74" t="str">
        <f>IFERROR(VLOOKUP(Table2[[#This Row],[Product Name]],'Roll ups'!L:P,5,FALSE),"GOOD")</f>
        <v>GOOD</v>
      </c>
      <c r="AP1418" s="74">
        <f>Table2[[#This Row],[Retail Dollar Vol Current 12 Mths]]/Table2[[#This Row],[SHELF SALES  LOOKUP]]</f>
        <v>2.2450382547997876E-3</v>
      </c>
      <c r="AQ1418" s="69">
        <f t="shared" si="47"/>
        <v>0</v>
      </c>
      <c r="AR141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418" s="69" t="e">
        <f>IF(Table2[[#This Row],[Shelf Dollar Vol Current 12 Mths]]&gt;#REF!,"MEETS $ CRITERIA",IF(Table2[[#This Row],[Shelf Dollar Vol Current 12 Mths]]&lt;#REF!+1,"DOES NOT MEET $ CRITERIA"))</f>
        <v>#REF!</v>
      </c>
      <c r="AT1418" s="78"/>
    </row>
    <row r="1419" spans="1:46" ht="13.8" x14ac:dyDescent="0.3">
      <c r="A1419" s="68" t="s">
        <v>9270</v>
      </c>
      <c r="B1419" s="69">
        <v>89519</v>
      </c>
      <c r="C1419" s="69">
        <v>249</v>
      </c>
      <c r="D1419" s="69" t="s">
        <v>25</v>
      </c>
      <c r="E1419" s="70" t="s">
        <v>6313</v>
      </c>
      <c r="F1419" s="70"/>
      <c r="G1419" s="71" t="s">
        <v>9271</v>
      </c>
      <c r="H1419" s="69" t="s">
        <v>6315</v>
      </c>
      <c r="I1419" s="68" t="s">
        <v>245</v>
      </c>
      <c r="J1419" s="68" t="s">
        <v>245</v>
      </c>
      <c r="K1419" s="68" t="s">
        <v>146</v>
      </c>
      <c r="L1419" s="68" t="s">
        <v>6320</v>
      </c>
      <c r="M1419" s="68" t="s">
        <v>245</v>
      </c>
      <c r="N1419" s="68" t="s">
        <v>246</v>
      </c>
      <c r="O1419" s="68" t="s">
        <v>9272</v>
      </c>
      <c r="P1419" s="72" t="s">
        <v>245</v>
      </c>
      <c r="Q1419" s="68" t="s">
        <v>161</v>
      </c>
      <c r="R1419" s="68" t="s">
        <v>31</v>
      </c>
      <c r="S1419" s="68">
        <v>24</v>
      </c>
      <c r="T1419" s="68">
        <v>11.5</v>
      </c>
      <c r="U1419" s="68">
        <v>0.51</v>
      </c>
      <c r="V1419" s="68">
        <v>39.58</v>
      </c>
      <c r="W1419" s="68">
        <v>25.5</v>
      </c>
      <c r="X1419" s="68">
        <v>0.36</v>
      </c>
      <c r="Y1419" s="68">
        <v>109.75</v>
      </c>
      <c r="Z1419" s="68">
        <v>98.33</v>
      </c>
      <c r="AA1419" s="68">
        <v>0.1</v>
      </c>
      <c r="AB1419" s="73">
        <v>42582.45</v>
      </c>
      <c r="AC1419" s="73">
        <v>37257.83</v>
      </c>
      <c r="AD1419" s="73">
        <v>43428.45</v>
      </c>
      <c r="AE1419" s="73">
        <v>37257.83</v>
      </c>
      <c r="AF1419" s="73"/>
      <c r="AG1419" s="73">
        <f>IFERROR(VLOOKUP(J1419,'Roll ups'!D:E,2,FALSE),0)</f>
        <v>57863085.470000021</v>
      </c>
      <c r="AH1419" s="74">
        <f>IF(Table2[[#This Row],[CATEGORY TTL LOOKUP]]=0,0,IF(Table2[[#This Row],[CATEGORY TTL LOOKUP]]&gt;0,SUM(AB1419/AG1419)))</f>
        <v>7.3591737554468128E-4</v>
      </c>
      <c r="AI1419" s="74" t="str">
        <f>IFERROR(IF(AH1419&lt;#REF!,"STRIKE",IF(AH1419&gt;=#REF!,"GOOD")),"NO DATA")</f>
        <v>NO DATA</v>
      </c>
      <c r="AJ1419" s="75">
        <f>IFERROR(VLOOKUP(K1419,'Roll ups'!H:I,2,FALSE),0)</f>
        <v>69119979.479999974</v>
      </c>
      <c r="AK1419" s="76">
        <f>IF(Table2[[#This Row],[PRICE TIER LOOKUP]]=0,0,IF(Table2[[#This Row],[PRICE TIER LOOKUP]]&gt;0,SUM(AB1419/AJ1419)))</f>
        <v>6.1606572108895553E-4</v>
      </c>
      <c r="AL1419" s="74" t="e">
        <f>IF(AK1419&lt;#REF!,"STRIKE",IF(AK1419&gt;=#REF!,"GOOD"))</f>
        <v>#REF!</v>
      </c>
      <c r="AM1419" s="75">
        <f>VLOOKUP(H1419,'Roll ups'!A:B,2,FALSE)</f>
        <v>325145452.83999985</v>
      </c>
      <c r="AN1419" s="77">
        <f t="shared" si="46"/>
        <v>1.3096431036651866E-4</v>
      </c>
      <c r="AO1419" s="74" t="str">
        <f>IFERROR(VLOOKUP(Table2[[#This Row],[Product Name]],'Roll ups'!L:P,5,FALSE),"GOOD")</f>
        <v>GOOD</v>
      </c>
      <c r="AP1419" s="74">
        <f>Table2[[#This Row],[Retail Dollar Vol Current 12 Mths]]/Table2[[#This Row],[SHELF SALES  LOOKUP]]</f>
        <v>1.3356622281096643E-4</v>
      </c>
      <c r="AQ1419" s="69">
        <f t="shared" si="47"/>
        <v>0</v>
      </c>
      <c r="AR141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419" s="69" t="e">
        <f>IF(Table2[[#This Row],[Shelf Dollar Vol Current 12 Mths]]&gt;#REF!,"MEETS $ CRITERIA",IF(Table2[[#This Row],[Shelf Dollar Vol Current 12 Mths]]&lt;#REF!+1,"DOES NOT MEET $ CRITERIA"))</f>
        <v>#REF!</v>
      </c>
      <c r="AT1419" s="78"/>
    </row>
    <row r="1420" spans="1:46" ht="13.8" x14ac:dyDescent="0.3">
      <c r="A1420" s="68" t="s">
        <v>9273</v>
      </c>
      <c r="B1420" s="69">
        <v>39492</v>
      </c>
      <c r="C1420" s="69">
        <v>946</v>
      </c>
      <c r="D1420" s="69" t="s">
        <v>25</v>
      </c>
      <c r="E1420" s="70" t="s">
        <v>6313</v>
      </c>
      <c r="F1420" s="70"/>
      <c r="G1420" s="71" t="s">
        <v>9274</v>
      </c>
      <c r="H1420" s="69" t="s">
        <v>6315</v>
      </c>
      <c r="I1420" s="68" t="s">
        <v>252</v>
      </c>
      <c r="J1420" s="68" t="s">
        <v>252</v>
      </c>
      <c r="K1420" s="68" t="s">
        <v>89</v>
      </c>
      <c r="L1420" s="68" t="s">
        <v>89</v>
      </c>
      <c r="M1420" s="68" t="s">
        <v>252</v>
      </c>
      <c r="N1420" s="68" t="s">
        <v>184</v>
      </c>
      <c r="O1420" s="68" t="s">
        <v>9275</v>
      </c>
      <c r="P1420" s="72" t="s">
        <v>191</v>
      </c>
      <c r="Q1420" s="68" t="s">
        <v>26</v>
      </c>
      <c r="R1420" s="68" t="s">
        <v>27</v>
      </c>
      <c r="S1420" s="68">
        <v>135</v>
      </c>
      <c r="T1420" s="68">
        <v>157</v>
      </c>
      <c r="U1420" s="68">
        <v>-0.16</v>
      </c>
      <c r="V1420" s="68">
        <v>535.08000000000004</v>
      </c>
      <c r="W1420" s="68">
        <v>637.33000000000004</v>
      </c>
      <c r="X1420" s="68">
        <v>-0.19</v>
      </c>
      <c r="Y1420" s="68">
        <v>2547.08</v>
      </c>
      <c r="Z1420" s="68">
        <v>5209.33</v>
      </c>
      <c r="AA1420" s="68">
        <v>-1.05</v>
      </c>
      <c r="AB1420" s="73">
        <v>299512.32000000001</v>
      </c>
      <c r="AC1420" s="73">
        <v>599147.04</v>
      </c>
      <c r="AD1420" s="73">
        <v>320728.2</v>
      </c>
      <c r="AE1420" s="73">
        <v>646820.42000000004</v>
      </c>
      <c r="AF1420" s="73"/>
      <c r="AG1420" s="73">
        <f>IFERROR(VLOOKUP(J1420,'Roll ups'!D:E,2,FALSE),0)</f>
        <v>73393567.950000003</v>
      </c>
      <c r="AH1420" s="74">
        <f>IF(Table2[[#This Row],[CATEGORY TTL LOOKUP]]=0,0,IF(Table2[[#This Row],[CATEGORY TTL LOOKUP]]&gt;0,SUM(AB1420/AG1420)))</f>
        <v>4.0809069291200739E-3</v>
      </c>
      <c r="AI1420" s="74" t="str">
        <f>IFERROR(IF(AH1420&lt;#REF!,"STRIKE",IF(AH1420&gt;=#REF!,"GOOD")),"NO DATA")</f>
        <v>NO DATA</v>
      </c>
      <c r="AJ1420" s="75">
        <f>IFERROR(VLOOKUP(K1420,'Roll ups'!H:I,2,FALSE),0)</f>
        <v>75793138.070000067</v>
      </c>
      <c r="AK1420" s="76">
        <f>IF(Table2[[#This Row],[PRICE TIER LOOKUP]]=0,0,IF(Table2[[#This Row],[PRICE TIER LOOKUP]]&gt;0,SUM(AB1420/AJ1420)))</f>
        <v>3.9517076034426783E-3</v>
      </c>
      <c r="AL1420" s="74" t="e">
        <f>IF(AK1420&lt;#REF!,"STRIKE",IF(AK1420&gt;=#REF!,"GOOD"))</f>
        <v>#REF!</v>
      </c>
      <c r="AM1420" s="75">
        <f>VLOOKUP(H1420,'Roll ups'!A:B,2,FALSE)</f>
        <v>325145452.83999985</v>
      </c>
      <c r="AN1420" s="77">
        <f t="shared" si="46"/>
        <v>9.2116410481491925E-4</v>
      </c>
      <c r="AO1420" s="74" t="str">
        <f>IFERROR(VLOOKUP(Table2[[#This Row],[Product Name]],'Roll ups'!L:P,5,FALSE),"GOOD")</f>
        <v>GOOD</v>
      </c>
      <c r="AP1420" s="74">
        <f>Table2[[#This Row],[Retail Dollar Vol Current 12 Mths]]/Table2[[#This Row],[SHELF SALES  LOOKUP]]</f>
        <v>9.8641453293774484E-4</v>
      </c>
      <c r="AQ1420" s="69">
        <f t="shared" si="47"/>
        <v>0</v>
      </c>
      <c r="AR142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420" s="69" t="e">
        <f>IF(Table2[[#This Row],[Shelf Dollar Vol Current 12 Mths]]&gt;#REF!,"MEETS $ CRITERIA",IF(Table2[[#This Row],[Shelf Dollar Vol Current 12 Mths]]&lt;#REF!+1,"DOES NOT MEET $ CRITERIA"))</f>
        <v>#REF!</v>
      </c>
      <c r="AT1420" s="78"/>
    </row>
    <row r="1421" spans="1:46" ht="13.8" x14ac:dyDescent="0.3">
      <c r="A1421" s="68" t="s">
        <v>9276</v>
      </c>
      <c r="B1421" s="69">
        <v>49255</v>
      </c>
      <c r="C1421" s="69">
        <v>480</v>
      </c>
      <c r="D1421" s="69" t="s">
        <v>25</v>
      </c>
      <c r="E1421" s="70" t="s">
        <v>6313</v>
      </c>
      <c r="F1421" s="70"/>
      <c r="G1421" s="71" t="s">
        <v>9277</v>
      </c>
      <c r="H1421" s="69" t="s">
        <v>6315</v>
      </c>
      <c r="I1421" s="68" t="s">
        <v>131</v>
      </c>
      <c r="J1421" s="68" t="s">
        <v>88</v>
      </c>
      <c r="K1421" s="68" t="s">
        <v>132</v>
      </c>
      <c r="L1421" s="68" t="s">
        <v>6320</v>
      </c>
      <c r="M1421" s="68" t="s">
        <v>88</v>
      </c>
      <c r="N1421" s="68" t="s">
        <v>133</v>
      </c>
      <c r="O1421" s="68" t="s">
        <v>9278</v>
      </c>
      <c r="P1421" s="72" t="s">
        <v>87</v>
      </c>
      <c r="Q1421" s="68" t="s">
        <v>9279</v>
      </c>
      <c r="R1421" s="68" t="s">
        <v>31</v>
      </c>
      <c r="S1421" s="68">
        <v>4</v>
      </c>
      <c r="T1421" s="68">
        <v>10.92</v>
      </c>
      <c r="U1421" s="68">
        <v>-1.73</v>
      </c>
      <c r="V1421" s="68">
        <v>28.17</v>
      </c>
      <c r="W1421" s="68">
        <v>75.42</v>
      </c>
      <c r="X1421" s="68">
        <v>-1.68</v>
      </c>
      <c r="Y1421" s="68">
        <v>169</v>
      </c>
      <c r="Z1421" s="68">
        <v>298.83</v>
      </c>
      <c r="AA1421" s="68">
        <v>-0.77</v>
      </c>
      <c r="AB1421" s="73">
        <v>68062.2</v>
      </c>
      <c r="AC1421" s="73">
        <v>121553.48</v>
      </c>
      <c r="AD1421" s="73">
        <v>71710.080000000002</v>
      </c>
      <c r="AE1421" s="73">
        <v>126731.36</v>
      </c>
      <c r="AF1421" s="73"/>
      <c r="AG1421" s="73">
        <f>IFERROR(VLOOKUP(J1421,'Roll ups'!D:E,2,FALSE),0)</f>
        <v>43814205.929999985</v>
      </c>
      <c r="AH1421" s="74">
        <f>IF(Table2[[#This Row],[CATEGORY TTL LOOKUP]]=0,0,IF(Table2[[#This Row],[CATEGORY TTL LOOKUP]]&gt;0,SUM(AB1421/AG1421)))</f>
        <v>1.5534276738631292E-3</v>
      </c>
      <c r="AI1421" s="74" t="str">
        <f>IFERROR(IF(AH1421&lt;#REF!,"STRIKE",IF(AH1421&gt;=#REF!,"GOOD")),"NO DATA")</f>
        <v>NO DATA</v>
      </c>
      <c r="AJ1421" s="75">
        <f>IFERROR(VLOOKUP(K1421,'Roll ups'!H:I,2,FALSE),0)</f>
        <v>126094742.97999983</v>
      </c>
      <c r="AK1421" s="76">
        <f>IF(Table2[[#This Row],[PRICE TIER LOOKUP]]=0,0,IF(Table2[[#This Row],[PRICE TIER LOOKUP]]&gt;0,SUM(AB1421/AJ1421)))</f>
        <v>5.3977032183487219E-4</v>
      </c>
      <c r="AL1421" s="74" t="e">
        <f>IF(AK1421&lt;#REF!,"STRIKE",IF(AK1421&gt;=#REF!,"GOOD"))</f>
        <v>#REF!</v>
      </c>
      <c r="AM1421" s="75">
        <f>VLOOKUP(H1421,'Roll ups'!A:B,2,FALSE)</f>
        <v>325145452.83999985</v>
      </c>
      <c r="AN1421" s="77">
        <f t="shared" ref="AN1421:AN1484" si="48">AB1421/AM1421</f>
        <v>2.0932846947575978E-4</v>
      </c>
      <c r="AO1421" s="74" t="str">
        <f>IFERROR(VLOOKUP(Table2[[#This Row],[Product Name]],'Roll ups'!L:P,5,FALSE),"GOOD")</f>
        <v>GOOD</v>
      </c>
      <c r="AP1421" s="74">
        <f>Table2[[#This Row],[Retail Dollar Vol Current 12 Mths]]/Table2[[#This Row],[SHELF SALES  LOOKUP]]</f>
        <v>2.2054769449686158E-4</v>
      </c>
      <c r="AQ1421" s="69">
        <f t="shared" ref="AQ1421:AQ1484" si="49">COUNTIF(AG1421:AO1421,"Strike")</f>
        <v>0</v>
      </c>
      <c r="AR142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421" s="69" t="e">
        <f>IF(Table2[[#This Row],[Shelf Dollar Vol Current 12 Mths]]&gt;#REF!,"MEETS $ CRITERIA",IF(Table2[[#This Row],[Shelf Dollar Vol Current 12 Mths]]&lt;#REF!+1,"DOES NOT MEET $ CRITERIA"))</f>
        <v>#REF!</v>
      </c>
      <c r="AT1421" s="78"/>
    </row>
    <row r="1422" spans="1:46" ht="13.8" x14ac:dyDescent="0.3">
      <c r="A1422" s="68" t="s">
        <v>9280</v>
      </c>
      <c r="B1422" s="69">
        <v>21215</v>
      </c>
      <c r="C1422" s="69">
        <v>268</v>
      </c>
      <c r="D1422" s="69" t="s">
        <v>25</v>
      </c>
      <c r="E1422" s="70" t="s">
        <v>6313</v>
      </c>
      <c r="F1422" s="70"/>
      <c r="G1422" s="71" t="s">
        <v>9281</v>
      </c>
      <c r="H1422" s="69" t="s">
        <v>6315</v>
      </c>
      <c r="I1422" s="68" t="s">
        <v>758</v>
      </c>
      <c r="J1422" s="68" t="s">
        <v>175</v>
      </c>
      <c r="K1422" s="68" t="s">
        <v>132</v>
      </c>
      <c r="L1422" s="68" t="s">
        <v>132</v>
      </c>
      <c r="M1422" s="68" t="s">
        <v>175</v>
      </c>
      <c r="N1422" s="68" t="s">
        <v>176</v>
      </c>
      <c r="O1422" s="68" t="s">
        <v>9282</v>
      </c>
      <c r="P1422" s="72" t="s">
        <v>6357</v>
      </c>
      <c r="Q1422" s="68" t="s">
        <v>64</v>
      </c>
      <c r="R1422" s="68" t="s">
        <v>60</v>
      </c>
      <c r="S1422" s="68">
        <v>19</v>
      </c>
      <c r="T1422" s="68">
        <v>22</v>
      </c>
      <c r="U1422" s="68">
        <v>-0.19</v>
      </c>
      <c r="V1422" s="68">
        <v>92.33</v>
      </c>
      <c r="W1422" s="68">
        <v>58.5</v>
      </c>
      <c r="X1422" s="68">
        <v>0.37</v>
      </c>
      <c r="Y1422" s="68">
        <v>298.92</v>
      </c>
      <c r="Z1422" s="68">
        <v>204.5</v>
      </c>
      <c r="AA1422" s="68">
        <v>0.32</v>
      </c>
      <c r="AB1422" s="73">
        <v>57637.32</v>
      </c>
      <c r="AC1422" s="73">
        <v>39773.82</v>
      </c>
      <c r="AD1422" s="73">
        <v>60692.04</v>
      </c>
      <c r="AE1422" s="73">
        <v>41559.42</v>
      </c>
      <c r="AF1422" s="73"/>
      <c r="AG1422" s="73">
        <f>IFERROR(VLOOKUP(J1422,'Roll ups'!D:E,2,FALSE),0)</f>
        <v>52239627.039999984</v>
      </c>
      <c r="AH1422" s="74">
        <f>IF(Table2[[#This Row],[CATEGORY TTL LOOKUP]]=0,0,IF(Table2[[#This Row],[CATEGORY TTL LOOKUP]]&gt;0,SUM(AB1422/AG1422)))</f>
        <v>1.1033256412008262E-3</v>
      </c>
      <c r="AI1422" s="74" t="str">
        <f>IFERROR(IF(AH1422&lt;#REF!,"STRIKE",IF(AH1422&gt;=#REF!,"GOOD")),"NO DATA")</f>
        <v>NO DATA</v>
      </c>
      <c r="AJ1422" s="75">
        <f>IFERROR(VLOOKUP(K1422,'Roll ups'!H:I,2,FALSE),0)</f>
        <v>126094742.97999983</v>
      </c>
      <c r="AK1422" s="76">
        <f>IF(Table2[[#This Row],[PRICE TIER LOOKUP]]=0,0,IF(Table2[[#This Row],[PRICE TIER LOOKUP]]&gt;0,SUM(AB1422/AJ1422)))</f>
        <v>4.5709534464209966E-4</v>
      </c>
      <c r="AL1422" s="74" t="e">
        <f>IF(AK1422&lt;#REF!,"STRIKE",IF(AK1422&gt;=#REF!,"GOOD"))</f>
        <v>#REF!</v>
      </c>
      <c r="AM1422" s="75">
        <f>VLOOKUP(H1422,'Roll ups'!A:B,2,FALSE)</f>
        <v>325145452.83999985</v>
      </c>
      <c r="AN1422" s="77">
        <f t="shared" si="48"/>
        <v>1.7726626497945408E-4</v>
      </c>
      <c r="AO1422" s="74" t="str">
        <f>IFERROR(VLOOKUP(Table2[[#This Row],[Product Name]],'Roll ups'!L:P,5,FALSE),"GOOD")</f>
        <v>GOOD</v>
      </c>
      <c r="AP1422" s="74">
        <f>Table2[[#This Row],[Retail Dollar Vol Current 12 Mths]]/Table2[[#This Row],[SHELF SALES  LOOKUP]]</f>
        <v>1.8666119876468277E-4</v>
      </c>
      <c r="AQ1422" s="69">
        <f t="shared" si="49"/>
        <v>0</v>
      </c>
      <c r="AR142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422" s="69" t="e">
        <f>IF(Table2[[#This Row],[Shelf Dollar Vol Current 12 Mths]]&gt;#REF!,"MEETS $ CRITERIA",IF(Table2[[#This Row],[Shelf Dollar Vol Current 12 Mths]]&lt;#REF!+1,"DOES NOT MEET $ CRITERIA"))</f>
        <v>#REF!</v>
      </c>
      <c r="AT1422" s="78"/>
    </row>
    <row r="1423" spans="1:46" ht="13.8" x14ac:dyDescent="0.3">
      <c r="A1423" s="68" t="s">
        <v>9283</v>
      </c>
      <c r="B1423" s="69">
        <v>44347</v>
      </c>
      <c r="C1423" s="69">
        <v>226</v>
      </c>
      <c r="D1423" s="69" t="s">
        <v>25</v>
      </c>
      <c r="E1423" s="70" t="s">
        <v>6313</v>
      </c>
      <c r="F1423" s="70"/>
      <c r="G1423" s="71" t="s">
        <v>9284</v>
      </c>
      <c r="H1423" s="69" t="s">
        <v>6315</v>
      </c>
      <c r="I1423" s="68" t="s">
        <v>299</v>
      </c>
      <c r="J1423" s="68" t="s">
        <v>299</v>
      </c>
      <c r="K1423" s="68" t="s">
        <v>104</v>
      </c>
      <c r="L1423" s="68" t="s">
        <v>104</v>
      </c>
      <c r="M1423" s="68" t="s">
        <v>299</v>
      </c>
      <c r="N1423" s="68" t="s">
        <v>445</v>
      </c>
      <c r="O1423" s="68" t="s">
        <v>9285</v>
      </c>
      <c r="P1423" s="72" t="s">
        <v>299</v>
      </c>
      <c r="Q1423" s="68" t="s">
        <v>213</v>
      </c>
      <c r="R1423" s="68" t="s">
        <v>6402</v>
      </c>
      <c r="S1423" s="68">
        <v>176</v>
      </c>
      <c r="T1423" s="68">
        <v>170.66</v>
      </c>
      <c r="U1423" s="68">
        <v>0.03</v>
      </c>
      <c r="V1423" s="68">
        <v>613.97</v>
      </c>
      <c r="W1423" s="68">
        <v>598.64</v>
      </c>
      <c r="X1423" s="68">
        <v>0.02</v>
      </c>
      <c r="Y1423" s="68">
        <v>1899.02</v>
      </c>
      <c r="Z1423" s="68">
        <v>2004.7</v>
      </c>
      <c r="AA1423" s="68">
        <v>-0.06</v>
      </c>
      <c r="AB1423" s="73">
        <v>108705.12</v>
      </c>
      <c r="AC1423" s="73">
        <v>112710.26</v>
      </c>
      <c r="AD1423" s="73">
        <v>108705.12</v>
      </c>
      <c r="AE1423" s="73">
        <v>113370.26</v>
      </c>
      <c r="AF1423" s="73"/>
      <c r="AG1423" s="73">
        <f>IFERROR(VLOOKUP(J1423,'Roll ups'!D:E,2,FALSE),0)</f>
        <v>12844114.079999994</v>
      </c>
      <c r="AH1423" s="74">
        <f>IF(Table2[[#This Row],[CATEGORY TTL LOOKUP]]=0,0,IF(Table2[[#This Row],[CATEGORY TTL LOOKUP]]&gt;0,SUM(AB1423/AG1423)))</f>
        <v>8.4634190667356671E-3</v>
      </c>
      <c r="AI1423" s="74" t="str">
        <f>IFERROR(IF(AH1423&lt;#REF!,"STRIKE",IF(AH1423&gt;=#REF!,"GOOD")),"NO DATA")</f>
        <v>NO DATA</v>
      </c>
      <c r="AJ1423" s="75">
        <f>IFERROR(VLOOKUP(K1423,'Roll ups'!H:I,2,FALSE),0)</f>
        <v>34230392.709999993</v>
      </c>
      <c r="AK1423" s="76">
        <f>IF(Table2[[#This Row],[PRICE TIER LOOKUP]]=0,0,IF(Table2[[#This Row],[PRICE TIER LOOKUP]]&gt;0,SUM(AB1423/AJ1423)))</f>
        <v>3.1756901219612099E-3</v>
      </c>
      <c r="AL1423" s="74" t="e">
        <f>IF(AK1423&lt;#REF!,"STRIKE",IF(AK1423&gt;=#REF!,"GOOD"))</f>
        <v>#REF!</v>
      </c>
      <c r="AM1423" s="75">
        <f>VLOOKUP(H1423,'Roll ups'!A:B,2,FALSE)</f>
        <v>325145452.83999985</v>
      </c>
      <c r="AN1423" s="77">
        <f t="shared" si="48"/>
        <v>3.3432766489738507E-4</v>
      </c>
      <c r="AO1423" s="74" t="str">
        <f>IFERROR(VLOOKUP(Table2[[#This Row],[Product Name]],'Roll ups'!L:P,5,FALSE),"GOOD")</f>
        <v>GOOD</v>
      </c>
      <c r="AP1423" s="74">
        <f>Table2[[#This Row],[Retail Dollar Vol Current 12 Mths]]/Table2[[#This Row],[SHELF SALES  LOOKUP]]</f>
        <v>3.3432766489738507E-4</v>
      </c>
      <c r="AQ1423" s="69">
        <f t="shared" si="49"/>
        <v>0</v>
      </c>
      <c r="AR142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423" s="69" t="e">
        <f>IF(Table2[[#This Row],[Shelf Dollar Vol Current 12 Mths]]&gt;#REF!,"MEETS $ CRITERIA",IF(Table2[[#This Row],[Shelf Dollar Vol Current 12 Mths]]&lt;#REF!+1,"DOES NOT MEET $ CRITERIA"))</f>
        <v>#REF!</v>
      </c>
      <c r="AT1423" s="78"/>
    </row>
    <row r="1424" spans="1:46" ht="13.8" x14ac:dyDescent="0.3">
      <c r="A1424" s="68" t="s">
        <v>9286</v>
      </c>
      <c r="B1424" s="69">
        <v>43691</v>
      </c>
      <c r="C1424" s="69">
        <v>252</v>
      </c>
      <c r="D1424" s="69" t="s">
        <v>25</v>
      </c>
      <c r="E1424" s="70" t="s">
        <v>6313</v>
      </c>
      <c r="F1424" s="70"/>
      <c r="G1424" s="71" t="s">
        <v>9287</v>
      </c>
      <c r="H1424" s="69" t="s">
        <v>6315</v>
      </c>
      <c r="I1424" s="68" t="s">
        <v>299</v>
      </c>
      <c r="J1424" s="68" t="s">
        <v>299</v>
      </c>
      <c r="K1424" s="68" t="s">
        <v>132</v>
      </c>
      <c r="L1424" s="68" t="s">
        <v>132</v>
      </c>
      <c r="M1424" s="68" t="s">
        <v>299</v>
      </c>
      <c r="N1424" s="68" t="s">
        <v>317</v>
      </c>
      <c r="O1424" s="68" t="s">
        <v>9288</v>
      </c>
      <c r="P1424" s="72" t="s">
        <v>299</v>
      </c>
      <c r="Q1424" s="68" t="s">
        <v>2213</v>
      </c>
      <c r="R1424" s="68" t="s">
        <v>60</v>
      </c>
      <c r="S1424" s="68">
        <v>43</v>
      </c>
      <c r="T1424" s="68">
        <v>30.67</v>
      </c>
      <c r="U1424" s="68">
        <v>0.28000000000000003</v>
      </c>
      <c r="V1424" s="68">
        <v>131.97999999999999</v>
      </c>
      <c r="W1424" s="68">
        <v>143.21</v>
      </c>
      <c r="X1424" s="68">
        <v>-0.09</v>
      </c>
      <c r="Y1424" s="68">
        <v>459.95</v>
      </c>
      <c r="Z1424" s="68">
        <v>544.28</v>
      </c>
      <c r="AA1424" s="68">
        <v>-0.18</v>
      </c>
      <c r="AB1424" s="73">
        <v>74271.600000000006</v>
      </c>
      <c r="AC1424" s="73">
        <v>87888.06</v>
      </c>
      <c r="AD1424" s="73">
        <v>74271.600000000006</v>
      </c>
      <c r="AE1424" s="73">
        <v>87888.06</v>
      </c>
      <c r="AF1424" s="73"/>
      <c r="AG1424" s="73">
        <f>IFERROR(VLOOKUP(J1424,'Roll ups'!D:E,2,FALSE),0)</f>
        <v>12844114.079999994</v>
      </c>
      <c r="AH1424" s="74">
        <f>IF(Table2[[#This Row],[CATEGORY TTL LOOKUP]]=0,0,IF(Table2[[#This Row],[CATEGORY TTL LOOKUP]]&gt;0,SUM(AB1424/AG1424)))</f>
        <v>5.7825397327831924E-3</v>
      </c>
      <c r="AI1424" s="74" t="str">
        <f>IFERROR(IF(AH1424&lt;#REF!,"STRIKE",IF(AH1424&gt;=#REF!,"GOOD")),"NO DATA")</f>
        <v>NO DATA</v>
      </c>
      <c r="AJ1424" s="75">
        <f>IFERROR(VLOOKUP(K1424,'Roll ups'!H:I,2,FALSE),0)</f>
        <v>126094742.97999983</v>
      </c>
      <c r="AK1424" s="76">
        <f>IF(Table2[[#This Row],[PRICE TIER LOOKUP]]=0,0,IF(Table2[[#This Row],[PRICE TIER LOOKUP]]&gt;0,SUM(AB1424/AJ1424)))</f>
        <v>5.8901424630985924E-4</v>
      </c>
      <c r="AL1424" s="74" t="e">
        <f>IF(AK1424&lt;#REF!,"STRIKE",IF(AK1424&gt;=#REF!,"GOOD"))</f>
        <v>#REF!</v>
      </c>
      <c r="AM1424" s="75">
        <f>VLOOKUP(H1424,'Roll ups'!A:B,2,FALSE)</f>
        <v>325145452.83999985</v>
      </c>
      <c r="AN1424" s="77">
        <f t="shared" si="48"/>
        <v>2.2842576868681649E-4</v>
      </c>
      <c r="AO1424" s="74" t="str">
        <f>IFERROR(VLOOKUP(Table2[[#This Row],[Product Name]],'Roll ups'!L:P,5,FALSE),"GOOD")</f>
        <v>GOOD</v>
      </c>
      <c r="AP1424" s="74">
        <f>Table2[[#This Row],[Retail Dollar Vol Current 12 Mths]]/Table2[[#This Row],[SHELF SALES  LOOKUP]]</f>
        <v>2.2842576868681649E-4</v>
      </c>
      <c r="AQ1424" s="69">
        <f t="shared" si="49"/>
        <v>0</v>
      </c>
      <c r="AR142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424" s="69" t="e">
        <f>IF(Table2[[#This Row],[Shelf Dollar Vol Current 12 Mths]]&gt;#REF!,"MEETS $ CRITERIA",IF(Table2[[#This Row],[Shelf Dollar Vol Current 12 Mths]]&lt;#REF!+1,"DOES NOT MEET $ CRITERIA"))</f>
        <v>#REF!</v>
      </c>
      <c r="AT1424" s="78"/>
    </row>
    <row r="1425" spans="1:46" ht="13.8" x14ac:dyDescent="0.3">
      <c r="A1425" s="68" t="s">
        <v>9289</v>
      </c>
      <c r="B1425" s="69">
        <v>47869</v>
      </c>
      <c r="C1425" s="69">
        <v>168</v>
      </c>
      <c r="D1425" s="69" t="s">
        <v>25</v>
      </c>
      <c r="E1425" s="70" t="s">
        <v>6313</v>
      </c>
      <c r="F1425" s="70"/>
      <c r="G1425" s="71" t="s">
        <v>9290</v>
      </c>
      <c r="H1425" s="69" t="s">
        <v>6315</v>
      </c>
      <c r="I1425" s="68" t="s">
        <v>131</v>
      </c>
      <c r="J1425" s="68" t="s">
        <v>88</v>
      </c>
      <c r="K1425" s="68" t="s">
        <v>146</v>
      </c>
      <c r="L1425" s="68" t="s">
        <v>146</v>
      </c>
      <c r="M1425" s="68" t="s">
        <v>88</v>
      </c>
      <c r="N1425" s="68" t="s">
        <v>133</v>
      </c>
      <c r="O1425" s="68" t="s">
        <v>9291</v>
      </c>
      <c r="P1425" s="72" t="s">
        <v>87</v>
      </c>
      <c r="Q1425" s="68" t="s">
        <v>63</v>
      </c>
      <c r="R1425" s="68" t="s">
        <v>31</v>
      </c>
      <c r="S1425" s="68"/>
      <c r="T1425" s="68">
        <v>0.5</v>
      </c>
      <c r="U1425" s="68"/>
      <c r="V1425" s="68">
        <v>2.5</v>
      </c>
      <c r="W1425" s="68">
        <v>2</v>
      </c>
      <c r="X1425" s="68">
        <v>0.2</v>
      </c>
      <c r="Y1425" s="68">
        <v>15.5</v>
      </c>
      <c r="Z1425" s="68">
        <v>19.75</v>
      </c>
      <c r="AA1425" s="68">
        <v>-0.27</v>
      </c>
      <c r="AB1425" s="73">
        <v>28614.240000000002</v>
      </c>
      <c r="AC1425" s="73">
        <v>36102.33</v>
      </c>
      <c r="AD1425" s="73">
        <v>28614.240000000002</v>
      </c>
      <c r="AE1425" s="73">
        <v>36102.33</v>
      </c>
      <c r="AF1425" s="73"/>
      <c r="AG1425" s="73">
        <f>IFERROR(VLOOKUP(J1425,'Roll ups'!D:E,2,FALSE),0)</f>
        <v>43814205.929999985</v>
      </c>
      <c r="AH1425" s="74">
        <f>IF(Table2[[#This Row],[CATEGORY TTL LOOKUP]]=0,0,IF(Table2[[#This Row],[CATEGORY TTL LOOKUP]]&gt;0,SUM(AB1425/AG1425)))</f>
        <v>6.5308133270098982E-4</v>
      </c>
      <c r="AI1425" s="74" t="str">
        <f>IFERROR(IF(AH1425&lt;#REF!,"STRIKE",IF(AH1425&gt;=#REF!,"GOOD")),"NO DATA")</f>
        <v>NO DATA</v>
      </c>
      <c r="AJ1425" s="75">
        <f>IFERROR(VLOOKUP(K1425,'Roll ups'!H:I,2,FALSE),0)</f>
        <v>69119979.479999974</v>
      </c>
      <c r="AK1425" s="76">
        <f>IF(Table2[[#This Row],[PRICE TIER LOOKUP]]=0,0,IF(Table2[[#This Row],[PRICE TIER LOOKUP]]&gt;0,SUM(AB1425/AJ1425)))</f>
        <v>4.1397928956676843E-4</v>
      </c>
      <c r="AL1425" s="74" t="e">
        <f>IF(AK1425&lt;#REF!,"STRIKE",IF(AK1425&gt;=#REF!,"GOOD"))</f>
        <v>#REF!</v>
      </c>
      <c r="AM1425" s="75">
        <f>VLOOKUP(H1425,'Roll ups'!A:B,2,FALSE)</f>
        <v>325145452.83999985</v>
      </c>
      <c r="AN1425" s="77">
        <f t="shared" si="48"/>
        <v>8.8004429248717564E-5</v>
      </c>
      <c r="AO1425" s="74" t="str">
        <f>IFERROR(VLOOKUP(Table2[[#This Row],[Product Name]],'Roll ups'!L:P,5,FALSE),"GOOD")</f>
        <v>GOOD</v>
      </c>
      <c r="AP1425" s="74">
        <f>Table2[[#This Row],[Retail Dollar Vol Current 12 Mths]]/Table2[[#This Row],[SHELF SALES  LOOKUP]]</f>
        <v>8.8004429248717564E-5</v>
      </c>
      <c r="AQ1425" s="69">
        <f t="shared" si="49"/>
        <v>0</v>
      </c>
      <c r="AR142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425" s="69" t="e">
        <f>IF(Table2[[#This Row],[Shelf Dollar Vol Current 12 Mths]]&gt;#REF!,"MEETS $ CRITERIA",IF(Table2[[#This Row],[Shelf Dollar Vol Current 12 Mths]]&lt;#REF!+1,"DOES NOT MEET $ CRITERIA"))</f>
        <v>#REF!</v>
      </c>
      <c r="AT1425" s="78"/>
    </row>
    <row r="1426" spans="1:46" ht="13.8" x14ac:dyDescent="0.3">
      <c r="A1426" s="68" t="s">
        <v>9292</v>
      </c>
      <c r="B1426" s="69">
        <v>49087</v>
      </c>
      <c r="C1426" s="69">
        <v>295</v>
      </c>
      <c r="D1426" s="69" t="s">
        <v>25</v>
      </c>
      <c r="E1426" s="70" t="s">
        <v>6313</v>
      </c>
      <c r="F1426" s="70"/>
      <c r="G1426" s="71" t="s">
        <v>9293</v>
      </c>
      <c r="H1426" s="69" t="s">
        <v>6315</v>
      </c>
      <c r="I1426" s="68" t="s">
        <v>131</v>
      </c>
      <c r="J1426" s="68" t="s">
        <v>88</v>
      </c>
      <c r="K1426" s="68" t="s">
        <v>146</v>
      </c>
      <c r="L1426" s="68" t="s">
        <v>6320</v>
      </c>
      <c r="M1426" s="68" t="s">
        <v>88</v>
      </c>
      <c r="N1426" s="68" t="s">
        <v>133</v>
      </c>
      <c r="O1426" s="68" t="s">
        <v>9294</v>
      </c>
      <c r="P1426" s="72" t="s">
        <v>87</v>
      </c>
      <c r="Q1426" s="68" t="s">
        <v>59</v>
      </c>
      <c r="R1426" s="68" t="s">
        <v>60</v>
      </c>
      <c r="S1426" s="68"/>
      <c r="T1426" s="68"/>
      <c r="U1426" s="68"/>
      <c r="V1426" s="68">
        <v>60.67</v>
      </c>
      <c r="W1426" s="68">
        <v>43.45</v>
      </c>
      <c r="X1426" s="68">
        <v>0.28000000000000003</v>
      </c>
      <c r="Y1426" s="68">
        <v>427.58</v>
      </c>
      <c r="Z1426" s="68">
        <v>472.77</v>
      </c>
      <c r="AA1426" s="68">
        <v>-0.11</v>
      </c>
      <c r="AB1426" s="73">
        <v>236767.44</v>
      </c>
      <c r="AC1426" s="73">
        <v>261190.65</v>
      </c>
      <c r="AD1426" s="73">
        <v>236767.44</v>
      </c>
      <c r="AE1426" s="73">
        <v>261190.65</v>
      </c>
      <c r="AF1426" s="73"/>
      <c r="AG1426" s="73">
        <f>IFERROR(VLOOKUP(J1426,'Roll ups'!D:E,2,FALSE),0)</f>
        <v>43814205.929999985</v>
      </c>
      <c r="AH1426" s="74">
        <f>IF(Table2[[#This Row],[CATEGORY TTL LOOKUP]]=0,0,IF(Table2[[#This Row],[CATEGORY TTL LOOKUP]]&gt;0,SUM(AB1426/AG1426)))</f>
        <v>5.4038966352208421E-3</v>
      </c>
      <c r="AI1426" s="74" t="str">
        <f>IFERROR(IF(AH1426&lt;#REF!,"STRIKE",IF(AH1426&gt;=#REF!,"GOOD")),"NO DATA")</f>
        <v>NO DATA</v>
      </c>
      <c r="AJ1426" s="75">
        <f>IFERROR(VLOOKUP(K1426,'Roll ups'!H:I,2,FALSE),0)</f>
        <v>69119979.479999974</v>
      </c>
      <c r="AK1426" s="76">
        <f>IF(Table2[[#This Row],[PRICE TIER LOOKUP]]=0,0,IF(Table2[[#This Row],[PRICE TIER LOOKUP]]&gt;0,SUM(AB1426/AJ1426)))</f>
        <v>3.4254558780433264E-3</v>
      </c>
      <c r="AL1426" s="74" t="e">
        <f>IF(AK1426&lt;#REF!,"STRIKE",IF(AK1426&gt;=#REF!,"GOOD"))</f>
        <v>#REF!</v>
      </c>
      <c r="AM1426" s="75">
        <f>VLOOKUP(H1426,'Roll ups'!A:B,2,FALSE)</f>
        <v>325145452.83999985</v>
      </c>
      <c r="AN1426" s="77">
        <f t="shared" si="48"/>
        <v>7.2818930091730482E-4</v>
      </c>
      <c r="AO1426" s="74" t="str">
        <f>IFERROR(VLOOKUP(Table2[[#This Row],[Product Name]],'Roll ups'!L:P,5,FALSE),"GOOD")</f>
        <v>GOOD</v>
      </c>
      <c r="AP1426" s="74">
        <f>Table2[[#This Row],[Retail Dollar Vol Current 12 Mths]]/Table2[[#This Row],[SHELF SALES  LOOKUP]]</f>
        <v>7.2818930091730482E-4</v>
      </c>
      <c r="AQ1426" s="69">
        <f t="shared" si="49"/>
        <v>0</v>
      </c>
      <c r="AR142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426" s="69" t="e">
        <f>IF(Table2[[#This Row],[Shelf Dollar Vol Current 12 Mths]]&gt;#REF!,"MEETS $ CRITERIA",IF(Table2[[#This Row],[Shelf Dollar Vol Current 12 Mths]]&lt;#REF!+1,"DOES NOT MEET $ CRITERIA"))</f>
        <v>#REF!</v>
      </c>
      <c r="AT1426" s="78"/>
    </row>
    <row r="1427" spans="1:46" ht="13.8" x14ac:dyDescent="0.3">
      <c r="A1427" s="68" t="s">
        <v>9295</v>
      </c>
      <c r="B1427" s="69">
        <v>49187</v>
      </c>
      <c r="C1427" s="69">
        <v>357</v>
      </c>
      <c r="D1427" s="69" t="s">
        <v>25</v>
      </c>
      <c r="E1427" s="70" t="s">
        <v>6313</v>
      </c>
      <c r="F1427" s="70"/>
      <c r="G1427" s="71" t="s">
        <v>9296</v>
      </c>
      <c r="H1427" s="69" t="s">
        <v>6315</v>
      </c>
      <c r="I1427" s="68" t="s">
        <v>131</v>
      </c>
      <c r="J1427" s="68" t="s">
        <v>88</v>
      </c>
      <c r="K1427" s="68" t="s">
        <v>132</v>
      </c>
      <c r="L1427" s="68" t="s">
        <v>6320</v>
      </c>
      <c r="M1427" s="68" t="s">
        <v>88</v>
      </c>
      <c r="N1427" s="68" t="s">
        <v>133</v>
      </c>
      <c r="O1427" s="68" t="s">
        <v>9297</v>
      </c>
      <c r="P1427" s="72" t="s">
        <v>87</v>
      </c>
      <c r="Q1427" s="68" t="s">
        <v>59</v>
      </c>
      <c r="R1427" s="68" t="s">
        <v>60</v>
      </c>
      <c r="S1427" s="68">
        <v>44</v>
      </c>
      <c r="T1427" s="68">
        <v>54.66</v>
      </c>
      <c r="U1427" s="68">
        <v>-0.24</v>
      </c>
      <c r="V1427" s="68">
        <v>94.21</v>
      </c>
      <c r="W1427" s="68">
        <v>137.66</v>
      </c>
      <c r="X1427" s="68">
        <v>-0.46</v>
      </c>
      <c r="Y1427" s="68">
        <v>380.85</v>
      </c>
      <c r="Z1427" s="68">
        <v>682.62</v>
      </c>
      <c r="AA1427" s="68">
        <v>-0.79</v>
      </c>
      <c r="AB1427" s="73">
        <v>190785.12</v>
      </c>
      <c r="AC1427" s="73">
        <v>329223.84000000003</v>
      </c>
      <c r="AD1427" s="73">
        <v>190785.12</v>
      </c>
      <c r="AE1427" s="73">
        <v>329223.84000000003</v>
      </c>
      <c r="AF1427" s="73"/>
      <c r="AG1427" s="73">
        <f>IFERROR(VLOOKUP(J1427,'Roll ups'!D:E,2,FALSE),0)</f>
        <v>43814205.929999985</v>
      </c>
      <c r="AH1427" s="74">
        <f>IF(Table2[[#This Row],[CATEGORY TTL LOOKUP]]=0,0,IF(Table2[[#This Row],[CATEGORY TTL LOOKUP]]&gt;0,SUM(AB1427/AG1427)))</f>
        <v>4.3544123635336201E-3</v>
      </c>
      <c r="AI1427" s="74" t="str">
        <f>IFERROR(IF(AH1427&lt;#REF!,"STRIKE",IF(AH1427&gt;=#REF!,"GOOD")),"NO DATA")</f>
        <v>NO DATA</v>
      </c>
      <c r="AJ1427" s="75">
        <f>IFERROR(VLOOKUP(K1427,'Roll ups'!H:I,2,FALSE),0)</f>
        <v>126094742.97999983</v>
      </c>
      <c r="AK1427" s="76">
        <f>IF(Table2[[#This Row],[PRICE TIER LOOKUP]]=0,0,IF(Table2[[#This Row],[PRICE TIER LOOKUP]]&gt;0,SUM(AB1427/AJ1427)))</f>
        <v>1.5130299288548521E-3</v>
      </c>
      <c r="AL1427" s="74" t="e">
        <f>IF(AK1427&lt;#REF!,"STRIKE",IF(AK1427&gt;=#REF!,"GOOD"))</f>
        <v>#REF!</v>
      </c>
      <c r="AM1427" s="75">
        <f>VLOOKUP(H1427,'Roll ups'!A:B,2,FALSE)</f>
        <v>325145452.83999985</v>
      </c>
      <c r="AN1427" s="77">
        <f t="shared" si="48"/>
        <v>5.86768531848062E-4</v>
      </c>
      <c r="AO1427" s="74" t="str">
        <f>IFERROR(VLOOKUP(Table2[[#This Row],[Product Name]],'Roll ups'!L:P,5,FALSE),"GOOD")</f>
        <v>GOOD</v>
      </c>
      <c r="AP1427" s="74">
        <f>Table2[[#This Row],[Retail Dollar Vol Current 12 Mths]]/Table2[[#This Row],[SHELF SALES  LOOKUP]]</f>
        <v>5.86768531848062E-4</v>
      </c>
      <c r="AQ1427" s="69">
        <f t="shared" si="49"/>
        <v>0</v>
      </c>
      <c r="AR142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427" s="69" t="e">
        <f>IF(Table2[[#This Row],[Shelf Dollar Vol Current 12 Mths]]&gt;#REF!,"MEETS $ CRITERIA",IF(Table2[[#This Row],[Shelf Dollar Vol Current 12 Mths]]&lt;#REF!+1,"DOES NOT MEET $ CRITERIA"))</f>
        <v>#REF!</v>
      </c>
      <c r="AT1427" s="78"/>
    </row>
    <row r="1428" spans="1:46" ht="13.8" x14ac:dyDescent="0.3">
      <c r="A1428" s="68" t="s">
        <v>9298</v>
      </c>
      <c r="B1428" s="69">
        <v>59185</v>
      </c>
      <c r="C1428" s="69">
        <v>613</v>
      </c>
      <c r="D1428" s="69" t="s">
        <v>25</v>
      </c>
      <c r="E1428" s="70" t="s">
        <v>6313</v>
      </c>
      <c r="F1428" s="70"/>
      <c r="G1428" s="71" t="s">
        <v>9299</v>
      </c>
      <c r="H1428" s="69" t="s">
        <v>6315</v>
      </c>
      <c r="I1428" s="68" t="s">
        <v>116</v>
      </c>
      <c r="J1428" s="68" t="s">
        <v>116</v>
      </c>
      <c r="K1428" s="68" t="s">
        <v>116</v>
      </c>
      <c r="L1428" s="68" t="s">
        <v>104</v>
      </c>
      <c r="M1428" s="68" t="s">
        <v>116</v>
      </c>
      <c r="N1428" s="68" t="s">
        <v>122</v>
      </c>
      <c r="O1428" s="68" t="s">
        <v>9300</v>
      </c>
      <c r="P1428" s="72" t="s">
        <v>116</v>
      </c>
      <c r="Q1428" s="68" t="s">
        <v>128</v>
      </c>
      <c r="R1428" s="68" t="s">
        <v>60</v>
      </c>
      <c r="S1428" s="68">
        <v>97</v>
      </c>
      <c r="T1428" s="68">
        <v>138.84</v>
      </c>
      <c r="U1428" s="68">
        <v>-0.43</v>
      </c>
      <c r="V1428" s="68">
        <v>226.36</v>
      </c>
      <c r="W1428" s="68">
        <v>396.7</v>
      </c>
      <c r="X1428" s="68">
        <v>-0.75</v>
      </c>
      <c r="Y1428" s="68">
        <v>831.75</v>
      </c>
      <c r="Z1428" s="68">
        <v>1191.0899999999999</v>
      </c>
      <c r="AA1428" s="68">
        <v>-0.43</v>
      </c>
      <c r="AB1428" s="73">
        <v>73223.06</v>
      </c>
      <c r="AC1428" s="73">
        <v>104194.36</v>
      </c>
      <c r="AD1428" s="73">
        <v>75617.36</v>
      </c>
      <c r="AE1428" s="73">
        <v>108321.71</v>
      </c>
      <c r="AF1428" s="73"/>
      <c r="AG1428" s="73">
        <f>IFERROR(VLOOKUP(J1428,'Roll ups'!D:E,2,FALSE),0)</f>
        <v>5567781.3899999987</v>
      </c>
      <c r="AH1428" s="74">
        <f>IF(Table2[[#This Row],[CATEGORY TTL LOOKUP]]=0,0,IF(Table2[[#This Row],[CATEGORY TTL LOOKUP]]&gt;0,SUM(AB1428/AG1428)))</f>
        <v>1.3151209587989951E-2</v>
      </c>
      <c r="AI1428" s="74" t="str">
        <f>IFERROR(IF(AH1428&lt;#REF!,"STRIKE",IF(AH1428&gt;=#REF!,"GOOD")),"NO DATA")</f>
        <v>NO DATA</v>
      </c>
      <c r="AJ1428" s="75">
        <f>IFERROR(VLOOKUP(K1428,'Roll ups'!H:I,2,FALSE),0)</f>
        <v>5567781.3899999987</v>
      </c>
      <c r="AK1428" s="76">
        <f>IF(Table2[[#This Row],[PRICE TIER LOOKUP]]=0,0,IF(Table2[[#This Row],[PRICE TIER LOOKUP]]&gt;0,SUM(AB1428/AJ1428)))</f>
        <v>1.3151209587989951E-2</v>
      </c>
      <c r="AL1428" s="74" t="e">
        <f>IF(AK1428&lt;#REF!,"STRIKE",IF(AK1428&gt;=#REF!,"GOOD"))</f>
        <v>#REF!</v>
      </c>
      <c r="AM1428" s="75">
        <f>VLOOKUP(H1428,'Roll ups'!A:B,2,FALSE)</f>
        <v>325145452.83999985</v>
      </c>
      <c r="AN1428" s="77">
        <f t="shared" si="48"/>
        <v>2.2520093502901355E-4</v>
      </c>
      <c r="AO1428" s="74" t="str">
        <f>IFERROR(VLOOKUP(Table2[[#This Row],[Product Name]],'Roll ups'!L:P,5,FALSE),"GOOD")</f>
        <v>GOOD</v>
      </c>
      <c r="AP1428" s="74">
        <f>Table2[[#This Row],[Retail Dollar Vol Current 12 Mths]]/Table2[[#This Row],[SHELF SALES  LOOKUP]]</f>
        <v>2.325647163123957E-4</v>
      </c>
      <c r="AQ1428" s="69">
        <f t="shared" si="49"/>
        <v>0</v>
      </c>
      <c r="AR142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428" s="69" t="e">
        <f>IF(Table2[[#This Row],[Shelf Dollar Vol Current 12 Mths]]&gt;#REF!,"MEETS $ CRITERIA",IF(Table2[[#This Row],[Shelf Dollar Vol Current 12 Mths]]&lt;#REF!+1,"DOES NOT MEET $ CRITERIA"))</f>
        <v>#REF!</v>
      </c>
      <c r="AT1428" s="78"/>
    </row>
    <row r="1429" spans="1:46" ht="13.8" x14ac:dyDescent="0.3">
      <c r="A1429" s="68" t="s">
        <v>9301</v>
      </c>
      <c r="B1429" s="69">
        <v>59193</v>
      </c>
      <c r="C1429" s="69">
        <v>457</v>
      </c>
      <c r="D1429" s="69" t="s">
        <v>25</v>
      </c>
      <c r="E1429" s="70" t="s">
        <v>6313</v>
      </c>
      <c r="F1429" s="70"/>
      <c r="G1429" s="71" t="s">
        <v>9302</v>
      </c>
      <c r="H1429" s="69" t="s">
        <v>6315</v>
      </c>
      <c r="I1429" s="68" t="s">
        <v>116</v>
      </c>
      <c r="J1429" s="68" t="s">
        <v>116</v>
      </c>
      <c r="K1429" s="68" t="s">
        <v>116</v>
      </c>
      <c r="L1429" s="68" t="s">
        <v>104</v>
      </c>
      <c r="M1429" s="68" t="s">
        <v>116</v>
      </c>
      <c r="N1429" s="68" t="s">
        <v>122</v>
      </c>
      <c r="O1429" s="68" t="s">
        <v>9303</v>
      </c>
      <c r="P1429" s="72" t="s">
        <v>116</v>
      </c>
      <c r="Q1429" s="68" t="s">
        <v>128</v>
      </c>
      <c r="R1429" s="68" t="s">
        <v>60</v>
      </c>
      <c r="S1429" s="68">
        <v>27</v>
      </c>
      <c r="T1429" s="68">
        <v>26.84</v>
      </c>
      <c r="U1429" s="68">
        <v>0</v>
      </c>
      <c r="V1429" s="68">
        <v>85.18</v>
      </c>
      <c r="W1429" s="68">
        <v>79.349999999999994</v>
      </c>
      <c r="X1429" s="68">
        <v>7.0000000000000007E-2</v>
      </c>
      <c r="Y1429" s="68">
        <v>415.01</v>
      </c>
      <c r="Z1429" s="68">
        <v>482.29</v>
      </c>
      <c r="AA1429" s="68">
        <v>-0.16</v>
      </c>
      <c r="AB1429" s="73">
        <v>32556.1</v>
      </c>
      <c r="AC1429" s="73">
        <v>38271.279999999999</v>
      </c>
      <c r="AD1429" s="73">
        <v>34464.1</v>
      </c>
      <c r="AE1429" s="73">
        <v>39909.440000000002</v>
      </c>
      <c r="AF1429" s="73"/>
      <c r="AG1429" s="73">
        <f>IFERROR(VLOOKUP(J1429,'Roll ups'!D:E,2,FALSE),0)</f>
        <v>5567781.3899999987</v>
      </c>
      <c r="AH1429" s="74">
        <f>IF(Table2[[#This Row],[CATEGORY TTL LOOKUP]]=0,0,IF(Table2[[#This Row],[CATEGORY TTL LOOKUP]]&gt;0,SUM(AB1429/AG1429)))</f>
        <v>5.8472302914895887E-3</v>
      </c>
      <c r="AI1429" s="74" t="str">
        <f>IFERROR(IF(AH1429&lt;#REF!,"STRIKE",IF(AH1429&gt;=#REF!,"GOOD")),"NO DATA")</f>
        <v>NO DATA</v>
      </c>
      <c r="AJ1429" s="75">
        <f>IFERROR(VLOOKUP(K1429,'Roll ups'!H:I,2,FALSE),0)</f>
        <v>5567781.3899999987</v>
      </c>
      <c r="AK1429" s="76">
        <f>IF(Table2[[#This Row],[PRICE TIER LOOKUP]]=0,0,IF(Table2[[#This Row],[PRICE TIER LOOKUP]]&gt;0,SUM(AB1429/AJ1429)))</f>
        <v>5.8472302914895887E-3</v>
      </c>
      <c r="AL1429" s="74" t="e">
        <f>IF(AK1429&lt;#REF!,"STRIKE",IF(AK1429&gt;=#REF!,"GOOD"))</f>
        <v>#REF!</v>
      </c>
      <c r="AM1429" s="75">
        <f>VLOOKUP(H1429,'Roll ups'!A:B,2,FALSE)</f>
        <v>325145452.83999985</v>
      </c>
      <c r="AN1429" s="77">
        <f t="shared" si="48"/>
        <v>1.0012780346653183E-4</v>
      </c>
      <c r="AO1429" s="74" t="str">
        <f>IFERROR(VLOOKUP(Table2[[#This Row],[Product Name]],'Roll ups'!L:P,5,FALSE),"GOOD")</f>
        <v>GOOD</v>
      </c>
      <c r="AP1429" s="74">
        <f>Table2[[#This Row],[Retail Dollar Vol Current 12 Mths]]/Table2[[#This Row],[SHELF SALES  LOOKUP]]</f>
        <v>1.0599594642635019E-4</v>
      </c>
      <c r="AQ1429" s="69">
        <f t="shared" si="49"/>
        <v>0</v>
      </c>
      <c r="AR142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429" s="69" t="e">
        <f>IF(Table2[[#This Row],[Shelf Dollar Vol Current 12 Mths]]&gt;#REF!,"MEETS $ CRITERIA",IF(Table2[[#This Row],[Shelf Dollar Vol Current 12 Mths]]&lt;#REF!+1,"DOES NOT MEET $ CRITERIA"))</f>
        <v>#REF!</v>
      </c>
      <c r="AT1429" s="78"/>
    </row>
    <row r="1430" spans="1:46" ht="13.8" x14ac:dyDescent="0.3">
      <c r="A1430" s="68" t="s">
        <v>9304</v>
      </c>
      <c r="B1430" s="69">
        <v>68222</v>
      </c>
      <c r="C1430" s="69">
        <v>221</v>
      </c>
      <c r="D1430" s="69" t="s">
        <v>25</v>
      </c>
      <c r="E1430" s="70" t="s">
        <v>6313</v>
      </c>
      <c r="F1430" s="70"/>
      <c r="G1430" s="71" t="s">
        <v>9305</v>
      </c>
      <c r="H1430" s="69" t="s">
        <v>6315</v>
      </c>
      <c r="I1430" s="68" t="s">
        <v>54</v>
      </c>
      <c r="J1430" s="68" t="s">
        <v>191</v>
      </c>
      <c r="K1430" s="68" t="s">
        <v>89</v>
      </c>
      <c r="L1430" s="68" t="s">
        <v>6320</v>
      </c>
      <c r="M1430" s="68" t="s">
        <v>191</v>
      </c>
      <c r="N1430" s="68" t="s">
        <v>206</v>
      </c>
      <c r="O1430" s="68" t="s">
        <v>9306</v>
      </c>
      <c r="P1430" s="72" t="s">
        <v>191</v>
      </c>
      <c r="Q1430" s="68" t="s">
        <v>289</v>
      </c>
      <c r="R1430" s="68" t="s">
        <v>60</v>
      </c>
      <c r="S1430" s="68">
        <v>4</v>
      </c>
      <c r="T1430" s="68">
        <v>27</v>
      </c>
      <c r="U1430" s="68">
        <v>-5.75</v>
      </c>
      <c r="V1430" s="68">
        <v>8</v>
      </c>
      <c r="W1430" s="68">
        <v>39</v>
      </c>
      <c r="X1430" s="68">
        <v>-3.88</v>
      </c>
      <c r="Y1430" s="68">
        <v>117.92</v>
      </c>
      <c r="Z1430" s="68">
        <v>82.25</v>
      </c>
      <c r="AA1430" s="68">
        <v>0.3</v>
      </c>
      <c r="AB1430" s="73">
        <v>32515.15</v>
      </c>
      <c r="AC1430" s="73">
        <v>22382.22</v>
      </c>
      <c r="AD1430" s="73">
        <v>33691.15</v>
      </c>
      <c r="AE1430" s="73">
        <v>23510.22</v>
      </c>
      <c r="AF1430" s="73"/>
      <c r="AG1430" s="73">
        <f>IFERROR(VLOOKUP(J1430,'Roll ups'!D:E,2,FALSE),0)</f>
        <v>22444928.369999994</v>
      </c>
      <c r="AH1430" s="74">
        <f>IF(Table2[[#This Row],[CATEGORY TTL LOOKUP]]=0,0,IF(Table2[[#This Row],[CATEGORY TTL LOOKUP]]&gt;0,SUM(AB1430/AG1430)))</f>
        <v>1.4486635672876513E-3</v>
      </c>
      <c r="AI1430" s="74" t="str">
        <f>IFERROR(IF(AH1430&lt;#REF!,"STRIKE",IF(AH1430&gt;=#REF!,"GOOD")),"NO DATA")</f>
        <v>NO DATA</v>
      </c>
      <c r="AJ1430" s="75">
        <f>IFERROR(VLOOKUP(K1430,'Roll ups'!H:I,2,FALSE),0)</f>
        <v>75793138.070000067</v>
      </c>
      <c r="AK1430" s="76">
        <f>IF(Table2[[#This Row],[PRICE TIER LOOKUP]]=0,0,IF(Table2[[#This Row],[PRICE TIER LOOKUP]]&gt;0,SUM(AB1430/AJ1430)))</f>
        <v>4.2899859839514852E-4</v>
      </c>
      <c r="AL1430" s="74" t="e">
        <f>IF(AK1430&lt;#REF!,"STRIKE",IF(AK1430&gt;=#REF!,"GOOD"))</f>
        <v>#REF!</v>
      </c>
      <c r="AM1430" s="75">
        <f>VLOOKUP(H1430,'Roll ups'!A:B,2,FALSE)</f>
        <v>325145452.83999985</v>
      </c>
      <c r="AN1430" s="77">
        <f t="shared" si="48"/>
        <v>1.0000185983225271E-4</v>
      </c>
      <c r="AO1430" s="74" t="str">
        <f>IFERROR(VLOOKUP(Table2[[#This Row],[Product Name]],'Roll ups'!L:P,5,FALSE),"GOOD")</f>
        <v>GOOD</v>
      </c>
      <c r="AP1430" s="74">
        <f>Table2[[#This Row],[Retail Dollar Vol Current 12 Mths]]/Table2[[#This Row],[SHELF SALES  LOOKUP]]</f>
        <v>1.0361870266283259E-4</v>
      </c>
      <c r="AQ1430" s="69">
        <f t="shared" si="49"/>
        <v>0</v>
      </c>
      <c r="AR143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430" s="69" t="e">
        <f>IF(Table2[[#This Row],[Shelf Dollar Vol Current 12 Mths]]&gt;#REF!,"MEETS $ CRITERIA",IF(Table2[[#This Row],[Shelf Dollar Vol Current 12 Mths]]&lt;#REF!+1,"DOES NOT MEET $ CRITERIA"))</f>
        <v>#REF!</v>
      </c>
      <c r="AT1430" s="78"/>
    </row>
    <row r="1431" spans="1:46" ht="13.8" x14ac:dyDescent="0.3">
      <c r="A1431" s="68" t="s">
        <v>9307</v>
      </c>
      <c r="B1431" s="69">
        <v>15745</v>
      </c>
      <c r="C1431" s="69">
        <v>159</v>
      </c>
      <c r="D1431" s="69" t="s">
        <v>25</v>
      </c>
      <c r="E1431" s="70" t="s">
        <v>6313</v>
      </c>
      <c r="F1431" s="70"/>
      <c r="G1431" s="71" t="s">
        <v>9308</v>
      </c>
      <c r="H1431" s="69" t="s">
        <v>6315</v>
      </c>
      <c r="I1431" s="68" t="s">
        <v>721</v>
      </c>
      <c r="J1431" s="68" t="s">
        <v>228</v>
      </c>
      <c r="K1431" s="68" t="s">
        <v>228</v>
      </c>
      <c r="L1431" s="68" t="s">
        <v>6320</v>
      </c>
      <c r="M1431" s="68" t="s">
        <v>228</v>
      </c>
      <c r="N1431" s="68" t="s">
        <v>228</v>
      </c>
      <c r="O1431" s="68" t="s">
        <v>9309</v>
      </c>
      <c r="P1431" s="72" t="s">
        <v>6357</v>
      </c>
      <c r="Q1431" s="68" t="s">
        <v>41</v>
      </c>
      <c r="R1431" s="68" t="s">
        <v>60</v>
      </c>
      <c r="S1431" s="68"/>
      <c r="T1431" s="68">
        <v>6</v>
      </c>
      <c r="U1431" s="68"/>
      <c r="V1431" s="68">
        <v>4.42</v>
      </c>
      <c r="W1431" s="68">
        <v>10</v>
      </c>
      <c r="X1431" s="68">
        <v>-1.26</v>
      </c>
      <c r="Y1431" s="68">
        <v>41.08</v>
      </c>
      <c r="Z1431" s="68">
        <v>83.75</v>
      </c>
      <c r="AA1431" s="68">
        <v>-1.04</v>
      </c>
      <c r="AB1431" s="73">
        <v>12063.54</v>
      </c>
      <c r="AC1431" s="73">
        <v>23653.83</v>
      </c>
      <c r="AD1431" s="73">
        <v>12512.34</v>
      </c>
      <c r="AE1431" s="73">
        <v>25394.79</v>
      </c>
      <c r="AF1431" s="73"/>
      <c r="AG1431" s="73">
        <f>IFERROR(VLOOKUP(J1431,'Roll ups'!D:E,2,FALSE),0)</f>
        <v>3903414.0300000003</v>
      </c>
      <c r="AH1431" s="74">
        <f>IF(Table2[[#This Row],[CATEGORY TTL LOOKUP]]=0,0,IF(Table2[[#This Row],[CATEGORY TTL LOOKUP]]&gt;0,SUM(AB1431/AG1431)))</f>
        <v>3.0905099759555867E-3</v>
      </c>
      <c r="AI1431" s="74" t="str">
        <f>IFERROR(IF(AH1431&lt;#REF!,"STRIKE",IF(AH1431&gt;=#REF!,"GOOD")),"NO DATA")</f>
        <v>NO DATA</v>
      </c>
      <c r="AJ1431" s="75">
        <f>IFERROR(VLOOKUP(K1431,'Roll ups'!H:I,2,FALSE),0)</f>
        <v>3903414.0300000003</v>
      </c>
      <c r="AK1431" s="76">
        <f>IF(Table2[[#This Row],[PRICE TIER LOOKUP]]=0,0,IF(Table2[[#This Row],[PRICE TIER LOOKUP]]&gt;0,SUM(AB1431/AJ1431)))</f>
        <v>3.0905099759555867E-3</v>
      </c>
      <c r="AL1431" s="74" t="e">
        <f>IF(AK1431&lt;#REF!,"STRIKE",IF(AK1431&gt;=#REF!,"GOOD"))</f>
        <v>#REF!</v>
      </c>
      <c r="AM1431" s="75">
        <f>VLOOKUP(H1431,'Roll ups'!A:B,2,FALSE)</f>
        <v>325145452.83999985</v>
      </c>
      <c r="AN1431" s="77">
        <f t="shared" si="48"/>
        <v>3.7101979728242805E-5</v>
      </c>
      <c r="AO1431" s="74" t="str">
        <f>IFERROR(VLOOKUP(Table2[[#This Row],[Product Name]],'Roll ups'!L:P,5,FALSE),"GOOD")</f>
        <v>GOOD</v>
      </c>
      <c r="AP1431" s="74">
        <f>Table2[[#This Row],[Retail Dollar Vol Current 12 Mths]]/Table2[[#This Row],[SHELF SALES  LOOKUP]]</f>
        <v>3.8482285053382464E-5</v>
      </c>
      <c r="AQ1431" s="69">
        <f t="shared" si="49"/>
        <v>0</v>
      </c>
      <c r="AR143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431" s="69" t="e">
        <f>IF(Table2[[#This Row],[Shelf Dollar Vol Current 12 Mths]]&gt;#REF!,"MEETS $ CRITERIA",IF(Table2[[#This Row],[Shelf Dollar Vol Current 12 Mths]]&lt;#REF!+1,"DOES NOT MEET $ CRITERIA"))</f>
        <v>#REF!</v>
      </c>
      <c r="AT1431" s="78"/>
    </row>
    <row r="1432" spans="1:46" ht="13.8" x14ac:dyDescent="0.3">
      <c r="A1432" s="68" t="s">
        <v>3427</v>
      </c>
      <c r="B1432" s="69">
        <v>87619</v>
      </c>
      <c r="C1432" s="69">
        <v>648</v>
      </c>
      <c r="D1432" s="69" t="s">
        <v>25</v>
      </c>
      <c r="E1432" s="70" t="s">
        <v>6313</v>
      </c>
      <c r="F1432" s="70"/>
      <c r="G1432" s="71" t="s">
        <v>9310</v>
      </c>
      <c r="H1432" s="69" t="s">
        <v>6315</v>
      </c>
      <c r="I1432" s="68" t="s">
        <v>245</v>
      </c>
      <c r="J1432" s="68" t="s">
        <v>245</v>
      </c>
      <c r="K1432" s="68" t="s">
        <v>132</v>
      </c>
      <c r="L1432" s="68" t="s">
        <v>132</v>
      </c>
      <c r="M1432" s="68" t="s">
        <v>245</v>
      </c>
      <c r="N1432" s="68" t="s">
        <v>246</v>
      </c>
      <c r="O1432" s="68" t="s">
        <v>9311</v>
      </c>
      <c r="P1432" s="72" t="s">
        <v>245</v>
      </c>
      <c r="Q1432" s="68" t="s">
        <v>161</v>
      </c>
      <c r="R1432" s="68" t="s">
        <v>31</v>
      </c>
      <c r="S1432" s="68">
        <v>256</v>
      </c>
      <c r="T1432" s="68">
        <v>131</v>
      </c>
      <c r="U1432" s="68">
        <v>0.49</v>
      </c>
      <c r="V1432" s="68">
        <v>573.08000000000004</v>
      </c>
      <c r="W1432" s="68">
        <v>395.92</v>
      </c>
      <c r="X1432" s="68">
        <v>0.31</v>
      </c>
      <c r="Y1432" s="68">
        <v>1628.67</v>
      </c>
      <c r="Z1432" s="68">
        <v>1306.92</v>
      </c>
      <c r="AA1432" s="68">
        <v>0.2</v>
      </c>
      <c r="AB1432" s="73">
        <v>497559.88</v>
      </c>
      <c r="AC1432" s="73">
        <v>403941.08</v>
      </c>
      <c r="AD1432" s="73">
        <v>500632.88</v>
      </c>
      <c r="AE1432" s="73">
        <v>404493.08</v>
      </c>
      <c r="AF1432" s="73"/>
      <c r="AG1432" s="73">
        <f>IFERROR(VLOOKUP(J1432,'Roll ups'!D:E,2,FALSE),0)</f>
        <v>57863085.470000021</v>
      </c>
      <c r="AH1432" s="74">
        <f>IF(Table2[[#This Row],[CATEGORY TTL LOOKUP]]=0,0,IF(Table2[[#This Row],[CATEGORY TTL LOOKUP]]&gt;0,SUM(AB1432/AG1432)))</f>
        <v>8.5989171845660961E-3</v>
      </c>
      <c r="AI1432" s="74" t="str">
        <f>IFERROR(IF(AH1432&lt;#REF!,"STRIKE",IF(AH1432&gt;=#REF!,"GOOD")),"NO DATA")</f>
        <v>NO DATA</v>
      </c>
      <c r="AJ1432" s="75">
        <f>IFERROR(VLOOKUP(K1432,'Roll ups'!H:I,2,FALSE),0)</f>
        <v>126094742.97999983</v>
      </c>
      <c r="AK1432" s="76">
        <f>IF(Table2[[#This Row],[PRICE TIER LOOKUP]]=0,0,IF(Table2[[#This Row],[PRICE TIER LOOKUP]]&gt;0,SUM(AB1432/AJ1432)))</f>
        <v>3.9459208864791378E-3</v>
      </c>
      <c r="AL1432" s="74" t="e">
        <f>IF(AK1432&lt;#REF!,"STRIKE",IF(AK1432&gt;=#REF!,"GOOD"))</f>
        <v>#REF!</v>
      </c>
      <c r="AM1432" s="75">
        <f>VLOOKUP(H1432,'Roll ups'!A:B,2,FALSE)</f>
        <v>325145452.83999985</v>
      </c>
      <c r="AN1432" s="77">
        <f t="shared" si="48"/>
        <v>1.5302686094916518E-3</v>
      </c>
      <c r="AO1432" s="74" t="str">
        <f>IFERROR(VLOOKUP(Table2[[#This Row],[Product Name]],'Roll ups'!L:P,5,FALSE),"GOOD")</f>
        <v>GOOD</v>
      </c>
      <c r="AP1432" s="74">
        <f>Table2[[#This Row],[Retail Dollar Vol Current 12 Mths]]/Table2[[#This Row],[SHELF SALES  LOOKUP]]</f>
        <v>1.5397197642691789E-3</v>
      </c>
      <c r="AQ1432" s="69">
        <f t="shared" si="49"/>
        <v>0</v>
      </c>
      <c r="AR143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432" s="69" t="e">
        <f>IF(Table2[[#This Row],[Shelf Dollar Vol Current 12 Mths]]&gt;#REF!,"MEETS $ CRITERIA",IF(Table2[[#This Row],[Shelf Dollar Vol Current 12 Mths]]&lt;#REF!+1,"DOES NOT MEET $ CRITERIA"))</f>
        <v>#REF!</v>
      </c>
      <c r="AT1432" s="78"/>
    </row>
    <row r="1433" spans="1:46" ht="13.8" x14ac:dyDescent="0.3">
      <c r="A1433" s="68" t="s">
        <v>3746</v>
      </c>
      <c r="B1433" s="69">
        <v>89286</v>
      </c>
      <c r="C1433" s="69">
        <v>513</v>
      </c>
      <c r="D1433" s="69" t="s">
        <v>25</v>
      </c>
      <c r="E1433" s="70" t="s">
        <v>6313</v>
      </c>
      <c r="F1433" s="70"/>
      <c r="G1433" s="71" t="s">
        <v>9312</v>
      </c>
      <c r="H1433" s="69" t="s">
        <v>6315</v>
      </c>
      <c r="I1433" s="68" t="s">
        <v>245</v>
      </c>
      <c r="J1433" s="68" t="s">
        <v>245</v>
      </c>
      <c r="K1433" s="68" t="s">
        <v>132</v>
      </c>
      <c r="L1433" s="68" t="s">
        <v>132</v>
      </c>
      <c r="M1433" s="68" t="s">
        <v>245</v>
      </c>
      <c r="N1433" s="68" t="s">
        <v>246</v>
      </c>
      <c r="O1433" s="68" t="s">
        <v>9313</v>
      </c>
      <c r="P1433" s="72" t="s">
        <v>245</v>
      </c>
      <c r="Q1433" s="68" t="s">
        <v>161</v>
      </c>
      <c r="R1433" s="68" t="s">
        <v>31</v>
      </c>
      <c r="S1433" s="68">
        <v>161</v>
      </c>
      <c r="T1433" s="68">
        <v>54</v>
      </c>
      <c r="U1433" s="68">
        <v>0.66</v>
      </c>
      <c r="V1433" s="68">
        <v>338.33</v>
      </c>
      <c r="W1433" s="68">
        <v>168.92</v>
      </c>
      <c r="X1433" s="68">
        <v>0.5</v>
      </c>
      <c r="Y1433" s="68">
        <v>987.58</v>
      </c>
      <c r="Z1433" s="68">
        <v>697.25</v>
      </c>
      <c r="AA1433" s="68">
        <v>0.28999999999999998</v>
      </c>
      <c r="AB1433" s="73">
        <v>325337.77</v>
      </c>
      <c r="AC1433" s="73">
        <v>222744.68</v>
      </c>
      <c r="AD1433" s="73">
        <v>327269.77</v>
      </c>
      <c r="AE1433" s="73">
        <v>223777.68</v>
      </c>
      <c r="AF1433" s="73"/>
      <c r="AG1433" s="73">
        <f>IFERROR(VLOOKUP(J1433,'Roll ups'!D:E,2,FALSE),0)</f>
        <v>57863085.470000021</v>
      </c>
      <c r="AH1433" s="74">
        <f>IF(Table2[[#This Row],[CATEGORY TTL LOOKUP]]=0,0,IF(Table2[[#This Row],[CATEGORY TTL LOOKUP]]&gt;0,SUM(AB1433/AG1433)))</f>
        <v>5.6225444488036541E-3</v>
      </c>
      <c r="AI1433" s="74" t="str">
        <f>IFERROR(IF(AH1433&lt;#REF!,"STRIKE",IF(AH1433&gt;=#REF!,"GOOD")),"NO DATA")</f>
        <v>NO DATA</v>
      </c>
      <c r="AJ1433" s="75">
        <f>IFERROR(VLOOKUP(K1433,'Roll ups'!H:I,2,FALSE),0)</f>
        <v>126094742.97999983</v>
      </c>
      <c r="AK1433" s="76">
        <f>IF(Table2[[#This Row],[PRICE TIER LOOKUP]]=0,0,IF(Table2[[#This Row],[PRICE TIER LOOKUP]]&gt;0,SUM(AB1433/AJ1433)))</f>
        <v>2.5801057388379987E-3</v>
      </c>
      <c r="AL1433" s="74" t="e">
        <f>IF(AK1433&lt;#REF!,"STRIKE",IF(AK1433&gt;=#REF!,"GOOD"))</f>
        <v>#REF!</v>
      </c>
      <c r="AM1433" s="75">
        <f>VLOOKUP(H1433,'Roll ups'!A:B,2,FALSE)</f>
        <v>325145452.83999985</v>
      </c>
      <c r="AN1433" s="77">
        <f t="shared" si="48"/>
        <v>1.0005914803922994E-3</v>
      </c>
      <c r="AO1433" s="74" t="str">
        <f>IFERROR(VLOOKUP(Table2[[#This Row],[Product Name]],'Roll ups'!L:P,5,FALSE),"GOOD")</f>
        <v>GOOD</v>
      </c>
      <c r="AP1433" s="74">
        <f>Table2[[#This Row],[Retail Dollar Vol Current 12 Mths]]/Table2[[#This Row],[SHELF SALES  LOOKUP]]</f>
        <v>1.0065334364711092E-3</v>
      </c>
      <c r="AQ1433" s="69">
        <f t="shared" si="49"/>
        <v>0</v>
      </c>
      <c r="AR143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433" s="69" t="e">
        <f>IF(Table2[[#This Row],[Shelf Dollar Vol Current 12 Mths]]&gt;#REF!,"MEETS $ CRITERIA",IF(Table2[[#This Row],[Shelf Dollar Vol Current 12 Mths]]&lt;#REF!+1,"DOES NOT MEET $ CRITERIA"))</f>
        <v>#REF!</v>
      </c>
      <c r="AT1433" s="78"/>
    </row>
    <row r="1434" spans="1:46" ht="13.8" x14ac:dyDescent="0.3">
      <c r="A1434" s="68" t="s">
        <v>694</v>
      </c>
      <c r="B1434" s="69">
        <v>39842</v>
      </c>
      <c r="C1434" s="69">
        <v>267</v>
      </c>
      <c r="D1434" s="69" t="s">
        <v>25</v>
      </c>
      <c r="E1434" s="70" t="s">
        <v>6313</v>
      </c>
      <c r="F1434" s="70"/>
      <c r="G1434" s="71" t="s">
        <v>9314</v>
      </c>
      <c r="H1434" s="69" t="s">
        <v>6315</v>
      </c>
      <c r="I1434" s="68" t="s">
        <v>252</v>
      </c>
      <c r="J1434" s="68" t="s">
        <v>252</v>
      </c>
      <c r="K1434" s="68" t="s">
        <v>132</v>
      </c>
      <c r="L1434" s="68" t="s">
        <v>132</v>
      </c>
      <c r="M1434" s="68" t="s">
        <v>252</v>
      </c>
      <c r="N1434" s="68" t="s">
        <v>184</v>
      </c>
      <c r="O1434" s="68" t="s">
        <v>9315</v>
      </c>
      <c r="P1434" s="72" t="s">
        <v>191</v>
      </c>
      <c r="Q1434" s="68" t="s">
        <v>8952</v>
      </c>
      <c r="R1434" s="68" t="s">
        <v>6402</v>
      </c>
      <c r="S1434" s="68">
        <v>11</v>
      </c>
      <c r="T1434" s="68">
        <v>18.5</v>
      </c>
      <c r="U1434" s="68">
        <v>-0.68</v>
      </c>
      <c r="V1434" s="68">
        <v>32.92</v>
      </c>
      <c r="W1434" s="68">
        <v>33.5</v>
      </c>
      <c r="X1434" s="68">
        <v>-0.02</v>
      </c>
      <c r="Y1434" s="68">
        <v>116.33</v>
      </c>
      <c r="Z1434" s="68">
        <v>125.67</v>
      </c>
      <c r="AA1434" s="68">
        <v>-0.08</v>
      </c>
      <c r="AB1434" s="73">
        <v>17087.04</v>
      </c>
      <c r="AC1434" s="73">
        <v>17800.060000000001</v>
      </c>
      <c r="AD1434" s="73">
        <v>17087.04</v>
      </c>
      <c r="AE1434" s="73">
        <v>17800.060000000001</v>
      </c>
      <c r="AF1434" s="73"/>
      <c r="AG1434" s="73">
        <f>IFERROR(VLOOKUP(J1434,'Roll ups'!D:E,2,FALSE),0)</f>
        <v>73393567.950000003</v>
      </c>
      <c r="AH1434" s="74">
        <f>IF(Table2[[#This Row],[CATEGORY TTL LOOKUP]]=0,0,IF(Table2[[#This Row],[CATEGORY TTL LOOKUP]]&gt;0,SUM(AB1434/AG1434)))</f>
        <v>2.328138619945646E-4</v>
      </c>
      <c r="AI1434" s="74" t="str">
        <f>IFERROR(IF(AH1434&lt;#REF!,"STRIKE",IF(AH1434&gt;=#REF!,"GOOD")),"NO DATA")</f>
        <v>NO DATA</v>
      </c>
      <c r="AJ1434" s="75">
        <f>IFERROR(VLOOKUP(K1434,'Roll ups'!H:I,2,FALSE),0)</f>
        <v>126094742.97999983</v>
      </c>
      <c r="AK1434" s="76">
        <f>IF(Table2[[#This Row],[PRICE TIER LOOKUP]]=0,0,IF(Table2[[#This Row],[PRICE TIER LOOKUP]]&gt;0,SUM(AB1434/AJ1434)))</f>
        <v>1.3550953510179417E-4</v>
      </c>
      <c r="AL1434" s="74" t="e">
        <f>IF(AK1434&lt;#REF!,"STRIKE",IF(AK1434&gt;=#REF!,"GOOD"))</f>
        <v>#REF!</v>
      </c>
      <c r="AM1434" s="75">
        <f>VLOOKUP(H1434,'Roll ups'!A:B,2,FALSE)</f>
        <v>325145452.83999985</v>
      </c>
      <c r="AN1434" s="77">
        <f t="shared" si="48"/>
        <v>5.2551988197135658E-5</v>
      </c>
      <c r="AO1434" s="74" t="str">
        <f>IFERROR(VLOOKUP(Table2[[#This Row],[Product Name]],'Roll ups'!L:P,5,FALSE),"GOOD")</f>
        <v>GOOD</v>
      </c>
      <c r="AP1434" s="74">
        <f>Table2[[#This Row],[Retail Dollar Vol Current 12 Mths]]/Table2[[#This Row],[SHELF SALES  LOOKUP]]</f>
        <v>5.2551988197135658E-5</v>
      </c>
      <c r="AQ1434" s="69">
        <f t="shared" si="49"/>
        <v>0</v>
      </c>
      <c r="AR143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434" s="69" t="e">
        <f>IF(Table2[[#This Row],[Shelf Dollar Vol Current 12 Mths]]&gt;#REF!,"MEETS $ CRITERIA",IF(Table2[[#This Row],[Shelf Dollar Vol Current 12 Mths]]&lt;#REF!+1,"DOES NOT MEET $ CRITERIA"))</f>
        <v>#REF!</v>
      </c>
      <c r="AT1434" s="78"/>
    </row>
    <row r="1435" spans="1:46" ht="13.8" x14ac:dyDescent="0.3">
      <c r="A1435" s="68" t="s">
        <v>9316</v>
      </c>
      <c r="B1435" s="69">
        <v>84191</v>
      </c>
      <c r="C1435" s="69">
        <v>381</v>
      </c>
      <c r="D1435" s="69" t="s">
        <v>25</v>
      </c>
      <c r="E1435" s="70" t="s">
        <v>6313</v>
      </c>
      <c r="F1435" s="70"/>
      <c r="G1435" s="71" t="s">
        <v>9317</v>
      </c>
      <c r="H1435" s="69" t="s">
        <v>6315</v>
      </c>
      <c r="I1435" s="68" t="s">
        <v>54</v>
      </c>
      <c r="J1435" s="68" t="s">
        <v>191</v>
      </c>
      <c r="K1435" s="68" t="s">
        <v>132</v>
      </c>
      <c r="L1435" s="68" t="s">
        <v>132</v>
      </c>
      <c r="M1435" s="68" t="s">
        <v>191</v>
      </c>
      <c r="N1435" s="68" t="s">
        <v>272</v>
      </c>
      <c r="O1435" s="68" t="s">
        <v>9318</v>
      </c>
      <c r="P1435" s="72" t="s">
        <v>191</v>
      </c>
      <c r="Q1435" s="68" t="s">
        <v>213</v>
      </c>
      <c r="R1435" s="68" t="s">
        <v>6402</v>
      </c>
      <c r="S1435" s="68">
        <v>33</v>
      </c>
      <c r="T1435" s="68">
        <v>35.340000000000003</v>
      </c>
      <c r="U1435" s="68">
        <v>-0.08</v>
      </c>
      <c r="V1435" s="68">
        <v>126.7</v>
      </c>
      <c r="W1435" s="68">
        <v>123.37</v>
      </c>
      <c r="X1435" s="68">
        <v>0.03</v>
      </c>
      <c r="Y1435" s="68">
        <v>474.13</v>
      </c>
      <c r="Z1435" s="68">
        <v>416.77</v>
      </c>
      <c r="AA1435" s="68">
        <v>0.12</v>
      </c>
      <c r="AB1435" s="73">
        <v>57164.4</v>
      </c>
      <c r="AC1435" s="73">
        <v>50292</v>
      </c>
      <c r="AD1435" s="73">
        <v>57164.4</v>
      </c>
      <c r="AE1435" s="73">
        <v>50292</v>
      </c>
      <c r="AF1435" s="73"/>
      <c r="AG1435" s="73">
        <f>IFERROR(VLOOKUP(J1435,'Roll ups'!D:E,2,FALSE),0)</f>
        <v>22444928.369999994</v>
      </c>
      <c r="AH1435" s="74">
        <f>IF(Table2[[#This Row],[CATEGORY TTL LOOKUP]]=0,0,IF(Table2[[#This Row],[CATEGORY TTL LOOKUP]]&gt;0,SUM(AB1435/AG1435)))</f>
        <v>2.5468737996244277E-3</v>
      </c>
      <c r="AI1435" s="74" t="str">
        <f>IFERROR(IF(AH1435&lt;#REF!,"STRIKE",IF(AH1435&gt;=#REF!,"GOOD")),"NO DATA")</f>
        <v>NO DATA</v>
      </c>
      <c r="AJ1435" s="75">
        <f>IFERROR(VLOOKUP(K1435,'Roll ups'!H:I,2,FALSE),0)</f>
        <v>126094742.97999983</v>
      </c>
      <c r="AK1435" s="76">
        <f>IF(Table2[[#This Row],[PRICE TIER LOOKUP]]=0,0,IF(Table2[[#This Row],[PRICE TIER LOOKUP]]&gt;0,SUM(AB1435/AJ1435)))</f>
        <v>4.5334483142621558E-4</v>
      </c>
      <c r="AL1435" s="74" t="e">
        <f>IF(AK1435&lt;#REF!,"STRIKE",IF(AK1435&gt;=#REF!,"GOOD"))</f>
        <v>#REF!</v>
      </c>
      <c r="AM1435" s="75">
        <f>VLOOKUP(H1435,'Roll ups'!A:B,2,FALSE)</f>
        <v>325145452.83999985</v>
      </c>
      <c r="AN1435" s="77">
        <f t="shared" si="48"/>
        <v>1.7581177746972803E-4</v>
      </c>
      <c r="AO1435" s="74" t="str">
        <f>IFERROR(VLOOKUP(Table2[[#This Row],[Product Name]],'Roll ups'!L:P,5,FALSE),"GOOD")</f>
        <v>GOOD</v>
      </c>
      <c r="AP1435" s="74">
        <f>Table2[[#This Row],[Retail Dollar Vol Current 12 Mths]]/Table2[[#This Row],[SHELF SALES  LOOKUP]]</f>
        <v>1.7581177746972803E-4</v>
      </c>
      <c r="AQ1435" s="69">
        <f t="shared" si="49"/>
        <v>0</v>
      </c>
      <c r="AR143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435" s="69" t="e">
        <f>IF(Table2[[#This Row],[Shelf Dollar Vol Current 12 Mths]]&gt;#REF!,"MEETS $ CRITERIA",IF(Table2[[#This Row],[Shelf Dollar Vol Current 12 Mths]]&lt;#REF!+1,"DOES NOT MEET $ CRITERIA"))</f>
        <v>#REF!</v>
      </c>
      <c r="AT1435" s="78"/>
    </row>
    <row r="1436" spans="1:46" ht="13.8" x14ac:dyDescent="0.3">
      <c r="A1436" s="68" t="s">
        <v>9319</v>
      </c>
      <c r="B1436" s="69">
        <v>87054</v>
      </c>
      <c r="C1436" s="69">
        <v>225</v>
      </c>
      <c r="D1436" s="69" t="s">
        <v>25</v>
      </c>
      <c r="E1436" s="70" t="s">
        <v>6313</v>
      </c>
      <c r="F1436" s="70"/>
      <c r="G1436" s="71" t="s">
        <v>9320</v>
      </c>
      <c r="H1436" s="69" t="s">
        <v>6315</v>
      </c>
      <c r="I1436" s="68" t="s">
        <v>711</v>
      </c>
      <c r="J1436" s="68" t="s">
        <v>191</v>
      </c>
      <c r="K1436" s="68" t="s">
        <v>104</v>
      </c>
      <c r="L1436" s="68" t="s">
        <v>132</v>
      </c>
      <c r="M1436" s="68" t="s">
        <v>175</v>
      </c>
      <c r="N1436" s="68" t="s">
        <v>184</v>
      </c>
      <c r="O1436" s="68" t="s">
        <v>9321</v>
      </c>
      <c r="P1436" s="72" t="s">
        <v>191</v>
      </c>
      <c r="Q1436" s="68" t="s">
        <v>213</v>
      </c>
      <c r="R1436" s="68" t="s">
        <v>6402</v>
      </c>
      <c r="S1436" s="68">
        <v>17</v>
      </c>
      <c r="T1436" s="68">
        <v>32.01</v>
      </c>
      <c r="U1436" s="68">
        <v>-0.85</v>
      </c>
      <c r="V1436" s="68">
        <v>50.68</v>
      </c>
      <c r="W1436" s="68">
        <v>64.02</v>
      </c>
      <c r="X1436" s="68">
        <v>-0.26</v>
      </c>
      <c r="Y1436" s="68">
        <v>224.07</v>
      </c>
      <c r="Z1436" s="68">
        <v>205.39</v>
      </c>
      <c r="AA1436" s="68">
        <v>0.08</v>
      </c>
      <c r="AB1436" s="73">
        <v>27014.400000000001</v>
      </c>
      <c r="AC1436" s="73">
        <v>24763.200000000001</v>
      </c>
      <c r="AD1436" s="73">
        <v>27014.400000000001</v>
      </c>
      <c r="AE1436" s="73">
        <v>24763.200000000001</v>
      </c>
      <c r="AF1436" s="73"/>
      <c r="AG1436" s="73">
        <f>IFERROR(VLOOKUP(J1436,'Roll ups'!D:E,2,FALSE),0)</f>
        <v>22444928.369999994</v>
      </c>
      <c r="AH1436" s="74">
        <f>IF(Table2[[#This Row],[CATEGORY TTL LOOKUP]]=0,0,IF(Table2[[#This Row],[CATEGORY TTL LOOKUP]]&gt;0,SUM(AB1436/AG1436)))</f>
        <v>1.2035859306242023E-3</v>
      </c>
      <c r="AI1436" s="74" t="str">
        <f>IFERROR(IF(AH1436&lt;#REF!,"STRIKE",IF(AH1436&gt;=#REF!,"GOOD")),"NO DATA")</f>
        <v>NO DATA</v>
      </c>
      <c r="AJ1436" s="75">
        <f>IFERROR(VLOOKUP(K1436,'Roll ups'!H:I,2,FALSE),0)</f>
        <v>34230392.709999993</v>
      </c>
      <c r="AK1436" s="76">
        <f>IF(Table2[[#This Row],[PRICE TIER LOOKUP]]=0,0,IF(Table2[[#This Row],[PRICE TIER LOOKUP]]&gt;0,SUM(AB1436/AJ1436)))</f>
        <v>7.8919339982062408E-4</v>
      </c>
      <c r="AL1436" s="74" t="e">
        <f>IF(AK1436&lt;#REF!,"STRIKE",IF(AK1436&gt;=#REF!,"GOOD"))</f>
        <v>#REF!</v>
      </c>
      <c r="AM1436" s="75">
        <f>VLOOKUP(H1436,'Roll ups'!A:B,2,FALSE)</f>
        <v>325145452.83999985</v>
      </c>
      <c r="AN1436" s="77">
        <f t="shared" si="48"/>
        <v>8.3084046736749107E-5</v>
      </c>
      <c r="AO1436" s="74" t="str">
        <f>IFERROR(VLOOKUP(Table2[[#This Row],[Product Name]],'Roll ups'!L:P,5,FALSE),"GOOD")</f>
        <v>GOOD</v>
      </c>
      <c r="AP1436" s="74">
        <f>Table2[[#This Row],[Retail Dollar Vol Current 12 Mths]]/Table2[[#This Row],[SHELF SALES  LOOKUP]]</f>
        <v>8.3084046736749107E-5</v>
      </c>
      <c r="AQ1436" s="69">
        <f t="shared" si="49"/>
        <v>0</v>
      </c>
      <c r="AR143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436" s="69" t="e">
        <f>IF(Table2[[#This Row],[Shelf Dollar Vol Current 12 Mths]]&gt;#REF!,"MEETS $ CRITERIA",IF(Table2[[#This Row],[Shelf Dollar Vol Current 12 Mths]]&lt;#REF!+1,"DOES NOT MEET $ CRITERIA"))</f>
        <v>#REF!</v>
      </c>
      <c r="AT1436" s="78"/>
    </row>
    <row r="1437" spans="1:46" ht="13.8" x14ac:dyDescent="0.3">
      <c r="A1437" s="68" t="s">
        <v>9322</v>
      </c>
      <c r="B1437" s="69">
        <v>74802</v>
      </c>
      <c r="C1437" s="69">
        <v>179</v>
      </c>
      <c r="D1437" s="69" t="s">
        <v>25</v>
      </c>
      <c r="E1437" s="70" t="s">
        <v>6313</v>
      </c>
      <c r="F1437" s="70"/>
      <c r="G1437" s="71" t="s">
        <v>9323</v>
      </c>
      <c r="H1437" s="69" t="s">
        <v>6315</v>
      </c>
      <c r="I1437" s="68" t="s">
        <v>831</v>
      </c>
      <c r="J1437" s="68" t="s">
        <v>175</v>
      </c>
      <c r="K1437" s="68" t="s">
        <v>132</v>
      </c>
      <c r="L1437" s="68" t="s">
        <v>132</v>
      </c>
      <c r="M1437" s="68" t="s">
        <v>175</v>
      </c>
      <c r="N1437" s="68" t="s">
        <v>184</v>
      </c>
      <c r="O1437" s="68" t="s">
        <v>9324</v>
      </c>
      <c r="P1437" s="72" t="s">
        <v>191</v>
      </c>
      <c r="Q1437" s="68" t="s">
        <v>49</v>
      </c>
      <c r="R1437" s="68" t="s">
        <v>6402</v>
      </c>
      <c r="S1437" s="68">
        <v>3</v>
      </c>
      <c r="T1437" s="68">
        <v>8.44</v>
      </c>
      <c r="U1437" s="68">
        <v>-2.17</v>
      </c>
      <c r="V1437" s="68">
        <v>8</v>
      </c>
      <c r="W1437" s="68">
        <v>27.1</v>
      </c>
      <c r="X1437" s="68">
        <v>-2.39</v>
      </c>
      <c r="Y1437" s="68">
        <v>111.97</v>
      </c>
      <c r="Z1437" s="68">
        <v>189.53</v>
      </c>
      <c r="AA1437" s="68">
        <v>-0.69</v>
      </c>
      <c r="AB1437" s="73">
        <v>22148.639999999999</v>
      </c>
      <c r="AC1437" s="73">
        <v>37554.480000000003</v>
      </c>
      <c r="AD1437" s="73">
        <v>22760.639999999999</v>
      </c>
      <c r="AE1437" s="73">
        <v>38521.480000000003</v>
      </c>
      <c r="AF1437" s="73"/>
      <c r="AG1437" s="73">
        <f>IFERROR(VLOOKUP(J1437,'Roll ups'!D:E,2,FALSE),0)</f>
        <v>52239627.039999984</v>
      </c>
      <c r="AH1437" s="74">
        <f>IF(Table2[[#This Row],[CATEGORY TTL LOOKUP]]=0,0,IF(Table2[[#This Row],[CATEGORY TTL LOOKUP]]&gt;0,SUM(AB1437/AG1437)))</f>
        <v>4.2398158744588168E-4</v>
      </c>
      <c r="AI1437" s="74" t="str">
        <f>IFERROR(IF(AH1437&lt;#REF!,"STRIKE",IF(AH1437&gt;=#REF!,"GOOD")),"NO DATA")</f>
        <v>NO DATA</v>
      </c>
      <c r="AJ1437" s="75">
        <f>IFERROR(VLOOKUP(K1437,'Roll ups'!H:I,2,FALSE),0)</f>
        <v>126094742.97999983</v>
      </c>
      <c r="AK1437" s="76">
        <f>IF(Table2[[#This Row],[PRICE TIER LOOKUP]]=0,0,IF(Table2[[#This Row],[PRICE TIER LOOKUP]]&gt;0,SUM(AB1437/AJ1437)))</f>
        <v>1.7565078033041429E-4</v>
      </c>
      <c r="AL1437" s="74" t="e">
        <f>IF(AK1437&lt;#REF!,"STRIKE",IF(AK1437&gt;=#REF!,"GOOD"))</f>
        <v>#REF!</v>
      </c>
      <c r="AM1437" s="75">
        <f>VLOOKUP(H1437,'Roll ups'!A:B,2,FALSE)</f>
        <v>325145452.83999985</v>
      </c>
      <c r="AN1437" s="77">
        <f t="shared" si="48"/>
        <v>6.8119174992427398E-5</v>
      </c>
      <c r="AO1437" s="74" t="str">
        <f>IFERROR(VLOOKUP(Table2[[#This Row],[Product Name]],'Roll ups'!L:P,5,FALSE),"GOOD")</f>
        <v>GOOD</v>
      </c>
      <c r="AP1437" s="74">
        <f>Table2[[#This Row],[Retail Dollar Vol Current 12 Mths]]/Table2[[#This Row],[SHELF SALES  LOOKUP]]</f>
        <v>7.0001409526708765E-5</v>
      </c>
      <c r="AQ1437" s="69">
        <f t="shared" si="49"/>
        <v>0</v>
      </c>
      <c r="AR143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437" s="69" t="e">
        <f>IF(Table2[[#This Row],[Shelf Dollar Vol Current 12 Mths]]&gt;#REF!,"MEETS $ CRITERIA",IF(Table2[[#This Row],[Shelf Dollar Vol Current 12 Mths]]&lt;#REF!+1,"DOES NOT MEET $ CRITERIA"))</f>
        <v>#REF!</v>
      </c>
      <c r="AT1437" s="78"/>
    </row>
    <row r="1438" spans="1:46" ht="13.8" x14ac:dyDescent="0.3">
      <c r="A1438" s="68" t="s">
        <v>9325</v>
      </c>
      <c r="B1438" s="69">
        <v>15829</v>
      </c>
      <c r="C1438" s="69">
        <v>224</v>
      </c>
      <c r="D1438" s="69" t="s">
        <v>25</v>
      </c>
      <c r="E1438" s="70" t="s">
        <v>6313</v>
      </c>
      <c r="F1438" s="70"/>
      <c r="G1438" s="71" t="s">
        <v>9326</v>
      </c>
      <c r="H1438" s="69" t="s">
        <v>6315</v>
      </c>
      <c r="I1438" s="68" t="s">
        <v>721</v>
      </c>
      <c r="J1438" s="68" t="s">
        <v>228</v>
      </c>
      <c r="K1438" s="68" t="s">
        <v>228</v>
      </c>
      <c r="L1438" s="68" t="s">
        <v>132</v>
      </c>
      <c r="M1438" s="68" t="s">
        <v>228</v>
      </c>
      <c r="N1438" s="68" t="s">
        <v>228</v>
      </c>
      <c r="O1438" s="68" t="s">
        <v>9327</v>
      </c>
      <c r="P1438" s="72" t="s">
        <v>6357</v>
      </c>
      <c r="Q1438" s="68" t="s">
        <v>128</v>
      </c>
      <c r="R1438" s="68" t="s">
        <v>60</v>
      </c>
      <c r="S1438" s="68">
        <v>6</v>
      </c>
      <c r="T1438" s="68">
        <v>5</v>
      </c>
      <c r="U1438" s="68">
        <v>0.16</v>
      </c>
      <c r="V1438" s="68">
        <v>13.46</v>
      </c>
      <c r="W1438" s="68">
        <v>20.329999999999998</v>
      </c>
      <c r="X1438" s="68">
        <v>-0.51</v>
      </c>
      <c r="Y1438" s="68">
        <v>63.79</v>
      </c>
      <c r="Z1438" s="68">
        <v>81.42</v>
      </c>
      <c r="AA1438" s="68">
        <v>-0.28000000000000003</v>
      </c>
      <c r="AB1438" s="73">
        <v>16311.49</v>
      </c>
      <c r="AC1438" s="73">
        <v>21342.14</v>
      </c>
      <c r="AD1438" s="73">
        <v>16933.09</v>
      </c>
      <c r="AE1438" s="73">
        <v>22048.94</v>
      </c>
      <c r="AF1438" s="73"/>
      <c r="AG1438" s="73">
        <f>IFERROR(VLOOKUP(J1438,'Roll ups'!D:E,2,FALSE),0)</f>
        <v>3903414.0300000003</v>
      </c>
      <c r="AH1438" s="74">
        <f>IF(Table2[[#This Row],[CATEGORY TTL LOOKUP]]=0,0,IF(Table2[[#This Row],[CATEGORY TTL LOOKUP]]&gt;0,SUM(AB1438/AG1438)))</f>
        <v>4.178775265610243E-3</v>
      </c>
      <c r="AI1438" s="74" t="str">
        <f>IFERROR(IF(AH1438&lt;#REF!,"STRIKE",IF(AH1438&gt;=#REF!,"GOOD")),"NO DATA")</f>
        <v>NO DATA</v>
      </c>
      <c r="AJ1438" s="75">
        <f>IFERROR(VLOOKUP(K1438,'Roll ups'!H:I,2,FALSE),0)</f>
        <v>3903414.0300000003</v>
      </c>
      <c r="AK1438" s="76">
        <f>IF(Table2[[#This Row],[PRICE TIER LOOKUP]]=0,0,IF(Table2[[#This Row],[PRICE TIER LOOKUP]]&gt;0,SUM(AB1438/AJ1438)))</f>
        <v>4.178775265610243E-3</v>
      </c>
      <c r="AL1438" s="74" t="e">
        <f>IF(AK1438&lt;#REF!,"STRIKE",IF(AK1438&gt;=#REF!,"GOOD"))</f>
        <v>#REF!</v>
      </c>
      <c r="AM1438" s="75">
        <f>VLOOKUP(H1438,'Roll ups'!A:B,2,FALSE)</f>
        <v>325145452.83999985</v>
      </c>
      <c r="AN1438" s="77">
        <f t="shared" si="48"/>
        <v>5.0166748012393969E-5</v>
      </c>
      <c r="AO1438" s="74" t="str">
        <f>IFERROR(VLOOKUP(Table2[[#This Row],[Product Name]],'Roll ups'!L:P,5,FALSE),"GOOD")</f>
        <v>GOOD</v>
      </c>
      <c r="AP1438" s="74">
        <f>Table2[[#This Row],[Retail Dollar Vol Current 12 Mths]]/Table2[[#This Row],[SHELF SALES  LOOKUP]]</f>
        <v>5.2078507794271901E-5</v>
      </c>
      <c r="AQ1438" s="69">
        <f t="shared" si="49"/>
        <v>0</v>
      </c>
      <c r="AR143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438" s="69" t="e">
        <f>IF(Table2[[#This Row],[Shelf Dollar Vol Current 12 Mths]]&gt;#REF!,"MEETS $ CRITERIA",IF(Table2[[#This Row],[Shelf Dollar Vol Current 12 Mths]]&lt;#REF!+1,"DOES NOT MEET $ CRITERIA"))</f>
        <v>#REF!</v>
      </c>
      <c r="AT1438" s="78"/>
    </row>
    <row r="1439" spans="1:46" ht="13.8" x14ac:dyDescent="0.3">
      <c r="A1439" s="68" t="s">
        <v>9328</v>
      </c>
      <c r="B1439" s="69">
        <v>89221</v>
      </c>
      <c r="C1439" s="69">
        <v>131</v>
      </c>
      <c r="D1439" s="69" t="s">
        <v>25</v>
      </c>
      <c r="E1439" s="70" t="s">
        <v>6313</v>
      </c>
      <c r="F1439" s="70"/>
      <c r="G1439" s="71" t="s">
        <v>9329</v>
      </c>
      <c r="H1439" s="69" t="s">
        <v>6315</v>
      </c>
      <c r="I1439" s="68" t="s">
        <v>245</v>
      </c>
      <c r="J1439" s="68" t="s">
        <v>3714</v>
      </c>
      <c r="K1439" s="68" t="s">
        <v>3714</v>
      </c>
      <c r="L1439" s="68" t="s">
        <v>6320</v>
      </c>
      <c r="M1439" s="68" t="s">
        <v>245</v>
      </c>
      <c r="N1439" s="68" t="s">
        <v>3714</v>
      </c>
      <c r="O1439" s="68" t="s">
        <v>9330</v>
      </c>
      <c r="P1439" s="72" t="s">
        <v>245</v>
      </c>
      <c r="Q1439" s="68" t="s">
        <v>51</v>
      </c>
      <c r="R1439" s="68" t="s">
        <v>31</v>
      </c>
      <c r="S1439" s="68">
        <v>9</v>
      </c>
      <c r="T1439" s="68">
        <v>2.42</v>
      </c>
      <c r="U1439" s="68">
        <v>0.72</v>
      </c>
      <c r="V1439" s="68">
        <v>19.5</v>
      </c>
      <c r="W1439" s="68">
        <v>15.42</v>
      </c>
      <c r="X1439" s="68">
        <v>0.21</v>
      </c>
      <c r="Y1439" s="68">
        <v>55</v>
      </c>
      <c r="Z1439" s="68">
        <v>51.92</v>
      </c>
      <c r="AA1439" s="68">
        <v>0.06</v>
      </c>
      <c r="AB1439" s="73">
        <v>21852.6</v>
      </c>
      <c r="AC1439" s="73">
        <v>19871.78</v>
      </c>
      <c r="AD1439" s="73">
        <v>21852.6</v>
      </c>
      <c r="AE1439" s="73">
        <v>19871.78</v>
      </c>
      <c r="AF1439" s="73"/>
      <c r="AG1439" s="73">
        <f>IFERROR(VLOOKUP(J1439,'Roll ups'!D:E,2,FALSE),0)</f>
        <v>206203.38000000003</v>
      </c>
      <c r="AH1439" s="74">
        <f>IF(Table2[[#This Row],[CATEGORY TTL LOOKUP]]=0,0,IF(Table2[[#This Row],[CATEGORY TTL LOOKUP]]&gt;0,SUM(AB1439/AG1439)))</f>
        <v>0.10597595441936983</v>
      </c>
      <c r="AI1439" s="74" t="str">
        <f>IFERROR(IF(AH1439&lt;#REF!,"STRIKE",IF(AH1439&gt;=#REF!,"GOOD")),"NO DATA")</f>
        <v>NO DATA</v>
      </c>
      <c r="AJ1439" s="75">
        <f>IFERROR(VLOOKUP(K1439,'Roll ups'!H:I,2,FALSE),0)</f>
        <v>206203.38000000003</v>
      </c>
      <c r="AK1439" s="76">
        <f>IF(Table2[[#This Row],[PRICE TIER LOOKUP]]=0,0,IF(Table2[[#This Row],[PRICE TIER LOOKUP]]&gt;0,SUM(AB1439/AJ1439)))</f>
        <v>0.10597595441936983</v>
      </c>
      <c r="AL1439" s="74" t="e">
        <f>IF(AK1439&lt;#REF!,"STRIKE",IF(AK1439&gt;=#REF!,"GOOD"))</f>
        <v>#REF!</v>
      </c>
      <c r="AM1439" s="75">
        <f>VLOOKUP(H1439,'Roll ups'!A:B,2,FALSE)</f>
        <v>325145452.83999985</v>
      </c>
      <c r="AN1439" s="77">
        <f t="shared" si="48"/>
        <v>6.7208690169668158E-5</v>
      </c>
      <c r="AO1439" s="74" t="str">
        <f>IFERROR(VLOOKUP(Table2[[#This Row],[Product Name]],'Roll ups'!L:P,5,FALSE),"GOOD")</f>
        <v>GOOD</v>
      </c>
      <c r="AP1439" s="74">
        <f>Table2[[#This Row],[Retail Dollar Vol Current 12 Mths]]/Table2[[#This Row],[SHELF SALES  LOOKUP]]</f>
        <v>6.7208690169668158E-5</v>
      </c>
      <c r="AQ1439" s="69">
        <f t="shared" si="49"/>
        <v>0</v>
      </c>
      <c r="AR143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439" s="69" t="e">
        <f>IF(Table2[[#This Row],[Shelf Dollar Vol Current 12 Mths]]&gt;#REF!,"MEETS $ CRITERIA",IF(Table2[[#This Row],[Shelf Dollar Vol Current 12 Mths]]&lt;#REF!+1,"DOES NOT MEET $ CRITERIA"))</f>
        <v>#REF!</v>
      </c>
      <c r="AT1439" s="78"/>
    </row>
    <row r="1440" spans="1:46" ht="13.8" x14ac:dyDescent="0.3">
      <c r="A1440" s="68" t="s">
        <v>9331</v>
      </c>
      <c r="B1440" s="69">
        <v>76413</v>
      </c>
      <c r="C1440" s="69">
        <v>553</v>
      </c>
      <c r="D1440" s="69" t="s">
        <v>25</v>
      </c>
      <c r="E1440" s="70" t="s">
        <v>6313</v>
      </c>
      <c r="F1440" s="70"/>
      <c r="G1440" s="71" t="s">
        <v>9332</v>
      </c>
      <c r="H1440" s="69" t="s">
        <v>6315</v>
      </c>
      <c r="I1440" s="68" t="s">
        <v>831</v>
      </c>
      <c r="J1440" s="68" t="s">
        <v>232</v>
      </c>
      <c r="K1440" s="68" t="s">
        <v>232</v>
      </c>
      <c r="L1440" s="68" t="s">
        <v>132</v>
      </c>
      <c r="M1440" s="68" t="s">
        <v>175</v>
      </c>
      <c r="N1440" s="68" t="s">
        <v>184</v>
      </c>
      <c r="O1440" s="68" t="s">
        <v>9333</v>
      </c>
      <c r="P1440" s="72" t="s">
        <v>191</v>
      </c>
      <c r="Q1440" s="68" t="s">
        <v>234</v>
      </c>
      <c r="R1440" s="68" t="s">
        <v>31</v>
      </c>
      <c r="S1440" s="68">
        <v>59</v>
      </c>
      <c r="T1440" s="68">
        <v>70</v>
      </c>
      <c r="U1440" s="68">
        <v>-0.19</v>
      </c>
      <c r="V1440" s="68">
        <v>199</v>
      </c>
      <c r="W1440" s="68">
        <v>248.75</v>
      </c>
      <c r="X1440" s="68">
        <v>-0.25</v>
      </c>
      <c r="Y1440" s="68">
        <v>982</v>
      </c>
      <c r="Z1440" s="68">
        <v>1015.33</v>
      </c>
      <c r="AA1440" s="68">
        <v>-0.03</v>
      </c>
      <c r="AB1440" s="73">
        <v>225427.92</v>
      </c>
      <c r="AC1440" s="73">
        <v>232610.57</v>
      </c>
      <c r="AD1440" s="73">
        <v>225427.92</v>
      </c>
      <c r="AE1440" s="73">
        <v>232610.57</v>
      </c>
      <c r="AF1440" s="73"/>
      <c r="AG1440" s="73">
        <f>IFERROR(VLOOKUP(J1440,'Roll ups'!D:E,2,FALSE),0)</f>
        <v>4182721.1600000006</v>
      </c>
      <c r="AH1440" s="74">
        <f>IF(Table2[[#This Row],[CATEGORY TTL LOOKUP]]=0,0,IF(Table2[[#This Row],[CATEGORY TTL LOOKUP]]&gt;0,SUM(AB1440/AG1440)))</f>
        <v>5.3895038989402767E-2</v>
      </c>
      <c r="AI1440" s="74" t="str">
        <f>IFERROR(IF(AH1440&lt;#REF!,"STRIKE",IF(AH1440&gt;=#REF!,"GOOD")),"NO DATA")</f>
        <v>NO DATA</v>
      </c>
      <c r="AJ1440" s="75">
        <f>IFERROR(VLOOKUP(K1440,'Roll ups'!H:I,2,FALSE),0)</f>
        <v>4182721.1600000006</v>
      </c>
      <c r="AK1440" s="76">
        <f>IF(Table2[[#This Row],[PRICE TIER LOOKUP]]=0,0,IF(Table2[[#This Row],[PRICE TIER LOOKUP]]&gt;0,SUM(AB1440/AJ1440)))</f>
        <v>5.3895038989402767E-2</v>
      </c>
      <c r="AL1440" s="74" t="e">
        <f>IF(AK1440&lt;#REF!,"STRIKE",IF(AK1440&gt;=#REF!,"GOOD"))</f>
        <v>#REF!</v>
      </c>
      <c r="AM1440" s="75">
        <f>VLOOKUP(H1440,'Roll ups'!A:B,2,FALSE)</f>
        <v>325145452.83999985</v>
      </c>
      <c r="AN1440" s="77">
        <f t="shared" si="48"/>
        <v>6.9331407845623586E-4</v>
      </c>
      <c r="AO1440" s="74" t="str">
        <f>IFERROR(VLOOKUP(Table2[[#This Row],[Product Name]],'Roll ups'!L:P,5,FALSE),"GOOD")</f>
        <v>GOOD</v>
      </c>
      <c r="AP1440" s="74">
        <f>Table2[[#This Row],[Retail Dollar Vol Current 12 Mths]]/Table2[[#This Row],[SHELF SALES  LOOKUP]]</f>
        <v>6.9331407845623586E-4</v>
      </c>
      <c r="AQ1440" s="69">
        <f t="shared" si="49"/>
        <v>0</v>
      </c>
      <c r="AR144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440" s="69" t="e">
        <f>IF(Table2[[#This Row],[Shelf Dollar Vol Current 12 Mths]]&gt;#REF!,"MEETS $ CRITERIA",IF(Table2[[#This Row],[Shelf Dollar Vol Current 12 Mths]]&lt;#REF!+1,"DOES NOT MEET $ CRITERIA"))</f>
        <v>#REF!</v>
      </c>
      <c r="AT1440" s="78"/>
    </row>
    <row r="1441" spans="1:46" ht="13.8" x14ac:dyDescent="0.3">
      <c r="A1441" s="68" t="s">
        <v>9334</v>
      </c>
      <c r="B1441" s="69">
        <v>86778</v>
      </c>
      <c r="C1441" s="69">
        <v>453</v>
      </c>
      <c r="D1441" s="69" t="s">
        <v>25</v>
      </c>
      <c r="E1441" s="70" t="s">
        <v>6313</v>
      </c>
      <c r="F1441" s="70"/>
      <c r="G1441" s="71" t="s">
        <v>9335</v>
      </c>
      <c r="H1441" s="69" t="s">
        <v>6315</v>
      </c>
      <c r="I1441" s="68" t="s">
        <v>812</v>
      </c>
      <c r="J1441" s="68" t="s">
        <v>232</v>
      </c>
      <c r="K1441" s="68" t="s">
        <v>232</v>
      </c>
      <c r="L1441" s="68" t="s">
        <v>132</v>
      </c>
      <c r="M1441" s="68" t="s">
        <v>175</v>
      </c>
      <c r="N1441" s="68" t="s">
        <v>184</v>
      </c>
      <c r="O1441" s="68" t="s">
        <v>9336</v>
      </c>
      <c r="P1441" s="72" t="s">
        <v>191</v>
      </c>
      <c r="Q1441" s="68" t="s">
        <v>234</v>
      </c>
      <c r="R1441" s="68" t="s">
        <v>31</v>
      </c>
      <c r="S1441" s="68">
        <v>32</v>
      </c>
      <c r="T1441" s="68">
        <v>41</v>
      </c>
      <c r="U1441" s="68">
        <v>-0.27</v>
      </c>
      <c r="V1441" s="68">
        <v>104.67</v>
      </c>
      <c r="W1441" s="68">
        <v>116.08</v>
      </c>
      <c r="X1441" s="68">
        <v>-0.11</v>
      </c>
      <c r="Y1441" s="68">
        <v>408.83</v>
      </c>
      <c r="Z1441" s="68">
        <v>334.92</v>
      </c>
      <c r="AA1441" s="68">
        <v>0.18</v>
      </c>
      <c r="AB1441" s="73">
        <v>93851.78</v>
      </c>
      <c r="AC1441" s="73">
        <v>76596.19</v>
      </c>
      <c r="AD1441" s="73">
        <v>93851.78</v>
      </c>
      <c r="AE1441" s="73">
        <v>76596.19</v>
      </c>
      <c r="AF1441" s="73"/>
      <c r="AG1441" s="73">
        <f>IFERROR(VLOOKUP(J1441,'Roll ups'!D:E,2,FALSE),0)</f>
        <v>4182721.1600000006</v>
      </c>
      <c r="AH1441" s="74">
        <f>IF(Table2[[#This Row],[CATEGORY TTL LOOKUP]]=0,0,IF(Table2[[#This Row],[CATEGORY TTL LOOKUP]]&gt;0,SUM(AB1441/AG1441)))</f>
        <v>2.2437971934997452E-2</v>
      </c>
      <c r="AI1441" s="74" t="str">
        <f>IFERROR(IF(AH1441&lt;#REF!,"STRIKE",IF(AH1441&gt;=#REF!,"GOOD")),"NO DATA")</f>
        <v>NO DATA</v>
      </c>
      <c r="AJ1441" s="75">
        <f>IFERROR(VLOOKUP(K1441,'Roll ups'!H:I,2,FALSE),0)</f>
        <v>4182721.1600000006</v>
      </c>
      <c r="AK1441" s="76">
        <f>IF(Table2[[#This Row],[PRICE TIER LOOKUP]]=0,0,IF(Table2[[#This Row],[PRICE TIER LOOKUP]]&gt;0,SUM(AB1441/AJ1441)))</f>
        <v>2.2437971934997452E-2</v>
      </c>
      <c r="AL1441" s="74" t="e">
        <f>IF(AK1441&lt;#REF!,"STRIKE",IF(AK1441&gt;=#REF!,"GOOD"))</f>
        <v>#REF!</v>
      </c>
      <c r="AM1441" s="75">
        <f>VLOOKUP(H1441,'Roll ups'!A:B,2,FALSE)</f>
        <v>325145452.83999985</v>
      </c>
      <c r="AN1441" s="77">
        <f t="shared" si="48"/>
        <v>2.8864552519571393E-4</v>
      </c>
      <c r="AO1441" s="74" t="str">
        <f>IFERROR(VLOOKUP(Table2[[#This Row],[Product Name]],'Roll ups'!L:P,5,FALSE),"GOOD")</f>
        <v>GOOD</v>
      </c>
      <c r="AP1441" s="74">
        <f>Table2[[#This Row],[Retail Dollar Vol Current 12 Mths]]/Table2[[#This Row],[SHELF SALES  LOOKUP]]</f>
        <v>2.8864552519571393E-4</v>
      </c>
      <c r="AQ1441" s="69">
        <f t="shared" si="49"/>
        <v>0</v>
      </c>
      <c r="AR144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441" s="69" t="e">
        <f>IF(Table2[[#This Row],[Shelf Dollar Vol Current 12 Mths]]&gt;#REF!,"MEETS $ CRITERIA",IF(Table2[[#This Row],[Shelf Dollar Vol Current 12 Mths]]&lt;#REF!+1,"DOES NOT MEET $ CRITERIA"))</f>
        <v>#REF!</v>
      </c>
      <c r="AT1441" s="78"/>
    </row>
    <row r="1442" spans="1:46" ht="13.8" x14ac:dyDescent="0.3">
      <c r="A1442" s="68" t="s">
        <v>9337</v>
      </c>
      <c r="B1442" s="69">
        <v>43533</v>
      </c>
      <c r="C1442" s="69">
        <v>130</v>
      </c>
      <c r="D1442" s="69" t="s">
        <v>25</v>
      </c>
      <c r="E1442" s="70" t="s">
        <v>6313</v>
      </c>
      <c r="F1442" s="70"/>
      <c r="G1442" s="71" t="s">
        <v>9338</v>
      </c>
      <c r="H1442" s="69" t="s">
        <v>6315</v>
      </c>
      <c r="I1442" s="68" t="s">
        <v>299</v>
      </c>
      <c r="J1442" s="68" t="s">
        <v>299</v>
      </c>
      <c r="K1442" s="68" t="s">
        <v>132</v>
      </c>
      <c r="L1442" s="68" t="s">
        <v>132</v>
      </c>
      <c r="M1442" s="68" t="s">
        <v>299</v>
      </c>
      <c r="N1442" s="68" t="s">
        <v>492</v>
      </c>
      <c r="O1442" s="68" t="s">
        <v>9339</v>
      </c>
      <c r="P1442" s="72" t="s">
        <v>299</v>
      </c>
      <c r="Q1442" s="68" t="s">
        <v>6559</v>
      </c>
      <c r="R1442" s="68" t="s">
        <v>6560</v>
      </c>
      <c r="S1442" s="68">
        <v>3</v>
      </c>
      <c r="T1442" s="68">
        <v>2</v>
      </c>
      <c r="U1442" s="68">
        <v>0.42</v>
      </c>
      <c r="V1442" s="68">
        <v>15.01</v>
      </c>
      <c r="W1442" s="68">
        <v>15.34</v>
      </c>
      <c r="X1442" s="68">
        <v>-0.02</v>
      </c>
      <c r="Y1442" s="68">
        <v>56.02</v>
      </c>
      <c r="Z1442" s="68">
        <v>69.569999999999993</v>
      </c>
      <c r="AA1442" s="68">
        <v>-0.24</v>
      </c>
      <c r="AB1442" s="73">
        <v>15927.68</v>
      </c>
      <c r="AC1442" s="73">
        <v>18093.34</v>
      </c>
      <c r="AD1442" s="73">
        <v>16148.16</v>
      </c>
      <c r="AE1442" s="73">
        <v>18093.34</v>
      </c>
      <c r="AF1442" s="73"/>
      <c r="AG1442" s="73">
        <f>IFERROR(VLOOKUP(J1442,'Roll ups'!D:E,2,FALSE),0)</f>
        <v>12844114.079999994</v>
      </c>
      <c r="AH1442" s="74">
        <f>IF(Table2[[#This Row],[CATEGORY TTL LOOKUP]]=0,0,IF(Table2[[#This Row],[CATEGORY TTL LOOKUP]]&gt;0,SUM(AB1442/AG1442)))</f>
        <v>1.2400761859318527E-3</v>
      </c>
      <c r="AI1442" s="74" t="str">
        <f>IFERROR(IF(AH1442&lt;#REF!,"STRIKE",IF(AH1442&gt;=#REF!,"GOOD")),"NO DATA")</f>
        <v>NO DATA</v>
      </c>
      <c r="AJ1442" s="75">
        <f>IFERROR(VLOOKUP(K1442,'Roll ups'!H:I,2,FALSE),0)</f>
        <v>126094742.97999983</v>
      </c>
      <c r="AK1442" s="76">
        <f>IF(Table2[[#This Row],[PRICE TIER LOOKUP]]=0,0,IF(Table2[[#This Row],[PRICE TIER LOOKUP]]&gt;0,SUM(AB1442/AJ1442)))</f>
        <v>1.2631517875829546E-4</v>
      </c>
      <c r="AL1442" s="74" t="e">
        <f>IF(AK1442&lt;#REF!,"STRIKE",IF(AK1442&gt;=#REF!,"GOOD"))</f>
        <v>#REF!</v>
      </c>
      <c r="AM1442" s="75">
        <f>VLOOKUP(H1442,'Roll ups'!A:B,2,FALSE)</f>
        <v>325145452.83999985</v>
      </c>
      <c r="AN1442" s="77">
        <f t="shared" si="48"/>
        <v>4.898632246238984E-5</v>
      </c>
      <c r="AO1442" s="74" t="str">
        <f>IFERROR(VLOOKUP(Table2[[#This Row],[Product Name]],'Roll ups'!L:P,5,FALSE),"GOOD")</f>
        <v>GOOD</v>
      </c>
      <c r="AP1442" s="74">
        <f>Table2[[#This Row],[Retail Dollar Vol Current 12 Mths]]/Table2[[#This Row],[SHELF SALES  LOOKUP]]</f>
        <v>4.9664418982191068E-5</v>
      </c>
      <c r="AQ1442" s="69">
        <f t="shared" si="49"/>
        <v>0</v>
      </c>
      <c r="AR144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442" s="69" t="e">
        <f>IF(Table2[[#This Row],[Shelf Dollar Vol Current 12 Mths]]&gt;#REF!,"MEETS $ CRITERIA",IF(Table2[[#This Row],[Shelf Dollar Vol Current 12 Mths]]&lt;#REF!+1,"DOES NOT MEET $ CRITERIA"))</f>
        <v>#REF!</v>
      </c>
      <c r="AT1442" s="78"/>
    </row>
    <row r="1443" spans="1:46" ht="13.8" x14ac:dyDescent="0.3">
      <c r="A1443" s="68" t="s">
        <v>9340</v>
      </c>
      <c r="B1443" s="69">
        <v>88356</v>
      </c>
      <c r="C1443" s="69">
        <v>185</v>
      </c>
      <c r="D1443" s="69" t="s">
        <v>25</v>
      </c>
      <c r="E1443" s="70" t="s">
        <v>6313</v>
      </c>
      <c r="F1443" s="70"/>
      <c r="G1443" s="71" t="s">
        <v>9341</v>
      </c>
      <c r="H1443" s="69" t="s">
        <v>6315</v>
      </c>
      <c r="I1443" s="68" t="s">
        <v>245</v>
      </c>
      <c r="J1443" s="68" t="s">
        <v>245</v>
      </c>
      <c r="K1443" s="68" t="s">
        <v>146</v>
      </c>
      <c r="L1443" s="68" t="s">
        <v>132</v>
      </c>
      <c r="M1443" s="68" t="s">
        <v>245</v>
      </c>
      <c r="N1443" s="68" t="s">
        <v>246</v>
      </c>
      <c r="O1443" s="68" t="s">
        <v>9342</v>
      </c>
      <c r="P1443" s="72" t="s">
        <v>245</v>
      </c>
      <c r="Q1443" s="68" t="s">
        <v>41</v>
      </c>
      <c r="R1443" s="68" t="s">
        <v>60</v>
      </c>
      <c r="S1443" s="68">
        <v>6</v>
      </c>
      <c r="T1443" s="68">
        <v>6</v>
      </c>
      <c r="U1443" s="68">
        <v>-7.0000000000000007E-2</v>
      </c>
      <c r="V1443" s="68">
        <v>37.58</v>
      </c>
      <c r="W1443" s="68">
        <v>56</v>
      </c>
      <c r="X1443" s="68">
        <v>-0.49</v>
      </c>
      <c r="Y1443" s="68">
        <v>115.75</v>
      </c>
      <c r="Z1443" s="68">
        <v>159.91999999999999</v>
      </c>
      <c r="AA1443" s="68">
        <v>-0.38</v>
      </c>
      <c r="AB1443" s="73">
        <v>34708.42</v>
      </c>
      <c r="AC1443" s="73">
        <v>46784.86</v>
      </c>
      <c r="AD1443" s="73">
        <v>37391.879999999997</v>
      </c>
      <c r="AE1443" s="73">
        <v>51546.02</v>
      </c>
      <c r="AF1443" s="73"/>
      <c r="AG1443" s="73">
        <f>IFERROR(VLOOKUP(J1443,'Roll ups'!D:E,2,FALSE),0)</f>
        <v>57863085.470000021</v>
      </c>
      <c r="AH1443" s="74">
        <f>IF(Table2[[#This Row],[CATEGORY TTL LOOKUP]]=0,0,IF(Table2[[#This Row],[CATEGORY TTL LOOKUP]]&gt;0,SUM(AB1443/AG1443)))</f>
        <v>5.9983700692897018E-4</v>
      </c>
      <c r="AI1443" s="74" t="str">
        <f>IFERROR(IF(AH1443&lt;#REF!,"STRIKE",IF(AH1443&gt;=#REF!,"GOOD")),"NO DATA")</f>
        <v>NO DATA</v>
      </c>
      <c r="AJ1443" s="75">
        <f>IFERROR(VLOOKUP(K1443,'Roll ups'!H:I,2,FALSE),0)</f>
        <v>69119979.479999974</v>
      </c>
      <c r="AK1443" s="76">
        <f>IF(Table2[[#This Row],[PRICE TIER LOOKUP]]=0,0,IF(Table2[[#This Row],[PRICE TIER LOOKUP]]&gt;0,SUM(AB1443/AJ1443)))</f>
        <v>5.0214742916761083E-4</v>
      </c>
      <c r="AL1443" s="74" t="e">
        <f>IF(AK1443&lt;#REF!,"STRIKE",IF(AK1443&gt;=#REF!,"GOOD"))</f>
        <v>#REF!</v>
      </c>
      <c r="AM1443" s="75">
        <f>VLOOKUP(H1443,'Roll ups'!A:B,2,FALSE)</f>
        <v>325145452.83999985</v>
      </c>
      <c r="AN1443" s="77">
        <f t="shared" si="48"/>
        <v>1.0674736397768291E-4</v>
      </c>
      <c r="AO1443" s="74" t="str">
        <f>IFERROR(VLOOKUP(Table2[[#This Row],[Product Name]],'Roll ups'!L:P,5,FALSE),"GOOD")</f>
        <v>GOOD</v>
      </c>
      <c r="AP1443" s="74">
        <f>Table2[[#This Row],[Retail Dollar Vol Current 12 Mths]]/Table2[[#This Row],[SHELF SALES  LOOKUP]]</f>
        <v>1.1500047032304675E-4</v>
      </c>
      <c r="AQ1443" s="69">
        <f t="shared" si="49"/>
        <v>0</v>
      </c>
      <c r="AR144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443" s="69" t="e">
        <f>IF(Table2[[#This Row],[Shelf Dollar Vol Current 12 Mths]]&gt;#REF!,"MEETS $ CRITERIA",IF(Table2[[#This Row],[Shelf Dollar Vol Current 12 Mths]]&lt;#REF!+1,"DOES NOT MEET $ CRITERIA"))</f>
        <v>#REF!</v>
      </c>
      <c r="AT1443" s="78"/>
    </row>
    <row r="1444" spans="1:46" ht="13.8" x14ac:dyDescent="0.3">
      <c r="A1444" s="68" t="s">
        <v>9343</v>
      </c>
      <c r="B1444" s="69">
        <v>88921</v>
      </c>
      <c r="C1444" s="69">
        <v>286</v>
      </c>
      <c r="D1444" s="69" t="s">
        <v>25</v>
      </c>
      <c r="E1444" s="70" t="s">
        <v>6313</v>
      </c>
      <c r="F1444" s="70"/>
      <c r="G1444" s="71" t="s">
        <v>9344</v>
      </c>
      <c r="H1444" s="69" t="s">
        <v>6315</v>
      </c>
      <c r="I1444" s="68" t="s">
        <v>245</v>
      </c>
      <c r="J1444" s="68" t="s">
        <v>245</v>
      </c>
      <c r="K1444" s="68" t="s">
        <v>146</v>
      </c>
      <c r="L1444" s="68" t="s">
        <v>146</v>
      </c>
      <c r="M1444" s="68" t="s">
        <v>245</v>
      </c>
      <c r="N1444" s="68" t="s">
        <v>246</v>
      </c>
      <c r="O1444" s="68" t="s">
        <v>9345</v>
      </c>
      <c r="P1444" s="72" t="s">
        <v>245</v>
      </c>
      <c r="Q1444" s="68" t="s">
        <v>128</v>
      </c>
      <c r="R1444" s="68" t="s">
        <v>60</v>
      </c>
      <c r="S1444" s="68">
        <v>3</v>
      </c>
      <c r="T1444" s="68">
        <v>4.58</v>
      </c>
      <c r="U1444" s="68">
        <v>-0.83</v>
      </c>
      <c r="V1444" s="68">
        <v>10.5</v>
      </c>
      <c r="W1444" s="68">
        <v>10.54</v>
      </c>
      <c r="X1444" s="68">
        <v>0</v>
      </c>
      <c r="Y1444" s="68">
        <v>82.5</v>
      </c>
      <c r="Z1444" s="68">
        <v>77.040000000000006</v>
      </c>
      <c r="AA1444" s="68">
        <v>7.0000000000000007E-2</v>
      </c>
      <c r="AB1444" s="73">
        <v>43431.24</v>
      </c>
      <c r="AC1444" s="73">
        <v>40974.89</v>
      </c>
      <c r="AD1444" s="73">
        <v>46668.6</v>
      </c>
      <c r="AE1444" s="73">
        <v>43592.33</v>
      </c>
      <c r="AF1444" s="73"/>
      <c r="AG1444" s="73">
        <f>IFERROR(VLOOKUP(J1444,'Roll ups'!D:E,2,FALSE),0)</f>
        <v>57863085.470000021</v>
      </c>
      <c r="AH1444" s="74">
        <f>IF(Table2[[#This Row],[CATEGORY TTL LOOKUP]]=0,0,IF(Table2[[#This Row],[CATEGORY TTL LOOKUP]]&gt;0,SUM(AB1444/AG1444)))</f>
        <v>7.5058631331572474E-4</v>
      </c>
      <c r="AI1444" s="74" t="str">
        <f>IFERROR(IF(AH1444&lt;#REF!,"STRIKE",IF(AH1444&gt;=#REF!,"GOOD")),"NO DATA")</f>
        <v>NO DATA</v>
      </c>
      <c r="AJ1444" s="75">
        <f>IFERROR(VLOOKUP(K1444,'Roll ups'!H:I,2,FALSE),0)</f>
        <v>69119979.479999974</v>
      </c>
      <c r="AK1444" s="76">
        <f>IF(Table2[[#This Row],[PRICE TIER LOOKUP]]=0,0,IF(Table2[[#This Row],[PRICE TIER LOOKUP]]&gt;0,SUM(AB1444/AJ1444)))</f>
        <v>6.2834567265123288E-4</v>
      </c>
      <c r="AL1444" s="74" t="e">
        <f>IF(AK1444&lt;#REF!,"STRIKE",IF(AK1444&gt;=#REF!,"GOOD"))</f>
        <v>#REF!</v>
      </c>
      <c r="AM1444" s="75">
        <f>VLOOKUP(H1444,'Roll ups'!A:B,2,FALSE)</f>
        <v>325145452.83999985</v>
      </c>
      <c r="AN1444" s="77">
        <f t="shared" si="48"/>
        <v>1.3357480358604918E-4</v>
      </c>
      <c r="AO1444" s="74" t="str">
        <f>IFERROR(VLOOKUP(Table2[[#This Row],[Product Name]],'Roll ups'!L:P,5,FALSE),"GOOD")</f>
        <v>GOOD</v>
      </c>
      <c r="AP1444" s="74">
        <f>Table2[[#This Row],[Retail Dollar Vol Current 12 Mths]]/Table2[[#This Row],[SHELF SALES  LOOKUP]]</f>
        <v>1.4353145520680264E-4</v>
      </c>
      <c r="AQ1444" s="69">
        <f t="shared" si="49"/>
        <v>0</v>
      </c>
      <c r="AR144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444" s="69" t="e">
        <f>IF(Table2[[#This Row],[Shelf Dollar Vol Current 12 Mths]]&gt;#REF!,"MEETS $ CRITERIA",IF(Table2[[#This Row],[Shelf Dollar Vol Current 12 Mths]]&lt;#REF!+1,"DOES NOT MEET $ CRITERIA"))</f>
        <v>#REF!</v>
      </c>
      <c r="AT1444" s="78"/>
    </row>
    <row r="1445" spans="1:46" ht="13.8" x14ac:dyDescent="0.3">
      <c r="A1445" s="68" t="s">
        <v>9346</v>
      </c>
      <c r="B1445" s="69">
        <v>88931</v>
      </c>
      <c r="C1445" s="69">
        <v>224</v>
      </c>
      <c r="D1445" s="69" t="s">
        <v>25</v>
      </c>
      <c r="E1445" s="70" t="s">
        <v>6313</v>
      </c>
      <c r="F1445" s="70"/>
      <c r="G1445" s="71" t="s">
        <v>9347</v>
      </c>
      <c r="H1445" s="69" t="s">
        <v>6315</v>
      </c>
      <c r="I1445" s="68" t="s">
        <v>245</v>
      </c>
      <c r="J1445" s="68" t="s">
        <v>245</v>
      </c>
      <c r="K1445" s="68" t="s">
        <v>146</v>
      </c>
      <c r="L1445" s="68" t="s">
        <v>132</v>
      </c>
      <c r="M1445" s="68" t="s">
        <v>245</v>
      </c>
      <c r="N1445" s="68" t="s">
        <v>246</v>
      </c>
      <c r="O1445" s="68" t="s">
        <v>9348</v>
      </c>
      <c r="P1445" s="72" t="s">
        <v>245</v>
      </c>
      <c r="Q1445" s="68" t="s">
        <v>26</v>
      </c>
      <c r="R1445" s="68" t="s">
        <v>27</v>
      </c>
      <c r="S1445" s="68">
        <v>8</v>
      </c>
      <c r="T1445" s="68">
        <v>9.5</v>
      </c>
      <c r="U1445" s="68">
        <v>-0.19</v>
      </c>
      <c r="V1445" s="68">
        <v>52</v>
      </c>
      <c r="W1445" s="68">
        <v>41.5</v>
      </c>
      <c r="X1445" s="68">
        <v>0.2</v>
      </c>
      <c r="Y1445" s="68">
        <v>140</v>
      </c>
      <c r="Z1445" s="68">
        <v>118</v>
      </c>
      <c r="AA1445" s="68">
        <v>0.16</v>
      </c>
      <c r="AB1445" s="73">
        <v>39884.879999999997</v>
      </c>
      <c r="AC1445" s="73">
        <v>32491.200000000001</v>
      </c>
      <c r="AD1445" s="73">
        <v>40448.519999999997</v>
      </c>
      <c r="AE1445" s="73">
        <v>33729.360000000001</v>
      </c>
      <c r="AF1445" s="73"/>
      <c r="AG1445" s="73">
        <f>IFERROR(VLOOKUP(J1445,'Roll ups'!D:E,2,FALSE),0)</f>
        <v>57863085.470000021</v>
      </c>
      <c r="AH1445" s="74">
        <f>IF(Table2[[#This Row],[CATEGORY TTL LOOKUP]]=0,0,IF(Table2[[#This Row],[CATEGORY TTL LOOKUP]]&gt;0,SUM(AB1445/AG1445)))</f>
        <v>6.8929749729089212E-4</v>
      </c>
      <c r="AI1445" s="74" t="str">
        <f>IFERROR(IF(AH1445&lt;#REF!,"STRIKE",IF(AH1445&gt;=#REF!,"GOOD")),"NO DATA")</f>
        <v>NO DATA</v>
      </c>
      <c r="AJ1445" s="75">
        <f>IFERROR(VLOOKUP(K1445,'Roll ups'!H:I,2,FALSE),0)</f>
        <v>69119979.479999974</v>
      </c>
      <c r="AK1445" s="76">
        <f>IF(Table2[[#This Row],[PRICE TIER LOOKUP]]=0,0,IF(Table2[[#This Row],[PRICE TIER LOOKUP]]&gt;0,SUM(AB1445/AJ1445)))</f>
        <v>5.7703836575270946E-4</v>
      </c>
      <c r="AL1445" s="74" t="e">
        <f>IF(AK1445&lt;#REF!,"STRIKE",IF(AK1445&gt;=#REF!,"GOOD"))</f>
        <v>#REF!</v>
      </c>
      <c r="AM1445" s="75">
        <f>VLOOKUP(H1445,'Roll ups'!A:B,2,FALSE)</f>
        <v>325145452.83999985</v>
      </c>
      <c r="AN1445" s="77">
        <f t="shared" si="48"/>
        <v>1.2266780805828112E-4</v>
      </c>
      <c r="AO1445" s="74" t="str">
        <f>IFERROR(VLOOKUP(Table2[[#This Row],[Product Name]],'Roll ups'!L:P,5,FALSE),"GOOD")</f>
        <v>GOOD</v>
      </c>
      <c r="AP1445" s="74">
        <f>Table2[[#This Row],[Retail Dollar Vol Current 12 Mths]]/Table2[[#This Row],[SHELF SALES  LOOKUP]]</f>
        <v>1.2440130915779475E-4</v>
      </c>
      <c r="AQ1445" s="69">
        <f t="shared" si="49"/>
        <v>0</v>
      </c>
      <c r="AR144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445" s="69" t="e">
        <f>IF(Table2[[#This Row],[Shelf Dollar Vol Current 12 Mths]]&gt;#REF!,"MEETS $ CRITERIA",IF(Table2[[#This Row],[Shelf Dollar Vol Current 12 Mths]]&lt;#REF!+1,"DOES NOT MEET $ CRITERIA"))</f>
        <v>#REF!</v>
      </c>
      <c r="AT1445" s="78"/>
    </row>
    <row r="1446" spans="1:46" ht="13.8" x14ac:dyDescent="0.3">
      <c r="A1446" s="68" t="s">
        <v>9349</v>
      </c>
      <c r="B1446" s="69">
        <v>100104</v>
      </c>
      <c r="C1446" s="69">
        <v>203</v>
      </c>
      <c r="D1446" s="69" t="s">
        <v>25</v>
      </c>
      <c r="E1446" s="70" t="s">
        <v>6313</v>
      </c>
      <c r="F1446" s="70"/>
      <c r="G1446" s="71" t="s">
        <v>9350</v>
      </c>
      <c r="H1446" s="69" t="s">
        <v>6315</v>
      </c>
      <c r="I1446" s="68" t="s">
        <v>245</v>
      </c>
      <c r="J1446" s="68" t="s">
        <v>245</v>
      </c>
      <c r="K1446" s="68" t="s">
        <v>146</v>
      </c>
      <c r="L1446" s="68" t="s">
        <v>146</v>
      </c>
      <c r="M1446" s="68" t="s">
        <v>245</v>
      </c>
      <c r="N1446" s="68" t="s">
        <v>246</v>
      </c>
      <c r="O1446" s="68" t="s">
        <v>9351</v>
      </c>
      <c r="P1446" s="72" t="s">
        <v>245</v>
      </c>
      <c r="Q1446" s="68" t="s">
        <v>49</v>
      </c>
      <c r="R1446" s="68" t="s">
        <v>6402</v>
      </c>
      <c r="S1446" s="68">
        <v>22</v>
      </c>
      <c r="T1446" s="68">
        <v>8.5</v>
      </c>
      <c r="U1446" s="68">
        <v>0.62</v>
      </c>
      <c r="V1446" s="68">
        <v>35.58</v>
      </c>
      <c r="W1446" s="68">
        <v>38</v>
      </c>
      <c r="X1446" s="68">
        <v>-7.0000000000000007E-2</v>
      </c>
      <c r="Y1446" s="68">
        <v>137.58000000000001</v>
      </c>
      <c r="Z1446" s="68">
        <v>137.5</v>
      </c>
      <c r="AA1446" s="68">
        <v>0</v>
      </c>
      <c r="AB1446" s="73">
        <v>83034.490000000005</v>
      </c>
      <c r="AC1446" s="73">
        <v>79182.78</v>
      </c>
      <c r="AD1446" s="73">
        <v>85835.49</v>
      </c>
      <c r="AE1446" s="73">
        <v>80874.78</v>
      </c>
      <c r="AF1446" s="73"/>
      <c r="AG1446" s="73">
        <f>IFERROR(VLOOKUP(J1446,'Roll ups'!D:E,2,FALSE),0)</f>
        <v>57863085.470000021</v>
      </c>
      <c r="AH1446" s="74">
        <f>IF(Table2[[#This Row],[CATEGORY TTL LOOKUP]]=0,0,IF(Table2[[#This Row],[CATEGORY TTL LOOKUP]]&gt;0,SUM(AB1446/AG1446)))</f>
        <v>1.4350166315111293E-3</v>
      </c>
      <c r="AI1446" s="74" t="str">
        <f>IFERROR(IF(AH1446&lt;#REF!,"STRIKE",IF(AH1446&gt;=#REF!,"GOOD")),"NO DATA")</f>
        <v>NO DATA</v>
      </c>
      <c r="AJ1446" s="75">
        <f>IFERROR(VLOOKUP(K1446,'Roll ups'!H:I,2,FALSE),0)</f>
        <v>69119979.479999974</v>
      </c>
      <c r="AK1446" s="76">
        <f>IF(Table2[[#This Row],[PRICE TIER LOOKUP]]=0,0,IF(Table2[[#This Row],[PRICE TIER LOOKUP]]&gt;0,SUM(AB1446/AJ1446)))</f>
        <v>1.2013095290924706E-3</v>
      </c>
      <c r="AL1446" s="74" t="e">
        <f>IF(AK1446&lt;#REF!,"STRIKE",IF(AK1446&gt;=#REF!,"GOOD"))</f>
        <v>#REF!</v>
      </c>
      <c r="AM1446" s="75">
        <f>VLOOKUP(H1446,'Roll ups'!A:B,2,FALSE)</f>
        <v>325145452.83999985</v>
      </c>
      <c r="AN1446" s="77">
        <f t="shared" si="48"/>
        <v>2.5537644544843218E-4</v>
      </c>
      <c r="AO1446" s="74" t="str">
        <f>IFERROR(VLOOKUP(Table2[[#This Row],[Product Name]],'Roll ups'!L:P,5,FALSE),"GOOD")</f>
        <v>GOOD</v>
      </c>
      <c r="AP1446" s="74">
        <f>Table2[[#This Row],[Retail Dollar Vol Current 12 Mths]]/Table2[[#This Row],[SHELF SALES  LOOKUP]]</f>
        <v>2.6399105154405655E-4</v>
      </c>
      <c r="AQ1446" s="69">
        <f t="shared" si="49"/>
        <v>0</v>
      </c>
      <c r="AR144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446" s="69" t="e">
        <f>IF(Table2[[#This Row],[Shelf Dollar Vol Current 12 Mths]]&gt;#REF!,"MEETS $ CRITERIA",IF(Table2[[#This Row],[Shelf Dollar Vol Current 12 Mths]]&lt;#REF!+1,"DOES NOT MEET $ CRITERIA"))</f>
        <v>#REF!</v>
      </c>
      <c r="AT1446" s="78"/>
    </row>
    <row r="1447" spans="1:46" ht="13.8" x14ac:dyDescent="0.3">
      <c r="A1447" s="68" t="s">
        <v>9352</v>
      </c>
      <c r="B1447" s="69">
        <v>39422</v>
      </c>
      <c r="C1447" s="69">
        <v>757</v>
      </c>
      <c r="D1447" s="69" t="s">
        <v>25</v>
      </c>
      <c r="E1447" s="70" t="s">
        <v>6313</v>
      </c>
      <c r="F1447" s="70"/>
      <c r="G1447" s="71" t="s">
        <v>9353</v>
      </c>
      <c r="H1447" s="69" t="s">
        <v>6315</v>
      </c>
      <c r="I1447" s="68" t="s">
        <v>252</v>
      </c>
      <c r="J1447" s="68" t="s">
        <v>252</v>
      </c>
      <c r="K1447" s="68" t="s">
        <v>89</v>
      </c>
      <c r="L1447" s="68" t="s">
        <v>89</v>
      </c>
      <c r="M1447" s="68" t="s">
        <v>252</v>
      </c>
      <c r="N1447" s="68" t="s">
        <v>184</v>
      </c>
      <c r="O1447" s="68" t="s">
        <v>9354</v>
      </c>
      <c r="P1447" s="72" t="s">
        <v>191</v>
      </c>
      <c r="Q1447" s="68" t="s">
        <v>26</v>
      </c>
      <c r="R1447" s="68" t="s">
        <v>27</v>
      </c>
      <c r="S1447" s="68">
        <v>93</v>
      </c>
      <c r="T1447" s="68">
        <v>110.02</v>
      </c>
      <c r="U1447" s="68">
        <v>-0.18</v>
      </c>
      <c r="V1447" s="68">
        <v>354.07</v>
      </c>
      <c r="W1447" s="68">
        <v>359.46</v>
      </c>
      <c r="X1447" s="68">
        <v>-0.02</v>
      </c>
      <c r="Y1447" s="68">
        <v>1269.56</v>
      </c>
      <c r="Z1447" s="68">
        <v>1384.95</v>
      </c>
      <c r="AA1447" s="68">
        <v>-0.09</v>
      </c>
      <c r="AB1447" s="73">
        <v>162220.79999999999</v>
      </c>
      <c r="AC1447" s="73">
        <v>176407.32</v>
      </c>
      <c r="AD1447" s="73">
        <v>162220.79999999999</v>
      </c>
      <c r="AE1447" s="73">
        <v>176407.32</v>
      </c>
      <c r="AF1447" s="73"/>
      <c r="AG1447" s="73">
        <f>IFERROR(VLOOKUP(J1447,'Roll ups'!D:E,2,FALSE),0)</f>
        <v>73393567.950000003</v>
      </c>
      <c r="AH1447" s="74">
        <f>IF(Table2[[#This Row],[CATEGORY TTL LOOKUP]]=0,0,IF(Table2[[#This Row],[CATEGORY TTL LOOKUP]]&gt;0,SUM(AB1447/AG1447)))</f>
        <v>2.210286330683832E-3</v>
      </c>
      <c r="AI1447" s="74" t="str">
        <f>IFERROR(IF(AH1447&lt;#REF!,"STRIKE",IF(AH1447&gt;=#REF!,"GOOD")),"NO DATA")</f>
        <v>NO DATA</v>
      </c>
      <c r="AJ1447" s="75">
        <f>IFERROR(VLOOKUP(K1447,'Roll ups'!H:I,2,FALSE),0)</f>
        <v>75793138.070000067</v>
      </c>
      <c r="AK1447" s="76">
        <f>IF(Table2[[#This Row],[PRICE TIER LOOKUP]]=0,0,IF(Table2[[#This Row],[PRICE TIER LOOKUP]]&gt;0,SUM(AB1447/AJ1447)))</f>
        <v>2.1403098503479058E-3</v>
      </c>
      <c r="AL1447" s="74" t="e">
        <f>IF(AK1447&lt;#REF!,"STRIKE",IF(AK1447&gt;=#REF!,"GOOD"))</f>
        <v>#REF!</v>
      </c>
      <c r="AM1447" s="75">
        <f>VLOOKUP(H1447,'Roll ups'!A:B,2,FALSE)</f>
        <v>325145452.83999985</v>
      </c>
      <c r="AN1447" s="77">
        <f t="shared" si="48"/>
        <v>4.9891763388684653E-4</v>
      </c>
      <c r="AO1447" s="74" t="str">
        <f>IFERROR(VLOOKUP(Table2[[#This Row],[Product Name]],'Roll ups'!L:P,5,FALSE),"GOOD")</f>
        <v>GOOD</v>
      </c>
      <c r="AP1447" s="74">
        <f>Table2[[#This Row],[Retail Dollar Vol Current 12 Mths]]/Table2[[#This Row],[SHELF SALES  LOOKUP]]</f>
        <v>4.9891763388684653E-4</v>
      </c>
      <c r="AQ1447" s="69">
        <f t="shared" si="49"/>
        <v>0</v>
      </c>
      <c r="AR144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447" s="69" t="e">
        <f>IF(Table2[[#This Row],[Shelf Dollar Vol Current 12 Mths]]&gt;#REF!,"MEETS $ CRITERIA",IF(Table2[[#This Row],[Shelf Dollar Vol Current 12 Mths]]&lt;#REF!+1,"DOES NOT MEET $ CRITERIA"))</f>
        <v>#REF!</v>
      </c>
      <c r="AT1447" s="78"/>
    </row>
    <row r="1448" spans="1:46" ht="13.8" x14ac:dyDescent="0.3">
      <c r="A1448" s="68" t="s">
        <v>9355</v>
      </c>
      <c r="B1448" s="69">
        <v>40034</v>
      </c>
      <c r="C1448" s="69">
        <v>210</v>
      </c>
      <c r="D1448" s="69" t="s">
        <v>25</v>
      </c>
      <c r="E1448" s="70" t="s">
        <v>6313</v>
      </c>
      <c r="F1448" s="70"/>
      <c r="G1448" s="71" t="s">
        <v>9356</v>
      </c>
      <c r="H1448" s="69" t="s">
        <v>6315</v>
      </c>
      <c r="I1448" s="68" t="s">
        <v>252</v>
      </c>
      <c r="J1448" s="68" t="s">
        <v>252</v>
      </c>
      <c r="K1448" s="68" t="s">
        <v>89</v>
      </c>
      <c r="L1448" s="68" t="s">
        <v>89</v>
      </c>
      <c r="M1448" s="68" t="s">
        <v>252</v>
      </c>
      <c r="N1448" s="68" t="s">
        <v>184</v>
      </c>
      <c r="O1448" s="68" t="s">
        <v>9357</v>
      </c>
      <c r="P1448" s="72" t="s">
        <v>191</v>
      </c>
      <c r="Q1448" s="68" t="s">
        <v>26</v>
      </c>
      <c r="R1448" s="68" t="s">
        <v>27</v>
      </c>
      <c r="S1448" s="68">
        <v>29</v>
      </c>
      <c r="T1448" s="68">
        <v>43.17</v>
      </c>
      <c r="U1448" s="68">
        <v>-0.48</v>
      </c>
      <c r="V1448" s="68">
        <v>66.5</v>
      </c>
      <c r="W1448" s="68">
        <v>54.84</v>
      </c>
      <c r="X1448" s="68">
        <v>0.18</v>
      </c>
      <c r="Y1448" s="68">
        <v>207.68</v>
      </c>
      <c r="Z1448" s="68">
        <v>231.41</v>
      </c>
      <c r="AA1448" s="68">
        <v>-0.11</v>
      </c>
      <c r="AB1448" s="73">
        <v>18743.64</v>
      </c>
      <c r="AC1448" s="73">
        <v>19958.419999999998</v>
      </c>
      <c r="AD1448" s="73">
        <v>21349.32</v>
      </c>
      <c r="AE1448" s="73">
        <v>23781.08</v>
      </c>
      <c r="AF1448" s="73"/>
      <c r="AG1448" s="73">
        <f>IFERROR(VLOOKUP(J1448,'Roll ups'!D:E,2,FALSE),0)</f>
        <v>73393567.950000003</v>
      </c>
      <c r="AH1448" s="74">
        <f>IF(Table2[[#This Row],[CATEGORY TTL LOOKUP]]=0,0,IF(Table2[[#This Row],[CATEGORY TTL LOOKUP]]&gt;0,SUM(AB1448/AG1448)))</f>
        <v>2.5538532222291286E-4</v>
      </c>
      <c r="AI1448" s="74" t="str">
        <f>IFERROR(IF(AH1448&lt;#REF!,"STRIKE",IF(AH1448&gt;=#REF!,"GOOD")),"NO DATA")</f>
        <v>NO DATA</v>
      </c>
      <c r="AJ1448" s="75">
        <f>IFERROR(VLOOKUP(K1448,'Roll ups'!H:I,2,FALSE),0)</f>
        <v>75793138.070000067</v>
      </c>
      <c r="AK1448" s="76">
        <f>IF(Table2[[#This Row],[PRICE TIER LOOKUP]]=0,0,IF(Table2[[#This Row],[PRICE TIER LOOKUP]]&gt;0,SUM(AB1448/AJ1448)))</f>
        <v>2.4729995982867192E-4</v>
      </c>
      <c r="AL1448" s="74" t="e">
        <f>IF(AK1448&lt;#REF!,"STRIKE",IF(AK1448&gt;=#REF!,"GOOD"))</f>
        <v>#REF!</v>
      </c>
      <c r="AM1448" s="75">
        <f>VLOOKUP(H1448,'Roll ups'!A:B,2,FALSE)</f>
        <v>325145452.83999985</v>
      </c>
      <c r="AN1448" s="77">
        <f t="shared" si="48"/>
        <v>5.7646938735518833E-5</v>
      </c>
      <c r="AO1448" s="74" t="str">
        <f>IFERROR(VLOOKUP(Table2[[#This Row],[Product Name]],'Roll ups'!L:P,5,FALSE),"GOOD")</f>
        <v>GOOD</v>
      </c>
      <c r="AP1448" s="74">
        <f>Table2[[#This Row],[Retail Dollar Vol Current 12 Mths]]/Table2[[#This Row],[SHELF SALES  LOOKUP]]</f>
        <v>6.5660829064417953E-5</v>
      </c>
      <c r="AQ1448" s="69">
        <f t="shared" si="49"/>
        <v>0</v>
      </c>
      <c r="AR144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448" s="69" t="e">
        <f>IF(Table2[[#This Row],[Shelf Dollar Vol Current 12 Mths]]&gt;#REF!,"MEETS $ CRITERIA",IF(Table2[[#This Row],[Shelf Dollar Vol Current 12 Mths]]&lt;#REF!+1,"DOES NOT MEET $ CRITERIA"))</f>
        <v>#REF!</v>
      </c>
      <c r="AT1448" s="78"/>
    </row>
    <row r="1449" spans="1:46" ht="13.8" x14ac:dyDescent="0.3">
      <c r="A1449" s="68" t="s">
        <v>9358</v>
      </c>
      <c r="B1449" s="69">
        <v>51107</v>
      </c>
      <c r="C1449" s="69">
        <v>518</v>
      </c>
      <c r="D1449" s="69" t="s">
        <v>25</v>
      </c>
      <c r="E1449" s="70" t="s">
        <v>6313</v>
      </c>
      <c r="F1449" s="70"/>
      <c r="G1449" s="71" t="s">
        <v>9359</v>
      </c>
      <c r="H1449" s="69" t="s">
        <v>6315</v>
      </c>
      <c r="I1449" s="68" t="s">
        <v>87</v>
      </c>
      <c r="J1449" s="68" t="s">
        <v>88</v>
      </c>
      <c r="K1449" s="68" t="s">
        <v>146</v>
      </c>
      <c r="L1449" s="68" t="s">
        <v>6320</v>
      </c>
      <c r="M1449" s="68" t="s">
        <v>88</v>
      </c>
      <c r="N1449" s="68" t="s">
        <v>1164</v>
      </c>
      <c r="O1449" s="68" t="s">
        <v>9360</v>
      </c>
      <c r="P1449" s="72" t="s">
        <v>87</v>
      </c>
      <c r="Q1449" s="68" t="s">
        <v>397</v>
      </c>
      <c r="R1449" s="68" t="s">
        <v>31</v>
      </c>
      <c r="S1449" s="68">
        <v>27</v>
      </c>
      <c r="T1449" s="68">
        <v>59</v>
      </c>
      <c r="U1449" s="68">
        <v>-1.21</v>
      </c>
      <c r="V1449" s="68">
        <v>103.17</v>
      </c>
      <c r="W1449" s="68">
        <v>141.96</v>
      </c>
      <c r="X1449" s="68">
        <v>-0.38</v>
      </c>
      <c r="Y1449" s="68">
        <v>442.71</v>
      </c>
      <c r="Z1449" s="68">
        <v>597.58000000000004</v>
      </c>
      <c r="AA1449" s="68">
        <v>-0.35</v>
      </c>
      <c r="AB1449" s="73">
        <v>165643.75</v>
      </c>
      <c r="AC1449" s="73">
        <v>223561.76</v>
      </c>
      <c r="AD1449" s="73">
        <v>165643.75</v>
      </c>
      <c r="AE1449" s="73">
        <v>223561.76</v>
      </c>
      <c r="AF1449" s="73"/>
      <c r="AG1449" s="73">
        <f>IFERROR(VLOOKUP(J1449,'Roll ups'!D:E,2,FALSE),0)</f>
        <v>43814205.929999985</v>
      </c>
      <c r="AH1449" s="74">
        <f>IF(Table2[[#This Row],[CATEGORY TTL LOOKUP]]=0,0,IF(Table2[[#This Row],[CATEGORY TTL LOOKUP]]&gt;0,SUM(AB1449/AG1449)))</f>
        <v>3.7805945921886995E-3</v>
      </c>
      <c r="AI1449" s="74" t="str">
        <f>IFERROR(IF(AH1449&lt;#REF!,"STRIKE",IF(AH1449&gt;=#REF!,"GOOD")),"NO DATA")</f>
        <v>NO DATA</v>
      </c>
      <c r="AJ1449" s="75">
        <f>IFERROR(VLOOKUP(K1449,'Roll ups'!H:I,2,FALSE),0)</f>
        <v>69119979.479999974</v>
      </c>
      <c r="AK1449" s="76">
        <f>IF(Table2[[#This Row],[PRICE TIER LOOKUP]]=0,0,IF(Table2[[#This Row],[PRICE TIER LOOKUP]]&gt;0,SUM(AB1449/AJ1449)))</f>
        <v>2.3964670019604012E-3</v>
      </c>
      <c r="AL1449" s="74" t="e">
        <f>IF(AK1449&lt;#REF!,"STRIKE",IF(AK1449&gt;=#REF!,"GOOD"))</f>
        <v>#REF!</v>
      </c>
      <c r="AM1449" s="75">
        <f>VLOOKUP(H1449,'Roll ups'!A:B,2,FALSE)</f>
        <v>325145452.83999985</v>
      </c>
      <c r="AN1449" s="77">
        <f t="shared" si="48"/>
        <v>5.0944507620566751E-4</v>
      </c>
      <c r="AO1449" s="74" t="str">
        <f>IFERROR(VLOOKUP(Table2[[#This Row],[Product Name]],'Roll ups'!L:P,5,FALSE),"GOOD")</f>
        <v>GOOD</v>
      </c>
      <c r="AP1449" s="74">
        <f>Table2[[#This Row],[Retail Dollar Vol Current 12 Mths]]/Table2[[#This Row],[SHELF SALES  LOOKUP]]</f>
        <v>5.0944507620566751E-4</v>
      </c>
      <c r="AQ1449" s="69">
        <f t="shared" si="49"/>
        <v>0</v>
      </c>
      <c r="AR144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449" s="69" t="e">
        <f>IF(Table2[[#This Row],[Shelf Dollar Vol Current 12 Mths]]&gt;#REF!,"MEETS $ CRITERIA",IF(Table2[[#This Row],[Shelf Dollar Vol Current 12 Mths]]&lt;#REF!+1,"DOES NOT MEET $ CRITERIA"))</f>
        <v>#REF!</v>
      </c>
      <c r="AT1449" s="78"/>
    </row>
    <row r="1450" spans="1:46" ht="13.8" x14ac:dyDescent="0.3">
      <c r="A1450" s="68" t="s">
        <v>9361</v>
      </c>
      <c r="B1450" s="69">
        <v>72928</v>
      </c>
      <c r="C1450" s="69">
        <v>310</v>
      </c>
      <c r="D1450" s="69" t="s">
        <v>25</v>
      </c>
      <c r="E1450" s="70" t="s">
        <v>6313</v>
      </c>
      <c r="F1450" s="70"/>
      <c r="G1450" s="71" t="s">
        <v>9362</v>
      </c>
      <c r="H1450" s="69" t="s">
        <v>6315</v>
      </c>
      <c r="I1450" s="68" t="s">
        <v>299</v>
      </c>
      <c r="J1450" s="68" t="s">
        <v>299</v>
      </c>
      <c r="K1450" s="68" t="s">
        <v>89</v>
      </c>
      <c r="L1450" s="68" t="s">
        <v>89</v>
      </c>
      <c r="M1450" s="68" t="s">
        <v>299</v>
      </c>
      <c r="N1450" s="68" t="s">
        <v>184</v>
      </c>
      <c r="O1450" s="68" t="s">
        <v>9363</v>
      </c>
      <c r="P1450" s="72" t="s">
        <v>191</v>
      </c>
      <c r="Q1450" s="68" t="s">
        <v>397</v>
      </c>
      <c r="R1450" s="68" t="s">
        <v>31</v>
      </c>
      <c r="S1450" s="68">
        <v>8</v>
      </c>
      <c r="T1450" s="68">
        <v>12</v>
      </c>
      <c r="U1450" s="68">
        <v>-0.5</v>
      </c>
      <c r="V1450" s="68">
        <v>31</v>
      </c>
      <c r="W1450" s="68">
        <v>43.92</v>
      </c>
      <c r="X1450" s="68">
        <v>-0.42</v>
      </c>
      <c r="Y1450" s="68">
        <v>162.83000000000001</v>
      </c>
      <c r="Z1450" s="68">
        <v>183.92</v>
      </c>
      <c r="AA1450" s="68">
        <v>-0.13</v>
      </c>
      <c r="AB1450" s="73">
        <v>26689.32</v>
      </c>
      <c r="AC1450" s="73">
        <v>29446.07</v>
      </c>
      <c r="AD1450" s="73">
        <v>28764.240000000002</v>
      </c>
      <c r="AE1450" s="73">
        <v>30925.55</v>
      </c>
      <c r="AF1450" s="73"/>
      <c r="AG1450" s="73">
        <f>IFERROR(VLOOKUP(J1450,'Roll ups'!D:E,2,FALSE),0)</f>
        <v>12844114.079999994</v>
      </c>
      <c r="AH1450" s="74">
        <f>IF(Table2[[#This Row],[CATEGORY TTL LOOKUP]]=0,0,IF(Table2[[#This Row],[CATEGORY TTL LOOKUP]]&gt;0,SUM(AB1450/AG1450)))</f>
        <v>2.0779416808169621E-3</v>
      </c>
      <c r="AI1450" s="74" t="str">
        <f>IFERROR(IF(AH1450&lt;#REF!,"STRIKE",IF(AH1450&gt;=#REF!,"GOOD")),"NO DATA")</f>
        <v>NO DATA</v>
      </c>
      <c r="AJ1450" s="75">
        <f>IFERROR(VLOOKUP(K1450,'Roll ups'!H:I,2,FALSE),0)</f>
        <v>75793138.070000067</v>
      </c>
      <c r="AK1450" s="76">
        <f>IF(Table2[[#This Row],[PRICE TIER LOOKUP]]=0,0,IF(Table2[[#This Row],[PRICE TIER LOOKUP]]&gt;0,SUM(AB1450/AJ1450)))</f>
        <v>3.5213372449826018E-4</v>
      </c>
      <c r="AL1450" s="74" t="e">
        <f>IF(AK1450&lt;#REF!,"STRIKE",IF(AK1450&gt;=#REF!,"GOOD"))</f>
        <v>#REF!</v>
      </c>
      <c r="AM1450" s="75">
        <f>VLOOKUP(H1450,'Roll ups'!A:B,2,FALSE)</f>
        <v>325145452.83999985</v>
      </c>
      <c r="AN1450" s="77">
        <f t="shared" si="48"/>
        <v>8.2084248040010239E-5</v>
      </c>
      <c r="AO1450" s="74" t="str">
        <f>IFERROR(VLOOKUP(Table2[[#This Row],[Product Name]],'Roll ups'!L:P,5,FALSE),"GOOD")</f>
        <v>GOOD</v>
      </c>
      <c r="AP1450" s="74">
        <f>Table2[[#This Row],[Retail Dollar Vol Current 12 Mths]]/Table2[[#This Row],[SHELF SALES  LOOKUP]]</f>
        <v>8.8465761242413981E-5</v>
      </c>
      <c r="AQ1450" s="69">
        <f t="shared" si="49"/>
        <v>0</v>
      </c>
      <c r="AR145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450" s="69" t="e">
        <f>IF(Table2[[#This Row],[Shelf Dollar Vol Current 12 Mths]]&gt;#REF!,"MEETS $ CRITERIA",IF(Table2[[#This Row],[Shelf Dollar Vol Current 12 Mths]]&lt;#REF!+1,"DOES NOT MEET $ CRITERIA"))</f>
        <v>#REF!</v>
      </c>
      <c r="AT1450" s="78"/>
    </row>
    <row r="1451" spans="1:46" ht="13.8" x14ac:dyDescent="0.3">
      <c r="A1451" s="68" t="s">
        <v>9364</v>
      </c>
      <c r="B1451" s="69">
        <v>65790</v>
      </c>
      <c r="C1451" s="69">
        <v>237</v>
      </c>
      <c r="D1451" s="69" t="s">
        <v>25</v>
      </c>
      <c r="E1451" s="70" t="s">
        <v>6313</v>
      </c>
      <c r="F1451" s="70"/>
      <c r="G1451" s="71" t="s">
        <v>9365</v>
      </c>
      <c r="H1451" s="69" t="s">
        <v>6315</v>
      </c>
      <c r="I1451" s="68" t="s">
        <v>131</v>
      </c>
      <c r="J1451" s="68" t="s">
        <v>88</v>
      </c>
      <c r="K1451" s="68" t="s">
        <v>146</v>
      </c>
      <c r="L1451" s="68" t="s">
        <v>6320</v>
      </c>
      <c r="M1451" s="68" t="s">
        <v>88</v>
      </c>
      <c r="N1451" s="68" t="s">
        <v>133</v>
      </c>
      <c r="O1451" s="68" t="s">
        <v>9366</v>
      </c>
      <c r="P1451" s="72" t="s">
        <v>191</v>
      </c>
      <c r="Q1451" s="68" t="s">
        <v>51</v>
      </c>
      <c r="R1451" s="68" t="s">
        <v>31</v>
      </c>
      <c r="S1451" s="68">
        <v>4</v>
      </c>
      <c r="T1451" s="68">
        <v>9.6</v>
      </c>
      <c r="U1451" s="68">
        <v>-1.25</v>
      </c>
      <c r="V1451" s="68">
        <v>14.39</v>
      </c>
      <c r="W1451" s="68">
        <v>26.66</v>
      </c>
      <c r="X1451" s="68">
        <v>-0.85</v>
      </c>
      <c r="Y1451" s="68">
        <v>144.47999999999999</v>
      </c>
      <c r="Z1451" s="68">
        <v>125.84</v>
      </c>
      <c r="AA1451" s="68">
        <v>0.13</v>
      </c>
      <c r="AB1451" s="73">
        <v>49790.23</v>
      </c>
      <c r="AC1451" s="73">
        <v>45842.879999999997</v>
      </c>
      <c r="AD1451" s="73">
        <v>55730.71</v>
      </c>
      <c r="AE1451" s="73">
        <v>47801.04</v>
      </c>
      <c r="AF1451" s="73"/>
      <c r="AG1451" s="73">
        <f>IFERROR(VLOOKUP(J1451,'Roll ups'!D:E,2,FALSE),0)</f>
        <v>43814205.929999985</v>
      </c>
      <c r="AH1451" s="74">
        <f>IF(Table2[[#This Row],[CATEGORY TTL LOOKUP]]=0,0,IF(Table2[[#This Row],[CATEGORY TTL LOOKUP]]&gt;0,SUM(AB1451/AG1451)))</f>
        <v>1.1363946679656285E-3</v>
      </c>
      <c r="AI1451" s="74" t="str">
        <f>IFERROR(IF(AH1451&lt;#REF!,"STRIKE",IF(AH1451&gt;=#REF!,"GOOD")),"NO DATA")</f>
        <v>NO DATA</v>
      </c>
      <c r="AJ1451" s="75">
        <f>IFERROR(VLOOKUP(K1451,'Roll ups'!H:I,2,FALSE),0)</f>
        <v>69119979.479999974</v>
      </c>
      <c r="AK1451" s="76">
        <f>IF(Table2[[#This Row],[PRICE TIER LOOKUP]]=0,0,IF(Table2[[#This Row],[PRICE TIER LOOKUP]]&gt;0,SUM(AB1451/AJ1451)))</f>
        <v>7.2034497658389669E-4</v>
      </c>
      <c r="AL1451" s="74" t="e">
        <f>IF(AK1451&lt;#REF!,"STRIKE",IF(AK1451&gt;=#REF!,"GOOD"))</f>
        <v>#REF!</v>
      </c>
      <c r="AM1451" s="75">
        <f>VLOOKUP(H1451,'Roll ups'!A:B,2,FALSE)</f>
        <v>325145452.83999985</v>
      </c>
      <c r="AN1451" s="77">
        <f t="shared" si="48"/>
        <v>1.5313217381668619E-4</v>
      </c>
      <c r="AO1451" s="74" t="str">
        <f>IFERROR(VLOOKUP(Table2[[#This Row],[Product Name]],'Roll ups'!L:P,5,FALSE),"GOOD")</f>
        <v>GOOD</v>
      </c>
      <c r="AP1451" s="74">
        <f>Table2[[#This Row],[Retail Dollar Vol Current 12 Mths]]/Table2[[#This Row],[SHELF SALES  LOOKUP]]</f>
        <v>1.7140239702944396E-4</v>
      </c>
      <c r="AQ1451" s="69">
        <f t="shared" si="49"/>
        <v>0</v>
      </c>
      <c r="AR145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451" s="69" t="e">
        <f>IF(Table2[[#This Row],[Shelf Dollar Vol Current 12 Mths]]&gt;#REF!,"MEETS $ CRITERIA",IF(Table2[[#This Row],[Shelf Dollar Vol Current 12 Mths]]&lt;#REF!+1,"DOES NOT MEET $ CRITERIA"))</f>
        <v>#REF!</v>
      </c>
      <c r="AT1451" s="78"/>
    </row>
    <row r="1452" spans="1:46" ht="13.8" x14ac:dyDescent="0.3">
      <c r="A1452" s="68" t="s">
        <v>9367</v>
      </c>
      <c r="B1452" s="69">
        <v>65792</v>
      </c>
      <c r="C1452" s="69">
        <v>260</v>
      </c>
      <c r="D1452" s="69" t="s">
        <v>25</v>
      </c>
      <c r="E1452" s="70" t="s">
        <v>6313</v>
      </c>
      <c r="F1452" s="70"/>
      <c r="G1452" s="71" t="s">
        <v>9368</v>
      </c>
      <c r="H1452" s="69" t="s">
        <v>6315</v>
      </c>
      <c r="I1452" s="68" t="s">
        <v>87</v>
      </c>
      <c r="J1452" s="68" t="s">
        <v>88</v>
      </c>
      <c r="K1452" s="68" t="s">
        <v>146</v>
      </c>
      <c r="L1452" s="68" t="s">
        <v>6320</v>
      </c>
      <c r="M1452" s="68" t="s">
        <v>88</v>
      </c>
      <c r="N1452" s="68" t="s">
        <v>133</v>
      </c>
      <c r="O1452" s="68" t="s">
        <v>9369</v>
      </c>
      <c r="P1452" s="72" t="s">
        <v>191</v>
      </c>
      <c r="Q1452" s="68" t="s">
        <v>51</v>
      </c>
      <c r="R1452" s="68" t="s">
        <v>31</v>
      </c>
      <c r="S1452" s="68">
        <v>15</v>
      </c>
      <c r="T1452" s="68">
        <v>21</v>
      </c>
      <c r="U1452" s="68">
        <v>-0.38</v>
      </c>
      <c r="V1452" s="68">
        <v>47.04</v>
      </c>
      <c r="W1452" s="68">
        <v>48.96</v>
      </c>
      <c r="X1452" s="68">
        <v>-0.04</v>
      </c>
      <c r="Y1452" s="68">
        <v>333.96</v>
      </c>
      <c r="Z1452" s="68">
        <v>235.75</v>
      </c>
      <c r="AA1452" s="68">
        <v>0.28999999999999998</v>
      </c>
      <c r="AB1452" s="73">
        <v>116875.1</v>
      </c>
      <c r="AC1452" s="73">
        <v>94375.8</v>
      </c>
      <c r="AD1452" s="73">
        <v>137056.5</v>
      </c>
      <c r="AE1452" s="73">
        <v>96751.8</v>
      </c>
      <c r="AF1452" s="73"/>
      <c r="AG1452" s="73">
        <f>IFERROR(VLOOKUP(J1452,'Roll ups'!D:E,2,FALSE),0)</f>
        <v>43814205.929999985</v>
      </c>
      <c r="AH1452" s="74">
        <f>IF(Table2[[#This Row],[CATEGORY TTL LOOKUP]]=0,0,IF(Table2[[#This Row],[CATEGORY TTL LOOKUP]]&gt;0,SUM(AB1452/AG1452)))</f>
        <v>2.6675161062310743E-3</v>
      </c>
      <c r="AI1452" s="74" t="str">
        <f>IFERROR(IF(AH1452&lt;#REF!,"STRIKE",IF(AH1452&gt;=#REF!,"GOOD")),"NO DATA")</f>
        <v>NO DATA</v>
      </c>
      <c r="AJ1452" s="75">
        <f>IFERROR(VLOOKUP(K1452,'Roll ups'!H:I,2,FALSE),0)</f>
        <v>69119979.479999974</v>
      </c>
      <c r="AK1452" s="76">
        <f>IF(Table2[[#This Row],[PRICE TIER LOOKUP]]=0,0,IF(Table2[[#This Row],[PRICE TIER LOOKUP]]&gt;0,SUM(AB1452/AJ1452)))</f>
        <v>1.690901833005001E-3</v>
      </c>
      <c r="AL1452" s="74" t="e">
        <f>IF(AK1452&lt;#REF!,"STRIKE",IF(AK1452&gt;=#REF!,"GOOD"))</f>
        <v>#REF!</v>
      </c>
      <c r="AM1452" s="75">
        <f>VLOOKUP(H1452,'Roll ups'!A:B,2,FALSE)</f>
        <v>325145452.83999985</v>
      </c>
      <c r="AN1452" s="77">
        <f t="shared" si="48"/>
        <v>3.5945481930978391E-4</v>
      </c>
      <c r="AO1452" s="74" t="str">
        <f>IFERROR(VLOOKUP(Table2[[#This Row],[Product Name]],'Roll ups'!L:P,5,FALSE),"GOOD")</f>
        <v>GOOD</v>
      </c>
      <c r="AP1452" s="74">
        <f>Table2[[#This Row],[Retail Dollar Vol Current 12 Mths]]/Table2[[#This Row],[SHELF SALES  LOOKUP]]</f>
        <v>4.2152365596034906E-4</v>
      </c>
      <c r="AQ1452" s="69">
        <f t="shared" si="49"/>
        <v>0</v>
      </c>
      <c r="AR145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452" s="69" t="e">
        <f>IF(Table2[[#This Row],[Shelf Dollar Vol Current 12 Mths]]&gt;#REF!,"MEETS $ CRITERIA",IF(Table2[[#This Row],[Shelf Dollar Vol Current 12 Mths]]&lt;#REF!+1,"DOES NOT MEET $ CRITERIA"))</f>
        <v>#REF!</v>
      </c>
      <c r="AT1452" s="78"/>
    </row>
    <row r="1453" spans="1:46" ht="13.8" x14ac:dyDescent="0.3">
      <c r="A1453" s="68" t="s">
        <v>9370</v>
      </c>
      <c r="B1453" s="69">
        <v>5842</v>
      </c>
      <c r="C1453" s="69">
        <v>314</v>
      </c>
      <c r="D1453" s="69" t="s">
        <v>25</v>
      </c>
      <c r="E1453" s="70" t="s">
        <v>6313</v>
      </c>
      <c r="F1453" s="70"/>
      <c r="G1453" s="71" t="s">
        <v>9371</v>
      </c>
      <c r="H1453" s="69" t="s">
        <v>6315</v>
      </c>
      <c r="I1453" s="68" t="s">
        <v>900</v>
      </c>
      <c r="J1453" s="68" t="s">
        <v>240</v>
      </c>
      <c r="K1453" s="68" t="s">
        <v>146</v>
      </c>
      <c r="L1453" s="68" t="s">
        <v>6320</v>
      </c>
      <c r="M1453" s="68" t="s">
        <v>240</v>
      </c>
      <c r="N1453" s="68" t="s">
        <v>241</v>
      </c>
      <c r="O1453" s="68" t="s">
        <v>9372</v>
      </c>
      <c r="P1453" s="72" t="s">
        <v>6357</v>
      </c>
      <c r="Q1453" s="68" t="s">
        <v>51</v>
      </c>
      <c r="R1453" s="68" t="s">
        <v>31</v>
      </c>
      <c r="S1453" s="68">
        <v>13</v>
      </c>
      <c r="T1453" s="68">
        <v>10</v>
      </c>
      <c r="U1453" s="68">
        <v>0.25</v>
      </c>
      <c r="V1453" s="68">
        <v>21.67</v>
      </c>
      <c r="W1453" s="68">
        <v>30.42</v>
      </c>
      <c r="X1453" s="68">
        <v>-0.4</v>
      </c>
      <c r="Y1453" s="68">
        <v>102.67</v>
      </c>
      <c r="Z1453" s="68">
        <v>127.5</v>
      </c>
      <c r="AA1453" s="68">
        <v>-0.24</v>
      </c>
      <c r="AB1453" s="73">
        <v>69962.55</v>
      </c>
      <c r="AC1453" s="73">
        <v>71869.490000000005</v>
      </c>
      <c r="AD1453" s="73">
        <v>71402.14</v>
      </c>
      <c r="AE1453" s="73">
        <v>71869.490000000005</v>
      </c>
      <c r="AF1453" s="73"/>
      <c r="AG1453" s="73">
        <f>IFERROR(VLOOKUP(J1453,'Roll ups'!D:E,2,FALSE),0)</f>
        <v>5892527.0199999977</v>
      </c>
      <c r="AH1453" s="74">
        <f>IF(Table2[[#This Row],[CATEGORY TTL LOOKUP]]=0,0,IF(Table2[[#This Row],[CATEGORY TTL LOOKUP]]&gt;0,SUM(AB1453/AG1453)))</f>
        <v>1.1873097868289457E-2</v>
      </c>
      <c r="AI1453" s="74" t="str">
        <f>IFERROR(IF(AH1453&lt;#REF!,"STRIKE",IF(AH1453&gt;=#REF!,"GOOD")),"NO DATA")</f>
        <v>NO DATA</v>
      </c>
      <c r="AJ1453" s="75">
        <f>IFERROR(VLOOKUP(K1453,'Roll ups'!H:I,2,FALSE),0)</f>
        <v>69119979.479999974</v>
      </c>
      <c r="AK1453" s="76">
        <f>IF(Table2[[#This Row],[PRICE TIER LOOKUP]]=0,0,IF(Table2[[#This Row],[PRICE TIER LOOKUP]]&gt;0,SUM(AB1453/AJ1453)))</f>
        <v>1.0121899706327867E-3</v>
      </c>
      <c r="AL1453" s="74" t="e">
        <f>IF(AK1453&lt;#REF!,"STRIKE",IF(AK1453&gt;=#REF!,"GOOD"))</f>
        <v>#REF!</v>
      </c>
      <c r="AM1453" s="75">
        <f>VLOOKUP(H1453,'Roll ups'!A:B,2,FALSE)</f>
        <v>325145452.83999985</v>
      </c>
      <c r="AN1453" s="77">
        <f t="shared" si="48"/>
        <v>2.1517308450389963E-4</v>
      </c>
      <c r="AO1453" s="74" t="str">
        <f>IFERROR(VLOOKUP(Table2[[#This Row],[Product Name]],'Roll ups'!L:P,5,FALSE),"GOOD")</f>
        <v>GOOD</v>
      </c>
      <c r="AP1453" s="74">
        <f>Table2[[#This Row],[Retail Dollar Vol Current 12 Mths]]/Table2[[#This Row],[SHELF SALES  LOOKUP]]</f>
        <v>2.1960061066926908E-4</v>
      </c>
      <c r="AQ1453" s="69">
        <f t="shared" si="49"/>
        <v>0</v>
      </c>
      <c r="AR145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453" s="69" t="e">
        <f>IF(Table2[[#This Row],[Shelf Dollar Vol Current 12 Mths]]&gt;#REF!,"MEETS $ CRITERIA",IF(Table2[[#This Row],[Shelf Dollar Vol Current 12 Mths]]&lt;#REF!+1,"DOES NOT MEET $ CRITERIA"))</f>
        <v>#REF!</v>
      </c>
      <c r="AT1453" s="78"/>
    </row>
    <row r="1454" spans="1:46" ht="13.8" x14ac:dyDescent="0.3">
      <c r="A1454" s="68" t="s">
        <v>9373</v>
      </c>
      <c r="B1454" s="69">
        <v>62647</v>
      </c>
      <c r="C1454" s="69">
        <v>406</v>
      </c>
      <c r="D1454" s="69" t="s">
        <v>25</v>
      </c>
      <c r="E1454" s="70" t="s">
        <v>6313</v>
      </c>
      <c r="F1454" s="70"/>
      <c r="G1454" s="71" t="s">
        <v>9374</v>
      </c>
      <c r="H1454" s="69" t="s">
        <v>6315</v>
      </c>
      <c r="I1454" s="68" t="s">
        <v>116</v>
      </c>
      <c r="J1454" s="68" t="s">
        <v>6576</v>
      </c>
      <c r="K1454" s="68" t="s">
        <v>6577</v>
      </c>
      <c r="L1454" s="68" t="s">
        <v>132</v>
      </c>
      <c r="M1454" s="68" t="s">
        <v>116</v>
      </c>
      <c r="N1454" s="68" t="s">
        <v>989</v>
      </c>
      <c r="O1454" s="68" t="s">
        <v>9375</v>
      </c>
      <c r="P1454" s="72" t="s">
        <v>116</v>
      </c>
      <c r="Q1454" s="68" t="s">
        <v>9254</v>
      </c>
      <c r="R1454" s="68" t="s">
        <v>60</v>
      </c>
      <c r="S1454" s="68">
        <v>51</v>
      </c>
      <c r="T1454" s="68">
        <v>51.14</v>
      </c>
      <c r="U1454" s="68">
        <v>0</v>
      </c>
      <c r="V1454" s="68">
        <v>185.61</v>
      </c>
      <c r="W1454" s="68">
        <v>159.1</v>
      </c>
      <c r="X1454" s="68">
        <v>0.14000000000000001</v>
      </c>
      <c r="Y1454" s="68">
        <v>700.78</v>
      </c>
      <c r="Z1454" s="68">
        <v>626.88</v>
      </c>
      <c r="AA1454" s="68">
        <v>0.11</v>
      </c>
      <c r="AB1454" s="73">
        <v>40848</v>
      </c>
      <c r="AC1454" s="73">
        <v>37738.81</v>
      </c>
      <c r="AD1454" s="73">
        <v>40848</v>
      </c>
      <c r="AE1454" s="73">
        <v>37738.81</v>
      </c>
      <c r="AF1454" s="73"/>
      <c r="AG1454" s="73">
        <f>IFERROR(VLOOKUP(J1454,'Roll ups'!D:E,2,FALSE),0)</f>
        <v>1255013.1799999997</v>
      </c>
      <c r="AH1454" s="74">
        <f>IF(Table2[[#This Row],[CATEGORY TTL LOOKUP]]=0,0,IF(Table2[[#This Row],[CATEGORY TTL LOOKUP]]&gt;0,SUM(AB1454/AG1454)))</f>
        <v>3.2547865353892147E-2</v>
      </c>
      <c r="AI1454" s="74" t="str">
        <f>IFERROR(IF(AH1454&lt;#REF!,"STRIKE",IF(AH1454&gt;=#REF!,"GOOD")),"NO DATA")</f>
        <v>NO DATA</v>
      </c>
      <c r="AJ1454" s="75">
        <f>IFERROR(VLOOKUP(K1454,'Roll ups'!H:I,2,FALSE),0)</f>
        <v>1255013.1799999997</v>
      </c>
      <c r="AK1454" s="76">
        <f>IF(Table2[[#This Row],[PRICE TIER LOOKUP]]=0,0,IF(Table2[[#This Row],[PRICE TIER LOOKUP]]&gt;0,SUM(AB1454/AJ1454)))</f>
        <v>3.2547865353892147E-2</v>
      </c>
      <c r="AL1454" s="74" t="e">
        <f>IF(AK1454&lt;#REF!,"STRIKE",IF(AK1454&gt;=#REF!,"GOOD"))</f>
        <v>#REF!</v>
      </c>
      <c r="AM1454" s="75">
        <f>VLOOKUP(H1454,'Roll ups'!A:B,2,FALSE)</f>
        <v>325145452.83999985</v>
      </c>
      <c r="AN1454" s="77">
        <f t="shared" si="48"/>
        <v>1.2562992852340705E-4</v>
      </c>
      <c r="AO1454" s="74" t="str">
        <f>IFERROR(VLOOKUP(Table2[[#This Row],[Product Name]],'Roll ups'!L:P,5,FALSE),"GOOD")</f>
        <v>GOOD</v>
      </c>
      <c r="AP1454" s="74">
        <f>Table2[[#This Row],[Retail Dollar Vol Current 12 Mths]]/Table2[[#This Row],[SHELF SALES  LOOKUP]]</f>
        <v>1.2562992852340705E-4</v>
      </c>
      <c r="AQ1454" s="69">
        <f t="shared" si="49"/>
        <v>0</v>
      </c>
      <c r="AR145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454" s="69" t="e">
        <f>IF(Table2[[#This Row],[Shelf Dollar Vol Current 12 Mths]]&gt;#REF!,"MEETS $ CRITERIA",IF(Table2[[#This Row],[Shelf Dollar Vol Current 12 Mths]]&lt;#REF!+1,"DOES NOT MEET $ CRITERIA"))</f>
        <v>#REF!</v>
      </c>
      <c r="AT1454" s="78"/>
    </row>
    <row r="1455" spans="1:46" ht="13.8" x14ac:dyDescent="0.3">
      <c r="A1455" s="68" t="s">
        <v>9376</v>
      </c>
      <c r="B1455" s="69">
        <v>88371</v>
      </c>
      <c r="C1455" s="69">
        <v>729</v>
      </c>
      <c r="D1455" s="69" t="s">
        <v>25</v>
      </c>
      <c r="E1455" s="70" t="s">
        <v>6313</v>
      </c>
      <c r="F1455" s="70"/>
      <c r="G1455" s="71" t="s">
        <v>9377</v>
      </c>
      <c r="H1455" s="69" t="s">
        <v>6315</v>
      </c>
      <c r="I1455" s="68" t="s">
        <v>245</v>
      </c>
      <c r="J1455" s="68" t="s">
        <v>245</v>
      </c>
      <c r="K1455" s="68" t="s">
        <v>132</v>
      </c>
      <c r="L1455" s="68" t="s">
        <v>132</v>
      </c>
      <c r="M1455" s="68" t="s">
        <v>245</v>
      </c>
      <c r="N1455" s="68" t="s">
        <v>246</v>
      </c>
      <c r="O1455" s="68" t="s">
        <v>9378</v>
      </c>
      <c r="P1455" s="72" t="s">
        <v>245</v>
      </c>
      <c r="Q1455" s="68" t="s">
        <v>341</v>
      </c>
      <c r="R1455" s="68" t="s">
        <v>31</v>
      </c>
      <c r="S1455" s="68">
        <v>156</v>
      </c>
      <c r="T1455" s="68">
        <v>225.5</v>
      </c>
      <c r="U1455" s="68">
        <v>-0.45</v>
      </c>
      <c r="V1455" s="68">
        <v>785.08</v>
      </c>
      <c r="W1455" s="68">
        <v>838</v>
      </c>
      <c r="X1455" s="68">
        <v>-7.0000000000000007E-2</v>
      </c>
      <c r="Y1455" s="68">
        <v>2747</v>
      </c>
      <c r="Z1455" s="68">
        <v>2378.58</v>
      </c>
      <c r="AA1455" s="68">
        <v>0.13</v>
      </c>
      <c r="AB1455" s="73">
        <v>791282.72</v>
      </c>
      <c r="AC1455" s="73">
        <v>691716.99</v>
      </c>
      <c r="AD1455" s="73">
        <v>823440.72</v>
      </c>
      <c r="AE1455" s="73">
        <v>709706.99</v>
      </c>
      <c r="AF1455" s="73"/>
      <c r="AG1455" s="73">
        <f>IFERROR(VLOOKUP(J1455,'Roll ups'!D:E,2,FALSE),0)</f>
        <v>57863085.470000021</v>
      </c>
      <c r="AH1455" s="74">
        <f>IF(Table2[[#This Row],[CATEGORY TTL LOOKUP]]=0,0,IF(Table2[[#This Row],[CATEGORY TTL LOOKUP]]&gt;0,SUM(AB1455/AG1455)))</f>
        <v>1.3675086863631777E-2</v>
      </c>
      <c r="AI1455" s="74" t="str">
        <f>IFERROR(IF(AH1455&lt;#REF!,"STRIKE",IF(AH1455&gt;=#REF!,"GOOD")),"NO DATA")</f>
        <v>NO DATA</v>
      </c>
      <c r="AJ1455" s="75">
        <f>IFERROR(VLOOKUP(K1455,'Roll ups'!H:I,2,FALSE),0)</f>
        <v>126094742.97999983</v>
      </c>
      <c r="AK1455" s="76">
        <f>IF(Table2[[#This Row],[PRICE TIER LOOKUP]]=0,0,IF(Table2[[#This Row],[PRICE TIER LOOKUP]]&gt;0,SUM(AB1455/AJ1455)))</f>
        <v>6.2753030086710841E-3</v>
      </c>
      <c r="AL1455" s="74" t="e">
        <f>IF(AK1455&lt;#REF!,"STRIKE",IF(AK1455&gt;=#REF!,"GOOD"))</f>
        <v>#REF!</v>
      </c>
      <c r="AM1455" s="75">
        <f>VLOOKUP(H1455,'Roll ups'!A:B,2,FALSE)</f>
        <v>325145452.83999985</v>
      </c>
      <c r="AN1455" s="77">
        <f t="shared" si="48"/>
        <v>2.4336268986341341E-3</v>
      </c>
      <c r="AO1455" s="74" t="str">
        <f>IFERROR(VLOOKUP(Table2[[#This Row],[Product Name]],'Roll ups'!L:P,5,FALSE),"GOOD")</f>
        <v>GOOD</v>
      </c>
      <c r="AP1455" s="74">
        <f>Table2[[#This Row],[Retail Dollar Vol Current 12 Mths]]/Table2[[#This Row],[SHELF SALES  LOOKUP]]</f>
        <v>2.5325303269893959E-3</v>
      </c>
      <c r="AQ1455" s="69">
        <f t="shared" si="49"/>
        <v>0</v>
      </c>
      <c r="AR145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455" s="69" t="e">
        <f>IF(Table2[[#This Row],[Shelf Dollar Vol Current 12 Mths]]&gt;#REF!,"MEETS $ CRITERIA",IF(Table2[[#This Row],[Shelf Dollar Vol Current 12 Mths]]&lt;#REF!+1,"DOES NOT MEET $ CRITERIA"))</f>
        <v>#REF!</v>
      </c>
      <c r="AT1455" s="78"/>
    </row>
    <row r="1456" spans="1:46" ht="13.8" x14ac:dyDescent="0.3">
      <c r="A1456" s="68" t="s">
        <v>9379</v>
      </c>
      <c r="B1456" s="69">
        <v>88372</v>
      </c>
      <c r="C1456" s="69">
        <v>657</v>
      </c>
      <c r="D1456" s="69" t="s">
        <v>25</v>
      </c>
      <c r="E1456" s="70" t="s">
        <v>6313</v>
      </c>
      <c r="F1456" s="70"/>
      <c r="G1456" s="71" t="s">
        <v>9380</v>
      </c>
      <c r="H1456" s="69" t="s">
        <v>6315</v>
      </c>
      <c r="I1456" s="68" t="s">
        <v>245</v>
      </c>
      <c r="J1456" s="68" t="s">
        <v>245</v>
      </c>
      <c r="K1456" s="68" t="s">
        <v>132</v>
      </c>
      <c r="L1456" s="68" t="s">
        <v>132</v>
      </c>
      <c r="M1456" s="68" t="s">
        <v>245</v>
      </c>
      <c r="N1456" s="68" t="s">
        <v>246</v>
      </c>
      <c r="O1456" s="68" t="s">
        <v>9381</v>
      </c>
      <c r="P1456" s="72" t="s">
        <v>245</v>
      </c>
      <c r="Q1456" s="68" t="s">
        <v>341</v>
      </c>
      <c r="R1456" s="68" t="s">
        <v>31</v>
      </c>
      <c r="S1456" s="68">
        <v>119</v>
      </c>
      <c r="T1456" s="68">
        <v>159.16999999999999</v>
      </c>
      <c r="U1456" s="68">
        <v>-0.34</v>
      </c>
      <c r="V1456" s="68">
        <v>594.5</v>
      </c>
      <c r="W1456" s="68">
        <v>567.33000000000004</v>
      </c>
      <c r="X1456" s="68">
        <v>0.05</v>
      </c>
      <c r="Y1456" s="68">
        <v>2023</v>
      </c>
      <c r="Z1456" s="68">
        <v>1620</v>
      </c>
      <c r="AA1456" s="68">
        <v>0.2</v>
      </c>
      <c r="AB1456" s="73">
        <v>639652.80000000005</v>
      </c>
      <c r="AC1456" s="73">
        <v>515294.4</v>
      </c>
      <c r="AD1456" s="73">
        <v>662734.80000000005</v>
      </c>
      <c r="AE1456" s="73">
        <v>529050.4</v>
      </c>
      <c r="AF1456" s="73"/>
      <c r="AG1456" s="73">
        <f>IFERROR(VLOOKUP(J1456,'Roll ups'!D:E,2,FALSE),0)</f>
        <v>57863085.470000021</v>
      </c>
      <c r="AH1456" s="74">
        <f>IF(Table2[[#This Row],[CATEGORY TTL LOOKUP]]=0,0,IF(Table2[[#This Row],[CATEGORY TTL LOOKUP]]&gt;0,SUM(AB1456/AG1456)))</f>
        <v>1.1054591970067645E-2</v>
      </c>
      <c r="AI1456" s="74" t="str">
        <f>IFERROR(IF(AH1456&lt;#REF!,"STRIKE",IF(AH1456&gt;=#REF!,"GOOD")),"NO DATA")</f>
        <v>NO DATA</v>
      </c>
      <c r="AJ1456" s="75">
        <f>IFERROR(VLOOKUP(K1456,'Roll ups'!H:I,2,FALSE),0)</f>
        <v>126094742.97999983</v>
      </c>
      <c r="AK1456" s="76">
        <f>IF(Table2[[#This Row],[PRICE TIER LOOKUP]]=0,0,IF(Table2[[#This Row],[PRICE TIER LOOKUP]]&gt;0,SUM(AB1456/AJ1456)))</f>
        <v>5.0727951450082014E-3</v>
      </c>
      <c r="AL1456" s="74" t="e">
        <f>IF(AK1456&lt;#REF!,"STRIKE",IF(AK1456&gt;=#REF!,"GOOD"))</f>
        <v>#REF!</v>
      </c>
      <c r="AM1456" s="75">
        <f>VLOOKUP(H1456,'Roll ups'!A:B,2,FALSE)</f>
        <v>325145452.83999985</v>
      </c>
      <c r="AN1456" s="77">
        <f t="shared" si="48"/>
        <v>1.967282009983284E-3</v>
      </c>
      <c r="AO1456" s="74" t="str">
        <f>IFERROR(VLOOKUP(Table2[[#This Row],[Product Name]],'Roll ups'!L:P,5,FALSE),"GOOD")</f>
        <v>GOOD</v>
      </c>
      <c r="AP1456" s="74">
        <f>Table2[[#This Row],[Retail Dollar Vol Current 12 Mths]]/Table2[[#This Row],[SHELF SALES  LOOKUP]]</f>
        <v>2.0382717771732883E-3</v>
      </c>
      <c r="AQ1456" s="69">
        <f t="shared" si="49"/>
        <v>0</v>
      </c>
      <c r="AR145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456" s="69" t="e">
        <f>IF(Table2[[#This Row],[Shelf Dollar Vol Current 12 Mths]]&gt;#REF!,"MEETS $ CRITERIA",IF(Table2[[#This Row],[Shelf Dollar Vol Current 12 Mths]]&lt;#REF!+1,"DOES NOT MEET $ CRITERIA"))</f>
        <v>#REF!</v>
      </c>
      <c r="AT1456" s="78"/>
    </row>
    <row r="1457" spans="1:46" ht="13.8" x14ac:dyDescent="0.3">
      <c r="A1457" s="68" t="s">
        <v>9382</v>
      </c>
      <c r="B1457" s="69">
        <v>15187</v>
      </c>
      <c r="C1457" s="69">
        <v>266</v>
      </c>
      <c r="D1457" s="69" t="s">
        <v>25</v>
      </c>
      <c r="E1457" s="70" t="s">
        <v>6313</v>
      </c>
      <c r="F1457" s="70"/>
      <c r="G1457" s="71" t="s">
        <v>9383</v>
      </c>
      <c r="H1457" s="69" t="s">
        <v>6315</v>
      </c>
      <c r="I1457" s="68" t="s">
        <v>735</v>
      </c>
      <c r="J1457" s="68" t="s">
        <v>257</v>
      </c>
      <c r="K1457" s="68" t="s">
        <v>146</v>
      </c>
      <c r="L1457" s="68" t="s">
        <v>146</v>
      </c>
      <c r="M1457" s="68" t="s">
        <v>175</v>
      </c>
      <c r="N1457" s="68" t="s">
        <v>176</v>
      </c>
      <c r="O1457" s="68" t="s">
        <v>9384</v>
      </c>
      <c r="P1457" s="72" t="s">
        <v>6357</v>
      </c>
      <c r="Q1457" s="68" t="s">
        <v>9220</v>
      </c>
      <c r="R1457" s="68" t="s">
        <v>60</v>
      </c>
      <c r="S1457" s="68">
        <v>10</v>
      </c>
      <c r="T1457" s="68">
        <v>3</v>
      </c>
      <c r="U1457" s="68">
        <v>0.71</v>
      </c>
      <c r="V1457" s="68">
        <v>21.33</v>
      </c>
      <c r="W1457" s="68">
        <v>19</v>
      </c>
      <c r="X1457" s="68">
        <v>0.11</v>
      </c>
      <c r="Y1457" s="68">
        <v>66.42</v>
      </c>
      <c r="Z1457" s="68">
        <v>112.67</v>
      </c>
      <c r="AA1457" s="68">
        <v>-0.7</v>
      </c>
      <c r="AB1457" s="73">
        <v>29222.51</v>
      </c>
      <c r="AC1457" s="73">
        <v>48676.160000000003</v>
      </c>
      <c r="AD1457" s="73">
        <v>30947.51</v>
      </c>
      <c r="AE1457" s="73">
        <v>52490.96</v>
      </c>
      <c r="AF1457" s="73"/>
      <c r="AG1457" s="73">
        <f>IFERROR(VLOOKUP(J1457,'Roll ups'!D:E,2,FALSE),0)</f>
        <v>29546996.449999988</v>
      </c>
      <c r="AH1457" s="74">
        <f>IF(Table2[[#This Row],[CATEGORY TTL LOOKUP]]=0,0,IF(Table2[[#This Row],[CATEGORY TTL LOOKUP]]&gt;0,SUM(AB1457/AG1457)))</f>
        <v>9.8901795481821345E-4</v>
      </c>
      <c r="AI1457" s="74" t="str">
        <f>IFERROR(IF(AH1457&lt;#REF!,"STRIKE",IF(AH1457&gt;=#REF!,"GOOD")),"NO DATA")</f>
        <v>NO DATA</v>
      </c>
      <c r="AJ1457" s="75">
        <f>IFERROR(VLOOKUP(K1457,'Roll ups'!H:I,2,FALSE),0)</f>
        <v>69119979.479999974</v>
      </c>
      <c r="AK1457" s="76">
        <f>IF(Table2[[#This Row],[PRICE TIER LOOKUP]]=0,0,IF(Table2[[#This Row],[PRICE TIER LOOKUP]]&gt;0,SUM(AB1457/AJ1457)))</f>
        <v>4.2277949472562562E-4</v>
      </c>
      <c r="AL1457" s="74" t="e">
        <f>IF(AK1457&lt;#REF!,"STRIKE",IF(AK1457&gt;=#REF!,"GOOD"))</f>
        <v>#REF!</v>
      </c>
      <c r="AM1457" s="75">
        <f>VLOOKUP(H1457,'Roll ups'!A:B,2,FALSE)</f>
        <v>325145452.83999985</v>
      </c>
      <c r="AN1457" s="77">
        <f t="shared" si="48"/>
        <v>8.9875191994089005E-5</v>
      </c>
      <c r="AO1457" s="74" t="str">
        <f>IFERROR(VLOOKUP(Table2[[#This Row],[Product Name]],'Roll ups'!L:P,5,FALSE),"GOOD")</f>
        <v>GOOD</v>
      </c>
      <c r="AP1457" s="74">
        <f>Table2[[#This Row],[Retail Dollar Vol Current 12 Mths]]/Table2[[#This Row],[SHELF SALES  LOOKUP]]</f>
        <v>9.5180509921597751E-5</v>
      </c>
      <c r="AQ1457" s="69">
        <f t="shared" si="49"/>
        <v>0</v>
      </c>
      <c r="AR145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457" s="69" t="e">
        <f>IF(Table2[[#This Row],[Shelf Dollar Vol Current 12 Mths]]&gt;#REF!,"MEETS $ CRITERIA",IF(Table2[[#This Row],[Shelf Dollar Vol Current 12 Mths]]&lt;#REF!+1,"DOES NOT MEET $ CRITERIA"))</f>
        <v>#REF!</v>
      </c>
      <c r="AT1457" s="78"/>
    </row>
    <row r="1458" spans="1:46" ht="13.8" x14ac:dyDescent="0.3">
      <c r="A1458" s="68" t="s">
        <v>9385</v>
      </c>
      <c r="B1458" s="69">
        <v>28624</v>
      </c>
      <c r="C1458" s="69">
        <v>263</v>
      </c>
      <c r="D1458" s="69" t="s">
        <v>25</v>
      </c>
      <c r="E1458" s="70" t="s">
        <v>6313</v>
      </c>
      <c r="F1458" s="70"/>
      <c r="G1458" s="71" t="s">
        <v>9386</v>
      </c>
      <c r="H1458" s="69" t="s">
        <v>6315</v>
      </c>
      <c r="I1458" s="68" t="s">
        <v>153</v>
      </c>
      <c r="J1458" s="68" t="s">
        <v>153</v>
      </c>
      <c r="K1458" s="68" t="s">
        <v>146</v>
      </c>
      <c r="L1458" s="68" t="s">
        <v>6320</v>
      </c>
      <c r="M1458" s="68" t="s">
        <v>153</v>
      </c>
      <c r="N1458" s="68" t="s">
        <v>154</v>
      </c>
      <c r="O1458" s="68" t="s">
        <v>9387</v>
      </c>
      <c r="P1458" s="72" t="s">
        <v>153</v>
      </c>
      <c r="Q1458" s="68" t="s">
        <v>37</v>
      </c>
      <c r="R1458" s="68" t="s">
        <v>60</v>
      </c>
      <c r="S1458" s="68">
        <v>4</v>
      </c>
      <c r="T1458" s="68">
        <v>4.5</v>
      </c>
      <c r="U1458" s="68">
        <v>-0.28999999999999998</v>
      </c>
      <c r="V1458" s="68">
        <v>12.54</v>
      </c>
      <c r="W1458" s="68">
        <v>11.46</v>
      </c>
      <c r="X1458" s="68">
        <v>0.09</v>
      </c>
      <c r="Y1458" s="68">
        <v>53.04</v>
      </c>
      <c r="Z1458" s="68">
        <v>61.42</v>
      </c>
      <c r="AA1458" s="68">
        <v>-0.16</v>
      </c>
      <c r="AB1458" s="73">
        <v>20737.169999999998</v>
      </c>
      <c r="AC1458" s="73">
        <v>23968.02</v>
      </c>
      <c r="AD1458" s="73">
        <v>20737.169999999998</v>
      </c>
      <c r="AE1458" s="73">
        <v>23968.02</v>
      </c>
      <c r="AF1458" s="73"/>
      <c r="AG1458" s="73">
        <f>IFERROR(VLOOKUP(J1458,'Roll ups'!D:E,2,FALSE),0)</f>
        <v>10875997.040000001</v>
      </c>
      <c r="AH1458" s="74">
        <f>IF(Table2[[#This Row],[CATEGORY TTL LOOKUP]]=0,0,IF(Table2[[#This Row],[CATEGORY TTL LOOKUP]]&gt;0,SUM(AB1458/AG1458)))</f>
        <v>1.9066913979226309E-3</v>
      </c>
      <c r="AI1458" s="74" t="str">
        <f>IFERROR(IF(AH1458&lt;#REF!,"STRIKE",IF(AH1458&gt;=#REF!,"GOOD")),"NO DATA")</f>
        <v>NO DATA</v>
      </c>
      <c r="AJ1458" s="75">
        <f>IFERROR(VLOOKUP(K1458,'Roll ups'!H:I,2,FALSE),0)</f>
        <v>69119979.479999974</v>
      </c>
      <c r="AK1458" s="76">
        <f>IF(Table2[[#This Row],[PRICE TIER LOOKUP]]=0,0,IF(Table2[[#This Row],[PRICE TIER LOOKUP]]&gt;0,SUM(AB1458/AJ1458)))</f>
        <v>3.0001701615088507E-4</v>
      </c>
      <c r="AL1458" s="74" t="e">
        <f>IF(AK1458&lt;#REF!,"STRIKE",IF(AK1458&gt;=#REF!,"GOOD"))</f>
        <v>#REF!</v>
      </c>
      <c r="AM1458" s="75">
        <f>VLOOKUP(H1458,'Roll ups'!A:B,2,FALSE)</f>
        <v>325145452.83999985</v>
      </c>
      <c r="AN1458" s="77">
        <f t="shared" si="48"/>
        <v>6.3778133198142889E-5</v>
      </c>
      <c r="AO1458" s="74" t="str">
        <f>IFERROR(VLOOKUP(Table2[[#This Row],[Product Name]],'Roll ups'!L:P,5,FALSE),"GOOD")</f>
        <v>GOOD</v>
      </c>
      <c r="AP1458" s="74">
        <f>Table2[[#This Row],[Retail Dollar Vol Current 12 Mths]]/Table2[[#This Row],[SHELF SALES  LOOKUP]]</f>
        <v>6.3778133198142889E-5</v>
      </c>
      <c r="AQ1458" s="69">
        <f t="shared" si="49"/>
        <v>0</v>
      </c>
      <c r="AR145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458" s="69" t="e">
        <f>IF(Table2[[#This Row],[Shelf Dollar Vol Current 12 Mths]]&gt;#REF!,"MEETS $ CRITERIA",IF(Table2[[#This Row],[Shelf Dollar Vol Current 12 Mths]]&lt;#REF!+1,"DOES NOT MEET $ CRITERIA"))</f>
        <v>#REF!</v>
      </c>
      <c r="AT1458" s="78"/>
    </row>
    <row r="1459" spans="1:46" ht="13.8" x14ac:dyDescent="0.3">
      <c r="A1459" s="68" t="s">
        <v>9388</v>
      </c>
      <c r="B1459" s="69">
        <v>28627</v>
      </c>
      <c r="C1459" s="69">
        <v>242</v>
      </c>
      <c r="D1459" s="69" t="s">
        <v>25</v>
      </c>
      <c r="E1459" s="70" t="s">
        <v>6313</v>
      </c>
      <c r="F1459" s="70"/>
      <c r="G1459" s="71" t="s">
        <v>9389</v>
      </c>
      <c r="H1459" s="69" t="s">
        <v>6315</v>
      </c>
      <c r="I1459" s="68" t="s">
        <v>153</v>
      </c>
      <c r="J1459" s="68" t="s">
        <v>153</v>
      </c>
      <c r="K1459" s="68" t="s">
        <v>146</v>
      </c>
      <c r="L1459" s="68" t="s">
        <v>6320</v>
      </c>
      <c r="M1459" s="68" t="s">
        <v>153</v>
      </c>
      <c r="N1459" s="68" t="s">
        <v>154</v>
      </c>
      <c r="O1459" s="68" t="s">
        <v>9390</v>
      </c>
      <c r="P1459" s="72" t="s">
        <v>153</v>
      </c>
      <c r="Q1459" s="68" t="s">
        <v>37</v>
      </c>
      <c r="R1459" s="68" t="s">
        <v>60</v>
      </c>
      <c r="S1459" s="68">
        <v>33</v>
      </c>
      <c r="T1459" s="68">
        <v>15.33</v>
      </c>
      <c r="U1459" s="68">
        <v>0.53</v>
      </c>
      <c r="V1459" s="68">
        <v>151.35</v>
      </c>
      <c r="W1459" s="68">
        <v>63.11</v>
      </c>
      <c r="X1459" s="68">
        <v>0.57999999999999996</v>
      </c>
      <c r="Y1459" s="68">
        <v>513.83000000000004</v>
      </c>
      <c r="Z1459" s="68">
        <v>310.13</v>
      </c>
      <c r="AA1459" s="68">
        <v>0.4</v>
      </c>
      <c r="AB1459" s="73">
        <v>157912.64000000001</v>
      </c>
      <c r="AC1459" s="73">
        <v>96725.71</v>
      </c>
      <c r="AD1459" s="73">
        <v>160036.64000000001</v>
      </c>
      <c r="AE1459" s="73">
        <v>96725.71</v>
      </c>
      <c r="AF1459" s="73"/>
      <c r="AG1459" s="73">
        <f>IFERROR(VLOOKUP(J1459,'Roll ups'!D:E,2,FALSE),0)</f>
        <v>10875997.040000001</v>
      </c>
      <c r="AH1459" s="74">
        <f>IF(Table2[[#This Row],[CATEGORY TTL LOOKUP]]=0,0,IF(Table2[[#This Row],[CATEGORY TTL LOOKUP]]&gt;0,SUM(AB1459/AG1459)))</f>
        <v>1.45193713660665E-2</v>
      </c>
      <c r="AI1459" s="74" t="str">
        <f>IFERROR(IF(AH1459&lt;#REF!,"STRIKE",IF(AH1459&gt;=#REF!,"GOOD")),"NO DATA")</f>
        <v>NO DATA</v>
      </c>
      <c r="AJ1459" s="75">
        <f>IFERROR(VLOOKUP(K1459,'Roll ups'!H:I,2,FALSE),0)</f>
        <v>69119979.479999974</v>
      </c>
      <c r="AK1459" s="76">
        <f>IF(Table2[[#This Row],[PRICE TIER LOOKUP]]=0,0,IF(Table2[[#This Row],[PRICE TIER LOOKUP]]&gt;0,SUM(AB1459/AJ1459)))</f>
        <v>2.2846164189862413E-3</v>
      </c>
      <c r="AL1459" s="74" t="e">
        <f>IF(AK1459&lt;#REF!,"STRIKE",IF(AK1459&gt;=#REF!,"GOOD"))</f>
        <v>#REF!</v>
      </c>
      <c r="AM1459" s="75">
        <f>VLOOKUP(H1459,'Roll ups'!A:B,2,FALSE)</f>
        <v>325145452.83999985</v>
      </c>
      <c r="AN1459" s="77">
        <f t="shared" si="48"/>
        <v>4.8566768694042578E-4</v>
      </c>
      <c r="AO1459" s="74" t="str">
        <f>IFERROR(VLOOKUP(Table2[[#This Row],[Product Name]],'Roll ups'!L:P,5,FALSE),"GOOD")</f>
        <v>GOOD</v>
      </c>
      <c r="AP1459" s="74">
        <f>Table2[[#This Row],[Retail Dollar Vol Current 12 Mths]]/Table2[[#This Row],[SHELF SALES  LOOKUP]]</f>
        <v>4.9220014797116693E-4</v>
      </c>
      <c r="AQ1459" s="69">
        <f t="shared" si="49"/>
        <v>0</v>
      </c>
      <c r="AR145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459" s="69" t="e">
        <f>IF(Table2[[#This Row],[Shelf Dollar Vol Current 12 Mths]]&gt;#REF!,"MEETS $ CRITERIA",IF(Table2[[#This Row],[Shelf Dollar Vol Current 12 Mths]]&lt;#REF!+1,"DOES NOT MEET $ CRITERIA"))</f>
        <v>#REF!</v>
      </c>
      <c r="AT1459" s="78"/>
    </row>
    <row r="1460" spans="1:46" ht="13.8" x14ac:dyDescent="0.3">
      <c r="A1460" s="68" t="s">
        <v>9391</v>
      </c>
      <c r="B1460" s="69">
        <v>26480</v>
      </c>
      <c r="C1460" s="69">
        <v>146</v>
      </c>
      <c r="D1460" s="69" t="s">
        <v>25</v>
      </c>
      <c r="E1460" s="70" t="s">
        <v>6313</v>
      </c>
      <c r="F1460" s="70"/>
      <c r="G1460" s="71" t="s">
        <v>9392</v>
      </c>
      <c r="H1460" s="69" t="s">
        <v>6315</v>
      </c>
      <c r="I1460" s="68" t="s">
        <v>735</v>
      </c>
      <c r="J1460" s="68" t="s">
        <v>736</v>
      </c>
      <c r="K1460" s="68" t="s">
        <v>736</v>
      </c>
      <c r="L1460" s="68" t="s">
        <v>6320</v>
      </c>
      <c r="M1460" s="68" t="s">
        <v>175</v>
      </c>
      <c r="N1460" s="68" t="s">
        <v>176</v>
      </c>
      <c r="O1460" s="68" t="s">
        <v>9393</v>
      </c>
      <c r="P1460" s="72" t="s">
        <v>6357</v>
      </c>
      <c r="Q1460" s="68" t="s">
        <v>517</v>
      </c>
      <c r="R1460" s="68" t="s">
        <v>60</v>
      </c>
      <c r="S1460" s="68">
        <v>2</v>
      </c>
      <c r="T1460" s="68">
        <v>6</v>
      </c>
      <c r="U1460" s="68">
        <v>-2</v>
      </c>
      <c r="V1460" s="68">
        <v>12</v>
      </c>
      <c r="W1460" s="68">
        <v>19.5</v>
      </c>
      <c r="X1460" s="68">
        <v>-0.63</v>
      </c>
      <c r="Y1460" s="68">
        <v>67</v>
      </c>
      <c r="Z1460" s="68">
        <v>59.5</v>
      </c>
      <c r="AA1460" s="68">
        <v>0.11</v>
      </c>
      <c r="AB1460" s="73">
        <v>23725.439999999999</v>
      </c>
      <c r="AC1460" s="73">
        <v>21020.16</v>
      </c>
      <c r="AD1460" s="73">
        <v>24007.439999999999</v>
      </c>
      <c r="AE1460" s="73">
        <v>21320.04</v>
      </c>
      <c r="AF1460" s="73"/>
      <c r="AG1460" s="73">
        <f>IFERROR(VLOOKUP(J1460,'Roll ups'!D:E,2,FALSE),0)</f>
        <v>1024946.76</v>
      </c>
      <c r="AH1460" s="74">
        <f>IF(Table2[[#This Row],[CATEGORY TTL LOOKUP]]=0,0,IF(Table2[[#This Row],[CATEGORY TTL LOOKUP]]&gt;0,SUM(AB1460/AG1460)))</f>
        <v>2.3147973071303722E-2</v>
      </c>
      <c r="AI1460" s="74" t="str">
        <f>IFERROR(IF(AH1460&lt;#REF!,"STRIKE",IF(AH1460&gt;=#REF!,"GOOD")),"NO DATA")</f>
        <v>NO DATA</v>
      </c>
      <c r="AJ1460" s="75">
        <f>IFERROR(VLOOKUP(K1460,'Roll ups'!H:I,2,FALSE),0)</f>
        <v>1024946.76</v>
      </c>
      <c r="AK1460" s="76">
        <f>IF(Table2[[#This Row],[PRICE TIER LOOKUP]]=0,0,IF(Table2[[#This Row],[PRICE TIER LOOKUP]]&gt;0,SUM(AB1460/AJ1460)))</f>
        <v>2.3147973071303722E-2</v>
      </c>
      <c r="AL1460" s="74" t="e">
        <f>IF(AK1460&lt;#REF!,"STRIKE",IF(AK1460&gt;=#REF!,"GOOD"))</f>
        <v>#REF!</v>
      </c>
      <c r="AM1460" s="75">
        <f>VLOOKUP(H1460,'Roll ups'!A:B,2,FALSE)</f>
        <v>325145452.83999985</v>
      </c>
      <c r="AN1460" s="77">
        <f t="shared" si="48"/>
        <v>7.2968696910164082E-5</v>
      </c>
      <c r="AO1460" s="74" t="str">
        <f>IFERROR(VLOOKUP(Table2[[#This Row],[Product Name]],'Roll ups'!L:P,5,FALSE),"GOOD")</f>
        <v>GOOD</v>
      </c>
      <c r="AP1460" s="74">
        <f>Table2[[#This Row],[Retail Dollar Vol Current 12 Mths]]/Table2[[#This Row],[SHELF SALES  LOOKUP]]</f>
        <v>7.3836001058313338E-5</v>
      </c>
      <c r="AQ1460" s="69">
        <f t="shared" si="49"/>
        <v>0</v>
      </c>
      <c r="AR146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460" s="69" t="e">
        <f>IF(Table2[[#This Row],[Shelf Dollar Vol Current 12 Mths]]&gt;#REF!,"MEETS $ CRITERIA",IF(Table2[[#This Row],[Shelf Dollar Vol Current 12 Mths]]&lt;#REF!+1,"DOES NOT MEET $ CRITERIA"))</f>
        <v>#REF!</v>
      </c>
      <c r="AT1460" s="78"/>
    </row>
    <row r="1461" spans="1:46" ht="13.8" x14ac:dyDescent="0.3">
      <c r="A1461" s="68" t="s">
        <v>9394</v>
      </c>
      <c r="B1461" s="69">
        <v>5977</v>
      </c>
      <c r="C1461" s="69">
        <v>166</v>
      </c>
      <c r="D1461" s="69" t="s">
        <v>25</v>
      </c>
      <c r="E1461" s="70" t="s">
        <v>6313</v>
      </c>
      <c r="F1461" s="70"/>
      <c r="G1461" s="71" t="s">
        <v>9395</v>
      </c>
      <c r="H1461" s="69" t="s">
        <v>6315</v>
      </c>
      <c r="I1461" s="68" t="s">
        <v>900</v>
      </c>
      <c r="J1461" s="68" t="s">
        <v>240</v>
      </c>
      <c r="K1461" s="68" t="s">
        <v>146</v>
      </c>
      <c r="L1461" s="68" t="s">
        <v>146</v>
      </c>
      <c r="M1461" s="68" t="s">
        <v>240</v>
      </c>
      <c r="N1461" s="68" t="s">
        <v>241</v>
      </c>
      <c r="O1461" s="68" t="s">
        <v>9396</v>
      </c>
      <c r="P1461" s="72" t="s">
        <v>6357</v>
      </c>
      <c r="Q1461" s="68" t="s">
        <v>1797</v>
      </c>
      <c r="R1461" s="68" t="s">
        <v>60</v>
      </c>
      <c r="S1461" s="68">
        <v>4</v>
      </c>
      <c r="T1461" s="68"/>
      <c r="U1461" s="68">
        <v>1</v>
      </c>
      <c r="V1461" s="68">
        <v>7.25</v>
      </c>
      <c r="W1461" s="68"/>
      <c r="X1461" s="68">
        <v>1</v>
      </c>
      <c r="Y1461" s="68">
        <v>52</v>
      </c>
      <c r="Z1461" s="68">
        <v>14.75</v>
      </c>
      <c r="AA1461" s="68">
        <v>0.72</v>
      </c>
      <c r="AB1461" s="73">
        <v>90124.32</v>
      </c>
      <c r="AC1461" s="73">
        <v>21598.23</v>
      </c>
      <c r="AD1461" s="73">
        <v>90124.32</v>
      </c>
      <c r="AE1461" s="73">
        <v>21598.23</v>
      </c>
      <c r="AF1461" s="73"/>
      <c r="AG1461" s="73">
        <f>IFERROR(VLOOKUP(J1461,'Roll ups'!D:E,2,FALSE),0)</f>
        <v>5892527.0199999977</v>
      </c>
      <c r="AH1461" s="74">
        <f>IF(Table2[[#This Row],[CATEGORY TTL LOOKUP]]=0,0,IF(Table2[[#This Row],[CATEGORY TTL LOOKUP]]&gt;0,SUM(AB1461/AG1461)))</f>
        <v>1.5294680820996904E-2</v>
      </c>
      <c r="AI1461" s="74" t="str">
        <f>IFERROR(IF(AH1461&lt;#REF!,"STRIKE",IF(AH1461&gt;=#REF!,"GOOD")),"NO DATA")</f>
        <v>NO DATA</v>
      </c>
      <c r="AJ1461" s="75">
        <f>IFERROR(VLOOKUP(K1461,'Roll ups'!H:I,2,FALSE),0)</f>
        <v>69119979.479999974</v>
      </c>
      <c r="AK1461" s="76">
        <f>IF(Table2[[#This Row],[PRICE TIER LOOKUP]]=0,0,IF(Table2[[#This Row],[PRICE TIER LOOKUP]]&gt;0,SUM(AB1461/AJ1461)))</f>
        <v>1.3038823315345122E-3</v>
      </c>
      <c r="AL1461" s="74" t="e">
        <f>IF(AK1461&lt;#REF!,"STRIKE",IF(AK1461&gt;=#REF!,"GOOD"))</f>
        <v>#REF!</v>
      </c>
      <c r="AM1461" s="75">
        <f>VLOOKUP(H1461,'Roll ups'!A:B,2,FALSE)</f>
        <v>325145452.83999985</v>
      </c>
      <c r="AN1461" s="77">
        <f t="shared" si="48"/>
        <v>2.7718154817422312E-4</v>
      </c>
      <c r="AO1461" s="74" t="str">
        <f>IFERROR(VLOOKUP(Table2[[#This Row],[Product Name]],'Roll ups'!L:P,5,FALSE),"GOOD")</f>
        <v>GOOD</v>
      </c>
      <c r="AP1461" s="74">
        <f>Table2[[#This Row],[Retail Dollar Vol Current 12 Mths]]/Table2[[#This Row],[SHELF SALES  LOOKUP]]</f>
        <v>2.7718154817422312E-4</v>
      </c>
      <c r="AQ1461" s="69">
        <f t="shared" si="49"/>
        <v>0</v>
      </c>
      <c r="AR146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461" s="69" t="e">
        <f>IF(Table2[[#This Row],[Shelf Dollar Vol Current 12 Mths]]&gt;#REF!,"MEETS $ CRITERIA",IF(Table2[[#This Row],[Shelf Dollar Vol Current 12 Mths]]&lt;#REF!+1,"DOES NOT MEET $ CRITERIA"))</f>
        <v>#REF!</v>
      </c>
      <c r="AT1461" s="78"/>
    </row>
    <row r="1462" spans="1:46" ht="13.8" x14ac:dyDescent="0.3">
      <c r="A1462" s="68" t="s">
        <v>9397</v>
      </c>
      <c r="B1462" s="69">
        <v>86559</v>
      </c>
      <c r="C1462" s="69">
        <v>208</v>
      </c>
      <c r="D1462" s="69" t="s">
        <v>25</v>
      </c>
      <c r="E1462" s="70" t="s">
        <v>6313</v>
      </c>
      <c r="F1462" s="70"/>
      <c r="G1462" s="71" t="s">
        <v>9398</v>
      </c>
      <c r="H1462" s="69" t="s">
        <v>6315</v>
      </c>
      <c r="I1462" s="68" t="s">
        <v>54</v>
      </c>
      <c r="J1462" s="68" t="s">
        <v>191</v>
      </c>
      <c r="K1462" s="68" t="s">
        <v>89</v>
      </c>
      <c r="L1462" s="68" t="s">
        <v>132</v>
      </c>
      <c r="M1462" s="68" t="s">
        <v>175</v>
      </c>
      <c r="N1462" s="68" t="s">
        <v>184</v>
      </c>
      <c r="O1462" s="68" t="s">
        <v>9399</v>
      </c>
      <c r="P1462" s="72" t="s">
        <v>191</v>
      </c>
      <c r="Q1462" s="68" t="s">
        <v>194</v>
      </c>
      <c r="R1462" s="68" t="s">
        <v>31</v>
      </c>
      <c r="S1462" s="68">
        <v>20</v>
      </c>
      <c r="T1462" s="68">
        <v>29</v>
      </c>
      <c r="U1462" s="68">
        <v>-0.45</v>
      </c>
      <c r="V1462" s="68">
        <v>47</v>
      </c>
      <c r="W1462" s="68">
        <v>61</v>
      </c>
      <c r="X1462" s="68">
        <v>-0.3</v>
      </c>
      <c r="Y1462" s="68">
        <v>193</v>
      </c>
      <c r="Z1462" s="68">
        <v>240.67</v>
      </c>
      <c r="AA1462" s="68">
        <v>-0.25</v>
      </c>
      <c r="AB1462" s="73">
        <v>28672.799999999999</v>
      </c>
      <c r="AC1462" s="73">
        <v>36426.620000000003</v>
      </c>
      <c r="AD1462" s="73">
        <v>30802.799999999999</v>
      </c>
      <c r="AE1462" s="73">
        <v>38405.120000000003</v>
      </c>
      <c r="AF1462" s="73"/>
      <c r="AG1462" s="73">
        <f>IFERROR(VLOOKUP(J1462,'Roll ups'!D:E,2,FALSE),0)</f>
        <v>22444928.369999994</v>
      </c>
      <c r="AH1462" s="74">
        <f>IF(Table2[[#This Row],[CATEGORY TTL LOOKUP]]=0,0,IF(Table2[[#This Row],[CATEGORY TTL LOOKUP]]&gt;0,SUM(AB1462/AG1462)))</f>
        <v>1.2774734464434385E-3</v>
      </c>
      <c r="AI1462" s="74" t="str">
        <f>IFERROR(IF(AH1462&lt;#REF!,"STRIKE",IF(AH1462&gt;=#REF!,"GOOD")),"NO DATA")</f>
        <v>NO DATA</v>
      </c>
      <c r="AJ1462" s="75">
        <f>IFERROR(VLOOKUP(K1462,'Roll ups'!H:I,2,FALSE),0)</f>
        <v>75793138.070000067</v>
      </c>
      <c r="AK1462" s="76">
        <f>IF(Table2[[#This Row],[PRICE TIER LOOKUP]]=0,0,IF(Table2[[#This Row],[PRICE TIER LOOKUP]]&gt;0,SUM(AB1462/AJ1462)))</f>
        <v>3.7830337587445897E-4</v>
      </c>
      <c r="AL1462" s="74" t="e">
        <f>IF(AK1462&lt;#REF!,"STRIKE",IF(AK1462&gt;=#REF!,"GOOD"))</f>
        <v>#REF!</v>
      </c>
      <c r="AM1462" s="75">
        <f>VLOOKUP(H1462,'Roll ups'!A:B,2,FALSE)</f>
        <v>325145452.83999985</v>
      </c>
      <c r="AN1462" s="77">
        <f t="shared" si="48"/>
        <v>8.8184533259056644E-5</v>
      </c>
      <c r="AO1462" s="74" t="str">
        <f>IFERROR(VLOOKUP(Table2[[#This Row],[Product Name]],'Roll ups'!L:P,5,FALSE),"GOOD")</f>
        <v>GOOD</v>
      </c>
      <c r="AP1462" s="74">
        <f>Table2[[#This Row],[Retail Dollar Vol Current 12 Mths]]/Table2[[#This Row],[SHELF SALES  LOOKUP]]</f>
        <v>9.4735447569545695E-5</v>
      </c>
      <c r="AQ1462" s="69">
        <f t="shared" si="49"/>
        <v>0</v>
      </c>
      <c r="AR146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462" s="69" t="e">
        <f>IF(Table2[[#This Row],[Shelf Dollar Vol Current 12 Mths]]&gt;#REF!,"MEETS $ CRITERIA",IF(Table2[[#This Row],[Shelf Dollar Vol Current 12 Mths]]&lt;#REF!+1,"DOES NOT MEET $ CRITERIA"))</f>
        <v>#REF!</v>
      </c>
      <c r="AT1462" s="78"/>
    </row>
    <row r="1463" spans="1:46" ht="13.8" x14ac:dyDescent="0.3">
      <c r="A1463" s="68" t="s">
        <v>9400</v>
      </c>
      <c r="B1463" s="69">
        <v>33308</v>
      </c>
      <c r="C1463" s="69">
        <v>373</v>
      </c>
      <c r="D1463" s="69" t="s">
        <v>25</v>
      </c>
      <c r="E1463" s="70" t="s">
        <v>6313</v>
      </c>
      <c r="F1463" s="70"/>
      <c r="G1463" s="71" t="s">
        <v>9401</v>
      </c>
      <c r="H1463" s="69" t="s">
        <v>6315</v>
      </c>
      <c r="I1463" s="68" t="s">
        <v>153</v>
      </c>
      <c r="J1463" s="68" t="s">
        <v>153</v>
      </c>
      <c r="K1463" s="68" t="s">
        <v>89</v>
      </c>
      <c r="L1463" s="68" t="s">
        <v>89</v>
      </c>
      <c r="M1463" s="68" t="s">
        <v>153</v>
      </c>
      <c r="N1463" s="68" t="s">
        <v>184</v>
      </c>
      <c r="O1463" s="68" t="s">
        <v>9402</v>
      </c>
      <c r="P1463" s="72" t="s">
        <v>191</v>
      </c>
      <c r="Q1463" s="68" t="s">
        <v>51</v>
      </c>
      <c r="R1463" s="68" t="s">
        <v>31</v>
      </c>
      <c r="S1463" s="68">
        <v>24</v>
      </c>
      <c r="T1463" s="68">
        <v>32.380000000000003</v>
      </c>
      <c r="U1463" s="68">
        <v>-0.34</v>
      </c>
      <c r="V1463" s="68">
        <v>70.13</v>
      </c>
      <c r="W1463" s="68">
        <v>98.38</v>
      </c>
      <c r="X1463" s="68">
        <v>-0.4</v>
      </c>
      <c r="Y1463" s="68">
        <v>270</v>
      </c>
      <c r="Z1463" s="68">
        <v>312.20999999999998</v>
      </c>
      <c r="AA1463" s="68">
        <v>-0.16</v>
      </c>
      <c r="AB1463" s="73">
        <v>34732.800000000003</v>
      </c>
      <c r="AC1463" s="73">
        <v>36078.400000000001</v>
      </c>
      <c r="AD1463" s="73">
        <v>34732.800000000003</v>
      </c>
      <c r="AE1463" s="73">
        <v>36078.400000000001</v>
      </c>
      <c r="AF1463" s="73"/>
      <c r="AG1463" s="73">
        <f>IFERROR(VLOOKUP(J1463,'Roll ups'!D:E,2,FALSE),0)</f>
        <v>10875997.040000001</v>
      </c>
      <c r="AH1463" s="74">
        <f>IF(Table2[[#This Row],[CATEGORY TTL LOOKUP]]=0,0,IF(Table2[[#This Row],[CATEGORY TTL LOOKUP]]&gt;0,SUM(AB1463/AG1463)))</f>
        <v>3.1935279011440407E-3</v>
      </c>
      <c r="AI1463" s="74" t="str">
        <f>IFERROR(IF(AH1463&lt;#REF!,"STRIKE",IF(AH1463&gt;=#REF!,"GOOD")),"NO DATA")</f>
        <v>NO DATA</v>
      </c>
      <c r="AJ1463" s="75">
        <f>IFERROR(VLOOKUP(K1463,'Roll ups'!H:I,2,FALSE),0)</f>
        <v>75793138.070000067</v>
      </c>
      <c r="AK1463" s="76">
        <f>IF(Table2[[#This Row],[PRICE TIER LOOKUP]]=0,0,IF(Table2[[#This Row],[PRICE TIER LOOKUP]]&gt;0,SUM(AB1463/AJ1463)))</f>
        <v>4.5825784344648621E-4</v>
      </c>
      <c r="AL1463" s="74" t="e">
        <f>IF(AK1463&lt;#REF!,"STRIKE",IF(AK1463&gt;=#REF!,"GOOD"))</f>
        <v>#REF!</v>
      </c>
      <c r="AM1463" s="75">
        <f>VLOOKUP(H1463,'Roll ups'!A:B,2,FALSE)</f>
        <v>325145452.83999985</v>
      </c>
      <c r="AN1463" s="77">
        <f t="shared" si="48"/>
        <v>1.0682234580439171E-4</v>
      </c>
      <c r="AO1463" s="74" t="str">
        <f>IFERROR(VLOOKUP(Table2[[#This Row],[Product Name]],'Roll ups'!L:P,5,FALSE),"GOOD")</f>
        <v>GOOD</v>
      </c>
      <c r="AP1463" s="74">
        <f>Table2[[#This Row],[Retail Dollar Vol Current 12 Mths]]/Table2[[#This Row],[SHELF SALES  LOOKUP]]</f>
        <v>1.0682234580439171E-4</v>
      </c>
      <c r="AQ1463" s="69">
        <f t="shared" si="49"/>
        <v>0</v>
      </c>
      <c r="AR146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463" s="69" t="e">
        <f>IF(Table2[[#This Row],[Shelf Dollar Vol Current 12 Mths]]&gt;#REF!,"MEETS $ CRITERIA",IF(Table2[[#This Row],[Shelf Dollar Vol Current 12 Mths]]&lt;#REF!+1,"DOES NOT MEET $ CRITERIA"))</f>
        <v>#REF!</v>
      </c>
      <c r="AT1463" s="78"/>
    </row>
    <row r="1464" spans="1:46" ht="13.8" x14ac:dyDescent="0.3">
      <c r="A1464" s="68" t="s">
        <v>9403</v>
      </c>
      <c r="B1464" s="69">
        <v>16049</v>
      </c>
      <c r="C1464" s="69">
        <v>160</v>
      </c>
      <c r="D1464" s="69" t="s">
        <v>25</v>
      </c>
      <c r="E1464" s="70" t="s">
        <v>6313</v>
      </c>
      <c r="F1464" s="70"/>
      <c r="G1464" s="71" t="s">
        <v>9404</v>
      </c>
      <c r="H1464" s="69" t="s">
        <v>6315</v>
      </c>
      <c r="I1464" s="68" t="s">
        <v>831</v>
      </c>
      <c r="J1464" s="68" t="s">
        <v>807</v>
      </c>
      <c r="K1464" s="68" t="s">
        <v>807</v>
      </c>
      <c r="L1464" s="68" t="s">
        <v>132</v>
      </c>
      <c r="M1464" s="68" t="s">
        <v>808</v>
      </c>
      <c r="N1464" s="68" t="s">
        <v>808</v>
      </c>
      <c r="O1464" s="68" t="s">
        <v>9405</v>
      </c>
      <c r="P1464" s="72" t="s">
        <v>6357</v>
      </c>
      <c r="Q1464" s="68" t="s">
        <v>41</v>
      </c>
      <c r="R1464" s="68" t="s">
        <v>31</v>
      </c>
      <c r="S1464" s="68">
        <v>3</v>
      </c>
      <c r="T1464" s="68">
        <v>3</v>
      </c>
      <c r="U1464" s="68">
        <v>-0.06</v>
      </c>
      <c r="V1464" s="68">
        <v>8.67</v>
      </c>
      <c r="W1464" s="68">
        <v>15</v>
      </c>
      <c r="X1464" s="68">
        <v>-0.73</v>
      </c>
      <c r="Y1464" s="68">
        <v>41.67</v>
      </c>
      <c r="Z1464" s="68">
        <v>45</v>
      </c>
      <c r="AA1464" s="68">
        <v>-0.08</v>
      </c>
      <c r="AB1464" s="73">
        <v>14621</v>
      </c>
      <c r="AC1464" s="73">
        <v>15967.8</v>
      </c>
      <c r="AD1464" s="73">
        <v>15485</v>
      </c>
      <c r="AE1464" s="73">
        <v>16719.72</v>
      </c>
      <c r="AF1464" s="73"/>
      <c r="AG1464" s="73">
        <f>IFERROR(VLOOKUP(J1464,'Roll ups'!D:E,2,FALSE),0)</f>
        <v>90323.59</v>
      </c>
      <c r="AH1464" s="74">
        <f>IF(Table2[[#This Row],[CATEGORY TTL LOOKUP]]=0,0,IF(Table2[[#This Row],[CATEGORY TTL LOOKUP]]&gt;0,SUM(AB1464/AG1464)))</f>
        <v>0.16187354820595595</v>
      </c>
      <c r="AI1464" s="74" t="str">
        <f>IFERROR(IF(AH1464&lt;#REF!,"STRIKE",IF(AH1464&gt;=#REF!,"GOOD")),"NO DATA")</f>
        <v>NO DATA</v>
      </c>
      <c r="AJ1464" s="75">
        <f>IFERROR(VLOOKUP(K1464,'Roll ups'!H:I,2,FALSE),0)</f>
        <v>90323.59</v>
      </c>
      <c r="AK1464" s="76">
        <f>IF(Table2[[#This Row],[PRICE TIER LOOKUP]]=0,0,IF(Table2[[#This Row],[PRICE TIER LOOKUP]]&gt;0,SUM(AB1464/AJ1464)))</f>
        <v>0.16187354820595595</v>
      </c>
      <c r="AL1464" s="74" t="e">
        <f>IF(AK1464&lt;#REF!,"STRIKE",IF(AK1464&gt;=#REF!,"GOOD"))</f>
        <v>#REF!</v>
      </c>
      <c r="AM1464" s="75">
        <f>VLOOKUP(H1464,'Roll ups'!A:B,2,FALSE)</f>
        <v>325145452.83999985</v>
      </c>
      <c r="AN1464" s="77">
        <f t="shared" si="48"/>
        <v>4.4967567198901648E-5</v>
      </c>
      <c r="AO1464" s="74" t="str">
        <f>IFERROR(VLOOKUP(Table2[[#This Row],[Product Name]],'Roll ups'!L:P,5,FALSE),"GOOD")</f>
        <v>GOOD</v>
      </c>
      <c r="AP1464" s="74">
        <f>Table2[[#This Row],[Retail Dollar Vol Current 12 Mths]]/Table2[[#This Row],[SHELF SALES  LOOKUP]]</f>
        <v>4.7624839482592982E-5</v>
      </c>
      <c r="AQ1464" s="69">
        <f t="shared" si="49"/>
        <v>0</v>
      </c>
      <c r="AR146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464" s="69" t="e">
        <f>IF(Table2[[#This Row],[Shelf Dollar Vol Current 12 Mths]]&gt;#REF!,"MEETS $ CRITERIA",IF(Table2[[#This Row],[Shelf Dollar Vol Current 12 Mths]]&lt;#REF!+1,"DOES NOT MEET $ CRITERIA"))</f>
        <v>#REF!</v>
      </c>
      <c r="AT1464" s="78"/>
    </row>
    <row r="1465" spans="1:46" ht="13.8" x14ac:dyDescent="0.3">
      <c r="A1465" s="68" t="s">
        <v>9406</v>
      </c>
      <c r="B1465" s="69">
        <v>87278</v>
      </c>
      <c r="C1465" s="69">
        <v>184</v>
      </c>
      <c r="D1465" s="69" t="s">
        <v>25</v>
      </c>
      <c r="E1465" s="70" t="s">
        <v>6313</v>
      </c>
      <c r="F1465" s="70"/>
      <c r="G1465" s="71" t="s">
        <v>9407</v>
      </c>
      <c r="H1465" s="69" t="s">
        <v>6315</v>
      </c>
      <c r="I1465" s="68" t="s">
        <v>245</v>
      </c>
      <c r="J1465" s="68" t="s">
        <v>245</v>
      </c>
      <c r="K1465" s="68" t="s">
        <v>89</v>
      </c>
      <c r="L1465" s="68" t="s">
        <v>146</v>
      </c>
      <c r="M1465" s="68" t="s">
        <v>245</v>
      </c>
      <c r="N1465" s="68" t="s">
        <v>246</v>
      </c>
      <c r="O1465" s="68" t="s">
        <v>9408</v>
      </c>
      <c r="P1465" s="72" t="s">
        <v>245</v>
      </c>
      <c r="Q1465" s="68" t="s">
        <v>41</v>
      </c>
      <c r="R1465" s="68" t="s">
        <v>31</v>
      </c>
      <c r="S1465" s="68">
        <v>3</v>
      </c>
      <c r="T1465" s="68">
        <v>6</v>
      </c>
      <c r="U1465" s="68">
        <v>-1.18</v>
      </c>
      <c r="V1465" s="68">
        <v>8.5</v>
      </c>
      <c r="W1465" s="68">
        <v>9.25</v>
      </c>
      <c r="X1465" s="68">
        <v>-0.09</v>
      </c>
      <c r="Y1465" s="68">
        <v>35</v>
      </c>
      <c r="Z1465" s="68">
        <v>36.25</v>
      </c>
      <c r="AA1465" s="68">
        <v>-0.04</v>
      </c>
      <c r="AB1465" s="73">
        <v>24964.799999999999</v>
      </c>
      <c r="AC1465" s="73">
        <v>25856.400000000001</v>
      </c>
      <c r="AD1465" s="73">
        <v>24964.799999999999</v>
      </c>
      <c r="AE1465" s="73">
        <v>25856.400000000001</v>
      </c>
      <c r="AF1465" s="73"/>
      <c r="AG1465" s="73">
        <f>IFERROR(VLOOKUP(J1465,'Roll ups'!D:E,2,FALSE),0)</f>
        <v>57863085.470000021</v>
      </c>
      <c r="AH1465" s="74">
        <f>IF(Table2[[#This Row],[CATEGORY TTL LOOKUP]]=0,0,IF(Table2[[#This Row],[CATEGORY TTL LOOKUP]]&gt;0,SUM(AB1465/AG1465)))</f>
        <v>4.3144605575766215E-4</v>
      </c>
      <c r="AI1465" s="74" t="str">
        <f>IFERROR(IF(AH1465&lt;#REF!,"STRIKE",IF(AH1465&gt;=#REF!,"GOOD")),"NO DATA")</f>
        <v>NO DATA</v>
      </c>
      <c r="AJ1465" s="75">
        <f>IFERROR(VLOOKUP(K1465,'Roll ups'!H:I,2,FALSE),0)</f>
        <v>75793138.070000067</v>
      </c>
      <c r="AK1465" s="76">
        <f>IF(Table2[[#This Row],[PRICE TIER LOOKUP]]=0,0,IF(Table2[[#This Row],[PRICE TIER LOOKUP]]&gt;0,SUM(AB1465/AJ1465)))</f>
        <v>3.2938074126107991E-4</v>
      </c>
      <c r="AL1465" s="74" t="e">
        <f>IF(AK1465&lt;#REF!,"STRIKE",IF(AK1465&gt;=#REF!,"GOOD"))</f>
        <v>#REF!</v>
      </c>
      <c r="AM1465" s="75">
        <f>VLOOKUP(H1465,'Roll ups'!A:B,2,FALSE)</f>
        <v>325145452.83999985</v>
      </c>
      <c r="AN1465" s="77">
        <f t="shared" si="48"/>
        <v>7.6780406374881316E-5</v>
      </c>
      <c r="AO1465" s="74" t="str">
        <f>IFERROR(VLOOKUP(Table2[[#This Row],[Product Name]],'Roll ups'!L:P,5,FALSE),"GOOD")</f>
        <v>GOOD</v>
      </c>
      <c r="AP1465" s="74">
        <f>Table2[[#This Row],[Retail Dollar Vol Current 12 Mths]]/Table2[[#This Row],[SHELF SALES  LOOKUP]]</f>
        <v>7.6780406374881316E-5</v>
      </c>
      <c r="AQ1465" s="69">
        <f t="shared" si="49"/>
        <v>0</v>
      </c>
      <c r="AR146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465" s="69" t="e">
        <f>IF(Table2[[#This Row],[Shelf Dollar Vol Current 12 Mths]]&gt;#REF!,"MEETS $ CRITERIA",IF(Table2[[#This Row],[Shelf Dollar Vol Current 12 Mths]]&lt;#REF!+1,"DOES NOT MEET $ CRITERIA"))</f>
        <v>#REF!</v>
      </c>
      <c r="AT1465" s="78"/>
    </row>
    <row r="1466" spans="1:46" ht="13.8" x14ac:dyDescent="0.3">
      <c r="A1466" s="68" t="s">
        <v>9409</v>
      </c>
      <c r="B1466" s="69">
        <v>49254</v>
      </c>
      <c r="C1466" s="69">
        <v>376</v>
      </c>
      <c r="D1466" s="69" t="s">
        <v>25</v>
      </c>
      <c r="E1466" s="70" t="s">
        <v>6313</v>
      </c>
      <c r="F1466" s="70"/>
      <c r="G1466" s="71" t="s">
        <v>9410</v>
      </c>
      <c r="H1466" s="69" t="s">
        <v>6315</v>
      </c>
      <c r="I1466" s="68" t="s">
        <v>131</v>
      </c>
      <c r="J1466" s="68" t="s">
        <v>88</v>
      </c>
      <c r="K1466" s="68" t="s">
        <v>132</v>
      </c>
      <c r="L1466" s="68" t="s">
        <v>6320</v>
      </c>
      <c r="M1466" s="68" t="s">
        <v>88</v>
      </c>
      <c r="N1466" s="68" t="s">
        <v>133</v>
      </c>
      <c r="O1466" s="68" t="s">
        <v>9411</v>
      </c>
      <c r="P1466" s="72" t="s">
        <v>87</v>
      </c>
      <c r="Q1466" s="68" t="s">
        <v>9279</v>
      </c>
      <c r="R1466" s="68" t="s">
        <v>31</v>
      </c>
      <c r="S1466" s="68">
        <v>5</v>
      </c>
      <c r="T1466" s="68">
        <v>8.5</v>
      </c>
      <c r="U1466" s="68">
        <v>-0.7</v>
      </c>
      <c r="V1466" s="68">
        <v>14.5</v>
      </c>
      <c r="W1466" s="68">
        <v>64.5</v>
      </c>
      <c r="X1466" s="68">
        <v>-3.45</v>
      </c>
      <c r="Y1466" s="68">
        <v>67.459999999999994</v>
      </c>
      <c r="Z1466" s="68">
        <v>235.5</v>
      </c>
      <c r="AA1466" s="68">
        <v>-2.4900000000000002</v>
      </c>
      <c r="AB1466" s="73">
        <v>28628.36</v>
      </c>
      <c r="AC1466" s="73">
        <v>95385.72</v>
      </c>
      <c r="AD1466" s="73">
        <v>29854.36</v>
      </c>
      <c r="AE1466" s="73">
        <v>99897.72</v>
      </c>
      <c r="AF1466" s="73"/>
      <c r="AG1466" s="73">
        <f>IFERROR(VLOOKUP(J1466,'Roll ups'!D:E,2,FALSE),0)</f>
        <v>43814205.929999985</v>
      </c>
      <c r="AH1466" s="74">
        <f>IF(Table2[[#This Row],[CATEGORY TTL LOOKUP]]=0,0,IF(Table2[[#This Row],[CATEGORY TTL LOOKUP]]&gt;0,SUM(AB1466/AG1466)))</f>
        <v>6.5340360260638438E-4</v>
      </c>
      <c r="AI1466" s="74" t="str">
        <f>IFERROR(IF(AH1466&lt;#REF!,"STRIKE",IF(AH1466&gt;=#REF!,"GOOD")),"NO DATA")</f>
        <v>NO DATA</v>
      </c>
      <c r="AJ1466" s="75">
        <f>IFERROR(VLOOKUP(K1466,'Roll ups'!H:I,2,FALSE),0)</f>
        <v>126094742.97999983</v>
      </c>
      <c r="AK1466" s="76">
        <f>IF(Table2[[#This Row],[PRICE TIER LOOKUP]]=0,0,IF(Table2[[#This Row],[PRICE TIER LOOKUP]]&gt;0,SUM(AB1466/AJ1466)))</f>
        <v>2.2703848965805663E-4</v>
      </c>
      <c r="AL1466" s="74" t="e">
        <f>IF(AK1466&lt;#REF!,"STRIKE",IF(AK1466&gt;=#REF!,"GOOD"))</f>
        <v>#REF!</v>
      </c>
      <c r="AM1466" s="75">
        <f>VLOOKUP(H1466,'Roll ups'!A:B,2,FALSE)</f>
        <v>325145452.83999985</v>
      </c>
      <c r="AN1466" s="77">
        <f t="shared" si="48"/>
        <v>8.8047855967057521E-5</v>
      </c>
      <c r="AO1466" s="74" t="str">
        <f>IFERROR(VLOOKUP(Table2[[#This Row],[Product Name]],'Roll ups'!L:P,5,FALSE),"GOOD")</f>
        <v>GOOD</v>
      </c>
      <c r="AP1466" s="74">
        <f>Table2[[#This Row],[Retail Dollar Vol Current 12 Mths]]/Table2[[#This Row],[SHELF SALES  LOOKUP]]</f>
        <v>9.1818476128869534E-5</v>
      </c>
      <c r="AQ1466" s="69">
        <f t="shared" si="49"/>
        <v>0</v>
      </c>
      <c r="AR146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466" s="69" t="e">
        <f>IF(Table2[[#This Row],[Shelf Dollar Vol Current 12 Mths]]&gt;#REF!,"MEETS $ CRITERIA",IF(Table2[[#This Row],[Shelf Dollar Vol Current 12 Mths]]&lt;#REF!+1,"DOES NOT MEET $ CRITERIA"))</f>
        <v>#REF!</v>
      </c>
      <c r="AT1466" s="78"/>
    </row>
    <row r="1467" spans="1:46" ht="13.8" x14ac:dyDescent="0.3">
      <c r="A1467" s="68" t="s">
        <v>9412</v>
      </c>
      <c r="B1467" s="69">
        <v>64028</v>
      </c>
      <c r="C1467" s="69">
        <v>331</v>
      </c>
      <c r="D1467" s="69" t="s">
        <v>25</v>
      </c>
      <c r="E1467" s="70" t="s">
        <v>6313</v>
      </c>
      <c r="F1467" s="70"/>
      <c r="G1467" s="71" t="s">
        <v>9413</v>
      </c>
      <c r="H1467" s="69" t="s">
        <v>6315</v>
      </c>
      <c r="I1467" s="68" t="s">
        <v>54</v>
      </c>
      <c r="J1467" s="68" t="s">
        <v>191</v>
      </c>
      <c r="K1467" s="68" t="s">
        <v>89</v>
      </c>
      <c r="L1467" s="68" t="s">
        <v>132</v>
      </c>
      <c r="M1467" s="68" t="s">
        <v>191</v>
      </c>
      <c r="N1467" s="68" t="s">
        <v>211</v>
      </c>
      <c r="O1467" s="68" t="s">
        <v>9414</v>
      </c>
      <c r="P1467" s="72" t="s">
        <v>191</v>
      </c>
      <c r="Q1467" s="68" t="s">
        <v>52</v>
      </c>
      <c r="R1467" s="68" t="s">
        <v>29</v>
      </c>
      <c r="S1467" s="68">
        <v>10</v>
      </c>
      <c r="T1467" s="68">
        <v>10</v>
      </c>
      <c r="U1467" s="68">
        <v>-0.05</v>
      </c>
      <c r="V1467" s="68">
        <v>29.83</v>
      </c>
      <c r="W1467" s="68">
        <v>21.5</v>
      </c>
      <c r="X1467" s="68">
        <v>0.28000000000000003</v>
      </c>
      <c r="Y1467" s="68">
        <v>126.33</v>
      </c>
      <c r="Z1467" s="68">
        <v>76</v>
      </c>
      <c r="AA1467" s="68">
        <v>0.4</v>
      </c>
      <c r="AB1467" s="73">
        <v>21146.6</v>
      </c>
      <c r="AC1467" s="73">
        <v>11773.2</v>
      </c>
      <c r="AD1467" s="73">
        <v>22188.799999999999</v>
      </c>
      <c r="AE1467" s="73">
        <v>11773.2</v>
      </c>
      <c r="AF1467" s="73"/>
      <c r="AG1467" s="73">
        <f>IFERROR(VLOOKUP(J1467,'Roll ups'!D:E,2,FALSE),0)</f>
        <v>22444928.369999994</v>
      </c>
      <c r="AH1467" s="74">
        <f>IF(Table2[[#This Row],[CATEGORY TTL LOOKUP]]=0,0,IF(Table2[[#This Row],[CATEGORY TTL LOOKUP]]&gt;0,SUM(AB1467/AG1467)))</f>
        <v>9.4215493368491438E-4</v>
      </c>
      <c r="AI1467" s="74" t="str">
        <f>IFERROR(IF(AH1467&lt;#REF!,"STRIKE",IF(AH1467&gt;=#REF!,"GOOD")),"NO DATA")</f>
        <v>NO DATA</v>
      </c>
      <c r="AJ1467" s="75">
        <f>IFERROR(VLOOKUP(K1467,'Roll ups'!H:I,2,FALSE),0)</f>
        <v>75793138.070000067</v>
      </c>
      <c r="AK1467" s="76">
        <f>IF(Table2[[#This Row],[PRICE TIER LOOKUP]]=0,0,IF(Table2[[#This Row],[PRICE TIER LOOKUP]]&gt;0,SUM(AB1467/AJ1467)))</f>
        <v>2.7900414916809076E-4</v>
      </c>
      <c r="AL1467" s="74" t="e">
        <f>IF(AK1467&lt;#REF!,"STRIKE",IF(AK1467&gt;=#REF!,"GOOD"))</f>
        <v>#REF!</v>
      </c>
      <c r="AM1467" s="75">
        <f>VLOOKUP(H1467,'Roll ups'!A:B,2,FALSE)</f>
        <v>325145452.83999985</v>
      </c>
      <c r="AN1467" s="77">
        <f t="shared" si="48"/>
        <v>6.5037354252670378E-5</v>
      </c>
      <c r="AO1467" s="74" t="str">
        <f>IFERROR(VLOOKUP(Table2[[#This Row],[Product Name]],'Roll ups'!L:P,5,FALSE),"GOOD")</f>
        <v>GOOD</v>
      </c>
      <c r="AP1467" s="74">
        <f>Table2[[#This Row],[Retail Dollar Vol Current 12 Mths]]/Table2[[#This Row],[SHELF SALES  LOOKUP]]</f>
        <v>6.8242688944873049E-5</v>
      </c>
      <c r="AQ1467" s="69">
        <f t="shared" si="49"/>
        <v>0</v>
      </c>
      <c r="AR146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467" s="69" t="e">
        <f>IF(Table2[[#This Row],[Shelf Dollar Vol Current 12 Mths]]&gt;#REF!,"MEETS $ CRITERIA",IF(Table2[[#This Row],[Shelf Dollar Vol Current 12 Mths]]&lt;#REF!+1,"DOES NOT MEET $ CRITERIA"))</f>
        <v>#REF!</v>
      </c>
      <c r="AT1467" s="78"/>
    </row>
    <row r="1468" spans="1:46" ht="13.8" x14ac:dyDescent="0.3">
      <c r="A1468" s="68" t="s">
        <v>9415</v>
      </c>
      <c r="B1468" s="69">
        <v>78107</v>
      </c>
      <c r="C1468" s="69">
        <v>417</v>
      </c>
      <c r="D1468" s="69" t="s">
        <v>25</v>
      </c>
      <c r="E1468" s="70" t="s">
        <v>6313</v>
      </c>
      <c r="F1468" s="70"/>
      <c r="G1468" s="71" t="s">
        <v>9416</v>
      </c>
      <c r="H1468" s="69" t="s">
        <v>6315</v>
      </c>
      <c r="I1468" s="68" t="s">
        <v>499</v>
      </c>
      <c r="J1468" s="68" t="s">
        <v>191</v>
      </c>
      <c r="K1468" s="68" t="s">
        <v>132</v>
      </c>
      <c r="L1468" s="68" t="s">
        <v>132</v>
      </c>
      <c r="M1468" s="68" t="s">
        <v>191</v>
      </c>
      <c r="N1468" s="68" t="s">
        <v>206</v>
      </c>
      <c r="O1468" s="68" t="s">
        <v>9417</v>
      </c>
      <c r="P1468" s="72" t="s">
        <v>191</v>
      </c>
      <c r="Q1468" s="68" t="s">
        <v>9113</v>
      </c>
      <c r="R1468" s="68" t="s">
        <v>60</v>
      </c>
      <c r="S1468" s="68">
        <v>32</v>
      </c>
      <c r="T1468" s="68">
        <v>53.83</v>
      </c>
      <c r="U1468" s="68">
        <v>-0.71</v>
      </c>
      <c r="V1468" s="68">
        <v>87.5</v>
      </c>
      <c r="W1468" s="68">
        <v>136.83000000000001</v>
      </c>
      <c r="X1468" s="68">
        <v>-0.56000000000000005</v>
      </c>
      <c r="Y1468" s="68">
        <v>430.58</v>
      </c>
      <c r="Z1468" s="68">
        <v>703.25</v>
      </c>
      <c r="AA1468" s="68">
        <v>-0.63</v>
      </c>
      <c r="AB1468" s="73">
        <v>91817.59</v>
      </c>
      <c r="AC1468" s="73">
        <v>148152.93</v>
      </c>
      <c r="AD1468" s="73">
        <v>91817.59</v>
      </c>
      <c r="AE1468" s="73">
        <v>150300.93</v>
      </c>
      <c r="AF1468" s="73"/>
      <c r="AG1468" s="73">
        <f>IFERROR(VLOOKUP(J1468,'Roll ups'!D:E,2,FALSE),0)</f>
        <v>22444928.369999994</v>
      </c>
      <c r="AH1468" s="74">
        <f>IF(Table2[[#This Row],[CATEGORY TTL LOOKUP]]=0,0,IF(Table2[[#This Row],[CATEGORY TTL LOOKUP]]&gt;0,SUM(AB1468/AG1468)))</f>
        <v>4.0907945209895996E-3</v>
      </c>
      <c r="AI1468" s="74" t="str">
        <f>IFERROR(IF(AH1468&lt;#REF!,"STRIKE",IF(AH1468&gt;=#REF!,"GOOD")),"NO DATA")</f>
        <v>NO DATA</v>
      </c>
      <c r="AJ1468" s="75">
        <f>IFERROR(VLOOKUP(K1468,'Roll ups'!H:I,2,FALSE),0)</f>
        <v>126094742.97999983</v>
      </c>
      <c r="AK1468" s="76">
        <f>IF(Table2[[#This Row],[PRICE TIER LOOKUP]]=0,0,IF(Table2[[#This Row],[PRICE TIER LOOKUP]]&gt;0,SUM(AB1468/AJ1468)))</f>
        <v>7.2816350491759513E-4</v>
      </c>
      <c r="AL1468" s="74" t="e">
        <f>IF(AK1468&lt;#REF!,"STRIKE",IF(AK1468&gt;=#REF!,"GOOD"))</f>
        <v>#REF!</v>
      </c>
      <c r="AM1468" s="75">
        <f>VLOOKUP(H1468,'Roll ups'!A:B,2,FALSE)</f>
        <v>325145452.83999985</v>
      </c>
      <c r="AN1468" s="77">
        <f t="shared" si="48"/>
        <v>2.8238927900733191E-4</v>
      </c>
      <c r="AO1468" s="74" t="str">
        <f>IFERROR(VLOOKUP(Table2[[#This Row],[Product Name]],'Roll ups'!L:P,5,FALSE),"GOOD")</f>
        <v>GOOD</v>
      </c>
      <c r="AP1468" s="74">
        <f>Table2[[#This Row],[Retail Dollar Vol Current 12 Mths]]/Table2[[#This Row],[SHELF SALES  LOOKUP]]</f>
        <v>2.8238927900733191E-4</v>
      </c>
      <c r="AQ1468" s="69">
        <f t="shared" si="49"/>
        <v>0</v>
      </c>
      <c r="AR146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468" s="69" t="e">
        <f>IF(Table2[[#This Row],[Shelf Dollar Vol Current 12 Mths]]&gt;#REF!,"MEETS $ CRITERIA",IF(Table2[[#This Row],[Shelf Dollar Vol Current 12 Mths]]&lt;#REF!+1,"DOES NOT MEET $ CRITERIA"))</f>
        <v>#REF!</v>
      </c>
      <c r="AT1468" s="78"/>
    </row>
    <row r="1469" spans="1:46" ht="13.8" x14ac:dyDescent="0.3">
      <c r="A1469" s="68" t="s">
        <v>9418</v>
      </c>
      <c r="B1469" s="69">
        <v>80520</v>
      </c>
      <c r="C1469" s="69">
        <v>291</v>
      </c>
      <c r="D1469" s="69" t="s">
        <v>25</v>
      </c>
      <c r="E1469" s="70" t="s">
        <v>6313</v>
      </c>
      <c r="F1469" s="70"/>
      <c r="G1469" s="71" t="s">
        <v>9419</v>
      </c>
      <c r="H1469" s="69" t="s">
        <v>6315</v>
      </c>
      <c r="I1469" s="68" t="s">
        <v>499</v>
      </c>
      <c r="J1469" s="68" t="s">
        <v>191</v>
      </c>
      <c r="K1469" s="68" t="s">
        <v>132</v>
      </c>
      <c r="L1469" s="68" t="s">
        <v>132</v>
      </c>
      <c r="M1469" s="68" t="s">
        <v>191</v>
      </c>
      <c r="N1469" s="68" t="s">
        <v>206</v>
      </c>
      <c r="O1469" s="68" t="s">
        <v>9420</v>
      </c>
      <c r="P1469" s="72" t="s">
        <v>191</v>
      </c>
      <c r="Q1469" s="68" t="s">
        <v>9113</v>
      </c>
      <c r="R1469" s="68" t="s">
        <v>60</v>
      </c>
      <c r="S1469" s="68">
        <v>8</v>
      </c>
      <c r="T1469" s="68">
        <v>14</v>
      </c>
      <c r="U1469" s="68">
        <v>-0.87</v>
      </c>
      <c r="V1469" s="68">
        <v>27.25</v>
      </c>
      <c r="W1469" s="68">
        <v>29.58</v>
      </c>
      <c r="X1469" s="68">
        <v>-0.09</v>
      </c>
      <c r="Y1469" s="68">
        <v>139.91999999999999</v>
      </c>
      <c r="Z1469" s="68">
        <v>161.91999999999999</v>
      </c>
      <c r="AA1469" s="68">
        <v>-0.16</v>
      </c>
      <c r="AB1469" s="73">
        <v>29835.83</v>
      </c>
      <c r="AC1469" s="73">
        <v>34095.050000000003</v>
      </c>
      <c r="AD1469" s="73">
        <v>29835.83</v>
      </c>
      <c r="AE1469" s="73">
        <v>34731.050000000003</v>
      </c>
      <c r="AF1469" s="73"/>
      <c r="AG1469" s="73">
        <f>IFERROR(VLOOKUP(J1469,'Roll ups'!D:E,2,FALSE),0)</f>
        <v>22444928.369999994</v>
      </c>
      <c r="AH1469" s="74">
        <f>IF(Table2[[#This Row],[CATEGORY TTL LOOKUP]]=0,0,IF(Table2[[#This Row],[CATEGORY TTL LOOKUP]]&gt;0,SUM(AB1469/AG1469)))</f>
        <v>1.3292904975307797E-3</v>
      </c>
      <c r="AI1469" s="74" t="str">
        <f>IFERROR(IF(AH1469&lt;#REF!,"STRIKE",IF(AH1469&gt;=#REF!,"GOOD")),"NO DATA")</f>
        <v>NO DATA</v>
      </c>
      <c r="AJ1469" s="75">
        <f>IFERROR(VLOOKUP(K1469,'Roll ups'!H:I,2,FALSE),0)</f>
        <v>126094742.97999983</v>
      </c>
      <c r="AK1469" s="76">
        <f>IF(Table2[[#This Row],[PRICE TIER LOOKUP]]=0,0,IF(Table2[[#This Row],[PRICE TIER LOOKUP]]&gt;0,SUM(AB1469/AJ1469)))</f>
        <v>2.3661438450873665E-4</v>
      </c>
      <c r="AL1469" s="74" t="e">
        <f>IF(AK1469&lt;#REF!,"STRIKE",IF(AK1469&gt;=#REF!,"GOOD"))</f>
        <v>#REF!</v>
      </c>
      <c r="AM1469" s="75">
        <f>VLOOKUP(H1469,'Roll ups'!A:B,2,FALSE)</f>
        <v>325145452.83999985</v>
      </c>
      <c r="AN1469" s="77">
        <f t="shared" si="48"/>
        <v>9.1761486249914903E-5</v>
      </c>
      <c r="AO1469" s="74" t="str">
        <f>IFERROR(VLOOKUP(Table2[[#This Row],[Product Name]],'Roll ups'!L:P,5,FALSE),"GOOD")</f>
        <v>GOOD</v>
      </c>
      <c r="AP1469" s="74">
        <f>Table2[[#This Row],[Retail Dollar Vol Current 12 Mths]]/Table2[[#This Row],[SHELF SALES  LOOKUP]]</f>
        <v>9.1761486249914903E-5</v>
      </c>
      <c r="AQ1469" s="69">
        <f t="shared" si="49"/>
        <v>0</v>
      </c>
      <c r="AR146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469" s="69" t="e">
        <f>IF(Table2[[#This Row],[Shelf Dollar Vol Current 12 Mths]]&gt;#REF!,"MEETS $ CRITERIA",IF(Table2[[#This Row],[Shelf Dollar Vol Current 12 Mths]]&lt;#REF!+1,"DOES NOT MEET $ CRITERIA"))</f>
        <v>#REF!</v>
      </c>
      <c r="AT1469" s="78"/>
    </row>
    <row r="1470" spans="1:46" ht="13.8" x14ac:dyDescent="0.3">
      <c r="A1470" s="68" t="s">
        <v>9421</v>
      </c>
      <c r="B1470" s="69">
        <v>80522</v>
      </c>
      <c r="C1470" s="69">
        <v>248</v>
      </c>
      <c r="D1470" s="69" t="s">
        <v>25</v>
      </c>
      <c r="E1470" s="70" t="s">
        <v>6313</v>
      </c>
      <c r="F1470" s="70"/>
      <c r="G1470" s="71" t="s">
        <v>9422</v>
      </c>
      <c r="H1470" s="69" t="s">
        <v>6315</v>
      </c>
      <c r="I1470" s="68" t="s">
        <v>499</v>
      </c>
      <c r="J1470" s="68" t="s">
        <v>191</v>
      </c>
      <c r="K1470" s="68" t="s">
        <v>132</v>
      </c>
      <c r="L1470" s="68" t="s">
        <v>132</v>
      </c>
      <c r="M1470" s="68" t="s">
        <v>191</v>
      </c>
      <c r="N1470" s="68" t="s">
        <v>206</v>
      </c>
      <c r="O1470" s="68" t="s">
        <v>9423</v>
      </c>
      <c r="P1470" s="72" t="s">
        <v>191</v>
      </c>
      <c r="Q1470" s="68" t="s">
        <v>9113</v>
      </c>
      <c r="R1470" s="68" t="s">
        <v>60</v>
      </c>
      <c r="S1470" s="68">
        <v>7</v>
      </c>
      <c r="T1470" s="68">
        <v>8.5</v>
      </c>
      <c r="U1470" s="68">
        <v>-0.21</v>
      </c>
      <c r="V1470" s="68">
        <v>21.25</v>
      </c>
      <c r="W1470" s="68">
        <v>20</v>
      </c>
      <c r="X1470" s="68">
        <v>0.06</v>
      </c>
      <c r="Y1470" s="68">
        <v>86.25</v>
      </c>
      <c r="Z1470" s="68">
        <v>104.08</v>
      </c>
      <c r="AA1470" s="68">
        <v>-0.21</v>
      </c>
      <c r="AB1470" s="73">
        <v>18391.95</v>
      </c>
      <c r="AC1470" s="73">
        <v>22024.15</v>
      </c>
      <c r="AD1470" s="73">
        <v>18391.95</v>
      </c>
      <c r="AE1470" s="73">
        <v>22312.15</v>
      </c>
      <c r="AF1470" s="73"/>
      <c r="AG1470" s="73">
        <f>IFERROR(VLOOKUP(J1470,'Roll ups'!D:E,2,FALSE),0)</f>
        <v>22444928.369999994</v>
      </c>
      <c r="AH1470" s="74">
        <f>IF(Table2[[#This Row],[CATEGORY TTL LOOKUP]]=0,0,IF(Table2[[#This Row],[CATEGORY TTL LOOKUP]]&gt;0,SUM(AB1470/AG1470)))</f>
        <v>8.1942564916280937E-4</v>
      </c>
      <c r="AI1470" s="74" t="str">
        <f>IFERROR(IF(AH1470&lt;#REF!,"STRIKE",IF(AH1470&gt;=#REF!,"GOOD")),"NO DATA")</f>
        <v>NO DATA</v>
      </c>
      <c r="AJ1470" s="75">
        <f>IFERROR(VLOOKUP(K1470,'Roll ups'!H:I,2,FALSE),0)</f>
        <v>126094742.97999983</v>
      </c>
      <c r="AK1470" s="76">
        <f>IF(Table2[[#This Row],[PRICE TIER LOOKUP]]=0,0,IF(Table2[[#This Row],[PRICE TIER LOOKUP]]&gt;0,SUM(AB1470/AJ1470)))</f>
        <v>1.45858182231413E-4</v>
      </c>
      <c r="AL1470" s="74" t="e">
        <f>IF(AK1470&lt;#REF!,"STRIKE",IF(AK1470&gt;=#REF!,"GOOD"))</f>
        <v>#REF!</v>
      </c>
      <c r="AM1470" s="75">
        <f>VLOOKUP(H1470,'Roll ups'!A:B,2,FALSE)</f>
        <v>325145452.83999985</v>
      </c>
      <c r="AN1470" s="77">
        <f t="shared" si="48"/>
        <v>5.6565299743098226E-5</v>
      </c>
      <c r="AO1470" s="74" t="str">
        <f>IFERROR(VLOOKUP(Table2[[#This Row],[Product Name]],'Roll ups'!L:P,5,FALSE),"GOOD")</f>
        <v>GOOD</v>
      </c>
      <c r="AP1470" s="74">
        <f>Table2[[#This Row],[Retail Dollar Vol Current 12 Mths]]/Table2[[#This Row],[SHELF SALES  LOOKUP]]</f>
        <v>5.6565299743098226E-5</v>
      </c>
      <c r="AQ1470" s="69">
        <f t="shared" si="49"/>
        <v>0</v>
      </c>
      <c r="AR147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470" s="69" t="e">
        <f>IF(Table2[[#This Row],[Shelf Dollar Vol Current 12 Mths]]&gt;#REF!,"MEETS $ CRITERIA",IF(Table2[[#This Row],[Shelf Dollar Vol Current 12 Mths]]&lt;#REF!+1,"DOES NOT MEET $ CRITERIA"))</f>
        <v>#REF!</v>
      </c>
      <c r="AT1470" s="78"/>
    </row>
    <row r="1471" spans="1:46" ht="13.8" x14ac:dyDescent="0.3">
      <c r="A1471" s="68" t="s">
        <v>9424</v>
      </c>
      <c r="B1471" s="69">
        <v>80524</v>
      </c>
      <c r="C1471" s="69">
        <v>302</v>
      </c>
      <c r="D1471" s="69" t="s">
        <v>25</v>
      </c>
      <c r="E1471" s="70" t="s">
        <v>6313</v>
      </c>
      <c r="F1471" s="70"/>
      <c r="G1471" s="71" t="s">
        <v>9425</v>
      </c>
      <c r="H1471" s="69" t="s">
        <v>6315</v>
      </c>
      <c r="I1471" s="68" t="s">
        <v>499</v>
      </c>
      <c r="J1471" s="68" t="s">
        <v>191</v>
      </c>
      <c r="K1471" s="68" t="s">
        <v>146</v>
      </c>
      <c r="L1471" s="68" t="s">
        <v>132</v>
      </c>
      <c r="M1471" s="68" t="s">
        <v>191</v>
      </c>
      <c r="N1471" s="68" t="s">
        <v>211</v>
      </c>
      <c r="O1471" s="68" t="s">
        <v>9426</v>
      </c>
      <c r="P1471" s="72" t="s">
        <v>191</v>
      </c>
      <c r="Q1471" s="68" t="s">
        <v>9113</v>
      </c>
      <c r="R1471" s="68" t="s">
        <v>60</v>
      </c>
      <c r="S1471" s="68">
        <v>10</v>
      </c>
      <c r="T1471" s="68">
        <v>22.5</v>
      </c>
      <c r="U1471" s="68">
        <v>-1.37</v>
      </c>
      <c r="V1471" s="68">
        <v>28.58</v>
      </c>
      <c r="W1471" s="68">
        <v>54.5</v>
      </c>
      <c r="X1471" s="68">
        <v>-0.91</v>
      </c>
      <c r="Y1471" s="68">
        <v>121.58</v>
      </c>
      <c r="Z1471" s="68">
        <v>199.33</v>
      </c>
      <c r="AA1471" s="68">
        <v>-0.64</v>
      </c>
      <c r="AB1471" s="73">
        <v>25926.43</v>
      </c>
      <c r="AC1471" s="73">
        <v>42431.77</v>
      </c>
      <c r="AD1471" s="73">
        <v>25926.43</v>
      </c>
      <c r="AE1471" s="73">
        <v>42743.77</v>
      </c>
      <c r="AF1471" s="73"/>
      <c r="AG1471" s="73">
        <f>IFERROR(VLOOKUP(J1471,'Roll ups'!D:E,2,FALSE),0)</f>
        <v>22444928.369999994</v>
      </c>
      <c r="AH1471" s="74">
        <f>IF(Table2[[#This Row],[CATEGORY TTL LOOKUP]]=0,0,IF(Table2[[#This Row],[CATEGORY TTL LOOKUP]]&gt;0,SUM(AB1471/AG1471)))</f>
        <v>1.1551130648584916E-3</v>
      </c>
      <c r="AI1471" s="74" t="str">
        <f>IFERROR(IF(AH1471&lt;#REF!,"STRIKE",IF(AH1471&gt;=#REF!,"GOOD")),"NO DATA")</f>
        <v>NO DATA</v>
      </c>
      <c r="AJ1471" s="75">
        <f>IFERROR(VLOOKUP(K1471,'Roll ups'!H:I,2,FALSE),0)</f>
        <v>69119979.479999974</v>
      </c>
      <c r="AK1471" s="76">
        <f>IF(Table2[[#This Row],[PRICE TIER LOOKUP]]=0,0,IF(Table2[[#This Row],[PRICE TIER LOOKUP]]&gt;0,SUM(AB1471/AJ1471)))</f>
        <v>3.7509313797614587E-4</v>
      </c>
      <c r="AL1471" s="74" t="e">
        <f>IF(AK1471&lt;#REF!,"STRIKE",IF(AK1471&gt;=#REF!,"GOOD"))</f>
        <v>#REF!</v>
      </c>
      <c r="AM1471" s="75">
        <f>VLOOKUP(H1471,'Roll ups'!A:B,2,FALSE)</f>
        <v>325145452.83999985</v>
      </c>
      <c r="AN1471" s="77">
        <f t="shared" si="48"/>
        <v>7.9737944275536533E-5</v>
      </c>
      <c r="AO1471" s="74" t="str">
        <f>IFERROR(VLOOKUP(Table2[[#This Row],[Product Name]],'Roll ups'!L:P,5,FALSE),"GOOD")</f>
        <v>GOOD</v>
      </c>
      <c r="AP1471" s="74">
        <f>Table2[[#This Row],[Retail Dollar Vol Current 12 Mths]]/Table2[[#This Row],[SHELF SALES  LOOKUP]]</f>
        <v>7.9737944275536533E-5</v>
      </c>
      <c r="AQ1471" s="69">
        <f t="shared" si="49"/>
        <v>0</v>
      </c>
      <c r="AR147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471" s="69" t="e">
        <f>IF(Table2[[#This Row],[Shelf Dollar Vol Current 12 Mths]]&gt;#REF!,"MEETS $ CRITERIA",IF(Table2[[#This Row],[Shelf Dollar Vol Current 12 Mths]]&lt;#REF!+1,"DOES NOT MEET $ CRITERIA"))</f>
        <v>#REF!</v>
      </c>
      <c r="AT1471" s="78"/>
    </row>
    <row r="1472" spans="1:46" ht="13.8" x14ac:dyDescent="0.3">
      <c r="A1472" s="68" t="s">
        <v>9427</v>
      </c>
      <c r="B1472" s="69">
        <v>80579</v>
      </c>
      <c r="C1472" s="69">
        <v>274</v>
      </c>
      <c r="D1472" s="69" t="s">
        <v>25</v>
      </c>
      <c r="E1472" s="70" t="s">
        <v>6313</v>
      </c>
      <c r="F1472" s="70"/>
      <c r="G1472" s="71" t="s">
        <v>9428</v>
      </c>
      <c r="H1472" s="69" t="s">
        <v>6315</v>
      </c>
      <c r="I1472" s="68" t="s">
        <v>499</v>
      </c>
      <c r="J1472" s="68" t="s">
        <v>191</v>
      </c>
      <c r="K1472" s="68" t="s">
        <v>132</v>
      </c>
      <c r="L1472" s="68" t="s">
        <v>132</v>
      </c>
      <c r="M1472" s="68" t="s">
        <v>191</v>
      </c>
      <c r="N1472" s="68" t="s">
        <v>206</v>
      </c>
      <c r="O1472" s="68" t="s">
        <v>9429</v>
      </c>
      <c r="P1472" s="72" t="s">
        <v>191</v>
      </c>
      <c r="Q1472" s="68" t="s">
        <v>9113</v>
      </c>
      <c r="R1472" s="68" t="s">
        <v>60</v>
      </c>
      <c r="S1472" s="68">
        <v>3</v>
      </c>
      <c r="T1472" s="68">
        <v>3.47</v>
      </c>
      <c r="U1472" s="68">
        <v>-0.3</v>
      </c>
      <c r="V1472" s="68">
        <v>7.21</v>
      </c>
      <c r="W1472" s="68">
        <v>7.48</v>
      </c>
      <c r="X1472" s="68">
        <v>-0.04</v>
      </c>
      <c r="Y1472" s="68">
        <v>39.51</v>
      </c>
      <c r="Z1472" s="68">
        <v>57.12</v>
      </c>
      <c r="AA1472" s="68">
        <v>-0.45</v>
      </c>
      <c r="AB1472" s="73">
        <v>16481.28</v>
      </c>
      <c r="AC1472" s="73">
        <v>23828.720000000001</v>
      </c>
      <c r="AD1472" s="73">
        <v>16481.28</v>
      </c>
      <c r="AE1472" s="73">
        <v>23828.720000000001</v>
      </c>
      <c r="AF1472" s="73"/>
      <c r="AG1472" s="73">
        <f>IFERROR(VLOOKUP(J1472,'Roll ups'!D:E,2,FALSE),0)</f>
        <v>22444928.369999994</v>
      </c>
      <c r="AH1472" s="74">
        <f>IF(Table2[[#This Row],[CATEGORY TTL LOOKUP]]=0,0,IF(Table2[[#This Row],[CATEGORY TTL LOOKUP]]&gt;0,SUM(AB1472/AG1472)))</f>
        <v>7.3429862320384864E-4</v>
      </c>
      <c r="AI1472" s="74" t="str">
        <f>IFERROR(IF(AH1472&lt;#REF!,"STRIKE",IF(AH1472&gt;=#REF!,"GOOD")),"NO DATA")</f>
        <v>NO DATA</v>
      </c>
      <c r="AJ1472" s="75">
        <f>IFERROR(VLOOKUP(K1472,'Roll ups'!H:I,2,FALSE),0)</f>
        <v>126094742.97999983</v>
      </c>
      <c r="AK1472" s="76">
        <f>IF(Table2[[#This Row],[PRICE TIER LOOKUP]]=0,0,IF(Table2[[#This Row],[PRICE TIER LOOKUP]]&gt;0,SUM(AB1472/AJ1472)))</f>
        <v>1.3070552832336661E-4</v>
      </c>
      <c r="AL1472" s="74" t="e">
        <f>IF(AK1472&lt;#REF!,"STRIKE",IF(AK1472&gt;=#REF!,"GOOD"))</f>
        <v>#REF!</v>
      </c>
      <c r="AM1472" s="75">
        <f>VLOOKUP(H1472,'Roll ups'!A:B,2,FALSE)</f>
        <v>325145452.83999985</v>
      </c>
      <c r="AN1472" s="77">
        <f t="shared" si="48"/>
        <v>5.0688945073792058E-5</v>
      </c>
      <c r="AO1472" s="74" t="str">
        <f>IFERROR(VLOOKUP(Table2[[#This Row],[Product Name]],'Roll ups'!L:P,5,FALSE),"GOOD")</f>
        <v>GOOD</v>
      </c>
      <c r="AP1472" s="74">
        <f>Table2[[#This Row],[Retail Dollar Vol Current 12 Mths]]/Table2[[#This Row],[SHELF SALES  LOOKUP]]</f>
        <v>5.0688945073792058E-5</v>
      </c>
      <c r="AQ1472" s="69">
        <f t="shared" si="49"/>
        <v>0</v>
      </c>
      <c r="AR147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472" s="69" t="e">
        <f>IF(Table2[[#This Row],[Shelf Dollar Vol Current 12 Mths]]&gt;#REF!,"MEETS $ CRITERIA",IF(Table2[[#This Row],[Shelf Dollar Vol Current 12 Mths]]&lt;#REF!+1,"DOES NOT MEET $ CRITERIA"))</f>
        <v>#REF!</v>
      </c>
      <c r="AT1472" s="78"/>
    </row>
    <row r="1473" spans="1:46" ht="13.8" x14ac:dyDescent="0.3">
      <c r="A1473" s="68" t="s">
        <v>9430</v>
      </c>
      <c r="B1473" s="69">
        <v>86545</v>
      </c>
      <c r="C1473" s="69">
        <v>158</v>
      </c>
      <c r="D1473" s="69" t="s">
        <v>25</v>
      </c>
      <c r="E1473" s="70" t="s">
        <v>6313</v>
      </c>
      <c r="F1473" s="70"/>
      <c r="G1473" s="71" t="s">
        <v>9431</v>
      </c>
      <c r="H1473" s="69" t="s">
        <v>6315</v>
      </c>
      <c r="I1473" s="68" t="s">
        <v>54</v>
      </c>
      <c r="J1473" s="68" t="s">
        <v>191</v>
      </c>
      <c r="K1473" s="68" t="s">
        <v>132</v>
      </c>
      <c r="L1473" s="68" t="s">
        <v>132</v>
      </c>
      <c r="M1473" s="68" t="s">
        <v>175</v>
      </c>
      <c r="N1473" s="68" t="s">
        <v>184</v>
      </c>
      <c r="O1473" s="68" t="s">
        <v>9432</v>
      </c>
      <c r="P1473" s="72" t="s">
        <v>191</v>
      </c>
      <c r="Q1473" s="68" t="s">
        <v>194</v>
      </c>
      <c r="R1473" s="68" t="s">
        <v>6402</v>
      </c>
      <c r="S1473" s="68">
        <v>1</v>
      </c>
      <c r="T1473" s="68">
        <v>6</v>
      </c>
      <c r="U1473" s="68">
        <v>-5</v>
      </c>
      <c r="V1473" s="68">
        <v>20</v>
      </c>
      <c r="W1473" s="68">
        <v>52.83</v>
      </c>
      <c r="X1473" s="68">
        <v>-1.64</v>
      </c>
      <c r="Y1473" s="68">
        <v>97</v>
      </c>
      <c r="Z1473" s="68">
        <v>178.08</v>
      </c>
      <c r="AA1473" s="68">
        <v>-0.84</v>
      </c>
      <c r="AB1473" s="73">
        <v>14430</v>
      </c>
      <c r="AC1473" s="73">
        <v>27012.400000000001</v>
      </c>
      <c r="AD1473" s="73">
        <v>15481.2</v>
      </c>
      <c r="AE1473" s="73">
        <v>28411.3</v>
      </c>
      <c r="AF1473" s="73"/>
      <c r="AG1473" s="73">
        <f>IFERROR(VLOOKUP(J1473,'Roll ups'!D:E,2,FALSE),0)</f>
        <v>22444928.369999994</v>
      </c>
      <c r="AH1473" s="74">
        <f>IF(Table2[[#This Row],[CATEGORY TTL LOOKUP]]=0,0,IF(Table2[[#This Row],[CATEGORY TTL LOOKUP]]&gt;0,SUM(AB1473/AG1473)))</f>
        <v>6.4290693033742141E-4</v>
      </c>
      <c r="AI1473" s="74" t="str">
        <f>IFERROR(IF(AH1473&lt;#REF!,"STRIKE",IF(AH1473&gt;=#REF!,"GOOD")),"NO DATA")</f>
        <v>NO DATA</v>
      </c>
      <c r="AJ1473" s="75">
        <f>IFERROR(VLOOKUP(K1473,'Roll ups'!H:I,2,FALSE),0)</f>
        <v>126094742.97999983</v>
      </c>
      <c r="AK1473" s="76">
        <f>IF(Table2[[#This Row],[PRICE TIER LOOKUP]]=0,0,IF(Table2[[#This Row],[PRICE TIER LOOKUP]]&gt;0,SUM(AB1473/AJ1473)))</f>
        <v>1.1443776052018898E-4</v>
      </c>
      <c r="AL1473" s="74" t="e">
        <f>IF(AK1473&lt;#REF!,"STRIKE",IF(AK1473&gt;=#REF!,"GOOD"))</f>
        <v>#REF!</v>
      </c>
      <c r="AM1473" s="75">
        <f>VLOOKUP(H1473,'Roll ups'!A:B,2,FALSE)</f>
        <v>325145452.83999985</v>
      </c>
      <c r="AN1473" s="77">
        <f t="shared" si="48"/>
        <v>4.4380137793594886E-5</v>
      </c>
      <c r="AO1473" s="74" t="str">
        <f>IFERROR(VLOOKUP(Table2[[#This Row],[Product Name]],'Roll ups'!L:P,5,FALSE),"GOOD")</f>
        <v>GOOD</v>
      </c>
      <c r="AP1473" s="74">
        <f>Table2[[#This Row],[Retail Dollar Vol Current 12 Mths]]/Table2[[#This Row],[SHELF SALES  LOOKUP]]</f>
        <v>4.7613152405419346E-5</v>
      </c>
      <c r="AQ1473" s="69">
        <f t="shared" si="49"/>
        <v>0</v>
      </c>
      <c r="AR147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473" s="69" t="e">
        <f>IF(Table2[[#This Row],[Shelf Dollar Vol Current 12 Mths]]&gt;#REF!,"MEETS $ CRITERIA",IF(Table2[[#This Row],[Shelf Dollar Vol Current 12 Mths]]&lt;#REF!+1,"DOES NOT MEET $ CRITERIA"))</f>
        <v>#REF!</v>
      </c>
      <c r="AT1473" s="78"/>
    </row>
    <row r="1474" spans="1:46" ht="13.8" x14ac:dyDescent="0.3">
      <c r="A1474" s="68" t="s">
        <v>9433</v>
      </c>
      <c r="B1474" s="69">
        <v>87043</v>
      </c>
      <c r="C1474" s="69">
        <v>441</v>
      </c>
      <c r="D1474" s="69" t="s">
        <v>25</v>
      </c>
      <c r="E1474" s="70" t="s">
        <v>6313</v>
      </c>
      <c r="F1474" s="70"/>
      <c r="G1474" s="71" t="s">
        <v>9434</v>
      </c>
      <c r="H1474" s="69" t="s">
        <v>6315</v>
      </c>
      <c r="I1474" s="68" t="s">
        <v>54</v>
      </c>
      <c r="J1474" s="68" t="s">
        <v>191</v>
      </c>
      <c r="K1474" s="68" t="s">
        <v>132</v>
      </c>
      <c r="L1474" s="68" t="s">
        <v>132</v>
      </c>
      <c r="M1474" s="68" t="s">
        <v>175</v>
      </c>
      <c r="N1474" s="68" t="s">
        <v>184</v>
      </c>
      <c r="O1474" s="68" t="s">
        <v>9435</v>
      </c>
      <c r="P1474" s="72" t="s">
        <v>191</v>
      </c>
      <c r="Q1474" s="68" t="s">
        <v>234</v>
      </c>
      <c r="R1474" s="68" t="s">
        <v>31</v>
      </c>
      <c r="S1474" s="68">
        <v>30</v>
      </c>
      <c r="T1474" s="68">
        <v>36</v>
      </c>
      <c r="U1474" s="68">
        <v>-0.22</v>
      </c>
      <c r="V1474" s="68">
        <v>93.42</v>
      </c>
      <c r="W1474" s="68">
        <v>115</v>
      </c>
      <c r="X1474" s="68">
        <v>-0.23</v>
      </c>
      <c r="Y1474" s="68">
        <v>414.25</v>
      </c>
      <c r="Z1474" s="68">
        <v>430.83</v>
      </c>
      <c r="AA1474" s="68">
        <v>-0.04</v>
      </c>
      <c r="AB1474" s="73">
        <v>76720.59</v>
      </c>
      <c r="AC1474" s="73">
        <v>78881.7</v>
      </c>
      <c r="AD1474" s="73">
        <v>76720.59</v>
      </c>
      <c r="AE1474" s="73">
        <v>78881.7</v>
      </c>
      <c r="AF1474" s="73"/>
      <c r="AG1474" s="73">
        <f>IFERROR(VLOOKUP(J1474,'Roll ups'!D:E,2,FALSE),0)</f>
        <v>22444928.369999994</v>
      </c>
      <c r="AH1474" s="74">
        <f>IF(Table2[[#This Row],[CATEGORY TTL LOOKUP]]=0,0,IF(Table2[[#This Row],[CATEGORY TTL LOOKUP]]&gt;0,SUM(AB1474/AG1474)))</f>
        <v>3.4181704096033173E-3</v>
      </c>
      <c r="AI1474" s="74" t="str">
        <f>IFERROR(IF(AH1474&lt;#REF!,"STRIKE",IF(AH1474&gt;=#REF!,"GOOD")),"NO DATA")</f>
        <v>NO DATA</v>
      </c>
      <c r="AJ1474" s="75">
        <f>IFERROR(VLOOKUP(K1474,'Roll ups'!H:I,2,FALSE),0)</f>
        <v>126094742.97999983</v>
      </c>
      <c r="AK1474" s="76">
        <f>IF(Table2[[#This Row],[PRICE TIER LOOKUP]]=0,0,IF(Table2[[#This Row],[PRICE TIER LOOKUP]]&gt;0,SUM(AB1474/AJ1474)))</f>
        <v>6.0843607105943206E-4</v>
      </c>
      <c r="AL1474" s="74" t="e">
        <f>IF(AK1474&lt;#REF!,"STRIKE",IF(AK1474&gt;=#REF!,"GOOD"))</f>
        <v>#REF!</v>
      </c>
      <c r="AM1474" s="75">
        <f>VLOOKUP(H1474,'Roll ups'!A:B,2,FALSE)</f>
        <v>325145452.83999985</v>
      </c>
      <c r="AN1474" s="77">
        <f t="shared" si="48"/>
        <v>2.3595775161510031E-4</v>
      </c>
      <c r="AO1474" s="74" t="str">
        <f>IFERROR(VLOOKUP(Table2[[#This Row],[Product Name]],'Roll ups'!L:P,5,FALSE),"GOOD")</f>
        <v>GOOD</v>
      </c>
      <c r="AP1474" s="74">
        <f>Table2[[#This Row],[Retail Dollar Vol Current 12 Mths]]/Table2[[#This Row],[SHELF SALES  LOOKUP]]</f>
        <v>2.3595775161510031E-4</v>
      </c>
      <c r="AQ1474" s="69">
        <f t="shared" si="49"/>
        <v>0</v>
      </c>
      <c r="AR147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474" s="69" t="e">
        <f>IF(Table2[[#This Row],[Shelf Dollar Vol Current 12 Mths]]&gt;#REF!,"MEETS $ CRITERIA",IF(Table2[[#This Row],[Shelf Dollar Vol Current 12 Mths]]&lt;#REF!+1,"DOES NOT MEET $ CRITERIA"))</f>
        <v>#REF!</v>
      </c>
      <c r="AT1474" s="78"/>
    </row>
    <row r="1475" spans="1:46" ht="13.8" x14ac:dyDescent="0.3">
      <c r="A1475" s="68" t="s">
        <v>4489</v>
      </c>
      <c r="B1475" s="69">
        <v>16562</v>
      </c>
      <c r="C1475" s="69">
        <v>669</v>
      </c>
      <c r="D1475" s="69" t="s">
        <v>25</v>
      </c>
      <c r="E1475" s="70" t="s">
        <v>6313</v>
      </c>
      <c r="F1475" s="70"/>
      <c r="G1475" s="71" t="s">
        <v>9436</v>
      </c>
      <c r="H1475" s="69" t="s">
        <v>6315</v>
      </c>
      <c r="I1475" s="68" t="s">
        <v>758</v>
      </c>
      <c r="J1475" s="68" t="s">
        <v>175</v>
      </c>
      <c r="K1475" s="68" t="s">
        <v>146</v>
      </c>
      <c r="L1475" s="68" t="s">
        <v>146</v>
      </c>
      <c r="M1475" s="68" t="s">
        <v>175</v>
      </c>
      <c r="N1475" s="68" t="s">
        <v>176</v>
      </c>
      <c r="O1475" s="68" t="s">
        <v>9437</v>
      </c>
      <c r="P1475" s="72" t="s">
        <v>191</v>
      </c>
      <c r="Q1475" s="68" t="s">
        <v>63</v>
      </c>
      <c r="R1475" s="68" t="s">
        <v>31</v>
      </c>
      <c r="S1475" s="68">
        <v>53</v>
      </c>
      <c r="T1475" s="68">
        <v>69</v>
      </c>
      <c r="U1475" s="68">
        <v>-0.31</v>
      </c>
      <c r="V1475" s="68">
        <v>159.83000000000001</v>
      </c>
      <c r="W1475" s="68">
        <v>215.42</v>
      </c>
      <c r="X1475" s="68">
        <v>-0.35</v>
      </c>
      <c r="Y1475" s="68">
        <v>889.17</v>
      </c>
      <c r="Z1475" s="68">
        <v>1006.17</v>
      </c>
      <c r="AA1475" s="68">
        <v>-0.13</v>
      </c>
      <c r="AB1475" s="73">
        <v>419541.3</v>
      </c>
      <c r="AC1475" s="73">
        <v>463603.78</v>
      </c>
      <c r="AD1475" s="73">
        <v>425769.3</v>
      </c>
      <c r="AE1475" s="73">
        <v>463603.78</v>
      </c>
      <c r="AF1475" s="73"/>
      <c r="AG1475" s="73">
        <f>IFERROR(VLOOKUP(J1475,'Roll ups'!D:E,2,FALSE),0)</f>
        <v>52239627.039999984</v>
      </c>
      <c r="AH1475" s="74">
        <f>IF(Table2[[#This Row],[CATEGORY TTL LOOKUP]]=0,0,IF(Table2[[#This Row],[CATEGORY TTL LOOKUP]]&gt;0,SUM(AB1475/AG1475)))</f>
        <v>8.0310929417385848E-3</v>
      </c>
      <c r="AI1475" s="74" t="str">
        <f>IFERROR(IF(AH1475&lt;#REF!,"STRIKE",IF(AH1475&gt;=#REF!,"GOOD")),"NO DATA")</f>
        <v>NO DATA</v>
      </c>
      <c r="AJ1475" s="75">
        <f>IFERROR(VLOOKUP(K1475,'Roll ups'!H:I,2,FALSE),0)</f>
        <v>69119979.479999974</v>
      </c>
      <c r="AK1475" s="76">
        <f>IF(Table2[[#This Row],[PRICE TIER LOOKUP]]=0,0,IF(Table2[[#This Row],[PRICE TIER LOOKUP]]&gt;0,SUM(AB1475/AJ1475)))</f>
        <v>6.0697544061250079E-3</v>
      </c>
      <c r="AL1475" s="74" t="e">
        <f>IF(AK1475&lt;#REF!,"STRIKE",IF(AK1475&gt;=#REF!,"GOOD"))</f>
        <v>#REF!</v>
      </c>
      <c r="AM1475" s="75">
        <f>VLOOKUP(H1475,'Roll ups'!A:B,2,FALSE)</f>
        <v>325145452.83999985</v>
      </c>
      <c r="AN1475" s="77">
        <f t="shared" si="48"/>
        <v>1.2903188291132313E-3</v>
      </c>
      <c r="AO1475" s="74" t="str">
        <f>IFERROR(VLOOKUP(Table2[[#This Row],[Product Name]],'Roll ups'!L:P,5,FALSE),"GOOD")</f>
        <v>GOOD</v>
      </c>
      <c r="AP1475" s="74">
        <f>Table2[[#This Row],[Retail Dollar Vol Current 12 Mths]]/Table2[[#This Row],[SHELF SALES  LOOKUP]]</f>
        <v>1.3094733334915063E-3</v>
      </c>
      <c r="AQ1475" s="69">
        <f t="shared" si="49"/>
        <v>0</v>
      </c>
      <c r="AR147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475" s="69" t="e">
        <f>IF(Table2[[#This Row],[Shelf Dollar Vol Current 12 Mths]]&gt;#REF!,"MEETS $ CRITERIA",IF(Table2[[#This Row],[Shelf Dollar Vol Current 12 Mths]]&lt;#REF!+1,"DOES NOT MEET $ CRITERIA"))</f>
        <v>#REF!</v>
      </c>
      <c r="AT1475" s="78"/>
    </row>
    <row r="1476" spans="1:46" ht="13.8" x14ac:dyDescent="0.3">
      <c r="A1476" s="68" t="s">
        <v>9438</v>
      </c>
      <c r="B1476" s="69">
        <v>86912</v>
      </c>
      <c r="C1476" s="69">
        <v>294</v>
      </c>
      <c r="D1476" s="69" t="s">
        <v>25</v>
      </c>
      <c r="E1476" s="70" t="s">
        <v>6313</v>
      </c>
      <c r="F1476" s="70"/>
      <c r="G1476" s="71" t="s">
        <v>9439</v>
      </c>
      <c r="H1476" s="69" t="s">
        <v>6315</v>
      </c>
      <c r="I1476" s="68" t="s">
        <v>758</v>
      </c>
      <c r="J1476" s="68" t="s">
        <v>175</v>
      </c>
      <c r="K1476" s="68" t="s">
        <v>146</v>
      </c>
      <c r="L1476" s="68" t="s">
        <v>6320</v>
      </c>
      <c r="M1476" s="68" t="s">
        <v>175</v>
      </c>
      <c r="N1476" s="68" t="s">
        <v>176</v>
      </c>
      <c r="O1476" s="68" t="s">
        <v>9440</v>
      </c>
      <c r="P1476" s="72" t="s">
        <v>191</v>
      </c>
      <c r="Q1476" s="68" t="s">
        <v>1797</v>
      </c>
      <c r="R1476" s="68" t="s">
        <v>60</v>
      </c>
      <c r="S1476" s="68">
        <v>18</v>
      </c>
      <c r="T1476" s="68">
        <v>31.42</v>
      </c>
      <c r="U1476" s="68">
        <v>-0.8</v>
      </c>
      <c r="V1476" s="68">
        <v>42.5</v>
      </c>
      <c r="W1476" s="68">
        <v>68.83</v>
      </c>
      <c r="X1476" s="68">
        <v>-0.62</v>
      </c>
      <c r="Y1476" s="68">
        <v>269.67</v>
      </c>
      <c r="Z1476" s="68">
        <v>241.08</v>
      </c>
      <c r="AA1476" s="68">
        <v>0.11</v>
      </c>
      <c r="AB1476" s="73">
        <v>81726.399999999994</v>
      </c>
      <c r="AC1476" s="73">
        <v>76001.86</v>
      </c>
      <c r="AD1476" s="73">
        <v>88666.4</v>
      </c>
      <c r="AE1476" s="73">
        <v>84419.86</v>
      </c>
      <c r="AF1476" s="73"/>
      <c r="AG1476" s="73">
        <f>IFERROR(VLOOKUP(J1476,'Roll ups'!D:E,2,FALSE),0)</f>
        <v>52239627.039999984</v>
      </c>
      <c r="AH1476" s="74">
        <f>IF(Table2[[#This Row],[CATEGORY TTL LOOKUP]]=0,0,IF(Table2[[#This Row],[CATEGORY TTL LOOKUP]]&gt;0,SUM(AB1476/AG1476)))</f>
        <v>1.5644522105301773E-3</v>
      </c>
      <c r="AI1476" s="74" t="str">
        <f>IFERROR(IF(AH1476&lt;#REF!,"STRIKE",IF(AH1476&gt;=#REF!,"GOOD")),"NO DATA")</f>
        <v>NO DATA</v>
      </c>
      <c r="AJ1476" s="75">
        <f>IFERROR(VLOOKUP(K1476,'Roll ups'!H:I,2,FALSE),0)</f>
        <v>69119979.479999974</v>
      </c>
      <c r="AK1476" s="76">
        <f>IF(Table2[[#This Row],[PRICE TIER LOOKUP]]=0,0,IF(Table2[[#This Row],[PRICE TIER LOOKUP]]&gt;0,SUM(AB1476/AJ1476)))</f>
        <v>1.1823846102796908E-3</v>
      </c>
      <c r="AL1476" s="74" t="e">
        <f>IF(AK1476&lt;#REF!,"STRIKE",IF(AK1476&gt;=#REF!,"GOOD"))</f>
        <v>#REF!</v>
      </c>
      <c r="AM1476" s="75">
        <f>VLOOKUP(H1476,'Roll ups'!A:B,2,FALSE)</f>
        <v>325145452.83999985</v>
      </c>
      <c r="AN1476" s="77">
        <f t="shared" si="48"/>
        <v>2.5135335366420323E-4</v>
      </c>
      <c r="AO1476" s="74" t="str">
        <f>IFERROR(VLOOKUP(Table2[[#This Row],[Product Name]],'Roll ups'!L:P,5,FALSE),"GOOD")</f>
        <v>GOOD</v>
      </c>
      <c r="AP1476" s="74">
        <f>Table2[[#This Row],[Retail Dollar Vol Current 12 Mths]]/Table2[[#This Row],[SHELF SALES  LOOKUP]]</f>
        <v>2.7269764723922394E-4</v>
      </c>
      <c r="AQ1476" s="69">
        <f t="shared" si="49"/>
        <v>0</v>
      </c>
      <c r="AR147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476" s="69" t="e">
        <f>IF(Table2[[#This Row],[Shelf Dollar Vol Current 12 Mths]]&gt;#REF!,"MEETS $ CRITERIA",IF(Table2[[#This Row],[Shelf Dollar Vol Current 12 Mths]]&lt;#REF!+1,"DOES NOT MEET $ CRITERIA"))</f>
        <v>#REF!</v>
      </c>
      <c r="AT1476" s="78"/>
    </row>
    <row r="1477" spans="1:46" ht="13.8" x14ac:dyDescent="0.3">
      <c r="A1477" s="68" t="s">
        <v>9441</v>
      </c>
      <c r="B1477" s="69">
        <v>77230</v>
      </c>
      <c r="C1477" s="69">
        <v>232</v>
      </c>
      <c r="D1477" s="69" t="s">
        <v>25</v>
      </c>
      <c r="E1477" s="70" t="s">
        <v>6313</v>
      </c>
      <c r="F1477" s="70"/>
      <c r="G1477" s="71" t="s">
        <v>9442</v>
      </c>
      <c r="H1477" s="69" t="s">
        <v>6315</v>
      </c>
      <c r="I1477" s="68" t="s">
        <v>499</v>
      </c>
      <c r="J1477" s="68" t="s">
        <v>232</v>
      </c>
      <c r="K1477" s="68" t="s">
        <v>232</v>
      </c>
      <c r="L1477" s="68" t="s">
        <v>132</v>
      </c>
      <c r="M1477" s="68" t="s">
        <v>175</v>
      </c>
      <c r="N1477" s="68" t="s">
        <v>184</v>
      </c>
      <c r="O1477" s="68" t="s">
        <v>9443</v>
      </c>
      <c r="P1477" s="72" t="s">
        <v>191</v>
      </c>
      <c r="Q1477" s="68" t="s">
        <v>9113</v>
      </c>
      <c r="R1477" s="68" t="s">
        <v>60</v>
      </c>
      <c r="S1477" s="68">
        <v>9</v>
      </c>
      <c r="T1477" s="68">
        <v>6.5</v>
      </c>
      <c r="U1477" s="68">
        <v>0.28000000000000003</v>
      </c>
      <c r="V1477" s="68">
        <v>11.75</v>
      </c>
      <c r="W1477" s="68">
        <v>19.329999999999998</v>
      </c>
      <c r="X1477" s="68">
        <v>-0.65</v>
      </c>
      <c r="Y1477" s="68">
        <v>67.75</v>
      </c>
      <c r="Z1477" s="68">
        <v>91.33</v>
      </c>
      <c r="AA1477" s="68">
        <v>-0.35</v>
      </c>
      <c r="AB1477" s="73">
        <v>14447.01</v>
      </c>
      <c r="AC1477" s="73">
        <v>19587.16</v>
      </c>
      <c r="AD1477" s="73">
        <v>14447.01</v>
      </c>
      <c r="AE1477" s="73">
        <v>19587.16</v>
      </c>
      <c r="AF1477" s="73"/>
      <c r="AG1477" s="73">
        <f>IFERROR(VLOOKUP(J1477,'Roll ups'!D:E,2,FALSE),0)</f>
        <v>4182721.1600000006</v>
      </c>
      <c r="AH1477" s="74">
        <f>IF(Table2[[#This Row],[CATEGORY TTL LOOKUP]]=0,0,IF(Table2[[#This Row],[CATEGORY TTL LOOKUP]]&gt;0,SUM(AB1477/AG1477)))</f>
        <v>3.4539739675116181E-3</v>
      </c>
      <c r="AI1477" s="74" t="str">
        <f>IFERROR(IF(AH1477&lt;#REF!,"STRIKE",IF(AH1477&gt;=#REF!,"GOOD")),"NO DATA")</f>
        <v>NO DATA</v>
      </c>
      <c r="AJ1477" s="75">
        <f>IFERROR(VLOOKUP(K1477,'Roll ups'!H:I,2,FALSE),0)</f>
        <v>4182721.1600000006</v>
      </c>
      <c r="AK1477" s="76">
        <f>IF(Table2[[#This Row],[PRICE TIER LOOKUP]]=0,0,IF(Table2[[#This Row],[PRICE TIER LOOKUP]]&gt;0,SUM(AB1477/AJ1477)))</f>
        <v>3.4539739675116181E-3</v>
      </c>
      <c r="AL1477" s="74" t="e">
        <f>IF(AK1477&lt;#REF!,"STRIKE",IF(AK1477&gt;=#REF!,"GOOD"))</f>
        <v>#REF!</v>
      </c>
      <c r="AM1477" s="75">
        <f>VLOOKUP(H1477,'Roll ups'!A:B,2,FALSE)</f>
        <v>325145452.83999985</v>
      </c>
      <c r="AN1477" s="77">
        <f t="shared" si="48"/>
        <v>4.4432452841680059E-5</v>
      </c>
      <c r="AO1477" s="74" t="str">
        <f>IFERROR(VLOOKUP(Table2[[#This Row],[Product Name]],'Roll ups'!L:P,5,FALSE),"GOOD")</f>
        <v>GOOD</v>
      </c>
      <c r="AP1477" s="74">
        <f>Table2[[#This Row],[Retail Dollar Vol Current 12 Mths]]/Table2[[#This Row],[SHELF SALES  LOOKUP]]</f>
        <v>4.4432452841680059E-5</v>
      </c>
      <c r="AQ1477" s="69">
        <f t="shared" si="49"/>
        <v>0</v>
      </c>
      <c r="AR147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477" s="69" t="e">
        <f>IF(Table2[[#This Row],[Shelf Dollar Vol Current 12 Mths]]&gt;#REF!,"MEETS $ CRITERIA",IF(Table2[[#This Row],[Shelf Dollar Vol Current 12 Mths]]&lt;#REF!+1,"DOES NOT MEET $ CRITERIA"))</f>
        <v>#REF!</v>
      </c>
      <c r="AT1477" s="78"/>
    </row>
    <row r="1478" spans="1:46" ht="13.8" x14ac:dyDescent="0.3">
      <c r="A1478" s="68" t="s">
        <v>9444</v>
      </c>
      <c r="B1478" s="69">
        <v>77232</v>
      </c>
      <c r="C1478" s="69">
        <v>219</v>
      </c>
      <c r="D1478" s="69" t="s">
        <v>25</v>
      </c>
      <c r="E1478" s="70" t="s">
        <v>6313</v>
      </c>
      <c r="F1478" s="70"/>
      <c r="G1478" s="71" t="s">
        <v>9445</v>
      </c>
      <c r="H1478" s="69" t="s">
        <v>6315</v>
      </c>
      <c r="I1478" s="68" t="s">
        <v>499</v>
      </c>
      <c r="J1478" s="68" t="s">
        <v>232</v>
      </c>
      <c r="K1478" s="68" t="s">
        <v>232</v>
      </c>
      <c r="L1478" s="68" t="s">
        <v>132</v>
      </c>
      <c r="M1478" s="68" t="s">
        <v>299</v>
      </c>
      <c r="N1478" s="68" t="s">
        <v>184</v>
      </c>
      <c r="O1478" s="68" t="s">
        <v>9446</v>
      </c>
      <c r="P1478" s="72" t="s">
        <v>191</v>
      </c>
      <c r="Q1478" s="68" t="s">
        <v>9113</v>
      </c>
      <c r="R1478" s="68" t="s">
        <v>60</v>
      </c>
      <c r="S1478" s="68">
        <v>7</v>
      </c>
      <c r="T1478" s="68">
        <v>7</v>
      </c>
      <c r="U1478" s="68">
        <v>0</v>
      </c>
      <c r="V1478" s="68">
        <v>21.08</v>
      </c>
      <c r="W1478" s="68">
        <v>15.17</v>
      </c>
      <c r="X1478" s="68">
        <v>0.28000000000000003</v>
      </c>
      <c r="Y1478" s="68">
        <v>103.33</v>
      </c>
      <c r="Z1478" s="68">
        <v>109.08</v>
      </c>
      <c r="AA1478" s="68">
        <v>-0.06</v>
      </c>
      <c r="AB1478" s="73">
        <v>22034.799999999999</v>
      </c>
      <c r="AC1478" s="73">
        <v>23133.09</v>
      </c>
      <c r="AD1478" s="73">
        <v>22034.799999999999</v>
      </c>
      <c r="AE1478" s="73">
        <v>23335.09</v>
      </c>
      <c r="AF1478" s="73"/>
      <c r="AG1478" s="73">
        <f>IFERROR(VLOOKUP(J1478,'Roll ups'!D:E,2,FALSE),0)</f>
        <v>4182721.1600000006</v>
      </c>
      <c r="AH1478" s="74">
        <f>IF(Table2[[#This Row],[CATEGORY TTL LOOKUP]]=0,0,IF(Table2[[#This Row],[CATEGORY TTL LOOKUP]]&gt;0,SUM(AB1478/AG1478)))</f>
        <v>5.2680537757864776E-3</v>
      </c>
      <c r="AI1478" s="74" t="str">
        <f>IFERROR(IF(AH1478&lt;#REF!,"STRIKE",IF(AH1478&gt;=#REF!,"GOOD")),"NO DATA")</f>
        <v>NO DATA</v>
      </c>
      <c r="AJ1478" s="75">
        <f>IFERROR(VLOOKUP(K1478,'Roll ups'!H:I,2,FALSE),0)</f>
        <v>4182721.1600000006</v>
      </c>
      <c r="AK1478" s="76">
        <f>IF(Table2[[#This Row],[PRICE TIER LOOKUP]]=0,0,IF(Table2[[#This Row],[PRICE TIER LOOKUP]]&gt;0,SUM(AB1478/AJ1478)))</f>
        <v>5.2680537757864776E-3</v>
      </c>
      <c r="AL1478" s="74" t="e">
        <f>IF(AK1478&lt;#REF!,"STRIKE",IF(AK1478&gt;=#REF!,"GOOD"))</f>
        <v>#REF!</v>
      </c>
      <c r="AM1478" s="75">
        <f>VLOOKUP(H1478,'Roll ups'!A:B,2,FALSE)</f>
        <v>325145452.83999985</v>
      </c>
      <c r="AN1478" s="77">
        <f t="shared" si="48"/>
        <v>6.7769054764678071E-5</v>
      </c>
      <c r="AO1478" s="74" t="str">
        <f>IFERROR(VLOOKUP(Table2[[#This Row],[Product Name]],'Roll ups'!L:P,5,FALSE),"GOOD")</f>
        <v>GOOD</v>
      </c>
      <c r="AP1478" s="74">
        <f>Table2[[#This Row],[Retail Dollar Vol Current 12 Mths]]/Table2[[#This Row],[SHELF SALES  LOOKUP]]</f>
        <v>6.7769054764678071E-5</v>
      </c>
      <c r="AQ1478" s="69">
        <f t="shared" si="49"/>
        <v>0</v>
      </c>
      <c r="AR147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478" s="69" t="e">
        <f>IF(Table2[[#This Row],[Shelf Dollar Vol Current 12 Mths]]&gt;#REF!,"MEETS $ CRITERIA",IF(Table2[[#This Row],[Shelf Dollar Vol Current 12 Mths]]&lt;#REF!+1,"DOES NOT MEET $ CRITERIA"))</f>
        <v>#REF!</v>
      </c>
      <c r="AT1478" s="78"/>
    </row>
    <row r="1479" spans="1:46" ht="13.8" x14ac:dyDescent="0.3">
      <c r="A1479" s="68" t="s">
        <v>9447</v>
      </c>
      <c r="B1479" s="69">
        <v>77241</v>
      </c>
      <c r="C1479" s="69">
        <v>332</v>
      </c>
      <c r="D1479" s="69" t="s">
        <v>25</v>
      </c>
      <c r="E1479" s="70" t="s">
        <v>6313</v>
      </c>
      <c r="F1479" s="70"/>
      <c r="G1479" s="71" t="s">
        <v>9448</v>
      </c>
      <c r="H1479" s="69" t="s">
        <v>6315</v>
      </c>
      <c r="I1479" s="68" t="s">
        <v>499</v>
      </c>
      <c r="J1479" s="68" t="s">
        <v>232</v>
      </c>
      <c r="K1479" s="68" t="s">
        <v>232</v>
      </c>
      <c r="L1479" s="68" t="s">
        <v>132</v>
      </c>
      <c r="M1479" s="68" t="s">
        <v>175</v>
      </c>
      <c r="N1479" s="68" t="s">
        <v>184</v>
      </c>
      <c r="O1479" s="68" t="s">
        <v>9449</v>
      </c>
      <c r="P1479" s="72" t="s">
        <v>191</v>
      </c>
      <c r="Q1479" s="68" t="s">
        <v>9113</v>
      </c>
      <c r="R1479" s="68" t="s">
        <v>60</v>
      </c>
      <c r="S1479" s="68">
        <v>3</v>
      </c>
      <c r="T1479" s="68">
        <v>2.94</v>
      </c>
      <c r="U1479" s="68">
        <v>-0.1</v>
      </c>
      <c r="V1479" s="68">
        <v>6.68</v>
      </c>
      <c r="W1479" s="68">
        <v>9.8800000000000008</v>
      </c>
      <c r="X1479" s="68">
        <v>-0.48</v>
      </c>
      <c r="Y1479" s="68">
        <v>34.700000000000003</v>
      </c>
      <c r="Z1479" s="68">
        <v>71.25</v>
      </c>
      <c r="AA1479" s="68">
        <v>-1.05</v>
      </c>
      <c r="AB1479" s="73">
        <v>14476.8</v>
      </c>
      <c r="AC1479" s="73">
        <v>29133.119999999999</v>
      </c>
      <c r="AD1479" s="73">
        <v>14476.8</v>
      </c>
      <c r="AE1479" s="73">
        <v>29733.119999999999</v>
      </c>
      <c r="AF1479" s="73"/>
      <c r="AG1479" s="73">
        <f>IFERROR(VLOOKUP(J1479,'Roll ups'!D:E,2,FALSE),0)</f>
        <v>4182721.1600000006</v>
      </c>
      <c r="AH1479" s="74">
        <f>IF(Table2[[#This Row],[CATEGORY TTL LOOKUP]]=0,0,IF(Table2[[#This Row],[CATEGORY TTL LOOKUP]]&gt;0,SUM(AB1479/AG1479)))</f>
        <v>3.4610961252793618E-3</v>
      </c>
      <c r="AI1479" s="74" t="str">
        <f>IFERROR(IF(AH1479&lt;#REF!,"STRIKE",IF(AH1479&gt;=#REF!,"GOOD")),"NO DATA")</f>
        <v>NO DATA</v>
      </c>
      <c r="AJ1479" s="75">
        <f>IFERROR(VLOOKUP(K1479,'Roll ups'!H:I,2,FALSE),0)</f>
        <v>4182721.1600000006</v>
      </c>
      <c r="AK1479" s="76">
        <f>IF(Table2[[#This Row],[PRICE TIER LOOKUP]]=0,0,IF(Table2[[#This Row],[PRICE TIER LOOKUP]]&gt;0,SUM(AB1479/AJ1479)))</f>
        <v>3.4610961252793618E-3</v>
      </c>
      <c r="AL1479" s="74" t="e">
        <f>IF(AK1479&lt;#REF!,"STRIKE",IF(AK1479&gt;=#REF!,"GOOD"))</f>
        <v>#REF!</v>
      </c>
      <c r="AM1479" s="75">
        <f>VLOOKUP(H1479,'Roll ups'!A:B,2,FALSE)</f>
        <v>325145452.83999985</v>
      </c>
      <c r="AN1479" s="77">
        <f t="shared" si="48"/>
        <v>4.452407337562816E-5</v>
      </c>
      <c r="AO1479" s="74" t="str">
        <f>IFERROR(VLOOKUP(Table2[[#This Row],[Product Name]],'Roll ups'!L:P,5,FALSE),"GOOD")</f>
        <v>GOOD</v>
      </c>
      <c r="AP1479" s="74">
        <f>Table2[[#This Row],[Retail Dollar Vol Current 12 Mths]]/Table2[[#This Row],[SHELF SALES  LOOKUP]]</f>
        <v>4.452407337562816E-5</v>
      </c>
      <c r="AQ1479" s="69">
        <f t="shared" si="49"/>
        <v>0</v>
      </c>
      <c r="AR147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479" s="69" t="e">
        <f>IF(Table2[[#This Row],[Shelf Dollar Vol Current 12 Mths]]&gt;#REF!,"MEETS $ CRITERIA",IF(Table2[[#This Row],[Shelf Dollar Vol Current 12 Mths]]&lt;#REF!+1,"DOES NOT MEET $ CRITERIA"))</f>
        <v>#REF!</v>
      </c>
      <c r="AT1479" s="78"/>
    </row>
    <row r="1480" spans="1:46" ht="13.8" x14ac:dyDescent="0.3">
      <c r="A1480" s="68" t="s">
        <v>9450</v>
      </c>
      <c r="B1480" s="69">
        <v>77305</v>
      </c>
      <c r="C1480" s="69">
        <v>131</v>
      </c>
      <c r="D1480" s="69" t="s">
        <v>25</v>
      </c>
      <c r="E1480" s="70" t="s">
        <v>6313</v>
      </c>
      <c r="F1480" s="70"/>
      <c r="G1480" s="71" t="s">
        <v>9451</v>
      </c>
      <c r="H1480" s="69" t="s">
        <v>6315</v>
      </c>
      <c r="I1480" s="68" t="s">
        <v>499</v>
      </c>
      <c r="J1480" s="68" t="s">
        <v>232</v>
      </c>
      <c r="K1480" s="68" t="s">
        <v>232</v>
      </c>
      <c r="L1480" s="68" t="s">
        <v>132</v>
      </c>
      <c r="M1480" s="68" t="s">
        <v>175</v>
      </c>
      <c r="N1480" s="68" t="s">
        <v>184</v>
      </c>
      <c r="O1480" s="68" t="s">
        <v>9452</v>
      </c>
      <c r="P1480" s="72" t="s">
        <v>191</v>
      </c>
      <c r="Q1480" s="68" t="s">
        <v>9113</v>
      </c>
      <c r="R1480" s="68" t="s">
        <v>60</v>
      </c>
      <c r="S1480" s="68">
        <v>6</v>
      </c>
      <c r="T1480" s="68">
        <v>13.5</v>
      </c>
      <c r="U1480" s="68">
        <v>-1.28</v>
      </c>
      <c r="V1480" s="68">
        <v>16.079999999999998</v>
      </c>
      <c r="W1480" s="68">
        <v>20.58</v>
      </c>
      <c r="X1480" s="68">
        <v>-0.28000000000000003</v>
      </c>
      <c r="Y1480" s="68">
        <v>58.25</v>
      </c>
      <c r="Z1480" s="68">
        <v>62.08</v>
      </c>
      <c r="AA1480" s="68">
        <v>-7.0000000000000007E-2</v>
      </c>
      <c r="AB1480" s="73">
        <v>12421.23</v>
      </c>
      <c r="AC1480" s="73">
        <v>13300.45</v>
      </c>
      <c r="AD1480" s="73">
        <v>12421.23</v>
      </c>
      <c r="AE1480" s="73">
        <v>13300.45</v>
      </c>
      <c r="AF1480" s="73"/>
      <c r="AG1480" s="73">
        <f>IFERROR(VLOOKUP(J1480,'Roll ups'!D:E,2,FALSE),0)</f>
        <v>4182721.1600000006</v>
      </c>
      <c r="AH1480" s="74">
        <f>IF(Table2[[#This Row],[CATEGORY TTL LOOKUP]]=0,0,IF(Table2[[#This Row],[CATEGORY TTL LOOKUP]]&gt;0,SUM(AB1480/AG1480)))</f>
        <v>2.9696528945764096E-3</v>
      </c>
      <c r="AI1480" s="74" t="str">
        <f>IFERROR(IF(AH1480&lt;#REF!,"STRIKE",IF(AH1480&gt;=#REF!,"GOOD")),"NO DATA")</f>
        <v>NO DATA</v>
      </c>
      <c r="AJ1480" s="75">
        <f>IFERROR(VLOOKUP(K1480,'Roll ups'!H:I,2,FALSE),0)</f>
        <v>4182721.1600000006</v>
      </c>
      <c r="AK1480" s="76">
        <f>IF(Table2[[#This Row],[PRICE TIER LOOKUP]]=0,0,IF(Table2[[#This Row],[PRICE TIER LOOKUP]]&gt;0,SUM(AB1480/AJ1480)))</f>
        <v>2.9696528945764096E-3</v>
      </c>
      <c r="AL1480" s="74" t="e">
        <f>IF(AK1480&lt;#REF!,"STRIKE",IF(AK1480&gt;=#REF!,"GOOD"))</f>
        <v>#REF!</v>
      </c>
      <c r="AM1480" s="75">
        <f>VLOOKUP(H1480,'Roll ups'!A:B,2,FALSE)</f>
        <v>325145452.83999985</v>
      </c>
      <c r="AN1480" s="77">
        <f t="shared" si="48"/>
        <v>3.8202072000411266E-5</v>
      </c>
      <c r="AO1480" s="74" t="str">
        <f>IFERROR(VLOOKUP(Table2[[#This Row],[Product Name]],'Roll ups'!L:P,5,FALSE),"GOOD")</f>
        <v>GOOD</v>
      </c>
      <c r="AP1480" s="74">
        <f>Table2[[#This Row],[Retail Dollar Vol Current 12 Mths]]/Table2[[#This Row],[SHELF SALES  LOOKUP]]</f>
        <v>3.8202072000411266E-5</v>
      </c>
      <c r="AQ1480" s="69">
        <f t="shared" si="49"/>
        <v>0</v>
      </c>
      <c r="AR148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480" s="69" t="e">
        <f>IF(Table2[[#This Row],[Shelf Dollar Vol Current 12 Mths]]&gt;#REF!,"MEETS $ CRITERIA",IF(Table2[[#This Row],[Shelf Dollar Vol Current 12 Mths]]&lt;#REF!+1,"DOES NOT MEET $ CRITERIA"))</f>
        <v>#REF!</v>
      </c>
      <c r="AT1480" s="78"/>
    </row>
    <row r="1481" spans="1:46" ht="13.8" x14ac:dyDescent="0.3">
      <c r="A1481" s="68" t="s">
        <v>9453</v>
      </c>
      <c r="B1481" s="69">
        <v>77332</v>
      </c>
      <c r="C1481" s="69">
        <v>261</v>
      </c>
      <c r="D1481" s="69" t="s">
        <v>25</v>
      </c>
      <c r="E1481" s="70" t="s">
        <v>6313</v>
      </c>
      <c r="F1481" s="70"/>
      <c r="G1481" s="71" t="s">
        <v>9454</v>
      </c>
      <c r="H1481" s="69" t="s">
        <v>6315</v>
      </c>
      <c r="I1481" s="68" t="s">
        <v>499</v>
      </c>
      <c r="J1481" s="68" t="s">
        <v>232</v>
      </c>
      <c r="K1481" s="68" t="s">
        <v>232</v>
      </c>
      <c r="L1481" s="68" t="s">
        <v>132</v>
      </c>
      <c r="M1481" s="68" t="s">
        <v>175</v>
      </c>
      <c r="N1481" s="68" t="s">
        <v>184</v>
      </c>
      <c r="O1481" s="68" t="s">
        <v>9455</v>
      </c>
      <c r="P1481" s="72" t="s">
        <v>191</v>
      </c>
      <c r="Q1481" s="68" t="s">
        <v>9113</v>
      </c>
      <c r="R1481" s="68" t="s">
        <v>60</v>
      </c>
      <c r="S1481" s="68">
        <v>6</v>
      </c>
      <c r="T1481" s="68">
        <v>6</v>
      </c>
      <c r="U1481" s="68">
        <v>-0.09</v>
      </c>
      <c r="V1481" s="68">
        <v>19.5</v>
      </c>
      <c r="W1481" s="68">
        <v>19</v>
      </c>
      <c r="X1481" s="68">
        <v>0.03</v>
      </c>
      <c r="Y1481" s="68">
        <v>61.58</v>
      </c>
      <c r="Z1481" s="68">
        <v>77.5</v>
      </c>
      <c r="AA1481" s="68">
        <v>-0.26</v>
      </c>
      <c r="AB1481" s="73">
        <v>13132.03</v>
      </c>
      <c r="AC1481" s="73">
        <v>16604.38</v>
      </c>
      <c r="AD1481" s="73">
        <v>13132.03</v>
      </c>
      <c r="AE1481" s="73">
        <v>16604.38</v>
      </c>
      <c r="AF1481" s="73"/>
      <c r="AG1481" s="73">
        <f>IFERROR(VLOOKUP(J1481,'Roll ups'!D:E,2,FALSE),0)</f>
        <v>4182721.1600000006</v>
      </c>
      <c r="AH1481" s="74">
        <f>IF(Table2[[#This Row],[CATEGORY TTL LOOKUP]]=0,0,IF(Table2[[#This Row],[CATEGORY TTL LOOKUP]]&gt;0,SUM(AB1481/AG1481)))</f>
        <v>3.139590113150167E-3</v>
      </c>
      <c r="AI1481" s="74" t="str">
        <f>IFERROR(IF(AH1481&lt;#REF!,"STRIKE",IF(AH1481&gt;=#REF!,"GOOD")),"NO DATA")</f>
        <v>NO DATA</v>
      </c>
      <c r="AJ1481" s="75">
        <f>IFERROR(VLOOKUP(K1481,'Roll ups'!H:I,2,FALSE),0)</f>
        <v>4182721.1600000006</v>
      </c>
      <c r="AK1481" s="76">
        <f>IF(Table2[[#This Row],[PRICE TIER LOOKUP]]=0,0,IF(Table2[[#This Row],[PRICE TIER LOOKUP]]&gt;0,SUM(AB1481/AJ1481)))</f>
        <v>3.139590113150167E-3</v>
      </c>
      <c r="AL1481" s="74" t="e">
        <f>IF(AK1481&lt;#REF!,"STRIKE",IF(AK1481&gt;=#REF!,"GOOD"))</f>
        <v>#REF!</v>
      </c>
      <c r="AM1481" s="75">
        <f>VLOOKUP(H1481,'Roll ups'!A:B,2,FALSE)</f>
        <v>325145452.83999985</v>
      </c>
      <c r="AN1481" s="77">
        <f t="shared" si="48"/>
        <v>4.0388170541207336E-5</v>
      </c>
      <c r="AO1481" s="74" t="str">
        <f>IFERROR(VLOOKUP(Table2[[#This Row],[Product Name]],'Roll ups'!L:P,5,FALSE),"GOOD")</f>
        <v>GOOD</v>
      </c>
      <c r="AP1481" s="74">
        <f>Table2[[#This Row],[Retail Dollar Vol Current 12 Mths]]/Table2[[#This Row],[SHELF SALES  LOOKUP]]</f>
        <v>4.0388170541207336E-5</v>
      </c>
      <c r="AQ1481" s="69">
        <f t="shared" si="49"/>
        <v>0</v>
      </c>
      <c r="AR148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481" s="69" t="e">
        <f>IF(Table2[[#This Row],[Shelf Dollar Vol Current 12 Mths]]&gt;#REF!,"MEETS $ CRITERIA",IF(Table2[[#This Row],[Shelf Dollar Vol Current 12 Mths]]&lt;#REF!+1,"DOES NOT MEET $ CRITERIA"))</f>
        <v>#REF!</v>
      </c>
      <c r="AT1481" s="78"/>
    </row>
    <row r="1482" spans="1:46" ht="13.8" x14ac:dyDescent="0.3">
      <c r="A1482" s="68" t="s">
        <v>9456</v>
      </c>
      <c r="B1482" s="69">
        <v>77367</v>
      </c>
      <c r="C1482" s="69">
        <v>208</v>
      </c>
      <c r="D1482" s="69" t="s">
        <v>25</v>
      </c>
      <c r="E1482" s="70" t="s">
        <v>6313</v>
      </c>
      <c r="F1482" s="70"/>
      <c r="G1482" s="71" t="s">
        <v>9457</v>
      </c>
      <c r="H1482" s="69" t="s">
        <v>6315</v>
      </c>
      <c r="I1482" s="68" t="s">
        <v>499</v>
      </c>
      <c r="J1482" s="68" t="s">
        <v>232</v>
      </c>
      <c r="K1482" s="68" t="s">
        <v>232</v>
      </c>
      <c r="L1482" s="68" t="s">
        <v>132</v>
      </c>
      <c r="M1482" s="68" t="s">
        <v>175</v>
      </c>
      <c r="N1482" s="68" t="s">
        <v>184</v>
      </c>
      <c r="O1482" s="68" t="s">
        <v>9458</v>
      </c>
      <c r="P1482" s="72" t="s">
        <v>191</v>
      </c>
      <c r="Q1482" s="68" t="s">
        <v>9113</v>
      </c>
      <c r="R1482" s="68" t="s">
        <v>60</v>
      </c>
      <c r="S1482" s="68">
        <v>11</v>
      </c>
      <c r="T1482" s="68">
        <v>15</v>
      </c>
      <c r="U1482" s="68">
        <v>-0.38</v>
      </c>
      <c r="V1482" s="68">
        <v>32.75</v>
      </c>
      <c r="W1482" s="68">
        <v>45.5</v>
      </c>
      <c r="X1482" s="68">
        <v>-0.39</v>
      </c>
      <c r="Y1482" s="68">
        <v>140.83000000000001</v>
      </c>
      <c r="Z1482" s="68">
        <v>185.33</v>
      </c>
      <c r="AA1482" s="68">
        <v>-0.32</v>
      </c>
      <c r="AB1482" s="73">
        <v>30031.3</v>
      </c>
      <c r="AC1482" s="73">
        <v>39872.74</v>
      </c>
      <c r="AD1482" s="73">
        <v>30031.3</v>
      </c>
      <c r="AE1482" s="73">
        <v>39872.74</v>
      </c>
      <c r="AF1482" s="73"/>
      <c r="AG1482" s="73">
        <f>IFERROR(VLOOKUP(J1482,'Roll ups'!D:E,2,FALSE),0)</f>
        <v>4182721.1600000006</v>
      </c>
      <c r="AH1482" s="74">
        <f>IF(Table2[[#This Row],[CATEGORY TTL LOOKUP]]=0,0,IF(Table2[[#This Row],[CATEGORY TTL LOOKUP]]&gt;0,SUM(AB1482/AG1482)))</f>
        <v>7.1798474847412476E-3</v>
      </c>
      <c r="AI1482" s="74" t="str">
        <f>IFERROR(IF(AH1482&lt;#REF!,"STRIKE",IF(AH1482&gt;=#REF!,"GOOD")),"NO DATA")</f>
        <v>NO DATA</v>
      </c>
      <c r="AJ1482" s="75">
        <f>IFERROR(VLOOKUP(K1482,'Roll ups'!H:I,2,FALSE),0)</f>
        <v>4182721.1600000006</v>
      </c>
      <c r="AK1482" s="76">
        <f>IF(Table2[[#This Row],[PRICE TIER LOOKUP]]=0,0,IF(Table2[[#This Row],[PRICE TIER LOOKUP]]&gt;0,SUM(AB1482/AJ1482)))</f>
        <v>7.1798474847412476E-3</v>
      </c>
      <c r="AL1482" s="74" t="e">
        <f>IF(AK1482&lt;#REF!,"STRIKE",IF(AK1482&gt;=#REF!,"GOOD"))</f>
        <v>#REF!</v>
      </c>
      <c r="AM1482" s="75">
        <f>VLOOKUP(H1482,'Roll ups'!A:B,2,FALSE)</f>
        <v>325145452.83999985</v>
      </c>
      <c r="AN1482" s="77">
        <f t="shared" si="48"/>
        <v>9.2362663348633816E-5</v>
      </c>
      <c r="AO1482" s="74" t="str">
        <f>IFERROR(VLOOKUP(Table2[[#This Row],[Product Name]],'Roll ups'!L:P,5,FALSE),"GOOD")</f>
        <v>GOOD</v>
      </c>
      <c r="AP1482" s="74">
        <f>Table2[[#This Row],[Retail Dollar Vol Current 12 Mths]]/Table2[[#This Row],[SHELF SALES  LOOKUP]]</f>
        <v>9.2362663348633816E-5</v>
      </c>
      <c r="AQ1482" s="69">
        <f t="shared" si="49"/>
        <v>0</v>
      </c>
      <c r="AR148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482" s="69" t="e">
        <f>IF(Table2[[#This Row],[Shelf Dollar Vol Current 12 Mths]]&gt;#REF!,"MEETS $ CRITERIA",IF(Table2[[#This Row],[Shelf Dollar Vol Current 12 Mths]]&lt;#REF!+1,"DOES NOT MEET $ CRITERIA"))</f>
        <v>#REF!</v>
      </c>
      <c r="AT1482" s="78"/>
    </row>
    <row r="1483" spans="1:46" ht="13.8" x14ac:dyDescent="0.3">
      <c r="A1483" s="68" t="s">
        <v>9459</v>
      </c>
      <c r="B1483" s="69">
        <v>39418</v>
      </c>
      <c r="C1483" s="69">
        <v>265</v>
      </c>
      <c r="D1483" s="69" t="s">
        <v>25</v>
      </c>
      <c r="E1483" s="70" t="s">
        <v>6313</v>
      </c>
      <c r="F1483" s="70"/>
      <c r="G1483" s="71" t="s">
        <v>9460</v>
      </c>
      <c r="H1483" s="69" t="s">
        <v>6315</v>
      </c>
      <c r="I1483" s="68" t="s">
        <v>252</v>
      </c>
      <c r="J1483" s="68" t="s">
        <v>252</v>
      </c>
      <c r="K1483" s="68" t="s">
        <v>89</v>
      </c>
      <c r="L1483" s="68" t="s">
        <v>89</v>
      </c>
      <c r="M1483" s="68" t="s">
        <v>252</v>
      </c>
      <c r="N1483" s="68" t="s">
        <v>184</v>
      </c>
      <c r="O1483" s="68" t="s">
        <v>9461</v>
      </c>
      <c r="P1483" s="72" t="s">
        <v>191</v>
      </c>
      <c r="Q1483" s="68" t="s">
        <v>26</v>
      </c>
      <c r="R1483" s="68" t="s">
        <v>27</v>
      </c>
      <c r="S1483" s="68">
        <v>10</v>
      </c>
      <c r="T1483" s="68">
        <v>9.6</v>
      </c>
      <c r="U1483" s="68">
        <v>0</v>
      </c>
      <c r="V1483" s="68">
        <v>21.86</v>
      </c>
      <c r="W1483" s="68">
        <v>32.520000000000003</v>
      </c>
      <c r="X1483" s="68">
        <v>-0.49</v>
      </c>
      <c r="Y1483" s="68">
        <v>109.29</v>
      </c>
      <c r="Z1483" s="68">
        <v>96.5</v>
      </c>
      <c r="AA1483" s="68">
        <v>0.12</v>
      </c>
      <c r="AB1483" s="73">
        <v>14389.92</v>
      </c>
      <c r="AC1483" s="73">
        <v>12327.6</v>
      </c>
      <c r="AD1483" s="73">
        <v>14389.92</v>
      </c>
      <c r="AE1483" s="73">
        <v>12327.6</v>
      </c>
      <c r="AF1483" s="73"/>
      <c r="AG1483" s="73">
        <f>IFERROR(VLOOKUP(J1483,'Roll ups'!D:E,2,FALSE),0)</f>
        <v>73393567.950000003</v>
      </c>
      <c r="AH1483" s="74">
        <f>IF(Table2[[#This Row],[CATEGORY TTL LOOKUP]]=0,0,IF(Table2[[#This Row],[CATEGORY TTL LOOKUP]]&gt;0,SUM(AB1483/AG1483)))</f>
        <v>1.9606513761264823E-4</v>
      </c>
      <c r="AI1483" s="74" t="str">
        <f>IFERROR(IF(AH1483&lt;#REF!,"STRIKE",IF(AH1483&gt;=#REF!,"GOOD")),"NO DATA")</f>
        <v>NO DATA</v>
      </c>
      <c r="AJ1483" s="75">
        <f>IFERROR(VLOOKUP(K1483,'Roll ups'!H:I,2,FALSE),0)</f>
        <v>75793138.070000067</v>
      </c>
      <c r="AK1483" s="76">
        <f>IF(Table2[[#This Row],[PRICE TIER LOOKUP]]=0,0,IF(Table2[[#This Row],[PRICE TIER LOOKUP]]&gt;0,SUM(AB1483/AJ1483)))</f>
        <v>1.8985782046271709E-4</v>
      </c>
      <c r="AL1483" s="74" t="e">
        <f>IF(AK1483&lt;#REF!,"STRIKE",IF(AK1483&gt;=#REF!,"GOOD"))</f>
        <v>#REF!</v>
      </c>
      <c r="AM1483" s="75">
        <f>VLOOKUP(H1483,'Roll ups'!A:B,2,FALSE)</f>
        <v>325145452.83999985</v>
      </c>
      <c r="AN1483" s="77">
        <f t="shared" si="48"/>
        <v>4.4256869884879201E-5</v>
      </c>
      <c r="AO1483" s="74" t="str">
        <f>IFERROR(VLOOKUP(Table2[[#This Row],[Product Name]],'Roll ups'!L:P,5,FALSE),"GOOD")</f>
        <v>GOOD</v>
      </c>
      <c r="AP1483" s="74">
        <f>Table2[[#This Row],[Retail Dollar Vol Current 12 Mths]]/Table2[[#This Row],[SHELF SALES  LOOKUP]]</f>
        <v>4.4256869884879201E-5</v>
      </c>
      <c r="AQ1483" s="69">
        <f t="shared" si="49"/>
        <v>0</v>
      </c>
      <c r="AR148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483" s="69" t="e">
        <f>IF(Table2[[#This Row],[Shelf Dollar Vol Current 12 Mths]]&gt;#REF!,"MEETS $ CRITERIA",IF(Table2[[#This Row],[Shelf Dollar Vol Current 12 Mths]]&lt;#REF!+1,"DOES NOT MEET $ CRITERIA"))</f>
        <v>#REF!</v>
      </c>
      <c r="AT1483" s="78"/>
    </row>
    <row r="1484" spans="1:46" ht="13.8" x14ac:dyDescent="0.3">
      <c r="A1484" s="68" t="s">
        <v>9462</v>
      </c>
      <c r="B1484" s="69">
        <v>39419</v>
      </c>
      <c r="C1484" s="69">
        <v>560</v>
      </c>
      <c r="D1484" s="69" t="s">
        <v>25</v>
      </c>
      <c r="E1484" s="70" t="s">
        <v>6313</v>
      </c>
      <c r="F1484" s="70"/>
      <c r="G1484" s="71" t="s">
        <v>9463</v>
      </c>
      <c r="H1484" s="69" t="s">
        <v>6315</v>
      </c>
      <c r="I1484" s="68" t="s">
        <v>252</v>
      </c>
      <c r="J1484" s="68" t="s">
        <v>252</v>
      </c>
      <c r="K1484" s="68" t="s">
        <v>89</v>
      </c>
      <c r="L1484" s="68" t="s">
        <v>89</v>
      </c>
      <c r="M1484" s="68" t="s">
        <v>252</v>
      </c>
      <c r="N1484" s="68" t="s">
        <v>184</v>
      </c>
      <c r="O1484" s="68" t="s">
        <v>9464</v>
      </c>
      <c r="P1484" s="72" t="s">
        <v>191</v>
      </c>
      <c r="Q1484" s="68" t="s">
        <v>26</v>
      </c>
      <c r="R1484" s="68" t="s">
        <v>27</v>
      </c>
      <c r="S1484" s="68">
        <v>86</v>
      </c>
      <c r="T1484" s="68">
        <v>154</v>
      </c>
      <c r="U1484" s="68">
        <v>-0.79</v>
      </c>
      <c r="V1484" s="68">
        <v>153.08000000000001</v>
      </c>
      <c r="W1484" s="68">
        <v>216</v>
      </c>
      <c r="X1484" s="68">
        <v>-0.41</v>
      </c>
      <c r="Y1484" s="68">
        <v>774.08</v>
      </c>
      <c r="Z1484" s="68">
        <v>833</v>
      </c>
      <c r="AA1484" s="68">
        <v>-0.08</v>
      </c>
      <c r="AB1484" s="73">
        <v>86109.26</v>
      </c>
      <c r="AC1484" s="73">
        <v>89904.48</v>
      </c>
      <c r="AD1484" s="73">
        <v>95072.3</v>
      </c>
      <c r="AE1484" s="73">
        <v>99728.88</v>
      </c>
      <c r="AF1484" s="73"/>
      <c r="AG1484" s="73">
        <f>IFERROR(VLOOKUP(J1484,'Roll ups'!D:E,2,FALSE),0)</f>
        <v>73393567.950000003</v>
      </c>
      <c r="AH1484" s="74">
        <f>IF(Table2[[#This Row],[CATEGORY TTL LOOKUP]]=0,0,IF(Table2[[#This Row],[CATEGORY TTL LOOKUP]]&gt;0,SUM(AB1484/AG1484)))</f>
        <v>1.1732534935304231E-3</v>
      </c>
      <c r="AI1484" s="74" t="str">
        <f>IFERROR(IF(AH1484&lt;#REF!,"STRIKE",IF(AH1484&gt;=#REF!,"GOOD")),"NO DATA")</f>
        <v>NO DATA</v>
      </c>
      <c r="AJ1484" s="75">
        <f>IFERROR(VLOOKUP(K1484,'Roll ups'!H:I,2,FALSE),0)</f>
        <v>75793138.070000067</v>
      </c>
      <c r="AK1484" s="76">
        <f>IF(Table2[[#This Row],[PRICE TIER LOOKUP]]=0,0,IF(Table2[[#This Row],[PRICE TIER LOOKUP]]&gt;0,SUM(AB1484/AJ1484)))</f>
        <v>1.136108916884696E-3</v>
      </c>
      <c r="AL1484" s="74" t="e">
        <f>IF(AK1484&lt;#REF!,"STRIKE",IF(AK1484&gt;=#REF!,"GOOD"))</f>
        <v>#REF!</v>
      </c>
      <c r="AM1484" s="75">
        <f>VLOOKUP(H1484,'Roll ups'!A:B,2,FALSE)</f>
        <v>325145452.83999985</v>
      </c>
      <c r="AN1484" s="77">
        <f t="shared" si="48"/>
        <v>2.6483304394348494E-4</v>
      </c>
      <c r="AO1484" s="74" t="str">
        <f>IFERROR(VLOOKUP(Table2[[#This Row],[Product Name]],'Roll ups'!L:P,5,FALSE),"GOOD")</f>
        <v>GOOD</v>
      </c>
      <c r="AP1484" s="74">
        <f>Table2[[#This Row],[Retail Dollar Vol Current 12 Mths]]/Table2[[#This Row],[SHELF SALES  LOOKUP]]</f>
        <v>2.9239929136202293E-4</v>
      </c>
      <c r="AQ1484" s="69">
        <f t="shared" si="49"/>
        <v>0</v>
      </c>
      <c r="AR148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484" s="69" t="e">
        <f>IF(Table2[[#This Row],[Shelf Dollar Vol Current 12 Mths]]&gt;#REF!,"MEETS $ CRITERIA",IF(Table2[[#This Row],[Shelf Dollar Vol Current 12 Mths]]&lt;#REF!+1,"DOES NOT MEET $ CRITERIA"))</f>
        <v>#REF!</v>
      </c>
      <c r="AT1484" s="78"/>
    </row>
    <row r="1485" spans="1:46" ht="13.8" x14ac:dyDescent="0.3">
      <c r="A1485" s="68" t="s">
        <v>9465</v>
      </c>
      <c r="B1485" s="69">
        <v>39420</v>
      </c>
      <c r="C1485" s="69">
        <v>497</v>
      </c>
      <c r="D1485" s="69" t="s">
        <v>25</v>
      </c>
      <c r="E1485" s="70" t="s">
        <v>6313</v>
      </c>
      <c r="F1485" s="70"/>
      <c r="G1485" s="71" t="s">
        <v>9466</v>
      </c>
      <c r="H1485" s="69" t="s">
        <v>6315</v>
      </c>
      <c r="I1485" s="68" t="s">
        <v>252</v>
      </c>
      <c r="J1485" s="68" t="s">
        <v>252</v>
      </c>
      <c r="K1485" s="68" t="s">
        <v>89</v>
      </c>
      <c r="L1485" s="68" t="s">
        <v>89</v>
      </c>
      <c r="M1485" s="68" t="s">
        <v>252</v>
      </c>
      <c r="N1485" s="68" t="s">
        <v>184</v>
      </c>
      <c r="O1485" s="68" t="s">
        <v>9467</v>
      </c>
      <c r="P1485" s="72" t="s">
        <v>191</v>
      </c>
      <c r="Q1485" s="68" t="s">
        <v>26</v>
      </c>
      <c r="R1485" s="68" t="s">
        <v>27</v>
      </c>
      <c r="S1485" s="68">
        <v>37</v>
      </c>
      <c r="T1485" s="68">
        <v>28</v>
      </c>
      <c r="U1485" s="68">
        <v>0.24</v>
      </c>
      <c r="V1485" s="68">
        <v>107</v>
      </c>
      <c r="W1485" s="68">
        <v>94</v>
      </c>
      <c r="X1485" s="68">
        <v>0.12</v>
      </c>
      <c r="Y1485" s="68">
        <v>486</v>
      </c>
      <c r="Z1485" s="68">
        <v>452</v>
      </c>
      <c r="AA1485" s="68">
        <v>7.0000000000000007E-2</v>
      </c>
      <c r="AB1485" s="73">
        <v>59226.239999999998</v>
      </c>
      <c r="AC1485" s="73">
        <v>54191.4</v>
      </c>
      <c r="AD1485" s="73">
        <v>61148.160000000003</v>
      </c>
      <c r="AE1485" s="73">
        <v>56145.36</v>
      </c>
      <c r="AF1485" s="73"/>
      <c r="AG1485" s="73">
        <f>IFERROR(VLOOKUP(J1485,'Roll ups'!D:E,2,FALSE),0)</f>
        <v>73393567.950000003</v>
      </c>
      <c r="AH1485" s="74">
        <f>IF(Table2[[#This Row],[CATEGORY TTL LOOKUP]]=0,0,IF(Table2[[#This Row],[CATEGORY TTL LOOKUP]]&gt;0,SUM(AB1485/AG1485)))</f>
        <v>8.0696771739382372E-4</v>
      </c>
      <c r="AI1485" s="74" t="str">
        <f>IFERROR(IF(AH1485&lt;#REF!,"STRIKE",IF(AH1485&gt;=#REF!,"GOOD")),"NO DATA")</f>
        <v>NO DATA</v>
      </c>
      <c r="AJ1485" s="75">
        <f>IFERROR(VLOOKUP(K1485,'Roll ups'!H:I,2,FALSE),0)</f>
        <v>75793138.070000067</v>
      </c>
      <c r="AK1485" s="76">
        <f>IF(Table2[[#This Row],[PRICE TIER LOOKUP]]=0,0,IF(Table2[[#This Row],[PRICE TIER LOOKUP]]&gt;0,SUM(AB1485/AJ1485)))</f>
        <v>7.8141955206156757E-4</v>
      </c>
      <c r="AL1485" s="74" t="e">
        <f>IF(AK1485&lt;#REF!,"STRIKE",IF(AK1485&gt;=#REF!,"GOOD"))</f>
        <v>#REF!</v>
      </c>
      <c r="AM1485" s="75">
        <f>VLOOKUP(H1485,'Roll ups'!A:B,2,FALSE)</f>
        <v>325145452.83999985</v>
      </c>
      <c r="AN1485" s="77">
        <f t="shared" ref="AN1485:AN1548" si="50">AB1485/AM1485</f>
        <v>1.8215306252228141E-4</v>
      </c>
      <c r="AO1485" s="74" t="str">
        <f>IFERROR(VLOOKUP(Table2[[#This Row],[Product Name]],'Roll ups'!L:P,5,FALSE),"GOOD")</f>
        <v>GOOD</v>
      </c>
      <c r="AP1485" s="74">
        <f>Table2[[#This Row],[Retail Dollar Vol Current 12 Mths]]/Table2[[#This Row],[SHELF SALES  LOOKUP]]</f>
        <v>1.8806401709111484E-4</v>
      </c>
      <c r="AQ1485" s="69">
        <f t="shared" ref="AQ1485:AQ1548" si="51">COUNTIF(AG1485:AO1485,"Strike")</f>
        <v>0</v>
      </c>
      <c r="AR148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485" s="69" t="e">
        <f>IF(Table2[[#This Row],[Shelf Dollar Vol Current 12 Mths]]&gt;#REF!,"MEETS $ CRITERIA",IF(Table2[[#This Row],[Shelf Dollar Vol Current 12 Mths]]&lt;#REF!+1,"DOES NOT MEET $ CRITERIA"))</f>
        <v>#REF!</v>
      </c>
      <c r="AT1485" s="78"/>
    </row>
    <row r="1486" spans="1:46" ht="13.8" x14ac:dyDescent="0.3">
      <c r="A1486" s="68" t="s">
        <v>9468</v>
      </c>
      <c r="B1486" s="69">
        <v>39421</v>
      </c>
      <c r="C1486" s="69">
        <v>301</v>
      </c>
      <c r="D1486" s="69" t="s">
        <v>25</v>
      </c>
      <c r="E1486" s="70" t="s">
        <v>6313</v>
      </c>
      <c r="F1486" s="70"/>
      <c r="G1486" s="71" t="s">
        <v>9469</v>
      </c>
      <c r="H1486" s="69" t="s">
        <v>6315</v>
      </c>
      <c r="I1486" s="68" t="s">
        <v>252</v>
      </c>
      <c r="J1486" s="68" t="s">
        <v>252</v>
      </c>
      <c r="K1486" s="68" t="s">
        <v>89</v>
      </c>
      <c r="L1486" s="68" t="s">
        <v>89</v>
      </c>
      <c r="M1486" s="68" t="s">
        <v>252</v>
      </c>
      <c r="N1486" s="68" t="s">
        <v>184</v>
      </c>
      <c r="O1486" s="68" t="s">
        <v>9470</v>
      </c>
      <c r="P1486" s="72" t="s">
        <v>191</v>
      </c>
      <c r="Q1486" s="68" t="s">
        <v>26</v>
      </c>
      <c r="R1486" s="68" t="s">
        <v>27</v>
      </c>
      <c r="S1486" s="68">
        <v>41</v>
      </c>
      <c r="T1486" s="68">
        <v>19.829999999999998</v>
      </c>
      <c r="U1486" s="68">
        <v>0.51</v>
      </c>
      <c r="V1486" s="68">
        <v>81.680000000000007</v>
      </c>
      <c r="W1486" s="68">
        <v>28</v>
      </c>
      <c r="X1486" s="68">
        <v>0.66</v>
      </c>
      <c r="Y1486" s="68">
        <v>386.21</v>
      </c>
      <c r="Z1486" s="68">
        <v>319.11</v>
      </c>
      <c r="AA1486" s="68">
        <v>0.17</v>
      </c>
      <c r="AB1486" s="73">
        <v>34800.54</v>
      </c>
      <c r="AC1486" s="73">
        <v>27688.59</v>
      </c>
      <c r="AD1486" s="73">
        <v>39700.14</v>
      </c>
      <c r="AE1486" s="73">
        <v>32782.53</v>
      </c>
      <c r="AF1486" s="73"/>
      <c r="AG1486" s="73">
        <f>IFERROR(VLOOKUP(J1486,'Roll ups'!D:E,2,FALSE),0)</f>
        <v>73393567.950000003</v>
      </c>
      <c r="AH1486" s="74">
        <f>IF(Table2[[#This Row],[CATEGORY TTL LOOKUP]]=0,0,IF(Table2[[#This Row],[CATEGORY TTL LOOKUP]]&gt;0,SUM(AB1486/AG1486)))</f>
        <v>4.741633493511062E-4</v>
      </c>
      <c r="AI1486" s="74" t="str">
        <f>IFERROR(IF(AH1486&lt;#REF!,"STRIKE",IF(AH1486&gt;=#REF!,"GOOD")),"NO DATA")</f>
        <v>NO DATA</v>
      </c>
      <c r="AJ1486" s="75">
        <f>IFERROR(VLOOKUP(K1486,'Roll ups'!H:I,2,FALSE),0)</f>
        <v>75793138.070000067</v>
      </c>
      <c r="AK1486" s="76">
        <f>IF(Table2[[#This Row],[PRICE TIER LOOKUP]]=0,0,IF(Table2[[#This Row],[PRICE TIER LOOKUP]]&gt;0,SUM(AB1486/AJ1486)))</f>
        <v>4.591515919008309E-4</v>
      </c>
      <c r="AL1486" s="74" t="e">
        <f>IF(AK1486&lt;#REF!,"STRIKE",IF(AK1486&gt;=#REF!,"GOOD"))</f>
        <v>#REF!</v>
      </c>
      <c r="AM1486" s="75">
        <f>VLOOKUP(H1486,'Roll ups'!A:B,2,FALSE)</f>
        <v>325145452.83999985</v>
      </c>
      <c r="AN1486" s="77">
        <f t="shared" si="50"/>
        <v>1.0703068333274501E-4</v>
      </c>
      <c r="AO1486" s="74" t="str">
        <f>IFERROR(VLOOKUP(Table2[[#This Row],[Product Name]],'Roll ups'!L:P,5,FALSE),"GOOD")</f>
        <v>GOOD</v>
      </c>
      <c r="AP1486" s="74">
        <f>Table2[[#This Row],[Retail Dollar Vol Current 12 Mths]]/Table2[[#This Row],[SHELF SALES  LOOKUP]]</f>
        <v>1.2209963157484461E-4</v>
      </c>
      <c r="AQ1486" s="69">
        <f t="shared" si="51"/>
        <v>0</v>
      </c>
      <c r="AR148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486" s="69" t="e">
        <f>IF(Table2[[#This Row],[Shelf Dollar Vol Current 12 Mths]]&gt;#REF!,"MEETS $ CRITERIA",IF(Table2[[#This Row],[Shelf Dollar Vol Current 12 Mths]]&lt;#REF!+1,"DOES NOT MEET $ CRITERIA"))</f>
        <v>#REF!</v>
      </c>
      <c r="AT1486" s="78"/>
    </row>
    <row r="1487" spans="1:46" ht="13.8" x14ac:dyDescent="0.3">
      <c r="A1487" s="68" t="s">
        <v>9471</v>
      </c>
      <c r="B1487" s="69">
        <v>39538</v>
      </c>
      <c r="C1487" s="69">
        <v>204</v>
      </c>
      <c r="D1487" s="69" t="s">
        <v>25</v>
      </c>
      <c r="E1487" s="70" t="s">
        <v>6313</v>
      </c>
      <c r="F1487" s="70"/>
      <c r="G1487" s="71" t="s">
        <v>9472</v>
      </c>
      <c r="H1487" s="69" t="s">
        <v>6315</v>
      </c>
      <c r="I1487" s="68" t="s">
        <v>252</v>
      </c>
      <c r="J1487" s="68" t="s">
        <v>252</v>
      </c>
      <c r="K1487" s="68" t="s">
        <v>89</v>
      </c>
      <c r="L1487" s="68" t="s">
        <v>89</v>
      </c>
      <c r="M1487" s="68" t="s">
        <v>252</v>
      </c>
      <c r="N1487" s="68" t="s">
        <v>184</v>
      </c>
      <c r="O1487" s="68" t="s">
        <v>9473</v>
      </c>
      <c r="P1487" s="72" t="s">
        <v>191</v>
      </c>
      <c r="Q1487" s="68" t="s">
        <v>421</v>
      </c>
      <c r="R1487" s="68" t="s">
        <v>60</v>
      </c>
      <c r="S1487" s="68">
        <v>13</v>
      </c>
      <c r="T1487" s="68">
        <v>14</v>
      </c>
      <c r="U1487" s="68">
        <v>-0.08</v>
      </c>
      <c r="V1487" s="68">
        <v>29</v>
      </c>
      <c r="W1487" s="68">
        <v>40</v>
      </c>
      <c r="X1487" s="68">
        <v>-0.38</v>
      </c>
      <c r="Y1487" s="68">
        <v>120</v>
      </c>
      <c r="Z1487" s="68">
        <v>120</v>
      </c>
      <c r="AA1487" s="68">
        <v>0</v>
      </c>
      <c r="AB1487" s="73">
        <v>13665.6</v>
      </c>
      <c r="AC1487" s="73">
        <v>13820.64</v>
      </c>
      <c r="AD1487" s="73">
        <v>15105.6</v>
      </c>
      <c r="AE1487" s="73">
        <v>15080.64</v>
      </c>
      <c r="AF1487" s="73"/>
      <c r="AG1487" s="73">
        <f>IFERROR(VLOOKUP(J1487,'Roll ups'!D:E,2,FALSE),0)</f>
        <v>73393567.950000003</v>
      </c>
      <c r="AH1487" s="74">
        <f>IF(Table2[[#This Row],[CATEGORY TTL LOOKUP]]=0,0,IF(Table2[[#This Row],[CATEGORY TTL LOOKUP]]&gt;0,SUM(AB1487/AG1487)))</f>
        <v>1.8619615290143418E-4</v>
      </c>
      <c r="AI1487" s="74" t="str">
        <f>IFERROR(IF(AH1487&lt;#REF!,"STRIKE",IF(AH1487&gt;=#REF!,"GOOD")),"NO DATA")</f>
        <v>NO DATA</v>
      </c>
      <c r="AJ1487" s="75">
        <f>IFERROR(VLOOKUP(K1487,'Roll ups'!H:I,2,FALSE),0)</f>
        <v>75793138.070000067</v>
      </c>
      <c r="AK1487" s="76">
        <f>IF(Table2[[#This Row],[PRICE TIER LOOKUP]]=0,0,IF(Table2[[#This Row],[PRICE TIER LOOKUP]]&gt;0,SUM(AB1487/AJ1487)))</f>
        <v>1.8030128251688034E-4</v>
      </c>
      <c r="AL1487" s="74" t="e">
        <f>IF(AK1487&lt;#REF!,"STRIKE",IF(AK1487&gt;=#REF!,"GOOD"))</f>
        <v>#REF!</v>
      </c>
      <c r="AM1487" s="75">
        <f>VLOOKUP(H1487,'Roll ups'!A:B,2,FALSE)</f>
        <v>325145452.83999985</v>
      </c>
      <c r="AN1487" s="77">
        <f t="shared" si="50"/>
        <v>4.2029189953717964E-5</v>
      </c>
      <c r="AO1487" s="74" t="str">
        <f>IFERROR(VLOOKUP(Table2[[#This Row],[Product Name]],'Roll ups'!L:P,5,FALSE),"GOOD")</f>
        <v>GOOD</v>
      </c>
      <c r="AP1487" s="74">
        <f>Table2[[#This Row],[Retail Dollar Vol Current 12 Mths]]/Table2[[#This Row],[SHELF SALES  LOOKUP]]</f>
        <v>4.6457977093203526E-5</v>
      </c>
      <c r="AQ1487" s="69">
        <f t="shared" si="51"/>
        <v>0</v>
      </c>
      <c r="AR148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487" s="69" t="e">
        <f>IF(Table2[[#This Row],[Shelf Dollar Vol Current 12 Mths]]&gt;#REF!,"MEETS $ CRITERIA",IF(Table2[[#This Row],[Shelf Dollar Vol Current 12 Mths]]&lt;#REF!+1,"DOES NOT MEET $ CRITERIA"))</f>
        <v>#REF!</v>
      </c>
      <c r="AT1487" s="78"/>
    </row>
    <row r="1488" spans="1:46" ht="13.8" x14ac:dyDescent="0.3">
      <c r="A1488" s="68" t="s">
        <v>9474</v>
      </c>
      <c r="B1488" s="69">
        <v>87482</v>
      </c>
      <c r="C1488" s="69">
        <v>321</v>
      </c>
      <c r="D1488" s="69" t="s">
        <v>25</v>
      </c>
      <c r="E1488" s="70" t="s">
        <v>6313</v>
      </c>
      <c r="F1488" s="70"/>
      <c r="G1488" s="71" t="s">
        <v>9475</v>
      </c>
      <c r="H1488" s="69" t="s">
        <v>6315</v>
      </c>
      <c r="I1488" s="68" t="s">
        <v>245</v>
      </c>
      <c r="J1488" s="68" t="s">
        <v>245</v>
      </c>
      <c r="K1488" s="68" t="s">
        <v>6320</v>
      </c>
      <c r="L1488" s="68" t="s">
        <v>6320</v>
      </c>
      <c r="M1488" s="68" t="s">
        <v>245</v>
      </c>
      <c r="N1488" s="68" t="s">
        <v>246</v>
      </c>
      <c r="O1488" s="68" t="s">
        <v>9476</v>
      </c>
      <c r="P1488" s="72" t="s">
        <v>245</v>
      </c>
      <c r="Q1488" s="68" t="s">
        <v>397</v>
      </c>
      <c r="R1488" s="68" t="s">
        <v>31</v>
      </c>
      <c r="S1488" s="68">
        <v>28</v>
      </c>
      <c r="T1488" s="68"/>
      <c r="U1488" s="68">
        <v>1</v>
      </c>
      <c r="V1488" s="68">
        <v>77.28</v>
      </c>
      <c r="W1488" s="68">
        <v>3.66</v>
      </c>
      <c r="X1488" s="68">
        <v>0.95</v>
      </c>
      <c r="Y1488" s="68">
        <v>259.56</v>
      </c>
      <c r="Z1488" s="68">
        <v>6</v>
      </c>
      <c r="AA1488" s="68">
        <v>0.98</v>
      </c>
      <c r="AB1488" s="73">
        <v>146763.6</v>
      </c>
      <c r="AC1488" s="73">
        <v>3391.2</v>
      </c>
      <c r="AD1488" s="73">
        <v>146763.6</v>
      </c>
      <c r="AE1488" s="73">
        <v>3391.2</v>
      </c>
      <c r="AF1488" s="73"/>
      <c r="AG1488" s="73">
        <f>IFERROR(VLOOKUP(J1488,'Roll ups'!D:E,2,FALSE),0)</f>
        <v>57863085.470000021</v>
      </c>
      <c r="AH1488" s="74">
        <f>IF(Table2[[#This Row],[CATEGORY TTL LOOKUP]]=0,0,IF(Table2[[#This Row],[CATEGORY TTL LOOKUP]]&gt;0,SUM(AB1488/AG1488)))</f>
        <v>2.5363942971221571E-3</v>
      </c>
      <c r="AI1488" s="74" t="str">
        <f>IFERROR(IF(AH1488&lt;#REF!,"STRIKE",IF(AH1488&gt;=#REF!,"GOOD")),"NO DATA")</f>
        <v>NO DATA</v>
      </c>
      <c r="AJ1488" s="75">
        <f>IFERROR(VLOOKUP(K1488,'Roll ups'!H:I,2,FALSE),0)</f>
        <v>3676796.11</v>
      </c>
      <c r="AK1488" s="76">
        <f>IF(Table2[[#This Row],[PRICE TIER LOOKUP]]=0,0,IF(Table2[[#This Row],[PRICE TIER LOOKUP]]&gt;0,SUM(AB1488/AJ1488)))</f>
        <v>3.991616494611664E-2</v>
      </c>
      <c r="AL1488" s="74" t="e">
        <f>IF(AK1488&lt;#REF!,"STRIKE",IF(AK1488&gt;=#REF!,"GOOD"))</f>
        <v>#REF!</v>
      </c>
      <c r="AM1488" s="75">
        <f>VLOOKUP(H1488,'Roll ups'!A:B,2,FALSE)</f>
        <v>325145452.83999985</v>
      </c>
      <c r="AN1488" s="77">
        <f t="shared" si="50"/>
        <v>4.5137829460041871E-4</v>
      </c>
      <c r="AO1488" s="74" t="str">
        <f>IFERROR(VLOOKUP(Table2[[#This Row],[Product Name]],'Roll ups'!L:P,5,FALSE),"GOOD")</f>
        <v>GOOD</v>
      </c>
      <c r="AP1488" s="74">
        <f>Table2[[#This Row],[Retail Dollar Vol Current 12 Mths]]/Table2[[#This Row],[SHELF SALES  LOOKUP]]</f>
        <v>4.5137829460041871E-4</v>
      </c>
      <c r="AQ1488" s="69">
        <f t="shared" si="51"/>
        <v>0</v>
      </c>
      <c r="AR148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488" s="69" t="e">
        <f>IF(Table2[[#This Row],[Shelf Dollar Vol Current 12 Mths]]&gt;#REF!,"MEETS $ CRITERIA",IF(Table2[[#This Row],[Shelf Dollar Vol Current 12 Mths]]&lt;#REF!+1,"DOES NOT MEET $ CRITERIA"))</f>
        <v>#REF!</v>
      </c>
      <c r="AT1488" s="78"/>
    </row>
    <row r="1489" spans="1:46" ht="13.8" x14ac:dyDescent="0.3">
      <c r="A1489" s="68" t="s">
        <v>9477</v>
      </c>
      <c r="B1489" s="69">
        <v>43902</v>
      </c>
      <c r="C1489" s="69">
        <v>542</v>
      </c>
      <c r="D1489" s="69" t="s">
        <v>25</v>
      </c>
      <c r="E1489" s="70" t="s">
        <v>6313</v>
      </c>
      <c r="F1489" s="70"/>
      <c r="G1489" s="71" t="s">
        <v>9478</v>
      </c>
      <c r="H1489" s="69" t="s">
        <v>6315</v>
      </c>
      <c r="I1489" s="68" t="s">
        <v>299</v>
      </c>
      <c r="J1489" s="68" t="s">
        <v>299</v>
      </c>
      <c r="K1489" s="68" t="s">
        <v>89</v>
      </c>
      <c r="L1489" s="68" t="s">
        <v>89</v>
      </c>
      <c r="M1489" s="68" t="s">
        <v>299</v>
      </c>
      <c r="N1489" s="68" t="s">
        <v>184</v>
      </c>
      <c r="O1489" s="68" t="s">
        <v>9479</v>
      </c>
      <c r="P1489" s="72" t="s">
        <v>299</v>
      </c>
      <c r="Q1489" s="68" t="s">
        <v>51</v>
      </c>
      <c r="R1489" s="68" t="s">
        <v>31</v>
      </c>
      <c r="S1489" s="68">
        <v>47</v>
      </c>
      <c r="T1489" s="68">
        <v>51</v>
      </c>
      <c r="U1489" s="68">
        <v>-0.09</v>
      </c>
      <c r="V1489" s="68">
        <v>120</v>
      </c>
      <c r="W1489" s="68">
        <v>247</v>
      </c>
      <c r="X1489" s="68">
        <v>-1.06</v>
      </c>
      <c r="Y1489" s="68">
        <v>717</v>
      </c>
      <c r="Z1489" s="68">
        <v>746</v>
      </c>
      <c r="AA1489" s="68">
        <v>-0.04</v>
      </c>
      <c r="AB1489" s="73">
        <v>107813.4</v>
      </c>
      <c r="AC1489" s="73">
        <v>114164.64</v>
      </c>
      <c r="AD1489" s="73">
        <v>119165.4</v>
      </c>
      <c r="AE1489" s="73">
        <v>121845.96</v>
      </c>
      <c r="AF1489" s="73"/>
      <c r="AG1489" s="73">
        <f>IFERROR(VLOOKUP(J1489,'Roll ups'!D:E,2,FALSE),0)</f>
        <v>12844114.079999994</v>
      </c>
      <c r="AH1489" s="74">
        <f>IF(Table2[[#This Row],[CATEGORY TTL LOOKUP]]=0,0,IF(Table2[[#This Row],[CATEGORY TTL LOOKUP]]&gt;0,SUM(AB1489/AG1489)))</f>
        <v>8.3939927135869875E-3</v>
      </c>
      <c r="AI1489" s="74" t="str">
        <f>IFERROR(IF(AH1489&lt;#REF!,"STRIKE",IF(AH1489&gt;=#REF!,"GOOD")),"NO DATA")</f>
        <v>NO DATA</v>
      </c>
      <c r="AJ1489" s="75">
        <f>IFERROR(VLOOKUP(K1489,'Roll ups'!H:I,2,FALSE),0)</f>
        <v>75793138.070000067</v>
      </c>
      <c r="AK1489" s="76">
        <f>IF(Table2[[#This Row],[PRICE TIER LOOKUP]]=0,0,IF(Table2[[#This Row],[PRICE TIER LOOKUP]]&gt;0,SUM(AB1489/AJ1489)))</f>
        <v>1.4224691409455439E-3</v>
      </c>
      <c r="AL1489" s="74" t="e">
        <f>IF(AK1489&lt;#REF!,"STRIKE",IF(AK1489&gt;=#REF!,"GOOD"))</f>
        <v>#REF!</v>
      </c>
      <c r="AM1489" s="75">
        <f>VLOOKUP(H1489,'Roll ups'!A:B,2,FALSE)</f>
        <v>325145452.83999985</v>
      </c>
      <c r="AN1489" s="77">
        <f t="shared" si="50"/>
        <v>3.3158513846125864E-4</v>
      </c>
      <c r="AO1489" s="74" t="str">
        <f>IFERROR(VLOOKUP(Table2[[#This Row],[Product Name]],'Roll ups'!L:P,5,FALSE),"GOOD")</f>
        <v>GOOD</v>
      </c>
      <c r="AP1489" s="74">
        <f>Table2[[#This Row],[Retail Dollar Vol Current 12 Mths]]/Table2[[#This Row],[SHELF SALES  LOOKUP]]</f>
        <v>3.6649874374420315E-4</v>
      </c>
      <c r="AQ1489" s="69">
        <f t="shared" si="51"/>
        <v>0</v>
      </c>
      <c r="AR148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489" s="69" t="e">
        <f>IF(Table2[[#This Row],[Shelf Dollar Vol Current 12 Mths]]&gt;#REF!,"MEETS $ CRITERIA",IF(Table2[[#This Row],[Shelf Dollar Vol Current 12 Mths]]&lt;#REF!+1,"DOES NOT MEET $ CRITERIA"))</f>
        <v>#REF!</v>
      </c>
      <c r="AT1489" s="78"/>
    </row>
    <row r="1490" spans="1:46" ht="13.8" x14ac:dyDescent="0.3">
      <c r="A1490" s="68" t="s">
        <v>9480</v>
      </c>
      <c r="B1490" s="69">
        <v>39374</v>
      </c>
      <c r="C1490" s="69">
        <v>121</v>
      </c>
      <c r="D1490" s="69" t="s">
        <v>25</v>
      </c>
      <c r="E1490" s="70" t="s">
        <v>6313</v>
      </c>
      <c r="F1490" s="70"/>
      <c r="G1490" s="71" t="s">
        <v>9481</v>
      </c>
      <c r="H1490" s="69" t="s">
        <v>6315</v>
      </c>
      <c r="I1490" s="68" t="s">
        <v>252</v>
      </c>
      <c r="J1490" s="68" t="s">
        <v>252</v>
      </c>
      <c r="K1490" s="68" t="s">
        <v>89</v>
      </c>
      <c r="L1490" s="68" t="s">
        <v>132</v>
      </c>
      <c r="M1490" s="68" t="s">
        <v>252</v>
      </c>
      <c r="N1490" s="68" t="s">
        <v>184</v>
      </c>
      <c r="O1490" s="68" t="s">
        <v>9482</v>
      </c>
      <c r="P1490" s="72" t="s">
        <v>191</v>
      </c>
      <c r="Q1490" s="68" t="s">
        <v>3586</v>
      </c>
      <c r="R1490" s="68" t="s">
        <v>60</v>
      </c>
      <c r="S1490" s="68">
        <v>16</v>
      </c>
      <c r="T1490" s="68">
        <v>18</v>
      </c>
      <c r="U1490" s="68">
        <v>-0.13</v>
      </c>
      <c r="V1490" s="68">
        <v>42.5</v>
      </c>
      <c r="W1490" s="68">
        <v>42</v>
      </c>
      <c r="X1490" s="68">
        <v>0.01</v>
      </c>
      <c r="Y1490" s="68">
        <v>161.16999999999999</v>
      </c>
      <c r="Z1490" s="68">
        <v>151.66999999999999</v>
      </c>
      <c r="AA1490" s="68">
        <v>0.06</v>
      </c>
      <c r="AB1490" s="73">
        <v>28623.200000000001</v>
      </c>
      <c r="AC1490" s="73">
        <v>25589.54</v>
      </c>
      <c r="AD1490" s="73">
        <v>28623.200000000001</v>
      </c>
      <c r="AE1490" s="73">
        <v>26932.880000000001</v>
      </c>
      <c r="AF1490" s="73"/>
      <c r="AG1490" s="73">
        <f>IFERROR(VLOOKUP(J1490,'Roll ups'!D:E,2,FALSE),0)</f>
        <v>73393567.950000003</v>
      </c>
      <c r="AH1490" s="74">
        <f>IF(Table2[[#This Row],[CATEGORY TTL LOOKUP]]=0,0,IF(Table2[[#This Row],[CATEGORY TTL LOOKUP]]&gt;0,SUM(AB1490/AG1490)))</f>
        <v>3.8999602825549781E-4</v>
      </c>
      <c r="AI1490" s="74" t="str">
        <f>IFERROR(IF(AH1490&lt;#REF!,"STRIKE",IF(AH1490&gt;=#REF!,"GOOD")),"NO DATA")</f>
        <v>NO DATA</v>
      </c>
      <c r="AJ1490" s="75">
        <f>IFERROR(VLOOKUP(K1490,'Roll ups'!H:I,2,FALSE),0)</f>
        <v>75793138.070000067</v>
      </c>
      <c r="AK1490" s="76">
        <f>IF(Table2[[#This Row],[PRICE TIER LOOKUP]]=0,0,IF(Table2[[#This Row],[PRICE TIER LOOKUP]]&gt;0,SUM(AB1490/AJ1490)))</f>
        <v>3.7764896307056911E-4</v>
      </c>
      <c r="AL1490" s="74" t="e">
        <f>IF(AK1490&lt;#REF!,"STRIKE",IF(AK1490&gt;=#REF!,"GOOD"))</f>
        <v>#REF!</v>
      </c>
      <c r="AM1490" s="75">
        <f>VLOOKUP(H1490,'Roll ups'!A:B,2,FALSE)</f>
        <v>325145452.83999985</v>
      </c>
      <c r="AN1490" s="77">
        <f t="shared" si="50"/>
        <v>8.803198614647436E-5</v>
      </c>
      <c r="AO1490" s="74" t="str">
        <f>IFERROR(VLOOKUP(Table2[[#This Row],[Product Name]],'Roll ups'!L:P,5,FALSE),"GOOD")</f>
        <v>GOOD</v>
      </c>
      <c r="AP1490" s="74">
        <f>Table2[[#This Row],[Retail Dollar Vol Current 12 Mths]]/Table2[[#This Row],[SHELF SALES  LOOKUP]]</f>
        <v>8.803198614647436E-5</v>
      </c>
      <c r="AQ1490" s="69">
        <f t="shared" si="51"/>
        <v>0</v>
      </c>
      <c r="AR149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490" s="69" t="e">
        <f>IF(Table2[[#This Row],[Shelf Dollar Vol Current 12 Mths]]&gt;#REF!,"MEETS $ CRITERIA",IF(Table2[[#This Row],[Shelf Dollar Vol Current 12 Mths]]&lt;#REF!+1,"DOES NOT MEET $ CRITERIA"))</f>
        <v>#REF!</v>
      </c>
      <c r="AT1490" s="78"/>
    </row>
    <row r="1491" spans="1:46" ht="13.8" x14ac:dyDescent="0.3">
      <c r="A1491" s="68" t="s">
        <v>9483</v>
      </c>
      <c r="B1491" s="69">
        <v>26432</v>
      </c>
      <c r="C1491" s="69">
        <v>371</v>
      </c>
      <c r="D1491" s="69" t="s">
        <v>25</v>
      </c>
      <c r="E1491" s="70" t="s">
        <v>6313</v>
      </c>
      <c r="F1491" s="70"/>
      <c r="G1491" s="71" t="s">
        <v>9484</v>
      </c>
      <c r="H1491" s="69" t="s">
        <v>6315</v>
      </c>
      <c r="I1491" s="68" t="s">
        <v>831</v>
      </c>
      <c r="J1491" s="68" t="s">
        <v>191</v>
      </c>
      <c r="K1491" s="68" t="s">
        <v>132</v>
      </c>
      <c r="L1491" s="68" t="s">
        <v>132</v>
      </c>
      <c r="M1491" s="68" t="s">
        <v>175</v>
      </c>
      <c r="N1491" s="68" t="s">
        <v>184</v>
      </c>
      <c r="O1491" s="68" t="s">
        <v>9485</v>
      </c>
      <c r="P1491" s="72" t="s">
        <v>6357</v>
      </c>
      <c r="Q1491" s="68" t="s">
        <v>254</v>
      </c>
      <c r="R1491" s="68" t="s">
        <v>60</v>
      </c>
      <c r="S1491" s="68">
        <v>13</v>
      </c>
      <c r="T1491" s="68">
        <v>2.08</v>
      </c>
      <c r="U1491" s="68">
        <v>0.83</v>
      </c>
      <c r="V1491" s="68">
        <v>62.58</v>
      </c>
      <c r="W1491" s="68">
        <v>47.08</v>
      </c>
      <c r="X1491" s="68">
        <v>0.25</v>
      </c>
      <c r="Y1491" s="68">
        <v>227.17</v>
      </c>
      <c r="Z1491" s="68">
        <v>293.25</v>
      </c>
      <c r="AA1491" s="68">
        <v>-0.28999999999999998</v>
      </c>
      <c r="AB1491" s="73">
        <v>38334.32</v>
      </c>
      <c r="AC1491" s="73">
        <v>50353.58</v>
      </c>
      <c r="AD1491" s="73">
        <v>40399.32</v>
      </c>
      <c r="AE1491" s="73">
        <v>52151.58</v>
      </c>
      <c r="AF1491" s="73"/>
      <c r="AG1491" s="73">
        <f>IFERROR(VLOOKUP(J1491,'Roll ups'!D:E,2,FALSE),0)</f>
        <v>22444928.369999994</v>
      </c>
      <c r="AH1491" s="74">
        <f>IF(Table2[[#This Row],[CATEGORY TTL LOOKUP]]=0,0,IF(Table2[[#This Row],[CATEGORY TTL LOOKUP]]&gt;0,SUM(AB1491/AG1491)))</f>
        <v>1.7079279277735565E-3</v>
      </c>
      <c r="AI1491" s="74" t="str">
        <f>IFERROR(IF(AH1491&lt;#REF!,"STRIKE",IF(AH1491&gt;=#REF!,"GOOD")),"NO DATA")</f>
        <v>NO DATA</v>
      </c>
      <c r="AJ1491" s="75">
        <f>IFERROR(VLOOKUP(K1491,'Roll ups'!H:I,2,FALSE),0)</f>
        <v>126094742.97999983</v>
      </c>
      <c r="AK1491" s="76">
        <f>IF(Table2[[#This Row],[PRICE TIER LOOKUP]]=0,0,IF(Table2[[#This Row],[PRICE TIER LOOKUP]]&gt;0,SUM(AB1491/AJ1491)))</f>
        <v>3.0401203963023495E-4</v>
      </c>
      <c r="AL1491" s="74" t="e">
        <f>IF(AK1491&lt;#REF!,"STRIKE",IF(AK1491&gt;=#REF!,"GOOD"))</f>
        <v>#REF!</v>
      </c>
      <c r="AM1491" s="75">
        <f>VLOOKUP(H1491,'Roll ups'!A:B,2,FALSE)</f>
        <v>325145452.83999985</v>
      </c>
      <c r="AN1491" s="77">
        <f t="shared" si="50"/>
        <v>1.1789898848397507E-4</v>
      </c>
      <c r="AO1491" s="74" t="str">
        <f>IFERROR(VLOOKUP(Table2[[#This Row],[Product Name]],'Roll ups'!L:P,5,FALSE),"GOOD")</f>
        <v>GOOD</v>
      </c>
      <c r="AP1491" s="74">
        <f>Table2[[#This Row],[Retail Dollar Vol Current 12 Mths]]/Table2[[#This Row],[SHELF SALES  LOOKUP]]</f>
        <v>1.2424999226386235E-4</v>
      </c>
      <c r="AQ1491" s="69">
        <f t="shared" si="51"/>
        <v>0</v>
      </c>
      <c r="AR149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491" s="69" t="e">
        <f>IF(Table2[[#This Row],[Shelf Dollar Vol Current 12 Mths]]&gt;#REF!,"MEETS $ CRITERIA",IF(Table2[[#This Row],[Shelf Dollar Vol Current 12 Mths]]&lt;#REF!+1,"DOES NOT MEET $ CRITERIA"))</f>
        <v>#REF!</v>
      </c>
      <c r="AT1491" s="78"/>
    </row>
    <row r="1492" spans="1:46" ht="13.8" x14ac:dyDescent="0.3">
      <c r="A1492" s="68" t="s">
        <v>9486</v>
      </c>
      <c r="B1492" s="69">
        <v>84226</v>
      </c>
      <c r="C1492" s="69">
        <v>478</v>
      </c>
      <c r="D1492" s="69" t="s">
        <v>25</v>
      </c>
      <c r="E1492" s="70" t="s">
        <v>6313</v>
      </c>
      <c r="F1492" s="70"/>
      <c r="G1492" s="71" t="s">
        <v>9487</v>
      </c>
      <c r="H1492" s="69" t="s">
        <v>6315</v>
      </c>
      <c r="I1492" s="68" t="s">
        <v>54</v>
      </c>
      <c r="J1492" s="68" t="s">
        <v>191</v>
      </c>
      <c r="K1492" s="68" t="s">
        <v>132</v>
      </c>
      <c r="L1492" s="68" t="s">
        <v>89</v>
      </c>
      <c r="M1492" s="68" t="s">
        <v>191</v>
      </c>
      <c r="N1492" s="68" t="s">
        <v>211</v>
      </c>
      <c r="O1492" s="68" t="s">
        <v>9488</v>
      </c>
      <c r="P1492" s="72" t="s">
        <v>191</v>
      </c>
      <c r="Q1492" s="68" t="s">
        <v>213</v>
      </c>
      <c r="R1492" s="68" t="s">
        <v>6402</v>
      </c>
      <c r="S1492" s="68">
        <v>77</v>
      </c>
      <c r="T1492" s="68">
        <v>66.010000000000005</v>
      </c>
      <c r="U1492" s="68">
        <v>0.14000000000000001</v>
      </c>
      <c r="V1492" s="68">
        <v>212.73</v>
      </c>
      <c r="W1492" s="68">
        <v>206.7</v>
      </c>
      <c r="X1492" s="68">
        <v>0.03</v>
      </c>
      <c r="Y1492" s="68">
        <v>783.51</v>
      </c>
      <c r="Z1492" s="68">
        <v>773.49</v>
      </c>
      <c r="AA1492" s="68">
        <v>0.01</v>
      </c>
      <c r="AB1492" s="73">
        <v>94470</v>
      </c>
      <c r="AC1492" s="73">
        <v>93382.8</v>
      </c>
      <c r="AD1492" s="73">
        <v>94470</v>
      </c>
      <c r="AE1492" s="73">
        <v>93382.8</v>
      </c>
      <c r="AF1492" s="73"/>
      <c r="AG1492" s="73">
        <f>IFERROR(VLOOKUP(J1492,'Roll ups'!D:E,2,FALSE),0)</f>
        <v>22444928.369999994</v>
      </c>
      <c r="AH1492" s="74">
        <f>IF(Table2[[#This Row],[CATEGORY TTL LOOKUP]]=0,0,IF(Table2[[#This Row],[CATEGORY TTL LOOKUP]]&gt;0,SUM(AB1492/AG1492)))</f>
        <v>4.2089686562007071E-3</v>
      </c>
      <c r="AI1492" s="74" t="str">
        <f>IFERROR(IF(AH1492&lt;#REF!,"STRIKE",IF(AH1492&gt;=#REF!,"GOOD")),"NO DATA")</f>
        <v>NO DATA</v>
      </c>
      <c r="AJ1492" s="75">
        <f>IFERROR(VLOOKUP(K1492,'Roll ups'!H:I,2,FALSE),0)</f>
        <v>126094742.97999983</v>
      </c>
      <c r="AK1492" s="76">
        <f>IF(Table2[[#This Row],[PRICE TIER LOOKUP]]=0,0,IF(Table2[[#This Row],[PRICE TIER LOOKUP]]&gt;0,SUM(AB1492/AJ1492)))</f>
        <v>7.4919856107707918E-4</v>
      </c>
      <c r="AL1492" s="74" t="e">
        <f>IF(AK1492&lt;#REF!,"STRIKE",IF(AK1492&gt;=#REF!,"GOOD"))</f>
        <v>#REF!</v>
      </c>
      <c r="AM1492" s="75">
        <f>VLOOKUP(H1492,'Roll ups'!A:B,2,FALSE)</f>
        <v>325145452.83999985</v>
      </c>
      <c r="AN1492" s="77">
        <f t="shared" si="50"/>
        <v>2.9054688963000061E-4</v>
      </c>
      <c r="AO1492" s="74" t="str">
        <f>IFERROR(VLOOKUP(Table2[[#This Row],[Product Name]],'Roll ups'!L:P,5,FALSE),"GOOD")</f>
        <v>GOOD</v>
      </c>
      <c r="AP1492" s="74">
        <f>Table2[[#This Row],[Retail Dollar Vol Current 12 Mths]]/Table2[[#This Row],[SHELF SALES  LOOKUP]]</f>
        <v>2.9054688963000061E-4</v>
      </c>
      <c r="AQ1492" s="69">
        <f t="shared" si="51"/>
        <v>0</v>
      </c>
      <c r="AR149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492" s="69" t="e">
        <f>IF(Table2[[#This Row],[Shelf Dollar Vol Current 12 Mths]]&gt;#REF!,"MEETS $ CRITERIA",IF(Table2[[#This Row],[Shelf Dollar Vol Current 12 Mths]]&lt;#REF!+1,"DOES NOT MEET $ CRITERIA"))</f>
        <v>#REF!</v>
      </c>
      <c r="AT1492" s="78"/>
    </row>
    <row r="1493" spans="1:46" ht="13.8" x14ac:dyDescent="0.3">
      <c r="A1493" s="68" t="s">
        <v>9489</v>
      </c>
      <c r="B1493" s="69">
        <v>16886</v>
      </c>
      <c r="C1493" s="69">
        <v>257</v>
      </c>
      <c r="D1493" s="69" t="s">
        <v>25</v>
      </c>
      <c r="E1493" s="70" t="s">
        <v>6313</v>
      </c>
      <c r="F1493" s="70"/>
      <c r="G1493" s="71" t="s">
        <v>9490</v>
      </c>
      <c r="H1493" s="69" t="s">
        <v>6315</v>
      </c>
      <c r="I1493" s="68" t="s">
        <v>758</v>
      </c>
      <c r="J1493" s="68" t="s">
        <v>175</v>
      </c>
      <c r="K1493" s="68" t="s">
        <v>146</v>
      </c>
      <c r="L1493" s="68" t="s">
        <v>6320</v>
      </c>
      <c r="M1493" s="68" t="s">
        <v>175</v>
      </c>
      <c r="N1493" s="68" t="s">
        <v>176</v>
      </c>
      <c r="O1493" s="68" t="s">
        <v>9491</v>
      </c>
      <c r="P1493" s="72" t="s">
        <v>6357</v>
      </c>
      <c r="Q1493" s="68" t="s">
        <v>9492</v>
      </c>
      <c r="R1493" s="68" t="s">
        <v>60</v>
      </c>
      <c r="S1493" s="68">
        <v>11</v>
      </c>
      <c r="T1493" s="68">
        <v>13</v>
      </c>
      <c r="U1493" s="68">
        <v>-0.18</v>
      </c>
      <c r="V1493" s="68">
        <v>33.5</v>
      </c>
      <c r="W1493" s="68">
        <v>43.92</v>
      </c>
      <c r="X1493" s="68">
        <v>-0.31</v>
      </c>
      <c r="Y1493" s="68">
        <v>145.91999999999999</v>
      </c>
      <c r="Z1493" s="68">
        <v>186.08</v>
      </c>
      <c r="AA1493" s="68">
        <v>-0.28000000000000003</v>
      </c>
      <c r="AB1493" s="73">
        <v>47504.63</v>
      </c>
      <c r="AC1493" s="73">
        <v>59774.29</v>
      </c>
      <c r="AD1493" s="73">
        <v>47504.63</v>
      </c>
      <c r="AE1493" s="73">
        <v>60581.29</v>
      </c>
      <c r="AF1493" s="73"/>
      <c r="AG1493" s="73">
        <f>IFERROR(VLOOKUP(J1493,'Roll ups'!D:E,2,FALSE),0)</f>
        <v>52239627.039999984</v>
      </c>
      <c r="AH1493" s="74">
        <f>IF(Table2[[#This Row],[CATEGORY TTL LOOKUP]]=0,0,IF(Table2[[#This Row],[CATEGORY TTL LOOKUP]]&gt;0,SUM(AB1493/AG1493)))</f>
        <v>9.0936005273593563E-4</v>
      </c>
      <c r="AI1493" s="74" t="str">
        <f>IFERROR(IF(AH1493&lt;#REF!,"STRIKE",IF(AH1493&gt;=#REF!,"GOOD")),"NO DATA")</f>
        <v>NO DATA</v>
      </c>
      <c r="AJ1493" s="75">
        <f>IFERROR(VLOOKUP(K1493,'Roll ups'!H:I,2,FALSE),0)</f>
        <v>69119979.479999974</v>
      </c>
      <c r="AK1493" s="76">
        <f>IF(Table2[[#This Row],[PRICE TIER LOOKUP]]=0,0,IF(Table2[[#This Row],[PRICE TIER LOOKUP]]&gt;0,SUM(AB1493/AJ1493)))</f>
        <v>6.8727783713745997E-4</v>
      </c>
      <c r="AL1493" s="74" t="e">
        <f>IF(AK1493&lt;#REF!,"STRIKE",IF(AK1493&gt;=#REF!,"GOOD"))</f>
        <v>#REF!</v>
      </c>
      <c r="AM1493" s="75">
        <f>VLOOKUP(H1493,'Roll ups'!A:B,2,FALSE)</f>
        <v>325145452.83999985</v>
      </c>
      <c r="AN1493" s="77">
        <f t="shared" si="50"/>
        <v>1.4610270445140271E-4</v>
      </c>
      <c r="AO1493" s="74" t="str">
        <f>IFERROR(VLOOKUP(Table2[[#This Row],[Product Name]],'Roll ups'!L:P,5,FALSE),"GOOD")</f>
        <v>GOOD</v>
      </c>
      <c r="AP1493" s="74">
        <f>Table2[[#This Row],[Retail Dollar Vol Current 12 Mths]]/Table2[[#This Row],[SHELF SALES  LOOKUP]]</f>
        <v>1.4610270445140271E-4</v>
      </c>
      <c r="AQ1493" s="69">
        <f t="shared" si="51"/>
        <v>0</v>
      </c>
      <c r="AR149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493" s="69" t="e">
        <f>IF(Table2[[#This Row],[Shelf Dollar Vol Current 12 Mths]]&gt;#REF!,"MEETS $ CRITERIA",IF(Table2[[#This Row],[Shelf Dollar Vol Current 12 Mths]]&lt;#REF!+1,"DOES NOT MEET $ CRITERIA"))</f>
        <v>#REF!</v>
      </c>
      <c r="AT1493" s="78"/>
    </row>
    <row r="1494" spans="1:46" ht="13.8" x14ac:dyDescent="0.3">
      <c r="A1494" s="68" t="s">
        <v>9493</v>
      </c>
      <c r="B1494" s="69">
        <v>26729</v>
      </c>
      <c r="C1494" s="69">
        <v>209</v>
      </c>
      <c r="D1494" s="69" t="s">
        <v>25</v>
      </c>
      <c r="E1494" s="70" t="s">
        <v>6313</v>
      </c>
      <c r="F1494" s="70"/>
      <c r="G1494" s="71" t="s">
        <v>9494</v>
      </c>
      <c r="H1494" s="69" t="s">
        <v>6315</v>
      </c>
      <c r="I1494" s="68" t="s">
        <v>812</v>
      </c>
      <c r="J1494" s="68" t="s">
        <v>175</v>
      </c>
      <c r="K1494" s="68" t="s">
        <v>146</v>
      </c>
      <c r="L1494" s="68" t="s">
        <v>146</v>
      </c>
      <c r="M1494" s="68" t="s">
        <v>175</v>
      </c>
      <c r="N1494" s="68" t="s">
        <v>176</v>
      </c>
      <c r="O1494" s="68" t="s">
        <v>9495</v>
      </c>
      <c r="P1494" s="72" t="s">
        <v>6357</v>
      </c>
      <c r="Q1494" s="68" t="s">
        <v>49</v>
      </c>
      <c r="R1494" s="68" t="s">
        <v>6402</v>
      </c>
      <c r="S1494" s="68">
        <v>8</v>
      </c>
      <c r="T1494" s="68">
        <v>15.5</v>
      </c>
      <c r="U1494" s="68">
        <v>-1.07</v>
      </c>
      <c r="V1494" s="68">
        <v>28.5</v>
      </c>
      <c r="W1494" s="68">
        <v>26</v>
      </c>
      <c r="X1494" s="68">
        <v>0.09</v>
      </c>
      <c r="Y1494" s="68">
        <v>200.5</v>
      </c>
      <c r="Z1494" s="68">
        <v>63</v>
      </c>
      <c r="AA1494" s="68">
        <v>0.69</v>
      </c>
      <c r="AB1494" s="73">
        <v>123506.22</v>
      </c>
      <c r="AC1494" s="73">
        <v>39519.72</v>
      </c>
      <c r="AD1494" s="73">
        <v>126002.22</v>
      </c>
      <c r="AE1494" s="73">
        <v>39591.72</v>
      </c>
      <c r="AF1494" s="73"/>
      <c r="AG1494" s="73">
        <f>IFERROR(VLOOKUP(J1494,'Roll ups'!D:E,2,FALSE),0)</f>
        <v>52239627.039999984</v>
      </c>
      <c r="AH1494" s="74">
        <f>IF(Table2[[#This Row],[CATEGORY TTL LOOKUP]]=0,0,IF(Table2[[#This Row],[CATEGORY TTL LOOKUP]]&gt;0,SUM(AB1494/AG1494)))</f>
        <v>2.3642247657210693E-3</v>
      </c>
      <c r="AI1494" s="74" t="str">
        <f>IFERROR(IF(AH1494&lt;#REF!,"STRIKE",IF(AH1494&gt;=#REF!,"GOOD")),"NO DATA")</f>
        <v>NO DATA</v>
      </c>
      <c r="AJ1494" s="75">
        <f>IFERROR(VLOOKUP(K1494,'Roll ups'!H:I,2,FALSE),0)</f>
        <v>69119979.479999974</v>
      </c>
      <c r="AK1494" s="76">
        <f>IF(Table2[[#This Row],[PRICE TIER LOOKUP]]=0,0,IF(Table2[[#This Row],[PRICE TIER LOOKUP]]&gt;0,SUM(AB1494/AJ1494)))</f>
        <v>1.7868382040787036E-3</v>
      </c>
      <c r="AL1494" s="74" t="e">
        <f>IF(AK1494&lt;#REF!,"STRIKE",IF(AK1494&gt;=#REF!,"GOOD"))</f>
        <v>#REF!</v>
      </c>
      <c r="AM1494" s="75">
        <f>VLOOKUP(H1494,'Roll ups'!A:B,2,FALSE)</f>
        <v>325145452.83999985</v>
      </c>
      <c r="AN1494" s="77">
        <f t="shared" si="50"/>
        <v>3.7984913804338491E-4</v>
      </c>
      <c r="AO1494" s="74" t="str">
        <f>IFERROR(VLOOKUP(Table2[[#This Row],[Product Name]],'Roll ups'!L:P,5,FALSE),"GOOD")</f>
        <v>GOOD</v>
      </c>
      <c r="AP1494" s="74">
        <f>Table2[[#This Row],[Retail Dollar Vol Current 12 Mths]]/Table2[[#This Row],[SHELF SALES  LOOKUP]]</f>
        <v>3.8752570241849322E-4</v>
      </c>
      <c r="AQ1494" s="69">
        <f t="shared" si="51"/>
        <v>0</v>
      </c>
      <c r="AR149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494" s="69" t="e">
        <f>IF(Table2[[#This Row],[Shelf Dollar Vol Current 12 Mths]]&gt;#REF!,"MEETS $ CRITERIA",IF(Table2[[#This Row],[Shelf Dollar Vol Current 12 Mths]]&lt;#REF!+1,"DOES NOT MEET $ CRITERIA"))</f>
        <v>#REF!</v>
      </c>
      <c r="AT1494" s="78"/>
    </row>
    <row r="1495" spans="1:46" ht="13.8" x14ac:dyDescent="0.3">
      <c r="A1495" s="68" t="s">
        <v>9496</v>
      </c>
      <c r="B1495" s="69">
        <v>88104</v>
      </c>
      <c r="C1495" s="69">
        <v>125</v>
      </c>
      <c r="D1495" s="69" t="s">
        <v>25</v>
      </c>
      <c r="E1495" s="70" t="s">
        <v>6313</v>
      </c>
      <c r="F1495" s="70"/>
      <c r="G1495" s="71" t="s">
        <v>9497</v>
      </c>
      <c r="H1495" s="69" t="s">
        <v>6315</v>
      </c>
      <c r="I1495" s="68" t="s">
        <v>245</v>
      </c>
      <c r="J1495" s="68" t="s">
        <v>3714</v>
      </c>
      <c r="K1495" s="68" t="s">
        <v>3714</v>
      </c>
      <c r="L1495" s="68" t="s">
        <v>6320</v>
      </c>
      <c r="M1495" s="68" t="s">
        <v>245</v>
      </c>
      <c r="N1495" s="68" t="s">
        <v>3714</v>
      </c>
      <c r="O1495" s="68" t="s">
        <v>9498</v>
      </c>
      <c r="P1495" s="72" t="s">
        <v>245</v>
      </c>
      <c r="Q1495" s="68" t="s">
        <v>161</v>
      </c>
      <c r="R1495" s="68" t="s">
        <v>31</v>
      </c>
      <c r="S1495" s="68">
        <v>5</v>
      </c>
      <c r="T1495" s="68">
        <v>6</v>
      </c>
      <c r="U1495" s="68">
        <v>-0.33</v>
      </c>
      <c r="V1495" s="68">
        <v>10.5</v>
      </c>
      <c r="W1495" s="68">
        <v>12</v>
      </c>
      <c r="X1495" s="68">
        <v>-0.14000000000000001</v>
      </c>
      <c r="Y1495" s="68">
        <v>34.5</v>
      </c>
      <c r="Z1495" s="68">
        <v>30.5</v>
      </c>
      <c r="AA1495" s="68">
        <v>0.12</v>
      </c>
      <c r="AB1495" s="73">
        <v>13496.94</v>
      </c>
      <c r="AC1495" s="73">
        <v>11890.86</v>
      </c>
      <c r="AD1495" s="73">
        <v>13748.94</v>
      </c>
      <c r="AE1495" s="73">
        <v>12154.86</v>
      </c>
      <c r="AF1495" s="73"/>
      <c r="AG1495" s="73">
        <f>IFERROR(VLOOKUP(J1495,'Roll ups'!D:E,2,FALSE),0)</f>
        <v>206203.38000000003</v>
      </c>
      <c r="AH1495" s="74">
        <f>IF(Table2[[#This Row],[CATEGORY TTL LOOKUP]]=0,0,IF(Table2[[#This Row],[CATEGORY TTL LOOKUP]]&gt;0,SUM(AB1495/AG1495)))</f>
        <v>6.5454504189019588E-2</v>
      </c>
      <c r="AI1495" s="74" t="str">
        <f>IFERROR(IF(AH1495&lt;#REF!,"STRIKE",IF(AH1495&gt;=#REF!,"GOOD")),"NO DATA")</f>
        <v>NO DATA</v>
      </c>
      <c r="AJ1495" s="75">
        <f>IFERROR(VLOOKUP(K1495,'Roll ups'!H:I,2,FALSE),0)</f>
        <v>206203.38000000003</v>
      </c>
      <c r="AK1495" s="76">
        <f>IF(Table2[[#This Row],[PRICE TIER LOOKUP]]=0,0,IF(Table2[[#This Row],[PRICE TIER LOOKUP]]&gt;0,SUM(AB1495/AJ1495)))</f>
        <v>6.5454504189019588E-2</v>
      </c>
      <c r="AL1495" s="74" t="e">
        <f>IF(AK1495&lt;#REF!,"STRIKE",IF(AK1495&gt;=#REF!,"GOOD"))</f>
        <v>#REF!</v>
      </c>
      <c r="AM1495" s="75">
        <f>VLOOKUP(H1495,'Roll ups'!A:B,2,FALSE)</f>
        <v>325145452.83999985</v>
      </c>
      <c r="AN1495" s="77">
        <f t="shared" si="50"/>
        <v>4.1510468260005722E-5</v>
      </c>
      <c r="AO1495" s="74" t="str">
        <f>IFERROR(VLOOKUP(Table2[[#This Row],[Product Name]],'Roll ups'!L:P,5,FALSE),"GOOD")</f>
        <v>GOOD</v>
      </c>
      <c r="AP1495" s="74">
        <f>Table2[[#This Row],[Retail Dollar Vol Current 12 Mths]]/Table2[[#This Row],[SHELF SALES  LOOKUP]]</f>
        <v>4.2285506009415689E-5</v>
      </c>
      <c r="AQ1495" s="69">
        <f t="shared" si="51"/>
        <v>0</v>
      </c>
      <c r="AR149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495" s="69" t="e">
        <f>IF(Table2[[#This Row],[Shelf Dollar Vol Current 12 Mths]]&gt;#REF!,"MEETS $ CRITERIA",IF(Table2[[#This Row],[Shelf Dollar Vol Current 12 Mths]]&lt;#REF!+1,"DOES NOT MEET $ CRITERIA"))</f>
        <v>#REF!</v>
      </c>
      <c r="AT1495" s="78"/>
    </row>
    <row r="1496" spans="1:46" ht="13.8" x14ac:dyDescent="0.3">
      <c r="A1496" s="68" t="s">
        <v>9499</v>
      </c>
      <c r="B1496" s="69">
        <v>77235</v>
      </c>
      <c r="C1496" s="69">
        <v>251</v>
      </c>
      <c r="D1496" s="69" t="s">
        <v>25</v>
      </c>
      <c r="E1496" s="70" t="s">
        <v>6313</v>
      </c>
      <c r="F1496" s="70"/>
      <c r="G1496" s="71" t="s">
        <v>9500</v>
      </c>
      <c r="H1496" s="69" t="s">
        <v>6315</v>
      </c>
      <c r="I1496" s="68" t="s">
        <v>499</v>
      </c>
      <c r="J1496" s="68" t="s">
        <v>232</v>
      </c>
      <c r="K1496" s="68" t="s">
        <v>232</v>
      </c>
      <c r="L1496" s="68" t="s">
        <v>132</v>
      </c>
      <c r="M1496" s="68" t="s">
        <v>175</v>
      </c>
      <c r="N1496" s="68" t="s">
        <v>184</v>
      </c>
      <c r="O1496" s="68" t="s">
        <v>9501</v>
      </c>
      <c r="P1496" s="72" t="s">
        <v>191</v>
      </c>
      <c r="Q1496" s="68" t="s">
        <v>9113</v>
      </c>
      <c r="R1496" s="68" t="s">
        <v>60</v>
      </c>
      <c r="S1496" s="68">
        <v>7</v>
      </c>
      <c r="T1496" s="68"/>
      <c r="U1496" s="68">
        <v>1</v>
      </c>
      <c r="V1496" s="68">
        <v>25.17</v>
      </c>
      <c r="W1496" s="68">
        <v>17.5</v>
      </c>
      <c r="X1496" s="68">
        <v>0.3</v>
      </c>
      <c r="Y1496" s="68">
        <v>78.41</v>
      </c>
      <c r="Z1496" s="68">
        <v>93.5</v>
      </c>
      <c r="AA1496" s="68">
        <v>-0.19</v>
      </c>
      <c r="AB1496" s="73">
        <v>16721.57</v>
      </c>
      <c r="AC1496" s="73">
        <v>20033.11</v>
      </c>
      <c r="AD1496" s="73">
        <v>16721.57</v>
      </c>
      <c r="AE1496" s="73">
        <v>20081.11</v>
      </c>
      <c r="AF1496" s="73"/>
      <c r="AG1496" s="73">
        <f>IFERROR(VLOOKUP(J1496,'Roll ups'!D:E,2,FALSE),0)</f>
        <v>4182721.1600000006</v>
      </c>
      <c r="AH1496" s="74">
        <f>IF(Table2[[#This Row],[CATEGORY TTL LOOKUP]]=0,0,IF(Table2[[#This Row],[CATEGORY TTL LOOKUP]]&gt;0,SUM(AB1496/AG1496)))</f>
        <v>3.9977730669476415E-3</v>
      </c>
      <c r="AI1496" s="74" t="str">
        <f>IFERROR(IF(AH1496&lt;#REF!,"STRIKE",IF(AH1496&gt;=#REF!,"GOOD")),"NO DATA")</f>
        <v>NO DATA</v>
      </c>
      <c r="AJ1496" s="75">
        <f>IFERROR(VLOOKUP(K1496,'Roll ups'!H:I,2,FALSE),0)</f>
        <v>4182721.1600000006</v>
      </c>
      <c r="AK1496" s="76">
        <f>IF(Table2[[#This Row],[PRICE TIER LOOKUP]]=0,0,IF(Table2[[#This Row],[PRICE TIER LOOKUP]]&gt;0,SUM(AB1496/AJ1496)))</f>
        <v>3.9977730669476415E-3</v>
      </c>
      <c r="AL1496" s="74" t="e">
        <f>IF(AK1496&lt;#REF!,"STRIKE",IF(AK1496&gt;=#REF!,"GOOD"))</f>
        <v>#REF!</v>
      </c>
      <c r="AM1496" s="75">
        <f>VLOOKUP(H1496,'Roll ups'!A:B,2,FALSE)</f>
        <v>325145452.83999985</v>
      </c>
      <c r="AN1496" s="77">
        <f t="shared" si="50"/>
        <v>5.1427968172227469E-5</v>
      </c>
      <c r="AO1496" s="74" t="str">
        <f>IFERROR(VLOOKUP(Table2[[#This Row],[Product Name]],'Roll ups'!L:P,5,FALSE),"GOOD")</f>
        <v>GOOD</v>
      </c>
      <c r="AP1496" s="74">
        <f>Table2[[#This Row],[Retail Dollar Vol Current 12 Mths]]/Table2[[#This Row],[SHELF SALES  LOOKUP]]</f>
        <v>5.1427968172227469E-5</v>
      </c>
      <c r="AQ1496" s="69">
        <f t="shared" si="51"/>
        <v>0</v>
      </c>
      <c r="AR149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496" s="69" t="e">
        <f>IF(Table2[[#This Row],[Shelf Dollar Vol Current 12 Mths]]&gt;#REF!,"MEETS $ CRITERIA",IF(Table2[[#This Row],[Shelf Dollar Vol Current 12 Mths]]&lt;#REF!+1,"DOES NOT MEET $ CRITERIA"))</f>
        <v>#REF!</v>
      </c>
      <c r="AT1496" s="78"/>
    </row>
    <row r="1497" spans="1:46" ht="13.8" x14ac:dyDescent="0.3">
      <c r="A1497" s="68" t="s">
        <v>9502</v>
      </c>
      <c r="B1497" s="69">
        <v>80517</v>
      </c>
      <c r="C1497" s="69">
        <v>312</v>
      </c>
      <c r="D1497" s="69" t="s">
        <v>25</v>
      </c>
      <c r="E1497" s="70" t="s">
        <v>6313</v>
      </c>
      <c r="F1497" s="70"/>
      <c r="G1497" s="71" t="s">
        <v>9503</v>
      </c>
      <c r="H1497" s="69" t="s">
        <v>6315</v>
      </c>
      <c r="I1497" s="68" t="s">
        <v>499</v>
      </c>
      <c r="J1497" s="68" t="s">
        <v>232</v>
      </c>
      <c r="K1497" s="68" t="s">
        <v>232</v>
      </c>
      <c r="L1497" s="68" t="s">
        <v>132</v>
      </c>
      <c r="M1497" s="68" t="s">
        <v>191</v>
      </c>
      <c r="N1497" s="68" t="s">
        <v>206</v>
      </c>
      <c r="O1497" s="68" t="s">
        <v>9504</v>
      </c>
      <c r="P1497" s="72" t="s">
        <v>191</v>
      </c>
      <c r="Q1497" s="68" t="s">
        <v>9113</v>
      </c>
      <c r="R1497" s="68" t="s">
        <v>60</v>
      </c>
      <c r="S1497" s="68">
        <v>5</v>
      </c>
      <c r="T1497" s="68">
        <v>0.8</v>
      </c>
      <c r="U1497" s="68">
        <v>0.83</v>
      </c>
      <c r="V1497" s="68">
        <v>19.75</v>
      </c>
      <c r="W1497" s="68">
        <v>14.68</v>
      </c>
      <c r="X1497" s="68">
        <v>0.26</v>
      </c>
      <c r="Y1497" s="68">
        <v>70.44</v>
      </c>
      <c r="Z1497" s="68">
        <v>99.24</v>
      </c>
      <c r="AA1497" s="68">
        <v>-0.41</v>
      </c>
      <c r="AB1497" s="73">
        <v>29399.040000000001</v>
      </c>
      <c r="AC1497" s="73">
        <v>41425.919999999998</v>
      </c>
      <c r="AD1497" s="73">
        <v>29399.040000000001</v>
      </c>
      <c r="AE1497" s="73">
        <v>41425.919999999998</v>
      </c>
      <c r="AF1497" s="73"/>
      <c r="AG1497" s="73">
        <f>IFERROR(VLOOKUP(J1497,'Roll ups'!D:E,2,FALSE),0)</f>
        <v>4182721.1600000006</v>
      </c>
      <c r="AH1497" s="74">
        <f>IF(Table2[[#This Row],[CATEGORY TTL LOOKUP]]=0,0,IF(Table2[[#This Row],[CATEGORY TTL LOOKUP]]&gt;0,SUM(AB1497/AG1497)))</f>
        <v>7.0286875159519353E-3</v>
      </c>
      <c r="AI1497" s="74" t="str">
        <f>IFERROR(IF(AH1497&lt;#REF!,"STRIKE",IF(AH1497&gt;=#REF!,"GOOD")),"NO DATA")</f>
        <v>NO DATA</v>
      </c>
      <c r="AJ1497" s="75">
        <f>IFERROR(VLOOKUP(K1497,'Roll ups'!H:I,2,FALSE),0)</f>
        <v>4182721.1600000006</v>
      </c>
      <c r="AK1497" s="76">
        <f>IF(Table2[[#This Row],[PRICE TIER LOOKUP]]=0,0,IF(Table2[[#This Row],[PRICE TIER LOOKUP]]&gt;0,SUM(AB1497/AJ1497)))</f>
        <v>7.0286875159519353E-3</v>
      </c>
      <c r="AL1497" s="74" t="e">
        <f>IF(AK1497&lt;#REF!,"STRIKE",IF(AK1497&gt;=#REF!,"GOOD"))</f>
        <v>#REF!</v>
      </c>
      <c r="AM1497" s="75">
        <f>VLOOKUP(H1497,'Roll ups'!A:B,2,FALSE)</f>
        <v>325145452.83999985</v>
      </c>
      <c r="AN1497" s="77">
        <f t="shared" si="50"/>
        <v>9.0418118239737189E-5</v>
      </c>
      <c r="AO1497" s="74" t="str">
        <f>IFERROR(VLOOKUP(Table2[[#This Row],[Product Name]],'Roll ups'!L:P,5,FALSE),"GOOD")</f>
        <v>GOOD</v>
      </c>
      <c r="AP1497" s="74">
        <f>Table2[[#This Row],[Retail Dollar Vol Current 12 Mths]]/Table2[[#This Row],[SHELF SALES  LOOKUP]]</f>
        <v>9.0418118239737189E-5</v>
      </c>
      <c r="AQ1497" s="69">
        <f t="shared" si="51"/>
        <v>0</v>
      </c>
      <c r="AR149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497" s="69" t="e">
        <f>IF(Table2[[#This Row],[Shelf Dollar Vol Current 12 Mths]]&gt;#REF!,"MEETS $ CRITERIA",IF(Table2[[#This Row],[Shelf Dollar Vol Current 12 Mths]]&lt;#REF!+1,"DOES NOT MEET $ CRITERIA"))</f>
        <v>#REF!</v>
      </c>
      <c r="AT1497" s="78"/>
    </row>
    <row r="1498" spans="1:46" ht="13.8" x14ac:dyDescent="0.3">
      <c r="A1498" s="68" t="s">
        <v>9505</v>
      </c>
      <c r="B1498" s="69">
        <v>84224</v>
      </c>
      <c r="C1498" s="69">
        <v>362</v>
      </c>
      <c r="D1498" s="69" t="s">
        <v>25</v>
      </c>
      <c r="E1498" s="70" t="s">
        <v>6313</v>
      </c>
      <c r="F1498" s="70"/>
      <c r="G1498" s="71" t="s">
        <v>9506</v>
      </c>
      <c r="H1498" s="69" t="s">
        <v>6315</v>
      </c>
      <c r="I1498" s="68" t="s">
        <v>54</v>
      </c>
      <c r="J1498" s="68" t="s">
        <v>191</v>
      </c>
      <c r="K1498" s="68" t="s">
        <v>89</v>
      </c>
      <c r="L1498" s="68" t="s">
        <v>89</v>
      </c>
      <c r="M1498" s="68" t="s">
        <v>191</v>
      </c>
      <c r="N1498" s="68" t="s">
        <v>211</v>
      </c>
      <c r="O1498" s="68" t="s">
        <v>9507</v>
      </c>
      <c r="P1498" s="72" t="s">
        <v>191</v>
      </c>
      <c r="Q1498" s="68" t="s">
        <v>213</v>
      </c>
      <c r="R1498" s="68" t="s">
        <v>6402</v>
      </c>
      <c r="S1498" s="68">
        <v>34</v>
      </c>
      <c r="T1498" s="68">
        <v>30.68</v>
      </c>
      <c r="U1498" s="68">
        <v>0.1</v>
      </c>
      <c r="V1498" s="68">
        <v>99.36</v>
      </c>
      <c r="W1498" s="68">
        <v>84.69</v>
      </c>
      <c r="X1498" s="68">
        <v>0.15</v>
      </c>
      <c r="Y1498" s="68">
        <v>394.1</v>
      </c>
      <c r="Z1498" s="68">
        <v>334.75</v>
      </c>
      <c r="AA1498" s="68">
        <v>0.15</v>
      </c>
      <c r="AB1498" s="73">
        <v>47516.4</v>
      </c>
      <c r="AC1498" s="73">
        <v>40401.599999999999</v>
      </c>
      <c r="AD1498" s="73">
        <v>47516.4</v>
      </c>
      <c r="AE1498" s="73">
        <v>40401.599999999999</v>
      </c>
      <c r="AF1498" s="73"/>
      <c r="AG1498" s="73">
        <f>IFERROR(VLOOKUP(J1498,'Roll ups'!D:E,2,FALSE),0)</f>
        <v>22444928.369999994</v>
      </c>
      <c r="AH1498" s="74">
        <f>IF(Table2[[#This Row],[CATEGORY TTL LOOKUP]]=0,0,IF(Table2[[#This Row],[CATEGORY TTL LOOKUP]]&gt;0,SUM(AB1498/AG1498)))</f>
        <v>2.1170216815443559E-3</v>
      </c>
      <c r="AI1498" s="74" t="str">
        <f>IFERROR(IF(AH1498&lt;#REF!,"STRIKE",IF(AH1498&gt;=#REF!,"GOOD")),"NO DATA")</f>
        <v>NO DATA</v>
      </c>
      <c r="AJ1498" s="75">
        <f>IFERROR(VLOOKUP(K1498,'Roll ups'!H:I,2,FALSE),0)</f>
        <v>75793138.070000067</v>
      </c>
      <c r="AK1498" s="76">
        <f>IF(Table2[[#This Row],[PRICE TIER LOOKUP]]=0,0,IF(Table2[[#This Row],[PRICE TIER LOOKUP]]&gt;0,SUM(AB1498/AJ1498)))</f>
        <v>6.2692218860387343E-4</v>
      </c>
      <c r="AL1498" s="74" t="e">
        <f>IF(AK1498&lt;#REF!,"STRIKE",IF(AK1498&gt;=#REF!,"GOOD"))</f>
        <v>#REF!</v>
      </c>
      <c r="AM1498" s="75">
        <f>VLOOKUP(H1498,'Roll ups'!A:B,2,FALSE)</f>
        <v>325145452.83999985</v>
      </c>
      <c r="AN1498" s="77">
        <f t="shared" si="50"/>
        <v>1.4613890363517477E-4</v>
      </c>
      <c r="AO1498" s="74" t="str">
        <f>IFERROR(VLOOKUP(Table2[[#This Row],[Product Name]],'Roll ups'!L:P,5,FALSE),"GOOD")</f>
        <v>GOOD</v>
      </c>
      <c r="AP1498" s="74">
        <f>Table2[[#This Row],[Retail Dollar Vol Current 12 Mths]]/Table2[[#This Row],[SHELF SALES  LOOKUP]]</f>
        <v>1.4613890363517477E-4</v>
      </c>
      <c r="AQ1498" s="69">
        <f t="shared" si="51"/>
        <v>0</v>
      </c>
      <c r="AR149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498" s="69" t="e">
        <f>IF(Table2[[#This Row],[Shelf Dollar Vol Current 12 Mths]]&gt;#REF!,"MEETS $ CRITERIA",IF(Table2[[#This Row],[Shelf Dollar Vol Current 12 Mths]]&lt;#REF!+1,"DOES NOT MEET $ CRITERIA"))</f>
        <v>#REF!</v>
      </c>
      <c r="AT1498" s="78"/>
    </row>
    <row r="1499" spans="1:46" ht="13.8" x14ac:dyDescent="0.3">
      <c r="A1499" s="68" t="s">
        <v>9508</v>
      </c>
      <c r="B1499" s="69">
        <v>10802</v>
      </c>
      <c r="C1499" s="69">
        <v>992</v>
      </c>
      <c r="D1499" s="69" t="s">
        <v>25</v>
      </c>
      <c r="E1499" s="70" t="s">
        <v>6313</v>
      </c>
      <c r="F1499" s="70"/>
      <c r="G1499" s="71" t="s">
        <v>9509</v>
      </c>
      <c r="H1499" s="69" t="s">
        <v>6315</v>
      </c>
      <c r="I1499" s="68" t="s">
        <v>6355</v>
      </c>
      <c r="J1499" s="68" t="s">
        <v>257</v>
      </c>
      <c r="K1499" s="68" t="s">
        <v>146</v>
      </c>
      <c r="L1499" s="68" t="s">
        <v>6320</v>
      </c>
      <c r="M1499" s="68" t="s">
        <v>257</v>
      </c>
      <c r="N1499" s="68" t="s">
        <v>184</v>
      </c>
      <c r="O1499" s="68" t="s">
        <v>9510</v>
      </c>
      <c r="P1499" s="72" t="s">
        <v>6357</v>
      </c>
      <c r="Q1499" s="68" t="s">
        <v>397</v>
      </c>
      <c r="R1499" s="68" t="s">
        <v>31</v>
      </c>
      <c r="S1499" s="68">
        <v>195</v>
      </c>
      <c r="T1499" s="68">
        <v>223</v>
      </c>
      <c r="U1499" s="68">
        <v>-0.14000000000000001</v>
      </c>
      <c r="V1499" s="68">
        <v>1087.5</v>
      </c>
      <c r="W1499" s="68">
        <v>1483.75</v>
      </c>
      <c r="X1499" s="68">
        <v>-0.36</v>
      </c>
      <c r="Y1499" s="68">
        <v>4558.42</v>
      </c>
      <c r="Z1499" s="68">
        <v>5642.83</v>
      </c>
      <c r="AA1499" s="68">
        <v>-0.24</v>
      </c>
      <c r="AB1499" s="73">
        <v>1244189.4099999999</v>
      </c>
      <c r="AC1499" s="73">
        <v>1593840.59</v>
      </c>
      <c r="AD1499" s="73">
        <v>1306887.03</v>
      </c>
      <c r="AE1499" s="73">
        <v>1619373.5</v>
      </c>
      <c r="AF1499" s="73"/>
      <c r="AG1499" s="73">
        <f>IFERROR(VLOOKUP(J1499,'Roll ups'!D:E,2,FALSE),0)</f>
        <v>29546996.449999988</v>
      </c>
      <c r="AH1499" s="74">
        <f>IF(Table2[[#This Row],[CATEGORY TTL LOOKUP]]=0,0,IF(Table2[[#This Row],[CATEGORY TTL LOOKUP]]&gt;0,SUM(AB1499/AG1499)))</f>
        <v>4.2108828628501779E-2</v>
      </c>
      <c r="AI1499" s="74" t="str">
        <f>IFERROR(IF(AH1499&lt;#REF!,"STRIKE",IF(AH1499&gt;=#REF!,"GOOD")),"NO DATA")</f>
        <v>NO DATA</v>
      </c>
      <c r="AJ1499" s="75">
        <f>IFERROR(VLOOKUP(K1499,'Roll ups'!H:I,2,FALSE),0)</f>
        <v>69119979.479999974</v>
      </c>
      <c r="AK1499" s="76">
        <f>IF(Table2[[#This Row],[PRICE TIER LOOKUP]]=0,0,IF(Table2[[#This Row],[PRICE TIER LOOKUP]]&gt;0,SUM(AB1499/AJ1499)))</f>
        <v>1.8000430835776057E-2</v>
      </c>
      <c r="AL1499" s="74" t="e">
        <f>IF(AK1499&lt;#REF!,"STRIKE",IF(AK1499&gt;=#REF!,"GOOD"))</f>
        <v>#REF!</v>
      </c>
      <c r="AM1499" s="75">
        <f>VLOOKUP(H1499,'Roll ups'!A:B,2,FALSE)</f>
        <v>325145452.83999985</v>
      </c>
      <c r="AN1499" s="77">
        <f t="shared" si="50"/>
        <v>3.8265625403417543E-3</v>
      </c>
      <c r="AO1499" s="74" t="str">
        <f>IFERROR(VLOOKUP(Table2[[#This Row],[Product Name]],'Roll ups'!L:P,5,FALSE),"GOOD")</f>
        <v>GOOD</v>
      </c>
      <c r="AP1499" s="74">
        <f>Table2[[#This Row],[Retail Dollar Vol Current 12 Mths]]/Table2[[#This Row],[SHELF SALES  LOOKUP]]</f>
        <v>4.0193919939058888E-3</v>
      </c>
      <c r="AQ1499" s="69">
        <f t="shared" si="51"/>
        <v>0</v>
      </c>
      <c r="AR149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499" s="69" t="e">
        <f>IF(Table2[[#This Row],[Shelf Dollar Vol Current 12 Mths]]&gt;#REF!,"MEETS $ CRITERIA",IF(Table2[[#This Row],[Shelf Dollar Vol Current 12 Mths]]&lt;#REF!+1,"DOES NOT MEET $ CRITERIA"))</f>
        <v>#REF!</v>
      </c>
      <c r="AT1499" s="78"/>
    </row>
    <row r="1500" spans="1:46" ht="13.8" x14ac:dyDescent="0.3">
      <c r="A1500" s="68" t="s">
        <v>9511</v>
      </c>
      <c r="B1500" s="69">
        <v>53220</v>
      </c>
      <c r="C1500" s="69">
        <v>259</v>
      </c>
      <c r="D1500" s="69" t="s">
        <v>25</v>
      </c>
      <c r="E1500" s="70" t="s">
        <v>6313</v>
      </c>
      <c r="F1500" s="70"/>
      <c r="G1500" s="71" t="s">
        <v>9512</v>
      </c>
      <c r="H1500" s="69" t="s">
        <v>6315</v>
      </c>
      <c r="I1500" s="68" t="s">
        <v>87</v>
      </c>
      <c r="J1500" s="68" t="s">
        <v>88</v>
      </c>
      <c r="K1500" s="68" t="s">
        <v>89</v>
      </c>
      <c r="L1500" s="68" t="s">
        <v>89</v>
      </c>
      <c r="M1500" s="68" t="s">
        <v>88</v>
      </c>
      <c r="N1500" s="68" t="s">
        <v>90</v>
      </c>
      <c r="O1500" s="68" t="s">
        <v>9513</v>
      </c>
      <c r="P1500" s="72" t="s">
        <v>87</v>
      </c>
      <c r="Q1500" s="68" t="s">
        <v>194</v>
      </c>
      <c r="R1500" s="68" t="s">
        <v>6402</v>
      </c>
      <c r="S1500" s="68">
        <v>115</v>
      </c>
      <c r="T1500" s="68">
        <v>80</v>
      </c>
      <c r="U1500" s="68">
        <v>0.3</v>
      </c>
      <c r="V1500" s="68">
        <v>206.17</v>
      </c>
      <c r="W1500" s="68">
        <v>143</v>
      </c>
      <c r="X1500" s="68">
        <v>0.31</v>
      </c>
      <c r="Y1500" s="68">
        <v>838.17</v>
      </c>
      <c r="Z1500" s="68">
        <v>954.33</v>
      </c>
      <c r="AA1500" s="68">
        <v>-0.14000000000000001</v>
      </c>
      <c r="AB1500" s="73">
        <v>79265.100000000006</v>
      </c>
      <c r="AC1500" s="73">
        <v>89795.96</v>
      </c>
      <c r="AD1500" s="73">
        <v>84990.1</v>
      </c>
      <c r="AE1500" s="73">
        <v>96602.96</v>
      </c>
      <c r="AF1500" s="73"/>
      <c r="AG1500" s="73">
        <f>IFERROR(VLOOKUP(J1500,'Roll ups'!D:E,2,FALSE),0)</f>
        <v>43814205.929999985</v>
      </c>
      <c r="AH1500" s="74">
        <f>IF(Table2[[#This Row],[CATEGORY TTL LOOKUP]]=0,0,IF(Table2[[#This Row],[CATEGORY TTL LOOKUP]]&gt;0,SUM(AB1500/AG1500)))</f>
        <v>1.8091187165787813E-3</v>
      </c>
      <c r="AI1500" s="74" t="str">
        <f>IFERROR(IF(AH1500&lt;#REF!,"STRIKE",IF(AH1500&gt;=#REF!,"GOOD")),"NO DATA")</f>
        <v>NO DATA</v>
      </c>
      <c r="AJ1500" s="75">
        <f>IFERROR(VLOOKUP(K1500,'Roll ups'!H:I,2,FALSE),0)</f>
        <v>75793138.070000067</v>
      </c>
      <c r="AK1500" s="76">
        <f>IF(Table2[[#This Row],[PRICE TIER LOOKUP]]=0,0,IF(Table2[[#This Row],[PRICE TIER LOOKUP]]&gt;0,SUM(AB1500/AJ1500)))</f>
        <v>1.0458083939840748E-3</v>
      </c>
      <c r="AL1500" s="74" t="e">
        <f>IF(AK1500&lt;#REF!,"STRIKE",IF(AK1500&gt;=#REF!,"GOOD"))</f>
        <v>#REF!</v>
      </c>
      <c r="AM1500" s="75">
        <f>VLOOKUP(H1500,'Roll ups'!A:B,2,FALSE)</f>
        <v>325145452.83999985</v>
      </c>
      <c r="AN1500" s="77">
        <f t="shared" si="50"/>
        <v>2.4378351075697005E-4</v>
      </c>
      <c r="AO1500" s="74" t="str">
        <f>IFERROR(VLOOKUP(Table2[[#This Row],[Product Name]],'Roll ups'!L:P,5,FALSE),"GOOD")</f>
        <v>GOOD</v>
      </c>
      <c r="AP1500" s="74">
        <f>Table2[[#This Row],[Retail Dollar Vol Current 12 Mths]]/Table2[[#This Row],[SHELF SALES  LOOKUP]]</f>
        <v>2.6139101518304978E-4</v>
      </c>
      <c r="AQ1500" s="69">
        <f t="shared" si="51"/>
        <v>0</v>
      </c>
      <c r="AR150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500" s="69" t="e">
        <f>IF(Table2[[#This Row],[Shelf Dollar Vol Current 12 Mths]]&gt;#REF!,"MEETS $ CRITERIA",IF(Table2[[#This Row],[Shelf Dollar Vol Current 12 Mths]]&lt;#REF!+1,"DOES NOT MEET $ CRITERIA"))</f>
        <v>#REF!</v>
      </c>
      <c r="AT1500" s="78"/>
    </row>
    <row r="1501" spans="1:46" ht="13.8" x14ac:dyDescent="0.3">
      <c r="A1501" s="68" t="s">
        <v>9514</v>
      </c>
      <c r="B1501" s="69">
        <v>11588</v>
      </c>
      <c r="C1501" s="69">
        <v>176</v>
      </c>
      <c r="D1501" s="69" t="s">
        <v>25</v>
      </c>
      <c r="E1501" s="70" t="s">
        <v>6313</v>
      </c>
      <c r="F1501" s="70"/>
      <c r="G1501" s="71" t="s">
        <v>9515</v>
      </c>
      <c r="H1501" s="69" t="s">
        <v>6315</v>
      </c>
      <c r="I1501" s="68" t="s">
        <v>6355</v>
      </c>
      <c r="J1501" s="68" t="s">
        <v>257</v>
      </c>
      <c r="K1501" s="68" t="s">
        <v>89</v>
      </c>
      <c r="L1501" s="68" t="s">
        <v>89</v>
      </c>
      <c r="M1501" s="68" t="s">
        <v>257</v>
      </c>
      <c r="N1501" s="68" t="s">
        <v>330</v>
      </c>
      <c r="O1501" s="68" t="s">
        <v>9516</v>
      </c>
      <c r="P1501" s="72" t="s">
        <v>6357</v>
      </c>
      <c r="Q1501" s="68" t="s">
        <v>55</v>
      </c>
      <c r="R1501" s="68" t="s">
        <v>31</v>
      </c>
      <c r="S1501" s="68">
        <v>8</v>
      </c>
      <c r="T1501" s="68">
        <v>18.670000000000002</v>
      </c>
      <c r="U1501" s="68">
        <v>-1.29</v>
      </c>
      <c r="V1501" s="68">
        <v>61.84</v>
      </c>
      <c r="W1501" s="68">
        <v>101.51</v>
      </c>
      <c r="X1501" s="68">
        <v>-0.64</v>
      </c>
      <c r="Y1501" s="68">
        <v>279.44</v>
      </c>
      <c r="Z1501" s="68">
        <v>371.8</v>
      </c>
      <c r="AA1501" s="68">
        <v>-0.33</v>
      </c>
      <c r="AB1501" s="73">
        <v>24308.52</v>
      </c>
      <c r="AC1501" s="73">
        <v>32275.88</v>
      </c>
      <c r="AD1501" s="73">
        <v>28037.82</v>
      </c>
      <c r="AE1501" s="73">
        <v>36164.400000000001</v>
      </c>
      <c r="AF1501" s="73"/>
      <c r="AG1501" s="73">
        <f>IFERROR(VLOOKUP(J1501,'Roll ups'!D:E,2,FALSE),0)</f>
        <v>29546996.449999988</v>
      </c>
      <c r="AH1501" s="74">
        <f>IF(Table2[[#This Row],[CATEGORY TTL LOOKUP]]=0,0,IF(Table2[[#This Row],[CATEGORY TTL LOOKUP]]&gt;0,SUM(AB1501/AG1501)))</f>
        <v>8.2270697264053081E-4</v>
      </c>
      <c r="AI1501" s="74" t="str">
        <f>IFERROR(IF(AH1501&lt;#REF!,"STRIKE",IF(AH1501&gt;=#REF!,"GOOD")),"NO DATA")</f>
        <v>NO DATA</v>
      </c>
      <c r="AJ1501" s="75">
        <f>IFERROR(VLOOKUP(K1501,'Roll ups'!H:I,2,FALSE),0)</f>
        <v>75793138.070000067</v>
      </c>
      <c r="AK1501" s="76">
        <f>IF(Table2[[#This Row],[PRICE TIER LOOKUP]]=0,0,IF(Table2[[#This Row],[PRICE TIER LOOKUP]]&gt;0,SUM(AB1501/AJ1501)))</f>
        <v>3.2072190991154693E-4</v>
      </c>
      <c r="AL1501" s="74" t="e">
        <f>IF(AK1501&lt;#REF!,"STRIKE",IF(AK1501&gt;=#REF!,"GOOD"))</f>
        <v>#REF!</v>
      </c>
      <c r="AM1501" s="75">
        <f>VLOOKUP(H1501,'Roll ups'!A:B,2,FALSE)</f>
        <v>325145452.83999985</v>
      </c>
      <c r="AN1501" s="77">
        <f t="shared" si="50"/>
        <v>7.4761986636060786E-5</v>
      </c>
      <c r="AO1501" s="74" t="str">
        <f>IFERROR(VLOOKUP(Table2[[#This Row],[Product Name]],'Roll ups'!L:P,5,FALSE),"GOOD")</f>
        <v>GOOD</v>
      </c>
      <c r="AP1501" s="74">
        <f>Table2[[#This Row],[Retail Dollar Vol Current 12 Mths]]/Table2[[#This Row],[SHELF SALES  LOOKUP]]</f>
        <v>8.6231622663340981E-5</v>
      </c>
      <c r="AQ1501" s="69">
        <f t="shared" si="51"/>
        <v>0</v>
      </c>
      <c r="AR150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501" s="69" t="e">
        <f>IF(Table2[[#This Row],[Shelf Dollar Vol Current 12 Mths]]&gt;#REF!,"MEETS $ CRITERIA",IF(Table2[[#This Row],[Shelf Dollar Vol Current 12 Mths]]&lt;#REF!+1,"DOES NOT MEET $ CRITERIA"))</f>
        <v>#REF!</v>
      </c>
      <c r="AT1501" s="78"/>
    </row>
    <row r="1502" spans="1:46" ht="13.8" x14ac:dyDescent="0.3">
      <c r="A1502" s="68" t="s">
        <v>9517</v>
      </c>
      <c r="B1502" s="69">
        <v>64774</v>
      </c>
      <c r="C1502" s="69">
        <v>172</v>
      </c>
      <c r="D1502" s="69" t="s">
        <v>25</v>
      </c>
      <c r="E1502" s="70" t="s">
        <v>6313</v>
      </c>
      <c r="F1502" s="70"/>
      <c r="G1502" s="71" t="s">
        <v>9518</v>
      </c>
      <c r="H1502" s="69" t="s">
        <v>6315</v>
      </c>
      <c r="I1502" s="68" t="s">
        <v>54</v>
      </c>
      <c r="J1502" s="68" t="s">
        <v>191</v>
      </c>
      <c r="K1502" s="68" t="s">
        <v>146</v>
      </c>
      <c r="L1502" s="68" t="s">
        <v>146</v>
      </c>
      <c r="M1502" s="68" t="s">
        <v>191</v>
      </c>
      <c r="N1502" s="68" t="s">
        <v>211</v>
      </c>
      <c r="O1502" s="68" t="s">
        <v>9519</v>
      </c>
      <c r="P1502" s="72" t="s">
        <v>191</v>
      </c>
      <c r="Q1502" s="68" t="s">
        <v>59</v>
      </c>
      <c r="R1502" s="68" t="s">
        <v>60</v>
      </c>
      <c r="S1502" s="68">
        <v>7</v>
      </c>
      <c r="T1502" s="68">
        <v>12</v>
      </c>
      <c r="U1502" s="68">
        <v>-0.71</v>
      </c>
      <c r="V1502" s="68">
        <v>21.33</v>
      </c>
      <c r="W1502" s="68">
        <v>12</v>
      </c>
      <c r="X1502" s="68">
        <v>0.44</v>
      </c>
      <c r="Y1502" s="68">
        <v>82.33</v>
      </c>
      <c r="Z1502" s="68">
        <v>105.58</v>
      </c>
      <c r="AA1502" s="68">
        <v>-0.28000000000000003</v>
      </c>
      <c r="AB1502" s="73">
        <v>33707.519999999997</v>
      </c>
      <c r="AC1502" s="73">
        <v>42883.92</v>
      </c>
      <c r="AD1502" s="73">
        <v>33707.519999999997</v>
      </c>
      <c r="AE1502" s="73">
        <v>42883.92</v>
      </c>
      <c r="AF1502" s="73"/>
      <c r="AG1502" s="73">
        <f>IFERROR(VLOOKUP(J1502,'Roll ups'!D:E,2,FALSE),0)</f>
        <v>22444928.369999994</v>
      </c>
      <c r="AH1502" s="74">
        <f>IF(Table2[[#This Row],[CATEGORY TTL LOOKUP]]=0,0,IF(Table2[[#This Row],[CATEGORY TTL LOOKUP]]&gt;0,SUM(AB1502/AG1502)))</f>
        <v>1.5017878179131834E-3</v>
      </c>
      <c r="AI1502" s="74" t="str">
        <f>IFERROR(IF(AH1502&lt;#REF!,"STRIKE",IF(AH1502&gt;=#REF!,"GOOD")),"NO DATA")</f>
        <v>NO DATA</v>
      </c>
      <c r="AJ1502" s="75">
        <f>IFERROR(VLOOKUP(K1502,'Roll ups'!H:I,2,FALSE),0)</f>
        <v>69119979.479999974</v>
      </c>
      <c r="AK1502" s="76">
        <f>IF(Table2[[#This Row],[PRICE TIER LOOKUP]]=0,0,IF(Table2[[#This Row],[PRICE TIER LOOKUP]]&gt;0,SUM(AB1502/AJ1502)))</f>
        <v>4.8766681144275147E-4</v>
      </c>
      <c r="AL1502" s="74" t="e">
        <f>IF(AK1502&lt;#REF!,"STRIKE",IF(AK1502&gt;=#REF!,"GOOD"))</f>
        <v>#REF!</v>
      </c>
      <c r="AM1502" s="75">
        <f>VLOOKUP(H1502,'Roll ups'!A:B,2,FALSE)</f>
        <v>325145452.83999985</v>
      </c>
      <c r="AN1502" s="77">
        <f t="shared" si="50"/>
        <v>1.0366904936107798E-4</v>
      </c>
      <c r="AO1502" s="74" t="str">
        <f>IFERROR(VLOOKUP(Table2[[#This Row],[Product Name]],'Roll ups'!L:P,5,FALSE),"GOOD")</f>
        <v>GOOD</v>
      </c>
      <c r="AP1502" s="74">
        <f>Table2[[#This Row],[Retail Dollar Vol Current 12 Mths]]/Table2[[#This Row],[SHELF SALES  LOOKUP]]</f>
        <v>1.0366904936107798E-4</v>
      </c>
      <c r="AQ1502" s="69">
        <f t="shared" si="51"/>
        <v>0</v>
      </c>
      <c r="AR150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502" s="69" t="e">
        <f>IF(Table2[[#This Row],[Shelf Dollar Vol Current 12 Mths]]&gt;#REF!,"MEETS $ CRITERIA",IF(Table2[[#This Row],[Shelf Dollar Vol Current 12 Mths]]&lt;#REF!+1,"DOES NOT MEET $ CRITERIA"))</f>
        <v>#REF!</v>
      </c>
      <c r="AT1502" s="78"/>
    </row>
    <row r="1503" spans="1:46" ht="13.8" x14ac:dyDescent="0.3">
      <c r="A1503" s="68" t="s">
        <v>9520</v>
      </c>
      <c r="B1503" s="69">
        <v>65467</v>
      </c>
      <c r="C1503" s="69">
        <v>90</v>
      </c>
      <c r="D1503" s="69" t="s">
        <v>25</v>
      </c>
      <c r="E1503" s="70" t="s">
        <v>6313</v>
      </c>
      <c r="F1503" s="70"/>
      <c r="G1503" s="71" t="s">
        <v>9521</v>
      </c>
      <c r="H1503" s="69" t="s">
        <v>6315</v>
      </c>
      <c r="I1503" s="68" t="s">
        <v>54</v>
      </c>
      <c r="J1503" s="68" t="s">
        <v>191</v>
      </c>
      <c r="K1503" s="68" t="s">
        <v>146</v>
      </c>
      <c r="L1503" s="68" t="s">
        <v>6320</v>
      </c>
      <c r="M1503" s="68" t="s">
        <v>191</v>
      </c>
      <c r="N1503" s="68" t="s">
        <v>211</v>
      </c>
      <c r="O1503" s="68" t="s">
        <v>9522</v>
      </c>
      <c r="P1503" s="72" t="s">
        <v>191</v>
      </c>
      <c r="Q1503" s="68" t="s">
        <v>44</v>
      </c>
      <c r="R1503" s="68" t="s">
        <v>60</v>
      </c>
      <c r="S1503" s="68">
        <v>8</v>
      </c>
      <c r="T1503" s="68"/>
      <c r="U1503" s="68">
        <v>1</v>
      </c>
      <c r="V1503" s="68">
        <v>25</v>
      </c>
      <c r="W1503" s="68">
        <v>12.5</v>
      </c>
      <c r="X1503" s="68">
        <v>0.5</v>
      </c>
      <c r="Y1503" s="68">
        <v>96.75</v>
      </c>
      <c r="Z1503" s="68">
        <v>69.42</v>
      </c>
      <c r="AA1503" s="68">
        <v>0.28000000000000003</v>
      </c>
      <c r="AB1503" s="73">
        <v>30093.119999999999</v>
      </c>
      <c r="AC1503" s="73">
        <v>20229.12</v>
      </c>
      <c r="AD1503" s="73">
        <v>30093.119999999999</v>
      </c>
      <c r="AE1503" s="73">
        <v>20229.12</v>
      </c>
      <c r="AF1503" s="73"/>
      <c r="AG1503" s="73">
        <f>IFERROR(VLOOKUP(J1503,'Roll ups'!D:E,2,FALSE),0)</f>
        <v>22444928.369999994</v>
      </c>
      <c r="AH1503" s="74">
        <f>IF(Table2[[#This Row],[CATEGORY TTL LOOKUP]]=0,0,IF(Table2[[#This Row],[CATEGORY TTL LOOKUP]]&gt;0,SUM(AB1503/AG1503)))</f>
        <v>1.3407536662145296E-3</v>
      </c>
      <c r="AI1503" s="74" t="str">
        <f>IFERROR(IF(AH1503&lt;#REF!,"STRIKE",IF(AH1503&gt;=#REF!,"GOOD")),"NO DATA")</f>
        <v>NO DATA</v>
      </c>
      <c r="AJ1503" s="75">
        <f>IFERROR(VLOOKUP(K1503,'Roll ups'!H:I,2,FALSE),0)</f>
        <v>69119979.479999974</v>
      </c>
      <c r="AK1503" s="76">
        <f>IF(Table2[[#This Row],[PRICE TIER LOOKUP]]=0,0,IF(Table2[[#This Row],[PRICE TIER LOOKUP]]&gt;0,SUM(AB1503/AJ1503)))</f>
        <v>4.3537512925199165E-4</v>
      </c>
      <c r="AL1503" s="74" t="e">
        <f>IF(AK1503&lt;#REF!,"STRIKE",IF(AK1503&gt;=#REF!,"GOOD"))</f>
        <v>#REF!</v>
      </c>
      <c r="AM1503" s="75">
        <f>VLOOKUP(H1503,'Roll ups'!A:B,2,FALSE)</f>
        <v>325145452.83999985</v>
      </c>
      <c r="AN1503" s="77">
        <f t="shared" si="50"/>
        <v>9.2552793640969232E-5</v>
      </c>
      <c r="AO1503" s="74" t="str">
        <f>IFERROR(VLOOKUP(Table2[[#This Row],[Product Name]],'Roll ups'!L:P,5,FALSE),"GOOD")</f>
        <v>GOOD</v>
      </c>
      <c r="AP1503" s="74">
        <f>Table2[[#This Row],[Retail Dollar Vol Current 12 Mths]]/Table2[[#This Row],[SHELF SALES  LOOKUP]]</f>
        <v>9.2552793640969232E-5</v>
      </c>
      <c r="AQ1503" s="69">
        <f t="shared" si="51"/>
        <v>0</v>
      </c>
      <c r="AR150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503" s="69" t="e">
        <f>IF(Table2[[#This Row],[Shelf Dollar Vol Current 12 Mths]]&gt;#REF!,"MEETS $ CRITERIA",IF(Table2[[#This Row],[Shelf Dollar Vol Current 12 Mths]]&lt;#REF!+1,"DOES NOT MEET $ CRITERIA"))</f>
        <v>#REF!</v>
      </c>
      <c r="AT1503" s="78"/>
    </row>
    <row r="1504" spans="1:46" ht="13.8" x14ac:dyDescent="0.3">
      <c r="A1504" s="68" t="s">
        <v>9523</v>
      </c>
      <c r="B1504" s="69">
        <v>84222</v>
      </c>
      <c r="C1504" s="69">
        <v>442</v>
      </c>
      <c r="D1504" s="69" t="s">
        <v>25</v>
      </c>
      <c r="E1504" s="70" t="s">
        <v>6313</v>
      </c>
      <c r="F1504" s="70"/>
      <c r="G1504" s="71" t="s">
        <v>9524</v>
      </c>
      <c r="H1504" s="69" t="s">
        <v>6315</v>
      </c>
      <c r="I1504" s="68" t="s">
        <v>54</v>
      </c>
      <c r="J1504" s="68" t="s">
        <v>191</v>
      </c>
      <c r="K1504" s="68" t="s">
        <v>89</v>
      </c>
      <c r="L1504" s="68" t="s">
        <v>132</v>
      </c>
      <c r="M1504" s="68" t="s">
        <v>191</v>
      </c>
      <c r="N1504" s="68" t="s">
        <v>211</v>
      </c>
      <c r="O1504" s="68" t="s">
        <v>9525</v>
      </c>
      <c r="P1504" s="72" t="s">
        <v>191</v>
      </c>
      <c r="Q1504" s="68" t="s">
        <v>213</v>
      </c>
      <c r="R1504" s="68" t="s">
        <v>6402</v>
      </c>
      <c r="S1504" s="68">
        <v>46</v>
      </c>
      <c r="T1504" s="68">
        <v>52.68</v>
      </c>
      <c r="U1504" s="68">
        <v>-0.14000000000000001</v>
      </c>
      <c r="V1504" s="68">
        <v>140.71</v>
      </c>
      <c r="W1504" s="68">
        <v>172.71</v>
      </c>
      <c r="X1504" s="68">
        <v>-0.23</v>
      </c>
      <c r="Y1504" s="68">
        <v>528.80999999999995</v>
      </c>
      <c r="Z1504" s="68">
        <v>570.79999999999995</v>
      </c>
      <c r="AA1504" s="68">
        <v>-0.08</v>
      </c>
      <c r="AB1504" s="73">
        <v>63757.2</v>
      </c>
      <c r="AC1504" s="73">
        <v>68894.399999999994</v>
      </c>
      <c r="AD1504" s="73">
        <v>63757.2</v>
      </c>
      <c r="AE1504" s="73">
        <v>68894.399999999994</v>
      </c>
      <c r="AF1504" s="73"/>
      <c r="AG1504" s="73">
        <f>IFERROR(VLOOKUP(J1504,'Roll ups'!D:E,2,FALSE),0)</f>
        <v>22444928.369999994</v>
      </c>
      <c r="AH1504" s="74">
        <f>IF(Table2[[#This Row],[CATEGORY TTL LOOKUP]]=0,0,IF(Table2[[#This Row],[CATEGORY TTL LOOKUP]]&gt;0,SUM(AB1504/AG1504)))</f>
        <v>2.840606080312477E-3</v>
      </c>
      <c r="AI1504" s="74" t="str">
        <f>IFERROR(IF(AH1504&lt;#REF!,"STRIKE",IF(AH1504&gt;=#REF!,"GOOD")),"NO DATA")</f>
        <v>NO DATA</v>
      </c>
      <c r="AJ1504" s="75">
        <f>IFERROR(VLOOKUP(K1504,'Roll ups'!H:I,2,FALSE),0)</f>
        <v>75793138.070000067</v>
      </c>
      <c r="AK1504" s="76">
        <f>IF(Table2[[#This Row],[PRICE TIER LOOKUP]]=0,0,IF(Table2[[#This Row],[PRICE TIER LOOKUP]]&gt;0,SUM(AB1504/AJ1504)))</f>
        <v>8.4120016169690625E-4</v>
      </c>
      <c r="AL1504" s="74" t="e">
        <f>IF(AK1504&lt;#REF!,"STRIKE",IF(AK1504&gt;=#REF!,"GOOD"))</f>
        <v>#REF!</v>
      </c>
      <c r="AM1504" s="75">
        <f>VLOOKUP(H1504,'Roll ups'!A:B,2,FALSE)</f>
        <v>325145452.83999985</v>
      </c>
      <c r="AN1504" s="77">
        <f t="shared" si="50"/>
        <v>1.9608824125667273E-4</v>
      </c>
      <c r="AO1504" s="74" t="str">
        <f>IFERROR(VLOOKUP(Table2[[#This Row],[Product Name]],'Roll ups'!L:P,5,FALSE),"GOOD")</f>
        <v>GOOD</v>
      </c>
      <c r="AP1504" s="74">
        <f>Table2[[#This Row],[Retail Dollar Vol Current 12 Mths]]/Table2[[#This Row],[SHELF SALES  LOOKUP]]</f>
        <v>1.9608824125667273E-4</v>
      </c>
      <c r="AQ1504" s="69">
        <f t="shared" si="51"/>
        <v>0</v>
      </c>
      <c r="AR150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504" s="69" t="e">
        <f>IF(Table2[[#This Row],[Shelf Dollar Vol Current 12 Mths]]&gt;#REF!,"MEETS $ CRITERIA",IF(Table2[[#This Row],[Shelf Dollar Vol Current 12 Mths]]&lt;#REF!+1,"DOES NOT MEET $ CRITERIA"))</f>
        <v>#REF!</v>
      </c>
      <c r="AT1504" s="78"/>
    </row>
    <row r="1505" spans="1:46" ht="13.8" x14ac:dyDescent="0.3">
      <c r="A1505" s="68" t="s">
        <v>9526</v>
      </c>
      <c r="B1505" s="69">
        <v>100358</v>
      </c>
      <c r="C1505" s="69">
        <v>441</v>
      </c>
      <c r="D1505" s="69" t="s">
        <v>25</v>
      </c>
      <c r="E1505" s="70" t="s">
        <v>6313</v>
      </c>
      <c r="F1505" s="70"/>
      <c r="G1505" s="71" t="s">
        <v>9527</v>
      </c>
      <c r="H1505" s="69" t="s">
        <v>6315</v>
      </c>
      <c r="I1505" s="68" t="s">
        <v>54</v>
      </c>
      <c r="J1505" s="68" t="s">
        <v>191</v>
      </c>
      <c r="K1505" s="68" t="s">
        <v>132</v>
      </c>
      <c r="L1505" s="68" t="s">
        <v>89</v>
      </c>
      <c r="M1505" s="68" t="s">
        <v>191</v>
      </c>
      <c r="N1505" s="68" t="s">
        <v>272</v>
      </c>
      <c r="O1505" s="68" t="s">
        <v>9528</v>
      </c>
      <c r="P1505" s="72" t="s">
        <v>191</v>
      </c>
      <c r="Q1505" s="68" t="s">
        <v>213</v>
      </c>
      <c r="R1505" s="68" t="s">
        <v>6402</v>
      </c>
      <c r="S1505" s="68">
        <v>81</v>
      </c>
      <c r="T1505" s="68">
        <v>74.680000000000007</v>
      </c>
      <c r="U1505" s="68">
        <v>7.0000000000000007E-2</v>
      </c>
      <c r="V1505" s="68">
        <v>262.7</v>
      </c>
      <c r="W1505" s="68">
        <v>213.36</v>
      </c>
      <c r="X1505" s="68">
        <v>0.19</v>
      </c>
      <c r="Y1505" s="68">
        <v>950.11</v>
      </c>
      <c r="Z1505" s="68">
        <v>937.45</v>
      </c>
      <c r="AA1505" s="68">
        <v>0.01</v>
      </c>
      <c r="AB1505" s="73">
        <v>114569.33</v>
      </c>
      <c r="AC1505" s="73">
        <v>113185.2</v>
      </c>
      <c r="AD1505" s="73">
        <v>114569.33</v>
      </c>
      <c r="AE1505" s="73">
        <v>113185.2</v>
      </c>
      <c r="AF1505" s="73"/>
      <c r="AG1505" s="73">
        <f>IFERROR(VLOOKUP(J1505,'Roll ups'!D:E,2,FALSE),0)</f>
        <v>22444928.369999994</v>
      </c>
      <c r="AH1505" s="74">
        <f>IF(Table2[[#This Row],[CATEGORY TTL LOOKUP]]=0,0,IF(Table2[[#This Row],[CATEGORY TTL LOOKUP]]&gt;0,SUM(AB1505/AG1505)))</f>
        <v>5.1044640513593243E-3</v>
      </c>
      <c r="AI1505" s="74" t="str">
        <f>IFERROR(IF(AH1505&lt;#REF!,"STRIKE",IF(AH1505&gt;=#REF!,"GOOD")),"NO DATA")</f>
        <v>NO DATA</v>
      </c>
      <c r="AJ1505" s="75">
        <f>IFERROR(VLOOKUP(K1505,'Roll ups'!H:I,2,FALSE),0)</f>
        <v>126094742.97999983</v>
      </c>
      <c r="AK1505" s="76">
        <f>IF(Table2[[#This Row],[PRICE TIER LOOKUP]]=0,0,IF(Table2[[#This Row],[PRICE TIER LOOKUP]]&gt;0,SUM(AB1505/AJ1505)))</f>
        <v>9.08597196777443E-4</v>
      </c>
      <c r="AL1505" s="74" t="e">
        <f>IF(AK1505&lt;#REF!,"STRIKE",IF(AK1505&gt;=#REF!,"GOOD"))</f>
        <v>#REF!</v>
      </c>
      <c r="AM1505" s="75">
        <f>VLOOKUP(H1505,'Roll ups'!A:B,2,FALSE)</f>
        <v>325145452.83999985</v>
      </c>
      <c r="AN1505" s="77">
        <f t="shared" si="50"/>
        <v>3.5236331616908138E-4</v>
      </c>
      <c r="AO1505" s="74" t="str">
        <f>IFERROR(VLOOKUP(Table2[[#This Row],[Product Name]],'Roll ups'!L:P,5,FALSE),"GOOD")</f>
        <v>GOOD</v>
      </c>
      <c r="AP1505" s="74">
        <f>Table2[[#This Row],[Retail Dollar Vol Current 12 Mths]]/Table2[[#This Row],[SHELF SALES  LOOKUP]]</f>
        <v>3.5236331616908138E-4</v>
      </c>
      <c r="AQ1505" s="69">
        <f t="shared" si="51"/>
        <v>0</v>
      </c>
      <c r="AR150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505" s="69" t="e">
        <f>IF(Table2[[#This Row],[Shelf Dollar Vol Current 12 Mths]]&gt;#REF!,"MEETS $ CRITERIA",IF(Table2[[#This Row],[Shelf Dollar Vol Current 12 Mths]]&lt;#REF!+1,"DOES NOT MEET $ CRITERIA"))</f>
        <v>#REF!</v>
      </c>
      <c r="AT1505" s="78"/>
    </row>
    <row r="1506" spans="1:46" ht="13.8" x14ac:dyDescent="0.3">
      <c r="A1506" s="68" t="s">
        <v>9529</v>
      </c>
      <c r="B1506" s="69">
        <v>16682</v>
      </c>
      <c r="C1506" s="69">
        <v>253</v>
      </c>
      <c r="D1506" s="69" t="s">
        <v>25</v>
      </c>
      <c r="E1506" s="70" t="s">
        <v>6313</v>
      </c>
      <c r="F1506" s="70"/>
      <c r="G1506" s="71" t="s">
        <v>9530</v>
      </c>
      <c r="H1506" s="69" t="s">
        <v>6315</v>
      </c>
      <c r="I1506" s="68" t="s">
        <v>758</v>
      </c>
      <c r="J1506" s="68" t="s">
        <v>175</v>
      </c>
      <c r="K1506" s="68" t="s">
        <v>146</v>
      </c>
      <c r="L1506" s="68" t="s">
        <v>6320</v>
      </c>
      <c r="M1506" s="68" t="s">
        <v>175</v>
      </c>
      <c r="N1506" s="68" t="s">
        <v>176</v>
      </c>
      <c r="O1506" s="68" t="s">
        <v>9531</v>
      </c>
      <c r="P1506" s="72" t="s">
        <v>6357</v>
      </c>
      <c r="Q1506" s="68" t="s">
        <v>6387</v>
      </c>
      <c r="R1506" s="68" t="s">
        <v>31</v>
      </c>
      <c r="S1506" s="68">
        <v>11</v>
      </c>
      <c r="T1506" s="68">
        <v>4.67</v>
      </c>
      <c r="U1506" s="68">
        <v>0.56000000000000005</v>
      </c>
      <c r="V1506" s="68">
        <v>51.73</v>
      </c>
      <c r="W1506" s="68">
        <v>59.7</v>
      </c>
      <c r="X1506" s="68">
        <v>-0.15</v>
      </c>
      <c r="Y1506" s="68">
        <v>268.76</v>
      </c>
      <c r="Z1506" s="68">
        <v>225.39</v>
      </c>
      <c r="AA1506" s="68">
        <v>0.16</v>
      </c>
      <c r="AB1506" s="73">
        <v>85504.16</v>
      </c>
      <c r="AC1506" s="73">
        <v>72891.520000000004</v>
      </c>
      <c r="AD1506" s="73">
        <v>90355.16</v>
      </c>
      <c r="AE1506" s="73">
        <v>75571.12</v>
      </c>
      <c r="AF1506" s="73"/>
      <c r="AG1506" s="73">
        <f>IFERROR(VLOOKUP(J1506,'Roll ups'!D:E,2,FALSE),0)</f>
        <v>52239627.039999984</v>
      </c>
      <c r="AH1506" s="74">
        <f>IF(Table2[[#This Row],[CATEGORY TTL LOOKUP]]=0,0,IF(Table2[[#This Row],[CATEGORY TTL LOOKUP]]&gt;0,SUM(AB1506/AG1506)))</f>
        <v>1.6367681938948243E-3</v>
      </c>
      <c r="AI1506" s="74" t="str">
        <f>IFERROR(IF(AH1506&lt;#REF!,"STRIKE",IF(AH1506&gt;=#REF!,"GOOD")),"NO DATA")</f>
        <v>NO DATA</v>
      </c>
      <c r="AJ1506" s="75">
        <f>IFERROR(VLOOKUP(K1506,'Roll ups'!H:I,2,FALSE),0)</f>
        <v>69119979.479999974</v>
      </c>
      <c r="AK1506" s="76">
        <f>IF(Table2[[#This Row],[PRICE TIER LOOKUP]]=0,0,IF(Table2[[#This Row],[PRICE TIER LOOKUP]]&gt;0,SUM(AB1506/AJ1506)))</f>
        <v>1.2370397190980189E-3</v>
      </c>
      <c r="AL1506" s="74" t="e">
        <f>IF(AK1506&lt;#REF!,"STRIKE",IF(AK1506&gt;=#REF!,"GOOD"))</f>
        <v>#REF!</v>
      </c>
      <c r="AM1506" s="75">
        <f>VLOOKUP(H1506,'Roll ups'!A:B,2,FALSE)</f>
        <v>325145452.83999985</v>
      </c>
      <c r="AN1506" s="77">
        <f t="shared" si="50"/>
        <v>2.6297203068091364E-4</v>
      </c>
      <c r="AO1506" s="74" t="str">
        <f>IFERROR(VLOOKUP(Table2[[#This Row],[Product Name]],'Roll ups'!L:P,5,FALSE),"GOOD")</f>
        <v>GOOD</v>
      </c>
      <c r="AP1506" s="74">
        <f>Table2[[#This Row],[Retail Dollar Vol Current 12 Mths]]/Table2[[#This Row],[SHELF SALES  LOOKUP]]</f>
        <v>2.7789150735705562E-4</v>
      </c>
      <c r="AQ1506" s="69">
        <f t="shared" si="51"/>
        <v>0</v>
      </c>
      <c r="AR150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506" s="69" t="e">
        <f>IF(Table2[[#This Row],[Shelf Dollar Vol Current 12 Mths]]&gt;#REF!,"MEETS $ CRITERIA",IF(Table2[[#This Row],[Shelf Dollar Vol Current 12 Mths]]&lt;#REF!+1,"DOES NOT MEET $ CRITERIA"))</f>
        <v>#REF!</v>
      </c>
      <c r="AT1506" s="78"/>
    </row>
    <row r="1507" spans="1:46" ht="13.8" x14ac:dyDescent="0.3">
      <c r="A1507" s="68" t="s">
        <v>9532</v>
      </c>
      <c r="B1507" s="69">
        <v>21227</v>
      </c>
      <c r="C1507" s="69">
        <v>138</v>
      </c>
      <c r="D1507" s="69" t="s">
        <v>25</v>
      </c>
      <c r="E1507" s="70" t="s">
        <v>6313</v>
      </c>
      <c r="F1507" s="70"/>
      <c r="G1507" s="71" t="s">
        <v>9533</v>
      </c>
      <c r="H1507" s="69" t="s">
        <v>6315</v>
      </c>
      <c r="I1507" s="68" t="s">
        <v>758</v>
      </c>
      <c r="J1507" s="68" t="s">
        <v>175</v>
      </c>
      <c r="K1507" s="68" t="s">
        <v>146</v>
      </c>
      <c r="L1507" s="68" t="s">
        <v>146</v>
      </c>
      <c r="M1507" s="68" t="s">
        <v>175</v>
      </c>
      <c r="N1507" s="68" t="s">
        <v>176</v>
      </c>
      <c r="O1507" s="68" t="s">
        <v>9534</v>
      </c>
      <c r="P1507" s="72" t="s">
        <v>6357</v>
      </c>
      <c r="Q1507" s="68" t="s">
        <v>34</v>
      </c>
      <c r="R1507" s="68" t="s">
        <v>31</v>
      </c>
      <c r="S1507" s="68">
        <v>3</v>
      </c>
      <c r="T1507" s="68">
        <v>2.5</v>
      </c>
      <c r="U1507" s="68">
        <v>0.17</v>
      </c>
      <c r="V1507" s="68">
        <v>8.25</v>
      </c>
      <c r="W1507" s="68">
        <v>2.5</v>
      </c>
      <c r="X1507" s="68">
        <v>0.7</v>
      </c>
      <c r="Y1507" s="68">
        <v>53.92</v>
      </c>
      <c r="Z1507" s="68">
        <v>23</v>
      </c>
      <c r="AA1507" s="68">
        <v>0.56999999999999995</v>
      </c>
      <c r="AB1507" s="73">
        <v>18052.98</v>
      </c>
      <c r="AC1507" s="73">
        <v>7617.36</v>
      </c>
      <c r="AD1507" s="73">
        <v>18982.98</v>
      </c>
      <c r="AE1507" s="73">
        <v>8076.96</v>
      </c>
      <c r="AF1507" s="73"/>
      <c r="AG1507" s="73">
        <f>IFERROR(VLOOKUP(J1507,'Roll ups'!D:E,2,FALSE),0)</f>
        <v>52239627.039999984</v>
      </c>
      <c r="AH1507" s="74">
        <f>IF(Table2[[#This Row],[CATEGORY TTL LOOKUP]]=0,0,IF(Table2[[#This Row],[CATEGORY TTL LOOKUP]]&gt;0,SUM(AB1507/AG1507)))</f>
        <v>3.4558018544383553E-4</v>
      </c>
      <c r="AI1507" s="74" t="str">
        <f>IFERROR(IF(AH1507&lt;#REF!,"STRIKE",IF(AH1507&gt;=#REF!,"GOOD")),"NO DATA")</f>
        <v>NO DATA</v>
      </c>
      <c r="AJ1507" s="75">
        <f>IFERROR(VLOOKUP(K1507,'Roll ups'!H:I,2,FALSE),0)</f>
        <v>69119979.479999974</v>
      </c>
      <c r="AK1507" s="76">
        <f>IF(Table2[[#This Row],[PRICE TIER LOOKUP]]=0,0,IF(Table2[[#This Row],[PRICE TIER LOOKUP]]&gt;0,SUM(AB1507/AJ1507)))</f>
        <v>2.6118323726099585E-4</v>
      </c>
      <c r="AL1507" s="74" t="e">
        <f>IF(AK1507&lt;#REF!,"STRIKE",IF(AK1507&gt;=#REF!,"GOOD"))</f>
        <v>#REF!</v>
      </c>
      <c r="AM1507" s="75">
        <f>VLOOKUP(H1507,'Roll ups'!A:B,2,FALSE)</f>
        <v>325145452.83999985</v>
      </c>
      <c r="AN1507" s="77">
        <f t="shared" si="50"/>
        <v>5.5522781703743071E-5</v>
      </c>
      <c r="AO1507" s="74" t="str">
        <f>IFERROR(VLOOKUP(Table2[[#This Row],[Product Name]],'Roll ups'!L:P,5,FALSE),"GOOD")</f>
        <v>GOOD</v>
      </c>
      <c r="AP1507" s="74">
        <f>Table2[[#This Row],[Retail Dollar Vol Current 12 Mths]]/Table2[[#This Row],[SHELF SALES  LOOKUP]]</f>
        <v>5.8383040064660831E-5</v>
      </c>
      <c r="AQ1507" s="69">
        <f t="shared" si="51"/>
        <v>0</v>
      </c>
      <c r="AR150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507" s="69" t="e">
        <f>IF(Table2[[#This Row],[Shelf Dollar Vol Current 12 Mths]]&gt;#REF!,"MEETS $ CRITERIA",IF(Table2[[#This Row],[Shelf Dollar Vol Current 12 Mths]]&lt;#REF!+1,"DOES NOT MEET $ CRITERIA"))</f>
        <v>#REF!</v>
      </c>
      <c r="AT1507" s="78"/>
    </row>
    <row r="1508" spans="1:46" ht="13.8" x14ac:dyDescent="0.3">
      <c r="A1508" s="68" t="s">
        <v>9535</v>
      </c>
      <c r="B1508" s="69">
        <v>28137</v>
      </c>
      <c r="C1508" s="69">
        <v>269</v>
      </c>
      <c r="D1508" s="69" t="s">
        <v>25</v>
      </c>
      <c r="E1508" s="70" t="s">
        <v>6313</v>
      </c>
      <c r="F1508" s="70"/>
      <c r="G1508" s="71" t="s">
        <v>9536</v>
      </c>
      <c r="H1508" s="69" t="s">
        <v>6315</v>
      </c>
      <c r="I1508" s="68" t="s">
        <v>758</v>
      </c>
      <c r="J1508" s="68" t="s">
        <v>175</v>
      </c>
      <c r="K1508" s="68" t="s">
        <v>146</v>
      </c>
      <c r="L1508" s="68" t="s">
        <v>146</v>
      </c>
      <c r="M1508" s="68" t="s">
        <v>175</v>
      </c>
      <c r="N1508" s="68" t="s">
        <v>176</v>
      </c>
      <c r="O1508" s="68" t="s">
        <v>9537</v>
      </c>
      <c r="P1508" s="72" t="s">
        <v>6357</v>
      </c>
      <c r="Q1508" s="68" t="s">
        <v>55</v>
      </c>
      <c r="R1508" s="68" t="s">
        <v>31</v>
      </c>
      <c r="S1508" s="68">
        <v>3</v>
      </c>
      <c r="T1508" s="68">
        <v>6.5</v>
      </c>
      <c r="U1508" s="68">
        <v>-0.95</v>
      </c>
      <c r="V1508" s="68">
        <v>14.67</v>
      </c>
      <c r="W1508" s="68">
        <v>39.58</v>
      </c>
      <c r="X1508" s="68">
        <v>-1.7</v>
      </c>
      <c r="Y1508" s="68">
        <v>125.17</v>
      </c>
      <c r="Z1508" s="68">
        <v>180</v>
      </c>
      <c r="AA1508" s="68">
        <v>-0.44</v>
      </c>
      <c r="AB1508" s="73">
        <v>88880.42</v>
      </c>
      <c r="AC1508" s="73">
        <v>126961.94</v>
      </c>
      <c r="AD1508" s="73">
        <v>91787.22</v>
      </c>
      <c r="AE1508" s="73">
        <v>130354.72</v>
      </c>
      <c r="AF1508" s="73"/>
      <c r="AG1508" s="73">
        <f>IFERROR(VLOOKUP(J1508,'Roll ups'!D:E,2,FALSE),0)</f>
        <v>52239627.039999984</v>
      </c>
      <c r="AH1508" s="74">
        <f>IF(Table2[[#This Row],[CATEGORY TTL LOOKUP]]=0,0,IF(Table2[[#This Row],[CATEGORY TTL LOOKUP]]&gt;0,SUM(AB1508/AG1508)))</f>
        <v>1.7013984409181193E-3</v>
      </c>
      <c r="AI1508" s="74" t="str">
        <f>IFERROR(IF(AH1508&lt;#REF!,"STRIKE",IF(AH1508&gt;=#REF!,"GOOD")),"NO DATA")</f>
        <v>NO DATA</v>
      </c>
      <c r="AJ1508" s="75">
        <f>IFERROR(VLOOKUP(K1508,'Roll ups'!H:I,2,FALSE),0)</f>
        <v>69119979.479999974</v>
      </c>
      <c r="AK1508" s="76">
        <f>IF(Table2[[#This Row],[PRICE TIER LOOKUP]]=0,0,IF(Table2[[#This Row],[PRICE TIER LOOKUP]]&gt;0,SUM(AB1508/AJ1508)))</f>
        <v>1.2858860877659514E-3</v>
      </c>
      <c r="AL1508" s="74" t="e">
        <f>IF(AK1508&lt;#REF!,"STRIKE",IF(AK1508&gt;=#REF!,"GOOD"))</f>
        <v>#REF!</v>
      </c>
      <c r="AM1508" s="75">
        <f>VLOOKUP(H1508,'Roll ups'!A:B,2,FALSE)</f>
        <v>325145452.83999985</v>
      </c>
      <c r="AN1508" s="77">
        <f t="shared" si="50"/>
        <v>2.7335587572782996E-4</v>
      </c>
      <c r="AO1508" s="74" t="str">
        <f>IFERROR(VLOOKUP(Table2[[#This Row],[Product Name]],'Roll ups'!L:P,5,FALSE),"GOOD")</f>
        <v>GOOD</v>
      </c>
      <c r="AP1508" s="74">
        <f>Table2[[#This Row],[Retail Dollar Vol Current 12 Mths]]/Table2[[#This Row],[SHELF SALES  LOOKUP]]</f>
        <v>2.822958746563415E-4</v>
      </c>
      <c r="AQ1508" s="69">
        <f t="shared" si="51"/>
        <v>0</v>
      </c>
      <c r="AR150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508" s="69" t="e">
        <f>IF(Table2[[#This Row],[Shelf Dollar Vol Current 12 Mths]]&gt;#REF!,"MEETS $ CRITERIA",IF(Table2[[#This Row],[Shelf Dollar Vol Current 12 Mths]]&lt;#REF!+1,"DOES NOT MEET $ CRITERIA"))</f>
        <v>#REF!</v>
      </c>
      <c r="AT1508" s="78"/>
    </row>
    <row r="1509" spans="1:46" ht="13.8" x14ac:dyDescent="0.3">
      <c r="A1509" s="68" t="s">
        <v>9538</v>
      </c>
      <c r="B1509" s="69">
        <v>43803</v>
      </c>
      <c r="C1509" s="69">
        <v>149</v>
      </c>
      <c r="D1509" s="69" t="s">
        <v>25</v>
      </c>
      <c r="E1509" s="70" t="s">
        <v>6313</v>
      </c>
      <c r="F1509" s="70"/>
      <c r="G1509" s="71" t="s">
        <v>9539</v>
      </c>
      <c r="H1509" s="69" t="s">
        <v>6315</v>
      </c>
      <c r="I1509" s="68" t="s">
        <v>299</v>
      </c>
      <c r="J1509" s="68" t="s">
        <v>299</v>
      </c>
      <c r="K1509" s="68" t="s">
        <v>146</v>
      </c>
      <c r="L1509" s="68" t="s">
        <v>146</v>
      </c>
      <c r="M1509" s="68" t="s">
        <v>299</v>
      </c>
      <c r="N1509" s="68" t="s">
        <v>492</v>
      </c>
      <c r="O1509" s="68" t="s">
        <v>9540</v>
      </c>
      <c r="P1509" s="72" t="s">
        <v>299</v>
      </c>
      <c r="Q1509" s="68" t="s">
        <v>161</v>
      </c>
      <c r="R1509" s="68" t="s">
        <v>31</v>
      </c>
      <c r="S1509" s="68">
        <v>3</v>
      </c>
      <c r="T1509" s="68">
        <v>4.5</v>
      </c>
      <c r="U1509" s="68">
        <v>-0.8</v>
      </c>
      <c r="V1509" s="68">
        <v>6.5</v>
      </c>
      <c r="W1509" s="68">
        <v>9.5</v>
      </c>
      <c r="X1509" s="68">
        <v>-0.46</v>
      </c>
      <c r="Y1509" s="68">
        <v>59</v>
      </c>
      <c r="Z1509" s="68">
        <v>61</v>
      </c>
      <c r="AA1509" s="68">
        <v>-0.03</v>
      </c>
      <c r="AB1509" s="73">
        <v>25049.040000000001</v>
      </c>
      <c r="AC1509" s="73">
        <v>25059.96</v>
      </c>
      <c r="AD1509" s="73">
        <v>25049.040000000001</v>
      </c>
      <c r="AE1509" s="73">
        <v>25059.96</v>
      </c>
      <c r="AF1509" s="73"/>
      <c r="AG1509" s="73">
        <f>IFERROR(VLOOKUP(J1509,'Roll ups'!D:E,2,FALSE),0)</f>
        <v>12844114.079999994</v>
      </c>
      <c r="AH1509" s="74">
        <f>IF(Table2[[#This Row],[CATEGORY TTL LOOKUP]]=0,0,IF(Table2[[#This Row],[CATEGORY TTL LOOKUP]]&gt;0,SUM(AB1509/AG1509)))</f>
        <v>1.9502349359388446E-3</v>
      </c>
      <c r="AI1509" s="74" t="str">
        <f>IFERROR(IF(AH1509&lt;#REF!,"STRIKE",IF(AH1509&gt;=#REF!,"GOOD")),"NO DATA")</f>
        <v>NO DATA</v>
      </c>
      <c r="AJ1509" s="75">
        <f>IFERROR(VLOOKUP(K1509,'Roll ups'!H:I,2,FALSE),0)</f>
        <v>69119979.479999974</v>
      </c>
      <c r="AK1509" s="76">
        <f>IF(Table2[[#This Row],[PRICE TIER LOOKUP]]=0,0,IF(Table2[[#This Row],[PRICE TIER LOOKUP]]&gt;0,SUM(AB1509/AJ1509)))</f>
        <v>3.6239941314288146E-4</v>
      </c>
      <c r="AL1509" s="74" t="e">
        <f>IF(AK1509&lt;#REF!,"STRIKE",IF(AK1509&gt;=#REF!,"GOOD"))</f>
        <v>#REF!</v>
      </c>
      <c r="AM1509" s="75">
        <f>VLOOKUP(H1509,'Roll ups'!A:B,2,FALSE)</f>
        <v>325145452.83999985</v>
      </c>
      <c r="AN1509" s="77">
        <f t="shared" si="50"/>
        <v>7.7039490422541233E-5</v>
      </c>
      <c r="AO1509" s="74" t="str">
        <f>IFERROR(VLOOKUP(Table2[[#This Row],[Product Name]],'Roll ups'!L:P,5,FALSE),"GOOD")</f>
        <v>GOOD</v>
      </c>
      <c r="AP1509" s="74">
        <f>Table2[[#This Row],[Retail Dollar Vol Current 12 Mths]]/Table2[[#This Row],[SHELF SALES  LOOKUP]]</f>
        <v>7.7039490422541233E-5</v>
      </c>
      <c r="AQ1509" s="69">
        <f t="shared" si="51"/>
        <v>0</v>
      </c>
      <c r="AR150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509" s="69" t="e">
        <f>IF(Table2[[#This Row],[Shelf Dollar Vol Current 12 Mths]]&gt;#REF!,"MEETS $ CRITERIA",IF(Table2[[#This Row],[Shelf Dollar Vol Current 12 Mths]]&lt;#REF!+1,"DOES NOT MEET $ CRITERIA"))</f>
        <v>#REF!</v>
      </c>
      <c r="AT1509" s="78"/>
    </row>
    <row r="1510" spans="1:46" ht="13.8" x14ac:dyDescent="0.3">
      <c r="A1510" s="68" t="s">
        <v>9541</v>
      </c>
      <c r="B1510" s="69">
        <v>64922</v>
      </c>
      <c r="C1510" s="69">
        <v>142</v>
      </c>
      <c r="D1510" s="69" t="s">
        <v>25</v>
      </c>
      <c r="E1510" s="70" t="s">
        <v>6313</v>
      </c>
      <c r="F1510" s="70"/>
      <c r="G1510" s="71" t="s">
        <v>9542</v>
      </c>
      <c r="H1510" s="69" t="s">
        <v>6315</v>
      </c>
      <c r="I1510" s="68" t="s">
        <v>245</v>
      </c>
      <c r="J1510" s="68" t="s">
        <v>245</v>
      </c>
      <c r="K1510" s="68" t="s">
        <v>132</v>
      </c>
      <c r="L1510" s="68" t="s">
        <v>132</v>
      </c>
      <c r="M1510" s="68" t="s">
        <v>245</v>
      </c>
      <c r="N1510" s="68" t="s">
        <v>184</v>
      </c>
      <c r="O1510" s="68" t="s">
        <v>9543</v>
      </c>
      <c r="P1510" s="72" t="s">
        <v>191</v>
      </c>
      <c r="Q1510" s="68" t="s">
        <v>2907</v>
      </c>
      <c r="R1510" s="68" t="s">
        <v>60</v>
      </c>
      <c r="S1510" s="68">
        <v>1</v>
      </c>
      <c r="T1510" s="68">
        <v>4</v>
      </c>
      <c r="U1510" s="68">
        <v>-3</v>
      </c>
      <c r="V1510" s="68">
        <v>10</v>
      </c>
      <c r="W1510" s="68">
        <v>21.92</v>
      </c>
      <c r="X1510" s="68">
        <v>-1.19</v>
      </c>
      <c r="Y1510" s="68">
        <v>49.92</v>
      </c>
      <c r="Z1510" s="68">
        <v>81</v>
      </c>
      <c r="AA1510" s="68">
        <v>-0.62</v>
      </c>
      <c r="AB1510" s="73">
        <v>11002.67</v>
      </c>
      <c r="AC1510" s="73">
        <v>17622.560000000001</v>
      </c>
      <c r="AD1510" s="73">
        <v>11578.67</v>
      </c>
      <c r="AE1510" s="73">
        <v>18762.84</v>
      </c>
      <c r="AF1510" s="73"/>
      <c r="AG1510" s="73">
        <f>IFERROR(VLOOKUP(J1510,'Roll ups'!D:E,2,FALSE),0)</f>
        <v>57863085.470000021</v>
      </c>
      <c r="AH1510" s="74">
        <f>IF(Table2[[#This Row],[CATEGORY TTL LOOKUP]]=0,0,IF(Table2[[#This Row],[CATEGORY TTL LOOKUP]]&gt;0,SUM(AB1510/AG1510)))</f>
        <v>1.9015007427670787E-4</v>
      </c>
      <c r="AI1510" s="74" t="str">
        <f>IFERROR(IF(AH1510&lt;#REF!,"STRIKE",IF(AH1510&gt;=#REF!,"GOOD")),"NO DATA")</f>
        <v>NO DATA</v>
      </c>
      <c r="AJ1510" s="75">
        <f>IFERROR(VLOOKUP(K1510,'Roll ups'!H:I,2,FALSE),0)</f>
        <v>126094742.97999983</v>
      </c>
      <c r="AK1510" s="76">
        <f>IF(Table2[[#This Row],[PRICE TIER LOOKUP]]=0,0,IF(Table2[[#This Row],[PRICE TIER LOOKUP]]&gt;0,SUM(AB1510/AJ1510)))</f>
        <v>8.7257166634973501E-5</v>
      </c>
      <c r="AL1510" s="74" t="e">
        <f>IF(AK1510&lt;#REF!,"STRIKE",IF(AK1510&gt;=#REF!,"GOOD"))</f>
        <v>#REF!</v>
      </c>
      <c r="AM1510" s="75">
        <f>VLOOKUP(H1510,'Roll ups'!A:B,2,FALSE)</f>
        <v>325145452.83999985</v>
      </c>
      <c r="AN1510" s="77">
        <f t="shared" si="50"/>
        <v>3.3839224580558047E-5</v>
      </c>
      <c r="AO1510" s="74" t="str">
        <f>IFERROR(VLOOKUP(Table2[[#This Row],[Product Name]],'Roll ups'!L:P,5,FALSE),"GOOD")</f>
        <v>GOOD</v>
      </c>
      <c r="AP1510" s="74">
        <f>Table2[[#This Row],[Retail Dollar Vol Current 12 Mths]]/Table2[[#This Row],[SHELF SALES  LOOKUP]]</f>
        <v>3.561073943635227E-5</v>
      </c>
      <c r="AQ1510" s="69">
        <f t="shared" si="51"/>
        <v>0</v>
      </c>
      <c r="AR151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510" s="69" t="e">
        <f>IF(Table2[[#This Row],[Shelf Dollar Vol Current 12 Mths]]&gt;#REF!,"MEETS $ CRITERIA",IF(Table2[[#This Row],[Shelf Dollar Vol Current 12 Mths]]&lt;#REF!+1,"DOES NOT MEET $ CRITERIA"))</f>
        <v>#REF!</v>
      </c>
      <c r="AT1510" s="78"/>
    </row>
    <row r="1511" spans="1:46" ht="13.8" x14ac:dyDescent="0.3">
      <c r="A1511" s="68" t="s">
        <v>9544</v>
      </c>
      <c r="B1511" s="69">
        <v>65352</v>
      </c>
      <c r="C1511" s="69">
        <v>182</v>
      </c>
      <c r="D1511" s="69" t="s">
        <v>25</v>
      </c>
      <c r="E1511" s="70" t="s">
        <v>6313</v>
      </c>
      <c r="F1511" s="70"/>
      <c r="G1511" s="71" t="s">
        <v>9545</v>
      </c>
      <c r="H1511" s="69" t="s">
        <v>6315</v>
      </c>
      <c r="I1511" s="68" t="s">
        <v>245</v>
      </c>
      <c r="J1511" s="68" t="s">
        <v>245</v>
      </c>
      <c r="K1511" s="68" t="s">
        <v>89</v>
      </c>
      <c r="L1511" s="68" t="s">
        <v>132</v>
      </c>
      <c r="M1511" s="68" t="s">
        <v>245</v>
      </c>
      <c r="N1511" s="68" t="s">
        <v>184</v>
      </c>
      <c r="O1511" s="68" t="s">
        <v>9546</v>
      </c>
      <c r="P1511" s="72" t="s">
        <v>191</v>
      </c>
      <c r="Q1511" s="68" t="s">
        <v>128</v>
      </c>
      <c r="R1511" s="68" t="s">
        <v>60</v>
      </c>
      <c r="S1511" s="68">
        <v>5</v>
      </c>
      <c r="T1511" s="68">
        <v>7.46</v>
      </c>
      <c r="U1511" s="68">
        <v>-0.56000000000000005</v>
      </c>
      <c r="V1511" s="68">
        <v>15.46</v>
      </c>
      <c r="W1511" s="68">
        <v>19.190000000000001</v>
      </c>
      <c r="X1511" s="68">
        <v>-0.24</v>
      </c>
      <c r="Y1511" s="68">
        <v>57.57</v>
      </c>
      <c r="Z1511" s="68">
        <v>66.11</v>
      </c>
      <c r="AA1511" s="68">
        <v>-0.15</v>
      </c>
      <c r="AB1511" s="73">
        <v>20062.080000000002</v>
      </c>
      <c r="AC1511" s="73">
        <v>22982.400000000001</v>
      </c>
      <c r="AD1511" s="73">
        <v>20062.080000000002</v>
      </c>
      <c r="AE1511" s="73">
        <v>22982.400000000001</v>
      </c>
      <c r="AF1511" s="73"/>
      <c r="AG1511" s="73">
        <f>IFERROR(VLOOKUP(J1511,'Roll ups'!D:E,2,FALSE),0)</f>
        <v>57863085.470000021</v>
      </c>
      <c r="AH1511" s="74">
        <f>IF(Table2[[#This Row],[CATEGORY TTL LOOKUP]]=0,0,IF(Table2[[#This Row],[CATEGORY TTL LOOKUP]]&gt;0,SUM(AB1511/AG1511)))</f>
        <v>3.4671638812626898E-4</v>
      </c>
      <c r="AI1511" s="74" t="str">
        <f>IFERROR(IF(AH1511&lt;#REF!,"STRIKE",IF(AH1511&gt;=#REF!,"GOOD")),"NO DATA")</f>
        <v>NO DATA</v>
      </c>
      <c r="AJ1511" s="75">
        <f>IFERROR(VLOOKUP(K1511,'Roll ups'!H:I,2,FALSE),0)</f>
        <v>75793138.070000067</v>
      </c>
      <c r="AK1511" s="76">
        <f>IF(Table2[[#This Row],[PRICE TIER LOOKUP]]=0,0,IF(Table2[[#This Row],[PRICE TIER LOOKUP]]&gt;0,SUM(AB1511/AJ1511)))</f>
        <v>2.6469520211013458E-4</v>
      </c>
      <c r="AL1511" s="74" t="e">
        <f>IF(AK1511&lt;#REF!,"STRIKE",IF(AK1511&gt;=#REF!,"GOOD"))</f>
        <v>#REF!</v>
      </c>
      <c r="AM1511" s="75">
        <f>VLOOKUP(H1511,'Roll ups'!A:B,2,FALSE)</f>
        <v>325145452.83999985</v>
      </c>
      <c r="AN1511" s="77">
        <f t="shared" si="50"/>
        <v>6.170186242731283E-5</v>
      </c>
      <c r="AO1511" s="74" t="str">
        <f>IFERROR(VLOOKUP(Table2[[#This Row],[Product Name]],'Roll ups'!L:P,5,FALSE),"GOOD")</f>
        <v>GOOD</v>
      </c>
      <c r="AP1511" s="74">
        <f>Table2[[#This Row],[Retail Dollar Vol Current 12 Mths]]/Table2[[#This Row],[SHELF SALES  LOOKUP]]</f>
        <v>6.170186242731283E-5</v>
      </c>
      <c r="AQ1511" s="69">
        <f t="shared" si="51"/>
        <v>0</v>
      </c>
      <c r="AR151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511" s="69" t="e">
        <f>IF(Table2[[#This Row],[Shelf Dollar Vol Current 12 Mths]]&gt;#REF!,"MEETS $ CRITERIA",IF(Table2[[#This Row],[Shelf Dollar Vol Current 12 Mths]]&lt;#REF!+1,"DOES NOT MEET $ CRITERIA"))</f>
        <v>#REF!</v>
      </c>
      <c r="AT1511" s="78"/>
    </row>
    <row r="1512" spans="1:46" ht="13.8" x14ac:dyDescent="0.3">
      <c r="A1512" s="68" t="s">
        <v>9547</v>
      </c>
      <c r="B1512" s="69">
        <v>65358</v>
      </c>
      <c r="C1512" s="69">
        <v>244</v>
      </c>
      <c r="D1512" s="69" t="s">
        <v>25</v>
      </c>
      <c r="E1512" s="70" t="s">
        <v>6313</v>
      </c>
      <c r="F1512" s="70"/>
      <c r="G1512" s="71" t="s">
        <v>9548</v>
      </c>
      <c r="H1512" s="69" t="s">
        <v>6315</v>
      </c>
      <c r="I1512" s="68" t="s">
        <v>245</v>
      </c>
      <c r="J1512" s="68" t="s">
        <v>245</v>
      </c>
      <c r="K1512" s="68" t="s">
        <v>132</v>
      </c>
      <c r="L1512" s="68" t="s">
        <v>132</v>
      </c>
      <c r="M1512" s="68" t="s">
        <v>245</v>
      </c>
      <c r="N1512" s="68" t="s">
        <v>246</v>
      </c>
      <c r="O1512" s="68" t="s">
        <v>9549</v>
      </c>
      <c r="P1512" s="72" t="s">
        <v>245</v>
      </c>
      <c r="Q1512" s="68" t="s">
        <v>128</v>
      </c>
      <c r="R1512" s="68" t="s">
        <v>60</v>
      </c>
      <c r="S1512" s="68">
        <v>10</v>
      </c>
      <c r="T1512" s="68">
        <v>9.06</v>
      </c>
      <c r="U1512" s="68">
        <v>0.11</v>
      </c>
      <c r="V1512" s="68">
        <v>26.12</v>
      </c>
      <c r="W1512" s="68">
        <v>21.84</v>
      </c>
      <c r="X1512" s="68">
        <v>0.16</v>
      </c>
      <c r="Y1512" s="68">
        <v>89.56</v>
      </c>
      <c r="Z1512" s="68">
        <v>86.36</v>
      </c>
      <c r="AA1512" s="68">
        <v>0.04</v>
      </c>
      <c r="AB1512" s="73">
        <v>34030.080000000002</v>
      </c>
      <c r="AC1512" s="73">
        <v>32509.54</v>
      </c>
      <c r="AD1512" s="73">
        <v>34030.080000000002</v>
      </c>
      <c r="AE1512" s="73">
        <v>32509.54</v>
      </c>
      <c r="AF1512" s="73"/>
      <c r="AG1512" s="73">
        <f>IFERROR(VLOOKUP(J1512,'Roll ups'!D:E,2,FALSE),0)</f>
        <v>57863085.470000021</v>
      </c>
      <c r="AH1512" s="74">
        <f>IF(Table2[[#This Row],[CATEGORY TTL LOOKUP]]=0,0,IF(Table2[[#This Row],[CATEGORY TTL LOOKUP]]&gt;0,SUM(AB1512/AG1512)))</f>
        <v>5.8811381597760463E-4</v>
      </c>
      <c r="AI1512" s="74" t="str">
        <f>IFERROR(IF(AH1512&lt;#REF!,"STRIKE",IF(AH1512&gt;=#REF!,"GOOD")),"NO DATA")</f>
        <v>NO DATA</v>
      </c>
      <c r="AJ1512" s="75">
        <f>IFERROR(VLOOKUP(K1512,'Roll ups'!H:I,2,FALSE),0)</f>
        <v>126094742.97999983</v>
      </c>
      <c r="AK1512" s="76">
        <f>IF(Table2[[#This Row],[PRICE TIER LOOKUP]]=0,0,IF(Table2[[#This Row],[PRICE TIER LOOKUP]]&gt;0,SUM(AB1512/AJ1512)))</f>
        <v>2.6987707176180686E-4</v>
      </c>
      <c r="AL1512" s="74" t="e">
        <f>IF(AK1512&lt;#REF!,"STRIKE",IF(AK1512&gt;=#REF!,"GOOD"))</f>
        <v>#REF!</v>
      </c>
      <c r="AM1512" s="75">
        <f>VLOOKUP(H1512,'Roll ups'!A:B,2,FALSE)</f>
        <v>325145452.83999985</v>
      </c>
      <c r="AN1512" s="77">
        <f t="shared" si="50"/>
        <v>1.0466109768032275E-4</v>
      </c>
      <c r="AO1512" s="74" t="str">
        <f>IFERROR(VLOOKUP(Table2[[#This Row],[Product Name]],'Roll ups'!L:P,5,FALSE),"GOOD")</f>
        <v>GOOD</v>
      </c>
      <c r="AP1512" s="74">
        <f>Table2[[#This Row],[Retail Dollar Vol Current 12 Mths]]/Table2[[#This Row],[SHELF SALES  LOOKUP]]</f>
        <v>1.0466109768032275E-4</v>
      </c>
      <c r="AQ1512" s="69">
        <f t="shared" si="51"/>
        <v>0</v>
      </c>
      <c r="AR151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512" s="69" t="e">
        <f>IF(Table2[[#This Row],[Shelf Dollar Vol Current 12 Mths]]&gt;#REF!,"MEETS $ CRITERIA",IF(Table2[[#This Row],[Shelf Dollar Vol Current 12 Mths]]&lt;#REF!+1,"DOES NOT MEET $ CRITERIA"))</f>
        <v>#REF!</v>
      </c>
      <c r="AT1512" s="78"/>
    </row>
    <row r="1513" spans="1:46" ht="13.8" x14ac:dyDescent="0.3">
      <c r="A1513" s="68" t="s">
        <v>9550</v>
      </c>
      <c r="B1513" s="69">
        <v>87418</v>
      </c>
      <c r="C1513" s="69">
        <v>259</v>
      </c>
      <c r="D1513" s="69" t="s">
        <v>25</v>
      </c>
      <c r="E1513" s="70" t="s">
        <v>6313</v>
      </c>
      <c r="F1513" s="70"/>
      <c r="G1513" s="71" t="s">
        <v>9551</v>
      </c>
      <c r="H1513" s="69" t="s">
        <v>6315</v>
      </c>
      <c r="I1513" s="68" t="s">
        <v>245</v>
      </c>
      <c r="J1513" s="68" t="s">
        <v>245</v>
      </c>
      <c r="K1513" s="68" t="s">
        <v>132</v>
      </c>
      <c r="L1513" s="68" t="s">
        <v>132</v>
      </c>
      <c r="M1513" s="68" t="s">
        <v>245</v>
      </c>
      <c r="N1513" s="68" t="s">
        <v>246</v>
      </c>
      <c r="O1513" s="68" t="s">
        <v>9552</v>
      </c>
      <c r="P1513" s="72" t="s">
        <v>245</v>
      </c>
      <c r="Q1513" s="68" t="s">
        <v>128</v>
      </c>
      <c r="R1513" s="68" t="s">
        <v>60</v>
      </c>
      <c r="S1513" s="68">
        <v>32</v>
      </c>
      <c r="T1513" s="68">
        <v>18.86</v>
      </c>
      <c r="U1513" s="68">
        <v>0.4</v>
      </c>
      <c r="V1513" s="68">
        <v>115.71</v>
      </c>
      <c r="W1513" s="68">
        <v>133.4</v>
      </c>
      <c r="X1513" s="68">
        <v>-0.15</v>
      </c>
      <c r="Y1513" s="68">
        <v>518.83000000000004</v>
      </c>
      <c r="Z1513" s="68">
        <v>404.29</v>
      </c>
      <c r="AA1513" s="68">
        <v>0.22</v>
      </c>
      <c r="AB1513" s="73">
        <v>91159.07</v>
      </c>
      <c r="AC1513" s="73">
        <v>68908.77</v>
      </c>
      <c r="AD1513" s="73">
        <v>94631</v>
      </c>
      <c r="AE1513" s="73">
        <v>71824.59</v>
      </c>
      <c r="AF1513" s="73"/>
      <c r="AG1513" s="73">
        <f>IFERROR(VLOOKUP(J1513,'Roll ups'!D:E,2,FALSE),0)</f>
        <v>57863085.470000021</v>
      </c>
      <c r="AH1513" s="74">
        <f>IF(Table2[[#This Row],[CATEGORY TTL LOOKUP]]=0,0,IF(Table2[[#This Row],[CATEGORY TTL LOOKUP]]&gt;0,SUM(AB1513/AG1513)))</f>
        <v>1.5754270492067484E-3</v>
      </c>
      <c r="AI1513" s="74" t="str">
        <f>IFERROR(IF(AH1513&lt;#REF!,"STRIKE",IF(AH1513&gt;=#REF!,"GOOD")),"NO DATA")</f>
        <v>NO DATA</v>
      </c>
      <c r="AJ1513" s="75">
        <f>IFERROR(VLOOKUP(K1513,'Roll ups'!H:I,2,FALSE),0)</f>
        <v>126094742.97999983</v>
      </c>
      <c r="AK1513" s="76">
        <f>IF(Table2[[#This Row],[PRICE TIER LOOKUP]]=0,0,IF(Table2[[#This Row],[PRICE TIER LOOKUP]]&gt;0,SUM(AB1513/AJ1513)))</f>
        <v>7.2294108259897047E-4</v>
      </c>
      <c r="AL1513" s="74" t="e">
        <f>IF(AK1513&lt;#REF!,"STRIKE",IF(AK1513&gt;=#REF!,"GOOD"))</f>
        <v>#REF!</v>
      </c>
      <c r="AM1513" s="75">
        <f>VLOOKUP(H1513,'Roll ups'!A:B,2,FALSE)</f>
        <v>325145452.83999985</v>
      </c>
      <c r="AN1513" s="77">
        <f t="shared" si="50"/>
        <v>2.8036397004407219E-4</v>
      </c>
      <c r="AO1513" s="74" t="str">
        <f>IFERROR(VLOOKUP(Table2[[#This Row],[Product Name]],'Roll ups'!L:P,5,FALSE),"GOOD")</f>
        <v>GOOD</v>
      </c>
      <c r="AP1513" s="74">
        <f>Table2[[#This Row],[Retail Dollar Vol Current 12 Mths]]/Table2[[#This Row],[SHELF SALES  LOOKUP]]</f>
        <v>2.9104205263656805E-4</v>
      </c>
      <c r="AQ1513" s="69">
        <f t="shared" si="51"/>
        <v>0</v>
      </c>
      <c r="AR151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513" s="69" t="e">
        <f>IF(Table2[[#This Row],[Shelf Dollar Vol Current 12 Mths]]&gt;#REF!,"MEETS $ CRITERIA",IF(Table2[[#This Row],[Shelf Dollar Vol Current 12 Mths]]&lt;#REF!+1,"DOES NOT MEET $ CRITERIA"))</f>
        <v>#REF!</v>
      </c>
      <c r="AT1513" s="78"/>
    </row>
    <row r="1514" spans="1:46" ht="13.8" x14ac:dyDescent="0.3">
      <c r="A1514" s="68" t="s">
        <v>9553</v>
      </c>
      <c r="B1514" s="69">
        <v>87564</v>
      </c>
      <c r="C1514" s="69">
        <v>334</v>
      </c>
      <c r="D1514" s="69" t="s">
        <v>25</v>
      </c>
      <c r="E1514" s="70" t="s">
        <v>6313</v>
      </c>
      <c r="F1514" s="70"/>
      <c r="G1514" s="71" t="s">
        <v>9554</v>
      </c>
      <c r="H1514" s="69" t="s">
        <v>6315</v>
      </c>
      <c r="I1514" s="68" t="s">
        <v>245</v>
      </c>
      <c r="J1514" s="68" t="s">
        <v>245</v>
      </c>
      <c r="K1514" s="68" t="s">
        <v>132</v>
      </c>
      <c r="L1514" s="68" t="s">
        <v>132</v>
      </c>
      <c r="M1514" s="68" t="s">
        <v>245</v>
      </c>
      <c r="N1514" s="68" t="s">
        <v>246</v>
      </c>
      <c r="O1514" s="68" t="s">
        <v>9555</v>
      </c>
      <c r="P1514" s="72" t="s">
        <v>245</v>
      </c>
      <c r="Q1514" s="68" t="s">
        <v>128</v>
      </c>
      <c r="R1514" s="68" t="s">
        <v>60</v>
      </c>
      <c r="S1514" s="68">
        <v>14</v>
      </c>
      <c r="T1514" s="68">
        <v>22.93</v>
      </c>
      <c r="U1514" s="68">
        <v>-0.59</v>
      </c>
      <c r="V1514" s="68">
        <v>43.18</v>
      </c>
      <c r="W1514" s="68">
        <v>47.98</v>
      </c>
      <c r="X1514" s="68">
        <v>-0.11</v>
      </c>
      <c r="Y1514" s="68">
        <v>145.53</v>
      </c>
      <c r="Z1514" s="68">
        <v>131.16</v>
      </c>
      <c r="AA1514" s="68">
        <v>0.1</v>
      </c>
      <c r="AB1514" s="73">
        <v>50712.480000000003</v>
      </c>
      <c r="AC1514" s="73">
        <v>45599.040000000001</v>
      </c>
      <c r="AD1514" s="73">
        <v>50712.480000000003</v>
      </c>
      <c r="AE1514" s="73">
        <v>45599.040000000001</v>
      </c>
      <c r="AF1514" s="73"/>
      <c r="AG1514" s="73">
        <f>IFERROR(VLOOKUP(J1514,'Roll ups'!D:E,2,FALSE),0)</f>
        <v>57863085.470000021</v>
      </c>
      <c r="AH1514" s="74">
        <f>IF(Table2[[#This Row],[CATEGORY TTL LOOKUP]]=0,0,IF(Table2[[#This Row],[CATEGORY TTL LOOKUP]]&gt;0,SUM(AB1514/AG1514)))</f>
        <v>8.7642198109695764E-4</v>
      </c>
      <c r="AI1514" s="74" t="str">
        <f>IFERROR(IF(AH1514&lt;#REF!,"STRIKE",IF(AH1514&gt;=#REF!,"GOOD")),"NO DATA")</f>
        <v>NO DATA</v>
      </c>
      <c r="AJ1514" s="75">
        <f>IFERROR(VLOOKUP(K1514,'Roll ups'!H:I,2,FALSE),0)</f>
        <v>126094742.97999983</v>
      </c>
      <c r="AK1514" s="76">
        <f>IF(Table2[[#This Row],[PRICE TIER LOOKUP]]=0,0,IF(Table2[[#This Row],[PRICE TIER LOOKUP]]&gt;0,SUM(AB1514/AJ1514)))</f>
        <v>4.0217759124219494E-4</v>
      </c>
      <c r="AL1514" s="74" t="e">
        <f>IF(AK1514&lt;#REF!,"STRIKE",IF(AK1514&gt;=#REF!,"GOOD"))</f>
        <v>#REF!</v>
      </c>
      <c r="AM1514" s="75">
        <f>VLOOKUP(H1514,'Roll ups'!A:B,2,FALSE)</f>
        <v>325145452.83999985</v>
      </c>
      <c r="AN1514" s="77">
        <f t="shared" si="50"/>
        <v>1.5596859669126298E-4</v>
      </c>
      <c r="AO1514" s="74" t="str">
        <f>IFERROR(VLOOKUP(Table2[[#This Row],[Product Name]],'Roll ups'!L:P,5,FALSE),"GOOD")</f>
        <v>GOOD</v>
      </c>
      <c r="AP1514" s="74">
        <f>Table2[[#This Row],[Retail Dollar Vol Current 12 Mths]]/Table2[[#This Row],[SHELF SALES  LOOKUP]]</f>
        <v>1.5596859669126298E-4</v>
      </c>
      <c r="AQ1514" s="69">
        <f t="shared" si="51"/>
        <v>0</v>
      </c>
      <c r="AR151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514" s="69" t="e">
        <f>IF(Table2[[#This Row],[Shelf Dollar Vol Current 12 Mths]]&gt;#REF!,"MEETS $ CRITERIA",IF(Table2[[#This Row],[Shelf Dollar Vol Current 12 Mths]]&lt;#REF!+1,"DOES NOT MEET $ CRITERIA"))</f>
        <v>#REF!</v>
      </c>
      <c r="AT1514" s="78"/>
    </row>
    <row r="1515" spans="1:46" ht="13.8" x14ac:dyDescent="0.3">
      <c r="A1515" s="68" t="s">
        <v>9556</v>
      </c>
      <c r="B1515" s="69">
        <v>88361</v>
      </c>
      <c r="C1515" s="69">
        <v>144</v>
      </c>
      <c r="D1515" s="69" t="s">
        <v>25</v>
      </c>
      <c r="E1515" s="70" t="s">
        <v>6313</v>
      </c>
      <c r="F1515" s="70"/>
      <c r="G1515" s="71" t="s">
        <v>9557</v>
      </c>
      <c r="H1515" s="69" t="s">
        <v>6315</v>
      </c>
      <c r="I1515" s="68" t="s">
        <v>245</v>
      </c>
      <c r="J1515" s="68" t="s">
        <v>245</v>
      </c>
      <c r="K1515" s="68" t="s">
        <v>146</v>
      </c>
      <c r="L1515" s="68" t="s">
        <v>146</v>
      </c>
      <c r="M1515" s="68" t="s">
        <v>245</v>
      </c>
      <c r="N1515" s="68" t="s">
        <v>246</v>
      </c>
      <c r="O1515" s="68" t="s">
        <v>9558</v>
      </c>
      <c r="P1515" s="72" t="s">
        <v>245</v>
      </c>
      <c r="Q1515" s="68" t="s">
        <v>44</v>
      </c>
      <c r="R1515" s="68" t="s">
        <v>31</v>
      </c>
      <c r="S1515" s="68">
        <v>2</v>
      </c>
      <c r="T1515" s="68">
        <v>2</v>
      </c>
      <c r="U1515" s="68">
        <v>0</v>
      </c>
      <c r="V1515" s="68">
        <v>6</v>
      </c>
      <c r="W1515" s="68">
        <v>5.5</v>
      </c>
      <c r="X1515" s="68">
        <v>0.08</v>
      </c>
      <c r="Y1515" s="68">
        <v>22.67</v>
      </c>
      <c r="Z1515" s="68">
        <v>29</v>
      </c>
      <c r="AA1515" s="68">
        <v>-0.28000000000000003</v>
      </c>
      <c r="AB1515" s="73">
        <v>30780.48</v>
      </c>
      <c r="AC1515" s="73">
        <v>40230.120000000003</v>
      </c>
      <c r="AD1515" s="73">
        <v>31440.48</v>
      </c>
      <c r="AE1515" s="73">
        <v>40230.120000000003</v>
      </c>
      <c r="AF1515" s="73"/>
      <c r="AG1515" s="73">
        <f>IFERROR(VLOOKUP(J1515,'Roll ups'!D:E,2,FALSE),0)</f>
        <v>57863085.470000021</v>
      </c>
      <c r="AH1515" s="74">
        <f>IF(Table2[[#This Row],[CATEGORY TTL LOOKUP]]=0,0,IF(Table2[[#This Row],[CATEGORY TTL LOOKUP]]&gt;0,SUM(AB1515/AG1515)))</f>
        <v>5.3195365836408086E-4</v>
      </c>
      <c r="AI1515" s="74" t="str">
        <f>IFERROR(IF(AH1515&lt;#REF!,"STRIKE",IF(AH1515&gt;=#REF!,"GOOD")),"NO DATA")</f>
        <v>NO DATA</v>
      </c>
      <c r="AJ1515" s="75">
        <f>IFERROR(VLOOKUP(K1515,'Roll ups'!H:I,2,FALSE),0)</f>
        <v>69119979.479999974</v>
      </c>
      <c r="AK1515" s="76">
        <f>IF(Table2[[#This Row],[PRICE TIER LOOKUP]]=0,0,IF(Table2[[#This Row],[PRICE TIER LOOKUP]]&gt;0,SUM(AB1515/AJ1515)))</f>
        <v>4.4531957664869392E-4</v>
      </c>
      <c r="AL1515" s="74" t="e">
        <f>IF(AK1515&lt;#REF!,"STRIKE",IF(AK1515&gt;=#REF!,"GOOD"))</f>
        <v>#REF!</v>
      </c>
      <c r="AM1515" s="75">
        <f>VLOOKUP(H1515,'Roll ups'!A:B,2,FALSE)</f>
        <v>325145452.83999985</v>
      </c>
      <c r="AN1515" s="77">
        <f t="shared" si="50"/>
        <v>9.4666801368883678E-5</v>
      </c>
      <c r="AO1515" s="74" t="str">
        <f>IFERROR(VLOOKUP(Table2[[#This Row],[Product Name]],'Roll ups'!L:P,5,FALSE),"GOOD")</f>
        <v>GOOD</v>
      </c>
      <c r="AP1515" s="74">
        <f>Table2[[#This Row],[Retail Dollar Vol Current 12 Mths]]/Table2[[#This Row],[SHELF SALES  LOOKUP]]</f>
        <v>9.6696662141147884E-5</v>
      </c>
      <c r="AQ1515" s="69">
        <f t="shared" si="51"/>
        <v>0</v>
      </c>
      <c r="AR151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515" s="69" t="e">
        <f>IF(Table2[[#This Row],[Shelf Dollar Vol Current 12 Mths]]&gt;#REF!,"MEETS $ CRITERIA",IF(Table2[[#This Row],[Shelf Dollar Vol Current 12 Mths]]&lt;#REF!+1,"DOES NOT MEET $ CRITERIA"))</f>
        <v>#REF!</v>
      </c>
      <c r="AT1515" s="78"/>
    </row>
    <row r="1516" spans="1:46" ht="13.8" x14ac:dyDescent="0.3">
      <c r="A1516" s="68" t="s">
        <v>9559</v>
      </c>
      <c r="B1516" s="69">
        <v>88363</v>
      </c>
      <c r="C1516" s="69">
        <v>171</v>
      </c>
      <c r="D1516" s="69" t="s">
        <v>25</v>
      </c>
      <c r="E1516" s="70" t="s">
        <v>6313</v>
      </c>
      <c r="F1516" s="70"/>
      <c r="G1516" s="71" t="s">
        <v>9560</v>
      </c>
      <c r="H1516" s="69" t="s">
        <v>6315</v>
      </c>
      <c r="I1516" s="68" t="s">
        <v>245</v>
      </c>
      <c r="J1516" s="68" t="s">
        <v>245</v>
      </c>
      <c r="K1516" s="68" t="s">
        <v>146</v>
      </c>
      <c r="L1516" s="68" t="s">
        <v>146</v>
      </c>
      <c r="M1516" s="68" t="s">
        <v>245</v>
      </c>
      <c r="N1516" s="68" t="s">
        <v>246</v>
      </c>
      <c r="O1516" s="68" t="s">
        <v>9561</v>
      </c>
      <c r="P1516" s="72" t="s">
        <v>245</v>
      </c>
      <c r="Q1516" s="68" t="s">
        <v>44</v>
      </c>
      <c r="R1516" s="68" t="s">
        <v>31</v>
      </c>
      <c r="S1516" s="68">
        <v>5</v>
      </c>
      <c r="T1516" s="68">
        <v>2</v>
      </c>
      <c r="U1516" s="68">
        <v>0.56000000000000005</v>
      </c>
      <c r="V1516" s="68">
        <v>5.5</v>
      </c>
      <c r="W1516" s="68">
        <v>6</v>
      </c>
      <c r="X1516" s="68">
        <v>-0.09</v>
      </c>
      <c r="Y1516" s="68">
        <v>15.92</v>
      </c>
      <c r="Z1516" s="68">
        <v>30.5</v>
      </c>
      <c r="AA1516" s="68">
        <v>-0.92</v>
      </c>
      <c r="AB1516" s="73">
        <v>15259.03</v>
      </c>
      <c r="AC1516" s="73">
        <v>30580.62</v>
      </c>
      <c r="AD1516" s="73">
        <v>16282.75</v>
      </c>
      <c r="AE1516" s="73">
        <v>30580.62</v>
      </c>
      <c r="AF1516" s="73"/>
      <c r="AG1516" s="73">
        <f>IFERROR(VLOOKUP(J1516,'Roll ups'!D:E,2,FALSE),0)</f>
        <v>57863085.470000021</v>
      </c>
      <c r="AH1516" s="74">
        <f>IF(Table2[[#This Row],[CATEGORY TTL LOOKUP]]=0,0,IF(Table2[[#This Row],[CATEGORY TTL LOOKUP]]&gt;0,SUM(AB1516/AG1516)))</f>
        <v>2.6370923493029542E-4</v>
      </c>
      <c r="AI1516" s="74" t="str">
        <f>IFERROR(IF(AH1516&lt;#REF!,"STRIKE",IF(AH1516&gt;=#REF!,"GOOD")),"NO DATA")</f>
        <v>NO DATA</v>
      </c>
      <c r="AJ1516" s="75">
        <f>IFERROR(VLOOKUP(K1516,'Roll ups'!H:I,2,FALSE),0)</f>
        <v>69119979.479999974</v>
      </c>
      <c r="AK1516" s="76">
        <f>IF(Table2[[#This Row],[PRICE TIER LOOKUP]]=0,0,IF(Table2[[#This Row],[PRICE TIER LOOKUP]]&gt;0,SUM(AB1516/AJ1516)))</f>
        <v>2.2076149493671705E-4</v>
      </c>
      <c r="AL1516" s="74" t="e">
        <f>IF(AK1516&lt;#REF!,"STRIKE",IF(AK1516&gt;=#REF!,"GOOD"))</f>
        <v>#REF!</v>
      </c>
      <c r="AM1516" s="75">
        <f>VLOOKUP(H1516,'Roll ups'!A:B,2,FALSE)</f>
        <v>325145452.83999985</v>
      </c>
      <c r="AN1516" s="77">
        <f t="shared" si="50"/>
        <v>4.692985821182246E-5</v>
      </c>
      <c r="AO1516" s="74" t="str">
        <f>IFERROR(VLOOKUP(Table2[[#This Row],[Product Name]],'Roll ups'!L:P,5,FALSE),"GOOD")</f>
        <v>GOOD</v>
      </c>
      <c r="AP1516" s="74">
        <f>Table2[[#This Row],[Retail Dollar Vol Current 12 Mths]]/Table2[[#This Row],[SHELF SALES  LOOKUP]]</f>
        <v>5.0078356802401735E-5</v>
      </c>
      <c r="AQ1516" s="69">
        <f t="shared" si="51"/>
        <v>0</v>
      </c>
      <c r="AR151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516" s="69" t="e">
        <f>IF(Table2[[#This Row],[Shelf Dollar Vol Current 12 Mths]]&gt;#REF!,"MEETS $ CRITERIA",IF(Table2[[#This Row],[Shelf Dollar Vol Current 12 Mths]]&lt;#REF!+1,"DOES NOT MEET $ CRITERIA"))</f>
        <v>#REF!</v>
      </c>
      <c r="AT1516" s="78"/>
    </row>
    <row r="1517" spans="1:46" ht="13.8" x14ac:dyDescent="0.3">
      <c r="A1517" s="68" t="s">
        <v>9562</v>
      </c>
      <c r="B1517" s="69">
        <v>88367</v>
      </c>
      <c r="C1517" s="69">
        <v>227</v>
      </c>
      <c r="D1517" s="69" t="s">
        <v>25</v>
      </c>
      <c r="E1517" s="70" t="s">
        <v>6313</v>
      </c>
      <c r="F1517" s="70"/>
      <c r="G1517" s="71" t="s">
        <v>9563</v>
      </c>
      <c r="H1517" s="69" t="s">
        <v>6315</v>
      </c>
      <c r="I1517" s="68" t="s">
        <v>245</v>
      </c>
      <c r="J1517" s="68" t="s">
        <v>245</v>
      </c>
      <c r="K1517" s="68" t="s">
        <v>146</v>
      </c>
      <c r="L1517" s="68" t="s">
        <v>146</v>
      </c>
      <c r="M1517" s="68" t="s">
        <v>245</v>
      </c>
      <c r="N1517" s="68" t="s">
        <v>246</v>
      </c>
      <c r="O1517" s="68" t="s">
        <v>9564</v>
      </c>
      <c r="P1517" s="72" t="s">
        <v>245</v>
      </c>
      <c r="Q1517" s="68" t="s">
        <v>44</v>
      </c>
      <c r="R1517" s="68" t="s">
        <v>31</v>
      </c>
      <c r="S1517" s="68">
        <v>1</v>
      </c>
      <c r="T1517" s="68">
        <v>1.5</v>
      </c>
      <c r="U1517" s="68">
        <v>-2</v>
      </c>
      <c r="V1517" s="68">
        <v>3</v>
      </c>
      <c r="W1517" s="68">
        <v>5.5</v>
      </c>
      <c r="X1517" s="68">
        <v>-0.83</v>
      </c>
      <c r="Y1517" s="68">
        <v>23.5</v>
      </c>
      <c r="Z1517" s="68">
        <v>33.5</v>
      </c>
      <c r="AA1517" s="68">
        <v>-0.43</v>
      </c>
      <c r="AB1517" s="73">
        <v>19219.259999999998</v>
      </c>
      <c r="AC1517" s="73">
        <v>27098.7</v>
      </c>
      <c r="AD1517" s="73">
        <v>19579.259999999998</v>
      </c>
      <c r="AE1517" s="73">
        <v>27098.7</v>
      </c>
      <c r="AF1517" s="73"/>
      <c r="AG1517" s="73">
        <f>IFERROR(VLOOKUP(J1517,'Roll ups'!D:E,2,FALSE),0)</f>
        <v>57863085.470000021</v>
      </c>
      <c r="AH1517" s="74">
        <f>IF(Table2[[#This Row],[CATEGORY TTL LOOKUP]]=0,0,IF(Table2[[#This Row],[CATEGORY TTL LOOKUP]]&gt;0,SUM(AB1517/AG1517)))</f>
        <v>3.3215062494316018E-4</v>
      </c>
      <c r="AI1517" s="74" t="str">
        <f>IFERROR(IF(AH1517&lt;#REF!,"STRIKE",IF(AH1517&gt;=#REF!,"GOOD")),"NO DATA")</f>
        <v>NO DATA</v>
      </c>
      <c r="AJ1517" s="75">
        <f>IFERROR(VLOOKUP(K1517,'Roll ups'!H:I,2,FALSE),0)</f>
        <v>69119979.479999974</v>
      </c>
      <c r="AK1517" s="76">
        <f>IF(Table2[[#This Row],[PRICE TIER LOOKUP]]=0,0,IF(Table2[[#This Row],[PRICE TIER LOOKUP]]&gt;0,SUM(AB1517/AJ1517)))</f>
        <v>2.7805650615913646E-4</v>
      </c>
      <c r="AL1517" s="74" t="e">
        <f>IF(AK1517&lt;#REF!,"STRIKE",IF(AK1517&gt;=#REF!,"GOOD"))</f>
        <v>#REF!</v>
      </c>
      <c r="AM1517" s="75">
        <f>VLOOKUP(H1517,'Roll ups'!A:B,2,FALSE)</f>
        <v>325145452.83999985</v>
      </c>
      <c r="AN1517" s="77">
        <f t="shared" si="50"/>
        <v>5.9109730221131412E-5</v>
      </c>
      <c r="AO1517" s="74" t="str">
        <f>IFERROR(VLOOKUP(Table2[[#This Row],[Product Name]],'Roll ups'!L:P,5,FALSE),"GOOD")</f>
        <v>GOOD</v>
      </c>
      <c r="AP1517" s="74">
        <f>Table2[[#This Row],[Retail Dollar Vol Current 12 Mths]]/Table2[[#This Row],[SHELF SALES  LOOKUP]]</f>
        <v>6.0216927006002804E-5</v>
      </c>
      <c r="AQ1517" s="69">
        <f t="shared" si="51"/>
        <v>0</v>
      </c>
      <c r="AR151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517" s="69" t="e">
        <f>IF(Table2[[#This Row],[Shelf Dollar Vol Current 12 Mths]]&gt;#REF!,"MEETS $ CRITERIA",IF(Table2[[#This Row],[Shelf Dollar Vol Current 12 Mths]]&lt;#REF!+1,"DOES NOT MEET $ CRITERIA"))</f>
        <v>#REF!</v>
      </c>
      <c r="AT1517" s="78"/>
    </row>
    <row r="1518" spans="1:46" ht="13.8" x14ac:dyDescent="0.3">
      <c r="A1518" s="68" t="s">
        <v>9565</v>
      </c>
      <c r="B1518" s="69">
        <v>89219</v>
      </c>
      <c r="C1518" s="69">
        <v>123</v>
      </c>
      <c r="D1518" s="69" t="s">
        <v>25</v>
      </c>
      <c r="E1518" s="70" t="s">
        <v>6313</v>
      </c>
      <c r="F1518" s="70"/>
      <c r="G1518" s="71" t="s">
        <v>9566</v>
      </c>
      <c r="H1518" s="69" t="s">
        <v>6315</v>
      </c>
      <c r="I1518" s="68" t="s">
        <v>245</v>
      </c>
      <c r="J1518" s="68" t="s">
        <v>245</v>
      </c>
      <c r="K1518" s="68" t="s">
        <v>89</v>
      </c>
      <c r="L1518" s="68" t="s">
        <v>132</v>
      </c>
      <c r="M1518" s="68" t="s">
        <v>245</v>
      </c>
      <c r="N1518" s="68" t="s">
        <v>246</v>
      </c>
      <c r="O1518" s="68" t="s">
        <v>9567</v>
      </c>
      <c r="P1518" s="72" t="s">
        <v>245</v>
      </c>
      <c r="Q1518" s="68" t="s">
        <v>128</v>
      </c>
      <c r="R1518" s="68" t="s">
        <v>60</v>
      </c>
      <c r="S1518" s="68">
        <v>9</v>
      </c>
      <c r="T1518" s="68">
        <v>10.31</v>
      </c>
      <c r="U1518" s="68">
        <v>-0.1</v>
      </c>
      <c r="V1518" s="68">
        <v>82.84</v>
      </c>
      <c r="W1518" s="68">
        <v>143.69999999999999</v>
      </c>
      <c r="X1518" s="68">
        <v>-0.73</v>
      </c>
      <c r="Y1518" s="68">
        <v>447.06</v>
      </c>
      <c r="Z1518" s="68">
        <v>463.97</v>
      </c>
      <c r="AA1518" s="68">
        <v>-0.04</v>
      </c>
      <c r="AB1518" s="73">
        <v>80921.279999999999</v>
      </c>
      <c r="AC1518" s="73">
        <v>82351.47</v>
      </c>
      <c r="AD1518" s="73">
        <v>84319.29</v>
      </c>
      <c r="AE1518" s="73">
        <v>86202.66</v>
      </c>
      <c r="AF1518" s="73"/>
      <c r="AG1518" s="73">
        <f>IFERROR(VLOOKUP(J1518,'Roll ups'!D:E,2,FALSE),0)</f>
        <v>57863085.470000021</v>
      </c>
      <c r="AH1518" s="74">
        <f>IF(Table2[[#This Row],[CATEGORY TTL LOOKUP]]=0,0,IF(Table2[[#This Row],[CATEGORY TTL LOOKUP]]&gt;0,SUM(AB1518/AG1518)))</f>
        <v>1.3984957653520712E-3</v>
      </c>
      <c r="AI1518" s="74" t="str">
        <f>IFERROR(IF(AH1518&lt;#REF!,"STRIKE",IF(AH1518&gt;=#REF!,"GOOD")),"NO DATA")</f>
        <v>NO DATA</v>
      </c>
      <c r="AJ1518" s="75">
        <f>IFERROR(VLOOKUP(K1518,'Roll ups'!H:I,2,FALSE),0)</f>
        <v>75793138.070000067</v>
      </c>
      <c r="AK1518" s="76">
        <f>IF(Table2[[#This Row],[PRICE TIER LOOKUP]]=0,0,IF(Table2[[#This Row],[PRICE TIER LOOKUP]]&gt;0,SUM(AB1518/AJ1518)))</f>
        <v>1.0676597124829922E-3</v>
      </c>
      <c r="AL1518" s="74" t="e">
        <f>IF(AK1518&lt;#REF!,"STRIKE",IF(AK1518&gt;=#REF!,"GOOD"))</f>
        <v>#REF!</v>
      </c>
      <c r="AM1518" s="75">
        <f>VLOOKUP(H1518,'Roll ups'!A:B,2,FALSE)</f>
        <v>325145452.83999985</v>
      </c>
      <c r="AN1518" s="77">
        <f t="shared" si="50"/>
        <v>2.4887716956577087E-4</v>
      </c>
      <c r="AO1518" s="74" t="str">
        <f>IFERROR(VLOOKUP(Table2[[#This Row],[Product Name]],'Roll ups'!L:P,5,FALSE),"GOOD")</f>
        <v>GOOD</v>
      </c>
      <c r="AP1518" s="74">
        <f>Table2[[#This Row],[Retail Dollar Vol Current 12 Mths]]/Table2[[#This Row],[SHELF SALES  LOOKUP]]</f>
        <v>2.5932790775177317E-4</v>
      </c>
      <c r="AQ1518" s="69">
        <f t="shared" si="51"/>
        <v>0</v>
      </c>
      <c r="AR151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518" s="69" t="e">
        <f>IF(Table2[[#This Row],[Shelf Dollar Vol Current 12 Mths]]&gt;#REF!,"MEETS $ CRITERIA",IF(Table2[[#This Row],[Shelf Dollar Vol Current 12 Mths]]&lt;#REF!+1,"DOES NOT MEET $ CRITERIA"))</f>
        <v>#REF!</v>
      </c>
      <c r="AT1518" s="78"/>
    </row>
    <row r="1519" spans="1:46" ht="13.8" x14ac:dyDescent="0.3">
      <c r="A1519" s="68" t="s">
        <v>9568</v>
      </c>
      <c r="B1519" s="69">
        <v>89230</v>
      </c>
      <c r="C1519" s="69">
        <v>338</v>
      </c>
      <c r="D1519" s="69" t="s">
        <v>25</v>
      </c>
      <c r="E1519" s="70" t="s">
        <v>6313</v>
      </c>
      <c r="F1519" s="70"/>
      <c r="G1519" s="71" t="s">
        <v>9569</v>
      </c>
      <c r="H1519" s="69" t="s">
        <v>6315</v>
      </c>
      <c r="I1519" s="68" t="s">
        <v>245</v>
      </c>
      <c r="J1519" s="68" t="s">
        <v>245</v>
      </c>
      <c r="K1519" s="68" t="s">
        <v>146</v>
      </c>
      <c r="L1519" s="68" t="s">
        <v>6320</v>
      </c>
      <c r="M1519" s="68" t="s">
        <v>245</v>
      </c>
      <c r="N1519" s="68" t="s">
        <v>246</v>
      </c>
      <c r="O1519" s="68" t="s">
        <v>9570</v>
      </c>
      <c r="P1519" s="72" t="s">
        <v>245</v>
      </c>
      <c r="Q1519" s="68" t="s">
        <v>128</v>
      </c>
      <c r="R1519" s="68" t="s">
        <v>60</v>
      </c>
      <c r="S1519" s="68">
        <v>25</v>
      </c>
      <c r="T1519" s="68">
        <v>14.42</v>
      </c>
      <c r="U1519" s="68">
        <v>0.41</v>
      </c>
      <c r="V1519" s="68">
        <v>81.5</v>
      </c>
      <c r="W1519" s="68">
        <v>66.83</v>
      </c>
      <c r="X1519" s="68">
        <v>0.18</v>
      </c>
      <c r="Y1519" s="68">
        <v>215</v>
      </c>
      <c r="Z1519" s="68">
        <v>206.33</v>
      </c>
      <c r="AA1519" s="68">
        <v>0.04</v>
      </c>
      <c r="AB1519" s="73">
        <v>77458.14</v>
      </c>
      <c r="AC1519" s="73">
        <v>73727.78</v>
      </c>
      <c r="AD1519" s="73">
        <v>81173.58</v>
      </c>
      <c r="AE1519" s="73">
        <v>76274.8</v>
      </c>
      <c r="AF1519" s="73"/>
      <c r="AG1519" s="73">
        <f>IFERROR(VLOOKUP(J1519,'Roll ups'!D:E,2,FALSE),0)</f>
        <v>57863085.470000021</v>
      </c>
      <c r="AH1519" s="74">
        <f>IF(Table2[[#This Row],[CATEGORY TTL LOOKUP]]=0,0,IF(Table2[[#This Row],[CATEGORY TTL LOOKUP]]&gt;0,SUM(AB1519/AG1519)))</f>
        <v>1.338645171975133E-3</v>
      </c>
      <c r="AI1519" s="74" t="str">
        <f>IFERROR(IF(AH1519&lt;#REF!,"STRIKE",IF(AH1519&gt;=#REF!,"GOOD")),"NO DATA")</f>
        <v>NO DATA</v>
      </c>
      <c r="AJ1519" s="75">
        <f>IFERROR(VLOOKUP(K1519,'Roll ups'!H:I,2,FALSE),0)</f>
        <v>69119979.479999974</v>
      </c>
      <c r="AK1519" s="76">
        <f>IF(Table2[[#This Row],[PRICE TIER LOOKUP]]=0,0,IF(Table2[[#This Row],[PRICE TIER LOOKUP]]&gt;0,SUM(AB1519/AJ1519)))</f>
        <v>1.1206331451879654E-3</v>
      </c>
      <c r="AL1519" s="74" t="e">
        <f>IF(AK1519&lt;#REF!,"STRIKE",IF(AK1519&gt;=#REF!,"GOOD"))</f>
        <v>#REF!</v>
      </c>
      <c r="AM1519" s="75">
        <f>VLOOKUP(H1519,'Roll ups'!A:B,2,FALSE)</f>
        <v>325145452.83999985</v>
      </c>
      <c r="AN1519" s="77">
        <f t="shared" si="50"/>
        <v>2.3822612102810558E-4</v>
      </c>
      <c r="AO1519" s="74" t="str">
        <f>IFERROR(VLOOKUP(Table2[[#This Row],[Product Name]],'Roll ups'!L:P,5,FALSE),"GOOD")</f>
        <v>GOOD</v>
      </c>
      <c r="AP1519" s="74">
        <f>Table2[[#This Row],[Retail Dollar Vol Current 12 Mths]]/Table2[[#This Row],[SHELF SALES  LOOKUP]]</f>
        <v>2.4965312997916823E-4</v>
      </c>
      <c r="AQ1519" s="69">
        <f t="shared" si="51"/>
        <v>0</v>
      </c>
      <c r="AR151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519" s="69" t="e">
        <f>IF(Table2[[#This Row],[Shelf Dollar Vol Current 12 Mths]]&gt;#REF!,"MEETS $ CRITERIA",IF(Table2[[#This Row],[Shelf Dollar Vol Current 12 Mths]]&lt;#REF!+1,"DOES NOT MEET $ CRITERIA"))</f>
        <v>#REF!</v>
      </c>
      <c r="AT1519" s="78"/>
    </row>
    <row r="1520" spans="1:46" ht="13.8" x14ac:dyDescent="0.3">
      <c r="A1520" s="68" t="s">
        <v>9571</v>
      </c>
      <c r="B1520" s="69">
        <v>39381</v>
      </c>
      <c r="C1520" s="69">
        <v>537</v>
      </c>
      <c r="D1520" s="69" t="s">
        <v>25</v>
      </c>
      <c r="E1520" s="70" t="s">
        <v>6313</v>
      </c>
      <c r="F1520" s="70"/>
      <c r="G1520" s="71" t="s">
        <v>9572</v>
      </c>
      <c r="H1520" s="69" t="s">
        <v>6315</v>
      </c>
      <c r="I1520" s="68" t="s">
        <v>252</v>
      </c>
      <c r="J1520" s="68" t="s">
        <v>252</v>
      </c>
      <c r="K1520" s="68" t="s">
        <v>89</v>
      </c>
      <c r="L1520" s="68" t="s">
        <v>89</v>
      </c>
      <c r="M1520" s="68" t="s">
        <v>252</v>
      </c>
      <c r="N1520" s="68" t="s">
        <v>184</v>
      </c>
      <c r="O1520" s="68" t="s">
        <v>9573</v>
      </c>
      <c r="P1520" s="72" t="s">
        <v>191</v>
      </c>
      <c r="Q1520" s="68" t="s">
        <v>26</v>
      </c>
      <c r="R1520" s="68" t="s">
        <v>27</v>
      </c>
      <c r="S1520" s="68">
        <v>40</v>
      </c>
      <c r="T1520" s="68">
        <v>58.13</v>
      </c>
      <c r="U1520" s="68">
        <v>-0.45</v>
      </c>
      <c r="V1520" s="68">
        <v>124.76</v>
      </c>
      <c r="W1520" s="68">
        <v>183.97</v>
      </c>
      <c r="X1520" s="68">
        <v>-0.47</v>
      </c>
      <c r="Y1520" s="68">
        <v>541.86</v>
      </c>
      <c r="Z1520" s="68">
        <v>717.2</v>
      </c>
      <c r="AA1520" s="68">
        <v>-0.32</v>
      </c>
      <c r="AB1520" s="73">
        <v>71628.3</v>
      </c>
      <c r="AC1520" s="73">
        <v>91810.559999999998</v>
      </c>
      <c r="AD1520" s="73">
        <v>71628.3</v>
      </c>
      <c r="AE1520" s="73">
        <v>91810.559999999998</v>
      </c>
      <c r="AF1520" s="73"/>
      <c r="AG1520" s="73">
        <f>IFERROR(VLOOKUP(J1520,'Roll ups'!D:E,2,FALSE),0)</f>
        <v>73393567.950000003</v>
      </c>
      <c r="AH1520" s="74">
        <f>IF(Table2[[#This Row],[CATEGORY TTL LOOKUP]]=0,0,IF(Table2[[#This Row],[CATEGORY TTL LOOKUP]]&gt;0,SUM(AB1520/AG1520)))</f>
        <v>9.7594792024278466E-4</v>
      </c>
      <c r="AI1520" s="74" t="str">
        <f>IFERROR(IF(AH1520&lt;#REF!,"STRIKE",IF(AH1520&gt;=#REF!,"GOOD")),"NO DATA")</f>
        <v>NO DATA</v>
      </c>
      <c r="AJ1520" s="75">
        <f>IFERROR(VLOOKUP(K1520,'Roll ups'!H:I,2,FALSE),0)</f>
        <v>75793138.070000067</v>
      </c>
      <c r="AK1520" s="76">
        <f>IF(Table2[[#This Row],[PRICE TIER LOOKUP]]=0,0,IF(Table2[[#This Row],[PRICE TIER LOOKUP]]&gt;0,SUM(AB1520/AJ1520)))</f>
        <v>9.4504993227548446E-4</v>
      </c>
      <c r="AL1520" s="74" t="e">
        <f>IF(AK1520&lt;#REF!,"STRIKE",IF(AK1520&gt;=#REF!,"GOOD"))</f>
        <v>#REF!</v>
      </c>
      <c r="AM1520" s="75">
        <f>VLOOKUP(H1520,'Roll ups'!A:B,2,FALSE)</f>
        <v>325145452.83999985</v>
      </c>
      <c r="AN1520" s="77">
        <f t="shared" si="50"/>
        <v>2.202961762938983E-4</v>
      </c>
      <c r="AO1520" s="74" t="str">
        <f>IFERROR(VLOOKUP(Table2[[#This Row],[Product Name]],'Roll ups'!L:P,5,FALSE),"GOOD")</f>
        <v>GOOD</v>
      </c>
      <c r="AP1520" s="74">
        <f>Table2[[#This Row],[Retail Dollar Vol Current 12 Mths]]/Table2[[#This Row],[SHELF SALES  LOOKUP]]</f>
        <v>2.202961762938983E-4</v>
      </c>
      <c r="AQ1520" s="69">
        <f t="shared" si="51"/>
        <v>0</v>
      </c>
      <c r="AR152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520" s="69" t="e">
        <f>IF(Table2[[#This Row],[Shelf Dollar Vol Current 12 Mths]]&gt;#REF!,"MEETS $ CRITERIA",IF(Table2[[#This Row],[Shelf Dollar Vol Current 12 Mths]]&lt;#REF!+1,"DOES NOT MEET $ CRITERIA"))</f>
        <v>#REF!</v>
      </c>
      <c r="AT1520" s="78"/>
    </row>
    <row r="1521" spans="1:46" ht="13.8" x14ac:dyDescent="0.3">
      <c r="A1521" s="68" t="s">
        <v>9574</v>
      </c>
      <c r="B1521" s="69">
        <v>39382</v>
      </c>
      <c r="C1521" s="69">
        <v>755</v>
      </c>
      <c r="D1521" s="69" t="s">
        <v>25</v>
      </c>
      <c r="E1521" s="70" t="s">
        <v>6313</v>
      </c>
      <c r="F1521" s="70"/>
      <c r="G1521" s="71" t="s">
        <v>9575</v>
      </c>
      <c r="H1521" s="69" t="s">
        <v>6315</v>
      </c>
      <c r="I1521" s="68" t="s">
        <v>252</v>
      </c>
      <c r="J1521" s="68" t="s">
        <v>252</v>
      </c>
      <c r="K1521" s="68" t="s">
        <v>89</v>
      </c>
      <c r="L1521" s="68" t="s">
        <v>89</v>
      </c>
      <c r="M1521" s="68" t="s">
        <v>252</v>
      </c>
      <c r="N1521" s="68" t="s">
        <v>184</v>
      </c>
      <c r="O1521" s="68" t="s">
        <v>9576</v>
      </c>
      <c r="P1521" s="72" t="s">
        <v>191</v>
      </c>
      <c r="Q1521" s="68" t="s">
        <v>26</v>
      </c>
      <c r="R1521" s="68" t="s">
        <v>27</v>
      </c>
      <c r="S1521" s="68">
        <v>313</v>
      </c>
      <c r="T1521" s="68">
        <v>480</v>
      </c>
      <c r="U1521" s="68">
        <v>-0.53</v>
      </c>
      <c r="V1521" s="68">
        <v>535.25</v>
      </c>
      <c r="W1521" s="68">
        <v>728.88</v>
      </c>
      <c r="X1521" s="68">
        <v>-0.36</v>
      </c>
      <c r="Y1521" s="68">
        <v>2474.17</v>
      </c>
      <c r="Z1521" s="68">
        <v>3081.88</v>
      </c>
      <c r="AA1521" s="68">
        <v>-0.25</v>
      </c>
      <c r="AB1521" s="73">
        <v>279023.09000000003</v>
      </c>
      <c r="AC1521" s="73">
        <v>333882.87</v>
      </c>
      <c r="AD1521" s="73">
        <v>305077.96000000002</v>
      </c>
      <c r="AE1521" s="73">
        <v>368947.35</v>
      </c>
      <c r="AF1521" s="73"/>
      <c r="AG1521" s="73">
        <f>IFERROR(VLOOKUP(J1521,'Roll ups'!D:E,2,FALSE),0)</f>
        <v>73393567.950000003</v>
      </c>
      <c r="AH1521" s="74">
        <f>IF(Table2[[#This Row],[CATEGORY TTL LOOKUP]]=0,0,IF(Table2[[#This Row],[CATEGORY TTL LOOKUP]]&gt;0,SUM(AB1521/AG1521)))</f>
        <v>3.801737642596786E-3</v>
      </c>
      <c r="AI1521" s="74" t="str">
        <f>IFERROR(IF(AH1521&lt;#REF!,"STRIKE",IF(AH1521&gt;=#REF!,"GOOD")),"NO DATA")</f>
        <v>NO DATA</v>
      </c>
      <c r="AJ1521" s="75">
        <f>IFERROR(VLOOKUP(K1521,'Roll ups'!H:I,2,FALSE),0)</f>
        <v>75793138.070000067</v>
      </c>
      <c r="AK1521" s="76">
        <f>IF(Table2[[#This Row],[PRICE TIER LOOKUP]]=0,0,IF(Table2[[#This Row],[PRICE TIER LOOKUP]]&gt;0,SUM(AB1521/AJ1521)))</f>
        <v>3.6813766668732386E-3</v>
      </c>
      <c r="AL1521" s="74" t="e">
        <f>IF(AK1521&lt;#REF!,"STRIKE",IF(AK1521&gt;=#REF!,"GOOD"))</f>
        <v>#REF!</v>
      </c>
      <c r="AM1521" s="75">
        <f>VLOOKUP(H1521,'Roll ups'!A:B,2,FALSE)</f>
        <v>325145452.83999985</v>
      </c>
      <c r="AN1521" s="77">
        <f t="shared" si="50"/>
        <v>8.5814852264689038E-4</v>
      </c>
      <c r="AO1521" s="74" t="str">
        <f>IFERROR(VLOOKUP(Table2[[#This Row],[Product Name]],'Roll ups'!L:P,5,FALSE),"GOOD")</f>
        <v>GOOD</v>
      </c>
      <c r="AP1521" s="74">
        <f>Table2[[#This Row],[Retail Dollar Vol Current 12 Mths]]/Table2[[#This Row],[SHELF SALES  LOOKUP]]</f>
        <v>9.3828149013089595E-4</v>
      </c>
      <c r="AQ1521" s="69">
        <f t="shared" si="51"/>
        <v>0</v>
      </c>
      <c r="AR152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521" s="69" t="e">
        <f>IF(Table2[[#This Row],[Shelf Dollar Vol Current 12 Mths]]&gt;#REF!,"MEETS $ CRITERIA",IF(Table2[[#This Row],[Shelf Dollar Vol Current 12 Mths]]&lt;#REF!+1,"DOES NOT MEET $ CRITERIA"))</f>
        <v>#REF!</v>
      </c>
      <c r="AT1521" s="78"/>
    </row>
    <row r="1522" spans="1:46" ht="13.8" x14ac:dyDescent="0.3">
      <c r="A1522" s="68" t="s">
        <v>9577</v>
      </c>
      <c r="B1522" s="69">
        <v>39711</v>
      </c>
      <c r="C1522" s="69">
        <v>198</v>
      </c>
      <c r="D1522" s="69" t="s">
        <v>25</v>
      </c>
      <c r="E1522" s="70" t="s">
        <v>6313</v>
      </c>
      <c r="F1522" s="70"/>
      <c r="G1522" s="71" t="s">
        <v>9578</v>
      </c>
      <c r="H1522" s="69" t="s">
        <v>6315</v>
      </c>
      <c r="I1522" s="68" t="s">
        <v>252</v>
      </c>
      <c r="J1522" s="68" t="s">
        <v>252</v>
      </c>
      <c r="K1522" s="68" t="s">
        <v>132</v>
      </c>
      <c r="L1522" s="68" t="s">
        <v>132</v>
      </c>
      <c r="M1522" s="68" t="s">
        <v>252</v>
      </c>
      <c r="N1522" s="68" t="s">
        <v>184</v>
      </c>
      <c r="O1522" s="68" t="s">
        <v>9579</v>
      </c>
      <c r="P1522" s="72" t="s">
        <v>191</v>
      </c>
      <c r="Q1522" s="68" t="s">
        <v>405</v>
      </c>
      <c r="R1522" s="68" t="s">
        <v>31</v>
      </c>
      <c r="S1522" s="68">
        <v>179</v>
      </c>
      <c r="T1522" s="68">
        <v>207.68</v>
      </c>
      <c r="U1522" s="68">
        <v>-0.16</v>
      </c>
      <c r="V1522" s="68">
        <v>272.62</v>
      </c>
      <c r="W1522" s="68">
        <v>264.07</v>
      </c>
      <c r="X1522" s="68">
        <v>0.03</v>
      </c>
      <c r="Y1522" s="68">
        <v>716.56</v>
      </c>
      <c r="Z1522" s="68">
        <v>676.52</v>
      </c>
      <c r="AA1522" s="68">
        <v>0.06</v>
      </c>
      <c r="AB1522" s="73">
        <v>105171.6</v>
      </c>
      <c r="AC1522" s="73">
        <v>96764.45</v>
      </c>
      <c r="AD1522" s="73">
        <v>113350.6</v>
      </c>
      <c r="AE1522" s="73">
        <v>105977.45</v>
      </c>
      <c r="AF1522" s="73"/>
      <c r="AG1522" s="73">
        <f>IFERROR(VLOOKUP(J1522,'Roll ups'!D:E,2,FALSE),0)</f>
        <v>73393567.950000003</v>
      </c>
      <c r="AH1522" s="74">
        <f>IF(Table2[[#This Row],[CATEGORY TTL LOOKUP]]=0,0,IF(Table2[[#This Row],[CATEGORY TTL LOOKUP]]&gt;0,SUM(AB1522/AG1522)))</f>
        <v>1.4329811581261325E-3</v>
      </c>
      <c r="AI1522" s="74" t="str">
        <f>IFERROR(IF(AH1522&lt;#REF!,"STRIKE",IF(AH1522&gt;=#REF!,"GOOD")),"NO DATA")</f>
        <v>NO DATA</v>
      </c>
      <c r="AJ1522" s="75">
        <f>IFERROR(VLOOKUP(K1522,'Roll ups'!H:I,2,FALSE),0)</f>
        <v>126094742.97999983</v>
      </c>
      <c r="AK1522" s="76">
        <f>IF(Table2[[#This Row],[PRICE TIER LOOKUP]]=0,0,IF(Table2[[#This Row],[PRICE TIER LOOKUP]]&gt;0,SUM(AB1522/AJ1522)))</f>
        <v>8.3406807860880857E-4</v>
      </c>
      <c r="AL1522" s="74" t="e">
        <f>IF(AK1522&lt;#REF!,"STRIKE",IF(AK1522&gt;=#REF!,"GOOD"))</f>
        <v>#REF!</v>
      </c>
      <c r="AM1522" s="75">
        <f>VLOOKUP(H1522,'Roll ups'!A:B,2,FALSE)</f>
        <v>325145452.83999985</v>
      </c>
      <c r="AN1522" s="77">
        <f t="shared" si="50"/>
        <v>3.2346015938827745E-4</v>
      </c>
      <c r="AO1522" s="74" t="str">
        <f>IFERROR(VLOOKUP(Table2[[#This Row],[Product Name]],'Roll ups'!L:P,5,FALSE),"GOOD")</f>
        <v>GOOD</v>
      </c>
      <c r="AP1522" s="74">
        <f>Table2[[#This Row],[Retail Dollar Vol Current 12 Mths]]/Table2[[#This Row],[SHELF SALES  LOOKUP]]</f>
        <v>3.4861505523123054E-4</v>
      </c>
      <c r="AQ1522" s="69">
        <f t="shared" si="51"/>
        <v>0</v>
      </c>
      <c r="AR152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522" s="69" t="e">
        <f>IF(Table2[[#This Row],[Shelf Dollar Vol Current 12 Mths]]&gt;#REF!,"MEETS $ CRITERIA",IF(Table2[[#This Row],[Shelf Dollar Vol Current 12 Mths]]&lt;#REF!+1,"DOES NOT MEET $ CRITERIA"))</f>
        <v>#REF!</v>
      </c>
      <c r="AT1522" s="78"/>
    </row>
    <row r="1523" spans="1:46" ht="13.8" x14ac:dyDescent="0.3">
      <c r="A1523" s="68" t="s">
        <v>4498</v>
      </c>
      <c r="B1523" s="69">
        <v>87150</v>
      </c>
      <c r="C1523" s="69">
        <v>571</v>
      </c>
      <c r="D1523" s="69" t="s">
        <v>25</v>
      </c>
      <c r="E1523" s="70" t="s">
        <v>6313</v>
      </c>
      <c r="F1523" s="70"/>
      <c r="G1523" s="71" t="s">
        <v>9580</v>
      </c>
      <c r="H1523" s="69" t="s">
        <v>6315</v>
      </c>
      <c r="I1523" s="68" t="s">
        <v>245</v>
      </c>
      <c r="J1523" s="68" t="s">
        <v>245</v>
      </c>
      <c r="K1523" s="68" t="s">
        <v>6320</v>
      </c>
      <c r="L1523" s="68" t="s">
        <v>6320</v>
      </c>
      <c r="M1523" s="68" t="s">
        <v>245</v>
      </c>
      <c r="N1523" s="68" t="s">
        <v>246</v>
      </c>
      <c r="O1523" s="68" t="s">
        <v>9581</v>
      </c>
      <c r="P1523" s="72" t="s">
        <v>245</v>
      </c>
      <c r="Q1523" s="68" t="s">
        <v>51</v>
      </c>
      <c r="R1523" s="68" t="s">
        <v>31</v>
      </c>
      <c r="S1523" s="68">
        <v>17</v>
      </c>
      <c r="T1523" s="68">
        <v>30</v>
      </c>
      <c r="U1523" s="68">
        <v>-0.72</v>
      </c>
      <c r="V1523" s="68">
        <v>152.83000000000001</v>
      </c>
      <c r="W1523" s="68">
        <v>176.5</v>
      </c>
      <c r="X1523" s="68">
        <v>-0.15</v>
      </c>
      <c r="Y1523" s="68">
        <v>495.67</v>
      </c>
      <c r="Z1523" s="68">
        <v>267</v>
      </c>
      <c r="AA1523" s="68">
        <v>0.46</v>
      </c>
      <c r="AB1523" s="73">
        <v>194430.16</v>
      </c>
      <c r="AC1523" s="73">
        <v>107430.42</v>
      </c>
      <c r="AD1523" s="73">
        <v>210678.16</v>
      </c>
      <c r="AE1523" s="73">
        <v>113485.68</v>
      </c>
      <c r="AF1523" s="73"/>
      <c r="AG1523" s="73">
        <f>IFERROR(VLOOKUP(J1523,'Roll ups'!D:E,2,FALSE),0)</f>
        <v>57863085.470000021</v>
      </c>
      <c r="AH1523" s="74">
        <f>IF(Table2[[#This Row],[CATEGORY TTL LOOKUP]]=0,0,IF(Table2[[#This Row],[CATEGORY TTL LOOKUP]]&gt;0,SUM(AB1523/AG1523)))</f>
        <v>3.3601761541182454E-3</v>
      </c>
      <c r="AI1523" s="74" t="str">
        <f>IFERROR(IF(AH1523&lt;#REF!,"STRIKE",IF(AH1523&gt;=#REF!,"GOOD")),"NO DATA")</f>
        <v>NO DATA</v>
      </c>
      <c r="AJ1523" s="75">
        <f>IFERROR(VLOOKUP(K1523,'Roll ups'!H:I,2,FALSE),0)</f>
        <v>3676796.11</v>
      </c>
      <c r="AK1523" s="76">
        <f>IF(Table2[[#This Row],[PRICE TIER LOOKUP]]=0,0,IF(Table2[[#This Row],[PRICE TIER LOOKUP]]&gt;0,SUM(AB1523/AJ1523)))</f>
        <v>5.2880321394813488E-2</v>
      </c>
      <c r="AL1523" s="74" t="e">
        <f>IF(AK1523&lt;#REF!,"STRIKE",IF(AK1523&gt;=#REF!,"GOOD"))</f>
        <v>#REF!</v>
      </c>
      <c r="AM1523" s="75">
        <f>VLOOKUP(H1523,'Roll ups'!A:B,2,FALSE)</f>
        <v>325145452.83999985</v>
      </c>
      <c r="AN1523" s="77">
        <f t="shared" si="50"/>
        <v>5.979790223167498E-4</v>
      </c>
      <c r="AO1523" s="74" t="str">
        <f>IFERROR(VLOOKUP(Table2[[#This Row],[Product Name]],'Roll ups'!L:P,5,FALSE),"GOOD")</f>
        <v>GOOD</v>
      </c>
      <c r="AP1523" s="74">
        <f>Table2[[#This Row],[Retail Dollar Vol Current 12 Mths]]/Table2[[#This Row],[SHELF SALES  LOOKUP]]</f>
        <v>6.4795050387394528E-4</v>
      </c>
      <c r="AQ1523" s="69">
        <f t="shared" si="51"/>
        <v>0</v>
      </c>
      <c r="AR152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523" s="69" t="e">
        <f>IF(Table2[[#This Row],[Shelf Dollar Vol Current 12 Mths]]&gt;#REF!,"MEETS $ CRITERIA",IF(Table2[[#This Row],[Shelf Dollar Vol Current 12 Mths]]&lt;#REF!+1,"DOES NOT MEET $ CRITERIA"))</f>
        <v>#REF!</v>
      </c>
      <c r="AT1523" s="78"/>
    </row>
    <row r="1524" spans="1:46" ht="13.8" x14ac:dyDescent="0.3">
      <c r="A1524" s="68" t="s">
        <v>9582</v>
      </c>
      <c r="B1524" s="69">
        <v>37880</v>
      </c>
      <c r="C1524" s="69">
        <v>354</v>
      </c>
      <c r="D1524" s="69" t="s">
        <v>25</v>
      </c>
      <c r="E1524" s="70" t="s">
        <v>6313</v>
      </c>
      <c r="F1524" s="70"/>
      <c r="G1524" s="71" t="s">
        <v>9583</v>
      </c>
      <c r="H1524" s="69" t="s">
        <v>6315</v>
      </c>
      <c r="I1524" s="68" t="s">
        <v>252</v>
      </c>
      <c r="J1524" s="68" t="s">
        <v>252</v>
      </c>
      <c r="K1524" s="68" t="s">
        <v>104</v>
      </c>
      <c r="L1524" s="68" t="s">
        <v>104</v>
      </c>
      <c r="M1524" s="68" t="s">
        <v>252</v>
      </c>
      <c r="N1524" s="68" t="s">
        <v>154</v>
      </c>
      <c r="O1524" s="68" t="s">
        <v>9584</v>
      </c>
      <c r="P1524" s="72" t="s">
        <v>252</v>
      </c>
      <c r="Q1524" s="68" t="s">
        <v>66</v>
      </c>
      <c r="R1524" s="68" t="s">
        <v>60</v>
      </c>
      <c r="S1524" s="68">
        <v>28</v>
      </c>
      <c r="T1524" s="68">
        <v>20.8</v>
      </c>
      <c r="U1524" s="68">
        <v>0.25</v>
      </c>
      <c r="V1524" s="68">
        <v>85.85</v>
      </c>
      <c r="W1524" s="68">
        <v>101.32</v>
      </c>
      <c r="X1524" s="68">
        <v>-0.18</v>
      </c>
      <c r="Y1524" s="68">
        <v>344.47</v>
      </c>
      <c r="Z1524" s="68">
        <v>350.91</v>
      </c>
      <c r="AA1524" s="68">
        <v>-0.02</v>
      </c>
      <c r="AB1524" s="73">
        <v>39535.199999999997</v>
      </c>
      <c r="AC1524" s="73">
        <v>40272.15</v>
      </c>
      <c r="AD1524" s="73">
        <v>39535.199999999997</v>
      </c>
      <c r="AE1524" s="73">
        <v>40272.15</v>
      </c>
      <c r="AF1524" s="73"/>
      <c r="AG1524" s="73">
        <f>IFERROR(VLOOKUP(J1524,'Roll ups'!D:E,2,FALSE),0)</f>
        <v>73393567.950000003</v>
      </c>
      <c r="AH1524" s="74">
        <f>IF(Table2[[#This Row],[CATEGORY TTL LOOKUP]]=0,0,IF(Table2[[#This Row],[CATEGORY TTL LOOKUP]]&gt;0,SUM(AB1524/AG1524)))</f>
        <v>5.3867390705046104E-4</v>
      </c>
      <c r="AI1524" s="74" t="str">
        <f>IFERROR(IF(AH1524&lt;#REF!,"STRIKE",IF(AH1524&gt;=#REF!,"GOOD")),"NO DATA")</f>
        <v>NO DATA</v>
      </c>
      <c r="AJ1524" s="75">
        <f>IFERROR(VLOOKUP(K1524,'Roll ups'!H:I,2,FALSE),0)</f>
        <v>34230392.709999993</v>
      </c>
      <c r="AK1524" s="76">
        <f>IF(Table2[[#This Row],[PRICE TIER LOOKUP]]=0,0,IF(Table2[[#This Row],[PRICE TIER LOOKUP]]&gt;0,SUM(AB1524/AJ1524)))</f>
        <v>1.1549736029890848E-3</v>
      </c>
      <c r="AL1524" s="74" t="e">
        <f>IF(AK1524&lt;#REF!,"STRIKE",IF(AK1524&gt;=#REF!,"GOOD"))</f>
        <v>#REF!</v>
      </c>
      <c r="AM1524" s="75">
        <f>VLOOKUP(H1524,'Roll ups'!A:B,2,FALSE)</f>
        <v>325145452.83999985</v>
      </c>
      <c r="AN1524" s="77">
        <f t="shared" si="50"/>
        <v>1.2159235091457604E-4</v>
      </c>
      <c r="AO1524" s="74" t="str">
        <f>IFERROR(VLOOKUP(Table2[[#This Row],[Product Name]],'Roll ups'!L:P,5,FALSE),"GOOD")</f>
        <v>GOOD</v>
      </c>
      <c r="AP1524" s="74">
        <f>Table2[[#This Row],[Retail Dollar Vol Current 12 Mths]]/Table2[[#This Row],[SHELF SALES  LOOKUP]]</f>
        <v>1.2159235091457604E-4</v>
      </c>
      <c r="AQ1524" s="69">
        <f t="shared" si="51"/>
        <v>0</v>
      </c>
      <c r="AR152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524" s="69" t="e">
        <f>IF(Table2[[#This Row],[Shelf Dollar Vol Current 12 Mths]]&gt;#REF!,"MEETS $ CRITERIA",IF(Table2[[#This Row],[Shelf Dollar Vol Current 12 Mths]]&lt;#REF!+1,"DOES NOT MEET $ CRITERIA"))</f>
        <v>#REF!</v>
      </c>
      <c r="AT1524" s="78"/>
    </row>
    <row r="1525" spans="1:46" ht="13.8" x14ac:dyDescent="0.3">
      <c r="A1525" s="68" t="s">
        <v>9585</v>
      </c>
      <c r="B1525" s="69">
        <v>37889</v>
      </c>
      <c r="C1525" s="69">
        <v>533</v>
      </c>
      <c r="D1525" s="69" t="s">
        <v>25</v>
      </c>
      <c r="E1525" s="70" t="s">
        <v>6313</v>
      </c>
      <c r="F1525" s="70"/>
      <c r="G1525" s="71" t="s">
        <v>9586</v>
      </c>
      <c r="H1525" s="69" t="s">
        <v>6315</v>
      </c>
      <c r="I1525" s="68" t="s">
        <v>252</v>
      </c>
      <c r="J1525" s="68" t="s">
        <v>252</v>
      </c>
      <c r="K1525" s="68" t="s">
        <v>104</v>
      </c>
      <c r="L1525" s="68" t="s">
        <v>104</v>
      </c>
      <c r="M1525" s="68" t="s">
        <v>252</v>
      </c>
      <c r="N1525" s="68" t="s">
        <v>154</v>
      </c>
      <c r="O1525" s="68" t="s">
        <v>9587</v>
      </c>
      <c r="P1525" s="72" t="s">
        <v>252</v>
      </c>
      <c r="Q1525" s="68" t="s">
        <v>66</v>
      </c>
      <c r="R1525" s="68" t="s">
        <v>60</v>
      </c>
      <c r="S1525" s="68">
        <v>75</v>
      </c>
      <c r="T1525" s="68">
        <v>53.5</v>
      </c>
      <c r="U1525" s="68">
        <v>0.28000000000000003</v>
      </c>
      <c r="V1525" s="68">
        <v>221.63</v>
      </c>
      <c r="W1525" s="68">
        <v>193</v>
      </c>
      <c r="X1525" s="68">
        <v>0.13</v>
      </c>
      <c r="Y1525" s="68">
        <v>897.54</v>
      </c>
      <c r="Z1525" s="68">
        <v>750</v>
      </c>
      <c r="AA1525" s="68">
        <v>0.16</v>
      </c>
      <c r="AB1525" s="73">
        <v>96072.86</v>
      </c>
      <c r="AC1525" s="73">
        <v>80280</v>
      </c>
      <c r="AD1525" s="73">
        <v>96072.86</v>
      </c>
      <c r="AE1525" s="73">
        <v>80280</v>
      </c>
      <c r="AF1525" s="73"/>
      <c r="AG1525" s="73">
        <f>IFERROR(VLOOKUP(J1525,'Roll ups'!D:E,2,FALSE),0)</f>
        <v>73393567.950000003</v>
      </c>
      <c r="AH1525" s="74">
        <f>IF(Table2[[#This Row],[CATEGORY TTL LOOKUP]]=0,0,IF(Table2[[#This Row],[CATEGORY TTL LOOKUP]]&gt;0,SUM(AB1525/AG1525)))</f>
        <v>1.3090092590327597E-3</v>
      </c>
      <c r="AI1525" s="74" t="str">
        <f>IFERROR(IF(AH1525&lt;#REF!,"STRIKE",IF(AH1525&gt;=#REF!,"GOOD")),"NO DATA")</f>
        <v>NO DATA</v>
      </c>
      <c r="AJ1525" s="75">
        <f>IFERROR(VLOOKUP(K1525,'Roll ups'!H:I,2,FALSE),0)</f>
        <v>34230392.709999993</v>
      </c>
      <c r="AK1525" s="76">
        <f>IF(Table2[[#This Row],[PRICE TIER LOOKUP]]=0,0,IF(Table2[[#This Row],[PRICE TIER LOOKUP]]&gt;0,SUM(AB1525/AJ1525)))</f>
        <v>2.8066537481450946E-3</v>
      </c>
      <c r="AL1525" s="74" t="e">
        <f>IF(AK1525&lt;#REF!,"STRIKE",IF(AK1525&gt;=#REF!,"GOOD"))</f>
        <v>#REF!</v>
      </c>
      <c r="AM1525" s="75">
        <f>VLOOKUP(H1525,'Roll ups'!A:B,2,FALSE)</f>
        <v>325145452.83999985</v>
      </c>
      <c r="AN1525" s="77">
        <f t="shared" si="50"/>
        <v>2.9547656029277547E-4</v>
      </c>
      <c r="AO1525" s="74" t="str">
        <f>IFERROR(VLOOKUP(Table2[[#This Row],[Product Name]],'Roll ups'!L:P,5,FALSE),"GOOD")</f>
        <v>GOOD</v>
      </c>
      <c r="AP1525" s="74">
        <f>Table2[[#This Row],[Retail Dollar Vol Current 12 Mths]]/Table2[[#This Row],[SHELF SALES  LOOKUP]]</f>
        <v>2.9547656029277547E-4</v>
      </c>
      <c r="AQ1525" s="69">
        <f t="shared" si="51"/>
        <v>0</v>
      </c>
      <c r="AR152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525" s="69" t="e">
        <f>IF(Table2[[#This Row],[Shelf Dollar Vol Current 12 Mths]]&gt;#REF!,"MEETS $ CRITERIA",IF(Table2[[#This Row],[Shelf Dollar Vol Current 12 Mths]]&lt;#REF!+1,"DOES NOT MEET $ CRITERIA"))</f>
        <v>#REF!</v>
      </c>
      <c r="AT1525" s="78"/>
    </row>
    <row r="1526" spans="1:46" ht="13.8" x14ac:dyDescent="0.3">
      <c r="A1526" s="68" t="s">
        <v>9588</v>
      </c>
      <c r="B1526" s="69">
        <v>48016</v>
      </c>
      <c r="C1526" s="69">
        <v>188</v>
      </c>
      <c r="D1526" s="69" t="s">
        <v>25</v>
      </c>
      <c r="E1526" s="70" t="s">
        <v>6313</v>
      </c>
      <c r="F1526" s="70"/>
      <c r="G1526" s="71" t="s">
        <v>9589</v>
      </c>
      <c r="H1526" s="69" t="s">
        <v>6315</v>
      </c>
      <c r="I1526" s="68" t="s">
        <v>131</v>
      </c>
      <c r="J1526" s="68" t="s">
        <v>88</v>
      </c>
      <c r="K1526" s="68" t="s">
        <v>132</v>
      </c>
      <c r="L1526" s="68" t="s">
        <v>89</v>
      </c>
      <c r="M1526" s="68" t="s">
        <v>88</v>
      </c>
      <c r="N1526" s="68" t="s">
        <v>133</v>
      </c>
      <c r="O1526" s="68" t="s">
        <v>9590</v>
      </c>
      <c r="P1526" s="72" t="s">
        <v>87</v>
      </c>
      <c r="Q1526" s="68" t="s">
        <v>3690</v>
      </c>
      <c r="R1526" s="68" t="s">
        <v>6402</v>
      </c>
      <c r="S1526" s="68">
        <v>17</v>
      </c>
      <c r="T1526" s="68">
        <v>24</v>
      </c>
      <c r="U1526" s="68">
        <v>-0.41</v>
      </c>
      <c r="V1526" s="68">
        <v>33</v>
      </c>
      <c r="W1526" s="68">
        <v>45</v>
      </c>
      <c r="X1526" s="68">
        <v>-0.36</v>
      </c>
      <c r="Y1526" s="68">
        <v>64</v>
      </c>
      <c r="Z1526" s="68">
        <v>220.33</v>
      </c>
      <c r="AA1526" s="68">
        <v>-2.44</v>
      </c>
      <c r="AB1526" s="73">
        <v>16632.96</v>
      </c>
      <c r="AC1526" s="73">
        <v>56535.44</v>
      </c>
      <c r="AD1526" s="73">
        <v>17064.96</v>
      </c>
      <c r="AE1526" s="73">
        <v>58431.44</v>
      </c>
      <c r="AF1526" s="73"/>
      <c r="AG1526" s="73">
        <f>IFERROR(VLOOKUP(J1526,'Roll ups'!D:E,2,FALSE),0)</f>
        <v>43814205.929999985</v>
      </c>
      <c r="AH1526" s="74">
        <f>IF(Table2[[#This Row],[CATEGORY TTL LOOKUP]]=0,0,IF(Table2[[#This Row],[CATEGORY TTL LOOKUP]]&gt;0,SUM(AB1526/AG1526)))</f>
        <v>3.7962481909574583E-4</v>
      </c>
      <c r="AI1526" s="74" t="str">
        <f>IFERROR(IF(AH1526&lt;#REF!,"STRIKE",IF(AH1526&gt;=#REF!,"GOOD")),"NO DATA")</f>
        <v>NO DATA</v>
      </c>
      <c r="AJ1526" s="75">
        <f>IFERROR(VLOOKUP(K1526,'Roll ups'!H:I,2,FALSE),0)</f>
        <v>126094742.97999983</v>
      </c>
      <c r="AK1526" s="76">
        <f>IF(Table2[[#This Row],[PRICE TIER LOOKUP]]=0,0,IF(Table2[[#This Row],[PRICE TIER LOOKUP]]&gt;0,SUM(AB1526/AJ1526)))</f>
        <v>1.3190843334870981E-4</v>
      </c>
      <c r="AL1526" s="74" t="e">
        <f>IF(AK1526&lt;#REF!,"STRIKE",IF(AK1526&gt;=#REF!,"GOOD"))</f>
        <v>#REF!</v>
      </c>
      <c r="AM1526" s="75">
        <f>VLOOKUP(H1526,'Roll ups'!A:B,2,FALSE)</f>
        <v>325145452.83999985</v>
      </c>
      <c r="AN1526" s="77">
        <f t="shared" si="50"/>
        <v>5.1155443985817872E-5</v>
      </c>
      <c r="AO1526" s="74" t="str">
        <f>IFERROR(VLOOKUP(Table2[[#This Row],[Product Name]],'Roll ups'!L:P,5,FALSE),"GOOD")</f>
        <v>GOOD</v>
      </c>
      <c r="AP1526" s="74">
        <f>Table2[[#This Row],[Retail Dollar Vol Current 12 Mths]]/Table2[[#This Row],[SHELF SALES  LOOKUP]]</f>
        <v>5.2484080127663538E-5</v>
      </c>
      <c r="AQ1526" s="69">
        <f t="shared" si="51"/>
        <v>0</v>
      </c>
      <c r="AR152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526" s="69" t="e">
        <f>IF(Table2[[#This Row],[Shelf Dollar Vol Current 12 Mths]]&gt;#REF!,"MEETS $ CRITERIA",IF(Table2[[#This Row],[Shelf Dollar Vol Current 12 Mths]]&lt;#REF!+1,"DOES NOT MEET $ CRITERIA"))</f>
        <v>#REF!</v>
      </c>
      <c r="AT1526" s="78"/>
    </row>
    <row r="1527" spans="1:46" ht="13.8" x14ac:dyDescent="0.3">
      <c r="A1527" s="68" t="s">
        <v>9591</v>
      </c>
      <c r="B1527" s="69">
        <v>58925</v>
      </c>
      <c r="C1527" s="69">
        <v>437</v>
      </c>
      <c r="D1527" s="69" t="s">
        <v>25</v>
      </c>
      <c r="E1527" s="70" t="s">
        <v>6313</v>
      </c>
      <c r="F1527" s="70"/>
      <c r="G1527" s="71" t="s">
        <v>9592</v>
      </c>
      <c r="H1527" s="69" t="s">
        <v>6315</v>
      </c>
      <c r="I1527" s="68" t="s">
        <v>116</v>
      </c>
      <c r="J1527" s="68" t="s">
        <v>116</v>
      </c>
      <c r="K1527" s="68" t="s">
        <v>116</v>
      </c>
      <c r="L1527" s="68" t="s">
        <v>104</v>
      </c>
      <c r="M1527" s="68" t="s">
        <v>116</v>
      </c>
      <c r="N1527" s="68" t="s">
        <v>122</v>
      </c>
      <c r="O1527" s="68" t="s">
        <v>9593</v>
      </c>
      <c r="P1527" s="72" t="s">
        <v>116</v>
      </c>
      <c r="Q1527" s="68" t="s">
        <v>128</v>
      </c>
      <c r="R1527" s="68" t="s">
        <v>60</v>
      </c>
      <c r="S1527" s="68">
        <v>32</v>
      </c>
      <c r="T1527" s="68">
        <v>0.39</v>
      </c>
      <c r="U1527" s="68">
        <v>0.99</v>
      </c>
      <c r="V1527" s="68">
        <v>126.02</v>
      </c>
      <c r="W1527" s="68">
        <v>116.09</v>
      </c>
      <c r="X1527" s="68">
        <v>0.08</v>
      </c>
      <c r="Y1527" s="68">
        <v>464.39</v>
      </c>
      <c r="Z1527" s="68">
        <v>485.97</v>
      </c>
      <c r="AA1527" s="68">
        <v>-0.05</v>
      </c>
      <c r="AB1527" s="73">
        <v>36490.199999999997</v>
      </c>
      <c r="AC1527" s="73">
        <v>38033.74</v>
      </c>
      <c r="AD1527" s="73">
        <v>38566.199999999997</v>
      </c>
      <c r="AE1527" s="73">
        <v>40221.57</v>
      </c>
      <c r="AF1527" s="73"/>
      <c r="AG1527" s="73">
        <f>IFERROR(VLOOKUP(J1527,'Roll ups'!D:E,2,FALSE),0)</f>
        <v>5567781.3899999987</v>
      </c>
      <c r="AH1527" s="74">
        <f>IF(Table2[[#This Row],[CATEGORY TTL LOOKUP]]=0,0,IF(Table2[[#This Row],[CATEGORY TTL LOOKUP]]&gt;0,SUM(AB1527/AG1527)))</f>
        <v>6.5538133493420088E-3</v>
      </c>
      <c r="AI1527" s="74" t="str">
        <f>IFERROR(IF(AH1527&lt;#REF!,"STRIKE",IF(AH1527&gt;=#REF!,"GOOD")),"NO DATA")</f>
        <v>NO DATA</v>
      </c>
      <c r="AJ1527" s="75">
        <f>IFERROR(VLOOKUP(K1527,'Roll ups'!H:I,2,FALSE),0)</f>
        <v>5567781.3899999987</v>
      </c>
      <c r="AK1527" s="76">
        <f>IF(Table2[[#This Row],[PRICE TIER LOOKUP]]=0,0,IF(Table2[[#This Row],[PRICE TIER LOOKUP]]&gt;0,SUM(AB1527/AJ1527)))</f>
        <v>6.5538133493420088E-3</v>
      </c>
      <c r="AL1527" s="74" t="e">
        <f>IF(AK1527&lt;#REF!,"STRIKE",IF(AK1527&gt;=#REF!,"GOOD"))</f>
        <v>#REF!</v>
      </c>
      <c r="AM1527" s="75">
        <f>VLOOKUP(H1527,'Roll ups'!A:B,2,FALSE)</f>
        <v>325145452.83999985</v>
      </c>
      <c r="AN1527" s="77">
        <f t="shared" si="50"/>
        <v>1.1222731144253887E-4</v>
      </c>
      <c r="AO1527" s="74" t="str">
        <f>IFERROR(VLOOKUP(Table2[[#This Row],[Product Name]],'Roll ups'!L:P,5,FALSE),"GOOD")</f>
        <v>GOOD</v>
      </c>
      <c r="AP1527" s="74">
        <f>Table2[[#This Row],[Retail Dollar Vol Current 12 Mths]]/Table2[[#This Row],[SHELF SALES  LOOKUP]]</f>
        <v>1.1861214623529721E-4</v>
      </c>
      <c r="AQ1527" s="69">
        <f t="shared" si="51"/>
        <v>0</v>
      </c>
      <c r="AR152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527" s="69" t="e">
        <f>IF(Table2[[#This Row],[Shelf Dollar Vol Current 12 Mths]]&gt;#REF!,"MEETS $ CRITERIA",IF(Table2[[#This Row],[Shelf Dollar Vol Current 12 Mths]]&lt;#REF!+1,"DOES NOT MEET $ CRITERIA"))</f>
        <v>#REF!</v>
      </c>
      <c r="AT1527" s="78"/>
    </row>
    <row r="1528" spans="1:46" ht="13.8" x14ac:dyDescent="0.3">
      <c r="A1528" s="68" t="s">
        <v>9594</v>
      </c>
      <c r="B1528" s="69">
        <v>59192</v>
      </c>
      <c r="C1528" s="69">
        <v>583</v>
      </c>
      <c r="D1528" s="69" t="s">
        <v>25</v>
      </c>
      <c r="E1528" s="70" t="s">
        <v>6313</v>
      </c>
      <c r="F1528" s="70"/>
      <c r="G1528" s="71" t="s">
        <v>9595</v>
      </c>
      <c r="H1528" s="69" t="s">
        <v>6315</v>
      </c>
      <c r="I1528" s="68" t="s">
        <v>116</v>
      </c>
      <c r="J1528" s="68" t="s">
        <v>116</v>
      </c>
      <c r="K1528" s="68" t="s">
        <v>116</v>
      </c>
      <c r="L1528" s="68" t="s">
        <v>104</v>
      </c>
      <c r="M1528" s="68" t="s">
        <v>116</v>
      </c>
      <c r="N1528" s="68" t="s">
        <v>122</v>
      </c>
      <c r="O1528" s="68" t="s">
        <v>9596</v>
      </c>
      <c r="P1528" s="72" t="s">
        <v>116</v>
      </c>
      <c r="Q1528" s="68" t="s">
        <v>128</v>
      </c>
      <c r="R1528" s="68" t="s">
        <v>60</v>
      </c>
      <c r="S1528" s="68">
        <v>76</v>
      </c>
      <c r="T1528" s="68">
        <v>151.68</v>
      </c>
      <c r="U1528" s="68">
        <v>-0.99</v>
      </c>
      <c r="V1528" s="68">
        <v>255.92</v>
      </c>
      <c r="W1528" s="68">
        <v>497.04</v>
      </c>
      <c r="X1528" s="68">
        <v>-0.94</v>
      </c>
      <c r="Y1528" s="68">
        <v>853.33</v>
      </c>
      <c r="Z1528" s="68">
        <v>1211.49</v>
      </c>
      <c r="AA1528" s="68">
        <v>-0.42</v>
      </c>
      <c r="AB1528" s="73">
        <v>74672.639999999999</v>
      </c>
      <c r="AC1528" s="73">
        <v>105606.08</v>
      </c>
      <c r="AD1528" s="73">
        <v>77579.839999999997</v>
      </c>
      <c r="AE1528" s="73">
        <v>110166.98</v>
      </c>
      <c r="AF1528" s="73"/>
      <c r="AG1528" s="73">
        <f>IFERROR(VLOOKUP(J1528,'Roll ups'!D:E,2,FALSE),0)</f>
        <v>5567781.3899999987</v>
      </c>
      <c r="AH1528" s="74">
        <f>IF(Table2[[#This Row],[CATEGORY TTL LOOKUP]]=0,0,IF(Table2[[#This Row],[CATEGORY TTL LOOKUP]]&gt;0,SUM(AB1528/AG1528)))</f>
        <v>1.3411561045502904E-2</v>
      </c>
      <c r="AI1528" s="74" t="str">
        <f>IFERROR(IF(AH1528&lt;#REF!,"STRIKE",IF(AH1528&gt;=#REF!,"GOOD")),"NO DATA")</f>
        <v>NO DATA</v>
      </c>
      <c r="AJ1528" s="75">
        <f>IFERROR(VLOOKUP(K1528,'Roll ups'!H:I,2,FALSE),0)</f>
        <v>5567781.3899999987</v>
      </c>
      <c r="AK1528" s="76">
        <f>IF(Table2[[#This Row],[PRICE TIER LOOKUP]]=0,0,IF(Table2[[#This Row],[PRICE TIER LOOKUP]]&gt;0,SUM(AB1528/AJ1528)))</f>
        <v>1.3411561045502904E-2</v>
      </c>
      <c r="AL1528" s="74" t="e">
        <f>IF(AK1528&lt;#REF!,"STRIKE",IF(AK1528&gt;=#REF!,"GOOD"))</f>
        <v>#REF!</v>
      </c>
      <c r="AM1528" s="75">
        <f>VLOOKUP(H1528,'Roll ups'!A:B,2,FALSE)</f>
        <v>325145452.83999985</v>
      </c>
      <c r="AN1528" s="77">
        <f t="shared" si="50"/>
        <v>2.296591859051632E-4</v>
      </c>
      <c r="AO1528" s="74" t="str">
        <f>IFERROR(VLOOKUP(Table2[[#This Row],[Product Name]],'Roll ups'!L:P,5,FALSE),"GOOD")</f>
        <v>GOOD</v>
      </c>
      <c r="AP1528" s="74">
        <f>Table2[[#This Row],[Retail Dollar Vol Current 12 Mths]]/Table2[[#This Row],[SHELF SALES  LOOKUP]]</f>
        <v>2.3860041505232459E-4</v>
      </c>
      <c r="AQ1528" s="69">
        <f t="shared" si="51"/>
        <v>0</v>
      </c>
      <c r="AR152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528" s="69" t="e">
        <f>IF(Table2[[#This Row],[Shelf Dollar Vol Current 12 Mths]]&gt;#REF!,"MEETS $ CRITERIA",IF(Table2[[#This Row],[Shelf Dollar Vol Current 12 Mths]]&lt;#REF!+1,"DOES NOT MEET $ CRITERIA"))</f>
        <v>#REF!</v>
      </c>
      <c r="AT1528" s="78"/>
    </row>
    <row r="1529" spans="1:46" ht="13.8" x14ac:dyDescent="0.3">
      <c r="A1529" s="68" t="s">
        <v>9597</v>
      </c>
      <c r="B1529" s="69">
        <v>64145</v>
      </c>
      <c r="C1529" s="69">
        <v>215</v>
      </c>
      <c r="D1529" s="69" t="s">
        <v>25</v>
      </c>
      <c r="E1529" s="70" t="s">
        <v>6313</v>
      </c>
      <c r="F1529" s="70"/>
      <c r="G1529" s="71" t="s">
        <v>9598</v>
      </c>
      <c r="H1529" s="69" t="s">
        <v>6315</v>
      </c>
      <c r="I1529" s="68" t="s">
        <v>54</v>
      </c>
      <c r="J1529" s="68" t="s">
        <v>191</v>
      </c>
      <c r="K1529" s="68" t="s">
        <v>132</v>
      </c>
      <c r="L1529" s="68" t="s">
        <v>6320</v>
      </c>
      <c r="M1529" s="68" t="s">
        <v>191</v>
      </c>
      <c r="N1529" s="68" t="s">
        <v>211</v>
      </c>
      <c r="O1529" s="68" t="s">
        <v>9599</v>
      </c>
      <c r="P1529" s="72" t="s">
        <v>191</v>
      </c>
      <c r="Q1529" s="68" t="s">
        <v>289</v>
      </c>
      <c r="R1529" s="68" t="s">
        <v>60</v>
      </c>
      <c r="S1529" s="68">
        <v>16</v>
      </c>
      <c r="T1529" s="68">
        <v>17.23</v>
      </c>
      <c r="U1529" s="68">
        <v>-0.08</v>
      </c>
      <c r="V1529" s="68">
        <v>53.46</v>
      </c>
      <c r="W1529" s="68">
        <v>70.010000000000005</v>
      </c>
      <c r="X1529" s="68">
        <v>-0.31</v>
      </c>
      <c r="Y1529" s="68">
        <v>270.04000000000002</v>
      </c>
      <c r="Z1529" s="68">
        <v>340.49</v>
      </c>
      <c r="AA1529" s="68">
        <v>-0.26</v>
      </c>
      <c r="AB1529" s="73">
        <v>63060.9</v>
      </c>
      <c r="AC1529" s="73">
        <v>79972.039999999994</v>
      </c>
      <c r="AD1529" s="73">
        <v>64224.9</v>
      </c>
      <c r="AE1529" s="73">
        <v>81037.94</v>
      </c>
      <c r="AF1529" s="73"/>
      <c r="AG1529" s="73">
        <f>IFERROR(VLOOKUP(J1529,'Roll ups'!D:E,2,FALSE),0)</f>
        <v>22444928.369999994</v>
      </c>
      <c r="AH1529" s="74">
        <f>IF(Table2[[#This Row],[CATEGORY TTL LOOKUP]]=0,0,IF(Table2[[#This Row],[CATEGORY TTL LOOKUP]]&gt;0,SUM(AB1529/AG1529)))</f>
        <v>2.8095834818652183E-3</v>
      </c>
      <c r="AI1529" s="74" t="str">
        <f>IFERROR(IF(AH1529&lt;#REF!,"STRIKE",IF(AH1529&gt;=#REF!,"GOOD")),"NO DATA")</f>
        <v>NO DATA</v>
      </c>
      <c r="AJ1529" s="75">
        <f>IFERROR(VLOOKUP(K1529,'Roll ups'!H:I,2,FALSE),0)</f>
        <v>126094742.97999983</v>
      </c>
      <c r="AK1529" s="76">
        <f>IF(Table2[[#This Row],[PRICE TIER LOOKUP]]=0,0,IF(Table2[[#This Row],[PRICE TIER LOOKUP]]&gt;0,SUM(AB1529/AJ1529)))</f>
        <v>5.0010728845374815E-4</v>
      </c>
      <c r="AL1529" s="74" t="e">
        <f>IF(AK1529&lt;#REF!,"STRIKE",IF(AK1529&gt;=#REF!,"GOOD"))</f>
        <v>#REF!</v>
      </c>
      <c r="AM1529" s="75">
        <f>VLOOKUP(H1529,'Roll ups'!A:B,2,FALSE)</f>
        <v>325145452.83999985</v>
      </c>
      <c r="AN1529" s="77">
        <f t="shared" si="50"/>
        <v>1.9394673814193399E-4</v>
      </c>
      <c r="AO1529" s="74" t="str">
        <f>IFERROR(VLOOKUP(Table2[[#This Row],[Product Name]],'Roll ups'!L:P,5,FALSE),"GOOD")</f>
        <v>GOOD</v>
      </c>
      <c r="AP1529" s="74">
        <f>Table2[[#This Row],[Retail Dollar Vol Current 12 Mths]]/Table2[[#This Row],[SHELF SALES  LOOKUP]]</f>
        <v>1.9752667441301817E-4</v>
      </c>
      <c r="AQ1529" s="69">
        <f t="shared" si="51"/>
        <v>0</v>
      </c>
      <c r="AR152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529" s="69" t="e">
        <f>IF(Table2[[#This Row],[Shelf Dollar Vol Current 12 Mths]]&gt;#REF!,"MEETS $ CRITERIA",IF(Table2[[#This Row],[Shelf Dollar Vol Current 12 Mths]]&lt;#REF!+1,"DOES NOT MEET $ CRITERIA"))</f>
        <v>#REF!</v>
      </c>
      <c r="AT1529" s="78"/>
    </row>
    <row r="1530" spans="1:46" ht="13.8" x14ac:dyDescent="0.3">
      <c r="A1530" s="68" t="s">
        <v>9600</v>
      </c>
      <c r="B1530" s="69">
        <v>78109</v>
      </c>
      <c r="C1530" s="69">
        <v>289</v>
      </c>
      <c r="D1530" s="69" t="s">
        <v>25</v>
      </c>
      <c r="E1530" s="70" t="s">
        <v>6313</v>
      </c>
      <c r="F1530" s="70"/>
      <c r="G1530" s="71" t="s">
        <v>9601</v>
      </c>
      <c r="H1530" s="69" t="s">
        <v>6315</v>
      </c>
      <c r="I1530" s="68" t="s">
        <v>499</v>
      </c>
      <c r="J1530" s="68" t="s">
        <v>191</v>
      </c>
      <c r="K1530" s="68" t="s">
        <v>132</v>
      </c>
      <c r="L1530" s="68" t="s">
        <v>132</v>
      </c>
      <c r="M1530" s="68" t="s">
        <v>191</v>
      </c>
      <c r="N1530" s="68" t="s">
        <v>206</v>
      </c>
      <c r="O1530" s="68" t="s">
        <v>9602</v>
      </c>
      <c r="P1530" s="72" t="s">
        <v>191</v>
      </c>
      <c r="Q1530" s="68" t="s">
        <v>9113</v>
      </c>
      <c r="R1530" s="68" t="s">
        <v>60</v>
      </c>
      <c r="S1530" s="68">
        <v>5</v>
      </c>
      <c r="T1530" s="68">
        <v>6.67</v>
      </c>
      <c r="U1530" s="68">
        <v>-0.39</v>
      </c>
      <c r="V1530" s="68">
        <v>18.95</v>
      </c>
      <c r="W1530" s="68">
        <v>25.62</v>
      </c>
      <c r="X1530" s="68">
        <v>-0.35</v>
      </c>
      <c r="Y1530" s="68">
        <v>72.319999999999993</v>
      </c>
      <c r="Z1530" s="68">
        <v>104.05</v>
      </c>
      <c r="AA1530" s="68">
        <v>-0.44</v>
      </c>
      <c r="AB1530" s="73">
        <v>30178.560000000001</v>
      </c>
      <c r="AC1530" s="73">
        <v>43430.400000000001</v>
      </c>
      <c r="AD1530" s="73">
        <v>30178.560000000001</v>
      </c>
      <c r="AE1530" s="73">
        <v>43430.400000000001</v>
      </c>
      <c r="AF1530" s="73"/>
      <c r="AG1530" s="73">
        <f>IFERROR(VLOOKUP(J1530,'Roll ups'!D:E,2,FALSE),0)</f>
        <v>22444928.369999994</v>
      </c>
      <c r="AH1530" s="74">
        <f>IF(Table2[[#This Row],[CATEGORY TTL LOOKUP]]=0,0,IF(Table2[[#This Row],[CATEGORY TTL LOOKUP]]&gt;0,SUM(AB1530/AG1530)))</f>
        <v>1.3445603168124529E-3</v>
      </c>
      <c r="AI1530" s="74" t="str">
        <f>IFERROR(IF(AH1530&lt;#REF!,"STRIKE",IF(AH1530&gt;=#REF!,"GOOD")),"NO DATA")</f>
        <v>NO DATA</v>
      </c>
      <c r="AJ1530" s="75">
        <f>IFERROR(VLOOKUP(K1530,'Roll ups'!H:I,2,FALSE),0)</f>
        <v>126094742.97999983</v>
      </c>
      <c r="AK1530" s="76">
        <f>IF(Table2[[#This Row],[PRICE TIER LOOKUP]]=0,0,IF(Table2[[#This Row],[PRICE TIER LOOKUP]]&gt;0,SUM(AB1530/AJ1530)))</f>
        <v>2.3933242010562401E-4</v>
      </c>
      <c r="AL1530" s="74" t="e">
        <f>IF(AK1530&lt;#REF!,"STRIKE",IF(AK1530&gt;=#REF!,"GOOD"))</f>
        <v>#REF!</v>
      </c>
      <c r="AM1530" s="75">
        <f>VLOOKUP(H1530,'Roll ups'!A:B,2,FALSE)</f>
        <v>325145452.83999985</v>
      </c>
      <c r="AN1530" s="77">
        <f t="shared" si="50"/>
        <v>9.2815568344578714E-5</v>
      </c>
      <c r="AO1530" s="74" t="str">
        <f>IFERROR(VLOOKUP(Table2[[#This Row],[Product Name]],'Roll ups'!L:P,5,FALSE),"GOOD")</f>
        <v>GOOD</v>
      </c>
      <c r="AP1530" s="74">
        <f>Table2[[#This Row],[Retail Dollar Vol Current 12 Mths]]/Table2[[#This Row],[SHELF SALES  LOOKUP]]</f>
        <v>9.2815568344578714E-5</v>
      </c>
      <c r="AQ1530" s="69">
        <f t="shared" si="51"/>
        <v>0</v>
      </c>
      <c r="AR153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530" s="69" t="e">
        <f>IF(Table2[[#This Row],[Shelf Dollar Vol Current 12 Mths]]&gt;#REF!,"MEETS $ CRITERIA",IF(Table2[[#This Row],[Shelf Dollar Vol Current 12 Mths]]&lt;#REF!+1,"DOES NOT MEET $ CRITERIA"))</f>
        <v>#REF!</v>
      </c>
      <c r="AT1530" s="78"/>
    </row>
    <row r="1531" spans="1:46" ht="13.8" x14ac:dyDescent="0.3">
      <c r="A1531" s="68" t="s">
        <v>9603</v>
      </c>
      <c r="B1531" s="69">
        <v>21184</v>
      </c>
      <c r="C1531" s="69">
        <v>225</v>
      </c>
      <c r="D1531" s="69" t="s">
        <v>25</v>
      </c>
      <c r="E1531" s="70" t="s">
        <v>6313</v>
      </c>
      <c r="F1531" s="70"/>
      <c r="G1531" s="71" t="s">
        <v>9604</v>
      </c>
      <c r="H1531" s="69" t="s">
        <v>6315</v>
      </c>
      <c r="I1531" s="68" t="s">
        <v>758</v>
      </c>
      <c r="J1531" s="68" t="s">
        <v>175</v>
      </c>
      <c r="K1531" s="68" t="s">
        <v>146</v>
      </c>
      <c r="L1531" s="68" t="s">
        <v>146</v>
      </c>
      <c r="M1531" s="68" t="s">
        <v>175</v>
      </c>
      <c r="N1531" s="68" t="s">
        <v>176</v>
      </c>
      <c r="O1531" s="68" t="s">
        <v>9605</v>
      </c>
      <c r="P1531" s="72" t="s">
        <v>6357</v>
      </c>
      <c r="Q1531" s="68" t="s">
        <v>51</v>
      </c>
      <c r="R1531" s="68" t="s">
        <v>31</v>
      </c>
      <c r="S1531" s="68">
        <v>7</v>
      </c>
      <c r="T1531" s="68">
        <v>6</v>
      </c>
      <c r="U1531" s="68">
        <v>0.14000000000000001</v>
      </c>
      <c r="V1531" s="68">
        <v>12</v>
      </c>
      <c r="W1531" s="68">
        <v>21.5</v>
      </c>
      <c r="X1531" s="68">
        <v>-0.79</v>
      </c>
      <c r="Y1531" s="68">
        <v>60.5</v>
      </c>
      <c r="Z1531" s="68">
        <v>79.5</v>
      </c>
      <c r="AA1531" s="68">
        <v>-0.31</v>
      </c>
      <c r="AB1531" s="73">
        <v>41453.46</v>
      </c>
      <c r="AC1531" s="73">
        <v>54454.14</v>
      </c>
      <c r="AD1531" s="73">
        <v>42042.66</v>
      </c>
      <c r="AE1531" s="73">
        <v>55246.14</v>
      </c>
      <c r="AF1531" s="73"/>
      <c r="AG1531" s="73">
        <f>IFERROR(VLOOKUP(J1531,'Roll ups'!D:E,2,FALSE),0)</f>
        <v>52239627.039999984</v>
      </c>
      <c r="AH1531" s="74">
        <f>IF(Table2[[#This Row],[CATEGORY TTL LOOKUP]]=0,0,IF(Table2[[#This Row],[CATEGORY TTL LOOKUP]]&gt;0,SUM(AB1531/AG1531)))</f>
        <v>7.9352519052747076E-4</v>
      </c>
      <c r="AI1531" s="74" t="str">
        <f>IFERROR(IF(AH1531&lt;#REF!,"STRIKE",IF(AH1531&gt;=#REF!,"GOOD")),"NO DATA")</f>
        <v>NO DATA</v>
      </c>
      <c r="AJ1531" s="75">
        <f>IFERROR(VLOOKUP(K1531,'Roll ups'!H:I,2,FALSE),0)</f>
        <v>69119979.479999974</v>
      </c>
      <c r="AK1531" s="76">
        <f>IF(Table2[[#This Row],[PRICE TIER LOOKUP]]=0,0,IF(Table2[[#This Row],[PRICE TIER LOOKUP]]&gt;0,SUM(AB1531/AJ1531)))</f>
        <v>5.9973194887875589E-4</v>
      </c>
      <c r="AL1531" s="74" t="e">
        <f>IF(AK1531&lt;#REF!,"STRIKE",IF(AK1531&gt;=#REF!,"GOOD"))</f>
        <v>#REF!</v>
      </c>
      <c r="AM1531" s="75">
        <f>VLOOKUP(H1531,'Roll ups'!A:B,2,FALSE)</f>
        <v>325145452.83999985</v>
      </c>
      <c r="AN1531" s="77">
        <f t="shared" si="50"/>
        <v>1.2749204898276326E-4</v>
      </c>
      <c r="AO1531" s="74" t="str">
        <f>IFERROR(VLOOKUP(Table2[[#This Row],[Product Name]],'Roll ups'!L:P,5,FALSE),"GOOD")</f>
        <v>GOOD</v>
      </c>
      <c r="AP1531" s="74">
        <f>Table2[[#This Row],[Retail Dollar Vol Current 12 Mths]]/Table2[[#This Row],[SHELF SALES  LOOKUP]]</f>
        <v>1.2930416105400277E-4</v>
      </c>
      <c r="AQ1531" s="69">
        <f t="shared" si="51"/>
        <v>0</v>
      </c>
      <c r="AR153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531" s="69" t="e">
        <f>IF(Table2[[#This Row],[Shelf Dollar Vol Current 12 Mths]]&gt;#REF!,"MEETS $ CRITERIA",IF(Table2[[#This Row],[Shelf Dollar Vol Current 12 Mths]]&lt;#REF!+1,"DOES NOT MEET $ CRITERIA"))</f>
        <v>#REF!</v>
      </c>
      <c r="AT1531" s="78"/>
    </row>
    <row r="1532" spans="1:46" ht="13.8" x14ac:dyDescent="0.3">
      <c r="A1532" s="68" t="s">
        <v>9606</v>
      </c>
      <c r="B1532" s="69">
        <v>21186</v>
      </c>
      <c r="C1532" s="69">
        <v>225</v>
      </c>
      <c r="D1532" s="69" t="s">
        <v>25</v>
      </c>
      <c r="E1532" s="70" t="s">
        <v>6313</v>
      </c>
      <c r="F1532" s="70"/>
      <c r="G1532" s="71" t="s">
        <v>9607</v>
      </c>
      <c r="H1532" s="69" t="s">
        <v>6315</v>
      </c>
      <c r="I1532" s="68" t="s">
        <v>758</v>
      </c>
      <c r="J1532" s="68" t="s">
        <v>175</v>
      </c>
      <c r="K1532" s="68" t="s">
        <v>146</v>
      </c>
      <c r="L1532" s="68" t="s">
        <v>146</v>
      </c>
      <c r="M1532" s="68" t="s">
        <v>175</v>
      </c>
      <c r="N1532" s="68" t="s">
        <v>176</v>
      </c>
      <c r="O1532" s="68" t="s">
        <v>9608</v>
      </c>
      <c r="P1532" s="72" t="s">
        <v>6357</v>
      </c>
      <c r="Q1532" s="68" t="s">
        <v>51</v>
      </c>
      <c r="R1532" s="68" t="s">
        <v>31</v>
      </c>
      <c r="S1532" s="68">
        <v>3</v>
      </c>
      <c r="T1532" s="68">
        <v>2.5</v>
      </c>
      <c r="U1532" s="68">
        <v>0.17</v>
      </c>
      <c r="V1532" s="68">
        <v>9</v>
      </c>
      <c r="W1532" s="68">
        <v>10</v>
      </c>
      <c r="X1532" s="68">
        <v>-0.11</v>
      </c>
      <c r="Y1532" s="68">
        <v>39</v>
      </c>
      <c r="Z1532" s="68">
        <v>51.5</v>
      </c>
      <c r="AA1532" s="68">
        <v>-0.32</v>
      </c>
      <c r="AB1532" s="73">
        <v>19517.16</v>
      </c>
      <c r="AC1532" s="73">
        <v>25869.360000000001</v>
      </c>
      <c r="AD1532" s="73">
        <v>19899.36</v>
      </c>
      <c r="AE1532" s="73">
        <v>26277.360000000001</v>
      </c>
      <c r="AF1532" s="73"/>
      <c r="AG1532" s="73">
        <f>IFERROR(VLOOKUP(J1532,'Roll ups'!D:E,2,FALSE),0)</f>
        <v>52239627.039999984</v>
      </c>
      <c r="AH1532" s="74">
        <f>IF(Table2[[#This Row],[CATEGORY TTL LOOKUP]]=0,0,IF(Table2[[#This Row],[CATEGORY TTL LOOKUP]]&gt;0,SUM(AB1532/AG1532)))</f>
        <v>3.7360833347940391E-4</v>
      </c>
      <c r="AI1532" s="74" t="str">
        <f>IFERROR(IF(AH1532&lt;#REF!,"STRIKE",IF(AH1532&gt;=#REF!,"GOOD")),"NO DATA")</f>
        <v>NO DATA</v>
      </c>
      <c r="AJ1532" s="75">
        <f>IFERROR(VLOOKUP(K1532,'Roll ups'!H:I,2,FALSE),0)</f>
        <v>69119979.479999974</v>
      </c>
      <c r="AK1532" s="76">
        <f>IF(Table2[[#This Row],[PRICE TIER LOOKUP]]=0,0,IF(Table2[[#This Row],[PRICE TIER LOOKUP]]&gt;0,SUM(AB1532/AJ1532)))</f>
        <v>2.8236640327197055E-4</v>
      </c>
      <c r="AL1532" s="74" t="e">
        <f>IF(AK1532&lt;#REF!,"STRIKE",IF(AK1532&gt;=#REF!,"GOOD"))</f>
        <v>#REF!</v>
      </c>
      <c r="AM1532" s="75">
        <f>VLOOKUP(H1532,'Roll ups'!A:B,2,FALSE)</f>
        <v>325145452.83999985</v>
      </c>
      <c r="AN1532" s="77">
        <f t="shared" si="50"/>
        <v>6.0025935560612496E-5</v>
      </c>
      <c r="AO1532" s="74" t="str">
        <f>IFERROR(VLOOKUP(Table2[[#This Row],[Product Name]],'Roll ups'!L:P,5,FALSE),"GOOD")</f>
        <v>GOOD</v>
      </c>
      <c r="AP1532" s="74">
        <f>Table2[[#This Row],[Retail Dollar Vol Current 12 Mths]]/Table2[[#This Row],[SHELF SALES  LOOKUP]]</f>
        <v>6.1201409480550961E-5</v>
      </c>
      <c r="AQ1532" s="69">
        <f t="shared" si="51"/>
        <v>0</v>
      </c>
      <c r="AR153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532" s="69" t="e">
        <f>IF(Table2[[#This Row],[Shelf Dollar Vol Current 12 Mths]]&gt;#REF!,"MEETS $ CRITERIA",IF(Table2[[#This Row],[Shelf Dollar Vol Current 12 Mths]]&lt;#REF!+1,"DOES NOT MEET $ CRITERIA"))</f>
        <v>#REF!</v>
      </c>
      <c r="AT1532" s="78"/>
    </row>
    <row r="1533" spans="1:46" ht="13.8" x14ac:dyDescent="0.3">
      <c r="A1533" s="68" t="s">
        <v>9609</v>
      </c>
      <c r="B1533" s="69">
        <v>73711</v>
      </c>
      <c r="C1533" s="69">
        <v>140</v>
      </c>
      <c r="D1533" s="69" t="s">
        <v>25</v>
      </c>
      <c r="E1533" s="70" t="s">
        <v>6313</v>
      </c>
      <c r="F1533" s="70"/>
      <c r="G1533" s="71" t="s">
        <v>9610</v>
      </c>
      <c r="H1533" s="69" t="s">
        <v>6315</v>
      </c>
      <c r="I1533" s="68" t="s">
        <v>758</v>
      </c>
      <c r="J1533" s="68" t="s">
        <v>175</v>
      </c>
      <c r="K1533" s="68" t="s">
        <v>89</v>
      </c>
      <c r="L1533" s="68" t="s">
        <v>89</v>
      </c>
      <c r="M1533" s="68" t="s">
        <v>175</v>
      </c>
      <c r="N1533" s="68" t="s">
        <v>184</v>
      </c>
      <c r="O1533" s="68" t="s">
        <v>9611</v>
      </c>
      <c r="P1533" s="72" t="s">
        <v>191</v>
      </c>
      <c r="Q1533" s="68" t="s">
        <v>55</v>
      </c>
      <c r="R1533" s="68" t="s">
        <v>31</v>
      </c>
      <c r="S1533" s="68">
        <v>8</v>
      </c>
      <c r="T1533" s="68">
        <v>10.5</v>
      </c>
      <c r="U1533" s="68">
        <v>-0.28999999999999998</v>
      </c>
      <c r="V1533" s="68">
        <v>61.26</v>
      </c>
      <c r="W1533" s="68">
        <v>69.03</v>
      </c>
      <c r="X1533" s="68">
        <v>-0.13</v>
      </c>
      <c r="Y1533" s="68">
        <v>287.61</v>
      </c>
      <c r="Z1533" s="68">
        <v>329.22</v>
      </c>
      <c r="AA1533" s="68">
        <v>-0.14000000000000001</v>
      </c>
      <c r="AB1533" s="73">
        <v>32256.36</v>
      </c>
      <c r="AC1533" s="73">
        <v>36392.160000000003</v>
      </c>
      <c r="AD1533" s="73">
        <v>34120.53</v>
      </c>
      <c r="AE1533" s="73">
        <v>38868.03</v>
      </c>
      <c r="AF1533" s="73"/>
      <c r="AG1533" s="73">
        <f>IFERROR(VLOOKUP(J1533,'Roll ups'!D:E,2,FALSE),0)</f>
        <v>52239627.039999984</v>
      </c>
      <c r="AH1533" s="74">
        <f>IF(Table2[[#This Row],[CATEGORY TTL LOOKUP]]=0,0,IF(Table2[[#This Row],[CATEGORY TTL LOOKUP]]&gt;0,SUM(AB1533/AG1533)))</f>
        <v>6.1746918628077579E-4</v>
      </c>
      <c r="AI1533" s="74" t="str">
        <f>IFERROR(IF(AH1533&lt;#REF!,"STRIKE",IF(AH1533&gt;=#REF!,"GOOD")),"NO DATA")</f>
        <v>NO DATA</v>
      </c>
      <c r="AJ1533" s="75">
        <f>IFERROR(VLOOKUP(K1533,'Roll ups'!H:I,2,FALSE),0)</f>
        <v>75793138.070000067</v>
      </c>
      <c r="AK1533" s="76">
        <f>IF(Table2[[#This Row],[PRICE TIER LOOKUP]]=0,0,IF(Table2[[#This Row],[PRICE TIER LOOKUP]]&gt;0,SUM(AB1533/AJ1533)))</f>
        <v>4.2558417320324012E-4</v>
      </c>
      <c r="AL1533" s="74" t="e">
        <f>IF(AK1533&lt;#REF!,"STRIKE",IF(AK1533&gt;=#REF!,"GOOD"))</f>
        <v>#REF!</v>
      </c>
      <c r="AM1533" s="75">
        <f>VLOOKUP(H1533,'Roll ups'!A:B,2,FALSE)</f>
        <v>325145452.83999985</v>
      </c>
      <c r="AN1533" s="77">
        <f t="shared" si="50"/>
        <v>9.9205939121261411E-5</v>
      </c>
      <c r="AO1533" s="74" t="str">
        <f>IFERROR(VLOOKUP(Table2[[#This Row],[Product Name]],'Roll ups'!L:P,5,FALSE),"GOOD")</f>
        <v>GOOD</v>
      </c>
      <c r="AP1533" s="74">
        <f>Table2[[#This Row],[Retail Dollar Vol Current 12 Mths]]/Table2[[#This Row],[SHELF SALES  LOOKUP]]</f>
        <v>1.0493928087252169E-4</v>
      </c>
      <c r="AQ1533" s="69">
        <f t="shared" si="51"/>
        <v>0</v>
      </c>
      <c r="AR153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533" s="69" t="e">
        <f>IF(Table2[[#This Row],[Shelf Dollar Vol Current 12 Mths]]&gt;#REF!,"MEETS $ CRITERIA",IF(Table2[[#This Row],[Shelf Dollar Vol Current 12 Mths]]&lt;#REF!+1,"DOES NOT MEET $ CRITERIA"))</f>
        <v>#REF!</v>
      </c>
      <c r="AT1533" s="78"/>
    </row>
    <row r="1534" spans="1:46" ht="13.8" x14ac:dyDescent="0.3">
      <c r="A1534" s="68" t="s">
        <v>9612</v>
      </c>
      <c r="B1534" s="69">
        <v>86503</v>
      </c>
      <c r="C1534" s="69">
        <v>255</v>
      </c>
      <c r="D1534" s="69" t="s">
        <v>25</v>
      </c>
      <c r="E1534" s="70" t="s">
        <v>6313</v>
      </c>
      <c r="F1534" s="70"/>
      <c r="G1534" s="71" t="s">
        <v>9613</v>
      </c>
      <c r="H1534" s="69" t="s">
        <v>6315</v>
      </c>
      <c r="I1534" s="68" t="s">
        <v>758</v>
      </c>
      <c r="J1534" s="68" t="s">
        <v>175</v>
      </c>
      <c r="K1534" s="68" t="s">
        <v>132</v>
      </c>
      <c r="L1534" s="68" t="s">
        <v>6320</v>
      </c>
      <c r="M1534" s="68" t="s">
        <v>175</v>
      </c>
      <c r="N1534" s="68" t="s">
        <v>184</v>
      </c>
      <c r="O1534" s="68" t="s">
        <v>9614</v>
      </c>
      <c r="P1534" s="72" t="s">
        <v>191</v>
      </c>
      <c r="Q1534" s="68" t="s">
        <v>161</v>
      </c>
      <c r="R1534" s="68" t="s">
        <v>31</v>
      </c>
      <c r="S1534" s="68">
        <v>4</v>
      </c>
      <c r="T1534" s="68">
        <v>11</v>
      </c>
      <c r="U1534" s="68">
        <v>-1.75</v>
      </c>
      <c r="V1534" s="68">
        <v>29</v>
      </c>
      <c r="W1534" s="68">
        <v>43</v>
      </c>
      <c r="X1534" s="68">
        <v>-0.48</v>
      </c>
      <c r="Y1534" s="68">
        <v>115</v>
      </c>
      <c r="Z1534" s="68">
        <v>188.08</v>
      </c>
      <c r="AA1534" s="68">
        <v>-0.64</v>
      </c>
      <c r="AB1534" s="73">
        <v>29883.599999999999</v>
      </c>
      <c r="AC1534" s="73">
        <v>49781.42</v>
      </c>
      <c r="AD1534" s="73">
        <v>30663.599999999999</v>
      </c>
      <c r="AE1534" s="73">
        <v>49997.42</v>
      </c>
      <c r="AF1534" s="73"/>
      <c r="AG1534" s="73">
        <f>IFERROR(VLOOKUP(J1534,'Roll ups'!D:E,2,FALSE),0)</f>
        <v>52239627.039999984</v>
      </c>
      <c r="AH1534" s="74">
        <f>IF(Table2[[#This Row],[CATEGORY TTL LOOKUP]]=0,0,IF(Table2[[#This Row],[CATEGORY TTL LOOKUP]]&gt;0,SUM(AB1534/AG1534)))</f>
        <v>5.7204849447179372E-4</v>
      </c>
      <c r="AI1534" s="74" t="str">
        <f>IFERROR(IF(AH1534&lt;#REF!,"STRIKE",IF(AH1534&gt;=#REF!,"GOOD")),"NO DATA")</f>
        <v>NO DATA</v>
      </c>
      <c r="AJ1534" s="75">
        <f>IFERROR(VLOOKUP(K1534,'Roll ups'!H:I,2,FALSE),0)</f>
        <v>126094742.97999983</v>
      </c>
      <c r="AK1534" s="76">
        <f>IF(Table2[[#This Row],[PRICE TIER LOOKUP]]=0,0,IF(Table2[[#This Row],[PRICE TIER LOOKUP]]&gt;0,SUM(AB1534/AJ1534)))</f>
        <v>2.3699322663070819E-4</v>
      </c>
      <c r="AL1534" s="74" t="e">
        <f>IF(AK1534&lt;#REF!,"STRIKE",IF(AK1534&gt;=#REF!,"GOOD"))</f>
        <v>#REF!</v>
      </c>
      <c r="AM1534" s="75">
        <f>VLOOKUP(H1534,'Roll ups'!A:B,2,FALSE)</f>
        <v>325145452.83999985</v>
      </c>
      <c r="AN1534" s="77">
        <f t="shared" si="50"/>
        <v>9.1908405112174074E-5</v>
      </c>
      <c r="AO1534" s="74" t="str">
        <f>IFERROR(VLOOKUP(Table2[[#This Row],[Product Name]],'Roll ups'!L:P,5,FALSE),"GOOD")</f>
        <v>GOOD</v>
      </c>
      <c r="AP1534" s="74">
        <f>Table2[[#This Row],[Retail Dollar Vol Current 12 Mths]]/Table2[[#This Row],[SHELF SALES  LOOKUP]]</f>
        <v>9.4307331479395422E-5</v>
      </c>
      <c r="AQ1534" s="69">
        <f t="shared" si="51"/>
        <v>0</v>
      </c>
      <c r="AR153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534" s="69" t="e">
        <f>IF(Table2[[#This Row],[Shelf Dollar Vol Current 12 Mths]]&gt;#REF!,"MEETS $ CRITERIA",IF(Table2[[#This Row],[Shelf Dollar Vol Current 12 Mths]]&lt;#REF!+1,"DOES NOT MEET $ CRITERIA"))</f>
        <v>#REF!</v>
      </c>
      <c r="AT1534" s="78"/>
    </row>
    <row r="1535" spans="1:46" ht="13.8" x14ac:dyDescent="0.3">
      <c r="A1535" s="68" t="s">
        <v>9615</v>
      </c>
      <c r="B1535" s="69">
        <v>33309</v>
      </c>
      <c r="C1535" s="69">
        <v>335</v>
      </c>
      <c r="D1535" s="69" t="s">
        <v>25</v>
      </c>
      <c r="E1535" s="70" t="s">
        <v>6313</v>
      </c>
      <c r="F1535" s="70"/>
      <c r="G1535" s="71" t="s">
        <v>9616</v>
      </c>
      <c r="H1535" s="69" t="s">
        <v>6315</v>
      </c>
      <c r="I1535" s="68" t="s">
        <v>153</v>
      </c>
      <c r="J1535" s="68" t="s">
        <v>153</v>
      </c>
      <c r="K1535" s="68" t="s">
        <v>89</v>
      </c>
      <c r="L1535" s="68" t="s">
        <v>89</v>
      </c>
      <c r="M1535" s="68" t="s">
        <v>153</v>
      </c>
      <c r="N1535" s="68" t="s">
        <v>184</v>
      </c>
      <c r="O1535" s="68" t="s">
        <v>9617</v>
      </c>
      <c r="P1535" s="72" t="s">
        <v>191</v>
      </c>
      <c r="Q1535" s="68" t="s">
        <v>51</v>
      </c>
      <c r="R1535" s="68" t="s">
        <v>31</v>
      </c>
      <c r="S1535" s="68">
        <v>42</v>
      </c>
      <c r="T1535" s="68">
        <v>35</v>
      </c>
      <c r="U1535" s="68">
        <v>0.17</v>
      </c>
      <c r="V1535" s="68">
        <v>118</v>
      </c>
      <c r="W1535" s="68">
        <v>91.33</v>
      </c>
      <c r="X1535" s="68">
        <v>0.23</v>
      </c>
      <c r="Y1535" s="68">
        <v>359.67</v>
      </c>
      <c r="Z1535" s="68">
        <v>333.83</v>
      </c>
      <c r="AA1535" s="68">
        <v>7.0000000000000007E-2</v>
      </c>
      <c r="AB1535" s="73">
        <v>39026.68</v>
      </c>
      <c r="AC1535" s="73">
        <v>33388.46</v>
      </c>
      <c r="AD1535" s="73">
        <v>39836.68</v>
      </c>
      <c r="AE1535" s="73">
        <v>33388.46</v>
      </c>
      <c r="AF1535" s="73"/>
      <c r="AG1535" s="73">
        <f>IFERROR(VLOOKUP(J1535,'Roll ups'!D:E,2,FALSE),0)</f>
        <v>10875997.040000001</v>
      </c>
      <c r="AH1535" s="74">
        <f>IF(Table2[[#This Row],[CATEGORY TTL LOOKUP]]=0,0,IF(Table2[[#This Row],[CATEGORY TTL LOOKUP]]&gt;0,SUM(AB1535/AG1535)))</f>
        <v>3.5883312450772785E-3</v>
      </c>
      <c r="AI1535" s="74" t="str">
        <f>IFERROR(IF(AH1535&lt;#REF!,"STRIKE",IF(AH1535&gt;=#REF!,"GOOD")),"NO DATA")</f>
        <v>NO DATA</v>
      </c>
      <c r="AJ1535" s="75">
        <f>IFERROR(VLOOKUP(K1535,'Roll ups'!H:I,2,FALSE),0)</f>
        <v>75793138.070000067</v>
      </c>
      <c r="AK1535" s="76">
        <f>IF(Table2[[#This Row],[PRICE TIER LOOKUP]]=0,0,IF(Table2[[#This Row],[PRICE TIER LOOKUP]]&gt;0,SUM(AB1535/AJ1535)))</f>
        <v>5.1491046542968355E-4</v>
      </c>
      <c r="AL1535" s="74" t="e">
        <f>IF(AK1535&lt;#REF!,"STRIKE",IF(AK1535&gt;=#REF!,"GOOD"))</f>
        <v>#REF!</v>
      </c>
      <c r="AM1535" s="75">
        <f>VLOOKUP(H1535,'Roll ups'!A:B,2,FALSE)</f>
        <v>325145452.83999985</v>
      </c>
      <c r="AN1535" s="77">
        <f t="shared" si="50"/>
        <v>1.2002837394501271E-4</v>
      </c>
      <c r="AO1535" s="74" t="str">
        <f>IFERROR(VLOOKUP(Table2[[#This Row],[Product Name]],'Roll ups'!L:P,5,FALSE),"GOOD")</f>
        <v>GOOD</v>
      </c>
      <c r="AP1535" s="74">
        <f>Table2[[#This Row],[Retail Dollar Vol Current 12 Mths]]/Table2[[#This Row],[SHELF SALES  LOOKUP]]</f>
        <v>1.2251956671097334E-4</v>
      </c>
      <c r="AQ1535" s="69">
        <f t="shared" si="51"/>
        <v>0</v>
      </c>
      <c r="AR153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535" s="69" t="e">
        <f>IF(Table2[[#This Row],[Shelf Dollar Vol Current 12 Mths]]&gt;#REF!,"MEETS $ CRITERIA",IF(Table2[[#This Row],[Shelf Dollar Vol Current 12 Mths]]&lt;#REF!+1,"DOES NOT MEET $ CRITERIA"))</f>
        <v>#REF!</v>
      </c>
      <c r="AT1535" s="78"/>
    </row>
    <row r="1536" spans="1:46" ht="13.8" x14ac:dyDescent="0.3">
      <c r="A1536" s="68" t="s">
        <v>9618</v>
      </c>
      <c r="B1536" s="69">
        <v>80365</v>
      </c>
      <c r="C1536" s="69">
        <v>469</v>
      </c>
      <c r="D1536" s="69" t="s">
        <v>25</v>
      </c>
      <c r="E1536" s="70" t="s">
        <v>6313</v>
      </c>
      <c r="F1536" s="70"/>
      <c r="G1536" s="71" t="s">
        <v>9619</v>
      </c>
      <c r="H1536" s="69" t="s">
        <v>6315</v>
      </c>
      <c r="I1536" s="68" t="s">
        <v>831</v>
      </c>
      <c r="J1536" s="68" t="s">
        <v>232</v>
      </c>
      <c r="K1536" s="68" t="s">
        <v>232</v>
      </c>
      <c r="L1536" s="68" t="s">
        <v>132</v>
      </c>
      <c r="M1536" s="68" t="s">
        <v>191</v>
      </c>
      <c r="N1536" s="68" t="s">
        <v>206</v>
      </c>
      <c r="O1536" s="68" t="s">
        <v>9620</v>
      </c>
      <c r="P1536" s="72" t="s">
        <v>191</v>
      </c>
      <c r="Q1536" s="68" t="s">
        <v>234</v>
      </c>
      <c r="R1536" s="68" t="s">
        <v>31</v>
      </c>
      <c r="S1536" s="68">
        <v>49</v>
      </c>
      <c r="T1536" s="68">
        <v>95.5</v>
      </c>
      <c r="U1536" s="68">
        <v>-0.97</v>
      </c>
      <c r="V1536" s="68">
        <v>198.42</v>
      </c>
      <c r="W1536" s="68">
        <v>292.5</v>
      </c>
      <c r="X1536" s="68">
        <v>-0.47</v>
      </c>
      <c r="Y1536" s="68">
        <v>940.92</v>
      </c>
      <c r="Z1536" s="68">
        <v>976.33</v>
      </c>
      <c r="AA1536" s="68">
        <v>-0.04</v>
      </c>
      <c r="AB1536" s="73">
        <v>215996.83</v>
      </c>
      <c r="AC1536" s="73">
        <v>223956.52</v>
      </c>
      <c r="AD1536" s="73">
        <v>215996.83</v>
      </c>
      <c r="AE1536" s="73">
        <v>223956.52</v>
      </c>
      <c r="AF1536" s="73"/>
      <c r="AG1536" s="73">
        <f>IFERROR(VLOOKUP(J1536,'Roll ups'!D:E,2,FALSE),0)</f>
        <v>4182721.1600000006</v>
      </c>
      <c r="AH1536" s="74">
        <f>IF(Table2[[#This Row],[CATEGORY TTL LOOKUP]]=0,0,IF(Table2[[#This Row],[CATEGORY TTL LOOKUP]]&gt;0,SUM(AB1536/AG1536)))</f>
        <v>5.1640265209550798E-2</v>
      </c>
      <c r="AI1536" s="74" t="str">
        <f>IFERROR(IF(AH1536&lt;#REF!,"STRIKE",IF(AH1536&gt;=#REF!,"GOOD")),"NO DATA")</f>
        <v>NO DATA</v>
      </c>
      <c r="AJ1536" s="75">
        <f>IFERROR(VLOOKUP(K1536,'Roll ups'!H:I,2,FALSE),0)</f>
        <v>4182721.1600000006</v>
      </c>
      <c r="AK1536" s="76">
        <f>IF(Table2[[#This Row],[PRICE TIER LOOKUP]]=0,0,IF(Table2[[#This Row],[PRICE TIER LOOKUP]]&gt;0,SUM(AB1536/AJ1536)))</f>
        <v>5.1640265209550798E-2</v>
      </c>
      <c r="AL1536" s="74" t="e">
        <f>IF(AK1536&lt;#REF!,"STRIKE",IF(AK1536&gt;=#REF!,"GOOD"))</f>
        <v>#REF!</v>
      </c>
      <c r="AM1536" s="75">
        <f>VLOOKUP(H1536,'Roll ups'!A:B,2,FALSE)</f>
        <v>325145452.83999985</v>
      </c>
      <c r="AN1536" s="77">
        <f t="shared" si="50"/>
        <v>6.6430832144003383E-4</v>
      </c>
      <c r="AO1536" s="74" t="str">
        <f>IFERROR(VLOOKUP(Table2[[#This Row],[Product Name]],'Roll ups'!L:P,5,FALSE),"GOOD")</f>
        <v>GOOD</v>
      </c>
      <c r="AP1536" s="74">
        <f>Table2[[#This Row],[Retail Dollar Vol Current 12 Mths]]/Table2[[#This Row],[SHELF SALES  LOOKUP]]</f>
        <v>6.6430832144003383E-4</v>
      </c>
      <c r="AQ1536" s="69">
        <f t="shared" si="51"/>
        <v>0</v>
      </c>
      <c r="AR153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536" s="69" t="e">
        <f>IF(Table2[[#This Row],[Shelf Dollar Vol Current 12 Mths]]&gt;#REF!,"MEETS $ CRITERIA",IF(Table2[[#This Row],[Shelf Dollar Vol Current 12 Mths]]&lt;#REF!+1,"DOES NOT MEET $ CRITERIA"))</f>
        <v>#REF!</v>
      </c>
      <c r="AT1536" s="78"/>
    </row>
    <row r="1537" spans="1:46" ht="13.8" x14ac:dyDescent="0.3">
      <c r="A1537" s="68" t="s">
        <v>9621</v>
      </c>
      <c r="B1537" s="69">
        <v>64388</v>
      </c>
      <c r="C1537" s="69">
        <v>437</v>
      </c>
      <c r="D1537" s="69" t="s">
        <v>25</v>
      </c>
      <c r="E1537" s="70" t="s">
        <v>6313</v>
      </c>
      <c r="F1537" s="70"/>
      <c r="G1537" s="71" t="s">
        <v>9622</v>
      </c>
      <c r="H1537" s="69" t="s">
        <v>6315</v>
      </c>
      <c r="I1537" s="68" t="s">
        <v>299</v>
      </c>
      <c r="J1537" s="68" t="s">
        <v>299</v>
      </c>
      <c r="K1537" s="68" t="s">
        <v>146</v>
      </c>
      <c r="L1537" s="68" t="s">
        <v>6320</v>
      </c>
      <c r="M1537" s="68" t="s">
        <v>299</v>
      </c>
      <c r="N1537" s="68" t="s">
        <v>184</v>
      </c>
      <c r="O1537" s="68" t="s">
        <v>9623</v>
      </c>
      <c r="P1537" s="72" t="s">
        <v>191</v>
      </c>
      <c r="Q1537" s="68" t="s">
        <v>30</v>
      </c>
      <c r="R1537" s="68" t="s">
        <v>31</v>
      </c>
      <c r="S1537" s="68">
        <v>35</v>
      </c>
      <c r="T1537" s="68">
        <v>35</v>
      </c>
      <c r="U1537" s="68">
        <v>-0.01</v>
      </c>
      <c r="V1537" s="68">
        <v>34.58</v>
      </c>
      <c r="W1537" s="68">
        <v>95.5</v>
      </c>
      <c r="X1537" s="68">
        <v>-1.76</v>
      </c>
      <c r="Y1537" s="68">
        <v>202.17</v>
      </c>
      <c r="Z1537" s="68">
        <v>388.54</v>
      </c>
      <c r="AA1537" s="68">
        <v>-0.92</v>
      </c>
      <c r="AB1537" s="73">
        <v>77747.8</v>
      </c>
      <c r="AC1537" s="73">
        <v>150680.45000000001</v>
      </c>
      <c r="AD1537" s="73">
        <v>78359.8</v>
      </c>
      <c r="AE1537" s="73">
        <v>150680.45000000001</v>
      </c>
      <c r="AF1537" s="73"/>
      <c r="AG1537" s="73">
        <f>IFERROR(VLOOKUP(J1537,'Roll ups'!D:E,2,FALSE),0)</f>
        <v>12844114.079999994</v>
      </c>
      <c r="AH1537" s="74">
        <f>IF(Table2[[#This Row],[CATEGORY TTL LOOKUP]]=0,0,IF(Table2[[#This Row],[CATEGORY TTL LOOKUP]]&gt;0,SUM(AB1537/AG1537)))</f>
        <v>6.0531851021989706E-3</v>
      </c>
      <c r="AI1537" s="74" t="str">
        <f>IFERROR(IF(AH1537&lt;#REF!,"STRIKE",IF(AH1537&gt;=#REF!,"GOOD")),"NO DATA")</f>
        <v>NO DATA</v>
      </c>
      <c r="AJ1537" s="75">
        <f>IFERROR(VLOOKUP(K1537,'Roll ups'!H:I,2,FALSE),0)</f>
        <v>69119979.479999974</v>
      </c>
      <c r="AK1537" s="76">
        <f>IF(Table2[[#This Row],[PRICE TIER LOOKUP]]=0,0,IF(Table2[[#This Row],[PRICE TIER LOOKUP]]&gt;0,SUM(AB1537/AJ1537)))</f>
        <v>1.1248238293024451E-3</v>
      </c>
      <c r="AL1537" s="74" t="e">
        <f>IF(AK1537&lt;#REF!,"STRIKE",IF(AK1537&gt;=#REF!,"GOOD"))</f>
        <v>#REF!</v>
      </c>
      <c r="AM1537" s="75">
        <f>VLOOKUP(H1537,'Roll ups'!A:B,2,FALSE)</f>
        <v>325145452.83999985</v>
      </c>
      <c r="AN1537" s="77">
        <f t="shared" si="50"/>
        <v>2.391169838633996E-4</v>
      </c>
      <c r="AO1537" s="74" t="str">
        <f>IFERROR(VLOOKUP(Table2[[#This Row],[Product Name]],'Roll ups'!L:P,5,FALSE),"GOOD")</f>
        <v>GOOD</v>
      </c>
      <c r="AP1537" s="74">
        <f>Table2[[#This Row],[Retail Dollar Vol Current 12 Mths]]/Table2[[#This Row],[SHELF SALES  LOOKUP]]</f>
        <v>2.4099921839768098E-4</v>
      </c>
      <c r="AQ1537" s="69">
        <f t="shared" si="51"/>
        <v>0</v>
      </c>
      <c r="AR153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537" s="69" t="e">
        <f>IF(Table2[[#This Row],[Shelf Dollar Vol Current 12 Mths]]&gt;#REF!,"MEETS $ CRITERIA",IF(Table2[[#This Row],[Shelf Dollar Vol Current 12 Mths]]&lt;#REF!+1,"DOES NOT MEET $ CRITERIA"))</f>
        <v>#REF!</v>
      </c>
      <c r="AT1537" s="78"/>
    </row>
    <row r="1538" spans="1:46" ht="13.8" x14ac:dyDescent="0.3">
      <c r="A1538" s="68" t="s">
        <v>9624</v>
      </c>
      <c r="B1538" s="69">
        <v>26667</v>
      </c>
      <c r="C1538" s="69">
        <v>174</v>
      </c>
      <c r="D1538" s="69" t="s">
        <v>25</v>
      </c>
      <c r="E1538" s="70" t="s">
        <v>6313</v>
      </c>
      <c r="F1538" s="70"/>
      <c r="G1538" s="71" t="s">
        <v>9625</v>
      </c>
      <c r="H1538" s="69" t="s">
        <v>6315</v>
      </c>
      <c r="I1538" s="68" t="s">
        <v>758</v>
      </c>
      <c r="J1538" s="68" t="s">
        <v>736</v>
      </c>
      <c r="K1538" s="68" t="s">
        <v>736</v>
      </c>
      <c r="L1538" s="68" t="s">
        <v>146</v>
      </c>
      <c r="M1538" s="68" t="s">
        <v>175</v>
      </c>
      <c r="N1538" s="68" t="s">
        <v>176</v>
      </c>
      <c r="O1538" s="68" t="s">
        <v>9626</v>
      </c>
      <c r="P1538" s="72" t="s">
        <v>6357</v>
      </c>
      <c r="Q1538" s="68" t="s">
        <v>51</v>
      </c>
      <c r="R1538" s="68" t="s">
        <v>31</v>
      </c>
      <c r="S1538" s="68">
        <v>2</v>
      </c>
      <c r="T1538" s="68">
        <v>2.5</v>
      </c>
      <c r="U1538" s="68">
        <v>-0.67</v>
      </c>
      <c r="V1538" s="68">
        <v>3</v>
      </c>
      <c r="W1538" s="68">
        <v>10</v>
      </c>
      <c r="X1538" s="68">
        <v>-2.33</v>
      </c>
      <c r="Y1538" s="68">
        <v>22</v>
      </c>
      <c r="Z1538" s="68">
        <v>29.67</v>
      </c>
      <c r="AA1538" s="68">
        <v>-0.35</v>
      </c>
      <c r="AB1538" s="73">
        <v>10677.84</v>
      </c>
      <c r="AC1538" s="73">
        <v>13597.92</v>
      </c>
      <c r="AD1538" s="73">
        <v>10971.84</v>
      </c>
      <c r="AE1538" s="73">
        <v>13933.92</v>
      </c>
      <c r="AF1538" s="73"/>
      <c r="AG1538" s="73">
        <f>IFERROR(VLOOKUP(J1538,'Roll ups'!D:E,2,FALSE),0)</f>
        <v>1024946.76</v>
      </c>
      <c r="AH1538" s="74">
        <f>IF(Table2[[#This Row],[CATEGORY TTL LOOKUP]]=0,0,IF(Table2[[#This Row],[CATEGORY TTL LOOKUP]]&gt;0,SUM(AB1538/AG1538)))</f>
        <v>1.0417946001409868E-2</v>
      </c>
      <c r="AI1538" s="74" t="str">
        <f>IFERROR(IF(AH1538&lt;#REF!,"STRIKE",IF(AH1538&gt;=#REF!,"GOOD")),"NO DATA")</f>
        <v>NO DATA</v>
      </c>
      <c r="AJ1538" s="75">
        <f>IFERROR(VLOOKUP(K1538,'Roll ups'!H:I,2,FALSE),0)</f>
        <v>1024946.76</v>
      </c>
      <c r="AK1538" s="76">
        <f>IF(Table2[[#This Row],[PRICE TIER LOOKUP]]=0,0,IF(Table2[[#This Row],[PRICE TIER LOOKUP]]&gt;0,SUM(AB1538/AJ1538)))</f>
        <v>1.0417946001409868E-2</v>
      </c>
      <c r="AL1538" s="74" t="e">
        <f>IF(AK1538&lt;#REF!,"STRIKE",IF(AK1538&gt;=#REF!,"GOOD"))</f>
        <v>#REF!</v>
      </c>
      <c r="AM1538" s="75">
        <f>VLOOKUP(H1538,'Roll ups'!A:B,2,FALSE)</f>
        <v>325145452.83999985</v>
      </c>
      <c r="AN1538" s="77">
        <f t="shared" si="50"/>
        <v>3.2840194770475339E-5</v>
      </c>
      <c r="AO1538" s="74" t="str">
        <f>IFERROR(VLOOKUP(Table2[[#This Row],[Product Name]],'Roll ups'!L:P,5,FALSE),"GOOD")</f>
        <v>GOOD</v>
      </c>
      <c r="AP1538" s="74">
        <f>Table2[[#This Row],[Retail Dollar Vol Current 12 Mths]]/Table2[[#This Row],[SHELF SALES  LOOKUP]]</f>
        <v>3.3744405478120312E-5</v>
      </c>
      <c r="AQ1538" s="69">
        <f t="shared" si="51"/>
        <v>0</v>
      </c>
      <c r="AR153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538" s="69" t="e">
        <f>IF(Table2[[#This Row],[Shelf Dollar Vol Current 12 Mths]]&gt;#REF!,"MEETS $ CRITERIA",IF(Table2[[#This Row],[Shelf Dollar Vol Current 12 Mths]]&lt;#REF!+1,"DOES NOT MEET $ CRITERIA"))</f>
        <v>#REF!</v>
      </c>
      <c r="AT1538" s="78"/>
    </row>
    <row r="1539" spans="1:46" ht="13.8" x14ac:dyDescent="0.3">
      <c r="A1539" s="68" t="s">
        <v>9627</v>
      </c>
      <c r="B1539" s="69">
        <v>5924</v>
      </c>
      <c r="C1539" s="69">
        <v>258</v>
      </c>
      <c r="D1539" s="69" t="s">
        <v>25</v>
      </c>
      <c r="E1539" s="70" t="s">
        <v>6313</v>
      </c>
      <c r="F1539" s="70"/>
      <c r="G1539" s="71" t="s">
        <v>9628</v>
      </c>
      <c r="H1539" s="69" t="s">
        <v>6315</v>
      </c>
      <c r="I1539" s="68" t="s">
        <v>900</v>
      </c>
      <c r="J1539" s="68" t="s">
        <v>240</v>
      </c>
      <c r="K1539" s="68" t="s">
        <v>146</v>
      </c>
      <c r="L1539" s="68" t="s">
        <v>132</v>
      </c>
      <c r="M1539" s="68" t="s">
        <v>240</v>
      </c>
      <c r="N1539" s="68" t="s">
        <v>241</v>
      </c>
      <c r="O1539" s="68" t="s">
        <v>9629</v>
      </c>
      <c r="P1539" s="72" t="s">
        <v>6357</v>
      </c>
      <c r="Q1539" s="68" t="s">
        <v>51</v>
      </c>
      <c r="R1539" s="68" t="s">
        <v>31</v>
      </c>
      <c r="S1539" s="68">
        <v>11</v>
      </c>
      <c r="T1539" s="68">
        <v>10</v>
      </c>
      <c r="U1539" s="68">
        <v>0.05</v>
      </c>
      <c r="V1539" s="68">
        <v>22.5</v>
      </c>
      <c r="W1539" s="68">
        <v>31.42</v>
      </c>
      <c r="X1539" s="68">
        <v>-0.4</v>
      </c>
      <c r="Y1539" s="68">
        <v>122</v>
      </c>
      <c r="Z1539" s="68">
        <v>171.92</v>
      </c>
      <c r="AA1539" s="68">
        <v>-0.41</v>
      </c>
      <c r="AB1539" s="73">
        <v>54245.16</v>
      </c>
      <c r="AC1539" s="73">
        <v>73589.55</v>
      </c>
      <c r="AD1539" s="73">
        <v>56349.36</v>
      </c>
      <c r="AE1539" s="73">
        <v>73589.55</v>
      </c>
      <c r="AF1539" s="73"/>
      <c r="AG1539" s="73">
        <f>IFERROR(VLOOKUP(J1539,'Roll ups'!D:E,2,FALSE),0)</f>
        <v>5892527.0199999977</v>
      </c>
      <c r="AH1539" s="74">
        <f>IF(Table2[[#This Row],[CATEGORY TTL LOOKUP]]=0,0,IF(Table2[[#This Row],[CATEGORY TTL LOOKUP]]&gt;0,SUM(AB1539/AG1539)))</f>
        <v>9.2057549869325878E-3</v>
      </c>
      <c r="AI1539" s="74" t="str">
        <f>IFERROR(IF(AH1539&lt;#REF!,"STRIKE",IF(AH1539&gt;=#REF!,"GOOD")),"NO DATA")</f>
        <v>NO DATA</v>
      </c>
      <c r="AJ1539" s="75">
        <f>IFERROR(VLOOKUP(K1539,'Roll ups'!H:I,2,FALSE),0)</f>
        <v>69119979.479999974</v>
      </c>
      <c r="AK1539" s="76">
        <f>IF(Table2[[#This Row],[PRICE TIER LOOKUP]]=0,0,IF(Table2[[#This Row],[PRICE TIER LOOKUP]]&gt;0,SUM(AB1539/AJ1539)))</f>
        <v>7.8479710798664182E-4</v>
      </c>
      <c r="AL1539" s="74" t="e">
        <f>IF(AK1539&lt;#REF!,"STRIKE",IF(AK1539&gt;=#REF!,"GOOD"))</f>
        <v>#REF!</v>
      </c>
      <c r="AM1539" s="75">
        <f>VLOOKUP(H1539,'Roll ups'!A:B,2,FALSE)</f>
        <v>325145452.83999985</v>
      </c>
      <c r="AN1539" s="77">
        <f t="shared" si="50"/>
        <v>1.6683351874120594E-4</v>
      </c>
      <c r="AO1539" s="74" t="str">
        <f>IFERROR(VLOOKUP(Table2[[#This Row],[Product Name]],'Roll ups'!L:P,5,FALSE),"GOOD")</f>
        <v>GOOD</v>
      </c>
      <c r="AP1539" s="74">
        <f>Table2[[#This Row],[Retail Dollar Vol Current 12 Mths]]/Table2[[#This Row],[SHELF SALES  LOOKUP]]</f>
        <v>1.733050839487792E-4</v>
      </c>
      <c r="AQ1539" s="69">
        <f t="shared" si="51"/>
        <v>0</v>
      </c>
      <c r="AR153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539" s="69" t="e">
        <f>IF(Table2[[#This Row],[Shelf Dollar Vol Current 12 Mths]]&gt;#REF!,"MEETS $ CRITERIA",IF(Table2[[#This Row],[Shelf Dollar Vol Current 12 Mths]]&lt;#REF!+1,"DOES NOT MEET $ CRITERIA"))</f>
        <v>#REF!</v>
      </c>
      <c r="AT1539" s="78"/>
    </row>
    <row r="1540" spans="1:46" ht="13.8" x14ac:dyDescent="0.3">
      <c r="A1540" s="68" t="s">
        <v>9630</v>
      </c>
      <c r="B1540" s="69">
        <v>64955</v>
      </c>
      <c r="C1540" s="69">
        <v>168</v>
      </c>
      <c r="D1540" s="69" t="s">
        <v>25</v>
      </c>
      <c r="E1540" s="70" t="s">
        <v>6313</v>
      </c>
      <c r="F1540" s="70"/>
      <c r="G1540" s="71" t="s">
        <v>9631</v>
      </c>
      <c r="H1540" s="69" t="s">
        <v>6315</v>
      </c>
      <c r="I1540" s="68" t="s">
        <v>245</v>
      </c>
      <c r="J1540" s="68" t="s">
        <v>245</v>
      </c>
      <c r="K1540" s="68" t="s">
        <v>132</v>
      </c>
      <c r="L1540" s="68" t="s">
        <v>132</v>
      </c>
      <c r="M1540" s="68" t="s">
        <v>245</v>
      </c>
      <c r="N1540" s="68" t="s">
        <v>184</v>
      </c>
      <c r="O1540" s="68" t="s">
        <v>9632</v>
      </c>
      <c r="P1540" s="72" t="s">
        <v>191</v>
      </c>
      <c r="Q1540" s="68" t="s">
        <v>2907</v>
      </c>
      <c r="R1540" s="68" t="s">
        <v>60</v>
      </c>
      <c r="S1540" s="68">
        <v>5</v>
      </c>
      <c r="T1540" s="68">
        <v>7</v>
      </c>
      <c r="U1540" s="68">
        <v>-0.4</v>
      </c>
      <c r="V1540" s="68">
        <v>17</v>
      </c>
      <c r="W1540" s="68">
        <v>8.92</v>
      </c>
      <c r="X1540" s="68">
        <v>0.48</v>
      </c>
      <c r="Y1540" s="68">
        <v>77.08</v>
      </c>
      <c r="Z1540" s="68">
        <v>45.92</v>
      </c>
      <c r="AA1540" s="68">
        <v>0.4</v>
      </c>
      <c r="AB1540" s="73">
        <v>17106.25</v>
      </c>
      <c r="AC1540" s="73">
        <v>10192.43</v>
      </c>
      <c r="AD1540" s="73">
        <v>17880.25</v>
      </c>
      <c r="AE1540" s="73">
        <v>10598.99</v>
      </c>
      <c r="AF1540" s="73"/>
      <c r="AG1540" s="73">
        <f>IFERROR(VLOOKUP(J1540,'Roll ups'!D:E,2,FALSE),0)</f>
        <v>57863085.470000021</v>
      </c>
      <c r="AH1540" s="74">
        <f>IF(Table2[[#This Row],[CATEGORY TTL LOOKUP]]=0,0,IF(Table2[[#This Row],[CATEGORY TTL LOOKUP]]&gt;0,SUM(AB1540/AG1540)))</f>
        <v>2.95633215219209E-4</v>
      </c>
      <c r="AI1540" s="74" t="str">
        <f>IFERROR(IF(AH1540&lt;#REF!,"STRIKE",IF(AH1540&gt;=#REF!,"GOOD")),"NO DATA")</f>
        <v>NO DATA</v>
      </c>
      <c r="AJ1540" s="75">
        <f>IFERROR(VLOOKUP(K1540,'Roll ups'!H:I,2,FALSE),0)</f>
        <v>126094742.97999983</v>
      </c>
      <c r="AK1540" s="76">
        <f>IF(Table2[[#This Row],[PRICE TIER LOOKUP]]=0,0,IF(Table2[[#This Row],[PRICE TIER LOOKUP]]&gt;0,SUM(AB1540/AJ1540)))</f>
        <v>1.3566188086614571E-4</v>
      </c>
      <c r="AL1540" s="74" t="e">
        <f>IF(AK1540&lt;#REF!,"STRIKE",IF(AK1540&gt;=#REF!,"GOOD"))</f>
        <v>#REF!</v>
      </c>
      <c r="AM1540" s="75">
        <f>VLOOKUP(H1540,'Roll ups'!A:B,2,FALSE)</f>
        <v>325145452.83999985</v>
      </c>
      <c r="AN1540" s="77">
        <f t="shared" si="50"/>
        <v>5.2611069447795044E-5</v>
      </c>
      <c r="AO1540" s="74" t="str">
        <f>IFERROR(VLOOKUP(Table2[[#This Row],[Product Name]],'Roll ups'!L:P,5,FALSE),"GOOD")</f>
        <v>GOOD</v>
      </c>
      <c r="AP1540" s="74">
        <f>Table2[[#This Row],[Retail Dollar Vol Current 12 Mths]]/Table2[[#This Row],[SHELF SALES  LOOKUP]]</f>
        <v>5.4991542535268531E-5</v>
      </c>
      <c r="AQ1540" s="69">
        <f t="shared" si="51"/>
        <v>0</v>
      </c>
      <c r="AR154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540" s="69" t="e">
        <f>IF(Table2[[#This Row],[Shelf Dollar Vol Current 12 Mths]]&gt;#REF!,"MEETS $ CRITERIA",IF(Table2[[#This Row],[Shelf Dollar Vol Current 12 Mths]]&lt;#REF!+1,"DOES NOT MEET $ CRITERIA"))</f>
        <v>#REF!</v>
      </c>
      <c r="AT1540" s="78"/>
    </row>
    <row r="1541" spans="1:46" ht="13.8" x14ac:dyDescent="0.3">
      <c r="A1541" s="68" t="s">
        <v>9633</v>
      </c>
      <c r="B1541" s="69">
        <v>87369</v>
      </c>
      <c r="C1541" s="69">
        <v>215</v>
      </c>
      <c r="D1541" s="69" t="s">
        <v>25</v>
      </c>
      <c r="E1541" s="70" t="s">
        <v>6313</v>
      </c>
      <c r="F1541" s="70"/>
      <c r="G1541" s="71" t="s">
        <v>9634</v>
      </c>
      <c r="H1541" s="69" t="s">
        <v>6315</v>
      </c>
      <c r="I1541" s="68" t="s">
        <v>245</v>
      </c>
      <c r="J1541" s="68" t="s">
        <v>245</v>
      </c>
      <c r="K1541" s="68" t="s">
        <v>146</v>
      </c>
      <c r="L1541" s="68" t="s">
        <v>6320</v>
      </c>
      <c r="M1541" s="68" t="s">
        <v>245</v>
      </c>
      <c r="N1541" s="68" t="s">
        <v>246</v>
      </c>
      <c r="O1541" s="68" t="s">
        <v>9635</v>
      </c>
      <c r="P1541" s="72" t="s">
        <v>245</v>
      </c>
      <c r="Q1541" s="68" t="s">
        <v>51</v>
      </c>
      <c r="R1541" s="68" t="s">
        <v>31</v>
      </c>
      <c r="S1541" s="68">
        <v>6</v>
      </c>
      <c r="T1541" s="68">
        <v>7</v>
      </c>
      <c r="U1541" s="68">
        <v>-0.27</v>
      </c>
      <c r="V1541" s="68">
        <v>29</v>
      </c>
      <c r="W1541" s="68">
        <v>24.5</v>
      </c>
      <c r="X1541" s="68">
        <v>0.16</v>
      </c>
      <c r="Y1541" s="68">
        <v>98</v>
      </c>
      <c r="Z1541" s="68">
        <v>79.5</v>
      </c>
      <c r="AA1541" s="68">
        <v>0.19</v>
      </c>
      <c r="AB1541" s="73">
        <v>43776.12</v>
      </c>
      <c r="AC1541" s="73">
        <v>36133.82</v>
      </c>
      <c r="AD1541" s="73">
        <v>45664.08</v>
      </c>
      <c r="AE1541" s="73">
        <v>37039.54</v>
      </c>
      <c r="AF1541" s="73"/>
      <c r="AG1541" s="73">
        <f>IFERROR(VLOOKUP(J1541,'Roll ups'!D:E,2,FALSE),0)</f>
        <v>57863085.470000021</v>
      </c>
      <c r="AH1541" s="74">
        <f>IF(Table2[[#This Row],[CATEGORY TTL LOOKUP]]=0,0,IF(Table2[[#This Row],[CATEGORY TTL LOOKUP]]&gt;0,SUM(AB1541/AG1541)))</f>
        <v>7.5654659001370367E-4</v>
      </c>
      <c r="AI1541" s="74" t="str">
        <f>IFERROR(IF(AH1541&lt;#REF!,"STRIKE",IF(AH1541&gt;=#REF!,"GOOD")),"NO DATA")</f>
        <v>NO DATA</v>
      </c>
      <c r="AJ1541" s="75">
        <f>IFERROR(VLOOKUP(K1541,'Roll ups'!H:I,2,FALSE),0)</f>
        <v>69119979.479999974</v>
      </c>
      <c r="AK1541" s="76">
        <f>IF(Table2[[#This Row],[PRICE TIER LOOKUP]]=0,0,IF(Table2[[#This Row],[PRICE TIER LOOKUP]]&gt;0,SUM(AB1541/AJ1541)))</f>
        <v>6.3333525746584927E-4</v>
      </c>
      <c r="AL1541" s="74" t="e">
        <f>IF(AK1541&lt;#REF!,"STRIKE",IF(AK1541&gt;=#REF!,"GOOD"))</f>
        <v>#REF!</v>
      </c>
      <c r="AM1541" s="75">
        <f>VLOOKUP(H1541,'Roll ups'!A:B,2,FALSE)</f>
        <v>325145452.83999985</v>
      </c>
      <c r="AN1541" s="77">
        <f t="shared" si="50"/>
        <v>1.3463549810595598E-4</v>
      </c>
      <c r="AO1541" s="74" t="str">
        <f>IFERROR(VLOOKUP(Table2[[#This Row],[Product Name]],'Roll ups'!L:P,5,FALSE),"GOOD")</f>
        <v>GOOD</v>
      </c>
      <c r="AP1541" s="74">
        <f>Table2[[#This Row],[Retail Dollar Vol Current 12 Mths]]/Table2[[#This Row],[SHELF SALES  LOOKUP]]</f>
        <v>1.404420071114165E-4</v>
      </c>
      <c r="AQ1541" s="69">
        <f t="shared" si="51"/>
        <v>0</v>
      </c>
      <c r="AR154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541" s="69" t="e">
        <f>IF(Table2[[#This Row],[Shelf Dollar Vol Current 12 Mths]]&gt;#REF!,"MEETS $ CRITERIA",IF(Table2[[#This Row],[Shelf Dollar Vol Current 12 Mths]]&lt;#REF!+1,"DOES NOT MEET $ CRITERIA"))</f>
        <v>#REF!</v>
      </c>
      <c r="AT1541" s="78"/>
    </row>
    <row r="1542" spans="1:46" ht="13.8" x14ac:dyDescent="0.3">
      <c r="A1542" s="68" t="s">
        <v>9636</v>
      </c>
      <c r="B1542" s="69">
        <v>73055</v>
      </c>
      <c r="C1542" s="69">
        <v>811</v>
      </c>
      <c r="D1542" s="69" t="s">
        <v>25</v>
      </c>
      <c r="E1542" s="70" t="s">
        <v>6313</v>
      </c>
      <c r="F1542" s="70"/>
      <c r="G1542" s="71" t="s">
        <v>9637</v>
      </c>
      <c r="H1542" s="69" t="s">
        <v>6315</v>
      </c>
      <c r="I1542" s="68" t="s">
        <v>299</v>
      </c>
      <c r="J1542" s="68" t="s">
        <v>191</v>
      </c>
      <c r="K1542" s="68" t="s">
        <v>132</v>
      </c>
      <c r="L1542" s="68" t="s">
        <v>132</v>
      </c>
      <c r="M1542" s="68" t="s">
        <v>191</v>
      </c>
      <c r="N1542" s="68" t="s">
        <v>211</v>
      </c>
      <c r="O1542" s="68" t="s">
        <v>9638</v>
      </c>
      <c r="P1542" s="72" t="s">
        <v>191</v>
      </c>
      <c r="Q1542" s="68" t="s">
        <v>26</v>
      </c>
      <c r="R1542" s="68" t="s">
        <v>27</v>
      </c>
      <c r="S1542" s="68">
        <v>131</v>
      </c>
      <c r="T1542" s="68">
        <v>155</v>
      </c>
      <c r="U1542" s="68">
        <v>-0.18</v>
      </c>
      <c r="V1542" s="68">
        <v>261.92</v>
      </c>
      <c r="W1542" s="68">
        <v>293.25</v>
      </c>
      <c r="X1542" s="68">
        <v>-0.12</v>
      </c>
      <c r="Y1542" s="68">
        <v>1038.67</v>
      </c>
      <c r="Z1542" s="68">
        <v>1282.08</v>
      </c>
      <c r="AA1542" s="68">
        <v>-0.23</v>
      </c>
      <c r="AB1542" s="73">
        <v>240176.39</v>
      </c>
      <c r="AC1542" s="73">
        <v>293898.15000000002</v>
      </c>
      <c r="AD1542" s="73">
        <v>249155.36</v>
      </c>
      <c r="AE1542" s="73">
        <v>307329.99</v>
      </c>
      <c r="AF1542" s="73"/>
      <c r="AG1542" s="73">
        <f>IFERROR(VLOOKUP(J1542,'Roll ups'!D:E,2,FALSE),0)</f>
        <v>22444928.369999994</v>
      </c>
      <c r="AH1542" s="74">
        <f>IF(Table2[[#This Row],[CATEGORY TTL LOOKUP]]=0,0,IF(Table2[[#This Row],[CATEGORY TTL LOOKUP]]&gt;0,SUM(AB1542/AG1542)))</f>
        <v>1.0700697549163089E-2</v>
      </c>
      <c r="AI1542" s="74" t="str">
        <f>IFERROR(IF(AH1542&lt;#REF!,"STRIKE",IF(AH1542&gt;=#REF!,"GOOD")),"NO DATA")</f>
        <v>NO DATA</v>
      </c>
      <c r="AJ1542" s="75">
        <f>IFERROR(VLOOKUP(K1542,'Roll ups'!H:I,2,FALSE),0)</f>
        <v>126094742.97999983</v>
      </c>
      <c r="AK1542" s="76">
        <f>IF(Table2[[#This Row],[PRICE TIER LOOKUP]]=0,0,IF(Table2[[#This Row],[PRICE TIER LOOKUP]]&gt;0,SUM(AB1542/AJ1542)))</f>
        <v>1.9047296050882544E-3</v>
      </c>
      <c r="AL1542" s="74" t="e">
        <f>IF(AK1542&lt;#REF!,"STRIKE",IF(AK1542&gt;=#REF!,"GOOD"))</f>
        <v>#REF!</v>
      </c>
      <c r="AM1542" s="75">
        <f>VLOOKUP(H1542,'Roll ups'!A:B,2,FALSE)</f>
        <v>325145452.83999985</v>
      </c>
      <c r="AN1542" s="77">
        <f t="shared" si="50"/>
        <v>7.3867368558338078E-4</v>
      </c>
      <c r="AO1542" s="74" t="str">
        <f>IFERROR(VLOOKUP(Table2[[#This Row],[Product Name]],'Roll ups'!L:P,5,FALSE),"GOOD")</f>
        <v>GOOD</v>
      </c>
      <c r="AP1542" s="74">
        <f>Table2[[#This Row],[Retail Dollar Vol Current 12 Mths]]/Table2[[#This Row],[SHELF SALES  LOOKUP]]</f>
        <v>7.6628892645964918E-4</v>
      </c>
      <c r="AQ1542" s="69">
        <f t="shared" si="51"/>
        <v>0</v>
      </c>
      <c r="AR154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542" s="69" t="e">
        <f>IF(Table2[[#This Row],[Shelf Dollar Vol Current 12 Mths]]&gt;#REF!,"MEETS $ CRITERIA",IF(Table2[[#This Row],[Shelf Dollar Vol Current 12 Mths]]&lt;#REF!+1,"DOES NOT MEET $ CRITERIA"))</f>
        <v>#REF!</v>
      </c>
      <c r="AT1542" s="78"/>
    </row>
    <row r="1543" spans="1:46" ht="13.8" x14ac:dyDescent="0.3">
      <c r="A1543" s="68" t="s">
        <v>9639</v>
      </c>
      <c r="B1543" s="69">
        <v>43797</v>
      </c>
      <c r="C1543" s="69">
        <v>197</v>
      </c>
      <c r="D1543" s="69" t="s">
        <v>25</v>
      </c>
      <c r="E1543" s="70" t="s">
        <v>6313</v>
      </c>
      <c r="F1543" s="70"/>
      <c r="G1543" s="71" t="s">
        <v>9640</v>
      </c>
      <c r="H1543" s="69" t="s">
        <v>6315</v>
      </c>
      <c r="I1543" s="68" t="s">
        <v>299</v>
      </c>
      <c r="J1543" s="68" t="s">
        <v>299</v>
      </c>
      <c r="K1543" s="68" t="s">
        <v>132</v>
      </c>
      <c r="L1543" s="68" t="s">
        <v>132</v>
      </c>
      <c r="M1543" s="68" t="s">
        <v>299</v>
      </c>
      <c r="N1543" s="68" t="s">
        <v>445</v>
      </c>
      <c r="O1543" s="68" t="s">
        <v>9641</v>
      </c>
      <c r="P1543" s="72" t="s">
        <v>299</v>
      </c>
      <c r="Q1543" s="68" t="s">
        <v>161</v>
      </c>
      <c r="R1543" s="68" t="s">
        <v>31</v>
      </c>
      <c r="S1543" s="68">
        <v>24</v>
      </c>
      <c r="T1543" s="68">
        <v>29</v>
      </c>
      <c r="U1543" s="68">
        <v>-0.21</v>
      </c>
      <c r="V1543" s="68">
        <v>53</v>
      </c>
      <c r="W1543" s="68">
        <v>49</v>
      </c>
      <c r="X1543" s="68">
        <v>0.08</v>
      </c>
      <c r="Y1543" s="68">
        <v>225</v>
      </c>
      <c r="Z1543" s="68">
        <v>231.08</v>
      </c>
      <c r="AA1543" s="68">
        <v>-0.03</v>
      </c>
      <c r="AB1543" s="73">
        <v>45873</v>
      </c>
      <c r="AC1543" s="73">
        <v>47113.27</v>
      </c>
      <c r="AD1543" s="73">
        <v>45873</v>
      </c>
      <c r="AE1543" s="73">
        <v>47113.27</v>
      </c>
      <c r="AF1543" s="73"/>
      <c r="AG1543" s="73">
        <f>IFERROR(VLOOKUP(J1543,'Roll ups'!D:E,2,FALSE),0)</f>
        <v>12844114.079999994</v>
      </c>
      <c r="AH1543" s="74">
        <f>IF(Table2[[#This Row],[CATEGORY TTL LOOKUP]]=0,0,IF(Table2[[#This Row],[CATEGORY TTL LOOKUP]]&gt;0,SUM(AB1543/AG1543)))</f>
        <v>3.5715191965968603E-3</v>
      </c>
      <c r="AI1543" s="74" t="str">
        <f>IFERROR(IF(AH1543&lt;#REF!,"STRIKE",IF(AH1543&gt;=#REF!,"GOOD")),"NO DATA")</f>
        <v>NO DATA</v>
      </c>
      <c r="AJ1543" s="75">
        <f>IFERROR(VLOOKUP(K1543,'Roll ups'!H:I,2,FALSE),0)</f>
        <v>126094742.97999983</v>
      </c>
      <c r="AK1543" s="76">
        <f>IF(Table2[[#This Row],[PRICE TIER LOOKUP]]=0,0,IF(Table2[[#This Row],[PRICE TIER LOOKUP]]&gt;0,SUM(AB1543/AJ1543)))</f>
        <v>3.637978786100228E-4</v>
      </c>
      <c r="AL1543" s="74" t="e">
        <f>IF(AK1543&lt;#REF!,"STRIKE",IF(AK1543&gt;=#REF!,"GOOD"))</f>
        <v>#REF!</v>
      </c>
      <c r="AM1543" s="75">
        <f>VLOOKUP(H1543,'Roll ups'!A:B,2,FALSE)</f>
        <v>325145452.83999985</v>
      </c>
      <c r="AN1543" s="77">
        <f t="shared" si="50"/>
        <v>1.4108455031223687E-4</v>
      </c>
      <c r="AO1543" s="74" t="str">
        <f>IFERROR(VLOOKUP(Table2[[#This Row],[Product Name]],'Roll ups'!L:P,5,FALSE),"GOOD")</f>
        <v>GOOD</v>
      </c>
      <c r="AP1543" s="74">
        <f>Table2[[#This Row],[Retail Dollar Vol Current 12 Mths]]/Table2[[#This Row],[SHELF SALES  LOOKUP]]</f>
        <v>1.4108455031223687E-4</v>
      </c>
      <c r="AQ1543" s="69">
        <f t="shared" si="51"/>
        <v>0</v>
      </c>
      <c r="AR154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543" s="69" t="e">
        <f>IF(Table2[[#This Row],[Shelf Dollar Vol Current 12 Mths]]&gt;#REF!,"MEETS $ CRITERIA",IF(Table2[[#This Row],[Shelf Dollar Vol Current 12 Mths]]&lt;#REF!+1,"DOES NOT MEET $ CRITERIA"))</f>
        <v>#REF!</v>
      </c>
      <c r="AT1543" s="78"/>
    </row>
    <row r="1544" spans="1:46" ht="13.8" x14ac:dyDescent="0.3">
      <c r="A1544" s="68" t="s">
        <v>9642</v>
      </c>
      <c r="B1544" s="69">
        <v>78133</v>
      </c>
      <c r="C1544" s="69">
        <v>413</v>
      </c>
      <c r="D1544" s="69" t="s">
        <v>25</v>
      </c>
      <c r="E1544" s="70" t="s">
        <v>6313</v>
      </c>
      <c r="F1544" s="70"/>
      <c r="G1544" s="71" t="s">
        <v>9643</v>
      </c>
      <c r="H1544" s="69" t="s">
        <v>6315</v>
      </c>
      <c r="I1544" s="68" t="s">
        <v>252</v>
      </c>
      <c r="J1544" s="68" t="s">
        <v>252</v>
      </c>
      <c r="K1544" s="68" t="s">
        <v>89</v>
      </c>
      <c r="L1544" s="68" t="s">
        <v>89</v>
      </c>
      <c r="M1544" s="68" t="s">
        <v>252</v>
      </c>
      <c r="N1544" s="68" t="s">
        <v>184</v>
      </c>
      <c r="O1544" s="68" t="s">
        <v>9644</v>
      </c>
      <c r="P1544" s="72" t="s">
        <v>191</v>
      </c>
      <c r="Q1544" s="68" t="s">
        <v>397</v>
      </c>
      <c r="R1544" s="68" t="s">
        <v>31</v>
      </c>
      <c r="S1544" s="68">
        <v>38</v>
      </c>
      <c r="T1544" s="68">
        <v>68</v>
      </c>
      <c r="U1544" s="68">
        <v>-0.79</v>
      </c>
      <c r="V1544" s="68">
        <v>78</v>
      </c>
      <c r="W1544" s="68">
        <v>104</v>
      </c>
      <c r="X1544" s="68">
        <v>-0.33</v>
      </c>
      <c r="Y1544" s="68">
        <v>282.67</v>
      </c>
      <c r="Z1544" s="68">
        <v>369</v>
      </c>
      <c r="AA1544" s="68">
        <v>-0.31</v>
      </c>
      <c r="AB1544" s="73">
        <v>34370.559999999998</v>
      </c>
      <c r="AC1544" s="73">
        <v>45430.080000000002</v>
      </c>
      <c r="AD1544" s="73">
        <v>36192.639999999999</v>
      </c>
      <c r="AE1544" s="73">
        <v>47191.92</v>
      </c>
      <c r="AF1544" s="73"/>
      <c r="AG1544" s="73">
        <f>IFERROR(VLOOKUP(J1544,'Roll ups'!D:E,2,FALSE),0)</f>
        <v>73393567.950000003</v>
      </c>
      <c r="AH1544" s="74">
        <f>IF(Table2[[#This Row],[CATEGORY TTL LOOKUP]]=0,0,IF(Table2[[#This Row],[CATEGORY TTL LOOKUP]]&gt;0,SUM(AB1544/AG1544)))</f>
        <v>4.6830479781845784E-4</v>
      </c>
      <c r="AI1544" s="74" t="str">
        <f>IFERROR(IF(AH1544&lt;#REF!,"STRIKE",IF(AH1544&gt;=#REF!,"GOOD")),"NO DATA")</f>
        <v>NO DATA</v>
      </c>
      <c r="AJ1544" s="75">
        <f>IFERROR(VLOOKUP(K1544,'Roll ups'!H:I,2,FALSE),0)</f>
        <v>75793138.070000067</v>
      </c>
      <c r="AK1544" s="76">
        <f>IF(Table2[[#This Row],[PRICE TIER LOOKUP]]=0,0,IF(Table2[[#This Row],[PRICE TIER LOOKUP]]&gt;0,SUM(AB1544/AJ1544)))</f>
        <v>4.5347851896904536E-4</v>
      </c>
      <c r="AL1544" s="74" t="e">
        <f>IF(AK1544&lt;#REF!,"STRIKE",IF(AK1544&gt;=#REF!,"GOOD"))</f>
        <v>#REF!</v>
      </c>
      <c r="AM1544" s="75">
        <f>VLOOKUP(H1544,'Roll ups'!A:B,2,FALSE)</f>
        <v>325145452.83999985</v>
      </c>
      <c r="AN1544" s="77">
        <f t="shared" si="50"/>
        <v>1.057082597950811E-4</v>
      </c>
      <c r="AO1544" s="74" t="str">
        <f>IFERROR(VLOOKUP(Table2[[#This Row],[Product Name]],'Roll ups'!L:P,5,FALSE),"GOOD")</f>
        <v>GOOD</v>
      </c>
      <c r="AP1544" s="74">
        <f>Table2[[#This Row],[Retail Dollar Vol Current 12 Mths]]/Table2[[#This Row],[SHELF SALES  LOOKUP]]</f>
        <v>1.1131215178891017E-4</v>
      </c>
      <c r="AQ1544" s="69">
        <f t="shared" si="51"/>
        <v>0</v>
      </c>
      <c r="AR154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544" s="69" t="e">
        <f>IF(Table2[[#This Row],[Shelf Dollar Vol Current 12 Mths]]&gt;#REF!,"MEETS $ CRITERIA",IF(Table2[[#This Row],[Shelf Dollar Vol Current 12 Mths]]&lt;#REF!+1,"DOES NOT MEET $ CRITERIA"))</f>
        <v>#REF!</v>
      </c>
      <c r="AT1544" s="78"/>
    </row>
    <row r="1545" spans="1:46" ht="13.8" x14ac:dyDescent="0.3">
      <c r="A1545" s="68" t="s">
        <v>9645</v>
      </c>
      <c r="B1545" s="69">
        <v>67902</v>
      </c>
      <c r="C1545" s="69">
        <v>220</v>
      </c>
      <c r="D1545" s="69" t="s">
        <v>25</v>
      </c>
      <c r="E1545" s="70" t="s">
        <v>6313</v>
      </c>
      <c r="F1545" s="70"/>
      <c r="G1545" s="71" t="s">
        <v>9646</v>
      </c>
      <c r="H1545" s="69" t="s">
        <v>6315</v>
      </c>
      <c r="I1545" s="68" t="s">
        <v>54</v>
      </c>
      <c r="J1545" s="68" t="s">
        <v>191</v>
      </c>
      <c r="K1545" s="68" t="s">
        <v>146</v>
      </c>
      <c r="L1545" s="68" t="s">
        <v>6320</v>
      </c>
      <c r="M1545" s="68" t="s">
        <v>191</v>
      </c>
      <c r="N1545" s="68" t="s">
        <v>206</v>
      </c>
      <c r="O1545" s="68" t="s">
        <v>9647</v>
      </c>
      <c r="P1545" s="72" t="s">
        <v>191</v>
      </c>
      <c r="Q1545" s="68" t="s">
        <v>397</v>
      </c>
      <c r="R1545" s="68" t="s">
        <v>31</v>
      </c>
      <c r="S1545" s="68">
        <v>5</v>
      </c>
      <c r="T1545" s="68">
        <v>6</v>
      </c>
      <c r="U1545" s="68">
        <v>-0.2</v>
      </c>
      <c r="V1545" s="68">
        <v>17</v>
      </c>
      <c r="W1545" s="68">
        <v>19.920000000000002</v>
      </c>
      <c r="X1545" s="68">
        <v>-0.17</v>
      </c>
      <c r="Y1545" s="68">
        <v>113</v>
      </c>
      <c r="Z1545" s="68">
        <v>85.92</v>
      </c>
      <c r="AA1545" s="68">
        <v>0.24</v>
      </c>
      <c r="AB1545" s="73">
        <v>29299.8</v>
      </c>
      <c r="AC1545" s="73">
        <v>23775.040000000001</v>
      </c>
      <c r="AD1545" s="73">
        <v>31676.16</v>
      </c>
      <c r="AE1545" s="73">
        <v>24075.759999999998</v>
      </c>
      <c r="AF1545" s="73"/>
      <c r="AG1545" s="73">
        <f>IFERROR(VLOOKUP(J1545,'Roll ups'!D:E,2,FALSE),0)</f>
        <v>22444928.369999994</v>
      </c>
      <c r="AH1545" s="74">
        <f>IF(Table2[[#This Row],[CATEGORY TTL LOOKUP]]=0,0,IF(Table2[[#This Row],[CATEGORY TTL LOOKUP]]&gt;0,SUM(AB1545/AG1545)))</f>
        <v>1.3054084876992641E-3</v>
      </c>
      <c r="AI1545" s="74" t="str">
        <f>IFERROR(IF(AH1545&lt;#REF!,"STRIKE",IF(AH1545&gt;=#REF!,"GOOD")),"NO DATA")</f>
        <v>NO DATA</v>
      </c>
      <c r="AJ1545" s="75">
        <f>IFERROR(VLOOKUP(K1545,'Roll ups'!H:I,2,FALSE),0)</f>
        <v>69119979.479999974</v>
      </c>
      <c r="AK1545" s="76">
        <f>IF(Table2[[#This Row],[PRICE TIER LOOKUP]]=0,0,IF(Table2[[#This Row],[PRICE TIER LOOKUP]]&gt;0,SUM(AB1545/AJ1545)))</f>
        <v>4.2389769528907285E-4</v>
      </c>
      <c r="AL1545" s="74" t="e">
        <f>IF(AK1545&lt;#REF!,"STRIKE",IF(AK1545&gt;=#REF!,"GOOD"))</f>
        <v>#REF!</v>
      </c>
      <c r="AM1545" s="75">
        <f>VLOOKUP(H1545,'Roll ups'!A:B,2,FALSE)</f>
        <v>325145452.83999985</v>
      </c>
      <c r="AN1545" s="77">
        <f t="shared" si="50"/>
        <v>9.0112900992707641E-5</v>
      </c>
      <c r="AO1545" s="74" t="str">
        <f>IFERROR(VLOOKUP(Table2[[#This Row],[Product Name]],'Roll ups'!L:P,5,FALSE),"GOOD")</f>
        <v>GOOD</v>
      </c>
      <c r="AP1545" s="74">
        <f>Table2[[#This Row],[Retail Dollar Vol Current 12 Mths]]/Table2[[#This Row],[SHELF SALES  LOOKUP]]</f>
        <v>9.7421506969643689E-5</v>
      </c>
      <c r="AQ1545" s="69">
        <f t="shared" si="51"/>
        <v>0</v>
      </c>
      <c r="AR154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545" s="69" t="e">
        <f>IF(Table2[[#This Row],[Shelf Dollar Vol Current 12 Mths]]&gt;#REF!,"MEETS $ CRITERIA",IF(Table2[[#This Row],[Shelf Dollar Vol Current 12 Mths]]&lt;#REF!+1,"DOES NOT MEET $ CRITERIA"))</f>
        <v>#REF!</v>
      </c>
      <c r="AT1545" s="78"/>
    </row>
    <row r="1546" spans="1:46" ht="13.8" x14ac:dyDescent="0.3">
      <c r="A1546" s="68" t="s">
        <v>9648</v>
      </c>
      <c r="B1546" s="69">
        <v>18095</v>
      </c>
      <c r="C1546" s="69">
        <v>407</v>
      </c>
      <c r="D1546" s="69" t="s">
        <v>25</v>
      </c>
      <c r="E1546" s="70" t="s">
        <v>6313</v>
      </c>
      <c r="F1546" s="70"/>
      <c r="G1546" s="71" t="s">
        <v>9649</v>
      </c>
      <c r="H1546" s="69" t="s">
        <v>6315</v>
      </c>
      <c r="I1546" s="68" t="s">
        <v>758</v>
      </c>
      <c r="J1546" s="68" t="s">
        <v>175</v>
      </c>
      <c r="K1546" s="68" t="s">
        <v>132</v>
      </c>
      <c r="L1546" s="68" t="s">
        <v>132</v>
      </c>
      <c r="M1546" s="68" t="s">
        <v>175</v>
      </c>
      <c r="N1546" s="68" t="s">
        <v>176</v>
      </c>
      <c r="O1546" s="68" t="s">
        <v>9650</v>
      </c>
      <c r="P1546" s="72" t="s">
        <v>6357</v>
      </c>
      <c r="Q1546" s="68" t="s">
        <v>55</v>
      </c>
      <c r="R1546" s="68" t="s">
        <v>31</v>
      </c>
      <c r="S1546" s="68">
        <v>20</v>
      </c>
      <c r="T1546" s="68">
        <v>29.75</v>
      </c>
      <c r="U1546" s="68">
        <v>-0.51</v>
      </c>
      <c r="V1546" s="68">
        <v>90.42</v>
      </c>
      <c r="W1546" s="68">
        <v>114.42</v>
      </c>
      <c r="X1546" s="68">
        <v>-0.27</v>
      </c>
      <c r="Y1546" s="68">
        <v>388.25</v>
      </c>
      <c r="Z1546" s="68">
        <v>419</v>
      </c>
      <c r="AA1546" s="68">
        <v>-0.08</v>
      </c>
      <c r="AB1546" s="73">
        <v>76380.820000000007</v>
      </c>
      <c r="AC1546" s="73">
        <v>81037.52</v>
      </c>
      <c r="AD1546" s="73">
        <v>80293.279999999999</v>
      </c>
      <c r="AE1546" s="73">
        <v>84938.34</v>
      </c>
      <c r="AF1546" s="73"/>
      <c r="AG1546" s="73">
        <f>IFERROR(VLOOKUP(J1546,'Roll ups'!D:E,2,FALSE),0)</f>
        <v>52239627.039999984</v>
      </c>
      <c r="AH1546" s="74">
        <f>IF(Table2[[#This Row],[CATEGORY TTL LOOKUP]]=0,0,IF(Table2[[#This Row],[CATEGORY TTL LOOKUP]]&gt;0,SUM(AB1546/AG1546)))</f>
        <v>1.4621241445984111E-3</v>
      </c>
      <c r="AI1546" s="74" t="str">
        <f>IFERROR(IF(AH1546&lt;#REF!,"STRIKE",IF(AH1546&gt;=#REF!,"GOOD")),"NO DATA")</f>
        <v>NO DATA</v>
      </c>
      <c r="AJ1546" s="75">
        <f>IFERROR(VLOOKUP(K1546,'Roll ups'!H:I,2,FALSE),0)</f>
        <v>126094742.97999983</v>
      </c>
      <c r="AK1546" s="76">
        <f>IF(Table2[[#This Row],[PRICE TIER LOOKUP]]=0,0,IF(Table2[[#This Row],[PRICE TIER LOOKUP]]&gt;0,SUM(AB1546/AJ1546)))</f>
        <v>6.0574150987495923E-4</v>
      </c>
      <c r="AL1546" s="74" t="e">
        <f>IF(AK1546&lt;#REF!,"STRIKE",IF(AK1546&gt;=#REF!,"GOOD"))</f>
        <v>#REF!</v>
      </c>
      <c r="AM1546" s="75">
        <f>VLOOKUP(H1546,'Roll ups'!A:B,2,FALSE)</f>
        <v>325145452.83999985</v>
      </c>
      <c r="AN1546" s="77">
        <f t="shared" si="50"/>
        <v>2.3491277313844548E-4</v>
      </c>
      <c r="AO1546" s="74" t="str">
        <f>IFERROR(VLOOKUP(Table2[[#This Row],[Product Name]],'Roll ups'!L:P,5,FALSE),"GOOD")</f>
        <v>GOOD</v>
      </c>
      <c r="AP1546" s="74">
        <f>Table2[[#This Row],[Retail Dollar Vol Current 12 Mths]]/Table2[[#This Row],[SHELF SALES  LOOKUP]]</f>
        <v>2.4694572628549522E-4</v>
      </c>
      <c r="AQ1546" s="69">
        <f t="shared" si="51"/>
        <v>0</v>
      </c>
      <c r="AR154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546" s="69" t="e">
        <f>IF(Table2[[#This Row],[Shelf Dollar Vol Current 12 Mths]]&gt;#REF!,"MEETS $ CRITERIA",IF(Table2[[#This Row],[Shelf Dollar Vol Current 12 Mths]]&lt;#REF!+1,"DOES NOT MEET $ CRITERIA"))</f>
        <v>#REF!</v>
      </c>
      <c r="AT1546" s="78"/>
    </row>
    <row r="1547" spans="1:46" ht="13.8" x14ac:dyDescent="0.3">
      <c r="A1547" s="68" t="s">
        <v>9651</v>
      </c>
      <c r="B1547" s="69">
        <v>28858</v>
      </c>
      <c r="C1547" s="69">
        <v>160</v>
      </c>
      <c r="D1547" s="69" t="s">
        <v>25</v>
      </c>
      <c r="E1547" s="70" t="s">
        <v>6313</v>
      </c>
      <c r="F1547" s="70"/>
      <c r="G1547" s="71" t="s">
        <v>9652</v>
      </c>
      <c r="H1547" s="69" t="s">
        <v>6315</v>
      </c>
      <c r="I1547" s="68" t="s">
        <v>153</v>
      </c>
      <c r="J1547" s="68" t="s">
        <v>153</v>
      </c>
      <c r="K1547" s="68" t="s">
        <v>146</v>
      </c>
      <c r="L1547" s="68" t="s">
        <v>132</v>
      </c>
      <c r="M1547" s="68" t="s">
        <v>153</v>
      </c>
      <c r="N1547" s="68" t="s">
        <v>184</v>
      </c>
      <c r="O1547" s="68" t="s">
        <v>9653</v>
      </c>
      <c r="P1547" s="72" t="s">
        <v>153</v>
      </c>
      <c r="Q1547" s="68" t="s">
        <v>397</v>
      </c>
      <c r="R1547" s="68" t="s">
        <v>31</v>
      </c>
      <c r="S1547" s="68">
        <v>2</v>
      </c>
      <c r="T1547" s="68">
        <v>7</v>
      </c>
      <c r="U1547" s="68">
        <v>-2.5</v>
      </c>
      <c r="V1547" s="68">
        <v>13</v>
      </c>
      <c r="W1547" s="68">
        <v>22.92</v>
      </c>
      <c r="X1547" s="68">
        <v>-0.76</v>
      </c>
      <c r="Y1547" s="68">
        <v>54</v>
      </c>
      <c r="Z1547" s="68">
        <v>104.17</v>
      </c>
      <c r="AA1547" s="68">
        <v>-0.93</v>
      </c>
      <c r="AB1547" s="73">
        <v>11848.68</v>
      </c>
      <c r="AC1547" s="73">
        <v>22570.15</v>
      </c>
      <c r="AD1547" s="73">
        <v>12091.68</v>
      </c>
      <c r="AE1547" s="73">
        <v>22946.76</v>
      </c>
      <c r="AF1547" s="73"/>
      <c r="AG1547" s="73">
        <f>IFERROR(VLOOKUP(J1547,'Roll ups'!D:E,2,FALSE),0)</f>
        <v>10875997.040000001</v>
      </c>
      <c r="AH1547" s="74">
        <f>IF(Table2[[#This Row],[CATEGORY TTL LOOKUP]]=0,0,IF(Table2[[#This Row],[CATEGORY TTL LOOKUP]]&gt;0,SUM(AB1547/AG1547)))</f>
        <v>1.0894339117988579E-3</v>
      </c>
      <c r="AI1547" s="74" t="str">
        <f>IFERROR(IF(AH1547&lt;#REF!,"STRIKE",IF(AH1547&gt;=#REF!,"GOOD")),"NO DATA")</f>
        <v>NO DATA</v>
      </c>
      <c r="AJ1547" s="75">
        <f>IFERROR(VLOOKUP(K1547,'Roll ups'!H:I,2,FALSE),0)</f>
        <v>69119979.479999974</v>
      </c>
      <c r="AK1547" s="76">
        <f>IF(Table2[[#This Row],[PRICE TIER LOOKUP]]=0,0,IF(Table2[[#This Row],[PRICE TIER LOOKUP]]&gt;0,SUM(AB1547/AJ1547)))</f>
        <v>1.714219258908843E-4</v>
      </c>
      <c r="AL1547" s="74" t="e">
        <f>IF(AK1547&lt;#REF!,"STRIKE",IF(AK1547&gt;=#REF!,"GOOD"))</f>
        <v>#REF!</v>
      </c>
      <c r="AM1547" s="75">
        <f>VLOOKUP(H1547,'Roll ups'!A:B,2,FALSE)</f>
        <v>325145452.83999985</v>
      </c>
      <c r="AN1547" s="77">
        <f t="shared" si="50"/>
        <v>3.6441167780472057E-5</v>
      </c>
      <c r="AO1547" s="74" t="str">
        <f>IFERROR(VLOOKUP(Table2[[#This Row],[Product Name]],'Roll ups'!L:P,5,FALSE),"GOOD")</f>
        <v>GOOD</v>
      </c>
      <c r="AP1547" s="74">
        <f>Table2[[#This Row],[Retail Dollar Vol Current 12 Mths]]/Table2[[#This Row],[SHELF SALES  LOOKUP]]</f>
        <v>3.7188525610260248E-5</v>
      </c>
      <c r="AQ1547" s="69">
        <f t="shared" si="51"/>
        <v>0</v>
      </c>
      <c r="AR154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547" s="69" t="e">
        <f>IF(Table2[[#This Row],[Shelf Dollar Vol Current 12 Mths]]&gt;#REF!,"MEETS $ CRITERIA",IF(Table2[[#This Row],[Shelf Dollar Vol Current 12 Mths]]&lt;#REF!+1,"DOES NOT MEET $ CRITERIA"))</f>
        <v>#REF!</v>
      </c>
      <c r="AT1547" s="78"/>
    </row>
    <row r="1548" spans="1:46" ht="13.8" x14ac:dyDescent="0.3">
      <c r="A1548" s="68" t="s">
        <v>9654</v>
      </c>
      <c r="B1548" s="69">
        <v>64328</v>
      </c>
      <c r="C1548" s="69">
        <v>476</v>
      </c>
      <c r="D1548" s="69" t="s">
        <v>25</v>
      </c>
      <c r="E1548" s="70" t="s">
        <v>6313</v>
      </c>
      <c r="F1548" s="70"/>
      <c r="G1548" s="71" t="s">
        <v>9655</v>
      </c>
      <c r="H1548" s="69" t="s">
        <v>6315</v>
      </c>
      <c r="I1548" s="68" t="s">
        <v>252</v>
      </c>
      <c r="J1548" s="68" t="s">
        <v>252</v>
      </c>
      <c r="K1548" s="68" t="s">
        <v>146</v>
      </c>
      <c r="L1548" s="68" t="s">
        <v>6320</v>
      </c>
      <c r="M1548" s="68" t="s">
        <v>252</v>
      </c>
      <c r="N1548" s="68" t="s">
        <v>184</v>
      </c>
      <c r="O1548" s="68" t="s">
        <v>9656</v>
      </c>
      <c r="P1548" s="72" t="s">
        <v>191</v>
      </c>
      <c r="Q1548" s="68" t="s">
        <v>397</v>
      </c>
      <c r="R1548" s="68" t="s">
        <v>31</v>
      </c>
      <c r="S1548" s="68">
        <v>41</v>
      </c>
      <c r="T1548" s="68">
        <v>38</v>
      </c>
      <c r="U1548" s="68">
        <v>0.06</v>
      </c>
      <c r="V1548" s="68">
        <v>77.959999999999994</v>
      </c>
      <c r="W1548" s="68">
        <v>77.709999999999994</v>
      </c>
      <c r="X1548" s="68">
        <v>0</v>
      </c>
      <c r="Y1548" s="68">
        <v>246.33</v>
      </c>
      <c r="Z1548" s="68">
        <v>274.70999999999998</v>
      </c>
      <c r="AA1548" s="68">
        <v>-0.12</v>
      </c>
      <c r="AB1548" s="73">
        <v>76593.33</v>
      </c>
      <c r="AC1548" s="73">
        <v>86636.77</v>
      </c>
      <c r="AD1548" s="73">
        <v>78334</v>
      </c>
      <c r="AE1548" s="73">
        <v>87357.25</v>
      </c>
      <c r="AF1548" s="73"/>
      <c r="AG1548" s="73">
        <f>IFERROR(VLOOKUP(J1548,'Roll ups'!D:E,2,FALSE),0)</f>
        <v>73393567.950000003</v>
      </c>
      <c r="AH1548" s="74">
        <f>IF(Table2[[#This Row],[CATEGORY TTL LOOKUP]]=0,0,IF(Table2[[#This Row],[CATEGORY TTL LOOKUP]]&gt;0,SUM(AB1548/AG1548)))</f>
        <v>1.0435973088565454E-3</v>
      </c>
      <c r="AI1548" s="74" t="str">
        <f>IFERROR(IF(AH1548&lt;#REF!,"STRIKE",IF(AH1548&gt;=#REF!,"GOOD")),"NO DATA")</f>
        <v>NO DATA</v>
      </c>
      <c r="AJ1548" s="75">
        <f>IFERROR(VLOOKUP(K1548,'Roll ups'!H:I,2,FALSE),0)</f>
        <v>69119979.479999974</v>
      </c>
      <c r="AK1548" s="76">
        <f>IF(Table2[[#This Row],[PRICE TIER LOOKUP]]=0,0,IF(Table2[[#This Row],[PRICE TIER LOOKUP]]&gt;0,SUM(AB1548/AJ1548)))</f>
        <v>1.1081214227235479E-3</v>
      </c>
      <c r="AL1548" s="74" t="e">
        <f>IF(AK1548&lt;#REF!,"STRIKE",IF(AK1548&gt;=#REF!,"GOOD"))</f>
        <v>#REF!</v>
      </c>
      <c r="AM1548" s="75">
        <f>VLOOKUP(H1548,'Roll ups'!A:B,2,FALSE)</f>
        <v>325145452.83999985</v>
      </c>
      <c r="AN1548" s="77">
        <f t="shared" si="50"/>
        <v>2.355663575516483E-4</v>
      </c>
      <c r="AO1548" s="74" t="str">
        <f>IFERROR(VLOOKUP(Table2[[#This Row],[Product Name]],'Roll ups'!L:P,5,FALSE),"GOOD")</f>
        <v>GOOD</v>
      </c>
      <c r="AP1548" s="74">
        <f>Table2[[#This Row],[Retail Dollar Vol Current 12 Mths]]/Table2[[#This Row],[SHELF SALES  LOOKUP]]</f>
        <v>2.4091986929476519E-4</v>
      </c>
      <c r="AQ1548" s="69">
        <f t="shared" si="51"/>
        <v>0</v>
      </c>
      <c r="AR154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548" s="69" t="e">
        <f>IF(Table2[[#This Row],[Shelf Dollar Vol Current 12 Mths]]&gt;#REF!,"MEETS $ CRITERIA",IF(Table2[[#This Row],[Shelf Dollar Vol Current 12 Mths]]&lt;#REF!+1,"DOES NOT MEET $ CRITERIA"))</f>
        <v>#REF!</v>
      </c>
      <c r="AT1548" s="78"/>
    </row>
    <row r="1549" spans="1:46" ht="13.8" x14ac:dyDescent="0.3">
      <c r="A1549" s="68" t="s">
        <v>9657</v>
      </c>
      <c r="B1549" s="69">
        <v>64389</v>
      </c>
      <c r="C1549" s="69">
        <v>451</v>
      </c>
      <c r="D1549" s="69" t="s">
        <v>25</v>
      </c>
      <c r="E1549" s="70" t="s">
        <v>6313</v>
      </c>
      <c r="F1549" s="70"/>
      <c r="G1549" s="71" t="s">
        <v>9658</v>
      </c>
      <c r="H1549" s="69" t="s">
        <v>6315</v>
      </c>
      <c r="I1549" s="68" t="s">
        <v>252</v>
      </c>
      <c r="J1549" s="68" t="s">
        <v>252</v>
      </c>
      <c r="K1549" s="68" t="s">
        <v>146</v>
      </c>
      <c r="L1549" s="68" t="s">
        <v>6320</v>
      </c>
      <c r="M1549" s="68" t="s">
        <v>252</v>
      </c>
      <c r="N1549" s="68" t="s">
        <v>184</v>
      </c>
      <c r="O1549" s="68" t="s">
        <v>9659</v>
      </c>
      <c r="P1549" s="72" t="s">
        <v>191</v>
      </c>
      <c r="Q1549" s="68" t="s">
        <v>397</v>
      </c>
      <c r="R1549" s="68" t="s">
        <v>31</v>
      </c>
      <c r="S1549" s="68">
        <v>16</v>
      </c>
      <c r="T1549" s="68">
        <v>45</v>
      </c>
      <c r="U1549" s="68">
        <v>-1.81</v>
      </c>
      <c r="V1549" s="68">
        <v>90</v>
      </c>
      <c r="W1549" s="68">
        <v>109</v>
      </c>
      <c r="X1549" s="68">
        <v>-0.21</v>
      </c>
      <c r="Y1549" s="68">
        <v>375.33</v>
      </c>
      <c r="Z1549" s="68">
        <v>521.58000000000004</v>
      </c>
      <c r="AA1549" s="68">
        <v>-0.39</v>
      </c>
      <c r="AB1549" s="73">
        <v>108490.72</v>
      </c>
      <c r="AC1549" s="73">
        <v>153158.42000000001</v>
      </c>
      <c r="AD1549" s="73">
        <v>112960.32000000001</v>
      </c>
      <c r="AE1549" s="73">
        <v>156916.82</v>
      </c>
      <c r="AF1549" s="73"/>
      <c r="AG1549" s="73">
        <f>IFERROR(VLOOKUP(J1549,'Roll ups'!D:E,2,FALSE),0)</f>
        <v>73393567.950000003</v>
      </c>
      <c r="AH1549" s="74">
        <f>IF(Table2[[#This Row],[CATEGORY TTL LOOKUP]]=0,0,IF(Table2[[#This Row],[CATEGORY TTL LOOKUP]]&gt;0,SUM(AB1549/AG1549)))</f>
        <v>1.4782047396021166E-3</v>
      </c>
      <c r="AI1549" s="74" t="str">
        <f>IFERROR(IF(AH1549&lt;#REF!,"STRIKE",IF(AH1549&gt;=#REF!,"GOOD")),"NO DATA")</f>
        <v>NO DATA</v>
      </c>
      <c r="AJ1549" s="75">
        <f>IFERROR(VLOOKUP(K1549,'Roll ups'!H:I,2,FALSE),0)</f>
        <v>69119979.479999974</v>
      </c>
      <c r="AK1549" s="76">
        <f>IF(Table2[[#This Row],[PRICE TIER LOOKUP]]=0,0,IF(Table2[[#This Row],[PRICE TIER LOOKUP]]&gt;0,SUM(AB1549/AJ1549)))</f>
        <v>1.5696000030120385E-3</v>
      </c>
      <c r="AL1549" s="74" t="e">
        <f>IF(AK1549&lt;#REF!,"STRIKE",IF(AK1549&gt;=#REF!,"GOOD"))</f>
        <v>#REF!</v>
      </c>
      <c r="AM1549" s="75">
        <f>VLOOKUP(H1549,'Roll ups'!A:B,2,FALSE)</f>
        <v>325145452.83999985</v>
      </c>
      <c r="AN1549" s="77">
        <f t="shared" ref="AN1549:AN1612" si="52">AB1549/AM1549</f>
        <v>3.3366826770106169E-4</v>
      </c>
      <c r="AO1549" s="74" t="str">
        <f>IFERROR(VLOOKUP(Table2[[#This Row],[Product Name]],'Roll ups'!L:P,5,FALSE),"GOOD")</f>
        <v>GOOD</v>
      </c>
      <c r="AP1549" s="74">
        <f>Table2[[#This Row],[Retail Dollar Vol Current 12 Mths]]/Table2[[#This Row],[SHELF SALES  LOOKUP]]</f>
        <v>3.4741473089456497E-4</v>
      </c>
      <c r="AQ1549" s="69">
        <f t="shared" ref="AQ1549:AQ1612" si="53">COUNTIF(AG1549:AO1549,"Strike")</f>
        <v>0</v>
      </c>
      <c r="AR154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549" s="69" t="e">
        <f>IF(Table2[[#This Row],[Shelf Dollar Vol Current 12 Mths]]&gt;#REF!,"MEETS $ CRITERIA",IF(Table2[[#This Row],[Shelf Dollar Vol Current 12 Mths]]&lt;#REF!+1,"DOES NOT MEET $ CRITERIA"))</f>
        <v>#REF!</v>
      </c>
      <c r="AT1549" s="78"/>
    </row>
    <row r="1550" spans="1:46" ht="13.8" x14ac:dyDescent="0.3">
      <c r="A1550" s="68" t="s">
        <v>9660</v>
      </c>
      <c r="B1550" s="69">
        <v>48866</v>
      </c>
      <c r="C1550" s="69">
        <v>109</v>
      </c>
      <c r="D1550" s="69" t="s">
        <v>25</v>
      </c>
      <c r="E1550" s="70" t="s">
        <v>6313</v>
      </c>
      <c r="F1550" s="70"/>
      <c r="G1550" s="71" t="s">
        <v>9661</v>
      </c>
      <c r="H1550" s="69" t="s">
        <v>6315</v>
      </c>
      <c r="I1550" s="68" t="s">
        <v>131</v>
      </c>
      <c r="J1550" s="68" t="s">
        <v>88</v>
      </c>
      <c r="K1550" s="68" t="s">
        <v>132</v>
      </c>
      <c r="L1550" s="68" t="s">
        <v>132</v>
      </c>
      <c r="M1550" s="68" t="s">
        <v>88</v>
      </c>
      <c r="N1550" s="68" t="s">
        <v>133</v>
      </c>
      <c r="O1550" s="68" t="s">
        <v>9662</v>
      </c>
      <c r="P1550" s="72" t="s">
        <v>87</v>
      </c>
      <c r="Q1550" s="68" t="s">
        <v>44</v>
      </c>
      <c r="R1550" s="68" t="s">
        <v>6402</v>
      </c>
      <c r="S1550" s="68">
        <v>5</v>
      </c>
      <c r="T1550" s="68"/>
      <c r="U1550" s="68">
        <v>1</v>
      </c>
      <c r="V1550" s="68">
        <v>21.17</v>
      </c>
      <c r="W1550" s="68">
        <v>1</v>
      </c>
      <c r="X1550" s="68">
        <v>0.95</v>
      </c>
      <c r="Y1550" s="68">
        <v>71.42</v>
      </c>
      <c r="Z1550" s="68">
        <v>53</v>
      </c>
      <c r="AA1550" s="68">
        <v>0.26</v>
      </c>
      <c r="AB1550" s="73">
        <v>21904.92</v>
      </c>
      <c r="AC1550" s="73">
        <v>16256.16</v>
      </c>
      <c r="AD1550" s="73">
        <v>21904.92</v>
      </c>
      <c r="AE1550" s="73">
        <v>16256.16</v>
      </c>
      <c r="AF1550" s="73"/>
      <c r="AG1550" s="73">
        <f>IFERROR(VLOOKUP(J1550,'Roll ups'!D:E,2,FALSE),0)</f>
        <v>43814205.929999985</v>
      </c>
      <c r="AH1550" s="74">
        <f>IF(Table2[[#This Row],[CATEGORY TTL LOOKUP]]=0,0,IF(Table2[[#This Row],[CATEGORY TTL LOOKUP]]&gt;0,SUM(AB1550/AG1550)))</f>
        <v>4.9995017677591876E-4</v>
      </c>
      <c r="AI1550" s="74" t="str">
        <f>IFERROR(IF(AH1550&lt;#REF!,"STRIKE",IF(AH1550&gt;=#REF!,"GOOD")),"NO DATA")</f>
        <v>NO DATA</v>
      </c>
      <c r="AJ1550" s="75">
        <f>IFERROR(VLOOKUP(K1550,'Roll ups'!H:I,2,FALSE),0)</f>
        <v>126094742.97999983</v>
      </c>
      <c r="AK1550" s="76">
        <f>IF(Table2[[#This Row],[PRICE TIER LOOKUP]]=0,0,IF(Table2[[#This Row],[PRICE TIER LOOKUP]]&gt;0,SUM(AB1550/AJ1550)))</f>
        <v>1.7371794796769907E-4</v>
      </c>
      <c r="AL1550" s="74" t="e">
        <f>IF(AK1550&lt;#REF!,"STRIKE",IF(AK1550&gt;=#REF!,"GOOD"))</f>
        <v>#REF!</v>
      </c>
      <c r="AM1550" s="75">
        <f>VLOOKUP(H1550,'Roll ups'!A:B,2,FALSE)</f>
        <v>325145452.83999985</v>
      </c>
      <c r="AN1550" s="77">
        <f t="shared" si="52"/>
        <v>6.7369602769069465E-5</v>
      </c>
      <c r="AO1550" s="74" t="str">
        <f>IFERROR(VLOOKUP(Table2[[#This Row],[Product Name]],'Roll ups'!L:P,5,FALSE),"GOOD")</f>
        <v>GOOD</v>
      </c>
      <c r="AP1550" s="74">
        <f>Table2[[#This Row],[Retail Dollar Vol Current 12 Mths]]/Table2[[#This Row],[SHELF SALES  LOOKUP]]</f>
        <v>6.7369602769069465E-5</v>
      </c>
      <c r="AQ1550" s="69">
        <f t="shared" si="53"/>
        <v>0</v>
      </c>
      <c r="AR155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550" s="69" t="e">
        <f>IF(Table2[[#This Row],[Shelf Dollar Vol Current 12 Mths]]&gt;#REF!,"MEETS $ CRITERIA",IF(Table2[[#This Row],[Shelf Dollar Vol Current 12 Mths]]&lt;#REF!+1,"DOES NOT MEET $ CRITERIA"))</f>
        <v>#REF!</v>
      </c>
      <c r="AT1550" s="78"/>
    </row>
    <row r="1551" spans="1:46" ht="13.8" x14ac:dyDescent="0.3">
      <c r="A1551" s="68" t="s">
        <v>9663</v>
      </c>
      <c r="B1551" s="69">
        <v>86437</v>
      </c>
      <c r="C1551" s="69">
        <v>200</v>
      </c>
      <c r="D1551" s="69" t="s">
        <v>25</v>
      </c>
      <c r="E1551" s="70" t="s">
        <v>6313</v>
      </c>
      <c r="F1551" s="70"/>
      <c r="G1551" s="71" t="s">
        <v>9664</v>
      </c>
      <c r="H1551" s="69" t="s">
        <v>6315</v>
      </c>
      <c r="I1551" s="68" t="s">
        <v>831</v>
      </c>
      <c r="J1551" s="68" t="s">
        <v>191</v>
      </c>
      <c r="K1551" s="68" t="s">
        <v>146</v>
      </c>
      <c r="L1551" s="68" t="s">
        <v>6320</v>
      </c>
      <c r="M1551" s="68" t="s">
        <v>175</v>
      </c>
      <c r="N1551" s="68" t="s">
        <v>184</v>
      </c>
      <c r="O1551" s="68" t="s">
        <v>9665</v>
      </c>
      <c r="P1551" s="72" t="s">
        <v>191</v>
      </c>
      <c r="Q1551" s="68" t="s">
        <v>51</v>
      </c>
      <c r="R1551" s="68" t="s">
        <v>31</v>
      </c>
      <c r="S1551" s="68">
        <v>5</v>
      </c>
      <c r="T1551" s="68">
        <v>3.2</v>
      </c>
      <c r="U1551" s="68">
        <v>0.4</v>
      </c>
      <c r="V1551" s="68">
        <v>11.73</v>
      </c>
      <c r="W1551" s="68">
        <v>13.33</v>
      </c>
      <c r="X1551" s="68">
        <v>-0.14000000000000001</v>
      </c>
      <c r="Y1551" s="68">
        <v>70.28</v>
      </c>
      <c r="Z1551" s="68">
        <v>125.3</v>
      </c>
      <c r="AA1551" s="68">
        <v>-0.78</v>
      </c>
      <c r="AB1551" s="73">
        <v>21988.12</v>
      </c>
      <c r="AC1551" s="73">
        <v>36321.599999999999</v>
      </c>
      <c r="AD1551" s="73">
        <v>21988.12</v>
      </c>
      <c r="AE1551" s="73">
        <v>36321.599999999999</v>
      </c>
      <c r="AF1551" s="73"/>
      <c r="AG1551" s="73">
        <f>IFERROR(VLOOKUP(J1551,'Roll ups'!D:E,2,FALSE),0)</f>
        <v>22444928.369999994</v>
      </c>
      <c r="AH1551" s="74">
        <f>IF(Table2[[#This Row],[CATEGORY TTL LOOKUP]]=0,0,IF(Table2[[#This Row],[CATEGORY TTL LOOKUP]]&gt;0,SUM(AB1551/AG1551)))</f>
        <v>9.7964759065078733E-4</v>
      </c>
      <c r="AI1551" s="74" t="str">
        <f>IFERROR(IF(AH1551&lt;#REF!,"STRIKE",IF(AH1551&gt;=#REF!,"GOOD")),"NO DATA")</f>
        <v>NO DATA</v>
      </c>
      <c r="AJ1551" s="75">
        <f>IFERROR(VLOOKUP(K1551,'Roll ups'!H:I,2,FALSE),0)</f>
        <v>69119979.479999974</v>
      </c>
      <c r="AK1551" s="76">
        <f>IF(Table2[[#This Row],[PRICE TIER LOOKUP]]=0,0,IF(Table2[[#This Row],[PRICE TIER LOOKUP]]&gt;0,SUM(AB1551/AJ1551)))</f>
        <v>3.1811525647750389E-4</v>
      </c>
      <c r="AL1551" s="74" t="e">
        <f>IF(AK1551&lt;#REF!,"STRIKE",IF(AK1551&gt;=#REF!,"GOOD"))</f>
        <v>#REF!</v>
      </c>
      <c r="AM1551" s="75">
        <f>VLOOKUP(H1551,'Roll ups'!A:B,2,FALSE)</f>
        <v>325145452.83999985</v>
      </c>
      <c r="AN1551" s="77">
        <f t="shared" si="52"/>
        <v>6.7625488248239735E-5</v>
      </c>
      <c r="AO1551" s="74" t="str">
        <f>IFERROR(VLOOKUP(Table2[[#This Row],[Product Name]],'Roll ups'!L:P,5,FALSE),"GOOD")</f>
        <v>GOOD</v>
      </c>
      <c r="AP1551" s="74">
        <f>Table2[[#This Row],[Retail Dollar Vol Current 12 Mths]]/Table2[[#This Row],[SHELF SALES  LOOKUP]]</f>
        <v>6.7625488248239735E-5</v>
      </c>
      <c r="AQ1551" s="69">
        <f t="shared" si="53"/>
        <v>0</v>
      </c>
      <c r="AR155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551" s="69" t="e">
        <f>IF(Table2[[#This Row],[Shelf Dollar Vol Current 12 Mths]]&gt;#REF!,"MEETS $ CRITERIA",IF(Table2[[#This Row],[Shelf Dollar Vol Current 12 Mths]]&lt;#REF!+1,"DOES NOT MEET $ CRITERIA"))</f>
        <v>#REF!</v>
      </c>
      <c r="AT1551" s="78"/>
    </row>
    <row r="1552" spans="1:46" ht="13.8" x14ac:dyDescent="0.3">
      <c r="A1552" s="68" t="s">
        <v>9666</v>
      </c>
      <c r="B1552" s="69">
        <v>17190</v>
      </c>
      <c r="C1552" s="69">
        <v>259</v>
      </c>
      <c r="D1552" s="69" t="s">
        <v>25</v>
      </c>
      <c r="E1552" s="70" t="s">
        <v>6313</v>
      </c>
      <c r="F1552" s="70"/>
      <c r="G1552" s="71" t="s">
        <v>9667</v>
      </c>
      <c r="H1552" s="69" t="s">
        <v>6315</v>
      </c>
      <c r="I1552" s="68" t="s">
        <v>758</v>
      </c>
      <c r="J1552" s="68" t="s">
        <v>175</v>
      </c>
      <c r="K1552" s="68" t="s">
        <v>146</v>
      </c>
      <c r="L1552" s="68" t="s">
        <v>146</v>
      </c>
      <c r="M1552" s="68" t="s">
        <v>175</v>
      </c>
      <c r="N1552" s="68" t="s">
        <v>176</v>
      </c>
      <c r="O1552" s="68" t="s">
        <v>9668</v>
      </c>
      <c r="P1552" s="72" t="s">
        <v>6357</v>
      </c>
      <c r="Q1552" s="68" t="s">
        <v>254</v>
      </c>
      <c r="R1552" s="68" t="s">
        <v>60</v>
      </c>
      <c r="S1552" s="68">
        <v>2</v>
      </c>
      <c r="T1552" s="68">
        <v>5</v>
      </c>
      <c r="U1552" s="68">
        <v>-1.5</v>
      </c>
      <c r="V1552" s="68">
        <v>4.5</v>
      </c>
      <c r="W1552" s="68">
        <v>27.5</v>
      </c>
      <c r="X1552" s="68">
        <v>-5.1100000000000003</v>
      </c>
      <c r="Y1552" s="68">
        <v>64.92</v>
      </c>
      <c r="Z1552" s="68">
        <v>137.41999999999999</v>
      </c>
      <c r="AA1552" s="68">
        <v>-1.1200000000000001</v>
      </c>
      <c r="AB1552" s="73">
        <v>29074.57</v>
      </c>
      <c r="AC1552" s="73">
        <v>62004.67</v>
      </c>
      <c r="AD1552" s="73">
        <v>30248.57</v>
      </c>
      <c r="AE1552" s="73">
        <v>64030.67</v>
      </c>
      <c r="AF1552" s="73"/>
      <c r="AG1552" s="73">
        <f>IFERROR(VLOOKUP(J1552,'Roll ups'!D:E,2,FALSE),0)</f>
        <v>52239627.039999984</v>
      </c>
      <c r="AH1552" s="74">
        <f>IF(Table2[[#This Row],[CATEGORY TTL LOOKUP]]=0,0,IF(Table2[[#This Row],[CATEGORY TTL LOOKUP]]&gt;0,SUM(AB1552/AG1552)))</f>
        <v>5.565615921747976E-4</v>
      </c>
      <c r="AI1552" s="74" t="str">
        <f>IFERROR(IF(AH1552&lt;#REF!,"STRIKE",IF(AH1552&gt;=#REF!,"GOOD")),"NO DATA")</f>
        <v>NO DATA</v>
      </c>
      <c r="AJ1552" s="75">
        <f>IFERROR(VLOOKUP(K1552,'Roll ups'!H:I,2,FALSE),0)</f>
        <v>69119979.479999974</v>
      </c>
      <c r="AK1552" s="76">
        <f>IF(Table2[[#This Row],[PRICE TIER LOOKUP]]=0,0,IF(Table2[[#This Row],[PRICE TIER LOOKUP]]&gt;0,SUM(AB1552/AJ1552)))</f>
        <v>4.2063915844206513E-4</v>
      </c>
      <c r="AL1552" s="74" t="e">
        <f>IF(AK1552&lt;#REF!,"STRIKE",IF(AK1552&gt;=#REF!,"GOOD"))</f>
        <v>#REF!</v>
      </c>
      <c r="AM1552" s="75">
        <f>VLOOKUP(H1552,'Roll ups'!A:B,2,FALSE)</f>
        <v>325145452.83999985</v>
      </c>
      <c r="AN1552" s="77">
        <f t="shared" si="52"/>
        <v>8.9420195626439358E-5</v>
      </c>
      <c r="AO1552" s="74" t="str">
        <f>IFERROR(VLOOKUP(Table2[[#This Row],[Product Name]],'Roll ups'!L:P,5,FALSE),"GOOD")</f>
        <v>GOOD</v>
      </c>
      <c r="AP1552" s="74">
        <f>Table2[[#This Row],[Retail Dollar Vol Current 12 Mths]]/Table2[[#This Row],[SHELF SALES  LOOKUP]]</f>
        <v>9.3030887363769943E-5</v>
      </c>
      <c r="AQ1552" s="69">
        <f t="shared" si="53"/>
        <v>0</v>
      </c>
      <c r="AR155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552" s="69" t="e">
        <f>IF(Table2[[#This Row],[Shelf Dollar Vol Current 12 Mths]]&gt;#REF!,"MEETS $ CRITERIA",IF(Table2[[#This Row],[Shelf Dollar Vol Current 12 Mths]]&lt;#REF!+1,"DOES NOT MEET $ CRITERIA"))</f>
        <v>#REF!</v>
      </c>
      <c r="AT1552" s="78"/>
    </row>
    <row r="1553" spans="1:46" ht="13.8" x14ac:dyDescent="0.3">
      <c r="A1553" s="68" t="s">
        <v>9669</v>
      </c>
      <c r="B1553" s="69">
        <v>18103</v>
      </c>
      <c r="C1553" s="69">
        <v>293</v>
      </c>
      <c r="D1553" s="69" t="s">
        <v>25</v>
      </c>
      <c r="E1553" s="70" t="s">
        <v>6313</v>
      </c>
      <c r="F1553" s="70"/>
      <c r="G1553" s="71" t="s">
        <v>9670</v>
      </c>
      <c r="H1553" s="69" t="s">
        <v>6315</v>
      </c>
      <c r="I1553" s="68" t="s">
        <v>758</v>
      </c>
      <c r="J1553" s="68" t="s">
        <v>175</v>
      </c>
      <c r="K1553" s="68" t="s">
        <v>132</v>
      </c>
      <c r="L1553" s="68" t="s">
        <v>132</v>
      </c>
      <c r="M1553" s="68" t="s">
        <v>175</v>
      </c>
      <c r="N1553" s="68" t="s">
        <v>176</v>
      </c>
      <c r="O1553" s="68" t="s">
        <v>9671</v>
      </c>
      <c r="P1553" s="72" t="s">
        <v>6357</v>
      </c>
      <c r="Q1553" s="68" t="s">
        <v>55</v>
      </c>
      <c r="R1553" s="68" t="s">
        <v>31</v>
      </c>
      <c r="S1553" s="68">
        <v>182</v>
      </c>
      <c r="T1553" s="68">
        <v>260.37</v>
      </c>
      <c r="U1553" s="68">
        <v>-0.43</v>
      </c>
      <c r="V1553" s="68">
        <v>317.16000000000003</v>
      </c>
      <c r="W1553" s="68">
        <v>451.92</v>
      </c>
      <c r="X1553" s="68">
        <v>-0.42</v>
      </c>
      <c r="Y1553" s="68">
        <v>1353.63</v>
      </c>
      <c r="Z1553" s="68">
        <v>1438.01</v>
      </c>
      <c r="AA1553" s="68">
        <v>-0.06</v>
      </c>
      <c r="AB1553" s="73">
        <v>199389.9</v>
      </c>
      <c r="AC1553" s="73">
        <v>205228.83</v>
      </c>
      <c r="AD1553" s="73">
        <v>214120.36</v>
      </c>
      <c r="AE1553" s="73">
        <v>220525.77</v>
      </c>
      <c r="AF1553" s="73"/>
      <c r="AG1553" s="73">
        <f>IFERROR(VLOOKUP(J1553,'Roll ups'!D:E,2,FALSE),0)</f>
        <v>52239627.039999984</v>
      </c>
      <c r="AH1553" s="74">
        <f>IF(Table2[[#This Row],[CATEGORY TTL LOOKUP]]=0,0,IF(Table2[[#This Row],[CATEGORY TTL LOOKUP]]&gt;0,SUM(AB1553/AG1553)))</f>
        <v>3.8168323798967161E-3</v>
      </c>
      <c r="AI1553" s="74" t="str">
        <f>IFERROR(IF(AH1553&lt;#REF!,"STRIKE",IF(AH1553&gt;=#REF!,"GOOD")),"NO DATA")</f>
        <v>NO DATA</v>
      </c>
      <c r="AJ1553" s="75">
        <f>IFERROR(VLOOKUP(K1553,'Roll ups'!H:I,2,FALSE),0)</f>
        <v>126094742.97999983</v>
      </c>
      <c r="AK1553" s="76">
        <f>IF(Table2[[#This Row],[PRICE TIER LOOKUP]]=0,0,IF(Table2[[#This Row],[PRICE TIER LOOKUP]]&gt;0,SUM(AB1553/AJ1553)))</f>
        <v>1.5812705215761903E-3</v>
      </c>
      <c r="AL1553" s="74" t="e">
        <f>IF(AK1553&lt;#REF!,"STRIKE",IF(AK1553&gt;=#REF!,"GOOD"))</f>
        <v>#REF!</v>
      </c>
      <c r="AM1553" s="75">
        <f>VLOOKUP(H1553,'Roll ups'!A:B,2,FALSE)</f>
        <v>325145452.83999985</v>
      </c>
      <c r="AN1553" s="77">
        <f t="shared" si="52"/>
        <v>6.1323293393285544E-4</v>
      </c>
      <c r="AO1553" s="74" t="str">
        <f>IFERROR(VLOOKUP(Table2[[#This Row],[Product Name]],'Roll ups'!L:P,5,FALSE),"GOOD")</f>
        <v>GOOD</v>
      </c>
      <c r="AP1553" s="74">
        <f>Table2[[#This Row],[Retail Dollar Vol Current 12 Mths]]/Table2[[#This Row],[SHELF SALES  LOOKUP]]</f>
        <v>6.5853715046529046E-4</v>
      </c>
      <c r="AQ1553" s="69">
        <f t="shared" si="53"/>
        <v>0</v>
      </c>
      <c r="AR155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553" s="69" t="e">
        <f>IF(Table2[[#This Row],[Shelf Dollar Vol Current 12 Mths]]&gt;#REF!,"MEETS $ CRITERIA",IF(Table2[[#This Row],[Shelf Dollar Vol Current 12 Mths]]&lt;#REF!+1,"DOES NOT MEET $ CRITERIA"))</f>
        <v>#REF!</v>
      </c>
      <c r="AT1553" s="78"/>
    </row>
    <row r="1554" spans="1:46" ht="13.8" x14ac:dyDescent="0.3">
      <c r="A1554" s="68" t="s">
        <v>9672</v>
      </c>
      <c r="B1554" s="69">
        <v>20369</v>
      </c>
      <c r="C1554" s="69">
        <v>188</v>
      </c>
      <c r="D1554" s="69" t="s">
        <v>25</v>
      </c>
      <c r="E1554" s="70" t="s">
        <v>6313</v>
      </c>
      <c r="F1554" s="70"/>
      <c r="G1554" s="71" t="s">
        <v>9673</v>
      </c>
      <c r="H1554" s="69" t="s">
        <v>6315</v>
      </c>
      <c r="I1554" s="68" t="s">
        <v>758</v>
      </c>
      <c r="J1554" s="68" t="s">
        <v>175</v>
      </c>
      <c r="K1554" s="68" t="s">
        <v>146</v>
      </c>
      <c r="L1554" s="68" t="s">
        <v>146</v>
      </c>
      <c r="M1554" s="68" t="s">
        <v>175</v>
      </c>
      <c r="N1554" s="68" t="s">
        <v>176</v>
      </c>
      <c r="O1554" s="68" t="s">
        <v>9674</v>
      </c>
      <c r="P1554" s="72" t="s">
        <v>6357</v>
      </c>
      <c r="Q1554" s="68" t="s">
        <v>49</v>
      </c>
      <c r="R1554" s="68" t="s">
        <v>6402</v>
      </c>
      <c r="S1554" s="68">
        <v>6</v>
      </c>
      <c r="T1554" s="68">
        <v>1.5</v>
      </c>
      <c r="U1554" s="68">
        <v>0.75</v>
      </c>
      <c r="V1554" s="68">
        <v>11.5</v>
      </c>
      <c r="W1554" s="68">
        <v>12</v>
      </c>
      <c r="X1554" s="68">
        <v>-0.04</v>
      </c>
      <c r="Y1554" s="68">
        <v>56.5</v>
      </c>
      <c r="Z1554" s="68">
        <v>56.08</v>
      </c>
      <c r="AA1554" s="68">
        <v>0.01</v>
      </c>
      <c r="AB1554" s="73">
        <v>24453.66</v>
      </c>
      <c r="AC1554" s="73">
        <v>24978.81</v>
      </c>
      <c r="AD1554" s="73">
        <v>25743.66</v>
      </c>
      <c r="AE1554" s="73">
        <v>25553.81</v>
      </c>
      <c r="AF1554" s="73"/>
      <c r="AG1554" s="73">
        <f>IFERROR(VLOOKUP(J1554,'Roll ups'!D:E,2,FALSE),0)</f>
        <v>52239627.039999984</v>
      </c>
      <c r="AH1554" s="74">
        <f>IF(Table2[[#This Row],[CATEGORY TTL LOOKUP]]=0,0,IF(Table2[[#This Row],[CATEGORY TTL LOOKUP]]&gt;0,SUM(AB1554/AG1554)))</f>
        <v>4.6810556249331155E-4</v>
      </c>
      <c r="AI1554" s="74" t="str">
        <f>IFERROR(IF(AH1554&lt;#REF!,"STRIKE",IF(AH1554&gt;=#REF!,"GOOD")),"NO DATA")</f>
        <v>NO DATA</v>
      </c>
      <c r="AJ1554" s="75">
        <f>IFERROR(VLOOKUP(K1554,'Roll ups'!H:I,2,FALSE),0)</f>
        <v>69119979.479999974</v>
      </c>
      <c r="AK1554" s="76">
        <f>IF(Table2[[#This Row],[PRICE TIER LOOKUP]]=0,0,IF(Table2[[#This Row],[PRICE TIER LOOKUP]]&gt;0,SUM(AB1554/AJ1554)))</f>
        <v>3.5378569530790621E-4</v>
      </c>
      <c r="AL1554" s="74" t="e">
        <f>IF(AK1554&lt;#REF!,"STRIKE",IF(AK1554&gt;=#REF!,"GOOD"))</f>
        <v>#REF!</v>
      </c>
      <c r="AM1554" s="75">
        <f>VLOOKUP(H1554,'Roll ups'!A:B,2,FALSE)</f>
        <v>325145452.83999985</v>
      </c>
      <c r="AN1554" s="77">
        <f t="shared" si="52"/>
        <v>7.5208371473161424E-5</v>
      </c>
      <c r="AO1554" s="74" t="str">
        <f>IFERROR(VLOOKUP(Table2[[#This Row],[Product Name]],'Roll ups'!L:P,5,FALSE),"GOOD")</f>
        <v>GOOD</v>
      </c>
      <c r="AP1554" s="74">
        <f>Table2[[#This Row],[Retail Dollar Vol Current 12 Mths]]/Table2[[#This Row],[SHELF SALES  LOOKUP]]</f>
        <v>7.9175826618950576E-5</v>
      </c>
      <c r="AQ1554" s="69">
        <f t="shared" si="53"/>
        <v>0</v>
      </c>
      <c r="AR155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554" s="69" t="e">
        <f>IF(Table2[[#This Row],[Shelf Dollar Vol Current 12 Mths]]&gt;#REF!,"MEETS $ CRITERIA",IF(Table2[[#This Row],[Shelf Dollar Vol Current 12 Mths]]&lt;#REF!+1,"DOES NOT MEET $ CRITERIA"))</f>
        <v>#REF!</v>
      </c>
      <c r="AT1554" s="78"/>
    </row>
    <row r="1555" spans="1:46" ht="13.8" x14ac:dyDescent="0.3">
      <c r="A1555" s="68" t="s">
        <v>9675</v>
      </c>
      <c r="B1555" s="69">
        <v>20372</v>
      </c>
      <c r="C1555" s="69">
        <v>194</v>
      </c>
      <c r="D1555" s="69" t="s">
        <v>25</v>
      </c>
      <c r="E1555" s="70" t="s">
        <v>6313</v>
      </c>
      <c r="F1555" s="70"/>
      <c r="G1555" s="71" t="s">
        <v>9676</v>
      </c>
      <c r="H1555" s="69" t="s">
        <v>6315</v>
      </c>
      <c r="I1555" s="68" t="s">
        <v>758</v>
      </c>
      <c r="J1555" s="68" t="s">
        <v>175</v>
      </c>
      <c r="K1555" s="68" t="s">
        <v>146</v>
      </c>
      <c r="L1555" s="68" t="s">
        <v>146</v>
      </c>
      <c r="M1555" s="68" t="s">
        <v>175</v>
      </c>
      <c r="N1555" s="68" t="s">
        <v>176</v>
      </c>
      <c r="O1555" s="68" t="s">
        <v>9677</v>
      </c>
      <c r="P1555" s="72" t="s">
        <v>6357</v>
      </c>
      <c r="Q1555" s="68" t="s">
        <v>49</v>
      </c>
      <c r="R1555" s="68" t="s">
        <v>6402</v>
      </c>
      <c r="S1555" s="68">
        <v>8</v>
      </c>
      <c r="T1555" s="68">
        <v>3</v>
      </c>
      <c r="U1555" s="68">
        <v>0.6</v>
      </c>
      <c r="V1555" s="68">
        <v>13.5</v>
      </c>
      <c r="W1555" s="68">
        <v>10.5</v>
      </c>
      <c r="X1555" s="68">
        <v>0.22</v>
      </c>
      <c r="Y1555" s="68">
        <v>56.58</v>
      </c>
      <c r="Z1555" s="68">
        <v>69</v>
      </c>
      <c r="AA1555" s="68">
        <v>-0.22</v>
      </c>
      <c r="AB1555" s="73">
        <v>27357.63</v>
      </c>
      <c r="AC1555" s="73">
        <v>33761.160000000003</v>
      </c>
      <c r="AD1555" s="73">
        <v>28497.63</v>
      </c>
      <c r="AE1555" s="73">
        <v>34751.160000000003</v>
      </c>
      <c r="AF1555" s="73"/>
      <c r="AG1555" s="73">
        <f>IFERROR(VLOOKUP(J1555,'Roll ups'!D:E,2,FALSE),0)</f>
        <v>52239627.039999984</v>
      </c>
      <c r="AH1555" s="74">
        <f>IF(Table2[[#This Row],[CATEGORY TTL LOOKUP]]=0,0,IF(Table2[[#This Row],[CATEGORY TTL LOOKUP]]&gt;0,SUM(AB1555/AG1555)))</f>
        <v>5.2369497161708703E-4</v>
      </c>
      <c r="AI1555" s="74" t="str">
        <f>IFERROR(IF(AH1555&lt;#REF!,"STRIKE",IF(AH1555&gt;=#REF!,"GOOD")),"NO DATA")</f>
        <v>NO DATA</v>
      </c>
      <c r="AJ1555" s="75">
        <f>IFERROR(VLOOKUP(K1555,'Roll ups'!H:I,2,FALSE),0)</f>
        <v>69119979.479999974</v>
      </c>
      <c r="AK1555" s="76">
        <f>IF(Table2[[#This Row],[PRICE TIER LOOKUP]]=0,0,IF(Table2[[#This Row],[PRICE TIER LOOKUP]]&gt;0,SUM(AB1555/AJ1555)))</f>
        <v>3.9579916264176546E-4</v>
      </c>
      <c r="AL1555" s="74" t="e">
        <f>IF(AK1555&lt;#REF!,"STRIKE",IF(AK1555&gt;=#REF!,"GOOD"))</f>
        <v>#REF!</v>
      </c>
      <c r="AM1555" s="75">
        <f>VLOOKUP(H1555,'Roll ups'!A:B,2,FALSE)</f>
        <v>325145452.83999985</v>
      </c>
      <c r="AN1555" s="77">
        <f t="shared" si="52"/>
        <v>8.4139666604725238E-5</v>
      </c>
      <c r="AO1555" s="74" t="str">
        <f>IFERROR(VLOOKUP(Table2[[#This Row],[Product Name]],'Roll ups'!L:P,5,FALSE),"GOOD")</f>
        <v>GOOD</v>
      </c>
      <c r="AP1555" s="74">
        <f>Table2[[#This Row],[Retail Dollar Vol Current 12 Mths]]/Table2[[#This Row],[SHELF SALES  LOOKUP]]</f>
        <v>8.7645789756817972E-5</v>
      </c>
      <c r="AQ1555" s="69">
        <f t="shared" si="53"/>
        <v>0</v>
      </c>
      <c r="AR155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555" s="69" t="e">
        <f>IF(Table2[[#This Row],[Shelf Dollar Vol Current 12 Mths]]&gt;#REF!,"MEETS $ CRITERIA",IF(Table2[[#This Row],[Shelf Dollar Vol Current 12 Mths]]&lt;#REF!+1,"DOES NOT MEET $ CRITERIA"))</f>
        <v>#REF!</v>
      </c>
      <c r="AT1555" s="78"/>
    </row>
    <row r="1556" spans="1:46" ht="13.8" x14ac:dyDescent="0.3">
      <c r="A1556" s="68" t="s">
        <v>9678</v>
      </c>
      <c r="B1556" s="69">
        <v>20374</v>
      </c>
      <c r="C1556" s="69">
        <v>263</v>
      </c>
      <c r="D1556" s="69" t="s">
        <v>25</v>
      </c>
      <c r="E1556" s="70" t="s">
        <v>6313</v>
      </c>
      <c r="F1556" s="70"/>
      <c r="G1556" s="71" t="s">
        <v>9679</v>
      </c>
      <c r="H1556" s="69" t="s">
        <v>6315</v>
      </c>
      <c r="I1556" s="68" t="s">
        <v>758</v>
      </c>
      <c r="J1556" s="68" t="s">
        <v>175</v>
      </c>
      <c r="K1556" s="68" t="s">
        <v>146</v>
      </c>
      <c r="L1556" s="68" t="s">
        <v>146</v>
      </c>
      <c r="M1556" s="68" t="s">
        <v>175</v>
      </c>
      <c r="N1556" s="68" t="s">
        <v>176</v>
      </c>
      <c r="O1556" s="68" t="s">
        <v>9680</v>
      </c>
      <c r="P1556" s="72" t="s">
        <v>6357</v>
      </c>
      <c r="Q1556" s="68" t="s">
        <v>49</v>
      </c>
      <c r="R1556" s="68" t="s">
        <v>6402</v>
      </c>
      <c r="S1556" s="68">
        <v>10</v>
      </c>
      <c r="T1556" s="68">
        <v>11.5</v>
      </c>
      <c r="U1556" s="68">
        <v>-0.15</v>
      </c>
      <c r="V1556" s="68">
        <v>28</v>
      </c>
      <c r="W1556" s="68">
        <v>30.5</v>
      </c>
      <c r="X1556" s="68">
        <v>-0.09</v>
      </c>
      <c r="Y1556" s="68">
        <v>128</v>
      </c>
      <c r="Z1556" s="68">
        <v>137.25</v>
      </c>
      <c r="AA1556" s="68">
        <v>-7.0000000000000007E-2</v>
      </c>
      <c r="AB1556" s="73">
        <v>68609.919999999998</v>
      </c>
      <c r="AC1556" s="73">
        <v>74127.59</v>
      </c>
      <c r="AD1556" s="73">
        <v>70609.919999999998</v>
      </c>
      <c r="AE1556" s="73">
        <v>75712.59</v>
      </c>
      <c r="AF1556" s="73"/>
      <c r="AG1556" s="73">
        <f>IFERROR(VLOOKUP(J1556,'Roll ups'!D:E,2,FALSE),0)</f>
        <v>52239627.039999984</v>
      </c>
      <c r="AH1556" s="74">
        <f>IF(Table2[[#This Row],[CATEGORY TTL LOOKUP]]=0,0,IF(Table2[[#This Row],[CATEGORY TTL LOOKUP]]&gt;0,SUM(AB1556/AG1556)))</f>
        <v>1.3133692541002493E-3</v>
      </c>
      <c r="AI1556" s="74" t="str">
        <f>IFERROR(IF(AH1556&lt;#REF!,"STRIKE",IF(AH1556&gt;=#REF!,"GOOD")),"NO DATA")</f>
        <v>NO DATA</v>
      </c>
      <c r="AJ1556" s="75">
        <f>IFERROR(VLOOKUP(K1556,'Roll ups'!H:I,2,FALSE),0)</f>
        <v>69119979.479999974</v>
      </c>
      <c r="AK1556" s="76">
        <f>IF(Table2[[#This Row],[PRICE TIER LOOKUP]]=0,0,IF(Table2[[#This Row],[PRICE TIER LOOKUP]]&gt;0,SUM(AB1556/AJ1556)))</f>
        <v>9.9262066505463055E-4</v>
      </c>
      <c r="AL1556" s="74" t="e">
        <f>IF(AK1556&lt;#REF!,"STRIKE",IF(AK1556&gt;=#REF!,"GOOD"))</f>
        <v>#REF!</v>
      </c>
      <c r="AM1556" s="75">
        <f>VLOOKUP(H1556,'Roll ups'!A:B,2,FALSE)</f>
        <v>325145452.83999985</v>
      </c>
      <c r="AN1556" s="77">
        <f t="shared" si="52"/>
        <v>2.110130078730091E-4</v>
      </c>
      <c r="AO1556" s="74" t="str">
        <f>IFERROR(VLOOKUP(Table2[[#This Row],[Product Name]],'Roll ups'!L:P,5,FALSE),"GOOD")</f>
        <v>GOOD</v>
      </c>
      <c r="AP1556" s="74">
        <f>Table2[[#This Row],[Retail Dollar Vol Current 12 Mths]]/Table2[[#This Row],[SHELF SALES  LOOKUP]]</f>
        <v>2.1716410112229459E-4</v>
      </c>
      <c r="AQ1556" s="69">
        <f t="shared" si="53"/>
        <v>0</v>
      </c>
      <c r="AR155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556" s="69" t="e">
        <f>IF(Table2[[#This Row],[Shelf Dollar Vol Current 12 Mths]]&gt;#REF!,"MEETS $ CRITERIA",IF(Table2[[#This Row],[Shelf Dollar Vol Current 12 Mths]]&lt;#REF!+1,"DOES NOT MEET $ CRITERIA"))</f>
        <v>#REF!</v>
      </c>
      <c r="AT1556" s="78"/>
    </row>
    <row r="1557" spans="1:46" ht="13.8" x14ac:dyDescent="0.3">
      <c r="A1557" s="68" t="s">
        <v>9681</v>
      </c>
      <c r="B1557" s="69">
        <v>20375</v>
      </c>
      <c r="C1557" s="69">
        <v>203</v>
      </c>
      <c r="D1557" s="69" t="s">
        <v>25</v>
      </c>
      <c r="E1557" s="70" t="s">
        <v>6313</v>
      </c>
      <c r="F1557" s="70"/>
      <c r="G1557" s="71" t="s">
        <v>9682</v>
      </c>
      <c r="H1557" s="69" t="s">
        <v>6315</v>
      </c>
      <c r="I1557" s="68" t="s">
        <v>758</v>
      </c>
      <c r="J1557" s="68" t="s">
        <v>175</v>
      </c>
      <c r="K1557" s="68" t="s">
        <v>146</v>
      </c>
      <c r="L1557" s="68" t="s">
        <v>146</v>
      </c>
      <c r="M1557" s="68" t="s">
        <v>175</v>
      </c>
      <c r="N1557" s="68" t="s">
        <v>176</v>
      </c>
      <c r="O1557" s="68" t="s">
        <v>9683</v>
      </c>
      <c r="P1557" s="72" t="s">
        <v>6357</v>
      </c>
      <c r="Q1557" s="68" t="s">
        <v>49</v>
      </c>
      <c r="R1557" s="68" t="s">
        <v>6402</v>
      </c>
      <c r="S1557" s="68">
        <v>6</v>
      </c>
      <c r="T1557" s="68">
        <v>5.5</v>
      </c>
      <c r="U1557" s="68">
        <v>0</v>
      </c>
      <c r="V1557" s="68">
        <v>14</v>
      </c>
      <c r="W1557" s="68">
        <v>15.5</v>
      </c>
      <c r="X1557" s="68">
        <v>-0.11</v>
      </c>
      <c r="Y1557" s="68">
        <v>81</v>
      </c>
      <c r="Z1557" s="68">
        <v>86.5</v>
      </c>
      <c r="AA1557" s="68">
        <v>-7.0000000000000007E-2</v>
      </c>
      <c r="AB1557" s="73">
        <v>43662.84</v>
      </c>
      <c r="AC1557" s="73">
        <v>46846.86</v>
      </c>
      <c r="AD1557" s="73">
        <v>44682.84</v>
      </c>
      <c r="AE1557" s="73">
        <v>47716.86</v>
      </c>
      <c r="AF1557" s="73"/>
      <c r="AG1557" s="73">
        <f>IFERROR(VLOOKUP(J1557,'Roll ups'!D:E,2,FALSE),0)</f>
        <v>52239627.039999984</v>
      </c>
      <c r="AH1557" s="74">
        <f>IF(Table2[[#This Row],[CATEGORY TTL LOOKUP]]=0,0,IF(Table2[[#This Row],[CATEGORY TTL LOOKUP]]&gt;0,SUM(AB1557/AG1557)))</f>
        <v>8.3581837149348853E-4</v>
      </c>
      <c r="AI1557" s="74" t="str">
        <f>IFERROR(IF(AH1557&lt;#REF!,"STRIKE",IF(AH1557&gt;=#REF!,"GOOD")),"NO DATA")</f>
        <v>NO DATA</v>
      </c>
      <c r="AJ1557" s="75">
        <f>IFERROR(VLOOKUP(K1557,'Roll ups'!H:I,2,FALSE),0)</f>
        <v>69119979.479999974</v>
      </c>
      <c r="AK1557" s="76">
        <f>IF(Table2[[#This Row],[PRICE TIER LOOKUP]]=0,0,IF(Table2[[#This Row],[PRICE TIER LOOKUP]]&gt;0,SUM(AB1557/AJ1557)))</f>
        <v>6.3169636809041498E-4</v>
      </c>
      <c r="AL1557" s="74" t="e">
        <f>IF(AK1557&lt;#REF!,"STRIKE",IF(AK1557&gt;=#REF!,"GOOD"))</f>
        <v>#REF!</v>
      </c>
      <c r="AM1557" s="75">
        <f>VLOOKUP(H1557,'Roll ups'!A:B,2,FALSE)</f>
        <v>325145452.83999985</v>
      </c>
      <c r="AN1557" s="77">
        <f t="shared" si="52"/>
        <v>1.3428710018431643E-4</v>
      </c>
      <c r="AO1557" s="74" t="str">
        <f>IFERROR(VLOOKUP(Table2[[#This Row],[Product Name]],'Roll ups'!L:P,5,FALSE),"GOOD")</f>
        <v>GOOD</v>
      </c>
      <c r="AP1557" s="74">
        <f>Table2[[#This Row],[Retail Dollar Vol Current 12 Mths]]/Table2[[#This Row],[SHELF SALES  LOOKUP]]</f>
        <v>1.3742415774145204E-4</v>
      </c>
      <c r="AQ1557" s="69">
        <f t="shared" si="53"/>
        <v>0</v>
      </c>
      <c r="AR155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557" s="69" t="e">
        <f>IF(Table2[[#This Row],[Shelf Dollar Vol Current 12 Mths]]&gt;#REF!,"MEETS $ CRITERIA",IF(Table2[[#This Row],[Shelf Dollar Vol Current 12 Mths]]&lt;#REF!+1,"DOES NOT MEET $ CRITERIA"))</f>
        <v>#REF!</v>
      </c>
      <c r="AT1557" s="78"/>
    </row>
    <row r="1558" spans="1:46" ht="13.8" x14ac:dyDescent="0.3">
      <c r="A1558" s="68" t="s">
        <v>9684</v>
      </c>
      <c r="B1558" s="69">
        <v>20376</v>
      </c>
      <c r="C1558" s="69">
        <v>260</v>
      </c>
      <c r="D1558" s="69" t="s">
        <v>25</v>
      </c>
      <c r="E1558" s="70" t="s">
        <v>6313</v>
      </c>
      <c r="F1558" s="70"/>
      <c r="G1558" s="71" t="s">
        <v>9685</v>
      </c>
      <c r="H1558" s="69" t="s">
        <v>6315</v>
      </c>
      <c r="I1558" s="68" t="s">
        <v>758</v>
      </c>
      <c r="J1558" s="68" t="s">
        <v>175</v>
      </c>
      <c r="K1558" s="68" t="s">
        <v>146</v>
      </c>
      <c r="L1558" s="68" t="s">
        <v>146</v>
      </c>
      <c r="M1558" s="68" t="s">
        <v>175</v>
      </c>
      <c r="N1558" s="68" t="s">
        <v>176</v>
      </c>
      <c r="O1558" s="68" t="s">
        <v>9686</v>
      </c>
      <c r="P1558" s="72" t="s">
        <v>6357</v>
      </c>
      <c r="Q1558" s="68" t="s">
        <v>49</v>
      </c>
      <c r="R1558" s="68" t="s">
        <v>6402</v>
      </c>
      <c r="S1558" s="68">
        <v>12</v>
      </c>
      <c r="T1558" s="68">
        <v>8.5</v>
      </c>
      <c r="U1558" s="68">
        <v>0.27</v>
      </c>
      <c r="V1558" s="68">
        <v>28.08</v>
      </c>
      <c r="W1558" s="68">
        <v>44</v>
      </c>
      <c r="X1558" s="68">
        <v>-0.56999999999999995</v>
      </c>
      <c r="Y1558" s="68">
        <v>148</v>
      </c>
      <c r="Z1558" s="68">
        <v>126.5</v>
      </c>
      <c r="AA1558" s="68">
        <v>0.15</v>
      </c>
      <c r="AB1558" s="73">
        <v>86376.72</v>
      </c>
      <c r="AC1558" s="73">
        <v>75374.460000000006</v>
      </c>
      <c r="AD1558" s="73">
        <v>88746.72</v>
      </c>
      <c r="AE1558" s="73">
        <v>75854.460000000006</v>
      </c>
      <c r="AF1558" s="73"/>
      <c r="AG1558" s="73">
        <f>IFERROR(VLOOKUP(J1558,'Roll ups'!D:E,2,FALSE),0)</f>
        <v>52239627.039999984</v>
      </c>
      <c r="AH1558" s="74">
        <f>IF(Table2[[#This Row],[CATEGORY TTL LOOKUP]]=0,0,IF(Table2[[#This Row],[CATEGORY TTL LOOKUP]]&gt;0,SUM(AB1558/AG1558)))</f>
        <v>1.653471222791487E-3</v>
      </c>
      <c r="AI1558" s="74" t="str">
        <f>IFERROR(IF(AH1558&lt;#REF!,"STRIKE",IF(AH1558&gt;=#REF!,"GOOD")),"NO DATA")</f>
        <v>NO DATA</v>
      </c>
      <c r="AJ1558" s="75">
        <f>IFERROR(VLOOKUP(K1558,'Roll ups'!H:I,2,FALSE),0)</f>
        <v>69119979.479999974</v>
      </c>
      <c r="AK1558" s="76">
        <f>IF(Table2[[#This Row],[PRICE TIER LOOKUP]]=0,0,IF(Table2[[#This Row],[PRICE TIER LOOKUP]]&gt;0,SUM(AB1558/AJ1558)))</f>
        <v>1.249663565438316E-3</v>
      </c>
      <c r="AL1558" s="74" t="e">
        <f>IF(AK1558&lt;#REF!,"STRIKE",IF(AK1558&gt;=#REF!,"GOOD"))</f>
        <v>#REF!</v>
      </c>
      <c r="AM1558" s="75">
        <f>VLOOKUP(H1558,'Roll ups'!A:B,2,FALSE)</f>
        <v>325145452.83999985</v>
      </c>
      <c r="AN1558" s="77">
        <f t="shared" si="52"/>
        <v>2.656556296437119E-4</v>
      </c>
      <c r="AO1558" s="74" t="str">
        <f>IFERROR(VLOOKUP(Table2[[#This Row],[Product Name]],'Roll ups'!L:P,5,FALSE),"GOOD")</f>
        <v>GOOD</v>
      </c>
      <c r="AP1558" s="74">
        <f>Table2[[#This Row],[Retail Dollar Vol Current 12 Mths]]/Table2[[#This Row],[SHELF SALES  LOOKUP]]</f>
        <v>2.7294467514411521E-4</v>
      </c>
      <c r="AQ1558" s="69">
        <f t="shared" si="53"/>
        <v>0</v>
      </c>
      <c r="AR155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558" s="69" t="e">
        <f>IF(Table2[[#This Row],[Shelf Dollar Vol Current 12 Mths]]&gt;#REF!,"MEETS $ CRITERIA",IF(Table2[[#This Row],[Shelf Dollar Vol Current 12 Mths]]&lt;#REF!+1,"DOES NOT MEET $ CRITERIA"))</f>
        <v>#REF!</v>
      </c>
      <c r="AT1558" s="78"/>
    </row>
    <row r="1559" spans="1:46" ht="13.8" x14ac:dyDescent="0.3">
      <c r="A1559" s="68" t="s">
        <v>5063</v>
      </c>
      <c r="B1559" s="69">
        <v>21946</v>
      </c>
      <c r="C1559" s="69">
        <v>127</v>
      </c>
      <c r="D1559" s="69" t="s">
        <v>25</v>
      </c>
      <c r="E1559" s="70" t="s">
        <v>6313</v>
      </c>
      <c r="F1559" s="70"/>
      <c r="G1559" s="71" t="s">
        <v>9687</v>
      </c>
      <c r="H1559" s="69" t="s">
        <v>6315</v>
      </c>
      <c r="I1559" s="68" t="s">
        <v>758</v>
      </c>
      <c r="J1559" s="68" t="s">
        <v>175</v>
      </c>
      <c r="K1559" s="68" t="s">
        <v>146</v>
      </c>
      <c r="L1559" s="68" t="s">
        <v>146</v>
      </c>
      <c r="M1559" s="68" t="s">
        <v>175</v>
      </c>
      <c r="N1559" s="68" t="s">
        <v>176</v>
      </c>
      <c r="O1559" s="68" t="s">
        <v>9688</v>
      </c>
      <c r="P1559" s="72" t="s">
        <v>6357</v>
      </c>
      <c r="Q1559" s="68" t="s">
        <v>161</v>
      </c>
      <c r="R1559" s="68" t="s">
        <v>31</v>
      </c>
      <c r="S1559" s="68"/>
      <c r="T1559" s="68">
        <v>25</v>
      </c>
      <c r="U1559" s="68"/>
      <c r="V1559" s="68">
        <v>27.5</v>
      </c>
      <c r="W1559" s="68">
        <v>25</v>
      </c>
      <c r="X1559" s="68">
        <v>0.09</v>
      </c>
      <c r="Y1559" s="68">
        <v>70.58</v>
      </c>
      <c r="Z1559" s="68">
        <v>105</v>
      </c>
      <c r="AA1559" s="68">
        <v>-0.49</v>
      </c>
      <c r="AB1559" s="73">
        <v>41037.15</v>
      </c>
      <c r="AC1559" s="73">
        <v>59011.8</v>
      </c>
      <c r="AD1559" s="73">
        <v>41037.15</v>
      </c>
      <c r="AE1559" s="73">
        <v>59011.8</v>
      </c>
      <c r="AF1559" s="73"/>
      <c r="AG1559" s="73">
        <f>IFERROR(VLOOKUP(J1559,'Roll ups'!D:E,2,FALSE),0)</f>
        <v>52239627.039999984</v>
      </c>
      <c r="AH1559" s="74">
        <f>IF(Table2[[#This Row],[CATEGORY TTL LOOKUP]]=0,0,IF(Table2[[#This Row],[CATEGORY TTL LOOKUP]]&gt;0,SUM(AB1559/AG1559)))</f>
        <v>7.8555595292779902E-4</v>
      </c>
      <c r="AI1559" s="74" t="str">
        <f>IFERROR(IF(AH1559&lt;#REF!,"STRIKE",IF(AH1559&gt;=#REF!,"GOOD")),"NO DATA")</f>
        <v>NO DATA</v>
      </c>
      <c r="AJ1559" s="75">
        <f>IFERROR(VLOOKUP(K1559,'Roll ups'!H:I,2,FALSE),0)</f>
        <v>69119979.479999974</v>
      </c>
      <c r="AK1559" s="76">
        <f>IF(Table2[[#This Row],[PRICE TIER LOOKUP]]=0,0,IF(Table2[[#This Row],[PRICE TIER LOOKUP]]&gt;0,SUM(AB1559/AJ1559)))</f>
        <v>5.9370894361845397E-4</v>
      </c>
      <c r="AL1559" s="74" t="e">
        <f>IF(AK1559&lt;#REF!,"STRIKE",IF(AK1559&gt;=#REF!,"GOOD"))</f>
        <v>#REF!</v>
      </c>
      <c r="AM1559" s="75">
        <f>VLOOKUP(H1559,'Roll ups'!A:B,2,FALSE)</f>
        <v>325145452.83999985</v>
      </c>
      <c r="AN1559" s="77">
        <f t="shared" si="52"/>
        <v>1.2621166816745823E-4</v>
      </c>
      <c r="AO1559" s="74" t="str">
        <f>IFERROR(VLOOKUP(Table2[[#This Row],[Product Name]],'Roll ups'!L:P,5,FALSE),"GOOD")</f>
        <v>GOOD</v>
      </c>
      <c r="AP1559" s="74">
        <f>Table2[[#This Row],[Retail Dollar Vol Current 12 Mths]]/Table2[[#This Row],[SHELF SALES  LOOKUP]]</f>
        <v>1.2621166816745823E-4</v>
      </c>
      <c r="AQ1559" s="69">
        <f t="shared" si="53"/>
        <v>0</v>
      </c>
      <c r="AR155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559" s="69" t="e">
        <f>IF(Table2[[#This Row],[Shelf Dollar Vol Current 12 Mths]]&gt;#REF!,"MEETS $ CRITERIA",IF(Table2[[#This Row],[Shelf Dollar Vol Current 12 Mths]]&lt;#REF!+1,"DOES NOT MEET $ CRITERIA"))</f>
        <v>#REF!</v>
      </c>
      <c r="AT1559" s="78"/>
    </row>
    <row r="1560" spans="1:46" ht="13.8" x14ac:dyDescent="0.3">
      <c r="A1560" s="68" t="s">
        <v>9689</v>
      </c>
      <c r="B1560" s="69">
        <v>74804</v>
      </c>
      <c r="C1560" s="69">
        <v>307</v>
      </c>
      <c r="D1560" s="69" t="s">
        <v>25</v>
      </c>
      <c r="E1560" s="70" t="s">
        <v>6313</v>
      </c>
      <c r="F1560" s="70"/>
      <c r="G1560" s="71" t="s">
        <v>9690</v>
      </c>
      <c r="H1560" s="69" t="s">
        <v>6315</v>
      </c>
      <c r="I1560" s="68" t="s">
        <v>831</v>
      </c>
      <c r="J1560" s="68" t="s">
        <v>175</v>
      </c>
      <c r="K1560" s="68" t="s">
        <v>132</v>
      </c>
      <c r="L1560" s="68" t="s">
        <v>132</v>
      </c>
      <c r="M1560" s="68" t="s">
        <v>175</v>
      </c>
      <c r="N1560" s="68" t="s">
        <v>184</v>
      </c>
      <c r="O1560" s="68" t="s">
        <v>9691</v>
      </c>
      <c r="P1560" s="72" t="s">
        <v>191</v>
      </c>
      <c r="Q1560" s="68" t="s">
        <v>49</v>
      </c>
      <c r="R1560" s="68" t="s">
        <v>6402</v>
      </c>
      <c r="S1560" s="68">
        <v>7</v>
      </c>
      <c r="T1560" s="68">
        <v>6</v>
      </c>
      <c r="U1560" s="68">
        <v>0.1</v>
      </c>
      <c r="V1560" s="68">
        <v>20.010000000000002</v>
      </c>
      <c r="W1560" s="68">
        <v>18</v>
      </c>
      <c r="X1560" s="68">
        <v>0.1</v>
      </c>
      <c r="Y1560" s="68">
        <v>62.03</v>
      </c>
      <c r="Z1560" s="68">
        <v>66.02</v>
      </c>
      <c r="AA1560" s="68">
        <v>-0.06</v>
      </c>
      <c r="AB1560" s="73">
        <v>14284.8</v>
      </c>
      <c r="AC1560" s="73">
        <v>15205.12</v>
      </c>
      <c r="AD1560" s="73">
        <v>14284.8</v>
      </c>
      <c r="AE1560" s="73">
        <v>15205.12</v>
      </c>
      <c r="AF1560" s="73"/>
      <c r="AG1560" s="73">
        <f>IFERROR(VLOOKUP(J1560,'Roll ups'!D:E,2,FALSE),0)</f>
        <v>52239627.039999984</v>
      </c>
      <c r="AH1560" s="74">
        <f>IF(Table2[[#This Row],[CATEGORY TTL LOOKUP]]=0,0,IF(Table2[[#This Row],[CATEGORY TTL LOOKUP]]&gt;0,SUM(AB1560/AG1560)))</f>
        <v>2.7344758776823004E-4</v>
      </c>
      <c r="AI1560" s="74" t="str">
        <f>IFERROR(IF(AH1560&lt;#REF!,"STRIKE",IF(AH1560&gt;=#REF!,"GOOD")),"NO DATA")</f>
        <v>NO DATA</v>
      </c>
      <c r="AJ1560" s="75">
        <f>IFERROR(VLOOKUP(K1560,'Roll ups'!H:I,2,FALSE),0)</f>
        <v>126094742.97999983</v>
      </c>
      <c r="AK1560" s="76">
        <f>IF(Table2[[#This Row],[PRICE TIER LOOKUP]]=0,0,IF(Table2[[#This Row],[PRICE TIER LOOKUP]]&gt;0,SUM(AB1560/AJ1560)))</f>
        <v>1.1328624542472595E-4</v>
      </c>
      <c r="AL1560" s="74" t="e">
        <f>IF(AK1560&lt;#REF!,"STRIKE",IF(AK1560&gt;=#REF!,"GOOD"))</f>
        <v>#REF!</v>
      </c>
      <c r="AM1560" s="75">
        <f>VLOOKUP(H1560,'Roll ups'!A:B,2,FALSE)</f>
        <v>325145452.83999985</v>
      </c>
      <c r="AN1560" s="77">
        <f t="shared" si="52"/>
        <v>4.3933568423696751E-5</v>
      </c>
      <c r="AO1560" s="74" t="str">
        <f>IFERROR(VLOOKUP(Table2[[#This Row],[Product Name]],'Roll ups'!L:P,5,FALSE),"GOOD")</f>
        <v>GOOD</v>
      </c>
      <c r="AP1560" s="74">
        <f>Table2[[#This Row],[Retail Dollar Vol Current 12 Mths]]/Table2[[#This Row],[SHELF SALES  LOOKUP]]</f>
        <v>4.3933568423696751E-5</v>
      </c>
      <c r="AQ1560" s="69">
        <f t="shared" si="53"/>
        <v>0</v>
      </c>
      <c r="AR156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560" s="69" t="e">
        <f>IF(Table2[[#This Row],[Shelf Dollar Vol Current 12 Mths]]&gt;#REF!,"MEETS $ CRITERIA",IF(Table2[[#This Row],[Shelf Dollar Vol Current 12 Mths]]&lt;#REF!+1,"DOES NOT MEET $ CRITERIA"))</f>
        <v>#REF!</v>
      </c>
      <c r="AT1560" s="78"/>
    </row>
    <row r="1561" spans="1:46" ht="13.8" x14ac:dyDescent="0.3">
      <c r="A1561" s="68" t="s">
        <v>9692</v>
      </c>
      <c r="B1561" s="69">
        <v>87013</v>
      </c>
      <c r="C1561" s="69">
        <v>203</v>
      </c>
      <c r="D1561" s="69" t="s">
        <v>25</v>
      </c>
      <c r="E1561" s="70" t="s">
        <v>6313</v>
      </c>
      <c r="F1561" s="70"/>
      <c r="G1561" s="71" t="s">
        <v>9693</v>
      </c>
      <c r="H1561" s="69" t="s">
        <v>6315</v>
      </c>
      <c r="I1561" s="68" t="s">
        <v>831</v>
      </c>
      <c r="J1561" s="68" t="s">
        <v>175</v>
      </c>
      <c r="K1561" s="68" t="s">
        <v>146</v>
      </c>
      <c r="L1561" s="68" t="s">
        <v>146</v>
      </c>
      <c r="M1561" s="68" t="s">
        <v>175</v>
      </c>
      <c r="N1561" s="68" t="s">
        <v>712</v>
      </c>
      <c r="O1561" s="68" t="s">
        <v>9694</v>
      </c>
      <c r="P1561" s="72" t="s">
        <v>191</v>
      </c>
      <c r="Q1561" s="68" t="s">
        <v>41</v>
      </c>
      <c r="R1561" s="68" t="s">
        <v>60</v>
      </c>
      <c r="S1561" s="68">
        <v>1</v>
      </c>
      <c r="T1561" s="68">
        <v>2.5</v>
      </c>
      <c r="U1561" s="68">
        <v>-1.5</v>
      </c>
      <c r="V1561" s="68">
        <v>4</v>
      </c>
      <c r="W1561" s="68">
        <v>6.42</v>
      </c>
      <c r="X1561" s="68">
        <v>-0.6</v>
      </c>
      <c r="Y1561" s="68">
        <v>28.17</v>
      </c>
      <c r="Z1561" s="68">
        <v>37.67</v>
      </c>
      <c r="AA1561" s="68">
        <v>-0.34</v>
      </c>
      <c r="AB1561" s="73">
        <v>12831.74</v>
      </c>
      <c r="AC1561" s="73">
        <v>17551.16</v>
      </c>
      <c r="AD1561" s="73">
        <v>13124.54</v>
      </c>
      <c r="AE1561" s="73">
        <v>17551.16</v>
      </c>
      <c r="AF1561" s="73"/>
      <c r="AG1561" s="73">
        <f>IFERROR(VLOOKUP(J1561,'Roll ups'!D:E,2,FALSE),0)</f>
        <v>52239627.039999984</v>
      </c>
      <c r="AH1561" s="74">
        <f>IF(Table2[[#This Row],[CATEGORY TTL LOOKUP]]=0,0,IF(Table2[[#This Row],[CATEGORY TTL LOOKUP]]&gt;0,SUM(AB1561/AG1561)))</f>
        <v>2.4563230495835492E-4</v>
      </c>
      <c r="AI1561" s="74" t="str">
        <f>IFERROR(IF(AH1561&lt;#REF!,"STRIKE",IF(AH1561&gt;=#REF!,"GOOD")),"NO DATA")</f>
        <v>NO DATA</v>
      </c>
      <c r="AJ1561" s="75">
        <f>IFERROR(VLOOKUP(K1561,'Roll ups'!H:I,2,FALSE),0)</f>
        <v>69119979.479999974</v>
      </c>
      <c r="AK1561" s="76">
        <f>IF(Table2[[#This Row],[PRICE TIER LOOKUP]]=0,0,IF(Table2[[#This Row],[PRICE TIER LOOKUP]]&gt;0,SUM(AB1561/AJ1561)))</f>
        <v>1.8564444168726776E-4</v>
      </c>
      <c r="AL1561" s="74" t="e">
        <f>IF(AK1561&lt;#REF!,"STRIKE",IF(AK1561&gt;=#REF!,"GOOD"))</f>
        <v>#REF!</v>
      </c>
      <c r="AM1561" s="75">
        <f>VLOOKUP(H1561,'Roll ups'!A:B,2,FALSE)</f>
        <v>325145452.83999985</v>
      </c>
      <c r="AN1561" s="77">
        <f t="shared" si="52"/>
        <v>3.9464614645293362E-5</v>
      </c>
      <c r="AO1561" s="74" t="str">
        <f>IFERROR(VLOOKUP(Table2[[#This Row],[Product Name]],'Roll ups'!L:P,5,FALSE),"GOOD")</f>
        <v>GOOD</v>
      </c>
      <c r="AP1561" s="74">
        <f>Table2[[#This Row],[Retail Dollar Vol Current 12 Mths]]/Table2[[#This Row],[SHELF SALES  LOOKUP]]</f>
        <v>4.0365134696988762E-5</v>
      </c>
      <c r="AQ1561" s="69">
        <f t="shared" si="53"/>
        <v>0</v>
      </c>
      <c r="AR156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561" s="69" t="e">
        <f>IF(Table2[[#This Row],[Shelf Dollar Vol Current 12 Mths]]&gt;#REF!,"MEETS $ CRITERIA",IF(Table2[[#This Row],[Shelf Dollar Vol Current 12 Mths]]&lt;#REF!+1,"DOES NOT MEET $ CRITERIA"))</f>
        <v>#REF!</v>
      </c>
      <c r="AT1561" s="78"/>
    </row>
    <row r="1562" spans="1:46" ht="13.8" x14ac:dyDescent="0.3">
      <c r="A1562" s="68" t="s">
        <v>9695</v>
      </c>
      <c r="B1562" s="69">
        <v>30322</v>
      </c>
      <c r="C1562" s="69">
        <v>165</v>
      </c>
      <c r="D1562" s="69" t="s">
        <v>25</v>
      </c>
      <c r="E1562" s="70" t="s">
        <v>6313</v>
      </c>
      <c r="F1562" s="70"/>
      <c r="G1562" s="71" t="s">
        <v>9696</v>
      </c>
      <c r="H1562" s="69" t="s">
        <v>6315</v>
      </c>
      <c r="I1562" s="68" t="s">
        <v>153</v>
      </c>
      <c r="J1562" s="68" t="s">
        <v>153</v>
      </c>
      <c r="K1562" s="68" t="s">
        <v>146</v>
      </c>
      <c r="L1562" s="68" t="s">
        <v>146</v>
      </c>
      <c r="M1562" s="68" t="s">
        <v>153</v>
      </c>
      <c r="N1562" s="68" t="s">
        <v>154</v>
      </c>
      <c r="O1562" s="68" t="s">
        <v>9697</v>
      </c>
      <c r="P1562" s="72" t="s">
        <v>153</v>
      </c>
      <c r="Q1562" s="68" t="s">
        <v>34</v>
      </c>
      <c r="R1562" s="68" t="s">
        <v>31</v>
      </c>
      <c r="S1562" s="68">
        <v>5</v>
      </c>
      <c r="T1562" s="68">
        <v>15</v>
      </c>
      <c r="U1562" s="68">
        <v>-2.21</v>
      </c>
      <c r="V1562" s="68">
        <v>53.67</v>
      </c>
      <c r="W1562" s="68">
        <v>50.42</v>
      </c>
      <c r="X1562" s="68">
        <v>0.06</v>
      </c>
      <c r="Y1562" s="68">
        <v>99.67</v>
      </c>
      <c r="Z1562" s="68">
        <v>76.92</v>
      </c>
      <c r="AA1562" s="68">
        <v>0.23</v>
      </c>
      <c r="AB1562" s="73">
        <v>33030.54</v>
      </c>
      <c r="AC1562" s="73">
        <v>25868.7</v>
      </c>
      <c r="AD1562" s="73">
        <v>36597.599999999999</v>
      </c>
      <c r="AE1562" s="73">
        <v>28238.76</v>
      </c>
      <c r="AF1562" s="73"/>
      <c r="AG1562" s="73">
        <f>IFERROR(VLOOKUP(J1562,'Roll ups'!D:E,2,FALSE),0)</f>
        <v>10875997.040000001</v>
      </c>
      <c r="AH1562" s="74">
        <f>IF(Table2[[#This Row],[CATEGORY TTL LOOKUP]]=0,0,IF(Table2[[#This Row],[CATEGORY TTL LOOKUP]]&gt;0,SUM(AB1562/AG1562)))</f>
        <v>3.0370125955826847E-3</v>
      </c>
      <c r="AI1562" s="74" t="str">
        <f>IFERROR(IF(AH1562&lt;#REF!,"STRIKE",IF(AH1562&gt;=#REF!,"GOOD")),"NO DATA")</f>
        <v>NO DATA</v>
      </c>
      <c r="AJ1562" s="75">
        <f>IFERROR(VLOOKUP(K1562,'Roll ups'!H:I,2,FALSE),0)</f>
        <v>69119979.479999974</v>
      </c>
      <c r="AK1562" s="76">
        <f>IF(Table2[[#This Row],[PRICE TIER LOOKUP]]=0,0,IF(Table2[[#This Row],[PRICE TIER LOOKUP]]&gt;0,SUM(AB1562/AJ1562)))</f>
        <v>4.7787253770174316E-4</v>
      </c>
      <c r="AL1562" s="74" t="e">
        <f>IF(AK1562&lt;#REF!,"STRIKE",IF(AK1562&gt;=#REF!,"GOOD"))</f>
        <v>#REF!</v>
      </c>
      <c r="AM1562" s="75">
        <f>VLOOKUP(H1562,'Roll ups'!A:B,2,FALSE)</f>
        <v>325145452.83999985</v>
      </c>
      <c r="AN1562" s="77">
        <f t="shared" si="52"/>
        <v>1.0158696580712735E-4</v>
      </c>
      <c r="AO1562" s="74" t="str">
        <f>IFERROR(VLOOKUP(Table2[[#This Row],[Product Name]],'Roll ups'!L:P,5,FALSE),"GOOD")</f>
        <v>GOOD</v>
      </c>
      <c r="AP1562" s="74">
        <f>Table2[[#This Row],[Retail Dollar Vol Current 12 Mths]]/Table2[[#This Row],[SHELF SALES  LOOKUP]]</f>
        <v>1.125576251500255E-4</v>
      </c>
      <c r="AQ1562" s="69">
        <f t="shared" si="53"/>
        <v>0</v>
      </c>
      <c r="AR156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562" s="69" t="e">
        <f>IF(Table2[[#This Row],[Shelf Dollar Vol Current 12 Mths]]&gt;#REF!,"MEETS $ CRITERIA",IF(Table2[[#This Row],[Shelf Dollar Vol Current 12 Mths]]&lt;#REF!+1,"DOES NOT MEET $ CRITERIA"))</f>
        <v>#REF!</v>
      </c>
      <c r="AT1562" s="78"/>
    </row>
    <row r="1563" spans="1:46" ht="13.8" x14ac:dyDescent="0.3">
      <c r="A1563" s="68" t="s">
        <v>9698</v>
      </c>
      <c r="B1563" s="69">
        <v>15832</v>
      </c>
      <c r="C1563" s="69">
        <v>137</v>
      </c>
      <c r="D1563" s="69" t="s">
        <v>25</v>
      </c>
      <c r="E1563" s="70" t="s">
        <v>6313</v>
      </c>
      <c r="F1563" s="70"/>
      <c r="G1563" s="71" t="s">
        <v>9699</v>
      </c>
      <c r="H1563" s="69" t="s">
        <v>6315</v>
      </c>
      <c r="I1563" s="68" t="s">
        <v>721</v>
      </c>
      <c r="J1563" s="68" t="s">
        <v>228</v>
      </c>
      <c r="K1563" s="68" t="s">
        <v>228</v>
      </c>
      <c r="L1563" s="68" t="s">
        <v>132</v>
      </c>
      <c r="M1563" s="68" t="s">
        <v>228</v>
      </c>
      <c r="N1563" s="68" t="s">
        <v>228</v>
      </c>
      <c r="O1563" s="68" t="s">
        <v>9700</v>
      </c>
      <c r="P1563" s="72" t="s">
        <v>6357</v>
      </c>
      <c r="Q1563" s="68" t="s">
        <v>128</v>
      </c>
      <c r="R1563" s="68" t="s">
        <v>60</v>
      </c>
      <c r="S1563" s="68">
        <v>13</v>
      </c>
      <c r="T1563" s="68">
        <v>30.72</v>
      </c>
      <c r="U1563" s="68">
        <v>-1.39</v>
      </c>
      <c r="V1563" s="68">
        <v>37.340000000000003</v>
      </c>
      <c r="W1563" s="68">
        <v>50.56</v>
      </c>
      <c r="X1563" s="68">
        <v>-0.35</v>
      </c>
      <c r="Y1563" s="68">
        <v>182.03</v>
      </c>
      <c r="Z1563" s="68">
        <v>166.66</v>
      </c>
      <c r="AA1563" s="68">
        <v>0.08</v>
      </c>
      <c r="AB1563" s="73">
        <v>37451.760000000002</v>
      </c>
      <c r="AC1563" s="73">
        <v>34449.589999999997</v>
      </c>
      <c r="AD1563" s="73">
        <v>39080.160000000003</v>
      </c>
      <c r="AE1563" s="73">
        <v>36093.019999999997</v>
      </c>
      <c r="AF1563" s="73"/>
      <c r="AG1563" s="73">
        <f>IFERROR(VLOOKUP(J1563,'Roll ups'!D:E,2,FALSE),0)</f>
        <v>3903414.0300000003</v>
      </c>
      <c r="AH1563" s="74">
        <f>IF(Table2[[#This Row],[CATEGORY TTL LOOKUP]]=0,0,IF(Table2[[#This Row],[CATEGORY TTL LOOKUP]]&gt;0,SUM(AB1563/AG1563)))</f>
        <v>9.5946163312837195E-3</v>
      </c>
      <c r="AI1563" s="74" t="str">
        <f>IFERROR(IF(AH1563&lt;#REF!,"STRIKE",IF(AH1563&gt;=#REF!,"GOOD")),"NO DATA")</f>
        <v>NO DATA</v>
      </c>
      <c r="AJ1563" s="75">
        <f>IFERROR(VLOOKUP(K1563,'Roll ups'!H:I,2,FALSE),0)</f>
        <v>3903414.0300000003</v>
      </c>
      <c r="AK1563" s="76">
        <f>IF(Table2[[#This Row],[PRICE TIER LOOKUP]]=0,0,IF(Table2[[#This Row],[PRICE TIER LOOKUP]]&gt;0,SUM(AB1563/AJ1563)))</f>
        <v>9.5946163312837195E-3</v>
      </c>
      <c r="AL1563" s="74" t="e">
        <f>IF(AK1563&lt;#REF!,"STRIKE",IF(AK1563&gt;=#REF!,"GOOD"))</f>
        <v>#REF!</v>
      </c>
      <c r="AM1563" s="75">
        <f>VLOOKUP(H1563,'Roll ups'!A:B,2,FALSE)</f>
        <v>325145452.83999985</v>
      </c>
      <c r="AN1563" s="77">
        <f t="shared" si="52"/>
        <v>1.1518463405493036E-4</v>
      </c>
      <c r="AO1563" s="74" t="str">
        <f>IFERROR(VLOOKUP(Table2[[#This Row],[Product Name]],'Roll ups'!L:P,5,FALSE),"GOOD")</f>
        <v>GOOD</v>
      </c>
      <c r="AP1563" s="74">
        <f>Table2[[#This Row],[Retail Dollar Vol Current 12 Mths]]/Table2[[#This Row],[SHELF SALES  LOOKUP]]</f>
        <v>1.2019285417849862E-4</v>
      </c>
      <c r="AQ1563" s="69">
        <f t="shared" si="53"/>
        <v>0</v>
      </c>
      <c r="AR156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563" s="69" t="e">
        <f>IF(Table2[[#This Row],[Shelf Dollar Vol Current 12 Mths]]&gt;#REF!,"MEETS $ CRITERIA",IF(Table2[[#This Row],[Shelf Dollar Vol Current 12 Mths]]&lt;#REF!+1,"DOES NOT MEET $ CRITERIA"))</f>
        <v>#REF!</v>
      </c>
      <c r="AT1563" s="78"/>
    </row>
    <row r="1564" spans="1:46" ht="13.8" x14ac:dyDescent="0.3">
      <c r="A1564" s="68" t="s">
        <v>9701</v>
      </c>
      <c r="B1564" s="69">
        <v>43427</v>
      </c>
      <c r="C1564" s="69">
        <v>138</v>
      </c>
      <c r="D1564" s="69" t="s">
        <v>25</v>
      </c>
      <c r="E1564" s="70" t="s">
        <v>6313</v>
      </c>
      <c r="F1564" s="70"/>
      <c r="G1564" s="71" t="s">
        <v>9702</v>
      </c>
      <c r="H1564" s="69" t="s">
        <v>6315</v>
      </c>
      <c r="I1564" s="68" t="s">
        <v>299</v>
      </c>
      <c r="J1564" s="68" t="s">
        <v>299</v>
      </c>
      <c r="K1564" s="68" t="s">
        <v>89</v>
      </c>
      <c r="L1564" s="68" t="s">
        <v>89</v>
      </c>
      <c r="M1564" s="68" t="s">
        <v>299</v>
      </c>
      <c r="N1564" s="68" t="s">
        <v>445</v>
      </c>
      <c r="O1564" s="68" t="s">
        <v>9703</v>
      </c>
      <c r="P1564" s="72" t="s">
        <v>299</v>
      </c>
      <c r="Q1564" s="68" t="s">
        <v>2213</v>
      </c>
      <c r="R1564" s="68" t="s">
        <v>60</v>
      </c>
      <c r="S1564" s="68">
        <v>49</v>
      </c>
      <c r="T1564" s="68">
        <v>60</v>
      </c>
      <c r="U1564" s="68">
        <v>-0.23</v>
      </c>
      <c r="V1564" s="68">
        <v>146.65</v>
      </c>
      <c r="W1564" s="68">
        <v>150.66</v>
      </c>
      <c r="X1564" s="68">
        <v>-0.03</v>
      </c>
      <c r="Y1564" s="68">
        <v>427.85</v>
      </c>
      <c r="Z1564" s="68">
        <v>386.64</v>
      </c>
      <c r="AA1564" s="68">
        <v>0.1</v>
      </c>
      <c r="AB1564" s="73">
        <v>40434.25</v>
      </c>
      <c r="AC1564" s="73">
        <v>36052.800000000003</v>
      </c>
      <c r="AD1564" s="73">
        <v>40434.25</v>
      </c>
      <c r="AE1564" s="73">
        <v>36052.800000000003</v>
      </c>
      <c r="AF1564" s="73"/>
      <c r="AG1564" s="73">
        <f>IFERROR(VLOOKUP(J1564,'Roll ups'!D:E,2,FALSE),0)</f>
        <v>12844114.079999994</v>
      </c>
      <c r="AH1564" s="74">
        <f>IF(Table2[[#This Row],[CATEGORY TTL LOOKUP]]=0,0,IF(Table2[[#This Row],[CATEGORY TTL LOOKUP]]&gt;0,SUM(AB1564/AG1564)))</f>
        <v>3.1480762120418677E-3</v>
      </c>
      <c r="AI1564" s="74" t="str">
        <f>IFERROR(IF(AH1564&lt;#REF!,"STRIKE",IF(AH1564&gt;=#REF!,"GOOD")),"NO DATA")</f>
        <v>NO DATA</v>
      </c>
      <c r="AJ1564" s="75">
        <f>IFERROR(VLOOKUP(K1564,'Roll ups'!H:I,2,FALSE),0)</f>
        <v>75793138.070000067</v>
      </c>
      <c r="AK1564" s="76">
        <f>IF(Table2[[#This Row],[PRICE TIER LOOKUP]]=0,0,IF(Table2[[#This Row],[PRICE TIER LOOKUP]]&gt;0,SUM(AB1564/AJ1564)))</f>
        <v>5.3348167168716838E-4</v>
      </c>
      <c r="AL1564" s="74" t="e">
        <f>IF(AK1564&lt;#REF!,"STRIKE",IF(AK1564&gt;=#REF!,"GOOD"))</f>
        <v>#REF!</v>
      </c>
      <c r="AM1564" s="75">
        <f>VLOOKUP(H1564,'Roll ups'!A:B,2,FALSE)</f>
        <v>325145452.83999985</v>
      </c>
      <c r="AN1564" s="77">
        <f t="shared" si="52"/>
        <v>1.2435742110746112E-4</v>
      </c>
      <c r="AO1564" s="74" t="str">
        <f>IFERROR(VLOOKUP(Table2[[#This Row],[Product Name]],'Roll ups'!L:P,5,FALSE),"GOOD")</f>
        <v>GOOD</v>
      </c>
      <c r="AP1564" s="74">
        <f>Table2[[#This Row],[Retail Dollar Vol Current 12 Mths]]/Table2[[#This Row],[SHELF SALES  LOOKUP]]</f>
        <v>1.2435742110746112E-4</v>
      </c>
      <c r="AQ1564" s="69">
        <f t="shared" si="53"/>
        <v>0</v>
      </c>
      <c r="AR156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564" s="69" t="e">
        <f>IF(Table2[[#This Row],[Shelf Dollar Vol Current 12 Mths]]&gt;#REF!,"MEETS $ CRITERIA",IF(Table2[[#This Row],[Shelf Dollar Vol Current 12 Mths]]&lt;#REF!+1,"DOES NOT MEET $ CRITERIA"))</f>
        <v>#REF!</v>
      </c>
      <c r="AT1564" s="78"/>
    </row>
    <row r="1565" spans="1:46" ht="13.8" x14ac:dyDescent="0.3">
      <c r="A1565" s="68" t="s">
        <v>9704</v>
      </c>
      <c r="B1565" s="69">
        <v>27116</v>
      </c>
      <c r="C1565" s="69">
        <v>225</v>
      </c>
      <c r="D1565" s="69" t="s">
        <v>25</v>
      </c>
      <c r="E1565" s="70" t="s">
        <v>6313</v>
      </c>
      <c r="F1565" s="70"/>
      <c r="G1565" s="71" t="s">
        <v>9705</v>
      </c>
      <c r="H1565" s="69" t="s">
        <v>6315</v>
      </c>
      <c r="I1565" s="68" t="s">
        <v>735</v>
      </c>
      <c r="J1565" s="68" t="s">
        <v>736</v>
      </c>
      <c r="K1565" s="68" t="s">
        <v>736</v>
      </c>
      <c r="L1565" s="68" t="s">
        <v>132</v>
      </c>
      <c r="M1565" s="68" t="s">
        <v>175</v>
      </c>
      <c r="N1565" s="68" t="s">
        <v>176</v>
      </c>
      <c r="O1565" s="68" t="s">
        <v>9706</v>
      </c>
      <c r="P1565" s="72" t="s">
        <v>6357</v>
      </c>
      <c r="Q1565" s="68" t="s">
        <v>161</v>
      </c>
      <c r="R1565" s="68" t="s">
        <v>31</v>
      </c>
      <c r="S1565" s="68">
        <v>20</v>
      </c>
      <c r="T1565" s="68">
        <v>18</v>
      </c>
      <c r="U1565" s="68">
        <v>0.1</v>
      </c>
      <c r="V1565" s="68">
        <v>72</v>
      </c>
      <c r="W1565" s="68">
        <v>61</v>
      </c>
      <c r="X1565" s="68">
        <v>0.15</v>
      </c>
      <c r="Y1565" s="68">
        <v>249.92</v>
      </c>
      <c r="Z1565" s="68">
        <v>288.17</v>
      </c>
      <c r="AA1565" s="68">
        <v>-0.15</v>
      </c>
      <c r="AB1565" s="73">
        <v>57850.01</v>
      </c>
      <c r="AC1565" s="73">
        <v>64590.12</v>
      </c>
      <c r="AD1565" s="73">
        <v>59950.01</v>
      </c>
      <c r="AE1565" s="73">
        <v>67110.36</v>
      </c>
      <c r="AF1565" s="73"/>
      <c r="AG1565" s="73">
        <f>IFERROR(VLOOKUP(J1565,'Roll ups'!D:E,2,FALSE),0)</f>
        <v>1024946.76</v>
      </c>
      <c r="AH1565" s="74">
        <f>IF(Table2[[#This Row],[CATEGORY TTL LOOKUP]]=0,0,IF(Table2[[#This Row],[CATEGORY TTL LOOKUP]]&gt;0,SUM(AB1565/AG1565)))</f>
        <v>5.6441965824644398E-2</v>
      </c>
      <c r="AI1565" s="74" t="str">
        <f>IFERROR(IF(AH1565&lt;#REF!,"STRIKE",IF(AH1565&gt;=#REF!,"GOOD")),"NO DATA")</f>
        <v>NO DATA</v>
      </c>
      <c r="AJ1565" s="75">
        <f>IFERROR(VLOOKUP(K1565,'Roll ups'!H:I,2,FALSE),0)</f>
        <v>1024946.76</v>
      </c>
      <c r="AK1565" s="76">
        <f>IF(Table2[[#This Row],[PRICE TIER LOOKUP]]=0,0,IF(Table2[[#This Row],[PRICE TIER LOOKUP]]&gt;0,SUM(AB1565/AJ1565)))</f>
        <v>5.6441965824644398E-2</v>
      </c>
      <c r="AL1565" s="74" t="e">
        <f>IF(AK1565&lt;#REF!,"STRIKE",IF(AK1565&gt;=#REF!,"GOOD"))</f>
        <v>#REF!</v>
      </c>
      <c r="AM1565" s="75">
        <f>VLOOKUP(H1565,'Roll ups'!A:B,2,FALSE)</f>
        <v>325145452.83999985</v>
      </c>
      <c r="AN1565" s="77">
        <f t="shared" si="52"/>
        <v>1.7792040299104933E-4</v>
      </c>
      <c r="AO1565" s="74" t="str">
        <f>IFERROR(VLOOKUP(Table2[[#This Row],[Product Name]],'Roll ups'!L:P,5,FALSE),"GOOD")</f>
        <v>GOOD</v>
      </c>
      <c r="AP1565" s="74">
        <f>Table2[[#This Row],[Retail Dollar Vol Current 12 Mths]]/Table2[[#This Row],[SHELF SALES  LOOKUP]]</f>
        <v>1.8437905090279912E-4</v>
      </c>
      <c r="AQ1565" s="69">
        <f t="shared" si="53"/>
        <v>0</v>
      </c>
      <c r="AR156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565" s="69" t="e">
        <f>IF(Table2[[#This Row],[Shelf Dollar Vol Current 12 Mths]]&gt;#REF!,"MEETS $ CRITERIA",IF(Table2[[#This Row],[Shelf Dollar Vol Current 12 Mths]]&lt;#REF!+1,"DOES NOT MEET $ CRITERIA"))</f>
        <v>#REF!</v>
      </c>
      <c r="AT1565" s="78"/>
    </row>
    <row r="1566" spans="1:46" ht="13.8" x14ac:dyDescent="0.3">
      <c r="A1566" s="68" t="s">
        <v>9707</v>
      </c>
      <c r="B1566" s="69">
        <v>5844</v>
      </c>
      <c r="C1566" s="69">
        <v>130</v>
      </c>
      <c r="D1566" s="69" t="s">
        <v>25</v>
      </c>
      <c r="E1566" s="70" t="s">
        <v>6313</v>
      </c>
      <c r="F1566" s="70"/>
      <c r="G1566" s="71" t="s">
        <v>9708</v>
      </c>
      <c r="H1566" s="69" t="s">
        <v>6315</v>
      </c>
      <c r="I1566" s="68" t="s">
        <v>900</v>
      </c>
      <c r="J1566" s="68" t="s">
        <v>240</v>
      </c>
      <c r="K1566" s="68" t="s">
        <v>132</v>
      </c>
      <c r="L1566" s="68" t="s">
        <v>132</v>
      </c>
      <c r="M1566" s="68" t="s">
        <v>240</v>
      </c>
      <c r="N1566" s="68" t="s">
        <v>712</v>
      </c>
      <c r="O1566" s="68" t="s">
        <v>9709</v>
      </c>
      <c r="P1566" s="72" t="s">
        <v>6357</v>
      </c>
      <c r="Q1566" s="68" t="s">
        <v>37</v>
      </c>
      <c r="R1566" s="68" t="s">
        <v>60</v>
      </c>
      <c r="S1566" s="68">
        <v>15</v>
      </c>
      <c r="T1566" s="68">
        <v>9.34</v>
      </c>
      <c r="U1566" s="68">
        <v>0.38</v>
      </c>
      <c r="V1566" s="68">
        <v>35.01</v>
      </c>
      <c r="W1566" s="68">
        <v>22.95</v>
      </c>
      <c r="X1566" s="68">
        <v>0.34</v>
      </c>
      <c r="Y1566" s="68">
        <v>138.27000000000001</v>
      </c>
      <c r="Z1566" s="68">
        <v>155.19</v>
      </c>
      <c r="AA1566" s="68">
        <v>-0.12</v>
      </c>
      <c r="AB1566" s="73">
        <v>38763.69</v>
      </c>
      <c r="AC1566" s="73">
        <v>42196.92</v>
      </c>
      <c r="AD1566" s="73">
        <v>39423.69</v>
      </c>
      <c r="AE1566" s="73">
        <v>42976.92</v>
      </c>
      <c r="AF1566" s="73"/>
      <c r="AG1566" s="73">
        <f>IFERROR(VLOOKUP(J1566,'Roll ups'!D:E,2,FALSE),0)</f>
        <v>5892527.0199999977</v>
      </c>
      <c r="AH1566" s="74">
        <f>IF(Table2[[#This Row],[CATEGORY TTL LOOKUP]]=0,0,IF(Table2[[#This Row],[CATEGORY TTL LOOKUP]]&gt;0,SUM(AB1566/AG1566)))</f>
        <v>6.5784492575818544E-3</v>
      </c>
      <c r="AI1566" s="74" t="str">
        <f>IFERROR(IF(AH1566&lt;#REF!,"STRIKE",IF(AH1566&gt;=#REF!,"GOOD")),"NO DATA")</f>
        <v>NO DATA</v>
      </c>
      <c r="AJ1566" s="75">
        <f>IFERROR(VLOOKUP(K1566,'Roll ups'!H:I,2,FALSE),0)</f>
        <v>126094742.97999983</v>
      </c>
      <c r="AK1566" s="76">
        <f>IF(Table2[[#This Row],[PRICE TIER LOOKUP]]=0,0,IF(Table2[[#This Row],[PRICE TIER LOOKUP]]&gt;0,SUM(AB1566/AJ1566)))</f>
        <v>3.0741717762292753E-4</v>
      </c>
      <c r="AL1566" s="74" t="e">
        <f>IF(AK1566&lt;#REF!,"STRIKE",IF(AK1566&gt;=#REF!,"GOOD"))</f>
        <v>#REF!</v>
      </c>
      <c r="AM1566" s="75">
        <f>VLOOKUP(H1566,'Roll ups'!A:B,2,FALSE)</f>
        <v>325145452.83999985</v>
      </c>
      <c r="AN1566" s="77">
        <f t="shared" si="52"/>
        <v>1.1921953593819793E-4</v>
      </c>
      <c r="AO1566" s="74" t="str">
        <f>IFERROR(VLOOKUP(Table2[[#This Row],[Product Name]],'Roll ups'!L:P,5,FALSE),"GOOD")</f>
        <v>GOOD</v>
      </c>
      <c r="AP1566" s="74">
        <f>Table2[[#This Row],[Retail Dollar Vol Current 12 Mths]]/Table2[[#This Row],[SHELF SALES  LOOKUP]]</f>
        <v>1.2124939671046215E-4</v>
      </c>
      <c r="AQ1566" s="69">
        <f t="shared" si="53"/>
        <v>0</v>
      </c>
      <c r="AR156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566" s="69" t="e">
        <f>IF(Table2[[#This Row],[Shelf Dollar Vol Current 12 Mths]]&gt;#REF!,"MEETS $ CRITERIA",IF(Table2[[#This Row],[Shelf Dollar Vol Current 12 Mths]]&lt;#REF!+1,"DOES NOT MEET $ CRITERIA"))</f>
        <v>#REF!</v>
      </c>
      <c r="AT1566" s="78"/>
    </row>
    <row r="1567" spans="1:46" ht="13.8" x14ac:dyDescent="0.3">
      <c r="A1567" s="68" t="s">
        <v>9710</v>
      </c>
      <c r="B1567" s="69">
        <v>87411</v>
      </c>
      <c r="C1567" s="69">
        <v>387</v>
      </c>
      <c r="D1567" s="69" t="s">
        <v>25</v>
      </c>
      <c r="E1567" s="70" t="s">
        <v>6313</v>
      </c>
      <c r="F1567" s="70"/>
      <c r="G1567" s="71" t="s">
        <v>9711</v>
      </c>
      <c r="H1567" s="69" t="s">
        <v>6315</v>
      </c>
      <c r="I1567" s="68" t="s">
        <v>245</v>
      </c>
      <c r="J1567" s="68" t="s">
        <v>245</v>
      </c>
      <c r="K1567" s="68" t="s">
        <v>132</v>
      </c>
      <c r="L1567" s="68" t="s">
        <v>132</v>
      </c>
      <c r="M1567" s="68" t="s">
        <v>245</v>
      </c>
      <c r="N1567" s="68" t="s">
        <v>246</v>
      </c>
      <c r="O1567" s="68" t="s">
        <v>9712</v>
      </c>
      <c r="P1567" s="72" t="s">
        <v>245</v>
      </c>
      <c r="Q1567" s="68" t="s">
        <v>128</v>
      </c>
      <c r="R1567" s="68" t="s">
        <v>60</v>
      </c>
      <c r="S1567" s="68">
        <v>9</v>
      </c>
      <c r="T1567" s="68">
        <v>9.66</v>
      </c>
      <c r="U1567" s="68">
        <v>-0.04</v>
      </c>
      <c r="V1567" s="68">
        <v>25.31</v>
      </c>
      <c r="W1567" s="68">
        <v>35.979999999999997</v>
      </c>
      <c r="X1567" s="68">
        <v>-0.42</v>
      </c>
      <c r="Y1567" s="68">
        <v>117.6</v>
      </c>
      <c r="Z1567" s="68">
        <v>121.6</v>
      </c>
      <c r="AA1567" s="68">
        <v>-0.03</v>
      </c>
      <c r="AB1567" s="73">
        <v>31981.8</v>
      </c>
      <c r="AC1567" s="73">
        <v>33107.4</v>
      </c>
      <c r="AD1567" s="73">
        <v>31981.8</v>
      </c>
      <c r="AE1567" s="73">
        <v>33107.4</v>
      </c>
      <c r="AF1567" s="73"/>
      <c r="AG1567" s="73">
        <f>IFERROR(VLOOKUP(J1567,'Roll ups'!D:E,2,FALSE),0)</f>
        <v>57863085.470000021</v>
      </c>
      <c r="AH1567" s="74">
        <f>IF(Table2[[#This Row],[CATEGORY TTL LOOKUP]]=0,0,IF(Table2[[#This Row],[CATEGORY TTL LOOKUP]]&gt;0,SUM(AB1567/AG1567)))</f>
        <v>5.5271508147593414E-4</v>
      </c>
      <c r="AI1567" s="74" t="str">
        <f>IFERROR(IF(AH1567&lt;#REF!,"STRIKE",IF(AH1567&gt;=#REF!,"GOOD")),"NO DATA")</f>
        <v>NO DATA</v>
      </c>
      <c r="AJ1567" s="75">
        <f>IFERROR(VLOOKUP(K1567,'Roll ups'!H:I,2,FALSE),0)</f>
        <v>126094742.97999983</v>
      </c>
      <c r="AK1567" s="76">
        <f>IF(Table2[[#This Row],[PRICE TIER LOOKUP]]=0,0,IF(Table2[[#This Row],[PRICE TIER LOOKUP]]&gt;0,SUM(AB1567/AJ1567)))</f>
        <v>2.5363309559283298E-4</v>
      </c>
      <c r="AL1567" s="74" t="e">
        <f>IF(AK1567&lt;#REF!,"STRIKE",IF(AK1567&gt;=#REF!,"GOOD"))</f>
        <v>#REF!</v>
      </c>
      <c r="AM1567" s="75">
        <f>VLOOKUP(H1567,'Roll ups'!A:B,2,FALSE)</f>
        <v>325145452.83999985</v>
      </c>
      <c r="AN1567" s="77">
        <f t="shared" si="52"/>
        <v>9.8361517039999494E-5</v>
      </c>
      <c r="AO1567" s="74" t="str">
        <f>IFERROR(VLOOKUP(Table2[[#This Row],[Product Name]],'Roll ups'!L:P,5,FALSE),"GOOD")</f>
        <v>GOOD</v>
      </c>
      <c r="AP1567" s="74">
        <f>Table2[[#This Row],[Retail Dollar Vol Current 12 Mths]]/Table2[[#This Row],[SHELF SALES  LOOKUP]]</f>
        <v>9.8361517039999494E-5</v>
      </c>
      <c r="AQ1567" s="69">
        <f t="shared" si="53"/>
        <v>0</v>
      </c>
      <c r="AR156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567" s="69" t="e">
        <f>IF(Table2[[#This Row],[Shelf Dollar Vol Current 12 Mths]]&gt;#REF!,"MEETS $ CRITERIA",IF(Table2[[#This Row],[Shelf Dollar Vol Current 12 Mths]]&lt;#REF!+1,"DOES NOT MEET $ CRITERIA"))</f>
        <v>#REF!</v>
      </c>
      <c r="AT1567" s="78"/>
    </row>
    <row r="1568" spans="1:46" ht="13.8" x14ac:dyDescent="0.3">
      <c r="A1568" s="68" t="s">
        <v>9713</v>
      </c>
      <c r="B1568" s="69">
        <v>87506</v>
      </c>
      <c r="C1568" s="69">
        <v>158</v>
      </c>
      <c r="D1568" s="69" t="s">
        <v>25</v>
      </c>
      <c r="E1568" s="70" t="s">
        <v>6313</v>
      </c>
      <c r="F1568" s="70"/>
      <c r="G1568" s="71" t="s">
        <v>9714</v>
      </c>
      <c r="H1568" s="69" t="s">
        <v>6315</v>
      </c>
      <c r="I1568" s="68" t="s">
        <v>245</v>
      </c>
      <c r="J1568" s="68" t="s">
        <v>245</v>
      </c>
      <c r="K1568" s="68" t="s">
        <v>132</v>
      </c>
      <c r="L1568" s="68" t="s">
        <v>132</v>
      </c>
      <c r="M1568" s="68" t="s">
        <v>245</v>
      </c>
      <c r="N1568" s="68" t="s">
        <v>246</v>
      </c>
      <c r="O1568" s="68" t="s">
        <v>9715</v>
      </c>
      <c r="P1568" s="72" t="s">
        <v>245</v>
      </c>
      <c r="Q1568" s="68" t="s">
        <v>128</v>
      </c>
      <c r="R1568" s="68" t="s">
        <v>60</v>
      </c>
      <c r="S1568" s="68">
        <v>11</v>
      </c>
      <c r="T1568" s="68">
        <v>22</v>
      </c>
      <c r="U1568" s="68">
        <v>-1</v>
      </c>
      <c r="V1568" s="68">
        <v>45.33</v>
      </c>
      <c r="W1568" s="68">
        <v>55</v>
      </c>
      <c r="X1568" s="68">
        <v>-0.21</v>
      </c>
      <c r="Y1568" s="68">
        <v>167.83</v>
      </c>
      <c r="Z1568" s="68">
        <v>141.83000000000001</v>
      </c>
      <c r="AA1568" s="68">
        <v>0.15</v>
      </c>
      <c r="AB1568" s="73">
        <v>43779.1</v>
      </c>
      <c r="AC1568" s="73">
        <v>36515.83</v>
      </c>
      <c r="AD1568" s="73">
        <v>46462.98</v>
      </c>
      <c r="AE1568" s="73">
        <v>39270.42</v>
      </c>
      <c r="AF1568" s="73"/>
      <c r="AG1568" s="73">
        <f>IFERROR(VLOOKUP(J1568,'Roll ups'!D:E,2,FALSE),0)</f>
        <v>57863085.470000021</v>
      </c>
      <c r="AH1568" s="74">
        <f>IF(Table2[[#This Row],[CATEGORY TTL LOOKUP]]=0,0,IF(Table2[[#This Row],[CATEGORY TTL LOOKUP]]&gt;0,SUM(AB1568/AG1568)))</f>
        <v>7.5659809089679338E-4</v>
      </c>
      <c r="AI1568" s="74" t="str">
        <f>IFERROR(IF(AH1568&lt;#REF!,"STRIKE",IF(AH1568&gt;=#REF!,"GOOD")),"NO DATA")</f>
        <v>NO DATA</v>
      </c>
      <c r="AJ1568" s="75">
        <f>IFERROR(VLOOKUP(K1568,'Roll ups'!H:I,2,FALSE),0)</f>
        <v>126094742.97999983</v>
      </c>
      <c r="AK1568" s="76">
        <f>IF(Table2[[#This Row],[PRICE TIER LOOKUP]]=0,0,IF(Table2[[#This Row],[PRICE TIER LOOKUP]]&gt;0,SUM(AB1568/AJ1568)))</f>
        <v>3.4719211099025677E-4</v>
      </c>
      <c r="AL1568" s="74" t="e">
        <f>IF(AK1568&lt;#REF!,"STRIKE",IF(AK1568&gt;=#REF!,"GOOD"))</f>
        <v>#REF!</v>
      </c>
      <c r="AM1568" s="75">
        <f>VLOOKUP(H1568,'Roll ups'!A:B,2,FALSE)</f>
        <v>325145452.83999985</v>
      </c>
      <c r="AN1568" s="77">
        <f t="shared" si="52"/>
        <v>1.346446632348974E-4</v>
      </c>
      <c r="AO1568" s="74" t="str">
        <f>IFERROR(VLOOKUP(Table2[[#This Row],[Product Name]],'Roll ups'!L:P,5,FALSE),"GOOD")</f>
        <v>GOOD</v>
      </c>
      <c r="AP1568" s="74">
        <f>Table2[[#This Row],[Retail Dollar Vol Current 12 Mths]]/Table2[[#This Row],[SHELF SALES  LOOKUP]]</f>
        <v>1.4289906130984361E-4</v>
      </c>
      <c r="AQ1568" s="69">
        <f t="shared" si="53"/>
        <v>0</v>
      </c>
      <c r="AR156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568" s="69" t="e">
        <f>IF(Table2[[#This Row],[Shelf Dollar Vol Current 12 Mths]]&gt;#REF!,"MEETS $ CRITERIA",IF(Table2[[#This Row],[Shelf Dollar Vol Current 12 Mths]]&lt;#REF!+1,"DOES NOT MEET $ CRITERIA"))</f>
        <v>#REF!</v>
      </c>
      <c r="AT1568" s="78"/>
    </row>
    <row r="1569" spans="1:46" ht="13.8" x14ac:dyDescent="0.3">
      <c r="A1569" s="68" t="s">
        <v>9716</v>
      </c>
      <c r="B1569" s="69">
        <v>88354</v>
      </c>
      <c r="C1569" s="69">
        <v>486</v>
      </c>
      <c r="D1569" s="69" t="s">
        <v>25</v>
      </c>
      <c r="E1569" s="70" t="s">
        <v>6313</v>
      </c>
      <c r="F1569" s="70"/>
      <c r="G1569" s="71" t="s">
        <v>9717</v>
      </c>
      <c r="H1569" s="69" t="s">
        <v>6315</v>
      </c>
      <c r="I1569" s="68" t="s">
        <v>245</v>
      </c>
      <c r="J1569" s="68" t="s">
        <v>245</v>
      </c>
      <c r="K1569" s="68" t="s">
        <v>132</v>
      </c>
      <c r="L1569" s="68" t="s">
        <v>132</v>
      </c>
      <c r="M1569" s="68" t="s">
        <v>245</v>
      </c>
      <c r="N1569" s="68" t="s">
        <v>246</v>
      </c>
      <c r="O1569" s="68" t="s">
        <v>9718</v>
      </c>
      <c r="P1569" s="72" t="s">
        <v>245</v>
      </c>
      <c r="Q1569" s="68" t="s">
        <v>341</v>
      </c>
      <c r="R1569" s="68" t="s">
        <v>31</v>
      </c>
      <c r="S1569" s="68">
        <v>146</v>
      </c>
      <c r="T1569" s="68">
        <v>47.5</v>
      </c>
      <c r="U1569" s="68">
        <v>0.67</v>
      </c>
      <c r="V1569" s="68">
        <v>259.75</v>
      </c>
      <c r="W1569" s="68">
        <v>73.5</v>
      </c>
      <c r="X1569" s="68">
        <v>0.72</v>
      </c>
      <c r="Y1569" s="68">
        <v>875.63</v>
      </c>
      <c r="Z1569" s="68">
        <v>295.54000000000002</v>
      </c>
      <c r="AA1569" s="68">
        <v>0.66</v>
      </c>
      <c r="AB1569" s="73">
        <v>244053.7</v>
      </c>
      <c r="AC1569" s="73">
        <v>87767.45</v>
      </c>
      <c r="AD1569" s="73">
        <v>260165.7</v>
      </c>
      <c r="AE1569" s="73">
        <v>87767.45</v>
      </c>
      <c r="AF1569" s="73"/>
      <c r="AG1569" s="73">
        <f>IFERROR(VLOOKUP(J1569,'Roll ups'!D:E,2,FALSE),0)</f>
        <v>57863085.470000021</v>
      </c>
      <c r="AH1569" s="74">
        <f>IF(Table2[[#This Row],[CATEGORY TTL LOOKUP]]=0,0,IF(Table2[[#This Row],[CATEGORY TTL LOOKUP]]&gt;0,SUM(AB1569/AG1569)))</f>
        <v>4.2177788829898004E-3</v>
      </c>
      <c r="AI1569" s="74" t="str">
        <f>IFERROR(IF(AH1569&lt;#REF!,"STRIKE",IF(AH1569&gt;=#REF!,"GOOD")),"NO DATA")</f>
        <v>NO DATA</v>
      </c>
      <c r="AJ1569" s="75">
        <f>IFERROR(VLOOKUP(K1569,'Roll ups'!H:I,2,FALSE),0)</f>
        <v>126094742.97999983</v>
      </c>
      <c r="AK1569" s="76">
        <f>IF(Table2[[#This Row],[PRICE TIER LOOKUP]]=0,0,IF(Table2[[#This Row],[PRICE TIER LOOKUP]]&gt;0,SUM(AB1569/AJ1569)))</f>
        <v>1.9354787854931423E-3</v>
      </c>
      <c r="AL1569" s="74" t="e">
        <f>IF(AK1569&lt;#REF!,"STRIKE",IF(AK1569&gt;=#REF!,"GOOD"))</f>
        <v>#REF!</v>
      </c>
      <c r="AM1569" s="75">
        <f>VLOOKUP(H1569,'Roll ups'!A:B,2,FALSE)</f>
        <v>325145452.83999985</v>
      </c>
      <c r="AN1569" s="77">
        <f t="shared" si="52"/>
        <v>7.5059853326657434E-4</v>
      </c>
      <c r="AO1569" s="74" t="str">
        <f>IFERROR(VLOOKUP(Table2[[#This Row],[Product Name]],'Roll ups'!L:P,5,FALSE),"GOOD")</f>
        <v>GOOD</v>
      </c>
      <c r="AP1569" s="74">
        <f>Table2[[#This Row],[Retail Dollar Vol Current 12 Mths]]/Table2[[#This Row],[SHELF SALES  LOOKUP]]</f>
        <v>8.0015174048281832E-4</v>
      </c>
      <c r="AQ1569" s="69">
        <f t="shared" si="53"/>
        <v>0</v>
      </c>
      <c r="AR156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569" s="69" t="e">
        <f>IF(Table2[[#This Row],[Shelf Dollar Vol Current 12 Mths]]&gt;#REF!,"MEETS $ CRITERIA",IF(Table2[[#This Row],[Shelf Dollar Vol Current 12 Mths]]&lt;#REF!+1,"DOES NOT MEET $ CRITERIA"))</f>
        <v>#REF!</v>
      </c>
      <c r="AT1569" s="78"/>
    </row>
    <row r="1570" spans="1:46" ht="13.8" x14ac:dyDescent="0.3">
      <c r="A1570" s="68" t="s">
        <v>9719</v>
      </c>
      <c r="B1570" s="69">
        <v>88369</v>
      </c>
      <c r="C1570" s="69">
        <v>440</v>
      </c>
      <c r="D1570" s="69" t="s">
        <v>25</v>
      </c>
      <c r="E1570" s="70" t="s">
        <v>6313</v>
      </c>
      <c r="F1570" s="70"/>
      <c r="G1570" s="71" t="s">
        <v>9720</v>
      </c>
      <c r="H1570" s="69" t="s">
        <v>6315</v>
      </c>
      <c r="I1570" s="68" t="s">
        <v>245</v>
      </c>
      <c r="J1570" s="68" t="s">
        <v>245</v>
      </c>
      <c r="K1570" s="68" t="s">
        <v>132</v>
      </c>
      <c r="L1570" s="68" t="s">
        <v>132</v>
      </c>
      <c r="M1570" s="68" t="s">
        <v>245</v>
      </c>
      <c r="N1570" s="68" t="s">
        <v>246</v>
      </c>
      <c r="O1570" s="68" t="s">
        <v>9721</v>
      </c>
      <c r="P1570" s="72" t="s">
        <v>245</v>
      </c>
      <c r="Q1570" s="68" t="s">
        <v>341</v>
      </c>
      <c r="R1570" s="68" t="s">
        <v>31</v>
      </c>
      <c r="S1570" s="68">
        <v>174</v>
      </c>
      <c r="T1570" s="68">
        <v>39.5</v>
      </c>
      <c r="U1570" s="68">
        <v>0.77</v>
      </c>
      <c r="V1570" s="68">
        <v>300.70999999999998</v>
      </c>
      <c r="W1570" s="68">
        <v>117.21</v>
      </c>
      <c r="X1570" s="68">
        <v>0.61</v>
      </c>
      <c r="Y1570" s="68">
        <v>987.33</v>
      </c>
      <c r="Z1570" s="68">
        <v>458.71</v>
      </c>
      <c r="AA1570" s="68">
        <v>0.54</v>
      </c>
      <c r="AB1570" s="73">
        <v>310009.76</v>
      </c>
      <c r="AC1570" s="73">
        <v>151710.12</v>
      </c>
      <c r="AD1570" s="73">
        <v>327241.76</v>
      </c>
      <c r="AE1570" s="73">
        <v>151710.12</v>
      </c>
      <c r="AF1570" s="73"/>
      <c r="AG1570" s="73">
        <f>IFERROR(VLOOKUP(J1570,'Roll ups'!D:E,2,FALSE),0)</f>
        <v>57863085.470000021</v>
      </c>
      <c r="AH1570" s="74">
        <f>IF(Table2[[#This Row],[CATEGORY TTL LOOKUP]]=0,0,IF(Table2[[#This Row],[CATEGORY TTL LOOKUP]]&gt;0,SUM(AB1570/AG1570)))</f>
        <v>5.3576430894050611E-3</v>
      </c>
      <c r="AI1570" s="74" t="str">
        <f>IFERROR(IF(AH1570&lt;#REF!,"STRIKE",IF(AH1570&gt;=#REF!,"GOOD")),"NO DATA")</f>
        <v>NO DATA</v>
      </c>
      <c r="AJ1570" s="75">
        <f>IFERROR(VLOOKUP(K1570,'Roll ups'!H:I,2,FALSE),0)</f>
        <v>126094742.97999983</v>
      </c>
      <c r="AK1570" s="76">
        <f>IF(Table2[[#This Row],[PRICE TIER LOOKUP]]=0,0,IF(Table2[[#This Row],[PRICE TIER LOOKUP]]&gt;0,SUM(AB1570/AJ1570)))</f>
        <v>2.4585462698406974E-3</v>
      </c>
      <c r="AL1570" s="74" t="e">
        <f>IF(AK1570&lt;#REF!,"STRIKE",IF(AK1570&gt;=#REF!,"GOOD"))</f>
        <v>#REF!</v>
      </c>
      <c r="AM1570" s="75">
        <f>VLOOKUP(H1570,'Roll ups'!A:B,2,FALSE)</f>
        <v>325145452.83999985</v>
      </c>
      <c r="AN1570" s="77">
        <f t="shared" si="52"/>
        <v>9.5344947097430902E-4</v>
      </c>
      <c r="AO1570" s="74" t="str">
        <f>IFERROR(VLOOKUP(Table2[[#This Row],[Product Name]],'Roll ups'!L:P,5,FALSE),"GOOD")</f>
        <v>GOOD</v>
      </c>
      <c r="AP1570" s="74">
        <f>Table2[[#This Row],[Retail Dollar Vol Current 12 Mths]]/Table2[[#This Row],[SHELF SALES  LOOKUP]]</f>
        <v>1.0064472904101529E-3</v>
      </c>
      <c r="AQ1570" s="69">
        <f t="shared" si="53"/>
        <v>0</v>
      </c>
      <c r="AR157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570" s="69" t="e">
        <f>IF(Table2[[#This Row],[Shelf Dollar Vol Current 12 Mths]]&gt;#REF!,"MEETS $ CRITERIA",IF(Table2[[#This Row],[Shelf Dollar Vol Current 12 Mths]]&lt;#REF!+1,"DOES NOT MEET $ CRITERIA"))</f>
        <v>#REF!</v>
      </c>
      <c r="AT1570" s="78"/>
    </row>
    <row r="1571" spans="1:46" ht="13.8" x14ac:dyDescent="0.3">
      <c r="A1571" s="68" t="s">
        <v>9722</v>
      </c>
      <c r="B1571" s="69">
        <v>88424</v>
      </c>
      <c r="C1571" s="69">
        <v>234</v>
      </c>
      <c r="D1571" s="69" t="s">
        <v>25</v>
      </c>
      <c r="E1571" s="70" t="s">
        <v>6313</v>
      </c>
      <c r="F1571" s="70"/>
      <c r="G1571" s="71" t="s">
        <v>9723</v>
      </c>
      <c r="H1571" s="69" t="s">
        <v>6315</v>
      </c>
      <c r="I1571" s="68" t="s">
        <v>245</v>
      </c>
      <c r="J1571" s="68" t="s">
        <v>245</v>
      </c>
      <c r="K1571" s="68" t="s">
        <v>132</v>
      </c>
      <c r="L1571" s="68" t="s">
        <v>132</v>
      </c>
      <c r="M1571" s="68" t="s">
        <v>245</v>
      </c>
      <c r="N1571" s="68" t="s">
        <v>246</v>
      </c>
      <c r="O1571" s="68" t="s">
        <v>9724</v>
      </c>
      <c r="P1571" s="72" t="s">
        <v>245</v>
      </c>
      <c r="Q1571" s="68" t="s">
        <v>128</v>
      </c>
      <c r="R1571" s="68" t="s">
        <v>60</v>
      </c>
      <c r="S1571" s="68">
        <v>8</v>
      </c>
      <c r="T1571" s="68">
        <v>5</v>
      </c>
      <c r="U1571" s="68">
        <v>0.33</v>
      </c>
      <c r="V1571" s="68">
        <v>29.83</v>
      </c>
      <c r="W1571" s="68">
        <v>12</v>
      </c>
      <c r="X1571" s="68">
        <v>0.6</v>
      </c>
      <c r="Y1571" s="68">
        <v>105.33</v>
      </c>
      <c r="Z1571" s="68">
        <v>56.42</v>
      </c>
      <c r="AA1571" s="68">
        <v>0.46</v>
      </c>
      <c r="AB1571" s="73">
        <v>32824.86</v>
      </c>
      <c r="AC1571" s="73">
        <v>18007.13</v>
      </c>
      <c r="AD1571" s="73">
        <v>35867.86</v>
      </c>
      <c r="AE1571" s="73">
        <v>19319.09</v>
      </c>
      <c r="AF1571" s="73"/>
      <c r="AG1571" s="73">
        <f>IFERROR(VLOOKUP(J1571,'Roll ups'!D:E,2,FALSE),0)</f>
        <v>57863085.470000021</v>
      </c>
      <c r="AH1571" s="74">
        <f>IF(Table2[[#This Row],[CATEGORY TTL LOOKUP]]=0,0,IF(Table2[[#This Row],[CATEGORY TTL LOOKUP]]&gt;0,SUM(AB1571/AG1571)))</f>
        <v>5.6728499238117088E-4</v>
      </c>
      <c r="AI1571" s="74" t="str">
        <f>IFERROR(IF(AH1571&lt;#REF!,"STRIKE",IF(AH1571&gt;=#REF!,"GOOD")),"NO DATA")</f>
        <v>NO DATA</v>
      </c>
      <c r="AJ1571" s="75">
        <f>IFERROR(VLOOKUP(K1571,'Roll ups'!H:I,2,FALSE),0)</f>
        <v>126094742.97999983</v>
      </c>
      <c r="AK1571" s="76">
        <f>IF(Table2[[#This Row],[PRICE TIER LOOKUP]]=0,0,IF(Table2[[#This Row],[PRICE TIER LOOKUP]]&gt;0,SUM(AB1571/AJ1571)))</f>
        <v>2.6031902063677962E-4</v>
      </c>
      <c r="AL1571" s="74" t="e">
        <f>IF(AK1571&lt;#REF!,"STRIKE",IF(AK1571&gt;=#REF!,"GOOD"))</f>
        <v>#REF!</v>
      </c>
      <c r="AM1571" s="75">
        <f>VLOOKUP(H1571,'Roll ups'!A:B,2,FALSE)</f>
        <v>325145452.83999985</v>
      </c>
      <c r="AN1571" s="77">
        <f t="shared" si="52"/>
        <v>1.0095438737737082E-4</v>
      </c>
      <c r="AO1571" s="74" t="str">
        <f>IFERROR(VLOOKUP(Table2[[#This Row],[Product Name]],'Roll ups'!L:P,5,FALSE),"GOOD")</f>
        <v>GOOD</v>
      </c>
      <c r="AP1571" s="74">
        <f>Table2[[#This Row],[Retail Dollar Vol Current 12 Mths]]/Table2[[#This Row],[SHELF SALES  LOOKUP]]</f>
        <v>1.1031327575615871E-4</v>
      </c>
      <c r="AQ1571" s="69">
        <f t="shared" si="53"/>
        <v>0</v>
      </c>
      <c r="AR157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571" s="69" t="e">
        <f>IF(Table2[[#This Row],[Shelf Dollar Vol Current 12 Mths]]&gt;#REF!,"MEETS $ CRITERIA",IF(Table2[[#This Row],[Shelf Dollar Vol Current 12 Mths]]&lt;#REF!+1,"DOES NOT MEET $ CRITERIA"))</f>
        <v>#REF!</v>
      </c>
      <c r="AT1571" s="78"/>
    </row>
    <row r="1572" spans="1:46" ht="13.8" x14ac:dyDescent="0.3">
      <c r="A1572" s="68" t="s">
        <v>9725</v>
      </c>
      <c r="B1572" s="69">
        <v>88922</v>
      </c>
      <c r="C1572" s="69">
        <v>267</v>
      </c>
      <c r="D1572" s="69" t="s">
        <v>25</v>
      </c>
      <c r="E1572" s="70" t="s">
        <v>6313</v>
      </c>
      <c r="F1572" s="70"/>
      <c r="G1572" s="71" t="s">
        <v>9726</v>
      </c>
      <c r="H1572" s="69" t="s">
        <v>6315</v>
      </c>
      <c r="I1572" s="68" t="s">
        <v>245</v>
      </c>
      <c r="J1572" s="68" t="s">
        <v>245</v>
      </c>
      <c r="K1572" s="68" t="s">
        <v>146</v>
      </c>
      <c r="L1572" s="68" t="s">
        <v>146</v>
      </c>
      <c r="M1572" s="68" t="s">
        <v>245</v>
      </c>
      <c r="N1572" s="68" t="s">
        <v>246</v>
      </c>
      <c r="O1572" s="68" t="s">
        <v>9727</v>
      </c>
      <c r="P1572" s="72" t="s">
        <v>245</v>
      </c>
      <c r="Q1572" s="68" t="s">
        <v>128</v>
      </c>
      <c r="R1572" s="68" t="s">
        <v>60</v>
      </c>
      <c r="S1572" s="68">
        <v>3</v>
      </c>
      <c r="T1572" s="68">
        <v>8.5</v>
      </c>
      <c r="U1572" s="68">
        <v>-1.83</v>
      </c>
      <c r="V1572" s="68">
        <v>38.33</v>
      </c>
      <c r="W1572" s="68">
        <v>44</v>
      </c>
      <c r="X1572" s="68">
        <v>-0.15</v>
      </c>
      <c r="Y1572" s="68">
        <v>135.66999999999999</v>
      </c>
      <c r="Z1572" s="68">
        <v>123.58</v>
      </c>
      <c r="AA1572" s="68">
        <v>0.09</v>
      </c>
      <c r="AB1572" s="73">
        <v>69528.679999999993</v>
      </c>
      <c r="AC1572" s="73">
        <v>63985.31</v>
      </c>
      <c r="AD1572" s="73">
        <v>73439.08</v>
      </c>
      <c r="AE1572" s="73">
        <v>66918.11</v>
      </c>
      <c r="AF1572" s="73"/>
      <c r="AG1572" s="73">
        <f>IFERROR(VLOOKUP(J1572,'Roll ups'!D:E,2,FALSE),0)</f>
        <v>57863085.470000021</v>
      </c>
      <c r="AH1572" s="74">
        <f>IF(Table2[[#This Row],[CATEGORY TTL LOOKUP]]=0,0,IF(Table2[[#This Row],[CATEGORY TTL LOOKUP]]&gt;0,SUM(AB1572/AG1572)))</f>
        <v>1.2016068523696022E-3</v>
      </c>
      <c r="AI1572" s="74" t="str">
        <f>IFERROR(IF(AH1572&lt;#REF!,"STRIKE",IF(AH1572&gt;=#REF!,"GOOD")),"NO DATA")</f>
        <v>NO DATA</v>
      </c>
      <c r="AJ1572" s="75">
        <f>IFERROR(VLOOKUP(K1572,'Roll ups'!H:I,2,FALSE),0)</f>
        <v>69119979.479999974</v>
      </c>
      <c r="AK1572" s="76">
        <f>IF(Table2[[#This Row],[PRICE TIER LOOKUP]]=0,0,IF(Table2[[#This Row],[PRICE TIER LOOKUP]]&gt;0,SUM(AB1572/AJ1572)))</f>
        <v>1.0059129143711375E-3</v>
      </c>
      <c r="AL1572" s="74" t="e">
        <f>IF(AK1572&lt;#REF!,"STRIKE",IF(AK1572&gt;=#REF!,"GOOD"))</f>
        <v>#REF!</v>
      </c>
      <c r="AM1572" s="75">
        <f>VLOOKUP(H1572,'Roll ups'!A:B,2,FALSE)</f>
        <v>325145452.83999985</v>
      </c>
      <c r="AN1572" s="77">
        <f t="shared" si="52"/>
        <v>2.1383869708986586E-4</v>
      </c>
      <c r="AO1572" s="74" t="str">
        <f>IFERROR(VLOOKUP(Table2[[#This Row],[Product Name]],'Roll ups'!L:P,5,FALSE),"GOOD")</f>
        <v>GOOD</v>
      </c>
      <c r="AP1572" s="74">
        <f>Table2[[#This Row],[Retail Dollar Vol Current 12 Mths]]/Table2[[#This Row],[SHELF SALES  LOOKUP]]</f>
        <v>2.2586531461086888E-4</v>
      </c>
      <c r="AQ1572" s="69">
        <f t="shared" si="53"/>
        <v>0</v>
      </c>
      <c r="AR157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572" s="69" t="e">
        <f>IF(Table2[[#This Row],[Shelf Dollar Vol Current 12 Mths]]&gt;#REF!,"MEETS $ CRITERIA",IF(Table2[[#This Row],[Shelf Dollar Vol Current 12 Mths]]&lt;#REF!+1,"DOES NOT MEET $ CRITERIA"))</f>
        <v>#REF!</v>
      </c>
      <c r="AT1572" s="78"/>
    </row>
    <row r="1573" spans="1:46" ht="13.8" x14ac:dyDescent="0.3">
      <c r="A1573" s="68" t="s">
        <v>9728</v>
      </c>
      <c r="B1573" s="69">
        <v>89256</v>
      </c>
      <c r="C1573" s="69">
        <v>167</v>
      </c>
      <c r="D1573" s="69" t="s">
        <v>25</v>
      </c>
      <c r="E1573" s="70" t="s">
        <v>6313</v>
      </c>
      <c r="F1573" s="70"/>
      <c r="G1573" s="71" t="s">
        <v>9729</v>
      </c>
      <c r="H1573" s="69" t="s">
        <v>6315</v>
      </c>
      <c r="I1573" s="68" t="s">
        <v>245</v>
      </c>
      <c r="J1573" s="68" t="s">
        <v>245</v>
      </c>
      <c r="K1573" s="68" t="s">
        <v>132</v>
      </c>
      <c r="L1573" s="68" t="s">
        <v>132</v>
      </c>
      <c r="M1573" s="68" t="s">
        <v>245</v>
      </c>
      <c r="N1573" s="68" t="s">
        <v>246</v>
      </c>
      <c r="O1573" s="68" t="s">
        <v>9730</v>
      </c>
      <c r="P1573" s="72" t="s">
        <v>245</v>
      </c>
      <c r="Q1573" s="68" t="s">
        <v>128</v>
      </c>
      <c r="R1573" s="68" t="s">
        <v>60</v>
      </c>
      <c r="S1573" s="68">
        <v>9</v>
      </c>
      <c r="T1573" s="68">
        <v>6</v>
      </c>
      <c r="U1573" s="68">
        <v>0.33</v>
      </c>
      <c r="V1573" s="68">
        <v>48</v>
      </c>
      <c r="W1573" s="68">
        <v>37</v>
      </c>
      <c r="X1573" s="68">
        <v>0.23</v>
      </c>
      <c r="Y1573" s="68">
        <v>162.5</v>
      </c>
      <c r="Z1573" s="68">
        <v>115.83</v>
      </c>
      <c r="AA1573" s="68">
        <v>0.28999999999999998</v>
      </c>
      <c r="AB1573" s="73">
        <v>46715.519999999997</v>
      </c>
      <c r="AC1573" s="73">
        <v>33459.72</v>
      </c>
      <c r="AD1573" s="73">
        <v>49491</v>
      </c>
      <c r="AE1573" s="73">
        <v>35254.080000000002</v>
      </c>
      <c r="AF1573" s="73"/>
      <c r="AG1573" s="73">
        <f>IFERROR(VLOOKUP(J1573,'Roll ups'!D:E,2,FALSE),0)</f>
        <v>57863085.470000021</v>
      </c>
      <c r="AH1573" s="74">
        <f>IF(Table2[[#This Row],[CATEGORY TTL LOOKUP]]=0,0,IF(Table2[[#This Row],[CATEGORY TTL LOOKUP]]&gt;0,SUM(AB1573/AG1573)))</f>
        <v>8.0734581677674889E-4</v>
      </c>
      <c r="AI1573" s="74" t="str">
        <f>IFERROR(IF(AH1573&lt;#REF!,"STRIKE",IF(AH1573&gt;=#REF!,"GOOD")),"NO DATA")</f>
        <v>NO DATA</v>
      </c>
      <c r="AJ1573" s="75">
        <f>IFERROR(VLOOKUP(K1573,'Roll ups'!H:I,2,FALSE),0)</f>
        <v>126094742.97999983</v>
      </c>
      <c r="AK1573" s="76">
        <f>IF(Table2[[#This Row],[PRICE TIER LOOKUP]]=0,0,IF(Table2[[#This Row],[PRICE TIER LOOKUP]]&gt;0,SUM(AB1573/AJ1573)))</f>
        <v>3.7047952115981274E-4</v>
      </c>
      <c r="AL1573" s="74" t="e">
        <f>IF(AK1573&lt;#REF!,"STRIKE",IF(AK1573&gt;=#REF!,"GOOD"))</f>
        <v>#REF!</v>
      </c>
      <c r="AM1573" s="75">
        <f>VLOOKUP(H1573,'Roll ups'!A:B,2,FALSE)</f>
        <v>325145452.83999985</v>
      </c>
      <c r="AN1573" s="77">
        <f t="shared" si="52"/>
        <v>1.4367575985443088E-4</v>
      </c>
      <c r="AO1573" s="74" t="str">
        <f>IFERROR(VLOOKUP(Table2[[#This Row],[Product Name]],'Roll ups'!L:P,5,FALSE),"GOOD")</f>
        <v>GOOD</v>
      </c>
      <c r="AP1573" s="74">
        <f>Table2[[#This Row],[Retail Dollar Vol Current 12 Mths]]/Table2[[#This Row],[SHELF SALES  LOOKUP]]</f>
        <v>1.5221187800019433E-4</v>
      </c>
      <c r="AQ1573" s="69">
        <f t="shared" si="53"/>
        <v>0</v>
      </c>
      <c r="AR157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573" s="69" t="e">
        <f>IF(Table2[[#This Row],[Shelf Dollar Vol Current 12 Mths]]&gt;#REF!,"MEETS $ CRITERIA",IF(Table2[[#This Row],[Shelf Dollar Vol Current 12 Mths]]&lt;#REF!+1,"DOES NOT MEET $ CRITERIA"))</f>
        <v>#REF!</v>
      </c>
      <c r="AT1573" s="78"/>
    </row>
    <row r="1574" spans="1:46" ht="13.8" x14ac:dyDescent="0.3">
      <c r="A1574" s="68" t="s">
        <v>9731</v>
      </c>
      <c r="B1574" s="69">
        <v>89292</v>
      </c>
      <c r="C1574" s="69">
        <v>164</v>
      </c>
      <c r="D1574" s="69" t="s">
        <v>25</v>
      </c>
      <c r="E1574" s="70" t="s">
        <v>6313</v>
      </c>
      <c r="F1574" s="70"/>
      <c r="G1574" s="71" t="s">
        <v>9732</v>
      </c>
      <c r="H1574" s="69" t="s">
        <v>6315</v>
      </c>
      <c r="I1574" s="68" t="s">
        <v>245</v>
      </c>
      <c r="J1574" s="68" t="s">
        <v>245</v>
      </c>
      <c r="K1574" s="68" t="s">
        <v>146</v>
      </c>
      <c r="L1574" s="68" t="s">
        <v>132</v>
      </c>
      <c r="M1574" s="68" t="s">
        <v>245</v>
      </c>
      <c r="N1574" s="68" t="s">
        <v>246</v>
      </c>
      <c r="O1574" s="68" t="s">
        <v>9733</v>
      </c>
      <c r="P1574" s="72" t="s">
        <v>245</v>
      </c>
      <c r="Q1574" s="68" t="s">
        <v>128</v>
      </c>
      <c r="R1574" s="68" t="s">
        <v>60</v>
      </c>
      <c r="S1574" s="68">
        <v>9</v>
      </c>
      <c r="T1574" s="68">
        <v>12.5</v>
      </c>
      <c r="U1574" s="68">
        <v>-0.44</v>
      </c>
      <c r="V1574" s="68">
        <v>37.17</v>
      </c>
      <c r="W1574" s="68">
        <v>37.5</v>
      </c>
      <c r="X1574" s="68">
        <v>-0.01</v>
      </c>
      <c r="Y1574" s="68">
        <v>112.17</v>
      </c>
      <c r="Z1574" s="68">
        <v>124.42</v>
      </c>
      <c r="AA1574" s="68">
        <v>-0.11</v>
      </c>
      <c r="AB1574" s="73">
        <v>37401.379999999997</v>
      </c>
      <c r="AC1574" s="73">
        <v>41619.83</v>
      </c>
      <c r="AD1574" s="73">
        <v>39343.58</v>
      </c>
      <c r="AE1574" s="73">
        <v>43613.51</v>
      </c>
      <c r="AF1574" s="73"/>
      <c r="AG1574" s="73">
        <f>IFERROR(VLOOKUP(J1574,'Roll ups'!D:E,2,FALSE),0)</f>
        <v>57863085.470000021</v>
      </c>
      <c r="AH1574" s="74">
        <f>IF(Table2[[#This Row],[CATEGORY TTL LOOKUP]]=0,0,IF(Table2[[#This Row],[CATEGORY TTL LOOKUP]]&gt;0,SUM(AB1574/AG1574)))</f>
        <v>6.4637721435355016E-4</v>
      </c>
      <c r="AI1574" s="74" t="str">
        <f>IFERROR(IF(AH1574&lt;#REF!,"STRIKE",IF(AH1574&gt;=#REF!,"GOOD")),"NO DATA")</f>
        <v>NO DATA</v>
      </c>
      <c r="AJ1574" s="75">
        <f>IFERROR(VLOOKUP(K1574,'Roll ups'!H:I,2,FALSE),0)</f>
        <v>69119979.479999974</v>
      </c>
      <c r="AK1574" s="76">
        <f>IF(Table2[[#This Row],[PRICE TIER LOOKUP]]=0,0,IF(Table2[[#This Row],[PRICE TIER LOOKUP]]&gt;0,SUM(AB1574/AJ1574)))</f>
        <v>5.4110808888220476E-4</v>
      </c>
      <c r="AL1574" s="74" t="e">
        <f>IF(AK1574&lt;#REF!,"STRIKE",IF(AK1574&gt;=#REF!,"GOOD"))</f>
        <v>#REF!</v>
      </c>
      <c r="AM1574" s="75">
        <f>VLOOKUP(H1574,'Roll ups'!A:B,2,FALSE)</f>
        <v>325145452.83999985</v>
      </c>
      <c r="AN1574" s="77">
        <f t="shared" si="52"/>
        <v>1.1502968801598084E-4</v>
      </c>
      <c r="AO1574" s="74" t="str">
        <f>IFERROR(VLOOKUP(Table2[[#This Row],[Product Name]],'Roll ups'!L:P,5,FALSE),"GOOD")</f>
        <v>GOOD</v>
      </c>
      <c r="AP1574" s="74">
        <f>Table2[[#This Row],[Retail Dollar Vol Current 12 Mths]]/Table2[[#This Row],[SHELF SALES  LOOKUP]]</f>
        <v>1.2100301467036201E-4</v>
      </c>
      <c r="AQ1574" s="69">
        <f t="shared" si="53"/>
        <v>0</v>
      </c>
      <c r="AR157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574" s="69" t="e">
        <f>IF(Table2[[#This Row],[Shelf Dollar Vol Current 12 Mths]]&gt;#REF!,"MEETS $ CRITERIA",IF(Table2[[#This Row],[Shelf Dollar Vol Current 12 Mths]]&lt;#REF!+1,"DOES NOT MEET $ CRITERIA"))</f>
        <v>#REF!</v>
      </c>
      <c r="AT1574" s="78"/>
    </row>
    <row r="1575" spans="1:46" ht="13.8" x14ac:dyDescent="0.3">
      <c r="A1575" s="68" t="s">
        <v>9734</v>
      </c>
      <c r="B1575" s="69">
        <v>38171</v>
      </c>
      <c r="C1575" s="69">
        <v>75</v>
      </c>
      <c r="D1575" s="69" t="s">
        <v>25</v>
      </c>
      <c r="E1575" s="70" t="s">
        <v>6313</v>
      </c>
      <c r="F1575" s="70"/>
      <c r="G1575" s="71" t="s">
        <v>9735</v>
      </c>
      <c r="H1575" s="69" t="s">
        <v>6315</v>
      </c>
      <c r="I1575" s="68" t="s">
        <v>252</v>
      </c>
      <c r="J1575" s="68" t="s">
        <v>252</v>
      </c>
      <c r="K1575" s="68" t="s">
        <v>89</v>
      </c>
      <c r="L1575" s="68" t="s">
        <v>89</v>
      </c>
      <c r="M1575" s="68" t="s">
        <v>252</v>
      </c>
      <c r="N1575" s="68" t="s">
        <v>154</v>
      </c>
      <c r="O1575" s="68" t="s">
        <v>9736</v>
      </c>
      <c r="P1575" s="72" t="s">
        <v>252</v>
      </c>
      <c r="Q1575" s="68" t="s">
        <v>421</v>
      </c>
      <c r="R1575" s="68" t="s">
        <v>60</v>
      </c>
      <c r="S1575" s="68">
        <v>35</v>
      </c>
      <c r="T1575" s="68">
        <v>45.33</v>
      </c>
      <c r="U1575" s="68">
        <v>-0.3</v>
      </c>
      <c r="V1575" s="68">
        <v>82.77</v>
      </c>
      <c r="W1575" s="68">
        <v>85.33</v>
      </c>
      <c r="X1575" s="68">
        <v>-0.03</v>
      </c>
      <c r="Y1575" s="68">
        <v>329.65</v>
      </c>
      <c r="Z1575" s="68">
        <v>251.99</v>
      </c>
      <c r="AA1575" s="68">
        <v>0.24</v>
      </c>
      <c r="AB1575" s="73">
        <v>33349.08</v>
      </c>
      <c r="AC1575" s="73">
        <v>25181.52</v>
      </c>
      <c r="AD1575" s="73">
        <v>33349.08</v>
      </c>
      <c r="AE1575" s="73">
        <v>25181.52</v>
      </c>
      <c r="AF1575" s="73"/>
      <c r="AG1575" s="73">
        <f>IFERROR(VLOOKUP(J1575,'Roll ups'!D:E,2,FALSE),0)</f>
        <v>73393567.950000003</v>
      </c>
      <c r="AH1575" s="74">
        <f>IF(Table2[[#This Row],[CATEGORY TTL LOOKUP]]=0,0,IF(Table2[[#This Row],[CATEGORY TTL LOOKUP]]&gt;0,SUM(AB1575/AG1575)))</f>
        <v>4.5438695694313908E-4</v>
      </c>
      <c r="AI1575" s="74" t="str">
        <f>IFERROR(IF(AH1575&lt;#REF!,"STRIKE",IF(AH1575&gt;=#REF!,"GOOD")),"NO DATA")</f>
        <v>NO DATA</v>
      </c>
      <c r="AJ1575" s="75">
        <f>IFERROR(VLOOKUP(K1575,'Roll ups'!H:I,2,FALSE),0)</f>
        <v>75793138.070000067</v>
      </c>
      <c r="AK1575" s="76">
        <f>IF(Table2[[#This Row],[PRICE TIER LOOKUP]]=0,0,IF(Table2[[#This Row],[PRICE TIER LOOKUP]]&gt;0,SUM(AB1575/AJ1575)))</f>
        <v>4.4000130947474268E-4</v>
      </c>
      <c r="AL1575" s="74" t="e">
        <f>IF(AK1575&lt;#REF!,"STRIKE",IF(AK1575&gt;=#REF!,"GOOD"))</f>
        <v>#REF!</v>
      </c>
      <c r="AM1575" s="75">
        <f>VLOOKUP(H1575,'Roll ups'!A:B,2,FALSE)</f>
        <v>325145452.83999985</v>
      </c>
      <c r="AN1575" s="77">
        <f t="shared" si="52"/>
        <v>1.0256665042894105E-4</v>
      </c>
      <c r="AO1575" s="74" t="str">
        <f>IFERROR(VLOOKUP(Table2[[#This Row],[Product Name]],'Roll ups'!L:P,5,FALSE),"GOOD")</f>
        <v>GOOD</v>
      </c>
      <c r="AP1575" s="74">
        <f>Table2[[#This Row],[Retail Dollar Vol Current 12 Mths]]/Table2[[#This Row],[SHELF SALES  LOOKUP]]</f>
        <v>1.0256665042894105E-4</v>
      </c>
      <c r="AQ1575" s="69">
        <f t="shared" si="53"/>
        <v>0</v>
      </c>
      <c r="AR157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575" s="69" t="e">
        <f>IF(Table2[[#This Row],[Shelf Dollar Vol Current 12 Mths]]&gt;#REF!,"MEETS $ CRITERIA",IF(Table2[[#This Row],[Shelf Dollar Vol Current 12 Mths]]&lt;#REF!+1,"DOES NOT MEET $ CRITERIA"))</f>
        <v>#REF!</v>
      </c>
      <c r="AT1575" s="78"/>
    </row>
    <row r="1576" spans="1:46" ht="13.8" x14ac:dyDescent="0.3">
      <c r="A1576" s="68" t="s">
        <v>9737</v>
      </c>
      <c r="B1576" s="69">
        <v>39555</v>
      </c>
      <c r="C1576" s="69">
        <v>341</v>
      </c>
      <c r="D1576" s="69" t="s">
        <v>25</v>
      </c>
      <c r="E1576" s="70" t="s">
        <v>6313</v>
      </c>
      <c r="F1576" s="70"/>
      <c r="G1576" s="71" t="s">
        <v>9738</v>
      </c>
      <c r="H1576" s="69" t="s">
        <v>6315</v>
      </c>
      <c r="I1576" s="68" t="s">
        <v>252</v>
      </c>
      <c r="J1576" s="68" t="s">
        <v>252</v>
      </c>
      <c r="K1576" s="68" t="s">
        <v>132</v>
      </c>
      <c r="L1576" s="68" t="s">
        <v>132</v>
      </c>
      <c r="M1576" s="68" t="s">
        <v>252</v>
      </c>
      <c r="N1576" s="68" t="s">
        <v>184</v>
      </c>
      <c r="O1576" s="68" t="s">
        <v>9739</v>
      </c>
      <c r="P1576" s="72" t="s">
        <v>191</v>
      </c>
      <c r="Q1576" s="68" t="s">
        <v>55</v>
      </c>
      <c r="R1576" s="68" t="s">
        <v>31</v>
      </c>
      <c r="S1576" s="68">
        <v>32</v>
      </c>
      <c r="T1576" s="68">
        <v>42.01</v>
      </c>
      <c r="U1576" s="68">
        <v>-0.31</v>
      </c>
      <c r="V1576" s="68">
        <v>109.36</v>
      </c>
      <c r="W1576" s="68">
        <v>128.69</v>
      </c>
      <c r="X1576" s="68">
        <v>-0.18</v>
      </c>
      <c r="Y1576" s="68">
        <v>435.41</v>
      </c>
      <c r="Z1576" s="68">
        <v>395.41</v>
      </c>
      <c r="AA1576" s="68">
        <v>0.09</v>
      </c>
      <c r="AB1576" s="73">
        <v>84490.8</v>
      </c>
      <c r="AC1576" s="73">
        <v>55006.8</v>
      </c>
      <c r="AD1576" s="73">
        <v>84490.8</v>
      </c>
      <c r="AE1576" s="73">
        <v>55006.8</v>
      </c>
      <c r="AF1576" s="73"/>
      <c r="AG1576" s="73">
        <f>IFERROR(VLOOKUP(J1576,'Roll ups'!D:E,2,FALSE),0)</f>
        <v>73393567.950000003</v>
      </c>
      <c r="AH1576" s="74">
        <f>IF(Table2[[#This Row],[CATEGORY TTL LOOKUP]]=0,0,IF(Table2[[#This Row],[CATEGORY TTL LOOKUP]]&gt;0,SUM(AB1576/AG1576)))</f>
        <v>1.1512016973689041E-3</v>
      </c>
      <c r="AI1576" s="74" t="str">
        <f>IFERROR(IF(AH1576&lt;#REF!,"STRIKE",IF(AH1576&gt;=#REF!,"GOOD")),"NO DATA")</f>
        <v>NO DATA</v>
      </c>
      <c r="AJ1576" s="75">
        <f>IFERROR(VLOOKUP(K1576,'Roll ups'!H:I,2,FALSE),0)</f>
        <v>126094742.97999983</v>
      </c>
      <c r="AK1576" s="76">
        <f>IF(Table2[[#This Row],[PRICE TIER LOOKUP]]=0,0,IF(Table2[[#This Row],[PRICE TIER LOOKUP]]&gt;0,SUM(AB1576/AJ1576)))</f>
        <v>6.7005806906162042E-4</v>
      </c>
      <c r="AL1576" s="74" t="e">
        <f>IF(AK1576&lt;#REF!,"STRIKE",IF(AK1576&gt;=#REF!,"GOOD"))</f>
        <v>#REF!</v>
      </c>
      <c r="AM1576" s="75">
        <f>VLOOKUP(H1576,'Roll ups'!A:B,2,FALSE)</f>
        <v>325145452.83999985</v>
      </c>
      <c r="AN1576" s="77">
        <f t="shared" si="52"/>
        <v>2.5985539475336565E-4</v>
      </c>
      <c r="AO1576" s="74" t="str">
        <f>IFERROR(VLOOKUP(Table2[[#This Row],[Product Name]],'Roll ups'!L:P,5,FALSE),"GOOD")</f>
        <v>GOOD</v>
      </c>
      <c r="AP1576" s="74">
        <f>Table2[[#This Row],[Retail Dollar Vol Current 12 Mths]]/Table2[[#This Row],[SHELF SALES  LOOKUP]]</f>
        <v>2.5985539475336565E-4</v>
      </c>
      <c r="AQ1576" s="69">
        <f t="shared" si="53"/>
        <v>0</v>
      </c>
      <c r="AR157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576" s="69" t="e">
        <f>IF(Table2[[#This Row],[Shelf Dollar Vol Current 12 Mths]]&gt;#REF!,"MEETS $ CRITERIA",IF(Table2[[#This Row],[Shelf Dollar Vol Current 12 Mths]]&lt;#REF!+1,"DOES NOT MEET $ CRITERIA"))</f>
        <v>#REF!</v>
      </c>
      <c r="AT1576" s="78"/>
    </row>
    <row r="1577" spans="1:46" ht="13.8" x14ac:dyDescent="0.3">
      <c r="A1577" s="68" t="s">
        <v>9740</v>
      </c>
      <c r="B1577" s="69">
        <v>49154</v>
      </c>
      <c r="C1577" s="69">
        <v>48</v>
      </c>
      <c r="D1577" s="69" t="s">
        <v>25</v>
      </c>
      <c r="E1577" s="70" t="s">
        <v>6313</v>
      </c>
      <c r="F1577" s="70"/>
      <c r="G1577" s="71" t="s">
        <v>9741</v>
      </c>
      <c r="H1577" s="69" t="s">
        <v>6315</v>
      </c>
      <c r="I1577" s="68" t="s">
        <v>131</v>
      </c>
      <c r="J1577" s="68" t="s">
        <v>88</v>
      </c>
      <c r="K1577" s="68" t="s">
        <v>146</v>
      </c>
      <c r="L1577" s="68" t="s">
        <v>146</v>
      </c>
      <c r="M1577" s="68" t="s">
        <v>88</v>
      </c>
      <c r="N1577" s="68" t="s">
        <v>133</v>
      </c>
      <c r="O1577" s="68" t="s">
        <v>9742</v>
      </c>
      <c r="P1577" s="72" t="s">
        <v>87</v>
      </c>
      <c r="Q1577" s="68" t="s">
        <v>59</v>
      </c>
      <c r="R1577" s="68" t="s">
        <v>60</v>
      </c>
      <c r="S1577" s="68"/>
      <c r="T1577" s="68">
        <v>0.5</v>
      </c>
      <c r="U1577" s="68"/>
      <c r="V1577" s="68">
        <v>1.5</v>
      </c>
      <c r="W1577" s="68">
        <v>2</v>
      </c>
      <c r="X1577" s="68">
        <v>-0.33</v>
      </c>
      <c r="Y1577" s="68">
        <v>10.5</v>
      </c>
      <c r="Z1577" s="68">
        <v>20</v>
      </c>
      <c r="AA1577" s="68">
        <v>-0.9</v>
      </c>
      <c r="AB1577" s="73">
        <v>21321.72</v>
      </c>
      <c r="AC1577" s="73">
        <v>40612.800000000003</v>
      </c>
      <c r="AD1577" s="73">
        <v>21321.72</v>
      </c>
      <c r="AE1577" s="73">
        <v>40612.800000000003</v>
      </c>
      <c r="AF1577" s="73"/>
      <c r="AG1577" s="73">
        <f>IFERROR(VLOOKUP(J1577,'Roll ups'!D:E,2,FALSE),0)</f>
        <v>43814205.929999985</v>
      </c>
      <c r="AH1577" s="74">
        <f>IF(Table2[[#This Row],[CATEGORY TTL LOOKUP]]=0,0,IF(Table2[[#This Row],[CATEGORY TTL LOOKUP]]&gt;0,SUM(AB1577/AG1577)))</f>
        <v>4.8663942544262397E-4</v>
      </c>
      <c r="AI1577" s="74" t="str">
        <f>IFERROR(IF(AH1577&lt;#REF!,"STRIKE",IF(AH1577&gt;=#REF!,"GOOD")),"NO DATA")</f>
        <v>NO DATA</v>
      </c>
      <c r="AJ1577" s="75">
        <f>IFERROR(VLOOKUP(K1577,'Roll ups'!H:I,2,FALSE),0)</f>
        <v>69119979.479999974</v>
      </c>
      <c r="AK1577" s="76">
        <f>IF(Table2[[#This Row],[PRICE TIER LOOKUP]]=0,0,IF(Table2[[#This Row],[PRICE TIER LOOKUP]]&gt;0,SUM(AB1577/AJ1577)))</f>
        <v>3.0847404991156705E-4</v>
      </c>
      <c r="AL1577" s="74" t="e">
        <f>IF(AK1577&lt;#REF!,"STRIKE",IF(AK1577&gt;=#REF!,"GOOD"))</f>
        <v>#REF!</v>
      </c>
      <c r="AM1577" s="75">
        <f>VLOOKUP(H1577,'Roll ups'!A:B,2,FALSE)</f>
        <v>325145452.83999985</v>
      </c>
      <c r="AN1577" s="77">
        <f t="shared" si="52"/>
        <v>6.5575943977577822E-5</v>
      </c>
      <c r="AO1577" s="74" t="str">
        <f>IFERROR(VLOOKUP(Table2[[#This Row],[Product Name]],'Roll ups'!L:P,5,FALSE),"GOOD")</f>
        <v>GOOD</v>
      </c>
      <c r="AP1577" s="74">
        <f>Table2[[#This Row],[Retail Dollar Vol Current 12 Mths]]/Table2[[#This Row],[SHELF SALES  LOOKUP]]</f>
        <v>6.5575943977577822E-5</v>
      </c>
      <c r="AQ1577" s="69">
        <f t="shared" si="53"/>
        <v>0</v>
      </c>
      <c r="AR157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577" s="69" t="e">
        <f>IF(Table2[[#This Row],[Shelf Dollar Vol Current 12 Mths]]&gt;#REF!,"MEETS $ CRITERIA",IF(Table2[[#This Row],[Shelf Dollar Vol Current 12 Mths]]&lt;#REF!+1,"DOES NOT MEET $ CRITERIA"))</f>
        <v>#REF!</v>
      </c>
      <c r="AT1577" s="78"/>
    </row>
    <row r="1578" spans="1:46" ht="13.8" x14ac:dyDescent="0.3">
      <c r="A1578" s="68" t="s">
        <v>9743</v>
      </c>
      <c r="B1578" s="69">
        <v>12872</v>
      </c>
      <c r="C1578" s="69">
        <v>235</v>
      </c>
      <c r="D1578" s="69" t="s">
        <v>25</v>
      </c>
      <c r="E1578" s="70" t="s">
        <v>6313</v>
      </c>
      <c r="F1578" s="70"/>
      <c r="G1578" s="71" t="s">
        <v>9744</v>
      </c>
      <c r="H1578" s="69" t="s">
        <v>6315</v>
      </c>
      <c r="I1578" s="68" t="s">
        <v>831</v>
      </c>
      <c r="J1578" s="68" t="s">
        <v>257</v>
      </c>
      <c r="K1578" s="68" t="s">
        <v>104</v>
      </c>
      <c r="L1578" s="68" t="s">
        <v>104</v>
      </c>
      <c r="M1578" s="68" t="s">
        <v>257</v>
      </c>
      <c r="N1578" s="68" t="s">
        <v>184</v>
      </c>
      <c r="O1578" s="68" t="s">
        <v>9745</v>
      </c>
      <c r="P1578" s="72" t="s">
        <v>6357</v>
      </c>
      <c r="Q1578" s="68" t="s">
        <v>194</v>
      </c>
      <c r="R1578" s="68" t="s">
        <v>6402</v>
      </c>
      <c r="S1578" s="68">
        <v>10</v>
      </c>
      <c r="T1578" s="68">
        <v>21</v>
      </c>
      <c r="U1578" s="68">
        <v>-1.1000000000000001</v>
      </c>
      <c r="V1578" s="68">
        <v>45</v>
      </c>
      <c r="W1578" s="68">
        <v>57</v>
      </c>
      <c r="X1578" s="68">
        <v>-0.27</v>
      </c>
      <c r="Y1578" s="68">
        <v>175</v>
      </c>
      <c r="Z1578" s="68">
        <v>228.92</v>
      </c>
      <c r="AA1578" s="68">
        <v>-0.31</v>
      </c>
      <c r="AB1578" s="73">
        <v>15867.48</v>
      </c>
      <c r="AC1578" s="73">
        <v>20162.39</v>
      </c>
      <c r="AD1578" s="73">
        <v>16149</v>
      </c>
      <c r="AE1578" s="73">
        <v>20899.79</v>
      </c>
      <c r="AF1578" s="73"/>
      <c r="AG1578" s="73">
        <f>IFERROR(VLOOKUP(J1578,'Roll ups'!D:E,2,FALSE),0)</f>
        <v>29546996.449999988</v>
      </c>
      <c r="AH1578" s="74">
        <f>IF(Table2[[#This Row],[CATEGORY TTL LOOKUP]]=0,0,IF(Table2[[#This Row],[CATEGORY TTL LOOKUP]]&gt;0,SUM(AB1578/AG1578)))</f>
        <v>5.3702514321045337E-4</v>
      </c>
      <c r="AI1578" s="74" t="str">
        <f>IFERROR(IF(AH1578&lt;#REF!,"STRIKE",IF(AH1578&gt;=#REF!,"GOOD")),"NO DATA")</f>
        <v>NO DATA</v>
      </c>
      <c r="AJ1578" s="75">
        <f>IFERROR(VLOOKUP(K1578,'Roll ups'!H:I,2,FALSE),0)</f>
        <v>34230392.709999993</v>
      </c>
      <c r="AK1578" s="76">
        <f>IF(Table2[[#This Row],[PRICE TIER LOOKUP]]=0,0,IF(Table2[[#This Row],[PRICE TIER LOOKUP]]&gt;0,SUM(AB1578/AJ1578)))</f>
        <v>4.6354945835501643E-4</v>
      </c>
      <c r="AL1578" s="74" t="e">
        <f>IF(AK1578&lt;#REF!,"STRIKE",IF(AK1578&gt;=#REF!,"GOOD"))</f>
        <v>#REF!</v>
      </c>
      <c r="AM1578" s="75">
        <f>VLOOKUP(H1578,'Roll ups'!A:B,2,FALSE)</f>
        <v>325145452.83999985</v>
      </c>
      <c r="AN1578" s="77">
        <f t="shared" si="52"/>
        <v>4.8801174555586344E-5</v>
      </c>
      <c r="AO1578" s="74" t="str">
        <f>IFERROR(VLOOKUP(Table2[[#This Row],[Product Name]],'Roll ups'!L:P,5,FALSE),"GOOD")</f>
        <v>GOOD</v>
      </c>
      <c r="AP1578" s="74">
        <f>Table2[[#This Row],[Retail Dollar Vol Current 12 Mths]]/Table2[[#This Row],[SHELF SALES  LOOKUP]]</f>
        <v>4.966700244135577E-5</v>
      </c>
      <c r="AQ1578" s="69">
        <f t="shared" si="53"/>
        <v>0</v>
      </c>
      <c r="AR157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578" s="69" t="e">
        <f>IF(Table2[[#This Row],[Shelf Dollar Vol Current 12 Mths]]&gt;#REF!,"MEETS $ CRITERIA",IF(Table2[[#This Row],[Shelf Dollar Vol Current 12 Mths]]&lt;#REF!+1,"DOES NOT MEET $ CRITERIA"))</f>
        <v>#REF!</v>
      </c>
      <c r="AT1578" s="78"/>
    </row>
    <row r="1579" spans="1:46" ht="13.8" x14ac:dyDescent="0.3">
      <c r="A1579" s="68" t="s">
        <v>9746</v>
      </c>
      <c r="B1579" s="69">
        <v>67319</v>
      </c>
      <c r="C1579" s="69">
        <v>260</v>
      </c>
      <c r="D1579" s="69" t="s">
        <v>25</v>
      </c>
      <c r="E1579" s="70" t="s">
        <v>6313</v>
      </c>
      <c r="F1579" s="70"/>
      <c r="G1579" s="71" t="s">
        <v>9747</v>
      </c>
      <c r="H1579" s="69" t="s">
        <v>6315</v>
      </c>
      <c r="I1579" s="68" t="s">
        <v>54</v>
      </c>
      <c r="J1579" s="68" t="s">
        <v>191</v>
      </c>
      <c r="K1579" s="68" t="s">
        <v>146</v>
      </c>
      <c r="L1579" s="68" t="s">
        <v>6320</v>
      </c>
      <c r="M1579" s="68" t="s">
        <v>191</v>
      </c>
      <c r="N1579" s="68" t="s">
        <v>211</v>
      </c>
      <c r="O1579" s="68" t="s">
        <v>9748</v>
      </c>
      <c r="P1579" s="72" t="s">
        <v>191</v>
      </c>
      <c r="Q1579" s="68" t="s">
        <v>30</v>
      </c>
      <c r="R1579" s="68" t="s">
        <v>31</v>
      </c>
      <c r="S1579" s="68">
        <v>2</v>
      </c>
      <c r="T1579" s="68">
        <v>23.5</v>
      </c>
      <c r="U1579" s="68">
        <v>-10.75</v>
      </c>
      <c r="V1579" s="68">
        <v>3.5</v>
      </c>
      <c r="W1579" s="68">
        <v>31.5</v>
      </c>
      <c r="X1579" s="68">
        <v>-8</v>
      </c>
      <c r="Y1579" s="68">
        <v>21.58</v>
      </c>
      <c r="Z1579" s="68">
        <v>64.75</v>
      </c>
      <c r="AA1579" s="68">
        <v>-2</v>
      </c>
      <c r="AB1579" s="73">
        <v>7132.55</v>
      </c>
      <c r="AC1579" s="73">
        <v>21691.35</v>
      </c>
      <c r="AD1579" s="73">
        <v>7368.55</v>
      </c>
      <c r="AE1579" s="73">
        <v>22144.75</v>
      </c>
      <c r="AF1579" s="73"/>
      <c r="AG1579" s="73">
        <f>IFERROR(VLOOKUP(J1579,'Roll ups'!D:E,2,FALSE),0)</f>
        <v>22444928.369999994</v>
      </c>
      <c r="AH1579" s="74">
        <f>IF(Table2[[#This Row],[CATEGORY TTL LOOKUP]]=0,0,IF(Table2[[#This Row],[CATEGORY TTL LOOKUP]]&gt;0,SUM(AB1579/AG1579)))</f>
        <v>3.1778002952031705E-4</v>
      </c>
      <c r="AI1579" s="74" t="str">
        <f>IFERROR(IF(AH1579&lt;#REF!,"STRIKE",IF(AH1579&gt;=#REF!,"GOOD")),"NO DATA")</f>
        <v>NO DATA</v>
      </c>
      <c r="AJ1579" s="75">
        <f>IFERROR(VLOOKUP(K1579,'Roll ups'!H:I,2,FALSE),0)</f>
        <v>69119979.479999974</v>
      </c>
      <c r="AK1579" s="76">
        <f>IF(Table2[[#This Row],[PRICE TIER LOOKUP]]=0,0,IF(Table2[[#This Row],[PRICE TIER LOOKUP]]&gt;0,SUM(AB1579/AJ1579)))</f>
        <v>1.0319085818108236E-4</v>
      </c>
      <c r="AL1579" s="74" t="e">
        <f>IF(AK1579&lt;#REF!,"STRIKE",IF(AK1579&gt;=#REF!,"GOOD"))</f>
        <v>#REF!</v>
      </c>
      <c r="AM1579" s="75">
        <f>VLOOKUP(H1579,'Roll ups'!A:B,2,FALSE)</f>
        <v>325145452.83999985</v>
      </c>
      <c r="AN1579" s="77">
        <f t="shared" si="52"/>
        <v>2.1936490077595647E-5</v>
      </c>
      <c r="AO1579" s="74" t="str">
        <f>IFERROR(VLOOKUP(Table2[[#This Row],[Product Name]],'Roll ups'!L:P,5,FALSE),"GOOD")</f>
        <v>GOOD</v>
      </c>
      <c r="AP1579" s="74">
        <f>Table2[[#This Row],[Retail Dollar Vol Current 12 Mths]]/Table2[[#This Row],[SHELF SALES  LOOKUP]]</f>
        <v>2.2662319081011336E-5</v>
      </c>
      <c r="AQ1579" s="69">
        <f t="shared" si="53"/>
        <v>0</v>
      </c>
      <c r="AR157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579" s="69" t="e">
        <f>IF(Table2[[#This Row],[Shelf Dollar Vol Current 12 Mths]]&gt;#REF!,"MEETS $ CRITERIA",IF(Table2[[#This Row],[Shelf Dollar Vol Current 12 Mths]]&lt;#REF!+1,"DOES NOT MEET $ CRITERIA"))</f>
        <v>#REF!</v>
      </c>
      <c r="AT1579" s="78"/>
    </row>
    <row r="1580" spans="1:46" ht="13.8" x14ac:dyDescent="0.3">
      <c r="A1580" s="68" t="s">
        <v>9749</v>
      </c>
      <c r="B1580" s="69">
        <v>26370</v>
      </c>
      <c r="C1580" s="69">
        <v>378</v>
      </c>
      <c r="D1580" s="69" t="s">
        <v>25</v>
      </c>
      <c r="E1580" s="70" t="s">
        <v>6313</v>
      </c>
      <c r="F1580" s="70"/>
      <c r="G1580" s="71" t="s">
        <v>9750</v>
      </c>
      <c r="H1580" s="69" t="s">
        <v>6315</v>
      </c>
      <c r="I1580" s="68" t="s">
        <v>499</v>
      </c>
      <c r="J1580" s="68" t="s">
        <v>175</v>
      </c>
      <c r="K1580" s="68" t="s">
        <v>89</v>
      </c>
      <c r="L1580" s="68" t="s">
        <v>89</v>
      </c>
      <c r="M1580" s="68" t="s">
        <v>175</v>
      </c>
      <c r="N1580" s="68" t="s">
        <v>184</v>
      </c>
      <c r="O1580" s="68" t="s">
        <v>9751</v>
      </c>
      <c r="P1580" s="72" t="s">
        <v>6357</v>
      </c>
      <c r="Q1580" s="68" t="s">
        <v>6387</v>
      </c>
      <c r="R1580" s="68" t="s">
        <v>31</v>
      </c>
      <c r="S1580" s="68">
        <v>10</v>
      </c>
      <c r="T1580" s="68">
        <v>11</v>
      </c>
      <c r="U1580" s="68">
        <v>-0.1</v>
      </c>
      <c r="V1580" s="68">
        <v>34</v>
      </c>
      <c r="W1580" s="68">
        <v>65.08</v>
      </c>
      <c r="X1580" s="68">
        <v>-0.91</v>
      </c>
      <c r="Y1580" s="68">
        <v>140</v>
      </c>
      <c r="Z1580" s="68">
        <v>192.5</v>
      </c>
      <c r="AA1580" s="68">
        <v>-0.37</v>
      </c>
      <c r="AB1580" s="73">
        <v>23047.919999999998</v>
      </c>
      <c r="AC1580" s="73">
        <v>32050.74</v>
      </c>
      <c r="AD1580" s="73">
        <v>24544.799999999999</v>
      </c>
      <c r="AE1580" s="73">
        <v>33544.5</v>
      </c>
      <c r="AF1580" s="73"/>
      <c r="AG1580" s="73">
        <f>IFERROR(VLOOKUP(J1580,'Roll ups'!D:E,2,FALSE),0)</f>
        <v>52239627.039999984</v>
      </c>
      <c r="AH1580" s="74">
        <f>IF(Table2[[#This Row],[CATEGORY TTL LOOKUP]]=0,0,IF(Table2[[#This Row],[CATEGORY TTL LOOKUP]]&gt;0,SUM(AB1580/AG1580)))</f>
        <v>4.4119610544600868E-4</v>
      </c>
      <c r="AI1580" s="74" t="str">
        <f>IFERROR(IF(AH1580&lt;#REF!,"STRIKE",IF(AH1580&gt;=#REF!,"GOOD")),"NO DATA")</f>
        <v>NO DATA</v>
      </c>
      <c r="AJ1580" s="75">
        <f>IFERROR(VLOOKUP(K1580,'Roll ups'!H:I,2,FALSE),0)</f>
        <v>75793138.070000067</v>
      </c>
      <c r="AK1580" s="76">
        <f>IF(Table2[[#This Row],[PRICE TIER LOOKUP]]=0,0,IF(Table2[[#This Row],[PRICE TIER LOOKUP]]&gt;0,SUM(AB1580/AJ1580)))</f>
        <v>3.0408979739978163E-4</v>
      </c>
      <c r="AL1580" s="74" t="e">
        <f>IF(AK1580&lt;#REF!,"STRIKE",IF(AK1580&gt;=#REF!,"GOOD"))</f>
        <v>#REF!</v>
      </c>
      <c r="AM1580" s="75">
        <f>VLOOKUP(H1580,'Roll ups'!A:B,2,FALSE)</f>
        <v>325145452.83999985</v>
      </c>
      <c r="AN1580" s="77">
        <f t="shared" si="52"/>
        <v>7.088495256103612E-5</v>
      </c>
      <c r="AO1580" s="74" t="str">
        <f>IFERROR(VLOOKUP(Table2[[#This Row],[Product Name]],'Roll ups'!L:P,5,FALSE),"GOOD")</f>
        <v>GOOD</v>
      </c>
      <c r="AP1580" s="74">
        <f>Table2[[#This Row],[Retail Dollar Vol Current 12 Mths]]/Table2[[#This Row],[SHELF SALES  LOOKUP]]</f>
        <v>7.5488676792531367E-5</v>
      </c>
      <c r="AQ1580" s="69">
        <f t="shared" si="53"/>
        <v>0</v>
      </c>
      <c r="AR158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580" s="69" t="e">
        <f>IF(Table2[[#This Row],[Shelf Dollar Vol Current 12 Mths]]&gt;#REF!,"MEETS $ CRITERIA",IF(Table2[[#This Row],[Shelf Dollar Vol Current 12 Mths]]&lt;#REF!+1,"DOES NOT MEET $ CRITERIA"))</f>
        <v>#REF!</v>
      </c>
      <c r="AT1580" s="78"/>
    </row>
    <row r="1581" spans="1:46" ht="13.8" x14ac:dyDescent="0.3">
      <c r="A1581" s="68" t="s">
        <v>9752</v>
      </c>
      <c r="B1581" s="69">
        <v>26905</v>
      </c>
      <c r="C1581" s="69">
        <v>245</v>
      </c>
      <c r="D1581" s="69" t="s">
        <v>25</v>
      </c>
      <c r="E1581" s="70" t="s">
        <v>6313</v>
      </c>
      <c r="F1581" s="70"/>
      <c r="G1581" s="71" t="s">
        <v>9753</v>
      </c>
      <c r="H1581" s="69" t="s">
        <v>6315</v>
      </c>
      <c r="I1581" s="68" t="s">
        <v>806</v>
      </c>
      <c r="J1581" s="68" t="s">
        <v>175</v>
      </c>
      <c r="K1581" s="68" t="s">
        <v>146</v>
      </c>
      <c r="L1581" s="68" t="s">
        <v>146</v>
      </c>
      <c r="M1581" s="68" t="s">
        <v>175</v>
      </c>
      <c r="N1581" s="68" t="s">
        <v>176</v>
      </c>
      <c r="O1581" s="68" t="s">
        <v>9754</v>
      </c>
      <c r="P1581" s="72" t="s">
        <v>6357</v>
      </c>
      <c r="Q1581" s="68" t="s">
        <v>49</v>
      </c>
      <c r="R1581" s="68" t="s">
        <v>6402</v>
      </c>
      <c r="S1581" s="68">
        <v>9</v>
      </c>
      <c r="T1581" s="68"/>
      <c r="U1581" s="68">
        <v>1</v>
      </c>
      <c r="V1581" s="68">
        <v>27</v>
      </c>
      <c r="W1581" s="68">
        <v>10.96</v>
      </c>
      <c r="X1581" s="68">
        <v>0.59</v>
      </c>
      <c r="Y1581" s="68">
        <v>117.5</v>
      </c>
      <c r="Z1581" s="68">
        <v>108.96</v>
      </c>
      <c r="AA1581" s="68">
        <v>7.0000000000000007E-2</v>
      </c>
      <c r="AB1581" s="73">
        <v>48842.400000000001</v>
      </c>
      <c r="AC1581" s="73">
        <v>45291.8</v>
      </c>
      <c r="AD1581" s="73">
        <v>48842.400000000001</v>
      </c>
      <c r="AE1581" s="73">
        <v>45291.8</v>
      </c>
      <c r="AF1581" s="73"/>
      <c r="AG1581" s="73">
        <f>IFERROR(VLOOKUP(J1581,'Roll ups'!D:E,2,FALSE),0)</f>
        <v>52239627.039999984</v>
      </c>
      <c r="AH1581" s="74">
        <f>IF(Table2[[#This Row],[CATEGORY TTL LOOKUP]]=0,0,IF(Table2[[#This Row],[CATEGORY TTL LOOKUP]]&gt;0,SUM(AB1581/AG1581)))</f>
        <v>9.3496839023374495E-4</v>
      </c>
      <c r="AI1581" s="74" t="str">
        <f>IFERROR(IF(AH1581&lt;#REF!,"STRIKE",IF(AH1581&gt;=#REF!,"GOOD")),"NO DATA")</f>
        <v>NO DATA</v>
      </c>
      <c r="AJ1581" s="75">
        <f>IFERROR(VLOOKUP(K1581,'Roll ups'!H:I,2,FALSE),0)</f>
        <v>69119979.479999974</v>
      </c>
      <c r="AK1581" s="76">
        <f>IF(Table2[[#This Row],[PRICE TIER LOOKUP]]=0,0,IF(Table2[[#This Row],[PRICE TIER LOOKUP]]&gt;0,SUM(AB1581/AJ1581)))</f>
        <v>7.0663215422586548E-4</v>
      </c>
      <c r="AL1581" s="74" t="e">
        <f>IF(AK1581&lt;#REF!,"STRIKE",IF(AK1581&gt;=#REF!,"GOOD"))</f>
        <v>#REF!</v>
      </c>
      <c r="AM1581" s="75">
        <f>VLOOKUP(H1581,'Roll ups'!A:B,2,FALSE)</f>
        <v>325145452.83999985</v>
      </c>
      <c r="AN1581" s="77">
        <f t="shared" si="52"/>
        <v>1.5021707845945106E-4</v>
      </c>
      <c r="AO1581" s="74" t="str">
        <f>IFERROR(VLOOKUP(Table2[[#This Row],[Product Name]],'Roll ups'!L:P,5,FALSE),"GOOD")</f>
        <v>GOOD</v>
      </c>
      <c r="AP1581" s="74">
        <f>Table2[[#This Row],[Retail Dollar Vol Current 12 Mths]]/Table2[[#This Row],[SHELF SALES  LOOKUP]]</f>
        <v>1.5021707845945106E-4</v>
      </c>
      <c r="AQ1581" s="69">
        <f t="shared" si="53"/>
        <v>0</v>
      </c>
      <c r="AR158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581" s="69" t="e">
        <f>IF(Table2[[#This Row],[Shelf Dollar Vol Current 12 Mths]]&gt;#REF!,"MEETS $ CRITERIA",IF(Table2[[#This Row],[Shelf Dollar Vol Current 12 Mths]]&lt;#REF!+1,"DOES NOT MEET $ CRITERIA"))</f>
        <v>#REF!</v>
      </c>
      <c r="AT1581" s="78"/>
    </row>
    <row r="1582" spans="1:46" ht="13.8" x14ac:dyDescent="0.3">
      <c r="A1582" s="68" t="s">
        <v>9755</v>
      </c>
      <c r="B1582" s="69">
        <v>86544</v>
      </c>
      <c r="C1582" s="69">
        <v>430</v>
      </c>
      <c r="D1582" s="69" t="s">
        <v>25</v>
      </c>
      <c r="E1582" s="70" t="s">
        <v>6313</v>
      </c>
      <c r="F1582" s="70"/>
      <c r="G1582" s="71" t="s">
        <v>9756</v>
      </c>
      <c r="H1582" s="69" t="s">
        <v>6315</v>
      </c>
      <c r="I1582" s="68" t="s">
        <v>831</v>
      </c>
      <c r="J1582" s="68" t="s">
        <v>175</v>
      </c>
      <c r="K1582" s="68" t="s">
        <v>132</v>
      </c>
      <c r="L1582" s="68" t="s">
        <v>132</v>
      </c>
      <c r="M1582" s="68" t="s">
        <v>175</v>
      </c>
      <c r="N1582" s="68" t="s">
        <v>184</v>
      </c>
      <c r="O1582" s="68" t="s">
        <v>9757</v>
      </c>
      <c r="P1582" s="72" t="s">
        <v>191</v>
      </c>
      <c r="Q1582" s="68" t="s">
        <v>234</v>
      </c>
      <c r="R1582" s="68" t="s">
        <v>31</v>
      </c>
      <c r="S1582" s="68">
        <v>9</v>
      </c>
      <c r="T1582" s="68">
        <v>11.21</v>
      </c>
      <c r="U1582" s="68">
        <v>-0.27</v>
      </c>
      <c r="V1582" s="68">
        <v>26.95</v>
      </c>
      <c r="W1582" s="68">
        <v>38.43</v>
      </c>
      <c r="X1582" s="68">
        <v>-0.43</v>
      </c>
      <c r="Y1582" s="68">
        <v>94.48</v>
      </c>
      <c r="Z1582" s="68">
        <v>124.08</v>
      </c>
      <c r="AA1582" s="68">
        <v>-0.31</v>
      </c>
      <c r="AB1582" s="73">
        <v>35683.199999999997</v>
      </c>
      <c r="AC1582" s="73">
        <v>46545.599999999999</v>
      </c>
      <c r="AD1582" s="73">
        <v>35683.199999999997</v>
      </c>
      <c r="AE1582" s="73">
        <v>46869.599999999999</v>
      </c>
      <c r="AF1582" s="73"/>
      <c r="AG1582" s="73">
        <f>IFERROR(VLOOKUP(J1582,'Roll ups'!D:E,2,FALSE),0)</f>
        <v>52239627.039999984</v>
      </c>
      <c r="AH1582" s="74">
        <f>IF(Table2[[#This Row],[CATEGORY TTL LOOKUP]]=0,0,IF(Table2[[#This Row],[CATEGORY TTL LOOKUP]]&gt;0,SUM(AB1582/AG1582)))</f>
        <v>6.8306766380007468E-4</v>
      </c>
      <c r="AI1582" s="74" t="str">
        <f>IFERROR(IF(AH1582&lt;#REF!,"STRIKE",IF(AH1582&gt;=#REF!,"GOOD")),"NO DATA")</f>
        <v>NO DATA</v>
      </c>
      <c r="AJ1582" s="75">
        <f>IFERROR(VLOOKUP(K1582,'Roll ups'!H:I,2,FALSE),0)</f>
        <v>126094742.97999983</v>
      </c>
      <c r="AK1582" s="76">
        <f>IF(Table2[[#This Row],[PRICE TIER LOOKUP]]=0,0,IF(Table2[[#This Row],[PRICE TIER LOOKUP]]&gt;0,SUM(AB1582/AJ1582)))</f>
        <v>2.8298721387345855E-4</v>
      </c>
      <c r="AL1582" s="74" t="e">
        <f>IF(AK1582&lt;#REF!,"STRIKE",IF(AK1582&gt;=#REF!,"GOOD"))</f>
        <v>#REF!</v>
      </c>
      <c r="AM1582" s="75">
        <f>VLOOKUP(H1582,'Roll ups'!A:B,2,FALSE)</f>
        <v>325145452.83999985</v>
      </c>
      <c r="AN1582" s="77">
        <f t="shared" si="52"/>
        <v>1.0974534531645216E-4</v>
      </c>
      <c r="AO1582" s="74" t="str">
        <f>IFERROR(VLOOKUP(Table2[[#This Row],[Product Name]],'Roll ups'!L:P,5,FALSE),"GOOD")</f>
        <v>GOOD</v>
      </c>
      <c r="AP1582" s="74">
        <f>Table2[[#This Row],[Retail Dollar Vol Current 12 Mths]]/Table2[[#This Row],[SHELF SALES  LOOKUP]]</f>
        <v>1.0974534531645216E-4</v>
      </c>
      <c r="AQ1582" s="69">
        <f t="shared" si="53"/>
        <v>0</v>
      </c>
      <c r="AR158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582" s="69" t="e">
        <f>IF(Table2[[#This Row],[Shelf Dollar Vol Current 12 Mths]]&gt;#REF!,"MEETS $ CRITERIA",IF(Table2[[#This Row],[Shelf Dollar Vol Current 12 Mths]]&lt;#REF!+1,"DOES NOT MEET $ CRITERIA"))</f>
        <v>#REF!</v>
      </c>
      <c r="AT1582" s="78"/>
    </row>
    <row r="1583" spans="1:46" ht="13.8" x14ac:dyDescent="0.3">
      <c r="A1583" s="68" t="s">
        <v>9758</v>
      </c>
      <c r="B1583" s="69">
        <v>72532</v>
      </c>
      <c r="C1583" s="69">
        <v>280</v>
      </c>
      <c r="D1583" s="69" t="s">
        <v>25</v>
      </c>
      <c r="E1583" s="70" t="s">
        <v>6313</v>
      </c>
      <c r="F1583" s="70"/>
      <c r="G1583" s="71" t="s">
        <v>9759</v>
      </c>
      <c r="H1583" s="69" t="s">
        <v>6315</v>
      </c>
      <c r="I1583" s="68" t="s">
        <v>299</v>
      </c>
      <c r="J1583" s="68" t="s">
        <v>299</v>
      </c>
      <c r="K1583" s="68" t="s">
        <v>132</v>
      </c>
      <c r="L1583" s="68" t="s">
        <v>132</v>
      </c>
      <c r="M1583" s="68" t="s">
        <v>191</v>
      </c>
      <c r="N1583" s="68" t="s">
        <v>206</v>
      </c>
      <c r="O1583" s="68" t="s">
        <v>9760</v>
      </c>
      <c r="P1583" s="72" t="s">
        <v>191</v>
      </c>
      <c r="Q1583" s="68" t="s">
        <v>41</v>
      </c>
      <c r="R1583" s="68" t="s">
        <v>60</v>
      </c>
      <c r="S1583" s="68">
        <v>2</v>
      </c>
      <c r="T1583" s="68">
        <v>9</v>
      </c>
      <c r="U1583" s="68">
        <v>-3.5</v>
      </c>
      <c r="V1583" s="68">
        <v>13</v>
      </c>
      <c r="W1583" s="68">
        <v>18.170000000000002</v>
      </c>
      <c r="X1583" s="68">
        <v>-0.4</v>
      </c>
      <c r="Y1583" s="68">
        <v>73</v>
      </c>
      <c r="Z1583" s="68">
        <v>95.33</v>
      </c>
      <c r="AA1583" s="68">
        <v>-0.31</v>
      </c>
      <c r="AB1583" s="73">
        <v>12523.44</v>
      </c>
      <c r="AC1583" s="73">
        <v>17193.32</v>
      </c>
      <c r="AD1583" s="73">
        <v>13875.84</v>
      </c>
      <c r="AE1583" s="73">
        <v>18181.8</v>
      </c>
      <c r="AF1583" s="73"/>
      <c r="AG1583" s="73">
        <f>IFERROR(VLOOKUP(J1583,'Roll ups'!D:E,2,FALSE),0)</f>
        <v>12844114.079999994</v>
      </c>
      <c r="AH1583" s="74">
        <f>IF(Table2[[#This Row],[CATEGORY TTL LOOKUP]]=0,0,IF(Table2[[#This Row],[CATEGORY TTL LOOKUP]]&gt;0,SUM(AB1583/AG1583)))</f>
        <v>9.7503338276173316E-4</v>
      </c>
      <c r="AI1583" s="74" t="str">
        <f>IFERROR(IF(AH1583&lt;#REF!,"STRIKE",IF(AH1583&gt;=#REF!,"GOOD")),"NO DATA")</f>
        <v>NO DATA</v>
      </c>
      <c r="AJ1583" s="75">
        <f>IFERROR(VLOOKUP(K1583,'Roll ups'!H:I,2,FALSE),0)</f>
        <v>126094742.97999983</v>
      </c>
      <c r="AK1583" s="76">
        <f>IF(Table2[[#This Row],[PRICE TIER LOOKUP]]=0,0,IF(Table2[[#This Row],[PRICE TIER LOOKUP]]&gt;0,SUM(AB1583/AJ1583)))</f>
        <v>9.9317701151001772E-5</v>
      </c>
      <c r="AL1583" s="74" t="e">
        <f>IF(AK1583&lt;#REF!,"STRIKE",IF(AK1583&gt;=#REF!,"GOOD"))</f>
        <v>#REF!</v>
      </c>
      <c r="AM1583" s="75">
        <f>VLOOKUP(H1583,'Roll ups'!A:B,2,FALSE)</f>
        <v>325145452.83999985</v>
      </c>
      <c r="AN1583" s="77">
        <f t="shared" si="52"/>
        <v>3.8516423620916003E-5</v>
      </c>
      <c r="AO1583" s="74" t="str">
        <f>IFERROR(VLOOKUP(Table2[[#This Row],[Product Name]],'Roll ups'!L:P,5,FALSE),"GOOD")</f>
        <v>GOOD</v>
      </c>
      <c r="AP1583" s="74">
        <f>Table2[[#This Row],[Retail Dollar Vol Current 12 Mths]]/Table2[[#This Row],[SHELF SALES  LOOKUP]]</f>
        <v>4.2675792876082857E-5</v>
      </c>
      <c r="AQ1583" s="69">
        <f t="shared" si="53"/>
        <v>0</v>
      </c>
      <c r="AR158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583" s="69" t="e">
        <f>IF(Table2[[#This Row],[Shelf Dollar Vol Current 12 Mths]]&gt;#REF!,"MEETS $ CRITERIA",IF(Table2[[#This Row],[Shelf Dollar Vol Current 12 Mths]]&lt;#REF!+1,"DOES NOT MEET $ CRITERIA"))</f>
        <v>#REF!</v>
      </c>
      <c r="AT1583" s="78"/>
    </row>
    <row r="1584" spans="1:46" ht="13.8" x14ac:dyDescent="0.3">
      <c r="A1584" s="68" t="s">
        <v>9761</v>
      </c>
      <c r="B1584" s="69">
        <v>66993</v>
      </c>
      <c r="C1584" s="69">
        <v>283</v>
      </c>
      <c r="D1584" s="69" t="s">
        <v>25</v>
      </c>
      <c r="E1584" s="70" t="s">
        <v>6313</v>
      </c>
      <c r="F1584" s="70"/>
      <c r="G1584" s="71" t="s">
        <v>9762</v>
      </c>
      <c r="H1584" s="69" t="s">
        <v>6315</v>
      </c>
      <c r="I1584" s="68" t="s">
        <v>245</v>
      </c>
      <c r="J1584" s="68" t="s">
        <v>245</v>
      </c>
      <c r="K1584" s="68" t="s">
        <v>146</v>
      </c>
      <c r="L1584" s="68" t="s">
        <v>132</v>
      </c>
      <c r="M1584" s="68" t="s">
        <v>245</v>
      </c>
      <c r="N1584" s="68" t="s">
        <v>184</v>
      </c>
      <c r="O1584" s="68" t="s">
        <v>9763</v>
      </c>
      <c r="P1584" s="72" t="s">
        <v>191</v>
      </c>
      <c r="Q1584" s="68" t="s">
        <v>397</v>
      </c>
      <c r="R1584" s="68" t="s">
        <v>31</v>
      </c>
      <c r="S1584" s="68">
        <v>17</v>
      </c>
      <c r="T1584" s="68">
        <v>19.420000000000002</v>
      </c>
      <c r="U1584" s="68">
        <v>-0.16</v>
      </c>
      <c r="V1584" s="68">
        <v>72.67</v>
      </c>
      <c r="W1584" s="68">
        <v>83.83</v>
      </c>
      <c r="X1584" s="68">
        <v>-0.15</v>
      </c>
      <c r="Y1584" s="68">
        <v>207.5</v>
      </c>
      <c r="Z1584" s="68">
        <v>210.67</v>
      </c>
      <c r="AA1584" s="68">
        <v>-0.02</v>
      </c>
      <c r="AB1584" s="73">
        <v>65656.800000000003</v>
      </c>
      <c r="AC1584" s="73">
        <v>72297.06</v>
      </c>
      <c r="AD1584" s="73">
        <v>67528.800000000003</v>
      </c>
      <c r="AE1584" s="73">
        <v>72965.279999999999</v>
      </c>
      <c r="AF1584" s="73"/>
      <c r="AG1584" s="73">
        <f>IFERROR(VLOOKUP(J1584,'Roll ups'!D:E,2,FALSE),0)</f>
        <v>57863085.470000021</v>
      </c>
      <c r="AH1584" s="74">
        <f>IF(Table2[[#This Row],[CATEGORY TTL LOOKUP]]=0,0,IF(Table2[[#This Row],[CATEGORY TTL LOOKUP]]&gt;0,SUM(AB1584/AG1584)))</f>
        <v>1.1346923425651187E-3</v>
      </c>
      <c r="AI1584" s="74" t="str">
        <f>IFERROR(IF(AH1584&lt;#REF!,"STRIKE",IF(AH1584&gt;=#REF!,"GOOD")),"NO DATA")</f>
        <v>NO DATA</v>
      </c>
      <c r="AJ1584" s="75">
        <f>IFERROR(VLOOKUP(K1584,'Roll ups'!H:I,2,FALSE),0)</f>
        <v>69119979.479999974</v>
      </c>
      <c r="AK1584" s="76">
        <f>IF(Table2[[#This Row],[PRICE TIER LOOKUP]]=0,0,IF(Table2[[#This Row],[PRICE TIER LOOKUP]]&gt;0,SUM(AB1584/AJ1584)))</f>
        <v>9.4989611533374298E-4</v>
      </c>
      <c r="AL1584" s="74" t="e">
        <f>IF(AK1584&lt;#REF!,"STRIKE",IF(AK1584&gt;=#REF!,"GOOD"))</f>
        <v>#REF!</v>
      </c>
      <c r="AM1584" s="75">
        <f>VLOOKUP(H1584,'Roll ups'!A:B,2,FALSE)</f>
        <v>325145452.83999985</v>
      </c>
      <c r="AN1584" s="77">
        <f t="shared" si="52"/>
        <v>2.019305496248441E-4</v>
      </c>
      <c r="AO1584" s="74" t="str">
        <f>IFERROR(VLOOKUP(Table2[[#This Row],[Product Name]],'Roll ups'!L:P,5,FALSE),"GOOD")</f>
        <v>GOOD</v>
      </c>
      <c r="AP1584" s="74">
        <f>Table2[[#This Row],[Retail Dollar Vol Current 12 Mths]]/Table2[[#This Row],[SHELF SALES  LOOKUP]]</f>
        <v>2.0768797290617535E-4</v>
      </c>
      <c r="AQ1584" s="69">
        <f t="shared" si="53"/>
        <v>0</v>
      </c>
      <c r="AR158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584" s="69" t="e">
        <f>IF(Table2[[#This Row],[Shelf Dollar Vol Current 12 Mths]]&gt;#REF!,"MEETS $ CRITERIA",IF(Table2[[#This Row],[Shelf Dollar Vol Current 12 Mths]]&lt;#REF!+1,"DOES NOT MEET $ CRITERIA"))</f>
        <v>#REF!</v>
      </c>
      <c r="AT1584" s="78"/>
    </row>
    <row r="1585" spans="1:46" ht="13.8" x14ac:dyDescent="0.3">
      <c r="A1585" s="68" t="s">
        <v>9764</v>
      </c>
      <c r="B1585" s="69">
        <v>66994</v>
      </c>
      <c r="C1585" s="69">
        <v>231</v>
      </c>
      <c r="D1585" s="69" t="s">
        <v>25</v>
      </c>
      <c r="E1585" s="70" t="s">
        <v>6313</v>
      </c>
      <c r="F1585" s="70"/>
      <c r="G1585" s="71" t="s">
        <v>9765</v>
      </c>
      <c r="H1585" s="69" t="s">
        <v>6315</v>
      </c>
      <c r="I1585" s="68" t="s">
        <v>245</v>
      </c>
      <c r="J1585" s="68" t="s">
        <v>245</v>
      </c>
      <c r="K1585" s="68" t="s">
        <v>146</v>
      </c>
      <c r="L1585" s="68" t="s">
        <v>132</v>
      </c>
      <c r="M1585" s="68" t="s">
        <v>245</v>
      </c>
      <c r="N1585" s="68" t="s">
        <v>184</v>
      </c>
      <c r="O1585" s="68" t="s">
        <v>9766</v>
      </c>
      <c r="P1585" s="72" t="s">
        <v>191</v>
      </c>
      <c r="Q1585" s="68" t="s">
        <v>397</v>
      </c>
      <c r="R1585" s="68" t="s">
        <v>31</v>
      </c>
      <c r="S1585" s="68">
        <v>7</v>
      </c>
      <c r="T1585" s="68">
        <v>4.08</v>
      </c>
      <c r="U1585" s="68">
        <v>0.42</v>
      </c>
      <c r="V1585" s="68">
        <v>23</v>
      </c>
      <c r="W1585" s="68">
        <v>18.079999999999998</v>
      </c>
      <c r="X1585" s="68">
        <v>0.21</v>
      </c>
      <c r="Y1585" s="68">
        <v>68</v>
      </c>
      <c r="Z1585" s="68">
        <v>84.16</v>
      </c>
      <c r="AA1585" s="68">
        <v>-0.24</v>
      </c>
      <c r="AB1585" s="73">
        <v>21457.919999999998</v>
      </c>
      <c r="AC1585" s="73">
        <v>29482.560000000001</v>
      </c>
      <c r="AD1585" s="73">
        <v>22129.919999999998</v>
      </c>
      <c r="AE1585" s="73">
        <v>30060.48</v>
      </c>
      <c r="AF1585" s="73"/>
      <c r="AG1585" s="73">
        <f>IFERROR(VLOOKUP(J1585,'Roll ups'!D:E,2,FALSE),0)</f>
        <v>57863085.470000021</v>
      </c>
      <c r="AH1585" s="74">
        <f>IF(Table2[[#This Row],[CATEGORY TTL LOOKUP]]=0,0,IF(Table2[[#This Row],[CATEGORY TTL LOOKUP]]&gt;0,SUM(AB1585/AG1585)))</f>
        <v>3.7083954002289037E-4</v>
      </c>
      <c r="AI1585" s="74" t="str">
        <f>IFERROR(IF(AH1585&lt;#REF!,"STRIKE",IF(AH1585&gt;=#REF!,"GOOD")),"NO DATA")</f>
        <v>NO DATA</v>
      </c>
      <c r="AJ1585" s="75">
        <f>IFERROR(VLOOKUP(K1585,'Roll ups'!H:I,2,FALSE),0)</f>
        <v>69119979.479999974</v>
      </c>
      <c r="AK1585" s="76">
        <f>IF(Table2[[#This Row],[PRICE TIER LOOKUP]]=0,0,IF(Table2[[#This Row],[PRICE TIER LOOKUP]]&gt;0,SUM(AB1585/AJ1585)))</f>
        <v>3.1044453660766634E-4</v>
      </c>
      <c r="AL1585" s="74" t="e">
        <f>IF(AK1585&lt;#REF!,"STRIKE",IF(AK1585&gt;=#REF!,"GOOD"))</f>
        <v>#REF!</v>
      </c>
      <c r="AM1585" s="75">
        <f>VLOOKUP(H1585,'Roll ups'!A:B,2,FALSE)</f>
        <v>325145452.83999985</v>
      </c>
      <c r="AN1585" s="77">
        <f t="shared" si="52"/>
        <v>6.5994833427854147E-5</v>
      </c>
      <c r="AO1585" s="74" t="str">
        <f>IFERROR(VLOOKUP(Table2[[#This Row],[Product Name]],'Roll ups'!L:P,5,FALSE),"GOOD")</f>
        <v>GOOD</v>
      </c>
      <c r="AP1585" s="74">
        <f>Table2[[#This Row],[Retail Dollar Vol Current 12 Mths]]/Table2[[#This Row],[SHELF SALES  LOOKUP]]</f>
        <v>6.8061600759614077E-5</v>
      </c>
      <c r="AQ1585" s="69">
        <f t="shared" si="53"/>
        <v>0</v>
      </c>
      <c r="AR158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585" s="69" t="e">
        <f>IF(Table2[[#This Row],[Shelf Dollar Vol Current 12 Mths]]&gt;#REF!,"MEETS $ CRITERIA",IF(Table2[[#This Row],[Shelf Dollar Vol Current 12 Mths]]&lt;#REF!+1,"DOES NOT MEET $ CRITERIA"))</f>
        <v>#REF!</v>
      </c>
      <c r="AT1585" s="78"/>
    </row>
    <row r="1586" spans="1:46" ht="13.8" x14ac:dyDescent="0.3">
      <c r="A1586" s="68" t="s">
        <v>9767</v>
      </c>
      <c r="B1586" s="69">
        <v>66997</v>
      </c>
      <c r="C1586" s="69">
        <v>241</v>
      </c>
      <c r="D1586" s="69" t="s">
        <v>25</v>
      </c>
      <c r="E1586" s="70" t="s">
        <v>6313</v>
      </c>
      <c r="F1586" s="70"/>
      <c r="G1586" s="71" t="s">
        <v>9768</v>
      </c>
      <c r="H1586" s="69" t="s">
        <v>6315</v>
      </c>
      <c r="I1586" s="68" t="s">
        <v>245</v>
      </c>
      <c r="J1586" s="68" t="s">
        <v>245</v>
      </c>
      <c r="K1586" s="68" t="s">
        <v>146</v>
      </c>
      <c r="L1586" s="68" t="s">
        <v>132</v>
      </c>
      <c r="M1586" s="68" t="s">
        <v>245</v>
      </c>
      <c r="N1586" s="68" t="s">
        <v>184</v>
      </c>
      <c r="O1586" s="68" t="s">
        <v>9769</v>
      </c>
      <c r="P1586" s="72" t="s">
        <v>191</v>
      </c>
      <c r="Q1586" s="68" t="s">
        <v>397</v>
      </c>
      <c r="R1586" s="68" t="s">
        <v>31</v>
      </c>
      <c r="S1586" s="68">
        <v>9</v>
      </c>
      <c r="T1586" s="68">
        <v>14</v>
      </c>
      <c r="U1586" s="68">
        <v>-0.54</v>
      </c>
      <c r="V1586" s="68">
        <v>46.08</v>
      </c>
      <c r="W1586" s="68">
        <v>34.5</v>
      </c>
      <c r="X1586" s="68">
        <v>0.25</v>
      </c>
      <c r="Y1586" s="68">
        <v>115.08</v>
      </c>
      <c r="Z1586" s="68">
        <v>115.42</v>
      </c>
      <c r="AA1586" s="68">
        <v>0</v>
      </c>
      <c r="AB1586" s="73">
        <v>36108.720000000001</v>
      </c>
      <c r="AC1586" s="73">
        <v>39953.82</v>
      </c>
      <c r="AD1586" s="73">
        <v>37452.720000000001</v>
      </c>
      <c r="AE1586" s="73">
        <v>40387.26</v>
      </c>
      <c r="AF1586" s="73"/>
      <c r="AG1586" s="73">
        <f>IFERROR(VLOOKUP(J1586,'Roll ups'!D:E,2,FALSE),0)</f>
        <v>57863085.470000021</v>
      </c>
      <c r="AH1586" s="74">
        <f>IF(Table2[[#This Row],[CATEGORY TTL LOOKUP]]=0,0,IF(Table2[[#This Row],[CATEGORY TTL LOOKUP]]&gt;0,SUM(AB1586/AG1586)))</f>
        <v>6.2403723732847092E-4</v>
      </c>
      <c r="AI1586" s="74" t="str">
        <f>IFERROR(IF(AH1586&lt;#REF!,"STRIKE",IF(AH1586&gt;=#REF!,"GOOD")),"NO DATA")</f>
        <v>NO DATA</v>
      </c>
      <c r="AJ1586" s="75">
        <f>IFERROR(VLOOKUP(K1586,'Roll ups'!H:I,2,FALSE),0)</f>
        <v>69119979.479999974</v>
      </c>
      <c r="AK1586" s="76">
        <f>IF(Table2[[#This Row],[PRICE TIER LOOKUP]]=0,0,IF(Table2[[#This Row],[PRICE TIER LOOKUP]]&gt;0,SUM(AB1586/AJ1586)))</f>
        <v>5.2240640508940169E-4</v>
      </c>
      <c r="AL1586" s="74" t="e">
        <f>IF(AK1586&lt;#REF!,"STRIKE",IF(AK1586&gt;=#REF!,"GOOD"))</f>
        <v>#REF!</v>
      </c>
      <c r="AM1586" s="75">
        <f>VLOOKUP(H1586,'Roll ups'!A:B,2,FALSE)</f>
        <v>325145452.83999985</v>
      </c>
      <c r="AN1586" s="77">
        <f t="shared" si="52"/>
        <v>1.1105405191617016E-4</v>
      </c>
      <c r="AO1586" s="74" t="str">
        <f>IFERROR(VLOOKUP(Table2[[#This Row],[Product Name]],'Roll ups'!L:P,5,FALSE),"GOOD")</f>
        <v>GOOD</v>
      </c>
      <c r="AP1586" s="74">
        <f>Table2[[#This Row],[Retail Dollar Vol Current 12 Mths]]/Table2[[#This Row],[SHELF SALES  LOOKUP]]</f>
        <v>1.1518758657969002E-4</v>
      </c>
      <c r="AQ1586" s="69">
        <f t="shared" si="53"/>
        <v>0</v>
      </c>
      <c r="AR158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586" s="69" t="e">
        <f>IF(Table2[[#This Row],[Shelf Dollar Vol Current 12 Mths]]&gt;#REF!,"MEETS $ CRITERIA",IF(Table2[[#This Row],[Shelf Dollar Vol Current 12 Mths]]&lt;#REF!+1,"DOES NOT MEET $ CRITERIA"))</f>
        <v>#REF!</v>
      </c>
      <c r="AT1586" s="78"/>
    </row>
    <row r="1587" spans="1:46" ht="13.8" x14ac:dyDescent="0.3">
      <c r="A1587" s="68" t="s">
        <v>9770</v>
      </c>
      <c r="B1587" s="69">
        <v>88633</v>
      </c>
      <c r="C1587" s="69">
        <v>106</v>
      </c>
      <c r="D1587" s="69" t="s">
        <v>25</v>
      </c>
      <c r="E1587" s="70" t="s">
        <v>6313</v>
      </c>
      <c r="F1587" s="70"/>
      <c r="G1587" s="71" t="s">
        <v>9771</v>
      </c>
      <c r="H1587" s="69" t="s">
        <v>6315</v>
      </c>
      <c r="I1587" s="68" t="s">
        <v>245</v>
      </c>
      <c r="J1587" s="68" t="s">
        <v>245</v>
      </c>
      <c r="K1587" s="68" t="s">
        <v>146</v>
      </c>
      <c r="L1587" s="68" t="s">
        <v>6320</v>
      </c>
      <c r="M1587" s="68" t="s">
        <v>245</v>
      </c>
      <c r="N1587" s="68" t="s">
        <v>246</v>
      </c>
      <c r="O1587" s="68" t="s">
        <v>9772</v>
      </c>
      <c r="P1587" s="72" t="s">
        <v>245</v>
      </c>
      <c r="Q1587" s="68" t="s">
        <v>55</v>
      </c>
      <c r="R1587" s="68" t="s">
        <v>31</v>
      </c>
      <c r="S1587" s="68">
        <v>5</v>
      </c>
      <c r="T1587" s="68">
        <v>5.5</v>
      </c>
      <c r="U1587" s="68">
        <v>-0.18</v>
      </c>
      <c r="V1587" s="68">
        <v>27.67</v>
      </c>
      <c r="W1587" s="68">
        <v>15.5</v>
      </c>
      <c r="X1587" s="68">
        <v>0.44</v>
      </c>
      <c r="Y1587" s="68">
        <v>103.17</v>
      </c>
      <c r="Z1587" s="68">
        <v>37.5</v>
      </c>
      <c r="AA1587" s="68">
        <v>0.64</v>
      </c>
      <c r="AB1587" s="73">
        <v>47035.98</v>
      </c>
      <c r="AC1587" s="73">
        <v>17307</v>
      </c>
      <c r="AD1587" s="73">
        <v>47613.48</v>
      </c>
      <c r="AE1587" s="73">
        <v>17307</v>
      </c>
      <c r="AF1587" s="73"/>
      <c r="AG1587" s="73">
        <f>IFERROR(VLOOKUP(J1587,'Roll ups'!D:E,2,FALSE),0)</f>
        <v>57863085.470000021</v>
      </c>
      <c r="AH1587" s="74">
        <f>IF(Table2[[#This Row],[CATEGORY TTL LOOKUP]]=0,0,IF(Table2[[#This Row],[CATEGORY TTL LOOKUP]]&gt;0,SUM(AB1587/AG1587)))</f>
        <v>8.1288406274820078E-4</v>
      </c>
      <c r="AI1587" s="74" t="str">
        <f>IFERROR(IF(AH1587&lt;#REF!,"STRIKE",IF(AH1587&gt;=#REF!,"GOOD")),"NO DATA")</f>
        <v>NO DATA</v>
      </c>
      <c r="AJ1587" s="75">
        <f>IFERROR(VLOOKUP(K1587,'Roll ups'!H:I,2,FALSE),0)</f>
        <v>69119979.479999974</v>
      </c>
      <c r="AK1587" s="76">
        <f>IF(Table2[[#This Row],[PRICE TIER LOOKUP]]=0,0,IF(Table2[[#This Row],[PRICE TIER LOOKUP]]&gt;0,SUM(AB1587/AJ1587)))</f>
        <v>6.8049759785605802E-4</v>
      </c>
      <c r="AL1587" s="74" t="e">
        <f>IF(AK1587&lt;#REF!,"STRIKE",IF(AK1587&gt;=#REF!,"GOOD"))</f>
        <v>#REF!</v>
      </c>
      <c r="AM1587" s="75">
        <f>VLOOKUP(H1587,'Roll ups'!A:B,2,FALSE)</f>
        <v>325145452.83999985</v>
      </c>
      <c r="AN1587" s="77">
        <f t="shared" si="52"/>
        <v>1.4466134952576391E-4</v>
      </c>
      <c r="AO1587" s="74" t="str">
        <f>IFERROR(VLOOKUP(Table2[[#This Row],[Product Name]],'Roll ups'!L:P,5,FALSE),"GOOD")</f>
        <v>GOOD</v>
      </c>
      <c r="AP1587" s="74">
        <f>Table2[[#This Row],[Retail Dollar Vol Current 12 Mths]]/Table2[[#This Row],[SHELF SALES  LOOKUP]]</f>
        <v>1.4643747770149508E-4</v>
      </c>
      <c r="AQ1587" s="69">
        <f t="shared" si="53"/>
        <v>0</v>
      </c>
      <c r="AR158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587" s="69" t="e">
        <f>IF(Table2[[#This Row],[Shelf Dollar Vol Current 12 Mths]]&gt;#REF!,"MEETS $ CRITERIA",IF(Table2[[#This Row],[Shelf Dollar Vol Current 12 Mths]]&lt;#REF!+1,"DOES NOT MEET $ CRITERIA"))</f>
        <v>#REF!</v>
      </c>
      <c r="AT1587" s="78"/>
    </row>
    <row r="1588" spans="1:46" ht="13.8" x14ac:dyDescent="0.3">
      <c r="A1588" s="68" t="s">
        <v>9773</v>
      </c>
      <c r="B1588" s="69">
        <v>88961</v>
      </c>
      <c r="C1588" s="69">
        <v>323</v>
      </c>
      <c r="D1588" s="69" t="s">
        <v>25</v>
      </c>
      <c r="E1588" s="70" t="s">
        <v>6313</v>
      </c>
      <c r="F1588" s="70"/>
      <c r="G1588" s="71" t="s">
        <v>9774</v>
      </c>
      <c r="H1588" s="69" t="s">
        <v>6315</v>
      </c>
      <c r="I1588" s="68" t="s">
        <v>245</v>
      </c>
      <c r="J1588" s="68" t="s">
        <v>245</v>
      </c>
      <c r="K1588" s="68" t="s">
        <v>89</v>
      </c>
      <c r="L1588" s="68" t="s">
        <v>132</v>
      </c>
      <c r="M1588" s="68" t="s">
        <v>245</v>
      </c>
      <c r="N1588" s="68" t="s">
        <v>246</v>
      </c>
      <c r="O1588" s="68" t="s">
        <v>9775</v>
      </c>
      <c r="P1588" s="72" t="s">
        <v>245</v>
      </c>
      <c r="Q1588" s="68" t="s">
        <v>128</v>
      </c>
      <c r="R1588" s="68" t="s">
        <v>60</v>
      </c>
      <c r="S1588" s="68">
        <v>6</v>
      </c>
      <c r="T1588" s="68">
        <v>8.33</v>
      </c>
      <c r="U1588" s="68">
        <v>-0.32</v>
      </c>
      <c r="V1588" s="68">
        <v>23.32</v>
      </c>
      <c r="W1588" s="68">
        <v>18.32</v>
      </c>
      <c r="X1588" s="68">
        <v>0.21</v>
      </c>
      <c r="Y1588" s="68">
        <v>106.94</v>
      </c>
      <c r="Z1588" s="68">
        <v>98.6</v>
      </c>
      <c r="AA1588" s="68">
        <v>0.08</v>
      </c>
      <c r="AB1588" s="73">
        <v>33127.199999999997</v>
      </c>
      <c r="AC1588" s="73">
        <v>30467.48</v>
      </c>
      <c r="AD1588" s="73">
        <v>33127.199999999997</v>
      </c>
      <c r="AE1588" s="73">
        <v>30467.48</v>
      </c>
      <c r="AF1588" s="73"/>
      <c r="AG1588" s="73">
        <f>IFERROR(VLOOKUP(J1588,'Roll ups'!D:E,2,FALSE),0)</f>
        <v>57863085.470000021</v>
      </c>
      <c r="AH1588" s="74">
        <f>IF(Table2[[#This Row],[CATEGORY TTL LOOKUP]]=0,0,IF(Table2[[#This Row],[CATEGORY TTL LOOKUP]]&gt;0,SUM(AB1588/AG1588)))</f>
        <v>5.7251008533195638E-4</v>
      </c>
      <c r="AI1588" s="74" t="str">
        <f>IFERROR(IF(AH1588&lt;#REF!,"STRIKE",IF(AH1588&gt;=#REF!,"GOOD")),"NO DATA")</f>
        <v>NO DATA</v>
      </c>
      <c r="AJ1588" s="75">
        <f>IFERROR(VLOOKUP(K1588,'Roll ups'!H:I,2,FALSE),0)</f>
        <v>75793138.070000067</v>
      </c>
      <c r="AK1588" s="76">
        <f>IF(Table2[[#This Row],[PRICE TIER LOOKUP]]=0,0,IF(Table2[[#This Row],[PRICE TIER LOOKUP]]&gt;0,SUM(AB1588/AJ1588)))</f>
        <v>4.370738676818579E-4</v>
      </c>
      <c r="AL1588" s="74" t="e">
        <f>IF(AK1588&lt;#REF!,"STRIKE",IF(AK1588&gt;=#REF!,"GOOD"))</f>
        <v>#REF!</v>
      </c>
      <c r="AM1588" s="75">
        <f>VLOOKUP(H1588,'Roll ups'!A:B,2,FALSE)</f>
        <v>325145452.83999985</v>
      </c>
      <c r="AN1588" s="77">
        <f t="shared" si="52"/>
        <v>1.0188424814386529E-4</v>
      </c>
      <c r="AO1588" s="74" t="str">
        <f>IFERROR(VLOOKUP(Table2[[#This Row],[Product Name]],'Roll ups'!L:P,5,FALSE),"GOOD")</f>
        <v>GOOD</v>
      </c>
      <c r="AP1588" s="74">
        <f>Table2[[#This Row],[Retail Dollar Vol Current 12 Mths]]/Table2[[#This Row],[SHELF SALES  LOOKUP]]</f>
        <v>1.0188424814386529E-4</v>
      </c>
      <c r="AQ1588" s="69">
        <f t="shared" si="53"/>
        <v>0</v>
      </c>
      <c r="AR158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588" s="69" t="e">
        <f>IF(Table2[[#This Row],[Shelf Dollar Vol Current 12 Mths]]&gt;#REF!,"MEETS $ CRITERIA",IF(Table2[[#This Row],[Shelf Dollar Vol Current 12 Mths]]&lt;#REF!+1,"DOES NOT MEET $ CRITERIA"))</f>
        <v>#REF!</v>
      </c>
      <c r="AT1588" s="78"/>
    </row>
    <row r="1589" spans="1:46" ht="13.8" x14ac:dyDescent="0.3">
      <c r="A1589" s="68" t="s">
        <v>9776</v>
      </c>
      <c r="B1589" s="69">
        <v>88979</v>
      </c>
      <c r="C1589" s="69">
        <v>128</v>
      </c>
      <c r="D1589" s="69" t="s">
        <v>25</v>
      </c>
      <c r="E1589" s="70" t="s">
        <v>6313</v>
      </c>
      <c r="F1589" s="70"/>
      <c r="G1589" s="71" t="s">
        <v>9777</v>
      </c>
      <c r="H1589" s="69" t="s">
        <v>6315</v>
      </c>
      <c r="I1589" s="68" t="s">
        <v>245</v>
      </c>
      <c r="J1589" s="68" t="s">
        <v>245</v>
      </c>
      <c r="K1589" s="68" t="s">
        <v>146</v>
      </c>
      <c r="L1589" s="68" t="s">
        <v>6320</v>
      </c>
      <c r="M1589" s="68" t="s">
        <v>245</v>
      </c>
      <c r="N1589" s="68" t="s">
        <v>246</v>
      </c>
      <c r="O1589" s="68" t="s">
        <v>9778</v>
      </c>
      <c r="P1589" s="72" t="s">
        <v>245</v>
      </c>
      <c r="Q1589" s="68" t="s">
        <v>128</v>
      </c>
      <c r="R1589" s="68" t="s">
        <v>60</v>
      </c>
      <c r="S1589" s="68">
        <v>2</v>
      </c>
      <c r="T1589" s="68">
        <v>0.75</v>
      </c>
      <c r="U1589" s="68">
        <v>0.5</v>
      </c>
      <c r="V1589" s="68">
        <v>3.75</v>
      </c>
      <c r="W1589" s="68">
        <v>5.75</v>
      </c>
      <c r="X1589" s="68">
        <v>-0.53</v>
      </c>
      <c r="Y1589" s="68">
        <v>10.75</v>
      </c>
      <c r="Z1589" s="68">
        <v>21</v>
      </c>
      <c r="AA1589" s="68">
        <v>-0.95</v>
      </c>
      <c r="AB1589" s="73">
        <v>14531.85</v>
      </c>
      <c r="AC1589" s="73">
        <v>28342.080000000002</v>
      </c>
      <c r="AD1589" s="73">
        <v>14531.85</v>
      </c>
      <c r="AE1589" s="73">
        <v>28342.080000000002</v>
      </c>
      <c r="AF1589" s="73"/>
      <c r="AG1589" s="73">
        <f>IFERROR(VLOOKUP(J1589,'Roll ups'!D:E,2,FALSE),0)</f>
        <v>57863085.470000021</v>
      </c>
      <c r="AH1589" s="74">
        <f>IF(Table2[[#This Row],[CATEGORY TTL LOOKUP]]=0,0,IF(Table2[[#This Row],[CATEGORY TTL LOOKUP]]&gt;0,SUM(AB1589/AG1589)))</f>
        <v>2.5114198252587574E-4</v>
      </c>
      <c r="AI1589" s="74" t="str">
        <f>IFERROR(IF(AH1589&lt;#REF!,"STRIKE",IF(AH1589&gt;=#REF!,"GOOD")),"NO DATA")</f>
        <v>NO DATA</v>
      </c>
      <c r="AJ1589" s="75">
        <f>IFERROR(VLOOKUP(K1589,'Roll ups'!H:I,2,FALSE),0)</f>
        <v>69119979.479999974</v>
      </c>
      <c r="AK1589" s="76">
        <f>IF(Table2[[#This Row],[PRICE TIER LOOKUP]]=0,0,IF(Table2[[#This Row],[PRICE TIER LOOKUP]]&gt;0,SUM(AB1589/AJ1589)))</f>
        <v>2.1024094783194815E-4</v>
      </c>
      <c r="AL1589" s="74" t="e">
        <f>IF(AK1589&lt;#REF!,"STRIKE",IF(AK1589&gt;=#REF!,"GOOD"))</f>
        <v>#REF!</v>
      </c>
      <c r="AM1589" s="75">
        <f>VLOOKUP(H1589,'Roll ups'!A:B,2,FALSE)</f>
        <v>325145452.83999985</v>
      </c>
      <c r="AN1589" s="77">
        <f t="shared" si="52"/>
        <v>4.4693382217314745E-5</v>
      </c>
      <c r="AO1589" s="74" t="str">
        <f>IFERROR(VLOOKUP(Table2[[#This Row],[Product Name]],'Roll ups'!L:P,5,FALSE),"GOOD")</f>
        <v>GOOD</v>
      </c>
      <c r="AP1589" s="74">
        <f>Table2[[#This Row],[Retail Dollar Vol Current 12 Mths]]/Table2[[#This Row],[SHELF SALES  LOOKUP]]</f>
        <v>4.4693382217314745E-5</v>
      </c>
      <c r="AQ1589" s="69">
        <f t="shared" si="53"/>
        <v>0</v>
      </c>
      <c r="AR158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589" s="69" t="e">
        <f>IF(Table2[[#This Row],[Shelf Dollar Vol Current 12 Mths]]&gt;#REF!,"MEETS $ CRITERIA",IF(Table2[[#This Row],[Shelf Dollar Vol Current 12 Mths]]&lt;#REF!+1,"DOES NOT MEET $ CRITERIA"))</f>
        <v>#REF!</v>
      </c>
      <c r="AT1589" s="78"/>
    </row>
    <row r="1590" spans="1:46" ht="13.8" x14ac:dyDescent="0.3">
      <c r="A1590" s="68" t="s">
        <v>9779</v>
      </c>
      <c r="B1590" s="69">
        <v>89329</v>
      </c>
      <c r="C1590" s="69">
        <v>177</v>
      </c>
      <c r="D1590" s="69" t="s">
        <v>25</v>
      </c>
      <c r="E1590" s="70" t="s">
        <v>6313</v>
      </c>
      <c r="F1590" s="70"/>
      <c r="G1590" s="71" t="s">
        <v>9780</v>
      </c>
      <c r="H1590" s="69" t="s">
        <v>6315</v>
      </c>
      <c r="I1590" s="68" t="s">
        <v>245</v>
      </c>
      <c r="J1590" s="68" t="s">
        <v>245</v>
      </c>
      <c r="K1590" s="68" t="s">
        <v>146</v>
      </c>
      <c r="L1590" s="68" t="s">
        <v>6320</v>
      </c>
      <c r="M1590" s="68" t="s">
        <v>245</v>
      </c>
      <c r="N1590" s="68" t="s">
        <v>246</v>
      </c>
      <c r="O1590" s="68" t="s">
        <v>9781</v>
      </c>
      <c r="P1590" s="72" t="s">
        <v>245</v>
      </c>
      <c r="Q1590" s="68" t="s">
        <v>49</v>
      </c>
      <c r="R1590" s="68" t="s">
        <v>6402</v>
      </c>
      <c r="S1590" s="68">
        <v>9</v>
      </c>
      <c r="T1590" s="68">
        <v>15.5</v>
      </c>
      <c r="U1590" s="68">
        <v>-0.82</v>
      </c>
      <c r="V1590" s="68">
        <v>19.25</v>
      </c>
      <c r="W1590" s="68">
        <v>30.42</v>
      </c>
      <c r="X1590" s="68">
        <v>-0.57999999999999996</v>
      </c>
      <c r="Y1590" s="68">
        <v>56.83</v>
      </c>
      <c r="Z1590" s="68">
        <v>102.08</v>
      </c>
      <c r="AA1590" s="68">
        <v>-0.8</v>
      </c>
      <c r="AB1590" s="73">
        <v>28169.58</v>
      </c>
      <c r="AC1590" s="73">
        <v>49358.64</v>
      </c>
      <c r="AD1590" s="73">
        <v>29039.58</v>
      </c>
      <c r="AE1590" s="73">
        <v>50608.639999999999</v>
      </c>
      <c r="AF1590" s="73"/>
      <c r="AG1590" s="73">
        <f>IFERROR(VLOOKUP(J1590,'Roll ups'!D:E,2,FALSE),0)</f>
        <v>57863085.470000021</v>
      </c>
      <c r="AH1590" s="74">
        <f>IF(Table2[[#This Row],[CATEGORY TTL LOOKUP]]=0,0,IF(Table2[[#This Row],[CATEGORY TTL LOOKUP]]&gt;0,SUM(AB1590/AG1590)))</f>
        <v>4.8683162626377642E-4</v>
      </c>
      <c r="AI1590" s="74" t="str">
        <f>IFERROR(IF(AH1590&lt;#REF!,"STRIKE",IF(AH1590&gt;=#REF!,"GOOD")),"NO DATA")</f>
        <v>NO DATA</v>
      </c>
      <c r="AJ1590" s="75">
        <f>IFERROR(VLOOKUP(K1590,'Roll ups'!H:I,2,FALSE),0)</f>
        <v>69119979.479999974</v>
      </c>
      <c r="AK1590" s="76">
        <f>IF(Table2[[#This Row],[PRICE TIER LOOKUP]]=0,0,IF(Table2[[#This Row],[PRICE TIER LOOKUP]]&gt;0,SUM(AB1590/AJ1590)))</f>
        <v>4.0754612793470136E-4</v>
      </c>
      <c r="AL1590" s="74" t="e">
        <f>IF(AK1590&lt;#REF!,"STRIKE",IF(AK1590&gt;=#REF!,"GOOD"))</f>
        <v>#REF!</v>
      </c>
      <c r="AM1590" s="75">
        <f>VLOOKUP(H1590,'Roll ups'!A:B,2,FALSE)</f>
        <v>325145452.83999985</v>
      </c>
      <c r="AN1590" s="77">
        <f t="shared" si="52"/>
        <v>8.6636856686603928E-5</v>
      </c>
      <c r="AO1590" s="74" t="str">
        <f>IFERROR(VLOOKUP(Table2[[#This Row],[Product Name]],'Roll ups'!L:P,5,FALSE),"GOOD")</f>
        <v>GOOD</v>
      </c>
      <c r="AP1590" s="74">
        <f>Table2[[#This Row],[Retail Dollar Vol Current 12 Mths]]/Table2[[#This Row],[SHELF SALES  LOOKUP]]</f>
        <v>8.9312582250043116E-5</v>
      </c>
      <c r="AQ1590" s="69">
        <f t="shared" si="53"/>
        <v>0</v>
      </c>
      <c r="AR159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590" s="69" t="e">
        <f>IF(Table2[[#This Row],[Shelf Dollar Vol Current 12 Mths]]&gt;#REF!,"MEETS $ CRITERIA",IF(Table2[[#This Row],[Shelf Dollar Vol Current 12 Mths]]&lt;#REF!+1,"DOES NOT MEET $ CRITERIA"))</f>
        <v>#REF!</v>
      </c>
      <c r="AT1590" s="78"/>
    </row>
    <row r="1591" spans="1:46" ht="13.8" x14ac:dyDescent="0.3">
      <c r="A1591" s="68" t="s">
        <v>9782</v>
      </c>
      <c r="B1591" s="69">
        <v>35022</v>
      </c>
      <c r="C1591" s="69">
        <v>189</v>
      </c>
      <c r="D1591" s="69" t="s">
        <v>25</v>
      </c>
      <c r="E1591" s="70" t="s">
        <v>6313</v>
      </c>
      <c r="F1591" s="70"/>
      <c r="G1591" s="71" t="s">
        <v>9783</v>
      </c>
      <c r="H1591" s="69" t="s">
        <v>6315</v>
      </c>
      <c r="I1591" s="68" t="s">
        <v>252</v>
      </c>
      <c r="J1591" s="68" t="s">
        <v>252</v>
      </c>
      <c r="K1591" s="68" t="s">
        <v>146</v>
      </c>
      <c r="L1591" s="68" t="s">
        <v>6320</v>
      </c>
      <c r="M1591" s="68" t="s">
        <v>252</v>
      </c>
      <c r="N1591" s="68" t="s">
        <v>184</v>
      </c>
      <c r="O1591" s="68" t="s">
        <v>9784</v>
      </c>
      <c r="P1591" s="72" t="s">
        <v>252</v>
      </c>
      <c r="Q1591" s="68" t="s">
        <v>41</v>
      </c>
      <c r="R1591" s="68" t="s">
        <v>60</v>
      </c>
      <c r="S1591" s="68">
        <v>2</v>
      </c>
      <c r="T1591" s="68">
        <v>15</v>
      </c>
      <c r="U1591" s="68">
        <v>-8</v>
      </c>
      <c r="V1591" s="68">
        <v>24</v>
      </c>
      <c r="W1591" s="68">
        <v>25.58</v>
      </c>
      <c r="X1591" s="68">
        <v>-7.0000000000000007E-2</v>
      </c>
      <c r="Y1591" s="68">
        <v>126.33</v>
      </c>
      <c r="Z1591" s="68">
        <v>116.17</v>
      </c>
      <c r="AA1591" s="68">
        <v>0.08</v>
      </c>
      <c r="AB1591" s="73">
        <v>24980.48</v>
      </c>
      <c r="AC1591" s="73">
        <v>21342.82</v>
      </c>
      <c r="AD1591" s="73">
        <v>25817.48</v>
      </c>
      <c r="AE1591" s="73">
        <v>23739.82</v>
      </c>
      <c r="AF1591" s="73"/>
      <c r="AG1591" s="73">
        <f>IFERROR(VLOOKUP(J1591,'Roll ups'!D:E,2,FALSE),0)</f>
        <v>73393567.950000003</v>
      </c>
      <c r="AH1591" s="74">
        <f>IF(Table2[[#This Row],[CATEGORY TTL LOOKUP]]=0,0,IF(Table2[[#This Row],[CATEGORY TTL LOOKUP]]&gt;0,SUM(AB1591/AG1591)))</f>
        <v>3.4036334106305019E-4</v>
      </c>
      <c r="AI1591" s="74" t="str">
        <f>IFERROR(IF(AH1591&lt;#REF!,"STRIKE",IF(AH1591&gt;=#REF!,"GOOD")),"NO DATA")</f>
        <v>NO DATA</v>
      </c>
      <c r="AJ1591" s="75">
        <f>IFERROR(VLOOKUP(K1591,'Roll ups'!H:I,2,FALSE),0)</f>
        <v>69119979.479999974</v>
      </c>
      <c r="AK1591" s="76">
        <f>IF(Table2[[#This Row],[PRICE TIER LOOKUP]]=0,0,IF(Table2[[#This Row],[PRICE TIER LOOKUP]]&gt;0,SUM(AB1591/AJ1591)))</f>
        <v>3.6140751470026348E-4</v>
      </c>
      <c r="AL1591" s="74" t="e">
        <f>IF(AK1591&lt;#REF!,"STRIKE",IF(AK1591&gt;=#REF!,"GOOD"))</f>
        <v>#REF!</v>
      </c>
      <c r="AM1591" s="75">
        <f>VLOOKUP(H1591,'Roll ups'!A:B,2,FALSE)</f>
        <v>325145452.83999985</v>
      </c>
      <c r="AN1591" s="77">
        <f t="shared" si="52"/>
        <v>7.6828630945955723E-5</v>
      </c>
      <c r="AO1591" s="74" t="str">
        <f>IFERROR(VLOOKUP(Table2[[#This Row],[Product Name]],'Roll ups'!L:P,5,FALSE),"GOOD")</f>
        <v>GOOD</v>
      </c>
      <c r="AP1591" s="74">
        <f>Table2[[#This Row],[Retail Dollar Vol Current 12 Mths]]/Table2[[#This Row],[SHELF SALES  LOOKUP]]</f>
        <v>7.9402863470781702E-5</v>
      </c>
      <c r="AQ1591" s="69">
        <f t="shared" si="53"/>
        <v>0</v>
      </c>
      <c r="AR159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591" s="69" t="e">
        <f>IF(Table2[[#This Row],[Shelf Dollar Vol Current 12 Mths]]&gt;#REF!,"MEETS $ CRITERIA",IF(Table2[[#This Row],[Shelf Dollar Vol Current 12 Mths]]&lt;#REF!+1,"DOES NOT MEET $ CRITERIA"))</f>
        <v>#REF!</v>
      </c>
      <c r="AT1591" s="78"/>
    </row>
    <row r="1592" spans="1:46" ht="13.8" x14ac:dyDescent="0.3">
      <c r="A1592" s="68" t="s">
        <v>9785</v>
      </c>
      <c r="B1592" s="69">
        <v>86438</v>
      </c>
      <c r="C1592" s="69">
        <v>483</v>
      </c>
      <c r="D1592" s="69" t="s">
        <v>25</v>
      </c>
      <c r="E1592" s="70" t="s">
        <v>6313</v>
      </c>
      <c r="F1592" s="70"/>
      <c r="G1592" s="71" t="s">
        <v>9786</v>
      </c>
      <c r="H1592" s="69" t="s">
        <v>6315</v>
      </c>
      <c r="I1592" s="68" t="s">
        <v>831</v>
      </c>
      <c r="J1592" s="68" t="s">
        <v>191</v>
      </c>
      <c r="K1592" s="68" t="s">
        <v>146</v>
      </c>
      <c r="L1592" s="68" t="s">
        <v>6320</v>
      </c>
      <c r="M1592" s="68" t="s">
        <v>175</v>
      </c>
      <c r="N1592" s="68" t="s">
        <v>184</v>
      </c>
      <c r="O1592" s="68" t="s">
        <v>9787</v>
      </c>
      <c r="P1592" s="72" t="s">
        <v>191</v>
      </c>
      <c r="Q1592" s="68" t="s">
        <v>51</v>
      </c>
      <c r="R1592" s="68" t="s">
        <v>31</v>
      </c>
      <c r="S1592" s="68">
        <v>17</v>
      </c>
      <c r="T1592" s="68">
        <v>22.5</v>
      </c>
      <c r="U1592" s="68">
        <v>-0.32</v>
      </c>
      <c r="V1592" s="68">
        <v>60</v>
      </c>
      <c r="W1592" s="68">
        <v>71.5</v>
      </c>
      <c r="X1592" s="68">
        <v>-0.19</v>
      </c>
      <c r="Y1592" s="68">
        <v>313.33</v>
      </c>
      <c r="Z1592" s="68">
        <v>415</v>
      </c>
      <c r="AA1592" s="68">
        <v>-0.32</v>
      </c>
      <c r="AB1592" s="73">
        <v>88074.12</v>
      </c>
      <c r="AC1592" s="73">
        <v>115635.6</v>
      </c>
      <c r="AD1592" s="73">
        <v>88074.12</v>
      </c>
      <c r="AE1592" s="73">
        <v>115635.6</v>
      </c>
      <c r="AF1592" s="73"/>
      <c r="AG1592" s="73">
        <f>IFERROR(VLOOKUP(J1592,'Roll ups'!D:E,2,FALSE),0)</f>
        <v>22444928.369999994</v>
      </c>
      <c r="AH1592" s="74">
        <f>IF(Table2[[#This Row],[CATEGORY TTL LOOKUP]]=0,0,IF(Table2[[#This Row],[CATEGORY TTL LOOKUP]]&gt;0,SUM(AB1592/AG1592)))</f>
        <v>3.9240098497137698E-3</v>
      </c>
      <c r="AI1592" s="74" t="str">
        <f>IFERROR(IF(AH1592&lt;#REF!,"STRIKE",IF(AH1592&gt;=#REF!,"GOOD")),"NO DATA")</f>
        <v>NO DATA</v>
      </c>
      <c r="AJ1592" s="75">
        <f>IFERROR(VLOOKUP(K1592,'Roll ups'!H:I,2,FALSE),0)</f>
        <v>69119979.479999974</v>
      </c>
      <c r="AK1592" s="76">
        <f>IF(Table2[[#This Row],[PRICE TIER LOOKUP]]=0,0,IF(Table2[[#This Row],[PRICE TIER LOOKUP]]&gt;0,SUM(AB1592/AJ1592)))</f>
        <v>1.2742208643954306E-3</v>
      </c>
      <c r="AL1592" s="74" t="e">
        <f>IF(AK1592&lt;#REF!,"STRIKE",IF(AK1592&gt;=#REF!,"GOOD"))</f>
        <v>#REF!</v>
      </c>
      <c r="AM1592" s="75">
        <f>VLOOKUP(H1592,'Roll ups'!A:B,2,FALSE)</f>
        <v>325145452.83999985</v>
      </c>
      <c r="AN1592" s="77">
        <f t="shared" si="52"/>
        <v>2.7087606248438049E-4</v>
      </c>
      <c r="AO1592" s="74" t="str">
        <f>IFERROR(VLOOKUP(Table2[[#This Row],[Product Name]],'Roll ups'!L:P,5,FALSE),"GOOD")</f>
        <v>GOOD</v>
      </c>
      <c r="AP1592" s="74">
        <f>Table2[[#This Row],[Retail Dollar Vol Current 12 Mths]]/Table2[[#This Row],[SHELF SALES  LOOKUP]]</f>
        <v>2.7087606248438049E-4</v>
      </c>
      <c r="AQ1592" s="69">
        <f t="shared" si="53"/>
        <v>0</v>
      </c>
      <c r="AR159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592" s="69" t="e">
        <f>IF(Table2[[#This Row],[Shelf Dollar Vol Current 12 Mths]]&gt;#REF!,"MEETS $ CRITERIA",IF(Table2[[#This Row],[Shelf Dollar Vol Current 12 Mths]]&lt;#REF!+1,"DOES NOT MEET $ CRITERIA"))</f>
        <v>#REF!</v>
      </c>
      <c r="AT1592" s="78"/>
    </row>
    <row r="1593" spans="1:46" ht="13.8" x14ac:dyDescent="0.3">
      <c r="A1593" s="68" t="s">
        <v>761</v>
      </c>
      <c r="B1593" s="69">
        <v>16676</v>
      </c>
      <c r="C1593" s="69">
        <v>801</v>
      </c>
      <c r="D1593" s="69" t="s">
        <v>25</v>
      </c>
      <c r="E1593" s="70" t="s">
        <v>6313</v>
      </c>
      <c r="F1593" s="70"/>
      <c r="G1593" s="71" t="s">
        <v>9788</v>
      </c>
      <c r="H1593" s="69" t="s">
        <v>6315</v>
      </c>
      <c r="I1593" s="68" t="s">
        <v>758</v>
      </c>
      <c r="J1593" s="68" t="s">
        <v>175</v>
      </c>
      <c r="K1593" s="68" t="s">
        <v>146</v>
      </c>
      <c r="L1593" s="68" t="s">
        <v>6320</v>
      </c>
      <c r="M1593" s="68" t="s">
        <v>175</v>
      </c>
      <c r="N1593" s="68" t="s">
        <v>176</v>
      </c>
      <c r="O1593" s="68" t="s">
        <v>9789</v>
      </c>
      <c r="P1593" s="72" t="s">
        <v>6357</v>
      </c>
      <c r="Q1593" s="68" t="s">
        <v>6387</v>
      </c>
      <c r="R1593" s="68" t="s">
        <v>31</v>
      </c>
      <c r="S1593" s="68">
        <v>145</v>
      </c>
      <c r="T1593" s="68">
        <v>199</v>
      </c>
      <c r="U1593" s="68">
        <v>-0.37</v>
      </c>
      <c r="V1593" s="68">
        <v>279.58</v>
      </c>
      <c r="W1593" s="68">
        <v>373</v>
      </c>
      <c r="X1593" s="68">
        <v>-0.33</v>
      </c>
      <c r="Y1593" s="68">
        <v>1461.67</v>
      </c>
      <c r="Z1593" s="68">
        <v>1567.75</v>
      </c>
      <c r="AA1593" s="68">
        <v>-7.0000000000000007E-2</v>
      </c>
      <c r="AB1593" s="73">
        <v>557194.97</v>
      </c>
      <c r="AC1593" s="73">
        <v>604159.48</v>
      </c>
      <c r="AD1593" s="73">
        <v>580047.80000000005</v>
      </c>
      <c r="AE1593" s="73">
        <v>622662.36</v>
      </c>
      <c r="AF1593" s="73"/>
      <c r="AG1593" s="73">
        <f>IFERROR(VLOOKUP(J1593,'Roll ups'!D:E,2,FALSE),0)</f>
        <v>52239627.039999984</v>
      </c>
      <c r="AH1593" s="74">
        <f>IF(Table2[[#This Row],[CATEGORY TTL LOOKUP]]=0,0,IF(Table2[[#This Row],[CATEGORY TTL LOOKUP]]&gt;0,SUM(AB1593/AG1593)))</f>
        <v>1.066613606512456E-2</v>
      </c>
      <c r="AI1593" s="74" t="str">
        <f>IFERROR(IF(AH1593&lt;#REF!,"STRIKE",IF(AH1593&gt;=#REF!,"GOOD")),"NO DATA")</f>
        <v>NO DATA</v>
      </c>
      <c r="AJ1593" s="75">
        <f>IFERROR(VLOOKUP(K1593,'Roll ups'!H:I,2,FALSE),0)</f>
        <v>69119979.479999974</v>
      </c>
      <c r="AK1593" s="76">
        <f>IF(Table2[[#This Row],[PRICE TIER LOOKUP]]=0,0,IF(Table2[[#This Row],[PRICE TIER LOOKUP]]&gt;0,SUM(AB1593/AJ1593)))</f>
        <v>8.0612722137920426E-3</v>
      </c>
      <c r="AL1593" s="74" t="e">
        <f>IF(AK1593&lt;#REF!,"STRIKE",IF(AK1593&gt;=#REF!,"GOOD"))</f>
        <v>#REF!</v>
      </c>
      <c r="AM1593" s="75">
        <f>VLOOKUP(H1593,'Roll ups'!A:B,2,FALSE)</f>
        <v>325145452.83999985</v>
      </c>
      <c r="AN1593" s="77">
        <f t="shared" si="52"/>
        <v>1.7136791092514183E-3</v>
      </c>
      <c r="AO1593" s="74" t="str">
        <f>IFERROR(VLOOKUP(Table2[[#This Row],[Product Name]],'Roll ups'!L:P,5,FALSE),"GOOD")</f>
        <v>GOOD</v>
      </c>
      <c r="AP1593" s="74">
        <f>Table2[[#This Row],[Retail Dollar Vol Current 12 Mths]]/Table2[[#This Row],[SHELF SALES  LOOKUP]]</f>
        <v>1.7839640534214531E-3</v>
      </c>
      <c r="AQ1593" s="69">
        <f t="shared" si="53"/>
        <v>0</v>
      </c>
      <c r="AR159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593" s="69" t="e">
        <f>IF(Table2[[#This Row],[Shelf Dollar Vol Current 12 Mths]]&gt;#REF!,"MEETS $ CRITERIA",IF(Table2[[#This Row],[Shelf Dollar Vol Current 12 Mths]]&lt;#REF!+1,"DOES NOT MEET $ CRITERIA"))</f>
        <v>#REF!</v>
      </c>
      <c r="AT1593" s="78"/>
    </row>
    <row r="1594" spans="1:46" ht="13.8" x14ac:dyDescent="0.3">
      <c r="A1594" s="68" t="s">
        <v>3559</v>
      </c>
      <c r="B1594" s="69">
        <v>47776</v>
      </c>
      <c r="C1594" s="69">
        <v>452</v>
      </c>
      <c r="D1594" s="69" t="s">
        <v>25</v>
      </c>
      <c r="E1594" s="70" t="s">
        <v>6313</v>
      </c>
      <c r="F1594" s="70"/>
      <c r="G1594" s="71" t="s">
        <v>9790</v>
      </c>
      <c r="H1594" s="69" t="s">
        <v>6315</v>
      </c>
      <c r="I1594" s="68" t="s">
        <v>131</v>
      </c>
      <c r="J1594" s="68" t="s">
        <v>88</v>
      </c>
      <c r="K1594" s="68" t="s">
        <v>132</v>
      </c>
      <c r="L1594" s="68" t="s">
        <v>6320</v>
      </c>
      <c r="M1594" s="68" t="s">
        <v>88</v>
      </c>
      <c r="N1594" s="68" t="s">
        <v>133</v>
      </c>
      <c r="O1594" s="68" t="s">
        <v>9791</v>
      </c>
      <c r="P1594" s="72" t="s">
        <v>87</v>
      </c>
      <c r="Q1594" s="68" t="s">
        <v>161</v>
      </c>
      <c r="R1594" s="68" t="s">
        <v>31</v>
      </c>
      <c r="S1594" s="68">
        <v>7</v>
      </c>
      <c r="T1594" s="68">
        <v>5</v>
      </c>
      <c r="U1594" s="68">
        <v>0.28999999999999998</v>
      </c>
      <c r="V1594" s="68">
        <v>17</v>
      </c>
      <c r="W1594" s="68">
        <v>46.92</v>
      </c>
      <c r="X1594" s="68">
        <v>-1.76</v>
      </c>
      <c r="Y1594" s="68">
        <v>70.17</v>
      </c>
      <c r="Z1594" s="68">
        <v>145.91999999999999</v>
      </c>
      <c r="AA1594" s="68">
        <v>-1.08</v>
      </c>
      <c r="AB1594" s="73">
        <v>29772.639999999999</v>
      </c>
      <c r="AC1594" s="73">
        <v>62374.17</v>
      </c>
      <c r="AD1594" s="73">
        <v>30438.3</v>
      </c>
      <c r="AE1594" s="73">
        <v>63261.21</v>
      </c>
      <c r="AF1594" s="73"/>
      <c r="AG1594" s="73">
        <f>IFERROR(VLOOKUP(J1594,'Roll ups'!D:E,2,FALSE),0)</f>
        <v>43814205.929999985</v>
      </c>
      <c r="AH1594" s="74">
        <f>IF(Table2[[#This Row],[CATEGORY TTL LOOKUP]]=0,0,IF(Table2[[#This Row],[CATEGORY TTL LOOKUP]]&gt;0,SUM(AB1594/AG1594)))</f>
        <v>6.7952024618605274E-4</v>
      </c>
      <c r="AI1594" s="74" t="str">
        <f>IFERROR(IF(AH1594&lt;#REF!,"STRIKE",IF(AH1594&gt;=#REF!,"GOOD")),"NO DATA")</f>
        <v>NO DATA</v>
      </c>
      <c r="AJ1594" s="75">
        <f>IFERROR(VLOOKUP(K1594,'Roll ups'!H:I,2,FALSE),0)</f>
        <v>126094742.97999983</v>
      </c>
      <c r="AK1594" s="76">
        <f>IF(Table2[[#This Row],[PRICE TIER LOOKUP]]=0,0,IF(Table2[[#This Row],[PRICE TIER LOOKUP]]&gt;0,SUM(AB1594/AJ1594)))</f>
        <v>2.3611325338695766E-4</v>
      </c>
      <c r="AL1594" s="74" t="e">
        <f>IF(AK1594&lt;#REF!,"STRIKE",IF(AK1594&gt;=#REF!,"GOOD"))</f>
        <v>#REF!</v>
      </c>
      <c r="AM1594" s="75">
        <f>VLOOKUP(H1594,'Roll ups'!A:B,2,FALSE)</f>
        <v>325145452.83999985</v>
      </c>
      <c r="AN1594" s="77">
        <f t="shared" si="52"/>
        <v>9.1567142458703728E-5</v>
      </c>
      <c r="AO1594" s="74" t="str">
        <f>IFERROR(VLOOKUP(Table2[[#This Row],[Product Name]],'Roll ups'!L:P,5,FALSE),"GOOD")</f>
        <v>GOOD</v>
      </c>
      <c r="AP1594" s="74">
        <f>Table2[[#This Row],[Retail Dollar Vol Current 12 Mths]]/Table2[[#This Row],[SHELF SALES  LOOKUP]]</f>
        <v>9.3614410824863415E-5</v>
      </c>
      <c r="AQ1594" s="69">
        <f t="shared" si="53"/>
        <v>0</v>
      </c>
      <c r="AR159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594" s="69" t="e">
        <f>IF(Table2[[#This Row],[Shelf Dollar Vol Current 12 Mths]]&gt;#REF!,"MEETS $ CRITERIA",IF(Table2[[#This Row],[Shelf Dollar Vol Current 12 Mths]]&lt;#REF!+1,"DOES NOT MEET $ CRITERIA"))</f>
        <v>#REF!</v>
      </c>
      <c r="AT1594" s="78"/>
    </row>
    <row r="1595" spans="1:46" ht="13.8" x14ac:dyDescent="0.3">
      <c r="A1595" s="68" t="s">
        <v>1271</v>
      </c>
      <c r="B1595" s="69">
        <v>47785</v>
      </c>
      <c r="C1595" s="69">
        <v>901</v>
      </c>
      <c r="D1595" s="69" t="s">
        <v>25</v>
      </c>
      <c r="E1595" s="70" t="s">
        <v>6313</v>
      </c>
      <c r="F1595" s="70"/>
      <c r="G1595" s="71" t="s">
        <v>9792</v>
      </c>
      <c r="H1595" s="69" t="s">
        <v>6315</v>
      </c>
      <c r="I1595" s="68" t="s">
        <v>131</v>
      </c>
      <c r="J1595" s="68" t="s">
        <v>88</v>
      </c>
      <c r="K1595" s="68" t="s">
        <v>89</v>
      </c>
      <c r="L1595" s="68" t="s">
        <v>132</v>
      </c>
      <c r="M1595" s="68" t="s">
        <v>88</v>
      </c>
      <c r="N1595" s="68" t="s">
        <v>133</v>
      </c>
      <c r="O1595" s="68" t="s">
        <v>9793</v>
      </c>
      <c r="P1595" s="72" t="s">
        <v>87</v>
      </c>
      <c r="Q1595" s="68" t="s">
        <v>161</v>
      </c>
      <c r="R1595" s="68" t="s">
        <v>31</v>
      </c>
      <c r="S1595" s="68">
        <v>468</v>
      </c>
      <c r="T1595" s="68">
        <v>155.88</v>
      </c>
      <c r="U1595" s="68">
        <v>0.67</v>
      </c>
      <c r="V1595" s="68">
        <v>853.29</v>
      </c>
      <c r="W1595" s="68">
        <v>882.96</v>
      </c>
      <c r="X1595" s="68">
        <v>-0.03</v>
      </c>
      <c r="Y1595" s="68">
        <v>3758.42</v>
      </c>
      <c r="Z1595" s="68">
        <v>3499.13</v>
      </c>
      <c r="AA1595" s="68">
        <v>7.0000000000000007E-2</v>
      </c>
      <c r="AB1595" s="73">
        <v>1051244.8700000001</v>
      </c>
      <c r="AC1595" s="73">
        <v>999985.47</v>
      </c>
      <c r="AD1595" s="73">
        <v>1159095.7</v>
      </c>
      <c r="AE1595" s="73">
        <v>1078536.21</v>
      </c>
      <c r="AF1595" s="73"/>
      <c r="AG1595" s="73">
        <f>IFERROR(VLOOKUP(J1595,'Roll ups'!D:E,2,FALSE),0)</f>
        <v>43814205.929999985</v>
      </c>
      <c r="AH1595" s="74">
        <f>IF(Table2[[#This Row],[CATEGORY TTL LOOKUP]]=0,0,IF(Table2[[#This Row],[CATEGORY TTL LOOKUP]]&gt;0,SUM(AB1595/AG1595)))</f>
        <v>2.3993242549677322E-2</v>
      </c>
      <c r="AI1595" s="74" t="str">
        <f>IFERROR(IF(AH1595&lt;#REF!,"STRIKE",IF(AH1595&gt;=#REF!,"GOOD")),"NO DATA")</f>
        <v>NO DATA</v>
      </c>
      <c r="AJ1595" s="75">
        <f>IFERROR(VLOOKUP(K1595,'Roll ups'!H:I,2,FALSE),0)</f>
        <v>75793138.070000067</v>
      </c>
      <c r="AK1595" s="76">
        <f>IF(Table2[[#This Row],[PRICE TIER LOOKUP]]=0,0,IF(Table2[[#This Row],[PRICE TIER LOOKUP]]&gt;0,SUM(AB1595/AJ1595)))</f>
        <v>1.3869921430474413E-2</v>
      </c>
      <c r="AL1595" s="74" t="e">
        <f>IF(AK1595&lt;#REF!,"STRIKE",IF(AK1595&gt;=#REF!,"GOOD"))</f>
        <v>#REF!</v>
      </c>
      <c r="AM1595" s="75">
        <f>VLOOKUP(H1595,'Roll ups'!A:B,2,FALSE)</f>
        <v>325145452.83999985</v>
      </c>
      <c r="AN1595" s="77">
        <f t="shared" si="52"/>
        <v>3.2331526116015068E-3</v>
      </c>
      <c r="AO1595" s="74" t="str">
        <f>IFERROR(VLOOKUP(Table2[[#This Row],[Product Name]],'Roll ups'!L:P,5,FALSE),"GOOD")</f>
        <v>GOOD</v>
      </c>
      <c r="AP1595" s="74">
        <f>Table2[[#This Row],[Retail Dollar Vol Current 12 Mths]]/Table2[[#This Row],[SHELF SALES  LOOKUP]]</f>
        <v>3.5648528677729254E-3</v>
      </c>
      <c r="AQ1595" s="69">
        <f t="shared" si="53"/>
        <v>0</v>
      </c>
      <c r="AR159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595" s="69" t="e">
        <f>IF(Table2[[#This Row],[Shelf Dollar Vol Current 12 Mths]]&gt;#REF!,"MEETS $ CRITERIA",IF(Table2[[#This Row],[Shelf Dollar Vol Current 12 Mths]]&lt;#REF!+1,"DOES NOT MEET $ CRITERIA"))</f>
        <v>#REF!</v>
      </c>
      <c r="AT1595" s="78"/>
    </row>
    <row r="1596" spans="1:46" ht="13.8" x14ac:dyDescent="0.3">
      <c r="A1596" s="68" t="s">
        <v>1328</v>
      </c>
      <c r="B1596" s="69">
        <v>47786</v>
      </c>
      <c r="C1596" s="69">
        <v>873</v>
      </c>
      <c r="D1596" s="69" t="s">
        <v>25</v>
      </c>
      <c r="E1596" s="70" t="s">
        <v>6313</v>
      </c>
      <c r="F1596" s="70"/>
      <c r="G1596" s="71" t="s">
        <v>9794</v>
      </c>
      <c r="H1596" s="69" t="s">
        <v>6315</v>
      </c>
      <c r="I1596" s="68" t="s">
        <v>131</v>
      </c>
      <c r="J1596" s="68" t="s">
        <v>88</v>
      </c>
      <c r="K1596" s="68" t="s">
        <v>89</v>
      </c>
      <c r="L1596" s="68" t="s">
        <v>132</v>
      </c>
      <c r="M1596" s="68" t="s">
        <v>88</v>
      </c>
      <c r="N1596" s="68" t="s">
        <v>133</v>
      </c>
      <c r="O1596" s="68" t="s">
        <v>9795</v>
      </c>
      <c r="P1596" s="72" t="s">
        <v>87</v>
      </c>
      <c r="Q1596" s="68" t="s">
        <v>161</v>
      </c>
      <c r="R1596" s="68" t="s">
        <v>31</v>
      </c>
      <c r="S1596" s="68">
        <v>241</v>
      </c>
      <c r="T1596" s="68">
        <v>294</v>
      </c>
      <c r="U1596" s="68">
        <v>-0.22</v>
      </c>
      <c r="V1596" s="68">
        <v>454.08</v>
      </c>
      <c r="W1596" s="68">
        <v>560.25</v>
      </c>
      <c r="X1596" s="68">
        <v>-0.23</v>
      </c>
      <c r="Y1596" s="68">
        <v>2078.5</v>
      </c>
      <c r="Z1596" s="68">
        <v>2187.17</v>
      </c>
      <c r="AA1596" s="68">
        <v>-0.05</v>
      </c>
      <c r="AB1596" s="73">
        <v>655205.91</v>
      </c>
      <c r="AC1596" s="73">
        <v>690349.1</v>
      </c>
      <c r="AD1596" s="73">
        <v>690436.33</v>
      </c>
      <c r="AE1596" s="73">
        <v>724967.76</v>
      </c>
      <c r="AF1596" s="73"/>
      <c r="AG1596" s="73">
        <f>IFERROR(VLOOKUP(J1596,'Roll ups'!D:E,2,FALSE),0)</f>
        <v>43814205.929999985</v>
      </c>
      <c r="AH1596" s="74">
        <f>IF(Table2[[#This Row],[CATEGORY TTL LOOKUP]]=0,0,IF(Table2[[#This Row],[CATEGORY TTL LOOKUP]]&gt;0,SUM(AB1596/AG1596)))</f>
        <v>1.4954188854792747E-2</v>
      </c>
      <c r="AI1596" s="74" t="str">
        <f>IFERROR(IF(AH1596&lt;#REF!,"STRIKE",IF(AH1596&gt;=#REF!,"GOOD")),"NO DATA")</f>
        <v>NO DATA</v>
      </c>
      <c r="AJ1596" s="75">
        <f>IFERROR(VLOOKUP(K1596,'Roll ups'!H:I,2,FALSE),0)</f>
        <v>75793138.070000067</v>
      </c>
      <c r="AK1596" s="76">
        <f>IF(Table2[[#This Row],[PRICE TIER LOOKUP]]=0,0,IF(Table2[[#This Row],[PRICE TIER LOOKUP]]&gt;0,SUM(AB1596/AJ1596)))</f>
        <v>8.6446600138771566E-3</v>
      </c>
      <c r="AL1596" s="74" t="e">
        <f>IF(AK1596&lt;#REF!,"STRIKE",IF(AK1596&gt;=#REF!,"GOOD"))</f>
        <v>#REF!</v>
      </c>
      <c r="AM1596" s="75">
        <f>VLOOKUP(H1596,'Roll ups'!A:B,2,FALSE)</f>
        <v>325145452.83999985</v>
      </c>
      <c r="AN1596" s="77">
        <f t="shared" si="52"/>
        <v>2.0151163249464816E-3</v>
      </c>
      <c r="AO1596" s="74" t="str">
        <f>IFERROR(VLOOKUP(Table2[[#This Row],[Product Name]],'Roll ups'!L:P,5,FALSE),"GOOD")</f>
        <v>GOOD</v>
      </c>
      <c r="AP1596" s="74">
        <f>Table2[[#This Row],[Retail Dollar Vol Current 12 Mths]]/Table2[[#This Row],[SHELF SALES  LOOKUP]]</f>
        <v>2.1234691242622279E-3</v>
      </c>
      <c r="AQ1596" s="69">
        <f t="shared" si="53"/>
        <v>0</v>
      </c>
      <c r="AR159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596" s="69" t="e">
        <f>IF(Table2[[#This Row],[Shelf Dollar Vol Current 12 Mths]]&gt;#REF!,"MEETS $ CRITERIA",IF(Table2[[#This Row],[Shelf Dollar Vol Current 12 Mths]]&lt;#REF!+1,"DOES NOT MEET $ CRITERIA"))</f>
        <v>#REF!</v>
      </c>
      <c r="AT1596" s="78"/>
    </row>
    <row r="1597" spans="1:46" ht="13.8" x14ac:dyDescent="0.3">
      <c r="A1597" s="68" t="s">
        <v>1599</v>
      </c>
      <c r="B1597" s="69">
        <v>47787</v>
      </c>
      <c r="C1597" s="69">
        <v>513</v>
      </c>
      <c r="D1597" s="69" t="s">
        <v>25</v>
      </c>
      <c r="E1597" s="70" t="s">
        <v>6313</v>
      </c>
      <c r="F1597" s="70"/>
      <c r="G1597" s="71" t="s">
        <v>9796</v>
      </c>
      <c r="H1597" s="69" t="s">
        <v>6315</v>
      </c>
      <c r="I1597" s="68" t="s">
        <v>131</v>
      </c>
      <c r="J1597" s="68" t="s">
        <v>88</v>
      </c>
      <c r="K1597" s="68" t="s">
        <v>89</v>
      </c>
      <c r="L1597" s="68" t="s">
        <v>132</v>
      </c>
      <c r="M1597" s="68" t="s">
        <v>88</v>
      </c>
      <c r="N1597" s="68" t="s">
        <v>133</v>
      </c>
      <c r="O1597" s="68" t="s">
        <v>9797</v>
      </c>
      <c r="P1597" s="72" t="s">
        <v>87</v>
      </c>
      <c r="Q1597" s="68" t="s">
        <v>161</v>
      </c>
      <c r="R1597" s="68" t="s">
        <v>31</v>
      </c>
      <c r="S1597" s="68">
        <v>26</v>
      </c>
      <c r="T1597" s="68">
        <v>35.99</v>
      </c>
      <c r="U1597" s="68">
        <v>-0.4</v>
      </c>
      <c r="V1597" s="68">
        <v>124.98</v>
      </c>
      <c r="W1597" s="68">
        <v>138.43</v>
      </c>
      <c r="X1597" s="68">
        <v>-0.11</v>
      </c>
      <c r="Y1597" s="68">
        <v>525.05999999999995</v>
      </c>
      <c r="Z1597" s="68">
        <v>561.16</v>
      </c>
      <c r="AA1597" s="68">
        <v>-7.0000000000000007E-2</v>
      </c>
      <c r="AB1597" s="73">
        <v>161742.73000000001</v>
      </c>
      <c r="AC1597" s="73">
        <v>173400.11</v>
      </c>
      <c r="AD1597" s="73">
        <v>167205.88</v>
      </c>
      <c r="AE1597" s="73">
        <v>178315.79</v>
      </c>
      <c r="AF1597" s="73"/>
      <c r="AG1597" s="73">
        <f>IFERROR(VLOOKUP(J1597,'Roll ups'!D:E,2,FALSE),0)</f>
        <v>43814205.929999985</v>
      </c>
      <c r="AH1597" s="74">
        <f>IF(Table2[[#This Row],[CATEGORY TTL LOOKUP]]=0,0,IF(Table2[[#This Row],[CATEGORY TTL LOOKUP]]&gt;0,SUM(AB1597/AG1597)))</f>
        <v>3.6915590860738001E-3</v>
      </c>
      <c r="AI1597" s="74" t="str">
        <f>IFERROR(IF(AH1597&lt;#REF!,"STRIKE",IF(AH1597&gt;=#REF!,"GOOD")),"NO DATA")</f>
        <v>NO DATA</v>
      </c>
      <c r="AJ1597" s="75">
        <f>IFERROR(VLOOKUP(K1597,'Roll ups'!H:I,2,FALSE),0)</f>
        <v>75793138.070000067</v>
      </c>
      <c r="AK1597" s="76">
        <f>IF(Table2[[#This Row],[PRICE TIER LOOKUP]]=0,0,IF(Table2[[#This Row],[PRICE TIER LOOKUP]]&gt;0,SUM(AB1597/AJ1597)))</f>
        <v>2.134002287260091E-3</v>
      </c>
      <c r="AL1597" s="74" t="e">
        <f>IF(AK1597&lt;#REF!,"STRIKE",IF(AK1597&gt;=#REF!,"GOOD"))</f>
        <v>#REF!</v>
      </c>
      <c r="AM1597" s="75">
        <f>VLOOKUP(H1597,'Roll ups'!A:B,2,FALSE)</f>
        <v>325145452.83999985</v>
      </c>
      <c r="AN1597" s="77">
        <f t="shared" si="52"/>
        <v>4.9744730731200368E-4</v>
      </c>
      <c r="AO1597" s="74" t="str">
        <f>IFERROR(VLOOKUP(Table2[[#This Row],[Product Name]],'Roll ups'!L:P,5,FALSE),"GOOD")</f>
        <v>GOOD</v>
      </c>
      <c r="AP1597" s="74">
        <f>Table2[[#This Row],[Retail Dollar Vol Current 12 Mths]]/Table2[[#This Row],[SHELF SALES  LOOKUP]]</f>
        <v>5.1424947985442067E-4</v>
      </c>
      <c r="AQ1597" s="69">
        <f t="shared" si="53"/>
        <v>0</v>
      </c>
      <c r="AR159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597" s="69" t="e">
        <f>IF(Table2[[#This Row],[Shelf Dollar Vol Current 12 Mths]]&gt;#REF!,"MEETS $ CRITERIA",IF(Table2[[#This Row],[Shelf Dollar Vol Current 12 Mths]]&lt;#REF!+1,"DOES NOT MEET $ CRITERIA"))</f>
        <v>#REF!</v>
      </c>
      <c r="AT1597" s="78"/>
    </row>
    <row r="1598" spans="1:46" ht="13.8" x14ac:dyDescent="0.3">
      <c r="A1598" s="68" t="s">
        <v>1849</v>
      </c>
      <c r="B1598" s="69">
        <v>47788</v>
      </c>
      <c r="C1598" s="69">
        <v>352</v>
      </c>
      <c r="D1598" s="69" t="s">
        <v>25</v>
      </c>
      <c r="E1598" s="70" t="s">
        <v>6313</v>
      </c>
      <c r="F1598" s="70"/>
      <c r="G1598" s="71" t="s">
        <v>9798</v>
      </c>
      <c r="H1598" s="69" t="s">
        <v>6315</v>
      </c>
      <c r="I1598" s="68" t="s">
        <v>87</v>
      </c>
      <c r="J1598" s="68" t="s">
        <v>88</v>
      </c>
      <c r="K1598" s="68" t="s">
        <v>89</v>
      </c>
      <c r="L1598" s="68" t="s">
        <v>132</v>
      </c>
      <c r="M1598" s="68" t="s">
        <v>88</v>
      </c>
      <c r="N1598" s="68" t="s">
        <v>133</v>
      </c>
      <c r="O1598" s="68" t="s">
        <v>9799</v>
      </c>
      <c r="P1598" s="72" t="s">
        <v>87</v>
      </c>
      <c r="Q1598" s="68" t="s">
        <v>161</v>
      </c>
      <c r="R1598" s="68" t="s">
        <v>31</v>
      </c>
      <c r="S1598" s="68">
        <v>17</v>
      </c>
      <c r="T1598" s="68">
        <v>19.84</v>
      </c>
      <c r="U1598" s="68">
        <v>-0.19</v>
      </c>
      <c r="V1598" s="68">
        <v>67.290000000000006</v>
      </c>
      <c r="W1598" s="68">
        <v>172.29</v>
      </c>
      <c r="X1598" s="68">
        <v>-1.56</v>
      </c>
      <c r="Y1598" s="68">
        <v>485.38</v>
      </c>
      <c r="Z1598" s="68">
        <v>684.31</v>
      </c>
      <c r="AA1598" s="68">
        <v>-0.41</v>
      </c>
      <c r="AB1598" s="73">
        <v>142302.79</v>
      </c>
      <c r="AC1598" s="73">
        <v>199185.42</v>
      </c>
      <c r="AD1598" s="73">
        <v>147813.12</v>
      </c>
      <c r="AE1598" s="73">
        <v>207827.89</v>
      </c>
      <c r="AF1598" s="73"/>
      <c r="AG1598" s="73">
        <f>IFERROR(VLOOKUP(J1598,'Roll ups'!D:E,2,FALSE),0)</f>
        <v>43814205.929999985</v>
      </c>
      <c r="AH1598" s="74">
        <f>IF(Table2[[#This Row],[CATEGORY TTL LOOKUP]]=0,0,IF(Table2[[#This Row],[CATEGORY TTL LOOKUP]]&gt;0,SUM(AB1598/AG1598)))</f>
        <v>3.247868744382835E-3</v>
      </c>
      <c r="AI1598" s="74" t="str">
        <f>IFERROR(IF(AH1598&lt;#REF!,"STRIKE",IF(AH1598&gt;=#REF!,"GOOD")),"NO DATA")</f>
        <v>NO DATA</v>
      </c>
      <c r="AJ1598" s="75">
        <f>IFERROR(VLOOKUP(K1598,'Roll ups'!H:I,2,FALSE),0)</f>
        <v>75793138.070000067</v>
      </c>
      <c r="AK1598" s="76">
        <f>IF(Table2[[#This Row],[PRICE TIER LOOKUP]]=0,0,IF(Table2[[#This Row],[PRICE TIER LOOKUP]]&gt;0,SUM(AB1598/AJ1598)))</f>
        <v>1.8775154799445539E-3</v>
      </c>
      <c r="AL1598" s="74" t="e">
        <f>IF(AK1598&lt;#REF!,"STRIKE",IF(AK1598&gt;=#REF!,"GOOD"))</f>
        <v>#REF!</v>
      </c>
      <c r="AM1598" s="75">
        <f>VLOOKUP(H1598,'Roll ups'!A:B,2,FALSE)</f>
        <v>325145452.83999985</v>
      </c>
      <c r="AN1598" s="77">
        <f t="shared" si="52"/>
        <v>4.3765886546174611E-4</v>
      </c>
      <c r="AO1598" s="74" t="str">
        <f>IFERROR(VLOOKUP(Table2[[#This Row],[Product Name]],'Roll ups'!L:P,5,FALSE),"GOOD")</f>
        <v>GOOD</v>
      </c>
      <c r="AP1598" s="74">
        <f>Table2[[#This Row],[Retail Dollar Vol Current 12 Mths]]/Table2[[#This Row],[SHELF SALES  LOOKUP]]</f>
        <v>4.5460614229391377E-4</v>
      </c>
      <c r="AQ1598" s="69">
        <f t="shared" si="53"/>
        <v>0</v>
      </c>
      <c r="AR159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598" s="69" t="e">
        <f>IF(Table2[[#This Row],[Shelf Dollar Vol Current 12 Mths]]&gt;#REF!,"MEETS $ CRITERIA",IF(Table2[[#This Row],[Shelf Dollar Vol Current 12 Mths]]&lt;#REF!+1,"DOES NOT MEET $ CRITERIA"))</f>
        <v>#REF!</v>
      </c>
      <c r="AT1598" s="78"/>
    </row>
    <row r="1599" spans="1:46" ht="13.8" x14ac:dyDescent="0.3">
      <c r="A1599" s="68" t="s">
        <v>1340</v>
      </c>
      <c r="B1599" s="69">
        <v>47790</v>
      </c>
      <c r="C1599" s="69">
        <v>776</v>
      </c>
      <c r="D1599" s="69" t="s">
        <v>25</v>
      </c>
      <c r="E1599" s="70" t="s">
        <v>6313</v>
      </c>
      <c r="F1599" s="70"/>
      <c r="G1599" s="71" t="s">
        <v>9800</v>
      </c>
      <c r="H1599" s="69" t="s">
        <v>6315</v>
      </c>
      <c r="I1599" s="68" t="s">
        <v>131</v>
      </c>
      <c r="J1599" s="68" t="s">
        <v>88</v>
      </c>
      <c r="K1599" s="68" t="s">
        <v>89</v>
      </c>
      <c r="L1599" s="68" t="s">
        <v>132</v>
      </c>
      <c r="M1599" s="68" t="s">
        <v>88</v>
      </c>
      <c r="N1599" s="68" t="s">
        <v>133</v>
      </c>
      <c r="O1599" s="68" t="s">
        <v>9801</v>
      </c>
      <c r="P1599" s="72" t="s">
        <v>87</v>
      </c>
      <c r="Q1599" s="68" t="s">
        <v>161</v>
      </c>
      <c r="R1599" s="68" t="s">
        <v>31</v>
      </c>
      <c r="S1599" s="68">
        <v>62</v>
      </c>
      <c r="T1599" s="68">
        <v>60.79</v>
      </c>
      <c r="U1599" s="68">
        <v>0.03</v>
      </c>
      <c r="V1599" s="68">
        <v>325.45</v>
      </c>
      <c r="W1599" s="68">
        <v>460.25</v>
      </c>
      <c r="X1599" s="68">
        <v>-0.41</v>
      </c>
      <c r="Y1599" s="68">
        <v>1411.96</v>
      </c>
      <c r="Z1599" s="68">
        <v>1481.24</v>
      </c>
      <c r="AA1599" s="68">
        <v>-0.05</v>
      </c>
      <c r="AB1599" s="73">
        <v>502575.78</v>
      </c>
      <c r="AC1599" s="73">
        <v>538201.04</v>
      </c>
      <c r="AD1599" s="73">
        <v>543936.64</v>
      </c>
      <c r="AE1599" s="73">
        <v>567428.72</v>
      </c>
      <c r="AF1599" s="73"/>
      <c r="AG1599" s="73">
        <f>IFERROR(VLOOKUP(J1599,'Roll ups'!D:E,2,FALSE),0)</f>
        <v>43814205.929999985</v>
      </c>
      <c r="AH1599" s="74">
        <f>IF(Table2[[#This Row],[CATEGORY TTL LOOKUP]]=0,0,IF(Table2[[#This Row],[CATEGORY TTL LOOKUP]]&gt;0,SUM(AB1599/AG1599)))</f>
        <v>1.1470612540666447E-2</v>
      </c>
      <c r="AI1599" s="74" t="str">
        <f>IFERROR(IF(AH1599&lt;#REF!,"STRIKE",IF(AH1599&gt;=#REF!,"GOOD")),"NO DATA")</f>
        <v>NO DATA</v>
      </c>
      <c r="AJ1599" s="75">
        <f>IFERROR(VLOOKUP(K1599,'Roll ups'!H:I,2,FALSE),0)</f>
        <v>75793138.070000067</v>
      </c>
      <c r="AK1599" s="76">
        <f>IF(Table2[[#This Row],[PRICE TIER LOOKUP]]=0,0,IF(Table2[[#This Row],[PRICE TIER LOOKUP]]&gt;0,SUM(AB1599/AJ1599)))</f>
        <v>6.6308876080026858E-3</v>
      </c>
      <c r="AL1599" s="74" t="e">
        <f>IF(AK1599&lt;#REF!,"STRIKE",IF(AK1599&gt;=#REF!,"GOOD"))</f>
        <v>#REF!</v>
      </c>
      <c r="AM1599" s="75">
        <f>VLOOKUP(H1599,'Roll ups'!A:B,2,FALSE)</f>
        <v>325145452.83999985</v>
      </c>
      <c r="AN1599" s="77">
        <f t="shared" si="52"/>
        <v>1.5456952438061974E-3</v>
      </c>
      <c r="AO1599" s="74" t="str">
        <f>IFERROR(VLOOKUP(Table2[[#This Row],[Product Name]],'Roll ups'!L:P,5,FALSE),"GOOD")</f>
        <v>GOOD</v>
      </c>
      <c r="AP1599" s="74">
        <f>Table2[[#This Row],[Retail Dollar Vol Current 12 Mths]]/Table2[[#This Row],[SHELF SALES  LOOKUP]]</f>
        <v>1.6729024971715186E-3</v>
      </c>
      <c r="AQ1599" s="69">
        <f t="shared" si="53"/>
        <v>0</v>
      </c>
      <c r="AR159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599" s="69" t="e">
        <f>IF(Table2[[#This Row],[Shelf Dollar Vol Current 12 Mths]]&gt;#REF!,"MEETS $ CRITERIA",IF(Table2[[#This Row],[Shelf Dollar Vol Current 12 Mths]]&lt;#REF!+1,"DOES NOT MEET $ CRITERIA"))</f>
        <v>#REF!</v>
      </c>
      <c r="AT1599" s="78"/>
    </row>
    <row r="1600" spans="1:46" ht="13.8" x14ac:dyDescent="0.3">
      <c r="A1600" s="68" t="s">
        <v>1409</v>
      </c>
      <c r="B1600" s="69">
        <v>10628</v>
      </c>
      <c r="C1600" s="69">
        <v>627</v>
      </c>
      <c r="D1600" s="69" t="s">
        <v>25</v>
      </c>
      <c r="E1600" s="70" t="s">
        <v>6313</v>
      </c>
      <c r="F1600" s="70"/>
      <c r="G1600" s="71" t="s">
        <v>9802</v>
      </c>
      <c r="H1600" s="69" t="s">
        <v>6315</v>
      </c>
      <c r="I1600" s="68" t="s">
        <v>6355</v>
      </c>
      <c r="J1600" s="68" t="s">
        <v>257</v>
      </c>
      <c r="K1600" s="68" t="s">
        <v>89</v>
      </c>
      <c r="L1600" s="68" t="s">
        <v>89</v>
      </c>
      <c r="M1600" s="68" t="s">
        <v>257</v>
      </c>
      <c r="N1600" s="68" t="s">
        <v>258</v>
      </c>
      <c r="O1600" s="68" t="s">
        <v>9803</v>
      </c>
      <c r="P1600" s="72" t="s">
        <v>6357</v>
      </c>
      <c r="Q1600" s="68" t="s">
        <v>6387</v>
      </c>
      <c r="R1600" s="68" t="s">
        <v>31</v>
      </c>
      <c r="S1600" s="68">
        <v>205</v>
      </c>
      <c r="T1600" s="68">
        <v>231.01</v>
      </c>
      <c r="U1600" s="68">
        <v>-0.12</v>
      </c>
      <c r="V1600" s="68">
        <v>603.21</v>
      </c>
      <c r="W1600" s="68">
        <v>669.71</v>
      </c>
      <c r="X1600" s="68">
        <v>-0.11</v>
      </c>
      <c r="Y1600" s="68">
        <v>3075.11</v>
      </c>
      <c r="Z1600" s="68">
        <v>3151.34</v>
      </c>
      <c r="AA1600" s="68">
        <v>-0.02</v>
      </c>
      <c r="AB1600" s="73">
        <v>281257.96000000002</v>
      </c>
      <c r="AC1600" s="73">
        <v>286157.7</v>
      </c>
      <c r="AD1600" s="73">
        <v>291768.3</v>
      </c>
      <c r="AE1600" s="73">
        <v>298032.18</v>
      </c>
      <c r="AF1600" s="73"/>
      <c r="AG1600" s="73">
        <f>IFERROR(VLOOKUP(J1600,'Roll ups'!D:E,2,FALSE),0)</f>
        <v>29546996.449999988</v>
      </c>
      <c r="AH1600" s="74">
        <f>IF(Table2[[#This Row],[CATEGORY TTL LOOKUP]]=0,0,IF(Table2[[#This Row],[CATEGORY TTL LOOKUP]]&gt;0,SUM(AB1600/AG1600)))</f>
        <v>9.5190034112587491E-3</v>
      </c>
      <c r="AI1600" s="74" t="str">
        <f>IFERROR(IF(AH1600&lt;#REF!,"STRIKE",IF(AH1600&gt;=#REF!,"GOOD")),"NO DATA")</f>
        <v>NO DATA</v>
      </c>
      <c r="AJ1600" s="75">
        <f>IFERROR(VLOOKUP(K1600,'Roll ups'!H:I,2,FALSE),0)</f>
        <v>75793138.070000067</v>
      </c>
      <c r="AK1600" s="76">
        <f>IF(Table2[[#This Row],[PRICE TIER LOOKUP]]=0,0,IF(Table2[[#This Row],[PRICE TIER LOOKUP]]&gt;0,SUM(AB1600/AJ1600)))</f>
        <v>3.7108631092730234E-3</v>
      </c>
      <c r="AL1600" s="74" t="e">
        <f>IF(AK1600&lt;#REF!,"STRIKE",IF(AK1600&gt;=#REF!,"GOOD"))</f>
        <v>#REF!</v>
      </c>
      <c r="AM1600" s="75">
        <f>VLOOKUP(H1600,'Roll ups'!A:B,2,FALSE)</f>
        <v>325145452.83999985</v>
      </c>
      <c r="AN1600" s="77">
        <f t="shared" si="52"/>
        <v>8.650219695319056E-4</v>
      </c>
      <c r="AO1600" s="74" t="str">
        <f>IFERROR(VLOOKUP(Table2[[#This Row],[Product Name]],'Roll ups'!L:P,5,FALSE),"GOOD")</f>
        <v>GOOD</v>
      </c>
      <c r="AP1600" s="74">
        <f>Table2[[#This Row],[Retail Dollar Vol Current 12 Mths]]/Table2[[#This Row],[SHELF SALES  LOOKUP]]</f>
        <v>8.9734701024275321E-4</v>
      </c>
      <c r="AQ1600" s="69">
        <f t="shared" si="53"/>
        <v>0</v>
      </c>
      <c r="AR160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600" s="69" t="e">
        <f>IF(Table2[[#This Row],[Shelf Dollar Vol Current 12 Mths]]&gt;#REF!,"MEETS $ CRITERIA",IF(Table2[[#This Row],[Shelf Dollar Vol Current 12 Mths]]&lt;#REF!+1,"DOES NOT MEET $ CRITERIA"))</f>
        <v>#REF!</v>
      </c>
      <c r="AT1600" s="78"/>
    </row>
    <row r="1601" spans="1:46" ht="13.8" x14ac:dyDescent="0.3">
      <c r="A1601" s="68" t="s">
        <v>1554</v>
      </c>
      <c r="B1601" s="69">
        <v>19063</v>
      </c>
      <c r="C1601" s="69">
        <v>659</v>
      </c>
      <c r="D1601" s="69" t="s">
        <v>25</v>
      </c>
      <c r="E1601" s="70" t="s">
        <v>6313</v>
      </c>
      <c r="F1601" s="70"/>
      <c r="G1601" s="71" t="s">
        <v>9804</v>
      </c>
      <c r="H1601" s="69" t="s">
        <v>6315</v>
      </c>
      <c r="I1601" s="68" t="s">
        <v>758</v>
      </c>
      <c r="J1601" s="68" t="s">
        <v>175</v>
      </c>
      <c r="K1601" s="68" t="s">
        <v>89</v>
      </c>
      <c r="L1601" s="68" t="s">
        <v>89</v>
      </c>
      <c r="M1601" s="68" t="s">
        <v>175</v>
      </c>
      <c r="N1601" s="68" t="s">
        <v>176</v>
      </c>
      <c r="O1601" s="68" t="s">
        <v>9805</v>
      </c>
      <c r="P1601" s="72" t="s">
        <v>6357</v>
      </c>
      <c r="Q1601" s="68" t="s">
        <v>6387</v>
      </c>
      <c r="R1601" s="68" t="s">
        <v>31</v>
      </c>
      <c r="S1601" s="68">
        <v>60</v>
      </c>
      <c r="T1601" s="68">
        <v>61.88</v>
      </c>
      <c r="U1601" s="68">
        <v>-0.04</v>
      </c>
      <c r="V1601" s="68">
        <v>178.18</v>
      </c>
      <c r="W1601" s="68">
        <v>203.75</v>
      </c>
      <c r="X1601" s="68">
        <v>-0.14000000000000001</v>
      </c>
      <c r="Y1601" s="68">
        <v>811.91</v>
      </c>
      <c r="Z1601" s="68">
        <v>893.99</v>
      </c>
      <c r="AA1601" s="68">
        <v>-0.1</v>
      </c>
      <c r="AB1601" s="73">
        <v>156339.84</v>
      </c>
      <c r="AC1601" s="73">
        <v>172533.16</v>
      </c>
      <c r="AD1601" s="73">
        <v>156339.84</v>
      </c>
      <c r="AE1601" s="73">
        <v>172533.16</v>
      </c>
      <c r="AF1601" s="73"/>
      <c r="AG1601" s="73">
        <f>IFERROR(VLOOKUP(J1601,'Roll ups'!D:E,2,FALSE),0)</f>
        <v>52239627.039999984</v>
      </c>
      <c r="AH1601" s="74">
        <f>IF(Table2[[#This Row],[CATEGORY TTL LOOKUP]]=0,0,IF(Table2[[#This Row],[CATEGORY TTL LOOKUP]]&gt;0,SUM(AB1601/AG1601)))</f>
        <v>2.9927441840327512E-3</v>
      </c>
      <c r="AI1601" s="74" t="str">
        <f>IFERROR(IF(AH1601&lt;#REF!,"STRIKE",IF(AH1601&gt;=#REF!,"GOOD")),"NO DATA")</f>
        <v>NO DATA</v>
      </c>
      <c r="AJ1601" s="75">
        <f>IFERROR(VLOOKUP(K1601,'Roll ups'!H:I,2,FALSE),0)</f>
        <v>75793138.070000067</v>
      </c>
      <c r="AK1601" s="76">
        <f>IF(Table2[[#This Row],[PRICE TIER LOOKUP]]=0,0,IF(Table2[[#This Row],[PRICE TIER LOOKUP]]&gt;0,SUM(AB1601/AJ1601)))</f>
        <v>2.0627176018970165E-3</v>
      </c>
      <c r="AL1601" s="74" t="e">
        <f>IF(AK1601&lt;#REF!,"STRIKE",IF(AK1601&gt;=#REF!,"GOOD"))</f>
        <v>#REF!</v>
      </c>
      <c r="AM1601" s="75">
        <f>VLOOKUP(H1601,'Roll ups'!A:B,2,FALSE)</f>
        <v>325145452.83999985</v>
      </c>
      <c r="AN1601" s="77">
        <f t="shared" si="52"/>
        <v>4.8083046720918759E-4</v>
      </c>
      <c r="AO1601" s="74" t="str">
        <f>IFERROR(VLOOKUP(Table2[[#This Row],[Product Name]],'Roll ups'!L:P,5,FALSE),"GOOD")</f>
        <v>GOOD</v>
      </c>
      <c r="AP1601" s="74">
        <f>Table2[[#This Row],[Retail Dollar Vol Current 12 Mths]]/Table2[[#This Row],[SHELF SALES  LOOKUP]]</f>
        <v>4.8083046720918759E-4</v>
      </c>
      <c r="AQ1601" s="69">
        <f t="shared" si="53"/>
        <v>0</v>
      </c>
      <c r="AR160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601" s="69" t="e">
        <f>IF(Table2[[#This Row],[Shelf Dollar Vol Current 12 Mths]]&gt;#REF!,"MEETS $ CRITERIA",IF(Table2[[#This Row],[Shelf Dollar Vol Current 12 Mths]]&lt;#REF!+1,"DOES NOT MEET $ CRITERIA"))</f>
        <v>#REF!</v>
      </c>
      <c r="AT1601" s="78"/>
    </row>
    <row r="1602" spans="1:46" ht="13.8" x14ac:dyDescent="0.3">
      <c r="A1602" s="68" t="s">
        <v>1331</v>
      </c>
      <c r="B1602" s="69">
        <v>19064</v>
      </c>
      <c r="C1602" s="69">
        <v>912</v>
      </c>
      <c r="D1602" s="69" t="s">
        <v>25</v>
      </c>
      <c r="E1602" s="70" t="s">
        <v>6313</v>
      </c>
      <c r="F1602" s="70"/>
      <c r="G1602" s="71" t="s">
        <v>9806</v>
      </c>
      <c r="H1602" s="69" t="s">
        <v>6315</v>
      </c>
      <c r="I1602" s="68" t="s">
        <v>758</v>
      </c>
      <c r="J1602" s="68" t="s">
        <v>175</v>
      </c>
      <c r="K1602" s="68" t="s">
        <v>89</v>
      </c>
      <c r="L1602" s="68" t="s">
        <v>89</v>
      </c>
      <c r="M1602" s="68" t="s">
        <v>175</v>
      </c>
      <c r="N1602" s="68" t="s">
        <v>176</v>
      </c>
      <c r="O1602" s="68" t="s">
        <v>9807</v>
      </c>
      <c r="P1602" s="72" t="s">
        <v>6357</v>
      </c>
      <c r="Q1602" s="68" t="s">
        <v>6387</v>
      </c>
      <c r="R1602" s="68" t="s">
        <v>31</v>
      </c>
      <c r="S1602" s="68">
        <v>381</v>
      </c>
      <c r="T1602" s="68">
        <v>375</v>
      </c>
      <c r="U1602" s="68">
        <v>0.02</v>
      </c>
      <c r="V1602" s="68">
        <v>702.54</v>
      </c>
      <c r="W1602" s="68">
        <v>722</v>
      </c>
      <c r="X1602" s="68">
        <v>-0.03</v>
      </c>
      <c r="Y1602" s="68">
        <v>2809.58</v>
      </c>
      <c r="Z1602" s="68">
        <v>3328.04</v>
      </c>
      <c r="AA1602" s="68">
        <v>-0.18</v>
      </c>
      <c r="AB1602" s="73">
        <v>487512.23</v>
      </c>
      <c r="AC1602" s="73">
        <v>563432.56999999995</v>
      </c>
      <c r="AD1602" s="73">
        <v>529325.5</v>
      </c>
      <c r="AE1602" s="73">
        <v>612081.77</v>
      </c>
      <c r="AF1602" s="73"/>
      <c r="AG1602" s="73">
        <f>IFERROR(VLOOKUP(J1602,'Roll ups'!D:E,2,FALSE),0)</f>
        <v>52239627.039999984</v>
      </c>
      <c r="AH1602" s="74">
        <f>IF(Table2[[#This Row],[CATEGORY TTL LOOKUP]]=0,0,IF(Table2[[#This Row],[CATEGORY TTL LOOKUP]]&gt;0,SUM(AB1602/AG1602)))</f>
        <v>9.3322302938095431E-3</v>
      </c>
      <c r="AI1602" s="74" t="str">
        <f>IFERROR(IF(AH1602&lt;#REF!,"STRIKE",IF(AH1602&gt;=#REF!,"GOOD")),"NO DATA")</f>
        <v>NO DATA</v>
      </c>
      <c r="AJ1602" s="75">
        <f>IFERROR(VLOOKUP(K1602,'Roll ups'!H:I,2,FALSE),0)</f>
        <v>75793138.070000067</v>
      </c>
      <c r="AK1602" s="76">
        <f>IF(Table2[[#This Row],[PRICE TIER LOOKUP]]=0,0,IF(Table2[[#This Row],[PRICE TIER LOOKUP]]&gt;0,SUM(AB1602/AJ1602)))</f>
        <v>6.4321420436471389E-3</v>
      </c>
      <c r="AL1602" s="74" t="e">
        <f>IF(AK1602&lt;#REF!,"STRIKE",IF(AK1602&gt;=#REF!,"GOOD"))</f>
        <v>#REF!</v>
      </c>
      <c r="AM1602" s="75">
        <f>VLOOKUP(H1602,'Roll ups'!A:B,2,FALSE)</f>
        <v>325145452.83999985</v>
      </c>
      <c r="AN1602" s="77">
        <f t="shared" si="52"/>
        <v>1.4993665934485598E-3</v>
      </c>
      <c r="AO1602" s="74" t="str">
        <f>IFERROR(VLOOKUP(Table2[[#This Row],[Product Name]],'Roll ups'!L:P,5,FALSE),"GOOD")</f>
        <v>GOOD</v>
      </c>
      <c r="AP1602" s="74">
        <f>Table2[[#This Row],[Retail Dollar Vol Current 12 Mths]]/Table2[[#This Row],[SHELF SALES  LOOKUP]]</f>
        <v>1.627965254862336E-3</v>
      </c>
      <c r="AQ1602" s="69">
        <f t="shared" si="53"/>
        <v>0</v>
      </c>
      <c r="AR160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602" s="69" t="e">
        <f>IF(Table2[[#This Row],[Shelf Dollar Vol Current 12 Mths]]&gt;#REF!,"MEETS $ CRITERIA",IF(Table2[[#This Row],[Shelf Dollar Vol Current 12 Mths]]&lt;#REF!+1,"DOES NOT MEET $ CRITERIA"))</f>
        <v>#REF!</v>
      </c>
      <c r="AT1602" s="78"/>
    </row>
    <row r="1603" spans="1:46" ht="13.8" x14ac:dyDescent="0.3">
      <c r="A1603" s="68" t="s">
        <v>1286</v>
      </c>
      <c r="B1603" s="69">
        <v>19067</v>
      </c>
      <c r="C1603" s="69">
        <v>999</v>
      </c>
      <c r="D1603" s="69" t="s">
        <v>25</v>
      </c>
      <c r="E1603" s="70" t="s">
        <v>6313</v>
      </c>
      <c r="F1603" s="70"/>
      <c r="G1603" s="71" t="s">
        <v>9808</v>
      </c>
      <c r="H1603" s="69" t="s">
        <v>6315</v>
      </c>
      <c r="I1603" s="68" t="s">
        <v>758</v>
      </c>
      <c r="J1603" s="68" t="s">
        <v>175</v>
      </c>
      <c r="K1603" s="68" t="s">
        <v>89</v>
      </c>
      <c r="L1603" s="68" t="s">
        <v>89</v>
      </c>
      <c r="M1603" s="68" t="s">
        <v>175</v>
      </c>
      <c r="N1603" s="68" t="s">
        <v>176</v>
      </c>
      <c r="O1603" s="68" t="s">
        <v>9809</v>
      </c>
      <c r="P1603" s="72" t="s">
        <v>6357</v>
      </c>
      <c r="Q1603" s="68" t="s">
        <v>6387</v>
      </c>
      <c r="R1603" s="68" t="s">
        <v>31</v>
      </c>
      <c r="S1603" s="68">
        <v>472</v>
      </c>
      <c r="T1603" s="68">
        <v>556.20000000000005</v>
      </c>
      <c r="U1603" s="68">
        <v>-0.18</v>
      </c>
      <c r="V1603" s="68">
        <v>1001.36</v>
      </c>
      <c r="W1603" s="68">
        <v>1103.49</v>
      </c>
      <c r="X1603" s="68">
        <v>-0.1</v>
      </c>
      <c r="Y1603" s="68">
        <v>4412.71</v>
      </c>
      <c r="Z1603" s="68">
        <v>4479.96</v>
      </c>
      <c r="AA1603" s="68">
        <v>-0.02</v>
      </c>
      <c r="AB1603" s="73">
        <v>666265.19999999995</v>
      </c>
      <c r="AC1603" s="73">
        <v>681066.14</v>
      </c>
      <c r="AD1603" s="73">
        <v>702196.56</v>
      </c>
      <c r="AE1603" s="73">
        <v>710821.96</v>
      </c>
      <c r="AF1603" s="73"/>
      <c r="AG1603" s="73">
        <f>IFERROR(VLOOKUP(J1603,'Roll ups'!D:E,2,FALSE),0)</f>
        <v>52239627.039999984</v>
      </c>
      <c r="AH1603" s="74">
        <f>IF(Table2[[#This Row],[CATEGORY TTL LOOKUP]]=0,0,IF(Table2[[#This Row],[CATEGORY TTL LOOKUP]]&gt;0,SUM(AB1603/AG1603)))</f>
        <v>1.2754019079995333E-2</v>
      </c>
      <c r="AI1603" s="74" t="str">
        <f>IFERROR(IF(AH1603&lt;#REF!,"STRIKE",IF(AH1603&gt;=#REF!,"GOOD")),"NO DATA")</f>
        <v>NO DATA</v>
      </c>
      <c r="AJ1603" s="75">
        <f>IFERROR(VLOOKUP(K1603,'Roll ups'!H:I,2,FALSE),0)</f>
        <v>75793138.070000067</v>
      </c>
      <c r="AK1603" s="76">
        <f>IF(Table2[[#This Row],[PRICE TIER LOOKUP]]=0,0,IF(Table2[[#This Row],[PRICE TIER LOOKUP]]&gt;0,SUM(AB1603/AJ1603)))</f>
        <v>8.7905741464967338E-3</v>
      </c>
      <c r="AL1603" s="74" t="e">
        <f>IF(AK1603&lt;#REF!,"STRIKE",IF(AK1603&gt;=#REF!,"GOOD"))</f>
        <v>#REF!</v>
      </c>
      <c r="AM1603" s="75">
        <f>VLOOKUP(H1603,'Roll ups'!A:B,2,FALSE)</f>
        <v>325145452.83999985</v>
      </c>
      <c r="AN1603" s="77">
        <f t="shared" si="52"/>
        <v>2.0491296869769265E-3</v>
      </c>
      <c r="AO1603" s="74" t="str">
        <f>IFERROR(VLOOKUP(Table2[[#This Row],[Product Name]],'Roll ups'!L:P,5,FALSE),"GOOD")</f>
        <v>GOOD</v>
      </c>
      <c r="AP1603" s="74">
        <f>Table2[[#This Row],[Retail Dollar Vol Current 12 Mths]]/Table2[[#This Row],[SHELF SALES  LOOKUP]]</f>
        <v>2.1596382599437503E-3</v>
      </c>
      <c r="AQ1603" s="69">
        <f t="shared" si="53"/>
        <v>0</v>
      </c>
      <c r="AR160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603" s="69" t="e">
        <f>IF(Table2[[#This Row],[Shelf Dollar Vol Current 12 Mths]]&gt;#REF!,"MEETS $ CRITERIA",IF(Table2[[#This Row],[Shelf Dollar Vol Current 12 Mths]]&lt;#REF!+1,"DOES NOT MEET $ CRITERIA"))</f>
        <v>#REF!</v>
      </c>
      <c r="AT1603" s="78"/>
    </row>
    <row r="1604" spans="1:46" ht="13.8" x14ac:dyDescent="0.3">
      <c r="A1604" s="68" t="s">
        <v>1250</v>
      </c>
      <c r="B1604" s="69">
        <v>19068</v>
      </c>
      <c r="C1604" s="69">
        <v>910</v>
      </c>
      <c r="D1604" s="69" t="s">
        <v>25</v>
      </c>
      <c r="E1604" s="70" t="s">
        <v>6313</v>
      </c>
      <c r="F1604" s="70"/>
      <c r="G1604" s="71" t="s">
        <v>9810</v>
      </c>
      <c r="H1604" s="69" t="s">
        <v>6315</v>
      </c>
      <c r="I1604" s="68" t="s">
        <v>758</v>
      </c>
      <c r="J1604" s="68" t="s">
        <v>175</v>
      </c>
      <c r="K1604" s="68" t="s">
        <v>89</v>
      </c>
      <c r="L1604" s="68" t="s">
        <v>89</v>
      </c>
      <c r="M1604" s="68" t="s">
        <v>175</v>
      </c>
      <c r="N1604" s="68" t="s">
        <v>176</v>
      </c>
      <c r="O1604" s="68" t="s">
        <v>9811</v>
      </c>
      <c r="P1604" s="72" t="s">
        <v>6357</v>
      </c>
      <c r="Q1604" s="68" t="s">
        <v>6387</v>
      </c>
      <c r="R1604" s="68" t="s">
        <v>31</v>
      </c>
      <c r="S1604" s="68">
        <v>231</v>
      </c>
      <c r="T1604" s="68">
        <v>353.9</v>
      </c>
      <c r="U1604" s="68">
        <v>-0.53</v>
      </c>
      <c r="V1604" s="68">
        <v>2185.64</v>
      </c>
      <c r="W1604" s="68">
        <v>2434.15</v>
      </c>
      <c r="X1604" s="68">
        <v>-0.11</v>
      </c>
      <c r="Y1604" s="68">
        <v>11791.35</v>
      </c>
      <c r="Z1604" s="68">
        <v>12689.89</v>
      </c>
      <c r="AA1604" s="68">
        <v>-0.08</v>
      </c>
      <c r="AB1604" s="73">
        <v>1479760.2</v>
      </c>
      <c r="AC1604" s="73">
        <v>1597354.07</v>
      </c>
      <c r="AD1604" s="73">
        <v>1631795.49</v>
      </c>
      <c r="AE1604" s="73">
        <v>1752781.61</v>
      </c>
      <c r="AF1604" s="73"/>
      <c r="AG1604" s="73">
        <f>IFERROR(VLOOKUP(J1604,'Roll ups'!D:E,2,FALSE),0)</f>
        <v>52239627.039999984</v>
      </c>
      <c r="AH1604" s="74">
        <f>IF(Table2[[#This Row],[CATEGORY TTL LOOKUP]]=0,0,IF(Table2[[#This Row],[CATEGORY TTL LOOKUP]]&gt;0,SUM(AB1604/AG1604)))</f>
        <v>2.8326392890725364E-2</v>
      </c>
      <c r="AI1604" s="74" t="str">
        <f>IFERROR(IF(AH1604&lt;#REF!,"STRIKE",IF(AH1604&gt;=#REF!,"GOOD")),"NO DATA")</f>
        <v>NO DATA</v>
      </c>
      <c r="AJ1604" s="75">
        <f>IFERROR(VLOOKUP(K1604,'Roll ups'!H:I,2,FALSE),0)</f>
        <v>75793138.070000067</v>
      </c>
      <c r="AK1604" s="76">
        <f>IF(Table2[[#This Row],[PRICE TIER LOOKUP]]=0,0,IF(Table2[[#This Row],[PRICE TIER LOOKUP]]&gt;0,SUM(AB1604/AJ1604)))</f>
        <v>1.9523669789649582E-2</v>
      </c>
      <c r="AL1604" s="74" t="e">
        <f>IF(AK1604&lt;#REF!,"STRIKE",IF(AK1604&gt;=#REF!,"GOOD"))</f>
        <v>#REF!</v>
      </c>
      <c r="AM1604" s="75">
        <f>VLOOKUP(H1604,'Roll ups'!A:B,2,FALSE)</f>
        <v>325145452.83999985</v>
      </c>
      <c r="AN1604" s="77">
        <f t="shared" si="52"/>
        <v>4.5510714883906806E-3</v>
      </c>
      <c r="AO1604" s="74" t="str">
        <f>IFERROR(VLOOKUP(Table2[[#This Row],[Product Name]],'Roll ups'!L:P,5,FALSE),"GOOD")</f>
        <v>GOOD</v>
      </c>
      <c r="AP1604" s="74">
        <f>Table2[[#This Row],[Retail Dollar Vol Current 12 Mths]]/Table2[[#This Row],[SHELF SALES  LOOKUP]]</f>
        <v>5.0186631113767624E-3</v>
      </c>
      <c r="AQ1604" s="69">
        <f t="shared" si="53"/>
        <v>0</v>
      </c>
      <c r="AR160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604" s="69" t="e">
        <f>IF(Table2[[#This Row],[Shelf Dollar Vol Current 12 Mths]]&gt;#REF!,"MEETS $ CRITERIA",IF(Table2[[#This Row],[Shelf Dollar Vol Current 12 Mths]]&lt;#REF!+1,"DOES NOT MEET $ CRITERIA"))</f>
        <v>#REF!</v>
      </c>
      <c r="AT1604" s="78"/>
    </row>
    <row r="1605" spans="1:46" ht="13.8" x14ac:dyDescent="0.3">
      <c r="A1605" s="68" t="s">
        <v>1460</v>
      </c>
      <c r="B1605" s="69">
        <v>19070</v>
      </c>
      <c r="C1605" s="69">
        <v>639</v>
      </c>
      <c r="D1605" s="69" t="s">
        <v>25</v>
      </c>
      <c r="E1605" s="70" t="s">
        <v>6313</v>
      </c>
      <c r="F1605" s="70"/>
      <c r="G1605" s="71" t="s">
        <v>9810</v>
      </c>
      <c r="H1605" s="69" t="s">
        <v>6315</v>
      </c>
      <c r="I1605" s="68" t="s">
        <v>758</v>
      </c>
      <c r="J1605" s="68" t="s">
        <v>175</v>
      </c>
      <c r="K1605" s="68" t="s">
        <v>89</v>
      </c>
      <c r="L1605" s="68" t="s">
        <v>89</v>
      </c>
      <c r="M1605" s="68" t="s">
        <v>175</v>
      </c>
      <c r="N1605" s="68" t="s">
        <v>176</v>
      </c>
      <c r="O1605" s="68" t="s">
        <v>9812</v>
      </c>
      <c r="P1605" s="72" t="s">
        <v>6357</v>
      </c>
      <c r="Q1605" s="68" t="s">
        <v>6387</v>
      </c>
      <c r="R1605" s="68" t="s">
        <v>31</v>
      </c>
      <c r="S1605" s="68">
        <v>1096</v>
      </c>
      <c r="T1605" s="68">
        <v>1158.55</v>
      </c>
      <c r="U1605" s="68">
        <v>-0.06</v>
      </c>
      <c r="V1605" s="68">
        <v>1745.38</v>
      </c>
      <c r="W1605" s="68">
        <v>1874.32</v>
      </c>
      <c r="X1605" s="68">
        <v>-7.0000000000000007E-2</v>
      </c>
      <c r="Y1605" s="68">
        <v>5827.68</v>
      </c>
      <c r="Z1605" s="68">
        <v>6443.34</v>
      </c>
      <c r="AA1605" s="68">
        <v>-0.11</v>
      </c>
      <c r="AB1605" s="73">
        <v>765658.5</v>
      </c>
      <c r="AC1605" s="73">
        <v>831744.37</v>
      </c>
      <c r="AD1605" s="73">
        <v>806492.7</v>
      </c>
      <c r="AE1605" s="73">
        <v>890004.85</v>
      </c>
      <c r="AF1605" s="73"/>
      <c r="AG1605" s="73">
        <f>IFERROR(VLOOKUP(J1605,'Roll ups'!D:E,2,FALSE),0)</f>
        <v>52239627.039999984</v>
      </c>
      <c r="AH1605" s="74">
        <f>IF(Table2[[#This Row],[CATEGORY TTL LOOKUP]]=0,0,IF(Table2[[#This Row],[CATEGORY TTL LOOKUP]]&gt;0,SUM(AB1605/AG1605)))</f>
        <v>1.4656660917845638E-2</v>
      </c>
      <c r="AI1605" s="74" t="str">
        <f>IFERROR(IF(AH1605&lt;#REF!,"STRIKE",IF(AH1605&gt;=#REF!,"GOOD")),"NO DATA")</f>
        <v>NO DATA</v>
      </c>
      <c r="AJ1605" s="75">
        <f>IFERROR(VLOOKUP(K1605,'Roll ups'!H:I,2,FALSE),0)</f>
        <v>75793138.070000067</v>
      </c>
      <c r="AK1605" s="76">
        <f>IF(Table2[[#This Row],[PRICE TIER LOOKUP]]=0,0,IF(Table2[[#This Row],[PRICE TIER LOOKUP]]&gt;0,SUM(AB1605/AJ1605)))</f>
        <v>1.010195011707871E-2</v>
      </c>
      <c r="AL1605" s="74" t="e">
        <f>IF(AK1605&lt;#REF!,"STRIKE",IF(AK1605&gt;=#REF!,"GOOD"))</f>
        <v>#REF!</v>
      </c>
      <c r="AM1605" s="75">
        <f>VLOOKUP(H1605,'Roll ups'!A:B,2,FALSE)</f>
        <v>325145452.83999985</v>
      </c>
      <c r="AN1605" s="77">
        <f t="shared" si="52"/>
        <v>2.354818415304031E-3</v>
      </c>
      <c r="AO1605" s="74" t="str">
        <f>IFERROR(VLOOKUP(Table2[[#This Row],[Product Name]],'Roll ups'!L:P,5,FALSE),"GOOD")</f>
        <v>GOOD</v>
      </c>
      <c r="AP1605" s="74">
        <f>Table2[[#This Row],[Retail Dollar Vol Current 12 Mths]]/Table2[[#This Row],[SHELF SALES  LOOKUP]]</f>
        <v>2.4804059012840177E-3</v>
      </c>
      <c r="AQ1605" s="69">
        <f t="shared" si="53"/>
        <v>0</v>
      </c>
      <c r="AR160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605" s="69" t="e">
        <f>IF(Table2[[#This Row],[Shelf Dollar Vol Current 12 Mths]]&gt;#REF!,"MEETS $ CRITERIA",IF(Table2[[#This Row],[Shelf Dollar Vol Current 12 Mths]]&lt;#REF!+1,"DOES NOT MEET $ CRITERIA"))</f>
        <v>#REF!</v>
      </c>
      <c r="AT1605" s="78"/>
    </row>
    <row r="1606" spans="1:46" ht="13.8" x14ac:dyDescent="0.3">
      <c r="A1606" s="68" t="s">
        <v>4681</v>
      </c>
      <c r="B1606" s="69">
        <v>19224</v>
      </c>
      <c r="C1606" s="69">
        <v>494</v>
      </c>
      <c r="D1606" s="69" t="s">
        <v>25</v>
      </c>
      <c r="E1606" s="70" t="s">
        <v>6313</v>
      </c>
      <c r="F1606" s="70"/>
      <c r="G1606" s="71" t="s">
        <v>9813</v>
      </c>
      <c r="H1606" s="69" t="s">
        <v>6315</v>
      </c>
      <c r="I1606" s="68" t="s">
        <v>758</v>
      </c>
      <c r="J1606" s="68" t="s">
        <v>175</v>
      </c>
      <c r="K1606" s="68" t="s">
        <v>146</v>
      </c>
      <c r="L1606" s="68" t="s">
        <v>6320</v>
      </c>
      <c r="M1606" s="68" t="s">
        <v>175</v>
      </c>
      <c r="N1606" s="68" t="s">
        <v>176</v>
      </c>
      <c r="O1606" s="68" t="s">
        <v>9814</v>
      </c>
      <c r="P1606" s="72" t="s">
        <v>6357</v>
      </c>
      <c r="Q1606" s="68" t="s">
        <v>6387</v>
      </c>
      <c r="R1606" s="68" t="s">
        <v>31</v>
      </c>
      <c r="S1606" s="68">
        <v>13</v>
      </c>
      <c r="T1606" s="68">
        <v>14</v>
      </c>
      <c r="U1606" s="68">
        <v>-0.12</v>
      </c>
      <c r="V1606" s="68">
        <v>55</v>
      </c>
      <c r="W1606" s="68">
        <v>42.42</v>
      </c>
      <c r="X1606" s="68">
        <v>0.23</v>
      </c>
      <c r="Y1606" s="68">
        <v>266.75</v>
      </c>
      <c r="Z1606" s="68">
        <v>139.41999999999999</v>
      </c>
      <c r="AA1606" s="68">
        <v>0.48</v>
      </c>
      <c r="AB1606" s="73">
        <v>88650.12</v>
      </c>
      <c r="AC1606" s="73">
        <v>49969.34</v>
      </c>
      <c r="AD1606" s="73">
        <v>95965.98</v>
      </c>
      <c r="AE1606" s="73">
        <v>49969.34</v>
      </c>
      <c r="AF1606" s="73"/>
      <c r="AG1606" s="73">
        <f>IFERROR(VLOOKUP(J1606,'Roll ups'!D:E,2,FALSE),0)</f>
        <v>52239627.039999984</v>
      </c>
      <c r="AH1606" s="74">
        <f>IF(Table2[[#This Row],[CATEGORY TTL LOOKUP]]=0,0,IF(Table2[[#This Row],[CATEGORY TTL LOOKUP]]&gt;0,SUM(AB1606/AG1606)))</f>
        <v>1.6969899102097423E-3</v>
      </c>
      <c r="AI1606" s="74" t="str">
        <f>IFERROR(IF(AH1606&lt;#REF!,"STRIKE",IF(AH1606&gt;=#REF!,"GOOD")),"NO DATA")</f>
        <v>NO DATA</v>
      </c>
      <c r="AJ1606" s="75">
        <f>IFERROR(VLOOKUP(K1606,'Roll ups'!H:I,2,FALSE),0)</f>
        <v>69119979.479999974</v>
      </c>
      <c r="AK1606" s="76">
        <f>IF(Table2[[#This Row],[PRICE TIER LOOKUP]]=0,0,IF(Table2[[#This Row],[PRICE TIER LOOKUP]]&gt;0,SUM(AB1606/AJ1606)))</f>
        <v>1.2825542002027231E-3</v>
      </c>
      <c r="AL1606" s="74" t="e">
        <f>IF(AK1606&lt;#REF!,"STRIKE",IF(AK1606&gt;=#REF!,"GOOD"))</f>
        <v>#REF!</v>
      </c>
      <c r="AM1606" s="75">
        <f>VLOOKUP(H1606,'Roll ups'!A:B,2,FALSE)</f>
        <v>325145452.83999985</v>
      </c>
      <c r="AN1606" s="77">
        <f t="shared" si="52"/>
        <v>2.7264757734017474E-4</v>
      </c>
      <c r="AO1606" s="74" t="str">
        <f>IFERROR(VLOOKUP(Table2[[#This Row],[Product Name]],'Roll ups'!L:P,5,FALSE),"GOOD")</f>
        <v>GOOD</v>
      </c>
      <c r="AP1606" s="74">
        <f>Table2[[#This Row],[Retail Dollar Vol Current 12 Mths]]/Table2[[#This Row],[SHELF SALES  LOOKUP]]</f>
        <v>2.9514784586953365E-4</v>
      </c>
      <c r="AQ1606" s="69">
        <f t="shared" si="53"/>
        <v>0</v>
      </c>
      <c r="AR160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606" s="69" t="e">
        <f>IF(Table2[[#This Row],[Shelf Dollar Vol Current 12 Mths]]&gt;#REF!,"MEETS $ CRITERIA",IF(Table2[[#This Row],[Shelf Dollar Vol Current 12 Mths]]&lt;#REF!+1,"DOES NOT MEET $ CRITERIA"))</f>
        <v>#REF!</v>
      </c>
      <c r="AT1606" s="78"/>
    </row>
    <row r="1607" spans="1:46" ht="13.8" x14ac:dyDescent="0.3">
      <c r="A1607" s="68" t="s">
        <v>4372</v>
      </c>
      <c r="B1607" s="69">
        <v>19226</v>
      </c>
      <c r="C1607" s="69">
        <v>857</v>
      </c>
      <c r="D1607" s="69" t="s">
        <v>25</v>
      </c>
      <c r="E1607" s="70" t="s">
        <v>6313</v>
      </c>
      <c r="F1607" s="70"/>
      <c r="G1607" s="71" t="s">
        <v>9815</v>
      </c>
      <c r="H1607" s="69" t="s">
        <v>6315</v>
      </c>
      <c r="I1607" s="68" t="s">
        <v>758</v>
      </c>
      <c r="J1607" s="68" t="s">
        <v>175</v>
      </c>
      <c r="K1607" s="68" t="s">
        <v>146</v>
      </c>
      <c r="L1607" s="68" t="s">
        <v>6320</v>
      </c>
      <c r="M1607" s="68" t="s">
        <v>175</v>
      </c>
      <c r="N1607" s="68" t="s">
        <v>176</v>
      </c>
      <c r="O1607" s="68" t="s">
        <v>9816</v>
      </c>
      <c r="P1607" s="72" t="s">
        <v>6357</v>
      </c>
      <c r="Q1607" s="68" t="s">
        <v>6387</v>
      </c>
      <c r="R1607" s="68" t="s">
        <v>31</v>
      </c>
      <c r="S1607" s="68">
        <v>54</v>
      </c>
      <c r="T1607" s="68">
        <v>57.5</v>
      </c>
      <c r="U1607" s="68">
        <v>-7.0000000000000007E-2</v>
      </c>
      <c r="V1607" s="68">
        <v>239.83</v>
      </c>
      <c r="W1607" s="68">
        <v>267.92</v>
      </c>
      <c r="X1607" s="68">
        <v>-0.12</v>
      </c>
      <c r="Y1607" s="68">
        <v>1149.42</v>
      </c>
      <c r="Z1607" s="68">
        <v>1194.92</v>
      </c>
      <c r="AA1607" s="68">
        <v>-0.04</v>
      </c>
      <c r="AB1607" s="73">
        <v>403263.23</v>
      </c>
      <c r="AC1607" s="73">
        <v>423125.83</v>
      </c>
      <c r="AD1607" s="73">
        <v>413652.07</v>
      </c>
      <c r="AE1607" s="73">
        <v>429325.87</v>
      </c>
      <c r="AF1607" s="73"/>
      <c r="AG1607" s="73">
        <f>IFERROR(VLOOKUP(J1607,'Roll ups'!D:E,2,FALSE),0)</f>
        <v>52239627.039999984</v>
      </c>
      <c r="AH1607" s="74">
        <f>IF(Table2[[#This Row],[CATEGORY TTL LOOKUP]]=0,0,IF(Table2[[#This Row],[CATEGORY TTL LOOKUP]]&gt;0,SUM(AB1607/AG1607)))</f>
        <v>7.7194890708392793E-3</v>
      </c>
      <c r="AI1607" s="74" t="str">
        <f>IFERROR(IF(AH1607&lt;#REF!,"STRIKE",IF(AH1607&gt;=#REF!,"GOOD")),"NO DATA")</f>
        <v>NO DATA</v>
      </c>
      <c r="AJ1607" s="75">
        <f>IFERROR(VLOOKUP(K1607,'Roll ups'!H:I,2,FALSE),0)</f>
        <v>69119979.479999974</v>
      </c>
      <c r="AK1607" s="76">
        <f>IF(Table2[[#This Row],[PRICE TIER LOOKUP]]=0,0,IF(Table2[[#This Row],[PRICE TIER LOOKUP]]&gt;0,SUM(AB1607/AJ1607)))</f>
        <v>5.8342498512558892E-3</v>
      </c>
      <c r="AL1607" s="74" t="e">
        <f>IF(AK1607&lt;#REF!,"STRIKE",IF(AK1607&gt;=#REF!,"GOOD"))</f>
        <v>#REF!</v>
      </c>
      <c r="AM1607" s="75">
        <f>VLOOKUP(H1607,'Roll ups'!A:B,2,FALSE)</f>
        <v>325145452.83999985</v>
      </c>
      <c r="AN1607" s="77">
        <f t="shared" si="52"/>
        <v>1.2402548658690328E-3</v>
      </c>
      <c r="AO1607" s="74" t="str">
        <f>IFERROR(VLOOKUP(Table2[[#This Row],[Product Name]],'Roll ups'!L:P,5,FALSE),"GOOD")</f>
        <v>GOOD</v>
      </c>
      <c r="AP1607" s="74">
        <f>Table2[[#This Row],[Retail Dollar Vol Current 12 Mths]]/Table2[[#This Row],[SHELF SALES  LOOKUP]]</f>
        <v>1.2722062276649866E-3</v>
      </c>
      <c r="AQ1607" s="69">
        <f t="shared" si="53"/>
        <v>0</v>
      </c>
      <c r="AR160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607" s="69" t="e">
        <f>IF(Table2[[#This Row],[Shelf Dollar Vol Current 12 Mths]]&gt;#REF!,"MEETS $ CRITERIA",IF(Table2[[#This Row],[Shelf Dollar Vol Current 12 Mths]]&lt;#REF!+1,"DOES NOT MEET $ CRITERIA"))</f>
        <v>#REF!</v>
      </c>
      <c r="AT1607" s="78"/>
    </row>
    <row r="1608" spans="1:46" ht="13.8" x14ac:dyDescent="0.3">
      <c r="A1608" s="68" t="s">
        <v>4609</v>
      </c>
      <c r="B1608" s="69">
        <v>19227</v>
      </c>
      <c r="C1608" s="69">
        <v>359</v>
      </c>
      <c r="D1608" s="69" t="s">
        <v>25</v>
      </c>
      <c r="E1608" s="70" t="s">
        <v>6313</v>
      </c>
      <c r="F1608" s="70"/>
      <c r="G1608" s="71" t="s">
        <v>9817</v>
      </c>
      <c r="H1608" s="69" t="s">
        <v>6315</v>
      </c>
      <c r="I1608" s="68" t="s">
        <v>758</v>
      </c>
      <c r="J1608" s="68" t="s">
        <v>175</v>
      </c>
      <c r="K1608" s="68" t="s">
        <v>146</v>
      </c>
      <c r="L1608" s="68" t="s">
        <v>6320</v>
      </c>
      <c r="M1608" s="68" t="s">
        <v>175</v>
      </c>
      <c r="N1608" s="68" t="s">
        <v>176</v>
      </c>
      <c r="O1608" s="68" t="s">
        <v>9818</v>
      </c>
      <c r="P1608" s="72" t="s">
        <v>6357</v>
      </c>
      <c r="Q1608" s="68" t="s">
        <v>6387</v>
      </c>
      <c r="R1608" s="68" t="s">
        <v>31</v>
      </c>
      <c r="S1608" s="68">
        <v>16</v>
      </c>
      <c r="T1608" s="68">
        <v>34.67</v>
      </c>
      <c r="U1608" s="68">
        <v>-1.17</v>
      </c>
      <c r="V1608" s="68">
        <v>78.680000000000007</v>
      </c>
      <c r="W1608" s="68">
        <v>98.01</v>
      </c>
      <c r="X1608" s="68">
        <v>-0.25</v>
      </c>
      <c r="Y1608" s="68">
        <v>436.61</v>
      </c>
      <c r="Z1608" s="68">
        <v>343.37</v>
      </c>
      <c r="AA1608" s="68">
        <v>0.21</v>
      </c>
      <c r="AB1608" s="73">
        <v>134553.06</v>
      </c>
      <c r="AC1608" s="73">
        <v>109505.64</v>
      </c>
      <c r="AD1608" s="73">
        <v>139008.01999999999</v>
      </c>
      <c r="AE1608" s="73">
        <v>109505.64</v>
      </c>
      <c r="AF1608" s="73"/>
      <c r="AG1608" s="73">
        <f>IFERROR(VLOOKUP(J1608,'Roll ups'!D:E,2,FALSE),0)</f>
        <v>52239627.039999984</v>
      </c>
      <c r="AH1608" s="74">
        <f>IF(Table2[[#This Row],[CATEGORY TTL LOOKUP]]=0,0,IF(Table2[[#This Row],[CATEGORY TTL LOOKUP]]&gt;0,SUM(AB1608/AG1608)))</f>
        <v>2.5756895219977826E-3</v>
      </c>
      <c r="AI1608" s="74" t="str">
        <f>IFERROR(IF(AH1608&lt;#REF!,"STRIKE",IF(AH1608&gt;=#REF!,"GOOD")),"NO DATA")</f>
        <v>NO DATA</v>
      </c>
      <c r="AJ1608" s="75">
        <f>IFERROR(VLOOKUP(K1608,'Roll ups'!H:I,2,FALSE),0)</f>
        <v>69119979.479999974</v>
      </c>
      <c r="AK1608" s="76">
        <f>IF(Table2[[#This Row],[PRICE TIER LOOKUP]]=0,0,IF(Table2[[#This Row],[PRICE TIER LOOKUP]]&gt;0,SUM(AB1608/AJ1608)))</f>
        <v>1.9466594320811863E-3</v>
      </c>
      <c r="AL1608" s="74" t="e">
        <f>IF(AK1608&lt;#REF!,"STRIKE",IF(AK1608&gt;=#REF!,"GOOD"))</f>
        <v>#REF!</v>
      </c>
      <c r="AM1608" s="75">
        <f>VLOOKUP(H1608,'Roll ups'!A:B,2,FALSE)</f>
        <v>325145452.83999985</v>
      </c>
      <c r="AN1608" s="77">
        <f t="shared" si="52"/>
        <v>4.1382420951835343E-4</v>
      </c>
      <c r="AO1608" s="74" t="str">
        <f>IFERROR(VLOOKUP(Table2[[#This Row],[Product Name]],'Roll ups'!L:P,5,FALSE),"GOOD")</f>
        <v>GOOD</v>
      </c>
      <c r="AP1608" s="74">
        <f>Table2[[#This Row],[Retail Dollar Vol Current 12 Mths]]/Table2[[#This Row],[SHELF SALES  LOOKUP]]</f>
        <v>4.2752564670927185E-4</v>
      </c>
      <c r="AQ1608" s="69">
        <f t="shared" si="53"/>
        <v>0</v>
      </c>
      <c r="AR160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608" s="69" t="e">
        <f>IF(Table2[[#This Row],[Shelf Dollar Vol Current 12 Mths]]&gt;#REF!,"MEETS $ CRITERIA",IF(Table2[[#This Row],[Shelf Dollar Vol Current 12 Mths]]&lt;#REF!+1,"DOES NOT MEET $ CRITERIA"))</f>
        <v>#REF!</v>
      </c>
      <c r="AT1608" s="78"/>
    </row>
    <row r="1609" spans="1:46" ht="13.8" x14ac:dyDescent="0.3">
      <c r="A1609" s="68" t="s">
        <v>4567</v>
      </c>
      <c r="B1609" s="69">
        <v>19228</v>
      </c>
      <c r="C1609" s="69">
        <v>275</v>
      </c>
      <c r="D1609" s="69" t="s">
        <v>25</v>
      </c>
      <c r="E1609" s="70" t="s">
        <v>6313</v>
      </c>
      <c r="F1609" s="70"/>
      <c r="G1609" s="71" t="s">
        <v>9819</v>
      </c>
      <c r="H1609" s="69" t="s">
        <v>6315</v>
      </c>
      <c r="I1609" s="68" t="s">
        <v>758</v>
      </c>
      <c r="J1609" s="68" t="s">
        <v>175</v>
      </c>
      <c r="K1609" s="68" t="s">
        <v>146</v>
      </c>
      <c r="L1609" s="68" t="s">
        <v>6320</v>
      </c>
      <c r="M1609" s="68" t="s">
        <v>175</v>
      </c>
      <c r="N1609" s="68" t="s">
        <v>176</v>
      </c>
      <c r="O1609" s="68" t="s">
        <v>9820</v>
      </c>
      <c r="P1609" s="72" t="s">
        <v>6357</v>
      </c>
      <c r="Q1609" s="68" t="s">
        <v>6387</v>
      </c>
      <c r="R1609" s="68" t="s">
        <v>31</v>
      </c>
      <c r="S1609" s="68">
        <v>46</v>
      </c>
      <c r="T1609" s="68">
        <v>33.840000000000003</v>
      </c>
      <c r="U1609" s="68">
        <v>0.26</v>
      </c>
      <c r="V1609" s="68">
        <v>86.35</v>
      </c>
      <c r="W1609" s="68">
        <v>96.84</v>
      </c>
      <c r="X1609" s="68">
        <v>-0.12</v>
      </c>
      <c r="Y1609" s="68">
        <v>489.09</v>
      </c>
      <c r="Z1609" s="68">
        <v>434.05</v>
      </c>
      <c r="AA1609" s="68">
        <v>0.11</v>
      </c>
      <c r="AB1609" s="73">
        <v>133802.92000000001</v>
      </c>
      <c r="AC1609" s="73">
        <v>123239.03999999999</v>
      </c>
      <c r="AD1609" s="73">
        <v>139280.70000000001</v>
      </c>
      <c r="AE1609" s="73">
        <v>123239.03999999999</v>
      </c>
      <c r="AF1609" s="73"/>
      <c r="AG1609" s="73">
        <f>IFERROR(VLOOKUP(J1609,'Roll ups'!D:E,2,FALSE),0)</f>
        <v>52239627.039999984</v>
      </c>
      <c r="AH1609" s="74">
        <f>IF(Table2[[#This Row],[CATEGORY TTL LOOKUP]]=0,0,IF(Table2[[#This Row],[CATEGORY TTL LOOKUP]]&gt;0,SUM(AB1609/AG1609)))</f>
        <v>2.5613299248393724E-3</v>
      </c>
      <c r="AI1609" s="74" t="str">
        <f>IFERROR(IF(AH1609&lt;#REF!,"STRIKE",IF(AH1609&gt;=#REF!,"GOOD")),"NO DATA")</f>
        <v>NO DATA</v>
      </c>
      <c r="AJ1609" s="75">
        <f>IFERROR(VLOOKUP(K1609,'Roll ups'!H:I,2,FALSE),0)</f>
        <v>69119979.479999974</v>
      </c>
      <c r="AK1609" s="76">
        <f>IF(Table2[[#This Row],[PRICE TIER LOOKUP]]=0,0,IF(Table2[[#This Row],[PRICE TIER LOOKUP]]&gt;0,SUM(AB1609/AJ1609)))</f>
        <v>1.9358067089518768E-3</v>
      </c>
      <c r="AL1609" s="74" t="e">
        <f>IF(AK1609&lt;#REF!,"STRIKE",IF(AK1609&gt;=#REF!,"GOOD"))</f>
        <v>#REF!</v>
      </c>
      <c r="AM1609" s="75">
        <f>VLOOKUP(H1609,'Roll ups'!A:B,2,FALSE)</f>
        <v>325145452.83999985</v>
      </c>
      <c r="AN1609" s="77">
        <f t="shared" si="52"/>
        <v>4.1151711897334395E-4</v>
      </c>
      <c r="AO1609" s="74" t="str">
        <f>IFERROR(VLOOKUP(Table2[[#This Row],[Product Name]],'Roll ups'!L:P,5,FALSE),"GOOD")</f>
        <v>GOOD</v>
      </c>
      <c r="AP1609" s="74">
        <f>Table2[[#This Row],[Retail Dollar Vol Current 12 Mths]]/Table2[[#This Row],[SHELF SALES  LOOKUP]]</f>
        <v>4.2836428676287948E-4</v>
      </c>
      <c r="AQ1609" s="69">
        <f t="shared" si="53"/>
        <v>0</v>
      </c>
      <c r="AR160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609" s="69" t="e">
        <f>IF(Table2[[#This Row],[Shelf Dollar Vol Current 12 Mths]]&gt;#REF!,"MEETS $ CRITERIA",IF(Table2[[#This Row],[Shelf Dollar Vol Current 12 Mths]]&lt;#REF!+1,"DOES NOT MEET $ CRITERIA"))</f>
        <v>#REF!</v>
      </c>
      <c r="AT1609" s="78"/>
    </row>
    <row r="1610" spans="1:46" ht="13.8" x14ac:dyDescent="0.3">
      <c r="A1610" s="68" t="s">
        <v>4318</v>
      </c>
      <c r="B1610" s="69">
        <v>19476</v>
      </c>
      <c r="C1610" s="69">
        <v>1207</v>
      </c>
      <c r="D1610" s="69" t="s">
        <v>25</v>
      </c>
      <c r="E1610" s="70" t="s">
        <v>6313</v>
      </c>
      <c r="F1610" s="70"/>
      <c r="G1610" s="71" t="s">
        <v>9821</v>
      </c>
      <c r="H1610" s="69" t="s">
        <v>6315</v>
      </c>
      <c r="I1610" s="68" t="s">
        <v>758</v>
      </c>
      <c r="J1610" s="68" t="s">
        <v>175</v>
      </c>
      <c r="K1610" s="68" t="s">
        <v>146</v>
      </c>
      <c r="L1610" s="68" t="s">
        <v>6320</v>
      </c>
      <c r="M1610" s="68" t="s">
        <v>175</v>
      </c>
      <c r="N1610" s="68" t="s">
        <v>176</v>
      </c>
      <c r="O1610" s="68" t="s">
        <v>9822</v>
      </c>
      <c r="P1610" s="72" t="s">
        <v>6357</v>
      </c>
      <c r="Q1610" s="68" t="s">
        <v>6387</v>
      </c>
      <c r="R1610" s="68" t="s">
        <v>31</v>
      </c>
      <c r="S1610" s="68">
        <v>165</v>
      </c>
      <c r="T1610" s="68">
        <v>194</v>
      </c>
      <c r="U1610" s="68">
        <v>-0.18</v>
      </c>
      <c r="V1610" s="68">
        <v>1266</v>
      </c>
      <c r="W1610" s="68">
        <v>974.25</v>
      </c>
      <c r="X1610" s="68">
        <v>0.23</v>
      </c>
      <c r="Y1610" s="68">
        <v>4141.92</v>
      </c>
      <c r="Z1610" s="68">
        <v>4003.75</v>
      </c>
      <c r="AA1610" s="68">
        <v>0.03</v>
      </c>
      <c r="AB1610" s="73">
        <v>1060457.49</v>
      </c>
      <c r="AC1610" s="73">
        <v>1061770.71</v>
      </c>
      <c r="AD1610" s="73">
        <v>1146648.21</v>
      </c>
      <c r="AE1610" s="73">
        <v>1106893.3500000001</v>
      </c>
      <c r="AF1610" s="73"/>
      <c r="AG1610" s="73">
        <f>IFERROR(VLOOKUP(J1610,'Roll ups'!D:E,2,FALSE),0)</f>
        <v>52239627.039999984</v>
      </c>
      <c r="AH1610" s="74">
        <f>IF(Table2[[#This Row],[CATEGORY TTL LOOKUP]]=0,0,IF(Table2[[#This Row],[CATEGORY TTL LOOKUP]]&gt;0,SUM(AB1610/AG1610)))</f>
        <v>2.0299867171486612E-2</v>
      </c>
      <c r="AI1610" s="74" t="str">
        <f>IFERROR(IF(AH1610&lt;#REF!,"STRIKE",IF(AH1610&gt;=#REF!,"GOOD")),"NO DATA")</f>
        <v>NO DATA</v>
      </c>
      <c r="AJ1610" s="75">
        <f>IFERROR(VLOOKUP(K1610,'Roll ups'!H:I,2,FALSE),0)</f>
        <v>69119979.479999974</v>
      </c>
      <c r="AK1610" s="76">
        <f>IF(Table2[[#This Row],[PRICE TIER LOOKUP]]=0,0,IF(Table2[[#This Row],[PRICE TIER LOOKUP]]&gt;0,SUM(AB1610/AJ1610)))</f>
        <v>1.5342271481820186E-2</v>
      </c>
      <c r="AL1610" s="74" t="e">
        <f>IF(AK1610&lt;#REF!,"STRIKE",IF(AK1610&gt;=#REF!,"GOOD"))</f>
        <v>#REF!</v>
      </c>
      <c r="AM1610" s="75">
        <f>VLOOKUP(H1610,'Roll ups'!A:B,2,FALSE)</f>
        <v>325145452.83999985</v>
      </c>
      <c r="AN1610" s="77">
        <f t="shared" si="52"/>
        <v>3.2614864539466226E-3</v>
      </c>
      <c r="AO1610" s="74" t="str">
        <f>IFERROR(VLOOKUP(Table2[[#This Row],[Product Name]],'Roll ups'!L:P,5,FALSE),"GOOD")</f>
        <v>GOOD</v>
      </c>
      <c r="AP1610" s="74">
        <f>Table2[[#This Row],[Retail Dollar Vol Current 12 Mths]]/Table2[[#This Row],[SHELF SALES  LOOKUP]]</f>
        <v>3.526570031918151E-3</v>
      </c>
      <c r="AQ1610" s="69">
        <f t="shared" si="53"/>
        <v>0</v>
      </c>
      <c r="AR161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610" s="69" t="e">
        <f>IF(Table2[[#This Row],[Shelf Dollar Vol Current 12 Mths]]&gt;#REF!,"MEETS $ CRITERIA",IF(Table2[[#This Row],[Shelf Dollar Vol Current 12 Mths]]&lt;#REF!+1,"DOES NOT MEET $ CRITERIA"))</f>
        <v>#REF!</v>
      </c>
      <c r="AT1610" s="78"/>
    </row>
    <row r="1611" spans="1:46" ht="13.8" x14ac:dyDescent="0.3">
      <c r="A1611" s="68" t="s">
        <v>4315</v>
      </c>
      <c r="B1611" s="69">
        <v>19477</v>
      </c>
      <c r="C1611" s="69">
        <v>1218</v>
      </c>
      <c r="D1611" s="69" t="s">
        <v>25</v>
      </c>
      <c r="E1611" s="70" t="s">
        <v>6313</v>
      </c>
      <c r="F1611" s="70"/>
      <c r="G1611" s="71" t="s">
        <v>9823</v>
      </c>
      <c r="H1611" s="69" t="s">
        <v>6315</v>
      </c>
      <c r="I1611" s="68" t="s">
        <v>758</v>
      </c>
      <c r="J1611" s="68" t="s">
        <v>175</v>
      </c>
      <c r="K1611" s="68" t="s">
        <v>146</v>
      </c>
      <c r="L1611" s="68" t="s">
        <v>6320</v>
      </c>
      <c r="M1611" s="68" t="s">
        <v>175</v>
      </c>
      <c r="N1611" s="68" t="s">
        <v>176</v>
      </c>
      <c r="O1611" s="68" t="s">
        <v>9824</v>
      </c>
      <c r="P1611" s="72" t="s">
        <v>6357</v>
      </c>
      <c r="Q1611" s="68" t="s">
        <v>6387</v>
      </c>
      <c r="R1611" s="68" t="s">
        <v>31</v>
      </c>
      <c r="S1611" s="68">
        <v>339</v>
      </c>
      <c r="T1611" s="68">
        <v>370.64</v>
      </c>
      <c r="U1611" s="68">
        <v>-0.09</v>
      </c>
      <c r="V1611" s="68">
        <v>1306.57</v>
      </c>
      <c r="W1611" s="68">
        <v>1533.24</v>
      </c>
      <c r="X1611" s="68">
        <v>-0.17</v>
      </c>
      <c r="Y1611" s="68">
        <v>5418.31</v>
      </c>
      <c r="Z1611" s="68">
        <v>5061.3500000000004</v>
      </c>
      <c r="AA1611" s="68">
        <v>7.0000000000000007E-2</v>
      </c>
      <c r="AB1611" s="73">
        <v>1339019.28</v>
      </c>
      <c r="AC1611" s="73">
        <v>1271308.75</v>
      </c>
      <c r="AD1611" s="73">
        <v>1387449.6</v>
      </c>
      <c r="AE1611" s="73">
        <v>1294189.6299999999</v>
      </c>
      <c r="AF1611" s="73"/>
      <c r="AG1611" s="73">
        <f>IFERROR(VLOOKUP(J1611,'Roll ups'!D:E,2,FALSE),0)</f>
        <v>52239627.039999984</v>
      </c>
      <c r="AH1611" s="74">
        <f>IF(Table2[[#This Row],[CATEGORY TTL LOOKUP]]=0,0,IF(Table2[[#This Row],[CATEGORY TTL LOOKUP]]&gt;0,SUM(AB1611/AG1611)))</f>
        <v>2.5632251910502928E-2</v>
      </c>
      <c r="AI1611" s="74" t="str">
        <f>IFERROR(IF(AH1611&lt;#REF!,"STRIKE",IF(AH1611&gt;=#REF!,"GOOD")),"NO DATA")</f>
        <v>NO DATA</v>
      </c>
      <c r="AJ1611" s="75">
        <f>IFERROR(VLOOKUP(K1611,'Roll ups'!H:I,2,FALSE),0)</f>
        <v>69119979.479999974</v>
      </c>
      <c r="AK1611" s="76">
        <f>IF(Table2[[#This Row],[PRICE TIER LOOKUP]]=0,0,IF(Table2[[#This Row],[PRICE TIER LOOKUP]]&gt;0,SUM(AB1611/AJ1611)))</f>
        <v>1.9372391167845303E-2</v>
      </c>
      <c r="AL1611" s="74" t="e">
        <f>IF(AK1611&lt;#REF!,"STRIKE",IF(AK1611&gt;=#REF!,"GOOD"))</f>
        <v>#REF!</v>
      </c>
      <c r="AM1611" s="75">
        <f>VLOOKUP(H1611,'Roll ups'!A:B,2,FALSE)</f>
        <v>325145452.83999985</v>
      </c>
      <c r="AN1611" s="77">
        <f t="shared" si="52"/>
        <v>4.118216226935565E-3</v>
      </c>
      <c r="AO1611" s="74" t="str">
        <f>IFERROR(VLOOKUP(Table2[[#This Row],[Product Name]],'Roll ups'!L:P,5,FALSE),"GOOD")</f>
        <v>GOOD</v>
      </c>
      <c r="AP1611" s="74">
        <f>Table2[[#This Row],[Retail Dollar Vol Current 12 Mths]]/Table2[[#This Row],[SHELF SALES  LOOKUP]]</f>
        <v>4.2671659341419338E-3</v>
      </c>
      <c r="AQ1611" s="69">
        <f t="shared" si="53"/>
        <v>0</v>
      </c>
      <c r="AR161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611" s="69" t="e">
        <f>IF(Table2[[#This Row],[Shelf Dollar Vol Current 12 Mths]]&gt;#REF!,"MEETS $ CRITERIA",IF(Table2[[#This Row],[Shelf Dollar Vol Current 12 Mths]]&lt;#REF!+1,"DOES NOT MEET $ CRITERIA"))</f>
        <v>#REF!</v>
      </c>
      <c r="AT1611" s="78"/>
    </row>
    <row r="1612" spans="1:46" ht="13.8" x14ac:dyDescent="0.3">
      <c r="A1612" s="68" t="s">
        <v>4321</v>
      </c>
      <c r="B1612" s="69">
        <v>19478</v>
      </c>
      <c r="C1612" s="69">
        <v>745</v>
      </c>
      <c r="D1612" s="69" t="s">
        <v>25</v>
      </c>
      <c r="E1612" s="70" t="s">
        <v>6313</v>
      </c>
      <c r="F1612" s="70"/>
      <c r="G1612" s="71" t="s">
        <v>9825</v>
      </c>
      <c r="H1612" s="69" t="s">
        <v>6315</v>
      </c>
      <c r="I1612" s="68" t="s">
        <v>758</v>
      </c>
      <c r="J1612" s="68" t="s">
        <v>175</v>
      </c>
      <c r="K1612" s="68" t="s">
        <v>146</v>
      </c>
      <c r="L1612" s="68" t="s">
        <v>6320</v>
      </c>
      <c r="M1612" s="68" t="s">
        <v>175</v>
      </c>
      <c r="N1612" s="68" t="s">
        <v>176</v>
      </c>
      <c r="O1612" s="68" t="s">
        <v>9826</v>
      </c>
      <c r="P1612" s="72" t="s">
        <v>6357</v>
      </c>
      <c r="Q1612" s="68" t="s">
        <v>6387</v>
      </c>
      <c r="R1612" s="68" t="s">
        <v>31</v>
      </c>
      <c r="S1612" s="68">
        <v>738</v>
      </c>
      <c r="T1612" s="68">
        <v>812.04</v>
      </c>
      <c r="U1612" s="68">
        <v>-0.1</v>
      </c>
      <c r="V1612" s="68">
        <v>1320.55</v>
      </c>
      <c r="W1612" s="68">
        <v>1574.7</v>
      </c>
      <c r="X1612" s="68">
        <v>-0.19</v>
      </c>
      <c r="Y1612" s="68">
        <v>6568.45</v>
      </c>
      <c r="Z1612" s="68">
        <v>6541.25</v>
      </c>
      <c r="AA1612" s="68">
        <v>0</v>
      </c>
      <c r="AB1612" s="73">
        <v>1436942.86</v>
      </c>
      <c r="AC1612" s="73">
        <v>1466834.81</v>
      </c>
      <c r="AD1612" s="73">
        <v>1532891.02</v>
      </c>
      <c r="AE1612" s="73">
        <v>1524857.99</v>
      </c>
      <c r="AF1612" s="73"/>
      <c r="AG1612" s="73">
        <f>IFERROR(VLOOKUP(J1612,'Roll ups'!D:E,2,FALSE),0)</f>
        <v>52239627.039999984</v>
      </c>
      <c r="AH1612" s="74">
        <f>IF(Table2[[#This Row],[CATEGORY TTL LOOKUP]]=0,0,IF(Table2[[#This Row],[CATEGORY TTL LOOKUP]]&gt;0,SUM(AB1612/AG1612)))</f>
        <v>2.7506759550555943E-2</v>
      </c>
      <c r="AI1612" s="74" t="str">
        <f>IFERROR(IF(AH1612&lt;#REF!,"STRIKE",IF(AH1612&gt;=#REF!,"GOOD")),"NO DATA")</f>
        <v>NO DATA</v>
      </c>
      <c r="AJ1612" s="75">
        <f>IFERROR(VLOOKUP(K1612,'Roll ups'!H:I,2,FALSE),0)</f>
        <v>69119979.479999974</v>
      </c>
      <c r="AK1612" s="76">
        <f>IF(Table2[[#This Row],[PRICE TIER LOOKUP]]=0,0,IF(Table2[[#This Row],[PRICE TIER LOOKUP]]&gt;0,SUM(AB1612/AJ1612)))</f>
        <v>2.078911004908187E-2</v>
      </c>
      <c r="AL1612" s="74" t="e">
        <f>IF(AK1612&lt;#REF!,"STRIKE",IF(AK1612&gt;=#REF!,"GOOD"))</f>
        <v>#REF!</v>
      </c>
      <c r="AM1612" s="75">
        <f>VLOOKUP(H1612,'Roll ups'!A:B,2,FALSE)</f>
        <v>325145452.83999985</v>
      </c>
      <c r="AN1612" s="77">
        <f t="shared" si="52"/>
        <v>4.4193847628775E-3</v>
      </c>
      <c r="AO1612" s="74" t="str">
        <f>IFERROR(VLOOKUP(Table2[[#This Row],[Product Name]],'Roll ups'!L:P,5,FALSE),"GOOD")</f>
        <v>GOOD</v>
      </c>
      <c r="AP1612" s="74">
        <f>Table2[[#This Row],[Retail Dollar Vol Current 12 Mths]]/Table2[[#This Row],[SHELF SALES  LOOKUP]]</f>
        <v>4.7144778025061821E-3</v>
      </c>
      <c r="AQ1612" s="69">
        <f t="shared" si="53"/>
        <v>0</v>
      </c>
      <c r="AR161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612" s="69" t="e">
        <f>IF(Table2[[#This Row],[Shelf Dollar Vol Current 12 Mths]]&gt;#REF!,"MEETS $ CRITERIA",IF(Table2[[#This Row],[Shelf Dollar Vol Current 12 Mths]]&lt;#REF!+1,"DOES NOT MEET $ CRITERIA"))</f>
        <v>#REF!</v>
      </c>
      <c r="AT1612" s="78"/>
    </row>
    <row r="1613" spans="1:46" ht="13.8" x14ac:dyDescent="0.3">
      <c r="A1613" s="68" t="s">
        <v>4642</v>
      </c>
      <c r="B1613" s="69">
        <v>26583</v>
      </c>
      <c r="C1613" s="69">
        <v>452</v>
      </c>
      <c r="D1613" s="69" t="s">
        <v>25</v>
      </c>
      <c r="E1613" s="70" t="s">
        <v>6313</v>
      </c>
      <c r="F1613" s="70"/>
      <c r="G1613" s="71" t="s">
        <v>9827</v>
      </c>
      <c r="H1613" s="69" t="s">
        <v>6315</v>
      </c>
      <c r="I1613" s="68" t="s">
        <v>812</v>
      </c>
      <c r="J1613" s="68" t="s">
        <v>175</v>
      </c>
      <c r="K1613" s="68" t="s">
        <v>146</v>
      </c>
      <c r="L1613" s="68" t="s">
        <v>6320</v>
      </c>
      <c r="M1613" s="68" t="s">
        <v>175</v>
      </c>
      <c r="N1613" s="68" t="s">
        <v>176</v>
      </c>
      <c r="O1613" s="68" t="s">
        <v>9828</v>
      </c>
      <c r="P1613" s="72" t="s">
        <v>6357</v>
      </c>
      <c r="Q1613" s="68" t="s">
        <v>49</v>
      </c>
      <c r="R1613" s="68" t="s">
        <v>6402</v>
      </c>
      <c r="S1613" s="68">
        <v>20</v>
      </c>
      <c r="T1613" s="68">
        <v>30.39</v>
      </c>
      <c r="U1613" s="68">
        <v>-0.54</v>
      </c>
      <c r="V1613" s="68">
        <v>98.63</v>
      </c>
      <c r="W1613" s="68">
        <v>87.45</v>
      </c>
      <c r="X1613" s="68">
        <v>0.11</v>
      </c>
      <c r="Y1613" s="68">
        <v>398.27</v>
      </c>
      <c r="Z1613" s="68">
        <v>358.34</v>
      </c>
      <c r="AA1613" s="68">
        <v>0.1</v>
      </c>
      <c r="AB1613" s="73">
        <v>108105.84</v>
      </c>
      <c r="AC1613" s="73">
        <v>97251.839999999997</v>
      </c>
      <c r="AD1613" s="73">
        <v>108105.84</v>
      </c>
      <c r="AE1613" s="73">
        <v>97251.839999999997</v>
      </c>
      <c r="AF1613" s="73"/>
      <c r="AG1613" s="73">
        <f>IFERROR(VLOOKUP(J1613,'Roll ups'!D:E,2,FALSE),0)</f>
        <v>52239627.039999984</v>
      </c>
      <c r="AH1613" s="74">
        <f>IF(Table2[[#This Row],[CATEGORY TTL LOOKUP]]=0,0,IF(Table2[[#This Row],[CATEGORY TTL LOOKUP]]&gt;0,SUM(AB1613/AG1613)))</f>
        <v>2.0694221250320785E-3</v>
      </c>
      <c r="AI1613" s="74" t="str">
        <f>IFERROR(IF(AH1613&lt;#REF!,"STRIKE",IF(AH1613&gt;=#REF!,"GOOD")),"NO DATA")</f>
        <v>NO DATA</v>
      </c>
      <c r="AJ1613" s="75">
        <f>IFERROR(VLOOKUP(K1613,'Roll ups'!H:I,2,FALSE),0)</f>
        <v>69119979.479999974</v>
      </c>
      <c r="AK1613" s="76">
        <f>IF(Table2[[#This Row],[PRICE TIER LOOKUP]]=0,0,IF(Table2[[#This Row],[PRICE TIER LOOKUP]]&gt;0,SUM(AB1613/AJ1613)))</f>
        <v>1.5640317143219157E-3</v>
      </c>
      <c r="AL1613" s="74" t="e">
        <f>IF(AK1613&lt;#REF!,"STRIKE",IF(AK1613&gt;=#REF!,"GOOD"))</f>
        <v>#REF!</v>
      </c>
      <c r="AM1613" s="75">
        <f>VLOOKUP(H1613,'Roll ups'!A:B,2,FALSE)</f>
        <v>325145452.83999985</v>
      </c>
      <c r="AN1613" s="77">
        <f t="shared" ref="AN1613:AN1676" si="54">AB1613/AM1613</f>
        <v>3.3248455131616917E-4</v>
      </c>
      <c r="AO1613" s="74" t="str">
        <f>IFERROR(VLOOKUP(Table2[[#This Row],[Product Name]],'Roll ups'!L:P,5,FALSE),"GOOD")</f>
        <v>GOOD</v>
      </c>
      <c r="AP1613" s="74">
        <f>Table2[[#This Row],[Retail Dollar Vol Current 12 Mths]]/Table2[[#This Row],[SHELF SALES  LOOKUP]]</f>
        <v>3.3248455131616917E-4</v>
      </c>
      <c r="AQ1613" s="69">
        <f t="shared" ref="AQ1613:AQ1676" si="55">COUNTIF(AG1613:AO1613,"Strike")</f>
        <v>0</v>
      </c>
      <c r="AR161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613" s="69" t="e">
        <f>IF(Table2[[#This Row],[Shelf Dollar Vol Current 12 Mths]]&gt;#REF!,"MEETS $ CRITERIA",IF(Table2[[#This Row],[Shelf Dollar Vol Current 12 Mths]]&lt;#REF!+1,"DOES NOT MEET $ CRITERIA"))</f>
        <v>#REF!</v>
      </c>
      <c r="AT1613" s="78"/>
    </row>
    <row r="1614" spans="1:46" ht="13.8" x14ac:dyDescent="0.3">
      <c r="A1614" s="68" t="s">
        <v>4333</v>
      </c>
      <c r="B1614" s="69">
        <v>26586</v>
      </c>
      <c r="C1614" s="69">
        <v>1045</v>
      </c>
      <c r="D1614" s="69" t="s">
        <v>25</v>
      </c>
      <c r="E1614" s="70" t="s">
        <v>6313</v>
      </c>
      <c r="F1614" s="70"/>
      <c r="G1614" s="71" t="s">
        <v>9829</v>
      </c>
      <c r="H1614" s="69" t="s">
        <v>6315</v>
      </c>
      <c r="I1614" s="68" t="s">
        <v>812</v>
      </c>
      <c r="J1614" s="68" t="s">
        <v>175</v>
      </c>
      <c r="K1614" s="68" t="s">
        <v>146</v>
      </c>
      <c r="L1614" s="68" t="s">
        <v>6320</v>
      </c>
      <c r="M1614" s="68" t="s">
        <v>175</v>
      </c>
      <c r="N1614" s="68" t="s">
        <v>176</v>
      </c>
      <c r="O1614" s="68" t="s">
        <v>9830</v>
      </c>
      <c r="P1614" s="72" t="s">
        <v>6357</v>
      </c>
      <c r="Q1614" s="68" t="s">
        <v>49</v>
      </c>
      <c r="R1614" s="68" t="s">
        <v>6402</v>
      </c>
      <c r="S1614" s="68">
        <v>172</v>
      </c>
      <c r="T1614" s="68">
        <v>154.16999999999999</v>
      </c>
      <c r="U1614" s="68">
        <v>0.1</v>
      </c>
      <c r="V1614" s="68">
        <v>482</v>
      </c>
      <c r="W1614" s="68">
        <v>427.33</v>
      </c>
      <c r="X1614" s="68">
        <v>0.11</v>
      </c>
      <c r="Y1614" s="68">
        <v>2427.17</v>
      </c>
      <c r="Z1614" s="68">
        <v>2551.67</v>
      </c>
      <c r="AA1614" s="68">
        <v>-0.05</v>
      </c>
      <c r="AB1614" s="73">
        <v>671444.74</v>
      </c>
      <c r="AC1614" s="73">
        <v>690171.47</v>
      </c>
      <c r="AD1614" s="73">
        <v>698732.74</v>
      </c>
      <c r="AE1614" s="73">
        <v>718071.47</v>
      </c>
      <c r="AF1614" s="73"/>
      <c r="AG1614" s="73">
        <f>IFERROR(VLOOKUP(J1614,'Roll ups'!D:E,2,FALSE),0)</f>
        <v>52239627.039999984</v>
      </c>
      <c r="AH1614" s="74">
        <f>IF(Table2[[#This Row],[CATEGORY TTL LOOKUP]]=0,0,IF(Table2[[#This Row],[CATEGORY TTL LOOKUP]]&gt;0,SUM(AB1614/AG1614)))</f>
        <v>1.2853168715884466E-2</v>
      </c>
      <c r="AI1614" s="74" t="str">
        <f>IFERROR(IF(AH1614&lt;#REF!,"STRIKE",IF(AH1614&gt;=#REF!,"GOOD")),"NO DATA")</f>
        <v>NO DATA</v>
      </c>
      <c r="AJ1614" s="75">
        <f>IFERROR(VLOOKUP(K1614,'Roll ups'!H:I,2,FALSE),0)</f>
        <v>69119979.479999974</v>
      </c>
      <c r="AK1614" s="76">
        <f>IF(Table2[[#This Row],[PRICE TIER LOOKUP]]=0,0,IF(Table2[[#This Row],[PRICE TIER LOOKUP]]&gt;0,SUM(AB1614/AJ1614)))</f>
        <v>9.7141918306599632E-3</v>
      </c>
      <c r="AL1614" s="74" t="e">
        <f>IF(AK1614&lt;#REF!,"STRIKE",IF(AK1614&gt;=#REF!,"GOOD"))</f>
        <v>#REF!</v>
      </c>
      <c r="AM1614" s="75">
        <f>VLOOKUP(H1614,'Roll ups'!A:B,2,FALSE)</f>
        <v>325145452.83999985</v>
      </c>
      <c r="AN1614" s="77">
        <f t="shared" si="54"/>
        <v>2.0650596037411289E-3</v>
      </c>
      <c r="AO1614" s="74" t="str">
        <f>IFERROR(VLOOKUP(Table2[[#This Row],[Product Name]],'Roll ups'!L:P,5,FALSE),"GOOD")</f>
        <v>GOOD</v>
      </c>
      <c r="AP1614" s="74">
        <f>Table2[[#This Row],[Retail Dollar Vol Current 12 Mths]]/Table2[[#This Row],[SHELF SALES  LOOKUP]]</f>
        <v>2.1489851200343804E-3</v>
      </c>
      <c r="AQ1614" s="69">
        <f t="shared" si="55"/>
        <v>0</v>
      </c>
      <c r="AR161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614" s="69" t="e">
        <f>IF(Table2[[#This Row],[Shelf Dollar Vol Current 12 Mths]]&gt;#REF!,"MEETS $ CRITERIA",IF(Table2[[#This Row],[Shelf Dollar Vol Current 12 Mths]]&lt;#REF!+1,"DOES NOT MEET $ CRITERIA"))</f>
        <v>#REF!</v>
      </c>
      <c r="AT1614" s="78"/>
    </row>
    <row r="1615" spans="1:46" ht="13.8" x14ac:dyDescent="0.3">
      <c r="A1615" s="68" t="s">
        <v>4363</v>
      </c>
      <c r="B1615" s="69">
        <v>26589</v>
      </c>
      <c r="C1615" s="69">
        <v>538</v>
      </c>
      <c r="D1615" s="69" t="s">
        <v>25</v>
      </c>
      <c r="E1615" s="70" t="s">
        <v>6313</v>
      </c>
      <c r="F1615" s="70"/>
      <c r="G1615" s="71" t="s">
        <v>9831</v>
      </c>
      <c r="H1615" s="69" t="s">
        <v>6315</v>
      </c>
      <c r="I1615" s="68" t="s">
        <v>812</v>
      </c>
      <c r="J1615" s="68" t="s">
        <v>175</v>
      </c>
      <c r="K1615" s="68" t="s">
        <v>146</v>
      </c>
      <c r="L1615" s="68" t="s">
        <v>6320</v>
      </c>
      <c r="M1615" s="68" t="s">
        <v>175</v>
      </c>
      <c r="N1615" s="68" t="s">
        <v>176</v>
      </c>
      <c r="O1615" s="68" t="s">
        <v>9832</v>
      </c>
      <c r="P1615" s="72" t="s">
        <v>6357</v>
      </c>
      <c r="Q1615" s="68" t="s">
        <v>49</v>
      </c>
      <c r="R1615" s="68" t="s">
        <v>6402</v>
      </c>
      <c r="S1615" s="68">
        <v>182</v>
      </c>
      <c r="T1615" s="68">
        <v>171.51</v>
      </c>
      <c r="U1615" s="68">
        <v>0.06</v>
      </c>
      <c r="V1615" s="68">
        <v>385.24</v>
      </c>
      <c r="W1615" s="68">
        <v>380.37</v>
      </c>
      <c r="X1615" s="68">
        <v>0.01</v>
      </c>
      <c r="Y1615" s="68">
        <v>1614.25</v>
      </c>
      <c r="Z1615" s="68">
        <v>1838.59</v>
      </c>
      <c r="AA1615" s="68">
        <v>-0.14000000000000001</v>
      </c>
      <c r="AB1615" s="73">
        <v>364899.77</v>
      </c>
      <c r="AC1615" s="73">
        <v>417428.35</v>
      </c>
      <c r="AD1615" s="73">
        <v>371635.77</v>
      </c>
      <c r="AE1615" s="73">
        <v>423300.35</v>
      </c>
      <c r="AF1615" s="73"/>
      <c r="AG1615" s="73">
        <f>IFERROR(VLOOKUP(J1615,'Roll ups'!D:E,2,FALSE),0)</f>
        <v>52239627.039999984</v>
      </c>
      <c r="AH1615" s="74">
        <f>IF(Table2[[#This Row],[CATEGORY TTL LOOKUP]]=0,0,IF(Table2[[#This Row],[CATEGORY TTL LOOKUP]]&gt;0,SUM(AB1615/AG1615)))</f>
        <v>6.9851143791780047E-3</v>
      </c>
      <c r="AI1615" s="74" t="str">
        <f>IFERROR(IF(AH1615&lt;#REF!,"STRIKE",IF(AH1615&gt;=#REF!,"GOOD")),"NO DATA")</f>
        <v>NO DATA</v>
      </c>
      <c r="AJ1615" s="75">
        <f>IFERROR(VLOOKUP(K1615,'Roll ups'!H:I,2,FALSE),0)</f>
        <v>69119979.479999974</v>
      </c>
      <c r="AK1615" s="76">
        <f>IF(Table2[[#This Row],[PRICE TIER LOOKUP]]=0,0,IF(Table2[[#This Row],[PRICE TIER LOOKUP]]&gt;0,SUM(AB1615/AJ1615)))</f>
        <v>5.2792227767600045E-3</v>
      </c>
      <c r="AL1615" s="74" t="e">
        <f>IF(AK1615&lt;#REF!,"STRIKE",IF(AK1615&gt;=#REF!,"GOOD"))</f>
        <v>#REF!</v>
      </c>
      <c r="AM1615" s="75">
        <f>VLOOKUP(H1615,'Roll ups'!A:B,2,FALSE)</f>
        <v>325145452.83999985</v>
      </c>
      <c r="AN1615" s="77">
        <f t="shared" si="54"/>
        <v>1.1222662559564158E-3</v>
      </c>
      <c r="AO1615" s="74" t="str">
        <f>IFERROR(VLOOKUP(Table2[[#This Row],[Product Name]],'Roll ups'!L:P,5,FALSE),"GOOD")</f>
        <v>GOOD</v>
      </c>
      <c r="AP1615" s="74">
        <f>Table2[[#This Row],[Retail Dollar Vol Current 12 Mths]]/Table2[[#This Row],[SHELF SALES  LOOKUP]]</f>
        <v>1.1429831380200095E-3</v>
      </c>
      <c r="AQ1615" s="69">
        <f t="shared" si="55"/>
        <v>0</v>
      </c>
      <c r="AR161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615" s="69" t="e">
        <f>IF(Table2[[#This Row],[Shelf Dollar Vol Current 12 Mths]]&gt;#REF!,"MEETS $ CRITERIA",IF(Table2[[#This Row],[Shelf Dollar Vol Current 12 Mths]]&lt;#REF!+1,"DOES NOT MEET $ CRITERIA"))</f>
        <v>#REF!</v>
      </c>
      <c r="AT1615" s="78"/>
    </row>
    <row r="1616" spans="1:46" ht="13.8" x14ac:dyDescent="0.3">
      <c r="A1616" s="68" t="s">
        <v>3074</v>
      </c>
      <c r="B1616" s="69">
        <v>26823</v>
      </c>
      <c r="C1616" s="69">
        <v>883</v>
      </c>
      <c r="D1616" s="69" t="s">
        <v>25</v>
      </c>
      <c r="E1616" s="70" t="s">
        <v>6313</v>
      </c>
      <c r="F1616" s="70"/>
      <c r="G1616" s="71" t="s">
        <v>9833</v>
      </c>
      <c r="H1616" s="69" t="s">
        <v>6315</v>
      </c>
      <c r="I1616" s="68" t="s">
        <v>812</v>
      </c>
      <c r="J1616" s="68" t="s">
        <v>175</v>
      </c>
      <c r="K1616" s="68" t="s">
        <v>132</v>
      </c>
      <c r="L1616" s="68" t="s">
        <v>132</v>
      </c>
      <c r="M1616" s="68" t="s">
        <v>175</v>
      </c>
      <c r="N1616" s="68" t="s">
        <v>176</v>
      </c>
      <c r="O1616" s="68" t="s">
        <v>9834</v>
      </c>
      <c r="P1616" s="72" t="s">
        <v>6357</v>
      </c>
      <c r="Q1616" s="68" t="s">
        <v>49</v>
      </c>
      <c r="R1616" s="68" t="s">
        <v>6402</v>
      </c>
      <c r="S1616" s="68">
        <v>185</v>
      </c>
      <c r="T1616" s="68">
        <v>200.56</v>
      </c>
      <c r="U1616" s="68">
        <v>-0.09</v>
      </c>
      <c r="V1616" s="68">
        <v>664.85</v>
      </c>
      <c r="W1616" s="68">
        <v>625.08000000000004</v>
      </c>
      <c r="X1616" s="68">
        <v>0.06</v>
      </c>
      <c r="Y1616" s="68">
        <v>2653.32</v>
      </c>
      <c r="Z1616" s="68">
        <v>2855.68</v>
      </c>
      <c r="AA1616" s="68">
        <v>-0.08</v>
      </c>
      <c r="AB1616" s="73">
        <v>601695.36</v>
      </c>
      <c r="AC1616" s="73">
        <v>647614.80000000005</v>
      </c>
      <c r="AD1616" s="73">
        <v>601695.36</v>
      </c>
      <c r="AE1616" s="73">
        <v>647614.80000000005</v>
      </c>
      <c r="AF1616" s="73"/>
      <c r="AG1616" s="73">
        <f>IFERROR(VLOOKUP(J1616,'Roll ups'!D:E,2,FALSE),0)</f>
        <v>52239627.039999984</v>
      </c>
      <c r="AH1616" s="74">
        <f>IF(Table2[[#This Row],[CATEGORY TTL LOOKUP]]=0,0,IF(Table2[[#This Row],[CATEGORY TTL LOOKUP]]&gt;0,SUM(AB1616/AG1616)))</f>
        <v>1.151798728461979E-2</v>
      </c>
      <c r="AI1616" s="74" t="str">
        <f>IFERROR(IF(AH1616&lt;#REF!,"STRIKE",IF(AH1616&gt;=#REF!,"GOOD")),"NO DATA")</f>
        <v>NO DATA</v>
      </c>
      <c r="AJ1616" s="75">
        <f>IFERROR(VLOOKUP(K1616,'Roll ups'!H:I,2,FALSE),0)</f>
        <v>126094742.97999983</v>
      </c>
      <c r="AK1616" s="76">
        <f>IF(Table2[[#This Row],[PRICE TIER LOOKUP]]=0,0,IF(Table2[[#This Row],[PRICE TIER LOOKUP]]&gt;0,SUM(AB1616/AJ1616)))</f>
        <v>4.7717719690775389E-3</v>
      </c>
      <c r="AL1616" s="74" t="e">
        <f>IF(AK1616&lt;#REF!,"STRIKE",IF(AK1616&gt;=#REF!,"GOOD"))</f>
        <v>#REF!</v>
      </c>
      <c r="AM1616" s="75">
        <f>VLOOKUP(H1616,'Roll ups'!A:B,2,FALSE)</f>
        <v>325145452.83999985</v>
      </c>
      <c r="AN1616" s="77">
        <f t="shared" si="54"/>
        <v>1.8505421335112042E-3</v>
      </c>
      <c r="AO1616" s="74" t="str">
        <f>IFERROR(VLOOKUP(Table2[[#This Row],[Product Name]],'Roll ups'!L:P,5,FALSE),"GOOD")</f>
        <v>GOOD</v>
      </c>
      <c r="AP1616" s="74">
        <f>Table2[[#This Row],[Retail Dollar Vol Current 12 Mths]]/Table2[[#This Row],[SHELF SALES  LOOKUP]]</f>
        <v>1.8505421335112042E-3</v>
      </c>
      <c r="AQ1616" s="69">
        <f t="shared" si="55"/>
        <v>0</v>
      </c>
      <c r="AR161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616" s="69" t="e">
        <f>IF(Table2[[#This Row],[Shelf Dollar Vol Current 12 Mths]]&gt;#REF!,"MEETS $ CRITERIA",IF(Table2[[#This Row],[Shelf Dollar Vol Current 12 Mths]]&lt;#REF!+1,"DOES NOT MEET $ CRITERIA"))</f>
        <v>#REF!</v>
      </c>
      <c r="AT1616" s="78"/>
    </row>
    <row r="1617" spans="1:46" ht="13.8" x14ac:dyDescent="0.3">
      <c r="A1617" s="68" t="s">
        <v>2993</v>
      </c>
      <c r="B1617" s="69">
        <v>26826</v>
      </c>
      <c r="C1617" s="69">
        <v>1484</v>
      </c>
      <c r="D1617" s="69" t="s">
        <v>25</v>
      </c>
      <c r="E1617" s="70" t="s">
        <v>6313</v>
      </c>
      <c r="F1617" s="70"/>
      <c r="G1617" s="71" t="s">
        <v>9835</v>
      </c>
      <c r="H1617" s="69" t="s">
        <v>6315</v>
      </c>
      <c r="I1617" s="68" t="s">
        <v>812</v>
      </c>
      <c r="J1617" s="68" t="s">
        <v>175</v>
      </c>
      <c r="K1617" s="68" t="s">
        <v>132</v>
      </c>
      <c r="L1617" s="68" t="s">
        <v>132</v>
      </c>
      <c r="M1617" s="68" t="s">
        <v>175</v>
      </c>
      <c r="N1617" s="68" t="s">
        <v>176</v>
      </c>
      <c r="O1617" s="68" t="s">
        <v>9836</v>
      </c>
      <c r="P1617" s="72" t="s">
        <v>6357</v>
      </c>
      <c r="Q1617" s="68" t="s">
        <v>49</v>
      </c>
      <c r="R1617" s="68" t="s">
        <v>6402</v>
      </c>
      <c r="S1617" s="68">
        <v>1121</v>
      </c>
      <c r="T1617" s="68">
        <v>1349.17</v>
      </c>
      <c r="U1617" s="68">
        <v>-0.2</v>
      </c>
      <c r="V1617" s="68">
        <v>2185.42</v>
      </c>
      <c r="W1617" s="68">
        <v>2753.83</v>
      </c>
      <c r="X1617" s="68">
        <v>-0.26</v>
      </c>
      <c r="Y1617" s="68">
        <v>8877.33</v>
      </c>
      <c r="Z1617" s="68">
        <v>10226.08</v>
      </c>
      <c r="AA1617" s="68">
        <v>-0.15</v>
      </c>
      <c r="AB1617" s="73">
        <v>2083096</v>
      </c>
      <c r="AC1617" s="73">
        <v>2296295.5</v>
      </c>
      <c r="AD1617" s="73">
        <v>2130560</v>
      </c>
      <c r="AE1617" s="73">
        <v>2352387.5</v>
      </c>
      <c r="AF1617" s="73"/>
      <c r="AG1617" s="73">
        <f>IFERROR(VLOOKUP(J1617,'Roll ups'!D:E,2,FALSE),0)</f>
        <v>52239627.039999984</v>
      </c>
      <c r="AH1617" s="74">
        <f>IF(Table2[[#This Row],[CATEGORY TTL LOOKUP]]=0,0,IF(Table2[[#This Row],[CATEGORY TTL LOOKUP]]&gt;0,SUM(AB1617/AG1617)))</f>
        <v>3.9875782390348412E-2</v>
      </c>
      <c r="AI1617" s="74" t="str">
        <f>IFERROR(IF(AH1617&lt;#REF!,"STRIKE",IF(AH1617&gt;=#REF!,"GOOD")),"NO DATA")</f>
        <v>NO DATA</v>
      </c>
      <c r="AJ1617" s="75">
        <f>IFERROR(VLOOKUP(K1617,'Roll ups'!H:I,2,FALSE),0)</f>
        <v>126094742.97999983</v>
      </c>
      <c r="AK1617" s="76">
        <f>IF(Table2[[#This Row],[PRICE TIER LOOKUP]]=0,0,IF(Table2[[#This Row],[PRICE TIER LOOKUP]]&gt;0,SUM(AB1617/AJ1617)))</f>
        <v>1.6520086014453469E-2</v>
      </c>
      <c r="AL1617" s="74" t="e">
        <f>IF(AK1617&lt;#REF!,"STRIKE",IF(AK1617&gt;=#REF!,"GOOD"))</f>
        <v>#REF!</v>
      </c>
      <c r="AM1617" s="75">
        <f>VLOOKUP(H1617,'Roll ups'!A:B,2,FALSE)</f>
        <v>325145452.83999985</v>
      </c>
      <c r="AN1617" s="77">
        <f t="shared" si="54"/>
        <v>6.4066588716068136E-3</v>
      </c>
      <c r="AO1617" s="74" t="str">
        <f>IFERROR(VLOOKUP(Table2[[#This Row],[Product Name]],'Roll ups'!L:P,5,FALSE),"GOOD")</f>
        <v>GOOD</v>
      </c>
      <c r="AP1617" s="74">
        <f>Table2[[#This Row],[Retail Dollar Vol Current 12 Mths]]/Table2[[#This Row],[SHELF SALES  LOOKUP]]</f>
        <v>6.5526366165988576E-3</v>
      </c>
      <c r="AQ1617" s="69">
        <f t="shared" si="55"/>
        <v>0</v>
      </c>
      <c r="AR161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617" s="69" t="e">
        <f>IF(Table2[[#This Row],[Shelf Dollar Vol Current 12 Mths]]&gt;#REF!,"MEETS $ CRITERIA",IF(Table2[[#This Row],[Shelf Dollar Vol Current 12 Mths]]&lt;#REF!+1,"DOES NOT MEET $ CRITERIA"))</f>
        <v>#REF!</v>
      </c>
      <c r="AT1617" s="78"/>
    </row>
    <row r="1618" spans="1:46" ht="13.8" x14ac:dyDescent="0.3">
      <c r="A1618" s="68" t="s">
        <v>885</v>
      </c>
      <c r="B1618" s="69">
        <v>26949</v>
      </c>
      <c r="C1618" s="69">
        <v>223</v>
      </c>
      <c r="D1618" s="69" t="s">
        <v>25</v>
      </c>
      <c r="E1618" s="70" t="s">
        <v>6313</v>
      </c>
      <c r="F1618" s="70"/>
      <c r="G1618" s="71" t="s">
        <v>9837</v>
      </c>
      <c r="H1618" s="69" t="s">
        <v>6315</v>
      </c>
      <c r="I1618" s="68" t="s">
        <v>831</v>
      </c>
      <c r="J1618" s="68" t="s">
        <v>175</v>
      </c>
      <c r="K1618" s="68" t="s">
        <v>132</v>
      </c>
      <c r="L1618" s="68" t="s">
        <v>132</v>
      </c>
      <c r="M1618" s="68" t="s">
        <v>175</v>
      </c>
      <c r="N1618" s="68" t="s">
        <v>176</v>
      </c>
      <c r="O1618" s="68" t="s">
        <v>9838</v>
      </c>
      <c r="P1618" s="72" t="s">
        <v>6357</v>
      </c>
      <c r="Q1618" s="68" t="s">
        <v>44</v>
      </c>
      <c r="R1618" s="68" t="s">
        <v>60</v>
      </c>
      <c r="S1618" s="68">
        <v>12</v>
      </c>
      <c r="T1618" s="68">
        <v>15.58</v>
      </c>
      <c r="U1618" s="68">
        <v>-0.3</v>
      </c>
      <c r="V1618" s="68">
        <v>26.58</v>
      </c>
      <c r="W1618" s="68">
        <v>32.08</v>
      </c>
      <c r="X1618" s="68">
        <v>-0.21</v>
      </c>
      <c r="Y1618" s="68">
        <v>103.08</v>
      </c>
      <c r="Z1618" s="68">
        <v>127.58</v>
      </c>
      <c r="AA1618" s="68">
        <v>-0.24</v>
      </c>
      <c r="AB1618" s="73">
        <v>21940.89</v>
      </c>
      <c r="AC1618" s="73">
        <v>26660.07</v>
      </c>
      <c r="AD1618" s="73">
        <v>22228.89</v>
      </c>
      <c r="AE1618" s="73">
        <v>27512.07</v>
      </c>
      <c r="AF1618" s="73"/>
      <c r="AG1618" s="73">
        <f>IFERROR(VLOOKUP(J1618,'Roll ups'!D:E,2,FALSE),0)</f>
        <v>52239627.039999984</v>
      </c>
      <c r="AH1618" s="74">
        <f>IF(Table2[[#This Row],[CATEGORY TTL LOOKUP]]=0,0,IF(Table2[[#This Row],[CATEGORY TTL LOOKUP]]&gt;0,SUM(AB1618/AG1618)))</f>
        <v>4.2000472138133409E-4</v>
      </c>
      <c r="AI1618" s="74" t="str">
        <f>IFERROR(IF(AH1618&lt;#REF!,"STRIKE",IF(AH1618&gt;=#REF!,"GOOD")),"NO DATA")</f>
        <v>NO DATA</v>
      </c>
      <c r="AJ1618" s="75">
        <f>IFERROR(VLOOKUP(K1618,'Roll ups'!H:I,2,FALSE),0)</f>
        <v>126094742.97999983</v>
      </c>
      <c r="AK1618" s="76">
        <f>IF(Table2[[#This Row],[PRICE TIER LOOKUP]]=0,0,IF(Table2[[#This Row],[PRICE TIER LOOKUP]]&gt;0,SUM(AB1618/AJ1618)))</f>
        <v>1.7400320966180243E-4</v>
      </c>
      <c r="AL1618" s="74" t="e">
        <f>IF(AK1618&lt;#REF!,"STRIKE",IF(AK1618&gt;=#REF!,"GOOD"))</f>
        <v>#REF!</v>
      </c>
      <c r="AM1618" s="75">
        <f>VLOOKUP(H1618,'Roll ups'!A:B,2,FALSE)</f>
        <v>325145452.83999985</v>
      </c>
      <c r="AN1618" s="77">
        <f t="shared" si="54"/>
        <v>6.7480230181157864E-5</v>
      </c>
      <c r="AO1618" s="74" t="str">
        <f>IFERROR(VLOOKUP(Table2[[#This Row],[Product Name]],'Roll ups'!L:P,5,FALSE),"GOOD")</f>
        <v>GOOD</v>
      </c>
      <c r="AP1618" s="74">
        <f>Table2[[#This Row],[Retail Dollar Vol Current 12 Mths]]/Table2[[#This Row],[SHELF SALES  LOOKUP]]</f>
        <v>6.8365987609054975E-5</v>
      </c>
      <c r="AQ1618" s="69">
        <f t="shared" si="55"/>
        <v>0</v>
      </c>
      <c r="AR161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618" s="69" t="e">
        <f>IF(Table2[[#This Row],[Shelf Dollar Vol Current 12 Mths]]&gt;#REF!,"MEETS $ CRITERIA",IF(Table2[[#This Row],[Shelf Dollar Vol Current 12 Mths]]&lt;#REF!+1,"DOES NOT MEET $ CRITERIA"))</f>
        <v>#REF!</v>
      </c>
      <c r="AT1618" s="78"/>
    </row>
    <row r="1619" spans="1:46" ht="13.8" x14ac:dyDescent="0.3">
      <c r="A1619" s="68" t="s">
        <v>2232</v>
      </c>
      <c r="B1619" s="69">
        <v>27409</v>
      </c>
      <c r="C1619" s="69">
        <v>394</v>
      </c>
      <c r="D1619" s="69" t="s">
        <v>25</v>
      </c>
      <c r="E1619" s="70" t="s">
        <v>6313</v>
      </c>
      <c r="F1619" s="70"/>
      <c r="G1619" s="71" t="s">
        <v>9839</v>
      </c>
      <c r="H1619" s="69" t="s">
        <v>6315</v>
      </c>
      <c r="I1619" s="68" t="s">
        <v>711</v>
      </c>
      <c r="J1619" s="68" t="s">
        <v>175</v>
      </c>
      <c r="K1619" s="68" t="s">
        <v>89</v>
      </c>
      <c r="L1619" s="68" t="s">
        <v>89</v>
      </c>
      <c r="M1619" s="68" t="s">
        <v>175</v>
      </c>
      <c r="N1619" s="68" t="s">
        <v>184</v>
      </c>
      <c r="O1619" s="68" t="s">
        <v>9840</v>
      </c>
      <c r="P1619" s="72" t="s">
        <v>6357</v>
      </c>
      <c r="Q1619" s="68" t="s">
        <v>6387</v>
      </c>
      <c r="R1619" s="68" t="s">
        <v>31</v>
      </c>
      <c r="S1619" s="68">
        <v>43</v>
      </c>
      <c r="T1619" s="68">
        <v>30</v>
      </c>
      <c r="U1619" s="68">
        <v>0.3</v>
      </c>
      <c r="V1619" s="68">
        <v>84.17</v>
      </c>
      <c r="W1619" s="68">
        <v>79.92</v>
      </c>
      <c r="X1619" s="68">
        <v>0.05</v>
      </c>
      <c r="Y1619" s="68">
        <v>337.46</v>
      </c>
      <c r="Z1619" s="68">
        <v>378.92</v>
      </c>
      <c r="AA1619" s="68">
        <v>-0.12</v>
      </c>
      <c r="AB1619" s="73">
        <v>58660.27</v>
      </c>
      <c r="AC1619" s="73">
        <v>64700.06</v>
      </c>
      <c r="AD1619" s="73">
        <v>63577.15</v>
      </c>
      <c r="AE1619" s="73">
        <v>69724.7</v>
      </c>
      <c r="AF1619" s="73"/>
      <c r="AG1619" s="73">
        <f>IFERROR(VLOOKUP(J1619,'Roll ups'!D:E,2,FALSE),0)</f>
        <v>52239627.039999984</v>
      </c>
      <c r="AH1619" s="74">
        <f>IF(Table2[[#This Row],[CATEGORY TTL LOOKUP]]=0,0,IF(Table2[[#This Row],[CATEGORY TTL LOOKUP]]&gt;0,SUM(AB1619/AG1619)))</f>
        <v>1.1229075191345396E-3</v>
      </c>
      <c r="AI1619" s="74" t="str">
        <f>IFERROR(IF(AH1619&lt;#REF!,"STRIKE",IF(AH1619&gt;=#REF!,"GOOD")),"NO DATA")</f>
        <v>NO DATA</v>
      </c>
      <c r="AJ1619" s="75">
        <f>IFERROR(VLOOKUP(K1619,'Roll ups'!H:I,2,FALSE),0)</f>
        <v>75793138.070000067</v>
      </c>
      <c r="AK1619" s="76">
        <f>IF(Table2[[#This Row],[PRICE TIER LOOKUP]]=0,0,IF(Table2[[#This Row],[PRICE TIER LOOKUP]]&gt;0,SUM(AB1619/AJ1619)))</f>
        <v>7.7395225337976222E-4</v>
      </c>
      <c r="AL1619" s="74" t="e">
        <f>IF(AK1619&lt;#REF!,"STRIKE",IF(AK1619&gt;=#REF!,"GOOD"))</f>
        <v>#REF!</v>
      </c>
      <c r="AM1619" s="75">
        <f>VLOOKUP(H1619,'Roll ups'!A:B,2,FALSE)</f>
        <v>325145452.83999985</v>
      </c>
      <c r="AN1619" s="77">
        <f t="shared" si="54"/>
        <v>1.8041239539913235E-4</v>
      </c>
      <c r="AO1619" s="74" t="str">
        <f>IFERROR(VLOOKUP(Table2[[#This Row],[Product Name]],'Roll ups'!L:P,5,FALSE),"GOOD")</f>
        <v>GOOD</v>
      </c>
      <c r="AP1619" s="74">
        <f>Table2[[#This Row],[Retail Dollar Vol Current 12 Mths]]/Table2[[#This Row],[SHELF SALES  LOOKUP]]</f>
        <v>1.9553448908690582E-4</v>
      </c>
      <c r="AQ1619" s="69">
        <f t="shared" si="55"/>
        <v>0</v>
      </c>
      <c r="AR161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619" s="69" t="e">
        <f>IF(Table2[[#This Row],[Shelf Dollar Vol Current 12 Mths]]&gt;#REF!,"MEETS $ CRITERIA",IF(Table2[[#This Row],[Shelf Dollar Vol Current 12 Mths]]&lt;#REF!+1,"DOES NOT MEET $ CRITERIA"))</f>
        <v>#REF!</v>
      </c>
      <c r="AT1619" s="78"/>
    </row>
    <row r="1620" spans="1:46" ht="13.8" x14ac:dyDescent="0.3">
      <c r="A1620" s="68" t="s">
        <v>1674</v>
      </c>
      <c r="B1620" s="69">
        <v>27410</v>
      </c>
      <c r="C1620" s="69">
        <v>598</v>
      </c>
      <c r="D1620" s="69" t="s">
        <v>25</v>
      </c>
      <c r="E1620" s="70" t="s">
        <v>6313</v>
      </c>
      <c r="F1620" s="70"/>
      <c r="G1620" s="71" t="s">
        <v>9841</v>
      </c>
      <c r="H1620" s="69" t="s">
        <v>6315</v>
      </c>
      <c r="I1620" s="68" t="s">
        <v>711</v>
      </c>
      <c r="J1620" s="68" t="s">
        <v>175</v>
      </c>
      <c r="K1620" s="68" t="s">
        <v>89</v>
      </c>
      <c r="L1620" s="68" t="s">
        <v>89</v>
      </c>
      <c r="M1620" s="68" t="s">
        <v>175</v>
      </c>
      <c r="N1620" s="68" t="s">
        <v>184</v>
      </c>
      <c r="O1620" s="68" t="s">
        <v>9842</v>
      </c>
      <c r="P1620" s="72" t="s">
        <v>6357</v>
      </c>
      <c r="Q1620" s="68" t="s">
        <v>6387</v>
      </c>
      <c r="R1620" s="68" t="s">
        <v>31</v>
      </c>
      <c r="S1620" s="68">
        <v>46</v>
      </c>
      <c r="T1620" s="68">
        <v>42.33</v>
      </c>
      <c r="U1620" s="68">
        <v>0.08</v>
      </c>
      <c r="V1620" s="68">
        <v>204.17</v>
      </c>
      <c r="W1620" s="68">
        <v>223</v>
      </c>
      <c r="X1620" s="68">
        <v>-0.09</v>
      </c>
      <c r="Y1620" s="68">
        <v>900.67</v>
      </c>
      <c r="Z1620" s="68">
        <v>1038.75</v>
      </c>
      <c r="AA1620" s="68">
        <v>-0.15</v>
      </c>
      <c r="AB1620" s="73">
        <v>145936</v>
      </c>
      <c r="AC1620" s="73">
        <v>169932.79999999999</v>
      </c>
      <c r="AD1620" s="73">
        <v>157904.88</v>
      </c>
      <c r="AE1620" s="73">
        <v>180599.09</v>
      </c>
      <c r="AF1620" s="73"/>
      <c r="AG1620" s="73">
        <f>IFERROR(VLOOKUP(J1620,'Roll ups'!D:E,2,FALSE),0)</f>
        <v>52239627.039999984</v>
      </c>
      <c r="AH1620" s="74">
        <f>IF(Table2[[#This Row],[CATEGORY TTL LOOKUP]]=0,0,IF(Table2[[#This Row],[CATEGORY TTL LOOKUP]]&gt;0,SUM(AB1620/AG1620)))</f>
        <v>2.7935880914359613E-3</v>
      </c>
      <c r="AI1620" s="74" t="str">
        <f>IFERROR(IF(AH1620&lt;#REF!,"STRIKE",IF(AH1620&gt;=#REF!,"GOOD")),"NO DATA")</f>
        <v>NO DATA</v>
      </c>
      <c r="AJ1620" s="75">
        <f>IFERROR(VLOOKUP(K1620,'Roll ups'!H:I,2,FALSE),0)</f>
        <v>75793138.070000067</v>
      </c>
      <c r="AK1620" s="76">
        <f>IF(Table2[[#This Row],[PRICE TIER LOOKUP]]=0,0,IF(Table2[[#This Row],[PRICE TIER LOOKUP]]&gt;0,SUM(AB1620/AJ1620)))</f>
        <v>1.9254513497675512E-3</v>
      </c>
      <c r="AL1620" s="74" t="e">
        <f>IF(AK1620&lt;#REF!,"STRIKE",IF(AK1620&gt;=#REF!,"GOOD"))</f>
        <v>#REF!</v>
      </c>
      <c r="AM1620" s="75">
        <f>VLOOKUP(H1620,'Roll ups'!A:B,2,FALSE)</f>
        <v>325145452.83999985</v>
      </c>
      <c r="AN1620" s="77">
        <f t="shared" si="54"/>
        <v>4.4883297221386435E-4</v>
      </c>
      <c r="AO1620" s="74" t="str">
        <f>IFERROR(VLOOKUP(Table2[[#This Row],[Product Name]],'Roll ups'!L:P,5,FALSE),"GOOD")</f>
        <v>GOOD</v>
      </c>
      <c r="AP1620" s="74">
        <f>Table2[[#This Row],[Retail Dollar Vol Current 12 Mths]]/Table2[[#This Row],[SHELF SALES  LOOKUP]]</f>
        <v>4.8564382069861851E-4</v>
      </c>
      <c r="AQ1620" s="69">
        <f t="shared" si="55"/>
        <v>0</v>
      </c>
      <c r="AR162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620" s="69" t="e">
        <f>IF(Table2[[#This Row],[Shelf Dollar Vol Current 12 Mths]]&gt;#REF!,"MEETS $ CRITERIA",IF(Table2[[#This Row],[Shelf Dollar Vol Current 12 Mths]]&lt;#REF!+1,"DOES NOT MEET $ CRITERIA"))</f>
        <v>#REF!</v>
      </c>
      <c r="AT1620" s="78"/>
    </row>
    <row r="1621" spans="1:46" ht="13.8" x14ac:dyDescent="0.3">
      <c r="A1621" s="68" t="s">
        <v>2625</v>
      </c>
      <c r="B1621" s="69">
        <v>27551</v>
      </c>
      <c r="C1621" s="69">
        <v>178</v>
      </c>
      <c r="D1621" s="69" t="s">
        <v>25</v>
      </c>
      <c r="E1621" s="70" t="s">
        <v>6313</v>
      </c>
      <c r="F1621" s="70"/>
      <c r="G1621" s="71" t="s">
        <v>9843</v>
      </c>
      <c r="H1621" s="69" t="s">
        <v>6315</v>
      </c>
      <c r="I1621" s="68" t="s">
        <v>831</v>
      </c>
      <c r="J1621" s="68" t="s">
        <v>175</v>
      </c>
      <c r="K1621" s="68" t="s">
        <v>132</v>
      </c>
      <c r="L1621" s="68" t="s">
        <v>89</v>
      </c>
      <c r="M1621" s="68" t="s">
        <v>175</v>
      </c>
      <c r="N1621" s="68" t="s">
        <v>184</v>
      </c>
      <c r="O1621" s="68" t="s">
        <v>9844</v>
      </c>
      <c r="P1621" s="72" t="s">
        <v>6357</v>
      </c>
      <c r="Q1621" s="68" t="s">
        <v>6387</v>
      </c>
      <c r="R1621" s="68" t="s">
        <v>31</v>
      </c>
      <c r="S1621" s="68">
        <v>24</v>
      </c>
      <c r="T1621" s="68">
        <v>11.67</v>
      </c>
      <c r="U1621" s="68">
        <v>0.51</v>
      </c>
      <c r="V1621" s="68">
        <v>69.239999999999995</v>
      </c>
      <c r="W1621" s="68">
        <v>45.7</v>
      </c>
      <c r="X1621" s="68">
        <v>0.34</v>
      </c>
      <c r="Y1621" s="68">
        <v>326.32</v>
      </c>
      <c r="Z1621" s="68">
        <v>262.70999999999998</v>
      </c>
      <c r="AA1621" s="68">
        <v>0.19</v>
      </c>
      <c r="AB1621" s="73">
        <v>42193.02</v>
      </c>
      <c r="AC1621" s="73">
        <v>32614.49</v>
      </c>
      <c r="AD1621" s="73">
        <v>45154.98</v>
      </c>
      <c r="AE1621" s="73">
        <v>36350.61</v>
      </c>
      <c r="AF1621" s="73"/>
      <c r="AG1621" s="73">
        <f>IFERROR(VLOOKUP(J1621,'Roll ups'!D:E,2,FALSE),0)</f>
        <v>52239627.039999984</v>
      </c>
      <c r="AH1621" s="74">
        <f>IF(Table2[[#This Row],[CATEGORY TTL LOOKUP]]=0,0,IF(Table2[[#This Row],[CATEGORY TTL LOOKUP]]&gt;0,SUM(AB1621/AG1621)))</f>
        <v>8.0768225944057221E-4</v>
      </c>
      <c r="AI1621" s="74" t="str">
        <f>IFERROR(IF(AH1621&lt;#REF!,"STRIKE",IF(AH1621&gt;=#REF!,"GOOD")),"NO DATA")</f>
        <v>NO DATA</v>
      </c>
      <c r="AJ1621" s="75">
        <f>IFERROR(VLOOKUP(K1621,'Roll ups'!H:I,2,FALSE),0)</f>
        <v>126094742.97999983</v>
      </c>
      <c r="AK1621" s="76">
        <f>IF(Table2[[#This Row],[PRICE TIER LOOKUP]]=0,0,IF(Table2[[#This Row],[PRICE TIER LOOKUP]]&gt;0,SUM(AB1621/AJ1621)))</f>
        <v>3.3461363259761214E-4</v>
      </c>
      <c r="AL1621" s="74" t="e">
        <f>IF(AK1621&lt;#REF!,"STRIKE",IF(AK1621&gt;=#REF!,"GOOD"))</f>
        <v>#REF!</v>
      </c>
      <c r="AM1621" s="75">
        <f>VLOOKUP(H1621,'Roll ups'!A:B,2,FALSE)</f>
        <v>325145452.83999985</v>
      </c>
      <c r="AN1621" s="77">
        <f t="shared" si="54"/>
        <v>1.2976660024448404E-4</v>
      </c>
      <c r="AO1621" s="74" t="str">
        <f>IFERROR(VLOOKUP(Table2[[#This Row],[Product Name]],'Roll ups'!L:P,5,FALSE),"GOOD")</f>
        <v>GOOD</v>
      </c>
      <c r="AP1621" s="74">
        <f>Table2[[#This Row],[Retail Dollar Vol Current 12 Mths]]/Table2[[#This Row],[SHELF SALES  LOOKUP]]</f>
        <v>1.3887624632481088E-4</v>
      </c>
      <c r="AQ1621" s="69">
        <f t="shared" si="55"/>
        <v>0</v>
      </c>
      <c r="AR162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621" s="69" t="e">
        <f>IF(Table2[[#This Row],[Shelf Dollar Vol Current 12 Mths]]&gt;#REF!,"MEETS $ CRITERIA",IF(Table2[[#This Row],[Shelf Dollar Vol Current 12 Mths]]&lt;#REF!+1,"DOES NOT MEET $ CRITERIA"))</f>
        <v>#REF!</v>
      </c>
      <c r="AT1621" s="78"/>
    </row>
    <row r="1622" spans="1:46" ht="13.8" x14ac:dyDescent="0.3">
      <c r="A1622" s="68" t="s">
        <v>2150</v>
      </c>
      <c r="B1622" s="69">
        <v>27682</v>
      </c>
      <c r="C1622" s="69">
        <v>365</v>
      </c>
      <c r="D1622" s="69" t="s">
        <v>25</v>
      </c>
      <c r="E1622" s="70" t="s">
        <v>6313</v>
      </c>
      <c r="F1622" s="70"/>
      <c r="G1622" s="71" t="s">
        <v>9845</v>
      </c>
      <c r="H1622" s="69" t="s">
        <v>6315</v>
      </c>
      <c r="I1622" s="68" t="s">
        <v>831</v>
      </c>
      <c r="J1622" s="68" t="s">
        <v>175</v>
      </c>
      <c r="K1622" s="68" t="s">
        <v>89</v>
      </c>
      <c r="L1622" s="68" t="s">
        <v>89</v>
      </c>
      <c r="M1622" s="68" t="s">
        <v>175</v>
      </c>
      <c r="N1622" s="68" t="s">
        <v>184</v>
      </c>
      <c r="O1622" s="68" t="s">
        <v>9846</v>
      </c>
      <c r="P1622" s="72" t="s">
        <v>6357</v>
      </c>
      <c r="Q1622" s="68" t="s">
        <v>6387</v>
      </c>
      <c r="R1622" s="68" t="s">
        <v>31</v>
      </c>
      <c r="S1622" s="68">
        <v>23</v>
      </c>
      <c r="T1622" s="68">
        <v>13</v>
      </c>
      <c r="U1622" s="68">
        <v>0.43</v>
      </c>
      <c r="V1622" s="68">
        <v>73</v>
      </c>
      <c r="W1622" s="68">
        <v>75.17</v>
      </c>
      <c r="X1622" s="68">
        <v>-0.03</v>
      </c>
      <c r="Y1622" s="68">
        <v>314.08</v>
      </c>
      <c r="Z1622" s="68">
        <v>325.58</v>
      </c>
      <c r="AA1622" s="68">
        <v>-0.04</v>
      </c>
      <c r="AB1622" s="73">
        <v>51415.29</v>
      </c>
      <c r="AC1622" s="73">
        <v>54501.43</v>
      </c>
      <c r="AD1622" s="73">
        <v>55065.09</v>
      </c>
      <c r="AE1622" s="73">
        <v>57438.47</v>
      </c>
      <c r="AF1622" s="73"/>
      <c r="AG1622" s="73">
        <f>IFERROR(VLOOKUP(J1622,'Roll ups'!D:E,2,FALSE),0)</f>
        <v>52239627.039999984</v>
      </c>
      <c r="AH1622" s="74">
        <f>IF(Table2[[#This Row],[CATEGORY TTL LOOKUP]]=0,0,IF(Table2[[#This Row],[CATEGORY TTL LOOKUP]]&gt;0,SUM(AB1622/AG1622)))</f>
        <v>9.8422008182851711E-4</v>
      </c>
      <c r="AI1622" s="74" t="str">
        <f>IFERROR(IF(AH1622&lt;#REF!,"STRIKE",IF(AH1622&gt;=#REF!,"GOOD")),"NO DATA")</f>
        <v>NO DATA</v>
      </c>
      <c r="AJ1622" s="75">
        <f>IFERROR(VLOOKUP(K1622,'Roll ups'!H:I,2,FALSE),0)</f>
        <v>75793138.070000067</v>
      </c>
      <c r="AK1622" s="76">
        <f>IF(Table2[[#This Row],[PRICE TIER LOOKUP]]=0,0,IF(Table2[[#This Row],[PRICE TIER LOOKUP]]&gt;0,SUM(AB1622/AJ1622)))</f>
        <v>6.7836338894577128E-4</v>
      </c>
      <c r="AL1622" s="74" t="e">
        <f>IF(AK1622&lt;#REF!,"STRIKE",IF(AK1622&gt;=#REF!,"GOOD"))</f>
        <v>#REF!</v>
      </c>
      <c r="AM1622" s="75">
        <f>VLOOKUP(H1622,'Roll ups'!A:B,2,FALSE)</f>
        <v>325145452.83999985</v>
      </c>
      <c r="AN1622" s="77">
        <f t="shared" si="54"/>
        <v>1.5813012161452813E-4</v>
      </c>
      <c r="AO1622" s="74" t="str">
        <f>IFERROR(VLOOKUP(Table2[[#This Row],[Product Name]],'Roll ups'!L:P,5,FALSE),"GOOD")</f>
        <v>GOOD</v>
      </c>
      <c r="AP1622" s="74">
        <f>Table2[[#This Row],[Retail Dollar Vol Current 12 Mths]]/Table2[[#This Row],[SHELF SALES  LOOKUP]]</f>
        <v>1.6935525168514922E-4</v>
      </c>
      <c r="AQ1622" s="69">
        <f t="shared" si="55"/>
        <v>0</v>
      </c>
      <c r="AR162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622" s="69" t="e">
        <f>IF(Table2[[#This Row],[Shelf Dollar Vol Current 12 Mths]]&gt;#REF!,"MEETS $ CRITERIA",IF(Table2[[#This Row],[Shelf Dollar Vol Current 12 Mths]]&lt;#REF!+1,"DOES NOT MEET $ CRITERIA"))</f>
        <v>#REF!</v>
      </c>
      <c r="AT1622" s="78"/>
    </row>
    <row r="1623" spans="1:46" ht="13.8" x14ac:dyDescent="0.3">
      <c r="A1623" s="68" t="s">
        <v>1888</v>
      </c>
      <c r="B1623" s="69">
        <v>27782</v>
      </c>
      <c r="C1623" s="69">
        <v>410</v>
      </c>
      <c r="D1623" s="69" t="s">
        <v>25</v>
      </c>
      <c r="E1623" s="70" t="s">
        <v>6313</v>
      </c>
      <c r="F1623" s="70"/>
      <c r="G1623" s="71" t="s">
        <v>9847</v>
      </c>
      <c r="H1623" s="69" t="s">
        <v>6315</v>
      </c>
      <c r="I1623" s="68" t="s">
        <v>831</v>
      </c>
      <c r="J1623" s="68" t="s">
        <v>175</v>
      </c>
      <c r="K1623" s="68" t="s">
        <v>89</v>
      </c>
      <c r="L1623" s="68" t="s">
        <v>89</v>
      </c>
      <c r="M1623" s="68" t="s">
        <v>175</v>
      </c>
      <c r="N1623" s="68" t="s">
        <v>184</v>
      </c>
      <c r="O1623" s="68" t="s">
        <v>9848</v>
      </c>
      <c r="P1623" s="72" t="s">
        <v>6357</v>
      </c>
      <c r="Q1623" s="68" t="s">
        <v>6387</v>
      </c>
      <c r="R1623" s="68" t="s">
        <v>31</v>
      </c>
      <c r="S1623" s="68">
        <v>9</v>
      </c>
      <c r="T1623" s="68">
        <v>41</v>
      </c>
      <c r="U1623" s="68">
        <v>-3.56</v>
      </c>
      <c r="V1623" s="68">
        <v>40.130000000000003</v>
      </c>
      <c r="W1623" s="68">
        <v>80</v>
      </c>
      <c r="X1623" s="68">
        <v>-0.99</v>
      </c>
      <c r="Y1623" s="68">
        <v>274.37</v>
      </c>
      <c r="Z1623" s="68">
        <v>366</v>
      </c>
      <c r="AA1623" s="68">
        <v>-0.33</v>
      </c>
      <c r="AB1623" s="73">
        <v>48315.69</v>
      </c>
      <c r="AC1623" s="73">
        <v>62438.879999999997</v>
      </c>
      <c r="AD1623" s="73">
        <v>51692.25</v>
      </c>
      <c r="AE1623" s="73">
        <v>67576.320000000007</v>
      </c>
      <c r="AF1623" s="73"/>
      <c r="AG1623" s="73">
        <f>IFERROR(VLOOKUP(J1623,'Roll ups'!D:E,2,FALSE),0)</f>
        <v>52239627.039999984</v>
      </c>
      <c r="AH1623" s="74">
        <f>IF(Table2[[#This Row],[CATEGORY TTL LOOKUP]]=0,0,IF(Table2[[#This Row],[CATEGORY TTL LOOKUP]]&gt;0,SUM(AB1623/AG1623)))</f>
        <v>9.2488581442215479E-4</v>
      </c>
      <c r="AI1623" s="74" t="str">
        <f>IFERROR(IF(AH1623&lt;#REF!,"STRIKE",IF(AH1623&gt;=#REF!,"GOOD")),"NO DATA")</f>
        <v>NO DATA</v>
      </c>
      <c r="AJ1623" s="75">
        <f>IFERROR(VLOOKUP(K1623,'Roll ups'!H:I,2,FALSE),0)</f>
        <v>75793138.070000067</v>
      </c>
      <c r="AK1623" s="76">
        <f>IF(Table2[[#This Row],[PRICE TIER LOOKUP]]=0,0,IF(Table2[[#This Row],[PRICE TIER LOOKUP]]&gt;0,SUM(AB1623/AJ1623)))</f>
        <v>6.3746786622526715E-4</v>
      </c>
      <c r="AL1623" s="74" t="e">
        <f>IF(AK1623&lt;#REF!,"STRIKE",IF(AK1623&gt;=#REF!,"GOOD"))</f>
        <v>#REF!</v>
      </c>
      <c r="AM1623" s="75">
        <f>VLOOKUP(H1623,'Roll ups'!A:B,2,FALSE)</f>
        <v>325145452.83999985</v>
      </c>
      <c r="AN1623" s="77">
        <f t="shared" si="54"/>
        <v>1.4859715729678547E-4</v>
      </c>
      <c r="AO1623" s="74" t="str">
        <f>IFERROR(VLOOKUP(Table2[[#This Row],[Product Name]],'Roll ups'!L:P,5,FALSE),"GOOD")</f>
        <v>GOOD</v>
      </c>
      <c r="AP1623" s="74">
        <f>Table2[[#This Row],[Retail Dollar Vol Current 12 Mths]]/Table2[[#This Row],[SHELF SALES  LOOKUP]]</f>
        <v>1.5898192500768919E-4</v>
      </c>
      <c r="AQ1623" s="69">
        <f t="shared" si="55"/>
        <v>0</v>
      </c>
      <c r="AR162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623" s="69" t="e">
        <f>IF(Table2[[#This Row],[Shelf Dollar Vol Current 12 Mths]]&gt;#REF!,"MEETS $ CRITERIA",IF(Table2[[#This Row],[Shelf Dollar Vol Current 12 Mths]]&lt;#REF!+1,"DOES NOT MEET $ CRITERIA"))</f>
        <v>#REF!</v>
      </c>
      <c r="AT1623" s="78"/>
    </row>
    <row r="1624" spans="1:46" ht="13.8" x14ac:dyDescent="0.3">
      <c r="A1624" s="68" t="s">
        <v>1500</v>
      </c>
      <c r="B1624" s="69">
        <v>27783</v>
      </c>
      <c r="C1624" s="69">
        <v>667</v>
      </c>
      <c r="D1624" s="69" t="s">
        <v>25</v>
      </c>
      <c r="E1624" s="70" t="s">
        <v>6313</v>
      </c>
      <c r="F1624" s="70"/>
      <c r="G1624" s="71" t="s">
        <v>9849</v>
      </c>
      <c r="H1624" s="69" t="s">
        <v>6315</v>
      </c>
      <c r="I1624" s="68" t="s">
        <v>831</v>
      </c>
      <c r="J1624" s="68" t="s">
        <v>175</v>
      </c>
      <c r="K1624" s="68" t="s">
        <v>89</v>
      </c>
      <c r="L1624" s="68" t="s">
        <v>89</v>
      </c>
      <c r="M1624" s="68" t="s">
        <v>175</v>
      </c>
      <c r="N1624" s="68" t="s">
        <v>184</v>
      </c>
      <c r="O1624" s="68" t="s">
        <v>9850</v>
      </c>
      <c r="P1624" s="72" t="s">
        <v>6357</v>
      </c>
      <c r="Q1624" s="68" t="s">
        <v>6387</v>
      </c>
      <c r="R1624" s="68" t="s">
        <v>31</v>
      </c>
      <c r="S1624" s="68">
        <v>41</v>
      </c>
      <c r="T1624" s="68">
        <v>57</v>
      </c>
      <c r="U1624" s="68">
        <v>-0.38</v>
      </c>
      <c r="V1624" s="68">
        <v>185</v>
      </c>
      <c r="W1624" s="68">
        <v>227</v>
      </c>
      <c r="X1624" s="68">
        <v>-0.23</v>
      </c>
      <c r="Y1624" s="68">
        <v>823.25</v>
      </c>
      <c r="Z1624" s="68">
        <v>1046.33</v>
      </c>
      <c r="AA1624" s="68">
        <v>-0.27</v>
      </c>
      <c r="AB1624" s="73">
        <v>136573.67000000001</v>
      </c>
      <c r="AC1624" s="73">
        <v>171542.76</v>
      </c>
      <c r="AD1624" s="73">
        <v>144332.19</v>
      </c>
      <c r="AE1624" s="73">
        <v>182286.6</v>
      </c>
      <c r="AF1624" s="73"/>
      <c r="AG1624" s="73">
        <f>IFERROR(VLOOKUP(J1624,'Roll ups'!D:E,2,FALSE),0)</f>
        <v>52239627.039999984</v>
      </c>
      <c r="AH1624" s="74">
        <f>IF(Table2[[#This Row],[CATEGORY TTL LOOKUP]]=0,0,IF(Table2[[#This Row],[CATEGORY TTL LOOKUP]]&gt;0,SUM(AB1624/AG1624)))</f>
        <v>2.614369162617208E-3</v>
      </c>
      <c r="AI1624" s="74" t="str">
        <f>IFERROR(IF(AH1624&lt;#REF!,"STRIKE",IF(AH1624&gt;=#REF!,"GOOD")),"NO DATA")</f>
        <v>NO DATA</v>
      </c>
      <c r="AJ1624" s="75">
        <f>IFERROR(VLOOKUP(K1624,'Roll ups'!H:I,2,FALSE),0)</f>
        <v>75793138.070000067</v>
      </c>
      <c r="AK1624" s="76">
        <f>IF(Table2[[#This Row],[PRICE TIER LOOKUP]]=0,0,IF(Table2[[#This Row],[PRICE TIER LOOKUP]]&gt;0,SUM(AB1624/AJ1624)))</f>
        <v>1.8019265790771854E-3</v>
      </c>
      <c r="AL1624" s="74" t="e">
        <f>IF(AK1624&lt;#REF!,"STRIKE",IF(AK1624&gt;=#REF!,"GOOD"))</f>
        <v>#REF!</v>
      </c>
      <c r="AM1624" s="75">
        <f>VLOOKUP(H1624,'Roll ups'!A:B,2,FALSE)</f>
        <v>325145452.83999985</v>
      </c>
      <c r="AN1624" s="77">
        <f t="shared" si="54"/>
        <v>4.2003868978357284E-4</v>
      </c>
      <c r="AO1624" s="74" t="str">
        <f>IFERROR(VLOOKUP(Table2[[#This Row],[Product Name]],'Roll ups'!L:P,5,FALSE),"GOOD")</f>
        <v>GOOD</v>
      </c>
      <c r="AP1624" s="74">
        <f>Table2[[#This Row],[Retail Dollar Vol Current 12 Mths]]/Table2[[#This Row],[SHELF SALES  LOOKUP]]</f>
        <v>4.4390037978179607E-4</v>
      </c>
      <c r="AQ1624" s="69">
        <f t="shared" si="55"/>
        <v>0</v>
      </c>
      <c r="AR162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624" s="69" t="e">
        <f>IF(Table2[[#This Row],[Shelf Dollar Vol Current 12 Mths]]&gt;#REF!,"MEETS $ CRITERIA",IF(Table2[[#This Row],[Shelf Dollar Vol Current 12 Mths]]&lt;#REF!+1,"DOES NOT MEET $ CRITERIA"))</f>
        <v>#REF!</v>
      </c>
      <c r="AT1624" s="78"/>
    </row>
    <row r="1625" spans="1:46" ht="13.8" x14ac:dyDescent="0.3">
      <c r="A1625" s="68" t="s">
        <v>1235</v>
      </c>
      <c r="B1625" s="69">
        <v>28042</v>
      </c>
      <c r="C1625" s="69">
        <v>310</v>
      </c>
      <c r="D1625" s="69" t="s">
        <v>25</v>
      </c>
      <c r="E1625" s="70" t="s">
        <v>6313</v>
      </c>
      <c r="F1625" s="70"/>
      <c r="G1625" s="71" t="s">
        <v>9851</v>
      </c>
      <c r="H1625" s="69" t="s">
        <v>6315</v>
      </c>
      <c r="I1625" s="68" t="s">
        <v>758</v>
      </c>
      <c r="J1625" s="68" t="s">
        <v>175</v>
      </c>
      <c r="K1625" s="68" t="s">
        <v>89</v>
      </c>
      <c r="L1625" s="68" t="s">
        <v>89</v>
      </c>
      <c r="M1625" s="68" t="s">
        <v>175</v>
      </c>
      <c r="N1625" s="68" t="s">
        <v>184</v>
      </c>
      <c r="O1625" s="68" t="s">
        <v>9852</v>
      </c>
      <c r="P1625" s="72" t="s">
        <v>6357</v>
      </c>
      <c r="Q1625" s="68" t="s">
        <v>6387</v>
      </c>
      <c r="R1625" s="68" t="s">
        <v>31</v>
      </c>
      <c r="S1625" s="68">
        <v>21</v>
      </c>
      <c r="T1625" s="68">
        <v>32</v>
      </c>
      <c r="U1625" s="68">
        <v>-0.52</v>
      </c>
      <c r="V1625" s="68">
        <v>46</v>
      </c>
      <c r="W1625" s="68">
        <v>62</v>
      </c>
      <c r="X1625" s="68">
        <v>-0.35</v>
      </c>
      <c r="Y1625" s="68">
        <v>225</v>
      </c>
      <c r="Z1625" s="68">
        <v>360</v>
      </c>
      <c r="AA1625" s="68">
        <v>-0.6</v>
      </c>
      <c r="AB1625" s="73">
        <v>39358.080000000002</v>
      </c>
      <c r="AC1625" s="73">
        <v>57646.559999999998</v>
      </c>
      <c r="AD1625" s="73">
        <v>42390</v>
      </c>
      <c r="AE1625" s="73">
        <v>65859.839999999997</v>
      </c>
      <c r="AF1625" s="73"/>
      <c r="AG1625" s="73">
        <f>IFERROR(VLOOKUP(J1625,'Roll ups'!D:E,2,FALSE),0)</f>
        <v>52239627.039999984</v>
      </c>
      <c r="AH1625" s="74">
        <f>IF(Table2[[#This Row],[CATEGORY TTL LOOKUP]]=0,0,IF(Table2[[#This Row],[CATEGORY TTL LOOKUP]]&gt;0,SUM(AB1625/AG1625)))</f>
        <v>7.5341426097593389E-4</v>
      </c>
      <c r="AI1625" s="74" t="str">
        <f>IFERROR(IF(AH1625&lt;#REF!,"STRIKE",IF(AH1625&gt;=#REF!,"GOOD")),"NO DATA")</f>
        <v>NO DATA</v>
      </c>
      <c r="AJ1625" s="75">
        <f>IFERROR(VLOOKUP(K1625,'Roll ups'!H:I,2,FALSE),0)</f>
        <v>75793138.070000067</v>
      </c>
      <c r="AK1625" s="76">
        <f>IF(Table2[[#This Row],[PRICE TIER LOOKUP]]=0,0,IF(Table2[[#This Row],[PRICE TIER LOOKUP]]&gt;0,SUM(AB1625/AJ1625)))</f>
        <v>5.1928289291373799E-4</v>
      </c>
      <c r="AL1625" s="74" t="e">
        <f>IF(AK1625&lt;#REF!,"STRIKE",IF(AK1625&gt;=#REF!,"GOOD"))</f>
        <v>#REF!</v>
      </c>
      <c r="AM1625" s="75">
        <f>VLOOKUP(H1625,'Roll ups'!A:B,2,FALSE)</f>
        <v>325145452.83999985</v>
      </c>
      <c r="AN1625" s="77">
        <f t="shared" si="54"/>
        <v>1.2104761009641933E-4</v>
      </c>
      <c r="AO1625" s="74" t="str">
        <f>IFERROR(VLOOKUP(Table2[[#This Row],[Product Name]],'Roll ups'!L:P,5,FALSE),"GOOD")</f>
        <v>GOOD</v>
      </c>
      <c r="AP1625" s="74">
        <f>Table2[[#This Row],[Retail Dollar Vol Current 12 Mths]]/Table2[[#This Row],[SHELF SALES  LOOKUP]]</f>
        <v>1.3037242141860617E-4</v>
      </c>
      <c r="AQ1625" s="69">
        <f t="shared" si="55"/>
        <v>0</v>
      </c>
      <c r="AR162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625" s="69" t="e">
        <f>IF(Table2[[#This Row],[Shelf Dollar Vol Current 12 Mths]]&gt;#REF!,"MEETS $ CRITERIA",IF(Table2[[#This Row],[Shelf Dollar Vol Current 12 Mths]]&lt;#REF!+1,"DOES NOT MEET $ CRITERIA"))</f>
        <v>#REF!</v>
      </c>
      <c r="AT1625" s="78"/>
    </row>
    <row r="1626" spans="1:46" ht="13.8" x14ac:dyDescent="0.3">
      <c r="A1626" s="68" t="s">
        <v>1728</v>
      </c>
      <c r="B1626" s="69">
        <v>28043</v>
      </c>
      <c r="C1626" s="69">
        <v>515</v>
      </c>
      <c r="D1626" s="69" t="s">
        <v>25</v>
      </c>
      <c r="E1626" s="70" t="s">
        <v>6313</v>
      </c>
      <c r="F1626" s="70"/>
      <c r="G1626" s="71" t="s">
        <v>9853</v>
      </c>
      <c r="H1626" s="69" t="s">
        <v>6315</v>
      </c>
      <c r="I1626" s="68" t="s">
        <v>758</v>
      </c>
      <c r="J1626" s="68" t="s">
        <v>175</v>
      </c>
      <c r="K1626" s="68" t="s">
        <v>89</v>
      </c>
      <c r="L1626" s="68" t="s">
        <v>89</v>
      </c>
      <c r="M1626" s="68" t="s">
        <v>175</v>
      </c>
      <c r="N1626" s="68" t="s">
        <v>184</v>
      </c>
      <c r="O1626" s="68" t="s">
        <v>9854</v>
      </c>
      <c r="P1626" s="72" t="s">
        <v>6357</v>
      </c>
      <c r="Q1626" s="68" t="s">
        <v>6387</v>
      </c>
      <c r="R1626" s="68" t="s">
        <v>31</v>
      </c>
      <c r="S1626" s="68">
        <v>43</v>
      </c>
      <c r="T1626" s="68">
        <v>31</v>
      </c>
      <c r="U1626" s="68">
        <v>0.28000000000000003</v>
      </c>
      <c r="V1626" s="68">
        <v>214.33</v>
      </c>
      <c r="W1626" s="68">
        <v>203.08</v>
      </c>
      <c r="X1626" s="68">
        <v>0.05</v>
      </c>
      <c r="Y1626" s="68">
        <v>892.33</v>
      </c>
      <c r="Z1626" s="68">
        <v>927.33</v>
      </c>
      <c r="AA1626" s="68">
        <v>-0.04</v>
      </c>
      <c r="AB1626" s="73">
        <v>146112.79</v>
      </c>
      <c r="AC1626" s="73">
        <v>152758.62</v>
      </c>
      <c r="AD1626" s="73">
        <v>156443.88</v>
      </c>
      <c r="AE1626" s="73">
        <v>161690.04</v>
      </c>
      <c r="AF1626" s="73"/>
      <c r="AG1626" s="73">
        <f>IFERROR(VLOOKUP(J1626,'Roll ups'!D:E,2,FALSE),0)</f>
        <v>52239627.039999984</v>
      </c>
      <c r="AH1626" s="74">
        <f>IF(Table2[[#This Row],[CATEGORY TTL LOOKUP]]=0,0,IF(Table2[[#This Row],[CATEGORY TTL LOOKUP]]&gt;0,SUM(AB1626/AG1626)))</f>
        <v>2.7969723039584712E-3</v>
      </c>
      <c r="AI1626" s="74" t="str">
        <f>IFERROR(IF(AH1626&lt;#REF!,"STRIKE",IF(AH1626&gt;=#REF!,"GOOD")),"NO DATA")</f>
        <v>NO DATA</v>
      </c>
      <c r="AJ1626" s="75">
        <f>IFERROR(VLOOKUP(K1626,'Roll ups'!H:I,2,FALSE),0)</f>
        <v>75793138.070000067</v>
      </c>
      <c r="AK1626" s="76">
        <f>IF(Table2[[#This Row],[PRICE TIER LOOKUP]]=0,0,IF(Table2[[#This Row],[PRICE TIER LOOKUP]]&gt;0,SUM(AB1626/AJ1626)))</f>
        <v>1.9277838828239966E-3</v>
      </c>
      <c r="AL1626" s="74" t="e">
        <f>IF(AK1626&lt;#REF!,"STRIKE",IF(AK1626&gt;=#REF!,"GOOD"))</f>
        <v>#REF!</v>
      </c>
      <c r="AM1626" s="75">
        <f>VLOOKUP(H1626,'Roll ups'!A:B,2,FALSE)</f>
        <v>325145452.83999985</v>
      </c>
      <c r="AN1626" s="77">
        <f t="shared" si="54"/>
        <v>4.4937669810163496E-4</v>
      </c>
      <c r="AO1626" s="74" t="str">
        <f>IFERROR(VLOOKUP(Table2[[#This Row],[Product Name]],'Roll ups'!L:P,5,FALSE),"GOOD")</f>
        <v>GOOD</v>
      </c>
      <c r="AP1626" s="74">
        <f>Table2[[#This Row],[Retail Dollar Vol Current 12 Mths]]/Table2[[#This Row],[SHELF SALES  LOOKUP]]</f>
        <v>4.8115044708001544E-4</v>
      </c>
      <c r="AQ1626" s="69">
        <f t="shared" si="55"/>
        <v>0</v>
      </c>
      <c r="AR162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626" s="69" t="e">
        <f>IF(Table2[[#This Row],[Shelf Dollar Vol Current 12 Mths]]&gt;#REF!,"MEETS $ CRITERIA",IF(Table2[[#This Row],[Shelf Dollar Vol Current 12 Mths]]&lt;#REF!+1,"DOES NOT MEET $ CRITERIA"))</f>
        <v>#REF!</v>
      </c>
      <c r="AT1626" s="78"/>
    </row>
    <row r="1627" spans="1:46" ht="13.8" x14ac:dyDescent="0.3">
      <c r="A1627" s="68" t="s">
        <v>9855</v>
      </c>
      <c r="B1627" s="69">
        <v>28278</v>
      </c>
      <c r="C1627" s="69">
        <v>394</v>
      </c>
      <c r="D1627" s="69" t="s">
        <v>25</v>
      </c>
      <c r="E1627" s="70" t="s">
        <v>6313</v>
      </c>
      <c r="F1627" s="70"/>
      <c r="G1627" s="71" t="s">
        <v>9856</v>
      </c>
      <c r="H1627" s="69" t="s">
        <v>6315</v>
      </c>
      <c r="I1627" s="68" t="s">
        <v>831</v>
      </c>
      <c r="J1627" s="68" t="s">
        <v>175</v>
      </c>
      <c r="K1627" s="68" t="s">
        <v>89</v>
      </c>
      <c r="L1627" s="68" t="s">
        <v>89</v>
      </c>
      <c r="M1627" s="68" t="s">
        <v>175</v>
      </c>
      <c r="N1627" s="68" t="s">
        <v>184</v>
      </c>
      <c r="O1627" s="68" t="s">
        <v>9857</v>
      </c>
      <c r="P1627" s="72" t="s">
        <v>6357</v>
      </c>
      <c r="Q1627" s="68" t="s">
        <v>6387</v>
      </c>
      <c r="R1627" s="68" t="s">
        <v>31</v>
      </c>
      <c r="S1627" s="68">
        <v>21</v>
      </c>
      <c r="T1627" s="68">
        <v>32</v>
      </c>
      <c r="U1627" s="68">
        <v>-0.52</v>
      </c>
      <c r="V1627" s="68">
        <v>43</v>
      </c>
      <c r="W1627" s="68">
        <v>60</v>
      </c>
      <c r="X1627" s="68">
        <v>-0.4</v>
      </c>
      <c r="Y1627" s="68">
        <v>220.21</v>
      </c>
      <c r="Z1627" s="68">
        <v>278</v>
      </c>
      <c r="AA1627" s="68">
        <v>-0.26</v>
      </c>
      <c r="AB1627" s="73">
        <v>38604.06</v>
      </c>
      <c r="AC1627" s="73">
        <v>47166.239999999998</v>
      </c>
      <c r="AD1627" s="73">
        <v>41487.25</v>
      </c>
      <c r="AE1627" s="73">
        <v>51044.639999999999</v>
      </c>
      <c r="AF1627" s="73"/>
      <c r="AG1627" s="73">
        <f>IFERROR(VLOOKUP(J1627,'Roll ups'!D:E,2,FALSE),0)</f>
        <v>52239627.039999984</v>
      </c>
      <c r="AH1627" s="74">
        <f>IF(Table2[[#This Row],[CATEGORY TTL LOOKUP]]=0,0,IF(Table2[[#This Row],[CATEGORY TTL LOOKUP]]&gt;0,SUM(AB1627/AG1627)))</f>
        <v>7.3898039069920604E-4</v>
      </c>
      <c r="AI1627" s="74" t="str">
        <f>IFERROR(IF(AH1627&lt;#REF!,"STRIKE",IF(AH1627&gt;=#REF!,"GOOD")),"NO DATA")</f>
        <v>NO DATA</v>
      </c>
      <c r="AJ1627" s="75">
        <f>IFERROR(VLOOKUP(K1627,'Roll ups'!H:I,2,FALSE),0)</f>
        <v>75793138.070000067</v>
      </c>
      <c r="AK1627" s="76">
        <f>IF(Table2[[#This Row],[PRICE TIER LOOKUP]]=0,0,IF(Table2[[#This Row],[PRICE TIER LOOKUP]]&gt;0,SUM(AB1627/AJ1627)))</f>
        <v>5.0933449891395904E-4</v>
      </c>
      <c r="AL1627" s="74" t="e">
        <f>IF(AK1627&lt;#REF!,"STRIKE",IF(AK1627&gt;=#REF!,"GOOD"))</f>
        <v>#REF!</v>
      </c>
      <c r="AM1627" s="75">
        <f>VLOOKUP(H1627,'Roll ups'!A:B,2,FALSE)</f>
        <v>325145452.83999985</v>
      </c>
      <c r="AN1627" s="77">
        <f t="shared" si="54"/>
        <v>1.187285864305062E-4</v>
      </c>
      <c r="AO1627" s="74" t="str">
        <f>IFERROR(VLOOKUP(Table2[[#This Row],[Product Name]],'Roll ups'!L:P,5,FALSE),"GOOD")</f>
        <v>GOOD</v>
      </c>
      <c r="AP1627" s="74">
        <f>Table2[[#This Row],[Retail Dollar Vol Current 12 Mths]]/Table2[[#This Row],[SHELF SALES  LOOKUP]]</f>
        <v>1.2759597170320993E-4</v>
      </c>
      <c r="AQ1627" s="69">
        <f t="shared" si="55"/>
        <v>0</v>
      </c>
      <c r="AR162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627" s="69" t="e">
        <f>IF(Table2[[#This Row],[Shelf Dollar Vol Current 12 Mths]]&gt;#REF!,"MEETS $ CRITERIA",IF(Table2[[#This Row],[Shelf Dollar Vol Current 12 Mths]]&lt;#REF!+1,"DOES NOT MEET $ CRITERIA"))</f>
        <v>#REF!</v>
      </c>
      <c r="AT1627" s="78"/>
    </row>
    <row r="1628" spans="1:46" ht="13.8" x14ac:dyDescent="0.3">
      <c r="A1628" s="68" t="s">
        <v>9858</v>
      </c>
      <c r="B1628" s="69">
        <v>28279</v>
      </c>
      <c r="C1628" s="69">
        <v>626</v>
      </c>
      <c r="D1628" s="69" t="s">
        <v>25</v>
      </c>
      <c r="E1628" s="70" t="s">
        <v>6313</v>
      </c>
      <c r="F1628" s="70"/>
      <c r="G1628" s="71" t="s">
        <v>9859</v>
      </c>
      <c r="H1628" s="69" t="s">
        <v>6315</v>
      </c>
      <c r="I1628" s="68" t="s">
        <v>831</v>
      </c>
      <c r="J1628" s="68" t="s">
        <v>175</v>
      </c>
      <c r="K1628" s="68" t="s">
        <v>89</v>
      </c>
      <c r="L1628" s="68" t="s">
        <v>89</v>
      </c>
      <c r="M1628" s="68" t="s">
        <v>175</v>
      </c>
      <c r="N1628" s="68" t="s">
        <v>184</v>
      </c>
      <c r="O1628" s="68" t="s">
        <v>9860</v>
      </c>
      <c r="P1628" s="72" t="s">
        <v>6357</v>
      </c>
      <c r="Q1628" s="68" t="s">
        <v>6387</v>
      </c>
      <c r="R1628" s="68" t="s">
        <v>31</v>
      </c>
      <c r="S1628" s="68">
        <v>38</v>
      </c>
      <c r="T1628" s="68">
        <v>36.33</v>
      </c>
      <c r="U1628" s="68">
        <v>0.05</v>
      </c>
      <c r="V1628" s="68">
        <v>130.16999999999999</v>
      </c>
      <c r="W1628" s="68">
        <v>193.67</v>
      </c>
      <c r="X1628" s="68">
        <v>-0.49</v>
      </c>
      <c r="Y1628" s="68">
        <v>598.83000000000004</v>
      </c>
      <c r="Z1628" s="68">
        <v>838.67</v>
      </c>
      <c r="AA1628" s="68">
        <v>-0.4</v>
      </c>
      <c r="AB1628" s="73">
        <v>97918.86</v>
      </c>
      <c r="AC1628" s="73">
        <v>136671.67999999999</v>
      </c>
      <c r="AD1628" s="73">
        <v>104987.46</v>
      </c>
      <c r="AE1628" s="73">
        <v>146078.01</v>
      </c>
      <c r="AF1628" s="73"/>
      <c r="AG1628" s="73">
        <f>IFERROR(VLOOKUP(J1628,'Roll ups'!D:E,2,FALSE),0)</f>
        <v>52239627.039999984</v>
      </c>
      <c r="AH1628" s="74">
        <f>IF(Table2[[#This Row],[CATEGORY TTL LOOKUP]]=0,0,IF(Table2[[#This Row],[CATEGORY TTL LOOKUP]]&gt;0,SUM(AB1628/AG1628)))</f>
        <v>1.8744172871874322E-3</v>
      </c>
      <c r="AI1628" s="74" t="str">
        <f>IFERROR(IF(AH1628&lt;#REF!,"STRIKE",IF(AH1628&gt;=#REF!,"GOOD")),"NO DATA")</f>
        <v>NO DATA</v>
      </c>
      <c r="AJ1628" s="75">
        <f>IFERROR(VLOOKUP(K1628,'Roll ups'!H:I,2,FALSE),0)</f>
        <v>75793138.070000067</v>
      </c>
      <c r="AK1628" s="76">
        <f>IF(Table2[[#This Row],[PRICE TIER LOOKUP]]=0,0,IF(Table2[[#This Row],[PRICE TIER LOOKUP]]&gt;0,SUM(AB1628/AJ1628)))</f>
        <v>1.2919224944818268E-3</v>
      </c>
      <c r="AL1628" s="74" t="e">
        <f>IF(AK1628&lt;#REF!,"STRIKE",IF(AK1628&gt;=#REF!,"GOOD"))</f>
        <v>#REF!</v>
      </c>
      <c r="AM1628" s="75">
        <f>VLOOKUP(H1628,'Roll ups'!A:B,2,FALSE)</f>
        <v>325145452.83999985</v>
      </c>
      <c r="AN1628" s="77">
        <f t="shared" si="54"/>
        <v>3.0115401936186599E-4</v>
      </c>
      <c r="AO1628" s="74" t="str">
        <f>IFERROR(VLOOKUP(Table2[[#This Row],[Product Name]],'Roll ups'!L:P,5,FALSE),"GOOD")</f>
        <v>GOOD</v>
      </c>
      <c r="AP1628" s="74">
        <f>Table2[[#This Row],[Retail Dollar Vol Current 12 Mths]]/Table2[[#This Row],[SHELF SALES  LOOKUP]]</f>
        <v>3.2289382823281576E-4</v>
      </c>
      <c r="AQ1628" s="69">
        <f t="shared" si="55"/>
        <v>0</v>
      </c>
      <c r="AR162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628" s="69" t="e">
        <f>IF(Table2[[#This Row],[Shelf Dollar Vol Current 12 Mths]]&gt;#REF!,"MEETS $ CRITERIA",IF(Table2[[#This Row],[Shelf Dollar Vol Current 12 Mths]]&lt;#REF!+1,"DOES NOT MEET $ CRITERIA"))</f>
        <v>#REF!</v>
      </c>
      <c r="AT1628" s="78"/>
    </row>
    <row r="1629" spans="1:46" ht="13.8" x14ac:dyDescent="0.3">
      <c r="A1629" s="68" t="s">
        <v>9861</v>
      </c>
      <c r="B1629" s="69">
        <v>74801</v>
      </c>
      <c r="C1629" s="69">
        <v>572</v>
      </c>
      <c r="D1629" s="69" t="s">
        <v>25</v>
      </c>
      <c r="E1629" s="70" t="s">
        <v>6313</v>
      </c>
      <c r="F1629" s="70"/>
      <c r="G1629" s="71" t="s">
        <v>9862</v>
      </c>
      <c r="H1629" s="69" t="s">
        <v>6315</v>
      </c>
      <c r="I1629" s="68" t="s">
        <v>831</v>
      </c>
      <c r="J1629" s="68" t="s">
        <v>175</v>
      </c>
      <c r="K1629" s="68" t="s">
        <v>89</v>
      </c>
      <c r="L1629" s="68" t="s">
        <v>132</v>
      </c>
      <c r="M1629" s="68" t="s">
        <v>175</v>
      </c>
      <c r="N1629" s="68" t="s">
        <v>184</v>
      </c>
      <c r="O1629" s="68" t="s">
        <v>9863</v>
      </c>
      <c r="P1629" s="72" t="s">
        <v>191</v>
      </c>
      <c r="Q1629" s="68" t="s">
        <v>49</v>
      </c>
      <c r="R1629" s="68" t="s">
        <v>6402</v>
      </c>
      <c r="S1629" s="68">
        <v>62</v>
      </c>
      <c r="T1629" s="68">
        <v>126</v>
      </c>
      <c r="U1629" s="68">
        <v>-1.03</v>
      </c>
      <c r="V1629" s="68">
        <v>126.83</v>
      </c>
      <c r="W1629" s="68">
        <v>229</v>
      </c>
      <c r="X1629" s="68">
        <v>-0.81</v>
      </c>
      <c r="Y1629" s="68">
        <v>538.91999999999996</v>
      </c>
      <c r="Z1629" s="68">
        <v>746.33</v>
      </c>
      <c r="AA1629" s="68">
        <v>-0.38</v>
      </c>
      <c r="AB1629" s="73">
        <v>125331</v>
      </c>
      <c r="AC1629" s="73">
        <v>165717.92000000001</v>
      </c>
      <c r="AD1629" s="73">
        <v>129340</v>
      </c>
      <c r="AE1629" s="73">
        <v>172077.92</v>
      </c>
      <c r="AF1629" s="73"/>
      <c r="AG1629" s="73">
        <f>IFERROR(VLOOKUP(J1629,'Roll ups'!D:E,2,FALSE),0)</f>
        <v>52239627.039999984</v>
      </c>
      <c r="AH1629" s="74">
        <f>IF(Table2[[#This Row],[CATEGORY TTL LOOKUP]]=0,0,IF(Table2[[#This Row],[CATEGORY TTL LOOKUP]]&gt;0,SUM(AB1629/AG1629)))</f>
        <v>2.3991557195466541E-3</v>
      </c>
      <c r="AI1629" s="74" t="str">
        <f>IFERROR(IF(AH1629&lt;#REF!,"STRIKE",IF(AH1629&gt;=#REF!,"GOOD")),"NO DATA")</f>
        <v>NO DATA</v>
      </c>
      <c r="AJ1629" s="75">
        <f>IFERROR(VLOOKUP(K1629,'Roll ups'!H:I,2,FALSE),0)</f>
        <v>75793138.070000067</v>
      </c>
      <c r="AK1629" s="76">
        <f>IF(Table2[[#This Row],[PRICE TIER LOOKUP]]=0,0,IF(Table2[[#This Row],[PRICE TIER LOOKUP]]&gt;0,SUM(AB1629/AJ1629)))</f>
        <v>1.6535929662161288E-3</v>
      </c>
      <c r="AL1629" s="74" t="e">
        <f>IF(AK1629&lt;#REF!,"STRIKE",IF(AK1629&gt;=#REF!,"GOOD"))</f>
        <v>#REF!</v>
      </c>
      <c r="AM1629" s="75">
        <f>VLOOKUP(H1629,'Roll ups'!A:B,2,FALSE)</f>
        <v>325145452.83999985</v>
      </c>
      <c r="AN1629" s="77">
        <f t="shared" si="54"/>
        <v>3.8546133401310052E-4</v>
      </c>
      <c r="AO1629" s="74" t="str">
        <f>IFERROR(VLOOKUP(Table2[[#This Row],[Product Name]],'Roll ups'!L:P,5,FALSE),"GOOD")</f>
        <v>GOOD</v>
      </c>
      <c r="AP1629" s="74">
        <f>Table2[[#This Row],[Retail Dollar Vol Current 12 Mths]]/Table2[[#This Row],[SHELF SALES  LOOKUP]]</f>
        <v>3.9779120043129329E-4</v>
      </c>
      <c r="AQ1629" s="69">
        <f t="shared" si="55"/>
        <v>0</v>
      </c>
      <c r="AR162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629" s="69" t="e">
        <f>IF(Table2[[#This Row],[Shelf Dollar Vol Current 12 Mths]]&gt;#REF!,"MEETS $ CRITERIA",IF(Table2[[#This Row],[Shelf Dollar Vol Current 12 Mths]]&lt;#REF!+1,"DOES NOT MEET $ CRITERIA"))</f>
        <v>#REF!</v>
      </c>
      <c r="AT1629" s="78"/>
    </row>
    <row r="1630" spans="1:46" ht="13.8" x14ac:dyDescent="0.3">
      <c r="A1630" s="68" t="s">
        <v>3400</v>
      </c>
      <c r="B1630" s="69">
        <v>86673</v>
      </c>
      <c r="C1630" s="69">
        <v>343</v>
      </c>
      <c r="D1630" s="69" t="s">
        <v>25</v>
      </c>
      <c r="E1630" s="70" t="s">
        <v>6313</v>
      </c>
      <c r="F1630" s="70"/>
      <c r="G1630" s="71" t="s">
        <v>9864</v>
      </c>
      <c r="H1630" s="69" t="s">
        <v>6315</v>
      </c>
      <c r="I1630" s="68" t="s">
        <v>831</v>
      </c>
      <c r="J1630" s="68" t="s">
        <v>175</v>
      </c>
      <c r="K1630" s="68" t="s">
        <v>132</v>
      </c>
      <c r="L1630" s="68" t="s">
        <v>132</v>
      </c>
      <c r="M1630" s="68" t="s">
        <v>175</v>
      </c>
      <c r="N1630" s="68" t="s">
        <v>184</v>
      </c>
      <c r="O1630" s="68" t="s">
        <v>9865</v>
      </c>
      <c r="P1630" s="72" t="s">
        <v>191</v>
      </c>
      <c r="Q1630" s="68" t="s">
        <v>49</v>
      </c>
      <c r="R1630" s="68" t="s">
        <v>6402</v>
      </c>
      <c r="S1630" s="68">
        <v>28</v>
      </c>
      <c r="T1630" s="68">
        <v>26.84</v>
      </c>
      <c r="U1630" s="68">
        <v>0.04</v>
      </c>
      <c r="V1630" s="68">
        <v>59.51</v>
      </c>
      <c r="W1630" s="68">
        <v>119.01</v>
      </c>
      <c r="X1630" s="68">
        <v>-1</v>
      </c>
      <c r="Y1630" s="68">
        <v>638.23</v>
      </c>
      <c r="Z1630" s="68">
        <v>553.41999999999996</v>
      </c>
      <c r="AA1630" s="68">
        <v>0.13</v>
      </c>
      <c r="AB1630" s="73">
        <v>119251.14</v>
      </c>
      <c r="AC1630" s="73">
        <v>104267.42</v>
      </c>
      <c r="AD1630" s="73">
        <v>127243.14</v>
      </c>
      <c r="AE1630" s="73">
        <v>110306.78</v>
      </c>
      <c r="AF1630" s="73"/>
      <c r="AG1630" s="73">
        <f>IFERROR(VLOOKUP(J1630,'Roll ups'!D:E,2,FALSE),0)</f>
        <v>52239627.039999984</v>
      </c>
      <c r="AH1630" s="74">
        <f>IF(Table2[[#This Row],[CATEGORY TTL LOOKUP]]=0,0,IF(Table2[[#This Row],[CATEGORY TTL LOOKUP]]&gt;0,SUM(AB1630/AG1630)))</f>
        <v>2.2827716573988778E-3</v>
      </c>
      <c r="AI1630" s="74" t="str">
        <f>IFERROR(IF(AH1630&lt;#REF!,"STRIKE",IF(AH1630&gt;=#REF!,"GOOD")),"NO DATA")</f>
        <v>NO DATA</v>
      </c>
      <c r="AJ1630" s="75">
        <f>IFERROR(VLOOKUP(K1630,'Roll ups'!H:I,2,FALSE),0)</f>
        <v>126094742.97999983</v>
      </c>
      <c r="AK1630" s="76">
        <f>IF(Table2[[#This Row],[PRICE TIER LOOKUP]]=0,0,IF(Table2[[#This Row],[PRICE TIER LOOKUP]]&gt;0,SUM(AB1630/AJ1630)))</f>
        <v>9.4572650042131173E-4</v>
      </c>
      <c r="AL1630" s="74" t="e">
        <f>IF(AK1630&lt;#REF!,"STRIKE",IF(AK1630&gt;=#REF!,"GOOD"))</f>
        <v>#REF!</v>
      </c>
      <c r="AM1630" s="75">
        <f>VLOOKUP(H1630,'Roll ups'!A:B,2,FALSE)</f>
        <v>325145452.83999985</v>
      </c>
      <c r="AN1630" s="77">
        <f t="shared" si="54"/>
        <v>3.6676244111180005E-4</v>
      </c>
      <c r="AO1630" s="74" t="str">
        <f>IFERROR(VLOOKUP(Table2[[#This Row],[Product Name]],'Roll ups'!L:P,5,FALSE),"GOOD")</f>
        <v>GOOD</v>
      </c>
      <c r="AP1630" s="74">
        <f>Table2[[#This Row],[Retail Dollar Vol Current 12 Mths]]/Table2[[#This Row],[SHELF SALES  LOOKUP]]</f>
        <v>3.913422097359449E-4</v>
      </c>
      <c r="AQ1630" s="69">
        <f t="shared" si="55"/>
        <v>0</v>
      </c>
      <c r="AR163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630" s="69" t="e">
        <f>IF(Table2[[#This Row],[Shelf Dollar Vol Current 12 Mths]]&gt;#REF!,"MEETS $ CRITERIA",IF(Table2[[#This Row],[Shelf Dollar Vol Current 12 Mths]]&lt;#REF!+1,"DOES NOT MEET $ CRITERIA"))</f>
        <v>#REF!</v>
      </c>
      <c r="AT1630" s="78"/>
    </row>
    <row r="1631" spans="1:46" ht="13.8" x14ac:dyDescent="0.3">
      <c r="A1631" s="68" t="s">
        <v>3791</v>
      </c>
      <c r="B1631" s="69">
        <v>86676</v>
      </c>
      <c r="C1631" s="69">
        <v>329</v>
      </c>
      <c r="D1631" s="69" t="s">
        <v>25</v>
      </c>
      <c r="E1631" s="70" t="s">
        <v>6313</v>
      </c>
      <c r="F1631" s="70"/>
      <c r="G1631" s="71" t="s">
        <v>9866</v>
      </c>
      <c r="H1631" s="69" t="s">
        <v>6315</v>
      </c>
      <c r="I1631" s="68" t="s">
        <v>54</v>
      </c>
      <c r="J1631" s="68" t="s">
        <v>175</v>
      </c>
      <c r="K1631" s="68" t="s">
        <v>132</v>
      </c>
      <c r="L1631" s="68" t="s">
        <v>132</v>
      </c>
      <c r="M1631" s="68" t="s">
        <v>175</v>
      </c>
      <c r="N1631" s="68" t="s">
        <v>184</v>
      </c>
      <c r="O1631" s="68" t="s">
        <v>9867</v>
      </c>
      <c r="P1631" s="72" t="s">
        <v>191</v>
      </c>
      <c r="Q1631" s="68" t="s">
        <v>49</v>
      </c>
      <c r="R1631" s="68" t="s">
        <v>6402</v>
      </c>
      <c r="S1631" s="68">
        <v>18</v>
      </c>
      <c r="T1631" s="68">
        <v>21.34</v>
      </c>
      <c r="U1631" s="68">
        <v>-0.18</v>
      </c>
      <c r="V1631" s="68">
        <v>57.66</v>
      </c>
      <c r="W1631" s="68">
        <v>63.99</v>
      </c>
      <c r="X1631" s="68">
        <v>-0.11</v>
      </c>
      <c r="Y1631" s="68">
        <v>261.44</v>
      </c>
      <c r="Z1631" s="68">
        <v>320.02999999999997</v>
      </c>
      <c r="AA1631" s="68">
        <v>-0.22</v>
      </c>
      <c r="AB1631" s="73">
        <v>59280.480000000003</v>
      </c>
      <c r="AC1631" s="73">
        <v>72570.960000000006</v>
      </c>
      <c r="AD1631" s="73">
        <v>59280.480000000003</v>
      </c>
      <c r="AE1631" s="73">
        <v>72570.960000000006</v>
      </c>
      <c r="AF1631" s="73"/>
      <c r="AG1631" s="73">
        <f>IFERROR(VLOOKUP(J1631,'Roll ups'!D:E,2,FALSE),0)</f>
        <v>52239627.039999984</v>
      </c>
      <c r="AH1631" s="74">
        <f>IF(Table2[[#This Row],[CATEGORY TTL LOOKUP]]=0,0,IF(Table2[[#This Row],[CATEGORY TTL LOOKUP]]&gt;0,SUM(AB1631/AG1631)))</f>
        <v>1.1347799239571298E-3</v>
      </c>
      <c r="AI1631" s="74" t="str">
        <f>IFERROR(IF(AH1631&lt;#REF!,"STRIKE",IF(AH1631&gt;=#REF!,"GOOD")),"NO DATA")</f>
        <v>NO DATA</v>
      </c>
      <c r="AJ1631" s="75">
        <f>IFERROR(VLOOKUP(K1631,'Roll ups'!H:I,2,FALSE),0)</f>
        <v>126094742.97999983</v>
      </c>
      <c r="AK1631" s="76">
        <f>IF(Table2[[#This Row],[PRICE TIER LOOKUP]]=0,0,IF(Table2[[#This Row],[PRICE TIER LOOKUP]]&gt;0,SUM(AB1631/AJ1631)))</f>
        <v>4.7012649852819493E-4</v>
      </c>
      <c r="AL1631" s="74" t="e">
        <f>IF(AK1631&lt;#REF!,"STRIKE",IF(AK1631&gt;=#REF!,"GOOD"))</f>
        <v>#REF!</v>
      </c>
      <c r="AM1631" s="75">
        <f>VLOOKUP(H1631,'Roll ups'!A:B,2,FALSE)</f>
        <v>325145452.83999985</v>
      </c>
      <c r="AN1631" s="77">
        <f t="shared" si="54"/>
        <v>1.8231988017120205E-4</v>
      </c>
      <c r="AO1631" s="74" t="str">
        <f>IFERROR(VLOOKUP(Table2[[#This Row],[Product Name]],'Roll ups'!L:P,5,FALSE),"GOOD")</f>
        <v>GOOD</v>
      </c>
      <c r="AP1631" s="74">
        <f>Table2[[#This Row],[Retail Dollar Vol Current 12 Mths]]/Table2[[#This Row],[SHELF SALES  LOOKUP]]</f>
        <v>1.8231988017120205E-4</v>
      </c>
      <c r="AQ1631" s="69">
        <f t="shared" si="55"/>
        <v>0</v>
      </c>
      <c r="AR163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631" s="69" t="e">
        <f>IF(Table2[[#This Row],[Shelf Dollar Vol Current 12 Mths]]&gt;#REF!,"MEETS $ CRITERIA",IF(Table2[[#This Row],[Shelf Dollar Vol Current 12 Mths]]&lt;#REF!+1,"DOES NOT MEET $ CRITERIA"))</f>
        <v>#REF!</v>
      </c>
      <c r="AT1631" s="78"/>
    </row>
    <row r="1632" spans="1:46" ht="13.8" x14ac:dyDescent="0.3">
      <c r="A1632" s="68" t="s">
        <v>2710</v>
      </c>
      <c r="B1632" s="69">
        <v>86694</v>
      </c>
      <c r="C1632" s="69">
        <v>167</v>
      </c>
      <c r="D1632" s="69" t="s">
        <v>25</v>
      </c>
      <c r="E1632" s="70" t="s">
        <v>6313</v>
      </c>
      <c r="F1632" s="70"/>
      <c r="G1632" s="71" t="s">
        <v>9868</v>
      </c>
      <c r="H1632" s="69" t="s">
        <v>6315</v>
      </c>
      <c r="I1632" s="68" t="s">
        <v>812</v>
      </c>
      <c r="J1632" s="68" t="s">
        <v>175</v>
      </c>
      <c r="K1632" s="68" t="s">
        <v>132</v>
      </c>
      <c r="L1632" s="68" t="s">
        <v>132</v>
      </c>
      <c r="M1632" s="68" t="s">
        <v>175</v>
      </c>
      <c r="N1632" s="68" t="s">
        <v>184</v>
      </c>
      <c r="O1632" s="68" t="s">
        <v>9869</v>
      </c>
      <c r="P1632" s="72" t="s">
        <v>191</v>
      </c>
      <c r="Q1632" s="68" t="s">
        <v>49</v>
      </c>
      <c r="R1632" s="68" t="s">
        <v>6402</v>
      </c>
      <c r="S1632" s="68">
        <v>9</v>
      </c>
      <c r="T1632" s="68">
        <v>2.33</v>
      </c>
      <c r="U1632" s="68">
        <v>0.73</v>
      </c>
      <c r="V1632" s="68">
        <v>33.06</v>
      </c>
      <c r="W1632" s="68">
        <v>16.329999999999998</v>
      </c>
      <c r="X1632" s="68">
        <v>0.51</v>
      </c>
      <c r="Y1632" s="68">
        <v>233.16</v>
      </c>
      <c r="Z1632" s="68">
        <v>177.54</v>
      </c>
      <c r="AA1632" s="68">
        <v>0.24</v>
      </c>
      <c r="AB1632" s="73">
        <v>44337.23</v>
      </c>
      <c r="AC1632" s="73">
        <v>33525.01</v>
      </c>
      <c r="AD1632" s="73">
        <v>46485.23</v>
      </c>
      <c r="AE1632" s="73">
        <v>35390.050000000003</v>
      </c>
      <c r="AF1632" s="73"/>
      <c r="AG1632" s="73">
        <f>IFERROR(VLOOKUP(J1632,'Roll ups'!D:E,2,FALSE),0)</f>
        <v>52239627.039999984</v>
      </c>
      <c r="AH1632" s="74">
        <f>IF(Table2[[#This Row],[CATEGORY TTL LOOKUP]]=0,0,IF(Table2[[#This Row],[CATEGORY TTL LOOKUP]]&gt;0,SUM(AB1632/AG1632)))</f>
        <v>8.4872792001464516E-4</v>
      </c>
      <c r="AI1632" s="74" t="str">
        <f>IFERROR(IF(AH1632&lt;#REF!,"STRIKE",IF(AH1632&gt;=#REF!,"GOOD")),"NO DATA")</f>
        <v>NO DATA</v>
      </c>
      <c r="AJ1632" s="75">
        <f>IFERROR(VLOOKUP(K1632,'Roll ups'!H:I,2,FALSE),0)</f>
        <v>126094742.97999983</v>
      </c>
      <c r="AK1632" s="76">
        <f>IF(Table2[[#This Row],[PRICE TIER LOOKUP]]=0,0,IF(Table2[[#This Row],[PRICE TIER LOOKUP]]&gt;0,SUM(AB1632/AJ1632)))</f>
        <v>3.5161838592297564E-4</v>
      </c>
      <c r="AL1632" s="74" t="e">
        <f>IF(AK1632&lt;#REF!,"STRIKE",IF(AK1632&gt;=#REF!,"GOOD"))</f>
        <v>#REF!</v>
      </c>
      <c r="AM1632" s="75">
        <f>VLOOKUP(H1632,'Roll ups'!A:B,2,FALSE)</f>
        <v>325145452.83999985</v>
      </c>
      <c r="AN1632" s="77">
        <f t="shared" si="54"/>
        <v>1.3636121807250929E-4</v>
      </c>
      <c r="AO1632" s="74" t="str">
        <f>IFERROR(VLOOKUP(Table2[[#This Row],[Product Name]],'Roll ups'!L:P,5,FALSE),"GOOD")</f>
        <v>GOOD</v>
      </c>
      <c r="AP1632" s="74">
        <f>Table2[[#This Row],[Retail Dollar Vol Current 12 Mths]]/Table2[[#This Row],[SHELF SALES  LOOKUP]]</f>
        <v>1.4296749222224192E-4</v>
      </c>
      <c r="AQ1632" s="69">
        <f t="shared" si="55"/>
        <v>0</v>
      </c>
      <c r="AR163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632" s="69" t="e">
        <f>IF(Table2[[#This Row],[Shelf Dollar Vol Current 12 Mths]]&gt;#REF!,"MEETS $ CRITERIA",IF(Table2[[#This Row],[Shelf Dollar Vol Current 12 Mths]]&lt;#REF!+1,"DOES NOT MEET $ CRITERIA"))</f>
        <v>#REF!</v>
      </c>
      <c r="AT1632" s="78"/>
    </row>
    <row r="1633" spans="1:46" ht="13.8" x14ac:dyDescent="0.3">
      <c r="A1633" s="68" t="s">
        <v>9870</v>
      </c>
      <c r="B1633" s="69">
        <v>86697</v>
      </c>
      <c r="C1633" s="69">
        <v>6</v>
      </c>
      <c r="D1633" s="69" t="s">
        <v>25</v>
      </c>
      <c r="E1633" s="70" t="s">
        <v>6313</v>
      </c>
      <c r="F1633" s="70"/>
      <c r="G1633" s="71" t="s">
        <v>9871</v>
      </c>
      <c r="H1633" s="69" t="s">
        <v>6315</v>
      </c>
      <c r="I1633" s="68" t="s">
        <v>54</v>
      </c>
      <c r="J1633" s="68" t="s">
        <v>175</v>
      </c>
      <c r="K1633" s="68" t="s">
        <v>132</v>
      </c>
      <c r="L1633" s="68" t="s">
        <v>132</v>
      </c>
      <c r="M1633" s="68" t="s">
        <v>175</v>
      </c>
      <c r="N1633" s="68" t="s">
        <v>184</v>
      </c>
      <c r="O1633" s="68" t="s">
        <v>9872</v>
      </c>
      <c r="P1633" s="72" t="s">
        <v>191</v>
      </c>
      <c r="Q1633" s="68" t="s">
        <v>49</v>
      </c>
      <c r="R1633" s="68" t="s">
        <v>6402</v>
      </c>
      <c r="S1633" s="68">
        <v>1</v>
      </c>
      <c r="T1633" s="68"/>
      <c r="U1633" s="68">
        <v>1</v>
      </c>
      <c r="V1633" s="68">
        <v>4.2699999999999996</v>
      </c>
      <c r="W1633" s="68"/>
      <c r="X1633" s="68">
        <v>1</v>
      </c>
      <c r="Y1633" s="68">
        <v>6.4</v>
      </c>
      <c r="Z1633" s="68"/>
      <c r="AA1633" s="68">
        <v>1</v>
      </c>
      <c r="AB1633" s="73">
        <v>1451.52</v>
      </c>
      <c r="AC1633" s="73"/>
      <c r="AD1633" s="73">
        <v>1451.52</v>
      </c>
      <c r="AE1633" s="73"/>
      <c r="AF1633" s="73"/>
      <c r="AG1633" s="73">
        <f>IFERROR(VLOOKUP(J1633,'Roll ups'!D:E,2,FALSE),0)</f>
        <v>52239627.039999984</v>
      </c>
      <c r="AH1633" s="74">
        <f>IF(Table2[[#This Row],[CATEGORY TTL LOOKUP]]=0,0,IF(Table2[[#This Row],[CATEGORY TTL LOOKUP]]&gt;0,SUM(AB1633/AG1633)))</f>
        <v>2.7785803273223378E-5</v>
      </c>
      <c r="AI1633" s="74" t="str">
        <f>IFERROR(IF(AH1633&lt;#REF!,"STRIKE",IF(AH1633&gt;=#REF!,"GOOD")),"NO DATA")</f>
        <v>NO DATA</v>
      </c>
      <c r="AJ1633" s="75">
        <f>IFERROR(VLOOKUP(K1633,'Roll ups'!H:I,2,FALSE),0)</f>
        <v>126094742.97999983</v>
      </c>
      <c r="AK1633" s="76">
        <f>IF(Table2[[#This Row],[PRICE TIER LOOKUP]]=0,0,IF(Table2[[#This Row],[PRICE TIER LOOKUP]]&gt;0,SUM(AB1633/AJ1633)))</f>
        <v>1.1511344293157637E-5</v>
      </c>
      <c r="AL1633" s="74" t="e">
        <f>IF(AK1633&lt;#REF!,"STRIKE",IF(AK1633&gt;=#REF!,"GOOD"))</f>
        <v>#REF!</v>
      </c>
      <c r="AM1633" s="75">
        <f>VLOOKUP(H1633,'Roll ups'!A:B,2,FALSE)</f>
        <v>325145452.83999985</v>
      </c>
      <c r="AN1633" s="77">
        <f t="shared" si="54"/>
        <v>4.4642174366014447E-6</v>
      </c>
      <c r="AO1633" s="74" t="str">
        <f>IFERROR(VLOOKUP(Table2[[#This Row],[Product Name]],'Roll ups'!L:P,5,FALSE),"GOOD")</f>
        <v>GOOD</v>
      </c>
      <c r="AP1633" s="74">
        <f>Table2[[#This Row],[Retail Dollar Vol Current 12 Mths]]/Table2[[#This Row],[SHELF SALES  LOOKUP]]</f>
        <v>4.4642174366014447E-6</v>
      </c>
      <c r="AQ1633" s="69">
        <f t="shared" si="55"/>
        <v>0</v>
      </c>
      <c r="AR1633" s="69" t="str">
        <f>IF(Table2[[#This Row],[Shelf Dollar Vol Last 12 Mths]]="","NO SALES LY",IF(Table2[[#This Row],[Shelf Dollar Vol Last 12 Mths]]&gt;0,IF(Table2[[#This Row],[COUNT OF STRIKES]]=0,"GOOD",IF(Table2[[#This Row],[COUNT OF STRIKES]]=1,"FAIR",IF(Table2[[#This Row],[COUNT OF STRIKES]]=2,"BUBBLE",IF(Table2[[#This Row],[COUNT OF STRIKES]]=3,"AT RISK"))))))</f>
        <v>NO SALES LY</v>
      </c>
      <c r="AS1633" s="69" t="e">
        <f>IF(Table2[[#This Row],[Shelf Dollar Vol Current 12 Mths]]&gt;#REF!,"MEETS $ CRITERIA",IF(Table2[[#This Row],[Shelf Dollar Vol Current 12 Mths]]&lt;#REF!+1,"DOES NOT MEET $ CRITERIA"))</f>
        <v>#REF!</v>
      </c>
      <c r="AT1633" s="78"/>
    </row>
    <row r="1634" spans="1:46" ht="13.8" x14ac:dyDescent="0.3">
      <c r="A1634" s="68" t="s">
        <v>3243</v>
      </c>
      <c r="B1634" s="69">
        <v>45886</v>
      </c>
      <c r="C1634" s="69">
        <v>659</v>
      </c>
      <c r="D1634" s="69" t="s">
        <v>25</v>
      </c>
      <c r="E1634" s="70" t="s">
        <v>6313</v>
      </c>
      <c r="F1634" s="70"/>
      <c r="G1634" s="71" t="s">
        <v>9873</v>
      </c>
      <c r="H1634" s="69" t="s">
        <v>6315</v>
      </c>
      <c r="I1634" s="68" t="s">
        <v>299</v>
      </c>
      <c r="J1634" s="68" t="s">
        <v>299</v>
      </c>
      <c r="K1634" s="68" t="s">
        <v>132</v>
      </c>
      <c r="L1634" s="68" t="s">
        <v>132</v>
      </c>
      <c r="M1634" s="68" t="s">
        <v>299</v>
      </c>
      <c r="N1634" s="68" t="s">
        <v>184</v>
      </c>
      <c r="O1634" s="68" t="s">
        <v>9874</v>
      </c>
      <c r="P1634" s="72" t="s">
        <v>299</v>
      </c>
      <c r="Q1634" s="68" t="s">
        <v>37</v>
      </c>
      <c r="R1634" s="68" t="s">
        <v>60</v>
      </c>
      <c r="S1634" s="68">
        <v>70</v>
      </c>
      <c r="T1634" s="68">
        <v>96.08</v>
      </c>
      <c r="U1634" s="68">
        <v>-0.37</v>
      </c>
      <c r="V1634" s="68">
        <v>132.08000000000001</v>
      </c>
      <c r="W1634" s="68">
        <v>170.08</v>
      </c>
      <c r="X1634" s="68">
        <v>-0.28999999999999998</v>
      </c>
      <c r="Y1634" s="68">
        <v>377.83</v>
      </c>
      <c r="Z1634" s="68">
        <v>554.66999999999996</v>
      </c>
      <c r="AA1634" s="68">
        <v>-0.47</v>
      </c>
      <c r="AB1634" s="73">
        <v>71544.100000000006</v>
      </c>
      <c r="AC1634" s="73">
        <v>105268.8</v>
      </c>
      <c r="AD1634" s="73">
        <v>73224.100000000006</v>
      </c>
      <c r="AE1634" s="73">
        <v>107574.8</v>
      </c>
      <c r="AF1634" s="73"/>
      <c r="AG1634" s="73">
        <f>IFERROR(VLOOKUP(J1634,'Roll ups'!D:E,2,FALSE),0)</f>
        <v>12844114.079999994</v>
      </c>
      <c r="AH1634" s="74">
        <f>IF(Table2[[#This Row],[CATEGORY TTL LOOKUP]]=0,0,IF(Table2[[#This Row],[CATEGORY TTL LOOKUP]]&gt;0,SUM(AB1634/AG1634)))</f>
        <v>5.570185655031183E-3</v>
      </c>
      <c r="AI1634" s="74" t="str">
        <f>IFERROR(IF(AH1634&lt;#REF!,"STRIKE",IF(AH1634&gt;=#REF!,"GOOD")),"NO DATA")</f>
        <v>NO DATA</v>
      </c>
      <c r="AJ1634" s="75">
        <f>IFERROR(VLOOKUP(K1634,'Roll ups'!H:I,2,FALSE),0)</f>
        <v>126094742.97999983</v>
      </c>
      <c r="AK1634" s="76">
        <f>IF(Table2[[#This Row],[PRICE TIER LOOKUP]]=0,0,IF(Table2[[#This Row],[PRICE TIER LOOKUP]]&gt;0,SUM(AB1634/AJ1634)))</f>
        <v>5.673836855462545E-4</v>
      </c>
      <c r="AL1634" s="74" t="e">
        <f>IF(AK1634&lt;#REF!,"STRIKE",IF(AK1634&gt;=#REF!,"GOOD"))</f>
        <v>#REF!</v>
      </c>
      <c r="AM1634" s="75">
        <f>VLOOKUP(H1634,'Roll ups'!A:B,2,FALSE)</f>
        <v>325145452.83999985</v>
      </c>
      <c r="AN1634" s="77">
        <f t="shared" si="54"/>
        <v>2.2003721526810339E-4</v>
      </c>
      <c r="AO1634" s="74" t="str">
        <f>IFERROR(VLOOKUP(Table2[[#This Row],[Product Name]],'Roll ups'!L:P,5,FALSE),"GOOD")</f>
        <v>GOOD</v>
      </c>
      <c r="AP1634" s="74">
        <f>Table2[[#This Row],[Retail Dollar Vol Current 12 Mths]]/Table2[[#This Row],[SHELF SALES  LOOKUP]]</f>
        <v>2.2520413359750321E-4</v>
      </c>
      <c r="AQ1634" s="69">
        <f t="shared" si="55"/>
        <v>0</v>
      </c>
      <c r="AR163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634" s="69" t="e">
        <f>IF(Table2[[#This Row],[Shelf Dollar Vol Current 12 Mths]]&gt;#REF!,"MEETS $ CRITERIA",IF(Table2[[#This Row],[Shelf Dollar Vol Current 12 Mths]]&lt;#REF!+1,"DOES NOT MEET $ CRITERIA"))</f>
        <v>#REF!</v>
      </c>
      <c r="AT1634" s="78"/>
    </row>
    <row r="1635" spans="1:46" ht="13.8" x14ac:dyDescent="0.3">
      <c r="A1635" s="68" t="s">
        <v>3700</v>
      </c>
      <c r="B1635" s="69">
        <v>45887</v>
      </c>
      <c r="C1635" s="69">
        <v>161</v>
      </c>
      <c r="D1635" s="69" t="s">
        <v>25</v>
      </c>
      <c r="E1635" s="70" t="s">
        <v>6313</v>
      </c>
      <c r="F1635" s="70"/>
      <c r="G1635" s="71" t="s">
        <v>9875</v>
      </c>
      <c r="H1635" s="69" t="s">
        <v>6315</v>
      </c>
      <c r="I1635" s="68" t="s">
        <v>299</v>
      </c>
      <c r="J1635" s="68" t="s">
        <v>299</v>
      </c>
      <c r="K1635" s="68" t="s">
        <v>132</v>
      </c>
      <c r="L1635" s="68" t="s">
        <v>132</v>
      </c>
      <c r="M1635" s="68" t="s">
        <v>299</v>
      </c>
      <c r="N1635" s="68" t="s">
        <v>184</v>
      </c>
      <c r="O1635" s="68" t="s">
        <v>9876</v>
      </c>
      <c r="P1635" s="72" t="s">
        <v>299</v>
      </c>
      <c r="Q1635" s="68" t="s">
        <v>37</v>
      </c>
      <c r="R1635" s="68" t="s">
        <v>60</v>
      </c>
      <c r="S1635" s="68">
        <v>13</v>
      </c>
      <c r="T1635" s="68">
        <v>25.33</v>
      </c>
      <c r="U1635" s="68">
        <v>-0.9</v>
      </c>
      <c r="V1635" s="68">
        <v>55.99</v>
      </c>
      <c r="W1635" s="68">
        <v>55.99</v>
      </c>
      <c r="X1635" s="68">
        <v>0</v>
      </c>
      <c r="Y1635" s="68">
        <v>190.63</v>
      </c>
      <c r="Z1635" s="68">
        <v>248.85</v>
      </c>
      <c r="AA1635" s="68">
        <v>-0.31</v>
      </c>
      <c r="AB1635" s="73">
        <v>32981.519999999997</v>
      </c>
      <c r="AC1635" s="73">
        <v>43089.760000000002</v>
      </c>
      <c r="AD1635" s="73">
        <v>32981.519999999997</v>
      </c>
      <c r="AE1635" s="73">
        <v>43089.760000000002</v>
      </c>
      <c r="AF1635" s="73"/>
      <c r="AG1635" s="73">
        <f>IFERROR(VLOOKUP(J1635,'Roll ups'!D:E,2,FALSE),0)</f>
        <v>12844114.079999994</v>
      </c>
      <c r="AH1635" s="74">
        <f>IF(Table2[[#This Row],[CATEGORY TTL LOOKUP]]=0,0,IF(Table2[[#This Row],[CATEGORY TTL LOOKUP]]&gt;0,SUM(AB1635/AG1635)))</f>
        <v>2.5678314436148337E-3</v>
      </c>
      <c r="AI1635" s="74" t="str">
        <f>IFERROR(IF(AH1635&lt;#REF!,"STRIKE",IF(AH1635&gt;=#REF!,"GOOD")),"NO DATA")</f>
        <v>NO DATA</v>
      </c>
      <c r="AJ1635" s="75">
        <f>IFERROR(VLOOKUP(K1635,'Roll ups'!H:I,2,FALSE),0)</f>
        <v>126094742.97999983</v>
      </c>
      <c r="AK1635" s="76">
        <f>IF(Table2[[#This Row],[PRICE TIER LOOKUP]]=0,0,IF(Table2[[#This Row],[PRICE TIER LOOKUP]]&gt;0,SUM(AB1635/AJ1635)))</f>
        <v>2.6156141977490109E-4</v>
      </c>
      <c r="AL1635" s="74" t="e">
        <f>IF(AK1635&lt;#REF!,"STRIKE",IF(AK1635&gt;=#REF!,"GOOD"))</f>
        <v>#REF!</v>
      </c>
      <c r="AM1635" s="75">
        <f>VLOOKUP(H1635,'Roll ups'!A:B,2,FALSE)</f>
        <v>325145452.83999985</v>
      </c>
      <c r="AN1635" s="77">
        <f t="shared" si="54"/>
        <v>1.0143620251158734E-4</v>
      </c>
      <c r="AO1635" s="74" t="str">
        <f>IFERROR(VLOOKUP(Table2[[#This Row],[Product Name]],'Roll ups'!L:P,5,FALSE),"GOOD")</f>
        <v>GOOD</v>
      </c>
      <c r="AP1635" s="74">
        <f>Table2[[#This Row],[Retail Dollar Vol Current 12 Mths]]/Table2[[#This Row],[SHELF SALES  LOOKUP]]</f>
        <v>1.0143620251158734E-4</v>
      </c>
      <c r="AQ1635" s="69">
        <f t="shared" si="55"/>
        <v>0</v>
      </c>
      <c r="AR163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635" s="69" t="e">
        <f>IF(Table2[[#This Row],[Shelf Dollar Vol Current 12 Mths]]&gt;#REF!,"MEETS $ CRITERIA",IF(Table2[[#This Row],[Shelf Dollar Vol Current 12 Mths]]&lt;#REF!+1,"DOES NOT MEET $ CRITERIA"))</f>
        <v>#REF!</v>
      </c>
      <c r="AT1635" s="78"/>
    </row>
    <row r="1636" spans="1:46" ht="13.8" x14ac:dyDescent="0.3">
      <c r="A1636" s="68" t="s">
        <v>4216</v>
      </c>
      <c r="B1636" s="69">
        <v>45889</v>
      </c>
      <c r="C1636" s="69">
        <v>247</v>
      </c>
      <c r="D1636" s="69" t="s">
        <v>25</v>
      </c>
      <c r="E1636" s="70" t="s">
        <v>6313</v>
      </c>
      <c r="F1636" s="70"/>
      <c r="G1636" s="71" t="s">
        <v>9877</v>
      </c>
      <c r="H1636" s="69" t="s">
        <v>6315</v>
      </c>
      <c r="I1636" s="68" t="s">
        <v>299</v>
      </c>
      <c r="J1636" s="68" t="s">
        <v>299</v>
      </c>
      <c r="K1636" s="68" t="s">
        <v>132</v>
      </c>
      <c r="L1636" s="68" t="s">
        <v>132</v>
      </c>
      <c r="M1636" s="68" t="s">
        <v>299</v>
      </c>
      <c r="N1636" s="68" t="s">
        <v>184</v>
      </c>
      <c r="O1636" s="68" t="s">
        <v>9878</v>
      </c>
      <c r="P1636" s="72" t="s">
        <v>299</v>
      </c>
      <c r="Q1636" s="68" t="s">
        <v>37</v>
      </c>
      <c r="R1636" s="68" t="s">
        <v>60</v>
      </c>
      <c r="S1636" s="68">
        <v>14</v>
      </c>
      <c r="T1636" s="68">
        <v>16</v>
      </c>
      <c r="U1636" s="68">
        <v>-0.13</v>
      </c>
      <c r="V1636" s="68">
        <v>33.58</v>
      </c>
      <c r="W1636" s="68">
        <v>37</v>
      </c>
      <c r="X1636" s="68">
        <v>-0.1</v>
      </c>
      <c r="Y1636" s="68">
        <v>155.5</v>
      </c>
      <c r="Z1636" s="68">
        <v>166.33</v>
      </c>
      <c r="AA1636" s="68">
        <v>-7.0000000000000007E-2</v>
      </c>
      <c r="AB1636" s="73">
        <v>30135.9</v>
      </c>
      <c r="AC1636" s="73">
        <v>32269.96</v>
      </c>
      <c r="AD1636" s="73">
        <v>30135.9</v>
      </c>
      <c r="AE1636" s="73">
        <v>32269.96</v>
      </c>
      <c r="AF1636" s="73"/>
      <c r="AG1636" s="73">
        <f>IFERROR(VLOOKUP(J1636,'Roll ups'!D:E,2,FALSE),0)</f>
        <v>12844114.079999994</v>
      </c>
      <c r="AH1636" s="74">
        <f>IF(Table2[[#This Row],[CATEGORY TTL LOOKUP]]=0,0,IF(Table2[[#This Row],[CATEGORY TTL LOOKUP]]&gt;0,SUM(AB1636/AG1636)))</f>
        <v>2.346280935555192E-3</v>
      </c>
      <c r="AI1636" s="74" t="str">
        <f>IFERROR(IF(AH1636&lt;#REF!,"STRIKE",IF(AH1636&gt;=#REF!,"GOOD")),"NO DATA")</f>
        <v>NO DATA</v>
      </c>
      <c r="AJ1636" s="75">
        <f>IFERROR(VLOOKUP(K1636,'Roll ups'!H:I,2,FALSE),0)</f>
        <v>126094742.97999983</v>
      </c>
      <c r="AK1636" s="76">
        <f>IF(Table2[[#This Row],[PRICE TIER LOOKUP]]=0,0,IF(Table2[[#This Row],[PRICE TIER LOOKUP]]&gt;0,SUM(AB1636/AJ1636)))</f>
        <v>2.3899410306724622E-4</v>
      </c>
      <c r="AL1636" s="74" t="e">
        <f>IF(AK1636&lt;#REF!,"STRIKE",IF(AK1636&gt;=#REF!,"GOOD"))</f>
        <v>#REF!</v>
      </c>
      <c r="AM1636" s="75">
        <f>VLOOKUP(H1636,'Roll ups'!A:B,2,FALSE)</f>
        <v>325145452.83999985</v>
      </c>
      <c r="AN1636" s="77">
        <f t="shared" si="54"/>
        <v>9.2684365525571449E-5</v>
      </c>
      <c r="AO1636" s="74" t="str">
        <f>IFERROR(VLOOKUP(Table2[[#This Row],[Product Name]],'Roll ups'!L:P,5,FALSE),"GOOD")</f>
        <v>GOOD</v>
      </c>
      <c r="AP1636" s="74">
        <f>Table2[[#This Row],[Retail Dollar Vol Current 12 Mths]]/Table2[[#This Row],[SHELF SALES  LOOKUP]]</f>
        <v>9.2684365525571449E-5</v>
      </c>
      <c r="AQ1636" s="69">
        <f t="shared" si="55"/>
        <v>0</v>
      </c>
      <c r="AR163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636" s="69" t="e">
        <f>IF(Table2[[#This Row],[Shelf Dollar Vol Current 12 Mths]]&gt;#REF!,"MEETS $ CRITERIA",IF(Table2[[#This Row],[Shelf Dollar Vol Current 12 Mths]]&lt;#REF!+1,"DOES NOT MEET $ CRITERIA"))</f>
        <v>#REF!</v>
      </c>
      <c r="AT1636" s="78"/>
    </row>
    <row r="1637" spans="1:46" ht="13.8" x14ac:dyDescent="0.3">
      <c r="A1637" s="68" t="s">
        <v>9879</v>
      </c>
      <c r="B1637" s="69">
        <v>25059</v>
      </c>
      <c r="C1637" s="69">
        <v>85</v>
      </c>
      <c r="D1637" s="69" t="s">
        <v>25</v>
      </c>
      <c r="E1637" s="70" t="s">
        <v>6313</v>
      </c>
      <c r="F1637" s="70"/>
      <c r="G1637" s="71" t="s">
        <v>9880</v>
      </c>
      <c r="H1637" s="69" t="s">
        <v>6315</v>
      </c>
      <c r="I1637" s="68" t="s">
        <v>758</v>
      </c>
      <c r="J1637" s="68" t="s">
        <v>736</v>
      </c>
      <c r="K1637" s="68" t="s">
        <v>736</v>
      </c>
      <c r="L1637" s="68" t="s">
        <v>6320</v>
      </c>
      <c r="M1637" s="68" t="s">
        <v>175</v>
      </c>
      <c r="N1637" s="68" t="s">
        <v>176</v>
      </c>
      <c r="O1637" s="68" t="s">
        <v>9881</v>
      </c>
      <c r="P1637" s="72" t="s">
        <v>6357</v>
      </c>
      <c r="Q1637" s="68" t="s">
        <v>49</v>
      </c>
      <c r="R1637" s="68" t="s">
        <v>6402</v>
      </c>
      <c r="S1637" s="68">
        <v>6</v>
      </c>
      <c r="T1637" s="68"/>
      <c r="U1637" s="68">
        <v>1</v>
      </c>
      <c r="V1637" s="68">
        <v>14.48</v>
      </c>
      <c r="W1637" s="68"/>
      <c r="X1637" s="68">
        <v>1</v>
      </c>
      <c r="Y1637" s="68">
        <v>76.56</v>
      </c>
      <c r="Z1637" s="68"/>
      <c r="AA1637" s="68">
        <v>1</v>
      </c>
      <c r="AB1637" s="73">
        <v>25331.759999999998</v>
      </c>
      <c r="AC1637" s="73"/>
      <c r="AD1637" s="73">
        <v>25475.759999999998</v>
      </c>
      <c r="AE1637" s="73"/>
      <c r="AF1637" s="73"/>
      <c r="AG1637" s="73">
        <f>IFERROR(VLOOKUP(J1637,'Roll ups'!D:E,2,FALSE),0)</f>
        <v>1024946.76</v>
      </c>
      <c r="AH1637" s="74">
        <f>IF(Table2[[#This Row],[CATEGORY TTL LOOKUP]]=0,0,IF(Table2[[#This Row],[CATEGORY TTL LOOKUP]]&gt;0,SUM(AB1637/AG1637)))</f>
        <v>2.4715195938567577E-2</v>
      </c>
      <c r="AI1637" s="74" t="str">
        <f>IFERROR(IF(AH1637&lt;#REF!,"STRIKE",IF(AH1637&gt;=#REF!,"GOOD")),"NO DATA")</f>
        <v>NO DATA</v>
      </c>
      <c r="AJ1637" s="75">
        <f>IFERROR(VLOOKUP(K1637,'Roll ups'!H:I,2,FALSE),0)</f>
        <v>1024946.76</v>
      </c>
      <c r="AK1637" s="76">
        <f>IF(Table2[[#This Row],[PRICE TIER LOOKUP]]=0,0,IF(Table2[[#This Row],[PRICE TIER LOOKUP]]&gt;0,SUM(AB1637/AJ1637)))</f>
        <v>2.4715195938567577E-2</v>
      </c>
      <c r="AL1637" s="74" t="e">
        <f>IF(AK1637&lt;#REF!,"STRIKE",IF(AK1637&gt;=#REF!,"GOOD"))</f>
        <v>#REF!</v>
      </c>
      <c r="AM1637" s="75">
        <f>VLOOKUP(H1637,'Roll ups'!A:B,2,FALSE)</f>
        <v>325145452.83999985</v>
      </c>
      <c r="AN1637" s="77">
        <f t="shared" si="54"/>
        <v>7.7909008964260218E-5</v>
      </c>
      <c r="AO1637" s="74" t="str">
        <f>IFERROR(VLOOKUP(Table2[[#This Row],[Product Name]],'Roll ups'!L:P,5,FALSE),"GOOD")</f>
        <v>GOOD</v>
      </c>
      <c r="AP1637" s="74">
        <f>Table2[[#This Row],[Retail Dollar Vol Current 12 Mths]]/Table2[[#This Row],[SHELF SALES  LOOKUP]]</f>
        <v>7.835188767820878E-5</v>
      </c>
      <c r="AQ1637" s="69">
        <f t="shared" si="55"/>
        <v>0</v>
      </c>
      <c r="AR1637" s="69" t="str">
        <f>IF(Table2[[#This Row],[Shelf Dollar Vol Last 12 Mths]]="","NO SALES LY",IF(Table2[[#This Row],[Shelf Dollar Vol Last 12 Mths]]&gt;0,IF(Table2[[#This Row],[COUNT OF STRIKES]]=0,"GOOD",IF(Table2[[#This Row],[COUNT OF STRIKES]]=1,"FAIR",IF(Table2[[#This Row],[COUNT OF STRIKES]]=2,"BUBBLE",IF(Table2[[#This Row],[COUNT OF STRIKES]]=3,"AT RISK"))))))</f>
        <v>NO SALES LY</v>
      </c>
      <c r="AS1637" s="69" t="e">
        <f>IF(Table2[[#This Row],[Shelf Dollar Vol Current 12 Mths]]&gt;#REF!,"MEETS $ CRITERIA",IF(Table2[[#This Row],[Shelf Dollar Vol Current 12 Mths]]&lt;#REF!+1,"DOES NOT MEET $ CRITERIA"))</f>
        <v>#REF!</v>
      </c>
      <c r="AT1637" s="78"/>
    </row>
    <row r="1638" spans="1:46" ht="13.8" x14ac:dyDescent="0.3">
      <c r="A1638" s="68" t="s">
        <v>4267</v>
      </c>
      <c r="B1638" s="69">
        <v>27048</v>
      </c>
      <c r="C1638" s="69">
        <v>428</v>
      </c>
      <c r="D1638" s="69" t="s">
        <v>25</v>
      </c>
      <c r="E1638" s="70" t="s">
        <v>6313</v>
      </c>
      <c r="F1638" s="70"/>
      <c r="G1638" s="71" t="s">
        <v>9882</v>
      </c>
      <c r="H1638" s="69" t="s">
        <v>6315</v>
      </c>
      <c r="I1638" s="68" t="s">
        <v>735</v>
      </c>
      <c r="J1638" s="68" t="s">
        <v>736</v>
      </c>
      <c r="K1638" s="68" t="s">
        <v>736</v>
      </c>
      <c r="L1638" s="68" t="s">
        <v>6320</v>
      </c>
      <c r="M1638" s="68" t="s">
        <v>175</v>
      </c>
      <c r="N1638" s="68" t="s">
        <v>176</v>
      </c>
      <c r="O1638" s="68" t="s">
        <v>9883</v>
      </c>
      <c r="P1638" s="72" t="s">
        <v>6357</v>
      </c>
      <c r="Q1638" s="68" t="s">
        <v>6387</v>
      </c>
      <c r="R1638" s="68" t="s">
        <v>31</v>
      </c>
      <c r="S1638" s="68">
        <v>7</v>
      </c>
      <c r="T1638" s="68">
        <v>9</v>
      </c>
      <c r="U1638" s="68">
        <v>-0.38</v>
      </c>
      <c r="V1638" s="68">
        <v>34.5</v>
      </c>
      <c r="W1638" s="68">
        <v>34.42</v>
      </c>
      <c r="X1638" s="68">
        <v>0</v>
      </c>
      <c r="Y1638" s="68">
        <v>149</v>
      </c>
      <c r="Z1638" s="68">
        <v>193.5</v>
      </c>
      <c r="AA1638" s="68">
        <v>-0.3</v>
      </c>
      <c r="AB1638" s="73">
        <v>52337.760000000002</v>
      </c>
      <c r="AC1638" s="73">
        <v>66180.850000000006</v>
      </c>
      <c r="AD1638" s="73">
        <v>53622.12</v>
      </c>
      <c r="AE1638" s="73">
        <v>69495.850000000006</v>
      </c>
      <c r="AF1638" s="73"/>
      <c r="AG1638" s="73">
        <f>IFERROR(VLOOKUP(J1638,'Roll ups'!D:E,2,FALSE),0)</f>
        <v>1024946.76</v>
      </c>
      <c r="AH1638" s="74">
        <f>IF(Table2[[#This Row],[CATEGORY TTL LOOKUP]]=0,0,IF(Table2[[#This Row],[CATEGORY TTL LOOKUP]]&gt;0,SUM(AB1638/AG1638)))</f>
        <v>5.1063881601030675E-2</v>
      </c>
      <c r="AI1638" s="74" t="str">
        <f>IFERROR(IF(AH1638&lt;#REF!,"STRIKE",IF(AH1638&gt;=#REF!,"GOOD")),"NO DATA")</f>
        <v>NO DATA</v>
      </c>
      <c r="AJ1638" s="75">
        <f>IFERROR(VLOOKUP(K1638,'Roll ups'!H:I,2,FALSE),0)</f>
        <v>1024946.76</v>
      </c>
      <c r="AK1638" s="76">
        <f>IF(Table2[[#This Row],[PRICE TIER LOOKUP]]=0,0,IF(Table2[[#This Row],[PRICE TIER LOOKUP]]&gt;0,SUM(AB1638/AJ1638)))</f>
        <v>5.1063881601030675E-2</v>
      </c>
      <c r="AL1638" s="74" t="e">
        <f>IF(AK1638&lt;#REF!,"STRIKE",IF(AK1638&gt;=#REF!,"GOOD"))</f>
        <v>#REF!</v>
      </c>
      <c r="AM1638" s="75">
        <f>VLOOKUP(H1638,'Roll ups'!A:B,2,FALSE)</f>
        <v>325145452.83999985</v>
      </c>
      <c r="AN1638" s="77">
        <f t="shared" si="54"/>
        <v>1.6096722110936235E-4</v>
      </c>
      <c r="AO1638" s="74" t="str">
        <f>IFERROR(VLOOKUP(Table2[[#This Row],[Product Name]],'Roll ups'!L:P,5,FALSE),"GOOD")</f>
        <v>GOOD</v>
      </c>
      <c r="AP1638" s="74">
        <f>Table2[[#This Row],[Retail Dollar Vol Current 12 Mths]]/Table2[[#This Row],[SHELF SALES  LOOKUP]]</f>
        <v>1.6491733017218849E-4</v>
      </c>
      <c r="AQ1638" s="69">
        <f t="shared" si="55"/>
        <v>0</v>
      </c>
      <c r="AR163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638" s="69" t="e">
        <f>IF(Table2[[#This Row],[Shelf Dollar Vol Current 12 Mths]]&gt;#REF!,"MEETS $ CRITERIA",IF(Table2[[#This Row],[Shelf Dollar Vol Current 12 Mths]]&lt;#REF!+1,"DOES NOT MEET $ CRITERIA"))</f>
        <v>#REF!</v>
      </c>
      <c r="AT1638" s="78"/>
    </row>
    <row r="1639" spans="1:46" ht="13.8" x14ac:dyDescent="0.3">
      <c r="A1639" s="68" t="s">
        <v>5428</v>
      </c>
      <c r="B1639" s="69">
        <v>89786</v>
      </c>
      <c r="C1639" s="69">
        <v>404</v>
      </c>
      <c r="D1639" s="69" t="s">
        <v>25</v>
      </c>
      <c r="E1639" s="70" t="s">
        <v>6313</v>
      </c>
      <c r="F1639" s="70"/>
      <c r="G1639" s="71" t="s">
        <v>9884</v>
      </c>
      <c r="H1639" s="69" t="s">
        <v>6315</v>
      </c>
      <c r="I1639" s="68" t="s">
        <v>245</v>
      </c>
      <c r="J1639" s="68" t="s">
        <v>245</v>
      </c>
      <c r="K1639" s="68" t="s">
        <v>104</v>
      </c>
      <c r="L1639" s="68" t="s">
        <v>89</v>
      </c>
      <c r="M1639" s="68" t="s">
        <v>245</v>
      </c>
      <c r="N1639" s="68" t="s">
        <v>529</v>
      </c>
      <c r="O1639" s="68" t="s">
        <v>9885</v>
      </c>
      <c r="P1639" s="72" t="s">
        <v>245</v>
      </c>
      <c r="Q1639" s="68" t="s">
        <v>6387</v>
      </c>
      <c r="R1639" s="68" t="s">
        <v>31</v>
      </c>
      <c r="S1639" s="68">
        <v>16</v>
      </c>
      <c r="T1639" s="68">
        <v>37.08</v>
      </c>
      <c r="U1639" s="68">
        <v>-1.31</v>
      </c>
      <c r="V1639" s="68">
        <v>109.17</v>
      </c>
      <c r="W1639" s="68">
        <v>138.16999999999999</v>
      </c>
      <c r="X1639" s="68">
        <v>-0.27</v>
      </c>
      <c r="Y1639" s="68">
        <v>398.83</v>
      </c>
      <c r="Z1639" s="68">
        <v>493.17</v>
      </c>
      <c r="AA1639" s="68">
        <v>-0.24</v>
      </c>
      <c r="AB1639" s="73">
        <v>76500.03</v>
      </c>
      <c r="AC1639" s="73">
        <v>93755.58</v>
      </c>
      <c r="AD1639" s="73">
        <v>80979.12</v>
      </c>
      <c r="AE1639" s="73">
        <v>99915.48</v>
      </c>
      <c r="AF1639" s="73"/>
      <c r="AG1639" s="73">
        <f>IFERROR(VLOOKUP(J1639,'Roll ups'!D:E,2,FALSE),0)</f>
        <v>57863085.470000021</v>
      </c>
      <c r="AH1639" s="74">
        <f>IF(Table2[[#This Row],[CATEGORY TTL LOOKUP]]=0,0,IF(Table2[[#This Row],[CATEGORY TTL LOOKUP]]&gt;0,SUM(AB1639/AG1639)))</f>
        <v>1.322086946774772E-3</v>
      </c>
      <c r="AI1639" s="74" t="str">
        <f>IFERROR(IF(AH1639&lt;#REF!,"STRIKE",IF(AH1639&gt;=#REF!,"GOOD")),"NO DATA")</f>
        <v>NO DATA</v>
      </c>
      <c r="AJ1639" s="75">
        <f>IFERROR(VLOOKUP(K1639,'Roll ups'!H:I,2,FALSE),0)</f>
        <v>34230392.709999993</v>
      </c>
      <c r="AK1639" s="76">
        <f>IF(Table2[[#This Row],[PRICE TIER LOOKUP]]=0,0,IF(Table2[[#This Row],[PRICE TIER LOOKUP]]&gt;0,SUM(AB1639/AJ1639)))</f>
        <v>2.2348569193496705E-3</v>
      </c>
      <c r="AL1639" s="74" t="e">
        <f>IF(AK1639&lt;#REF!,"STRIKE",IF(AK1639&gt;=#REF!,"GOOD"))</f>
        <v>#REF!</v>
      </c>
      <c r="AM1639" s="75">
        <f>VLOOKUP(H1639,'Roll ups'!A:B,2,FALSE)</f>
        <v>325145452.83999985</v>
      </c>
      <c r="AN1639" s="77">
        <f t="shared" si="54"/>
        <v>2.3527940905156911E-4</v>
      </c>
      <c r="AO1639" s="74" t="str">
        <f>IFERROR(VLOOKUP(Table2[[#This Row],[Product Name]],'Roll ups'!L:P,5,FALSE),"GOOD")</f>
        <v>GOOD</v>
      </c>
      <c r="AP1639" s="74">
        <f>Table2[[#This Row],[Retail Dollar Vol Current 12 Mths]]/Table2[[#This Row],[SHELF SALES  LOOKUP]]</f>
        <v>2.490550591825402E-4</v>
      </c>
      <c r="AQ1639" s="69">
        <f t="shared" si="55"/>
        <v>0</v>
      </c>
      <c r="AR163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639" s="69" t="e">
        <f>IF(Table2[[#This Row],[Shelf Dollar Vol Current 12 Mths]]&gt;#REF!,"MEETS $ CRITERIA",IF(Table2[[#This Row],[Shelf Dollar Vol Current 12 Mths]]&lt;#REF!+1,"DOES NOT MEET $ CRITERIA"))</f>
        <v>#REF!</v>
      </c>
      <c r="AT1639" s="78"/>
    </row>
    <row r="1640" spans="1:46" ht="13.8" x14ac:dyDescent="0.3">
      <c r="A1640" s="68" t="s">
        <v>663</v>
      </c>
      <c r="B1640" s="69">
        <v>100306</v>
      </c>
      <c r="C1640" s="69">
        <v>243</v>
      </c>
      <c r="D1640" s="69" t="s">
        <v>25</v>
      </c>
      <c r="E1640" s="70" t="s">
        <v>6313</v>
      </c>
      <c r="F1640" s="70"/>
      <c r="G1640" s="71" t="s">
        <v>9886</v>
      </c>
      <c r="H1640" s="69" t="s">
        <v>6315</v>
      </c>
      <c r="I1640" s="68" t="s">
        <v>245</v>
      </c>
      <c r="J1640" s="68" t="s">
        <v>245</v>
      </c>
      <c r="K1640" s="68" t="s">
        <v>146</v>
      </c>
      <c r="L1640" s="68" t="s">
        <v>146</v>
      </c>
      <c r="M1640" s="68" t="s">
        <v>245</v>
      </c>
      <c r="N1640" s="68" t="s">
        <v>246</v>
      </c>
      <c r="O1640" s="68" t="s">
        <v>9887</v>
      </c>
      <c r="P1640" s="72" t="s">
        <v>245</v>
      </c>
      <c r="Q1640" s="68" t="s">
        <v>63</v>
      </c>
      <c r="R1640" s="68" t="s">
        <v>31</v>
      </c>
      <c r="S1640" s="68">
        <v>6</v>
      </c>
      <c r="T1640" s="68">
        <v>2.58</v>
      </c>
      <c r="U1640" s="68">
        <v>0.54</v>
      </c>
      <c r="V1640" s="68">
        <v>12.08</v>
      </c>
      <c r="W1640" s="68">
        <v>8</v>
      </c>
      <c r="X1640" s="68">
        <v>0.34</v>
      </c>
      <c r="Y1640" s="68">
        <v>55.08</v>
      </c>
      <c r="Z1640" s="68">
        <v>69</v>
      </c>
      <c r="AA1640" s="68">
        <v>-0.25</v>
      </c>
      <c r="AB1640" s="73">
        <v>40579.269999999997</v>
      </c>
      <c r="AC1640" s="73">
        <v>50415.12</v>
      </c>
      <c r="AD1640" s="73">
        <v>41689.269999999997</v>
      </c>
      <c r="AE1640" s="73">
        <v>52173.24</v>
      </c>
      <c r="AF1640" s="73"/>
      <c r="AG1640" s="73">
        <f>IFERROR(VLOOKUP(J1640,'Roll ups'!D:E,2,FALSE),0)</f>
        <v>57863085.470000021</v>
      </c>
      <c r="AH1640" s="74">
        <f>IF(Table2[[#This Row],[CATEGORY TTL LOOKUP]]=0,0,IF(Table2[[#This Row],[CATEGORY TTL LOOKUP]]&gt;0,SUM(AB1640/AG1640)))</f>
        <v>7.0129806715956973E-4</v>
      </c>
      <c r="AI1640" s="74" t="str">
        <f>IFERROR(IF(AH1640&lt;#REF!,"STRIKE",IF(AH1640&gt;=#REF!,"GOOD")),"NO DATA")</f>
        <v>NO DATA</v>
      </c>
      <c r="AJ1640" s="75">
        <f>IFERROR(VLOOKUP(K1640,'Roll ups'!H:I,2,FALSE),0)</f>
        <v>69119979.479999974</v>
      </c>
      <c r="AK1640" s="76">
        <f>IF(Table2[[#This Row],[PRICE TIER LOOKUP]]=0,0,IF(Table2[[#This Row],[PRICE TIER LOOKUP]]&gt;0,SUM(AB1640/AJ1640)))</f>
        <v>5.8708452035553197E-4</v>
      </c>
      <c r="AL1640" s="74" t="e">
        <f>IF(AK1640&lt;#REF!,"STRIKE",IF(AK1640&gt;=#REF!,"GOOD"))</f>
        <v>#REF!</v>
      </c>
      <c r="AM1640" s="75">
        <f>VLOOKUP(H1640,'Roll ups'!A:B,2,FALSE)</f>
        <v>325145452.83999985</v>
      </c>
      <c r="AN1640" s="77">
        <f t="shared" si="54"/>
        <v>1.248034368789668E-4</v>
      </c>
      <c r="AO1640" s="74" t="str">
        <f>IFERROR(VLOOKUP(Table2[[#This Row],[Product Name]],'Roll ups'!L:P,5,FALSE),"GOOD")</f>
        <v>GOOD</v>
      </c>
      <c r="AP1640" s="74">
        <f>Table2[[#This Row],[Retail Dollar Vol Current 12 Mths]]/Table2[[#This Row],[SHELF SALES  LOOKUP]]</f>
        <v>1.2821729363232025E-4</v>
      </c>
      <c r="AQ1640" s="69">
        <f t="shared" si="55"/>
        <v>0</v>
      </c>
      <c r="AR164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640" s="69" t="e">
        <f>IF(Table2[[#This Row],[Shelf Dollar Vol Current 12 Mths]]&gt;#REF!,"MEETS $ CRITERIA",IF(Table2[[#This Row],[Shelf Dollar Vol Current 12 Mths]]&lt;#REF!+1,"DOES NOT MEET $ CRITERIA"))</f>
        <v>#REF!</v>
      </c>
      <c r="AT1640" s="78"/>
    </row>
    <row r="1641" spans="1:46" ht="13.8" x14ac:dyDescent="0.3">
      <c r="A1641" s="68" t="s">
        <v>9888</v>
      </c>
      <c r="B1641" s="69">
        <v>26966</v>
      </c>
      <c r="C1641" s="69">
        <v>412</v>
      </c>
      <c r="D1641" s="69" t="s">
        <v>25</v>
      </c>
      <c r="E1641" s="70" t="s">
        <v>6313</v>
      </c>
      <c r="F1641" s="70"/>
      <c r="G1641" s="71" t="s">
        <v>9889</v>
      </c>
      <c r="H1641" s="69" t="s">
        <v>6315</v>
      </c>
      <c r="I1641" s="68" t="s">
        <v>812</v>
      </c>
      <c r="J1641" s="68" t="s">
        <v>175</v>
      </c>
      <c r="K1641" s="68" t="s">
        <v>146</v>
      </c>
      <c r="L1641" s="68" t="s">
        <v>146</v>
      </c>
      <c r="M1641" s="68" t="s">
        <v>175</v>
      </c>
      <c r="N1641" s="68" t="s">
        <v>176</v>
      </c>
      <c r="O1641" s="68" t="s">
        <v>9890</v>
      </c>
      <c r="P1641" s="72" t="s">
        <v>6357</v>
      </c>
      <c r="Q1641" s="68" t="s">
        <v>44</v>
      </c>
      <c r="R1641" s="68" t="s">
        <v>60</v>
      </c>
      <c r="S1641" s="68">
        <v>19</v>
      </c>
      <c r="T1641" s="68">
        <v>12</v>
      </c>
      <c r="U1641" s="68">
        <v>0.37</v>
      </c>
      <c r="V1641" s="68">
        <v>98.67</v>
      </c>
      <c r="W1641" s="68">
        <v>42.5</v>
      </c>
      <c r="X1641" s="68">
        <v>0.56999999999999995</v>
      </c>
      <c r="Y1641" s="68">
        <v>261.75</v>
      </c>
      <c r="Z1641" s="68">
        <v>371.5</v>
      </c>
      <c r="AA1641" s="68">
        <v>-0.42</v>
      </c>
      <c r="AB1641" s="73">
        <v>117185.03</v>
      </c>
      <c r="AC1641" s="73">
        <v>173104.14</v>
      </c>
      <c r="AD1641" s="73">
        <v>121965.03</v>
      </c>
      <c r="AE1641" s="73">
        <v>173104.14</v>
      </c>
      <c r="AF1641" s="73"/>
      <c r="AG1641" s="73">
        <f>IFERROR(VLOOKUP(J1641,'Roll ups'!D:E,2,FALSE),0)</f>
        <v>52239627.039999984</v>
      </c>
      <c r="AH1641" s="74">
        <f>IF(Table2[[#This Row],[CATEGORY TTL LOOKUP]]=0,0,IF(Table2[[#This Row],[CATEGORY TTL LOOKUP]]&gt;0,SUM(AB1641/AG1641)))</f>
        <v>2.2432210304692869E-3</v>
      </c>
      <c r="AI1641" s="74" t="str">
        <f>IFERROR(IF(AH1641&lt;#REF!,"STRIKE",IF(AH1641&gt;=#REF!,"GOOD")),"NO DATA")</f>
        <v>NO DATA</v>
      </c>
      <c r="AJ1641" s="75">
        <f>IFERROR(VLOOKUP(K1641,'Roll ups'!H:I,2,FALSE),0)</f>
        <v>69119979.479999974</v>
      </c>
      <c r="AK1641" s="76">
        <f>IF(Table2[[#This Row],[PRICE TIER LOOKUP]]=0,0,IF(Table2[[#This Row],[PRICE TIER LOOKUP]]&gt;0,SUM(AB1641/AJ1641)))</f>
        <v>1.6953857753083934E-3</v>
      </c>
      <c r="AL1641" s="74" t="e">
        <f>IF(AK1641&lt;#REF!,"STRIKE",IF(AK1641&gt;=#REF!,"GOOD"))</f>
        <v>#REF!</v>
      </c>
      <c r="AM1641" s="75">
        <f>VLOOKUP(H1641,'Roll ups'!A:B,2,FALSE)</f>
        <v>325145452.83999985</v>
      </c>
      <c r="AN1641" s="77">
        <f t="shared" si="54"/>
        <v>3.6040802347515937E-4</v>
      </c>
      <c r="AO1641" s="74" t="str">
        <f>IFERROR(VLOOKUP(Table2[[#This Row],[Product Name]],'Roll ups'!L:P,5,FALSE),"GOOD")</f>
        <v>GOOD</v>
      </c>
      <c r="AP1641" s="74">
        <f>Table2[[#This Row],[Retail Dollar Vol Current 12 Mths]]/Table2[[#This Row],[SHELF SALES  LOOKUP]]</f>
        <v>3.7510913634095176E-4</v>
      </c>
      <c r="AQ1641" s="69">
        <f t="shared" si="55"/>
        <v>0</v>
      </c>
      <c r="AR164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641" s="69" t="e">
        <f>IF(Table2[[#This Row],[Shelf Dollar Vol Current 12 Mths]]&gt;#REF!,"MEETS $ CRITERIA",IF(Table2[[#This Row],[Shelf Dollar Vol Current 12 Mths]]&lt;#REF!+1,"DOES NOT MEET $ CRITERIA"))</f>
        <v>#REF!</v>
      </c>
      <c r="AT1641" s="78"/>
    </row>
    <row r="1642" spans="1:46" ht="13.8" x14ac:dyDescent="0.3">
      <c r="A1642" s="68" t="s">
        <v>2293</v>
      </c>
      <c r="B1642" s="69">
        <v>27785</v>
      </c>
      <c r="C1642" s="69">
        <v>213</v>
      </c>
      <c r="D1642" s="69" t="s">
        <v>25</v>
      </c>
      <c r="E1642" s="70" t="s">
        <v>6313</v>
      </c>
      <c r="F1642" s="70"/>
      <c r="G1642" s="71" t="s">
        <v>9891</v>
      </c>
      <c r="H1642" s="69" t="s">
        <v>6315</v>
      </c>
      <c r="I1642" s="68" t="s">
        <v>831</v>
      </c>
      <c r="J1642" s="68" t="s">
        <v>175</v>
      </c>
      <c r="K1642" s="68" t="s">
        <v>89</v>
      </c>
      <c r="L1642" s="68" t="s">
        <v>89</v>
      </c>
      <c r="M1642" s="68" t="s">
        <v>175</v>
      </c>
      <c r="N1642" s="68" t="s">
        <v>184</v>
      </c>
      <c r="O1642" s="68" t="s">
        <v>9892</v>
      </c>
      <c r="P1642" s="72" t="s">
        <v>6357</v>
      </c>
      <c r="Q1642" s="68" t="s">
        <v>6387</v>
      </c>
      <c r="R1642" s="68" t="s">
        <v>31</v>
      </c>
      <c r="S1642" s="68">
        <v>23</v>
      </c>
      <c r="T1642" s="68">
        <v>19.84</v>
      </c>
      <c r="U1642" s="68">
        <v>0.13</v>
      </c>
      <c r="V1642" s="68">
        <v>61.65</v>
      </c>
      <c r="W1642" s="68">
        <v>87.51</v>
      </c>
      <c r="X1642" s="68">
        <v>-0.42</v>
      </c>
      <c r="Y1642" s="68">
        <v>384.27</v>
      </c>
      <c r="Z1642" s="68">
        <v>193.5</v>
      </c>
      <c r="AA1642" s="68">
        <v>0.5</v>
      </c>
      <c r="AB1642" s="73">
        <v>49852.68</v>
      </c>
      <c r="AC1642" s="73">
        <v>25819.77</v>
      </c>
      <c r="AD1642" s="73">
        <v>53174.16</v>
      </c>
      <c r="AE1642" s="73">
        <v>26775.45</v>
      </c>
      <c r="AF1642" s="73"/>
      <c r="AG1642" s="73">
        <f>IFERROR(VLOOKUP(J1642,'Roll ups'!D:E,2,FALSE),0)</f>
        <v>52239627.039999984</v>
      </c>
      <c r="AH1642" s="74">
        <f>IF(Table2[[#This Row],[CATEGORY TTL LOOKUP]]=0,0,IF(Table2[[#This Row],[CATEGORY TTL LOOKUP]]&gt;0,SUM(AB1642/AG1642)))</f>
        <v>9.5430773197955081E-4</v>
      </c>
      <c r="AI1642" s="74" t="str">
        <f>IFERROR(IF(AH1642&lt;#REF!,"STRIKE",IF(AH1642&gt;=#REF!,"GOOD")),"NO DATA")</f>
        <v>NO DATA</v>
      </c>
      <c r="AJ1642" s="75">
        <f>IFERROR(VLOOKUP(K1642,'Roll ups'!H:I,2,FALSE),0)</f>
        <v>75793138.070000067</v>
      </c>
      <c r="AK1642" s="76">
        <f>IF(Table2[[#This Row],[PRICE TIER LOOKUP]]=0,0,IF(Table2[[#This Row],[PRICE TIER LOOKUP]]&gt;0,SUM(AB1642/AJ1642)))</f>
        <v>6.5774661492386938E-4</v>
      </c>
      <c r="AL1642" s="74" t="e">
        <f>IF(AK1642&lt;#REF!,"STRIKE",IF(AK1642&gt;=#REF!,"GOOD"))</f>
        <v>#REF!</v>
      </c>
      <c r="AM1642" s="75">
        <f>VLOOKUP(H1642,'Roll ups'!A:B,2,FALSE)</f>
        <v>325145452.83999985</v>
      </c>
      <c r="AN1642" s="77">
        <f t="shared" si="54"/>
        <v>1.5332424170339513E-4</v>
      </c>
      <c r="AO1642" s="74" t="str">
        <f>IFERROR(VLOOKUP(Table2[[#This Row],[Product Name]],'Roll ups'!L:P,5,FALSE),"GOOD")</f>
        <v>GOOD</v>
      </c>
      <c r="AP1642" s="74">
        <f>Table2[[#This Row],[Retail Dollar Vol Current 12 Mths]]/Table2[[#This Row],[SHELF SALES  LOOKUP]]</f>
        <v>1.6353960830621354E-4</v>
      </c>
      <c r="AQ1642" s="69">
        <f t="shared" si="55"/>
        <v>0</v>
      </c>
      <c r="AR164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642" s="69" t="e">
        <f>IF(Table2[[#This Row],[Shelf Dollar Vol Current 12 Mths]]&gt;#REF!,"MEETS $ CRITERIA",IF(Table2[[#This Row],[Shelf Dollar Vol Current 12 Mths]]&lt;#REF!+1,"DOES NOT MEET $ CRITERIA"))</f>
        <v>#REF!</v>
      </c>
      <c r="AT1642" s="78"/>
    </row>
    <row r="1643" spans="1:46" ht="13.8" x14ac:dyDescent="0.3">
      <c r="A1643" s="68" t="s">
        <v>9893</v>
      </c>
      <c r="B1643" s="69">
        <v>28281</v>
      </c>
      <c r="C1643" s="69">
        <v>207</v>
      </c>
      <c r="D1643" s="69" t="s">
        <v>25</v>
      </c>
      <c r="E1643" s="70" t="s">
        <v>6313</v>
      </c>
      <c r="F1643" s="70"/>
      <c r="G1643" s="71" t="s">
        <v>9894</v>
      </c>
      <c r="H1643" s="69" t="s">
        <v>6315</v>
      </c>
      <c r="I1643" s="68" t="s">
        <v>831</v>
      </c>
      <c r="J1643" s="68" t="s">
        <v>175</v>
      </c>
      <c r="K1643" s="68" t="s">
        <v>89</v>
      </c>
      <c r="L1643" s="68" t="s">
        <v>89</v>
      </c>
      <c r="M1643" s="68" t="s">
        <v>175</v>
      </c>
      <c r="N1643" s="68" t="s">
        <v>184</v>
      </c>
      <c r="O1643" s="68" t="s">
        <v>9895</v>
      </c>
      <c r="P1643" s="72" t="s">
        <v>6357</v>
      </c>
      <c r="Q1643" s="68" t="s">
        <v>6387</v>
      </c>
      <c r="R1643" s="68" t="s">
        <v>31</v>
      </c>
      <c r="S1643" s="68">
        <v>16</v>
      </c>
      <c r="T1643" s="68">
        <v>15.17</v>
      </c>
      <c r="U1643" s="68">
        <v>7.0000000000000007E-2</v>
      </c>
      <c r="V1643" s="68">
        <v>91.02</v>
      </c>
      <c r="W1643" s="68">
        <v>71.17</v>
      </c>
      <c r="X1643" s="68">
        <v>0.22</v>
      </c>
      <c r="Y1643" s="68">
        <v>358.21</v>
      </c>
      <c r="Z1643" s="68">
        <v>170.93</v>
      </c>
      <c r="AA1643" s="68">
        <v>0.52</v>
      </c>
      <c r="AB1643" s="73">
        <v>46069.1</v>
      </c>
      <c r="AC1643" s="73">
        <v>22001.27</v>
      </c>
      <c r="AD1643" s="73">
        <v>49568.22</v>
      </c>
      <c r="AE1643" s="73">
        <v>23653.89</v>
      </c>
      <c r="AF1643" s="73"/>
      <c r="AG1643" s="73">
        <f>IFERROR(VLOOKUP(J1643,'Roll ups'!D:E,2,FALSE),0)</f>
        <v>52239627.039999984</v>
      </c>
      <c r="AH1643" s="74">
        <f>IF(Table2[[#This Row],[CATEGORY TTL LOOKUP]]=0,0,IF(Table2[[#This Row],[CATEGORY TTL LOOKUP]]&gt;0,SUM(AB1643/AG1643)))</f>
        <v>8.8188033893742764E-4</v>
      </c>
      <c r="AI1643" s="74" t="str">
        <f>IFERROR(IF(AH1643&lt;#REF!,"STRIKE",IF(AH1643&gt;=#REF!,"GOOD")),"NO DATA")</f>
        <v>NO DATA</v>
      </c>
      <c r="AJ1643" s="75">
        <f>IFERROR(VLOOKUP(K1643,'Roll ups'!H:I,2,FALSE),0)</f>
        <v>75793138.070000067</v>
      </c>
      <c r="AK1643" s="76">
        <f>IF(Table2[[#This Row],[PRICE TIER LOOKUP]]=0,0,IF(Table2[[#This Row],[PRICE TIER LOOKUP]]&gt;0,SUM(AB1643/AJ1643)))</f>
        <v>6.0782679241295015E-4</v>
      </c>
      <c r="AL1643" s="74" t="e">
        <f>IF(AK1643&lt;#REF!,"STRIKE",IF(AK1643&gt;=#REF!,"GOOD"))</f>
        <v>#REF!</v>
      </c>
      <c r="AM1643" s="75">
        <f>VLOOKUP(H1643,'Roll ups'!A:B,2,FALSE)</f>
        <v>325145452.83999985</v>
      </c>
      <c r="AN1643" s="77">
        <f t="shared" si="54"/>
        <v>1.416876650053293E-4</v>
      </c>
      <c r="AO1643" s="74" t="str">
        <f>IFERROR(VLOOKUP(Table2[[#This Row],[Product Name]],'Roll ups'!L:P,5,FALSE),"GOOD")</f>
        <v>GOOD</v>
      </c>
      <c r="AP1643" s="74">
        <f>Table2[[#This Row],[Retail Dollar Vol Current 12 Mths]]/Table2[[#This Row],[SHELF SALES  LOOKUP]]</f>
        <v>1.5244937171054925E-4</v>
      </c>
      <c r="AQ1643" s="69">
        <f t="shared" si="55"/>
        <v>0</v>
      </c>
      <c r="AR164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643" s="69" t="e">
        <f>IF(Table2[[#This Row],[Shelf Dollar Vol Current 12 Mths]]&gt;#REF!,"MEETS $ CRITERIA",IF(Table2[[#This Row],[Shelf Dollar Vol Current 12 Mths]]&lt;#REF!+1,"DOES NOT MEET $ CRITERIA"))</f>
        <v>#REF!</v>
      </c>
      <c r="AT1643" s="78"/>
    </row>
    <row r="1644" spans="1:46" ht="13.8" x14ac:dyDescent="0.3">
      <c r="A1644" s="68" t="s">
        <v>9896</v>
      </c>
      <c r="B1644" s="69">
        <v>32241</v>
      </c>
      <c r="C1644" s="69">
        <v>680</v>
      </c>
      <c r="D1644" s="69" t="s">
        <v>25</v>
      </c>
      <c r="E1644" s="70" t="s">
        <v>6313</v>
      </c>
      <c r="F1644" s="70"/>
      <c r="G1644" s="71" t="s">
        <v>9897</v>
      </c>
      <c r="H1644" s="69" t="s">
        <v>6315</v>
      </c>
      <c r="I1644" s="68" t="s">
        <v>153</v>
      </c>
      <c r="J1644" s="68" t="s">
        <v>153</v>
      </c>
      <c r="K1644" s="68" t="s">
        <v>89</v>
      </c>
      <c r="L1644" s="68" t="s">
        <v>89</v>
      </c>
      <c r="M1644" s="68" t="s">
        <v>153</v>
      </c>
      <c r="N1644" s="68" t="s">
        <v>154</v>
      </c>
      <c r="O1644" s="68" t="s">
        <v>9898</v>
      </c>
      <c r="P1644" s="72" t="s">
        <v>153</v>
      </c>
      <c r="Q1644" s="68" t="s">
        <v>51</v>
      </c>
      <c r="R1644" s="68" t="s">
        <v>31</v>
      </c>
      <c r="S1644" s="68">
        <v>986</v>
      </c>
      <c r="T1644" s="68">
        <v>1210.7</v>
      </c>
      <c r="U1644" s="68">
        <v>-0.23</v>
      </c>
      <c r="V1644" s="68">
        <v>3322.11</v>
      </c>
      <c r="W1644" s="68">
        <v>3396.35</v>
      </c>
      <c r="X1644" s="68">
        <v>-0.02</v>
      </c>
      <c r="Y1644" s="68">
        <v>12394.07</v>
      </c>
      <c r="Z1644" s="68">
        <v>12786.2</v>
      </c>
      <c r="AA1644" s="68">
        <v>-0.03</v>
      </c>
      <c r="AB1644" s="73">
        <v>1316219.2</v>
      </c>
      <c r="AC1644" s="73">
        <v>1357863.76</v>
      </c>
      <c r="AD1644" s="73">
        <v>1316219.2</v>
      </c>
      <c r="AE1644" s="73">
        <v>1357863.76</v>
      </c>
      <c r="AF1644" s="73"/>
      <c r="AG1644" s="73">
        <f>IFERROR(VLOOKUP(J1644,'Roll ups'!D:E,2,FALSE),0)</f>
        <v>10875997.040000001</v>
      </c>
      <c r="AH1644" s="74">
        <f>IF(Table2[[#This Row],[CATEGORY TTL LOOKUP]]=0,0,IF(Table2[[#This Row],[CATEGORY TTL LOOKUP]]&gt;0,SUM(AB1644/AG1644)))</f>
        <v>0.12102055518764648</v>
      </c>
      <c r="AI1644" s="74" t="str">
        <f>IFERROR(IF(AH1644&lt;#REF!,"STRIKE",IF(AH1644&gt;=#REF!,"GOOD")),"NO DATA")</f>
        <v>NO DATA</v>
      </c>
      <c r="AJ1644" s="75">
        <f>IFERROR(VLOOKUP(K1644,'Roll ups'!H:I,2,FALSE),0)</f>
        <v>75793138.070000067</v>
      </c>
      <c r="AK1644" s="76">
        <f>IF(Table2[[#This Row],[PRICE TIER LOOKUP]]=0,0,IF(Table2[[#This Row],[PRICE TIER LOOKUP]]&gt;0,SUM(AB1644/AJ1644)))</f>
        <v>1.7365941475920722E-2</v>
      </c>
      <c r="AL1644" s="74" t="e">
        <f>IF(AK1644&lt;#REF!,"STRIKE",IF(AK1644&gt;=#REF!,"GOOD"))</f>
        <v>#REF!</v>
      </c>
      <c r="AM1644" s="75">
        <f>VLOOKUP(H1644,'Roll ups'!A:B,2,FALSE)</f>
        <v>325145452.83999985</v>
      </c>
      <c r="AN1644" s="77">
        <f t="shared" si="54"/>
        <v>4.0480935178499808E-3</v>
      </c>
      <c r="AO1644" s="74" t="str">
        <f>IFERROR(VLOOKUP(Table2[[#This Row],[Product Name]],'Roll ups'!L:P,5,FALSE),"GOOD")</f>
        <v>GOOD</v>
      </c>
      <c r="AP1644" s="74">
        <f>Table2[[#This Row],[Retail Dollar Vol Current 12 Mths]]/Table2[[#This Row],[SHELF SALES  LOOKUP]]</f>
        <v>4.0480935178499808E-3</v>
      </c>
      <c r="AQ1644" s="69">
        <f t="shared" si="55"/>
        <v>0</v>
      </c>
      <c r="AR164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644" s="69" t="e">
        <f>IF(Table2[[#This Row],[Shelf Dollar Vol Current 12 Mths]]&gt;#REF!,"MEETS $ CRITERIA",IF(Table2[[#This Row],[Shelf Dollar Vol Current 12 Mths]]&lt;#REF!+1,"DOES NOT MEET $ CRITERIA"))</f>
        <v>#REF!</v>
      </c>
      <c r="AT1644" s="78"/>
    </row>
    <row r="1645" spans="1:46" ht="13.8" x14ac:dyDescent="0.3">
      <c r="A1645" s="68" t="s">
        <v>9899</v>
      </c>
      <c r="B1645" s="69">
        <v>66015</v>
      </c>
      <c r="C1645" s="69">
        <v>99</v>
      </c>
      <c r="D1645" s="69" t="s">
        <v>25</v>
      </c>
      <c r="E1645" s="70" t="s">
        <v>6313</v>
      </c>
      <c r="F1645" s="70"/>
      <c r="G1645" s="71" t="s">
        <v>9900</v>
      </c>
      <c r="H1645" s="69" t="s">
        <v>6315</v>
      </c>
      <c r="I1645" s="68" t="s">
        <v>54</v>
      </c>
      <c r="J1645" s="68" t="s">
        <v>191</v>
      </c>
      <c r="K1645" s="68" t="s">
        <v>6320</v>
      </c>
      <c r="L1645" s="68" t="s">
        <v>6320</v>
      </c>
      <c r="M1645" s="68" t="s">
        <v>191</v>
      </c>
      <c r="N1645" s="68" t="s">
        <v>206</v>
      </c>
      <c r="O1645" s="68" t="s">
        <v>9901</v>
      </c>
      <c r="P1645" s="72" t="s">
        <v>191</v>
      </c>
      <c r="Q1645" s="68" t="s">
        <v>9902</v>
      </c>
      <c r="R1645" s="68" t="s">
        <v>60</v>
      </c>
      <c r="S1645" s="68">
        <v>4</v>
      </c>
      <c r="T1645" s="68">
        <v>1</v>
      </c>
      <c r="U1645" s="68">
        <v>0.75</v>
      </c>
      <c r="V1645" s="68">
        <v>9.5</v>
      </c>
      <c r="W1645" s="68">
        <v>10</v>
      </c>
      <c r="X1645" s="68">
        <v>-0.05</v>
      </c>
      <c r="Y1645" s="68">
        <v>48.5</v>
      </c>
      <c r="Z1645" s="68">
        <v>52.33</v>
      </c>
      <c r="AA1645" s="68">
        <v>-0.08</v>
      </c>
      <c r="AB1645" s="73">
        <v>12932.04</v>
      </c>
      <c r="AC1645" s="73">
        <v>13789.24</v>
      </c>
      <c r="AD1645" s="73">
        <v>12932.04</v>
      </c>
      <c r="AE1645" s="73">
        <v>13789.24</v>
      </c>
      <c r="AF1645" s="73"/>
      <c r="AG1645" s="73">
        <f>IFERROR(VLOOKUP(J1645,'Roll ups'!D:E,2,FALSE),0)</f>
        <v>22444928.369999994</v>
      </c>
      <c r="AH1645" s="74">
        <f>IF(Table2[[#This Row],[CATEGORY TTL LOOKUP]]=0,0,IF(Table2[[#This Row],[CATEGORY TTL LOOKUP]]&gt;0,SUM(AB1645/AG1645)))</f>
        <v>5.7616757722804904E-4</v>
      </c>
      <c r="AI1645" s="74" t="str">
        <f>IFERROR(IF(AH1645&lt;#REF!,"STRIKE",IF(AH1645&gt;=#REF!,"GOOD")),"NO DATA")</f>
        <v>NO DATA</v>
      </c>
      <c r="AJ1645" s="75">
        <f>IFERROR(VLOOKUP(K1645,'Roll ups'!H:I,2,FALSE),0)</f>
        <v>3676796.11</v>
      </c>
      <c r="AK1645" s="76">
        <f>IF(Table2[[#This Row],[PRICE TIER LOOKUP]]=0,0,IF(Table2[[#This Row],[PRICE TIER LOOKUP]]&gt;0,SUM(AB1645/AJ1645)))</f>
        <v>3.5172034600526167E-3</v>
      </c>
      <c r="AL1645" s="74" t="e">
        <f>IF(AK1645&lt;#REF!,"STRIKE",IF(AK1645&gt;=#REF!,"GOOD"))</f>
        <v>#REF!</v>
      </c>
      <c r="AM1645" s="75">
        <f>VLOOKUP(H1645,'Roll ups'!A:B,2,FALSE)</f>
        <v>325145452.83999985</v>
      </c>
      <c r="AN1645" s="77">
        <f t="shared" si="54"/>
        <v>3.9773091971745033E-5</v>
      </c>
      <c r="AO1645" s="74" t="str">
        <f>IFERROR(VLOOKUP(Table2[[#This Row],[Product Name]],'Roll ups'!L:P,5,FALSE),"GOOD")</f>
        <v>GOOD</v>
      </c>
      <c r="AP1645" s="74">
        <f>Table2[[#This Row],[Retail Dollar Vol Current 12 Mths]]/Table2[[#This Row],[SHELF SALES  LOOKUP]]</f>
        <v>3.9773091971745033E-5</v>
      </c>
      <c r="AQ1645" s="69">
        <f t="shared" si="55"/>
        <v>0</v>
      </c>
      <c r="AR164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645" s="69" t="e">
        <f>IF(Table2[[#This Row],[Shelf Dollar Vol Current 12 Mths]]&gt;#REF!,"MEETS $ CRITERIA",IF(Table2[[#This Row],[Shelf Dollar Vol Current 12 Mths]]&lt;#REF!+1,"DOES NOT MEET $ CRITERIA"))</f>
        <v>#REF!</v>
      </c>
      <c r="AT1645" s="78"/>
    </row>
    <row r="1646" spans="1:46" ht="13.8" x14ac:dyDescent="0.3">
      <c r="A1646" s="68" t="s">
        <v>3577</v>
      </c>
      <c r="B1646" s="69">
        <v>47766</v>
      </c>
      <c r="C1646" s="69">
        <v>185</v>
      </c>
      <c r="D1646" s="69" t="s">
        <v>25</v>
      </c>
      <c r="E1646" s="70" t="s">
        <v>6313</v>
      </c>
      <c r="F1646" s="70"/>
      <c r="G1646" s="71" t="s">
        <v>9903</v>
      </c>
      <c r="H1646" s="69" t="s">
        <v>6315</v>
      </c>
      <c r="I1646" s="68" t="s">
        <v>131</v>
      </c>
      <c r="J1646" s="68" t="s">
        <v>88</v>
      </c>
      <c r="K1646" s="68" t="s">
        <v>132</v>
      </c>
      <c r="L1646" s="68" t="s">
        <v>132</v>
      </c>
      <c r="M1646" s="68" t="s">
        <v>88</v>
      </c>
      <c r="N1646" s="68" t="s">
        <v>133</v>
      </c>
      <c r="O1646" s="68" t="s">
        <v>9904</v>
      </c>
      <c r="P1646" s="72" t="s">
        <v>87</v>
      </c>
      <c r="Q1646" s="68" t="s">
        <v>41</v>
      </c>
      <c r="R1646" s="68" t="s">
        <v>31</v>
      </c>
      <c r="S1646" s="68">
        <v>5</v>
      </c>
      <c r="T1646" s="68">
        <v>9.5</v>
      </c>
      <c r="U1646" s="68">
        <v>-0.9</v>
      </c>
      <c r="V1646" s="68">
        <v>13.25</v>
      </c>
      <c r="W1646" s="68">
        <v>25.58</v>
      </c>
      <c r="X1646" s="68">
        <v>-0.93</v>
      </c>
      <c r="Y1646" s="68">
        <v>82.67</v>
      </c>
      <c r="Z1646" s="68">
        <v>113.83</v>
      </c>
      <c r="AA1646" s="68">
        <v>-0.38</v>
      </c>
      <c r="AB1646" s="73">
        <v>27656.959999999999</v>
      </c>
      <c r="AC1646" s="73">
        <v>38084.080000000002</v>
      </c>
      <c r="AD1646" s="73">
        <v>27656.959999999999</v>
      </c>
      <c r="AE1646" s="73">
        <v>38084.080000000002</v>
      </c>
      <c r="AF1646" s="73"/>
      <c r="AG1646" s="73">
        <f>IFERROR(VLOOKUP(J1646,'Roll ups'!D:E,2,FALSE),0)</f>
        <v>43814205.929999985</v>
      </c>
      <c r="AH1646" s="74">
        <f>IF(Table2[[#This Row],[CATEGORY TTL LOOKUP]]=0,0,IF(Table2[[#This Row],[CATEGORY TTL LOOKUP]]&gt;0,SUM(AB1646/AG1646)))</f>
        <v>6.3123271123950752E-4</v>
      </c>
      <c r="AI1646" s="74" t="str">
        <f>IFERROR(IF(AH1646&lt;#REF!,"STRIKE",IF(AH1646&gt;=#REF!,"GOOD")),"NO DATA")</f>
        <v>NO DATA</v>
      </c>
      <c r="AJ1646" s="75">
        <f>IFERROR(VLOOKUP(K1646,'Roll ups'!H:I,2,FALSE),0)</f>
        <v>126094742.97999983</v>
      </c>
      <c r="AK1646" s="76">
        <f>IF(Table2[[#This Row],[PRICE TIER LOOKUP]]=0,0,IF(Table2[[#This Row],[PRICE TIER LOOKUP]]&gt;0,SUM(AB1646/AJ1646)))</f>
        <v>2.1933475850287218E-4</v>
      </c>
      <c r="AL1646" s="74" t="e">
        <f>IF(AK1646&lt;#REF!,"STRIKE",IF(AK1646&gt;=#REF!,"GOOD"))</f>
        <v>#REF!</v>
      </c>
      <c r="AM1646" s="75">
        <f>VLOOKUP(H1646,'Roll ups'!A:B,2,FALSE)</f>
        <v>325145452.83999985</v>
      </c>
      <c r="AN1646" s="77">
        <f t="shared" si="54"/>
        <v>8.5060269975879545E-5</v>
      </c>
      <c r="AO1646" s="74" t="str">
        <f>IFERROR(VLOOKUP(Table2[[#This Row],[Product Name]],'Roll ups'!L:P,5,FALSE),"GOOD")</f>
        <v>GOOD</v>
      </c>
      <c r="AP1646" s="74">
        <f>Table2[[#This Row],[Retail Dollar Vol Current 12 Mths]]/Table2[[#This Row],[SHELF SALES  LOOKUP]]</f>
        <v>8.5060269975879545E-5</v>
      </c>
      <c r="AQ1646" s="69">
        <f t="shared" si="55"/>
        <v>0</v>
      </c>
      <c r="AR164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646" s="69" t="e">
        <f>IF(Table2[[#This Row],[Shelf Dollar Vol Current 12 Mths]]&gt;#REF!,"MEETS $ CRITERIA",IF(Table2[[#This Row],[Shelf Dollar Vol Current 12 Mths]]&lt;#REF!+1,"DOES NOT MEET $ CRITERIA"))</f>
        <v>#REF!</v>
      </c>
      <c r="AT1646" s="78"/>
    </row>
    <row r="1647" spans="1:46" ht="13.8" x14ac:dyDescent="0.3">
      <c r="A1647" s="68" t="s">
        <v>9905</v>
      </c>
      <c r="B1647" s="69">
        <v>58913</v>
      </c>
      <c r="C1647" s="69">
        <v>335</v>
      </c>
      <c r="D1647" s="69" t="s">
        <v>25</v>
      </c>
      <c r="E1647" s="70" t="s">
        <v>6313</v>
      </c>
      <c r="F1647" s="70"/>
      <c r="G1647" s="71" t="s">
        <v>9906</v>
      </c>
      <c r="H1647" s="69" t="s">
        <v>6315</v>
      </c>
      <c r="I1647" s="68" t="s">
        <v>116</v>
      </c>
      <c r="J1647" s="68" t="s">
        <v>116</v>
      </c>
      <c r="K1647" s="68" t="s">
        <v>116</v>
      </c>
      <c r="L1647" s="68" t="s">
        <v>104</v>
      </c>
      <c r="M1647" s="68" t="s">
        <v>116</v>
      </c>
      <c r="N1647" s="68" t="s">
        <v>122</v>
      </c>
      <c r="O1647" s="68" t="s">
        <v>9907</v>
      </c>
      <c r="P1647" s="72" t="s">
        <v>116</v>
      </c>
      <c r="Q1647" s="68" t="s">
        <v>128</v>
      </c>
      <c r="R1647" s="68" t="s">
        <v>60</v>
      </c>
      <c r="S1647" s="68">
        <v>22</v>
      </c>
      <c r="T1647" s="68">
        <v>36.17</v>
      </c>
      <c r="U1647" s="68">
        <v>-0.63</v>
      </c>
      <c r="V1647" s="68">
        <v>121.16</v>
      </c>
      <c r="W1647" s="68">
        <v>135.55000000000001</v>
      </c>
      <c r="X1647" s="68">
        <v>-0.12</v>
      </c>
      <c r="Y1647" s="68">
        <v>464.98</v>
      </c>
      <c r="Z1647" s="68">
        <v>597.4</v>
      </c>
      <c r="AA1647" s="68">
        <v>-0.28000000000000003</v>
      </c>
      <c r="AB1647" s="73">
        <v>36298.65</v>
      </c>
      <c r="AC1647" s="73">
        <v>47091.26</v>
      </c>
      <c r="AD1647" s="73">
        <v>38614.65</v>
      </c>
      <c r="AE1647" s="73">
        <v>49330.98</v>
      </c>
      <c r="AF1647" s="73"/>
      <c r="AG1647" s="73">
        <f>IFERROR(VLOOKUP(J1647,'Roll ups'!D:E,2,FALSE),0)</f>
        <v>5567781.3899999987</v>
      </c>
      <c r="AH1647" s="74">
        <f>IF(Table2[[#This Row],[CATEGORY TTL LOOKUP]]=0,0,IF(Table2[[#This Row],[CATEGORY TTL LOOKUP]]&gt;0,SUM(AB1647/AG1647)))</f>
        <v>6.5194100589498916E-3</v>
      </c>
      <c r="AI1647" s="74" t="str">
        <f>IFERROR(IF(AH1647&lt;#REF!,"STRIKE",IF(AH1647&gt;=#REF!,"GOOD")),"NO DATA")</f>
        <v>NO DATA</v>
      </c>
      <c r="AJ1647" s="75">
        <f>IFERROR(VLOOKUP(K1647,'Roll ups'!H:I,2,FALSE),0)</f>
        <v>5567781.3899999987</v>
      </c>
      <c r="AK1647" s="76">
        <f>IF(Table2[[#This Row],[PRICE TIER LOOKUP]]=0,0,IF(Table2[[#This Row],[PRICE TIER LOOKUP]]&gt;0,SUM(AB1647/AJ1647)))</f>
        <v>6.5194100589498916E-3</v>
      </c>
      <c r="AL1647" s="74" t="e">
        <f>IF(AK1647&lt;#REF!,"STRIKE",IF(AK1647&gt;=#REF!,"GOOD"))</f>
        <v>#REF!</v>
      </c>
      <c r="AM1647" s="75">
        <f>VLOOKUP(H1647,'Roll ups'!A:B,2,FALSE)</f>
        <v>325145452.83999985</v>
      </c>
      <c r="AN1647" s="77">
        <f t="shared" si="54"/>
        <v>1.1163819048658856E-4</v>
      </c>
      <c r="AO1647" s="74" t="str">
        <f>IFERROR(VLOOKUP(Table2[[#This Row],[Product Name]],'Roll ups'!L:P,5,FALSE),"GOOD")</f>
        <v>GOOD</v>
      </c>
      <c r="AP1647" s="74">
        <f>Table2[[#This Row],[Retail Dollar Vol Current 12 Mths]]/Table2[[#This Row],[SHELF SALES  LOOKUP]]</f>
        <v>1.1876115646926117E-4</v>
      </c>
      <c r="AQ1647" s="69">
        <f t="shared" si="55"/>
        <v>0</v>
      </c>
      <c r="AR164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647" s="69" t="e">
        <f>IF(Table2[[#This Row],[Shelf Dollar Vol Current 12 Mths]]&gt;#REF!,"MEETS $ CRITERIA",IF(Table2[[#This Row],[Shelf Dollar Vol Current 12 Mths]]&lt;#REF!+1,"DOES NOT MEET $ CRITERIA"))</f>
        <v>#REF!</v>
      </c>
      <c r="AT1647" s="78"/>
    </row>
    <row r="1648" spans="1:46" ht="13.8" x14ac:dyDescent="0.3">
      <c r="A1648" s="68" t="s">
        <v>9908</v>
      </c>
      <c r="B1648" s="69">
        <v>59201</v>
      </c>
      <c r="C1648" s="69">
        <v>539</v>
      </c>
      <c r="D1648" s="69" t="s">
        <v>25</v>
      </c>
      <c r="E1648" s="70" t="s">
        <v>6313</v>
      </c>
      <c r="F1648" s="70"/>
      <c r="G1648" s="71" t="s">
        <v>9909</v>
      </c>
      <c r="H1648" s="69" t="s">
        <v>6315</v>
      </c>
      <c r="I1648" s="68" t="s">
        <v>116</v>
      </c>
      <c r="J1648" s="68" t="s">
        <v>116</v>
      </c>
      <c r="K1648" s="68" t="s">
        <v>116</v>
      </c>
      <c r="L1648" s="68" t="s">
        <v>104</v>
      </c>
      <c r="M1648" s="68" t="s">
        <v>116</v>
      </c>
      <c r="N1648" s="68" t="s">
        <v>122</v>
      </c>
      <c r="O1648" s="68" t="s">
        <v>9910</v>
      </c>
      <c r="P1648" s="72" t="s">
        <v>116</v>
      </c>
      <c r="Q1648" s="68" t="s">
        <v>128</v>
      </c>
      <c r="R1648" s="68" t="s">
        <v>60</v>
      </c>
      <c r="S1648" s="68">
        <v>118</v>
      </c>
      <c r="T1648" s="68">
        <v>247.35</v>
      </c>
      <c r="U1648" s="68">
        <v>-1.1000000000000001</v>
      </c>
      <c r="V1648" s="68">
        <v>482.27</v>
      </c>
      <c r="W1648" s="68">
        <v>583.37</v>
      </c>
      <c r="X1648" s="68">
        <v>-0.21</v>
      </c>
      <c r="Y1648" s="68">
        <v>1815.9</v>
      </c>
      <c r="Z1648" s="68">
        <v>1855.89</v>
      </c>
      <c r="AA1648" s="68">
        <v>-0.02</v>
      </c>
      <c r="AB1648" s="73">
        <v>159062.94</v>
      </c>
      <c r="AC1648" s="73">
        <v>162033.29999999999</v>
      </c>
      <c r="AD1648" s="73">
        <v>165095.84</v>
      </c>
      <c r="AE1648" s="73">
        <v>168699.85</v>
      </c>
      <c r="AF1648" s="73"/>
      <c r="AG1648" s="73">
        <f>IFERROR(VLOOKUP(J1648,'Roll ups'!D:E,2,FALSE),0)</f>
        <v>5567781.3899999987</v>
      </c>
      <c r="AH1648" s="74">
        <f>IF(Table2[[#This Row],[CATEGORY TTL LOOKUP]]=0,0,IF(Table2[[#This Row],[CATEGORY TTL LOOKUP]]&gt;0,SUM(AB1648/AG1648)))</f>
        <v>2.8568460012759235E-2</v>
      </c>
      <c r="AI1648" s="74" t="str">
        <f>IFERROR(IF(AH1648&lt;#REF!,"STRIKE",IF(AH1648&gt;=#REF!,"GOOD")),"NO DATA")</f>
        <v>NO DATA</v>
      </c>
      <c r="AJ1648" s="75">
        <f>IFERROR(VLOOKUP(K1648,'Roll ups'!H:I,2,FALSE),0)</f>
        <v>5567781.3899999987</v>
      </c>
      <c r="AK1648" s="76">
        <f>IF(Table2[[#This Row],[PRICE TIER LOOKUP]]=0,0,IF(Table2[[#This Row],[PRICE TIER LOOKUP]]&gt;0,SUM(AB1648/AJ1648)))</f>
        <v>2.8568460012759235E-2</v>
      </c>
      <c r="AL1648" s="74" t="e">
        <f>IF(AK1648&lt;#REF!,"STRIKE",IF(AK1648&gt;=#REF!,"GOOD"))</f>
        <v>#REF!</v>
      </c>
      <c r="AM1648" s="75">
        <f>VLOOKUP(H1648,'Roll ups'!A:B,2,FALSE)</f>
        <v>325145452.83999985</v>
      </c>
      <c r="AN1648" s="77">
        <f t="shared" si="54"/>
        <v>4.8920548822275231E-4</v>
      </c>
      <c r="AO1648" s="74" t="str">
        <f>IFERROR(VLOOKUP(Table2[[#This Row],[Product Name]],'Roll ups'!L:P,5,FALSE),"GOOD")</f>
        <v>GOOD</v>
      </c>
      <c r="AP1648" s="74">
        <f>Table2[[#This Row],[Retail Dollar Vol Current 12 Mths]]/Table2[[#This Row],[SHELF SALES  LOOKUP]]</f>
        <v>5.0775995345455954E-4</v>
      </c>
      <c r="AQ1648" s="69">
        <f t="shared" si="55"/>
        <v>0</v>
      </c>
      <c r="AR164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648" s="69" t="e">
        <f>IF(Table2[[#This Row],[Shelf Dollar Vol Current 12 Mths]]&gt;#REF!,"MEETS $ CRITERIA",IF(Table2[[#This Row],[Shelf Dollar Vol Current 12 Mths]]&lt;#REF!+1,"DOES NOT MEET $ CRITERIA"))</f>
        <v>#REF!</v>
      </c>
      <c r="AT1648" s="78"/>
    </row>
    <row r="1649" spans="1:46" ht="13.8" x14ac:dyDescent="0.3">
      <c r="A1649" s="68" t="s">
        <v>9911</v>
      </c>
      <c r="B1649" s="69">
        <v>63319</v>
      </c>
      <c r="C1649" s="69">
        <v>546</v>
      </c>
      <c r="D1649" s="69" t="s">
        <v>25</v>
      </c>
      <c r="E1649" s="70" t="s">
        <v>6313</v>
      </c>
      <c r="F1649" s="70"/>
      <c r="G1649" s="71" t="s">
        <v>9912</v>
      </c>
      <c r="H1649" s="69" t="s">
        <v>6315</v>
      </c>
      <c r="I1649" s="68" t="s">
        <v>116</v>
      </c>
      <c r="J1649" s="68" t="s">
        <v>116</v>
      </c>
      <c r="K1649" s="68" t="s">
        <v>116</v>
      </c>
      <c r="L1649" s="68" t="s">
        <v>6320</v>
      </c>
      <c r="M1649" s="68" t="s">
        <v>116</v>
      </c>
      <c r="N1649" s="68" t="s">
        <v>1147</v>
      </c>
      <c r="O1649" s="68" t="s">
        <v>9913</v>
      </c>
      <c r="P1649" s="72" t="s">
        <v>116</v>
      </c>
      <c r="Q1649" s="68" t="s">
        <v>6387</v>
      </c>
      <c r="R1649" s="68" t="s">
        <v>31</v>
      </c>
      <c r="S1649" s="68">
        <v>34</v>
      </c>
      <c r="T1649" s="68">
        <v>67.5</v>
      </c>
      <c r="U1649" s="68">
        <v>-1</v>
      </c>
      <c r="V1649" s="68">
        <v>272.20999999999998</v>
      </c>
      <c r="W1649" s="68">
        <v>366</v>
      </c>
      <c r="X1649" s="68">
        <v>-0.34</v>
      </c>
      <c r="Y1649" s="68">
        <v>1123.17</v>
      </c>
      <c r="Z1649" s="68">
        <v>2279.71</v>
      </c>
      <c r="AA1649" s="68">
        <v>-1.03</v>
      </c>
      <c r="AB1649" s="73">
        <v>224551.67999999999</v>
      </c>
      <c r="AC1649" s="73">
        <v>489948.61</v>
      </c>
      <c r="AD1649" s="73">
        <v>269290.44</v>
      </c>
      <c r="AE1649" s="73">
        <v>549295.47</v>
      </c>
      <c r="AF1649" s="73"/>
      <c r="AG1649" s="73">
        <f>IFERROR(VLOOKUP(J1649,'Roll ups'!D:E,2,FALSE),0)</f>
        <v>5567781.3899999987</v>
      </c>
      <c r="AH1649" s="74">
        <f>IF(Table2[[#This Row],[CATEGORY TTL LOOKUP]]=0,0,IF(Table2[[#This Row],[CATEGORY TTL LOOKUP]]&gt;0,SUM(AB1649/AG1649)))</f>
        <v>4.0330548969344508E-2</v>
      </c>
      <c r="AI1649" s="74" t="str">
        <f>IFERROR(IF(AH1649&lt;#REF!,"STRIKE",IF(AH1649&gt;=#REF!,"GOOD")),"NO DATA")</f>
        <v>NO DATA</v>
      </c>
      <c r="AJ1649" s="75">
        <f>IFERROR(VLOOKUP(K1649,'Roll ups'!H:I,2,FALSE),0)</f>
        <v>5567781.3899999987</v>
      </c>
      <c r="AK1649" s="76">
        <f>IF(Table2[[#This Row],[PRICE TIER LOOKUP]]=0,0,IF(Table2[[#This Row],[PRICE TIER LOOKUP]]&gt;0,SUM(AB1649/AJ1649)))</f>
        <v>4.0330548969344508E-2</v>
      </c>
      <c r="AL1649" s="74" t="e">
        <f>IF(AK1649&lt;#REF!,"STRIKE",IF(AK1649&gt;=#REF!,"GOOD"))</f>
        <v>#REF!</v>
      </c>
      <c r="AM1649" s="75">
        <f>VLOOKUP(H1649,'Roll ups'!A:B,2,FALSE)</f>
        <v>325145452.83999985</v>
      </c>
      <c r="AN1649" s="77">
        <f t="shared" si="54"/>
        <v>6.9061916148185887E-4</v>
      </c>
      <c r="AO1649" s="74" t="str">
        <f>IFERROR(VLOOKUP(Table2[[#This Row],[Product Name]],'Roll ups'!L:P,5,FALSE),"GOOD")</f>
        <v>GOOD</v>
      </c>
      <c r="AP1649" s="74">
        <f>Table2[[#This Row],[Retail Dollar Vol Current 12 Mths]]/Table2[[#This Row],[SHELF SALES  LOOKUP]]</f>
        <v>8.2821530379056094E-4</v>
      </c>
      <c r="AQ1649" s="69">
        <f t="shared" si="55"/>
        <v>0</v>
      </c>
      <c r="AR164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649" s="69" t="e">
        <f>IF(Table2[[#This Row],[Shelf Dollar Vol Current 12 Mths]]&gt;#REF!,"MEETS $ CRITERIA",IF(Table2[[#This Row],[Shelf Dollar Vol Current 12 Mths]]&lt;#REF!+1,"DOES NOT MEET $ CRITERIA"))</f>
        <v>#REF!</v>
      </c>
      <c r="AT1649" s="78"/>
    </row>
    <row r="1650" spans="1:46" ht="13.8" x14ac:dyDescent="0.3">
      <c r="A1650" s="68" t="s">
        <v>9914</v>
      </c>
      <c r="B1650" s="69">
        <v>63321</v>
      </c>
      <c r="C1650" s="69">
        <v>515</v>
      </c>
      <c r="D1650" s="69" t="s">
        <v>25</v>
      </c>
      <c r="E1650" s="70" t="s">
        <v>6313</v>
      </c>
      <c r="F1650" s="70"/>
      <c r="G1650" s="71" t="s">
        <v>9915</v>
      </c>
      <c r="H1650" s="69" t="s">
        <v>6315</v>
      </c>
      <c r="I1650" s="68" t="s">
        <v>116</v>
      </c>
      <c r="J1650" s="68" t="s">
        <v>116</v>
      </c>
      <c r="K1650" s="68" t="s">
        <v>116</v>
      </c>
      <c r="L1650" s="68" t="s">
        <v>6320</v>
      </c>
      <c r="M1650" s="68" t="s">
        <v>116</v>
      </c>
      <c r="N1650" s="68" t="s">
        <v>122</v>
      </c>
      <c r="O1650" s="68" t="s">
        <v>9916</v>
      </c>
      <c r="P1650" s="72" t="s">
        <v>116</v>
      </c>
      <c r="Q1650" s="68" t="s">
        <v>6387</v>
      </c>
      <c r="R1650" s="68" t="s">
        <v>31</v>
      </c>
      <c r="S1650" s="68">
        <v>29</v>
      </c>
      <c r="T1650" s="68">
        <v>44.5</v>
      </c>
      <c r="U1650" s="68">
        <v>-0.53</v>
      </c>
      <c r="V1650" s="68">
        <v>161.08000000000001</v>
      </c>
      <c r="W1650" s="68">
        <v>201.54</v>
      </c>
      <c r="X1650" s="68">
        <v>-0.25</v>
      </c>
      <c r="Y1650" s="68">
        <v>636.08000000000004</v>
      </c>
      <c r="Z1650" s="68">
        <v>1143.04</v>
      </c>
      <c r="AA1650" s="68">
        <v>-0.8</v>
      </c>
      <c r="AB1650" s="73">
        <v>127728.3</v>
      </c>
      <c r="AC1650" s="73">
        <v>240012.65</v>
      </c>
      <c r="AD1650" s="73">
        <v>152507.34</v>
      </c>
      <c r="AE1650" s="73">
        <v>275439.03000000003</v>
      </c>
      <c r="AF1650" s="73"/>
      <c r="AG1650" s="73">
        <f>IFERROR(VLOOKUP(J1650,'Roll ups'!D:E,2,FALSE),0)</f>
        <v>5567781.3899999987</v>
      </c>
      <c r="AH1650" s="74">
        <f>IF(Table2[[#This Row],[CATEGORY TTL LOOKUP]]=0,0,IF(Table2[[#This Row],[CATEGORY TTL LOOKUP]]&gt;0,SUM(AB1650/AG1650)))</f>
        <v>2.2940609742581872E-2</v>
      </c>
      <c r="AI1650" s="74" t="str">
        <f>IFERROR(IF(AH1650&lt;#REF!,"STRIKE",IF(AH1650&gt;=#REF!,"GOOD")),"NO DATA")</f>
        <v>NO DATA</v>
      </c>
      <c r="AJ1650" s="75">
        <f>IFERROR(VLOOKUP(K1650,'Roll ups'!H:I,2,FALSE),0)</f>
        <v>5567781.3899999987</v>
      </c>
      <c r="AK1650" s="76">
        <f>IF(Table2[[#This Row],[PRICE TIER LOOKUP]]=0,0,IF(Table2[[#This Row],[PRICE TIER LOOKUP]]&gt;0,SUM(AB1650/AJ1650)))</f>
        <v>2.2940609742581872E-2</v>
      </c>
      <c r="AL1650" s="74" t="e">
        <f>IF(AK1650&lt;#REF!,"STRIKE",IF(AK1650&gt;=#REF!,"GOOD"))</f>
        <v>#REF!</v>
      </c>
      <c r="AM1650" s="75">
        <f>VLOOKUP(H1650,'Roll ups'!A:B,2,FALSE)</f>
        <v>325145452.83999985</v>
      </c>
      <c r="AN1650" s="77">
        <f t="shared" si="54"/>
        <v>3.9283434193635656E-4</v>
      </c>
      <c r="AO1650" s="74" t="str">
        <f>IFERROR(VLOOKUP(Table2[[#This Row],[Product Name]],'Roll ups'!L:P,5,FALSE),"GOOD")</f>
        <v>GOOD</v>
      </c>
      <c r="AP1650" s="74">
        <f>Table2[[#This Row],[Retail Dollar Vol Current 12 Mths]]/Table2[[#This Row],[SHELF SALES  LOOKUP]]</f>
        <v>4.6904343477024426E-4</v>
      </c>
      <c r="AQ1650" s="69">
        <f t="shared" si="55"/>
        <v>0</v>
      </c>
      <c r="AR165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650" s="69" t="e">
        <f>IF(Table2[[#This Row],[Shelf Dollar Vol Current 12 Mths]]&gt;#REF!,"MEETS $ CRITERIA",IF(Table2[[#This Row],[Shelf Dollar Vol Current 12 Mths]]&lt;#REF!+1,"DOES NOT MEET $ CRITERIA"))</f>
        <v>#REF!</v>
      </c>
      <c r="AT1650" s="78"/>
    </row>
    <row r="1651" spans="1:46" ht="13.8" x14ac:dyDescent="0.3">
      <c r="A1651" s="68" t="s">
        <v>9917</v>
      </c>
      <c r="B1651" s="69">
        <v>63347</v>
      </c>
      <c r="C1651" s="69">
        <v>452</v>
      </c>
      <c r="D1651" s="69" t="s">
        <v>25</v>
      </c>
      <c r="E1651" s="70" t="s">
        <v>6313</v>
      </c>
      <c r="F1651" s="70"/>
      <c r="G1651" s="71" t="s">
        <v>9918</v>
      </c>
      <c r="H1651" s="69" t="s">
        <v>6315</v>
      </c>
      <c r="I1651" s="68" t="s">
        <v>116</v>
      </c>
      <c r="J1651" s="68" t="s">
        <v>116</v>
      </c>
      <c r="K1651" s="68" t="s">
        <v>116</v>
      </c>
      <c r="L1651" s="68" t="s">
        <v>6320</v>
      </c>
      <c r="M1651" s="68" t="s">
        <v>116</v>
      </c>
      <c r="N1651" s="68" t="s">
        <v>989</v>
      </c>
      <c r="O1651" s="68" t="s">
        <v>9919</v>
      </c>
      <c r="P1651" s="72" t="s">
        <v>116</v>
      </c>
      <c r="Q1651" s="68" t="s">
        <v>6387</v>
      </c>
      <c r="R1651" s="68" t="s">
        <v>31</v>
      </c>
      <c r="S1651" s="68">
        <v>21</v>
      </c>
      <c r="T1651" s="68">
        <v>24.5</v>
      </c>
      <c r="U1651" s="68">
        <v>-0.2</v>
      </c>
      <c r="V1651" s="68">
        <v>70.040000000000006</v>
      </c>
      <c r="W1651" s="68">
        <v>72</v>
      </c>
      <c r="X1651" s="68">
        <v>-0.03</v>
      </c>
      <c r="Y1651" s="68">
        <v>276.29000000000002</v>
      </c>
      <c r="Z1651" s="68">
        <v>460.92</v>
      </c>
      <c r="AA1651" s="68">
        <v>-0.67</v>
      </c>
      <c r="AB1651" s="73">
        <v>55999.14</v>
      </c>
      <c r="AC1651" s="73">
        <v>97910.98</v>
      </c>
      <c r="AD1651" s="73">
        <v>66243.69</v>
      </c>
      <c r="AE1651" s="73">
        <v>111028.36</v>
      </c>
      <c r="AF1651" s="73"/>
      <c r="AG1651" s="73">
        <f>IFERROR(VLOOKUP(J1651,'Roll ups'!D:E,2,FALSE),0)</f>
        <v>5567781.3899999987</v>
      </c>
      <c r="AH1651" s="74">
        <f>IF(Table2[[#This Row],[CATEGORY TTL LOOKUP]]=0,0,IF(Table2[[#This Row],[CATEGORY TTL LOOKUP]]&gt;0,SUM(AB1651/AG1651)))</f>
        <v>1.0057711694747415E-2</v>
      </c>
      <c r="AI1651" s="74" t="str">
        <f>IFERROR(IF(AH1651&lt;#REF!,"STRIKE",IF(AH1651&gt;=#REF!,"GOOD")),"NO DATA")</f>
        <v>NO DATA</v>
      </c>
      <c r="AJ1651" s="75">
        <f>IFERROR(VLOOKUP(K1651,'Roll ups'!H:I,2,FALSE),0)</f>
        <v>5567781.3899999987</v>
      </c>
      <c r="AK1651" s="76">
        <f>IF(Table2[[#This Row],[PRICE TIER LOOKUP]]=0,0,IF(Table2[[#This Row],[PRICE TIER LOOKUP]]&gt;0,SUM(AB1651/AJ1651)))</f>
        <v>1.0057711694747415E-2</v>
      </c>
      <c r="AL1651" s="74" t="e">
        <f>IF(AK1651&lt;#REF!,"STRIKE",IF(AK1651&gt;=#REF!,"GOOD"))</f>
        <v>#REF!</v>
      </c>
      <c r="AM1651" s="75">
        <f>VLOOKUP(H1651,'Roll ups'!A:B,2,FALSE)</f>
        <v>325145452.83999985</v>
      </c>
      <c r="AN1651" s="77">
        <f t="shared" si="54"/>
        <v>1.7222796600989681E-4</v>
      </c>
      <c r="AO1651" s="74" t="str">
        <f>IFERROR(VLOOKUP(Table2[[#This Row],[Product Name]],'Roll ups'!L:P,5,FALSE),"GOOD")</f>
        <v>GOOD</v>
      </c>
      <c r="AP1651" s="74">
        <f>Table2[[#This Row],[Retail Dollar Vol Current 12 Mths]]/Table2[[#This Row],[SHELF SALES  LOOKUP]]</f>
        <v>2.0373555718338071E-4</v>
      </c>
      <c r="AQ1651" s="69">
        <f t="shared" si="55"/>
        <v>0</v>
      </c>
      <c r="AR165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651" s="69" t="e">
        <f>IF(Table2[[#This Row],[Shelf Dollar Vol Current 12 Mths]]&gt;#REF!,"MEETS $ CRITERIA",IF(Table2[[#This Row],[Shelf Dollar Vol Current 12 Mths]]&lt;#REF!+1,"DOES NOT MEET $ CRITERIA"))</f>
        <v>#REF!</v>
      </c>
      <c r="AT1651" s="78"/>
    </row>
    <row r="1652" spans="1:46" ht="13.8" x14ac:dyDescent="0.3">
      <c r="A1652" s="68" t="s">
        <v>9920</v>
      </c>
      <c r="B1652" s="69">
        <v>68080</v>
      </c>
      <c r="C1652" s="69">
        <v>329</v>
      </c>
      <c r="D1652" s="69" t="s">
        <v>25</v>
      </c>
      <c r="E1652" s="70" t="s">
        <v>6313</v>
      </c>
      <c r="F1652" s="70"/>
      <c r="G1652" s="71" t="s">
        <v>9921</v>
      </c>
      <c r="H1652" s="69" t="s">
        <v>6315</v>
      </c>
      <c r="I1652" s="68" t="s">
        <v>54</v>
      </c>
      <c r="J1652" s="68" t="s">
        <v>191</v>
      </c>
      <c r="K1652" s="68" t="s">
        <v>132</v>
      </c>
      <c r="L1652" s="68" t="s">
        <v>6320</v>
      </c>
      <c r="M1652" s="68" t="s">
        <v>191</v>
      </c>
      <c r="N1652" s="68" t="s">
        <v>206</v>
      </c>
      <c r="O1652" s="68" t="s">
        <v>9922</v>
      </c>
      <c r="P1652" s="72" t="s">
        <v>191</v>
      </c>
      <c r="Q1652" s="68" t="s">
        <v>30</v>
      </c>
      <c r="R1652" s="68" t="s">
        <v>31</v>
      </c>
      <c r="S1652" s="68">
        <v>3</v>
      </c>
      <c r="T1652" s="68">
        <v>2.5</v>
      </c>
      <c r="U1652" s="68">
        <v>0.17</v>
      </c>
      <c r="V1652" s="68">
        <v>9.33</v>
      </c>
      <c r="W1652" s="68">
        <v>31.92</v>
      </c>
      <c r="X1652" s="68">
        <v>-2.42</v>
      </c>
      <c r="Y1652" s="68">
        <v>80.92</v>
      </c>
      <c r="Z1652" s="68">
        <v>161.33000000000001</v>
      </c>
      <c r="AA1652" s="68">
        <v>-0.99</v>
      </c>
      <c r="AB1652" s="73">
        <v>27091.32</v>
      </c>
      <c r="AC1652" s="73">
        <v>53923.44</v>
      </c>
      <c r="AD1652" s="73">
        <v>28372.62</v>
      </c>
      <c r="AE1652" s="73">
        <v>56622.96</v>
      </c>
      <c r="AF1652" s="73"/>
      <c r="AG1652" s="73">
        <f>IFERROR(VLOOKUP(J1652,'Roll ups'!D:E,2,FALSE),0)</f>
        <v>22444928.369999994</v>
      </c>
      <c r="AH1652" s="74">
        <f>IF(Table2[[#This Row],[CATEGORY TTL LOOKUP]]=0,0,IF(Table2[[#This Row],[CATEGORY TTL LOOKUP]]&gt;0,SUM(AB1652/AG1652)))</f>
        <v>1.2070129854462087E-3</v>
      </c>
      <c r="AI1652" s="74" t="str">
        <f>IFERROR(IF(AH1652&lt;#REF!,"STRIKE",IF(AH1652&gt;=#REF!,"GOOD")),"NO DATA")</f>
        <v>NO DATA</v>
      </c>
      <c r="AJ1652" s="75">
        <f>IFERROR(VLOOKUP(K1652,'Roll ups'!H:I,2,FALSE),0)</f>
        <v>126094742.97999983</v>
      </c>
      <c r="AK1652" s="76">
        <f>IF(Table2[[#This Row],[PRICE TIER LOOKUP]]=0,0,IF(Table2[[#This Row],[PRICE TIER LOOKUP]]&gt;0,SUM(AB1652/AJ1652)))</f>
        <v>2.1484892517919653E-4</v>
      </c>
      <c r="AL1652" s="74" t="e">
        <f>IF(AK1652&lt;#REF!,"STRIKE",IF(AK1652&gt;=#REF!,"GOOD"))</f>
        <v>#REF!</v>
      </c>
      <c r="AM1652" s="75">
        <f>VLOOKUP(H1652,'Roll ups'!A:B,2,FALSE)</f>
        <v>325145452.83999985</v>
      </c>
      <c r="AN1652" s="77">
        <f t="shared" si="54"/>
        <v>8.3320617783116623E-5</v>
      </c>
      <c r="AO1652" s="74" t="str">
        <f>IFERROR(VLOOKUP(Table2[[#This Row],[Product Name]],'Roll ups'!L:P,5,FALSE),"GOOD")</f>
        <v>GOOD</v>
      </c>
      <c r="AP1652" s="74">
        <f>Table2[[#This Row],[Retail Dollar Vol Current 12 Mths]]/Table2[[#This Row],[SHELF SALES  LOOKUP]]</f>
        <v>8.726131567327138E-5</v>
      </c>
      <c r="AQ1652" s="69">
        <f t="shared" si="55"/>
        <v>0</v>
      </c>
      <c r="AR165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652" s="69" t="e">
        <f>IF(Table2[[#This Row],[Shelf Dollar Vol Current 12 Mths]]&gt;#REF!,"MEETS $ CRITERIA",IF(Table2[[#This Row],[Shelf Dollar Vol Current 12 Mths]]&lt;#REF!+1,"DOES NOT MEET $ CRITERIA"))</f>
        <v>#REF!</v>
      </c>
      <c r="AT1652" s="78"/>
    </row>
    <row r="1653" spans="1:46" ht="13.8" x14ac:dyDescent="0.3">
      <c r="A1653" s="68" t="s">
        <v>9923</v>
      </c>
      <c r="B1653" s="69">
        <v>73051</v>
      </c>
      <c r="C1653" s="69">
        <v>488</v>
      </c>
      <c r="D1653" s="69" t="s">
        <v>25</v>
      </c>
      <c r="E1653" s="70" t="s">
        <v>6313</v>
      </c>
      <c r="F1653" s="70"/>
      <c r="G1653" s="71" t="s">
        <v>9924</v>
      </c>
      <c r="H1653" s="69" t="s">
        <v>6315</v>
      </c>
      <c r="I1653" s="68" t="s">
        <v>299</v>
      </c>
      <c r="J1653" s="68" t="s">
        <v>191</v>
      </c>
      <c r="K1653" s="68" t="s">
        <v>132</v>
      </c>
      <c r="L1653" s="68" t="s">
        <v>132</v>
      </c>
      <c r="M1653" s="68" t="s">
        <v>191</v>
      </c>
      <c r="N1653" s="68" t="s">
        <v>211</v>
      </c>
      <c r="O1653" s="68" t="s">
        <v>9925</v>
      </c>
      <c r="P1653" s="72" t="s">
        <v>191</v>
      </c>
      <c r="Q1653" s="68" t="s">
        <v>26</v>
      </c>
      <c r="R1653" s="68" t="s">
        <v>27</v>
      </c>
      <c r="S1653" s="68">
        <v>11</v>
      </c>
      <c r="T1653" s="68">
        <v>7.34</v>
      </c>
      <c r="U1653" s="68">
        <v>0.35</v>
      </c>
      <c r="V1653" s="68">
        <v>32.68</v>
      </c>
      <c r="W1653" s="68">
        <v>34.67</v>
      </c>
      <c r="X1653" s="68">
        <v>-0.06</v>
      </c>
      <c r="Y1653" s="68">
        <v>147.4</v>
      </c>
      <c r="Z1653" s="68">
        <v>198.07</v>
      </c>
      <c r="AA1653" s="68">
        <v>-0.34</v>
      </c>
      <c r="AB1653" s="73">
        <v>36332.400000000001</v>
      </c>
      <c r="AC1653" s="73">
        <v>48782.23</v>
      </c>
      <c r="AD1653" s="73">
        <v>36332.400000000001</v>
      </c>
      <c r="AE1653" s="73">
        <v>48782.23</v>
      </c>
      <c r="AF1653" s="73"/>
      <c r="AG1653" s="73">
        <f>IFERROR(VLOOKUP(J1653,'Roll ups'!D:E,2,FALSE),0)</f>
        <v>22444928.369999994</v>
      </c>
      <c r="AH1653" s="74">
        <f>IF(Table2[[#This Row],[CATEGORY TTL LOOKUP]]=0,0,IF(Table2[[#This Row],[CATEGORY TTL LOOKUP]]&gt;0,SUM(AB1653/AG1653)))</f>
        <v>1.6187353954117347E-3</v>
      </c>
      <c r="AI1653" s="74" t="str">
        <f>IFERROR(IF(AH1653&lt;#REF!,"STRIKE",IF(AH1653&gt;=#REF!,"GOOD")),"NO DATA")</f>
        <v>NO DATA</v>
      </c>
      <c r="AJ1653" s="75">
        <f>IFERROR(VLOOKUP(K1653,'Roll ups'!H:I,2,FALSE),0)</f>
        <v>126094742.97999983</v>
      </c>
      <c r="AK1653" s="76">
        <f>IF(Table2[[#This Row],[PRICE TIER LOOKUP]]=0,0,IF(Table2[[#This Row],[PRICE TIER LOOKUP]]&gt;0,SUM(AB1653/AJ1653)))</f>
        <v>2.8813572351515688E-4</v>
      </c>
      <c r="AL1653" s="74" t="e">
        <f>IF(AK1653&lt;#REF!,"STRIKE",IF(AK1653&gt;=#REF!,"GOOD"))</f>
        <v>#REF!</v>
      </c>
      <c r="AM1653" s="75">
        <f>VLOOKUP(H1653,'Roll ups'!A:B,2,FALSE)</f>
        <v>325145452.83999985</v>
      </c>
      <c r="AN1653" s="77">
        <f t="shared" si="54"/>
        <v>1.1174199018517025E-4</v>
      </c>
      <c r="AO1653" s="74" t="str">
        <f>IFERROR(VLOOKUP(Table2[[#This Row],[Product Name]],'Roll ups'!L:P,5,FALSE),"GOOD")</f>
        <v>GOOD</v>
      </c>
      <c r="AP1653" s="74">
        <f>Table2[[#This Row],[Retail Dollar Vol Current 12 Mths]]/Table2[[#This Row],[SHELF SALES  LOOKUP]]</f>
        <v>1.1174199018517025E-4</v>
      </c>
      <c r="AQ1653" s="69">
        <f t="shared" si="55"/>
        <v>0</v>
      </c>
      <c r="AR165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653" s="69" t="e">
        <f>IF(Table2[[#This Row],[Shelf Dollar Vol Current 12 Mths]]&gt;#REF!,"MEETS $ CRITERIA",IF(Table2[[#This Row],[Shelf Dollar Vol Current 12 Mths]]&lt;#REF!+1,"DOES NOT MEET $ CRITERIA"))</f>
        <v>#REF!</v>
      </c>
      <c r="AT1653" s="78"/>
    </row>
    <row r="1654" spans="1:46" ht="13.8" x14ac:dyDescent="0.3">
      <c r="A1654" s="68" t="s">
        <v>9926</v>
      </c>
      <c r="B1654" s="69">
        <v>74142</v>
      </c>
      <c r="C1654" s="69">
        <v>127</v>
      </c>
      <c r="D1654" s="69" t="s">
        <v>25</v>
      </c>
      <c r="E1654" s="70" t="s">
        <v>6313</v>
      </c>
      <c r="F1654" s="70"/>
      <c r="G1654" s="71" t="s">
        <v>9927</v>
      </c>
      <c r="H1654" s="69" t="s">
        <v>6315</v>
      </c>
      <c r="I1654" s="68" t="s">
        <v>499</v>
      </c>
      <c r="J1654" s="68" t="s">
        <v>191</v>
      </c>
      <c r="K1654" s="68" t="s">
        <v>132</v>
      </c>
      <c r="L1654" s="68" t="s">
        <v>132</v>
      </c>
      <c r="M1654" s="68" t="s">
        <v>299</v>
      </c>
      <c r="N1654" s="68" t="s">
        <v>184</v>
      </c>
      <c r="O1654" s="68" t="s">
        <v>9928</v>
      </c>
      <c r="P1654" s="72" t="s">
        <v>191</v>
      </c>
      <c r="Q1654" s="68" t="s">
        <v>194</v>
      </c>
      <c r="R1654" s="68" t="s">
        <v>31</v>
      </c>
      <c r="S1654" s="68">
        <v>11</v>
      </c>
      <c r="T1654" s="68">
        <v>10</v>
      </c>
      <c r="U1654" s="68">
        <v>0.08</v>
      </c>
      <c r="V1654" s="68">
        <v>23.83</v>
      </c>
      <c r="W1654" s="68">
        <v>22</v>
      </c>
      <c r="X1654" s="68">
        <v>0.08</v>
      </c>
      <c r="Y1654" s="68">
        <v>94</v>
      </c>
      <c r="Z1654" s="68">
        <v>104</v>
      </c>
      <c r="AA1654" s="68">
        <v>-0.11</v>
      </c>
      <c r="AB1654" s="73">
        <v>22236.799999999999</v>
      </c>
      <c r="AC1654" s="73">
        <v>23655.96</v>
      </c>
      <c r="AD1654" s="73">
        <v>22548.720000000001</v>
      </c>
      <c r="AE1654" s="73">
        <v>23952.36</v>
      </c>
      <c r="AF1654" s="73"/>
      <c r="AG1654" s="73">
        <f>IFERROR(VLOOKUP(J1654,'Roll ups'!D:E,2,FALSE),0)</f>
        <v>22444928.369999994</v>
      </c>
      <c r="AH1654" s="74">
        <f>IF(Table2[[#This Row],[CATEGORY TTL LOOKUP]]=0,0,IF(Table2[[#This Row],[CATEGORY TTL LOOKUP]]&gt;0,SUM(AB1654/AG1654)))</f>
        <v>9.9072715374408675E-4</v>
      </c>
      <c r="AI1654" s="74" t="str">
        <f>IFERROR(IF(AH1654&lt;#REF!,"STRIKE",IF(AH1654&gt;=#REF!,"GOOD")),"NO DATA")</f>
        <v>NO DATA</v>
      </c>
      <c r="AJ1654" s="75">
        <f>IFERROR(VLOOKUP(K1654,'Roll ups'!H:I,2,FALSE),0)</f>
        <v>126094742.97999983</v>
      </c>
      <c r="AK1654" s="76">
        <f>IF(Table2[[#This Row],[PRICE TIER LOOKUP]]=0,0,IF(Table2[[#This Row],[PRICE TIER LOOKUP]]&gt;0,SUM(AB1654/AJ1654)))</f>
        <v>1.7634993715421609E-4</v>
      </c>
      <c r="AL1654" s="74" t="e">
        <f>IF(AK1654&lt;#REF!,"STRIKE",IF(AK1654&gt;=#REF!,"GOOD"))</f>
        <v>#REF!</v>
      </c>
      <c r="AM1654" s="75">
        <f>VLOOKUP(H1654,'Roll ups'!A:B,2,FALSE)</f>
        <v>325145452.83999985</v>
      </c>
      <c r="AN1654" s="77">
        <f t="shared" si="54"/>
        <v>6.8390315182855903E-5</v>
      </c>
      <c r="AO1654" s="74" t="str">
        <f>IFERROR(VLOOKUP(Table2[[#This Row],[Product Name]],'Roll ups'!L:P,5,FALSE),"GOOD")</f>
        <v>GOOD</v>
      </c>
      <c r="AP1654" s="74">
        <f>Table2[[#This Row],[Retail Dollar Vol Current 12 Mths]]/Table2[[#This Row],[SHELF SALES  LOOKUP]]</f>
        <v>6.9349639686014475E-5</v>
      </c>
      <c r="AQ1654" s="69">
        <f t="shared" si="55"/>
        <v>0</v>
      </c>
      <c r="AR165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654" s="69" t="e">
        <f>IF(Table2[[#This Row],[Shelf Dollar Vol Current 12 Mths]]&gt;#REF!,"MEETS $ CRITERIA",IF(Table2[[#This Row],[Shelf Dollar Vol Current 12 Mths]]&lt;#REF!+1,"DOES NOT MEET $ CRITERIA"))</f>
        <v>#REF!</v>
      </c>
      <c r="AT1654" s="78"/>
    </row>
    <row r="1655" spans="1:46" ht="13.8" x14ac:dyDescent="0.3">
      <c r="A1655" s="68" t="s">
        <v>9929</v>
      </c>
      <c r="B1655" s="69">
        <v>17672</v>
      </c>
      <c r="C1655" s="69">
        <v>154</v>
      </c>
      <c r="D1655" s="69" t="s">
        <v>25</v>
      </c>
      <c r="E1655" s="70" t="s">
        <v>6313</v>
      </c>
      <c r="F1655" s="70"/>
      <c r="G1655" s="71" t="s">
        <v>9930</v>
      </c>
      <c r="H1655" s="69" t="s">
        <v>6315</v>
      </c>
      <c r="I1655" s="68" t="s">
        <v>806</v>
      </c>
      <c r="J1655" s="68" t="s">
        <v>175</v>
      </c>
      <c r="K1655" s="68" t="s">
        <v>146</v>
      </c>
      <c r="L1655" s="68" t="s">
        <v>6320</v>
      </c>
      <c r="M1655" s="68" t="s">
        <v>175</v>
      </c>
      <c r="N1655" s="68" t="s">
        <v>176</v>
      </c>
      <c r="O1655" s="68" t="s">
        <v>9931</v>
      </c>
      <c r="P1655" s="72" t="s">
        <v>6357</v>
      </c>
      <c r="Q1655" s="68" t="s">
        <v>44</v>
      </c>
      <c r="R1655" s="68" t="s">
        <v>31</v>
      </c>
      <c r="S1655" s="68"/>
      <c r="T1655" s="68">
        <v>6.5</v>
      </c>
      <c r="U1655" s="68"/>
      <c r="V1655" s="68"/>
      <c r="W1655" s="68">
        <v>15.75</v>
      </c>
      <c r="X1655" s="68"/>
      <c r="Y1655" s="68">
        <v>21.58</v>
      </c>
      <c r="Z1655" s="68">
        <v>79.75</v>
      </c>
      <c r="AA1655" s="68">
        <v>-2.7</v>
      </c>
      <c r="AB1655" s="73">
        <v>7321.93</v>
      </c>
      <c r="AC1655" s="73">
        <v>27054.39</v>
      </c>
      <c r="AD1655" s="73">
        <v>7321.93</v>
      </c>
      <c r="AE1655" s="73">
        <v>27054.39</v>
      </c>
      <c r="AF1655" s="73"/>
      <c r="AG1655" s="73">
        <f>IFERROR(VLOOKUP(J1655,'Roll ups'!D:E,2,FALSE),0)</f>
        <v>52239627.039999984</v>
      </c>
      <c r="AH1655" s="74">
        <f>IF(Table2[[#This Row],[CATEGORY TTL LOOKUP]]=0,0,IF(Table2[[#This Row],[CATEGORY TTL LOOKUP]]&gt;0,SUM(AB1655/AG1655)))</f>
        <v>1.4016045701079727E-4</v>
      </c>
      <c r="AI1655" s="74" t="str">
        <f>IFERROR(IF(AH1655&lt;#REF!,"STRIKE",IF(AH1655&gt;=#REF!,"GOOD")),"NO DATA")</f>
        <v>NO DATA</v>
      </c>
      <c r="AJ1655" s="75">
        <f>IFERROR(VLOOKUP(K1655,'Roll ups'!H:I,2,FALSE),0)</f>
        <v>69119979.479999974</v>
      </c>
      <c r="AK1655" s="76">
        <f>IF(Table2[[#This Row],[PRICE TIER LOOKUP]]=0,0,IF(Table2[[#This Row],[PRICE TIER LOOKUP]]&gt;0,SUM(AB1655/AJ1655)))</f>
        <v>1.0593073167966749E-4</v>
      </c>
      <c r="AL1655" s="74" t="e">
        <f>IF(AK1655&lt;#REF!,"STRIKE",IF(AK1655&gt;=#REF!,"GOOD"))</f>
        <v>#REF!</v>
      </c>
      <c r="AM1655" s="75">
        <f>VLOOKUP(H1655,'Roll ups'!A:B,2,FALSE)</f>
        <v>325145452.83999985</v>
      </c>
      <c r="AN1655" s="77">
        <f t="shared" si="54"/>
        <v>2.2518937097370493E-5</v>
      </c>
      <c r="AO1655" s="74" t="str">
        <f>IFERROR(VLOOKUP(Table2[[#This Row],[Product Name]],'Roll ups'!L:P,5,FALSE),"GOOD")</f>
        <v>GOOD</v>
      </c>
      <c r="AP1655" s="74">
        <f>Table2[[#This Row],[Retail Dollar Vol Current 12 Mths]]/Table2[[#This Row],[SHELF SALES  LOOKUP]]</f>
        <v>2.2518937097370493E-5</v>
      </c>
      <c r="AQ1655" s="69">
        <f t="shared" si="55"/>
        <v>0</v>
      </c>
      <c r="AR165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655" s="69" t="e">
        <f>IF(Table2[[#This Row],[Shelf Dollar Vol Current 12 Mths]]&gt;#REF!,"MEETS $ CRITERIA",IF(Table2[[#This Row],[Shelf Dollar Vol Current 12 Mths]]&lt;#REF!+1,"DOES NOT MEET $ CRITERIA"))</f>
        <v>#REF!</v>
      </c>
      <c r="AT1655" s="78"/>
    </row>
    <row r="1656" spans="1:46" ht="13.8" x14ac:dyDescent="0.3">
      <c r="A1656" s="68" t="s">
        <v>9932</v>
      </c>
      <c r="B1656" s="69">
        <v>18201</v>
      </c>
      <c r="C1656" s="69">
        <v>448</v>
      </c>
      <c r="D1656" s="69" t="s">
        <v>25</v>
      </c>
      <c r="E1656" s="70" t="s">
        <v>6313</v>
      </c>
      <c r="F1656" s="70"/>
      <c r="G1656" s="71" t="s">
        <v>9933</v>
      </c>
      <c r="H1656" s="69" t="s">
        <v>6315</v>
      </c>
      <c r="I1656" s="68" t="s">
        <v>758</v>
      </c>
      <c r="J1656" s="68" t="s">
        <v>175</v>
      </c>
      <c r="K1656" s="68" t="s">
        <v>132</v>
      </c>
      <c r="L1656" s="68" t="s">
        <v>6320</v>
      </c>
      <c r="M1656" s="68" t="s">
        <v>175</v>
      </c>
      <c r="N1656" s="68" t="s">
        <v>176</v>
      </c>
      <c r="O1656" s="68" t="s">
        <v>9934</v>
      </c>
      <c r="P1656" s="72" t="s">
        <v>6357</v>
      </c>
      <c r="Q1656" s="68" t="s">
        <v>64</v>
      </c>
      <c r="R1656" s="68" t="s">
        <v>60</v>
      </c>
      <c r="S1656" s="68">
        <v>25</v>
      </c>
      <c r="T1656" s="68">
        <v>20.5</v>
      </c>
      <c r="U1656" s="68">
        <v>0.17</v>
      </c>
      <c r="V1656" s="68">
        <v>49.42</v>
      </c>
      <c r="W1656" s="68">
        <v>61.5</v>
      </c>
      <c r="X1656" s="68">
        <v>-0.24</v>
      </c>
      <c r="Y1656" s="68">
        <v>230.08</v>
      </c>
      <c r="Z1656" s="68">
        <v>259.5</v>
      </c>
      <c r="AA1656" s="68">
        <v>-0.13</v>
      </c>
      <c r="AB1656" s="73">
        <v>53682.97</v>
      </c>
      <c r="AC1656" s="73">
        <v>61239.96</v>
      </c>
      <c r="AD1656" s="73">
        <v>57345.97</v>
      </c>
      <c r="AE1656" s="73">
        <v>64701.96</v>
      </c>
      <c r="AF1656" s="73"/>
      <c r="AG1656" s="73">
        <f>IFERROR(VLOOKUP(J1656,'Roll ups'!D:E,2,FALSE),0)</f>
        <v>52239627.039999984</v>
      </c>
      <c r="AH1656" s="74">
        <f>IF(Table2[[#This Row],[CATEGORY TTL LOOKUP]]=0,0,IF(Table2[[#This Row],[CATEGORY TTL LOOKUP]]&gt;0,SUM(AB1656/AG1656)))</f>
        <v>1.0276292738249232E-3</v>
      </c>
      <c r="AI1656" s="74" t="str">
        <f>IFERROR(IF(AH1656&lt;#REF!,"STRIKE",IF(AH1656&gt;=#REF!,"GOOD")),"NO DATA")</f>
        <v>NO DATA</v>
      </c>
      <c r="AJ1656" s="75">
        <f>IFERROR(VLOOKUP(K1656,'Roll ups'!H:I,2,FALSE),0)</f>
        <v>126094742.97999983</v>
      </c>
      <c r="AK1656" s="76">
        <f>IF(Table2[[#This Row],[PRICE TIER LOOKUP]]=0,0,IF(Table2[[#This Row],[PRICE TIER LOOKUP]]&gt;0,SUM(AB1656/AJ1656)))</f>
        <v>4.2573519507085856E-4</v>
      </c>
      <c r="AL1656" s="74" t="e">
        <f>IF(AK1656&lt;#REF!,"STRIKE",IF(AK1656&gt;=#REF!,"GOOD"))</f>
        <v>#REF!</v>
      </c>
      <c r="AM1656" s="75">
        <f>VLOOKUP(H1656,'Roll ups'!A:B,2,FALSE)</f>
        <v>325145452.83999985</v>
      </c>
      <c r="AN1656" s="77">
        <f t="shared" si="54"/>
        <v>1.65104477184298E-4</v>
      </c>
      <c r="AO1656" s="74" t="str">
        <f>IFERROR(VLOOKUP(Table2[[#This Row],[Product Name]],'Roll ups'!L:P,5,FALSE),"GOOD")</f>
        <v>GOOD</v>
      </c>
      <c r="AP1656" s="74">
        <f>Table2[[#This Row],[Retail Dollar Vol Current 12 Mths]]/Table2[[#This Row],[SHELF SALES  LOOKUP]]</f>
        <v>1.7637020447036441E-4</v>
      </c>
      <c r="AQ1656" s="69">
        <f t="shared" si="55"/>
        <v>0</v>
      </c>
      <c r="AR165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656" s="69" t="e">
        <f>IF(Table2[[#This Row],[Shelf Dollar Vol Current 12 Mths]]&gt;#REF!,"MEETS $ CRITERIA",IF(Table2[[#This Row],[Shelf Dollar Vol Current 12 Mths]]&lt;#REF!+1,"DOES NOT MEET $ CRITERIA"))</f>
        <v>#REF!</v>
      </c>
      <c r="AT1656" s="78"/>
    </row>
    <row r="1657" spans="1:46" ht="13.8" x14ac:dyDescent="0.3">
      <c r="A1657" s="68" t="s">
        <v>4450</v>
      </c>
      <c r="B1657" s="69">
        <v>18350</v>
      </c>
      <c r="C1657" s="69">
        <v>637</v>
      </c>
      <c r="D1657" s="69" t="s">
        <v>25</v>
      </c>
      <c r="E1657" s="70" t="s">
        <v>6313</v>
      </c>
      <c r="F1657" s="70"/>
      <c r="G1657" s="71" t="s">
        <v>9935</v>
      </c>
      <c r="H1657" s="69" t="s">
        <v>6315</v>
      </c>
      <c r="I1657" s="68" t="s">
        <v>758</v>
      </c>
      <c r="J1657" s="68" t="s">
        <v>175</v>
      </c>
      <c r="K1657" s="68" t="s">
        <v>146</v>
      </c>
      <c r="L1657" s="68" t="s">
        <v>146</v>
      </c>
      <c r="M1657" s="68" t="s">
        <v>175</v>
      </c>
      <c r="N1657" s="68" t="s">
        <v>176</v>
      </c>
      <c r="O1657" s="68" t="s">
        <v>9936</v>
      </c>
      <c r="P1657" s="72" t="s">
        <v>6357</v>
      </c>
      <c r="Q1657" s="68" t="s">
        <v>800</v>
      </c>
      <c r="R1657" s="68" t="s">
        <v>60</v>
      </c>
      <c r="S1657" s="68">
        <v>37</v>
      </c>
      <c r="T1657" s="68">
        <v>43.5</v>
      </c>
      <c r="U1657" s="68">
        <v>-0.18</v>
      </c>
      <c r="V1657" s="68">
        <v>122</v>
      </c>
      <c r="W1657" s="68">
        <v>128.41999999999999</v>
      </c>
      <c r="X1657" s="68">
        <v>-0.05</v>
      </c>
      <c r="Y1657" s="68">
        <v>587</v>
      </c>
      <c r="Z1657" s="68">
        <v>645.66999999999996</v>
      </c>
      <c r="AA1657" s="68">
        <v>-0.1</v>
      </c>
      <c r="AB1657" s="73">
        <v>257176.44</v>
      </c>
      <c r="AC1657" s="73">
        <v>282879.48</v>
      </c>
      <c r="AD1657" s="73">
        <v>257176.44</v>
      </c>
      <c r="AE1657" s="73">
        <v>282879.48</v>
      </c>
      <c r="AF1657" s="73"/>
      <c r="AG1657" s="73">
        <f>IFERROR(VLOOKUP(J1657,'Roll ups'!D:E,2,FALSE),0)</f>
        <v>52239627.039999984</v>
      </c>
      <c r="AH1657" s="74">
        <f>IF(Table2[[#This Row],[CATEGORY TTL LOOKUP]]=0,0,IF(Table2[[#This Row],[CATEGORY TTL LOOKUP]]&gt;0,SUM(AB1657/AG1657)))</f>
        <v>4.9230144733437608E-3</v>
      </c>
      <c r="AI1657" s="74" t="str">
        <f>IFERROR(IF(AH1657&lt;#REF!,"STRIKE",IF(AH1657&gt;=#REF!,"GOOD")),"NO DATA")</f>
        <v>NO DATA</v>
      </c>
      <c r="AJ1657" s="75">
        <f>IFERROR(VLOOKUP(K1657,'Roll ups'!H:I,2,FALSE),0)</f>
        <v>69119979.479999974</v>
      </c>
      <c r="AK1657" s="76">
        <f>IF(Table2[[#This Row],[PRICE TIER LOOKUP]]=0,0,IF(Table2[[#This Row],[PRICE TIER LOOKUP]]&gt;0,SUM(AB1657/AJ1657)))</f>
        <v>3.7207250629235876E-3</v>
      </c>
      <c r="AL1657" s="74" t="e">
        <f>IF(AK1657&lt;#REF!,"STRIKE",IF(AK1657&gt;=#REF!,"GOOD"))</f>
        <v>#REF!</v>
      </c>
      <c r="AM1657" s="75">
        <f>VLOOKUP(H1657,'Roll ups'!A:B,2,FALSE)</f>
        <v>325145452.83999985</v>
      </c>
      <c r="AN1657" s="77">
        <f t="shared" si="54"/>
        <v>7.9095813197963872E-4</v>
      </c>
      <c r="AO1657" s="74" t="str">
        <f>IFERROR(VLOOKUP(Table2[[#This Row],[Product Name]],'Roll ups'!L:P,5,FALSE),"GOOD")</f>
        <v>GOOD</v>
      </c>
      <c r="AP1657" s="74">
        <f>Table2[[#This Row],[Retail Dollar Vol Current 12 Mths]]/Table2[[#This Row],[SHELF SALES  LOOKUP]]</f>
        <v>7.9095813197963872E-4</v>
      </c>
      <c r="AQ1657" s="69">
        <f t="shared" si="55"/>
        <v>0</v>
      </c>
      <c r="AR165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657" s="69" t="e">
        <f>IF(Table2[[#This Row],[Shelf Dollar Vol Current 12 Mths]]&gt;#REF!,"MEETS $ CRITERIA",IF(Table2[[#This Row],[Shelf Dollar Vol Current 12 Mths]]&lt;#REF!+1,"DOES NOT MEET $ CRITERIA"))</f>
        <v>#REF!</v>
      </c>
      <c r="AT1657" s="78"/>
    </row>
    <row r="1658" spans="1:46" ht="13.8" x14ac:dyDescent="0.3">
      <c r="A1658" s="68" t="s">
        <v>9937</v>
      </c>
      <c r="B1658" s="69">
        <v>18412</v>
      </c>
      <c r="C1658" s="69">
        <v>215</v>
      </c>
      <c r="D1658" s="69" t="s">
        <v>25</v>
      </c>
      <c r="E1658" s="70" t="s">
        <v>6313</v>
      </c>
      <c r="F1658" s="70"/>
      <c r="G1658" s="71" t="s">
        <v>9938</v>
      </c>
      <c r="H1658" s="69" t="s">
        <v>6315</v>
      </c>
      <c r="I1658" s="68" t="s">
        <v>758</v>
      </c>
      <c r="J1658" s="68" t="s">
        <v>175</v>
      </c>
      <c r="K1658" s="68" t="s">
        <v>146</v>
      </c>
      <c r="L1658" s="68" t="s">
        <v>6320</v>
      </c>
      <c r="M1658" s="68" t="s">
        <v>175</v>
      </c>
      <c r="N1658" s="68" t="s">
        <v>176</v>
      </c>
      <c r="O1658" s="68" t="s">
        <v>9939</v>
      </c>
      <c r="P1658" s="72" t="s">
        <v>6357</v>
      </c>
      <c r="Q1658" s="68" t="s">
        <v>64</v>
      </c>
      <c r="R1658" s="68" t="s">
        <v>60</v>
      </c>
      <c r="S1658" s="68">
        <v>2</v>
      </c>
      <c r="T1658" s="68">
        <v>2.5</v>
      </c>
      <c r="U1658" s="68">
        <v>-0.67</v>
      </c>
      <c r="V1658" s="68">
        <v>5.5</v>
      </c>
      <c r="W1658" s="68">
        <v>10</v>
      </c>
      <c r="X1658" s="68">
        <v>-0.82</v>
      </c>
      <c r="Y1658" s="68">
        <v>29</v>
      </c>
      <c r="Z1658" s="68">
        <v>65.75</v>
      </c>
      <c r="AA1658" s="68">
        <v>-1.27</v>
      </c>
      <c r="AB1658" s="73">
        <v>9968.76</v>
      </c>
      <c r="AC1658" s="73">
        <v>22449.93</v>
      </c>
      <c r="AD1658" s="73">
        <v>10707.96</v>
      </c>
      <c r="AE1658" s="73">
        <v>24293.85</v>
      </c>
      <c r="AF1658" s="73"/>
      <c r="AG1658" s="73">
        <f>IFERROR(VLOOKUP(J1658,'Roll ups'!D:E,2,FALSE),0)</f>
        <v>52239627.039999984</v>
      </c>
      <c r="AH1658" s="74">
        <f>IF(Table2[[#This Row],[CATEGORY TTL LOOKUP]]=0,0,IF(Table2[[#This Row],[CATEGORY TTL LOOKUP]]&gt;0,SUM(AB1658/AG1658)))</f>
        <v>1.908275492159793E-4</v>
      </c>
      <c r="AI1658" s="74" t="str">
        <f>IFERROR(IF(AH1658&lt;#REF!,"STRIKE",IF(AH1658&gt;=#REF!,"GOOD")),"NO DATA")</f>
        <v>NO DATA</v>
      </c>
      <c r="AJ1658" s="75">
        <f>IFERROR(VLOOKUP(K1658,'Roll ups'!H:I,2,FALSE),0)</f>
        <v>69119979.479999974</v>
      </c>
      <c r="AK1658" s="76">
        <f>IF(Table2[[#This Row],[PRICE TIER LOOKUP]]=0,0,IF(Table2[[#This Row],[PRICE TIER LOOKUP]]&gt;0,SUM(AB1658/AJ1658)))</f>
        <v>1.4422400114983373E-4</v>
      </c>
      <c r="AL1658" s="74" t="e">
        <f>IF(AK1658&lt;#REF!,"STRIKE",IF(AK1658&gt;=#REF!,"GOOD"))</f>
        <v>#REF!</v>
      </c>
      <c r="AM1658" s="75">
        <f>VLOOKUP(H1658,'Roll ups'!A:B,2,FALSE)</f>
        <v>325145452.83999985</v>
      </c>
      <c r="AN1658" s="77">
        <f t="shared" si="54"/>
        <v>3.0659386169873659E-5</v>
      </c>
      <c r="AO1658" s="74" t="str">
        <f>IFERROR(VLOOKUP(Table2[[#This Row],[Product Name]],'Roll ups'!L:P,5,FALSE),"GOOD")</f>
        <v>GOOD</v>
      </c>
      <c r="AP1658" s="74">
        <f>Table2[[#This Row],[Retail Dollar Vol Current 12 Mths]]/Table2[[#This Row],[SHELF SALES  LOOKUP]]</f>
        <v>3.2932830234809581E-5</v>
      </c>
      <c r="AQ1658" s="69">
        <f t="shared" si="55"/>
        <v>0</v>
      </c>
      <c r="AR165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658" s="69" t="e">
        <f>IF(Table2[[#This Row],[Shelf Dollar Vol Current 12 Mths]]&gt;#REF!,"MEETS $ CRITERIA",IF(Table2[[#This Row],[Shelf Dollar Vol Current 12 Mths]]&lt;#REF!+1,"DOES NOT MEET $ CRITERIA"))</f>
        <v>#REF!</v>
      </c>
      <c r="AT1658" s="78"/>
    </row>
    <row r="1659" spans="1:46" ht="13.8" x14ac:dyDescent="0.3">
      <c r="A1659" s="68" t="s">
        <v>9940</v>
      </c>
      <c r="B1659" s="69">
        <v>26281</v>
      </c>
      <c r="C1659" s="69">
        <v>288</v>
      </c>
      <c r="D1659" s="69" t="s">
        <v>25</v>
      </c>
      <c r="E1659" s="70" t="s">
        <v>6313</v>
      </c>
      <c r="F1659" s="70"/>
      <c r="G1659" s="71" t="s">
        <v>9941</v>
      </c>
      <c r="H1659" s="69" t="s">
        <v>6315</v>
      </c>
      <c r="I1659" s="68" t="s">
        <v>758</v>
      </c>
      <c r="J1659" s="68" t="s">
        <v>175</v>
      </c>
      <c r="K1659" s="68" t="s">
        <v>146</v>
      </c>
      <c r="L1659" s="68" t="s">
        <v>6320</v>
      </c>
      <c r="M1659" s="68" t="s">
        <v>175</v>
      </c>
      <c r="N1659" s="68" t="s">
        <v>176</v>
      </c>
      <c r="O1659" s="68" t="s">
        <v>9942</v>
      </c>
      <c r="P1659" s="72" t="s">
        <v>6357</v>
      </c>
      <c r="Q1659" s="68" t="s">
        <v>517</v>
      </c>
      <c r="R1659" s="68" t="s">
        <v>60</v>
      </c>
      <c r="S1659" s="68">
        <v>22</v>
      </c>
      <c r="T1659" s="68">
        <v>13</v>
      </c>
      <c r="U1659" s="68">
        <v>0.4</v>
      </c>
      <c r="V1659" s="68">
        <v>85.17</v>
      </c>
      <c r="W1659" s="68">
        <v>43.5</v>
      </c>
      <c r="X1659" s="68">
        <v>0.49</v>
      </c>
      <c r="Y1659" s="68">
        <v>330.75</v>
      </c>
      <c r="Z1659" s="68">
        <v>304.33</v>
      </c>
      <c r="AA1659" s="68">
        <v>0.08</v>
      </c>
      <c r="AB1659" s="73">
        <v>134356.59</v>
      </c>
      <c r="AC1659" s="73">
        <v>123263.28</v>
      </c>
      <c r="AD1659" s="73">
        <v>135382.59</v>
      </c>
      <c r="AE1659" s="73">
        <v>124569.72</v>
      </c>
      <c r="AF1659" s="73"/>
      <c r="AG1659" s="73">
        <f>IFERROR(VLOOKUP(J1659,'Roll ups'!D:E,2,FALSE),0)</f>
        <v>52239627.039999984</v>
      </c>
      <c r="AH1659" s="74">
        <f>IF(Table2[[#This Row],[CATEGORY TTL LOOKUP]]=0,0,IF(Table2[[#This Row],[CATEGORY TTL LOOKUP]]&gt;0,SUM(AB1659/AG1659)))</f>
        <v>2.5719285839679311E-3</v>
      </c>
      <c r="AI1659" s="74" t="str">
        <f>IFERROR(IF(AH1659&lt;#REF!,"STRIKE",IF(AH1659&gt;=#REF!,"GOOD")),"NO DATA")</f>
        <v>NO DATA</v>
      </c>
      <c r="AJ1659" s="75">
        <f>IFERROR(VLOOKUP(K1659,'Roll ups'!H:I,2,FALSE),0)</f>
        <v>69119979.479999974</v>
      </c>
      <c r="AK1659" s="76">
        <f>IF(Table2[[#This Row],[PRICE TIER LOOKUP]]=0,0,IF(Table2[[#This Row],[PRICE TIER LOOKUP]]&gt;0,SUM(AB1659/AJ1659)))</f>
        <v>1.9438169833206676E-3</v>
      </c>
      <c r="AL1659" s="74" t="e">
        <f>IF(AK1659&lt;#REF!,"STRIKE",IF(AK1659&gt;=#REF!,"GOOD"))</f>
        <v>#REF!</v>
      </c>
      <c r="AM1659" s="75">
        <f>VLOOKUP(H1659,'Roll ups'!A:B,2,FALSE)</f>
        <v>325145452.83999985</v>
      </c>
      <c r="AN1659" s="77">
        <f t="shared" si="54"/>
        <v>4.1321995687300985E-4</v>
      </c>
      <c r="AO1659" s="74" t="str">
        <f>IFERROR(VLOOKUP(Table2[[#This Row],[Product Name]],'Roll ups'!L:P,5,FALSE),"GOOD")</f>
        <v>GOOD</v>
      </c>
      <c r="AP1659" s="74">
        <f>Table2[[#This Row],[Retail Dollar Vol Current 12 Mths]]/Table2[[#This Row],[SHELF SALES  LOOKUP]]</f>
        <v>4.163754677098933E-4</v>
      </c>
      <c r="AQ1659" s="69">
        <f t="shared" si="55"/>
        <v>0</v>
      </c>
      <c r="AR165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659" s="69" t="e">
        <f>IF(Table2[[#This Row],[Shelf Dollar Vol Current 12 Mths]]&gt;#REF!,"MEETS $ CRITERIA",IF(Table2[[#This Row],[Shelf Dollar Vol Current 12 Mths]]&lt;#REF!+1,"DOES NOT MEET $ CRITERIA"))</f>
        <v>#REF!</v>
      </c>
      <c r="AT1659" s="78"/>
    </row>
    <row r="1660" spans="1:46" ht="13.8" x14ac:dyDescent="0.3">
      <c r="A1660" s="68" t="s">
        <v>9943</v>
      </c>
      <c r="B1660" s="69">
        <v>26362</v>
      </c>
      <c r="C1660" s="69">
        <v>385</v>
      </c>
      <c r="D1660" s="69" t="s">
        <v>25</v>
      </c>
      <c r="E1660" s="70" t="s">
        <v>6313</v>
      </c>
      <c r="F1660" s="70"/>
      <c r="G1660" s="71" t="s">
        <v>9944</v>
      </c>
      <c r="H1660" s="69" t="s">
        <v>6315</v>
      </c>
      <c r="I1660" s="68" t="s">
        <v>831</v>
      </c>
      <c r="J1660" s="68" t="s">
        <v>175</v>
      </c>
      <c r="K1660" s="68" t="s">
        <v>132</v>
      </c>
      <c r="L1660" s="68" t="s">
        <v>132</v>
      </c>
      <c r="M1660" s="68" t="s">
        <v>175</v>
      </c>
      <c r="N1660" s="68" t="s">
        <v>184</v>
      </c>
      <c r="O1660" s="68" t="s">
        <v>9945</v>
      </c>
      <c r="P1660" s="72" t="s">
        <v>6357</v>
      </c>
      <c r="Q1660" s="68" t="s">
        <v>254</v>
      </c>
      <c r="R1660" s="68" t="s">
        <v>60</v>
      </c>
      <c r="S1660" s="68">
        <v>20</v>
      </c>
      <c r="T1660" s="68">
        <v>7.5</v>
      </c>
      <c r="U1660" s="68">
        <v>0.63</v>
      </c>
      <c r="V1660" s="68">
        <v>92.08</v>
      </c>
      <c r="W1660" s="68">
        <v>65.75</v>
      </c>
      <c r="X1660" s="68">
        <v>0.28999999999999998</v>
      </c>
      <c r="Y1660" s="68">
        <v>356.5</v>
      </c>
      <c r="Z1660" s="68">
        <v>419.17</v>
      </c>
      <c r="AA1660" s="68">
        <v>-0.18</v>
      </c>
      <c r="AB1660" s="73">
        <v>60100.959999999999</v>
      </c>
      <c r="AC1660" s="73">
        <v>72225.600000000006</v>
      </c>
      <c r="AD1660" s="73">
        <v>63399.96</v>
      </c>
      <c r="AE1660" s="73">
        <v>74422.600000000006</v>
      </c>
      <c r="AF1660" s="73"/>
      <c r="AG1660" s="73">
        <f>IFERROR(VLOOKUP(J1660,'Roll ups'!D:E,2,FALSE),0)</f>
        <v>52239627.039999984</v>
      </c>
      <c r="AH1660" s="74">
        <f>IF(Table2[[#This Row],[CATEGORY TTL LOOKUP]]=0,0,IF(Table2[[#This Row],[CATEGORY TTL LOOKUP]]&gt;0,SUM(AB1660/AG1660)))</f>
        <v>1.1504860085233873E-3</v>
      </c>
      <c r="AI1660" s="74" t="str">
        <f>IFERROR(IF(AH1660&lt;#REF!,"STRIKE",IF(AH1660&gt;=#REF!,"GOOD")),"NO DATA")</f>
        <v>NO DATA</v>
      </c>
      <c r="AJ1660" s="75">
        <f>IFERROR(VLOOKUP(K1660,'Roll ups'!H:I,2,FALSE),0)</f>
        <v>126094742.97999983</v>
      </c>
      <c r="AK1660" s="76">
        <f>IF(Table2[[#This Row],[PRICE TIER LOOKUP]]=0,0,IF(Table2[[#This Row],[PRICE TIER LOOKUP]]&gt;0,SUM(AB1660/AJ1660)))</f>
        <v>4.766333518720344E-4</v>
      </c>
      <c r="AL1660" s="74" t="e">
        <f>IF(AK1660&lt;#REF!,"STRIKE",IF(AK1660&gt;=#REF!,"GOOD"))</f>
        <v>#REF!</v>
      </c>
      <c r="AM1660" s="75">
        <f>VLOOKUP(H1660,'Roll ups'!A:B,2,FALSE)</f>
        <v>325145452.83999985</v>
      </c>
      <c r="AN1660" s="77">
        <f t="shared" si="54"/>
        <v>1.8484330466578893E-4</v>
      </c>
      <c r="AO1660" s="74" t="str">
        <f>IFERROR(VLOOKUP(Table2[[#This Row],[Product Name]],'Roll ups'!L:P,5,FALSE),"GOOD")</f>
        <v>GOOD</v>
      </c>
      <c r="AP1660" s="74">
        <f>Table2[[#This Row],[Retail Dollar Vol Current 12 Mths]]/Table2[[#This Row],[SHELF SALES  LOOKUP]]</f>
        <v>1.9498953298048536E-4</v>
      </c>
      <c r="AQ1660" s="69">
        <f t="shared" si="55"/>
        <v>0</v>
      </c>
      <c r="AR166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660" s="69" t="e">
        <f>IF(Table2[[#This Row],[Shelf Dollar Vol Current 12 Mths]]&gt;#REF!,"MEETS $ CRITERIA",IF(Table2[[#This Row],[Shelf Dollar Vol Current 12 Mths]]&lt;#REF!+1,"DOES NOT MEET $ CRITERIA"))</f>
        <v>#REF!</v>
      </c>
      <c r="AT1660" s="78"/>
    </row>
    <row r="1661" spans="1:46" ht="13.8" x14ac:dyDescent="0.3">
      <c r="A1661" s="68" t="s">
        <v>9946</v>
      </c>
      <c r="B1661" s="69">
        <v>86675</v>
      </c>
      <c r="C1661" s="69">
        <v>225</v>
      </c>
      <c r="D1661" s="69" t="s">
        <v>25</v>
      </c>
      <c r="E1661" s="70" t="s">
        <v>6313</v>
      </c>
      <c r="F1661" s="70"/>
      <c r="G1661" s="71" t="s">
        <v>9947</v>
      </c>
      <c r="H1661" s="69" t="s">
        <v>6315</v>
      </c>
      <c r="I1661" s="68" t="s">
        <v>54</v>
      </c>
      <c r="J1661" s="68" t="s">
        <v>175</v>
      </c>
      <c r="K1661" s="68" t="s">
        <v>132</v>
      </c>
      <c r="L1661" s="68" t="s">
        <v>132</v>
      </c>
      <c r="M1661" s="68" t="s">
        <v>175</v>
      </c>
      <c r="N1661" s="68" t="s">
        <v>184</v>
      </c>
      <c r="O1661" s="68" t="s">
        <v>9948</v>
      </c>
      <c r="P1661" s="72" t="s">
        <v>191</v>
      </c>
      <c r="Q1661" s="68" t="s">
        <v>49</v>
      </c>
      <c r="R1661" s="68" t="s">
        <v>6402</v>
      </c>
      <c r="S1661" s="68">
        <v>12</v>
      </c>
      <c r="T1661" s="68">
        <v>7.47</v>
      </c>
      <c r="U1661" s="68">
        <v>0.36</v>
      </c>
      <c r="V1661" s="68">
        <v>30.92</v>
      </c>
      <c r="W1661" s="68">
        <v>38.39</v>
      </c>
      <c r="X1661" s="68">
        <v>-0.24</v>
      </c>
      <c r="Y1661" s="68">
        <v>407.42</v>
      </c>
      <c r="Z1661" s="68">
        <v>173.29</v>
      </c>
      <c r="AA1661" s="68">
        <v>0.56999999999999995</v>
      </c>
      <c r="AB1661" s="73">
        <v>83940.479999999996</v>
      </c>
      <c r="AC1661" s="73">
        <v>40404</v>
      </c>
      <c r="AD1661" s="73">
        <v>94980.479999999996</v>
      </c>
      <c r="AE1661" s="73">
        <v>40404</v>
      </c>
      <c r="AF1661" s="73"/>
      <c r="AG1661" s="73">
        <f>IFERROR(VLOOKUP(J1661,'Roll ups'!D:E,2,FALSE),0)</f>
        <v>52239627.039999984</v>
      </c>
      <c r="AH1661" s="74">
        <f>IF(Table2[[#This Row],[CATEGORY TTL LOOKUP]]=0,0,IF(Table2[[#This Row],[CATEGORY TTL LOOKUP]]&gt;0,SUM(AB1661/AG1661)))</f>
        <v>1.6068353615106517E-3</v>
      </c>
      <c r="AI1661" s="74" t="str">
        <f>IFERROR(IF(AH1661&lt;#REF!,"STRIKE",IF(AH1661&gt;=#REF!,"GOOD")),"NO DATA")</f>
        <v>NO DATA</v>
      </c>
      <c r="AJ1661" s="75">
        <f>IFERROR(VLOOKUP(K1661,'Roll ups'!H:I,2,FALSE),0)</f>
        <v>126094742.97999983</v>
      </c>
      <c r="AK1661" s="76">
        <f>IF(Table2[[#This Row],[PRICE TIER LOOKUP]]=0,0,IF(Table2[[#This Row],[PRICE TIER LOOKUP]]&gt;0,SUM(AB1661/AJ1661)))</f>
        <v>6.6569373168327871E-4</v>
      </c>
      <c r="AL1661" s="74" t="e">
        <f>IF(AK1661&lt;#REF!,"STRIKE",IF(AK1661&gt;=#REF!,"GOOD"))</f>
        <v>#REF!</v>
      </c>
      <c r="AM1661" s="75">
        <f>VLOOKUP(H1661,'Roll ups'!A:B,2,FALSE)</f>
        <v>325145452.83999985</v>
      </c>
      <c r="AN1661" s="77">
        <f t="shared" si="54"/>
        <v>2.5816285993489227E-4</v>
      </c>
      <c r="AO1661" s="74" t="str">
        <f>IFERROR(VLOOKUP(Table2[[#This Row],[Product Name]],'Roll ups'!L:P,5,FALSE),"GOOD")</f>
        <v>GOOD</v>
      </c>
      <c r="AP1661" s="74">
        <f>Table2[[#This Row],[Retail Dollar Vol Current 12 Mths]]/Table2[[#This Row],[SHELF SALES  LOOKUP]]</f>
        <v>2.921168946709482E-4</v>
      </c>
      <c r="AQ1661" s="69">
        <f t="shared" si="55"/>
        <v>0</v>
      </c>
      <c r="AR166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661" s="69" t="e">
        <f>IF(Table2[[#This Row],[Shelf Dollar Vol Current 12 Mths]]&gt;#REF!,"MEETS $ CRITERIA",IF(Table2[[#This Row],[Shelf Dollar Vol Current 12 Mths]]&lt;#REF!+1,"DOES NOT MEET $ CRITERIA"))</f>
        <v>#REF!</v>
      </c>
      <c r="AT1661" s="78"/>
    </row>
    <row r="1662" spans="1:46" ht="13.8" x14ac:dyDescent="0.3">
      <c r="A1662" s="68" t="s">
        <v>9949</v>
      </c>
      <c r="B1662" s="69">
        <v>15779</v>
      </c>
      <c r="C1662" s="69">
        <v>246</v>
      </c>
      <c r="D1662" s="69" t="s">
        <v>25</v>
      </c>
      <c r="E1662" s="70" t="s">
        <v>6313</v>
      </c>
      <c r="F1662" s="70"/>
      <c r="G1662" s="71" t="s">
        <v>9950</v>
      </c>
      <c r="H1662" s="69" t="s">
        <v>6315</v>
      </c>
      <c r="I1662" s="68" t="s">
        <v>721</v>
      </c>
      <c r="J1662" s="68" t="s">
        <v>228</v>
      </c>
      <c r="K1662" s="68" t="s">
        <v>228</v>
      </c>
      <c r="L1662" s="68" t="s">
        <v>6320</v>
      </c>
      <c r="M1662" s="68" t="s">
        <v>228</v>
      </c>
      <c r="N1662" s="68" t="s">
        <v>712</v>
      </c>
      <c r="O1662" s="68" t="s">
        <v>9951</v>
      </c>
      <c r="P1662" s="72" t="s">
        <v>6357</v>
      </c>
      <c r="Q1662" s="68" t="s">
        <v>51</v>
      </c>
      <c r="R1662" s="68" t="s">
        <v>31</v>
      </c>
      <c r="S1662" s="68">
        <v>10</v>
      </c>
      <c r="T1662" s="68">
        <v>4.5</v>
      </c>
      <c r="U1662" s="68">
        <v>0.53</v>
      </c>
      <c r="V1662" s="68">
        <v>30.5</v>
      </c>
      <c r="W1662" s="68">
        <v>29.96</v>
      </c>
      <c r="X1662" s="68">
        <v>0.02</v>
      </c>
      <c r="Y1662" s="68">
        <v>108.29</v>
      </c>
      <c r="Z1662" s="68">
        <v>129.58000000000001</v>
      </c>
      <c r="AA1662" s="68">
        <v>-0.2</v>
      </c>
      <c r="AB1662" s="73">
        <v>33449.129999999997</v>
      </c>
      <c r="AC1662" s="73">
        <v>36931.5</v>
      </c>
      <c r="AD1662" s="73">
        <v>33449.129999999997</v>
      </c>
      <c r="AE1662" s="73">
        <v>36931.5</v>
      </c>
      <c r="AF1662" s="73"/>
      <c r="AG1662" s="73">
        <f>IFERROR(VLOOKUP(J1662,'Roll ups'!D:E,2,FALSE),0)</f>
        <v>3903414.0300000003</v>
      </c>
      <c r="AH1662" s="74">
        <f>IF(Table2[[#This Row],[CATEGORY TTL LOOKUP]]=0,0,IF(Table2[[#This Row],[CATEGORY TTL LOOKUP]]&gt;0,SUM(AB1662/AG1662)))</f>
        <v>8.5691985894716868E-3</v>
      </c>
      <c r="AI1662" s="74" t="str">
        <f>IFERROR(IF(AH1662&lt;#REF!,"STRIKE",IF(AH1662&gt;=#REF!,"GOOD")),"NO DATA")</f>
        <v>NO DATA</v>
      </c>
      <c r="AJ1662" s="75">
        <f>IFERROR(VLOOKUP(K1662,'Roll ups'!H:I,2,FALSE),0)</f>
        <v>3903414.0300000003</v>
      </c>
      <c r="AK1662" s="76">
        <f>IF(Table2[[#This Row],[PRICE TIER LOOKUP]]=0,0,IF(Table2[[#This Row],[PRICE TIER LOOKUP]]&gt;0,SUM(AB1662/AJ1662)))</f>
        <v>8.5691985894716868E-3</v>
      </c>
      <c r="AL1662" s="74" t="e">
        <f>IF(AK1662&lt;#REF!,"STRIKE",IF(AK1662&gt;=#REF!,"GOOD"))</f>
        <v>#REF!</v>
      </c>
      <c r="AM1662" s="75">
        <f>VLOOKUP(H1662,'Roll ups'!A:B,2,FALSE)</f>
        <v>325145452.83999985</v>
      </c>
      <c r="AN1662" s="77">
        <f t="shared" si="54"/>
        <v>1.0287435886873654E-4</v>
      </c>
      <c r="AO1662" s="74" t="str">
        <f>IFERROR(VLOOKUP(Table2[[#This Row],[Product Name]],'Roll ups'!L:P,5,FALSE),"GOOD")</f>
        <v>GOOD</v>
      </c>
      <c r="AP1662" s="74">
        <f>Table2[[#This Row],[Retail Dollar Vol Current 12 Mths]]/Table2[[#This Row],[SHELF SALES  LOOKUP]]</f>
        <v>1.0287435886873654E-4</v>
      </c>
      <c r="AQ1662" s="69">
        <f t="shared" si="55"/>
        <v>0</v>
      </c>
      <c r="AR166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662" s="69" t="e">
        <f>IF(Table2[[#This Row],[Shelf Dollar Vol Current 12 Mths]]&gt;#REF!,"MEETS $ CRITERIA",IF(Table2[[#This Row],[Shelf Dollar Vol Current 12 Mths]]&lt;#REF!+1,"DOES NOT MEET $ CRITERIA"))</f>
        <v>#REF!</v>
      </c>
      <c r="AT1662" s="78"/>
    </row>
    <row r="1663" spans="1:46" ht="13.8" x14ac:dyDescent="0.3">
      <c r="A1663" s="68" t="s">
        <v>9952</v>
      </c>
      <c r="B1663" s="69">
        <v>76404</v>
      </c>
      <c r="C1663" s="69">
        <v>388</v>
      </c>
      <c r="D1663" s="69" t="s">
        <v>25</v>
      </c>
      <c r="E1663" s="70" t="s">
        <v>6313</v>
      </c>
      <c r="F1663" s="70"/>
      <c r="G1663" s="71" t="s">
        <v>9953</v>
      </c>
      <c r="H1663" s="69" t="s">
        <v>6315</v>
      </c>
      <c r="I1663" s="68" t="s">
        <v>831</v>
      </c>
      <c r="J1663" s="68" t="s">
        <v>232</v>
      </c>
      <c r="K1663" s="68" t="s">
        <v>232</v>
      </c>
      <c r="L1663" s="68" t="s">
        <v>89</v>
      </c>
      <c r="M1663" s="68" t="s">
        <v>175</v>
      </c>
      <c r="N1663" s="68" t="s">
        <v>184</v>
      </c>
      <c r="O1663" s="68" t="s">
        <v>9954</v>
      </c>
      <c r="P1663" s="72" t="s">
        <v>191</v>
      </c>
      <c r="Q1663" s="68" t="s">
        <v>234</v>
      </c>
      <c r="R1663" s="68" t="s">
        <v>31</v>
      </c>
      <c r="S1663" s="68">
        <v>9</v>
      </c>
      <c r="T1663" s="68">
        <v>8.67</v>
      </c>
      <c r="U1663" s="68">
        <v>7.0000000000000007E-2</v>
      </c>
      <c r="V1663" s="68">
        <v>24.01</v>
      </c>
      <c r="W1663" s="68">
        <v>28.01</v>
      </c>
      <c r="X1663" s="68">
        <v>-0.17</v>
      </c>
      <c r="Y1663" s="68">
        <v>118.03</v>
      </c>
      <c r="Z1663" s="68">
        <v>182.4</v>
      </c>
      <c r="AA1663" s="68">
        <v>-0.55000000000000004</v>
      </c>
      <c r="AB1663" s="73">
        <v>23990.58</v>
      </c>
      <c r="AC1663" s="73">
        <v>37070.19</v>
      </c>
      <c r="AD1663" s="73">
        <v>23990.58</v>
      </c>
      <c r="AE1663" s="73">
        <v>37070.19</v>
      </c>
      <c r="AF1663" s="73"/>
      <c r="AG1663" s="73">
        <f>IFERROR(VLOOKUP(J1663,'Roll ups'!D:E,2,FALSE),0)</f>
        <v>4182721.1600000006</v>
      </c>
      <c r="AH1663" s="74">
        <f>IF(Table2[[#This Row],[CATEGORY TTL LOOKUP]]=0,0,IF(Table2[[#This Row],[CATEGORY TTL LOOKUP]]&gt;0,SUM(AB1663/AG1663)))</f>
        <v>5.7356393319797578E-3</v>
      </c>
      <c r="AI1663" s="74" t="str">
        <f>IFERROR(IF(AH1663&lt;#REF!,"STRIKE",IF(AH1663&gt;=#REF!,"GOOD")),"NO DATA")</f>
        <v>NO DATA</v>
      </c>
      <c r="AJ1663" s="75">
        <f>IFERROR(VLOOKUP(K1663,'Roll ups'!H:I,2,FALSE),0)</f>
        <v>4182721.1600000006</v>
      </c>
      <c r="AK1663" s="76">
        <f>IF(Table2[[#This Row],[PRICE TIER LOOKUP]]=0,0,IF(Table2[[#This Row],[PRICE TIER LOOKUP]]&gt;0,SUM(AB1663/AJ1663)))</f>
        <v>5.7356393319797578E-3</v>
      </c>
      <c r="AL1663" s="74" t="e">
        <f>IF(AK1663&lt;#REF!,"STRIKE",IF(AK1663&gt;=#REF!,"GOOD"))</f>
        <v>#REF!</v>
      </c>
      <c r="AM1663" s="75">
        <f>VLOOKUP(H1663,'Roll ups'!A:B,2,FALSE)</f>
        <v>325145452.83999985</v>
      </c>
      <c r="AN1663" s="77">
        <f t="shared" si="54"/>
        <v>7.3784147342221876E-5</v>
      </c>
      <c r="AO1663" s="74" t="str">
        <f>IFERROR(VLOOKUP(Table2[[#This Row],[Product Name]],'Roll ups'!L:P,5,FALSE),"GOOD")</f>
        <v>GOOD</v>
      </c>
      <c r="AP1663" s="74">
        <f>Table2[[#This Row],[Retail Dollar Vol Current 12 Mths]]/Table2[[#This Row],[SHELF SALES  LOOKUP]]</f>
        <v>7.3784147342221876E-5</v>
      </c>
      <c r="AQ1663" s="69">
        <f t="shared" si="55"/>
        <v>0</v>
      </c>
      <c r="AR166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663" s="69" t="e">
        <f>IF(Table2[[#This Row],[Shelf Dollar Vol Current 12 Mths]]&gt;#REF!,"MEETS $ CRITERIA",IF(Table2[[#This Row],[Shelf Dollar Vol Current 12 Mths]]&lt;#REF!+1,"DOES NOT MEET $ CRITERIA"))</f>
        <v>#REF!</v>
      </c>
      <c r="AT1663" s="78"/>
    </row>
    <row r="1664" spans="1:46" ht="13.8" x14ac:dyDescent="0.3">
      <c r="A1664" s="68" t="s">
        <v>9955</v>
      </c>
      <c r="B1664" s="69">
        <v>76409</v>
      </c>
      <c r="C1664" s="69">
        <v>413</v>
      </c>
      <c r="D1664" s="69" t="s">
        <v>25</v>
      </c>
      <c r="E1664" s="70" t="s">
        <v>6313</v>
      </c>
      <c r="F1664" s="70"/>
      <c r="G1664" s="71" t="s">
        <v>9956</v>
      </c>
      <c r="H1664" s="69" t="s">
        <v>6315</v>
      </c>
      <c r="I1664" s="68" t="s">
        <v>831</v>
      </c>
      <c r="J1664" s="68" t="s">
        <v>232</v>
      </c>
      <c r="K1664" s="68" t="s">
        <v>232</v>
      </c>
      <c r="L1664" s="68" t="s">
        <v>132</v>
      </c>
      <c r="M1664" s="68" t="s">
        <v>175</v>
      </c>
      <c r="N1664" s="68" t="s">
        <v>184</v>
      </c>
      <c r="O1664" s="68" t="s">
        <v>9957</v>
      </c>
      <c r="P1664" s="72" t="s">
        <v>191</v>
      </c>
      <c r="Q1664" s="68" t="s">
        <v>234</v>
      </c>
      <c r="R1664" s="68" t="s">
        <v>31</v>
      </c>
      <c r="S1664" s="68">
        <v>40</v>
      </c>
      <c r="T1664" s="68">
        <v>58</v>
      </c>
      <c r="U1664" s="68">
        <v>-0.45</v>
      </c>
      <c r="V1664" s="68">
        <v>117.42</v>
      </c>
      <c r="W1664" s="68">
        <v>131</v>
      </c>
      <c r="X1664" s="68">
        <v>-0.12</v>
      </c>
      <c r="Y1664" s="68">
        <v>500.17</v>
      </c>
      <c r="Z1664" s="68">
        <v>473.75</v>
      </c>
      <c r="AA1664" s="68">
        <v>0.05</v>
      </c>
      <c r="AB1664" s="73">
        <v>114818.26</v>
      </c>
      <c r="AC1664" s="73">
        <v>108612.09</v>
      </c>
      <c r="AD1664" s="73">
        <v>114818.26</v>
      </c>
      <c r="AE1664" s="73">
        <v>108612.09</v>
      </c>
      <c r="AF1664" s="73"/>
      <c r="AG1664" s="73">
        <f>IFERROR(VLOOKUP(J1664,'Roll ups'!D:E,2,FALSE),0)</f>
        <v>4182721.1600000006</v>
      </c>
      <c r="AH1664" s="74">
        <f>IF(Table2[[#This Row],[CATEGORY TTL LOOKUP]]=0,0,IF(Table2[[#This Row],[CATEGORY TTL LOOKUP]]&gt;0,SUM(AB1664/AG1664)))</f>
        <v>2.7450613035844822E-2</v>
      </c>
      <c r="AI1664" s="74" t="str">
        <f>IFERROR(IF(AH1664&lt;#REF!,"STRIKE",IF(AH1664&gt;=#REF!,"GOOD")),"NO DATA")</f>
        <v>NO DATA</v>
      </c>
      <c r="AJ1664" s="75">
        <f>IFERROR(VLOOKUP(K1664,'Roll ups'!H:I,2,FALSE),0)</f>
        <v>4182721.1600000006</v>
      </c>
      <c r="AK1664" s="76">
        <f>IF(Table2[[#This Row],[PRICE TIER LOOKUP]]=0,0,IF(Table2[[#This Row],[PRICE TIER LOOKUP]]&gt;0,SUM(AB1664/AJ1664)))</f>
        <v>2.7450613035844822E-2</v>
      </c>
      <c r="AL1664" s="74" t="e">
        <f>IF(AK1664&lt;#REF!,"STRIKE",IF(AK1664&gt;=#REF!,"GOOD"))</f>
        <v>#REF!</v>
      </c>
      <c r="AM1664" s="75">
        <f>VLOOKUP(H1664,'Roll ups'!A:B,2,FALSE)</f>
        <v>325145452.83999985</v>
      </c>
      <c r="AN1664" s="77">
        <f t="shared" si="54"/>
        <v>3.5312891199035365E-4</v>
      </c>
      <c r="AO1664" s="74" t="str">
        <f>IFERROR(VLOOKUP(Table2[[#This Row],[Product Name]],'Roll ups'!L:P,5,FALSE),"GOOD")</f>
        <v>GOOD</v>
      </c>
      <c r="AP1664" s="74">
        <f>Table2[[#This Row],[Retail Dollar Vol Current 12 Mths]]/Table2[[#This Row],[SHELF SALES  LOOKUP]]</f>
        <v>3.5312891199035365E-4</v>
      </c>
      <c r="AQ1664" s="69">
        <f t="shared" si="55"/>
        <v>0</v>
      </c>
      <c r="AR166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664" s="69" t="e">
        <f>IF(Table2[[#This Row],[Shelf Dollar Vol Current 12 Mths]]&gt;#REF!,"MEETS $ CRITERIA",IF(Table2[[#This Row],[Shelf Dollar Vol Current 12 Mths]]&lt;#REF!+1,"DOES NOT MEET $ CRITERIA"))</f>
        <v>#REF!</v>
      </c>
      <c r="AT1664" s="78"/>
    </row>
    <row r="1665" spans="1:46" ht="13.8" x14ac:dyDescent="0.3">
      <c r="A1665" s="68" t="s">
        <v>9958</v>
      </c>
      <c r="B1665" s="69">
        <v>43860</v>
      </c>
      <c r="C1665" s="69">
        <v>442</v>
      </c>
      <c r="D1665" s="69" t="s">
        <v>25</v>
      </c>
      <c r="E1665" s="70" t="s">
        <v>6313</v>
      </c>
      <c r="F1665" s="70"/>
      <c r="G1665" s="71" t="s">
        <v>9959</v>
      </c>
      <c r="H1665" s="69" t="s">
        <v>6315</v>
      </c>
      <c r="I1665" s="68" t="s">
        <v>299</v>
      </c>
      <c r="J1665" s="68" t="s">
        <v>299</v>
      </c>
      <c r="K1665" s="68" t="s">
        <v>89</v>
      </c>
      <c r="L1665" s="68" t="s">
        <v>89</v>
      </c>
      <c r="M1665" s="68" t="s">
        <v>299</v>
      </c>
      <c r="N1665" s="68" t="s">
        <v>184</v>
      </c>
      <c r="O1665" s="68" t="s">
        <v>9960</v>
      </c>
      <c r="P1665" s="72" t="s">
        <v>299</v>
      </c>
      <c r="Q1665" s="68" t="s">
        <v>51</v>
      </c>
      <c r="R1665" s="68" t="s">
        <v>31</v>
      </c>
      <c r="S1665" s="68">
        <v>17</v>
      </c>
      <c r="T1665" s="68">
        <v>39</v>
      </c>
      <c r="U1665" s="68">
        <v>-1.29</v>
      </c>
      <c r="V1665" s="68">
        <v>47</v>
      </c>
      <c r="W1665" s="68">
        <v>108</v>
      </c>
      <c r="X1665" s="68">
        <v>-1.3</v>
      </c>
      <c r="Y1665" s="68">
        <v>379</v>
      </c>
      <c r="Z1665" s="68">
        <v>406.08</v>
      </c>
      <c r="AA1665" s="68">
        <v>-7.0000000000000007E-2</v>
      </c>
      <c r="AB1665" s="73">
        <v>56569.8</v>
      </c>
      <c r="AC1665" s="73">
        <v>62384.34</v>
      </c>
      <c r="AD1665" s="73">
        <v>62989.8</v>
      </c>
      <c r="AE1665" s="73">
        <v>66164.7</v>
      </c>
      <c r="AF1665" s="73"/>
      <c r="AG1665" s="73">
        <f>IFERROR(VLOOKUP(J1665,'Roll ups'!D:E,2,FALSE),0)</f>
        <v>12844114.079999994</v>
      </c>
      <c r="AH1665" s="74">
        <f>IF(Table2[[#This Row],[CATEGORY TTL LOOKUP]]=0,0,IF(Table2[[#This Row],[CATEGORY TTL LOOKUP]]&gt;0,SUM(AB1665/AG1665)))</f>
        <v>4.4043364647536696E-3</v>
      </c>
      <c r="AI1665" s="74" t="str">
        <f>IFERROR(IF(AH1665&lt;#REF!,"STRIKE",IF(AH1665&gt;=#REF!,"GOOD")),"NO DATA")</f>
        <v>NO DATA</v>
      </c>
      <c r="AJ1665" s="75">
        <f>IFERROR(VLOOKUP(K1665,'Roll ups'!H:I,2,FALSE),0)</f>
        <v>75793138.070000067</v>
      </c>
      <c r="AK1665" s="76">
        <f>IF(Table2[[#This Row],[PRICE TIER LOOKUP]]=0,0,IF(Table2[[#This Row],[PRICE TIER LOOKUP]]&gt;0,SUM(AB1665/AJ1665)))</f>
        <v>7.463709966429149E-4</v>
      </c>
      <c r="AL1665" s="74" t="e">
        <f>IF(AK1665&lt;#REF!,"STRIKE",IF(AK1665&gt;=#REF!,"GOOD"))</f>
        <v>#REF!</v>
      </c>
      <c r="AM1665" s="75">
        <f>VLOOKUP(H1665,'Roll ups'!A:B,2,FALSE)</f>
        <v>325145452.83999985</v>
      </c>
      <c r="AN1665" s="77">
        <f t="shared" si="54"/>
        <v>1.7398305744671544E-4</v>
      </c>
      <c r="AO1665" s="74" t="str">
        <f>IFERROR(VLOOKUP(Table2[[#This Row],[Product Name]],'Roll ups'!L:P,5,FALSE),"GOOD")</f>
        <v>GOOD</v>
      </c>
      <c r="AP1665" s="74">
        <f>Table2[[#This Row],[Retail Dollar Vol Current 12 Mths]]/Table2[[#This Row],[SHELF SALES  LOOKUP]]</f>
        <v>1.9372806677692191E-4</v>
      </c>
      <c r="AQ1665" s="69">
        <f t="shared" si="55"/>
        <v>0</v>
      </c>
      <c r="AR166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665" s="69" t="e">
        <f>IF(Table2[[#This Row],[Shelf Dollar Vol Current 12 Mths]]&gt;#REF!,"MEETS $ CRITERIA",IF(Table2[[#This Row],[Shelf Dollar Vol Current 12 Mths]]&lt;#REF!+1,"DOES NOT MEET $ CRITERIA"))</f>
        <v>#REF!</v>
      </c>
      <c r="AT1665" s="78"/>
    </row>
    <row r="1666" spans="1:46" ht="13.8" x14ac:dyDescent="0.3">
      <c r="A1666" s="68" t="s">
        <v>9961</v>
      </c>
      <c r="B1666" s="69">
        <v>87103</v>
      </c>
      <c r="C1666" s="69">
        <v>96</v>
      </c>
      <c r="D1666" s="69" t="s">
        <v>25</v>
      </c>
      <c r="E1666" s="70" t="s">
        <v>6313</v>
      </c>
      <c r="F1666" s="70"/>
      <c r="G1666" s="71" t="s">
        <v>9962</v>
      </c>
      <c r="H1666" s="69" t="s">
        <v>6315</v>
      </c>
      <c r="I1666" s="68" t="s">
        <v>245</v>
      </c>
      <c r="J1666" s="68" t="s">
        <v>245</v>
      </c>
      <c r="K1666" s="68" t="s">
        <v>146</v>
      </c>
      <c r="L1666" s="68" t="s">
        <v>132</v>
      </c>
      <c r="M1666" s="68" t="s">
        <v>245</v>
      </c>
      <c r="N1666" s="68" t="s">
        <v>246</v>
      </c>
      <c r="O1666" s="68" t="s">
        <v>9963</v>
      </c>
      <c r="P1666" s="72" t="s">
        <v>245</v>
      </c>
      <c r="Q1666" s="68" t="s">
        <v>397</v>
      </c>
      <c r="R1666" s="68" t="s">
        <v>31</v>
      </c>
      <c r="S1666" s="68">
        <v>5</v>
      </c>
      <c r="T1666" s="68">
        <v>3.5</v>
      </c>
      <c r="U1666" s="68">
        <v>0.3</v>
      </c>
      <c r="V1666" s="68">
        <v>13.5</v>
      </c>
      <c r="W1666" s="68">
        <v>6.92</v>
      </c>
      <c r="X1666" s="68">
        <v>0.49</v>
      </c>
      <c r="Y1666" s="68">
        <v>54.75</v>
      </c>
      <c r="Z1666" s="68">
        <v>20.92</v>
      </c>
      <c r="AA1666" s="68">
        <v>0.62</v>
      </c>
      <c r="AB1666" s="73">
        <v>12505.74</v>
      </c>
      <c r="AC1666" s="73">
        <v>6899.98</v>
      </c>
      <c r="AD1666" s="73">
        <v>12505.74</v>
      </c>
      <c r="AE1666" s="73">
        <v>6899.98</v>
      </c>
      <c r="AF1666" s="73"/>
      <c r="AG1666" s="73">
        <f>IFERROR(VLOOKUP(J1666,'Roll ups'!D:E,2,FALSE),0)</f>
        <v>57863085.470000021</v>
      </c>
      <c r="AH1666" s="74">
        <f>IF(Table2[[#This Row],[CATEGORY TTL LOOKUP]]=0,0,IF(Table2[[#This Row],[CATEGORY TTL LOOKUP]]&gt;0,SUM(AB1666/AG1666)))</f>
        <v>2.1612639385578197E-4</v>
      </c>
      <c r="AI1666" s="74" t="str">
        <f>IFERROR(IF(AH1666&lt;#REF!,"STRIKE",IF(AH1666&gt;=#REF!,"GOOD")),"NO DATA")</f>
        <v>NO DATA</v>
      </c>
      <c r="AJ1666" s="75">
        <f>IFERROR(VLOOKUP(K1666,'Roll ups'!H:I,2,FALSE),0)</f>
        <v>69119979.479999974</v>
      </c>
      <c r="AK1666" s="76">
        <f>IF(Table2[[#This Row],[PRICE TIER LOOKUP]]=0,0,IF(Table2[[#This Row],[PRICE TIER LOOKUP]]&gt;0,SUM(AB1666/AJ1666)))</f>
        <v>1.8092800510189047E-4</v>
      </c>
      <c r="AL1666" s="74" t="e">
        <f>IF(AK1666&lt;#REF!,"STRIKE",IF(AK1666&gt;=#REF!,"GOOD"))</f>
        <v>#REF!</v>
      </c>
      <c r="AM1666" s="75">
        <f>VLOOKUP(H1666,'Roll ups'!A:B,2,FALSE)</f>
        <v>325145452.83999985</v>
      </c>
      <c r="AN1666" s="77">
        <f t="shared" si="54"/>
        <v>3.8461986445659826E-5</v>
      </c>
      <c r="AO1666" s="74" t="str">
        <f>IFERROR(VLOOKUP(Table2[[#This Row],[Product Name]],'Roll ups'!L:P,5,FALSE),"GOOD")</f>
        <v>GOOD</v>
      </c>
      <c r="AP1666" s="74">
        <f>Table2[[#This Row],[Retail Dollar Vol Current 12 Mths]]/Table2[[#This Row],[SHELF SALES  LOOKUP]]</f>
        <v>3.8461986445659826E-5</v>
      </c>
      <c r="AQ1666" s="69">
        <f t="shared" si="55"/>
        <v>0</v>
      </c>
      <c r="AR166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666" s="69" t="e">
        <f>IF(Table2[[#This Row],[Shelf Dollar Vol Current 12 Mths]]&gt;#REF!,"MEETS $ CRITERIA",IF(Table2[[#This Row],[Shelf Dollar Vol Current 12 Mths]]&lt;#REF!+1,"DOES NOT MEET $ CRITERIA"))</f>
        <v>#REF!</v>
      </c>
      <c r="AT1666" s="78"/>
    </row>
    <row r="1667" spans="1:46" ht="13.8" x14ac:dyDescent="0.3">
      <c r="A1667" s="68" t="s">
        <v>9964</v>
      </c>
      <c r="B1667" s="69">
        <v>87401</v>
      </c>
      <c r="C1667" s="69">
        <v>513</v>
      </c>
      <c r="D1667" s="69" t="s">
        <v>25</v>
      </c>
      <c r="E1667" s="70" t="s">
        <v>6313</v>
      </c>
      <c r="F1667" s="70"/>
      <c r="G1667" s="71" t="s">
        <v>9965</v>
      </c>
      <c r="H1667" s="69" t="s">
        <v>6315</v>
      </c>
      <c r="I1667" s="68" t="s">
        <v>245</v>
      </c>
      <c r="J1667" s="68" t="s">
        <v>245</v>
      </c>
      <c r="K1667" s="68" t="s">
        <v>89</v>
      </c>
      <c r="L1667" s="68" t="s">
        <v>89</v>
      </c>
      <c r="M1667" s="68" t="s">
        <v>245</v>
      </c>
      <c r="N1667" s="68" t="s">
        <v>529</v>
      </c>
      <c r="O1667" s="68" t="s">
        <v>9966</v>
      </c>
      <c r="P1667" s="72" t="s">
        <v>245</v>
      </c>
      <c r="Q1667" s="68" t="s">
        <v>128</v>
      </c>
      <c r="R1667" s="68" t="s">
        <v>60</v>
      </c>
      <c r="S1667" s="68">
        <v>29</v>
      </c>
      <c r="T1667" s="68">
        <v>36.68</v>
      </c>
      <c r="U1667" s="68">
        <v>-0.25</v>
      </c>
      <c r="V1667" s="68">
        <v>118.71</v>
      </c>
      <c r="W1667" s="68">
        <v>130.04</v>
      </c>
      <c r="X1667" s="68">
        <v>-0.1</v>
      </c>
      <c r="Y1667" s="68">
        <v>452.8</v>
      </c>
      <c r="Z1667" s="68">
        <v>495.49</v>
      </c>
      <c r="AA1667" s="68">
        <v>-0.09</v>
      </c>
      <c r="AB1667" s="73">
        <v>97898.43</v>
      </c>
      <c r="AC1667" s="73">
        <v>104373.6</v>
      </c>
      <c r="AD1667" s="73">
        <v>97898.43</v>
      </c>
      <c r="AE1667" s="73">
        <v>104373.6</v>
      </c>
      <c r="AF1667" s="73"/>
      <c r="AG1667" s="73">
        <f>IFERROR(VLOOKUP(J1667,'Roll ups'!D:E,2,FALSE),0)</f>
        <v>57863085.470000021</v>
      </c>
      <c r="AH1667" s="74">
        <f>IF(Table2[[#This Row],[CATEGORY TTL LOOKUP]]=0,0,IF(Table2[[#This Row],[CATEGORY TTL LOOKUP]]&gt;0,SUM(AB1667/AG1667)))</f>
        <v>1.6918978517099109E-3</v>
      </c>
      <c r="AI1667" s="74" t="str">
        <f>IFERROR(IF(AH1667&lt;#REF!,"STRIKE",IF(AH1667&gt;=#REF!,"GOOD")),"NO DATA")</f>
        <v>NO DATA</v>
      </c>
      <c r="AJ1667" s="75">
        <f>IFERROR(VLOOKUP(K1667,'Roll ups'!H:I,2,FALSE),0)</f>
        <v>75793138.070000067</v>
      </c>
      <c r="AK1667" s="76">
        <f>IF(Table2[[#This Row],[PRICE TIER LOOKUP]]=0,0,IF(Table2[[#This Row],[PRICE TIER LOOKUP]]&gt;0,SUM(AB1667/AJ1667)))</f>
        <v>1.291652945014418E-3</v>
      </c>
      <c r="AL1667" s="74" t="e">
        <f>IF(AK1667&lt;#REF!,"STRIKE",IF(AK1667&gt;=#REF!,"GOOD"))</f>
        <v>#REF!</v>
      </c>
      <c r="AM1667" s="75">
        <f>VLOOKUP(H1667,'Roll ups'!A:B,2,FALSE)</f>
        <v>325145452.83999985</v>
      </c>
      <c r="AN1667" s="77">
        <f t="shared" si="54"/>
        <v>3.0109118594432452E-4</v>
      </c>
      <c r="AO1667" s="74" t="str">
        <f>IFERROR(VLOOKUP(Table2[[#This Row],[Product Name]],'Roll ups'!L:P,5,FALSE),"GOOD")</f>
        <v>GOOD</v>
      </c>
      <c r="AP1667" s="74">
        <f>Table2[[#This Row],[Retail Dollar Vol Current 12 Mths]]/Table2[[#This Row],[SHELF SALES  LOOKUP]]</f>
        <v>3.0109118594432452E-4</v>
      </c>
      <c r="AQ1667" s="69">
        <f t="shared" si="55"/>
        <v>0</v>
      </c>
      <c r="AR166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667" s="69" t="e">
        <f>IF(Table2[[#This Row],[Shelf Dollar Vol Current 12 Mths]]&gt;#REF!,"MEETS $ CRITERIA",IF(Table2[[#This Row],[Shelf Dollar Vol Current 12 Mths]]&lt;#REF!+1,"DOES NOT MEET $ CRITERIA"))</f>
        <v>#REF!</v>
      </c>
      <c r="AT1667" s="78"/>
    </row>
    <row r="1668" spans="1:46" ht="13.8" x14ac:dyDescent="0.3">
      <c r="A1668" s="68" t="s">
        <v>9967</v>
      </c>
      <c r="B1668" s="69">
        <v>87563</v>
      </c>
      <c r="C1668" s="69">
        <v>434</v>
      </c>
      <c r="D1668" s="69" t="s">
        <v>25</v>
      </c>
      <c r="E1668" s="70" t="s">
        <v>6313</v>
      </c>
      <c r="F1668" s="70"/>
      <c r="G1668" s="71" t="s">
        <v>9968</v>
      </c>
      <c r="H1668" s="69" t="s">
        <v>6315</v>
      </c>
      <c r="I1668" s="68" t="s">
        <v>245</v>
      </c>
      <c r="J1668" s="68" t="s">
        <v>245</v>
      </c>
      <c r="K1668" s="68" t="s">
        <v>132</v>
      </c>
      <c r="L1668" s="68" t="s">
        <v>6320</v>
      </c>
      <c r="M1668" s="68" t="s">
        <v>245</v>
      </c>
      <c r="N1668" s="68" t="s">
        <v>246</v>
      </c>
      <c r="O1668" s="68" t="s">
        <v>9969</v>
      </c>
      <c r="P1668" s="72" t="s">
        <v>245</v>
      </c>
      <c r="Q1668" s="68" t="s">
        <v>397</v>
      </c>
      <c r="R1668" s="68" t="s">
        <v>31</v>
      </c>
      <c r="S1668" s="68">
        <v>59</v>
      </c>
      <c r="T1668" s="68">
        <v>85</v>
      </c>
      <c r="U1668" s="68">
        <v>-0.44</v>
      </c>
      <c r="V1668" s="68">
        <v>201.08</v>
      </c>
      <c r="W1668" s="68">
        <v>344.92</v>
      </c>
      <c r="X1668" s="68">
        <v>-0.72</v>
      </c>
      <c r="Y1668" s="68">
        <v>1128.17</v>
      </c>
      <c r="Z1668" s="68">
        <v>1357.17</v>
      </c>
      <c r="AA1668" s="68">
        <v>-0.2</v>
      </c>
      <c r="AB1668" s="73">
        <v>420896.42</v>
      </c>
      <c r="AC1668" s="73">
        <v>506331.74</v>
      </c>
      <c r="AD1668" s="73">
        <v>420896.42</v>
      </c>
      <c r="AE1668" s="73">
        <v>506331.74</v>
      </c>
      <c r="AF1668" s="73"/>
      <c r="AG1668" s="73">
        <f>IFERROR(VLOOKUP(J1668,'Roll ups'!D:E,2,FALSE),0)</f>
        <v>57863085.470000021</v>
      </c>
      <c r="AH1668" s="74">
        <f>IF(Table2[[#This Row],[CATEGORY TTL LOOKUP]]=0,0,IF(Table2[[#This Row],[CATEGORY TTL LOOKUP]]&gt;0,SUM(AB1668/AG1668)))</f>
        <v>7.2740058118438916E-3</v>
      </c>
      <c r="AI1668" s="74" t="str">
        <f>IFERROR(IF(AH1668&lt;#REF!,"STRIKE",IF(AH1668&gt;=#REF!,"GOOD")),"NO DATA")</f>
        <v>NO DATA</v>
      </c>
      <c r="AJ1668" s="75">
        <f>IFERROR(VLOOKUP(K1668,'Roll ups'!H:I,2,FALSE),0)</f>
        <v>126094742.97999983</v>
      </c>
      <c r="AK1668" s="76">
        <f>IF(Table2[[#This Row],[PRICE TIER LOOKUP]]=0,0,IF(Table2[[#This Row],[PRICE TIER LOOKUP]]&gt;0,SUM(AB1668/AJ1668)))</f>
        <v>3.3379378874403933E-3</v>
      </c>
      <c r="AL1668" s="74" t="e">
        <f>IF(AK1668&lt;#REF!,"STRIKE",IF(AK1668&gt;=#REF!,"GOOD"))</f>
        <v>#REF!</v>
      </c>
      <c r="AM1668" s="75">
        <f>VLOOKUP(H1668,'Roll ups'!A:B,2,FALSE)</f>
        <v>325145452.83999985</v>
      </c>
      <c r="AN1668" s="77">
        <f t="shared" si="54"/>
        <v>1.2944865638552171E-3</v>
      </c>
      <c r="AO1668" s="74" t="str">
        <f>IFERROR(VLOOKUP(Table2[[#This Row],[Product Name]],'Roll ups'!L:P,5,FALSE),"GOOD")</f>
        <v>GOOD</v>
      </c>
      <c r="AP1668" s="74">
        <f>Table2[[#This Row],[Retail Dollar Vol Current 12 Mths]]/Table2[[#This Row],[SHELF SALES  LOOKUP]]</f>
        <v>1.2944865638552171E-3</v>
      </c>
      <c r="AQ1668" s="69">
        <f t="shared" si="55"/>
        <v>0</v>
      </c>
      <c r="AR166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668" s="69" t="e">
        <f>IF(Table2[[#This Row],[Shelf Dollar Vol Current 12 Mths]]&gt;#REF!,"MEETS $ CRITERIA",IF(Table2[[#This Row],[Shelf Dollar Vol Current 12 Mths]]&lt;#REF!+1,"DOES NOT MEET $ CRITERIA"))</f>
        <v>#REF!</v>
      </c>
      <c r="AT1668" s="78"/>
    </row>
    <row r="1669" spans="1:46" ht="13.8" x14ac:dyDescent="0.3">
      <c r="A1669" s="68" t="s">
        <v>9970</v>
      </c>
      <c r="B1669" s="69">
        <v>87579</v>
      </c>
      <c r="C1669" s="69">
        <v>145</v>
      </c>
      <c r="D1669" s="69" t="s">
        <v>25</v>
      </c>
      <c r="E1669" s="70" t="s">
        <v>6313</v>
      </c>
      <c r="F1669" s="70"/>
      <c r="G1669" s="71" t="s">
        <v>9971</v>
      </c>
      <c r="H1669" s="69" t="s">
        <v>6315</v>
      </c>
      <c r="I1669" s="68" t="s">
        <v>245</v>
      </c>
      <c r="J1669" s="68" t="s">
        <v>245</v>
      </c>
      <c r="K1669" s="68" t="s">
        <v>146</v>
      </c>
      <c r="L1669" s="68" t="s">
        <v>6320</v>
      </c>
      <c r="M1669" s="68" t="s">
        <v>245</v>
      </c>
      <c r="N1669" s="68" t="s">
        <v>246</v>
      </c>
      <c r="O1669" s="68" t="s">
        <v>9972</v>
      </c>
      <c r="P1669" s="72" t="s">
        <v>245</v>
      </c>
      <c r="Q1669" s="68" t="s">
        <v>64</v>
      </c>
      <c r="R1669" s="68" t="s">
        <v>60</v>
      </c>
      <c r="S1669" s="68">
        <v>1</v>
      </c>
      <c r="T1669" s="68">
        <v>2</v>
      </c>
      <c r="U1669" s="68">
        <v>-1</v>
      </c>
      <c r="V1669" s="68">
        <v>9</v>
      </c>
      <c r="W1669" s="68">
        <v>7.5</v>
      </c>
      <c r="X1669" s="68">
        <v>0.17</v>
      </c>
      <c r="Y1669" s="68">
        <v>30.75</v>
      </c>
      <c r="Z1669" s="68">
        <v>26</v>
      </c>
      <c r="AA1669" s="68">
        <v>0.15</v>
      </c>
      <c r="AB1669" s="73">
        <v>11895.57</v>
      </c>
      <c r="AC1669" s="73">
        <v>10326.9</v>
      </c>
      <c r="AD1669" s="73">
        <v>12771.09</v>
      </c>
      <c r="AE1669" s="73">
        <v>10903.32</v>
      </c>
      <c r="AF1669" s="73"/>
      <c r="AG1669" s="73">
        <f>IFERROR(VLOOKUP(J1669,'Roll ups'!D:E,2,FALSE),0)</f>
        <v>57863085.470000021</v>
      </c>
      <c r="AH1669" s="74">
        <f>IF(Table2[[#This Row],[CATEGORY TTL LOOKUP]]=0,0,IF(Table2[[#This Row],[CATEGORY TTL LOOKUP]]&gt;0,SUM(AB1669/AG1669)))</f>
        <v>2.0558132881053214E-4</v>
      </c>
      <c r="AI1669" s="74" t="str">
        <f>IFERROR(IF(AH1669&lt;#REF!,"STRIKE",IF(AH1669&gt;=#REF!,"GOOD")),"NO DATA")</f>
        <v>NO DATA</v>
      </c>
      <c r="AJ1669" s="75">
        <f>IFERROR(VLOOKUP(K1669,'Roll ups'!H:I,2,FALSE),0)</f>
        <v>69119979.479999974</v>
      </c>
      <c r="AK1669" s="76">
        <f>IF(Table2[[#This Row],[PRICE TIER LOOKUP]]=0,0,IF(Table2[[#This Row],[PRICE TIER LOOKUP]]&gt;0,SUM(AB1669/AJ1669)))</f>
        <v>1.7210031150894671E-4</v>
      </c>
      <c r="AL1669" s="74" t="e">
        <f>IF(AK1669&lt;#REF!,"STRIKE",IF(AK1669&gt;=#REF!,"GOOD"))</f>
        <v>#REF!</v>
      </c>
      <c r="AM1669" s="75">
        <f>VLOOKUP(H1669,'Roll ups'!A:B,2,FALSE)</f>
        <v>325145452.83999985</v>
      </c>
      <c r="AN1669" s="77">
        <f t="shared" si="54"/>
        <v>3.6585380161701553E-5</v>
      </c>
      <c r="AO1669" s="74" t="str">
        <f>IFERROR(VLOOKUP(Table2[[#This Row],[Product Name]],'Roll ups'!L:P,5,FALSE),"GOOD")</f>
        <v>GOOD</v>
      </c>
      <c r="AP1669" s="74">
        <f>Table2[[#This Row],[Retail Dollar Vol Current 12 Mths]]/Table2[[#This Row],[SHELF SALES  LOOKUP]]</f>
        <v>3.927808274250878E-5</v>
      </c>
      <c r="AQ1669" s="69">
        <f t="shared" si="55"/>
        <v>0</v>
      </c>
      <c r="AR166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669" s="69" t="e">
        <f>IF(Table2[[#This Row],[Shelf Dollar Vol Current 12 Mths]]&gt;#REF!,"MEETS $ CRITERIA",IF(Table2[[#This Row],[Shelf Dollar Vol Current 12 Mths]]&lt;#REF!+1,"DOES NOT MEET $ CRITERIA"))</f>
        <v>#REF!</v>
      </c>
      <c r="AT1669" s="78"/>
    </row>
    <row r="1670" spans="1:46" ht="13.8" x14ac:dyDescent="0.3">
      <c r="A1670" s="68" t="s">
        <v>9973</v>
      </c>
      <c r="B1670" s="69">
        <v>88187</v>
      </c>
      <c r="C1670" s="69">
        <v>255</v>
      </c>
      <c r="D1670" s="69" t="s">
        <v>25</v>
      </c>
      <c r="E1670" s="70" t="s">
        <v>6313</v>
      </c>
      <c r="F1670" s="70"/>
      <c r="G1670" s="71" t="s">
        <v>9974</v>
      </c>
      <c r="H1670" s="69" t="s">
        <v>6315</v>
      </c>
      <c r="I1670" s="68" t="s">
        <v>245</v>
      </c>
      <c r="J1670" s="68" t="s">
        <v>245</v>
      </c>
      <c r="K1670" s="68" t="s">
        <v>132</v>
      </c>
      <c r="L1670" s="68" t="s">
        <v>132</v>
      </c>
      <c r="M1670" s="68" t="s">
        <v>245</v>
      </c>
      <c r="N1670" s="68" t="s">
        <v>246</v>
      </c>
      <c r="O1670" s="68" t="s">
        <v>9975</v>
      </c>
      <c r="P1670" s="72" t="s">
        <v>245</v>
      </c>
      <c r="Q1670" s="68" t="s">
        <v>51</v>
      </c>
      <c r="R1670" s="68" t="s">
        <v>31</v>
      </c>
      <c r="S1670" s="68">
        <v>23</v>
      </c>
      <c r="T1670" s="68">
        <v>24.12</v>
      </c>
      <c r="U1670" s="68">
        <v>-0.03</v>
      </c>
      <c r="V1670" s="68">
        <v>74.680000000000007</v>
      </c>
      <c r="W1670" s="68">
        <v>94.12</v>
      </c>
      <c r="X1670" s="68">
        <v>-0.26</v>
      </c>
      <c r="Y1670" s="68">
        <v>219.48</v>
      </c>
      <c r="Z1670" s="68">
        <v>359.14</v>
      </c>
      <c r="AA1670" s="68">
        <v>-0.64</v>
      </c>
      <c r="AB1670" s="73">
        <v>57788.5</v>
      </c>
      <c r="AC1670" s="73">
        <v>92321.919999999998</v>
      </c>
      <c r="AD1670" s="73">
        <v>57788.5</v>
      </c>
      <c r="AE1670" s="73">
        <v>92321.919999999998</v>
      </c>
      <c r="AF1670" s="73"/>
      <c r="AG1670" s="73">
        <f>IFERROR(VLOOKUP(J1670,'Roll ups'!D:E,2,FALSE),0)</f>
        <v>57863085.470000021</v>
      </c>
      <c r="AH1670" s="74">
        <f>IF(Table2[[#This Row],[CATEGORY TTL LOOKUP]]=0,0,IF(Table2[[#This Row],[CATEGORY TTL LOOKUP]]&gt;0,SUM(AB1670/AG1670)))</f>
        <v>9.9871100081521422E-4</v>
      </c>
      <c r="AI1670" s="74" t="str">
        <f>IFERROR(IF(AH1670&lt;#REF!,"STRIKE",IF(AH1670&gt;=#REF!,"GOOD")),"NO DATA")</f>
        <v>NO DATA</v>
      </c>
      <c r="AJ1670" s="75">
        <f>IFERROR(VLOOKUP(K1670,'Roll ups'!H:I,2,FALSE),0)</f>
        <v>126094742.97999983</v>
      </c>
      <c r="AK1670" s="76">
        <f>IF(Table2[[#This Row],[PRICE TIER LOOKUP]]=0,0,IF(Table2[[#This Row],[PRICE TIER LOOKUP]]&gt;0,SUM(AB1670/AJ1670)))</f>
        <v>4.5829428439507556E-4</v>
      </c>
      <c r="AL1670" s="74" t="e">
        <f>IF(AK1670&lt;#REF!,"STRIKE",IF(AK1670&gt;=#REF!,"GOOD"))</f>
        <v>#REF!</v>
      </c>
      <c r="AM1670" s="75">
        <f>VLOOKUP(H1670,'Roll ups'!A:B,2,FALSE)</f>
        <v>325145452.83999985</v>
      </c>
      <c r="AN1670" s="77">
        <f t="shared" si="54"/>
        <v>1.7773122611816755E-4</v>
      </c>
      <c r="AO1670" s="74" t="str">
        <f>IFERROR(VLOOKUP(Table2[[#This Row],[Product Name]],'Roll ups'!L:P,5,FALSE),"GOOD")</f>
        <v>GOOD</v>
      </c>
      <c r="AP1670" s="74">
        <f>Table2[[#This Row],[Retail Dollar Vol Current 12 Mths]]/Table2[[#This Row],[SHELF SALES  LOOKUP]]</f>
        <v>1.7773122611816755E-4</v>
      </c>
      <c r="AQ1670" s="69">
        <f t="shared" si="55"/>
        <v>0</v>
      </c>
      <c r="AR167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670" s="69" t="e">
        <f>IF(Table2[[#This Row],[Shelf Dollar Vol Current 12 Mths]]&gt;#REF!,"MEETS $ CRITERIA",IF(Table2[[#This Row],[Shelf Dollar Vol Current 12 Mths]]&lt;#REF!+1,"DOES NOT MEET $ CRITERIA"))</f>
        <v>#REF!</v>
      </c>
      <c r="AT1670" s="78"/>
    </row>
    <row r="1671" spans="1:46" ht="13.8" x14ac:dyDescent="0.3">
      <c r="A1671" s="68" t="s">
        <v>9976</v>
      </c>
      <c r="B1671" s="69">
        <v>88355</v>
      </c>
      <c r="C1671" s="69">
        <v>296</v>
      </c>
      <c r="D1671" s="69" t="s">
        <v>25</v>
      </c>
      <c r="E1671" s="70" t="s">
        <v>6313</v>
      </c>
      <c r="F1671" s="70"/>
      <c r="G1671" s="71" t="s">
        <v>9977</v>
      </c>
      <c r="H1671" s="69" t="s">
        <v>6315</v>
      </c>
      <c r="I1671" s="68" t="s">
        <v>245</v>
      </c>
      <c r="J1671" s="68" t="s">
        <v>245</v>
      </c>
      <c r="K1671" s="68" t="s">
        <v>132</v>
      </c>
      <c r="L1671" s="68" t="s">
        <v>132</v>
      </c>
      <c r="M1671" s="68" t="s">
        <v>245</v>
      </c>
      <c r="N1671" s="68" t="s">
        <v>246</v>
      </c>
      <c r="O1671" s="68" t="s">
        <v>9978</v>
      </c>
      <c r="P1671" s="72" t="s">
        <v>245</v>
      </c>
      <c r="Q1671" s="68" t="s">
        <v>341</v>
      </c>
      <c r="R1671" s="68" t="s">
        <v>31</v>
      </c>
      <c r="S1671" s="68">
        <v>59</v>
      </c>
      <c r="T1671" s="68">
        <v>103.33</v>
      </c>
      <c r="U1671" s="68">
        <v>-0.74</v>
      </c>
      <c r="V1671" s="68">
        <v>225.14</v>
      </c>
      <c r="W1671" s="68">
        <v>262.77999999999997</v>
      </c>
      <c r="X1671" s="68">
        <v>-0.17</v>
      </c>
      <c r="Y1671" s="68">
        <v>882.07</v>
      </c>
      <c r="Z1671" s="68">
        <v>988.7</v>
      </c>
      <c r="AA1671" s="68">
        <v>-0.12</v>
      </c>
      <c r="AB1671" s="73">
        <v>227503.08</v>
      </c>
      <c r="AC1671" s="73">
        <v>249391.62</v>
      </c>
      <c r="AD1671" s="73">
        <v>227503.08</v>
      </c>
      <c r="AE1671" s="73">
        <v>252506.06</v>
      </c>
      <c r="AF1671" s="73"/>
      <c r="AG1671" s="73">
        <f>IFERROR(VLOOKUP(J1671,'Roll ups'!D:E,2,FALSE),0)</f>
        <v>57863085.470000021</v>
      </c>
      <c r="AH1671" s="74">
        <f>IF(Table2[[#This Row],[CATEGORY TTL LOOKUP]]=0,0,IF(Table2[[#This Row],[CATEGORY TTL LOOKUP]]&gt;0,SUM(AB1671/AG1671)))</f>
        <v>3.9317481629622458E-3</v>
      </c>
      <c r="AI1671" s="74" t="str">
        <f>IFERROR(IF(AH1671&lt;#REF!,"STRIKE",IF(AH1671&gt;=#REF!,"GOOD")),"NO DATA")</f>
        <v>NO DATA</v>
      </c>
      <c r="AJ1671" s="75">
        <f>IFERROR(VLOOKUP(K1671,'Roll ups'!H:I,2,FALSE),0)</f>
        <v>126094742.97999983</v>
      </c>
      <c r="AK1671" s="76">
        <f>IF(Table2[[#This Row],[PRICE TIER LOOKUP]]=0,0,IF(Table2[[#This Row],[PRICE TIER LOOKUP]]&gt;0,SUM(AB1671/AJ1671)))</f>
        <v>1.8042233531978789E-3</v>
      </c>
      <c r="AL1671" s="74" t="e">
        <f>IF(AK1671&lt;#REF!,"STRIKE",IF(AK1671&gt;=#REF!,"GOOD"))</f>
        <v>#REF!</v>
      </c>
      <c r="AM1671" s="75">
        <f>VLOOKUP(H1671,'Roll ups'!A:B,2,FALSE)</f>
        <v>325145452.83999985</v>
      </c>
      <c r="AN1671" s="77">
        <f t="shared" si="54"/>
        <v>6.9969632978982943E-4</v>
      </c>
      <c r="AO1671" s="74" t="str">
        <f>IFERROR(VLOOKUP(Table2[[#This Row],[Product Name]],'Roll ups'!L:P,5,FALSE),"GOOD")</f>
        <v>GOOD</v>
      </c>
      <c r="AP1671" s="74">
        <f>Table2[[#This Row],[Retail Dollar Vol Current 12 Mths]]/Table2[[#This Row],[SHELF SALES  LOOKUP]]</f>
        <v>6.9969632978982943E-4</v>
      </c>
      <c r="AQ1671" s="69">
        <f t="shared" si="55"/>
        <v>0</v>
      </c>
      <c r="AR167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671" s="69" t="e">
        <f>IF(Table2[[#This Row],[Shelf Dollar Vol Current 12 Mths]]&gt;#REF!,"MEETS $ CRITERIA",IF(Table2[[#This Row],[Shelf Dollar Vol Current 12 Mths]]&lt;#REF!+1,"DOES NOT MEET $ CRITERIA"))</f>
        <v>#REF!</v>
      </c>
      <c r="AT1671" s="78"/>
    </row>
    <row r="1672" spans="1:46" ht="13.8" x14ac:dyDescent="0.3">
      <c r="A1672" s="68" t="s">
        <v>9979</v>
      </c>
      <c r="B1672" s="69">
        <v>88470</v>
      </c>
      <c r="C1672" s="69">
        <v>239</v>
      </c>
      <c r="D1672" s="69" t="s">
        <v>25</v>
      </c>
      <c r="E1672" s="70" t="s">
        <v>6313</v>
      </c>
      <c r="F1672" s="70"/>
      <c r="G1672" s="71" t="s">
        <v>9980</v>
      </c>
      <c r="H1672" s="69" t="s">
        <v>6315</v>
      </c>
      <c r="I1672" s="68" t="s">
        <v>245</v>
      </c>
      <c r="J1672" s="68" t="s">
        <v>245</v>
      </c>
      <c r="K1672" s="68" t="s">
        <v>132</v>
      </c>
      <c r="L1672" s="68" t="s">
        <v>6320</v>
      </c>
      <c r="M1672" s="68" t="s">
        <v>245</v>
      </c>
      <c r="N1672" s="68" t="s">
        <v>246</v>
      </c>
      <c r="O1672" s="68" t="s">
        <v>9981</v>
      </c>
      <c r="P1672" s="72" t="s">
        <v>245</v>
      </c>
      <c r="Q1672" s="68" t="s">
        <v>64</v>
      </c>
      <c r="R1672" s="68" t="s">
        <v>60</v>
      </c>
      <c r="S1672" s="68">
        <v>7</v>
      </c>
      <c r="T1672" s="68">
        <v>5</v>
      </c>
      <c r="U1672" s="68">
        <v>0.3</v>
      </c>
      <c r="V1672" s="68">
        <v>27.67</v>
      </c>
      <c r="W1672" s="68">
        <v>20</v>
      </c>
      <c r="X1672" s="68">
        <v>0.28000000000000003</v>
      </c>
      <c r="Y1672" s="68">
        <v>89.17</v>
      </c>
      <c r="Z1672" s="68">
        <v>79.25</v>
      </c>
      <c r="AA1672" s="68">
        <v>0.11</v>
      </c>
      <c r="AB1672" s="73">
        <v>36127.18</v>
      </c>
      <c r="AC1672" s="73">
        <v>31305.93</v>
      </c>
      <c r="AD1672" s="73">
        <v>36127.18</v>
      </c>
      <c r="AE1672" s="73">
        <v>31305.93</v>
      </c>
      <c r="AF1672" s="73"/>
      <c r="AG1672" s="73">
        <f>IFERROR(VLOOKUP(J1672,'Roll ups'!D:E,2,FALSE),0)</f>
        <v>57863085.470000021</v>
      </c>
      <c r="AH1672" s="74">
        <f>IF(Table2[[#This Row],[CATEGORY TTL LOOKUP]]=0,0,IF(Table2[[#This Row],[CATEGORY TTL LOOKUP]]&gt;0,SUM(AB1672/AG1672)))</f>
        <v>6.2435626628881853E-4</v>
      </c>
      <c r="AI1672" s="74" t="str">
        <f>IFERROR(IF(AH1672&lt;#REF!,"STRIKE",IF(AH1672&gt;=#REF!,"GOOD")),"NO DATA")</f>
        <v>NO DATA</v>
      </c>
      <c r="AJ1672" s="75">
        <f>IFERROR(VLOOKUP(K1672,'Roll ups'!H:I,2,FALSE),0)</f>
        <v>126094742.97999983</v>
      </c>
      <c r="AK1672" s="76">
        <f>IF(Table2[[#This Row],[PRICE TIER LOOKUP]]=0,0,IF(Table2[[#This Row],[PRICE TIER LOOKUP]]&gt;0,SUM(AB1672/AJ1672)))</f>
        <v>2.8650821712472357E-4</v>
      </c>
      <c r="AL1672" s="74" t="e">
        <f>IF(AK1672&lt;#REF!,"STRIKE",IF(AK1672&gt;=#REF!,"GOOD"))</f>
        <v>#REF!</v>
      </c>
      <c r="AM1672" s="75">
        <f>VLOOKUP(H1672,'Roll ups'!A:B,2,FALSE)</f>
        <v>325145452.83999985</v>
      </c>
      <c r="AN1672" s="77">
        <f t="shared" si="54"/>
        <v>1.1111082650686106E-4</v>
      </c>
      <c r="AO1672" s="74" t="str">
        <f>IFERROR(VLOOKUP(Table2[[#This Row],[Product Name]],'Roll ups'!L:P,5,FALSE),"GOOD")</f>
        <v>GOOD</v>
      </c>
      <c r="AP1672" s="74">
        <f>Table2[[#This Row],[Retail Dollar Vol Current 12 Mths]]/Table2[[#This Row],[SHELF SALES  LOOKUP]]</f>
        <v>1.1111082650686106E-4</v>
      </c>
      <c r="AQ1672" s="69">
        <f t="shared" si="55"/>
        <v>0</v>
      </c>
      <c r="AR167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672" s="69" t="e">
        <f>IF(Table2[[#This Row],[Shelf Dollar Vol Current 12 Mths]]&gt;#REF!,"MEETS $ CRITERIA",IF(Table2[[#This Row],[Shelf Dollar Vol Current 12 Mths]]&lt;#REF!+1,"DOES NOT MEET $ CRITERIA"))</f>
        <v>#REF!</v>
      </c>
      <c r="AT1672" s="78"/>
    </row>
    <row r="1673" spans="1:46" ht="13.8" x14ac:dyDescent="0.3">
      <c r="A1673" s="68" t="s">
        <v>9982</v>
      </c>
      <c r="B1673" s="69">
        <v>88818</v>
      </c>
      <c r="C1673" s="69">
        <v>131</v>
      </c>
      <c r="D1673" s="69" t="s">
        <v>25</v>
      </c>
      <c r="E1673" s="70" t="s">
        <v>6313</v>
      </c>
      <c r="F1673" s="70"/>
      <c r="G1673" s="71" t="s">
        <v>9983</v>
      </c>
      <c r="H1673" s="69" t="s">
        <v>6315</v>
      </c>
      <c r="I1673" s="68" t="s">
        <v>245</v>
      </c>
      <c r="J1673" s="68" t="s">
        <v>245</v>
      </c>
      <c r="K1673" s="68" t="s">
        <v>146</v>
      </c>
      <c r="L1673" s="68" t="s">
        <v>6320</v>
      </c>
      <c r="M1673" s="68" t="s">
        <v>245</v>
      </c>
      <c r="N1673" s="68" t="s">
        <v>246</v>
      </c>
      <c r="O1673" s="68" t="s">
        <v>9984</v>
      </c>
      <c r="P1673" s="72" t="s">
        <v>245</v>
      </c>
      <c r="Q1673" s="68" t="s">
        <v>128</v>
      </c>
      <c r="R1673" s="68" t="s">
        <v>60</v>
      </c>
      <c r="S1673" s="68">
        <v>7</v>
      </c>
      <c r="T1673" s="68">
        <v>5.5</v>
      </c>
      <c r="U1673" s="68">
        <v>0.16</v>
      </c>
      <c r="V1673" s="68">
        <v>14.33</v>
      </c>
      <c r="W1673" s="68">
        <v>17</v>
      </c>
      <c r="X1673" s="68">
        <v>-0.19</v>
      </c>
      <c r="Y1673" s="68">
        <v>49.33</v>
      </c>
      <c r="Z1673" s="68">
        <v>46.5</v>
      </c>
      <c r="AA1673" s="68">
        <v>0.06</v>
      </c>
      <c r="AB1673" s="73">
        <v>27042.13</v>
      </c>
      <c r="AC1673" s="73">
        <v>26122.26</v>
      </c>
      <c r="AD1673" s="73">
        <v>28306.400000000001</v>
      </c>
      <c r="AE1673" s="73">
        <v>27020.52</v>
      </c>
      <c r="AF1673" s="73"/>
      <c r="AG1673" s="73">
        <f>IFERROR(VLOOKUP(J1673,'Roll ups'!D:E,2,FALSE),0)</f>
        <v>57863085.470000021</v>
      </c>
      <c r="AH1673" s="74">
        <f>IF(Table2[[#This Row],[CATEGORY TTL LOOKUP]]=0,0,IF(Table2[[#This Row],[CATEGORY TTL LOOKUP]]&gt;0,SUM(AB1673/AG1673)))</f>
        <v>4.6734683745857964E-4</v>
      </c>
      <c r="AI1673" s="74" t="str">
        <f>IFERROR(IF(AH1673&lt;#REF!,"STRIKE",IF(AH1673&gt;=#REF!,"GOOD")),"NO DATA")</f>
        <v>NO DATA</v>
      </c>
      <c r="AJ1673" s="75">
        <f>IFERROR(VLOOKUP(K1673,'Roll ups'!H:I,2,FALSE),0)</f>
        <v>69119979.479999974</v>
      </c>
      <c r="AK1673" s="76">
        <f>IF(Table2[[#This Row],[PRICE TIER LOOKUP]]=0,0,IF(Table2[[#This Row],[PRICE TIER LOOKUP]]&gt;0,SUM(AB1673/AJ1673)))</f>
        <v>3.9123463582370859E-4</v>
      </c>
      <c r="AL1673" s="74" t="e">
        <f>IF(AK1673&lt;#REF!,"STRIKE",IF(AK1673&gt;=#REF!,"GOOD"))</f>
        <v>#REF!</v>
      </c>
      <c r="AM1673" s="75">
        <f>VLOOKUP(H1673,'Roll ups'!A:B,2,FALSE)</f>
        <v>325145452.83999985</v>
      </c>
      <c r="AN1673" s="77">
        <f t="shared" si="54"/>
        <v>8.3169331644650452E-5</v>
      </c>
      <c r="AO1673" s="74" t="str">
        <f>IFERROR(VLOOKUP(Table2[[#This Row],[Product Name]],'Roll ups'!L:P,5,FALSE),"GOOD")</f>
        <v>GOOD</v>
      </c>
      <c r="AP1673" s="74">
        <f>Table2[[#This Row],[Retail Dollar Vol Current 12 Mths]]/Table2[[#This Row],[SHELF SALES  LOOKUP]]</f>
        <v>8.7057652975787539E-5</v>
      </c>
      <c r="AQ1673" s="69">
        <f t="shared" si="55"/>
        <v>0</v>
      </c>
      <c r="AR167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673" s="69" t="e">
        <f>IF(Table2[[#This Row],[Shelf Dollar Vol Current 12 Mths]]&gt;#REF!,"MEETS $ CRITERIA",IF(Table2[[#This Row],[Shelf Dollar Vol Current 12 Mths]]&lt;#REF!+1,"DOES NOT MEET $ CRITERIA"))</f>
        <v>#REF!</v>
      </c>
      <c r="AT1673" s="78"/>
    </row>
    <row r="1674" spans="1:46" ht="13.8" x14ac:dyDescent="0.3">
      <c r="A1674" s="68" t="s">
        <v>9985</v>
      </c>
      <c r="B1674" s="69">
        <v>89609</v>
      </c>
      <c r="C1674" s="69">
        <v>161</v>
      </c>
      <c r="D1674" s="69" t="s">
        <v>25</v>
      </c>
      <c r="E1674" s="70" t="s">
        <v>6313</v>
      </c>
      <c r="F1674" s="70"/>
      <c r="G1674" s="71" t="s">
        <v>9986</v>
      </c>
      <c r="H1674" s="69" t="s">
        <v>6315</v>
      </c>
      <c r="I1674" s="68" t="s">
        <v>245</v>
      </c>
      <c r="J1674" s="68" t="s">
        <v>245</v>
      </c>
      <c r="K1674" s="68" t="s">
        <v>132</v>
      </c>
      <c r="L1674" s="68" t="s">
        <v>132</v>
      </c>
      <c r="M1674" s="68" t="s">
        <v>245</v>
      </c>
      <c r="N1674" s="68" t="s">
        <v>246</v>
      </c>
      <c r="O1674" s="68" t="s">
        <v>9987</v>
      </c>
      <c r="P1674" s="72" t="s">
        <v>245</v>
      </c>
      <c r="Q1674" s="68" t="s">
        <v>51</v>
      </c>
      <c r="R1674" s="68" t="s">
        <v>31</v>
      </c>
      <c r="S1674" s="68">
        <v>14</v>
      </c>
      <c r="T1674" s="68">
        <v>6.67</v>
      </c>
      <c r="U1674" s="68">
        <v>0.51</v>
      </c>
      <c r="V1674" s="68">
        <v>31.01</v>
      </c>
      <c r="W1674" s="68">
        <v>38.01</v>
      </c>
      <c r="X1674" s="68">
        <v>-0.23</v>
      </c>
      <c r="Y1674" s="68">
        <v>109.13</v>
      </c>
      <c r="Z1674" s="68">
        <v>163.79</v>
      </c>
      <c r="AA1674" s="68">
        <v>-0.5</v>
      </c>
      <c r="AB1674" s="73">
        <v>28733.32</v>
      </c>
      <c r="AC1674" s="73">
        <v>42032.44</v>
      </c>
      <c r="AD1674" s="73">
        <v>28733.32</v>
      </c>
      <c r="AE1674" s="73">
        <v>42032.44</v>
      </c>
      <c r="AF1674" s="73"/>
      <c r="AG1674" s="73">
        <f>IFERROR(VLOOKUP(J1674,'Roll ups'!D:E,2,FALSE),0)</f>
        <v>57863085.470000021</v>
      </c>
      <c r="AH1674" s="74">
        <f>IF(Table2[[#This Row],[CATEGORY TTL LOOKUP]]=0,0,IF(Table2[[#This Row],[CATEGORY TTL LOOKUP]]&gt;0,SUM(AB1674/AG1674)))</f>
        <v>4.9657427989900779E-4</v>
      </c>
      <c r="AI1674" s="74" t="str">
        <f>IFERROR(IF(AH1674&lt;#REF!,"STRIKE",IF(AH1674&gt;=#REF!,"GOOD")),"NO DATA")</f>
        <v>NO DATA</v>
      </c>
      <c r="AJ1674" s="75">
        <f>IFERROR(VLOOKUP(K1674,'Roll ups'!H:I,2,FALSE),0)</f>
        <v>126094742.97999983</v>
      </c>
      <c r="AK1674" s="76">
        <f>IF(Table2[[#This Row],[PRICE TIER LOOKUP]]=0,0,IF(Table2[[#This Row],[PRICE TIER LOOKUP]]&gt;0,SUM(AB1674/AJ1674)))</f>
        <v>2.2787087963339959E-4</v>
      </c>
      <c r="AL1674" s="74" t="e">
        <f>IF(AK1674&lt;#REF!,"STRIKE",IF(AK1674&gt;=#REF!,"GOOD"))</f>
        <v>#REF!</v>
      </c>
      <c r="AM1674" s="75">
        <f>VLOOKUP(H1674,'Roll ups'!A:B,2,FALSE)</f>
        <v>325145452.83999985</v>
      </c>
      <c r="AN1674" s="77">
        <f t="shared" si="54"/>
        <v>8.8370665340780025E-5</v>
      </c>
      <c r="AO1674" s="74" t="str">
        <f>IFERROR(VLOOKUP(Table2[[#This Row],[Product Name]],'Roll ups'!L:P,5,FALSE),"GOOD")</f>
        <v>GOOD</v>
      </c>
      <c r="AP1674" s="74">
        <f>Table2[[#This Row],[Retail Dollar Vol Current 12 Mths]]/Table2[[#This Row],[SHELF SALES  LOOKUP]]</f>
        <v>8.8370665340780025E-5</v>
      </c>
      <c r="AQ1674" s="69">
        <f t="shared" si="55"/>
        <v>0</v>
      </c>
      <c r="AR167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674" s="69" t="e">
        <f>IF(Table2[[#This Row],[Shelf Dollar Vol Current 12 Mths]]&gt;#REF!,"MEETS $ CRITERIA",IF(Table2[[#This Row],[Shelf Dollar Vol Current 12 Mths]]&lt;#REF!+1,"DOES NOT MEET $ CRITERIA"))</f>
        <v>#REF!</v>
      </c>
      <c r="AT1674" s="78"/>
    </row>
    <row r="1675" spans="1:46" ht="13.8" x14ac:dyDescent="0.3">
      <c r="A1675" s="68" t="s">
        <v>9988</v>
      </c>
      <c r="B1675" s="69">
        <v>37233</v>
      </c>
      <c r="C1675" s="69">
        <v>440</v>
      </c>
      <c r="D1675" s="69" t="s">
        <v>25</v>
      </c>
      <c r="E1675" s="70" t="s">
        <v>6313</v>
      </c>
      <c r="F1675" s="70"/>
      <c r="G1675" s="71" t="s">
        <v>9989</v>
      </c>
      <c r="H1675" s="69" t="s">
        <v>6315</v>
      </c>
      <c r="I1675" s="68" t="s">
        <v>252</v>
      </c>
      <c r="J1675" s="68" t="s">
        <v>252</v>
      </c>
      <c r="K1675" s="68" t="s">
        <v>89</v>
      </c>
      <c r="L1675" s="68" t="s">
        <v>89</v>
      </c>
      <c r="M1675" s="68" t="s">
        <v>252</v>
      </c>
      <c r="N1675" s="68" t="s">
        <v>154</v>
      </c>
      <c r="O1675" s="68" t="s">
        <v>9990</v>
      </c>
      <c r="P1675" s="72" t="s">
        <v>252</v>
      </c>
      <c r="Q1675" s="68" t="s">
        <v>26</v>
      </c>
      <c r="R1675" s="68" t="s">
        <v>27</v>
      </c>
      <c r="S1675" s="68">
        <v>29</v>
      </c>
      <c r="T1675" s="68">
        <v>54.67</v>
      </c>
      <c r="U1675" s="68">
        <v>-0.86</v>
      </c>
      <c r="V1675" s="68">
        <v>201</v>
      </c>
      <c r="W1675" s="68">
        <v>268.92</v>
      </c>
      <c r="X1675" s="68">
        <v>-0.34</v>
      </c>
      <c r="Y1675" s="68">
        <v>933.08</v>
      </c>
      <c r="Z1675" s="68">
        <v>908.42</v>
      </c>
      <c r="AA1675" s="68">
        <v>0.03</v>
      </c>
      <c r="AB1675" s="73">
        <v>109821.98</v>
      </c>
      <c r="AC1675" s="73">
        <v>106547.06</v>
      </c>
      <c r="AD1675" s="73">
        <v>117528.06</v>
      </c>
      <c r="AE1675" s="73">
        <v>112845.48</v>
      </c>
      <c r="AF1675" s="73"/>
      <c r="AG1675" s="73">
        <f>IFERROR(VLOOKUP(J1675,'Roll ups'!D:E,2,FALSE),0)</f>
        <v>73393567.950000003</v>
      </c>
      <c r="AH1675" s="74">
        <f>IF(Table2[[#This Row],[CATEGORY TTL LOOKUP]]=0,0,IF(Table2[[#This Row],[CATEGORY TTL LOOKUP]]&gt;0,SUM(AB1675/AG1675)))</f>
        <v>1.4963433863144132E-3</v>
      </c>
      <c r="AI1675" s="74" t="str">
        <f>IFERROR(IF(AH1675&lt;#REF!,"STRIKE",IF(AH1675&gt;=#REF!,"GOOD")),"NO DATA")</f>
        <v>NO DATA</v>
      </c>
      <c r="AJ1675" s="75">
        <f>IFERROR(VLOOKUP(K1675,'Roll ups'!H:I,2,FALSE),0)</f>
        <v>75793138.070000067</v>
      </c>
      <c r="AK1675" s="76">
        <f>IF(Table2[[#This Row],[PRICE TIER LOOKUP]]=0,0,IF(Table2[[#This Row],[PRICE TIER LOOKUP]]&gt;0,SUM(AB1675/AJ1675)))</f>
        <v>1.4489699568656467E-3</v>
      </c>
      <c r="AL1675" s="74" t="e">
        <f>IF(AK1675&lt;#REF!,"STRIKE",IF(AK1675&gt;=#REF!,"GOOD"))</f>
        <v>#REF!</v>
      </c>
      <c r="AM1675" s="75">
        <f>VLOOKUP(H1675,'Roll ups'!A:B,2,FALSE)</f>
        <v>325145452.83999985</v>
      </c>
      <c r="AN1675" s="77">
        <f t="shared" si="54"/>
        <v>3.3776261990058358E-4</v>
      </c>
      <c r="AO1675" s="74" t="str">
        <f>IFERROR(VLOOKUP(Table2[[#This Row],[Product Name]],'Roll ups'!L:P,5,FALSE),"GOOD")</f>
        <v>GOOD</v>
      </c>
      <c r="AP1675" s="74">
        <f>Table2[[#This Row],[Retail Dollar Vol Current 12 Mths]]/Table2[[#This Row],[SHELF SALES  LOOKUP]]</f>
        <v>3.614630282338106E-4</v>
      </c>
      <c r="AQ1675" s="69">
        <f t="shared" si="55"/>
        <v>0</v>
      </c>
      <c r="AR167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675" s="69" t="e">
        <f>IF(Table2[[#This Row],[Shelf Dollar Vol Current 12 Mths]]&gt;#REF!,"MEETS $ CRITERIA",IF(Table2[[#This Row],[Shelf Dollar Vol Current 12 Mths]]&lt;#REF!+1,"DOES NOT MEET $ CRITERIA"))</f>
        <v>#REF!</v>
      </c>
      <c r="AT1675" s="78"/>
    </row>
    <row r="1676" spans="1:46" ht="13.8" x14ac:dyDescent="0.3">
      <c r="A1676" s="68" t="s">
        <v>9991</v>
      </c>
      <c r="B1676" s="69">
        <v>37302</v>
      </c>
      <c r="C1676" s="69">
        <v>318</v>
      </c>
      <c r="D1676" s="69" t="s">
        <v>25</v>
      </c>
      <c r="E1676" s="70" t="s">
        <v>6313</v>
      </c>
      <c r="F1676" s="70"/>
      <c r="G1676" s="71" t="s">
        <v>9992</v>
      </c>
      <c r="H1676" s="69" t="s">
        <v>6315</v>
      </c>
      <c r="I1676" s="68" t="s">
        <v>252</v>
      </c>
      <c r="J1676" s="68" t="s">
        <v>252</v>
      </c>
      <c r="K1676" s="68" t="s">
        <v>132</v>
      </c>
      <c r="L1676" s="68" t="s">
        <v>89</v>
      </c>
      <c r="M1676" s="68" t="s">
        <v>252</v>
      </c>
      <c r="N1676" s="68" t="s">
        <v>184</v>
      </c>
      <c r="O1676" s="68" t="s">
        <v>9993</v>
      </c>
      <c r="P1676" s="72" t="s">
        <v>252</v>
      </c>
      <c r="Q1676" s="68" t="s">
        <v>32</v>
      </c>
      <c r="R1676" s="68" t="s">
        <v>31</v>
      </c>
      <c r="S1676" s="68">
        <v>11</v>
      </c>
      <c r="T1676" s="68">
        <v>18</v>
      </c>
      <c r="U1676" s="68">
        <v>-0.64</v>
      </c>
      <c r="V1676" s="68">
        <v>52</v>
      </c>
      <c r="W1676" s="68">
        <v>67</v>
      </c>
      <c r="X1676" s="68">
        <v>-0.28999999999999998</v>
      </c>
      <c r="Y1676" s="68">
        <v>224.92</v>
      </c>
      <c r="Z1676" s="68">
        <v>246</v>
      </c>
      <c r="AA1676" s="68">
        <v>-0.09</v>
      </c>
      <c r="AB1676" s="73">
        <v>26921.8</v>
      </c>
      <c r="AC1676" s="73">
        <v>30487.68</v>
      </c>
      <c r="AD1676" s="73">
        <v>29041.24</v>
      </c>
      <c r="AE1676" s="73">
        <v>31813.68</v>
      </c>
      <c r="AF1676" s="73"/>
      <c r="AG1676" s="73">
        <f>IFERROR(VLOOKUP(J1676,'Roll ups'!D:E,2,FALSE),0)</f>
        <v>73393567.950000003</v>
      </c>
      <c r="AH1676" s="74">
        <f>IF(Table2[[#This Row],[CATEGORY TTL LOOKUP]]=0,0,IF(Table2[[#This Row],[CATEGORY TTL LOOKUP]]&gt;0,SUM(AB1676/AG1676)))</f>
        <v>3.6681416031362184E-4</v>
      </c>
      <c r="AI1676" s="74" t="str">
        <f>IFERROR(IF(AH1676&lt;#REF!,"STRIKE",IF(AH1676&gt;=#REF!,"GOOD")),"NO DATA")</f>
        <v>NO DATA</v>
      </c>
      <c r="AJ1676" s="75">
        <f>IFERROR(VLOOKUP(K1676,'Roll ups'!H:I,2,FALSE),0)</f>
        <v>126094742.97999983</v>
      </c>
      <c r="AK1676" s="76">
        <f>IF(Table2[[#This Row],[PRICE TIER LOOKUP]]=0,0,IF(Table2[[#This Row],[PRICE TIER LOOKUP]]&gt;0,SUM(AB1676/AJ1676)))</f>
        <v>2.1350453923578818E-4</v>
      </c>
      <c r="AL1676" s="74" t="e">
        <f>IF(AK1676&lt;#REF!,"STRIKE",IF(AK1676&gt;=#REF!,"GOOD"))</f>
        <v>#REF!</v>
      </c>
      <c r="AM1676" s="75">
        <f>VLOOKUP(H1676,'Roll ups'!A:B,2,FALSE)</f>
        <v>325145452.83999985</v>
      </c>
      <c r="AN1676" s="77">
        <f t="shared" si="54"/>
        <v>8.2799251119307184E-5</v>
      </c>
      <c r="AO1676" s="74" t="str">
        <f>IFERROR(VLOOKUP(Table2[[#This Row],[Product Name]],'Roll ups'!L:P,5,FALSE),"GOOD")</f>
        <v>GOOD</v>
      </c>
      <c r="AP1676" s="74">
        <f>Table2[[#This Row],[Retail Dollar Vol Current 12 Mths]]/Table2[[#This Row],[SHELF SALES  LOOKUP]]</f>
        <v>8.9317687657440023E-5</v>
      </c>
      <c r="AQ1676" s="69">
        <f t="shared" si="55"/>
        <v>0</v>
      </c>
      <c r="AR167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676" s="69" t="e">
        <f>IF(Table2[[#This Row],[Shelf Dollar Vol Current 12 Mths]]&gt;#REF!,"MEETS $ CRITERIA",IF(Table2[[#This Row],[Shelf Dollar Vol Current 12 Mths]]&lt;#REF!+1,"DOES NOT MEET $ CRITERIA"))</f>
        <v>#REF!</v>
      </c>
      <c r="AT1676" s="78"/>
    </row>
    <row r="1677" spans="1:46" ht="13.8" x14ac:dyDescent="0.3">
      <c r="A1677" s="68" t="s">
        <v>9994</v>
      </c>
      <c r="B1677" s="69">
        <v>37403</v>
      </c>
      <c r="C1677" s="69">
        <v>315</v>
      </c>
      <c r="D1677" s="69" t="s">
        <v>25</v>
      </c>
      <c r="E1677" s="70" t="s">
        <v>6313</v>
      </c>
      <c r="F1677" s="70"/>
      <c r="G1677" s="71" t="s">
        <v>9995</v>
      </c>
      <c r="H1677" s="69" t="s">
        <v>6315</v>
      </c>
      <c r="I1677" s="68" t="s">
        <v>252</v>
      </c>
      <c r="J1677" s="68" t="s">
        <v>252</v>
      </c>
      <c r="K1677" s="68" t="s">
        <v>132</v>
      </c>
      <c r="L1677" s="68" t="s">
        <v>132</v>
      </c>
      <c r="M1677" s="68" t="s">
        <v>252</v>
      </c>
      <c r="N1677" s="68" t="s">
        <v>184</v>
      </c>
      <c r="O1677" s="68" t="s">
        <v>9996</v>
      </c>
      <c r="P1677" s="72" t="s">
        <v>252</v>
      </c>
      <c r="Q1677" s="68" t="s">
        <v>51</v>
      </c>
      <c r="R1677" s="68" t="s">
        <v>31</v>
      </c>
      <c r="S1677" s="68">
        <v>29</v>
      </c>
      <c r="T1677" s="68">
        <v>36</v>
      </c>
      <c r="U1677" s="68">
        <v>-0.26</v>
      </c>
      <c r="V1677" s="68">
        <v>53.5</v>
      </c>
      <c r="W1677" s="68">
        <v>61.08</v>
      </c>
      <c r="X1677" s="68">
        <v>-0.14000000000000001</v>
      </c>
      <c r="Y1677" s="68">
        <v>215.25</v>
      </c>
      <c r="Z1677" s="68">
        <v>210.75</v>
      </c>
      <c r="AA1677" s="68">
        <v>0.02</v>
      </c>
      <c r="AB1677" s="73">
        <v>40909.29</v>
      </c>
      <c r="AC1677" s="73">
        <v>37737.699999999997</v>
      </c>
      <c r="AD1677" s="73">
        <v>43781.85</v>
      </c>
      <c r="AE1677" s="73">
        <v>40512.89</v>
      </c>
      <c r="AF1677" s="73"/>
      <c r="AG1677" s="73">
        <f>IFERROR(VLOOKUP(J1677,'Roll ups'!D:E,2,FALSE),0)</f>
        <v>73393567.950000003</v>
      </c>
      <c r="AH1677" s="74">
        <f>IF(Table2[[#This Row],[CATEGORY TTL LOOKUP]]=0,0,IF(Table2[[#This Row],[CATEGORY TTL LOOKUP]]&gt;0,SUM(AB1677/AG1677)))</f>
        <v>5.5739611988709704E-4</v>
      </c>
      <c r="AI1677" s="74" t="str">
        <f>IFERROR(IF(AH1677&lt;#REF!,"STRIKE",IF(AH1677&gt;=#REF!,"GOOD")),"NO DATA")</f>
        <v>NO DATA</v>
      </c>
      <c r="AJ1677" s="75">
        <f>IFERROR(VLOOKUP(K1677,'Roll ups'!H:I,2,FALSE),0)</f>
        <v>126094742.97999983</v>
      </c>
      <c r="AK1677" s="76">
        <f>IF(Table2[[#This Row],[PRICE TIER LOOKUP]]=0,0,IF(Table2[[#This Row],[PRICE TIER LOOKUP]]&gt;0,SUM(AB1677/AJ1677)))</f>
        <v>3.2443295440547207E-4</v>
      </c>
      <c r="AL1677" s="74" t="e">
        <f>IF(AK1677&lt;#REF!,"STRIKE",IF(AK1677&gt;=#REF!,"GOOD"))</f>
        <v>#REF!</v>
      </c>
      <c r="AM1677" s="75">
        <f>VLOOKUP(H1677,'Roll ups'!A:B,2,FALSE)</f>
        <v>325145452.83999985</v>
      </c>
      <c r="AN1677" s="77">
        <f t="shared" ref="AN1677:AN1740" si="56">AB1677/AM1677</f>
        <v>1.258184287760314E-4</v>
      </c>
      <c r="AO1677" s="74" t="str">
        <f>IFERROR(VLOOKUP(Table2[[#This Row],[Product Name]],'Roll ups'!L:P,5,FALSE),"GOOD")</f>
        <v>GOOD</v>
      </c>
      <c r="AP1677" s="74">
        <f>Table2[[#This Row],[Retail Dollar Vol Current 12 Mths]]/Table2[[#This Row],[SHELF SALES  LOOKUP]]</f>
        <v>1.3465312098811518E-4</v>
      </c>
      <c r="AQ1677" s="69">
        <f t="shared" ref="AQ1677:AQ1740" si="57">COUNTIF(AG1677:AO1677,"Strike")</f>
        <v>0</v>
      </c>
      <c r="AR167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677" s="69" t="e">
        <f>IF(Table2[[#This Row],[Shelf Dollar Vol Current 12 Mths]]&gt;#REF!,"MEETS $ CRITERIA",IF(Table2[[#This Row],[Shelf Dollar Vol Current 12 Mths]]&lt;#REF!+1,"DOES NOT MEET $ CRITERIA"))</f>
        <v>#REF!</v>
      </c>
      <c r="AT1677" s="78"/>
    </row>
    <row r="1678" spans="1:46" ht="13.8" x14ac:dyDescent="0.3">
      <c r="A1678" s="68" t="s">
        <v>9997</v>
      </c>
      <c r="B1678" s="69">
        <v>38520</v>
      </c>
      <c r="C1678" s="69">
        <v>142</v>
      </c>
      <c r="D1678" s="69" t="s">
        <v>25</v>
      </c>
      <c r="E1678" s="70" t="s">
        <v>6313</v>
      </c>
      <c r="F1678" s="70"/>
      <c r="G1678" s="71" t="s">
        <v>9998</v>
      </c>
      <c r="H1678" s="69" t="s">
        <v>6315</v>
      </c>
      <c r="I1678" s="68" t="s">
        <v>252</v>
      </c>
      <c r="J1678" s="68" t="s">
        <v>252</v>
      </c>
      <c r="K1678" s="68" t="s">
        <v>89</v>
      </c>
      <c r="L1678" s="68" t="s">
        <v>132</v>
      </c>
      <c r="M1678" s="68" t="s">
        <v>252</v>
      </c>
      <c r="N1678" s="68" t="s">
        <v>154</v>
      </c>
      <c r="O1678" s="68" t="s">
        <v>9999</v>
      </c>
      <c r="P1678" s="72" t="s">
        <v>252</v>
      </c>
      <c r="Q1678" s="68" t="s">
        <v>194</v>
      </c>
      <c r="R1678" s="68" t="s">
        <v>6402</v>
      </c>
      <c r="S1678" s="68">
        <v>71</v>
      </c>
      <c r="T1678" s="68">
        <v>36.549999999999997</v>
      </c>
      <c r="U1678" s="68">
        <v>0.48</v>
      </c>
      <c r="V1678" s="68">
        <v>180.32</v>
      </c>
      <c r="W1678" s="68">
        <v>97.88</v>
      </c>
      <c r="X1678" s="68">
        <v>0.46</v>
      </c>
      <c r="Y1678" s="68">
        <v>865.85</v>
      </c>
      <c r="Z1678" s="68">
        <v>437.42</v>
      </c>
      <c r="AA1678" s="68">
        <v>0.49</v>
      </c>
      <c r="AB1678" s="73">
        <v>135235.54</v>
      </c>
      <c r="AC1678" s="73">
        <v>68630.86</v>
      </c>
      <c r="AD1678" s="73">
        <v>138559.54</v>
      </c>
      <c r="AE1678" s="73">
        <v>69999.86</v>
      </c>
      <c r="AF1678" s="73"/>
      <c r="AG1678" s="73">
        <f>IFERROR(VLOOKUP(J1678,'Roll ups'!D:E,2,FALSE),0)</f>
        <v>73393567.950000003</v>
      </c>
      <c r="AH1678" s="74">
        <f>IF(Table2[[#This Row],[CATEGORY TTL LOOKUP]]=0,0,IF(Table2[[#This Row],[CATEGORY TTL LOOKUP]]&gt;0,SUM(AB1678/AG1678)))</f>
        <v>1.8426075169438606E-3</v>
      </c>
      <c r="AI1678" s="74" t="str">
        <f>IFERROR(IF(AH1678&lt;#REF!,"STRIKE",IF(AH1678&gt;=#REF!,"GOOD")),"NO DATA")</f>
        <v>NO DATA</v>
      </c>
      <c r="AJ1678" s="75">
        <f>IFERROR(VLOOKUP(K1678,'Roll ups'!H:I,2,FALSE),0)</f>
        <v>75793138.070000067</v>
      </c>
      <c r="AK1678" s="76">
        <f>IF(Table2[[#This Row],[PRICE TIER LOOKUP]]=0,0,IF(Table2[[#This Row],[PRICE TIER LOOKUP]]&gt;0,SUM(AB1678/AJ1678)))</f>
        <v>1.7842715507451464E-3</v>
      </c>
      <c r="AL1678" s="74" t="e">
        <f>IF(AK1678&lt;#REF!,"STRIKE",IF(AK1678&gt;=#REF!,"GOOD"))</f>
        <v>#REF!</v>
      </c>
      <c r="AM1678" s="75">
        <f>VLOOKUP(H1678,'Roll ups'!A:B,2,FALSE)</f>
        <v>325145452.83999985</v>
      </c>
      <c r="AN1678" s="77">
        <f t="shared" si="56"/>
        <v>4.1592320857873963E-4</v>
      </c>
      <c r="AO1678" s="74" t="str">
        <f>IFERROR(VLOOKUP(Table2[[#This Row],[Product Name]],'Roll ups'!L:P,5,FALSE),"GOOD")</f>
        <v>GOOD</v>
      </c>
      <c r="AP1678" s="74">
        <f>Table2[[#This Row],[Retail Dollar Vol Current 12 Mths]]/Table2[[#This Row],[SHELF SALES  LOOKUP]]</f>
        <v>4.2614632555905212E-4</v>
      </c>
      <c r="AQ1678" s="69">
        <f t="shared" si="57"/>
        <v>0</v>
      </c>
      <c r="AR167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678" s="69" t="e">
        <f>IF(Table2[[#This Row],[Shelf Dollar Vol Current 12 Mths]]&gt;#REF!,"MEETS $ CRITERIA",IF(Table2[[#This Row],[Shelf Dollar Vol Current 12 Mths]]&lt;#REF!+1,"DOES NOT MEET $ CRITERIA"))</f>
        <v>#REF!</v>
      </c>
      <c r="AT1678" s="78"/>
    </row>
    <row r="1679" spans="1:46" ht="13.8" x14ac:dyDescent="0.3">
      <c r="A1679" s="68" t="s">
        <v>10000</v>
      </c>
      <c r="B1679" s="69">
        <v>39322</v>
      </c>
      <c r="C1679" s="69">
        <v>301</v>
      </c>
      <c r="D1679" s="69" t="s">
        <v>25</v>
      </c>
      <c r="E1679" s="70" t="s">
        <v>6313</v>
      </c>
      <c r="F1679" s="70"/>
      <c r="G1679" s="71" t="s">
        <v>10001</v>
      </c>
      <c r="H1679" s="69" t="s">
        <v>6315</v>
      </c>
      <c r="I1679" s="68" t="s">
        <v>252</v>
      </c>
      <c r="J1679" s="68" t="s">
        <v>252</v>
      </c>
      <c r="K1679" s="68" t="s">
        <v>89</v>
      </c>
      <c r="L1679" s="68" t="s">
        <v>132</v>
      </c>
      <c r="M1679" s="68" t="s">
        <v>252</v>
      </c>
      <c r="N1679" s="68" t="s">
        <v>184</v>
      </c>
      <c r="O1679" s="68" t="s">
        <v>10002</v>
      </c>
      <c r="P1679" s="72" t="s">
        <v>191</v>
      </c>
      <c r="Q1679" s="68" t="s">
        <v>55</v>
      </c>
      <c r="R1679" s="68" t="s">
        <v>31</v>
      </c>
      <c r="S1679" s="68">
        <v>20</v>
      </c>
      <c r="T1679" s="68">
        <v>18</v>
      </c>
      <c r="U1679" s="68">
        <v>0.1</v>
      </c>
      <c r="V1679" s="68">
        <v>66.08</v>
      </c>
      <c r="W1679" s="68">
        <v>63.92</v>
      </c>
      <c r="X1679" s="68">
        <v>0.03</v>
      </c>
      <c r="Y1679" s="68">
        <v>327.33</v>
      </c>
      <c r="Z1679" s="68">
        <v>305.92</v>
      </c>
      <c r="AA1679" s="68">
        <v>7.0000000000000007E-2</v>
      </c>
      <c r="AB1679" s="73">
        <v>54937.57</v>
      </c>
      <c r="AC1679" s="73">
        <v>50598.75</v>
      </c>
      <c r="AD1679" s="73">
        <v>60363.6</v>
      </c>
      <c r="AE1679" s="73">
        <v>54518.34</v>
      </c>
      <c r="AF1679" s="73"/>
      <c r="AG1679" s="73">
        <f>IFERROR(VLOOKUP(J1679,'Roll ups'!D:E,2,FALSE),0)</f>
        <v>73393567.950000003</v>
      </c>
      <c r="AH1679" s="74">
        <f>IF(Table2[[#This Row],[CATEGORY TTL LOOKUP]]=0,0,IF(Table2[[#This Row],[CATEGORY TTL LOOKUP]]&gt;0,SUM(AB1679/AG1679)))</f>
        <v>7.4853385023367016E-4</v>
      </c>
      <c r="AI1679" s="74" t="str">
        <f>IFERROR(IF(AH1679&lt;#REF!,"STRIKE",IF(AH1679&gt;=#REF!,"GOOD")),"NO DATA")</f>
        <v>NO DATA</v>
      </c>
      <c r="AJ1679" s="75">
        <f>IFERROR(VLOOKUP(K1679,'Roll ups'!H:I,2,FALSE),0)</f>
        <v>75793138.070000067</v>
      </c>
      <c r="AK1679" s="76">
        <f>IF(Table2[[#This Row],[PRICE TIER LOOKUP]]=0,0,IF(Table2[[#This Row],[PRICE TIER LOOKUP]]&gt;0,SUM(AB1679/AJ1679)))</f>
        <v>7.2483566981039168E-4</v>
      </c>
      <c r="AL1679" s="74" t="e">
        <f>IF(AK1679&lt;#REF!,"STRIKE",IF(AK1679&gt;=#REF!,"GOOD"))</f>
        <v>#REF!</v>
      </c>
      <c r="AM1679" s="75">
        <f>VLOOKUP(H1679,'Roll ups'!A:B,2,FALSE)</f>
        <v>325145452.83999985</v>
      </c>
      <c r="AN1679" s="77">
        <f t="shared" si="56"/>
        <v>1.6896305797957481E-4</v>
      </c>
      <c r="AO1679" s="74" t="str">
        <f>IFERROR(VLOOKUP(Table2[[#This Row],[Product Name]],'Roll ups'!L:P,5,FALSE),"GOOD")</f>
        <v>GOOD</v>
      </c>
      <c r="AP1679" s="74">
        <f>Table2[[#This Row],[Retail Dollar Vol Current 12 Mths]]/Table2[[#This Row],[SHELF SALES  LOOKUP]]</f>
        <v>1.8565106623128511E-4</v>
      </c>
      <c r="AQ1679" s="69">
        <f t="shared" si="57"/>
        <v>0</v>
      </c>
      <c r="AR167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679" s="69" t="e">
        <f>IF(Table2[[#This Row],[Shelf Dollar Vol Current 12 Mths]]&gt;#REF!,"MEETS $ CRITERIA",IF(Table2[[#This Row],[Shelf Dollar Vol Current 12 Mths]]&lt;#REF!+1,"DOES NOT MEET $ CRITERIA"))</f>
        <v>#REF!</v>
      </c>
      <c r="AT1679" s="78"/>
    </row>
    <row r="1680" spans="1:46" ht="13.8" x14ac:dyDescent="0.3">
      <c r="A1680" s="68" t="s">
        <v>10003</v>
      </c>
      <c r="B1680" s="69">
        <v>65451</v>
      </c>
      <c r="C1680" s="69">
        <v>287</v>
      </c>
      <c r="D1680" s="69" t="s">
        <v>25</v>
      </c>
      <c r="E1680" s="70" t="s">
        <v>6313</v>
      </c>
      <c r="F1680" s="70"/>
      <c r="G1680" s="71" t="s">
        <v>10004</v>
      </c>
      <c r="H1680" s="69" t="s">
        <v>6315</v>
      </c>
      <c r="I1680" s="68" t="s">
        <v>252</v>
      </c>
      <c r="J1680" s="68" t="s">
        <v>252</v>
      </c>
      <c r="K1680" s="68" t="s">
        <v>146</v>
      </c>
      <c r="L1680" s="68" t="s">
        <v>132</v>
      </c>
      <c r="M1680" s="68" t="s">
        <v>252</v>
      </c>
      <c r="N1680" s="68" t="s">
        <v>184</v>
      </c>
      <c r="O1680" s="68" t="s">
        <v>10005</v>
      </c>
      <c r="P1680" s="72" t="s">
        <v>191</v>
      </c>
      <c r="Q1680" s="68" t="s">
        <v>63</v>
      </c>
      <c r="R1680" s="68" t="s">
        <v>31</v>
      </c>
      <c r="S1680" s="68">
        <v>3</v>
      </c>
      <c r="T1680" s="68">
        <v>6.5</v>
      </c>
      <c r="U1680" s="68">
        <v>-1.6</v>
      </c>
      <c r="V1680" s="68">
        <v>14.5</v>
      </c>
      <c r="W1680" s="68">
        <v>19.329999999999998</v>
      </c>
      <c r="X1680" s="68">
        <v>-0.33</v>
      </c>
      <c r="Y1680" s="68">
        <v>52.5</v>
      </c>
      <c r="Z1680" s="68">
        <v>67.92</v>
      </c>
      <c r="AA1680" s="68">
        <v>-0.28999999999999998</v>
      </c>
      <c r="AB1680" s="73">
        <v>13292.16</v>
      </c>
      <c r="AC1680" s="73">
        <v>17055.5</v>
      </c>
      <c r="AD1680" s="73">
        <v>14049</v>
      </c>
      <c r="AE1680" s="73">
        <v>17425.099999999999</v>
      </c>
      <c r="AF1680" s="73"/>
      <c r="AG1680" s="73">
        <f>IFERROR(VLOOKUP(J1680,'Roll ups'!D:E,2,FALSE),0)</f>
        <v>73393567.950000003</v>
      </c>
      <c r="AH1680" s="74">
        <f>IF(Table2[[#This Row],[CATEGORY TTL LOOKUP]]=0,0,IF(Table2[[#This Row],[CATEGORY TTL LOOKUP]]&gt;0,SUM(AB1680/AG1680)))</f>
        <v>1.8110796860367108E-4</v>
      </c>
      <c r="AI1680" s="74" t="str">
        <f>IFERROR(IF(AH1680&lt;#REF!,"STRIKE",IF(AH1680&gt;=#REF!,"GOOD")),"NO DATA")</f>
        <v>NO DATA</v>
      </c>
      <c r="AJ1680" s="75">
        <f>IFERROR(VLOOKUP(K1680,'Roll ups'!H:I,2,FALSE),0)</f>
        <v>69119979.479999974</v>
      </c>
      <c r="AK1680" s="76">
        <f>IF(Table2[[#This Row],[PRICE TIER LOOKUP]]=0,0,IF(Table2[[#This Row],[PRICE TIER LOOKUP]]&gt;0,SUM(AB1680/AJ1680)))</f>
        <v>1.9230561264628438E-4</v>
      </c>
      <c r="AL1680" s="74" t="e">
        <f>IF(AK1680&lt;#REF!,"STRIKE",IF(AK1680&gt;=#REF!,"GOOD"))</f>
        <v>#REF!</v>
      </c>
      <c r="AM1680" s="75">
        <f>VLOOKUP(H1680,'Roll ups'!A:B,2,FALSE)</f>
        <v>325145452.83999985</v>
      </c>
      <c r="AN1680" s="77">
        <f t="shared" si="56"/>
        <v>4.0880657822211377E-5</v>
      </c>
      <c r="AO1680" s="74" t="str">
        <f>IFERROR(VLOOKUP(Table2[[#This Row],[Product Name]],'Roll ups'!L:P,5,FALSE),"GOOD")</f>
        <v>GOOD</v>
      </c>
      <c r="AP1680" s="74">
        <f>Table2[[#This Row],[Retail Dollar Vol Current 12 Mths]]/Table2[[#This Row],[SHELF SALES  LOOKUP]]</f>
        <v>4.3208354529605994E-5</v>
      </c>
      <c r="AQ1680" s="69">
        <f t="shared" si="57"/>
        <v>0</v>
      </c>
      <c r="AR168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680" s="69" t="e">
        <f>IF(Table2[[#This Row],[Shelf Dollar Vol Current 12 Mths]]&gt;#REF!,"MEETS $ CRITERIA",IF(Table2[[#This Row],[Shelf Dollar Vol Current 12 Mths]]&lt;#REF!+1,"DOES NOT MEET $ CRITERIA"))</f>
        <v>#REF!</v>
      </c>
      <c r="AT1680" s="78"/>
    </row>
    <row r="1681" spans="1:46" ht="13.8" x14ac:dyDescent="0.3">
      <c r="A1681" s="68" t="s">
        <v>10006</v>
      </c>
      <c r="B1681" s="69">
        <v>76410</v>
      </c>
      <c r="C1681" s="69">
        <v>362</v>
      </c>
      <c r="D1681" s="69" t="s">
        <v>25</v>
      </c>
      <c r="E1681" s="70" t="s">
        <v>6313</v>
      </c>
      <c r="F1681" s="70"/>
      <c r="G1681" s="71" t="s">
        <v>10007</v>
      </c>
      <c r="H1681" s="69" t="s">
        <v>6315</v>
      </c>
      <c r="I1681" s="68" t="s">
        <v>499</v>
      </c>
      <c r="J1681" s="68" t="s">
        <v>232</v>
      </c>
      <c r="K1681" s="68" t="s">
        <v>232</v>
      </c>
      <c r="L1681" s="68" t="s">
        <v>132</v>
      </c>
      <c r="M1681" s="68" t="s">
        <v>175</v>
      </c>
      <c r="N1681" s="68" t="s">
        <v>184</v>
      </c>
      <c r="O1681" s="68" t="s">
        <v>10008</v>
      </c>
      <c r="P1681" s="72" t="s">
        <v>191</v>
      </c>
      <c r="Q1681" s="68" t="s">
        <v>234</v>
      </c>
      <c r="R1681" s="68" t="s">
        <v>31</v>
      </c>
      <c r="S1681" s="68">
        <v>34</v>
      </c>
      <c r="T1681" s="68">
        <v>35.5</v>
      </c>
      <c r="U1681" s="68">
        <v>-0.05</v>
      </c>
      <c r="V1681" s="68">
        <v>101.42</v>
      </c>
      <c r="W1681" s="68">
        <v>81.5</v>
      </c>
      <c r="X1681" s="68">
        <v>0.2</v>
      </c>
      <c r="Y1681" s="68">
        <v>415.33</v>
      </c>
      <c r="Z1681" s="68">
        <v>407.25</v>
      </c>
      <c r="AA1681" s="68">
        <v>0.02</v>
      </c>
      <c r="AB1681" s="73">
        <v>95343.92</v>
      </c>
      <c r="AC1681" s="73">
        <v>93383.53</v>
      </c>
      <c r="AD1681" s="73">
        <v>95343.92</v>
      </c>
      <c r="AE1681" s="73">
        <v>93383.53</v>
      </c>
      <c r="AF1681" s="73"/>
      <c r="AG1681" s="73">
        <f>IFERROR(VLOOKUP(J1681,'Roll ups'!D:E,2,FALSE),0)</f>
        <v>4182721.1600000006</v>
      </c>
      <c r="AH1681" s="74">
        <f>IF(Table2[[#This Row],[CATEGORY TTL LOOKUP]]=0,0,IF(Table2[[#This Row],[CATEGORY TTL LOOKUP]]&gt;0,SUM(AB1681/AG1681)))</f>
        <v>2.2794710991444617E-2</v>
      </c>
      <c r="AI1681" s="74" t="str">
        <f>IFERROR(IF(AH1681&lt;#REF!,"STRIKE",IF(AH1681&gt;=#REF!,"GOOD")),"NO DATA")</f>
        <v>NO DATA</v>
      </c>
      <c r="AJ1681" s="75">
        <f>IFERROR(VLOOKUP(K1681,'Roll ups'!H:I,2,FALSE),0)</f>
        <v>4182721.1600000006</v>
      </c>
      <c r="AK1681" s="76">
        <f>IF(Table2[[#This Row],[PRICE TIER LOOKUP]]=0,0,IF(Table2[[#This Row],[PRICE TIER LOOKUP]]&gt;0,SUM(AB1681/AJ1681)))</f>
        <v>2.2794710991444617E-2</v>
      </c>
      <c r="AL1681" s="74" t="e">
        <f>IF(AK1681&lt;#REF!,"STRIKE",IF(AK1681&gt;=#REF!,"GOOD"))</f>
        <v>#REF!</v>
      </c>
      <c r="AM1681" s="75">
        <f>VLOOKUP(H1681,'Roll ups'!A:B,2,FALSE)</f>
        <v>325145452.83999985</v>
      </c>
      <c r="AN1681" s="77">
        <f t="shared" si="56"/>
        <v>2.9323467133620838E-4</v>
      </c>
      <c r="AO1681" s="74" t="str">
        <f>IFERROR(VLOOKUP(Table2[[#This Row],[Product Name]],'Roll ups'!L:P,5,FALSE),"GOOD")</f>
        <v>GOOD</v>
      </c>
      <c r="AP1681" s="74">
        <f>Table2[[#This Row],[Retail Dollar Vol Current 12 Mths]]/Table2[[#This Row],[SHELF SALES  LOOKUP]]</f>
        <v>2.9323467133620838E-4</v>
      </c>
      <c r="AQ1681" s="69">
        <f t="shared" si="57"/>
        <v>0</v>
      </c>
      <c r="AR168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681" s="69" t="e">
        <f>IF(Table2[[#This Row],[Shelf Dollar Vol Current 12 Mths]]&gt;#REF!,"MEETS $ CRITERIA",IF(Table2[[#This Row],[Shelf Dollar Vol Current 12 Mths]]&lt;#REF!+1,"DOES NOT MEET $ CRITERIA"))</f>
        <v>#REF!</v>
      </c>
      <c r="AT1681" s="78"/>
    </row>
    <row r="1682" spans="1:46" ht="13.8" x14ac:dyDescent="0.3">
      <c r="A1682" s="68" t="s">
        <v>10009</v>
      </c>
      <c r="B1682" s="69">
        <v>76412</v>
      </c>
      <c r="C1682" s="69">
        <v>468</v>
      </c>
      <c r="D1682" s="69" t="s">
        <v>25</v>
      </c>
      <c r="E1682" s="70" t="s">
        <v>6313</v>
      </c>
      <c r="F1682" s="70"/>
      <c r="G1682" s="71" t="s">
        <v>10010</v>
      </c>
      <c r="H1682" s="69" t="s">
        <v>6315</v>
      </c>
      <c r="I1682" s="68" t="s">
        <v>831</v>
      </c>
      <c r="J1682" s="68" t="s">
        <v>232</v>
      </c>
      <c r="K1682" s="68" t="s">
        <v>232</v>
      </c>
      <c r="L1682" s="68" t="s">
        <v>132</v>
      </c>
      <c r="M1682" s="68" t="s">
        <v>175</v>
      </c>
      <c r="N1682" s="68" t="s">
        <v>184</v>
      </c>
      <c r="O1682" s="68" t="s">
        <v>10011</v>
      </c>
      <c r="P1682" s="72" t="s">
        <v>191</v>
      </c>
      <c r="Q1682" s="68" t="s">
        <v>234</v>
      </c>
      <c r="R1682" s="68" t="s">
        <v>31</v>
      </c>
      <c r="S1682" s="68">
        <v>20</v>
      </c>
      <c r="T1682" s="68">
        <v>23.21</v>
      </c>
      <c r="U1682" s="68">
        <v>-0.16</v>
      </c>
      <c r="V1682" s="68">
        <v>73.39</v>
      </c>
      <c r="W1682" s="68">
        <v>94.45</v>
      </c>
      <c r="X1682" s="68">
        <v>-0.28999999999999998</v>
      </c>
      <c r="Y1682" s="68">
        <v>274.55</v>
      </c>
      <c r="Z1682" s="68">
        <v>332.64</v>
      </c>
      <c r="AA1682" s="68">
        <v>-0.21</v>
      </c>
      <c r="AB1682" s="73">
        <v>103723.2</v>
      </c>
      <c r="AC1682" s="73">
        <v>125751.36</v>
      </c>
      <c r="AD1682" s="73">
        <v>103723.2</v>
      </c>
      <c r="AE1682" s="73">
        <v>125751.36</v>
      </c>
      <c r="AF1682" s="73"/>
      <c r="AG1682" s="73">
        <f>IFERROR(VLOOKUP(J1682,'Roll ups'!D:E,2,FALSE),0)</f>
        <v>4182721.1600000006</v>
      </c>
      <c r="AH1682" s="74">
        <f>IF(Table2[[#This Row],[CATEGORY TTL LOOKUP]]=0,0,IF(Table2[[#This Row],[CATEGORY TTL LOOKUP]]&gt;0,SUM(AB1682/AG1682)))</f>
        <v>2.4798019287520467E-2</v>
      </c>
      <c r="AI1682" s="74" t="str">
        <f>IFERROR(IF(AH1682&lt;#REF!,"STRIKE",IF(AH1682&gt;=#REF!,"GOOD")),"NO DATA")</f>
        <v>NO DATA</v>
      </c>
      <c r="AJ1682" s="75">
        <f>IFERROR(VLOOKUP(K1682,'Roll ups'!H:I,2,FALSE),0)</f>
        <v>4182721.1600000006</v>
      </c>
      <c r="AK1682" s="76">
        <f>IF(Table2[[#This Row],[PRICE TIER LOOKUP]]=0,0,IF(Table2[[#This Row],[PRICE TIER LOOKUP]]&gt;0,SUM(AB1682/AJ1682)))</f>
        <v>2.4798019287520467E-2</v>
      </c>
      <c r="AL1682" s="74" t="e">
        <f>IF(AK1682&lt;#REF!,"STRIKE",IF(AK1682&gt;=#REF!,"GOOD"))</f>
        <v>#REF!</v>
      </c>
      <c r="AM1682" s="75">
        <f>VLOOKUP(H1682,'Roll ups'!A:B,2,FALSE)</f>
        <v>325145452.83999985</v>
      </c>
      <c r="AN1682" s="77">
        <f t="shared" si="56"/>
        <v>3.1900553765714485E-4</v>
      </c>
      <c r="AO1682" s="74" t="str">
        <f>IFERROR(VLOOKUP(Table2[[#This Row],[Product Name]],'Roll ups'!L:P,5,FALSE),"GOOD")</f>
        <v>GOOD</v>
      </c>
      <c r="AP1682" s="74">
        <f>Table2[[#This Row],[Retail Dollar Vol Current 12 Mths]]/Table2[[#This Row],[SHELF SALES  LOOKUP]]</f>
        <v>3.1900553765714485E-4</v>
      </c>
      <c r="AQ1682" s="69">
        <f t="shared" si="57"/>
        <v>0</v>
      </c>
      <c r="AR168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682" s="69" t="e">
        <f>IF(Table2[[#This Row],[Shelf Dollar Vol Current 12 Mths]]&gt;#REF!,"MEETS $ CRITERIA",IF(Table2[[#This Row],[Shelf Dollar Vol Current 12 Mths]]&lt;#REF!+1,"DOES NOT MEET $ CRITERIA"))</f>
        <v>#REF!</v>
      </c>
      <c r="AT1682" s="78"/>
    </row>
    <row r="1683" spans="1:46" ht="13.8" x14ac:dyDescent="0.3">
      <c r="A1683" s="68" t="s">
        <v>10012</v>
      </c>
      <c r="B1683" s="69">
        <v>88819</v>
      </c>
      <c r="C1683" s="69">
        <v>208</v>
      </c>
      <c r="D1683" s="69" t="s">
        <v>25</v>
      </c>
      <c r="E1683" s="70" t="s">
        <v>6313</v>
      </c>
      <c r="F1683" s="70"/>
      <c r="G1683" s="71" t="s">
        <v>10013</v>
      </c>
      <c r="H1683" s="69" t="s">
        <v>6315</v>
      </c>
      <c r="I1683" s="68" t="s">
        <v>245</v>
      </c>
      <c r="J1683" s="68" t="s">
        <v>245</v>
      </c>
      <c r="K1683" s="68" t="s">
        <v>89</v>
      </c>
      <c r="L1683" s="68" t="s">
        <v>132</v>
      </c>
      <c r="M1683" s="68" t="s">
        <v>245</v>
      </c>
      <c r="N1683" s="68" t="s">
        <v>246</v>
      </c>
      <c r="O1683" s="68" t="s">
        <v>10014</v>
      </c>
      <c r="P1683" s="72" t="s">
        <v>245</v>
      </c>
      <c r="Q1683" s="68" t="s">
        <v>51</v>
      </c>
      <c r="R1683" s="68" t="s">
        <v>31</v>
      </c>
      <c r="S1683" s="68">
        <v>5</v>
      </c>
      <c r="T1683" s="68">
        <v>2.5</v>
      </c>
      <c r="U1683" s="68">
        <v>0.44</v>
      </c>
      <c r="V1683" s="68">
        <v>17.5</v>
      </c>
      <c r="W1683" s="68">
        <v>12.42</v>
      </c>
      <c r="X1683" s="68">
        <v>0.28999999999999998</v>
      </c>
      <c r="Y1683" s="68">
        <v>93</v>
      </c>
      <c r="Z1683" s="68">
        <v>68.83</v>
      </c>
      <c r="AA1683" s="68">
        <v>0.26</v>
      </c>
      <c r="AB1683" s="73">
        <v>26813.34</v>
      </c>
      <c r="AC1683" s="73">
        <v>20443.98</v>
      </c>
      <c r="AD1683" s="73">
        <v>29049.48</v>
      </c>
      <c r="AE1683" s="73">
        <v>20984.18</v>
      </c>
      <c r="AF1683" s="73"/>
      <c r="AG1683" s="73">
        <f>IFERROR(VLOOKUP(J1683,'Roll ups'!D:E,2,FALSE),0)</f>
        <v>57863085.470000021</v>
      </c>
      <c r="AH1683" s="74">
        <f>IF(Table2[[#This Row],[CATEGORY TTL LOOKUP]]=0,0,IF(Table2[[#This Row],[CATEGORY TTL LOOKUP]]&gt;0,SUM(AB1683/AG1683)))</f>
        <v>4.6339284851827986E-4</v>
      </c>
      <c r="AI1683" s="74" t="str">
        <f>IFERROR(IF(AH1683&lt;#REF!,"STRIKE",IF(AH1683&gt;=#REF!,"GOOD")),"NO DATA")</f>
        <v>NO DATA</v>
      </c>
      <c r="AJ1683" s="75">
        <f>IFERROR(VLOOKUP(K1683,'Roll ups'!H:I,2,FALSE),0)</f>
        <v>75793138.070000067</v>
      </c>
      <c r="AK1683" s="76">
        <f>IF(Table2[[#This Row],[PRICE TIER LOOKUP]]=0,0,IF(Table2[[#This Row],[PRICE TIER LOOKUP]]&gt;0,SUM(AB1683/AJ1683)))</f>
        <v>3.5377002038411545E-4</v>
      </c>
      <c r="AL1683" s="74" t="e">
        <f>IF(AK1683&lt;#REF!,"STRIKE",IF(AK1683&gt;=#REF!,"GOOD"))</f>
        <v>#REF!</v>
      </c>
      <c r="AM1683" s="75">
        <f>VLOOKUP(H1683,'Roll ups'!A:B,2,FALSE)</f>
        <v>325145452.83999985</v>
      </c>
      <c r="AN1683" s="77">
        <f t="shared" si="56"/>
        <v>8.2465677332398438E-5</v>
      </c>
      <c r="AO1683" s="74" t="str">
        <f>IFERROR(VLOOKUP(Table2[[#This Row],[Product Name]],'Roll ups'!L:P,5,FALSE),"GOOD")</f>
        <v>GOOD</v>
      </c>
      <c r="AP1683" s="74">
        <f>Table2[[#This Row],[Retail Dollar Vol Current 12 Mths]]/Table2[[#This Row],[SHELF SALES  LOOKUP]]</f>
        <v>8.9343030161627077E-5</v>
      </c>
      <c r="AQ1683" s="69">
        <f t="shared" si="57"/>
        <v>0</v>
      </c>
      <c r="AR168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683" s="69" t="e">
        <f>IF(Table2[[#This Row],[Shelf Dollar Vol Current 12 Mths]]&gt;#REF!,"MEETS $ CRITERIA",IF(Table2[[#This Row],[Shelf Dollar Vol Current 12 Mths]]&lt;#REF!+1,"DOES NOT MEET $ CRITERIA"))</f>
        <v>#REF!</v>
      </c>
      <c r="AT1683" s="78"/>
    </row>
    <row r="1684" spans="1:46" ht="13.8" x14ac:dyDescent="0.3">
      <c r="A1684" s="68" t="s">
        <v>10015</v>
      </c>
      <c r="B1684" s="69">
        <v>56198</v>
      </c>
      <c r="C1684" s="69">
        <v>182</v>
      </c>
      <c r="D1684" s="69" t="s">
        <v>25</v>
      </c>
      <c r="E1684" s="70" t="s">
        <v>6313</v>
      </c>
      <c r="F1684" s="70"/>
      <c r="G1684" s="71" t="s">
        <v>10016</v>
      </c>
      <c r="H1684" s="69" t="s">
        <v>6315</v>
      </c>
      <c r="I1684" s="68" t="s">
        <v>87</v>
      </c>
      <c r="J1684" s="68" t="s">
        <v>88</v>
      </c>
      <c r="K1684" s="68" t="s">
        <v>89</v>
      </c>
      <c r="L1684" s="68" t="s">
        <v>89</v>
      </c>
      <c r="M1684" s="68" t="s">
        <v>88</v>
      </c>
      <c r="N1684" s="68" t="s">
        <v>90</v>
      </c>
      <c r="O1684" s="68" t="s">
        <v>10017</v>
      </c>
      <c r="P1684" s="72" t="s">
        <v>191</v>
      </c>
      <c r="Q1684" s="68" t="s">
        <v>194</v>
      </c>
      <c r="R1684" s="68" t="s">
        <v>6402</v>
      </c>
      <c r="S1684" s="68">
        <v>23</v>
      </c>
      <c r="T1684" s="68">
        <v>34.03</v>
      </c>
      <c r="U1684" s="68">
        <v>-0.46</v>
      </c>
      <c r="V1684" s="68">
        <v>151.09</v>
      </c>
      <c r="W1684" s="68">
        <v>112.4</v>
      </c>
      <c r="X1684" s="68">
        <v>0.26</v>
      </c>
      <c r="Y1684" s="68">
        <v>556.92999999999995</v>
      </c>
      <c r="Z1684" s="68">
        <v>475.26</v>
      </c>
      <c r="AA1684" s="68">
        <v>0.15</v>
      </c>
      <c r="AB1684" s="73">
        <v>50613.08</v>
      </c>
      <c r="AC1684" s="73">
        <v>43883.519999999997</v>
      </c>
      <c r="AD1684" s="73">
        <v>52182.080000000002</v>
      </c>
      <c r="AE1684" s="73">
        <v>44509.52</v>
      </c>
      <c r="AF1684" s="73"/>
      <c r="AG1684" s="73">
        <f>IFERROR(VLOOKUP(J1684,'Roll ups'!D:E,2,FALSE),0)</f>
        <v>43814205.929999985</v>
      </c>
      <c r="AH1684" s="74">
        <f>IF(Table2[[#This Row],[CATEGORY TTL LOOKUP]]=0,0,IF(Table2[[#This Row],[CATEGORY TTL LOOKUP]]&gt;0,SUM(AB1684/AG1684)))</f>
        <v>1.1551751064680317E-3</v>
      </c>
      <c r="AI1684" s="74" t="str">
        <f>IFERROR(IF(AH1684&lt;#REF!,"STRIKE",IF(AH1684&gt;=#REF!,"GOOD")),"NO DATA")</f>
        <v>NO DATA</v>
      </c>
      <c r="AJ1684" s="75">
        <f>IFERROR(VLOOKUP(K1684,'Roll ups'!H:I,2,FALSE),0)</f>
        <v>75793138.070000067</v>
      </c>
      <c r="AK1684" s="76">
        <f>IF(Table2[[#This Row],[PRICE TIER LOOKUP]]=0,0,IF(Table2[[#This Row],[PRICE TIER LOOKUP]]&gt;0,SUM(AB1684/AJ1684)))</f>
        <v>6.6777918540930994E-4</v>
      </c>
      <c r="AL1684" s="74" t="e">
        <f>IF(AK1684&lt;#REF!,"STRIKE",IF(AK1684&gt;=#REF!,"GOOD"))</f>
        <v>#REF!</v>
      </c>
      <c r="AM1684" s="75">
        <f>VLOOKUP(H1684,'Roll ups'!A:B,2,FALSE)</f>
        <v>325145452.83999985</v>
      </c>
      <c r="AN1684" s="77">
        <f t="shared" si="56"/>
        <v>1.5566288735677347E-4</v>
      </c>
      <c r="AO1684" s="74" t="str">
        <f>IFERROR(VLOOKUP(Table2[[#This Row],[Product Name]],'Roll ups'!L:P,5,FALSE),"GOOD")</f>
        <v>GOOD</v>
      </c>
      <c r="AP1684" s="74">
        <f>Table2[[#This Row],[Retail Dollar Vol Current 12 Mths]]/Table2[[#This Row],[SHELF SALES  LOOKUP]]</f>
        <v>1.6048842001083796E-4</v>
      </c>
      <c r="AQ1684" s="69">
        <f t="shared" si="57"/>
        <v>0</v>
      </c>
      <c r="AR168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684" s="69" t="e">
        <f>IF(Table2[[#This Row],[Shelf Dollar Vol Current 12 Mths]]&gt;#REF!,"MEETS $ CRITERIA",IF(Table2[[#This Row],[Shelf Dollar Vol Current 12 Mths]]&lt;#REF!+1,"DOES NOT MEET $ CRITERIA"))</f>
        <v>#REF!</v>
      </c>
      <c r="AT1684" s="78"/>
    </row>
    <row r="1685" spans="1:46" ht="13.8" x14ac:dyDescent="0.3">
      <c r="A1685" s="68" t="s">
        <v>10018</v>
      </c>
      <c r="B1685" s="69">
        <v>66725</v>
      </c>
      <c r="C1685" s="69">
        <v>148</v>
      </c>
      <c r="D1685" s="69" t="s">
        <v>25</v>
      </c>
      <c r="E1685" s="70" t="s">
        <v>6313</v>
      </c>
      <c r="F1685" s="70"/>
      <c r="G1685" s="71" t="s">
        <v>10019</v>
      </c>
      <c r="H1685" s="69" t="s">
        <v>6315</v>
      </c>
      <c r="I1685" s="68" t="s">
        <v>54</v>
      </c>
      <c r="J1685" s="68" t="s">
        <v>191</v>
      </c>
      <c r="K1685" s="68" t="s">
        <v>132</v>
      </c>
      <c r="L1685" s="68" t="s">
        <v>6320</v>
      </c>
      <c r="M1685" s="68" t="s">
        <v>191</v>
      </c>
      <c r="N1685" s="68" t="s">
        <v>211</v>
      </c>
      <c r="O1685" s="68" t="s">
        <v>10020</v>
      </c>
      <c r="P1685" s="72" t="s">
        <v>191</v>
      </c>
      <c r="Q1685" s="68" t="s">
        <v>44</v>
      </c>
      <c r="R1685" s="68" t="s">
        <v>60</v>
      </c>
      <c r="S1685" s="68">
        <v>9</v>
      </c>
      <c r="T1685" s="68">
        <v>9</v>
      </c>
      <c r="U1685" s="68">
        <v>-0.05</v>
      </c>
      <c r="V1685" s="68">
        <v>32.08</v>
      </c>
      <c r="W1685" s="68">
        <v>19.670000000000002</v>
      </c>
      <c r="X1685" s="68">
        <v>0.39</v>
      </c>
      <c r="Y1685" s="68">
        <v>112.75</v>
      </c>
      <c r="Z1685" s="68">
        <v>97.5</v>
      </c>
      <c r="AA1685" s="68">
        <v>0.14000000000000001</v>
      </c>
      <c r="AB1685" s="73">
        <v>29549.52</v>
      </c>
      <c r="AC1685" s="73">
        <v>24009.3</v>
      </c>
      <c r="AD1685" s="73">
        <v>29549.52</v>
      </c>
      <c r="AE1685" s="73">
        <v>24009.3</v>
      </c>
      <c r="AF1685" s="73"/>
      <c r="AG1685" s="73">
        <f>IFERROR(VLOOKUP(J1685,'Roll ups'!D:E,2,FALSE),0)</f>
        <v>22444928.369999994</v>
      </c>
      <c r="AH1685" s="74">
        <f>IF(Table2[[#This Row],[CATEGORY TTL LOOKUP]]=0,0,IF(Table2[[#This Row],[CATEGORY TTL LOOKUP]]&gt;0,SUM(AB1685/AG1685)))</f>
        <v>1.3165343864271824E-3</v>
      </c>
      <c r="AI1685" s="74" t="str">
        <f>IFERROR(IF(AH1685&lt;#REF!,"STRIKE",IF(AH1685&gt;=#REF!,"GOOD")),"NO DATA")</f>
        <v>NO DATA</v>
      </c>
      <c r="AJ1685" s="75">
        <f>IFERROR(VLOOKUP(K1685,'Roll ups'!H:I,2,FALSE),0)</f>
        <v>126094742.97999983</v>
      </c>
      <c r="AK1685" s="76">
        <f>IF(Table2[[#This Row],[PRICE TIER LOOKUP]]=0,0,IF(Table2[[#This Row],[PRICE TIER LOOKUP]]&gt;0,SUM(AB1685/AJ1685)))</f>
        <v>2.343437902457751E-4</v>
      </c>
      <c r="AL1685" s="74" t="e">
        <f>IF(AK1685&lt;#REF!,"STRIKE",IF(AK1685&gt;=#REF!,"GOOD"))</f>
        <v>#REF!</v>
      </c>
      <c r="AM1685" s="75">
        <f>VLOOKUP(H1685,'Roll ups'!A:B,2,FALSE)</f>
        <v>325145452.83999985</v>
      </c>
      <c r="AN1685" s="77">
        <f t="shared" si="56"/>
        <v>9.088092649581343E-5</v>
      </c>
      <c r="AO1685" s="74" t="str">
        <f>IFERROR(VLOOKUP(Table2[[#This Row],[Product Name]],'Roll ups'!L:P,5,FALSE),"GOOD")</f>
        <v>GOOD</v>
      </c>
      <c r="AP1685" s="74">
        <f>Table2[[#This Row],[Retail Dollar Vol Current 12 Mths]]/Table2[[#This Row],[SHELF SALES  LOOKUP]]</f>
        <v>9.088092649581343E-5</v>
      </c>
      <c r="AQ1685" s="69">
        <f t="shared" si="57"/>
        <v>0</v>
      </c>
      <c r="AR168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685" s="69" t="e">
        <f>IF(Table2[[#This Row],[Shelf Dollar Vol Current 12 Mths]]&gt;#REF!,"MEETS $ CRITERIA",IF(Table2[[#This Row],[Shelf Dollar Vol Current 12 Mths]]&lt;#REF!+1,"DOES NOT MEET $ CRITERIA"))</f>
        <v>#REF!</v>
      </c>
      <c r="AT1685" s="78"/>
    </row>
    <row r="1686" spans="1:46" ht="13.8" x14ac:dyDescent="0.3">
      <c r="A1686" s="68" t="s">
        <v>10021</v>
      </c>
      <c r="B1686" s="69">
        <v>67245</v>
      </c>
      <c r="C1686" s="69">
        <v>358</v>
      </c>
      <c r="D1686" s="69" t="s">
        <v>25</v>
      </c>
      <c r="E1686" s="70" t="s">
        <v>6313</v>
      </c>
      <c r="F1686" s="70"/>
      <c r="G1686" s="71" t="s">
        <v>10022</v>
      </c>
      <c r="H1686" s="69" t="s">
        <v>6315</v>
      </c>
      <c r="I1686" s="68" t="s">
        <v>252</v>
      </c>
      <c r="J1686" s="68" t="s">
        <v>191</v>
      </c>
      <c r="K1686" s="68" t="s">
        <v>146</v>
      </c>
      <c r="L1686" s="68" t="s">
        <v>104</v>
      </c>
      <c r="M1686" s="68" t="s">
        <v>191</v>
      </c>
      <c r="N1686" s="68" t="s">
        <v>211</v>
      </c>
      <c r="O1686" s="68" t="s">
        <v>10023</v>
      </c>
      <c r="P1686" s="72" t="s">
        <v>191</v>
      </c>
      <c r="Q1686" s="68" t="s">
        <v>41</v>
      </c>
      <c r="R1686" s="68" t="s">
        <v>31</v>
      </c>
      <c r="S1686" s="68">
        <v>12</v>
      </c>
      <c r="T1686" s="68">
        <v>6.2</v>
      </c>
      <c r="U1686" s="68">
        <v>0.5</v>
      </c>
      <c r="V1686" s="68">
        <v>25.2</v>
      </c>
      <c r="W1686" s="68">
        <v>25.4</v>
      </c>
      <c r="X1686" s="68">
        <v>-0.01</v>
      </c>
      <c r="Y1686" s="68">
        <v>101.8</v>
      </c>
      <c r="Z1686" s="68">
        <v>82.2</v>
      </c>
      <c r="AA1686" s="68">
        <v>0.19</v>
      </c>
      <c r="AB1686" s="73">
        <v>42390.9</v>
      </c>
      <c r="AC1686" s="73">
        <v>34684.92</v>
      </c>
      <c r="AD1686" s="73">
        <v>44293.86</v>
      </c>
      <c r="AE1686" s="73">
        <v>35572.68</v>
      </c>
      <c r="AF1686" s="73"/>
      <c r="AG1686" s="73">
        <f>IFERROR(VLOOKUP(J1686,'Roll ups'!D:E,2,FALSE),0)</f>
        <v>22444928.369999994</v>
      </c>
      <c r="AH1686" s="74">
        <f>IF(Table2[[#This Row],[CATEGORY TTL LOOKUP]]=0,0,IF(Table2[[#This Row],[CATEGORY TTL LOOKUP]]&gt;0,SUM(AB1686/AG1686)))</f>
        <v>1.8886627438143174E-3</v>
      </c>
      <c r="AI1686" s="74" t="str">
        <f>IFERROR(IF(AH1686&lt;#REF!,"STRIKE",IF(AH1686&gt;=#REF!,"GOOD")),"NO DATA")</f>
        <v>NO DATA</v>
      </c>
      <c r="AJ1686" s="75">
        <f>IFERROR(VLOOKUP(K1686,'Roll ups'!H:I,2,FALSE),0)</f>
        <v>69119979.479999974</v>
      </c>
      <c r="AK1686" s="76">
        <f>IF(Table2[[#This Row],[PRICE TIER LOOKUP]]=0,0,IF(Table2[[#This Row],[PRICE TIER LOOKUP]]&gt;0,SUM(AB1686/AJ1686)))</f>
        <v>6.1329445290512433E-4</v>
      </c>
      <c r="AL1686" s="74" t="e">
        <f>IF(AK1686&lt;#REF!,"STRIKE",IF(AK1686&gt;=#REF!,"GOOD"))</f>
        <v>#REF!</v>
      </c>
      <c r="AM1686" s="75">
        <f>VLOOKUP(H1686,'Roll ups'!A:B,2,FALSE)</f>
        <v>325145452.83999985</v>
      </c>
      <c r="AN1686" s="77">
        <f t="shared" si="56"/>
        <v>1.3037518941056835E-4</v>
      </c>
      <c r="AO1686" s="74" t="str">
        <f>IFERROR(VLOOKUP(Table2[[#This Row],[Product Name]],'Roll ups'!L:P,5,FALSE),"GOOD")</f>
        <v>GOOD</v>
      </c>
      <c r="AP1686" s="74">
        <f>Table2[[#This Row],[Retail Dollar Vol Current 12 Mths]]/Table2[[#This Row],[SHELF SALES  LOOKUP]]</f>
        <v>1.3622783161539853E-4</v>
      </c>
      <c r="AQ1686" s="69">
        <f t="shared" si="57"/>
        <v>0</v>
      </c>
      <c r="AR168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686" s="69" t="e">
        <f>IF(Table2[[#This Row],[Shelf Dollar Vol Current 12 Mths]]&gt;#REF!,"MEETS $ CRITERIA",IF(Table2[[#This Row],[Shelf Dollar Vol Current 12 Mths]]&lt;#REF!+1,"DOES NOT MEET $ CRITERIA"))</f>
        <v>#REF!</v>
      </c>
      <c r="AT1686" s="78"/>
    </row>
    <row r="1687" spans="1:46" ht="13.8" x14ac:dyDescent="0.3">
      <c r="A1687" s="68" t="s">
        <v>10024</v>
      </c>
      <c r="B1687" s="69">
        <v>77206</v>
      </c>
      <c r="C1687" s="69">
        <v>182</v>
      </c>
      <c r="D1687" s="69" t="s">
        <v>25</v>
      </c>
      <c r="E1687" s="70" t="s">
        <v>6313</v>
      </c>
      <c r="F1687" s="70"/>
      <c r="G1687" s="71" t="s">
        <v>10025</v>
      </c>
      <c r="H1687" s="69" t="s">
        <v>6315</v>
      </c>
      <c r="I1687" s="68" t="s">
        <v>499</v>
      </c>
      <c r="J1687" s="68" t="s">
        <v>191</v>
      </c>
      <c r="K1687" s="68" t="s">
        <v>132</v>
      </c>
      <c r="L1687" s="68" t="s">
        <v>132</v>
      </c>
      <c r="M1687" s="68" t="s">
        <v>191</v>
      </c>
      <c r="N1687" s="68" t="s">
        <v>211</v>
      </c>
      <c r="O1687" s="68" t="s">
        <v>10026</v>
      </c>
      <c r="P1687" s="72" t="s">
        <v>191</v>
      </c>
      <c r="Q1687" s="68" t="s">
        <v>44</v>
      </c>
      <c r="R1687" s="68" t="s">
        <v>39</v>
      </c>
      <c r="S1687" s="68">
        <v>18</v>
      </c>
      <c r="T1687" s="68">
        <v>23</v>
      </c>
      <c r="U1687" s="68">
        <v>-0.31</v>
      </c>
      <c r="V1687" s="68">
        <v>48</v>
      </c>
      <c r="W1687" s="68">
        <v>56</v>
      </c>
      <c r="X1687" s="68">
        <v>-0.17</v>
      </c>
      <c r="Y1687" s="68">
        <v>186</v>
      </c>
      <c r="Z1687" s="68">
        <v>167</v>
      </c>
      <c r="AA1687" s="68">
        <v>0.1</v>
      </c>
      <c r="AB1687" s="73">
        <v>43991.82</v>
      </c>
      <c r="AC1687" s="73">
        <v>37474.800000000003</v>
      </c>
      <c r="AD1687" s="73">
        <v>43991.82</v>
      </c>
      <c r="AE1687" s="73">
        <v>37474.800000000003</v>
      </c>
      <c r="AF1687" s="73"/>
      <c r="AG1687" s="73">
        <f>IFERROR(VLOOKUP(J1687,'Roll ups'!D:E,2,FALSE),0)</f>
        <v>22444928.369999994</v>
      </c>
      <c r="AH1687" s="74">
        <f>IF(Table2[[#This Row],[CATEGORY TTL LOOKUP]]=0,0,IF(Table2[[#This Row],[CATEGORY TTL LOOKUP]]&gt;0,SUM(AB1687/AG1687)))</f>
        <v>1.9599893247509619E-3</v>
      </c>
      <c r="AI1687" s="74" t="str">
        <f>IFERROR(IF(AH1687&lt;#REF!,"STRIKE",IF(AH1687&gt;=#REF!,"GOOD")),"NO DATA")</f>
        <v>NO DATA</v>
      </c>
      <c r="AJ1687" s="75">
        <f>IFERROR(VLOOKUP(K1687,'Roll ups'!H:I,2,FALSE),0)</f>
        <v>126094742.97999983</v>
      </c>
      <c r="AK1687" s="76">
        <f>IF(Table2[[#This Row],[PRICE TIER LOOKUP]]=0,0,IF(Table2[[#This Row],[PRICE TIER LOOKUP]]&gt;0,SUM(AB1687/AJ1687)))</f>
        <v>3.4887909646619958E-4</v>
      </c>
      <c r="AL1687" s="74" t="e">
        <f>IF(AK1687&lt;#REF!,"STRIKE",IF(AK1687&gt;=#REF!,"GOOD"))</f>
        <v>#REF!</v>
      </c>
      <c r="AM1687" s="75">
        <f>VLOOKUP(H1687,'Roll ups'!A:B,2,FALSE)</f>
        <v>325145452.83999985</v>
      </c>
      <c r="AN1687" s="77">
        <f t="shared" si="56"/>
        <v>1.3529889351289142E-4</v>
      </c>
      <c r="AO1687" s="74" t="str">
        <f>IFERROR(VLOOKUP(Table2[[#This Row],[Product Name]],'Roll ups'!L:P,5,FALSE),"GOOD")</f>
        <v>GOOD</v>
      </c>
      <c r="AP1687" s="74">
        <f>Table2[[#This Row],[Retail Dollar Vol Current 12 Mths]]/Table2[[#This Row],[SHELF SALES  LOOKUP]]</f>
        <v>1.3529889351289142E-4</v>
      </c>
      <c r="AQ1687" s="69">
        <f t="shared" si="57"/>
        <v>0</v>
      </c>
      <c r="AR168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687" s="69" t="e">
        <f>IF(Table2[[#This Row],[Shelf Dollar Vol Current 12 Mths]]&gt;#REF!,"MEETS $ CRITERIA",IF(Table2[[#This Row],[Shelf Dollar Vol Current 12 Mths]]&lt;#REF!+1,"DOES NOT MEET $ CRITERIA"))</f>
        <v>#REF!</v>
      </c>
      <c r="AT1687" s="78"/>
    </row>
    <row r="1688" spans="1:46" ht="13.8" x14ac:dyDescent="0.3">
      <c r="A1688" s="68" t="s">
        <v>10027</v>
      </c>
      <c r="B1688" s="69">
        <v>84100</v>
      </c>
      <c r="C1688" s="69">
        <v>291</v>
      </c>
      <c r="D1688" s="69" t="s">
        <v>25</v>
      </c>
      <c r="E1688" s="70" t="s">
        <v>6313</v>
      </c>
      <c r="F1688" s="70"/>
      <c r="G1688" s="71" t="s">
        <v>10028</v>
      </c>
      <c r="H1688" s="69" t="s">
        <v>6315</v>
      </c>
      <c r="I1688" s="68" t="s">
        <v>54</v>
      </c>
      <c r="J1688" s="68" t="s">
        <v>191</v>
      </c>
      <c r="K1688" s="68" t="s">
        <v>132</v>
      </c>
      <c r="L1688" s="68" t="s">
        <v>132</v>
      </c>
      <c r="M1688" s="68" t="s">
        <v>191</v>
      </c>
      <c r="N1688" s="68" t="s">
        <v>272</v>
      </c>
      <c r="O1688" s="68" t="s">
        <v>10029</v>
      </c>
      <c r="P1688" s="72" t="s">
        <v>191</v>
      </c>
      <c r="Q1688" s="68" t="s">
        <v>213</v>
      </c>
      <c r="R1688" s="68" t="s">
        <v>6402</v>
      </c>
      <c r="S1688" s="68">
        <v>20</v>
      </c>
      <c r="T1688" s="68">
        <v>25.34</v>
      </c>
      <c r="U1688" s="68">
        <v>-0.27</v>
      </c>
      <c r="V1688" s="68">
        <v>57.35</v>
      </c>
      <c r="W1688" s="68">
        <v>77.349999999999994</v>
      </c>
      <c r="X1688" s="68">
        <v>-0.35</v>
      </c>
      <c r="Y1688" s="68">
        <v>280.08</v>
      </c>
      <c r="Z1688" s="68">
        <v>292.74</v>
      </c>
      <c r="AA1688" s="68">
        <v>-0.05</v>
      </c>
      <c r="AB1688" s="73">
        <v>33768</v>
      </c>
      <c r="AC1688" s="73">
        <v>35323.199999999997</v>
      </c>
      <c r="AD1688" s="73">
        <v>33768</v>
      </c>
      <c r="AE1688" s="73">
        <v>35323.199999999997</v>
      </c>
      <c r="AF1688" s="73"/>
      <c r="AG1688" s="73">
        <f>IFERROR(VLOOKUP(J1688,'Roll ups'!D:E,2,FALSE),0)</f>
        <v>22444928.369999994</v>
      </c>
      <c r="AH1688" s="74">
        <f>IF(Table2[[#This Row],[CATEGORY TTL LOOKUP]]=0,0,IF(Table2[[#This Row],[CATEGORY TTL LOOKUP]]&gt;0,SUM(AB1688/AG1688)))</f>
        <v>1.5044824132802528E-3</v>
      </c>
      <c r="AI1688" s="74" t="str">
        <f>IFERROR(IF(AH1688&lt;#REF!,"STRIKE",IF(AH1688&gt;=#REF!,"GOOD")),"NO DATA")</f>
        <v>NO DATA</v>
      </c>
      <c r="AJ1688" s="75">
        <f>IFERROR(VLOOKUP(K1688,'Roll ups'!H:I,2,FALSE),0)</f>
        <v>126094742.97999983</v>
      </c>
      <c r="AK1688" s="76">
        <f>IF(Table2[[#This Row],[PRICE TIER LOOKUP]]=0,0,IF(Table2[[#This Row],[PRICE TIER LOOKUP]]&gt;0,SUM(AB1688/AJ1688)))</f>
        <v>2.6779863459776445E-4</v>
      </c>
      <c r="AL1688" s="74" t="e">
        <f>IF(AK1688&lt;#REF!,"STRIKE",IF(AK1688&gt;=#REF!,"GOOD"))</f>
        <v>#REF!</v>
      </c>
      <c r="AM1688" s="75">
        <f>VLOOKUP(H1688,'Roll ups'!A:B,2,FALSE)</f>
        <v>325145452.83999985</v>
      </c>
      <c r="AN1688" s="77">
        <f t="shared" si="56"/>
        <v>1.0385505842093638E-4</v>
      </c>
      <c r="AO1688" s="74" t="str">
        <f>IFERROR(VLOOKUP(Table2[[#This Row],[Product Name]],'Roll ups'!L:P,5,FALSE),"GOOD")</f>
        <v>GOOD</v>
      </c>
      <c r="AP1688" s="74">
        <f>Table2[[#This Row],[Retail Dollar Vol Current 12 Mths]]/Table2[[#This Row],[SHELF SALES  LOOKUP]]</f>
        <v>1.0385505842093638E-4</v>
      </c>
      <c r="AQ1688" s="69">
        <f t="shared" si="57"/>
        <v>0</v>
      </c>
      <c r="AR168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688" s="69" t="e">
        <f>IF(Table2[[#This Row],[Shelf Dollar Vol Current 12 Mths]]&gt;#REF!,"MEETS $ CRITERIA",IF(Table2[[#This Row],[Shelf Dollar Vol Current 12 Mths]]&lt;#REF!+1,"DOES NOT MEET $ CRITERIA"))</f>
        <v>#REF!</v>
      </c>
      <c r="AT1688" s="78"/>
    </row>
    <row r="1689" spans="1:46" ht="13.8" x14ac:dyDescent="0.3">
      <c r="A1689" s="68" t="s">
        <v>10030</v>
      </c>
      <c r="B1689" s="69">
        <v>84104</v>
      </c>
      <c r="C1689" s="69">
        <v>343</v>
      </c>
      <c r="D1689" s="69" t="s">
        <v>25</v>
      </c>
      <c r="E1689" s="70" t="s">
        <v>6313</v>
      </c>
      <c r="F1689" s="70"/>
      <c r="G1689" s="71" t="s">
        <v>10031</v>
      </c>
      <c r="H1689" s="69" t="s">
        <v>6315</v>
      </c>
      <c r="I1689" s="68" t="s">
        <v>54</v>
      </c>
      <c r="J1689" s="68" t="s">
        <v>191</v>
      </c>
      <c r="K1689" s="68" t="s">
        <v>132</v>
      </c>
      <c r="L1689" s="68" t="s">
        <v>132</v>
      </c>
      <c r="M1689" s="68" t="s">
        <v>191</v>
      </c>
      <c r="N1689" s="68" t="s">
        <v>272</v>
      </c>
      <c r="O1689" s="68" t="s">
        <v>10032</v>
      </c>
      <c r="P1689" s="72" t="s">
        <v>191</v>
      </c>
      <c r="Q1689" s="68" t="s">
        <v>213</v>
      </c>
      <c r="R1689" s="68" t="s">
        <v>6402</v>
      </c>
      <c r="S1689" s="68">
        <v>25</v>
      </c>
      <c r="T1689" s="68">
        <v>34.01</v>
      </c>
      <c r="U1689" s="68">
        <v>-0.38</v>
      </c>
      <c r="V1689" s="68">
        <v>84.03</v>
      </c>
      <c r="W1689" s="68">
        <v>97.36</v>
      </c>
      <c r="X1689" s="68">
        <v>-0.16</v>
      </c>
      <c r="Y1689" s="68">
        <v>350.11</v>
      </c>
      <c r="Z1689" s="68">
        <v>360.09</v>
      </c>
      <c r="AA1689" s="68">
        <v>-0.03</v>
      </c>
      <c r="AB1689" s="73">
        <v>42210</v>
      </c>
      <c r="AC1689" s="73">
        <v>43441.2</v>
      </c>
      <c r="AD1689" s="73">
        <v>42210</v>
      </c>
      <c r="AE1689" s="73">
        <v>43441.2</v>
      </c>
      <c r="AF1689" s="73"/>
      <c r="AG1689" s="73">
        <f>IFERROR(VLOOKUP(J1689,'Roll ups'!D:E,2,FALSE),0)</f>
        <v>22444928.369999994</v>
      </c>
      <c r="AH1689" s="74">
        <f>IF(Table2[[#This Row],[CATEGORY TTL LOOKUP]]=0,0,IF(Table2[[#This Row],[CATEGORY TTL LOOKUP]]&gt;0,SUM(AB1689/AG1689)))</f>
        <v>1.880603016600316E-3</v>
      </c>
      <c r="AI1689" s="74" t="str">
        <f>IFERROR(IF(AH1689&lt;#REF!,"STRIKE",IF(AH1689&gt;=#REF!,"GOOD")),"NO DATA")</f>
        <v>NO DATA</v>
      </c>
      <c r="AJ1689" s="75">
        <f>IFERROR(VLOOKUP(K1689,'Roll ups'!H:I,2,FALSE),0)</f>
        <v>126094742.97999983</v>
      </c>
      <c r="AK1689" s="76">
        <f>IF(Table2[[#This Row],[PRICE TIER LOOKUP]]=0,0,IF(Table2[[#This Row],[PRICE TIER LOOKUP]]&gt;0,SUM(AB1689/AJ1689)))</f>
        <v>3.347482932472056E-4</v>
      </c>
      <c r="AL1689" s="74" t="e">
        <f>IF(AK1689&lt;#REF!,"STRIKE",IF(AK1689&gt;=#REF!,"GOOD"))</f>
        <v>#REF!</v>
      </c>
      <c r="AM1689" s="75">
        <f>VLOOKUP(H1689,'Roll ups'!A:B,2,FALSE)</f>
        <v>325145452.83999985</v>
      </c>
      <c r="AN1689" s="77">
        <f t="shared" si="56"/>
        <v>1.2981882302617049E-4</v>
      </c>
      <c r="AO1689" s="74" t="str">
        <f>IFERROR(VLOOKUP(Table2[[#This Row],[Product Name]],'Roll ups'!L:P,5,FALSE),"GOOD")</f>
        <v>GOOD</v>
      </c>
      <c r="AP1689" s="74">
        <f>Table2[[#This Row],[Retail Dollar Vol Current 12 Mths]]/Table2[[#This Row],[SHELF SALES  LOOKUP]]</f>
        <v>1.2981882302617049E-4</v>
      </c>
      <c r="AQ1689" s="69">
        <f t="shared" si="57"/>
        <v>0</v>
      </c>
      <c r="AR168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689" s="69" t="e">
        <f>IF(Table2[[#This Row],[Shelf Dollar Vol Current 12 Mths]]&gt;#REF!,"MEETS $ CRITERIA",IF(Table2[[#This Row],[Shelf Dollar Vol Current 12 Mths]]&lt;#REF!+1,"DOES NOT MEET $ CRITERIA"))</f>
        <v>#REF!</v>
      </c>
      <c r="AT1689" s="78"/>
    </row>
    <row r="1690" spans="1:46" ht="13.8" x14ac:dyDescent="0.3">
      <c r="A1690" s="68" t="s">
        <v>10033</v>
      </c>
      <c r="B1690" s="69">
        <v>84223</v>
      </c>
      <c r="C1690" s="69">
        <v>337</v>
      </c>
      <c r="D1690" s="69" t="s">
        <v>25</v>
      </c>
      <c r="E1690" s="70" t="s">
        <v>6313</v>
      </c>
      <c r="F1690" s="70"/>
      <c r="G1690" s="71" t="s">
        <v>10034</v>
      </c>
      <c r="H1690" s="69" t="s">
        <v>6315</v>
      </c>
      <c r="I1690" s="68" t="s">
        <v>54</v>
      </c>
      <c r="J1690" s="68" t="s">
        <v>191</v>
      </c>
      <c r="K1690" s="68" t="s">
        <v>132</v>
      </c>
      <c r="L1690" s="68" t="s">
        <v>89</v>
      </c>
      <c r="M1690" s="68" t="s">
        <v>191</v>
      </c>
      <c r="N1690" s="68" t="s">
        <v>272</v>
      </c>
      <c r="O1690" s="68" t="s">
        <v>10035</v>
      </c>
      <c r="P1690" s="72" t="s">
        <v>191</v>
      </c>
      <c r="Q1690" s="68" t="s">
        <v>213</v>
      </c>
      <c r="R1690" s="68" t="s">
        <v>6402</v>
      </c>
      <c r="S1690" s="68">
        <v>45</v>
      </c>
      <c r="T1690" s="68">
        <v>21.34</v>
      </c>
      <c r="U1690" s="68">
        <v>0.53</v>
      </c>
      <c r="V1690" s="68">
        <v>126.7</v>
      </c>
      <c r="W1690" s="68">
        <v>62.68</v>
      </c>
      <c r="X1690" s="68">
        <v>0.51</v>
      </c>
      <c r="Y1690" s="68">
        <v>392.78</v>
      </c>
      <c r="Z1690" s="68">
        <v>260.74</v>
      </c>
      <c r="AA1690" s="68">
        <v>0.34</v>
      </c>
      <c r="AB1690" s="73">
        <v>47355.6</v>
      </c>
      <c r="AC1690" s="73">
        <v>31466.400000000001</v>
      </c>
      <c r="AD1690" s="73">
        <v>47355.6</v>
      </c>
      <c r="AE1690" s="73">
        <v>31466.400000000001</v>
      </c>
      <c r="AF1690" s="73"/>
      <c r="AG1690" s="73">
        <f>IFERROR(VLOOKUP(J1690,'Roll ups'!D:E,2,FALSE),0)</f>
        <v>22444928.369999994</v>
      </c>
      <c r="AH1690" s="74">
        <f>IF(Table2[[#This Row],[CATEGORY TTL LOOKUP]]=0,0,IF(Table2[[#This Row],[CATEGORY TTL LOOKUP]]&gt;0,SUM(AB1690/AG1690)))</f>
        <v>2.1098574795763545E-3</v>
      </c>
      <c r="AI1690" s="74" t="str">
        <f>IFERROR(IF(AH1690&lt;#REF!,"STRIKE",IF(AH1690&gt;=#REF!,"GOOD")),"NO DATA")</f>
        <v>NO DATA</v>
      </c>
      <c r="AJ1690" s="75">
        <f>IFERROR(VLOOKUP(K1690,'Roll ups'!H:I,2,FALSE),0)</f>
        <v>126094742.97999983</v>
      </c>
      <c r="AK1690" s="76">
        <f>IF(Table2[[#This Row],[PRICE TIER LOOKUP]]=0,0,IF(Table2[[#This Row],[PRICE TIER LOOKUP]]&gt;0,SUM(AB1690/AJ1690)))</f>
        <v>3.7555570423353159E-4</v>
      </c>
      <c r="AL1690" s="74" t="e">
        <f>IF(AK1690&lt;#REF!,"STRIKE",IF(AK1690&gt;=#REF!,"GOOD"))</f>
        <v>#REF!</v>
      </c>
      <c r="AM1690" s="75">
        <f>VLOOKUP(H1690,'Roll ups'!A:B,2,FALSE)</f>
        <v>325145452.83999985</v>
      </c>
      <c r="AN1690" s="77">
        <f t="shared" si="56"/>
        <v>1.456443557379322E-4</v>
      </c>
      <c r="AO1690" s="74" t="str">
        <f>IFERROR(VLOOKUP(Table2[[#This Row],[Product Name]],'Roll ups'!L:P,5,FALSE),"GOOD")</f>
        <v>GOOD</v>
      </c>
      <c r="AP1690" s="74">
        <f>Table2[[#This Row],[Retail Dollar Vol Current 12 Mths]]/Table2[[#This Row],[SHELF SALES  LOOKUP]]</f>
        <v>1.456443557379322E-4</v>
      </c>
      <c r="AQ1690" s="69">
        <f t="shared" si="57"/>
        <v>0</v>
      </c>
      <c r="AR169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690" s="69" t="e">
        <f>IF(Table2[[#This Row],[Shelf Dollar Vol Current 12 Mths]]&gt;#REF!,"MEETS $ CRITERIA",IF(Table2[[#This Row],[Shelf Dollar Vol Current 12 Mths]]&lt;#REF!+1,"DOES NOT MEET $ CRITERIA"))</f>
        <v>#REF!</v>
      </c>
      <c r="AT1690" s="78"/>
    </row>
    <row r="1691" spans="1:46" ht="13.8" x14ac:dyDescent="0.3">
      <c r="A1691" s="68" t="s">
        <v>10036</v>
      </c>
      <c r="B1691" s="69">
        <v>84228</v>
      </c>
      <c r="C1691" s="69">
        <v>325</v>
      </c>
      <c r="D1691" s="69" t="s">
        <v>25</v>
      </c>
      <c r="E1691" s="70" t="s">
        <v>6313</v>
      </c>
      <c r="F1691" s="70"/>
      <c r="G1691" s="71" t="s">
        <v>10037</v>
      </c>
      <c r="H1691" s="69" t="s">
        <v>6315</v>
      </c>
      <c r="I1691" s="68" t="s">
        <v>54</v>
      </c>
      <c r="J1691" s="68" t="s">
        <v>191</v>
      </c>
      <c r="K1691" s="68" t="s">
        <v>132</v>
      </c>
      <c r="L1691" s="68" t="s">
        <v>89</v>
      </c>
      <c r="M1691" s="68" t="s">
        <v>191</v>
      </c>
      <c r="N1691" s="68" t="s">
        <v>272</v>
      </c>
      <c r="O1691" s="68" t="s">
        <v>10038</v>
      </c>
      <c r="P1691" s="72" t="s">
        <v>191</v>
      </c>
      <c r="Q1691" s="68" t="s">
        <v>213</v>
      </c>
      <c r="R1691" s="68" t="s">
        <v>6402</v>
      </c>
      <c r="S1691" s="68">
        <v>45</v>
      </c>
      <c r="T1691" s="68">
        <v>34.01</v>
      </c>
      <c r="U1691" s="68">
        <v>0.24</v>
      </c>
      <c r="V1691" s="68">
        <v>132.71</v>
      </c>
      <c r="W1691" s="68">
        <v>88.02</v>
      </c>
      <c r="X1691" s="68">
        <v>0.34</v>
      </c>
      <c r="Y1691" s="68">
        <v>458.11</v>
      </c>
      <c r="Z1691" s="68">
        <v>330.08</v>
      </c>
      <c r="AA1691" s="68">
        <v>0.28000000000000003</v>
      </c>
      <c r="AB1691" s="73">
        <v>55234.8</v>
      </c>
      <c r="AC1691" s="73">
        <v>39817.199999999997</v>
      </c>
      <c r="AD1691" s="73">
        <v>55234.8</v>
      </c>
      <c r="AE1691" s="73">
        <v>39817.199999999997</v>
      </c>
      <c r="AF1691" s="73"/>
      <c r="AG1691" s="73">
        <f>IFERROR(VLOOKUP(J1691,'Roll ups'!D:E,2,FALSE),0)</f>
        <v>22444928.369999994</v>
      </c>
      <c r="AH1691" s="74">
        <f>IF(Table2[[#This Row],[CATEGORY TTL LOOKUP]]=0,0,IF(Table2[[#This Row],[CATEGORY TTL LOOKUP]]&gt;0,SUM(AB1691/AG1691)))</f>
        <v>2.4609033760084136E-3</v>
      </c>
      <c r="AI1691" s="74" t="str">
        <f>IFERROR(IF(AH1691&lt;#REF!,"STRIKE",IF(AH1691&gt;=#REF!,"GOOD")),"NO DATA")</f>
        <v>NO DATA</v>
      </c>
      <c r="AJ1691" s="75">
        <f>IFERROR(VLOOKUP(K1691,'Roll ups'!H:I,2,FALSE),0)</f>
        <v>126094742.97999983</v>
      </c>
      <c r="AK1691" s="76">
        <f>IF(Table2[[#This Row],[PRICE TIER LOOKUP]]=0,0,IF(Table2[[#This Row],[PRICE TIER LOOKUP]]&gt;0,SUM(AB1691/AJ1691)))</f>
        <v>4.3804205230634332E-4</v>
      </c>
      <c r="AL1691" s="74" t="e">
        <f>IF(AK1691&lt;#REF!,"STRIKE",IF(AK1691&gt;=#REF!,"GOOD"))</f>
        <v>#REF!</v>
      </c>
      <c r="AM1691" s="75">
        <f>VLOOKUP(H1691,'Roll ups'!A:B,2,FALSE)</f>
        <v>325145452.83999985</v>
      </c>
      <c r="AN1691" s="77">
        <f t="shared" si="56"/>
        <v>1.6987720270281737E-4</v>
      </c>
      <c r="AO1691" s="74" t="str">
        <f>IFERROR(VLOOKUP(Table2[[#This Row],[Product Name]],'Roll ups'!L:P,5,FALSE),"GOOD")</f>
        <v>GOOD</v>
      </c>
      <c r="AP1691" s="74">
        <f>Table2[[#This Row],[Retail Dollar Vol Current 12 Mths]]/Table2[[#This Row],[SHELF SALES  LOOKUP]]</f>
        <v>1.6987720270281737E-4</v>
      </c>
      <c r="AQ1691" s="69">
        <f t="shared" si="57"/>
        <v>0</v>
      </c>
      <c r="AR169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691" s="69" t="e">
        <f>IF(Table2[[#This Row],[Shelf Dollar Vol Current 12 Mths]]&gt;#REF!,"MEETS $ CRITERIA",IF(Table2[[#This Row],[Shelf Dollar Vol Current 12 Mths]]&lt;#REF!+1,"DOES NOT MEET $ CRITERIA"))</f>
        <v>#REF!</v>
      </c>
      <c r="AT1691" s="78"/>
    </row>
    <row r="1692" spans="1:46" ht="13.8" x14ac:dyDescent="0.3">
      <c r="A1692" s="68" t="s">
        <v>10039</v>
      </c>
      <c r="B1692" s="69">
        <v>84248</v>
      </c>
      <c r="C1692" s="69">
        <v>129</v>
      </c>
      <c r="D1692" s="69" t="s">
        <v>25</v>
      </c>
      <c r="E1692" s="70" t="s">
        <v>6313</v>
      </c>
      <c r="F1692" s="70"/>
      <c r="G1692" s="71" t="s">
        <v>10040</v>
      </c>
      <c r="H1692" s="69" t="s">
        <v>6315</v>
      </c>
      <c r="I1692" s="68" t="s">
        <v>54</v>
      </c>
      <c r="J1692" s="68" t="s">
        <v>191</v>
      </c>
      <c r="K1692" s="68" t="s">
        <v>89</v>
      </c>
      <c r="L1692" s="68" t="s">
        <v>89</v>
      </c>
      <c r="M1692" s="68" t="s">
        <v>191</v>
      </c>
      <c r="N1692" s="68" t="s">
        <v>211</v>
      </c>
      <c r="O1692" s="68" t="s">
        <v>10041</v>
      </c>
      <c r="P1692" s="72" t="s">
        <v>191</v>
      </c>
      <c r="Q1692" s="68" t="s">
        <v>213</v>
      </c>
      <c r="R1692" s="68" t="s">
        <v>6402</v>
      </c>
      <c r="S1692" s="68">
        <v>13</v>
      </c>
      <c r="T1692" s="68">
        <v>5</v>
      </c>
      <c r="U1692" s="68">
        <v>0.62</v>
      </c>
      <c r="V1692" s="68">
        <v>37</v>
      </c>
      <c r="W1692" s="68">
        <v>23</v>
      </c>
      <c r="X1692" s="68">
        <v>0.38</v>
      </c>
      <c r="Y1692" s="68">
        <v>143</v>
      </c>
      <c r="Z1692" s="68">
        <v>96</v>
      </c>
      <c r="AA1692" s="68">
        <v>0.33</v>
      </c>
      <c r="AB1692" s="73">
        <v>20814.599999999999</v>
      </c>
      <c r="AC1692" s="73">
        <v>14277.6</v>
      </c>
      <c r="AD1692" s="73">
        <v>21501.48</v>
      </c>
      <c r="AE1692" s="73">
        <v>14433.6</v>
      </c>
      <c r="AF1692" s="73"/>
      <c r="AG1692" s="73">
        <f>IFERROR(VLOOKUP(J1692,'Roll ups'!D:E,2,FALSE),0)</f>
        <v>22444928.369999994</v>
      </c>
      <c r="AH1692" s="74">
        <f>IF(Table2[[#This Row],[CATEGORY TTL LOOKUP]]=0,0,IF(Table2[[#This Row],[CATEGORY TTL LOOKUP]]&gt;0,SUM(AB1692/AG1692)))</f>
        <v>9.273631734027229E-4</v>
      </c>
      <c r="AI1692" s="74" t="str">
        <f>IFERROR(IF(AH1692&lt;#REF!,"STRIKE",IF(AH1692&gt;=#REF!,"GOOD")),"NO DATA")</f>
        <v>NO DATA</v>
      </c>
      <c r="AJ1692" s="75">
        <f>IFERROR(VLOOKUP(K1692,'Roll ups'!H:I,2,FALSE),0)</f>
        <v>75793138.070000067</v>
      </c>
      <c r="AK1692" s="76">
        <f>IF(Table2[[#This Row],[PRICE TIER LOOKUP]]=0,0,IF(Table2[[#This Row],[PRICE TIER LOOKUP]]&gt;0,SUM(AB1692/AJ1692)))</f>
        <v>2.7462380540011833E-4</v>
      </c>
      <c r="AL1692" s="74" t="e">
        <f>IF(AK1692&lt;#REF!,"STRIKE",IF(AK1692&gt;=#REF!,"GOOD"))</f>
        <v>#REF!</v>
      </c>
      <c r="AM1692" s="75">
        <f>VLOOKUP(H1692,'Roll ups'!A:B,2,FALSE)</f>
        <v>325145452.83999985</v>
      </c>
      <c r="AN1692" s="77">
        <f t="shared" si="56"/>
        <v>6.4016272773288974E-5</v>
      </c>
      <c r="AO1692" s="74" t="str">
        <f>IFERROR(VLOOKUP(Table2[[#This Row],[Product Name]],'Roll ups'!L:P,5,FALSE),"GOOD")</f>
        <v>GOOD</v>
      </c>
      <c r="AP1692" s="74">
        <f>Table2[[#This Row],[Retail Dollar Vol Current 12 Mths]]/Table2[[#This Row],[SHELF SALES  LOOKUP]]</f>
        <v>6.6128804238823596E-5</v>
      </c>
      <c r="AQ1692" s="69">
        <f t="shared" si="57"/>
        <v>0</v>
      </c>
      <c r="AR169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692" s="69" t="e">
        <f>IF(Table2[[#This Row],[Shelf Dollar Vol Current 12 Mths]]&gt;#REF!,"MEETS $ CRITERIA",IF(Table2[[#This Row],[Shelf Dollar Vol Current 12 Mths]]&lt;#REF!+1,"DOES NOT MEET $ CRITERIA"))</f>
        <v>#REF!</v>
      </c>
      <c r="AT1692" s="78"/>
    </row>
    <row r="1693" spans="1:46" ht="13.8" x14ac:dyDescent="0.3">
      <c r="A1693" s="68" t="s">
        <v>10042</v>
      </c>
      <c r="B1693" s="69">
        <v>84396</v>
      </c>
      <c r="C1693" s="69">
        <v>139</v>
      </c>
      <c r="D1693" s="69" t="s">
        <v>25</v>
      </c>
      <c r="E1693" s="70" t="s">
        <v>6313</v>
      </c>
      <c r="F1693" s="70"/>
      <c r="G1693" s="71" t="s">
        <v>10043</v>
      </c>
      <c r="H1693" s="69" t="s">
        <v>6315</v>
      </c>
      <c r="I1693" s="68" t="s">
        <v>54</v>
      </c>
      <c r="J1693" s="68" t="s">
        <v>191</v>
      </c>
      <c r="K1693" s="68" t="s">
        <v>132</v>
      </c>
      <c r="L1693" s="68" t="s">
        <v>89</v>
      </c>
      <c r="M1693" s="68" t="s">
        <v>191</v>
      </c>
      <c r="N1693" s="68" t="s">
        <v>272</v>
      </c>
      <c r="O1693" s="68" t="s">
        <v>10044</v>
      </c>
      <c r="P1693" s="72" t="s">
        <v>191</v>
      </c>
      <c r="Q1693" s="68" t="s">
        <v>213</v>
      </c>
      <c r="R1693" s="68" t="s">
        <v>6402</v>
      </c>
      <c r="S1693" s="68">
        <v>10</v>
      </c>
      <c r="T1693" s="68">
        <v>11</v>
      </c>
      <c r="U1693" s="68">
        <v>-0.1</v>
      </c>
      <c r="V1693" s="68">
        <v>29</v>
      </c>
      <c r="W1693" s="68">
        <v>28</v>
      </c>
      <c r="X1693" s="68">
        <v>0.03</v>
      </c>
      <c r="Y1693" s="68">
        <v>134</v>
      </c>
      <c r="Z1693" s="68">
        <v>80</v>
      </c>
      <c r="AA1693" s="68">
        <v>0.4</v>
      </c>
      <c r="AB1693" s="73">
        <v>19514.88</v>
      </c>
      <c r="AC1693" s="73">
        <v>11906.4</v>
      </c>
      <c r="AD1693" s="73">
        <v>20148.240000000002</v>
      </c>
      <c r="AE1693" s="73">
        <v>12026.4</v>
      </c>
      <c r="AF1693" s="73"/>
      <c r="AG1693" s="73">
        <f>IFERROR(VLOOKUP(J1693,'Roll ups'!D:E,2,FALSE),0)</f>
        <v>22444928.369999994</v>
      </c>
      <c r="AH1693" s="74">
        <f>IF(Table2[[#This Row],[CATEGORY TTL LOOKUP]]=0,0,IF(Table2[[#This Row],[CATEGORY TTL LOOKUP]]&gt;0,SUM(AB1693/AG1693)))</f>
        <v>8.6945610510763267E-4</v>
      </c>
      <c r="AI1693" s="74" t="str">
        <f>IFERROR(IF(AH1693&lt;#REF!,"STRIKE",IF(AH1693&gt;=#REF!,"GOOD")),"NO DATA")</f>
        <v>NO DATA</v>
      </c>
      <c r="AJ1693" s="75">
        <f>IFERROR(VLOOKUP(K1693,'Roll ups'!H:I,2,FALSE),0)</f>
        <v>126094742.97999983</v>
      </c>
      <c r="AK1693" s="76">
        <f>IF(Table2[[#This Row],[PRICE TIER LOOKUP]]=0,0,IF(Table2[[#This Row],[PRICE TIER LOOKUP]]&gt;0,SUM(AB1693/AJ1693)))</f>
        <v>1.5476362883023046E-4</v>
      </c>
      <c r="AL1693" s="74" t="e">
        <f>IF(AK1693&lt;#REF!,"STRIKE",IF(AK1693&gt;=#REF!,"GOOD"))</f>
        <v>#REF!</v>
      </c>
      <c r="AM1693" s="75">
        <f>VLOOKUP(H1693,'Roll ups'!A:B,2,FALSE)</f>
        <v>325145452.83999985</v>
      </c>
      <c r="AN1693" s="77">
        <f t="shared" si="56"/>
        <v>6.0018923314308311E-5</v>
      </c>
      <c r="AO1693" s="74" t="str">
        <f>IFERROR(VLOOKUP(Table2[[#This Row],[Product Name]],'Roll ups'!L:P,5,FALSE),"GOOD")</f>
        <v>GOOD</v>
      </c>
      <c r="AP1693" s="74">
        <f>Table2[[#This Row],[Retail Dollar Vol Current 12 Mths]]/Table2[[#This Row],[SHELF SALES  LOOKUP]]</f>
        <v>6.1966851524492041E-5</v>
      </c>
      <c r="AQ1693" s="69">
        <f t="shared" si="57"/>
        <v>0</v>
      </c>
      <c r="AR169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693" s="69" t="e">
        <f>IF(Table2[[#This Row],[Shelf Dollar Vol Current 12 Mths]]&gt;#REF!,"MEETS $ CRITERIA",IF(Table2[[#This Row],[Shelf Dollar Vol Current 12 Mths]]&lt;#REF!+1,"DOES NOT MEET $ CRITERIA"))</f>
        <v>#REF!</v>
      </c>
      <c r="AT1693" s="78"/>
    </row>
    <row r="1694" spans="1:46" ht="13.8" x14ac:dyDescent="0.3">
      <c r="A1694" s="68" t="s">
        <v>10045</v>
      </c>
      <c r="B1694" s="69">
        <v>16223</v>
      </c>
      <c r="C1694" s="69">
        <v>105</v>
      </c>
      <c r="D1694" s="69" t="s">
        <v>25</v>
      </c>
      <c r="E1694" s="70" t="s">
        <v>6313</v>
      </c>
      <c r="F1694" s="70"/>
      <c r="G1694" s="71" t="s">
        <v>10046</v>
      </c>
      <c r="H1694" s="69" t="s">
        <v>6315</v>
      </c>
      <c r="I1694" s="68" t="s">
        <v>806</v>
      </c>
      <c r="J1694" s="68" t="s">
        <v>175</v>
      </c>
      <c r="K1694" s="68" t="s">
        <v>146</v>
      </c>
      <c r="L1694" s="68" t="s">
        <v>6320</v>
      </c>
      <c r="M1694" s="68" t="s">
        <v>175</v>
      </c>
      <c r="N1694" s="68" t="s">
        <v>176</v>
      </c>
      <c r="O1694" s="68" t="s">
        <v>10047</v>
      </c>
      <c r="P1694" s="72" t="s">
        <v>6357</v>
      </c>
      <c r="Q1694" s="68" t="s">
        <v>49</v>
      </c>
      <c r="R1694" s="68" t="s">
        <v>6402</v>
      </c>
      <c r="S1694" s="68">
        <v>5</v>
      </c>
      <c r="T1694" s="68">
        <v>8</v>
      </c>
      <c r="U1694" s="68">
        <v>-0.5</v>
      </c>
      <c r="V1694" s="68">
        <v>16.559999999999999</v>
      </c>
      <c r="W1694" s="68">
        <v>34.01</v>
      </c>
      <c r="X1694" s="68">
        <v>-1.05</v>
      </c>
      <c r="Y1694" s="68">
        <v>103.92</v>
      </c>
      <c r="Z1694" s="68">
        <v>138.69</v>
      </c>
      <c r="AA1694" s="68">
        <v>-0.33</v>
      </c>
      <c r="AB1694" s="73">
        <v>28611</v>
      </c>
      <c r="AC1694" s="73">
        <v>38188.800000000003</v>
      </c>
      <c r="AD1694" s="73">
        <v>28611</v>
      </c>
      <c r="AE1694" s="73">
        <v>38188.800000000003</v>
      </c>
      <c r="AF1694" s="73"/>
      <c r="AG1694" s="73">
        <f>IFERROR(VLOOKUP(J1694,'Roll ups'!D:E,2,FALSE),0)</f>
        <v>52239627.039999984</v>
      </c>
      <c r="AH1694" s="74">
        <f>IF(Table2[[#This Row],[CATEGORY TTL LOOKUP]]=0,0,IF(Table2[[#This Row],[CATEGORY TTL LOOKUP]]&gt;0,SUM(AB1694/AG1694)))</f>
        <v>5.4768767736592956E-4</v>
      </c>
      <c r="AI1694" s="74" t="str">
        <f>IFERROR(IF(AH1694&lt;#REF!,"STRIKE",IF(AH1694&gt;=#REF!,"GOOD")),"NO DATA")</f>
        <v>NO DATA</v>
      </c>
      <c r="AJ1694" s="75">
        <f>IFERROR(VLOOKUP(K1694,'Roll ups'!H:I,2,FALSE),0)</f>
        <v>69119979.479999974</v>
      </c>
      <c r="AK1694" s="76">
        <f>IF(Table2[[#This Row],[PRICE TIER LOOKUP]]=0,0,IF(Table2[[#This Row],[PRICE TIER LOOKUP]]&gt;0,SUM(AB1694/AJ1694)))</f>
        <v>4.1393241455285238E-4</v>
      </c>
      <c r="AL1694" s="74" t="e">
        <f>IF(AK1694&lt;#REF!,"STRIKE",IF(AK1694&gt;=#REF!,"GOOD"))</f>
        <v>#REF!</v>
      </c>
      <c r="AM1694" s="75">
        <f>VLOOKUP(H1694,'Roll ups'!A:B,2,FALSE)</f>
        <v>325145452.83999985</v>
      </c>
      <c r="AN1694" s="77">
        <f t="shared" si="56"/>
        <v>8.7994464477653725E-5</v>
      </c>
      <c r="AO1694" s="74" t="str">
        <f>IFERROR(VLOOKUP(Table2[[#This Row],[Product Name]],'Roll ups'!L:P,5,FALSE),"GOOD")</f>
        <v>GOOD</v>
      </c>
      <c r="AP1694" s="74">
        <f>Table2[[#This Row],[Retail Dollar Vol Current 12 Mths]]/Table2[[#This Row],[SHELF SALES  LOOKUP]]</f>
        <v>8.7994464477653725E-5</v>
      </c>
      <c r="AQ1694" s="69">
        <f t="shared" si="57"/>
        <v>0</v>
      </c>
      <c r="AR169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694" s="69" t="e">
        <f>IF(Table2[[#This Row],[Shelf Dollar Vol Current 12 Mths]]&gt;#REF!,"MEETS $ CRITERIA",IF(Table2[[#This Row],[Shelf Dollar Vol Current 12 Mths]]&lt;#REF!+1,"DOES NOT MEET $ CRITERIA"))</f>
        <v>#REF!</v>
      </c>
      <c r="AT1694" s="78"/>
    </row>
    <row r="1695" spans="1:46" ht="13.8" x14ac:dyDescent="0.3">
      <c r="A1695" s="68" t="s">
        <v>10048</v>
      </c>
      <c r="B1695" s="69">
        <v>16620</v>
      </c>
      <c r="C1695" s="69">
        <v>232</v>
      </c>
      <c r="D1695" s="69" t="s">
        <v>25</v>
      </c>
      <c r="E1695" s="70" t="s">
        <v>6313</v>
      </c>
      <c r="F1695" s="70"/>
      <c r="G1695" s="71" t="s">
        <v>10049</v>
      </c>
      <c r="H1695" s="69" t="s">
        <v>6315</v>
      </c>
      <c r="I1695" s="68" t="s">
        <v>806</v>
      </c>
      <c r="J1695" s="68" t="s">
        <v>175</v>
      </c>
      <c r="K1695" s="68" t="s">
        <v>146</v>
      </c>
      <c r="L1695" s="68" t="s">
        <v>6320</v>
      </c>
      <c r="M1695" s="68" t="s">
        <v>175</v>
      </c>
      <c r="N1695" s="68" t="s">
        <v>176</v>
      </c>
      <c r="O1695" s="68" t="s">
        <v>10050</v>
      </c>
      <c r="P1695" s="72" t="s">
        <v>6357</v>
      </c>
      <c r="Q1695" s="68" t="s">
        <v>49</v>
      </c>
      <c r="R1695" s="68" t="s">
        <v>6402</v>
      </c>
      <c r="S1695" s="68">
        <v>5</v>
      </c>
      <c r="T1695" s="68">
        <v>8.8699999999999992</v>
      </c>
      <c r="U1695" s="68">
        <v>-0.87</v>
      </c>
      <c r="V1695" s="68">
        <v>15.33</v>
      </c>
      <c r="W1695" s="68">
        <v>24.27</v>
      </c>
      <c r="X1695" s="68">
        <v>-0.57999999999999996</v>
      </c>
      <c r="Y1695" s="68">
        <v>88.17</v>
      </c>
      <c r="Z1695" s="68">
        <v>134.34</v>
      </c>
      <c r="AA1695" s="68">
        <v>-0.52</v>
      </c>
      <c r="AB1695" s="73">
        <v>31128.57</v>
      </c>
      <c r="AC1695" s="73">
        <v>48856.83</v>
      </c>
      <c r="AD1695" s="73">
        <v>32052.57</v>
      </c>
      <c r="AE1695" s="73">
        <v>48856.83</v>
      </c>
      <c r="AF1695" s="73"/>
      <c r="AG1695" s="73">
        <f>IFERROR(VLOOKUP(J1695,'Roll ups'!D:E,2,FALSE),0)</f>
        <v>52239627.039999984</v>
      </c>
      <c r="AH1695" s="74">
        <f>IF(Table2[[#This Row],[CATEGORY TTL LOOKUP]]=0,0,IF(Table2[[#This Row],[CATEGORY TTL LOOKUP]]&gt;0,SUM(AB1695/AG1695)))</f>
        <v>5.9588040274799036E-4</v>
      </c>
      <c r="AI1695" s="74" t="str">
        <f>IFERROR(IF(AH1695&lt;#REF!,"STRIKE",IF(AH1695&gt;=#REF!,"GOOD")),"NO DATA")</f>
        <v>NO DATA</v>
      </c>
      <c r="AJ1695" s="75">
        <f>IFERROR(VLOOKUP(K1695,'Roll ups'!H:I,2,FALSE),0)</f>
        <v>69119979.479999974</v>
      </c>
      <c r="AK1695" s="76">
        <f>IF(Table2[[#This Row],[PRICE TIER LOOKUP]]=0,0,IF(Table2[[#This Row],[PRICE TIER LOOKUP]]&gt;0,SUM(AB1695/AJ1695)))</f>
        <v>4.5035560244931965E-4</v>
      </c>
      <c r="AL1695" s="74" t="e">
        <f>IF(AK1695&lt;#REF!,"STRIKE",IF(AK1695&gt;=#REF!,"GOOD"))</f>
        <v>#REF!</v>
      </c>
      <c r="AM1695" s="75">
        <f>VLOOKUP(H1695,'Roll ups'!A:B,2,FALSE)</f>
        <v>325145452.83999985</v>
      </c>
      <c r="AN1695" s="77">
        <f t="shared" si="56"/>
        <v>9.5737368393455561E-5</v>
      </c>
      <c r="AO1695" s="74" t="str">
        <f>IFERROR(VLOOKUP(Table2[[#This Row],[Product Name]],'Roll ups'!L:P,5,FALSE),"GOOD")</f>
        <v>GOOD</v>
      </c>
      <c r="AP1695" s="74">
        <f>Table2[[#This Row],[Retail Dollar Vol Current 12 Mths]]/Table2[[#This Row],[SHELF SALES  LOOKUP]]</f>
        <v>9.8579173474625472E-5</v>
      </c>
      <c r="AQ1695" s="69">
        <f t="shared" si="57"/>
        <v>0</v>
      </c>
      <c r="AR169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695" s="69" t="e">
        <f>IF(Table2[[#This Row],[Shelf Dollar Vol Current 12 Mths]]&gt;#REF!,"MEETS $ CRITERIA",IF(Table2[[#This Row],[Shelf Dollar Vol Current 12 Mths]]&lt;#REF!+1,"DOES NOT MEET $ CRITERIA"))</f>
        <v>#REF!</v>
      </c>
      <c r="AT1695" s="78"/>
    </row>
    <row r="1696" spans="1:46" ht="13.8" x14ac:dyDescent="0.3">
      <c r="A1696" s="68" t="s">
        <v>10051</v>
      </c>
      <c r="B1696" s="69">
        <v>17050</v>
      </c>
      <c r="C1696" s="69">
        <v>256</v>
      </c>
      <c r="D1696" s="69" t="s">
        <v>25</v>
      </c>
      <c r="E1696" s="70" t="s">
        <v>6313</v>
      </c>
      <c r="F1696" s="70"/>
      <c r="G1696" s="71" t="s">
        <v>10052</v>
      </c>
      <c r="H1696" s="69" t="s">
        <v>6315</v>
      </c>
      <c r="I1696" s="68" t="s">
        <v>758</v>
      </c>
      <c r="J1696" s="68" t="s">
        <v>175</v>
      </c>
      <c r="K1696" s="68" t="s">
        <v>132</v>
      </c>
      <c r="L1696" s="68" t="s">
        <v>6320</v>
      </c>
      <c r="M1696" s="68" t="s">
        <v>175</v>
      </c>
      <c r="N1696" s="68" t="s">
        <v>176</v>
      </c>
      <c r="O1696" s="68" t="s">
        <v>10053</v>
      </c>
      <c r="P1696" s="72" t="s">
        <v>6357</v>
      </c>
      <c r="Q1696" s="68" t="s">
        <v>44</v>
      </c>
      <c r="R1696" s="68" t="s">
        <v>60</v>
      </c>
      <c r="S1696" s="68">
        <v>9</v>
      </c>
      <c r="T1696" s="68">
        <v>11.5</v>
      </c>
      <c r="U1696" s="68">
        <v>-0.35</v>
      </c>
      <c r="V1696" s="68">
        <v>19.5</v>
      </c>
      <c r="W1696" s="68">
        <v>22</v>
      </c>
      <c r="X1696" s="68">
        <v>-0.13</v>
      </c>
      <c r="Y1696" s="68">
        <v>86.5</v>
      </c>
      <c r="Z1696" s="68">
        <v>131.5</v>
      </c>
      <c r="AA1696" s="68">
        <v>-0.52</v>
      </c>
      <c r="AB1696" s="73">
        <v>33293.4</v>
      </c>
      <c r="AC1696" s="73">
        <v>49165.919999999998</v>
      </c>
      <c r="AD1696" s="73">
        <v>33527.4</v>
      </c>
      <c r="AE1696" s="73">
        <v>49165.919999999998</v>
      </c>
      <c r="AF1696" s="73"/>
      <c r="AG1696" s="73">
        <f>IFERROR(VLOOKUP(J1696,'Roll ups'!D:E,2,FALSE),0)</f>
        <v>52239627.039999984</v>
      </c>
      <c r="AH1696" s="74">
        <f>IF(Table2[[#This Row],[CATEGORY TTL LOOKUP]]=0,0,IF(Table2[[#This Row],[CATEGORY TTL LOOKUP]]&gt;0,SUM(AB1696/AG1696)))</f>
        <v>6.3732078283229663E-4</v>
      </c>
      <c r="AI1696" s="74" t="str">
        <f>IFERROR(IF(AH1696&lt;#REF!,"STRIKE",IF(AH1696&gt;=#REF!,"GOOD")),"NO DATA")</f>
        <v>NO DATA</v>
      </c>
      <c r="AJ1696" s="75">
        <f>IFERROR(VLOOKUP(K1696,'Roll ups'!H:I,2,FALSE),0)</f>
        <v>126094742.97999983</v>
      </c>
      <c r="AK1696" s="76">
        <f>IF(Table2[[#This Row],[PRICE TIER LOOKUP]]=0,0,IF(Table2[[#This Row],[PRICE TIER LOOKUP]]&gt;0,SUM(AB1696/AJ1696)))</f>
        <v>2.6403479806672627E-4</v>
      </c>
      <c r="AL1696" s="74" t="e">
        <f>IF(AK1696&lt;#REF!,"STRIKE",IF(AK1696&gt;=#REF!,"GOOD"))</f>
        <v>#REF!</v>
      </c>
      <c r="AM1696" s="75">
        <f>VLOOKUP(H1696,'Roll ups'!A:B,2,FALSE)</f>
        <v>325145452.83999985</v>
      </c>
      <c r="AN1696" s="77">
        <f t="shared" si="56"/>
        <v>1.0239540399288094E-4</v>
      </c>
      <c r="AO1696" s="74" t="str">
        <f>IFERROR(VLOOKUP(Table2[[#This Row],[Product Name]],'Roll ups'!L:P,5,FALSE),"GOOD")</f>
        <v>GOOD</v>
      </c>
      <c r="AP1696" s="74">
        <f>Table2[[#This Row],[Retail Dollar Vol Current 12 Mths]]/Table2[[#This Row],[SHELF SALES  LOOKUP]]</f>
        <v>1.0311508190304734E-4</v>
      </c>
      <c r="AQ1696" s="69">
        <f t="shared" si="57"/>
        <v>0</v>
      </c>
      <c r="AR169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696" s="69" t="e">
        <f>IF(Table2[[#This Row],[Shelf Dollar Vol Current 12 Mths]]&gt;#REF!,"MEETS $ CRITERIA",IF(Table2[[#This Row],[Shelf Dollar Vol Current 12 Mths]]&lt;#REF!+1,"DOES NOT MEET $ CRITERIA"))</f>
        <v>#REF!</v>
      </c>
      <c r="AT1696" s="78"/>
    </row>
    <row r="1697" spans="1:46" ht="13.8" x14ac:dyDescent="0.3">
      <c r="A1697" s="68" t="s">
        <v>10054</v>
      </c>
      <c r="B1697" s="69">
        <v>17543</v>
      </c>
      <c r="C1697" s="69">
        <v>119</v>
      </c>
      <c r="D1697" s="69" t="s">
        <v>25</v>
      </c>
      <c r="E1697" s="70" t="s">
        <v>6313</v>
      </c>
      <c r="F1697" s="70"/>
      <c r="G1697" s="71" t="s">
        <v>10055</v>
      </c>
      <c r="H1697" s="69" t="s">
        <v>6315</v>
      </c>
      <c r="I1697" s="68" t="s">
        <v>758</v>
      </c>
      <c r="J1697" s="68" t="s">
        <v>175</v>
      </c>
      <c r="K1697" s="68" t="s">
        <v>146</v>
      </c>
      <c r="L1697" s="68" t="s">
        <v>6320</v>
      </c>
      <c r="M1697" s="68" t="s">
        <v>175</v>
      </c>
      <c r="N1697" s="68" t="s">
        <v>176</v>
      </c>
      <c r="O1697" s="68" t="s">
        <v>10056</v>
      </c>
      <c r="P1697" s="72" t="s">
        <v>6357</v>
      </c>
      <c r="Q1697" s="68" t="s">
        <v>41</v>
      </c>
      <c r="R1697" s="68" t="s">
        <v>60</v>
      </c>
      <c r="S1697" s="68">
        <v>3</v>
      </c>
      <c r="T1697" s="68">
        <v>7</v>
      </c>
      <c r="U1697" s="68">
        <v>-1.33</v>
      </c>
      <c r="V1697" s="68">
        <v>5</v>
      </c>
      <c r="W1697" s="68">
        <v>13.5</v>
      </c>
      <c r="X1697" s="68">
        <v>-1.7</v>
      </c>
      <c r="Y1697" s="68">
        <v>27</v>
      </c>
      <c r="Z1697" s="68">
        <v>51.5</v>
      </c>
      <c r="AA1697" s="68">
        <v>-0.91</v>
      </c>
      <c r="AB1697" s="73">
        <v>14373.48</v>
      </c>
      <c r="AC1697" s="73">
        <v>28313.1</v>
      </c>
      <c r="AD1697" s="73">
        <v>14952.6</v>
      </c>
      <c r="AE1697" s="73">
        <v>28523.1</v>
      </c>
      <c r="AF1697" s="73"/>
      <c r="AG1697" s="73">
        <f>IFERROR(VLOOKUP(J1697,'Roll ups'!D:E,2,FALSE),0)</f>
        <v>52239627.039999984</v>
      </c>
      <c r="AH1697" s="74">
        <f>IF(Table2[[#This Row],[CATEGORY TTL LOOKUP]]=0,0,IF(Table2[[#This Row],[CATEGORY TTL LOOKUP]]&gt;0,SUM(AB1697/AG1697)))</f>
        <v>2.7514514965802108E-4</v>
      </c>
      <c r="AI1697" s="74" t="str">
        <f>IFERROR(IF(AH1697&lt;#REF!,"STRIKE",IF(AH1697&gt;=#REF!,"GOOD")),"NO DATA")</f>
        <v>NO DATA</v>
      </c>
      <c r="AJ1697" s="75">
        <f>IFERROR(VLOOKUP(K1697,'Roll ups'!H:I,2,FALSE),0)</f>
        <v>69119979.479999974</v>
      </c>
      <c r="AK1697" s="76">
        <f>IF(Table2[[#This Row],[PRICE TIER LOOKUP]]=0,0,IF(Table2[[#This Row],[PRICE TIER LOOKUP]]&gt;0,SUM(AB1697/AJ1697)))</f>
        <v>2.0794971451284936E-4</v>
      </c>
      <c r="AL1697" s="74" t="e">
        <f>IF(AK1697&lt;#REF!,"STRIKE",IF(AK1697&gt;=#REF!,"GOOD"))</f>
        <v>#REF!</v>
      </c>
      <c r="AM1697" s="75">
        <f>VLOOKUP(H1697,'Roll ups'!A:B,2,FALSE)</f>
        <v>325145452.83999985</v>
      </c>
      <c r="AN1697" s="77">
        <f t="shared" si="56"/>
        <v>4.4206307898370072E-5</v>
      </c>
      <c r="AO1697" s="74" t="str">
        <f>IFERROR(VLOOKUP(Table2[[#This Row],[Product Name]],'Roll ups'!L:P,5,FALSE),"GOOD")</f>
        <v>GOOD</v>
      </c>
      <c r="AP1697" s="74">
        <f>Table2[[#This Row],[Retail Dollar Vol Current 12 Mths]]/Table2[[#This Row],[SHELF SALES  LOOKUP]]</f>
        <v>4.5987418459633181E-5</v>
      </c>
      <c r="AQ1697" s="69">
        <f t="shared" si="57"/>
        <v>0</v>
      </c>
      <c r="AR169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697" s="69" t="e">
        <f>IF(Table2[[#This Row],[Shelf Dollar Vol Current 12 Mths]]&gt;#REF!,"MEETS $ CRITERIA",IF(Table2[[#This Row],[Shelf Dollar Vol Current 12 Mths]]&lt;#REF!+1,"DOES NOT MEET $ CRITERIA"))</f>
        <v>#REF!</v>
      </c>
      <c r="AT1697" s="78"/>
    </row>
    <row r="1698" spans="1:46" ht="13.8" x14ac:dyDescent="0.3">
      <c r="A1698" s="68" t="s">
        <v>10057</v>
      </c>
      <c r="B1698" s="69">
        <v>18376</v>
      </c>
      <c r="C1698" s="69">
        <v>374</v>
      </c>
      <c r="D1698" s="69" t="s">
        <v>25</v>
      </c>
      <c r="E1698" s="70" t="s">
        <v>6313</v>
      </c>
      <c r="F1698" s="70"/>
      <c r="G1698" s="71" t="s">
        <v>10058</v>
      </c>
      <c r="H1698" s="69" t="s">
        <v>6315</v>
      </c>
      <c r="I1698" s="68" t="s">
        <v>758</v>
      </c>
      <c r="J1698" s="68" t="s">
        <v>175</v>
      </c>
      <c r="K1698" s="68" t="s">
        <v>146</v>
      </c>
      <c r="L1698" s="68" t="s">
        <v>6320</v>
      </c>
      <c r="M1698" s="68" t="s">
        <v>175</v>
      </c>
      <c r="N1698" s="68" t="s">
        <v>176</v>
      </c>
      <c r="O1698" s="68" t="s">
        <v>10059</v>
      </c>
      <c r="P1698" s="72" t="s">
        <v>6357</v>
      </c>
      <c r="Q1698" s="68" t="s">
        <v>800</v>
      </c>
      <c r="R1698" s="68" t="s">
        <v>60</v>
      </c>
      <c r="S1698" s="68">
        <v>11</v>
      </c>
      <c r="T1698" s="68">
        <v>19.5</v>
      </c>
      <c r="U1698" s="68">
        <v>-0.77</v>
      </c>
      <c r="V1698" s="68">
        <v>38.5</v>
      </c>
      <c r="W1698" s="68">
        <v>66.92</v>
      </c>
      <c r="X1698" s="68">
        <v>-0.74</v>
      </c>
      <c r="Y1698" s="68">
        <v>280</v>
      </c>
      <c r="Z1698" s="68">
        <v>375.5</v>
      </c>
      <c r="AA1698" s="68">
        <v>-0.34</v>
      </c>
      <c r="AB1698" s="73">
        <v>155736</v>
      </c>
      <c r="AC1698" s="73">
        <v>208853.1</v>
      </c>
      <c r="AD1698" s="73">
        <v>155736</v>
      </c>
      <c r="AE1698" s="73">
        <v>208853.1</v>
      </c>
      <c r="AF1698" s="73"/>
      <c r="AG1698" s="73">
        <f>IFERROR(VLOOKUP(J1698,'Roll ups'!D:E,2,FALSE),0)</f>
        <v>52239627.039999984</v>
      </c>
      <c r="AH1698" s="74">
        <f>IF(Table2[[#This Row],[CATEGORY TTL LOOKUP]]=0,0,IF(Table2[[#This Row],[CATEGORY TTL LOOKUP]]&gt;0,SUM(AB1698/AG1698)))</f>
        <v>2.981185142856258E-3</v>
      </c>
      <c r="AI1698" s="74" t="str">
        <f>IFERROR(IF(AH1698&lt;#REF!,"STRIKE",IF(AH1698&gt;=#REF!,"GOOD")),"NO DATA")</f>
        <v>NO DATA</v>
      </c>
      <c r="AJ1698" s="75">
        <f>IFERROR(VLOOKUP(K1698,'Roll ups'!H:I,2,FALSE),0)</f>
        <v>69119979.479999974</v>
      </c>
      <c r="AK1698" s="76">
        <f>IF(Table2[[#This Row],[PRICE TIER LOOKUP]]=0,0,IF(Table2[[#This Row],[PRICE TIER LOOKUP]]&gt;0,SUM(AB1698/AJ1698)))</f>
        <v>2.2531256688966836E-3</v>
      </c>
      <c r="AL1698" s="74" t="e">
        <f>IF(AK1698&lt;#REF!,"STRIKE",IF(AK1698&gt;=#REF!,"GOOD"))</f>
        <v>#REF!</v>
      </c>
      <c r="AM1698" s="75">
        <f>VLOOKUP(H1698,'Roll ups'!A:B,2,FALSE)</f>
        <v>325145452.83999985</v>
      </c>
      <c r="AN1698" s="77">
        <f t="shared" si="56"/>
        <v>4.7897332913536333E-4</v>
      </c>
      <c r="AO1698" s="74" t="str">
        <f>IFERROR(VLOOKUP(Table2[[#This Row],[Product Name]],'Roll ups'!L:P,5,FALSE),"GOOD")</f>
        <v>GOOD</v>
      </c>
      <c r="AP1698" s="74">
        <f>Table2[[#This Row],[Retail Dollar Vol Current 12 Mths]]/Table2[[#This Row],[SHELF SALES  LOOKUP]]</f>
        <v>4.7897332913536333E-4</v>
      </c>
      <c r="AQ1698" s="69">
        <f t="shared" si="57"/>
        <v>0</v>
      </c>
      <c r="AR169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698" s="69" t="e">
        <f>IF(Table2[[#This Row],[Shelf Dollar Vol Current 12 Mths]]&gt;#REF!,"MEETS $ CRITERIA",IF(Table2[[#This Row],[Shelf Dollar Vol Current 12 Mths]]&lt;#REF!+1,"DOES NOT MEET $ CRITERIA"))</f>
        <v>#REF!</v>
      </c>
      <c r="AT1698" s="78"/>
    </row>
    <row r="1699" spans="1:46" ht="13.8" x14ac:dyDescent="0.3">
      <c r="A1699" s="68" t="s">
        <v>10060</v>
      </c>
      <c r="B1699" s="69">
        <v>20300</v>
      </c>
      <c r="C1699" s="69">
        <v>199</v>
      </c>
      <c r="D1699" s="69" t="s">
        <v>25</v>
      </c>
      <c r="E1699" s="70" t="s">
        <v>6313</v>
      </c>
      <c r="F1699" s="70"/>
      <c r="G1699" s="71" t="s">
        <v>10061</v>
      </c>
      <c r="H1699" s="69" t="s">
        <v>6315</v>
      </c>
      <c r="I1699" s="68" t="s">
        <v>758</v>
      </c>
      <c r="J1699" s="68" t="s">
        <v>175</v>
      </c>
      <c r="K1699" s="68" t="s">
        <v>89</v>
      </c>
      <c r="L1699" s="68" t="s">
        <v>146</v>
      </c>
      <c r="M1699" s="68" t="s">
        <v>175</v>
      </c>
      <c r="N1699" s="68" t="s">
        <v>176</v>
      </c>
      <c r="O1699" s="68" t="s">
        <v>10062</v>
      </c>
      <c r="P1699" s="72" t="s">
        <v>6357</v>
      </c>
      <c r="Q1699" s="68" t="s">
        <v>10063</v>
      </c>
      <c r="R1699" s="68" t="s">
        <v>31</v>
      </c>
      <c r="S1699" s="68">
        <v>3</v>
      </c>
      <c r="T1699" s="68">
        <v>1</v>
      </c>
      <c r="U1699" s="68">
        <v>0.67</v>
      </c>
      <c r="V1699" s="68">
        <v>5</v>
      </c>
      <c r="W1699" s="68">
        <v>4.42</v>
      </c>
      <c r="X1699" s="68">
        <v>0.12</v>
      </c>
      <c r="Y1699" s="68">
        <v>22</v>
      </c>
      <c r="Z1699" s="68">
        <v>29.58</v>
      </c>
      <c r="AA1699" s="68">
        <v>-0.34</v>
      </c>
      <c r="AB1699" s="73">
        <v>13408.56</v>
      </c>
      <c r="AC1699" s="73">
        <v>18030.45</v>
      </c>
      <c r="AD1699" s="73">
        <v>13408.56</v>
      </c>
      <c r="AE1699" s="73">
        <v>18030.45</v>
      </c>
      <c r="AF1699" s="73"/>
      <c r="AG1699" s="73">
        <f>IFERROR(VLOOKUP(J1699,'Roll ups'!D:E,2,FALSE),0)</f>
        <v>52239627.039999984</v>
      </c>
      <c r="AH1699" s="74">
        <f>IF(Table2[[#This Row],[CATEGORY TTL LOOKUP]]=0,0,IF(Table2[[#This Row],[CATEGORY TTL LOOKUP]]&gt;0,SUM(AB1699/AG1699)))</f>
        <v>2.5667411426450343E-4</v>
      </c>
      <c r="AI1699" s="74" t="str">
        <f>IFERROR(IF(AH1699&lt;#REF!,"STRIKE",IF(AH1699&gt;=#REF!,"GOOD")),"NO DATA")</f>
        <v>NO DATA</v>
      </c>
      <c r="AJ1699" s="75">
        <f>IFERROR(VLOOKUP(K1699,'Roll ups'!H:I,2,FALSE),0)</f>
        <v>75793138.070000067</v>
      </c>
      <c r="AK1699" s="76">
        <f>IF(Table2[[#This Row],[PRICE TIER LOOKUP]]=0,0,IF(Table2[[#This Row],[PRICE TIER LOOKUP]]&gt;0,SUM(AB1699/AJ1699)))</f>
        <v>1.7690994648639948E-4</v>
      </c>
      <c r="AL1699" s="74" t="e">
        <f>IF(AK1699&lt;#REF!,"STRIKE",IF(AK1699&gt;=#REF!,"GOOD"))</f>
        <v>#REF!</v>
      </c>
      <c r="AM1699" s="75">
        <f>VLOOKUP(H1699,'Roll ups'!A:B,2,FALSE)</f>
        <v>325145452.83999985</v>
      </c>
      <c r="AN1699" s="77">
        <f t="shared" si="56"/>
        <v>4.1238651449319789E-5</v>
      </c>
      <c r="AO1699" s="74" t="str">
        <f>IFERROR(VLOOKUP(Table2[[#This Row],[Product Name]],'Roll ups'!L:P,5,FALSE),"GOOD")</f>
        <v>GOOD</v>
      </c>
      <c r="AP1699" s="74">
        <f>Table2[[#This Row],[Retail Dollar Vol Current 12 Mths]]/Table2[[#This Row],[SHELF SALES  LOOKUP]]</f>
        <v>4.1238651449319789E-5</v>
      </c>
      <c r="AQ1699" s="69">
        <f t="shared" si="57"/>
        <v>0</v>
      </c>
      <c r="AR169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699" s="69" t="e">
        <f>IF(Table2[[#This Row],[Shelf Dollar Vol Current 12 Mths]]&gt;#REF!,"MEETS $ CRITERIA",IF(Table2[[#This Row],[Shelf Dollar Vol Current 12 Mths]]&lt;#REF!+1,"DOES NOT MEET $ CRITERIA"))</f>
        <v>#REF!</v>
      </c>
      <c r="AT1699" s="78"/>
    </row>
    <row r="1700" spans="1:46" ht="13.8" x14ac:dyDescent="0.3">
      <c r="A1700" s="68" t="s">
        <v>10064</v>
      </c>
      <c r="B1700" s="69">
        <v>28153</v>
      </c>
      <c r="C1700" s="69">
        <v>170</v>
      </c>
      <c r="D1700" s="69" t="s">
        <v>25</v>
      </c>
      <c r="E1700" s="70" t="s">
        <v>6313</v>
      </c>
      <c r="F1700" s="70"/>
      <c r="G1700" s="71" t="s">
        <v>10065</v>
      </c>
      <c r="H1700" s="69" t="s">
        <v>6315</v>
      </c>
      <c r="I1700" s="68" t="s">
        <v>806</v>
      </c>
      <c r="J1700" s="68" t="s">
        <v>175</v>
      </c>
      <c r="K1700" s="68" t="s">
        <v>89</v>
      </c>
      <c r="L1700" s="68" t="s">
        <v>6320</v>
      </c>
      <c r="M1700" s="68" t="s">
        <v>175</v>
      </c>
      <c r="N1700" s="68" t="s">
        <v>176</v>
      </c>
      <c r="O1700" s="68" t="s">
        <v>10066</v>
      </c>
      <c r="P1700" s="72" t="s">
        <v>6357</v>
      </c>
      <c r="Q1700" s="68" t="s">
        <v>128</v>
      </c>
      <c r="R1700" s="68" t="s">
        <v>60</v>
      </c>
      <c r="S1700" s="68">
        <v>3</v>
      </c>
      <c r="T1700" s="68">
        <v>4.5</v>
      </c>
      <c r="U1700" s="68">
        <v>-0.5</v>
      </c>
      <c r="V1700" s="68">
        <v>10.5</v>
      </c>
      <c r="W1700" s="68">
        <v>13.5</v>
      </c>
      <c r="X1700" s="68">
        <v>-0.28999999999999998</v>
      </c>
      <c r="Y1700" s="68">
        <v>60</v>
      </c>
      <c r="Z1700" s="68">
        <v>64.5</v>
      </c>
      <c r="AA1700" s="68">
        <v>-0.08</v>
      </c>
      <c r="AB1700" s="73">
        <v>14889.6</v>
      </c>
      <c r="AC1700" s="73">
        <v>15936.72</v>
      </c>
      <c r="AD1700" s="73">
        <v>14889.6</v>
      </c>
      <c r="AE1700" s="73">
        <v>15936.72</v>
      </c>
      <c r="AF1700" s="73"/>
      <c r="AG1700" s="73">
        <f>IFERROR(VLOOKUP(J1700,'Roll ups'!D:E,2,FALSE),0)</f>
        <v>52239627.039999984</v>
      </c>
      <c r="AH1700" s="74">
        <f>IF(Table2[[#This Row],[CATEGORY TTL LOOKUP]]=0,0,IF(Table2[[#This Row],[CATEGORY TTL LOOKUP]]&gt;0,SUM(AB1700/AG1700)))</f>
        <v>2.850250057987398E-4</v>
      </c>
      <c r="AI1700" s="74" t="str">
        <f>IFERROR(IF(AH1700&lt;#REF!,"STRIKE",IF(AH1700&gt;=#REF!,"GOOD")),"NO DATA")</f>
        <v>NO DATA</v>
      </c>
      <c r="AJ1700" s="75">
        <f>IFERROR(VLOOKUP(K1700,'Roll ups'!H:I,2,FALSE),0)</f>
        <v>75793138.070000067</v>
      </c>
      <c r="AK1700" s="76">
        <f>IF(Table2[[#This Row],[PRICE TIER LOOKUP]]=0,0,IF(Table2[[#This Row],[PRICE TIER LOOKUP]]&gt;0,SUM(AB1700/AJ1700)))</f>
        <v>1.9645050170964622E-4</v>
      </c>
      <c r="AL1700" s="74" t="e">
        <f>IF(AK1700&lt;#REF!,"STRIKE",IF(AK1700&gt;=#REF!,"GOOD"))</f>
        <v>#REF!</v>
      </c>
      <c r="AM1700" s="75">
        <f>VLOOKUP(H1700,'Roll ups'!A:B,2,FALSE)</f>
        <v>325145452.83999985</v>
      </c>
      <c r="AN1700" s="77">
        <f t="shared" si="56"/>
        <v>4.579365902228069E-5</v>
      </c>
      <c r="AO1700" s="74" t="str">
        <f>IFERROR(VLOOKUP(Table2[[#This Row],[Product Name]],'Roll ups'!L:P,5,FALSE),"GOOD")</f>
        <v>GOOD</v>
      </c>
      <c r="AP1700" s="74">
        <f>Table2[[#This Row],[Retail Dollar Vol Current 12 Mths]]/Table2[[#This Row],[SHELF SALES  LOOKUP]]</f>
        <v>4.579365902228069E-5</v>
      </c>
      <c r="AQ1700" s="69">
        <f t="shared" si="57"/>
        <v>0</v>
      </c>
      <c r="AR170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700" s="69" t="e">
        <f>IF(Table2[[#This Row],[Shelf Dollar Vol Current 12 Mths]]&gt;#REF!,"MEETS $ CRITERIA",IF(Table2[[#This Row],[Shelf Dollar Vol Current 12 Mths]]&lt;#REF!+1,"DOES NOT MEET $ CRITERIA"))</f>
        <v>#REF!</v>
      </c>
      <c r="AT1700" s="78"/>
    </row>
    <row r="1701" spans="1:46" ht="13.8" x14ac:dyDescent="0.3">
      <c r="A1701" s="68" t="s">
        <v>10067</v>
      </c>
      <c r="B1701" s="69">
        <v>76433</v>
      </c>
      <c r="C1701" s="69">
        <v>231</v>
      </c>
      <c r="D1701" s="69" t="s">
        <v>25</v>
      </c>
      <c r="E1701" s="70" t="s">
        <v>6313</v>
      </c>
      <c r="F1701" s="70"/>
      <c r="G1701" s="71" t="s">
        <v>10068</v>
      </c>
      <c r="H1701" s="69" t="s">
        <v>6315</v>
      </c>
      <c r="I1701" s="68" t="s">
        <v>831</v>
      </c>
      <c r="J1701" s="68" t="s">
        <v>175</v>
      </c>
      <c r="K1701" s="68" t="s">
        <v>146</v>
      </c>
      <c r="L1701" s="68" t="s">
        <v>146</v>
      </c>
      <c r="M1701" s="68" t="s">
        <v>175</v>
      </c>
      <c r="N1701" s="68" t="s">
        <v>176</v>
      </c>
      <c r="O1701" s="68" t="s">
        <v>10069</v>
      </c>
      <c r="P1701" s="72" t="s">
        <v>191</v>
      </c>
      <c r="Q1701" s="68" t="s">
        <v>10070</v>
      </c>
      <c r="R1701" s="68" t="s">
        <v>60</v>
      </c>
      <c r="S1701" s="68">
        <v>5</v>
      </c>
      <c r="T1701" s="68">
        <v>12</v>
      </c>
      <c r="U1701" s="68">
        <v>-1.4</v>
      </c>
      <c r="V1701" s="68">
        <v>9.67</v>
      </c>
      <c r="W1701" s="68">
        <v>22.92</v>
      </c>
      <c r="X1701" s="68">
        <v>-1.37</v>
      </c>
      <c r="Y1701" s="68">
        <v>46.83</v>
      </c>
      <c r="Z1701" s="68">
        <v>82.92</v>
      </c>
      <c r="AA1701" s="68">
        <v>-0.77</v>
      </c>
      <c r="AB1701" s="73">
        <v>19078.82</v>
      </c>
      <c r="AC1701" s="73">
        <v>35225.19</v>
      </c>
      <c r="AD1701" s="73">
        <v>20817.78</v>
      </c>
      <c r="AE1701" s="73">
        <v>37103.550000000003</v>
      </c>
      <c r="AF1701" s="73"/>
      <c r="AG1701" s="73">
        <f>IFERROR(VLOOKUP(J1701,'Roll ups'!D:E,2,FALSE),0)</f>
        <v>52239627.039999984</v>
      </c>
      <c r="AH1701" s="74">
        <f>IF(Table2[[#This Row],[CATEGORY TTL LOOKUP]]=0,0,IF(Table2[[#This Row],[CATEGORY TTL LOOKUP]]&gt;0,SUM(AB1701/AG1701)))</f>
        <v>3.652173853651618E-4</v>
      </c>
      <c r="AI1701" s="74" t="str">
        <f>IFERROR(IF(AH1701&lt;#REF!,"STRIKE",IF(AH1701&gt;=#REF!,"GOOD")),"NO DATA")</f>
        <v>NO DATA</v>
      </c>
      <c r="AJ1701" s="75">
        <f>IFERROR(VLOOKUP(K1701,'Roll ups'!H:I,2,FALSE),0)</f>
        <v>69119979.479999974</v>
      </c>
      <c r="AK1701" s="76">
        <f>IF(Table2[[#This Row],[PRICE TIER LOOKUP]]=0,0,IF(Table2[[#This Row],[PRICE TIER LOOKUP]]&gt;0,SUM(AB1701/AJ1701)))</f>
        <v>2.7602467685223343E-4</v>
      </c>
      <c r="AL1701" s="74" t="e">
        <f>IF(AK1701&lt;#REF!,"STRIKE",IF(AK1701&gt;=#REF!,"GOOD"))</f>
        <v>#REF!</v>
      </c>
      <c r="AM1701" s="75">
        <f>VLOOKUP(H1701,'Roll ups'!A:B,2,FALSE)</f>
        <v>325145452.83999985</v>
      </c>
      <c r="AN1701" s="77">
        <f t="shared" si="56"/>
        <v>5.8677800453166593E-5</v>
      </c>
      <c r="AO1701" s="74" t="str">
        <f>IFERROR(VLOOKUP(Table2[[#This Row],[Product Name]],'Roll ups'!L:P,5,FALSE),"GOOD")</f>
        <v>GOOD</v>
      </c>
      <c r="AP1701" s="74">
        <f>Table2[[#This Row],[Retail Dollar Vol Current 12 Mths]]/Table2[[#This Row],[SHELF SALES  LOOKUP]]</f>
        <v>6.402605301155535E-5</v>
      </c>
      <c r="AQ1701" s="69">
        <f t="shared" si="57"/>
        <v>0</v>
      </c>
      <c r="AR170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701" s="69" t="e">
        <f>IF(Table2[[#This Row],[Shelf Dollar Vol Current 12 Mths]]&gt;#REF!,"MEETS $ CRITERIA",IF(Table2[[#This Row],[Shelf Dollar Vol Current 12 Mths]]&lt;#REF!+1,"DOES NOT MEET $ CRITERIA"))</f>
        <v>#REF!</v>
      </c>
      <c r="AT1701" s="78"/>
    </row>
    <row r="1702" spans="1:46" ht="13.8" x14ac:dyDescent="0.3">
      <c r="A1702" s="68" t="s">
        <v>10071</v>
      </c>
      <c r="B1702" s="69">
        <v>86100</v>
      </c>
      <c r="C1702" s="69">
        <v>56</v>
      </c>
      <c r="D1702" s="69" t="s">
        <v>25</v>
      </c>
      <c r="E1702" s="70" t="s">
        <v>6313</v>
      </c>
      <c r="F1702" s="70"/>
      <c r="G1702" s="71" t="s">
        <v>10072</v>
      </c>
      <c r="H1702" s="69" t="s">
        <v>6315</v>
      </c>
      <c r="I1702" s="68" t="s">
        <v>758</v>
      </c>
      <c r="J1702" s="68" t="s">
        <v>175</v>
      </c>
      <c r="K1702" s="68" t="s">
        <v>132</v>
      </c>
      <c r="L1702" s="68" t="s">
        <v>6320</v>
      </c>
      <c r="M1702" s="68" t="s">
        <v>175</v>
      </c>
      <c r="N1702" s="68" t="s">
        <v>176</v>
      </c>
      <c r="O1702" s="68" t="s">
        <v>10073</v>
      </c>
      <c r="P1702" s="72" t="s">
        <v>191</v>
      </c>
      <c r="Q1702" s="68" t="s">
        <v>10074</v>
      </c>
      <c r="R1702" s="68" t="s">
        <v>29</v>
      </c>
      <c r="S1702" s="68">
        <v>2</v>
      </c>
      <c r="T1702" s="68">
        <v>2</v>
      </c>
      <c r="U1702" s="68">
        <v>-0.33</v>
      </c>
      <c r="V1702" s="68">
        <v>3.5</v>
      </c>
      <c r="W1702" s="68">
        <v>7</v>
      </c>
      <c r="X1702" s="68">
        <v>-1</v>
      </c>
      <c r="Y1702" s="68">
        <v>37.5</v>
      </c>
      <c r="Z1702" s="68">
        <v>30</v>
      </c>
      <c r="AA1702" s="68">
        <v>0.2</v>
      </c>
      <c r="AB1702" s="73">
        <v>16634.580000000002</v>
      </c>
      <c r="AC1702" s="73">
        <v>12470.4</v>
      </c>
      <c r="AD1702" s="73">
        <v>17568.240000000002</v>
      </c>
      <c r="AE1702" s="73">
        <v>12470.4</v>
      </c>
      <c r="AF1702" s="73"/>
      <c r="AG1702" s="73">
        <f>IFERROR(VLOOKUP(J1702,'Roll ups'!D:E,2,FALSE),0)</f>
        <v>52239627.039999984</v>
      </c>
      <c r="AH1702" s="74">
        <f>IF(Table2[[#This Row],[CATEGORY TTL LOOKUP]]=0,0,IF(Table2[[#This Row],[CATEGORY TTL LOOKUP]]&gt;0,SUM(AB1702/AG1702)))</f>
        <v>3.1842838363418773E-4</v>
      </c>
      <c r="AI1702" s="74" t="str">
        <f>IFERROR(IF(AH1702&lt;#REF!,"STRIKE",IF(AH1702&gt;=#REF!,"GOOD")),"NO DATA")</f>
        <v>NO DATA</v>
      </c>
      <c r="AJ1702" s="75">
        <f>IFERROR(VLOOKUP(K1702,'Roll ups'!H:I,2,FALSE),0)</f>
        <v>126094742.97999983</v>
      </c>
      <c r="AK1702" s="76">
        <f>IF(Table2[[#This Row],[PRICE TIER LOOKUP]]=0,0,IF(Table2[[#This Row],[PRICE TIER LOOKUP]]&gt;0,SUM(AB1702/AJ1702)))</f>
        <v>1.3192128083117986E-4</v>
      </c>
      <c r="AL1702" s="74" t="e">
        <f>IF(AK1702&lt;#REF!,"STRIKE",IF(AK1702&gt;=#REF!,"GOOD"))</f>
        <v>#REF!</v>
      </c>
      <c r="AM1702" s="75">
        <f>VLOOKUP(H1702,'Roll ups'!A:B,2,FALSE)</f>
        <v>325145452.83999985</v>
      </c>
      <c r="AN1702" s="77">
        <f t="shared" si="56"/>
        <v>5.1160426371349798E-5</v>
      </c>
      <c r="AO1702" s="74" t="str">
        <f>IFERROR(VLOOKUP(Table2[[#This Row],[Product Name]],'Roll ups'!L:P,5,FALSE),"GOOD")</f>
        <v>GOOD</v>
      </c>
      <c r="AP1702" s="74">
        <f>Table2[[#This Row],[Retail Dollar Vol Current 12 Mths]]/Table2[[#This Row],[SHELF SALES  LOOKUP]]</f>
        <v>5.4031941232913751E-5</v>
      </c>
      <c r="AQ1702" s="69">
        <f t="shared" si="57"/>
        <v>0</v>
      </c>
      <c r="AR170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702" s="69" t="e">
        <f>IF(Table2[[#This Row],[Shelf Dollar Vol Current 12 Mths]]&gt;#REF!,"MEETS $ CRITERIA",IF(Table2[[#This Row],[Shelf Dollar Vol Current 12 Mths]]&lt;#REF!+1,"DOES NOT MEET $ CRITERIA"))</f>
        <v>#REF!</v>
      </c>
      <c r="AT1702" s="78"/>
    </row>
    <row r="1703" spans="1:46" ht="13.8" x14ac:dyDescent="0.3">
      <c r="A1703" s="68" t="s">
        <v>10075</v>
      </c>
      <c r="B1703" s="69">
        <v>86582</v>
      </c>
      <c r="C1703" s="69">
        <v>218</v>
      </c>
      <c r="D1703" s="69" t="s">
        <v>25</v>
      </c>
      <c r="E1703" s="70" t="s">
        <v>6313</v>
      </c>
      <c r="F1703" s="70"/>
      <c r="G1703" s="71" t="s">
        <v>10076</v>
      </c>
      <c r="H1703" s="69" t="s">
        <v>6315</v>
      </c>
      <c r="I1703" s="68" t="s">
        <v>758</v>
      </c>
      <c r="J1703" s="68" t="s">
        <v>175</v>
      </c>
      <c r="K1703" s="68" t="s">
        <v>146</v>
      </c>
      <c r="L1703" s="68" t="s">
        <v>146</v>
      </c>
      <c r="M1703" s="68" t="s">
        <v>175</v>
      </c>
      <c r="N1703" s="68" t="s">
        <v>712</v>
      </c>
      <c r="O1703" s="68" t="s">
        <v>10077</v>
      </c>
      <c r="P1703" s="72" t="s">
        <v>191</v>
      </c>
      <c r="Q1703" s="68" t="s">
        <v>6387</v>
      </c>
      <c r="R1703" s="68" t="s">
        <v>31</v>
      </c>
      <c r="S1703" s="68">
        <v>2</v>
      </c>
      <c r="T1703" s="68">
        <v>2</v>
      </c>
      <c r="U1703" s="68">
        <v>0</v>
      </c>
      <c r="V1703" s="68">
        <v>6</v>
      </c>
      <c r="W1703" s="68">
        <v>8.5</v>
      </c>
      <c r="X1703" s="68">
        <v>-0.42</v>
      </c>
      <c r="Y1703" s="68">
        <v>27.17</v>
      </c>
      <c r="Z1703" s="68">
        <v>49</v>
      </c>
      <c r="AA1703" s="68">
        <v>-0.8</v>
      </c>
      <c r="AB1703" s="73">
        <v>11691.29</v>
      </c>
      <c r="AC1703" s="73">
        <v>21711.9</v>
      </c>
      <c r="AD1703" s="73">
        <v>12190.3</v>
      </c>
      <c r="AE1703" s="73">
        <v>22670.34</v>
      </c>
      <c r="AF1703" s="73"/>
      <c r="AG1703" s="73">
        <f>IFERROR(VLOOKUP(J1703,'Roll ups'!D:E,2,FALSE),0)</f>
        <v>52239627.039999984</v>
      </c>
      <c r="AH1703" s="74">
        <f>IF(Table2[[#This Row],[CATEGORY TTL LOOKUP]]=0,0,IF(Table2[[#This Row],[CATEGORY TTL LOOKUP]]&gt;0,SUM(AB1703/AG1703)))</f>
        <v>2.2380117666322458E-4</v>
      </c>
      <c r="AI1703" s="74" t="str">
        <f>IFERROR(IF(AH1703&lt;#REF!,"STRIKE",IF(AH1703&gt;=#REF!,"GOOD")),"NO DATA")</f>
        <v>NO DATA</v>
      </c>
      <c r="AJ1703" s="75">
        <f>IFERROR(VLOOKUP(K1703,'Roll ups'!H:I,2,FALSE),0)</f>
        <v>69119979.479999974</v>
      </c>
      <c r="AK1703" s="76">
        <f>IF(Table2[[#This Row],[PRICE TIER LOOKUP]]=0,0,IF(Table2[[#This Row],[PRICE TIER LOOKUP]]&gt;0,SUM(AB1703/AJ1703)))</f>
        <v>1.6914487081673546E-4</v>
      </c>
      <c r="AL1703" s="74" t="e">
        <f>IF(AK1703&lt;#REF!,"STRIKE",IF(AK1703&gt;=#REF!,"GOOD"))</f>
        <v>#REF!</v>
      </c>
      <c r="AM1703" s="75">
        <f>VLOOKUP(H1703,'Roll ups'!A:B,2,FALSE)</f>
        <v>325145452.83999985</v>
      </c>
      <c r="AN1703" s="77">
        <f t="shared" si="56"/>
        <v>3.5957107497219542E-5</v>
      </c>
      <c r="AO1703" s="74" t="str">
        <f>IFERROR(VLOOKUP(Table2[[#This Row],[Product Name]],'Roll ups'!L:P,5,FALSE),"GOOD")</f>
        <v>GOOD</v>
      </c>
      <c r="AP1703" s="74">
        <f>Table2[[#This Row],[Retail Dollar Vol Current 12 Mths]]/Table2[[#This Row],[SHELF SALES  LOOKUP]]</f>
        <v>3.749183601838251E-5</v>
      </c>
      <c r="AQ1703" s="69">
        <f t="shared" si="57"/>
        <v>0</v>
      </c>
      <c r="AR170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703" s="69" t="e">
        <f>IF(Table2[[#This Row],[Shelf Dollar Vol Current 12 Mths]]&gt;#REF!,"MEETS $ CRITERIA",IF(Table2[[#This Row],[Shelf Dollar Vol Current 12 Mths]]&lt;#REF!+1,"DOES NOT MEET $ CRITERIA"))</f>
        <v>#REF!</v>
      </c>
      <c r="AT1703" s="78"/>
    </row>
    <row r="1704" spans="1:46" ht="13.8" x14ac:dyDescent="0.3">
      <c r="A1704" s="68" t="s">
        <v>10078</v>
      </c>
      <c r="B1704" s="69">
        <v>87063</v>
      </c>
      <c r="C1704" s="69">
        <v>309</v>
      </c>
      <c r="D1704" s="69" t="s">
        <v>25</v>
      </c>
      <c r="E1704" s="70" t="s">
        <v>6313</v>
      </c>
      <c r="F1704" s="70"/>
      <c r="G1704" s="71" t="s">
        <v>10079</v>
      </c>
      <c r="H1704" s="69" t="s">
        <v>6315</v>
      </c>
      <c r="I1704" s="68" t="s">
        <v>831</v>
      </c>
      <c r="J1704" s="68" t="s">
        <v>175</v>
      </c>
      <c r="K1704" s="68" t="s">
        <v>132</v>
      </c>
      <c r="L1704" s="68" t="s">
        <v>132</v>
      </c>
      <c r="M1704" s="68" t="s">
        <v>175</v>
      </c>
      <c r="N1704" s="68" t="s">
        <v>184</v>
      </c>
      <c r="O1704" s="68" t="s">
        <v>10080</v>
      </c>
      <c r="P1704" s="72" t="s">
        <v>191</v>
      </c>
      <c r="Q1704" s="68" t="s">
        <v>234</v>
      </c>
      <c r="R1704" s="68" t="s">
        <v>31</v>
      </c>
      <c r="S1704" s="68">
        <v>2</v>
      </c>
      <c r="T1704" s="68">
        <v>5.61</v>
      </c>
      <c r="U1704" s="68">
        <v>-1.63</v>
      </c>
      <c r="V1704" s="68">
        <v>9.34</v>
      </c>
      <c r="W1704" s="68">
        <v>13.88</v>
      </c>
      <c r="X1704" s="68">
        <v>-0.49</v>
      </c>
      <c r="Y1704" s="68">
        <v>52.32</v>
      </c>
      <c r="Z1704" s="68">
        <v>88.32</v>
      </c>
      <c r="AA1704" s="68">
        <v>-0.69</v>
      </c>
      <c r="AB1704" s="73">
        <v>19756.8</v>
      </c>
      <c r="AC1704" s="73">
        <v>32366.880000000001</v>
      </c>
      <c r="AD1704" s="73">
        <v>19756.8</v>
      </c>
      <c r="AE1704" s="73">
        <v>33364.800000000003</v>
      </c>
      <c r="AF1704" s="73"/>
      <c r="AG1704" s="73">
        <f>IFERROR(VLOOKUP(J1704,'Roll ups'!D:E,2,FALSE),0)</f>
        <v>52239627.039999984</v>
      </c>
      <c r="AH1704" s="74">
        <f>IF(Table2[[#This Row],[CATEGORY TTL LOOKUP]]=0,0,IF(Table2[[#This Row],[CATEGORY TTL LOOKUP]]&gt;0,SUM(AB1704/AG1704)))</f>
        <v>3.7819565566331819E-4</v>
      </c>
      <c r="AI1704" s="74" t="str">
        <f>IFERROR(IF(AH1704&lt;#REF!,"STRIKE",IF(AH1704&gt;=#REF!,"GOOD")),"NO DATA")</f>
        <v>NO DATA</v>
      </c>
      <c r="AJ1704" s="75">
        <f>IFERROR(VLOOKUP(K1704,'Roll ups'!H:I,2,FALSE),0)</f>
        <v>126094742.97999983</v>
      </c>
      <c r="AK1704" s="76">
        <f>IF(Table2[[#This Row],[PRICE TIER LOOKUP]]=0,0,IF(Table2[[#This Row],[PRICE TIER LOOKUP]]&gt;0,SUM(AB1704/AJ1704)))</f>
        <v>1.5668218621242339E-4</v>
      </c>
      <c r="AL1704" s="74" t="e">
        <f>IF(AK1704&lt;#REF!,"STRIKE",IF(AK1704&gt;=#REF!,"GOOD"))</f>
        <v>#REF!</v>
      </c>
      <c r="AM1704" s="75">
        <f>VLOOKUP(H1704,'Roll ups'!A:B,2,FALSE)</f>
        <v>325145452.83999985</v>
      </c>
      <c r="AN1704" s="77">
        <f t="shared" si="56"/>
        <v>6.0762959553741882E-5</v>
      </c>
      <c r="AO1704" s="74" t="str">
        <f>IFERROR(VLOOKUP(Table2[[#This Row],[Product Name]],'Roll ups'!L:P,5,FALSE),"GOOD")</f>
        <v>GOOD</v>
      </c>
      <c r="AP1704" s="74">
        <f>Table2[[#This Row],[Retail Dollar Vol Current 12 Mths]]/Table2[[#This Row],[SHELF SALES  LOOKUP]]</f>
        <v>6.0762959553741882E-5</v>
      </c>
      <c r="AQ1704" s="69">
        <f t="shared" si="57"/>
        <v>0</v>
      </c>
      <c r="AR170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704" s="69" t="e">
        <f>IF(Table2[[#This Row],[Shelf Dollar Vol Current 12 Mths]]&gt;#REF!,"MEETS $ CRITERIA",IF(Table2[[#This Row],[Shelf Dollar Vol Current 12 Mths]]&lt;#REF!+1,"DOES NOT MEET $ CRITERIA"))</f>
        <v>#REF!</v>
      </c>
      <c r="AT1704" s="78"/>
    </row>
    <row r="1705" spans="1:46" ht="13.8" x14ac:dyDescent="0.3">
      <c r="A1705" s="68" t="s">
        <v>10081</v>
      </c>
      <c r="B1705" s="69">
        <v>15945</v>
      </c>
      <c r="C1705" s="69">
        <v>72</v>
      </c>
      <c r="D1705" s="69" t="s">
        <v>25</v>
      </c>
      <c r="E1705" s="70" t="s">
        <v>6313</v>
      </c>
      <c r="F1705" s="70"/>
      <c r="G1705" s="71" t="s">
        <v>10082</v>
      </c>
      <c r="H1705" s="69" t="s">
        <v>6315</v>
      </c>
      <c r="I1705" s="68" t="s">
        <v>721</v>
      </c>
      <c r="J1705" s="68" t="s">
        <v>228</v>
      </c>
      <c r="K1705" s="68" t="s">
        <v>228</v>
      </c>
      <c r="L1705" s="68" t="s">
        <v>132</v>
      </c>
      <c r="M1705" s="68" t="s">
        <v>228</v>
      </c>
      <c r="N1705" s="68" t="s">
        <v>712</v>
      </c>
      <c r="O1705" s="68" t="s">
        <v>10083</v>
      </c>
      <c r="P1705" s="72" t="s">
        <v>6357</v>
      </c>
      <c r="Q1705" s="68" t="s">
        <v>37</v>
      </c>
      <c r="R1705" s="68" t="s">
        <v>60</v>
      </c>
      <c r="S1705" s="68">
        <v>4</v>
      </c>
      <c r="T1705" s="68">
        <v>8.17</v>
      </c>
      <c r="U1705" s="68">
        <v>-1.33</v>
      </c>
      <c r="V1705" s="68">
        <v>11.67</v>
      </c>
      <c r="W1705" s="68">
        <v>12.83</v>
      </c>
      <c r="X1705" s="68">
        <v>-0.1</v>
      </c>
      <c r="Y1705" s="68">
        <v>53.68</v>
      </c>
      <c r="Z1705" s="68">
        <v>42.78</v>
      </c>
      <c r="AA1705" s="68">
        <v>0.2</v>
      </c>
      <c r="AB1705" s="73">
        <v>12077.4</v>
      </c>
      <c r="AC1705" s="73">
        <v>10037.799999999999</v>
      </c>
      <c r="AD1705" s="73">
        <v>12737.4</v>
      </c>
      <c r="AE1705" s="73">
        <v>10157.799999999999</v>
      </c>
      <c r="AF1705" s="73"/>
      <c r="AG1705" s="73">
        <f>IFERROR(VLOOKUP(J1705,'Roll ups'!D:E,2,FALSE),0)</f>
        <v>3903414.0300000003</v>
      </c>
      <c r="AH1705" s="74">
        <f>IF(Table2[[#This Row],[CATEGORY TTL LOOKUP]]=0,0,IF(Table2[[#This Row],[CATEGORY TTL LOOKUP]]&gt;0,SUM(AB1705/AG1705)))</f>
        <v>3.0940607138208189E-3</v>
      </c>
      <c r="AI1705" s="74" t="str">
        <f>IFERROR(IF(AH1705&lt;#REF!,"STRIKE",IF(AH1705&gt;=#REF!,"GOOD")),"NO DATA")</f>
        <v>NO DATA</v>
      </c>
      <c r="AJ1705" s="75">
        <f>IFERROR(VLOOKUP(K1705,'Roll ups'!H:I,2,FALSE),0)</f>
        <v>3903414.0300000003</v>
      </c>
      <c r="AK1705" s="76">
        <f>IF(Table2[[#This Row],[PRICE TIER LOOKUP]]=0,0,IF(Table2[[#This Row],[PRICE TIER LOOKUP]]&gt;0,SUM(AB1705/AJ1705)))</f>
        <v>3.0940607138208189E-3</v>
      </c>
      <c r="AL1705" s="74" t="e">
        <f>IF(AK1705&lt;#REF!,"STRIKE",IF(AK1705&gt;=#REF!,"GOOD"))</f>
        <v>#REF!</v>
      </c>
      <c r="AM1705" s="75">
        <f>VLOOKUP(H1705,'Roll ups'!A:B,2,FALSE)</f>
        <v>325145452.83999985</v>
      </c>
      <c r="AN1705" s="77">
        <f t="shared" si="56"/>
        <v>3.7144606804460346E-5</v>
      </c>
      <c r="AO1705" s="74" t="str">
        <f>IFERROR(VLOOKUP(Table2[[#This Row],[Product Name]],'Roll ups'!L:P,5,FALSE),"GOOD")</f>
        <v>GOOD</v>
      </c>
      <c r="AP1705" s="74">
        <f>Table2[[#This Row],[Retail Dollar Vol Current 12 Mths]]/Table2[[#This Row],[SHELF SALES  LOOKUP]]</f>
        <v>3.917446757672456E-5</v>
      </c>
      <c r="AQ1705" s="69">
        <f t="shared" si="57"/>
        <v>0</v>
      </c>
      <c r="AR170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705" s="69" t="e">
        <f>IF(Table2[[#This Row],[Shelf Dollar Vol Current 12 Mths]]&gt;#REF!,"MEETS $ CRITERIA",IF(Table2[[#This Row],[Shelf Dollar Vol Current 12 Mths]]&lt;#REF!+1,"DOES NOT MEET $ CRITERIA"))</f>
        <v>#REF!</v>
      </c>
      <c r="AT1705" s="78"/>
    </row>
    <row r="1706" spans="1:46" ht="13.8" x14ac:dyDescent="0.3">
      <c r="A1706" s="68" t="s">
        <v>10084</v>
      </c>
      <c r="B1706" s="69">
        <v>89504</v>
      </c>
      <c r="C1706" s="69">
        <v>87</v>
      </c>
      <c r="D1706" s="69" t="s">
        <v>25</v>
      </c>
      <c r="E1706" s="70" t="s">
        <v>6313</v>
      </c>
      <c r="F1706" s="70"/>
      <c r="G1706" s="71" t="s">
        <v>10085</v>
      </c>
      <c r="H1706" s="69" t="s">
        <v>6315</v>
      </c>
      <c r="I1706" s="68" t="s">
        <v>245</v>
      </c>
      <c r="J1706" s="68" t="s">
        <v>3714</v>
      </c>
      <c r="K1706" s="68" t="s">
        <v>3714</v>
      </c>
      <c r="L1706" s="68" t="s">
        <v>146</v>
      </c>
      <c r="M1706" s="68" t="s">
        <v>245</v>
      </c>
      <c r="N1706" s="68" t="s">
        <v>3714</v>
      </c>
      <c r="O1706" s="68" t="s">
        <v>10086</v>
      </c>
      <c r="P1706" s="72" t="s">
        <v>245</v>
      </c>
      <c r="Q1706" s="68" t="s">
        <v>63</v>
      </c>
      <c r="R1706" s="68" t="s">
        <v>31</v>
      </c>
      <c r="S1706" s="68">
        <v>1</v>
      </c>
      <c r="T1706" s="68">
        <v>0.5</v>
      </c>
      <c r="U1706" s="68">
        <v>0.4</v>
      </c>
      <c r="V1706" s="68">
        <v>1.92</v>
      </c>
      <c r="W1706" s="68">
        <v>2.75</v>
      </c>
      <c r="X1706" s="68">
        <v>-0.44</v>
      </c>
      <c r="Y1706" s="68">
        <v>16.579999999999998</v>
      </c>
      <c r="Z1706" s="68">
        <v>12.42</v>
      </c>
      <c r="AA1706" s="68">
        <v>0.25</v>
      </c>
      <c r="AB1706" s="73">
        <v>8401.94</v>
      </c>
      <c r="AC1706" s="73">
        <v>6136.31</v>
      </c>
      <c r="AD1706" s="73">
        <v>8701.94</v>
      </c>
      <c r="AE1706" s="73">
        <v>6286.31</v>
      </c>
      <c r="AF1706" s="73"/>
      <c r="AG1706" s="73">
        <f>IFERROR(VLOOKUP(J1706,'Roll ups'!D:E,2,FALSE),0)</f>
        <v>206203.38000000003</v>
      </c>
      <c r="AH1706" s="74">
        <f>IF(Table2[[#This Row],[CATEGORY TTL LOOKUP]]=0,0,IF(Table2[[#This Row],[CATEGORY TTL LOOKUP]]&gt;0,SUM(AB1706/AG1706)))</f>
        <v>4.0745888840425404E-2</v>
      </c>
      <c r="AI1706" s="74" t="str">
        <f>IFERROR(IF(AH1706&lt;#REF!,"STRIKE",IF(AH1706&gt;=#REF!,"GOOD")),"NO DATA")</f>
        <v>NO DATA</v>
      </c>
      <c r="AJ1706" s="75">
        <f>IFERROR(VLOOKUP(K1706,'Roll ups'!H:I,2,FALSE),0)</f>
        <v>206203.38000000003</v>
      </c>
      <c r="AK1706" s="76">
        <f>IF(Table2[[#This Row],[PRICE TIER LOOKUP]]=0,0,IF(Table2[[#This Row],[PRICE TIER LOOKUP]]&gt;0,SUM(AB1706/AJ1706)))</f>
        <v>4.0745888840425404E-2</v>
      </c>
      <c r="AL1706" s="74" t="e">
        <f>IF(AK1706&lt;#REF!,"STRIKE",IF(AK1706&gt;=#REF!,"GOOD"))</f>
        <v>#REF!</v>
      </c>
      <c r="AM1706" s="75">
        <f>VLOOKUP(H1706,'Roll ups'!A:B,2,FALSE)</f>
        <v>325145452.83999985</v>
      </c>
      <c r="AN1706" s="77">
        <f t="shared" si="56"/>
        <v>2.5840558207450908E-5</v>
      </c>
      <c r="AO1706" s="74" t="str">
        <f>IFERROR(VLOOKUP(Table2[[#This Row],[Product Name]],'Roll ups'!L:P,5,FALSE),"GOOD")</f>
        <v>GOOD</v>
      </c>
      <c r="AP1706" s="74">
        <f>Table2[[#This Row],[Retail Dollar Vol Current 12 Mths]]/Table2[[#This Row],[SHELF SALES  LOOKUP]]</f>
        <v>2.6763222194843733E-5</v>
      </c>
      <c r="AQ1706" s="69">
        <f t="shared" si="57"/>
        <v>0</v>
      </c>
      <c r="AR170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706" s="69" t="e">
        <f>IF(Table2[[#This Row],[Shelf Dollar Vol Current 12 Mths]]&gt;#REF!,"MEETS $ CRITERIA",IF(Table2[[#This Row],[Shelf Dollar Vol Current 12 Mths]]&lt;#REF!+1,"DOES NOT MEET $ CRITERIA"))</f>
        <v>#REF!</v>
      </c>
      <c r="AT1706" s="78"/>
    </row>
    <row r="1707" spans="1:46" ht="13.8" x14ac:dyDescent="0.3">
      <c r="A1707" s="68" t="s">
        <v>10087</v>
      </c>
      <c r="B1707" s="69">
        <v>80363</v>
      </c>
      <c r="C1707" s="69">
        <v>460</v>
      </c>
      <c r="D1707" s="69" t="s">
        <v>25</v>
      </c>
      <c r="E1707" s="70" t="s">
        <v>6313</v>
      </c>
      <c r="F1707" s="70"/>
      <c r="G1707" s="71" t="s">
        <v>10088</v>
      </c>
      <c r="H1707" s="69" t="s">
        <v>6315</v>
      </c>
      <c r="I1707" s="68" t="s">
        <v>831</v>
      </c>
      <c r="J1707" s="68" t="s">
        <v>232</v>
      </c>
      <c r="K1707" s="68" t="s">
        <v>232</v>
      </c>
      <c r="L1707" s="68" t="s">
        <v>132</v>
      </c>
      <c r="M1707" s="68" t="s">
        <v>191</v>
      </c>
      <c r="N1707" s="68" t="s">
        <v>206</v>
      </c>
      <c r="O1707" s="68" t="s">
        <v>10089</v>
      </c>
      <c r="P1707" s="72" t="s">
        <v>191</v>
      </c>
      <c r="Q1707" s="68" t="s">
        <v>234</v>
      </c>
      <c r="R1707" s="68" t="s">
        <v>31</v>
      </c>
      <c r="S1707" s="68">
        <v>72</v>
      </c>
      <c r="T1707" s="68">
        <v>63.5</v>
      </c>
      <c r="U1707" s="68">
        <v>0.11</v>
      </c>
      <c r="V1707" s="68">
        <v>220</v>
      </c>
      <c r="W1707" s="68">
        <v>239.58</v>
      </c>
      <c r="X1707" s="68">
        <v>-0.09</v>
      </c>
      <c r="Y1707" s="68">
        <v>968.08</v>
      </c>
      <c r="Z1707" s="68">
        <v>957.17</v>
      </c>
      <c r="AA1707" s="68">
        <v>0.01</v>
      </c>
      <c r="AB1707" s="73">
        <v>222233.21</v>
      </c>
      <c r="AC1707" s="73">
        <v>219502.54</v>
      </c>
      <c r="AD1707" s="73">
        <v>222233.21</v>
      </c>
      <c r="AE1707" s="73">
        <v>219502.54</v>
      </c>
      <c r="AF1707" s="73"/>
      <c r="AG1707" s="73">
        <f>IFERROR(VLOOKUP(J1707,'Roll ups'!D:E,2,FALSE),0)</f>
        <v>4182721.1600000006</v>
      </c>
      <c r="AH1707" s="74">
        <f>IF(Table2[[#This Row],[CATEGORY TTL LOOKUP]]=0,0,IF(Table2[[#This Row],[CATEGORY TTL LOOKUP]]&gt;0,SUM(AB1707/AG1707)))</f>
        <v>5.3131251522394084E-2</v>
      </c>
      <c r="AI1707" s="74" t="str">
        <f>IFERROR(IF(AH1707&lt;#REF!,"STRIKE",IF(AH1707&gt;=#REF!,"GOOD")),"NO DATA")</f>
        <v>NO DATA</v>
      </c>
      <c r="AJ1707" s="75">
        <f>IFERROR(VLOOKUP(K1707,'Roll ups'!H:I,2,FALSE),0)</f>
        <v>4182721.1600000006</v>
      </c>
      <c r="AK1707" s="76">
        <f>IF(Table2[[#This Row],[PRICE TIER LOOKUP]]=0,0,IF(Table2[[#This Row],[PRICE TIER LOOKUP]]&gt;0,SUM(AB1707/AJ1707)))</f>
        <v>5.3131251522394084E-2</v>
      </c>
      <c r="AL1707" s="74" t="e">
        <f>IF(AK1707&lt;#REF!,"STRIKE",IF(AK1707&gt;=#REF!,"GOOD"))</f>
        <v>#REF!</v>
      </c>
      <c r="AM1707" s="75">
        <f>VLOOKUP(H1707,'Roll ups'!A:B,2,FALSE)</f>
        <v>325145452.83999985</v>
      </c>
      <c r="AN1707" s="77">
        <f t="shared" si="56"/>
        <v>6.8348859889902336E-4</v>
      </c>
      <c r="AO1707" s="74" t="str">
        <f>IFERROR(VLOOKUP(Table2[[#This Row],[Product Name]],'Roll ups'!L:P,5,FALSE),"GOOD")</f>
        <v>GOOD</v>
      </c>
      <c r="AP1707" s="74">
        <f>Table2[[#This Row],[Retail Dollar Vol Current 12 Mths]]/Table2[[#This Row],[SHELF SALES  LOOKUP]]</f>
        <v>6.8348859889902336E-4</v>
      </c>
      <c r="AQ1707" s="69">
        <f t="shared" si="57"/>
        <v>0</v>
      </c>
      <c r="AR170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707" s="69" t="e">
        <f>IF(Table2[[#This Row],[Shelf Dollar Vol Current 12 Mths]]&gt;#REF!,"MEETS $ CRITERIA",IF(Table2[[#This Row],[Shelf Dollar Vol Current 12 Mths]]&lt;#REF!+1,"DOES NOT MEET $ CRITERIA"))</f>
        <v>#REF!</v>
      </c>
      <c r="AT1707" s="78"/>
    </row>
    <row r="1708" spans="1:46" ht="13.8" x14ac:dyDescent="0.3">
      <c r="A1708" s="68" t="s">
        <v>10090</v>
      </c>
      <c r="B1708" s="69">
        <v>73200</v>
      </c>
      <c r="C1708" s="69">
        <v>187</v>
      </c>
      <c r="D1708" s="69" t="s">
        <v>25</v>
      </c>
      <c r="E1708" s="70" t="s">
        <v>6313</v>
      </c>
      <c r="F1708" s="70"/>
      <c r="G1708" s="71" t="s">
        <v>10091</v>
      </c>
      <c r="H1708" s="69" t="s">
        <v>6315</v>
      </c>
      <c r="I1708" s="68" t="s">
        <v>299</v>
      </c>
      <c r="J1708" s="68" t="s">
        <v>299</v>
      </c>
      <c r="K1708" s="68" t="s">
        <v>132</v>
      </c>
      <c r="L1708" s="68" t="s">
        <v>89</v>
      </c>
      <c r="M1708" s="68" t="s">
        <v>299</v>
      </c>
      <c r="N1708" s="68" t="s">
        <v>184</v>
      </c>
      <c r="O1708" s="68" t="s">
        <v>10092</v>
      </c>
      <c r="P1708" s="72" t="s">
        <v>191</v>
      </c>
      <c r="Q1708" s="68" t="s">
        <v>397</v>
      </c>
      <c r="R1708" s="68" t="s">
        <v>31</v>
      </c>
      <c r="S1708" s="68"/>
      <c r="T1708" s="68">
        <v>16</v>
      </c>
      <c r="U1708" s="68"/>
      <c r="V1708" s="68">
        <v>1</v>
      </c>
      <c r="W1708" s="68">
        <v>72</v>
      </c>
      <c r="X1708" s="68">
        <v>-71</v>
      </c>
      <c r="Y1708" s="68">
        <v>77</v>
      </c>
      <c r="Z1708" s="68">
        <v>211.25</v>
      </c>
      <c r="AA1708" s="68">
        <v>-1.74</v>
      </c>
      <c r="AB1708" s="73">
        <v>12547.08</v>
      </c>
      <c r="AC1708" s="73">
        <v>33334.74</v>
      </c>
      <c r="AD1708" s="73">
        <v>13555.08</v>
      </c>
      <c r="AE1708" s="73">
        <v>35429.31</v>
      </c>
      <c r="AF1708" s="73"/>
      <c r="AG1708" s="73">
        <f>IFERROR(VLOOKUP(J1708,'Roll ups'!D:E,2,FALSE),0)</f>
        <v>12844114.079999994</v>
      </c>
      <c r="AH1708" s="74">
        <f>IF(Table2[[#This Row],[CATEGORY TTL LOOKUP]]=0,0,IF(Table2[[#This Row],[CATEGORY TTL LOOKUP]]&gt;0,SUM(AB1708/AG1708)))</f>
        <v>9.7687391453004009E-4</v>
      </c>
      <c r="AI1708" s="74" t="str">
        <f>IFERROR(IF(AH1708&lt;#REF!,"STRIKE",IF(AH1708&gt;=#REF!,"GOOD")),"NO DATA")</f>
        <v>NO DATA</v>
      </c>
      <c r="AJ1708" s="75">
        <f>IFERROR(VLOOKUP(K1708,'Roll ups'!H:I,2,FALSE),0)</f>
        <v>126094742.97999983</v>
      </c>
      <c r="AK1708" s="76">
        <f>IF(Table2[[#This Row],[PRICE TIER LOOKUP]]=0,0,IF(Table2[[#This Row],[PRICE TIER LOOKUP]]&gt;0,SUM(AB1708/AJ1708)))</f>
        <v>9.9505179228527558E-5</v>
      </c>
      <c r="AL1708" s="74" t="e">
        <f>IF(AK1708&lt;#REF!,"STRIKE",IF(AK1708&gt;=#REF!,"GOOD"))</f>
        <v>#REF!</v>
      </c>
      <c r="AM1708" s="75">
        <f>VLOOKUP(H1708,'Roll ups'!A:B,2,FALSE)</f>
        <v>325145452.83999985</v>
      </c>
      <c r="AN1708" s="77">
        <f t="shared" si="56"/>
        <v>3.8589129543122553E-5</v>
      </c>
      <c r="AO1708" s="74" t="str">
        <f>IFERROR(VLOOKUP(Table2[[#This Row],[Product Name]],'Roll ups'!L:P,5,FALSE),"GOOD")</f>
        <v>GOOD</v>
      </c>
      <c r="AP1708" s="74">
        <f>Table2[[#This Row],[Retail Dollar Vol Current 12 Mths]]/Table2[[#This Row],[SHELF SALES  LOOKUP]]</f>
        <v>4.1689280540762448E-5</v>
      </c>
      <c r="AQ1708" s="69">
        <f t="shared" si="57"/>
        <v>0</v>
      </c>
      <c r="AR170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708" s="69" t="e">
        <f>IF(Table2[[#This Row],[Shelf Dollar Vol Current 12 Mths]]&gt;#REF!,"MEETS $ CRITERIA",IF(Table2[[#This Row],[Shelf Dollar Vol Current 12 Mths]]&lt;#REF!+1,"DOES NOT MEET $ CRITERIA"))</f>
        <v>#REF!</v>
      </c>
      <c r="AT1708" s="78"/>
    </row>
    <row r="1709" spans="1:46" ht="13.8" x14ac:dyDescent="0.3">
      <c r="A1709" s="68" t="s">
        <v>10093</v>
      </c>
      <c r="B1709" s="69">
        <v>16887</v>
      </c>
      <c r="C1709" s="69">
        <v>174</v>
      </c>
      <c r="D1709" s="69" t="s">
        <v>25</v>
      </c>
      <c r="E1709" s="70" t="s">
        <v>6313</v>
      </c>
      <c r="F1709" s="70"/>
      <c r="G1709" s="71" t="s">
        <v>10094</v>
      </c>
      <c r="H1709" s="69" t="s">
        <v>6315</v>
      </c>
      <c r="I1709" s="68" t="s">
        <v>758</v>
      </c>
      <c r="J1709" s="68" t="s">
        <v>736</v>
      </c>
      <c r="K1709" s="68" t="s">
        <v>736</v>
      </c>
      <c r="L1709" s="68" t="s">
        <v>146</v>
      </c>
      <c r="M1709" s="68" t="s">
        <v>175</v>
      </c>
      <c r="N1709" s="68" t="s">
        <v>176</v>
      </c>
      <c r="O1709" s="68" t="s">
        <v>10095</v>
      </c>
      <c r="P1709" s="72" t="s">
        <v>6357</v>
      </c>
      <c r="Q1709" s="68" t="s">
        <v>9492</v>
      </c>
      <c r="R1709" s="68" t="s">
        <v>60</v>
      </c>
      <c r="S1709" s="68">
        <v>9</v>
      </c>
      <c r="T1709" s="68">
        <v>6.5</v>
      </c>
      <c r="U1709" s="68">
        <v>0.28000000000000003</v>
      </c>
      <c r="V1709" s="68">
        <v>19.079999999999998</v>
      </c>
      <c r="W1709" s="68">
        <v>25</v>
      </c>
      <c r="X1709" s="68">
        <v>-0.31</v>
      </c>
      <c r="Y1709" s="68">
        <v>87</v>
      </c>
      <c r="Z1709" s="68">
        <v>103</v>
      </c>
      <c r="AA1709" s="68">
        <v>-0.18</v>
      </c>
      <c r="AB1709" s="73">
        <v>36383.4</v>
      </c>
      <c r="AC1709" s="73">
        <v>42822.6</v>
      </c>
      <c r="AD1709" s="73">
        <v>36383.4</v>
      </c>
      <c r="AE1709" s="73">
        <v>43074.6</v>
      </c>
      <c r="AF1709" s="73"/>
      <c r="AG1709" s="73">
        <f>IFERROR(VLOOKUP(J1709,'Roll ups'!D:E,2,FALSE),0)</f>
        <v>1024946.76</v>
      </c>
      <c r="AH1709" s="74">
        <f>IF(Table2[[#This Row],[CATEGORY TTL LOOKUP]]=0,0,IF(Table2[[#This Row],[CATEGORY TTL LOOKUP]]&gt;0,SUM(AB1709/AG1709)))</f>
        <v>3.5497843809955555E-2</v>
      </c>
      <c r="AI1709" s="74" t="str">
        <f>IFERROR(IF(AH1709&lt;#REF!,"STRIKE",IF(AH1709&gt;=#REF!,"GOOD")),"NO DATA")</f>
        <v>NO DATA</v>
      </c>
      <c r="AJ1709" s="75">
        <f>IFERROR(VLOOKUP(K1709,'Roll ups'!H:I,2,FALSE),0)</f>
        <v>1024946.76</v>
      </c>
      <c r="AK1709" s="76">
        <f>IF(Table2[[#This Row],[PRICE TIER LOOKUP]]=0,0,IF(Table2[[#This Row],[PRICE TIER LOOKUP]]&gt;0,SUM(AB1709/AJ1709)))</f>
        <v>3.5497843809955555E-2</v>
      </c>
      <c r="AL1709" s="74" t="e">
        <f>IF(AK1709&lt;#REF!,"STRIKE",IF(AK1709&gt;=#REF!,"GOOD"))</f>
        <v>#REF!</v>
      </c>
      <c r="AM1709" s="75">
        <f>VLOOKUP(H1709,'Roll ups'!A:B,2,FALSE)</f>
        <v>325145452.83999985</v>
      </c>
      <c r="AN1709" s="77">
        <f t="shared" si="56"/>
        <v>1.1189884306302703E-4</v>
      </c>
      <c r="AO1709" s="74" t="str">
        <f>IFERROR(VLOOKUP(Table2[[#This Row],[Product Name]],'Roll ups'!L:P,5,FALSE),"GOOD")</f>
        <v>GOOD</v>
      </c>
      <c r="AP1709" s="74">
        <f>Table2[[#This Row],[Retail Dollar Vol Current 12 Mths]]/Table2[[#This Row],[SHELF SALES  LOOKUP]]</f>
        <v>1.1189884306302703E-4</v>
      </c>
      <c r="AQ1709" s="69">
        <f t="shared" si="57"/>
        <v>0</v>
      </c>
      <c r="AR170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709" s="69" t="e">
        <f>IF(Table2[[#This Row],[Shelf Dollar Vol Current 12 Mths]]&gt;#REF!,"MEETS $ CRITERIA",IF(Table2[[#This Row],[Shelf Dollar Vol Current 12 Mths]]&lt;#REF!+1,"DOES NOT MEET $ CRITERIA"))</f>
        <v>#REF!</v>
      </c>
      <c r="AT1709" s="78"/>
    </row>
    <row r="1710" spans="1:46" ht="13.8" x14ac:dyDescent="0.3">
      <c r="A1710" s="68" t="s">
        <v>10096</v>
      </c>
      <c r="B1710" s="69">
        <v>26555</v>
      </c>
      <c r="C1710" s="69">
        <v>224</v>
      </c>
      <c r="D1710" s="69" t="s">
        <v>25</v>
      </c>
      <c r="E1710" s="70" t="s">
        <v>6313</v>
      </c>
      <c r="F1710" s="70"/>
      <c r="G1710" s="71" t="s">
        <v>10097</v>
      </c>
      <c r="H1710" s="69" t="s">
        <v>6315</v>
      </c>
      <c r="I1710" s="68" t="s">
        <v>735</v>
      </c>
      <c r="J1710" s="68" t="s">
        <v>736</v>
      </c>
      <c r="K1710" s="68" t="s">
        <v>736</v>
      </c>
      <c r="L1710" s="68" t="s">
        <v>6320</v>
      </c>
      <c r="M1710" s="68" t="s">
        <v>175</v>
      </c>
      <c r="N1710" s="68" t="s">
        <v>176</v>
      </c>
      <c r="O1710" s="68" t="s">
        <v>10098</v>
      </c>
      <c r="P1710" s="72" t="s">
        <v>6357</v>
      </c>
      <c r="Q1710" s="68" t="s">
        <v>55</v>
      </c>
      <c r="R1710" s="68" t="s">
        <v>31</v>
      </c>
      <c r="S1710" s="68">
        <v>7</v>
      </c>
      <c r="T1710" s="68">
        <v>13.5</v>
      </c>
      <c r="U1710" s="68">
        <v>-1.08</v>
      </c>
      <c r="V1710" s="68">
        <v>36</v>
      </c>
      <c r="W1710" s="68">
        <v>46.42</v>
      </c>
      <c r="X1710" s="68">
        <v>-0.28999999999999998</v>
      </c>
      <c r="Y1710" s="68">
        <v>144.5</v>
      </c>
      <c r="Z1710" s="68">
        <v>171.08</v>
      </c>
      <c r="AA1710" s="68">
        <v>-0.18</v>
      </c>
      <c r="AB1710" s="73">
        <v>42174.78</v>
      </c>
      <c r="AC1710" s="73">
        <v>49936.02</v>
      </c>
      <c r="AD1710" s="73">
        <v>45260.94</v>
      </c>
      <c r="AE1710" s="73">
        <v>51737.82</v>
      </c>
      <c r="AF1710" s="73"/>
      <c r="AG1710" s="73">
        <f>IFERROR(VLOOKUP(J1710,'Roll ups'!D:E,2,FALSE),0)</f>
        <v>1024946.76</v>
      </c>
      <c r="AH1710" s="74">
        <f>IF(Table2[[#This Row],[CATEGORY TTL LOOKUP]]=0,0,IF(Table2[[#This Row],[CATEGORY TTL LOOKUP]]&gt;0,SUM(AB1710/AG1710)))</f>
        <v>4.1148264130324193E-2</v>
      </c>
      <c r="AI1710" s="74" t="str">
        <f>IFERROR(IF(AH1710&lt;#REF!,"STRIKE",IF(AH1710&gt;=#REF!,"GOOD")),"NO DATA")</f>
        <v>NO DATA</v>
      </c>
      <c r="AJ1710" s="75">
        <f>IFERROR(VLOOKUP(K1710,'Roll ups'!H:I,2,FALSE),0)</f>
        <v>1024946.76</v>
      </c>
      <c r="AK1710" s="76">
        <f>IF(Table2[[#This Row],[PRICE TIER LOOKUP]]=0,0,IF(Table2[[#This Row],[PRICE TIER LOOKUP]]&gt;0,SUM(AB1710/AJ1710)))</f>
        <v>4.1148264130324193E-2</v>
      </c>
      <c r="AL1710" s="74" t="e">
        <f>IF(AK1710&lt;#REF!,"STRIKE",IF(AK1710&gt;=#REF!,"GOOD"))</f>
        <v>#REF!</v>
      </c>
      <c r="AM1710" s="75">
        <f>VLOOKUP(H1710,'Roll ups'!A:B,2,FALSE)</f>
        <v>325145452.83999985</v>
      </c>
      <c r="AN1710" s="77">
        <f t="shared" si="56"/>
        <v>1.2971050227405056E-4</v>
      </c>
      <c r="AO1710" s="74" t="str">
        <f>IFERROR(VLOOKUP(Table2[[#This Row],[Product Name]],'Roll ups'!L:P,5,FALSE),"GOOD")</f>
        <v>GOOD</v>
      </c>
      <c r="AP1710" s="74">
        <f>Table2[[#This Row],[Retail Dollar Vol Current 12 Mths]]/Table2[[#This Row],[SHELF SALES  LOOKUP]]</f>
        <v>1.3920213124515802E-4</v>
      </c>
      <c r="AQ1710" s="69">
        <f t="shared" si="57"/>
        <v>0</v>
      </c>
      <c r="AR171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710" s="69" t="e">
        <f>IF(Table2[[#This Row],[Shelf Dollar Vol Current 12 Mths]]&gt;#REF!,"MEETS $ CRITERIA",IF(Table2[[#This Row],[Shelf Dollar Vol Current 12 Mths]]&lt;#REF!+1,"DOES NOT MEET $ CRITERIA"))</f>
        <v>#REF!</v>
      </c>
      <c r="AT1710" s="78"/>
    </row>
    <row r="1711" spans="1:46" ht="13.8" x14ac:dyDescent="0.3">
      <c r="A1711" s="68" t="s">
        <v>10099</v>
      </c>
      <c r="B1711" s="69">
        <v>58902</v>
      </c>
      <c r="C1711" s="69">
        <v>289</v>
      </c>
      <c r="D1711" s="69" t="s">
        <v>25</v>
      </c>
      <c r="E1711" s="70" t="s">
        <v>6313</v>
      </c>
      <c r="F1711" s="70"/>
      <c r="G1711" s="71" t="s">
        <v>10100</v>
      </c>
      <c r="H1711" s="69" t="s">
        <v>6315</v>
      </c>
      <c r="I1711" s="68" t="s">
        <v>116</v>
      </c>
      <c r="J1711" s="68" t="s">
        <v>6576</v>
      </c>
      <c r="K1711" s="68" t="s">
        <v>6577</v>
      </c>
      <c r="L1711" s="68" t="s">
        <v>104</v>
      </c>
      <c r="M1711" s="68" t="s">
        <v>116</v>
      </c>
      <c r="N1711" s="68" t="s">
        <v>122</v>
      </c>
      <c r="O1711" s="68" t="s">
        <v>10101</v>
      </c>
      <c r="P1711" s="72" t="s">
        <v>116</v>
      </c>
      <c r="Q1711" s="68" t="s">
        <v>128</v>
      </c>
      <c r="R1711" s="68" t="s">
        <v>60</v>
      </c>
      <c r="S1711" s="68">
        <v>39</v>
      </c>
      <c r="T1711" s="68">
        <v>42.66</v>
      </c>
      <c r="U1711" s="68">
        <v>-0.08</v>
      </c>
      <c r="V1711" s="68">
        <v>105.04</v>
      </c>
      <c r="W1711" s="68">
        <v>116.79</v>
      </c>
      <c r="X1711" s="68">
        <v>-0.11</v>
      </c>
      <c r="Y1711" s="68">
        <v>343.4</v>
      </c>
      <c r="Z1711" s="68">
        <v>322.62</v>
      </c>
      <c r="AA1711" s="68">
        <v>0.06</v>
      </c>
      <c r="AB1711" s="73">
        <v>33075.839999999997</v>
      </c>
      <c r="AC1711" s="73">
        <v>31108.799999999999</v>
      </c>
      <c r="AD1711" s="73">
        <v>33075.839999999997</v>
      </c>
      <c r="AE1711" s="73">
        <v>31108.799999999999</v>
      </c>
      <c r="AF1711" s="73"/>
      <c r="AG1711" s="73">
        <f>IFERROR(VLOOKUP(J1711,'Roll ups'!D:E,2,FALSE),0)</f>
        <v>1255013.1799999997</v>
      </c>
      <c r="AH1711" s="74">
        <f>IF(Table2[[#This Row],[CATEGORY TTL LOOKUP]]=0,0,IF(Table2[[#This Row],[CATEGORY TTL LOOKUP]]&gt;0,SUM(AB1711/AG1711)))</f>
        <v>2.6354974216286721E-2</v>
      </c>
      <c r="AI1711" s="74" t="str">
        <f>IFERROR(IF(AH1711&lt;#REF!,"STRIKE",IF(AH1711&gt;=#REF!,"GOOD")),"NO DATA")</f>
        <v>NO DATA</v>
      </c>
      <c r="AJ1711" s="75">
        <f>IFERROR(VLOOKUP(K1711,'Roll ups'!H:I,2,FALSE),0)</f>
        <v>1255013.1799999997</v>
      </c>
      <c r="AK1711" s="76">
        <f>IF(Table2[[#This Row],[PRICE TIER LOOKUP]]=0,0,IF(Table2[[#This Row],[PRICE TIER LOOKUP]]&gt;0,SUM(AB1711/AJ1711)))</f>
        <v>2.6354974216286721E-2</v>
      </c>
      <c r="AL1711" s="74" t="e">
        <f>IF(AK1711&lt;#REF!,"STRIKE",IF(AK1711&gt;=#REF!,"GOOD"))</f>
        <v>#REF!</v>
      </c>
      <c r="AM1711" s="75">
        <f>VLOOKUP(H1711,'Roll ups'!A:B,2,FALSE)</f>
        <v>325145452.83999985</v>
      </c>
      <c r="AN1711" s="77">
        <f t="shared" si="56"/>
        <v>1.0172628806922365E-4</v>
      </c>
      <c r="AO1711" s="74" t="str">
        <f>IFERROR(VLOOKUP(Table2[[#This Row],[Product Name]],'Roll ups'!L:P,5,FALSE),"GOOD")</f>
        <v>GOOD</v>
      </c>
      <c r="AP1711" s="74">
        <f>Table2[[#This Row],[Retail Dollar Vol Current 12 Mths]]/Table2[[#This Row],[SHELF SALES  LOOKUP]]</f>
        <v>1.0172628806922365E-4</v>
      </c>
      <c r="AQ1711" s="69">
        <f t="shared" si="57"/>
        <v>0</v>
      </c>
      <c r="AR171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711" s="69" t="e">
        <f>IF(Table2[[#This Row],[Shelf Dollar Vol Current 12 Mths]]&gt;#REF!,"MEETS $ CRITERIA",IF(Table2[[#This Row],[Shelf Dollar Vol Current 12 Mths]]&lt;#REF!+1,"DOES NOT MEET $ CRITERIA"))</f>
        <v>#REF!</v>
      </c>
      <c r="AT1711" s="78"/>
    </row>
    <row r="1712" spans="1:46" ht="13.8" x14ac:dyDescent="0.3">
      <c r="A1712" s="68" t="s">
        <v>10102</v>
      </c>
      <c r="B1712" s="69">
        <v>58908</v>
      </c>
      <c r="C1712" s="69">
        <v>391</v>
      </c>
      <c r="D1712" s="69" t="s">
        <v>25</v>
      </c>
      <c r="E1712" s="70" t="s">
        <v>6313</v>
      </c>
      <c r="F1712" s="70"/>
      <c r="G1712" s="71" t="s">
        <v>10103</v>
      </c>
      <c r="H1712" s="69" t="s">
        <v>6315</v>
      </c>
      <c r="I1712" s="68" t="s">
        <v>116</v>
      </c>
      <c r="J1712" s="68" t="s">
        <v>6576</v>
      </c>
      <c r="K1712" s="68" t="s">
        <v>6577</v>
      </c>
      <c r="L1712" s="68" t="s">
        <v>104</v>
      </c>
      <c r="M1712" s="68" t="s">
        <v>116</v>
      </c>
      <c r="N1712" s="68" t="s">
        <v>122</v>
      </c>
      <c r="O1712" s="68" t="s">
        <v>10104</v>
      </c>
      <c r="P1712" s="72" t="s">
        <v>116</v>
      </c>
      <c r="Q1712" s="68" t="s">
        <v>128</v>
      </c>
      <c r="R1712" s="68" t="s">
        <v>60</v>
      </c>
      <c r="S1712" s="68">
        <v>64</v>
      </c>
      <c r="T1712" s="68">
        <v>54.4</v>
      </c>
      <c r="U1712" s="68">
        <v>0.15</v>
      </c>
      <c r="V1712" s="68">
        <v>194.63</v>
      </c>
      <c r="W1712" s="68">
        <v>143.99</v>
      </c>
      <c r="X1712" s="68">
        <v>0.26</v>
      </c>
      <c r="Y1712" s="68">
        <v>518.83000000000004</v>
      </c>
      <c r="Z1712" s="68">
        <v>451.68</v>
      </c>
      <c r="AA1712" s="68">
        <v>0.13</v>
      </c>
      <c r="AB1712" s="73">
        <v>49973.279999999999</v>
      </c>
      <c r="AC1712" s="73">
        <v>43613.52</v>
      </c>
      <c r="AD1712" s="73">
        <v>49973.279999999999</v>
      </c>
      <c r="AE1712" s="73">
        <v>43613.52</v>
      </c>
      <c r="AF1712" s="73"/>
      <c r="AG1712" s="73">
        <f>IFERROR(VLOOKUP(J1712,'Roll ups'!D:E,2,FALSE),0)</f>
        <v>1255013.1799999997</v>
      </c>
      <c r="AH1712" s="74">
        <f>IF(Table2[[#This Row],[CATEGORY TTL LOOKUP]]=0,0,IF(Table2[[#This Row],[CATEGORY TTL LOOKUP]]&gt;0,SUM(AB1712/AG1712)))</f>
        <v>3.9818928435476679E-2</v>
      </c>
      <c r="AI1712" s="74" t="str">
        <f>IFERROR(IF(AH1712&lt;#REF!,"STRIKE",IF(AH1712&gt;=#REF!,"GOOD")),"NO DATA")</f>
        <v>NO DATA</v>
      </c>
      <c r="AJ1712" s="75">
        <f>IFERROR(VLOOKUP(K1712,'Roll ups'!H:I,2,FALSE),0)</f>
        <v>1255013.1799999997</v>
      </c>
      <c r="AK1712" s="76">
        <f>IF(Table2[[#This Row],[PRICE TIER LOOKUP]]=0,0,IF(Table2[[#This Row],[PRICE TIER LOOKUP]]&gt;0,SUM(AB1712/AJ1712)))</f>
        <v>3.9818928435476679E-2</v>
      </c>
      <c r="AL1712" s="74" t="e">
        <f>IF(AK1712&lt;#REF!,"STRIKE",IF(AK1712&gt;=#REF!,"GOOD"))</f>
        <v>#REF!</v>
      </c>
      <c r="AM1712" s="75">
        <f>VLOOKUP(H1712,'Roll ups'!A:B,2,FALSE)</f>
        <v>325145452.83999985</v>
      </c>
      <c r="AN1712" s="77">
        <f t="shared" si="56"/>
        <v>1.5369515262632705E-4</v>
      </c>
      <c r="AO1712" s="74" t="str">
        <f>IFERROR(VLOOKUP(Table2[[#This Row],[Product Name]],'Roll ups'!L:P,5,FALSE),"GOOD")</f>
        <v>GOOD</v>
      </c>
      <c r="AP1712" s="74">
        <f>Table2[[#This Row],[Retail Dollar Vol Current 12 Mths]]/Table2[[#This Row],[SHELF SALES  LOOKUP]]</f>
        <v>1.5369515262632705E-4</v>
      </c>
      <c r="AQ1712" s="69">
        <f t="shared" si="57"/>
        <v>0</v>
      </c>
      <c r="AR171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712" s="69" t="e">
        <f>IF(Table2[[#This Row],[Shelf Dollar Vol Current 12 Mths]]&gt;#REF!,"MEETS $ CRITERIA",IF(Table2[[#This Row],[Shelf Dollar Vol Current 12 Mths]]&lt;#REF!+1,"DOES NOT MEET $ CRITERIA"))</f>
        <v>#REF!</v>
      </c>
      <c r="AT1712" s="78"/>
    </row>
    <row r="1713" spans="1:46" ht="13.8" x14ac:dyDescent="0.3">
      <c r="A1713" s="68" t="s">
        <v>10105</v>
      </c>
      <c r="B1713" s="69">
        <v>58911</v>
      </c>
      <c r="C1713" s="69">
        <v>299</v>
      </c>
      <c r="D1713" s="69" t="s">
        <v>25</v>
      </c>
      <c r="E1713" s="70" t="s">
        <v>6313</v>
      </c>
      <c r="F1713" s="70"/>
      <c r="G1713" s="71" t="s">
        <v>10106</v>
      </c>
      <c r="H1713" s="69" t="s">
        <v>6315</v>
      </c>
      <c r="I1713" s="68" t="s">
        <v>116</v>
      </c>
      <c r="J1713" s="68" t="s">
        <v>6576</v>
      </c>
      <c r="K1713" s="68" t="s">
        <v>6577</v>
      </c>
      <c r="L1713" s="68" t="s">
        <v>104</v>
      </c>
      <c r="M1713" s="68" t="s">
        <v>116</v>
      </c>
      <c r="N1713" s="68" t="s">
        <v>122</v>
      </c>
      <c r="O1713" s="68" t="s">
        <v>10107</v>
      </c>
      <c r="P1713" s="72" t="s">
        <v>116</v>
      </c>
      <c r="Q1713" s="68" t="s">
        <v>128</v>
      </c>
      <c r="R1713" s="68" t="s">
        <v>60</v>
      </c>
      <c r="S1713" s="68">
        <v>27</v>
      </c>
      <c r="T1713" s="68">
        <v>17.07</v>
      </c>
      <c r="U1713" s="68">
        <v>0.37</v>
      </c>
      <c r="V1713" s="68">
        <v>70.38</v>
      </c>
      <c r="W1713" s="68">
        <v>49.06</v>
      </c>
      <c r="X1713" s="68">
        <v>0.3</v>
      </c>
      <c r="Y1713" s="68">
        <v>214.34</v>
      </c>
      <c r="Z1713" s="68">
        <v>248.49</v>
      </c>
      <c r="AA1713" s="68">
        <v>-0.16</v>
      </c>
      <c r="AB1713" s="73">
        <v>20646.72</v>
      </c>
      <c r="AC1713" s="73">
        <v>23978.16</v>
      </c>
      <c r="AD1713" s="73">
        <v>20646.72</v>
      </c>
      <c r="AE1713" s="73">
        <v>23978.16</v>
      </c>
      <c r="AF1713" s="73"/>
      <c r="AG1713" s="73">
        <f>IFERROR(VLOOKUP(J1713,'Roll ups'!D:E,2,FALSE),0)</f>
        <v>1255013.1799999997</v>
      </c>
      <c r="AH1713" s="74">
        <f>IF(Table2[[#This Row],[CATEGORY TTL LOOKUP]]=0,0,IF(Table2[[#This Row],[CATEGORY TTL LOOKUP]]&gt;0,SUM(AB1713/AG1713)))</f>
        <v>1.6451396948675874E-2</v>
      </c>
      <c r="AI1713" s="74" t="str">
        <f>IFERROR(IF(AH1713&lt;#REF!,"STRIKE",IF(AH1713&gt;=#REF!,"GOOD")),"NO DATA")</f>
        <v>NO DATA</v>
      </c>
      <c r="AJ1713" s="75">
        <f>IFERROR(VLOOKUP(K1713,'Roll ups'!H:I,2,FALSE),0)</f>
        <v>1255013.1799999997</v>
      </c>
      <c r="AK1713" s="76">
        <f>IF(Table2[[#This Row],[PRICE TIER LOOKUP]]=0,0,IF(Table2[[#This Row],[PRICE TIER LOOKUP]]&gt;0,SUM(AB1713/AJ1713)))</f>
        <v>1.6451396948675874E-2</v>
      </c>
      <c r="AL1713" s="74" t="e">
        <f>IF(AK1713&lt;#REF!,"STRIKE",IF(AK1713&gt;=#REF!,"GOOD"))</f>
        <v>#REF!</v>
      </c>
      <c r="AM1713" s="75">
        <f>VLOOKUP(H1713,'Roll ups'!A:B,2,FALSE)</f>
        <v>325145452.83999985</v>
      </c>
      <c r="AN1713" s="77">
        <f t="shared" si="56"/>
        <v>6.3499950005943957E-5</v>
      </c>
      <c r="AO1713" s="74" t="str">
        <f>IFERROR(VLOOKUP(Table2[[#This Row],[Product Name]],'Roll ups'!L:P,5,FALSE),"GOOD")</f>
        <v>GOOD</v>
      </c>
      <c r="AP1713" s="74">
        <f>Table2[[#This Row],[Retail Dollar Vol Current 12 Mths]]/Table2[[#This Row],[SHELF SALES  LOOKUP]]</f>
        <v>6.3499950005943957E-5</v>
      </c>
      <c r="AQ1713" s="69">
        <f t="shared" si="57"/>
        <v>0</v>
      </c>
      <c r="AR171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713" s="69" t="e">
        <f>IF(Table2[[#This Row],[Shelf Dollar Vol Current 12 Mths]]&gt;#REF!,"MEETS $ CRITERIA",IF(Table2[[#This Row],[Shelf Dollar Vol Current 12 Mths]]&lt;#REF!+1,"DOES NOT MEET $ CRITERIA"))</f>
        <v>#REF!</v>
      </c>
      <c r="AT1713" s="78"/>
    </row>
    <row r="1714" spans="1:46" ht="13.8" x14ac:dyDescent="0.3">
      <c r="A1714" s="68" t="s">
        <v>10108</v>
      </c>
      <c r="B1714" s="69">
        <v>101646</v>
      </c>
      <c r="C1714" s="69">
        <v>296</v>
      </c>
      <c r="D1714" s="69" t="s">
        <v>25</v>
      </c>
      <c r="E1714" s="70" t="s">
        <v>6313</v>
      </c>
      <c r="F1714" s="70"/>
      <c r="G1714" s="71" t="s">
        <v>10109</v>
      </c>
      <c r="H1714" s="69" t="s">
        <v>6315</v>
      </c>
      <c r="I1714" s="68" t="s">
        <v>116</v>
      </c>
      <c r="J1714" s="68" t="s">
        <v>6576</v>
      </c>
      <c r="K1714" s="68" t="s">
        <v>6577</v>
      </c>
      <c r="L1714" s="68" t="s">
        <v>132</v>
      </c>
      <c r="M1714" s="68" t="s">
        <v>116</v>
      </c>
      <c r="N1714" s="68" t="s">
        <v>989</v>
      </c>
      <c r="O1714" s="68" t="s">
        <v>10110</v>
      </c>
      <c r="P1714" s="72" t="s">
        <v>116</v>
      </c>
      <c r="Q1714" s="68" t="s">
        <v>9254</v>
      </c>
      <c r="R1714" s="68" t="s">
        <v>60</v>
      </c>
      <c r="S1714" s="68">
        <v>38</v>
      </c>
      <c r="T1714" s="68">
        <v>85.23</v>
      </c>
      <c r="U1714" s="68">
        <v>-1.25</v>
      </c>
      <c r="V1714" s="68">
        <v>101.33</v>
      </c>
      <c r="W1714" s="68">
        <v>215.92</v>
      </c>
      <c r="X1714" s="68">
        <v>-1.1299999999999999</v>
      </c>
      <c r="Y1714" s="68">
        <v>561.57000000000005</v>
      </c>
      <c r="Z1714" s="68">
        <v>734.87</v>
      </c>
      <c r="AA1714" s="68">
        <v>-0.31</v>
      </c>
      <c r="AB1714" s="73">
        <v>32733.599999999999</v>
      </c>
      <c r="AC1714" s="73">
        <v>43733.760000000002</v>
      </c>
      <c r="AD1714" s="73">
        <v>32733.599999999999</v>
      </c>
      <c r="AE1714" s="73">
        <v>43733.760000000002</v>
      </c>
      <c r="AF1714" s="73"/>
      <c r="AG1714" s="73">
        <f>IFERROR(VLOOKUP(J1714,'Roll ups'!D:E,2,FALSE),0)</f>
        <v>1255013.1799999997</v>
      </c>
      <c r="AH1714" s="74">
        <f>IF(Table2[[#This Row],[CATEGORY TTL LOOKUP]]=0,0,IF(Table2[[#This Row],[CATEGORY TTL LOOKUP]]&gt;0,SUM(AB1714/AG1714)))</f>
        <v>2.6082275884943301E-2</v>
      </c>
      <c r="AI1714" s="74" t="str">
        <f>IFERROR(IF(AH1714&lt;#REF!,"STRIKE",IF(AH1714&gt;=#REF!,"GOOD")),"NO DATA")</f>
        <v>NO DATA</v>
      </c>
      <c r="AJ1714" s="75">
        <f>IFERROR(VLOOKUP(K1714,'Roll ups'!H:I,2,FALSE),0)</f>
        <v>1255013.1799999997</v>
      </c>
      <c r="AK1714" s="76">
        <f>IF(Table2[[#This Row],[PRICE TIER LOOKUP]]=0,0,IF(Table2[[#This Row],[PRICE TIER LOOKUP]]&gt;0,SUM(AB1714/AJ1714)))</f>
        <v>2.6082275884943301E-2</v>
      </c>
      <c r="AL1714" s="74" t="e">
        <f>IF(AK1714&lt;#REF!,"STRIKE",IF(AK1714&gt;=#REF!,"GOOD"))</f>
        <v>#REF!</v>
      </c>
      <c r="AM1714" s="75">
        <f>VLOOKUP(H1714,'Roll ups'!A:B,2,FALSE)</f>
        <v>325145452.83999985</v>
      </c>
      <c r="AN1714" s="77">
        <f t="shared" si="56"/>
        <v>1.0067371299240592E-4</v>
      </c>
      <c r="AO1714" s="74" t="str">
        <f>IFERROR(VLOOKUP(Table2[[#This Row],[Product Name]],'Roll ups'!L:P,5,FALSE),"GOOD")</f>
        <v>GOOD</v>
      </c>
      <c r="AP1714" s="74">
        <f>Table2[[#This Row],[Retail Dollar Vol Current 12 Mths]]/Table2[[#This Row],[SHELF SALES  LOOKUP]]</f>
        <v>1.0067371299240592E-4</v>
      </c>
      <c r="AQ1714" s="69">
        <f t="shared" si="57"/>
        <v>0</v>
      </c>
      <c r="AR171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714" s="69" t="e">
        <f>IF(Table2[[#This Row],[Shelf Dollar Vol Current 12 Mths]]&gt;#REF!,"MEETS $ CRITERIA",IF(Table2[[#This Row],[Shelf Dollar Vol Current 12 Mths]]&lt;#REF!+1,"DOES NOT MEET $ CRITERIA"))</f>
        <v>#REF!</v>
      </c>
      <c r="AT1714" s="78"/>
    </row>
    <row r="1715" spans="1:46" ht="13.8" x14ac:dyDescent="0.3">
      <c r="A1715" s="68" t="s">
        <v>10111</v>
      </c>
      <c r="B1715" s="69">
        <v>86239</v>
      </c>
      <c r="C1715" s="69">
        <v>70</v>
      </c>
      <c r="D1715" s="69" t="s">
        <v>25</v>
      </c>
      <c r="E1715" s="70" t="s">
        <v>6313</v>
      </c>
      <c r="F1715" s="70"/>
      <c r="G1715" s="71" t="s">
        <v>10112</v>
      </c>
      <c r="H1715" s="69" t="s">
        <v>6315</v>
      </c>
      <c r="I1715" s="68" t="s">
        <v>245</v>
      </c>
      <c r="J1715" s="68" t="s">
        <v>245</v>
      </c>
      <c r="K1715" s="68" t="s">
        <v>146</v>
      </c>
      <c r="L1715" s="68" t="s">
        <v>6320</v>
      </c>
      <c r="M1715" s="68" t="s">
        <v>245</v>
      </c>
      <c r="N1715" s="68" t="s">
        <v>246</v>
      </c>
      <c r="O1715" s="68" t="s">
        <v>10113</v>
      </c>
      <c r="P1715" s="72" t="s">
        <v>245</v>
      </c>
      <c r="Q1715" s="68" t="s">
        <v>10114</v>
      </c>
      <c r="R1715" s="68" t="s">
        <v>10115</v>
      </c>
      <c r="S1715" s="68"/>
      <c r="T1715" s="68"/>
      <c r="U1715" s="68"/>
      <c r="V1715" s="68"/>
      <c r="W1715" s="68">
        <v>20</v>
      </c>
      <c r="X1715" s="68"/>
      <c r="Y1715" s="68">
        <v>77</v>
      </c>
      <c r="Z1715" s="68">
        <v>100.33</v>
      </c>
      <c r="AA1715" s="68">
        <v>-0.3</v>
      </c>
      <c r="AB1715" s="73">
        <v>37994.879999999997</v>
      </c>
      <c r="AC1715" s="73">
        <v>42320.6</v>
      </c>
      <c r="AD1715" s="73">
        <v>37994.879999999997</v>
      </c>
      <c r="AE1715" s="73">
        <v>42320.6</v>
      </c>
      <c r="AF1715" s="73"/>
      <c r="AG1715" s="73">
        <f>IFERROR(VLOOKUP(J1715,'Roll ups'!D:E,2,FALSE),0)</f>
        <v>57863085.470000021</v>
      </c>
      <c r="AH1715" s="74">
        <f>IF(Table2[[#This Row],[CATEGORY TTL LOOKUP]]=0,0,IF(Table2[[#This Row],[CATEGORY TTL LOOKUP]]&gt;0,SUM(AB1715/AG1715)))</f>
        <v>6.5663418553265729E-4</v>
      </c>
      <c r="AI1715" s="74" t="str">
        <f>IFERROR(IF(AH1715&lt;#REF!,"STRIKE",IF(AH1715&gt;=#REF!,"GOOD")),"NO DATA")</f>
        <v>NO DATA</v>
      </c>
      <c r="AJ1715" s="75">
        <f>IFERROR(VLOOKUP(K1715,'Roll ups'!H:I,2,FALSE),0)</f>
        <v>69119979.479999974</v>
      </c>
      <c r="AK1715" s="76">
        <f>IF(Table2[[#This Row],[PRICE TIER LOOKUP]]=0,0,IF(Table2[[#This Row],[PRICE TIER LOOKUP]]&gt;0,SUM(AB1715/AJ1715)))</f>
        <v>5.4969460763503125E-4</v>
      </c>
      <c r="AL1715" s="74" t="e">
        <f>IF(AK1715&lt;#REF!,"STRIKE",IF(AK1715&gt;=#REF!,"GOOD"))</f>
        <v>#REF!</v>
      </c>
      <c r="AM1715" s="75">
        <f>VLOOKUP(H1715,'Roll ups'!A:B,2,FALSE)</f>
        <v>325145452.83999985</v>
      </c>
      <c r="AN1715" s="77">
        <f t="shared" si="56"/>
        <v>1.1685502493770632E-4</v>
      </c>
      <c r="AO1715" s="74" t="str">
        <f>IFERROR(VLOOKUP(Table2[[#This Row],[Product Name]],'Roll ups'!L:P,5,FALSE),"GOOD")</f>
        <v>GOOD</v>
      </c>
      <c r="AP1715" s="74">
        <f>Table2[[#This Row],[Retail Dollar Vol Current 12 Mths]]/Table2[[#This Row],[SHELF SALES  LOOKUP]]</f>
        <v>1.1685502493770632E-4</v>
      </c>
      <c r="AQ1715" s="69">
        <f t="shared" si="57"/>
        <v>0</v>
      </c>
      <c r="AR171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715" s="69" t="e">
        <f>IF(Table2[[#This Row],[Shelf Dollar Vol Current 12 Mths]]&gt;#REF!,"MEETS $ CRITERIA",IF(Table2[[#This Row],[Shelf Dollar Vol Current 12 Mths]]&lt;#REF!+1,"DOES NOT MEET $ CRITERIA"))</f>
        <v>#REF!</v>
      </c>
      <c r="AT1715" s="78"/>
    </row>
    <row r="1716" spans="1:46" ht="13.8" x14ac:dyDescent="0.3">
      <c r="A1716" s="68" t="s">
        <v>10116</v>
      </c>
      <c r="B1716" s="69">
        <v>87025</v>
      </c>
      <c r="C1716" s="69">
        <v>212</v>
      </c>
      <c r="D1716" s="69" t="s">
        <v>25</v>
      </c>
      <c r="E1716" s="70" t="s">
        <v>6313</v>
      </c>
      <c r="F1716" s="70"/>
      <c r="G1716" s="71" t="s">
        <v>10117</v>
      </c>
      <c r="H1716" s="69" t="s">
        <v>6315</v>
      </c>
      <c r="I1716" s="68" t="s">
        <v>245</v>
      </c>
      <c r="J1716" s="68" t="s">
        <v>245</v>
      </c>
      <c r="K1716" s="68" t="s">
        <v>146</v>
      </c>
      <c r="L1716" s="68" t="s">
        <v>146</v>
      </c>
      <c r="M1716" s="68" t="s">
        <v>245</v>
      </c>
      <c r="N1716" s="68" t="s">
        <v>246</v>
      </c>
      <c r="O1716" s="68" t="s">
        <v>10118</v>
      </c>
      <c r="P1716" s="72" t="s">
        <v>245</v>
      </c>
      <c r="Q1716" s="68" t="s">
        <v>62</v>
      </c>
      <c r="R1716" s="68" t="s">
        <v>29</v>
      </c>
      <c r="S1716" s="68">
        <v>7</v>
      </c>
      <c r="T1716" s="68">
        <v>9</v>
      </c>
      <c r="U1716" s="68">
        <v>-0.27</v>
      </c>
      <c r="V1716" s="68">
        <v>48.67</v>
      </c>
      <c r="W1716" s="68">
        <v>23.5</v>
      </c>
      <c r="X1716" s="68">
        <v>0.52</v>
      </c>
      <c r="Y1716" s="68">
        <v>135.16999999999999</v>
      </c>
      <c r="Z1716" s="68">
        <v>95</v>
      </c>
      <c r="AA1716" s="68">
        <v>0.3</v>
      </c>
      <c r="AB1716" s="73">
        <v>59419.06</v>
      </c>
      <c r="AC1716" s="73">
        <v>43280.6</v>
      </c>
      <c r="AD1716" s="73">
        <v>62268.58</v>
      </c>
      <c r="AE1716" s="73">
        <v>43819.16</v>
      </c>
      <c r="AF1716" s="73"/>
      <c r="AG1716" s="73">
        <f>IFERROR(VLOOKUP(J1716,'Roll ups'!D:E,2,FALSE),0)</f>
        <v>57863085.470000021</v>
      </c>
      <c r="AH1716" s="74">
        <f>IF(Table2[[#This Row],[CATEGORY TTL LOOKUP]]=0,0,IF(Table2[[#This Row],[CATEGORY TTL LOOKUP]]&gt;0,SUM(AB1716/AG1716)))</f>
        <v>1.0268906249530489E-3</v>
      </c>
      <c r="AI1716" s="74" t="str">
        <f>IFERROR(IF(AH1716&lt;#REF!,"STRIKE",IF(AH1716&gt;=#REF!,"GOOD")),"NO DATA")</f>
        <v>NO DATA</v>
      </c>
      <c r="AJ1716" s="75">
        <f>IFERROR(VLOOKUP(K1716,'Roll ups'!H:I,2,FALSE),0)</f>
        <v>69119979.479999974</v>
      </c>
      <c r="AK1716" s="76">
        <f>IF(Table2[[#This Row],[PRICE TIER LOOKUP]]=0,0,IF(Table2[[#This Row],[PRICE TIER LOOKUP]]&gt;0,SUM(AB1716/AJ1716)))</f>
        <v>8.5965100752370791E-4</v>
      </c>
      <c r="AL1716" s="74" t="e">
        <f>IF(AK1716&lt;#REF!,"STRIKE",IF(AK1716&gt;=#REF!,"GOOD"))</f>
        <v>#REF!</v>
      </c>
      <c r="AM1716" s="75">
        <f>VLOOKUP(H1716,'Roll ups'!A:B,2,FALSE)</f>
        <v>325145452.83999985</v>
      </c>
      <c r="AN1716" s="77">
        <f t="shared" si="56"/>
        <v>1.8274608942244502E-4</v>
      </c>
      <c r="AO1716" s="74" t="str">
        <f>IFERROR(VLOOKUP(Table2[[#This Row],[Product Name]],'Roll ups'!L:P,5,FALSE),"GOOD")</f>
        <v>GOOD</v>
      </c>
      <c r="AP1716" s="74">
        <f>Table2[[#This Row],[Retail Dollar Vol Current 12 Mths]]/Table2[[#This Row],[SHELF SALES  LOOKUP]]</f>
        <v>1.9150992104029706E-4</v>
      </c>
      <c r="AQ1716" s="69">
        <f t="shared" si="57"/>
        <v>0</v>
      </c>
      <c r="AR171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716" s="69" t="e">
        <f>IF(Table2[[#This Row],[Shelf Dollar Vol Current 12 Mths]]&gt;#REF!,"MEETS $ CRITERIA",IF(Table2[[#This Row],[Shelf Dollar Vol Current 12 Mths]]&lt;#REF!+1,"DOES NOT MEET $ CRITERIA"))</f>
        <v>#REF!</v>
      </c>
      <c r="AT1716" s="78"/>
    </row>
    <row r="1717" spans="1:46" ht="13.8" x14ac:dyDescent="0.3">
      <c r="A1717" s="68" t="s">
        <v>10119</v>
      </c>
      <c r="B1717" s="69">
        <v>87027</v>
      </c>
      <c r="C1717" s="69">
        <v>181</v>
      </c>
      <c r="D1717" s="69" t="s">
        <v>25</v>
      </c>
      <c r="E1717" s="70" t="s">
        <v>6313</v>
      </c>
      <c r="F1717" s="70"/>
      <c r="G1717" s="71" t="s">
        <v>10120</v>
      </c>
      <c r="H1717" s="69" t="s">
        <v>6315</v>
      </c>
      <c r="I1717" s="68" t="s">
        <v>245</v>
      </c>
      <c r="J1717" s="68" t="s">
        <v>245</v>
      </c>
      <c r="K1717" s="68" t="s">
        <v>146</v>
      </c>
      <c r="L1717" s="68" t="s">
        <v>146</v>
      </c>
      <c r="M1717" s="68" t="s">
        <v>245</v>
      </c>
      <c r="N1717" s="68" t="s">
        <v>246</v>
      </c>
      <c r="O1717" s="68" t="s">
        <v>10121</v>
      </c>
      <c r="P1717" s="72" t="s">
        <v>245</v>
      </c>
      <c r="Q1717" s="68" t="s">
        <v>62</v>
      </c>
      <c r="R1717" s="68" t="s">
        <v>29</v>
      </c>
      <c r="S1717" s="68">
        <v>13</v>
      </c>
      <c r="T1717" s="68">
        <v>9.75</v>
      </c>
      <c r="U1717" s="68">
        <v>0.25</v>
      </c>
      <c r="V1717" s="68">
        <v>71.83</v>
      </c>
      <c r="W1717" s="68">
        <v>28.25</v>
      </c>
      <c r="X1717" s="68">
        <v>0.61</v>
      </c>
      <c r="Y1717" s="68">
        <v>232</v>
      </c>
      <c r="Z1717" s="68">
        <v>98.58</v>
      </c>
      <c r="AA1717" s="68">
        <v>0.57999999999999996</v>
      </c>
      <c r="AB1717" s="73">
        <v>113247.05</v>
      </c>
      <c r="AC1717" s="73">
        <v>49498.53</v>
      </c>
      <c r="AD1717" s="73">
        <v>117540.48</v>
      </c>
      <c r="AE1717" s="73">
        <v>50002.23</v>
      </c>
      <c r="AF1717" s="73"/>
      <c r="AG1717" s="73">
        <f>IFERROR(VLOOKUP(J1717,'Roll ups'!D:E,2,FALSE),0)</f>
        <v>57863085.470000021</v>
      </c>
      <c r="AH1717" s="74">
        <f>IF(Table2[[#This Row],[CATEGORY TTL LOOKUP]]=0,0,IF(Table2[[#This Row],[CATEGORY TTL LOOKUP]]&gt;0,SUM(AB1717/AG1717)))</f>
        <v>1.9571553967462491E-3</v>
      </c>
      <c r="AI1717" s="74" t="str">
        <f>IFERROR(IF(AH1717&lt;#REF!,"STRIKE",IF(AH1717&gt;=#REF!,"GOOD")),"NO DATA")</f>
        <v>NO DATA</v>
      </c>
      <c r="AJ1717" s="75">
        <f>IFERROR(VLOOKUP(K1717,'Roll ups'!H:I,2,FALSE),0)</f>
        <v>69119979.479999974</v>
      </c>
      <c r="AK1717" s="76">
        <f>IF(Table2[[#This Row],[PRICE TIER LOOKUP]]=0,0,IF(Table2[[#This Row],[PRICE TIER LOOKUP]]&gt;0,SUM(AB1717/AJ1717)))</f>
        <v>1.6384126681167244E-3</v>
      </c>
      <c r="AL1717" s="74" t="e">
        <f>IF(AK1717&lt;#REF!,"STRIKE",IF(AK1717&gt;=#REF!,"GOOD"))</f>
        <v>#REF!</v>
      </c>
      <c r="AM1717" s="75">
        <f>VLOOKUP(H1717,'Roll ups'!A:B,2,FALSE)</f>
        <v>325145452.83999985</v>
      </c>
      <c r="AN1717" s="77">
        <f t="shared" si="56"/>
        <v>3.4829658237824876E-4</v>
      </c>
      <c r="AO1717" s="74" t="str">
        <f>IFERROR(VLOOKUP(Table2[[#This Row],[Product Name]],'Roll ups'!L:P,5,FALSE),"GOOD")</f>
        <v>GOOD</v>
      </c>
      <c r="AP1717" s="74">
        <f>Table2[[#This Row],[Retail Dollar Vol Current 12 Mths]]/Table2[[#This Row],[SHELF SALES  LOOKUP]]</f>
        <v>3.6150122652288863E-4</v>
      </c>
      <c r="AQ1717" s="69">
        <f t="shared" si="57"/>
        <v>0</v>
      </c>
      <c r="AR171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717" s="69" t="e">
        <f>IF(Table2[[#This Row],[Shelf Dollar Vol Current 12 Mths]]&gt;#REF!,"MEETS $ CRITERIA",IF(Table2[[#This Row],[Shelf Dollar Vol Current 12 Mths]]&lt;#REF!+1,"DOES NOT MEET $ CRITERIA"))</f>
        <v>#REF!</v>
      </c>
      <c r="AT1717" s="78"/>
    </row>
    <row r="1718" spans="1:46" ht="13.8" x14ac:dyDescent="0.3">
      <c r="A1718" s="68" t="s">
        <v>10122</v>
      </c>
      <c r="B1718" s="69">
        <v>87029</v>
      </c>
      <c r="C1718" s="69">
        <v>120</v>
      </c>
      <c r="D1718" s="69" t="s">
        <v>25</v>
      </c>
      <c r="E1718" s="70" t="s">
        <v>6313</v>
      </c>
      <c r="F1718" s="70"/>
      <c r="G1718" s="71" t="s">
        <v>10123</v>
      </c>
      <c r="H1718" s="69" t="s">
        <v>6315</v>
      </c>
      <c r="I1718" s="68" t="s">
        <v>245</v>
      </c>
      <c r="J1718" s="68" t="s">
        <v>245</v>
      </c>
      <c r="K1718" s="68" t="s">
        <v>146</v>
      </c>
      <c r="L1718" s="68" t="s">
        <v>146</v>
      </c>
      <c r="M1718" s="68" t="s">
        <v>245</v>
      </c>
      <c r="N1718" s="68" t="s">
        <v>246</v>
      </c>
      <c r="O1718" s="68" t="s">
        <v>10124</v>
      </c>
      <c r="P1718" s="72" t="s">
        <v>245</v>
      </c>
      <c r="Q1718" s="68" t="s">
        <v>62</v>
      </c>
      <c r="R1718" s="68" t="s">
        <v>29</v>
      </c>
      <c r="S1718" s="68">
        <v>2</v>
      </c>
      <c r="T1718" s="68">
        <v>5.5</v>
      </c>
      <c r="U1718" s="68">
        <v>-1.75</v>
      </c>
      <c r="V1718" s="68">
        <v>27.5</v>
      </c>
      <c r="W1718" s="68">
        <v>13.5</v>
      </c>
      <c r="X1718" s="68">
        <v>0.51</v>
      </c>
      <c r="Y1718" s="68">
        <v>71</v>
      </c>
      <c r="Z1718" s="68">
        <v>67.58</v>
      </c>
      <c r="AA1718" s="68">
        <v>0.05</v>
      </c>
      <c r="AB1718" s="73">
        <v>63417.96</v>
      </c>
      <c r="AC1718" s="73">
        <v>62525.91</v>
      </c>
      <c r="AD1718" s="73">
        <v>65714.759999999995</v>
      </c>
      <c r="AE1718" s="73">
        <v>63099.99</v>
      </c>
      <c r="AF1718" s="73"/>
      <c r="AG1718" s="73">
        <f>IFERROR(VLOOKUP(J1718,'Roll ups'!D:E,2,FALSE),0)</f>
        <v>57863085.470000021</v>
      </c>
      <c r="AH1718" s="74">
        <f>IF(Table2[[#This Row],[CATEGORY TTL LOOKUP]]=0,0,IF(Table2[[#This Row],[CATEGORY TTL LOOKUP]]&gt;0,SUM(AB1718/AG1718)))</f>
        <v>1.0960003166937925E-3</v>
      </c>
      <c r="AI1718" s="74" t="str">
        <f>IFERROR(IF(AH1718&lt;#REF!,"STRIKE",IF(AH1718&gt;=#REF!,"GOOD")),"NO DATA")</f>
        <v>NO DATA</v>
      </c>
      <c r="AJ1718" s="75">
        <f>IFERROR(VLOOKUP(K1718,'Roll ups'!H:I,2,FALSE),0)</f>
        <v>69119979.479999974</v>
      </c>
      <c r="AK1718" s="76">
        <f>IF(Table2[[#This Row],[PRICE TIER LOOKUP]]=0,0,IF(Table2[[#This Row],[PRICE TIER LOOKUP]]&gt;0,SUM(AB1718/AJ1718)))</f>
        <v>9.175054807177732E-4</v>
      </c>
      <c r="AL1718" s="74" t="e">
        <f>IF(AK1718&lt;#REF!,"STRIKE",IF(AK1718&gt;=#REF!,"GOOD"))</f>
        <v>#REF!</v>
      </c>
      <c r="AM1718" s="75">
        <f>VLOOKUP(H1718,'Roll ups'!A:B,2,FALSE)</f>
        <v>325145452.83999985</v>
      </c>
      <c r="AN1718" s="77">
        <f t="shared" si="56"/>
        <v>1.9504489281972894E-4</v>
      </c>
      <c r="AO1718" s="74" t="str">
        <f>IFERROR(VLOOKUP(Table2[[#This Row],[Product Name]],'Roll ups'!L:P,5,FALSE),"GOOD")</f>
        <v>GOOD</v>
      </c>
      <c r="AP1718" s="74">
        <f>Table2[[#This Row],[Retail Dollar Vol Current 12 Mths]]/Table2[[#This Row],[SHELF SALES  LOOKUP]]</f>
        <v>2.0210880830720838E-4</v>
      </c>
      <c r="AQ1718" s="69">
        <f t="shared" si="57"/>
        <v>0</v>
      </c>
      <c r="AR171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718" s="69" t="e">
        <f>IF(Table2[[#This Row],[Shelf Dollar Vol Current 12 Mths]]&gt;#REF!,"MEETS $ CRITERIA",IF(Table2[[#This Row],[Shelf Dollar Vol Current 12 Mths]]&lt;#REF!+1,"DOES NOT MEET $ CRITERIA"))</f>
        <v>#REF!</v>
      </c>
      <c r="AT1718" s="78"/>
    </row>
    <row r="1719" spans="1:46" ht="13.8" x14ac:dyDescent="0.3">
      <c r="A1719" s="68" t="s">
        <v>10125</v>
      </c>
      <c r="B1719" s="69">
        <v>87033</v>
      </c>
      <c r="C1719" s="69">
        <v>163</v>
      </c>
      <c r="D1719" s="69" t="s">
        <v>25</v>
      </c>
      <c r="E1719" s="70" t="s">
        <v>6313</v>
      </c>
      <c r="F1719" s="70"/>
      <c r="G1719" s="71" t="s">
        <v>10126</v>
      </c>
      <c r="H1719" s="69" t="s">
        <v>6315</v>
      </c>
      <c r="I1719" s="68" t="s">
        <v>245</v>
      </c>
      <c r="J1719" s="68" t="s">
        <v>245</v>
      </c>
      <c r="K1719" s="68" t="s">
        <v>146</v>
      </c>
      <c r="L1719" s="68" t="s">
        <v>146</v>
      </c>
      <c r="M1719" s="68" t="s">
        <v>245</v>
      </c>
      <c r="N1719" s="68" t="s">
        <v>246</v>
      </c>
      <c r="O1719" s="68" t="s">
        <v>10127</v>
      </c>
      <c r="P1719" s="72" t="s">
        <v>245</v>
      </c>
      <c r="Q1719" s="68" t="s">
        <v>62</v>
      </c>
      <c r="R1719" s="68" t="s">
        <v>29</v>
      </c>
      <c r="S1719" s="68">
        <v>9</v>
      </c>
      <c r="T1719" s="68">
        <v>11.5</v>
      </c>
      <c r="U1719" s="68">
        <v>-0.35</v>
      </c>
      <c r="V1719" s="68">
        <v>35.5</v>
      </c>
      <c r="W1719" s="68">
        <v>37</v>
      </c>
      <c r="X1719" s="68">
        <v>-0.04</v>
      </c>
      <c r="Y1719" s="68">
        <v>145.25</v>
      </c>
      <c r="Z1719" s="68">
        <v>92.42</v>
      </c>
      <c r="AA1719" s="68">
        <v>0.36</v>
      </c>
      <c r="AB1719" s="73">
        <v>83282.009999999995</v>
      </c>
      <c r="AC1719" s="73">
        <v>55085.5</v>
      </c>
      <c r="AD1719" s="73">
        <v>86923.41</v>
      </c>
      <c r="AE1719" s="73">
        <v>55344.44</v>
      </c>
      <c r="AF1719" s="73"/>
      <c r="AG1719" s="73">
        <f>IFERROR(VLOOKUP(J1719,'Roll ups'!D:E,2,FALSE),0)</f>
        <v>57863085.470000021</v>
      </c>
      <c r="AH1719" s="74">
        <f>IF(Table2[[#This Row],[CATEGORY TTL LOOKUP]]=0,0,IF(Table2[[#This Row],[CATEGORY TTL LOOKUP]]&gt;0,SUM(AB1719/AG1719)))</f>
        <v>1.4392943155991705E-3</v>
      </c>
      <c r="AI1719" s="74" t="str">
        <f>IFERROR(IF(AH1719&lt;#REF!,"STRIKE",IF(AH1719&gt;=#REF!,"GOOD")),"NO DATA")</f>
        <v>NO DATA</v>
      </c>
      <c r="AJ1719" s="75">
        <f>IFERROR(VLOOKUP(K1719,'Roll ups'!H:I,2,FALSE),0)</f>
        <v>69119979.479999974</v>
      </c>
      <c r="AK1719" s="76">
        <f>IF(Table2[[#This Row],[PRICE TIER LOOKUP]]=0,0,IF(Table2[[#This Row],[PRICE TIER LOOKUP]]&gt;0,SUM(AB1719/AJ1719)))</f>
        <v>1.2048905486741043E-3</v>
      </c>
      <c r="AL1719" s="74" t="e">
        <f>IF(AK1719&lt;#REF!,"STRIKE",IF(AK1719&gt;=#REF!,"GOOD"))</f>
        <v>#REF!</v>
      </c>
      <c r="AM1719" s="75">
        <f>VLOOKUP(H1719,'Roll ups'!A:B,2,FALSE)</f>
        <v>325145452.83999985</v>
      </c>
      <c r="AN1719" s="77">
        <f t="shared" si="56"/>
        <v>2.5613770474896375E-4</v>
      </c>
      <c r="AO1719" s="74" t="str">
        <f>IFERROR(VLOOKUP(Table2[[#This Row],[Product Name]],'Roll ups'!L:P,5,FALSE),"GOOD")</f>
        <v>GOOD</v>
      </c>
      <c r="AP1719" s="74">
        <f>Table2[[#This Row],[Retail Dollar Vol Current 12 Mths]]/Table2[[#This Row],[SHELF SALES  LOOKUP]]</f>
        <v>2.6733700022793787E-4</v>
      </c>
      <c r="AQ1719" s="69">
        <f t="shared" si="57"/>
        <v>0</v>
      </c>
      <c r="AR171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719" s="69" t="e">
        <f>IF(Table2[[#This Row],[Shelf Dollar Vol Current 12 Mths]]&gt;#REF!,"MEETS $ CRITERIA",IF(Table2[[#This Row],[Shelf Dollar Vol Current 12 Mths]]&lt;#REF!+1,"DOES NOT MEET $ CRITERIA"))</f>
        <v>#REF!</v>
      </c>
      <c r="AT1719" s="78"/>
    </row>
    <row r="1720" spans="1:46" ht="13.8" x14ac:dyDescent="0.3">
      <c r="A1720" s="68" t="s">
        <v>10128</v>
      </c>
      <c r="B1720" s="69">
        <v>88114</v>
      </c>
      <c r="C1720" s="69">
        <v>246</v>
      </c>
      <c r="D1720" s="69" t="s">
        <v>25</v>
      </c>
      <c r="E1720" s="70" t="s">
        <v>6313</v>
      </c>
      <c r="F1720" s="70"/>
      <c r="G1720" s="71" t="s">
        <v>10129</v>
      </c>
      <c r="H1720" s="69" t="s">
        <v>6315</v>
      </c>
      <c r="I1720" s="68" t="s">
        <v>245</v>
      </c>
      <c r="J1720" s="68" t="s">
        <v>245</v>
      </c>
      <c r="K1720" s="68" t="s">
        <v>146</v>
      </c>
      <c r="L1720" s="68" t="s">
        <v>132</v>
      </c>
      <c r="M1720" s="68" t="s">
        <v>245</v>
      </c>
      <c r="N1720" s="68" t="s">
        <v>246</v>
      </c>
      <c r="O1720" s="68" t="s">
        <v>10130</v>
      </c>
      <c r="P1720" s="72" t="s">
        <v>245</v>
      </c>
      <c r="Q1720" s="68" t="s">
        <v>37</v>
      </c>
      <c r="R1720" s="68" t="s">
        <v>60</v>
      </c>
      <c r="S1720" s="68">
        <v>8</v>
      </c>
      <c r="T1720" s="68">
        <v>8.5</v>
      </c>
      <c r="U1720" s="68">
        <v>-0.06</v>
      </c>
      <c r="V1720" s="68">
        <v>22.5</v>
      </c>
      <c r="W1720" s="68">
        <v>29.46</v>
      </c>
      <c r="X1720" s="68">
        <v>-0.31</v>
      </c>
      <c r="Y1720" s="68">
        <v>121</v>
      </c>
      <c r="Z1720" s="68">
        <v>121.96</v>
      </c>
      <c r="AA1720" s="68">
        <v>-0.01</v>
      </c>
      <c r="AB1720" s="73">
        <v>40191.360000000001</v>
      </c>
      <c r="AC1720" s="73">
        <v>40525.279999999999</v>
      </c>
      <c r="AD1720" s="73">
        <v>40191.360000000001</v>
      </c>
      <c r="AE1720" s="73">
        <v>40525.279999999999</v>
      </c>
      <c r="AF1720" s="73"/>
      <c r="AG1720" s="73">
        <f>IFERROR(VLOOKUP(J1720,'Roll ups'!D:E,2,FALSE),0)</f>
        <v>57863085.470000021</v>
      </c>
      <c r="AH1720" s="74">
        <f>IF(Table2[[#This Row],[CATEGORY TTL LOOKUP]]=0,0,IF(Table2[[#This Row],[CATEGORY TTL LOOKUP]]&gt;0,SUM(AB1720/AG1720)))</f>
        <v>6.945941384483862E-4</v>
      </c>
      <c r="AI1720" s="74" t="str">
        <f>IFERROR(IF(AH1720&lt;#REF!,"STRIKE",IF(AH1720&gt;=#REF!,"GOOD")),"NO DATA")</f>
        <v>NO DATA</v>
      </c>
      <c r="AJ1720" s="75">
        <f>IFERROR(VLOOKUP(K1720,'Roll ups'!H:I,2,FALSE),0)</f>
        <v>69119979.479999974</v>
      </c>
      <c r="AK1720" s="76">
        <f>IF(Table2[[#This Row],[PRICE TIER LOOKUP]]=0,0,IF(Table2[[#This Row],[PRICE TIER LOOKUP]]&gt;0,SUM(AB1720/AJ1720)))</f>
        <v>5.8147239484683966E-4</v>
      </c>
      <c r="AL1720" s="74" t="e">
        <f>IF(AK1720&lt;#REF!,"STRIKE",IF(AK1720&gt;=#REF!,"GOOD"))</f>
        <v>#REF!</v>
      </c>
      <c r="AM1720" s="75">
        <f>VLOOKUP(H1720,'Roll ups'!A:B,2,FALSE)</f>
        <v>325145452.83999985</v>
      </c>
      <c r="AN1720" s="77">
        <f t="shared" si="56"/>
        <v>1.2361040158780163E-4</v>
      </c>
      <c r="AO1720" s="74" t="str">
        <f>IFERROR(VLOOKUP(Table2[[#This Row],[Product Name]],'Roll ups'!L:P,5,FALSE),"GOOD")</f>
        <v>GOOD</v>
      </c>
      <c r="AP1720" s="74">
        <f>Table2[[#This Row],[Retail Dollar Vol Current 12 Mths]]/Table2[[#This Row],[SHELF SALES  LOOKUP]]</f>
        <v>1.2361040158780163E-4</v>
      </c>
      <c r="AQ1720" s="69">
        <f t="shared" si="57"/>
        <v>0</v>
      </c>
      <c r="AR172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720" s="69" t="e">
        <f>IF(Table2[[#This Row],[Shelf Dollar Vol Current 12 Mths]]&gt;#REF!,"MEETS $ CRITERIA",IF(Table2[[#This Row],[Shelf Dollar Vol Current 12 Mths]]&lt;#REF!+1,"DOES NOT MEET $ CRITERIA"))</f>
        <v>#REF!</v>
      </c>
      <c r="AT1720" s="78"/>
    </row>
    <row r="1721" spans="1:46" ht="13.8" x14ac:dyDescent="0.3">
      <c r="A1721" s="68" t="s">
        <v>10131</v>
      </c>
      <c r="B1721" s="69">
        <v>88375</v>
      </c>
      <c r="C1721" s="69">
        <v>215</v>
      </c>
      <c r="D1721" s="69" t="s">
        <v>25</v>
      </c>
      <c r="E1721" s="70" t="s">
        <v>6313</v>
      </c>
      <c r="F1721" s="70"/>
      <c r="G1721" s="71" t="s">
        <v>10132</v>
      </c>
      <c r="H1721" s="69" t="s">
        <v>6315</v>
      </c>
      <c r="I1721" s="68" t="s">
        <v>245</v>
      </c>
      <c r="J1721" s="68" t="s">
        <v>245</v>
      </c>
      <c r="K1721" s="68" t="s">
        <v>132</v>
      </c>
      <c r="L1721" s="68" t="s">
        <v>132</v>
      </c>
      <c r="M1721" s="68" t="s">
        <v>245</v>
      </c>
      <c r="N1721" s="68" t="s">
        <v>246</v>
      </c>
      <c r="O1721" s="68" t="s">
        <v>10133</v>
      </c>
      <c r="P1721" s="72" t="s">
        <v>245</v>
      </c>
      <c r="Q1721" s="68" t="s">
        <v>341</v>
      </c>
      <c r="R1721" s="68" t="s">
        <v>31</v>
      </c>
      <c r="S1721" s="68">
        <v>66</v>
      </c>
      <c r="T1721" s="68">
        <v>57.33</v>
      </c>
      <c r="U1721" s="68">
        <v>0.13</v>
      </c>
      <c r="V1721" s="68">
        <v>212.35</v>
      </c>
      <c r="W1721" s="68">
        <v>151.9</v>
      </c>
      <c r="X1721" s="68">
        <v>0.28000000000000003</v>
      </c>
      <c r="Y1721" s="68">
        <v>661.94</v>
      </c>
      <c r="Z1721" s="68">
        <v>529.03</v>
      </c>
      <c r="AA1721" s="68">
        <v>0.2</v>
      </c>
      <c r="AB1721" s="73">
        <v>184488.29</v>
      </c>
      <c r="AC1721" s="73">
        <v>144325.89000000001</v>
      </c>
      <c r="AD1721" s="73">
        <v>184488.29</v>
      </c>
      <c r="AE1721" s="73">
        <v>146054.60999999999</v>
      </c>
      <c r="AF1721" s="73"/>
      <c r="AG1721" s="73">
        <f>IFERROR(VLOOKUP(J1721,'Roll ups'!D:E,2,FALSE),0)</f>
        <v>57863085.470000021</v>
      </c>
      <c r="AH1721" s="74">
        <f>IF(Table2[[#This Row],[CATEGORY TTL LOOKUP]]=0,0,IF(Table2[[#This Row],[CATEGORY TTL LOOKUP]]&gt;0,SUM(AB1721/AG1721)))</f>
        <v>3.1883590116474295E-3</v>
      </c>
      <c r="AI1721" s="74" t="str">
        <f>IFERROR(IF(AH1721&lt;#REF!,"STRIKE",IF(AH1721&gt;=#REF!,"GOOD")),"NO DATA")</f>
        <v>NO DATA</v>
      </c>
      <c r="AJ1721" s="75">
        <f>IFERROR(VLOOKUP(K1721,'Roll ups'!H:I,2,FALSE),0)</f>
        <v>126094742.97999983</v>
      </c>
      <c r="AK1721" s="76">
        <f>IF(Table2[[#This Row],[PRICE TIER LOOKUP]]=0,0,IF(Table2[[#This Row],[PRICE TIER LOOKUP]]&gt;0,SUM(AB1721/AJ1721)))</f>
        <v>1.4630926368537198E-3</v>
      </c>
      <c r="AL1721" s="74" t="e">
        <f>IF(AK1721&lt;#REF!,"STRIKE",IF(AK1721&gt;=#REF!,"GOOD"))</f>
        <v>#REF!</v>
      </c>
      <c r="AM1721" s="75">
        <f>VLOOKUP(H1721,'Roll ups'!A:B,2,FALSE)</f>
        <v>325145452.83999985</v>
      </c>
      <c r="AN1721" s="77">
        <f t="shared" si="56"/>
        <v>5.6740233759561287E-4</v>
      </c>
      <c r="AO1721" s="74" t="str">
        <f>IFERROR(VLOOKUP(Table2[[#This Row],[Product Name]],'Roll ups'!L:P,5,FALSE),"GOOD")</f>
        <v>GOOD</v>
      </c>
      <c r="AP1721" s="74">
        <f>Table2[[#This Row],[Retail Dollar Vol Current 12 Mths]]/Table2[[#This Row],[SHELF SALES  LOOKUP]]</f>
        <v>5.6740233759561287E-4</v>
      </c>
      <c r="AQ1721" s="69">
        <f t="shared" si="57"/>
        <v>0</v>
      </c>
      <c r="AR172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721" s="69" t="e">
        <f>IF(Table2[[#This Row],[Shelf Dollar Vol Current 12 Mths]]&gt;#REF!,"MEETS $ CRITERIA",IF(Table2[[#This Row],[Shelf Dollar Vol Current 12 Mths]]&lt;#REF!+1,"DOES NOT MEET $ CRITERIA"))</f>
        <v>#REF!</v>
      </c>
      <c r="AT1721" s="78"/>
    </row>
    <row r="1722" spans="1:46" ht="13.8" x14ac:dyDescent="0.3">
      <c r="A1722" s="68" t="s">
        <v>10134</v>
      </c>
      <c r="B1722" s="69">
        <v>37052</v>
      </c>
      <c r="C1722" s="69">
        <v>75</v>
      </c>
      <c r="D1722" s="69" t="s">
        <v>25</v>
      </c>
      <c r="E1722" s="70" t="s">
        <v>6313</v>
      </c>
      <c r="F1722" s="70"/>
      <c r="G1722" s="71" t="s">
        <v>10135</v>
      </c>
      <c r="H1722" s="69" t="s">
        <v>6315</v>
      </c>
      <c r="I1722" s="68" t="s">
        <v>252</v>
      </c>
      <c r="J1722" s="68" t="s">
        <v>252</v>
      </c>
      <c r="K1722" s="68" t="s">
        <v>146</v>
      </c>
      <c r="L1722" s="68" t="s">
        <v>6320</v>
      </c>
      <c r="M1722" s="68" t="s">
        <v>252</v>
      </c>
      <c r="N1722" s="68" t="s">
        <v>154</v>
      </c>
      <c r="O1722" s="68" t="s">
        <v>10136</v>
      </c>
      <c r="P1722" s="72" t="s">
        <v>252</v>
      </c>
      <c r="Q1722" s="68" t="s">
        <v>610</v>
      </c>
      <c r="R1722" s="68" t="s">
        <v>31</v>
      </c>
      <c r="S1722" s="68">
        <v>15</v>
      </c>
      <c r="T1722" s="68">
        <v>12.84</v>
      </c>
      <c r="U1722" s="68">
        <v>0.15</v>
      </c>
      <c r="V1722" s="68">
        <v>24.51</v>
      </c>
      <c r="W1722" s="68">
        <v>26.84</v>
      </c>
      <c r="X1722" s="68">
        <v>-0.1</v>
      </c>
      <c r="Y1722" s="68">
        <v>88.68</v>
      </c>
      <c r="Z1722" s="68">
        <v>71.180000000000007</v>
      </c>
      <c r="AA1722" s="68">
        <v>0.2</v>
      </c>
      <c r="AB1722" s="73">
        <v>17376.96</v>
      </c>
      <c r="AC1722" s="73">
        <v>13813.56</v>
      </c>
      <c r="AD1722" s="73">
        <v>17628.96</v>
      </c>
      <c r="AE1722" s="73">
        <v>14149.56</v>
      </c>
      <c r="AF1722" s="73"/>
      <c r="AG1722" s="73">
        <f>IFERROR(VLOOKUP(J1722,'Roll ups'!D:E,2,FALSE),0)</f>
        <v>73393567.950000003</v>
      </c>
      <c r="AH1722" s="74">
        <f>IF(Table2[[#This Row],[CATEGORY TTL LOOKUP]]=0,0,IF(Table2[[#This Row],[CATEGORY TTL LOOKUP]]&gt;0,SUM(AB1722/AG1722)))</f>
        <v>2.3676407191210817E-4</v>
      </c>
      <c r="AI1722" s="74" t="str">
        <f>IFERROR(IF(AH1722&lt;#REF!,"STRIKE",IF(AH1722&gt;=#REF!,"GOOD")),"NO DATA")</f>
        <v>NO DATA</v>
      </c>
      <c r="AJ1722" s="75">
        <f>IFERROR(VLOOKUP(K1722,'Roll ups'!H:I,2,FALSE),0)</f>
        <v>69119979.479999974</v>
      </c>
      <c r="AK1722" s="76">
        <f>IF(Table2[[#This Row],[PRICE TIER LOOKUP]]=0,0,IF(Table2[[#This Row],[PRICE TIER LOOKUP]]&gt;0,SUM(AB1722/AJ1722)))</f>
        <v>2.5140285241299969E-4</v>
      </c>
      <c r="AL1722" s="74" t="e">
        <f>IF(AK1722&lt;#REF!,"STRIKE",IF(AK1722&gt;=#REF!,"GOOD"))</f>
        <v>#REF!</v>
      </c>
      <c r="AM1722" s="75">
        <f>VLOOKUP(H1722,'Roll ups'!A:B,2,FALSE)</f>
        <v>325145452.83999985</v>
      </c>
      <c r="AN1722" s="77">
        <f t="shared" si="56"/>
        <v>5.3443650674552077E-5</v>
      </c>
      <c r="AO1722" s="74" t="str">
        <f>IFERROR(VLOOKUP(Table2[[#This Row],[Product Name]],'Roll ups'!L:P,5,FALSE),"GOOD")</f>
        <v>GOOD</v>
      </c>
      <c r="AP1722" s="74">
        <f>Table2[[#This Row],[Retail Dollar Vol Current 12 Mths]]/Table2[[#This Row],[SHELF SALES  LOOKUP]]</f>
        <v>5.4218688423962051E-5</v>
      </c>
      <c r="AQ1722" s="69">
        <f t="shared" si="57"/>
        <v>0</v>
      </c>
      <c r="AR172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722" s="69" t="e">
        <f>IF(Table2[[#This Row],[Shelf Dollar Vol Current 12 Mths]]&gt;#REF!,"MEETS $ CRITERIA",IF(Table2[[#This Row],[Shelf Dollar Vol Current 12 Mths]]&lt;#REF!+1,"DOES NOT MEET $ CRITERIA"))</f>
        <v>#REF!</v>
      </c>
      <c r="AT1722" s="78"/>
    </row>
    <row r="1723" spans="1:46" ht="13.8" x14ac:dyDescent="0.3">
      <c r="A1723" s="68" t="s">
        <v>10137</v>
      </c>
      <c r="B1723" s="69">
        <v>38515</v>
      </c>
      <c r="C1723" s="69">
        <v>216</v>
      </c>
      <c r="D1723" s="69" t="s">
        <v>25</v>
      </c>
      <c r="E1723" s="70" t="s">
        <v>6313</v>
      </c>
      <c r="F1723" s="70"/>
      <c r="G1723" s="71" t="s">
        <v>10138</v>
      </c>
      <c r="H1723" s="69" t="s">
        <v>6315</v>
      </c>
      <c r="I1723" s="68" t="s">
        <v>252</v>
      </c>
      <c r="J1723" s="68" t="s">
        <v>252</v>
      </c>
      <c r="K1723" s="68" t="s">
        <v>89</v>
      </c>
      <c r="L1723" s="68" t="s">
        <v>132</v>
      </c>
      <c r="M1723" s="68" t="s">
        <v>252</v>
      </c>
      <c r="N1723" s="68" t="s">
        <v>154</v>
      </c>
      <c r="O1723" s="68" t="s">
        <v>10139</v>
      </c>
      <c r="P1723" s="72" t="s">
        <v>252</v>
      </c>
      <c r="Q1723" s="68" t="s">
        <v>194</v>
      </c>
      <c r="R1723" s="68" t="s">
        <v>6402</v>
      </c>
      <c r="S1723" s="68">
        <v>11</v>
      </c>
      <c r="T1723" s="68">
        <v>10.67</v>
      </c>
      <c r="U1723" s="68">
        <v>0</v>
      </c>
      <c r="V1723" s="68">
        <v>34.67</v>
      </c>
      <c r="W1723" s="68">
        <v>41.34</v>
      </c>
      <c r="X1723" s="68">
        <v>-0.19</v>
      </c>
      <c r="Y1723" s="68">
        <v>183.37</v>
      </c>
      <c r="Z1723" s="68">
        <v>158.71</v>
      </c>
      <c r="AA1723" s="68">
        <v>0.13</v>
      </c>
      <c r="AB1723" s="73">
        <v>21240</v>
      </c>
      <c r="AC1723" s="73">
        <v>19148.400000000001</v>
      </c>
      <c r="AD1723" s="73">
        <v>22110</v>
      </c>
      <c r="AE1723" s="73">
        <v>19148.400000000001</v>
      </c>
      <c r="AF1723" s="73"/>
      <c r="AG1723" s="73">
        <f>IFERROR(VLOOKUP(J1723,'Roll ups'!D:E,2,FALSE),0)</f>
        <v>73393567.950000003</v>
      </c>
      <c r="AH1723" s="74">
        <f>IF(Table2[[#This Row],[CATEGORY TTL LOOKUP]]=0,0,IF(Table2[[#This Row],[CATEGORY TTL LOOKUP]]&gt;0,SUM(AB1723/AG1723)))</f>
        <v>2.8939865703858316E-4</v>
      </c>
      <c r="AI1723" s="74" t="str">
        <f>IFERROR(IF(AH1723&lt;#REF!,"STRIKE",IF(AH1723&gt;=#REF!,"GOOD")),"NO DATA")</f>
        <v>NO DATA</v>
      </c>
      <c r="AJ1723" s="75">
        <f>IFERROR(VLOOKUP(K1723,'Roll ups'!H:I,2,FALSE),0)</f>
        <v>75793138.070000067</v>
      </c>
      <c r="AK1723" s="76">
        <f>IF(Table2[[#This Row],[PRICE TIER LOOKUP]]=0,0,IF(Table2[[#This Row],[PRICE TIER LOOKUP]]&gt;0,SUM(AB1723/AJ1723)))</f>
        <v>2.8023645069799629E-4</v>
      </c>
      <c r="AL1723" s="74" t="e">
        <f>IF(AK1723&lt;#REF!,"STRIKE",IF(AK1723&gt;=#REF!,"GOOD"))</f>
        <v>#REF!</v>
      </c>
      <c r="AM1723" s="75">
        <f>VLOOKUP(H1723,'Roll ups'!A:B,2,FALSE)</f>
        <v>325145452.83999985</v>
      </c>
      <c r="AN1723" s="77">
        <f t="shared" si="56"/>
        <v>6.5324610307412016E-5</v>
      </c>
      <c r="AO1723" s="74" t="str">
        <f>IFERROR(VLOOKUP(Table2[[#This Row],[Product Name]],'Roll ups'!L:P,5,FALSE),"GOOD")</f>
        <v>GOOD</v>
      </c>
      <c r="AP1723" s="74">
        <f>Table2[[#This Row],[Retail Dollar Vol Current 12 Mths]]/Table2[[#This Row],[SHELF SALES  LOOKUP]]</f>
        <v>6.8000335870851205E-5</v>
      </c>
      <c r="AQ1723" s="69">
        <f t="shared" si="57"/>
        <v>0</v>
      </c>
      <c r="AR172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723" s="69" t="e">
        <f>IF(Table2[[#This Row],[Shelf Dollar Vol Current 12 Mths]]&gt;#REF!,"MEETS $ CRITERIA",IF(Table2[[#This Row],[Shelf Dollar Vol Current 12 Mths]]&lt;#REF!+1,"DOES NOT MEET $ CRITERIA"))</f>
        <v>#REF!</v>
      </c>
      <c r="AT1723" s="78"/>
    </row>
    <row r="1724" spans="1:46" ht="13.8" x14ac:dyDescent="0.3">
      <c r="A1724" s="68" t="s">
        <v>10140</v>
      </c>
      <c r="B1724" s="69">
        <v>39101</v>
      </c>
      <c r="C1724" s="69">
        <v>156</v>
      </c>
      <c r="D1724" s="69" t="s">
        <v>25</v>
      </c>
      <c r="E1724" s="70" t="s">
        <v>6313</v>
      </c>
      <c r="F1724" s="70"/>
      <c r="G1724" s="71" t="s">
        <v>10141</v>
      </c>
      <c r="H1724" s="69" t="s">
        <v>6315</v>
      </c>
      <c r="I1724" s="68" t="s">
        <v>252</v>
      </c>
      <c r="J1724" s="68" t="s">
        <v>252</v>
      </c>
      <c r="K1724" s="68" t="s">
        <v>132</v>
      </c>
      <c r="L1724" s="68" t="s">
        <v>89</v>
      </c>
      <c r="M1724" s="68" t="s">
        <v>252</v>
      </c>
      <c r="N1724" s="68" t="s">
        <v>184</v>
      </c>
      <c r="O1724" s="68" t="s">
        <v>10142</v>
      </c>
      <c r="P1724" s="72" t="s">
        <v>191</v>
      </c>
      <c r="Q1724" s="68" t="s">
        <v>421</v>
      </c>
      <c r="R1724" s="68" t="s">
        <v>60</v>
      </c>
      <c r="S1724" s="68">
        <v>7</v>
      </c>
      <c r="T1724" s="68">
        <v>13</v>
      </c>
      <c r="U1724" s="68">
        <v>-0.86</v>
      </c>
      <c r="V1724" s="68">
        <v>25</v>
      </c>
      <c r="W1724" s="68">
        <v>34</v>
      </c>
      <c r="X1724" s="68">
        <v>-0.36</v>
      </c>
      <c r="Y1724" s="68">
        <v>59</v>
      </c>
      <c r="Z1724" s="68">
        <v>70</v>
      </c>
      <c r="AA1724" s="68">
        <v>-0.19</v>
      </c>
      <c r="AB1724" s="73">
        <v>7407.72</v>
      </c>
      <c r="AC1724" s="73">
        <v>8677.2000000000007</v>
      </c>
      <c r="AD1724" s="73">
        <v>7407.72</v>
      </c>
      <c r="AE1724" s="73">
        <v>8677.2000000000007</v>
      </c>
      <c r="AF1724" s="73"/>
      <c r="AG1724" s="73">
        <f>IFERROR(VLOOKUP(J1724,'Roll ups'!D:E,2,FALSE),0)</f>
        <v>73393567.950000003</v>
      </c>
      <c r="AH1724" s="74">
        <f>IF(Table2[[#This Row],[CATEGORY TTL LOOKUP]]=0,0,IF(Table2[[#This Row],[CATEGORY TTL LOOKUP]]&gt;0,SUM(AB1724/AG1724)))</f>
        <v>1.0093146043869366E-4</v>
      </c>
      <c r="AI1724" s="74" t="str">
        <f>IFERROR(IF(AH1724&lt;#REF!,"STRIKE",IF(AH1724&gt;=#REF!,"GOOD")),"NO DATA")</f>
        <v>NO DATA</v>
      </c>
      <c r="AJ1724" s="75">
        <f>IFERROR(VLOOKUP(K1724,'Roll ups'!H:I,2,FALSE),0)</f>
        <v>126094742.97999983</v>
      </c>
      <c r="AK1724" s="76">
        <f>IF(Table2[[#This Row],[PRICE TIER LOOKUP]]=0,0,IF(Table2[[#This Row],[PRICE TIER LOOKUP]]&gt;0,SUM(AB1724/AJ1724)))</f>
        <v>5.8747254841345412E-5</v>
      </c>
      <c r="AL1724" s="74" t="e">
        <f>IF(AK1724&lt;#REF!,"STRIKE",IF(AK1724&gt;=#REF!,"GOOD"))</f>
        <v>#REF!</v>
      </c>
      <c r="AM1724" s="75">
        <f>VLOOKUP(H1724,'Roll ups'!A:B,2,FALSE)</f>
        <v>325145452.83999985</v>
      </c>
      <c r="AN1724" s="77">
        <f t="shared" si="56"/>
        <v>2.2782788242298591E-5</v>
      </c>
      <c r="AO1724" s="74" t="str">
        <f>IFERROR(VLOOKUP(Table2[[#This Row],[Product Name]],'Roll ups'!L:P,5,FALSE),"GOOD")</f>
        <v>GOOD</v>
      </c>
      <c r="AP1724" s="74">
        <f>Table2[[#This Row],[Retail Dollar Vol Current 12 Mths]]/Table2[[#This Row],[SHELF SALES  LOOKUP]]</f>
        <v>2.2782788242298591E-5</v>
      </c>
      <c r="AQ1724" s="69">
        <f t="shared" si="57"/>
        <v>0</v>
      </c>
      <c r="AR172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724" s="69" t="e">
        <f>IF(Table2[[#This Row],[Shelf Dollar Vol Current 12 Mths]]&gt;#REF!,"MEETS $ CRITERIA",IF(Table2[[#This Row],[Shelf Dollar Vol Current 12 Mths]]&lt;#REF!+1,"DOES NOT MEET $ CRITERIA"))</f>
        <v>#REF!</v>
      </c>
      <c r="AT1724" s="78"/>
    </row>
    <row r="1725" spans="1:46" ht="13.8" x14ac:dyDescent="0.3">
      <c r="A1725" s="68" t="s">
        <v>10143</v>
      </c>
      <c r="B1725" s="69">
        <v>39282</v>
      </c>
      <c r="C1725" s="69">
        <v>381</v>
      </c>
      <c r="D1725" s="69" t="s">
        <v>25</v>
      </c>
      <c r="E1725" s="70" t="s">
        <v>6313</v>
      </c>
      <c r="F1725" s="70"/>
      <c r="G1725" s="71" t="s">
        <v>10144</v>
      </c>
      <c r="H1725" s="69" t="s">
        <v>6315</v>
      </c>
      <c r="I1725" s="68" t="s">
        <v>252</v>
      </c>
      <c r="J1725" s="68" t="s">
        <v>252</v>
      </c>
      <c r="K1725" s="68" t="s">
        <v>132</v>
      </c>
      <c r="L1725" s="68" t="s">
        <v>89</v>
      </c>
      <c r="M1725" s="68" t="s">
        <v>252</v>
      </c>
      <c r="N1725" s="68" t="s">
        <v>184</v>
      </c>
      <c r="O1725" s="68" t="s">
        <v>10145</v>
      </c>
      <c r="P1725" s="72" t="s">
        <v>191</v>
      </c>
      <c r="Q1725" s="68" t="s">
        <v>26</v>
      </c>
      <c r="R1725" s="68" t="s">
        <v>27</v>
      </c>
      <c r="S1725" s="68">
        <v>82</v>
      </c>
      <c r="T1725" s="68">
        <v>143</v>
      </c>
      <c r="U1725" s="68">
        <v>-0.74</v>
      </c>
      <c r="V1725" s="68">
        <v>133</v>
      </c>
      <c r="W1725" s="68">
        <v>194</v>
      </c>
      <c r="X1725" s="68">
        <v>-0.46</v>
      </c>
      <c r="Y1725" s="68">
        <v>674.08</v>
      </c>
      <c r="Z1725" s="68">
        <v>793</v>
      </c>
      <c r="AA1725" s="68">
        <v>-0.18</v>
      </c>
      <c r="AB1725" s="73">
        <v>74676.13</v>
      </c>
      <c r="AC1725" s="73">
        <v>85621.440000000002</v>
      </c>
      <c r="AD1725" s="73">
        <v>82922.78</v>
      </c>
      <c r="AE1725" s="73">
        <v>94915.68</v>
      </c>
      <c r="AF1725" s="73"/>
      <c r="AG1725" s="73">
        <f>IFERROR(VLOOKUP(J1725,'Roll ups'!D:E,2,FALSE),0)</f>
        <v>73393567.950000003</v>
      </c>
      <c r="AH1725" s="74">
        <f>IF(Table2[[#This Row],[CATEGORY TTL LOOKUP]]=0,0,IF(Table2[[#This Row],[CATEGORY TTL LOOKUP]]&gt;0,SUM(AB1725/AG1725)))</f>
        <v>1.0174751287588819E-3</v>
      </c>
      <c r="AI1725" s="74" t="str">
        <f>IFERROR(IF(AH1725&lt;#REF!,"STRIKE",IF(AH1725&gt;=#REF!,"GOOD")),"NO DATA")</f>
        <v>NO DATA</v>
      </c>
      <c r="AJ1725" s="75">
        <f>IFERROR(VLOOKUP(K1725,'Roll ups'!H:I,2,FALSE),0)</f>
        <v>126094742.97999983</v>
      </c>
      <c r="AK1725" s="76">
        <f>IF(Table2[[#This Row],[PRICE TIER LOOKUP]]=0,0,IF(Table2[[#This Row],[PRICE TIER LOOKUP]]&gt;0,SUM(AB1725/AJ1725)))</f>
        <v>5.9222238957134447E-4</v>
      </c>
      <c r="AL1725" s="74" t="e">
        <f>IF(AK1725&lt;#REF!,"STRIKE",IF(AK1725&gt;=#REF!,"GOOD"))</f>
        <v>#REF!</v>
      </c>
      <c r="AM1725" s="75">
        <f>VLOOKUP(H1725,'Roll ups'!A:B,2,FALSE)</f>
        <v>325145452.83999985</v>
      </c>
      <c r="AN1725" s="77">
        <f t="shared" si="56"/>
        <v>2.2966991956288322E-4</v>
      </c>
      <c r="AO1725" s="74" t="str">
        <f>IFERROR(VLOOKUP(Table2[[#This Row],[Product Name]],'Roll ups'!L:P,5,FALSE),"GOOD")</f>
        <v>GOOD</v>
      </c>
      <c r="AP1725" s="74">
        <f>Table2[[#This Row],[Retail Dollar Vol Current 12 Mths]]/Table2[[#This Row],[SHELF SALES  LOOKUP]]</f>
        <v>2.5503287613499331E-4</v>
      </c>
      <c r="AQ1725" s="69">
        <f t="shared" si="57"/>
        <v>0</v>
      </c>
      <c r="AR172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725" s="69" t="e">
        <f>IF(Table2[[#This Row],[Shelf Dollar Vol Current 12 Mths]]&gt;#REF!,"MEETS $ CRITERIA",IF(Table2[[#This Row],[Shelf Dollar Vol Current 12 Mths]]&lt;#REF!+1,"DOES NOT MEET $ CRITERIA"))</f>
        <v>#REF!</v>
      </c>
      <c r="AT1725" s="78"/>
    </row>
    <row r="1726" spans="1:46" ht="13.8" x14ac:dyDescent="0.3">
      <c r="A1726" s="68" t="s">
        <v>10146</v>
      </c>
      <c r="B1726" s="69">
        <v>39283</v>
      </c>
      <c r="C1726" s="69">
        <v>388</v>
      </c>
      <c r="D1726" s="69" t="s">
        <v>25</v>
      </c>
      <c r="E1726" s="70" t="s">
        <v>6313</v>
      </c>
      <c r="F1726" s="70"/>
      <c r="G1726" s="71" t="s">
        <v>10147</v>
      </c>
      <c r="H1726" s="69" t="s">
        <v>6315</v>
      </c>
      <c r="I1726" s="68" t="s">
        <v>252</v>
      </c>
      <c r="J1726" s="68" t="s">
        <v>252</v>
      </c>
      <c r="K1726" s="68" t="s">
        <v>132</v>
      </c>
      <c r="L1726" s="68" t="s">
        <v>89</v>
      </c>
      <c r="M1726" s="68" t="s">
        <v>252</v>
      </c>
      <c r="N1726" s="68" t="s">
        <v>184</v>
      </c>
      <c r="O1726" s="68" t="s">
        <v>10148</v>
      </c>
      <c r="P1726" s="72" t="s">
        <v>191</v>
      </c>
      <c r="Q1726" s="68" t="s">
        <v>26</v>
      </c>
      <c r="R1726" s="68" t="s">
        <v>27</v>
      </c>
      <c r="S1726" s="68">
        <v>36</v>
      </c>
      <c r="T1726" s="68">
        <v>8</v>
      </c>
      <c r="U1726" s="68">
        <v>0.78</v>
      </c>
      <c r="V1726" s="68">
        <v>111</v>
      </c>
      <c r="W1726" s="68">
        <v>97</v>
      </c>
      <c r="X1726" s="68">
        <v>0.13</v>
      </c>
      <c r="Y1726" s="68">
        <v>557</v>
      </c>
      <c r="Z1726" s="68">
        <v>632.33000000000004</v>
      </c>
      <c r="AA1726" s="68">
        <v>-0.14000000000000001</v>
      </c>
      <c r="AB1726" s="73">
        <v>67071.12</v>
      </c>
      <c r="AC1726" s="73">
        <v>74171.66</v>
      </c>
      <c r="AD1726" s="73">
        <v>70027.92</v>
      </c>
      <c r="AE1726" s="73">
        <v>78348.960000000006</v>
      </c>
      <c r="AF1726" s="73"/>
      <c r="AG1726" s="73">
        <f>IFERROR(VLOOKUP(J1726,'Roll ups'!D:E,2,FALSE),0)</f>
        <v>73393567.950000003</v>
      </c>
      <c r="AH1726" s="74">
        <f>IF(Table2[[#This Row],[CATEGORY TTL LOOKUP]]=0,0,IF(Table2[[#This Row],[CATEGORY TTL LOOKUP]]&gt;0,SUM(AB1726/AG1726)))</f>
        <v>9.1385555810139614E-4</v>
      </c>
      <c r="AI1726" s="74" t="str">
        <f>IFERROR(IF(AH1726&lt;#REF!,"STRIKE",IF(AH1726&gt;=#REF!,"GOOD")),"NO DATA")</f>
        <v>NO DATA</v>
      </c>
      <c r="AJ1726" s="75">
        <f>IFERROR(VLOOKUP(K1726,'Roll ups'!H:I,2,FALSE),0)</f>
        <v>126094742.97999983</v>
      </c>
      <c r="AK1726" s="76">
        <f>IF(Table2[[#This Row],[PRICE TIER LOOKUP]]=0,0,IF(Table2[[#This Row],[PRICE TIER LOOKUP]]&gt;0,SUM(AB1726/AJ1726)))</f>
        <v>5.3191051755931097E-4</v>
      </c>
      <c r="AL1726" s="74" t="e">
        <f>IF(AK1726&lt;#REF!,"STRIKE",IF(AK1726&gt;=#REF!,"GOOD"))</f>
        <v>#REF!</v>
      </c>
      <c r="AM1726" s="75">
        <f>VLOOKUP(H1726,'Roll ups'!A:B,2,FALSE)</f>
        <v>325145452.83999985</v>
      </c>
      <c r="AN1726" s="77">
        <f t="shared" si="56"/>
        <v>2.0628035672700884E-4</v>
      </c>
      <c r="AO1726" s="74" t="str">
        <f>IFERROR(VLOOKUP(Table2[[#This Row],[Product Name]],'Roll ups'!L:P,5,FALSE),"GOOD")</f>
        <v>GOOD</v>
      </c>
      <c r="AP1726" s="74">
        <f>Table2[[#This Row],[Retail Dollar Vol Current 12 Mths]]/Table2[[#This Row],[SHELF SALES  LOOKUP]]</f>
        <v>2.1537413298675253E-4</v>
      </c>
      <c r="AQ1726" s="69">
        <f t="shared" si="57"/>
        <v>0</v>
      </c>
      <c r="AR172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726" s="69" t="e">
        <f>IF(Table2[[#This Row],[Shelf Dollar Vol Current 12 Mths]]&gt;#REF!,"MEETS $ CRITERIA",IF(Table2[[#This Row],[Shelf Dollar Vol Current 12 Mths]]&lt;#REF!+1,"DOES NOT MEET $ CRITERIA"))</f>
        <v>#REF!</v>
      </c>
      <c r="AT1726" s="78"/>
    </row>
    <row r="1727" spans="1:46" ht="13.8" x14ac:dyDescent="0.3">
      <c r="A1727" s="68" t="s">
        <v>10149</v>
      </c>
      <c r="B1727" s="69">
        <v>78293</v>
      </c>
      <c r="C1727" s="69">
        <v>234</v>
      </c>
      <c r="D1727" s="69" t="s">
        <v>25</v>
      </c>
      <c r="E1727" s="70" t="s">
        <v>6313</v>
      </c>
      <c r="F1727" s="70"/>
      <c r="G1727" s="71" t="s">
        <v>10150</v>
      </c>
      <c r="H1727" s="69" t="s">
        <v>6315</v>
      </c>
      <c r="I1727" s="68" t="s">
        <v>252</v>
      </c>
      <c r="J1727" s="68" t="s">
        <v>252</v>
      </c>
      <c r="K1727" s="68" t="s">
        <v>132</v>
      </c>
      <c r="L1727" s="68" t="s">
        <v>89</v>
      </c>
      <c r="M1727" s="68" t="s">
        <v>252</v>
      </c>
      <c r="N1727" s="68" t="s">
        <v>184</v>
      </c>
      <c r="O1727" s="68" t="s">
        <v>10151</v>
      </c>
      <c r="P1727" s="72" t="s">
        <v>191</v>
      </c>
      <c r="Q1727" s="68" t="s">
        <v>397</v>
      </c>
      <c r="R1727" s="68" t="s">
        <v>31</v>
      </c>
      <c r="S1727" s="68">
        <v>19</v>
      </c>
      <c r="T1727" s="68">
        <v>47</v>
      </c>
      <c r="U1727" s="68">
        <v>-1.47</v>
      </c>
      <c r="V1727" s="68">
        <v>33.58</v>
      </c>
      <c r="W1727" s="68">
        <v>72</v>
      </c>
      <c r="X1727" s="68">
        <v>-1.1399999999999999</v>
      </c>
      <c r="Y1727" s="68">
        <v>162.58000000000001</v>
      </c>
      <c r="Z1727" s="68">
        <v>304.92</v>
      </c>
      <c r="AA1727" s="68">
        <v>-0.88</v>
      </c>
      <c r="AB1727" s="73">
        <v>19896.650000000001</v>
      </c>
      <c r="AC1727" s="73">
        <v>37709.550000000003</v>
      </c>
      <c r="AD1727" s="73">
        <v>20817.169999999998</v>
      </c>
      <c r="AE1727" s="73">
        <v>39004.230000000003</v>
      </c>
      <c r="AF1727" s="73"/>
      <c r="AG1727" s="73">
        <f>IFERROR(VLOOKUP(J1727,'Roll ups'!D:E,2,FALSE),0)</f>
        <v>73393567.950000003</v>
      </c>
      <c r="AH1727" s="74">
        <f>IF(Table2[[#This Row],[CATEGORY TTL LOOKUP]]=0,0,IF(Table2[[#This Row],[CATEGORY TTL LOOKUP]]&gt;0,SUM(AB1727/AG1727)))</f>
        <v>2.7109528199466694E-4</v>
      </c>
      <c r="AI1727" s="74" t="str">
        <f>IFERROR(IF(AH1727&lt;#REF!,"STRIKE",IF(AH1727&gt;=#REF!,"GOOD")),"NO DATA")</f>
        <v>NO DATA</v>
      </c>
      <c r="AJ1727" s="75">
        <f>IFERROR(VLOOKUP(K1727,'Roll ups'!H:I,2,FALSE),0)</f>
        <v>126094742.97999983</v>
      </c>
      <c r="AK1727" s="76">
        <f>IF(Table2[[#This Row],[PRICE TIER LOOKUP]]=0,0,IF(Table2[[#This Row],[PRICE TIER LOOKUP]]&gt;0,SUM(AB1727/AJ1727)))</f>
        <v>1.5779127289355634E-4</v>
      </c>
      <c r="AL1727" s="74" t="e">
        <f>IF(AK1727&lt;#REF!,"STRIKE",IF(AK1727&gt;=#REF!,"GOOD"))</f>
        <v>#REF!</v>
      </c>
      <c r="AM1727" s="75">
        <f>VLOOKUP(H1727,'Roll ups'!A:B,2,FALSE)</f>
        <v>325145452.83999985</v>
      </c>
      <c r="AN1727" s="77">
        <f t="shared" si="56"/>
        <v>6.1193074749198173E-5</v>
      </c>
      <c r="AO1727" s="74" t="str">
        <f>IFERROR(VLOOKUP(Table2[[#This Row],[Product Name]],'Roll ups'!L:P,5,FALSE),"GOOD")</f>
        <v>GOOD</v>
      </c>
      <c r="AP1727" s="74">
        <f>Table2[[#This Row],[Retail Dollar Vol Current 12 Mths]]/Table2[[#This Row],[SHELF SALES  LOOKUP]]</f>
        <v>6.4024176928114313E-5</v>
      </c>
      <c r="AQ1727" s="69">
        <f t="shared" si="57"/>
        <v>0</v>
      </c>
      <c r="AR172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727" s="69" t="e">
        <f>IF(Table2[[#This Row],[Shelf Dollar Vol Current 12 Mths]]&gt;#REF!,"MEETS $ CRITERIA",IF(Table2[[#This Row],[Shelf Dollar Vol Current 12 Mths]]&lt;#REF!+1,"DOES NOT MEET $ CRITERIA"))</f>
        <v>#REF!</v>
      </c>
      <c r="AT1727" s="78"/>
    </row>
    <row r="1728" spans="1:46" ht="13.8" x14ac:dyDescent="0.3">
      <c r="A1728" s="68" t="s">
        <v>10152</v>
      </c>
      <c r="B1728" s="69">
        <v>16222</v>
      </c>
      <c r="C1728" s="69">
        <v>294</v>
      </c>
      <c r="D1728" s="69" t="s">
        <v>25</v>
      </c>
      <c r="E1728" s="70" t="s">
        <v>6313</v>
      </c>
      <c r="F1728" s="70"/>
      <c r="G1728" s="71" t="s">
        <v>10153</v>
      </c>
      <c r="H1728" s="69" t="s">
        <v>6315</v>
      </c>
      <c r="I1728" s="68" t="s">
        <v>806</v>
      </c>
      <c r="J1728" s="68" t="s">
        <v>175</v>
      </c>
      <c r="K1728" s="68" t="s">
        <v>146</v>
      </c>
      <c r="L1728" s="68" t="s">
        <v>6320</v>
      </c>
      <c r="M1728" s="68" t="s">
        <v>175</v>
      </c>
      <c r="N1728" s="68" t="s">
        <v>176</v>
      </c>
      <c r="O1728" s="68" t="s">
        <v>10154</v>
      </c>
      <c r="P1728" s="72" t="s">
        <v>6357</v>
      </c>
      <c r="Q1728" s="68" t="s">
        <v>49</v>
      </c>
      <c r="R1728" s="68" t="s">
        <v>6402</v>
      </c>
      <c r="S1728" s="68">
        <v>7</v>
      </c>
      <c r="T1728" s="68">
        <v>16.34</v>
      </c>
      <c r="U1728" s="68">
        <v>-1.36</v>
      </c>
      <c r="V1728" s="68">
        <v>32.14</v>
      </c>
      <c r="W1728" s="68">
        <v>47.16</v>
      </c>
      <c r="X1728" s="68">
        <v>-0.47</v>
      </c>
      <c r="Y1728" s="68">
        <v>251.53</v>
      </c>
      <c r="Z1728" s="68">
        <v>257.67</v>
      </c>
      <c r="AA1728" s="68">
        <v>-0.02</v>
      </c>
      <c r="AB1728" s="73">
        <v>81290.37</v>
      </c>
      <c r="AC1728" s="73">
        <v>82327.679999999993</v>
      </c>
      <c r="AD1728" s="73">
        <v>83702.37</v>
      </c>
      <c r="AE1728" s="73">
        <v>85747.68</v>
      </c>
      <c r="AF1728" s="73"/>
      <c r="AG1728" s="73">
        <f>IFERROR(VLOOKUP(J1728,'Roll ups'!D:E,2,FALSE),0)</f>
        <v>52239627.039999984</v>
      </c>
      <c r="AH1728" s="74">
        <f>IF(Table2[[#This Row],[CATEGORY TTL LOOKUP]]=0,0,IF(Table2[[#This Row],[CATEGORY TTL LOOKUP]]&gt;0,SUM(AB1728/AG1728)))</f>
        <v>1.5561054817209128E-3</v>
      </c>
      <c r="AI1728" s="74" t="str">
        <f>IFERROR(IF(AH1728&lt;#REF!,"STRIKE",IF(AH1728&gt;=#REF!,"GOOD")),"NO DATA")</f>
        <v>NO DATA</v>
      </c>
      <c r="AJ1728" s="75">
        <f>IFERROR(VLOOKUP(K1728,'Roll ups'!H:I,2,FALSE),0)</f>
        <v>69119979.479999974</v>
      </c>
      <c r="AK1728" s="76">
        <f>IF(Table2[[#This Row],[PRICE TIER LOOKUP]]=0,0,IF(Table2[[#This Row],[PRICE TIER LOOKUP]]&gt;0,SUM(AB1728/AJ1728)))</f>
        <v>1.1760763040087642E-3</v>
      </c>
      <c r="AL1728" s="74" t="e">
        <f>IF(AK1728&lt;#REF!,"STRIKE",IF(AK1728&gt;=#REF!,"GOOD"))</f>
        <v>#REF!</v>
      </c>
      <c r="AM1728" s="75">
        <f>VLOOKUP(H1728,'Roll ups'!A:B,2,FALSE)</f>
        <v>325145452.83999985</v>
      </c>
      <c r="AN1728" s="77">
        <f t="shared" si="56"/>
        <v>2.5001232306946027E-4</v>
      </c>
      <c r="AO1728" s="74" t="str">
        <f>IFERROR(VLOOKUP(Table2[[#This Row],[Product Name]],'Roll ups'!L:P,5,FALSE),"GOOD")</f>
        <v>GOOD</v>
      </c>
      <c r="AP1728" s="74">
        <f>Table2[[#This Row],[Retail Dollar Vol Current 12 Mths]]/Table2[[#This Row],[SHELF SALES  LOOKUP]]</f>
        <v>2.5743054152809857E-4</v>
      </c>
      <c r="AQ1728" s="69">
        <f t="shared" si="57"/>
        <v>0</v>
      </c>
      <c r="AR172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728" s="69" t="e">
        <f>IF(Table2[[#This Row],[Shelf Dollar Vol Current 12 Mths]]&gt;#REF!,"MEETS $ CRITERIA",IF(Table2[[#This Row],[Shelf Dollar Vol Current 12 Mths]]&lt;#REF!+1,"DOES NOT MEET $ CRITERIA"))</f>
        <v>#REF!</v>
      </c>
      <c r="AT1728" s="78"/>
    </row>
    <row r="1729" spans="1:46" ht="13.8" x14ac:dyDescent="0.3">
      <c r="A1729" s="68" t="s">
        <v>4765</v>
      </c>
      <c r="B1729" s="69">
        <v>34244</v>
      </c>
      <c r="C1729" s="69">
        <v>259</v>
      </c>
      <c r="D1729" s="69" t="s">
        <v>25</v>
      </c>
      <c r="E1729" s="70" t="s">
        <v>6313</v>
      </c>
      <c r="F1729" s="70"/>
      <c r="G1729" s="71" t="s">
        <v>10155</v>
      </c>
      <c r="H1729" s="69" t="s">
        <v>6315</v>
      </c>
      <c r="I1729" s="68" t="s">
        <v>252</v>
      </c>
      <c r="J1729" s="68" t="s">
        <v>252</v>
      </c>
      <c r="K1729" s="68" t="s">
        <v>146</v>
      </c>
      <c r="L1729" s="68" t="s">
        <v>6320</v>
      </c>
      <c r="M1729" s="68" t="s">
        <v>252</v>
      </c>
      <c r="N1729" s="68" t="s">
        <v>154</v>
      </c>
      <c r="O1729" s="68" t="s">
        <v>10156</v>
      </c>
      <c r="P1729" s="72" t="s">
        <v>252</v>
      </c>
      <c r="Q1729" s="68" t="s">
        <v>41</v>
      </c>
      <c r="R1729" s="68" t="s">
        <v>60</v>
      </c>
      <c r="S1729" s="68">
        <v>15</v>
      </c>
      <c r="T1729" s="68">
        <v>12</v>
      </c>
      <c r="U1729" s="68">
        <v>0.22</v>
      </c>
      <c r="V1729" s="68">
        <v>39.92</v>
      </c>
      <c r="W1729" s="68">
        <v>38.5</v>
      </c>
      <c r="X1729" s="68">
        <v>0.04</v>
      </c>
      <c r="Y1729" s="68">
        <v>173.33</v>
      </c>
      <c r="Z1729" s="68">
        <v>171.92</v>
      </c>
      <c r="AA1729" s="68">
        <v>0.01</v>
      </c>
      <c r="AB1729" s="73">
        <v>45739.199999999997</v>
      </c>
      <c r="AC1729" s="73">
        <v>45365.37</v>
      </c>
      <c r="AD1729" s="73">
        <v>45739.199999999997</v>
      </c>
      <c r="AE1729" s="73">
        <v>45365.37</v>
      </c>
      <c r="AF1729" s="73"/>
      <c r="AG1729" s="73">
        <f>IFERROR(VLOOKUP(J1729,'Roll ups'!D:E,2,FALSE),0)</f>
        <v>73393567.950000003</v>
      </c>
      <c r="AH1729" s="74">
        <f>IF(Table2[[#This Row],[CATEGORY TTL LOOKUP]]=0,0,IF(Table2[[#This Row],[CATEGORY TTL LOOKUP]]&gt;0,SUM(AB1729/AG1729)))</f>
        <v>6.2320447523630705E-4</v>
      </c>
      <c r="AI1729" s="74" t="str">
        <f>IFERROR(IF(AH1729&lt;#REF!,"STRIKE",IF(AH1729&gt;=#REF!,"GOOD")),"NO DATA")</f>
        <v>NO DATA</v>
      </c>
      <c r="AJ1729" s="75">
        <f>IFERROR(VLOOKUP(K1729,'Roll ups'!H:I,2,FALSE),0)</f>
        <v>69119979.479999974</v>
      </c>
      <c r="AK1729" s="76">
        <f>IF(Table2[[#This Row],[PRICE TIER LOOKUP]]=0,0,IF(Table2[[#This Row],[PRICE TIER LOOKUP]]&gt;0,SUM(AB1729/AJ1729)))</f>
        <v>6.6173630756407762E-4</v>
      </c>
      <c r="AL1729" s="74" t="e">
        <f>IF(AK1729&lt;#REF!,"STRIKE",IF(AK1729&gt;=#REF!,"GOOD"))</f>
        <v>#REF!</v>
      </c>
      <c r="AM1729" s="75">
        <f>VLOOKUP(H1729,'Roll ups'!A:B,2,FALSE)</f>
        <v>325145452.83999985</v>
      </c>
      <c r="AN1729" s="77">
        <f t="shared" si="56"/>
        <v>1.4067304217385966E-4</v>
      </c>
      <c r="AO1729" s="74" t="str">
        <f>IFERROR(VLOOKUP(Table2[[#This Row],[Product Name]],'Roll ups'!L:P,5,FALSE),"GOOD")</f>
        <v>GOOD</v>
      </c>
      <c r="AP1729" s="74">
        <f>Table2[[#This Row],[Retail Dollar Vol Current 12 Mths]]/Table2[[#This Row],[SHELF SALES  LOOKUP]]</f>
        <v>1.4067304217385966E-4</v>
      </c>
      <c r="AQ1729" s="69">
        <f t="shared" si="57"/>
        <v>0</v>
      </c>
      <c r="AR172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729" s="69" t="e">
        <f>IF(Table2[[#This Row],[Shelf Dollar Vol Current 12 Mths]]&gt;#REF!,"MEETS $ CRITERIA",IF(Table2[[#This Row],[Shelf Dollar Vol Current 12 Mths]]&lt;#REF!+1,"DOES NOT MEET $ CRITERIA"))</f>
        <v>#REF!</v>
      </c>
      <c r="AT1729" s="78"/>
    </row>
    <row r="1730" spans="1:46" ht="13.8" x14ac:dyDescent="0.3">
      <c r="A1730" s="68" t="s">
        <v>10157</v>
      </c>
      <c r="B1730" s="69">
        <v>22241</v>
      </c>
      <c r="C1730" s="69">
        <v>271</v>
      </c>
      <c r="D1730" s="69" t="s">
        <v>25</v>
      </c>
      <c r="E1730" s="70" t="s">
        <v>6313</v>
      </c>
      <c r="F1730" s="70"/>
      <c r="G1730" s="71" t="s">
        <v>10158</v>
      </c>
      <c r="H1730" s="69" t="s">
        <v>6315</v>
      </c>
      <c r="I1730" s="68" t="s">
        <v>758</v>
      </c>
      <c r="J1730" s="68" t="s">
        <v>175</v>
      </c>
      <c r="K1730" s="68" t="s">
        <v>146</v>
      </c>
      <c r="L1730" s="68" t="s">
        <v>146</v>
      </c>
      <c r="M1730" s="68" t="s">
        <v>175</v>
      </c>
      <c r="N1730" s="68" t="s">
        <v>176</v>
      </c>
      <c r="O1730" s="68" t="s">
        <v>10159</v>
      </c>
      <c r="P1730" s="72" t="s">
        <v>6357</v>
      </c>
      <c r="Q1730" s="68" t="s">
        <v>49</v>
      </c>
      <c r="R1730" s="68" t="s">
        <v>6402</v>
      </c>
      <c r="S1730" s="68">
        <v>17</v>
      </c>
      <c r="T1730" s="68">
        <v>4.5</v>
      </c>
      <c r="U1730" s="68">
        <v>0.73</v>
      </c>
      <c r="V1730" s="68">
        <v>31.5</v>
      </c>
      <c r="W1730" s="68">
        <v>25.92</v>
      </c>
      <c r="X1730" s="68">
        <v>0.18</v>
      </c>
      <c r="Y1730" s="68">
        <v>124.75</v>
      </c>
      <c r="Z1730" s="68">
        <v>137.41999999999999</v>
      </c>
      <c r="AA1730" s="68">
        <v>-0.1</v>
      </c>
      <c r="AB1730" s="73">
        <v>45097.83</v>
      </c>
      <c r="AC1730" s="73">
        <v>49249.94</v>
      </c>
      <c r="AD1730" s="73">
        <v>45493.83</v>
      </c>
      <c r="AE1730" s="73">
        <v>49249.94</v>
      </c>
      <c r="AF1730" s="73"/>
      <c r="AG1730" s="73">
        <f>IFERROR(VLOOKUP(J1730,'Roll ups'!D:E,2,FALSE),0)</f>
        <v>52239627.039999984</v>
      </c>
      <c r="AH1730" s="74">
        <f>IF(Table2[[#This Row],[CATEGORY TTL LOOKUP]]=0,0,IF(Table2[[#This Row],[CATEGORY TTL LOOKUP]]&gt;0,SUM(AB1730/AG1730)))</f>
        <v>8.6328774831161224E-4</v>
      </c>
      <c r="AI1730" s="74" t="str">
        <f>IFERROR(IF(AH1730&lt;#REF!,"STRIKE",IF(AH1730&gt;=#REF!,"GOOD")),"NO DATA")</f>
        <v>NO DATA</v>
      </c>
      <c r="AJ1730" s="75">
        <f>IFERROR(VLOOKUP(K1730,'Roll ups'!H:I,2,FALSE),0)</f>
        <v>69119979.479999974</v>
      </c>
      <c r="AK1730" s="76">
        <f>IF(Table2[[#This Row],[PRICE TIER LOOKUP]]=0,0,IF(Table2[[#This Row],[PRICE TIER LOOKUP]]&gt;0,SUM(AB1730/AJ1730)))</f>
        <v>6.5245722494823891E-4</v>
      </c>
      <c r="AL1730" s="74" t="e">
        <f>IF(AK1730&lt;#REF!,"STRIKE",IF(AK1730&gt;=#REF!,"GOOD"))</f>
        <v>#REF!</v>
      </c>
      <c r="AM1730" s="75">
        <f>VLOOKUP(H1730,'Roll ups'!A:B,2,FALSE)</f>
        <v>325145452.83999985</v>
      </c>
      <c r="AN1730" s="77">
        <f t="shared" si="56"/>
        <v>1.3870047883521257E-4</v>
      </c>
      <c r="AO1730" s="74" t="str">
        <f>IFERROR(VLOOKUP(Table2[[#This Row],[Product Name]],'Roll ups'!L:P,5,FALSE),"GOOD")</f>
        <v>GOOD</v>
      </c>
      <c r="AP1730" s="74">
        <f>Table2[[#This Row],[Retail Dollar Vol Current 12 Mths]]/Table2[[#This Row],[SHELF SALES  LOOKUP]]</f>
        <v>1.3991839529857108E-4</v>
      </c>
      <c r="AQ1730" s="69">
        <f t="shared" si="57"/>
        <v>0</v>
      </c>
      <c r="AR173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730" s="69" t="e">
        <f>IF(Table2[[#This Row],[Shelf Dollar Vol Current 12 Mths]]&gt;#REF!,"MEETS $ CRITERIA",IF(Table2[[#This Row],[Shelf Dollar Vol Current 12 Mths]]&lt;#REF!+1,"DOES NOT MEET $ CRITERIA"))</f>
        <v>#REF!</v>
      </c>
      <c r="AT1730" s="78"/>
    </row>
    <row r="1731" spans="1:46" ht="13.8" x14ac:dyDescent="0.3">
      <c r="A1731" s="68" t="s">
        <v>10160</v>
      </c>
      <c r="B1731" s="69">
        <v>22257</v>
      </c>
      <c r="C1731" s="69">
        <v>207</v>
      </c>
      <c r="D1731" s="69" t="s">
        <v>25</v>
      </c>
      <c r="E1731" s="70" t="s">
        <v>6313</v>
      </c>
      <c r="F1731" s="70"/>
      <c r="G1731" s="71" t="s">
        <v>10161</v>
      </c>
      <c r="H1731" s="69" t="s">
        <v>6315</v>
      </c>
      <c r="I1731" s="68" t="s">
        <v>731</v>
      </c>
      <c r="J1731" s="68" t="s">
        <v>175</v>
      </c>
      <c r="K1731" s="68" t="s">
        <v>146</v>
      </c>
      <c r="L1731" s="68" t="s">
        <v>6320</v>
      </c>
      <c r="M1731" s="68" t="s">
        <v>175</v>
      </c>
      <c r="N1731" s="68" t="s">
        <v>176</v>
      </c>
      <c r="O1731" s="68" t="s">
        <v>10162</v>
      </c>
      <c r="P1731" s="72" t="s">
        <v>6357</v>
      </c>
      <c r="Q1731" s="68" t="s">
        <v>49</v>
      </c>
      <c r="R1731" s="68" t="s">
        <v>6402</v>
      </c>
      <c r="S1731" s="68">
        <v>18</v>
      </c>
      <c r="T1731" s="68">
        <v>5</v>
      </c>
      <c r="U1731" s="68">
        <v>0.71</v>
      </c>
      <c r="V1731" s="68">
        <v>32.5</v>
      </c>
      <c r="W1731" s="68">
        <v>5</v>
      </c>
      <c r="X1731" s="68">
        <v>0.85</v>
      </c>
      <c r="Y1731" s="68">
        <v>150</v>
      </c>
      <c r="Z1731" s="68">
        <v>124</v>
      </c>
      <c r="AA1731" s="68">
        <v>0.17</v>
      </c>
      <c r="AB1731" s="73">
        <v>54282</v>
      </c>
      <c r="AC1731" s="73">
        <v>44377.8</v>
      </c>
      <c r="AD1731" s="73">
        <v>54702</v>
      </c>
      <c r="AE1731" s="73">
        <v>44377.8</v>
      </c>
      <c r="AF1731" s="73"/>
      <c r="AG1731" s="73">
        <f>IFERROR(VLOOKUP(J1731,'Roll ups'!D:E,2,FALSE),0)</f>
        <v>52239627.039999984</v>
      </c>
      <c r="AH1731" s="74">
        <f>IF(Table2[[#This Row],[CATEGORY TTL LOOKUP]]=0,0,IF(Table2[[#This Row],[CATEGORY TTL LOOKUP]]&gt;0,SUM(AB1731/AG1731)))</f>
        <v>1.0390962393057701E-3</v>
      </c>
      <c r="AI1731" s="74" t="str">
        <f>IFERROR(IF(AH1731&lt;#REF!,"STRIKE",IF(AH1731&gt;=#REF!,"GOOD")),"NO DATA")</f>
        <v>NO DATA</v>
      </c>
      <c r="AJ1731" s="75">
        <f>IFERROR(VLOOKUP(K1731,'Roll ups'!H:I,2,FALSE),0)</f>
        <v>69119979.479999974</v>
      </c>
      <c r="AK1731" s="76">
        <f>IF(Table2[[#This Row],[PRICE TIER LOOKUP]]=0,0,IF(Table2[[#This Row],[PRICE TIER LOOKUP]]&gt;0,SUM(AB1731/AJ1731)))</f>
        <v>7.8533009425598311E-4</v>
      </c>
      <c r="AL1731" s="74" t="e">
        <f>IF(AK1731&lt;#REF!,"STRIKE",IF(AK1731&gt;=#REF!,"GOOD"))</f>
        <v>#REF!</v>
      </c>
      <c r="AM1731" s="75">
        <f>VLOOKUP(H1731,'Roll ups'!A:B,2,FALSE)</f>
        <v>325145452.83999985</v>
      </c>
      <c r="AN1731" s="77">
        <f t="shared" si="56"/>
        <v>1.6694682187885776E-4</v>
      </c>
      <c r="AO1731" s="74" t="str">
        <f>IFERROR(VLOOKUP(Table2[[#This Row],[Product Name]],'Roll ups'!L:P,5,FALSE),"GOOD")</f>
        <v>GOOD</v>
      </c>
      <c r="AP1731" s="74">
        <f>Table2[[#This Row],[Retail Dollar Vol Current 12 Mths]]/Table2[[#This Row],[SHELF SALES  LOOKUP]]</f>
        <v>1.682385514612077E-4</v>
      </c>
      <c r="AQ1731" s="69">
        <f t="shared" si="57"/>
        <v>0</v>
      </c>
      <c r="AR173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731" s="69" t="e">
        <f>IF(Table2[[#This Row],[Shelf Dollar Vol Current 12 Mths]]&gt;#REF!,"MEETS $ CRITERIA",IF(Table2[[#This Row],[Shelf Dollar Vol Current 12 Mths]]&lt;#REF!+1,"DOES NOT MEET $ CRITERIA"))</f>
        <v>#REF!</v>
      </c>
      <c r="AT1731" s="78"/>
    </row>
    <row r="1732" spans="1:46" ht="13.8" x14ac:dyDescent="0.3">
      <c r="A1732" s="68" t="s">
        <v>10163</v>
      </c>
      <c r="B1732" s="69">
        <v>26771</v>
      </c>
      <c r="C1732" s="69">
        <v>490</v>
      </c>
      <c r="D1732" s="69" t="s">
        <v>25</v>
      </c>
      <c r="E1732" s="70" t="s">
        <v>6313</v>
      </c>
      <c r="F1732" s="70"/>
      <c r="G1732" s="71" t="s">
        <v>10164</v>
      </c>
      <c r="H1732" s="69" t="s">
        <v>6315</v>
      </c>
      <c r="I1732" s="68" t="s">
        <v>758</v>
      </c>
      <c r="J1732" s="68" t="s">
        <v>175</v>
      </c>
      <c r="K1732" s="68" t="s">
        <v>146</v>
      </c>
      <c r="L1732" s="68" t="s">
        <v>146</v>
      </c>
      <c r="M1732" s="68" t="s">
        <v>175</v>
      </c>
      <c r="N1732" s="68" t="s">
        <v>176</v>
      </c>
      <c r="O1732" s="68" t="s">
        <v>10165</v>
      </c>
      <c r="P1732" s="72" t="s">
        <v>6357</v>
      </c>
      <c r="Q1732" s="68" t="s">
        <v>405</v>
      </c>
      <c r="R1732" s="68" t="s">
        <v>31</v>
      </c>
      <c r="S1732" s="68">
        <v>21</v>
      </c>
      <c r="T1732" s="68">
        <v>11</v>
      </c>
      <c r="U1732" s="68">
        <v>0.46</v>
      </c>
      <c r="V1732" s="68">
        <v>52.25</v>
      </c>
      <c r="W1732" s="68">
        <v>51.92</v>
      </c>
      <c r="X1732" s="68">
        <v>0.01</v>
      </c>
      <c r="Y1732" s="68">
        <v>253.25</v>
      </c>
      <c r="Z1732" s="68">
        <v>219.58</v>
      </c>
      <c r="AA1732" s="68">
        <v>0.13</v>
      </c>
      <c r="AB1732" s="73">
        <v>101490</v>
      </c>
      <c r="AC1732" s="73">
        <v>88426</v>
      </c>
      <c r="AD1732" s="73">
        <v>103326</v>
      </c>
      <c r="AE1732" s="73">
        <v>89590</v>
      </c>
      <c r="AF1732" s="73"/>
      <c r="AG1732" s="73">
        <f>IFERROR(VLOOKUP(J1732,'Roll ups'!D:E,2,FALSE),0)</f>
        <v>52239627.039999984</v>
      </c>
      <c r="AH1732" s="74">
        <f>IF(Table2[[#This Row],[CATEGORY TTL LOOKUP]]=0,0,IF(Table2[[#This Row],[CATEGORY TTL LOOKUP]]&gt;0,SUM(AB1732/AG1732)))</f>
        <v>1.9427780355761137E-3</v>
      </c>
      <c r="AI1732" s="74" t="str">
        <f>IFERROR(IF(AH1732&lt;#REF!,"STRIKE",IF(AH1732&gt;=#REF!,"GOOD")),"NO DATA")</f>
        <v>NO DATA</v>
      </c>
      <c r="AJ1732" s="75">
        <f>IFERROR(VLOOKUP(K1732,'Roll ups'!H:I,2,FALSE),0)</f>
        <v>69119979.479999974</v>
      </c>
      <c r="AK1732" s="76">
        <f>IF(Table2[[#This Row],[PRICE TIER LOOKUP]]=0,0,IF(Table2[[#This Row],[PRICE TIER LOOKUP]]&gt;0,SUM(AB1732/AJ1732)))</f>
        <v>1.4683164081286564E-3</v>
      </c>
      <c r="AL1732" s="74" t="e">
        <f>IF(AK1732&lt;#REF!,"STRIKE",IF(AK1732&gt;=#REF!,"GOOD"))</f>
        <v>#REF!</v>
      </c>
      <c r="AM1732" s="75">
        <f>VLOOKUP(H1732,'Roll ups'!A:B,2,FALSE)</f>
        <v>325145452.83999985</v>
      </c>
      <c r="AN1732" s="77">
        <f t="shared" si="56"/>
        <v>3.121372269349927E-4</v>
      </c>
      <c r="AO1732" s="74" t="str">
        <f>IFERROR(VLOOKUP(Table2[[#This Row],[Product Name]],'Roll ups'!L:P,5,FALSE),"GOOD")</f>
        <v>GOOD</v>
      </c>
      <c r="AP1732" s="74">
        <f>Table2[[#This Row],[Retail Dollar Vol Current 12 Mths]]/Table2[[#This Row],[SHELF SALES  LOOKUP]]</f>
        <v>3.1778393053783681E-4</v>
      </c>
      <c r="AQ1732" s="69">
        <f t="shared" si="57"/>
        <v>0</v>
      </c>
      <c r="AR173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732" s="69" t="e">
        <f>IF(Table2[[#This Row],[Shelf Dollar Vol Current 12 Mths]]&gt;#REF!,"MEETS $ CRITERIA",IF(Table2[[#This Row],[Shelf Dollar Vol Current 12 Mths]]&lt;#REF!+1,"DOES NOT MEET $ CRITERIA"))</f>
        <v>#REF!</v>
      </c>
      <c r="AT1732" s="78"/>
    </row>
    <row r="1733" spans="1:46" ht="13.8" x14ac:dyDescent="0.3">
      <c r="A1733" s="68" t="s">
        <v>10166</v>
      </c>
      <c r="B1733" s="69">
        <v>87282</v>
      </c>
      <c r="C1733" s="69">
        <v>522</v>
      </c>
      <c r="D1733" s="69" t="s">
        <v>25</v>
      </c>
      <c r="E1733" s="70" t="s">
        <v>6313</v>
      </c>
      <c r="F1733" s="70"/>
      <c r="G1733" s="71" t="s">
        <v>10167</v>
      </c>
      <c r="H1733" s="69" t="s">
        <v>6315</v>
      </c>
      <c r="I1733" s="68" t="s">
        <v>245</v>
      </c>
      <c r="J1733" s="68" t="s">
        <v>245</v>
      </c>
      <c r="K1733" s="68" t="s">
        <v>146</v>
      </c>
      <c r="L1733" s="68" t="s">
        <v>6320</v>
      </c>
      <c r="M1733" s="68" t="s">
        <v>245</v>
      </c>
      <c r="N1733" s="68" t="s">
        <v>246</v>
      </c>
      <c r="O1733" s="68" t="s">
        <v>10168</v>
      </c>
      <c r="P1733" s="72" t="s">
        <v>245</v>
      </c>
      <c r="Q1733" s="68" t="s">
        <v>397</v>
      </c>
      <c r="R1733" s="68" t="s">
        <v>31</v>
      </c>
      <c r="S1733" s="68">
        <v>37</v>
      </c>
      <c r="T1733" s="68">
        <v>130</v>
      </c>
      <c r="U1733" s="68">
        <v>-2.4900000000000002</v>
      </c>
      <c r="V1733" s="68">
        <v>217.67</v>
      </c>
      <c r="W1733" s="68">
        <v>260.08</v>
      </c>
      <c r="X1733" s="68">
        <v>-0.19</v>
      </c>
      <c r="Y1733" s="68">
        <v>899.75</v>
      </c>
      <c r="Z1733" s="68">
        <v>797.37</v>
      </c>
      <c r="AA1733" s="68">
        <v>0.11</v>
      </c>
      <c r="AB1733" s="73">
        <v>462557.69</v>
      </c>
      <c r="AC1733" s="73">
        <v>411171.18</v>
      </c>
      <c r="AD1733" s="73">
        <v>466566.61</v>
      </c>
      <c r="AE1733" s="73">
        <v>411171.18</v>
      </c>
      <c r="AF1733" s="73"/>
      <c r="AG1733" s="73">
        <f>IFERROR(VLOOKUP(J1733,'Roll ups'!D:E,2,FALSE),0)</f>
        <v>57863085.470000021</v>
      </c>
      <c r="AH1733" s="74">
        <f>IF(Table2[[#This Row],[CATEGORY TTL LOOKUP]]=0,0,IF(Table2[[#This Row],[CATEGORY TTL LOOKUP]]&gt;0,SUM(AB1733/AG1733)))</f>
        <v>7.9940031929306623E-3</v>
      </c>
      <c r="AI1733" s="74" t="str">
        <f>IFERROR(IF(AH1733&lt;#REF!,"STRIKE",IF(AH1733&gt;=#REF!,"GOOD")),"NO DATA")</f>
        <v>NO DATA</v>
      </c>
      <c r="AJ1733" s="75">
        <f>IFERROR(VLOOKUP(K1733,'Roll ups'!H:I,2,FALSE),0)</f>
        <v>69119979.479999974</v>
      </c>
      <c r="AK1733" s="76">
        <f>IF(Table2[[#This Row],[PRICE TIER LOOKUP]]=0,0,IF(Table2[[#This Row],[PRICE TIER LOOKUP]]&gt;0,SUM(AB1733/AJ1733)))</f>
        <v>6.6920981962073954E-3</v>
      </c>
      <c r="AL1733" s="74" t="e">
        <f>IF(AK1733&lt;#REF!,"STRIKE",IF(AK1733&gt;=#REF!,"GOOD"))</f>
        <v>#REF!</v>
      </c>
      <c r="AM1733" s="75">
        <f>VLOOKUP(H1733,'Roll ups'!A:B,2,FALSE)</f>
        <v>325145452.83999985</v>
      </c>
      <c r="AN1733" s="77">
        <f t="shared" si="56"/>
        <v>1.4226177421820475E-3</v>
      </c>
      <c r="AO1733" s="74" t="str">
        <f>IFERROR(VLOOKUP(Table2[[#This Row],[Product Name]],'Roll ups'!L:P,5,FALSE),"GOOD")</f>
        <v>GOOD</v>
      </c>
      <c r="AP1733" s="74">
        <f>Table2[[#This Row],[Retail Dollar Vol Current 12 Mths]]/Table2[[#This Row],[SHELF SALES  LOOKUP]]</f>
        <v>1.4349473625565102E-3</v>
      </c>
      <c r="AQ1733" s="69">
        <f t="shared" si="57"/>
        <v>0</v>
      </c>
      <c r="AR173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733" s="69" t="e">
        <f>IF(Table2[[#This Row],[Shelf Dollar Vol Current 12 Mths]]&gt;#REF!,"MEETS $ CRITERIA",IF(Table2[[#This Row],[Shelf Dollar Vol Current 12 Mths]]&lt;#REF!+1,"DOES NOT MEET $ CRITERIA"))</f>
        <v>#REF!</v>
      </c>
      <c r="AT1733" s="78"/>
    </row>
    <row r="1734" spans="1:46" ht="13.8" x14ac:dyDescent="0.3">
      <c r="A1734" s="68" t="s">
        <v>10169</v>
      </c>
      <c r="B1734" s="69">
        <v>87283</v>
      </c>
      <c r="C1734" s="69">
        <v>308</v>
      </c>
      <c r="D1734" s="69" t="s">
        <v>25</v>
      </c>
      <c r="E1734" s="70" t="s">
        <v>6313</v>
      </c>
      <c r="F1734" s="70"/>
      <c r="G1734" s="71" t="s">
        <v>10170</v>
      </c>
      <c r="H1734" s="69" t="s">
        <v>6315</v>
      </c>
      <c r="I1734" s="68" t="s">
        <v>245</v>
      </c>
      <c r="J1734" s="68" t="s">
        <v>245</v>
      </c>
      <c r="K1734" s="68" t="s">
        <v>146</v>
      </c>
      <c r="L1734" s="68" t="s">
        <v>6320</v>
      </c>
      <c r="M1734" s="68" t="s">
        <v>245</v>
      </c>
      <c r="N1734" s="68" t="s">
        <v>246</v>
      </c>
      <c r="O1734" s="68" t="s">
        <v>10171</v>
      </c>
      <c r="P1734" s="72" t="s">
        <v>245</v>
      </c>
      <c r="Q1734" s="68" t="s">
        <v>397</v>
      </c>
      <c r="R1734" s="68" t="s">
        <v>31</v>
      </c>
      <c r="S1734" s="68">
        <v>68</v>
      </c>
      <c r="T1734" s="68">
        <v>167.33</v>
      </c>
      <c r="U1734" s="68">
        <v>-1.47</v>
      </c>
      <c r="V1734" s="68">
        <v>211.79</v>
      </c>
      <c r="W1734" s="68">
        <v>286.67</v>
      </c>
      <c r="X1734" s="68">
        <v>-0.35</v>
      </c>
      <c r="Y1734" s="68">
        <v>735.16</v>
      </c>
      <c r="Z1734" s="68">
        <v>719.79</v>
      </c>
      <c r="AA1734" s="68">
        <v>0.02</v>
      </c>
      <c r="AB1734" s="73">
        <v>301285.36</v>
      </c>
      <c r="AC1734" s="73">
        <v>295701.2</v>
      </c>
      <c r="AD1734" s="73">
        <v>301285.36</v>
      </c>
      <c r="AE1734" s="73">
        <v>295701.2</v>
      </c>
      <c r="AF1734" s="73"/>
      <c r="AG1734" s="73">
        <f>IFERROR(VLOOKUP(J1734,'Roll ups'!D:E,2,FALSE),0)</f>
        <v>57863085.470000021</v>
      </c>
      <c r="AH1734" s="74">
        <f>IF(Table2[[#This Row],[CATEGORY TTL LOOKUP]]=0,0,IF(Table2[[#This Row],[CATEGORY TTL LOOKUP]]&gt;0,SUM(AB1734/AG1734)))</f>
        <v>5.2068664771809632E-3</v>
      </c>
      <c r="AI1734" s="74" t="str">
        <f>IFERROR(IF(AH1734&lt;#REF!,"STRIKE",IF(AH1734&gt;=#REF!,"GOOD")),"NO DATA")</f>
        <v>NO DATA</v>
      </c>
      <c r="AJ1734" s="75">
        <f>IFERROR(VLOOKUP(K1734,'Roll ups'!H:I,2,FALSE),0)</f>
        <v>69119979.479999974</v>
      </c>
      <c r="AK1734" s="76">
        <f>IF(Table2[[#This Row],[PRICE TIER LOOKUP]]=0,0,IF(Table2[[#This Row],[PRICE TIER LOOKUP]]&gt;0,SUM(AB1734/AJ1734)))</f>
        <v>4.3588751366336505E-3</v>
      </c>
      <c r="AL1734" s="74" t="e">
        <f>IF(AK1734&lt;#REF!,"STRIKE",IF(AK1734&gt;=#REF!,"GOOD"))</f>
        <v>#REF!</v>
      </c>
      <c r="AM1734" s="75">
        <f>VLOOKUP(H1734,'Roll ups'!A:B,2,FALSE)</f>
        <v>325145452.83999985</v>
      </c>
      <c r="AN1734" s="77">
        <f t="shared" si="56"/>
        <v>9.2661717200227573E-4</v>
      </c>
      <c r="AO1734" s="74" t="str">
        <f>IFERROR(VLOOKUP(Table2[[#This Row],[Product Name]],'Roll ups'!L:P,5,FALSE),"GOOD")</f>
        <v>GOOD</v>
      </c>
      <c r="AP1734" s="74">
        <f>Table2[[#This Row],[Retail Dollar Vol Current 12 Mths]]/Table2[[#This Row],[SHELF SALES  LOOKUP]]</f>
        <v>9.2661717200227573E-4</v>
      </c>
      <c r="AQ1734" s="69">
        <f t="shared" si="57"/>
        <v>0</v>
      </c>
      <c r="AR173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734" s="69" t="e">
        <f>IF(Table2[[#This Row],[Shelf Dollar Vol Current 12 Mths]]&gt;#REF!,"MEETS $ CRITERIA",IF(Table2[[#This Row],[Shelf Dollar Vol Current 12 Mths]]&lt;#REF!+1,"DOES NOT MEET $ CRITERIA"))</f>
        <v>#REF!</v>
      </c>
      <c r="AT1734" s="78"/>
    </row>
    <row r="1735" spans="1:46" ht="13.8" x14ac:dyDescent="0.3">
      <c r="A1735" s="68" t="s">
        <v>5770</v>
      </c>
      <c r="B1735" s="69">
        <v>88558</v>
      </c>
      <c r="C1735" s="69">
        <v>95</v>
      </c>
      <c r="D1735" s="69" t="s">
        <v>25</v>
      </c>
      <c r="E1735" s="70" t="s">
        <v>6313</v>
      </c>
      <c r="F1735" s="70"/>
      <c r="G1735" s="71" t="s">
        <v>10172</v>
      </c>
      <c r="H1735" s="69" t="s">
        <v>6315</v>
      </c>
      <c r="I1735" s="68" t="s">
        <v>245</v>
      </c>
      <c r="J1735" s="68" t="s">
        <v>245</v>
      </c>
      <c r="K1735" s="68" t="s">
        <v>104</v>
      </c>
      <c r="L1735" s="68" t="s">
        <v>89</v>
      </c>
      <c r="M1735" s="68" t="s">
        <v>245</v>
      </c>
      <c r="N1735" s="68" t="s">
        <v>529</v>
      </c>
      <c r="O1735" s="68" t="s">
        <v>10173</v>
      </c>
      <c r="P1735" s="72" t="s">
        <v>245</v>
      </c>
      <c r="Q1735" s="68" t="s">
        <v>6387</v>
      </c>
      <c r="R1735" s="68" t="s">
        <v>31</v>
      </c>
      <c r="S1735" s="68">
        <v>1</v>
      </c>
      <c r="T1735" s="68">
        <v>7</v>
      </c>
      <c r="U1735" s="68">
        <v>-4.1399999999999997</v>
      </c>
      <c r="V1735" s="68">
        <v>17.7</v>
      </c>
      <c r="W1735" s="68">
        <v>37.340000000000003</v>
      </c>
      <c r="X1735" s="68">
        <v>-1.1100000000000001</v>
      </c>
      <c r="Y1735" s="68">
        <v>89.26</v>
      </c>
      <c r="Z1735" s="68">
        <v>78.180000000000007</v>
      </c>
      <c r="AA1735" s="68">
        <v>0.12</v>
      </c>
      <c r="AB1735" s="73">
        <v>13744.62</v>
      </c>
      <c r="AC1735" s="73">
        <v>11985</v>
      </c>
      <c r="AD1735" s="73">
        <v>14118.84</v>
      </c>
      <c r="AE1735" s="73">
        <v>12386.94</v>
      </c>
      <c r="AF1735" s="73"/>
      <c r="AG1735" s="73">
        <f>IFERROR(VLOOKUP(J1735,'Roll ups'!D:E,2,FALSE),0)</f>
        <v>57863085.470000021</v>
      </c>
      <c r="AH1735" s="74">
        <f>IF(Table2[[#This Row],[CATEGORY TTL LOOKUP]]=0,0,IF(Table2[[#This Row],[CATEGORY TTL LOOKUP]]&gt;0,SUM(AB1735/AG1735)))</f>
        <v>2.3753693548067193E-4</v>
      </c>
      <c r="AI1735" s="74" t="str">
        <f>IFERROR(IF(AH1735&lt;#REF!,"STRIKE",IF(AH1735&gt;=#REF!,"GOOD")),"NO DATA")</f>
        <v>NO DATA</v>
      </c>
      <c r="AJ1735" s="75">
        <f>IFERROR(VLOOKUP(K1735,'Roll ups'!H:I,2,FALSE),0)</f>
        <v>34230392.709999993</v>
      </c>
      <c r="AK1735" s="76">
        <f>IF(Table2[[#This Row],[PRICE TIER LOOKUP]]=0,0,IF(Table2[[#This Row],[PRICE TIER LOOKUP]]&gt;0,SUM(AB1735/AJ1735)))</f>
        <v>4.0153264137062259E-4</v>
      </c>
      <c r="AL1735" s="74" t="e">
        <f>IF(AK1735&lt;#REF!,"STRIKE",IF(AK1735&gt;=#REF!,"GOOD"))</f>
        <v>#REF!</v>
      </c>
      <c r="AM1735" s="75">
        <f>VLOOKUP(H1735,'Roll ups'!A:B,2,FALSE)</f>
        <v>325145452.83999985</v>
      </c>
      <c r="AN1735" s="77">
        <f t="shared" si="56"/>
        <v>4.2272219647997237E-5</v>
      </c>
      <c r="AO1735" s="74" t="str">
        <f>IFERROR(VLOOKUP(Table2[[#This Row],[Product Name]],'Roll ups'!L:P,5,FALSE),"GOOD")</f>
        <v>GOOD</v>
      </c>
      <c r="AP1735" s="74">
        <f>Table2[[#This Row],[Retail Dollar Vol Current 12 Mths]]/Table2[[#This Row],[SHELF SALES  LOOKUP]]</f>
        <v>4.3423150705871042E-5</v>
      </c>
      <c r="AQ1735" s="69">
        <f t="shared" si="57"/>
        <v>0</v>
      </c>
      <c r="AR173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735" s="69" t="e">
        <f>IF(Table2[[#This Row],[Shelf Dollar Vol Current 12 Mths]]&gt;#REF!,"MEETS $ CRITERIA",IF(Table2[[#This Row],[Shelf Dollar Vol Current 12 Mths]]&lt;#REF!+1,"DOES NOT MEET $ CRITERIA"))</f>
        <v>#REF!</v>
      </c>
      <c r="AT1735" s="78"/>
    </row>
    <row r="1736" spans="1:46" ht="13.8" x14ac:dyDescent="0.3">
      <c r="A1736" s="68" t="s">
        <v>10174</v>
      </c>
      <c r="B1736" s="69">
        <v>88830</v>
      </c>
      <c r="C1736" s="69">
        <v>478</v>
      </c>
      <c r="D1736" s="69" t="s">
        <v>25</v>
      </c>
      <c r="E1736" s="70" t="s">
        <v>6313</v>
      </c>
      <c r="F1736" s="70"/>
      <c r="G1736" s="71" t="s">
        <v>10175</v>
      </c>
      <c r="H1736" s="69" t="s">
        <v>6315</v>
      </c>
      <c r="I1736" s="68" t="s">
        <v>245</v>
      </c>
      <c r="J1736" s="68" t="s">
        <v>245</v>
      </c>
      <c r="K1736" s="68" t="s">
        <v>146</v>
      </c>
      <c r="L1736" s="68" t="s">
        <v>146</v>
      </c>
      <c r="M1736" s="68" t="s">
        <v>245</v>
      </c>
      <c r="N1736" s="68" t="s">
        <v>246</v>
      </c>
      <c r="O1736" s="68" t="s">
        <v>10176</v>
      </c>
      <c r="P1736" s="72" t="s">
        <v>245</v>
      </c>
      <c r="Q1736" s="68" t="s">
        <v>397</v>
      </c>
      <c r="R1736" s="68" t="s">
        <v>31</v>
      </c>
      <c r="S1736" s="68">
        <v>50</v>
      </c>
      <c r="T1736" s="68">
        <v>93</v>
      </c>
      <c r="U1736" s="68">
        <v>-0.87</v>
      </c>
      <c r="V1736" s="68">
        <v>266.33</v>
      </c>
      <c r="W1736" s="68">
        <v>201</v>
      </c>
      <c r="X1736" s="68">
        <v>0.25</v>
      </c>
      <c r="Y1736" s="68">
        <v>882.96</v>
      </c>
      <c r="Z1736" s="68">
        <v>651.08000000000004</v>
      </c>
      <c r="AA1736" s="68">
        <v>0.26</v>
      </c>
      <c r="AB1736" s="73">
        <v>466315.77</v>
      </c>
      <c r="AC1736" s="73">
        <v>351608.66</v>
      </c>
      <c r="AD1736" s="73">
        <v>473001.41</v>
      </c>
      <c r="AE1736" s="73">
        <v>351608.66</v>
      </c>
      <c r="AF1736" s="73"/>
      <c r="AG1736" s="73">
        <f>IFERROR(VLOOKUP(J1736,'Roll ups'!D:E,2,FALSE),0)</f>
        <v>57863085.470000021</v>
      </c>
      <c r="AH1736" s="74">
        <f>IF(Table2[[#This Row],[CATEGORY TTL LOOKUP]]=0,0,IF(Table2[[#This Row],[CATEGORY TTL LOOKUP]]&gt;0,SUM(AB1736/AG1736)))</f>
        <v>8.0589509911594397E-3</v>
      </c>
      <c r="AI1736" s="74" t="str">
        <f>IFERROR(IF(AH1736&lt;#REF!,"STRIKE",IF(AH1736&gt;=#REF!,"GOOD")),"NO DATA")</f>
        <v>NO DATA</v>
      </c>
      <c r="AJ1736" s="75">
        <f>IFERROR(VLOOKUP(K1736,'Roll ups'!H:I,2,FALSE),0)</f>
        <v>69119979.479999974</v>
      </c>
      <c r="AK1736" s="76">
        <f>IF(Table2[[#This Row],[PRICE TIER LOOKUP]]=0,0,IF(Table2[[#This Row],[PRICE TIER LOOKUP]]&gt;0,SUM(AB1736/AJ1736)))</f>
        <v>6.746468582718974E-3</v>
      </c>
      <c r="AL1736" s="74" t="e">
        <f>IF(AK1736&lt;#REF!,"STRIKE",IF(AK1736&gt;=#REF!,"GOOD"))</f>
        <v>#REF!</v>
      </c>
      <c r="AM1736" s="75">
        <f>VLOOKUP(H1736,'Roll ups'!A:B,2,FALSE)</f>
        <v>325145452.83999985</v>
      </c>
      <c r="AN1736" s="77">
        <f t="shared" si="56"/>
        <v>1.434175892441185E-3</v>
      </c>
      <c r="AO1736" s="74" t="str">
        <f>IFERROR(VLOOKUP(Table2[[#This Row],[Product Name]],'Roll ups'!L:P,5,FALSE),"GOOD")</f>
        <v>GOOD</v>
      </c>
      <c r="AP1736" s="74">
        <f>Table2[[#This Row],[Retail Dollar Vol Current 12 Mths]]/Table2[[#This Row],[SHELF SALES  LOOKUP]]</f>
        <v>1.4547378899767613E-3</v>
      </c>
      <c r="AQ1736" s="69">
        <f t="shared" si="57"/>
        <v>0</v>
      </c>
      <c r="AR173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736" s="69" t="e">
        <f>IF(Table2[[#This Row],[Shelf Dollar Vol Current 12 Mths]]&gt;#REF!,"MEETS $ CRITERIA",IF(Table2[[#This Row],[Shelf Dollar Vol Current 12 Mths]]&lt;#REF!+1,"DOES NOT MEET $ CRITERIA"))</f>
        <v>#REF!</v>
      </c>
      <c r="AT1736" s="78"/>
    </row>
    <row r="1737" spans="1:46" ht="13.8" x14ac:dyDescent="0.3">
      <c r="A1737" s="68" t="s">
        <v>5848</v>
      </c>
      <c r="B1737" s="69">
        <v>89788</v>
      </c>
      <c r="C1737" s="69">
        <v>92</v>
      </c>
      <c r="D1737" s="69" t="s">
        <v>25</v>
      </c>
      <c r="E1737" s="70" t="s">
        <v>6313</v>
      </c>
      <c r="F1737" s="70"/>
      <c r="G1737" s="71" t="s">
        <v>10177</v>
      </c>
      <c r="H1737" s="69" t="s">
        <v>6315</v>
      </c>
      <c r="I1737" s="68" t="s">
        <v>245</v>
      </c>
      <c r="J1737" s="68" t="s">
        <v>245</v>
      </c>
      <c r="K1737" s="68" t="s">
        <v>104</v>
      </c>
      <c r="L1737" s="68" t="s">
        <v>89</v>
      </c>
      <c r="M1737" s="68" t="s">
        <v>245</v>
      </c>
      <c r="N1737" s="68" t="s">
        <v>529</v>
      </c>
      <c r="O1737" s="68" t="s">
        <v>10178</v>
      </c>
      <c r="P1737" s="72" t="s">
        <v>245</v>
      </c>
      <c r="Q1737" s="68" t="s">
        <v>6387</v>
      </c>
      <c r="R1737" s="68" t="s">
        <v>31</v>
      </c>
      <c r="S1737" s="68">
        <v>5</v>
      </c>
      <c r="T1737" s="68">
        <v>5.83</v>
      </c>
      <c r="U1737" s="68">
        <v>-0.25</v>
      </c>
      <c r="V1737" s="68">
        <v>53.67</v>
      </c>
      <c r="W1737" s="68">
        <v>32.67</v>
      </c>
      <c r="X1737" s="68">
        <v>0.39</v>
      </c>
      <c r="Y1737" s="68">
        <v>160.43</v>
      </c>
      <c r="Z1737" s="68">
        <v>124.84</v>
      </c>
      <c r="AA1737" s="68">
        <v>0.22</v>
      </c>
      <c r="AB1737" s="73">
        <v>24614.7</v>
      </c>
      <c r="AC1737" s="73">
        <v>19265.34</v>
      </c>
      <c r="AD1737" s="73">
        <v>25377</v>
      </c>
      <c r="AE1737" s="73">
        <v>19819.740000000002</v>
      </c>
      <c r="AF1737" s="73"/>
      <c r="AG1737" s="73">
        <f>IFERROR(VLOOKUP(J1737,'Roll ups'!D:E,2,FALSE),0)</f>
        <v>57863085.470000021</v>
      </c>
      <c r="AH1737" s="74">
        <f>IF(Table2[[#This Row],[CATEGORY TTL LOOKUP]]=0,0,IF(Table2[[#This Row],[CATEGORY TTL LOOKUP]]&gt;0,SUM(AB1737/AG1737)))</f>
        <v>4.2539556610339866E-4</v>
      </c>
      <c r="AI1737" s="74" t="str">
        <f>IFERROR(IF(AH1737&lt;#REF!,"STRIKE",IF(AH1737&gt;=#REF!,"GOOD")),"NO DATA")</f>
        <v>NO DATA</v>
      </c>
      <c r="AJ1737" s="75">
        <f>IFERROR(VLOOKUP(K1737,'Roll ups'!H:I,2,FALSE),0)</f>
        <v>34230392.709999993</v>
      </c>
      <c r="AK1737" s="76">
        <f>IF(Table2[[#This Row],[PRICE TIER LOOKUP]]=0,0,IF(Table2[[#This Row],[PRICE TIER LOOKUP]]&gt;0,SUM(AB1737/AJ1737)))</f>
        <v>7.1908903320320702E-4</v>
      </c>
      <c r="AL1737" s="74" t="e">
        <f>IF(AK1737&lt;#REF!,"STRIKE",IF(AK1737&gt;=#REF!,"GOOD"))</f>
        <v>#REF!</v>
      </c>
      <c r="AM1737" s="75">
        <f>VLOOKUP(H1737,'Roll ups'!A:B,2,FALSE)</f>
        <v>325145452.83999985</v>
      </c>
      <c r="AN1737" s="77">
        <f t="shared" si="56"/>
        <v>7.5703657501593905E-5</v>
      </c>
      <c r="AO1737" s="74" t="str">
        <f>IFERROR(VLOOKUP(Table2[[#This Row],[Product Name]],'Roll ups'!L:P,5,FALSE),"GOOD")</f>
        <v>GOOD</v>
      </c>
      <c r="AP1737" s="74">
        <f>Table2[[#This Row],[Retail Dollar Vol Current 12 Mths]]/Table2[[#This Row],[SHELF SALES  LOOKUP]]</f>
        <v>7.8048146693559069E-5</v>
      </c>
      <c r="AQ1737" s="69">
        <f t="shared" si="57"/>
        <v>0</v>
      </c>
      <c r="AR173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737" s="69" t="e">
        <f>IF(Table2[[#This Row],[Shelf Dollar Vol Current 12 Mths]]&gt;#REF!,"MEETS $ CRITERIA",IF(Table2[[#This Row],[Shelf Dollar Vol Current 12 Mths]]&lt;#REF!+1,"DOES NOT MEET $ CRITERIA"))</f>
        <v>#REF!</v>
      </c>
      <c r="AT1737" s="78"/>
    </row>
    <row r="1738" spans="1:46" ht="13.8" x14ac:dyDescent="0.3">
      <c r="A1738" s="68" t="s">
        <v>10179</v>
      </c>
      <c r="B1738" s="69">
        <v>39280</v>
      </c>
      <c r="C1738" s="69">
        <v>266</v>
      </c>
      <c r="D1738" s="69" t="s">
        <v>25</v>
      </c>
      <c r="E1738" s="70" t="s">
        <v>6313</v>
      </c>
      <c r="F1738" s="70"/>
      <c r="G1738" s="71" t="s">
        <v>10180</v>
      </c>
      <c r="H1738" s="69" t="s">
        <v>6315</v>
      </c>
      <c r="I1738" s="68" t="s">
        <v>252</v>
      </c>
      <c r="J1738" s="68" t="s">
        <v>252</v>
      </c>
      <c r="K1738" s="68" t="s">
        <v>132</v>
      </c>
      <c r="L1738" s="68" t="s">
        <v>89</v>
      </c>
      <c r="M1738" s="68" t="s">
        <v>252</v>
      </c>
      <c r="N1738" s="68" t="s">
        <v>184</v>
      </c>
      <c r="O1738" s="68" t="s">
        <v>10181</v>
      </c>
      <c r="P1738" s="72" t="s">
        <v>191</v>
      </c>
      <c r="Q1738" s="68" t="s">
        <v>26</v>
      </c>
      <c r="R1738" s="68" t="s">
        <v>27</v>
      </c>
      <c r="S1738" s="68">
        <v>11</v>
      </c>
      <c r="T1738" s="68">
        <v>13.34</v>
      </c>
      <c r="U1738" s="68">
        <v>-0.25</v>
      </c>
      <c r="V1738" s="68">
        <v>40.68</v>
      </c>
      <c r="W1738" s="68">
        <v>42.01</v>
      </c>
      <c r="X1738" s="68">
        <v>-0.03</v>
      </c>
      <c r="Y1738" s="68">
        <v>139.38999999999999</v>
      </c>
      <c r="Z1738" s="68">
        <v>182.05</v>
      </c>
      <c r="AA1738" s="68">
        <v>-0.31</v>
      </c>
      <c r="AB1738" s="73">
        <v>17806.8</v>
      </c>
      <c r="AC1738" s="73">
        <v>23169.599999999999</v>
      </c>
      <c r="AD1738" s="73">
        <v>17806.8</v>
      </c>
      <c r="AE1738" s="73">
        <v>23169.599999999999</v>
      </c>
      <c r="AF1738" s="73"/>
      <c r="AG1738" s="73">
        <f>IFERROR(VLOOKUP(J1738,'Roll ups'!D:E,2,FALSE),0)</f>
        <v>73393567.950000003</v>
      </c>
      <c r="AH1738" s="74">
        <f>IF(Table2[[#This Row],[CATEGORY TTL LOOKUP]]=0,0,IF(Table2[[#This Row],[CATEGORY TTL LOOKUP]]&gt;0,SUM(AB1738/AG1738)))</f>
        <v>2.4262071592065171E-4</v>
      </c>
      <c r="AI1738" s="74" t="str">
        <f>IFERROR(IF(AH1738&lt;#REF!,"STRIKE",IF(AH1738&gt;=#REF!,"GOOD")),"NO DATA")</f>
        <v>NO DATA</v>
      </c>
      <c r="AJ1738" s="75">
        <f>IFERROR(VLOOKUP(K1738,'Roll ups'!H:I,2,FALSE),0)</f>
        <v>126094742.97999983</v>
      </c>
      <c r="AK1738" s="76">
        <f>IF(Table2[[#This Row],[PRICE TIER LOOKUP]]=0,0,IF(Table2[[#This Row],[PRICE TIER LOOKUP]]&gt;0,SUM(AB1738/AJ1738)))</f>
        <v>1.4121762397996542E-4</v>
      </c>
      <c r="AL1738" s="74" t="e">
        <f>IF(AK1738&lt;#REF!,"STRIKE",IF(AK1738&gt;=#REF!,"GOOD"))</f>
        <v>#REF!</v>
      </c>
      <c r="AM1738" s="75">
        <f>VLOOKUP(H1738,'Roll ups'!A:B,2,FALSE)</f>
        <v>325145452.83999985</v>
      </c>
      <c r="AN1738" s="77">
        <f t="shared" si="56"/>
        <v>5.4765643635688517E-5</v>
      </c>
      <c r="AO1738" s="74" t="str">
        <f>IFERROR(VLOOKUP(Table2[[#This Row],[Product Name]],'Roll ups'!L:P,5,FALSE),"GOOD")</f>
        <v>GOOD</v>
      </c>
      <c r="AP1738" s="74">
        <f>Table2[[#This Row],[Retail Dollar Vol Current 12 Mths]]/Table2[[#This Row],[SHELF SALES  LOOKUP]]</f>
        <v>5.4765643635688517E-5</v>
      </c>
      <c r="AQ1738" s="69">
        <f t="shared" si="57"/>
        <v>0</v>
      </c>
      <c r="AR173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738" s="69" t="e">
        <f>IF(Table2[[#This Row],[Shelf Dollar Vol Current 12 Mths]]&gt;#REF!,"MEETS $ CRITERIA",IF(Table2[[#This Row],[Shelf Dollar Vol Current 12 Mths]]&lt;#REF!+1,"DOES NOT MEET $ CRITERIA"))</f>
        <v>#REF!</v>
      </c>
      <c r="AT1738" s="78"/>
    </row>
    <row r="1739" spans="1:46" ht="13.8" x14ac:dyDescent="0.3">
      <c r="A1739" s="68" t="s">
        <v>10182</v>
      </c>
      <c r="B1739" s="69">
        <v>39281</v>
      </c>
      <c r="C1739" s="69">
        <v>195</v>
      </c>
      <c r="D1739" s="69" t="s">
        <v>25</v>
      </c>
      <c r="E1739" s="70" t="s">
        <v>6313</v>
      </c>
      <c r="F1739" s="70"/>
      <c r="G1739" s="71" t="s">
        <v>10183</v>
      </c>
      <c r="H1739" s="69" t="s">
        <v>6315</v>
      </c>
      <c r="I1739" s="68" t="s">
        <v>252</v>
      </c>
      <c r="J1739" s="68" t="s">
        <v>252</v>
      </c>
      <c r="K1739" s="68" t="s">
        <v>132</v>
      </c>
      <c r="L1739" s="68" t="s">
        <v>89</v>
      </c>
      <c r="M1739" s="68" t="s">
        <v>252</v>
      </c>
      <c r="N1739" s="68" t="s">
        <v>184</v>
      </c>
      <c r="O1739" s="68" t="s">
        <v>10184</v>
      </c>
      <c r="P1739" s="72" t="s">
        <v>191</v>
      </c>
      <c r="Q1739" s="68" t="s">
        <v>26</v>
      </c>
      <c r="R1739" s="68" t="s">
        <v>27</v>
      </c>
      <c r="S1739" s="68">
        <v>7</v>
      </c>
      <c r="T1739" s="68">
        <v>9.6</v>
      </c>
      <c r="U1739" s="68">
        <v>-0.28999999999999998</v>
      </c>
      <c r="V1739" s="68">
        <v>20.83</v>
      </c>
      <c r="W1739" s="68">
        <v>35.19</v>
      </c>
      <c r="X1739" s="68">
        <v>-0.69</v>
      </c>
      <c r="Y1739" s="68">
        <v>120.04</v>
      </c>
      <c r="Z1739" s="68">
        <v>130.63</v>
      </c>
      <c r="AA1739" s="68">
        <v>-0.09</v>
      </c>
      <c r="AB1739" s="73">
        <v>15759.66</v>
      </c>
      <c r="AC1739" s="73">
        <v>16665.599999999999</v>
      </c>
      <c r="AD1739" s="73">
        <v>15759.66</v>
      </c>
      <c r="AE1739" s="73">
        <v>16665.599999999999</v>
      </c>
      <c r="AF1739" s="73"/>
      <c r="AG1739" s="73">
        <f>IFERROR(VLOOKUP(J1739,'Roll ups'!D:E,2,FALSE),0)</f>
        <v>73393567.950000003</v>
      </c>
      <c r="AH1739" s="74">
        <f>IF(Table2[[#This Row],[CATEGORY TTL LOOKUP]]=0,0,IF(Table2[[#This Row],[CATEGORY TTL LOOKUP]]&gt;0,SUM(AB1739/AG1739)))</f>
        <v>2.1472808095031437E-4</v>
      </c>
      <c r="AI1739" s="74" t="str">
        <f>IFERROR(IF(AH1739&lt;#REF!,"STRIKE",IF(AH1739&gt;=#REF!,"GOOD")),"NO DATA")</f>
        <v>NO DATA</v>
      </c>
      <c r="AJ1739" s="75">
        <f>IFERROR(VLOOKUP(K1739,'Roll ups'!H:I,2,FALSE),0)</f>
        <v>126094742.97999983</v>
      </c>
      <c r="AK1739" s="76">
        <f>IF(Table2[[#This Row],[PRICE TIER LOOKUP]]=0,0,IF(Table2[[#This Row],[PRICE TIER LOOKUP]]&gt;0,SUM(AB1739/AJ1739)))</f>
        <v>1.2498268863198901E-4</v>
      </c>
      <c r="AL1739" s="74" t="e">
        <f>IF(AK1739&lt;#REF!,"STRIKE",IF(AK1739&gt;=#REF!,"GOOD"))</f>
        <v>#REF!</v>
      </c>
      <c r="AM1739" s="75">
        <f>VLOOKUP(H1739,'Roll ups'!A:B,2,FALSE)</f>
        <v>325145452.83999985</v>
      </c>
      <c r="AN1739" s="77">
        <f t="shared" si="56"/>
        <v>4.8469569118517361E-5</v>
      </c>
      <c r="AO1739" s="74" t="str">
        <f>IFERROR(VLOOKUP(Table2[[#This Row],[Product Name]],'Roll ups'!L:P,5,FALSE),"GOOD")</f>
        <v>GOOD</v>
      </c>
      <c r="AP1739" s="74">
        <f>Table2[[#This Row],[Retail Dollar Vol Current 12 Mths]]/Table2[[#This Row],[SHELF SALES  LOOKUP]]</f>
        <v>4.8469569118517361E-5</v>
      </c>
      <c r="AQ1739" s="69">
        <f t="shared" si="57"/>
        <v>0</v>
      </c>
      <c r="AR173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739" s="69" t="e">
        <f>IF(Table2[[#This Row],[Shelf Dollar Vol Current 12 Mths]]&gt;#REF!,"MEETS $ CRITERIA",IF(Table2[[#This Row],[Shelf Dollar Vol Current 12 Mths]]&lt;#REF!+1,"DOES NOT MEET $ CRITERIA"))</f>
        <v>#REF!</v>
      </c>
      <c r="AT1739" s="78"/>
    </row>
    <row r="1740" spans="1:46" ht="13.8" x14ac:dyDescent="0.3">
      <c r="A1740" s="68" t="s">
        <v>10185</v>
      </c>
      <c r="B1740" s="69">
        <v>39284</v>
      </c>
      <c r="C1740" s="69">
        <v>201</v>
      </c>
      <c r="D1740" s="69" t="s">
        <v>25</v>
      </c>
      <c r="E1740" s="70" t="s">
        <v>6313</v>
      </c>
      <c r="F1740" s="70"/>
      <c r="G1740" s="71" t="s">
        <v>10186</v>
      </c>
      <c r="H1740" s="69" t="s">
        <v>6315</v>
      </c>
      <c r="I1740" s="68" t="s">
        <v>252</v>
      </c>
      <c r="J1740" s="68" t="s">
        <v>252</v>
      </c>
      <c r="K1740" s="68" t="s">
        <v>132</v>
      </c>
      <c r="L1740" s="68" t="s">
        <v>89</v>
      </c>
      <c r="M1740" s="68" t="s">
        <v>252</v>
      </c>
      <c r="N1740" s="68" t="s">
        <v>184</v>
      </c>
      <c r="O1740" s="68" t="s">
        <v>10187</v>
      </c>
      <c r="P1740" s="72" t="s">
        <v>191</v>
      </c>
      <c r="Q1740" s="68" t="s">
        <v>26</v>
      </c>
      <c r="R1740" s="68" t="s">
        <v>27</v>
      </c>
      <c r="S1740" s="68">
        <v>51</v>
      </c>
      <c r="T1740" s="68">
        <v>103.84</v>
      </c>
      <c r="U1740" s="68">
        <v>-1.02</v>
      </c>
      <c r="V1740" s="68">
        <v>122.51</v>
      </c>
      <c r="W1740" s="68">
        <v>124.84</v>
      </c>
      <c r="X1740" s="68">
        <v>-0.02</v>
      </c>
      <c r="Y1740" s="68">
        <v>430.34</v>
      </c>
      <c r="Z1740" s="68">
        <v>471.37</v>
      </c>
      <c r="AA1740" s="68">
        <v>-0.1</v>
      </c>
      <c r="AB1740" s="73">
        <v>38462.33</v>
      </c>
      <c r="AC1740" s="73">
        <v>41293.08</v>
      </c>
      <c r="AD1740" s="73">
        <v>44237.87</v>
      </c>
      <c r="AE1740" s="73">
        <v>48415.98</v>
      </c>
      <c r="AF1740" s="73"/>
      <c r="AG1740" s="73">
        <f>IFERROR(VLOOKUP(J1740,'Roll ups'!D:E,2,FALSE),0)</f>
        <v>73393567.950000003</v>
      </c>
      <c r="AH1740" s="74">
        <f>IF(Table2[[#This Row],[CATEGORY TTL LOOKUP]]=0,0,IF(Table2[[#This Row],[CATEGORY TTL LOOKUP]]&gt;0,SUM(AB1740/AG1740)))</f>
        <v>5.2405586857696843E-4</v>
      </c>
      <c r="AI1740" s="74" t="str">
        <f>IFERROR(IF(AH1740&lt;#REF!,"STRIKE",IF(AH1740&gt;=#REF!,"GOOD")),"NO DATA")</f>
        <v>NO DATA</v>
      </c>
      <c r="AJ1740" s="75">
        <f>IFERROR(VLOOKUP(K1740,'Roll ups'!H:I,2,FALSE),0)</f>
        <v>126094742.97999983</v>
      </c>
      <c r="AK1740" s="76">
        <f>IF(Table2[[#This Row],[PRICE TIER LOOKUP]]=0,0,IF(Table2[[#This Row],[PRICE TIER LOOKUP]]&gt;0,SUM(AB1740/AJ1740)))</f>
        <v>3.0502722866171037E-4</v>
      </c>
      <c r="AL1740" s="74" t="e">
        <f>IF(AK1740&lt;#REF!,"STRIKE",IF(AK1740&gt;=#REF!,"GOOD"))</f>
        <v>#REF!</v>
      </c>
      <c r="AM1740" s="75">
        <f>VLOOKUP(H1740,'Roll ups'!A:B,2,FALSE)</f>
        <v>325145452.83999985</v>
      </c>
      <c r="AN1740" s="77">
        <f t="shared" si="56"/>
        <v>1.1829268920739559E-4</v>
      </c>
      <c r="AO1740" s="74" t="str">
        <f>IFERROR(VLOOKUP(Table2[[#This Row],[Product Name]],'Roll ups'!L:P,5,FALSE),"GOOD")</f>
        <v>GOOD</v>
      </c>
      <c r="AP1740" s="74">
        <f>Table2[[#This Row],[Retail Dollar Vol Current 12 Mths]]/Table2[[#This Row],[SHELF SALES  LOOKUP]]</f>
        <v>1.3605563175988477E-4</v>
      </c>
      <c r="AQ1740" s="69">
        <f t="shared" si="57"/>
        <v>0</v>
      </c>
      <c r="AR174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740" s="69" t="e">
        <f>IF(Table2[[#This Row],[Shelf Dollar Vol Current 12 Mths]]&gt;#REF!,"MEETS $ CRITERIA",IF(Table2[[#This Row],[Shelf Dollar Vol Current 12 Mths]]&lt;#REF!+1,"DOES NOT MEET $ CRITERIA"))</f>
        <v>#REF!</v>
      </c>
      <c r="AT1740" s="78"/>
    </row>
    <row r="1741" spans="1:46" ht="13.8" x14ac:dyDescent="0.3">
      <c r="A1741" s="68" t="s">
        <v>10188</v>
      </c>
      <c r="B1741" s="69">
        <v>64306</v>
      </c>
      <c r="C1741" s="69">
        <v>322</v>
      </c>
      <c r="D1741" s="69" t="s">
        <v>25</v>
      </c>
      <c r="E1741" s="70" t="s">
        <v>6313</v>
      </c>
      <c r="F1741" s="70"/>
      <c r="G1741" s="71" t="s">
        <v>10189</v>
      </c>
      <c r="H1741" s="69" t="s">
        <v>6315</v>
      </c>
      <c r="I1741" s="68" t="s">
        <v>252</v>
      </c>
      <c r="J1741" s="68" t="s">
        <v>252</v>
      </c>
      <c r="K1741" s="68" t="s">
        <v>146</v>
      </c>
      <c r="L1741" s="68" t="s">
        <v>6320</v>
      </c>
      <c r="M1741" s="68" t="s">
        <v>252</v>
      </c>
      <c r="N1741" s="68" t="s">
        <v>184</v>
      </c>
      <c r="O1741" s="68" t="s">
        <v>10190</v>
      </c>
      <c r="P1741" s="72" t="s">
        <v>191</v>
      </c>
      <c r="Q1741" s="68" t="s">
        <v>397</v>
      </c>
      <c r="R1741" s="68" t="s">
        <v>31</v>
      </c>
      <c r="S1741" s="68">
        <v>30</v>
      </c>
      <c r="T1741" s="68">
        <v>59.5</v>
      </c>
      <c r="U1741" s="68">
        <v>-1.02</v>
      </c>
      <c r="V1741" s="68">
        <v>50.5</v>
      </c>
      <c r="W1741" s="68">
        <v>100.46</v>
      </c>
      <c r="X1741" s="68">
        <v>-0.99</v>
      </c>
      <c r="Y1741" s="68">
        <v>190.54</v>
      </c>
      <c r="Z1741" s="68">
        <v>282.95999999999998</v>
      </c>
      <c r="AA1741" s="68">
        <v>-0.49</v>
      </c>
      <c r="AB1741" s="73">
        <v>59058.7</v>
      </c>
      <c r="AC1741" s="73">
        <v>88813.03</v>
      </c>
      <c r="AD1741" s="73">
        <v>60592.25</v>
      </c>
      <c r="AE1741" s="73">
        <v>89941.15</v>
      </c>
      <c r="AF1741" s="73"/>
      <c r="AG1741" s="73">
        <f>IFERROR(VLOOKUP(J1741,'Roll ups'!D:E,2,FALSE),0)</f>
        <v>73393567.950000003</v>
      </c>
      <c r="AH1741" s="74">
        <f>IF(Table2[[#This Row],[CATEGORY TTL LOOKUP]]=0,0,IF(Table2[[#This Row],[CATEGORY TTL LOOKUP]]&gt;0,SUM(AB1741/AG1741)))</f>
        <v>8.0468495604729619E-4</v>
      </c>
      <c r="AI1741" s="74" t="str">
        <f>IFERROR(IF(AH1741&lt;#REF!,"STRIKE",IF(AH1741&gt;=#REF!,"GOOD")),"NO DATA")</f>
        <v>NO DATA</v>
      </c>
      <c r="AJ1741" s="75">
        <f>IFERROR(VLOOKUP(K1741,'Roll ups'!H:I,2,FALSE),0)</f>
        <v>69119979.479999974</v>
      </c>
      <c r="AK1741" s="76">
        <f>IF(Table2[[#This Row],[PRICE TIER LOOKUP]]=0,0,IF(Table2[[#This Row],[PRICE TIER LOOKUP]]&gt;0,SUM(AB1741/AJ1741)))</f>
        <v>8.544374643092706E-4</v>
      </c>
      <c r="AL1741" s="74" t="e">
        <f>IF(AK1741&lt;#REF!,"STRIKE",IF(AK1741&gt;=#REF!,"GOOD"))</f>
        <v>#REF!</v>
      </c>
      <c r="AM1741" s="75">
        <f>VLOOKUP(H1741,'Roll ups'!A:B,2,FALSE)</f>
        <v>325145452.83999985</v>
      </c>
      <c r="AN1741" s="77">
        <f t="shared" ref="AN1741:AN1789" si="58">AB1741/AM1741</f>
        <v>1.8163778544078878E-4</v>
      </c>
      <c r="AO1741" s="74" t="str">
        <f>IFERROR(VLOOKUP(Table2[[#This Row],[Product Name]],'Roll ups'!L:P,5,FALSE),"GOOD")</f>
        <v>GOOD</v>
      </c>
      <c r="AP1741" s="74">
        <f>Table2[[#This Row],[Retail Dollar Vol Current 12 Mths]]/Table2[[#This Row],[SHELF SALES  LOOKUP]]</f>
        <v>1.8635428996700967E-4</v>
      </c>
      <c r="AQ1741" s="69">
        <f t="shared" ref="AQ1741:AQ1789" si="59">COUNTIF(AG1741:AO1741,"Strike")</f>
        <v>0</v>
      </c>
      <c r="AR174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741" s="69" t="e">
        <f>IF(Table2[[#This Row],[Shelf Dollar Vol Current 12 Mths]]&gt;#REF!,"MEETS $ CRITERIA",IF(Table2[[#This Row],[Shelf Dollar Vol Current 12 Mths]]&lt;#REF!+1,"DOES NOT MEET $ CRITERIA"))</f>
        <v>#REF!</v>
      </c>
      <c r="AT1741" s="78"/>
    </row>
    <row r="1742" spans="1:46" ht="13.8" x14ac:dyDescent="0.3">
      <c r="A1742" s="68" t="s">
        <v>10191</v>
      </c>
      <c r="B1742" s="69">
        <v>63311</v>
      </c>
      <c r="C1742" s="69">
        <v>365</v>
      </c>
      <c r="D1742" s="69" t="s">
        <v>25</v>
      </c>
      <c r="E1742" s="70" t="s">
        <v>6313</v>
      </c>
      <c r="F1742" s="70"/>
      <c r="G1742" s="71" t="s">
        <v>10192</v>
      </c>
      <c r="H1742" s="69" t="s">
        <v>6315</v>
      </c>
      <c r="I1742" s="68" t="s">
        <v>116</v>
      </c>
      <c r="J1742" s="68" t="s">
        <v>116</v>
      </c>
      <c r="K1742" s="68" t="s">
        <v>116</v>
      </c>
      <c r="L1742" s="68" t="s">
        <v>6320</v>
      </c>
      <c r="M1742" s="68" t="s">
        <v>116</v>
      </c>
      <c r="N1742" s="68" t="s">
        <v>10193</v>
      </c>
      <c r="O1742" s="68" t="s">
        <v>10194</v>
      </c>
      <c r="P1742" s="72" t="s">
        <v>116</v>
      </c>
      <c r="Q1742" s="68" t="s">
        <v>6387</v>
      </c>
      <c r="R1742" s="68" t="s">
        <v>31</v>
      </c>
      <c r="S1742" s="68">
        <v>10</v>
      </c>
      <c r="T1742" s="68">
        <v>15.5</v>
      </c>
      <c r="U1742" s="68">
        <v>-0.6</v>
      </c>
      <c r="V1742" s="68">
        <v>58.71</v>
      </c>
      <c r="W1742" s="68">
        <v>83.67</v>
      </c>
      <c r="X1742" s="68">
        <v>-0.43</v>
      </c>
      <c r="Y1742" s="68">
        <v>203.84</v>
      </c>
      <c r="Z1742" s="68">
        <v>326.63</v>
      </c>
      <c r="AA1742" s="68">
        <v>-0.6</v>
      </c>
      <c r="AB1742" s="73">
        <v>40758.49</v>
      </c>
      <c r="AC1742" s="73">
        <v>72585.81</v>
      </c>
      <c r="AD1742" s="73">
        <v>48871.08</v>
      </c>
      <c r="AE1742" s="73">
        <v>78854.25</v>
      </c>
      <c r="AF1742" s="73"/>
      <c r="AG1742" s="73">
        <f>IFERROR(VLOOKUP(J1742,'Roll ups'!D:E,2,FALSE),0)</f>
        <v>5567781.3899999987</v>
      </c>
      <c r="AH1742" s="74">
        <f>IF(Table2[[#This Row],[CATEGORY TTL LOOKUP]]=0,0,IF(Table2[[#This Row],[CATEGORY TTL LOOKUP]]&gt;0,SUM(AB1742/AG1742)))</f>
        <v>7.3204185195209336E-3</v>
      </c>
      <c r="AI1742" s="74" t="str">
        <f>IFERROR(IF(AH1742&lt;#REF!,"STRIKE",IF(AH1742&gt;=#REF!,"GOOD")),"NO DATA")</f>
        <v>NO DATA</v>
      </c>
      <c r="AJ1742" s="75">
        <f>IFERROR(VLOOKUP(K1742,'Roll ups'!H:I,2,FALSE),0)</f>
        <v>5567781.3899999987</v>
      </c>
      <c r="AK1742" s="76">
        <f>IF(Table2[[#This Row],[PRICE TIER LOOKUP]]=0,0,IF(Table2[[#This Row],[PRICE TIER LOOKUP]]&gt;0,SUM(AB1742/AJ1742)))</f>
        <v>7.3204185195209336E-3</v>
      </c>
      <c r="AL1742" s="74" t="e">
        <f>IF(AK1742&lt;#REF!,"STRIKE",IF(AK1742&gt;=#REF!,"GOOD"))</f>
        <v>#REF!</v>
      </c>
      <c r="AM1742" s="75">
        <f>VLOOKUP(H1742,'Roll ups'!A:B,2,FALSE)</f>
        <v>325145452.83999985</v>
      </c>
      <c r="AN1742" s="77">
        <f t="shared" si="58"/>
        <v>1.2535463634503528E-4</v>
      </c>
      <c r="AO1742" s="74" t="str">
        <f>IFERROR(VLOOKUP(Table2[[#This Row],[Product Name]],'Roll ups'!L:P,5,FALSE),"GOOD")</f>
        <v>GOOD</v>
      </c>
      <c r="AP1742" s="74">
        <f>Table2[[#This Row],[Retail Dollar Vol Current 12 Mths]]/Table2[[#This Row],[SHELF SALES  LOOKUP]]</f>
        <v>1.5030528513664581E-4</v>
      </c>
      <c r="AQ1742" s="69">
        <f t="shared" si="59"/>
        <v>0</v>
      </c>
      <c r="AR174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742" s="69" t="e">
        <f>IF(Table2[[#This Row],[Shelf Dollar Vol Current 12 Mths]]&gt;#REF!,"MEETS $ CRITERIA",IF(Table2[[#This Row],[Shelf Dollar Vol Current 12 Mths]]&lt;#REF!+1,"DOES NOT MEET $ CRITERIA"))</f>
        <v>#REF!</v>
      </c>
      <c r="AT1742" s="78"/>
    </row>
    <row r="1743" spans="1:46" ht="13.8" x14ac:dyDescent="0.3">
      <c r="A1743" s="68" t="s">
        <v>10195</v>
      </c>
      <c r="B1743" s="69">
        <v>11287</v>
      </c>
      <c r="C1743" s="69">
        <v>236</v>
      </c>
      <c r="D1743" s="69" t="s">
        <v>25</v>
      </c>
      <c r="E1743" s="70" t="s">
        <v>6313</v>
      </c>
      <c r="F1743" s="70"/>
      <c r="G1743" s="71" t="s">
        <v>10196</v>
      </c>
      <c r="H1743" s="69" t="s">
        <v>6315</v>
      </c>
      <c r="I1743" s="68" t="s">
        <v>6355</v>
      </c>
      <c r="J1743" s="68" t="s">
        <v>257</v>
      </c>
      <c r="K1743" s="68" t="s">
        <v>146</v>
      </c>
      <c r="L1743" s="68" t="s">
        <v>146</v>
      </c>
      <c r="M1743" s="68" t="s">
        <v>257</v>
      </c>
      <c r="N1743" s="68" t="s">
        <v>330</v>
      </c>
      <c r="O1743" s="68" t="s">
        <v>10197</v>
      </c>
      <c r="P1743" s="72" t="s">
        <v>6357</v>
      </c>
      <c r="Q1743" s="68" t="s">
        <v>397</v>
      </c>
      <c r="R1743" s="68" t="s">
        <v>31</v>
      </c>
      <c r="S1743" s="68">
        <v>3</v>
      </c>
      <c r="T1743" s="68"/>
      <c r="U1743" s="68">
        <v>1</v>
      </c>
      <c r="V1743" s="68">
        <v>11</v>
      </c>
      <c r="W1743" s="68">
        <v>6</v>
      </c>
      <c r="X1743" s="68">
        <v>0.45</v>
      </c>
      <c r="Y1743" s="68">
        <v>147.83000000000001</v>
      </c>
      <c r="Z1743" s="68">
        <v>65.5</v>
      </c>
      <c r="AA1743" s="68">
        <v>0.56000000000000005</v>
      </c>
      <c r="AB1743" s="73">
        <v>192070.98</v>
      </c>
      <c r="AC1743" s="73">
        <v>85100.22</v>
      </c>
      <c r="AD1743" s="73">
        <v>192070.98</v>
      </c>
      <c r="AE1743" s="73">
        <v>85100.22</v>
      </c>
      <c r="AF1743" s="73"/>
      <c r="AG1743" s="73">
        <f>IFERROR(VLOOKUP(J1743,'Roll ups'!D:E,2,FALSE),0)</f>
        <v>29546996.449999988</v>
      </c>
      <c r="AH1743" s="74">
        <f>IF(Table2[[#This Row],[CATEGORY TTL LOOKUP]]=0,0,IF(Table2[[#This Row],[CATEGORY TTL LOOKUP]]&gt;0,SUM(AB1743/AG1743)))</f>
        <v>6.5005246920791532E-3</v>
      </c>
      <c r="AI1743" s="74" t="str">
        <f>IFERROR(IF(AH1743&lt;#REF!,"STRIKE",IF(AH1743&gt;=#REF!,"GOOD")),"NO DATA")</f>
        <v>NO DATA</v>
      </c>
      <c r="AJ1743" s="75">
        <f>IFERROR(VLOOKUP(K1743,'Roll ups'!H:I,2,FALSE),0)</f>
        <v>69119979.479999974</v>
      </c>
      <c r="AK1743" s="76">
        <f>IF(Table2[[#This Row],[PRICE TIER LOOKUP]]=0,0,IF(Table2[[#This Row],[PRICE TIER LOOKUP]]&gt;0,SUM(AB1743/AJ1743)))</f>
        <v>2.7788055124578878E-3</v>
      </c>
      <c r="AL1743" s="74" t="e">
        <f>IF(AK1743&lt;#REF!,"STRIKE",IF(AK1743&gt;=#REF!,"GOOD"))</f>
        <v>#REF!</v>
      </c>
      <c r="AM1743" s="75">
        <f>VLOOKUP(H1743,'Roll ups'!A:B,2,FALSE)</f>
        <v>325145452.83999985</v>
      </c>
      <c r="AN1743" s="77">
        <f t="shared" si="58"/>
        <v>5.9072325423082522E-4</v>
      </c>
      <c r="AO1743" s="74" t="str">
        <f>IFERROR(VLOOKUP(Table2[[#This Row],[Product Name]],'Roll ups'!L:P,5,FALSE),"GOOD")</f>
        <v>GOOD</v>
      </c>
      <c r="AP1743" s="74">
        <f>Table2[[#This Row],[Retail Dollar Vol Current 12 Mths]]/Table2[[#This Row],[SHELF SALES  LOOKUP]]</f>
        <v>5.9072325423082522E-4</v>
      </c>
      <c r="AQ1743" s="69">
        <f t="shared" si="59"/>
        <v>0</v>
      </c>
      <c r="AR174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743" s="69" t="e">
        <f>IF(Table2[[#This Row],[Shelf Dollar Vol Current 12 Mths]]&gt;#REF!,"MEETS $ CRITERIA",IF(Table2[[#This Row],[Shelf Dollar Vol Current 12 Mths]]&lt;#REF!+1,"DOES NOT MEET $ CRITERIA"))</f>
        <v>#REF!</v>
      </c>
      <c r="AT1743" s="78"/>
    </row>
    <row r="1744" spans="1:46" ht="13.8" x14ac:dyDescent="0.3">
      <c r="A1744" s="68" t="s">
        <v>10198</v>
      </c>
      <c r="B1744" s="69">
        <v>63131</v>
      </c>
      <c r="C1744" s="69">
        <v>421</v>
      </c>
      <c r="D1744" s="69" t="s">
        <v>25</v>
      </c>
      <c r="E1744" s="70" t="s">
        <v>6313</v>
      </c>
      <c r="F1744" s="70"/>
      <c r="G1744" s="71" t="s">
        <v>10199</v>
      </c>
      <c r="H1744" s="69" t="s">
        <v>6315</v>
      </c>
      <c r="I1744" s="68" t="s">
        <v>116</v>
      </c>
      <c r="J1744" s="68" t="s">
        <v>116</v>
      </c>
      <c r="K1744" s="68" t="s">
        <v>116</v>
      </c>
      <c r="L1744" s="68" t="s">
        <v>6320</v>
      </c>
      <c r="M1744" s="68" t="s">
        <v>116</v>
      </c>
      <c r="N1744" s="68" t="s">
        <v>10200</v>
      </c>
      <c r="O1744" s="68" t="s">
        <v>10201</v>
      </c>
      <c r="P1744" s="72" t="s">
        <v>116</v>
      </c>
      <c r="Q1744" s="68" t="s">
        <v>6387</v>
      </c>
      <c r="R1744" s="68" t="s">
        <v>31</v>
      </c>
      <c r="S1744" s="68">
        <v>6</v>
      </c>
      <c r="T1744" s="68">
        <v>20</v>
      </c>
      <c r="U1744" s="68">
        <v>-2.33</v>
      </c>
      <c r="V1744" s="68">
        <v>54.17</v>
      </c>
      <c r="W1744" s="68">
        <v>65.5</v>
      </c>
      <c r="X1744" s="68">
        <v>-0.21</v>
      </c>
      <c r="Y1744" s="68">
        <v>258.17</v>
      </c>
      <c r="Z1744" s="68">
        <v>383.5</v>
      </c>
      <c r="AA1744" s="68">
        <v>-0.49</v>
      </c>
      <c r="AB1744" s="73">
        <v>51515.8</v>
      </c>
      <c r="AC1744" s="73">
        <v>80547.02</v>
      </c>
      <c r="AD1744" s="73">
        <v>61898.04</v>
      </c>
      <c r="AE1744" s="73">
        <v>92330.76</v>
      </c>
      <c r="AF1744" s="73"/>
      <c r="AG1744" s="73">
        <f>IFERROR(VLOOKUP(J1744,'Roll ups'!D:E,2,FALSE),0)</f>
        <v>5567781.3899999987</v>
      </c>
      <c r="AH1744" s="74">
        <f>IF(Table2[[#This Row],[CATEGORY TTL LOOKUP]]=0,0,IF(Table2[[#This Row],[CATEGORY TTL LOOKUP]]&gt;0,SUM(AB1744/AG1744)))</f>
        <v>9.2524825224863973E-3</v>
      </c>
      <c r="AI1744" s="74" t="str">
        <f>IFERROR(IF(AH1744&lt;#REF!,"STRIKE",IF(AH1744&gt;=#REF!,"GOOD")),"NO DATA")</f>
        <v>NO DATA</v>
      </c>
      <c r="AJ1744" s="75">
        <f>IFERROR(VLOOKUP(K1744,'Roll ups'!H:I,2,FALSE),0)</f>
        <v>5567781.3899999987</v>
      </c>
      <c r="AK1744" s="76">
        <f>IF(Table2[[#This Row],[PRICE TIER LOOKUP]]=0,0,IF(Table2[[#This Row],[PRICE TIER LOOKUP]]&gt;0,SUM(AB1744/AJ1744)))</f>
        <v>9.2524825224863973E-3</v>
      </c>
      <c r="AL1744" s="74" t="e">
        <f>IF(AK1744&lt;#REF!,"STRIKE",IF(AK1744&gt;=#REF!,"GOOD"))</f>
        <v>#REF!</v>
      </c>
      <c r="AM1744" s="75">
        <f>VLOOKUP(H1744,'Roll ups'!A:B,2,FALSE)</f>
        <v>325145452.83999985</v>
      </c>
      <c r="AN1744" s="77">
        <f t="shared" si="58"/>
        <v>1.58439244805771E-4</v>
      </c>
      <c r="AO1744" s="74" t="str">
        <f>IFERROR(VLOOKUP(Table2[[#This Row],[Product Name]],'Roll ups'!L:P,5,FALSE),"GOOD")</f>
        <v>GOOD</v>
      </c>
      <c r="AP1744" s="74">
        <f>Table2[[#This Row],[Retail Dollar Vol Current 12 Mths]]/Table2[[#This Row],[SHELF SALES  LOOKUP]]</f>
        <v>1.9037030799400192E-4</v>
      </c>
      <c r="AQ1744" s="69">
        <f t="shared" si="59"/>
        <v>0</v>
      </c>
      <c r="AR174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744" s="69" t="e">
        <f>IF(Table2[[#This Row],[Shelf Dollar Vol Current 12 Mths]]&gt;#REF!,"MEETS $ CRITERIA",IF(Table2[[#This Row],[Shelf Dollar Vol Current 12 Mths]]&lt;#REF!+1,"DOES NOT MEET $ CRITERIA"))</f>
        <v>#REF!</v>
      </c>
      <c r="AT1744" s="78"/>
    </row>
    <row r="1745" spans="1:46" ht="13.8" x14ac:dyDescent="0.3">
      <c r="A1745" s="68" t="s">
        <v>10202</v>
      </c>
      <c r="B1745" s="69">
        <v>63344</v>
      </c>
      <c r="C1745" s="69">
        <v>305</v>
      </c>
      <c r="D1745" s="69" t="s">
        <v>25</v>
      </c>
      <c r="E1745" s="70" t="s">
        <v>6313</v>
      </c>
      <c r="F1745" s="70"/>
      <c r="G1745" s="71" t="s">
        <v>10203</v>
      </c>
      <c r="H1745" s="69" t="s">
        <v>6315</v>
      </c>
      <c r="I1745" s="68" t="s">
        <v>116</v>
      </c>
      <c r="J1745" s="68" t="s">
        <v>116</v>
      </c>
      <c r="K1745" s="68" t="s">
        <v>116</v>
      </c>
      <c r="L1745" s="68" t="s">
        <v>6320</v>
      </c>
      <c r="M1745" s="68" t="s">
        <v>116</v>
      </c>
      <c r="N1745" s="68" t="s">
        <v>989</v>
      </c>
      <c r="O1745" s="68" t="s">
        <v>10204</v>
      </c>
      <c r="P1745" s="72" t="s">
        <v>116</v>
      </c>
      <c r="Q1745" s="68" t="s">
        <v>6387</v>
      </c>
      <c r="R1745" s="68" t="s">
        <v>31</v>
      </c>
      <c r="S1745" s="68">
        <v>9</v>
      </c>
      <c r="T1745" s="68">
        <v>21.5</v>
      </c>
      <c r="U1745" s="68">
        <v>-1.53</v>
      </c>
      <c r="V1745" s="68">
        <v>53</v>
      </c>
      <c r="W1745" s="68">
        <v>94</v>
      </c>
      <c r="X1745" s="68">
        <v>-0.77</v>
      </c>
      <c r="Y1745" s="68">
        <v>221.63</v>
      </c>
      <c r="Z1745" s="68">
        <v>383.17</v>
      </c>
      <c r="AA1745" s="68">
        <v>-0.73</v>
      </c>
      <c r="AB1745" s="73">
        <v>43835.37</v>
      </c>
      <c r="AC1745" s="73">
        <v>84804.7</v>
      </c>
      <c r="AD1745" s="73">
        <v>53136.81</v>
      </c>
      <c r="AE1745" s="73">
        <v>92561.16</v>
      </c>
      <c r="AF1745" s="73"/>
      <c r="AG1745" s="73">
        <f>IFERROR(VLOOKUP(J1745,'Roll ups'!D:E,2,FALSE),0)</f>
        <v>5567781.3899999987</v>
      </c>
      <c r="AH1745" s="74">
        <f>IF(Table2[[#This Row],[CATEGORY TTL LOOKUP]]=0,0,IF(Table2[[#This Row],[CATEGORY TTL LOOKUP]]&gt;0,SUM(AB1745/AG1745)))</f>
        <v>7.8730407912082218E-3</v>
      </c>
      <c r="AI1745" s="74" t="str">
        <f>IFERROR(IF(AH1745&lt;#REF!,"STRIKE",IF(AH1745&gt;=#REF!,"GOOD")),"NO DATA")</f>
        <v>NO DATA</v>
      </c>
      <c r="AJ1745" s="75">
        <f>IFERROR(VLOOKUP(K1745,'Roll ups'!H:I,2,FALSE),0)</f>
        <v>5567781.3899999987</v>
      </c>
      <c r="AK1745" s="76">
        <f>IF(Table2[[#This Row],[PRICE TIER LOOKUP]]=0,0,IF(Table2[[#This Row],[PRICE TIER LOOKUP]]&gt;0,SUM(AB1745/AJ1745)))</f>
        <v>7.8730407912082218E-3</v>
      </c>
      <c r="AL1745" s="74" t="e">
        <f>IF(AK1745&lt;#REF!,"STRIKE",IF(AK1745&gt;=#REF!,"GOOD"))</f>
        <v>#REF!</v>
      </c>
      <c r="AM1745" s="75">
        <f>VLOOKUP(H1745,'Roll ups'!A:B,2,FALSE)</f>
        <v>325145452.83999985</v>
      </c>
      <c r="AN1745" s="77">
        <f t="shared" si="58"/>
        <v>1.3481772424346608E-4</v>
      </c>
      <c r="AO1745" s="74" t="str">
        <f>IFERROR(VLOOKUP(Table2[[#This Row],[Product Name]],'Roll ups'!L:P,5,FALSE),"GOOD")</f>
        <v>GOOD</v>
      </c>
      <c r="AP1745" s="74">
        <f>Table2[[#This Row],[Retail Dollar Vol Current 12 Mths]]/Table2[[#This Row],[SHELF SALES  LOOKUP]]</f>
        <v>1.6342473663978312E-4</v>
      </c>
      <c r="AQ1745" s="69">
        <f t="shared" si="59"/>
        <v>0</v>
      </c>
      <c r="AR174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745" s="69" t="e">
        <f>IF(Table2[[#This Row],[Shelf Dollar Vol Current 12 Mths]]&gt;#REF!,"MEETS $ CRITERIA",IF(Table2[[#This Row],[Shelf Dollar Vol Current 12 Mths]]&lt;#REF!+1,"DOES NOT MEET $ CRITERIA"))</f>
        <v>#REF!</v>
      </c>
      <c r="AT1745" s="78"/>
    </row>
    <row r="1746" spans="1:46" ht="13.8" x14ac:dyDescent="0.3">
      <c r="A1746" s="68" t="s">
        <v>10205</v>
      </c>
      <c r="B1746" s="69">
        <v>63505</v>
      </c>
      <c r="C1746" s="69">
        <v>292</v>
      </c>
      <c r="D1746" s="69" t="s">
        <v>25</v>
      </c>
      <c r="E1746" s="70" t="s">
        <v>6313</v>
      </c>
      <c r="F1746" s="70"/>
      <c r="G1746" s="71" t="s">
        <v>10206</v>
      </c>
      <c r="H1746" s="69" t="s">
        <v>6315</v>
      </c>
      <c r="I1746" s="68" t="s">
        <v>116</v>
      </c>
      <c r="J1746" s="68" t="s">
        <v>116</v>
      </c>
      <c r="K1746" s="68" t="s">
        <v>116</v>
      </c>
      <c r="L1746" s="68" t="s">
        <v>6320</v>
      </c>
      <c r="M1746" s="68" t="s">
        <v>116</v>
      </c>
      <c r="N1746" s="68" t="s">
        <v>10207</v>
      </c>
      <c r="O1746" s="68" t="s">
        <v>10208</v>
      </c>
      <c r="P1746" s="72" t="s">
        <v>116</v>
      </c>
      <c r="Q1746" s="68" t="s">
        <v>6387</v>
      </c>
      <c r="R1746" s="68" t="s">
        <v>31</v>
      </c>
      <c r="S1746" s="68">
        <v>4</v>
      </c>
      <c r="T1746" s="68">
        <v>9.5</v>
      </c>
      <c r="U1746" s="68">
        <v>-1.38</v>
      </c>
      <c r="V1746" s="68">
        <v>22</v>
      </c>
      <c r="W1746" s="68">
        <v>36.5</v>
      </c>
      <c r="X1746" s="68">
        <v>-0.66</v>
      </c>
      <c r="Y1746" s="68">
        <v>79</v>
      </c>
      <c r="Z1746" s="68">
        <v>170.92</v>
      </c>
      <c r="AA1746" s="68">
        <v>-1.1599999999999999</v>
      </c>
      <c r="AB1746" s="73">
        <v>15517.68</v>
      </c>
      <c r="AC1746" s="73">
        <v>37140.04</v>
      </c>
      <c r="AD1746" s="73">
        <v>18941.04</v>
      </c>
      <c r="AE1746" s="73">
        <v>41247.64</v>
      </c>
      <c r="AF1746" s="73"/>
      <c r="AG1746" s="73">
        <f>IFERROR(VLOOKUP(J1746,'Roll ups'!D:E,2,FALSE),0)</f>
        <v>5567781.3899999987</v>
      </c>
      <c r="AH1746" s="74">
        <f>IF(Table2[[#This Row],[CATEGORY TTL LOOKUP]]=0,0,IF(Table2[[#This Row],[CATEGORY TTL LOOKUP]]&gt;0,SUM(AB1746/AG1746)))</f>
        <v>2.7870490798849422E-3</v>
      </c>
      <c r="AI1746" s="74" t="str">
        <f>IFERROR(IF(AH1746&lt;#REF!,"STRIKE",IF(AH1746&gt;=#REF!,"GOOD")),"NO DATA")</f>
        <v>NO DATA</v>
      </c>
      <c r="AJ1746" s="75">
        <f>IFERROR(VLOOKUP(K1746,'Roll ups'!H:I,2,FALSE),0)</f>
        <v>5567781.3899999987</v>
      </c>
      <c r="AK1746" s="76">
        <f>IF(Table2[[#This Row],[PRICE TIER LOOKUP]]=0,0,IF(Table2[[#This Row],[PRICE TIER LOOKUP]]&gt;0,SUM(AB1746/AJ1746)))</f>
        <v>2.7870490798849422E-3</v>
      </c>
      <c r="AL1746" s="74" t="e">
        <f>IF(AK1746&lt;#REF!,"STRIKE",IF(AK1746&gt;=#REF!,"GOOD"))</f>
        <v>#REF!</v>
      </c>
      <c r="AM1746" s="75">
        <f>VLOOKUP(H1746,'Roll ups'!A:B,2,FALSE)</f>
        <v>325145452.83999985</v>
      </c>
      <c r="AN1746" s="77">
        <f t="shared" si="58"/>
        <v>4.7725348346286307E-5</v>
      </c>
      <c r="AO1746" s="74" t="str">
        <f>IFERROR(VLOOKUP(Table2[[#This Row],[Product Name]],'Roll ups'!L:P,5,FALSE),"GOOD")</f>
        <v>GOOD</v>
      </c>
      <c r="AP1746" s="74">
        <f>Table2[[#This Row],[Retail Dollar Vol Current 12 Mths]]/Table2[[#This Row],[SHELF SALES  LOOKUP]]</f>
        <v>5.8254051639223315E-5</v>
      </c>
      <c r="AQ1746" s="69">
        <f t="shared" si="59"/>
        <v>0</v>
      </c>
      <c r="AR174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746" s="69" t="e">
        <f>IF(Table2[[#This Row],[Shelf Dollar Vol Current 12 Mths]]&gt;#REF!,"MEETS $ CRITERIA",IF(Table2[[#This Row],[Shelf Dollar Vol Current 12 Mths]]&lt;#REF!+1,"DOES NOT MEET $ CRITERIA"))</f>
        <v>#REF!</v>
      </c>
      <c r="AT1746" s="78"/>
    </row>
    <row r="1747" spans="1:46" ht="13.8" x14ac:dyDescent="0.3">
      <c r="A1747" s="68" t="s">
        <v>10209</v>
      </c>
      <c r="B1747" s="69">
        <v>64105</v>
      </c>
      <c r="C1747" s="69">
        <v>126</v>
      </c>
      <c r="D1747" s="69" t="s">
        <v>25</v>
      </c>
      <c r="E1747" s="70" t="s">
        <v>6313</v>
      </c>
      <c r="F1747" s="70"/>
      <c r="G1747" s="71" t="s">
        <v>10210</v>
      </c>
      <c r="H1747" s="69" t="s">
        <v>6315</v>
      </c>
      <c r="I1747" s="68" t="s">
        <v>54</v>
      </c>
      <c r="J1747" s="68" t="s">
        <v>191</v>
      </c>
      <c r="K1747" s="68" t="s">
        <v>146</v>
      </c>
      <c r="L1747" s="68" t="s">
        <v>132</v>
      </c>
      <c r="M1747" s="68" t="s">
        <v>191</v>
      </c>
      <c r="N1747" s="68" t="s">
        <v>211</v>
      </c>
      <c r="O1747" s="68" t="s">
        <v>10211</v>
      </c>
      <c r="P1747" s="72" t="s">
        <v>191</v>
      </c>
      <c r="Q1747" s="68" t="s">
        <v>161</v>
      </c>
      <c r="R1747" s="68" t="s">
        <v>31</v>
      </c>
      <c r="S1747" s="68">
        <v>6</v>
      </c>
      <c r="T1747" s="68">
        <v>10.5</v>
      </c>
      <c r="U1747" s="68">
        <v>-0.91</v>
      </c>
      <c r="V1747" s="68">
        <v>14.67</v>
      </c>
      <c r="W1747" s="68">
        <v>29.38</v>
      </c>
      <c r="X1747" s="68">
        <v>-1</v>
      </c>
      <c r="Y1747" s="68">
        <v>47.67</v>
      </c>
      <c r="Z1747" s="68">
        <v>51.96</v>
      </c>
      <c r="AA1747" s="68">
        <v>-0.09</v>
      </c>
      <c r="AB1747" s="73">
        <v>13710.4</v>
      </c>
      <c r="AC1747" s="73">
        <v>14588.86</v>
      </c>
      <c r="AD1747" s="73">
        <v>14466.4</v>
      </c>
      <c r="AE1747" s="73">
        <v>15437.86</v>
      </c>
      <c r="AF1747" s="73"/>
      <c r="AG1747" s="73">
        <f>IFERROR(VLOOKUP(J1747,'Roll ups'!D:E,2,FALSE),0)</f>
        <v>22444928.369999994</v>
      </c>
      <c r="AH1747" s="74">
        <f>IF(Table2[[#This Row],[CATEGORY TTL LOOKUP]]=0,0,IF(Table2[[#This Row],[CATEGORY TTL LOOKUP]]&gt;0,SUM(AB1747/AG1747)))</f>
        <v>6.1084623546071957E-4</v>
      </c>
      <c r="AI1747" s="74" t="str">
        <f>IFERROR(IF(AH1747&lt;#REF!,"STRIKE",IF(AH1747&gt;=#REF!,"GOOD")),"NO DATA")</f>
        <v>NO DATA</v>
      </c>
      <c r="AJ1747" s="75">
        <f>IFERROR(VLOOKUP(K1747,'Roll ups'!H:I,2,FALSE),0)</f>
        <v>69119979.479999974</v>
      </c>
      <c r="AK1747" s="76">
        <f>IF(Table2[[#This Row],[PRICE TIER LOOKUP]]=0,0,IF(Table2[[#This Row],[PRICE TIER LOOKUP]]&gt;0,SUM(AB1747/AJ1747)))</f>
        <v>1.9835654036857948E-4</v>
      </c>
      <c r="AL1747" s="74" t="e">
        <f>IF(AK1747&lt;#REF!,"STRIKE",IF(AK1747&gt;=#REF!,"GOOD"))</f>
        <v>#REF!</v>
      </c>
      <c r="AM1747" s="75">
        <f>VLOOKUP(H1747,'Roll ups'!A:B,2,FALSE)</f>
        <v>325145452.83999985</v>
      </c>
      <c r="AN1747" s="77">
        <f t="shared" si="58"/>
        <v>4.2166974442501958E-5</v>
      </c>
      <c r="AO1747" s="74" t="str">
        <f>IFERROR(VLOOKUP(Table2[[#This Row],[Product Name]],'Roll ups'!L:P,5,FALSE),"GOOD")</f>
        <v>GOOD</v>
      </c>
      <c r="AP1747" s="74">
        <f>Table2[[#This Row],[Retail Dollar Vol Current 12 Mths]]/Table2[[#This Row],[SHELF SALES  LOOKUP]]</f>
        <v>4.449208769073188E-5</v>
      </c>
      <c r="AQ1747" s="69">
        <f t="shared" si="59"/>
        <v>0</v>
      </c>
      <c r="AR174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747" s="69" t="e">
        <f>IF(Table2[[#This Row],[Shelf Dollar Vol Current 12 Mths]]&gt;#REF!,"MEETS $ CRITERIA",IF(Table2[[#This Row],[Shelf Dollar Vol Current 12 Mths]]&lt;#REF!+1,"DOES NOT MEET $ CRITERIA"))</f>
        <v>#REF!</v>
      </c>
      <c r="AT1747" s="78"/>
    </row>
    <row r="1748" spans="1:46" ht="13.8" x14ac:dyDescent="0.3">
      <c r="A1748" s="68" t="s">
        <v>10212</v>
      </c>
      <c r="B1748" s="69">
        <v>66022</v>
      </c>
      <c r="C1748" s="69">
        <v>79</v>
      </c>
      <c r="D1748" s="69" t="s">
        <v>25</v>
      </c>
      <c r="E1748" s="70" t="s">
        <v>6313</v>
      </c>
      <c r="F1748" s="70"/>
      <c r="G1748" s="71" t="s">
        <v>10213</v>
      </c>
      <c r="H1748" s="69" t="s">
        <v>6315</v>
      </c>
      <c r="I1748" s="68" t="s">
        <v>54</v>
      </c>
      <c r="J1748" s="68" t="s">
        <v>191</v>
      </c>
      <c r="K1748" s="68" t="s">
        <v>132</v>
      </c>
      <c r="L1748" s="68" t="s">
        <v>132</v>
      </c>
      <c r="M1748" s="68" t="s">
        <v>191</v>
      </c>
      <c r="N1748" s="68" t="s">
        <v>211</v>
      </c>
      <c r="O1748" s="68" t="s">
        <v>10214</v>
      </c>
      <c r="P1748" s="72" t="s">
        <v>191</v>
      </c>
      <c r="Q1748" s="68" t="s">
        <v>2907</v>
      </c>
      <c r="R1748" s="68" t="s">
        <v>60</v>
      </c>
      <c r="S1748" s="68">
        <v>7</v>
      </c>
      <c r="T1748" s="68">
        <v>7.67</v>
      </c>
      <c r="U1748" s="68">
        <v>-0.15</v>
      </c>
      <c r="V1748" s="68">
        <v>37.44</v>
      </c>
      <c r="W1748" s="68">
        <v>27.77</v>
      </c>
      <c r="X1748" s="68">
        <v>0.26</v>
      </c>
      <c r="Y1748" s="68">
        <v>80.099999999999994</v>
      </c>
      <c r="Z1748" s="68">
        <v>92.32</v>
      </c>
      <c r="AA1748" s="68">
        <v>-0.15</v>
      </c>
      <c r="AB1748" s="73">
        <v>12633.59</v>
      </c>
      <c r="AC1748" s="73">
        <v>13433.33</v>
      </c>
      <c r="AD1748" s="73">
        <v>12826.59</v>
      </c>
      <c r="AE1748" s="73">
        <v>13650.33</v>
      </c>
      <c r="AF1748" s="73"/>
      <c r="AG1748" s="73">
        <f>IFERROR(VLOOKUP(J1748,'Roll ups'!D:E,2,FALSE),0)</f>
        <v>22444928.369999994</v>
      </c>
      <c r="AH1748" s="74">
        <f>IF(Table2[[#This Row],[CATEGORY TTL LOOKUP]]=0,0,IF(Table2[[#This Row],[CATEGORY TTL LOOKUP]]&gt;0,SUM(AB1748/AG1748)))</f>
        <v>5.6287058669726568E-4</v>
      </c>
      <c r="AI1748" s="74" t="str">
        <f>IFERROR(IF(AH1748&lt;#REF!,"STRIKE",IF(AH1748&gt;=#REF!,"GOOD")),"NO DATA")</f>
        <v>NO DATA</v>
      </c>
      <c r="AJ1748" s="75">
        <f>IFERROR(VLOOKUP(K1748,'Roll ups'!H:I,2,FALSE),0)</f>
        <v>126094742.97999983</v>
      </c>
      <c r="AK1748" s="76">
        <f>IF(Table2[[#This Row],[PRICE TIER LOOKUP]]=0,0,IF(Table2[[#This Row],[PRICE TIER LOOKUP]]&gt;0,SUM(AB1748/AJ1748)))</f>
        <v>1.0019125065351727E-4</v>
      </c>
      <c r="AL1748" s="74" t="e">
        <f>IF(AK1748&lt;#REF!,"STRIKE",IF(AK1748&gt;=#REF!,"GOOD"))</f>
        <v>#REF!</v>
      </c>
      <c r="AM1748" s="75">
        <f>VLOOKUP(H1748,'Roll ups'!A:B,2,FALSE)</f>
        <v>325145452.83999985</v>
      </c>
      <c r="AN1748" s="77">
        <f t="shared" si="58"/>
        <v>3.88551950816204E-5</v>
      </c>
      <c r="AO1748" s="74" t="str">
        <f>IFERROR(VLOOKUP(Table2[[#This Row],[Product Name]],'Roll ups'!L:P,5,FALSE),"GOOD")</f>
        <v>GOOD</v>
      </c>
      <c r="AP1748" s="74">
        <f>Table2[[#This Row],[Retail Dollar Vol Current 12 Mths]]/Table2[[#This Row],[SHELF SALES  LOOKUP]]</f>
        <v>3.944877558017645E-5</v>
      </c>
      <c r="AQ1748" s="69">
        <f t="shared" si="59"/>
        <v>0</v>
      </c>
      <c r="AR174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748" s="69" t="e">
        <f>IF(Table2[[#This Row],[Shelf Dollar Vol Current 12 Mths]]&gt;#REF!,"MEETS $ CRITERIA",IF(Table2[[#This Row],[Shelf Dollar Vol Current 12 Mths]]&lt;#REF!+1,"DOES NOT MEET $ CRITERIA"))</f>
        <v>#REF!</v>
      </c>
      <c r="AT1748" s="78"/>
    </row>
    <row r="1749" spans="1:46" ht="13.8" x14ac:dyDescent="0.3">
      <c r="A1749" s="68" t="s">
        <v>10215</v>
      </c>
      <c r="B1749" s="69">
        <v>27746</v>
      </c>
      <c r="C1749" s="69">
        <v>124</v>
      </c>
      <c r="D1749" s="69" t="s">
        <v>25</v>
      </c>
      <c r="E1749" s="70" t="s">
        <v>6313</v>
      </c>
      <c r="F1749" s="70"/>
      <c r="G1749" s="71" t="s">
        <v>10216</v>
      </c>
      <c r="H1749" s="69" t="s">
        <v>6315</v>
      </c>
      <c r="I1749" s="68" t="s">
        <v>831</v>
      </c>
      <c r="J1749" s="68" t="s">
        <v>175</v>
      </c>
      <c r="K1749" s="68" t="s">
        <v>132</v>
      </c>
      <c r="L1749" s="68" t="s">
        <v>132</v>
      </c>
      <c r="M1749" s="68" t="s">
        <v>175</v>
      </c>
      <c r="N1749" s="68" t="s">
        <v>184</v>
      </c>
      <c r="O1749" s="68" t="s">
        <v>10217</v>
      </c>
      <c r="P1749" s="72" t="s">
        <v>6357</v>
      </c>
      <c r="Q1749" s="68" t="s">
        <v>254</v>
      </c>
      <c r="R1749" s="68" t="s">
        <v>60</v>
      </c>
      <c r="S1749" s="68">
        <v>16</v>
      </c>
      <c r="T1749" s="68">
        <v>7</v>
      </c>
      <c r="U1749" s="68">
        <v>0.56999999999999995</v>
      </c>
      <c r="V1749" s="68">
        <v>36.56</v>
      </c>
      <c r="W1749" s="68">
        <v>42.01</v>
      </c>
      <c r="X1749" s="68">
        <v>-0.15</v>
      </c>
      <c r="Y1749" s="68">
        <v>134.38</v>
      </c>
      <c r="Z1749" s="68">
        <v>120.96</v>
      </c>
      <c r="AA1749" s="68">
        <v>0.1</v>
      </c>
      <c r="AB1749" s="73">
        <v>15156.92</v>
      </c>
      <c r="AC1749" s="73">
        <v>13820.16</v>
      </c>
      <c r="AD1749" s="73">
        <v>16120.92</v>
      </c>
      <c r="AE1749" s="73">
        <v>14480.16</v>
      </c>
      <c r="AF1749" s="73"/>
      <c r="AG1749" s="73">
        <f>IFERROR(VLOOKUP(J1749,'Roll ups'!D:E,2,FALSE),0)</f>
        <v>52239627.039999984</v>
      </c>
      <c r="AH1749" s="74">
        <f>IF(Table2[[#This Row],[CATEGORY TTL LOOKUP]]=0,0,IF(Table2[[#This Row],[CATEGORY TTL LOOKUP]]&gt;0,SUM(AB1749/AG1749)))</f>
        <v>2.9014219394013507E-4</v>
      </c>
      <c r="AI1749" s="74" t="str">
        <f>IFERROR(IF(AH1749&lt;#REF!,"STRIKE",IF(AH1749&gt;=#REF!,"GOOD")),"NO DATA")</f>
        <v>NO DATA</v>
      </c>
      <c r="AJ1749" s="75">
        <f>IFERROR(VLOOKUP(K1749,'Roll ups'!H:I,2,FALSE),0)</f>
        <v>126094742.97999983</v>
      </c>
      <c r="AK1749" s="76">
        <f>IF(Table2[[#This Row],[PRICE TIER LOOKUP]]=0,0,IF(Table2[[#This Row],[PRICE TIER LOOKUP]]&gt;0,SUM(AB1749/AJ1749)))</f>
        <v>1.2020263209865993E-4</v>
      </c>
      <c r="AL1749" s="74" t="e">
        <f>IF(AK1749&lt;#REF!,"STRIKE",IF(AK1749&gt;=#REF!,"GOOD"))</f>
        <v>#REF!</v>
      </c>
      <c r="AM1749" s="75">
        <f>VLOOKUP(H1749,'Roll ups'!A:B,2,FALSE)</f>
        <v>325145452.83999985</v>
      </c>
      <c r="AN1749" s="77">
        <f t="shared" si="58"/>
        <v>4.6615814145980193E-5</v>
      </c>
      <c r="AO1749" s="74" t="str">
        <f>IFERROR(VLOOKUP(Table2[[#This Row],[Product Name]],'Roll ups'!L:P,5,FALSE),"GOOD")</f>
        <v>GOOD</v>
      </c>
      <c r="AP1749" s="74">
        <f>Table2[[#This Row],[Retail Dollar Vol Current 12 Mths]]/Table2[[#This Row],[SHELF SALES  LOOKUP]]</f>
        <v>4.9580641092135802E-5</v>
      </c>
      <c r="AQ1749" s="69">
        <f t="shared" si="59"/>
        <v>0</v>
      </c>
      <c r="AR174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749" s="69" t="e">
        <f>IF(Table2[[#This Row],[Shelf Dollar Vol Current 12 Mths]]&gt;#REF!,"MEETS $ CRITERIA",IF(Table2[[#This Row],[Shelf Dollar Vol Current 12 Mths]]&lt;#REF!+1,"DOES NOT MEET $ CRITERIA"))</f>
        <v>#REF!</v>
      </c>
      <c r="AT1749" s="78"/>
    </row>
    <row r="1750" spans="1:46" ht="13.8" x14ac:dyDescent="0.3">
      <c r="A1750" s="68" t="s">
        <v>10218</v>
      </c>
      <c r="B1750" s="69">
        <v>76441</v>
      </c>
      <c r="C1750" s="69">
        <v>153</v>
      </c>
      <c r="D1750" s="69" t="s">
        <v>25</v>
      </c>
      <c r="E1750" s="70" t="s">
        <v>6313</v>
      </c>
      <c r="F1750" s="70"/>
      <c r="G1750" s="71" t="s">
        <v>10219</v>
      </c>
      <c r="H1750" s="69" t="s">
        <v>6315</v>
      </c>
      <c r="I1750" s="68" t="s">
        <v>831</v>
      </c>
      <c r="J1750" s="68" t="s">
        <v>175</v>
      </c>
      <c r="K1750" s="68" t="s">
        <v>146</v>
      </c>
      <c r="L1750" s="68" t="s">
        <v>146</v>
      </c>
      <c r="M1750" s="68" t="s">
        <v>175</v>
      </c>
      <c r="N1750" s="68" t="s">
        <v>176</v>
      </c>
      <c r="O1750" s="68" t="s">
        <v>10220</v>
      </c>
      <c r="P1750" s="72" t="s">
        <v>191</v>
      </c>
      <c r="Q1750" s="68" t="s">
        <v>10070</v>
      </c>
      <c r="R1750" s="68" t="s">
        <v>60</v>
      </c>
      <c r="S1750" s="68">
        <v>1</v>
      </c>
      <c r="T1750" s="68">
        <v>1</v>
      </c>
      <c r="U1750" s="68">
        <v>0</v>
      </c>
      <c r="V1750" s="68">
        <v>4.5</v>
      </c>
      <c r="W1750" s="68">
        <v>7.42</v>
      </c>
      <c r="X1750" s="68">
        <v>-0.65</v>
      </c>
      <c r="Y1750" s="68">
        <v>23</v>
      </c>
      <c r="Z1750" s="68">
        <v>29.92</v>
      </c>
      <c r="AA1750" s="68">
        <v>-0.3</v>
      </c>
      <c r="AB1750" s="73">
        <v>9226.68</v>
      </c>
      <c r="AC1750" s="73">
        <v>13076.55</v>
      </c>
      <c r="AD1750" s="73">
        <v>10239.84</v>
      </c>
      <c r="AE1750" s="73">
        <v>13387.11</v>
      </c>
      <c r="AF1750" s="73"/>
      <c r="AG1750" s="73">
        <f>IFERROR(VLOOKUP(J1750,'Roll ups'!D:E,2,FALSE),0)</f>
        <v>52239627.039999984</v>
      </c>
      <c r="AH1750" s="74">
        <f>IF(Table2[[#This Row],[CATEGORY TTL LOOKUP]]=0,0,IF(Table2[[#This Row],[CATEGORY TTL LOOKUP]]&gt;0,SUM(AB1750/AG1750)))</f>
        <v>1.7662224106108402E-4</v>
      </c>
      <c r="AI1750" s="74" t="str">
        <f>IFERROR(IF(AH1750&lt;#REF!,"STRIKE",IF(AH1750&gt;=#REF!,"GOOD")),"NO DATA")</f>
        <v>NO DATA</v>
      </c>
      <c r="AJ1750" s="75">
        <f>IFERROR(VLOOKUP(K1750,'Roll ups'!H:I,2,FALSE),0)</f>
        <v>69119979.479999974</v>
      </c>
      <c r="AK1750" s="76">
        <f>IF(Table2[[#This Row],[PRICE TIER LOOKUP]]=0,0,IF(Table2[[#This Row],[PRICE TIER LOOKUP]]&gt;0,SUM(AB1750/AJ1750)))</f>
        <v>1.3348788685143867E-4</v>
      </c>
      <c r="AL1750" s="74" t="e">
        <f>IF(AK1750&lt;#REF!,"STRIKE",IF(AK1750&gt;=#REF!,"GOOD"))</f>
        <v>#REF!</v>
      </c>
      <c r="AM1750" s="75">
        <f>VLOOKUP(H1750,'Roll ups'!A:B,2,FALSE)</f>
        <v>325145452.83999985</v>
      </c>
      <c r="AN1750" s="77">
        <f t="shared" si="58"/>
        <v>2.8377084530658768E-5</v>
      </c>
      <c r="AO1750" s="74" t="str">
        <f>IFERROR(VLOOKUP(Table2[[#This Row],[Product Name]],'Roll ups'!L:P,5,FALSE),"GOOD")</f>
        <v>GOOD</v>
      </c>
      <c r="AP1750" s="74">
        <f>Table2[[#This Row],[Retail Dollar Vol Current 12 Mths]]/Table2[[#This Row],[SHELF SALES  LOOKUP]]</f>
        <v>3.1493105348881818E-5</v>
      </c>
      <c r="AQ1750" s="69">
        <f t="shared" si="59"/>
        <v>0</v>
      </c>
      <c r="AR175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750" s="69" t="e">
        <f>IF(Table2[[#This Row],[Shelf Dollar Vol Current 12 Mths]]&gt;#REF!,"MEETS $ CRITERIA",IF(Table2[[#This Row],[Shelf Dollar Vol Current 12 Mths]]&lt;#REF!+1,"DOES NOT MEET $ CRITERIA"))</f>
        <v>#REF!</v>
      </c>
      <c r="AT1750" s="78"/>
    </row>
    <row r="1751" spans="1:46" ht="13.8" x14ac:dyDescent="0.3">
      <c r="A1751" s="68" t="s">
        <v>10221</v>
      </c>
      <c r="B1751" s="69">
        <v>28477</v>
      </c>
      <c r="C1751" s="69">
        <v>271</v>
      </c>
      <c r="D1751" s="69" t="s">
        <v>25</v>
      </c>
      <c r="E1751" s="70" t="s">
        <v>6313</v>
      </c>
      <c r="F1751" s="70"/>
      <c r="G1751" s="71" t="s">
        <v>10222</v>
      </c>
      <c r="H1751" s="69" t="s">
        <v>6315</v>
      </c>
      <c r="I1751" s="68" t="s">
        <v>153</v>
      </c>
      <c r="J1751" s="68" t="s">
        <v>153</v>
      </c>
      <c r="K1751" s="68" t="s">
        <v>146</v>
      </c>
      <c r="L1751" s="68" t="s">
        <v>146</v>
      </c>
      <c r="M1751" s="68" t="s">
        <v>153</v>
      </c>
      <c r="N1751" s="68" t="s">
        <v>154</v>
      </c>
      <c r="O1751" s="68" t="s">
        <v>10223</v>
      </c>
      <c r="P1751" s="72" t="s">
        <v>153</v>
      </c>
      <c r="Q1751" s="68" t="s">
        <v>2907</v>
      </c>
      <c r="R1751" s="68" t="s">
        <v>60</v>
      </c>
      <c r="S1751" s="68">
        <v>13</v>
      </c>
      <c r="T1751" s="68">
        <v>9</v>
      </c>
      <c r="U1751" s="68">
        <v>0.31</v>
      </c>
      <c r="V1751" s="68">
        <v>57</v>
      </c>
      <c r="W1751" s="68">
        <v>45</v>
      </c>
      <c r="X1751" s="68">
        <v>0.21</v>
      </c>
      <c r="Y1751" s="68">
        <v>242.5</v>
      </c>
      <c r="Z1751" s="68">
        <v>196.92</v>
      </c>
      <c r="AA1751" s="68">
        <v>0.19</v>
      </c>
      <c r="AB1751" s="73">
        <v>87938.7</v>
      </c>
      <c r="AC1751" s="73">
        <v>71888.11</v>
      </c>
      <c r="AD1751" s="73">
        <v>90122.7</v>
      </c>
      <c r="AE1751" s="73">
        <v>73182.11</v>
      </c>
      <c r="AF1751" s="73"/>
      <c r="AG1751" s="73">
        <f>IFERROR(VLOOKUP(J1751,'Roll ups'!D:E,2,FALSE),0)</f>
        <v>10875997.040000001</v>
      </c>
      <c r="AH1751" s="74">
        <f>IF(Table2[[#This Row],[CATEGORY TTL LOOKUP]]=0,0,IF(Table2[[#This Row],[CATEGORY TTL LOOKUP]]&gt;0,SUM(AB1751/AG1751)))</f>
        <v>8.0855759409070218E-3</v>
      </c>
      <c r="AI1751" s="74" t="str">
        <f>IFERROR(IF(AH1751&lt;#REF!,"STRIKE",IF(AH1751&gt;=#REF!,"GOOD")),"NO DATA")</f>
        <v>NO DATA</v>
      </c>
      <c r="AJ1751" s="75">
        <f>IFERROR(VLOOKUP(K1751,'Roll ups'!H:I,2,FALSE),0)</f>
        <v>69119979.479999974</v>
      </c>
      <c r="AK1751" s="76">
        <f>IF(Table2[[#This Row],[PRICE TIER LOOKUP]]=0,0,IF(Table2[[#This Row],[PRICE TIER LOOKUP]]&gt;0,SUM(AB1751/AJ1751)))</f>
        <v>1.2722616624249038E-3</v>
      </c>
      <c r="AL1751" s="74" t="e">
        <f>IF(AK1751&lt;#REF!,"STRIKE",IF(AK1751&gt;=#REF!,"GOOD"))</f>
        <v>#REF!</v>
      </c>
      <c r="AM1751" s="75">
        <f>VLOOKUP(H1751,'Roll ups'!A:B,2,FALSE)</f>
        <v>325145452.83999985</v>
      </c>
      <c r="AN1751" s="77">
        <f t="shared" si="58"/>
        <v>2.7045957196047141E-4</v>
      </c>
      <c r="AO1751" s="74" t="str">
        <f>IFERROR(VLOOKUP(Table2[[#This Row],[Product Name]],'Roll ups'!L:P,5,FALSE),"GOOD")</f>
        <v>GOOD</v>
      </c>
      <c r="AP1751" s="74">
        <f>Table2[[#This Row],[Retail Dollar Vol Current 12 Mths]]/Table2[[#This Row],[SHELF SALES  LOOKUP]]</f>
        <v>2.7717656578869114E-4</v>
      </c>
      <c r="AQ1751" s="69">
        <f t="shared" si="59"/>
        <v>0</v>
      </c>
      <c r="AR175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751" s="69" t="e">
        <f>IF(Table2[[#This Row],[Shelf Dollar Vol Current 12 Mths]]&gt;#REF!,"MEETS $ CRITERIA",IF(Table2[[#This Row],[Shelf Dollar Vol Current 12 Mths]]&lt;#REF!+1,"DOES NOT MEET $ CRITERIA"))</f>
        <v>#REF!</v>
      </c>
      <c r="AT1751" s="78"/>
    </row>
    <row r="1752" spans="1:46" ht="13.8" x14ac:dyDescent="0.3">
      <c r="A1752" s="68" t="s">
        <v>10224</v>
      </c>
      <c r="B1752" s="69">
        <v>87860</v>
      </c>
      <c r="C1752" s="69">
        <v>111</v>
      </c>
      <c r="D1752" s="69" t="s">
        <v>25</v>
      </c>
      <c r="E1752" s="70" t="s">
        <v>6313</v>
      </c>
      <c r="F1752" s="70"/>
      <c r="G1752" s="71" t="s">
        <v>10225</v>
      </c>
      <c r="H1752" s="69" t="s">
        <v>6315</v>
      </c>
      <c r="I1752" s="68" t="s">
        <v>245</v>
      </c>
      <c r="J1752" s="68" t="s">
        <v>3714</v>
      </c>
      <c r="K1752" s="68" t="s">
        <v>3714</v>
      </c>
      <c r="L1752" s="68" t="s">
        <v>6320</v>
      </c>
      <c r="M1752" s="68" t="s">
        <v>245</v>
      </c>
      <c r="N1752" s="68" t="s">
        <v>3714</v>
      </c>
      <c r="O1752" s="68" t="s">
        <v>10226</v>
      </c>
      <c r="P1752" s="72" t="s">
        <v>245</v>
      </c>
      <c r="Q1752" s="68" t="s">
        <v>63</v>
      </c>
      <c r="R1752" s="68" t="s">
        <v>31</v>
      </c>
      <c r="S1752" s="68">
        <v>1</v>
      </c>
      <c r="T1752" s="68">
        <v>1.5</v>
      </c>
      <c r="U1752" s="68">
        <v>-0.5</v>
      </c>
      <c r="V1752" s="68">
        <v>3.5</v>
      </c>
      <c r="W1752" s="68">
        <v>5.08</v>
      </c>
      <c r="X1752" s="68">
        <v>-0.45</v>
      </c>
      <c r="Y1752" s="68">
        <v>18.420000000000002</v>
      </c>
      <c r="Z1752" s="68">
        <v>25.08</v>
      </c>
      <c r="AA1752" s="68">
        <v>-0.36</v>
      </c>
      <c r="AB1752" s="73">
        <v>6962.13</v>
      </c>
      <c r="AC1752" s="73">
        <v>9076.0499999999993</v>
      </c>
      <c r="AD1752" s="73">
        <v>7292.13</v>
      </c>
      <c r="AE1752" s="73">
        <v>9346.0499999999993</v>
      </c>
      <c r="AF1752" s="73"/>
      <c r="AG1752" s="73">
        <f>IFERROR(VLOOKUP(J1752,'Roll ups'!D:E,2,FALSE),0)</f>
        <v>206203.38000000003</v>
      </c>
      <c r="AH1752" s="74">
        <f>IF(Table2[[#This Row],[CATEGORY TTL LOOKUP]]=0,0,IF(Table2[[#This Row],[CATEGORY TTL LOOKUP]]&gt;0,SUM(AB1752/AG1752)))</f>
        <v>3.3763413577410799E-2</v>
      </c>
      <c r="AI1752" s="74" t="str">
        <f>IFERROR(IF(AH1752&lt;#REF!,"STRIKE",IF(AH1752&gt;=#REF!,"GOOD")),"NO DATA")</f>
        <v>NO DATA</v>
      </c>
      <c r="AJ1752" s="75">
        <f>IFERROR(VLOOKUP(K1752,'Roll ups'!H:I,2,FALSE),0)</f>
        <v>206203.38000000003</v>
      </c>
      <c r="AK1752" s="76">
        <f>IF(Table2[[#This Row],[PRICE TIER LOOKUP]]=0,0,IF(Table2[[#This Row],[PRICE TIER LOOKUP]]&gt;0,SUM(AB1752/AJ1752)))</f>
        <v>3.3763413577410799E-2</v>
      </c>
      <c r="AL1752" s="74" t="e">
        <f>IF(AK1752&lt;#REF!,"STRIKE",IF(AK1752&gt;=#REF!,"GOOD"))</f>
        <v>#REF!</v>
      </c>
      <c r="AM1752" s="75">
        <f>VLOOKUP(H1752,'Roll ups'!A:B,2,FALSE)</f>
        <v>325145452.83999985</v>
      </c>
      <c r="AN1752" s="77">
        <f t="shared" si="58"/>
        <v>2.1412355421824029E-5</v>
      </c>
      <c r="AO1752" s="74" t="str">
        <f>IFERROR(VLOOKUP(Table2[[#This Row],[Product Name]],'Roll ups'!L:P,5,FALSE),"GOOD")</f>
        <v>GOOD</v>
      </c>
      <c r="AP1752" s="74">
        <f>Table2[[#This Row],[Retail Dollar Vol Current 12 Mths]]/Table2[[#This Row],[SHELF SALES  LOOKUP]]</f>
        <v>2.2427285807956136E-5</v>
      </c>
      <c r="AQ1752" s="69">
        <f t="shared" si="59"/>
        <v>0</v>
      </c>
      <c r="AR175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752" s="69" t="e">
        <f>IF(Table2[[#This Row],[Shelf Dollar Vol Current 12 Mths]]&gt;#REF!,"MEETS $ CRITERIA",IF(Table2[[#This Row],[Shelf Dollar Vol Current 12 Mths]]&lt;#REF!+1,"DOES NOT MEET $ CRITERIA"))</f>
        <v>#REF!</v>
      </c>
      <c r="AT1752" s="78"/>
    </row>
    <row r="1753" spans="1:46" ht="13.8" x14ac:dyDescent="0.3">
      <c r="A1753" s="68" t="s">
        <v>10227</v>
      </c>
      <c r="B1753" s="69">
        <v>43282</v>
      </c>
      <c r="C1753" s="69">
        <v>153</v>
      </c>
      <c r="D1753" s="69" t="s">
        <v>25</v>
      </c>
      <c r="E1753" s="70" t="s">
        <v>6313</v>
      </c>
      <c r="F1753" s="70"/>
      <c r="G1753" s="71" t="s">
        <v>10228</v>
      </c>
      <c r="H1753" s="69" t="s">
        <v>6315</v>
      </c>
      <c r="I1753" s="68" t="s">
        <v>299</v>
      </c>
      <c r="J1753" s="68" t="s">
        <v>299</v>
      </c>
      <c r="K1753" s="68" t="s">
        <v>89</v>
      </c>
      <c r="L1753" s="68" t="s">
        <v>89</v>
      </c>
      <c r="M1753" s="68" t="s">
        <v>299</v>
      </c>
      <c r="N1753" s="68" t="s">
        <v>184</v>
      </c>
      <c r="O1753" s="68" t="s">
        <v>10229</v>
      </c>
      <c r="P1753" s="72" t="s">
        <v>299</v>
      </c>
      <c r="Q1753" s="68" t="s">
        <v>194</v>
      </c>
      <c r="R1753" s="68" t="s">
        <v>31</v>
      </c>
      <c r="S1753" s="68">
        <v>6</v>
      </c>
      <c r="T1753" s="68">
        <v>22</v>
      </c>
      <c r="U1753" s="68">
        <v>-2.67</v>
      </c>
      <c r="V1753" s="68">
        <v>28</v>
      </c>
      <c r="W1753" s="68">
        <v>58</v>
      </c>
      <c r="X1753" s="68">
        <v>-1.07</v>
      </c>
      <c r="Y1753" s="68">
        <v>131.91999999999999</v>
      </c>
      <c r="Z1753" s="68">
        <v>171</v>
      </c>
      <c r="AA1753" s="68">
        <v>-0.3</v>
      </c>
      <c r="AB1753" s="73">
        <v>15992.92</v>
      </c>
      <c r="AC1753" s="73">
        <v>21816.48</v>
      </c>
      <c r="AD1753" s="73">
        <v>17792.919999999998</v>
      </c>
      <c r="AE1753" s="73">
        <v>23064.48</v>
      </c>
      <c r="AF1753" s="73"/>
      <c r="AG1753" s="73">
        <f>IFERROR(VLOOKUP(J1753,'Roll ups'!D:E,2,FALSE),0)</f>
        <v>12844114.079999994</v>
      </c>
      <c r="AH1753" s="74">
        <f>IF(Table2[[#This Row],[CATEGORY TTL LOOKUP]]=0,0,IF(Table2[[#This Row],[CATEGORY TTL LOOKUP]]&gt;0,SUM(AB1753/AG1753)))</f>
        <v>1.2451555553296678E-3</v>
      </c>
      <c r="AI1753" s="74" t="str">
        <f>IFERROR(IF(AH1753&lt;#REF!,"STRIKE",IF(AH1753&gt;=#REF!,"GOOD")),"NO DATA")</f>
        <v>NO DATA</v>
      </c>
      <c r="AJ1753" s="75">
        <f>IFERROR(VLOOKUP(K1753,'Roll ups'!H:I,2,FALSE),0)</f>
        <v>75793138.070000067</v>
      </c>
      <c r="AK1753" s="76">
        <f>IF(Table2[[#This Row],[PRICE TIER LOOKUP]]=0,0,IF(Table2[[#This Row],[PRICE TIER LOOKUP]]&gt;0,SUM(AB1753/AJ1753)))</f>
        <v>2.1100749233036718E-4</v>
      </c>
      <c r="AL1753" s="74" t="e">
        <f>IF(AK1753&lt;#REF!,"STRIKE",IF(AK1753&gt;=#REF!,"GOOD"))</f>
        <v>#REF!</v>
      </c>
      <c r="AM1753" s="75">
        <f>VLOOKUP(H1753,'Roll ups'!A:B,2,FALSE)</f>
        <v>325145452.83999985</v>
      </c>
      <c r="AN1753" s="77">
        <f t="shared" si="58"/>
        <v>4.9186971124181531E-5</v>
      </c>
      <c r="AO1753" s="74" t="str">
        <f>IFERROR(VLOOKUP(Table2[[#This Row],[Product Name]],'Roll ups'!L:P,5,FALSE),"GOOD")</f>
        <v>GOOD</v>
      </c>
      <c r="AP1753" s="74">
        <f>Table2[[#This Row],[Retail Dollar Vol Current 12 Mths]]/Table2[[#This Row],[SHELF SALES  LOOKUP]]</f>
        <v>5.4722955048538472E-5</v>
      </c>
      <c r="AQ1753" s="69">
        <f t="shared" si="59"/>
        <v>0</v>
      </c>
      <c r="AR175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753" s="69" t="e">
        <f>IF(Table2[[#This Row],[Shelf Dollar Vol Current 12 Mths]]&gt;#REF!,"MEETS $ CRITERIA",IF(Table2[[#This Row],[Shelf Dollar Vol Current 12 Mths]]&lt;#REF!+1,"DOES NOT MEET $ CRITERIA"))</f>
        <v>#REF!</v>
      </c>
      <c r="AT1753" s="78"/>
    </row>
    <row r="1754" spans="1:46" ht="13.8" x14ac:dyDescent="0.3">
      <c r="A1754" s="68" t="s">
        <v>10230</v>
      </c>
      <c r="B1754" s="69">
        <v>43636</v>
      </c>
      <c r="C1754" s="69">
        <v>109</v>
      </c>
      <c r="D1754" s="69" t="s">
        <v>25</v>
      </c>
      <c r="E1754" s="70" t="s">
        <v>6313</v>
      </c>
      <c r="F1754" s="70"/>
      <c r="G1754" s="71" t="s">
        <v>10231</v>
      </c>
      <c r="H1754" s="69" t="s">
        <v>6315</v>
      </c>
      <c r="I1754" s="68" t="s">
        <v>299</v>
      </c>
      <c r="J1754" s="68" t="s">
        <v>299</v>
      </c>
      <c r="K1754" s="68" t="s">
        <v>132</v>
      </c>
      <c r="L1754" s="68" t="s">
        <v>6320</v>
      </c>
      <c r="M1754" s="68" t="s">
        <v>299</v>
      </c>
      <c r="N1754" s="68" t="s">
        <v>492</v>
      </c>
      <c r="O1754" s="68" t="s">
        <v>10232</v>
      </c>
      <c r="P1754" s="72" t="s">
        <v>299</v>
      </c>
      <c r="Q1754" s="68" t="s">
        <v>49</v>
      </c>
      <c r="R1754" s="68" t="s">
        <v>6402</v>
      </c>
      <c r="S1754" s="68">
        <v>2</v>
      </c>
      <c r="T1754" s="68">
        <v>2.5</v>
      </c>
      <c r="U1754" s="68">
        <v>-0.11</v>
      </c>
      <c r="V1754" s="68">
        <v>3.25</v>
      </c>
      <c r="W1754" s="68">
        <v>13</v>
      </c>
      <c r="X1754" s="68">
        <v>-3</v>
      </c>
      <c r="Y1754" s="68">
        <v>20.25</v>
      </c>
      <c r="Z1754" s="68">
        <v>27</v>
      </c>
      <c r="AA1754" s="68">
        <v>-0.33</v>
      </c>
      <c r="AB1754" s="73">
        <v>5525.01</v>
      </c>
      <c r="AC1754" s="73">
        <v>7474.68</v>
      </c>
      <c r="AD1754" s="73">
        <v>5606.01</v>
      </c>
      <c r="AE1754" s="73">
        <v>7474.68</v>
      </c>
      <c r="AF1754" s="73"/>
      <c r="AG1754" s="73">
        <f>IFERROR(VLOOKUP(J1754,'Roll ups'!D:E,2,FALSE),0)</f>
        <v>12844114.079999994</v>
      </c>
      <c r="AH1754" s="74">
        <f>IF(Table2[[#This Row],[CATEGORY TTL LOOKUP]]=0,0,IF(Table2[[#This Row],[CATEGORY TTL LOOKUP]]&gt;0,SUM(AB1754/AG1754)))</f>
        <v>4.3015890123579491E-4</v>
      </c>
      <c r="AI1754" s="74" t="str">
        <f>IFERROR(IF(AH1754&lt;#REF!,"STRIKE",IF(AH1754&gt;=#REF!,"GOOD")),"NO DATA")</f>
        <v>NO DATA</v>
      </c>
      <c r="AJ1754" s="75">
        <f>IFERROR(VLOOKUP(K1754,'Roll ups'!H:I,2,FALSE),0)</f>
        <v>126094742.97999983</v>
      </c>
      <c r="AK1754" s="76">
        <f>IF(Table2[[#This Row],[PRICE TIER LOOKUP]]=0,0,IF(Table2[[#This Row],[PRICE TIER LOOKUP]]&gt;0,SUM(AB1754/AJ1754)))</f>
        <v>4.3816338964078264E-5</v>
      </c>
      <c r="AL1754" s="74" t="e">
        <f>IF(AK1754&lt;#REF!,"STRIKE",IF(AK1754&gt;=#REF!,"GOOD"))</f>
        <v>#REF!</v>
      </c>
      <c r="AM1754" s="75">
        <f>VLOOKUP(H1754,'Roll ups'!A:B,2,FALSE)</f>
        <v>325145452.83999985</v>
      </c>
      <c r="AN1754" s="77">
        <f t="shared" si="58"/>
        <v>1.6992425856617442E-5</v>
      </c>
      <c r="AO1754" s="74" t="str">
        <f>IFERROR(VLOOKUP(Table2[[#This Row],[Product Name]],'Roll ups'!L:P,5,FALSE),"GOOD")</f>
        <v>GOOD</v>
      </c>
      <c r="AP1754" s="74">
        <f>Table2[[#This Row],[Retail Dollar Vol Current 12 Mths]]/Table2[[#This Row],[SHELF SALES  LOOKUP]]</f>
        <v>1.7241545133213502E-5</v>
      </c>
      <c r="AQ1754" s="69">
        <f t="shared" si="59"/>
        <v>0</v>
      </c>
      <c r="AR175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754" s="69" t="e">
        <f>IF(Table2[[#This Row],[Shelf Dollar Vol Current 12 Mths]]&gt;#REF!,"MEETS $ CRITERIA",IF(Table2[[#This Row],[Shelf Dollar Vol Current 12 Mths]]&lt;#REF!+1,"DOES NOT MEET $ CRITERIA"))</f>
        <v>#REF!</v>
      </c>
      <c r="AT1754" s="78"/>
    </row>
    <row r="1755" spans="1:46" ht="13.8" x14ac:dyDescent="0.3">
      <c r="A1755" s="68" t="s">
        <v>10233</v>
      </c>
      <c r="B1755" s="69">
        <v>43638</v>
      </c>
      <c r="C1755" s="69">
        <v>106</v>
      </c>
      <c r="D1755" s="69" t="s">
        <v>25</v>
      </c>
      <c r="E1755" s="70" t="s">
        <v>6313</v>
      </c>
      <c r="F1755" s="70"/>
      <c r="G1755" s="71" t="s">
        <v>10234</v>
      </c>
      <c r="H1755" s="69" t="s">
        <v>6315</v>
      </c>
      <c r="I1755" s="68" t="s">
        <v>299</v>
      </c>
      <c r="J1755" s="68" t="s">
        <v>299</v>
      </c>
      <c r="K1755" s="68" t="s">
        <v>146</v>
      </c>
      <c r="L1755" s="68" t="s">
        <v>6320</v>
      </c>
      <c r="M1755" s="68" t="s">
        <v>299</v>
      </c>
      <c r="N1755" s="68" t="s">
        <v>445</v>
      </c>
      <c r="O1755" s="68" t="s">
        <v>10235</v>
      </c>
      <c r="P1755" s="72" t="s">
        <v>299</v>
      </c>
      <c r="Q1755" s="68" t="s">
        <v>49</v>
      </c>
      <c r="R1755" s="68" t="s">
        <v>6402</v>
      </c>
      <c r="S1755" s="68">
        <v>4</v>
      </c>
      <c r="T1755" s="68">
        <v>3.5</v>
      </c>
      <c r="U1755" s="68">
        <v>0.13</v>
      </c>
      <c r="V1755" s="68">
        <v>6.5</v>
      </c>
      <c r="W1755" s="68">
        <v>10.5</v>
      </c>
      <c r="X1755" s="68">
        <v>-0.62</v>
      </c>
      <c r="Y1755" s="68">
        <v>26</v>
      </c>
      <c r="Z1755" s="68">
        <v>28.5</v>
      </c>
      <c r="AA1755" s="68">
        <v>-0.1</v>
      </c>
      <c r="AB1755" s="73">
        <v>7053.84</v>
      </c>
      <c r="AC1755" s="73">
        <v>7889.94</v>
      </c>
      <c r="AD1755" s="73">
        <v>7197.84</v>
      </c>
      <c r="AE1755" s="73">
        <v>7889.94</v>
      </c>
      <c r="AF1755" s="73"/>
      <c r="AG1755" s="73">
        <f>IFERROR(VLOOKUP(J1755,'Roll ups'!D:E,2,FALSE),0)</f>
        <v>12844114.079999994</v>
      </c>
      <c r="AH1755" s="74">
        <f>IF(Table2[[#This Row],[CATEGORY TTL LOOKUP]]=0,0,IF(Table2[[#This Row],[CATEGORY TTL LOOKUP]]&gt;0,SUM(AB1755/AG1755)))</f>
        <v>5.4918851982043457E-4</v>
      </c>
      <c r="AI1755" s="74" t="str">
        <f>IFERROR(IF(AH1755&lt;#REF!,"STRIKE",IF(AH1755&gt;=#REF!,"GOOD")),"NO DATA")</f>
        <v>NO DATA</v>
      </c>
      <c r="AJ1755" s="75">
        <f>IFERROR(VLOOKUP(K1755,'Roll ups'!H:I,2,FALSE),0)</f>
        <v>69119979.479999974</v>
      </c>
      <c r="AK1755" s="76">
        <f>IF(Table2[[#This Row],[PRICE TIER LOOKUP]]=0,0,IF(Table2[[#This Row],[PRICE TIER LOOKUP]]&gt;0,SUM(AB1755/AJ1755)))</f>
        <v>1.020521136300546E-4</v>
      </c>
      <c r="AL1755" s="74" t="e">
        <f>IF(AK1755&lt;#REF!,"STRIKE",IF(AK1755&gt;=#REF!,"GOOD"))</f>
        <v>#REF!</v>
      </c>
      <c r="AM1755" s="75">
        <f>VLOOKUP(H1755,'Roll ups'!A:B,2,FALSE)</f>
        <v>325145452.83999985</v>
      </c>
      <c r="AN1755" s="77">
        <f t="shared" si="58"/>
        <v>2.1694413802770017E-5</v>
      </c>
      <c r="AO1755" s="74" t="str">
        <f>IFERROR(VLOOKUP(Table2[[#This Row],[Product Name]],'Roll ups'!L:P,5,FALSE),"GOOD")</f>
        <v>GOOD</v>
      </c>
      <c r="AP1755" s="74">
        <f>Table2[[#This Row],[Retail Dollar Vol Current 12 Mths]]/Table2[[#This Row],[SHELF SALES  LOOKUP]]</f>
        <v>2.2137292516718572E-5</v>
      </c>
      <c r="AQ1755" s="69">
        <f t="shared" si="59"/>
        <v>0</v>
      </c>
      <c r="AR175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755" s="69" t="e">
        <f>IF(Table2[[#This Row],[Shelf Dollar Vol Current 12 Mths]]&gt;#REF!,"MEETS $ CRITERIA",IF(Table2[[#This Row],[Shelf Dollar Vol Current 12 Mths]]&lt;#REF!+1,"DOES NOT MEET $ CRITERIA"))</f>
        <v>#REF!</v>
      </c>
      <c r="AT1755" s="78"/>
    </row>
    <row r="1756" spans="1:46" ht="13.8" x14ac:dyDescent="0.3">
      <c r="A1756" s="68" t="s">
        <v>10236</v>
      </c>
      <c r="B1756" s="69">
        <v>58250</v>
      </c>
      <c r="C1756" s="69">
        <v>207</v>
      </c>
      <c r="D1756" s="69" t="s">
        <v>25</v>
      </c>
      <c r="E1756" s="70" t="s">
        <v>6313</v>
      </c>
      <c r="F1756" s="70"/>
      <c r="G1756" s="71" t="s">
        <v>10237</v>
      </c>
      <c r="H1756" s="69" t="s">
        <v>6315</v>
      </c>
      <c r="I1756" s="68" t="s">
        <v>116</v>
      </c>
      <c r="J1756" s="68" t="s">
        <v>6576</v>
      </c>
      <c r="K1756" s="68" t="s">
        <v>6577</v>
      </c>
      <c r="L1756" s="68" t="s">
        <v>132</v>
      </c>
      <c r="M1756" s="68" t="s">
        <v>116</v>
      </c>
      <c r="N1756" s="68" t="s">
        <v>122</v>
      </c>
      <c r="O1756" s="68" t="s">
        <v>10238</v>
      </c>
      <c r="P1756" s="72" t="s">
        <v>116</v>
      </c>
      <c r="Q1756" s="68" t="s">
        <v>194</v>
      </c>
      <c r="R1756" s="68" t="s">
        <v>60</v>
      </c>
      <c r="S1756" s="68">
        <v>32</v>
      </c>
      <c r="T1756" s="68">
        <v>23.67</v>
      </c>
      <c r="U1756" s="68">
        <v>0.26</v>
      </c>
      <c r="V1756" s="68">
        <v>98.49</v>
      </c>
      <c r="W1756" s="68">
        <v>69.13</v>
      </c>
      <c r="X1756" s="68">
        <v>0.3</v>
      </c>
      <c r="Y1756" s="68">
        <v>272.74</v>
      </c>
      <c r="Z1756" s="68">
        <v>182.77</v>
      </c>
      <c r="AA1756" s="68">
        <v>0.33</v>
      </c>
      <c r="AB1756" s="73">
        <v>15482.88</v>
      </c>
      <c r="AC1756" s="73">
        <v>10375.68</v>
      </c>
      <c r="AD1756" s="73">
        <v>15482.88</v>
      </c>
      <c r="AE1756" s="73">
        <v>10375.68</v>
      </c>
      <c r="AF1756" s="73"/>
      <c r="AG1756" s="73">
        <f>IFERROR(VLOOKUP(J1756,'Roll ups'!D:E,2,FALSE),0)</f>
        <v>1255013.1799999997</v>
      </c>
      <c r="AH1756" s="74">
        <f>IF(Table2[[#This Row],[CATEGORY TTL LOOKUP]]=0,0,IF(Table2[[#This Row],[CATEGORY TTL LOOKUP]]&gt;0,SUM(AB1756/AG1756)))</f>
        <v>1.2336826614044007E-2</v>
      </c>
      <c r="AI1756" s="74" t="str">
        <f>IFERROR(IF(AH1756&lt;#REF!,"STRIKE",IF(AH1756&gt;=#REF!,"GOOD")),"NO DATA")</f>
        <v>NO DATA</v>
      </c>
      <c r="AJ1756" s="75">
        <f>IFERROR(VLOOKUP(K1756,'Roll ups'!H:I,2,FALSE),0)</f>
        <v>1255013.1799999997</v>
      </c>
      <c r="AK1756" s="76">
        <f>IF(Table2[[#This Row],[PRICE TIER LOOKUP]]=0,0,IF(Table2[[#This Row],[PRICE TIER LOOKUP]]&gt;0,SUM(AB1756/AJ1756)))</f>
        <v>1.2336826614044007E-2</v>
      </c>
      <c r="AL1756" s="74" t="e">
        <f>IF(AK1756&lt;#REF!,"STRIKE",IF(AK1756&gt;=#REF!,"GOOD"))</f>
        <v>#REF!</v>
      </c>
      <c r="AM1756" s="75">
        <f>VLOOKUP(H1756,'Roll ups'!A:B,2,FALSE)</f>
        <v>325145452.83999985</v>
      </c>
      <c r="AN1756" s="77">
        <f t="shared" si="58"/>
        <v>4.7618319323748742E-5</v>
      </c>
      <c r="AO1756" s="74" t="str">
        <f>IFERROR(VLOOKUP(Table2[[#This Row],[Product Name]],'Roll ups'!L:P,5,FALSE),"GOOD")</f>
        <v>GOOD</v>
      </c>
      <c r="AP1756" s="74">
        <f>Table2[[#This Row],[Retail Dollar Vol Current 12 Mths]]/Table2[[#This Row],[SHELF SALES  LOOKUP]]</f>
        <v>4.7618319323748742E-5</v>
      </c>
      <c r="AQ1756" s="69">
        <f t="shared" si="59"/>
        <v>0</v>
      </c>
      <c r="AR175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756" s="69" t="e">
        <f>IF(Table2[[#This Row],[Shelf Dollar Vol Current 12 Mths]]&gt;#REF!,"MEETS $ CRITERIA",IF(Table2[[#This Row],[Shelf Dollar Vol Current 12 Mths]]&lt;#REF!+1,"DOES NOT MEET $ CRITERIA"))</f>
        <v>#REF!</v>
      </c>
      <c r="AT1756" s="78"/>
    </row>
    <row r="1757" spans="1:46" ht="13.8" x14ac:dyDescent="0.3">
      <c r="A1757" s="68" t="s">
        <v>10239</v>
      </c>
      <c r="B1757" s="69">
        <v>58269</v>
      </c>
      <c r="C1757" s="69">
        <v>206</v>
      </c>
      <c r="D1757" s="69" t="s">
        <v>25</v>
      </c>
      <c r="E1757" s="70" t="s">
        <v>6313</v>
      </c>
      <c r="F1757" s="70"/>
      <c r="G1757" s="71" t="s">
        <v>10240</v>
      </c>
      <c r="H1757" s="69" t="s">
        <v>6315</v>
      </c>
      <c r="I1757" s="68" t="s">
        <v>116</v>
      </c>
      <c r="J1757" s="68" t="s">
        <v>6576</v>
      </c>
      <c r="K1757" s="68" t="s">
        <v>6577</v>
      </c>
      <c r="L1757" s="68" t="s">
        <v>132</v>
      </c>
      <c r="M1757" s="68" t="s">
        <v>116</v>
      </c>
      <c r="N1757" s="68" t="s">
        <v>122</v>
      </c>
      <c r="O1757" s="68" t="s">
        <v>10241</v>
      </c>
      <c r="P1757" s="72" t="s">
        <v>116</v>
      </c>
      <c r="Q1757" s="68" t="s">
        <v>194</v>
      </c>
      <c r="R1757" s="68" t="s">
        <v>60</v>
      </c>
      <c r="S1757" s="68">
        <v>19</v>
      </c>
      <c r="T1757" s="68">
        <v>20.83</v>
      </c>
      <c r="U1757" s="68">
        <v>-0.1</v>
      </c>
      <c r="V1757" s="68">
        <v>61.56</v>
      </c>
      <c r="W1757" s="68">
        <v>24.62</v>
      </c>
      <c r="X1757" s="68">
        <v>0.6</v>
      </c>
      <c r="Y1757" s="68">
        <v>191.29</v>
      </c>
      <c r="Z1757" s="68">
        <v>140.16</v>
      </c>
      <c r="AA1757" s="68">
        <v>0.27</v>
      </c>
      <c r="AB1757" s="73">
        <v>10859.52</v>
      </c>
      <c r="AC1757" s="73">
        <v>7956.48</v>
      </c>
      <c r="AD1757" s="73">
        <v>10859.52</v>
      </c>
      <c r="AE1757" s="73">
        <v>7956.48</v>
      </c>
      <c r="AF1757" s="73"/>
      <c r="AG1757" s="73">
        <f>IFERROR(VLOOKUP(J1757,'Roll ups'!D:E,2,FALSE),0)</f>
        <v>1255013.1799999997</v>
      </c>
      <c r="AH1757" s="74">
        <f>IF(Table2[[#This Row],[CATEGORY TTL LOOKUP]]=0,0,IF(Table2[[#This Row],[CATEGORY TTL LOOKUP]]&gt;0,SUM(AB1757/AG1757)))</f>
        <v>8.6529131112392001E-3</v>
      </c>
      <c r="AI1757" s="74" t="str">
        <f>IFERROR(IF(AH1757&lt;#REF!,"STRIKE",IF(AH1757&gt;=#REF!,"GOOD")),"NO DATA")</f>
        <v>NO DATA</v>
      </c>
      <c r="AJ1757" s="75">
        <f>IFERROR(VLOOKUP(K1757,'Roll ups'!H:I,2,FALSE),0)</f>
        <v>1255013.1799999997</v>
      </c>
      <c r="AK1757" s="76">
        <f>IF(Table2[[#This Row],[PRICE TIER LOOKUP]]=0,0,IF(Table2[[#This Row],[PRICE TIER LOOKUP]]&gt;0,SUM(AB1757/AJ1757)))</f>
        <v>8.6529131112392001E-3</v>
      </c>
      <c r="AL1757" s="74" t="e">
        <f>IF(AK1757&lt;#REF!,"STRIKE",IF(AK1757&gt;=#REF!,"GOOD"))</f>
        <v>#REF!</v>
      </c>
      <c r="AM1757" s="75">
        <f>VLOOKUP(H1757,'Roll ups'!A:B,2,FALSE)</f>
        <v>325145452.83999985</v>
      </c>
      <c r="AN1757" s="77">
        <f t="shared" si="58"/>
        <v>3.3398960081240435E-5</v>
      </c>
      <c r="AO1757" s="74" t="str">
        <f>IFERROR(VLOOKUP(Table2[[#This Row],[Product Name]],'Roll ups'!L:P,5,FALSE),"GOOD")</f>
        <v>GOOD</v>
      </c>
      <c r="AP1757" s="74">
        <f>Table2[[#This Row],[Retail Dollar Vol Current 12 Mths]]/Table2[[#This Row],[SHELF SALES  LOOKUP]]</f>
        <v>3.3398960081240435E-5</v>
      </c>
      <c r="AQ1757" s="69">
        <f t="shared" si="59"/>
        <v>0</v>
      </c>
      <c r="AR175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757" s="69" t="e">
        <f>IF(Table2[[#This Row],[Shelf Dollar Vol Current 12 Mths]]&gt;#REF!,"MEETS $ CRITERIA",IF(Table2[[#This Row],[Shelf Dollar Vol Current 12 Mths]]&lt;#REF!+1,"DOES NOT MEET $ CRITERIA"))</f>
        <v>#REF!</v>
      </c>
      <c r="AT1757" s="78"/>
    </row>
    <row r="1758" spans="1:46" ht="13.8" x14ac:dyDescent="0.3">
      <c r="A1758" s="68" t="s">
        <v>10242</v>
      </c>
      <c r="B1758" s="69">
        <v>67032</v>
      </c>
      <c r="C1758" s="69">
        <v>124</v>
      </c>
      <c r="D1758" s="69" t="s">
        <v>25</v>
      </c>
      <c r="E1758" s="70" t="s">
        <v>6313</v>
      </c>
      <c r="F1758" s="70"/>
      <c r="G1758" s="71" t="s">
        <v>10243</v>
      </c>
      <c r="H1758" s="69" t="s">
        <v>6315</v>
      </c>
      <c r="I1758" s="68" t="s">
        <v>245</v>
      </c>
      <c r="J1758" s="68" t="s">
        <v>245</v>
      </c>
      <c r="K1758" s="68" t="s">
        <v>89</v>
      </c>
      <c r="L1758" s="68" t="s">
        <v>6320</v>
      </c>
      <c r="M1758" s="68" t="s">
        <v>191</v>
      </c>
      <c r="N1758" s="68" t="s">
        <v>211</v>
      </c>
      <c r="O1758" s="68" t="s">
        <v>10244</v>
      </c>
      <c r="P1758" s="72" t="s">
        <v>191</v>
      </c>
      <c r="Q1758" s="68" t="s">
        <v>234</v>
      </c>
      <c r="R1758" s="68" t="s">
        <v>31</v>
      </c>
      <c r="S1758" s="68">
        <v>4</v>
      </c>
      <c r="T1758" s="68">
        <v>6.5</v>
      </c>
      <c r="U1758" s="68">
        <v>-0.56000000000000005</v>
      </c>
      <c r="V1758" s="68">
        <v>29.17</v>
      </c>
      <c r="W1758" s="68">
        <v>11.42</v>
      </c>
      <c r="X1758" s="68">
        <v>0.61</v>
      </c>
      <c r="Y1758" s="68">
        <v>84.83</v>
      </c>
      <c r="Z1758" s="68">
        <v>31.92</v>
      </c>
      <c r="AA1758" s="68">
        <v>0.62</v>
      </c>
      <c r="AB1758" s="73">
        <v>28123.4</v>
      </c>
      <c r="AC1758" s="73">
        <v>11490</v>
      </c>
      <c r="AD1758" s="73">
        <v>30327.200000000001</v>
      </c>
      <c r="AE1758" s="73">
        <v>11490</v>
      </c>
      <c r="AF1758" s="73"/>
      <c r="AG1758" s="73">
        <f>IFERROR(VLOOKUP(J1758,'Roll ups'!D:E,2,FALSE),0)</f>
        <v>57863085.470000021</v>
      </c>
      <c r="AH1758" s="74">
        <f>IF(Table2[[#This Row],[CATEGORY TTL LOOKUP]]=0,0,IF(Table2[[#This Row],[CATEGORY TTL LOOKUP]]&gt;0,SUM(AB1758/AG1758)))</f>
        <v>4.8603353539764134E-4</v>
      </c>
      <c r="AI1758" s="74" t="str">
        <f>IFERROR(IF(AH1758&lt;#REF!,"STRIKE",IF(AH1758&gt;=#REF!,"GOOD")),"NO DATA")</f>
        <v>NO DATA</v>
      </c>
      <c r="AJ1758" s="75">
        <f>IFERROR(VLOOKUP(K1758,'Roll ups'!H:I,2,FALSE),0)</f>
        <v>75793138.070000067</v>
      </c>
      <c r="AK1758" s="76">
        <f>IF(Table2[[#This Row],[PRICE TIER LOOKUP]]=0,0,IF(Table2[[#This Row],[PRICE TIER LOOKUP]]&gt;0,SUM(AB1758/AJ1758)))</f>
        <v>3.7105469856685638E-4</v>
      </c>
      <c r="AL1758" s="74" t="e">
        <f>IF(AK1758&lt;#REF!,"STRIKE",IF(AK1758&gt;=#REF!,"GOOD"))</f>
        <v>#REF!</v>
      </c>
      <c r="AM1758" s="75">
        <f>VLOOKUP(H1758,'Roll ups'!A:B,2,FALSE)</f>
        <v>325145452.83999985</v>
      </c>
      <c r="AN1758" s="77">
        <f t="shared" si="58"/>
        <v>8.6494827943477926E-5</v>
      </c>
      <c r="AO1758" s="74" t="str">
        <f>IFERROR(VLOOKUP(Table2[[#This Row],[Product Name]],'Roll ups'!L:P,5,FALSE),"GOOD")</f>
        <v>GOOD</v>
      </c>
      <c r="AP1758" s="74">
        <f>Table2[[#This Row],[Retail Dollar Vol Current 12 Mths]]/Table2[[#This Row],[SHELF SALES  LOOKUP]]</f>
        <v>9.3272717594865607E-5</v>
      </c>
      <c r="AQ1758" s="69">
        <f t="shared" si="59"/>
        <v>0</v>
      </c>
      <c r="AR175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758" s="69" t="e">
        <f>IF(Table2[[#This Row],[Shelf Dollar Vol Current 12 Mths]]&gt;#REF!,"MEETS $ CRITERIA",IF(Table2[[#This Row],[Shelf Dollar Vol Current 12 Mths]]&lt;#REF!+1,"DOES NOT MEET $ CRITERIA"))</f>
        <v>#REF!</v>
      </c>
      <c r="AT1758" s="78"/>
    </row>
    <row r="1759" spans="1:46" ht="13.8" x14ac:dyDescent="0.3">
      <c r="A1759" s="68" t="s">
        <v>10245</v>
      </c>
      <c r="B1759" s="69">
        <v>87181</v>
      </c>
      <c r="C1759" s="69">
        <v>199</v>
      </c>
      <c r="D1759" s="69" t="s">
        <v>25</v>
      </c>
      <c r="E1759" s="70" t="s">
        <v>6313</v>
      </c>
      <c r="F1759" s="70"/>
      <c r="G1759" s="71" t="s">
        <v>10246</v>
      </c>
      <c r="H1759" s="69" t="s">
        <v>6315</v>
      </c>
      <c r="I1759" s="68" t="s">
        <v>245</v>
      </c>
      <c r="J1759" s="68" t="s">
        <v>245</v>
      </c>
      <c r="K1759" s="68" t="s">
        <v>146</v>
      </c>
      <c r="L1759" s="68" t="s">
        <v>6320</v>
      </c>
      <c r="M1759" s="68" t="s">
        <v>245</v>
      </c>
      <c r="N1759" s="68" t="s">
        <v>246</v>
      </c>
      <c r="O1759" s="68" t="s">
        <v>10247</v>
      </c>
      <c r="P1759" s="72" t="s">
        <v>245</v>
      </c>
      <c r="Q1759" s="68" t="s">
        <v>41</v>
      </c>
      <c r="R1759" s="68" t="s">
        <v>31</v>
      </c>
      <c r="S1759" s="68">
        <v>6</v>
      </c>
      <c r="T1759" s="68">
        <v>9.5</v>
      </c>
      <c r="U1759" s="68">
        <v>-0.57999999999999996</v>
      </c>
      <c r="V1759" s="68">
        <v>29</v>
      </c>
      <c r="W1759" s="68">
        <v>24.92</v>
      </c>
      <c r="X1759" s="68">
        <v>0.14000000000000001</v>
      </c>
      <c r="Y1759" s="68">
        <v>85.5</v>
      </c>
      <c r="Z1759" s="68">
        <v>67</v>
      </c>
      <c r="AA1759" s="68">
        <v>0.22</v>
      </c>
      <c r="AB1759" s="73">
        <v>39257.58</v>
      </c>
      <c r="AC1759" s="73">
        <v>34009.199999999997</v>
      </c>
      <c r="AD1759" s="73">
        <v>39257.58</v>
      </c>
      <c r="AE1759" s="73">
        <v>34009.199999999997</v>
      </c>
      <c r="AF1759" s="73"/>
      <c r="AG1759" s="73">
        <f>IFERROR(VLOOKUP(J1759,'Roll ups'!D:E,2,FALSE),0)</f>
        <v>57863085.470000021</v>
      </c>
      <c r="AH1759" s="74">
        <f>IF(Table2[[#This Row],[CATEGORY TTL LOOKUP]]=0,0,IF(Table2[[#This Row],[CATEGORY TTL LOOKUP]]&gt;0,SUM(AB1759/AG1759)))</f>
        <v>6.7845638857875427E-4</v>
      </c>
      <c r="AI1759" s="74" t="str">
        <f>IFERROR(IF(AH1759&lt;#REF!,"STRIKE",IF(AH1759&gt;=#REF!,"GOOD")),"NO DATA")</f>
        <v>NO DATA</v>
      </c>
      <c r="AJ1759" s="75">
        <f>IFERROR(VLOOKUP(K1759,'Roll ups'!H:I,2,FALSE),0)</f>
        <v>69119979.479999974</v>
      </c>
      <c r="AK1759" s="76">
        <f>IF(Table2[[#This Row],[PRICE TIER LOOKUP]]=0,0,IF(Table2[[#This Row],[PRICE TIER LOOKUP]]&gt;0,SUM(AB1759/AJ1759)))</f>
        <v>5.6796284222508013E-4</v>
      </c>
      <c r="AL1759" s="74" t="e">
        <f>IF(AK1759&lt;#REF!,"STRIKE",IF(AK1759&gt;=#REF!,"GOOD"))</f>
        <v>#REF!</v>
      </c>
      <c r="AM1759" s="75">
        <f>VLOOKUP(H1759,'Roll ups'!A:B,2,FALSE)</f>
        <v>325145452.83999985</v>
      </c>
      <c r="AN1759" s="77">
        <f t="shared" si="58"/>
        <v>1.2073851766064274E-4</v>
      </c>
      <c r="AO1759" s="74" t="str">
        <f>IFERROR(VLOOKUP(Table2[[#This Row],[Product Name]],'Roll ups'!L:P,5,FALSE),"GOOD")</f>
        <v>GOOD</v>
      </c>
      <c r="AP1759" s="74">
        <f>Table2[[#This Row],[Retail Dollar Vol Current 12 Mths]]/Table2[[#This Row],[SHELF SALES  LOOKUP]]</f>
        <v>1.2073851766064274E-4</v>
      </c>
      <c r="AQ1759" s="69">
        <f t="shared" si="59"/>
        <v>0</v>
      </c>
      <c r="AR175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759" s="69" t="e">
        <f>IF(Table2[[#This Row],[Shelf Dollar Vol Current 12 Mths]]&gt;#REF!,"MEETS $ CRITERIA",IF(Table2[[#This Row],[Shelf Dollar Vol Current 12 Mths]]&lt;#REF!+1,"DOES NOT MEET $ CRITERIA"))</f>
        <v>#REF!</v>
      </c>
      <c r="AT1759" s="78"/>
    </row>
    <row r="1760" spans="1:46" ht="13.8" x14ac:dyDescent="0.3">
      <c r="A1760" s="68" t="s">
        <v>10248</v>
      </c>
      <c r="B1760" s="69">
        <v>87194</v>
      </c>
      <c r="C1760" s="69">
        <v>226</v>
      </c>
      <c r="D1760" s="69" t="s">
        <v>25</v>
      </c>
      <c r="E1760" s="70" t="s">
        <v>6313</v>
      </c>
      <c r="F1760" s="70"/>
      <c r="G1760" s="71" t="s">
        <v>10249</v>
      </c>
      <c r="H1760" s="69" t="s">
        <v>6315</v>
      </c>
      <c r="I1760" s="68" t="s">
        <v>245</v>
      </c>
      <c r="J1760" s="68" t="s">
        <v>245</v>
      </c>
      <c r="K1760" s="68" t="s">
        <v>146</v>
      </c>
      <c r="L1760" s="68" t="s">
        <v>6320</v>
      </c>
      <c r="M1760" s="68" t="s">
        <v>245</v>
      </c>
      <c r="N1760" s="68" t="s">
        <v>246</v>
      </c>
      <c r="O1760" s="68" t="s">
        <v>10250</v>
      </c>
      <c r="P1760" s="72" t="s">
        <v>245</v>
      </c>
      <c r="Q1760" s="68" t="s">
        <v>41</v>
      </c>
      <c r="R1760" s="68" t="s">
        <v>31</v>
      </c>
      <c r="S1760" s="68">
        <v>11</v>
      </c>
      <c r="T1760" s="68">
        <v>8.5</v>
      </c>
      <c r="U1760" s="68">
        <v>0.19</v>
      </c>
      <c r="V1760" s="68">
        <v>33</v>
      </c>
      <c r="W1760" s="68">
        <v>31.92</v>
      </c>
      <c r="X1760" s="68">
        <v>0.03</v>
      </c>
      <c r="Y1760" s="68">
        <v>122.5</v>
      </c>
      <c r="Z1760" s="68">
        <v>90</v>
      </c>
      <c r="AA1760" s="68">
        <v>0.27</v>
      </c>
      <c r="AB1760" s="73">
        <v>45618.48</v>
      </c>
      <c r="AC1760" s="73">
        <v>37378.800000000003</v>
      </c>
      <c r="AD1760" s="73">
        <v>45996.480000000003</v>
      </c>
      <c r="AE1760" s="73">
        <v>37378.800000000003</v>
      </c>
      <c r="AF1760" s="73"/>
      <c r="AG1760" s="73">
        <f>IFERROR(VLOOKUP(J1760,'Roll ups'!D:E,2,FALSE),0)</f>
        <v>57863085.470000021</v>
      </c>
      <c r="AH1760" s="74">
        <f>IF(Table2[[#This Row],[CATEGORY TTL LOOKUP]]=0,0,IF(Table2[[#This Row],[CATEGORY TTL LOOKUP]]&gt;0,SUM(AB1760/AG1760)))</f>
        <v>7.8838657892952462E-4</v>
      </c>
      <c r="AI1760" s="74" t="str">
        <f>IFERROR(IF(AH1760&lt;#REF!,"STRIKE",IF(AH1760&gt;=#REF!,"GOOD")),"NO DATA")</f>
        <v>NO DATA</v>
      </c>
      <c r="AJ1760" s="75">
        <f>IFERROR(VLOOKUP(K1760,'Roll ups'!H:I,2,FALSE),0)</f>
        <v>69119979.479999974</v>
      </c>
      <c r="AK1760" s="76">
        <f>IF(Table2[[#This Row],[PRICE TIER LOOKUP]]=0,0,IF(Table2[[#This Row],[PRICE TIER LOOKUP]]&gt;0,SUM(AB1760/AJ1760)))</f>
        <v>6.5998977926779931E-4</v>
      </c>
      <c r="AL1760" s="74" t="e">
        <f>IF(AK1760&lt;#REF!,"STRIKE",IF(AK1760&gt;=#REF!,"GOOD"))</f>
        <v>#REF!</v>
      </c>
      <c r="AM1760" s="75">
        <f>VLOOKUP(H1760,'Roll ups'!A:B,2,FALSE)</f>
        <v>325145452.83999985</v>
      </c>
      <c r="AN1760" s="77">
        <f t="shared" si="58"/>
        <v>1.4030176218533282E-4</v>
      </c>
      <c r="AO1760" s="74" t="str">
        <f>IFERROR(VLOOKUP(Table2[[#This Row],[Product Name]],'Roll ups'!L:P,5,FALSE),"GOOD")</f>
        <v>GOOD</v>
      </c>
      <c r="AP1760" s="74">
        <f>Table2[[#This Row],[Retail Dollar Vol Current 12 Mths]]/Table2[[#This Row],[SHELF SALES  LOOKUP]]</f>
        <v>1.4146431880944775E-4</v>
      </c>
      <c r="AQ1760" s="69">
        <f t="shared" si="59"/>
        <v>0</v>
      </c>
      <c r="AR176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760" s="69" t="e">
        <f>IF(Table2[[#This Row],[Shelf Dollar Vol Current 12 Mths]]&gt;#REF!,"MEETS $ CRITERIA",IF(Table2[[#This Row],[Shelf Dollar Vol Current 12 Mths]]&lt;#REF!+1,"DOES NOT MEET $ CRITERIA"))</f>
        <v>#REF!</v>
      </c>
      <c r="AT1760" s="78"/>
    </row>
    <row r="1761" spans="1:46" ht="13.8" x14ac:dyDescent="0.3">
      <c r="A1761" s="68" t="s">
        <v>10251</v>
      </c>
      <c r="B1761" s="69">
        <v>87700</v>
      </c>
      <c r="C1761" s="69">
        <v>126</v>
      </c>
      <c r="D1761" s="69" t="s">
        <v>25</v>
      </c>
      <c r="E1761" s="70" t="s">
        <v>6313</v>
      </c>
      <c r="F1761" s="70"/>
      <c r="G1761" s="71" t="s">
        <v>10252</v>
      </c>
      <c r="H1761" s="69" t="s">
        <v>6315</v>
      </c>
      <c r="I1761" s="68" t="s">
        <v>245</v>
      </c>
      <c r="J1761" s="68" t="s">
        <v>245</v>
      </c>
      <c r="K1761" s="68" t="s">
        <v>132</v>
      </c>
      <c r="L1761" s="68" t="s">
        <v>146</v>
      </c>
      <c r="M1761" s="68" t="s">
        <v>245</v>
      </c>
      <c r="N1761" s="68" t="s">
        <v>246</v>
      </c>
      <c r="O1761" s="68" t="s">
        <v>10253</v>
      </c>
      <c r="P1761" s="72" t="s">
        <v>245</v>
      </c>
      <c r="Q1761" s="68" t="s">
        <v>47</v>
      </c>
      <c r="R1761" s="68" t="s">
        <v>31</v>
      </c>
      <c r="S1761" s="68"/>
      <c r="T1761" s="68">
        <v>4</v>
      </c>
      <c r="U1761" s="68"/>
      <c r="V1761" s="68">
        <v>4</v>
      </c>
      <c r="W1761" s="68">
        <v>10</v>
      </c>
      <c r="X1761" s="68">
        <v>-1.5</v>
      </c>
      <c r="Y1761" s="68">
        <v>26.5</v>
      </c>
      <c r="Z1761" s="68">
        <v>36</v>
      </c>
      <c r="AA1761" s="68">
        <v>-0.36</v>
      </c>
      <c r="AB1761" s="73">
        <v>14583.78</v>
      </c>
      <c r="AC1761" s="73">
        <v>19999.84</v>
      </c>
      <c r="AD1761" s="73">
        <v>15381.66</v>
      </c>
      <c r="AE1761" s="73">
        <v>20895.84</v>
      </c>
      <c r="AF1761" s="73"/>
      <c r="AG1761" s="73">
        <f>IFERROR(VLOOKUP(J1761,'Roll ups'!D:E,2,FALSE),0)</f>
        <v>57863085.470000021</v>
      </c>
      <c r="AH1761" s="74">
        <f>IF(Table2[[#This Row],[CATEGORY TTL LOOKUP]]=0,0,IF(Table2[[#This Row],[CATEGORY TTL LOOKUP]]&gt;0,SUM(AB1761/AG1761)))</f>
        <v>2.5203944590132819E-4</v>
      </c>
      <c r="AI1761" s="74" t="str">
        <f>IFERROR(IF(AH1761&lt;#REF!,"STRIKE",IF(AH1761&gt;=#REF!,"GOOD")),"NO DATA")</f>
        <v>NO DATA</v>
      </c>
      <c r="AJ1761" s="75">
        <f>IFERROR(VLOOKUP(K1761,'Roll ups'!H:I,2,FALSE),0)</f>
        <v>126094742.97999983</v>
      </c>
      <c r="AK1761" s="76">
        <f>IF(Table2[[#This Row],[PRICE TIER LOOKUP]]=0,0,IF(Table2[[#This Row],[PRICE TIER LOOKUP]]&gt;0,SUM(AB1761/AJ1761)))</f>
        <v>1.1565731968947482E-4</v>
      </c>
      <c r="AL1761" s="74" t="e">
        <f>IF(AK1761&lt;#REF!,"STRIKE",IF(AK1761&gt;=#REF!,"GOOD"))</f>
        <v>#REF!</v>
      </c>
      <c r="AM1761" s="75">
        <f>VLOOKUP(H1761,'Roll ups'!A:B,2,FALSE)</f>
        <v>325145452.83999985</v>
      </c>
      <c r="AN1761" s="77">
        <f t="shared" si="58"/>
        <v>4.4853095353532449E-5</v>
      </c>
      <c r="AO1761" s="74" t="str">
        <f>IFERROR(VLOOKUP(Table2[[#This Row],[Product Name]],'Roll ups'!L:P,5,FALSE),"GOOD")</f>
        <v>GOOD</v>
      </c>
      <c r="AP1761" s="74">
        <f>Table2[[#This Row],[Retail Dollar Vol Current 12 Mths]]/Table2[[#This Row],[SHELF SALES  LOOKUP]]</f>
        <v>4.7307012494402404E-5</v>
      </c>
      <c r="AQ1761" s="69">
        <f t="shared" si="59"/>
        <v>0</v>
      </c>
      <c r="AR176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761" s="69" t="e">
        <f>IF(Table2[[#This Row],[Shelf Dollar Vol Current 12 Mths]]&gt;#REF!,"MEETS $ CRITERIA",IF(Table2[[#This Row],[Shelf Dollar Vol Current 12 Mths]]&lt;#REF!+1,"DOES NOT MEET $ CRITERIA"))</f>
        <v>#REF!</v>
      </c>
      <c r="AT1761" s="78"/>
    </row>
    <row r="1762" spans="1:46" ht="13.8" x14ac:dyDescent="0.3">
      <c r="A1762" s="68" t="s">
        <v>10254</v>
      </c>
      <c r="B1762" s="69">
        <v>87701</v>
      </c>
      <c r="C1762" s="69">
        <v>116</v>
      </c>
      <c r="D1762" s="69" t="s">
        <v>25</v>
      </c>
      <c r="E1762" s="70" t="s">
        <v>6313</v>
      </c>
      <c r="F1762" s="70"/>
      <c r="G1762" s="71" t="s">
        <v>10255</v>
      </c>
      <c r="H1762" s="69" t="s">
        <v>6315</v>
      </c>
      <c r="I1762" s="68" t="s">
        <v>245</v>
      </c>
      <c r="J1762" s="68" t="s">
        <v>245</v>
      </c>
      <c r="K1762" s="68" t="s">
        <v>132</v>
      </c>
      <c r="L1762" s="68" t="s">
        <v>146</v>
      </c>
      <c r="M1762" s="68" t="s">
        <v>245</v>
      </c>
      <c r="N1762" s="68" t="s">
        <v>246</v>
      </c>
      <c r="O1762" s="68" t="s">
        <v>10256</v>
      </c>
      <c r="P1762" s="72" t="s">
        <v>245</v>
      </c>
      <c r="Q1762" s="68" t="s">
        <v>47</v>
      </c>
      <c r="R1762" s="68" t="s">
        <v>31</v>
      </c>
      <c r="S1762" s="68">
        <v>1</v>
      </c>
      <c r="T1762" s="68">
        <v>1.5</v>
      </c>
      <c r="U1762" s="68">
        <v>-0.5</v>
      </c>
      <c r="V1762" s="68">
        <v>1.5</v>
      </c>
      <c r="W1762" s="68">
        <v>7.17</v>
      </c>
      <c r="X1762" s="68">
        <v>-3.78</v>
      </c>
      <c r="Y1762" s="68">
        <v>17</v>
      </c>
      <c r="Z1762" s="68">
        <v>19</v>
      </c>
      <c r="AA1762" s="68">
        <v>-0.12</v>
      </c>
      <c r="AB1762" s="73">
        <v>11019.3</v>
      </c>
      <c r="AC1762" s="73">
        <v>12274.16</v>
      </c>
      <c r="AD1762" s="73">
        <v>11497.44</v>
      </c>
      <c r="AE1762" s="73">
        <v>12850.08</v>
      </c>
      <c r="AF1762" s="73"/>
      <c r="AG1762" s="73">
        <f>IFERROR(VLOOKUP(J1762,'Roll ups'!D:E,2,FALSE),0)</f>
        <v>57863085.470000021</v>
      </c>
      <c r="AH1762" s="74">
        <f>IF(Table2[[#This Row],[CATEGORY TTL LOOKUP]]=0,0,IF(Table2[[#This Row],[CATEGORY TTL LOOKUP]]&gt;0,SUM(AB1762/AG1762)))</f>
        <v>1.9043747685582927E-4</v>
      </c>
      <c r="AI1762" s="74" t="str">
        <f>IFERROR(IF(AH1762&lt;#REF!,"STRIKE",IF(AH1762&gt;=#REF!,"GOOD")),"NO DATA")</f>
        <v>NO DATA</v>
      </c>
      <c r="AJ1762" s="75">
        <f>IFERROR(VLOOKUP(K1762,'Roll ups'!H:I,2,FALSE),0)</f>
        <v>126094742.97999983</v>
      </c>
      <c r="AK1762" s="76">
        <f>IF(Table2[[#This Row],[PRICE TIER LOOKUP]]=0,0,IF(Table2[[#This Row],[PRICE TIER LOOKUP]]&gt;0,SUM(AB1762/AJ1762)))</f>
        <v>8.7389051593909795E-5</v>
      </c>
      <c r="AL1762" s="74" t="e">
        <f>IF(AK1762&lt;#REF!,"STRIKE",IF(AK1762&gt;=#REF!,"GOOD"))</f>
        <v>#REF!</v>
      </c>
      <c r="AM1762" s="75">
        <f>VLOOKUP(H1762,'Roll ups'!A:B,2,FALSE)</f>
        <v>325145452.83999985</v>
      </c>
      <c r="AN1762" s="77">
        <f t="shared" si="58"/>
        <v>3.3890370920925853E-5</v>
      </c>
      <c r="AO1762" s="74" t="str">
        <f>IFERROR(VLOOKUP(Table2[[#This Row],[Product Name]],'Roll ups'!L:P,5,FALSE),"GOOD")</f>
        <v>GOOD</v>
      </c>
      <c r="AP1762" s="74">
        <f>Table2[[#This Row],[Retail Dollar Vol Current 12 Mths]]/Table2[[#This Row],[SHELF SALES  LOOKUP]]</f>
        <v>3.5360912784032542E-5</v>
      </c>
      <c r="AQ1762" s="69">
        <f t="shared" si="59"/>
        <v>0</v>
      </c>
      <c r="AR176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762" s="69" t="e">
        <f>IF(Table2[[#This Row],[Shelf Dollar Vol Current 12 Mths]]&gt;#REF!,"MEETS $ CRITERIA",IF(Table2[[#This Row],[Shelf Dollar Vol Current 12 Mths]]&lt;#REF!+1,"DOES NOT MEET $ CRITERIA"))</f>
        <v>#REF!</v>
      </c>
      <c r="AT1762" s="78"/>
    </row>
    <row r="1763" spans="1:46" ht="13.8" x14ac:dyDescent="0.3">
      <c r="A1763" s="68" t="s">
        <v>10257</v>
      </c>
      <c r="B1763" s="69">
        <v>87832</v>
      </c>
      <c r="C1763" s="69">
        <v>190</v>
      </c>
      <c r="D1763" s="69" t="s">
        <v>25</v>
      </c>
      <c r="E1763" s="70" t="s">
        <v>6313</v>
      </c>
      <c r="F1763" s="70"/>
      <c r="G1763" s="71" t="s">
        <v>10258</v>
      </c>
      <c r="H1763" s="69" t="s">
        <v>6315</v>
      </c>
      <c r="I1763" s="68" t="s">
        <v>245</v>
      </c>
      <c r="J1763" s="68" t="s">
        <v>245</v>
      </c>
      <c r="K1763" s="68" t="s">
        <v>146</v>
      </c>
      <c r="L1763" s="68" t="s">
        <v>132</v>
      </c>
      <c r="M1763" s="68" t="s">
        <v>245</v>
      </c>
      <c r="N1763" s="68" t="s">
        <v>246</v>
      </c>
      <c r="O1763" s="68" t="s">
        <v>10259</v>
      </c>
      <c r="P1763" s="72" t="s">
        <v>245</v>
      </c>
      <c r="Q1763" s="68" t="s">
        <v>128</v>
      </c>
      <c r="R1763" s="68" t="s">
        <v>60</v>
      </c>
      <c r="S1763" s="68">
        <v>5</v>
      </c>
      <c r="T1763" s="68">
        <v>2</v>
      </c>
      <c r="U1763" s="68">
        <v>0.56000000000000005</v>
      </c>
      <c r="V1763" s="68">
        <v>36</v>
      </c>
      <c r="W1763" s="68">
        <v>9</v>
      </c>
      <c r="X1763" s="68">
        <v>0.75</v>
      </c>
      <c r="Y1763" s="68">
        <v>123.5</v>
      </c>
      <c r="Z1763" s="68">
        <v>55.5</v>
      </c>
      <c r="AA1763" s="68">
        <v>0.55000000000000004</v>
      </c>
      <c r="AB1763" s="73">
        <v>40442.82</v>
      </c>
      <c r="AC1763" s="73">
        <v>19714.14</v>
      </c>
      <c r="AD1763" s="73">
        <v>44194.74</v>
      </c>
      <c r="AE1763" s="73">
        <v>20026.62</v>
      </c>
      <c r="AF1763" s="73"/>
      <c r="AG1763" s="73">
        <f>IFERROR(VLOOKUP(J1763,'Roll ups'!D:E,2,FALSE),0)</f>
        <v>57863085.470000021</v>
      </c>
      <c r="AH1763" s="74">
        <f>IF(Table2[[#This Row],[CATEGORY TTL LOOKUP]]=0,0,IF(Table2[[#This Row],[CATEGORY TTL LOOKUP]]&gt;0,SUM(AB1763/AG1763)))</f>
        <v>6.9893991430802944E-4</v>
      </c>
      <c r="AI1763" s="74" t="str">
        <f>IFERROR(IF(AH1763&lt;#REF!,"STRIKE",IF(AH1763&gt;=#REF!,"GOOD")),"NO DATA")</f>
        <v>NO DATA</v>
      </c>
      <c r="AJ1763" s="75">
        <f>IFERROR(VLOOKUP(K1763,'Roll ups'!H:I,2,FALSE),0)</f>
        <v>69119979.479999974</v>
      </c>
      <c r="AK1763" s="76">
        <f>IF(Table2[[#This Row],[PRICE TIER LOOKUP]]=0,0,IF(Table2[[#This Row],[PRICE TIER LOOKUP]]&gt;0,SUM(AB1763/AJ1763)))</f>
        <v>5.8511041676021077E-4</v>
      </c>
      <c r="AL1763" s="74" t="e">
        <f>IF(AK1763&lt;#REF!,"STRIKE",IF(AK1763&gt;=#REF!,"GOOD"))</f>
        <v>#REF!</v>
      </c>
      <c r="AM1763" s="75">
        <f>VLOOKUP(H1763,'Roll ups'!A:B,2,FALSE)</f>
        <v>325145452.83999985</v>
      </c>
      <c r="AN1763" s="77">
        <f t="shared" si="58"/>
        <v>1.243837785420343E-4</v>
      </c>
      <c r="AO1763" s="74" t="str">
        <f>IFERROR(VLOOKUP(Table2[[#This Row],[Product Name]],'Roll ups'!L:P,5,FALSE),"GOOD")</f>
        <v>GOOD</v>
      </c>
      <c r="AP1763" s="74">
        <f>Table2[[#This Row],[Retail Dollar Vol Current 12 Mths]]/Table2[[#This Row],[SHELF SALES  LOOKUP]]</f>
        <v>1.3592298343396392E-4</v>
      </c>
      <c r="AQ1763" s="69">
        <f t="shared" si="59"/>
        <v>0</v>
      </c>
      <c r="AR176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763" s="69" t="e">
        <f>IF(Table2[[#This Row],[Shelf Dollar Vol Current 12 Mths]]&gt;#REF!,"MEETS $ CRITERIA",IF(Table2[[#This Row],[Shelf Dollar Vol Current 12 Mths]]&lt;#REF!+1,"DOES NOT MEET $ CRITERIA"))</f>
        <v>#REF!</v>
      </c>
      <c r="AT1763" s="78"/>
    </row>
    <row r="1764" spans="1:46" ht="13.8" x14ac:dyDescent="0.3">
      <c r="A1764" s="68" t="s">
        <v>10260</v>
      </c>
      <c r="B1764" s="69">
        <v>88123</v>
      </c>
      <c r="C1764" s="69">
        <v>106</v>
      </c>
      <c r="D1764" s="69" t="s">
        <v>25</v>
      </c>
      <c r="E1764" s="70" t="s">
        <v>6313</v>
      </c>
      <c r="F1764" s="70"/>
      <c r="G1764" s="71" t="s">
        <v>10261</v>
      </c>
      <c r="H1764" s="69" t="s">
        <v>6315</v>
      </c>
      <c r="I1764" s="68" t="s">
        <v>245</v>
      </c>
      <c r="J1764" s="68" t="s">
        <v>245</v>
      </c>
      <c r="K1764" s="68" t="s">
        <v>89</v>
      </c>
      <c r="L1764" s="68" t="s">
        <v>132</v>
      </c>
      <c r="M1764" s="68" t="s">
        <v>245</v>
      </c>
      <c r="N1764" s="68" t="s">
        <v>246</v>
      </c>
      <c r="O1764" s="68" t="s">
        <v>10262</v>
      </c>
      <c r="P1764" s="72" t="s">
        <v>245</v>
      </c>
      <c r="Q1764" s="68" t="s">
        <v>2907</v>
      </c>
      <c r="R1764" s="68" t="s">
        <v>60</v>
      </c>
      <c r="S1764" s="68">
        <v>1</v>
      </c>
      <c r="T1764" s="68">
        <v>2</v>
      </c>
      <c r="U1764" s="68">
        <v>-1</v>
      </c>
      <c r="V1764" s="68">
        <v>14</v>
      </c>
      <c r="W1764" s="68">
        <v>10</v>
      </c>
      <c r="X1764" s="68">
        <v>0.28999999999999998</v>
      </c>
      <c r="Y1764" s="68">
        <v>81</v>
      </c>
      <c r="Z1764" s="68">
        <v>27</v>
      </c>
      <c r="AA1764" s="68">
        <v>0.67</v>
      </c>
      <c r="AB1764" s="73">
        <v>16093.2</v>
      </c>
      <c r="AC1764" s="73">
        <v>5372.4</v>
      </c>
      <c r="AD1764" s="73">
        <v>16621.2</v>
      </c>
      <c r="AE1764" s="73">
        <v>5540.4</v>
      </c>
      <c r="AF1764" s="73"/>
      <c r="AG1764" s="73">
        <f>IFERROR(VLOOKUP(J1764,'Roll ups'!D:E,2,FALSE),0)</f>
        <v>57863085.470000021</v>
      </c>
      <c r="AH1764" s="74">
        <f>IF(Table2[[#This Row],[CATEGORY TTL LOOKUP]]=0,0,IF(Table2[[#This Row],[CATEGORY TTL LOOKUP]]&gt;0,SUM(AB1764/AG1764)))</f>
        <v>2.7812550729503979E-4</v>
      </c>
      <c r="AI1764" s="74" t="str">
        <f>IFERROR(IF(AH1764&lt;#REF!,"STRIKE",IF(AH1764&gt;=#REF!,"GOOD")),"NO DATA")</f>
        <v>NO DATA</v>
      </c>
      <c r="AJ1764" s="75">
        <f>IFERROR(VLOOKUP(K1764,'Roll ups'!H:I,2,FALSE),0)</f>
        <v>75793138.070000067</v>
      </c>
      <c r="AK1764" s="76">
        <f>IF(Table2[[#This Row],[PRICE TIER LOOKUP]]=0,0,IF(Table2[[#This Row],[PRICE TIER LOOKUP]]&gt;0,SUM(AB1764/AJ1764)))</f>
        <v>2.1233056724919935E-4</v>
      </c>
      <c r="AL1764" s="74" t="e">
        <f>IF(AK1764&lt;#REF!,"STRIKE",IF(AK1764&gt;=#REF!,"GOOD"))</f>
        <v>#REF!</v>
      </c>
      <c r="AM1764" s="75">
        <f>VLOOKUP(H1764,'Roll ups'!A:B,2,FALSE)</f>
        <v>325145452.83999985</v>
      </c>
      <c r="AN1764" s="77">
        <f t="shared" si="58"/>
        <v>4.9495386939700705E-5</v>
      </c>
      <c r="AO1764" s="74" t="str">
        <f>IFERROR(VLOOKUP(Table2[[#This Row],[Product Name]],'Roll ups'!L:P,5,FALSE),"GOOD")</f>
        <v>GOOD</v>
      </c>
      <c r="AP1764" s="74">
        <f>Table2[[#This Row],[Retail Dollar Vol Current 12 Mths]]/Table2[[#This Row],[SHELF SALES  LOOKUP]]</f>
        <v>5.111927555751208E-5</v>
      </c>
      <c r="AQ1764" s="69">
        <f t="shared" si="59"/>
        <v>0</v>
      </c>
      <c r="AR176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764" s="69" t="e">
        <f>IF(Table2[[#This Row],[Shelf Dollar Vol Current 12 Mths]]&gt;#REF!,"MEETS $ CRITERIA",IF(Table2[[#This Row],[Shelf Dollar Vol Current 12 Mths]]&lt;#REF!+1,"DOES NOT MEET $ CRITERIA"))</f>
        <v>#REF!</v>
      </c>
      <c r="AT1764" s="78"/>
    </row>
    <row r="1765" spans="1:46" ht="13.8" x14ac:dyDescent="0.3">
      <c r="A1765" s="68" t="s">
        <v>10263</v>
      </c>
      <c r="B1765" s="69">
        <v>88413</v>
      </c>
      <c r="C1765" s="69">
        <v>120</v>
      </c>
      <c r="D1765" s="69" t="s">
        <v>25</v>
      </c>
      <c r="E1765" s="70" t="s">
        <v>6313</v>
      </c>
      <c r="F1765" s="70"/>
      <c r="G1765" s="71" t="s">
        <v>10264</v>
      </c>
      <c r="H1765" s="69" t="s">
        <v>6315</v>
      </c>
      <c r="I1765" s="68" t="s">
        <v>245</v>
      </c>
      <c r="J1765" s="68" t="s">
        <v>245</v>
      </c>
      <c r="K1765" s="68" t="s">
        <v>89</v>
      </c>
      <c r="L1765" s="68" t="s">
        <v>132</v>
      </c>
      <c r="M1765" s="68" t="s">
        <v>245</v>
      </c>
      <c r="N1765" s="68" t="s">
        <v>246</v>
      </c>
      <c r="O1765" s="68" t="s">
        <v>10265</v>
      </c>
      <c r="P1765" s="72" t="s">
        <v>245</v>
      </c>
      <c r="Q1765" s="68" t="s">
        <v>2907</v>
      </c>
      <c r="R1765" s="68" t="s">
        <v>60</v>
      </c>
      <c r="S1765" s="68">
        <v>7</v>
      </c>
      <c r="T1765" s="68">
        <v>3</v>
      </c>
      <c r="U1765" s="68">
        <v>0.56999999999999995</v>
      </c>
      <c r="V1765" s="68">
        <v>25</v>
      </c>
      <c r="W1765" s="68">
        <v>9</v>
      </c>
      <c r="X1765" s="68">
        <v>0.64</v>
      </c>
      <c r="Y1765" s="68">
        <v>97</v>
      </c>
      <c r="Z1765" s="68">
        <v>44</v>
      </c>
      <c r="AA1765" s="68">
        <v>0.55000000000000004</v>
      </c>
      <c r="AB1765" s="73">
        <v>19250.400000000001</v>
      </c>
      <c r="AC1765" s="73">
        <v>8782.7999999999993</v>
      </c>
      <c r="AD1765" s="73">
        <v>19904.400000000001</v>
      </c>
      <c r="AE1765" s="73">
        <v>9028.7999999999993</v>
      </c>
      <c r="AF1765" s="73"/>
      <c r="AG1765" s="73">
        <f>IFERROR(VLOOKUP(J1765,'Roll ups'!D:E,2,FALSE),0)</f>
        <v>57863085.470000021</v>
      </c>
      <c r="AH1765" s="74">
        <f>IF(Table2[[#This Row],[CATEGORY TTL LOOKUP]]=0,0,IF(Table2[[#This Row],[CATEGORY TTL LOOKUP]]&gt;0,SUM(AB1765/AG1765)))</f>
        <v>3.3268879188927208E-4</v>
      </c>
      <c r="AI1765" s="74" t="str">
        <f>IFERROR(IF(AH1765&lt;#REF!,"STRIKE",IF(AH1765&gt;=#REF!,"GOOD")),"NO DATA")</f>
        <v>NO DATA</v>
      </c>
      <c r="AJ1765" s="75">
        <f>IFERROR(VLOOKUP(K1765,'Roll ups'!H:I,2,FALSE),0)</f>
        <v>75793138.070000067</v>
      </c>
      <c r="AK1765" s="76">
        <f>IF(Table2[[#This Row],[PRICE TIER LOOKUP]]=0,0,IF(Table2[[#This Row],[PRICE TIER LOOKUP]]&gt;0,SUM(AB1765/AJ1765)))</f>
        <v>2.5398605322583372E-4</v>
      </c>
      <c r="AL1765" s="74" t="e">
        <f>IF(AK1765&lt;#REF!,"STRIKE",IF(AK1765&gt;=#REF!,"GOOD"))</f>
        <v>#REF!</v>
      </c>
      <c r="AM1765" s="75">
        <f>VLOOKUP(H1765,'Roll ups'!A:B,2,FALSE)</f>
        <v>325145452.83999985</v>
      </c>
      <c r="AN1765" s="77">
        <f t="shared" si="58"/>
        <v>5.9205502743022797E-5</v>
      </c>
      <c r="AO1765" s="74" t="str">
        <f>IFERROR(VLOOKUP(Table2[[#This Row],[Product Name]],'Roll ups'!L:P,5,FALSE),"GOOD")</f>
        <v>GOOD</v>
      </c>
      <c r="AP1765" s="74">
        <f>Table2[[#This Row],[Retail Dollar Vol Current 12 Mths]]/Table2[[#This Row],[SHELF SALES  LOOKUP]]</f>
        <v>6.1216910235539155E-5</v>
      </c>
      <c r="AQ1765" s="69">
        <f t="shared" si="59"/>
        <v>0</v>
      </c>
      <c r="AR176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765" s="69" t="e">
        <f>IF(Table2[[#This Row],[Shelf Dollar Vol Current 12 Mths]]&gt;#REF!,"MEETS $ CRITERIA",IF(Table2[[#This Row],[Shelf Dollar Vol Current 12 Mths]]&lt;#REF!+1,"DOES NOT MEET $ CRITERIA"))</f>
        <v>#REF!</v>
      </c>
      <c r="AT1765" s="78"/>
    </row>
    <row r="1766" spans="1:46" ht="13.8" x14ac:dyDescent="0.3">
      <c r="A1766" s="68" t="s">
        <v>10266</v>
      </c>
      <c r="B1766" s="69">
        <v>38577</v>
      </c>
      <c r="C1766" s="69">
        <v>247</v>
      </c>
      <c r="D1766" s="69" t="s">
        <v>25</v>
      </c>
      <c r="E1766" s="70" t="s">
        <v>6313</v>
      </c>
      <c r="F1766" s="70"/>
      <c r="G1766" s="71" t="s">
        <v>10267</v>
      </c>
      <c r="H1766" s="69" t="s">
        <v>6315</v>
      </c>
      <c r="I1766" s="68" t="s">
        <v>252</v>
      </c>
      <c r="J1766" s="68" t="s">
        <v>252</v>
      </c>
      <c r="K1766" s="68" t="s">
        <v>89</v>
      </c>
      <c r="L1766" s="68" t="s">
        <v>132</v>
      </c>
      <c r="M1766" s="68" t="s">
        <v>252</v>
      </c>
      <c r="N1766" s="68" t="s">
        <v>184</v>
      </c>
      <c r="O1766" s="68" t="s">
        <v>10268</v>
      </c>
      <c r="P1766" s="72" t="s">
        <v>191</v>
      </c>
      <c r="Q1766" s="68" t="s">
        <v>6387</v>
      </c>
      <c r="R1766" s="68" t="s">
        <v>31</v>
      </c>
      <c r="S1766" s="68">
        <v>10</v>
      </c>
      <c r="T1766" s="68">
        <v>13</v>
      </c>
      <c r="U1766" s="68">
        <v>-0.3</v>
      </c>
      <c r="V1766" s="68">
        <v>18</v>
      </c>
      <c r="W1766" s="68">
        <v>30</v>
      </c>
      <c r="X1766" s="68">
        <v>-0.67</v>
      </c>
      <c r="Y1766" s="68">
        <v>97.17</v>
      </c>
      <c r="Z1766" s="68">
        <v>189.75</v>
      </c>
      <c r="AA1766" s="68">
        <v>-0.95</v>
      </c>
      <c r="AB1766" s="73">
        <v>13987.58</v>
      </c>
      <c r="AC1766" s="73">
        <v>29139.33</v>
      </c>
      <c r="AD1766" s="73">
        <v>15239.62</v>
      </c>
      <c r="AE1766" s="73">
        <v>29855.43</v>
      </c>
      <c r="AF1766" s="73"/>
      <c r="AG1766" s="73">
        <f>IFERROR(VLOOKUP(J1766,'Roll ups'!D:E,2,FALSE),0)</f>
        <v>73393567.950000003</v>
      </c>
      <c r="AH1766" s="74">
        <f>IF(Table2[[#This Row],[CATEGORY TTL LOOKUP]]=0,0,IF(Table2[[#This Row],[CATEGORY TTL LOOKUP]]&gt;0,SUM(AB1766/AG1766)))</f>
        <v>1.9058318583897106E-4</v>
      </c>
      <c r="AI1766" s="74" t="str">
        <f>IFERROR(IF(AH1766&lt;#REF!,"STRIKE",IF(AH1766&gt;=#REF!,"GOOD")),"NO DATA")</f>
        <v>NO DATA</v>
      </c>
      <c r="AJ1766" s="75">
        <f>IFERROR(VLOOKUP(K1766,'Roll ups'!H:I,2,FALSE),0)</f>
        <v>75793138.070000067</v>
      </c>
      <c r="AK1766" s="76">
        <f>IF(Table2[[#This Row],[PRICE TIER LOOKUP]]=0,0,IF(Table2[[#This Row],[PRICE TIER LOOKUP]]&gt;0,SUM(AB1766/AJ1766)))</f>
        <v>1.8454942434342181E-4</v>
      </c>
      <c r="AL1766" s="74" t="e">
        <f>IF(AK1766&lt;#REF!,"STRIKE",IF(AK1766&gt;=#REF!,"GOOD"))</f>
        <v>#REF!</v>
      </c>
      <c r="AM1766" s="75">
        <f>VLOOKUP(H1766,'Roll ups'!A:B,2,FALSE)</f>
        <v>325145452.83999985</v>
      </c>
      <c r="AN1766" s="77">
        <f t="shared" si="58"/>
        <v>4.3019454455920435E-5</v>
      </c>
      <c r="AO1766" s="74" t="str">
        <f>IFERROR(VLOOKUP(Table2[[#This Row],[Product Name]],'Roll ups'!L:P,5,FALSE),"GOOD")</f>
        <v>GOOD</v>
      </c>
      <c r="AP1766" s="74">
        <f>Table2[[#This Row],[Retail Dollar Vol Current 12 Mths]]/Table2[[#This Row],[SHELF SALES  LOOKUP]]</f>
        <v>4.6870161851838149E-5</v>
      </c>
      <c r="AQ1766" s="69">
        <f t="shared" si="59"/>
        <v>0</v>
      </c>
      <c r="AR176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766" s="69" t="e">
        <f>IF(Table2[[#This Row],[Shelf Dollar Vol Current 12 Mths]]&gt;#REF!,"MEETS $ CRITERIA",IF(Table2[[#This Row],[Shelf Dollar Vol Current 12 Mths]]&lt;#REF!+1,"DOES NOT MEET $ CRITERIA"))</f>
        <v>#REF!</v>
      </c>
      <c r="AT1766" s="78"/>
    </row>
    <row r="1767" spans="1:46" ht="13.8" x14ac:dyDescent="0.3">
      <c r="A1767" s="68" t="s">
        <v>10269</v>
      </c>
      <c r="B1767" s="69">
        <v>39324</v>
      </c>
      <c r="C1767" s="69">
        <v>130</v>
      </c>
      <c r="D1767" s="69" t="s">
        <v>25</v>
      </c>
      <c r="E1767" s="70" t="s">
        <v>6313</v>
      </c>
      <c r="F1767" s="70"/>
      <c r="G1767" s="71" t="s">
        <v>10270</v>
      </c>
      <c r="H1767" s="69" t="s">
        <v>6315</v>
      </c>
      <c r="I1767" s="68" t="s">
        <v>252</v>
      </c>
      <c r="J1767" s="68" t="s">
        <v>252</v>
      </c>
      <c r="K1767" s="68" t="s">
        <v>89</v>
      </c>
      <c r="L1767" s="68" t="s">
        <v>132</v>
      </c>
      <c r="M1767" s="68" t="s">
        <v>252</v>
      </c>
      <c r="N1767" s="68" t="s">
        <v>184</v>
      </c>
      <c r="O1767" s="68" t="s">
        <v>10271</v>
      </c>
      <c r="P1767" s="72" t="s">
        <v>191</v>
      </c>
      <c r="Q1767" s="68" t="s">
        <v>55</v>
      </c>
      <c r="R1767" s="68" t="s">
        <v>31</v>
      </c>
      <c r="S1767" s="68">
        <v>26</v>
      </c>
      <c r="T1767" s="68">
        <v>20.23</v>
      </c>
      <c r="U1767" s="68">
        <v>0.22</v>
      </c>
      <c r="V1767" s="68">
        <v>45.89</v>
      </c>
      <c r="W1767" s="68">
        <v>55.23</v>
      </c>
      <c r="X1767" s="68">
        <v>-0.2</v>
      </c>
      <c r="Y1767" s="68">
        <v>112.98</v>
      </c>
      <c r="Z1767" s="68">
        <v>130.29</v>
      </c>
      <c r="AA1767" s="68">
        <v>-0.15</v>
      </c>
      <c r="AB1767" s="73">
        <v>14311.69</v>
      </c>
      <c r="AC1767" s="73">
        <v>15761.26</v>
      </c>
      <c r="AD1767" s="73">
        <v>16059.69</v>
      </c>
      <c r="AE1767" s="73">
        <v>17513.78</v>
      </c>
      <c r="AF1767" s="73"/>
      <c r="AG1767" s="73">
        <f>IFERROR(VLOOKUP(J1767,'Roll ups'!D:E,2,FALSE),0)</f>
        <v>73393567.950000003</v>
      </c>
      <c r="AH1767" s="74">
        <f>IF(Table2[[#This Row],[CATEGORY TTL LOOKUP]]=0,0,IF(Table2[[#This Row],[CATEGORY TTL LOOKUP]]&gt;0,SUM(AB1767/AG1767)))</f>
        <v>1.9499924039324484E-4</v>
      </c>
      <c r="AI1767" s="74" t="str">
        <f>IFERROR(IF(AH1767&lt;#REF!,"STRIKE",IF(AH1767&gt;=#REF!,"GOOD")),"NO DATA")</f>
        <v>NO DATA</v>
      </c>
      <c r="AJ1767" s="75">
        <f>IFERROR(VLOOKUP(K1767,'Roll ups'!H:I,2,FALSE),0)</f>
        <v>75793138.070000067</v>
      </c>
      <c r="AK1767" s="76">
        <f>IF(Table2[[#This Row],[PRICE TIER LOOKUP]]=0,0,IF(Table2[[#This Row],[PRICE TIER LOOKUP]]&gt;0,SUM(AB1767/AJ1767)))</f>
        <v>1.8882566897787225E-4</v>
      </c>
      <c r="AL1767" s="74" t="e">
        <f>IF(AK1767&lt;#REF!,"STRIKE",IF(AK1767&gt;=#REF!,"GOOD"))</f>
        <v>#REF!</v>
      </c>
      <c r="AM1767" s="75">
        <f>VLOOKUP(H1767,'Roll ups'!A:B,2,FALSE)</f>
        <v>325145452.83999985</v>
      </c>
      <c r="AN1767" s="77">
        <f t="shared" si="58"/>
        <v>4.4016269872433401E-5</v>
      </c>
      <c r="AO1767" s="74" t="str">
        <f>IFERROR(VLOOKUP(Table2[[#This Row],[Product Name]],'Roll ups'!L:P,5,FALSE),"GOOD")</f>
        <v>GOOD</v>
      </c>
      <c r="AP1767" s="74">
        <f>Table2[[#This Row],[Retail Dollar Vol Current 12 Mths]]/Table2[[#This Row],[SHELF SALES  LOOKUP]]</f>
        <v>4.9392325372308927E-5</v>
      </c>
      <c r="AQ1767" s="69">
        <f t="shared" si="59"/>
        <v>0</v>
      </c>
      <c r="AR176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767" s="69" t="e">
        <f>IF(Table2[[#This Row],[Shelf Dollar Vol Current 12 Mths]]&gt;#REF!,"MEETS $ CRITERIA",IF(Table2[[#This Row],[Shelf Dollar Vol Current 12 Mths]]&lt;#REF!+1,"DOES NOT MEET $ CRITERIA"))</f>
        <v>#REF!</v>
      </c>
      <c r="AT1767" s="78"/>
    </row>
    <row r="1768" spans="1:46" ht="13.8" x14ac:dyDescent="0.3">
      <c r="A1768" s="68" t="s">
        <v>10272</v>
      </c>
      <c r="B1768" s="69">
        <v>39995</v>
      </c>
      <c r="C1768" s="69">
        <v>213</v>
      </c>
      <c r="D1768" s="69" t="s">
        <v>25</v>
      </c>
      <c r="E1768" s="70" t="s">
        <v>6313</v>
      </c>
      <c r="F1768" s="70"/>
      <c r="G1768" s="71" t="s">
        <v>10273</v>
      </c>
      <c r="H1768" s="69" t="s">
        <v>6315</v>
      </c>
      <c r="I1768" s="68" t="s">
        <v>252</v>
      </c>
      <c r="J1768" s="68" t="s">
        <v>252</v>
      </c>
      <c r="K1768" s="68" t="s">
        <v>132</v>
      </c>
      <c r="L1768" s="68" t="s">
        <v>132</v>
      </c>
      <c r="M1768" s="68" t="s">
        <v>252</v>
      </c>
      <c r="N1768" s="68" t="s">
        <v>184</v>
      </c>
      <c r="O1768" s="68" t="s">
        <v>10274</v>
      </c>
      <c r="P1768" s="72" t="s">
        <v>191</v>
      </c>
      <c r="Q1768" s="68" t="s">
        <v>55</v>
      </c>
      <c r="R1768" s="68" t="s">
        <v>31</v>
      </c>
      <c r="S1768" s="68">
        <v>13</v>
      </c>
      <c r="T1768" s="68">
        <v>9.5</v>
      </c>
      <c r="U1768" s="68">
        <v>0.24</v>
      </c>
      <c r="V1768" s="68">
        <v>49.5</v>
      </c>
      <c r="W1768" s="68">
        <v>44.5</v>
      </c>
      <c r="X1768" s="68">
        <v>0.1</v>
      </c>
      <c r="Y1768" s="68">
        <v>198.5</v>
      </c>
      <c r="Z1768" s="68">
        <v>178</v>
      </c>
      <c r="AA1768" s="68">
        <v>0.1</v>
      </c>
      <c r="AB1768" s="73">
        <v>34805.64</v>
      </c>
      <c r="AC1768" s="73">
        <v>31449.599999999999</v>
      </c>
      <c r="AD1768" s="73">
        <v>36635.160000000003</v>
      </c>
      <c r="AE1768" s="73">
        <v>32743.200000000001</v>
      </c>
      <c r="AF1768" s="73"/>
      <c r="AG1768" s="73">
        <f>IFERROR(VLOOKUP(J1768,'Roll ups'!D:E,2,FALSE),0)</f>
        <v>73393567.950000003</v>
      </c>
      <c r="AH1768" s="74">
        <f>IF(Table2[[#This Row],[CATEGORY TTL LOOKUP]]=0,0,IF(Table2[[#This Row],[CATEGORY TTL LOOKUP]]&gt;0,SUM(AB1768/AG1768)))</f>
        <v>4.7423283772920864E-4</v>
      </c>
      <c r="AI1768" s="74" t="str">
        <f>IFERROR(IF(AH1768&lt;#REF!,"STRIKE",IF(AH1768&gt;=#REF!,"GOOD")),"NO DATA")</f>
        <v>NO DATA</v>
      </c>
      <c r="AJ1768" s="75">
        <f>IFERROR(VLOOKUP(K1768,'Roll ups'!H:I,2,FALSE),0)</f>
        <v>126094742.97999983</v>
      </c>
      <c r="AK1768" s="76">
        <f>IF(Table2[[#This Row],[PRICE TIER LOOKUP]]=0,0,IF(Table2[[#This Row],[PRICE TIER LOOKUP]]&gt;0,SUM(AB1768/AJ1768)))</f>
        <v>2.7602768503616839E-4</v>
      </c>
      <c r="AL1768" s="74" t="e">
        <f>IF(AK1768&lt;#REF!,"STRIKE",IF(AK1768&gt;=#REF!,"GOOD"))</f>
        <v>#REF!</v>
      </c>
      <c r="AM1768" s="75">
        <f>VLOOKUP(H1768,'Roll ups'!A:B,2,FALSE)</f>
        <v>325145452.83999985</v>
      </c>
      <c r="AN1768" s="77">
        <f t="shared" si="58"/>
        <v>1.0704636862053068E-4</v>
      </c>
      <c r="AO1768" s="74" t="str">
        <f>IFERROR(VLOOKUP(Table2[[#This Row],[Product Name]],'Roll ups'!L:P,5,FALSE),"GOOD")</f>
        <v>GOOD</v>
      </c>
      <c r="AP1768" s="74">
        <f>Table2[[#This Row],[Retail Dollar Vol Current 12 Mths]]/Table2[[#This Row],[SHELF SALES  LOOKUP]]</f>
        <v>1.126731426812471E-4</v>
      </c>
      <c r="AQ1768" s="69">
        <f t="shared" si="59"/>
        <v>0</v>
      </c>
      <c r="AR176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768" s="69" t="e">
        <f>IF(Table2[[#This Row],[Shelf Dollar Vol Current 12 Mths]]&gt;#REF!,"MEETS $ CRITERIA",IF(Table2[[#This Row],[Shelf Dollar Vol Current 12 Mths]]&lt;#REF!+1,"DOES NOT MEET $ CRITERIA"))</f>
        <v>#REF!</v>
      </c>
      <c r="AT1768" s="78"/>
    </row>
    <row r="1769" spans="1:46" ht="13.8" x14ac:dyDescent="0.3">
      <c r="A1769" s="68" t="s">
        <v>10275</v>
      </c>
      <c r="B1769" s="69">
        <v>64348</v>
      </c>
      <c r="C1769" s="69">
        <v>425</v>
      </c>
      <c r="D1769" s="69" t="s">
        <v>25</v>
      </c>
      <c r="E1769" s="70" t="s">
        <v>6313</v>
      </c>
      <c r="F1769" s="70"/>
      <c r="G1769" s="71" t="s">
        <v>10276</v>
      </c>
      <c r="H1769" s="69" t="s">
        <v>6315</v>
      </c>
      <c r="I1769" s="68" t="s">
        <v>252</v>
      </c>
      <c r="J1769" s="68" t="s">
        <v>252</v>
      </c>
      <c r="K1769" s="68" t="s">
        <v>146</v>
      </c>
      <c r="L1769" s="68" t="s">
        <v>6320</v>
      </c>
      <c r="M1769" s="68" t="s">
        <v>252</v>
      </c>
      <c r="N1769" s="68" t="s">
        <v>184</v>
      </c>
      <c r="O1769" s="68" t="s">
        <v>10277</v>
      </c>
      <c r="P1769" s="72" t="s">
        <v>191</v>
      </c>
      <c r="Q1769" s="68" t="s">
        <v>397</v>
      </c>
      <c r="R1769" s="68" t="s">
        <v>31</v>
      </c>
      <c r="S1769" s="68">
        <v>39</v>
      </c>
      <c r="T1769" s="68">
        <v>70</v>
      </c>
      <c r="U1769" s="68">
        <v>-0.79</v>
      </c>
      <c r="V1769" s="68">
        <v>221.08</v>
      </c>
      <c r="W1769" s="68">
        <v>251.42</v>
      </c>
      <c r="X1769" s="68">
        <v>-0.14000000000000001</v>
      </c>
      <c r="Y1769" s="68">
        <v>930.67</v>
      </c>
      <c r="Z1769" s="68">
        <v>2196</v>
      </c>
      <c r="AA1769" s="68">
        <v>-1.36</v>
      </c>
      <c r="AB1769" s="73">
        <v>269910.76</v>
      </c>
      <c r="AC1769" s="73">
        <v>643079.36</v>
      </c>
      <c r="AD1769" s="73">
        <v>280093.44</v>
      </c>
      <c r="AE1769" s="73">
        <v>660365.76</v>
      </c>
      <c r="AF1769" s="73"/>
      <c r="AG1769" s="73">
        <f>IFERROR(VLOOKUP(J1769,'Roll ups'!D:E,2,FALSE),0)</f>
        <v>73393567.950000003</v>
      </c>
      <c r="AH1769" s="74">
        <f>IF(Table2[[#This Row],[CATEGORY TTL LOOKUP]]=0,0,IF(Table2[[#This Row],[CATEGORY TTL LOOKUP]]&gt;0,SUM(AB1769/AG1769)))</f>
        <v>3.6775805774135278E-3</v>
      </c>
      <c r="AI1769" s="74" t="str">
        <f>IFERROR(IF(AH1769&lt;#REF!,"STRIKE",IF(AH1769&gt;=#REF!,"GOOD")),"NO DATA")</f>
        <v>NO DATA</v>
      </c>
      <c r="AJ1769" s="75">
        <f>IFERROR(VLOOKUP(K1769,'Roll ups'!H:I,2,FALSE),0)</f>
        <v>69119979.479999974</v>
      </c>
      <c r="AK1769" s="76">
        <f>IF(Table2[[#This Row],[PRICE TIER LOOKUP]]=0,0,IF(Table2[[#This Row],[PRICE TIER LOOKUP]]&gt;0,SUM(AB1769/AJ1769)))</f>
        <v>3.9049600713220597E-3</v>
      </c>
      <c r="AL1769" s="74" t="e">
        <f>IF(AK1769&lt;#REF!,"STRIKE",IF(AK1769&gt;=#REF!,"GOOD"))</f>
        <v>#REF!</v>
      </c>
      <c r="AM1769" s="75">
        <f>VLOOKUP(H1769,'Roll ups'!A:B,2,FALSE)</f>
        <v>325145452.83999985</v>
      </c>
      <c r="AN1769" s="77">
        <f t="shared" si="58"/>
        <v>8.3012312687275936E-4</v>
      </c>
      <c r="AO1769" s="74" t="str">
        <f>IFERROR(VLOOKUP(Table2[[#This Row],[Product Name]],'Roll ups'!L:P,5,FALSE),"GOOD")</f>
        <v>GOOD</v>
      </c>
      <c r="AP1769" s="74">
        <f>Table2[[#This Row],[Retail Dollar Vol Current 12 Mths]]/Table2[[#This Row],[SHELF SALES  LOOKUP]]</f>
        <v>8.6144043397657667E-4</v>
      </c>
      <c r="AQ1769" s="69">
        <f t="shared" si="59"/>
        <v>0</v>
      </c>
      <c r="AR176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769" s="69" t="e">
        <f>IF(Table2[[#This Row],[Shelf Dollar Vol Current 12 Mths]]&gt;#REF!,"MEETS $ CRITERIA",IF(Table2[[#This Row],[Shelf Dollar Vol Current 12 Mths]]&lt;#REF!+1,"DOES NOT MEET $ CRITERIA"))</f>
        <v>#REF!</v>
      </c>
      <c r="AT1769" s="78"/>
    </row>
    <row r="1770" spans="1:46" ht="13.8" x14ac:dyDescent="0.3">
      <c r="A1770" s="68" t="s">
        <v>5812</v>
      </c>
      <c r="B1770" s="69">
        <v>13634</v>
      </c>
      <c r="C1770" s="69">
        <v>134</v>
      </c>
      <c r="D1770" s="69" t="s">
        <v>25</v>
      </c>
      <c r="E1770" s="70" t="s">
        <v>6313</v>
      </c>
      <c r="F1770" s="70"/>
      <c r="G1770" s="71" t="s">
        <v>10278</v>
      </c>
      <c r="H1770" s="69" t="s">
        <v>6315</v>
      </c>
      <c r="I1770" s="68" t="s">
        <v>6355</v>
      </c>
      <c r="J1770" s="68" t="s">
        <v>257</v>
      </c>
      <c r="K1770" s="68" t="s">
        <v>104</v>
      </c>
      <c r="L1770" s="68" t="s">
        <v>89</v>
      </c>
      <c r="M1770" s="68" t="s">
        <v>257</v>
      </c>
      <c r="N1770" s="68" t="s">
        <v>258</v>
      </c>
      <c r="O1770" s="68" t="s">
        <v>10279</v>
      </c>
      <c r="P1770" s="72" t="s">
        <v>6357</v>
      </c>
      <c r="Q1770" s="68" t="s">
        <v>64</v>
      </c>
      <c r="R1770" s="68" t="s">
        <v>60</v>
      </c>
      <c r="S1770" s="68">
        <v>2</v>
      </c>
      <c r="T1770" s="68">
        <v>3</v>
      </c>
      <c r="U1770" s="68">
        <v>-0.5</v>
      </c>
      <c r="V1770" s="68">
        <v>6</v>
      </c>
      <c r="W1770" s="68">
        <v>27</v>
      </c>
      <c r="X1770" s="68">
        <v>-3.5</v>
      </c>
      <c r="Y1770" s="68">
        <v>99</v>
      </c>
      <c r="Z1770" s="68">
        <v>122.04</v>
      </c>
      <c r="AA1770" s="68">
        <v>-0.23</v>
      </c>
      <c r="AB1770" s="73">
        <v>8743.68</v>
      </c>
      <c r="AC1770" s="73">
        <v>10725.68</v>
      </c>
      <c r="AD1770" s="73">
        <v>8743.68</v>
      </c>
      <c r="AE1770" s="73">
        <v>10725.68</v>
      </c>
      <c r="AF1770" s="73"/>
      <c r="AG1770" s="73">
        <f>IFERROR(VLOOKUP(J1770,'Roll ups'!D:E,2,FALSE),0)</f>
        <v>29546996.449999988</v>
      </c>
      <c r="AH1770" s="74">
        <f>IF(Table2[[#This Row],[CATEGORY TTL LOOKUP]]=0,0,IF(Table2[[#This Row],[CATEGORY TTL LOOKUP]]&gt;0,SUM(AB1770/AG1770)))</f>
        <v>2.9592449489057978E-4</v>
      </c>
      <c r="AI1770" s="74" t="str">
        <f>IFERROR(IF(AH1770&lt;#REF!,"STRIKE",IF(AH1770&gt;=#REF!,"GOOD")),"NO DATA")</f>
        <v>NO DATA</v>
      </c>
      <c r="AJ1770" s="75">
        <f>IFERROR(VLOOKUP(K1770,'Roll ups'!H:I,2,FALSE),0)</f>
        <v>34230392.709999993</v>
      </c>
      <c r="AK1770" s="76">
        <f>IF(Table2[[#This Row],[PRICE TIER LOOKUP]]=0,0,IF(Table2[[#This Row],[PRICE TIER LOOKUP]]&gt;0,SUM(AB1770/AJ1770)))</f>
        <v>2.5543615798032142E-4</v>
      </c>
      <c r="AL1770" s="74" t="e">
        <f>IF(AK1770&lt;#REF!,"STRIKE",IF(AK1770&gt;=#REF!,"GOOD"))</f>
        <v>#REF!</v>
      </c>
      <c r="AM1770" s="75">
        <f>VLOOKUP(H1770,'Roll ups'!A:B,2,FALSE)</f>
        <v>325145452.83999985</v>
      </c>
      <c r="AN1770" s="77">
        <f t="shared" si="58"/>
        <v>2.689159551095632E-5</v>
      </c>
      <c r="AO1770" s="74" t="str">
        <f>IFERROR(VLOOKUP(Table2[[#This Row],[Product Name]],'Roll ups'!L:P,5,FALSE),"GOOD")</f>
        <v>GOOD</v>
      </c>
      <c r="AP1770" s="74">
        <f>Table2[[#This Row],[Retail Dollar Vol Current 12 Mths]]/Table2[[#This Row],[SHELF SALES  LOOKUP]]</f>
        <v>2.689159551095632E-5</v>
      </c>
      <c r="AQ1770" s="69">
        <f t="shared" si="59"/>
        <v>0</v>
      </c>
      <c r="AR177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770" s="69" t="e">
        <f>IF(Table2[[#This Row],[Shelf Dollar Vol Current 12 Mths]]&gt;#REF!,"MEETS $ CRITERIA",IF(Table2[[#This Row],[Shelf Dollar Vol Current 12 Mths]]&lt;#REF!+1,"DOES NOT MEET $ CRITERIA"))</f>
        <v>#REF!</v>
      </c>
      <c r="AT1770" s="78"/>
    </row>
    <row r="1771" spans="1:46" ht="13.8" x14ac:dyDescent="0.3">
      <c r="A1771" s="68" t="s">
        <v>10280</v>
      </c>
      <c r="B1771" s="69">
        <v>21211</v>
      </c>
      <c r="C1771" s="69">
        <v>77</v>
      </c>
      <c r="D1771" s="69" t="s">
        <v>25</v>
      </c>
      <c r="E1771" s="70" t="s">
        <v>6313</v>
      </c>
      <c r="F1771" s="70"/>
      <c r="G1771" s="71" t="s">
        <v>10281</v>
      </c>
      <c r="H1771" s="69" t="s">
        <v>6315</v>
      </c>
      <c r="I1771" s="68" t="s">
        <v>758</v>
      </c>
      <c r="J1771" s="68" t="s">
        <v>175</v>
      </c>
      <c r="K1771" s="68" t="s">
        <v>89</v>
      </c>
      <c r="L1771" s="68" t="s">
        <v>132</v>
      </c>
      <c r="M1771" s="68" t="s">
        <v>175</v>
      </c>
      <c r="N1771" s="68" t="s">
        <v>176</v>
      </c>
      <c r="O1771" s="68" t="s">
        <v>10282</v>
      </c>
      <c r="P1771" s="72" t="s">
        <v>6357</v>
      </c>
      <c r="Q1771" s="68" t="s">
        <v>64</v>
      </c>
      <c r="R1771" s="68" t="s">
        <v>60</v>
      </c>
      <c r="S1771" s="68">
        <v>20</v>
      </c>
      <c r="T1771" s="68">
        <v>9.33</v>
      </c>
      <c r="U1771" s="68">
        <v>0.53</v>
      </c>
      <c r="V1771" s="68">
        <v>49.01</v>
      </c>
      <c r="W1771" s="68">
        <v>35.78</v>
      </c>
      <c r="X1771" s="68">
        <v>0.27</v>
      </c>
      <c r="Y1771" s="68">
        <v>153.24</v>
      </c>
      <c r="Z1771" s="68">
        <v>108.13</v>
      </c>
      <c r="AA1771" s="68">
        <v>0.28999999999999998</v>
      </c>
      <c r="AB1771" s="73">
        <v>22960.880000000001</v>
      </c>
      <c r="AC1771" s="73">
        <v>16220.56</v>
      </c>
      <c r="AD1771" s="73">
        <v>24238.880000000001</v>
      </c>
      <c r="AE1771" s="73">
        <v>17102.560000000001</v>
      </c>
      <c r="AF1771" s="73"/>
      <c r="AG1771" s="73">
        <f>IFERROR(VLOOKUP(J1771,'Roll ups'!D:E,2,FALSE),0)</f>
        <v>52239627.039999984</v>
      </c>
      <c r="AH1771" s="74">
        <f>IF(Table2[[#This Row],[CATEGORY TTL LOOKUP]]=0,0,IF(Table2[[#This Row],[CATEGORY TTL LOOKUP]]&gt;0,SUM(AB1771/AG1771)))</f>
        <v>4.3952993734849621E-4</v>
      </c>
      <c r="AI1771" s="74" t="str">
        <f>IFERROR(IF(AH1771&lt;#REF!,"STRIKE",IF(AH1771&gt;=#REF!,"GOOD")),"NO DATA")</f>
        <v>NO DATA</v>
      </c>
      <c r="AJ1771" s="75">
        <f>IFERROR(VLOOKUP(K1771,'Roll ups'!H:I,2,FALSE),0)</f>
        <v>75793138.070000067</v>
      </c>
      <c r="AK1771" s="76">
        <f>IF(Table2[[#This Row],[PRICE TIER LOOKUP]]=0,0,IF(Table2[[#This Row],[PRICE TIER LOOKUP]]&gt;0,SUM(AB1771/AJ1771)))</f>
        <v>3.0294140847940724E-4</v>
      </c>
      <c r="AL1771" s="74" t="e">
        <f>IF(AK1771&lt;#REF!,"STRIKE",IF(AK1771&gt;=#REF!,"GOOD"))</f>
        <v>#REF!</v>
      </c>
      <c r="AM1771" s="75">
        <f>VLOOKUP(H1771,'Roll ups'!A:B,2,FALSE)</f>
        <v>325145452.83999985</v>
      </c>
      <c r="AN1771" s="77">
        <f t="shared" si="58"/>
        <v>7.0617256982827235E-5</v>
      </c>
      <c r="AO1771" s="74" t="str">
        <f>IFERROR(VLOOKUP(Table2[[#This Row],[Product Name]],'Roll ups'!L:P,5,FALSE),"GOOD")</f>
        <v>GOOD</v>
      </c>
      <c r="AP1771" s="74">
        <f>Table2[[#This Row],[Retail Dollar Vol Current 12 Mths]]/Table2[[#This Row],[SHELF SALES  LOOKUP]]</f>
        <v>7.4547805569120663E-5</v>
      </c>
      <c r="AQ1771" s="69">
        <f t="shared" si="59"/>
        <v>0</v>
      </c>
      <c r="AR177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771" s="69" t="e">
        <f>IF(Table2[[#This Row],[Shelf Dollar Vol Current 12 Mths]]&gt;#REF!,"MEETS $ CRITERIA",IF(Table2[[#This Row],[Shelf Dollar Vol Current 12 Mths]]&lt;#REF!+1,"DOES NOT MEET $ CRITERIA"))</f>
        <v>#REF!</v>
      </c>
      <c r="AT1771" s="78"/>
    </row>
    <row r="1772" spans="1:46" ht="13.8" x14ac:dyDescent="0.3">
      <c r="A1772" s="68" t="s">
        <v>10283</v>
      </c>
      <c r="B1772" s="69">
        <v>43226</v>
      </c>
      <c r="C1772" s="69">
        <v>94</v>
      </c>
      <c r="D1772" s="69" t="s">
        <v>25</v>
      </c>
      <c r="E1772" s="70" t="s">
        <v>6313</v>
      </c>
      <c r="F1772" s="70"/>
      <c r="G1772" s="71" t="s">
        <v>10284</v>
      </c>
      <c r="H1772" s="69" t="s">
        <v>6315</v>
      </c>
      <c r="I1772" s="68" t="s">
        <v>299</v>
      </c>
      <c r="J1772" s="68" t="s">
        <v>299</v>
      </c>
      <c r="K1772" s="68" t="s">
        <v>89</v>
      </c>
      <c r="L1772" s="68" t="s">
        <v>89</v>
      </c>
      <c r="M1772" s="68" t="s">
        <v>299</v>
      </c>
      <c r="N1772" s="68" t="s">
        <v>184</v>
      </c>
      <c r="O1772" s="68" t="s">
        <v>10285</v>
      </c>
      <c r="P1772" s="72" t="s">
        <v>299</v>
      </c>
      <c r="Q1772" s="68" t="s">
        <v>194</v>
      </c>
      <c r="R1772" s="68" t="s">
        <v>31</v>
      </c>
      <c r="S1772" s="68">
        <v>3</v>
      </c>
      <c r="T1772" s="68">
        <v>7</v>
      </c>
      <c r="U1772" s="68">
        <v>-1.33</v>
      </c>
      <c r="V1772" s="68">
        <v>18.170000000000002</v>
      </c>
      <c r="W1772" s="68">
        <v>26</v>
      </c>
      <c r="X1772" s="68">
        <v>-0.43</v>
      </c>
      <c r="Y1772" s="68">
        <v>72.58</v>
      </c>
      <c r="Z1772" s="68">
        <v>84</v>
      </c>
      <c r="AA1772" s="68">
        <v>-0.16</v>
      </c>
      <c r="AB1772" s="73">
        <v>8924.0400000000009</v>
      </c>
      <c r="AC1772" s="73">
        <v>10465.92</v>
      </c>
      <c r="AD1772" s="73">
        <v>9790.0400000000009</v>
      </c>
      <c r="AE1772" s="73">
        <v>11329.92</v>
      </c>
      <c r="AF1772" s="73"/>
      <c r="AG1772" s="73">
        <f>IFERROR(VLOOKUP(J1772,'Roll ups'!D:E,2,FALSE),0)</f>
        <v>12844114.079999994</v>
      </c>
      <c r="AH1772" s="74">
        <f>IF(Table2[[#This Row],[CATEGORY TTL LOOKUP]]=0,0,IF(Table2[[#This Row],[CATEGORY TTL LOOKUP]]&gt;0,SUM(AB1772/AG1772)))</f>
        <v>6.9479607113548815E-4</v>
      </c>
      <c r="AI1772" s="74" t="str">
        <f>IFERROR(IF(AH1772&lt;#REF!,"STRIKE",IF(AH1772&gt;=#REF!,"GOOD")),"NO DATA")</f>
        <v>NO DATA</v>
      </c>
      <c r="AJ1772" s="75">
        <f>IFERROR(VLOOKUP(K1772,'Roll ups'!H:I,2,FALSE),0)</f>
        <v>75793138.070000067</v>
      </c>
      <c r="AK1772" s="76">
        <f>IF(Table2[[#This Row],[PRICE TIER LOOKUP]]=0,0,IF(Table2[[#This Row],[PRICE TIER LOOKUP]]&gt;0,SUM(AB1772/AJ1772)))</f>
        <v>1.1774205722631578E-4</v>
      </c>
      <c r="AL1772" s="74" t="e">
        <f>IF(AK1772&lt;#REF!,"STRIKE",IF(AK1772&gt;=#REF!,"GOOD"))</f>
        <v>#REF!</v>
      </c>
      <c r="AM1772" s="75">
        <f>VLOOKUP(H1772,'Roll ups'!A:B,2,FALSE)</f>
        <v>325145452.83999985</v>
      </c>
      <c r="AN1772" s="77">
        <f t="shared" si="58"/>
        <v>2.744630110017689E-5</v>
      </c>
      <c r="AO1772" s="74" t="str">
        <f>IFERROR(VLOOKUP(Table2[[#This Row],[Product Name]],'Roll ups'!L:P,5,FALSE),"GOOD")</f>
        <v>GOOD</v>
      </c>
      <c r="AP1772" s="74">
        <f>Table2[[#This Row],[Retail Dollar Vol Current 12 Mths]]/Table2[[#This Row],[SHELF SALES  LOOKUP]]</f>
        <v>3.0109724477117511E-5</v>
      </c>
      <c r="AQ1772" s="69">
        <f t="shared" si="59"/>
        <v>0</v>
      </c>
      <c r="AR177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772" s="69" t="e">
        <f>IF(Table2[[#This Row],[Shelf Dollar Vol Current 12 Mths]]&gt;#REF!,"MEETS $ CRITERIA",IF(Table2[[#This Row],[Shelf Dollar Vol Current 12 Mths]]&lt;#REF!+1,"DOES NOT MEET $ CRITERIA"))</f>
        <v>#REF!</v>
      </c>
      <c r="AT1772" s="78"/>
    </row>
    <row r="1773" spans="1:46" ht="13.8" x14ac:dyDescent="0.3">
      <c r="A1773" s="68" t="s">
        <v>10286</v>
      </c>
      <c r="B1773" s="69">
        <v>43237</v>
      </c>
      <c r="C1773" s="69">
        <v>139</v>
      </c>
      <c r="D1773" s="69" t="s">
        <v>25</v>
      </c>
      <c r="E1773" s="70" t="s">
        <v>6313</v>
      </c>
      <c r="F1773" s="70"/>
      <c r="G1773" s="71" t="s">
        <v>10287</v>
      </c>
      <c r="H1773" s="69" t="s">
        <v>6315</v>
      </c>
      <c r="I1773" s="68" t="s">
        <v>299</v>
      </c>
      <c r="J1773" s="68" t="s">
        <v>299</v>
      </c>
      <c r="K1773" s="68" t="s">
        <v>89</v>
      </c>
      <c r="L1773" s="68" t="s">
        <v>89</v>
      </c>
      <c r="M1773" s="68" t="s">
        <v>299</v>
      </c>
      <c r="N1773" s="68" t="s">
        <v>184</v>
      </c>
      <c r="O1773" s="68" t="s">
        <v>10288</v>
      </c>
      <c r="P1773" s="72" t="s">
        <v>299</v>
      </c>
      <c r="Q1773" s="68" t="s">
        <v>194</v>
      </c>
      <c r="R1773" s="68" t="s">
        <v>31</v>
      </c>
      <c r="S1773" s="68">
        <v>14</v>
      </c>
      <c r="T1773" s="68">
        <v>23</v>
      </c>
      <c r="U1773" s="68">
        <v>-0.64</v>
      </c>
      <c r="V1773" s="68">
        <v>26</v>
      </c>
      <c r="W1773" s="68">
        <v>63</v>
      </c>
      <c r="X1773" s="68">
        <v>-1.42</v>
      </c>
      <c r="Y1773" s="68">
        <v>144.91999999999999</v>
      </c>
      <c r="Z1773" s="68">
        <v>189</v>
      </c>
      <c r="AA1773" s="68">
        <v>-0.3</v>
      </c>
      <c r="AB1773" s="73">
        <v>17890.36</v>
      </c>
      <c r="AC1773" s="73">
        <v>24258.720000000001</v>
      </c>
      <c r="AD1773" s="73">
        <v>19546.36</v>
      </c>
      <c r="AE1773" s="73">
        <v>25492.32</v>
      </c>
      <c r="AF1773" s="73"/>
      <c r="AG1773" s="73">
        <f>IFERROR(VLOOKUP(J1773,'Roll ups'!D:E,2,FALSE),0)</f>
        <v>12844114.079999994</v>
      </c>
      <c r="AH1773" s="74">
        <f>IF(Table2[[#This Row],[CATEGORY TTL LOOKUP]]=0,0,IF(Table2[[#This Row],[CATEGORY TTL LOOKUP]]&gt;0,SUM(AB1773/AG1773)))</f>
        <v>1.392883922438659E-3</v>
      </c>
      <c r="AI1773" s="74" t="str">
        <f>IFERROR(IF(AH1773&lt;#REF!,"STRIKE",IF(AH1773&gt;=#REF!,"GOOD")),"NO DATA")</f>
        <v>NO DATA</v>
      </c>
      <c r="AJ1773" s="75">
        <f>IFERROR(VLOOKUP(K1773,'Roll ups'!H:I,2,FALSE),0)</f>
        <v>75793138.070000067</v>
      </c>
      <c r="AK1773" s="76">
        <f>IF(Table2[[#This Row],[PRICE TIER LOOKUP]]=0,0,IF(Table2[[#This Row],[PRICE TIER LOOKUP]]&gt;0,SUM(AB1773/AJ1773)))</f>
        <v>2.3604194859272153E-4</v>
      </c>
      <c r="AL1773" s="74" t="e">
        <f>IF(AK1773&lt;#REF!,"STRIKE",IF(AK1773&gt;=#REF!,"GOOD"))</f>
        <v>#REF!</v>
      </c>
      <c r="AM1773" s="75">
        <f>VLOOKUP(H1773,'Roll ups'!A:B,2,FALSE)</f>
        <v>325145452.83999985</v>
      </c>
      <c r="AN1773" s="77">
        <f t="shared" si="58"/>
        <v>5.5022636311643671E-5</v>
      </c>
      <c r="AO1773" s="74" t="str">
        <f>IFERROR(VLOOKUP(Table2[[#This Row],[Product Name]],'Roll ups'!L:P,5,FALSE),"GOOD")</f>
        <v>GOOD</v>
      </c>
      <c r="AP1773" s="74">
        <f>Table2[[#This Row],[Retail Dollar Vol Current 12 Mths]]/Table2[[#This Row],[SHELF SALES  LOOKUP]]</f>
        <v>6.0115741522052064E-5</v>
      </c>
      <c r="AQ1773" s="69">
        <f t="shared" si="59"/>
        <v>0</v>
      </c>
      <c r="AR177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773" s="69" t="e">
        <f>IF(Table2[[#This Row],[Shelf Dollar Vol Current 12 Mths]]&gt;#REF!,"MEETS $ CRITERIA",IF(Table2[[#This Row],[Shelf Dollar Vol Current 12 Mths]]&lt;#REF!+1,"DOES NOT MEET $ CRITERIA"))</f>
        <v>#REF!</v>
      </c>
      <c r="AT1773" s="78"/>
    </row>
    <row r="1774" spans="1:46" ht="13.8" x14ac:dyDescent="0.3">
      <c r="A1774" s="68" t="s">
        <v>10289</v>
      </c>
      <c r="B1774" s="69">
        <v>43256</v>
      </c>
      <c r="C1774" s="69">
        <v>195</v>
      </c>
      <c r="D1774" s="69" t="s">
        <v>25</v>
      </c>
      <c r="E1774" s="70" t="s">
        <v>6313</v>
      </c>
      <c r="F1774" s="70"/>
      <c r="G1774" s="71" t="s">
        <v>10290</v>
      </c>
      <c r="H1774" s="69" t="s">
        <v>6315</v>
      </c>
      <c r="I1774" s="68" t="s">
        <v>299</v>
      </c>
      <c r="J1774" s="68" t="s">
        <v>299</v>
      </c>
      <c r="K1774" s="68" t="s">
        <v>89</v>
      </c>
      <c r="L1774" s="68" t="s">
        <v>132</v>
      </c>
      <c r="M1774" s="68" t="s">
        <v>299</v>
      </c>
      <c r="N1774" s="68" t="s">
        <v>317</v>
      </c>
      <c r="O1774" s="68" t="s">
        <v>10291</v>
      </c>
      <c r="P1774" s="72" t="s">
        <v>299</v>
      </c>
      <c r="Q1774" s="68" t="s">
        <v>194</v>
      </c>
      <c r="R1774" s="68" t="s">
        <v>31</v>
      </c>
      <c r="S1774" s="68">
        <v>24</v>
      </c>
      <c r="T1774" s="68">
        <v>35.08</v>
      </c>
      <c r="U1774" s="68">
        <v>-0.48</v>
      </c>
      <c r="V1774" s="68">
        <v>106.83</v>
      </c>
      <c r="W1774" s="68">
        <v>94</v>
      </c>
      <c r="X1774" s="68">
        <v>0.12</v>
      </c>
      <c r="Y1774" s="68">
        <v>406</v>
      </c>
      <c r="Z1774" s="68">
        <v>406</v>
      </c>
      <c r="AA1774" s="68">
        <v>0</v>
      </c>
      <c r="AB1774" s="73">
        <v>56003.6</v>
      </c>
      <c r="AC1774" s="73">
        <v>57855.6</v>
      </c>
      <c r="AD1774" s="73">
        <v>61143.6</v>
      </c>
      <c r="AE1774" s="73">
        <v>61143.6</v>
      </c>
      <c r="AF1774" s="73"/>
      <c r="AG1774" s="73">
        <f>IFERROR(VLOOKUP(J1774,'Roll ups'!D:E,2,FALSE),0)</f>
        <v>12844114.079999994</v>
      </c>
      <c r="AH1774" s="74">
        <f>IF(Table2[[#This Row],[CATEGORY TTL LOOKUP]]=0,0,IF(Table2[[#This Row],[CATEGORY TTL LOOKUP]]&gt;0,SUM(AB1774/AG1774)))</f>
        <v>4.3602540160558919E-3</v>
      </c>
      <c r="AI1774" s="74" t="str">
        <f>IFERROR(IF(AH1774&lt;#REF!,"STRIKE",IF(AH1774&gt;=#REF!,"GOOD")),"NO DATA")</f>
        <v>NO DATA</v>
      </c>
      <c r="AJ1774" s="75">
        <f>IFERROR(VLOOKUP(K1774,'Roll ups'!H:I,2,FALSE),0)</f>
        <v>75793138.070000067</v>
      </c>
      <c r="AK1774" s="76">
        <f>IF(Table2[[#This Row],[PRICE TIER LOOKUP]]=0,0,IF(Table2[[#This Row],[PRICE TIER LOOKUP]]&gt;0,SUM(AB1774/AJ1774)))</f>
        <v>7.3890066338560753E-4</v>
      </c>
      <c r="AL1774" s="74" t="e">
        <f>IF(AK1774&lt;#REF!,"STRIKE",IF(AK1774&gt;=#REF!,"GOOD"))</f>
        <v>#REF!</v>
      </c>
      <c r="AM1774" s="75">
        <f>VLOOKUP(H1774,'Roll ups'!A:B,2,FALSE)</f>
        <v>325145452.83999985</v>
      </c>
      <c r="AN1774" s="77">
        <f t="shared" si="58"/>
        <v>1.7224168294784271E-4</v>
      </c>
      <c r="AO1774" s="74" t="str">
        <f>IFERROR(VLOOKUP(Table2[[#This Row],[Product Name]],'Roll ups'!L:P,5,FALSE),"GOOD")</f>
        <v>GOOD</v>
      </c>
      <c r="AP1774" s="74">
        <f>Table2[[#This Row],[Retail Dollar Vol Current 12 Mths]]/Table2[[#This Row],[SHELF SALES  LOOKUP]]</f>
        <v>1.8804999259850646E-4</v>
      </c>
      <c r="AQ1774" s="69">
        <f t="shared" si="59"/>
        <v>0</v>
      </c>
      <c r="AR177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774" s="69" t="e">
        <f>IF(Table2[[#This Row],[Shelf Dollar Vol Current 12 Mths]]&gt;#REF!,"MEETS $ CRITERIA",IF(Table2[[#This Row],[Shelf Dollar Vol Current 12 Mths]]&lt;#REF!+1,"DOES NOT MEET $ CRITERIA"))</f>
        <v>#REF!</v>
      </c>
      <c r="AT1774" s="78"/>
    </row>
    <row r="1775" spans="1:46" ht="13.8" x14ac:dyDescent="0.3">
      <c r="A1775" s="68" t="s">
        <v>10292</v>
      </c>
      <c r="B1775" s="69">
        <v>27037</v>
      </c>
      <c r="C1775" s="69">
        <v>77</v>
      </c>
      <c r="D1775" s="69" t="s">
        <v>25</v>
      </c>
      <c r="E1775" s="70" t="s">
        <v>6313</v>
      </c>
      <c r="F1775" s="70"/>
      <c r="G1775" s="71" t="s">
        <v>10293</v>
      </c>
      <c r="H1775" s="69" t="s">
        <v>6315</v>
      </c>
      <c r="I1775" s="68" t="s">
        <v>735</v>
      </c>
      <c r="J1775" s="68" t="s">
        <v>736</v>
      </c>
      <c r="K1775" s="68" t="s">
        <v>736</v>
      </c>
      <c r="L1775" s="68" t="s">
        <v>6320</v>
      </c>
      <c r="M1775" s="68" t="s">
        <v>175</v>
      </c>
      <c r="N1775" s="68" t="s">
        <v>176</v>
      </c>
      <c r="O1775" s="68" t="s">
        <v>10294</v>
      </c>
      <c r="P1775" s="72" t="s">
        <v>6357</v>
      </c>
      <c r="Q1775" s="68" t="s">
        <v>397</v>
      </c>
      <c r="R1775" s="68" t="s">
        <v>31</v>
      </c>
      <c r="S1775" s="68">
        <v>2</v>
      </c>
      <c r="T1775" s="68">
        <v>3</v>
      </c>
      <c r="U1775" s="68">
        <v>-0.5</v>
      </c>
      <c r="V1775" s="68">
        <v>10</v>
      </c>
      <c r="W1775" s="68">
        <v>9.92</v>
      </c>
      <c r="X1775" s="68">
        <v>0.01</v>
      </c>
      <c r="Y1775" s="68">
        <v>48</v>
      </c>
      <c r="Z1775" s="68">
        <v>75.92</v>
      </c>
      <c r="AA1775" s="68">
        <v>-0.57999999999999996</v>
      </c>
      <c r="AB1775" s="73">
        <v>9753.84</v>
      </c>
      <c r="AC1775" s="73">
        <v>14175.16</v>
      </c>
      <c r="AD1775" s="73">
        <v>9753.84</v>
      </c>
      <c r="AE1775" s="73">
        <v>14175.16</v>
      </c>
      <c r="AF1775" s="73"/>
      <c r="AG1775" s="73">
        <f>IFERROR(VLOOKUP(J1775,'Roll ups'!D:E,2,FALSE),0)</f>
        <v>1024946.76</v>
      </c>
      <c r="AH1775" s="74">
        <f>IF(Table2[[#This Row],[CATEGORY TTL LOOKUP]]=0,0,IF(Table2[[#This Row],[CATEGORY TTL LOOKUP]]&gt;0,SUM(AB1775/AG1775)))</f>
        <v>9.5164357610145519E-3</v>
      </c>
      <c r="AI1775" s="74" t="str">
        <f>IFERROR(IF(AH1775&lt;#REF!,"STRIKE",IF(AH1775&gt;=#REF!,"GOOD")),"NO DATA")</f>
        <v>NO DATA</v>
      </c>
      <c r="AJ1775" s="75">
        <f>IFERROR(VLOOKUP(K1775,'Roll ups'!H:I,2,FALSE),0)</f>
        <v>1024946.76</v>
      </c>
      <c r="AK1775" s="76">
        <f>IF(Table2[[#This Row],[PRICE TIER LOOKUP]]=0,0,IF(Table2[[#This Row],[PRICE TIER LOOKUP]]&gt;0,SUM(AB1775/AJ1775)))</f>
        <v>9.5164357610145519E-3</v>
      </c>
      <c r="AL1775" s="74" t="e">
        <f>IF(AK1775&lt;#REF!,"STRIKE",IF(AK1775&gt;=#REF!,"GOOD"))</f>
        <v>#REF!</v>
      </c>
      <c r="AM1775" s="75">
        <f>VLOOKUP(H1775,'Roll ups'!A:B,2,FALSE)</f>
        <v>325145452.83999985</v>
      </c>
      <c r="AN1775" s="77">
        <f t="shared" si="58"/>
        <v>2.9998389689305442E-5</v>
      </c>
      <c r="AO1775" s="74" t="str">
        <f>IFERROR(VLOOKUP(Table2[[#This Row],[Product Name]],'Roll ups'!L:P,5,FALSE),"GOOD")</f>
        <v>GOOD</v>
      </c>
      <c r="AP1775" s="74">
        <f>Table2[[#This Row],[Retail Dollar Vol Current 12 Mths]]/Table2[[#This Row],[SHELF SALES  LOOKUP]]</f>
        <v>2.9998389689305442E-5</v>
      </c>
      <c r="AQ1775" s="69">
        <f t="shared" si="59"/>
        <v>0</v>
      </c>
      <c r="AR177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775" s="69" t="e">
        <f>IF(Table2[[#This Row],[Shelf Dollar Vol Current 12 Mths]]&gt;#REF!,"MEETS $ CRITERIA",IF(Table2[[#This Row],[Shelf Dollar Vol Current 12 Mths]]&lt;#REF!+1,"DOES NOT MEET $ CRITERIA"))</f>
        <v>#REF!</v>
      </c>
      <c r="AT1775" s="78"/>
    </row>
    <row r="1776" spans="1:46" ht="13.8" x14ac:dyDescent="0.3">
      <c r="A1776" s="68" t="s">
        <v>10295</v>
      </c>
      <c r="B1776" s="69">
        <v>22122</v>
      </c>
      <c r="C1776" s="69">
        <v>80</v>
      </c>
      <c r="D1776" s="69" t="s">
        <v>25</v>
      </c>
      <c r="E1776" s="70" t="s">
        <v>6313</v>
      </c>
      <c r="F1776" s="70"/>
      <c r="G1776" s="71" t="s">
        <v>10296</v>
      </c>
      <c r="H1776" s="69" t="s">
        <v>6315</v>
      </c>
      <c r="I1776" s="68" t="s">
        <v>758</v>
      </c>
      <c r="J1776" s="68" t="s">
        <v>175</v>
      </c>
      <c r="K1776" s="68" t="s">
        <v>132</v>
      </c>
      <c r="L1776" s="68" t="s">
        <v>132</v>
      </c>
      <c r="M1776" s="68" t="s">
        <v>175</v>
      </c>
      <c r="N1776" s="68" t="s">
        <v>176</v>
      </c>
      <c r="O1776" s="68" t="s">
        <v>10297</v>
      </c>
      <c r="P1776" s="72" t="s">
        <v>6357</v>
      </c>
      <c r="Q1776" s="68" t="s">
        <v>161</v>
      </c>
      <c r="R1776" s="68" t="s">
        <v>31</v>
      </c>
      <c r="S1776" s="68">
        <v>9</v>
      </c>
      <c r="T1776" s="68">
        <v>4</v>
      </c>
      <c r="U1776" s="68">
        <v>0.56999999999999995</v>
      </c>
      <c r="V1776" s="68">
        <v>35.99</v>
      </c>
      <c r="W1776" s="68">
        <v>19.89</v>
      </c>
      <c r="X1776" s="68">
        <v>0.45</v>
      </c>
      <c r="Y1776" s="68">
        <v>137.53</v>
      </c>
      <c r="Z1776" s="68">
        <v>102.55</v>
      </c>
      <c r="AA1776" s="68">
        <v>0.25</v>
      </c>
      <c r="AB1776" s="73">
        <v>24197.56</v>
      </c>
      <c r="AC1776" s="73">
        <v>18626.14</v>
      </c>
      <c r="AD1776" s="73">
        <v>24533.56</v>
      </c>
      <c r="AE1776" s="73">
        <v>18626.14</v>
      </c>
      <c r="AF1776" s="73"/>
      <c r="AG1776" s="73">
        <f>IFERROR(VLOOKUP(J1776,'Roll ups'!D:E,2,FALSE),0)</f>
        <v>52239627.039999984</v>
      </c>
      <c r="AH1776" s="74">
        <f>IF(Table2[[#This Row],[CATEGORY TTL LOOKUP]]=0,0,IF(Table2[[#This Row],[CATEGORY TTL LOOKUP]]&gt;0,SUM(AB1776/AG1776)))</f>
        <v>4.6320315383323627E-4</v>
      </c>
      <c r="AI1776" s="74" t="str">
        <f>IFERROR(IF(AH1776&lt;#REF!,"STRIKE",IF(AH1776&gt;=#REF!,"GOOD")),"NO DATA")</f>
        <v>NO DATA</v>
      </c>
      <c r="AJ1776" s="75">
        <f>IFERROR(VLOOKUP(K1776,'Roll ups'!H:I,2,FALSE),0)</f>
        <v>126094742.97999983</v>
      </c>
      <c r="AK1776" s="76">
        <f>IF(Table2[[#This Row],[PRICE TIER LOOKUP]]=0,0,IF(Table2[[#This Row],[PRICE TIER LOOKUP]]&gt;0,SUM(AB1776/AJ1776)))</f>
        <v>1.9189983204801831E-4</v>
      </c>
      <c r="AL1776" s="74" t="e">
        <f>IF(AK1776&lt;#REF!,"STRIKE",IF(AK1776&gt;=#REF!,"GOOD"))</f>
        <v>#REF!</v>
      </c>
      <c r="AM1776" s="75">
        <f>VLOOKUP(H1776,'Roll ups'!A:B,2,FALSE)</f>
        <v>325145452.83999985</v>
      </c>
      <c r="AN1776" s="77">
        <f t="shared" si="58"/>
        <v>7.4420723982590426E-5</v>
      </c>
      <c r="AO1776" s="74" t="str">
        <f>IFERROR(VLOOKUP(Table2[[#This Row],[Product Name]],'Roll ups'!L:P,5,FALSE),"GOOD")</f>
        <v>GOOD</v>
      </c>
      <c r="AP1776" s="74">
        <f>Table2[[#This Row],[Retail Dollar Vol Current 12 Mths]]/Table2[[#This Row],[SHELF SALES  LOOKUP]]</f>
        <v>7.5454107648470392E-5</v>
      </c>
      <c r="AQ1776" s="69">
        <f t="shared" si="59"/>
        <v>0</v>
      </c>
      <c r="AR177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776" s="69" t="e">
        <f>IF(Table2[[#This Row],[Shelf Dollar Vol Current 12 Mths]]&gt;#REF!,"MEETS $ CRITERIA",IF(Table2[[#This Row],[Shelf Dollar Vol Current 12 Mths]]&lt;#REF!+1,"DOES NOT MEET $ CRITERIA"))</f>
        <v>#REF!</v>
      </c>
      <c r="AT1776" s="78"/>
    </row>
    <row r="1777" spans="1:46" ht="13.8" x14ac:dyDescent="0.3">
      <c r="A1777" s="68" t="s">
        <v>10298</v>
      </c>
      <c r="B1777" s="69">
        <v>25967</v>
      </c>
      <c r="C1777" s="69">
        <v>18</v>
      </c>
      <c r="D1777" s="69" t="s">
        <v>25</v>
      </c>
      <c r="E1777" s="70" t="s">
        <v>6313</v>
      </c>
      <c r="F1777" s="70"/>
      <c r="G1777" s="71" t="s">
        <v>10299</v>
      </c>
      <c r="H1777" s="69" t="s">
        <v>6315</v>
      </c>
      <c r="I1777" s="68" t="s">
        <v>711</v>
      </c>
      <c r="J1777" s="68" t="s">
        <v>175</v>
      </c>
      <c r="K1777" s="68" t="s">
        <v>132</v>
      </c>
      <c r="L1777" s="68" t="s">
        <v>132</v>
      </c>
      <c r="M1777" s="68" t="s">
        <v>175</v>
      </c>
      <c r="N1777" s="68" t="s">
        <v>712</v>
      </c>
      <c r="O1777" s="68" t="s">
        <v>10300</v>
      </c>
      <c r="P1777" s="72" t="s">
        <v>6357</v>
      </c>
      <c r="Q1777" s="68" t="s">
        <v>421</v>
      </c>
      <c r="R1777" s="68" t="s">
        <v>60</v>
      </c>
      <c r="S1777" s="68">
        <v>0</v>
      </c>
      <c r="T1777" s="68">
        <v>12.67</v>
      </c>
      <c r="U1777" s="68">
        <v>-37.04</v>
      </c>
      <c r="V1777" s="68">
        <v>1.78</v>
      </c>
      <c r="W1777" s="68">
        <v>71.33</v>
      </c>
      <c r="X1777" s="68">
        <v>-39.14</v>
      </c>
      <c r="Y1777" s="68">
        <v>29.67</v>
      </c>
      <c r="Z1777" s="68">
        <v>296.66000000000003</v>
      </c>
      <c r="AA1777" s="68">
        <v>-9</v>
      </c>
      <c r="AB1777" s="73">
        <v>4806</v>
      </c>
      <c r="AC1777" s="73">
        <v>47664.36</v>
      </c>
      <c r="AD1777" s="73">
        <v>4806</v>
      </c>
      <c r="AE1777" s="73">
        <v>47664.36</v>
      </c>
      <c r="AF1777" s="73"/>
      <c r="AG1777" s="73">
        <f>IFERROR(VLOOKUP(J1777,'Roll ups'!D:E,2,FALSE),0)</f>
        <v>52239627.039999984</v>
      </c>
      <c r="AH1777" s="74">
        <f>IF(Table2[[#This Row],[CATEGORY TTL LOOKUP]]=0,0,IF(Table2[[#This Row],[CATEGORY TTL LOOKUP]]&gt;0,SUM(AB1777/AG1777)))</f>
        <v>9.1999125421014907E-5</v>
      </c>
      <c r="AI1777" s="74" t="str">
        <f>IFERROR(IF(AH1777&lt;#REF!,"STRIKE",IF(AH1777&gt;=#REF!,"GOOD")),"NO DATA")</f>
        <v>NO DATA</v>
      </c>
      <c r="AJ1777" s="75">
        <f>IFERROR(VLOOKUP(K1777,'Roll ups'!H:I,2,FALSE),0)</f>
        <v>126094742.97999983</v>
      </c>
      <c r="AK1777" s="76">
        <f>IF(Table2[[#This Row],[PRICE TIER LOOKUP]]=0,0,IF(Table2[[#This Row],[PRICE TIER LOOKUP]]&gt;0,SUM(AB1777/AJ1777)))</f>
        <v>3.8114197994457948E-5</v>
      </c>
      <c r="AL1777" s="74" t="e">
        <f>IF(AK1777&lt;#REF!,"STRIKE",IF(AK1777&gt;=#REF!,"GOOD"))</f>
        <v>#REF!</v>
      </c>
      <c r="AM1777" s="75">
        <f>VLOOKUP(H1777,'Roll ups'!A:B,2,FALSE)</f>
        <v>325145452.83999985</v>
      </c>
      <c r="AN1777" s="77">
        <f t="shared" si="58"/>
        <v>1.4781077078033056E-5</v>
      </c>
      <c r="AO1777" s="74" t="str">
        <f>IFERROR(VLOOKUP(Table2[[#This Row],[Product Name]],'Roll ups'!L:P,5,FALSE),"GOOD")</f>
        <v>GOOD</v>
      </c>
      <c r="AP1777" s="74">
        <f>Table2[[#This Row],[Retail Dollar Vol Current 12 Mths]]/Table2[[#This Row],[SHELF SALES  LOOKUP]]</f>
        <v>1.4781077078033056E-5</v>
      </c>
      <c r="AQ1777" s="69">
        <f t="shared" si="59"/>
        <v>0</v>
      </c>
      <c r="AR177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777" s="69" t="e">
        <f>IF(Table2[[#This Row],[Shelf Dollar Vol Current 12 Mths]]&gt;#REF!,"MEETS $ CRITERIA",IF(Table2[[#This Row],[Shelf Dollar Vol Current 12 Mths]]&lt;#REF!+1,"DOES NOT MEET $ CRITERIA"))</f>
        <v>#REF!</v>
      </c>
      <c r="AT1777" s="78"/>
    </row>
    <row r="1778" spans="1:46" ht="13.8" x14ac:dyDescent="0.3">
      <c r="A1778" s="68" t="s">
        <v>10301</v>
      </c>
      <c r="B1778" s="69">
        <v>25968</v>
      </c>
      <c r="C1778" s="69">
        <v>13</v>
      </c>
      <c r="D1778" s="69" t="s">
        <v>25</v>
      </c>
      <c r="E1778" s="70" t="s">
        <v>6313</v>
      </c>
      <c r="F1778" s="70"/>
      <c r="G1778" s="71" t="s">
        <v>10302</v>
      </c>
      <c r="H1778" s="69" t="s">
        <v>6315</v>
      </c>
      <c r="I1778" s="68" t="s">
        <v>711</v>
      </c>
      <c r="J1778" s="68" t="s">
        <v>175</v>
      </c>
      <c r="K1778" s="68" t="s">
        <v>132</v>
      </c>
      <c r="L1778" s="68" t="s">
        <v>132</v>
      </c>
      <c r="M1778" s="68" t="s">
        <v>175</v>
      </c>
      <c r="N1778" s="68" t="s">
        <v>712</v>
      </c>
      <c r="O1778" s="68" t="s">
        <v>10303</v>
      </c>
      <c r="P1778" s="72" t="s">
        <v>6357</v>
      </c>
      <c r="Q1778" s="68" t="s">
        <v>421</v>
      </c>
      <c r="R1778" s="68" t="s">
        <v>60</v>
      </c>
      <c r="S1778" s="68">
        <v>46</v>
      </c>
      <c r="T1778" s="68">
        <v>49</v>
      </c>
      <c r="U1778" s="68">
        <v>-0.08</v>
      </c>
      <c r="V1778" s="68">
        <v>98</v>
      </c>
      <c r="W1778" s="68">
        <v>110.84</v>
      </c>
      <c r="X1778" s="68">
        <v>-0.13</v>
      </c>
      <c r="Y1778" s="68">
        <v>353.71</v>
      </c>
      <c r="Z1778" s="68">
        <v>371.21</v>
      </c>
      <c r="AA1778" s="68">
        <v>-0.05</v>
      </c>
      <c r="AB1778" s="73">
        <v>53205.75</v>
      </c>
      <c r="AC1778" s="73">
        <v>56017.53</v>
      </c>
      <c r="AD1778" s="73">
        <v>53205.75</v>
      </c>
      <c r="AE1778" s="73">
        <v>56017.53</v>
      </c>
      <c r="AF1778" s="73"/>
      <c r="AG1778" s="73">
        <f>IFERROR(VLOOKUP(J1778,'Roll ups'!D:E,2,FALSE),0)</f>
        <v>52239627.039999984</v>
      </c>
      <c r="AH1778" s="74">
        <f>IF(Table2[[#This Row],[CATEGORY TTL LOOKUP]]=0,0,IF(Table2[[#This Row],[CATEGORY TTL LOOKUP]]&gt;0,SUM(AB1778/AG1778)))</f>
        <v>1.0184940631230053E-3</v>
      </c>
      <c r="AI1778" s="74" t="str">
        <f>IFERROR(IF(AH1778&lt;#REF!,"STRIKE",IF(AH1778&gt;=#REF!,"GOOD")),"NO DATA")</f>
        <v>NO DATA</v>
      </c>
      <c r="AJ1778" s="75">
        <f>IFERROR(VLOOKUP(K1778,'Roll ups'!H:I,2,FALSE),0)</f>
        <v>126094742.97999983</v>
      </c>
      <c r="AK1778" s="76">
        <f>IF(Table2[[#This Row],[PRICE TIER LOOKUP]]=0,0,IF(Table2[[#This Row],[PRICE TIER LOOKUP]]&gt;0,SUM(AB1778/AJ1778)))</f>
        <v>4.2195058051261572E-4</v>
      </c>
      <c r="AL1778" s="74" t="e">
        <f>IF(AK1778&lt;#REF!,"STRIKE",IF(AK1778&gt;=#REF!,"GOOD"))</f>
        <v>#REF!</v>
      </c>
      <c r="AM1778" s="75">
        <f>VLOOKUP(H1778,'Roll ups'!A:B,2,FALSE)</f>
        <v>325145452.83999985</v>
      </c>
      <c r="AN1778" s="77">
        <f t="shared" si="58"/>
        <v>1.63636764824086E-4</v>
      </c>
      <c r="AO1778" s="74" t="str">
        <f>IFERROR(VLOOKUP(Table2[[#This Row],[Product Name]],'Roll ups'!L:P,5,FALSE),"GOOD")</f>
        <v>GOOD</v>
      </c>
      <c r="AP1778" s="74">
        <f>Table2[[#This Row],[Retail Dollar Vol Current 12 Mths]]/Table2[[#This Row],[SHELF SALES  LOOKUP]]</f>
        <v>1.63636764824086E-4</v>
      </c>
      <c r="AQ1778" s="69">
        <f t="shared" si="59"/>
        <v>0</v>
      </c>
      <c r="AR177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778" s="69" t="e">
        <f>IF(Table2[[#This Row],[Shelf Dollar Vol Current 12 Mths]]&gt;#REF!,"MEETS $ CRITERIA",IF(Table2[[#This Row],[Shelf Dollar Vol Current 12 Mths]]&lt;#REF!+1,"DOES NOT MEET $ CRITERIA"))</f>
        <v>#REF!</v>
      </c>
      <c r="AT1778" s="78"/>
    </row>
    <row r="1779" spans="1:46" ht="13.8" x14ac:dyDescent="0.3">
      <c r="A1779" s="68" t="s">
        <v>10304</v>
      </c>
      <c r="B1779" s="69">
        <v>57122</v>
      </c>
      <c r="C1779" s="69">
        <v>236</v>
      </c>
      <c r="D1779" s="69" t="s">
        <v>25</v>
      </c>
      <c r="E1779" s="70" t="s">
        <v>6313</v>
      </c>
      <c r="F1779" s="70"/>
      <c r="G1779" s="71" t="s">
        <v>10305</v>
      </c>
      <c r="H1779" s="69" t="s">
        <v>6315</v>
      </c>
      <c r="I1779" s="68" t="s">
        <v>116</v>
      </c>
      <c r="J1779" s="68" t="s">
        <v>116</v>
      </c>
      <c r="K1779" s="68" t="s">
        <v>116</v>
      </c>
      <c r="L1779" s="68" t="s">
        <v>104</v>
      </c>
      <c r="M1779" s="68" t="s">
        <v>116</v>
      </c>
      <c r="N1779" s="68" t="s">
        <v>122</v>
      </c>
      <c r="O1779" s="68" t="s">
        <v>10306</v>
      </c>
      <c r="P1779" s="72" t="s">
        <v>116</v>
      </c>
      <c r="Q1779" s="68" t="s">
        <v>213</v>
      </c>
      <c r="R1779" s="68" t="s">
        <v>6402</v>
      </c>
      <c r="S1779" s="68">
        <v>12</v>
      </c>
      <c r="T1779" s="68">
        <v>42</v>
      </c>
      <c r="U1779" s="68">
        <v>-2.6</v>
      </c>
      <c r="V1779" s="68">
        <v>25.67</v>
      </c>
      <c r="W1779" s="68">
        <v>73.510000000000005</v>
      </c>
      <c r="X1779" s="68">
        <v>-1.86</v>
      </c>
      <c r="Y1779" s="68">
        <v>166.86</v>
      </c>
      <c r="Z1779" s="68">
        <v>395.72</v>
      </c>
      <c r="AA1779" s="68">
        <v>-1.37</v>
      </c>
      <c r="AB1779" s="73">
        <v>8355.42</v>
      </c>
      <c r="AC1779" s="73">
        <v>18462.45</v>
      </c>
      <c r="AD1779" s="73">
        <v>8571.42</v>
      </c>
      <c r="AE1779" s="73">
        <v>19278.689999999999</v>
      </c>
      <c r="AF1779" s="73"/>
      <c r="AG1779" s="73">
        <f>IFERROR(VLOOKUP(J1779,'Roll ups'!D:E,2,FALSE),0)</f>
        <v>5567781.3899999987</v>
      </c>
      <c r="AH1779" s="74">
        <f>IF(Table2[[#This Row],[CATEGORY TTL LOOKUP]]=0,0,IF(Table2[[#This Row],[CATEGORY TTL LOOKUP]]&gt;0,SUM(AB1779/AG1779)))</f>
        <v>1.5006731433469592E-3</v>
      </c>
      <c r="AI1779" s="74" t="str">
        <f>IFERROR(IF(AH1779&lt;#REF!,"STRIKE",IF(AH1779&gt;=#REF!,"GOOD")),"NO DATA")</f>
        <v>NO DATA</v>
      </c>
      <c r="AJ1779" s="75">
        <f>IFERROR(VLOOKUP(K1779,'Roll ups'!H:I,2,FALSE),0)</f>
        <v>5567781.3899999987</v>
      </c>
      <c r="AK1779" s="76">
        <f>IF(Table2[[#This Row],[PRICE TIER LOOKUP]]=0,0,IF(Table2[[#This Row],[PRICE TIER LOOKUP]]&gt;0,SUM(AB1779/AJ1779)))</f>
        <v>1.5006731433469592E-3</v>
      </c>
      <c r="AL1779" s="74" t="e">
        <f>IF(AK1779&lt;#REF!,"STRIKE",IF(AK1779&gt;=#REF!,"GOOD"))</f>
        <v>#REF!</v>
      </c>
      <c r="AM1779" s="75">
        <f>VLOOKUP(H1779,'Roll ups'!A:B,2,FALSE)</f>
        <v>325145452.83999985</v>
      </c>
      <c r="AN1779" s="77">
        <f t="shared" si="58"/>
        <v>2.5697483778472528E-5</v>
      </c>
      <c r="AO1779" s="74" t="str">
        <f>IFERROR(VLOOKUP(Table2[[#This Row],[Product Name]],'Roll ups'!L:P,5,FALSE),"GOOD")</f>
        <v>GOOD</v>
      </c>
      <c r="AP1779" s="74">
        <f>Table2[[#This Row],[Retail Dollar Vol Current 12 Mths]]/Table2[[#This Row],[SHELF SALES  LOOKUP]]</f>
        <v>2.6361801849395361E-5</v>
      </c>
      <c r="AQ1779" s="69">
        <f t="shared" si="59"/>
        <v>0</v>
      </c>
      <c r="AR177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779" s="69" t="e">
        <f>IF(Table2[[#This Row],[Shelf Dollar Vol Current 12 Mths]]&gt;#REF!,"MEETS $ CRITERIA",IF(Table2[[#This Row],[Shelf Dollar Vol Current 12 Mths]]&lt;#REF!+1,"DOES NOT MEET $ CRITERIA"))</f>
        <v>#REF!</v>
      </c>
      <c r="AT1779" s="78"/>
    </row>
    <row r="1780" spans="1:46" ht="13.8" x14ac:dyDescent="0.3">
      <c r="A1780" s="68" t="s">
        <v>10307</v>
      </c>
      <c r="B1780" s="69">
        <v>57150</v>
      </c>
      <c r="C1780" s="69">
        <v>312</v>
      </c>
      <c r="D1780" s="69" t="s">
        <v>25</v>
      </c>
      <c r="E1780" s="70" t="s">
        <v>6313</v>
      </c>
      <c r="F1780" s="70"/>
      <c r="G1780" s="71" t="s">
        <v>10308</v>
      </c>
      <c r="H1780" s="69" t="s">
        <v>6315</v>
      </c>
      <c r="I1780" s="68" t="s">
        <v>116</v>
      </c>
      <c r="J1780" s="68" t="s">
        <v>116</v>
      </c>
      <c r="K1780" s="68" t="s">
        <v>116</v>
      </c>
      <c r="L1780" s="68" t="s">
        <v>104</v>
      </c>
      <c r="M1780" s="68" t="s">
        <v>116</v>
      </c>
      <c r="N1780" s="68" t="s">
        <v>122</v>
      </c>
      <c r="O1780" s="68" t="s">
        <v>10309</v>
      </c>
      <c r="P1780" s="72" t="s">
        <v>116</v>
      </c>
      <c r="Q1780" s="68" t="s">
        <v>213</v>
      </c>
      <c r="R1780" s="68" t="s">
        <v>6402</v>
      </c>
      <c r="S1780" s="68">
        <v>68</v>
      </c>
      <c r="T1780" s="68">
        <v>61.06</v>
      </c>
      <c r="U1780" s="68">
        <v>0.1</v>
      </c>
      <c r="V1780" s="68">
        <v>142.35</v>
      </c>
      <c r="W1780" s="68">
        <v>104.24</v>
      </c>
      <c r="X1780" s="68">
        <v>0.27</v>
      </c>
      <c r="Y1780" s="68">
        <v>480.71</v>
      </c>
      <c r="Z1780" s="68">
        <v>484.2</v>
      </c>
      <c r="AA1780" s="68">
        <v>-0.01</v>
      </c>
      <c r="AB1780" s="73">
        <v>22078.32</v>
      </c>
      <c r="AC1780" s="73">
        <v>22639.42</v>
      </c>
      <c r="AD1780" s="73">
        <v>24695.279999999999</v>
      </c>
      <c r="AE1780" s="73">
        <v>23698.86</v>
      </c>
      <c r="AF1780" s="73"/>
      <c r="AG1780" s="73">
        <f>IFERROR(VLOOKUP(J1780,'Roll ups'!D:E,2,FALSE),0)</f>
        <v>5567781.3899999987</v>
      </c>
      <c r="AH1780" s="74">
        <f>IF(Table2[[#This Row],[CATEGORY TTL LOOKUP]]=0,0,IF(Table2[[#This Row],[CATEGORY TTL LOOKUP]]&gt;0,SUM(AB1780/AG1780)))</f>
        <v>3.9653712050645015E-3</v>
      </c>
      <c r="AI1780" s="74" t="str">
        <f>IFERROR(IF(AH1780&lt;#REF!,"STRIKE",IF(AH1780&gt;=#REF!,"GOOD")),"NO DATA")</f>
        <v>NO DATA</v>
      </c>
      <c r="AJ1780" s="75">
        <f>IFERROR(VLOOKUP(K1780,'Roll ups'!H:I,2,FALSE),0)</f>
        <v>5567781.3899999987</v>
      </c>
      <c r="AK1780" s="76">
        <f>IF(Table2[[#This Row],[PRICE TIER LOOKUP]]=0,0,IF(Table2[[#This Row],[PRICE TIER LOOKUP]]&gt;0,SUM(AB1780/AJ1780)))</f>
        <v>3.9653712050645015E-3</v>
      </c>
      <c r="AL1780" s="74" t="e">
        <f>IF(AK1780&lt;#REF!,"STRIKE",IF(AK1780&gt;=#REF!,"GOOD"))</f>
        <v>#REF!</v>
      </c>
      <c r="AM1780" s="75">
        <f>VLOOKUP(H1780,'Roll ups'!A:B,2,FALSE)</f>
        <v>325145452.83999985</v>
      </c>
      <c r="AN1780" s="77">
        <f t="shared" si="58"/>
        <v>6.7902902553782513E-5</v>
      </c>
      <c r="AO1780" s="74" t="str">
        <f>IFERROR(VLOOKUP(Table2[[#This Row],[Product Name]],'Roll ups'!L:P,5,FALSE),"GOOD")</f>
        <v>GOOD</v>
      </c>
      <c r="AP1780" s="74">
        <f>Table2[[#This Row],[Retail Dollar Vol Current 12 Mths]]/Table2[[#This Row],[SHELF SALES  LOOKUP]]</f>
        <v>7.5951485048607608E-5</v>
      </c>
      <c r="AQ1780" s="69">
        <f t="shared" si="59"/>
        <v>0</v>
      </c>
      <c r="AR178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780" s="69" t="e">
        <f>IF(Table2[[#This Row],[Shelf Dollar Vol Current 12 Mths]]&gt;#REF!,"MEETS $ CRITERIA",IF(Table2[[#This Row],[Shelf Dollar Vol Current 12 Mths]]&lt;#REF!+1,"DOES NOT MEET $ CRITERIA"))</f>
        <v>#REF!</v>
      </c>
      <c r="AT1780" s="78"/>
    </row>
    <row r="1781" spans="1:46" ht="13.8" x14ac:dyDescent="0.3">
      <c r="A1781" s="68" t="s">
        <v>10310</v>
      </c>
      <c r="B1781" s="69">
        <v>57174</v>
      </c>
      <c r="C1781" s="69">
        <v>180</v>
      </c>
      <c r="D1781" s="69" t="s">
        <v>25</v>
      </c>
      <c r="E1781" s="70" t="s">
        <v>6313</v>
      </c>
      <c r="F1781" s="70"/>
      <c r="G1781" s="71" t="s">
        <v>10311</v>
      </c>
      <c r="H1781" s="69" t="s">
        <v>6315</v>
      </c>
      <c r="I1781" s="68" t="s">
        <v>116</v>
      </c>
      <c r="J1781" s="68" t="s">
        <v>116</v>
      </c>
      <c r="K1781" s="68" t="s">
        <v>116</v>
      </c>
      <c r="L1781" s="68" t="s">
        <v>104</v>
      </c>
      <c r="M1781" s="68" t="s">
        <v>116</v>
      </c>
      <c r="N1781" s="68" t="s">
        <v>122</v>
      </c>
      <c r="O1781" s="68" t="s">
        <v>10312</v>
      </c>
      <c r="P1781" s="72" t="s">
        <v>116</v>
      </c>
      <c r="Q1781" s="68" t="s">
        <v>213</v>
      </c>
      <c r="R1781" s="68" t="s">
        <v>6402</v>
      </c>
      <c r="S1781" s="68">
        <v>40</v>
      </c>
      <c r="T1781" s="68">
        <v>31.5</v>
      </c>
      <c r="U1781" s="68">
        <v>0.21</v>
      </c>
      <c r="V1781" s="68">
        <v>65.53</v>
      </c>
      <c r="W1781" s="68">
        <v>83.23</v>
      </c>
      <c r="X1781" s="68">
        <v>-0.27</v>
      </c>
      <c r="Y1781" s="68">
        <v>284.3</v>
      </c>
      <c r="Z1781" s="68">
        <v>486.14</v>
      </c>
      <c r="AA1781" s="68">
        <v>-0.71</v>
      </c>
      <c r="AB1781" s="73">
        <v>13624.26</v>
      </c>
      <c r="AC1781" s="73">
        <v>22374.880000000001</v>
      </c>
      <c r="AD1781" s="73">
        <v>14605.38</v>
      </c>
      <c r="AE1781" s="73">
        <v>23282.560000000001</v>
      </c>
      <c r="AF1781" s="73"/>
      <c r="AG1781" s="73">
        <f>IFERROR(VLOOKUP(J1781,'Roll ups'!D:E,2,FALSE),0)</f>
        <v>5567781.3899999987</v>
      </c>
      <c r="AH1781" s="74">
        <f>IF(Table2[[#This Row],[CATEGORY TTL LOOKUP]]=0,0,IF(Table2[[#This Row],[CATEGORY TTL LOOKUP]]&gt;0,SUM(AB1781/AG1781)))</f>
        <v>2.4469818489048119E-3</v>
      </c>
      <c r="AI1781" s="74" t="str">
        <f>IFERROR(IF(AH1781&lt;#REF!,"STRIKE",IF(AH1781&gt;=#REF!,"GOOD")),"NO DATA")</f>
        <v>NO DATA</v>
      </c>
      <c r="AJ1781" s="75">
        <f>IFERROR(VLOOKUP(K1781,'Roll ups'!H:I,2,FALSE),0)</f>
        <v>5567781.3899999987</v>
      </c>
      <c r="AK1781" s="76">
        <f>IF(Table2[[#This Row],[PRICE TIER LOOKUP]]=0,0,IF(Table2[[#This Row],[PRICE TIER LOOKUP]]&gt;0,SUM(AB1781/AJ1781)))</f>
        <v>2.4469818489048119E-3</v>
      </c>
      <c r="AL1781" s="74" t="e">
        <f>IF(AK1781&lt;#REF!,"STRIKE",IF(AK1781&gt;=#REF!,"GOOD"))</f>
        <v>#REF!</v>
      </c>
      <c r="AM1781" s="75">
        <f>VLOOKUP(H1781,'Roll ups'!A:B,2,FALSE)</f>
        <v>325145452.83999985</v>
      </c>
      <c r="AN1781" s="77">
        <f t="shared" si="58"/>
        <v>4.1902046856255231E-5</v>
      </c>
      <c r="AO1781" s="74" t="str">
        <f>IFERROR(VLOOKUP(Table2[[#This Row],[Product Name]],'Roll ups'!L:P,5,FALSE),"GOOD")</f>
        <v>GOOD</v>
      </c>
      <c r="AP1781" s="74">
        <f>Table2[[#This Row],[Retail Dollar Vol Current 12 Mths]]/Table2[[#This Row],[SHELF SALES  LOOKUP]]</f>
        <v>4.4919527160624724E-5</v>
      </c>
      <c r="AQ1781" s="69">
        <f t="shared" si="59"/>
        <v>0</v>
      </c>
      <c r="AR178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781" s="69" t="e">
        <f>IF(Table2[[#This Row],[Shelf Dollar Vol Current 12 Mths]]&gt;#REF!,"MEETS $ CRITERIA",IF(Table2[[#This Row],[Shelf Dollar Vol Current 12 Mths]]&lt;#REF!+1,"DOES NOT MEET $ CRITERIA"))</f>
        <v>#REF!</v>
      </c>
      <c r="AT1781" s="78"/>
    </row>
    <row r="1782" spans="1:46" ht="13.8" x14ac:dyDescent="0.3">
      <c r="A1782" s="68" t="s">
        <v>10313</v>
      </c>
      <c r="B1782" s="69">
        <v>57279</v>
      </c>
      <c r="C1782" s="69">
        <v>201</v>
      </c>
      <c r="D1782" s="69" t="s">
        <v>25</v>
      </c>
      <c r="E1782" s="70" t="s">
        <v>6313</v>
      </c>
      <c r="F1782" s="70"/>
      <c r="G1782" s="71" t="s">
        <v>10314</v>
      </c>
      <c r="H1782" s="69" t="s">
        <v>6315</v>
      </c>
      <c r="I1782" s="68" t="s">
        <v>116</v>
      </c>
      <c r="J1782" s="68" t="s">
        <v>116</v>
      </c>
      <c r="K1782" s="68" t="s">
        <v>116</v>
      </c>
      <c r="L1782" s="68" t="s">
        <v>104</v>
      </c>
      <c r="M1782" s="68" t="s">
        <v>116</v>
      </c>
      <c r="N1782" s="68" t="s">
        <v>1037</v>
      </c>
      <c r="O1782" s="68" t="s">
        <v>10315</v>
      </c>
      <c r="P1782" s="72" t="s">
        <v>116</v>
      </c>
      <c r="Q1782" s="68" t="s">
        <v>213</v>
      </c>
      <c r="R1782" s="68" t="s">
        <v>6402</v>
      </c>
      <c r="S1782" s="68">
        <v>6</v>
      </c>
      <c r="T1782" s="68">
        <v>14.97</v>
      </c>
      <c r="U1782" s="68">
        <v>-1.57</v>
      </c>
      <c r="V1782" s="68">
        <v>28</v>
      </c>
      <c r="W1782" s="68">
        <v>43.17</v>
      </c>
      <c r="X1782" s="68">
        <v>-0.54</v>
      </c>
      <c r="Y1782" s="68">
        <v>110.85</v>
      </c>
      <c r="Z1782" s="68">
        <v>476.02</v>
      </c>
      <c r="AA1782" s="68">
        <v>-3.29</v>
      </c>
      <c r="AB1782" s="73">
        <v>5670.3</v>
      </c>
      <c r="AC1782" s="73">
        <v>21849.759999999998</v>
      </c>
      <c r="AD1782" s="73">
        <v>5694.3</v>
      </c>
      <c r="AE1782" s="73">
        <v>22604.16</v>
      </c>
      <c r="AF1782" s="73"/>
      <c r="AG1782" s="73">
        <f>IFERROR(VLOOKUP(J1782,'Roll ups'!D:E,2,FALSE),0)</f>
        <v>5567781.3899999987</v>
      </c>
      <c r="AH1782" s="74">
        <f>IF(Table2[[#This Row],[CATEGORY TTL LOOKUP]]=0,0,IF(Table2[[#This Row],[CATEGORY TTL LOOKUP]]&gt;0,SUM(AB1782/AG1782)))</f>
        <v>1.0184128296028521E-3</v>
      </c>
      <c r="AI1782" s="74" t="str">
        <f>IFERROR(IF(AH1782&lt;#REF!,"STRIKE",IF(AH1782&gt;=#REF!,"GOOD")),"NO DATA")</f>
        <v>NO DATA</v>
      </c>
      <c r="AJ1782" s="75">
        <f>IFERROR(VLOOKUP(K1782,'Roll ups'!H:I,2,FALSE),0)</f>
        <v>5567781.3899999987</v>
      </c>
      <c r="AK1782" s="76">
        <f>IF(Table2[[#This Row],[PRICE TIER LOOKUP]]=0,0,IF(Table2[[#This Row],[PRICE TIER LOOKUP]]&gt;0,SUM(AB1782/AJ1782)))</f>
        <v>1.0184128296028521E-3</v>
      </c>
      <c r="AL1782" s="74" t="e">
        <f>IF(AK1782&lt;#REF!,"STRIKE",IF(AK1782&gt;=#REF!,"GOOD"))</f>
        <v>#REF!</v>
      </c>
      <c r="AM1782" s="75">
        <f>VLOOKUP(H1782,'Roll ups'!A:B,2,FALSE)</f>
        <v>325145452.83999985</v>
      </c>
      <c r="AN1782" s="77">
        <f t="shared" si="58"/>
        <v>1.7439272025711784E-5</v>
      </c>
      <c r="AO1782" s="74" t="str">
        <f>IFERROR(VLOOKUP(Table2[[#This Row],[Product Name]],'Roll ups'!L:P,5,FALSE),"GOOD")</f>
        <v>GOOD</v>
      </c>
      <c r="AP1782" s="74">
        <f>Table2[[#This Row],[Retail Dollar Vol Current 12 Mths]]/Table2[[#This Row],[SHELF SALES  LOOKUP]]</f>
        <v>1.7513085144703211E-5</v>
      </c>
      <c r="AQ1782" s="69">
        <f t="shared" si="59"/>
        <v>0</v>
      </c>
      <c r="AR178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782" s="69" t="e">
        <f>IF(Table2[[#This Row],[Shelf Dollar Vol Current 12 Mths]]&gt;#REF!,"MEETS $ CRITERIA",IF(Table2[[#This Row],[Shelf Dollar Vol Current 12 Mths]]&lt;#REF!+1,"DOES NOT MEET $ CRITERIA"))</f>
        <v>#REF!</v>
      </c>
      <c r="AT1782" s="78"/>
    </row>
    <row r="1783" spans="1:46" ht="13.8" x14ac:dyDescent="0.3">
      <c r="A1783" s="68" t="s">
        <v>10316</v>
      </c>
      <c r="B1783" s="69">
        <v>66056</v>
      </c>
      <c r="C1783" s="69">
        <v>65</v>
      </c>
      <c r="D1783" s="69" t="s">
        <v>25</v>
      </c>
      <c r="E1783" s="70" t="s">
        <v>6313</v>
      </c>
      <c r="F1783" s="70"/>
      <c r="G1783" s="71" t="s">
        <v>10317</v>
      </c>
      <c r="H1783" s="69" t="s">
        <v>6315</v>
      </c>
      <c r="I1783" s="68" t="s">
        <v>54</v>
      </c>
      <c r="J1783" s="68" t="s">
        <v>191</v>
      </c>
      <c r="K1783" s="68" t="s">
        <v>146</v>
      </c>
      <c r="L1783" s="68" t="s">
        <v>146</v>
      </c>
      <c r="M1783" s="68" t="s">
        <v>191</v>
      </c>
      <c r="N1783" s="68" t="s">
        <v>211</v>
      </c>
      <c r="O1783" s="68" t="s">
        <v>10318</v>
      </c>
      <c r="P1783" s="72" t="s">
        <v>191</v>
      </c>
      <c r="Q1783" s="68" t="s">
        <v>40</v>
      </c>
      <c r="R1783" s="68" t="s">
        <v>31</v>
      </c>
      <c r="S1783" s="68">
        <v>4</v>
      </c>
      <c r="T1783" s="68">
        <v>0.83</v>
      </c>
      <c r="U1783" s="68">
        <v>0.79</v>
      </c>
      <c r="V1783" s="68">
        <v>12.5</v>
      </c>
      <c r="W1783" s="68">
        <v>7.33</v>
      </c>
      <c r="X1783" s="68">
        <v>0.41</v>
      </c>
      <c r="Y1783" s="68">
        <v>45.5</v>
      </c>
      <c r="Z1783" s="68">
        <v>26.83</v>
      </c>
      <c r="AA1783" s="68">
        <v>0.41</v>
      </c>
      <c r="AB1783" s="73">
        <v>23736.06</v>
      </c>
      <c r="AC1783" s="73">
        <v>13674.96</v>
      </c>
      <c r="AD1783" s="73">
        <v>24357.06</v>
      </c>
      <c r="AE1783" s="73">
        <v>14106.96</v>
      </c>
      <c r="AF1783" s="73"/>
      <c r="AG1783" s="73">
        <f>IFERROR(VLOOKUP(J1783,'Roll ups'!D:E,2,FALSE),0)</f>
        <v>22444928.369999994</v>
      </c>
      <c r="AH1783" s="74">
        <f>IF(Table2[[#This Row],[CATEGORY TTL LOOKUP]]=0,0,IF(Table2[[#This Row],[CATEGORY TTL LOOKUP]]&gt;0,SUM(AB1783/AG1783)))</f>
        <v>1.057524426396733E-3</v>
      </c>
      <c r="AI1783" s="74" t="str">
        <f>IFERROR(IF(AH1783&lt;#REF!,"STRIKE",IF(AH1783&gt;=#REF!,"GOOD")),"NO DATA")</f>
        <v>NO DATA</v>
      </c>
      <c r="AJ1783" s="75">
        <f>IFERROR(VLOOKUP(K1783,'Roll ups'!H:I,2,FALSE),0)</f>
        <v>69119979.479999974</v>
      </c>
      <c r="AK1783" s="76">
        <f>IF(Table2[[#This Row],[PRICE TIER LOOKUP]]=0,0,IF(Table2[[#This Row],[PRICE TIER LOOKUP]]&gt;0,SUM(AB1783/AJ1783)))</f>
        <v>3.4340374778132112E-4</v>
      </c>
      <c r="AL1783" s="74" t="e">
        <f>IF(AK1783&lt;#REF!,"STRIKE",IF(AK1783&gt;=#REF!,"GOOD"))</f>
        <v>#REF!</v>
      </c>
      <c r="AM1783" s="75">
        <f>VLOOKUP(H1783,'Roll ups'!A:B,2,FALSE)</f>
        <v>325145452.83999985</v>
      </c>
      <c r="AN1783" s="77">
        <f t="shared" si="58"/>
        <v>7.3001359215317798E-5</v>
      </c>
      <c r="AO1783" s="74" t="str">
        <f>IFERROR(VLOOKUP(Table2[[#This Row],[Product Name]],'Roll ups'!L:P,5,FALSE),"GOOD")</f>
        <v>GOOD</v>
      </c>
      <c r="AP1783" s="74">
        <f>Table2[[#This Row],[Retail Dollar Vol Current 12 Mths]]/Table2[[#This Row],[SHELF SALES  LOOKUP]]</f>
        <v>7.491127366922094E-5</v>
      </c>
      <c r="AQ1783" s="69">
        <f t="shared" si="59"/>
        <v>0</v>
      </c>
      <c r="AR178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783" s="69" t="e">
        <f>IF(Table2[[#This Row],[Shelf Dollar Vol Current 12 Mths]]&gt;#REF!,"MEETS $ CRITERIA",IF(Table2[[#This Row],[Shelf Dollar Vol Current 12 Mths]]&lt;#REF!+1,"DOES NOT MEET $ CRITERIA"))</f>
        <v>#REF!</v>
      </c>
      <c r="AT1783" s="78"/>
    </row>
    <row r="1784" spans="1:46" ht="13.8" x14ac:dyDescent="0.3">
      <c r="A1784" s="68" t="s">
        <v>10319</v>
      </c>
      <c r="B1784" s="69">
        <v>84239</v>
      </c>
      <c r="C1784" s="69">
        <v>294</v>
      </c>
      <c r="D1784" s="69" t="s">
        <v>25</v>
      </c>
      <c r="E1784" s="70" t="s">
        <v>6313</v>
      </c>
      <c r="F1784" s="70"/>
      <c r="G1784" s="71" t="s">
        <v>10320</v>
      </c>
      <c r="H1784" s="69" t="s">
        <v>6315</v>
      </c>
      <c r="I1784" s="68" t="s">
        <v>54</v>
      </c>
      <c r="J1784" s="68" t="s">
        <v>191</v>
      </c>
      <c r="K1784" s="68" t="s">
        <v>132</v>
      </c>
      <c r="L1784" s="68" t="s">
        <v>89</v>
      </c>
      <c r="M1784" s="68" t="s">
        <v>191</v>
      </c>
      <c r="N1784" s="68" t="s">
        <v>211</v>
      </c>
      <c r="O1784" s="68" t="s">
        <v>10321</v>
      </c>
      <c r="P1784" s="72" t="s">
        <v>191</v>
      </c>
      <c r="Q1784" s="68" t="s">
        <v>213</v>
      </c>
      <c r="R1784" s="68" t="s">
        <v>6402</v>
      </c>
      <c r="S1784" s="68">
        <v>18</v>
      </c>
      <c r="T1784" s="68">
        <v>13.34</v>
      </c>
      <c r="U1784" s="68">
        <v>0.26</v>
      </c>
      <c r="V1784" s="68">
        <v>56.02</v>
      </c>
      <c r="W1784" s="68">
        <v>45.4</v>
      </c>
      <c r="X1784" s="68">
        <v>0.19</v>
      </c>
      <c r="Y1784" s="68">
        <v>213.4</v>
      </c>
      <c r="Z1784" s="68">
        <v>159.43</v>
      </c>
      <c r="AA1784" s="68">
        <v>0.25</v>
      </c>
      <c r="AB1784" s="73">
        <v>25728</v>
      </c>
      <c r="AC1784" s="73">
        <v>19241.5</v>
      </c>
      <c r="AD1784" s="73">
        <v>25728</v>
      </c>
      <c r="AE1784" s="73">
        <v>19241.5</v>
      </c>
      <c r="AF1784" s="73"/>
      <c r="AG1784" s="73">
        <f>IFERROR(VLOOKUP(J1784,'Roll ups'!D:E,2,FALSE),0)</f>
        <v>22444928.369999994</v>
      </c>
      <c r="AH1784" s="74">
        <f>IF(Table2[[#This Row],[CATEGORY TTL LOOKUP]]=0,0,IF(Table2[[#This Row],[CATEGORY TTL LOOKUP]]&gt;0,SUM(AB1784/AG1784)))</f>
        <v>1.1462723148801925E-3</v>
      </c>
      <c r="AI1784" s="74" t="str">
        <f>IFERROR(IF(AH1784&lt;#REF!,"STRIKE",IF(AH1784&gt;=#REF!,"GOOD")),"NO DATA")</f>
        <v>NO DATA</v>
      </c>
      <c r="AJ1784" s="75">
        <f>IFERROR(VLOOKUP(K1784,'Roll ups'!H:I,2,FALSE),0)</f>
        <v>126094742.97999983</v>
      </c>
      <c r="AK1784" s="76">
        <f>IF(Table2[[#This Row],[PRICE TIER LOOKUP]]=0,0,IF(Table2[[#This Row],[PRICE TIER LOOKUP]]&gt;0,SUM(AB1784/AJ1784)))</f>
        <v>2.0403705493163008E-4</v>
      </c>
      <c r="AL1784" s="74" t="e">
        <f>IF(AK1784&lt;#REF!,"STRIKE",IF(AK1784&gt;=#REF!,"GOOD"))</f>
        <v>#REF!</v>
      </c>
      <c r="AM1784" s="75">
        <f>VLOOKUP(H1784,'Roll ups'!A:B,2,FALSE)</f>
        <v>325145452.83999985</v>
      </c>
      <c r="AN1784" s="77">
        <f t="shared" si="58"/>
        <v>7.9127663558808666E-5</v>
      </c>
      <c r="AO1784" s="74" t="str">
        <f>IFERROR(VLOOKUP(Table2[[#This Row],[Product Name]],'Roll ups'!L:P,5,FALSE),"GOOD")</f>
        <v>GOOD</v>
      </c>
      <c r="AP1784" s="74">
        <f>Table2[[#This Row],[Retail Dollar Vol Current 12 Mths]]/Table2[[#This Row],[SHELF SALES  LOOKUP]]</f>
        <v>7.9127663558808666E-5</v>
      </c>
      <c r="AQ1784" s="69">
        <f t="shared" si="59"/>
        <v>0</v>
      </c>
      <c r="AR178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784" s="69" t="e">
        <f>IF(Table2[[#This Row],[Shelf Dollar Vol Current 12 Mths]]&gt;#REF!,"MEETS $ CRITERIA",IF(Table2[[#This Row],[Shelf Dollar Vol Current 12 Mths]]&lt;#REF!+1,"DOES NOT MEET $ CRITERIA"))</f>
        <v>#REF!</v>
      </c>
      <c r="AT1784" s="78"/>
    </row>
    <row r="1785" spans="1:46" ht="13.8" x14ac:dyDescent="0.3">
      <c r="A1785" s="68" t="s">
        <v>10322</v>
      </c>
      <c r="B1785" s="69">
        <v>84242</v>
      </c>
      <c r="C1785" s="69">
        <v>308</v>
      </c>
      <c r="D1785" s="69" t="s">
        <v>25</v>
      </c>
      <c r="E1785" s="70" t="s">
        <v>6313</v>
      </c>
      <c r="F1785" s="70"/>
      <c r="G1785" s="71" t="s">
        <v>10323</v>
      </c>
      <c r="H1785" s="69" t="s">
        <v>6315</v>
      </c>
      <c r="I1785" s="68" t="s">
        <v>54</v>
      </c>
      <c r="J1785" s="68" t="s">
        <v>191</v>
      </c>
      <c r="K1785" s="68" t="s">
        <v>132</v>
      </c>
      <c r="L1785" s="68" t="s">
        <v>89</v>
      </c>
      <c r="M1785" s="68" t="s">
        <v>191</v>
      </c>
      <c r="N1785" s="68" t="s">
        <v>272</v>
      </c>
      <c r="O1785" s="68" t="s">
        <v>10324</v>
      </c>
      <c r="P1785" s="72" t="s">
        <v>191</v>
      </c>
      <c r="Q1785" s="68" t="s">
        <v>213</v>
      </c>
      <c r="R1785" s="68" t="s">
        <v>6402</v>
      </c>
      <c r="S1785" s="68">
        <v>47</v>
      </c>
      <c r="T1785" s="68">
        <v>44.01</v>
      </c>
      <c r="U1785" s="68">
        <v>0.06</v>
      </c>
      <c r="V1785" s="68">
        <v>139.37</v>
      </c>
      <c r="W1785" s="68">
        <v>138.69</v>
      </c>
      <c r="X1785" s="68">
        <v>0</v>
      </c>
      <c r="Y1785" s="68">
        <v>524.13</v>
      </c>
      <c r="Z1785" s="68">
        <v>495.41</v>
      </c>
      <c r="AA1785" s="68">
        <v>0.05</v>
      </c>
      <c r="AB1785" s="73">
        <v>63194.400000000001</v>
      </c>
      <c r="AC1785" s="73">
        <v>60075.6</v>
      </c>
      <c r="AD1785" s="73">
        <v>63194.400000000001</v>
      </c>
      <c r="AE1785" s="73">
        <v>60075.6</v>
      </c>
      <c r="AF1785" s="73"/>
      <c r="AG1785" s="73">
        <f>IFERROR(VLOOKUP(J1785,'Roll ups'!D:E,2,FALSE),0)</f>
        <v>22444928.369999994</v>
      </c>
      <c r="AH1785" s="74">
        <f>IF(Table2[[#This Row],[CATEGORY TTL LOOKUP]]=0,0,IF(Table2[[#This Row],[CATEGORY TTL LOOKUP]]&gt;0,SUM(AB1785/AG1785)))</f>
        <v>2.8155313734244732E-3</v>
      </c>
      <c r="AI1785" s="74" t="str">
        <f>IFERROR(IF(AH1785&lt;#REF!,"STRIKE",IF(AH1785&gt;=#REF!,"GOOD")),"NO DATA")</f>
        <v>NO DATA</v>
      </c>
      <c r="AJ1785" s="75">
        <f>IFERROR(VLOOKUP(K1785,'Roll ups'!H:I,2,FALSE),0)</f>
        <v>126094742.97999983</v>
      </c>
      <c r="AK1785" s="76">
        <f>IF(Table2[[#This Row],[PRICE TIER LOOKUP]]=0,0,IF(Table2[[#This Row],[PRICE TIER LOOKUP]]&gt;0,SUM(AB1785/AJ1785)))</f>
        <v>5.0116601617581638E-4</v>
      </c>
      <c r="AL1785" s="74" t="e">
        <f>IF(AK1785&lt;#REF!,"STRIKE",IF(AK1785&gt;=#REF!,"GOOD"))</f>
        <v>#REF!</v>
      </c>
      <c r="AM1785" s="75">
        <f>VLOOKUP(H1785,'Roll ups'!A:B,2,FALSE)</f>
        <v>325145452.83999985</v>
      </c>
      <c r="AN1785" s="77">
        <f t="shared" si="58"/>
        <v>1.943573236163238E-4</v>
      </c>
      <c r="AO1785" s="74" t="str">
        <f>IFERROR(VLOOKUP(Table2[[#This Row],[Product Name]],'Roll ups'!L:P,5,FALSE),"GOOD")</f>
        <v>GOOD</v>
      </c>
      <c r="AP1785" s="74">
        <f>Table2[[#This Row],[Retail Dollar Vol Current 12 Mths]]/Table2[[#This Row],[SHELF SALES  LOOKUP]]</f>
        <v>1.943573236163238E-4</v>
      </c>
      <c r="AQ1785" s="69">
        <f t="shared" si="59"/>
        <v>0</v>
      </c>
      <c r="AR178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785" s="69" t="e">
        <f>IF(Table2[[#This Row],[Shelf Dollar Vol Current 12 Mths]]&gt;#REF!,"MEETS $ CRITERIA",IF(Table2[[#This Row],[Shelf Dollar Vol Current 12 Mths]]&lt;#REF!+1,"DOES NOT MEET $ CRITERIA"))</f>
        <v>#REF!</v>
      </c>
      <c r="AT1785" s="78"/>
    </row>
    <row r="1786" spans="1:46" ht="13.8" x14ac:dyDescent="0.3">
      <c r="A1786" s="68" t="s">
        <v>10325</v>
      </c>
      <c r="B1786" s="69">
        <v>23536</v>
      </c>
      <c r="C1786" s="69">
        <v>236</v>
      </c>
      <c r="D1786" s="69" t="s">
        <v>25</v>
      </c>
      <c r="E1786" s="70" t="s">
        <v>6313</v>
      </c>
      <c r="F1786" s="70"/>
      <c r="G1786" s="71" t="s">
        <v>10326</v>
      </c>
      <c r="H1786" s="69" t="s">
        <v>6315</v>
      </c>
      <c r="I1786" s="68" t="s">
        <v>758</v>
      </c>
      <c r="J1786" s="68" t="s">
        <v>175</v>
      </c>
      <c r="K1786" s="68" t="s">
        <v>146</v>
      </c>
      <c r="L1786" s="68" t="s">
        <v>146</v>
      </c>
      <c r="M1786" s="68" t="s">
        <v>175</v>
      </c>
      <c r="N1786" s="68" t="s">
        <v>712</v>
      </c>
      <c r="O1786" s="68" t="s">
        <v>10327</v>
      </c>
      <c r="P1786" s="72" t="s">
        <v>6357</v>
      </c>
      <c r="Q1786" s="68" t="s">
        <v>10063</v>
      </c>
      <c r="R1786" s="68" t="s">
        <v>31</v>
      </c>
      <c r="S1786" s="68">
        <v>4</v>
      </c>
      <c r="T1786" s="68">
        <v>2</v>
      </c>
      <c r="U1786" s="68">
        <v>0.5</v>
      </c>
      <c r="V1786" s="68">
        <v>8.5</v>
      </c>
      <c r="W1786" s="68">
        <v>14.5</v>
      </c>
      <c r="X1786" s="68">
        <v>-0.71</v>
      </c>
      <c r="Y1786" s="68">
        <v>44.08</v>
      </c>
      <c r="Z1786" s="68">
        <v>84.83</v>
      </c>
      <c r="AA1786" s="68">
        <v>-0.92</v>
      </c>
      <c r="AB1786" s="73">
        <v>20020.45</v>
      </c>
      <c r="AC1786" s="73">
        <v>38753.14</v>
      </c>
      <c r="AD1786" s="73">
        <v>20064.97</v>
      </c>
      <c r="AE1786" s="73">
        <v>38753.14</v>
      </c>
      <c r="AF1786" s="73"/>
      <c r="AG1786" s="73">
        <f>IFERROR(VLOOKUP(J1786,'Roll ups'!D:E,2,FALSE),0)</f>
        <v>52239627.039999984</v>
      </c>
      <c r="AH1786" s="74">
        <f>IF(Table2[[#This Row],[CATEGORY TTL LOOKUP]]=0,0,IF(Table2[[#This Row],[CATEGORY TTL LOOKUP]]&gt;0,SUM(AB1786/AG1786)))</f>
        <v>3.8324259062321223E-4</v>
      </c>
      <c r="AI1786" s="74" t="str">
        <f>IFERROR(IF(AH1786&lt;#REF!,"STRIKE",IF(AH1786&gt;=#REF!,"GOOD")),"NO DATA")</f>
        <v>NO DATA</v>
      </c>
      <c r="AJ1786" s="75">
        <f>IFERROR(VLOOKUP(K1786,'Roll ups'!H:I,2,FALSE),0)</f>
        <v>69119979.479999974</v>
      </c>
      <c r="AK1786" s="76">
        <f>IF(Table2[[#This Row],[PRICE TIER LOOKUP]]=0,0,IF(Table2[[#This Row],[PRICE TIER LOOKUP]]&gt;0,SUM(AB1786/AJ1786)))</f>
        <v>2.8964780010956115E-4</v>
      </c>
      <c r="AL1786" s="74" t="e">
        <f>IF(AK1786&lt;#REF!,"STRIKE",IF(AK1786&gt;=#REF!,"GOOD"))</f>
        <v>#REF!</v>
      </c>
      <c r="AM1786" s="75">
        <f>VLOOKUP(H1786,'Roll ups'!A:B,2,FALSE)</f>
        <v>325145452.83999985</v>
      </c>
      <c r="AN1786" s="77">
        <f t="shared" si="58"/>
        <v>6.157382742132895E-5</v>
      </c>
      <c r="AO1786" s="74" t="str">
        <f>IFERROR(VLOOKUP(Table2[[#This Row],[Product Name]],'Roll ups'!L:P,5,FALSE),"GOOD")</f>
        <v>GOOD</v>
      </c>
      <c r="AP1786" s="74">
        <f>Table2[[#This Row],[Retail Dollar Vol Current 12 Mths]]/Table2[[#This Row],[SHELF SALES  LOOKUP]]</f>
        <v>6.1710750757058047E-5</v>
      </c>
      <c r="AQ1786" s="69">
        <f t="shared" si="59"/>
        <v>0</v>
      </c>
      <c r="AR178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786" s="69" t="e">
        <f>IF(Table2[[#This Row],[Shelf Dollar Vol Current 12 Mths]]&gt;#REF!,"MEETS $ CRITERIA",IF(Table2[[#This Row],[Shelf Dollar Vol Current 12 Mths]]&lt;#REF!+1,"DOES NOT MEET $ CRITERIA"))</f>
        <v>#REF!</v>
      </c>
      <c r="AT1786" s="78"/>
    </row>
    <row r="1787" spans="1:46" ht="13.8" x14ac:dyDescent="0.3">
      <c r="A1787" s="68" t="s">
        <v>10328</v>
      </c>
      <c r="B1787" s="69">
        <v>26085</v>
      </c>
      <c r="C1787" s="69">
        <v>225</v>
      </c>
      <c r="D1787" s="69" t="s">
        <v>25</v>
      </c>
      <c r="E1787" s="70" t="s">
        <v>6313</v>
      </c>
      <c r="F1787" s="70"/>
      <c r="G1787" s="71" t="s">
        <v>10329</v>
      </c>
      <c r="H1787" s="69" t="s">
        <v>6315</v>
      </c>
      <c r="I1787" s="68" t="s">
        <v>831</v>
      </c>
      <c r="J1787" s="68" t="s">
        <v>175</v>
      </c>
      <c r="K1787" s="68" t="s">
        <v>89</v>
      </c>
      <c r="L1787" s="68" t="s">
        <v>132</v>
      </c>
      <c r="M1787" s="68" t="s">
        <v>175</v>
      </c>
      <c r="N1787" s="68" t="s">
        <v>184</v>
      </c>
      <c r="O1787" s="68" t="s">
        <v>10330</v>
      </c>
      <c r="P1787" s="72" t="s">
        <v>6357</v>
      </c>
      <c r="Q1787" s="68" t="s">
        <v>254</v>
      </c>
      <c r="R1787" s="68" t="s">
        <v>60</v>
      </c>
      <c r="S1787" s="68">
        <v>4</v>
      </c>
      <c r="T1787" s="68">
        <v>2</v>
      </c>
      <c r="U1787" s="68">
        <v>0.43</v>
      </c>
      <c r="V1787" s="68">
        <v>23.42</v>
      </c>
      <c r="W1787" s="68">
        <v>17.5</v>
      </c>
      <c r="X1787" s="68">
        <v>0.25</v>
      </c>
      <c r="Y1787" s="68">
        <v>98.83</v>
      </c>
      <c r="Z1787" s="68">
        <v>127.42</v>
      </c>
      <c r="AA1787" s="68">
        <v>-0.28999999999999998</v>
      </c>
      <c r="AB1787" s="73">
        <v>16761.52</v>
      </c>
      <c r="AC1787" s="73">
        <v>22461.78</v>
      </c>
      <c r="AD1787" s="73">
        <v>17576.52</v>
      </c>
      <c r="AE1787" s="73">
        <v>22659.78</v>
      </c>
      <c r="AF1787" s="73"/>
      <c r="AG1787" s="73">
        <f>IFERROR(VLOOKUP(J1787,'Roll ups'!D:E,2,FALSE),0)</f>
        <v>52239627.039999984</v>
      </c>
      <c r="AH1787" s="74">
        <f>IF(Table2[[#This Row],[CATEGORY TTL LOOKUP]]=0,0,IF(Table2[[#This Row],[CATEGORY TTL LOOKUP]]&gt;0,SUM(AB1787/AG1787)))</f>
        <v>3.2085833972676856E-4</v>
      </c>
      <c r="AI1787" s="74" t="str">
        <f>IFERROR(IF(AH1787&lt;#REF!,"STRIKE",IF(AH1787&gt;=#REF!,"GOOD")),"NO DATA")</f>
        <v>NO DATA</v>
      </c>
      <c r="AJ1787" s="75">
        <f>IFERROR(VLOOKUP(K1787,'Roll ups'!H:I,2,FALSE),0)</f>
        <v>75793138.070000067</v>
      </c>
      <c r="AK1787" s="76">
        <f>IF(Table2[[#This Row],[PRICE TIER LOOKUP]]=0,0,IF(Table2[[#This Row],[PRICE TIER LOOKUP]]&gt;0,SUM(AB1787/AJ1787)))</f>
        <v>2.2114825202935402E-4</v>
      </c>
      <c r="AL1787" s="74" t="e">
        <f>IF(AK1787&lt;#REF!,"STRIKE",IF(AK1787&gt;=#REF!,"GOOD"))</f>
        <v>#REF!</v>
      </c>
      <c r="AM1787" s="75">
        <f>VLOOKUP(H1787,'Roll ups'!A:B,2,FALSE)</f>
        <v>325145452.83999985</v>
      </c>
      <c r="AN1787" s="77">
        <f t="shared" si="58"/>
        <v>5.1550836259881946E-5</v>
      </c>
      <c r="AO1787" s="74" t="str">
        <f>IFERROR(VLOOKUP(Table2[[#This Row],[Product Name]],'Roll ups'!L:P,5,FALSE),"GOOD")</f>
        <v>GOOD</v>
      </c>
      <c r="AP1787" s="74">
        <f>Table2[[#This Row],[Retail Dollar Vol Current 12 Mths]]/Table2[[#This Row],[SHELF SALES  LOOKUP]]</f>
        <v>5.4057406758965792E-5</v>
      </c>
      <c r="AQ1787" s="69">
        <f t="shared" si="59"/>
        <v>0</v>
      </c>
      <c r="AR178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787" s="69" t="e">
        <f>IF(Table2[[#This Row],[Shelf Dollar Vol Current 12 Mths]]&gt;#REF!,"MEETS $ CRITERIA",IF(Table2[[#This Row],[Shelf Dollar Vol Current 12 Mths]]&lt;#REF!+1,"DOES NOT MEET $ CRITERIA"))</f>
        <v>#REF!</v>
      </c>
      <c r="AT1787" s="78"/>
    </row>
    <row r="1788" spans="1:46" ht="13.8" x14ac:dyDescent="0.3">
      <c r="A1788" s="68" t="s">
        <v>10331</v>
      </c>
      <c r="B1788" s="69">
        <v>28037</v>
      </c>
      <c r="C1788" s="69">
        <v>247</v>
      </c>
      <c r="D1788" s="69" t="s">
        <v>25</v>
      </c>
      <c r="E1788" s="70" t="s">
        <v>6313</v>
      </c>
      <c r="F1788" s="70"/>
      <c r="G1788" s="71" t="s">
        <v>10332</v>
      </c>
      <c r="H1788" s="69" t="s">
        <v>6315</v>
      </c>
      <c r="I1788" s="68" t="s">
        <v>758</v>
      </c>
      <c r="J1788" s="68" t="s">
        <v>175</v>
      </c>
      <c r="K1788" s="68" t="s">
        <v>146</v>
      </c>
      <c r="L1788" s="68" t="s">
        <v>146</v>
      </c>
      <c r="M1788" s="68" t="s">
        <v>175</v>
      </c>
      <c r="N1788" s="68" t="s">
        <v>176</v>
      </c>
      <c r="O1788" s="68" t="s">
        <v>10333</v>
      </c>
      <c r="P1788" s="72" t="s">
        <v>6357</v>
      </c>
      <c r="Q1788" s="68" t="s">
        <v>128</v>
      </c>
      <c r="R1788" s="68" t="s">
        <v>60</v>
      </c>
      <c r="S1788" s="68">
        <v>8</v>
      </c>
      <c r="T1788" s="68">
        <v>5</v>
      </c>
      <c r="U1788" s="68">
        <v>0.33</v>
      </c>
      <c r="V1788" s="68">
        <v>14.5</v>
      </c>
      <c r="W1788" s="68">
        <v>14</v>
      </c>
      <c r="X1788" s="68">
        <v>0.03</v>
      </c>
      <c r="Y1788" s="68">
        <v>66.58</v>
      </c>
      <c r="Z1788" s="68">
        <v>81.5</v>
      </c>
      <c r="AA1788" s="68">
        <v>-0.22</v>
      </c>
      <c r="AB1788" s="73">
        <v>31374.46</v>
      </c>
      <c r="AC1788" s="73">
        <v>40628.04</v>
      </c>
      <c r="AD1788" s="73">
        <v>33096.699999999997</v>
      </c>
      <c r="AE1788" s="73">
        <v>41744.04</v>
      </c>
      <c r="AF1788" s="73"/>
      <c r="AG1788" s="73">
        <f>IFERROR(VLOOKUP(J1788,'Roll ups'!D:E,2,FALSE),0)</f>
        <v>52239627.039999984</v>
      </c>
      <c r="AH1788" s="74">
        <f>IF(Table2[[#This Row],[CATEGORY TTL LOOKUP]]=0,0,IF(Table2[[#This Row],[CATEGORY TTL LOOKUP]]&gt;0,SUM(AB1788/AG1788)))</f>
        <v>6.0058736590857577E-4</v>
      </c>
      <c r="AI1788" s="74" t="str">
        <f>IFERROR(IF(AH1788&lt;#REF!,"STRIKE",IF(AH1788&gt;=#REF!,"GOOD")),"NO DATA")</f>
        <v>NO DATA</v>
      </c>
      <c r="AJ1788" s="75">
        <f>IFERROR(VLOOKUP(K1788,'Roll ups'!H:I,2,FALSE),0)</f>
        <v>69119979.479999974</v>
      </c>
      <c r="AK1788" s="76">
        <f>IF(Table2[[#This Row],[PRICE TIER LOOKUP]]=0,0,IF(Table2[[#This Row],[PRICE TIER LOOKUP]]&gt;0,SUM(AB1788/AJ1788)))</f>
        <v>4.5391303984802648E-4</v>
      </c>
      <c r="AL1788" s="74" t="e">
        <f>IF(AK1788&lt;#REF!,"STRIKE",IF(AK1788&gt;=#REF!,"GOOD"))</f>
        <v>#REF!</v>
      </c>
      <c r="AM1788" s="75">
        <f>VLOOKUP(H1788,'Roll ups'!A:B,2,FALSE)</f>
        <v>325145452.83999985</v>
      </c>
      <c r="AN1788" s="77">
        <f t="shared" si="58"/>
        <v>9.6493614552988969E-5</v>
      </c>
      <c r="AO1788" s="74" t="str">
        <f>IFERROR(VLOOKUP(Table2[[#This Row],[Product Name]],'Roll ups'!L:P,5,FALSE),"GOOD")</f>
        <v>GOOD</v>
      </c>
      <c r="AP1788" s="74">
        <f>Table2[[#This Row],[Retail Dollar Vol Current 12 Mths]]/Table2[[#This Row],[SHELF SALES  LOOKUP]]</f>
        <v>1.017904439718137E-4</v>
      </c>
      <c r="AQ1788" s="69">
        <f t="shared" si="59"/>
        <v>0</v>
      </c>
      <c r="AR178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788" s="69" t="e">
        <f>IF(Table2[[#This Row],[Shelf Dollar Vol Current 12 Mths]]&gt;#REF!,"MEETS $ CRITERIA",IF(Table2[[#This Row],[Shelf Dollar Vol Current 12 Mths]]&lt;#REF!+1,"DOES NOT MEET $ CRITERIA"))</f>
        <v>#REF!</v>
      </c>
      <c r="AT1788" s="78"/>
    </row>
    <row r="1789" spans="1:46" ht="13.8" x14ac:dyDescent="0.3">
      <c r="A1789" s="68" t="s">
        <v>10334</v>
      </c>
      <c r="B1789" s="69">
        <v>15622</v>
      </c>
      <c r="C1789" s="69">
        <v>213</v>
      </c>
      <c r="D1789" s="69" t="s">
        <v>25</v>
      </c>
      <c r="E1789" s="70" t="s">
        <v>6313</v>
      </c>
      <c r="F1789" s="70"/>
      <c r="G1789" s="71" t="s">
        <v>10335</v>
      </c>
      <c r="H1789" s="69" t="s">
        <v>6315</v>
      </c>
      <c r="I1789" s="68" t="s">
        <v>721</v>
      </c>
      <c r="J1789" s="68" t="s">
        <v>228</v>
      </c>
      <c r="K1789" s="68" t="s">
        <v>228</v>
      </c>
      <c r="L1789" s="68" t="s">
        <v>132</v>
      </c>
      <c r="M1789" s="68" t="s">
        <v>228</v>
      </c>
      <c r="N1789" s="68" t="s">
        <v>712</v>
      </c>
      <c r="O1789" s="68" t="s">
        <v>10336</v>
      </c>
      <c r="P1789" s="72" t="s">
        <v>6357</v>
      </c>
      <c r="Q1789" s="68" t="s">
        <v>51</v>
      </c>
      <c r="R1789" s="68" t="s">
        <v>31</v>
      </c>
      <c r="S1789" s="68">
        <v>12</v>
      </c>
      <c r="T1789" s="68">
        <v>19.2</v>
      </c>
      <c r="U1789" s="68">
        <v>-0.64</v>
      </c>
      <c r="V1789" s="68">
        <v>43.19</v>
      </c>
      <c r="W1789" s="68">
        <v>37.33</v>
      </c>
      <c r="X1789" s="68">
        <v>0.14000000000000001</v>
      </c>
      <c r="Y1789" s="68">
        <v>146.09</v>
      </c>
      <c r="Z1789" s="68">
        <v>119.98</v>
      </c>
      <c r="AA1789" s="68">
        <v>0.18</v>
      </c>
      <c r="AB1789" s="73">
        <v>45165.84</v>
      </c>
      <c r="AC1789" s="73">
        <v>25164</v>
      </c>
      <c r="AD1789" s="73">
        <v>45165.84</v>
      </c>
      <c r="AE1789" s="73">
        <v>25164</v>
      </c>
      <c r="AF1789" s="73"/>
      <c r="AG1789" s="73">
        <f>IFERROR(VLOOKUP(J1789,'Roll ups'!D:E,2,FALSE),0)</f>
        <v>3903414.0300000003</v>
      </c>
      <c r="AH1789" s="74">
        <f>IF(Table2[[#This Row],[CATEGORY TTL LOOKUP]]=0,0,IF(Table2[[#This Row],[CATEGORY TTL LOOKUP]]&gt;0,SUM(AB1789/AG1789)))</f>
        <v>1.1570855577418722E-2</v>
      </c>
      <c r="AI1789" s="74" t="str">
        <f>IFERROR(IF(AH1789&lt;#REF!,"STRIKE",IF(AH1789&gt;=#REF!,"GOOD")),"NO DATA")</f>
        <v>NO DATA</v>
      </c>
      <c r="AJ1789" s="75">
        <f>IFERROR(VLOOKUP(K1789,'Roll ups'!H:I,2,FALSE),0)</f>
        <v>3903414.0300000003</v>
      </c>
      <c r="AK1789" s="76">
        <f>IF(Table2[[#This Row],[PRICE TIER LOOKUP]]=0,0,IF(Table2[[#This Row],[PRICE TIER LOOKUP]]&gt;0,SUM(AB1789/AJ1789)))</f>
        <v>1.1570855577418722E-2</v>
      </c>
      <c r="AL1789" s="74" t="e">
        <f>IF(AK1789&lt;#REF!,"STRIKE",IF(AK1789&gt;=#REF!,"GOOD"))</f>
        <v>#REF!</v>
      </c>
      <c r="AM1789" s="75">
        <f>VLOOKUP(H1789,'Roll ups'!A:B,2,FALSE)</f>
        <v>325145452.83999985</v>
      </c>
      <c r="AN1789" s="77">
        <f t="shared" si="58"/>
        <v>1.389096467611545E-4</v>
      </c>
      <c r="AO1789" s="74" t="str">
        <f>IFERROR(VLOOKUP(Table2[[#This Row],[Product Name]],'Roll ups'!L:P,5,FALSE),"GOOD")</f>
        <v>GOOD</v>
      </c>
      <c r="AP1789" s="74">
        <f>Table2[[#This Row],[Retail Dollar Vol Current 12 Mths]]/Table2[[#This Row],[SHELF SALES  LOOKUP]]</f>
        <v>1.389096467611545E-4</v>
      </c>
      <c r="AQ1789" s="69">
        <f t="shared" si="59"/>
        <v>0</v>
      </c>
      <c r="AR178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789" s="69" t="e">
        <f>IF(Table2[[#This Row],[Shelf Dollar Vol Current 12 Mths]]&gt;#REF!,"MEETS $ CRITERIA",IF(Table2[[#This Row],[Shelf Dollar Vol Current 12 Mths]]&lt;#REF!+1,"DOES NOT MEET $ CRITERIA"))</f>
        <v>#REF!</v>
      </c>
      <c r="AT1789" s="78"/>
    </row>
    <row r="1790" spans="1:46" ht="13.8" x14ac:dyDescent="0.3">
      <c r="A1790" s="68" t="s">
        <v>10337</v>
      </c>
      <c r="B1790" s="69">
        <v>43977</v>
      </c>
      <c r="C1790" s="69">
        <v>153</v>
      </c>
      <c r="D1790" s="69" t="s">
        <v>25</v>
      </c>
      <c r="E1790" s="70" t="s">
        <v>6313</v>
      </c>
      <c r="F1790" s="70"/>
      <c r="G1790" s="71" t="s">
        <v>10338</v>
      </c>
      <c r="H1790" s="69" t="s">
        <v>6315</v>
      </c>
      <c r="I1790" s="68" t="s">
        <v>299</v>
      </c>
      <c r="J1790" s="68" t="s">
        <v>299</v>
      </c>
      <c r="K1790" s="68" t="s">
        <v>146</v>
      </c>
      <c r="L1790" s="68" t="s">
        <v>146</v>
      </c>
      <c r="M1790" s="68" t="s">
        <v>299</v>
      </c>
      <c r="N1790" s="68" t="s">
        <v>492</v>
      </c>
      <c r="O1790" s="68" t="s">
        <v>10339</v>
      </c>
      <c r="P1790" s="72" t="s">
        <v>299</v>
      </c>
      <c r="Q1790" s="68" t="s">
        <v>30</v>
      </c>
      <c r="R1790" s="68" t="s">
        <v>31</v>
      </c>
      <c r="S1790" s="68"/>
      <c r="T1790" s="68">
        <v>3.5</v>
      </c>
      <c r="U1790" s="68"/>
      <c r="V1790" s="68">
        <v>8</v>
      </c>
      <c r="W1790" s="68">
        <v>11</v>
      </c>
      <c r="X1790" s="68">
        <v>-0.38</v>
      </c>
      <c r="Y1790" s="68">
        <v>38</v>
      </c>
      <c r="Z1790" s="68">
        <v>90</v>
      </c>
      <c r="AA1790" s="68">
        <v>-1.37</v>
      </c>
      <c r="AB1790" s="73">
        <v>15953.28</v>
      </c>
      <c r="AC1790" s="73">
        <v>38428.559999999998</v>
      </c>
      <c r="AD1790" s="73">
        <v>16133.28</v>
      </c>
      <c r="AE1790" s="73">
        <v>38428.559999999998</v>
      </c>
      <c r="AF1790" s="73"/>
      <c r="AG1790" s="73">
        <f>IFERROR(VLOOKUP(J1790,'Roll ups'!D:E,2,FALSE),0)</f>
        <v>12844114.079999994</v>
      </c>
      <c r="AH1790" s="74">
        <f>IF(Table2[[#This Row],[CATEGORY TTL LOOKUP]]=0,0,IF(Table2[[#This Row],[CATEGORY TTL LOOKUP]]&gt;0,SUM(AB1790/AG1790)))</f>
        <v>1.2420693167807808E-3</v>
      </c>
      <c r="AI1790" s="74" t="str">
        <f>IFERROR(IF(AH1790&lt;#REF!,"STRIKE",IF(AH1790&gt;=#REF!,"GOOD")),"NO DATA")</f>
        <v>NO DATA</v>
      </c>
      <c r="AJ1790" s="75">
        <f>IFERROR(VLOOKUP(K1790,'Roll ups'!H:I,2,FALSE),0)</f>
        <v>69119979.479999974</v>
      </c>
      <c r="AK1790" s="76">
        <f>IF(Table2[[#This Row],[PRICE TIER LOOKUP]]=0,0,IF(Table2[[#This Row],[PRICE TIER LOOKUP]]&gt;0,SUM(AB1790/AJ1790)))</f>
        <v>2.308056240759753E-4</v>
      </c>
      <c r="AL1790" s="74" t="e">
        <f>IF(AK1790&lt;#REF!,"STRIKE",IF(AK1790&gt;=#REF!,"GOOD"))</f>
        <v>#REF!</v>
      </c>
      <c r="AM1790" s="75">
        <f>VLOOKUP(H1790,'Roll ups'!A:B,2,FALSE)</f>
        <v>325145452.83999985</v>
      </c>
      <c r="AN1790" s="77">
        <f t="shared" ref="AN1790:AN1831" si="60">AB1790/AM1790</f>
        <v>4.906505645598069E-5</v>
      </c>
      <c r="AO1790" s="74" t="str">
        <f>IFERROR(VLOOKUP(Table2[[#This Row],[Product Name]],'Roll ups'!L:P,5,FALSE),"GOOD")</f>
        <v>GOOD</v>
      </c>
      <c r="AP1790" s="74">
        <f>Table2[[#This Row],[Retail Dollar Vol Current 12 Mths]]/Table2[[#This Row],[SHELF SALES  LOOKUP]]</f>
        <v>4.961865484841639E-5</v>
      </c>
      <c r="AQ1790" s="69">
        <f t="shared" ref="AQ1790:AQ1831" si="61">COUNTIF(AG1790:AO1790,"Strike")</f>
        <v>0</v>
      </c>
      <c r="AR179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790" s="69" t="e">
        <f>IF(Table2[[#This Row],[Shelf Dollar Vol Current 12 Mths]]&gt;#REF!,"MEETS $ CRITERIA",IF(Table2[[#This Row],[Shelf Dollar Vol Current 12 Mths]]&lt;#REF!+1,"DOES NOT MEET $ CRITERIA"))</f>
        <v>#REF!</v>
      </c>
      <c r="AT1790" s="78"/>
    </row>
    <row r="1791" spans="1:46" ht="13.8" x14ac:dyDescent="0.3">
      <c r="A1791" s="68" t="s">
        <v>10340</v>
      </c>
      <c r="B1791" s="69">
        <v>62627</v>
      </c>
      <c r="C1791" s="69">
        <v>301</v>
      </c>
      <c r="D1791" s="69" t="s">
        <v>25</v>
      </c>
      <c r="E1791" s="70" t="s">
        <v>6313</v>
      </c>
      <c r="F1791" s="70"/>
      <c r="G1791" s="71" t="s">
        <v>10341</v>
      </c>
      <c r="H1791" s="69" t="s">
        <v>6315</v>
      </c>
      <c r="I1791" s="68" t="s">
        <v>116</v>
      </c>
      <c r="J1791" s="68" t="s">
        <v>6576</v>
      </c>
      <c r="K1791" s="68" t="s">
        <v>6577</v>
      </c>
      <c r="L1791" s="68" t="s">
        <v>132</v>
      </c>
      <c r="M1791" s="68" t="s">
        <v>116</v>
      </c>
      <c r="N1791" s="68" t="s">
        <v>989</v>
      </c>
      <c r="O1791" s="68" t="s">
        <v>10342</v>
      </c>
      <c r="P1791" s="72" t="s">
        <v>116</v>
      </c>
      <c r="Q1791" s="68" t="s">
        <v>9254</v>
      </c>
      <c r="R1791" s="68" t="s">
        <v>60</v>
      </c>
      <c r="S1791" s="68">
        <v>162</v>
      </c>
      <c r="T1791" s="68">
        <v>92.81</v>
      </c>
      <c r="U1791" s="68">
        <v>0.43</v>
      </c>
      <c r="V1791" s="68">
        <v>454.56</v>
      </c>
      <c r="W1791" s="68">
        <v>332.4</v>
      </c>
      <c r="X1791" s="68">
        <v>0.27</v>
      </c>
      <c r="Y1791" s="68">
        <v>1299.28</v>
      </c>
      <c r="Z1791" s="68">
        <v>332.4</v>
      </c>
      <c r="AA1791" s="68">
        <v>0.74</v>
      </c>
      <c r="AB1791" s="73">
        <v>75734.399999999994</v>
      </c>
      <c r="AC1791" s="73">
        <v>19375.2</v>
      </c>
      <c r="AD1791" s="73">
        <v>75734.399999999994</v>
      </c>
      <c r="AE1791" s="73">
        <v>19375.2</v>
      </c>
      <c r="AF1791" s="73"/>
      <c r="AG1791" s="73">
        <f>IFERROR(VLOOKUP(J1791,'Roll ups'!D:E,2,FALSE),0)</f>
        <v>1255013.1799999997</v>
      </c>
      <c r="AH1791" s="74">
        <f>IF(Table2[[#This Row],[CATEGORY TTL LOOKUP]]=0,0,IF(Table2[[#This Row],[CATEGORY TTL LOOKUP]]&gt;0,SUM(AB1791/AG1791)))</f>
        <v>6.0345501710189223E-2</v>
      </c>
      <c r="AI1791" s="74" t="str">
        <f>IFERROR(IF(AH1791&lt;#REF!,"STRIKE",IF(AH1791&gt;=#REF!,"GOOD")),"NO DATA")</f>
        <v>NO DATA</v>
      </c>
      <c r="AJ1791" s="75">
        <f>IFERROR(VLOOKUP(K1791,'Roll ups'!H:I,2,FALSE),0)</f>
        <v>1255013.1799999997</v>
      </c>
      <c r="AK1791" s="76">
        <f>IF(Table2[[#This Row],[PRICE TIER LOOKUP]]=0,0,IF(Table2[[#This Row],[PRICE TIER LOOKUP]]&gt;0,SUM(AB1791/AJ1791)))</f>
        <v>6.0345501710189223E-2</v>
      </c>
      <c r="AL1791" s="74" t="e">
        <f>IF(AK1791&lt;#REF!,"STRIKE",IF(AK1791&gt;=#REF!,"GOOD"))</f>
        <v>#REF!</v>
      </c>
      <c r="AM1791" s="75">
        <f>VLOOKUP(H1791,'Roll ups'!A:B,2,FALSE)</f>
        <v>325145452.83999985</v>
      </c>
      <c r="AN1791" s="77">
        <f t="shared" si="60"/>
        <v>2.3292467828934388E-4</v>
      </c>
      <c r="AO1791" s="74" t="str">
        <f>IFERROR(VLOOKUP(Table2[[#This Row],[Product Name]],'Roll ups'!L:P,5,FALSE),"GOOD")</f>
        <v>GOOD</v>
      </c>
      <c r="AP1791" s="74">
        <f>Table2[[#This Row],[Retail Dollar Vol Current 12 Mths]]/Table2[[#This Row],[SHELF SALES  LOOKUP]]</f>
        <v>2.3292467828934388E-4</v>
      </c>
      <c r="AQ1791" s="69">
        <f t="shared" si="61"/>
        <v>0</v>
      </c>
      <c r="AR179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791" s="69" t="e">
        <f>IF(Table2[[#This Row],[Shelf Dollar Vol Current 12 Mths]]&gt;#REF!,"MEETS $ CRITERIA",IF(Table2[[#This Row],[Shelf Dollar Vol Current 12 Mths]]&lt;#REF!+1,"DOES NOT MEET $ CRITERIA"))</f>
        <v>#REF!</v>
      </c>
      <c r="AT1791" s="78"/>
    </row>
    <row r="1792" spans="1:46" ht="13.8" x14ac:dyDescent="0.3">
      <c r="A1792" s="68" t="s">
        <v>10343</v>
      </c>
      <c r="B1792" s="69">
        <v>86125</v>
      </c>
      <c r="C1792" s="69">
        <v>139</v>
      </c>
      <c r="D1792" s="69" t="s">
        <v>25</v>
      </c>
      <c r="E1792" s="70" t="s">
        <v>6313</v>
      </c>
      <c r="F1792" s="70"/>
      <c r="G1792" s="71" t="s">
        <v>10344</v>
      </c>
      <c r="H1792" s="69" t="s">
        <v>6315</v>
      </c>
      <c r="I1792" s="68" t="s">
        <v>245</v>
      </c>
      <c r="J1792" s="68" t="s">
        <v>245</v>
      </c>
      <c r="K1792" s="68" t="s">
        <v>146</v>
      </c>
      <c r="L1792" s="68" t="s">
        <v>6320</v>
      </c>
      <c r="M1792" s="68" t="s">
        <v>245</v>
      </c>
      <c r="N1792" s="68" t="s">
        <v>246</v>
      </c>
      <c r="O1792" s="68" t="s">
        <v>10345</v>
      </c>
      <c r="P1792" s="72" t="s">
        <v>245</v>
      </c>
      <c r="Q1792" s="68" t="s">
        <v>10346</v>
      </c>
      <c r="R1792" s="68" t="s">
        <v>60</v>
      </c>
      <c r="S1792" s="68">
        <v>4</v>
      </c>
      <c r="T1792" s="68">
        <v>10</v>
      </c>
      <c r="U1792" s="68">
        <v>-1.5</v>
      </c>
      <c r="V1792" s="68">
        <v>7.5</v>
      </c>
      <c r="W1792" s="68">
        <v>17</v>
      </c>
      <c r="X1792" s="68">
        <v>-1.27</v>
      </c>
      <c r="Y1792" s="68">
        <v>29.92</v>
      </c>
      <c r="Z1792" s="68">
        <v>61.5</v>
      </c>
      <c r="AA1792" s="68">
        <v>-1.06</v>
      </c>
      <c r="AB1792" s="73">
        <v>13254.94</v>
      </c>
      <c r="AC1792" s="73">
        <v>27847.08</v>
      </c>
      <c r="AD1792" s="73">
        <v>13878.94</v>
      </c>
      <c r="AE1792" s="73">
        <v>28531.08</v>
      </c>
      <c r="AF1792" s="73"/>
      <c r="AG1792" s="73">
        <f>IFERROR(VLOOKUP(J1792,'Roll ups'!D:E,2,FALSE),0)</f>
        <v>57863085.470000021</v>
      </c>
      <c r="AH1792" s="74">
        <f>IF(Table2[[#This Row],[CATEGORY TTL LOOKUP]]=0,0,IF(Table2[[#This Row],[CATEGORY TTL LOOKUP]]&gt;0,SUM(AB1792/AG1792)))</f>
        <v>2.2907419976544841E-4</v>
      </c>
      <c r="AI1792" s="74" t="str">
        <f>IFERROR(IF(AH1792&lt;#REF!,"STRIKE",IF(AH1792&gt;=#REF!,"GOOD")),"NO DATA")</f>
        <v>NO DATA</v>
      </c>
      <c r="AJ1792" s="75">
        <f>IFERROR(VLOOKUP(K1792,'Roll ups'!H:I,2,FALSE),0)</f>
        <v>69119979.479999974</v>
      </c>
      <c r="AK1792" s="76">
        <f>IF(Table2[[#This Row],[PRICE TIER LOOKUP]]=0,0,IF(Table2[[#This Row],[PRICE TIER LOOKUP]]&gt;0,SUM(AB1792/AJ1792)))</f>
        <v>1.9176712869012566E-4</v>
      </c>
      <c r="AL1792" s="74" t="e">
        <f>IF(AK1792&lt;#REF!,"STRIKE",IF(AK1792&gt;=#REF!,"GOOD"))</f>
        <v>#REF!</v>
      </c>
      <c r="AM1792" s="75">
        <f>VLOOKUP(H1792,'Roll ups'!A:B,2,FALSE)</f>
        <v>325145452.83999985</v>
      </c>
      <c r="AN1792" s="77">
        <f t="shared" si="60"/>
        <v>4.0766185976842171E-5</v>
      </c>
      <c r="AO1792" s="74" t="str">
        <f>IFERROR(VLOOKUP(Table2[[#This Row],[Product Name]],'Roll ups'!L:P,5,FALSE),"GOOD")</f>
        <v>GOOD</v>
      </c>
      <c r="AP1792" s="74">
        <f>Table2[[#This Row],[Retail Dollar Vol Current 12 Mths]]/Table2[[#This Row],[SHELF SALES  LOOKUP]]</f>
        <v>4.2685327070619248E-5</v>
      </c>
      <c r="AQ1792" s="69">
        <f t="shared" si="61"/>
        <v>0</v>
      </c>
      <c r="AR179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792" s="69" t="e">
        <f>IF(Table2[[#This Row],[Shelf Dollar Vol Current 12 Mths]]&gt;#REF!,"MEETS $ CRITERIA",IF(Table2[[#This Row],[Shelf Dollar Vol Current 12 Mths]]&lt;#REF!+1,"DOES NOT MEET $ CRITERIA"))</f>
        <v>#REF!</v>
      </c>
      <c r="AT1792" s="78"/>
    </row>
    <row r="1793" spans="1:46" ht="13.8" x14ac:dyDescent="0.3">
      <c r="A1793" s="68" t="s">
        <v>10347</v>
      </c>
      <c r="B1793" s="69">
        <v>87270</v>
      </c>
      <c r="C1793" s="69">
        <v>101</v>
      </c>
      <c r="D1793" s="69" t="s">
        <v>25</v>
      </c>
      <c r="E1793" s="70" t="s">
        <v>6313</v>
      </c>
      <c r="F1793" s="70"/>
      <c r="G1793" s="71" t="s">
        <v>10348</v>
      </c>
      <c r="H1793" s="69" t="s">
        <v>6315</v>
      </c>
      <c r="I1793" s="68" t="s">
        <v>245</v>
      </c>
      <c r="J1793" s="68" t="s">
        <v>245</v>
      </c>
      <c r="K1793" s="68" t="s">
        <v>6320</v>
      </c>
      <c r="L1793" s="68" t="s">
        <v>6320</v>
      </c>
      <c r="M1793" s="68" t="s">
        <v>245</v>
      </c>
      <c r="N1793" s="68" t="s">
        <v>246</v>
      </c>
      <c r="O1793" s="68" t="s">
        <v>10349</v>
      </c>
      <c r="P1793" s="72" t="s">
        <v>245</v>
      </c>
      <c r="Q1793" s="68" t="s">
        <v>32</v>
      </c>
      <c r="R1793" s="68" t="s">
        <v>31</v>
      </c>
      <c r="S1793" s="68">
        <v>8</v>
      </c>
      <c r="T1793" s="68">
        <v>1</v>
      </c>
      <c r="U1793" s="68">
        <v>0.88</v>
      </c>
      <c r="V1793" s="68">
        <v>8</v>
      </c>
      <c r="W1793" s="68">
        <v>5</v>
      </c>
      <c r="X1793" s="68">
        <v>0.38</v>
      </c>
      <c r="Y1793" s="68">
        <v>31.5</v>
      </c>
      <c r="Z1793" s="68">
        <v>20.83</v>
      </c>
      <c r="AA1793" s="68">
        <v>0.34</v>
      </c>
      <c r="AB1793" s="73">
        <v>14306.1</v>
      </c>
      <c r="AC1793" s="73">
        <v>9489.86</v>
      </c>
      <c r="AD1793" s="73">
        <v>14534.1</v>
      </c>
      <c r="AE1793" s="73">
        <v>9605.5400000000009</v>
      </c>
      <c r="AF1793" s="73"/>
      <c r="AG1793" s="73">
        <f>IFERROR(VLOOKUP(J1793,'Roll ups'!D:E,2,FALSE),0)</f>
        <v>57863085.470000021</v>
      </c>
      <c r="AH1793" s="74">
        <f>IF(Table2[[#This Row],[CATEGORY TTL LOOKUP]]=0,0,IF(Table2[[#This Row],[CATEGORY TTL LOOKUP]]&gt;0,SUM(AB1793/AG1793)))</f>
        <v>2.4724053139919767E-4</v>
      </c>
      <c r="AI1793" s="74" t="str">
        <f>IFERROR(IF(AH1793&lt;#REF!,"STRIKE",IF(AH1793&gt;=#REF!,"GOOD")),"NO DATA")</f>
        <v>NO DATA</v>
      </c>
      <c r="AJ1793" s="75">
        <f>IFERROR(VLOOKUP(K1793,'Roll ups'!H:I,2,FALSE),0)</f>
        <v>3676796.11</v>
      </c>
      <c r="AK1793" s="76">
        <f>IF(Table2[[#This Row],[PRICE TIER LOOKUP]]=0,0,IF(Table2[[#This Row],[PRICE TIER LOOKUP]]&gt;0,SUM(AB1793/AJ1793)))</f>
        <v>3.8909146909427081E-3</v>
      </c>
      <c r="AL1793" s="74" t="e">
        <f>IF(AK1793&lt;#REF!,"STRIKE",IF(AK1793&gt;=#REF!,"GOOD"))</f>
        <v>#REF!</v>
      </c>
      <c r="AM1793" s="75">
        <f>VLOOKUP(H1793,'Roll ups'!A:B,2,FALSE)</f>
        <v>325145452.83999985</v>
      </c>
      <c r="AN1793" s="77">
        <f t="shared" si="60"/>
        <v>4.3999077566801645E-5</v>
      </c>
      <c r="AO1793" s="74" t="str">
        <f>IFERROR(VLOOKUP(Table2[[#This Row],[Product Name]],'Roll ups'!L:P,5,FALSE),"GOOD")</f>
        <v>GOOD</v>
      </c>
      <c r="AP1793" s="74">
        <f>Table2[[#This Row],[Retail Dollar Vol Current 12 Mths]]/Table2[[#This Row],[SHELF SALES  LOOKUP]]</f>
        <v>4.4700302197220192E-5</v>
      </c>
      <c r="AQ1793" s="69">
        <f t="shared" si="61"/>
        <v>0</v>
      </c>
      <c r="AR179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793" s="69" t="e">
        <f>IF(Table2[[#This Row],[Shelf Dollar Vol Current 12 Mths]]&gt;#REF!,"MEETS $ CRITERIA",IF(Table2[[#This Row],[Shelf Dollar Vol Current 12 Mths]]&lt;#REF!+1,"DOES NOT MEET $ CRITERIA"))</f>
        <v>#REF!</v>
      </c>
      <c r="AT1793" s="78"/>
    </row>
    <row r="1794" spans="1:46" ht="13.8" x14ac:dyDescent="0.3">
      <c r="A1794" s="68" t="s">
        <v>10350</v>
      </c>
      <c r="B1794" s="69">
        <v>88449</v>
      </c>
      <c r="C1794" s="69">
        <v>144</v>
      </c>
      <c r="D1794" s="69" t="s">
        <v>25</v>
      </c>
      <c r="E1794" s="70" t="s">
        <v>6313</v>
      </c>
      <c r="F1794" s="70"/>
      <c r="G1794" s="71" t="s">
        <v>10351</v>
      </c>
      <c r="H1794" s="69" t="s">
        <v>6315</v>
      </c>
      <c r="I1794" s="68" t="s">
        <v>245</v>
      </c>
      <c r="J1794" s="68" t="s">
        <v>245</v>
      </c>
      <c r="K1794" s="68" t="s">
        <v>132</v>
      </c>
      <c r="L1794" s="68" t="s">
        <v>6320</v>
      </c>
      <c r="M1794" s="68" t="s">
        <v>245</v>
      </c>
      <c r="N1794" s="68" t="s">
        <v>246</v>
      </c>
      <c r="O1794" s="68" t="s">
        <v>10352</v>
      </c>
      <c r="P1794" s="72" t="s">
        <v>245</v>
      </c>
      <c r="Q1794" s="68" t="s">
        <v>421</v>
      </c>
      <c r="R1794" s="68" t="s">
        <v>60</v>
      </c>
      <c r="S1794" s="68">
        <v>5</v>
      </c>
      <c r="T1794" s="68"/>
      <c r="U1794" s="68">
        <v>1</v>
      </c>
      <c r="V1794" s="68">
        <v>16.5</v>
      </c>
      <c r="W1794" s="68">
        <v>7</v>
      </c>
      <c r="X1794" s="68">
        <v>0.57999999999999996</v>
      </c>
      <c r="Y1794" s="68">
        <v>51</v>
      </c>
      <c r="Z1794" s="68">
        <v>71.5</v>
      </c>
      <c r="AA1794" s="68">
        <v>-0.4</v>
      </c>
      <c r="AB1794" s="73">
        <v>20196</v>
      </c>
      <c r="AC1794" s="73">
        <v>28093.5</v>
      </c>
      <c r="AD1794" s="73">
        <v>20196</v>
      </c>
      <c r="AE1794" s="73">
        <v>28093.5</v>
      </c>
      <c r="AF1794" s="73"/>
      <c r="AG1794" s="73">
        <f>IFERROR(VLOOKUP(J1794,'Roll ups'!D:E,2,FALSE),0)</f>
        <v>57863085.470000021</v>
      </c>
      <c r="AH1794" s="74">
        <f>IF(Table2[[#This Row],[CATEGORY TTL LOOKUP]]=0,0,IF(Table2[[#This Row],[CATEGORY TTL LOOKUP]]&gt;0,SUM(AB1794/AG1794)))</f>
        <v>3.4903081707370959E-4</v>
      </c>
      <c r="AI1794" s="74" t="str">
        <f>IFERROR(IF(AH1794&lt;#REF!,"STRIKE",IF(AH1794&gt;=#REF!,"GOOD")),"NO DATA")</f>
        <v>NO DATA</v>
      </c>
      <c r="AJ1794" s="75">
        <f>IFERROR(VLOOKUP(K1794,'Roll ups'!H:I,2,FALSE),0)</f>
        <v>126094742.97999983</v>
      </c>
      <c r="AK1794" s="76">
        <f>IF(Table2[[#This Row],[PRICE TIER LOOKUP]]=0,0,IF(Table2[[#This Row],[PRICE TIER LOOKUP]]&gt;0,SUM(AB1794/AJ1794)))</f>
        <v>1.60165281459857E-4</v>
      </c>
      <c r="AL1794" s="74" t="e">
        <f>IF(AK1794&lt;#REF!,"STRIKE",IF(AK1794&gt;=#REF!,"GOOD"))</f>
        <v>#REF!</v>
      </c>
      <c r="AM1794" s="75">
        <f>VLOOKUP(H1794,'Roll ups'!A:B,2,FALSE)</f>
        <v>325145452.83999985</v>
      </c>
      <c r="AN1794" s="77">
        <f t="shared" si="60"/>
        <v>6.2113739631284977E-5</v>
      </c>
      <c r="AO1794" s="74" t="str">
        <f>IFERROR(VLOOKUP(Table2[[#This Row],[Product Name]],'Roll ups'!L:P,5,FALSE),"GOOD")</f>
        <v>GOOD</v>
      </c>
      <c r="AP1794" s="74">
        <f>Table2[[#This Row],[Retail Dollar Vol Current 12 Mths]]/Table2[[#This Row],[SHELF SALES  LOOKUP]]</f>
        <v>6.2113739631284977E-5</v>
      </c>
      <c r="AQ1794" s="69">
        <f t="shared" si="61"/>
        <v>0</v>
      </c>
      <c r="AR179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794" s="69" t="e">
        <f>IF(Table2[[#This Row],[Shelf Dollar Vol Current 12 Mths]]&gt;#REF!,"MEETS $ CRITERIA",IF(Table2[[#This Row],[Shelf Dollar Vol Current 12 Mths]]&lt;#REF!+1,"DOES NOT MEET $ CRITERIA"))</f>
        <v>#REF!</v>
      </c>
      <c r="AT1794" s="78"/>
    </row>
    <row r="1795" spans="1:46" ht="13.8" x14ac:dyDescent="0.3">
      <c r="A1795" s="68" t="s">
        <v>10353</v>
      </c>
      <c r="B1795" s="69">
        <v>88533</v>
      </c>
      <c r="C1795" s="69">
        <v>118</v>
      </c>
      <c r="D1795" s="69" t="s">
        <v>25</v>
      </c>
      <c r="E1795" s="70" t="s">
        <v>6313</v>
      </c>
      <c r="F1795" s="70"/>
      <c r="G1795" s="71" t="s">
        <v>10354</v>
      </c>
      <c r="H1795" s="69" t="s">
        <v>6315</v>
      </c>
      <c r="I1795" s="68" t="s">
        <v>245</v>
      </c>
      <c r="J1795" s="68" t="s">
        <v>245</v>
      </c>
      <c r="K1795" s="68" t="s">
        <v>132</v>
      </c>
      <c r="L1795" s="68" t="s">
        <v>132</v>
      </c>
      <c r="M1795" s="68" t="s">
        <v>245</v>
      </c>
      <c r="N1795" s="68" t="s">
        <v>246</v>
      </c>
      <c r="O1795" s="68" t="s">
        <v>10355</v>
      </c>
      <c r="P1795" s="72" t="s">
        <v>245</v>
      </c>
      <c r="Q1795" s="68" t="s">
        <v>32</v>
      </c>
      <c r="R1795" s="68" t="s">
        <v>31</v>
      </c>
      <c r="S1795" s="68">
        <v>5</v>
      </c>
      <c r="T1795" s="68">
        <v>5.08</v>
      </c>
      <c r="U1795" s="68">
        <v>-0.02</v>
      </c>
      <c r="V1795" s="68">
        <v>17.420000000000002</v>
      </c>
      <c r="W1795" s="68">
        <v>13.5</v>
      </c>
      <c r="X1795" s="68">
        <v>0.22</v>
      </c>
      <c r="Y1795" s="68">
        <v>54.08</v>
      </c>
      <c r="Z1795" s="68">
        <v>64.5</v>
      </c>
      <c r="AA1795" s="68">
        <v>-0.19</v>
      </c>
      <c r="AB1795" s="73">
        <v>13760.05</v>
      </c>
      <c r="AC1795" s="73">
        <v>14542.82</v>
      </c>
      <c r="AD1795" s="73">
        <v>13972.97</v>
      </c>
      <c r="AE1795" s="73">
        <v>14788.86</v>
      </c>
      <c r="AF1795" s="73"/>
      <c r="AG1795" s="73">
        <f>IFERROR(VLOOKUP(J1795,'Roll ups'!D:E,2,FALSE),0)</f>
        <v>57863085.470000021</v>
      </c>
      <c r="AH1795" s="74">
        <f>IF(Table2[[#This Row],[CATEGORY TTL LOOKUP]]=0,0,IF(Table2[[#This Row],[CATEGORY TTL LOOKUP]]&gt;0,SUM(AB1795/AG1795)))</f>
        <v>2.3780359944915316E-4</v>
      </c>
      <c r="AI1795" s="74" t="str">
        <f>IFERROR(IF(AH1795&lt;#REF!,"STRIKE",IF(AH1795&gt;=#REF!,"GOOD")),"NO DATA")</f>
        <v>NO DATA</v>
      </c>
      <c r="AJ1795" s="75">
        <f>IFERROR(VLOOKUP(K1795,'Roll ups'!H:I,2,FALSE),0)</f>
        <v>126094742.97999983</v>
      </c>
      <c r="AK1795" s="76">
        <f>IF(Table2[[#This Row],[PRICE TIER LOOKUP]]=0,0,IF(Table2[[#This Row],[PRICE TIER LOOKUP]]&gt;0,SUM(AB1795/AJ1795)))</f>
        <v>1.0912469207524784E-4</v>
      </c>
      <c r="AL1795" s="74" t="e">
        <f>IF(AK1795&lt;#REF!,"STRIKE",IF(AK1795&gt;=#REF!,"GOOD"))</f>
        <v>#REF!</v>
      </c>
      <c r="AM1795" s="75">
        <f>VLOOKUP(H1795,'Roll ups'!A:B,2,FALSE)</f>
        <v>325145452.83999985</v>
      </c>
      <c r="AN1795" s="77">
        <f t="shared" si="60"/>
        <v>4.231967533241547E-5</v>
      </c>
      <c r="AO1795" s="74" t="str">
        <f>IFERROR(VLOOKUP(Table2[[#This Row],[Product Name]],'Roll ups'!L:P,5,FALSE),"GOOD")</f>
        <v>GOOD</v>
      </c>
      <c r="AP1795" s="74">
        <f>Table2[[#This Row],[Retail Dollar Vol Current 12 Mths]]/Table2[[#This Row],[SHELF SALES  LOOKUP]]</f>
        <v>4.2974520719734407E-5</v>
      </c>
      <c r="AQ1795" s="69">
        <f t="shared" si="61"/>
        <v>0</v>
      </c>
      <c r="AR179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795" s="69" t="e">
        <f>IF(Table2[[#This Row],[Shelf Dollar Vol Current 12 Mths]]&gt;#REF!,"MEETS $ CRITERIA",IF(Table2[[#This Row],[Shelf Dollar Vol Current 12 Mths]]&lt;#REF!+1,"DOES NOT MEET $ CRITERIA"))</f>
        <v>#REF!</v>
      </c>
      <c r="AT1795" s="78"/>
    </row>
    <row r="1796" spans="1:46" ht="13.8" x14ac:dyDescent="0.3">
      <c r="A1796" s="68" t="s">
        <v>10356</v>
      </c>
      <c r="B1796" s="69">
        <v>88652</v>
      </c>
      <c r="C1796" s="69">
        <v>128</v>
      </c>
      <c r="D1796" s="69" t="s">
        <v>25</v>
      </c>
      <c r="E1796" s="70" t="s">
        <v>6313</v>
      </c>
      <c r="F1796" s="70"/>
      <c r="G1796" s="71" t="s">
        <v>10357</v>
      </c>
      <c r="H1796" s="69" t="s">
        <v>6315</v>
      </c>
      <c r="I1796" s="68" t="s">
        <v>245</v>
      </c>
      <c r="J1796" s="68" t="s">
        <v>245</v>
      </c>
      <c r="K1796" s="68" t="s">
        <v>146</v>
      </c>
      <c r="L1796" s="68" t="s">
        <v>146</v>
      </c>
      <c r="M1796" s="68" t="s">
        <v>245</v>
      </c>
      <c r="N1796" s="68" t="s">
        <v>246</v>
      </c>
      <c r="O1796" s="68" t="s">
        <v>10358</v>
      </c>
      <c r="P1796" s="72" t="s">
        <v>245</v>
      </c>
      <c r="Q1796" s="68" t="s">
        <v>51</v>
      </c>
      <c r="R1796" s="68" t="s">
        <v>31</v>
      </c>
      <c r="S1796" s="68">
        <v>5</v>
      </c>
      <c r="T1796" s="68">
        <v>3.5</v>
      </c>
      <c r="U1796" s="68">
        <v>0.35</v>
      </c>
      <c r="V1796" s="68">
        <v>15.08</v>
      </c>
      <c r="W1796" s="68">
        <v>14</v>
      </c>
      <c r="X1796" s="68">
        <v>7.0000000000000007E-2</v>
      </c>
      <c r="Y1796" s="68">
        <v>50.58</v>
      </c>
      <c r="Z1796" s="68">
        <v>53.5</v>
      </c>
      <c r="AA1796" s="68">
        <v>-0.06</v>
      </c>
      <c r="AB1796" s="73">
        <v>30267</v>
      </c>
      <c r="AC1796" s="73">
        <v>31155.360000000001</v>
      </c>
      <c r="AD1796" s="73">
        <v>30957</v>
      </c>
      <c r="AE1796" s="73">
        <v>31815.360000000001</v>
      </c>
      <c r="AF1796" s="73"/>
      <c r="AG1796" s="73">
        <f>IFERROR(VLOOKUP(J1796,'Roll ups'!D:E,2,FALSE),0)</f>
        <v>57863085.470000021</v>
      </c>
      <c r="AH1796" s="74">
        <f>IF(Table2[[#This Row],[CATEGORY TTL LOOKUP]]=0,0,IF(Table2[[#This Row],[CATEGORY TTL LOOKUP]]&gt;0,SUM(AB1796/AG1796)))</f>
        <v>5.2307960687116104E-4</v>
      </c>
      <c r="AI1796" s="74" t="str">
        <f>IFERROR(IF(AH1796&lt;#REF!,"STRIKE",IF(AH1796&gt;=#REF!,"GOOD")),"NO DATA")</f>
        <v>NO DATA</v>
      </c>
      <c r="AJ1796" s="75">
        <f>IFERROR(VLOOKUP(K1796,'Roll ups'!H:I,2,FALSE),0)</f>
        <v>69119979.479999974</v>
      </c>
      <c r="AK1796" s="76">
        <f>IF(Table2[[#This Row],[PRICE TIER LOOKUP]]=0,0,IF(Table2[[#This Row],[PRICE TIER LOOKUP]]&gt;0,SUM(AB1796/AJ1796)))</f>
        <v>4.3789075499881805E-4</v>
      </c>
      <c r="AL1796" s="74" t="e">
        <f>IF(AK1796&lt;#REF!,"STRIKE",IF(AK1796&gt;=#REF!,"GOOD"))</f>
        <v>#REF!</v>
      </c>
      <c r="AM1796" s="75">
        <f>VLOOKUP(H1796,'Roll ups'!A:B,2,FALSE)</f>
        <v>325145452.83999985</v>
      </c>
      <c r="AN1796" s="77">
        <f t="shared" si="60"/>
        <v>9.3087569688062117E-5</v>
      </c>
      <c r="AO1796" s="74" t="str">
        <f>IFERROR(VLOOKUP(Table2[[#This Row],[Product Name]],'Roll ups'!L:P,5,FALSE),"GOOD")</f>
        <v>GOOD</v>
      </c>
      <c r="AP1796" s="74">
        <f>Table2[[#This Row],[Retail Dollar Vol Current 12 Mths]]/Table2[[#This Row],[SHELF SALES  LOOKUP]]</f>
        <v>9.5209696859065613E-5</v>
      </c>
      <c r="AQ1796" s="69">
        <f t="shared" si="61"/>
        <v>0</v>
      </c>
      <c r="AR179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796" s="69" t="e">
        <f>IF(Table2[[#This Row],[Shelf Dollar Vol Current 12 Mths]]&gt;#REF!,"MEETS $ CRITERIA",IF(Table2[[#This Row],[Shelf Dollar Vol Current 12 Mths]]&lt;#REF!+1,"DOES NOT MEET $ CRITERIA"))</f>
        <v>#REF!</v>
      </c>
      <c r="AT1796" s="78"/>
    </row>
    <row r="1797" spans="1:46" ht="13.8" x14ac:dyDescent="0.3">
      <c r="A1797" s="68" t="s">
        <v>10359</v>
      </c>
      <c r="B1797" s="69">
        <v>88915</v>
      </c>
      <c r="C1797" s="69">
        <v>100</v>
      </c>
      <c r="D1797" s="69" t="s">
        <v>25</v>
      </c>
      <c r="E1797" s="70" t="s">
        <v>6313</v>
      </c>
      <c r="F1797" s="70"/>
      <c r="G1797" s="71" t="s">
        <v>10360</v>
      </c>
      <c r="H1797" s="69" t="s">
        <v>6315</v>
      </c>
      <c r="I1797" s="68" t="s">
        <v>245</v>
      </c>
      <c r="J1797" s="68" t="s">
        <v>245</v>
      </c>
      <c r="K1797" s="68" t="s">
        <v>146</v>
      </c>
      <c r="L1797" s="68" t="s">
        <v>146</v>
      </c>
      <c r="M1797" s="68" t="s">
        <v>245</v>
      </c>
      <c r="N1797" s="68" t="s">
        <v>246</v>
      </c>
      <c r="O1797" s="68" t="s">
        <v>10361</v>
      </c>
      <c r="P1797" s="72" t="s">
        <v>245</v>
      </c>
      <c r="Q1797" s="68" t="s">
        <v>51</v>
      </c>
      <c r="R1797" s="68" t="s">
        <v>31</v>
      </c>
      <c r="S1797" s="68">
        <v>2</v>
      </c>
      <c r="T1797" s="68">
        <v>2.5</v>
      </c>
      <c r="U1797" s="68">
        <v>-0.67</v>
      </c>
      <c r="V1797" s="68">
        <v>6.75</v>
      </c>
      <c r="W1797" s="68">
        <v>4</v>
      </c>
      <c r="X1797" s="68">
        <v>0.41</v>
      </c>
      <c r="Y1797" s="68">
        <v>16.5</v>
      </c>
      <c r="Z1797" s="68">
        <v>11</v>
      </c>
      <c r="AA1797" s="68">
        <v>0.33</v>
      </c>
      <c r="AB1797" s="73">
        <v>18534.75</v>
      </c>
      <c r="AC1797" s="73">
        <v>12076.62</v>
      </c>
      <c r="AD1797" s="73">
        <v>19089.18</v>
      </c>
      <c r="AE1797" s="73">
        <v>12496.62</v>
      </c>
      <c r="AF1797" s="73"/>
      <c r="AG1797" s="73">
        <f>IFERROR(VLOOKUP(J1797,'Roll ups'!D:E,2,FALSE),0)</f>
        <v>57863085.470000021</v>
      </c>
      <c r="AH1797" s="74">
        <f>IF(Table2[[#This Row],[CATEGORY TTL LOOKUP]]=0,0,IF(Table2[[#This Row],[CATEGORY TTL LOOKUP]]&gt;0,SUM(AB1797/AG1797)))</f>
        <v>3.2032080296875314E-4</v>
      </c>
      <c r="AI1797" s="74" t="str">
        <f>IFERROR(IF(AH1797&lt;#REF!,"STRIKE",IF(AH1797&gt;=#REF!,"GOOD")),"NO DATA")</f>
        <v>NO DATA</v>
      </c>
      <c r="AJ1797" s="75">
        <f>IFERROR(VLOOKUP(K1797,'Roll ups'!H:I,2,FALSE),0)</f>
        <v>69119979.479999974</v>
      </c>
      <c r="AK1797" s="76">
        <f>IF(Table2[[#This Row],[PRICE TIER LOOKUP]]=0,0,IF(Table2[[#This Row],[PRICE TIER LOOKUP]]&gt;0,SUM(AB1797/AJ1797)))</f>
        <v>2.6815329141356405E-4</v>
      </c>
      <c r="AL1797" s="74" t="e">
        <f>IF(AK1797&lt;#REF!,"STRIKE",IF(AK1797&gt;=#REF!,"GOOD"))</f>
        <v>#REF!</v>
      </c>
      <c r="AM1797" s="75">
        <f>VLOOKUP(H1797,'Roll ups'!A:B,2,FALSE)</f>
        <v>325145452.83999985</v>
      </c>
      <c r="AN1797" s="77">
        <f t="shared" si="60"/>
        <v>5.7004487801097209E-5</v>
      </c>
      <c r="AO1797" s="74" t="str">
        <f>IFERROR(VLOOKUP(Table2[[#This Row],[Product Name]],'Roll ups'!L:P,5,FALSE),"GOOD")</f>
        <v>GOOD</v>
      </c>
      <c r="AP1797" s="74">
        <f>Table2[[#This Row],[Retail Dollar Vol Current 12 Mths]]/Table2[[#This Row],[SHELF SALES  LOOKUP]]</f>
        <v>5.8709663116197894E-5</v>
      </c>
      <c r="AQ1797" s="69">
        <f t="shared" si="61"/>
        <v>0</v>
      </c>
      <c r="AR179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797" s="69" t="e">
        <f>IF(Table2[[#This Row],[Shelf Dollar Vol Current 12 Mths]]&gt;#REF!,"MEETS $ CRITERIA",IF(Table2[[#This Row],[Shelf Dollar Vol Current 12 Mths]]&lt;#REF!+1,"DOES NOT MEET $ CRITERIA"))</f>
        <v>#REF!</v>
      </c>
      <c r="AT1797" s="78"/>
    </row>
    <row r="1798" spans="1:46" ht="13.8" x14ac:dyDescent="0.3">
      <c r="A1798" s="68" t="s">
        <v>10362</v>
      </c>
      <c r="B1798" s="69">
        <v>89679</v>
      </c>
      <c r="C1798" s="69">
        <v>143</v>
      </c>
      <c r="D1798" s="69" t="s">
        <v>25</v>
      </c>
      <c r="E1798" s="70" t="s">
        <v>6313</v>
      </c>
      <c r="F1798" s="70"/>
      <c r="G1798" s="71" t="s">
        <v>10363</v>
      </c>
      <c r="H1798" s="69" t="s">
        <v>6315</v>
      </c>
      <c r="I1798" s="68" t="s">
        <v>245</v>
      </c>
      <c r="J1798" s="68" t="s">
        <v>245</v>
      </c>
      <c r="K1798" s="68" t="s">
        <v>146</v>
      </c>
      <c r="L1798" s="68" t="s">
        <v>6320</v>
      </c>
      <c r="M1798" s="68" t="s">
        <v>245</v>
      </c>
      <c r="N1798" s="68" t="s">
        <v>246</v>
      </c>
      <c r="O1798" s="68" t="s">
        <v>10364</v>
      </c>
      <c r="P1798" s="72" t="s">
        <v>245</v>
      </c>
      <c r="Q1798" s="68" t="s">
        <v>128</v>
      </c>
      <c r="R1798" s="68" t="s">
        <v>60</v>
      </c>
      <c r="S1798" s="68"/>
      <c r="T1798" s="68">
        <v>4.83</v>
      </c>
      <c r="U1798" s="68"/>
      <c r="V1798" s="68">
        <v>9</v>
      </c>
      <c r="W1798" s="68">
        <v>20.83</v>
      </c>
      <c r="X1798" s="68">
        <v>-1.31</v>
      </c>
      <c r="Y1798" s="68">
        <v>33.58</v>
      </c>
      <c r="Z1798" s="68">
        <v>30.33</v>
      </c>
      <c r="AA1798" s="68">
        <v>0.1</v>
      </c>
      <c r="AB1798" s="73">
        <v>14887.91</v>
      </c>
      <c r="AC1798" s="73">
        <v>13776.8</v>
      </c>
      <c r="AD1798" s="73">
        <v>15915.95</v>
      </c>
      <c r="AE1798" s="73">
        <v>14279.72</v>
      </c>
      <c r="AF1798" s="73"/>
      <c r="AG1798" s="73">
        <f>IFERROR(VLOOKUP(J1798,'Roll ups'!D:E,2,FALSE),0)</f>
        <v>57863085.470000021</v>
      </c>
      <c r="AH1798" s="74">
        <f>IF(Table2[[#This Row],[CATEGORY TTL LOOKUP]]=0,0,IF(Table2[[#This Row],[CATEGORY TTL LOOKUP]]&gt;0,SUM(AB1798/AG1798)))</f>
        <v>2.5729547394631866E-4</v>
      </c>
      <c r="AI1798" s="74" t="str">
        <f>IFERROR(IF(AH1798&lt;#REF!,"STRIKE",IF(AH1798&gt;=#REF!,"GOOD")),"NO DATA")</f>
        <v>NO DATA</v>
      </c>
      <c r="AJ1798" s="75">
        <f>IFERROR(VLOOKUP(K1798,'Roll ups'!H:I,2,FALSE),0)</f>
        <v>69119979.479999974</v>
      </c>
      <c r="AK1798" s="76">
        <f>IF(Table2[[#This Row],[PRICE TIER LOOKUP]]=0,0,IF(Table2[[#This Row],[PRICE TIER LOOKUP]]&gt;0,SUM(AB1798/AJ1798)))</f>
        <v>2.1539228037976849E-4</v>
      </c>
      <c r="AL1798" s="74" t="e">
        <f>IF(AK1798&lt;#REF!,"STRIKE",IF(AK1798&gt;=#REF!,"GOOD"))</f>
        <v>#REF!</v>
      </c>
      <c r="AM1798" s="75">
        <f>VLOOKUP(H1798,'Roll ups'!A:B,2,FALSE)</f>
        <v>325145452.83999985</v>
      </c>
      <c r="AN1798" s="77">
        <f t="shared" si="60"/>
        <v>4.5788461348485045E-5</v>
      </c>
      <c r="AO1798" s="74" t="str">
        <f>IFERROR(VLOOKUP(Table2[[#This Row],[Product Name]],'Roll ups'!L:P,5,FALSE),"GOOD")</f>
        <v>GOOD</v>
      </c>
      <c r="AP1798" s="74">
        <f>Table2[[#This Row],[Retail Dollar Vol Current 12 Mths]]/Table2[[#This Row],[SHELF SALES  LOOKUP]]</f>
        <v>4.895024630048278E-5</v>
      </c>
      <c r="AQ1798" s="69">
        <f t="shared" si="61"/>
        <v>0</v>
      </c>
      <c r="AR179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798" s="69" t="e">
        <f>IF(Table2[[#This Row],[Shelf Dollar Vol Current 12 Mths]]&gt;#REF!,"MEETS $ CRITERIA",IF(Table2[[#This Row],[Shelf Dollar Vol Current 12 Mths]]&lt;#REF!+1,"DOES NOT MEET $ CRITERIA"))</f>
        <v>#REF!</v>
      </c>
      <c r="AT1798" s="78"/>
    </row>
    <row r="1799" spans="1:46" ht="13.8" x14ac:dyDescent="0.3">
      <c r="A1799" s="68" t="s">
        <v>10365</v>
      </c>
      <c r="B1799" s="69">
        <v>34364</v>
      </c>
      <c r="C1799" s="69">
        <v>113</v>
      </c>
      <c r="D1799" s="69" t="s">
        <v>25</v>
      </c>
      <c r="E1799" s="70" t="s">
        <v>6313</v>
      </c>
      <c r="F1799" s="70"/>
      <c r="G1799" s="71" t="s">
        <v>10366</v>
      </c>
      <c r="H1799" s="69" t="s">
        <v>6315</v>
      </c>
      <c r="I1799" s="68" t="s">
        <v>252</v>
      </c>
      <c r="J1799" s="68" t="s">
        <v>252</v>
      </c>
      <c r="K1799" s="68" t="s">
        <v>89</v>
      </c>
      <c r="L1799" s="68" t="s">
        <v>104</v>
      </c>
      <c r="M1799" s="68" t="s">
        <v>252</v>
      </c>
      <c r="N1799" s="68" t="s">
        <v>154</v>
      </c>
      <c r="O1799" s="68" t="s">
        <v>10367</v>
      </c>
      <c r="P1799" s="72" t="s">
        <v>252</v>
      </c>
      <c r="Q1799" s="68" t="s">
        <v>194</v>
      </c>
      <c r="R1799" s="68" t="s">
        <v>31</v>
      </c>
      <c r="S1799" s="68">
        <v>11</v>
      </c>
      <c r="T1799" s="68">
        <v>7</v>
      </c>
      <c r="U1799" s="68">
        <v>0.36</v>
      </c>
      <c r="V1799" s="68">
        <v>44</v>
      </c>
      <c r="W1799" s="68">
        <v>14</v>
      </c>
      <c r="X1799" s="68">
        <v>0.68</v>
      </c>
      <c r="Y1799" s="68">
        <v>121</v>
      </c>
      <c r="Z1799" s="68">
        <v>67</v>
      </c>
      <c r="AA1799" s="68">
        <v>0.45</v>
      </c>
      <c r="AB1799" s="73">
        <v>11383.68</v>
      </c>
      <c r="AC1799" s="73">
        <v>6304.56</v>
      </c>
      <c r="AD1799" s="73">
        <v>11383.68</v>
      </c>
      <c r="AE1799" s="73">
        <v>6304.56</v>
      </c>
      <c r="AF1799" s="73"/>
      <c r="AG1799" s="73">
        <f>IFERROR(VLOOKUP(J1799,'Roll ups'!D:E,2,FALSE),0)</f>
        <v>73393567.950000003</v>
      </c>
      <c r="AH1799" s="74">
        <f>IF(Table2[[#This Row],[CATEGORY TTL LOOKUP]]=0,0,IF(Table2[[#This Row],[CATEGORY TTL LOOKUP]]&gt;0,SUM(AB1799/AG1799)))</f>
        <v>1.5510460000739071E-4</v>
      </c>
      <c r="AI1799" s="74" t="str">
        <f>IFERROR(IF(AH1799&lt;#REF!,"STRIKE",IF(AH1799&gt;=#REF!,"GOOD")),"NO DATA")</f>
        <v>NO DATA</v>
      </c>
      <c r="AJ1799" s="75">
        <f>IFERROR(VLOOKUP(K1799,'Roll ups'!H:I,2,FALSE),0)</f>
        <v>75793138.070000067</v>
      </c>
      <c r="AK1799" s="76">
        <f>IF(Table2[[#This Row],[PRICE TIER LOOKUP]]=0,0,IF(Table2[[#This Row],[PRICE TIER LOOKUP]]&gt;0,SUM(AB1799/AJ1799)))</f>
        <v>1.5019407151985718E-4</v>
      </c>
      <c r="AL1799" s="74" t="e">
        <f>IF(AK1799&lt;#REF!,"STRIKE",IF(AK1799&gt;=#REF!,"GOOD"))</f>
        <v>#REF!</v>
      </c>
      <c r="AM1799" s="75">
        <f>VLOOKUP(H1799,'Roll ups'!A:B,2,FALSE)</f>
        <v>325145452.83999985</v>
      </c>
      <c r="AN1799" s="77">
        <f t="shared" si="60"/>
        <v>3.5011038600013181E-5</v>
      </c>
      <c r="AO1799" s="74" t="str">
        <f>IFERROR(VLOOKUP(Table2[[#This Row],[Product Name]],'Roll ups'!L:P,5,FALSE),"GOOD")</f>
        <v>GOOD</v>
      </c>
      <c r="AP1799" s="74">
        <f>Table2[[#This Row],[Retail Dollar Vol Current 12 Mths]]/Table2[[#This Row],[SHELF SALES  LOOKUP]]</f>
        <v>3.5011038600013181E-5</v>
      </c>
      <c r="AQ1799" s="69">
        <f t="shared" si="61"/>
        <v>0</v>
      </c>
      <c r="AR179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799" s="69" t="e">
        <f>IF(Table2[[#This Row],[Shelf Dollar Vol Current 12 Mths]]&gt;#REF!,"MEETS $ CRITERIA",IF(Table2[[#This Row],[Shelf Dollar Vol Current 12 Mths]]&lt;#REF!+1,"DOES NOT MEET $ CRITERIA"))</f>
        <v>#REF!</v>
      </c>
      <c r="AT1799" s="78"/>
    </row>
    <row r="1800" spans="1:46" ht="13.8" x14ac:dyDescent="0.3">
      <c r="A1800" s="68" t="s">
        <v>10368</v>
      </c>
      <c r="B1800" s="69">
        <v>87725</v>
      </c>
      <c r="C1800" s="69">
        <v>316</v>
      </c>
      <c r="D1800" s="69" t="s">
        <v>25</v>
      </c>
      <c r="E1800" s="70" t="s">
        <v>6313</v>
      </c>
      <c r="F1800" s="70"/>
      <c r="G1800" s="71" t="s">
        <v>10369</v>
      </c>
      <c r="H1800" s="69" t="s">
        <v>6315</v>
      </c>
      <c r="I1800" s="68" t="s">
        <v>245</v>
      </c>
      <c r="J1800" s="68" t="s">
        <v>245</v>
      </c>
      <c r="K1800" s="68" t="s">
        <v>146</v>
      </c>
      <c r="L1800" s="68" t="s">
        <v>146</v>
      </c>
      <c r="M1800" s="68" t="s">
        <v>245</v>
      </c>
      <c r="N1800" s="68" t="s">
        <v>246</v>
      </c>
      <c r="O1800" s="68" t="s">
        <v>10370</v>
      </c>
      <c r="P1800" s="72" t="s">
        <v>245</v>
      </c>
      <c r="Q1800" s="68" t="s">
        <v>128</v>
      </c>
      <c r="R1800" s="68" t="s">
        <v>60</v>
      </c>
      <c r="S1800" s="68">
        <v>24</v>
      </c>
      <c r="T1800" s="68">
        <v>29</v>
      </c>
      <c r="U1800" s="68">
        <v>-0.21</v>
      </c>
      <c r="V1800" s="68">
        <v>153.5</v>
      </c>
      <c r="W1800" s="68">
        <v>105.42</v>
      </c>
      <c r="X1800" s="68">
        <v>0.31</v>
      </c>
      <c r="Y1800" s="68">
        <v>489.08</v>
      </c>
      <c r="Z1800" s="68">
        <v>555.91999999999996</v>
      </c>
      <c r="AA1800" s="68">
        <v>-0.14000000000000001</v>
      </c>
      <c r="AB1800" s="73">
        <v>231001.46</v>
      </c>
      <c r="AC1800" s="73">
        <v>271909.96000000002</v>
      </c>
      <c r="AD1800" s="73">
        <v>239220.44</v>
      </c>
      <c r="AE1800" s="73">
        <v>271909.96000000002</v>
      </c>
      <c r="AF1800" s="73"/>
      <c r="AG1800" s="73">
        <f>IFERROR(VLOOKUP(J1800,'Roll ups'!D:E,2,FALSE),0)</f>
        <v>57863085.470000021</v>
      </c>
      <c r="AH1800" s="74">
        <f>IF(Table2[[#This Row],[CATEGORY TTL LOOKUP]]=0,0,IF(Table2[[#This Row],[CATEGORY TTL LOOKUP]]&gt;0,SUM(AB1800/AG1800)))</f>
        <v>3.9922077802049833E-3</v>
      </c>
      <c r="AI1800" s="74" t="str">
        <f>IFERROR(IF(AH1800&lt;#REF!,"STRIKE",IF(AH1800&gt;=#REF!,"GOOD")),"NO DATA")</f>
        <v>NO DATA</v>
      </c>
      <c r="AJ1800" s="75">
        <f>IFERROR(VLOOKUP(K1800,'Roll ups'!H:I,2,FALSE),0)</f>
        <v>69119979.479999974</v>
      </c>
      <c r="AK1800" s="76">
        <f>IF(Table2[[#This Row],[PRICE TIER LOOKUP]]=0,0,IF(Table2[[#This Row],[PRICE TIER LOOKUP]]&gt;0,SUM(AB1800/AJ1800)))</f>
        <v>3.3420360037410136E-3</v>
      </c>
      <c r="AL1800" s="74" t="e">
        <f>IF(AK1800&lt;#REF!,"STRIKE",IF(AK1800&gt;=#REF!,"GOOD"))</f>
        <v>#REF!</v>
      </c>
      <c r="AM1800" s="75">
        <f>VLOOKUP(H1800,'Roll ups'!A:B,2,FALSE)</f>
        <v>325145452.83999985</v>
      </c>
      <c r="AN1800" s="77">
        <f t="shared" si="60"/>
        <v>7.1045576059054717E-4</v>
      </c>
      <c r="AO1800" s="74" t="str">
        <f>IFERROR(VLOOKUP(Table2[[#This Row],[Product Name]],'Roll ups'!L:P,5,FALSE),"GOOD")</f>
        <v>GOOD</v>
      </c>
      <c r="AP1800" s="74">
        <f>Table2[[#This Row],[Retail Dollar Vol Current 12 Mths]]/Table2[[#This Row],[SHELF SALES  LOOKUP]]</f>
        <v>7.3573361678755346E-4</v>
      </c>
      <c r="AQ1800" s="69">
        <f t="shared" si="61"/>
        <v>0</v>
      </c>
      <c r="AR180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800" s="69" t="e">
        <f>IF(Table2[[#This Row],[Shelf Dollar Vol Current 12 Mths]]&gt;#REF!,"MEETS $ CRITERIA",IF(Table2[[#This Row],[Shelf Dollar Vol Current 12 Mths]]&lt;#REF!+1,"DOES NOT MEET $ CRITERIA"))</f>
        <v>#REF!</v>
      </c>
      <c r="AT1800" s="78"/>
    </row>
    <row r="1801" spans="1:46" ht="13.8" x14ac:dyDescent="0.3">
      <c r="A1801" s="68" t="s">
        <v>10371</v>
      </c>
      <c r="B1801" s="69">
        <v>56664</v>
      </c>
      <c r="C1801" s="69">
        <v>199</v>
      </c>
      <c r="D1801" s="69" t="s">
        <v>25</v>
      </c>
      <c r="E1801" s="70">
        <v>44927</v>
      </c>
      <c r="F1801" s="70"/>
      <c r="G1801" s="71" t="s">
        <v>10372</v>
      </c>
      <c r="H1801" s="69" t="s">
        <v>6315</v>
      </c>
      <c r="I1801" s="68" t="s">
        <v>131</v>
      </c>
      <c r="J1801" s="68" t="s">
        <v>88</v>
      </c>
      <c r="K1801" s="68" t="s">
        <v>104</v>
      </c>
      <c r="L1801" s="68" t="s">
        <v>89</v>
      </c>
      <c r="M1801" s="68" t="s">
        <v>88</v>
      </c>
      <c r="N1801" s="68" t="s">
        <v>90</v>
      </c>
      <c r="O1801" s="68" t="s">
        <v>10373</v>
      </c>
      <c r="P1801" s="72" t="s">
        <v>191</v>
      </c>
      <c r="Q1801" s="68" t="s">
        <v>194</v>
      </c>
      <c r="R1801" s="68" t="s">
        <v>6402</v>
      </c>
      <c r="S1801" s="68">
        <v>31</v>
      </c>
      <c r="T1801" s="68">
        <v>13</v>
      </c>
      <c r="U1801" s="68">
        <v>0.57999999999999996</v>
      </c>
      <c r="V1801" s="68">
        <v>55</v>
      </c>
      <c r="W1801" s="68">
        <v>81</v>
      </c>
      <c r="X1801" s="68">
        <v>-0.47</v>
      </c>
      <c r="Y1801" s="68">
        <v>272.33</v>
      </c>
      <c r="Z1801" s="68">
        <v>286</v>
      </c>
      <c r="AA1801" s="68">
        <v>-0.05</v>
      </c>
      <c r="AB1801" s="73">
        <v>25874.6</v>
      </c>
      <c r="AC1801" s="73">
        <v>27788.400000000001</v>
      </c>
      <c r="AD1801" s="73">
        <v>27614.6</v>
      </c>
      <c r="AE1801" s="73">
        <v>29000.400000000001</v>
      </c>
      <c r="AF1801" s="73"/>
      <c r="AG1801" s="73">
        <f>IFERROR(VLOOKUP(J1801,'Roll ups'!D:E,2,FALSE),0)</f>
        <v>43814205.929999985</v>
      </c>
      <c r="AH1801" s="74">
        <f>IF(Table2[[#This Row],[CATEGORY TTL LOOKUP]]=0,0,IF(Table2[[#This Row],[CATEGORY TTL LOOKUP]]&gt;0,SUM(AB1801/AG1801)))</f>
        <v>5.9055275454127142E-4</v>
      </c>
      <c r="AI1801" s="74" t="str">
        <f>IFERROR(IF(AH1801&lt;#REF!,"STRIKE",IF(AH1801&gt;=#REF!,"GOOD")),"NO DATA")</f>
        <v>NO DATA</v>
      </c>
      <c r="AJ1801" s="75">
        <f>IFERROR(VLOOKUP(K1801,'Roll ups'!H:I,2,FALSE),0)</f>
        <v>34230392.709999993</v>
      </c>
      <c r="AK1801" s="76">
        <f>IF(Table2[[#This Row],[PRICE TIER LOOKUP]]=0,0,IF(Table2[[#This Row],[PRICE TIER LOOKUP]]&gt;0,SUM(AB1801/AJ1801)))</f>
        <v>7.5589550547110868E-4</v>
      </c>
      <c r="AL1801" s="74" t="e">
        <f>IF(AK1801&lt;#REF!,"STRIKE",IF(AK1801&gt;=#REF!,"GOOD"))</f>
        <v>#REF!</v>
      </c>
      <c r="AM1801" s="75">
        <f>VLOOKUP(H1801,'Roll ups'!A:B,2,FALSE)</f>
        <v>325145452.83999985</v>
      </c>
      <c r="AN1801" s="77">
        <f t="shared" si="60"/>
        <v>7.9578538693981298E-5</v>
      </c>
      <c r="AO1801" s="74" t="str">
        <f>IFERROR(VLOOKUP(Table2[[#This Row],[Product Name]],'Roll ups'!L:P,5,FALSE),"GOOD")</f>
        <v>GOOD</v>
      </c>
      <c r="AP1801" s="74">
        <f>Table2[[#This Row],[Retail Dollar Vol Current 12 Mths]]/Table2[[#This Row],[SHELF SALES  LOOKUP]]</f>
        <v>8.4929989820859675E-5</v>
      </c>
      <c r="AQ1801" s="69">
        <f t="shared" si="61"/>
        <v>0</v>
      </c>
      <c r="AR180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801" s="69" t="e">
        <f>IF(Table2[[#This Row],[Shelf Dollar Vol Current 12 Mths]]&gt;#REF!,"MEETS $ CRITERIA",IF(Table2[[#This Row],[Shelf Dollar Vol Current 12 Mths]]&lt;#REF!+1,"DOES NOT MEET $ CRITERIA"))</f>
        <v>#REF!</v>
      </c>
      <c r="AT1801" s="78"/>
    </row>
    <row r="1802" spans="1:46" ht="13.8" x14ac:dyDescent="0.3">
      <c r="A1802" s="68" t="s">
        <v>10374</v>
      </c>
      <c r="B1802" s="69">
        <v>508486</v>
      </c>
      <c r="C1802" s="69">
        <v>22</v>
      </c>
      <c r="D1802" s="69" t="s">
        <v>25</v>
      </c>
      <c r="E1802" s="70">
        <v>44927</v>
      </c>
      <c r="F1802" s="70"/>
      <c r="G1802" s="71" t="s">
        <v>10375</v>
      </c>
      <c r="H1802" s="69" t="s">
        <v>6315</v>
      </c>
      <c r="I1802" s="68" t="s">
        <v>131</v>
      </c>
      <c r="J1802" s="68" t="s">
        <v>88</v>
      </c>
      <c r="K1802" s="68" t="s">
        <v>132</v>
      </c>
      <c r="L1802" s="68" t="s">
        <v>6320</v>
      </c>
      <c r="M1802" s="68" t="s">
        <v>88</v>
      </c>
      <c r="N1802" s="68" t="s">
        <v>133</v>
      </c>
      <c r="O1802" s="68" t="s">
        <v>10376</v>
      </c>
      <c r="P1802" s="72" t="s">
        <v>87</v>
      </c>
      <c r="Q1802" s="68" t="s">
        <v>401</v>
      </c>
      <c r="R1802" s="68" t="s">
        <v>31</v>
      </c>
      <c r="S1802" s="68">
        <v>2</v>
      </c>
      <c r="T1802" s="68">
        <v>1.08</v>
      </c>
      <c r="U1802" s="68">
        <v>0.28000000000000003</v>
      </c>
      <c r="V1802" s="68">
        <v>2.5</v>
      </c>
      <c r="W1802" s="68">
        <v>4.58</v>
      </c>
      <c r="X1802" s="68">
        <v>-0.83</v>
      </c>
      <c r="Y1802" s="68">
        <v>13.67</v>
      </c>
      <c r="Z1802" s="68">
        <v>4.58</v>
      </c>
      <c r="AA1802" s="68">
        <v>0.66</v>
      </c>
      <c r="AB1802" s="73">
        <v>5976.22</v>
      </c>
      <c r="AC1802" s="73">
        <v>1921.97</v>
      </c>
      <c r="AD1802" s="73">
        <v>6305.8</v>
      </c>
      <c r="AE1802" s="73">
        <v>2114.75</v>
      </c>
      <c r="AF1802" s="73"/>
      <c r="AG1802" s="73">
        <f>IFERROR(VLOOKUP(J1802,'Roll ups'!D:E,2,FALSE),0)</f>
        <v>43814205.929999985</v>
      </c>
      <c r="AH1802" s="74">
        <f>IF(Table2[[#This Row],[CATEGORY TTL LOOKUP]]=0,0,IF(Table2[[#This Row],[CATEGORY TTL LOOKUP]]&gt;0,SUM(AB1802/AG1802)))</f>
        <v>1.3639913980292013E-4</v>
      </c>
      <c r="AI1802" s="74" t="str">
        <f>IFERROR(IF(AH1802&lt;#REF!,"STRIKE",IF(AH1802&gt;=#REF!,"GOOD")),"NO DATA")</f>
        <v>NO DATA</v>
      </c>
      <c r="AJ1802" s="75">
        <f>IFERROR(VLOOKUP(K1802,'Roll ups'!H:I,2,FALSE),0)</f>
        <v>126094742.97999983</v>
      </c>
      <c r="AK1802" s="76">
        <f>IF(Table2[[#This Row],[PRICE TIER LOOKUP]]=0,0,IF(Table2[[#This Row],[PRICE TIER LOOKUP]]&gt;0,SUM(AB1802/AJ1802)))</f>
        <v>4.7394680053774341E-5</v>
      </c>
      <c r="AL1802" s="74" t="e">
        <f>IF(AK1802&lt;#REF!,"STRIKE",IF(AK1802&gt;=#REF!,"GOOD"))</f>
        <v>#REF!</v>
      </c>
      <c r="AM1802" s="75">
        <f>VLOOKUP(H1802,'Roll ups'!A:B,2,FALSE)</f>
        <v>325145452.83999985</v>
      </c>
      <c r="AN1802" s="77">
        <f t="shared" si="60"/>
        <v>1.8380143249122495E-5</v>
      </c>
      <c r="AO1802" s="74" t="str">
        <f>IFERROR(VLOOKUP(Table2[[#This Row],[Product Name]],'Roll ups'!L:P,5,FALSE),"GOOD")</f>
        <v>GOOD</v>
      </c>
      <c r="AP1802" s="74">
        <f>Table2[[#This Row],[Retail Dollar Vol Current 12 Mths]]/Table2[[#This Row],[SHELF SALES  LOOKUP]]</f>
        <v>1.9393781905672254E-5</v>
      </c>
      <c r="AQ1802" s="69">
        <f t="shared" si="61"/>
        <v>0</v>
      </c>
      <c r="AR180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802" s="69" t="e">
        <f>IF(Table2[[#This Row],[Shelf Dollar Vol Current 12 Mths]]&gt;#REF!,"MEETS $ CRITERIA",IF(Table2[[#This Row],[Shelf Dollar Vol Current 12 Mths]]&lt;#REF!+1,"DOES NOT MEET $ CRITERIA"))</f>
        <v>#REF!</v>
      </c>
      <c r="AT1802" s="78"/>
    </row>
    <row r="1803" spans="1:46" ht="13.8" x14ac:dyDescent="0.3">
      <c r="A1803" s="68" t="s">
        <v>10377</v>
      </c>
      <c r="B1803" s="69">
        <v>12851</v>
      </c>
      <c r="C1803" s="69">
        <v>236</v>
      </c>
      <c r="D1803" s="69" t="s">
        <v>25</v>
      </c>
      <c r="E1803" s="70">
        <v>44927</v>
      </c>
      <c r="F1803" s="70"/>
      <c r="G1803" s="71" t="s">
        <v>10378</v>
      </c>
      <c r="H1803" s="69" t="s">
        <v>6315</v>
      </c>
      <c r="I1803" s="68" t="s">
        <v>6355</v>
      </c>
      <c r="J1803" s="68" t="s">
        <v>257</v>
      </c>
      <c r="K1803" s="68" t="s">
        <v>89</v>
      </c>
      <c r="L1803" s="68" t="s">
        <v>89</v>
      </c>
      <c r="M1803" s="68" t="s">
        <v>257</v>
      </c>
      <c r="N1803" s="68" t="s">
        <v>258</v>
      </c>
      <c r="O1803" s="68" t="s">
        <v>10379</v>
      </c>
      <c r="P1803" s="72" t="s">
        <v>6357</v>
      </c>
      <c r="Q1803" s="68" t="s">
        <v>194</v>
      </c>
      <c r="R1803" s="68" t="s">
        <v>6402</v>
      </c>
      <c r="S1803" s="68">
        <v>22</v>
      </c>
      <c r="T1803" s="68">
        <v>18</v>
      </c>
      <c r="U1803" s="68">
        <v>0.16</v>
      </c>
      <c r="V1803" s="68">
        <v>79.5</v>
      </c>
      <c r="W1803" s="68">
        <v>36.5</v>
      </c>
      <c r="X1803" s="68">
        <v>0.54</v>
      </c>
      <c r="Y1803" s="68">
        <v>337.5</v>
      </c>
      <c r="Z1803" s="68">
        <v>207.5</v>
      </c>
      <c r="AA1803" s="68">
        <v>0.39</v>
      </c>
      <c r="AB1803" s="73">
        <v>32362.02</v>
      </c>
      <c r="AC1803" s="73">
        <v>25324.2</v>
      </c>
      <c r="AD1803" s="73">
        <v>37341</v>
      </c>
      <c r="AE1803" s="73">
        <v>25324.2</v>
      </c>
      <c r="AF1803" s="73"/>
      <c r="AG1803" s="73">
        <f>IFERROR(VLOOKUP(J1803,'Roll ups'!D:E,2,FALSE),0)</f>
        <v>29546996.449999988</v>
      </c>
      <c r="AH1803" s="74">
        <f>IF(Table2[[#This Row],[CATEGORY TTL LOOKUP]]=0,0,IF(Table2[[#This Row],[CATEGORY TTL LOOKUP]]&gt;0,SUM(AB1803/AG1803)))</f>
        <v>1.0952727481036407E-3</v>
      </c>
      <c r="AI1803" s="74" t="str">
        <f>IFERROR(IF(AH1803&lt;#REF!,"STRIKE",IF(AH1803&gt;=#REF!,"GOOD")),"NO DATA")</f>
        <v>NO DATA</v>
      </c>
      <c r="AJ1803" s="75">
        <f>IFERROR(VLOOKUP(K1803,'Roll ups'!H:I,2,FALSE),0)</f>
        <v>75793138.070000067</v>
      </c>
      <c r="AK1803" s="76">
        <f>IF(Table2[[#This Row],[PRICE TIER LOOKUP]]=0,0,IF(Table2[[#This Row],[PRICE TIER LOOKUP]]&gt;0,SUM(AB1803/AJ1803)))</f>
        <v>4.2697823080120389E-4</v>
      </c>
      <c r="AL1803" s="74" t="e">
        <f>IF(AK1803&lt;#REF!,"STRIKE",IF(AK1803&gt;=#REF!,"GOOD"))</f>
        <v>#REF!</v>
      </c>
      <c r="AM1803" s="75">
        <f>VLOOKUP(H1803,'Roll ups'!A:B,2,FALSE)</f>
        <v>325145452.83999985</v>
      </c>
      <c r="AN1803" s="77">
        <f t="shared" si="60"/>
        <v>9.9530901377621175E-5</v>
      </c>
      <c r="AO1803" s="74" t="str">
        <f>IFERROR(VLOOKUP(Table2[[#This Row],[Product Name]],'Roll ups'!L:P,5,FALSE),"GOOD")</f>
        <v>GOOD</v>
      </c>
      <c r="AP1803" s="74">
        <f>Table2[[#This Row],[Retail Dollar Vol Current 12 Mths]]/Table2[[#This Row],[SHELF SALES  LOOKUP]]</f>
        <v>1.1484398651078492E-4</v>
      </c>
      <c r="AQ1803" s="69">
        <f t="shared" si="61"/>
        <v>0</v>
      </c>
      <c r="AR180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803" s="69" t="e">
        <f>IF(Table2[[#This Row],[Shelf Dollar Vol Current 12 Mths]]&gt;#REF!,"MEETS $ CRITERIA",IF(Table2[[#This Row],[Shelf Dollar Vol Current 12 Mths]]&lt;#REF!+1,"DOES NOT MEET $ CRITERIA"))</f>
        <v>#REF!</v>
      </c>
      <c r="AT1803" s="78"/>
    </row>
    <row r="1804" spans="1:46" ht="13.8" x14ac:dyDescent="0.3">
      <c r="A1804" s="68" t="s">
        <v>10380</v>
      </c>
      <c r="B1804" s="69">
        <v>58855</v>
      </c>
      <c r="C1804" s="69">
        <v>285</v>
      </c>
      <c r="D1804" s="69" t="s">
        <v>25</v>
      </c>
      <c r="E1804" s="70">
        <v>44927</v>
      </c>
      <c r="F1804" s="70"/>
      <c r="G1804" s="71" t="s">
        <v>10381</v>
      </c>
      <c r="H1804" s="69" t="s">
        <v>6315</v>
      </c>
      <c r="I1804" s="68" t="s">
        <v>116</v>
      </c>
      <c r="J1804" s="68" t="s">
        <v>116</v>
      </c>
      <c r="K1804" s="68" t="s">
        <v>116</v>
      </c>
      <c r="L1804" s="68" t="s">
        <v>104</v>
      </c>
      <c r="M1804" s="68" t="s">
        <v>116</v>
      </c>
      <c r="N1804" s="68" t="s">
        <v>122</v>
      </c>
      <c r="O1804" s="68" t="s">
        <v>10382</v>
      </c>
      <c r="P1804" s="72" t="s">
        <v>116</v>
      </c>
      <c r="Q1804" s="68" t="s">
        <v>128</v>
      </c>
      <c r="R1804" s="68" t="s">
        <v>60</v>
      </c>
      <c r="S1804" s="68">
        <v>44</v>
      </c>
      <c r="T1804" s="68">
        <v>73.5</v>
      </c>
      <c r="U1804" s="68">
        <v>-0.66</v>
      </c>
      <c r="V1804" s="68">
        <v>232.2</v>
      </c>
      <c r="W1804" s="68">
        <v>409.52</v>
      </c>
      <c r="X1804" s="68">
        <v>-0.76</v>
      </c>
      <c r="Y1804" s="68">
        <v>961.43</v>
      </c>
      <c r="Z1804" s="68">
        <v>759.54</v>
      </c>
      <c r="AA1804" s="68">
        <v>0.21</v>
      </c>
      <c r="AB1804" s="73">
        <v>74688.600000000006</v>
      </c>
      <c r="AC1804" s="73">
        <v>61632.9</v>
      </c>
      <c r="AD1804" s="73">
        <v>79845.600000000006</v>
      </c>
      <c r="AE1804" s="73">
        <v>63081.9</v>
      </c>
      <c r="AF1804" s="73"/>
      <c r="AG1804" s="73">
        <f>IFERROR(VLOOKUP(J1804,'Roll ups'!D:E,2,FALSE),0)</f>
        <v>5567781.3899999987</v>
      </c>
      <c r="AH1804" s="74">
        <f>IF(Table2[[#This Row],[CATEGORY TTL LOOKUP]]=0,0,IF(Table2[[#This Row],[CATEGORY TTL LOOKUP]]&gt;0,SUM(AB1804/AG1804)))</f>
        <v>1.3414427537357033E-2</v>
      </c>
      <c r="AI1804" s="74" t="str">
        <f>IFERROR(IF(AH1804&lt;#REF!,"STRIKE",IF(AH1804&gt;=#REF!,"GOOD")),"NO DATA")</f>
        <v>NO DATA</v>
      </c>
      <c r="AJ1804" s="75">
        <f>IFERROR(VLOOKUP(K1804,'Roll ups'!H:I,2,FALSE),0)</f>
        <v>5567781.3899999987</v>
      </c>
      <c r="AK1804" s="76">
        <f>IF(Table2[[#This Row],[PRICE TIER LOOKUP]]=0,0,IF(Table2[[#This Row],[PRICE TIER LOOKUP]]&gt;0,SUM(AB1804/AJ1804)))</f>
        <v>1.3414427537357033E-2</v>
      </c>
      <c r="AL1804" s="74" t="e">
        <f>IF(AK1804&lt;#REF!,"STRIKE",IF(AK1804&gt;=#REF!,"GOOD"))</f>
        <v>#REF!</v>
      </c>
      <c r="AM1804" s="75">
        <f>VLOOKUP(H1804,'Roll ups'!A:B,2,FALSE)</f>
        <v>325145452.83999985</v>
      </c>
      <c r="AN1804" s="77">
        <f t="shared" si="60"/>
        <v>2.2970827162929251E-4</v>
      </c>
      <c r="AO1804" s="74" t="str">
        <f>IFERROR(VLOOKUP(Table2[[#This Row],[Product Name]],'Roll ups'!L:P,5,FALSE),"GOOD")</f>
        <v>GOOD</v>
      </c>
      <c r="AP1804" s="74">
        <f>Table2[[#This Row],[Retail Dollar Vol Current 12 Mths]]/Table2[[#This Row],[SHELF SALES  LOOKUP]]</f>
        <v>2.4556886557257519E-4</v>
      </c>
      <c r="AQ1804" s="69">
        <f t="shared" si="61"/>
        <v>0</v>
      </c>
      <c r="AR180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804" s="69" t="e">
        <f>IF(Table2[[#This Row],[Shelf Dollar Vol Current 12 Mths]]&gt;#REF!,"MEETS $ CRITERIA",IF(Table2[[#This Row],[Shelf Dollar Vol Current 12 Mths]]&lt;#REF!+1,"DOES NOT MEET $ CRITERIA"))</f>
        <v>#REF!</v>
      </c>
      <c r="AT1804" s="78"/>
    </row>
    <row r="1805" spans="1:46" ht="13.8" x14ac:dyDescent="0.3">
      <c r="A1805" s="68" t="s">
        <v>10383</v>
      </c>
      <c r="B1805" s="69">
        <v>64272</v>
      </c>
      <c r="C1805" s="69">
        <v>96</v>
      </c>
      <c r="D1805" s="69" t="s">
        <v>25</v>
      </c>
      <c r="E1805" s="70">
        <v>44927</v>
      </c>
      <c r="F1805" s="70"/>
      <c r="G1805" s="71" t="s">
        <v>10384</v>
      </c>
      <c r="H1805" s="69" t="s">
        <v>6315</v>
      </c>
      <c r="I1805" s="68" t="s">
        <v>54</v>
      </c>
      <c r="J1805" s="68" t="s">
        <v>191</v>
      </c>
      <c r="K1805" s="68" t="s">
        <v>132</v>
      </c>
      <c r="L1805" s="68" t="s">
        <v>132</v>
      </c>
      <c r="M1805" s="68" t="s">
        <v>191</v>
      </c>
      <c r="N1805" s="68" t="s">
        <v>272</v>
      </c>
      <c r="O1805" s="68" t="s">
        <v>10385</v>
      </c>
      <c r="P1805" s="72" t="s">
        <v>191</v>
      </c>
      <c r="Q1805" s="68" t="s">
        <v>194</v>
      </c>
      <c r="R1805" s="68" t="s">
        <v>31</v>
      </c>
      <c r="S1805" s="68">
        <v>7</v>
      </c>
      <c r="T1805" s="68">
        <v>7</v>
      </c>
      <c r="U1805" s="68">
        <v>0</v>
      </c>
      <c r="V1805" s="68">
        <v>14</v>
      </c>
      <c r="W1805" s="68">
        <v>13</v>
      </c>
      <c r="X1805" s="68">
        <v>7.0000000000000007E-2</v>
      </c>
      <c r="Y1805" s="68">
        <v>44</v>
      </c>
      <c r="Z1805" s="68">
        <v>101</v>
      </c>
      <c r="AA1805" s="68">
        <v>-1.3</v>
      </c>
      <c r="AB1805" s="73">
        <v>9200.16</v>
      </c>
      <c r="AC1805" s="73">
        <v>22074.84</v>
      </c>
      <c r="AD1805" s="73">
        <v>9741.6</v>
      </c>
      <c r="AE1805" s="73">
        <v>22361.4</v>
      </c>
      <c r="AF1805" s="73"/>
      <c r="AG1805" s="73">
        <f>IFERROR(VLOOKUP(J1805,'Roll ups'!D:E,2,FALSE),0)</f>
        <v>22444928.369999994</v>
      </c>
      <c r="AH1805" s="74">
        <f>IF(Table2[[#This Row],[CATEGORY TTL LOOKUP]]=0,0,IF(Table2[[#This Row],[CATEGORY TTL LOOKUP]]&gt;0,SUM(AB1805/AG1805)))</f>
        <v>4.0989928095725093E-4</v>
      </c>
      <c r="AI1805" s="74" t="str">
        <f>IFERROR(IF(AH1805&lt;#REF!,"STRIKE",IF(AH1805&gt;=#REF!,"GOOD")),"NO DATA")</f>
        <v>NO DATA</v>
      </c>
      <c r="AJ1805" s="75">
        <f>IFERROR(VLOOKUP(K1805,'Roll ups'!H:I,2,FALSE),0)</f>
        <v>126094742.97999983</v>
      </c>
      <c r="AK1805" s="76">
        <f>IF(Table2[[#This Row],[PRICE TIER LOOKUP]]=0,0,IF(Table2[[#This Row],[PRICE TIER LOOKUP]]&gt;0,SUM(AB1805/AJ1805)))</f>
        <v>7.2962280445420776E-5</v>
      </c>
      <c r="AL1805" s="74" t="e">
        <f>IF(AK1805&lt;#REF!,"STRIKE",IF(AK1805&gt;=#REF!,"GOOD"))</f>
        <v>#REF!</v>
      </c>
      <c r="AM1805" s="75">
        <f>VLOOKUP(H1805,'Roll ups'!A:B,2,FALSE)</f>
        <v>325145452.83999985</v>
      </c>
      <c r="AN1805" s="77">
        <f t="shared" si="60"/>
        <v>2.8295521034173244E-5</v>
      </c>
      <c r="AO1805" s="74" t="str">
        <f>IFERROR(VLOOKUP(Table2[[#This Row],[Product Name]],'Roll ups'!L:P,5,FALSE),"GOOD")</f>
        <v>GOOD</v>
      </c>
      <c r="AP1805" s="74">
        <f>Table2[[#This Row],[Retail Dollar Vol Current 12 Mths]]/Table2[[#This Row],[SHELF SALES  LOOKUP]]</f>
        <v>2.9960744998619813E-5</v>
      </c>
      <c r="AQ1805" s="69">
        <f t="shared" si="61"/>
        <v>0</v>
      </c>
      <c r="AR180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805" s="69" t="e">
        <f>IF(Table2[[#This Row],[Shelf Dollar Vol Current 12 Mths]]&gt;#REF!,"MEETS $ CRITERIA",IF(Table2[[#This Row],[Shelf Dollar Vol Current 12 Mths]]&lt;#REF!+1,"DOES NOT MEET $ CRITERIA"))</f>
        <v>#REF!</v>
      </c>
      <c r="AT1805" s="78"/>
    </row>
    <row r="1806" spans="1:46" ht="13.8" x14ac:dyDescent="0.3">
      <c r="A1806" s="68" t="s">
        <v>10386</v>
      </c>
      <c r="B1806" s="69">
        <v>18613</v>
      </c>
      <c r="C1806" s="69">
        <v>138</v>
      </c>
      <c r="D1806" s="69" t="s">
        <v>25</v>
      </c>
      <c r="E1806" s="70">
        <v>44927</v>
      </c>
      <c r="F1806" s="70"/>
      <c r="G1806" s="71" t="s">
        <v>10387</v>
      </c>
      <c r="H1806" s="69" t="s">
        <v>6315</v>
      </c>
      <c r="I1806" s="68" t="s">
        <v>758</v>
      </c>
      <c r="J1806" s="68" t="s">
        <v>175</v>
      </c>
      <c r="K1806" s="68" t="s">
        <v>6320</v>
      </c>
      <c r="L1806" s="68" t="s">
        <v>6320</v>
      </c>
      <c r="M1806" s="68" t="s">
        <v>175</v>
      </c>
      <c r="N1806" s="68" t="s">
        <v>176</v>
      </c>
      <c r="O1806" s="68" t="s">
        <v>10388</v>
      </c>
      <c r="P1806" s="72" t="s">
        <v>6357</v>
      </c>
      <c r="Q1806" s="68" t="s">
        <v>401</v>
      </c>
      <c r="R1806" s="68" t="s">
        <v>31</v>
      </c>
      <c r="S1806" s="68">
        <v>2</v>
      </c>
      <c r="T1806" s="68">
        <v>3</v>
      </c>
      <c r="U1806" s="68">
        <v>-1</v>
      </c>
      <c r="V1806" s="68">
        <v>6.5</v>
      </c>
      <c r="W1806" s="68">
        <v>5.5</v>
      </c>
      <c r="X1806" s="68">
        <v>0.15</v>
      </c>
      <c r="Y1806" s="68">
        <v>16.829999999999998</v>
      </c>
      <c r="Z1806" s="68">
        <v>87.5</v>
      </c>
      <c r="AA1806" s="68">
        <v>-4.2</v>
      </c>
      <c r="AB1806" s="73">
        <v>5910.74</v>
      </c>
      <c r="AC1806" s="73">
        <v>31972.5</v>
      </c>
      <c r="AD1806" s="73">
        <v>6215.54</v>
      </c>
      <c r="AE1806" s="73">
        <v>32062.5</v>
      </c>
      <c r="AF1806" s="73"/>
      <c r="AG1806" s="73">
        <f>IFERROR(VLOOKUP(J1806,'Roll ups'!D:E,2,FALSE),0)</f>
        <v>52239627.039999984</v>
      </c>
      <c r="AH1806" s="74">
        <f>IF(Table2[[#This Row],[CATEGORY TTL LOOKUP]]=0,0,IF(Table2[[#This Row],[CATEGORY TTL LOOKUP]]&gt;0,SUM(AB1806/AG1806)))</f>
        <v>1.131466730318372E-4</v>
      </c>
      <c r="AI1806" s="74" t="str">
        <f>IFERROR(IF(AH1806&lt;#REF!,"STRIKE",IF(AH1806&gt;=#REF!,"GOOD")),"NO DATA")</f>
        <v>NO DATA</v>
      </c>
      <c r="AJ1806" s="75">
        <f>IFERROR(VLOOKUP(K1806,'Roll ups'!H:I,2,FALSE),0)</f>
        <v>3676796.11</v>
      </c>
      <c r="AK1806" s="76">
        <f>IF(Table2[[#This Row],[PRICE TIER LOOKUP]]=0,0,IF(Table2[[#This Row],[PRICE TIER LOOKUP]]&gt;0,SUM(AB1806/AJ1806)))</f>
        <v>1.6075789418739349E-3</v>
      </c>
      <c r="AL1806" s="74" t="e">
        <f>IF(AK1806&lt;#REF!,"STRIKE",IF(AK1806&gt;=#REF!,"GOOD"))</f>
        <v>#REF!</v>
      </c>
      <c r="AM1806" s="75">
        <f>VLOOKUP(H1806,'Roll ups'!A:B,2,FALSE)</f>
        <v>325145452.83999985</v>
      </c>
      <c r="AN1806" s="77">
        <f t="shared" si="60"/>
        <v>1.8178756456140889E-5</v>
      </c>
      <c r="AO1806" s="74" t="str">
        <f>IFERROR(VLOOKUP(Table2[[#This Row],[Product Name]],'Roll ups'!L:P,5,FALSE),"GOOD")</f>
        <v>GOOD</v>
      </c>
      <c r="AP1806" s="74">
        <f>Table2[[#This Row],[Retail Dollar Vol Current 12 Mths]]/Table2[[#This Row],[SHELF SALES  LOOKUP]]</f>
        <v>1.9116183067331999E-5</v>
      </c>
      <c r="AQ1806" s="69">
        <f t="shared" si="61"/>
        <v>0</v>
      </c>
      <c r="AR180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806" s="69" t="e">
        <f>IF(Table2[[#This Row],[Shelf Dollar Vol Current 12 Mths]]&gt;#REF!,"MEETS $ CRITERIA",IF(Table2[[#This Row],[Shelf Dollar Vol Current 12 Mths]]&lt;#REF!+1,"DOES NOT MEET $ CRITERIA"))</f>
        <v>#REF!</v>
      </c>
      <c r="AT1806" s="78"/>
    </row>
    <row r="1807" spans="1:46" ht="13.8" x14ac:dyDescent="0.3">
      <c r="A1807" s="68" t="s">
        <v>10389</v>
      </c>
      <c r="B1807" s="69">
        <v>26707</v>
      </c>
      <c r="C1807" s="69">
        <v>444</v>
      </c>
      <c r="D1807" s="69" t="s">
        <v>25</v>
      </c>
      <c r="E1807" s="70">
        <v>44927</v>
      </c>
      <c r="F1807" s="70"/>
      <c r="G1807" s="71" t="s">
        <v>10390</v>
      </c>
      <c r="H1807" s="69" t="s">
        <v>6315</v>
      </c>
      <c r="I1807" s="68" t="s">
        <v>812</v>
      </c>
      <c r="J1807" s="68" t="s">
        <v>175</v>
      </c>
      <c r="K1807" s="68" t="s">
        <v>146</v>
      </c>
      <c r="L1807" s="68" t="s">
        <v>146</v>
      </c>
      <c r="M1807" s="68" t="s">
        <v>175</v>
      </c>
      <c r="N1807" s="68" t="s">
        <v>176</v>
      </c>
      <c r="O1807" s="68" t="s">
        <v>10391</v>
      </c>
      <c r="P1807" s="72" t="s">
        <v>6357</v>
      </c>
      <c r="Q1807" s="68" t="s">
        <v>44</v>
      </c>
      <c r="R1807" s="68" t="s">
        <v>60</v>
      </c>
      <c r="S1807" s="68">
        <v>15</v>
      </c>
      <c r="T1807" s="68">
        <v>6.5</v>
      </c>
      <c r="U1807" s="68">
        <v>0.56999999999999995</v>
      </c>
      <c r="V1807" s="68">
        <v>91</v>
      </c>
      <c r="W1807" s="68">
        <v>75.58</v>
      </c>
      <c r="X1807" s="68">
        <v>0.17</v>
      </c>
      <c r="Y1807" s="68">
        <v>265.5</v>
      </c>
      <c r="Z1807" s="68">
        <v>372.33</v>
      </c>
      <c r="AA1807" s="68">
        <v>-0.4</v>
      </c>
      <c r="AB1807" s="73">
        <v>102680.76</v>
      </c>
      <c r="AC1807" s="73">
        <v>150392.88</v>
      </c>
      <c r="AD1807" s="73">
        <v>107240.76</v>
      </c>
      <c r="AE1807" s="73">
        <v>150392.88</v>
      </c>
      <c r="AF1807" s="73"/>
      <c r="AG1807" s="73">
        <f>IFERROR(VLOOKUP(J1807,'Roll ups'!D:E,2,FALSE),0)</f>
        <v>52239627.039999984</v>
      </c>
      <c r="AH1807" s="74">
        <f>IF(Table2[[#This Row],[CATEGORY TTL LOOKUP]]=0,0,IF(Table2[[#This Row],[CATEGORY TTL LOOKUP]]&gt;0,SUM(AB1807/AG1807)))</f>
        <v>1.9655722258770558E-3</v>
      </c>
      <c r="AI1807" s="74" t="str">
        <f>IFERROR(IF(AH1807&lt;#REF!,"STRIKE",IF(AH1807&gt;=#REF!,"GOOD")),"NO DATA")</f>
        <v>NO DATA</v>
      </c>
      <c r="AJ1807" s="75">
        <f>IFERROR(VLOOKUP(K1807,'Roll ups'!H:I,2,FALSE),0)</f>
        <v>69119979.479999974</v>
      </c>
      <c r="AK1807" s="76">
        <f>IF(Table2[[#This Row],[PRICE TIER LOOKUP]]=0,0,IF(Table2[[#This Row],[PRICE TIER LOOKUP]]&gt;0,SUM(AB1807/AJ1807)))</f>
        <v>1.4855438437986069E-3</v>
      </c>
      <c r="AL1807" s="74" t="e">
        <f>IF(AK1807&lt;#REF!,"STRIKE",IF(AK1807&gt;=#REF!,"GOOD"))</f>
        <v>#REF!</v>
      </c>
      <c r="AM1807" s="75">
        <f>VLOOKUP(H1807,'Roll ups'!A:B,2,FALSE)</f>
        <v>325145452.83999985</v>
      </c>
      <c r="AN1807" s="77">
        <f t="shared" si="60"/>
        <v>3.1579946483375229E-4</v>
      </c>
      <c r="AO1807" s="74" t="str">
        <f>IFERROR(VLOOKUP(Table2[[#This Row],[Product Name]],'Roll ups'!L:P,5,FALSE),"GOOD")</f>
        <v>GOOD</v>
      </c>
      <c r="AP1807" s="74">
        <f>Table2[[#This Row],[Retail Dollar Vol Current 12 Mths]]/Table2[[#This Row],[SHELF SALES  LOOKUP]]</f>
        <v>3.2982395744212323E-4</v>
      </c>
      <c r="AQ1807" s="69">
        <f t="shared" si="61"/>
        <v>0</v>
      </c>
      <c r="AR180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807" s="69" t="e">
        <f>IF(Table2[[#This Row],[Shelf Dollar Vol Current 12 Mths]]&gt;#REF!,"MEETS $ CRITERIA",IF(Table2[[#This Row],[Shelf Dollar Vol Current 12 Mths]]&lt;#REF!+1,"DOES NOT MEET $ CRITERIA"))</f>
        <v>#REF!</v>
      </c>
      <c r="AT1807" s="78"/>
    </row>
    <row r="1808" spans="1:46" ht="13.8" x14ac:dyDescent="0.3">
      <c r="A1808" s="68" t="s">
        <v>10392</v>
      </c>
      <c r="B1808" s="69">
        <v>27403</v>
      </c>
      <c r="C1808" s="69">
        <v>144</v>
      </c>
      <c r="D1808" s="69" t="s">
        <v>25</v>
      </c>
      <c r="E1808" s="70">
        <v>44927</v>
      </c>
      <c r="F1808" s="70"/>
      <c r="G1808" s="71" t="s">
        <v>10393</v>
      </c>
      <c r="H1808" s="69" t="s">
        <v>6315</v>
      </c>
      <c r="I1808" s="68" t="s">
        <v>758</v>
      </c>
      <c r="J1808" s="68" t="s">
        <v>175</v>
      </c>
      <c r="K1808" s="68" t="s">
        <v>89</v>
      </c>
      <c r="L1808" s="68" t="s">
        <v>89</v>
      </c>
      <c r="M1808" s="68" t="s">
        <v>175</v>
      </c>
      <c r="N1808" s="68" t="s">
        <v>184</v>
      </c>
      <c r="O1808" s="68" t="s">
        <v>10394</v>
      </c>
      <c r="P1808" s="72" t="s">
        <v>6357</v>
      </c>
      <c r="Q1808" s="68" t="s">
        <v>6387</v>
      </c>
      <c r="R1808" s="68" t="s">
        <v>31</v>
      </c>
      <c r="S1808" s="68">
        <v>8</v>
      </c>
      <c r="T1808" s="68">
        <v>3.5</v>
      </c>
      <c r="U1808" s="68">
        <v>0.54</v>
      </c>
      <c r="V1808" s="68">
        <v>85.77</v>
      </c>
      <c r="W1808" s="68">
        <v>31.7</v>
      </c>
      <c r="X1808" s="68">
        <v>0.63</v>
      </c>
      <c r="Y1808" s="68">
        <v>259.04000000000002</v>
      </c>
      <c r="Z1808" s="68">
        <v>109.87</v>
      </c>
      <c r="AA1808" s="68">
        <v>0.57999999999999996</v>
      </c>
      <c r="AB1808" s="73">
        <v>33255.480000000003</v>
      </c>
      <c r="AC1808" s="73">
        <v>13849.83</v>
      </c>
      <c r="AD1808" s="73">
        <v>35844.120000000003</v>
      </c>
      <c r="AE1808" s="73">
        <v>15204.15</v>
      </c>
      <c r="AF1808" s="73"/>
      <c r="AG1808" s="73">
        <f>IFERROR(VLOOKUP(J1808,'Roll ups'!D:E,2,FALSE),0)</f>
        <v>52239627.039999984</v>
      </c>
      <c r="AH1808" s="74">
        <f>IF(Table2[[#This Row],[CATEGORY TTL LOOKUP]]=0,0,IF(Table2[[#This Row],[CATEGORY TTL LOOKUP]]&gt;0,SUM(AB1808/AG1808)))</f>
        <v>6.3659489709863776E-4</v>
      </c>
      <c r="AI1808" s="74" t="str">
        <f>IFERROR(IF(AH1808&lt;#REF!,"STRIKE",IF(AH1808&gt;=#REF!,"GOOD")),"NO DATA")</f>
        <v>NO DATA</v>
      </c>
      <c r="AJ1808" s="75">
        <f>IFERROR(VLOOKUP(K1808,'Roll ups'!H:I,2,FALSE),0)</f>
        <v>75793138.070000067</v>
      </c>
      <c r="AK1808" s="76">
        <f>IF(Table2[[#This Row],[PRICE TIER LOOKUP]]=0,0,IF(Table2[[#This Row],[PRICE TIER LOOKUP]]&gt;0,SUM(AB1808/AJ1808)))</f>
        <v>4.3876636918353118E-4</v>
      </c>
      <c r="AL1808" s="74" t="e">
        <f>IF(AK1808&lt;#REF!,"STRIKE",IF(AK1808&gt;=#REF!,"GOOD"))</f>
        <v>#REF!</v>
      </c>
      <c r="AM1808" s="75">
        <f>VLOOKUP(H1808,'Roll ups'!A:B,2,FALSE)</f>
        <v>325145452.83999985</v>
      </c>
      <c r="AN1808" s="77">
        <f t="shared" si="60"/>
        <v>1.0227877926487448E-4</v>
      </c>
      <c r="AO1808" s="74" t="str">
        <f>IFERROR(VLOOKUP(Table2[[#This Row],[Product Name]],'Roll ups'!L:P,5,FALSE),"GOOD")</f>
        <v>GOOD</v>
      </c>
      <c r="AP1808" s="74">
        <f>Table2[[#This Row],[Retail Dollar Vol Current 12 Mths]]/Table2[[#This Row],[SHELF SALES  LOOKUP]]</f>
        <v>1.1024026227928969E-4</v>
      </c>
      <c r="AQ1808" s="69">
        <f t="shared" si="61"/>
        <v>0</v>
      </c>
      <c r="AR180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808" s="69" t="e">
        <f>IF(Table2[[#This Row],[Shelf Dollar Vol Current 12 Mths]]&gt;#REF!,"MEETS $ CRITERIA",IF(Table2[[#This Row],[Shelf Dollar Vol Current 12 Mths]]&lt;#REF!+1,"DOES NOT MEET $ CRITERIA"))</f>
        <v>#REF!</v>
      </c>
      <c r="AT1808" s="78"/>
    </row>
    <row r="1809" spans="1:46" ht="13.8" x14ac:dyDescent="0.3">
      <c r="A1809" s="68" t="s">
        <v>10395</v>
      </c>
      <c r="B1809" s="69">
        <v>76836</v>
      </c>
      <c r="C1809" s="69">
        <v>166</v>
      </c>
      <c r="D1809" s="69" t="s">
        <v>25</v>
      </c>
      <c r="E1809" s="70">
        <v>44927</v>
      </c>
      <c r="F1809" s="70"/>
      <c r="G1809" s="71" t="s">
        <v>10396</v>
      </c>
      <c r="H1809" s="69" t="s">
        <v>6315</v>
      </c>
      <c r="I1809" s="68" t="s">
        <v>711</v>
      </c>
      <c r="J1809" s="68" t="s">
        <v>175</v>
      </c>
      <c r="K1809" s="68" t="s">
        <v>89</v>
      </c>
      <c r="L1809" s="68" t="s">
        <v>89</v>
      </c>
      <c r="M1809" s="68" t="s">
        <v>175</v>
      </c>
      <c r="N1809" s="68" t="s">
        <v>176</v>
      </c>
      <c r="O1809" s="68" t="s">
        <v>10397</v>
      </c>
      <c r="P1809" s="72" t="s">
        <v>191</v>
      </c>
      <c r="Q1809" s="68" t="s">
        <v>194</v>
      </c>
      <c r="R1809" s="68" t="s">
        <v>6402</v>
      </c>
      <c r="S1809" s="68">
        <v>13</v>
      </c>
      <c r="T1809" s="68">
        <v>17</v>
      </c>
      <c r="U1809" s="68">
        <v>-0.31</v>
      </c>
      <c r="V1809" s="68">
        <v>52</v>
      </c>
      <c r="W1809" s="68">
        <v>53</v>
      </c>
      <c r="X1809" s="68">
        <v>-0.02</v>
      </c>
      <c r="Y1809" s="68">
        <v>175</v>
      </c>
      <c r="Z1809" s="68">
        <v>256</v>
      </c>
      <c r="AA1809" s="68">
        <v>-0.46</v>
      </c>
      <c r="AB1809" s="73">
        <v>13668</v>
      </c>
      <c r="AC1809" s="73">
        <v>21548.639999999999</v>
      </c>
      <c r="AD1809" s="73">
        <v>14952</v>
      </c>
      <c r="AE1809" s="73">
        <v>21872.639999999999</v>
      </c>
      <c r="AF1809" s="73"/>
      <c r="AG1809" s="73">
        <f>IFERROR(VLOOKUP(J1809,'Roll ups'!D:E,2,FALSE),0)</f>
        <v>52239627.039999984</v>
      </c>
      <c r="AH1809" s="74">
        <f>IF(Table2[[#This Row],[CATEGORY TTL LOOKUP]]=0,0,IF(Table2[[#This Row],[CATEGORY TTL LOOKUP]]&gt;0,SUM(AB1809/AG1809)))</f>
        <v>2.6164045906251179E-4</v>
      </c>
      <c r="AI1809" s="74" t="str">
        <f>IFERROR(IF(AH1809&lt;#REF!,"STRIKE",IF(AH1809&gt;=#REF!,"GOOD")),"NO DATA")</f>
        <v>NO DATA</v>
      </c>
      <c r="AJ1809" s="75">
        <f>IFERROR(VLOOKUP(K1809,'Roll ups'!H:I,2,FALSE),0)</f>
        <v>75793138.070000067</v>
      </c>
      <c r="AK1809" s="76">
        <f>IF(Table2[[#This Row],[PRICE TIER LOOKUP]]=0,0,IF(Table2[[#This Row],[PRICE TIER LOOKUP]]&gt;0,SUM(AB1809/AJ1809)))</f>
        <v>1.8033294765255241E-4</v>
      </c>
      <c r="AL1809" s="74" t="e">
        <f>IF(AK1809&lt;#REF!,"STRIKE",IF(AK1809&gt;=#REF!,"GOOD"))</f>
        <v>#REF!</v>
      </c>
      <c r="AM1809" s="75">
        <f>VLOOKUP(H1809,'Roll ups'!A:B,2,FALSE)</f>
        <v>325145452.83999985</v>
      </c>
      <c r="AN1809" s="77">
        <f t="shared" si="60"/>
        <v>4.2036571265617109E-5</v>
      </c>
      <c r="AO1809" s="74" t="str">
        <f>IFERROR(VLOOKUP(Table2[[#This Row],[Product Name]],'Roll ups'!L:P,5,FALSE),"GOOD")</f>
        <v>GOOD</v>
      </c>
      <c r="AP1809" s="74">
        <f>Table2[[#This Row],[Retail Dollar Vol Current 12 Mths]]/Table2[[#This Row],[SHELF SALES  LOOKUP]]</f>
        <v>4.5985573131658399E-5</v>
      </c>
      <c r="AQ1809" s="69">
        <f t="shared" si="61"/>
        <v>0</v>
      </c>
      <c r="AR180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809" s="69" t="e">
        <f>IF(Table2[[#This Row],[Shelf Dollar Vol Current 12 Mths]]&gt;#REF!,"MEETS $ CRITERIA",IF(Table2[[#This Row],[Shelf Dollar Vol Current 12 Mths]]&lt;#REF!+1,"DOES NOT MEET $ CRITERIA"))</f>
        <v>#REF!</v>
      </c>
      <c r="AT1809" s="78"/>
    </row>
    <row r="1810" spans="1:46" ht="13.8" x14ac:dyDescent="0.3">
      <c r="A1810" s="68" t="s">
        <v>10398</v>
      </c>
      <c r="B1810" s="69">
        <v>76838</v>
      </c>
      <c r="C1810" s="69">
        <v>185</v>
      </c>
      <c r="D1810" s="69" t="s">
        <v>25</v>
      </c>
      <c r="E1810" s="70">
        <v>44927</v>
      </c>
      <c r="F1810" s="70"/>
      <c r="G1810" s="71" t="s">
        <v>10399</v>
      </c>
      <c r="H1810" s="69" t="s">
        <v>6315</v>
      </c>
      <c r="I1810" s="68" t="s">
        <v>711</v>
      </c>
      <c r="J1810" s="68" t="s">
        <v>175</v>
      </c>
      <c r="K1810" s="68" t="s">
        <v>89</v>
      </c>
      <c r="L1810" s="68" t="s">
        <v>89</v>
      </c>
      <c r="M1810" s="68" t="s">
        <v>175</v>
      </c>
      <c r="N1810" s="68" t="s">
        <v>176</v>
      </c>
      <c r="O1810" s="68" t="s">
        <v>10400</v>
      </c>
      <c r="P1810" s="72" t="s">
        <v>191</v>
      </c>
      <c r="Q1810" s="68" t="s">
        <v>194</v>
      </c>
      <c r="R1810" s="68" t="s">
        <v>6402</v>
      </c>
      <c r="S1810" s="68">
        <v>5</v>
      </c>
      <c r="T1810" s="68">
        <v>10</v>
      </c>
      <c r="U1810" s="68">
        <v>-1</v>
      </c>
      <c r="V1810" s="68">
        <v>19</v>
      </c>
      <c r="W1810" s="68">
        <v>40.25</v>
      </c>
      <c r="X1810" s="68">
        <v>-1.1200000000000001</v>
      </c>
      <c r="Y1810" s="68">
        <v>83</v>
      </c>
      <c r="Z1810" s="68">
        <v>268.42</v>
      </c>
      <c r="AA1810" s="68">
        <v>-2.23</v>
      </c>
      <c r="AB1810" s="73">
        <v>8667.1200000000008</v>
      </c>
      <c r="AC1810" s="73">
        <v>29526.62</v>
      </c>
      <c r="AD1810" s="73">
        <v>9183.1200000000008</v>
      </c>
      <c r="AE1810" s="73">
        <v>29697.62</v>
      </c>
      <c r="AF1810" s="73"/>
      <c r="AG1810" s="73">
        <f>IFERROR(VLOOKUP(J1810,'Roll ups'!D:E,2,FALSE),0)</f>
        <v>52239627.039999984</v>
      </c>
      <c r="AH1810" s="74">
        <f>IF(Table2[[#This Row],[CATEGORY TTL LOOKUP]]=0,0,IF(Table2[[#This Row],[CATEGORY TTL LOOKUP]]&gt;0,SUM(AB1810/AG1810)))</f>
        <v>1.6591083227611043E-4</v>
      </c>
      <c r="AI1810" s="74" t="str">
        <f>IFERROR(IF(AH1810&lt;#REF!,"STRIKE",IF(AH1810&gt;=#REF!,"GOOD")),"NO DATA")</f>
        <v>NO DATA</v>
      </c>
      <c r="AJ1810" s="75">
        <f>IFERROR(VLOOKUP(K1810,'Roll ups'!H:I,2,FALSE),0)</f>
        <v>75793138.070000067</v>
      </c>
      <c r="AK1810" s="76">
        <f>IF(Table2[[#This Row],[PRICE TIER LOOKUP]]=0,0,IF(Table2[[#This Row],[PRICE TIER LOOKUP]]&gt;0,SUM(AB1810/AJ1810)))</f>
        <v>1.1435230445261854E-4</v>
      </c>
      <c r="AL1810" s="74" t="e">
        <f>IF(AK1810&lt;#REF!,"STRIKE",IF(AK1810&gt;=#REF!,"GOOD"))</f>
        <v>#REF!</v>
      </c>
      <c r="AM1810" s="75">
        <f>VLOOKUP(H1810,'Roll ups'!A:B,2,FALSE)</f>
        <v>325145452.83999985</v>
      </c>
      <c r="AN1810" s="77">
        <f t="shared" si="60"/>
        <v>2.6656131661373675E-5</v>
      </c>
      <c r="AO1810" s="74" t="str">
        <f>IFERROR(VLOOKUP(Table2[[#This Row],[Product Name]],'Roll ups'!L:P,5,FALSE),"GOOD")</f>
        <v>GOOD</v>
      </c>
      <c r="AP1810" s="74">
        <f>Table2[[#This Row],[Retail Dollar Vol Current 12 Mths]]/Table2[[#This Row],[SHELF SALES  LOOKUP]]</f>
        <v>2.8243113719689333E-5</v>
      </c>
      <c r="AQ1810" s="69">
        <f t="shared" si="61"/>
        <v>0</v>
      </c>
      <c r="AR181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810" s="69" t="e">
        <f>IF(Table2[[#This Row],[Shelf Dollar Vol Current 12 Mths]]&gt;#REF!,"MEETS $ CRITERIA",IF(Table2[[#This Row],[Shelf Dollar Vol Current 12 Mths]]&lt;#REF!+1,"DOES NOT MEET $ CRITERIA"))</f>
        <v>#REF!</v>
      </c>
      <c r="AT1810" s="78"/>
    </row>
    <row r="1811" spans="1:46" ht="13.8" x14ac:dyDescent="0.3">
      <c r="A1811" s="68" t="s">
        <v>10401</v>
      </c>
      <c r="B1811" s="69">
        <v>76840</v>
      </c>
      <c r="C1811" s="69">
        <v>169</v>
      </c>
      <c r="D1811" s="69" t="s">
        <v>25</v>
      </c>
      <c r="E1811" s="70">
        <v>44927</v>
      </c>
      <c r="F1811" s="70"/>
      <c r="G1811" s="71" t="s">
        <v>10402</v>
      </c>
      <c r="H1811" s="69" t="s">
        <v>6315</v>
      </c>
      <c r="I1811" s="68" t="s">
        <v>711</v>
      </c>
      <c r="J1811" s="68" t="s">
        <v>175</v>
      </c>
      <c r="K1811" s="68" t="s">
        <v>89</v>
      </c>
      <c r="L1811" s="68" t="s">
        <v>89</v>
      </c>
      <c r="M1811" s="68" t="s">
        <v>175</v>
      </c>
      <c r="N1811" s="68" t="s">
        <v>176</v>
      </c>
      <c r="O1811" s="68" t="s">
        <v>10403</v>
      </c>
      <c r="P1811" s="72" t="s">
        <v>191</v>
      </c>
      <c r="Q1811" s="68" t="s">
        <v>194</v>
      </c>
      <c r="R1811" s="68" t="s">
        <v>6402</v>
      </c>
      <c r="S1811" s="68">
        <v>19</v>
      </c>
      <c r="T1811" s="68">
        <v>31.7</v>
      </c>
      <c r="U1811" s="68">
        <v>-0.7</v>
      </c>
      <c r="V1811" s="68">
        <v>53.67</v>
      </c>
      <c r="W1811" s="68">
        <v>72.53</v>
      </c>
      <c r="X1811" s="68">
        <v>-0.35</v>
      </c>
      <c r="Y1811" s="68">
        <v>182.02</v>
      </c>
      <c r="Z1811" s="68">
        <v>392.81</v>
      </c>
      <c r="AA1811" s="68">
        <v>-1.1599999999999999</v>
      </c>
      <c r="AB1811" s="73">
        <v>16525.2</v>
      </c>
      <c r="AC1811" s="73">
        <v>36913.599999999999</v>
      </c>
      <c r="AD1811" s="73">
        <v>17269.2</v>
      </c>
      <c r="AE1811" s="73">
        <v>37269</v>
      </c>
      <c r="AF1811" s="73"/>
      <c r="AG1811" s="73">
        <f>IFERROR(VLOOKUP(J1811,'Roll ups'!D:E,2,FALSE),0)</f>
        <v>52239627.039999984</v>
      </c>
      <c r="AH1811" s="74">
        <f>IF(Table2[[#This Row],[CATEGORY TTL LOOKUP]]=0,0,IF(Table2[[#This Row],[CATEGORY TTL LOOKUP]]&gt;0,SUM(AB1811/AG1811)))</f>
        <v>3.1633457082966201E-4</v>
      </c>
      <c r="AI1811" s="74" t="str">
        <f>IFERROR(IF(AH1811&lt;#REF!,"STRIKE",IF(AH1811&gt;=#REF!,"GOOD")),"NO DATA")</f>
        <v>NO DATA</v>
      </c>
      <c r="AJ1811" s="75">
        <f>IFERROR(VLOOKUP(K1811,'Roll ups'!H:I,2,FALSE),0)</f>
        <v>75793138.070000067</v>
      </c>
      <c r="AK1811" s="76">
        <f>IF(Table2[[#This Row],[PRICE TIER LOOKUP]]=0,0,IF(Table2[[#This Row],[PRICE TIER LOOKUP]]&gt;0,SUM(AB1811/AJ1811)))</f>
        <v>2.1803029167017556E-4</v>
      </c>
      <c r="AL1811" s="74" t="e">
        <f>IF(AK1811&lt;#REF!,"STRIKE",IF(AK1811&gt;=#REF!,"GOOD"))</f>
        <v>#REF!</v>
      </c>
      <c r="AM1811" s="75">
        <f>VLOOKUP(H1811,'Roll ups'!A:B,2,FALSE)</f>
        <v>325145452.83999985</v>
      </c>
      <c r="AN1811" s="77">
        <f t="shared" si="60"/>
        <v>5.0824023081546372E-5</v>
      </c>
      <c r="AO1811" s="74" t="str">
        <f>IFERROR(VLOOKUP(Table2[[#This Row],[Product Name]],'Roll ups'!L:P,5,FALSE),"GOOD")</f>
        <v>GOOD</v>
      </c>
      <c r="AP1811" s="74">
        <f>Table2[[#This Row],[Retail Dollar Vol Current 12 Mths]]/Table2[[#This Row],[SHELF SALES  LOOKUP]]</f>
        <v>5.3112229770280584E-5</v>
      </c>
      <c r="AQ1811" s="69">
        <f t="shared" si="61"/>
        <v>0</v>
      </c>
      <c r="AR181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811" s="69" t="e">
        <f>IF(Table2[[#This Row],[Shelf Dollar Vol Current 12 Mths]]&gt;#REF!,"MEETS $ CRITERIA",IF(Table2[[#This Row],[Shelf Dollar Vol Current 12 Mths]]&lt;#REF!+1,"DOES NOT MEET $ CRITERIA"))</f>
        <v>#REF!</v>
      </c>
      <c r="AT1811" s="78"/>
    </row>
    <row r="1812" spans="1:46" ht="13.8" x14ac:dyDescent="0.3">
      <c r="A1812" s="68" t="s">
        <v>10404</v>
      </c>
      <c r="B1812" s="69">
        <v>15933</v>
      </c>
      <c r="C1812" s="69">
        <v>108</v>
      </c>
      <c r="D1812" s="69" t="s">
        <v>25</v>
      </c>
      <c r="E1812" s="70">
        <v>44927</v>
      </c>
      <c r="F1812" s="70"/>
      <c r="G1812" s="71" t="s">
        <v>10405</v>
      </c>
      <c r="H1812" s="69" t="s">
        <v>6315</v>
      </c>
      <c r="I1812" s="68" t="s">
        <v>721</v>
      </c>
      <c r="J1812" s="68" t="s">
        <v>228</v>
      </c>
      <c r="K1812" s="68" t="s">
        <v>228</v>
      </c>
      <c r="L1812" s="68" t="s">
        <v>146</v>
      </c>
      <c r="M1812" s="68" t="s">
        <v>228</v>
      </c>
      <c r="N1812" s="68" t="s">
        <v>228</v>
      </c>
      <c r="O1812" s="68" t="s">
        <v>10406</v>
      </c>
      <c r="P1812" s="72" t="s">
        <v>6357</v>
      </c>
      <c r="Q1812" s="68" t="s">
        <v>401</v>
      </c>
      <c r="R1812" s="68" t="s">
        <v>31</v>
      </c>
      <c r="S1812" s="68">
        <v>3</v>
      </c>
      <c r="T1812" s="68">
        <v>6</v>
      </c>
      <c r="U1812" s="68">
        <v>-1.4</v>
      </c>
      <c r="V1812" s="68">
        <v>7.5</v>
      </c>
      <c r="W1812" s="68">
        <v>9.5</v>
      </c>
      <c r="X1812" s="68">
        <v>-0.27</v>
      </c>
      <c r="Y1812" s="68">
        <v>31</v>
      </c>
      <c r="Z1812" s="68">
        <v>39.5</v>
      </c>
      <c r="AA1812" s="68">
        <v>-0.27</v>
      </c>
      <c r="AB1812" s="73">
        <v>10633.74</v>
      </c>
      <c r="AC1812" s="73">
        <v>14275.98</v>
      </c>
      <c r="AD1812" s="73">
        <v>11446.44</v>
      </c>
      <c r="AE1812" s="73">
        <v>14491.98</v>
      </c>
      <c r="AF1812" s="73"/>
      <c r="AG1812" s="73">
        <f>IFERROR(VLOOKUP(J1812,'Roll ups'!D:E,2,FALSE),0)</f>
        <v>3903414.0300000003</v>
      </c>
      <c r="AH1812" s="74">
        <f>IF(Table2[[#This Row],[CATEGORY TTL LOOKUP]]=0,0,IF(Table2[[#This Row],[CATEGORY TTL LOOKUP]]&gt;0,SUM(AB1812/AG1812)))</f>
        <v>2.724215242931839E-3</v>
      </c>
      <c r="AI1812" s="74" t="str">
        <f>IFERROR(IF(AH1812&lt;#REF!,"STRIKE",IF(AH1812&gt;=#REF!,"GOOD")),"NO DATA")</f>
        <v>NO DATA</v>
      </c>
      <c r="AJ1812" s="75">
        <f>IFERROR(VLOOKUP(K1812,'Roll ups'!H:I,2,FALSE),0)</f>
        <v>3903414.0300000003</v>
      </c>
      <c r="AK1812" s="76">
        <f>IF(Table2[[#This Row],[PRICE TIER LOOKUP]]=0,0,IF(Table2[[#This Row],[PRICE TIER LOOKUP]]&gt;0,SUM(AB1812/AJ1812)))</f>
        <v>2.724215242931839E-3</v>
      </c>
      <c r="AL1812" s="74" t="e">
        <f>IF(AK1812&lt;#REF!,"STRIKE",IF(AK1812&gt;=#REF!,"GOOD"))</f>
        <v>#REF!</v>
      </c>
      <c r="AM1812" s="75">
        <f>VLOOKUP(H1812,'Roll ups'!A:B,2,FALSE)</f>
        <v>325145452.83999985</v>
      </c>
      <c r="AN1812" s="77">
        <f t="shared" si="60"/>
        <v>3.2704563164328597E-5</v>
      </c>
      <c r="AO1812" s="74" t="str">
        <f>IFERROR(VLOOKUP(Table2[[#This Row],[Product Name]],'Roll ups'!L:P,5,FALSE),"GOOD")</f>
        <v>GOOD</v>
      </c>
      <c r="AP1812" s="74">
        <f>Table2[[#This Row],[Retail Dollar Vol Current 12 Mths]]/Table2[[#This Row],[SHELF SALES  LOOKUP]]</f>
        <v>3.5204059906175761E-5</v>
      </c>
      <c r="AQ1812" s="69">
        <f t="shared" si="61"/>
        <v>0</v>
      </c>
      <c r="AR181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812" s="69" t="e">
        <f>IF(Table2[[#This Row],[Shelf Dollar Vol Current 12 Mths]]&gt;#REF!,"MEETS $ CRITERIA",IF(Table2[[#This Row],[Shelf Dollar Vol Current 12 Mths]]&lt;#REF!+1,"DOES NOT MEET $ CRITERIA"))</f>
        <v>#REF!</v>
      </c>
      <c r="AT1812" s="78"/>
    </row>
    <row r="1813" spans="1:46" ht="13.8" x14ac:dyDescent="0.3">
      <c r="A1813" s="68" t="s">
        <v>10407</v>
      </c>
      <c r="B1813" s="69">
        <v>87708</v>
      </c>
      <c r="C1813" s="69">
        <v>72</v>
      </c>
      <c r="D1813" s="69" t="s">
        <v>25</v>
      </c>
      <c r="E1813" s="70">
        <v>44927</v>
      </c>
      <c r="F1813" s="70"/>
      <c r="G1813" s="71" t="s">
        <v>10408</v>
      </c>
      <c r="H1813" s="69" t="s">
        <v>6315</v>
      </c>
      <c r="I1813" s="68" t="s">
        <v>245</v>
      </c>
      <c r="J1813" s="68" t="s">
        <v>3714</v>
      </c>
      <c r="K1813" s="68" t="s">
        <v>3714</v>
      </c>
      <c r="L1813" s="68" t="s">
        <v>6320</v>
      </c>
      <c r="M1813" s="68" t="s">
        <v>245</v>
      </c>
      <c r="N1813" s="68" t="s">
        <v>3714</v>
      </c>
      <c r="O1813" s="68" t="s">
        <v>10409</v>
      </c>
      <c r="P1813" s="72" t="s">
        <v>245</v>
      </c>
      <c r="Q1813" s="68" t="s">
        <v>41</v>
      </c>
      <c r="R1813" s="68" t="s">
        <v>31</v>
      </c>
      <c r="S1813" s="68">
        <v>2</v>
      </c>
      <c r="T1813" s="68">
        <v>2.5</v>
      </c>
      <c r="U1813" s="68">
        <v>-0.25</v>
      </c>
      <c r="V1813" s="68">
        <v>4.5</v>
      </c>
      <c r="W1813" s="68">
        <v>5</v>
      </c>
      <c r="X1813" s="68">
        <v>-0.11</v>
      </c>
      <c r="Y1813" s="68">
        <v>21.33</v>
      </c>
      <c r="Z1813" s="68">
        <v>19.079999999999998</v>
      </c>
      <c r="AA1813" s="68">
        <v>0.11</v>
      </c>
      <c r="AB1813" s="73">
        <v>8529.92</v>
      </c>
      <c r="AC1813" s="73">
        <v>7794.4</v>
      </c>
      <c r="AD1813" s="73">
        <v>8529.92</v>
      </c>
      <c r="AE1813" s="73">
        <v>7848.4</v>
      </c>
      <c r="AF1813" s="73"/>
      <c r="AG1813" s="73">
        <f>IFERROR(VLOOKUP(J1813,'Roll ups'!D:E,2,FALSE),0)</f>
        <v>206203.38000000003</v>
      </c>
      <c r="AH1813" s="74">
        <f>IF(Table2[[#This Row],[CATEGORY TTL LOOKUP]]=0,0,IF(Table2[[#This Row],[CATEGORY TTL LOOKUP]]&gt;0,SUM(AB1813/AG1813)))</f>
        <v>4.1366538220663496E-2</v>
      </c>
      <c r="AI1813" s="74" t="str">
        <f>IFERROR(IF(AH1813&lt;#REF!,"STRIKE",IF(AH1813&gt;=#REF!,"GOOD")),"NO DATA")</f>
        <v>NO DATA</v>
      </c>
      <c r="AJ1813" s="75">
        <f>IFERROR(VLOOKUP(K1813,'Roll ups'!H:I,2,FALSE),0)</f>
        <v>206203.38000000003</v>
      </c>
      <c r="AK1813" s="76">
        <f>IF(Table2[[#This Row],[PRICE TIER LOOKUP]]=0,0,IF(Table2[[#This Row],[PRICE TIER LOOKUP]]&gt;0,SUM(AB1813/AJ1813)))</f>
        <v>4.1366538220663496E-2</v>
      </c>
      <c r="AL1813" s="74" t="e">
        <f>IF(AK1813&lt;#REF!,"STRIKE",IF(AK1813&gt;=#REF!,"GOOD"))</f>
        <v>#REF!</v>
      </c>
      <c r="AM1813" s="75">
        <f>VLOOKUP(H1813,'Roll ups'!A:B,2,FALSE)</f>
        <v>325145452.83999985</v>
      </c>
      <c r="AN1813" s="77">
        <f t="shared" si="60"/>
        <v>2.6234166664472686E-5</v>
      </c>
      <c r="AO1813" s="74" t="str">
        <f>IFERROR(VLOOKUP(Table2[[#This Row],[Product Name]],'Roll ups'!L:P,5,FALSE),"GOOD")</f>
        <v>GOOD</v>
      </c>
      <c r="AP1813" s="74">
        <f>Table2[[#This Row],[Retail Dollar Vol Current 12 Mths]]/Table2[[#This Row],[SHELF SALES  LOOKUP]]</f>
        <v>2.6234166664472686E-5</v>
      </c>
      <c r="AQ1813" s="69">
        <f t="shared" si="61"/>
        <v>0</v>
      </c>
      <c r="AR181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813" s="69" t="e">
        <f>IF(Table2[[#This Row],[Shelf Dollar Vol Current 12 Mths]]&gt;#REF!,"MEETS $ CRITERIA",IF(Table2[[#This Row],[Shelf Dollar Vol Current 12 Mths]]&lt;#REF!+1,"DOES NOT MEET $ CRITERIA"))</f>
        <v>#REF!</v>
      </c>
      <c r="AT1813" s="78"/>
    </row>
    <row r="1814" spans="1:46" ht="13.8" x14ac:dyDescent="0.3">
      <c r="A1814" s="68" t="s">
        <v>10410</v>
      </c>
      <c r="B1814" s="69">
        <v>64274</v>
      </c>
      <c r="C1814" s="69">
        <v>149</v>
      </c>
      <c r="D1814" s="69" t="s">
        <v>25</v>
      </c>
      <c r="E1814" s="70">
        <v>44927</v>
      </c>
      <c r="F1814" s="70"/>
      <c r="G1814" s="71" t="s">
        <v>10411</v>
      </c>
      <c r="H1814" s="69" t="s">
        <v>6315</v>
      </c>
      <c r="I1814" s="68" t="s">
        <v>299</v>
      </c>
      <c r="J1814" s="68" t="s">
        <v>299</v>
      </c>
      <c r="K1814" s="68" t="s">
        <v>6320</v>
      </c>
      <c r="L1814" s="68" t="s">
        <v>6320</v>
      </c>
      <c r="M1814" s="68" t="s">
        <v>299</v>
      </c>
      <c r="N1814" s="68" t="s">
        <v>184</v>
      </c>
      <c r="O1814" s="68" t="s">
        <v>10412</v>
      </c>
      <c r="P1814" s="72" t="s">
        <v>191</v>
      </c>
      <c r="Q1814" s="68" t="s">
        <v>30</v>
      </c>
      <c r="R1814" s="68" t="s">
        <v>31</v>
      </c>
      <c r="S1814" s="68">
        <v>14</v>
      </c>
      <c r="T1814" s="68">
        <v>16</v>
      </c>
      <c r="U1814" s="68">
        <v>-0.14000000000000001</v>
      </c>
      <c r="V1814" s="68">
        <v>65.23</v>
      </c>
      <c r="W1814" s="68">
        <v>86.68</v>
      </c>
      <c r="X1814" s="68">
        <v>-0.33</v>
      </c>
      <c r="Y1814" s="68">
        <v>273.25</v>
      </c>
      <c r="Z1814" s="68">
        <v>166.03</v>
      </c>
      <c r="AA1814" s="68">
        <v>0.39</v>
      </c>
      <c r="AB1814" s="73">
        <v>81951.64</v>
      </c>
      <c r="AC1814" s="73">
        <v>51707.34</v>
      </c>
      <c r="AD1814" s="73">
        <v>85105.99</v>
      </c>
      <c r="AE1814" s="73">
        <v>51707.34</v>
      </c>
      <c r="AF1814" s="73"/>
      <c r="AG1814" s="73">
        <f>IFERROR(VLOOKUP(J1814,'Roll ups'!D:E,2,FALSE),0)</f>
        <v>12844114.079999994</v>
      </c>
      <c r="AH1814" s="74">
        <f>IF(Table2[[#This Row],[CATEGORY TTL LOOKUP]]=0,0,IF(Table2[[#This Row],[CATEGORY TTL LOOKUP]]&gt;0,SUM(AB1814/AG1814)))</f>
        <v>6.3804821017285794E-3</v>
      </c>
      <c r="AI1814" s="74" t="str">
        <f>IFERROR(IF(AH1814&lt;#REF!,"STRIKE",IF(AH1814&gt;=#REF!,"GOOD")),"NO DATA")</f>
        <v>NO DATA</v>
      </c>
      <c r="AJ1814" s="75">
        <f>IFERROR(VLOOKUP(K1814,'Roll ups'!H:I,2,FALSE),0)</f>
        <v>3676796.11</v>
      </c>
      <c r="AK1814" s="76">
        <f>IF(Table2[[#This Row],[PRICE TIER LOOKUP]]=0,0,IF(Table2[[#This Row],[PRICE TIER LOOKUP]]&gt;0,SUM(AB1814/AJ1814)))</f>
        <v>2.2288872580427093E-2</v>
      </c>
      <c r="AL1814" s="74" t="e">
        <f>IF(AK1814&lt;#REF!,"STRIKE",IF(AK1814&gt;=#REF!,"GOOD"))</f>
        <v>#REF!</v>
      </c>
      <c r="AM1814" s="75">
        <f>VLOOKUP(H1814,'Roll ups'!A:B,2,FALSE)</f>
        <v>325145452.83999985</v>
      </c>
      <c r="AN1814" s="77">
        <f t="shared" si="60"/>
        <v>2.5204608978593776E-4</v>
      </c>
      <c r="AO1814" s="74" t="str">
        <f>IFERROR(VLOOKUP(Table2[[#This Row],[Product Name]],'Roll ups'!L:P,5,FALSE),"GOOD")</f>
        <v>GOOD</v>
      </c>
      <c r="AP1814" s="74">
        <f>Table2[[#This Row],[Retail Dollar Vol Current 12 Mths]]/Table2[[#This Row],[SHELF SALES  LOOKUP]]</f>
        <v>2.6174744028137966E-4</v>
      </c>
      <c r="AQ1814" s="69">
        <f t="shared" si="61"/>
        <v>0</v>
      </c>
      <c r="AR181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814" s="69" t="e">
        <f>IF(Table2[[#This Row],[Shelf Dollar Vol Current 12 Mths]]&gt;#REF!,"MEETS $ CRITERIA",IF(Table2[[#This Row],[Shelf Dollar Vol Current 12 Mths]]&lt;#REF!+1,"DOES NOT MEET $ CRITERIA"))</f>
        <v>#REF!</v>
      </c>
      <c r="AT1814" s="78"/>
    </row>
    <row r="1815" spans="1:46" ht="13.8" x14ac:dyDescent="0.3">
      <c r="A1815" s="68" t="s">
        <v>10413</v>
      </c>
      <c r="B1815" s="69">
        <v>57576</v>
      </c>
      <c r="C1815" s="69">
        <v>332</v>
      </c>
      <c r="D1815" s="69" t="s">
        <v>25</v>
      </c>
      <c r="E1815" s="70">
        <v>44927</v>
      </c>
      <c r="F1815" s="70"/>
      <c r="G1815" s="71" t="s">
        <v>10414</v>
      </c>
      <c r="H1815" s="69" t="s">
        <v>6315</v>
      </c>
      <c r="I1815" s="68" t="s">
        <v>116</v>
      </c>
      <c r="J1815" s="68" t="s">
        <v>6576</v>
      </c>
      <c r="K1815" s="68" t="s">
        <v>6577</v>
      </c>
      <c r="L1815" s="68" t="s">
        <v>132</v>
      </c>
      <c r="M1815" s="68" t="s">
        <v>116</v>
      </c>
      <c r="N1815" s="68" t="s">
        <v>989</v>
      </c>
      <c r="O1815" s="68" t="s">
        <v>10415</v>
      </c>
      <c r="P1815" s="72" t="s">
        <v>116</v>
      </c>
      <c r="Q1815" s="68" t="s">
        <v>28</v>
      </c>
      <c r="R1815" s="68" t="s">
        <v>31</v>
      </c>
      <c r="S1815" s="68">
        <v>11</v>
      </c>
      <c r="T1815" s="68">
        <v>21.86</v>
      </c>
      <c r="U1815" s="68">
        <v>-0.95</v>
      </c>
      <c r="V1815" s="68">
        <v>45.31</v>
      </c>
      <c r="W1815" s="68">
        <v>46.92</v>
      </c>
      <c r="X1815" s="68">
        <v>-0.04</v>
      </c>
      <c r="Y1815" s="68">
        <v>206.32</v>
      </c>
      <c r="Z1815" s="68">
        <v>253.3</v>
      </c>
      <c r="AA1815" s="68">
        <v>-0.23</v>
      </c>
      <c r="AB1815" s="73">
        <v>25727.759999999998</v>
      </c>
      <c r="AC1815" s="73">
        <v>33334.800000000003</v>
      </c>
      <c r="AD1815" s="73">
        <v>25727.759999999998</v>
      </c>
      <c r="AE1815" s="73">
        <v>33334.800000000003</v>
      </c>
      <c r="AF1815" s="73"/>
      <c r="AG1815" s="73">
        <f>IFERROR(VLOOKUP(J1815,'Roll ups'!D:E,2,FALSE),0)</f>
        <v>1255013.1799999997</v>
      </c>
      <c r="AH1815" s="74">
        <f>IF(Table2[[#This Row],[CATEGORY TTL LOOKUP]]=0,0,IF(Table2[[#This Row],[CATEGORY TTL LOOKUP]]&gt;0,SUM(AB1815/AG1815)))</f>
        <v>2.049999188056336E-2</v>
      </c>
      <c r="AI1815" s="74" t="str">
        <f>IFERROR(IF(AH1815&lt;#REF!,"STRIKE",IF(AH1815&gt;=#REF!,"GOOD")),"NO DATA")</f>
        <v>NO DATA</v>
      </c>
      <c r="AJ1815" s="75">
        <f>IFERROR(VLOOKUP(K1815,'Roll ups'!H:I,2,FALSE),0)</f>
        <v>1255013.1799999997</v>
      </c>
      <c r="AK1815" s="76">
        <f>IF(Table2[[#This Row],[PRICE TIER LOOKUP]]=0,0,IF(Table2[[#This Row],[PRICE TIER LOOKUP]]&gt;0,SUM(AB1815/AJ1815)))</f>
        <v>2.049999188056336E-2</v>
      </c>
      <c r="AL1815" s="74" t="e">
        <f>IF(AK1815&lt;#REF!,"STRIKE",IF(AK1815&gt;=#REF!,"GOOD"))</f>
        <v>#REF!</v>
      </c>
      <c r="AM1815" s="75">
        <f>VLOOKUP(H1815,'Roll ups'!A:B,2,FALSE)</f>
        <v>325145452.83999985</v>
      </c>
      <c r="AN1815" s="77">
        <f t="shared" si="60"/>
        <v>7.9126925427618747E-5</v>
      </c>
      <c r="AO1815" s="74" t="str">
        <f>IFERROR(VLOOKUP(Table2[[#This Row],[Product Name]],'Roll ups'!L:P,5,FALSE),"GOOD")</f>
        <v>GOOD</v>
      </c>
      <c r="AP1815" s="74">
        <f>Table2[[#This Row],[Retail Dollar Vol Current 12 Mths]]/Table2[[#This Row],[SHELF SALES  LOOKUP]]</f>
        <v>7.9126925427618747E-5</v>
      </c>
      <c r="AQ1815" s="69">
        <f t="shared" si="61"/>
        <v>0</v>
      </c>
      <c r="AR181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815" s="69" t="e">
        <f>IF(Table2[[#This Row],[Shelf Dollar Vol Current 12 Mths]]&gt;#REF!,"MEETS $ CRITERIA",IF(Table2[[#This Row],[Shelf Dollar Vol Current 12 Mths]]&lt;#REF!+1,"DOES NOT MEET $ CRITERIA"))</f>
        <v>#REF!</v>
      </c>
      <c r="AT1815" s="78"/>
    </row>
    <row r="1816" spans="1:46" ht="13.8" x14ac:dyDescent="0.3">
      <c r="A1816" s="68" t="s">
        <v>10416</v>
      </c>
      <c r="B1816" s="69">
        <v>76228</v>
      </c>
      <c r="C1816" s="69">
        <v>76</v>
      </c>
      <c r="D1816" s="69" t="s">
        <v>25</v>
      </c>
      <c r="E1816" s="70">
        <v>44927</v>
      </c>
      <c r="F1816" s="70"/>
      <c r="G1816" s="71" t="s">
        <v>10417</v>
      </c>
      <c r="H1816" s="69" t="s">
        <v>6315</v>
      </c>
      <c r="I1816" s="68" t="s">
        <v>54</v>
      </c>
      <c r="J1816" s="68" t="s">
        <v>245</v>
      </c>
      <c r="K1816" s="68" t="s">
        <v>104</v>
      </c>
      <c r="L1816" s="68" t="s">
        <v>104</v>
      </c>
      <c r="M1816" s="68" t="s">
        <v>191</v>
      </c>
      <c r="N1816" s="68" t="s">
        <v>211</v>
      </c>
      <c r="O1816" s="68" t="s">
        <v>10418</v>
      </c>
      <c r="P1816" s="72" t="s">
        <v>191</v>
      </c>
      <c r="Q1816" s="68" t="s">
        <v>213</v>
      </c>
      <c r="R1816" s="68" t="s">
        <v>6402</v>
      </c>
      <c r="S1816" s="68">
        <v>66</v>
      </c>
      <c r="T1816" s="68">
        <v>43.17</v>
      </c>
      <c r="U1816" s="68">
        <v>0.34</v>
      </c>
      <c r="V1816" s="68">
        <v>455.21</v>
      </c>
      <c r="W1816" s="68">
        <v>190.95</v>
      </c>
      <c r="X1816" s="68">
        <v>0.57999999999999996</v>
      </c>
      <c r="Y1816" s="68">
        <v>2033.96</v>
      </c>
      <c r="Z1816" s="68">
        <v>372.96</v>
      </c>
      <c r="AA1816" s="68">
        <v>0.82</v>
      </c>
      <c r="AB1816" s="73">
        <v>114014</v>
      </c>
      <c r="AC1816" s="73">
        <v>20906.2</v>
      </c>
      <c r="AD1816" s="73">
        <v>114014</v>
      </c>
      <c r="AE1816" s="73">
        <v>20906.2</v>
      </c>
      <c r="AF1816" s="73"/>
      <c r="AG1816" s="73">
        <f>IFERROR(VLOOKUP(J1816,'Roll ups'!D:E,2,FALSE),0)</f>
        <v>57863085.470000021</v>
      </c>
      <c r="AH1816" s="74">
        <f>IF(Table2[[#This Row],[CATEGORY TTL LOOKUP]]=0,0,IF(Table2[[#This Row],[CATEGORY TTL LOOKUP]]&gt;0,SUM(AB1816/AG1816)))</f>
        <v>1.9704099612716341E-3</v>
      </c>
      <c r="AI1816" s="74" t="str">
        <f>IFERROR(IF(AH1816&lt;#REF!,"STRIKE",IF(AH1816&gt;=#REF!,"GOOD")),"NO DATA")</f>
        <v>NO DATA</v>
      </c>
      <c r="AJ1816" s="75">
        <f>IFERROR(VLOOKUP(K1816,'Roll ups'!H:I,2,FALSE),0)</f>
        <v>34230392.709999993</v>
      </c>
      <c r="AK1816" s="76">
        <f>IF(Table2[[#This Row],[PRICE TIER LOOKUP]]=0,0,IF(Table2[[#This Row],[PRICE TIER LOOKUP]]&gt;0,SUM(AB1816/AJ1816)))</f>
        <v>3.3307827043039502E-3</v>
      </c>
      <c r="AL1816" s="74" t="e">
        <f>IF(AK1816&lt;#REF!,"STRIKE",IF(AK1816&gt;=#REF!,"GOOD"))</f>
        <v>#REF!</v>
      </c>
      <c r="AM1816" s="75">
        <f>VLOOKUP(H1816,'Roll ups'!A:B,2,FALSE)</f>
        <v>325145452.83999985</v>
      </c>
      <c r="AN1816" s="77">
        <f t="shared" si="60"/>
        <v>3.5065537286201851E-4</v>
      </c>
      <c r="AO1816" s="74" t="str">
        <f>IFERROR(VLOOKUP(Table2[[#This Row],[Product Name]],'Roll ups'!L:P,5,FALSE),"GOOD")</f>
        <v>GOOD</v>
      </c>
      <c r="AP1816" s="74">
        <f>Table2[[#This Row],[Retail Dollar Vol Current 12 Mths]]/Table2[[#This Row],[SHELF SALES  LOOKUP]]</f>
        <v>3.5065537286201851E-4</v>
      </c>
      <c r="AQ1816" s="69">
        <f t="shared" si="61"/>
        <v>0</v>
      </c>
      <c r="AR181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816" s="69" t="e">
        <f>IF(Table2[[#This Row],[Shelf Dollar Vol Current 12 Mths]]&gt;#REF!,"MEETS $ CRITERIA",IF(Table2[[#This Row],[Shelf Dollar Vol Current 12 Mths]]&lt;#REF!+1,"DOES NOT MEET $ CRITERIA"))</f>
        <v>#REF!</v>
      </c>
      <c r="AT1816" s="78"/>
    </row>
    <row r="1817" spans="1:46" ht="13.8" x14ac:dyDescent="0.3">
      <c r="A1817" s="68" t="s">
        <v>10419</v>
      </c>
      <c r="B1817" s="69">
        <v>87720</v>
      </c>
      <c r="C1817" s="69">
        <v>163</v>
      </c>
      <c r="D1817" s="69" t="s">
        <v>25</v>
      </c>
      <c r="E1817" s="70">
        <v>44927</v>
      </c>
      <c r="F1817" s="70"/>
      <c r="G1817" s="71" t="s">
        <v>10420</v>
      </c>
      <c r="H1817" s="69" t="s">
        <v>6315</v>
      </c>
      <c r="I1817" s="68" t="s">
        <v>245</v>
      </c>
      <c r="J1817" s="68" t="s">
        <v>245</v>
      </c>
      <c r="K1817" s="68" t="s">
        <v>6320</v>
      </c>
      <c r="L1817" s="68" t="s">
        <v>6320</v>
      </c>
      <c r="M1817" s="68" t="s">
        <v>245</v>
      </c>
      <c r="N1817" s="68" t="s">
        <v>246</v>
      </c>
      <c r="O1817" s="68" t="s">
        <v>10421</v>
      </c>
      <c r="P1817" s="72" t="s">
        <v>245</v>
      </c>
      <c r="Q1817" s="68" t="s">
        <v>44</v>
      </c>
      <c r="R1817" s="68" t="s">
        <v>31</v>
      </c>
      <c r="S1817" s="68">
        <v>4</v>
      </c>
      <c r="T1817" s="68">
        <v>7.5</v>
      </c>
      <c r="U1817" s="68">
        <v>-0.88</v>
      </c>
      <c r="V1817" s="68">
        <v>9.5</v>
      </c>
      <c r="W1817" s="68">
        <v>18.5</v>
      </c>
      <c r="X1817" s="68">
        <v>-0.95</v>
      </c>
      <c r="Y1817" s="68">
        <v>55</v>
      </c>
      <c r="Z1817" s="68">
        <v>112</v>
      </c>
      <c r="AA1817" s="68">
        <v>-1.04</v>
      </c>
      <c r="AB1817" s="73">
        <v>24212.52</v>
      </c>
      <c r="AC1817" s="73">
        <v>51676.800000000003</v>
      </c>
      <c r="AD1817" s="73">
        <v>24956.52</v>
      </c>
      <c r="AE1817" s="73">
        <v>51676.800000000003</v>
      </c>
      <c r="AF1817" s="73"/>
      <c r="AG1817" s="73">
        <f>IFERROR(VLOOKUP(J1817,'Roll ups'!D:E,2,FALSE),0)</f>
        <v>57863085.470000021</v>
      </c>
      <c r="AH1817" s="74">
        <f>IF(Table2[[#This Row],[CATEGORY TTL LOOKUP]]=0,0,IF(Table2[[#This Row],[CATEGORY TTL LOOKUP]]&gt;0,SUM(AB1817/AG1817)))</f>
        <v>4.1844502074735266E-4</v>
      </c>
      <c r="AI1817" s="74" t="str">
        <f>IFERROR(IF(AH1817&lt;#REF!,"STRIKE",IF(AH1817&gt;=#REF!,"GOOD")),"NO DATA")</f>
        <v>NO DATA</v>
      </c>
      <c r="AJ1817" s="75">
        <f>IFERROR(VLOOKUP(K1817,'Roll ups'!H:I,2,FALSE),0)</f>
        <v>3676796.11</v>
      </c>
      <c r="AK1817" s="76">
        <f>IF(Table2[[#This Row],[PRICE TIER LOOKUP]]=0,0,IF(Table2[[#This Row],[PRICE TIER LOOKUP]]&gt;0,SUM(AB1817/AJ1817)))</f>
        <v>6.5852223717675767E-3</v>
      </c>
      <c r="AL1817" s="74" t="e">
        <f>IF(AK1817&lt;#REF!,"STRIKE",IF(AK1817&gt;=#REF!,"GOOD"))</f>
        <v>#REF!</v>
      </c>
      <c r="AM1817" s="75">
        <f>VLOOKUP(H1817,'Roll ups'!A:B,2,FALSE)</f>
        <v>325145452.83999985</v>
      </c>
      <c r="AN1817" s="77">
        <f t="shared" si="60"/>
        <v>7.4466734160095078E-5</v>
      </c>
      <c r="AO1817" s="74" t="str">
        <f>IFERROR(VLOOKUP(Table2[[#This Row],[Product Name]],'Roll ups'!L:P,5,FALSE),"GOOD")</f>
        <v>GOOD</v>
      </c>
      <c r="AP1817" s="74">
        <f>Table2[[#This Row],[Retail Dollar Vol Current 12 Mths]]/Table2[[#This Row],[SHELF SALES  LOOKUP]]</f>
        <v>7.6754940848829283E-5</v>
      </c>
      <c r="AQ1817" s="69">
        <f t="shared" si="61"/>
        <v>0</v>
      </c>
      <c r="AR181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817" s="69" t="e">
        <f>IF(Table2[[#This Row],[Shelf Dollar Vol Current 12 Mths]]&gt;#REF!,"MEETS $ CRITERIA",IF(Table2[[#This Row],[Shelf Dollar Vol Current 12 Mths]]&lt;#REF!+1,"DOES NOT MEET $ CRITERIA"))</f>
        <v>#REF!</v>
      </c>
      <c r="AT1817" s="78"/>
    </row>
    <row r="1818" spans="1:46" ht="13.8" x14ac:dyDescent="0.3">
      <c r="A1818" s="68" t="s">
        <v>10422</v>
      </c>
      <c r="B1818" s="69">
        <v>87722</v>
      </c>
      <c r="C1818" s="69">
        <v>166</v>
      </c>
      <c r="D1818" s="69" t="s">
        <v>25</v>
      </c>
      <c r="E1818" s="70">
        <v>44927</v>
      </c>
      <c r="F1818" s="70"/>
      <c r="G1818" s="71" t="s">
        <v>10423</v>
      </c>
      <c r="H1818" s="69" t="s">
        <v>6315</v>
      </c>
      <c r="I1818" s="68" t="s">
        <v>245</v>
      </c>
      <c r="J1818" s="68" t="s">
        <v>245</v>
      </c>
      <c r="K1818" s="68" t="s">
        <v>6320</v>
      </c>
      <c r="L1818" s="68" t="s">
        <v>6320</v>
      </c>
      <c r="M1818" s="68" t="s">
        <v>245</v>
      </c>
      <c r="N1818" s="68" t="s">
        <v>246</v>
      </c>
      <c r="O1818" s="68" t="s">
        <v>10424</v>
      </c>
      <c r="P1818" s="72" t="s">
        <v>245</v>
      </c>
      <c r="Q1818" s="68" t="s">
        <v>44</v>
      </c>
      <c r="R1818" s="68" t="s">
        <v>31</v>
      </c>
      <c r="S1818" s="68">
        <v>5</v>
      </c>
      <c r="T1818" s="68">
        <v>3</v>
      </c>
      <c r="U1818" s="68">
        <v>0.4</v>
      </c>
      <c r="V1818" s="68">
        <v>14</v>
      </c>
      <c r="W1818" s="68">
        <v>26.5</v>
      </c>
      <c r="X1818" s="68">
        <v>-0.89</v>
      </c>
      <c r="Y1818" s="68">
        <v>73</v>
      </c>
      <c r="Z1818" s="68">
        <v>144</v>
      </c>
      <c r="AA1818" s="68">
        <v>-0.97</v>
      </c>
      <c r="AB1818" s="73">
        <v>34561.019999999997</v>
      </c>
      <c r="AC1818" s="73">
        <v>70433.279999999999</v>
      </c>
      <c r="AD1818" s="73">
        <v>35191.019999999997</v>
      </c>
      <c r="AE1818" s="73">
        <v>70433.279999999999</v>
      </c>
      <c r="AF1818" s="73"/>
      <c r="AG1818" s="73">
        <f>IFERROR(VLOOKUP(J1818,'Roll ups'!D:E,2,FALSE),0)</f>
        <v>57863085.470000021</v>
      </c>
      <c r="AH1818" s="74">
        <f>IF(Table2[[#This Row],[CATEGORY TTL LOOKUP]]=0,0,IF(Table2[[#This Row],[CATEGORY TTL LOOKUP]]&gt;0,SUM(AB1818/AG1818)))</f>
        <v>5.9728961425533852E-4</v>
      </c>
      <c r="AI1818" s="74" t="str">
        <f>IFERROR(IF(AH1818&lt;#REF!,"STRIKE",IF(AH1818&gt;=#REF!,"GOOD")),"NO DATA")</f>
        <v>NO DATA</v>
      </c>
      <c r="AJ1818" s="75">
        <f>IFERROR(VLOOKUP(K1818,'Roll ups'!H:I,2,FALSE),0)</f>
        <v>3676796.11</v>
      </c>
      <c r="AK1818" s="76">
        <f>IF(Table2[[#This Row],[PRICE TIER LOOKUP]]=0,0,IF(Table2[[#This Row],[PRICE TIER LOOKUP]]&gt;0,SUM(AB1818/AJ1818)))</f>
        <v>9.3997651667445861E-3</v>
      </c>
      <c r="AL1818" s="74" t="e">
        <f>IF(AK1818&lt;#REF!,"STRIKE",IF(AK1818&gt;=#REF!,"GOOD"))</f>
        <v>#REF!</v>
      </c>
      <c r="AM1818" s="75">
        <f>VLOOKUP(H1818,'Roll ups'!A:B,2,FALSE)</f>
        <v>325145452.83999985</v>
      </c>
      <c r="AN1818" s="77">
        <f t="shared" si="60"/>
        <v>1.0629402840521057E-4</v>
      </c>
      <c r="AO1818" s="74" t="str">
        <f>IFERROR(VLOOKUP(Table2[[#This Row],[Product Name]],'Roll ups'!L:P,5,FALSE),"GOOD")</f>
        <v>GOOD</v>
      </c>
      <c r="AP1818" s="74">
        <f>Table2[[#This Row],[Retail Dollar Vol Current 12 Mths]]/Table2[[#This Row],[SHELF SALES  LOOKUP]]</f>
        <v>1.082316227787355E-4</v>
      </c>
      <c r="AQ1818" s="69">
        <f t="shared" si="61"/>
        <v>0</v>
      </c>
      <c r="AR181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818" s="69" t="e">
        <f>IF(Table2[[#This Row],[Shelf Dollar Vol Current 12 Mths]]&gt;#REF!,"MEETS $ CRITERIA",IF(Table2[[#This Row],[Shelf Dollar Vol Current 12 Mths]]&lt;#REF!+1,"DOES NOT MEET $ CRITERIA"))</f>
        <v>#REF!</v>
      </c>
      <c r="AT1818" s="78"/>
    </row>
    <row r="1819" spans="1:46" ht="13.8" x14ac:dyDescent="0.3">
      <c r="A1819" s="68" t="s">
        <v>10425</v>
      </c>
      <c r="B1819" s="69">
        <v>39810</v>
      </c>
      <c r="C1819" s="69">
        <v>314</v>
      </c>
      <c r="D1819" s="69" t="s">
        <v>25</v>
      </c>
      <c r="E1819" s="70">
        <v>44927</v>
      </c>
      <c r="F1819" s="70"/>
      <c r="G1819" s="71" t="s">
        <v>10426</v>
      </c>
      <c r="H1819" s="69" t="s">
        <v>6315</v>
      </c>
      <c r="I1819" s="68" t="s">
        <v>252</v>
      </c>
      <c r="J1819" s="68" t="s">
        <v>252</v>
      </c>
      <c r="K1819" s="68" t="s">
        <v>104</v>
      </c>
      <c r="L1819" s="68" t="s">
        <v>104</v>
      </c>
      <c r="M1819" s="68" t="s">
        <v>252</v>
      </c>
      <c r="N1819" s="68" t="s">
        <v>184</v>
      </c>
      <c r="O1819" s="68" t="s">
        <v>10427</v>
      </c>
      <c r="P1819" s="72" t="s">
        <v>191</v>
      </c>
      <c r="Q1819" s="68" t="s">
        <v>194</v>
      </c>
      <c r="R1819" s="68" t="s">
        <v>6402</v>
      </c>
      <c r="S1819" s="68">
        <v>12</v>
      </c>
      <c r="T1819" s="68">
        <v>10.5</v>
      </c>
      <c r="U1819" s="68">
        <v>0.1</v>
      </c>
      <c r="V1819" s="68">
        <v>158.87</v>
      </c>
      <c r="W1819" s="68">
        <v>81.67</v>
      </c>
      <c r="X1819" s="68">
        <v>0.49</v>
      </c>
      <c r="Y1819" s="68">
        <v>783.65</v>
      </c>
      <c r="Z1819" s="68">
        <v>929.49</v>
      </c>
      <c r="AA1819" s="68">
        <v>-0.19</v>
      </c>
      <c r="AB1819" s="73">
        <v>35912.75</v>
      </c>
      <c r="AC1819" s="73">
        <v>42400.160000000003</v>
      </c>
      <c r="AD1819" s="73">
        <v>49569</v>
      </c>
      <c r="AE1819" s="73">
        <v>42730.16</v>
      </c>
      <c r="AF1819" s="73"/>
      <c r="AG1819" s="73">
        <f>IFERROR(VLOOKUP(J1819,'Roll ups'!D:E,2,FALSE),0)</f>
        <v>73393567.950000003</v>
      </c>
      <c r="AH1819" s="74">
        <f>IF(Table2[[#This Row],[CATEGORY TTL LOOKUP]]=0,0,IF(Table2[[#This Row],[CATEGORY TTL LOOKUP]]&gt;0,SUM(AB1819/AG1819)))</f>
        <v>4.8931740209804037E-4</v>
      </c>
      <c r="AI1819" s="74" t="str">
        <f>IFERROR(IF(AH1819&lt;#REF!,"STRIKE",IF(AH1819&gt;=#REF!,"GOOD")),"NO DATA")</f>
        <v>NO DATA</v>
      </c>
      <c r="AJ1819" s="75">
        <f>IFERROR(VLOOKUP(K1819,'Roll ups'!H:I,2,FALSE),0)</f>
        <v>34230392.709999993</v>
      </c>
      <c r="AK1819" s="76">
        <f>IF(Table2[[#This Row],[PRICE TIER LOOKUP]]=0,0,IF(Table2[[#This Row],[PRICE TIER LOOKUP]]&gt;0,SUM(AB1819/AJ1819)))</f>
        <v>1.0491480569403029E-3</v>
      </c>
      <c r="AL1819" s="74" t="e">
        <f>IF(AK1819&lt;#REF!,"STRIKE",IF(AK1819&gt;=#REF!,"GOOD"))</f>
        <v>#REF!</v>
      </c>
      <c r="AM1819" s="75">
        <f>VLOOKUP(H1819,'Roll ups'!A:B,2,FALSE)</f>
        <v>325145452.83999985</v>
      </c>
      <c r="AN1819" s="77">
        <f t="shared" si="60"/>
        <v>1.1045133704413893E-4</v>
      </c>
      <c r="AO1819" s="74" t="str">
        <f>IFERROR(VLOOKUP(Table2[[#This Row],[Product Name]],'Roll ups'!L:P,5,FALSE),"GOOD")</f>
        <v>GOOD</v>
      </c>
      <c r="AP1819" s="74">
        <f>Table2[[#This Row],[Retail Dollar Vol Current 12 Mths]]/Table2[[#This Row],[SHELF SALES  LOOKUP]]</f>
        <v>1.5245177063691648E-4</v>
      </c>
      <c r="AQ1819" s="69">
        <f t="shared" si="61"/>
        <v>0</v>
      </c>
      <c r="AR181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819" s="69" t="e">
        <f>IF(Table2[[#This Row],[Shelf Dollar Vol Current 12 Mths]]&gt;#REF!,"MEETS $ CRITERIA",IF(Table2[[#This Row],[Shelf Dollar Vol Current 12 Mths]]&lt;#REF!+1,"DOES NOT MEET $ CRITERIA"))</f>
        <v>#REF!</v>
      </c>
      <c r="AT1819" s="78"/>
    </row>
    <row r="1820" spans="1:46" ht="13.8" x14ac:dyDescent="0.3">
      <c r="A1820" s="68" t="s">
        <v>10428</v>
      </c>
      <c r="B1820" s="69">
        <v>40042</v>
      </c>
      <c r="C1820" s="69">
        <v>143</v>
      </c>
      <c r="D1820" s="69" t="s">
        <v>25</v>
      </c>
      <c r="E1820" s="70">
        <v>44927</v>
      </c>
      <c r="F1820" s="70"/>
      <c r="G1820" s="71" t="s">
        <v>10429</v>
      </c>
      <c r="H1820" s="69" t="s">
        <v>6315</v>
      </c>
      <c r="I1820" s="68" t="s">
        <v>252</v>
      </c>
      <c r="J1820" s="68" t="s">
        <v>252</v>
      </c>
      <c r="K1820" s="68" t="s">
        <v>104</v>
      </c>
      <c r="L1820" s="68" t="s">
        <v>104</v>
      </c>
      <c r="M1820" s="68" t="s">
        <v>252</v>
      </c>
      <c r="N1820" s="68" t="s">
        <v>184</v>
      </c>
      <c r="O1820" s="68" t="s">
        <v>10430</v>
      </c>
      <c r="P1820" s="72" t="s">
        <v>191</v>
      </c>
      <c r="Q1820" s="68" t="s">
        <v>194</v>
      </c>
      <c r="R1820" s="68" t="s">
        <v>6402</v>
      </c>
      <c r="S1820" s="68">
        <v>15</v>
      </c>
      <c r="T1820" s="68">
        <v>3.5</v>
      </c>
      <c r="U1820" s="68">
        <v>0.77</v>
      </c>
      <c r="V1820" s="68">
        <v>130.66999999999999</v>
      </c>
      <c r="W1820" s="68">
        <v>55.62</v>
      </c>
      <c r="X1820" s="68">
        <v>0.56999999999999995</v>
      </c>
      <c r="Y1820" s="68">
        <v>659.97</v>
      </c>
      <c r="Z1820" s="68">
        <v>664.84</v>
      </c>
      <c r="AA1820" s="68">
        <v>-0.01</v>
      </c>
      <c r="AB1820" s="73">
        <v>29560.799999999999</v>
      </c>
      <c r="AC1820" s="73">
        <v>30424.7</v>
      </c>
      <c r="AD1820" s="73">
        <v>41746.199999999997</v>
      </c>
      <c r="AE1820" s="73">
        <v>30665.7</v>
      </c>
      <c r="AF1820" s="73"/>
      <c r="AG1820" s="73">
        <f>IFERROR(VLOOKUP(J1820,'Roll ups'!D:E,2,FALSE),0)</f>
        <v>73393567.950000003</v>
      </c>
      <c r="AH1820" s="74">
        <f>IF(Table2[[#This Row],[CATEGORY TTL LOOKUP]]=0,0,IF(Table2[[#This Row],[CATEGORY TTL LOOKUP]]&gt;0,SUM(AB1820/AG1820)))</f>
        <v>4.0277098968861339E-4</v>
      </c>
      <c r="AI1820" s="74" t="str">
        <f>IFERROR(IF(AH1820&lt;#REF!,"STRIKE",IF(AH1820&gt;=#REF!,"GOOD")),"NO DATA")</f>
        <v>NO DATA</v>
      </c>
      <c r="AJ1820" s="75">
        <f>IFERROR(VLOOKUP(K1820,'Roll ups'!H:I,2,FALSE),0)</f>
        <v>34230392.709999993</v>
      </c>
      <c r="AK1820" s="76">
        <f>IF(Table2[[#This Row],[PRICE TIER LOOKUP]]=0,0,IF(Table2[[#This Row],[PRICE TIER LOOKUP]]&gt;0,SUM(AB1820/AJ1820)))</f>
        <v>8.6358343155567045E-4</v>
      </c>
      <c r="AL1820" s="74" t="e">
        <f>IF(AK1820&lt;#REF!,"STRIKE",IF(AK1820&gt;=#REF!,"GOOD"))</f>
        <v>#REF!</v>
      </c>
      <c r="AM1820" s="75">
        <f>VLOOKUP(H1820,'Roll ups'!A:B,2,FALSE)</f>
        <v>325145452.83999985</v>
      </c>
      <c r="AN1820" s="77">
        <f t="shared" si="60"/>
        <v>9.0915618661739398E-5</v>
      </c>
      <c r="AO1820" s="74" t="str">
        <f>IFERROR(VLOOKUP(Table2[[#This Row],[Product Name]],'Roll ups'!L:P,5,FALSE),"GOOD")</f>
        <v>GOOD</v>
      </c>
      <c r="AP1820" s="74">
        <f>Table2[[#This Row],[Retail Dollar Vol Current 12 Mths]]/Table2[[#This Row],[SHELF SALES  LOOKUP]]</f>
        <v>1.2839238450166116E-4</v>
      </c>
      <c r="AQ1820" s="69">
        <f t="shared" si="61"/>
        <v>0</v>
      </c>
      <c r="AR182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820" s="69" t="e">
        <f>IF(Table2[[#This Row],[Shelf Dollar Vol Current 12 Mths]]&gt;#REF!,"MEETS $ CRITERIA",IF(Table2[[#This Row],[Shelf Dollar Vol Current 12 Mths]]&lt;#REF!+1,"DOES NOT MEET $ CRITERIA"))</f>
        <v>#REF!</v>
      </c>
      <c r="AT1820" s="78"/>
    </row>
    <row r="1821" spans="1:46" ht="13.8" x14ac:dyDescent="0.3">
      <c r="A1821" s="68" t="s">
        <v>10431</v>
      </c>
      <c r="B1821" s="69">
        <v>40494</v>
      </c>
      <c r="C1821" s="69">
        <v>326</v>
      </c>
      <c r="D1821" s="69" t="s">
        <v>25</v>
      </c>
      <c r="E1821" s="70">
        <v>44927</v>
      </c>
      <c r="F1821" s="70"/>
      <c r="G1821" s="71" t="s">
        <v>10432</v>
      </c>
      <c r="H1821" s="69" t="s">
        <v>6315</v>
      </c>
      <c r="I1821" s="68" t="s">
        <v>252</v>
      </c>
      <c r="J1821" s="68" t="s">
        <v>252</v>
      </c>
      <c r="K1821" s="68" t="s">
        <v>104</v>
      </c>
      <c r="L1821" s="68" t="s">
        <v>104</v>
      </c>
      <c r="M1821" s="68" t="s">
        <v>252</v>
      </c>
      <c r="N1821" s="68" t="s">
        <v>184</v>
      </c>
      <c r="O1821" s="68" t="s">
        <v>10433</v>
      </c>
      <c r="P1821" s="72" t="s">
        <v>191</v>
      </c>
      <c r="Q1821" s="68" t="s">
        <v>194</v>
      </c>
      <c r="R1821" s="68" t="s">
        <v>6402</v>
      </c>
      <c r="S1821" s="68">
        <v>22</v>
      </c>
      <c r="T1821" s="68">
        <v>37.340000000000003</v>
      </c>
      <c r="U1821" s="68">
        <v>-0.68</v>
      </c>
      <c r="V1821" s="68">
        <v>190.18</v>
      </c>
      <c r="W1821" s="68">
        <v>121.53</v>
      </c>
      <c r="X1821" s="68">
        <v>0.36</v>
      </c>
      <c r="Y1821" s="68">
        <v>980.04</v>
      </c>
      <c r="Z1821" s="68">
        <v>1148.44</v>
      </c>
      <c r="AA1821" s="68">
        <v>-0.17</v>
      </c>
      <c r="AB1821" s="73">
        <v>45742.9</v>
      </c>
      <c r="AC1821" s="73">
        <v>53391.8</v>
      </c>
      <c r="AD1821" s="73">
        <v>61992</v>
      </c>
      <c r="AE1821" s="73">
        <v>53727.8</v>
      </c>
      <c r="AF1821" s="73"/>
      <c r="AG1821" s="73">
        <f>IFERROR(VLOOKUP(J1821,'Roll ups'!D:E,2,FALSE),0)</f>
        <v>73393567.950000003</v>
      </c>
      <c r="AH1821" s="74">
        <f>IF(Table2[[#This Row],[CATEGORY TTL LOOKUP]]=0,0,IF(Table2[[#This Row],[CATEGORY TTL LOOKUP]]&gt;0,SUM(AB1821/AG1821)))</f>
        <v>6.2325488837336191E-4</v>
      </c>
      <c r="AI1821" s="74" t="str">
        <f>IFERROR(IF(AH1821&lt;#REF!,"STRIKE",IF(AH1821&gt;=#REF!,"GOOD")),"NO DATA")</f>
        <v>NO DATA</v>
      </c>
      <c r="AJ1821" s="75">
        <f>IFERROR(VLOOKUP(K1821,'Roll ups'!H:I,2,FALSE),0)</f>
        <v>34230392.709999993</v>
      </c>
      <c r="AK1821" s="76">
        <f>IF(Table2[[#This Row],[PRICE TIER LOOKUP]]=0,0,IF(Table2[[#This Row],[PRICE TIER LOOKUP]]&gt;0,SUM(AB1821/AJ1821)))</f>
        <v>1.3363241370770709E-3</v>
      </c>
      <c r="AL1821" s="74" t="e">
        <f>IF(AK1821&lt;#REF!,"STRIKE",IF(AK1821&gt;=#REF!,"GOOD"))</f>
        <v>#REF!</v>
      </c>
      <c r="AM1821" s="75">
        <f>VLOOKUP(H1821,'Roll ups'!A:B,2,FALSE)</f>
        <v>325145452.83999985</v>
      </c>
      <c r="AN1821" s="77">
        <f t="shared" si="60"/>
        <v>1.4068442169637085E-4</v>
      </c>
      <c r="AO1821" s="74" t="str">
        <f>IFERROR(VLOOKUP(Table2[[#This Row],[Product Name]],'Roll ups'!L:P,5,FALSE),"GOOD")</f>
        <v>GOOD</v>
      </c>
      <c r="AP1821" s="74">
        <f>Table2[[#This Row],[Retail Dollar Vol Current 12 Mths]]/Table2[[#This Row],[SHELF SALES  LOOKUP]]</f>
        <v>1.9065928635485335E-4</v>
      </c>
      <c r="AQ1821" s="69">
        <f t="shared" si="61"/>
        <v>0</v>
      </c>
      <c r="AR182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821" s="69" t="e">
        <f>IF(Table2[[#This Row],[Shelf Dollar Vol Current 12 Mths]]&gt;#REF!,"MEETS $ CRITERIA",IF(Table2[[#This Row],[Shelf Dollar Vol Current 12 Mths]]&lt;#REF!+1,"DOES NOT MEET $ CRITERIA"))</f>
        <v>#REF!</v>
      </c>
      <c r="AT1821" s="78"/>
    </row>
    <row r="1822" spans="1:46" ht="13.8" x14ac:dyDescent="0.3">
      <c r="A1822" s="68" t="s">
        <v>10434</v>
      </c>
      <c r="B1822" s="69">
        <v>40715</v>
      </c>
      <c r="C1822" s="69">
        <v>230</v>
      </c>
      <c r="D1822" s="69" t="s">
        <v>25</v>
      </c>
      <c r="E1822" s="70">
        <v>44927</v>
      </c>
      <c r="F1822" s="70"/>
      <c r="G1822" s="71" t="s">
        <v>10435</v>
      </c>
      <c r="H1822" s="69" t="s">
        <v>6315</v>
      </c>
      <c r="I1822" s="68" t="s">
        <v>252</v>
      </c>
      <c r="J1822" s="68" t="s">
        <v>252</v>
      </c>
      <c r="K1822" s="68" t="s">
        <v>104</v>
      </c>
      <c r="L1822" s="68" t="s">
        <v>104</v>
      </c>
      <c r="M1822" s="68" t="s">
        <v>252</v>
      </c>
      <c r="N1822" s="68" t="s">
        <v>184</v>
      </c>
      <c r="O1822" s="68" t="s">
        <v>10436</v>
      </c>
      <c r="P1822" s="72" t="s">
        <v>191</v>
      </c>
      <c r="Q1822" s="68" t="s">
        <v>194</v>
      </c>
      <c r="R1822" s="68" t="s">
        <v>6402</v>
      </c>
      <c r="S1822" s="68">
        <v>11</v>
      </c>
      <c r="T1822" s="68">
        <v>11.67</v>
      </c>
      <c r="U1822" s="68">
        <v>-0.11</v>
      </c>
      <c r="V1822" s="68">
        <v>97.62</v>
      </c>
      <c r="W1822" s="68">
        <v>50.17</v>
      </c>
      <c r="X1822" s="68">
        <v>0.49</v>
      </c>
      <c r="Y1822" s="68">
        <v>476.81</v>
      </c>
      <c r="Z1822" s="68">
        <v>487.3</v>
      </c>
      <c r="AA1822" s="68">
        <v>-0.02</v>
      </c>
      <c r="AB1822" s="73">
        <v>21543.7</v>
      </c>
      <c r="AC1822" s="73">
        <v>22161.48</v>
      </c>
      <c r="AD1822" s="73">
        <v>30159.599999999999</v>
      </c>
      <c r="AE1822" s="73">
        <v>22347.48</v>
      </c>
      <c r="AF1822" s="73"/>
      <c r="AG1822" s="73">
        <f>IFERROR(VLOOKUP(J1822,'Roll ups'!D:E,2,FALSE),0)</f>
        <v>73393567.950000003</v>
      </c>
      <c r="AH1822" s="74">
        <f>IF(Table2[[#This Row],[CATEGORY TTL LOOKUP]]=0,0,IF(Table2[[#This Row],[CATEGORY TTL LOOKUP]]&gt;0,SUM(AB1822/AG1822)))</f>
        <v>2.9353662182872523E-4</v>
      </c>
      <c r="AI1822" s="74" t="str">
        <f>IFERROR(IF(AH1822&lt;#REF!,"STRIKE",IF(AH1822&gt;=#REF!,"GOOD")),"NO DATA")</f>
        <v>NO DATA</v>
      </c>
      <c r="AJ1822" s="75">
        <f>IFERROR(VLOOKUP(K1822,'Roll ups'!H:I,2,FALSE),0)</f>
        <v>34230392.709999993</v>
      </c>
      <c r="AK1822" s="76">
        <f>IF(Table2[[#This Row],[PRICE TIER LOOKUP]]=0,0,IF(Table2[[#This Row],[PRICE TIER LOOKUP]]&gt;0,SUM(AB1822/AJ1822)))</f>
        <v>6.293734396364746E-4</v>
      </c>
      <c r="AL1822" s="74" t="e">
        <f>IF(AK1822&lt;#REF!,"STRIKE",IF(AK1822&gt;=#REF!,"GOOD"))</f>
        <v>#REF!</v>
      </c>
      <c r="AM1822" s="75">
        <f>VLOOKUP(H1822,'Roll ups'!A:B,2,FALSE)</f>
        <v>325145452.83999985</v>
      </c>
      <c r="AN1822" s="77">
        <f t="shared" si="60"/>
        <v>6.6258653817316017E-5</v>
      </c>
      <c r="AO1822" s="74" t="str">
        <f>IFERROR(VLOOKUP(Table2[[#This Row],[Product Name]],'Roll ups'!L:P,5,FALSE),"GOOD")</f>
        <v>GOOD</v>
      </c>
      <c r="AP1822" s="74">
        <f>Table2[[#This Row],[Retail Dollar Vol Current 12 Mths]]/Table2[[#This Row],[SHELF SALES  LOOKUP]]</f>
        <v>9.2757255980575475E-5</v>
      </c>
      <c r="AQ1822" s="69">
        <f t="shared" si="61"/>
        <v>0</v>
      </c>
      <c r="AR182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822" s="69" t="e">
        <f>IF(Table2[[#This Row],[Shelf Dollar Vol Current 12 Mths]]&gt;#REF!,"MEETS $ CRITERIA",IF(Table2[[#This Row],[Shelf Dollar Vol Current 12 Mths]]&lt;#REF!+1,"DOES NOT MEET $ CRITERIA"))</f>
        <v>#REF!</v>
      </c>
      <c r="AT1822" s="78"/>
    </row>
    <row r="1823" spans="1:46" ht="13.8" x14ac:dyDescent="0.3">
      <c r="A1823" s="68" t="s">
        <v>10437</v>
      </c>
      <c r="B1823" s="69">
        <v>40729</v>
      </c>
      <c r="C1823" s="69">
        <v>227</v>
      </c>
      <c r="D1823" s="69" t="s">
        <v>25</v>
      </c>
      <c r="E1823" s="70">
        <v>44927</v>
      </c>
      <c r="F1823" s="70"/>
      <c r="G1823" s="71" t="s">
        <v>10438</v>
      </c>
      <c r="H1823" s="69" t="s">
        <v>6315</v>
      </c>
      <c r="I1823" s="68" t="s">
        <v>252</v>
      </c>
      <c r="J1823" s="68" t="s">
        <v>252</v>
      </c>
      <c r="K1823" s="68" t="s">
        <v>104</v>
      </c>
      <c r="L1823" s="68" t="s">
        <v>104</v>
      </c>
      <c r="M1823" s="68" t="s">
        <v>252</v>
      </c>
      <c r="N1823" s="68" t="s">
        <v>184</v>
      </c>
      <c r="O1823" s="68" t="s">
        <v>10439</v>
      </c>
      <c r="P1823" s="72" t="s">
        <v>191</v>
      </c>
      <c r="Q1823" s="68" t="s">
        <v>194</v>
      </c>
      <c r="R1823" s="68" t="s">
        <v>6402</v>
      </c>
      <c r="S1823" s="68">
        <v>16</v>
      </c>
      <c r="T1823" s="68">
        <v>21</v>
      </c>
      <c r="U1823" s="68">
        <v>-0.28999999999999998</v>
      </c>
      <c r="V1823" s="68">
        <v>149.34</v>
      </c>
      <c r="W1823" s="68">
        <v>88.67</v>
      </c>
      <c r="X1823" s="68">
        <v>0.41</v>
      </c>
      <c r="Y1823" s="68">
        <v>836.73</v>
      </c>
      <c r="Z1823" s="68">
        <v>400.38</v>
      </c>
      <c r="AA1823" s="68">
        <v>0.52</v>
      </c>
      <c r="AB1823" s="73">
        <v>37663.300000000003</v>
      </c>
      <c r="AC1823" s="73">
        <v>18955.7</v>
      </c>
      <c r="AD1823" s="73">
        <v>52926.9</v>
      </c>
      <c r="AE1823" s="73">
        <v>19225.7</v>
      </c>
      <c r="AF1823" s="73"/>
      <c r="AG1823" s="73">
        <f>IFERROR(VLOOKUP(J1823,'Roll ups'!D:E,2,FALSE),0)</f>
        <v>73393567.950000003</v>
      </c>
      <c r="AH1823" s="74">
        <f>IF(Table2[[#This Row],[CATEGORY TTL LOOKUP]]=0,0,IF(Table2[[#This Row],[CATEGORY TTL LOOKUP]]&gt;0,SUM(AB1823/AG1823)))</f>
        <v>5.1316894725241381E-4</v>
      </c>
      <c r="AI1823" s="74" t="str">
        <f>IFERROR(IF(AH1823&lt;#REF!,"STRIKE",IF(AH1823&gt;=#REF!,"GOOD")),"NO DATA")</f>
        <v>NO DATA</v>
      </c>
      <c r="AJ1823" s="75">
        <f>IFERROR(VLOOKUP(K1823,'Roll ups'!H:I,2,FALSE),0)</f>
        <v>34230392.709999993</v>
      </c>
      <c r="AK1823" s="76">
        <f>IF(Table2[[#This Row],[PRICE TIER LOOKUP]]=0,0,IF(Table2[[#This Row],[PRICE TIER LOOKUP]]&gt;0,SUM(AB1823/AJ1823)))</f>
        <v>1.100288282377699E-3</v>
      </c>
      <c r="AL1823" s="74" t="e">
        <f>IF(AK1823&lt;#REF!,"STRIKE",IF(AK1823&gt;=#REF!,"GOOD"))</f>
        <v>#REF!</v>
      </c>
      <c r="AM1823" s="75">
        <f>VLOOKUP(H1823,'Roll ups'!A:B,2,FALSE)</f>
        <v>325145452.83999985</v>
      </c>
      <c r="AN1823" s="77">
        <f t="shared" si="60"/>
        <v>1.1583523518790729E-4</v>
      </c>
      <c r="AO1823" s="74" t="str">
        <f>IFERROR(VLOOKUP(Table2[[#This Row],[Product Name]],'Roll ups'!L:P,5,FALSE),"GOOD")</f>
        <v>GOOD</v>
      </c>
      <c r="AP1823" s="74">
        <f>Table2[[#This Row],[Retail Dollar Vol Current 12 Mths]]/Table2[[#This Row],[SHELF SALES  LOOKUP]]</f>
        <v>1.6277914864780437E-4</v>
      </c>
      <c r="AQ1823" s="69">
        <f t="shared" si="61"/>
        <v>0</v>
      </c>
      <c r="AR182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823" s="69" t="e">
        <f>IF(Table2[[#This Row],[Shelf Dollar Vol Current 12 Mths]]&gt;#REF!,"MEETS $ CRITERIA",IF(Table2[[#This Row],[Shelf Dollar Vol Current 12 Mths]]&lt;#REF!+1,"DOES NOT MEET $ CRITERIA"))</f>
        <v>#REF!</v>
      </c>
      <c r="AT1823" s="78"/>
    </row>
    <row r="1824" spans="1:46" ht="13.8" x14ac:dyDescent="0.3">
      <c r="A1824" s="68" t="s">
        <v>10440</v>
      </c>
      <c r="B1824" s="69">
        <v>42112</v>
      </c>
      <c r="C1824" s="69">
        <v>293</v>
      </c>
      <c r="D1824" s="69" t="s">
        <v>25</v>
      </c>
      <c r="E1824" s="70">
        <v>44927</v>
      </c>
      <c r="F1824" s="70"/>
      <c r="G1824" s="71" t="s">
        <v>10441</v>
      </c>
      <c r="H1824" s="69" t="s">
        <v>6315</v>
      </c>
      <c r="I1824" s="68" t="s">
        <v>252</v>
      </c>
      <c r="J1824" s="68" t="s">
        <v>252</v>
      </c>
      <c r="K1824" s="68" t="s">
        <v>104</v>
      </c>
      <c r="L1824" s="68" t="s">
        <v>104</v>
      </c>
      <c r="M1824" s="68" t="s">
        <v>252</v>
      </c>
      <c r="N1824" s="68" t="s">
        <v>184</v>
      </c>
      <c r="O1824" s="68" t="s">
        <v>10442</v>
      </c>
      <c r="P1824" s="72" t="s">
        <v>191</v>
      </c>
      <c r="Q1824" s="68" t="s">
        <v>194</v>
      </c>
      <c r="R1824" s="68" t="s">
        <v>6402</v>
      </c>
      <c r="S1824" s="68">
        <v>12</v>
      </c>
      <c r="T1824" s="68">
        <v>7</v>
      </c>
      <c r="U1824" s="68">
        <v>0.4</v>
      </c>
      <c r="V1824" s="68">
        <v>94.51</v>
      </c>
      <c r="W1824" s="68">
        <v>56</v>
      </c>
      <c r="X1824" s="68">
        <v>0.41</v>
      </c>
      <c r="Y1824" s="68">
        <v>670.28</v>
      </c>
      <c r="Z1824" s="68">
        <v>764.98</v>
      </c>
      <c r="AA1824" s="68">
        <v>-0.14000000000000001</v>
      </c>
      <c r="AB1824" s="73">
        <v>30390.55</v>
      </c>
      <c r="AC1824" s="73">
        <v>34604.199999999997</v>
      </c>
      <c r="AD1824" s="73">
        <v>42398.1</v>
      </c>
      <c r="AE1824" s="73">
        <v>34844.199999999997</v>
      </c>
      <c r="AF1824" s="73"/>
      <c r="AG1824" s="73">
        <f>IFERROR(VLOOKUP(J1824,'Roll ups'!D:E,2,FALSE),0)</f>
        <v>73393567.950000003</v>
      </c>
      <c r="AH1824" s="74">
        <f>IF(Table2[[#This Row],[CATEGORY TTL LOOKUP]]=0,0,IF(Table2[[#This Row],[CATEGORY TTL LOOKUP]]&gt;0,SUM(AB1824/AG1824)))</f>
        <v>4.1407647630244414E-4</v>
      </c>
      <c r="AI1824" s="74" t="str">
        <f>IFERROR(IF(AH1824&lt;#REF!,"STRIKE",IF(AH1824&gt;=#REF!,"GOOD")),"NO DATA")</f>
        <v>NO DATA</v>
      </c>
      <c r="AJ1824" s="75">
        <f>IFERROR(VLOOKUP(K1824,'Roll ups'!H:I,2,FALSE),0)</f>
        <v>34230392.709999993</v>
      </c>
      <c r="AK1824" s="76">
        <f>IF(Table2[[#This Row],[PRICE TIER LOOKUP]]=0,0,IF(Table2[[#This Row],[PRICE TIER LOOKUP]]&gt;0,SUM(AB1824/AJ1824)))</f>
        <v>8.8782358582528817E-4</v>
      </c>
      <c r="AL1824" s="74" t="e">
        <f>IF(AK1824&lt;#REF!,"STRIKE",IF(AK1824&gt;=#REF!,"GOOD"))</f>
        <v>#REF!</v>
      </c>
      <c r="AM1824" s="75">
        <f>VLOOKUP(H1824,'Roll ups'!A:B,2,FALSE)</f>
        <v>325145452.83999985</v>
      </c>
      <c r="AN1824" s="77">
        <f t="shared" si="60"/>
        <v>9.3467553473536728E-5</v>
      </c>
      <c r="AO1824" s="74" t="str">
        <f>IFERROR(VLOOKUP(Table2[[#This Row],[Product Name]],'Roll ups'!L:P,5,FALSE),"GOOD")</f>
        <v>GOOD</v>
      </c>
      <c r="AP1824" s="74">
        <f>Table2[[#This Row],[Retail Dollar Vol Current 12 Mths]]/Table2[[#This Row],[SHELF SALES  LOOKUP]]</f>
        <v>1.3039733334626577E-4</v>
      </c>
      <c r="AQ1824" s="69">
        <f t="shared" si="61"/>
        <v>0</v>
      </c>
      <c r="AR182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824" s="69" t="e">
        <f>IF(Table2[[#This Row],[Shelf Dollar Vol Current 12 Mths]]&gt;#REF!,"MEETS $ CRITERIA",IF(Table2[[#This Row],[Shelf Dollar Vol Current 12 Mths]]&lt;#REF!+1,"DOES NOT MEET $ CRITERIA"))</f>
        <v>#REF!</v>
      </c>
      <c r="AT1824" s="78"/>
    </row>
    <row r="1825" spans="1:46" ht="13.8" x14ac:dyDescent="0.3">
      <c r="A1825" s="68" t="s">
        <v>10443</v>
      </c>
      <c r="B1825" s="69">
        <v>16685</v>
      </c>
      <c r="C1825" s="69">
        <v>287</v>
      </c>
      <c r="D1825" s="69" t="s">
        <v>25</v>
      </c>
      <c r="E1825" s="70">
        <v>44931</v>
      </c>
      <c r="F1825" s="70"/>
      <c r="G1825" s="71" t="s">
        <v>10444</v>
      </c>
      <c r="H1825" s="69" t="s">
        <v>6315</v>
      </c>
      <c r="I1825" s="68" t="s">
        <v>758</v>
      </c>
      <c r="J1825" s="68" t="s">
        <v>175</v>
      </c>
      <c r="K1825" s="68" t="s">
        <v>146</v>
      </c>
      <c r="L1825" s="68" t="s">
        <v>146</v>
      </c>
      <c r="M1825" s="68" t="s">
        <v>175</v>
      </c>
      <c r="N1825" s="68" t="s">
        <v>176</v>
      </c>
      <c r="O1825" s="68" t="s">
        <v>10445</v>
      </c>
      <c r="P1825" s="72" t="s">
        <v>6357</v>
      </c>
      <c r="Q1825" s="68" t="s">
        <v>6387</v>
      </c>
      <c r="R1825" s="68" t="s">
        <v>31</v>
      </c>
      <c r="S1825" s="68">
        <v>12</v>
      </c>
      <c r="T1825" s="68">
        <v>12.5</v>
      </c>
      <c r="U1825" s="68">
        <v>-0.06</v>
      </c>
      <c r="V1825" s="68">
        <v>48</v>
      </c>
      <c r="W1825" s="68">
        <v>66.5</v>
      </c>
      <c r="X1825" s="68">
        <v>-0.39</v>
      </c>
      <c r="Y1825" s="68">
        <v>226.33</v>
      </c>
      <c r="Z1825" s="68">
        <v>151.5</v>
      </c>
      <c r="AA1825" s="68">
        <v>0.33</v>
      </c>
      <c r="AB1825" s="73">
        <v>119464.68</v>
      </c>
      <c r="AC1825" s="73">
        <v>75874.080000000002</v>
      </c>
      <c r="AD1825" s="73">
        <v>119464.68</v>
      </c>
      <c r="AE1825" s="73">
        <v>75874.080000000002</v>
      </c>
      <c r="AF1825" s="73"/>
      <c r="AG1825" s="73">
        <f>IFERROR(VLOOKUP(J1825,'Roll ups'!D:E,2,FALSE),0)</f>
        <v>52239627.039999984</v>
      </c>
      <c r="AH1825" s="74">
        <f>IF(Table2[[#This Row],[CATEGORY TTL LOOKUP]]=0,0,IF(Table2[[#This Row],[CATEGORY TTL LOOKUP]]&gt;0,SUM(AB1825/AG1825)))</f>
        <v>2.2868593588642135E-3</v>
      </c>
      <c r="AI1825" s="74" t="str">
        <f>IFERROR(IF(AH1825&lt;#REF!,"STRIKE",IF(AH1825&gt;=#REF!,"GOOD")),"NO DATA")</f>
        <v>NO DATA</v>
      </c>
      <c r="AJ1825" s="75">
        <f>IFERROR(VLOOKUP(K1825,'Roll ups'!H:I,2,FALSE),0)</f>
        <v>69119979.479999974</v>
      </c>
      <c r="AK1825" s="76">
        <f>IF(Table2[[#This Row],[PRICE TIER LOOKUP]]=0,0,IF(Table2[[#This Row],[PRICE TIER LOOKUP]]&gt;0,SUM(AB1825/AJ1825)))</f>
        <v>1.7283668325533484E-3</v>
      </c>
      <c r="AL1825" s="74" t="e">
        <f>IF(AK1825&lt;#REF!,"STRIKE",IF(AK1825&gt;=#REF!,"GOOD"))</f>
        <v>#REF!</v>
      </c>
      <c r="AM1825" s="75">
        <f>VLOOKUP(H1825,'Roll ups'!A:B,2,FALSE)</f>
        <v>325145452.83999985</v>
      </c>
      <c r="AN1825" s="77">
        <f t="shared" si="60"/>
        <v>3.6741919333802621E-4</v>
      </c>
      <c r="AO1825" s="74" t="str">
        <f>IFERROR(VLOOKUP(Table2[[#This Row],[Product Name]],'Roll ups'!L:P,5,FALSE),"GOOD")</f>
        <v>GOOD</v>
      </c>
      <c r="AP1825" s="74">
        <f>Table2[[#This Row],[Retail Dollar Vol Current 12 Mths]]/Table2[[#This Row],[SHELF SALES  LOOKUP]]</f>
        <v>3.6741919333802621E-4</v>
      </c>
      <c r="AQ1825" s="69">
        <f t="shared" si="61"/>
        <v>0</v>
      </c>
      <c r="AR182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825" s="69" t="e">
        <f>IF(Table2[[#This Row],[Shelf Dollar Vol Current 12 Mths]]&gt;#REF!,"MEETS $ CRITERIA",IF(Table2[[#This Row],[Shelf Dollar Vol Current 12 Mths]]&lt;#REF!+1,"DOES NOT MEET $ CRITERIA"))</f>
        <v>#REF!</v>
      </c>
      <c r="AT1825" s="78"/>
    </row>
    <row r="1826" spans="1:46" ht="13.8" x14ac:dyDescent="0.3">
      <c r="A1826" s="68" t="s">
        <v>2560</v>
      </c>
      <c r="B1826" s="69">
        <v>19481</v>
      </c>
      <c r="C1826" s="69">
        <v>393</v>
      </c>
      <c r="D1826" s="69" t="s">
        <v>25</v>
      </c>
      <c r="E1826" s="70">
        <v>44931</v>
      </c>
      <c r="F1826" s="70"/>
      <c r="G1826" s="71" t="s">
        <v>10446</v>
      </c>
      <c r="H1826" s="69" t="s">
        <v>6315</v>
      </c>
      <c r="I1826" s="68" t="s">
        <v>758</v>
      </c>
      <c r="J1826" s="68" t="s">
        <v>175</v>
      </c>
      <c r="K1826" s="68" t="s">
        <v>146</v>
      </c>
      <c r="L1826" s="68" t="s">
        <v>146</v>
      </c>
      <c r="M1826" s="68" t="s">
        <v>175</v>
      </c>
      <c r="N1826" s="68" t="s">
        <v>176</v>
      </c>
      <c r="O1826" s="68" t="s">
        <v>10447</v>
      </c>
      <c r="P1826" s="72" t="s">
        <v>6357</v>
      </c>
      <c r="Q1826" s="68" t="s">
        <v>6387</v>
      </c>
      <c r="R1826" s="68" t="s">
        <v>31</v>
      </c>
      <c r="S1826" s="68">
        <v>17</v>
      </c>
      <c r="T1826" s="68">
        <v>8</v>
      </c>
      <c r="U1826" s="68">
        <v>0.52</v>
      </c>
      <c r="V1826" s="68">
        <v>36.58</v>
      </c>
      <c r="W1826" s="68">
        <v>30.92</v>
      </c>
      <c r="X1826" s="68">
        <v>0.15</v>
      </c>
      <c r="Y1826" s="68">
        <v>208</v>
      </c>
      <c r="Z1826" s="68">
        <v>199.42</v>
      </c>
      <c r="AA1826" s="68">
        <v>0.04</v>
      </c>
      <c r="AB1826" s="73">
        <v>81983.83</v>
      </c>
      <c r="AC1826" s="73">
        <v>78228.100000000006</v>
      </c>
      <c r="AD1826" s="73">
        <v>86910.720000000001</v>
      </c>
      <c r="AE1826" s="73">
        <v>81251.56</v>
      </c>
      <c r="AF1826" s="73"/>
      <c r="AG1826" s="73">
        <f>IFERROR(VLOOKUP(J1826,'Roll ups'!D:E,2,FALSE),0)</f>
        <v>52239627.039999984</v>
      </c>
      <c r="AH1826" s="74">
        <f>IF(Table2[[#This Row],[CATEGORY TTL LOOKUP]]=0,0,IF(Table2[[#This Row],[CATEGORY TTL LOOKUP]]&gt;0,SUM(AB1826/AG1826)))</f>
        <v>1.5693800787900884E-3</v>
      </c>
      <c r="AI1826" s="74" t="str">
        <f>IFERROR(IF(AH1826&lt;#REF!,"STRIKE",IF(AH1826&gt;=#REF!,"GOOD")),"NO DATA")</f>
        <v>NO DATA</v>
      </c>
      <c r="AJ1826" s="75">
        <f>IFERROR(VLOOKUP(K1826,'Roll ups'!H:I,2,FALSE),0)</f>
        <v>69119979.479999974</v>
      </c>
      <c r="AK1826" s="76">
        <f>IF(Table2[[#This Row],[PRICE TIER LOOKUP]]=0,0,IF(Table2[[#This Row],[PRICE TIER LOOKUP]]&gt;0,SUM(AB1826/AJ1826)))</f>
        <v>1.1861090037464813E-3</v>
      </c>
      <c r="AL1826" s="74" t="e">
        <f>IF(AK1826&lt;#REF!,"STRIKE",IF(AK1826&gt;=#REF!,"GOOD"))</f>
        <v>#REF!</v>
      </c>
      <c r="AM1826" s="75">
        <f>VLOOKUP(H1826,'Roll ups'!A:B,2,FALSE)</f>
        <v>325145452.83999985</v>
      </c>
      <c r="AN1826" s="77">
        <f t="shared" si="60"/>
        <v>2.5214509163178501E-4</v>
      </c>
      <c r="AO1826" s="74" t="str">
        <f>IFERROR(VLOOKUP(Table2[[#This Row],[Product Name]],'Roll ups'!L:P,5,FALSE),"GOOD")</f>
        <v>GOOD</v>
      </c>
      <c r="AP1826" s="74">
        <f>Table2[[#This Row],[Retail Dollar Vol Current 12 Mths]]/Table2[[#This Row],[SHELF SALES  LOOKUP]]</f>
        <v>2.6729797154127115E-4</v>
      </c>
      <c r="AQ1826" s="69">
        <f t="shared" si="61"/>
        <v>0</v>
      </c>
      <c r="AR182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826" s="69" t="e">
        <f>IF(Table2[[#This Row],[Shelf Dollar Vol Current 12 Mths]]&gt;#REF!,"MEETS $ CRITERIA",IF(Table2[[#This Row],[Shelf Dollar Vol Current 12 Mths]]&lt;#REF!+1,"DOES NOT MEET $ CRITERIA"))</f>
        <v>#REF!</v>
      </c>
      <c r="AT1826" s="78"/>
    </row>
    <row r="1827" spans="1:46" ht="13.8" x14ac:dyDescent="0.3">
      <c r="A1827" s="68" t="s">
        <v>10448</v>
      </c>
      <c r="B1827" s="69">
        <v>28778</v>
      </c>
      <c r="C1827" s="69">
        <v>220</v>
      </c>
      <c r="D1827" s="69" t="s">
        <v>25</v>
      </c>
      <c r="E1827" s="70">
        <v>44931</v>
      </c>
      <c r="F1827" s="70"/>
      <c r="G1827" s="71" t="s">
        <v>10449</v>
      </c>
      <c r="H1827" s="69" t="s">
        <v>6315</v>
      </c>
      <c r="I1827" s="68" t="s">
        <v>153</v>
      </c>
      <c r="J1827" s="68" t="s">
        <v>153</v>
      </c>
      <c r="K1827" s="68" t="s">
        <v>146</v>
      </c>
      <c r="L1827" s="68" t="s">
        <v>6320</v>
      </c>
      <c r="M1827" s="68" t="s">
        <v>153</v>
      </c>
      <c r="N1827" s="68" t="s">
        <v>154</v>
      </c>
      <c r="O1827" s="68" t="s">
        <v>10450</v>
      </c>
      <c r="P1827" s="72" t="s">
        <v>153</v>
      </c>
      <c r="Q1827" s="68" t="s">
        <v>6387</v>
      </c>
      <c r="R1827" s="68" t="s">
        <v>31</v>
      </c>
      <c r="S1827" s="68">
        <v>10</v>
      </c>
      <c r="T1827" s="68">
        <v>14</v>
      </c>
      <c r="U1827" s="68">
        <v>-0.4</v>
      </c>
      <c r="V1827" s="68">
        <v>22.5</v>
      </c>
      <c r="W1827" s="68">
        <v>30.5</v>
      </c>
      <c r="X1827" s="68">
        <v>-0.36</v>
      </c>
      <c r="Y1827" s="68">
        <v>88.5</v>
      </c>
      <c r="Z1827" s="68">
        <v>110</v>
      </c>
      <c r="AA1827" s="68">
        <v>-0.24</v>
      </c>
      <c r="AB1827" s="73">
        <v>24871.200000000001</v>
      </c>
      <c r="AC1827" s="73">
        <v>30298.26</v>
      </c>
      <c r="AD1827" s="73">
        <v>26358.84</v>
      </c>
      <c r="AE1827" s="73">
        <v>31862.76</v>
      </c>
      <c r="AF1827" s="73"/>
      <c r="AG1827" s="73">
        <f>IFERROR(VLOOKUP(J1827,'Roll ups'!D:E,2,FALSE),0)</f>
        <v>10875997.040000001</v>
      </c>
      <c r="AH1827" s="74">
        <f>IF(Table2[[#This Row],[CATEGORY TTL LOOKUP]]=0,0,IF(Table2[[#This Row],[CATEGORY TTL LOOKUP]]&gt;0,SUM(AB1827/AG1827)))</f>
        <v>2.2867972387752688E-3</v>
      </c>
      <c r="AI1827" s="74" t="str">
        <f>IFERROR(IF(AH1827&lt;#REF!,"STRIKE",IF(AH1827&gt;=#REF!,"GOOD")),"NO DATA")</f>
        <v>NO DATA</v>
      </c>
      <c r="AJ1827" s="75">
        <f>IFERROR(VLOOKUP(K1827,'Roll ups'!H:I,2,FALSE),0)</f>
        <v>69119979.479999974</v>
      </c>
      <c r="AK1827" s="76">
        <f>IF(Table2[[#This Row],[PRICE TIER LOOKUP]]=0,0,IF(Table2[[#This Row],[PRICE TIER LOOKUP]]&gt;0,SUM(AB1827/AJ1827)))</f>
        <v>3.5982649571237994E-4</v>
      </c>
      <c r="AL1827" s="74" t="e">
        <f>IF(AK1827&lt;#REF!,"STRIKE",IF(AK1827&gt;=#REF!,"GOOD"))</f>
        <v>#REF!</v>
      </c>
      <c r="AM1827" s="75">
        <f>VLOOKUP(H1827,'Roll ups'!A:B,2,FALSE)</f>
        <v>325145452.83999985</v>
      </c>
      <c r="AN1827" s="77">
        <f t="shared" si="60"/>
        <v>7.6492535210814766E-5</v>
      </c>
      <c r="AO1827" s="74" t="str">
        <f>IFERROR(VLOOKUP(Table2[[#This Row],[Product Name]],'Roll ups'!L:P,5,FALSE),"GOOD")</f>
        <v>GOOD</v>
      </c>
      <c r="AP1827" s="74">
        <f>Table2[[#This Row],[Retail Dollar Vol Current 12 Mths]]/Table2[[#This Row],[SHELF SALES  LOOKUP]]</f>
        <v>8.1067841391498305E-5</v>
      </c>
      <c r="AQ1827" s="69">
        <f t="shared" si="61"/>
        <v>0</v>
      </c>
      <c r="AR182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827" s="69" t="e">
        <f>IF(Table2[[#This Row],[Shelf Dollar Vol Current 12 Mths]]&gt;#REF!,"MEETS $ CRITERIA",IF(Table2[[#This Row],[Shelf Dollar Vol Current 12 Mths]]&lt;#REF!+1,"DOES NOT MEET $ CRITERIA"))</f>
        <v>#REF!</v>
      </c>
      <c r="AT1827" s="78"/>
    </row>
    <row r="1828" spans="1:46" ht="13.8" x14ac:dyDescent="0.3">
      <c r="A1828" s="68" t="s">
        <v>543</v>
      </c>
      <c r="B1828" s="69">
        <v>88546</v>
      </c>
      <c r="C1828" s="69">
        <v>233</v>
      </c>
      <c r="D1828" s="69" t="s">
        <v>25</v>
      </c>
      <c r="E1828" s="70">
        <v>44931</v>
      </c>
      <c r="F1828" s="70"/>
      <c r="G1828" s="71" t="s">
        <v>10451</v>
      </c>
      <c r="H1828" s="69" t="s">
        <v>6315</v>
      </c>
      <c r="I1828" s="68" t="s">
        <v>245</v>
      </c>
      <c r="J1828" s="68" t="s">
        <v>245</v>
      </c>
      <c r="K1828" s="68" t="s">
        <v>132</v>
      </c>
      <c r="L1828" s="68" t="s">
        <v>132</v>
      </c>
      <c r="M1828" s="68" t="s">
        <v>245</v>
      </c>
      <c r="N1828" s="68" t="s">
        <v>246</v>
      </c>
      <c r="O1828" s="68" t="s">
        <v>10452</v>
      </c>
      <c r="P1828" s="72" t="s">
        <v>245</v>
      </c>
      <c r="Q1828" s="68" t="s">
        <v>6387</v>
      </c>
      <c r="R1828" s="68" t="s">
        <v>31</v>
      </c>
      <c r="S1828" s="68">
        <v>138</v>
      </c>
      <c r="T1828" s="68">
        <v>122.7</v>
      </c>
      <c r="U1828" s="68">
        <v>0.11</v>
      </c>
      <c r="V1828" s="68">
        <v>221.69</v>
      </c>
      <c r="W1828" s="68">
        <v>180.07</v>
      </c>
      <c r="X1828" s="68">
        <v>0.19</v>
      </c>
      <c r="Y1828" s="68">
        <v>677.7</v>
      </c>
      <c r="Z1828" s="68">
        <v>485.56</v>
      </c>
      <c r="AA1828" s="68">
        <v>0.28000000000000003</v>
      </c>
      <c r="AB1828" s="73">
        <v>116386.24000000001</v>
      </c>
      <c r="AC1828" s="73">
        <v>82360.259999999995</v>
      </c>
      <c r="AD1828" s="73">
        <v>120615.85</v>
      </c>
      <c r="AE1828" s="73">
        <v>85851.44</v>
      </c>
      <c r="AF1828" s="73"/>
      <c r="AG1828" s="73">
        <f>IFERROR(VLOOKUP(J1828,'Roll ups'!D:E,2,FALSE),0)</f>
        <v>57863085.470000021</v>
      </c>
      <c r="AH1828" s="74">
        <f>IF(Table2[[#This Row],[CATEGORY TTL LOOKUP]]=0,0,IF(Table2[[#This Row],[CATEGORY TTL LOOKUP]]&gt;0,SUM(AB1828/AG1828)))</f>
        <v>2.0114074293591236E-3</v>
      </c>
      <c r="AI1828" s="74" t="str">
        <f>IFERROR(IF(AH1828&lt;#REF!,"STRIKE",IF(AH1828&gt;=#REF!,"GOOD")),"NO DATA")</f>
        <v>NO DATA</v>
      </c>
      <c r="AJ1828" s="75">
        <f>IFERROR(VLOOKUP(K1828,'Roll ups'!H:I,2,FALSE),0)</f>
        <v>126094742.97999983</v>
      </c>
      <c r="AK1828" s="76">
        <f>IF(Table2[[#This Row],[PRICE TIER LOOKUP]]=0,0,IF(Table2[[#This Row],[PRICE TIER LOOKUP]]&gt;0,SUM(AB1828/AJ1828)))</f>
        <v>9.2300628281117387E-4</v>
      </c>
      <c r="AL1828" s="74" t="e">
        <f>IF(AK1828&lt;#REF!,"STRIKE",IF(AK1828&gt;=#REF!,"GOOD"))</f>
        <v>#REF!</v>
      </c>
      <c r="AM1828" s="75">
        <f>VLOOKUP(H1828,'Roll ups'!A:B,2,FALSE)</f>
        <v>325145452.83999985</v>
      </c>
      <c r="AN1828" s="77">
        <f t="shared" si="60"/>
        <v>3.5795130758686105E-4</v>
      </c>
      <c r="AO1828" s="74" t="str">
        <f>IFERROR(VLOOKUP(Table2[[#This Row],[Product Name]],'Roll ups'!L:P,5,FALSE),"GOOD")</f>
        <v>GOOD</v>
      </c>
      <c r="AP1828" s="74">
        <f>Table2[[#This Row],[Retail Dollar Vol Current 12 Mths]]/Table2[[#This Row],[SHELF SALES  LOOKUP]]</f>
        <v>3.7095967034591628E-4</v>
      </c>
      <c r="AQ1828" s="69">
        <f t="shared" si="61"/>
        <v>0</v>
      </c>
      <c r="AR182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828" s="69" t="e">
        <f>IF(Table2[[#This Row],[Shelf Dollar Vol Current 12 Mths]]&gt;#REF!,"MEETS $ CRITERIA",IF(Table2[[#This Row],[Shelf Dollar Vol Current 12 Mths]]&lt;#REF!+1,"DOES NOT MEET $ CRITERIA"))</f>
        <v>#REF!</v>
      </c>
      <c r="AT1828" s="78"/>
    </row>
    <row r="1829" spans="1:46" ht="13.8" x14ac:dyDescent="0.3">
      <c r="A1829" s="68" t="s">
        <v>10453</v>
      </c>
      <c r="B1829" s="69">
        <v>48763</v>
      </c>
      <c r="C1829" s="69">
        <v>206</v>
      </c>
      <c r="D1829" s="69" t="s">
        <v>25</v>
      </c>
      <c r="E1829" s="70">
        <v>44958</v>
      </c>
      <c r="F1829" s="70"/>
      <c r="G1829" s="71" t="s">
        <v>10454</v>
      </c>
      <c r="H1829" s="69" t="s">
        <v>6315</v>
      </c>
      <c r="I1829" s="68" t="s">
        <v>131</v>
      </c>
      <c r="J1829" s="68" t="s">
        <v>88</v>
      </c>
      <c r="K1829" s="68" t="s">
        <v>132</v>
      </c>
      <c r="L1829" s="68" t="s">
        <v>89</v>
      </c>
      <c r="M1829" s="68" t="s">
        <v>88</v>
      </c>
      <c r="N1829" s="68" t="s">
        <v>133</v>
      </c>
      <c r="O1829" s="68" t="s">
        <v>10455</v>
      </c>
      <c r="P1829" s="72" t="s">
        <v>87</v>
      </c>
      <c r="Q1829" s="68" t="s">
        <v>213</v>
      </c>
      <c r="R1829" s="68" t="s">
        <v>6402</v>
      </c>
      <c r="S1829" s="68">
        <v>6</v>
      </c>
      <c r="T1829" s="68">
        <v>8.5299999999999994</v>
      </c>
      <c r="U1829" s="68">
        <v>-0.33</v>
      </c>
      <c r="V1829" s="68">
        <v>23.99</v>
      </c>
      <c r="W1829" s="68">
        <v>21.86</v>
      </c>
      <c r="X1829" s="68">
        <v>0.09</v>
      </c>
      <c r="Y1829" s="68">
        <v>96.27</v>
      </c>
      <c r="Z1829" s="68">
        <v>86.37</v>
      </c>
      <c r="AA1829" s="68">
        <v>0.1</v>
      </c>
      <c r="AB1829" s="73">
        <v>28593.1</v>
      </c>
      <c r="AC1829" s="73">
        <v>25202.400000000001</v>
      </c>
      <c r="AD1829" s="73">
        <v>28821.1</v>
      </c>
      <c r="AE1829" s="73">
        <v>25202.400000000001</v>
      </c>
      <c r="AF1829" s="73"/>
      <c r="AG1829" s="73">
        <f>IFERROR(VLOOKUP(J1829,'Roll ups'!D:E,2,FALSE),0)</f>
        <v>43814205.929999985</v>
      </c>
      <c r="AH1829" s="74">
        <f>IF(Table2[[#This Row],[CATEGORY TTL LOOKUP]]=0,0,IF(Table2[[#This Row],[CATEGORY TTL LOOKUP]]&gt;0,SUM(AB1829/AG1829)))</f>
        <v>6.5259884078880555E-4</v>
      </c>
      <c r="AI1829" s="74" t="str">
        <f>IFERROR(IF(AH1829&lt;#REF!,"STRIKE",IF(AH1829&gt;=#REF!,"GOOD")),"NO DATA")</f>
        <v>NO DATA</v>
      </c>
      <c r="AJ1829" s="75">
        <f>IFERROR(VLOOKUP(K1829,'Roll ups'!H:I,2,FALSE),0)</f>
        <v>126094742.97999983</v>
      </c>
      <c r="AK1829" s="76">
        <f>IF(Table2[[#This Row],[PRICE TIER LOOKUP]]=0,0,IF(Table2[[#This Row],[PRICE TIER LOOKUP]]&gt;0,SUM(AB1829/AJ1829)))</f>
        <v>2.2675885865071485E-4</v>
      </c>
      <c r="AL1829" s="74" t="e">
        <f>IF(AK1829&lt;#REF!,"STRIKE",IF(AK1829&gt;=#REF!,"GOOD"))</f>
        <v>#REF!</v>
      </c>
      <c r="AM1829" s="75">
        <f>VLOOKUP(H1829,'Roll ups'!A:B,2,FALSE)</f>
        <v>325145452.83999985</v>
      </c>
      <c r="AN1829" s="77">
        <f t="shared" si="60"/>
        <v>8.7939412193072615E-5</v>
      </c>
      <c r="AO1829" s="74" t="str">
        <f>IFERROR(VLOOKUP(Table2[[#This Row],[Product Name]],'Roll ups'!L:P,5,FALSE),"GOOD")</f>
        <v>GOOD</v>
      </c>
      <c r="AP1829" s="74">
        <f>Table2[[#This Row],[Retail Dollar Vol Current 12 Mths]]/Table2[[#This Row],[SHELF SALES  LOOKUP]]</f>
        <v>8.8640636823491162E-5</v>
      </c>
      <c r="AQ1829" s="69">
        <f t="shared" si="61"/>
        <v>0</v>
      </c>
      <c r="AR182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829" s="69" t="e">
        <f>IF(Table2[[#This Row],[Shelf Dollar Vol Current 12 Mths]]&gt;#REF!,"MEETS $ CRITERIA",IF(Table2[[#This Row],[Shelf Dollar Vol Current 12 Mths]]&lt;#REF!+1,"DOES NOT MEET $ CRITERIA"))</f>
        <v>#REF!</v>
      </c>
      <c r="AT1829" s="78"/>
    </row>
    <row r="1830" spans="1:46" ht="13.8" x14ac:dyDescent="0.3">
      <c r="A1830" s="68" t="s">
        <v>3321</v>
      </c>
      <c r="B1830" s="69">
        <v>48766</v>
      </c>
      <c r="C1830" s="69">
        <v>598</v>
      </c>
      <c r="D1830" s="69" t="s">
        <v>25</v>
      </c>
      <c r="E1830" s="70">
        <v>44958</v>
      </c>
      <c r="F1830" s="70"/>
      <c r="G1830" s="71" t="s">
        <v>10456</v>
      </c>
      <c r="H1830" s="69" t="s">
        <v>6315</v>
      </c>
      <c r="I1830" s="68" t="s">
        <v>131</v>
      </c>
      <c r="J1830" s="68" t="s">
        <v>88</v>
      </c>
      <c r="K1830" s="68" t="s">
        <v>132</v>
      </c>
      <c r="L1830" s="68" t="s">
        <v>89</v>
      </c>
      <c r="M1830" s="68" t="s">
        <v>88</v>
      </c>
      <c r="N1830" s="68" t="s">
        <v>133</v>
      </c>
      <c r="O1830" s="68" t="s">
        <v>10457</v>
      </c>
      <c r="P1830" s="72" t="s">
        <v>87</v>
      </c>
      <c r="Q1830" s="68" t="s">
        <v>213</v>
      </c>
      <c r="R1830" s="68" t="s">
        <v>6402</v>
      </c>
      <c r="S1830" s="68">
        <v>22</v>
      </c>
      <c r="T1830" s="68">
        <v>42</v>
      </c>
      <c r="U1830" s="68">
        <v>-0.91</v>
      </c>
      <c r="V1830" s="68">
        <v>99</v>
      </c>
      <c r="W1830" s="68">
        <v>144</v>
      </c>
      <c r="X1830" s="68">
        <v>-0.45</v>
      </c>
      <c r="Y1830" s="68">
        <v>542.08000000000004</v>
      </c>
      <c r="Z1830" s="68">
        <v>889.33</v>
      </c>
      <c r="AA1830" s="68">
        <v>-0.64</v>
      </c>
      <c r="AB1830" s="73">
        <v>155869.25</v>
      </c>
      <c r="AC1830" s="73">
        <v>238965.88</v>
      </c>
      <c r="AD1830" s="73">
        <v>160088.04999999999</v>
      </c>
      <c r="AE1830" s="73">
        <v>245694.88</v>
      </c>
      <c r="AF1830" s="73"/>
      <c r="AG1830" s="73">
        <f>IFERROR(VLOOKUP(J1830,'Roll ups'!D:E,2,FALSE),0)</f>
        <v>43814205.929999985</v>
      </c>
      <c r="AH1830" s="74">
        <f>IF(Table2[[#This Row],[CATEGORY TTL LOOKUP]]=0,0,IF(Table2[[#This Row],[CATEGORY TTL LOOKUP]]&gt;0,SUM(AB1830/AG1830)))</f>
        <v>3.5575048478346358E-3</v>
      </c>
      <c r="AI1830" s="74" t="str">
        <f>IFERROR(IF(AH1830&lt;#REF!,"STRIKE",IF(AH1830&gt;=#REF!,"GOOD")),"NO DATA")</f>
        <v>NO DATA</v>
      </c>
      <c r="AJ1830" s="75">
        <f>IFERROR(VLOOKUP(K1830,'Roll ups'!H:I,2,FALSE),0)</f>
        <v>126094742.97999983</v>
      </c>
      <c r="AK1830" s="76">
        <f>IF(Table2[[#This Row],[PRICE TIER LOOKUP]]=0,0,IF(Table2[[#This Row],[PRICE TIER LOOKUP]]&gt;0,SUM(AB1830/AJ1830)))</f>
        <v>1.2361280598725895E-3</v>
      </c>
      <c r="AL1830" s="74" t="e">
        <f>IF(AK1830&lt;#REF!,"STRIKE",IF(AK1830&gt;=#REF!,"GOOD"))</f>
        <v>#REF!</v>
      </c>
      <c r="AM1830" s="75">
        <f>VLOOKUP(H1830,'Roll ups'!A:B,2,FALSE)</f>
        <v>325145452.83999985</v>
      </c>
      <c r="AN1830" s="77">
        <f t="shared" si="60"/>
        <v>4.7938314572309695E-4</v>
      </c>
      <c r="AO1830" s="74" t="str">
        <f>IFERROR(VLOOKUP(Table2[[#This Row],[Product Name]],'Roll ups'!L:P,5,FALSE),"GOOD")</f>
        <v>GOOD</v>
      </c>
      <c r="AP1830" s="74">
        <f>Table2[[#This Row],[Retail Dollar Vol Current 12 Mths]]/Table2[[#This Row],[SHELF SALES  LOOKUP]]</f>
        <v>4.9235826182313981E-4</v>
      </c>
      <c r="AQ1830" s="69">
        <f t="shared" si="61"/>
        <v>0</v>
      </c>
      <c r="AR183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830" s="69" t="e">
        <f>IF(Table2[[#This Row],[Shelf Dollar Vol Current 12 Mths]]&gt;#REF!,"MEETS $ CRITERIA",IF(Table2[[#This Row],[Shelf Dollar Vol Current 12 Mths]]&lt;#REF!+1,"DOES NOT MEET $ CRITERIA"))</f>
        <v>#REF!</v>
      </c>
      <c r="AT1830" s="78"/>
    </row>
    <row r="1831" spans="1:46" ht="13.8" x14ac:dyDescent="0.3">
      <c r="A1831" s="68" t="s">
        <v>10458</v>
      </c>
      <c r="B1831" s="69">
        <v>10776</v>
      </c>
      <c r="C1831" s="69">
        <v>602</v>
      </c>
      <c r="D1831" s="69" t="s">
        <v>25</v>
      </c>
      <c r="E1831" s="70">
        <v>44958</v>
      </c>
      <c r="F1831" s="70"/>
      <c r="G1831" s="71" t="s">
        <v>10459</v>
      </c>
      <c r="H1831" s="69" t="s">
        <v>6315</v>
      </c>
      <c r="I1831" s="68" t="s">
        <v>6355</v>
      </c>
      <c r="J1831" s="68" t="s">
        <v>257</v>
      </c>
      <c r="K1831" s="68" t="s">
        <v>6320</v>
      </c>
      <c r="L1831" s="68" t="s">
        <v>6320</v>
      </c>
      <c r="M1831" s="68" t="s">
        <v>257</v>
      </c>
      <c r="N1831" s="68" t="s">
        <v>184</v>
      </c>
      <c r="O1831" s="68" t="s">
        <v>10460</v>
      </c>
      <c r="P1831" s="72" t="s">
        <v>6357</v>
      </c>
      <c r="Q1831" s="68" t="s">
        <v>397</v>
      </c>
      <c r="R1831" s="68" t="s">
        <v>31</v>
      </c>
      <c r="S1831" s="68">
        <v>121</v>
      </c>
      <c r="T1831" s="68">
        <v>122</v>
      </c>
      <c r="U1831" s="68">
        <v>-0.01</v>
      </c>
      <c r="V1831" s="68">
        <v>640.04</v>
      </c>
      <c r="W1831" s="68">
        <v>353</v>
      </c>
      <c r="X1831" s="68">
        <v>0.45</v>
      </c>
      <c r="Y1831" s="68">
        <v>2183</v>
      </c>
      <c r="Z1831" s="68">
        <v>2353.58</v>
      </c>
      <c r="AA1831" s="68">
        <v>-0.08</v>
      </c>
      <c r="AB1831" s="73">
        <v>546669.12</v>
      </c>
      <c r="AC1831" s="73">
        <v>616262.26</v>
      </c>
      <c r="AD1831" s="73">
        <v>571596.72</v>
      </c>
      <c r="AE1831" s="73">
        <v>616262.26</v>
      </c>
      <c r="AF1831" s="73"/>
      <c r="AG1831" s="73">
        <f>IFERROR(VLOOKUP(J1831,'Roll ups'!D:E,2,FALSE),0)</f>
        <v>29546996.449999988</v>
      </c>
      <c r="AH1831" s="74">
        <f>IF(Table2[[#This Row],[CATEGORY TTL LOOKUP]]=0,0,IF(Table2[[#This Row],[CATEGORY TTL LOOKUP]]&gt;0,SUM(AB1831/AG1831)))</f>
        <v>1.8501681581242421E-2</v>
      </c>
      <c r="AI1831" s="74" t="str">
        <f>IFERROR(IF(AH1831&lt;#REF!,"STRIKE",IF(AH1831&gt;=#REF!,"GOOD")),"NO DATA")</f>
        <v>NO DATA</v>
      </c>
      <c r="AJ1831" s="75">
        <f>IFERROR(VLOOKUP(K1831,'Roll ups'!H:I,2,FALSE),0)</f>
        <v>3676796.11</v>
      </c>
      <c r="AK1831" s="76">
        <f>IF(Table2[[#This Row],[PRICE TIER LOOKUP]]=0,0,IF(Table2[[#This Row],[PRICE TIER LOOKUP]]&gt;0,SUM(AB1831/AJ1831)))</f>
        <v>0.14868083615329977</v>
      </c>
      <c r="AL1831" s="74" t="e">
        <f>IF(AK1831&lt;#REF!,"STRIKE",IF(AK1831&gt;=#REF!,"GOOD"))</f>
        <v>#REF!</v>
      </c>
      <c r="AM1831" s="75">
        <f>VLOOKUP(H1831,'Roll ups'!A:B,2,FALSE)</f>
        <v>325145452.83999985</v>
      </c>
      <c r="AN1831" s="77">
        <f t="shared" si="60"/>
        <v>1.6813063668124225E-3</v>
      </c>
      <c r="AO1831" s="74" t="str">
        <f>IFERROR(VLOOKUP(Table2[[#This Row],[Product Name]],'Roll ups'!L:P,5,FALSE),"GOOD")</f>
        <v>GOOD</v>
      </c>
      <c r="AP1831" s="74">
        <f>Table2[[#This Row],[Retail Dollar Vol Current 12 Mths]]/Table2[[#This Row],[SHELF SALES  LOOKUP]]</f>
        <v>1.7579723628528669E-3</v>
      </c>
      <c r="AQ1831" s="69">
        <f t="shared" si="61"/>
        <v>0</v>
      </c>
      <c r="AR183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831" s="69" t="e">
        <f>IF(Table2[[#This Row],[Shelf Dollar Vol Current 12 Mths]]&gt;#REF!,"MEETS $ CRITERIA",IF(Table2[[#This Row],[Shelf Dollar Vol Current 12 Mths]]&lt;#REF!+1,"DOES NOT MEET $ CRITERIA"))</f>
        <v>#REF!</v>
      </c>
      <c r="AT1831" s="78"/>
    </row>
    <row r="1832" spans="1:46" ht="13.8" x14ac:dyDescent="0.3">
      <c r="A1832" s="68" t="s">
        <v>10461</v>
      </c>
      <c r="B1832" s="69">
        <v>63882</v>
      </c>
      <c r="C1832" s="69">
        <v>162</v>
      </c>
      <c r="D1832" s="69" t="s">
        <v>25</v>
      </c>
      <c r="E1832" s="70">
        <v>44958</v>
      </c>
      <c r="F1832" s="70"/>
      <c r="G1832" s="71" t="s">
        <v>10462</v>
      </c>
      <c r="H1832" s="69" t="s">
        <v>6315</v>
      </c>
      <c r="I1832" s="68" t="s">
        <v>116</v>
      </c>
      <c r="J1832" s="68" t="s">
        <v>6576</v>
      </c>
      <c r="K1832" s="68" t="s">
        <v>6577</v>
      </c>
      <c r="L1832" s="68" t="s">
        <v>132</v>
      </c>
      <c r="M1832" s="68" t="s">
        <v>116</v>
      </c>
      <c r="N1832" s="68" t="s">
        <v>122</v>
      </c>
      <c r="O1832" s="68" t="s">
        <v>10463</v>
      </c>
      <c r="P1832" s="72" t="s">
        <v>116</v>
      </c>
      <c r="Q1832" s="68" t="s">
        <v>10464</v>
      </c>
      <c r="R1832" s="68" t="s">
        <v>31</v>
      </c>
      <c r="S1832" s="68"/>
      <c r="T1832" s="68">
        <v>9.4700000000000006</v>
      </c>
      <c r="U1832" s="68"/>
      <c r="V1832" s="68">
        <v>13.26</v>
      </c>
      <c r="W1832" s="68">
        <v>18.940000000000001</v>
      </c>
      <c r="X1832" s="68">
        <v>-0.43</v>
      </c>
      <c r="Y1832" s="68">
        <v>78.599999999999994</v>
      </c>
      <c r="Z1832" s="68">
        <v>230.12</v>
      </c>
      <c r="AA1832" s="68">
        <v>-1.93</v>
      </c>
      <c r="AB1832" s="73">
        <v>4501.92</v>
      </c>
      <c r="AC1832" s="73">
        <v>13180.32</v>
      </c>
      <c r="AD1832" s="73">
        <v>4501.92</v>
      </c>
      <c r="AE1832" s="73">
        <v>13180.32</v>
      </c>
      <c r="AF1832" s="73"/>
      <c r="AG1832" s="73">
        <f>IFERROR(VLOOKUP(J1832,'Roll ups'!D:E,2,FALSE),0)</f>
        <v>1255013.1799999997</v>
      </c>
      <c r="AH1832" s="74">
        <f>IF(Table2[[#This Row],[CATEGORY TTL LOOKUP]]=0,0,IF(Table2[[#This Row],[CATEGORY TTL LOOKUP]]&gt;0,SUM(AB1832/AG1832)))</f>
        <v>3.5871495787797233E-3</v>
      </c>
      <c r="AI1832" s="74" t="str">
        <f>IFERROR(IF(AH1832&lt;#REF!,"STRIKE",IF(AH1832&gt;=#REF!,"GOOD")),"NO DATA")</f>
        <v>NO DATA</v>
      </c>
      <c r="AJ1832" s="75">
        <f>IFERROR(VLOOKUP(K1832,'Roll ups'!H:I,2,FALSE),0)</f>
        <v>1255013.1799999997</v>
      </c>
      <c r="AK1832" s="76">
        <f>IF(Table2[[#This Row],[PRICE TIER LOOKUP]]=0,0,IF(Table2[[#This Row],[PRICE TIER LOOKUP]]&gt;0,SUM(AB1832/AJ1832)))</f>
        <v>3.5871495787797233E-3</v>
      </c>
      <c r="AL1832" s="74" t="e">
        <f>IF(AK1832&lt;#REF!,"STRIKE",IF(AK1832&gt;=#REF!,"GOOD"))</f>
        <v>#REF!</v>
      </c>
      <c r="AM1832" s="75">
        <f>VLOOKUP(H1832,'Roll ups'!A:B,2,FALSE)</f>
        <v>325145452.83999985</v>
      </c>
      <c r="AN1832" s="77">
        <f t="shared" ref="AN1832:AN1863" si="62">AB1832/AM1832</f>
        <v>1.3845864860411689E-5</v>
      </c>
      <c r="AO1832" s="74" t="str">
        <f>IFERROR(VLOOKUP(Table2[[#This Row],[Product Name]],'Roll ups'!L:P,5,FALSE),"GOOD")</f>
        <v>GOOD</v>
      </c>
      <c r="AP1832" s="74">
        <f>Table2[[#This Row],[Retail Dollar Vol Current 12 Mths]]/Table2[[#This Row],[SHELF SALES  LOOKUP]]</f>
        <v>1.3845864860411689E-5</v>
      </c>
      <c r="AQ1832" s="69">
        <f t="shared" ref="AQ1832:AQ1863" si="63">COUNTIF(AG1832:AO1832,"Strike")</f>
        <v>0</v>
      </c>
      <c r="AR183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832" s="69" t="e">
        <f>IF(Table2[[#This Row],[Shelf Dollar Vol Current 12 Mths]]&gt;#REF!,"MEETS $ CRITERIA",IF(Table2[[#This Row],[Shelf Dollar Vol Current 12 Mths]]&lt;#REF!+1,"DOES NOT MEET $ CRITERIA"))</f>
        <v>#REF!</v>
      </c>
      <c r="AT1832" s="78"/>
    </row>
    <row r="1833" spans="1:46" ht="13.8" x14ac:dyDescent="0.3">
      <c r="A1833" s="68" t="s">
        <v>10465</v>
      </c>
      <c r="B1833" s="69">
        <v>63884</v>
      </c>
      <c r="C1833" s="69">
        <v>226</v>
      </c>
      <c r="D1833" s="69" t="s">
        <v>25</v>
      </c>
      <c r="E1833" s="70">
        <v>44958</v>
      </c>
      <c r="F1833" s="70"/>
      <c r="G1833" s="71" t="s">
        <v>10466</v>
      </c>
      <c r="H1833" s="69" t="s">
        <v>6315</v>
      </c>
      <c r="I1833" s="68" t="s">
        <v>116</v>
      </c>
      <c r="J1833" s="68" t="s">
        <v>6576</v>
      </c>
      <c r="K1833" s="68" t="s">
        <v>6577</v>
      </c>
      <c r="L1833" s="68" t="s">
        <v>132</v>
      </c>
      <c r="M1833" s="68" t="s">
        <v>116</v>
      </c>
      <c r="N1833" s="68" t="s">
        <v>989</v>
      </c>
      <c r="O1833" s="68" t="s">
        <v>10467</v>
      </c>
      <c r="P1833" s="72" t="s">
        <v>116</v>
      </c>
      <c r="Q1833" s="68" t="s">
        <v>10464</v>
      </c>
      <c r="R1833" s="68" t="s">
        <v>31</v>
      </c>
      <c r="S1833" s="68"/>
      <c r="T1833" s="68">
        <v>47.35</v>
      </c>
      <c r="U1833" s="68"/>
      <c r="V1833" s="68">
        <v>48.3</v>
      </c>
      <c r="W1833" s="68">
        <v>97.54</v>
      </c>
      <c r="X1833" s="68">
        <v>-1.02</v>
      </c>
      <c r="Y1833" s="68">
        <v>271.79000000000002</v>
      </c>
      <c r="Z1833" s="68">
        <v>614.6</v>
      </c>
      <c r="AA1833" s="68">
        <v>-1.26</v>
      </c>
      <c r="AB1833" s="73">
        <v>15566.88</v>
      </c>
      <c r="AC1833" s="73">
        <v>35201.760000000002</v>
      </c>
      <c r="AD1833" s="73">
        <v>15566.88</v>
      </c>
      <c r="AE1833" s="73">
        <v>35201.760000000002</v>
      </c>
      <c r="AF1833" s="73"/>
      <c r="AG1833" s="73">
        <f>IFERROR(VLOOKUP(J1833,'Roll ups'!D:E,2,FALSE),0)</f>
        <v>1255013.1799999997</v>
      </c>
      <c r="AH1833" s="74">
        <f>IF(Table2[[#This Row],[CATEGORY TTL LOOKUP]]=0,0,IF(Table2[[#This Row],[CATEGORY TTL LOOKUP]]&gt;0,SUM(AB1833/AG1833)))</f>
        <v>1.2403758182045548E-2</v>
      </c>
      <c r="AI1833" s="74" t="str">
        <f>IFERROR(IF(AH1833&lt;#REF!,"STRIKE",IF(AH1833&gt;=#REF!,"GOOD")),"NO DATA")</f>
        <v>NO DATA</v>
      </c>
      <c r="AJ1833" s="75">
        <f>IFERROR(VLOOKUP(K1833,'Roll ups'!H:I,2,FALSE),0)</f>
        <v>1255013.1799999997</v>
      </c>
      <c r="AK1833" s="76">
        <f>IF(Table2[[#This Row],[PRICE TIER LOOKUP]]=0,0,IF(Table2[[#This Row],[PRICE TIER LOOKUP]]&gt;0,SUM(AB1833/AJ1833)))</f>
        <v>1.2403758182045548E-2</v>
      </c>
      <c r="AL1833" s="74" t="e">
        <f>IF(AK1833&lt;#REF!,"STRIKE",IF(AK1833&gt;=#REF!,"GOOD"))</f>
        <v>#REF!</v>
      </c>
      <c r="AM1833" s="75">
        <f>VLOOKUP(H1833,'Roll ups'!A:B,2,FALSE)</f>
        <v>325145452.83999985</v>
      </c>
      <c r="AN1833" s="77">
        <f t="shared" si="62"/>
        <v>4.7876665240218726E-5</v>
      </c>
      <c r="AO1833" s="74" t="str">
        <f>IFERROR(VLOOKUP(Table2[[#This Row],[Product Name]],'Roll ups'!L:P,5,FALSE),"GOOD")</f>
        <v>GOOD</v>
      </c>
      <c r="AP1833" s="74">
        <f>Table2[[#This Row],[Retail Dollar Vol Current 12 Mths]]/Table2[[#This Row],[SHELF SALES  LOOKUP]]</f>
        <v>4.7876665240218726E-5</v>
      </c>
      <c r="AQ1833" s="69">
        <f t="shared" si="63"/>
        <v>0</v>
      </c>
      <c r="AR183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833" s="69" t="e">
        <f>IF(Table2[[#This Row],[Shelf Dollar Vol Current 12 Mths]]&gt;#REF!,"MEETS $ CRITERIA",IF(Table2[[#This Row],[Shelf Dollar Vol Current 12 Mths]]&lt;#REF!+1,"DOES NOT MEET $ CRITERIA"))</f>
        <v>#REF!</v>
      </c>
      <c r="AT1833" s="78"/>
    </row>
    <row r="1834" spans="1:46" ht="13.8" x14ac:dyDescent="0.3">
      <c r="A1834" s="68" t="s">
        <v>10468</v>
      </c>
      <c r="B1834" s="69">
        <v>63886</v>
      </c>
      <c r="C1834" s="69">
        <v>154</v>
      </c>
      <c r="D1834" s="69" t="s">
        <v>25</v>
      </c>
      <c r="E1834" s="70">
        <v>44958</v>
      </c>
      <c r="F1834" s="70"/>
      <c r="G1834" s="71" t="s">
        <v>10469</v>
      </c>
      <c r="H1834" s="69" t="s">
        <v>6315</v>
      </c>
      <c r="I1834" s="68" t="s">
        <v>116</v>
      </c>
      <c r="J1834" s="68" t="s">
        <v>6576</v>
      </c>
      <c r="K1834" s="68" t="s">
        <v>6577</v>
      </c>
      <c r="L1834" s="68" t="s">
        <v>132</v>
      </c>
      <c r="M1834" s="68" t="s">
        <v>116</v>
      </c>
      <c r="N1834" s="68" t="s">
        <v>989</v>
      </c>
      <c r="O1834" s="68" t="s">
        <v>10470</v>
      </c>
      <c r="P1834" s="72" t="s">
        <v>116</v>
      </c>
      <c r="Q1834" s="68" t="s">
        <v>10464</v>
      </c>
      <c r="R1834" s="68" t="s">
        <v>31</v>
      </c>
      <c r="S1834" s="68">
        <v>1</v>
      </c>
      <c r="T1834" s="68">
        <v>7.58</v>
      </c>
      <c r="U1834" s="68">
        <v>-7</v>
      </c>
      <c r="V1834" s="68">
        <v>9.4700000000000006</v>
      </c>
      <c r="W1834" s="68">
        <v>19.89</v>
      </c>
      <c r="X1834" s="68">
        <v>-1.1000000000000001</v>
      </c>
      <c r="Y1834" s="68">
        <v>45.46</v>
      </c>
      <c r="Z1834" s="68">
        <v>255.69</v>
      </c>
      <c r="AA1834" s="68">
        <v>-4.63</v>
      </c>
      <c r="AB1834" s="73">
        <v>2603.52</v>
      </c>
      <c r="AC1834" s="73">
        <v>14644.8</v>
      </c>
      <c r="AD1834" s="73">
        <v>2603.52</v>
      </c>
      <c r="AE1834" s="73">
        <v>14644.8</v>
      </c>
      <c r="AF1834" s="73"/>
      <c r="AG1834" s="73">
        <f>IFERROR(VLOOKUP(J1834,'Roll ups'!D:E,2,FALSE),0)</f>
        <v>1255013.1799999997</v>
      </c>
      <c r="AH1834" s="74">
        <f>IF(Table2[[#This Row],[CATEGORY TTL LOOKUP]]=0,0,IF(Table2[[#This Row],[CATEGORY TTL LOOKUP]]&gt;0,SUM(AB1834/AG1834)))</f>
        <v>2.0744961419449002E-3</v>
      </c>
      <c r="AI1834" s="74" t="str">
        <f>IFERROR(IF(AH1834&lt;#REF!,"STRIKE",IF(AH1834&gt;=#REF!,"GOOD")),"NO DATA")</f>
        <v>NO DATA</v>
      </c>
      <c r="AJ1834" s="75">
        <f>IFERROR(VLOOKUP(K1834,'Roll ups'!H:I,2,FALSE),0)</f>
        <v>1255013.1799999997</v>
      </c>
      <c r="AK1834" s="76">
        <f>IF(Table2[[#This Row],[PRICE TIER LOOKUP]]=0,0,IF(Table2[[#This Row],[PRICE TIER LOOKUP]]&gt;0,SUM(AB1834/AJ1834)))</f>
        <v>2.0744961419449002E-3</v>
      </c>
      <c r="AL1834" s="74" t="e">
        <f>IF(AK1834&lt;#REF!,"STRIKE",IF(AK1834&gt;=#REF!,"GOOD"))</f>
        <v>#REF!</v>
      </c>
      <c r="AM1834" s="75">
        <f>VLOOKUP(H1834,'Roll ups'!A:B,2,FALSE)</f>
        <v>325145452.83999985</v>
      </c>
      <c r="AN1834" s="77">
        <f t="shared" si="62"/>
        <v>8.0072471481898918E-6</v>
      </c>
      <c r="AO1834" s="74" t="str">
        <f>IFERROR(VLOOKUP(Table2[[#This Row],[Product Name]],'Roll ups'!L:P,5,FALSE),"GOOD")</f>
        <v>GOOD</v>
      </c>
      <c r="AP1834" s="74">
        <f>Table2[[#This Row],[Retail Dollar Vol Current 12 Mths]]/Table2[[#This Row],[SHELF SALES  LOOKUP]]</f>
        <v>8.0072471481898918E-6</v>
      </c>
      <c r="AQ1834" s="69">
        <f t="shared" si="63"/>
        <v>0</v>
      </c>
      <c r="AR183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834" s="69" t="e">
        <f>IF(Table2[[#This Row],[Shelf Dollar Vol Current 12 Mths]]&gt;#REF!,"MEETS $ CRITERIA",IF(Table2[[#This Row],[Shelf Dollar Vol Current 12 Mths]]&lt;#REF!+1,"DOES NOT MEET $ CRITERIA"))</f>
        <v>#REF!</v>
      </c>
      <c r="AT1834" s="78"/>
    </row>
    <row r="1835" spans="1:46" ht="13.8" x14ac:dyDescent="0.3">
      <c r="A1835" s="68" t="s">
        <v>10471</v>
      </c>
      <c r="B1835" s="69">
        <v>63888</v>
      </c>
      <c r="C1835" s="69">
        <v>150</v>
      </c>
      <c r="D1835" s="69" t="s">
        <v>25</v>
      </c>
      <c r="E1835" s="70">
        <v>44958</v>
      </c>
      <c r="F1835" s="70"/>
      <c r="G1835" s="71" t="s">
        <v>10472</v>
      </c>
      <c r="H1835" s="69" t="s">
        <v>6315</v>
      </c>
      <c r="I1835" s="68" t="s">
        <v>116</v>
      </c>
      <c r="J1835" s="68" t="s">
        <v>6576</v>
      </c>
      <c r="K1835" s="68" t="s">
        <v>6577</v>
      </c>
      <c r="L1835" s="68" t="s">
        <v>132</v>
      </c>
      <c r="M1835" s="68" t="s">
        <v>116</v>
      </c>
      <c r="N1835" s="68" t="s">
        <v>122</v>
      </c>
      <c r="O1835" s="68" t="s">
        <v>10473</v>
      </c>
      <c r="P1835" s="72" t="s">
        <v>116</v>
      </c>
      <c r="Q1835" s="68" t="s">
        <v>10464</v>
      </c>
      <c r="R1835" s="68" t="s">
        <v>31</v>
      </c>
      <c r="S1835" s="68"/>
      <c r="T1835" s="68">
        <v>10.42</v>
      </c>
      <c r="U1835" s="68"/>
      <c r="V1835" s="68"/>
      <c r="W1835" s="68">
        <v>33.14</v>
      </c>
      <c r="X1835" s="68"/>
      <c r="Y1835" s="68">
        <v>49.24</v>
      </c>
      <c r="Z1835" s="68">
        <v>285.05</v>
      </c>
      <c r="AA1835" s="68">
        <v>-4.79</v>
      </c>
      <c r="AB1835" s="73">
        <v>2820.48</v>
      </c>
      <c r="AC1835" s="73">
        <v>16326.24</v>
      </c>
      <c r="AD1835" s="73">
        <v>2820.48</v>
      </c>
      <c r="AE1835" s="73">
        <v>16326.24</v>
      </c>
      <c r="AF1835" s="73"/>
      <c r="AG1835" s="73">
        <f>IFERROR(VLOOKUP(J1835,'Roll ups'!D:E,2,FALSE),0)</f>
        <v>1255013.1799999997</v>
      </c>
      <c r="AH1835" s="74">
        <f>IF(Table2[[#This Row],[CATEGORY TTL LOOKUP]]=0,0,IF(Table2[[#This Row],[CATEGORY TTL LOOKUP]]&gt;0,SUM(AB1835/AG1835)))</f>
        <v>2.2473708204403084E-3</v>
      </c>
      <c r="AI1835" s="74" t="str">
        <f>IFERROR(IF(AH1835&lt;#REF!,"STRIKE",IF(AH1835&gt;=#REF!,"GOOD")),"NO DATA")</f>
        <v>NO DATA</v>
      </c>
      <c r="AJ1835" s="75">
        <f>IFERROR(VLOOKUP(K1835,'Roll ups'!H:I,2,FALSE),0)</f>
        <v>1255013.1799999997</v>
      </c>
      <c r="AK1835" s="76">
        <f>IF(Table2[[#This Row],[PRICE TIER LOOKUP]]=0,0,IF(Table2[[#This Row],[PRICE TIER LOOKUP]]&gt;0,SUM(AB1835/AJ1835)))</f>
        <v>2.2473708204403084E-3</v>
      </c>
      <c r="AL1835" s="74" t="e">
        <f>IF(AK1835&lt;#REF!,"STRIKE",IF(AK1835&gt;=#REF!,"GOOD"))</f>
        <v>#REF!</v>
      </c>
      <c r="AM1835" s="75">
        <f>VLOOKUP(H1835,'Roll ups'!A:B,2,FALSE)</f>
        <v>325145452.83999985</v>
      </c>
      <c r="AN1835" s="77">
        <f t="shared" si="62"/>
        <v>8.674517743872384E-6</v>
      </c>
      <c r="AO1835" s="74" t="str">
        <f>IFERROR(VLOOKUP(Table2[[#This Row],[Product Name]],'Roll ups'!L:P,5,FALSE),"GOOD")</f>
        <v>GOOD</v>
      </c>
      <c r="AP1835" s="74">
        <f>Table2[[#This Row],[Retail Dollar Vol Current 12 Mths]]/Table2[[#This Row],[SHELF SALES  LOOKUP]]</f>
        <v>8.674517743872384E-6</v>
      </c>
      <c r="AQ1835" s="69">
        <f t="shared" si="63"/>
        <v>0</v>
      </c>
      <c r="AR183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835" s="69" t="e">
        <f>IF(Table2[[#This Row],[Shelf Dollar Vol Current 12 Mths]]&gt;#REF!,"MEETS $ CRITERIA",IF(Table2[[#This Row],[Shelf Dollar Vol Current 12 Mths]]&lt;#REF!+1,"DOES NOT MEET $ CRITERIA"))</f>
        <v>#REF!</v>
      </c>
      <c r="AT1835" s="78"/>
    </row>
    <row r="1836" spans="1:46" ht="13.8" x14ac:dyDescent="0.3">
      <c r="A1836" s="68" t="s">
        <v>10474</v>
      </c>
      <c r="B1836" s="69">
        <v>57372</v>
      </c>
      <c r="C1836" s="69">
        <v>197</v>
      </c>
      <c r="D1836" s="69" t="s">
        <v>25</v>
      </c>
      <c r="E1836" s="70">
        <v>44986</v>
      </c>
      <c r="F1836" s="70"/>
      <c r="G1836" s="71" t="s">
        <v>10475</v>
      </c>
      <c r="H1836" s="69" t="s">
        <v>6315</v>
      </c>
      <c r="I1836" s="68" t="s">
        <v>116</v>
      </c>
      <c r="J1836" s="68" t="s">
        <v>116</v>
      </c>
      <c r="K1836" s="68" t="s">
        <v>116</v>
      </c>
      <c r="L1836" s="68" t="s">
        <v>6320</v>
      </c>
      <c r="M1836" s="68" t="s">
        <v>116</v>
      </c>
      <c r="N1836" s="68" t="s">
        <v>989</v>
      </c>
      <c r="O1836" s="68" t="s">
        <v>10476</v>
      </c>
      <c r="P1836" s="72" t="s">
        <v>116</v>
      </c>
      <c r="Q1836" s="68" t="s">
        <v>397</v>
      </c>
      <c r="R1836" s="68" t="s">
        <v>31</v>
      </c>
      <c r="S1836" s="68">
        <v>12</v>
      </c>
      <c r="T1836" s="68">
        <v>11</v>
      </c>
      <c r="U1836" s="68">
        <v>0.08</v>
      </c>
      <c r="V1836" s="68">
        <v>34.83</v>
      </c>
      <c r="W1836" s="68">
        <v>36</v>
      </c>
      <c r="X1836" s="68">
        <v>-0.03</v>
      </c>
      <c r="Y1836" s="68">
        <v>156.83000000000001</v>
      </c>
      <c r="Z1836" s="68">
        <v>81</v>
      </c>
      <c r="AA1836" s="68">
        <v>0.48</v>
      </c>
      <c r="AB1836" s="73">
        <v>46290.76</v>
      </c>
      <c r="AC1836" s="73">
        <v>24474.959999999999</v>
      </c>
      <c r="AD1836" s="73">
        <v>46290.76</v>
      </c>
      <c r="AE1836" s="73">
        <v>24474.959999999999</v>
      </c>
      <c r="AF1836" s="73"/>
      <c r="AG1836" s="73">
        <f>IFERROR(VLOOKUP(J1836,'Roll ups'!D:E,2,FALSE),0)</f>
        <v>5567781.3899999987</v>
      </c>
      <c r="AH1836" s="74">
        <f>IF(Table2[[#This Row],[CATEGORY TTL LOOKUP]]=0,0,IF(Table2[[#This Row],[CATEGORY TTL LOOKUP]]&gt;0,SUM(AB1836/AG1836)))</f>
        <v>8.3140405050996461E-3</v>
      </c>
      <c r="AI1836" s="74" t="str">
        <f>IFERROR(IF(AH1836&lt;#REF!,"STRIKE",IF(AH1836&gt;=#REF!,"GOOD")),"NO DATA")</f>
        <v>NO DATA</v>
      </c>
      <c r="AJ1836" s="75">
        <f>IFERROR(VLOOKUP(K1836,'Roll ups'!H:I,2,FALSE),0)</f>
        <v>5567781.3899999987</v>
      </c>
      <c r="AK1836" s="76">
        <f>IF(Table2[[#This Row],[PRICE TIER LOOKUP]]=0,0,IF(Table2[[#This Row],[PRICE TIER LOOKUP]]&gt;0,SUM(AB1836/AJ1836)))</f>
        <v>8.3140405050996461E-3</v>
      </c>
      <c r="AL1836" s="74" t="e">
        <f>IF(AK1836&lt;#REF!,"STRIKE",IF(AK1836&gt;=#REF!,"GOOD"))</f>
        <v>#REF!</v>
      </c>
      <c r="AM1836" s="75">
        <f>VLOOKUP(H1836,'Roll ups'!A:B,2,FALSE)</f>
        <v>325145452.83999985</v>
      </c>
      <c r="AN1836" s="77">
        <f t="shared" si="62"/>
        <v>1.4236939067014765E-4</v>
      </c>
      <c r="AO1836" s="74" t="str">
        <f>IFERROR(VLOOKUP(Table2[[#This Row],[Product Name]],'Roll ups'!L:P,5,FALSE),"GOOD")</f>
        <v>GOOD</v>
      </c>
      <c r="AP1836" s="74">
        <f>Table2[[#This Row],[Retail Dollar Vol Current 12 Mths]]/Table2[[#This Row],[SHELF SALES  LOOKUP]]</f>
        <v>1.4236939067014765E-4</v>
      </c>
      <c r="AQ1836" s="69">
        <f t="shared" si="63"/>
        <v>0</v>
      </c>
      <c r="AR183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836" s="69" t="e">
        <f>IF(Table2[[#This Row],[Shelf Dollar Vol Current 12 Mths]]&gt;#REF!,"MEETS $ CRITERIA",IF(Table2[[#This Row],[Shelf Dollar Vol Current 12 Mths]]&lt;#REF!+1,"DOES NOT MEET $ CRITERIA"))</f>
        <v>#REF!</v>
      </c>
      <c r="AT1836" s="78"/>
    </row>
    <row r="1837" spans="1:46" ht="13.8" x14ac:dyDescent="0.3">
      <c r="A1837" s="68" t="s">
        <v>10477</v>
      </c>
      <c r="B1837" s="69">
        <v>57373</v>
      </c>
      <c r="C1837" s="69">
        <v>124</v>
      </c>
      <c r="D1837" s="69" t="s">
        <v>25</v>
      </c>
      <c r="E1837" s="70">
        <v>44986</v>
      </c>
      <c r="F1837" s="70"/>
      <c r="G1837" s="71" t="s">
        <v>10478</v>
      </c>
      <c r="H1837" s="69" t="s">
        <v>6315</v>
      </c>
      <c r="I1837" s="68" t="s">
        <v>116</v>
      </c>
      <c r="J1837" s="68" t="s">
        <v>116</v>
      </c>
      <c r="K1837" s="68" t="s">
        <v>116</v>
      </c>
      <c r="L1837" s="68" t="s">
        <v>6320</v>
      </c>
      <c r="M1837" s="68" t="s">
        <v>116</v>
      </c>
      <c r="N1837" s="68" t="s">
        <v>10207</v>
      </c>
      <c r="O1837" s="68" t="s">
        <v>10479</v>
      </c>
      <c r="P1837" s="72" t="s">
        <v>116</v>
      </c>
      <c r="Q1837" s="68" t="s">
        <v>397</v>
      </c>
      <c r="R1837" s="68" t="s">
        <v>31</v>
      </c>
      <c r="S1837" s="68">
        <v>2</v>
      </c>
      <c r="T1837" s="68">
        <v>3</v>
      </c>
      <c r="U1837" s="68">
        <v>-0.5</v>
      </c>
      <c r="V1837" s="68">
        <v>7.5</v>
      </c>
      <c r="W1837" s="68">
        <v>22</v>
      </c>
      <c r="X1837" s="68">
        <v>-1.93</v>
      </c>
      <c r="Y1837" s="68">
        <v>38</v>
      </c>
      <c r="Z1837" s="68">
        <v>49</v>
      </c>
      <c r="AA1837" s="68">
        <v>-0.28999999999999998</v>
      </c>
      <c r="AB1837" s="73">
        <v>11218.56</v>
      </c>
      <c r="AC1837" s="73">
        <v>14805.84</v>
      </c>
      <c r="AD1837" s="73">
        <v>11218.56</v>
      </c>
      <c r="AE1837" s="73">
        <v>14805.84</v>
      </c>
      <c r="AF1837" s="73"/>
      <c r="AG1837" s="73">
        <f>IFERROR(VLOOKUP(J1837,'Roll ups'!D:E,2,FALSE),0)</f>
        <v>5567781.3899999987</v>
      </c>
      <c r="AH1837" s="74">
        <f>IF(Table2[[#This Row],[CATEGORY TTL LOOKUP]]=0,0,IF(Table2[[#This Row],[CATEGORY TTL LOOKUP]]&gt;0,SUM(AB1837/AG1837)))</f>
        <v>2.0149066951782751E-3</v>
      </c>
      <c r="AI1837" s="74" t="str">
        <f>IFERROR(IF(AH1837&lt;#REF!,"STRIKE",IF(AH1837&gt;=#REF!,"GOOD")),"NO DATA")</f>
        <v>NO DATA</v>
      </c>
      <c r="AJ1837" s="75">
        <f>IFERROR(VLOOKUP(K1837,'Roll ups'!H:I,2,FALSE),0)</f>
        <v>5567781.3899999987</v>
      </c>
      <c r="AK1837" s="76">
        <f>IF(Table2[[#This Row],[PRICE TIER LOOKUP]]=0,0,IF(Table2[[#This Row],[PRICE TIER LOOKUP]]&gt;0,SUM(AB1837/AJ1837)))</f>
        <v>2.0149066951782751E-3</v>
      </c>
      <c r="AL1837" s="74" t="e">
        <f>IF(AK1837&lt;#REF!,"STRIKE",IF(AK1837&gt;=#REF!,"GOOD"))</f>
        <v>#REF!</v>
      </c>
      <c r="AM1837" s="75">
        <f>VLOOKUP(H1837,'Roll ups'!A:B,2,FALSE)</f>
        <v>325145452.83999985</v>
      </c>
      <c r="AN1837" s="77">
        <f t="shared" si="62"/>
        <v>3.4503204341352166E-5</v>
      </c>
      <c r="AO1837" s="74" t="str">
        <f>IFERROR(VLOOKUP(Table2[[#This Row],[Product Name]],'Roll ups'!L:P,5,FALSE),"GOOD")</f>
        <v>GOOD</v>
      </c>
      <c r="AP1837" s="74">
        <f>Table2[[#This Row],[Retail Dollar Vol Current 12 Mths]]/Table2[[#This Row],[SHELF SALES  LOOKUP]]</f>
        <v>3.4503204341352166E-5</v>
      </c>
      <c r="AQ1837" s="69">
        <f t="shared" si="63"/>
        <v>0</v>
      </c>
      <c r="AR183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837" s="69" t="e">
        <f>IF(Table2[[#This Row],[Shelf Dollar Vol Current 12 Mths]]&gt;#REF!,"MEETS $ CRITERIA",IF(Table2[[#This Row],[Shelf Dollar Vol Current 12 Mths]]&lt;#REF!+1,"DOES NOT MEET $ CRITERIA"))</f>
        <v>#REF!</v>
      </c>
      <c r="AT1837" s="78"/>
    </row>
    <row r="1838" spans="1:46" ht="13.8" x14ac:dyDescent="0.3">
      <c r="A1838" s="68" t="s">
        <v>10480</v>
      </c>
      <c r="B1838" s="69">
        <v>59205</v>
      </c>
      <c r="C1838" s="69">
        <v>344</v>
      </c>
      <c r="D1838" s="69" t="s">
        <v>25</v>
      </c>
      <c r="E1838" s="70">
        <v>44986</v>
      </c>
      <c r="F1838" s="70"/>
      <c r="G1838" s="71" t="s">
        <v>10481</v>
      </c>
      <c r="H1838" s="69" t="s">
        <v>6315</v>
      </c>
      <c r="I1838" s="68" t="s">
        <v>116</v>
      </c>
      <c r="J1838" s="68" t="s">
        <v>116</v>
      </c>
      <c r="K1838" s="68" t="s">
        <v>116</v>
      </c>
      <c r="L1838" s="68" t="s">
        <v>104</v>
      </c>
      <c r="M1838" s="68" t="s">
        <v>116</v>
      </c>
      <c r="N1838" s="68" t="s">
        <v>122</v>
      </c>
      <c r="O1838" s="68" t="s">
        <v>10482</v>
      </c>
      <c r="P1838" s="72" t="s">
        <v>116</v>
      </c>
      <c r="Q1838" s="68" t="s">
        <v>128</v>
      </c>
      <c r="R1838" s="68" t="s">
        <v>60</v>
      </c>
      <c r="S1838" s="68">
        <v>92</v>
      </c>
      <c r="T1838" s="68">
        <v>269.51</v>
      </c>
      <c r="U1838" s="68">
        <v>-1.92</v>
      </c>
      <c r="V1838" s="68">
        <v>301.02999999999997</v>
      </c>
      <c r="W1838" s="68">
        <v>557.69000000000005</v>
      </c>
      <c r="X1838" s="68">
        <v>-0.85</v>
      </c>
      <c r="Y1838" s="68">
        <v>1029.69</v>
      </c>
      <c r="Z1838" s="68">
        <v>717.52</v>
      </c>
      <c r="AA1838" s="68">
        <v>0.3</v>
      </c>
      <c r="AB1838" s="73">
        <v>89958.6</v>
      </c>
      <c r="AC1838" s="73">
        <v>63645.3</v>
      </c>
      <c r="AD1838" s="73">
        <v>93615.6</v>
      </c>
      <c r="AE1838" s="73">
        <v>65239.199999999997</v>
      </c>
      <c r="AF1838" s="73"/>
      <c r="AG1838" s="73">
        <f>IFERROR(VLOOKUP(J1838,'Roll ups'!D:E,2,FALSE),0)</f>
        <v>5567781.3899999987</v>
      </c>
      <c r="AH1838" s="74">
        <f>IF(Table2[[#This Row],[CATEGORY TTL LOOKUP]]=0,0,IF(Table2[[#This Row],[CATEGORY TTL LOOKUP]]&gt;0,SUM(AB1838/AG1838)))</f>
        <v>1.6156992112077162E-2</v>
      </c>
      <c r="AI1838" s="74" t="str">
        <f>IFERROR(IF(AH1838&lt;#REF!,"STRIKE",IF(AH1838&gt;=#REF!,"GOOD")),"NO DATA")</f>
        <v>NO DATA</v>
      </c>
      <c r="AJ1838" s="75">
        <f>IFERROR(VLOOKUP(K1838,'Roll ups'!H:I,2,FALSE),0)</f>
        <v>5567781.3899999987</v>
      </c>
      <c r="AK1838" s="76">
        <f>IF(Table2[[#This Row],[PRICE TIER LOOKUP]]=0,0,IF(Table2[[#This Row],[PRICE TIER LOOKUP]]&gt;0,SUM(AB1838/AJ1838)))</f>
        <v>1.6156992112077162E-2</v>
      </c>
      <c r="AL1838" s="74" t="e">
        <f>IF(AK1838&lt;#REF!,"STRIKE",IF(AK1838&gt;=#REF!,"GOOD"))</f>
        <v>#REF!</v>
      </c>
      <c r="AM1838" s="75">
        <f>VLOOKUP(H1838,'Roll ups'!A:B,2,FALSE)</f>
        <v>325145452.83999985</v>
      </c>
      <c r="AN1838" s="77">
        <f t="shared" si="62"/>
        <v>2.7667186858758731E-4</v>
      </c>
      <c r="AO1838" s="74" t="str">
        <f>IFERROR(VLOOKUP(Table2[[#This Row],[Product Name]],'Roll ups'!L:P,5,FALSE),"GOOD")</f>
        <v>GOOD</v>
      </c>
      <c r="AP1838" s="74">
        <f>Table2[[#This Row],[Retail Dollar Vol Current 12 Mths]]/Table2[[#This Row],[SHELF SALES  LOOKUP]]</f>
        <v>2.8791914259390585E-4</v>
      </c>
      <c r="AQ1838" s="69">
        <f t="shared" si="63"/>
        <v>0</v>
      </c>
      <c r="AR183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838" s="69" t="e">
        <f>IF(Table2[[#This Row],[Shelf Dollar Vol Current 12 Mths]]&gt;#REF!,"MEETS $ CRITERIA",IF(Table2[[#This Row],[Shelf Dollar Vol Current 12 Mths]]&lt;#REF!+1,"DOES NOT MEET $ CRITERIA"))</f>
        <v>#REF!</v>
      </c>
      <c r="AT1838" s="78"/>
    </row>
    <row r="1839" spans="1:46" ht="13.8" x14ac:dyDescent="0.3">
      <c r="A1839" s="68" t="s">
        <v>10483</v>
      </c>
      <c r="B1839" s="69">
        <v>16832</v>
      </c>
      <c r="C1839" s="69">
        <v>314</v>
      </c>
      <c r="D1839" s="69" t="s">
        <v>25</v>
      </c>
      <c r="E1839" s="70">
        <v>44986</v>
      </c>
      <c r="F1839" s="70"/>
      <c r="G1839" s="71" t="s">
        <v>10484</v>
      </c>
      <c r="H1839" s="69" t="s">
        <v>6315</v>
      </c>
      <c r="I1839" s="68" t="s">
        <v>758</v>
      </c>
      <c r="J1839" s="68" t="s">
        <v>175</v>
      </c>
      <c r="K1839" s="68" t="s">
        <v>146</v>
      </c>
      <c r="L1839" s="68" t="s">
        <v>146</v>
      </c>
      <c r="M1839" s="68" t="s">
        <v>175</v>
      </c>
      <c r="N1839" s="68" t="s">
        <v>176</v>
      </c>
      <c r="O1839" s="68" t="s">
        <v>10485</v>
      </c>
      <c r="P1839" s="72" t="s">
        <v>6357</v>
      </c>
      <c r="Q1839" s="68" t="s">
        <v>397</v>
      </c>
      <c r="R1839" s="68" t="s">
        <v>31</v>
      </c>
      <c r="S1839" s="68">
        <v>39</v>
      </c>
      <c r="T1839" s="68">
        <v>23.08</v>
      </c>
      <c r="U1839" s="68">
        <v>0.41</v>
      </c>
      <c r="V1839" s="68">
        <v>79.5</v>
      </c>
      <c r="W1839" s="68">
        <v>91.67</v>
      </c>
      <c r="X1839" s="68">
        <v>-0.15</v>
      </c>
      <c r="Y1839" s="68">
        <v>282.33</v>
      </c>
      <c r="Z1839" s="68">
        <v>293.5</v>
      </c>
      <c r="AA1839" s="68">
        <v>-0.04</v>
      </c>
      <c r="AB1839" s="73">
        <v>132267.51999999999</v>
      </c>
      <c r="AC1839" s="73">
        <v>137262</v>
      </c>
      <c r="AD1839" s="73">
        <v>132267.51999999999</v>
      </c>
      <c r="AE1839" s="73">
        <v>137262</v>
      </c>
      <c r="AF1839" s="73"/>
      <c r="AG1839" s="73">
        <f>IFERROR(VLOOKUP(J1839,'Roll ups'!D:E,2,FALSE),0)</f>
        <v>52239627.039999984</v>
      </c>
      <c r="AH1839" s="74">
        <f>IF(Table2[[#This Row],[CATEGORY TTL LOOKUP]]=0,0,IF(Table2[[#This Row],[CATEGORY TTL LOOKUP]]&gt;0,SUM(AB1839/AG1839)))</f>
        <v>2.5319384439464413E-3</v>
      </c>
      <c r="AI1839" s="74" t="str">
        <f>IFERROR(IF(AH1839&lt;#REF!,"STRIKE",IF(AH1839&gt;=#REF!,"GOOD")),"NO DATA")</f>
        <v>NO DATA</v>
      </c>
      <c r="AJ1839" s="75">
        <f>IFERROR(VLOOKUP(K1839,'Roll ups'!H:I,2,FALSE),0)</f>
        <v>69119979.479999974</v>
      </c>
      <c r="AK1839" s="76">
        <f>IF(Table2[[#This Row],[PRICE TIER LOOKUP]]=0,0,IF(Table2[[#This Row],[PRICE TIER LOOKUP]]&gt;0,SUM(AB1839/AJ1839)))</f>
        <v>1.9135931606905627E-3</v>
      </c>
      <c r="AL1839" s="74" t="e">
        <f>IF(AK1839&lt;#REF!,"STRIKE",IF(AK1839&gt;=#REF!,"GOOD"))</f>
        <v>#REF!</v>
      </c>
      <c r="AM1839" s="75">
        <f>VLOOKUP(H1839,'Roll ups'!A:B,2,FALSE)</f>
        <v>325145452.83999985</v>
      </c>
      <c r="AN1839" s="77">
        <f t="shared" si="62"/>
        <v>4.0679492468586741E-4</v>
      </c>
      <c r="AO1839" s="74" t="str">
        <f>IFERROR(VLOOKUP(Table2[[#This Row],[Product Name]],'Roll ups'!L:P,5,FALSE),"GOOD")</f>
        <v>GOOD</v>
      </c>
      <c r="AP1839" s="74">
        <f>Table2[[#This Row],[Retail Dollar Vol Current 12 Mths]]/Table2[[#This Row],[SHELF SALES  LOOKUP]]</f>
        <v>4.0679492468586741E-4</v>
      </c>
      <c r="AQ1839" s="69">
        <f t="shared" si="63"/>
        <v>0</v>
      </c>
      <c r="AR183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839" s="69" t="e">
        <f>IF(Table2[[#This Row],[Shelf Dollar Vol Current 12 Mths]]&gt;#REF!,"MEETS $ CRITERIA",IF(Table2[[#This Row],[Shelf Dollar Vol Current 12 Mths]]&lt;#REF!+1,"DOES NOT MEET $ CRITERIA"))</f>
        <v>#REF!</v>
      </c>
      <c r="AT1839" s="78"/>
    </row>
    <row r="1840" spans="1:46" ht="13.8" x14ac:dyDescent="0.3">
      <c r="A1840" s="68" t="s">
        <v>10486</v>
      </c>
      <c r="B1840" s="69">
        <v>85764</v>
      </c>
      <c r="C1840" s="69">
        <v>206</v>
      </c>
      <c r="D1840" s="69" t="s">
        <v>25</v>
      </c>
      <c r="E1840" s="70">
        <v>44986</v>
      </c>
      <c r="F1840" s="70"/>
      <c r="G1840" s="71" t="s">
        <v>10487</v>
      </c>
      <c r="H1840" s="69" t="s">
        <v>6315</v>
      </c>
      <c r="I1840" s="68" t="s">
        <v>245</v>
      </c>
      <c r="J1840" s="68" t="s">
        <v>245</v>
      </c>
      <c r="K1840" s="68" t="s">
        <v>146</v>
      </c>
      <c r="L1840" s="68" t="s">
        <v>146</v>
      </c>
      <c r="M1840" s="68" t="s">
        <v>245</v>
      </c>
      <c r="N1840" s="68" t="s">
        <v>246</v>
      </c>
      <c r="O1840" s="68" t="s">
        <v>10488</v>
      </c>
      <c r="P1840" s="72" t="s">
        <v>245</v>
      </c>
      <c r="Q1840" s="68" t="s">
        <v>397</v>
      </c>
      <c r="R1840" s="68" t="s">
        <v>31</v>
      </c>
      <c r="S1840" s="68">
        <v>8</v>
      </c>
      <c r="T1840" s="68">
        <v>7</v>
      </c>
      <c r="U1840" s="68">
        <v>7.0000000000000007E-2</v>
      </c>
      <c r="V1840" s="68">
        <v>19.5</v>
      </c>
      <c r="W1840" s="68">
        <v>48.5</v>
      </c>
      <c r="X1840" s="68">
        <v>-1.49</v>
      </c>
      <c r="Y1840" s="68">
        <v>91.5</v>
      </c>
      <c r="Z1840" s="68">
        <v>146</v>
      </c>
      <c r="AA1840" s="68">
        <v>-0.6</v>
      </c>
      <c r="AB1840" s="73">
        <v>106033.86</v>
      </c>
      <c r="AC1840" s="73">
        <v>169190.64</v>
      </c>
      <c r="AD1840" s="73">
        <v>106033.86</v>
      </c>
      <c r="AE1840" s="73">
        <v>169190.64</v>
      </c>
      <c r="AF1840" s="73"/>
      <c r="AG1840" s="73">
        <f>IFERROR(VLOOKUP(J1840,'Roll ups'!D:E,2,FALSE),0)</f>
        <v>57863085.470000021</v>
      </c>
      <c r="AH1840" s="74">
        <f>IF(Table2[[#This Row],[CATEGORY TTL LOOKUP]]=0,0,IF(Table2[[#This Row],[CATEGORY TTL LOOKUP]]&gt;0,SUM(AB1840/AG1840)))</f>
        <v>1.832495781010068E-3</v>
      </c>
      <c r="AI1840" s="74" t="str">
        <f>IFERROR(IF(AH1840&lt;#REF!,"STRIKE",IF(AH1840&gt;=#REF!,"GOOD")),"NO DATA")</f>
        <v>NO DATA</v>
      </c>
      <c r="AJ1840" s="75">
        <f>IFERROR(VLOOKUP(K1840,'Roll ups'!H:I,2,FALSE),0)</f>
        <v>69119979.479999974</v>
      </c>
      <c r="AK1840" s="76">
        <f>IF(Table2[[#This Row],[PRICE TIER LOOKUP]]=0,0,IF(Table2[[#This Row],[PRICE TIER LOOKUP]]&gt;0,SUM(AB1840/AJ1840)))</f>
        <v>1.5340551429226211E-3</v>
      </c>
      <c r="AL1840" s="74" t="e">
        <f>IF(AK1840&lt;#REF!,"STRIKE",IF(AK1840&gt;=#REF!,"GOOD"))</f>
        <v>#REF!</v>
      </c>
      <c r="AM1840" s="75">
        <f>VLOOKUP(H1840,'Roll ups'!A:B,2,FALSE)</f>
        <v>325145452.83999985</v>
      </c>
      <c r="AN1840" s="77">
        <f t="shared" si="62"/>
        <v>3.2611208022084189E-4</v>
      </c>
      <c r="AO1840" s="74" t="str">
        <f>IFERROR(VLOOKUP(Table2[[#This Row],[Product Name]],'Roll ups'!L:P,5,FALSE),"GOOD")</f>
        <v>GOOD</v>
      </c>
      <c r="AP1840" s="74">
        <f>Table2[[#This Row],[Retail Dollar Vol Current 12 Mths]]/Table2[[#This Row],[SHELF SALES  LOOKUP]]</f>
        <v>3.2611208022084189E-4</v>
      </c>
      <c r="AQ1840" s="69">
        <f t="shared" si="63"/>
        <v>0</v>
      </c>
      <c r="AR184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840" s="69" t="e">
        <f>IF(Table2[[#This Row],[Shelf Dollar Vol Current 12 Mths]]&gt;#REF!,"MEETS $ CRITERIA",IF(Table2[[#This Row],[Shelf Dollar Vol Current 12 Mths]]&lt;#REF!+1,"DOES NOT MEET $ CRITERIA"))</f>
        <v>#REF!</v>
      </c>
      <c r="AT1840" s="78"/>
    </row>
    <row r="1841" spans="1:46" ht="13.8" x14ac:dyDescent="0.3">
      <c r="A1841" s="68" t="s">
        <v>10489</v>
      </c>
      <c r="B1841" s="69">
        <v>88427</v>
      </c>
      <c r="C1841" s="69">
        <v>303</v>
      </c>
      <c r="D1841" s="69" t="s">
        <v>25</v>
      </c>
      <c r="E1841" s="70">
        <v>44986</v>
      </c>
      <c r="F1841" s="70"/>
      <c r="G1841" s="71" t="s">
        <v>10490</v>
      </c>
      <c r="H1841" s="69" t="s">
        <v>6315</v>
      </c>
      <c r="I1841" s="68" t="s">
        <v>245</v>
      </c>
      <c r="J1841" s="68" t="s">
        <v>245</v>
      </c>
      <c r="K1841" s="68" t="s">
        <v>6320</v>
      </c>
      <c r="L1841" s="68" t="s">
        <v>6320</v>
      </c>
      <c r="M1841" s="68" t="s">
        <v>245</v>
      </c>
      <c r="N1841" s="68" t="s">
        <v>246</v>
      </c>
      <c r="O1841" s="68" t="s">
        <v>10491</v>
      </c>
      <c r="P1841" s="72" t="s">
        <v>245</v>
      </c>
      <c r="Q1841" s="68" t="s">
        <v>397</v>
      </c>
      <c r="R1841" s="68" t="s">
        <v>31</v>
      </c>
      <c r="S1841" s="68">
        <v>38</v>
      </c>
      <c r="T1841" s="68">
        <v>120</v>
      </c>
      <c r="U1841" s="68">
        <v>-2.16</v>
      </c>
      <c r="V1841" s="68">
        <v>158</v>
      </c>
      <c r="W1841" s="68">
        <v>366</v>
      </c>
      <c r="X1841" s="68">
        <v>-1.32</v>
      </c>
      <c r="Y1841" s="68">
        <v>812.5</v>
      </c>
      <c r="Z1841" s="68">
        <v>383</v>
      </c>
      <c r="AA1841" s="68">
        <v>0.53</v>
      </c>
      <c r="AB1841" s="73">
        <v>340275</v>
      </c>
      <c r="AC1841" s="73">
        <v>160400.4</v>
      </c>
      <c r="AD1841" s="73">
        <v>340275</v>
      </c>
      <c r="AE1841" s="73">
        <v>160400.4</v>
      </c>
      <c r="AF1841" s="73"/>
      <c r="AG1841" s="73">
        <f>IFERROR(VLOOKUP(J1841,'Roll ups'!D:E,2,FALSE),0)</f>
        <v>57863085.470000021</v>
      </c>
      <c r="AH1841" s="74">
        <f>IF(Table2[[#This Row],[CATEGORY TTL LOOKUP]]=0,0,IF(Table2[[#This Row],[CATEGORY TTL LOOKUP]]&gt;0,SUM(AB1841/AG1841)))</f>
        <v>5.8806922796472826E-3</v>
      </c>
      <c r="AI1841" s="74" t="str">
        <f>IFERROR(IF(AH1841&lt;#REF!,"STRIKE",IF(AH1841&gt;=#REF!,"GOOD")),"NO DATA")</f>
        <v>NO DATA</v>
      </c>
      <c r="AJ1841" s="75">
        <f>IFERROR(VLOOKUP(K1841,'Roll ups'!H:I,2,FALSE),0)</f>
        <v>3676796.11</v>
      </c>
      <c r="AK1841" s="76">
        <f>IF(Table2[[#This Row],[PRICE TIER LOOKUP]]=0,0,IF(Table2[[#This Row],[PRICE TIER LOOKUP]]&gt;0,SUM(AB1841/AJ1841)))</f>
        <v>9.2546605745837784E-2</v>
      </c>
      <c r="AL1841" s="74" t="e">
        <f>IF(AK1841&lt;#REF!,"STRIKE",IF(AK1841&gt;=#REF!,"GOOD"))</f>
        <v>#REF!</v>
      </c>
      <c r="AM1841" s="75">
        <f>VLOOKUP(H1841,'Roll ups'!A:B,2,FALSE)</f>
        <v>325145452.83999985</v>
      </c>
      <c r="AN1841" s="77">
        <f t="shared" si="62"/>
        <v>1.0465316277003117E-3</v>
      </c>
      <c r="AO1841" s="74" t="str">
        <f>IFERROR(VLOOKUP(Table2[[#This Row],[Product Name]],'Roll ups'!L:P,5,FALSE),"GOOD")</f>
        <v>GOOD</v>
      </c>
      <c r="AP1841" s="74">
        <f>Table2[[#This Row],[Retail Dollar Vol Current 12 Mths]]/Table2[[#This Row],[SHELF SALES  LOOKUP]]</f>
        <v>1.0465316277003117E-3</v>
      </c>
      <c r="AQ1841" s="69">
        <f t="shared" si="63"/>
        <v>0</v>
      </c>
      <c r="AR184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841" s="69" t="e">
        <f>IF(Table2[[#This Row],[Shelf Dollar Vol Current 12 Mths]]&gt;#REF!,"MEETS $ CRITERIA",IF(Table2[[#This Row],[Shelf Dollar Vol Current 12 Mths]]&lt;#REF!+1,"DOES NOT MEET $ CRITERIA"))</f>
        <v>#REF!</v>
      </c>
      <c r="AT1841" s="78"/>
    </row>
    <row r="1842" spans="1:46" ht="13.8" x14ac:dyDescent="0.3">
      <c r="A1842" s="68" t="s">
        <v>4573</v>
      </c>
      <c r="B1842" s="69">
        <v>89164</v>
      </c>
      <c r="C1842" s="69">
        <v>447</v>
      </c>
      <c r="D1842" s="69" t="s">
        <v>25</v>
      </c>
      <c r="E1842" s="70">
        <v>44986</v>
      </c>
      <c r="F1842" s="70"/>
      <c r="G1842" s="71" t="s">
        <v>10492</v>
      </c>
      <c r="H1842" s="69" t="s">
        <v>6315</v>
      </c>
      <c r="I1842" s="68" t="s">
        <v>245</v>
      </c>
      <c r="J1842" s="68" t="s">
        <v>245</v>
      </c>
      <c r="K1842" s="68" t="s">
        <v>146</v>
      </c>
      <c r="L1842" s="68" t="s">
        <v>146</v>
      </c>
      <c r="M1842" s="68" t="s">
        <v>245</v>
      </c>
      <c r="N1842" s="68" t="s">
        <v>246</v>
      </c>
      <c r="O1842" s="68" t="s">
        <v>10493</v>
      </c>
      <c r="P1842" s="72" t="s">
        <v>245</v>
      </c>
      <c r="Q1842" s="68" t="s">
        <v>397</v>
      </c>
      <c r="R1842" s="68" t="s">
        <v>31</v>
      </c>
      <c r="S1842" s="68">
        <v>14</v>
      </c>
      <c r="T1842" s="68">
        <v>12</v>
      </c>
      <c r="U1842" s="68">
        <v>0.11</v>
      </c>
      <c r="V1842" s="68">
        <v>41</v>
      </c>
      <c r="W1842" s="68">
        <v>54.5</v>
      </c>
      <c r="X1842" s="68">
        <v>-0.33</v>
      </c>
      <c r="Y1842" s="68">
        <v>243.92</v>
      </c>
      <c r="Z1842" s="68">
        <v>543</v>
      </c>
      <c r="AA1842" s="68">
        <v>-1.23</v>
      </c>
      <c r="AB1842" s="73">
        <v>416260.86</v>
      </c>
      <c r="AC1842" s="73">
        <v>948535.92</v>
      </c>
      <c r="AD1842" s="73">
        <v>451519.02</v>
      </c>
      <c r="AE1842" s="73">
        <v>948535.92</v>
      </c>
      <c r="AF1842" s="73"/>
      <c r="AG1842" s="73">
        <f>IFERROR(VLOOKUP(J1842,'Roll ups'!D:E,2,FALSE),0)</f>
        <v>57863085.470000021</v>
      </c>
      <c r="AH1842" s="74">
        <f>IF(Table2[[#This Row],[CATEGORY TTL LOOKUP]]=0,0,IF(Table2[[#This Row],[CATEGORY TTL LOOKUP]]&gt;0,SUM(AB1842/AG1842)))</f>
        <v>7.1938932502280169E-3</v>
      </c>
      <c r="AI1842" s="74" t="str">
        <f>IFERROR(IF(AH1842&lt;#REF!,"STRIKE",IF(AH1842&gt;=#REF!,"GOOD")),"NO DATA")</f>
        <v>NO DATA</v>
      </c>
      <c r="AJ1842" s="75">
        <f>IFERROR(VLOOKUP(K1842,'Roll ups'!H:I,2,FALSE),0)</f>
        <v>69119979.479999974</v>
      </c>
      <c r="AK1842" s="76">
        <f>IF(Table2[[#This Row],[PRICE TIER LOOKUP]]=0,0,IF(Table2[[#This Row],[PRICE TIER LOOKUP]]&gt;0,SUM(AB1842/AJ1842)))</f>
        <v>6.0222943225908517E-3</v>
      </c>
      <c r="AL1842" s="74" t="e">
        <f>IF(AK1842&lt;#REF!,"STRIKE",IF(AK1842&gt;=#REF!,"GOOD"))</f>
        <v>#REF!</v>
      </c>
      <c r="AM1842" s="75">
        <f>VLOOKUP(H1842,'Roll ups'!A:B,2,FALSE)</f>
        <v>325145452.83999985</v>
      </c>
      <c r="AN1842" s="77">
        <f t="shared" si="62"/>
        <v>1.2802296829438882E-3</v>
      </c>
      <c r="AO1842" s="74" t="str">
        <f>IFERROR(VLOOKUP(Table2[[#This Row],[Product Name]],'Roll ups'!L:P,5,FALSE),"GOOD")</f>
        <v>GOOD</v>
      </c>
      <c r="AP1842" s="74">
        <f>Table2[[#This Row],[Retail Dollar Vol Current 12 Mths]]/Table2[[#This Row],[SHELF SALES  LOOKUP]]</f>
        <v>1.3886677979230023E-3</v>
      </c>
      <c r="AQ1842" s="69">
        <f t="shared" si="63"/>
        <v>0</v>
      </c>
      <c r="AR184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842" s="69" t="e">
        <f>IF(Table2[[#This Row],[Shelf Dollar Vol Current 12 Mths]]&gt;#REF!,"MEETS $ CRITERIA",IF(Table2[[#This Row],[Shelf Dollar Vol Current 12 Mths]]&lt;#REF!+1,"DOES NOT MEET $ CRITERIA"))</f>
        <v>#REF!</v>
      </c>
      <c r="AT1842" s="78"/>
    </row>
    <row r="1843" spans="1:46" ht="13.8" x14ac:dyDescent="0.3">
      <c r="A1843" s="68" t="s">
        <v>10494</v>
      </c>
      <c r="B1843" s="69">
        <v>64334</v>
      </c>
      <c r="C1843" s="69">
        <v>383</v>
      </c>
      <c r="D1843" s="69" t="s">
        <v>25</v>
      </c>
      <c r="E1843" s="70">
        <v>44986</v>
      </c>
      <c r="F1843" s="70"/>
      <c r="G1843" s="71" t="s">
        <v>10495</v>
      </c>
      <c r="H1843" s="69" t="s">
        <v>6315</v>
      </c>
      <c r="I1843" s="68" t="s">
        <v>252</v>
      </c>
      <c r="J1843" s="68" t="s">
        <v>252</v>
      </c>
      <c r="K1843" s="68" t="s">
        <v>6320</v>
      </c>
      <c r="L1843" s="68" t="s">
        <v>6320</v>
      </c>
      <c r="M1843" s="68" t="s">
        <v>252</v>
      </c>
      <c r="N1843" s="68" t="s">
        <v>184</v>
      </c>
      <c r="O1843" s="68" t="s">
        <v>10496</v>
      </c>
      <c r="P1843" s="72" t="s">
        <v>191</v>
      </c>
      <c r="Q1843" s="68" t="s">
        <v>397</v>
      </c>
      <c r="R1843" s="68" t="s">
        <v>31</v>
      </c>
      <c r="S1843" s="68">
        <v>11</v>
      </c>
      <c r="T1843" s="68">
        <v>82</v>
      </c>
      <c r="U1843" s="68">
        <v>-6.45</v>
      </c>
      <c r="V1843" s="68">
        <v>62.08</v>
      </c>
      <c r="W1843" s="68">
        <v>370.17</v>
      </c>
      <c r="X1843" s="68">
        <v>-4.96</v>
      </c>
      <c r="Y1843" s="68">
        <v>353.08</v>
      </c>
      <c r="Z1843" s="68">
        <v>1227.17</v>
      </c>
      <c r="AA1843" s="68">
        <v>-2.48</v>
      </c>
      <c r="AB1843" s="73">
        <v>103327.44</v>
      </c>
      <c r="AC1843" s="73">
        <v>369328.08</v>
      </c>
      <c r="AD1843" s="73">
        <v>106263.96</v>
      </c>
      <c r="AE1843" s="73">
        <v>369328.08</v>
      </c>
      <c r="AF1843" s="73"/>
      <c r="AG1843" s="73">
        <f>IFERROR(VLOOKUP(J1843,'Roll ups'!D:E,2,FALSE),0)</f>
        <v>73393567.950000003</v>
      </c>
      <c r="AH1843" s="74">
        <f>IF(Table2[[#This Row],[CATEGORY TTL LOOKUP]]=0,0,IF(Table2[[#This Row],[CATEGORY TTL LOOKUP]]&gt;0,SUM(AB1843/AG1843)))</f>
        <v>1.4078541606042741E-3</v>
      </c>
      <c r="AI1843" s="74" t="str">
        <f>IFERROR(IF(AH1843&lt;#REF!,"STRIKE",IF(AH1843&gt;=#REF!,"GOOD")),"NO DATA")</f>
        <v>NO DATA</v>
      </c>
      <c r="AJ1843" s="75">
        <f>IFERROR(VLOOKUP(K1843,'Roll ups'!H:I,2,FALSE),0)</f>
        <v>3676796.11</v>
      </c>
      <c r="AK1843" s="76">
        <f>IF(Table2[[#This Row],[PRICE TIER LOOKUP]]=0,0,IF(Table2[[#This Row],[PRICE TIER LOOKUP]]&gt;0,SUM(AB1843/AJ1843)))</f>
        <v>2.8102575424015015E-2</v>
      </c>
      <c r="AL1843" s="74" t="e">
        <f>IF(AK1843&lt;#REF!,"STRIKE",IF(AK1843&gt;=#REF!,"GOOD"))</f>
        <v>#REF!</v>
      </c>
      <c r="AM1843" s="75">
        <f>VLOOKUP(H1843,'Roll ups'!A:B,2,FALSE)</f>
        <v>325145452.83999985</v>
      </c>
      <c r="AN1843" s="77">
        <f t="shared" si="62"/>
        <v>3.177883593249763E-4</v>
      </c>
      <c r="AO1843" s="74" t="str">
        <f>IFERROR(VLOOKUP(Table2[[#This Row],[Product Name]],'Roll ups'!L:P,5,FALSE),"GOOD")</f>
        <v>GOOD</v>
      </c>
      <c r="AP1843" s="74">
        <f>Table2[[#This Row],[Retail Dollar Vol Current 12 Mths]]/Table2[[#This Row],[SHELF SALES  LOOKUP]]</f>
        <v>3.268197634991722E-4</v>
      </c>
      <c r="AQ1843" s="69">
        <f t="shared" si="63"/>
        <v>0</v>
      </c>
      <c r="AR184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843" s="69" t="e">
        <f>IF(Table2[[#This Row],[Shelf Dollar Vol Current 12 Mths]]&gt;#REF!,"MEETS $ CRITERIA",IF(Table2[[#This Row],[Shelf Dollar Vol Current 12 Mths]]&lt;#REF!+1,"DOES NOT MEET $ CRITERIA"))</f>
        <v>#REF!</v>
      </c>
      <c r="AT1843" s="78"/>
    </row>
    <row r="1844" spans="1:46" ht="13.8" x14ac:dyDescent="0.3">
      <c r="A1844" s="68" t="s">
        <v>10497</v>
      </c>
      <c r="B1844" s="69">
        <v>76830</v>
      </c>
      <c r="C1844" s="69">
        <v>147</v>
      </c>
      <c r="D1844" s="69" t="s">
        <v>25</v>
      </c>
      <c r="E1844" s="70">
        <v>44986</v>
      </c>
      <c r="F1844" s="70"/>
      <c r="G1844" s="71" t="s">
        <v>10498</v>
      </c>
      <c r="H1844" s="69" t="s">
        <v>6315</v>
      </c>
      <c r="I1844" s="68" t="s">
        <v>252</v>
      </c>
      <c r="J1844" s="68" t="s">
        <v>252</v>
      </c>
      <c r="K1844" s="68" t="s">
        <v>132</v>
      </c>
      <c r="L1844" s="68" t="s">
        <v>89</v>
      </c>
      <c r="M1844" s="68" t="s">
        <v>252</v>
      </c>
      <c r="N1844" s="68" t="s">
        <v>184</v>
      </c>
      <c r="O1844" s="68" t="s">
        <v>10499</v>
      </c>
      <c r="P1844" s="72" t="s">
        <v>191</v>
      </c>
      <c r="Q1844" s="68" t="s">
        <v>397</v>
      </c>
      <c r="R1844" s="68" t="s">
        <v>31</v>
      </c>
      <c r="S1844" s="68">
        <v>23</v>
      </c>
      <c r="T1844" s="68">
        <v>53</v>
      </c>
      <c r="U1844" s="68">
        <v>-1.3</v>
      </c>
      <c r="V1844" s="68">
        <v>55</v>
      </c>
      <c r="W1844" s="68">
        <v>117</v>
      </c>
      <c r="X1844" s="68">
        <v>-1.1299999999999999</v>
      </c>
      <c r="Y1844" s="68">
        <v>278</v>
      </c>
      <c r="Z1844" s="68">
        <v>117</v>
      </c>
      <c r="AA1844" s="68">
        <v>0.57999999999999996</v>
      </c>
      <c r="AB1844" s="73">
        <v>34341</v>
      </c>
      <c r="AC1844" s="73">
        <v>14478.24</v>
      </c>
      <c r="AD1844" s="73">
        <v>35595.120000000003</v>
      </c>
      <c r="AE1844" s="73">
        <v>14980.68</v>
      </c>
      <c r="AF1844" s="73"/>
      <c r="AG1844" s="73">
        <f>IFERROR(VLOOKUP(J1844,'Roll ups'!D:E,2,FALSE),0)</f>
        <v>73393567.950000003</v>
      </c>
      <c r="AH1844" s="74">
        <f>IF(Table2[[#This Row],[CATEGORY TTL LOOKUP]]=0,0,IF(Table2[[#This Row],[CATEGORY TTL LOOKUP]]&gt;0,SUM(AB1844/AG1844)))</f>
        <v>4.6790203772890699E-4</v>
      </c>
      <c r="AI1844" s="74" t="str">
        <f>IFERROR(IF(AH1844&lt;#REF!,"STRIKE",IF(AH1844&gt;=#REF!,"GOOD")),"NO DATA")</f>
        <v>NO DATA</v>
      </c>
      <c r="AJ1844" s="75">
        <f>IFERROR(VLOOKUP(K1844,'Roll ups'!H:I,2,FALSE),0)</f>
        <v>126094742.97999983</v>
      </c>
      <c r="AK1844" s="76">
        <f>IF(Table2[[#This Row],[PRICE TIER LOOKUP]]=0,0,IF(Table2[[#This Row],[PRICE TIER LOOKUP]]&gt;0,SUM(AB1844/AJ1844)))</f>
        <v>2.7234283673068676E-4</v>
      </c>
      <c r="AL1844" s="74" t="e">
        <f>IF(AK1844&lt;#REF!,"STRIKE",IF(AK1844&gt;=#REF!,"GOOD"))</f>
        <v>#REF!</v>
      </c>
      <c r="AM1844" s="75">
        <f>VLOOKUP(H1844,'Roll ups'!A:B,2,FALSE)</f>
        <v>325145452.83999985</v>
      </c>
      <c r="AN1844" s="77">
        <f t="shared" si="62"/>
        <v>1.0561734663685667E-4</v>
      </c>
      <c r="AO1844" s="74" t="str">
        <f>IFERROR(VLOOKUP(Table2[[#This Row],[Product Name]],'Roll ups'!L:P,5,FALSE),"GOOD")</f>
        <v>GOOD</v>
      </c>
      <c r="AP1844" s="74">
        <f>Table2[[#This Row],[Retail Dollar Vol Current 12 Mths]]/Table2[[#This Row],[SHELF SALES  LOOKUP]]</f>
        <v>1.0947445116975365E-4</v>
      </c>
      <c r="AQ1844" s="69">
        <f t="shared" si="63"/>
        <v>0</v>
      </c>
      <c r="AR184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844" s="69" t="e">
        <f>IF(Table2[[#This Row],[Shelf Dollar Vol Current 12 Mths]]&gt;#REF!,"MEETS $ CRITERIA",IF(Table2[[#This Row],[Shelf Dollar Vol Current 12 Mths]]&lt;#REF!+1,"DOES NOT MEET $ CRITERIA"))</f>
        <v>#REF!</v>
      </c>
      <c r="AT1844" s="78"/>
    </row>
    <row r="1845" spans="1:46" ht="13.8" x14ac:dyDescent="0.3">
      <c r="A1845" s="68" t="s">
        <v>10500</v>
      </c>
      <c r="B1845" s="69">
        <v>14536</v>
      </c>
      <c r="C1845" s="69">
        <v>114</v>
      </c>
      <c r="D1845" s="69" t="s">
        <v>25</v>
      </c>
      <c r="E1845" s="70">
        <v>45017</v>
      </c>
      <c r="F1845" s="70"/>
      <c r="G1845" s="71" t="s">
        <v>10501</v>
      </c>
      <c r="H1845" s="69" t="s">
        <v>6315</v>
      </c>
      <c r="I1845" s="68" t="s">
        <v>6355</v>
      </c>
      <c r="J1845" s="68" t="s">
        <v>257</v>
      </c>
      <c r="K1845" s="68" t="s">
        <v>89</v>
      </c>
      <c r="L1845" s="68" t="s">
        <v>132</v>
      </c>
      <c r="M1845" s="68" t="s">
        <v>257</v>
      </c>
      <c r="N1845" s="68" t="s">
        <v>184</v>
      </c>
      <c r="O1845" s="68" t="s">
        <v>10502</v>
      </c>
      <c r="P1845" s="72" t="s">
        <v>6357</v>
      </c>
      <c r="Q1845" s="68" t="s">
        <v>938</v>
      </c>
      <c r="R1845" s="68" t="s">
        <v>31</v>
      </c>
      <c r="S1845" s="68">
        <v>2</v>
      </c>
      <c r="T1845" s="68">
        <v>5</v>
      </c>
      <c r="U1845" s="68">
        <v>-1.5</v>
      </c>
      <c r="V1845" s="68">
        <v>15</v>
      </c>
      <c r="W1845" s="68">
        <v>21</v>
      </c>
      <c r="X1845" s="68">
        <v>-0.4</v>
      </c>
      <c r="Y1845" s="68">
        <v>91</v>
      </c>
      <c r="Z1845" s="68">
        <v>154</v>
      </c>
      <c r="AA1845" s="68">
        <v>-0.69</v>
      </c>
      <c r="AB1845" s="73">
        <v>11237.4</v>
      </c>
      <c r="AC1845" s="73">
        <v>21898.799999999999</v>
      </c>
      <c r="AD1845" s="73">
        <v>11957.4</v>
      </c>
      <c r="AE1845" s="73">
        <v>21898.799999999999</v>
      </c>
      <c r="AF1845" s="73"/>
      <c r="AG1845" s="73">
        <f>IFERROR(VLOOKUP(J1845,'Roll ups'!D:E,2,FALSE),0)</f>
        <v>29546996.449999988</v>
      </c>
      <c r="AH1845" s="74">
        <f>IF(Table2[[#This Row],[CATEGORY TTL LOOKUP]]=0,0,IF(Table2[[#This Row],[CATEGORY TTL LOOKUP]]&gt;0,SUM(AB1845/AG1845)))</f>
        <v>3.8032292111369595E-4</v>
      </c>
      <c r="AI1845" s="74" t="str">
        <f>IFERROR(IF(AH1845&lt;#REF!,"STRIKE",IF(AH1845&gt;=#REF!,"GOOD")),"NO DATA")</f>
        <v>NO DATA</v>
      </c>
      <c r="AJ1845" s="75">
        <f>IFERROR(VLOOKUP(K1845,'Roll ups'!H:I,2,FALSE),0)</f>
        <v>75793138.070000067</v>
      </c>
      <c r="AK1845" s="76">
        <f>IF(Table2[[#This Row],[PRICE TIER LOOKUP]]=0,0,IF(Table2[[#This Row],[PRICE TIER LOOKUP]]&gt;0,SUM(AB1845/AJ1845)))</f>
        <v>1.4826408150064329E-4</v>
      </c>
      <c r="AL1845" s="74" t="e">
        <f>IF(AK1845&lt;#REF!,"STRIKE",IF(AK1845&gt;=#REF!,"GOOD"))</f>
        <v>#REF!</v>
      </c>
      <c r="AM1845" s="75">
        <f>VLOOKUP(H1845,'Roll ups'!A:B,2,FALSE)</f>
        <v>325145452.83999985</v>
      </c>
      <c r="AN1845" s="77">
        <f t="shared" si="62"/>
        <v>3.456114763976044E-5</v>
      </c>
      <c r="AO1845" s="74" t="str">
        <f>IFERROR(VLOOKUP(Table2[[#This Row],[Product Name]],'Roll ups'!L:P,5,FALSE),"GOOD")</f>
        <v>GOOD</v>
      </c>
      <c r="AP1845" s="74">
        <f>Table2[[#This Row],[Retail Dollar Vol Current 12 Mths]]/Table2[[#This Row],[SHELF SALES  LOOKUP]]</f>
        <v>3.6775541209503218E-5</v>
      </c>
      <c r="AQ1845" s="69">
        <f t="shared" si="63"/>
        <v>0</v>
      </c>
      <c r="AR184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845" s="69" t="e">
        <f>IF(Table2[[#This Row],[Shelf Dollar Vol Current 12 Mths]]&gt;#REF!,"MEETS $ CRITERIA",IF(Table2[[#This Row],[Shelf Dollar Vol Current 12 Mths]]&lt;#REF!+1,"DOES NOT MEET $ CRITERIA"))</f>
        <v>#REF!</v>
      </c>
      <c r="AT1845" s="78"/>
    </row>
    <row r="1846" spans="1:46" ht="13.8" x14ac:dyDescent="0.3">
      <c r="A1846" s="68" t="s">
        <v>10503</v>
      </c>
      <c r="B1846" s="69">
        <v>62811</v>
      </c>
      <c r="C1846" s="69">
        <v>198</v>
      </c>
      <c r="D1846" s="69" t="s">
        <v>25</v>
      </c>
      <c r="E1846" s="70">
        <v>45017</v>
      </c>
      <c r="F1846" s="70"/>
      <c r="G1846" s="71" t="s">
        <v>10504</v>
      </c>
      <c r="H1846" s="69" t="s">
        <v>6315</v>
      </c>
      <c r="I1846" s="68" t="s">
        <v>116</v>
      </c>
      <c r="J1846" s="68" t="s">
        <v>116</v>
      </c>
      <c r="K1846" s="68" t="s">
        <v>116</v>
      </c>
      <c r="L1846" s="68" t="s">
        <v>6320</v>
      </c>
      <c r="M1846" s="68" t="s">
        <v>116</v>
      </c>
      <c r="N1846" s="68" t="s">
        <v>989</v>
      </c>
      <c r="O1846" s="68" t="s">
        <v>10505</v>
      </c>
      <c r="P1846" s="72" t="s">
        <v>116</v>
      </c>
      <c r="Q1846" s="68" t="s">
        <v>6387</v>
      </c>
      <c r="R1846" s="68" t="s">
        <v>31</v>
      </c>
      <c r="S1846" s="68">
        <v>19</v>
      </c>
      <c r="T1846" s="68">
        <v>18</v>
      </c>
      <c r="U1846" s="68">
        <v>0.03</v>
      </c>
      <c r="V1846" s="68">
        <v>55</v>
      </c>
      <c r="W1846" s="68">
        <v>44</v>
      </c>
      <c r="X1846" s="68">
        <v>0.2</v>
      </c>
      <c r="Y1846" s="68">
        <v>162</v>
      </c>
      <c r="Z1846" s="68">
        <v>138</v>
      </c>
      <c r="AA1846" s="68">
        <v>0.15</v>
      </c>
      <c r="AB1846" s="73">
        <v>30038.880000000001</v>
      </c>
      <c r="AC1846" s="73">
        <v>26082</v>
      </c>
      <c r="AD1846" s="73">
        <v>30618</v>
      </c>
      <c r="AE1846" s="73">
        <v>26082</v>
      </c>
      <c r="AF1846" s="73"/>
      <c r="AG1846" s="73">
        <f>IFERROR(VLOOKUP(J1846,'Roll ups'!D:E,2,FALSE),0)</f>
        <v>5567781.3899999987</v>
      </c>
      <c r="AH1846" s="74">
        <f>IF(Table2[[#This Row],[CATEGORY TTL LOOKUP]]=0,0,IF(Table2[[#This Row],[CATEGORY TTL LOOKUP]]&gt;0,SUM(AB1846/AG1846)))</f>
        <v>5.3951256157347095E-3</v>
      </c>
      <c r="AI1846" s="74" t="str">
        <f>IFERROR(IF(AH1846&lt;#REF!,"STRIKE",IF(AH1846&gt;=#REF!,"GOOD")),"NO DATA")</f>
        <v>NO DATA</v>
      </c>
      <c r="AJ1846" s="75">
        <f>IFERROR(VLOOKUP(K1846,'Roll ups'!H:I,2,FALSE),0)</f>
        <v>5567781.3899999987</v>
      </c>
      <c r="AK1846" s="76">
        <f>IF(Table2[[#This Row],[PRICE TIER LOOKUP]]=0,0,IF(Table2[[#This Row],[PRICE TIER LOOKUP]]&gt;0,SUM(AB1846/AJ1846)))</f>
        <v>5.3951256157347095E-3</v>
      </c>
      <c r="AL1846" s="74" t="e">
        <f>IF(AK1846&lt;#REF!,"STRIKE",IF(AK1846&gt;=#REF!,"GOOD"))</f>
        <v>#REF!</v>
      </c>
      <c r="AM1846" s="75">
        <f>VLOOKUP(H1846,'Roll ups'!A:B,2,FALSE)</f>
        <v>325145452.83999985</v>
      </c>
      <c r="AN1846" s="77">
        <f t="shared" si="62"/>
        <v>9.2385975992048618E-5</v>
      </c>
      <c r="AO1846" s="74" t="str">
        <f>IFERROR(VLOOKUP(Table2[[#This Row],[Product Name]],'Roll ups'!L:P,5,FALSE),"GOOD")</f>
        <v>GOOD</v>
      </c>
      <c r="AP1846" s="74">
        <f>Table2[[#This Row],[Retail Dollar Vol Current 12 Mths]]/Table2[[#This Row],[SHELF SALES  LOOKUP]]</f>
        <v>9.4167086553311713E-5</v>
      </c>
      <c r="AQ1846" s="69">
        <f t="shared" si="63"/>
        <v>0</v>
      </c>
      <c r="AR184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846" s="69" t="e">
        <f>IF(Table2[[#This Row],[Shelf Dollar Vol Current 12 Mths]]&gt;#REF!,"MEETS $ CRITERIA",IF(Table2[[#This Row],[Shelf Dollar Vol Current 12 Mths]]&lt;#REF!+1,"DOES NOT MEET $ CRITERIA"))</f>
        <v>#REF!</v>
      </c>
      <c r="AT1846" s="78"/>
    </row>
    <row r="1847" spans="1:46" ht="13.8" x14ac:dyDescent="0.3">
      <c r="A1847" s="68" t="s">
        <v>10506</v>
      </c>
      <c r="B1847" s="69">
        <v>62813</v>
      </c>
      <c r="C1847" s="69">
        <v>271</v>
      </c>
      <c r="D1847" s="69" t="s">
        <v>25</v>
      </c>
      <c r="E1847" s="70">
        <v>45017</v>
      </c>
      <c r="F1847" s="70"/>
      <c r="G1847" s="71" t="s">
        <v>10507</v>
      </c>
      <c r="H1847" s="69" t="s">
        <v>6315</v>
      </c>
      <c r="I1847" s="68" t="s">
        <v>116</v>
      </c>
      <c r="J1847" s="68" t="s">
        <v>116</v>
      </c>
      <c r="K1847" s="68" t="s">
        <v>116</v>
      </c>
      <c r="L1847" s="68" t="s">
        <v>6320</v>
      </c>
      <c r="M1847" s="68" t="s">
        <v>116</v>
      </c>
      <c r="N1847" s="68" t="s">
        <v>1147</v>
      </c>
      <c r="O1847" s="68" t="s">
        <v>10508</v>
      </c>
      <c r="P1847" s="72" t="s">
        <v>116</v>
      </c>
      <c r="Q1847" s="68" t="s">
        <v>6387</v>
      </c>
      <c r="R1847" s="68" t="s">
        <v>31</v>
      </c>
      <c r="S1847" s="68">
        <v>66</v>
      </c>
      <c r="T1847" s="68">
        <v>24</v>
      </c>
      <c r="U1847" s="68">
        <v>0.64</v>
      </c>
      <c r="V1847" s="68">
        <v>194.5</v>
      </c>
      <c r="W1847" s="68">
        <v>97.5</v>
      </c>
      <c r="X1847" s="68">
        <v>0.5</v>
      </c>
      <c r="Y1847" s="68">
        <v>568.08000000000004</v>
      </c>
      <c r="Z1847" s="68">
        <v>316</v>
      </c>
      <c r="AA1847" s="68">
        <v>0.44</v>
      </c>
      <c r="AB1847" s="73">
        <v>104631.75</v>
      </c>
      <c r="AC1847" s="73">
        <v>59724</v>
      </c>
      <c r="AD1847" s="73">
        <v>107367.75</v>
      </c>
      <c r="AE1847" s="73">
        <v>59724</v>
      </c>
      <c r="AF1847" s="73"/>
      <c r="AG1847" s="73">
        <f>IFERROR(VLOOKUP(J1847,'Roll ups'!D:E,2,FALSE),0)</f>
        <v>5567781.3899999987</v>
      </c>
      <c r="AH1847" s="74">
        <f>IF(Table2[[#This Row],[CATEGORY TTL LOOKUP]]=0,0,IF(Table2[[#This Row],[CATEGORY TTL LOOKUP]]&gt;0,SUM(AB1847/AG1847)))</f>
        <v>1.8792359590109557E-2</v>
      </c>
      <c r="AI1847" s="74" t="str">
        <f>IFERROR(IF(AH1847&lt;#REF!,"STRIKE",IF(AH1847&gt;=#REF!,"GOOD")),"NO DATA")</f>
        <v>NO DATA</v>
      </c>
      <c r="AJ1847" s="75">
        <f>IFERROR(VLOOKUP(K1847,'Roll ups'!H:I,2,FALSE),0)</f>
        <v>5567781.3899999987</v>
      </c>
      <c r="AK1847" s="76">
        <f>IF(Table2[[#This Row],[PRICE TIER LOOKUP]]=0,0,IF(Table2[[#This Row],[PRICE TIER LOOKUP]]&gt;0,SUM(AB1847/AJ1847)))</f>
        <v>1.8792359590109557E-2</v>
      </c>
      <c r="AL1847" s="74" t="e">
        <f>IF(AK1847&lt;#REF!,"STRIKE",IF(AK1847&gt;=#REF!,"GOOD"))</f>
        <v>#REF!</v>
      </c>
      <c r="AM1847" s="75">
        <f>VLOOKUP(H1847,'Roll ups'!A:B,2,FALSE)</f>
        <v>325145452.83999985</v>
      </c>
      <c r="AN1847" s="77">
        <f t="shared" si="62"/>
        <v>3.2179982554296407E-4</v>
      </c>
      <c r="AO1847" s="74" t="str">
        <f>IFERROR(VLOOKUP(Table2[[#This Row],[Product Name]],'Roll ups'!L:P,5,FALSE),"GOOD")</f>
        <v>GOOD</v>
      </c>
      <c r="AP1847" s="74">
        <f>Table2[[#This Row],[Retail Dollar Vol Current 12 Mths]]/Table2[[#This Row],[SHELF SALES  LOOKUP]]</f>
        <v>3.3021452110798663E-4</v>
      </c>
      <c r="AQ1847" s="69">
        <f t="shared" si="63"/>
        <v>0</v>
      </c>
      <c r="AR184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847" s="69" t="e">
        <f>IF(Table2[[#This Row],[Shelf Dollar Vol Current 12 Mths]]&gt;#REF!,"MEETS $ CRITERIA",IF(Table2[[#This Row],[Shelf Dollar Vol Current 12 Mths]]&lt;#REF!+1,"DOES NOT MEET $ CRITERIA"))</f>
        <v>#REF!</v>
      </c>
      <c r="AT1847" s="78"/>
    </row>
    <row r="1848" spans="1:46" ht="13.8" x14ac:dyDescent="0.3">
      <c r="A1848" s="68" t="s">
        <v>10509</v>
      </c>
      <c r="B1848" s="69">
        <v>62814</v>
      </c>
      <c r="C1848" s="69">
        <v>276</v>
      </c>
      <c r="D1848" s="69" t="s">
        <v>25</v>
      </c>
      <c r="E1848" s="70">
        <v>45017</v>
      </c>
      <c r="F1848" s="70"/>
      <c r="G1848" s="71" t="s">
        <v>10510</v>
      </c>
      <c r="H1848" s="69" t="s">
        <v>6315</v>
      </c>
      <c r="I1848" s="68" t="s">
        <v>116</v>
      </c>
      <c r="J1848" s="68" t="s">
        <v>116</v>
      </c>
      <c r="K1848" s="68" t="s">
        <v>116</v>
      </c>
      <c r="L1848" s="68" t="s">
        <v>6320</v>
      </c>
      <c r="M1848" s="68" t="s">
        <v>116</v>
      </c>
      <c r="N1848" s="68" t="s">
        <v>122</v>
      </c>
      <c r="O1848" s="68" t="s">
        <v>10511</v>
      </c>
      <c r="P1848" s="72" t="s">
        <v>116</v>
      </c>
      <c r="Q1848" s="68" t="s">
        <v>6387</v>
      </c>
      <c r="R1848" s="68" t="s">
        <v>31</v>
      </c>
      <c r="S1848" s="68">
        <v>49</v>
      </c>
      <c r="T1848" s="68">
        <v>32.5</v>
      </c>
      <c r="U1848" s="68">
        <v>0.34</v>
      </c>
      <c r="V1848" s="68">
        <v>137.08000000000001</v>
      </c>
      <c r="W1848" s="68">
        <v>111.5</v>
      </c>
      <c r="X1848" s="68">
        <v>0.19</v>
      </c>
      <c r="Y1848" s="68">
        <v>371.08</v>
      </c>
      <c r="Z1848" s="68">
        <v>294.5</v>
      </c>
      <c r="AA1848" s="68">
        <v>0.21</v>
      </c>
      <c r="AB1848" s="73">
        <v>68859.09</v>
      </c>
      <c r="AC1848" s="73">
        <v>55660.5</v>
      </c>
      <c r="AD1848" s="73">
        <v>70134.75</v>
      </c>
      <c r="AE1848" s="73">
        <v>55660.5</v>
      </c>
      <c r="AF1848" s="73"/>
      <c r="AG1848" s="73">
        <f>IFERROR(VLOOKUP(J1848,'Roll ups'!D:E,2,FALSE),0)</f>
        <v>5567781.3899999987</v>
      </c>
      <c r="AH1848" s="74">
        <f>IF(Table2[[#This Row],[CATEGORY TTL LOOKUP]]=0,0,IF(Table2[[#This Row],[CATEGORY TTL LOOKUP]]&gt;0,SUM(AB1848/AG1848)))</f>
        <v>1.2367419835066479E-2</v>
      </c>
      <c r="AI1848" s="74" t="str">
        <f>IFERROR(IF(AH1848&lt;#REF!,"STRIKE",IF(AH1848&gt;=#REF!,"GOOD")),"NO DATA")</f>
        <v>NO DATA</v>
      </c>
      <c r="AJ1848" s="75">
        <f>IFERROR(VLOOKUP(K1848,'Roll ups'!H:I,2,FALSE),0)</f>
        <v>5567781.3899999987</v>
      </c>
      <c r="AK1848" s="76">
        <f>IF(Table2[[#This Row],[PRICE TIER LOOKUP]]=0,0,IF(Table2[[#This Row],[PRICE TIER LOOKUP]]&gt;0,SUM(AB1848/AJ1848)))</f>
        <v>1.2367419835066479E-2</v>
      </c>
      <c r="AL1848" s="74" t="e">
        <f>IF(AK1848&lt;#REF!,"STRIKE",IF(AK1848&gt;=#REF!,"GOOD"))</f>
        <v>#REF!</v>
      </c>
      <c r="AM1848" s="75">
        <f>VLOOKUP(H1848,'Roll ups'!A:B,2,FALSE)</f>
        <v>325145452.83999985</v>
      </c>
      <c r="AN1848" s="77">
        <f t="shared" si="62"/>
        <v>2.1177934182547132E-4</v>
      </c>
      <c r="AO1848" s="74" t="str">
        <f>IFERROR(VLOOKUP(Table2[[#This Row],[Product Name]],'Roll ups'!L:P,5,FALSE),"GOOD")</f>
        <v>GOOD</v>
      </c>
      <c r="AP1848" s="74">
        <f>Table2[[#This Row],[Retail Dollar Vol Current 12 Mths]]/Table2[[#This Row],[SHELF SALES  LOOKUP]]</f>
        <v>2.1570269363266312E-4</v>
      </c>
      <c r="AQ1848" s="69">
        <f t="shared" si="63"/>
        <v>0</v>
      </c>
      <c r="AR184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848" s="69" t="e">
        <f>IF(Table2[[#This Row],[Shelf Dollar Vol Current 12 Mths]]&gt;#REF!,"MEETS $ CRITERIA",IF(Table2[[#This Row],[Shelf Dollar Vol Current 12 Mths]]&lt;#REF!+1,"DOES NOT MEET $ CRITERIA"))</f>
        <v>#REF!</v>
      </c>
      <c r="AT1848" s="78"/>
    </row>
    <row r="1849" spans="1:46" ht="13.8" x14ac:dyDescent="0.3">
      <c r="A1849" s="68" t="s">
        <v>10512</v>
      </c>
      <c r="B1849" s="69">
        <v>66522</v>
      </c>
      <c r="C1849" s="69">
        <v>328</v>
      </c>
      <c r="D1849" s="69" t="s">
        <v>25</v>
      </c>
      <c r="E1849" s="70">
        <v>45017</v>
      </c>
      <c r="F1849" s="70"/>
      <c r="G1849" s="71" t="s">
        <v>10513</v>
      </c>
      <c r="H1849" s="69" t="s">
        <v>6315</v>
      </c>
      <c r="I1849" s="68" t="s">
        <v>54</v>
      </c>
      <c r="J1849" s="68" t="s">
        <v>191</v>
      </c>
      <c r="K1849" s="68" t="s">
        <v>132</v>
      </c>
      <c r="L1849" s="68" t="s">
        <v>132</v>
      </c>
      <c r="M1849" s="68" t="s">
        <v>191</v>
      </c>
      <c r="N1849" s="68" t="s">
        <v>211</v>
      </c>
      <c r="O1849" s="68" t="s">
        <v>10514</v>
      </c>
      <c r="P1849" s="72" t="s">
        <v>191</v>
      </c>
      <c r="Q1849" s="68" t="s">
        <v>26</v>
      </c>
      <c r="R1849" s="68" t="s">
        <v>27</v>
      </c>
      <c r="S1849" s="68">
        <v>58</v>
      </c>
      <c r="T1849" s="68">
        <v>48</v>
      </c>
      <c r="U1849" s="68">
        <v>0.17</v>
      </c>
      <c r="V1849" s="68">
        <v>108.08</v>
      </c>
      <c r="W1849" s="68">
        <v>95</v>
      </c>
      <c r="X1849" s="68">
        <v>0.12</v>
      </c>
      <c r="Y1849" s="68">
        <v>373.08</v>
      </c>
      <c r="Z1849" s="68">
        <v>366</v>
      </c>
      <c r="AA1849" s="68">
        <v>0.02</v>
      </c>
      <c r="AB1849" s="73">
        <v>85669.87</v>
      </c>
      <c r="AC1849" s="73">
        <v>78953.399999999994</v>
      </c>
      <c r="AD1849" s="73">
        <v>89495.23</v>
      </c>
      <c r="AE1849" s="73">
        <v>87796.08</v>
      </c>
      <c r="AF1849" s="73"/>
      <c r="AG1849" s="73">
        <f>IFERROR(VLOOKUP(J1849,'Roll ups'!D:E,2,FALSE),0)</f>
        <v>22444928.369999994</v>
      </c>
      <c r="AH1849" s="74">
        <f>IF(Table2[[#This Row],[CATEGORY TTL LOOKUP]]=0,0,IF(Table2[[#This Row],[CATEGORY TTL LOOKUP]]&gt;0,SUM(AB1849/AG1849)))</f>
        <v>3.816892109778652E-3</v>
      </c>
      <c r="AI1849" s="74" t="str">
        <f>IFERROR(IF(AH1849&lt;#REF!,"STRIKE",IF(AH1849&gt;=#REF!,"GOOD")),"NO DATA")</f>
        <v>NO DATA</v>
      </c>
      <c r="AJ1849" s="75">
        <f>IFERROR(VLOOKUP(K1849,'Roll ups'!H:I,2,FALSE),0)</f>
        <v>126094742.97999983</v>
      </c>
      <c r="AK1849" s="76">
        <f>IF(Table2[[#This Row],[PRICE TIER LOOKUP]]=0,0,IF(Table2[[#This Row],[PRICE TIER LOOKUP]]&gt;0,SUM(AB1849/AJ1849)))</f>
        <v>6.794087364418379E-4</v>
      </c>
      <c r="AL1849" s="74" t="e">
        <f>IF(AK1849&lt;#REF!,"STRIKE",IF(AK1849&gt;=#REF!,"GOOD"))</f>
        <v>#REF!</v>
      </c>
      <c r="AM1849" s="75">
        <f>VLOOKUP(H1849,'Roll ups'!A:B,2,FALSE)</f>
        <v>325145452.83999985</v>
      </c>
      <c r="AN1849" s="77">
        <f t="shared" si="62"/>
        <v>2.6348167951208319E-4</v>
      </c>
      <c r="AO1849" s="74" t="str">
        <f>IFERROR(VLOOKUP(Table2[[#This Row],[Product Name]],'Roll ups'!L:P,5,FALSE),"GOOD")</f>
        <v>GOOD</v>
      </c>
      <c r="AP1849" s="74">
        <f>Table2[[#This Row],[Retail Dollar Vol Current 12 Mths]]/Table2[[#This Row],[SHELF SALES  LOOKUP]]</f>
        <v>2.7524675254812656E-4</v>
      </c>
      <c r="AQ1849" s="69">
        <f t="shared" si="63"/>
        <v>0</v>
      </c>
      <c r="AR184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849" s="69" t="e">
        <f>IF(Table2[[#This Row],[Shelf Dollar Vol Current 12 Mths]]&gt;#REF!,"MEETS $ CRITERIA",IF(Table2[[#This Row],[Shelf Dollar Vol Current 12 Mths]]&lt;#REF!+1,"DOES NOT MEET $ CRITERIA"))</f>
        <v>#REF!</v>
      </c>
      <c r="AT1849" s="78"/>
    </row>
    <row r="1850" spans="1:46" ht="13.8" x14ac:dyDescent="0.3">
      <c r="A1850" s="68" t="s">
        <v>10515</v>
      </c>
      <c r="B1850" s="69">
        <v>66959</v>
      </c>
      <c r="C1850" s="69">
        <v>103</v>
      </c>
      <c r="D1850" s="69" t="s">
        <v>25</v>
      </c>
      <c r="E1850" s="70">
        <v>45017</v>
      </c>
      <c r="F1850" s="70"/>
      <c r="G1850" s="71" t="s">
        <v>10516</v>
      </c>
      <c r="H1850" s="69" t="s">
        <v>6315</v>
      </c>
      <c r="I1850" s="68" t="s">
        <v>54</v>
      </c>
      <c r="J1850" s="68" t="s">
        <v>191</v>
      </c>
      <c r="K1850" s="68" t="s">
        <v>132</v>
      </c>
      <c r="L1850" s="68" t="s">
        <v>132</v>
      </c>
      <c r="M1850" s="68" t="s">
        <v>191</v>
      </c>
      <c r="N1850" s="68" t="s">
        <v>211</v>
      </c>
      <c r="O1850" s="68" t="s">
        <v>10517</v>
      </c>
      <c r="P1850" s="72" t="s">
        <v>191</v>
      </c>
      <c r="Q1850" s="68" t="s">
        <v>44</v>
      </c>
      <c r="R1850" s="68" t="s">
        <v>31</v>
      </c>
      <c r="S1850" s="68">
        <v>1</v>
      </c>
      <c r="T1850" s="68">
        <v>2</v>
      </c>
      <c r="U1850" s="68">
        <v>-1</v>
      </c>
      <c r="V1850" s="68">
        <v>3.5</v>
      </c>
      <c r="W1850" s="68">
        <v>6.5</v>
      </c>
      <c r="X1850" s="68">
        <v>-0.86</v>
      </c>
      <c r="Y1850" s="68">
        <v>25.42</v>
      </c>
      <c r="Z1850" s="68">
        <v>81.83</v>
      </c>
      <c r="AA1850" s="68">
        <v>-2.2200000000000002</v>
      </c>
      <c r="AB1850" s="73">
        <v>6679.5</v>
      </c>
      <c r="AC1850" s="73">
        <v>21505.8</v>
      </c>
      <c r="AD1850" s="73">
        <v>6679.5</v>
      </c>
      <c r="AE1850" s="73">
        <v>21505.8</v>
      </c>
      <c r="AF1850" s="73"/>
      <c r="AG1850" s="73">
        <f>IFERROR(VLOOKUP(J1850,'Roll ups'!D:E,2,FALSE),0)</f>
        <v>22444928.369999994</v>
      </c>
      <c r="AH1850" s="74">
        <f>IF(Table2[[#This Row],[CATEGORY TTL LOOKUP]]=0,0,IF(Table2[[#This Row],[CATEGORY TTL LOOKUP]]&gt;0,SUM(AB1850/AG1850)))</f>
        <v>2.97595068689453E-4</v>
      </c>
      <c r="AI1850" s="74" t="str">
        <f>IFERROR(IF(AH1850&lt;#REF!,"STRIKE",IF(AH1850&gt;=#REF!,"GOOD")),"NO DATA")</f>
        <v>NO DATA</v>
      </c>
      <c r="AJ1850" s="75">
        <f>IFERROR(VLOOKUP(K1850,'Roll ups'!H:I,2,FALSE),0)</f>
        <v>126094742.97999983</v>
      </c>
      <c r="AK1850" s="76">
        <f>IF(Table2[[#This Row],[PRICE TIER LOOKUP]]=0,0,IF(Table2[[#This Row],[PRICE TIER LOOKUP]]&gt;0,SUM(AB1850/AJ1850)))</f>
        <v>5.2972073554719492E-5</v>
      </c>
      <c r="AL1850" s="74" t="e">
        <f>IF(AK1850&lt;#REF!,"STRIKE",IF(AK1850&gt;=#REF!,"GOOD"))</f>
        <v>#REF!</v>
      </c>
      <c r="AM1850" s="75">
        <f>VLOOKUP(H1850,'Roll ups'!A:B,2,FALSE)</f>
        <v>325145452.83999985</v>
      </c>
      <c r="AN1850" s="77">
        <f t="shared" si="62"/>
        <v>2.0543113679301249E-5</v>
      </c>
      <c r="AO1850" s="74" t="str">
        <f>IFERROR(VLOOKUP(Table2[[#This Row],[Product Name]],'Roll ups'!L:P,5,FALSE),"GOOD")</f>
        <v>GOOD</v>
      </c>
      <c r="AP1850" s="74">
        <f>Table2[[#This Row],[Retail Dollar Vol Current 12 Mths]]/Table2[[#This Row],[SHELF SALES  LOOKUP]]</f>
        <v>2.0543113679301249E-5</v>
      </c>
      <c r="AQ1850" s="69">
        <f t="shared" si="63"/>
        <v>0</v>
      </c>
      <c r="AR185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850" s="69" t="e">
        <f>IF(Table2[[#This Row],[Shelf Dollar Vol Current 12 Mths]]&gt;#REF!,"MEETS $ CRITERIA",IF(Table2[[#This Row],[Shelf Dollar Vol Current 12 Mths]]&lt;#REF!+1,"DOES NOT MEET $ CRITERIA"))</f>
        <v>#REF!</v>
      </c>
      <c r="AT1850" s="78"/>
    </row>
    <row r="1851" spans="1:46" ht="13.8" x14ac:dyDescent="0.3">
      <c r="A1851" s="68" t="s">
        <v>10518</v>
      </c>
      <c r="B1851" s="69">
        <v>72653</v>
      </c>
      <c r="C1851" s="69">
        <v>207</v>
      </c>
      <c r="D1851" s="69" t="s">
        <v>25</v>
      </c>
      <c r="E1851" s="70">
        <v>45017</v>
      </c>
      <c r="F1851" s="70"/>
      <c r="G1851" s="71" t="s">
        <v>10519</v>
      </c>
      <c r="H1851" s="69" t="s">
        <v>6315</v>
      </c>
      <c r="I1851" s="68" t="s">
        <v>54</v>
      </c>
      <c r="J1851" s="68" t="s">
        <v>191</v>
      </c>
      <c r="K1851" s="68" t="s">
        <v>6320</v>
      </c>
      <c r="L1851" s="68" t="s">
        <v>132</v>
      </c>
      <c r="M1851" s="68" t="s">
        <v>191</v>
      </c>
      <c r="N1851" s="68" t="s">
        <v>211</v>
      </c>
      <c r="O1851" s="68" t="s">
        <v>10520</v>
      </c>
      <c r="P1851" s="72" t="s">
        <v>191</v>
      </c>
      <c r="Q1851" s="68" t="s">
        <v>10521</v>
      </c>
      <c r="R1851" s="68" t="s">
        <v>31</v>
      </c>
      <c r="S1851" s="68">
        <v>31</v>
      </c>
      <c r="T1851" s="68">
        <v>26</v>
      </c>
      <c r="U1851" s="68">
        <v>0.16</v>
      </c>
      <c r="V1851" s="68">
        <v>73</v>
      </c>
      <c r="W1851" s="68">
        <v>70</v>
      </c>
      <c r="X1851" s="68">
        <v>0.04</v>
      </c>
      <c r="Y1851" s="68">
        <v>292.08</v>
      </c>
      <c r="Z1851" s="68">
        <v>359</v>
      </c>
      <c r="AA1851" s="68">
        <v>-0.23</v>
      </c>
      <c r="AB1851" s="73">
        <v>69784.55</v>
      </c>
      <c r="AC1851" s="73">
        <v>85772.28</v>
      </c>
      <c r="AD1851" s="73">
        <v>69784.55</v>
      </c>
      <c r="AE1851" s="73">
        <v>85772.28</v>
      </c>
      <c r="AF1851" s="73"/>
      <c r="AG1851" s="73">
        <f>IFERROR(VLOOKUP(J1851,'Roll ups'!D:E,2,FALSE),0)</f>
        <v>22444928.369999994</v>
      </c>
      <c r="AH1851" s="74">
        <f>IF(Table2[[#This Row],[CATEGORY TTL LOOKUP]]=0,0,IF(Table2[[#This Row],[CATEGORY TTL LOOKUP]]&gt;0,SUM(AB1851/AG1851)))</f>
        <v>3.1091455873512338E-3</v>
      </c>
      <c r="AI1851" s="74" t="str">
        <f>IFERROR(IF(AH1851&lt;#REF!,"STRIKE",IF(AH1851&gt;=#REF!,"GOOD")),"NO DATA")</f>
        <v>NO DATA</v>
      </c>
      <c r="AJ1851" s="75">
        <f>IFERROR(VLOOKUP(K1851,'Roll ups'!H:I,2,FALSE),0)</f>
        <v>3676796.11</v>
      </c>
      <c r="AK1851" s="76">
        <f>IF(Table2[[#This Row],[PRICE TIER LOOKUP]]=0,0,IF(Table2[[#This Row],[PRICE TIER LOOKUP]]&gt;0,SUM(AB1851/AJ1851)))</f>
        <v>1.8979717099406962E-2</v>
      </c>
      <c r="AL1851" s="74" t="e">
        <f>IF(AK1851&lt;#REF!,"STRIKE",IF(AK1851&gt;=#REF!,"GOOD"))</f>
        <v>#REF!</v>
      </c>
      <c r="AM1851" s="75">
        <f>VLOOKUP(H1851,'Roll ups'!A:B,2,FALSE)</f>
        <v>325145452.83999985</v>
      </c>
      <c r="AN1851" s="77">
        <f t="shared" si="62"/>
        <v>2.1462563720471323E-4</v>
      </c>
      <c r="AO1851" s="74" t="str">
        <f>IFERROR(VLOOKUP(Table2[[#This Row],[Product Name]],'Roll ups'!L:P,5,FALSE),"GOOD")</f>
        <v>GOOD</v>
      </c>
      <c r="AP1851" s="74">
        <f>Table2[[#This Row],[Retail Dollar Vol Current 12 Mths]]/Table2[[#This Row],[SHELF SALES  LOOKUP]]</f>
        <v>2.1462563720471323E-4</v>
      </c>
      <c r="AQ1851" s="69">
        <f t="shared" si="63"/>
        <v>0</v>
      </c>
      <c r="AR185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851" s="69" t="e">
        <f>IF(Table2[[#This Row],[Shelf Dollar Vol Current 12 Mths]]&gt;#REF!,"MEETS $ CRITERIA",IF(Table2[[#This Row],[Shelf Dollar Vol Current 12 Mths]]&lt;#REF!+1,"DOES NOT MEET $ CRITERIA"))</f>
        <v>#REF!</v>
      </c>
      <c r="AT1851" s="78"/>
    </row>
    <row r="1852" spans="1:46" ht="13.8" x14ac:dyDescent="0.3">
      <c r="A1852" s="68" t="s">
        <v>10522</v>
      </c>
      <c r="B1852" s="69">
        <v>85980</v>
      </c>
      <c r="C1852" s="69">
        <v>288</v>
      </c>
      <c r="D1852" s="69" t="s">
        <v>25</v>
      </c>
      <c r="E1852" s="70">
        <v>45017</v>
      </c>
      <c r="F1852" s="70"/>
      <c r="G1852" s="71" t="s">
        <v>10523</v>
      </c>
      <c r="H1852" s="69" t="s">
        <v>6315</v>
      </c>
      <c r="I1852" s="68" t="s">
        <v>711</v>
      </c>
      <c r="J1852" s="68" t="s">
        <v>191</v>
      </c>
      <c r="K1852" s="68" t="s">
        <v>146</v>
      </c>
      <c r="L1852" s="68" t="s">
        <v>6320</v>
      </c>
      <c r="M1852" s="68" t="s">
        <v>175</v>
      </c>
      <c r="N1852" s="68" t="s">
        <v>184</v>
      </c>
      <c r="O1852" s="68" t="s">
        <v>10524</v>
      </c>
      <c r="P1852" s="72" t="s">
        <v>191</v>
      </c>
      <c r="Q1852" s="68" t="s">
        <v>10525</v>
      </c>
      <c r="R1852" s="68" t="s">
        <v>60</v>
      </c>
      <c r="S1852" s="68">
        <v>14</v>
      </c>
      <c r="T1852" s="68">
        <v>4</v>
      </c>
      <c r="U1852" s="68">
        <v>0.71</v>
      </c>
      <c r="V1852" s="68">
        <v>48.5</v>
      </c>
      <c r="W1852" s="68">
        <v>47</v>
      </c>
      <c r="X1852" s="68">
        <v>0.03</v>
      </c>
      <c r="Y1852" s="68">
        <v>258.75</v>
      </c>
      <c r="Z1852" s="68">
        <v>327</v>
      </c>
      <c r="AA1852" s="68">
        <v>-0.26</v>
      </c>
      <c r="AB1852" s="73">
        <v>61317</v>
      </c>
      <c r="AC1852" s="73">
        <v>79264.800000000003</v>
      </c>
      <c r="AD1852" s="73">
        <v>62721</v>
      </c>
      <c r="AE1852" s="73">
        <v>79264.800000000003</v>
      </c>
      <c r="AF1852" s="73"/>
      <c r="AG1852" s="73">
        <f>IFERROR(VLOOKUP(J1852,'Roll ups'!D:E,2,FALSE),0)</f>
        <v>22444928.369999994</v>
      </c>
      <c r="AH1852" s="74">
        <f>IF(Table2[[#This Row],[CATEGORY TTL LOOKUP]]=0,0,IF(Table2[[#This Row],[CATEGORY TTL LOOKUP]]&gt;0,SUM(AB1852/AG1852)))</f>
        <v>2.7318866422383695E-3</v>
      </c>
      <c r="AI1852" s="74" t="str">
        <f>IFERROR(IF(AH1852&lt;#REF!,"STRIKE",IF(AH1852&gt;=#REF!,"GOOD")),"NO DATA")</f>
        <v>NO DATA</v>
      </c>
      <c r="AJ1852" s="75">
        <f>IFERROR(VLOOKUP(K1852,'Roll ups'!H:I,2,FALSE),0)</f>
        <v>69119979.479999974</v>
      </c>
      <c r="AK1852" s="76">
        <f>IF(Table2[[#This Row],[PRICE TIER LOOKUP]]=0,0,IF(Table2[[#This Row],[PRICE TIER LOOKUP]]&gt;0,SUM(AB1852/AJ1852)))</f>
        <v>8.8710963836067418E-4</v>
      </c>
      <c r="AL1852" s="74" t="e">
        <f>IF(AK1852&lt;#REF!,"STRIKE",IF(AK1852&gt;=#REF!,"GOOD"))</f>
        <v>#REF!</v>
      </c>
      <c r="AM1852" s="75">
        <f>VLOOKUP(H1852,'Roll ups'!A:B,2,FALSE)</f>
        <v>325145452.83999985</v>
      </c>
      <c r="AN1852" s="77">
        <f t="shared" si="62"/>
        <v>1.885832923832195E-4</v>
      </c>
      <c r="AO1852" s="74" t="str">
        <f>IFERROR(VLOOKUP(Table2[[#This Row],[Product Name]],'Roll ups'!L:P,5,FALSE),"GOOD")</f>
        <v>GOOD</v>
      </c>
      <c r="AP1852" s="74">
        <f>Table2[[#This Row],[Retail Dollar Vol Current 12 Mths]]/Table2[[#This Row],[SHELF SALES  LOOKUP]]</f>
        <v>1.9290135984421792E-4</v>
      </c>
      <c r="AQ1852" s="69">
        <f t="shared" si="63"/>
        <v>0</v>
      </c>
      <c r="AR185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852" s="69" t="e">
        <f>IF(Table2[[#This Row],[Shelf Dollar Vol Current 12 Mths]]&gt;#REF!,"MEETS $ CRITERIA",IF(Table2[[#This Row],[Shelf Dollar Vol Current 12 Mths]]&lt;#REF!+1,"DOES NOT MEET $ CRITERIA"))</f>
        <v>#REF!</v>
      </c>
      <c r="AT1852" s="78"/>
    </row>
    <row r="1853" spans="1:46" ht="13.8" x14ac:dyDescent="0.3">
      <c r="A1853" s="68" t="s">
        <v>10526</v>
      </c>
      <c r="B1853" s="69">
        <v>101968</v>
      </c>
      <c r="C1853" s="69">
        <v>219</v>
      </c>
      <c r="D1853" s="69" t="s">
        <v>25</v>
      </c>
      <c r="E1853" s="70">
        <v>45017</v>
      </c>
      <c r="F1853" s="70"/>
      <c r="G1853" s="71" t="s">
        <v>10527</v>
      </c>
      <c r="H1853" s="69" t="s">
        <v>6315</v>
      </c>
      <c r="I1853" s="68" t="s">
        <v>54</v>
      </c>
      <c r="J1853" s="68" t="s">
        <v>191</v>
      </c>
      <c r="K1853" s="68" t="s">
        <v>132</v>
      </c>
      <c r="L1853" s="68" t="s">
        <v>132</v>
      </c>
      <c r="M1853" s="68" t="s">
        <v>191</v>
      </c>
      <c r="N1853" s="68" t="s">
        <v>211</v>
      </c>
      <c r="O1853" s="68" t="s">
        <v>10528</v>
      </c>
      <c r="P1853" s="72" t="s">
        <v>191</v>
      </c>
      <c r="Q1853" s="68" t="s">
        <v>26</v>
      </c>
      <c r="R1853" s="68" t="s">
        <v>27</v>
      </c>
      <c r="S1853" s="68">
        <v>3</v>
      </c>
      <c r="T1853" s="68">
        <v>14.01</v>
      </c>
      <c r="U1853" s="68">
        <v>-4.25</v>
      </c>
      <c r="V1853" s="68">
        <v>24.68</v>
      </c>
      <c r="W1853" s="68">
        <v>40.01</v>
      </c>
      <c r="X1853" s="68">
        <v>-0.62</v>
      </c>
      <c r="Y1853" s="68">
        <v>102.71</v>
      </c>
      <c r="Z1853" s="68">
        <v>158.05000000000001</v>
      </c>
      <c r="AA1853" s="68">
        <v>-0.54</v>
      </c>
      <c r="AB1853" s="73">
        <v>25317.599999999999</v>
      </c>
      <c r="AC1853" s="73">
        <v>38962.800000000003</v>
      </c>
      <c r="AD1853" s="73">
        <v>25317.599999999999</v>
      </c>
      <c r="AE1853" s="73">
        <v>38962.800000000003</v>
      </c>
      <c r="AF1853" s="73"/>
      <c r="AG1853" s="73">
        <f>IFERROR(VLOOKUP(J1853,'Roll ups'!D:E,2,FALSE),0)</f>
        <v>22444928.369999994</v>
      </c>
      <c r="AH1853" s="74">
        <f>IF(Table2[[#This Row],[CATEGORY TTL LOOKUP]]=0,0,IF(Table2[[#This Row],[CATEGORY TTL LOOKUP]]&gt;0,SUM(AB1853/AG1853)))</f>
        <v>1.127987560603652E-3</v>
      </c>
      <c r="AI1853" s="74" t="str">
        <f>IFERROR(IF(AH1853&lt;#REF!,"STRIKE",IF(AH1853&gt;=#REF!,"GOOD")),"NO DATA")</f>
        <v>NO DATA</v>
      </c>
      <c r="AJ1853" s="75">
        <f>IFERROR(VLOOKUP(K1853,'Roll ups'!H:I,2,FALSE),0)</f>
        <v>126094742.97999983</v>
      </c>
      <c r="AK1853" s="76">
        <f>IF(Table2[[#This Row],[PRICE TIER LOOKUP]]=0,0,IF(Table2[[#This Row],[PRICE TIER LOOKUP]]&gt;0,SUM(AB1853/AJ1853)))</f>
        <v>2.0078235937255276E-4</v>
      </c>
      <c r="AL1853" s="74" t="e">
        <f>IF(AK1853&lt;#REF!,"STRIKE",IF(AK1853&gt;=#REF!,"GOOD"))</f>
        <v>#REF!</v>
      </c>
      <c r="AM1853" s="75">
        <f>VLOOKUP(H1853,'Roll ups'!A:B,2,FALSE)</f>
        <v>325145452.83999985</v>
      </c>
      <c r="AN1853" s="77">
        <f t="shared" si="62"/>
        <v>7.7865459224055281E-5</v>
      </c>
      <c r="AO1853" s="74" t="str">
        <f>IFERROR(VLOOKUP(Table2[[#This Row],[Product Name]],'Roll ups'!L:P,5,FALSE),"GOOD")</f>
        <v>GOOD</v>
      </c>
      <c r="AP1853" s="74">
        <f>Table2[[#This Row],[Retail Dollar Vol Current 12 Mths]]/Table2[[#This Row],[SHELF SALES  LOOKUP]]</f>
        <v>7.7865459224055281E-5</v>
      </c>
      <c r="AQ1853" s="69">
        <f t="shared" si="63"/>
        <v>0</v>
      </c>
      <c r="AR185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853" s="69" t="e">
        <f>IF(Table2[[#This Row],[Shelf Dollar Vol Current 12 Mths]]&gt;#REF!,"MEETS $ CRITERIA",IF(Table2[[#This Row],[Shelf Dollar Vol Current 12 Mths]]&lt;#REF!+1,"DOES NOT MEET $ CRITERIA"))</f>
        <v>#REF!</v>
      </c>
      <c r="AT1853" s="78"/>
    </row>
    <row r="1854" spans="1:46" ht="13.8" x14ac:dyDescent="0.3">
      <c r="A1854" s="68" t="s">
        <v>10529</v>
      </c>
      <c r="B1854" s="69">
        <v>19908</v>
      </c>
      <c r="C1854" s="69">
        <v>105</v>
      </c>
      <c r="D1854" s="69" t="s">
        <v>25</v>
      </c>
      <c r="E1854" s="70">
        <v>45017</v>
      </c>
      <c r="F1854" s="70"/>
      <c r="G1854" s="71" t="s">
        <v>10530</v>
      </c>
      <c r="H1854" s="69" t="s">
        <v>6315</v>
      </c>
      <c r="I1854" s="68" t="s">
        <v>758</v>
      </c>
      <c r="J1854" s="68" t="s">
        <v>175</v>
      </c>
      <c r="K1854" s="68" t="s">
        <v>146</v>
      </c>
      <c r="L1854" s="68" t="s">
        <v>6320</v>
      </c>
      <c r="M1854" s="68" t="s">
        <v>175</v>
      </c>
      <c r="N1854" s="68" t="s">
        <v>176</v>
      </c>
      <c r="O1854" s="68" t="s">
        <v>10531</v>
      </c>
      <c r="P1854" s="72" t="s">
        <v>6357</v>
      </c>
      <c r="Q1854" s="68" t="s">
        <v>32</v>
      </c>
      <c r="R1854" s="68" t="s">
        <v>31</v>
      </c>
      <c r="S1854" s="68">
        <v>1</v>
      </c>
      <c r="T1854" s="68">
        <v>0.5</v>
      </c>
      <c r="U1854" s="68">
        <v>0</v>
      </c>
      <c r="V1854" s="68">
        <v>1</v>
      </c>
      <c r="W1854" s="68">
        <v>1.5</v>
      </c>
      <c r="X1854" s="68">
        <v>-0.5</v>
      </c>
      <c r="Y1854" s="68">
        <v>9</v>
      </c>
      <c r="Z1854" s="68">
        <v>58</v>
      </c>
      <c r="AA1854" s="68">
        <v>-5.44</v>
      </c>
      <c r="AB1854" s="73">
        <v>3357.24</v>
      </c>
      <c r="AC1854" s="73">
        <v>23016.720000000001</v>
      </c>
      <c r="AD1854" s="73">
        <v>3571.56</v>
      </c>
      <c r="AE1854" s="73">
        <v>23016.720000000001</v>
      </c>
      <c r="AF1854" s="73"/>
      <c r="AG1854" s="73">
        <f>IFERROR(VLOOKUP(J1854,'Roll ups'!D:E,2,FALSE),0)</f>
        <v>52239627.039999984</v>
      </c>
      <c r="AH1854" s="74">
        <f>IF(Table2[[#This Row],[CATEGORY TTL LOOKUP]]=0,0,IF(Table2[[#This Row],[CATEGORY TTL LOOKUP]]&gt;0,SUM(AB1854/AG1854)))</f>
        <v>6.4266155603089479E-5</v>
      </c>
      <c r="AI1854" s="74" t="str">
        <f>IFERROR(IF(AH1854&lt;#REF!,"STRIKE",IF(AH1854&gt;=#REF!,"GOOD")),"NO DATA")</f>
        <v>NO DATA</v>
      </c>
      <c r="AJ1854" s="75">
        <f>IFERROR(VLOOKUP(K1854,'Roll ups'!H:I,2,FALSE),0)</f>
        <v>69119979.479999974</v>
      </c>
      <c r="AK1854" s="76">
        <f>IF(Table2[[#This Row],[PRICE TIER LOOKUP]]=0,0,IF(Table2[[#This Row],[PRICE TIER LOOKUP]]&gt;0,SUM(AB1854/AJ1854)))</f>
        <v>4.857119497512908E-5</v>
      </c>
      <c r="AL1854" s="74" t="e">
        <f>IF(AK1854&lt;#REF!,"STRIKE",IF(AK1854&gt;=#REF!,"GOOD"))</f>
        <v>#REF!</v>
      </c>
      <c r="AM1854" s="75">
        <f>VLOOKUP(H1854,'Roll ups'!A:B,2,FALSE)</f>
        <v>325145452.83999985</v>
      </c>
      <c r="AN1854" s="77">
        <f t="shared" si="62"/>
        <v>1.0325348150115625E-5</v>
      </c>
      <c r="AO1854" s="74" t="str">
        <f>IFERROR(VLOOKUP(Table2[[#This Row],[Product Name]],'Roll ups'!L:P,5,FALSE),"GOOD")</f>
        <v>GOOD</v>
      </c>
      <c r="AP1854" s="74">
        <f>Table2[[#This Row],[Retail Dollar Vol Current 12 Mths]]/Table2[[#This Row],[SHELF SALES  LOOKUP]]</f>
        <v>1.098449930270906E-5</v>
      </c>
      <c r="AQ1854" s="69">
        <f t="shared" si="63"/>
        <v>0</v>
      </c>
      <c r="AR185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854" s="69" t="e">
        <f>IF(Table2[[#This Row],[Shelf Dollar Vol Current 12 Mths]]&gt;#REF!,"MEETS $ CRITERIA",IF(Table2[[#This Row],[Shelf Dollar Vol Current 12 Mths]]&lt;#REF!+1,"DOES NOT MEET $ CRITERIA"))</f>
        <v>#REF!</v>
      </c>
      <c r="AT1854" s="78"/>
    </row>
    <row r="1855" spans="1:46" ht="13.8" x14ac:dyDescent="0.3">
      <c r="A1855" s="68" t="s">
        <v>10532</v>
      </c>
      <c r="B1855" s="69">
        <v>19909</v>
      </c>
      <c r="C1855" s="69">
        <v>84</v>
      </c>
      <c r="D1855" s="69" t="s">
        <v>25</v>
      </c>
      <c r="E1855" s="70">
        <v>45017</v>
      </c>
      <c r="F1855" s="70"/>
      <c r="G1855" s="71" t="s">
        <v>10533</v>
      </c>
      <c r="H1855" s="69" t="s">
        <v>6315</v>
      </c>
      <c r="I1855" s="68" t="s">
        <v>758</v>
      </c>
      <c r="J1855" s="68" t="s">
        <v>175</v>
      </c>
      <c r="K1855" s="68" t="s">
        <v>146</v>
      </c>
      <c r="L1855" s="68" t="s">
        <v>146</v>
      </c>
      <c r="M1855" s="68" t="s">
        <v>175</v>
      </c>
      <c r="N1855" s="68" t="s">
        <v>712</v>
      </c>
      <c r="O1855" s="68" t="s">
        <v>10534</v>
      </c>
      <c r="P1855" s="72" t="s">
        <v>6357</v>
      </c>
      <c r="Q1855" s="68" t="s">
        <v>32</v>
      </c>
      <c r="R1855" s="68" t="s">
        <v>31</v>
      </c>
      <c r="S1855" s="68"/>
      <c r="T1855" s="68"/>
      <c r="U1855" s="68"/>
      <c r="V1855" s="68">
        <v>0.5</v>
      </c>
      <c r="W1855" s="68">
        <v>2.17</v>
      </c>
      <c r="X1855" s="68">
        <v>-3.33</v>
      </c>
      <c r="Y1855" s="68">
        <v>4.5</v>
      </c>
      <c r="Z1855" s="68">
        <v>52.17</v>
      </c>
      <c r="AA1855" s="68">
        <v>-10.59</v>
      </c>
      <c r="AB1855" s="73">
        <v>2884.26</v>
      </c>
      <c r="AC1855" s="73">
        <v>33703.839999999997</v>
      </c>
      <c r="AD1855" s="73">
        <v>2907.36</v>
      </c>
      <c r="AE1855" s="73">
        <v>33703.839999999997</v>
      </c>
      <c r="AF1855" s="73"/>
      <c r="AG1855" s="73">
        <f>IFERROR(VLOOKUP(J1855,'Roll ups'!D:E,2,FALSE),0)</f>
        <v>52239627.039999984</v>
      </c>
      <c r="AH1855" s="74">
        <f>IF(Table2[[#This Row],[CATEGORY TTL LOOKUP]]=0,0,IF(Table2[[#This Row],[CATEGORY TTL LOOKUP]]&gt;0,SUM(AB1855/AG1855)))</f>
        <v>5.5212109339745414E-5</v>
      </c>
      <c r="AI1855" s="74" t="str">
        <f>IFERROR(IF(AH1855&lt;#REF!,"STRIKE",IF(AH1855&gt;=#REF!,"GOOD")),"NO DATA")</f>
        <v>NO DATA</v>
      </c>
      <c r="AJ1855" s="75">
        <f>IFERROR(VLOOKUP(K1855,'Roll ups'!H:I,2,FALSE),0)</f>
        <v>69119979.479999974</v>
      </c>
      <c r="AK1855" s="76">
        <f>IF(Table2[[#This Row],[PRICE TIER LOOKUP]]=0,0,IF(Table2[[#This Row],[PRICE TIER LOOKUP]]&gt;0,SUM(AB1855/AJ1855)))</f>
        <v>4.1728310999203459E-5</v>
      </c>
      <c r="AL1855" s="74" t="e">
        <f>IF(AK1855&lt;#REF!,"STRIKE",IF(AK1855&gt;=#REF!,"GOOD"))</f>
        <v>#REF!</v>
      </c>
      <c r="AM1855" s="75">
        <f>VLOOKUP(H1855,'Roll ups'!A:B,2,FALSE)</f>
        <v>325145452.83999985</v>
      </c>
      <c r="AN1855" s="77">
        <f t="shared" si="62"/>
        <v>8.8706761075920992E-6</v>
      </c>
      <c r="AO1855" s="74" t="str">
        <f>IFERROR(VLOOKUP(Table2[[#This Row],[Product Name]],'Roll ups'!L:P,5,FALSE),"GOOD")</f>
        <v>GOOD</v>
      </c>
      <c r="AP1855" s="74">
        <f>Table2[[#This Row],[Retail Dollar Vol Current 12 Mths]]/Table2[[#This Row],[SHELF SALES  LOOKUP]]</f>
        <v>8.9417212346213453E-6</v>
      </c>
      <c r="AQ1855" s="69">
        <f t="shared" si="63"/>
        <v>0</v>
      </c>
      <c r="AR185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855" s="69" t="e">
        <f>IF(Table2[[#This Row],[Shelf Dollar Vol Current 12 Mths]]&gt;#REF!,"MEETS $ CRITERIA",IF(Table2[[#This Row],[Shelf Dollar Vol Current 12 Mths]]&lt;#REF!+1,"DOES NOT MEET $ CRITERIA"))</f>
        <v>#REF!</v>
      </c>
      <c r="AT1855" s="78"/>
    </row>
    <row r="1856" spans="1:46" ht="13.8" x14ac:dyDescent="0.3">
      <c r="A1856" s="68" t="s">
        <v>10535</v>
      </c>
      <c r="B1856" s="69">
        <v>21065</v>
      </c>
      <c r="C1856" s="69">
        <v>152</v>
      </c>
      <c r="D1856" s="69" t="s">
        <v>25</v>
      </c>
      <c r="E1856" s="70">
        <v>45017</v>
      </c>
      <c r="F1856" s="70"/>
      <c r="G1856" s="71" t="s">
        <v>10536</v>
      </c>
      <c r="H1856" s="69" t="s">
        <v>6315</v>
      </c>
      <c r="I1856" s="68" t="s">
        <v>758</v>
      </c>
      <c r="J1856" s="68" t="s">
        <v>175</v>
      </c>
      <c r="K1856" s="68" t="s">
        <v>146</v>
      </c>
      <c r="L1856" s="68" t="s">
        <v>146</v>
      </c>
      <c r="M1856" s="68" t="s">
        <v>175</v>
      </c>
      <c r="N1856" s="68" t="s">
        <v>176</v>
      </c>
      <c r="O1856" s="68" t="s">
        <v>10537</v>
      </c>
      <c r="P1856" s="72" t="s">
        <v>6357</v>
      </c>
      <c r="Q1856" s="68" t="s">
        <v>64</v>
      </c>
      <c r="R1856" s="68" t="s">
        <v>60</v>
      </c>
      <c r="S1856" s="68">
        <v>7</v>
      </c>
      <c r="T1856" s="68"/>
      <c r="U1856" s="68">
        <v>1</v>
      </c>
      <c r="V1856" s="68">
        <v>23</v>
      </c>
      <c r="W1856" s="68">
        <v>15</v>
      </c>
      <c r="X1856" s="68">
        <v>0.35</v>
      </c>
      <c r="Y1856" s="68">
        <v>126.5</v>
      </c>
      <c r="Z1856" s="68">
        <v>74</v>
      </c>
      <c r="AA1856" s="68">
        <v>0.42</v>
      </c>
      <c r="AB1856" s="73">
        <v>77584.98</v>
      </c>
      <c r="AC1856" s="73">
        <v>45948.84</v>
      </c>
      <c r="AD1856" s="73">
        <v>77584.98</v>
      </c>
      <c r="AE1856" s="73">
        <v>45948.84</v>
      </c>
      <c r="AF1856" s="73"/>
      <c r="AG1856" s="73">
        <f>IFERROR(VLOOKUP(J1856,'Roll ups'!D:E,2,FALSE),0)</f>
        <v>52239627.039999984</v>
      </c>
      <c r="AH1856" s="74">
        <f>IF(Table2[[#This Row],[CATEGORY TTL LOOKUP]]=0,0,IF(Table2[[#This Row],[CATEGORY TTL LOOKUP]]&gt;0,SUM(AB1856/AG1856)))</f>
        <v>1.4851748451533359E-3</v>
      </c>
      <c r="AI1856" s="74" t="str">
        <f>IFERROR(IF(AH1856&lt;#REF!,"STRIKE",IF(AH1856&gt;=#REF!,"GOOD")),"NO DATA")</f>
        <v>NO DATA</v>
      </c>
      <c r="AJ1856" s="75">
        <f>IFERROR(VLOOKUP(K1856,'Roll ups'!H:I,2,FALSE),0)</f>
        <v>69119979.479999974</v>
      </c>
      <c r="AK1856" s="76">
        <f>IF(Table2[[#This Row],[PRICE TIER LOOKUP]]=0,0,IF(Table2[[#This Row],[PRICE TIER LOOKUP]]&gt;0,SUM(AB1856/AJ1856)))</f>
        <v>1.1224682151771961E-3</v>
      </c>
      <c r="AL1856" s="74" t="e">
        <f>IF(AK1856&lt;#REF!,"STRIKE",IF(AK1856&gt;=#REF!,"GOOD"))</f>
        <v>#REF!</v>
      </c>
      <c r="AM1856" s="75">
        <f>VLOOKUP(H1856,'Roll ups'!A:B,2,FALSE)</f>
        <v>325145452.83999985</v>
      </c>
      <c r="AN1856" s="77">
        <f t="shared" si="62"/>
        <v>2.3861622336197524E-4</v>
      </c>
      <c r="AO1856" s="74" t="str">
        <f>IFERROR(VLOOKUP(Table2[[#This Row],[Product Name]],'Roll ups'!L:P,5,FALSE),"GOOD")</f>
        <v>GOOD</v>
      </c>
      <c r="AP1856" s="74">
        <f>Table2[[#This Row],[Retail Dollar Vol Current 12 Mths]]/Table2[[#This Row],[SHELF SALES  LOOKUP]]</f>
        <v>2.3861622336197524E-4</v>
      </c>
      <c r="AQ1856" s="69">
        <f t="shared" si="63"/>
        <v>0</v>
      </c>
      <c r="AR185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856" s="69" t="e">
        <f>IF(Table2[[#This Row],[Shelf Dollar Vol Current 12 Mths]]&gt;#REF!,"MEETS $ CRITERIA",IF(Table2[[#This Row],[Shelf Dollar Vol Current 12 Mths]]&lt;#REF!+1,"DOES NOT MEET $ CRITERIA"))</f>
        <v>#REF!</v>
      </c>
      <c r="AT1856" s="78"/>
    </row>
    <row r="1857" spans="1:46" ht="13.8" x14ac:dyDescent="0.3">
      <c r="A1857" s="68" t="s">
        <v>10538</v>
      </c>
      <c r="B1857" s="69">
        <v>21067</v>
      </c>
      <c r="C1857" s="69">
        <v>158</v>
      </c>
      <c r="D1857" s="69" t="s">
        <v>25</v>
      </c>
      <c r="E1857" s="70">
        <v>45017</v>
      </c>
      <c r="F1857" s="70"/>
      <c r="G1857" s="71" t="s">
        <v>10539</v>
      </c>
      <c r="H1857" s="69" t="s">
        <v>6315</v>
      </c>
      <c r="I1857" s="68" t="s">
        <v>758</v>
      </c>
      <c r="J1857" s="68" t="s">
        <v>175</v>
      </c>
      <c r="K1857" s="68" t="s">
        <v>104</v>
      </c>
      <c r="L1857" s="68" t="s">
        <v>146</v>
      </c>
      <c r="M1857" s="68" t="s">
        <v>175</v>
      </c>
      <c r="N1857" s="68" t="s">
        <v>176</v>
      </c>
      <c r="O1857" s="68" t="s">
        <v>10540</v>
      </c>
      <c r="P1857" s="72" t="s">
        <v>6357</v>
      </c>
      <c r="Q1857" s="68" t="s">
        <v>64</v>
      </c>
      <c r="R1857" s="68" t="s">
        <v>60</v>
      </c>
      <c r="S1857" s="68">
        <v>6</v>
      </c>
      <c r="T1857" s="68">
        <v>4.5</v>
      </c>
      <c r="U1857" s="68">
        <v>0.18</v>
      </c>
      <c r="V1857" s="68">
        <v>14.5</v>
      </c>
      <c r="W1857" s="68">
        <v>16</v>
      </c>
      <c r="X1857" s="68">
        <v>-0.1</v>
      </c>
      <c r="Y1857" s="68">
        <v>97.5</v>
      </c>
      <c r="Z1857" s="68">
        <v>72.5</v>
      </c>
      <c r="AA1857" s="68">
        <v>0.26</v>
      </c>
      <c r="AB1857" s="73">
        <v>56720.160000000003</v>
      </c>
      <c r="AC1857" s="73">
        <v>41895.18</v>
      </c>
      <c r="AD1857" s="73">
        <v>56720.160000000003</v>
      </c>
      <c r="AE1857" s="73">
        <v>41982.12</v>
      </c>
      <c r="AF1857" s="73"/>
      <c r="AG1857" s="73">
        <f>IFERROR(VLOOKUP(J1857,'Roll ups'!D:E,2,FALSE),0)</f>
        <v>52239627.039999984</v>
      </c>
      <c r="AH1857" s="74">
        <f>IF(Table2[[#This Row],[CATEGORY TTL LOOKUP]]=0,0,IF(Table2[[#This Row],[CATEGORY TTL LOOKUP]]&gt;0,SUM(AB1857/AG1857)))</f>
        <v>1.0857688542946385E-3</v>
      </c>
      <c r="AI1857" s="74" t="str">
        <f>IFERROR(IF(AH1857&lt;#REF!,"STRIKE",IF(AH1857&gt;=#REF!,"GOOD")),"NO DATA")</f>
        <v>NO DATA</v>
      </c>
      <c r="AJ1857" s="75">
        <f>IFERROR(VLOOKUP(K1857,'Roll ups'!H:I,2,FALSE),0)</f>
        <v>34230392.709999993</v>
      </c>
      <c r="AK1857" s="76">
        <f>IF(Table2[[#This Row],[PRICE TIER LOOKUP]]=0,0,IF(Table2[[#This Row],[PRICE TIER LOOKUP]]&gt;0,SUM(AB1857/AJ1857)))</f>
        <v>1.6570116644741238E-3</v>
      </c>
      <c r="AL1857" s="74" t="e">
        <f>IF(AK1857&lt;#REF!,"STRIKE",IF(AK1857&gt;=#REF!,"GOOD"))</f>
        <v>#REF!</v>
      </c>
      <c r="AM1857" s="75">
        <f>VLOOKUP(H1857,'Roll ups'!A:B,2,FALSE)</f>
        <v>325145452.83999985</v>
      </c>
      <c r="AN1857" s="77">
        <f t="shared" si="62"/>
        <v>1.7444549663719674E-4</v>
      </c>
      <c r="AO1857" s="74" t="str">
        <f>IFERROR(VLOOKUP(Table2[[#This Row],[Product Name]],'Roll ups'!L:P,5,FALSE),"GOOD")</f>
        <v>GOOD</v>
      </c>
      <c r="AP1857" s="74">
        <f>Table2[[#This Row],[Retail Dollar Vol Current 12 Mths]]/Table2[[#This Row],[SHELF SALES  LOOKUP]]</f>
        <v>1.7444549663719674E-4</v>
      </c>
      <c r="AQ1857" s="69">
        <f t="shared" si="63"/>
        <v>0</v>
      </c>
      <c r="AR185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857" s="69" t="e">
        <f>IF(Table2[[#This Row],[Shelf Dollar Vol Current 12 Mths]]&gt;#REF!,"MEETS $ CRITERIA",IF(Table2[[#This Row],[Shelf Dollar Vol Current 12 Mths]]&lt;#REF!+1,"DOES NOT MEET $ CRITERIA"))</f>
        <v>#REF!</v>
      </c>
      <c r="AT1857" s="78"/>
    </row>
    <row r="1858" spans="1:46" ht="13.8" x14ac:dyDescent="0.3">
      <c r="A1858" s="68" t="s">
        <v>10541</v>
      </c>
      <c r="B1858" s="69">
        <v>21068</v>
      </c>
      <c r="C1858" s="69">
        <v>163</v>
      </c>
      <c r="D1858" s="69" t="s">
        <v>25</v>
      </c>
      <c r="E1858" s="70">
        <v>45017</v>
      </c>
      <c r="F1858" s="70"/>
      <c r="G1858" s="71" t="s">
        <v>10542</v>
      </c>
      <c r="H1858" s="69" t="s">
        <v>6315</v>
      </c>
      <c r="I1858" s="68" t="s">
        <v>758</v>
      </c>
      <c r="J1858" s="68" t="s">
        <v>175</v>
      </c>
      <c r="K1858" s="68" t="s">
        <v>6320</v>
      </c>
      <c r="L1858" s="68" t="s">
        <v>6320</v>
      </c>
      <c r="M1858" s="68" t="s">
        <v>175</v>
      </c>
      <c r="N1858" s="68" t="s">
        <v>176</v>
      </c>
      <c r="O1858" s="68" t="s">
        <v>10543</v>
      </c>
      <c r="P1858" s="72" t="s">
        <v>6357</v>
      </c>
      <c r="Q1858" s="68" t="s">
        <v>64</v>
      </c>
      <c r="R1858" s="68" t="s">
        <v>60</v>
      </c>
      <c r="S1858" s="68">
        <v>4</v>
      </c>
      <c r="T1858" s="68"/>
      <c r="U1858" s="68">
        <v>1</v>
      </c>
      <c r="V1858" s="68">
        <v>19.5</v>
      </c>
      <c r="W1858" s="68">
        <v>13</v>
      </c>
      <c r="X1858" s="68">
        <v>0.33</v>
      </c>
      <c r="Y1858" s="68">
        <v>118</v>
      </c>
      <c r="Z1858" s="68">
        <v>73.5</v>
      </c>
      <c r="AA1858" s="68">
        <v>0.38</v>
      </c>
      <c r="AB1858" s="73">
        <v>39291.18</v>
      </c>
      <c r="AC1858" s="73">
        <v>24858.959999999999</v>
      </c>
      <c r="AD1858" s="73">
        <v>40140</v>
      </c>
      <c r="AE1858" s="73">
        <v>24926.58</v>
      </c>
      <c r="AF1858" s="73"/>
      <c r="AG1858" s="73">
        <f>IFERROR(VLOOKUP(J1858,'Roll ups'!D:E,2,FALSE),0)</f>
        <v>52239627.039999984</v>
      </c>
      <c r="AH1858" s="74">
        <f>IF(Table2[[#This Row],[CATEGORY TTL LOOKUP]]=0,0,IF(Table2[[#This Row],[CATEGORY TTL LOOKUP]]&gt;0,SUM(AB1858/AG1858)))</f>
        <v>7.5213362396164634E-4</v>
      </c>
      <c r="AI1858" s="74" t="str">
        <f>IFERROR(IF(AH1858&lt;#REF!,"STRIKE",IF(AH1858&gt;=#REF!,"GOOD")),"NO DATA")</f>
        <v>NO DATA</v>
      </c>
      <c r="AJ1858" s="75">
        <f>IFERROR(VLOOKUP(K1858,'Roll ups'!H:I,2,FALSE),0)</f>
        <v>3676796.11</v>
      </c>
      <c r="AK1858" s="76">
        <f>IF(Table2[[#This Row],[PRICE TIER LOOKUP]]=0,0,IF(Table2[[#This Row],[PRICE TIER LOOKUP]]&gt;0,SUM(AB1858/AJ1858)))</f>
        <v>1.0686254778484304E-2</v>
      </c>
      <c r="AL1858" s="74" t="e">
        <f>IF(AK1858&lt;#REF!,"STRIKE",IF(AK1858&gt;=#REF!,"GOOD"))</f>
        <v>#REF!</v>
      </c>
      <c r="AM1858" s="75">
        <f>VLOOKUP(H1858,'Roll ups'!A:B,2,FALSE)</f>
        <v>325145452.83999985</v>
      </c>
      <c r="AN1858" s="77">
        <f t="shared" si="62"/>
        <v>1.2084185602723073E-4</v>
      </c>
      <c r="AO1858" s="74" t="str">
        <f>IFERROR(VLOOKUP(Table2[[#This Row],[Product Name]],'Roll ups'!L:P,5,FALSE),"GOOD")</f>
        <v>GOOD</v>
      </c>
      <c r="AP1858" s="74">
        <f>Table2[[#This Row],[Retail Dollar Vol Current 12 Mths]]/Table2[[#This Row],[SHELF SALES  LOOKUP]]</f>
        <v>1.2345244151315999E-4</v>
      </c>
      <c r="AQ1858" s="69">
        <f t="shared" si="63"/>
        <v>0</v>
      </c>
      <c r="AR185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858" s="69" t="e">
        <f>IF(Table2[[#This Row],[Shelf Dollar Vol Current 12 Mths]]&gt;#REF!,"MEETS $ CRITERIA",IF(Table2[[#This Row],[Shelf Dollar Vol Current 12 Mths]]&lt;#REF!+1,"DOES NOT MEET $ CRITERIA"))</f>
        <v>#REF!</v>
      </c>
      <c r="AT1858" s="78"/>
    </row>
    <row r="1859" spans="1:46" ht="13.8" x14ac:dyDescent="0.3">
      <c r="A1859" s="68" t="s">
        <v>10544</v>
      </c>
      <c r="B1859" s="69">
        <v>26347</v>
      </c>
      <c r="C1859" s="69">
        <v>106</v>
      </c>
      <c r="D1859" s="69" t="s">
        <v>25</v>
      </c>
      <c r="E1859" s="70">
        <v>45017</v>
      </c>
      <c r="F1859" s="70"/>
      <c r="G1859" s="71" t="s">
        <v>10545</v>
      </c>
      <c r="H1859" s="69" t="s">
        <v>6315</v>
      </c>
      <c r="I1859" s="68" t="s">
        <v>758</v>
      </c>
      <c r="J1859" s="68" t="s">
        <v>175</v>
      </c>
      <c r="K1859" s="68" t="s">
        <v>132</v>
      </c>
      <c r="L1859" s="68" t="s">
        <v>132</v>
      </c>
      <c r="M1859" s="68" t="s">
        <v>175</v>
      </c>
      <c r="N1859" s="68" t="s">
        <v>176</v>
      </c>
      <c r="O1859" s="68" t="s">
        <v>10546</v>
      </c>
      <c r="P1859" s="72" t="s">
        <v>6357</v>
      </c>
      <c r="Q1859" s="68" t="s">
        <v>44</v>
      </c>
      <c r="R1859" s="68" t="s">
        <v>60</v>
      </c>
      <c r="S1859" s="68">
        <v>3</v>
      </c>
      <c r="T1859" s="68">
        <v>1</v>
      </c>
      <c r="U1859" s="68">
        <v>0.67</v>
      </c>
      <c r="V1859" s="68">
        <v>7</v>
      </c>
      <c r="W1859" s="68">
        <v>1.5</v>
      </c>
      <c r="X1859" s="68">
        <v>0.79</v>
      </c>
      <c r="Y1859" s="68">
        <v>17.5</v>
      </c>
      <c r="Z1859" s="68">
        <v>3.5</v>
      </c>
      <c r="AA1859" s="68">
        <v>0.8</v>
      </c>
      <c r="AB1859" s="73">
        <v>4674.6000000000004</v>
      </c>
      <c r="AC1859" s="73">
        <v>949.2</v>
      </c>
      <c r="AD1859" s="73">
        <v>4674.6000000000004</v>
      </c>
      <c r="AE1859" s="73">
        <v>949.2</v>
      </c>
      <c r="AF1859" s="73"/>
      <c r="AG1859" s="73">
        <f>IFERROR(VLOOKUP(J1859,'Roll ups'!D:E,2,FALSE),0)</f>
        <v>52239627.039999984</v>
      </c>
      <c r="AH1859" s="74">
        <f>IF(Table2[[#This Row],[CATEGORY TTL LOOKUP]]=0,0,IF(Table2[[#This Row],[CATEGORY TTL LOOKUP]]&gt;0,SUM(AB1859/AG1859)))</f>
        <v>8.9483793527481541E-5</v>
      </c>
      <c r="AI1859" s="74" t="str">
        <f>IFERROR(IF(AH1859&lt;#REF!,"STRIKE",IF(AH1859&gt;=#REF!,"GOOD")),"NO DATA")</f>
        <v>NO DATA</v>
      </c>
      <c r="AJ1859" s="75">
        <f>IFERROR(VLOOKUP(K1859,'Roll ups'!H:I,2,FALSE),0)</f>
        <v>126094742.97999983</v>
      </c>
      <c r="AK1859" s="76">
        <f>IF(Table2[[#This Row],[PRICE TIER LOOKUP]]=0,0,IF(Table2[[#This Row],[PRICE TIER LOOKUP]]&gt;0,SUM(AB1859/AJ1859)))</f>
        <v>3.7072124416332326E-5</v>
      </c>
      <c r="AL1859" s="74" t="e">
        <f>IF(AK1859&lt;#REF!,"STRIKE",IF(AK1859&gt;=#REF!,"GOOD"))</f>
        <v>#REF!</v>
      </c>
      <c r="AM1859" s="75">
        <f>VLOOKUP(H1859,'Roll ups'!A:B,2,FALSE)</f>
        <v>325145452.83999985</v>
      </c>
      <c r="AN1859" s="77">
        <f t="shared" si="62"/>
        <v>1.4376950251555E-5</v>
      </c>
      <c r="AO1859" s="74" t="str">
        <f>IFERROR(VLOOKUP(Table2[[#This Row],[Product Name]],'Roll ups'!L:P,5,FALSE),"GOOD")</f>
        <v>GOOD</v>
      </c>
      <c r="AP1859" s="74">
        <f>Table2[[#This Row],[Retail Dollar Vol Current 12 Mths]]/Table2[[#This Row],[SHELF SALES  LOOKUP]]</f>
        <v>1.4376950251555E-5</v>
      </c>
      <c r="AQ1859" s="69">
        <f t="shared" si="63"/>
        <v>0</v>
      </c>
      <c r="AR185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859" s="69" t="e">
        <f>IF(Table2[[#This Row],[Shelf Dollar Vol Current 12 Mths]]&gt;#REF!,"MEETS $ CRITERIA",IF(Table2[[#This Row],[Shelf Dollar Vol Current 12 Mths]]&lt;#REF!+1,"DOES NOT MEET $ CRITERIA"))</f>
        <v>#REF!</v>
      </c>
      <c r="AT1859" s="78"/>
    </row>
    <row r="1860" spans="1:46" ht="13.8" x14ac:dyDescent="0.3">
      <c r="A1860" s="68" t="s">
        <v>10547</v>
      </c>
      <c r="B1860" s="69">
        <v>65507</v>
      </c>
      <c r="C1860" s="69">
        <v>75</v>
      </c>
      <c r="D1860" s="69" t="s">
        <v>25</v>
      </c>
      <c r="E1860" s="70">
        <v>45017</v>
      </c>
      <c r="F1860" s="70"/>
      <c r="G1860" s="71" t="s">
        <v>10548</v>
      </c>
      <c r="H1860" s="69" t="s">
        <v>6315</v>
      </c>
      <c r="I1860" s="68" t="s">
        <v>153</v>
      </c>
      <c r="J1860" s="68" t="s">
        <v>153</v>
      </c>
      <c r="K1860" s="68" t="s">
        <v>6320</v>
      </c>
      <c r="L1860" s="68" t="s">
        <v>146</v>
      </c>
      <c r="M1860" s="68" t="s">
        <v>153</v>
      </c>
      <c r="N1860" s="68" t="s">
        <v>184</v>
      </c>
      <c r="O1860" s="68" t="s">
        <v>10549</v>
      </c>
      <c r="P1860" s="72" t="s">
        <v>191</v>
      </c>
      <c r="Q1860" s="68" t="s">
        <v>38</v>
      </c>
      <c r="R1860" s="68" t="s">
        <v>60</v>
      </c>
      <c r="S1860" s="68">
        <v>4</v>
      </c>
      <c r="T1860" s="68">
        <v>2.5</v>
      </c>
      <c r="U1860" s="68">
        <v>0.28999999999999998</v>
      </c>
      <c r="V1860" s="68">
        <v>9.5</v>
      </c>
      <c r="W1860" s="68">
        <v>25.5</v>
      </c>
      <c r="X1860" s="68">
        <v>-1.68</v>
      </c>
      <c r="Y1860" s="68">
        <v>23.5</v>
      </c>
      <c r="Z1860" s="68">
        <v>63.5</v>
      </c>
      <c r="AA1860" s="68">
        <v>-1.7</v>
      </c>
      <c r="AB1860" s="73">
        <v>7852.14</v>
      </c>
      <c r="AC1860" s="73">
        <v>21077.34</v>
      </c>
      <c r="AD1860" s="73">
        <v>8121.6</v>
      </c>
      <c r="AE1860" s="73">
        <v>21945.599999999999</v>
      </c>
      <c r="AF1860" s="73"/>
      <c r="AG1860" s="73">
        <f>IFERROR(VLOOKUP(J1860,'Roll ups'!D:E,2,FALSE),0)</f>
        <v>10875997.040000001</v>
      </c>
      <c r="AH1860" s="74">
        <f>IF(Table2[[#This Row],[CATEGORY TTL LOOKUP]]=0,0,IF(Table2[[#This Row],[CATEGORY TTL LOOKUP]]&gt;0,SUM(AB1860/AG1860)))</f>
        <v>7.2196967056180805E-4</v>
      </c>
      <c r="AI1860" s="74" t="str">
        <f>IFERROR(IF(AH1860&lt;#REF!,"STRIKE",IF(AH1860&gt;=#REF!,"GOOD")),"NO DATA")</f>
        <v>NO DATA</v>
      </c>
      <c r="AJ1860" s="75">
        <f>IFERROR(VLOOKUP(K1860,'Roll ups'!H:I,2,FALSE),0)</f>
        <v>3676796.11</v>
      </c>
      <c r="AK1860" s="76">
        <f>IF(Table2[[#This Row],[PRICE TIER LOOKUP]]=0,0,IF(Table2[[#This Row],[PRICE TIER LOOKUP]]&gt;0,SUM(AB1860/AJ1860)))</f>
        <v>2.135592990496283E-3</v>
      </c>
      <c r="AL1860" s="74" t="e">
        <f>IF(AK1860&lt;#REF!,"STRIKE",IF(AK1860&gt;=#REF!,"GOOD"))</f>
        <v>#REF!</v>
      </c>
      <c r="AM1860" s="75">
        <f>VLOOKUP(H1860,'Roll ups'!A:B,2,FALSE)</f>
        <v>325145452.83999985</v>
      </c>
      <c r="AN1860" s="77">
        <f t="shared" si="62"/>
        <v>2.4149622673222325E-5</v>
      </c>
      <c r="AO1860" s="74" t="str">
        <f>IFERROR(VLOOKUP(Table2[[#This Row],[Product Name]],'Roll ups'!L:P,5,FALSE),"GOOD")</f>
        <v>GOOD</v>
      </c>
      <c r="AP1860" s="74">
        <f>Table2[[#This Row],[Retail Dollar Vol Current 12 Mths]]/Table2[[#This Row],[SHELF SALES  LOOKUP]]</f>
        <v>2.4978359466698558E-5</v>
      </c>
      <c r="AQ1860" s="69">
        <f t="shared" si="63"/>
        <v>0</v>
      </c>
      <c r="AR186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860" s="69" t="e">
        <f>IF(Table2[[#This Row],[Shelf Dollar Vol Current 12 Mths]]&gt;#REF!,"MEETS $ CRITERIA",IF(Table2[[#This Row],[Shelf Dollar Vol Current 12 Mths]]&lt;#REF!+1,"DOES NOT MEET $ CRITERIA"))</f>
        <v>#REF!</v>
      </c>
      <c r="AT1860" s="78"/>
    </row>
    <row r="1861" spans="1:46" ht="13.8" x14ac:dyDescent="0.3">
      <c r="A1861" s="68" t="s">
        <v>10550</v>
      </c>
      <c r="B1861" s="69">
        <v>76407</v>
      </c>
      <c r="C1861" s="69">
        <v>237</v>
      </c>
      <c r="D1861" s="69" t="s">
        <v>25</v>
      </c>
      <c r="E1861" s="70">
        <v>45017</v>
      </c>
      <c r="F1861" s="70"/>
      <c r="G1861" s="71" t="s">
        <v>10551</v>
      </c>
      <c r="H1861" s="69" t="s">
        <v>6315</v>
      </c>
      <c r="I1861" s="68" t="s">
        <v>499</v>
      </c>
      <c r="J1861" s="68" t="s">
        <v>232</v>
      </c>
      <c r="K1861" s="68" t="s">
        <v>232</v>
      </c>
      <c r="L1861" s="68" t="s">
        <v>132</v>
      </c>
      <c r="M1861" s="68" t="s">
        <v>175</v>
      </c>
      <c r="N1861" s="68" t="s">
        <v>184</v>
      </c>
      <c r="O1861" s="68" t="s">
        <v>10552</v>
      </c>
      <c r="P1861" s="72" t="s">
        <v>191</v>
      </c>
      <c r="Q1861" s="68" t="s">
        <v>234</v>
      </c>
      <c r="R1861" s="68" t="s">
        <v>31</v>
      </c>
      <c r="S1861" s="68">
        <v>16</v>
      </c>
      <c r="T1861" s="68">
        <v>15</v>
      </c>
      <c r="U1861" s="68">
        <v>0.03</v>
      </c>
      <c r="V1861" s="68">
        <v>62.33</v>
      </c>
      <c r="W1861" s="68">
        <v>66.5</v>
      </c>
      <c r="X1861" s="68">
        <v>-7.0000000000000007E-2</v>
      </c>
      <c r="Y1861" s="68">
        <v>259.25</v>
      </c>
      <c r="Z1861" s="68">
        <v>132.75</v>
      </c>
      <c r="AA1861" s="68">
        <v>0.49</v>
      </c>
      <c r="AB1861" s="73">
        <v>59513.43</v>
      </c>
      <c r="AC1861" s="73">
        <v>30428.73</v>
      </c>
      <c r="AD1861" s="73">
        <v>59513.43</v>
      </c>
      <c r="AE1861" s="73">
        <v>30428.73</v>
      </c>
      <c r="AF1861" s="73"/>
      <c r="AG1861" s="73">
        <f>IFERROR(VLOOKUP(J1861,'Roll ups'!D:E,2,FALSE),0)</f>
        <v>4182721.1600000006</v>
      </c>
      <c r="AH1861" s="74">
        <f>IF(Table2[[#This Row],[CATEGORY TTL LOOKUP]]=0,0,IF(Table2[[#This Row],[CATEGORY TTL LOOKUP]]&gt;0,SUM(AB1861/AG1861)))</f>
        <v>1.4228400059065853E-2</v>
      </c>
      <c r="AI1861" s="74" t="str">
        <f>IFERROR(IF(AH1861&lt;#REF!,"STRIKE",IF(AH1861&gt;=#REF!,"GOOD")),"NO DATA")</f>
        <v>NO DATA</v>
      </c>
      <c r="AJ1861" s="75">
        <f>IFERROR(VLOOKUP(K1861,'Roll ups'!H:I,2,FALSE),0)</f>
        <v>4182721.1600000006</v>
      </c>
      <c r="AK1861" s="76">
        <f>IF(Table2[[#This Row],[PRICE TIER LOOKUP]]=0,0,IF(Table2[[#This Row],[PRICE TIER LOOKUP]]&gt;0,SUM(AB1861/AJ1861)))</f>
        <v>1.4228400059065853E-2</v>
      </c>
      <c r="AL1861" s="74" t="e">
        <f>IF(AK1861&lt;#REF!,"STRIKE",IF(AK1861&gt;=#REF!,"GOOD"))</f>
        <v>#REF!</v>
      </c>
      <c r="AM1861" s="75">
        <f>VLOOKUP(H1861,'Roll ups'!A:B,2,FALSE)</f>
        <v>325145452.83999985</v>
      </c>
      <c r="AN1861" s="77">
        <f t="shared" si="62"/>
        <v>1.8303632875741257E-4</v>
      </c>
      <c r="AO1861" s="74" t="str">
        <f>IFERROR(VLOOKUP(Table2[[#This Row],[Product Name]],'Roll ups'!L:P,5,FALSE),"GOOD")</f>
        <v>GOOD</v>
      </c>
      <c r="AP1861" s="74">
        <f>Table2[[#This Row],[Retail Dollar Vol Current 12 Mths]]/Table2[[#This Row],[SHELF SALES  LOOKUP]]</f>
        <v>1.8303632875741257E-4</v>
      </c>
      <c r="AQ1861" s="69">
        <f t="shared" si="63"/>
        <v>0</v>
      </c>
      <c r="AR186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861" s="69" t="e">
        <f>IF(Table2[[#This Row],[Shelf Dollar Vol Current 12 Mths]]&gt;#REF!,"MEETS $ CRITERIA",IF(Table2[[#This Row],[Shelf Dollar Vol Current 12 Mths]]&lt;#REF!+1,"DOES NOT MEET $ CRITERIA"))</f>
        <v>#REF!</v>
      </c>
      <c r="AT1861" s="78"/>
    </row>
    <row r="1862" spans="1:46" ht="13.8" x14ac:dyDescent="0.3">
      <c r="A1862" s="68" t="s">
        <v>10553</v>
      </c>
      <c r="B1862" s="69">
        <v>80397</v>
      </c>
      <c r="C1862" s="69">
        <v>440</v>
      </c>
      <c r="D1862" s="69" t="s">
        <v>25</v>
      </c>
      <c r="E1862" s="70">
        <v>45017</v>
      </c>
      <c r="F1862" s="70"/>
      <c r="G1862" s="71" t="s">
        <v>10554</v>
      </c>
      <c r="H1862" s="69" t="s">
        <v>6315</v>
      </c>
      <c r="I1862" s="68" t="s">
        <v>831</v>
      </c>
      <c r="J1862" s="68" t="s">
        <v>232</v>
      </c>
      <c r="K1862" s="68" t="s">
        <v>232</v>
      </c>
      <c r="L1862" s="68" t="s">
        <v>132</v>
      </c>
      <c r="M1862" s="68" t="s">
        <v>191</v>
      </c>
      <c r="N1862" s="68" t="s">
        <v>206</v>
      </c>
      <c r="O1862" s="68" t="s">
        <v>10555</v>
      </c>
      <c r="P1862" s="72" t="s">
        <v>191</v>
      </c>
      <c r="Q1862" s="68" t="s">
        <v>234</v>
      </c>
      <c r="R1862" s="68" t="s">
        <v>31</v>
      </c>
      <c r="S1862" s="68">
        <v>21</v>
      </c>
      <c r="T1862" s="68">
        <v>20.010000000000002</v>
      </c>
      <c r="U1862" s="68">
        <v>0.03</v>
      </c>
      <c r="V1862" s="68">
        <v>63.78</v>
      </c>
      <c r="W1862" s="68">
        <v>79.22</v>
      </c>
      <c r="X1862" s="68">
        <v>-0.24</v>
      </c>
      <c r="Y1862" s="68">
        <v>272.14999999999998</v>
      </c>
      <c r="Z1862" s="68">
        <v>249.12</v>
      </c>
      <c r="AA1862" s="68">
        <v>0.08</v>
      </c>
      <c r="AB1862" s="73">
        <v>102816</v>
      </c>
      <c r="AC1862" s="73">
        <v>94149.3</v>
      </c>
      <c r="AD1862" s="73">
        <v>102816</v>
      </c>
      <c r="AE1862" s="73">
        <v>94149.3</v>
      </c>
      <c r="AF1862" s="73"/>
      <c r="AG1862" s="73">
        <f>IFERROR(VLOOKUP(J1862,'Roll ups'!D:E,2,FALSE),0)</f>
        <v>4182721.1600000006</v>
      </c>
      <c r="AH1862" s="74">
        <f>IF(Table2[[#This Row],[CATEGORY TTL LOOKUP]]=0,0,IF(Table2[[#This Row],[CATEGORY TTL LOOKUP]]&gt;0,SUM(AB1862/AG1862)))</f>
        <v>2.4581126990545071E-2</v>
      </c>
      <c r="AI1862" s="74" t="str">
        <f>IFERROR(IF(AH1862&lt;#REF!,"STRIKE",IF(AH1862&gt;=#REF!,"GOOD")),"NO DATA")</f>
        <v>NO DATA</v>
      </c>
      <c r="AJ1862" s="75">
        <f>IFERROR(VLOOKUP(K1862,'Roll ups'!H:I,2,FALSE),0)</f>
        <v>4182721.1600000006</v>
      </c>
      <c r="AK1862" s="76">
        <f>IF(Table2[[#This Row],[PRICE TIER LOOKUP]]=0,0,IF(Table2[[#This Row],[PRICE TIER LOOKUP]]&gt;0,SUM(AB1862/AJ1862)))</f>
        <v>2.4581126990545071E-2</v>
      </c>
      <c r="AL1862" s="74" t="e">
        <f>IF(AK1862&lt;#REF!,"STRIKE",IF(AK1862&gt;=#REF!,"GOOD"))</f>
        <v>#REF!</v>
      </c>
      <c r="AM1862" s="75">
        <f>VLOOKUP(H1862,'Roll ups'!A:B,2,FALSE)</f>
        <v>325145452.83999985</v>
      </c>
      <c r="AN1862" s="77">
        <f t="shared" si="62"/>
        <v>3.1621540175926898E-4</v>
      </c>
      <c r="AO1862" s="74" t="str">
        <f>IFERROR(VLOOKUP(Table2[[#This Row],[Product Name]],'Roll ups'!L:P,5,FALSE),"GOOD")</f>
        <v>GOOD</v>
      </c>
      <c r="AP1862" s="74">
        <f>Table2[[#This Row],[Retail Dollar Vol Current 12 Mths]]/Table2[[#This Row],[SHELF SALES  LOOKUP]]</f>
        <v>3.1621540175926898E-4</v>
      </c>
      <c r="AQ1862" s="69">
        <f t="shared" si="63"/>
        <v>0</v>
      </c>
      <c r="AR186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862" s="69" t="e">
        <f>IF(Table2[[#This Row],[Shelf Dollar Vol Current 12 Mths]]&gt;#REF!,"MEETS $ CRITERIA",IF(Table2[[#This Row],[Shelf Dollar Vol Current 12 Mths]]&lt;#REF!+1,"DOES NOT MEET $ CRITERIA"))</f>
        <v>#REF!</v>
      </c>
      <c r="AT1862" s="78"/>
    </row>
    <row r="1863" spans="1:46" ht="13.8" x14ac:dyDescent="0.3">
      <c r="A1863" s="68" t="s">
        <v>10556</v>
      </c>
      <c r="B1863" s="69">
        <v>80398</v>
      </c>
      <c r="C1863" s="69">
        <v>408</v>
      </c>
      <c r="D1863" s="69" t="s">
        <v>25</v>
      </c>
      <c r="E1863" s="70">
        <v>45017</v>
      </c>
      <c r="F1863" s="70"/>
      <c r="G1863" s="71" t="s">
        <v>10557</v>
      </c>
      <c r="H1863" s="69" t="s">
        <v>6315</v>
      </c>
      <c r="I1863" s="68" t="s">
        <v>831</v>
      </c>
      <c r="J1863" s="68" t="s">
        <v>232</v>
      </c>
      <c r="K1863" s="68" t="s">
        <v>232</v>
      </c>
      <c r="L1863" s="68" t="s">
        <v>132</v>
      </c>
      <c r="M1863" s="68" t="s">
        <v>191</v>
      </c>
      <c r="N1863" s="68" t="s">
        <v>206</v>
      </c>
      <c r="O1863" s="68" t="s">
        <v>10558</v>
      </c>
      <c r="P1863" s="72" t="s">
        <v>191</v>
      </c>
      <c r="Q1863" s="68" t="s">
        <v>234</v>
      </c>
      <c r="R1863" s="68" t="s">
        <v>31</v>
      </c>
      <c r="S1863" s="68">
        <v>21</v>
      </c>
      <c r="T1863" s="68">
        <v>32.01</v>
      </c>
      <c r="U1863" s="68">
        <v>-0.54</v>
      </c>
      <c r="V1863" s="68">
        <v>75.52</v>
      </c>
      <c r="W1863" s="68">
        <v>92.57</v>
      </c>
      <c r="X1863" s="68">
        <v>-0.23</v>
      </c>
      <c r="Y1863" s="68">
        <v>298.54000000000002</v>
      </c>
      <c r="Z1863" s="68">
        <v>280.60000000000002</v>
      </c>
      <c r="AA1863" s="68">
        <v>0.06</v>
      </c>
      <c r="AB1863" s="73">
        <v>112795.2</v>
      </c>
      <c r="AC1863" s="73">
        <v>106065.60000000001</v>
      </c>
      <c r="AD1863" s="73">
        <v>112795.2</v>
      </c>
      <c r="AE1863" s="73">
        <v>106065.60000000001</v>
      </c>
      <c r="AF1863" s="73"/>
      <c r="AG1863" s="73">
        <f>IFERROR(VLOOKUP(J1863,'Roll ups'!D:E,2,FALSE),0)</f>
        <v>4182721.1600000006</v>
      </c>
      <c r="AH1863" s="74">
        <f>IF(Table2[[#This Row],[CATEGORY TTL LOOKUP]]=0,0,IF(Table2[[#This Row],[CATEGORY TTL LOOKUP]]&gt;0,SUM(AB1863/AG1863)))</f>
        <v>2.6966942257274445E-2</v>
      </c>
      <c r="AI1863" s="74" t="str">
        <f>IFERROR(IF(AH1863&lt;#REF!,"STRIKE",IF(AH1863&gt;=#REF!,"GOOD")),"NO DATA")</f>
        <v>NO DATA</v>
      </c>
      <c r="AJ1863" s="75">
        <f>IFERROR(VLOOKUP(K1863,'Roll ups'!H:I,2,FALSE),0)</f>
        <v>4182721.1600000006</v>
      </c>
      <c r="AK1863" s="76">
        <f>IF(Table2[[#This Row],[PRICE TIER LOOKUP]]=0,0,IF(Table2[[#This Row],[PRICE TIER LOOKUP]]&gt;0,SUM(AB1863/AJ1863)))</f>
        <v>2.6966942257274445E-2</v>
      </c>
      <c r="AL1863" s="74" t="e">
        <f>IF(AK1863&lt;#REF!,"STRIKE",IF(AK1863&gt;=#REF!,"GOOD"))</f>
        <v>#REF!</v>
      </c>
      <c r="AM1863" s="75">
        <f>VLOOKUP(H1863,'Roll ups'!A:B,2,FALSE)</f>
        <v>325145452.83999985</v>
      </c>
      <c r="AN1863" s="77">
        <f t="shared" si="62"/>
        <v>3.4690689663590389E-4</v>
      </c>
      <c r="AO1863" s="74" t="str">
        <f>IFERROR(VLOOKUP(Table2[[#This Row],[Product Name]],'Roll ups'!L:P,5,FALSE),"GOOD")</f>
        <v>GOOD</v>
      </c>
      <c r="AP1863" s="74">
        <f>Table2[[#This Row],[Retail Dollar Vol Current 12 Mths]]/Table2[[#This Row],[SHELF SALES  LOOKUP]]</f>
        <v>3.4690689663590389E-4</v>
      </c>
      <c r="AQ1863" s="69">
        <f t="shared" si="63"/>
        <v>0</v>
      </c>
      <c r="AR186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863" s="69" t="e">
        <f>IF(Table2[[#This Row],[Shelf Dollar Vol Current 12 Mths]]&gt;#REF!,"MEETS $ CRITERIA",IF(Table2[[#This Row],[Shelf Dollar Vol Current 12 Mths]]&lt;#REF!+1,"DOES NOT MEET $ CRITERIA"))</f>
        <v>#REF!</v>
      </c>
      <c r="AT1863" s="78"/>
    </row>
    <row r="1864" spans="1:46" ht="13.8" x14ac:dyDescent="0.3">
      <c r="A1864" s="68" t="s">
        <v>10559</v>
      </c>
      <c r="B1864" s="69">
        <v>86782</v>
      </c>
      <c r="C1864" s="69">
        <v>231</v>
      </c>
      <c r="D1864" s="69" t="s">
        <v>25</v>
      </c>
      <c r="E1864" s="70">
        <v>45017</v>
      </c>
      <c r="F1864" s="70"/>
      <c r="G1864" s="71" t="s">
        <v>10560</v>
      </c>
      <c r="H1864" s="69" t="s">
        <v>6315</v>
      </c>
      <c r="I1864" s="68" t="s">
        <v>831</v>
      </c>
      <c r="J1864" s="68" t="s">
        <v>232</v>
      </c>
      <c r="K1864" s="68" t="s">
        <v>232</v>
      </c>
      <c r="L1864" s="68" t="s">
        <v>132</v>
      </c>
      <c r="M1864" s="68" t="s">
        <v>175</v>
      </c>
      <c r="N1864" s="68" t="s">
        <v>184</v>
      </c>
      <c r="O1864" s="68" t="s">
        <v>10561</v>
      </c>
      <c r="P1864" s="72" t="s">
        <v>191</v>
      </c>
      <c r="Q1864" s="68" t="s">
        <v>234</v>
      </c>
      <c r="R1864" s="68" t="s">
        <v>31</v>
      </c>
      <c r="S1864" s="68">
        <v>10</v>
      </c>
      <c r="T1864" s="68">
        <v>13</v>
      </c>
      <c r="U1864" s="68">
        <v>-0.3</v>
      </c>
      <c r="V1864" s="68">
        <v>36</v>
      </c>
      <c r="W1864" s="68">
        <v>43.5</v>
      </c>
      <c r="X1864" s="68">
        <v>-0.21</v>
      </c>
      <c r="Y1864" s="68">
        <v>200.58</v>
      </c>
      <c r="Z1864" s="68">
        <v>106.08</v>
      </c>
      <c r="AA1864" s="68">
        <v>0.47</v>
      </c>
      <c r="AB1864" s="73">
        <v>46045.91</v>
      </c>
      <c r="AC1864" s="73">
        <v>24329.81</v>
      </c>
      <c r="AD1864" s="73">
        <v>46045.91</v>
      </c>
      <c r="AE1864" s="73">
        <v>24329.81</v>
      </c>
      <c r="AF1864" s="73"/>
      <c r="AG1864" s="73">
        <f>IFERROR(VLOOKUP(J1864,'Roll ups'!D:E,2,FALSE),0)</f>
        <v>4182721.1600000006</v>
      </c>
      <c r="AH1864" s="74">
        <f>IF(Table2[[#This Row],[CATEGORY TTL LOOKUP]]=0,0,IF(Table2[[#This Row],[CATEGORY TTL LOOKUP]]&gt;0,SUM(AB1864/AG1864)))</f>
        <v>1.1008601395747834E-2</v>
      </c>
      <c r="AI1864" s="74" t="str">
        <f>IFERROR(IF(AH1864&lt;#REF!,"STRIKE",IF(AH1864&gt;=#REF!,"GOOD")),"NO DATA")</f>
        <v>NO DATA</v>
      </c>
      <c r="AJ1864" s="75">
        <f>IFERROR(VLOOKUP(K1864,'Roll ups'!H:I,2,FALSE),0)</f>
        <v>4182721.1600000006</v>
      </c>
      <c r="AK1864" s="76">
        <f>IF(Table2[[#This Row],[PRICE TIER LOOKUP]]=0,0,IF(Table2[[#This Row],[PRICE TIER LOOKUP]]&gt;0,SUM(AB1864/AJ1864)))</f>
        <v>1.1008601395747834E-2</v>
      </c>
      <c r="AL1864" s="74" t="e">
        <f>IF(AK1864&lt;#REF!,"STRIKE",IF(AK1864&gt;=#REF!,"GOOD"))</f>
        <v>#REF!</v>
      </c>
      <c r="AM1864" s="75">
        <f>VLOOKUP(H1864,'Roll ups'!A:B,2,FALSE)</f>
        <v>325145452.83999985</v>
      </c>
      <c r="AN1864" s="77">
        <f t="shared" ref="AN1864:AN1895" si="64">AB1864/AM1864</f>
        <v>1.4161634307910387E-4</v>
      </c>
      <c r="AO1864" s="74" t="str">
        <f>IFERROR(VLOOKUP(Table2[[#This Row],[Product Name]],'Roll ups'!L:P,5,FALSE),"GOOD")</f>
        <v>GOOD</v>
      </c>
      <c r="AP1864" s="74">
        <f>Table2[[#This Row],[Retail Dollar Vol Current 12 Mths]]/Table2[[#This Row],[SHELF SALES  LOOKUP]]</f>
        <v>1.4161634307910387E-4</v>
      </c>
      <c r="AQ1864" s="69">
        <f t="shared" ref="AQ1864:AQ1895" si="65">COUNTIF(AG1864:AO1864,"Strike")</f>
        <v>0</v>
      </c>
      <c r="AR186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864" s="69" t="e">
        <f>IF(Table2[[#This Row],[Shelf Dollar Vol Current 12 Mths]]&gt;#REF!,"MEETS $ CRITERIA",IF(Table2[[#This Row],[Shelf Dollar Vol Current 12 Mths]]&lt;#REF!+1,"DOES NOT MEET $ CRITERIA"))</f>
        <v>#REF!</v>
      </c>
      <c r="AT1864" s="78"/>
    </row>
    <row r="1865" spans="1:46" ht="13.8" x14ac:dyDescent="0.3">
      <c r="A1865" s="68" t="s">
        <v>10562</v>
      </c>
      <c r="B1865" s="69">
        <v>46688</v>
      </c>
      <c r="C1865" s="69">
        <v>158</v>
      </c>
      <c r="D1865" s="69" t="s">
        <v>25</v>
      </c>
      <c r="E1865" s="70">
        <v>45017</v>
      </c>
      <c r="F1865" s="70"/>
      <c r="G1865" s="71" t="s">
        <v>10563</v>
      </c>
      <c r="H1865" s="69" t="s">
        <v>6315</v>
      </c>
      <c r="I1865" s="68" t="s">
        <v>299</v>
      </c>
      <c r="J1865" s="68" t="s">
        <v>299</v>
      </c>
      <c r="K1865" s="68" t="s">
        <v>6320</v>
      </c>
      <c r="L1865" s="68" t="s">
        <v>6320</v>
      </c>
      <c r="M1865" s="68" t="s">
        <v>299</v>
      </c>
      <c r="N1865" s="68" t="s">
        <v>445</v>
      </c>
      <c r="O1865" s="68" t="s">
        <v>10564</v>
      </c>
      <c r="P1865" s="72" t="s">
        <v>299</v>
      </c>
      <c r="Q1865" s="68" t="s">
        <v>47</v>
      </c>
      <c r="R1865" s="68" t="s">
        <v>31</v>
      </c>
      <c r="S1865" s="68">
        <v>5</v>
      </c>
      <c r="T1865" s="68">
        <v>20.5</v>
      </c>
      <c r="U1865" s="68">
        <v>-3.1</v>
      </c>
      <c r="V1865" s="68">
        <v>16</v>
      </c>
      <c r="W1865" s="68">
        <v>28</v>
      </c>
      <c r="X1865" s="68">
        <v>-0.75</v>
      </c>
      <c r="Y1865" s="68">
        <v>97.42</v>
      </c>
      <c r="Z1865" s="68">
        <v>122.5</v>
      </c>
      <c r="AA1865" s="68">
        <v>-0.26</v>
      </c>
      <c r="AB1865" s="73">
        <v>28438.799999999999</v>
      </c>
      <c r="AC1865" s="73">
        <v>37836.36</v>
      </c>
      <c r="AD1865" s="73">
        <v>31796.799999999999</v>
      </c>
      <c r="AE1865" s="73">
        <v>38328.36</v>
      </c>
      <c r="AF1865" s="73"/>
      <c r="AG1865" s="73">
        <f>IFERROR(VLOOKUP(J1865,'Roll ups'!D:E,2,FALSE),0)</f>
        <v>12844114.079999994</v>
      </c>
      <c r="AH1865" s="74">
        <f>IF(Table2[[#This Row],[CATEGORY TTL LOOKUP]]=0,0,IF(Table2[[#This Row],[CATEGORY TTL LOOKUP]]&gt;0,SUM(AB1865/AG1865)))</f>
        <v>2.2141503744725391E-3</v>
      </c>
      <c r="AI1865" s="74" t="str">
        <f>IFERROR(IF(AH1865&lt;#REF!,"STRIKE",IF(AH1865&gt;=#REF!,"GOOD")),"NO DATA")</f>
        <v>NO DATA</v>
      </c>
      <c r="AJ1865" s="75">
        <f>IFERROR(VLOOKUP(K1865,'Roll ups'!H:I,2,FALSE),0)</f>
        <v>3676796.11</v>
      </c>
      <c r="AK1865" s="76">
        <f>IF(Table2[[#This Row],[PRICE TIER LOOKUP]]=0,0,IF(Table2[[#This Row],[PRICE TIER LOOKUP]]&gt;0,SUM(AB1865/AJ1865)))</f>
        <v>7.7346687575776405E-3</v>
      </c>
      <c r="AL1865" s="74" t="e">
        <f>IF(AK1865&lt;#REF!,"STRIKE",IF(AK1865&gt;=#REF!,"GOOD"))</f>
        <v>#REF!</v>
      </c>
      <c r="AM1865" s="75">
        <f>VLOOKUP(H1865,'Roll ups'!A:B,2,FALSE)</f>
        <v>325145452.83999985</v>
      </c>
      <c r="AN1865" s="77">
        <f t="shared" si="64"/>
        <v>8.7464855348890242E-5</v>
      </c>
      <c r="AO1865" s="74" t="str">
        <f>IFERROR(VLOOKUP(Table2[[#This Row],[Product Name]],'Roll ups'!L:P,5,FALSE),"GOOD")</f>
        <v>GOOD</v>
      </c>
      <c r="AP1865" s="74">
        <f>Table2[[#This Row],[Retail Dollar Vol Current 12 Mths]]/Table2[[#This Row],[SHELF SALES  LOOKUP]]</f>
        <v>9.7792540914440587E-5</v>
      </c>
      <c r="AQ1865" s="69">
        <f t="shared" si="65"/>
        <v>0</v>
      </c>
      <c r="AR186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865" s="69" t="e">
        <f>IF(Table2[[#This Row],[Shelf Dollar Vol Current 12 Mths]]&gt;#REF!,"MEETS $ CRITERIA",IF(Table2[[#This Row],[Shelf Dollar Vol Current 12 Mths]]&lt;#REF!+1,"DOES NOT MEET $ CRITERIA"))</f>
        <v>#REF!</v>
      </c>
      <c r="AT1865" s="78"/>
    </row>
    <row r="1866" spans="1:46" ht="13.8" x14ac:dyDescent="0.3">
      <c r="A1866" s="68" t="s">
        <v>10565</v>
      </c>
      <c r="B1866" s="69">
        <v>46689</v>
      </c>
      <c r="C1866" s="69">
        <v>162</v>
      </c>
      <c r="D1866" s="69" t="s">
        <v>25</v>
      </c>
      <c r="E1866" s="70">
        <v>45017</v>
      </c>
      <c r="F1866" s="70"/>
      <c r="G1866" s="71" t="s">
        <v>10566</v>
      </c>
      <c r="H1866" s="69" t="s">
        <v>6315</v>
      </c>
      <c r="I1866" s="68" t="s">
        <v>299</v>
      </c>
      <c r="J1866" s="68" t="s">
        <v>299</v>
      </c>
      <c r="K1866" s="68" t="s">
        <v>146</v>
      </c>
      <c r="L1866" s="68" t="s">
        <v>146</v>
      </c>
      <c r="M1866" s="68" t="s">
        <v>299</v>
      </c>
      <c r="N1866" s="68" t="s">
        <v>492</v>
      </c>
      <c r="O1866" s="68" t="s">
        <v>10567</v>
      </c>
      <c r="P1866" s="72" t="s">
        <v>299</v>
      </c>
      <c r="Q1866" s="68" t="s">
        <v>47</v>
      </c>
      <c r="R1866" s="68" t="s">
        <v>31</v>
      </c>
      <c r="S1866" s="68">
        <v>7</v>
      </c>
      <c r="T1866" s="68">
        <v>15</v>
      </c>
      <c r="U1866" s="68">
        <v>-1.31</v>
      </c>
      <c r="V1866" s="68">
        <v>19</v>
      </c>
      <c r="W1866" s="68">
        <v>15.5</v>
      </c>
      <c r="X1866" s="68">
        <v>0.18</v>
      </c>
      <c r="Y1866" s="68">
        <v>73.92</v>
      </c>
      <c r="Z1866" s="68">
        <v>109</v>
      </c>
      <c r="AA1866" s="68">
        <v>-0.47</v>
      </c>
      <c r="AB1866" s="73">
        <v>29063.9</v>
      </c>
      <c r="AC1866" s="73">
        <v>44787.24</v>
      </c>
      <c r="AD1866" s="73">
        <v>31665.9</v>
      </c>
      <c r="AE1866" s="73">
        <v>45155.519999999997</v>
      </c>
      <c r="AF1866" s="73"/>
      <c r="AG1866" s="73">
        <f>IFERROR(VLOOKUP(J1866,'Roll ups'!D:E,2,FALSE),0)</f>
        <v>12844114.079999994</v>
      </c>
      <c r="AH1866" s="74">
        <f>IF(Table2[[#This Row],[CATEGORY TTL LOOKUP]]=0,0,IF(Table2[[#This Row],[CATEGORY TTL LOOKUP]]&gt;0,SUM(AB1866/AG1866)))</f>
        <v>2.2628185812563271E-3</v>
      </c>
      <c r="AI1866" s="74" t="str">
        <f>IFERROR(IF(AH1866&lt;#REF!,"STRIKE",IF(AH1866&gt;=#REF!,"GOOD")),"NO DATA")</f>
        <v>NO DATA</v>
      </c>
      <c r="AJ1866" s="75">
        <f>IFERROR(VLOOKUP(K1866,'Roll ups'!H:I,2,FALSE),0)</f>
        <v>69119979.479999974</v>
      </c>
      <c r="AK1866" s="76">
        <f>IF(Table2[[#This Row],[PRICE TIER LOOKUP]]=0,0,IF(Table2[[#This Row],[PRICE TIER LOOKUP]]&gt;0,SUM(AB1866/AJ1866)))</f>
        <v>4.2048478918327379E-4</v>
      </c>
      <c r="AL1866" s="74" t="e">
        <f>IF(AK1866&lt;#REF!,"STRIKE",IF(AK1866&gt;=#REF!,"GOOD"))</f>
        <v>#REF!</v>
      </c>
      <c r="AM1866" s="75">
        <f>VLOOKUP(H1866,'Roll ups'!A:B,2,FALSE)</f>
        <v>325145452.83999985</v>
      </c>
      <c r="AN1866" s="77">
        <f t="shared" si="64"/>
        <v>8.9387379543954428E-5</v>
      </c>
      <c r="AO1866" s="74" t="str">
        <f>IFERROR(VLOOKUP(Table2[[#This Row],[Product Name]],'Roll ups'!L:P,5,FALSE),"GOOD")</f>
        <v>GOOD</v>
      </c>
      <c r="AP1866" s="74">
        <f>Table2[[#This Row],[Retail Dollar Vol Current 12 Mths]]/Table2[[#This Row],[SHELF SALES  LOOKUP]]</f>
        <v>9.7389951861274858E-5</v>
      </c>
      <c r="AQ1866" s="69">
        <f t="shared" si="65"/>
        <v>0</v>
      </c>
      <c r="AR186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866" s="69" t="e">
        <f>IF(Table2[[#This Row],[Shelf Dollar Vol Current 12 Mths]]&gt;#REF!,"MEETS $ CRITERIA",IF(Table2[[#This Row],[Shelf Dollar Vol Current 12 Mths]]&lt;#REF!+1,"DOES NOT MEET $ CRITERIA"))</f>
        <v>#REF!</v>
      </c>
      <c r="AT1866" s="78"/>
    </row>
    <row r="1867" spans="1:46" ht="13.8" x14ac:dyDescent="0.3">
      <c r="A1867" s="68" t="s">
        <v>10568</v>
      </c>
      <c r="B1867" s="69">
        <v>66761</v>
      </c>
      <c r="C1867" s="69">
        <v>161</v>
      </c>
      <c r="D1867" s="69" t="s">
        <v>25</v>
      </c>
      <c r="E1867" s="70">
        <v>45017</v>
      </c>
      <c r="F1867" s="70"/>
      <c r="G1867" s="71" t="s">
        <v>10569</v>
      </c>
      <c r="H1867" s="69" t="s">
        <v>6315</v>
      </c>
      <c r="I1867" s="68" t="s">
        <v>299</v>
      </c>
      <c r="J1867" s="68" t="s">
        <v>299</v>
      </c>
      <c r="K1867" s="68" t="s">
        <v>132</v>
      </c>
      <c r="L1867" s="68" t="s">
        <v>6320</v>
      </c>
      <c r="M1867" s="68" t="s">
        <v>299</v>
      </c>
      <c r="N1867" s="68" t="s">
        <v>184</v>
      </c>
      <c r="O1867" s="68" t="s">
        <v>10570</v>
      </c>
      <c r="P1867" s="72" t="s">
        <v>191</v>
      </c>
      <c r="Q1867" s="68" t="s">
        <v>44</v>
      </c>
      <c r="R1867" s="68" t="s">
        <v>60</v>
      </c>
      <c r="S1867" s="68">
        <v>1</v>
      </c>
      <c r="T1867" s="68">
        <v>3.5</v>
      </c>
      <c r="U1867" s="68">
        <v>-6</v>
      </c>
      <c r="V1867" s="68">
        <v>10.5</v>
      </c>
      <c r="W1867" s="68">
        <v>7.5</v>
      </c>
      <c r="X1867" s="68">
        <v>0.28999999999999998</v>
      </c>
      <c r="Y1867" s="68">
        <v>27.5</v>
      </c>
      <c r="Z1867" s="68">
        <v>30</v>
      </c>
      <c r="AA1867" s="68">
        <v>-0.09</v>
      </c>
      <c r="AB1867" s="73">
        <v>7692.18</v>
      </c>
      <c r="AC1867" s="73">
        <v>8773.2000000000007</v>
      </c>
      <c r="AD1867" s="73">
        <v>8052.18</v>
      </c>
      <c r="AE1867" s="73">
        <v>8773.2000000000007</v>
      </c>
      <c r="AF1867" s="73"/>
      <c r="AG1867" s="73">
        <f>IFERROR(VLOOKUP(J1867,'Roll ups'!D:E,2,FALSE),0)</f>
        <v>12844114.079999994</v>
      </c>
      <c r="AH1867" s="74">
        <f>IF(Table2[[#This Row],[CATEGORY TTL LOOKUP]]=0,0,IF(Table2[[#This Row],[CATEGORY TTL LOOKUP]]&gt;0,SUM(AB1867/AG1867)))</f>
        <v>5.988875489651524E-4</v>
      </c>
      <c r="AI1867" s="74" t="str">
        <f>IFERROR(IF(AH1867&lt;#REF!,"STRIKE",IF(AH1867&gt;=#REF!,"GOOD")),"NO DATA")</f>
        <v>NO DATA</v>
      </c>
      <c r="AJ1867" s="75">
        <f>IFERROR(VLOOKUP(K1867,'Roll ups'!H:I,2,FALSE),0)</f>
        <v>126094742.97999983</v>
      </c>
      <c r="AK1867" s="76">
        <f>IF(Table2[[#This Row],[PRICE TIER LOOKUP]]=0,0,IF(Table2[[#This Row],[PRICE TIER LOOKUP]]&gt;0,SUM(AB1867/AJ1867)))</f>
        <v>6.1003177596547974E-5</v>
      </c>
      <c r="AL1867" s="74" t="e">
        <f>IF(AK1867&lt;#REF!,"STRIKE",IF(AK1867&gt;=#REF!,"GOOD"))</f>
        <v>#REF!</v>
      </c>
      <c r="AM1867" s="75">
        <f>VLOOKUP(H1867,'Roll ups'!A:B,2,FALSE)</f>
        <v>325145452.83999985</v>
      </c>
      <c r="AN1867" s="77">
        <f t="shared" si="64"/>
        <v>2.3657658235144468E-5</v>
      </c>
      <c r="AO1867" s="74" t="str">
        <f>IFERROR(VLOOKUP(Table2[[#This Row],[Product Name]],'Roll ups'!L:P,5,FALSE),"GOOD")</f>
        <v>GOOD</v>
      </c>
      <c r="AP1867" s="74">
        <f>Table2[[#This Row],[Retail Dollar Vol Current 12 Mths]]/Table2[[#This Row],[SHELF SALES  LOOKUP]]</f>
        <v>2.476485502001586E-5</v>
      </c>
      <c r="AQ1867" s="69">
        <f t="shared" si="65"/>
        <v>0</v>
      </c>
      <c r="AR186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867" s="69" t="e">
        <f>IF(Table2[[#This Row],[Shelf Dollar Vol Current 12 Mths]]&gt;#REF!,"MEETS $ CRITERIA",IF(Table2[[#This Row],[Shelf Dollar Vol Current 12 Mths]]&lt;#REF!+1,"DOES NOT MEET $ CRITERIA"))</f>
        <v>#REF!</v>
      </c>
      <c r="AT1867" s="78"/>
    </row>
    <row r="1868" spans="1:46" ht="13.8" x14ac:dyDescent="0.3">
      <c r="A1868" s="68" t="s">
        <v>10571</v>
      </c>
      <c r="B1868" s="69">
        <v>66763</v>
      </c>
      <c r="C1868" s="69">
        <v>204</v>
      </c>
      <c r="D1868" s="69" t="s">
        <v>25</v>
      </c>
      <c r="E1868" s="70">
        <v>45017</v>
      </c>
      <c r="F1868" s="70"/>
      <c r="G1868" s="71" t="s">
        <v>10572</v>
      </c>
      <c r="H1868" s="69" t="s">
        <v>6315</v>
      </c>
      <c r="I1868" s="68" t="s">
        <v>299</v>
      </c>
      <c r="J1868" s="68" t="s">
        <v>299</v>
      </c>
      <c r="K1868" s="68" t="s">
        <v>132</v>
      </c>
      <c r="L1868" s="68" t="s">
        <v>6320</v>
      </c>
      <c r="M1868" s="68" t="s">
        <v>299</v>
      </c>
      <c r="N1868" s="68" t="s">
        <v>184</v>
      </c>
      <c r="O1868" s="68" t="s">
        <v>10573</v>
      </c>
      <c r="P1868" s="72" t="s">
        <v>191</v>
      </c>
      <c r="Q1868" s="68" t="s">
        <v>44</v>
      </c>
      <c r="R1868" s="68" t="s">
        <v>60</v>
      </c>
      <c r="S1868" s="68"/>
      <c r="T1868" s="68">
        <v>1</v>
      </c>
      <c r="U1868" s="68"/>
      <c r="V1868" s="68">
        <v>2.5</v>
      </c>
      <c r="W1868" s="68">
        <v>4</v>
      </c>
      <c r="X1868" s="68">
        <v>-0.6</v>
      </c>
      <c r="Y1868" s="68">
        <v>14</v>
      </c>
      <c r="Z1868" s="68">
        <v>25.17</v>
      </c>
      <c r="AA1868" s="68">
        <v>-0.8</v>
      </c>
      <c r="AB1868" s="73">
        <v>3983.94</v>
      </c>
      <c r="AC1868" s="73">
        <v>8567.74</v>
      </c>
      <c r="AD1868" s="73">
        <v>4553.9399999999996</v>
      </c>
      <c r="AE1868" s="73">
        <v>8567.74</v>
      </c>
      <c r="AF1868" s="73"/>
      <c r="AG1868" s="73">
        <f>IFERROR(VLOOKUP(J1868,'Roll ups'!D:E,2,FALSE),0)</f>
        <v>12844114.079999994</v>
      </c>
      <c r="AH1868" s="74">
        <f>IF(Table2[[#This Row],[CATEGORY TTL LOOKUP]]=0,0,IF(Table2[[#This Row],[CATEGORY TTL LOOKUP]]&gt;0,SUM(AB1868/AG1868)))</f>
        <v>3.1017631696401141E-4</v>
      </c>
      <c r="AI1868" s="74" t="str">
        <f>IFERROR(IF(AH1868&lt;#REF!,"STRIKE",IF(AH1868&gt;=#REF!,"GOOD")),"NO DATA")</f>
        <v>NO DATA</v>
      </c>
      <c r="AJ1868" s="75">
        <f>IFERROR(VLOOKUP(K1868,'Roll ups'!H:I,2,FALSE),0)</f>
        <v>126094742.97999983</v>
      </c>
      <c r="AK1868" s="76">
        <f>IF(Table2[[#This Row],[PRICE TIER LOOKUP]]=0,0,IF(Table2[[#This Row],[PRICE TIER LOOKUP]]&gt;0,SUM(AB1868/AJ1868)))</f>
        <v>3.1594814389937746E-5</v>
      </c>
      <c r="AL1868" s="74" t="e">
        <f>IF(AK1868&lt;#REF!,"STRIKE",IF(AK1868&gt;=#REF!,"GOOD"))</f>
        <v>#REF!</v>
      </c>
      <c r="AM1868" s="75">
        <f>VLOOKUP(H1868,'Roll ups'!A:B,2,FALSE)</f>
        <v>325145452.83999985</v>
      </c>
      <c r="AN1868" s="77">
        <f t="shared" si="64"/>
        <v>1.2252793219779237E-5</v>
      </c>
      <c r="AO1868" s="74" t="str">
        <f>IFERROR(VLOOKUP(Table2[[#This Row],[Product Name]],'Roll ups'!L:P,5,FALSE),"GOOD")</f>
        <v>GOOD</v>
      </c>
      <c r="AP1868" s="74">
        <f>Table2[[#This Row],[Retail Dollar Vol Current 12 Mths]]/Table2[[#This Row],[SHELF SALES  LOOKUP]]</f>
        <v>1.4005854795825604E-5</v>
      </c>
      <c r="AQ1868" s="69">
        <f t="shared" si="65"/>
        <v>0</v>
      </c>
      <c r="AR186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868" s="69" t="e">
        <f>IF(Table2[[#This Row],[Shelf Dollar Vol Current 12 Mths]]&gt;#REF!,"MEETS $ CRITERIA",IF(Table2[[#This Row],[Shelf Dollar Vol Current 12 Mths]]&lt;#REF!+1,"DOES NOT MEET $ CRITERIA"))</f>
        <v>#REF!</v>
      </c>
      <c r="AT1868" s="78"/>
    </row>
    <row r="1869" spans="1:46" ht="13.8" x14ac:dyDescent="0.3">
      <c r="A1869" s="68" t="s">
        <v>10574</v>
      </c>
      <c r="B1869" s="69">
        <v>87172</v>
      </c>
      <c r="C1869" s="69">
        <v>68</v>
      </c>
      <c r="D1869" s="69" t="s">
        <v>25</v>
      </c>
      <c r="E1869" s="70">
        <v>45017</v>
      </c>
      <c r="F1869" s="70"/>
      <c r="G1869" s="71" t="s">
        <v>10575</v>
      </c>
      <c r="H1869" s="69" t="s">
        <v>6315</v>
      </c>
      <c r="I1869" s="68" t="s">
        <v>245</v>
      </c>
      <c r="J1869" s="68" t="s">
        <v>245</v>
      </c>
      <c r="K1869" s="68" t="s">
        <v>6320</v>
      </c>
      <c r="L1869" s="68" t="s">
        <v>6320</v>
      </c>
      <c r="M1869" s="68" t="s">
        <v>245</v>
      </c>
      <c r="N1869" s="68" t="s">
        <v>246</v>
      </c>
      <c r="O1869" s="68" t="s">
        <v>10576</v>
      </c>
      <c r="P1869" s="72" t="s">
        <v>245</v>
      </c>
      <c r="Q1869" s="68" t="s">
        <v>41</v>
      </c>
      <c r="R1869" s="68" t="s">
        <v>31</v>
      </c>
      <c r="S1869" s="68">
        <v>6</v>
      </c>
      <c r="T1869" s="68">
        <v>1.5</v>
      </c>
      <c r="U1869" s="68">
        <v>0.73</v>
      </c>
      <c r="V1869" s="68">
        <v>15.5</v>
      </c>
      <c r="W1869" s="68">
        <v>12</v>
      </c>
      <c r="X1869" s="68">
        <v>0.23</v>
      </c>
      <c r="Y1869" s="68">
        <v>39</v>
      </c>
      <c r="Z1869" s="68">
        <v>35.5</v>
      </c>
      <c r="AA1869" s="68">
        <v>0.09</v>
      </c>
      <c r="AB1869" s="73">
        <v>18092.88</v>
      </c>
      <c r="AC1869" s="73">
        <v>16469.16</v>
      </c>
      <c r="AD1869" s="73">
        <v>18092.88</v>
      </c>
      <c r="AE1869" s="73">
        <v>16469.16</v>
      </c>
      <c r="AF1869" s="73"/>
      <c r="AG1869" s="73">
        <f>IFERROR(VLOOKUP(J1869,'Roll ups'!D:E,2,FALSE),0)</f>
        <v>57863085.470000021</v>
      </c>
      <c r="AH1869" s="74">
        <f>IF(Table2[[#This Row],[CATEGORY TTL LOOKUP]]=0,0,IF(Table2[[#This Row],[CATEGORY TTL LOOKUP]]&gt;0,SUM(AB1869/AG1869)))</f>
        <v>3.1268432806578426E-4</v>
      </c>
      <c r="AI1869" s="74" t="str">
        <f>IFERROR(IF(AH1869&lt;#REF!,"STRIKE",IF(AH1869&gt;=#REF!,"GOOD")),"NO DATA")</f>
        <v>NO DATA</v>
      </c>
      <c r="AJ1869" s="75">
        <f>IFERROR(VLOOKUP(K1869,'Roll ups'!H:I,2,FALSE),0)</f>
        <v>3676796.11</v>
      </c>
      <c r="AK1869" s="76">
        <f>IF(Table2[[#This Row],[PRICE TIER LOOKUP]]=0,0,IF(Table2[[#This Row],[PRICE TIER LOOKUP]]&gt;0,SUM(AB1869/AJ1869)))</f>
        <v>4.9208276604709531E-3</v>
      </c>
      <c r="AL1869" s="74" t="e">
        <f>IF(AK1869&lt;#REF!,"STRIKE",IF(AK1869&gt;=#REF!,"GOOD"))</f>
        <v>#REF!</v>
      </c>
      <c r="AM1869" s="75">
        <f>VLOOKUP(H1869,'Roll ups'!A:B,2,FALSE)</f>
        <v>325145452.83999985</v>
      </c>
      <c r="AN1869" s="77">
        <f t="shared" si="64"/>
        <v>5.5645496014066321E-5</v>
      </c>
      <c r="AO1869" s="74" t="str">
        <f>IFERROR(VLOOKUP(Table2[[#This Row],[Product Name]],'Roll ups'!L:P,5,FALSE),"GOOD")</f>
        <v>GOOD</v>
      </c>
      <c r="AP1869" s="74">
        <f>Table2[[#This Row],[Retail Dollar Vol Current 12 Mths]]/Table2[[#This Row],[SHELF SALES  LOOKUP]]</f>
        <v>5.5645496014066321E-5</v>
      </c>
      <c r="AQ1869" s="69">
        <f t="shared" si="65"/>
        <v>0</v>
      </c>
      <c r="AR186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869" s="69" t="e">
        <f>IF(Table2[[#This Row],[Shelf Dollar Vol Current 12 Mths]]&gt;#REF!,"MEETS $ CRITERIA",IF(Table2[[#This Row],[Shelf Dollar Vol Current 12 Mths]]&lt;#REF!+1,"DOES NOT MEET $ CRITERIA"))</f>
        <v>#REF!</v>
      </c>
      <c r="AT1869" s="78"/>
    </row>
    <row r="1870" spans="1:46" ht="13.8" x14ac:dyDescent="0.3">
      <c r="A1870" s="68" t="s">
        <v>10577</v>
      </c>
      <c r="B1870" s="69">
        <v>87281</v>
      </c>
      <c r="C1870" s="69">
        <v>373</v>
      </c>
      <c r="D1870" s="69" t="s">
        <v>25</v>
      </c>
      <c r="E1870" s="70">
        <v>45017</v>
      </c>
      <c r="F1870" s="70"/>
      <c r="G1870" s="71" t="s">
        <v>10578</v>
      </c>
      <c r="H1870" s="69" t="s">
        <v>6315</v>
      </c>
      <c r="I1870" s="68" t="s">
        <v>245</v>
      </c>
      <c r="J1870" s="68" t="s">
        <v>245</v>
      </c>
      <c r="K1870" s="68" t="s">
        <v>6320</v>
      </c>
      <c r="L1870" s="68" t="s">
        <v>6320</v>
      </c>
      <c r="M1870" s="68" t="s">
        <v>245</v>
      </c>
      <c r="N1870" s="68" t="s">
        <v>246</v>
      </c>
      <c r="O1870" s="68" t="s">
        <v>10579</v>
      </c>
      <c r="P1870" s="72" t="s">
        <v>245</v>
      </c>
      <c r="Q1870" s="68" t="s">
        <v>397</v>
      </c>
      <c r="R1870" s="68" t="s">
        <v>31</v>
      </c>
      <c r="S1870" s="68">
        <v>16</v>
      </c>
      <c r="T1870" s="68">
        <v>55.33</v>
      </c>
      <c r="U1870" s="68">
        <v>-2.5299999999999998</v>
      </c>
      <c r="V1870" s="68">
        <v>46.96</v>
      </c>
      <c r="W1870" s="68">
        <v>76</v>
      </c>
      <c r="X1870" s="68">
        <v>-0.62</v>
      </c>
      <c r="Y1870" s="68">
        <v>197.56</v>
      </c>
      <c r="Z1870" s="68">
        <v>152.66999999999999</v>
      </c>
      <c r="AA1870" s="68">
        <v>0.23</v>
      </c>
      <c r="AB1870" s="73">
        <v>124174.2</v>
      </c>
      <c r="AC1870" s="73">
        <v>95905.2</v>
      </c>
      <c r="AD1870" s="73">
        <v>124174.2</v>
      </c>
      <c r="AE1870" s="73">
        <v>95905.2</v>
      </c>
      <c r="AF1870" s="73"/>
      <c r="AG1870" s="73">
        <f>IFERROR(VLOOKUP(J1870,'Roll ups'!D:E,2,FALSE),0)</f>
        <v>57863085.470000021</v>
      </c>
      <c r="AH1870" s="74">
        <f>IF(Table2[[#This Row],[CATEGORY TTL LOOKUP]]=0,0,IF(Table2[[#This Row],[CATEGORY TTL LOOKUP]]&gt;0,SUM(AB1870/AG1870)))</f>
        <v>2.1460003211266699E-3</v>
      </c>
      <c r="AI1870" s="74" t="str">
        <f>IFERROR(IF(AH1870&lt;#REF!,"STRIKE",IF(AH1870&gt;=#REF!,"GOOD")),"NO DATA")</f>
        <v>NO DATA</v>
      </c>
      <c r="AJ1870" s="75">
        <f>IFERROR(VLOOKUP(K1870,'Roll ups'!H:I,2,FALSE),0)</f>
        <v>3676796.11</v>
      </c>
      <c r="AK1870" s="76">
        <f>IF(Table2[[#This Row],[PRICE TIER LOOKUP]]=0,0,IF(Table2[[#This Row],[PRICE TIER LOOKUP]]&gt;0,SUM(AB1870/AJ1870)))</f>
        <v>3.3772392127558032E-2</v>
      </c>
      <c r="AL1870" s="74" t="e">
        <f>IF(AK1870&lt;#REF!,"STRIKE",IF(AK1870&gt;=#REF!,"GOOD"))</f>
        <v>#REF!</v>
      </c>
      <c r="AM1870" s="75">
        <f>VLOOKUP(H1870,'Roll ups'!A:B,2,FALSE)</f>
        <v>325145452.83999985</v>
      </c>
      <c r="AN1870" s="77">
        <f t="shared" si="64"/>
        <v>3.8190354167771376E-4</v>
      </c>
      <c r="AO1870" s="74" t="str">
        <f>IFERROR(VLOOKUP(Table2[[#This Row],[Product Name]],'Roll ups'!L:P,5,FALSE),"GOOD")</f>
        <v>GOOD</v>
      </c>
      <c r="AP1870" s="74">
        <f>Table2[[#This Row],[Retail Dollar Vol Current 12 Mths]]/Table2[[#This Row],[SHELF SALES  LOOKUP]]</f>
        <v>3.8190354167771376E-4</v>
      </c>
      <c r="AQ1870" s="69">
        <f t="shared" si="65"/>
        <v>0</v>
      </c>
      <c r="AR187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870" s="69" t="e">
        <f>IF(Table2[[#This Row],[Shelf Dollar Vol Current 12 Mths]]&gt;#REF!,"MEETS $ CRITERIA",IF(Table2[[#This Row],[Shelf Dollar Vol Current 12 Mths]]&lt;#REF!+1,"DOES NOT MEET $ CRITERIA"))</f>
        <v>#REF!</v>
      </c>
      <c r="AT1870" s="78"/>
    </row>
    <row r="1871" spans="1:46" ht="13.8" x14ac:dyDescent="0.3">
      <c r="A1871" s="68" t="s">
        <v>10580</v>
      </c>
      <c r="B1871" s="69">
        <v>88024</v>
      </c>
      <c r="C1871" s="69">
        <v>385</v>
      </c>
      <c r="D1871" s="69" t="s">
        <v>25</v>
      </c>
      <c r="E1871" s="70">
        <v>45017</v>
      </c>
      <c r="F1871" s="70"/>
      <c r="G1871" s="71" t="s">
        <v>10581</v>
      </c>
      <c r="H1871" s="69" t="s">
        <v>6315</v>
      </c>
      <c r="I1871" s="68" t="s">
        <v>245</v>
      </c>
      <c r="J1871" s="68" t="s">
        <v>245</v>
      </c>
      <c r="K1871" s="68" t="s">
        <v>89</v>
      </c>
      <c r="L1871" s="68" t="s">
        <v>132</v>
      </c>
      <c r="M1871" s="68" t="s">
        <v>245</v>
      </c>
      <c r="N1871" s="68" t="s">
        <v>246</v>
      </c>
      <c r="O1871" s="68" t="s">
        <v>10582</v>
      </c>
      <c r="P1871" s="72" t="s">
        <v>245</v>
      </c>
      <c r="Q1871" s="68" t="s">
        <v>55</v>
      </c>
      <c r="R1871" s="68" t="s">
        <v>31</v>
      </c>
      <c r="S1871" s="68">
        <v>844</v>
      </c>
      <c r="T1871" s="68">
        <v>140.5</v>
      </c>
      <c r="U1871" s="68">
        <v>0.83</v>
      </c>
      <c r="V1871" s="68">
        <v>1374.25</v>
      </c>
      <c r="W1871" s="68">
        <v>195.5</v>
      </c>
      <c r="X1871" s="68">
        <v>0.86</v>
      </c>
      <c r="Y1871" s="68">
        <v>2429.67</v>
      </c>
      <c r="Z1871" s="68">
        <v>379</v>
      </c>
      <c r="AA1871" s="68">
        <v>0.84</v>
      </c>
      <c r="AB1871" s="73">
        <v>533034.57999999996</v>
      </c>
      <c r="AC1871" s="73">
        <v>72001.440000000002</v>
      </c>
      <c r="AD1871" s="73">
        <v>575909.72</v>
      </c>
      <c r="AE1871" s="73">
        <v>79448.88</v>
      </c>
      <c r="AF1871" s="73"/>
      <c r="AG1871" s="73">
        <f>IFERROR(VLOOKUP(J1871,'Roll ups'!D:E,2,FALSE),0)</f>
        <v>57863085.470000021</v>
      </c>
      <c r="AH1871" s="74">
        <f>IF(Table2[[#This Row],[CATEGORY TTL LOOKUP]]=0,0,IF(Table2[[#This Row],[CATEGORY TTL LOOKUP]]&gt;0,SUM(AB1871/AG1871)))</f>
        <v>9.211997176962845E-3</v>
      </c>
      <c r="AI1871" s="74" t="str">
        <f>IFERROR(IF(AH1871&lt;#REF!,"STRIKE",IF(AH1871&gt;=#REF!,"GOOD")),"NO DATA")</f>
        <v>NO DATA</v>
      </c>
      <c r="AJ1871" s="75">
        <f>IFERROR(VLOOKUP(K1871,'Roll ups'!H:I,2,FALSE),0)</f>
        <v>75793138.070000067</v>
      </c>
      <c r="AK1871" s="76">
        <f>IF(Table2[[#This Row],[PRICE TIER LOOKUP]]=0,0,IF(Table2[[#This Row],[PRICE TIER LOOKUP]]&gt;0,SUM(AB1871/AJ1871)))</f>
        <v>7.0327551223397901E-3</v>
      </c>
      <c r="AL1871" s="74" t="e">
        <f>IF(AK1871&lt;#REF!,"STRIKE",IF(AK1871&gt;=#REF!,"GOOD"))</f>
        <v>#REF!</v>
      </c>
      <c r="AM1871" s="75">
        <f>VLOOKUP(H1871,'Roll ups'!A:B,2,FALSE)</f>
        <v>325145452.83999985</v>
      </c>
      <c r="AN1871" s="77">
        <f t="shared" si="64"/>
        <v>1.6393727033368658E-3</v>
      </c>
      <c r="AO1871" s="74" t="str">
        <f>IFERROR(VLOOKUP(Table2[[#This Row],[Product Name]],'Roll ups'!L:P,5,FALSE),"GOOD")</f>
        <v>GOOD</v>
      </c>
      <c r="AP1871" s="74">
        <f>Table2[[#This Row],[Retail Dollar Vol Current 12 Mths]]/Table2[[#This Row],[SHELF SALES  LOOKUP]]</f>
        <v>1.7712371954449512E-3</v>
      </c>
      <c r="AQ1871" s="69">
        <f t="shared" si="65"/>
        <v>0</v>
      </c>
      <c r="AR187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871" s="69" t="e">
        <f>IF(Table2[[#This Row],[Shelf Dollar Vol Current 12 Mths]]&gt;#REF!,"MEETS $ CRITERIA",IF(Table2[[#This Row],[Shelf Dollar Vol Current 12 Mths]]&lt;#REF!+1,"DOES NOT MEET $ CRITERIA"))</f>
        <v>#REF!</v>
      </c>
      <c r="AT1871" s="78"/>
    </row>
    <row r="1872" spans="1:46" ht="13.8" x14ac:dyDescent="0.3">
      <c r="A1872" s="68" t="s">
        <v>10583</v>
      </c>
      <c r="B1872" s="69">
        <v>88239</v>
      </c>
      <c r="C1872" s="69">
        <v>167</v>
      </c>
      <c r="D1872" s="69" t="s">
        <v>25</v>
      </c>
      <c r="E1872" s="70">
        <v>45017</v>
      </c>
      <c r="F1872" s="70"/>
      <c r="G1872" s="71" t="s">
        <v>10584</v>
      </c>
      <c r="H1872" s="69" t="s">
        <v>6315</v>
      </c>
      <c r="I1872" s="68" t="s">
        <v>245</v>
      </c>
      <c r="J1872" s="68" t="s">
        <v>245</v>
      </c>
      <c r="K1872" s="68" t="s">
        <v>146</v>
      </c>
      <c r="L1872" s="68" t="s">
        <v>146</v>
      </c>
      <c r="M1872" s="68" t="s">
        <v>245</v>
      </c>
      <c r="N1872" s="68" t="s">
        <v>246</v>
      </c>
      <c r="O1872" s="68" t="s">
        <v>10585</v>
      </c>
      <c r="P1872" s="72" t="s">
        <v>245</v>
      </c>
      <c r="Q1872" s="68" t="s">
        <v>63</v>
      </c>
      <c r="R1872" s="68" t="s">
        <v>31</v>
      </c>
      <c r="S1872" s="68">
        <v>1</v>
      </c>
      <c r="T1872" s="68">
        <v>3.86</v>
      </c>
      <c r="U1872" s="68">
        <v>-3.15</v>
      </c>
      <c r="V1872" s="68">
        <v>3.99</v>
      </c>
      <c r="W1872" s="68">
        <v>21.71</v>
      </c>
      <c r="X1872" s="68">
        <v>-4.4400000000000004</v>
      </c>
      <c r="Y1872" s="68">
        <v>26.64</v>
      </c>
      <c r="Z1872" s="68">
        <v>44.64</v>
      </c>
      <c r="AA1872" s="68">
        <v>-0.68</v>
      </c>
      <c r="AB1872" s="73">
        <v>21168</v>
      </c>
      <c r="AC1872" s="73">
        <v>35456.400000000001</v>
      </c>
      <c r="AD1872" s="73">
        <v>21168</v>
      </c>
      <c r="AE1872" s="73">
        <v>35456.400000000001</v>
      </c>
      <c r="AF1872" s="73"/>
      <c r="AG1872" s="73">
        <f>IFERROR(VLOOKUP(J1872,'Roll ups'!D:E,2,FALSE),0)</f>
        <v>57863085.470000021</v>
      </c>
      <c r="AH1872" s="74">
        <f>IF(Table2[[#This Row],[CATEGORY TTL LOOKUP]]=0,0,IF(Table2[[#This Row],[CATEGORY TTL LOOKUP]]&gt;0,SUM(AB1872/AG1872)))</f>
        <v>3.6582909169223038E-4</v>
      </c>
      <c r="AI1872" s="74" t="str">
        <f>IFERROR(IF(AH1872&lt;#REF!,"STRIKE",IF(AH1872&gt;=#REF!,"GOOD")),"NO DATA")</f>
        <v>NO DATA</v>
      </c>
      <c r="AJ1872" s="75">
        <f>IFERROR(VLOOKUP(K1872,'Roll ups'!H:I,2,FALSE),0)</f>
        <v>69119979.479999974</v>
      </c>
      <c r="AK1872" s="76">
        <f>IF(Table2[[#This Row],[PRICE TIER LOOKUP]]=0,0,IF(Table2[[#This Row],[PRICE TIER LOOKUP]]&gt;0,SUM(AB1872/AJ1872)))</f>
        <v>3.0625009091799583E-4</v>
      </c>
      <c r="AL1872" s="74" t="e">
        <f>IF(AK1872&lt;#REF!,"STRIKE",IF(AK1872&gt;=#REF!,"GOOD"))</f>
        <v>#REF!</v>
      </c>
      <c r="AM1872" s="75">
        <f>VLOOKUP(H1872,'Roll ups'!A:B,2,FALSE)</f>
        <v>325145452.83999985</v>
      </c>
      <c r="AN1872" s="77">
        <f t="shared" si="64"/>
        <v>6.5103170950437728E-5</v>
      </c>
      <c r="AO1872" s="74" t="str">
        <f>IFERROR(VLOOKUP(Table2[[#This Row],[Product Name]],'Roll ups'!L:P,5,FALSE),"GOOD")</f>
        <v>GOOD</v>
      </c>
      <c r="AP1872" s="74">
        <f>Table2[[#This Row],[Retail Dollar Vol Current 12 Mths]]/Table2[[#This Row],[SHELF SALES  LOOKUP]]</f>
        <v>6.5103170950437728E-5</v>
      </c>
      <c r="AQ1872" s="69">
        <f t="shared" si="65"/>
        <v>0</v>
      </c>
      <c r="AR187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872" s="69" t="e">
        <f>IF(Table2[[#This Row],[Shelf Dollar Vol Current 12 Mths]]&gt;#REF!,"MEETS $ CRITERIA",IF(Table2[[#This Row],[Shelf Dollar Vol Current 12 Mths]]&lt;#REF!+1,"DOES NOT MEET $ CRITERIA"))</f>
        <v>#REF!</v>
      </c>
      <c r="AT1872" s="78"/>
    </row>
    <row r="1873" spans="1:46" ht="13.8" x14ac:dyDescent="0.3">
      <c r="A1873" s="68" t="s">
        <v>10586</v>
      </c>
      <c r="B1873" s="69">
        <v>88241</v>
      </c>
      <c r="C1873" s="69">
        <v>219</v>
      </c>
      <c r="D1873" s="69" t="s">
        <v>25</v>
      </c>
      <c r="E1873" s="70">
        <v>45017</v>
      </c>
      <c r="F1873" s="70"/>
      <c r="G1873" s="71" t="s">
        <v>10587</v>
      </c>
      <c r="H1873" s="69" t="s">
        <v>6315</v>
      </c>
      <c r="I1873" s="68" t="s">
        <v>245</v>
      </c>
      <c r="J1873" s="68" t="s">
        <v>245</v>
      </c>
      <c r="K1873" s="68" t="s">
        <v>6320</v>
      </c>
      <c r="L1873" s="68" t="s">
        <v>146</v>
      </c>
      <c r="M1873" s="68" t="s">
        <v>245</v>
      </c>
      <c r="N1873" s="68" t="s">
        <v>246</v>
      </c>
      <c r="O1873" s="68" t="s">
        <v>10588</v>
      </c>
      <c r="P1873" s="72" t="s">
        <v>245</v>
      </c>
      <c r="Q1873" s="68" t="s">
        <v>63</v>
      </c>
      <c r="R1873" s="68" t="s">
        <v>31</v>
      </c>
      <c r="S1873" s="68">
        <v>5</v>
      </c>
      <c r="T1873" s="68">
        <v>6.93</v>
      </c>
      <c r="U1873" s="68">
        <v>-0.41</v>
      </c>
      <c r="V1873" s="68">
        <v>13.45</v>
      </c>
      <c r="W1873" s="68">
        <v>31.59</v>
      </c>
      <c r="X1873" s="68">
        <v>-1.35</v>
      </c>
      <c r="Y1873" s="68">
        <v>46.87</v>
      </c>
      <c r="Z1873" s="68">
        <v>54.39</v>
      </c>
      <c r="AA1873" s="68">
        <v>-0.16</v>
      </c>
      <c r="AB1873" s="73">
        <v>34079.61</v>
      </c>
      <c r="AC1873" s="73">
        <v>39510.720000000001</v>
      </c>
      <c r="AD1873" s="73">
        <v>34079.61</v>
      </c>
      <c r="AE1873" s="73">
        <v>39510.720000000001</v>
      </c>
      <c r="AF1873" s="73"/>
      <c r="AG1873" s="73">
        <f>IFERROR(VLOOKUP(J1873,'Roll ups'!D:E,2,FALSE),0)</f>
        <v>57863085.470000021</v>
      </c>
      <c r="AH1873" s="74">
        <f>IF(Table2[[#This Row],[CATEGORY TTL LOOKUP]]=0,0,IF(Table2[[#This Row],[CATEGORY TTL LOOKUP]]&gt;0,SUM(AB1873/AG1873)))</f>
        <v>5.8896980213177675E-4</v>
      </c>
      <c r="AI1873" s="74" t="str">
        <f>IFERROR(IF(AH1873&lt;#REF!,"STRIKE",IF(AH1873&gt;=#REF!,"GOOD")),"NO DATA")</f>
        <v>NO DATA</v>
      </c>
      <c r="AJ1873" s="75">
        <f>IFERROR(VLOOKUP(K1873,'Roll ups'!H:I,2,FALSE),0)</f>
        <v>3676796.11</v>
      </c>
      <c r="AK1873" s="76">
        <f>IF(Table2[[#This Row],[PRICE TIER LOOKUP]]=0,0,IF(Table2[[#This Row],[PRICE TIER LOOKUP]]&gt;0,SUM(AB1873/AJ1873)))</f>
        <v>9.2688332397087968E-3</v>
      </c>
      <c r="AL1873" s="74" t="e">
        <f>IF(AK1873&lt;#REF!,"STRIKE",IF(AK1873&gt;=#REF!,"GOOD"))</f>
        <v>#REF!</v>
      </c>
      <c r="AM1873" s="75">
        <f>VLOOKUP(H1873,'Roll ups'!A:B,2,FALSE)</f>
        <v>325145452.83999985</v>
      </c>
      <c r="AN1873" s="77">
        <f t="shared" si="64"/>
        <v>1.0481342950464131E-4</v>
      </c>
      <c r="AO1873" s="74" t="str">
        <f>IFERROR(VLOOKUP(Table2[[#This Row],[Product Name]],'Roll ups'!L:P,5,FALSE),"GOOD")</f>
        <v>GOOD</v>
      </c>
      <c r="AP1873" s="74">
        <f>Table2[[#This Row],[Retail Dollar Vol Current 12 Mths]]/Table2[[#This Row],[SHELF SALES  LOOKUP]]</f>
        <v>1.0481342950464131E-4</v>
      </c>
      <c r="AQ1873" s="69">
        <f t="shared" si="65"/>
        <v>0</v>
      </c>
      <c r="AR187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873" s="69" t="e">
        <f>IF(Table2[[#This Row],[Shelf Dollar Vol Current 12 Mths]]&gt;#REF!,"MEETS $ CRITERIA",IF(Table2[[#This Row],[Shelf Dollar Vol Current 12 Mths]]&lt;#REF!+1,"DOES NOT MEET $ CRITERIA"))</f>
        <v>#REF!</v>
      </c>
      <c r="AT1873" s="78"/>
    </row>
    <row r="1874" spans="1:46" ht="13.8" x14ac:dyDescent="0.3">
      <c r="A1874" s="68" t="s">
        <v>10589</v>
      </c>
      <c r="B1874" s="69">
        <v>88285</v>
      </c>
      <c r="C1874" s="69">
        <v>364</v>
      </c>
      <c r="D1874" s="69" t="s">
        <v>25</v>
      </c>
      <c r="E1874" s="70">
        <v>45017</v>
      </c>
      <c r="F1874" s="70"/>
      <c r="G1874" s="71" t="s">
        <v>10590</v>
      </c>
      <c r="H1874" s="69" t="s">
        <v>6315</v>
      </c>
      <c r="I1874" s="68" t="s">
        <v>245</v>
      </c>
      <c r="J1874" s="68" t="s">
        <v>245</v>
      </c>
      <c r="K1874" s="68" t="s">
        <v>6320</v>
      </c>
      <c r="L1874" s="68" t="s">
        <v>6320</v>
      </c>
      <c r="M1874" s="68" t="s">
        <v>245</v>
      </c>
      <c r="N1874" s="68" t="s">
        <v>246</v>
      </c>
      <c r="O1874" s="68" t="s">
        <v>10591</v>
      </c>
      <c r="P1874" s="72" t="s">
        <v>245</v>
      </c>
      <c r="Q1874" s="68" t="s">
        <v>63</v>
      </c>
      <c r="R1874" s="68" t="s">
        <v>31</v>
      </c>
      <c r="S1874" s="68">
        <v>17</v>
      </c>
      <c r="T1874" s="68">
        <v>27.73</v>
      </c>
      <c r="U1874" s="68">
        <v>-0.68</v>
      </c>
      <c r="V1874" s="68">
        <v>54.9</v>
      </c>
      <c r="W1874" s="68">
        <v>85.73</v>
      </c>
      <c r="X1874" s="68">
        <v>-0.56000000000000005</v>
      </c>
      <c r="Y1874" s="68">
        <v>223.89</v>
      </c>
      <c r="Z1874" s="68">
        <v>151.85</v>
      </c>
      <c r="AA1874" s="68">
        <v>0.32</v>
      </c>
      <c r="AB1874" s="73">
        <v>157449.60000000001</v>
      </c>
      <c r="AC1874" s="73">
        <v>106747.08</v>
      </c>
      <c r="AD1874" s="73">
        <v>157449.60000000001</v>
      </c>
      <c r="AE1874" s="73">
        <v>106747.08</v>
      </c>
      <c r="AF1874" s="73"/>
      <c r="AG1874" s="73">
        <f>IFERROR(VLOOKUP(J1874,'Roll ups'!D:E,2,FALSE),0)</f>
        <v>57863085.470000021</v>
      </c>
      <c r="AH1874" s="74">
        <f>IF(Table2[[#This Row],[CATEGORY TTL LOOKUP]]=0,0,IF(Table2[[#This Row],[CATEGORY TTL LOOKUP]]&gt;0,SUM(AB1874/AG1874)))</f>
        <v>2.7210716248726851E-3</v>
      </c>
      <c r="AI1874" s="74" t="str">
        <f>IFERROR(IF(AH1874&lt;#REF!,"STRIKE",IF(AH1874&gt;=#REF!,"GOOD")),"NO DATA")</f>
        <v>NO DATA</v>
      </c>
      <c r="AJ1874" s="75">
        <f>IFERROR(VLOOKUP(K1874,'Roll ups'!H:I,2,FALSE),0)</f>
        <v>3676796.11</v>
      </c>
      <c r="AK1874" s="76">
        <f>IF(Table2[[#This Row],[PRICE TIER LOOKUP]]=0,0,IF(Table2[[#This Row],[PRICE TIER LOOKUP]]&gt;0,SUM(AB1874/AJ1874)))</f>
        <v>4.2822499613665008E-2</v>
      </c>
      <c r="AL1874" s="74" t="e">
        <f>IF(AK1874&lt;#REF!,"STRIKE",IF(AK1874&gt;=#REF!,"GOOD"))</f>
        <v>#REF!</v>
      </c>
      <c r="AM1874" s="75">
        <f>VLOOKUP(H1874,'Roll ups'!A:B,2,FALSE)</f>
        <v>325145452.83999985</v>
      </c>
      <c r="AN1874" s="77">
        <f t="shared" si="64"/>
        <v>4.8424358583135113E-4</v>
      </c>
      <c r="AO1874" s="74" t="str">
        <f>IFERROR(VLOOKUP(Table2[[#This Row],[Product Name]],'Roll ups'!L:P,5,FALSE),"GOOD")</f>
        <v>GOOD</v>
      </c>
      <c r="AP1874" s="74">
        <f>Table2[[#This Row],[Retail Dollar Vol Current 12 Mths]]/Table2[[#This Row],[SHELF SALES  LOOKUP]]</f>
        <v>4.8424358583135113E-4</v>
      </c>
      <c r="AQ1874" s="69">
        <f t="shared" si="65"/>
        <v>0</v>
      </c>
      <c r="AR187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874" s="69" t="e">
        <f>IF(Table2[[#This Row],[Shelf Dollar Vol Current 12 Mths]]&gt;#REF!,"MEETS $ CRITERIA",IF(Table2[[#This Row],[Shelf Dollar Vol Current 12 Mths]]&lt;#REF!+1,"DOES NOT MEET $ CRITERIA"))</f>
        <v>#REF!</v>
      </c>
      <c r="AT1874" s="78"/>
    </row>
    <row r="1875" spans="1:46" ht="13.8" x14ac:dyDescent="0.3">
      <c r="A1875" s="68" t="s">
        <v>10592</v>
      </c>
      <c r="B1875" s="69">
        <v>88374</v>
      </c>
      <c r="C1875" s="69">
        <v>173</v>
      </c>
      <c r="D1875" s="69" t="s">
        <v>25</v>
      </c>
      <c r="E1875" s="70">
        <v>45017</v>
      </c>
      <c r="F1875" s="70"/>
      <c r="G1875" s="71" t="s">
        <v>10593</v>
      </c>
      <c r="H1875" s="69" t="s">
        <v>6315</v>
      </c>
      <c r="I1875" s="68" t="s">
        <v>245</v>
      </c>
      <c r="J1875" s="68" t="s">
        <v>245</v>
      </c>
      <c r="K1875" s="68" t="s">
        <v>146</v>
      </c>
      <c r="L1875" s="68" t="s">
        <v>146</v>
      </c>
      <c r="M1875" s="68" t="s">
        <v>245</v>
      </c>
      <c r="N1875" s="68" t="s">
        <v>246</v>
      </c>
      <c r="O1875" s="68" t="s">
        <v>10594</v>
      </c>
      <c r="P1875" s="72" t="s">
        <v>245</v>
      </c>
      <c r="Q1875" s="68" t="s">
        <v>10595</v>
      </c>
      <c r="R1875" s="68" t="s">
        <v>60</v>
      </c>
      <c r="S1875" s="68">
        <v>1</v>
      </c>
      <c r="T1875" s="68">
        <v>1.5</v>
      </c>
      <c r="U1875" s="68">
        <v>-2</v>
      </c>
      <c r="V1875" s="68">
        <v>3</v>
      </c>
      <c r="W1875" s="68">
        <v>7</v>
      </c>
      <c r="X1875" s="68">
        <v>-1.33</v>
      </c>
      <c r="Y1875" s="68">
        <v>14.08</v>
      </c>
      <c r="Z1875" s="68">
        <v>102.5</v>
      </c>
      <c r="AA1875" s="68">
        <v>-6.28</v>
      </c>
      <c r="AB1875" s="73">
        <v>11301.03</v>
      </c>
      <c r="AC1875" s="73">
        <v>82250.100000000006</v>
      </c>
      <c r="AD1875" s="73">
        <v>11301.03</v>
      </c>
      <c r="AE1875" s="73">
        <v>82250.100000000006</v>
      </c>
      <c r="AF1875" s="73"/>
      <c r="AG1875" s="73">
        <f>IFERROR(VLOOKUP(J1875,'Roll ups'!D:E,2,FALSE),0)</f>
        <v>57863085.470000021</v>
      </c>
      <c r="AH1875" s="74">
        <f>IF(Table2[[#This Row],[CATEGORY TTL LOOKUP]]=0,0,IF(Table2[[#This Row],[CATEGORY TTL LOOKUP]]&gt;0,SUM(AB1875/AG1875)))</f>
        <v>1.9530638416887029E-4</v>
      </c>
      <c r="AI1875" s="74" t="str">
        <f>IFERROR(IF(AH1875&lt;#REF!,"STRIKE",IF(AH1875&gt;=#REF!,"GOOD")),"NO DATA")</f>
        <v>NO DATA</v>
      </c>
      <c r="AJ1875" s="75">
        <f>IFERROR(VLOOKUP(K1875,'Roll ups'!H:I,2,FALSE),0)</f>
        <v>69119979.479999974</v>
      </c>
      <c r="AK1875" s="76">
        <f>IF(Table2[[#This Row],[PRICE TIER LOOKUP]]=0,0,IF(Table2[[#This Row],[PRICE TIER LOOKUP]]&gt;0,SUM(AB1875/AJ1875)))</f>
        <v>1.6349874645535709E-4</v>
      </c>
      <c r="AL1875" s="74" t="e">
        <f>IF(AK1875&lt;#REF!,"STRIKE",IF(AK1875&gt;=#REF!,"GOOD"))</f>
        <v>#REF!</v>
      </c>
      <c r="AM1875" s="75">
        <f>VLOOKUP(H1875,'Roll ups'!A:B,2,FALSE)</f>
        <v>325145452.83999985</v>
      </c>
      <c r="AN1875" s="77">
        <f t="shared" si="64"/>
        <v>3.4756844671486459E-5</v>
      </c>
      <c r="AO1875" s="74" t="str">
        <f>IFERROR(VLOOKUP(Table2[[#This Row],[Product Name]],'Roll ups'!L:P,5,FALSE),"GOOD")</f>
        <v>GOOD</v>
      </c>
      <c r="AP1875" s="74">
        <f>Table2[[#This Row],[Retail Dollar Vol Current 12 Mths]]/Table2[[#This Row],[SHELF SALES  LOOKUP]]</f>
        <v>3.4756844671486459E-5</v>
      </c>
      <c r="AQ1875" s="69">
        <f t="shared" si="65"/>
        <v>0</v>
      </c>
      <c r="AR187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875" s="69" t="e">
        <f>IF(Table2[[#This Row],[Shelf Dollar Vol Current 12 Mths]]&gt;#REF!,"MEETS $ CRITERIA",IF(Table2[[#This Row],[Shelf Dollar Vol Current 12 Mths]]&lt;#REF!+1,"DOES NOT MEET $ CRITERIA"))</f>
        <v>#REF!</v>
      </c>
      <c r="AT1875" s="78"/>
    </row>
    <row r="1876" spans="1:46" ht="13.8" x14ac:dyDescent="0.3">
      <c r="A1876" s="68" t="s">
        <v>10596</v>
      </c>
      <c r="B1876" s="69">
        <v>88731</v>
      </c>
      <c r="C1876" s="69">
        <v>338</v>
      </c>
      <c r="D1876" s="69" t="s">
        <v>25</v>
      </c>
      <c r="E1876" s="70">
        <v>45017</v>
      </c>
      <c r="F1876" s="70"/>
      <c r="G1876" s="71" t="s">
        <v>10597</v>
      </c>
      <c r="H1876" s="69" t="s">
        <v>6315</v>
      </c>
      <c r="I1876" s="68" t="s">
        <v>245</v>
      </c>
      <c r="J1876" s="68" t="s">
        <v>245</v>
      </c>
      <c r="K1876" s="68" t="s">
        <v>89</v>
      </c>
      <c r="L1876" s="68" t="s">
        <v>132</v>
      </c>
      <c r="M1876" s="68" t="s">
        <v>245</v>
      </c>
      <c r="N1876" s="68" t="s">
        <v>246</v>
      </c>
      <c r="O1876" s="68" t="s">
        <v>10598</v>
      </c>
      <c r="P1876" s="72" t="s">
        <v>245</v>
      </c>
      <c r="Q1876" s="68" t="s">
        <v>55</v>
      </c>
      <c r="R1876" s="68" t="s">
        <v>31</v>
      </c>
      <c r="S1876" s="68">
        <v>660</v>
      </c>
      <c r="T1876" s="68">
        <v>120</v>
      </c>
      <c r="U1876" s="68">
        <v>0.82</v>
      </c>
      <c r="V1876" s="68">
        <v>1148.79</v>
      </c>
      <c r="W1876" s="68">
        <v>159</v>
      </c>
      <c r="X1876" s="68">
        <v>0.86</v>
      </c>
      <c r="Y1876" s="68">
        <v>1607.46</v>
      </c>
      <c r="Z1876" s="68">
        <v>314.5</v>
      </c>
      <c r="AA1876" s="68">
        <v>0.8</v>
      </c>
      <c r="AB1876" s="73">
        <v>351414.89</v>
      </c>
      <c r="AC1876" s="73">
        <v>59498.76</v>
      </c>
      <c r="AD1876" s="73">
        <v>381585.03</v>
      </c>
      <c r="AE1876" s="73">
        <v>65818.92</v>
      </c>
      <c r="AF1876" s="73"/>
      <c r="AG1876" s="73">
        <f>IFERROR(VLOOKUP(J1876,'Roll ups'!D:E,2,FALSE),0)</f>
        <v>57863085.470000021</v>
      </c>
      <c r="AH1876" s="74">
        <f>IF(Table2[[#This Row],[CATEGORY TTL LOOKUP]]=0,0,IF(Table2[[#This Row],[CATEGORY TTL LOOKUP]]&gt;0,SUM(AB1876/AG1876)))</f>
        <v>6.0732138140506924E-3</v>
      </c>
      <c r="AI1876" s="74" t="str">
        <f>IFERROR(IF(AH1876&lt;#REF!,"STRIKE",IF(AH1876&gt;=#REF!,"GOOD")),"NO DATA")</f>
        <v>NO DATA</v>
      </c>
      <c r="AJ1876" s="75">
        <f>IFERROR(VLOOKUP(K1876,'Roll ups'!H:I,2,FALSE),0)</f>
        <v>75793138.070000067</v>
      </c>
      <c r="AK1876" s="76">
        <f>IF(Table2[[#This Row],[PRICE TIER LOOKUP]]=0,0,IF(Table2[[#This Row],[PRICE TIER LOOKUP]]&gt;0,SUM(AB1876/AJ1876)))</f>
        <v>4.6365000704344066E-3</v>
      </c>
      <c r="AL1876" s="74" t="e">
        <f>IF(AK1876&lt;#REF!,"STRIKE",IF(AK1876&gt;=#REF!,"GOOD"))</f>
        <v>#REF!</v>
      </c>
      <c r="AM1876" s="75">
        <f>VLOOKUP(H1876,'Roll ups'!A:B,2,FALSE)</f>
        <v>325145452.83999985</v>
      </c>
      <c r="AN1876" s="77">
        <f t="shared" si="64"/>
        <v>1.0807928787887034E-3</v>
      </c>
      <c r="AO1876" s="74" t="str">
        <f>IFERROR(VLOOKUP(Table2[[#This Row],[Product Name]],'Roll ups'!L:P,5,FALSE),"GOOD")</f>
        <v>GOOD</v>
      </c>
      <c r="AP1876" s="74">
        <f>Table2[[#This Row],[Retail Dollar Vol Current 12 Mths]]/Table2[[#This Row],[SHELF SALES  LOOKUP]]</f>
        <v>1.1735825510307027E-3</v>
      </c>
      <c r="AQ1876" s="69">
        <f t="shared" si="65"/>
        <v>0</v>
      </c>
      <c r="AR187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876" s="69" t="e">
        <f>IF(Table2[[#This Row],[Shelf Dollar Vol Current 12 Mths]]&gt;#REF!,"MEETS $ CRITERIA",IF(Table2[[#This Row],[Shelf Dollar Vol Current 12 Mths]]&lt;#REF!+1,"DOES NOT MEET $ CRITERIA"))</f>
        <v>#REF!</v>
      </c>
      <c r="AT1876" s="78"/>
    </row>
    <row r="1877" spans="1:46" ht="13.8" x14ac:dyDescent="0.3">
      <c r="A1877" s="68" t="s">
        <v>10599</v>
      </c>
      <c r="B1877" s="69">
        <v>88984</v>
      </c>
      <c r="C1877" s="69">
        <v>164</v>
      </c>
      <c r="D1877" s="69" t="s">
        <v>25</v>
      </c>
      <c r="E1877" s="70">
        <v>45017</v>
      </c>
      <c r="F1877" s="70"/>
      <c r="G1877" s="71" t="s">
        <v>10600</v>
      </c>
      <c r="H1877" s="69" t="s">
        <v>6315</v>
      </c>
      <c r="I1877" s="68" t="s">
        <v>245</v>
      </c>
      <c r="J1877" s="68" t="s">
        <v>245</v>
      </c>
      <c r="K1877" s="68" t="s">
        <v>146</v>
      </c>
      <c r="L1877" s="68" t="s">
        <v>146</v>
      </c>
      <c r="M1877" s="68" t="s">
        <v>245</v>
      </c>
      <c r="N1877" s="68" t="s">
        <v>246</v>
      </c>
      <c r="O1877" s="68" t="s">
        <v>10601</v>
      </c>
      <c r="P1877" s="72" t="s">
        <v>245</v>
      </c>
      <c r="Q1877" s="68" t="s">
        <v>10595</v>
      </c>
      <c r="R1877" s="68" t="s">
        <v>60</v>
      </c>
      <c r="S1877" s="68">
        <v>2</v>
      </c>
      <c r="T1877" s="68">
        <v>2.5</v>
      </c>
      <c r="U1877" s="68">
        <v>-0.67</v>
      </c>
      <c r="V1877" s="68">
        <v>4.5</v>
      </c>
      <c r="W1877" s="68">
        <v>7.5</v>
      </c>
      <c r="X1877" s="68">
        <v>-0.67</v>
      </c>
      <c r="Y1877" s="68">
        <v>18.5</v>
      </c>
      <c r="Z1877" s="68">
        <v>101.42</v>
      </c>
      <c r="AA1877" s="68">
        <v>-4.4800000000000004</v>
      </c>
      <c r="AB1877" s="73">
        <v>18132.96</v>
      </c>
      <c r="AC1877" s="73">
        <v>99404.56</v>
      </c>
      <c r="AD1877" s="73">
        <v>18132.96</v>
      </c>
      <c r="AE1877" s="73">
        <v>99404.56</v>
      </c>
      <c r="AF1877" s="73"/>
      <c r="AG1877" s="73">
        <f>IFERROR(VLOOKUP(J1877,'Roll ups'!D:E,2,FALSE),0)</f>
        <v>57863085.470000021</v>
      </c>
      <c r="AH1877" s="74">
        <f>IF(Table2[[#This Row],[CATEGORY TTL LOOKUP]]=0,0,IF(Table2[[#This Row],[CATEGORY TTL LOOKUP]]&gt;0,SUM(AB1877/AG1877)))</f>
        <v>3.1337699766116519E-4</v>
      </c>
      <c r="AI1877" s="74" t="str">
        <f>IFERROR(IF(AH1877&lt;#REF!,"STRIKE",IF(AH1877&gt;=#REF!,"GOOD")),"NO DATA")</f>
        <v>NO DATA</v>
      </c>
      <c r="AJ1877" s="75">
        <f>IFERROR(VLOOKUP(K1877,'Roll ups'!H:I,2,FALSE),0)</f>
        <v>69119979.479999974</v>
      </c>
      <c r="AK1877" s="76">
        <f>IF(Table2[[#This Row],[PRICE TIER LOOKUP]]=0,0,IF(Table2[[#This Row],[PRICE TIER LOOKUP]]&gt;0,SUM(AB1877/AJ1877)))</f>
        <v>2.6234035566007096E-4</v>
      </c>
      <c r="AL1877" s="74" t="e">
        <f>IF(AK1877&lt;#REF!,"STRIKE",IF(AK1877&gt;=#REF!,"GOOD"))</f>
        <v>#REF!</v>
      </c>
      <c r="AM1877" s="75">
        <f>VLOOKUP(H1877,'Roll ups'!A:B,2,FALSE)</f>
        <v>325145452.83999985</v>
      </c>
      <c r="AN1877" s="77">
        <f t="shared" si="64"/>
        <v>5.5768763922781998E-5</v>
      </c>
      <c r="AO1877" s="74" t="str">
        <f>IFERROR(VLOOKUP(Table2[[#This Row],[Product Name]],'Roll ups'!L:P,5,FALSE),"GOOD")</f>
        <v>GOOD</v>
      </c>
      <c r="AP1877" s="74">
        <f>Table2[[#This Row],[Retail Dollar Vol Current 12 Mths]]/Table2[[#This Row],[SHELF SALES  LOOKUP]]</f>
        <v>5.5768763922781998E-5</v>
      </c>
      <c r="AQ1877" s="69">
        <f t="shared" si="65"/>
        <v>0</v>
      </c>
      <c r="AR187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877" s="69" t="e">
        <f>IF(Table2[[#This Row],[Shelf Dollar Vol Current 12 Mths]]&gt;#REF!,"MEETS $ CRITERIA",IF(Table2[[#This Row],[Shelf Dollar Vol Current 12 Mths]]&lt;#REF!+1,"DOES NOT MEET $ CRITERIA"))</f>
        <v>#REF!</v>
      </c>
      <c r="AT1877" s="78"/>
    </row>
    <row r="1878" spans="1:46" ht="13.8" x14ac:dyDescent="0.3">
      <c r="A1878" s="68" t="s">
        <v>10602</v>
      </c>
      <c r="B1878" s="69">
        <v>89016</v>
      </c>
      <c r="C1878" s="69">
        <v>70</v>
      </c>
      <c r="D1878" s="69" t="s">
        <v>25</v>
      </c>
      <c r="E1878" s="70">
        <v>45017</v>
      </c>
      <c r="F1878" s="70"/>
      <c r="G1878" s="71" t="s">
        <v>10603</v>
      </c>
      <c r="H1878" s="69" t="s">
        <v>6315</v>
      </c>
      <c r="I1878" s="68" t="s">
        <v>245</v>
      </c>
      <c r="J1878" s="68" t="s">
        <v>245</v>
      </c>
      <c r="K1878" s="68" t="s">
        <v>146</v>
      </c>
      <c r="L1878" s="68" t="s">
        <v>146</v>
      </c>
      <c r="M1878" s="68" t="s">
        <v>245</v>
      </c>
      <c r="N1878" s="68" t="s">
        <v>246</v>
      </c>
      <c r="O1878" s="68" t="s">
        <v>10604</v>
      </c>
      <c r="P1878" s="72" t="s">
        <v>245</v>
      </c>
      <c r="Q1878" s="68" t="s">
        <v>32</v>
      </c>
      <c r="R1878" s="68" t="s">
        <v>31</v>
      </c>
      <c r="S1878" s="68"/>
      <c r="T1878" s="68">
        <v>1.5</v>
      </c>
      <c r="U1878" s="68"/>
      <c r="V1878" s="68">
        <v>2.67</v>
      </c>
      <c r="W1878" s="68">
        <v>2.5</v>
      </c>
      <c r="X1878" s="68">
        <v>0.06</v>
      </c>
      <c r="Y1878" s="68">
        <v>18.829999999999998</v>
      </c>
      <c r="Z1878" s="68">
        <v>25.5</v>
      </c>
      <c r="AA1878" s="68">
        <v>-0.35</v>
      </c>
      <c r="AB1878" s="73">
        <v>9559.7999999999993</v>
      </c>
      <c r="AC1878" s="73">
        <v>12908.7</v>
      </c>
      <c r="AD1878" s="73">
        <v>9559.7999999999993</v>
      </c>
      <c r="AE1878" s="73">
        <v>12939.12</v>
      </c>
      <c r="AF1878" s="73"/>
      <c r="AG1878" s="73">
        <f>IFERROR(VLOOKUP(J1878,'Roll ups'!D:E,2,FALSE),0)</f>
        <v>57863085.470000021</v>
      </c>
      <c r="AH1878" s="74">
        <f>IF(Table2[[#This Row],[CATEGORY TTL LOOKUP]]=0,0,IF(Table2[[#This Row],[CATEGORY TTL LOOKUP]]&gt;0,SUM(AB1878/AG1878)))</f>
        <v>1.6521414166474789E-4</v>
      </c>
      <c r="AI1878" s="74" t="str">
        <f>IFERROR(IF(AH1878&lt;#REF!,"STRIKE",IF(AH1878&gt;=#REF!,"GOOD")),"NO DATA")</f>
        <v>NO DATA</v>
      </c>
      <c r="AJ1878" s="75">
        <f>IFERROR(VLOOKUP(K1878,'Roll ups'!H:I,2,FALSE),0)</f>
        <v>69119979.479999974</v>
      </c>
      <c r="AK1878" s="76">
        <f>IF(Table2[[#This Row],[PRICE TIER LOOKUP]]=0,0,IF(Table2[[#This Row],[PRICE TIER LOOKUP]]&gt;0,SUM(AB1878/AJ1878)))</f>
        <v>1.383073327266561E-4</v>
      </c>
      <c r="AL1878" s="74" t="e">
        <f>IF(AK1878&lt;#REF!,"STRIKE",IF(AK1878&gt;=#REF!,"GOOD"))</f>
        <v>#REF!</v>
      </c>
      <c r="AM1878" s="75">
        <f>VLOOKUP(H1878,'Roll ups'!A:B,2,FALSE)</f>
        <v>325145452.83999985</v>
      </c>
      <c r="AN1878" s="77">
        <f t="shared" si="64"/>
        <v>2.9401610622259758E-5</v>
      </c>
      <c r="AO1878" s="74" t="str">
        <f>IFERROR(VLOOKUP(Table2[[#This Row],[Product Name]],'Roll ups'!L:P,5,FALSE),"GOOD")</f>
        <v>GOOD</v>
      </c>
      <c r="AP1878" s="74">
        <f>Table2[[#This Row],[Retail Dollar Vol Current 12 Mths]]/Table2[[#This Row],[SHELF SALES  LOOKUP]]</f>
        <v>2.9401610622259758E-5</v>
      </c>
      <c r="AQ1878" s="69">
        <f t="shared" si="65"/>
        <v>0</v>
      </c>
      <c r="AR187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878" s="69" t="e">
        <f>IF(Table2[[#This Row],[Shelf Dollar Vol Current 12 Mths]]&gt;#REF!,"MEETS $ CRITERIA",IF(Table2[[#This Row],[Shelf Dollar Vol Current 12 Mths]]&lt;#REF!+1,"DOES NOT MEET $ CRITERIA"))</f>
        <v>#REF!</v>
      </c>
      <c r="AT1878" s="78"/>
    </row>
    <row r="1879" spans="1:46" ht="13.8" x14ac:dyDescent="0.3">
      <c r="A1879" s="68" t="s">
        <v>10605</v>
      </c>
      <c r="B1879" s="69">
        <v>89623</v>
      </c>
      <c r="C1879" s="69">
        <v>259</v>
      </c>
      <c r="D1879" s="69" t="s">
        <v>25</v>
      </c>
      <c r="E1879" s="70">
        <v>45017</v>
      </c>
      <c r="F1879" s="70"/>
      <c r="G1879" s="71" t="s">
        <v>10606</v>
      </c>
      <c r="H1879" s="69" t="s">
        <v>6315</v>
      </c>
      <c r="I1879" s="68" t="s">
        <v>245</v>
      </c>
      <c r="J1879" s="68" t="s">
        <v>245</v>
      </c>
      <c r="K1879" s="68" t="s">
        <v>6320</v>
      </c>
      <c r="L1879" s="68" t="s">
        <v>146</v>
      </c>
      <c r="M1879" s="68" t="s">
        <v>245</v>
      </c>
      <c r="N1879" s="68" t="s">
        <v>246</v>
      </c>
      <c r="O1879" s="68" t="s">
        <v>10607</v>
      </c>
      <c r="P1879" s="72" t="s">
        <v>245</v>
      </c>
      <c r="Q1879" s="68" t="s">
        <v>63</v>
      </c>
      <c r="R1879" s="68" t="s">
        <v>31</v>
      </c>
      <c r="S1879" s="68">
        <v>3</v>
      </c>
      <c r="T1879" s="68">
        <v>5</v>
      </c>
      <c r="U1879" s="68">
        <v>-0.5</v>
      </c>
      <c r="V1879" s="68">
        <v>12.99</v>
      </c>
      <c r="W1879" s="68">
        <v>35.659999999999997</v>
      </c>
      <c r="X1879" s="68">
        <v>-1.75</v>
      </c>
      <c r="Y1879" s="68">
        <v>52.3</v>
      </c>
      <c r="Z1879" s="68">
        <v>139.65</v>
      </c>
      <c r="AA1879" s="68">
        <v>-1.67</v>
      </c>
      <c r="AB1879" s="73">
        <v>50679.6</v>
      </c>
      <c r="AC1879" s="73">
        <v>135253.20000000001</v>
      </c>
      <c r="AD1879" s="73">
        <v>50679.6</v>
      </c>
      <c r="AE1879" s="73">
        <v>135253.20000000001</v>
      </c>
      <c r="AF1879" s="73"/>
      <c r="AG1879" s="73">
        <f>IFERROR(VLOOKUP(J1879,'Roll ups'!D:E,2,FALSE),0)</f>
        <v>57863085.470000021</v>
      </c>
      <c r="AH1879" s="74">
        <f>IF(Table2[[#This Row],[CATEGORY TTL LOOKUP]]=0,0,IF(Table2[[#This Row],[CATEGORY TTL LOOKUP]]&gt;0,SUM(AB1879/AG1879)))</f>
        <v>8.7585374316541745E-4</v>
      </c>
      <c r="AI1879" s="74" t="str">
        <f>IFERROR(IF(AH1879&lt;#REF!,"STRIKE",IF(AH1879&gt;=#REF!,"GOOD")),"NO DATA")</f>
        <v>NO DATA</v>
      </c>
      <c r="AJ1879" s="75">
        <f>IFERROR(VLOOKUP(K1879,'Roll ups'!H:I,2,FALSE),0)</f>
        <v>3676796.11</v>
      </c>
      <c r="AK1879" s="76">
        <f>IF(Table2[[#This Row],[PRICE TIER LOOKUP]]=0,0,IF(Table2[[#This Row],[PRICE TIER LOOKUP]]&gt;0,SUM(AB1879/AJ1879)))</f>
        <v>1.3783630770866976E-2</v>
      </c>
      <c r="AL1879" s="74" t="e">
        <f>IF(AK1879&lt;#REF!,"STRIKE",IF(AK1879&gt;=#REF!,"GOOD"))</f>
        <v>#REF!</v>
      </c>
      <c r="AM1879" s="75">
        <f>VLOOKUP(H1879,'Roll ups'!A:B,2,FALSE)</f>
        <v>325145452.83999985</v>
      </c>
      <c r="AN1879" s="77">
        <f t="shared" si="64"/>
        <v>1.5586747271824472E-4</v>
      </c>
      <c r="AO1879" s="74" t="str">
        <f>IFERROR(VLOOKUP(Table2[[#This Row],[Product Name]],'Roll ups'!L:P,5,FALSE),"GOOD")</f>
        <v>GOOD</v>
      </c>
      <c r="AP1879" s="74">
        <f>Table2[[#This Row],[Retail Dollar Vol Current 12 Mths]]/Table2[[#This Row],[SHELF SALES  LOOKUP]]</f>
        <v>1.5586747271824472E-4</v>
      </c>
      <c r="AQ1879" s="69">
        <f t="shared" si="65"/>
        <v>0</v>
      </c>
      <c r="AR187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879" s="69" t="e">
        <f>IF(Table2[[#This Row],[Shelf Dollar Vol Current 12 Mths]]&gt;#REF!,"MEETS $ CRITERIA",IF(Table2[[#This Row],[Shelf Dollar Vol Current 12 Mths]]&lt;#REF!+1,"DOES NOT MEET $ CRITERIA"))</f>
        <v>#REF!</v>
      </c>
      <c r="AT1879" s="78"/>
    </row>
    <row r="1880" spans="1:46" ht="13.8" x14ac:dyDescent="0.3">
      <c r="A1880" s="68" t="s">
        <v>10608</v>
      </c>
      <c r="B1880" s="69">
        <v>37248</v>
      </c>
      <c r="C1880" s="69">
        <v>146</v>
      </c>
      <c r="D1880" s="69" t="s">
        <v>25</v>
      </c>
      <c r="E1880" s="70">
        <v>45017</v>
      </c>
      <c r="F1880" s="70"/>
      <c r="G1880" s="71" t="s">
        <v>10609</v>
      </c>
      <c r="H1880" s="69" t="s">
        <v>6315</v>
      </c>
      <c r="I1880" s="68" t="s">
        <v>252</v>
      </c>
      <c r="J1880" s="68" t="s">
        <v>252</v>
      </c>
      <c r="K1880" s="68" t="s">
        <v>132</v>
      </c>
      <c r="L1880" s="68" t="s">
        <v>132</v>
      </c>
      <c r="M1880" s="68" t="s">
        <v>252</v>
      </c>
      <c r="N1880" s="68" t="s">
        <v>154</v>
      </c>
      <c r="O1880" s="68" t="s">
        <v>10610</v>
      </c>
      <c r="P1880" s="72" t="s">
        <v>252</v>
      </c>
      <c r="Q1880" s="68" t="s">
        <v>41</v>
      </c>
      <c r="R1880" s="68" t="s">
        <v>31</v>
      </c>
      <c r="S1880" s="68">
        <v>49</v>
      </c>
      <c r="T1880" s="68">
        <v>43.37</v>
      </c>
      <c r="U1880" s="68">
        <v>0.12</v>
      </c>
      <c r="V1880" s="68">
        <v>264.85000000000002</v>
      </c>
      <c r="W1880" s="68">
        <v>183.37</v>
      </c>
      <c r="X1880" s="68">
        <v>0.31</v>
      </c>
      <c r="Y1880" s="68">
        <v>1010.2</v>
      </c>
      <c r="Z1880" s="68">
        <v>488.27</v>
      </c>
      <c r="AA1880" s="68">
        <v>0.52</v>
      </c>
      <c r="AB1880" s="73">
        <v>127294.25</v>
      </c>
      <c r="AC1880" s="73">
        <v>66164.850000000006</v>
      </c>
      <c r="AD1880" s="73">
        <v>136888.25</v>
      </c>
      <c r="AE1880" s="73">
        <v>66164.850000000006</v>
      </c>
      <c r="AF1880" s="73"/>
      <c r="AG1880" s="73">
        <f>IFERROR(VLOOKUP(J1880,'Roll ups'!D:E,2,FALSE),0)</f>
        <v>73393567.950000003</v>
      </c>
      <c r="AH1880" s="74">
        <f>IF(Table2[[#This Row],[CATEGORY TTL LOOKUP]]=0,0,IF(Table2[[#This Row],[CATEGORY TTL LOOKUP]]&gt;0,SUM(AB1880/AG1880)))</f>
        <v>1.7344060733867075E-3</v>
      </c>
      <c r="AI1880" s="74" t="str">
        <f>IFERROR(IF(AH1880&lt;#REF!,"STRIKE",IF(AH1880&gt;=#REF!,"GOOD")),"NO DATA")</f>
        <v>NO DATA</v>
      </c>
      <c r="AJ1880" s="75">
        <f>IFERROR(VLOOKUP(K1880,'Roll ups'!H:I,2,FALSE),0)</f>
        <v>126094742.97999983</v>
      </c>
      <c r="AK1880" s="76">
        <f>IF(Table2[[#This Row],[PRICE TIER LOOKUP]]=0,0,IF(Table2[[#This Row],[PRICE TIER LOOKUP]]&gt;0,SUM(AB1880/AJ1880)))</f>
        <v>1.0095127440815706E-3</v>
      </c>
      <c r="AL1880" s="74" t="e">
        <f>IF(AK1880&lt;#REF!,"STRIKE",IF(AK1880&gt;=#REF!,"GOOD"))</f>
        <v>#REF!</v>
      </c>
      <c r="AM1880" s="75">
        <f>VLOOKUP(H1880,'Roll ups'!A:B,2,FALSE)</f>
        <v>325145452.83999985</v>
      </c>
      <c r="AN1880" s="77">
        <f t="shared" si="64"/>
        <v>3.9149940092393035E-4</v>
      </c>
      <c r="AO1880" s="74" t="str">
        <f>IFERROR(VLOOKUP(Table2[[#This Row],[Product Name]],'Roll ups'!L:P,5,FALSE),"GOOD")</f>
        <v>GOOD</v>
      </c>
      <c r="AP1880" s="74">
        <f>Table2[[#This Row],[Retail Dollar Vol Current 12 Mths]]/Table2[[#This Row],[SHELF SALES  LOOKUP]]</f>
        <v>4.210061952407529E-4</v>
      </c>
      <c r="AQ1880" s="69">
        <f t="shared" si="65"/>
        <v>0</v>
      </c>
      <c r="AR188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880" s="69" t="e">
        <f>IF(Table2[[#This Row],[Shelf Dollar Vol Current 12 Mths]]&gt;#REF!,"MEETS $ CRITERIA",IF(Table2[[#This Row],[Shelf Dollar Vol Current 12 Mths]]&lt;#REF!+1,"DOES NOT MEET $ CRITERIA"))</f>
        <v>#REF!</v>
      </c>
      <c r="AT1880" s="78"/>
    </row>
    <row r="1881" spans="1:46" ht="13.8" x14ac:dyDescent="0.3">
      <c r="A1881" s="68" t="s">
        <v>10611</v>
      </c>
      <c r="B1881" s="69">
        <v>39424</v>
      </c>
      <c r="C1881" s="69">
        <v>403</v>
      </c>
      <c r="D1881" s="69" t="s">
        <v>25</v>
      </c>
      <c r="E1881" s="70">
        <v>45017</v>
      </c>
      <c r="F1881" s="70"/>
      <c r="G1881" s="71" t="s">
        <v>10612</v>
      </c>
      <c r="H1881" s="69" t="s">
        <v>6315</v>
      </c>
      <c r="I1881" s="68" t="s">
        <v>252</v>
      </c>
      <c r="J1881" s="68" t="s">
        <v>252</v>
      </c>
      <c r="K1881" s="68" t="s">
        <v>89</v>
      </c>
      <c r="L1881" s="68" t="s">
        <v>89</v>
      </c>
      <c r="M1881" s="68" t="s">
        <v>252</v>
      </c>
      <c r="N1881" s="68" t="s">
        <v>184</v>
      </c>
      <c r="O1881" s="68" t="s">
        <v>10613</v>
      </c>
      <c r="P1881" s="72" t="s">
        <v>191</v>
      </c>
      <c r="Q1881" s="68" t="s">
        <v>26</v>
      </c>
      <c r="R1881" s="68" t="s">
        <v>27</v>
      </c>
      <c r="S1881" s="68">
        <v>173</v>
      </c>
      <c r="T1881" s="68">
        <v>354.68</v>
      </c>
      <c r="U1881" s="68">
        <v>-1.05</v>
      </c>
      <c r="V1881" s="68">
        <v>442.4</v>
      </c>
      <c r="W1881" s="68">
        <v>470.2</v>
      </c>
      <c r="X1881" s="68">
        <v>-0.06</v>
      </c>
      <c r="Y1881" s="68">
        <v>1581.72</v>
      </c>
      <c r="Z1881" s="68">
        <v>1580.91</v>
      </c>
      <c r="AA1881" s="68">
        <v>0</v>
      </c>
      <c r="AB1881" s="73">
        <v>143712.74</v>
      </c>
      <c r="AC1881" s="73">
        <v>134984.94</v>
      </c>
      <c r="AD1881" s="73">
        <v>162598.66</v>
      </c>
      <c r="AE1881" s="73">
        <v>162518.70000000001</v>
      </c>
      <c r="AF1881" s="73"/>
      <c r="AG1881" s="73">
        <f>IFERROR(VLOOKUP(J1881,'Roll ups'!D:E,2,FALSE),0)</f>
        <v>73393567.950000003</v>
      </c>
      <c r="AH1881" s="74">
        <f>IF(Table2[[#This Row],[CATEGORY TTL LOOKUP]]=0,0,IF(Table2[[#This Row],[CATEGORY TTL LOOKUP]]&gt;0,SUM(AB1881/AG1881)))</f>
        <v>1.9581108265223669E-3</v>
      </c>
      <c r="AI1881" s="74" t="str">
        <f>IFERROR(IF(AH1881&lt;#REF!,"STRIKE",IF(AH1881&gt;=#REF!,"GOOD")),"NO DATA")</f>
        <v>NO DATA</v>
      </c>
      <c r="AJ1881" s="75">
        <f>IFERROR(VLOOKUP(K1881,'Roll ups'!H:I,2,FALSE),0)</f>
        <v>75793138.070000067</v>
      </c>
      <c r="AK1881" s="76">
        <f>IF(Table2[[#This Row],[PRICE TIER LOOKUP]]=0,0,IF(Table2[[#This Row],[PRICE TIER LOOKUP]]&gt;0,SUM(AB1881/AJ1881)))</f>
        <v>1.8961180874615799E-3</v>
      </c>
      <c r="AL1881" s="74" t="e">
        <f>IF(AK1881&lt;#REF!,"STRIKE",IF(AK1881&gt;=#REF!,"GOOD"))</f>
        <v>#REF!</v>
      </c>
      <c r="AM1881" s="75">
        <f>VLOOKUP(H1881,'Roll ups'!A:B,2,FALSE)</f>
        <v>325145452.83999985</v>
      </c>
      <c r="AN1881" s="77">
        <f t="shared" si="64"/>
        <v>4.4199523242516108E-4</v>
      </c>
      <c r="AO1881" s="74" t="str">
        <f>IFERROR(VLOOKUP(Table2[[#This Row],[Product Name]],'Roll ups'!L:P,5,FALSE),"GOOD")</f>
        <v>GOOD</v>
      </c>
      <c r="AP1881" s="74">
        <f>Table2[[#This Row],[Retail Dollar Vol Current 12 Mths]]/Table2[[#This Row],[SHELF SALES  LOOKUP]]</f>
        <v>5.0007975993443413E-4</v>
      </c>
      <c r="AQ1881" s="69">
        <f t="shared" si="65"/>
        <v>0</v>
      </c>
      <c r="AR188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881" s="69" t="e">
        <f>IF(Table2[[#This Row],[Shelf Dollar Vol Current 12 Mths]]&gt;#REF!,"MEETS $ CRITERIA",IF(Table2[[#This Row],[Shelf Dollar Vol Current 12 Mths]]&lt;#REF!+1,"DOES NOT MEET $ CRITERIA"))</f>
        <v>#REF!</v>
      </c>
      <c r="AT1881" s="78"/>
    </row>
    <row r="1882" spans="1:46" ht="13.8" x14ac:dyDescent="0.3">
      <c r="A1882" s="68" t="s">
        <v>10614</v>
      </c>
      <c r="B1882" s="69">
        <v>38148</v>
      </c>
      <c r="C1882" s="69">
        <v>97</v>
      </c>
      <c r="D1882" s="69" t="s">
        <v>25</v>
      </c>
      <c r="E1882" s="70">
        <v>45047</v>
      </c>
      <c r="F1882" s="70"/>
      <c r="G1882" s="71" t="s">
        <v>10615</v>
      </c>
      <c r="H1882" s="69" t="s">
        <v>6315</v>
      </c>
      <c r="I1882" s="68" t="s">
        <v>252</v>
      </c>
      <c r="J1882" s="68" t="s">
        <v>252</v>
      </c>
      <c r="K1882" s="68" t="s">
        <v>104</v>
      </c>
      <c r="L1882" s="68" t="s">
        <v>104</v>
      </c>
      <c r="M1882" s="68" t="s">
        <v>252</v>
      </c>
      <c r="N1882" s="68" t="s">
        <v>154</v>
      </c>
      <c r="O1882" s="68" t="s">
        <v>10616</v>
      </c>
      <c r="P1882" s="72" t="s">
        <v>252</v>
      </c>
      <c r="Q1882" s="68" t="s">
        <v>157</v>
      </c>
      <c r="R1882" s="68" t="s">
        <v>10617</v>
      </c>
      <c r="S1882" s="68">
        <v>115</v>
      </c>
      <c r="T1882" s="68">
        <v>25</v>
      </c>
      <c r="U1882" s="68">
        <v>0.78</v>
      </c>
      <c r="V1882" s="68">
        <v>278</v>
      </c>
      <c r="W1882" s="68">
        <v>37</v>
      </c>
      <c r="X1882" s="68">
        <v>0.87</v>
      </c>
      <c r="Y1882" s="68">
        <v>647.41999999999996</v>
      </c>
      <c r="Z1882" s="68">
        <v>144.58000000000001</v>
      </c>
      <c r="AA1882" s="68">
        <v>0.78</v>
      </c>
      <c r="AB1882" s="73">
        <v>53916.86</v>
      </c>
      <c r="AC1882" s="73">
        <v>12040.9</v>
      </c>
      <c r="AD1882" s="73">
        <v>53916.86</v>
      </c>
      <c r="AE1882" s="73">
        <v>12040.9</v>
      </c>
      <c r="AF1882" s="73"/>
      <c r="AG1882" s="73">
        <f>IFERROR(VLOOKUP(J1882,'Roll ups'!D:E,2,FALSE),0)</f>
        <v>73393567.950000003</v>
      </c>
      <c r="AH1882" s="74">
        <f>IF(Table2[[#This Row],[CATEGORY TTL LOOKUP]]=0,0,IF(Table2[[#This Row],[CATEGORY TTL LOOKUP]]&gt;0,SUM(AB1882/AG1882)))</f>
        <v>7.3462650074092761E-4</v>
      </c>
      <c r="AI1882" s="74" t="str">
        <f>IFERROR(IF(AH1882&lt;#REF!,"STRIKE",IF(AH1882&gt;=#REF!,"GOOD")),"NO DATA")</f>
        <v>NO DATA</v>
      </c>
      <c r="AJ1882" s="75">
        <f>IFERROR(VLOOKUP(K1882,'Roll ups'!H:I,2,FALSE),0)</f>
        <v>34230392.709999993</v>
      </c>
      <c r="AK1882" s="76">
        <f>IF(Table2[[#This Row],[PRICE TIER LOOKUP]]=0,0,IF(Table2[[#This Row],[PRICE TIER LOOKUP]]&gt;0,SUM(AB1882/AJ1882)))</f>
        <v>1.5751166063674416E-3</v>
      </c>
      <c r="AL1882" s="74" t="e">
        <f>IF(AK1882&lt;#REF!,"STRIKE",IF(AK1882&gt;=#REF!,"GOOD"))</f>
        <v>#REF!</v>
      </c>
      <c r="AM1882" s="75">
        <f>VLOOKUP(H1882,'Roll ups'!A:B,2,FALSE)</f>
        <v>325145452.83999985</v>
      </c>
      <c r="AN1882" s="77">
        <f t="shared" si="64"/>
        <v>1.658238167843357E-4</v>
      </c>
      <c r="AO1882" s="74" t="str">
        <f>IFERROR(VLOOKUP(Table2[[#This Row],[Product Name]],'Roll ups'!L:P,5,FALSE),"GOOD")</f>
        <v>GOOD</v>
      </c>
      <c r="AP1882" s="74">
        <f>Table2[[#This Row],[Retail Dollar Vol Current 12 Mths]]/Table2[[#This Row],[SHELF SALES  LOOKUP]]</f>
        <v>1.658238167843357E-4</v>
      </c>
      <c r="AQ1882" s="69">
        <f t="shared" si="65"/>
        <v>0</v>
      </c>
      <c r="AR188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882" s="69" t="e">
        <f>IF(Table2[[#This Row],[Shelf Dollar Vol Current 12 Mths]]&gt;#REF!,"MEETS $ CRITERIA",IF(Table2[[#This Row],[Shelf Dollar Vol Current 12 Mths]]&lt;#REF!+1,"DOES NOT MEET $ CRITERIA"))</f>
        <v>#REF!</v>
      </c>
      <c r="AT1882" s="78"/>
    </row>
    <row r="1883" spans="1:46" ht="13.8" x14ac:dyDescent="0.3">
      <c r="A1883" s="68" t="s">
        <v>10618</v>
      </c>
      <c r="B1883" s="69">
        <v>65922</v>
      </c>
      <c r="C1883" s="69">
        <v>351</v>
      </c>
      <c r="D1883" s="69" t="s">
        <v>25</v>
      </c>
      <c r="E1883" s="70">
        <v>45047</v>
      </c>
      <c r="F1883" s="70"/>
      <c r="G1883" s="71" t="s">
        <v>10619</v>
      </c>
      <c r="H1883" s="69" t="s">
        <v>6315</v>
      </c>
      <c r="I1883" s="68" t="s">
        <v>252</v>
      </c>
      <c r="J1883" s="68" t="s">
        <v>252</v>
      </c>
      <c r="K1883" s="68" t="s">
        <v>132</v>
      </c>
      <c r="L1883" s="68" t="s">
        <v>89</v>
      </c>
      <c r="M1883" s="68" t="s">
        <v>252</v>
      </c>
      <c r="N1883" s="68" t="s">
        <v>184</v>
      </c>
      <c r="O1883" s="68" t="s">
        <v>10620</v>
      </c>
      <c r="P1883" s="72" t="s">
        <v>191</v>
      </c>
      <c r="Q1883" s="68" t="s">
        <v>26</v>
      </c>
      <c r="R1883" s="68" t="s">
        <v>27</v>
      </c>
      <c r="S1883" s="68">
        <v>33</v>
      </c>
      <c r="T1883" s="68">
        <v>28</v>
      </c>
      <c r="U1883" s="68">
        <v>0.15</v>
      </c>
      <c r="V1883" s="68">
        <v>173</v>
      </c>
      <c r="W1883" s="68">
        <v>527</v>
      </c>
      <c r="X1883" s="68">
        <v>-2.0499999999999998</v>
      </c>
      <c r="Y1883" s="68">
        <v>795.75</v>
      </c>
      <c r="Z1883" s="68">
        <v>527</v>
      </c>
      <c r="AA1883" s="68">
        <v>0.34</v>
      </c>
      <c r="AB1883" s="73">
        <v>92532.21</v>
      </c>
      <c r="AC1883" s="73">
        <v>57123.839999999997</v>
      </c>
      <c r="AD1883" s="73">
        <v>100249.02</v>
      </c>
      <c r="AE1883" s="73">
        <v>65643.12</v>
      </c>
      <c r="AF1883" s="73"/>
      <c r="AG1883" s="73">
        <f>IFERROR(VLOOKUP(J1883,'Roll ups'!D:E,2,FALSE),0)</f>
        <v>73393567.950000003</v>
      </c>
      <c r="AH1883" s="74">
        <f>IF(Table2[[#This Row],[CATEGORY TTL LOOKUP]]=0,0,IF(Table2[[#This Row],[CATEGORY TTL LOOKUP]]&gt;0,SUM(AB1883/AG1883)))</f>
        <v>1.2607672931644143E-3</v>
      </c>
      <c r="AI1883" s="74" t="str">
        <f>IFERROR(IF(AH1883&lt;#REF!,"STRIKE",IF(AH1883&gt;=#REF!,"GOOD")),"NO DATA")</f>
        <v>NO DATA</v>
      </c>
      <c r="AJ1883" s="75">
        <f>IFERROR(VLOOKUP(K1883,'Roll ups'!H:I,2,FALSE),0)</f>
        <v>126094742.97999983</v>
      </c>
      <c r="AK1883" s="76">
        <f>IF(Table2[[#This Row],[PRICE TIER LOOKUP]]=0,0,IF(Table2[[#This Row],[PRICE TIER LOOKUP]]&gt;0,SUM(AB1883/AJ1883)))</f>
        <v>7.3383083079583066E-4</v>
      </c>
      <c r="AL1883" s="74" t="e">
        <f>IF(AK1883&lt;#REF!,"STRIKE",IF(AK1883&gt;=#REF!,"GOOD"))</f>
        <v>#REF!</v>
      </c>
      <c r="AM1883" s="75">
        <f>VLOOKUP(H1883,'Roll ups'!A:B,2,FALSE)</f>
        <v>325145452.83999985</v>
      </c>
      <c r="AN1883" s="77">
        <f t="shared" si="64"/>
        <v>2.8458712613623415E-4</v>
      </c>
      <c r="AO1883" s="74" t="str">
        <f>IFERROR(VLOOKUP(Table2[[#This Row],[Product Name]],'Roll ups'!L:P,5,FALSE),"GOOD")</f>
        <v>GOOD</v>
      </c>
      <c r="AP1883" s="74">
        <f>Table2[[#This Row],[Retail Dollar Vol Current 12 Mths]]/Table2[[#This Row],[SHELF SALES  LOOKUP]]</f>
        <v>3.0832053508474355E-4</v>
      </c>
      <c r="AQ1883" s="69">
        <f t="shared" si="65"/>
        <v>0</v>
      </c>
      <c r="AR188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883" s="69" t="e">
        <f>IF(Table2[[#This Row],[Shelf Dollar Vol Current 12 Mths]]&gt;#REF!,"MEETS $ CRITERIA",IF(Table2[[#This Row],[Shelf Dollar Vol Current 12 Mths]]&lt;#REF!+1,"DOES NOT MEET $ CRITERIA"))</f>
        <v>#REF!</v>
      </c>
      <c r="AT1883" s="78"/>
    </row>
    <row r="1884" spans="1:46" ht="13.8" x14ac:dyDescent="0.3">
      <c r="A1884" s="68" t="s">
        <v>10621</v>
      </c>
      <c r="B1884" s="69">
        <v>48698</v>
      </c>
      <c r="C1884" s="69">
        <v>148</v>
      </c>
      <c r="D1884" s="69" t="s">
        <v>25</v>
      </c>
      <c r="E1884" s="70">
        <v>45108</v>
      </c>
      <c r="F1884" s="70"/>
      <c r="G1884" s="71" t="s">
        <v>10622</v>
      </c>
      <c r="H1884" s="69" t="s">
        <v>6315</v>
      </c>
      <c r="I1884" s="68" t="s">
        <v>87</v>
      </c>
      <c r="J1884" s="68" t="s">
        <v>88</v>
      </c>
      <c r="K1884" s="68" t="s">
        <v>132</v>
      </c>
      <c r="L1884" s="68" t="s">
        <v>132</v>
      </c>
      <c r="M1884" s="68" t="s">
        <v>88</v>
      </c>
      <c r="N1884" s="68" t="s">
        <v>133</v>
      </c>
      <c r="O1884" s="68" t="s">
        <v>10623</v>
      </c>
      <c r="P1884" s="72" t="s">
        <v>87</v>
      </c>
      <c r="Q1884" s="68" t="s">
        <v>51</v>
      </c>
      <c r="R1884" s="68" t="s">
        <v>31</v>
      </c>
      <c r="S1884" s="68">
        <v>28</v>
      </c>
      <c r="T1884" s="68"/>
      <c r="U1884" s="68">
        <v>1</v>
      </c>
      <c r="V1884" s="68">
        <v>93.34</v>
      </c>
      <c r="W1884" s="68">
        <v>0.19</v>
      </c>
      <c r="X1884" s="68">
        <v>1</v>
      </c>
      <c r="Y1884" s="68">
        <v>330.19</v>
      </c>
      <c r="Z1884" s="68">
        <v>343.01</v>
      </c>
      <c r="AA1884" s="68">
        <v>-0.04</v>
      </c>
      <c r="AB1884" s="73">
        <v>72470.64</v>
      </c>
      <c r="AC1884" s="73">
        <v>75378.240000000005</v>
      </c>
      <c r="AD1884" s="73">
        <v>72470.64</v>
      </c>
      <c r="AE1884" s="73">
        <v>75378.240000000005</v>
      </c>
      <c r="AF1884" s="73"/>
      <c r="AG1884" s="73">
        <f>IFERROR(VLOOKUP(J1884,'Roll ups'!D:E,2,FALSE),0)</f>
        <v>43814205.929999985</v>
      </c>
      <c r="AH1884" s="74">
        <f>IF(Table2[[#This Row],[CATEGORY TTL LOOKUP]]=0,0,IF(Table2[[#This Row],[CATEGORY TTL LOOKUP]]&gt;0,SUM(AB1884/AG1884)))</f>
        <v>1.6540443552893126E-3</v>
      </c>
      <c r="AI1884" s="74" t="str">
        <f>IFERROR(IF(AH1884&lt;#REF!,"STRIKE",IF(AH1884&gt;=#REF!,"GOOD")),"NO DATA")</f>
        <v>NO DATA</v>
      </c>
      <c r="AJ1884" s="75">
        <f>IFERROR(VLOOKUP(K1884,'Roll ups'!H:I,2,FALSE),0)</f>
        <v>126094742.97999983</v>
      </c>
      <c r="AK1884" s="76">
        <f>IF(Table2[[#This Row],[PRICE TIER LOOKUP]]=0,0,IF(Table2[[#This Row],[PRICE TIER LOOKUP]]&gt;0,SUM(AB1884/AJ1884)))</f>
        <v>5.7473165246464501E-4</v>
      </c>
      <c r="AL1884" s="74" t="e">
        <f>IF(AK1884&lt;#REF!,"STRIKE",IF(AK1884&gt;=#REF!,"GOOD"))</f>
        <v>#REF!</v>
      </c>
      <c r="AM1884" s="75">
        <f>VLOOKUP(H1884,'Roll ups'!A:B,2,FALSE)</f>
        <v>325145452.83999985</v>
      </c>
      <c r="AN1884" s="77">
        <f t="shared" si="64"/>
        <v>2.2288683223769986E-4</v>
      </c>
      <c r="AO1884" s="74" t="str">
        <f>IFERROR(VLOOKUP(Table2[[#This Row],[Product Name]],'Roll ups'!L:P,5,FALSE),"GOOD")</f>
        <v>GOOD</v>
      </c>
      <c r="AP1884" s="74">
        <f>Table2[[#This Row],[Retail Dollar Vol Current 12 Mths]]/Table2[[#This Row],[SHELF SALES  LOOKUP]]</f>
        <v>2.2288683223769986E-4</v>
      </c>
      <c r="AQ1884" s="69">
        <f t="shared" si="65"/>
        <v>0</v>
      </c>
      <c r="AR188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884" s="69" t="e">
        <f>IF(Table2[[#This Row],[Shelf Dollar Vol Current 12 Mths]]&gt;#REF!,"MEETS $ CRITERIA",IF(Table2[[#This Row],[Shelf Dollar Vol Current 12 Mths]]&lt;#REF!+1,"DOES NOT MEET $ CRITERIA"))</f>
        <v>#REF!</v>
      </c>
      <c r="AT1884" s="78"/>
    </row>
    <row r="1885" spans="1:46" ht="13.8" x14ac:dyDescent="0.3">
      <c r="A1885" s="68" t="s">
        <v>10624</v>
      </c>
      <c r="B1885" s="69">
        <v>53853</v>
      </c>
      <c r="C1885" s="69">
        <v>152</v>
      </c>
      <c r="D1885" s="69" t="s">
        <v>25</v>
      </c>
      <c r="E1885" s="70">
        <v>45108</v>
      </c>
      <c r="F1885" s="70"/>
      <c r="G1885" s="71" t="s">
        <v>10625</v>
      </c>
      <c r="H1885" s="69" t="s">
        <v>6315</v>
      </c>
      <c r="I1885" s="68" t="s">
        <v>131</v>
      </c>
      <c r="J1885" s="68" t="s">
        <v>88</v>
      </c>
      <c r="K1885" s="68" t="s">
        <v>89</v>
      </c>
      <c r="L1885" s="68" t="s">
        <v>89</v>
      </c>
      <c r="M1885" s="68" t="s">
        <v>88</v>
      </c>
      <c r="N1885" s="68" t="s">
        <v>90</v>
      </c>
      <c r="O1885" s="68" t="s">
        <v>10626</v>
      </c>
      <c r="P1885" s="72" t="s">
        <v>191</v>
      </c>
      <c r="Q1885" s="68" t="s">
        <v>194</v>
      </c>
      <c r="R1885" s="68" t="s">
        <v>6402</v>
      </c>
      <c r="S1885" s="68">
        <v>15</v>
      </c>
      <c r="T1885" s="68">
        <v>16</v>
      </c>
      <c r="U1885" s="68">
        <v>-7.0000000000000007E-2</v>
      </c>
      <c r="V1885" s="68">
        <v>34</v>
      </c>
      <c r="W1885" s="68">
        <v>54</v>
      </c>
      <c r="X1885" s="68">
        <v>-0.59</v>
      </c>
      <c r="Y1885" s="68">
        <v>186</v>
      </c>
      <c r="Z1885" s="68">
        <v>170.33</v>
      </c>
      <c r="AA1885" s="68">
        <v>0.08</v>
      </c>
      <c r="AB1885" s="73">
        <v>17708.400000000001</v>
      </c>
      <c r="AC1885" s="73">
        <v>17271.8</v>
      </c>
      <c r="AD1885" s="73">
        <v>18860.400000000001</v>
      </c>
      <c r="AE1885" s="73">
        <v>17271.8</v>
      </c>
      <c r="AF1885" s="73"/>
      <c r="AG1885" s="73">
        <f>IFERROR(VLOOKUP(J1885,'Roll ups'!D:E,2,FALSE),0)</f>
        <v>43814205.929999985</v>
      </c>
      <c r="AH1885" s="74">
        <f>IF(Table2[[#This Row],[CATEGORY TTL LOOKUP]]=0,0,IF(Table2[[#This Row],[CATEGORY TTL LOOKUP]]&gt;0,SUM(AB1885/AG1885)))</f>
        <v>4.0417028276837716E-4</v>
      </c>
      <c r="AI1885" s="74" t="str">
        <f>IFERROR(IF(AH1885&lt;#REF!,"STRIKE",IF(AH1885&gt;=#REF!,"GOOD")),"NO DATA")</f>
        <v>NO DATA</v>
      </c>
      <c r="AJ1885" s="75">
        <f>IFERROR(VLOOKUP(K1885,'Roll ups'!H:I,2,FALSE),0)</f>
        <v>75793138.070000067</v>
      </c>
      <c r="AK1885" s="76">
        <f>IF(Table2[[#This Row],[PRICE TIER LOOKUP]]=0,0,IF(Table2[[#This Row],[PRICE TIER LOOKUP]]&gt;0,SUM(AB1885/AJ1885)))</f>
        <v>2.3364120355651592E-4</v>
      </c>
      <c r="AL1885" s="74" t="e">
        <f>IF(AK1885&lt;#REF!,"STRIKE",IF(AK1885&gt;=#REF!,"GOOD"))</f>
        <v>#REF!</v>
      </c>
      <c r="AM1885" s="75">
        <f>VLOOKUP(H1885,'Roll ups'!A:B,2,FALSE)</f>
        <v>325145452.83999985</v>
      </c>
      <c r="AN1885" s="77">
        <f t="shared" si="64"/>
        <v>5.4463009847823678E-5</v>
      </c>
      <c r="AO1885" s="74" t="str">
        <f>IFERROR(VLOOKUP(Table2[[#This Row],[Product Name]],'Roll ups'!L:P,5,FALSE),"GOOD")</f>
        <v>GOOD</v>
      </c>
      <c r="AP1885" s="74">
        <f>Table2[[#This Row],[Retail Dollar Vol Current 12 Mths]]/Table2[[#This Row],[SHELF SALES  LOOKUP]]</f>
        <v>5.8006039559412129E-5</v>
      </c>
      <c r="AQ1885" s="69">
        <f t="shared" si="65"/>
        <v>0</v>
      </c>
      <c r="AR188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885" s="69" t="e">
        <f>IF(Table2[[#This Row],[Shelf Dollar Vol Current 12 Mths]]&gt;#REF!,"MEETS $ CRITERIA",IF(Table2[[#This Row],[Shelf Dollar Vol Current 12 Mths]]&lt;#REF!+1,"DOES NOT MEET $ CRITERIA"))</f>
        <v>#REF!</v>
      </c>
      <c r="AT1885" s="78"/>
    </row>
    <row r="1886" spans="1:46" ht="13.8" x14ac:dyDescent="0.3">
      <c r="A1886" s="68" t="s">
        <v>10627</v>
      </c>
      <c r="B1886" s="69">
        <v>57146</v>
      </c>
      <c r="C1886" s="69">
        <v>230</v>
      </c>
      <c r="D1886" s="69" t="s">
        <v>25</v>
      </c>
      <c r="E1886" s="70">
        <v>45108</v>
      </c>
      <c r="F1886" s="70"/>
      <c r="G1886" s="71" t="s">
        <v>10628</v>
      </c>
      <c r="H1886" s="69" t="s">
        <v>6315</v>
      </c>
      <c r="I1886" s="68" t="s">
        <v>116</v>
      </c>
      <c r="J1886" s="68" t="s">
        <v>116</v>
      </c>
      <c r="K1886" s="68" t="s">
        <v>116</v>
      </c>
      <c r="L1886" s="68" t="s">
        <v>104</v>
      </c>
      <c r="M1886" s="68" t="s">
        <v>116</v>
      </c>
      <c r="N1886" s="68" t="s">
        <v>10200</v>
      </c>
      <c r="O1886" s="68" t="s">
        <v>10629</v>
      </c>
      <c r="P1886" s="72" t="s">
        <v>116</v>
      </c>
      <c r="Q1886" s="68" t="s">
        <v>213</v>
      </c>
      <c r="R1886" s="68" t="s">
        <v>6402</v>
      </c>
      <c r="S1886" s="68">
        <v>21</v>
      </c>
      <c r="T1886" s="68">
        <v>7</v>
      </c>
      <c r="U1886" s="68">
        <v>0.67</v>
      </c>
      <c r="V1886" s="68">
        <v>58.35</v>
      </c>
      <c r="W1886" s="68">
        <v>21</v>
      </c>
      <c r="X1886" s="68">
        <v>0.64</v>
      </c>
      <c r="Y1886" s="68">
        <v>216.26</v>
      </c>
      <c r="Z1886" s="68">
        <v>481.85</v>
      </c>
      <c r="AA1886" s="68">
        <v>-1.23</v>
      </c>
      <c r="AB1886" s="73">
        <v>9662.9599999999991</v>
      </c>
      <c r="AC1886" s="73">
        <v>21880.74</v>
      </c>
      <c r="AD1886" s="73">
        <v>9818.9599999999991</v>
      </c>
      <c r="AE1886" s="73">
        <v>21880.74</v>
      </c>
      <c r="AF1886" s="73"/>
      <c r="AG1886" s="73">
        <f>IFERROR(VLOOKUP(J1886,'Roll ups'!D:E,2,FALSE),0)</f>
        <v>5567781.3899999987</v>
      </c>
      <c r="AH1886" s="74">
        <f>IF(Table2[[#This Row],[CATEGORY TTL LOOKUP]]=0,0,IF(Table2[[#This Row],[CATEGORY TTL LOOKUP]]&gt;0,SUM(AB1886/AG1886)))</f>
        <v>1.7355135417771856E-3</v>
      </c>
      <c r="AI1886" s="74" t="str">
        <f>IFERROR(IF(AH1886&lt;#REF!,"STRIKE",IF(AH1886&gt;=#REF!,"GOOD")),"NO DATA")</f>
        <v>NO DATA</v>
      </c>
      <c r="AJ1886" s="75">
        <f>IFERROR(VLOOKUP(K1886,'Roll ups'!H:I,2,FALSE),0)</f>
        <v>5567781.3899999987</v>
      </c>
      <c r="AK1886" s="76">
        <f>IF(Table2[[#This Row],[PRICE TIER LOOKUP]]=0,0,IF(Table2[[#This Row],[PRICE TIER LOOKUP]]&gt;0,SUM(AB1886/AJ1886)))</f>
        <v>1.7355135417771856E-3</v>
      </c>
      <c r="AL1886" s="74" t="e">
        <f>IF(AK1886&lt;#REF!,"STRIKE",IF(AK1886&gt;=#REF!,"GOOD"))</f>
        <v>#REF!</v>
      </c>
      <c r="AM1886" s="75">
        <f>VLOOKUP(H1886,'Roll ups'!A:B,2,FALSE)</f>
        <v>325145452.83999985</v>
      </c>
      <c r="AN1886" s="77">
        <f t="shared" si="64"/>
        <v>2.9718884012057904E-5</v>
      </c>
      <c r="AO1886" s="74" t="str">
        <f>IFERROR(VLOOKUP(Table2[[#This Row],[Product Name]],'Roll ups'!L:P,5,FALSE),"GOOD")</f>
        <v>GOOD</v>
      </c>
      <c r="AP1886" s="74">
        <f>Table2[[#This Row],[Retail Dollar Vol Current 12 Mths]]/Table2[[#This Row],[SHELF SALES  LOOKUP]]</f>
        <v>3.0198669285502173E-5</v>
      </c>
      <c r="AQ1886" s="69">
        <f t="shared" si="65"/>
        <v>0</v>
      </c>
      <c r="AR188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886" s="69" t="e">
        <f>IF(Table2[[#This Row],[Shelf Dollar Vol Current 12 Mths]]&gt;#REF!,"MEETS $ CRITERIA",IF(Table2[[#This Row],[Shelf Dollar Vol Current 12 Mths]]&lt;#REF!+1,"DOES NOT MEET $ CRITERIA"))</f>
        <v>#REF!</v>
      </c>
      <c r="AT1886" s="78"/>
    </row>
    <row r="1887" spans="1:46" ht="13.8" x14ac:dyDescent="0.3">
      <c r="A1887" s="68" t="s">
        <v>10630</v>
      </c>
      <c r="B1887" s="69">
        <v>62514</v>
      </c>
      <c r="C1887" s="69">
        <v>127</v>
      </c>
      <c r="D1887" s="69" t="s">
        <v>25</v>
      </c>
      <c r="E1887" s="70">
        <v>45108</v>
      </c>
      <c r="F1887" s="70"/>
      <c r="G1887" s="71" t="s">
        <v>10631</v>
      </c>
      <c r="H1887" s="69" t="s">
        <v>6315</v>
      </c>
      <c r="I1887" s="68" t="s">
        <v>116</v>
      </c>
      <c r="J1887" s="68" t="s">
        <v>116</v>
      </c>
      <c r="K1887" s="68" t="s">
        <v>116</v>
      </c>
      <c r="L1887" s="68" t="s">
        <v>6320</v>
      </c>
      <c r="M1887" s="68" t="s">
        <v>116</v>
      </c>
      <c r="N1887" s="68" t="s">
        <v>989</v>
      </c>
      <c r="O1887" s="68" t="s">
        <v>10632</v>
      </c>
      <c r="P1887" s="72" t="s">
        <v>116</v>
      </c>
      <c r="Q1887" s="68" t="s">
        <v>32</v>
      </c>
      <c r="R1887" s="68" t="s">
        <v>31</v>
      </c>
      <c r="S1887" s="68">
        <v>6</v>
      </c>
      <c r="T1887" s="68">
        <v>10</v>
      </c>
      <c r="U1887" s="68">
        <v>-0.67</v>
      </c>
      <c r="V1887" s="68">
        <v>10</v>
      </c>
      <c r="W1887" s="68">
        <v>61</v>
      </c>
      <c r="X1887" s="68">
        <v>-5.0999999999999996</v>
      </c>
      <c r="Y1887" s="68">
        <v>31.5</v>
      </c>
      <c r="Z1887" s="68">
        <v>61</v>
      </c>
      <c r="AA1887" s="68">
        <v>-0.94</v>
      </c>
      <c r="AB1887" s="73">
        <v>7655.52</v>
      </c>
      <c r="AC1887" s="73">
        <v>15752.64</v>
      </c>
      <c r="AD1887" s="73">
        <v>8134.56</v>
      </c>
      <c r="AE1887" s="73">
        <v>15752.64</v>
      </c>
      <c r="AF1887" s="73"/>
      <c r="AG1887" s="73">
        <f>IFERROR(VLOOKUP(J1887,'Roll ups'!D:E,2,FALSE),0)</f>
        <v>5567781.3899999987</v>
      </c>
      <c r="AH1887" s="74">
        <f>IF(Table2[[#This Row],[CATEGORY TTL LOOKUP]]=0,0,IF(Table2[[#This Row],[CATEGORY TTL LOOKUP]]&gt;0,SUM(AB1887/AG1887)))</f>
        <v>1.3749677768868009E-3</v>
      </c>
      <c r="AI1887" s="74" t="str">
        <f>IFERROR(IF(AH1887&lt;#REF!,"STRIKE",IF(AH1887&gt;=#REF!,"GOOD")),"NO DATA")</f>
        <v>NO DATA</v>
      </c>
      <c r="AJ1887" s="75">
        <f>IFERROR(VLOOKUP(K1887,'Roll ups'!H:I,2,FALSE),0)</f>
        <v>5567781.3899999987</v>
      </c>
      <c r="AK1887" s="76">
        <f>IF(Table2[[#This Row],[PRICE TIER LOOKUP]]=0,0,IF(Table2[[#This Row],[PRICE TIER LOOKUP]]&gt;0,SUM(AB1887/AJ1887)))</f>
        <v>1.3749677768868009E-3</v>
      </c>
      <c r="AL1887" s="74" t="e">
        <f>IF(AK1887&lt;#REF!,"STRIKE",IF(AK1887&gt;=#REF!,"GOOD"))</f>
        <v>#REF!</v>
      </c>
      <c r="AM1887" s="75">
        <f>VLOOKUP(H1887,'Roll ups'!A:B,2,FALSE)</f>
        <v>325145452.83999985</v>
      </c>
      <c r="AN1887" s="77">
        <f t="shared" si="64"/>
        <v>2.3544908695885065E-5</v>
      </c>
      <c r="AO1887" s="74" t="str">
        <f>IFERROR(VLOOKUP(Table2[[#This Row],[Product Name]],'Roll ups'!L:P,5,FALSE),"GOOD")</f>
        <v>GOOD</v>
      </c>
      <c r="AP1887" s="74">
        <f>Table2[[#This Row],[Retail Dollar Vol Current 12 Mths]]/Table2[[#This Row],[SHELF SALES  LOOKUP]]</f>
        <v>2.5018218550953929E-5</v>
      </c>
      <c r="AQ1887" s="69">
        <f t="shared" si="65"/>
        <v>0</v>
      </c>
      <c r="AR188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887" s="69" t="e">
        <f>IF(Table2[[#This Row],[Shelf Dollar Vol Current 12 Mths]]&gt;#REF!,"MEETS $ CRITERIA",IF(Table2[[#This Row],[Shelf Dollar Vol Current 12 Mths]]&lt;#REF!+1,"DOES NOT MEET $ CRITERIA"))</f>
        <v>#REF!</v>
      </c>
      <c r="AT1887" s="78"/>
    </row>
    <row r="1888" spans="1:46" ht="13.8" x14ac:dyDescent="0.3">
      <c r="A1888" s="68" t="s">
        <v>10633</v>
      </c>
      <c r="B1888" s="69">
        <v>62515</v>
      </c>
      <c r="C1888" s="69">
        <v>114</v>
      </c>
      <c r="D1888" s="69" t="s">
        <v>25</v>
      </c>
      <c r="E1888" s="70">
        <v>45108</v>
      </c>
      <c r="F1888" s="70"/>
      <c r="G1888" s="71" t="s">
        <v>10634</v>
      </c>
      <c r="H1888" s="69" t="s">
        <v>6315</v>
      </c>
      <c r="I1888" s="68" t="s">
        <v>116</v>
      </c>
      <c r="J1888" s="68" t="s">
        <v>116</v>
      </c>
      <c r="K1888" s="68" t="s">
        <v>116</v>
      </c>
      <c r="L1888" s="68" t="s">
        <v>6320</v>
      </c>
      <c r="M1888" s="68" t="s">
        <v>116</v>
      </c>
      <c r="N1888" s="68" t="s">
        <v>122</v>
      </c>
      <c r="O1888" s="68" t="s">
        <v>10635</v>
      </c>
      <c r="P1888" s="72" t="s">
        <v>116</v>
      </c>
      <c r="Q1888" s="68" t="s">
        <v>32</v>
      </c>
      <c r="R1888" s="68" t="s">
        <v>31</v>
      </c>
      <c r="S1888" s="68">
        <v>4</v>
      </c>
      <c r="T1888" s="68">
        <v>9.5</v>
      </c>
      <c r="U1888" s="68">
        <v>-1.38</v>
      </c>
      <c r="V1888" s="68">
        <v>8.5</v>
      </c>
      <c r="W1888" s="68">
        <v>55.5</v>
      </c>
      <c r="X1888" s="68">
        <v>-5.53</v>
      </c>
      <c r="Y1888" s="68">
        <v>22.17</v>
      </c>
      <c r="Z1888" s="68">
        <v>55.5</v>
      </c>
      <c r="AA1888" s="68">
        <v>-1.5</v>
      </c>
      <c r="AB1888" s="73">
        <v>5392.64</v>
      </c>
      <c r="AC1888" s="73">
        <v>14332.32</v>
      </c>
      <c r="AD1888" s="73">
        <v>5724.32</v>
      </c>
      <c r="AE1888" s="73">
        <v>14332.32</v>
      </c>
      <c r="AF1888" s="73"/>
      <c r="AG1888" s="73">
        <f>IFERROR(VLOOKUP(J1888,'Roll ups'!D:E,2,FALSE),0)</f>
        <v>5567781.3899999987</v>
      </c>
      <c r="AH1888" s="74">
        <f>IF(Table2[[#This Row],[CATEGORY TTL LOOKUP]]=0,0,IF(Table2[[#This Row],[CATEGORY TTL LOOKUP]]&gt;0,SUM(AB1888/AG1888)))</f>
        <v>9.685437739501481E-4</v>
      </c>
      <c r="AI1888" s="74" t="str">
        <f>IFERROR(IF(AH1888&lt;#REF!,"STRIKE",IF(AH1888&gt;=#REF!,"GOOD")),"NO DATA")</f>
        <v>NO DATA</v>
      </c>
      <c r="AJ1888" s="75">
        <f>IFERROR(VLOOKUP(K1888,'Roll ups'!H:I,2,FALSE),0)</f>
        <v>5567781.3899999987</v>
      </c>
      <c r="AK1888" s="76">
        <f>IF(Table2[[#This Row],[PRICE TIER LOOKUP]]=0,0,IF(Table2[[#This Row],[PRICE TIER LOOKUP]]&gt;0,SUM(AB1888/AJ1888)))</f>
        <v>9.685437739501481E-4</v>
      </c>
      <c r="AL1888" s="74" t="e">
        <f>IF(AK1888&lt;#REF!,"STRIKE",IF(AK1888&gt;=#REF!,"GOOD"))</f>
        <v>#REF!</v>
      </c>
      <c r="AM1888" s="75">
        <f>VLOOKUP(H1888,'Roll ups'!A:B,2,FALSE)</f>
        <v>325145452.83999985</v>
      </c>
      <c r="AN1888" s="77">
        <f t="shared" si="64"/>
        <v>1.6585315749913481E-5</v>
      </c>
      <c r="AO1888" s="74" t="str">
        <f>IFERROR(VLOOKUP(Table2[[#This Row],[Product Name]],'Roll ups'!L:P,5,FALSE),"GOOD")</f>
        <v>GOOD</v>
      </c>
      <c r="AP1888" s="74">
        <f>Table2[[#This Row],[Retail Dollar Vol Current 12 Mths]]/Table2[[#This Row],[SHELF SALES  LOOKUP]]</f>
        <v>1.7605413054374987E-5</v>
      </c>
      <c r="AQ1888" s="69">
        <f t="shared" si="65"/>
        <v>0</v>
      </c>
      <c r="AR188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888" s="69" t="e">
        <f>IF(Table2[[#This Row],[Shelf Dollar Vol Current 12 Mths]]&gt;#REF!,"MEETS $ CRITERIA",IF(Table2[[#This Row],[Shelf Dollar Vol Current 12 Mths]]&lt;#REF!+1,"DOES NOT MEET $ CRITERIA"))</f>
        <v>#REF!</v>
      </c>
      <c r="AT1888" s="78"/>
    </row>
    <row r="1889" spans="1:46" ht="13.8" x14ac:dyDescent="0.3">
      <c r="A1889" s="68" t="s">
        <v>10636</v>
      </c>
      <c r="B1889" s="69">
        <v>62788</v>
      </c>
      <c r="C1889" s="69">
        <v>412</v>
      </c>
      <c r="D1889" s="69" t="s">
        <v>25</v>
      </c>
      <c r="E1889" s="70">
        <v>45108</v>
      </c>
      <c r="F1889" s="70"/>
      <c r="G1889" s="71" t="s">
        <v>10637</v>
      </c>
      <c r="H1889" s="69" t="s">
        <v>6315</v>
      </c>
      <c r="I1889" s="68" t="s">
        <v>116</v>
      </c>
      <c r="J1889" s="68" t="s">
        <v>116</v>
      </c>
      <c r="K1889" s="68" t="s">
        <v>116</v>
      </c>
      <c r="L1889" s="68" t="s">
        <v>6320</v>
      </c>
      <c r="M1889" s="68" t="s">
        <v>116</v>
      </c>
      <c r="N1889" s="68" t="s">
        <v>989</v>
      </c>
      <c r="O1889" s="68" t="s">
        <v>10638</v>
      </c>
      <c r="P1889" s="72" t="s">
        <v>116</v>
      </c>
      <c r="Q1889" s="68" t="s">
        <v>6387</v>
      </c>
      <c r="R1889" s="68" t="s">
        <v>31</v>
      </c>
      <c r="S1889" s="68">
        <v>28</v>
      </c>
      <c r="T1889" s="68">
        <v>80.5</v>
      </c>
      <c r="U1889" s="68">
        <v>-1.93</v>
      </c>
      <c r="V1889" s="68">
        <v>217</v>
      </c>
      <c r="W1889" s="68">
        <v>544.5</v>
      </c>
      <c r="X1889" s="68">
        <v>-1.51</v>
      </c>
      <c r="Y1889" s="68">
        <v>738.96</v>
      </c>
      <c r="Z1889" s="68">
        <v>544.5</v>
      </c>
      <c r="AA1889" s="68">
        <v>0.26</v>
      </c>
      <c r="AB1889" s="73">
        <v>147214.65</v>
      </c>
      <c r="AC1889" s="73">
        <v>130549.32</v>
      </c>
      <c r="AD1889" s="73">
        <v>177172.65</v>
      </c>
      <c r="AE1889" s="73">
        <v>130549.32</v>
      </c>
      <c r="AF1889" s="73"/>
      <c r="AG1889" s="73">
        <f>IFERROR(VLOOKUP(J1889,'Roll ups'!D:E,2,FALSE),0)</f>
        <v>5567781.3899999987</v>
      </c>
      <c r="AH1889" s="74">
        <f>IF(Table2[[#This Row],[CATEGORY TTL LOOKUP]]=0,0,IF(Table2[[#This Row],[CATEGORY TTL LOOKUP]]&gt;0,SUM(AB1889/AG1889)))</f>
        <v>2.6440450816622316E-2</v>
      </c>
      <c r="AI1889" s="74" t="str">
        <f>IFERROR(IF(AH1889&lt;#REF!,"STRIKE",IF(AH1889&gt;=#REF!,"GOOD")),"NO DATA")</f>
        <v>NO DATA</v>
      </c>
      <c r="AJ1889" s="75">
        <f>IFERROR(VLOOKUP(K1889,'Roll ups'!H:I,2,FALSE),0)</f>
        <v>5567781.3899999987</v>
      </c>
      <c r="AK1889" s="76">
        <f>IF(Table2[[#This Row],[PRICE TIER LOOKUP]]=0,0,IF(Table2[[#This Row],[PRICE TIER LOOKUP]]&gt;0,SUM(AB1889/AJ1889)))</f>
        <v>2.6440450816622316E-2</v>
      </c>
      <c r="AL1889" s="74" t="e">
        <f>IF(AK1889&lt;#REF!,"STRIKE",IF(AK1889&gt;=#REF!,"GOOD"))</f>
        <v>#REF!</v>
      </c>
      <c r="AM1889" s="75">
        <f>VLOOKUP(H1889,'Roll ups'!A:B,2,FALSE)</f>
        <v>325145452.83999985</v>
      </c>
      <c r="AN1889" s="77">
        <f t="shared" si="64"/>
        <v>4.5276551990546378E-4</v>
      </c>
      <c r="AO1889" s="74" t="str">
        <f>IFERROR(VLOOKUP(Table2[[#This Row],[Product Name]],'Roll ups'!L:P,5,FALSE),"GOOD")</f>
        <v>GOOD</v>
      </c>
      <c r="AP1889" s="74">
        <f>Table2[[#This Row],[Retail Dollar Vol Current 12 Mths]]/Table2[[#This Row],[SHELF SALES  LOOKUP]]</f>
        <v>5.4490274568651134E-4</v>
      </c>
      <c r="AQ1889" s="69">
        <f t="shared" si="65"/>
        <v>0</v>
      </c>
      <c r="AR188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889" s="69" t="e">
        <f>IF(Table2[[#This Row],[Shelf Dollar Vol Current 12 Mths]]&gt;#REF!,"MEETS $ CRITERIA",IF(Table2[[#This Row],[Shelf Dollar Vol Current 12 Mths]]&lt;#REF!+1,"DOES NOT MEET $ CRITERIA"))</f>
        <v>#REF!</v>
      </c>
      <c r="AT1889" s="78"/>
    </row>
    <row r="1890" spans="1:46" ht="13.8" x14ac:dyDescent="0.3">
      <c r="A1890" s="68" t="s">
        <v>10639</v>
      </c>
      <c r="B1890" s="69">
        <v>65543</v>
      </c>
      <c r="C1890" s="69">
        <v>126</v>
      </c>
      <c r="D1890" s="69" t="s">
        <v>25</v>
      </c>
      <c r="E1890" s="70">
        <v>45108</v>
      </c>
      <c r="F1890" s="70"/>
      <c r="G1890" s="71" t="s">
        <v>10640</v>
      </c>
      <c r="H1890" s="69" t="s">
        <v>6315</v>
      </c>
      <c r="I1890" s="68" t="s">
        <v>54</v>
      </c>
      <c r="J1890" s="68" t="s">
        <v>191</v>
      </c>
      <c r="K1890" s="68" t="s">
        <v>6320</v>
      </c>
      <c r="L1890" s="68" t="s">
        <v>6320</v>
      </c>
      <c r="M1890" s="68" t="s">
        <v>191</v>
      </c>
      <c r="N1890" s="68" t="s">
        <v>211</v>
      </c>
      <c r="O1890" s="68" t="s">
        <v>10641</v>
      </c>
      <c r="P1890" s="72" t="s">
        <v>191</v>
      </c>
      <c r="Q1890" s="68" t="s">
        <v>44</v>
      </c>
      <c r="R1890" s="68" t="s">
        <v>31</v>
      </c>
      <c r="S1890" s="68">
        <v>3</v>
      </c>
      <c r="T1890" s="68">
        <v>3</v>
      </c>
      <c r="U1890" s="68">
        <v>0</v>
      </c>
      <c r="V1890" s="68">
        <v>9.58</v>
      </c>
      <c r="W1890" s="68">
        <v>11.5</v>
      </c>
      <c r="X1890" s="68">
        <v>-0.2</v>
      </c>
      <c r="Y1890" s="68">
        <v>67.5</v>
      </c>
      <c r="Z1890" s="68">
        <v>62.5</v>
      </c>
      <c r="AA1890" s="68">
        <v>7.0000000000000007E-2</v>
      </c>
      <c r="AB1890" s="73">
        <v>16191.9</v>
      </c>
      <c r="AC1890" s="73">
        <v>14992.5</v>
      </c>
      <c r="AD1890" s="73">
        <v>16191.9</v>
      </c>
      <c r="AE1890" s="73">
        <v>14992.5</v>
      </c>
      <c r="AF1890" s="73"/>
      <c r="AG1890" s="73">
        <f>IFERROR(VLOOKUP(J1890,'Roll ups'!D:E,2,FALSE),0)</f>
        <v>22444928.369999994</v>
      </c>
      <c r="AH1890" s="74">
        <f>IF(Table2[[#This Row],[CATEGORY TTL LOOKUP]]=0,0,IF(Table2[[#This Row],[CATEGORY TTL LOOKUP]]&gt;0,SUM(AB1890/AG1890)))</f>
        <v>7.2140573287113611E-4</v>
      </c>
      <c r="AI1890" s="74" t="str">
        <f>IFERROR(IF(AH1890&lt;#REF!,"STRIKE",IF(AH1890&gt;=#REF!,"GOOD")),"NO DATA")</f>
        <v>NO DATA</v>
      </c>
      <c r="AJ1890" s="75">
        <f>IFERROR(VLOOKUP(K1890,'Roll ups'!H:I,2,FALSE),0)</f>
        <v>3676796.11</v>
      </c>
      <c r="AK1890" s="76">
        <f>IF(Table2[[#This Row],[PRICE TIER LOOKUP]]=0,0,IF(Table2[[#This Row],[PRICE TIER LOOKUP]]&gt;0,SUM(AB1890/AJ1890)))</f>
        <v>4.40380687848367E-3</v>
      </c>
      <c r="AL1890" s="74" t="e">
        <f>IF(AK1890&lt;#REF!,"STRIKE",IF(AK1890&gt;=#REF!,"GOOD"))</f>
        <v>#REF!</v>
      </c>
      <c r="AM1890" s="75">
        <f>VLOOKUP(H1890,'Roll ups'!A:B,2,FALSE)</f>
        <v>325145452.83999985</v>
      </c>
      <c r="AN1890" s="77">
        <f t="shared" si="64"/>
        <v>4.9798943391552939E-5</v>
      </c>
      <c r="AO1890" s="74" t="str">
        <f>IFERROR(VLOOKUP(Table2[[#This Row],[Product Name]],'Roll ups'!L:P,5,FALSE),"GOOD")</f>
        <v>GOOD</v>
      </c>
      <c r="AP1890" s="74">
        <f>Table2[[#This Row],[Retail Dollar Vol Current 12 Mths]]/Table2[[#This Row],[SHELF SALES  LOOKUP]]</f>
        <v>4.9798943391552939E-5</v>
      </c>
      <c r="AQ1890" s="69">
        <f t="shared" si="65"/>
        <v>0</v>
      </c>
      <c r="AR189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890" s="69" t="e">
        <f>IF(Table2[[#This Row],[Shelf Dollar Vol Current 12 Mths]]&gt;#REF!,"MEETS $ CRITERIA",IF(Table2[[#This Row],[Shelf Dollar Vol Current 12 Mths]]&lt;#REF!+1,"DOES NOT MEET $ CRITERIA"))</f>
        <v>#REF!</v>
      </c>
      <c r="AT1890" s="78"/>
    </row>
    <row r="1891" spans="1:46" ht="13.8" x14ac:dyDescent="0.3">
      <c r="A1891" s="68" t="s">
        <v>10642</v>
      </c>
      <c r="B1891" s="69">
        <v>67554</v>
      </c>
      <c r="C1891" s="69">
        <v>113</v>
      </c>
      <c r="D1891" s="69" t="s">
        <v>25</v>
      </c>
      <c r="E1891" s="70">
        <v>45108</v>
      </c>
      <c r="F1891" s="70"/>
      <c r="G1891" s="71" t="s">
        <v>10643</v>
      </c>
      <c r="H1891" s="69" t="s">
        <v>6315</v>
      </c>
      <c r="I1891" s="68" t="s">
        <v>54</v>
      </c>
      <c r="J1891" s="68" t="s">
        <v>191</v>
      </c>
      <c r="K1891" s="68" t="s">
        <v>89</v>
      </c>
      <c r="L1891" s="68" t="s">
        <v>89</v>
      </c>
      <c r="M1891" s="68" t="s">
        <v>191</v>
      </c>
      <c r="N1891" s="68" t="s">
        <v>473</v>
      </c>
      <c r="O1891" s="68" t="s">
        <v>10644</v>
      </c>
      <c r="P1891" s="72" t="s">
        <v>191</v>
      </c>
      <c r="Q1891" s="68" t="s">
        <v>938</v>
      </c>
      <c r="R1891" s="68" t="s">
        <v>31</v>
      </c>
      <c r="S1891" s="68">
        <v>7</v>
      </c>
      <c r="T1891" s="68"/>
      <c r="U1891" s="68">
        <v>1</v>
      </c>
      <c r="V1891" s="68">
        <v>13</v>
      </c>
      <c r="W1891" s="68">
        <v>115</v>
      </c>
      <c r="X1891" s="68">
        <v>-7.85</v>
      </c>
      <c r="Y1891" s="68">
        <v>55</v>
      </c>
      <c r="Z1891" s="68">
        <v>115</v>
      </c>
      <c r="AA1891" s="68">
        <v>-1.0900000000000001</v>
      </c>
      <c r="AB1891" s="73">
        <v>5451.6</v>
      </c>
      <c r="AC1891" s="73">
        <v>12226.8</v>
      </c>
      <c r="AD1891" s="73">
        <v>5847.6</v>
      </c>
      <c r="AE1891" s="73">
        <v>12226.8</v>
      </c>
      <c r="AF1891" s="73"/>
      <c r="AG1891" s="73">
        <f>IFERROR(VLOOKUP(J1891,'Roll ups'!D:E,2,FALSE),0)</f>
        <v>22444928.369999994</v>
      </c>
      <c r="AH1891" s="74">
        <f>IF(Table2[[#This Row],[CATEGORY TTL LOOKUP]]=0,0,IF(Table2[[#This Row],[CATEGORY TTL LOOKUP]]&gt;0,SUM(AB1891/AG1891)))</f>
        <v>2.4288783239275724E-4</v>
      </c>
      <c r="AI1891" s="74" t="str">
        <f>IFERROR(IF(AH1891&lt;#REF!,"STRIKE",IF(AH1891&gt;=#REF!,"GOOD")),"NO DATA")</f>
        <v>NO DATA</v>
      </c>
      <c r="AJ1891" s="75">
        <f>IFERROR(VLOOKUP(K1891,'Roll ups'!H:I,2,FALSE),0)</f>
        <v>75793138.070000067</v>
      </c>
      <c r="AK1891" s="76">
        <f>IF(Table2[[#This Row],[PRICE TIER LOOKUP]]=0,0,IF(Table2[[#This Row],[PRICE TIER LOOKUP]]&gt;0,SUM(AB1891/AJ1891)))</f>
        <v>7.1927355679152381E-5</v>
      </c>
      <c r="AL1891" s="74" t="e">
        <f>IF(AK1891&lt;#REF!,"STRIKE",IF(AK1891&gt;=#REF!,"GOOD"))</f>
        <v>#REF!</v>
      </c>
      <c r="AM1891" s="75">
        <f>VLOOKUP(H1891,'Roll ups'!A:B,2,FALSE)</f>
        <v>325145452.83999985</v>
      </c>
      <c r="AN1891" s="77">
        <f t="shared" si="64"/>
        <v>1.6766649978902418E-5</v>
      </c>
      <c r="AO1891" s="74" t="str">
        <f>IFERROR(VLOOKUP(Table2[[#This Row],[Product Name]],'Roll ups'!L:P,5,FALSE),"GOOD")</f>
        <v>GOOD</v>
      </c>
      <c r="AP1891" s="74">
        <f>Table2[[#This Row],[Retail Dollar Vol Current 12 Mths]]/Table2[[#This Row],[SHELF SALES  LOOKUP]]</f>
        <v>1.7984566442260944E-5</v>
      </c>
      <c r="AQ1891" s="69">
        <f t="shared" si="65"/>
        <v>0</v>
      </c>
      <c r="AR189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891" s="69" t="e">
        <f>IF(Table2[[#This Row],[Shelf Dollar Vol Current 12 Mths]]&gt;#REF!,"MEETS $ CRITERIA",IF(Table2[[#This Row],[Shelf Dollar Vol Current 12 Mths]]&lt;#REF!+1,"DOES NOT MEET $ CRITERIA"))</f>
        <v>#REF!</v>
      </c>
      <c r="AT1891" s="78"/>
    </row>
    <row r="1892" spans="1:46" ht="13.8" x14ac:dyDescent="0.3">
      <c r="A1892" s="68" t="s">
        <v>10645</v>
      </c>
      <c r="B1892" s="69">
        <v>78186</v>
      </c>
      <c r="C1892" s="69">
        <v>302</v>
      </c>
      <c r="D1892" s="69" t="s">
        <v>25</v>
      </c>
      <c r="E1892" s="70">
        <v>45108</v>
      </c>
      <c r="F1892" s="70"/>
      <c r="G1892" s="71" t="s">
        <v>10646</v>
      </c>
      <c r="H1892" s="69" t="s">
        <v>6315</v>
      </c>
      <c r="I1892" s="68" t="s">
        <v>711</v>
      </c>
      <c r="J1892" s="68" t="s">
        <v>191</v>
      </c>
      <c r="K1892" s="68" t="s">
        <v>89</v>
      </c>
      <c r="L1892" s="68" t="s">
        <v>89</v>
      </c>
      <c r="M1892" s="68" t="s">
        <v>175</v>
      </c>
      <c r="N1892" s="68" t="s">
        <v>184</v>
      </c>
      <c r="O1892" s="68" t="s">
        <v>10647</v>
      </c>
      <c r="P1892" s="72" t="s">
        <v>191</v>
      </c>
      <c r="Q1892" s="68" t="s">
        <v>6387</v>
      </c>
      <c r="R1892" s="68" t="s">
        <v>31</v>
      </c>
      <c r="S1892" s="68">
        <v>11</v>
      </c>
      <c r="T1892" s="68">
        <v>65</v>
      </c>
      <c r="U1892" s="68">
        <v>-5.05</v>
      </c>
      <c r="V1892" s="68">
        <v>21.75</v>
      </c>
      <c r="W1892" s="68">
        <v>159</v>
      </c>
      <c r="X1892" s="68">
        <v>-6.31</v>
      </c>
      <c r="Y1892" s="68">
        <v>138.75</v>
      </c>
      <c r="Z1892" s="68">
        <v>471</v>
      </c>
      <c r="AA1892" s="68">
        <v>-2.39</v>
      </c>
      <c r="AB1892" s="73">
        <v>19742.61</v>
      </c>
      <c r="AC1892" s="73">
        <v>70593.48</v>
      </c>
      <c r="AD1892" s="73">
        <v>20795.849999999999</v>
      </c>
      <c r="AE1892" s="73">
        <v>70593.48</v>
      </c>
      <c r="AF1892" s="73"/>
      <c r="AG1892" s="73">
        <f>IFERROR(VLOOKUP(J1892,'Roll ups'!D:E,2,FALSE),0)</f>
        <v>22444928.369999994</v>
      </c>
      <c r="AH1892" s="74">
        <f>IF(Table2[[#This Row],[CATEGORY TTL LOOKUP]]=0,0,IF(Table2[[#This Row],[CATEGORY TTL LOOKUP]]&gt;0,SUM(AB1892/AG1892)))</f>
        <v>8.7960227248432986E-4</v>
      </c>
      <c r="AI1892" s="74" t="str">
        <f>IFERROR(IF(AH1892&lt;#REF!,"STRIKE",IF(AH1892&gt;=#REF!,"GOOD")),"NO DATA")</f>
        <v>NO DATA</v>
      </c>
      <c r="AJ1892" s="75">
        <f>IFERROR(VLOOKUP(K1892,'Roll ups'!H:I,2,FALSE),0)</f>
        <v>75793138.070000067</v>
      </c>
      <c r="AK1892" s="76">
        <f>IF(Table2[[#This Row],[PRICE TIER LOOKUP]]=0,0,IF(Table2[[#This Row],[PRICE TIER LOOKUP]]&gt;0,SUM(AB1892/AJ1892)))</f>
        <v>2.6048017673798346E-4</v>
      </c>
      <c r="AL1892" s="74" t="e">
        <f>IF(AK1892&lt;#REF!,"STRIKE",IF(AK1892&gt;=#REF!,"GOOD"))</f>
        <v>#REF!</v>
      </c>
      <c r="AM1892" s="75">
        <f>VLOOKUP(H1892,'Roll ups'!A:B,2,FALSE)</f>
        <v>325145452.83999985</v>
      </c>
      <c r="AN1892" s="77">
        <f t="shared" si="64"/>
        <v>6.0719317547138201E-5</v>
      </c>
      <c r="AO1892" s="74" t="str">
        <f>IFERROR(VLOOKUP(Table2[[#This Row],[Product Name]],'Roll ups'!L:P,5,FALSE),"GOOD")</f>
        <v>GOOD</v>
      </c>
      <c r="AP1892" s="74">
        <f>Table2[[#This Row],[Retail Dollar Vol Current 12 Mths]]/Table2[[#This Row],[SHELF SALES  LOOKUP]]</f>
        <v>6.3958606274076922E-5</v>
      </c>
      <c r="AQ1892" s="69">
        <f t="shared" si="65"/>
        <v>0</v>
      </c>
      <c r="AR189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892" s="69" t="e">
        <f>IF(Table2[[#This Row],[Shelf Dollar Vol Current 12 Mths]]&gt;#REF!,"MEETS $ CRITERIA",IF(Table2[[#This Row],[Shelf Dollar Vol Current 12 Mths]]&lt;#REF!+1,"DOES NOT MEET $ CRITERIA"))</f>
        <v>#REF!</v>
      </c>
      <c r="AT1892" s="78"/>
    </row>
    <row r="1893" spans="1:46" ht="13.8" x14ac:dyDescent="0.3">
      <c r="A1893" s="68" t="s">
        <v>10648</v>
      </c>
      <c r="B1893" s="69">
        <v>17176</v>
      </c>
      <c r="C1893" s="69">
        <v>183</v>
      </c>
      <c r="D1893" s="69" t="s">
        <v>25</v>
      </c>
      <c r="E1893" s="70">
        <v>45108</v>
      </c>
      <c r="F1893" s="70"/>
      <c r="G1893" s="71" t="s">
        <v>10649</v>
      </c>
      <c r="H1893" s="69" t="s">
        <v>6315</v>
      </c>
      <c r="I1893" s="68" t="s">
        <v>711</v>
      </c>
      <c r="J1893" s="68" t="s">
        <v>175</v>
      </c>
      <c r="K1893" s="68" t="s">
        <v>146</v>
      </c>
      <c r="L1893" s="68" t="s">
        <v>146</v>
      </c>
      <c r="M1893" s="68" t="s">
        <v>175</v>
      </c>
      <c r="N1893" s="68" t="s">
        <v>176</v>
      </c>
      <c r="O1893" s="68" t="s">
        <v>10650</v>
      </c>
      <c r="P1893" s="72" t="s">
        <v>6357</v>
      </c>
      <c r="Q1893" s="68" t="s">
        <v>254</v>
      </c>
      <c r="R1893" s="68" t="s">
        <v>60</v>
      </c>
      <c r="S1893" s="68">
        <v>3</v>
      </c>
      <c r="T1893" s="68">
        <v>6.17</v>
      </c>
      <c r="U1893" s="68">
        <v>-0.9</v>
      </c>
      <c r="V1893" s="68">
        <v>10.25</v>
      </c>
      <c r="W1893" s="68">
        <v>9.67</v>
      </c>
      <c r="X1893" s="68">
        <v>0.06</v>
      </c>
      <c r="Y1893" s="68">
        <v>57.33</v>
      </c>
      <c r="Z1893" s="68">
        <v>115.67</v>
      </c>
      <c r="AA1893" s="68">
        <v>-1.02</v>
      </c>
      <c r="AB1893" s="73">
        <v>29556.48</v>
      </c>
      <c r="AC1893" s="73">
        <v>59628.480000000003</v>
      </c>
      <c r="AD1893" s="73">
        <v>29556.48</v>
      </c>
      <c r="AE1893" s="73">
        <v>59628.480000000003</v>
      </c>
      <c r="AF1893" s="73"/>
      <c r="AG1893" s="73">
        <f>IFERROR(VLOOKUP(J1893,'Roll ups'!D:E,2,FALSE),0)</f>
        <v>52239627.039999984</v>
      </c>
      <c r="AH1893" s="74">
        <f>IF(Table2[[#This Row],[CATEGORY TTL LOOKUP]]=0,0,IF(Table2[[#This Row],[CATEGORY TTL LOOKUP]]&gt;0,SUM(AB1893/AG1893)))</f>
        <v>5.6578658146560937E-4</v>
      </c>
      <c r="AI1893" s="74" t="str">
        <f>IFERROR(IF(AH1893&lt;#REF!,"STRIKE",IF(AH1893&gt;=#REF!,"GOOD")),"NO DATA")</f>
        <v>NO DATA</v>
      </c>
      <c r="AJ1893" s="75">
        <f>IFERROR(VLOOKUP(K1893,'Roll ups'!H:I,2,FALSE),0)</f>
        <v>69119979.479999974</v>
      </c>
      <c r="AK1893" s="76">
        <f>IF(Table2[[#This Row],[PRICE TIER LOOKUP]]=0,0,IF(Table2[[#This Row],[PRICE TIER LOOKUP]]&gt;0,SUM(AB1893/AJ1893)))</f>
        <v>4.2761123805819755E-4</v>
      </c>
      <c r="AL1893" s="74" t="e">
        <f>IF(AK1893&lt;#REF!,"STRIKE",IF(AK1893&gt;=#REF!,"GOOD"))</f>
        <v>#REF!</v>
      </c>
      <c r="AM1893" s="75">
        <f>VLOOKUP(H1893,'Roll ups'!A:B,2,FALSE)</f>
        <v>325145452.83999985</v>
      </c>
      <c r="AN1893" s="77">
        <f t="shared" si="64"/>
        <v>9.0902332300320945E-5</v>
      </c>
      <c r="AO1893" s="74" t="str">
        <f>IFERROR(VLOOKUP(Table2[[#This Row],[Product Name]],'Roll ups'!L:P,5,FALSE),"GOOD")</f>
        <v>GOOD</v>
      </c>
      <c r="AP1893" s="74">
        <f>Table2[[#This Row],[Retail Dollar Vol Current 12 Mths]]/Table2[[#This Row],[SHELF SALES  LOOKUP]]</f>
        <v>9.0902332300320945E-5</v>
      </c>
      <c r="AQ1893" s="69">
        <f t="shared" si="65"/>
        <v>0</v>
      </c>
      <c r="AR189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893" s="69" t="e">
        <f>IF(Table2[[#This Row],[Shelf Dollar Vol Current 12 Mths]]&gt;#REF!,"MEETS $ CRITERIA",IF(Table2[[#This Row],[Shelf Dollar Vol Current 12 Mths]]&lt;#REF!+1,"DOES NOT MEET $ CRITERIA"))</f>
        <v>#REF!</v>
      </c>
      <c r="AT1893" s="78"/>
    </row>
    <row r="1894" spans="1:46" ht="13.8" x14ac:dyDescent="0.3">
      <c r="A1894" s="68" t="s">
        <v>10651</v>
      </c>
      <c r="B1894" s="69">
        <v>21256</v>
      </c>
      <c r="C1894" s="69">
        <v>122</v>
      </c>
      <c r="D1894" s="69" t="s">
        <v>25</v>
      </c>
      <c r="E1894" s="70">
        <v>45108</v>
      </c>
      <c r="F1894" s="70"/>
      <c r="G1894" s="71" t="s">
        <v>10652</v>
      </c>
      <c r="H1894" s="69" t="s">
        <v>6315</v>
      </c>
      <c r="I1894" s="68" t="s">
        <v>711</v>
      </c>
      <c r="J1894" s="68" t="s">
        <v>175</v>
      </c>
      <c r="K1894" s="68" t="s">
        <v>6320</v>
      </c>
      <c r="L1894" s="68" t="s">
        <v>6320</v>
      </c>
      <c r="M1894" s="68" t="s">
        <v>175</v>
      </c>
      <c r="N1894" s="68" t="s">
        <v>176</v>
      </c>
      <c r="O1894" s="68" t="s">
        <v>10653</v>
      </c>
      <c r="P1894" s="72" t="s">
        <v>6357</v>
      </c>
      <c r="Q1894" s="68" t="s">
        <v>10654</v>
      </c>
      <c r="R1894" s="68" t="s">
        <v>31</v>
      </c>
      <c r="S1894" s="68">
        <v>2</v>
      </c>
      <c r="T1894" s="68"/>
      <c r="U1894" s="68">
        <v>1</v>
      </c>
      <c r="V1894" s="68">
        <v>6</v>
      </c>
      <c r="W1894" s="68">
        <v>0.5</v>
      </c>
      <c r="X1894" s="68">
        <v>0.92</v>
      </c>
      <c r="Y1894" s="68">
        <v>26.5</v>
      </c>
      <c r="Z1894" s="68">
        <v>56.67</v>
      </c>
      <c r="AA1894" s="68">
        <v>-1.1399999999999999</v>
      </c>
      <c r="AB1894" s="73">
        <v>9781.68</v>
      </c>
      <c r="AC1894" s="73">
        <v>21827</v>
      </c>
      <c r="AD1894" s="73">
        <v>9781.68</v>
      </c>
      <c r="AE1894" s="73">
        <v>21827</v>
      </c>
      <c r="AF1894" s="73"/>
      <c r="AG1894" s="73">
        <f>IFERROR(VLOOKUP(J1894,'Roll ups'!D:E,2,FALSE),0)</f>
        <v>52239627.039999984</v>
      </c>
      <c r="AH1894" s="74">
        <f>IF(Table2[[#This Row],[CATEGORY TTL LOOKUP]]=0,0,IF(Table2[[#This Row],[CATEGORY TTL LOOKUP]]&gt;0,SUM(AB1894/AG1894)))</f>
        <v>1.8724635978947836E-4</v>
      </c>
      <c r="AI1894" s="74" t="str">
        <f>IFERROR(IF(AH1894&lt;#REF!,"STRIKE",IF(AH1894&gt;=#REF!,"GOOD")),"NO DATA")</f>
        <v>NO DATA</v>
      </c>
      <c r="AJ1894" s="75">
        <f>IFERROR(VLOOKUP(K1894,'Roll ups'!H:I,2,FALSE),0)</f>
        <v>3676796.11</v>
      </c>
      <c r="AK1894" s="76">
        <f>IF(Table2[[#This Row],[PRICE TIER LOOKUP]]=0,0,IF(Table2[[#This Row],[PRICE TIER LOOKUP]]&gt;0,SUM(AB1894/AJ1894)))</f>
        <v>2.6603814047224937E-3</v>
      </c>
      <c r="AL1894" s="74" t="e">
        <f>IF(AK1894&lt;#REF!,"STRIKE",IF(AK1894&gt;=#REF!,"GOOD"))</f>
        <v>#REF!</v>
      </c>
      <c r="AM1894" s="75">
        <f>VLOOKUP(H1894,'Roll ups'!A:B,2,FALSE)</f>
        <v>325145452.83999985</v>
      </c>
      <c r="AN1894" s="77">
        <f t="shared" si="64"/>
        <v>3.0084012907335494E-5</v>
      </c>
      <c r="AO1894" s="74" t="str">
        <f>IFERROR(VLOOKUP(Table2[[#This Row],[Product Name]],'Roll ups'!L:P,5,FALSE),"GOOD")</f>
        <v>GOOD</v>
      </c>
      <c r="AP1894" s="74">
        <f>Table2[[#This Row],[Retail Dollar Vol Current 12 Mths]]/Table2[[#This Row],[SHELF SALES  LOOKUP]]</f>
        <v>3.0084012907335494E-5</v>
      </c>
      <c r="AQ1894" s="69">
        <f t="shared" si="65"/>
        <v>0</v>
      </c>
      <c r="AR189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894" s="69" t="e">
        <f>IF(Table2[[#This Row],[Shelf Dollar Vol Current 12 Mths]]&gt;#REF!,"MEETS $ CRITERIA",IF(Table2[[#This Row],[Shelf Dollar Vol Current 12 Mths]]&lt;#REF!+1,"DOES NOT MEET $ CRITERIA"))</f>
        <v>#REF!</v>
      </c>
      <c r="AT1894" s="78"/>
    </row>
    <row r="1895" spans="1:46" ht="13.8" x14ac:dyDescent="0.3">
      <c r="A1895" s="68" t="s">
        <v>10655</v>
      </c>
      <c r="B1895" s="69">
        <v>22071</v>
      </c>
      <c r="C1895" s="69">
        <v>242</v>
      </c>
      <c r="D1895" s="69" t="s">
        <v>25</v>
      </c>
      <c r="E1895" s="70">
        <v>45108</v>
      </c>
      <c r="F1895" s="70"/>
      <c r="G1895" s="71" t="s">
        <v>10656</v>
      </c>
      <c r="H1895" s="69" t="s">
        <v>6315</v>
      </c>
      <c r="I1895" s="68" t="s">
        <v>758</v>
      </c>
      <c r="J1895" s="68" t="s">
        <v>175</v>
      </c>
      <c r="K1895" s="68" t="s">
        <v>146</v>
      </c>
      <c r="L1895" s="68" t="s">
        <v>146</v>
      </c>
      <c r="M1895" s="68" t="s">
        <v>175</v>
      </c>
      <c r="N1895" s="68" t="s">
        <v>176</v>
      </c>
      <c r="O1895" s="68" t="s">
        <v>10657</v>
      </c>
      <c r="P1895" s="72" t="s">
        <v>6357</v>
      </c>
      <c r="Q1895" s="68" t="s">
        <v>9220</v>
      </c>
      <c r="R1895" s="68" t="s">
        <v>60</v>
      </c>
      <c r="S1895" s="68">
        <v>5</v>
      </c>
      <c r="T1895" s="68">
        <v>1.5</v>
      </c>
      <c r="U1895" s="68">
        <v>0.7</v>
      </c>
      <c r="V1895" s="68">
        <v>25.58</v>
      </c>
      <c r="W1895" s="68">
        <v>9.83</v>
      </c>
      <c r="X1895" s="68">
        <v>0.62</v>
      </c>
      <c r="Y1895" s="68">
        <v>104.08</v>
      </c>
      <c r="Z1895" s="68">
        <v>121.33</v>
      </c>
      <c r="AA1895" s="68">
        <v>-0.17</v>
      </c>
      <c r="AB1895" s="73">
        <v>46333.67</v>
      </c>
      <c r="AC1895" s="73">
        <v>56536.480000000003</v>
      </c>
      <c r="AD1895" s="73">
        <v>48498.67</v>
      </c>
      <c r="AE1895" s="73">
        <v>56536.480000000003</v>
      </c>
      <c r="AF1895" s="73"/>
      <c r="AG1895" s="73">
        <f>IFERROR(VLOOKUP(J1895,'Roll ups'!D:E,2,FALSE),0)</f>
        <v>52239627.039999984</v>
      </c>
      <c r="AH1895" s="74">
        <f>IF(Table2[[#This Row],[CATEGORY TTL LOOKUP]]=0,0,IF(Table2[[#This Row],[CATEGORY TTL LOOKUP]]&gt;0,SUM(AB1895/AG1895)))</f>
        <v>8.869448850490877E-4</v>
      </c>
      <c r="AI1895" s="74" t="str">
        <f>IFERROR(IF(AH1895&lt;#REF!,"STRIKE",IF(AH1895&gt;=#REF!,"GOOD")),"NO DATA")</f>
        <v>NO DATA</v>
      </c>
      <c r="AJ1895" s="75">
        <f>IFERROR(VLOOKUP(K1895,'Roll ups'!H:I,2,FALSE),0)</f>
        <v>69119979.479999974</v>
      </c>
      <c r="AK1895" s="76">
        <f>IF(Table2[[#This Row],[PRICE TIER LOOKUP]]=0,0,IF(Table2[[#This Row],[PRICE TIER LOOKUP]]&gt;0,SUM(AB1895/AJ1895)))</f>
        <v>6.7033685988588515E-4</v>
      </c>
      <c r="AL1895" s="74" t="e">
        <f>IF(AK1895&lt;#REF!,"STRIKE",IF(AK1895&gt;=#REF!,"GOOD"))</f>
        <v>#REF!</v>
      </c>
      <c r="AM1895" s="75">
        <f>VLOOKUP(H1895,'Roll ups'!A:B,2,FALSE)</f>
        <v>325145452.83999985</v>
      </c>
      <c r="AN1895" s="77">
        <f t="shared" si="64"/>
        <v>1.4250136237581104E-4</v>
      </c>
      <c r="AO1895" s="74" t="str">
        <f>IFERROR(VLOOKUP(Table2[[#This Row],[Product Name]],'Roll ups'!L:P,5,FALSE),"GOOD")</f>
        <v>GOOD</v>
      </c>
      <c r="AP1895" s="74">
        <f>Table2[[#This Row],[Retail Dollar Vol Current 12 Mths]]/Table2[[#This Row],[SHELF SALES  LOOKUP]]</f>
        <v>1.491599208181626E-4</v>
      </c>
      <c r="AQ1895" s="69">
        <f t="shared" si="65"/>
        <v>0</v>
      </c>
      <c r="AR189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895" s="69" t="e">
        <f>IF(Table2[[#This Row],[Shelf Dollar Vol Current 12 Mths]]&gt;#REF!,"MEETS $ CRITERIA",IF(Table2[[#This Row],[Shelf Dollar Vol Current 12 Mths]]&lt;#REF!+1,"DOES NOT MEET $ CRITERIA"))</f>
        <v>#REF!</v>
      </c>
      <c r="AT1895" s="78"/>
    </row>
    <row r="1896" spans="1:46" ht="13.8" x14ac:dyDescent="0.3">
      <c r="A1896" s="68" t="s">
        <v>10658</v>
      </c>
      <c r="B1896" s="69">
        <v>26678</v>
      </c>
      <c r="C1896" s="69">
        <v>158</v>
      </c>
      <c r="D1896" s="69" t="s">
        <v>25</v>
      </c>
      <c r="E1896" s="70">
        <v>45108</v>
      </c>
      <c r="F1896" s="70"/>
      <c r="G1896" s="71" t="s">
        <v>10659</v>
      </c>
      <c r="H1896" s="69" t="s">
        <v>6315</v>
      </c>
      <c r="I1896" s="68" t="s">
        <v>806</v>
      </c>
      <c r="J1896" s="68" t="s">
        <v>175</v>
      </c>
      <c r="K1896" s="68" t="s">
        <v>6320</v>
      </c>
      <c r="L1896" s="68" t="s">
        <v>6320</v>
      </c>
      <c r="M1896" s="68" t="s">
        <v>175</v>
      </c>
      <c r="N1896" s="68" t="s">
        <v>176</v>
      </c>
      <c r="O1896" s="68" t="s">
        <v>10660</v>
      </c>
      <c r="P1896" s="72" t="s">
        <v>6357</v>
      </c>
      <c r="Q1896" s="68" t="s">
        <v>10654</v>
      </c>
      <c r="R1896" s="68" t="s">
        <v>31</v>
      </c>
      <c r="S1896" s="68">
        <v>10</v>
      </c>
      <c r="T1896" s="68">
        <v>1.5</v>
      </c>
      <c r="U1896" s="68">
        <v>0.84</v>
      </c>
      <c r="V1896" s="68">
        <v>11</v>
      </c>
      <c r="W1896" s="68">
        <v>3.92</v>
      </c>
      <c r="X1896" s="68">
        <v>0.64</v>
      </c>
      <c r="Y1896" s="68">
        <v>47.5</v>
      </c>
      <c r="Z1896" s="68">
        <v>72.92</v>
      </c>
      <c r="AA1896" s="68">
        <v>-0.54</v>
      </c>
      <c r="AB1896" s="73">
        <v>17533.2</v>
      </c>
      <c r="AC1896" s="73">
        <v>27647.599999999999</v>
      </c>
      <c r="AD1896" s="73">
        <v>17533.2</v>
      </c>
      <c r="AE1896" s="73">
        <v>27647.599999999999</v>
      </c>
      <c r="AF1896" s="73"/>
      <c r="AG1896" s="73">
        <f>IFERROR(VLOOKUP(J1896,'Roll ups'!D:E,2,FALSE),0)</f>
        <v>52239627.039999984</v>
      </c>
      <c r="AH1896" s="74">
        <f>IF(Table2[[#This Row],[CATEGORY TTL LOOKUP]]=0,0,IF(Table2[[#This Row],[CATEGORY TTL LOOKUP]]&gt;0,SUM(AB1896/AG1896)))</f>
        <v>3.3563026754717822E-4</v>
      </c>
      <c r="AI1896" s="74" t="str">
        <f>IFERROR(IF(AH1896&lt;#REF!,"STRIKE",IF(AH1896&gt;=#REF!,"GOOD")),"NO DATA")</f>
        <v>NO DATA</v>
      </c>
      <c r="AJ1896" s="75">
        <f>IFERROR(VLOOKUP(K1896,'Roll ups'!H:I,2,FALSE),0)</f>
        <v>3676796.11</v>
      </c>
      <c r="AK1896" s="76">
        <f>IF(Table2[[#This Row],[PRICE TIER LOOKUP]]=0,0,IF(Table2[[#This Row],[PRICE TIER LOOKUP]]&gt;0,SUM(AB1896/AJ1896)))</f>
        <v>4.7686081782761678E-3</v>
      </c>
      <c r="AL1896" s="74" t="e">
        <f>IF(AK1896&lt;#REF!,"STRIKE",IF(AK1896&gt;=#REF!,"GOOD"))</f>
        <v>#REF!</v>
      </c>
      <c r="AM1896" s="75">
        <f>VLOOKUP(H1896,'Roll ups'!A:B,2,FALSE)</f>
        <v>325145452.83999985</v>
      </c>
      <c r="AN1896" s="77">
        <f t="shared" ref="AN1896:AN1927" si="66">AB1896/AM1896</f>
        <v>5.3924174079186268E-5</v>
      </c>
      <c r="AO1896" s="74" t="str">
        <f>IFERROR(VLOOKUP(Table2[[#This Row],[Product Name]],'Roll ups'!L:P,5,FALSE),"GOOD")</f>
        <v>GOOD</v>
      </c>
      <c r="AP1896" s="74">
        <f>Table2[[#This Row],[Retail Dollar Vol Current 12 Mths]]/Table2[[#This Row],[SHELF SALES  LOOKUP]]</f>
        <v>5.3924174079186268E-5</v>
      </c>
      <c r="AQ1896" s="69">
        <f t="shared" ref="AQ1896:AQ1927" si="67">COUNTIF(AG1896:AO1896,"Strike")</f>
        <v>0</v>
      </c>
      <c r="AR189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896" s="69" t="e">
        <f>IF(Table2[[#This Row],[Shelf Dollar Vol Current 12 Mths]]&gt;#REF!,"MEETS $ CRITERIA",IF(Table2[[#This Row],[Shelf Dollar Vol Current 12 Mths]]&lt;#REF!+1,"DOES NOT MEET $ CRITERIA"))</f>
        <v>#REF!</v>
      </c>
      <c r="AT1896" s="78"/>
    </row>
    <row r="1897" spans="1:46" ht="13.8" x14ac:dyDescent="0.3">
      <c r="A1897" s="68" t="s">
        <v>10661</v>
      </c>
      <c r="B1897" s="69">
        <v>85639</v>
      </c>
      <c r="C1897" s="69">
        <v>164</v>
      </c>
      <c r="D1897" s="69" t="s">
        <v>25</v>
      </c>
      <c r="E1897" s="70">
        <v>45108</v>
      </c>
      <c r="F1897" s="70"/>
      <c r="G1897" s="71" t="s">
        <v>10662</v>
      </c>
      <c r="H1897" s="69" t="s">
        <v>6315</v>
      </c>
      <c r="I1897" s="68" t="s">
        <v>758</v>
      </c>
      <c r="J1897" s="68" t="s">
        <v>175</v>
      </c>
      <c r="K1897" s="68" t="s">
        <v>146</v>
      </c>
      <c r="L1897" s="68" t="s">
        <v>146</v>
      </c>
      <c r="M1897" s="68" t="s">
        <v>175</v>
      </c>
      <c r="N1897" s="68" t="s">
        <v>712</v>
      </c>
      <c r="O1897" s="68" t="s">
        <v>10663</v>
      </c>
      <c r="P1897" s="72" t="s">
        <v>191</v>
      </c>
      <c r="Q1897" s="68" t="s">
        <v>44</v>
      </c>
      <c r="R1897" s="68" t="s">
        <v>31</v>
      </c>
      <c r="S1897" s="68">
        <v>2</v>
      </c>
      <c r="T1897" s="68">
        <v>0.57999999999999996</v>
      </c>
      <c r="U1897" s="68">
        <v>0.61</v>
      </c>
      <c r="V1897" s="68">
        <v>8</v>
      </c>
      <c r="W1897" s="68">
        <v>90.08</v>
      </c>
      <c r="X1897" s="68">
        <v>-10.26</v>
      </c>
      <c r="Y1897" s="68">
        <v>27</v>
      </c>
      <c r="Z1897" s="68">
        <v>90.08</v>
      </c>
      <c r="AA1897" s="68">
        <v>-2.34</v>
      </c>
      <c r="AB1897" s="73">
        <v>15017.4</v>
      </c>
      <c r="AC1897" s="73">
        <v>50104.35</v>
      </c>
      <c r="AD1897" s="73">
        <v>15017.4</v>
      </c>
      <c r="AE1897" s="73">
        <v>50104.35</v>
      </c>
      <c r="AF1897" s="73"/>
      <c r="AG1897" s="73">
        <f>IFERROR(VLOOKUP(J1897,'Roll ups'!D:E,2,FALSE),0)</f>
        <v>52239627.039999984</v>
      </c>
      <c r="AH1897" s="74">
        <f>IF(Table2[[#This Row],[CATEGORY TTL LOOKUP]]=0,0,IF(Table2[[#This Row],[CATEGORY TTL LOOKUP]]&gt;0,SUM(AB1897/AG1897)))</f>
        <v>2.8747142448971061E-4</v>
      </c>
      <c r="AI1897" s="74" t="str">
        <f>IFERROR(IF(AH1897&lt;#REF!,"STRIKE",IF(AH1897&gt;=#REF!,"GOOD")),"NO DATA")</f>
        <v>NO DATA</v>
      </c>
      <c r="AJ1897" s="75">
        <f>IFERROR(VLOOKUP(K1897,'Roll ups'!H:I,2,FALSE),0)</f>
        <v>69119979.479999974</v>
      </c>
      <c r="AK1897" s="76">
        <f>IF(Table2[[#This Row],[PRICE TIER LOOKUP]]=0,0,IF(Table2[[#This Row],[PRICE TIER LOOKUP]]&gt;0,SUM(AB1897/AJ1897)))</f>
        <v>2.1726568950075165E-4</v>
      </c>
      <c r="AL1897" s="74" t="e">
        <f>IF(AK1897&lt;#REF!,"STRIKE",IF(AK1897&gt;=#REF!,"GOOD"))</f>
        <v>#REF!</v>
      </c>
      <c r="AM1897" s="75">
        <f>VLOOKUP(H1897,'Roll ups'!A:B,2,FALSE)</f>
        <v>325145452.83999985</v>
      </c>
      <c r="AN1897" s="77">
        <f t="shared" si="66"/>
        <v>4.6186713880910035E-5</v>
      </c>
      <c r="AO1897" s="74" t="str">
        <f>IFERROR(VLOOKUP(Table2[[#This Row],[Product Name]],'Roll ups'!L:P,5,FALSE),"GOOD")</f>
        <v>GOOD</v>
      </c>
      <c r="AP1897" s="74">
        <f>Table2[[#This Row],[Retail Dollar Vol Current 12 Mths]]/Table2[[#This Row],[SHELF SALES  LOOKUP]]</f>
        <v>4.6186713880910035E-5</v>
      </c>
      <c r="AQ1897" s="69">
        <f t="shared" si="67"/>
        <v>0</v>
      </c>
      <c r="AR189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897" s="69" t="e">
        <f>IF(Table2[[#This Row],[Shelf Dollar Vol Current 12 Mths]]&gt;#REF!,"MEETS $ CRITERIA",IF(Table2[[#This Row],[Shelf Dollar Vol Current 12 Mths]]&lt;#REF!+1,"DOES NOT MEET $ CRITERIA"))</f>
        <v>#REF!</v>
      </c>
      <c r="AT1897" s="78"/>
    </row>
    <row r="1898" spans="1:46" ht="13.8" x14ac:dyDescent="0.3">
      <c r="A1898" s="68" t="s">
        <v>10664</v>
      </c>
      <c r="B1898" s="69">
        <v>87481</v>
      </c>
      <c r="C1898" s="69">
        <v>72</v>
      </c>
      <c r="D1898" s="69" t="s">
        <v>25</v>
      </c>
      <c r="E1898" s="70">
        <v>45108</v>
      </c>
      <c r="F1898" s="70"/>
      <c r="G1898" s="71" t="s">
        <v>10665</v>
      </c>
      <c r="H1898" s="69" t="s">
        <v>6315</v>
      </c>
      <c r="I1898" s="68" t="s">
        <v>245</v>
      </c>
      <c r="J1898" s="68" t="s">
        <v>3714</v>
      </c>
      <c r="K1898" s="68" t="s">
        <v>3714</v>
      </c>
      <c r="L1898" s="68" t="s">
        <v>146</v>
      </c>
      <c r="M1898" s="68" t="s">
        <v>245</v>
      </c>
      <c r="N1898" s="68" t="s">
        <v>3714</v>
      </c>
      <c r="O1898" s="68" t="s">
        <v>10666</v>
      </c>
      <c r="P1898" s="72" t="s">
        <v>245</v>
      </c>
      <c r="Q1898" s="68" t="s">
        <v>41</v>
      </c>
      <c r="R1898" s="68" t="s">
        <v>31</v>
      </c>
      <c r="S1898" s="68">
        <v>3</v>
      </c>
      <c r="T1898" s="68"/>
      <c r="U1898" s="68">
        <v>1</v>
      </c>
      <c r="V1898" s="68">
        <v>7</v>
      </c>
      <c r="W1898" s="68"/>
      <c r="X1898" s="68">
        <v>1</v>
      </c>
      <c r="Y1898" s="68">
        <v>49.25</v>
      </c>
      <c r="Z1898" s="68">
        <v>21.5</v>
      </c>
      <c r="AA1898" s="68">
        <v>0.56000000000000005</v>
      </c>
      <c r="AB1898" s="73">
        <v>26086.98</v>
      </c>
      <c r="AC1898" s="73">
        <v>11958.3</v>
      </c>
      <c r="AD1898" s="73">
        <v>27646.98</v>
      </c>
      <c r="AE1898" s="73">
        <v>11958.3</v>
      </c>
      <c r="AF1898" s="73"/>
      <c r="AG1898" s="73">
        <f>IFERROR(VLOOKUP(J1898,'Roll ups'!D:E,2,FALSE),0)</f>
        <v>206203.38000000003</v>
      </c>
      <c r="AH1898" s="74">
        <f>IF(Table2[[#This Row],[CATEGORY TTL LOOKUP]]=0,0,IF(Table2[[#This Row],[CATEGORY TTL LOOKUP]]&gt;0,SUM(AB1898/AG1898)))</f>
        <v>0.1265109233417997</v>
      </c>
      <c r="AI1898" s="74" t="str">
        <f>IFERROR(IF(AH1898&lt;#REF!,"STRIKE",IF(AH1898&gt;=#REF!,"GOOD")),"NO DATA")</f>
        <v>NO DATA</v>
      </c>
      <c r="AJ1898" s="75">
        <f>IFERROR(VLOOKUP(K1898,'Roll ups'!H:I,2,FALSE),0)</f>
        <v>206203.38000000003</v>
      </c>
      <c r="AK1898" s="76">
        <f>IF(Table2[[#This Row],[PRICE TIER LOOKUP]]=0,0,IF(Table2[[#This Row],[PRICE TIER LOOKUP]]&gt;0,SUM(AB1898/AJ1898)))</f>
        <v>0.1265109233417997</v>
      </c>
      <c r="AL1898" s="74" t="e">
        <f>IF(AK1898&lt;#REF!,"STRIKE",IF(AK1898&gt;=#REF!,"GOOD"))</f>
        <v>#REF!</v>
      </c>
      <c r="AM1898" s="75">
        <f>VLOOKUP(H1898,'Roll ups'!A:B,2,FALSE)</f>
        <v>325145452.83999985</v>
      </c>
      <c r="AN1898" s="77">
        <f t="shared" si="66"/>
        <v>8.0231723286122928E-5</v>
      </c>
      <c r="AO1898" s="74" t="str">
        <f>IFERROR(VLOOKUP(Table2[[#This Row],[Product Name]],'Roll ups'!L:P,5,FALSE),"GOOD")</f>
        <v>GOOD</v>
      </c>
      <c r="AP1898" s="74">
        <f>Table2[[#This Row],[Retail Dollar Vol Current 12 Mths]]/Table2[[#This Row],[SHELF SALES  LOOKUP]]</f>
        <v>8.5029576020565612E-5</v>
      </c>
      <c r="AQ1898" s="69">
        <f t="shared" si="67"/>
        <v>0</v>
      </c>
      <c r="AR189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898" s="69" t="e">
        <f>IF(Table2[[#This Row],[Shelf Dollar Vol Current 12 Mths]]&gt;#REF!,"MEETS $ CRITERIA",IF(Table2[[#This Row],[Shelf Dollar Vol Current 12 Mths]]&lt;#REF!+1,"DOES NOT MEET $ CRITERIA"))</f>
        <v>#REF!</v>
      </c>
      <c r="AT1898" s="78"/>
    </row>
    <row r="1899" spans="1:46" ht="13.8" x14ac:dyDescent="0.3">
      <c r="A1899" s="68" t="s">
        <v>10667</v>
      </c>
      <c r="B1899" s="69">
        <v>44341</v>
      </c>
      <c r="C1899" s="69">
        <v>32</v>
      </c>
      <c r="D1899" s="69" t="s">
        <v>25</v>
      </c>
      <c r="E1899" s="70">
        <v>45108</v>
      </c>
      <c r="F1899" s="70"/>
      <c r="G1899" s="71" t="s">
        <v>10668</v>
      </c>
      <c r="H1899" s="69" t="s">
        <v>6315</v>
      </c>
      <c r="I1899" s="68" t="s">
        <v>299</v>
      </c>
      <c r="J1899" s="68" t="s">
        <v>299</v>
      </c>
      <c r="K1899" s="68" t="s">
        <v>104</v>
      </c>
      <c r="L1899" s="68" t="s">
        <v>104</v>
      </c>
      <c r="M1899" s="68" t="s">
        <v>299</v>
      </c>
      <c r="N1899" s="68" t="s">
        <v>184</v>
      </c>
      <c r="O1899" s="68" t="s">
        <v>10669</v>
      </c>
      <c r="P1899" s="72" t="s">
        <v>299</v>
      </c>
      <c r="Q1899" s="68" t="s">
        <v>213</v>
      </c>
      <c r="R1899" s="68" t="s">
        <v>6402</v>
      </c>
      <c r="S1899" s="68">
        <v>24</v>
      </c>
      <c r="T1899" s="68"/>
      <c r="U1899" s="68">
        <v>1</v>
      </c>
      <c r="V1899" s="68">
        <v>85.33</v>
      </c>
      <c r="W1899" s="68"/>
      <c r="X1899" s="68">
        <v>1</v>
      </c>
      <c r="Y1899" s="68">
        <v>195.99</v>
      </c>
      <c r="Z1899" s="68"/>
      <c r="AA1899" s="68">
        <v>1</v>
      </c>
      <c r="AB1899" s="73">
        <v>12206.88</v>
      </c>
      <c r="AC1899" s="73"/>
      <c r="AD1899" s="73">
        <v>12206.88</v>
      </c>
      <c r="AE1899" s="73"/>
      <c r="AF1899" s="73"/>
      <c r="AG1899" s="73">
        <f>IFERROR(VLOOKUP(J1899,'Roll ups'!D:E,2,FALSE),0)</f>
        <v>12844114.079999994</v>
      </c>
      <c r="AH1899" s="74">
        <f>IF(Table2[[#This Row],[CATEGORY TTL LOOKUP]]=0,0,IF(Table2[[#This Row],[CATEGORY TTL LOOKUP]]&gt;0,SUM(AB1899/AG1899)))</f>
        <v>9.5038707410795623E-4</v>
      </c>
      <c r="AI1899" s="74" t="str">
        <f>IFERROR(IF(AH1899&lt;#REF!,"STRIKE",IF(AH1899&gt;=#REF!,"GOOD")),"NO DATA")</f>
        <v>NO DATA</v>
      </c>
      <c r="AJ1899" s="75">
        <f>IFERROR(VLOOKUP(K1899,'Roll ups'!H:I,2,FALSE),0)</f>
        <v>34230392.709999993</v>
      </c>
      <c r="AK1899" s="76">
        <f>IF(Table2[[#This Row],[PRICE TIER LOOKUP]]=0,0,IF(Table2[[#This Row],[PRICE TIER LOOKUP]]&gt;0,SUM(AB1899/AJ1899)))</f>
        <v>3.5660940566521483E-4</v>
      </c>
      <c r="AL1899" s="74" t="e">
        <f>IF(AK1899&lt;#REF!,"STRIKE",IF(AK1899&gt;=#REF!,"GOOD"))</f>
        <v>#REF!</v>
      </c>
      <c r="AM1899" s="75">
        <f>VLOOKUP(H1899,'Roll ups'!A:B,2,FALSE)</f>
        <v>325145452.83999985</v>
      </c>
      <c r="AN1899" s="77">
        <f t="shared" si="66"/>
        <v>3.7542828581419088E-5</v>
      </c>
      <c r="AO1899" s="74" t="str">
        <f>IFERROR(VLOOKUP(Table2[[#This Row],[Product Name]],'Roll ups'!L:P,5,FALSE),"GOOD")</f>
        <v>GOOD</v>
      </c>
      <c r="AP1899" s="74">
        <f>Table2[[#This Row],[Retail Dollar Vol Current 12 Mths]]/Table2[[#This Row],[SHELF SALES  LOOKUP]]</f>
        <v>3.7542828581419088E-5</v>
      </c>
      <c r="AQ1899" s="69">
        <f t="shared" si="67"/>
        <v>0</v>
      </c>
      <c r="AR1899" s="69" t="str">
        <f>IF(Table2[[#This Row],[Shelf Dollar Vol Last 12 Mths]]="","NO SALES LY",IF(Table2[[#This Row],[Shelf Dollar Vol Last 12 Mths]]&gt;0,IF(Table2[[#This Row],[COUNT OF STRIKES]]=0,"GOOD",IF(Table2[[#This Row],[COUNT OF STRIKES]]=1,"FAIR",IF(Table2[[#This Row],[COUNT OF STRIKES]]=2,"BUBBLE",IF(Table2[[#This Row],[COUNT OF STRIKES]]=3,"AT RISK"))))))</f>
        <v>NO SALES LY</v>
      </c>
      <c r="AS1899" s="69" t="e">
        <f>IF(Table2[[#This Row],[Shelf Dollar Vol Current 12 Mths]]&gt;#REF!,"MEETS $ CRITERIA",IF(Table2[[#This Row],[Shelf Dollar Vol Current 12 Mths]]&lt;#REF!+1,"DOES NOT MEET $ CRITERIA"))</f>
        <v>#REF!</v>
      </c>
      <c r="AT1899" s="78"/>
    </row>
    <row r="1900" spans="1:46" ht="13.8" x14ac:dyDescent="0.3">
      <c r="A1900" s="68" t="s">
        <v>10670</v>
      </c>
      <c r="B1900" s="69">
        <v>72543</v>
      </c>
      <c r="C1900" s="69">
        <v>159</v>
      </c>
      <c r="D1900" s="69" t="s">
        <v>25</v>
      </c>
      <c r="E1900" s="70">
        <v>45108</v>
      </c>
      <c r="F1900" s="70"/>
      <c r="G1900" s="71" t="s">
        <v>10671</v>
      </c>
      <c r="H1900" s="69" t="s">
        <v>6315</v>
      </c>
      <c r="I1900" s="68" t="s">
        <v>299</v>
      </c>
      <c r="J1900" s="68" t="s">
        <v>299</v>
      </c>
      <c r="K1900" s="68" t="s">
        <v>132</v>
      </c>
      <c r="L1900" s="68" t="s">
        <v>132</v>
      </c>
      <c r="M1900" s="68" t="s">
        <v>191</v>
      </c>
      <c r="N1900" s="68" t="s">
        <v>206</v>
      </c>
      <c r="O1900" s="68" t="s">
        <v>10672</v>
      </c>
      <c r="P1900" s="72" t="s">
        <v>191</v>
      </c>
      <c r="Q1900" s="68" t="s">
        <v>41</v>
      </c>
      <c r="R1900" s="68" t="s">
        <v>60</v>
      </c>
      <c r="S1900" s="68">
        <v>5</v>
      </c>
      <c r="T1900" s="68">
        <v>6</v>
      </c>
      <c r="U1900" s="68">
        <v>-0.2</v>
      </c>
      <c r="V1900" s="68">
        <v>19</v>
      </c>
      <c r="W1900" s="68">
        <v>59</v>
      </c>
      <c r="X1900" s="68">
        <v>-2.11</v>
      </c>
      <c r="Y1900" s="68">
        <v>86</v>
      </c>
      <c r="Z1900" s="68">
        <v>230</v>
      </c>
      <c r="AA1900" s="68">
        <v>-1.67</v>
      </c>
      <c r="AB1900" s="73">
        <v>16346.88</v>
      </c>
      <c r="AC1900" s="73">
        <v>43718.400000000001</v>
      </c>
      <c r="AD1900" s="73">
        <v>16346.88</v>
      </c>
      <c r="AE1900" s="73">
        <v>43718.400000000001</v>
      </c>
      <c r="AF1900" s="73"/>
      <c r="AG1900" s="73">
        <f>IFERROR(VLOOKUP(J1900,'Roll ups'!D:E,2,FALSE),0)</f>
        <v>12844114.079999994</v>
      </c>
      <c r="AH1900" s="74">
        <f>IF(Table2[[#This Row],[CATEGORY TTL LOOKUP]]=0,0,IF(Table2[[#This Row],[CATEGORY TTL LOOKUP]]&gt;0,SUM(AB1900/AG1900)))</f>
        <v>1.2727137035830505E-3</v>
      </c>
      <c r="AI1900" s="74" t="str">
        <f>IFERROR(IF(AH1900&lt;#REF!,"STRIKE",IF(AH1900&gt;=#REF!,"GOOD")),"NO DATA")</f>
        <v>NO DATA</v>
      </c>
      <c r="AJ1900" s="75">
        <f>IFERROR(VLOOKUP(K1900,'Roll ups'!H:I,2,FALSE),0)</f>
        <v>126094742.97999983</v>
      </c>
      <c r="AK1900" s="76">
        <f>IF(Table2[[#This Row],[PRICE TIER LOOKUP]]=0,0,IF(Table2[[#This Row],[PRICE TIER LOOKUP]]&gt;0,SUM(AB1900/AJ1900)))</f>
        <v>1.2963966311103719E-4</v>
      </c>
      <c r="AL1900" s="74" t="e">
        <f>IF(AK1900&lt;#REF!,"STRIKE",IF(AK1900&gt;=#REF!,"GOOD"))</f>
        <v>#REF!</v>
      </c>
      <c r="AM1900" s="75">
        <f>VLOOKUP(H1900,'Roll ups'!A:B,2,FALSE)</f>
        <v>325145452.83999985</v>
      </c>
      <c r="AN1900" s="77">
        <f t="shared" si="66"/>
        <v>5.0275591607440075E-5</v>
      </c>
      <c r="AO1900" s="74" t="str">
        <f>IFERROR(VLOOKUP(Table2[[#This Row],[Product Name]],'Roll ups'!L:P,5,FALSE),"GOOD")</f>
        <v>GOOD</v>
      </c>
      <c r="AP1900" s="74">
        <f>Table2[[#This Row],[Retail Dollar Vol Current 12 Mths]]/Table2[[#This Row],[SHELF SALES  LOOKUP]]</f>
        <v>5.0275591607440075E-5</v>
      </c>
      <c r="AQ1900" s="69">
        <f t="shared" si="67"/>
        <v>0</v>
      </c>
      <c r="AR190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900" s="69" t="e">
        <f>IF(Table2[[#This Row],[Shelf Dollar Vol Current 12 Mths]]&gt;#REF!,"MEETS $ CRITERIA",IF(Table2[[#This Row],[Shelf Dollar Vol Current 12 Mths]]&lt;#REF!+1,"DOES NOT MEET $ CRITERIA"))</f>
        <v>#REF!</v>
      </c>
      <c r="AT1900" s="78"/>
    </row>
    <row r="1901" spans="1:46" ht="13.8" x14ac:dyDescent="0.3">
      <c r="A1901" s="68" t="s">
        <v>10673</v>
      </c>
      <c r="B1901" s="69">
        <v>26680</v>
      </c>
      <c r="C1901" s="69">
        <v>105</v>
      </c>
      <c r="D1901" s="69" t="s">
        <v>25</v>
      </c>
      <c r="E1901" s="70">
        <v>45108</v>
      </c>
      <c r="F1901" s="70"/>
      <c r="G1901" s="71" t="s">
        <v>10674</v>
      </c>
      <c r="H1901" s="69" t="s">
        <v>6315</v>
      </c>
      <c r="I1901" s="68" t="s">
        <v>735</v>
      </c>
      <c r="J1901" s="68" t="s">
        <v>736</v>
      </c>
      <c r="K1901" s="68" t="s">
        <v>736</v>
      </c>
      <c r="L1901" s="68" t="s">
        <v>6320</v>
      </c>
      <c r="M1901" s="68" t="s">
        <v>175</v>
      </c>
      <c r="N1901" s="68" t="s">
        <v>176</v>
      </c>
      <c r="O1901" s="68" t="s">
        <v>10675</v>
      </c>
      <c r="P1901" s="72" t="s">
        <v>6357</v>
      </c>
      <c r="Q1901" s="68" t="s">
        <v>10654</v>
      </c>
      <c r="R1901" s="68" t="s">
        <v>31</v>
      </c>
      <c r="S1901" s="68">
        <v>2</v>
      </c>
      <c r="T1901" s="68"/>
      <c r="U1901" s="68">
        <v>1</v>
      </c>
      <c r="V1901" s="68">
        <v>4</v>
      </c>
      <c r="W1901" s="68">
        <v>1</v>
      </c>
      <c r="X1901" s="68">
        <v>0.75</v>
      </c>
      <c r="Y1901" s="68">
        <v>15</v>
      </c>
      <c r="Z1901" s="68">
        <v>52</v>
      </c>
      <c r="AA1901" s="68">
        <v>-2.4700000000000002</v>
      </c>
      <c r="AB1901" s="73">
        <v>5536.8</v>
      </c>
      <c r="AC1901" s="73">
        <v>19727.04</v>
      </c>
      <c r="AD1901" s="73">
        <v>5536.8</v>
      </c>
      <c r="AE1901" s="73">
        <v>19727.04</v>
      </c>
      <c r="AF1901" s="73"/>
      <c r="AG1901" s="73">
        <f>IFERROR(VLOOKUP(J1901,'Roll ups'!D:E,2,FALSE),0)</f>
        <v>1024946.76</v>
      </c>
      <c r="AH1901" s="74">
        <f>IF(Table2[[#This Row],[CATEGORY TTL LOOKUP]]=0,0,IF(Table2[[#This Row],[CATEGORY TTL LOOKUP]]&gt;0,SUM(AB1901/AG1901)))</f>
        <v>5.4020366872519314E-3</v>
      </c>
      <c r="AI1901" s="74" t="str">
        <f>IFERROR(IF(AH1901&lt;#REF!,"STRIKE",IF(AH1901&gt;=#REF!,"GOOD")),"NO DATA")</f>
        <v>NO DATA</v>
      </c>
      <c r="AJ1901" s="75">
        <f>IFERROR(VLOOKUP(K1901,'Roll ups'!H:I,2,FALSE),0)</f>
        <v>1024946.76</v>
      </c>
      <c r="AK1901" s="76">
        <f>IF(Table2[[#This Row],[PRICE TIER LOOKUP]]=0,0,IF(Table2[[#This Row],[PRICE TIER LOOKUP]]&gt;0,SUM(AB1901/AJ1901)))</f>
        <v>5.4020366872519314E-3</v>
      </c>
      <c r="AL1901" s="74" t="e">
        <f>IF(AK1901&lt;#REF!,"STRIKE",IF(AK1901&gt;=#REF!,"GOOD"))</f>
        <v>#REF!</v>
      </c>
      <c r="AM1901" s="75">
        <f>VLOOKUP(H1901,'Roll ups'!A:B,2,FALSE)</f>
        <v>325145452.83999985</v>
      </c>
      <c r="AN1901" s="77">
        <f t="shared" si="66"/>
        <v>1.7028686551321979E-5</v>
      </c>
      <c r="AO1901" s="74" t="str">
        <f>IFERROR(VLOOKUP(Table2[[#This Row],[Product Name]],'Roll ups'!L:P,5,FALSE),"GOOD")</f>
        <v>GOOD</v>
      </c>
      <c r="AP1901" s="74">
        <f>Table2[[#This Row],[Retail Dollar Vol Current 12 Mths]]/Table2[[#This Row],[SHELF SALES  LOOKUP]]</f>
        <v>1.7028686551321979E-5</v>
      </c>
      <c r="AQ1901" s="69">
        <f t="shared" si="67"/>
        <v>0</v>
      </c>
      <c r="AR190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901" s="69" t="e">
        <f>IF(Table2[[#This Row],[Shelf Dollar Vol Current 12 Mths]]&gt;#REF!,"MEETS $ CRITERIA",IF(Table2[[#This Row],[Shelf Dollar Vol Current 12 Mths]]&lt;#REF!+1,"DOES NOT MEET $ CRITERIA"))</f>
        <v>#REF!</v>
      </c>
      <c r="AT1901" s="78"/>
    </row>
    <row r="1902" spans="1:46" ht="13.8" x14ac:dyDescent="0.3">
      <c r="A1902" s="68" t="s">
        <v>10676</v>
      </c>
      <c r="B1902" s="69">
        <v>27380</v>
      </c>
      <c r="C1902" s="69">
        <v>209</v>
      </c>
      <c r="D1902" s="69" t="s">
        <v>25</v>
      </c>
      <c r="E1902" s="70">
        <v>45108</v>
      </c>
      <c r="F1902" s="70"/>
      <c r="G1902" s="71" t="s">
        <v>10677</v>
      </c>
      <c r="H1902" s="69" t="s">
        <v>6315</v>
      </c>
      <c r="I1902" s="68" t="s">
        <v>735</v>
      </c>
      <c r="J1902" s="68" t="s">
        <v>736</v>
      </c>
      <c r="K1902" s="68" t="s">
        <v>736</v>
      </c>
      <c r="L1902" s="68" t="s">
        <v>146</v>
      </c>
      <c r="M1902" s="68" t="s">
        <v>175</v>
      </c>
      <c r="N1902" s="68" t="s">
        <v>176</v>
      </c>
      <c r="O1902" s="68" t="s">
        <v>10678</v>
      </c>
      <c r="P1902" s="72" t="s">
        <v>191</v>
      </c>
      <c r="Q1902" s="68" t="s">
        <v>63</v>
      </c>
      <c r="R1902" s="68" t="s">
        <v>31</v>
      </c>
      <c r="S1902" s="68">
        <v>5</v>
      </c>
      <c r="T1902" s="68">
        <v>2</v>
      </c>
      <c r="U1902" s="68">
        <v>0.56000000000000005</v>
      </c>
      <c r="V1902" s="68">
        <v>12.5</v>
      </c>
      <c r="W1902" s="68">
        <v>2</v>
      </c>
      <c r="X1902" s="68">
        <v>0.84</v>
      </c>
      <c r="Y1902" s="68">
        <v>120.5</v>
      </c>
      <c r="Z1902" s="68">
        <v>86</v>
      </c>
      <c r="AA1902" s="68">
        <v>0.28999999999999998</v>
      </c>
      <c r="AB1902" s="73">
        <v>106772.64</v>
      </c>
      <c r="AC1902" s="73">
        <v>73305.42</v>
      </c>
      <c r="AD1902" s="73">
        <v>106772.64</v>
      </c>
      <c r="AE1902" s="73">
        <v>73305.42</v>
      </c>
      <c r="AF1902" s="73"/>
      <c r="AG1902" s="73">
        <f>IFERROR(VLOOKUP(J1902,'Roll ups'!D:E,2,FALSE),0)</f>
        <v>1024946.76</v>
      </c>
      <c r="AH1902" s="74">
        <f>IF(Table2[[#This Row],[CATEGORY TTL LOOKUP]]=0,0,IF(Table2[[#This Row],[CATEGORY TTL LOOKUP]]&gt;0,SUM(AB1902/AG1902)))</f>
        <v>0.10417384021000271</v>
      </c>
      <c r="AI1902" s="74" t="str">
        <f>IFERROR(IF(AH1902&lt;#REF!,"STRIKE",IF(AH1902&gt;=#REF!,"GOOD")),"NO DATA")</f>
        <v>NO DATA</v>
      </c>
      <c r="AJ1902" s="75">
        <f>IFERROR(VLOOKUP(K1902,'Roll ups'!H:I,2,FALSE),0)</f>
        <v>1024946.76</v>
      </c>
      <c r="AK1902" s="76">
        <f>IF(Table2[[#This Row],[PRICE TIER LOOKUP]]=0,0,IF(Table2[[#This Row],[PRICE TIER LOOKUP]]&gt;0,SUM(AB1902/AJ1902)))</f>
        <v>0.10417384021000271</v>
      </c>
      <c r="AL1902" s="74" t="e">
        <f>IF(AK1902&lt;#REF!,"STRIKE",IF(AK1902&gt;=#REF!,"GOOD"))</f>
        <v>#REF!</v>
      </c>
      <c r="AM1902" s="75">
        <f>VLOOKUP(H1902,'Roll ups'!A:B,2,FALSE)</f>
        <v>325145452.83999985</v>
      </c>
      <c r="AN1902" s="77">
        <f t="shared" si="66"/>
        <v>3.2838423255619547E-4</v>
      </c>
      <c r="AO1902" s="74" t="str">
        <f>IFERROR(VLOOKUP(Table2[[#This Row],[Product Name]],'Roll ups'!L:P,5,FALSE),"GOOD")</f>
        <v>GOOD</v>
      </c>
      <c r="AP1902" s="74">
        <f>Table2[[#This Row],[Retail Dollar Vol Current 12 Mths]]/Table2[[#This Row],[SHELF SALES  LOOKUP]]</f>
        <v>3.2838423255619547E-4</v>
      </c>
      <c r="AQ1902" s="69">
        <f t="shared" si="67"/>
        <v>0</v>
      </c>
      <c r="AR190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902" s="69" t="e">
        <f>IF(Table2[[#This Row],[Shelf Dollar Vol Current 12 Mths]]&gt;#REF!,"MEETS $ CRITERIA",IF(Table2[[#This Row],[Shelf Dollar Vol Current 12 Mths]]&lt;#REF!+1,"DOES NOT MEET $ CRITERIA"))</f>
        <v>#REF!</v>
      </c>
      <c r="AT1902" s="78"/>
    </row>
    <row r="1903" spans="1:46" ht="13.8" x14ac:dyDescent="0.3">
      <c r="A1903" s="68" t="s">
        <v>10679</v>
      </c>
      <c r="B1903" s="69">
        <v>62617</v>
      </c>
      <c r="C1903" s="69">
        <v>262</v>
      </c>
      <c r="D1903" s="69" t="s">
        <v>25</v>
      </c>
      <c r="E1903" s="70">
        <v>45108</v>
      </c>
      <c r="F1903" s="70"/>
      <c r="G1903" s="71" t="s">
        <v>10680</v>
      </c>
      <c r="H1903" s="69" t="s">
        <v>6315</v>
      </c>
      <c r="I1903" s="68" t="s">
        <v>116</v>
      </c>
      <c r="J1903" s="68" t="s">
        <v>6576</v>
      </c>
      <c r="K1903" s="68" t="s">
        <v>6577</v>
      </c>
      <c r="L1903" s="68" t="s">
        <v>132</v>
      </c>
      <c r="M1903" s="68" t="s">
        <v>116</v>
      </c>
      <c r="N1903" s="68" t="s">
        <v>1037</v>
      </c>
      <c r="O1903" s="68" t="s">
        <v>10681</v>
      </c>
      <c r="P1903" s="72" t="s">
        <v>116</v>
      </c>
      <c r="Q1903" s="68" t="s">
        <v>9254</v>
      </c>
      <c r="R1903" s="68" t="s">
        <v>60</v>
      </c>
      <c r="S1903" s="68">
        <v>16</v>
      </c>
      <c r="T1903" s="68"/>
      <c r="U1903" s="68">
        <v>1</v>
      </c>
      <c r="V1903" s="68">
        <v>69.099999999999994</v>
      </c>
      <c r="W1903" s="68">
        <v>190.84</v>
      </c>
      <c r="X1903" s="68">
        <v>-1.76</v>
      </c>
      <c r="Y1903" s="68">
        <v>251.37</v>
      </c>
      <c r="Z1903" s="68">
        <v>190.84</v>
      </c>
      <c r="AA1903" s="68">
        <v>0.24</v>
      </c>
      <c r="AB1903" s="73">
        <v>14657.9</v>
      </c>
      <c r="AC1903" s="73">
        <v>11125.1</v>
      </c>
      <c r="AD1903" s="73">
        <v>14657.9</v>
      </c>
      <c r="AE1903" s="73">
        <v>11125.1</v>
      </c>
      <c r="AF1903" s="73"/>
      <c r="AG1903" s="73">
        <f>IFERROR(VLOOKUP(J1903,'Roll ups'!D:E,2,FALSE),0)</f>
        <v>1255013.1799999997</v>
      </c>
      <c r="AH1903" s="74">
        <f>IF(Table2[[#This Row],[CATEGORY TTL LOOKUP]]=0,0,IF(Table2[[#This Row],[CATEGORY TTL LOOKUP]]&gt;0,SUM(AB1903/AG1903)))</f>
        <v>1.1679478935830779E-2</v>
      </c>
      <c r="AI1903" s="74" t="str">
        <f>IFERROR(IF(AH1903&lt;#REF!,"STRIKE",IF(AH1903&gt;=#REF!,"GOOD")),"NO DATA")</f>
        <v>NO DATA</v>
      </c>
      <c r="AJ1903" s="75">
        <f>IFERROR(VLOOKUP(K1903,'Roll ups'!H:I,2,FALSE),0)</f>
        <v>1255013.1799999997</v>
      </c>
      <c r="AK1903" s="76">
        <f>IF(Table2[[#This Row],[PRICE TIER LOOKUP]]=0,0,IF(Table2[[#This Row],[PRICE TIER LOOKUP]]&gt;0,SUM(AB1903/AJ1903)))</f>
        <v>1.1679478935830779E-2</v>
      </c>
      <c r="AL1903" s="74" t="e">
        <f>IF(AK1903&lt;#REF!,"STRIKE",IF(AK1903&gt;=#REF!,"GOOD"))</f>
        <v>#REF!</v>
      </c>
      <c r="AM1903" s="75">
        <f>VLOOKUP(H1903,'Roll ups'!A:B,2,FALSE)</f>
        <v>325145452.83999985</v>
      </c>
      <c r="AN1903" s="77">
        <f t="shared" si="66"/>
        <v>4.5081054869350963E-5</v>
      </c>
      <c r="AO1903" s="74" t="str">
        <f>IFERROR(VLOOKUP(Table2[[#This Row],[Product Name]],'Roll ups'!L:P,5,FALSE),"GOOD")</f>
        <v>GOOD</v>
      </c>
      <c r="AP1903" s="74">
        <f>Table2[[#This Row],[Retail Dollar Vol Current 12 Mths]]/Table2[[#This Row],[SHELF SALES  LOOKUP]]</f>
        <v>4.5081054869350963E-5</v>
      </c>
      <c r="AQ1903" s="69">
        <f t="shared" si="67"/>
        <v>0</v>
      </c>
      <c r="AR190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903" s="69" t="e">
        <f>IF(Table2[[#This Row],[Shelf Dollar Vol Current 12 Mths]]&gt;#REF!,"MEETS $ CRITERIA",IF(Table2[[#This Row],[Shelf Dollar Vol Current 12 Mths]]&lt;#REF!+1,"DOES NOT MEET $ CRITERIA"))</f>
        <v>#REF!</v>
      </c>
      <c r="AT1903" s="78"/>
    </row>
    <row r="1904" spans="1:46" ht="13.8" x14ac:dyDescent="0.3">
      <c r="A1904" s="68" t="s">
        <v>10682</v>
      </c>
      <c r="B1904" s="69">
        <v>62618</v>
      </c>
      <c r="C1904" s="69">
        <v>291</v>
      </c>
      <c r="D1904" s="69" t="s">
        <v>25</v>
      </c>
      <c r="E1904" s="70">
        <v>45108</v>
      </c>
      <c r="F1904" s="70"/>
      <c r="G1904" s="71" t="s">
        <v>10683</v>
      </c>
      <c r="H1904" s="69" t="s">
        <v>6315</v>
      </c>
      <c r="I1904" s="68" t="s">
        <v>116</v>
      </c>
      <c r="J1904" s="68" t="s">
        <v>6576</v>
      </c>
      <c r="K1904" s="68" t="s">
        <v>6577</v>
      </c>
      <c r="L1904" s="68" t="s">
        <v>132</v>
      </c>
      <c r="M1904" s="68" t="s">
        <v>116</v>
      </c>
      <c r="N1904" s="68" t="s">
        <v>1037</v>
      </c>
      <c r="O1904" s="68" t="s">
        <v>10684</v>
      </c>
      <c r="P1904" s="72" t="s">
        <v>116</v>
      </c>
      <c r="Q1904" s="68" t="s">
        <v>9254</v>
      </c>
      <c r="R1904" s="68" t="s">
        <v>60</v>
      </c>
      <c r="S1904" s="68">
        <v>29</v>
      </c>
      <c r="T1904" s="68"/>
      <c r="U1904" s="68">
        <v>1</v>
      </c>
      <c r="V1904" s="68">
        <v>66.260000000000005</v>
      </c>
      <c r="W1904" s="68">
        <v>289.33</v>
      </c>
      <c r="X1904" s="68">
        <v>-3.37</v>
      </c>
      <c r="Y1904" s="68">
        <v>337.01</v>
      </c>
      <c r="Z1904" s="68">
        <v>289.33</v>
      </c>
      <c r="AA1904" s="68">
        <v>0.14000000000000001</v>
      </c>
      <c r="AB1904" s="73">
        <v>19651.2</v>
      </c>
      <c r="AC1904" s="73">
        <v>16865.900000000001</v>
      </c>
      <c r="AD1904" s="73">
        <v>19651.2</v>
      </c>
      <c r="AE1904" s="73">
        <v>16865.900000000001</v>
      </c>
      <c r="AF1904" s="73"/>
      <c r="AG1904" s="73">
        <f>IFERROR(VLOOKUP(J1904,'Roll ups'!D:E,2,FALSE),0)</f>
        <v>1255013.1799999997</v>
      </c>
      <c r="AH1904" s="74">
        <f>IF(Table2[[#This Row],[CATEGORY TTL LOOKUP]]=0,0,IF(Table2[[#This Row],[CATEGORY TTL LOOKUP]]&gt;0,SUM(AB1904/AG1904)))</f>
        <v>1.56581622513319E-2</v>
      </c>
      <c r="AI1904" s="74" t="str">
        <f>IFERROR(IF(AH1904&lt;#REF!,"STRIKE",IF(AH1904&gt;=#REF!,"GOOD")),"NO DATA")</f>
        <v>NO DATA</v>
      </c>
      <c r="AJ1904" s="75">
        <f>IFERROR(VLOOKUP(K1904,'Roll ups'!H:I,2,FALSE),0)</f>
        <v>1255013.1799999997</v>
      </c>
      <c r="AK1904" s="76">
        <f>IF(Table2[[#This Row],[PRICE TIER LOOKUP]]=0,0,IF(Table2[[#This Row],[PRICE TIER LOOKUP]]&gt;0,SUM(AB1904/AJ1904)))</f>
        <v>1.56581622513319E-2</v>
      </c>
      <c r="AL1904" s="74" t="e">
        <f>IF(AK1904&lt;#REF!,"STRIKE",IF(AK1904&gt;=#REF!,"GOOD"))</f>
        <v>#REF!</v>
      </c>
      <c r="AM1904" s="75">
        <f>VLOOKUP(H1904,'Roll ups'!A:B,2,FALSE)</f>
        <v>325145452.83999985</v>
      </c>
      <c r="AN1904" s="77">
        <f t="shared" si="66"/>
        <v>6.0438181830179609E-5</v>
      </c>
      <c r="AO1904" s="74" t="str">
        <f>IFERROR(VLOOKUP(Table2[[#This Row],[Product Name]],'Roll ups'!L:P,5,FALSE),"GOOD")</f>
        <v>GOOD</v>
      </c>
      <c r="AP1904" s="74">
        <f>Table2[[#This Row],[Retail Dollar Vol Current 12 Mths]]/Table2[[#This Row],[SHELF SALES  LOOKUP]]</f>
        <v>6.0438181830179609E-5</v>
      </c>
      <c r="AQ1904" s="69">
        <f t="shared" si="67"/>
        <v>0</v>
      </c>
      <c r="AR190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904" s="69" t="e">
        <f>IF(Table2[[#This Row],[Shelf Dollar Vol Current 12 Mths]]&gt;#REF!,"MEETS $ CRITERIA",IF(Table2[[#This Row],[Shelf Dollar Vol Current 12 Mths]]&lt;#REF!+1,"DOES NOT MEET $ CRITERIA"))</f>
        <v>#REF!</v>
      </c>
      <c r="AT1904" s="78"/>
    </row>
    <row r="1905" spans="1:46" ht="13.8" x14ac:dyDescent="0.3">
      <c r="A1905" s="68" t="s">
        <v>10685</v>
      </c>
      <c r="B1905" s="69">
        <v>87290</v>
      </c>
      <c r="C1905" s="69">
        <v>215</v>
      </c>
      <c r="D1905" s="69" t="s">
        <v>25</v>
      </c>
      <c r="E1905" s="70">
        <v>45108</v>
      </c>
      <c r="F1905" s="70"/>
      <c r="G1905" s="71" t="s">
        <v>10686</v>
      </c>
      <c r="H1905" s="69" t="s">
        <v>6315</v>
      </c>
      <c r="I1905" s="68" t="s">
        <v>245</v>
      </c>
      <c r="J1905" s="68" t="s">
        <v>245</v>
      </c>
      <c r="K1905" s="68" t="s">
        <v>6320</v>
      </c>
      <c r="L1905" s="68" t="s">
        <v>6320</v>
      </c>
      <c r="M1905" s="68" t="s">
        <v>245</v>
      </c>
      <c r="N1905" s="68" t="s">
        <v>246</v>
      </c>
      <c r="O1905" s="68" t="s">
        <v>10687</v>
      </c>
      <c r="P1905" s="72" t="s">
        <v>245</v>
      </c>
      <c r="Q1905" s="68" t="s">
        <v>397</v>
      </c>
      <c r="R1905" s="68" t="s">
        <v>31</v>
      </c>
      <c r="S1905" s="68">
        <v>19</v>
      </c>
      <c r="T1905" s="68">
        <v>11.08</v>
      </c>
      <c r="U1905" s="68">
        <v>0.41</v>
      </c>
      <c r="V1905" s="68">
        <v>88.07</v>
      </c>
      <c r="W1905" s="68">
        <v>84</v>
      </c>
      <c r="X1905" s="68">
        <v>0.05</v>
      </c>
      <c r="Y1905" s="68">
        <v>330.31</v>
      </c>
      <c r="Z1905" s="68">
        <v>112.58</v>
      </c>
      <c r="AA1905" s="68">
        <v>0.66</v>
      </c>
      <c r="AB1905" s="73">
        <v>136183.09</v>
      </c>
      <c r="AC1905" s="73">
        <v>47246.400000000001</v>
      </c>
      <c r="AD1905" s="73">
        <v>138445.62</v>
      </c>
      <c r="AE1905" s="73">
        <v>47246.400000000001</v>
      </c>
      <c r="AF1905" s="73"/>
      <c r="AG1905" s="73">
        <f>IFERROR(VLOOKUP(J1905,'Roll ups'!D:E,2,FALSE),0)</f>
        <v>57863085.470000021</v>
      </c>
      <c r="AH1905" s="74">
        <f>IF(Table2[[#This Row],[CATEGORY TTL LOOKUP]]=0,0,IF(Table2[[#This Row],[CATEGORY TTL LOOKUP]]&gt;0,SUM(AB1905/AG1905)))</f>
        <v>2.3535400660686535E-3</v>
      </c>
      <c r="AI1905" s="74" t="str">
        <f>IFERROR(IF(AH1905&lt;#REF!,"STRIKE",IF(AH1905&gt;=#REF!,"GOOD")),"NO DATA")</f>
        <v>NO DATA</v>
      </c>
      <c r="AJ1905" s="75">
        <f>IFERROR(VLOOKUP(K1905,'Roll ups'!H:I,2,FALSE),0)</f>
        <v>3676796.11</v>
      </c>
      <c r="AK1905" s="76">
        <f>IF(Table2[[#This Row],[PRICE TIER LOOKUP]]=0,0,IF(Table2[[#This Row],[PRICE TIER LOOKUP]]&gt;0,SUM(AB1905/AJ1905)))</f>
        <v>3.7038521018235085E-2</v>
      </c>
      <c r="AL1905" s="74" t="e">
        <f>IF(AK1905&lt;#REF!,"STRIKE",IF(AK1905&gt;=#REF!,"GOOD"))</f>
        <v>#REF!</v>
      </c>
      <c r="AM1905" s="75">
        <f>VLOOKUP(H1905,'Roll ups'!A:B,2,FALSE)</f>
        <v>325145452.83999985</v>
      </c>
      <c r="AN1905" s="77">
        <f t="shared" si="66"/>
        <v>4.1883744278291984E-4</v>
      </c>
      <c r="AO1905" s="74" t="str">
        <f>IFERROR(VLOOKUP(Table2[[#This Row],[Product Name]],'Roll ups'!L:P,5,FALSE),"GOOD")</f>
        <v>GOOD</v>
      </c>
      <c r="AP1905" s="74">
        <f>Table2[[#This Row],[Retail Dollar Vol Current 12 Mths]]/Table2[[#This Row],[SHELF SALES  LOOKUP]]</f>
        <v>4.257959592875728E-4</v>
      </c>
      <c r="AQ1905" s="69">
        <f t="shared" si="67"/>
        <v>0</v>
      </c>
      <c r="AR190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905" s="69" t="e">
        <f>IF(Table2[[#This Row],[Shelf Dollar Vol Current 12 Mths]]&gt;#REF!,"MEETS $ CRITERIA",IF(Table2[[#This Row],[Shelf Dollar Vol Current 12 Mths]]&lt;#REF!+1,"DOES NOT MEET $ CRITERIA"))</f>
        <v>#REF!</v>
      </c>
      <c r="AT1905" s="78"/>
    </row>
    <row r="1906" spans="1:46" ht="13.8" x14ac:dyDescent="0.3">
      <c r="A1906" s="68" t="s">
        <v>10688</v>
      </c>
      <c r="B1906" s="69">
        <v>87897</v>
      </c>
      <c r="C1906" s="69">
        <v>48</v>
      </c>
      <c r="D1906" s="69" t="s">
        <v>25</v>
      </c>
      <c r="E1906" s="70">
        <v>45108</v>
      </c>
      <c r="F1906" s="70"/>
      <c r="G1906" s="71" t="s">
        <v>10689</v>
      </c>
      <c r="H1906" s="69" t="s">
        <v>6315</v>
      </c>
      <c r="I1906" s="68" t="s">
        <v>245</v>
      </c>
      <c r="J1906" s="68" t="s">
        <v>245</v>
      </c>
      <c r="K1906" s="68" t="s">
        <v>132</v>
      </c>
      <c r="L1906" s="68" t="s">
        <v>132</v>
      </c>
      <c r="M1906" s="68" t="s">
        <v>245</v>
      </c>
      <c r="N1906" s="68" t="s">
        <v>246</v>
      </c>
      <c r="O1906" s="68" t="s">
        <v>10690</v>
      </c>
      <c r="P1906" s="72" t="s">
        <v>245</v>
      </c>
      <c r="Q1906" s="68" t="s">
        <v>401</v>
      </c>
      <c r="R1906" s="68" t="s">
        <v>31</v>
      </c>
      <c r="S1906" s="68"/>
      <c r="T1906" s="68">
        <v>0.5</v>
      </c>
      <c r="U1906" s="68"/>
      <c r="V1906" s="68">
        <v>2</v>
      </c>
      <c r="W1906" s="68">
        <v>21.5</v>
      </c>
      <c r="X1906" s="68">
        <v>-9.75</v>
      </c>
      <c r="Y1906" s="68">
        <v>2.5</v>
      </c>
      <c r="Z1906" s="68">
        <v>24</v>
      </c>
      <c r="AA1906" s="68">
        <v>-8.6</v>
      </c>
      <c r="AB1906" s="73">
        <v>945.84</v>
      </c>
      <c r="AC1906" s="73">
        <v>9964.7999999999993</v>
      </c>
      <c r="AD1906" s="73">
        <v>1038</v>
      </c>
      <c r="AE1906" s="73">
        <v>9964.7999999999993</v>
      </c>
      <c r="AF1906" s="73"/>
      <c r="AG1906" s="73">
        <f>IFERROR(VLOOKUP(J1906,'Roll ups'!D:E,2,FALSE),0)</f>
        <v>57863085.470000021</v>
      </c>
      <c r="AH1906" s="74">
        <f>IF(Table2[[#This Row],[CATEGORY TTL LOOKUP]]=0,0,IF(Table2[[#This Row],[CATEGORY TTL LOOKUP]]&gt;0,SUM(AB1906/AG1906)))</f>
        <v>1.6346172906565533E-5</v>
      </c>
      <c r="AI1906" s="74" t="str">
        <f>IFERROR(IF(AH1906&lt;#REF!,"STRIKE",IF(AH1906&gt;=#REF!,"GOOD")),"NO DATA")</f>
        <v>NO DATA</v>
      </c>
      <c r="AJ1906" s="75">
        <f>IFERROR(VLOOKUP(K1906,'Roll ups'!H:I,2,FALSE),0)</f>
        <v>126094742.97999983</v>
      </c>
      <c r="AK1906" s="76">
        <f>IF(Table2[[#This Row],[PRICE TIER LOOKUP]]=0,0,IF(Table2[[#This Row],[PRICE TIER LOOKUP]]&gt;0,SUM(AB1906/AJ1906)))</f>
        <v>7.5010264317682289E-6</v>
      </c>
      <c r="AL1906" s="74" t="e">
        <f>IF(AK1906&lt;#REF!,"STRIKE",IF(AK1906&gt;=#REF!,"GOOD"))</f>
        <v>#REF!</v>
      </c>
      <c r="AM1906" s="75">
        <f>VLOOKUP(H1906,'Roll ups'!A:B,2,FALSE)</f>
        <v>325145452.83999985</v>
      </c>
      <c r="AN1906" s="77">
        <f t="shared" si="66"/>
        <v>2.9089750194520989E-6</v>
      </c>
      <c r="AO1906" s="74" t="str">
        <f>IFERROR(VLOOKUP(Table2[[#This Row],[Product Name]],'Roll ups'!L:P,5,FALSE),"GOOD")</f>
        <v>GOOD</v>
      </c>
      <c r="AP1906" s="74">
        <f>Table2[[#This Row],[Retail Dollar Vol Current 12 Mths]]/Table2[[#This Row],[SHELF SALES  LOOKUP]]</f>
        <v>3.1924173963791744E-6</v>
      </c>
      <c r="AQ1906" s="69">
        <f t="shared" si="67"/>
        <v>0</v>
      </c>
      <c r="AR190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906" s="69" t="e">
        <f>IF(Table2[[#This Row],[Shelf Dollar Vol Current 12 Mths]]&gt;#REF!,"MEETS $ CRITERIA",IF(Table2[[#This Row],[Shelf Dollar Vol Current 12 Mths]]&lt;#REF!+1,"DOES NOT MEET $ CRITERIA"))</f>
        <v>#REF!</v>
      </c>
      <c r="AT1906" s="78"/>
    </row>
    <row r="1907" spans="1:46" ht="13.8" x14ac:dyDescent="0.3">
      <c r="A1907" s="68" t="s">
        <v>10691</v>
      </c>
      <c r="B1907" s="69">
        <v>88570</v>
      </c>
      <c r="C1907" s="69">
        <v>159</v>
      </c>
      <c r="D1907" s="69" t="s">
        <v>25</v>
      </c>
      <c r="E1907" s="70">
        <v>45108</v>
      </c>
      <c r="F1907" s="70"/>
      <c r="G1907" s="71" t="s">
        <v>10692</v>
      </c>
      <c r="H1907" s="69" t="s">
        <v>6315</v>
      </c>
      <c r="I1907" s="68" t="s">
        <v>245</v>
      </c>
      <c r="J1907" s="68" t="s">
        <v>245</v>
      </c>
      <c r="K1907" s="68" t="s">
        <v>6320</v>
      </c>
      <c r="L1907" s="68" t="s">
        <v>6320</v>
      </c>
      <c r="M1907" s="68" t="s">
        <v>245</v>
      </c>
      <c r="N1907" s="68" t="s">
        <v>246</v>
      </c>
      <c r="O1907" s="68" t="s">
        <v>10693</v>
      </c>
      <c r="P1907" s="72" t="s">
        <v>245</v>
      </c>
      <c r="Q1907" s="68" t="s">
        <v>6387</v>
      </c>
      <c r="R1907" s="68" t="s">
        <v>31</v>
      </c>
      <c r="S1907" s="68">
        <v>5</v>
      </c>
      <c r="T1907" s="68">
        <v>4</v>
      </c>
      <c r="U1907" s="68">
        <v>0.11</v>
      </c>
      <c r="V1907" s="68">
        <v>16.5</v>
      </c>
      <c r="W1907" s="68">
        <v>9.5</v>
      </c>
      <c r="X1907" s="68">
        <v>0.42</v>
      </c>
      <c r="Y1907" s="68">
        <v>57.5</v>
      </c>
      <c r="Z1907" s="68">
        <v>63.5</v>
      </c>
      <c r="AA1907" s="68">
        <v>-0.1</v>
      </c>
      <c r="AB1907" s="73">
        <v>24811.68</v>
      </c>
      <c r="AC1907" s="73">
        <v>24902.16</v>
      </c>
      <c r="AD1907" s="73">
        <v>25474.799999999999</v>
      </c>
      <c r="AE1907" s="73">
        <v>24902.16</v>
      </c>
      <c r="AF1907" s="73"/>
      <c r="AG1907" s="73">
        <f>IFERROR(VLOOKUP(J1907,'Roll ups'!D:E,2,FALSE),0)</f>
        <v>57863085.470000021</v>
      </c>
      <c r="AH1907" s="74">
        <f>IF(Table2[[#This Row],[CATEGORY TTL LOOKUP]]=0,0,IF(Table2[[#This Row],[CATEGORY TTL LOOKUP]]&gt;0,SUM(AB1907/AG1907)))</f>
        <v>4.2879980903997911E-4</v>
      </c>
      <c r="AI1907" s="74" t="str">
        <f>IFERROR(IF(AH1907&lt;#REF!,"STRIKE",IF(AH1907&gt;=#REF!,"GOOD")),"NO DATA")</f>
        <v>NO DATA</v>
      </c>
      <c r="AJ1907" s="75">
        <f>IFERROR(VLOOKUP(K1907,'Roll ups'!H:I,2,FALSE),0)</f>
        <v>3676796.11</v>
      </c>
      <c r="AK1907" s="76">
        <f>IF(Table2[[#This Row],[PRICE TIER LOOKUP]]=0,0,IF(Table2[[#This Row],[PRICE TIER LOOKUP]]&gt;0,SUM(AB1907/AJ1907)))</f>
        <v>6.7481794632338211E-3</v>
      </c>
      <c r="AL1907" s="74" t="e">
        <f>IF(AK1907&lt;#REF!,"STRIKE",IF(AK1907&gt;=#REF!,"GOOD"))</f>
        <v>#REF!</v>
      </c>
      <c r="AM1907" s="75">
        <f>VLOOKUP(H1907,'Roll ups'!A:B,2,FALSE)</f>
        <v>325145452.83999985</v>
      </c>
      <c r="AN1907" s="77">
        <f t="shared" si="66"/>
        <v>7.6309478675716026E-5</v>
      </c>
      <c r="AO1907" s="74" t="str">
        <f>IFERROR(VLOOKUP(Table2[[#This Row],[Product Name]],'Roll ups'!L:P,5,FALSE),"GOOD")</f>
        <v>GOOD</v>
      </c>
      <c r="AP1907" s="74">
        <f>Table2[[#This Row],[Retail Dollar Vol Current 12 Mths]]/Table2[[#This Row],[SHELF SALES  LOOKUP]]</f>
        <v>7.8348935153449119E-5</v>
      </c>
      <c r="AQ1907" s="69">
        <f t="shared" si="67"/>
        <v>0</v>
      </c>
      <c r="AR190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907" s="69" t="e">
        <f>IF(Table2[[#This Row],[Shelf Dollar Vol Current 12 Mths]]&gt;#REF!,"MEETS $ CRITERIA",IF(Table2[[#This Row],[Shelf Dollar Vol Current 12 Mths]]&lt;#REF!+1,"DOES NOT MEET $ CRITERIA"))</f>
        <v>#REF!</v>
      </c>
      <c r="AT1907" s="78"/>
    </row>
    <row r="1908" spans="1:46" ht="13.8" x14ac:dyDescent="0.3">
      <c r="A1908" s="68" t="s">
        <v>10694</v>
      </c>
      <c r="B1908" s="69">
        <v>88802</v>
      </c>
      <c r="C1908" s="69">
        <v>69</v>
      </c>
      <c r="D1908" s="69" t="s">
        <v>25</v>
      </c>
      <c r="E1908" s="70">
        <v>45108</v>
      </c>
      <c r="F1908" s="70"/>
      <c r="G1908" s="71" t="s">
        <v>10695</v>
      </c>
      <c r="H1908" s="69" t="s">
        <v>6315</v>
      </c>
      <c r="I1908" s="68" t="s">
        <v>245</v>
      </c>
      <c r="J1908" s="68" t="s">
        <v>245</v>
      </c>
      <c r="K1908" s="68" t="s">
        <v>146</v>
      </c>
      <c r="L1908" s="68" t="s">
        <v>146</v>
      </c>
      <c r="M1908" s="68" t="s">
        <v>245</v>
      </c>
      <c r="N1908" s="68" t="s">
        <v>246</v>
      </c>
      <c r="O1908" s="68" t="s">
        <v>10696</v>
      </c>
      <c r="P1908" s="72" t="s">
        <v>245</v>
      </c>
      <c r="Q1908" s="68" t="s">
        <v>397</v>
      </c>
      <c r="R1908" s="68" t="s">
        <v>31</v>
      </c>
      <c r="S1908" s="68">
        <v>5</v>
      </c>
      <c r="T1908" s="68">
        <v>10.67</v>
      </c>
      <c r="U1908" s="68">
        <v>-1</v>
      </c>
      <c r="V1908" s="68">
        <v>15.34</v>
      </c>
      <c r="W1908" s="68">
        <v>15.33</v>
      </c>
      <c r="X1908" s="68">
        <v>0</v>
      </c>
      <c r="Y1908" s="68">
        <v>65.459999999999994</v>
      </c>
      <c r="Z1908" s="68">
        <v>36.78</v>
      </c>
      <c r="AA1908" s="68">
        <v>0.44</v>
      </c>
      <c r="AB1908" s="73">
        <v>31879.94</v>
      </c>
      <c r="AC1908" s="73">
        <v>17769.98</v>
      </c>
      <c r="AD1908" s="73">
        <v>31879.94</v>
      </c>
      <c r="AE1908" s="73">
        <v>17769.98</v>
      </c>
      <c r="AF1908" s="73"/>
      <c r="AG1908" s="73">
        <f>IFERROR(VLOOKUP(J1908,'Roll ups'!D:E,2,FALSE),0)</f>
        <v>57863085.470000021</v>
      </c>
      <c r="AH1908" s="74">
        <f>IF(Table2[[#This Row],[CATEGORY TTL LOOKUP]]=0,0,IF(Table2[[#This Row],[CATEGORY TTL LOOKUP]]&gt;0,SUM(AB1908/AG1908)))</f>
        <v>5.5095471907609607E-4</v>
      </c>
      <c r="AI1908" s="74" t="str">
        <f>IFERROR(IF(AH1908&lt;#REF!,"STRIKE",IF(AH1908&gt;=#REF!,"GOOD")),"NO DATA")</f>
        <v>NO DATA</v>
      </c>
      <c r="AJ1908" s="75">
        <f>IFERROR(VLOOKUP(K1908,'Roll ups'!H:I,2,FALSE),0)</f>
        <v>69119979.479999974</v>
      </c>
      <c r="AK1908" s="76">
        <f>IF(Table2[[#This Row],[PRICE TIER LOOKUP]]=0,0,IF(Table2[[#This Row],[PRICE TIER LOOKUP]]&gt;0,SUM(AB1908/AJ1908)))</f>
        <v>4.6122612072280102E-4</v>
      </c>
      <c r="AL1908" s="74" t="e">
        <f>IF(AK1908&lt;#REF!,"STRIKE",IF(AK1908&gt;=#REF!,"GOOD"))</f>
        <v>#REF!</v>
      </c>
      <c r="AM1908" s="75">
        <f>VLOOKUP(H1908,'Roll ups'!A:B,2,FALSE)</f>
        <v>325145452.83999985</v>
      </c>
      <c r="AN1908" s="77">
        <f t="shared" si="66"/>
        <v>9.8048241860813394E-5</v>
      </c>
      <c r="AO1908" s="74" t="str">
        <f>IFERROR(VLOOKUP(Table2[[#This Row],[Product Name]],'Roll ups'!L:P,5,FALSE),"GOOD")</f>
        <v>GOOD</v>
      </c>
      <c r="AP1908" s="74">
        <f>Table2[[#This Row],[Retail Dollar Vol Current 12 Mths]]/Table2[[#This Row],[SHELF SALES  LOOKUP]]</f>
        <v>9.8048241860813394E-5</v>
      </c>
      <c r="AQ1908" s="69">
        <f t="shared" si="67"/>
        <v>0</v>
      </c>
      <c r="AR190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908" s="69" t="e">
        <f>IF(Table2[[#This Row],[Shelf Dollar Vol Current 12 Mths]]&gt;#REF!,"MEETS $ CRITERIA",IF(Table2[[#This Row],[Shelf Dollar Vol Current 12 Mths]]&lt;#REF!+1,"DOES NOT MEET $ CRITERIA"))</f>
        <v>#REF!</v>
      </c>
      <c r="AT1908" s="78"/>
    </row>
    <row r="1909" spans="1:46" ht="13.8" x14ac:dyDescent="0.3">
      <c r="A1909" s="68" t="s">
        <v>10697</v>
      </c>
      <c r="B1909" s="69">
        <v>88803</v>
      </c>
      <c r="C1909" s="69">
        <v>181</v>
      </c>
      <c r="D1909" s="69" t="s">
        <v>25</v>
      </c>
      <c r="E1909" s="70">
        <v>45108</v>
      </c>
      <c r="F1909" s="70"/>
      <c r="G1909" s="71" t="s">
        <v>10698</v>
      </c>
      <c r="H1909" s="69" t="s">
        <v>6315</v>
      </c>
      <c r="I1909" s="68" t="s">
        <v>245</v>
      </c>
      <c r="J1909" s="68" t="s">
        <v>245</v>
      </c>
      <c r="K1909" s="68" t="s">
        <v>146</v>
      </c>
      <c r="L1909" s="68" t="s">
        <v>146</v>
      </c>
      <c r="M1909" s="68" t="s">
        <v>245</v>
      </c>
      <c r="N1909" s="68" t="s">
        <v>246</v>
      </c>
      <c r="O1909" s="68" t="s">
        <v>10699</v>
      </c>
      <c r="P1909" s="72" t="s">
        <v>245</v>
      </c>
      <c r="Q1909" s="68" t="s">
        <v>397</v>
      </c>
      <c r="R1909" s="68" t="s">
        <v>31</v>
      </c>
      <c r="S1909" s="68">
        <v>47</v>
      </c>
      <c r="T1909" s="68"/>
      <c r="U1909" s="68">
        <v>1</v>
      </c>
      <c r="V1909" s="68">
        <v>180.57</v>
      </c>
      <c r="W1909" s="68">
        <v>16.670000000000002</v>
      </c>
      <c r="X1909" s="68">
        <v>0.91</v>
      </c>
      <c r="Y1909" s="68">
        <v>595.03</v>
      </c>
      <c r="Z1909" s="68">
        <v>56</v>
      </c>
      <c r="AA1909" s="68">
        <v>0.91</v>
      </c>
      <c r="AB1909" s="73">
        <v>260067.18</v>
      </c>
      <c r="AC1909" s="73">
        <v>24630.48</v>
      </c>
      <c r="AD1909" s="73">
        <v>260067.18</v>
      </c>
      <c r="AE1909" s="73">
        <v>24630.48</v>
      </c>
      <c r="AF1909" s="73"/>
      <c r="AG1909" s="73">
        <f>IFERROR(VLOOKUP(J1909,'Roll ups'!D:E,2,FALSE),0)</f>
        <v>57863085.470000021</v>
      </c>
      <c r="AH1909" s="74">
        <f>IF(Table2[[#This Row],[CATEGORY TTL LOOKUP]]=0,0,IF(Table2[[#This Row],[CATEGORY TTL LOOKUP]]&gt;0,SUM(AB1909/AG1909)))</f>
        <v>4.494526655251312E-3</v>
      </c>
      <c r="AI1909" s="74" t="str">
        <f>IFERROR(IF(AH1909&lt;#REF!,"STRIKE",IF(AH1909&gt;=#REF!,"GOOD")),"NO DATA")</f>
        <v>NO DATA</v>
      </c>
      <c r="AJ1909" s="75">
        <f>IFERROR(VLOOKUP(K1909,'Roll ups'!H:I,2,FALSE),0)</f>
        <v>69119979.479999974</v>
      </c>
      <c r="AK1909" s="76">
        <f>IF(Table2[[#This Row],[PRICE TIER LOOKUP]]=0,0,IF(Table2[[#This Row],[PRICE TIER LOOKUP]]&gt;0,SUM(AB1909/AJ1909)))</f>
        <v>3.762547123950623E-3</v>
      </c>
      <c r="AL1909" s="74" t="e">
        <f>IF(AK1909&lt;#REF!,"STRIKE",IF(AK1909&gt;=#REF!,"GOOD"))</f>
        <v>#REF!</v>
      </c>
      <c r="AM1909" s="75">
        <f>VLOOKUP(H1909,'Roll ups'!A:B,2,FALSE)</f>
        <v>325145452.83999985</v>
      </c>
      <c r="AN1909" s="77">
        <f t="shared" si="66"/>
        <v>7.9984873762935845E-4</v>
      </c>
      <c r="AO1909" s="74" t="str">
        <f>IFERROR(VLOOKUP(Table2[[#This Row],[Product Name]],'Roll ups'!L:P,5,FALSE),"GOOD")</f>
        <v>GOOD</v>
      </c>
      <c r="AP1909" s="74">
        <f>Table2[[#This Row],[Retail Dollar Vol Current 12 Mths]]/Table2[[#This Row],[SHELF SALES  LOOKUP]]</f>
        <v>7.9984873762935845E-4</v>
      </c>
      <c r="AQ1909" s="69">
        <f t="shared" si="67"/>
        <v>0</v>
      </c>
      <c r="AR190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909" s="69" t="e">
        <f>IF(Table2[[#This Row],[Shelf Dollar Vol Current 12 Mths]]&gt;#REF!,"MEETS $ CRITERIA",IF(Table2[[#This Row],[Shelf Dollar Vol Current 12 Mths]]&lt;#REF!+1,"DOES NOT MEET $ CRITERIA"))</f>
        <v>#REF!</v>
      </c>
      <c r="AT1909" s="78"/>
    </row>
    <row r="1910" spans="1:46" ht="13.8" x14ac:dyDescent="0.3">
      <c r="A1910" s="68" t="s">
        <v>10700</v>
      </c>
      <c r="B1910" s="69">
        <v>88829</v>
      </c>
      <c r="C1910" s="69">
        <v>295</v>
      </c>
      <c r="D1910" s="69" t="s">
        <v>25</v>
      </c>
      <c r="E1910" s="70">
        <v>45108</v>
      </c>
      <c r="F1910" s="70"/>
      <c r="G1910" s="71" t="s">
        <v>10701</v>
      </c>
      <c r="H1910" s="69" t="s">
        <v>6315</v>
      </c>
      <c r="I1910" s="68" t="s">
        <v>245</v>
      </c>
      <c r="J1910" s="68" t="s">
        <v>245</v>
      </c>
      <c r="K1910" s="68" t="s">
        <v>146</v>
      </c>
      <c r="L1910" s="68" t="s">
        <v>146</v>
      </c>
      <c r="M1910" s="68" t="s">
        <v>245</v>
      </c>
      <c r="N1910" s="68" t="s">
        <v>246</v>
      </c>
      <c r="O1910" s="68" t="s">
        <v>10702</v>
      </c>
      <c r="P1910" s="72" t="s">
        <v>245</v>
      </c>
      <c r="Q1910" s="68" t="s">
        <v>397</v>
      </c>
      <c r="R1910" s="68" t="s">
        <v>31</v>
      </c>
      <c r="S1910" s="68">
        <v>8</v>
      </c>
      <c r="T1910" s="68"/>
      <c r="U1910" s="68">
        <v>1</v>
      </c>
      <c r="V1910" s="68">
        <v>35.299999999999997</v>
      </c>
      <c r="W1910" s="68"/>
      <c r="X1910" s="68">
        <v>1</v>
      </c>
      <c r="Y1910" s="68">
        <v>161.9</v>
      </c>
      <c r="Z1910" s="68">
        <v>34.67</v>
      </c>
      <c r="AA1910" s="68">
        <v>0.79</v>
      </c>
      <c r="AB1910" s="73">
        <v>113136.92</v>
      </c>
      <c r="AC1910" s="73">
        <v>24141</v>
      </c>
      <c r="AD1910" s="73">
        <v>113136.92</v>
      </c>
      <c r="AE1910" s="73">
        <v>24141</v>
      </c>
      <c r="AF1910" s="73"/>
      <c r="AG1910" s="73">
        <f>IFERROR(VLOOKUP(J1910,'Roll ups'!D:E,2,FALSE),0)</f>
        <v>57863085.470000021</v>
      </c>
      <c r="AH1910" s="74">
        <f>IF(Table2[[#This Row],[CATEGORY TTL LOOKUP]]=0,0,IF(Table2[[#This Row],[CATEGORY TTL LOOKUP]]&gt;0,SUM(AB1910/AG1910)))</f>
        <v>1.9552521107547493E-3</v>
      </c>
      <c r="AI1910" s="74" t="str">
        <f>IFERROR(IF(AH1910&lt;#REF!,"STRIKE",IF(AH1910&gt;=#REF!,"GOOD")),"NO DATA")</f>
        <v>NO DATA</v>
      </c>
      <c r="AJ1910" s="75">
        <f>IFERROR(VLOOKUP(K1910,'Roll ups'!H:I,2,FALSE),0)</f>
        <v>69119979.479999974</v>
      </c>
      <c r="AK1910" s="76">
        <f>IF(Table2[[#This Row],[PRICE TIER LOOKUP]]=0,0,IF(Table2[[#This Row],[PRICE TIER LOOKUP]]&gt;0,SUM(AB1910/AJ1910)))</f>
        <v>1.6368193516714863E-3</v>
      </c>
      <c r="AL1910" s="74" t="e">
        <f>IF(AK1910&lt;#REF!,"STRIKE",IF(AK1910&gt;=#REF!,"GOOD"))</f>
        <v>#REF!</v>
      </c>
      <c r="AM1910" s="75">
        <f>VLOOKUP(H1910,'Roll ups'!A:B,2,FALSE)</f>
        <v>325145452.83999985</v>
      </c>
      <c r="AN1910" s="77">
        <f t="shared" si="66"/>
        <v>3.4795787242847682E-4</v>
      </c>
      <c r="AO1910" s="74" t="str">
        <f>IFERROR(VLOOKUP(Table2[[#This Row],[Product Name]],'Roll ups'!L:P,5,FALSE),"GOOD")</f>
        <v>GOOD</v>
      </c>
      <c r="AP1910" s="74">
        <f>Table2[[#This Row],[Retail Dollar Vol Current 12 Mths]]/Table2[[#This Row],[SHELF SALES  LOOKUP]]</f>
        <v>3.4795787242847682E-4</v>
      </c>
      <c r="AQ1910" s="69">
        <f t="shared" si="67"/>
        <v>0</v>
      </c>
      <c r="AR191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910" s="69" t="e">
        <f>IF(Table2[[#This Row],[Shelf Dollar Vol Current 12 Mths]]&gt;#REF!,"MEETS $ CRITERIA",IF(Table2[[#This Row],[Shelf Dollar Vol Current 12 Mths]]&lt;#REF!+1,"DOES NOT MEET $ CRITERIA"))</f>
        <v>#REF!</v>
      </c>
      <c r="AT1910" s="78"/>
    </row>
    <row r="1911" spans="1:46" ht="13.8" x14ac:dyDescent="0.3">
      <c r="A1911" s="68" t="s">
        <v>10703</v>
      </c>
      <c r="B1911" s="69">
        <v>88831</v>
      </c>
      <c r="C1911" s="69">
        <v>171</v>
      </c>
      <c r="D1911" s="69" t="s">
        <v>25</v>
      </c>
      <c r="E1911" s="70">
        <v>45108</v>
      </c>
      <c r="F1911" s="70"/>
      <c r="G1911" s="71" t="s">
        <v>10704</v>
      </c>
      <c r="H1911" s="69" t="s">
        <v>6315</v>
      </c>
      <c r="I1911" s="68" t="s">
        <v>245</v>
      </c>
      <c r="J1911" s="68" t="s">
        <v>245</v>
      </c>
      <c r="K1911" s="68" t="s">
        <v>146</v>
      </c>
      <c r="L1911" s="68" t="s">
        <v>146</v>
      </c>
      <c r="M1911" s="68" t="s">
        <v>245</v>
      </c>
      <c r="N1911" s="68" t="s">
        <v>246</v>
      </c>
      <c r="O1911" s="68" t="s">
        <v>10705</v>
      </c>
      <c r="P1911" s="72" t="s">
        <v>245</v>
      </c>
      <c r="Q1911" s="68" t="s">
        <v>397</v>
      </c>
      <c r="R1911" s="68" t="s">
        <v>31</v>
      </c>
      <c r="S1911" s="68">
        <v>1</v>
      </c>
      <c r="T1911" s="68">
        <v>6.66</v>
      </c>
      <c r="U1911" s="68">
        <v>-9.01</v>
      </c>
      <c r="V1911" s="68">
        <v>6.33</v>
      </c>
      <c r="W1911" s="68">
        <v>26.32</v>
      </c>
      <c r="X1911" s="68">
        <v>-3.16</v>
      </c>
      <c r="Y1911" s="68">
        <v>41.97</v>
      </c>
      <c r="Z1911" s="68">
        <v>43.66</v>
      </c>
      <c r="AA1911" s="68">
        <v>-0.04</v>
      </c>
      <c r="AB1911" s="73">
        <v>32205.599999999999</v>
      </c>
      <c r="AC1911" s="73">
        <v>33483.599999999999</v>
      </c>
      <c r="AD1911" s="73">
        <v>32205.599999999999</v>
      </c>
      <c r="AE1911" s="73">
        <v>33483.599999999999</v>
      </c>
      <c r="AF1911" s="73"/>
      <c r="AG1911" s="73">
        <f>IFERROR(VLOOKUP(J1911,'Roll ups'!D:E,2,FALSE),0)</f>
        <v>57863085.470000021</v>
      </c>
      <c r="AH1911" s="74">
        <f>IF(Table2[[#This Row],[CATEGORY TTL LOOKUP]]=0,0,IF(Table2[[#This Row],[CATEGORY TTL LOOKUP]]&gt;0,SUM(AB1911/AG1911)))</f>
        <v>5.5658283236032185E-4</v>
      </c>
      <c r="AI1911" s="74" t="str">
        <f>IFERROR(IF(AH1911&lt;#REF!,"STRIKE",IF(AH1911&gt;=#REF!,"GOOD")),"NO DATA")</f>
        <v>NO DATA</v>
      </c>
      <c r="AJ1911" s="75">
        <f>IFERROR(VLOOKUP(K1911,'Roll ups'!H:I,2,FALSE),0)</f>
        <v>69119979.479999974</v>
      </c>
      <c r="AK1911" s="76">
        <f>IF(Table2[[#This Row],[PRICE TIER LOOKUP]]=0,0,IF(Table2[[#This Row],[PRICE TIER LOOKUP]]&gt;0,SUM(AB1911/AJ1911)))</f>
        <v>4.6593763832523651E-4</v>
      </c>
      <c r="AL1911" s="74" t="e">
        <f>IF(AK1911&lt;#REF!,"STRIKE",IF(AK1911&gt;=#REF!,"GOOD"))</f>
        <v>#REF!</v>
      </c>
      <c r="AM1911" s="75">
        <f>VLOOKUP(H1911,'Roll ups'!A:B,2,FALSE)</f>
        <v>325145452.83999985</v>
      </c>
      <c r="AN1911" s="77">
        <f t="shared" si="66"/>
        <v>9.9049824374594541E-5</v>
      </c>
      <c r="AO1911" s="74" t="str">
        <f>IFERROR(VLOOKUP(Table2[[#This Row],[Product Name]],'Roll ups'!L:P,5,FALSE),"GOOD")</f>
        <v>GOOD</v>
      </c>
      <c r="AP1911" s="74">
        <f>Table2[[#This Row],[Retail Dollar Vol Current 12 Mths]]/Table2[[#This Row],[SHELF SALES  LOOKUP]]</f>
        <v>9.9049824374594541E-5</v>
      </c>
      <c r="AQ1911" s="69">
        <f t="shared" si="67"/>
        <v>0</v>
      </c>
      <c r="AR191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911" s="69" t="e">
        <f>IF(Table2[[#This Row],[Shelf Dollar Vol Current 12 Mths]]&gt;#REF!,"MEETS $ CRITERIA",IF(Table2[[#This Row],[Shelf Dollar Vol Current 12 Mths]]&lt;#REF!+1,"DOES NOT MEET $ CRITERIA"))</f>
        <v>#REF!</v>
      </c>
      <c r="AT1911" s="78"/>
    </row>
    <row r="1912" spans="1:46" ht="13.8" x14ac:dyDescent="0.3">
      <c r="A1912" s="68" t="s">
        <v>10706</v>
      </c>
      <c r="B1912" s="69">
        <v>89577</v>
      </c>
      <c r="C1912" s="69">
        <v>92</v>
      </c>
      <c r="D1912" s="69" t="s">
        <v>25</v>
      </c>
      <c r="E1912" s="70">
        <v>45108</v>
      </c>
      <c r="F1912" s="70"/>
      <c r="G1912" s="71" t="s">
        <v>10707</v>
      </c>
      <c r="H1912" s="69" t="s">
        <v>6315</v>
      </c>
      <c r="I1912" s="68" t="s">
        <v>245</v>
      </c>
      <c r="J1912" s="68" t="s">
        <v>245</v>
      </c>
      <c r="K1912" s="68" t="s">
        <v>104</v>
      </c>
      <c r="L1912" s="68" t="s">
        <v>104</v>
      </c>
      <c r="M1912" s="68" t="s">
        <v>245</v>
      </c>
      <c r="N1912" s="68" t="s">
        <v>529</v>
      </c>
      <c r="O1912" s="68" t="s">
        <v>10708</v>
      </c>
      <c r="P1912" s="72" t="s">
        <v>245</v>
      </c>
      <c r="Q1912" s="68" t="s">
        <v>213</v>
      </c>
      <c r="R1912" s="68" t="s">
        <v>6402</v>
      </c>
      <c r="S1912" s="68">
        <v>132</v>
      </c>
      <c r="T1912" s="68">
        <v>14.67</v>
      </c>
      <c r="U1912" s="68">
        <v>0.89</v>
      </c>
      <c r="V1912" s="68">
        <v>287.43</v>
      </c>
      <c r="W1912" s="68">
        <v>14.67</v>
      </c>
      <c r="X1912" s="68">
        <v>0.95</v>
      </c>
      <c r="Y1912" s="68">
        <v>986.3</v>
      </c>
      <c r="Z1912" s="68">
        <v>14.67</v>
      </c>
      <c r="AA1912" s="68">
        <v>0.99</v>
      </c>
      <c r="AB1912" s="73">
        <v>76900.11</v>
      </c>
      <c r="AC1912" s="73">
        <v>1063.92</v>
      </c>
      <c r="AD1912" s="73">
        <v>76900.11</v>
      </c>
      <c r="AE1912" s="73">
        <v>1063.92</v>
      </c>
      <c r="AF1912" s="73"/>
      <c r="AG1912" s="73">
        <f>IFERROR(VLOOKUP(J1912,'Roll ups'!D:E,2,FALSE),0)</f>
        <v>57863085.470000021</v>
      </c>
      <c r="AH1912" s="74">
        <f>IF(Table2[[#This Row],[CATEGORY TTL LOOKUP]]=0,0,IF(Table2[[#This Row],[CATEGORY TTL LOOKUP]]&gt;0,SUM(AB1912/AG1912)))</f>
        <v>1.3290011995621977E-3</v>
      </c>
      <c r="AI1912" s="74" t="str">
        <f>IFERROR(IF(AH1912&lt;#REF!,"STRIKE",IF(AH1912&gt;=#REF!,"GOOD")),"NO DATA")</f>
        <v>NO DATA</v>
      </c>
      <c r="AJ1912" s="75">
        <f>IFERROR(VLOOKUP(K1912,'Roll ups'!H:I,2,FALSE),0)</f>
        <v>34230392.709999993</v>
      </c>
      <c r="AK1912" s="76">
        <f>IF(Table2[[#This Row],[PRICE TIER LOOKUP]]=0,0,IF(Table2[[#This Row],[PRICE TIER LOOKUP]]&gt;0,SUM(AB1912/AJ1912)))</f>
        <v>2.246544778247156E-3</v>
      </c>
      <c r="AL1912" s="74" t="e">
        <f>IF(AK1912&lt;#REF!,"STRIKE",IF(AK1912&gt;=#REF!,"GOOD"))</f>
        <v>#REF!</v>
      </c>
      <c r="AM1912" s="75">
        <f>VLOOKUP(H1912,'Roll ups'!A:B,2,FALSE)</f>
        <v>325145452.83999985</v>
      </c>
      <c r="AN1912" s="77">
        <f t="shared" si="66"/>
        <v>2.3650987374515618E-4</v>
      </c>
      <c r="AO1912" s="74" t="str">
        <f>IFERROR(VLOOKUP(Table2[[#This Row],[Product Name]],'Roll ups'!L:P,5,FALSE),"GOOD")</f>
        <v>GOOD</v>
      </c>
      <c r="AP1912" s="74">
        <f>Table2[[#This Row],[Retail Dollar Vol Current 12 Mths]]/Table2[[#This Row],[SHELF SALES  LOOKUP]]</f>
        <v>2.3650987374515618E-4</v>
      </c>
      <c r="AQ1912" s="69">
        <f t="shared" si="67"/>
        <v>0</v>
      </c>
      <c r="AR191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912" s="69" t="e">
        <f>IF(Table2[[#This Row],[Shelf Dollar Vol Current 12 Mths]]&gt;#REF!,"MEETS $ CRITERIA",IF(Table2[[#This Row],[Shelf Dollar Vol Current 12 Mths]]&lt;#REF!+1,"DOES NOT MEET $ CRITERIA"))</f>
        <v>#REF!</v>
      </c>
      <c r="AT1912" s="78"/>
    </row>
    <row r="1913" spans="1:46" ht="13.8" x14ac:dyDescent="0.3">
      <c r="A1913" s="68" t="s">
        <v>10709</v>
      </c>
      <c r="B1913" s="69">
        <v>89841</v>
      </c>
      <c r="C1913" s="69">
        <v>147</v>
      </c>
      <c r="D1913" s="69" t="s">
        <v>25</v>
      </c>
      <c r="E1913" s="70">
        <v>45108</v>
      </c>
      <c r="F1913" s="70"/>
      <c r="G1913" s="71" t="s">
        <v>10710</v>
      </c>
      <c r="H1913" s="69" t="s">
        <v>6315</v>
      </c>
      <c r="I1913" s="68" t="s">
        <v>245</v>
      </c>
      <c r="J1913" s="68" t="s">
        <v>245</v>
      </c>
      <c r="K1913" s="68" t="s">
        <v>132</v>
      </c>
      <c r="L1913" s="68" t="s">
        <v>132</v>
      </c>
      <c r="M1913" s="68" t="s">
        <v>245</v>
      </c>
      <c r="N1913" s="68" t="s">
        <v>246</v>
      </c>
      <c r="O1913" s="68" t="s">
        <v>10711</v>
      </c>
      <c r="P1913" s="72" t="s">
        <v>245</v>
      </c>
      <c r="Q1913" s="68" t="s">
        <v>6387</v>
      </c>
      <c r="R1913" s="68" t="s">
        <v>31</v>
      </c>
      <c r="S1913" s="68">
        <v>3</v>
      </c>
      <c r="T1913" s="68">
        <v>4.08</v>
      </c>
      <c r="U1913" s="68">
        <v>-0.36</v>
      </c>
      <c r="V1913" s="68">
        <v>25</v>
      </c>
      <c r="W1913" s="68">
        <v>38.08</v>
      </c>
      <c r="X1913" s="68">
        <v>-0.52</v>
      </c>
      <c r="Y1913" s="68">
        <v>74</v>
      </c>
      <c r="Z1913" s="68">
        <v>130.08000000000001</v>
      </c>
      <c r="AA1913" s="68">
        <v>-0.76</v>
      </c>
      <c r="AB1913" s="73">
        <v>21565.919999999998</v>
      </c>
      <c r="AC1913" s="73">
        <v>38775.24</v>
      </c>
      <c r="AD1913" s="73">
        <v>22109.759999999998</v>
      </c>
      <c r="AE1913" s="73">
        <v>38775.24</v>
      </c>
      <c r="AF1913" s="73"/>
      <c r="AG1913" s="73">
        <f>IFERROR(VLOOKUP(J1913,'Roll ups'!D:E,2,FALSE),0)</f>
        <v>57863085.470000021</v>
      </c>
      <c r="AH1913" s="74">
        <f>IF(Table2[[#This Row],[CATEGORY TTL LOOKUP]]=0,0,IF(Table2[[#This Row],[CATEGORY TTL LOOKUP]]&gt;0,SUM(AB1913/AG1913)))</f>
        <v>3.7270601498050375E-4</v>
      </c>
      <c r="AI1913" s="74" t="str">
        <f>IFERROR(IF(AH1913&lt;#REF!,"STRIKE",IF(AH1913&gt;=#REF!,"GOOD")),"NO DATA")</f>
        <v>NO DATA</v>
      </c>
      <c r="AJ1913" s="75">
        <f>IFERROR(VLOOKUP(K1913,'Roll ups'!H:I,2,FALSE),0)</f>
        <v>126094742.97999983</v>
      </c>
      <c r="AK1913" s="76">
        <f>IF(Table2[[#This Row],[PRICE TIER LOOKUP]]=0,0,IF(Table2[[#This Row],[PRICE TIER LOOKUP]]&gt;0,SUM(AB1913/AJ1913)))</f>
        <v>1.7102949330267177E-4</v>
      </c>
      <c r="AL1913" s="74" t="e">
        <f>IF(AK1913&lt;#REF!,"STRIKE",IF(AK1913&gt;=#REF!,"GOOD"))</f>
        <v>#REF!</v>
      </c>
      <c r="AM1913" s="75">
        <f>VLOOKUP(H1913,'Roll ups'!A:B,2,FALSE)</f>
        <v>325145452.83999985</v>
      </c>
      <c r="AN1913" s="77">
        <f t="shared" si="66"/>
        <v>6.6326992463315565E-5</v>
      </c>
      <c r="AO1913" s="74" t="str">
        <f>IFERROR(VLOOKUP(Table2[[#This Row],[Product Name]],'Roll ups'!L:P,5,FALSE),"GOOD")</f>
        <v>GOOD</v>
      </c>
      <c r="AP1913" s="74">
        <f>Table2[[#This Row],[Retail Dollar Vol Current 12 Mths]]/Table2[[#This Row],[SHELF SALES  LOOKUP]]</f>
        <v>6.7999597739661286E-5</v>
      </c>
      <c r="AQ1913" s="69">
        <f t="shared" si="67"/>
        <v>0</v>
      </c>
      <c r="AR191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913" s="69" t="e">
        <f>IF(Table2[[#This Row],[Shelf Dollar Vol Current 12 Mths]]&gt;#REF!,"MEETS $ CRITERIA",IF(Table2[[#This Row],[Shelf Dollar Vol Current 12 Mths]]&lt;#REF!+1,"DOES NOT MEET $ CRITERIA"))</f>
        <v>#REF!</v>
      </c>
      <c r="AT1913" s="78"/>
    </row>
    <row r="1914" spans="1:46" ht="13.8" x14ac:dyDescent="0.3">
      <c r="A1914" s="68" t="s">
        <v>10712</v>
      </c>
      <c r="B1914" s="69">
        <v>90016</v>
      </c>
      <c r="C1914" s="69">
        <v>95</v>
      </c>
      <c r="D1914" s="69" t="s">
        <v>25</v>
      </c>
      <c r="E1914" s="70">
        <v>45108</v>
      </c>
      <c r="F1914" s="70"/>
      <c r="G1914" s="71" t="s">
        <v>10713</v>
      </c>
      <c r="H1914" s="69" t="s">
        <v>6315</v>
      </c>
      <c r="I1914" s="68" t="s">
        <v>245</v>
      </c>
      <c r="J1914" s="68" t="s">
        <v>245</v>
      </c>
      <c r="K1914" s="68" t="s">
        <v>6320</v>
      </c>
      <c r="L1914" s="68" t="s">
        <v>6320</v>
      </c>
      <c r="M1914" s="68" t="s">
        <v>245</v>
      </c>
      <c r="N1914" s="68" t="s">
        <v>246</v>
      </c>
      <c r="O1914" s="68" t="s">
        <v>10714</v>
      </c>
      <c r="P1914" s="72" t="s">
        <v>245</v>
      </c>
      <c r="Q1914" s="68" t="s">
        <v>44</v>
      </c>
      <c r="R1914" s="68" t="s">
        <v>31</v>
      </c>
      <c r="S1914" s="68">
        <v>3</v>
      </c>
      <c r="T1914" s="68">
        <v>0.5</v>
      </c>
      <c r="U1914" s="68">
        <v>0.8</v>
      </c>
      <c r="V1914" s="68">
        <v>7</v>
      </c>
      <c r="W1914" s="68">
        <v>60.5</v>
      </c>
      <c r="X1914" s="68">
        <v>-7.64</v>
      </c>
      <c r="Y1914" s="68">
        <v>17.5</v>
      </c>
      <c r="Z1914" s="68">
        <v>60.5</v>
      </c>
      <c r="AA1914" s="68">
        <v>-2.46</v>
      </c>
      <c r="AB1914" s="73">
        <v>7882.5</v>
      </c>
      <c r="AC1914" s="73">
        <v>27914.7</v>
      </c>
      <c r="AD1914" s="73">
        <v>8074.5</v>
      </c>
      <c r="AE1914" s="73">
        <v>27914.7</v>
      </c>
      <c r="AF1914" s="73"/>
      <c r="AG1914" s="73">
        <f>IFERROR(VLOOKUP(J1914,'Roll ups'!D:E,2,FALSE),0)</f>
        <v>57863085.470000021</v>
      </c>
      <c r="AH1914" s="74">
        <f>IF(Table2[[#This Row],[CATEGORY TTL LOOKUP]]=0,0,IF(Table2[[#This Row],[CATEGORY TTL LOOKUP]]&gt;0,SUM(AB1914/AG1914)))</f>
        <v>1.3622674864247948E-4</v>
      </c>
      <c r="AI1914" s="74" t="str">
        <f>IFERROR(IF(AH1914&lt;#REF!,"STRIKE",IF(AH1914&gt;=#REF!,"GOOD")),"NO DATA")</f>
        <v>NO DATA</v>
      </c>
      <c r="AJ1914" s="75">
        <f>IFERROR(VLOOKUP(K1914,'Roll ups'!H:I,2,FALSE),0)</f>
        <v>3676796.11</v>
      </c>
      <c r="AK1914" s="76">
        <f>IF(Table2[[#This Row],[PRICE TIER LOOKUP]]=0,0,IF(Table2[[#This Row],[PRICE TIER LOOKUP]]&gt;0,SUM(AB1914/AJ1914)))</f>
        <v>2.1438501793889248E-3</v>
      </c>
      <c r="AL1914" s="74" t="e">
        <f>IF(AK1914&lt;#REF!,"STRIKE",IF(AK1914&gt;=#REF!,"GOOD"))</f>
        <v>#REF!</v>
      </c>
      <c r="AM1914" s="75">
        <f>VLOOKUP(H1914,'Roll ups'!A:B,2,FALSE)</f>
        <v>325145452.83999985</v>
      </c>
      <c r="AN1914" s="77">
        <f t="shared" si="66"/>
        <v>2.4242996268746475E-5</v>
      </c>
      <c r="AO1914" s="74" t="str">
        <f>IFERROR(VLOOKUP(Table2[[#This Row],[Product Name]],'Roll ups'!L:P,5,FALSE),"GOOD")</f>
        <v>GOOD</v>
      </c>
      <c r="AP1914" s="74">
        <f>Table2[[#This Row],[Retail Dollar Vol Current 12 Mths]]/Table2[[#This Row],[SHELF SALES  LOOKUP]]</f>
        <v>2.4833501220677885E-5</v>
      </c>
      <c r="AQ1914" s="69">
        <f t="shared" si="67"/>
        <v>0</v>
      </c>
      <c r="AR191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914" s="69" t="e">
        <f>IF(Table2[[#This Row],[Shelf Dollar Vol Current 12 Mths]]&gt;#REF!,"MEETS $ CRITERIA",IF(Table2[[#This Row],[Shelf Dollar Vol Current 12 Mths]]&lt;#REF!+1,"DOES NOT MEET $ CRITERIA"))</f>
        <v>#REF!</v>
      </c>
      <c r="AT1914" s="78"/>
    </row>
    <row r="1915" spans="1:46" ht="13.8" x14ac:dyDescent="0.3">
      <c r="A1915" s="68" t="s">
        <v>10715</v>
      </c>
      <c r="B1915" s="69">
        <v>90019</v>
      </c>
      <c r="C1915" s="69">
        <v>84</v>
      </c>
      <c r="D1915" s="69" t="s">
        <v>25</v>
      </c>
      <c r="E1915" s="70">
        <v>45108</v>
      </c>
      <c r="F1915" s="70"/>
      <c r="G1915" s="71" t="s">
        <v>10716</v>
      </c>
      <c r="H1915" s="69" t="s">
        <v>6315</v>
      </c>
      <c r="I1915" s="68" t="s">
        <v>245</v>
      </c>
      <c r="J1915" s="68" t="s">
        <v>245</v>
      </c>
      <c r="K1915" s="68" t="s">
        <v>6320</v>
      </c>
      <c r="L1915" s="68" t="s">
        <v>6320</v>
      </c>
      <c r="M1915" s="68" t="s">
        <v>245</v>
      </c>
      <c r="N1915" s="68" t="s">
        <v>246</v>
      </c>
      <c r="O1915" s="68" t="s">
        <v>10717</v>
      </c>
      <c r="P1915" s="72" t="s">
        <v>245</v>
      </c>
      <c r="Q1915" s="68" t="s">
        <v>44</v>
      </c>
      <c r="R1915" s="68" t="s">
        <v>31</v>
      </c>
      <c r="S1915" s="68">
        <v>1</v>
      </c>
      <c r="T1915" s="68"/>
      <c r="U1915" s="68">
        <v>1</v>
      </c>
      <c r="V1915" s="68">
        <v>2</v>
      </c>
      <c r="W1915" s="68">
        <v>49</v>
      </c>
      <c r="X1915" s="68">
        <v>-23.5</v>
      </c>
      <c r="Y1915" s="68">
        <v>10</v>
      </c>
      <c r="Z1915" s="68">
        <v>49</v>
      </c>
      <c r="AA1915" s="68">
        <v>-3.9</v>
      </c>
      <c r="AB1915" s="73">
        <v>5062.8</v>
      </c>
      <c r="AC1915" s="73">
        <v>24866.52</v>
      </c>
      <c r="AD1915" s="73">
        <v>5074.8</v>
      </c>
      <c r="AE1915" s="73">
        <v>24866.52</v>
      </c>
      <c r="AF1915" s="73"/>
      <c r="AG1915" s="73">
        <f>IFERROR(VLOOKUP(J1915,'Roll ups'!D:E,2,FALSE),0)</f>
        <v>57863085.470000021</v>
      </c>
      <c r="AH1915" s="74">
        <f>IF(Table2[[#This Row],[CATEGORY TTL LOOKUP]]=0,0,IF(Table2[[#This Row],[CATEGORY TTL LOOKUP]]&gt;0,SUM(AB1915/AG1915)))</f>
        <v>8.7496198290789107E-5</v>
      </c>
      <c r="AI1915" s="74" t="str">
        <f>IFERROR(IF(AH1915&lt;#REF!,"STRIKE",IF(AH1915&gt;=#REF!,"GOOD")),"NO DATA")</f>
        <v>NO DATA</v>
      </c>
      <c r="AJ1915" s="75">
        <f>IFERROR(VLOOKUP(K1915,'Roll ups'!H:I,2,FALSE),0)</f>
        <v>3676796.11</v>
      </c>
      <c r="AK1915" s="76">
        <f>IF(Table2[[#This Row],[PRICE TIER LOOKUP]]=0,0,IF(Table2[[#This Row],[PRICE TIER LOOKUP]]&gt;0,SUM(AB1915/AJ1915)))</f>
        <v>1.3769596813460511E-3</v>
      </c>
      <c r="AL1915" s="74" t="e">
        <f>IF(AK1915&lt;#REF!,"STRIKE",IF(AK1915&gt;=#REF!,"GOOD"))</f>
        <v>#REF!</v>
      </c>
      <c r="AM1915" s="75">
        <f>VLOOKUP(H1915,'Roll ups'!A:B,2,FALSE)</f>
        <v>325145452.83999985</v>
      </c>
      <c r="AN1915" s="77">
        <f t="shared" si="66"/>
        <v>1.5570877451241316E-5</v>
      </c>
      <c r="AO1915" s="74" t="str">
        <f>IFERROR(VLOOKUP(Table2[[#This Row],[Product Name]],'Roll ups'!L:P,5,FALSE),"GOOD")</f>
        <v>GOOD</v>
      </c>
      <c r="AP1915" s="74">
        <f>Table2[[#This Row],[Retail Dollar Vol Current 12 Mths]]/Table2[[#This Row],[SHELF SALES  LOOKUP]]</f>
        <v>1.560778401073703E-5</v>
      </c>
      <c r="AQ1915" s="69">
        <f t="shared" si="67"/>
        <v>0</v>
      </c>
      <c r="AR191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915" s="69" t="e">
        <f>IF(Table2[[#This Row],[Shelf Dollar Vol Current 12 Mths]]&gt;#REF!,"MEETS $ CRITERIA",IF(Table2[[#This Row],[Shelf Dollar Vol Current 12 Mths]]&lt;#REF!+1,"DOES NOT MEET $ CRITERIA"))</f>
        <v>#REF!</v>
      </c>
      <c r="AT1915" s="78"/>
    </row>
    <row r="1916" spans="1:46" ht="13.8" x14ac:dyDescent="0.3">
      <c r="A1916" s="68" t="s">
        <v>10718</v>
      </c>
      <c r="B1916" s="69">
        <v>37518</v>
      </c>
      <c r="C1916" s="69">
        <v>99</v>
      </c>
      <c r="D1916" s="69" t="s">
        <v>25</v>
      </c>
      <c r="E1916" s="70">
        <v>45108</v>
      </c>
      <c r="F1916" s="70"/>
      <c r="G1916" s="71" t="s">
        <v>10719</v>
      </c>
      <c r="H1916" s="69" t="s">
        <v>6315</v>
      </c>
      <c r="I1916" s="68" t="s">
        <v>252</v>
      </c>
      <c r="J1916" s="68" t="s">
        <v>252</v>
      </c>
      <c r="K1916" s="68" t="s">
        <v>6320</v>
      </c>
      <c r="L1916" s="68" t="s">
        <v>6320</v>
      </c>
      <c r="M1916" s="68" t="s">
        <v>252</v>
      </c>
      <c r="N1916" s="68" t="s">
        <v>154</v>
      </c>
      <c r="O1916" s="68" t="s">
        <v>10720</v>
      </c>
      <c r="P1916" s="72" t="s">
        <v>252</v>
      </c>
      <c r="Q1916" s="68" t="s">
        <v>38</v>
      </c>
      <c r="R1916" s="68" t="s">
        <v>60</v>
      </c>
      <c r="S1916" s="68">
        <v>4</v>
      </c>
      <c r="T1916" s="68">
        <v>0.5</v>
      </c>
      <c r="U1916" s="68">
        <v>0.88</v>
      </c>
      <c r="V1916" s="68">
        <v>12.5</v>
      </c>
      <c r="W1916" s="68">
        <v>7</v>
      </c>
      <c r="X1916" s="68">
        <v>0.44</v>
      </c>
      <c r="Y1916" s="68">
        <v>41.5</v>
      </c>
      <c r="Z1916" s="68">
        <v>66.5</v>
      </c>
      <c r="AA1916" s="68">
        <v>-0.6</v>
      </c>
      <c r="AB1916" s="73">
        <v>9978</v>
      </c>
      <c r="AC1916" s="73">
        <v>17524.080000000002</v>
      </c>
      <c r="AD1916" s="73">
        <v>10936.08</v>
      </c>
      <c r="AE1916" s="73">
        <v>17524.080000000002</v>
      </c>
      <c r="AF1916" s="73"/>
      <c r="AG1916" s="73">
        <f>IFERROR(VLOOKUP(J1916,'Roll ups'!D:E,2,FALSE),0)</f>
        <v>73393567.950000003</v>
      </c>
      <c r="AH1916" s="74">
        <f>IF(Table2[[#This Row],[CATEGORY TTL LOOKUP]]=0,0,IF(Table2[[#This Row],[CATEGORY TTL LOOKUP]]&gt;0,SUM(AB1916/AG1916)))</f>
        <v>1.359519679816847E-4</v>
      </c>
      <c r="AI1916" s="74" t="str">
        <f>IFERROR(IF(AH1916&lt;#REF!,"STRIKE",IF(AH1916&gt;=#REF!,"GOOD")),"NO DATA")</f>
        <v>NO DATA</v>
      </c>
      <c r="AJ1916" s="75">
        <f>IFERROR(VLOOKUP(K1916,'Roll ups'!H:I,2,FALSE),0)</f>
        <v>3676796.11</v>
      </c>
      <c r="AK1916" s="76">
        <f>IF(Table2[[#This Row],[PRICE TIER LOOKUP]]=0,0,IF(Table2[[#This Row],[PRICE TIER LOOKUP]]&gt;0,SUM(AB1916/AJ1916)))</f>
        <v>2.7137757170875598E-3</v>
      </c>
      <c r="AL1916" s="74" t="e">
        <f>IF(AK1916&lt;#REF!,"STRIKE",IF(AK1916&gt;=#REF!,"GOOD"))</f>
        <v>#REF!</v>
      </c>
      <c r="AM1916" s="75">
        <f>VLOOKUP(H1916,'Roll ups'!A:B,2,FALSE)</f>
        <v>325145452.83999985</v>
      </c>
      <c r="AN1916" s="77">
        <f t="shared" si="66"/>
        <v>3.068780422068536E-5</v>
      </c>
      <c r="AO1916" s="74" t="str">
        <f>IFERROR(VLOOKUP(Table2[[#This Row],[Product Name]],'Roll ups'!L:P,5,FALSE),"GOOD")</f>
        <v>GOOD</v>
      </c>
      <c r="AP1916" s="74">
        <f>Table2[[#This Row],[Retail Dollar Vol Current 12 Mths]]/Table2[[#This Row],[SHELF SALES  LOOKUP]]</f>
        <v>3.3634423930823087E-5</v>
      </c>
      <c r="AQ1916" s="69">
        <f t="shared" si="67"/>
        <v>0</v>
      </c>
      <c r="AR191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916" s="69" t="e">
        <f>IF(Table2[[#This Row],[Shelf Dollar Vol Current 12 Mths]]&gt;#REF!,"MEETS $ CRITERIA",IF(Table2[[#This Row],[Shelf Dollar Vol Current 12 Mths]]&lt;#REF!+1,"DOES NOT MEET $ CRITERIA"))</f>
        <v>#REF!</v>
      </c>
      <c r="AT1916" s="78"/>
    </row>
    <row r="1917" spans="1:46" ht="13.8" x14ac:dyDescent="0.3">
      <c r="A1917" s="68" t="s">
        <v>10721</v>
      </c>
      <c r="B1917" s="69">
        <v>37583</v>
      </c>
      <c r="C1917" s="69">
        <v>242</v>
      </c>
      <c r="D1917" s="69" t="s">
        <v>25</v>
      </c>
      <c r="E1917" s="70">
        <v>45108</v>
      </c>
      <c r="F1917" s="70"/>
      <c r="G1917" s="71" t="s">
        <v>10722</v>
      </c>
      <c r="H1917" s="69" t="s">
        <v>6315</v>
      </c>
      <c r="I1917" s="68" t="s">
        <v>252</v>
      </c>
      <c r="J1917" s="68" t="s">
        <v>252</v>
      </c>
      <c r="K1917" s="68" t="s">
        <v>89</v>
      </c>
      <c r="L1917" s="68" t="s">
        <v>89</v>
      </c>
      <c r="M1917" s="68" t="s">
        <v>252</v>
      </c>
      <c r="N1917" s="68" t="s">
        <v>154</v>
      </c>
      <c r="O1917" s="68" t="s">
        <v>10723</v>
      </c>
      <c r="P1917" s="72" t="s">
        <v>252</v>
      </c>
      <c r="Q1917" s="68" t="s">
        <v>194</v>
      </c>
      <c r="R1917" s="68" t="s">
        <v>6402</v>
      </c>
      <c r="S1917" s="68">
        <v>47</v>
      </c>
      <c r="T1917" s="68">
        <v>36</v>
      </c>
      <c r="U1917" s="68">
        <v>0.23</v>
      </c>
      <c r="V1917" s="68">
        <v>161.5</v>
      </c>
      <c r="W1917" s="68">
        <v>118</v>
      </c>
      <c r="X1917" s="68">
        <v>0.27</v>
      </c>
      <c r="Y1917" s="68">
        <v>602.46</v>
      </c>
      <c r="Z1917" s="68">
        <v>337.5</v>
      </c>
      <c r="AA1917" s="68">
        <v>0.44</v>
      </c>
      <c r="AB1917" s="73">
        <v>60030.52</v>
      </c>
      <c r="AC1917" s="73">
        <v>30375</v>
      </c>
      <c r="AD1917" s="73">
        <v>61884.52</v>
      </c>
      <c r="AE1917" s="73">
        <v>30375</v>
      </c>
      <c r="AF1917" s="73"/>
      <c r="AG1917" s="73">
        <f>IFERROR(VLOOKUP(J1917,'Roll ups'!D:E,2,FALSE),0)</f>
        <v>73393567.950000003</v>
      </c>
      <c r="AH1917" s="74">
        <f>IF(Table2[[#This Row],[CATEGORY TTL LOOKUP]]=0,0,IF(Table2[[#This Row],[CATEGORY TTL LOOKUP]]&gt;0,SUM(AB1917/AG1917)))</f>
        <v>8.1792617087230726E-4</v>
      </c>
      <c r="AI1917" s="74" t="str">
        <f>IFERROR(IF(AH1917&lt;#REF!,"STRIKE",IF(AH1917&gt;=#REF!,"GOOD")),"NO DATA")</f>
        <v>NO DATA</v>
      </c>
      <c r="AJ1917" s="75">
        <f>IFERROR(VLOOKUP(K1917,'Roll ups'!H:I,2,FALSE),0)</f>
        <v>75793138.070000067</v>
      </c>
      <c r="AK1917" s="76">
        <f>IF(Table2[[#This Row],[PRICE TIER LOOKUP]]=0,0,IF(Table2[[#This Row],[PRICE TIER LOOKUP]]&gt;0,SUM(AB1917/AJ1917)))</f>
        <v>7.9203106677754617E-4</v>
      </c>
      <c r="AL1917" s="74" t="e">
        <f>IF(AK1917&lt;#REF!,"STRIKE",IF(AK1917&gt;=#REF!,"GOOD"))</f>
        <v>#REF!</v>
      </c>
      <c r="AM1917" s="75">
        <f>VLOOKUP(H1917,'Roll ups'!A:B,2,FALSE)</f>
        <v>325145452.83999985</v>
      </c>
      <c r="AN1917" s="77">
        <f t="shared" si="66"/>
        <v>1.8462666316154908E-4</v>
      </c>
      <c r="AO1917" s="74" t="str">
        <f>IFERROR(VLOOKUP(Table2[[#This Row],[Product Name]],'Roll ups'!L:P,5,FALSE),"GOOD")</f>
        <v>GOOD</v>
      </c>
      <c r="AP1917" s="74">
        <f>Table2[[#This Row],[Retail Dollar Vol Current 12 Mths]]/Table2[[#This Row],[SHELF SALES  LOOKUP]]</f>
        <v>1.9032872660363674E-4</v>
      </c>
      <c r="AQ1917" s="69">
        <f t="shared" si="67"/>
        <v>0</v>
      </c>
      <c r="AR191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917" s="69" t="e">
        <f>IF(Table2[[#This Row],[Shelf Dollar Vol Current 12 Mths]]&gt;#REF!,"MEETS $ CRITERIA",IF(Table2[[#This Row],[Shelf Dollar Vol Current 12 Mths]]&lt;#REF!+1,"DOES NOT MEET $ CRITERIA"))</f>
        <v>#REF!</v>
      </c>
      <c r="AT1917" s="78"/>
    </row>
    <row r="1918" spans="1:46" ht="13.8" x14ac:dyDescent="0.3">
      <c r="A1918" s="68" t="s">
        <v>10724</v>
      </c>
      <c r="B1918" s="69">
        <v>38149</v>
      </c>
      <c r="C1918" s="69">
        <v>62</v>
      </c>
      <c r="D1918" s="69" t="s">
        <v>25</v>
      </c>
      <c r="E1918" s="70">
        <v>45108</v>
      </c>
      <c r="F1918" s="70"/>
      <c r="G1918" s="71" t="s">
        <v>10725</v>
      </c>
      <c r="H1918" s="69" t="s">
        <v>6315</v>
      </c>
      <c r="I1918" s="68" t="s">
        <v>252</v>
      </c>
      <c r="J1918" s="68" t="s">
        <v>252</v>
      </c>
      <c r="K1918" s="68" t="s">
        <v>104</v>
      </c>
      <c r="L1918" s="68" t="s">
        <v>104</v>
      </c>
      <c r="M1918" s="68" t="s">
        <v>252</v>
      </c>
      <c r="N1918" s="68" t="s">
        <v>154</v>
      </c>
      <c r="O1918" s="68" t="s">
        <v>10726</v>
      </c>
      <c r="P1918" s="72" t="s">
        <v>252</v>
      </c>
      <c r="Q1918" s="68" t="s">
        <v>157</v>
      </c>
      <c r="R1918" s="68" t="s">
        <v>10617</v>
      </c>
      <c r="S1918" s="68">
        <v>218</v>
      </c>
      <c r="T1918" s="68">
        <v>66.5</v>
      </c>
      <c r="U1918" s="68">
        <v>0.7</v>
      </c>
      <c r="V1918" s="68">
        <v>585.67999999999995</v>
      </c>
      <c r="W1918" s="68">
        <v>127.17</v>
      </c>
      <c r="X1918" s="68">
        <v>0.78</v>
      </c>
      <c r="Y1918" s="68">
        <v>1263.74</v>
      </c>
      <c r="Z1918" s="68">
        <v>274.17</v>
      </c>
      <c r="AA1918" s="68">
        <v>0.78</v>
      </c>
      <c r="AB1918" s="73">
        <v>97485</v>
      </c>
      <c r="AC1918" s="73">
        <v>21150</v>
      </c>
      <c r="AD1918" s="73">
        <v>97485</v>
      </c>
      <c r="AE1918" s="73">
        <v>21150</v>
      </c>
      <c r="AF1918" s="73"/>
      <c r="AG1918" s="73">
        <f>IFERROR(VLOOKUP(J1918,'Roll ups'!D:E,2,FALSE),0)</f>
        <v>73393567.950000003</v>
      </c>
      <c r="AH1918" s="74">
        <f>IF(Table2[[#This Row],[CATEGORY TTL LOOKUP]]=0,0,IF(Table2[[#This Row],[CATEGORY TTL LOOKUP]]&gt;0,SUM(AB1918/AG1918)))</f>
        <v>1.3282499096707288E-3</v>
      </c>
      <c r="AI1918" s="74" t="str">
        <f>IFERROR(IF(AH1918&lt;#REF!,"STRIKE",IF(AH1918&gt;=#REF!,"GOOD")),"NO DATA")</f>
        <v>NO DATA</v>
      </c>
      <c r="AJ1918" s="75">
        <f>IFERROR(VLOOKUP(K1918,'Roll ups'!H:I,2,FALSE),0)</f>
        <v>34230392.709999993</v>
      </c>
      <c r="AK1918" s="76">
        <f>IF(Table2[[#This Row],[PRICE TIER LOOKUP]]=0,0,IF(Table2[[#This Row],[PRICE TIER LOOKUP]]&gt;0,SUM(AB1918/AJ1918)))</f>
        <v>2.8479077300074605E-3</v>
      </c>
      <c r="AL1918" s="74" t="e">
        <f>IF(AK1918&lt;#REF!,"STRIKE",IF(AK1918&gt;=#REF!,"GOOD"))</f>
        <v>#REF!</v>
      </c>
      <c r="AM1918" s="75">
        <f>VLOOKUP(H1918,'Roll ups'!A:B,2,FALSE)</f>
        <v>325145452.83999985</v>
      </c>
      <c r="AN1918" s="77">
        <f t="shared" si="66"/>
        <v>2.9981966270329848E-4</v>
      </c>
      <c r="AO1918" s="74" t="str">
        <f>IFERROR(VLOOKUP(Table2[[#This Row],[Product Name]],'Roll ups'!L:P,5,FALSE),"GOOD")</f>
        <v>GOOD</v>
      </c>
      <c r="AP1918" s="74">
        <f>Table2[[#This Row],[Retail Dollar Vol Current 12 Mths]]/Table2[[#This Row],[SHELF SALES  LOOKUP]]</f>
        <v>2.9981966270329848E-4</v>
      </c>
      <c r="AQ1918" s="69">
        <f t="shared" si="67"/>
        <v>0</v>
      </c>
      <c r="AR191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918" s="69" t="e">
        <f>IF(Table2[[#This Row],[Shelf Dollar Vol Current 12 Mths]]&gt;#REF!,"MEETS $ CRITERIA",IF(Table2[[#This Row],[Shelf Dollar Vol Current 12 Mths]]&lt;#REF!+1,"DOES NOT MEET $ CRITERIA"))</f>
        <v>#REF!</v>
      </c>
      <c r="AT1918" s="78"/>
    </row>
    <row r="1919" spans="1:46" ht="13.8" x14ac:dyDescent="0.3">
      <c r="A1919" s="68" t="s">
        <v>10727</v>
      </c>
      <c r="B1919" s="69">
        <v>39182</v>
      </c>
      <c r="C1919" s="69">
        <v>290</v>
      </c>
      <c r="D1919" s="69" t="s">
        <v>25</v>
      </c>
      <c r="E1919" s="70">
        <v>45108</v>
      </c>
      <c r="F1919" s="70"/>
      <c r="G1919" s="71" t="s">
        <v>10728</v>
      </c>
      <c r="H1919" s="69" t="s">
        <v>6315</v>
      </c>
      <c r="I1919" s="68" t="s">
        <v>252</v>
      </c>
      <c r="J1919" s="68" t="s">
        <v>252</v>
      </c>
      <c r="K1919" s="68" t="s">
        <v>132</v>
      </c>
      <c r="L1919" s="68" t="s">
        <v>132</v>
      </c>
      <c r="M1919" s="68" t="s">
        <v>252</v>
      </c>
      <c r="N1919" s="68" t="s">
        <v>184</v>
      </c>
      <c r="O1919" s="68" t="s">
        <v>10729</v>
      </c>
      <c r="P1919" s="72" t="s">
        <v>191</v>
      </c>
      <c r="Q1919" s="68" t="s">
        <v>405</v>
      </c>
      <c r="R1919" s="68" t="s">
        <v>31</v>
      </c>
      <c r="S1919" s="68">
        <v>19</v>
      </c>
      <c r="T1919" s="68">
        <v>3</v>
      </c>
      <c r="U1919" s="68">
        <v>0.84</v>
      </c>
      <c r="V1919" s="68">
        <v>70.25</v>
      </c>
      <c r="W1919" s="68">
        <v>78</v>
      </c>
      <c r="X1919" s="68">
        <v>-0.11</v>
      </c>
      <c r="Y1919" s="68">
        <v>221.25</v>
      </c>
      <c r="Z1919" s="68">
        <v>620</v>
      </c>
      <c r="AA1919" s="68">
        <v>-1.8</v>
      </c>
      <c r="AB1919" s="73">
        <v>45308.4</v>
      </c>
      <c r="AC1919" s="73">
        <v>117115.2</v>
      </c>
      <c r="AD1919" s="73">
        <v>46940.4</v>
      </c>
      <c r="AE1919" s="73">
        <v>118531.2</v>
      </c>
      <c r="AF1919" s="73"/>
      <c r="AG1919" s="73">
        <f>IFERROR(VLOOKUP(J1919,'Roll ups'!D:E,2,FALSE),0)</f>
        <v>73393567.950000003</v>
      </c>
      <c r="AH1919" s="74">
        <f>IF(Table2[[#This Row],[CATEGORY TTL LOOKUP]]=0,0,IF(Table2[[#This Row],[CATEGORY TTL LOOKUP]]&gt;0,SUM(AB1919/AG1919)))</f>
        <v>6.173347510624737E-4</v>
      </c>
      <c r="AI1919" s="74" t="str">
        <f>IFERROR(IF(AH1919&lt;#REF!,"STRIKE",IF(AH1919&gt;=#REF!,"GOOD")),"NO DATA")</f>
        <v>NO DATA</v>
      </c>
      <c r="AJ1919" s="75">
        <f>IFERROR(VLOOKUP(K1919,'Roll ups'!H:I,2,FALSE),0)</f>
        <v>126094742.97999983</v>
      </c>
      <c r="AK1919" s="76">
        <f>IF(Table2[[#This Row],[PRICE TIER LOOKUP]]=0,0,IF(Table2[[#This Row],[PRICE TIER LOOKUP]]&gt;0,SUM(AB1919/AJ1919)))</f>
        <v>3.5932029305287114E-4</v>
      </c>
      <c r="AL1919" s="74" t="e">
        <f>IF(AK1919&lt;#REF!,"STRIKE",IF(AK1919&gt;=#REF!,"GOOD"))</f>
        <v>#REF!</v>
      </c>
      <c r="AM1919" s="75">
        <f>VLOOKUP(H1919,'Roll ups'!A:B,2,FALSE)</f>
        <v>325145452.83999985</v>
      </c>
      <c r="AN1919" s="77">
        <f t="shared" si="66"/>
        <v>1.3934809668796357E-4</v>
      </c>
      <c r="AO1919" s="74" t="str">
        <f>IFERROR(VLOOKUP(Table2[[#This Row],[Product Name]],'Roll ups'!L:P,5,FALSE),"GOOD")</f>
        <v>GOOD</v>
      </c>
      <c r="AP1919" s="74">
        <f>Table2[[#This Row],[Retail Dollar Vol Current 12 Mths]]/Table2[[#This Row],[SHELF SALES  LOOKUP]]</f>
        <v>1.4436738877938055E-4</v>
      </c>
      <c r="AQ1919" s="69">
        <f t="shared" si="67"/>
        <v>0</v>
      </c>
      <c r="AR191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919" s="69" t="e">
        <f>IF(Table2[[#This Row],[Shelf Dollar Vol Current 12 Mths]]&gt;#REF!,"MEETS $ CRITERIA",IF(Table2[[#This Row],[Shelf Dollar Vol Current 12 Mths]]&lt;#REF!+1,"DOES NOT MEET $ CRITERIA"))</f>
        <v>#REF!</v>
      </c>
      <c r="AT1919" s="78"/>
    </row>
    <row r="1920" spans="1:46" ht="13.8" x14ac:dyDescent="0.3">
      <c r="A1920" s="68" t="s">
        <v>10730</v>
      </c>
      <c r="B1920" s="69">
        <v>39183</v>
      </c>
      <c r="C1920" s="69">
        <v>126</v>
      </c>
      <c r="D1920" s="69" t="s">
        <v>25</v>
      </c>
      <c r="E1920" s="70">
        <v>45108</v>
      </c>
      <c r="F1920" s="70"/>
      <c r="G1920" s="71" t="s">
        <v>10731</v>
      </c>
      <c r="H1920" s="69" t="s">
        <v>6315</v>
      </c>
      <c r="I1920" s="68" t="s">
        <v>252</v>
      </c>
      <c r="J1920" s="68" t="s">
        <v>252</v>
      </c>
      <c r="K1920" s="68" t="s">
        <v>132</v>
      </c>
      <c r="L1920" s="68" t="s">
        <v>132</v>
      </c>
      <c r="M1920" s="68" t="s">
        <v>252</v>
      </c>
      <c r="N1920" s="68" t="s">
        <v>184</v>
      </c>
      <c r="O1920" s="68" t="s">
        <v>10732</v>
      </c>
      <c r="P1920" s="72" t="s">
        <v>191</v>
      </c>
      <c r="Q1920" s="68" t="s">
        <v>405</v>
      </c>
      <c r="R1920" s="68" t="s">
        <v>31</v>
      </c>
      <c r="S1920" s="68">
        <v>15</v>
      </c>
      <c r="T1920" s="68">
        <v>6.67</v>
      </c>
      <c r="U1920" s="68">
        <v>0.55000000000000004</v>
      </c>
      <c r="V1920" s="68">
        <v>97.99</v>
      </c>
      <c r="W1920" s="68">
        <v>64</v>
      </c>
      <c r="X1920" s="68">
        <v>0.35</v>
      </c>
      <c r="Y1920" s="68">
        <v>319.87</v>
      </c>
      <c r="Z1920" s="68">
        <v>426.65</v>
      </c>
      <c r="AA1920" s="68">
        <v>-0.33</v>
      </c>
      <c r="AB1920" s="73">
        <v>60895.33</v>
      </c>
      <c r="AC1920" s="73">
        <v>76660.800000000003</v>
      </c>
      <c r="AD1920" s="73">
        <v>62675.83</v>
      </c>
      <c r="AE1920" s="73">
        <v>77068.800000000003</v>
      </c>
      <c r="AF1920" s="73"/>
      <c r="AG1920" s="73">
        <f>IFERROR(VLOOKUP(J1920,'Roll ups'!D:E,2,FALSE),0)</f>
        <v>73393567.950000003</v>
      </c>
      <c r="AH1920" s="74">
        <f>IF(Table2[[#This Row],[CATEGORY TTL LOOKUP]]=0,0,IF(Table2[[#This Row],[CATEGORY TTL LOOKUP]]&gt;0,SUM(AB1920/AG1920)))</f>
        <v>8.2970935602266218E-4</v>
      </c>
      <c r="AI1920" s="74" t="str">
        <f>IFERROR(IF(AH1920&lt;#REF!,"STRIKE",IF(AH1920&gt;=#REF!,"GOOD")),"NO DATA")</f>
        <v>NO DATA</v>
      </c>
      <c r="AJ1920" s="75">
        <f>IFERROR(VLOOKUP(K1920,'Roll ups'!H:I,2,FALSE),0)</f>
        <v>126094742.97999983</v>
      </c>
      <c r="AK1920" s="76">
        <f>IF(Table2[[#This Row],[PRICE TIER LOOKUP]]=0,0,IF(Table2[[#This Row],[PRICE TIER LOOKUP]]&gt;0,SUM(AB1920/AJ1920)))</f>
        <v>4.8293313869285376E-4</v>
      </c>
      <c r="AL1920" s="74" t="e">
        <f>IF(AK1920&lt;#REF!,"STRIKE",IF(AK1920&gt;=#REF!,"GOOD"))</f>
        <v>#REF!</v>
      </c>
      <c r="AM1920" s="75">
        <f>VLOOKUP(H1920,'Roll ups'!A:B,2,FALSE)</f>
        <v>325145452.83999985</v>
      </c>
      <c r="AN1920" s="77">
        <f t="shared" si="66"/>
        <v>1.8728642663800639E-4</v>
      </c>
      <c r="AO1920" s="74" t="str">
        <f>IFERROR(VLOOKUP(Table2[[#This Row],[Product Name]],'Roll ups'!L:P,5,FALSE),"GOOD")</f>
        <v>GOOD</v>
      </c>
      <c r="AP1920" s="74">
        <f>Table2[[#This Row],[Retail Dollar Vol Current 12 Mths]]/Table2[[#This Row],[SHELF SALES  LOOKUP]]</f>
        <v>1.9276243740318281E-4</v>
      </c>
      <c r="AQ1920" s="69">
        <f t="shared" si="67"/>
        <v>0</v>
      </c>
      <c r="AR192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920" s="69" t="e">
        <f>IF(Table2[[#This Row],[Shelf Dollar Vol Current 12 Mths]]&gt;#REF!,"MEETS $ CRITERIA",IF(Table2[[#This Row],[Shelf Dollar Vol Current 12 Mths]]&lt;#REF!+1,"DOES NOT MEET $ CRITERIA"))</f>
        <v>#REF!</v>
      </c>
      <c r="AT1920" s="78"/>
    </row>
    <row r="1921" spans="1:46" ht="13.8" x14ac:dyDescent="0.3">
      <c r="A1921" s="68" t="s">
        <v>10733</v>
      </c>
      <c r="B1921" s="69">
        <v>10778</v>
      </c>
      <c r="C1921" s="69">
        <v>281</v>
      </c>
      <c r="D1921" s="69" t="s">
        <v>25</v>
      </c>
      <c r="E1921" s="70">
        <v>45139</v>
      </c>
      <c r="F1921" s="70" t="s">
        <v>10734</v>
      </c>
      <c r="G1921" s="71" t="s">
        <v>10735</v>
      </c>
      <c r="H1921" s="69" t="s">
        <v>6315</v>
      </c>
      <c r="I1921" s="68" t="s">
        <v>6355</v>
      </c>
      <c r="J1921" s="68" t="s">
        <v>257</v>
      </c>
      <c r="K1921" s="68" t="s">
        <v>6320</v>
      </c>
      <c r="L1921" s="68" t="s">
        <v>6320</v>
      </c>
      <c r="M1921" s="68" t="s">
        <v>257</v>
      </c>
      <c r="N1921" s="68" t="s">
        <v>184</v>
      </c>
      <c r="O1921" s="68" t="s">
        <v>10736</v>
      </c>
      <c r="P1921" s="72" t="s">
        <v>6357</v>
      </c>
      <c r="Q1921" s="68" t="s">
        <v>397</v>
      </c>
      <c r="R1921" s="68" t="s">
        <v>31</v>
      </c>
      <c r="S1921" s="68">
        <v>181</v>
      </c>
      <c r="T1921" s="68"/>
      <c r="U1921" s="68">
        <v>1</v>
      </c>
      <c r="V1921" s="68">
        <v>318.54000000000002</v>
      </c>
      <c r="W1921" s="68"/>
      <c r="X1921" s="68">
        <v>1</v>
      </c>
      <c r="Y1921" s="68">
        <v>1634.02</v>
      </c>
      <c r="Z1921" s="68"/>
      <c r="AA1921" s="68">
        <v>1</v>
      </c>
      <c r="AB1921" s="73">
        <v>377139.63</v>
      </c>
      <c r="AC1921" s="73"/>
      <c r="AD1921" s="73">
        <v>390770.43</v>
      </c>
      <c r="AE1921" s="73"/>
      <c r="AF1921" s="73"/>
      <c r="AG1921" s="73">
        <f>IFERROR(VLOOKUP(J1921,'Roll ups'!D:E,2,FALSE),0)</f>
        <v>29546996.449999988</v>
      </c>
      <c r="AH1921" s="74">
        <f>IF(Table2[[#This Row],[CATEGORY TTL LOOKUP]]=0,0,IF(Table2[[#This Row],[CATEGORY TTL LOOKUP]]&gt;0,SUM(AB1921/AG1921)))</f>
        <v>1.2764059813599096E-2</v>
      </c>
      <c r="AI1921" s="74" t="str">
        <f>IFERROR(IF(AH1921&lt;#REF!,"STRIKE",IF(AH1921&gt;=#REF!,"GOOD")),"NO DATA")</f>
        <v>NO DATA</v>
      </c>
      <c r="AJ1921" s="75">
        <f>IFERROR(VLOOKUP(K1921,'Roll ups'!H:I,2,FALSE),0)</f>
        <v>3676796.11</v>
      </c>
      <c r="AK1921" s="76">
        <f>IF(Table2[[#This Row],[PRICE TIER LOOKUP]]=0,0,IF(Table2[[#This Row],[PRICE TIER LOOKUP]]&gt;0,SUM(AB1921/AJ1921)))</f>
        <v>0.1025728973587279</v>
      </c>
      <c r="AL1921" s="74" t="e">
        <f>IF(AK1921&lt;#REF!,"STRIKE",IF(AK1921&gt;=#REF!,"GOOD"))</f>
        <v>#REF!</v>
      </c>
      <c r="AM1921" s="75">
        <f>VLOOKUP(H1921,'Roll ups'!A:B,2,FALSE)</f>
        <v>325145452.83999985</v>
      </c>
      <c r="AN1921" s="77">
        <f t="shared" si="66"/>
        <v>1.1599105160655157E-3</v>
      </c>
      <c r="AO1921" s="74" t="str">
        <f>IFERROR(VLOOKUP(Table2[[#This Row],[Product Name]],'Roll ups'!L:P,5,FALSE),"GOOD")</f>
        <v>GOOD</v>
      </c>
      <c r="AP1921" s="74">
        <f>Table2[[#This Row],[Retail Dollar Vol Current 12 Mths]]/Table2[[#This Row],[SHELF SALES  LOOKUP]]</f>
        <v>1.201832676996696E-3</v>
      </c>
      <c r="AQ1921" s="69">
        <f t="shared" si="67"/>
        <v>0</v>
      </c>
      <c r="AR1921" s="69" t="str">
        <f>IF(Table2[[#This Row],[Shelf Dollar Vol Last 12 Mths]]="","NO SALES LY",IF(Table2[[#This Row],[Shelf Dollar Vol Last 12 Mths]]&gt;0,IF(Table2[[#This Row],[COUNT OF STRIKES]]=0,"GOOD",IF(Table2[[#This Row],[COUNT OF STRIKES]]=1,"FAIR",IF(Table2[[#This Row],[COUNT OF STRIKES]]=2,"BUBBLE",IF(Table2[[#This Row],[COUNT OF STRIKES]]=3,"AT RISK"))))))</f>
        <v>NO SALES LY</v>
      </c>
      <c r="AS1921" s="69" t="e">
        <f>IF(Table2[[#This Row],[Shelf Dollar Vol Current 12 Mths]]&gt;#REF!,"MEETS $ CRITERIA",IF(Table2[[#This Row],[Shelf Dollar Vol Current 12 Mths]]&lt;#REF!+1,"DOES NOT MEET $ CRITERIA"))</f>
        <v>#REF!</v>
      </c>
      <c r="AT1921" s="78"/>
    </row>
    <row r="1922" spans="1:46" ht="13.8" x14ac:dyDescent="0.3">
      <c r="A1922" s="68" t="s">
        <v>10737</v>
      </c>
      <c r="B1922" s="69">
        <v>76414</v>
      </c>
      <c r="C1922" s="69">
        <v>364</v>
      </c>
      <c r="D1922" s="69" t="s">
        <v>25</v>
      </c>
      <c r="E1922" s="70">
        <v>45139</v>
      </c>
      <c r="F1922" s="70" t="s">
        <v>10734</v>
      </c>
      <c r="G1922" s="71" t="s">
        <v>10738</v>
      </c>
      <c r="H1922" s="69" t="s">
        <v>6315</v>
      </c>
      <c r="I1922" s="68" t="s">
        <v>831</v>
      </c>
      <c r="J1922" s="68" t="s">
        <v>232</v>
      </c>
      <c r="K1922" s="68" t="s">
        <v>232</v>
      </c>
      <c r="L1922" s="68" t="s">
        <v>132</v>
      </c>
      <c r="M1922" s="68" t="s">
        <v>175</v>
      </c>
      <c r="N1922" s="68" t="s">
        <v>184</v>
      </c>
      <c r="O1922" s="68" t="s">
        <v>10739</v>
      </c>
      <c r="P1922" s="72" t="s">
        <v>191</v>
      </c>
      <c r="Q1922" s="68" t="s">
        <v>234</v>
      </c>
      <c r="R1922" s="68" t="s">
        <v>31</v>
      </c>
      <c r="S1922" s="68">
        <v>73</v>
      </c>
      <c r="T1922" s="68"/>
      <c r="U1922" s="68">
        <v>1</v>
      </c>
      <c r="V1922" s="68">
        <v>170.08</v>
      </c>
      <c r="W1922" s="68"/>
      <c r="X1922" s="68">
        <v>1</v>
      </c>
      <c r="Y1922" s="68">
        <v>1144.33</v>
      </c>
      <c r="Z1922" s="68"/>
      <c r="AA1922" s="68">
        <v>1</v>
      </c>
      <c r="AB1922" s="73">
        <v>262693.15999999997</v>
      </c>
      <c r="AC1922" s="73"/>
      <c r="AD1922" s="73">
        <v>262693.15999999997</v>
      </c>
      <c r="AE1922" s="73"/>
      <c r="AF1922" s="73"/>
      <c r="AG1922" s="73">
        <f>IFERROR(VLOOKUP(J1922,'Roll ups'!D:E,2,FALSE),0)</f>
        <v>4182721.1600000006</v>
      </c>
      <c r="AH1922" s="74">
        <f>IF(Table2[[#This Row],[CATEGORY TTL LOOKUP]]=0,0,IF(Table2[[#This Row],[CATEGORY TTL LOOKUP]]&gt;0,SUM(AB1922/AG1922)))</f>
        <v>6.2804368245288414E-2</v>
      </c>
      <c r="AI1922" s="74" t="str">
        <f>IFERROR(IF(AH1922&lt;#REF!,"STRIKE",IF(AH1922&gt;=#REF!,"GOOD")),"NO DATA")</f>
        <v>NO DATA</v>
      </c>
      <c r="AJ1922" s="75">
        <f>IFERROR(VLOOKUP(K1922,'Roll ups'!H:I,2,FALSE),0)</f>
        <v>4182721.1600000006</v>
      </c>
      <c r="AK1922" s="76">
        <f>IF(Table2[[#This Row],[PRICE TIER LOOKUP]]=0,0,IF(Table2[[#This Row],[PRICE TIER LOOKUP]]&gt;0,SUM(AB1922/AJ1922)))</f>
        <v>6.2804368245288414E-2</v>
      </c>
      <c r="AL1922" s="74" t="e">
        <f>IF(AK1922&lt;#REF!,"STRIKE",IF(AK1922&gt;=#REF!,"GOOD"))</f>
        <v>#REF!</v>
      </c>
      <c r="AM1922" s="75">
        <f>VLOOKUP(H1922,'Roll ups'!A:B,2,FALSE)</f>
        <v>325145452.83999985</v>
      </c>
      <c r="AN1922" s="77">
        <f t="shared" si="66"/>
        <v>8.0792506155473779E-4</v>
      </c>
      <c r="AO1922" s="74" t="str">
        <f>IFERROR(VLOOKUP(Table2[[#This Row],[Product Name]],'Roll ups'!L:P,5,FALSE),"GOOD")</f>
        <v>GOOD</v>
      </c>
      <c r="AP1922" s="74">
        <f>Table2[[#This Row],[Retail Dollar Vol Current 12 Mths]]/Table2[[#This Row],[SHELF SALES  LOOKUP]]</f>
        <v>8.0792506155473779E-4</v>
      </c>
      <c r="AQ1922" s="69">
        <f t="shared" si="67"/>
        <v>0</v>
      </c>
      <c r="AR1922" s="69" t="str">
        <f>IF(Table2[[#This Row],[Shelf Dollar Vol Last 12 Mths]]="","NO SALES LY",IF(Table2[[#This Row],[Shelf Dollar Vol Last 12 Mths]]&gt;0,IF(Table2[[#This Row],[COUNT OF STRIKES]]=0,"GOOD",IF(Table2[[#This Row],[COUNT OF STRIKES]]=1,"FAIR",IF(Table2[[#This Row],[COUNT OF STRIKES]]=2,"BUBBLE",IF(Table2[[#This Row],[COUNT OF STRIKES]]=3,"AT RISK"))))))</f>
        <v>NO SALES LY</v>
      </c>
      <c r="AS1922" s="69" t="e">
        <f>IF(Table2[[#This Row],[Shelf Dollar Vol Current 12 Mths]]&gt;#REF!,"MEETS $ CRITERIA",IF(Table2[[#This Row],[Shelf Dollar Vol Current 12 Mths]]&lt;#REF!+1,"DOES NOT MEET $ CRITERIA"))</f>
        <v>#REF!</v>
      </c>
      <c r="AT1922" s="78"/>
    </row>
    <row r="1923" spans="1:46" ht="13.8" x14ac:dyDescent="0.3">
      <c r="A1923" s="68" t="s">
        <v>10740</v>
      </c>
      <c r="B1923" s="69">
        <v>76505</v>
      </c>
      <c r="C1923" s="69">
        <v>397</v>
      </c>
      <c r="D1923" s="69" t="s">
        <v>25</v>
      </c>
      <c r="E1923" s="70">
        <v>45139</v>
      </c>
      <c r="F1923" s="70" t="s">
        <v>10734</v>
      </c>
      <c r="G1923" s="71" t="s">
        <v>10741</v>
      </c>
      <c r="H1923" s="69" t="s">
        <v>6315</v>
      </c>
      <c r="I1923" s="68" t="s">
        <v>831</v>
      </c>
      <c r="J1923" s="68" t="s">
        <v>232</v>
      </c>
      <c r="K1923" s="68" t="s">
        <v>232</v>
      </c>
      <c r="L1923" s="68" t="s">
        <v>132</v>
      </c>
      <c r="M1923" s="68" t="s">
        <v>175</v>
      </c>
      <c r="N1923" s="68" t="s">
        <v>184</v>
      </c>
      <c r="O1923" s="68" t="s">
        <v>10742</v>
      </c>
      <c r="P1923" s="72" t="s">
        <v>191</v>
      </c>
      <c r="Q1923" s="68" t="s">
        <v>234</v>
      </c>
      <c r="R1923" s="68" t="s">
        <v>31</v>
      </c>
      <c r="S1923" s="68">
        <v>69</v>
      </c>
      <c r="T1923" s="68"/>
      <c r="U1923" s="68">
        <v>1</v>
      </c>
      <c r="V1923" s="68">
        <v>253.92</v>
      </c>
      <c r="W1923" s="68"/>
      <c r="X1923" s="68">
        <v>1</v>
      </c>
      <c r="Y1923" s="68">
        <v>1462.58</v>
      </c>
      <c r="Z1923" s="68"/>
      <c r="AA1923" s="68">
        <v>1</v>
      </c>
      <c r="AB1923" s="73">
        <v>335750.63</v>
      </c>
      <c r="AC1923" s="73"/>
      <c r="AD1923" s="73">
        <v>335750.63</v>
      </c>
      <c r="AE1923" s="73"/>
      <c r="AF1923" s="73"/>
      <c r="AG1923" s="73">
        <f>IFERROR(VLOOKUP(J1923,'Roll ups'!D:E,2,FALSE),0)</f>
        <v>4182721.1600000006</v>
      </c>
      <c r="AH1923" s="74">
        <f>IF(Table2[[#This Row],[CATEGORY TTL LOOKUP]]=0,0,IF(Table2[[#This Row],[CATEGORY TTL LOOKUP]]&gt;0,SUM(AB1923/AG1923)))</f>
        <v>8.0270861278259331E-2</v>
      </c>
      <c r="AI1923" s="74" t="str">
        <f>IFERROR(IF(AH1923&lt;#REF!,"STRIKE",IF(AH1923&gt;=#REF!,"GOOD")),"NO DATA")</f>
        <v>NO DATA</v>
      </c>
      <c r="AJ1923" s="75">
        <f>IFERROR(VLOOKUP(K1923,'Roll ups'!H:I,2,FALSE),0)</f>
        <v>4182721.1600000006</v>
      </c>
      <c r="AK1923" s="76">
        <f>IF(Table2[[#This Row],[PRICE TIER LOOKUP]]=0,0,IF(Table2[[#This Row],[PRICE TIER LOOKUP]]&gt;0,SUM(AB1923/AJ1923)))</f>
        <v>8.0270861278259331E-2</v>
      </c>
      <c r="AL1923" s="74" t="e">
        <f>IF(AK1923&lt;#REF!,"STRIKE",IF(AK1923&gt;=#REF!,"GOOD"))</f>
        <v>#REF!</v>
      </c>
      <c r="AM1923" s="75">
        <f>VLOOKUP(H1923,'Roll ups'!A:B,2,FALSE)</f>
        <v>325145452.83999985</v>
      </c>
      <c r="AN1923" s="77">
        <f t="shared" si="66"/>
        <v>1.032616716818177E-3</v>
      </c>
      <c r="AO1923" s="74" t="str">
        <f>IFERROR(VLOOKUP(Table2[[#This Row],[Product Name]],'Roll ups'!L:P,5,FALSE),"GOOD")</f>
        <v>GOOD</v>
      </c>
      <c r="AP1923" s="74">
        <f>Table2[[#This Row],[Retail Dollar Vol Current 12 Mths]]/Table2[[#This Row],[SHELF SALES  LOOKUP]]</f>
        <v>1.032616716818177E-3</v>
      </c>
      <c r="AQ1923" s="69">
        <f t="shared" si="67"/>
        <v>0</v>
      </c>
      <c r="AR1923" s="69" t="str">
        <f>IF(Table2[[#This Row],[Shelf Dollar Vol Last 12 Mths]]="","NO SALES LY",IF(Table2[[#This Row],[Shelf Dollar Vol Last 12 Mths]]&gt;0,IF(Table2[[#This Row],[COUNT OF STRIKES]]=0,"GOOD",IF(Table2[[#This Row],[COUNT OF STRIKES]]=1,"FAIR",IF(Table2[[#This Row],[COUNT OF STRIKES]]=2,"BUBBLE",IF(Table2[[#This Row],[COUNT OF STRIKES]]=3,"AT RISK"))))))</f>
        <v>NO SALES LY</v>
      </c>
      <c r="AS1923" s="69" t="e">
        <f>IF(Table2[[#This Row],[Shelf Dollar Vol Current 12 Mths]]&gt;#REF!,"MEETS $ CRITERIA",IF(Table2[[#This Row],[Shelf Dollar Vol Current 12 Mths]]&lt;#REF!+1,"DOES NOT MEET $ CRITERIA"))</f>
        <v>#REF!</v>
      </c>
      <c r="AT1923" s="78"/>
    </row>
    <row r="1924" spans="1:46" ht="13.8" x14ac:dyDescent="0.3">
      <c r="A1924" s="68" t="s">
        <v>10743</v>
      </c>
      <c r="B1924" s="69">
        <v>86749</v>
      </c>
      <c r="C1924" s="69">
        <v>370</v>
      </c>
      <c r="D1924" s="69" t="s">
        <v>25</v>
      </c>
      <c r="E1924" s="70">
        <v>45139</v>
      </c>
      <c r="F1924" s="70" t="s">
        <v>10734</v>
      </c>
      <c r="G1924" s="71" t="s">
        <v>10744</v>
      </c>
      <c r="H1924" s="69" t="s">
        <v>6315</v>
      </c>
      <c r="I1924" s="68" t="s">
        <v>831</v>
      </c>
      <c r="J1924" s="68" t="s">
        <v>232</v>
      </c>
      <c r="K1924" s="68" t="s">
        <v>232</v>
      </c>
      <c r="L1924" s="68" t="s">
        <v>132</v>
      </c>
      <c r="M1924" s="68" t="s">
        <v>175</v>
      </c>
      <c r="N1924" s="68" t="s">
        <v>184</v>
      </c>
      <c r="O1924" s="68" t="s">
        <v>10745</v>
      </c>
      <c r="P1924" s="72" t="s">
        <v>191</v>
      </c>
      <c r="Q1924" s="68" t="s">
        <v>234</v>
      </c>
      <c r="R1924" s="68" t="s">
        <v>31</v>
      </c>
      <c r="S1924" s="68">
        <v>25</v>
      </c>
      <c r="T1924" s="68"/>
      <c r="U1924" s="68">
        <v>1</v>
      </c>
      <c r="V1924" s="68">
        <v>85.17</v>
      </c>
      <c r="W1924" s="68"/>
      <c r="X1924" s="68">
        <v>1</v>
      </c>
      <c r="Y1924" s="68">
        <v>866.67</v>
      </c>
      <c r="Z1924" s="68"/>
      <c r="AA1924" s="68">
        <v>1</v>
      </c>
      <c r="AB1924" s="73">
        <v>198952</v>
      </c>
      <c r="AC1924" s="73"/>
      <c r="AD1924" s="73">
        <v>198952</v>
      </c>
      <c r="AE1924" s="73"/>
      <c r="AF1924" s="73"/>
      <c r="AG1924" s="73">
        <f>IFERROR(VLOOKUP(J1924,'Roll ups'!D:E,2,FALSE),0)</f>
        <v>4182721.1600000006</v>
      </c>
      <c r="AH1924" s="74">
        <f>IF(Table2[[#This Row],[CATEGORY TTL LOOKUP]]=0,0,IF(Table2[[#This Row],[CATEGORY TTL LOOKUP]]&gt;0,SUM(AB1924/AG1924)))</f>
        <v>4.7565207526288934E-2</v>
      </c>
      <c r="AI1924" s="74" t="str">
        <f>IFERROR(IF(AH1924&lt;#REF!,"STRIKE",IF(AH1924&gt;=#REF!,"GOOD")),"NO DATA")</f>
        <v>NO DATA</v>
      </c>
      <c r="AJ1924" s="75">
        <f>IFERROR(VLOOKUP(K1924,'Roll ups'!H:I,2,FALSE),0)</f>
        <v>4182721.1600000006</v>
      </c>
      <c r="AK1924" s="76">
        <f>IF(Table2[[#This Row],[PRICE TIER LOOKUP]]=0,0,IF(Table2[[#This Row],[PRICE TIER LOOKUP]]&gt;0,SUM(AB1924/AJ1924)))</f>
        <v>4.7565207526288934E-2</v>
      </c>
      <c r="AL1924" s="74" t="e">
        <f>IF(AK1924&lt;#REF!,"STRIKE",IF(AK1924&gt;=#REF!,"GOOD"))</f>
        <v>#REF!</v>
      </c>
      <c r="AM1924" s="75">
        <f>VLOOKUP(H1924,'Roll ups'!A:B,2,FALSE)</f>
        <v>325145452.83999985</v>
      </c>
      <c r="AN1924" s="77">
        <f t="shared" si="66"/>
        <v>6.1188615206592438E-4</v>
      </c>
      <c r="AO1924" s="74" t="str">
        <f>IFERROR(VLOOKUP(Table2[[#This Row],[Product Name]],'Roll ups'!L:P,5,FALSE),"GOOD")</f>
        <v>GOOD</v>
      </c>
      <c r="AP1924" s="74">
        <f>Table2[[#This Row],[Retail Dollar Vol Current 12 Mths]]/Table2[[#This Row],[SHELF SALES  LOOKUP]]</f>
        <v>6.1188615206592438E-4</v>
      </c>
      <c r="AQ1924" s="69">
        <f t="shared" si="67"/>
        <v>0</v>
      </c>
      <c r="AR1924" s="69" t="str">
        <f>IF(Table2[[#This Row],[Shelf Dollar Vol Last 12 Mths]]="","NO SALES LY",IF(Table2[[#This Row],[Shelf Dollar Vol Last 12 Mths]]&gt;0,IF(Table2[[#This Row],[COUNT OF STRIKES]]=0,"GOOD",IF(Table2[[#This Row],[COUNT OF STRIKES]]=1,"FAIR",IF(Table2[[#This Row],[COUNT OF STRIKES]]=2,"BUBBLE",IF(Table2[[#This Row],[COUNT OF STRIKES]]=3,"AT RISK"))))))</f>
        <v>NO SALES LY</v>
      </c>
      <c r="AS1924" s="69" t="e">
        <f>IF(Table2[[#This Row],[Shelf Dollar Vol Current 12 Mths]]&gt;#REF!,"MEETS $ CRITERIA",IF(Table2[[#This Row],[Shelf Dollar Vol Current 12 Mths]]&lt;#REF!+1,"DOES NOT MEET $ CRITERIA"))</f>
        <v>#REF!</v>
      </c>
      <c r="AT1924" s="78"/>
    </row>
    <row r="1925" spans="1:46" ht="13.8" x14ac:dyDescent="0.3">
      <c r="A1925" s="68" t="s">
        <v>10746</v>
      </c>
      <c r="B1925" s="69">
        <v>86781</v>
      </c>
      <c r="C1925" s="69">
        <v>397</v>
      </c>
      <c r="D1925" s="69" t="s">
        <v>25</v>
      </c>
      <c r="E1925" s="70">
        <v>45139</v>
      </c>
      <c r="F1925" s="70" t="s">
        <v>10734</v>
      </c>
      <c r="G1925" s="71" t="s">
        <v>10747</v>
      </c>
      <c r="H1925" s="69" t="s">
        <v>6315</v>
      </c>
      <c r="I1925" s="68" t="s">
        <v>831</v>
      </c>
      <c r="J1925" s="68" t="s">
        <v>232</v>
      </c>
      <c r="K1925" s="68" t="s">
        <v>232</v>
      </c>
      <c r="L1925" s="68" t="s">
        <v>132</v>
      </c>
      <c r="M1925" s="68" t="s">
        <v>175</v>
      </c>
      <c r="N1925" s="68" t="s">
        <v>184</v>
      </c>
      <c r="O1925" s="68" t="s">
        <v>10748</v>
      </c>
      <c r="P1925" s="72" t="s">
        <v>191</v>
      </c>
      <c r="Q1925" s="68" t="s">
        <v>234</v>
      </c>
      <c r="R1925" s="68" t="s">
        <v>31</v>
      </c>
      <c r="S1925" s="68">
        <v>30</v>
      </c>
      <c r="T1925" s="68"/>
      <c r="U1925" s="68">
        <v>1</v>
      </c>
      <c r="V1925" s="68">
        <v>130.58000000000001</v>
      </c>
      <c r="W1925" s="68"/>
      <c r="X1925" s="68">
        <v>1</v>
      </c>
      <c r="Y1925" s="68">
        <v>1050.33</v>
      </c>
      <c r="Z1925" s="68"/>
      <c r="AA1925" s="68">
        <v>1</v>
      </c>
      <c r="AB1925" s="73">
        <v>241114.52</v>
      </c>
      <c r="AC1925" s="73"/>
      <c r="AD1925" s="73">
        <v>241114.52</v>
      </c>
      <c r="AE1925" s="73"/>
      <c r="AF1925" s="73"/>
      <c r="AG1925" s="73">
        <f>IFERROR(VLOOKUP(J1925,'Roll ups'!D:E,2,FALSE),0)</f>
        <v>4182721.1600000006</v>
      </c>
      <c r="AH1925" s="74">
        <f>IF(Table2[[#This Row],[CATEGORY TTL LOOKUP]]=0,0,IF(Table2[[#This Row],[CATEGORY TTL LOOKUP]]&gt;0,SUM(AB1925/AG1925)))</f>
        <v>5.7645372659744773E-2</v>
      </c>
      <c r="AI1925" s="74" t="str">
        <f>IFERROR(IF(AH1925&lt;#REF!,"STRIKE",IF(AH1925&gt;=#REF!,"GOOD")),"NO DATA")</f>
        <v>NO DATA</v>
      </c>
      <c r="AJ1925" s="75">
        <f>IFERROR(VLOOKUP(K1925,'Roll ups'!H:I,2,FALSE),0)</f>
        <v>4182721.1600000006</v>
      </c>
      <c r="AK1925" s="76">
        <f>IF(Table2[[#This Row],[PRICE TIER LOOKUP]]=0,0,IF(Table2[[#This Row],[PRICE TIER LOOKUP]]&gt;0,SUM(AB1925/AJ1925)))</f>
        <v>5.7645372659744773E-2</v>
      </c>
      <c r="AL1925" s="74" t="e">
        <f>IF(AK1925&lt;#REF!,"STRIKE",IF(AK1925&gt;=#REF!,"GOOD"))</f>
        <v>#REF!</v>
      </c>
      <c r="AM1925" s="75">
        <f>VLOOKUP(H1925,'Roll ups'!A:B,2,FALSE)</f>
        <v>325145452.83999985</v>
      </c>
      <c r="AN1925" s="77">
        <f t="shared" si="66"/>
        <v>7.415589481383568E-4</v>
      </c>
      <c r="AO1925" s="74" t="str">
        <f>IFERROR(VLOOKUP(Table2[[#This Row],[Product Name]],'Roll ups'!L:P,5,FALSE),"GOOD")</f>
        <v>GOOD</v>
      </c>
      <c r="AP1925" s="74">
        <f>Table2[[#This Row],[Retail Dollar Vol Current 12 Mths]]/Table2[[#This Row],[SHELF SALES  LOOKUP]]</f>
        <v>7.415589481383568E-4</v>
      </c>
      <c r="AQ1925" s="69">
        <f t="shared" si="67"/>
        <v>0</v>
      </c>
      <c r="AR1925" s="69" t="str">
        <f>IF(Table2[[#This Row],[Shelf Dollar Vol Last 12 Mths]]="","NO SALES LY",IF(Table2[[#This Row],[Shelf Dollar Vol Last 12 Mths]]&gt;0,IF(Table2[[#This Row],[COUNT OF STRIKES]]=0,"GOOD",IF(Table2[[#This Row],[COUNT OF STRIKES]]=1,"FAIR",IF(Table2[[#This Row],[COUNT OF STRIKES]]=2,"BUBBLE",IF(Table2[[#This Row],[COUNT OF STRIKES]]=3,"AT RISK"))))))</f>
        <v>NO SALES LY</v>
      </c>
      <c r="AS1925" s="69" t="e">
        <f>IF(Table2[[#This Row],[Shelf Dollar Vol Current 12 Mths]]&gt;#REF!,"MEETS $ CRITERIA",IF(Table2[[#This Row],[Shelf Dollar Vol Current 12 Mths]]&lt;#REF!+1,"DOES NOT MEET $ CRITERIA"))</f>
        <v>#REF!</v>
      </c>
      <c r="AT1925" s="78"/>
    </row>
    <row r="1926" spans="1:46" ht="13.8" x14ac:dyDescent="0.3">
      <c r="A1926" s="68" t="s">
        <v>10749</v>
      </c>
      <c r="B1926" s="69">
        <v>67900</v>
      </c>
      <c r="C1926" s="69">
        <v>264</v>
      </c>
      <c r="D1926" s="69" t="s">
        <v>25</v>
      </c>
      <c r="E1926" s="70">
        <v>45170</v>
      </c>
      <c r="F1926" s="70" t="s">
        <v>10734</v>
      </c>
      <c r="G1926" s="71" t="s">
        <v>10750</v>
      </c>
      <c r="H1926" s="69" t="s">
        <v>6315</v>
      </c>
      <c r="I1926" s="68" t="s">
        <v>54</v>
      </c>
      <c r="J1926" s="68" t="s">
        <v>191</v>
      </c>
      <c r="K1926" s="68" t="s">
        <v>132</v>
      </c>
      <c r="L1926" s="68" t="s">
        <v>6320</v>
      </c>
      <c r="M1926" s="68" t="s">
        <v>191</v>
      </c>
      <c r="N1926" s="68" t="s">
        <v>206</v>
      </c>
      <c r="O1926" s="68" t="s">
        <v>10751</v>
      </c>
      <c r="P1926" s="72" t="s">
        <v>191</v>
      </c>
      <c r="Q1926" s="68" t="s">
        <v>397</v>
      </c>
      <c r="R1926" s="68" t="s">
        <v>31</v>
      </c>
      <c r="S1926" s="68">
        <v>12</v>
      </c>
      <c r="T1926" s="68"/>
      <c r="U1926" s="68">
        <v>1</v>
      </c>
      <c r="V1926" s="68">
        <v>26</v>
      </c>
      <c r="W1926" s="68"/>
      <c r="X1926" s="68">
        <v>1</v>
      </c>
      <c r="Y1926" s="68">
        <v>647.91999999999996</v>
      </c>
      <c r="Z1926" s="68"/>
      <c r="AA1926" s="68">
        <v>1</v>
      </c>
      <c r="AB1926" s="73">
        <v>163618.84</v>
      </c>
      <c r="AC1926" s="73"/>
      <c r="AD1926" s="73">
        <v>181624</v>
      </c>
      <c r="AE1926" s="73"/>
      <c r="AF1926" s="73"/>
      <c r="AG1926" s="73">
        <f>IFERROR(VLOOKUP(J1926,'Roll ups'!D:E,2,FALSE),0)</f>
        <v>22444928.369999994</v>
      </c>
      <c r="AH1926" s="74">
        <f>IF(Table2[[#This Row],[CATEGORY TTL LOOKUP]]=0,0,IF(Table2[[#This Row],[CATEGORY TTL LOOKUP]]&gt;0,SUM(AB1926/AG1926)))</f>
        <v>7.2897911413561814E-3</v>
      </c>
      <c r="AI1926" s="74" t="str">
        <f>IFERROR(IF(AH1926&lt;#REF!,"STRIKE",IF(AH1926&gt;=#REF!,"GOOD")),"NO DATA")</f>
        <v>NO DATA</v>
      </c>
      <c r="AJ1926" s="75">
        <f>IFERROR(VLOOKUP(K1926,'Roll ups'!H:I,2,FALSE),0)</f>
        <v>126094742.97999983</v>
      </c>
      <c r="AK1926" s="76">
        <f>IF(Table2[[#This Row],[PRICE TIER LOOKUP]]=0,0,IF(Table2[[#This Row],[PRICE TIER LOOKUP]]&gt;0,SUM(AB1926/AJ1926)))</f>
        <v>1.2975865300423504E-3</v>
      </c>
      <c r="AL1926" s="74" t="e">
        <f>IF(AK1926&lt;#REF!,"STRIKE",IF(AK1926&gt;=#REF!,"GOOD"))</f>
        <v>#REF!</v>
      </c>
      <c r="AM1926" s="75">
        <f>VLOOKUP(H1926,'Roll ups'!A:B,2,FALSE)</f>
        <v>325145452.83999985</v>
      </c>
      <c r="AN1926" s="77">
        <f t="shared" si="66"/>
        <v>5.0321737108996217E-4</v>
      </c>
      <c r="AO1926" s="74" t="str">
        <f>IFERROR(VLOOKUP(Table2[[#This Row],[Product Name]],'Roll ups'!L:P,5,FALSE),"GOOD")</f>
        <v>GOOD</v>
      </c>
      <c r="AP1926" s="74">
        <f>Table2[[#This Row],[Retail Dollar Vol Current 12 Mths]]/Table2[[#This Row],[SHELF SALES  LOOKUP]]</f>
        <v>5.5859308015411481E-4</v>
      </c>
      <c r="AQ1926" s="69">
        <f t="shared" si="67"/>
        <v>0</v>
      </c>
      <c r="AR1926" s="69" t="str">
        <f>IF(Table2[[#This Row],[Shelf Dollar Vol Last 12 Mths]]="","NO SALES LY",IF(Table2[[#This Row],[Shelf Dollar Vol Last 12 Mths]]&gt;0,IF(Table2[[#This Row],[COUNT OF STRIKES]]=0,"GOOD",IF(Table2[[#This Row],[COUNT OF STRIKES]]=1,"FAIR",IF(Table2[[#This Row],[COUNT OF STRIKES]]=2,"BUBBLE",IF(Table2[[#This Row],[COUNT OF STRIKES]]=3,"AT RISK"))))))</f>
        <v>NO SALES LY</v>
      </c>
      <c r="AS1926" s="69" t="e">
        <f>IF(Table2[[#This Row],[Shelf Dollar Vol Current 12 Mths]]&gt;#REF!,"MEETS $ CRITERIA",IF(Table2[[#This Row],[Shelf Dollar Vol Current 12 Mths]]&lt;#REF!+1,"DOES NOT MEET $ CRITERIA"))</f>
        <v>#REF!</v>
      </c>
      <c r="AT1926" s="78"/>
    </row>
    <row r="1927" spans="1:46" ht="13.8" x14ac:dyDescent="0.3">
      <c r="A1927" s="68" t="s">
        <v>10752</v>
      </c>
      <c r="B1927" s="69">
        <v>88429</v>
      </c>
      <c r="C1927" s="69">
        <v>102</v>
      </c>
      <c r="D1927" s="69" t="s">
        <v>25</v>
      </c>
      <c r="E1927" s="70">
        <v>45170</v>
      </c>
      <c r="F1927" s="70" t="s">
        <v>10734</v>
      </c>
      <c r="G1927" s="71" t="s">
        <v>10753</v>
      </c>
      <c r="H1927" s="69" t="s">
        <v>6315</v>
      </c>
      <c r="I1927" s="68" t="s">
        <v>245</v>
      </c>
      <c r="J1927" s="68" t="s">
        <v>245</v>
      </c>
      <c r="K1927" s="68" t="s">
        <v>146</v>
      </c>
      <c r="L1927" s="68" t="s">
        <v>146</v>
      </c>
      <c r="M1927" s="68" t="s">
        <v>245</v>
      </c>
      <c r="N1927" s="68" t="s">
        <v>246</v>
      </c>
      <c r="O1927" s="68" t="s">
        <v>10754</v>
      </c>
      <c r="P1927" s="72" t="s">
        <v>245</v>
      </c>
      <c r="Q1927" s="68" t="s">
        <v>397</v>
      </c>
      <c r="R1927" s="68" t="s">
        <v>31</v>
      </c>
      <c r="S1927" s="68">
        <v>9</v>
      </c>
      <c r="T1927" s="68"/>
      <c r="U1927" s="68">
        <v>1</v>
      </c>
      <c r="V1927" s="68">
        <v>29.42</v>
      </c>
      <c r="W1927" s="68"/>
      <c r="X1927" s="68">
        <v>1</v>
      </c>
      <c r="Y1927" s="68">
        <v>217</v>
      </c>
      <c r="Z1927" s="68"/>
      <c r="AA1927" s="68">
        <v>1</v>
      </c>
      <c r="AB1927" s="73">
        <v>100670.64</v>
      </c>
      <c r="AC1927" s="73"/>
      <c r="AD1927" s="73">
        <v>100670.64</v>
      </c>
      <c r="AE1927" s="73"/>
      <c r="AF1927" s="73"/>
      <c r="AG1927" s="73">
        <f>IFERROR(VLOOKUP(J1927,'Roll ups'!D:E,2,FALSE),0)</f>
        <v>57863085.470000021</v>
      </c>
      <c r="AH1927" s="74">
        <f>IF(Table2[[#This Row],[CATEGORY TTL LOOKUP]]=0,0,IF(Table2[[#This Row],[CATEGORY TTL LOOKUP]]&gt;0,SUM(AB1927/AG1927)))</f>
        <v>1.7398076715455174E-3</v>
      </c>
      <c r="AI1927" s="74" t="str">
        <f>IFERROR(IF(AH1927&lt;#REF!,"STRIKE",IF(AH1927&gt;=#REF!,"GOOD")),"NO DATA")</f>
        <v>NO DATA</v>
      </c>
      <c r="AJ1927" s="75">
        <f>IFERROR(VLOOKUP(K1927,'Roll ups'!H:I,2,FALSE),0)</f>
        <v>69119979.479999974</v>
      </c>
      <c r="AK1927" s="76">
        <f>IF(Table2[[#This Row],[PRICE TIER LOOKUP]]=0,0,IF(Table2[[#This Row],[PRICE TIER LOOKUP]]&gt;0,SUM(AB1927/AJ1927)))</f>
        <v>1.456462237942783E-3</v>
      </c>
      <c r="AL1927" s="74" t="e">
        <f>IF(AK1927&lt;#REF!,"STRIKE",IF(AK1927&gt;=#REF!,"GOOD"))</f>
        <v>#REF!</v>
      </c>
      <c r="AM1927" s="75">
        <f>VLOOKUP(H1927,'Roll ups'!A:B,2,FALSE)</f>
        <v>325145452.83999985</v>
      </c>
      <c r="AN1927" s="77">
        <f t="shared" si="66"/>
        <v>3.0961724705262541E-4</v>
      </c>
      <c r="AO1927" s="74" t="str">
        <f>IFERROR(VLOOKUP(Table2[[#This Row],[Product Name]],'Roll ups'!L:P,5,FALSE),"GOOD")</f>
        <v>GOOD</v>
      </c>
      <c r="AP1927" s="74">
        <f>Table2[[#This Row],[Retail Dollar Vol Current 12 Mths]]/Table2[[#This Row],[SHELF SALES  LOOKUP]]</f>
        <v>3.0961724705262541E-4</v>
      </c>
      <c r="AQ1927" s="69">
        <f t="shared" si="67"/>
        <v>0</v>
      </c>
      <c r="AR1927" s="69" t="str">
        <f>IF(Table2[[#This Row],[Shelf Dollar Vol Last 12 Mths]]="","NO SALES LY",IF(Table2[[#This Row],[Shelf Dollar Vol Last 12 Mths]]&gt;0,IF(Table2[[#This Row],[COUNT OF STRIKES]]=0,"GOOD",IF(Table2[[#This Row],[COUNT OF STRIKES]]=1,"FAIR",IF(Table2[[#This Row],[COUNT OF STRIKES]]=2,"BUBBLE",IF(Table2[[#This Row],[COUNT OF STRIKES]]=3,"AT RISK"))))))</f>
        <v>NO SALES LY</v>
      </c>
      <c r="AS1927" s="69" t="e">
        <f>IF(Table2[[#This Row],[Shelf Dollar Vol Current 12 Mths]]&gt;#REF!,"MEETS $ CRITERIA",IF(Table2[[#This Row],[Shelf Dollar Vol Current 12 Mths]]&lt;#REF!+1,"DOES NOT MEET $ CRITERIA"))</f>
        <v>#REF!</v>
      </c>
      <c r="AT1927" s="78"/>
    </row>
    <row r="1928" spans="1:46" ht="13.8" x14ac:dyDescent="0.3">
      <c r="A1928" s="68" t="s">
        <v>10755</v>
      </c>
      <c r="B1928" s="69">
        <v>13933</v>
      </c>
      <c r="C1928" s="69">
        <v>237</v>
      </c>
      <c r="D1928" s="69" t="s">
        <v>25</v>
      </c>
      <c r="E1928" s="70">
        <v>45200</v>
      </c>
      <c r="F1928" s="70" t="s">
        <v>10734</v>
      </c>
      <c r="G1928" s="71" t="s">
        <v>10756</v>
      </c>
      <c r="H1928" s="69" t="s">
        <v>6315</v>
      </c>
      <c r="I1928" s="68" t="s">
        <v>6355</v>
      </c>
      <c r="J1928" s="68" t="s">
        <v>257</v>
      </c>
      <c r="K1928" s="68" t="s">
        <v>89</v>
      </c>
      <c r="L1928" s="68" t="s">
        <v>89</v>
      </c>
      <c r="M1928" s="68" t="s">
        <v>257</v>
      </c>
      <c r="N1928" s="68" t="s">
        <v>330</v>
      </c>
      <c r="O1928" s="68" t="s">
        <v>10757</v>
      </c>
      <c r="P1928" s="72" t="s">
        <v>6357</v>
      </c>
      <c r="Q1928" s="68" t="s">
        <v>26</v>
      </c>
      <c r="R1928" s="68" t="s">
        <v>27</v>
      </c>
      <c r="S1928" s="68">
        <v>23</v>
      </c>
      <c r="T1928" s="68"/>
      <c r="U1928" s="68">
        <v>1</v>
      </c>
      <c r="V1928" s="68">
        <v>63.01</v>
      </c>
      <c r="W1928" s="68"/>
      <c r="X1928" s="68">
        <v>1</v>
      </c>
      <c r="Y1928" s="68">
        <v>462.75</v>
      </c>
      <c r="Z1928" s="68"/>
      <c r="AA1928" s="68">
        <v>1</v>
      </c>
      <c r="AB1928" s="73">
        <v>137608.38</v>
      </c>
      <c r="AC1928" s="73"/>
      <c r="AD1928" s="73">
        <v>139123.74</v>
      </c>
      <c r="AE1928" s="73"/>
      <c r="AF1928" s="73"/>
      <c r="AG1928" s="73">
        <f>IFERROR(VLOOKUP(J1928,'Roll ups'!D:E,2,FALSE),0)</f>
        <v>29546996.449999988</v>
      </c>
      <c r="AH1928" s="74">
        <f>IF(Table2[[#This Row],[CATEGORY TTL LOOKUP]]=0,0,IF(Table2[[#This Row],[CATEGORY TTL LOOKUP]]&gt;0,SUM(AB1928/AG1928)))</f>
        <v>4.6572713484723778E-3</v>
      </c>
      <c r="AI1928" s="74" t="str">
        <f>IFERROR(IF(AH1928&lt;#REF!,"STRIKE",IF(AH1928&gt;=#REF!,"GOOD")),"NO DATA")</f>
        <v>NO DATA</v>
      </c>
      <c r="AJ1928" s="75">
        <f>IFERROR(VLOOKUP(K1928,'Roll ups'!H:I,2,FALSE),0)</f>
        <v>75793138.070000067</v>
      </c>
      <c r="AK1928" s="76">
        <f>IF(Table2[[#This Row],[PRICE TIER LOOKUP]]=0,0,IF(Table2[[#This Row],[PRICE TIER LOOKUP]]&gt;0,SUM(AB1928/AJ1928)))</f>
        <v>1.8155783426318805E-3</v>
      </c>
      <c r="AL1928" s="74" t="e">
        <f>IF(AK1928&lt;#REF!,"STRIKE",IF(AK1928&gt;=#REF!,"GOOD"))</f>
        <v>#REF!</v>
      </c>
      <c r="AM1928" s="75">
        <f>VLOOKUP(H1928,'Roll ups'!A:B,2,FALSE)</f>
        <v>325145452.83999985</v>
      </c>
      <c r="AN1928" s="77">
        <f t="shared" ref="AN1928:AN1941" si="68">AB1928/AM1928</f>
        <v>4.2322098863155691E-4</v>
      </c>
      <c r="AO1928" s="74" t="str">
        <f>IFERROR(VLOOKUP(Table2[[#This Row],[Product Name]],'Roll ups'!L:P,5,FALSE),"GOOD")</f>
        <v>GOOD</v>
      </c>
      <c r="AP1928" s="74">
        <f>Table2[[#This Row],[Retail Dollar Vol Current 12 Mths]]/Table2[[#This Row],[SHELF SALES  LOOKUP]]</f>
        <v>4.2788154896467549E-4</v>
      </c>
      <c r="AQ1928" s="69">
        <f t="shared" ref="AQ1928:AQ1941" si="69">COUNTIF(AG1928:AO1928,"Strike")</f>
        <v>0</v>
      </c>
      <c r="AR1928" s="69" t="str">
        <f>IF(Table2[[#This Row],[Shelf Dollar Vol Last 12 Mths]]="","NO SALES LY",IF(Table2[[#This Row],[Shelf Dollar Vol Last 12 Mths]]&gt;0,IF(Table2[[#This Row],[COUNT OF STRIKES]]=0,"GOOD",IF(Table2[[#This Row],[COUNT OF STRIKES]]=1,"FAIR",IF(Table2[[#This Row],[COUNT OF STRIKES]]=2,"BUBBLE",IF(Table2[[#This Row],[COUNT OF STRIKES]]=3,"AT RISK"))))))</f>
        <v>NO SALES LY</v>
      </c>
      <c r="AS1928" s="69" t="e">
        <f>IF(Table2[[#This Row],[Shelf Dollar Vol Current 12 Mths]]&gt;#REF!,"MEETS $ CRITERIA",IF(Table2[[#This Row],[Shelf Dollar Vol Current 12 Mths]]&lt;#REF!+1,"DOES NOT MEET $ CRITERIA"))</f>
        <v>#REF!</v>
      </c>
      <c r="AT1928" s="78"/>
    </row>
    <row r="1929" spans="1:46" ht="13.8" x14ac:dyDescent="0.3">
      <c r="A1929" s="68" t="s">
        <v>10758</v>
      </c>
      <c r="B1929" s="69">
        <v>59645</v>
      </c>
      <c r="C1929" s="69">
        <v>169</v>
      </c>
      <c r="D1929" s="69" t="s">
        <v>25</v>
      </c>
      <c r="E1929" s="70">
        <v>45200</v>
      </c>
      <c r="F1929" s="70" t="s">
        <v>10734</v>
      </c>
      <c r="G1929" s="71" t="s">
        <v>10759</v>
      </c>
      <c r="H1929" s="69" t="s">
        <v>6315</v>
      </c>
      <c r="I1929" s="68" t="s">
        <v>116</v>
      </c>
      <c r="J1929" s="68" t="s">
        <v>116</v>
      </c>
      <c r="K1929" s="68" t="s">
        <v>116</v>
      </c>
      <c r="L1929" s="68" t="s">
        <v>6320</v>
      </c>
      <c r="M1929" s="68" t="s">
        <v>116</v>
      </c>
      <c r="N1929" s="68" t="s">
        <v>10760</v>
      </c>
      <c r="O1929" s="68" t="s">
        <v>10761</v>
      </c>
      <c r="P1929" s="72" t="s">
        <v>116</v>
      </c>
      <c r="Q1929" s="68" t="s">
        <v>63</v>
      </c>
      <c r="R1929" s="68" t="s">
        <v>31</v>
      </c>
      <c r="S1929" s="68">
        <v>2</v>
      </c>
      <c r="T1929" s="68"/>
      <c r="U1929" s="68">
        <v>1</v>
      </c>
      <c r="V1929" s="68">
        <v>6.33</v>
      </c>
      <c r="W1929" s="68"/>
      <c r="X1929" s="68">
        <v>1</v>
      </c>
      <c r="Y1929" s="68">
        <v>150.75</v>
      </c>
      <c r="Z1929" s="68"/>
      <c r="AA1929" s="68">
        <v>1</v>
      </c>
      <c r="AB1929" s="73">
        <v>43126.559999999998</v>
      </c>
      <c r="AC1929" s="73"/>
      <c r="AD1929" s="73">
        <v>43126.559999999998</v>
      </c>
      <c r="AE1929" s="73"/>
      <c r="AF1929" s="73"/>
      <c r="AG1929" s="73">
        <f>IFERROR(VLOOKUP(J1929,'Roll ups'!D:E,2,FALSE),0)</f>
        <v>5567781.3899999987</v>
      </c>
      <c r="AH1929" s="74">
        <f>IF(Table2[[#This Row],[CATEGORY TTL LOOKUP]]=0,0,IF(Table2[[#This Row],[CATEGORY TTL LOOKUP]]&gt;0,SUM(AB1929/AG1929)))</f>
        <v>7.7457351464009271E-3</v>
      </c>
      <c r="AI1929" s="74" t="str">
        <f>IFERROR(IF(AH1929&lt;#REF!,"STRIKE",IF(AH1929&gt;=#REF!,"GOOD")),"NO DATA")</f>
        <v>NO DATA</v>
      </c>
      <c r="AJ1929" s="75">
        <f>IFERROR(VLOOKUP(K1929,'Roll ups'!H:I,2,FALSE),0)</f>
        <v>5567781.3899999987</v>
      </c>
      <c r="AK1929" s="76">
        <f>IF(Table2[[#This Row],[PRICE TIER LOOKUP]]=0,0,IF(Table2[[#This Row],[PRICE TIER LOOKUP]]&gt;0,SUM(AB1929/AJ1929)))</f>
        <v>7.7457351464009271E-3</v>
      </c>
      <c r="AL1929" s="74" t="e">
        <f>IF(AK1929&lt;#REF!,"STRIKE",IF(AK1929&gt;=#REF!,"GOOD"))</f>
        <v>#REF!</v>
      </c>
      <c r="AM1929" s="75">
        <f>VLOOKUP(H1929,'Roll ups'!A:B,2,FALSE)</f>
        <v>325145452.83999985</v>
      </c>
      <c r="AN1929" s="77">
        <f t="shared" si="68"/>
        <v>1.3263774604045303E-4</v>
      </c>
      <c r="AO1929" s="74" t="str">
        <f>IFERROR(VLOOKUP(Table2[[#This Row],[Product Name]],'Roll ups'!L:P,5,FALSE),"GOOD")</f>
        <v>GOOD</v>
      </c>
      <c r="AP1929" s="74">
        <f>Table2[[#This Row],[Retail Dollar Vol Current 12 Mths]]/Table2[[#This Row],[SHELF SALES  LOOKUP]]</f>
        <v>1.3263774604045303E-4</v>
      </c>
      <c r="AQ1929" s="69">
        <f t="shared" si="69"/>
        <v>0</v>
      </c>
      <c r="AR1929" s="69" t="str">
        <f>IF(Table2[[#This Row],[Shelf Dollar Vol Last 12 Mths]]="","NO SALES LY",IF(Table2[[#This Row],[Shelf Dollar Vol Last 12 Mths]]&gt;0,IF(Table2[[#This Row],[COUNT OF STRIKES]]=0,"GOOD",IF(Table2[[#This Row],[COUNT OF STRIKES]]=1,"FAIR",IF(Table2[[#This Row],[COUNT OF STRIKES]]=2,"BUBBLE",IF(Table2[[#This Row],[COUNT OF STRIKES]]=3,"AT RISK"))))))</f>
        <v>NO SALES LY</v>
      </c>
      <c r="AS1929" s="69" t="e">
        <f>IF(Table2[[#This Row],[Shelf Dollar Vol Current 12 Mths]]&gt;#REF!,"MEETS $ CRITERIA",IF(Table2[[#This Row],[Shelf Dollar Vol Current 12 Mths]]&lt;#REF!+1,"DOES NOT MEET $ CRITERIA"))</f>
        <v>#REF!</v>
      </c>
      <c r="AT1929" s="78"/>
    </row>
    <row r="1930" spans="1:46" ht="13.8" x14ac:dyDescent="0.3">
      <c r="A1930" s="68" t="s">
        <v>10762</v>
      </c>
      <c r="B1930" s="69">
        <v>59875</v>
      </c>
      <c r="C1930" s="69">
        <v>20</v>
      </c>
      <c r="D1930" s="69" t="s">
        <v>25</v>
      </c>
      <c r="E1930" s="70">
        <v>45200</v>
      </c>
      <c r="F1930" s="70" t="s">
        <v>10734</v>
      </c>
      <c r="G1930" s="71" t="s">
        <v>10763</v>
      </c>
      <c r="H1930" s="69" t="s">
        <v>6315</v>
      </c>
      <c r="I1930" s="68" t="s">
        <v>116</v>
      </c>
      <c r="J1930" s="68" t="s">
        <v>116</v>
      </c>
      <c r="K1930" s="68" t="s">
        <v>116</v>
      </c>
      <c r="L1930" s="68" t="s">
        <v>6320</v>
      </c>
      <c r="M1930" s="68" t="s">
        <v>116</v>
      </c>
      <c r="N1930" s="68" t="s">
        <v>989</v>
      </c>
      <c r="O1930" s="68" t="s">
        <v>10764</v>
      </c>
      <c r="P1930" s="72" t="s">
        <v>116</v>
      </c>
      <c r="Q1930" s="68" t="s">
        <v>10765</v>
      </c>
      <c r="R1930" s="68" t="s">
        <v>8862</v>
      </c>
      <c r="S1930" s="68">
        <v>6</v>
      </c>
      <c r="T1930" s="68"/>
      <c r="U1930" s="68">
        <v>1</v>
      </c>
      <c r="V1930" s="68">
        <v>21.33</v>
      </c>
      <c r="W1930" s="68"/>
      <c r="X1930" s="68">
        <v>1</v>
      </c>
      <c r="Y1930" s="68">
        <v>24.83</v>
      </c>
      <c r="Z1930" s="68"/>
      <c r="AA1930" s="68">
        <v>1</v>
      </c>
      <c r="AB1930" s="73">
        <v>8487.0400000000009</v>
      </c>
      <c r="AC1930" s="73"/>
      <c r="AD1930" s="73">
        <v>8487.0400000000009</v>
      </c>
      <c r="AE1930" s="73"/>
      <c r="AF1930" s="73"/>
      <c r="AG1930" s="73">
        <f>IFERROR(VLOOKUP(J1930,'Roll ups'!D:E,2,FALSE),0)</f>
        <v>5567781.3899999987</v>
      </c>
      <c r="AH1930" s="74">
        <f>IF(Table2[[#This Row],[CATEGORY TTL LOOKUP]]=0,0,IF(Table2[[#This Row],[CATEGORY TTL LOOKUP]]&gt;0,SUM(AB1930/AG1930)))</f>
        <v>1.5243127209058766E-3</v>
      </c>
      <c r="AI1930" s="74" t="str">
        <f>IFERROR(IF(AH1930&lt;#REF!,"STRIKE",IF(AH1930&gt;=#REF!,"GOOD")),"NO DATA")</f>
        <v>NO DATA</v>
      </c>
      <c r="AJ1930" s="75">
        <f>IFERROR(VLOOKUP(K1930,'Roll ups'!H:I,2,FALSE),0)</f>
        <v>5567781.3899999987</v>
      </c>
      <c r="AK1930" s="76">
        <f>IF(Table2[[#This Row],[PRICE TIER LOOKUP]]=0,0,IF(Table2[[#This Row],[PRICE TIER LOOKUP]]&gt;0,SUM(AB1930/AJ1930)))</f>
        <v>1.5243127209058766E-3</v>
      </c>
      <c r="AL1930" s="74" t="e">
        <f>IF(AK1930&lt;#REF!,"STRIKE",IF(AK1930&gt;=#REF!,"GOOD"))</f>
        <v>#REF!</v>
      </c>
      <c r="AM1930" s="75">
        <f>VLOOKUP(H1930,'Roll ups'!A:B,2,FALSE)</f>
        <v>325145452.83999985</v>
      </c>
      <c r="AN1930" s="77">
        <f t="shared" si="68"/>
        <v>2.6102287225208009E-5</v>
      </c>
      <c r="AO1930" s="74" t="str">
        <f>IFERROR(VLOOKUP(Table2[[#This Row],[Product Name]],'Roll ups'!L:P,5,FALSE),"GOOD")</f>
        <v>GOOD</v>
      </c>
      <c r="AP1930" s="74">
        <f>Table2[[#This Row],[Retail Dollar Vol Current 12 Mths]]/Table2[[#This Row],[SHELF SALES  LOOKUP]]</f>
        <v>2.6102287225208009E-5</v>
      </c>
      <c r="AQ1930" s="69">
        <f t="shared" si="69"/>
        <v>0</v>
      </c>
      <c r="AR1930" s="69" t="str">
        <f>IF(Table2[[#This Row],[Shelf Dollar Vol Last 12 Mths]]="","NO SALES LY",IF(Table2[[#This Row],[Shelf Dollar Vol Last 12 Mths]]&gt;0,IF(Table2[[#This Row],[COUNT OF STRIKES]]=0,"GOOD",IF(Table2[[#This Row],[COUNT OF STRIKES]]=1,"FAIR",IF(Table2[[#This Row],[COUNT OF STRIKES]]=2,"BUBBLE",IF(Table2[[#This Row],[COUNT OF STRIKES]]=3,"AT RISK"))))))</f>
        <v>NO SALES LY</v>
      </c>
      <c r="AS1930" s="69" t="e">
        <f>IF(Table2[[#This Row],[Shelf Dollar Vol Current 12 Mths]]&gt;#REF!,"MEETS $ CRITERIA",IF(Table2[[#This Row],[Shelf Dollar Vol Current 12 Mths]]&lt;#REF!+1,"DOES NOT MEET $ CRITERIA"))</f>
        <v>#REF!</v>
      </c>
      <c r="AT1930" s="78"/>
    </row>
    <row r="1931" spans="1:46" ht="13.8" x14ac:dyDescent="0.3">
      <c r="A1931" s="68" t="s">
        <v>10766</v>
      </c>
      <c r="B1931" s="69">
        <v>62118</v>
      </c>
      <c r="C1931" s="69">
        <v>70</v>
      </c>
      <c r="D1931" s="69" t="s">
        <v>25</v>
      </c>
      <c r="E1931" s="70">
        <v>45200</v>
      </c>
      <c r="F1931" s="70" t="s">
        <v>10734</v>
      </c>
      <c r="G1931" s="71" t="s">
        <v>10767</v>
      </c>
      <c r="H1931" s="69" t="s">
        <v>6315</v>
      </c>
      <c r="I1931" s="68" t="s">
        <v>116</v>
      </c>
      <c r="J1931" s="68" t="s">
        <v>116</v>
      </c>
      <c r="K1931" s="68" t="s">
        <v>116</v>
      </c>
      <c r="L1931" s="68" t="s">
        <v>104</v>
      </c>
      <c r="M1931" s="68" t="s">
        <v>116</v>
      </c>
      <c r="N1931" s="68" t="s">
        <v>947</v>
      </c>
      <c r="O1931" s="68" t="s">
        <v>10768</v>
      </c>
      <c r="P1931" s="72" t="s">
        <v>116</v>
      </c>
      <c r="Q1931" s="68" t="s">
        <v>1000</v>
      </c>
      <c r="R1931" s="68" t="s">
        <v>60</v>
      </c>
      <c r="S1931" s="68">
        <v>5</v>
      </c>
      <c r="T1931" s="68">
        <v>21</v>
      </c>
      <c r="U1931" s="68">
        <v>-3.5</v>
      </c>
      <c r="V1931" s="68">
        <v>26.84</v>
      </c>
      <c r="W1931" s="68">
        <v>108.51</v>
      </c>
      <c r="X1931" s="68">
        <v>-3.04</v>
      </c>
      <c r="Y1931" s="68">
        <v>96.85</v>
      </c>
      <c r="Z1931" s="68">
        <v>108.51</v>
      </c>
      <c r="AA1931" s="68">
        <v>-0.12</v>
      </c>
      <c r="AB1931" s="73">
        <v>7743.9</v>
      </c>
      <c r="AC1931" s="73">
        <v>8676.9</v>
      </c>
      <c r="AD1931" s="73">
        <v>7743.9</v>
      </c>
      <c r="AE1931" s="73">
        <v>8676.9</v>
      </c>
      <c r="AF1931" s="73"/>
      <c r="AG1931" s="73">
        <f>IFERROR(VLOOKUP(J1931,'Roll ups'!D:E,2,FALSE),0)</f>
        <v>5567781.3899999987</v>
      </c>
      <c r="AH1931" s="74">
        <f>IF(Table2[[#This Row],[CATEGORY TTL LOOKUP]]=0,0,IF(Table2[[#This Row],[CATEGORY TTL LOOKUP]]&gt;0,SUM(AB1931/AG1931)))</f>
        <v>1.3908412449361632E-3</v>
      </c>
      <c r="AI1931" s="74" t="str">
        <f>IFERROR(IF(AH1931&lt;#REF!,"STRIKE",IF(AH1931&gt;=#REF!,"GOOD")),"NO DATA")</f>
        <v>NO DATA</v>
      </c>
      <c r="AJ1931" s="75">
        <f>IFERROR(VLOOKUP(K1931,'Roll ups'!H:I,2,FALSE),0)</f>
        <v>5567781.3899999987</v>
      </c>
      <c r="AK1931" s="76">
        <f>IF(Table2[[#This Row],[PRICE TIER LOOKUP]]=0,0,IF(Table2[[#This Row],[PRICE TIER LOOKUP]]&gt;0,SUM(AB1931/AJ1931)))</f>
        <v>1.3908412449361632E-3</v>
      </c>
      <c r="AL1931" s="74" t="e">
        <f>IF(AK1931&lt;#REF!,"STRIKE",IF(AK1931&gt;=#REF!,"GOOD"))</f>
        <v>#REF!</v>
      </c>
      <c r="AM1931" s="75">
        <f>VLOOKUP(H1931,'Roll ups'!A:B,2,FALSE)</f>
        <v>325145452.83999985</v>
      </c>
      <c r="AN1931" s="77">
        <f t="shared" si="68"/>
        <v>2.3816725506570992E-5</v>
      </c>
      <c r="AO1931" s="74" t="str">
        <f>IFERROR(VLOOKUP(Table2[[#This Row],[Product Name]],'Roll ups'!L:P,5,FALSE),"GOOD")</f>
        <v>GOOD</v>
      </c>
      <c r="AP1931" s="74">
        <f>Table2[[#This Row],[Retail Dollar Vol Current 12 Mths]]/Table2[[#This Row],[SHELF SALES  LOOKUP]]</f>
        <v>2.3816725506570992E-5</v>
      </c>
      <c r="AQ1931" s="69">
        <f t="shared" si="69"/>
        <v>0</v>
      </c>
      <c r="AR193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931" s="69" t="e">
        <f>IF(Table2[[#This Row],[Shelf Dollar Vol Current 12 Mths]]&gt;#REF!,"MEETS $ CRITERIA",IF(Table2[[#This Row],[Shelf Dollar Vol Current 12 Mths]]&lt;#REF!+1,"DOES NOT MEET $ CRITERIA"))</f>
        <v>#REF!</v>
      </c>
      <c r="AT1931" s="78"/>
    </row>
    <row r="1932" spans="1:46" ht="13.8" x14ac:dyDescent="0.3">
      <c r="A1932" s="68" t="s">
        <v>10769</v>
      </c>
      <c r="B1932" s="69">
        <v>64187</v>
      </c>
      <c r="C1932" s="69">
        <v>173</v>
      </c>
      <c r="D1932" s="69" t="s">
        <v>25</v>
      </c>
      <c r="E1932" s="70">
        <v>45200</v>
      </c>
      <c r="F1932" s="70" t="s">
        <v>10734</v>
      </c>
      <c r="G1932" s="71" t="s">
        <v>10770</v>
      </c>
      <c r="H1932" s="69" t="s">
        <v>6315</v>
      </c>
      <c r="I1932" s="68" t="s">
        <v>54</v>
      </c>
      <c r="J1932" s="68" t="s">
        <v>191</v>
      </c>
      <c r="K1932" s="68" t="s">
        <v>132</v>
      </c>
      <c r="L1932" s="68" t="s">
        <v>132</v>
      </c>
      <c r="M1932" s="68" t="s">
        <v>191</v>
      </c>
      <c r="N1932" s="68" t="s">
        <v>211</v>
      </c>
      <c r="O1932" s="68" t="s">
        <v>10771</v>
      </c>
      <c r="P1932" s="72" t="s">
        <v>191</v>
      </c>
      <c r="Q1932" s="68" t="s">
        <v>52</v>
      </c>
      <c r="R1932" s="68" t="s">
        <v>29</v>
      </c>
      <c r="S1932" s="68">
        <v>13</v>
      </c>
      <c r="T1932" s="68">
        <v>48.5</v>
      </c>
      <c r="U1932" s="68">
        <v>-2.73</v>
      </c>
      <c r="V1932" s="68">
        <v>40.5</v>
      </c>
      <c r="W1932" s="68">
        <v>48.5</v>
      </c>
      <c r="X1932" s="68">
        <v>-0.2</v>
      </c>
      <c r="Y1932" s="68">
        <v>152</v>
      </c>
      <c r="Z1932" s="68">
        <v>48.5</v>
      </c>
      <c r="AA1932" s="68">
        <v>0.68</v>
      </c>
      <c r="AB1932" s="73">
        <v>25841.82</v>
      </c>
      <c r="AC1932" s="73">
        <v>7379.76</v>
      </c>
      <c r="AD1932" s="73">
        <v>27259.32</v>
      </c>
      <c r="AE1932" s="73">
        <v>7379.76</v>
      </c>
      <c r="AF1932" s="73"/>
      <c r="AG1932" s="73">
        <f>IFERROR(VLOOKUP(J1932,'Roll ups'!D:E,2,FALSE),0)</f>
        <v>22444928.369999994</v>
      </c>
      <c r="AH1932" s="74">
        <f>IF(Table2[[#This Row],[CATEGORY TTL LOOKUP]]=0,0,IF(Table2[[#This Row],[CATEGORY TTL LOOKUP]]&gt;0,SUM(AB1932/AG1932)))</f>
        <v>1.1513433936612739E-3</v>
      </c>
      <c r="AI1932" s="74" t="str">
        <f>IFERROR(IF(AH1932&lt;#REF!,"STRIKE",IF(AH1932&gt;=#REF!,"GOOD")),"NO DATA")</f>
        <v>NO DATA</v>
      </c>
      <c r="AJ1932" s="75">
        <f>IFERROR(VLOOKUP(K1932,'Roll ups'!H:I,2,FALSE),0)</f>
        <v>126094742.97999983</v>
      </c>
      <c r="AK1932" s="76">
        <f>IF(Table2[[#This Row],[PRICE TIER LOOKUP]]=0,0,IF(Table2[[#This Row],[PRICE TIER LOOKUP]]&gt;0,SUM(AB1932/AJ1932)))</f>
        <v>2.0493970953332154E-4</v>
      </c>
      <c r="AL1932" s="74" t="e">
        <f>IF(AK1932&lt;#REF!,"STRIKE",IF(AK1932&gt;=#REF!,"GOOD"))</f>
        <v>#REF!</v>
      </c>
      <c r="AM1932" s="75">
        <f>VLOOKUP(H1932,'Roll ups'!A:B,2,FALSE)</f>
        <v>325145452.83999985</v>
      </c>
      <c r="AN1932" s="77">
        <f t="shared" si="68"/>
        <v>7.947772227562551E-5</v>
      </c>
      <c r="AO1932" s="74" t="str">
        <f>IFERROR(VLOOKUP(Table2[[#This Row],[Product Name]],'Roll ups'!L:P,5,FALSE),"GOOD")</f>
        <v>GOOD</v>
      </c>
      <c r="AP1932" s="74">
        <f>Table2[[#This Row],[Retail Dollar Vol Current 12 Mths]]/Table2[[#This Row],[SHELF SALES  LOOKUP]]</f>
        <v>8.3837309616056606E-5</v>
      </c>
      <c r="AQ1932" s="69">
        <f t="shared" si="69"/>
        <v>0</v>
      </c>
      <c r="AR193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932" s="69" t="e">
        <f>IF(Table2[[#This Row],[Shelf Dollar Vol Current 12 Mths]]&gt;#REF!,"MEETS $ CRITERIA",IF(Table2[[#This Row],[Shelf Dollar Vol Current 12 Mths]]&lt;#REF!+1,"DOES NOT MEET $ CRITERIA"))</f>
        <v>#REF!</v>
      </c>
      <c r="AT1932" s="78"/>
    </row>
    <row r="1933" spans="1:46" ht="13.8" x14ac:dyDescent="0.3">
      <c r="A1933" s="68" t="s">
        <v>10772</v>
      </c>
      <c r="B1933" s="69">
        <v>64191</v>
      </c>
      <c r="C1933" s="69">
        <v>152</v>
      </c>
      <c r="D1933" s="69" t="s">
        <v>25</v>
      </c>
      <c r="E1933" s="70">
        <v>45200</v>
      </c>
      <c r="F1933" s="70" t="s">
        <v>10734</v>
      </c>
      <c r="G1933" s="71" t="s">
        <v>10773</v>
      </c>
      <c r="H1933" s="69" t="s">
        <v>6315</v>
      </c>
      <c r="I1933" s="68" t="s">
        <v>54</v>
      </c>
      <c r="J1933" s="68" t="s">
        <v>191</v>
      </c>
      <c r="K1933" s="68" t="s">
        <v>132</v>
      </c>
      <c r="L1933" s="68" t="s">
        <v>132</v>
      </c>
      <c r="M1933" s="68" t="s">
        <v>191</v>
      </c>
      <c r="N1933" s="68" t="s">
        <v>211</v>
      </c>
      <c r="O1933" s="68" t="s">
        <v>10774</v>
      </c>
      <c r="P1933" s="72" t="s">
        <v>191</v>
      </c>
      <c r="Q1933" s="68" t="s">
        <v>52</v>
      </c>
      <c r="R1933" s="68" t="s">
        <v>29</v>
      </c>
      <c r="S1933" s="68">
        <v>7</v>
      </c>
      <c r="T1933" s="68"/>
      <c r="U1933" s="68">
        <v>1</v>
      </c>
      <c r="V1933" s="68">
        <v>20.170000000000002</v>
      </c>
      <c r="W1933" s="68"/>
      <c r="X1933" s="68">
        <v>1</v>
      </c>
      <c r="Y1933" s="68">
        <v>77.75</v>
      </c>
      <c r="Z1933" s="68">
        <v>66.5</v>
      </c>
      <c r="AA1933" s="68">
        <v>0.14000000000000001</v>
      </c>
      <c r="AB1933" s="73">
        <v>13188.54</v>
      </c>
      <c r="AC1933" s="73">
        <v>10118.64</v>
      </c>
      <c r="AD1933" s="73">
        <v>13879.74</v>
      </c>
      <c r="AE1933" s="73">
        <v>10118.64</v>
      </c>
      <c r="AF1933" s="73"/>
      <c r="AG1933" s="73">
        <f>IFERROR(VLOOKUP(J1933,'Roll ups'!D:E,2,FALSE),0)</f>
        <v>22444928.369999994</v>
      </c>
      <c r="AH1933" s="74">
        <f>IF(Table2[[#This Row],[CATEGORY TTL LOOKUP]]=0,0,IF(Table2[[#This Row],[CATEGORY TTL LOOKUP]]&gt;0,SUM(AB1933/AG1933)))</f>
        <v>5.8759554865088677E-4</v>
      </c>
      <c r="AI1933" s="74" t="str">
        <f>IFERROR(IF(AH1933&lt;#REF!,"STRIKE",IF(AH1933&gt;=#REF!,"GOOD")),"NO DATA")</f>
        <v>NO DATA</v>
      </c>
      <c r="AJ1933" s="75">
        <f>IFERROR(VLOOKUP(K1933,'Roll ups'!H:I,2,FALSE),0)</f>
        <v>126094742.97999983</v>
      </c>
      <c r="AK1933" s="76">
        <f>IF(Table2[[#This Row],[PRICE TIER LOOKUP]]=0,0,IF(Table2[[#This Row],[PRICE TIER LOOKUP]]&gt;0,SUM(AB1933/AJ1933)))</f>
        <v>1.0459230645398013E-4</v>
      </c>
      <c r="AL1933" s="74" t="e">
        <f>IF(AK1933&lt;#REF!,"STRIKE",IF(AK1933&gt;=#REF!,"GOOD"))</f>
        <v>#REF!</v>
      </c>
      <c r="AM1933" s="75">
        <f>VLOOKUP(H1933,'Roll ups'!A:B,2,FALSE)</f>
        <v>325145452.83999985</v>
      </c>
      <c r="AN1933" s="77">
        <f t="shared" si="68"/>
        <v>4.0561969680965894E-5</v>
      </c>
      <c r="AO1933" s="74" t="str">
        <f>IFERROR(VLOOKUP(Table2[[#This Row],[Product Name]],'Roll ups'!L:P,5,FALSE),"GOOD")</f>
        <v>GOOD</v>
      </c>
      <c r="AP1933" s="74">
        <f>Table2[[#This Row],[Retail Dollar Vol Current 12 Mths]]/Table2[[#This Row],[SHELF SALES  LOOKUP]]</f>
        <v>4.2687787507918962E-5</v>
      </c>
      <c r="AQ1933" s="69">
        <f t="shared" si="69"/>
        <v>0</v>
      </c>
      <c r="AR193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933" s="69" t="e">
        <f>IF(Table2[[#This Row],[Shelf Dollar Vol Current 12 Mths]]&gt;#REF!,"MEETS $ CRITERIA",IF(Table2[[#This Row],[Shelf Dollar Vol Current 12 Mths]]&lt;#REF!+1,"DOES NOT MEET $ CRITERIA"))</f>
        <v>#REF!</v>
      </c>
      <c r="AT1933" s="78"/>
    </row>
    <row r="1934" spans="1:46" ht="13.8" x14ac:dyDescent="0.3">
      <c r="A1934" s="68" t="s">
        <v>10775</v>
      </c>
      <c r="B1934" s="69">
        <v>64854</v>
      </c>
      <c r="C1934" s="69">
        <v>123</v>
      </c>
      <c r="D1934" s="69" t="s">
        <v>25</v>
      </c>
      <c r="E1934" s="70">
        <v>45200</v>
      </c>
      <c r="F1934" s="70" t="s">
        <v>10734</v>
      </c>
      <c r="G1934" s="71" t="s">
        <v>10776</v>
      </c>
      <c r="H1934" s="69" t="s">
        <v>6315</v>
      </c>
      <c r="I1934" s="68" t="s">
        <v>54</v>
      </c>
      <c r="J1934" s="68" t="s">
        <v>191</v>
      </c>
      <c r="K1934" s="68" t="s">
        <v>132</v>
      </c>
      <c r="L1934" s="68" t="s">
        <v>132</v>
      </c>
      <c r="M1934" s="68" t="s">
        <v>191</v>
      </c>
      <c r="N1934" s="68" t="s">
        <v>211</v>
      </c>
      <c r="O1934" s="68" t="s">
        <v>10777</v>
      </c>
      <c r="P1934" s="72" t="s">
        <v>191</v>
      </c>
      <c r="Q1934" s="68" t="s">
        <v>41</v>
      </c>
      <c r="R1934" s="68" t="s">
        <v>60</v>
      </c>
      <c r="S1934" s="68">
        <v>5</v>
      </c>
      <c r="T1934" s="68">
        <v>2</v>
      </c>
      <c r="U1934" s="68">
        <v>0.56000000000000005</v>
      </c>
      <c r="V1934" s="68">
        <v>10</v>
      </c>
      <c r="W1934" s="68">
        <v>11.5</v>
      </c>
      <c r="X1934" s="68">
        <v>-0.15</v>
      </c>
      <c r="Y1934" s="68">
        <v>51.5</v>
      </c>
      <c r="Z1934" s="68">
        <v>98</v>
      </c>
      <c r="AA1934" s="68">
        <v>-0.9</v>
      </c>
      <c r="AB1934" s="73">
        <v>11593.68</v>
      </c>
      <c r="AC1934" s="73">
        <v>22061.759999999998</v>
      </c>
      <c r="AD1934" s="73">
        <v>11593.68</v>
      </c>
      <c r="AE1934" s="73">
        <v>22061.759999999998</v>
      </c>
      <c r="AF1934" s="73"/>
      <c r="AG1934" s="73">
        <f>IFERROR(VLOOKUP(J1934,'Roll ups'!D:E,2,FALSE),0)</f>
        <v>22444928.369999994</v>
      </c>
      <c r="AH1934" s="74">
        <f>IF(Table2[[#This Row],[CATEGORY TTL LOOKUP]]=0,0,IF(Table2[[#This Row],[CATEGORY TTL LOOKUP]]&gt;0,SUM(AB1934/AG1934)))</f>
        <v>5.1653896189288683E-4</v>
      </c>
      <c r="AI1934" s="74" t="str">
        <f>IFERROR(IF(AH1934&lt;#REF!,"STRIKE",IF(AH1934&gt;=#REF!,"GOOD")),"NO DATA")</f>
        <v>NO DATA</v>
      </c>
      <c r="AJ1934" s="75">
        <f>IFERROR(VLOOKUP(K1934,'Roll ups'!H:I,2,FALSE),0)</f>
        <v>126094742.97999983</v>
      </c>
      <c r="AK1934" s="76">
        <f>IF(Table2[[#This Row],[PRICE TIER LOOKUP]]=0,0,IF(Table2[[#This Row],[PRICE TIER LOOKUP]]&gt;0,SUM(AB1934/AJ1934)))</f>
        <v>9.19441978785658E-5</v>
      </c>
      <c r="AL1934" s="74" t="e">
        <f>IF(AK1934&lt;#REF!,"STRIKE",IF(AK1934&gt;=#REF!,"GOOD"))</f>
        <v>#REF!</v>
      </c>
      <c r="AM1934" s="75">
        <f>VLOOKUP(H1934,'Roll ups'!A:B,2,FALSE)</f>
        <v>325145452.83999985</v>
      </c>
      <c r="AN1934" s="77">
        <f t="shared" si="68"/>
        <v>3.5656903391188156E-5</v>
      </c>
      <c r="AO1934" s="74" t="str">
        <f>IFERROR(VLOOKUP(Table2[[#This Row],[Product Name]],'Roll ups'!L:P,5,FALSE),"GOOD")</f>
        <v>GOOD</v>
      </c>
      <c r="AP1934" s="74">
        <f>Table2[[#This Row],[Retail Dollar Vol Current 12 Mths]]/Table2[[#This Row],[SHELF SALES  LOOKUP]]</f>
        <v>3.5656903391188156E-5</v>
      </c>
      <c r="AQ1934" s="69">
        <f t="shared" si="69"/>
        <v>0</v>
      </c>
      <c r="AR193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934" s="69" t="e">
        <f>IF(Table2[[#This Row],[Shelf Dollar Vol Current 12 Mths]]&gt;#REF!,"MEETS $ CRITERIA",IF(Table2[[#This Row],[Shelf Dollar Vol Current 12 Mths]]&lt;#REF!+1,"DOES NOT MEET $ CRITERIA"))</f>
        <v>#REF!</v>
      </c>
      <c r="AT1934" s="78"/>
    </row>
    <row r="1935" spans="1:46" ht="13.8" x14ac:dyDescent="0.3">
      <c r="A1935" s="68" t="s">
        <v>10778</v>
      </c>
      <c r="B1935" s="69">
        <v>18100</v>
      </c>
      <c r="C1935" s="69">
        <v>143</v>
      </c>
      <c r="D1935" s="69" t="s">
        <v>25</v>
      </c>
      <c r="E1935" s="70">
        <v>45200</v>
      </c>
      <c r="F1935" s="70" t="s">
        <v>10734</v>
      </c>
      <c r="G1935" s="71" t="s">
        <v>10779</v>
      </c>
      <c r="H1935" s="69" t="s">
        <v>6315</v>
      </c>
      <c r="I1935" s="68" t="s">
        <v>758</v>
      </c>
      <c r="J1935" s="68" t="s">
        <v>175</v>
      </c>
      <c r="K1935" s="68" t="s">
        <v>132</v>
      </c>
      <c r="L1935" s="68" t="s">
        <v>132</v>
      </c>
      <c r="M1935" s="68" t="s">
        <v>175</v>
      </c>
      <c r="N1935" s="68" t="s">
        <v>176</v>
      </c>
      <c r="O1935" s="68" t="s">
        <v>10780</v>
      </c>
      <c r="P1935" s="72" t="s">
        <v>6357</v>
      </c>
      <c r="Q1935" s="68" t="s">
        <v>55</v>
      </c>
      <c r="R1935" s="68" t="s">
        <v>31</v>
      </c>
      <c r="S1935" s="68">
        <v>5</v>
      </c>
      <c r="T1935" s="68">
        <v>55</v>
      </c>
      <c r="U1935" s="68">
        <v>-10</v>
      </c>
      <c r="V1935" s="68">
        <v>22</v>
      </c>
      <c r="W1935" s="68">
        <v>117</v>
      </c>
      <c r="X1935" s="68">
        <v>-4.32</v>
      </c>
      <c r="Y1935" s="68">
        <v>114</v>
      </c>
      <c r="Z1935" s="68">
        <v>127</v>
      </c>
      <c r="AA1935" s="68">
        <v>-0.11</v>
      </c>
      <c r="AB1935" s="73">
        <v>22230.240000000002</v>
      </c>
      <c r="AC1935" s="73">
        <v>23439.119999999999</v>
      </c>
      <c r="AD1935" s="73">
        <v>22961.759999999998</v>
      </c>
      <c r="AE1935" s="73">
        <v>23439.119999999999</v>
      </c>
      <c r="AF1935" s="73"/>
      <c r="AG1935" s="73">
        <f>IFERROR(VLOOKUP(J1935,'Roll ups'!D:E,2,FALSE),0)</f>
        <v>52239627.039999984</v>
      </c>
      <c r="AH1935" s="74">
        <f>IF(Table2[[#This Row],[CATEGORY TTL LOOKUP]]=0,0,IF(Table2[[#This Row],[CATEGORY TTL LOOKUP]]&gt;0,SUM(AB1935/AG1935)))</f>
        <v>4.2554362003729973E-4</v>
      </c>
      <c r="AI1935" s="74" t="str">
        <f>IFERROR(IF(AH1935&lt;#REF!,"STRIKE",IF(AH1935&gt;=#REF!,"GOOD")),"NO DATA")</f>
        <v>NO DATA</v>
      </c>
      <c r="AJ1935" s="75">
        <f>IFERROR(VLOOKUP(K1935,'Roll ups'!H:I,2,FALSE),0)</f>
        <v>126094742.97999983</v>
      </c>
      <c r="AK1935" s="76">
        <f>IF(Table2[[#This Row],[PRICE TIER LOOKUP]]=0,0,IF(Table2[[#This Row],[PRICE TIER LOOKUP]]&gt;0,SUM(AB1935/AJ1935)))</f>
        <v>1.7629791278075716E-4</v>
      </c>
      <c r="AL1935" s="74" t="e">
        <f>IF(AK1935&lt;#REF!,"STRIKE",IF(AK1935&gt;=#REF!,"GOOD"))</f>
        <v>#REF!</v>
      </c>
      <c r="AM1935" s="75">
        <f>VLOOKUP(H1935,'Roll ups'!A:B,2,FALSE)</f>
        <v>325145452.83999985</v>
      </c>
      <c r="AN1935" s="77">
        <f t="shared" si="68"/>
        <v>6.8370139596998252E-5</v>
      </c>
      <c r="AO1935" s="74" t="str">
        <f>IFERROR(VLOOKUP(Table2[[#This Row],[Product Name]],'Roll ups'!L:P,5,FALSE),"GOOD")</f>
        <v>GOOD</v>
      </c>
      <c r="AP1935" s="74">
        <f>Table2[[#This Row],[Retail Dollar Vol Current 12 Mths]]/Table2[[#This Row],[SHELF SALES  LOOKUP]]</f>
        <v>7.0619963463856909E-5</v>
      </c>
      <c r="AQ1935" s="69">
        <f t="shared" si="69"/>
        <v>0</v>
      </c>
      <c r="AR193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935" s="69" t="e">
        <f>IF(Table2[[#This Row],[Shelf Dollar Vol Current 12 Mths]]&gt;#REF!,"MEETS $ CRITERIA",IF(Table2[[#This Row],[Shelf Dollar Vol Current 12 Mths]]&lt;#REF!+1,"DOES NOT MEET $ CRITERIA"))</f>
        <v>#REF!</v>
      </c>
      <c r="AT1935" s="78"/>
    </row>
    <row r="1936" spans="1:46" ht="13.8" x14ac:dyDescent="0.3">
      <c r="A1936" s="68" t="s">
        <v>10781</v>
      </c>
      <c r="B1936" s="69">
        <v>18617</v>
      </c>
      <c r="C1936" s="69">
        <v>97</v>
      </c>
      <c r="D1936" s="69" t="s">
        <v>25</v>
      </c>
      <c r="E1936" s="70">
        <v>45200</v>
      </c>
      <c r="F1936" s="70" t="s">
        <v>10734</v>
      </c>
      <c r="G1936" s="71" t="s">
        <v>10782</v>
      </c>
      <c r="H1936" s="69" t="s">
        <v>6315</v>
      </c>
      <c r="I1936" s="68" t="s">
        <v>758</v>
      </c>
      <c r="J1936" s="68" t="s">
        <v>175</v>
      </c>
      <c r="K1936" s="68" t="s">
        <v>146</v>
      </c>
      <c r="L1936" s="68" t="s">
        <v>146</v>
      </c>
      <c r="M1936" s="68" t="s">
        <v>175</v>
      </c>
      <c r="N1936" s="68" t="s">
        <v>176</v>
      </c>
      <c r="O1936" s="68" t="s">
        <v>10783</v>
      </c>
      <c r="P1936" s="72" t="s">
        <v>6357</v>
      </c>
      <c r="Q1936" s="68" t="s">
        <v>401</v>
      </c>
      <c r="R1936" s="68" t="s">
        <v>31</v>
      </c>
      <c r="S1936" s="68">
        <v>4</v>
      </c>
      <c r="T1936" s="68">
        <v>47.5</v>
      </c>
      <c r="U1936" s="68">
        <v>-10.88</v>
      </c>
      <c r="V1936" s="68">
        <v>7</v>
      </c>
      <c r="W1936" s="68">
        <v>47.5</v>
      </c>
      <c r="X1936" s="68">
        <v>-5.79</v>
      </c>
      <c r="Y1936" s="68">
        <v>15.92</v>
      </c>
      <c r="Z1936" s="68">
        <v>47.5</v>
      </c>
      <c r="AA1936" s="68">
        <v>-1.98</v>
      </c>
      <c r="AB1936" s="73">
        <v>5941.76</v>
      </c>
      <c r="AC1936" s="73">
        <v>19380</v>
      </c>
      <c r="AD1936" s="73">
        <v>6494</v>
      </c>
      <c r="AE1936" s="73">
        <v>19380</v>
      </c>
      <c r="AF1936" s="73"/>
      <c r="AG1936" s="73">
        <f>IFERROR(VLOOKUP(J1936,'Roll ups'!D:E,2,FALSE),0)</f>
        <v>52239627.039999984</v>
      </c>
      <c r="AH1936" s="74">
        <f>IF(Table2[[#This Row],[CATEGORY TTL LOOKUP]]=0,0,IF(Table2[[#This Row],[CATEGORY TTL LOOKUP]]&gt;0,SUM(AB1936/AG1936)))</f>
        <v>1.1374047512725126E-4</v>
      </c>
      <c r="AI1936" s="74" t="str">
        <f>IFERROR(IF(AH1936&lt;#REF!,"STRIKE",IF(AH1936&gt;=#REF!,"GOOD")),"NO DATA")</f>
        <v>NO DATA</v>
      </c>
      <c r="AJ1936" s="75">
        <f>IFERROR(VLOOKUP(K1936,'Roll ups'!H:I,2,FALSE),0)</f>
        <v>69119979.479999974</v>
      </c>
      <c r="AK1936" s="76">
        <f>IF(Table2[[#This Row],[PRICE TIER LOOKUP]]=0,0,IF(Table2[[#This Row],[PRICE TIER LOOKUP]]&gt;0,SUM(AB1936/AJ1936)))</f>
        <v>8.5962988483225206E-5</v>
      </c>
      <c r="AL1936" s="74" t="e">
        <f>IF(AK1936&lt;#REF!,"STRIKE",IF(AK1936&gt;=#REF!,"GOOD"))</f>
        <v>#REF!</v>
      </c>
      <c r="AM1936" s="75">
        <f>VLOOKUP(H1936,'Roll ups'!A:B,2,FALSE)</f>
        <v>325145452.83999985</v>
      </c>
      <c r="AN1936" s="77">
        <f t="shared" si="68"/>
        <v>1.8274159912437308E-5</v>
      </c>
      <c r="AO1936" s="74" t="str">
        <f>IFERROR(VLOOKUP(Table2[[#This Row],[Product Name]],'Roll ups'!L:P,5,FALSE),"GOOD")</f>
        <v>GOOD</v>
      </c>
      <c r="AP1936" s="74">
        <f>Table2[[#This Row],[Retail Dollar Vol Current 12 Mths]]/Table2[[#This Row],[SHELF SALES  LOOKUP]]</f>
        <v>1.9972599780430018E-5</v>
      </c>
      <c r="AQ1936" s="69">
        <f t="shared" si="69"/>
        <v>0</v>
      </c>
      <c r="AR193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936" s="69" t="e">
        <f>IF(Table2[[#This Row],[Shelf Dollar Vol Current 12 Mths]]&gt;#REF!,"MEETS $ CRITERIA",IF(Table2[[#This Row],[Shelf Dollar Vol Current 12 Mths]]&lt;#REF!+1,"DOES NOT MEET $ CRITERIA"))</f>
        <v>#REF!</v>
      </c>
      <c r="AT1936" s="78"/>
    </row>
    <row r="1937" spans="1:46" ht="13.8" x14ac:dyDescent="0.3">
      <c r="A1937" s="68" t="s">
        <v>10784</v>
      </c>
      <c r="B1937" s="69">
        <v>76504</v>
      </c>
      <c r="C1937" s="69">
        <v>113</v>
      </c>
      <c r="D1937" s="69" t="s">
        <v>25</v>
      </c>
      <c r="E1937" s="70">
        <v>45200</v>
      </c>
      <c r="F1937" s="70" t="s">
        <v>10734</v>
      </c>
      <c r="G1937" s="71" t="s">
        <v>10785</v>
      </c>
      <c r="H1937" s="69" t="s">
        <v>6315</v>
      </c>
      <c r="I1937" s="68" t="s">
        <v>711</v>
      </c>
      <c r="J1937" s="68" t="s">
        <v>175</v>
      </c>
      <c r="K1937" s="68" t="s">
        <v>132</v>
      </c>
      <c r="L1937" s="68" t="s">
        <v>132</v>
      </c>
      <c r="M1937" s="68" t="s">
        <v>175</v>
      </c>
      <c r="N1937" s="68" t="s">
        <v>184</v>
      </c>
      <c r="O1937" s="68" t="s">
        <v>10786</v>
      </c>
      <c r="P1937" s="72" t="s">
        <v>191</v>
      </c>
      <c r="Q1937" s="68" t="s">
        <v>234</v>
      </c>
      <c r="R1937" s="68" t="s">
        <v>31</v>
      </c>
      <c r="S1937" s="68">
        <v>3</v>
      </c>
      <c r="T1937" s="68"/>
      <c r="U1937" s="68">
        <v>1</v>
      </c>
      <c r="V1937" s="68">
        <v>5.83</v>
      </c>
      <c r="W1937" s="68"/>
      <c r="X1937" s="68">
        <v>1</v>
      </c>
      <c r="Y1937" s="68">
        <v>112.58</v>
      </c>
      <c r="Z1937" s="68"/>
      <c r="AA1937" s="68">
        <v>1</v>
      </c>
      <c r="AB1937" s="73">
        <v>23264.22</v>
      </c>
      <c r="AC1937" s="73"/>
      <c r="AD1937" s="73">
        <v>23264.22</v>
      </c>
      <c r="AE1937" s="73"/>
      <c r="AF1937" s="73"/>
      <c r="AG1937" s="73">
        <f>IFERROR(VLOOKUP(J1937,'Roll ups'!D:E,2,FALSE),0)</f>
        <v>52239627.039999984</v>
      </c>
      <c r="AH1937" s="74">
        <f>IF(Table2[[#This Row],[CATEGORY TTL LOOKUP]]=0,0,IF(Table2[[#This Row],[CATEGORY TTL LOOKUP]]&gt;0,SUM(AB1937/AG1937)))</f>
        <v>4.4533664036664242E-4</v>
      </c>
      <c r="AI1937" s="74" t="str">
        <f>IFERROR(IF(AH1937&lt;#REF!,"STRIKE",IF(AH1937&gt;=#REF!,"GOOD")),"NO DATA")</f>
        <v>NO DATA</v>
      </c>
      <c r="AJ1937" s="75">
        <f>IFERROR(VLOOKUP(K1937,'Roll ups'!H:I,2,FALSE),0)</f>
        <v>126094742.97999983</v>
      </c>
      <c r="AK1937" s="76">
        <f>IF(Table2[[#This Row],[PRICE TIER LOOKUP]]=0,0,IF(Table2[[#This Row],[PRICE TIER LOOKUP]]&gt;0,SUM(AB1937/AJ1937)))</f>
        <v>1.8449793742543249E-4</v>
      </c>
      <c r="AL1937" s="74" t="e">
        <f>IF(AK1937&lt;#REF!,"STRIKE",IF(AK1937&gt;=#REF!,"GOOD"))</f>
        <v>#REF!</v>
      </c>
      <c r="AM1937" s="75">
        <f>VLOOKUP(H1937,'Roll ups'!A:B,2,FALSE)</f>
        <v>325145452.83999985</v>
      </c>
      <c r="AN1937" s="77">
        <f t="shared" si="68"/>
        <v>7.1550193295946365E-5</v>
      </c>
      <c r="AO1937" s="74" t="str">
        <f>IFERROR(VLOOKUP(Table2[[#This Row],[Product Name]],'Roll ups'!L:P,5,FALSE),"GOOD")</f>
        <v>GOOD</v>
      </c>
      <c r="AP1937" s="74">
        <f>Table2[[#This Row],[Retail Dollar Vol Current 12 Mths]]/Table2[[#This Row],[SHELF SALES  LOOKUP]]</f>
        <v>7.1550193295946365E-5</v>
      </c>
      <c r="AQ1937" s="69">
        <f t="shared" si="69"/>
        <v>0</v>
      </c>
      <c r="AR1937" s="69" t="str">
        <f>IF(Table2[[#This Row],[Shelf Dollar Vol Last 12 Mths]]="","NO SALES LY",IF(Table2[[#This Row],[Shelf Dollar Vol Last 12 Mths]]&gt;0,IF(Table2[[#This Row],[COUNT OF STRIKES]]=0,"GOOD",IF(Table2[[#This Row],[COUNT OF STRIKES]]=1,"FAIR",IF(Table2[[#This Row],[COUNT OF STRIKES]]=2,"BUBBLE",IF(Table2[[#This Row],[COUNT OF STRIKES]]=3,"AT RISK"))))))</f>
        <v>NO SALES LY</v>
      </c>
      <c r="AS1937" s="69" t="e">
        <f>IF(Table2[[#This Row],[Shelf Dollar Vol Current 12 Mths]]&gt;#REF!,"MEETS $ CRITERIA",IF(Table2[[#This Row],[Shelf Dollar Vol Current 12 Mths]]&lt;#REF!+1,"DOES NOT MEET $ CRITERIA"))</f>
        <v>#REF!</v>
      </c>
      <c r="AT1937" s="78"/>
    </row>
    <row r="1938" spans="1:46" ht="13.8" x14ac:dyDescent="0.3">
      <c r="A1938" s="68" t="s">
        <v>10787</v>
      </c>
      <c r="B1938" s="69">
        <v>76507</v>
      </c>
      <c r="C1938" s="69">
        <v>148</v>
      </c>
      <c r="D1938" s="69" t="s">
        <v>25</v>
      </c>
      <c r="E1938" s="70">
        <v>45200</v>
      </c>
      <c r="F1938" s="70" t="s">
        <v>10734</v>
      </c>
      <c r="G1938" s="71" t="s">
        <v>10788</v>
      </c>
      <c r="H1938" s="69" t="s">
        <v>6315</v>
      </c>
      <c r="I1938" s="68" t="s">
        <v>711</v>
      </c>
      <c r="J1938" s="68" t="s">
        <v>175</v>
      </c>
      <c r="K1938" s="68" t="s">
        <v>132</v>
      </c>
      <c r="L1938" s="68" t="s">
        <v>132</v>
      </c>
      <c r="M1938" s="68" t="s">
        <v>175</v>
      </c>
      <c r="N1938" s="68" t="s">
        <v>184</v>
      </c>
      <c r="O1938" s="68" t="s">
        <v>10789</v>
      </c>
      <c r="P1938" s="72" t="s">
        <v>191</v>
      </c>
      <c r="Q1938" s="68" t="s">
        <v>234</v>
      </c>
      <c r="R1938" s="68" t="s">
        <v>31</v>
      </c>
      <c r="S1938" s="68">
        <v>7</v>
      </c>
      <c r="T1938" s="68"/>
      <c r="U1938" s="68">
        <v>1</v>
      </c>
      <c r="V1938" s="68">
        <v>27.79</v>
      </c>
      <c r="W1938" s="68"/>
      <c r="X1938" s="68">
        <v>1</v>
      </c>
      <c r="Y1938" s="68">
        <v>192.04</v>
      </c>
      <c r="Z1938" s="68"/>
      <c r="AA1938" s="68">
        <v>1</v>
      </c>
      <c r="AB1938" s="73">
        <v>39683.49</v>
      </c>
      <c r="AC1938" s="73"/>
      <c r="AD1938" s="73">
        <v>39683.49</v>
      </c>
      <c r="AE1938" s="73"/>
      <c r="AF1938" s="73"/>
      <c r="AG1938" s="73">
        <f>IFERROR(VLOOKUP(J1938,'Roll ups'!D:E,2,FALSE),0)</f>
        <v>52239627.039999984</v>
      </c>
      <c r="AH1938" s="74">
        <f>IF(Table2[[#This Row],[CATEGORY TTL LOOKUP]]=0,0,IF(Table2[[#This Row],[CATEGORY TTL LOOKUP]]&gt;0,SUM(AB1938/AG1938)))</f>
        <v>7.596434402109011E-4</v>
      </c>
      <c r="AI1938" s="74" t="str">
        <f>IFERROR(IF(AH1938&lt;#REF!,"STRIKE",IF(AH1938&gt;=#REF!,"GOOD")),"NO DATA")</f>
        <v>NO DATA</v>
      </c>
      <c r="AJ1938" s="75">
        <f>IFERROR(VLOOKUP(K1938,'Roll ups'!H:I,2,FALSE),0)</f>
        <v>126094742.97999983</v>
      </c>
      <c r="AK1938" s="76">
        <f>IF(Table2[[#This Row],[PRICE TIER LOOKUP]]=0,0,IF(Table2[[#This Row],[PRICE TIER LOOKUP]]&gt;0,SUM(AB1938/AJ1938)))</f>
        <v>3.1471169266980689E-4</v>
      </c>
      <c r="AL1938" s="74" t="e">
        <f>IF(AK1938&lt;#REF!,"STRIKE",IF(AK1938&gt;=#REF!,"GOOD"))</f>
        <v>#REF!</v>
      </c>
      <c r="AM1938" s="75">
        <f>VLOOKUP(H1938,'Roll ups'!A:B,2,FALSE)</f>
        <v>325145452.83999985</v>
      </c>
      <c r="AN1938" s="77">
        <f t="shared" si="68"/>
        <v>1.2204842372354431E-4</v>
      </c>
      <c r="AO1938" s="74" t="str">
        <f>IFERROR(VLOOKUP(Table2[[#This Row],[Product Name]],'Roll ups'!L:P,5,FALSE),"GOOD")</f>
        <v>GOOD</v>
      </c>
      <c r="AP1938" s="74">
        <f>Table2[[#This Row],[Retail Dollar Vol Current 12 Mths]]/Table2[[#This Row],[SHELF SALES  LOOKUP]]</f>
        <v>1.2204842372354431E-4</v>
      </c>
      <c r="AQ1938" s="69">
        <f t="shared" si="69"/>
        <v>0</v>
      </c>
      <c r="AR1938" s="69" t="str">
        <f>IF(Table2[[#This Row],[Shelf Dollar Vol Last 12 Mths]]="","NO SALES LY",IF(Table2[[#This Row],[Shelf Dollar Vol Last 12 Mths]]&gt;0,IF(Table2[[#This Row],[COUNT OF STRIKES]]=0,"GOOD",IF(Table2[[#This Row],[COUNT OF STRIKES]]=1,"FAIR",IF(Table2[[#This Row],[COUNT OF STRIKES]]=2,"BUBBLE",IF(Table2[[#This Row],[COUNT OF STRIKES]]=3,"AT RISK"))))))</f>
        <v>NO SALES LY</v>
      </c>
      <c r="AS1938" s="69" t="e">
        <f>IF(Table2[[#This Row],[Shelf Dollar Vol Current 12 Mths]]&gt;#REF!,"MEETS $ CRITERIA",IF(Table2[[#This Row],[Shelf Dollar Vol Current 12 Mths]]&lt;#REF!+1,"DOES NOT MEET $ CRITERIA"))</f>
        <v>#REF!</v>
      </c>
      <c r="AT1938" s="78"/>
    </row>
    <row r="1939" spans="1:46" ht="13.8" x14ac:dyDescent="0.3">
      <c r="A1939" s="68" t="s">
        <v>10790</v>
      </c>
      <c r="B1939" s="69">
        <v>86502</v>
      </c>
      <c r="C1939" s="69">
        <v>194</v>
      </c>
      <c r="D1939" s="69" t="s">
        <v>25</v>
      </c>
      <c r="E1939" s="70">
        <v>45200</v>
      </c>
      <c r="F1939" s="70" t="s">
        <v>10734</v>
      </c>
      <c r="G1939" s="71" t="s">
        <v>10791</v>
      </c>
      <c r="H1939" s="69" t="s">
        <v>6315</v>
      </c>
      <c r="I1939" s="68" t="s">
        <v>758</v>
      </c>
      <c r="J1939" s="68" t="s">
        <v>175</v>
      </c>
      <c r="K1939" s="68" t="s">
        <v>6320</v>
      </c>
      <c r="L1939" s="68" t="s">
        <v>6320</v>
      </c>
      <c r="M1939" s="68" t="s">
        <v>175</v>
      </c>
      <c r="N1939" s="68" t="s">
        <v>184</v>
      </c>
      <c r="O1939" s="68" t="s">
        <v>10792</v>
      </c>
      <c r="P1939" s="72" t="s">
        <v>191</v>
      </c>
      <c r="Q1939" s="68" t="s">
        <v>161</v>
      </c>
      <c r="R1939" s="68" t="s">
        <v>31</v>
      </c>
      <c r="S1939" s="68">
        <v>1</v>
      </c>
      <c r="T1939" s="68">
        <v>4.67</v>
      </c>
      <c r="U1939" s="68">
        <v>-6</v>
      </c>
      <c r="V1939" s="68">
        <v>7.34</v>
      </c>
      <c r="W1939" s="68">
        <v>6</v>
      </c>
      <c r="X1939" s="68">
        <v>0.18</v>
      </c>
      <c r="Y1939" s="68">
        <v>71.36</v>
      </c>
      <c r="Z1939" s="68">
        <v>13.34</v>
      </c>
      <c r="AA1939" s="68">
        <v>0.81</v>
      </c>
      <c r="AB1939" s="73">
        <v>17077.2</v>
      </c>
      <c r="AC1939" s="73">
        <v>2862</v>
      </c>
      <c r="AD1939" s="73">
        <v>17077.2</v>
      </c>
      <c r="AE1939" s="73">
        <v>2862</v>
      </c>
      <c r="AF1939" s="73"/>
      <c r="AG1939" s="73">
        <f>IFERROR(VLOOKUP(J1939,'Roll ups'!D:E,2,FALSE),0)</f>
        <v>52239627.039999984</v>
      </c>
      <c r="AH1939" s="74">
        <f>IF(Table2[[#This Row],[CATEGORY TTL LOOKUP]]=0,0,IF(Table2[[#This Row],[CATEGORY TTL LOOKUP]]&gt;0,SUM(AB1939/AG1939)))</f>
        <v>3.269012618892542E-4</v>
      </c>
      <c r="AI1939" s="74" t="str">
        <f>IFERROR(IF(AH1939&lt;#REF!,"STRIKE",IF(AH1939&gt;=#REF!,"GOOD")),"NO DATA")</f>
        <v>NO DATA</v>
      </c>
      <c r="AJ1939" s="75">
        <f>IFERROR(VLOOKUP(K1939,'Roll ups'!H:I,2,FALSE),0)</f>
        <v>3676796.11</v>
      </c>
      <c r="AK1939" s="76">
        <f>IF(Table2[[#This Row],[PRICE TIER LOOKUP]]=0,0,IF(Table2[[#This Row],[PRICE TIER LOOKUP]]&gt;0,SUM(AB1939/AJ1939)))</f>
        <v>4.6445871593353057E-3</v>
      </c>
      <c r="AL1939" s="74" t="e">
        <f>IF(AK1939&lt;#REF!,"STRIKE",IF(AK1939&gt;=#REF!,"GOOD"))</f>
        <v>#REF!</v>
      </c>
      <c r="AM1939" s="75">
        <f>VLOOKUP(H1939,'Roll ups'!A:B,2,FALSE)</f>
        <v>325145452.83999985</v>
      </c>
      <c r="AN1939" s="77">
        <f t="shared" si="68"/>
        <v>5.2521724818349174E-5</v>
      </c>
      <c r="AO1939" s="74" t="str">
        <f>IFERROR(VLOOKUP(Table2[[#This Row],[Product Name]],'Roll ups'!L:P,5,FALSE),"GOOD")</f>
        <v>GOOD</v>
      </c>
      <c r="AP1939" s="74">
        <f>Table2[[#This Row],[Retail Dollar Vol Current 12 Mths]]/Table2[[#This Row],[SHELF SALES  LOOKUP]]</f>
        <v>5.2521724818349174E-5</v>
      </c>
      <c r="AQ1939" s="69">
        <f t="shared" si="69"/>
        <v>0</v>
      </c>
      <c r="AR193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939" s="69" t="e">
        <f>IF(Table2[[#This Row],[Shelf Dollar Vol Current 12 Mths]]&gt;#REF!,"MEETS $ CRITERIA",IF(Table2[[#This Row],[Shelf Dollar Vol Current 12 Mths]]&lt;#REF!+1,"DOES NOT MEET $ CRITERIA"))</f>
        <v>#REF!</v>
      </c>
      <c r="AT1939" s="78"/>
    </row>
    <row r="1940" spans="1:46" ht="13.8" x14ac:dyDescent="0.3">
      <c r="A1940" s="68" t="s">
        <v>10793</v>
      </c>
      <c r="B1940" s="69">
        <v>86610</v>
      </c>
      <c r="C1940" s="69">
        <v>94</v>
      </c>
      <c r="D1940" s="69" t="s">
        <v>25</v>
      </c>
      <c r="E1940" s="70">
        <v>45200</v>
      </c>
      <c r="F1940" s="70" t="s">
        <v>10734</v>
      </c>
      <c r="G1940" s="71" t="s">
        <v>10794</v>
      </c>
      <c r="H1940" s="69" t="s">
        <v>6315</v>
      </c>
      <c r="I1940" s="68" t="s">
        <v>711</v>
      </c>
      <c r="J1940" s="68" t="s">
        <v>175</v>
      </c>
      <c r="K1940" s="68" t="s">
        <v>132</v>
      </c>
      <c r="L1940" s="68" t="s">
        <v>132</v>
      </c>
      <c r="M1940" s="68" t="s">
        <v>175</v>
      </c>
      <c r="N1940" s="68" t="s">
        <v>184</v>
      </c>
      <c r="O1940" s="68" t="s">
        <v>10795</v>
      </c>
      <c r="P1940" s="72" t="s">
        <v>191</v>
      </c>
      <c r="Q1940" s="68" t="s">
        <v>44</v>
      </c>
      <c r="R1940" s="68" t="s">
        <v>60</v>
      </c>
      <c r="S1940" s="68">
        <v>1</v>
      </c>
      <c r="T1940" s="68">
        <v>7.5</v>
      </c>
      <c r="U1940" s="68">
        <v>-14</v>
      </c>
      <c r="V1940" s="68">
        <v>1</v>
      </c>
      <c r="W1940" s="68">
        <v>8</v>
      </c>
      <c r="X1940" s="68">
        <v>-7</v>
      </c>
      <c r="Y1940" s="68">
        <v>52.5</v>
      </c>
      <c r="Z1940" s="68">
        <v>9.5</v>
      </c>
      <c r="AA1940" s="68">
        <v>0.82</v>
      </c>
      <c r="AB1940" s="73">
        <v>11667.9</v>
      </c>
      <c r="AC1940" s="73">
        <v>2024.82</v>
      </c>
      <c r="AD1940" s="73">
        <v>11673.9</v>
      </c>
      <c r="AE1940" s="73">
        <v>2046.72</v>
      </c>
      <c r="AF1940" s="73"/>
      <c r="AG1940" s="73">
        <f>IFERROR(VLOOKUP(J1940,'Roll ups'!D:E,2,FALSE),0)</f>
        <v>52239627.039999984</v>
      </c>
      <c r="AH1940" s="74">
        <f>IF(Table2[[#This Row],[CATEGORY TTL LOOKUP]]=0,0,IF(Table2[[#This Row],[CATEGORY TTL LOOKUP]]&gt;0,SUM(AB1940/AG1940)))</f>
        <v>2.2335343227213061E-4</v>
      </c>
      <c r="AI1940" s="74" t="str">
        <f>IFERROR(IF(AH1940&lt;#REF!,"STRIKE",IF(AH1940&gt;=#REF!,"GOOD")),"NO DATA")</f>
        <v>NO DATA</v>
      </c>
      <c r="AJ1940" s="75">
        <f>IFERROR(VLOOKUP(K1940,'Roll ups'!H:I,2,FALSE),0)</f>
        <v>126094742.97999983</v>
      </c>
      <c r="AK1940" s="76">
        <f>IF(Table2[[#This Row],[PRICE TIER LOOKUP]]=0,0,IF(Table2[[#This Row],[PRICE TIER LOOKUP]]&gt;0,SUM(AB1940/AJ1940)))</f>
        <v>9.253280290876736E-5</v>
      </c>
      <c r="AL1940" s="74" t="e">
        <f>IF(AK1940&lt;#REF!,"STRIKE",IF(AK1940&gt;=#REF!,"GOOD"))</f>
        <v>#REF!</v>
      </c>
      <c r="AM1940" s="75">
        <f>VLOOKUP(H1940,'Roll ups'!A:B,2,FALSE)</f>
        <v>325145452.83999985</v>
      </c>
      <c r="AN1940" s="77">
        <f t="shared" si="68"/>
        <v>3.5885170461669139E-5</v>
      </c>
      <c r="AO1940" s="74" t="str">
        <f>IFERROR(VLOOKUP(Table2[[#This Row],[Product Name]],'Roll ups'!L:P,5,FALSE),"GOOD")</f>
        <v>GOOD</v>
      </c>
      <c r="AP1940" s="74">
        <f>Table2[[#This Row],[Retail Dollar Vol Current 12 Mths]]/Table2[[#This Row],[SHELF SALES  LOOKUP]]</f>
        <v>3.5903623741417001E-5</v>
      </c>
      <c r="AQ1940" s="69">
        <f t="shared" si="69"/>
        <v>0</v>
      </c>
      <c r="AR194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940" s="69" t="e">
        <f>IF(Table2[[#This Row],[Shelf Dollar Vol Current 12 Mths]]&gt;#REF!,"MEETS $ CRITERIA",IF(Table2[[#This Row],[Shelf Dollar Vol Current 12 Mths]]&lt;#REF!+1,"DOES NOT MEET $ CRITERIA"))</f>
        <v>#REF!</v>
      </c>
      <c r="AT1940" s="78"/>
    </row>
    <row r="1941" spans="1:46" ht="13.8" x14ac:dyDescent="0.3">
      <c r="A1941" s="68" t="s">
        <v>10796</v>
      </c>
      <c r="B1941" s="69">
        <v>86612</v>
      </c>
      <c r="C1941" s="69">
        <v>112</v>
      </c>
      <c r="D1941" s="69" t="s">
        <v>25</v>
      </c>
      <c r="E1941" s="70">
        <v>45200</v>
      </c>
      <c r="F1941" s="70" t="s">
        <v>10734</v>
      </c>
      <c r="G1941" s="71" t="s">
        <v>10797</v>
      </c>
      <c r="H1941" s="69" t="s">
        <v>6315</v>
      </c>
      <c r="I1941" s="68" t="s">
        <v>831</v>
      </c>
      <c r="J1941" s="68" t="s">
        <v>175</v>
      </c>
      <c r="K1941" s="68" t="s">
        <v>132</v>
      </c>
      <c r="L1941" s="68" t="s">
        <v>132</v>
      </c>
      <c r="M1941" s="68" t="s">
        <v>175</v>
      </c>
      <c r="N1941" s="68" t="s">
        <v>184</v>
      </c>
      <c r="O1941" s="68" t="s">
        <v>10798</v>
      </c>
      <c r="P1941" s="72" t="s">
        <v>191</v>
      </c>
      <c r="Q1941" s="68" t="s">
        <v>44</v>
      </c>
      <c r="R1941" s="68" t="s">
        <v>60</v>
      </c>
      <c r="S1941" s="68">
        <v>2</v>
      </c>
      <c r="T1941" s="68">
        <v>10</v>
      </c>
      <c r="U1941" s="68">
        <v>-4</v>
      </c>
      <c r="V1941" s="68">
        <v>3.5</v>
      </c>
      <c r="W1941" s="68">
        <v>11.5</v>
      </c>
      <c r="X1941" s="68">
        <v>-2.29</v>
      </c>
      <c r="Y1941" s="68">
        <v>68.33</v>
      </c>
      <c r="Z1941" s="68">
        <v>13.5</v>
      </c>
      <c r="AA1941" s="68">
        <v>0.8</v>
      </c>
      <c r="AB1941" s="73">
        <v>15176.6</v>
      </c>
      <c r="AC1941" s="73">
        <v>2848.56</v>
      </c>
      <c r="AD1941" s="73">
        <v>15194.6</v>
      </c>
      <c r="AE1941" s="73">
        <v>2870.46</v>
      </c>
      <c r="AF1941" s="73"/>
      <c r="AG1941" s="73">
        <f>IFERROR(VLOOKUP(J1941,'Roll ups'!D:E,2,FALSE),0)</f>
        <v>52239627.039999984</v>
      </c>
      <c r="AH1941" s="74">
        <f>IF(Table2[[#This Row],[CATEGORY TTL LOOKUP]]=0,0,IF(Table2[[#This Row],[CATEGORY TTL LOOKUP]]&gt;0,SUM(AB1941/AG1941)))</f>
        <v>2.9051891944747706E-4</v>
      </c>
      <c r="AI1941" s="74" t="str">
        <f>IFERROR(IF(AH1941&lt;#REF!,"STRIKE",IF(AH1941&gt;=#REF!,"GOOD")),"NO DATA")</f>
        <v>NO DATA</v>
      </c>
      <c r="AJ1941" s="75">
        <f>IFERROR(VLOOKUP(K1941,'Roll ups'!H:I,2,FALSE),0)</f>
        <v>126094742.97999983</v>
      </c>
      <c r="AK1941" s="76">
        <f>IF(Table2[[#This Row],[PRICE TIER LOOKUP]]=0,0,IF(Table2[[#This Row],[PRICE TIER LOOKUP]]&gt;0,SUM(AB1941/AJ1941)))</f>
        <v>1.2035870521903673E-4</v>
      </c>
      <c r="AL1941" s="74" t="e">
        <f>IF(AK1941&lt;#REF!,"STRIKE",IF(AK1941&gt;=#REF!,"GOOD"))</f>
        <v>#REF!</v>
      </c>
      <c r="AM1941" s="75">
        <f>VLOOKUP(H1941,'Roll ups'!A:B,2,FALSE)</f>
        <v>325145452.83999985</v>
      </c>
      <c r="AN1941" s="77">
        <f t="shared" si="68"/>
        <v>4.667634090355316E-5</v>
      </c>
      <c r="AO1941" s="74" t="str">
        <f>IFERROR(VLOOKUP(Table2[[#This Row],[Product Name]],'Roll ups'!L:P,5,FALSE),"GOOD")</f>
        <v>GOOD</v>
      </c>
      <c r="AP1941" s="74">
        <f>Table2[[#This Row],[Retail Dollar Vol Current 12 Mths]]/Table2[[#This Row],[SHELF SALES  LOOKUP]]</f>
        <v>4.6731700742796732E-5</v>
      </c>
      <c r="AQ1941" s="69">
        <f t="shared" si="69"/>
        <v>0</v>
      </c>
      <c r="AR194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941" s="69" t="e">
        <f>IF(Table2[[#This Row],[Shelf Dollar Vol Current 12 Mths]]&gt;#REF!,"MEETS $ CRITERIA",IF(Table2[[#This Row],[Shelf Dollar Vol Current 12 Mths]]&lt;#REF!+1,"DOES NOT MEET $ CRITERIA"))</f>
        <v>#REF!</v>
      </c>
      <c r="AT1941" s="78"/>
    </row>
    <row r="1942" spans="1:46" ht="13.8" x14ac:dyDescent="0.3">
      <c r="A1942" s="68" t="s">
        <v>10799</v>
      </c>
      <c r="B1942" s="69">
        <v>76033</v>
      </c>
      <c r="C1942" s="69">
        <v>212</v>
      </c>
      <c r="D1942" s="69" t="s">
        <v>25</v>
      </c>
      <c r="E1942" s="70">
        <v>45200</v>
      </c>
      <c r="F1942" s="70" t="s">
        <v>10734</v>
      </c>
      <c r="G1942" s="71" t="s">
        <v>10800</v>
      </c>
      <c r="H1942" s="69" t="s">
        <v>6315</v>
      </c>
      <c r="I1942" s="68" t="s">
        <v>499</v>
      </c>
      <c r="J1942" s="68" t="s">
        <v>232</v>
      </c>
      <c r="K1942" s="68" t="s">
        <v>232</v>
      </c>
      <c r="L1942" s="68" t="s">
        <v>132</v>
      </c>
      <c r="M1942" s="68" t="s">
        <v>175</v>
      </c>
      <c r="N1942" s="68" t="s">
        <v>184</v>
      </c>
      <c r="O1942" s="68" t="s">
        <v>10801</v>
      </c>
      <c r="P1942" s="72" t="s">
        <v>191</v>
      </c>
      <c r="Q1942" s="68" t="s">
        <v>296</v>
      </c>
      <c r="R1942" s="68" t="s">
        <v>60</v>
      </c>
      <c r="S1942" s="68"/>
      <c r="T1942" s="68">
        <v>39</v>
      </c>
      <c r="U1942" s="68"/>
      <c r="V1942" s="68">
        <v>2</v>
      </c>
      <c r="W1942" s="68">
        <v>92</v>
      </c>
      <c r="X1942" s="68">
        <v>-45</v>
      </c>
      <c r="Y1942" s="68">
        <v>66.83</v>
      </c>
      <c r="Z1942" s="68">
        <v>115.75</v>
      </c>
      <c r="AA1942" s="68">
        <v>-0.73</v>
      </c>
      <c r="AB1942" s="73">
        <v>13494.58</v>
      </c>
      <c r="AC1942" s="73">
        <v>24015.81</v>
      </c>
      <c r="AD1942" s="73">
        <v>13662.58</v>
      </c>
      <c r="AE1942" s="73">
        <v>24015.81</v>
      </c>
      <c r="AF1942" s="73"/>
      <c r="AG1942" s="73">
        <f>IFERROR(VLOOKUP(J1942,'Roll ups'!D:E,2,FALSE),0)</f>
        <v>4182721.1600000006</v>
      </c>
      <c r="AH1942" s="74">
        <f>IF(Table2[[#This Row],[CATEGORY TTL LOOKUP]]=0,0,IF(Table2[[#This Row],[CATEGORY TTL LOOKUP]]&gt;0,SUM(AB1942/AG1942)))</f>
        <v>3.2262681359328284E-3</v>
      </c>
      <c r="AI1942" s="74" t="str">
        <f>IFERROR(IF(AH1942&lt;#REF!,"STRIKE",IF(AH1942&gt;=#REF!,"GOOD")),"NO DATA")</f>
        <v>NO DATA</v>
      </c>
      <c r="AJ1942" s="75">
        <f>IFERROR(VLOOKUP(K1942,'Roll ups'!H:I,2,FALSE),0)</f>
        <v>4182721.1600000006</v>
      </c>
      <c r="AK1942" s="76">
        <f>IF(Table2[[#This Row],[PRICE TIER LOOKUP]]=0,0,IF(Table2[[#This Row],[PRICE TIER LOOKUP]]&gt;0,SUM(AB1942/AJ1942)))</f>
        <v>3.2262681359328284E-3</v>
      </c>
      <c r="AL1942" s="74" t="e">
        <f>IF(AK1942&lt;#REF!,"STRIKE",IF(AK1942&gt;=#REF!,"GOOD"))</f>
        <v>#REF!</v>
      </c>
      <c r="AM1942" s="75">
        <f>VLOOKUP(H1942,'Roll ups'!A:B,2,FALSE)</f>
        <v>325145452.83999985</v>
      </c>
      <c r="AN1942" s="77">
        <f t="shared" ref="AN1942:AN1967" si="70">AB1942/AM1942</f>
        <v>4.1503209969971564E-5</v>
      </c>
      <c r="AO1942" s="74" t="str">
        <f>IFERROR(VLOOKUP(Table2[[#This Row],[Product Name]],'Roll ups'!L:P,5,FALSE),"GOOD")</f>
        <v>GOOD</v>
      </c>
      <c r="AP1942" s="74">
        <f>Table2[[#This Row],[Retail Dollar Vol Current 12 Mths]]/Table2[[#This Row],[SHELF SALES  LOOKUP]]</f>
        <v>4.201990180291154E-5</v>
      </c>
      <c r="AQ1942" s="69">
        <f t="shared" ref="AQ1942:AQ1967" si="71">COUNTIF(AG1942:AO1942,"Strike")</f>
        <v>0</v>
      </c>
      <c r="AR194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942" s="69" t="e">
        <f>IF(Table2[[#This Row],[Shelf Dollar Vol Current 12 Mths]]&gt;#REF!,"MEETS $ CRITERIA",IF(Table2[[#This Row],[Shelf Dollar Vol Current 12 Mths]]&lt;#REF!+1,"DOES NOT MEET $ CRITERIA"))</f>
        <v>#REF!</v>
      </c>
      <c r="AT1942" s="78"/>
    </row>
    <row r="1943" spans="1:46" ht="13.8" x14ac:dyDescent="0.3">
      <c r="A1943" s="68" t="s">
        <v>10802</v>
      </c>
      <c r="B1943" s="69">
        <v>76038</v>
      </c>
      <c r="C1943" s="69">
        <v>195</v>
      </c>
      <c r="D1943" s="69" t="s">
        <v>25</v>
      </c>
      <c r="E1943" s="70">
        <v>45200</v>
      </c>
      <c r="F1943" s="70" t="s">
        <v>10734</v>
      </c>
      <c r="G1943" s="71" t="s">
        <v>10803</v>
      </c>
      <c r="H1943" s="69" t="s">
        <v>6315</v>
      </c>
      <c r="I1943" s="68" t="s">
        <v>499</v>
      </c>
      <c r="J1943" s="68" t="s">
        <v>232</v>
      </c>
      <c r="K1943" s="68" t="s">
        <v>232</v>
      </c>
      <c r="L1943" s="68" t="s">
        <v>132</v>
      </c>
      <c r="M1943" s="68" t="s">
        <v>175</v>
      </c>
      <c r="N1943" s="68" t="s">
        <v>184</v>
      </c>
      <c r="O1943" s="68" t="s">
        <v>10804</v>
      </c>
      <c r="P1943" s="72" t="s">
        <v>191</v>
      </c>
      <c r="Q1943" s="68" t="s">
        <v>296</v>
      </c>
      <c r="R1943" s="68" t="s">
        <v>60</v>
      </c>
      <c r="S1943" s="68"/>
      <c r="T1943" s="68">
        <v>41.5</v>
      </c>
      <c r="U1943" s="68"/>
      <c r="V1943" s="68">
        <v>1</v>
      </c>
      <c r="W1943" s="68">
        <v>84.5</v>
      </c>
      <c r="X1943" s="68">
        <v>-83.5</v>
      </c>
      <c r="Y1943" s="68">
        <v>39.67</v>
      </c>
      <c r="Z1943" s="68">
        <v>96.5</v>
      </c>
      <c r="AA1943" s="68">
        <v>-1.43</v>
      </c>
      <c r="AB1943" s="73">
        <v>8091.04</v>
      </c>
      <c r="AC1943" s="73">
        <v>20021.82</v>
      </c>
      <c r="AD1943" s="73">
        <v>8151.04</v>
      </c>
      <c r="AE1943" s="73">
        <v>20021.82</v>
      </c>
      <c r="AF1943" s="73"/>
      <c r="AG1943" s="73">
        <f>IFERROR(VLOOKUP(J1943,'Roll ups'!D:E,2,FALSE),0)</f>
        <v>4182721.1600000006</v>
      </c>
      <c r="AH1943" s="74">
        <f>IF(Table2[[#This Row],[CATEGORY TTL LOOKUP]]=0,0,IF(Table2[[#This Row],[CATEGORY TTL LOOKUP]]&gt;0,SUM(AB1943/AG1943)))</f>
        <v>1.9343962197087981E-3</v>
      </c>
      <c r="AI1943" s="74" t="str">
        <f>IFERROR(IF(AH1943&lt;#REF!,"STRIKE",IF(AH1943&gt;=#REF!,"GOOD")),"NO DATA")</f>
        <v>NO DATA</v>
      </c>
      <c r="AJ1943" s="75">
        <f>IFERROR(VLOOKUP(K1943,'Roll ups'!H:I,2,FALSE),0)</f>
        <v>4182721.1600000006</v>
      </c>
      <c r="AK1943" s="76">
        <f>IF(Table2[[#This Row],[PRICE TIER LOOKUP]]=0,0,IF(Table2[[#This Row],[PRICE TIER LOOKUP]]&gt;0,SUM(AB1943/AJ1943)))</f>
        <v>1.9343962197087981E-3</v>
      </c>
      <c r="AL1943" s="74" t="e">
        <f>IF(AK1943&lt;#REF!,"STRIKE",IF(AK1943&gt;=#REF!,"GOOD"))</f>
        <v>#REF!</v>
      </c>
      <c r="AM1943" s="75">
        <f>VLOOKUP(H1943,'Roll ups'!A:B,2,FALSE)</f>
        <v>325145452.83999985</v>
      </c>
      <c r="AN1943" s="77">
        <f t="shared" si="70"/>
        <v>2.4884370761849476E-5</v>
      </c>
      <c r="AO1943" s="74" t="str">
        <f>IFERROR(VLOOKUP(Table2[[#This Row],[Product Name]],'Roll ups'!L:P,5,FALSE),"GOOD")</f>
        <v>GOOD</v>
      </c>
      <c r="AP1943" s="74">
        <f>Table2[[#This Row],[Retail Dollar Vol Current 12 Mths]]/Table2[[#This Row],[SHELF SALES  LOOKUP]]</f>
        <v>2.506890355932804E-5</v>
      </c>
      <c r="AQ1943" s="69">
        <f t="shared" si="71"/>
        <v>0</v>
      </c>
      <c r="AR194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943" s="69" t="e">
        <f>IF(Table2[[#This Row],[Shelf Dollar Vol Current 12 Mths]]&gt;#REF!,"MEETS $ CRITERIA",IF(Table2[[#This Row],[Shelf Dollar Vol Current 12 Mths]]&lt;#REF!+1,"DOES NOT MEET $ CRITERIA"))</f>
        <v>#REF!</v>
      </c>
      <c r="AT1943" s="78"/>
    </row>
    <row r="1944" spans="1:46" ht="13.8" x14ac:dyDescent="0.3">
      <c r="A1944" s="68" t="s">
        <v>6079</v>
      </c>
      <c r="B1944" s="69">
        <v>76040</v>
      </c>
      <c r="C1944" s="69">
        <v>211</v>
      </c>
      <c r="D1944" s="69" t="s">
        <v>25</v>
      </c>
      <c r="E1944" s="70">
        <v>45200</v>
      </c>
      <c r="F1944" s="70" t="s">
        <v>10734</v>
      </c>
      <c r="G1944" s="71" t="s">
        <v>10805</v>
      </c>
      <c r="H1944" s="69" t="s">
        <v>6315</v>
      </c>
      <c r="I1944" s="68" t="s">
        <v>499</v>
      </c>
      <c r="J1944" s="68" t="s">
        <v>232</v>
      </c>
      <c r="K1944" s="68" t="s">
        <v>232</v>
      </c>
      <c r="L1944" s="68" t="s">
        <v>132</v>
      </c>
      <c r="M1944" s="68" t="s">
        <v>175</v>
      </c>
      <c r="N1944" s="68" t="s">
        <v>184</v>
      </c>
      <c r="O1944" s="68" t="s">
        <v>10806</v>
      </c>
      <c r="P1944" s="72" t="s">
        <v>191</v>
      </c>
      <c r="Q1944" s="68" t="s">
        <v>296</v>
      </c>
      <c r="R1944" s="68" t="s">
        <v>60</v>
      </c>
      <c r="S1944" s="68">
        <v>1</v>
      </c>
      <c r="T1944" s="68">
        <v>37.5</v>
      </c>
      <c r="U1944" s="68">
        <v>-74</v>
      </c>
      <c r="V1944" s="68">
        <v>3</v>
      </c>
      <c r="W1944" s="68">
        <v>83.5</v>
      </c>
      <c r="X1944" s="68">
        <v>-26.83</v>
      </c>
      <c r="Y1944" s="68">
        <v>62.33</v>
      </c>
      <c r="Z1944" s="68">
        <v>97.5</v>
      </c>
      <c r="AA1944" s="68">
        <v>-0.56000000000000005</v>
      </c>
      <c r="AB1944" s="73">
        <v>12534.92</v>
      </c>
      <c r="AC1944" s="73">
        <v>20229.3</v>
      </c>
      <c r="AD1944" s="73">
        <v>12712.92</v>
      </c>
      <c r="AE1944" s="73">
        <v>20229.3</v>
      </c>
      <c r="AF1944" s="73"/>
      <c r="AG1944" s="73">
        <f>IFERROR(VLOOKUP(J1944,'Roll ups'!D:E,2,FALSE),0)</f>
        <v>4182721.1600000006</v>
      </c>
      <c r="AH1944" s="74">
        <f>IF(Table2[[#This Row],[CATEGORY TTL LOOKUP]]=0,0,IF(Table2[[#This Row],[CATEGORY TTL LOOKUP]]&gt;0,SUM(AB1944/AG1944)))</f>
        <v>2.996833764553408E-3</v>
      </c>
      <c r="AI1944" s="74" t="str">
        <f>IFERROR(IF(AH1944&lt;#REF!,"STRIKE",IF(AH1944&gt;=#REF!,"GOOD")),"NO DATA")</f>
        <v>NO DATA</v>
      </c>
      <c r="AJ1944" s="75">
        <f>IFERROR(VLOOKUP(K1944,'Roll ups'!H:I,2,FALSE),0)</f>
        <v>4182721.1600000006</v>
      </c>
      <c r="AK1944" s="76">
        <f>IF(Table2[[#This Row],[PRICE TIER LOOKUP]]=0,0,IF(Table2[[#This Row],[PRICE TIER LOOKUP]]&gt;0,SUM(AB1944/AJ1944)))</f>
        <v>2.996833764553408E-3</v>
      </c>
      <c r="AL1944" s="74" t="e">
        <f>IF(AK1944&lt;#REF!,"STRIKE",IF(AK1944&gt;=#REF!,"GOOD"))</f>
        <v>#REF!</v>
      </c>
      <c r="AM1944" s="75">
        <f>VLOOKUP(H1944,'Roll ups'!A:B,2,FALSE)</f>
        <v>325145452.83999985</v>
      </c>
      <c r="AN1944" s="77">
        <f t="shared" si="70"/>
        <v>3.8551730896166897E-5</v>
      </c>
      <c r="AO1944" s="74" t="str">
        <f>IFERROR(VLOOKUP(Table2[[#This Row],[Product Name]],'Roll ups'!L:P,5,FALSE),"GOOD")</f>
        <v>GOOD</v>
      </c>
      <c r="AP1944" s="74">
        <f>Table2[[#This Row],[Retail Dollar Vol Current 12 Mths]]/Table2[[#This Row],[SHELF SALES  LOOKUP]]</f>
        <v>3.9099178195353309E-5</v>
      </c>
      <c r="AQ1944" s="69">
        <f t="shared" si="71"/>
        <v>0</v>
      </c>
      <c r="AR194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944" s="69" t="e">
        <f>IF(Table2[[#This Row],[Shelf Dollar Vol Current 12 Mths]]&gt;#REF!,"MEETS $ CRITERIA",IF(Table2[[#This Row],[Shelf Dollar Vol Current 12 Mths]]&lt;#REF!+1,"DOES NOT MEET $ CRITERIA"))</f>
        <v>#REF!</v>
      </c>
      <c r="AT1944" s="78"/>
    </row>
    <row r="1945" spans="1:46" ht="13.8" x14ac:dyDescent="0.3">
      <c r="A1945" s="68" t="s">
        <v>10807</v>
      </c>
      <c r="B1945" s="69">
        <v>76042</v>
      </c>
      <c r="C1945" s="69">
        <v>154</v>
      </c>
      <c r="D1945" s="69" t="s">
        <v>25</v>
      </c>
      <c r="E1945" s="70">
        <v>45200</v>
      </c>
      <c r="F1945" s="70" t="s">
        <v>10734</v>
      </c>
      <c r="G1945" s="71" t="s">
        <v>10808</v>
      </c>
      <c r="H1945" s="69" t="s">
        <v>6315</v>
      </c>
      <c r="I1945" s="68" t="s">
        <v>499</v>
      </c>
      <c r="J1945" s="68" t="s">
        <v>232</v>
      </c>
      <c r="K1945" s="68" t="s">
        <v>232</v>
      </c>
      <c r="L1945" s="68" t="s">
        <v>132</v>
      </c>
      <c r="M1945" s="68" t="s">
        <v>175</v>
      </c>
      <c r="N1945" s="68" t="s">
        <v>184</v>
      </c>
      <c r="O1945" s="68" t="s">
        <v>10809</v>
      </c>
      <c r="P1945" s="72" t="s">
        <v>191</v>
      </c>
      <c r="Q1945" s="68" t="s">
        <v>296</v>
      </c>
      <c r="R1945" s="68" t="s">
        <v>60</v>
      </c>
      <c r="S1945" s="68">
        <v>1</v>
      </c>
      <c r="T1945" s="68">
        <v>31.5</v>
      </c>
      <c r="U1945" s="68">
        <v>-30.5</v>
      </c>
      <c r="V1945" s="68">
        <v>4</v>
      </c>
      <c r="W1945" s="68">
        <v>55.5</v>
      </c>
      <c r="X1945" s="68">
        <v>-12.88</v>
      </c>
      <c r="Y1945" s="68">
        <v>49.58</v>
      </c>
      <c r="Z1945" s="68">
        <v>63</v>
      </c>
      <c r="AA1945" s="68">
        <v>-0.27</v>
      </c>
      <c r="AB1945" s="73">
        <v>9897.5499999999993</v>
      </c>
      <c r="AC1945" s="73">
        <v>13071.24</v>
      </c>
      <c r="AD1945" s="73">
        <v>10089.549999999999</v>
      </c>
      <c r="AE1945" s="73">
        <v>13071.24</v>
      </c>
      <c r="AF1945" s="73"/>
      <c r="AG1945" s="73">
        <f>IFERROR(VLOOKUP(J1945,'Roll ups'!D:E,2,FALSE),0)</f>
        <v>4182721.1600000006</v>
      </c>
      <c r="AH1945" s="74">
        <f>IF(Table2[[#This Row],[CATEGORY TTL LOOKUP]]=0,0,IF(Table2[[#This Row],[CATEGORY TTL LOOKUP]]&gt;0,SUM(AB1945/AG1945)))</f>
        <v>2.3662944818439672E-3</v>
      </c>
      <c r="AI1945" s="74" t="str">
        <f>IFERROR(IF(AH1945&lt;#REF!,"STRIKE",IF(AH1945&gt;=#REF!,"GOOD")),"NO DATA")</f>
        <v>NO DATA</v>
      </c>
      <c r="AJ1945" s="75">
        <f>IFERROR(VLOOKUP(K1945,'Roll ups'!H:I,2,FALSE),0)</f>
        <v>4182721.1600000006</v>
      </c>
      <c r="AK1945" s="76">
        <f>IF(Table2[[#This Row],[PRICE TIER LOOKUP]]=0,0,IF(Table2[[#This Row],[PRICE TIER LOOKUP]]&gt;0,SUM(AB1945/AJ1945)))</f>
        <v>2.3662944818439672E-3</v>
      </c>
      <c r="AL1945" s="74" t="e">
        <f>IF(AK1945&lt;#REF!,"STRIKE",IF(AK1945&gt;=#REF!,"GOOD"))</f>
        <v>#REF!</v>
      </c>
      <c r="AM1945" s="75">
        <f>VLOOKUP(H1945,'Roll ups'!A:B,2,FALSE)</f>
        <v>325145452.83999985</v>
      </c>
      <c r="AN1945" s="77">
        <f t="shared" si="70"/>
        <v>3.0440376494732847E-5</v>
      </c>
      <c r="AO1945" s="74" t="str">
        <f>IFERROR(VLOOKUP(Table2[[#This Row],[Product Name]],'Roll ups'!L:P,5,FALSE),"GOOD")</f>
        <v>GOOD</v>
      </c>
      <c r="AP1945" s="74">
        <f>Table2[[#This Row],[Retail Dollar Vol Current 12 Mths]]/Table2[[#This Row],[SHELF SALES  LOOKUP]]</f>
        <v>3.1030881446664254E-5</v>
      </c>
      <c r="AQ1945" s="69">
        <f t="shared" si="71"/>
        <v>0</v>
      </c>
      <c r="AR194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945" s="69" t="e">
        <f>IF(Table2[[#This Row],[Shelf Dollar Vol Current 12 Mths]]&gt;#REF!,"MEETS $ CRITERIA",IF(Table2[[#This Row],[Shelf Dollar Vol Current 12 Mths]]&lt;#REF!+1,"DOES NOT MEET $ CRITERIA"))</f>
        <v>#REF!</v>
      </c>
      <c r="AT1945" s="78"/>
    </row>
    <row r="1946" spans="1:46" ht="13.8" x14ac:dyDescent="0.3">
      <c r="A1946" s="68" t="s">
        <v>6197</v>
      </c>
      <c r="B1946" s="69">
        <v>76044</v>
      </c>
      <c r="C1946" s="69">
        <v>175</v>
      </c>
      <c r="D1946" s="69" t="s">
        <v>25</v>
      </c>
      <c r="E1946" s="70">
        <v>45200</v>
      </c>
      <c r="F1946" s="70" t="s">
        <v>10734</v>
      </c>
      <c r="G1946" s="71" t="s">
        <v>10810</v>
      </c>
      <c r="H1946" s="69" t="s">
        <v>6315</v>
      </c>
      <c r="I1946" s="68" t="s">
        <v>499</v>
      </c>
      <c r="J1946" s="68" t="s">
        <v>232</v>
      </c>
      <c r="K1946" s="68" t="s">
        <v>232</v>
      </c>
      <c r="L1946" s="68" t="s">
        <v>132</v>
      </c>
      <c r="M1946" s="68" t="s">
        <v>175</v>
      </c>
      <c r="N1946" s="68" t="s">
        <v>184</v>
      </c>
      <c r="O1946" s="68" t="s">
        <v>10811</v>
      </c>
      <c r="P1946" s="72" t="s">
        <v>191</v>
      </c>
      <c r="Q1946" s="68" t="s">
        <v>296</v>
      </c>
      <c r="R1946" s="68" t="s">
        <v>60</v>
      </c>
      <c r="S1946" s="68">
        <v>1</v>
      </c>
      <c r="T1946" s="68">
        <v>36.5</v>
      </c>
      <c r="U1946" s="68">
        <v>-72</v>
      </c>
      <c r="V1946" s="68">
        <v>1.5</v>
      </c>
      <c r="W1946" s="68">
        <v>68</v>
      </c>
      <c r="X1946" s="68">
        <v>-44.33</v>
      </c>
      <c r="Y1946" s="68">
        <v>44</v>
      </c>
      <c r="Z1946" s="68">
        <v>78</v>
      </c>
      <c r="AA1946" s="68">
        <v>-0.77</v>
      </c>
      <c r="AB1946" s="73">
        <v>8955.1200000000008</v>
      </c>
      <c r="AC1946" s="73">
        <v>16183.44</v>
      </c>
      <c r="AD1946" s="73">
        <v>9039.1200000000008</v>
      </c>
      <c r="AE1946" s="73">
        <v>16183.44</v>
      </c>
      <c r="AF1946" s="73"/>
      <c r="AG1946" s="73">
        <f>IFERROR(VLOOKUP(J1946,'Roll ups'!D:E,2,FALSE),0)</f>
        <v>4182721.1600000006</v>
      </c>
      <c r="AH1946" s="74">
        <f>IF(Table2[[#This Row],[CATEGORY TTL LOOKUP]]=0,0,IF(Table2[[#This Row],[CATEGORY TTL LOOKUP]]&gt;0,SUM(AB1946/AG1946)))</f>
        <v>2.1409794383711678E-3</v>
      </c>
      <c r="AI1946" s="74" t="str">
        <f>IFERROR(IF(AH1946&lt;#REF!,"STRIKE",IF(AH1946&gt;=#REF!,"GOOD")),"NO DATA")</f>
        <v>NO DATA</v>
      </c>
      <c r="AJ1946" s="75">
        <f>IFERROR(VLOOKUP(K1946,'Roll ups'!H:I,2,FALSE),0)</f>
        <v>4182721.1600000006</v>
      </c>
      <c r="AK1946" s="76">
        <f>IF(Table2[[#This Row],[PRICE TIER LOOKUP]]=0,0,IF(Table2[[#This Row],[PRICE TIER LOOKUP]]&gt;0,SUM(AB1946/AJ1946)))</f>
        <v>2.1409794383711678E-3</v>
      </c>
      <c r="AL1946" s="74" t="e">
        <f>IF(AK1946&lt;#REF!,"STRIKE",IF(AK1946&gt;=#REF!,"GOOD"))</f>
        <v>#REF!</v>
      </c>
      <c r="AM1946" s="75">
        <f>VLOOKUP(H1946,'Roll ups'!A:B,2,FALSE)</f>
        <v>325145452.83999985</v>
      </c>
      <c r="AN1946" s="77">
        <f t="shared" si="70"/>
        <v>2.7541889089270786E-5</v>
      </c>
      <c r="AO1946" s="74" t="str">
        <f>IFERROR(VLOOKUP(Table2[[#This Row],[Product Name]],'Roll ups'!L:P,5,FALSE),"GOOD")</f>
        <v>GOOD</v>
      </c>
      <c r="AP1946" s="74">
        <f>Table2[[#This Row],[Retail Dollar Vol Current 12 Mths]]/Table2[[#This Row],[SHELF SALES  LOOKUP]]</f>
        <v>2.7800235005740777E-5</v>
      </c>
      <c r="AQ1946" s="69">
        <f t="shared" si="71"/>
        <v>0</v>
      </c>
      <c r="AR194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946" s="69" t="e">
        <f>IF(Table2[[#This Row],[Shelf Dollar Vol Current 12 Mths]]&gt;#REF!,"MEETS $ CRITERIA",IF(Table2[[#This Row],[Shelf Dollar Vol Current 12 Mths]]&lt;#REF!+1,"DOES NOT MEET $ CRITERIA"))</f>
        <v>#REF!</v>
      </c>
      <c r="AT1946" s="78"/>
    </row>
    <row r="1947" spans="1:46" ht="13.8" x14ac:dyDescent="0.3">
      <c r="A1947" s="68" t="s">
        <v>10812</v>
      </c>
      <c r="B1947" s="69">
        <v>76047</v>
      </c>
      <c r="C1947" s="69">
        <v>125</v>
      </c>
      <c r="D1947" s="69" t="s">
        <v>25</v>
      </c>
      <c r="E1947" s="70">
        <v>45200</v>
      </c>
      <c r="F1947" s="70" t="s">
        <v>10734</v>
      </c>
      <c r="G1947" s="71" t="s">
        <v>10813</v>
      </c>
      <c r="H1947" s="69" t="s">
        <v>6315</v>
      </c>
      <c r="I1947" s="68" t="s">
        <v>499</v>
      </c>
      <c r="J1947" s="68" t="s">
        <v>232</v>
      </c>
      <c r="K1947" s="68" t="s">
        <v>232</v>
      </c>
      <c r="L1947" s="68" t="s">
        <v>132</v>
      </c>
      <c r="M1947" s="68" t="s">
        <v>175</v>
      </c>
      <c r="N1947" s="68" t="s">
        <v>184</v>
      </c>
      <c r="O1947" s="68" t="s">
        <v>10814</v>
      </c>
      <c r="P1947" s="72" t="s">
        <v>191</v>
      </c>
      <c r="Q1947" s="68" t="s">
        <v>296</v>
      </c>
      <c r="R1947" s="68" t="s">
        <v>60</v>
      </c>
      <c r="S1947" s="68">
        <v>1</v>
      </c>
      <c r="T1947" s="68">
        <v>23.5</v>
      </c>
      <c r="U1947" s="68">
        <v>-46</v>
      </c>
      <c r="V1947" s="68">
        <v>0.5</v>
      </c>
      <c r="W1947" s="68">
        <v>46.5</v>
      </c>
      <c r="X1947" s="68">
        <v>-92</v>
      </c>
      <c r="Y1947" s="68">
        <v>31.5</v>
      </c>
      <c r="Z1947" s="68">
        <v>53</v>
      </c>
      <c r="AA1947" s="68">
        <v>-0.68</v>
      </c>
      <c r="AB1947" s="73">
        <v>6415.62</v>
      </c>
      <c r="AC1947" s="73">
        <v>10996.44</v>
      </c>
      <c r="AD1947" s="73">
        <v>6475.62</v>
      </c>
      <c r="AE1947" s="73">
        <v>10996.44</v>
      </c>
      <c r="AF1947" s="73"/>
      <c r="AG1947" s="73">
        <f>IFERROR(VLOOKUP(J1947,'Roll ups'!D:E,2,FALSE),0)</f>
        <v>4182721.1600000006</v>
      </c>
      <c r="AH1947" s="74">
        <f>IF(Table2[[#This Row],[CATEGORY TTL LOOKUP]]=0,0,IF(Table2[[#This Row],[CATEGORY TTL LOOKUP]]&gt;0,SUM(AB1947/AG1947)))</f>
        <v>1.5338387988550494E-3</v>
      </c>
      <c r="AI1947" s="74" t="str">
        <f>IFERROR(IF(AH1947&lt;#REF!,"STRIKE",IF(AH1947&gt;=#REF!,"GOOD")),"NO DATA")</f>
        <v>NO DATA</v>
      </c>
      <c r="AJ1947" s="75">
        <f>IFERROR(VLOOKUP(K1947,'Roll ups'!H:I,2,FALSE),0)</f>
        <v>4182721.1600000006</v>
      </c>
      <c r="AK1947" s="76">
        <f>IF(Table2[[#This Row],[PRICE TIER LOOKUP]]=0,0,IF(Table2[[#This Row],[PRICE TIER LOOKUP]]&gt;0,SUM(AB1947/AJ1947)))</f>
        <v>1.5338387988550494E-3</v>
      </c>
      <c r="AL1947" s="74" t="e">
        <f>IF(AK1947&lt;#REF!,"STRIKE",IF(AK1947&gt;=#REF!,"GOOD"))</f>
        <v>#REF!</v>
      </c>
      <c r="AM1947" s="75">
        <f>VLOOKUP(H1947,'Roll ups'!A:B,2,FALSE)</f>
        <v>325145452.83999985</v>
      </c>
      <c r="AN1947" s="77">
        <f t="shared" si="70"/>
        <v>1.9731538435990521E-5</v>
      </c>
      <c r="AO1947" s="74" t="str">
        <f>IFERROR(VLOOKUP(Table2[[#This Row],[Product Name]],'Roll ups'!L:P,5,FALSE),"GOOD")</f>
        <v>GOOD</v>
      </c>
      <c r="AP1947" s="74">
        <f>Table2[[#This Row],[Retail Dollar Vol Current 12 Mths]]/Table2[[#This Row],[SHELF SALES  LOOKUP]]</f>
        <v>1.9916071233469085E-5</v>
      </c>
      <c r="AQ1947" s="69">
        <f t="shared" si="71"/>
        <v>0</v>
      </c>
      <c r="AR194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947" s="69" t="e">
        <f>IF(Table2[[#This Row],[Shelf Dollar Vol Current 12 Mths]]&gt;#REF!,"MEETS $ CRITERIA",IF(Table2[[#This Row],[Shelf Dollar Vol Current 12 Mths]]&lt;#REF!+1,"DOES NOT MEET $ CRITERIA"))</f>
        <v>#REF!</v>
      </c>
      <c r="AT1947" s="78"/>
    </row>
    <row r="1948" spans="1:46" ht="13.8" x14ac:dyDescent="0.3">
      <c r="A1948" s="68" t="s">
        <v>10815</v>
      </c>
      <c r="B1948" s="69">
        <v>42393</v>
      </c>
      <c r="C1948" s="69">
        <v>78</v>
      </c>
      <c r="D1948" s="69" t="s">
        <v>25</v>
      </c>
      <c r="E1948" s="70">
        <v>45200</v>
      </c>
      <c r="F1948" s="70" t="s">
        <v>10734</v>
      </c>
      <c r="G1948" s="71" t="s">
        <v>10816</v>
      </c>
      <c r="H1948" s="69" t="s">
        <v>6315</v>
      </c>
      <c r="I1948" s="68" t="s">
        <v>299</v>
      </c>
      <c r="J1948" s="68" t="s">
        <v>299</v>
      </c>
      <c r="K1948" s="68" t="s">
        <v>6320</v>
      </c>
      <c r="L1948" s="68" t="s">
        <v>6320</v>
      </c>
      <c r="M1948" s="68" t="s">
        <v>299</v>
      </c>
      <c r="N1948" s="68" t="s">
        <v>317</v>
      </c>
      <c r="O1948" s="68" t="s">
        <v>10817</v>
      </c>
      <c r="P1948" s="72" t="s">
        <v>299</v>
      </c>
      <c r="Q1948" s="68" t="s">
        <v>47</v>
      </c>
      <c r="R1948" s="68" t="s">
        <v>31</v>
      </c>
      <c r="S1948" s="68">
        <v>3</v>
      </c>
      <c r="T1948" s="68"/>
      <c r="U1948" s="68">
        <v>1</v>
      </c>
      <c r="V1948" s="68">
        <v>11.5</v>
      </c>
      <c r="W1948" s="68"/>
      <c r="X1948" s="68">
        <v>1</v>
      </c>
      <c r="Y1948" s="68">
        <v>60.42</v>
      </c>
      <c r="Z1948" s="68"/>
      <c r="AA1948" s="68">
        <v>1</v>
      </c>
      <c r="AB1948" s="73">
        <v>16924.5</v>
      </c>
      <c r="AC1948" s="73"/>
      <c r="AD1948" s="73">
        <v>17414.5</v>
      </c>
      <c r="AE1948" s="73"/>
      <c r="AF1948" s="73"/>
      <c r="AG1948" s="73">
        <f>IFERROR(VLOOKUP(J1948,'Roll ups'!D:E,2,FALSE),0)</f>
        <v>12844114.079999994</v>
      </c>
      <c r="AH1948" s="74">
        <f>IF(Table2[[#This Row],[CATEGORY TTL LOOKUP]]=0,0,IF(Table2[[#This Row],[CATEGORY TTL LOOKUP]]&gt;0,SUM(AB1948/AG1948)))</f>
        <v>1.317685275495467E-3</v>
      </c>
      <c r="AI1948" s="74" t="str">
        <f>IFERROR(IF(AH1948&lt;#REF!,"STRIKE",IF(AH1948&gt;=#REF!,"GOOD")),"NO DATA")</f>
        <v>NO DATA</v>
      </c>
      <c r="AJ1948" s="75">
        <f>IFERROR(VLOOKUP(K1948,'Roll ups'!H:I,2,FALSE),0)</f>
        <v>3676796.11</v>
      </c>
      <c r="AK1948" s="76">
        <f>IF(Table2[[#This Row],[PRICE TIER LOOKUP]]=0,0,IF(Table2[[#This Row],[PRICE TIER LOOKUP]]&gt;0,SUM(AB1948/AJ1948)))</f>
        <v>4.6030564365452404E-3</v>
      </c>
      <c r="AL1948" s="74" t="e">
        <f>IF(AK1948&lt;#REF!,"STRIKE",IF(AK1948&gt;=#REF!,"GOOD"))</f>
        <v>#REF!</v>
      </c>
      <c r="AM1948" s="75">
        <f>VLOOKUP(H1948,'Roll ups'!A:B,2,FALSE)</f>
        <v>325145452.83999985</v>
      </c>
      <c r="AN1948" s="77">
        <f t="shared" si="70"/>
        <v>5.2052088848766224E-5</v>
      </c>
      <c r="AO1948" s="74" t="str">
        <f>IFERROR(VLOOKUP(Table2[[#This Row],[Product Name]],'Roll ups'!L:P,5,FALSE),"GOOD")</f>
        <v>GOOD</v>
      </c>
      <c r="AP1948" s="74">
        <f>Table2[[#This Row],[Retail Dollar Vol Current 12 Mths]]/Table2[[#This Row],[SHELF SALES  LOOKUP]]</f>
        <v>5.3559106694841167E-5</v>
      </c>
      <c r="AQ1948" s="69">
        <f t="shared" si="71"/>
        <v>0</v>
      </c>
      <c r="AR1948" s="69" t="str">
        <f>IF(Table2[[#This Row],[Shelf Dollar Vol Last 12 Mths]]="","NO SALES LY",IF(Table2[[#This Row],[Shelf Dollar Vol Last 12 Mths]]&gt;0,IF(Table2[[#This Row],[COUNT OF STRIKES]]=0,"GOOD",IF(Table2[[#This Row],[COUNT OF STRIKES]]=1,"FAIR",IF(Table2[[#This Row],[COUNT OF STRIKES]]=2,"BUBBLE",IF(Table2[[#This Row],[COUNT OF STRIKES]]=3,"AT RISK"))))))</f>
        <v>NO SALES LY</v>
      </c>
      <c r="AS1948" s="69" t="e">
        <f>IF(Table2[[#This Row],[Shelf Dollar Vol Current 12 Mths]]&gt;#REF!,"MEETS $ CRITERIA",IF(Table2[[#This Row],[Shelf Dollar Vol Current 12 Mths]]&lt;#REF!+1,"DOES NOT MEET $ CRITERIA"))</f>
        <v>#REF!</v>
      </c>
      <c r="AT1948" s="78"/>
    </row>
    <row r="1949" spans="1:46" ht="13.8" x14ac:dyDescent="0.3">
      <c r="A1949" s="68" t="s">
        <v>10818</v>
      </c>
      <c r="B1949" s="69">
        <v>46166</v>
      </c>
      <c r="C1949" s="69">
        <v>36</v>
      </c>
      <c r="D1949" s="69" t="s">
        <v>25</v>
      </c>
      <c r="E1949" s="70">
        <v>45200</v>
      </c>
      <c r="F1949" s="70" t="s">
        <v>10734</v>
      </c>
      <c r="G1949" s="71" t="s">
        <v>10819</v>
      </c>
      <c r="H1949" s="69" t="s">
        <v>6315</v>
      </c>
      <c r="I1949" s="68" t="s">
        <v>299</v>
      </c>
      <c r="J1949" s="68" t="s">
        <v>299</v>
      </c>
      <c r="K1949" s="68" t="s">
        <v>104</v>
      </c>
      <c r="L1949" s="68" t="s">
        <v>104</v>
      </c>
      <c r="M1949" s="68" t="s">
        <v>299</v>
      </c>
      <c r="N1949" s="68" t="s">
        <v>445</v>
      </c>
      <c r="O1949" s="68" t="s">
        <v>10820</v>
      </c>
      <c r="P1949" s="72" t="s">
        <v>299</v>
      </c>
      <c r="Q1949" s="68" t="s">
        <v>44</v>
      </c>
      <c r="R1949" s="68" t="s">
        <v>60</v>
      </c>
      <c r="S1949" s="68">
        <v>32</v>
      </c>
      <c r="T1949" s="68"/>
      <c r="U1949" s="68">
        <v>1</v>
      </c>
      <c r="V1949" s="68">
        <v>94.77</v>
      </c>
      <c r="W1949" s="68">
        <v>73.33</v>
      </c>
      <c r="X1949" s="68">
        <v>0.23</v>
      </c>
      <c r="Y1949" s="68">
        <v>257.43</v>
      </c>
      <c r="Z1949" s="68">
        <v>109.33</v>
      </c>
      <c r="AA1949" s="68">
        <v>0.57999999999999996</v>
      </c>
      <c r="AB1949" s="73">
        <v>14736.12</v>
      </c>
      <c r="AC1949" s="73">
        <v>6746.64</v>
      </c>
      <c r="AD1949" s="73">
        <v>14736.12</v>
      </c>
      <c r="AE1949" s="73">
        <v>6746.64</v>
      </c>
      <c r="AF1949" s="73"/>
      <c r="AG1949" s="73">
        <f>IFERROR(VLOOKUP(J1949,'Roll ups'!D:E,2,FALSE),0)</f>
        <v>12844114.079999994</v>
      </c>
      <c r="AH1949" s="74">
        <f>IF(Table2[[#This Row],[CATEGORY TTL LOOKUP]]=0,0,IF(Table2[[#This Row],[CATEGORY TTL LOOKUP]]&gt;0,SUM(AB1949/AG1949)))</f>
        <v>1.1473052877151032E-3</v>
      </c>
      <c r="AI1949" s="74" t="str">
        <f>IFERROR(IF(AH1949&lt;#REF!,"STRIKE",IF(AH1949&gt;=#REF!,"GOOD")),"NO DATA")</f>
        <v>NO DATA</v>
      </c>
      <c r="AJ1949" s="75">
        <f>IFERROR(VLOOKUP(K1949,'Roll ups'!H:I,2,FALSE),0)</f>
        <v>34230392.709999993</v>
      </c>
      <c r="AK1949" s="76">
        <f>IF(Table2[[#This Row],[PRICE TIER LOOKUP]]=0,0,IF(Table2[[#This Row],[PRICE TIER LOOKUP]]&gt;0,SUM(AB1949/AJ1949)))</f>
        <v>4.3049812851533609E-4</v>
      </c>
      <c r="AL1949" s="74" t="e">
        <f>IF(AK1949&lt;#REF!,"STRIKE",IF(AK1949&gt;=#REF!,"GOOD"))</f>
        <v>#REF!</v>
      </c>
      <c r="AM1949" s="75">
        <f>VLOOKUP(H1949,'Roll ups'!A:B,2,FALSE)</f>
        <v>325145452.83999985</v>
      </c>
      <c r="AN1949" s="77">
        <f t="shared" si="70"/>
        <v>4.5321624126330521E-5</v>
      </c>
      <c r="AO1949" s="74" t="str">
        <f>IFERROR(VLOOKUP(Table2[[#This Row],[Product Name]],'Roll ups'!L:P,5,FALSE),"GOOD")</f>
        <v>GOOD</v>
      </c>
      <c r="AP1949" s="74">
        <f>Table2[[#This Row],[Retail Dollar Vol Current 12 Mths]]/Table2[[#This Row],[SHELF SALES  LOOKUP]]</f>
        <v>4.5321624126330521E-5</v>
      </c>
      <c r="AQ1949" s="69">
        <f t="shared" si="71"/>
        <v>0</v>
      </c>
      <c r="AR194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949" s="69" t="e">
        <f>IF(Table2[[#This Row],[Shelf Dollar Vol Current 12 Mths]]&gt;#REF!,"MEETS $ CRITERIA",IF(Table2[[#This Row],[Shelf Dollar Vol Current 12 Mths]]&lt;#REF!+1,"DOES NOT MEET $ CRITERIA"))</f>
        <v>#REF!</v>
      </c>
      <c r="AT1949" s="78"/>
    </row>
    <row r="1950" spans="1:46" ht="13.8" x14ac:dyDescent="0.3">
      <c r="A1950" s="68" t="s">
        <v>10821</v>
      </c>
      <c r="B1950" s="69">
        <v>62619</v>
      </c>
      <c r="C1950" s="69">
        <v>244</v>
      </c>
      <c r="D1950" s="69" t="s">
        <v>25</v>
      </c>
      <c r="E1950" s="70">
        <v>45200</v>
      </c>
      <c r="F1950" s="70" t="s">
        <v>10734</v>
      </c>
      <c r="G1950" s="71" t="s">
        <v>10822</v>
      </c>
      <c r="H1950" s="69" t="s">
        <v>6315</v>
      </c>
      <c r="I1950" s="68" t="s">
        <v>116</v>
      </c>
      <c r="J1950" s="68" t="s">
        <v>6576</v>
      </c>
      <c r="K1950" s="68" t="s">
        <v>6577</v>
      </c>
      <c r="L1950" s="68" t="s">
        <v>132</v>
      </c>
      <c r="M1950" s="68" t="s">
        <v>116</v>
      </c>
      <c r="N1950" s="68" t="s">
        <v>989</v>
      </c>
      <c r="O1950" s="68" t="s">
        <v>10823</v>
      </c>
      <c r="P1950" s="72" t="s">
        <v>116</v>
      </c>
      <c r="Q1950" s="68" t="s">
        <v>9254</v>
      </c>
      <c r="R1950" s="68" t="s">
        <v>60</v>
      </c>
      <c r="S1950" s="68">
        <v>40</v>
      </c>
      <c r="T1950" s="68"/>
      <c r="U1950" s="68">
        <v>1</v>
      </c>
      <c r="V1950" s="68">
        <v>88.99</v>
      </c>
      <c r="W1950" s="68"/>
      <c r="X1950" s="68">
        <v>1</v>
      </c>
      <c r="Y1950" s="68">
        <v>570.08000000000004</v>
      </c>
      <c r="Z1950" s="68"/>
      <c r="AA1950" s="68">
        <v>1</v>
      </c>
      <c r="AB1950" s="73">
        <v>33235</v>
      </c>
      <c r="AC1950" s="73"/>
      <c r="AD1950" s="73">
        <v>33235</v>
      </c>
      <c r="AE1950" s="73"/>
      <c r="AF1950" s="73"/>
      <c r="AG1950" s="73">
        <f>IFERROR(VLOOKUP(J1950,'Roll ups'!D:E,2,FALSE),0)</f>
        <v>1255013.1799999997</v>
      </c>
      <c r="AH1950" s="74">
        <f>IF(Table2[[#This Row],[CATEGORY TTL LOOKUP]]=0,0,IF(Table2[[#This Row],[CATEGORY TTL LOOKUP]]&gt;0,SUM(AB1950/AG1950)))</f>
        <v>2.6481793601562022E-2</v>
      </c>
      <c r="AI1950" s="74" t="str">
        <f>IFERROR(IF(AH1950&lt;#REF!,"STRIKE",IF(AH1950&gt;=#REF!,"GOOD")),"NO DATA")</f>
        <v>NO DATA</v>
      </c>
      <c r="AJ1950" s="75">
        <f>IFERROR(VLOOKUP(K1950,'Roll ups'!H:I,2,FALSE),0)</f>
        <v>1255013.1799999997</v>
      </c>
      <c r="AK1950" s="76">
        <f>IF(Table2[[#This Row],[PRICE TIER LOOKUP]]=0,0,IF(Table2[[#This Row],[PRICE TIER LOOKUP]]&gt;0,SUM(AB1950/AJ1950)))</f>
        <v>2.6481793601562022E-2</v>
      </c>
      <c r="AL1950" s="74" t="e">
        <f>IF(AK1950&lt;#REF!,"STRIKE",IF(AK1950&gt;=#REF!,"GOOD"))</f>
        <v>#REF!</v>
      </c>
      <c r="AM1950" s="75">
        <f>VLOOKUP(H1950,'Roll ups'!A:B,2,FALSE)</f>
        <v>325145452.83999985</v>
      </c>
      <c r="AN1950" s="77">
        <f t="shared" si="70"/>
        <v>1.022157920700018E-4</v>
      </c>
      <c r="AO1950" s="74" t="str">
        <f>IFERROR(VLOOKUP(Table2[[#This Row],[Product Name]],'Roll ups'!L:P,5,FALSE),"GOOD")</f>
        <v>GOOD</v>
      </c>
      <c r="AP1950" s="74">
        <f>Table2[[#This Row],[Retail Dollar Vol Current 12 Mths]]/Table2[[#This Row],[SHELF SALES  LOOKUP]]</f>
        <v>1.022157920700018E-4</v>
      </c>
      <c r="AQ1950" s="69">
        <f t="shared" si="71"/>
        <v>0</v>
      </c>
      <c r="AR1950" s="69" t="str">
        <f>IF(Table2[[#This Row],[Shelf Dollar Vol Last 12 Mths]]="","NO SALES LY",IF(Table2[[#This Row],[Shelf Dollar Vol Last 12 Mths]]&gt;0,IF(Table2[[#This Row],[COUNT OF STRIKES]]=0,"GOOD",IF(Table2[[#This Row],[COUNT OF STRIKES]]=1,"FAIR",IF(Table2[[#This Row],[COUNT OF STRIKES]]=2,"BUBBLE",IF(Table2[[#This Row],[COUNT OF STRIKES]]=3,"AT RISK"))))))</f>
        <v>NO SALES LY</v>
      </c>
      <c r="AS1950" s="69" t="e">
        <f>IF(Table2[[#This Row],[Shelf Dollar Vol Current 12 Mths]]&gt;#REF!,"MEETS $ CRITERIA",IF(Table2[[#This Row],[Shelf Dollar Vol Current 12 Mths]]&lt;#REF!+1,"DOES NOT MEET $ CRITERIA"))</f>
        <v>#REF!</v>
      </c>
      <c r="AT1950" s="78"/>
    </row>
    <row r="1951" spans="1:46" ht="13.8" x14ac:dyDescent="0.3">
      <c r="A1951" s="68" t="s">
        <v>10824</v>
      </c>
      <c r="B1951" s="69">
        <v>63006</v>
      </c>
      <c r="C1951" s="69">
        <v>79</v>
      </c>
      <c r="D1951" s="69" t="s">
        <v>25</v>
      </c>
      <c r="E1951" s="70">
        <v>45200</v>
      </c>
      <c r="F1951" s="70" t="s">
        <v>10734</v>
      </c>
      <c r="G1951" s="71" t="s">
        <v>10825</v>
      </c>
      <c r="H1951" s="69" t="s">
        <v>6315</v>
      </c>
      <c r="I1951" s="68" t="s">
        <v>116</v>
      </c>
      <c r="J1951" s="68" t="s">
        <v>6576</v>
      </c>
      <c r="K1951" s="68" t="s">
        <v>6577</v>
      </c>
      <c r="L1951" s="68" t="s">
        <v>132</v>
      </c>
      <c r="M1951" s="68" t="s">
        <v>116</v>
      </c>
      <c r="N1951" s="68" t="s">
        <v>989</v>
      </c>
      <c r="O1951" s="68" t="s">
        <v>10826</v>
      </c>
      <c r="P1951" s="72" t="s">
        <v>116</v>
      </c>
      <c r="Q1951" s="68" t="s">
        <v>9254</v>
      </c>
      <c r="R1951" s="68" t="s">
        <v>60</v>
      </c>
      <c r="S1951" s="68">
        <v>21</v>
      </c>
      <c r="T1951" s="68"/>
      <c r="U1951" s="68">
        <v>1</v>
      </c>
      <c r="V1951" s="68">
        <v>88.52</v>
      </c>
      <c r="W1951" s="68"/>
      <c r="X1951" s="68">
        <v>1</v>
      </c>
      <c r="Y1951" s="68">
        <v>88.52</v>
      </c>
      <c r="Z1951" s="68"/>
      <c r="AA1951" s="68">
        <v>1</v>
      </c>
      <c r="AB1951" s="73">
        <v>5161.2</v>
      </c>
      <c r="AC1951" s="73"/>
      <c r="AD1951" s="73">
        <v>5161.2</v>
      </c>
      <c r="AE1951" s="73"/>
      <c r="AF1951" s="73"/>
      <c r="AG1951" s="73">
        <f>IFERROR(VLOOKUP(J1951,'Roll ups'!D:E,2,FALSE),0)</f>
        <v>1255013.1799999997</v>
      </c>
      <c r="AH1951" s="74">
        <f>IF(Table2[[#This Row],[CATEGORY TTL LOOKUP]]=0,0,IF(Table2[[#This Row],[CATEGORY TTL LOOKUP]]&gt;0,SUM(AB1951/AG1951)))</f>
        <v>4.112466771066102E-3</v>
      </c>
      <c r="AI1951" s="74" t="str">
        <f>IFERROR(IF(AH1951&lt;#REF!,"STRIKE",IF(AH1951&gt;=#REF!,"GOOD")),"NO DATA")</f>
        <v>NO DATA</v>
      </c>
      <c r="AJ1951" s="75">
        <f>IFERROR(VLOOKUP(K1951,'Roll ups'!H:I,2,FALSE),0)</f>
        <v>1255013.1799999997</v>
      </c>
      <c r="AK1951" s="76">
        <f>IF(Table2[[#This Row],[PRICE TIER LOOKUP]]=0,0,IF(Table2[[#This Row],[PRICE TIER LOOKUP]]&gt;0,SUM(AB1951/AJ1951)))</f>
        <v>4.112466771066102E-3</v>
      </c>
      <c r="AL1951" s="74" t="e">
        <f>IF(AK1951&lt;#REF!,"STRIKE",IF(AK1951&gt;=#REF!,"GOOD"))</f>
        <v>#REF!</v>
      </c>
      <c r="AM1951" s="75">
        <f>VLOOKUP(H1951,'Roll ups'!A:B,2,FALSE)</f>
        <v>325145452.83999985</v>
      </c>
      <c r="AN1951" s="77">
        <f t="shared" si="70"/>
        <v>1.5873511239106159E-5</v>
      </c>
      <c r="AO1951" s="74" t="str">
        <f>IFERROR(VLOOKUP(Table2[[#This Row],[Product Name]],'Roll ups'!L:P,5,FALSE),"GOOD")</f>
        <v>GOOD</v>
      </c>
      <c r="AP1951" s="74">
        <f>Table2[[#This Row],[Retail Dollar Vol Current 12 Mths]]/Table2[[#This Row],[SHELF SALES  LOOKUP]]</f>
        <v>1.5873511239106159E-5</v>
      </c>
      <c r="AQ1951" s="69">
        <f t="shared" si="71"/>
        <v>0</v>
      </c>
      <c r="AR1951" s="69" t="str">
        <f>IF(Table2[[#This Row],[Shelf Dollar Vol Last 12 Mths]]="","NO SALES LY",IF(Table2[[#This Row],[Shelf Dollar Vol Last 12 Mths]]&gt;0,IF(Table2[[#This Row],[COUNT OF STRIKES]]=0,"GOOD",IF(Table2[[#This Row],[COUNT OF STRIKES]]=1,"FAIR",IF(Table2[[#This Row],[COUNT OF STRIKES]]=2,"BUBBLE",IF(Table2[[#This Row],[COUNT OF STRIKES]]=3,"AT RISK"))))))</f>
        <v>NO SALES LY</v>
      </c>
      <c r="AS1951" s="69" t="e">
        <f>IF(Table2[[#This Row],[Shelf Dollar Vol Current 12 Mths]]&gt;#REF!,"MEETS $ CRITERIA",IF(Table2[[#This Row],[Shelf Dollar Vol Current 12 Mths]]&lt;#REF!+1,"DOES NOT MEET $ CRITERIA"))</f>
        <v>#REF!</v>
      </c>
      <c r="AT1951" s="78"/>
    </row>
    <row r="1952" spans="1:46" ht="13.8" x14ac:dyDescent="0.3">
      <c r="A1952" s="68" t="s">
        <v>10827</v>
      </c>
      <c r="B1952" s="69">
        <v>63007</v>
      </c>
      <c r="C1952" s="69">
        <v>116</v>
      </c>
      <c r="D1952" s="69" t="s">
        <v>25</v>
      </c>
      <c r="E1952" s="70">
        <v>45200</v>
      </c>
      <c r="F1952" s="70" t="s">
        <v>10734</v>
      </c>
      <c r="G1952" s="71" t="s">
        <v>10828</v>
      </c>
      <c r="H1952" s="69" t="s">
        <v>6315</v>
      </c>
      <c r="I1952" s="68" t="s">
        <v>116</v>
      </c>
      <c r="J1952" s="68" t="s">
        <v>6576</v>
      </c>
      <c r="K1952" s="68" t="s">
        <v>6577</v>
      </c>
      <c r="L1952" s="68" t="s">
        <v>89</v>
      </c>
      <c r="M1952" s="68" t="s">
        <v>116</v>
      </c>
      <c r="N1952" s="68" t="s">
        <v>1027</v>
      </c>
      <c r="O1952" s="68" t="s">
        <v>10829</v>
      </c>
      <c r="P1952" s="72" t="s">
        <v>116</v>
      </c>
      <c r="Q1952" s="68" t="s">
        <v>47</v>
      </c>
      <c r="R1952" s="68" t="s">
        <v>31</v>
      </c>
      <c r="S1952" s="68">
        <v>9</v>
      </c>
      <c r="T1952" s="68">
        <v>127.85</v>
      </c>
      <c r="U1952" s="68">
        <v>-14</v>
      </c>
      <c r="V1952" s="68">
        <v>28.41</v>
      </c>
      <c r="W1952" s="68">
        <v>127.85</v>
      </c>
      <c r="X1952" s="68">
        <v>-3.5</v>
      </c>
      <c r="Y1952" s="68">
        <v>99.44</v>
      </c>
      <c r="Z1952" s="68">
        <v>127.85</v>
      </c>
      <c r="AA1952" s="68">
        <v>-0.28999999999999998</v>
      </c>
      <c r="AB1952" s="73">
        <v>10334.879999999999</v>
      </c>
      <c r="AC1952" s="73">
        <v>13964.4</v>
      </c>
      <c r="AD1952" s="73">
        <v>10861.2</v>
      </c>
      <c r="AE1952" s="73">
        <v>13964.4</v>
      </c>
      <c r="AF1952" s="73"/>
      <c r="AG1952" s="73">
        <f>IFERROR(VLOOKUP(J1952,'Roll ups'!D:E,2,FALSE),0)</f>
        <v>1255013.1799999997</v>
      </c>
      <c r="AH1952" s="74">
        <f>IF(Table2[[#This Row],[CATEGORY TTL LOOKUP]]=0,0,IF(Table2[[#This Row],[CATEGORY TTL LOOKUP]]&gt;0,SUM(AB1952/AG1952)))</f>
        <v>8.2348776608067182E-3</v>
      </c>
      <c r="AI1952" s="74" t="str">
        <f>IFERROR(IF(AH1952&lt;#REF!,"STRIKE",IF(AH1952&gt;=#REF!,"GOOD")),"NO DATA")</f>
        <v>NO DATA</v>
      </c>
      <c r="AJ1952" s="75">
        <f>IFERROR(VLOOKUP(K1952,'Roll ups'!H:I,2,FALSE),0)</f>
        <v>1255013.1799999997</v>
      </c>
      <c r="AK1952" s="76">
        <f>IF(Table2[[#This Row],[PRICE TIER LOOKUP]]=0,0,IF(Table2[[#This Row],[PRICE TIER LOOKUP]]&gt;0,SUM(AB1952/AJ1952)))</f>
        <v>8.2348776608067182E-3</v>
      </c>
      <c r="AL1952" s="74" t="e">
        <f>IF(AK1952&lt;#REF!,"STRIKE",IF(AK1952&gt;=#REF!,"GOOD"))</f>
        <v>#REF!</v>
      </c>
      <c r="AM1952" s="75">
        <f>VLOOKUP(H1952,'Roll ups'!A:B,2,FALSE)</f>
        <v>325145452.83999985</v>
      </c>
      <c r="AN1952" s="77">
        <f t="shared" si="70"/>
        <v>3.1785405300087858E-5</v>
      </c>
      <c r="AO1952" s="74" t="str">
        <f>IFERROR(VLOOKUP(Table2[[#This Row],[Product Name]],'Roll ups'!L:P,5,FALSE),"GOOD")</f>
        <v>GOOD</v>
      </c>
      <c r="AP1952" s="74">
        <f>Table2[[#This Row],[Retail Dollar Vol Current 12 Mths]]/Table2[[#This Row],[SHELF SALES  LOOKUP]]</f>
        <v>3.3404126999569837E-5</v>
      </c>
      <c r="AQ1952" s="69">
        <f t="shared" si="71"/>
        <v>0</v>
      </c>
      <c r="AR195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952" s="69" t="e">
        <f>IF(Table2[[#This Row],[Shelf Dollar Vol Current 12 Mths]]&gt;#REF!,"MEETS $ CRITERIA",IF(Table2[[#This Row],[Shelf Dollar Vol Current 12 Mths]]&lt;#REF!+1,"DOES NOT MEET $ CRITERIA"))</f>
        <v>#REF!</v>
      </c>
      <c r="AT1952" s="78"/>
    </row>
    <row r="1953" spans="1:46" ht="13.8" x14ac:dyDescent="0.3">
      <c r="A1953" s="68" t="s">
        <v>10830</v>
      </c>
      <c r="B1953" s="69">
        <v>102081</v>
      </c>
      <c r="C1953" s="69">
        <v>142</v>
      </c>
      <c r="D1953" s="69" t="s">
        <v>25</v>
      </c>
      <c r="E1953" s="70">
        <v>45200</v>
      </c>
      <c r="F1953" s="70" t="s">
        <v>10734</v>
      </c>
      <c r="G1953" s="71" t="s">
        <v>10831</v>
      </c>
      <c r="H1953" s="69" t="s">
        <v>6315</v>
      </c>
      <c r="I1953" s="68" t="s">
        <v>116</v>
      </c>
      <c r="J1953" s="68" t="s">
        <v>6576</v>
      </c>
      <c r="K1953" s="68" t="s">
        <v>6577</v>
      </c>
      <c r="L1953" s="68" t="s">
        <v>132</v>
      </c>
      <c r="M1953" s="68" t="s">
        <v>116</v>
      </c>
      <c r="N1953" s="68" t="s">
        <v>989</v>
      </c>
      <c r="O1953" s="68" t="s">
        <v>10832</v>
      </c>
      <c r="P1953" s="72" t="s">
        <v>116</v>
      </c>
      <c r="Q1953" s="68" t="s">
        <v>9254</v>
      </c>
      <c r="R1953" s="68" t="s">
        <v>60</v>
      </c>
      <c r="S1953" s="68">
        <v>37</v>
      </c>
      <c r="T1953" s="68"/>
      <c r="U1953" s="68">
        <v>1</v>
      </c>
      <c r="V1953" s="68">
        <v>94.7</v>
      </c>
      <c r="W1953" s="68"/>
      <c r="X1953" s="68">
        <v>1</v>
      </c>
      <c r="Y1953" s="68">
        <v>322.93</v>
      </c>
      <c r="Z1953" s="68"/>
      <c r="AA1953" s="68">
        <v>1</v>
      </c>
      <c r="AB1953" s="73">
        <v>18823.2</v>
      </c>
      <c r="AC1953" s="73"/>
      <c r="AD1953" s="73">
        <v>18823.2</v>
      </c>
      <c r="AE1953" s="73"/>
      <c r="AF1953" s="73"/>
      <c r="AG1953" s="73">
        <f>IFERROR(VLOOKUP(J1953,'Roll ups'!D:E,2,FALSE),0)</f>
        <v>1255013.1799999997</v>
      </c>
      <c r="AH1953" s="74">
        <f>IF(Table2[[#This Row],[CATEGORY TTL LOOKUP]]=0,0,IF(Table2[[#This Row],[CATEGORY TTL LOOKUP]]&gt;0,SUM(AB1953/AG1953)))</f>
        <v>1.4998408223888138E-2</v>
      </c>
      <c r="AI1953" s="74" t="str">
        <f>IFERROR(IF(AH1953&lt;#REF!,"STRIKE",IF(AH1953&gt;=#REF!,"GOOD")),"NO DATA")</f>
        <v>NO DATA</v>
      </c>
      <c r="AJ1953" s="75">
        <f>IFERROR(VLOOKUP(K1953,'Roll ups'!H:I,2,FALSE),0)</f>
        <v>1255013.1799999997</v>
      </c>
      <c r="AK1953" s="76">
        <f>IF(Table2[[#This Row],[PRICE TIER LOOKUP]]=0,0,IF(Table2[[#This Row],[PRICE TIER LOOKUP]]&gt;0,SUM(AB1953/AJ1953)))</f>
        <v>1.4998408223888138E-2</v>
      </c>
      <c r="AL1953" s="74" t="e">
        <f>IF(AK1953&lt;#REF!,"STRIKE",IF(AK1953&gt;=#REF!,"GOOD"))</f>
        <v>#REF!</v>
      </c>
      <c r="AM1953" s="75">
        <f>VLOOKUP(H1953,'Roll ups'!A:B,2,FALSE)</f>
        <v>325145452.83999985</v>
      </c>
      <c r="AN1953" s="77">
        <f t="shared" si="70"/>
        <v>5.7891629224975413E-5</v>
      </c>
      <c r="AO1953" s="74" t="str">
        <f>IFERROR(VLOOKUP(Table2[[#This Row],[Product Name]],'Roll ups'!L:P,5,FALSE),"GOOD")</f>
        <v>GOOD</v>
      </c>
      <c r="AP1953" s="74">
        <f>Table2[[#This Row],[Retail Dollar Vol Current 12 Mths]]/Table2[[#This Row],[SHELF SALES  LOOKUP]]</f>
        <v>5.7891629224975413E-5</v>
      </c>
      <c r="AQ1953" s="69">
        <f t="shared" si="71"/>
        <v>0</v>
      </c>
      <c r="AR1953" s="69" t="str">
        <f>IF(Table2[[#This Row],[Shelf Dollar Vol Last 12 Mths]]="","NO SALES LY",IF(Table2[[#This Row],[Shelf Dollar Vol Last 12 Mths]]&gt;0,IF(Table2[[#This Row],[COUNT OF STRIKES]]=0,"GOOD",IF(Table2[[#This Row],[COUNT OF STRIKES]]=1,"FAIR",IF(Table2[[#This Row],[COUNT OF STRIKES]]=2,"BUBBLE",IF(Table2[[#This Row],[COUNT OF STRIKES]]=3,"AT RISK"))))))</f>
        <v>NO SALES LY</v>
      </c>
      <c r="AS1953" s="69" t="e">
        <f>IF(Table2[[#This Row],[Shelf Dollar Vol Current 12 Mths]]&gt;#REF!,"MEETS $ CRITERIA",IF(Table2[[#This Row],[Shelf Dollar Vol Current 12 Mths]]&lt;#REF!+1,"DOES NOT MEET $ CRITERIA"))</f>
        <v>#REF!</v>
      </c>
      <c r="AT1953" s="78"/>
    </row>
    <row r="1954" spans="1:46" ht="13.8" x14ac:dyDescent="0.3">
      <c r="A1954" s="68" t="s">
        <v>10833</v>
      </c>
      <c r="B1954" s="69">
        <v>85452</v>
      </c>
      <c r="C1954" s="69">
        <v>34</v>
      </c>
      <c r="D1954" s="69" t="s">
        <v>25</v>
      </c>
      <c r="E1954" s="70">
        <v>45200</v>
      </c>
      <c r="F1954" s="70" t="s">
        <v>10734</v>
      </c>
      <c r="G1954" s="71" t="s">
        <v>10834</v>
      </c>
      <c r="H1954" s="69" t="s">
        <v>6315</v>
      </c>
      <c r="I1954" s="68" t="s">
        <v>245</v>
      </c>
      <c r="J1954" s="68" t="s">
        <v>245</v>
      </c>
      <c r="K1954" s="68" t="s">
        <v>146</v>
      </c>
      <c r="L1954" s="68" t="s">
        <v>146</v>
      </c>
      <c r="M1954" s="68" t="s">
        <v>245</v>
      </c>
      <c r="N1954" s="68" t="s">
        <v>246</v>
      </c>
      <c r="O1954" s="68" t="s">
        <v>10835</v>
      </c>
      <c r="P1954" s="72" t="s">
        <v>245</v>
      </c>
      <c r="Q1954" s="68" t="s">
        <v>44</v>
      </c>
      <c r="R1954" s="68" t="s">
        <v>31</v>
      </c>
      <c r="S1954" s="68">
        <v>1</v>
      </c>
      <c r="T1954" s="68"/>
      <c r="U1954" s="68">
        <v>1</v>
      </c>
      <c r="V1954" s="68">
        <v>1</v>
      </c>
      <c r="W1954" s="68"/>
      <c r="X1954" s="68">
        <v>1</v>
      </c>
      <c r="Y1954" s="68">
        <v>18.420000000000002</v>
      </c>
      <c r="Z1954" s="68"/>
      <c r="AA1954" s="68">
        <v>1</v>
      </c>
      <c r="AB1954" s="73">
        <v>15299.83</v>
      </c>
      <c r="AC1954" s="73"/>
      <c r="AD1954" s="73">
        <v>15299.83</v>
      </c>
      <c r="AE1954" s="73"/>
      <c r="AF1954" s="73"/>
      <c r="AG1954" s="73">
        <f>IFERROR(VLOOKUP(J1954,'Roll ups'!D:E,2,FALSE),0)</f>
        <v>57863085.470000021</v>
      </c>
      <c r="AH1954" s="74">
        <f>IF(Table2[[#This Row],[CATEGORY TTL LOOKUP]]=0,0,IF(Table2[[#This Row],[CATEGORY TTL LOOKUP]]&gt;0,SUM(AB1954/AG1954)))</f>
        <v>2.6441434769206051E-4</v>
      </c>
      <c r="AI1954" s="74" t="str">
        <f>IFERROR(IF(AH1954&lt;#REF!,"STRIKE",IF(AH1954&gt;=#REF!,"GOOD")),"NO DATA")</f>
        <v>NO DATA</v>
      </c>
      <c r="AJ1954" s="75">
        <f>IFERROR(VLOOKUP(K1954,'Roll ups'!H:I,2,FALSE),0)</f>
        <v>69119979.479999974</v>
      </c>
      <c r="AK1954" s="76">
        <f>IF(Table2[[#This Row],[PRICE TIER LOOKUP]]=0,0,IF(Table2[[#This Row],[PRICE TIER LOOKUP]]&gt;0,SUM(AB1954/AJ1954)))</f>
        <v>2.2135177288973358E-4</v>
      </c>
      <c r="AL1954" s="74" t="e">
        <f>IF(AK1954&lt;#REF!,"STRIKE",IF(AK1954&gt;=#REF!,"GOOD"))</f>
        <v>#REF!</v>
      </c>
      <c r="AM1954" s="75">
        <f>VLOOKUP(H1954,'Roll ups'!A:B,2,FALSE)</f>
        <v>325145452.83999985</v>
      </c>
      <c r="AN1954" s="77">
        <f t="shared" si="70"/>
        <v>4.7055340514107887E-5</v>
      </c>
      <c r="AO1954" s="74" t="str">
        <f>IFERROR(VLOOKUP(Table2[[#This Row],[Product Name]],'Roll ups'!L:P,5,FALSE),"GOOD")</f>
        <v>GOOD</v>
      </c>
      <c r="AP1954" s="74">
        <f>Table2[[#This Row],[Retail Dollar Vol Current 12 Mths]]/Table2[[#This Row],[SHELF SALES  LOOKUP]]</f>
        <v>4.7055340514107887E-5</v>
      </c>
      <c r="AQ1954" s="69">
        <f t="shared" si="71"/>
        <v>0</v>
      </c>
      <c r="AR1954" s="69" t="str">
        <f>IF(Table2[[#This Row],[Shelf Dollar Vol Last 12 Mths]]="","NO SALES LY",IF(Table2[[#This Row],[Shelf Dollar Vol Last 12 Mths]]&gt;0,IF(Table2[[#This Row],[COUNT OF STRIKES]]=0,"GOOD",IF(Table2[[#This Row],[COUNT OF STRIKES]]=1,"FAIR",IF(Table2[[#This Row],[COUNT OF STRIKES]]=2,"BUBBLE",IF(Table2[[#This Row],[COUNT OF STRIKES]]=3,"AT RISK"))))))</f>
        <v>NO SALES LY</v>
      </c>
      <c r="AS1954" s="69" t="e">
        <f>IF(Table2[[#This Row],[Shelf Dollar Vol Current 12 Mths]]&gt;#REF!,"MEETS $ CRITERIA",IF(Table2[[#This Row],[Shelf Dollar Vol Current 12 Mths]]&lt;#REF!+1,"DOES NOT MEET $ CRITERIA"))</f>
        <v>#REF!</v>
      </c>
      <c r="AT1954" s="78"/>
    </row>
    <row r="1955" spans="1:46" ht="13.8" x14ac:dyDescent="0.3">
      <c r="A1955" s="68" t="s">
        <v>10836</v>
      </c>
      <c r="B1955" s="69">
        <v>85453</v>
      </c>
      <c r="C1955" s="69">
        <v>32</v>
      </c>
      <c r="D1955" s="69" t="s">
        <v>25</v>
      </c>
      <c r="E1955" s="70">
        <v>45200</v>
      </c>
      <c r="F1955" s="70" t="s">
        <v>10734</v>
      </c>
      <c r="G1955" s="71" t="s">
        <v>10837</v>
      </c>
      <c r="H1955" s="69" t="s">
        <v>6315</v>
      </c>
      <c r="I1955" s="68" t="s">
        <v>245</v>
      </c>
      <c r="J1955" s="68" t="s">
        <v>245</v>
      </c>
      <c r="K1955" s="68" t="s">
        <v>146</v>
      </c>
      <c r="L1955" s="68" t="s">
        <v>146</v>
      </c>
      <c r="M1955" s="68" t="s">
        <v>245</v>
      </c>
      <c r="N1955" s="68" t="s">
        <v>246</v>
      </c>
      <c r="O1955" s="68" t="s">
        <v>10838</v>
      </c>
      <c r="P1955" s="72" t="s">
        <v>245</v>
      </c>
      <c r="Q1955" s="68" t="s">
        <v>44</v>
      </c>
      <c r="R1955" s="68" t="s">
        <v>31</v>
      </c>
      <c r="S1955" s="68"/>
      <c r="T1955" s="68"/>
      <c r="U1955" s="68"/>
      <c r="V1955" s="68">
        <v>0.5</v>
      </c>
      <c r="W1955" s="68"/>
      <c r="X1955" s="68">
        <v>1</v>
      </c>
      <c r="Y1955" s="68">
        <v>16.579999999999998</v>
      </c>
      <c r="Z1955" s="68"/>
      <c r="AA1955" s="68">
        <v>1</v>
      </c>
      <c r="AB1955" s="73">
        <v>18367.7</v>
      </c>
      <c r="AC1955" s="73"/>
      <c r="AD1955" s="73">
        <v>18367.7</v>
      </c>
      <c r="AE1955" s="73"/>
      <c r="AF1955" s="73"/>
      <c r="AG1955" s="73">
        <f>IFERROR(VLOOKUP(J1955,'Roll ups'!D:E,2,FALSE),0)</f>
        <v>57863085.470000021</v>
      </c>
      <c r="AH1955" s="74">
        <f>IF(Table2[[#This Row],[CATEGORY TTL LOOKUP]]=0,0,IF(Table2[[#This Row],[CATEGORY TTL LOOKUP]]&gt;0,SUM(AB1955/AG1955)))</f>
        <v>3.1743381554588906E-4</v>
      </c>
      <c r="AI1955" s="74" t="str">
        <f>IFERROR(IF(AH1955&lt;#REF!,"STRIKE",IF(AH1955&gt;=#REF!,"GOOD")),"NO DATA")</f>
        <v>NO DATA</v>
      </c>
      <c r="AJ1955" s="75">
        <f>IFERROR(VLOOKUP(K1955,'Roll ups'!H:I,2,FALSE),0)</f>
        <v>69119979.479999974</v>
      </c>
      <c r="AK1955" s="76">
        <f>IF(Table2[[#This Row],[PRICE TIER LOOKUP]]=0,0,IF(Table2[[#This Row],[PRICE TIER LOOKUP]]&gt;0,SUM(AB1955/AJ1955)))</f>
        <v>2.6573647935348039E-4</v>
      </c>
      <c r="AL1955" s="74" t="e">
        <f>IF(AK1955&lt;#REF!,"STRIKE",IF(AK1955&gt;=#REF!,"GOOD"))</f>
        <v>#REF!</v>
      </c>
      <c r="AM1955" s="75">
        <f>VLOOKUP(H1955,'Roll ups'!A:B,2,FALSE)</f>
        <v>325145452.83999985</v>
      </c>
      <c r="AN1955" s="77">
        <f t="shared" si="70"/>
        <v>5.6490717737450639E-5</v>
      </c>
      <c r="AO1955" s="74" t="str">
        <f>IFERROR(VLOOKUP(Table2[[#This Row],[Product Name]],'Roll ups'!L:P,5,FALSE),"GOOD")</f>
        <v>GOOD</v>
      </c>
      <c r="AP1955" s="74">
        <f>Table2[[#This Row],[Retail Dollar Vol Current 12 Mths]]/Table2[[#This Row],[SHELF SALES  LOOKUP]]</f>
        <v>5.6490717737450639E-5</v>
      </c>
      <c r="AQ1955" s="69">
        <f t="shared" si="71"/>
        <v>0</v>
      </c>
      <c r="AR1955" s="69" t="str">
        <f>IF(Table2[[#This Row],[Shelf Dollar Vol Last 12 Mths]]="","NO SALES LY",IF(Table2[[#This Row],[Shelf Dollar Vol Last 12 Mths]]&gt;0,IF(Table2[[#This Row],[COUNT OF STRIKES]]=0,"GOOD",IF(Table2[[#This Row],[COUNT OF STRIKES]]=1,"FAIR",IF(Table2[[#This Row],[COUNT OF STRIKES]]=2,"BUBBLE",IF(Table2[[#This Row],[COUNT OF STRIKES]]=3,"AT RISK"))))))</f>
        <v>NO SALES LY</v>
      </c>
      <c r="AS1955" s="69" t="e">
        <f>IF(Table2[[#This Row],[Shelf Dollar Vol Current 12 Mths]]&gt;#REF!,"MEETS $ CRITERIA",IF(Table2[[#This Row],[Shelf Dollar Vol Current 12 Mths]]&lt;#REF!+1,"DOES NOT MEET $ CRITERIA"))</f>
        <v>#REF!</v>
      </c>
      <c r="AT1955" s="78"/>
    </row>
    <row r="1956" spans="1:46" ht="13.8" x14ac:dyDescent="0.3">
      <c r="A1956" s="68" t="s">
        <v>10839</v>
      </c>
      <c r="B1956" s="69">
        <v>85733</v>
      </c>
      <c r="C1956" s="69">
        <v>167</v>
      </c>
      <c r="D1956" s="69" t="s">
        <v>25</v>
      </c>
      <c r="E1956" s="70">
        <v>45200</v>
      </c>
      <c r="F1956" s="70" t="s">
        <v>10734</v>
      </c>
      <c r="G1956" s="71" t="s">
        <v>10840</v>
      </c>
      <c r="H1956" s="69" t="s">
        <v>6315</v>
      </c>
      <c r="I1956" s="68" t="s">
        <v>245</v>
      </c>
      <c r="J1956" s="68" t="s">
        <v>245</v>
      </c>
      <c r="K1956" s="68" t="s">
        <v>146</v>
      </c>
      <c r="L1956" s="68" t="s">
        <v>146</v>
      </c>
      <c r="M1956" s="68" t="s">
        <v>245</v>
      </c>
      <c r="N1956" s="68" t="s">
        <v>246</v>
      </c>
      <c r="O1956" s="68" t="s">
        <v>10841</v>
      </c>
      <c r="P1956" s="72" t="s">
        <v>245</v>
      </c>
      <c r="Q1956" s="68" t="s">
        <v>63</v>
      </c>
      <c r="R1956" s="68" t="s">
        <v>31</v>
      </c>
      <c r="S1956" s="68">
        <v>2</v>
      </c>
      <c r="T1956" s="68"/>
      <c r="U1956" s="68">
        <v>1</v>
      </c>
      <c r="V1956" s="68">
        <v>5.14</v>
      </c>
      <c r="W1956" s="68"/>
      <c r="X1956" s="68">
        <v>1</v>
      </c>
      <c r="Y1956" s="68">
        <v>111.11</v>
      </c>
      <c r="Z1956" s="68"/>
      <c r="AA1956" s="68">
        <v>1</v>
      </c>
      <c r="AB1956" s="73">
        <v>142785.72</v>
      </c>
      <c r="AC1956" s="73"/>
      <c r="AD1956" s="73">
        <v>142785.72</v>
      </c>
      <c r="AE1956" s="73"/>
      <c r="AF1956" s="73"/>
      <c r="AG1956" s="73">
        <f>IFERROR(VLOOKUP(J1956,'Roll ups'!D:E,2,FALSE),0)</f>
        <v>57863085.470000021</v>
      </c>
      <c r="AH1956" s="74">
        <f>IF(Table2[[#This Row],[CATEGORY TTL LOOKUP]]=0,0,IF(Table2[[#This Row],[CATEGORY TTL LOOKUP]]&gt;0,SUM(AB1956/AG1956)))</f>
        <v>2.4676478767111268E-3</v>
      </c>
      <c r="AI1956" s="74" t="str">
        <f>IFERROR(IF(AH1956&lt;#REF!,"STRIKE",IF(AH1956&gt;=#REF!,"GOOD")),"NO DATA")</f>
        <v>NO DATA</v>
      </c>
      <c r="AJ1956" s="75">
        <f>IFERROR(VLOOKUP(K1956,'Roll ups'!H:I,2,FALSE),0)</f>
        <v>69119979.479999974</v>
      </c>
      <c r="AK1956" s="76">
        <f>IF(Table2[[#This Row],[PRICE TIER LOOKUP]]=0,0,IF(Table2[[#This Row],[PRICE TIER LOOKUP]]&gt;0,SUM(AB1956/AJ1956)))</f>
        <v>2.0657662382743526E-3</v>
      </c>
      <c r="AL1956" s="74" t="e">
        <f>IF(AK1956&lt;#REF!,"STRIKE",IF(AK1956&gt;=#REF!,"GOOD"))</f>
        <v>#REF!</v>
      </c>
      <c r="AM1956" s="75">
        <f>VLOOKUP(H1956,'Roll ups'!A:B,2,FALSE)</f>
        <v>325145452.83999985</v>
      </c>
      <c r="AN1956" s="77">
        <f t="shared" si="70"/>
        <v>4.3914413919318479E-4</v>
      </c>
      <c r="AO1956" s="74" t="str">
        <f>IFERROR(VLOOKUP(Table2[[#This Row],[Product Name]],'Roll ups'!L:P,5,FALSE),"GOOD")</f>
        <v>GOOD</v>
      </c>
      <c r="AP1956" s="74">
        <f>Table2[[#This Row],[Retail Dollar Vol Current 12 Mths]]/Table2[[#This Row],[SHELF SALES  LOOKUP]]</f>
        <v>4.3914413919318479E-4</v>
      </c>
      <c r="AQ1956" s="69">
        <f t="shared" si="71"/>
        <v>0</v>
      </c>
      <c r="AR1956" s="69" t="str">
        <f>IF(Table2[[#This Row],[Shelf Dollar Vol Last 12 Mths]]="","NO SALES LY",IF(Table2[[#This Row],[Shelf Dollar Vol Last 12 Mths]]&gt;0,IF(Table2[[#This Row],[COUNT OF STRIKES]]=0,"GOOD",IF(Table2[[#This Row],[COUNT OF STRIKES]]=1,"FAIR",IF(Table2[[#This Row],[COUNT OF STRIKES]]=2,"BUBBLE",IF(Table2[[#This Row],[COUNT OF STRIKES]]=3,"AT RISK"))))))</f>
        <v>NO SALES LY</v>
      </c>
      <c r="AS1956" s="69" t="e">
        <f>IF(Table2[[#This Row],[Shelf Dollar Vol Current 12 Mths]]&gt;#REF!,"MEETS $ CRITERIA",IF(Table2[[#This Row],[Shelf Dollar Vol Current 12 Mths]]&lt;#REF!+1,"DOES NOT MEET $ CRITERIA"))</f>
        <v>#REF!</v>
      </c>
      <c r="AT1956" s="78"/>
    </row>
    <row r="1957" spans="1:46" ht="13.8" x14ac:dyDescent="0.3">
      <c r="A1957" s="68" t="s">
        <v>10842</v>
      </c>
      <c r="B1957" s="69">
        <v>86139</v>
      </c>
      <c r="C1957" s="69">
        <v>249</v>
      </c>
      <c r="D1957" s="69" t="s">
        <v>25</v>
      </c>
      <c r="E1957" s="70">
        <v>45200</v>
      </c>
      <c r="F1957" s="70" t="s">
        <v>10734</v>
      </c>
      <c r="G1957" s="71" t="s">
        <v>10843</v>
      </c>
      <c r="H1957" s="69" t="s">
        <v>6315</v>
      </c>
      <c r="I1957" s="68" t="s">
        <v>245</v>
      </c>
      <c r="J1957" s="68" t="s">
        <v>245</v>
      </c>
      <c r="K1957" s="68" t="s">
        <v>6320</v>
      </c>
      <c r="L1957" s="68" t="s">
        <v>6320</v>
      </c>
      <c r="M1957" s="68" t="s">
        <v>245</v>
      </c>
      <c r="N1957" s="68" t="s">
        <v>246</v>
      </c>
      <c r="O1957" s="68" t="s">
        <v>10844</v>
      </c>
      <c r="P1957" s="72" t="s">
        <v>245</v>
      </c>
      <c r="Q1957" s="68" t="s">
        <v>341</v>
      </c>
      <c r="R1957" s="68" t="s">
        <v>31</v>
      </c>
      <c r="S1957" s="68">
        <v>20</v>
      </c>
      <c r="T1957" s="68"/>
      <c r="U1957" s="68">
        <v>1</v>
      </c>
      <c r="V1957" s="68">
        <v>72.08</v>
      </c>
      <c r="W1957" s="68"/>
      <c r="X1957" s="68">
        <v>1</v>
      </c>
      <c r="Y1957" s="68">
        <v>445.08</v>
      </c>
      <c r="Z1957" s="68"/>
      <c r="AA1957" s="68">
        <v>1</v>
      </c>
      <c r="AB1957" s="73">
        <v>166746.01999999999</v>
      </c>
      <c r="AC1957" s="73"/>
      <c r="AD1957" s="73">
        <v>166746.01999999999</v>
      </c>
      <c r="AE1957" s="73"/>
      <c r="AF1957" s="73"/>
      <c r="AG1957" s="73">
        <f>IFERROR(VLOOKUP(J1957,'Roll ups'!D:E,2,FALSE),0)</f>
        <v>57863085.470000021</v>
      </c>
      <c r="AH1957" s="74">
        <f>IF(Table2[[#This Row],[CATEGORY TTL LOOKUP]]=0,0,IF(Table2[[#This Row],[CATEGORY TTL LOOKUP]]&gt;0,SUM(AB1957/AG1957)))</f>
        <v>2.8817339871454305E-3</v>
      </c>
      <c r="AI1957" s="74" t="str">
        <f>IFERROR(IF(AH1957&lt;#REF!,"STRIKE",IF(AH1957&gt;=#REF!,"GOOD")),"NO DATA")</f>
        <v>NO DATA</v>
      </c>
      <c r="AJ1957" s="75">
        <f>IFERROR(VLOOKUP(K1957,'Roll ups'!H:I,2,FALSE),0)</f>
        <v>3676796.11</v>
      </c>
      <c r="AK1957" s="76">
        <f>IF(Table2[[#This Row],[PRICE TIER LOOKUP]]=0,0,IF(Table2[[#This Row],[PRICE TIER LOOKUP]]&gt;0,SUM(AB1957/AJ1957)))</f>
        <v>4.53509019840646E-2</v>
      </c>
      <c r="AL1957" s="74" t="e">
        <f>IF(AK1957&lt;#REF!,"STRIKE",IF(AK1957&gt;=#REF!,"GOOD"))</f>
        <v>#REF!</v>
      </c>
      <c r="AM1957" s="75">
        <f>VLOOKUP(H1957,'Roll ups'!A:B,2,FALSE)</f>
        <v>325145452.83999985</v>
      </c>
      <c r="AN1957" s="77">
        <f t="shared" si="70"/>
        <v>5.1283515898361241E-4</v>
      </c>
      <c r="AO1957" s="74" t="str">
        <f>IFERROR(VLOOKUP(Table2[[#This Row],[Product Name]],'Roll ups'!L:P,5,FALSE),"GOOD")</f>
        <v>GOOD</v>
      </c>
      <c r="AP1957" s="74">
        <f>Table2[[#This Row],[Retail Dollar Vol Current 12 Mths]]/Table2[[#This Row],[SHELF SALES  LOOKUP]]</f>
        <v>5.1283515898361241E-4</v>
      </c>
      <c r="AQ1957" s="69">
        <f t="shared" si="71"/>
        <v>0</v>
      </c>
      <c r="AR1957" s="69" t="str">
        <f>IF(Table2[[#This Row],[Shelf Dollar Vol Last 12 Mths]]="","NO SALES LY",IF(Table2[[#This Row],[Shelf Dollar Vol Last 12 Mths]]&gt;0,IF(Table2[[#This Row],[COUNT OF STRIKES]]=0,"GOOD",IF(Table2[[#This Row],[COUNT OF STRIKES]]=1,"FAIR",IF(Table2[[#This Row],[COUNT OF STRIKES]]=2,"BUBBLE",IF(Table2[[#This Row],[COUNT OF STRIKES]]=3,"AT RISK"))))))</f>
        <v>NO SALES LY</v>
      </c>
      <c r="AS1957" s="69" t="e">
        <f>IF(Table2[[#This Row],[Shelf Dollar Vol Current 12 Mths]]&gt;#REF!,"MEETS $ CRITERIA",IF(Table2[[#This Row],[Shelf Dollar Vol Current 12 Mths]]&lt;#REF!+1,"DOES NOT MEET $ CRITERIA"))</f>
        <v>#REF!</v>
      </c>
      <c r="AT1957" s="78"/>
    </row>
    <row r="1958" spans="1:46" ht="13.8" x14ac:dyDescent="0.3">
      <c r="A1958" s="68" t="s">
        <v>10845</v>
      </c>
      <c r="B1958" s="69">
        <v>87214</v>
      </c>
      <c r="C1958" s="69">
        <v>40</v>
      </c>
      <c r="D1958" s="69" t="s">
        <v>25</v>
      </c>
      <c r="E1958" s="70">
        <v>45200</v>
      </c>
      <c r="F1958" s="70" t="s">
        <v>10734</v>
      </c>
      <c r="G1958" s="71" t="s">
        <v>10846</v>
      </c>
      <c r="H1958" s="69" t="s">
        <v>6315</v>
      </c>
      <c r="I1958" s="68" t="s">
        <v>245</v>
      </c>
      <c r="J1958" s="68" t="s">
        <v>245</v>
      </c>
      <c r="K1958" s="68" t="s">
        <v>132</v>
      </c>
      <c r="L1958" s="68" t="s">
        <v>132</v>
      </c>
      <c r="M1958" s="68" t="s">
        <v>245</v>
      </c>
      <c r="N1958" s="68" t="s">
        <v>246</v>
      </c>
      <c r="O1958" s="68" t="s">
        <v>10847</v>
      </c>
      <c r="P1958" s="72" t="s">
        <v>245</v>
      </c>
      <c r="Q1958" s="68" t="s">
        <v>10765</v>
      </c>
      <c r="R1958" s="68" t="s">
        <v>8862</v>
      </c>
      <c r="S1958" s="68">
        <v>8</v>
      </c>
      <c r="T1958" s="68">
        <v>10.5</v>
      </c>
      <c r="U1958" s="68">
        <v>-0.31</v>
      </c>
      <c r="V1958" s="68">
        <v>40</v>
      </c>
      <c r="W1958" s="68">
        <v>24</v>
      </c>
      <c r="X1958" s="68">
        <v>0.4</v>
      </c>
      <c r="Y1958" s="68">
        <v>115.25</v>
      </c>
      <c r="Z1958" s="68">
        <v>74.08</v>
      </c>
      <c r="AA1958" s="68">
        <v>0.36</v>
      </c>
      <c r="AB1958" s="73">
        <v>46441.14</v>
      </c>
      <c r="AC1958" s="73">
        <v>29852.62</v>
      </c>
      <c r="AD1958" s="73">
        <v>46441.14</v>
      </c>
      <c r="AE1958" s="73">
        <v>29852.62</v>
      </c>
      <c r="AF1958" s="73"/>
      <c r="AG1958" s="73">
        <f>IFERROR(VLOOKUP(J1958,'Roll ups'!D:E,2,FALSE),0)</f>
        <v>57863085.470000021</v>
      </c>
      <c r="AH1958" s="74">
        <f>IF(Table2[[#This Row],[CATEGORY TTL LOOKUP]]=0,0,IF(Table2[[#This Row],[CATEGORY TTL LOOKUP]]&gt;0,SUM(AB1958/AG1958)))</f>
        <v>8.026039334538788E-4</v>
      </c>
      <c r="AI1958" s="74" t="str">
        <f>IFERROR(IF(AH1958&lt;#REF!,"STRIKE",IF(AH1958&gt;=#REF!,"GOOD")),"NO DATA")</f>
        <v>NO DATA</v>
      </c>
      <c r="AJ1958" s="75">
        <f>IFERROR(VLOOKUP(K1958,'Roll ups'!H:I,2,FALSE),0)</f>
        <v>126094742.97999983</v>
      </c>
      <c r="AK1958" s="76">
        <f>IF(Table2[[#This Row],[PRICE TIER LOOKUP]]=0,0,IF(Table2[[#This Row],[PRICE TIER LOOKUP]]&gt;0,SUM(AB1958/AJ1958)))</f>
        <v>3.6830353829553494E-4</v>
      </c>
      <c r="AL1958" s="74" t="e">
        <f>IF(AK1958&lt;#REF!,"STRIKE",IF(AK1958&gt;=#REF!,"GOOD"))</f>
        <v>#REF!</v>
      </c>
      <c r="AM1958" s="75">
        <f>VLOOKUP(H1958,'Roll ups'!A:B,2,FALSE)</f>
        <v>325145452.83999985</v>
      </c>
      <c r="AN1958" s="77">
        <f t="shared" si="70"/>
        <v>1.4283189137156139E-4</v>
      </c>
      <c r="AO1958" s="74" t="str">
        <f>IFERROR(VLOOKUP(Table2[[#This Row],[Product Name]],'Roll ups'!L:P,5,FALSE),"GOOD")</f>
        <v>GOOD</v>
      </c>
      <c r="AP1958" s="74">
        <f>Table2[[#This Row],[Retail Dollar Vol Current 12 Mths]]/Table2[[#This Row],[SHELF SALES  LOOKUP]]</f>
        <v>1.4283189137156139E-4</v>
      </c>
      <c r="AQ1958" s="69">
        <f t="shared" si="71"/>
        <v>0</v>
      </c>
      <c r="AR195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958" s="69" t="e">
        <f>IF(Table2[[#This Row],[Shelf Dollar Vol Current 12 Mths]]&gt;#REF!,"MEETS $ CRITERIA",IF(Table2[[#This Row],[Shelf Dollar Vol Current 12 Mths]]&lt;#REF!+1,"DOES NOT MEET $ CRITERIA"))</f>
        <v>#REF!</v>
      </c>
      <c r="AT1958" s="78"/>
    </row>
    <row r="1959" spans="1:46" ht="13.8" x14ac:dyDescent="0.3">
      <c r="A1959" s="68" t="s">
        <v>10848</v>
      </c>
      <c r="B1959" s="69">
        <v>87389</v>
      </c>
      <c r="C1959" s="69">
        <v>37</v>
      </c>
      <c r="D1959" s="69" t="s">
        <v>25</v>
      </c>
      <c r="E1959" s="70">
        <v>45200</v>
      </c>
      <c r="F1959" s="70" t="s">
        <v>10734</v>
      </c>
      <c r="G1959" s="71" t="s">
        <v>10849</v>
      </c>
      <c r="H1959" s="69" t="s">
        <v>6315</v>
      </c>
      <c r="I1959" s="68" t="s">
        <v>245</v>
      </c>
      <c r="J1959" s="68" t="s">
        <v>245</v>
      </c>
      <c r="K1959" s="68" t="s">
        <v>104</v>
      </c>
      <c r="L1959" s="68" t="s">
        <v>104</v>
      </c>
      <c r="M1959" s="68" t="s">
        <v>245</v>
      </c>
      <c r="N1959" s="68" t="s">
        <v>529</v>
      </c>
      <c r="O1959" s="68" t="s">
        <v>10850</v>
      </c>
      <c r="P1959" s="72" t="s">
        <v>245</v>
      </c>
      <c r="Q1959" s="68" t="s">
        <v>44</v>
      </c>
      <c r="R1959" s="68" t="s">
        <v>60</v>
      </c>
      <c r="S1959" s="68">
        <v>43</v>
      </c>
      <c r="T1959" s="68"/>
      <c r="U1959" s="68">
        <v>1</v>
      </c>
      <c r="V1959" s="68">
        <v>117.33</v>
      </c>
      <c r="W1959" s="68">
        <v>64.11</v>
      </c>
      <c r="X1959" s="68">
        <v>0.45</v>
      </c>
      <c r="Y1959" s="68">
        <v>373.32</v>
      </c>
      <c r="Z1959" s="68">
        <v>110.77</v>
      </c>
      <c r="AA1959" s="68">
        <v>0.7</v>
      </c>
      <c r="AB1959" s="73">
        <v>29769.599999999999</v>
      </c>
      <c r="AC1959" s="73">
        <v>8855.02</v>
      </c>
      <c r="AD1959" s="73">
        <v>29769.599999999999</v>
      </c>
      <c r="AE1959" s="73">
        <v>8855.02</v>
      </c>
      <c r="AF1959" s="73"/>
      <c r="AG1959" s="73">
        <f>IFERROR(VLOOKUP(J1959,'Roll ups'!D:E,2,FALSE),0)</f>
        <v>57863085.470000021</v>
      </c>
      <c r="AH1959" s="74">
        <f>IF(Table2[[#This Row],[CATEGORY TTL LOOKUP]]=0,0,IF(Table2[[#This Row],[CATEGORY TTL LOOKUP]]&gt;0,SUM(AB1959/AG1959)))</f>
        <v>5.1448345276081922E-4</v>
      </c>
      <c r="AI1959" s="74" t="str">
        <f>IFERROR(IF(AH1959&lt;#REF!,"STRIKE",IF(AH1959&gt;=#REF!,"GOOD")),"NO DATA")</f>
        <v>NO DATA</v>
      </c>
      <c r="AJ1959" s="75">
        <f>IFERROR(VLOOKUP(K1959,'Roll ups'!H:I,2,FALSE),0)</f>
        <v>34230392.709999993</v>
      </c>
      <c r="AK1959" s="76">
        <f>IF(Table2[[#This Row],[PRICE TIER LOOKUP]]=0,0,IF(Table2[[#This Row],[PRICE TIER LOOKUP]]&gt;0,SUM(AB1959/AJ1959)))</f>
        <v>8.6968327393168268E-4</v>
      </c>
      <c r="AL1959" s="74" t="e">
        <f>IF(AK1959&lt;#REF!,"STRIKE",IF(AK1959&gt;=#REF!,"GOOD"))</f>
        <v>#REF!</v>
      </c>
      <c r="AM1959" s="75">
        <f>VLOOKUP(H1959,'Roll ups'!A:B,2,FALSE)</f>
        <v>325145452.83999985</v>
      </c>
      <c r="AN1959" s="77">
        <f t="shared" si="70"/>
        <v>9.15577927969648E-5</v>
      </c>
      <c r="AO1959" s="74" t="str">
        <f>IFERROR(VLOOKUP(Table2[[#This Row],[Product Name]],'Roll ups'!L:P,5,FALSE),"GOOD")</f>
        <v>GOOD</v>
      </c>
      <c r="AP1959" s="74">
        <f>Table2[[#This Row],[Retail Dollar Vol Current 12 Mths]]/Table2[[#This Row],[SHELF SALES  LOOKUP]]</f>
        <v>9.15577927969648E-5</v>
      </c>
      <c r="AQ1959" s="69">
        <f t="shared" si="71"/>
        <v>0</v>
      </c>
      <c r="AR195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959" s="69" t="e">
        <f>IF(Table2[[#This Row],[Shelf Dollar Vol Current 12 Mths]]&gt;#REF!,"MEETS $ CRITERIA",IF(Table2[[#This Row],[Shelf Dollar Vol Current 12 Mths]]&lt;#REF!+1,"DOES NOT MEET $ CRITERIA"))</f>
        <v>#REF!</v>
      </c>
      <c r="AT1959" s="78"/>
    </row>
    <row r="1960" spans="1:46" ht="13.8" x14ac:dyDescent="0.3">
      <c r="A1960" s="68" t="s">
        <v>10851</v>
      </c>
      <c r="B1960" s="69">
        <v>87508</v>
      </c>
      <c r="C1960" s="69">
        <v>269</v>
      </c>
      <c r="D1960" s="69" t="s">
        <v>25</v>
      </c>
      <c r="E1960" s="70">
        <v>45200</v>
      </c>
      <c r="F1960" s="70" t="s">
        <v>10734</v>
      </c>
      <c r="G1960" s="71" t="s">
        <v>10852</v>
      </c>
      <c r="H1960" s="69" t="s">
        <v>6315</v>
      </c>
      <c r="I1960" s="68" t="s">
        <v>245</v>
      </c>
      <c r="J1960" s="68" t="s">
        <v>245</v>
      </c>
      <c r="K1960" s="68" t="s">
        <v>132</v>
      </c>
      <c r="L1960" s="68" t="s">
        <v>132</v>
      </c>
      <c r="M1960" s="68" t="s">
        <v>245</v>
      </c>
      <c r="N1960" s="68" t="s">
        <v>246</v>
      </c>
      <c r="O1960" s="68" t="s">
        <v>10853</v>
      </c>
      <c r="P1960" s="72" t="s">
        <v>245</v>
      </c>
      <c r="Q1960" s="68" t="s">
        <v>128</v>
      </c>
      <c r="R1960" s="68" t="s">
        <v>60</v>
      </c>
      <c r="S1960" s="68">
        <v>7</v>
      </c>
      <c r="T1960" s="68">
        <v>4.67</v>
      </c>
      <c r="U1960" s="68">
        <v>0.36</v>
      </c>
      <c r="V1960" s="68">
        <v>29.31</v>
      </c>
      <c r="W1960" s="68">
        <v>14</v>
      </c>
      <c r="X1960" s="68">
        <v>0.52</v>
      </c>
      <c r="Y1960" s="68">
        <v>99.92</v>
      </c>
      <c r="Z1960" s="68">
        <v>81.31</v>
      </c>
      <c r="AA1960" s="68">
        <v>0.19</v>
      </c>
      <c r="AB1960" s="73">
        <v>39129.599999999999</v>
      </c>
      <c r="AC1960" s="73">
        <v>32208</v>
      </c>
      <c r="AD1960" s="73">
        <v>39129.599999999999</v>
      </c>
      <c r="AE1960" s="73">
        <v>32208</v>
      </c>
      <c r="AF1960" s="73"/>
      <c r="AG1960" s="73">
        <f>IFERROR(VLOOKUP(J1960,'Roll ups'!D:E,2,FALSE),0)</f>
        <v>57863085.470000021</v>
      </c>
      <c r="AH1960" s="74">
        <f>IF(Table2[[#This Row],[CATEGORY TTL LOOKUP]]=0,0,IF(Table2[[#This Row],[CATEGORY TTL LOOKUP]]&gt;0,SUM(AB1960/AG1960)))</f>
        <v>6.7624461575398231E-4</v>
      </c>
      <c r="AI1960" s="74" t="str">
        <f>IFERROR(IF(AH1960&lt;#REF!,"STRIKE",IF(AH1960&gt;=#REF!,"GOOD")),"NO DATA")</f>
        <v>NO DATA</v>
      </c>
      <c r="AJ1960" s="75">
        <f>IFERROR(VLOOKUP(K1960,'Roll ups'!H:I,2,FALSE),0)</f>
        <v>126094742.97999983</v>
      </c>
      <c r="AK1960" s="76">
        <f>IF(Table2[[#This Row],[PRICE TIER LOOKUP]]=0,0,IF(Table2[[#This Row],[PRICE TIER LOOKUP]]&gt;0,SUM(AB1960/AJ1960)))</f>
        <v>3.1031904324676276E-4</v>
      </c>
      <c r="AL1960" s="74" t="e">
        <f>IF(AK1960&lt;#REF!,"STRIKE",IF(AK1960&gt;=#REF!,"GOOD"))</f>
        <v>#REF!</v>
      </c>
      <c r="AM1960" s="75">
        <f>VLOOKUP(H1960,'Roll ups'!A:B,2,FALSE)</f>
        <v>325145452.83999985</v>
      </c>
      <c r="AN1960" s="77">
        <f t="shared" si="70"/>
        <v>1.2034490920362095E-4</v>
      </c>
      <c r="AO1960" s="74" t="str">
        <f>IFERROR(VLOOKUP(Table2[[#This Row],[Product Name]],'Roll ups'!L:P,5,FALSE),"GOOD")</f>
        <v>GOOD</v>
      </c>
      <c r="AP1960" s="74">
        <f>Table2[[#This Row],[Retail Dollar Vol Current 12 Mths]]/Table2[[#This Row],[SHELF SALES  LOOKUP]]</f>
        <v>1.2034490920362095E-4</v>
      </c>
      <c r="AQ1960" s="69">
        <f t="shared" si="71"/>
        <v>0</v>
      </c>
      <c r="AR196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960" s="69" t="e">
        <f>IF(Table2[[#This Row],[Shelf Dollar Vol Current 12 Mths]]&gt;#REF!,"MEETS $ CRITERIA",IF(Table2[[#This Row],[Shelf Dollar Vol Current 12 Mths]]&lt;#REF!+1,"DOES NOT MEET $ CRITERIA"))</f>
        <v>#REF!</v>
      </c>
      <c r="AT1960" s="78"/>
    </row>
    <row r="1961" spans="1:46" ht="13.8" x14ac:dyDescent="0.3">
      <c r="A1961" s="68" t="s">
        <v>10854</v>
      </c>
      <c r="B1961" s="69">
        <v>87615</v>
      </c>
      <c r="C1961" s="69">
        <v>195</v>
      </c>
      <c r="D1961" s="69" t="s">
        <v>25</v>
      </c>
      <c r="E1961" s="70">
        <v>45200</v>
      </c>
      <c r="F1961" s="70" t="s">
        <v>10734</v>
      </c>
      <c r="G1961" s="71" t="s">
        <v>10855</v>
      </c>
      <c r="H1961" s="69" t="s">
        <v>6315</v>
      </c>
      <c r="I1961" s="68" t="s">
        <v>245</v>
      </c>
      <c r="J1961" s="68" t="s">
        <v>245</v>
      </c>
      <c r="K1961" s="68" t="s">
        <v>132</v>
      </c>
      <c r="L1961" s="68" t="s">
        <v>132</v>
      </c>
      <c r="M1961" s="68" t="s">
        <v>245</v>
      </c>
      <c r="N1961" s="68" t="s">
        <v>246</v>
      </c>
      <c r="O1961" s="68" t="s">
        <v>10856</v>
      </c>
      <c r="P1961" s="72" t="s">
        <v>245</v>
      </c>
      <c r="Q1961" s="68" t="s">
        <v>161</v>
      </c>
      <c r="R1961" s="68" t="s">
        <v>31</v>
      </c>
      <c r="S1961" s="68">
        <v>15</v>
      </c>
      <c r="T1961" s="68"/>
      <c r="U1961" s="68">
        <v>1</v>
      </c>
      <c r="V1961" s="68">
        <v>43.75</v>
      </c>
      <c r="W1961" s="68"/>
      <c r="X1961" s="68">
        <v>1</v>
      </c>
      <c r="Y1961" s="68">
        <v>199.25</v>
      </c>
      <c r="Z1961" s="68">
        <v>16.5</v>
      </c>
      <c r="AA1961" s="68">
        <v>0.92</v>
      </c>
      <c r="AB1961" s="73">
        <v>69865.02</v>
      </c>
      <c r="AC1961" s="73">
        <v>5401.44</v>
      </c>
      <c r="AD1961" s="73">
        <v>69865.02</v>
      </c>
      <c r="AE1961" s="73">
        <v>5401.44</v>
      </c>
      <c r="AF1961" s="73"/>
      <c r="AG1961" s="73">
        <f>IFERROR(VLOOKUP(J1961,'Roll ups'!D:E,2,FALSE),0)</f>
        <v>57863085.470000021</v>
      </c>
      <c r="AH1961" s="74">
        <f>IF(Table2[[#This Row],[CATEGORY TTL LOOKUP]]=0,0,IF(Table2[[#This Row],[CATEGORY TTL LOOKUP]]&gt;0,SUM(AB1961/AG1961)))</f>
        <v>1.2074195392885257E-3</v>
      </c>
      <c r="AI1961" s="74" t="str">
        <f>IFERROR(IF(AH1961&lt;#REF!,"STRIKE",IF(AH1961&gt;=#REF!,"GOOD")),"NO DATA")</f>
        <v>NO DATA</v>
      </c>
      <c r="AJ1961" s="75">
        <f>IFERROR(VLOOKUP(K1961,'Roll ups'!H:I,2,FALSE),0)</f>
        <v>126094742.97999983</v>
      </c>
      <c r="AK1961" s="76">
        <f>IF(Table2[[#This Row],[PRICE TIER LOOKUP]]=0,0,IF(Table2[[#This Row],[PRICE TIER LOOKUP]]&gt;0,SUM(AB1961/AJ1961)))</f>
        <v>5.5406766649329273E-4</v>
      </c>
      <c r="AL1961" s="74" t="e">
        <f>IF(AK1961&lt;#REF!,"STRIKE",IF(AK1961&gt;=#REF!,"GOOD"))</f>
        <v>#REF!</v>
      </c>
      <c r="AM1961" s="75">
        <f>VLOOKUP(H1961,'Roll ups'!A:B,2,FALSE)</f>
        <v>325145452.83999985</v>
      </c>
      <c r="AN1961" s="77">
        <f t="shared" si="70"/>
        <v>2.1487312644159824E-4</v>
      </c>
      <c r="AO1961" s="74" t="str">
        <f>IFERROR(VLOOKUP(Table2[[#This Row],[Product Name]],'Roll ups'!L:P,5,FALSE),"GOOD")</f>
        <v>GOOD</v>
      </c>
      <c r="AP1961" s="74">
        <f>Table2[[#This Row],[Retail Dollar Vol Current 12 Mths]]/Table2[[#This Row],[SHELF SALES  LOOKUP]]</f>
        <v>2.1487312644159824E-4</v>
      </c>
      <c r="AQ1961" s="69">
        <f t="shared" si="71"/>
        <v>0</v>
      </c>
      <c r="AR196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961" s="69" t="e">
        <f>IF(Table2[[#This Row],[Shelf Dollar Vol Current 12 Mths]]&gt;#REF!,"MEETS $ CRITERIA",IF(Table2[[#This Row],[Shelf Dollar Vol Current 12 Mths]]&lt;#REF!+1,"DOES NOT MEET $ CRITERIA"))</f>
        <v>#REF!</v>
      </c>
      <c r="AT1961" s="78"/>
    </row>
    <row r="1962" spans="1:46" ht="13.8" x14ac:dyDescent="0.3">
      <c r="A1962" s="68" t="s">
        <v>10857</v>
      </c>
      <c r="B1962" s="69">
        <v>87724</v>
      </c>
      <c r="C1962" s="69">
        <v>208</v>
      </c>
      <c r="D1962" s="69" t="s">
        <v>25</v>
      </c>
      <c r="E1962" s="70">
        <v>45200</v>
      </c>
      <c r="F1962" s="70" t="s">
        <v>10734</v>
      </c>
      <c r="G1962" s="71" t="s">
        <v>10858</v>
      </c>
      <c r="H1962" s="69" t="s">
        <v>6315</v>
      </c>
      <c r="I1962" s="68" t="s">
        <v>245</v>
      </c>
      <c r="J1962" s="68" t="s">
        <v>245</v>
      </c>
      <c r="K1962" s="68" t="s">
        <v>146</v>
      </c>
      <c r="L1962" s="68" t="s">
        <v>146</v>
      </c>
      <c r="M1962" s="68" t="s">
        <v>245</v>
      </c>
      <c r="N1962" s="68" t="s">
        <v>246</v>
      </c>
      <c r="O1962" s="68" t="s">
        <v>10859</v>
      </c>
      <c r="P1962" s="72" t="s">
        <v>245</v>
      </c>
      <c r="Q1962" s="68" t="s">
        <v>128</v>
      </c>
      <c r="R1962" s="68" t="s">
        <v>60</v>
      </c>
      <c r="S1962" s="68">
        <v>3</v>
      </c>
      <c r="T1962" s="68">
        <v>4</v>
      </c>
      <c r="U1962" s="68">
        <v>-0.23</v>
      </c>
      <c r="V1962" s="68">
        <v>7.75</v>
      </c>
      <c r="W1962" s="68">
        <v>14.75</v>
      </c>
      <c r="X1962" s="68">
        <v>-0.9</v>
      </c>
      <c r="Y1962" s="68">
        <v>33.75</v>
      </c>
      <c r="Z1962" s="68">
        <v>73.25</v>
      </c>
      <c r="AA1962" s="68">
        <v>-1.17</v>
      </c>
      <c r="AB1962" s="73">
        <v>31148.55</v>
      </c>
      <c r="AC1962" s="73">
        <v>67603.89</v>
      </c>
      <c r="AD1962" s="73">
        <v>31148.55</v>
      </c>
      <c r="AE1962" s="73">
        <v>67603.89</v>
      </c>
      <c r="AF1962" s="73"/>
      <c r="AG1962" s="73">
        <f>IFERROR(VLOOKUP(J1962,'Roll ups'!D:E,2,FALSE),0)</f>
        <v>57863085.470000021</v>
      </c>
      <c r="AH1962" s="74">
        <f>IF(Table2[[#This Row],[CATEGORY TTL LOOKUP]]=0,0,IF(Table2[[#This Row],[CATEGORY TTL LOOKUP]]&gt;0,SUM(AB1962/AG1962)))</f>
        <v>5.3831470871268058E-4</v>
      </c>
      <c r="AI1962" s="74" t="str">
        <f>IFERROR(IF(AH1962&lt;#REF!,"STRIKE",IF(AH1962&gt;=#REF!,"GOOD")),"NO DATA")</f>
        <v>NO DATA</v>
      </c>
      <c r="AJ1962" s="75">
        <f>IFERROR(VLOOKUP(K1962,'Roll ups'!H:I,2,FALSE),0)</f>
        <v>69119979.479999974</v>
      </c>
      <c r="AK1962" s="76">
        <f>IF(Table2[[#This Row],[PRICE TIER LOOKUP]]=0,0,IF(Table2[[#This Row],[PRICE TIER LOOKUP]]&gt;0,SUM(AB1962/AJ1962)))</f>
        <v>4.5064466503513508E-4</v>
      </c>
      <c r="AL1962" s="74" t="e">
        <f>IF(AK1962&lt;#REF!,"STRIKE",IF(AK1962&gt;=#REF!,"GOOD"))</f>
        <v>#REF!</v>
      </c>
      <c r="AM1962" s="75">
        <f>VLOOKUP(H1962,'Roll ups'!A:B,2,FALSE)</f>
        <v>325145452.83999985</v>
      </c>
      <c r="AN1962" s="77">
        <f t="shared" si="70"/>
        <v>9.5798817815015923E-5</v>
      </c>
      <c r="AO1962" s="74" t="str">
        <f>IFERROR(VLOOKUP(Table2[[#This Row],[Product Name]],'Roll ups'!L:P,5,FALSE),"GOOD")</f>
        <v>GOOD</v>
      </c>
      <c r="AP1962" s="74">
        <f>Table2[[#This Row],[Retail Dollar Vol Current 12 Mths]]/Table2[[#This Row],[SHELF SALES  LOOKUP]]</f>
        <v>9.5798817815015923E-5</v>
      </c>
      <c r="AQ1962" s="69">
        <f t="shared" si="71"/>
        <v>0</v>
      </c>
      <c r="AR196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962" s="69" t="e">
        <f>IF(Table2[[#This Row],[Shelf Dollar Vol Current 12 Mths]]&gt;#REF!,"MEETS $ CRITERIA",IF(Table2[[#This Row],[Shelf Dollar Vol Current 12 Mths]]&lt;#REF!+1,"DOES NOT MEET $ CRITERIA"))</f>
        <v>#REF!</v>
      </c>
      <c r="AT1962" s="78"/>
    </row>
    <row r="1963" spans="1:46" ht="13.8" x14ac:dyDescent="0.3">
      <c r="A1963" s="68" t="s">
        <v>10860</v>
      </c>
      <c r="B1963" s="69">
        <v>88524</v>
      </c>
      <c r="C1963" s="69">
        <v>46</v>
      </c>
      <c r="D1963" s="69" t="s">
        <v>25</v>
      </c>
      <c r="E1963" s="70">
        <v>45200</v>
      </c>
      <c r="F1963" s="70" t="s">
        <v>10734</v>
      </c>
      <c r="G1963" s="71" t="s">
        <v>10861</v>
      </c>
      <c r="H1963" s="69" t="s">
        <v>6315</v>
      </c>
      <c r="I1963" s="68" t="s">
        <v>245</v>
      </c>
      <c r="J1963" s="68" t="s">
        <v>245</v>
      </c>
      <c r="K1963" s="68" t="s">
        <v>146</v>
      </c>
      <c r="L1963" s="68" t="s">
        <v>146</v>
      </c>
      <c r="M1963" s="68" t="s">
        <v>245</v>
      </c>
      <c r="N1963" s="68" t="s">
        <v>246</v>
      </c>
      <c r="O1963" s="68" t="s">
        <v>10862</v>
      </c>
      <c r="P1963" s="72" t="s">
        <v>245</v>
      </c>
      <c r="Q1963" s="68" t="s">
        <v>34</v>
      </c>
      <c r="R1963" s="68" t="s">
        <v>31</v>
      </c>
      <c r="S1963" s="68"/>
      <c r="T1963" s="68">
        <v>17.5</v>
      </c>
      <c r="U1963" s="68"/>
      <c r="V1963" s="68">
        <v>1</v>
      </c>
      <c r="W1963" s="68">
        <v>17.5</v>
      </c>
      <c r="X1963" s="68">
        <v>-16.5</v>
      </c>
      <c r="Y1963" s="68">
        <v>14.5</v>
      </c>
      <c r="Z1963" s="68">
        <v>17.5</v>
      </c>
      <c r="AA1963" s="68">
        <v>-0.21</v>
      </c>
      <c r="AB1963" s="73">
        <v>8327.64</v>
      </c>
      <c r="AC1963" s="73">
        <v>10050.6</v>
      </c>
      <c r="AD1963" s="73">
        <v>8327.64</v>
      </c>
      <c r="AE1963" s="73">
        <v>10050.6</v>
      </c>
      <c r="AF1963" s="73"/>
      <c r="AG1963" s="73">
        <f>IFERROR(VLOOKUP(J1963,'Roll ups'!D:E,2,FALSE),0)</f>
        <v>57863085.470000021</v>
      </c>
      <c r="AH1963" s="74">
        <f>IF(Table2[[#This Row],[CATEGORY TTL LOOKUP]]=0,0,IF(Table2[[#This Row],[CATEGORY TTL LOOKUP]]&gt;0,SUM(AB1963/AG1963)))</f>
        <v>1.4391973625944279E-4</v>
      </c>
      <c r="AI1963" s="74" t="str">
        <f>IFERROR(IF(AH1963&lt;#REF!,"STRIKE",IF(AH1963&gt;=#REF!,"GOOD")),"NO DATA")</f>
        <v>NO DATA</v>
      </c>
      <c r="AJ1963" s="75">
        <f>IFERROR(VLOOKUP(K1963,'Roll ups'!H:I,2,FALSE),0)</f>
        <v>69119979.479999974</v>
      </c>
      <c r="AK1963" s="76">
        <f>IF(Table2[[#This Row],[PRICE TIER LOOKUP]]=0,0,IF(Table2[[#This Row],[PRICE TIER LOOKUP]]&gt;0,SUM(AB1963/AJ1963)))</f>
        <v>1.2048093854555644E-4</v>
      </c>
      <c r="AL1963" s="74" t="e">
        <f>IF(AK1963&lt;#REF!,"STRIKE",IF(AK1963&gt;=#REF!,"GOOD"))</f>
        <v>#REF!</v>
      </c>
      <c r="AM1963" s="75">
        <f>VLOOKUP(H1963,'Roll ups'!A:B,2,FALSE)</f>
        <v>325145452.83999985</v>
      </c>
      <c r="AN1963" s="77">
        <f t="shared" si="70"/>
        <v>2.5612045093239948E-5</v>
      </c>
      <c r="AO1963" s="74" t="str">
        <f>IFERROR(VLOOKUP(Table2[[#This Row],[Product Name]],'Roll ups'!L:P,5,FALSE),"GOOD")</f>
        <v>GOOD</v>
      </c>
      <c r="AP1963" s="74">
        <f>Table2[[#This Row],[Retail Dollar Vol Current 12 Mths]]/Table2[[#This Row],[SHELF SALES  LOOKUP]]</f>
        <v>2.5612045093239948E-5</v>
      </c>
      <c r="AQ1963" s="69">
        <f t="shared" si="71"/>
        <v>0</v>
      </c>
      <c r="AR196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963" s="69" t="e">
        <f>IF(Table2[[#This Row],[Shelf Dollar Vol Current 12 Mths]]&gt;#REF!,"MEETS $ CRITERIA",IF(Table2[[#This Row],[Shelf Dollar Vol Current 12 Mths]]&lt;#REF!+1,"DOES NOT MEET $ CRITERIA"))</f>
        <v>#REF!</v>
      </c>
      <c r="AT1963" s="78"/>
    </row>
    <row r="1964" spans="1:46" ht="13.8" x14ac:dyDescent="0.3">
      <c r="A1964" s="68" t="s">
        <v>10863</v>
      </c>
      <c r="B1964" s="69">
        <v>89136</v>
      </c>
      <c r="C1964" s="69">
        <v>78</v>
      </c>
      <c r="D1964" s="69" t="s">
        <v>25</v>
      </c>
      <c r="E1964" s="70">
        <v>45200</v>
      </c>
      <c r="F1964" s="70" t="s">
        <v>10734</v>
      </c>
      <c r="G1964" s="71" t="s">
        <v>10864</v>
      </c>
      <c r="H1964" s="69" t="s">
        <v>6315</v>
      </c>
      <c r="I1964" s="68" t="s">
        <v>245</v>
      </c>
      <c r="J1964" s="68" t="s">
        <v>245</v>
      </c>
      <c r="K1964" s="68" t="s">
        <v>6320</v>
      </c>
      <c r="L1964" s="68" t="s">
        <v>6320</v>
      </c>
      <c r="M1964" s="68" t="s">
        <v>245</v>
      </c>
      <c r="N1964" s="68" t="s">
        <v>246</v>
      </c>
      <c r="O1964" s="68" t="s">
        <v>10865</v>
      </c>
      <c r="P1964" s="72" t="s">
        <v>245</v>
      </c>
      <c r="Q1964" s="68" t="s">
        <v>161</v>
      </c>
      <c r="R1964" s="68" t="s">
        <v>31</v>
      </c>
      <c r="S1964" s="68">
        <v>2</v>
      </c>
      <c r="T1964" s="68">
        <v>5.5</v>
      </c>
      <c r="U1964" s="68">
        <v>-2.67</v>
      </c>
      <c r="V1964" s="68">
        <v>5.83</v>
      </c>
      <c r="W1964" s="68">
        <v>6</v>
      </c>
      <c r="X1964" s="68">
        <v>-0.03</v>
      </c>
      <c r="Y1964" s="68">
        <v>47.25</v>
      </c>
      <c r="Z1964" s="68">
        <v>6</v>
      </c>
      <c r="AA1964" s="68">
        <v>0.87</v>
      </c>
      <c r="AB1964" s="73">
        <v>20807.64</v>
      </c>
      <c r="AC1964" s="73">
        <v>2650.02</v>
      </c>
      <c r="AD1964" s="73">
        <v>20933.64</v>
      </c>
      <c r="AE1964" s="73">
        <v>2650.02</v>
      </c>
      <c r="AF1964" s="73"/>
      <c r="AG1964" s="73">
        <f>IFERROR(VLOOKUP(J1964,'Roll ups'!D:E,2,FALSE),0)</f>
        <v>57863085.470000021</v>
      </c>
      <c r="AH1964" s="74">
        <f>IF(Table2[[#This Row],[CATEGORY TTL LOOKUP]]=0,0,IF(Table2[[#This Row],[CATEGORY TTL LOOKUP]]&gt;0,SUM(AB1964/AG1964)))</f>
        <v>3.5960128691699356E-4</v>
      </c>
      <c r="AI1964" s="74" t="str">
        <f>IFERROR(IF(AH1964&lt;#REF!,"STRIKE",IF(AH1964&gt;=#REF!,"GOOD")),"NO DATA")</f>
        <v>NO DATA</v>
      </c>
      <c r="AJ1964" s="75">
        <f>IFERROR(VLOOKUP(K1964,'Roll ups'!H:I,2,FALSE),0)</f>
        <v>3676796.11</v>
      </c>
      <c r="AK1964" s="76">
        <f>IF(Table2[[#This Row],[PRICE TIER LOOKUP]]=0,0,IF(Table2[[#This Row],[PRICE TIER LOOKUP]]&gt;0,SUM(AB1964/AJ1964)))</f>
        <v>5.6591770056023038E-3</v>
      </c>
      <c r="AL1964" s="74" t="e">
        <f>IF(AK1964&lt;#REF!,"STRIKE",IF(AK1964&gt;=#REF!,"GOOD"))</f>
        <v>#REF!</v>
      </c>
      <c r="AM1964" s="75">
        <f>VLOOKUP(H1964,'Roll ups'!A:B,2,FALSE)</f>
        <v>325145452.83999985</v>
      </c>
      <c r="AN1964" s="77">
        <f t="shared" si="70"/>
        <v>6.3994866968781472E-5</v>
      </c>
      <c r="AO1964" s="74" t="str">
        <f>IFERROR(VLOOKUP(Table2[[#This Row],[Product Name]],'Roll ups'!L:P,5,FALSE),"GOOD")</f>
        <v>GOOD</v>
      </c>
      <c r="AP1964" s="74">
        <f>Table2[[#This Row],[Retail Dollar Vol Current 12 Mths]]/Table2[[#This Row],[SHELF SALES  LOOKUP]]</f>
        <v>6.4382385843486455E-5</v>
      </c>
      <c r="AQ1964" s="69">
        <f t="shared" si="71"/>
        <v>0</v>
      </c>
      <c r="AR196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964" s="69" t="e">
        <f>IF(Table2[[#This Row],[Shelf Dollar Vol Current 12 Mths]]&gt;#REF!,"MEETS $ CRITERIA",IF(Table2[[#This Row],[Shelf Dollar Vol Current 12 Mths]]&lt;#REF!+1,"DOES NOT MEET $ CRITERIA"))</f>
        <v>#REF!</v>
      </c>
      <c r="AT1964" s="78"/>
    </row>
    <row r="1965" spans="1:46" ht="13.8" x14ac:dyDescent="0.3">
      <c r="A1965" s="68" t="s">
        <v>10866</v>
      </c>
      <c r="B1965" s="69">
        <v>89475</v>
      </c>
      <c r="C1965" s="69">
        <v>267</v>
      </c>
      <c r="D1965" s="69" t="s">
        <v>25</v>
      </c>
      <c r="E1965" s="70">
        <v>45200</v>
      </c>
      <c r="F1965" s="70" t="s">
        <v>10734</v>
      </c>
      <c r="G1965" s="71" t="s">
        <v>10867</v>
      </c>
      <c r="H1965" s="69" t="s">
        <v>6315</v>
      </c>
      <c r="I1965" s="68" t="s">
        <v>245</v>
      </c>
      <c r="J1965" s="68" t="s">
        <v>245</v>
      </c>
      <c r="K1965" s="68" t="s">
        <v>132</v>
      </c>
      <c r="L1965" s="68" t="s">
        <v>132</v>
      </c>
      <c r="M1965" s="68" t="s">
        <v>245</v>
      </c>
      <c r="N1965" s="68" t="s">
        <v>246</v>
      </c>
      <c r="O1965" s="68" t="s">
        <v>10868</v>
      </c>
      <c r="P1965" s="72" t="s">
        <v>245</v>
      </c>
      <c r="Q1965" s="68" t="s">
        <v>55</v>
      </c>
      <c r="R1965" s="68" t="s">
        <v>31</v>
      </c>
      <c r="S1965" s="68">
        <v>45</v>
      </c>
      <c r="T1965" s="68">
        <v>36.5</v>
      </c>
      <c r="U1965" s="68">
        <v>0.19</v>
      </c>
      <c r="V1965" s="68">
        <v>209.5</v>
      </c>
      <c r="W1965" s="68">
        <v>85.5</v>
      </c>
      <c r="X1965" s="68">
        <v>0.59</v>
      </c>
      <c r="Y1965" s="68">
        <v>420</v>
      </c>
      <c r="Z1965" s="68">
        <v>90</v>
      </c>
      <c r="AA1965" s="68">
        <v>0.79</v>
      </c>
      <c r="AB1965" s="73">
        <v>113112.72</v>
      </c>
      <c r="AC1965" s="73">
        <v>24918.12</v>
      </c>
      <c r="AD1965" s="73">
        <v>117270.72</v>
      </c>
      <c r="AE1965" s="73">
        <v>24918.12</v>
      </c>
      <c r="AF1965" s="73"/>
      <c r="AG1965" s="73">
        <f>IFERROR(VLOOKUP(J1965,'Roll ups'!D:E,2,FALSE),0)</f>
        <v>57863085.470000021</v>
      </c>
      <c r="AH1965" s="74">
        <f>IF(Table2[[#This Row],[CATEGORY TTL LOOKUP]]=0,0,IF(Table2[[#This Row],[CATEGORY TTL LOOKUP]]&gt;0,SUM(AB1965/AG1965)))</f>
        <v>1.9548338821068394E-3</v>
      </c>
      <c r="AI1965" s="74" t="str">
        <f>IFERROR(IF(AH1965&lt;#REF!,"STRIKE",IF(AH1965&gt;=#REF!,"GOOD")),"NO DATA")</f>
        <v>NO DATA</v>
      </c>
      <c r="AJ1965" s="75">
        <f>IFERROR(VLOOKUP(K1965,'Roll ups'!H:I,2,FALSE),0)</f>
        <v>126094742.97999983</v>
      </c>
      <c r="AK1965" s="76">
        <f>IF(Table2[[#This Row],[PRICE TIER LOOKUP]]=0,0,IF(Table2[[#This Row],[PRICE TIER LOOKUP]]&gt;0,SUM(AB1965/AJ1965)))</f>
        <v>8.970454860115863E-4</v>
      </c>
      <c r="AL1965" s="74" t="e">
        <f>IF(AK1965&lt;#REF!,"STRIKE",IF(AK1965&gt;=#REF!,"GOOD"))</f>
        <v>#REF!</v>
      </c>
      <c r="AM1965" s="75">
        <f>VLOOKUP(H1965,'Roll ups'!A:B,2,FALSE)</f>
        <v>325145452.83999985</v>
      </c>
      <c r="AN1965" s="77">
        <f t="shared" si="70"/>
        <v>3.4788344420016049E-4</v>
      </c>
      <c r="AO1965" s="74" t="str">
        <f>IFERROR(VLOOKUP(Table2[[#This Row],[Product Name]],'Roll ups'!L:P,5,FALSE),"GOOD")</f>
        <v>GOOD</v>
      </c>
      <c r="AP1965" s="74">
        <f>Table2[[#This Row],[Retail Dollar Vol Current 12 Mths]]/Table2[[#This Row],[SHELF SALES  LOOKUP]]</f>
        <v>3.6067156706542502E-4</v>
      </c>
      <c r="AQ1965" s="69">
        <f t="shared" si="71"/>
        <v>0</v>
      </c>
      <c r="AR196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965" s="69" t="e">
        <f>IF(Table2[[#This Row],[Shelf Dollar Vol Current 12 Mths]]&gt;#REF!,"MEETS $ CRITERIA",IF(Table2[[#This Row],[Shelf Dollar Vol Current 12 Mths]]&lt;#REF!+1,"DOES NOT MEET $ CRITERIA"))</f>
        <v>#REF!</v>
      </c>
      <c r="AT1965" s="78"/>
    </row>
    <row r="1966" spans="1:46" ht="13.8" x14ac:dyDescent="0.3">
      <c r="A1966" s="68" t="s">
        <v>10869</v>
      </c>
      <c r="B1966" s="69">
        <v>89627</v>
      </c>
      <c r="C1966" s="69">
        <v>134</v>
      </c>
      <c r="D1966" s="69" t="s">
        <v>25</v>
      </c>
      <c r="E1966" s="70">
        <v>45200</v>
      </c>
      <c r="F1966" s="70" t="s">
        <v>10734</v>
      </c>
      <c r="G1966" s="71" t="s">
        <v>10870</v>
      </c>
      <c r="H1966" s="69" t="s">
        <v>6315</v>
      </c>
      <c r="I1966" s="68" t="s">
        <v>245</v>
      </c>
      <c r="J1966" s="68" t="s">
        <v>245</v>
      </c>
      <c r="K1966" s="68" t="s">
        <v>146</v>
      </c>
      <c r="L1966" s="68" t="s">
        <v>146</v>
      </c>
      <c r="M1966" s="68" t="s">
        <v>245</v>
      </c>
      <c r="N1966" s="68" t="s">
        <v>246</v>
      </c>
      <c r="O1966" s="68" t="s">
        <v>10871</v>
      </c>
      <c r="P1966" s="72" t="s">
        <v>245</v>
      </c>
      <c r="Q1966" s="68" t="s">
        <v>63</v>
      </c>
      <c r="R1966" s="68" t="s">
        <v>31</v>
      </c>
      <c r="S1966" s="68">
        <v>7</v>
      </c>
      <c r="T1966" s="68"/>
      <c r="U1966" s="68">
        <v>1</v>
      </c>
      <c r="V1966" s="68">
        <v>20.54</v>
      </c>
      <c r="W1966" s="68"/>
      <c r="X1966" s="68">
        <v>1</v>
      </c>
      <c r="Y1966" s="68">
        <v>70.430000000000007</v>
      </c>
      <c r="Z1966" s="68">
        <v>6.67</v>
      </c>
      <c r="AA1966" s="68">
        <v>0.91</v>
      </c>
      <c r="AB1966" s="73">
        <v>48723.839999999997</v>
      </c>
      <c r="AC1966" s="73">
        <v>4614</v>
      </c>
      <c r="AD1966" s="73">
        <v>48723.839999999997</v>
      </c>
      <c r="AE1966" s="73">
        <v>4614</v>
      </c>
      <c r="AF1966" s="73"/>
      <c r="AG1966" s="73">
        <f>IFERROR(VLOOKUP(J1966,'Roll ups'!D:E,2,FALSE),0)</f>
        <v>57863085.470000021</v>
      </c>
      <c r="AH1966" s="74">
        <f>IF(Table2[[#This Row],[CATEGORY TTL LOOKUP]]=0,0,IF(Table2[[#This Row],[CATEGORY TTL LOOKUP]]&gt;0,SUM(AB1966/AG1966)))</f>
        <v>8.4205395554410244E-4</v>
      </c>
      <c r="AI1966" s="74" t="str">
        <f>IFERROR(IF(AH1966&lt;#REF!,"STRIKE",IF(AH1966&gt;=#REF!,"GOOD")),"NO DATA")</f>
        <v>NO DATA</v>
      </c>
      <c r="AJ1966" s="75">
        <f>IFERROR(VLOOKUP(K1966,'Roll ups'!H:I,2,FALSE),0)</f>
        <v>69119979.479999974</v>
      </c>
      <c r="AK1966" s="76">
        <f>IF(Table2[[#This Row],[PRICE TIER LOOKUP]]=0,0,IF(Table2[[#This Row],[PRICE TIER LOOKUP]]&gt;0,SUM(AB1966/AJ1966)))</f>
        <v>7.049168759388644E-4</v>
      </c>
      <c r="AL1966" s="74" t="e">
        <f>IF(AK1966&lt;#REF!,"STRIKE",IF(AK1966&gt;=#REF!,"GOOD"))</f>
        <v>#REF!</v>
      </c>
      <c r="AM1966" s="75">
        <f>VLOOKUP(H1966,'Roll ups'!A:B,2,FALSE)</f>
        <v>325145452.83999985</v>
      </c>
      <c r="AN1966" s="77">
        <f t="shared" si="70"/>
        <v>1.4985244165163338E-4</v>
      </c>
      <c r="AO1966" s="74" t="str">
        <f>IFERROR(VLOOKUP(Table2[[#This Row],[Product Name]],'Roll ups'!L:P,5,FALSE),"GOOD")</f>
        <v>GOOD</v>
      </c>
      <c r="AP1966" s="74">
        <f>Table2[[#This Row],[Retail Dollar Vol Current 12 Mths]]/Table2[[#This Row],[SHELF SALES  LOOKUP]]</f>
        <v>1.4985244165163338E-4</v>
      </c>
      <c r="AQ1966" s="69">
        <f t="shared" si="71"/>
        <v>0</v>
      </c>
      <c r="AR196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966" s="69" t="e">
        <f>IF(Table2[[#This Row],[Shelf Dollar Vol Current 12 Mths]]&gt;#REF!,"MEETS $ CRITERIA",IF(Table2[[#This Row],[Shelf Dollar Vol Current 12 Mths]]&lt;#REF!+1,"DOES NOT MEET $ CRITERIA"))</f>
        <v>#REF!</v>
      </c>
      <c r="AT1966" s="78"/>
    </row>
    <row r="1967" spans="1:46" ht="13.8" x14ac:dyDescent="0.3">
      <c r="A1967" s="68" t="s">
        <v>10872</v>
      </c>
      <c r="B1967" s="69">
        <v>89642</v>
      </c>
      <c r="C1967" s="69">
        <v>88</v>
      </c>
      <c r="D1967" s="69" t="s">
        <v>25</v>
      </c>
      <c r="E1967" s="70">
        <v>45200</v>
      </c>
      <c r="F1967" s="70" t="s">
        <v>10734</v>
      </c>
      <c r="G1967" s="71" t="s">
        <v>10873</v>
      </c>
      <c r="H1967" s="69" t="s">
        <v>6315</v>
      </c>
      <c r="I1967" s="68" t="s">
        <v>245</v>
      </c>
      <c r="J1967" s="68" t="s">
        <v>245</v>
      </c>
      <c r="K1967" s="68" t="s">
        <v>146</v>
      </c>
      <c r="L1967" s="68" t="s">
        <v>146</v>
      </c>
      <c r="M1967" s="68" t="s">
        <v>245</v>
      </c>
      <c r="N1967" s="68" t="s">
        <v>246</v>
      </c>
      <c r="O1967" s="68" t="s">
        <v>10874</v>
      </c>
      <c r="P1967" s="72" t="s">
        <v>245</v>
      </c>
      <c r="Q1967" s="68" t="s">
        <v>63</v>
      </c>
      <c r="R1967" s="68" t="s">
        <v>31</v>
      </c>
      <c r="S1967" s="68">
        <v>2</v>
      </c>
      <c r="T1967" s="68"/>
      <c r="U1967" s="68">
        <v>1</v>
      </c>
      <c r="V1967" s="68">
        <v>8.27</v>
      </c>
      <c r="W1967" s="68"/>
      <c r="X1967" s="68">
        <v>1</v>
      </c>
      <c r="Y1967" s="68">
        <v>29.61</v>
      </c>
      <c r="Z1967" s="68">
        <v>8.5399999999999991</v>
      </c>
      <c r="AA1967" s="68">
        <v>0.71</v>
      </c>
      <c r="AB1967" s="73">
        <v>21511.8</v>
      </c>
      <c r="AC1967" s="73">
        <v>6201.6</v>
      </c>
      <c r="AD1967" s="73">
        <v>21511.8</v>
      </c>
      <c r="AE1967" s="73">
        <v>6201.6</v>
      </c>
      <c r="AF1967" s="73"/>
      <c r="AG1967" s="73">
        <f>IFERROR(VLOOKUP(J1967,'Roll ups'!D:E,2,FALSE),0)</f>
        <v>57863085.470000021</v>
      </c>
      <c r="AH1967" s="74">
        <f>IF(Table2[[#This Row],[CATEGORY TTL LOOKUP]]=0,0,IF(Table2[[#This Row],[CATEGORY TTL LOOKUP]]&gt;0,SUM(AB1967/AG1967)))</f>
        <v>3.7177070364063306E-4</v>
      </c>
      <c r="AI1967" s="74" t="str">
        <f>IFERROR(IF(AH1967&lt;#REF!,"STRIKE",IF(AH1967&gt;=#REF!,"GOOD")),"NO DATA")</f>
        <v>NO DATA</v>
      </c>
      <c r="AJ1967" s="75">
        <f>IFERROR(VLOOKUP(K1967,'Roll ups'!H:I,2,FALSE),0)</f>
        <v>69119979.479999974</v>
      </c>
      <c r="AK1967" s="76">
        <f>IF(Table2[[#This Row],[PRICE TIER LOOKUP]]=0,0,IF(Table2[[#This Row],[PRICE TIER LOOKUP]]&gt;0,SUM(AB1967/AJ1967)))</f>
        <v>3.112240507279735E-4</v>
      </c>
      <c r="AL1967" s="74" t="e">
        <f>IF(AK1967&lt;#REF!,"STRIKE",IF(AK1967&gt;=#REF!,"GOOD"))</f>
        <v>#REF!</v>
      </c>
      <c r="AM1967" s="75">
        <f>VLOOKUP(H1967,'Roll ups'!A:B,2,FALSE)</f>
        <v>325145452.83999985</v>
      </c>
      <c r="AN1967" s="77">
        <f t="shared" si="70"/>
        <v>6.6160543879989904E-5</v>
      </c>
      <c r="AO1967" s="74" t="str">
        <f>IFERROR(VLOOKUP(Table2[[#This Row],[Product Name]],'Roll ups'!L:P,5,FALSE),"GOOD")</f>
        <v>GOOD</v>
      </c>
      <c r="AP1967" s="74">
        <f>Table2[[#This Row],[Retail Dollar Vol Current 12 Mths]]/Table2[[#This Row],[SHELF SALES  LOOKUP]]</f>
        <v>6.6160543879989904E-5</v>
      </c>
      <c r="AQ1967" s="69">
        <f t="shared" si="71"/>
        <v>0</v>
      </c>
      <c r="AR196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967" s="69" t="e">
        <f>IF(Table2[[#This Row],[Shelf Dollar Vol Current 12 Mths]]&gt;#REF!,"MEETS $ CRITERIA",IF(Table2[[#This Row],[Shelf Dollar Vol Current 12 Mths]]&lt;#REF!+1,"DOES NOT MEET $ CRITERIA"))</f>
        <v>#REF!</v>
      </c>
      <c r="AT1967" s="78"/>
    </row>
    <row r="1968" spans="1:46" ht="13.8" x14ac:dyDescent="0.3">
      <c r="A1968" s="68" t="s">
        <v>10875</v>
      </c>
      <c r="B1968" s="69">
        <v>36928</v>
      </c>
      <c r="C1968" s="69">
        <v>37</v>
      </c>
      <c r="D1968" s="69" t="s">
        <v>25</v>
      </c>
      <c r="E1968" s="70">
        <v>45200</v>
      </c>
      <c r="F1968" s="70" t="s">
        <v>10734</v>
      </c>
      <c r="G1968" s="71" t="s">
        <v>10876</v>
      </c>
      <c r="H1968" s="69" t="s">
        <v>6315</v>
      </c>
      <c r="I1968" s="68" t="s">
        <v>252</v>
      </c>
      <c r="J1968" s="68" t="s">
        <v>252</v>
      </c>
      <c r="K1968" s="68" t="s">
        <v>104</v>
      </c>
      <c r="L1968" s="68" t="s">
        <v>104</v>
      </c>
      <c r="M1968" s="68" t="s">
        <v>252</v>
      </c>
      <c r="N1968" s="68" t="s">
        <v>154</v>
      </c>
      <c r="O1968" s="68" t="s">
        <v>10877</v>
      </c>
      <c r="P1968" s="72" t="s">
        <v>252</v>
      </c>
      <c r="Q1968" s="68" t="s">
        <v>44</v>
      </c>
      <c r="R1968" s="68" t="s">
        <v>60</v>
      </c>
      <c r="S1968" s="68">
        <v>57</v>
      </c>
      <c r="T1968" s="68"/>
      <c r="U1968" s="68">
        <v>1</v>
      </c>
      <c r="V1968" s="68">
        <v>298.66000000000003</v>
      </c>
      <c r="W1968" s="68">
        <v>112</v>
      </c>
      <c r="X1968" s="68">
        <v>0.63</v>
      </c>
      <c r="Y1968" s="68">
        <v>794.64</v>
      </c>
      <c r="Z1968" s="68">
        <v>174.66</v>
      </c>
      <c r="AA1968" s="68">
        <v>0.78</v>
      </c>
      <c r="AB1968" s="73">
        <v>40980.959999999999</v>
      </c>
      <c r="AC1968" s="73">
        <v>9259.56</v>
      </c>
      <c r="AD1968" s="73">
        <v>40980.959999999999</v>
      </c>
      <c r="AE1968" s="73">
        <v>9259.56</v>
      </c>
      <c r="AF1968" s="73"/>
      <c r="AG1968" s="73">
        <f>IFERROR(VLOOKUP(J1968,'Roll ups'!D:E,2,FALSE),0)</f>
        <v>73393567.950000003</v>
      </c>
      <c r="AH1968" s="74">
        <f>IF(Table2[[#This Row],[CATEGORY TTL LOOKUP]]=0,0,IF(Table2[[#This Row],[CATEGORY TTL LOOKUP]]&gt;0,SUM(AB1968/AG1968)))</f>
        <v>5.5837263597701954E-4</v>
      </c>
      <c r="AI1968" s="74" t="str">
        <f>IFERROR(IF(AH1968&lt;#REF!,"STRIKE",IF(AH1968&gt;=#REF!,"GOOD")),"NO DATA")</f>
        <v>NO DATA</v>
      </c>
      <c r="AJ1968" s="75">
        <f>IFERROR(VLOOKUP(K1968,'Roll ups'!H:I,2,FALSE),0)</f>
        <v>34230392.709999993</v>
      </c>
      <c r="AK1968" s="76">
        <f>IF(Table2[[#This Row],[PRICE TIER LOOKUP]]=0,0,IF(Table2[[#This Row],[PRICE TIER LOOKUP]]&gt;0,SUM(AB1968/AJ1968)))</f>
        <v>1.1972097529581631E-3</v>
      </c>
      <c r="AL1968" s="74" t="e">
        <f>IF(AK1968&lt;#REF!,"STRIKE",IF(AK1968&gt;=#REF!,"GOOD"))</f>
        <v>#REF!</v>
      </c>
      <c r="AM1968" s="75">
        <f>VLOOKUP(H1968,'Roll ups'!A:B,2,FALSE)</f>
        <v>325145452.83999985</v>
      </c>
      <c r="AN1968" s="77">
        <f t="shared" ref="AN1968:AN1990" si="72">AB1968/AM1968</f>
        <v>1.2603885320261956E-4</v>
      </c>
      <c r="AO1968" s="74" t="str">
        <f>IFERROR(VLOOKUP(Table2[[#This Row],[Product Name]],'Roll ups'!L:P,5,FALSE),"GOOD")</f>
        <v>GOOD</v>
      </c>
      <c r="AP1968" s="74">
        <f>Table2[[#This Row],[Retail Dollar Vol Current 12 Mths]]/Table2[[#This Row],[SHELF SALES  LOOKUP]]</f>
        <v>1.2603885320261956E-4</v>
      </c>
      <c r="AQ1968" s="69">
        <f t="shared" ref="AQ1968:AQ1990" si="73">COUNTIF(AG1968:AO1968,"Strike")</f>
        <v>0</v>
      </c>
      <c r="AR196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968" s="69" t="e">
        <f>IF(Table2[[#This Row],[Shelf Dollar Vol Current 12 Mths]]&gt;#REF!,"MEETS $ CRITERIA",IF(Table2[[#This Row],[Shelf Dollar Vol Current 12 Mths]]&lt;#REF!+1,"DOES NOT MEET $ CRITERIA"))</f>
        <v>#REF!</v>
      </c>
      <c r="AT1968" s="78"/>
    </row>
    <row r="1969" spans="1:46" ht="13.8" x14ac:dyDescent="0.3">
      <c r="A1969" s="68" t="s">
        <v>10878</v>
      </c>
      <c r="B1969" s="69">
        <v>38139</v>
      </c>
      <c r="C1969" s="69">
        <v>58</v>
      </c>
      <c r="D1969" s="69" t="s">
        <v>25</v>
      </c>
      <c r="E1969" s="70">
        <v>45200</v>
      </c>
      <c r="F1969" s="70" t="s">
        <v>10734</v>
      </c>
      <c r="G1969" s="71" t="s">
        <v>10879</v>
      </c>
      <c r="H1969" s="69" t="s">
        <v>6315</v>
      </c>
      <c r="I1969" s="68" t="s">
        <v>252</v>
      </c>
      <c r="J1969" s="68" t="s">
        <v>252</v>
      </c>
      <c r="K1969" s="68" t="s">
        <v>132</v>
      </c>
      <c r="L1969" s="68" t="s">
        <v>132</v>
      </c>
      <c r="M1969" s="68" t="s">
        <v>252</v>
      </c>
      <c r="N1969" s="68" t="s">
        <v>154</v>
      </c>
      <c r="O1969" s="68" t="s">
        <v>10880</v>
      </c>
      <c r="P1969" s="72" t="s">
        <v>252</v>
      </c>
      <c r="Q1969" s="68" t="s">
        <v>10881</v>
      </c>
      <c r="R1969" s="68" t="s">
        <v>6402</v>
      </c>
      <c r="S1969" s="68">
        <v>2</v>
      </c>
      <c r="T1969" s="68"/>
      <c r="U1969" s="68">
        <v>1</v>
      </c>
      <c r="V1969" s="68">
        <v>16</v>
      </c>
      <c r="W1969" s="68"/>
      <c r="X1969" s="68">
        <v>1</v>
      </c>
      <c r="Y1969" s="68">
        <v>152</v>
      </c>
      <c r="Z1969" s="68"/>
      <c r="AA1969" s="68">
        <v>1</v>
      </c>
      <c r="AB1969" s="73">
        <v>36461.760000000002</v>
      </c>
      <c r="AC1969" s="73"/>
      <c r="AD1969" s="73">
        <v>36461.760000000002</v>
      </c>
      <c r="AE1969" s="73"/>
      <c r="AF1969" s="73"/>
      <c r="AG1969" s="73">
        <f>IFERROR(VLOOKUP(J1969,'Roll ups'!D:E,2,FALSE),0)</f>
        <v>73393567.950000003</v>
      </c>
      <c r="AH1969" s="74">
        <f>IF(Table2[[#This Row],[CATEGORY TTL LOOKUP]]=0,0,IF(Table2[[#This Row],[CATEGORY TTL LOOKUP]]&gt;0,SUM(AB1969/AG1969)))</f>
        <v>4.9679775787491202E-4</v>
      </c>
      <c r="AI1969" s="74" t="str">
        <f>IFERROR(IF(AH1969&lt;#REF!,"STRIKE",IF(AH1969&gt;=#REF!,"GOOD")),"NO DATA")</f>
        <v>NO DATA</v>
      </c>
      <c r="AJ1969" s="75">
        <f>IFERROR(VLOOKUP(K1969,'Roll ups'!H:I,2,FALSE),0)</f>
        <v>126094742.97999983</v>
      </c>
      <c r="AK1969" s="76">
        <f>IF(Table2[[#This Row],[PRICE TIER LOOKUP]]=0,0,IF(Table2[[#This Row],[PRICE TIER LOOKUP]]&gt;0,SUM(AB1969/AJ1969)))</f>
        <v>2.8916161878202396E-4</v>
      </c>
      <c r="AL1969" s="74" t="e">
        <f>IF(AK1969&lt;#REF!,"STRIKE",IF(AK1969&gt;=#REF!,"GOOD"))</f>
        <v>#REF!</v>
      </c>
      <c r="AM1969" s="75">
        <f>VLOOKUP(H1969,'Roll ups'!A:B,2,FALSE)</f>
        <v>325145452.83999985</v>
      </c>
      <c r="AN1969" s="77">
        <f t="shared" si="72"/>
        <v>1.1213984289653404E-4</v>
      </c>
      <c r="AO1969" s="74" t="str">
        <f>IFERROR(VLOOKUP(Table2[[#This Row],[Product Name]],'Roll ups'!L:P,5,FALSE),"GOOD")</f>
        <v>GOOD</v>
      </c>
      <c r="AP1969" s="74">
        <f>Table2[[#This Row],[Retail Dollar Vol Current 12 Mths]]/Table2[[#This Row],[SHELF SALES  LOOKUP]]</f>
        <v>1.1213984289653404E-4</v>
      </c>
      <c r="AQ1969" s="69">
        <f t="shared" si="73"/>
        <v>0</v>
      </c>
      <c r="AR1969" s="69" t="str">
        <f>IF(Table2[[#This Row],[Shelf Dollar Vol Last 12 Mths]]="","NO SALES LY",IF(Table2[[#This Row],[Shelf Dollar Vol Last 12 Mths]]&gt;0,IF(Table2[[#This Row],[COUNT OF STRIKES]]=0,"GOOD",IF(Table2[[#This Row],[COUNT OF STRIKES]]=1,"FAIR",IF(Table2[[#This Row],[COUNT OF STRIKES]]=2,"BUBBLE",IF(Table2[[#This Row],[COUNT OF STRIKES]]=3,"AT RISK"))))))</f>
        <v>NO SALES LY</v>
      </c>
      <c r="AS1969" s="69" t="e">
        <f>IF(Table2[[#This Row],[Shelf Dollar Vol Current 12 Mths]]&gt;#REF!,"MEETS $ CRITERIA",IF(Table2[[#This Row],[Shelf Dollar Vol Current 12 Mths]]&lt;#REF!+1,"DOES NOT MEET $ CRITERIA"))</f>
        <v>#REF!</v>
      </c>
      <c r="AT1969" s="78"/>
    </row>
    <row r="1970" spans="1:46" ht="13.8" x14ac:dyDescent="0.3">
      <c r="A1970" s="68" t="s">
        <v>10882</v>
      </c>
      <c r="B1970" s="69">
        <v>26378</v>
      </c>
      <c r="C1970" s="69">
        <v>101</v>
      </c>
      <c r="D1970" s="69" t="s">
        <v>25</v>
      </c>
      <c r="E1970" s="70">
        <v>45225</v>
      </c>
      <c r="F1970" s="70" t="s">
        <v>10734</v>
      </c>
      <c r="G1970" s="71" t="s">
        <v>10883</v>
      </c>
      <c r="H1970" s="69" t="s">
        <v>6315</v>
      </c>
      <c r="I1970" s="68" t="s">
        <v>758</v>
      </c>
      <c r="J1970" s="68" t="s">
        <v>175</v>
      </c>
      <c r="K1970" s="68" t="s">
        <v>146</v>
      </c>
      <c r="L1970" s="68" t="s">
        <v>146</v>
      </c>
      <c r="M1970" s="68" t="s">
        <v>175</v>
      </c>
      <c r="N1970" s="68" t="s">
        <v>176</v>
      </c>
      <c r="O1970" s="68" t="s">
        <v>10884</v>
      </c>
      <c r="P1970" s="72" t="s">
        <v>6357</v>
      </c>
      <c r="Q1970" s="68" t="s">
        <v>3690</v>
      </c>
      <c r="R1970" s="68" t="s">
        <v>31</v>
      </c>
      <c r="S1970" s="68"/>
      <c r="T1970" s="68">
        <v>2.5</v>
      </c>
      <c r="U1970" s="68"/>
      <c r="V1970" s="68">
        <v>0.5</v>
      </c>
      <c r="W1970" s="68">
        <v>3.5</v>
      </c>
      <c r="X1970" s="68">
        <v>-6</v>
      </c>
      <c r="Y1970" s="68">
        <v>3</v>
      </c>
      <c r="Z1970" s="68">
        <v>12.5</v>
      </c>
      <c r="AA1970" s="68">
        <v>-3.17</v>
      </c>
      <c r="AB1970" s="73">
        <v>1397.88</v>
      </c>
      <c r="AC1970" s="73">
        <v>5578.5</v>
      </c>
      <c r="AD1970" s="73">
        <v>1397.88</v>
      </c>
      <c r="AE1970" s="73">
        <v>5824.5</v>
      </c>
      <c r="AF1970" s="73"/>
      <c r="AG1970" s="73">
        <f>IFERROR(VLOOKUP(J1970,'Roll ups'!D:E,2,FALSE),0)</f>
        <v>52239627.039999984</v>
      </c>
      <c r="AH1970" s="74">
        <f>IF(Table2[[#This Row],[CATEGORY TTL LOOKUP]]=0,0,IF(Table2[[#This Row],[CATEGORY TTL LOOKUP]]&gt;0,SUM(AB1970/AG1970)))</f>
        <v>2.6758996555041264E-5</v>
      </c>
      <c r="AI1970" s="74" t="str">
        <f>IFERROR(IF(AH1970&lt;#REF!,"STRIKE",IF(AH1970&gt;=#REF!,"GOOD")),"NO DATA")</f>
        <v>NO DATA</v>
      </c>
      <c r="AJ1970" s="75">
        <f>IFERROR(VLOOKUP(K1970,'Roll ups'!H:I,2,FALSE),0)</f>
        <v>69119979.479999974</v>
      </c>
      <c r="AK1970" s="76">
        <f>IF(Table2[[#This Row],[PRICE TIER LOOKUP]]=0,0,IF(Table2[[#This Row],[PRICE TIER LOOKUP]]&gt;0,SUM(AB1970/AJ1970)))</f>
        <v>2.0223964337322756E-5</v>
      </c>
      <c r="AL1970" s="74" t="e">
        <f>IF(AK1970&lt;#REF!,"STRIKE",IF(AK1970&gt;=#REF!,"GOOD"))</f>
        <v>#REF!</v>
      </c>
      <c r="AM1970" s="75">
        <f>VLOOKUP(H1970,'Roll ups'!A:B,2,FALSE)</f>
        <v>325145452.83999985</v>
      </c>
      <c r="AN1970" s="77">
        <f t="shared" si="72"/>
        <v>4.2992451156556074E-6</v>
      </c>
      <c r="AO1970" s="74" t="str">
        <f>IFERROR(VLOOKUP(Table2[[#This Row],[Product Name]],'Roll ups'!L:P,5,FALSE),"GOOD")</f>
        <v>GOOD</v>
      </c>
      <c r="AP1970" s="74">
        <f>Table2[[#This Row],[Retail Dollar Vol Current 12 Mths]]/Table2[[#This Row],[SHELF SALES  LOOKUP]]</f>
        <v>4.2992451156556074E-6</v>
      </c>
      <c r="AQ1970" s="69">
        <f t="shared" si="73"/>
        <v>0</v>
      </c>
      <c r="AR197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970" s="69" t="e">
        <f>IF(Table2[[#This Row],[Shelf Dollar Vol Current 12 Mths]]&gt;#REF!,"MEETS $ CRITERIA",IF(Table2[[#This Row],[Shelf Dollar Vol Current 12 Mths]]&lt;#REF!+1,"DOES NOT MEET $ CRITERIA"))</f>
        <v>#REF!</v>
      </c>
      <c r="AT1970" s="78"/>
    </row>
    <row r="1971" spans="1:46" ht="13.8" x14ac:dyDescent="0.3">
      <c r="A1971" s="68" t="s">
        <v>10885</v>
      </c>
      <c r="B1971" s="69">
        <v>59049</v>
      </c>
      <c r="C1971" s="69">
        <v>137</v>
      </c>
      <c r="D1971" s="69" t="s">
        <v>25</v>
      </c>
      <c r="E1971" s="70">
        <v>45230</v>
      </c>
      <c r="F1971" s="70" t="s">
        <v>10734</v>
      </c>
      <c r="G1971" s="71" t="s">
        <v>10886</v>
      </c>
      <c r="H1971" s="69" t="s">
        <v>6315</v>
      </c>
      <c r="I1971" s="68" t="s">
        <v>116</v>
      </c>
      <c r="J1971" s="68" t="s">
        <v>116</v>
      </c>
      <c r="K1971" s="68" t="s">
        <v>116</v>
      </c>
      <c r="L1971" s="68" t="s">
        <v>89</v>
      </c>
      <c r="M1971" s="68" t="s">
        <v>116</v>
      </c>
      <c r="N1971" s="68" t="s">
        <v>122</v>
      </c>
      <c r="O1971" s="68" t="s">
        <v>10887</v>
      </c>
      <c r="P1971" s="72" t="s">
        <v>116</v>
      </c>
      <c r="Q1971" s="68" t="s">
        <v>128</v>
      </c>
      <c r="R1971" s="68" t="s">
        <v>60</v>
      </c>
      <c r="S1971" s="68">
        <v>25</v>
      </c>
      <c r="T1971" s="68"/>
      <c r="U1971" s="68">
        <v>1</v>
      </c>
      <c r="V1971" s="68">
        <v>238.02</v>
      </c>
      <c r="W1971" s="68"/>
      <c r="X1971" s="68">
        <v>1</v>
      </c>
      <c r="Y1971" s="68">
        <v>373.37</v>
      </c>
      <c r="Z1971" s="68"/>
      <c r="AA1971" s="68">
        <v>1</v>
      </c>
      <c r="AB1971" s="73">
        <v>29199</v>
      </c>
      <c r="AC1971" s="73"/>
      <c r="AD1971" s="73">
        <v>31008</v>
      </c>
      <c r="AE1971" s="73"/>
      <c r="AF1971" s="73"/>
      <c r="AG1971" s="73">
        <f>IFERROR(VLOOKUP(J1971,'Roll ups'!D:E,2,FALSE),0)</f>
        <v>5567781.3899999987</v>
      </c>
      <c r="AH1971" s="74">
        <f>IF(Table2[[#This Row],[CATEGORY TTL LOOKUP]]=0,0,IF(Table2[[#This Row],[CATEGORY TTL LOOKUP]]&gt;0,SUM(AB1971/AG1971)))</f>
        <v>5.2442791759825195E-3</v>
      </c>
      <c r="AI1971" s="74" t="str">
        <f>IFERROR(IF(AH1971&lt;#REF!,"STRIKE",IF(AH1971&gt;=#REF!,"GOOD")),"NO DATA")</f>
        <v>NO DATA</v>
      </c>
      <c r="AJ1971" s="75">
        <f>IFERROR(VLOOKUP(K1971,'Roll ups'!H:I,2,FALSE),0)</f>
        <v>5567781.3899999987</v>
      </c>
      <c r="AK1971" s="76">
        <f>IF(Table2[[#This Row],[PRICE TIER LOOKUP]]=0,0,IF(Table2[[#This Row],[PRICE TIER LOOKUP]]&gt;0,SUM(AB1971/AJ1971)))</f>
        <v>5.2442791759825195E-3</v>
      </c>
      <c r="AL1971" s="74" t="e">
        <f>IF(AK1971&lt;#REF!,"STRIKE",IF(AK1971&gt;=#REF!,"GOOD"))</f>
        <v>#REF!</v>
      </c>
      <c r="AM1971" s="75">
        <f>VLOOKUP(H1971,'Roll ups'!A:B,2,FALSE)</f>
        <v>325145452.83999985</v>
      </c>
      <c r="AN1971" s="77">
        <f t="shared" si="72"/>
        <v>8.9802885892943657E-5</v>
      </c>
      <c r="AO1971" s="74" t="str">
        <f>IFERROR(VLOOKUP(Table2[[#This Row],[Product Name]],'Roll ups'!L:P,5,FALSE),"GOOD")</f>
        <v>GOOD</v>
      </c>
      <c r="AP1971" s="74">
        <f>Table2[[#This Row],[Retail Dollar Vol Current 12 Mths]]/Table2[[#This Row],[SHELF SALES  LOOKUP]]</f>
        <v>9.5366549736922387E-5</v>
      </c>
      <c r="AQ1971" s="69">
        <f t="shared" si="73"/>
        <v>0</v>
      </c>
      <c r="AR1971" s="69" t="str">
        <f>IF(Table2[[#This Row],[Shelf Dollar Vol Last 12 Mths]]="","NO SALES LY",IF(Table2[[#This Row],[Shelf Dollar Vol Last 12 Mths]]&gt;0,IF(Table2[[#This Row],[COUNT OF STRIKES]]=0,"GOOD",IF(Table2[[#This Row],[COUNT OF STRIKES]]=1,"FAIR",IF(Table2[[#This Row],[COUNT OF STRIKES]]=2,"BUBBLE",IF(Table2[[#This Row],[COUNT OF STRIKES]]=3,"AT RISK"))))))</f>
        <v>NO SALES LY</v>
      </c>
      <c r="AS1971" s="69" t="e">
        <f>IF(Table2[[#This Row],[Shelf Dollar Vol Current 12 Mths]]&gt;#REF!,"MEETS $ CRITERIA",IF(Table2[[#This Row],[Shelf Dollar Vol Current 12 Mths]]&lt;#REF!+1,"DOES NOT MEET $ CRITERIA"))</f>
        <v>#REF!</v>
      </c>
      <c r="AT1971" s="78"/>
    </row>
    <row r="1972" spans="1:46" ht="13.8" x14ac:dyDescent="0.3">
      <c r="A1972" s="68" t="s">
        <v>10888</v>
      </c>
      <c r="B1972" s="69">
        <v>59219</v>
      </c>
      <c r="C1972" s="69">
        <v>206</v>
      </c>
      <c r="D1972" s="69" t="s">
        <v>25</v>
      </c>
      <c r="E1972" s="70">
        <v>45230</v>
      </c>
      <c r="F1972" s="70" t="s">
        <v>10734</v>
      </c>
      <c r="G1972" s="71" t="s">
        <v>10889</v>
      </c>
      <c r="H1972" s="69" t="s">
        <v>6315</v>
      </c>
      <c r="I1972" s="68" t="s">
        <v>116</v>
      </c>
      <c r="J1972" s="68" t="s">
        <v>116</v>
      </c>
      <c r="K1972" s="68" t="s">
        <v>116</v>
      </c>
      <c r="L1972" s="68" t="s">
        <v>104</v>
      </c>
      <c r="M1972" s="68" t="s">
        <v>116</v>
      </c>
      <c r="N1972" s="68" t="s">
        <v>122</v>
      </c>
      <c r="O1972" s="68" t="s">
        <v>10890</v>
      </c>
      <c r="P1972" s="72" t="s">
        <v>116</v>
      </c>
      <c r="Q1972" s="68" t="s">
        <v>128</v>
      </c>
      <c r="R1972" s="68" t="s">
        <v>60</v>
      </c>
      <c r="S1972" s="68">
        <v>98</v>
      </c>
      <c r="T1972" s="68"/>
      <c r="U1972" s="68">
        <v>1</v>
      </c>
      <c r="V1972" s="68">
        <v>326.69</v>
      </c>
      <c r="W1972" s="68"/>
      <c r="X1972" s="68">
        <v>1</v>
      </c>
      <c r="Y1972" s="68">
        <v>583.39</v>
      </c>
      <c r="Z1972" s="68"/>
      <c r="AA1972" s="68">
        <v>1</v>
      </c>
      <c r="AB1972" s="73">
        <v>51535.8</v>
      </c>
      <c r="AC1972" s="73"/>
      <c r="AD1972" s="73">
        <v>53040</v>
      </c>
      <c r="AE1972" s="73"/>
      <c r="AF1972" s="73"/>
      <c r="AG1972" s="73">
        <f>IFERROR(VLOOKUP(J1972,'Roll ups'!D:E,2,FALSE),0)</f>
        <v>5567781.3899999987</v>
      </c>
      <c r="AH1972" s="74">
        <f>IF(Table2[[#This Row],[CATEGORY TTL LOOKUP]]=0,0,IF(Table2[[#This Row],[CATEGORY TTL LOOKUP]]&gt;0,SUM(AB1972/AG1972)))</f>
        <v>9.2560746175416944E-3</v>
      </c>
      <c r="AI1972" s="74" t="str">
        <f>IFERROR(IF(AH1972&lt;#REF!,"STRIKE",IF(AH1972&gt;=#REF!,"GOOD")),"NO DATA")</f>
        <v>NO DATA</v>
      </c>
      <c r="AJ1972" s="75">
        <f>IFERROR(VLOOKUP(K1972,'Roll ups'!H:I,2,FALSE),0)</f>
        <v>5567781.3899999987</v>
      </c>
      <c r="AK1972" s="76">
        <f>IF(Table2[[#This Row],[PRICE TIER LOOKUP]]=0,0,IF(Table2[[#This Row],[PRICE TIER LOOKUP]]&gt;0,SUM(AB1972/AJ1972)))</f>
        <v>9.2560746175416944E-3</v>
      </c>
      <c r="AL1972" s="74" t="e">
        <f>IF(AK1972&lt;#REF!,"STRIKE",IF(AK1972&gt;=#REF!,"GOOD"))</f>
        <v>#REF!</v>
      </c>
      <c r="AM1972" s="75">
        <f>VLOOKUP(H1972,'Roll ups'!A:B,2,FALSE)</f>
        <v>325145452.83999985</v>
      </c>
      <c r="AN1972" s="77">
        <f t="shared" si="72"/>
        <v>1.5850075573826386E-4</v>
      </c>
      <c r="AO1972" s="74" t="str">
        <f>IFERROR(VLOOKUP(Table2[[#This Row],[Product Name]],'Roll ups'!L:P,5,FALSE),"GOOD")</f>
        <v>GOOD</v>
      </c>
      <c r="AP1972" s="74">
        <f>Table2[[#This Row],[Retail Dollar Vol Current 12 Mths]]/Table2[[#This Row],[SHELF SALES  LOOKUP]]</f>
        <v>1.6312699297105145E-4</v>
      </c>
      <c r="AQ1972" s="69">
        <f t="shared" si="73"/>
        <v>0</v>
      </c>
      <c r="AR1972" s="69" t="str">
        <f>IF(Table2[[#This Row],[Shelf Dollar Vol Last 12 Mths]]="","NO SALES LY",IF(Table2[[#This Row],[Shelf Dollar Vol Last 12 Mths]]&gt;0,IF(Table2[[#This Row],[COUNT OF STRIKES]]=0,"GOOD",IF(Table2[[#This Row],[COUNT OF STRIKES]]=1,"FAIR",IF(Table2[[#This Row],[COUNT OF STRIKES]]=2,"BUBBLE",IF(Table2[[#This Row],[COUNT OF STRIKES]]=3,"AT RISK"))))))</f>
        <v>NO SALES LY</v>
      </c>
      <c r="AS1972" s="69" t="e">
        <f>IF(Table2[[#This Row],[Shelf Dollar Vol Current 12 Mths]]&gt;#REF!,"MEETS $ CRITERIA",IF(Table2[[#This Row],[Shelf Dollar Vol Current 12 Mths]]&lt;#REF!+1,"DOES NOT MEET $ CRITERIA"))</f>
        <v>#REF!</v>
      </c>
      <c r="AT1972" s="78"/>
    </row>
    <row r="1973" spans="1:46" ht="13.8" x14ac:dyDescent="0.3">
      <c r="A1973" s="68" t="s">
        <v>10891</v>
      </c>
      <c r="B1973" s="69">
        <v>58139</v>
      </c>
      <c r="C1973" s="69">
        <v>123</v>
      </c>
      <c r="D1973" s="69" t="s">
        <v>25</v>
      </c>
      <c r="E1973" s="70">
        <v>45231</v>
      </c>
      <c r="F1973" s="70" t="s">
        <v>10734</v>
      </c>
      <c r="G1973" s="71" t="s">
        <v>10892</v>
      </c>
      <c r="H1973" s="69" t="s">
        <v>6315</v>
      </c>
      <c r="I1973" s="68" t="s">
        <v>116</v>
      </c>
      <c r="J1973" s="68" t="s">
        <v>116</v>
      </c>
      <c r="K1973" s="68" t="s">
        <v>116</v>
      </c>
      <c r="L1973" s="68" t="s">
        <v>132</v>
      </c>
      <c r="M1973" s="68" t="s">
        <v>116</v>
      </c>
      <c r="N1973" s="68" t="s">
        <v>1147</v>
      </c>
      <c r="O1973" s="68" t="s">
        <v>10893</v>
      </c>
      <c r="P1973" s="72" t="s">
        <v>116</v>
      </c>
      <c r="Q1973" s="68" t="s">
        <v>397</v>
      </c>
      <c r="R1973" s="68" t="s">
        <v>31</v>
      </c>
      <c r="S1973" s="68">
        <v>9</v>
      </c>
      <c r="T1973" s="68"/>
      <c r="U1973" s="68">
        <v>1</v>
      </c>
      <c r="V1973" s="68">
        <v>36.17</v>
      </c>
      <c r="W1973" s="68"/>
      <c r="X1973" s="68">
        <v>1</v>
      </c>
      <c r="Y1973" s="68">
        <v>122.67</v>
      </c>
      <c r="Z1973" s="68"/>
      <c r="AA1973" s="68">
        <v>1</v>
      </c>
      <c r="AB1973" s="73">
        <v>32295.68</v>
      </c>
      <c r="AC1973" s="73"/>
      <c r="AD1973" s="73">
        <v>32295.68</v>
      </c>
      <c r="AE1973" s="73"/>
      <c r="AF1973" s="73"/>
      <c r="AG1973" s="73">
        <f>IFERROR(VLOOKUP(J1973,'Roll ups'!D:E,2,FALSE),0)</f>
        <v>5567781.3899999987</v>
      </c>
      <c r="AH1973" s="74">
        <f>IF(Table2[[#This Row],[CATEGORY TTL LOOKUP]]=0,0,IF(Table2[[#This Row],[CATEGORY TTL LOOKUP]]&gt;0,SUM(AB1973/AG1973)))</f>
        <v>5.8004576217745513E-3</v>
      </c>
      <c r="AI1973" s="74" t="str">
        <f>IFERROR(IF(AH1973&lt;#REF!,"STRIKE",IF(AH1973&gt;=#REF!,"GOOD")),"NO DATA")</f>
        <v>NO DATA</v>
      </c>
      <c r="AJ1973" s="75">
        <f>IFERROR(VLOOKUP(K1973,'Roll ups'!H:I,2,FALSE),0)</f>
        <v>5567781.3899999987</v>
      </c>
      <c r="AK1973" s="76">
        <f>IF(Table2[[#This Row],[PRICE TIER LOOKUP]]=0,0,IF(Table2[[#This Row],[PRICE TIER LOOKUP]]&gt;0,SUM(AB1973/AJ1973)))</f>
        <v>5.8004576217745513E-3</v>
      </c>
      <c r="AL1973" s="74" t="e">
        <f>IF(AK1973&lt;#REF!,"STRIKE",IF(AK1973&gt;=#REF!,"GOOD"))</f>
        <v>#REF!</v>
      </c>
      <c r="AM1973" s="75">
        <f>VLOOKUP(H1973,'Roll ups'!A:B,2,FALSE)</f>
        <v>325145452.83999985</v>
      </c>
      <c r="AN1973" s="77">
        <f t="shared" si="72"/>
        <v>9.9326869614542367E-5</v>
      </c>
      <c r="AO1973" s="74" t="str">
        <f>IFERROR(VLOOKUP(Table2[[#This Row],[Product Name]],'Roll ups'!L:P,5,FALSE),"GOOD")</f>
        <v>GOOD</v>
      </c>
      <c r="AP1973" s="74">
        <f>Table2[[#This Row],[Retail Dollar Vol Current 12 Mths]]/Table2[[#This Row],[SHELF SALES  LOOKUP]]</f>
        <v>9.9326869614542367E-5</v>
      </c>
      <c r="AQ1973" s="69">
        <f t="shared" si="73"/>
        <v>0</v>
      </c>
      <c r="AR1973" s="69" t="str">
        <f>IF(Table2[[#This Row],[Shelf Dollar Vol Last 12 Mths]]="","NO SALES LY",IF(Table2[[#This Row],[Shelf Dollar Vol Last 12 Mths]]&gt;0,IF(Table2[[#This Row],[COUNT OF STRIKES]]=0,"GOOD",IF(Table2[[#This Row],[COUNT OF STRIKES]]=1,"FAIR",IF(Table2[[#This Row],[COUNT OF STRIKES]]=2,"BUBBLE",IF(Table2[[#This Row],[COUNT OF STRIKES]]=3,"AT RISK"))))))</f>
        <v>NO SALES LY</v>
      </c>
      <c r="AS1973" s="69" t="e">
        <f>IF(Table2[[#This Row],[Shelf Dollar Vol Current 12 Mths]]&gt;#REF!,"MEETS $ CRITERIA",IF(Table2[[#This Row],[Shelf Dollar Vol Current 12 Mths]]&lt;#REF!+1,"DOES NOT MEET $ CRITERIA"))</f>
        <v>#REF!</v>
      </c>
      <c r="AT1973" s="78"/>
    </row>
    <row r="1974" spans="1:46" ht="13.8" x14ac:dyDescent="0.3">
      <c r="A1974" s="68" t="s">
        <v>10894</v>
      </c>
      <c r="B1974" s="69">
        <v>62041</v>
      </c>
      <c r="C1974" s="69">
        <v>119</v>
      </c>
      <c r="D1974" s="69" t="s">
        <v>25</v>
      </c>
      <c r="E1974" s="70">
        <v>45231</v>
      </c>
      <c r="F1974" s="70" t="s">
        <v>10734</v>
      </c>
      <c r="G1974" s="71" t="s">
        <v>10895</v>
      </c>
      <c r="H1974" s="69" t="s">
        <v>6315</v>
      </c>
      <c r="I1974" s="68" t="s">
        <v>116</v>
      </c>
      <c r="J1974" s="68" t="s">
        <v>116</v>
      </c>
      <c r="K1974" s="68" t="s">
        <v>116</v>
      </c>
      <c r="L1974" s="68" t="s">
        <v>132</v>
      </c>
      <c r="M1974" s="68" t="s">
        <v>116</v>
      </c>
      <c r="N1974" s="68" t="s">
        <v>10760</v>
      </c>
      <c r="O1974" s="68" t="s">
        <v>10896</v>
      </c>
      <c r="P1974" s="72" t="s">
        <v>116</v>
      </c>
      <c r="Q1974" s="68" t="s">
        <v>397</v>
      </c>
      <c r="R1974" s="68" t="s">
        <v>31</v>
      </c>
      <c r="S1974" s="68">
        <v>12</v>
      </c>
      <c r="T1974" s="68"/>
      <c r="U1974" s="68">
        <v>1</v>
      </c>
      <c r="V1974" s="68">
        <v>32</v>
      </c>
      <c r="W1974" s="68"/>
      <c r="X1974" s="68">
        <v>1</v>
      </c>
      <c r="Y1974" s="68">
        <v>125.5</v>
      </c>
      <c r="Z1974" s="68"/>
      <c r="AA1974" s="68">
        <v>1</v>
      </c>
      <c r="AB1974" s="73">
        <v>33041.64</v>
      </c>
      <c r="AC1974" s="73"/>
      <c r="AD1974" s="73">
        <v>33041.64</v>
      </c>
      <c r="AE1974" s="73"/>
      <c r="AF1974" s="73"/>
      <c r="AG1974" s="73">
        <f>IFERROR(VLOOKUP(J1974,'Roll ups'!D:E,2,FALSE),0)</f>
        <v>5567781.3899999987</v>
      </c>
      <c r="AH1974" s="74">
        <f>IF(Table2[[#This Row],[CATEGORY TTL LOOKUP]]=0,0,IF(Table2[[#This Row],[CATEGORY TTL LOOKUP]]&gt;0,SUM(AB1974/AG1974)))</f>
        <v>5.9344355831470619E-3</v>
      </c>
      <c r="AI1974" s="74" t="str">
        <f>IFERROR(IF(AH1974&lt;#REF!,"STRIKE",IF(AH1974&gt;=#REF!,"GOOD")),"NO DATA")</f>
        <v>NO DATA</v>
      </c>
      <c r="AJ1974" s="75">
        <f>IFERROR(VLOOKUP(K1974,'Roll ups'!H:I,2,FALSE),0)</f>
        <v>5567781.3899999987</v>
      </c>
      <c r="AK1974" s="76">
        <f>IF(Table2[[#This Row],[PRICE TIER LOOKUP]]=0,0,IF(Table2[[#This Row],[PRICE TIER LOOKUP]]&gt;0,SUM(AB1974/AJ1974)))</f>
        <v>5.9344355831470619E-3</v>
      </c>
      <c r="AL1974" s="74" t="e">
        <f>IF(AK1974&lt;#REF!,"STRIKE",IF(AK1974&gt;=#REF!,"GOOD"))</f>
        <v>#REF!</v>
      </c>
      <c r="AM1974" s="75">
        <f>VLOOKUP(H1974,'Roll ups'!A:B,2,FALSE)</f>
        <v>325145452.83999985</v>
      </c>
      <c r="AN1974" s="77">
        <f t="shared" si="72"/>
        <v>1.0162110437466087E-4</v>
      </c>
      <c r="AO1974" s="74" t="str">
        <f>IFERROR(VLOOKUP(Table2[[#This Row],[Product Name]],'Roll ups'!L:P,5,FALSE),"GOOD")</f>
        <v>GOOD</v>
      </c>
      <c r="AP1974" s="74">
        <f>Table2[[#This Row],[Retail Dollar Vol Current 12 Mths]]/Table2[[#This Row],[SHELF SALES  LOOKUP]]</f>
        <v>1.0162110437466087E-4</v>
      </c>
      <c r="AQ1974" s="69">
        <f t="shared" si="73"/>
        <v>0</v>
      </c>
      <c r="AR1974" s="69" t="str">
        <f>IF(Table2[[#This Row],[Shelf Dollar Vol Last 12 Mths]]="","NO SALES LY",IF(Table2[[#This Row],[Shelf Dollar Vol Last 12 Mths]]&gt;0,IF(Table2[[#This Row],[COUNT OF STRIKES]]=0,"GOOD",IF(Table2[[#This Row],[COUNT OF STRIKES]]=1,"FAIR",IF(Table2[[#This Row],[COUNT OF STRIKES]]=2,"BUBBLE",IF(Table2[[#This Row],[COUNT OF STRIKES]]=3,"AT RISK"))))))</f>
        <v>NO SALES LY</v>
      </c>
      <c r="AS1974" s="69" t="e">
        <f>IF(Table2[[#This Row],[Shelf Dollar Vol Current 12 Mths]]&gt;#REF!,"MEETS $ CRITERIA",IF(Table2[[#This Row],[Shelf Dollar Vol Current 12 Mths]]&lt;#REF!+1,"DOES NOT MEET $ CRITERIA"))</f>
        <v>#REF!</v>
      </c>
      <c r="AT1974" s="78"/>
    </row>
    <row r="1975" spans="1:46" ht="13.8" x14ac:dyDescent="0.3">
      <c r="A1975" s="68" t="s">
        <v>10897</v>
      </c>
      <c r="B1975" s="69">
        <v>67676</v>
      </c>
      <c r="C1975" s="69">
        <v>79</v>
      </c>
      <c r="D1975" s="69" t="s">
        <v>25</v>
      </c>
      <c r="E1975" s="70">
        <v>45231</v>
      </c>
      <c r="F1975" s="70" t="s">
        <v>10734</v>
      </c>
      <c r="G1975" s="71" t="s">
        <v>10898</v>
      </c>
      <c r="H1975" s="69" t="s">
        <v>6315</v>
      </c>
      <c r="I1975" s="68" t="s">
        <v>54</v>
      </c>
      <c r="J1975" s="68" t="s">
        <v>191</v>
      </c>
      <c r="K1975" s="68" t="s">
        <v>6320</v>
      </c>
      <c r="L1975" s="68" t="s">
        <v>6320</v>
      </c>
      <c r="M1975" s="68" t="s">
        <v>191</v>
      </c>
      <c r="N1975" s="68" t="s">
        <v>473</v>
      </c>
      <c r="O1975" s="68" t="s">
        <v>10899</v>
      </c>
      <c r="P1975" s="72" t="s">
        <v>191</v>
      </c>
      <c r="Q1975" s="68" t="s">
        <v>397</v>
      </c>
      <c r="R1975" s="68" t="s">
        <v>31</v>
      </c>
      <c r="S1975" s="68">
        <v>7</v>
      </c>
      <c r="T1975" s="68"/>
      <c r="U1975" s="68">
        <v>1</v>
      </c>
      <c r="V1975" s="68">
        <v>22.92</v>
      </c>
      <c r="W1975" s="68"/>
      <c r="X1975" s="68">
        <v>1</v>
      </c>
      <c r="Y1975" s="68">
        <v>76.42</v>
      </c>
      <c r="Z1975" s="68"/>
      <c r="AA1975" s="68">
        <v>1</v>
      </c>
      <c r="AB1975" s="73">
        <v>23658.6</v>
      </c>
      <c r="AC1975" s="73"/>
      <c r="AD1975" s="73">
        <v>23658.6</v>
      </c>
      <c r="AE1975" s="73"/>
      <c r="AF1975" s="73"/>
      <c r="AG1975" s="73">
        <f>IFERROR(VLOOKUP(J1975,'Roll ups'!D:E,2,FALSE),0)</f>
        <v>22444928.369999994</v>
      </c>
      <c r="AH1975" s="74">
        <f>IF(Table2[[#This Row],[CATEGORY TTL LOOKUP]]=0,0,IF(Table2[[#This Row],[CATEGORY TTL LOOKUP]]&gt;0,SUM(AB1975/AG1975)))</f>
        <v>1.0540733126875204E-3</v>
      </c>
      <c r="AI1975" s="74" t="str">
        <f>IFERROR(IF(AH1975&lt;#REF!,"STRIKE",IF(AH1975&gt;=#REF!,"GOOD")),"NO DATA")</f>
        <v>NO DATA</v>
      </c>
      <c r="AJ1975" s="75">
        <f>IFERROR(VLOOKUP(K1975,'Roll ups'!H:I,2,FALSE),0)</f>
        <v>3676796.11</v>
      </c>
      <c r="AK1975" s="76">
        <f>IF(Table2[[#This Row],[PRICE TIER LOOKUP]]=0,0,IF(Table2[[#This Row],[PRICE TIER LOOKUP]]&gt;0,SUM(AB1975/AJ1975)))</f>
        <v>6.4345694708646765E-3</v>
      </c>
      <c r="AL1975" s="74" t="e">
        <f>IF(AK1975&lt;#REF!,"STRIKE",IF(AK1975&gt;=#REF!,"GOOD"))</f>
        <v>#REF!</v>
      </c>
      <c r="AM1975" s="75">
        <f>VLOOKUP(H1975,'Roll ups'!A:B,2,FALSE)</f>
        <v>325145452.83999985</v>
      </c>
      <c r="AN1975" s="77">
        <f t="shared" si="72"/>
        <v>7.2763127373772955E-5</v>
      </c>
      <c r="AO1975" s="74" t="str">
        <f>IFERROR(VLOOKUP(Table2[[#This Row],[Product Name]],'Roll ups'!L:P,5,FALSE),"GOOD")</f>
        <v>GOOD</v>
      </c>
      <c r="AP1975" s="74">
        <f>Table2[[#This Row],[Retail Dollar Vol Current 12 Mths]]/Table2[[#This Row],[SHELF SALES  LOOKUP]]</f>
        <v>7.2763127373772955E-5</v>
      </c>
      <c r="AQ1975" s="69">
        <f t="shared" si="73"/>
        <v>0</v>
      </c>
      <c r="AR1975" s="69" t="str">
        <f>IF(Table2[[#This Row],[Shelf Dollar Vol Last 12 Mths]]="","NO SALES LY",IF(Table2[[#This Row],[Shelf Dollar Vol Last 12 Mths]]&gt;0,IF(Table2[[#This Row],[COUNT OF STRIKES]]=0,"GOOD",IF(Table2[[#This Row],[COUNT OF STRIKES]]=1,"FAIR",IF(Table2[[#This Row],[COUNT OF STRIKES]]=2,"BUBBLE",IF(Table2[[#This Row],[COUNT OF STRIKES]]=3,"AT RISK"))))))</f>
        <v>NO SALES LY</v>
      </c>
      <c r="AS1975" s="69" t="e">
        <f>IF(Table2[[#This Row],[Shelf Dollar Vol Current 12 Mths]]&gt;#REF!,"MEETS $ CRITERIA",IF(Table2[[#This Row],[Shelf Dollar Vol Current 12 Mths]]&lt;#REF!+1,"DOES NOT MEET $ CRITERIA"))</f>
        <v>#REF!</v>
      </c>
      <c r="AT1975" s="78"/>
    </row>
    <row r="1976" spans="1:46" ht="13.8" x14ac:dyDescent="0.3">
      <c r="A1976" s="68" t="s">
        <v>10900</v>
      </c>
      <c r="B1976" s="69">
        <v>26573</v>
      </c>
      <c r="C1976" s="69">
        <v>147</v>
      </c>
      <c r="D1976" s="69" t="s">
        <v>25</v>
      </c>
      <c r="E1976" s="70">
        <v>45231</v>
      </c>
      <c r="F1976" s="70" t="s">
        <v>10734</v>
      </c>
      <c r="G1976" s="71" t="s">
        <v>10901</v>
      </c>
      <c r="H1976" s="69" t="s">
        <v>6315</v>
      </c>
      <c r="I1976" s="68" t="s">
        <v>758</v>
      </c>
      <c r="J1976" s="68" t="s">
        <v>175</v>
      </c>
      <c r="K1976" s="68" t="s">
        <v>146</v>
      </c>
      <c r="L1976" s="68" t="s">
        <v>6320</v>
      </c>
      <c r="M1976" s="68" t="s">
        <v>175</v>
      </c>
      <c r="N1976" s="68" t="s">
        <v>176</v>
      </c>
      <c r="O1976" s="68" t="s">
        <v>10902</v>
      </c>
      <c r="P1976" s="72" t="s">
        <v>6357</v>
      </c>
      <c r="Q1976" s="68" t="s">
        <v>397</v>
      </c>
      <c r="R1976" s="68" t="s">
        <v>31</v>
      </c>
      <c r="S1976" s="68">
        <v>2</v>
      </c>
      <c r="T1976" s="68">
        <v>7</v>
      </c>
      <c r="U1976" s="68">
        <v>-2.5</v>
      </c>
      <c r="V1976" s="68">
        <v>4</v>
      </c>
      <c r="W1976" s="68">
        <v>9.5</v>
      </c>
      <c r="X1976" s="68">
        <v>-1.38</v>
      </c>
      <c r="Y1976" s="68">
        <v>24</v>
      </c>
      <c r="Z1976" s="68">
        <v>29.5</v>
      </c>
      <c r="AA1976" s="68">
        <v>-0.23</v>
      </c>
      <c r="AB1976" s="73">
        <v>6750.72</v>
      </c>
      <c r="AC1976" s="73">
        <v>8249.76</v>
      </c>
      <c r="AD1976" s="73">
        <v>6750.72</v>
      </c>
      <c r="AE1976" s="73">
        <v>8297.76</v>
      </c>
      <c r="AF1976" s="73"/>
      <c r="AG1976" s="73">
        <f>IFERROR(VLOOKUP(J1976,'Roll ups'!D:E,2,FALSE),0)</f>
        <v>52239627.039999984</v>
      </c>
      <c r="AH1976" s="74">
        <f>IF(Table2[[#This Row],[CATEGORY TTL LOOKUP]]=0,0,IF(Table2[[#This Row],[CATEGORY TTL LOOKUP]]&gt;0,SUM(AB1976/AG1976)))</f>
        <v>1.2922603744530873E-4</v>
      </c>
      <c r="AI1976" s="74" t="str">
        <f>IFERROR(IF(AH1976&lt;#REF!,"STRIKE",IF(AH1976&gt;=#REF!,"GOOD")),"NO DATA")</f>
        <v>NO DATA</v>
      </c>
      <c r="AJ1976" s="75">
        <f>IFERROR(VLOOKUP(K1976,'Roll ups'!H:I,2,FALSE),0)</f>
        <v>69119979.479999974</v>
      </c>
      <c r="AK1976" s="76">
        <f>IF(Table2[[#This Row],[PRICE TIER LOOKUP]]=0,0,IF(Table2[[#This Row],[PRICE TIER LOOKUP]]&gt;0,SUM(AB1976/AJ1976)))</f>
        <v>9.7666695661466986E-5</v>
      </c>
      <c r="AL1976" s="74" t="e">
        <f>IF(AK1976&lt;#REF!,"STRIKE",IF(AK1976&gt;=#REF!,"GOOD"))</f>
        <v>#REF!</v>
      </c>
      <c r="AM1976" s="75">
        <f>VLOOKUP(H1976,'Roll ups'!A:B,2,FALSE)</f>
        <v>325145452.83999985</v>
      </c>
      <c r="AN1976" s="77">
        <f t="shared" si="72"/>
        <v>2.0762154109908305E-5</v>
      </c>
      <c r="AO1976" s="74" t="str">
        <f>IFERROR(VLOOKUP(Table2[[#This Row],[Product Name]],'Roll ups'!L:P,5,FALSE),"GOOD")</f>
        <v>GOOD</v>
      </c>
      <c r="AP1976" s="74">
        <f>Table2[[#This Row],[Retail Dollar Vol Current 12 Mths]]/Table2[[#This Row],[SHELF SALES  LOOKUP]]</f>
        <v>2.0762154109908305E-5</v>
      </c>
      <c r="AQ1976" s="69">
        <f t="shared" si="73"/>
        <v>0</v>
      </c>
      <c r="AR197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976" s="69" t="e">
        <f>IF(Table2[[#This Row],[Shelf Dollar Vol Current 12 Mths]]&gt;#REF!,"MEETS $ CRITERIA",IF(Table2[[#This Row],[Shelf Dollar Vol Current 12 Mths]]&lt;#REF!+1,"DOES NOT MEET $ CRITERIA"))</f>
        <v>#REF!</v>
      </c>
      <c r="AT1976" s="78"/>
    </row>
    <row r="1977" spans="1:46" ht="13.8" x14ac:dyDescent="0.3">
      <c r="A1977" s="68" t="s">
        <v>10903</v>
      </c>
      <c r="B1977" s="69">
        <v>27861</v>
      </c>
      <c r="C1977" s="69">
        <v>99</v>
      </c>
      <c r="D1977" s="69" t="s">
        <v>25</v>
      </c>
      <c r="E1977" s="70">
        <v>45231</v>
      </c>
      <c r="F1977" s="70" t="s">
        <v>10734</v>
      </c>
      <c r="G1977" s="71" t="s">
        <v>10904</v>
      </c>
      <c r="H1977" s="69" t="s">
        <v>6315</v>
      </c>
      <c r="I1977" s="68" t="s">
        <v>831</v>
      </c>
      <c r="J1977" s="68" t="s">
        <v>175</v>
      </c>
      <c r="K1977" s="68" t="s">
        <v>146</v>
      </c>
      <c r="L1977" s="68" t="s">
        <v>146</v>
      </c>
      <c r="M1977" s="68" t="s">
        <v>175</v>
      </c>
      <c r="N1977" s="68" t="s">
        <v>241</v>
      </c>
      <c r="O1977" s="68" t="s">
        <v>10905</v>
      </c>
      <c r="P1977" s="72" t="s">
        <v>6357</v>
      </c>
      <c r="Q1977" s="68" t="s">
        <v>397</v>
      </c>
      <c r="R1977" s="68" t="s">
        <v>31</v>
      </c>
      <c r="S1977" s="68">
        <v>1</v>
      </c>
      <c r="T1977" s="68">
        <v>3.5</v>
      </c>
      <c r="U1977" s="68">
        <v>-2.5</v>
      </c>
      <c r="V1977" s="68">
        <v>2</v>
      </c>
      <c r="W1977" s="68">
        <v>4.5</v>
      </c>
      <c r="X1977" s="68">
        <v>-1.25</v>
      </c>
      <c r="Y1977" s="68">
        <v>9.92</v>
      </c>
      <c r="Z1977" s="68">
        <v>12.5</v>
      </c>
      <c r="AA1977" s="68">
        <v>-0.26</v>
      </c>
      <c r="AB1977" s="73">
        <v>5515.65</v>
      </c>
      <c r="AC1977" s="73">
        <v>6922.86</v>
      </c>
      <c r="AD1977" s="73">
        <v>5515.65</v>
      </c>
      <c r="AE1977" s="73">
        <v>6970.86</v>
      </c>
      <c r="AF1977" s="73"/>
      <c r="AG1977" s="73">
        <f>IFERROR(VLOOKUP(J1977,'Roll ups'!D:E,2,FALSE),0)</f>
        <v>52239627.039999984</v>
      </c>
      <c r="AH1977" s="74">
        <f>IF(Table2[[#This Row],[CATEGORY TTL LOOKUP]]=0,0,IF(Table2[[#This Row],[CATEGORY TTL LOOKUP]]&gt;0,SUM(AB1977/AG1977)))</f>
        <v>1.0558364047615914E-4</v>
      </c>
      <c r="AI1977" s="74" t="str">
        <f>IFERROR(IF(AH1977&lt;#REF!,"STRIKE",IF(AH1977&gt;=#REF!,"GOOD")),"NO DATA")</f>
        <v>NO DATA</v>
      </c>
      <c r="AJ1977" s="75">
        <f>IFERROR(VLOOKUP(K1977,'Roll ups'!H:I,2,FALSE),0)</f>
        <v>69119979.479999974</v>
      </c>
      <c r="AK1977" s="76">
        <f>IF(Table2[[#This Row],[PRICE TIER LOOKUP]]=0,0,IF(Table2[[#This Row],[PRICE TIER LOOKUP]]&gt;0,SUM(AB1977/AJ1977)))</f>
        <v>7.979820077342421E-5</v>
      </c>
      <c r="AL1977" s="74" t="e">
        <f>IF(AK1977&lt;#REF!,"STRIKE",IF(AK1977&gt;=#REF!,"GOOD"))</f>
        <v>#REF!</v>
      </c>
      <c r="AM1977" s="75">
        <f>VLOOKUP(H1977,'Roll ups'!A:B,2,FALSE)</f>
        <v>325145452.83999985</v>
      </c>
      <c r="AN1977" s="77">
        <f t="shared" si="72"/>
        <v>1.6963638740210782E-5</v>
      </c>
      <c r="AO1977" s="74" t="str">
        <f>IFERROR(VLOOKUP(Table2[[#This Row],[Product Name]],'Roll ups'!L:P,5,FALSE),"GOOD")</f>
        <v>GOOD</v>
      </c>
      <c r="AP1977" s="74">
        <f>Table2[[#This Row],[Retail Dollar Vol Current 12 Mths]]/Table2[[#This Row],[SHELF SALES  LOOKUP]]</f>
        <v>1.6963638740210782E-5</v>
      </c>
      <c r="AQ1977" s="69">
        <f t="shared" si="73"/>
        <v>0</v>
      </c>
      <c r="AR197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977" s="69" t="e">
        <f>IF(Table2[[#This Row],[Shelf Dollar Vol Current 12 Mths]]&gt;#REF!,"MEETS $ CRITERIA",IF(Table2[[#This Row],[Shelf Dollar Vol Current 12 Mths]]&lt;#REF!+1,"DOES NOT MEET $ CRITERIA"))</f>
        <v>#REF!</v>
      </c>
      <c r="AT1977" s="78"/>
    </row>
    <row r="1978" spans="1:46" ht="13.8" x14ac:dyDescent="0.3">
      <c r="A1978" s="68" t="s">
        <v>10906</v>
      </c>
      <c r="B1978" s="69">
        <v>89155</v>
      </c>
      <c r="C1978" s="69">
        <v>344</v>
      </c>
      <c r="D1978" s="69" t="s">
        <v>25</v>
      </c>
      <c r="E1978" s="70">
        <v>45231</v>
      </c>
      <c r="F1978" s="70" t="s">
        <v>10734</v>
      </c>
      <c r="G1978" s="71" t="s">
        <v>10907</v>
      </c>
      <c r="H1978" s="69" t="s">
        <v>6315</v>
      </c>
      <c r="I1978" s="68" t="s">
        <v>245</v>
      </c>
      <c r="J1978" s="68" t="s">
        <v>245</v>
      </c>
      <c r="K1978" s="68" t="s">
        <v>146</v>
      </c>
      <c r="L1978" s="68" t="s">
        <v>146</v>
      </c>
      <c r="M1978" s="68" t="s">
        <v>245</v>
      </c>
      <c r="N1978" s="68" t="s">
        <v>246</v>
      </c>
      <c r="O1978" s="68" t="s">
        <v>10908</v>
      </c>
      <c r="P1978" s="72" t="s">
        <v>245</v>
      </c>
      <c r="Q1978" s="68" t="s">
        <v>397</v>
      </c>
      <c r="R1978" s="68" t="s">
        <v>31</v>
      </c>
      <c r="S1978" s="68">
        <v>145</v>
      </c>
      <c r="T1978" s="68"/>
      <c r="U1978" s="68">
        <v>1</v>
      </c>
      <c r="V1978" s="68">
        <v>392.79</v>
      </c>
      <c r="W1978" s="68"/>
      <c r="X1978" s="68">
        <v>1</v>
      </c>
      <c r="Y1978" s="68">
        <v>906.33</v>
      </c>
      <c r="Z1978" s="68">
        <v>25.96</v>
      </c>
      <c r="AA1978" s="68">
        <v>0.97</v>
      </c>
      <c r="AB1978" s="73">
        <v>503734.72</v>
      </c>
      <c r="AC1978" s="73">
        <v>14501.68</v>
      </c>
      <c r="AD1978" s="73">
        <v>508126.71999999997</v>
      </c>
      <c r="AE1978" s="73">
        <v>14501.68</v>
      </c>
      <c r="AF1978" s="73"/>
      <c r="AG1978" s="73">
        <f>IFERROR(VLOOKUP(J1978,'Roll ups'!D:E,2,FALSE),0)</f>
        <v>57863085.470000021</v>
      </c>
      <c r="AH1978" s="74">
        <f>IF(Table2[[#This Row],[CATEGORY TTL LOOKUP]]=0,0,IF(Table2[[#This Row],[CATEGORY TTL LOOKUP]]&gt;0,SUM(AB1978/AG1978)))</f>
        <v>8.7056318533371112E-3</v>
      </c>
      <c r="AI1978" s="74" t="str">
        <f>IFERROR(IF(AH1978&lt;#REF!,"STRIKE",IF(AH1978&gt;=#REF!,"GOOD")),"NO DATA")</f>
        <v>NO DATA</v>
      </c>
      <c r="AJ1978" s="75">
        <f>IFERROR(VLOOKUP(K1978,'Roll ups'!H:I,2,FALSE),0)</f>
        <v>69119979.479999974</v>
      </c>
      <c r="AK1978" s="76">
        <f>IF(Table2[[#This Row],[PRICE TIER LOOKUP]]=0,0,IF(Table2[[#This Row],[PRICE TIER LOOKUP]]&gt;0,SUM(AB1978/AJ1978)))</f>
        <v>7.287830867278495E-3</v>
      </c>
      <c r="AL1978" s="74" t="e">
        <f>IF(AK1978&lt;#REF!,"STRIKE",IF(AK1978&gt;=#REF!,"GOOD"))</f>
        <v>#REF!</v>
      </c>
      <c r="AM1978" s="75">
        <f>VLOOKUP(H1978,'Roll ups'!A:B,2,FALSE)</f>
        <v>325145452.83999985</v>
      </c>
      <c r="AN1978" s="77">
        <f t="shared" si="72"/>
        <v>1.5492596178113608E-3</v>
      </c>
      <c r="AO1978" s="74" t="str">
        <f>IFERROR(VLOOKUP(Table2[[#This Row],[Product Name]],'Roll ups'!L:P,5,FALSE),"GOOD")</f>
        <v>GOOD</v>
      </c>
      <c r="AP1978" s="74">
        <f>Table2[[#This Row],[Retail Dollar Vol Current 12 Mths]]/Table2[[#This Row],[SHELF SALES  LOOKUP]]</f>
        <v>1.5627674185867916E-3</v>
      </c>
      <c r="AQ1978" s="69">
        <f t="shared" si="73"/>
        <v>0</v>
      </c>
      <c r="AR197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978" s="69" t="e">
        <f>IF(Table2[[#This Row],[Shelf Dollar Vol Current 12 Mths]]&gt;#REF!,"MEETS $ CRITERIA",IF(Table2[[#This Row],[Shelf Dollar Vol Current 12 Mths]]&lt;#REF!+1,"DOES NOT MEET $ CRITERIA"))</f>
        <v>#REF!</v>
      </c>
      <c r="AT1978" s="78"/>
    </row>
    <row r="1979" spans="1:46" ht="13.8" x14ac:dyDescent="0.3">
      <c r="A1979" s="68" t="s">
        <v>10909</v>
      </c>
      <c r="B1979" s="69">
        <v>89174</v>
      </c>
      <c r="C1979" s="69">
        <v>283</v>
      </c>
      <c r="D1979" s="69" t="s">
        <v>25</v>
      </c>
      <c r="E1979" s="70">
        <v>45231</v>
      </c>
      <c r="F1979" s="70" t="s">
        <v>10734</v>
      </c>
      <c r="G1979" s="71" t="s">
        <v>10910</v>
      </c>
      <c r="H1979" s="69" t="s">
        <v>6315</v>
      </c>
      <c r="I1979" s="68" t="s">
        <v>245</v>
      </c>
      <c r="J1979" s="68" t="s">
        <v>245</v>
      </c>
      <c r="K1979" s="68" t="s">
        <v>146</v>
      </c>
      <c r="L1979" s="68" t="s">
        <v>146</v>
      </c>
      <c r="M1979" s="68" t="s">
        <v>245</v>
      </c>
      <c r="N1979" s="68" t="s">
        <v>246</v>
      </c>
      <c r="O1979" s="68" t="s">
        <v>10911</v>
      </c>
      <c r="P1979" s="72" t="s">
        <v>245</v>
      </c>
      <c r="Q1979" s="68" t="s">
        <v>397</v>
      </c>
      <c r="R1979" s="68" t="s">
        <v>31</v>
      </c>
      <c r="S1979" s="68">
        <v>52</v>
      </c>
      <c r="T1979" s="68">
        <v>21.5</v>
      </c>
      <c r="U1979" s="68">
        <v>0.59</v>
      </c>
      <c r="V1979" s="68">
        <v>131</v>
      </c>
      <c r="W1979" s="68">
        <v>42.5</v>
      </c>
      <c r="X1979" s="68">
        <v>0.68</v>
      </c>
      <c r="Y1979" s="68">
        <v>421.92</v>
      </c>
      <c r="Z1979" s="68">
        <v>116</v>
      </c>
      <c r="AA1979" s="68">
        <v>0.73</v>
      </c>
      <c r="AB1979" s="73">
        <v>256918.34</v>
      </c>
      <c r="AC1979" s="73">
        <v>67844.039999999994</v>
      </c>
      <c r="AD1979" s="73">
        <v>259124.34</v>
      </c>
      <c r="AE1979" s="73">
        <v>67844.039999999994</v>
      </c>
      <c r="AF1979" s="73"/>
      <c r="AG1979" s="73">
        <f>IFERROR(VLOOKUP(J1979,'Roll ups'!D:E,2,FALSE),0)</f>
        <v>57863085.470000021</v>
      </c>
      <c r="AH1979" s="74">
        <f>IF(Table2[[#This Row],[CATEGORY TTL LOOKUP]]=0,0,IF(Table2[[#This Row],[CATEGORY TTL LOOKUP]]&gt;0,SUM(AB1979/AG1979)))</f>
        <v>4.4401078496445392E-3</v>
      </c>
      <c r="AI1979" s="74" t="str">
        <f>IFERROR(IF(AH1979&lt;#REF!,"STRIKE",IF(AH1979&gt;=#REF!,"GOOD")),"NO DATA")</f>
        <v>NO DATA</v>
      </c>
      <c r="AJ1979" s="75">
        <f>IFERROR(VLOOKUP(K1979,'Roll ups'!H:I,2,FALSE),0)</f>
        <v>69119979.479999974</v>
      </c>
      <c r="AK1979" s="76">
        <f>IF(Table2[[#This Row],[PRICE TIER LOOKUP]]=0,0,IF(Table2[[#This Row],[PRICE TIER LOOKUP]]&gt;0,SUM(AB1979/AJ1979)))</f>
        <v>3.7169909761668824E-3</v>
      </c>
      <c r="AL1979" s="74" t="e">
        <f>IF(AK1979&lt;#REF!,"STRIKE",IF(AK1979&gt;=#REF!,"GOOD"))</f>
        <v>#REF!</v>
      </c>
      <c r="AM1979" s="75">
        <f>VLOOKUP(H1979,'Roll ups'!A:B,2,FALSE)</f>
        <v>325145452.83999985</v>
      </c>
      <c r="AN1979" s="77">
        <f t="shared" si="72"/>
        <v>7.9016433339581843E-4</v>
      </c>
      <c r="AO1979" s="74" t="str">
        <f>IFERROR(VLOOKUP(Table2[[#This Row],[Product Name]],'Roll ups'!L:P,5,FALSE),"GOOD")</f>
        <v>GOOD</v>
      </c>
      <c r="AP1979" s="74">
        <f>Table2[[#This Row],[Retail Dollar Vol Current 12 Mths]]/Table2[[#This Row],[SHELF SALES  LOOKUP]]</f>
        <v>7.969489892497803E-4</v>
      </c>
      <c r="AQ1979" s="69">
        <f t="shared" si="73"/>
        <v>0</v>
      </c>
      <c r="AR197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979" s="69" t="e">
        <f>IF(Table2[[#This Row],[Shelf Dollar Vol Current 12 Mths]]&gt;#REF!,"MEETS $ CRITERIA",IF(Table2[[#This Row],[Shelf Dollar Vol Current 12 Mths]]&lt;#REF!+1,"DOES NOT MEET $ CRITERIA"))</f>
        <v>#REF!</v>
      </c>
      <c r="AT1979" s="78"/>
    </row>
    <row r="1980" spans="1:46" ht="13.8" x14ac:dyDescent="0.3">
      <c r="A1980" s="68" t="s">
        <v>10912</v>
      </c>
      <c r="B1980" s="69">
        <v>10775</v>
      </c>
      <c r="C1980" s="69">
        <v>334</v>
      </c>
      <c r="D1980" s="69" t="s">
        <v>25</v>
      </c>
      <c r="E1980" s="70">
        <v>45261</v>
      </c>
      <c r="F1980" s="70" t="s">
        <v>10734</v>
      </c>
      <c r="G1980" s="71" t="s">
        <v>10913</v>
      </c>
      <c r="H1980" s="69" t="s">
        <v>6315</v>
      </c>
      <c r="I1980" s="68" t="s">
        <v>6355</v>
      </c>
      <c r="J1980" s="68" t="s">
        <v>257</v>
      </c>
      <c r="K1980" s="68" t="s">
        <v>6320</v>
      </c>
      <c r="L1980" s="68" t="s">
        <v>6320</v>
      </c>
      <c r="M1980" s="68" t="s">
        <v>257</v>
      </c>
      <c r="N1980" s="68" t="s">
        <v>184</v>
      </c>
      <c r="O1980" s="68" t="s">
        <v>10914</v>
      </c>
      <c r="P1980" s="72" t="s">
        <v>6357</v>
      </c>
      <c r="Q1980" s="68" t="s">
        <v>397</v>
      </c>
      <c r="R1980" s="68" t="s">
        <v>31</v>
      </c>
      <c r="S1980" s="68">
        <v>12</v>
      </c>
      <c r="T1980" s="68"/>
      <c r="U1980" s="68">
        <v>1</v>
      </c>
      <c r="V1980" s="68">
        <v>43.97</v>
      </c>
      <c r="W1980" s="68"/>
      <c r="X1980" s="68">
        <v>1</v>
      </c>
      <c r="Y1980" s="68">
        <v>227.25</v>
      </c>
      <c r="Z1980" s="68"/>
      <c r="AA1980" s="68">
        <v>1</v>
      </c>
      <c r="AB1980" s="73">
        <v>78113.399999999994</v>
      </c>
      <c r="AC1980" s="73"/>
      <c r="AD1980" s="73">
        <v>78113.399999999994</v>
      </c>
      <c r="AE1980" s="73"/>
      <c r="AF1980" s="73"/>
      <c r="AG1980" s="73">
        <f>IFERROR(VLOOKUP(J1980,'Roll ups'!D:E,2,FALSE),0)</f>
        <v>29546996.449999988</v>
      </c>
      <c r="AH1980" s="74">
        <f>IF(Table2[[#This Row],[CATEGORY TTL LOOKUP]]=0,0,IF(Table2[[#This Row],[CATEGORY TTL LOOKUP]]&gt;0,SUM(AB1980/AG1980)))</f>
        <v>2.6437001856410357E-3</v>
      </c>
      <c r="AI1980" s="74" t="str">
        <f>IFERROR(IF(AH1980&lt;#REF!,"STRIKE",IF(AH1980&gt;=#REF!,"GOOD")),"NO DATA")</f>
        <v>NO DATA</v>
      </c>
      <c r="AJ1980" s="75">
        <f>IFERROR(VLOOKUP(K1980,'Roll ups'!H:I,2,FALSE),0)</f>
        <v>3676796.11</v>
      </c>
      <c r="AK1980" s="76">
        <f>IF(Table2[[#This Row],[PRICE TIER LOOKUP]]=0,0,IF(Table2[[#This Row],[PRICE TIER LOOKUP]]&gt;0,SUM(AB1980/AJ1980)))</f>
        <v>2.1244963730121004E-2</v>
      </c>
      <c r="AL1980" s="74" t="e">
        <f>IF(AK1980&lt;#REF!,"STRIKE",IF(AK1980&gt;=#REF!,"GOOD"))</f>
        <v>#REF!</v>
      </c>
      <c r="AM1980" s="75">
        <f>VLOOKUP(H1980,'Roll ups'!A:B,2,FALSE)</f>
        <v>325145452.83999985</v>
      </c>
      <c r="AN1980" s="77">
        <f t="shared" si="72"/>
        <v>2.4024140370936897E-4</v>
      </c>
      <c r="AO1980" s="74" t="str">
        <f>IFERROR(VLOOKUP(Table2[[#This Row],[Product Name]],'Roll ups'!L:P,5,FALSE),"GOOD")</f>
        <v>GOOD</v>
      </c>
      <c r="AP1980" s="74">
        <f>Table2[[#This Row],[Retail Dollar Vol Current 12 Mths]]/Table2[[#This Row],[SHELF SALES  LOOKUP]]</f>
        <v>2.4024140370936897E-4</v>
      </c>
      <c r="AQ1980" s="69">
        <f t="shared" si="73"/>
        <v>0</v>
      </c>
      <c r="AR1980" s="69" t="str">
        <f>IF(Table2[[#This Row],[Shelf Dollar Vol Last 12 Mths]]="","NO SALES LY",IF(Table2[[#This Row],[Shelf Dollar Vol Last 12 Mths]]&gt;0,IF(Table2[[#This Row],[COUNT OF STRIKES]]=0,"GOOD",IF(Table2[[#This Row],[COUNT OF STRIKES]]=1,"FAIR",IF(Table2[[#This Row],[COUNT OF STRIKES]]=2,"BUBBLE",IF(Table2[[#This Row],[COUNT OF STRIKES]]=3,"AT RISK"))))))</f>
        <v>NO SALES LY</v>
      </c>
      <c r="AS1980" s="69" t="e">
        <f>IF(Table2[[#This Row],[Shelf Dollar Vol Current 12 Mths]]&gt;#REF!,"MEETS $ CRITERIA",IF(Table2[[#This Row],[Shelf Dollar Vol Current 12 Mths]]&lt;#REF!+1,"DOES NOT MEET $ CRITERIA"))</f>
        <v>#REF!</v>
      </c>
      <c r="AT1980" s="78"/>
    </row>
    <row r="1981" spans="1:46" ht="13.8" x14ac:dyDescent="0.3">
      <c r="A1981" s="68" t="s">
        <v>10915</v>
      </c>
      <c r="B1981" s="69">
        <v>63089</v>
      </c>
      <c r="C1981" s="69">
        <v>276</v>
      </c>
      <c r="D1981" s="69" t="s">
        <v>25</v>
      </c>
      <c r="E1981" s="70">
        <v>45292</v>
      </c>
      <c r="F1981" s="70" t="s">
        <v>10734</v>
      </c>
      <c r="G1981" s="71" t="s">
        <v>10916</v>
      </c>
      <c r="H1981" s="69" t="s">
        <v>6315</v>
      </c>
      <c r="I1981" s="68" t="s">
        <v>116</v>
      </c>
      <c r="J1981" s="68" t="s">
        <v>116</v>
      </c>
      <c r="K1981" s="68" t="s">
        <v>116</v>
      </c>
      <c r="L1981" s="68" t="s">
        <v>132</v>
      </c>
      <c r="M1981" s="68" t="s">
        <v>116</v>
      </c>
      <c r="N1981" s="68" t="s">
        <v>122</v>
      </c>
      <c r="O1981" s="68" t="s">
        <v>10917</v>
      </c>
      <c r="P1981" s="72" t="s">
        <v>116</v>
      </c>
      <c r="Q1981" s="68" t="s">
        <v>51</v>
      </c>
      <c r="R1981" s="68" t="s">
        <v>31</v>
      </c>
      <c r="S1981" s="68">
        <v>44</v>
      </c>
      <c r="T1981" s="68">
        <v>1.33</v>
      </c>
      <c r="U1981" s="68">
        <v>0.97</v>
      </c>
      <c r="V1981" s="68">
        <v>197.17</v>
      </c>
      <c r="W1981" s="68">
        <v>172.33</v>
      </c>
      <c r="X1981" s="68">
        <v>0.13</v>
      </c>
      <c r="Y1981" s="68">
        <v>619.25</v>
      </c>
      <c r="Z1981" s="68">
        <v>229.83</v>
      </c>
      <c r="AA1981" s="68">
        <v>0.63</v>
      </c>
      <c r="AB1981" s="73">
        <v>85976.67</v>
      </c>
      <c r="AC1981" s="73">
        <v>39148.94</v>
      </c>
      <c r="AD1981" s="73">
        <v>85976.67</v>
      </c>
      <c r="AE1981" s="73">
        <v>39148.94</v>
      </c>
      <c r="AF1981" s="73"/>
      <c r="AG1981" s="73">
        <f>IFERROR(VLOOKUP(J1981,'Roll ups'!D:E,2,FALSE),0)</f>
        <v>5567781.3899999987</v>
      </c>
      <c r="AH1981" s="74">
        <f>IF(Table2[[#This Row],[CATEGORY TTL LOOKUP]]=0,0,IF(Table2[[#This Row],[CATEGORY TTL LOOKUP]]&gt;0,SUM(AB1981/AG1981)))</f>
        <v>1.5441818558899997E-2</v>
      </c>
      <c r="AI1981" s="74" t="str">
        <f>IFERROR(IF(AH1981&lt;#REF!,"STRIKE",IF(AH1981&gt;=#REF!,"GOOD")),"NO DATA")</f>
        <v>NO DATA</v>
      </c>
      <c r="AJ1981" s="75">
        <f>IFERROR(VLOOKUP(K1981,'Roll ups'!H:I,2,FALSE),0)</f>
        <v>5567781.3899999987</v>
      </c>
      <c r="AK1981" s="76">
        <f>IF(Table2[[#This Row],[PRICE TIER LOOKUP]]=0,0,IF(Table2[[#This Row],[PRICE TIER LOOKUP]]&gt;0,SUM(AB1981/AJ1981)))</f>
        <v>1.5441818558899997E-2</v>
      </c>
      <c r="AL1981" s="74" t="e">
        <f>IF(AK1981&lt;#REF!,"STRIKE",IF(AK1981&gt;=#REF!,"GOOD"))</f>
        <v>#REF!</v>
      </c>
      <c r="AM1981" s="75">
        <f>VLOOKUP(H1981,'Roll ups'!A:B,2,FALSE)</f>
        <v>325145452.83999985</v>
      </c>
      <c r="AN1981" s="77">
        <f t="shared" si="72"/>
        <v>2.6442525721652357E-4</v>
      </c>
      <c r="AO1981" s="74" t="str">
        <f>IFERROR(VLOOKUP(Table2[[#This Row],[Product Name]],'Roll ups'!L:P,5,FALSE),"GOOD")</f>
        <v>GOOD</v>
      </c>
      <c r="AP1981" s="74">
        <f>Table2[[#This Row],[Retail Dollar Vol Current 12 Mths]]/Table2[[#This Row],[SHELF SALES  LOOKUP]]</f>
        <v>2.6442525721652357E-4</v>
      </c>
      <c r="AQ1981" s="69">
        <f t="shared" si="73"/>
        <v>0</v>
      </c>
      <c r="AR198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981" s="69" t="e">
        <f>IF(Table2[[#This Row],[Shelf Dollar Vol Current 12 Mths]]&gt;#REF!,"MEETS $ CRITERIA",IF(Table2[[#This Row],[Shelf Dollar Vol Current 12 Mths]]&lt;#REF!+1,"DOES NOT MEET $ CRITERIA"))</f>
        <v>#REF!</v>
      </c>
      <c r="AT1981" s="78"/>
    </row>
    <row r="1982" spans="1:46" ht="13.8" x14ac:dyDescent="0.3">
      <c r="A1982" s="68" t="s">
        <v>10918</v>
      </c>
      <c r="B1982" s="69">
        <v>63134</v>
      </c>
      <c r="C1982" s="69">
        <v>305</v>
      </c>
      <c r="D1982" s="69" t="s">
        <v>25</v>
      </c>
      <c r="E1982" s="70">
        <v>45292</v>
      </c>
      <c r="F1982" s="70" t="s">
        <v>10734</v>
      </c>
      <c r="G1982" s="71" t="s">
        <v>10919</v>
      </c>
      <c r="H1982" s="69" t="s">
        <v>6315</v>
      </c>
      <c r="I1982" s="68" t="s">
        <v>116</v>
      </c>
      <c r="J1982" s="68" t="s">
        <v>116</v>
      </c>
      <c r="K1982" s="68" t="s">
        <v>116</v>
      </c>
      <c r="L1982" s="68" t="s">
        <v>132</v>
      </c>
      <c r="M1982" s="68" t="s">
        <v>116</v>
      </c>
      <c r="N1982" s="68" t="s">
        <v>122</v>
      </c>
      <c r="O1982" s="68" t="s">
        <v>10920</v>
      </c>
      <c r="P1982" s="72" t="s">
        <v>116</v>
      </c>
      <c r="Q1982" s="68" t="s">
        <v>51</v>
      </c>
      <c r="R1982" s="68" t="s">
        <v>31</v>
      </c>
      <c r="S1982" s="68">
        <v>27</v>
      </c>
      <c r="T1982" s="68">
        <v>0.57999999999999996</v>
      </c>
      <c r="U1982" s="68">
        <v>0.98</v>
      </c>
      <c r="V1982" s="68">
        <v>85.33</v>
      </c>
      <c r="W1982" s="68">
        <v>62.08</v>
      </c>
      <c r="X1982" s="68">
        <v>0.27</v>
      </c>
      <c r="Y1982" s="68">
        <v>415.75</v>
      </c>
      <c r="Z1982" s="68">
        <v>419.92</v>
      </c>
      <c r="AA1982" s="68">
        <v>-0.01</v>
      </c>
      <c r="AB1982" s="73">
        <v>57722.73</v>
      </c>
      <c r="AC1982" s="73">
        <v>79334.990000000005</v>
      </c>
      <c r="AD1982" s="73">
        <v>57722.73</v>
      </c>
      <c r="AE1982" s="73">
        <v>79334.990000000005</v>
      </c>
      <c r="AF1982" s="73"/>
      <c r="AG1982" s="73">
        <f>IFERROR(VLOOKUP(J1982,'Roll ups'!D:E,2,FALSE),0)</f>
        <v>5567781.3899999987</v>
      </c>
      <c r="AH1982" s="74">
        <f>IF(Table2[[#This Row],[CATEGORY TTL LOOKUP]]=0,0,IF(Table2[[#This Row],[CATEGORY TTL LOOKUP]]&gt;0,SUM(AB1982/AG1982)))</f>
        <v>1.036727665056548E-2</v>
      </c>
      <c r="AI1982" s="74" t="str">
        <f>IFERROR(IF(AH1982&lt;#REF!,"STRIKE",IF(AH1982&gt;=#REF!,"GOOD")),"NO DATA")</f>
        <v>NO DATA</v>
      </c>
      <c r="AJ1982" s="75">
        <f>IFERROR(VLOOKUP(K1982,'Roll ups'!H:I,2,FALSE),0)</f>
        <v>5567781.3899999987</v>
      </c>
      <c r="AK1982" s="76">
        <f>IF(Table2[[#This Row],[PRICE TIER LOOKUP]]=0,0,IF(Table2[[#This Row],[PRICE TIER LOOKUP]]&gt;0,SUM(AB1982/AJ1982)))</f>
        <v>1.036727665056548E-2</v>
      </c>
      <c r="AL1982" s="74" t="e">
        <f>IF(AK1982&lt;#REF!,"STRIKE",IF(AK1982&gt;=#REF!,"GOOD"))</f>
        <v>#REF!</v>
      </c>
      <c r="AM1982" s="75">
        <f>VLOOKUP(H1982,'Roll ups'!A:B,2,FALSE)</f>
        <v>325145452.83999985</v>
      </c>
      <c r="AN1982" s="77">
        <f t="shared" si="72"/>
        <v>1.7752894741666483E-4</v>
      </c>
      <c r="AO1982" s="74" t="str">
        <f>IFERROR(VLOOKUP(Table2[[#This Row],[Product Name]],'Roll ups'!L:P,5,FALSE),"GOOD")</f>
        <v>GOOD</v>
      </c>
      <c r="AP1982" s="74">
        <f>Table2[[#This Row],[Retail Dollar Vol Current 12 Mths]]/Table2[[#This Row],[SHELF SALES  LOOKUP]]</f>
        <v>1.7752894741666483E-4</v>
      </c>
      <c r="AQ1982" s="69">
        <f t="shared" si="73"/>
        <v>0</v>
      </c>
      <c r="AR198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982" s="69" t="e">
        <f>IF(Table2[[#This Row],[Shelf Dollar Vol Current 12 Mths]]&gt;#REF!,"MEETS $ CRITERIA",IF(Table2[[#This Row],[Shelf Dollar Vol Current 12 Mths]]&lt;#REF!+1,"DOES NOT MEET $ CRITERIA"))</f>
        <v>#REF!</v>
      </c>
      <c r="AT1982" s="78"/>
    </row>
    <row r="1983" spans="1:46" ht="13.8" x14ac:dyDescent="0.3">
      <c r="A1983" s="68" t="s">
        <v>10921</v>
      </c>
      <c r="B1983" s="69">
        <v>64149</v>
      </c>
      <c r="C1983" s="69">
        <v>70</v>
      </c>
      <c r="D1983" s="69" t="s">
        <v>25</v>
      </c>
      <c r="E1983" s="70">
        <v>45292</v>
      </c>
      <c r="F1983" s="70" t="s">
        <v>10734</v>
      </c>
      <c r="G1983" s="71" t="s">
        <v>10922</v>
      </c>
      <c r="H1983" s="69" t="s">
        <v>6315</v>
      </c>
      <c r="I1983" s="68" t="s">
        <v>54</v>
      </c>
      <c r="J1983" s="68" t="s">
        <v>191</v>
      </c>
      <c r="K1983" s="68" t="s">
        <v>132</v>
      </c>
      <c r="L1983" s="68" t="s">
        <v>132</v>
      </c>
      <c r="M1983" s="68" t="s">
        <v>191</v>
      </c>
      <c r="N1983" s="68" t="s">
        <v>211</v>
      </c>
      <c r="O1983" s="68" t="s">
        <v>10923</v>
      </c>
      <c r="P1983" s="72" t="s">
        <v>191</v>
      </c>
      <c r="Q1983" s="68" t="s">
        <v>161</v>
      </c>
      <c r="R1983" s="68" t="s">
        <v>31</v>
      </c>
      <c r="S1983" s="68">
        <v>12</v>
      </c>
      <c r="T1983" s="68">
        <v>6</v>
      </c>
      <c r="U1983" s="68">
        <v>0.51</v>
      </c>
      <c r="V1983" s="68">
        <v>47.56</v>
      </c>
      <c r="W1983" s="68">
        <v>12</v>
      </c>
      <c r="X1983" s="68">
        <v>0.75</v>
      </c>
      <c r="Y1983" s="68">
        <v>103.9</v>
      </c>
      <c r="Z1983" s="68">
        <v>39.56</v>
      </c>
      <c r="AA1983" s="68">
        <v>0.62</v>
      </c>
      <c r="AB1983" s="73">
        <v>23841.95</v>
      </c>
      <c r="AC1983" s="73">
        <v>8931.2800000000007</v>
      </c>
      <c r="AD1983" s="73">
        <v>24081.14</v>
      </c>
      <c r="AE1983" s="73">
        <v>8931.2800000000007</v>
      </c>
      <c r="AF1983" s="73"/>
      <c r="AG1983" s="73">
        <f>IFERROR(VLOOKUP(J1983,'Roll ups'!D:E,2,FALSE),0)</f>
        <v>22444928.369999994</v>
      </c>
      <c r="AH1983" s="74">
        <f>IF(Table2[[#This Row],[CATEGORY TTL LOOKUP]]=0,0,IF(Table2[[#This Row],[CATEGORY TTL LOOKUP]]&gt;0,SUM(AB1983/AG1983)))</f>
        <v>1.0622421959638451E-3</v>
      </c>
      <c r="AI1983" s="74" t="str">
        <f>IFERROR(IF(AH1983&lt;#REF!,"STRIKE",IF(AH1983&gt;=#REF!,"GOOD")),"NO DATA")</f>
        <v>NO DATA</v>
      </c>
      <c r="AJ1983" s="75">
        <f>IFERROR(VLOOKUP(K1983,'Roll ups'!H:I,2,FALSE),0)</f>
        <v>126094742.97999983</v>
      </c>
      <c r="AK1983" s="76">
        <f>IF(Table2[[#This Row],[PRICE TIER LOOKUP]]=0,0,IF(Table2[[#This Row],[PRICE TIER LOOKUP]]&gt;0,SUM(AB1983/AJ1983)))</f>
        <v>1.8907965103494938E-4</v>
      </c>
      <c r="AL1983" s="74" t="e">
        <f>IF(AK1983&lt;#REF!,"STRIKE",IF(AK1983&gt;=#REF!,"GOOD"))</f>
        <v>#REF!</v>
      </c>
      <c r="AM1983" s="75">
        <f>VLOOKUP(H1983,'Roll ups'!A:B,2,FALSE)</f>
        <v>325145452.83999985</v>
      </c>
      <c r="AN1983" s="77">
        <f t="shared" si="72"/>
        <v>7.3327028847401218E-5</v>
      </c>
      <c r="AO1983" s="74" t="str">
        <f>IFERROR(VLOOKUP(Table2[[#This Row],[Product Name]],'Roll ups'!L:P,5,FALSE),"GOOD")</f>
        <v>GOOD</v>
      </c>
      <c r="AP1983" s="74">
        <f>Table2[[#This Row],[Retail Dollar Vol Current 12 Mths]]/Table2[[#This Row],[SHELF SALES  LOOKUP]]</f>
        <v>7.4062668844549512E-5</v>
      </c>
      <c r="AQ1983" s="69">
        <f t="shared" si="73"/>
        <v>0</v>
      </c>
      <c r="AR198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983" s="69" t="e">
        <f>IF(Table2[[#This Row],[Shelf Dollar Vol Current 12 Mths]]&gt;#REF!,"MEETS $ CRITERIA",IF(Table2[[#This Row],[Shelf Dollar Vol Current 12 Mths]]&lt;#REF!+1,"DOES NOT MEET $ CRITERIA"))</f>
        <v>#REF!</v>
      </c>
      <c r="AT1983" s="78"/>
    </row>
    <row r="1984" spans="1:46" ht="13.8" x14ac:dyDescent="0.3">
      <c r="A1984" s="68" t="s">
        <v>10924</v>
      </c>
      <c r="B1984" s="69">
        <v>65646</v>
      </c>
      <c r="C1984" s="69">
        <v>70</v>
      </c>
      <c r="D1984" s="69" t="s">
        <v>25</v>
      </c>
      <c r="E1984" s="70">
        <v>45292</v>
      </c>
      <c r="F1984" s="70" t="s">
        <v>10734</v>
      </c>
      <c r="G1984" s="71" t="s">
        <v>10925</v>
      </c>
      <c r="H1984" s="69" t="s">
        <v>6315</v>
      </c>
      <c r="I1984" s="68" t="s">
        <v>54</v>
      </c>
      <c r="J1984" s="68" t="s">
        <v>191</v>
      </c>
      <c r="K1984" s="68" t="s">
        <v>132</v>
      </c>
      <c r="L1984" s="68" t="s">
        <v>132</v>
      </c>
      <c r="M1984" s="68" t="s">
        <v>191</v>
      </c>
      <c r="N1984" s="68" t="s">
        <v>211</v>
      </c>
      <c r="O1984" s="68" t="s">
        <v>10926</v>
      </c>
      <c r="P1984" s="72" t="s">
        <v>191</v>
      </c>
      <c r="Q1984" s="68" t="s">
        <v>3690</v>
      </c>
      <c r="R1984" s="68" t="s">
        <v>31</v>
      </c>
      <c r="S1984" s="68">
        <v>1</v>
      </c>
      <c r="T1984" s="68"/>
      <c r="U1984" s="68">
        <v>1</v>
      </c>
      <c r="V1984" s="68">
        <v>4.17</v>
      </c>
      <c r="W1984" s="68"/>
      <c r="X1984" s="68">
        <v>1</v>
      </c>
      <c r="Y1984" s="68">
        <v>69.67</v>
      </c>
      <c r="Z1984" s="68"/>
      <c r="AA1984" s="68">
        <v>1</v>
      </c>
      <c r="AB1984" s="73">
        <v>14093.08</v>
      </c>
      <c r="AC1984" s="73"/>
      <c r="AD1984" s="73">
        <v>14237.08</v>
      </c>
      <c r="AE1984" s="73"/>
      <c r="AF1984" s="73"/>
      <c r="AG1984" s="73">
        <f>IFERROR(VLOOKUP(J1984,'Roll ups'!D:E,2,FALSE),0)</f>
        <v>22444928.369999994</v>
      </c>
      <c r="AH1984" s="74">
        <f>IF(Table2[[#This Row],[CATEGORY TTL LOOKUP]]=0,0,IF(Table2[[#This Row],[CATEGORY TTL LOOKUP]]&gt;0,SUM(AB1984/AG1984)))</f>
        <v>6.2789596686068662E-4</v>
      </c>
      <c r="AI1984" s="74" t="str">
        <f>IFERROR(IF(AH1984&lt;#REF!,"STRIKE",IF(AH1984&gt;=#REF!,"GOOD")),"NO DATA")</f>
        <v>NO DATA</v>
      </c>
      <c r="AJ1984" s="75">
        <f>IFERROR(VLOOKUP(K1984,'Roll ups'!H:I,2,FALSE),0)</f>
        <v>126094742.97999983</v>
      </c>
      <c r="AK1984" s="76">
        <f>IF(Table2[[#This Row],[PRICE TIER LOOKUP]]=0,0,IF(Table2[[#This Row],[PRICE TIER LOOKUP]]&gt;0,SUM(AB1984/AJ1984)))</f>
        <v>1.1176580138820962E-4</v>
      </c>
      <c r="AL1984" s="74" t="e">
        <f>IF(AK1984&lt;#REF!,"STRIKE",IF(AK1984&gt;=#REF!,"GOOD"))</f>
        <v>#REF!</v>
      </c>
      <c r="AM1984" s="75">
        <f>VLOOKUP(H1984,'Roll ups'!A:B,2,FALSE)</f>
        <v>325145452.83999985</v>
      </c>
      <c r="AN1984" s="77">
        <f t="shared" si="72"/>
        <v>4.3343924624820246E-5</v>
      </c>
      <c r="AO1984" s="74" t="str">
        <f>IFERROR(VLOOKUP(Table2[[#This Row],[Product Name]],'Roll ups'!L:P,5,FALSE),"GOOD")</f>
        <v>GOOD</v>
      </c>
      <c r="AP1984" s="74">
        <f>Table2[[#This Row],[Retail Dollar Vol Current 12 Mths]]/Table2[[#This Row],[SHELF SALES  LOOKUP]]</f>
        <v>4.3786803338768802E-5</v>
      </c>
      <c r="AQ1984" s="69">
        <f t="shared" si="73"/>
        <v>0</v>
      </c>
      <c r="AR1984" s="69" t="str">
        <f>IF(Table2[[#This Row],[Shelf Dollar Vol Last 12 Mths]]="","NO SALES LY",IF(Table2[[#This Row],[Shelf Dollar Vol Last 12 Mths]]&gt;0,IF(Table2[[#This Row],[COUNT OF STRIKES]]=0,"GOOD",IF(Table2[[#This Row],[COUNT OF STRIKES]]=1,"FAIR",IF(Table2[[#This Row],[COUNT OF STRIKES]]=2,"BUBBLE",IF(Table2[[#This Row],[COUNT OF STRIKES]]=3,"AT RISK"))))))</f>
        <v>NO SALES LY</v>
      </c>
      <c r="AS1984" s="69" t="e">
        <f>IF(Table2[[#This Row],[Shelf Dollar Vol Current 12 Mths]]&gt;#REF!,"MEETS $ CRITERIA",IF(Table2[[#This Row],[Shelf Dollar Vol Current 12 Mths]]&lt;#REF!+1,"DOES NOT MEET $ CRITERIA"))</f>
        <v>#REF!</v>
      </c>
      <c r="AT1984" s="78"/>
    </row>
    <row r="1985" spans="1:46" ht="13.8" x14ac:dyDescent="0.3">
      <c r="A1985" s="68" t="s">
        <v>10927</v>
      </c>
      <c r="B1985" s="69">
        <v>67607</v>
      </c>
      <c r="C1985" s="69">
        <v>80</v>
      </c>
      <c r="D1985" s="69" t="s">
        <v>25</v>
      </c>
      <c r="E1985" s="70">
        <v>45292</v>
      </c>
      <c r="F1985" s="70" t="s">
        <v>10734</v>
      </c>
      <c r="G1985" s="71" t="s">
        <v>10928</v>
      </c>
      <c r="H1985" s="69" t="s">
        <v>6315</v>
      </c>
      <c r="I1985" s="68" t="s">
        <v>54</v>
      </c>
      <c r="J1985" s="68" t="s">
        <v>191</v>
      </c>
      <c r="K1985" s="68" t="s">
        <v>132</v>
      </c>
      <c r="L1985" s="68" t="s">
        <v>132</v>
      </c>
      <c r="M1985" s="68" t="s">
        <v>191</v>
      </c>
      <c r="N1985" s="68" t="s">
        <v>211</v>
      </c>
      <c r="O1985" s="68" t="s">
        <v>10929</v>
      </c>
      <c r="P1985" s="72" t="s">
        <v>191</v>
      </c>
      <c r="Q1985" s="68" t="s">
        <v>63</v>
      </c>
      <c r="R1985" s="68" t="s">
        <v>31</v>
      </c>
      <c r="S1985" s="68">
        <v>2</v>
      </c>
      <c r="T1985" s="68"/>
      <c r="U1985" s="68">
        <v>1</v>
      </c>
      <c r="V1985" s="68">
        <v>2.33</v>
      </c>
      <c r="W1985" s="68"/>
      <c r="X1985" s="68">
        <v>1</v>
      </c>
      <c r="Y1985" s="68">
        <v>55.67</v>
      </c>
      <c r="Z1985" s="68"/>
      <c r="AA1985" s="68">
        <v>1</v>
      </c>
      <c r="AB1985" s="73">
        <v>15410.76</v>
      </c>
      <c r="AC1985" s="73"/>
      <c r="AD1985" s="73">
        <v>15410.76</v>
      </c>
      <c r="AE1985" s="73"/>
      <c r="AF1985" s="73"/>
      <c r="AG1985" s="73">
        <f>IFERROR(VLOOKUP(J1985,'Roll ups'!D:E,2,FALSE),0)</f>
        <v>22444928.369999994</v>
      </c>
      <c r="AH1985" s="74">
        <f>IF(Table2[[#This Row],[CATEGORY TTL LOOKUP]]=0,0,IF(Table2[[#This Row],[CATEGORY TTL LOOKUP]]&gt;0,SUM(AB1985/AG1985)))</f>
        <v>6.8660321592284974E-4</v>
      </c>
      <c r="AI1985" s="74" t="str">
        <f>IFERROR(IF(AH1985&lt;#REF!,"STRIKE",IF(AH1985&gt;=#REF!,"GOOD")),"NO DATA")</f>
        <v>NO DATA</v>
      </c>
      <c r="AJ1985" s="75">
        <f>IFERROR(VLOOKUP(K1985,'Roll ups'!H:I,2,FALSE),0)</f>
        <v>126094742.97999983</v>
      </c>
      <c r="AK1985" s="76">
        <f>IF(Table2[[#This Row],[PRICE TIER LOOKUP]]=0,0,IF(Table2[[#This Row],[PRICE TIER LOOKUP]]&gt;0,SUM(AB1985/AJ1985)))</f>
        <v>1.2221572157408922E-4</v>
      </c>
      <c r="AL1985" s="74" t="e">
        <f>IF(AK1985&lt;#REF!,"STRIKE",IF(AK1985&gt;=#REF!,"GOOD"))</f>
        <v>#REF!</v>
      </c>
      <c r="AM1985" s="75">
        <f>VLOOKUP(H1985,'Roll ups'!A:B,2,FALSE)</f>
        <v>325145452.83999985</v>
      </c>
      <c r="AN1985" s="77">
        <f t="shared" si="72"/>
        <v>4.7396510901179508E-5</v>
      </c>
      <c r="AO1985" s="74" t="str">
        <f>IFERROR(VLOOKUP(Table2[[#This Row],[Product Name]],'Roll ups'!L:P,5,FALSE),"GOOD")</f>
        <v>GOOD</v>
      </c>
      <c r="AP1985" s="74">
        <f>Table2[[#This Row],[Retail Dollar Vol Current 12 Mths]]/Table2[[#This Row],[SHELF SALES  LOOKUP]]</f>
        <v>4.7396510901179508E-5</v>
      </c>
      <c r="AQ1985" s="69">
        <f t="shared" si="73"/>
        <v>0</v>
      </c>
      <c r="AR1985" s="69" t="str">
        <f>IF(Table2[[#This Row],[Shelf Dollar Vol Last 12 Mths]]="","NO SALES LY",IF(Table2[[#This Row],[Shelf Dollar Vol Last 12 Mths]]&gt;0,IF(Table2[[#This Row],[COUNT OF STRIKES]]=0,"GOOD",IF(Table2[[#This Row],[COUNT OF STRIKES]]=1,"FAIR",IF(Table2[[#This Row],[COUNT OF STRIKES]]=2,"BUBBLE",IF(Table2[[#This Row],[COUNT OF STRIKES]]=3,"AT RISK"))))))</f>
        <v>NO SALES LY</v>
      </c>
      <c r="AS1985" s="69" t="e">
        <f>IF(Table2[[#This Row],[Shelf Dollar Vol Current 12 Mths]]&gt;#REF!,"MEETS $ CRITERIA",IF(Table2[[#This Row],[Shelf Dollar Vol Current 12 Mths]]&lt;#REF!+1,"DOES NOT MEET $ CRITERIA"))</f>
        <v>#REF!</v>
      </c>
      <c r="AT1985" s="78"/>
    </row>
    <row r="1986" spans="1:46" ht="13.8" x14ac:dyDescent="0.3">
      <c r="A1986" s="68" t="s">
        <v>10930</v>
      </c>
      <c r="B1986" s="69">
        <v>77202</v>
      </c>
      <c r="C1986" s="69">
        <v>114</v>
      </c>
      <c r="D1986" s="69" t="s">
        <v>25</v>
      </c>
      <c r="E1986" s="70">
        <v>45292</v>
      </c>
      <c r="F1986" s="70" t="s">
        <v>10734</v>
      </c>
      <c r="G1986" s="71" t="s">
        <v>10931</v>
      </c>
      <c r="H1986" s="69" t="s">
        <v>6315</v>
      </c>
      <c r="I1986" s="68" t="s">
        <v>499</v>
      </c>
      <c r="J1986" s="68" t="s">
        <v>191</v>
      </c>
      <c r="K1986" s="68" t="s">
        <v>6320</v>
      </c>
      <c r="L1986" s="68" t="s">
        <v>6320</v>
      </c>
      <c r="M1986" s="68" t="s">
        <v>191</v>
      </c>
      <c r="N1986" s="68" t="s">
        <v>211</v>
      </c>
      <c r="O1986" s="68" t="s">
        <v>10932</v>
      </c>
      <c r="P1986" s="72" t="s">
        <v>191</v>
      </c>
      <c r="Q1986" s="68" t="s">
        <v>10933</v>
      </c>
      <c r="R1986" s="68" t="s">
        <v>6402</v>
      </c>
      <c r="S1986" s="68">
        <v>3</v>
      </c>
      <c r="T1986" s="68"/>
      <c r="U1986" s="68">
        <v>1</v>
      </c>
      <c r="V1986" s="68">
        <v>7</v>
      </c>
      <c r="W1986" s="68">
        <v>10</v>
      </c>
      <c r="X1986" s="68">
        <v>-0.43</v>
      </c>
      <c r="Y1986" s="68">
        <v>43</v>
      </c>
      <c r="Z1986" s="68">
        <v>36</v>
      </c>
      <c r="AA1986" s="68">
        <v>0.16</v>
      </c>
      <c r="AB1986" s="73">
        <v>14933.04</v>
      </c>
      <c r="AC1986" s="73">
        <v>12502.08</v>
      </c>
      <c r="AD1986" s="73">
        <v>14933.04</v>
      </c>
      <c r="AE1986" s="73">
        <v>12502.08</v>
      </c>
      <c r="AF1986" s="73"/>
      <c r="AG1986" s="73">
        <f>IFERROR(VLOOKUP(J1986,'Roll ups'!D:E,2,FALSE),0)</f>
        <v>22444928.369999994</v>
      </c>
      <c r="AH1986" s="74">
        <f>IF(Table2[[#This Row],[CATEGORY TTL LOOKUP]]=0,0,IF(Table2[[#This Row],[CATEGORY TTL LOOKUP]]&gt;0,SUM(AB1986/AG1986)))</f>
        <v>6.6531912037463121E-4</v>
      </c>
      <c r="AI1986" s="74" t="str">
        <f>IFERROR(IF(AH1986&lt;#REF!,"STRIKE",IF(AH1986&gt;=#REF!,"GOOD")),"NO DATA")</f>
        <v>NO DATA</v>
      </c>
      <c r="AJ1986" s="75">
        <f>IFERROR(VLOOKUP(K1986,'Roll ups'!H:I,2,FALSE),0)</f>
        <v>3676796.11</v>
      </c>
      <c r="AK1986" s="76">
        <f>IF(Table2[[#This Row],[PRICE TIER LOOKUP]]=0,0,IF(Table2[[#This Row],[PRICE TIER LOOKUP]]&gt;0,SUM(AB1986/AJ1986)))</f>
        <v>4.0614272734312701E-3</v>
      </c>
      <c r="AL1986" s="74" t="e">
        <f>IF(AK1986&lt;#REF!,"STRIKE",IF(AK1986&gt;=#REF!,"GOOD"))</f>
        <v>#REF!</v>
      </c>
      <c r="AM1986" s="75">
        <f>VLOOKUP(H1986,'Roll ups'!A:B,2,FALSE)</f>
        <v>325145452.83999985</v>
      </c>
      <c r="AN1986" s="77">
        <f t="shared" si="72"/>
        <v>4.5927260767655173E-5</v>
      </c>
      <c r="AO1986" s="74" t="str">
        <f>IFERROR(VLOOKUP(Table2[[#This Row],[Product Name]],'Roll ups'!L:P,5,FALSE),"GOOD")</f>
        <v>GOOD</v>
      </c>
      <c r="AP1986" s="74">
        <f>Table2[[#This Row],[Retail Dollar Vol Current 12 Mths]]/Table2[[#This Row],[SHELF SALES  LOOKUP]]</f>
        <v>4.5927260767655173E-5</v>
      </c>
      <c r="AQ1986" s="69">
        <f t="shared" si="73"/>
        <v>0</v>
      </c>
      <c r="AR198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986" s="69" t="e">
        <f>IF(Table2[[#This Row],[Shelf Dollar Vol Current 12 Mths]]&gt;#REF!,"MEETS $ CRITERIA",IF(Table2[[#This Row],[Shelf Dollar Vol Current 12 Mths]]&lt;#REF!+1,"DOES NOT MEET $ CRITERIA"))</f>
        <v>#REF!</v>
      </c>
      <c r="AT1986" s="78"/>
    </row>
    <row r="1987" spans="1:46" ht="13.8" x14ac:dyDescent="0.3">
      <c r="A1987" s="68" t="s">
        <v>10934</v>
      </c>
      <c r="B1987" s="69">
        <v>16017</v>
      </c>
      <c r="C1987" s="69">
        <v>251</v>
      </c>
      <c r="D1987" s="69" t="s">
        <v>25</v>
      </c>
      <c r="E1987" s="70">
        <v>45292</v>
      </c>
      <c r="F1987" s="70" t="s">
        <v>10734</v>
      </c>
      <c r="G1987" s="71" t="s">
        <v>10935</v>
      </c>
      <c r="H1987" s="69" t="s">
        <v>6315</v>
      </c>
      <c r="I1987" s="68" t="s">
        <v>758</v>
      </c>
      <c r="J1987" s="68" t="s">
        <v>175</v>
      </c>
      <c r="K1987" s="68" t="s">
        <v>146</v>
      </c>
      <c r="L1987" s="68" t="s">
        <v>146</v>
      </c>
      <c r="M1987" s="68" t="s">
        <v>175</v>
      </c>
      <c r="N1987" s="68" t="s">
        <v>176</v>
      </c>
      <c r="O1987" s="68" t="s">
        <v>10936</v>
      </c>
      <c r="P1987" s="72" t="s">
        <v>6357</v>
      </c>
      <c r="Q1987" s="68" t="s">
        <v>55</v>
      </c>
      <c r="R1987" s="68" t="s">
        <v>31</v>
      </c>
      <c r="S1987" s="68">
        <v>20</v>
      </c>
      <c r="T1987" s="68">
        <v>60</v>
      </c>
      <c r="U1987" s="68">
        <v>-2.08</v>
      </c>
      <c r="V1987" s="68">
        <v>59.5</v>
      </c>
      <c r="W1987" s="68">
        <v>106.5</v>
      </c>
      <c r="X1987" s="68">
        <v>-0.79</v>
      </c>
      <c r="Y1987" s="68">
        <v>408.5</v>
      </c>
      <c r="Z1987" s="68">
        <v>106.5</v>
      </c>
      <c r="AA1987" s="68">
        <v>0.74</v>
      </c>
      <c r="AB1987" s="73">
        <v>188530.92</v>
      </c>
      <c r="AC1987" s="73">
        <v>49151.88</v>
      </c>
      <c r="AD1987" s="73">
        <v>188530.92</v>
      </c>
      <c r="AE1987" s="73">
        <v>49151.88</v>
      </c>
      <c r="AF1987" s="73"/>
      <c r="AG1987" s="73">
        <f>IFERROR(VLOOKUP(J1987,'Roll ups'!D:E,2,FALSE),0)</f>
        <v>52239627.039999984</v>
      </c>
      <c r="AH1987" s="74">
        <f>IF(Table2[[#This Row],[CATEGORY TTL LOOKUP]]=0,0,IF(Table2[[#This Row],[CATEGORY TTL LOOKUP]]&gt;0,SUM(AB1987/AG1987)))</f>
        <v>3.608963744240393E-3</v>
      </c>
      <c r="AI1987" s="74" t="str">
        <f>IFERROR(IF(AH1987&lt;#REF!,"STRIKE",IF(AH1987&gt;=#REF!,"GOOD")),"NO DATA")</f>
        <v>NO DATA</v>
      </c>
      <c r="AJ1987" s="75">
        <f>IFERROR(VLOOKUP(K1987,'Roll ups'!H:I,2,FALSE),0)</f>
        <v>69119979.479999974</v>
      </c>
      <c r="AK1987" s="76">
        <f>IF(Table2[[#This Row],[PRICE TIER LOOKUP]]=0,0,IF(Table2[[#This Row],[PRICE TIER LOOKUP]]&gt;0,SUM(AB1987/AJ1987)))</f>
        <v>2.7275893514197565E-3</v>
      </c>
      <c r="AL1987" s="74" t="e">
        <f>IF(AK1987&lt;#REF!,"STRIKE",IF(AK1987&gt;=#REF!,"GOOD"))</f>
        <v>#REF!</v>
      </c>
      <c r="AM1987" s="75">
        <f>VLOOKUP(H1987,'Roll ups'!A:B,2,FALSE)</f>
        <v>325145452.83999985</v>
      </c>
      <c r="AN1987" s="77">
        <f t="shared" si="72"/>
        <v>5.7983563464679237E-4</v>
      </c>
      <c r="AO1987" s="74" t="str">
        <f>IFERROR(VLOOKUP(Table2[[#This Row],[Product Name]],'Roll ups'!L:P,5,FALSE),"GOOD")</f>
        <v>GOOD</v>
      </c>
      <c r="AP1987" s="74">
        <f>Table2[[#This Row],[Retail Dollar Vol Current 12 Mths]]/Table2[[#This Row],[SHELF SALES  LOOKUP]]</f>
        <v>5.7983563464679237E-4</v>
      </c>
      <c r="AQ1987" s="69">
        <f t="shared" si="73"/>
        <v>0</v>
      </c>
      <c r="AR198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987" s="69" t="e">
        <f>IF(Table2[[#This Row],[Shelf Dollar Vol Current 12 Mths]]&gt;#REF!,"MEETS $ CRITERIA",IF(Table2[[#This Row],[Shelf Dollar Vol Current 12 Mths]]&lt;#REF!+1,"DOES NOT MEET $ CRITERIA"))</f>
        <v>#REF!</v>
      </c>
      <c r="AT1987" s="78"/>
    </row>
    <row r="1988" spans="1:46" ht="13.8" x14ac:dyDescent="0.3">
      <c r="A1988" s="68" t="s">
        <v>10937</v>
      </c>
      <c r="B1988" s="69">
        <v>16398</v>
      </c>
      <c r="C1988" s="69">
        <v>28</v>
      </c>
      <c r="D1988" s="69" t="s">
        <v>25</v>
      </c>
      <c r="E1988" s="70">
        <v>45292</v>
      </c>
      <c r="F1988" s="70" t="s">
        <v>10734</v>
      </c>
      <c r="G1988" s="71" t="s">
        <v>10938</v>
      </c>
      <c r="H1988" s="69" t="s">
        <v>6315</v>
      </c>
      <c r="I1988" s="68" t="s">
        <v>717</v>
      </c>
      <c r="J1988" s="68" t="s">
        <v>175</v>
      </c>
      <c r="K1988" s="68" t="s">
        <v>6320</v>
      </c>
      <c r="L1988" s="68" t="s">
        <v>6320</v>
      </c>
      <c r="M1988" s="68" t="s">
        <v>175</v>
      </c>
      <c r="N1988" s="68" t="s">
        <v>176</v>
      </c>
      <c r="O1988" s="68" t="s">
        <v>10939</v>
      </c>
      <c r="P1988" s="72" t="s">
        <v>6357</v>
      </c>
      <c r="Q1988" s="68" t="s">
        <v>49</v>
      </c>
      <c r="R1988" s="68" t="s">
        <v>6402</v>
      </c>
      <c r="S1988" s="68">
        <v>6</v>
      </c>
      <c r="T1988" s="68">
        <v>7</v>
      </c>
      <c r="U1988" s="68">
        <v>-0.2</v>
      </c>
      <c r="V1988" s="68">
        <v>15.17</v>
      </c>
      <c r="W1988" s="68">
        <v>10.5</v>
      </c>
      <c r="X1988" s="68">
        <v>0.31</v>
      </c>
      <c r="Y1988" s="68">
        <v>66.510000000000005</v>
      </c>
      <c r="Z1988" s="68">
        <v>40.83</v>
      </c>
      <c r="AA1988" s="68">
        <v>0.39</v>
      </c>
      <c r="AB1988" s="73">
        <v>13580.4</v>
      </c>
      <c r="AC1988" s="73">
        <v>8442</v>
      </c>
      <c r="AD1988" s="73">
        <v>13748.4</v>
      </c>
      <c r="AE1988" s="73">
        <v>8442</v>
      </c>
      <c r="AF1988" s="73"/>
      <c r="AG1988" s="73">
        <f>IFERROR(VLOOKUP(J1988,'Roll ups'!D:E,2,FALSE),0)</f>
        <v>52239627.039999984</v>
      </c>
      <c r="AH1988" s="74">
        <f>IF(Table2[[#This Row],[CATEGORY TTL LOOKUP]]=0,0,IF(Table2[[#This Row],[CATEGORY TTL LOOKUP]]&gt;0,SUM(AB1988/AG1988)))</f>
        <v>2.5996357113348956E-4</v>
      </c>
      <c r="AI1988" s="74" t="str">
        <f>IFERROR(IF(AH1988&lt;#REF!,"STRIKE",IF(AH1988&gt;=#REF!,"GOOD")),"NO DATA")</f>
        <v>NO DATA</v>
      </c>
      <c r="AJ1988" s="75">
        <f>IFERROR(VLOOKUP(K1988,'Roll ups'!H:I,2,FALSE),0)</f>
        <v>3676796.11</v>
      </c>
      <c r="AK1988" s="76">
        <f>IF(Table2[[#This Row],[PRICE TIER LOOKUP]]=0,0,IF(Table2[[#This Row],[PRICE TIER LOOKUP]]&gt;0,SUM(AB1988/AJ1988)))</f>
        <v>3.6935417667203745E-3</v>
      </c>
      <c r="AL1988" s="74" t="e">
        <f>IF(AK1988&lt;#REF!,"STRIKE",IF(AK1988&gt;=#REF!,"GOOD"))</f>
        <v>#REF!</v>
      </c>
      <c r="AM1988" s="75">
        <f>VLOOKUP(H1988,'Roll ups'!A:B,2,FALSE)</f>
        <v>325145452.83999985</v>
      </c>
      <c r="AN1988" s="77">
        <f t="shared" si="72"/>
        <v>4.17671533812984E-5</v>
      </c>
      <c r="AO1988" s="74" t="str">
        <f>IFERROR(VLOOKUP(Table2[[#This Row],[Product Name]],'Roll ups'!L:P,5,FALSE),"GOOD")</f>
        <v>GOOD</v>
      </c>
      <c r="AP1988" s="74">
        <f>Table2[[#This Row],[Retail Dollar Vol Current 12 Mths]]/Table2[[#This Row],[SHELF SALES  LOOKUP]]</f>
        <v>4.2283845214238383E-5</v>
      </c>
      <c r="AQ1988" s="69">
        <f t="shared" si="73"/>
        <v>0</v>
      </c>
      <c r="AR198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988" s="69" t="e">
        <f>IF(Table2[[#This Row],[Shelf Dollar Vol Current 12 Mths]]&gt;#REF!,"MEETS $ CRITERIA",IF(Table2[[#This Row],[Shelf Dollar Vol Current 12 Mths]]&lt;#REF!+1,"DOES NOT MEET $ CRITERIA"))</f>
        <v>#REF!</v>
      </c>
      <c r="AT1988" s="78"/>
    </row>
    <row r="1989" spans="1:46" ht="13.8" x14ac:dyDescent="0.3">
      <c r="A1989" s="68" t="s">
        <v>10940</v>
      </c>
      <c r="B1989" s="69">
        <v>17334</v>
      </c>
      <c r="C1989" s="69">
        <v>117</v>
      </c>
      <c r="D1989" s="69" t="s">
        <v>25</v>
      </c>
      <c r="E1989" s="70">
        <v>45292</v>
      </c>
      <c r="F1989" s="70" t="s">
        <v>10734</v>
      </c>
      <c r="G1989" s="71" t="s">
        <v>10941</v>
      </c>
      <c r="H1989" s="69" t="s">
        <v>6315</v>
      </c>
      <c r="I1989" s="68" t="s">
        <v>758</v>
      </c>
      <c r="J1989" s="68" t="s">
        <v>175</v>
      </c>
      <c r="K1989" s="68" t="s">
        <v>146</v>
      </c>
      <c r="L1989" s="68" t="s">
        <v>146</v>
      </c>
      <c r="M1989" s="68" t="s">
        <v>175</v>
      </c>
      <c r="N1989" s="68" t="s">
        <v>176</v>
      </c>
      <c r="O1989" s="68" t="s">
        <v>10942</v>
      </c>
      <c r="P1989" s="72" t="s">
        <v>6357</v>
      </c>
      <c r="Q1989" s="68" t="s">
        <v>44</v>
      </c>
      <c r="R1989" s="68" t="s">
        <v>6402</v>
      </c>
      <c r="S1989" s="68">
        <v>5</v>
      </c>
      <c r="T1989" s="68">
        <v>4.5</v>
      </c>
      <c r="U1989" s="68">
        <v>0</v>
      </c>
      <c r="V1989" s="68">
        <v>11.5</v>
      </c>
      <c r="W1989" s="68">
        <v>15</v>
      </c>
      <c r="X1989" s="68">
        <v>-0.3</v>
      </c>
      <c r="Y1989" s="68">
        <v>42</v>
      </c>
      <c r="Z1989" s="68">
        <v>48</v>
      </c>
      <c r="AA1989" s="68">
        <v>-0.14000000000000001</v>
      </c>
      <c r="AB1989" s="73">
        <v>21869.52</v>
      </c>
      <c r="AC1989" s="73">
        <v>26138.880000000001</v>
      </c>
      <c r="AD1989" s="73">
        <v>22145.52</v>
      </c>
      <c r="AE1989" s="73">
        <v>26138.880000000001</v>
      </c>
      <c r="AF1989" s="73"/>
      <c r="AG1989" s="73">
        <f>IFERROR(VLOOKUP(J1989,'Roll ups'!D:E,2,FALSE),0)</f>
        <v>52239627.039999984</v>
      </c>
      <c r="AH1989" s="74">
        <f>IF(Table2[[#This Row],[CATEGORY TTL LOOKUP]]=0,0,IF(Table2[[#This Row],[CATEGORY TTL LOOKUP]]&gt;0,SUM(AB1989/AG1989)))</f>
        <v>4.1863851714053139E-4</v>
      </c>
      <c r="AI1989" s="74" t="str">
        <f>IFERROR(IF(AH1989&lt;#REF!,"STRIKE",IF(AH1989&gt;=#REF!,"GOOD")),"NO DATA")</f>
        <v>NO DATA</v>
      </c>
      <c r="AJ1989" s="75">
        <f>IFERROR(VLOOKUP(K1989,'Roll ups'!H:I,2,FALSE),0)</f>
        <v>69119979.479999974</v>
      </c>
      <c r="AK1989" s="76">
        <f>IF(Table2[[#This Row],[PRICE TIER LOOKUP]]=0,0,IF(Table2[[#This Row],[PRICE TIER LOOKUP]]&gt;0,SUM(AB1989/AJ1989)))</f>
        <v>3.163993994866274E-4</v>
      </c>
      <c r="AL1989" s="74" t="e">
        <f>IF(AK1989&lt;#REF!,"STRIKE",IF(AK1989&gt;=#REF!,"GOOD"))</f>
        <v>#REF!</v>
      </c>
      <c r="AM1989" s="75">
        <f>VLOOKUP(H1989,'Roll ups'!A:B,2,FALSE)</f>
        <v>325145452.83999985</v>
      </c>
      <c r="AN1989" s="77">
        <f t="shared" si="72"/>
        <v>6.7260728418557111E-5</v>
      </c>
      <c r="AO1989" s="74" t="str">
        <f>IFERROR(VLOOKUP(Table2[[#This Row],[Product Name]],'Roll ups'!L:P,5,FALSE),"GOOD")</f>
        <v>GOOD</v>
      </c>
      <c r="AP1989" s="74">
        <f>Table2[[#This Row],[Retail Dollar Vol Current 12 Mths]]/Table2[[#This Row],[SHELF SALES  LOOKUP]]</f>
        <v>6.8109579286958511E-5</v>
      </c>
      <c r="AQ1989" s="69">
        <f t="shared" si="73"/>
        <v>0</v>
      </c>
      <c r="AR198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989" s="69" t="e">
        <f>IF(Table2[[#This Row],[Shelf Dollar Vol Current 12 Mths]]&gt;#REF!,"MEETS $ CRITERIA",IF(Table2[[#This Row],[Shelf Dollar Vol Current 12 Mths]]&lt;#REF!+1,"DOES NOT MEET $ CRITERIA"))</f>
        <v>#REF!</v>
      </c>
      <c r="AT1989" s="78"/>
    </row>
    <row r="1990" spans="1:46" ht="13.8" x14ac:dyDescent="0.3">
      <c r="A1990" s="68" t="s">
        <v>10943</v>
      </c>
      <c r="B1990" s="69">
        <v>19250</v>
      </c>
      <c r="C1990" s="69">
        <v>180</v>
      </c>
      <c r="D1990" s="69" t="s">
        <v>25</v>
      </c>
      <c r="E1990" s="70">
        <v>45292</v>
      </c>
      <c r="F1990" s="70" t="s">
        <v>10734</v>
      </c>
      <c r="G1990" s="71" t="s">
        <v>10944</v>
      </c>
      <c r="H1990" s="69" t="s">
        <v>6315</v>
      </c>
      <c r="I1990" s="68" t="s">
        <v>758</v>
      </c>
      <c r="J1990" s="68" t="s">
        <v>175</v>
      </c>
      <c r="K1990" s="68" t="s">
        <v>146</v>
      </c>
      <c r="L1990" s="68" t="s">
        <v>146</v>
      </c>
      <c r="M1990" s="68" t="s">
        <v>175</v>
      </c>
      <c r="N1990" s="68" t="s">
        <v>176</v>
      </c>
      <c r="O1990" s="68" t="s">
        <v>10945</v>
      </c>
      <c r="P1990" s="72" t="s">
        <v>6357</v>
      </c>
      <c r="Q1990" s="68" t="s">
        <v>390</v>
      </c>
      <c r="R1990" s="68" t="s">
        <v>60</v>
      </c>
      <c r="S1990" s="68">
        <v>1</v>
      </c>
      <c r="T1990" s="68">
        <v>29</v>
      </c>
      <c r="U1990" s="68">
        <v>-57</v>
      </c>
      <c r="V1990" s="68">
        <v>2.5</v>
      </c>
      <c r="W1990" s="68">
        <v>29</v>
      </c>
      <c r="X1990" s="68">
        <v>-10.6</v>
      </c>
      <c r="Y1990" s="68">
        <v>16</v>
      </c>
      <c r="Z1990" s="68">
        <v>51</v>
      </c>
      <c r="AA1990" s="68">
        <v>-2.19</v>
      </c>
      <c r="AB1990" s="73">
        <v>6776.88</v>
      </c>
      <c r="AC1990" s="73">
        <v>23360.04</v>
      </c>
      <c r="AD1990" s="73">
        <v>6776.88</v>
      </c>
      <c r="AE1990" s="73">
        <v>23360.04</v>
      </c>
      <c r="AF1990" s="73"/>
      <c r="AG1990" s="73">
        <f>IFERROR(VLOOKUP(J1990,'Roll ups'!D:E,2,FALSE),0)</f>
        <v>52239627.039999984</v>
      </c>
      <c r="AH1990" s="74">
        <f>IF(Table2[[#This Row],[CATEGORY TTL LOOKUP]]=0,0,IF(Table2[[#This Row],[CATEGORY TTL LOOKUP]]&gt;0,SUM(AB1990/AG1990)))</f>
        <v>1.2972680671726331E-4</v>
      </c>
      <c r="AI1990" s="74" t="str">
        <f>IFERROR(IF(AH1990&lt;#REF!,"STRIKE",IF(AH1990&gt;=#REF!,"GOOD")),"NO DATA")</f>
        <v>NO DATA</v>
      </c>
      <c r="AJ1990" s="75">
        <f>IFERROR(VLOOKUP(K1990,'Roll ups'!H:I,2,FALSE),0)</f>
        <v>69119979.479999974</v>
      </c>
      <c r="AK1990" s="76">
        <f>IF(Table2[[#This Row],[PRICE TIER LOOKUP]]=0,0,IF(Table2[[#This Row],[PRICE TIER LOOKUP]]&gt;0,SUM(AB1990/AJ1990)))</f>
        <v>9.8045167996048171E-5</v>
      </c>
      <c r="AL1990" s="74" t="e">
        <f>IF(AK1990&lt;#REF!,"STRIKE",IF(AK1990&gt;=#REF!,"GOOD"))</f>
        <v>#REF!</v>
      </c>
      <c r="AM1990" s="75">
        <f>VLOOKUP(H1990,'Roll ups'!A:B,2,FALSE)</f>
        <v>325145452.83999985</v>
      </c>
      <c r="AN1990" s="77">
        <f t="shared" si="72"/>
        <v>2.0842610409608958E-5</v>
      </c>
      <c r="AO1990" s="74" t="str">
        <f>IFERROR(VLOOKUP(Table2[[#This Row],[Product Name]],'Roll ups'!L:P,5,FALSE),"GOOD")</f>
        <v>GOOD</v>
      </c>
      <c r="AP1990" s="74">
        <f>Table2[[#This Row],[Retail Dollar Vol Current 12 Mths]]/Table2[[#This Row],[SHELF SALES  LOOKUP]]</f>
        <v>2.0842610409608958E-5</v>
      </c>
      <c r="AQ1990" s="69">
        <f t="shared" si="73"/>
        <v>0</v>
      </c>
      <c r="AR199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990" s="69" t="e">
        <f>IF(Table2[[#This Row],[Shelf Dollar Vol Current 12 Mths]]&gt;#REF!,"MEETS $ CRITERIA",IF(Table2[[#This Row],[Shelf Dollar Vol Current 12 Mths]]&lt;#REF!+1,"DOES NOT MEET $ CRITERIA"))</f>
        <v>#REF!</v>
      </c>
      <c r="AT1990" s="78"/>
    </row>
    <row r="1991" spans="1:46" ht="13.8" x14ac:dyDescent="0.3">
      <c r="A1991" s="68" t="s">
        <v>10946</v>
      </c>
      <c r="B1991" s="69">
        <v>22406</v>
      </c>
      <c r="C1991" s="69">
        <v>116</v>
      </c>
      <c r="D1991" s="69" t="s">
        <v>25</v>
      </c>
      <c r="E1991" s="70">
        <v>45292</v>
      </c>
      <c r="F1991" s="70" t="s">
        <v>10734</v>
      </c>
      <c r="G1991" s="71" t="s">
        <v>10947</v>
      </c>
      <c r="H1991" s="69" t="s">
        <v>6315</v>
      </c>
      <c r="I1991" s="68" t="s">
        <v>735</v>
      </c>
      <c r="J1991" s="68" t="s">
        <v>175</v>
      </c>
      <c r="K1991" s="68" t="s">
        <v>146</v>
      </c>
      <c r="L1991" s="68" t="s">
        <v>146</v>
      </c>
      <c r="M1991" s="68" t="s">
        <v>175</v>
      </c>
      <c r="N1991" s="68" t="s">
        <v>176</v>
      </c>
      <c r="O1991" s="68" t="s">
        <v>10948</v>
      </c>
      <c r="P1991" s="72" t="s">
        <v>6357</v>
      </c>
      <c r="Q1991" s="68" t="s">
        <v>55</v>
      </c>
      <c r="R1991" s="68" t="s">
        <v>31</v>
      </c>
      <c r="S1991" s="68">
        <v>3</v>
      </c>
      <c r="T1991" s="68"/>
      <c r="U1991" s="68">
        <v>1</v>
      </c>
      <c r="V1991" s="68">
        <v>9.5</v>
      </c>
      <c r="W1991" s="68"/>
      <c r="X1991" s="68">
        <v>1</v>
      </c>
      <c r="Y1991" s="68">
        <v>103.5</v>
      </c>
      <c r="Z1991" s="68"/>
      <c r="AA1991" s="68">
        <v>1</v>
      </c>
      <c r="AB1991" s="73">
        <v>47023.32</v>
      </c>
      <c r="AC1991" s="73"/>
      <c r="AD1991" s="73">
        <v>47767.32</v>
      </c>
      <c r="AE1991" s="73"/>
      <c r="AF1991" s="73"/>
      <c r="AG1991" s="73">
        <f>IFERROR(VLOOKUP(J1991,'Roll ups'!D:E,2,FALSE),0)</f>
        <v>52239627.039999984</v>
      </c>
      <c r="AH1991" s="74">
        <f>IF(Table2[[#This Row],[CATEGORY TTL LOOKUP]]=0,0,IF(Table2[[#This Row],[CATEGORY TTL LOOKUP]]&gt;0,SUM(AB1991/AG1991)))</f>
        <v>9.0014654897888438E-4</v>
      </c>
      <c r="AI1991" s="74" t="str">
        <f>IFERROR(IF(AH1991&lt;#REF!,"STRIKE",IF(AH1991&gt;=#REF!,"GOOD")),"NO DATA")</f>
        <v>NO DATA</v>
      </c>
      <c r="AJ1991" s="75">
        <f>IFERROR(VLOOKUP(K1991,'Roll ups'!H:I,2,FALSE),0)</f>
        <v>69119979.479999974</v>
      </c>
      <c r="AK1991" s="76">
        <f>IF(Table2[[#This Row],[PRICE TIER LOOKUP]]=0,0,IF(Table2[[#This Row],[PRICE TIER LOOKUP]]&gt;0,SUM(AB1991/AJ1991)))</f>
        <v>6.8031443807946019E-4</v>
      </c>
      <c r="AL1991" s="74" t="e">
        <f>IF(AK1991&lt;#REF!,"STRIKE",IF(AK1991&gt;=#REF!,"GOOD"))</f>
        <v>#REF!</v>
      </c>
      <c r="AM1991" s="75">
        <f>VLOOKUP(H1991,'Roll ups'!A:B,2,FALSE)</f>
        <v>325145452.83999985</v>
      </c>
      <c r="AN1991" s="77">
        <f t="shared" ref="AN1991:AN2013" si="74">AB1991/AM1991</f>
        <v>1.4462241310549592E-4</v>
      </c>
      <c r="AO1991" s="74" t="str">
        <f>IFERROR(VLOOKUP(Table2[[#This Row],[Product Name]],'Roll ups'!L:P,5,FALSE),"GOOD")</f>
        <v>GOOD</v>
      </c>
      <c r="AP1991" s="74">
        <f>Table2[[#This Row],[Retail Dollar Vol Current 12 Mths]]/Table2[[#This Row],[SHELF SALES  LOOKUP]]</f>
        <v>1.4691061979423011E-4</v>
      </c>
      <c r="AQ1991" s="69">
        <f t="shared" ref="AQ1991:AQ2013" si="75">COUNTIF(AG1991:AO1991,"Strike")</f>
        <v>0</v>
      </c>
      <c r="AR1991" s="69" t="str">
        <f>IF(Table2[[#This Row],[Shelf Dollar Vol Last 12 Mths]]="","NO SALES LY",IF(Table2[[#This Row],[Shelf Dollar Vol Last 12 Mths]]&gt;0,IF(Table2[[#This Row],[COUNT OF STRIKES]]=0,"GOOD",IF(Table2[[#This Row],[COUNT OF STRIKES]]=1,"FAIR",IF(Table2[[#This Row],[COUNT OF STRIKES]]=2,"BUBBLE",IF(Table2[[#This Row],[COUNT OF STRIKES]]=3,"AT RISK"))))))</f>
        <v>NO SALES LY</v>
      </c>
      <c r="AS1991" s="69" t="e">
        <f>IF(Table2[[#This Row],[Shelf Dollar Vol Current 12 Mths]]&gt;#REF!,"MEETS $ CRITERIA",IF(Table2[[#This Row],[Shelf Dollar Vol Current 12 Mths]]&lt;#REF!+1,"DOES NOT MEET $ CRITERIA"))</f>
        <v>#REF!</v>
      </c>
      <c r="AT1991" s="78"/>
    </row>
    <row r="1992" spans="1:46" ht="13.8" x14ac:dyDescent="0.3">
      <c r="A1992" s="68" t="s">
        <v>10949</v>
      </c>
      <c r="B1992" s="69">
        <v>25613</v>
      </c>
      <c r="C1992" s="69">
        <v>71</v>
      </c>
      <c r="D1992" s="69" t="s">
        <v>25</v>
      </c>
      <c r="E1992" s="70">
        <v>45292</v>
      </c>
      <c r="F1992" s="70" t="s">
        <v>10734</v>
      </c>
      <c r="G1992" s="71" t="s">
        <v>10950</v>
      </c>
      <c r="H1992" s="69" t="s">
        <v>6315</v>
      </c>
      <c r="I1992" s="68" t="s">
        <v>711</v>
      </c>
      <c r="J1992" s="68" t="s">
        <v>175</v>
      </c>
      <c r="K1992" s="68" t="s">
        <v>6320</v>
      </c>
      <c r="L1992" s="68" t="s">
        <v>6320</v>
      </c>
      <c r="M1992" s="68" t="s">
        <v>175</v>
      </c>
      <c r="N1992" s="68" t="s">
        <v>176</v>
      </c>
      <c r="O1992" s="68" t="s">
        <v>10951</v>
      </c>
      <c r="P1992" s="72" t="s">
        <v>6357</v>
      </c>
      <c r="Q1992" s="68" t="s">
        <v>10952</v>
      </c>
      <c r="R1992" s="68" t="s">
        <v>31</v>
      </c>
      <c r="S1992" s="68">
        <v>1</v>
      </c>
      <c r="T1992" s="68"/>
      <c r="U1992" s="68">
        <v>1</v>
      </c>
      <c r="V1992" s="68">
        <v>3.5</v>
      </c>
      <c r="W1992" s="68"/>
      <c r="X1992" s="68">
        <v>1</v>
      </c>
      <c r="Y1992" s="68">
        <v>46.5</v>
      </c>
      <c r="Z1992" s="68"/>
      <c r="AA1992" s="68">
        <v>1</v>
      </c>
      <c r="AB1992" s="73">
        <v>15177.6</v>
      </c>
      <c r="AC1992" s="73"/>
      <c r="AD1992" s="73">
        <v>15177.6</v>
      </c>
      <c r="AE1992" s="73"/>
      <c r="AF1992" s="73"/>
      <c r="AG1992" s="73">
        <f>IFERROR(VLOOKUP(J1992,'Roll ups'!D:E,2,FALSE),0)</f>
        <v>52239627.039999984</v>
      </c>
      <c r="AH1992" s="74">
        <f>IF(Table2[[#This Row],[CATEGORY TTL LOOKUP]]=0,0,IF(Table2[[#This Row],[CATEGORY TTL LOOKUP]]&gt;0,SUM(AB1992/AG1992)))</f>
        <v>2.9053806200374444E-4</v>
      </c>
      <c r="AI1992" s="74" t="str">
        <f>IFERROR(IF(AH1992&lt;#REF!,"STRIKE",IF(AH1992&gt;=#REF!,"GOOD")),"NO DATA")</f>
        <v>NO DATA</v>
      </c>
      <c r="AJ1992" s="75">
        <f>IFERROR(VLOOKUP(K1992,'Roll ups'!H:I,2,FALSE),0)</f>
        <v>3676796.11</v>
      </c>
      <c r="AK1992" s="76">
        <f>IF(Table2[[#This Row],[PRICE TIER LOOKUP]]=0,0,IF(Table2[[#This Row],[PRICE TIER LOOKUP]]&gt;0,SUM(AB1992/AJ1992)))</f>
        <v>4.1279417041158693E-3</v>
      </c>
      <c r="AL1992" s="74" t="e">
        <f>IF(AK1992&lt;#REF!,"STRIKE",IF(AK1992&gt;=#REF!,"GOOD"))</f>
        <v>#REF!</v>
      </c>
      <c r="AM1992" s="75">
        <f>VLOOKUP(H1992,'Roll ups'!A:B,2,FALSE)</f>
        <v>325145452.83999985</v>
      </c>
      <c r="AN1992" s="77">
        <f t="shared" si="74"/>
        <v>4.6679416450177801E-5</v>
      </c>
      <c r="AO1992" s="74" t="str">
        <f>IFERROR(VLOOKUP(Table2[[#This Row],[Product Name]],'Roll ups'!L:P,5,FALSE),"GOOD")</f>
        <v>GOOD</v>
      </c>
      <c r="AP1992" s="74">
        <f>Table2[[#This Row],[Retail Dollar Vol Current 12 Mths]]/Table2[[#This Row],[SHELF SALES  LOOKUP]]</f>
        <v>4.6679416450177801E-5</v>
      </c>
      <c r="AQ1992" s="69">
        <f t="shared" si="75"/>
        <v>0</v>
      </c>
      <c r="AR1992" s="69" t="str">
        <f>IF(Table2[[#This Row],[Shelf Dollar Vol Last 12 Mths]]="","NO SALES LY",IF(Table2[[#This Row],[Shelf Dollar Vol Last 12 Mths]]&gt;0,IF(Table2[[#This Row],[COUNT OF STRIKES]]=0,"GOOD",IF(Table2[[#This Row],[COUNT OF STRIKES]]=1,"FAIR",IF(Table2[[#This Row],[COUNT OF STRIKES]]=2,"BUBBLE",IF(Table2[[#This Row],[COUNT OF STRIKES]]=3,"AT RISK"))))))</f>
        <v>NO SALES LY</v>
      </c>
      <c r="AS1992" s="69" t="e">
        <f>IF(Table2[[#This Row],[Shelf Dollar Vol Current 12 Mths]]&gt;#REF!,"MEETS $ CRITERIA",IF(Table2[[#This Row],[Shelf Dollar Vol Current 12 Mths]]&lt;#REF!+1,"DOES NOT MEET $ CRITERIA"))</f>
        <v>#REF!</v>
      </c>
      <c r="AT1992" s="78"/>
    </row>
    <row r="1993" spans="1:46" ht="13.8" x14ac:dyDescent="0.3">
      <c r="A1993" s="68" t="s">
        <v>10953</v>
      </c>
      <c r="B1993" s="69">
        <v>26902</v>
      </c>
      <c r="C1993" s="69">
        <v>32</v>
      </c>
      <c r="D1993" s="69" t="s">
        <v>25</v>
      </c>
      <c r="E1993" s="70">
        <v>45292</v>
      </c>
      <c r="F1993" s="70" t="s">
        <v>10734</v>
      </c>
      <c r="G1993" s="71" t="s">
        <v>10954</v>
      </c>
      <c r="H1993" s="69" t="s">
        <v>6315</v>
      </c>
      <c r="I1993" s="68" t="s">
        <v>812</v>
      </c>
      <c r="J1993" s="68" t="s">
        <v>175</v>
      </c>
      <c r="K1993" s="68" t="s">
        <v>146</v>
      </c>
      <c r="L1993" s="68" t="s">
        <v>146</v>
      </c>
      <c r="M1993" s="68" t="s">
        <v>175</v>
      </c>
      <c r="N1993" s="68" t="s">
        <v>176</v>
      </c>
      <c r="O1993" s="68" t="s">
        <v>10955</v>
      </c>
      <c r="P1993" s="72" t="s">
        <v>6357</v>
      </c>
      <c r="Q1993" s="68" t="s">
        <v>49</v>
      </c>
      <c r="R1993" s="68" t="s">
        <v>6402</v>
      </c>
      <c r="S1993" s="68">
        <v>2</v>
      </c>
      <c r="T1993" s="68"/>
      <c r="U1993" s="68">
        <v>1</v>
      </c>
      <c r="V1993" s="68">
        <v>12.32</v>
      </c>
      <c r="W1993" s="68"/>
      <c r="X1993" s="68">
        <v>1</v>
      </c>
      <c r="Y1993" s="68">
        <v>12.32</v>
      </c>
      <c r="Z1993" s="68"/>
      <c r="AA1993" s="68">
        <v>1</v>
      </c>
      <c r="AB1993" s="73">
        <v>4728.6000000000004</v>
      </c>
      <c r="AC1993" s="73"/>
      <c r="AD1993" s="73">
        <v>4728.6000000000004</v>
      </c>
      <c r="AE1993" s="73"/>
      <c r="AF1993" s="73"/>
      <c r="AG1993" s="73">
        <f>IFERROR(VLOOKUP(J1993,'Roll ups'!D:E,2,FALSE),0)</f>
        <v>52239627.039999984</v>
      </c>
      <c r="AH1993" s="74">
        <f>IF(Table2[[#This Row],[CATEGORY TTL LOOKUP]]=0,0,IF(Table2[[#This Row],[CATEGORY TTL LOOKUP]]&gt;0,SUM(AB1993/AG1993)))</f>
        <v>9.0517491565919914E-5</v>
      </c>
      <c r="AI1993" s="74" t="str">
        <f>IFERROR(IF(AH1993&lt;#REF!,"STRIKE",IF(AH1993&gt;=#REF!,"GOOD")),"NO DATA")</f>
        <v>NO DATA</v>
      </c>
      <c r="AJ1993" s="75">
        <f>IFERROR(VLOOKUP(K1993,'Roll ups'!H:I,2,FALSE),0)</f>
        <v>69119979.479999974</v>
      </c>
      <c r="AK1993" s="76">
        <f>IF(Table2[[#This Row],[PRICE TIER LOOKUP]]=0,0,IF(Table2[[#This Row],[PRICE TIER LOOKUP]]&gt;0,SUM(AB1993/AJ1993)))</f>
        <v>6.8411478642991093E-5</v>
      </c>
      <c r="AL1993" s="74" t="e">
        <f>IF(AK1993&lt;#REF!,"STRIKE",IF(AK1993&gt;=#REF!,"GOOD"))</f>
        <v>#REF!</v>
      </c>
      <c r="AM1993" s="75">
        <f>VLOOKUP(H1993,'Roll ups'!A:B,2,FALSE)</f>
        <v>325145452.83999985</v>
      </c>
      <c r="AN1993" s="77">
        <f t="shared" si="74"/>
        <v>1.454302976928571E-5</v>
      </c>
      <c r="AO1993" s="74" t="str">
        <f>IFERROR(VLOOKUP(Table2[[#This Row],[Product Name]],'Roll ups'!L:P,5,FALSE),"GOOD")</f>
        <v>GOOD</v>
      </c>
      <c r="AP1993" s="74">
        <f>Table2[[#This Row],[Retail Dollar Vol Current 12 Mths]]/Table2[[#This Row],[SHELF SALES  LOOKUP]]</f>
        <v>1.454302976928571E-5</v>
      </c>
      <c r="AQ1993" s="69">
        <f t="shared" si="75"/>
        <v>0</v>
      </c>
      <c r="AR1993" s="69" t="str">
        <f>IF(Table2[[#This Row],[Shelf Dollar Vol Last 12 Mths]]="","NO SALES LY",IF(Table2[[#This Row],[Shelf Dollar Vol Last 12 Mths]]&gt;0,IF(Table2[[#This Row],[COUNT OF STRIKES]]=0,"GOOD",IF(Table2[[#This Row],[COUNT OF STRIKES]]=1,"FAIR",IF(Table2[[#This Row],[COUNT OF STRIKES]]=2,"BUBBLE",IF(Table2[[#This Row],[COUNT OF STRIKES]]=3,"AT RISK"))))))</f>
        <v>NO SALES LY</v>
      </c>
      <c r="AS1993" s="69" t="e">
        <f>IF(Table2[[#This Row],[Shelf Dollar Vol Current 12 Mths]]&gt;#REF!,"MEETS $ CRITERIA",IF(Table2[[#This Row],[Shelf Dollar Vol Current 12 Mths]]&lt;#REF!+1,"DOES NOT MEET $ CRITERIA"))</f>
        <v>#REF!</v>
      </c>
      <c r="AT1993" s="78"/>
    </row>
    <row r="1994" spans="1:46" ht="13.8" x14ac:dyDescent="0.3">
      <c r="A1994" s="68" t="s">
        <v>10956</v>
      </c>
      <c r="B1994" s="69">
        <v>72699</v>
      </c>
      <c r="C1994" s="69">
        <v>93</v>
      </c>
      <c r="D1994" s="69" t="s">
        <v>25</v>
      </c>
      <c r="E1994" s="70">
        <v>45292</v>
      </c>
      <c r="F1994" s="70" t="s">
        <v>10734</v>
      </c>
      <c r="G1994" s="71" t="s">
        <v>10957</v>
      </c>
      <c r="H1994" s="69" t="s">
        <v>6315</v>
      </c>
      <c r="I1994" s="68" t="s">
        <v>711</v>
      </c>
      <c r="J1994" s="68" t="s">
        <v>175</v>
      </c>
      <c r="K1994" s="68" t="s">
        <v>6320</v>
      </c>
      <c r="L1994" s="68" t="s">
        <v>6320</v>
      </c>
      <c r="M1994" s="68" t="s">
        <v>175</v>
      </c>
      <c r="N1994" s="68" t="s">
        <v>184</v>
      </c>
      <c r="O1994" s="68" t="s">
        <v>10958</v>
      </c>
      <c r="P1994" s="72" t="s">
        <v>191</v>
      </c>
      <c r="Q1994" s="68" t="s">
        <v>10952</v>
      </c>
      <c r="R1994" s="68" t="s">
        <v>31</v>
      </c>
      <c r="S1994" s="68">
        <v>3</v>
      </c>
      <c r="T1994" s="68"/>
      <c r="U1994" s="68">
        <v>1</v>
      </c>
      <c r="V1994" s="68">
        <v>12</v>
      </c>
      <c r="W1994" s="68"/>
      <c r="X1994" s="68">
        <v>1</v>
      </c>
      <c r="Y1994" s="68">
        <v>78.42</v>
      </c>
      <c r="Z1994" s="68"/>
      <c r="AA1994" s="68">
        <v>1</v>
      </c>
      <c r="AB1994" s="73">
        <v>25595.200000000001</v>
      </c>
      <c r="AC1994" s="73"/>
      <c r="AD1994" s="73">
        <v>25595.200000000001</v>
      </c>
      <c r="AE1994" s="73"/>
      <c r="AF1994" s="73"/>
      <c r="AG1994" s="73">
        <f>IFERROR(VLOOKUP(J1994,'Roll ups'!D:E,2,FALSE),0)</f>
        <v>52239627.039999984</v>
      </c>
      <c r="AH1994" s="74">
        <f>IF(Table2[[#This Row],[CATEGORY TTL LOOKUP]]=0,0,IF(Table2[[#This Row],[CATEGORY TTL LOOKUP]]&gt;0,SUM(AB1994/AG1994)))</f>
        <v>4.8995755617477329E-4</v>
      </c>
      <c r="AI1994" s="74" t="str">
        <f>IFERROR(IF(AH1994&lt;#REF!,"STRIKE",IF(AH1994&gt;=#REF!,"GOOD")),"NO DATA")</f>
        <v>NO DATA</v>
      </c>
      <c r="AJ1994" s="75">
        <f>IFERROR(VLOOKUP(K1994,'Roll ups'!H:I,2,FALSE),0)</f>
        <v>3676796.11</v>
      </c>
      <c r="AK1994" s="76">
        <f>IF(Table2[[#This Row],[PRICE TIER LOOKUP]]=0,0,IF(Table2[[#This Row],[PRICE TIER LOOKUP]]&gt;0,SUM(AB1994/AJ1994)))</f>
        <v>6.9612780350771205E-3</v>
      </c>
      <c r="AL1994" s="74" t="e">
        <f>IF(AK1994&lt;#REF!,"STRIKE",IF(AK1994&gt;=#REF!,"GOOD"))</f>
        <v>#REF!</v>
      </c>
      <c r="AM1994" s="75">
        <f>VLOOKUP(H1994,'Roll ups'!A:B,2,FALSE)</f>
        <v>325145452.83999985</v>
      </c>
      <c r="AN1994" s="77">
        <f t="shared" si="74"/>
        <v>7.8719230967056112E-5</v>
      </c>
      <c r="AO1994" s="74" t="str">
        <f>IFERROR(VLOOKUP(Table2[[#This Row],[Product Name]],'Roll ups'!L:P,5,FALSE),"GOOD")</f>
        <v>GOOD</v>
      </c>
      <c r="AP1994" s="74">
        <f>Table2[[#This Row],[Retail Dollar Vol Current 12 Mths]]/Table2[[#This Row],[SHELF SALES  LOOKUP]]</f>
        <v>7.8719230967056112E-5</v>
      </c>
      <c r="AQ1994" s="69">
        <f t="shared" si="75"/>
        <v>0</v>
      </c>
      <c r="AR1994" s="69" t="str">
        <f>IF(Table2[[#This Row],[Shelf Dollar Vol Last 12 Mths]]="","NO SALES LY",IF(Table2[[#This Row],[Shelf Dollar Vol Last 12 Mths]]&gt;0,IF(Table2[[#This Row],[COUNT OF STRIKES]]=0,"GOOD",IF(Table2[[#This Row],[COUNT OF STRIKES]]=1,"FAIR",IF(Table2[[#This Row],[COUNT OF STRIKES]]=2,"BUBBLE",IF(Table2[[#This Row],[COUNT OF STRIKES]]=3,"AT RISK"))))))</f>
        <v>NO SALES LY</v>
      </c>
      <c r="AS1994" s="69" t="e">
        <f>IF(Table2[[#This Row],[Shelf Dollar Vol Current 12 Mths]]&gt;#REF!,"MEETS $ CRITERIA",IF(Table2[[#This Row],[Shelf Dollar Vol Current 12 Mths]]&lt;#REF!+1,"DOES NOT MEET $ CRITERIA"))</f>
        <v>#REF!</v>
      </c>
      <c r="AT1994" s="78"/>
    </row>
    <row r="1995" spans="1:46" ht="13.8" x14ac:dyDescent="0.3">
      <c r="A1995" s="68" t="s">
        <v>10959</v>
      </c>
      <c r="B1995" s="69">
        <v>909937</v>
      </c>
      <c r="C1995" s="69">
        <v>43</v>
      </c>
      <c r="D1995" s="69" t="s">
        <v>25</v>
      </c>
      <c r="E1995" s="70">
        <v>45292</v>
      </c>
      <c r="F1995" s="70" t="s">
        <v>10734</v>
      </c>
      <c r="G1995" s="71" t="s">
        <v>10960</v>
      </c>
      <c r="H1995" s="69" t="s">
        <v>6315</v>
      </c>
      <c r="I1995" s="68" t="s">
        <v>831</v>
      </c>
      <c r="J1995" s="68" t="s">
        <v>175</v>
      </c>
      <c r="K1995" s="68" t="s">
        <v>146</v>
      </c>
      <c r="L1995" s="68" t="s">
        <v>146</v>
      </c>
      <c r="M1995" s="68" t="s">
        <v>175</v>
      </c>
      <c r="N1995" s="68" t="s">
        <v>176</v>
      </c>
      <c r="O1995" s="68" t="s">
        <v>10961</v>
      </c>
      <c r="P1995" s="72" t="s">
        <v>6357</v>
      </c>
      <c r="Q1995" s="68" t="s">
        <v>866</v>
      </c>
      <c r="R1995" s="68" t="s">
        <v>29</v>
      </c>
      <c r="S1995" s="68">
        <v>2</v>
      </c>
      <c r="T1995" s="68"/>
      <c r="U1995" s="68">
        <v>1</v>
      </c>
      <c r="V1995" s="68">
        <v>3.33</v>
      </c>
      <c r="W1995" s="68">
        <v>0.33</v>
      </c>
      <c r="X1995" s="68">
        <v>0.9</v>
      </c>
      <c r="Y1995" s="68">
        <v>41.66</v>
      </c>
      <c r="Z1995" s="68">
        <v>6</v>
      </c>
      <c r="AA1995" s="68">
        <v>0.86</v>
      </c>
      <c r="AB1995" s="73">
        <v>41000</v>
      </c>
      <c r="AC1995" s="73">
        <v>5904</v>
      </c>
      <c r="AD1995" s="73">
        <v>41000</v>
      </c>
      <c r="AE1995" s="73">
        <v>5904</v>
      </c>
      <c r="AF1995" s="73"/>
      <c r="AG1995" s="73">
        <f>IFERROR(VLOOKUP(J1995,'Roll ups'!D:E,2,FALSE),0)</f>
        <v>52239627.039999984</v>
      </c>
      <c r="AH1995" s="74">
        <f>IF(Table2[[#This Row],[CATEGORY TTL LOOKUP]]=0,0,IF(Table2[[#This Row],[CATEGORY TTL LOOKUP]]&gt;0,SUM(AB1995/AG1995)))</f>
        <v>7.8484480696246585E-4</v>
      </c>
      <c r="AI1995" s="74" t="str">
        <f>IFERROR(IF(AH1995&lt;#REF!,"STRIKE",IF(AH1995&gt;=#REF!,"GOOD")),"NO DATA")</f>
        <v>NO DATA</v>
      </c>
      <c r="AJ1995" s="75">
        <f>IFERROR(VLOOKUP(K1995,'Roll ups'!H:I,2,FALSE),0)</f>
        <v>69119979.479999974</v>
      </c>
      <c r="AK1995" s="76">
        <f>IF(Table2[[#This Row],[PRICE TIER LOOKUP]]=0,0,IF(Table2[[#This Row],[PRICE TIER LOOKUP]]&gt;0,SUM(AB1995/AJ1995)))</f>
        <v>5.9317147239407739E-4</v>
      </c>
      <c r="AL1995" s="74" t="e">
        <f>IF(AK1995&lt;#REF!,"STRIKE",IF(AK1995&gt;=#REF!,"GOOD"))</f>
        <v>#REF!</v>
      </c>
      <c r="AM1995" s="75">
        <f>VLOOKUP(H1995,'Roll ups'!A:B,2,FALSE)</f>
        <v>325145452.83999985</v>
      </c>
      <c r="AN1995" s="77">
        <f t="shared" si="74"/>
        <v>1.2609741161035274E-4</v>
      </c>
      <c r="AO1995" s="74" t="str">
        <f>IFERROR(VLOOKUP(Table2[[#This Row],[Product Name]],'Roll ups'!L:P,5,FALSE),"GOOD")</f>
        <v>GOOD</v>
      </c>
      <c r="AP1995" s="74">
        <f>Table2[[#This Row],[Retail Dollar Vol Current 12 Mths]]/Table2[[#This Row],[SHELF SALES  LOOKUP]]</f>
        <v>1.2609741161035274E-4</v>
      </c>
      <c r="AQ1995" s="69">
        <f t="shared" si="75"/>
        <v>0</v>
      </c>
      <c r="AR199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995" s="69" t="e">
        <f>IF(Table2[[#This Row],[Shelf Dollar Vol Current 12 Mths]]&gt;#REF!,"MEETS $ CRITERIA",IF(Table2[[#This Row],[Shelf Dollar Vol Current 12 Mths]]&lt;#REF!+1,"DOES NOT MEET $ CRITERIA"))</f>
        <v>#REF!</v>
      </c>
      <c r="AT1995" s="78"/>
    </row>
    <row r="1996" spans="1:46" ht="13.8" x14ac:dyDescent="0.3">
      <c r="A1996" s="68" t="s">
        <v>10962</v>
      </c>
      <c r="B1996" s="69">
        <v>28333</v>
      </c>
      <c r="C1996" s="69">
        <v>110</v>
      </c>
      <c r="D1996" s="69" t="s">
        <v>25</v>
      </c>
      <c r="E1996" s="70">
        <v>45292</v>
      </c>
      <c r="F1996" s="70" t="s">
        <v>10734</v>
      </c>
      <c r="G1996" s="71" t="s">
        <v>10963</v>
      </c>
      <c r="H1996" s="69" t="s">
        <v>6315</v>
      </c>
      <c r="I1996" s="68" t="s">
        <v>153</v>
      </c>
      <c r="J1996" s="68" t="s">
        <v>153</v>
      </c>
      <c r="K1996" s="68" t="s">
        <v>6320</v>
      </c>
      <c r="L1996" s="68" t="s">
        <v>6320</v>
      </c>
      <c r="M1996" s="68" t="s">
        <v>153</v>
      </c>
      <c r="N1996" s="68" t="s">
        <v>154</v>
      </c>
      <c r="O1996" s="68" t="s">
        <v>10964</v>
      </c>
      <c r="P1996" s="72" t="s">
        <v>153</v>
      </c>
      <c r="Q1996" s="68" t="s">
        <v>63</v>
      </c>
      <c r="R1996" s="68" t="s">
        <v>31</v>
      </c>
      <c r="S1996" s="68">
        <v>4</v>
      </c>
      <c r="T1996" s="68"/>
      <c r="U1996" s="68">
        <v>1</v>
      </c>
      <c r="V1996" s="68">
        <v>8.8699999999999992</v>
      </c>
      <c r="W1996" s="68"/>
      <c r="X1996" s="68">
        <v>1</v>
      </c>
      <c r="Y1996" s="68">
        <v>77.489999999999995</v>
      </c>
      <c r="Z1996" s="68"/>
      <c r="AA1996" s="68">
        <v>1</v>
      </c>
      <c r="AB1996" s="73">
        <v>26812.32</v>
      </c>
      <c r="AC1996" s="73"/>
      <c r="AD1996" s="73">
        <v>26812.32</v>
      </c>
      <c r="AE1996" s="73"/>
      <c r="AF1996" s="73"/>
      <c r="AG1996" s="73">
        <f>IFERROR(VLOOKUP(J1996,'Roll ups'!D:E,2,FALSE),0)</f>
        <v>10875997.040000001</v>
      </c>
      <c r="AH1996" s="74">
        <f>IF(Table2[[#This Row],[CATEGORY TTL LOOKUP]]=0,0,IF(Table2[[#This Row],[CATEGORY TTL LOOKUP]]&gt;0,SUM(AB1996/AG1996)))</f>
        <v>2.4652746687397037E-3</v>
      </c>
      <c r="AI1996" s="74" t="str">
        <f>IFERROR(IF(AH1996&lt;#REF!,"STRIKE",IF(AH1996&gt;=#REF!,"GOOD")),"NO DATA")</f>
        <v>NO DATA</v>
      </c>
      <c r="AJ1996" s="75">
        <f>IFERROR(VLOOKUP(K1996,'Roll ups'!H:I,2,FALSE),0)</f>
        <v>3676796.11</v>
      </c>
      <c r="AK1996" s="76">
        <f>IF(Table2[[#This Row],[PRICE TIER LOOKUP]]=0,0,IF(Table2[[#This Row],[PRICE TIER LOOKUP]]&gt;0,SUM(AB1996/AJ1996)))</f>
        <v>7.2923053652817317E-3</v>
      </c>
      <c r="AL1996" s="74" t="e">
        <f>IF(AK1996&lt;#REF!,"STRIKE",IF(AK1996&gt;=#REF!,"GOOD"))</f>
        <v>#REF!</v>
      </c>
      <c r="AM1996" s="75">
        <f>VLOOKUP(H1996,'Roll ups'!A:B,2,FALSE)</f>
        <v>325145452.83999985</v>
      </c>
      <c r="AN1996" s="77">
        <f t="shared" si="74"/>
        <v>8.2462540274841302E-5</v>
      </c>
      <c r="AO1996" s="74" t="str">
        <f>IFERROR(VLOOKUP(Table2[[#This Row],[Product Name]],'Roll ups'!L:P,5,FALSE),"GOOD")</f>
        <v>GOOD</v>
      </c>
      <c r="AP1996" s="74">
        <f>Table2[[#This Row],[Retail Dollar Vol Current 12 Mths]]/Table2[[#This Row],[SHELF SALES  LOOKUP]]</f>
        <v>8.2462540274841302E-5</v>
      </c>
      <c r="AQ1996" s="69">
        <f t="shared" si="75"/>
        <v>0</v>
      </c>
      <c r="AR1996" s="69" t="str">
        <f>IF(Table2[[#This Row],[Shelf Dollar Vol Last 12 Mths]]="","NO SALES LY",IF(Table2[[#This Row],[Shelf Dollar Vol Last 12 Mths]]&gt;0,IF(Table2[[#This Row],[COUNT OF STRIKES]]=0,"GOOD",IF(Table2[[#This Row],[COUNT OF STRIKES]]=1,"FAIR",IF(Table2[[#This Row],[COUNT OF STRIKES]]=2,"BUBBLE",IF(Table2[[#This Row],[COUNT OF STRIKES]]=3,"AT RISK"))))))</f>
        <v>NO SALES LY</v>
      </c>
      <c r="AS1996" s="69" t="e">
        <f>IF(Table2[[#This Row],[Shelf Dollar Vol Current 12 Mths]]&gt;#REF!,"MEETS $ CRITERIA",IF(Table2[[#This Row],[Shelf Dollar Vol Current 12 Mths]]&lt;#REF!+1,"DOES NOT MEET $ CRITERIA"))</f>
        <v>#REF!</v>
      </c>
      <c r="AT1996" s="78"/>
    </row>
    <row r="1997" spans="1:46" ht="13.8" x14ac:dyDescent="0.3">
      <c r="A1997" s="68" t="s">
        <v>10965</v>
      </c>
      <c r="B1997" s="69">
        <v>31538</v>
      </c>
      <c r="C1997" s="69">
        <v>65</v>
      </c>
      <c r="D1997" s="69" t="s">
        <v>25</v>
      </c>
      <c r="E1997" s="70">
        <v>45292</v>
      </c>
      <c r="F1997" s="70" t="s">
        <v>10734</v>
      </c>
      <c r="G1997" s="71" t="s">
        <v>10966</v>
      </c>
      <c r="H1997" s="69" t="s">
        <v>6315</v>
      </c>
      <c r="I1997" s="68" t="s">
        <v>153</v>
      </c>
      <c r="J1997" s="68" t="s">
        <v>153</v>
      </c>
      <c r="K1997" s="68" t="s">
        <v>6320</v>
      </c>
      <c r="L1997" s="68" t="s">
        <v>6320</v>
      </c>
      <c r="M1997" s="68" t="s">
        <v>153</v>
      </c>
      <c r="N1997" s="68" t="s">
        <v>154</v>
      </c>
      <c r="O1997" s="68" t="s">
        <v>10967</v>
      </c>
      <c r="P1997" s="72" t="s">
        <v>153</v>
      </c>
      <c r="Q1997" s="68" t="s">
        <v>44</v>
      </c>
      <c r="R1997" s="68" t="s">
        <v>31</v>
      </c>
      <c r="S1997" s="68">
        <v>2</v>
      </c>
      <c r="T1997" s="68"/>
      <c r="U1997" s="68">
        <v>1</v>
      </c>
      <c r="V1997" s="68">
        <v>7</v>
      </c>
      <c r="W1997" s="68"/>
      <c r="X1997" s="68">
        <v>1</v>
      </c>
      <c r="Y1997" s="68">
        <v>47</v>
      </c>
      <c r="Z1997" s="68"/>
      <c r="AA1997" s="68">
        <v>1</v>
      </c>
      <c r="AB1997" s="73">
        <v>14999.28</v>
      </c>
      <c r="AC1997" s="73"/>
      <c r="AD1997" s="73">
        <v>15182.88</v>
      </c>
      <c r="AE1997" s="73"/>
      <c r="AF1997" s="73"/>
      <c r="AG1997" s="73">
        <f>IFERROR(VLOOKUP(J1997,'Roll ups'!D:E,2,FALSE),0)</f>
        <v>10875997.040000001</v>
      </c>
      <c r="AH1997" s="74">
        <f>IF(Table2[[#This Row],[CATEGORY TTL LOOKUP]]=0,0,IF(Table2[[#This Row],[CATEGORY TTL LOOKUP]]&gt;0,SUM(AB1997/AG1997)))</f>
        <v>1.3791176978841841E-3</v>
      </c>
      <c r="AI1997" s="74" t="str">
        <f>IFERROR(IF(AH1997&lt;#REF!,"STRIKE",IF(AH1997&gt;=#REF!,"GOOD")),"NO DATA")</f>
        <v>NO DATA</v>
      </c>
      <c r="AJ1997" s="75">
        <f>IFERROR(VLOOKUP(K1997,'Roll ups'!H:I,2,FALSE),0)</f>
        <v>3676796.11</v>
      </c>
      <c r="AK1997" s="76">
        <f>IF(Table2[[#This Row],[PRICE TIER LOOKUP]]=0,0,IF(Table2[[#This Row],[PRICE TIER LOOKUP]]&gt;0,SUM(AB1997/AJ1997)))</f>
        <v>4.0794429582879429E-3</v>
      </c>
      <c r="AL1997" s="74" t="e">
        <f>IF(AK1997&lt;#REF!,"STRIKE",IF(AK1997&gt;=#REF!,"GOOD"))</f>
        <v>#REF!</v>
      </c>
      <c r="AM1997" s="75">
        <f>VLOOKUP(H1997,'Roll ups'!A:B,2,FALSE)</f>
        <v>325145452.83999985</v>
      </c>
      <c r="AN1997" s="77">
        <f t="shared" si="74"/>
        <v>4.6130984976071511E-5</v>
      </c>
      <c r="AO1997" s="74" t="str">
        <f>IFERROR(VLOOKUP(Table2[[#This Row],[Product Name]],'Roll ups'!L:P,5,FALSE),"GOOD")</f>
        <v>GOOD</v>
      </c>
      <c r="AP1997" s="74">
        <f>Table2[[#This Row],[Retail Dollar Vol Current 12 Mths]]/Table2[[#This Row],[SHELF SALES  LOOKUP]]</f>
        <v>4.6695655336355914E-5</v>
      </c>
      <c r="AQ1997" s="69">
        <f t="shared" si="75"/>
        <v>0</v>
      </c>
      <c r="AR1997" s="69" t="str">
        <f>IF(Table2[[#This Row],[Shelf Dollar Vol Last 12 Mths]]="","NO SALES LY",IF(Table2[[#This Row],[Shelf Dollar Vol Last 12 Mths]]&gt;0,IF(Table2[[#This Row],[COUNT OF STRIKES]]=0,"GOOD",IF(Table2[[#This Row],[COUNT OF STRIKES]]=1,"FAIR",IF(Table2[[#This Row],[COUNT OF STRIKES]]=2,"BUBBLE",IF(Table2[[#This Row],[COUNT OF STRIKES]]=3,"AT RISK"))))))</f>
        <v>NO SALES LY</v>
      </c>
      <c r="AS1997" s="69" t="e">
        <f>IF(Table2[[#This Row],[Shelf Dollar Vol Current 12 Mths]]&gt;#REF!,"MEETS $ CRITERIA",IF(Table2[[#This Row],[Shelf Dollar Vol Current 12 Mths]]&lt;#REF!+1,"DOES NOT MEET $ CRITERIA"))</f>
        <v>#REF!</v>
      </c>
      <c r="AT1997" s="78"/>
    </row>
    <row r="1998" spans="1:46" ht="13.8" x14ac:dyDescent="0.3">
      <c r="A1998" s="68" t="s">
        <v>10968</v>
      </c>
      <c r="B1998" s="69">
        <v>66097</v>
      </c>
      <c r="C1998" s="69">
        <v>166</v>
      </c>
      <c r="D1998" s="69" t="s">
        <v>25</v>
      </c>
      <c r="E1998" s="70">
        <v>45292</v>
      </c>
      <c r="F1998" s="70" t="s">
        <v>10734</v>
      </c>
      <c r="G1998" s="71" t="s">
        <v>10969</v>
      </c>
      <c r="H1998" s="69" t="s">
        <v>6315</v>
      </c>
      <c r="I1998" s="68" t="s">
        <v>721</v>
      </c>
      <c r="J1998" s="68" t="s">
        <v>228</v>
      </c>
      <c r="K1998" s="68" t="s">
        <v>228</v>
      </c>
      <c r="L1998" s="68" t="s">
        <v>132</v>
      </c>
      <c r="M1998" s="68" t="s">
        <v>228</v>
      </c>
      <c r="N1998" s="68" t="s">
        <v>184</v>
      </c>
      <c r="O1998" s="68" t="s">
        <v>10970</v>
      </c>
      <c r="P1998" s="72" t="s">
        <v>191</v>
      </c>
      <c r="Q1998" s="68" t="s">
        <v>128</v>
      </c>
      <c r="R1998" s="68" t="s">
        <v>60</v>
      </c>
      <c r="S1998" s="68">
        <v>8</v>
      </c>
      <c r="T1998" s="68">
        <v>27</v>
      </c>
      <c r="U1998" s="68">
        <v>-2.6</v>
      </c>
      <c r="V1998" s="68">
        <v>32.5</v>
      </c>
      <c r="W1998" s="68">
        <v>60</v>
      </c>
      <c r="X1998" s="68">
        <v>-0.85</v>
      </c>
      <c r="Y1998" s="68">
        <v>176.5</v>
      </c>
      <c r="Z1998" s="68">
        <v>84</v>
      </c>
      <c r="AA1998" s="68">
        <v>0.52</v>
      </c>
      <c r="AB1998" s="73">
        <v>45741.72</v>
      </c>
      <c r="AC1998" s="73">
        <v>21974.400000000001</v>
      </c>
      <c r="AD1998" s="73">
        <v>45839.4</v>
      </c>
      <c r="AE1998" s="73">
        <v>21974.400000000001</v>
      </c>
      <c r="AF1998" s="73"/>
      <c r="AG1998" s="73">
        <f>IFERROR(VLOOKUP(J1998,'Roll ups'!D:E,2,FALSE),0)</f>
        <v>3903414.0300000003</v>
      </c>
      <c r="AH1998" s="74">
        <f>IF(Table2[[#This Row],[CATEGORY TTL LOOKUP]]=0,0,IF(Table2[[#This Row],[CATEGORY TTL LOOKUP]]&gt;0,SUM(AB1998/AG1998)))</f>
        <v>1.1718387967161147E-2</v>
      </c>
      <c r="AI1998" s="74" t="str">
        <f>IFERROR(IF(AH1998&lt;#REF!,"STRIKE",IF(AH1998&gt;=#REF!,"GOOD")),"NO DATA")</f>
        <v>NO DATA</v>
      </c>
      <c r="AJ1998" s="75">
        <f>IFERROR(VLOOKUP(K1998,'Roll ups'!H:I,2,FALSE),0)</f>
        <v>3903414.0300000003</v>
      </c>
      <c r="AK1998" s="76">
        <f>IF(Table2[[#This Row],[PRICE TIER LOOKUP]]=0,0,IF(Table2[[#This Row],[PRICE TIER LOOKUP]]&gt;0,SUM(AB1998/AJ1998)))</f>
        <v>1.1718387967161147E-2</v>
      </c>
      <c r="AL1998" s="74" t="e">
        <f>IF(AK1998&lt;#REF!,"STRIKE",IF(AK1998&gt;=#REF!,"GOOD"))</f>
        <v>#REF!</v>
      </c>
      <c r="AM1998" s="75">
        <f>VLOOKUP(H1998,'Roll ups'!A:B,2,FALSE)</f>
        <v>325145452.83999985</v>
      </c>
      <c r="AN1998" s="77">
        <f t="shared" si="74"/>
        <v>1.4068079255135377E-4</v>
      </c>
      <c r="AO1998" s="74" t="str">
        <f>IFERROR(VLOOKUP(Table2[[#This Row],[Product Name]],'Roll ups'!L:P,5,FALSE),"GOOD")</f>
        <v>GOOD</v>
      </c>
      <c r="AP1998" s="74">
        <f>Table2[[#This Row],[Retail Dollar Vol Current 12 Mths]]/Table2[[#This Row],[SHELF SALES  LOOKUP]]</f>
        <v>1.4098121194564887E-4</v>
      </c>
      <c r="AQ1998" s="69">
        <f t="shared" si="75"/>
        <v>0</v>
      </c>
      <c r="AR199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998" s="69" t="e">
        <f>IF(Table2[[#This Row],[Shelf Dollar Vol Current 12 Mths]]&gt;#REF!,"MEETS $ CRITERIA",IF(Table2[[#This Row],[Shelf Dollar Vol Current 12 Mths]]&lt;#REF!+1,"DOES NOT MEET $ CRITERIA"))</f>
        <v>#REF!</v>
      </c>
      <c r="AT1998" s="78"/>
    </row>
    <row r="1999" spans="1:46" ht="13.8" x14ac:dyDescent="0.3">
      <c r="A1999" s="68" t="s">
        <v>10971</v>
      </c>
      <c r="B1999" s="69">
        <v>65926</v>
      </c>
      <c r="C1999" s="69">
        <v>315</v>
      </c>
      <c r="D1999" s="69" t="s">
        <v>25</v>
      </c>
      <c r="E1999" s="70">
        <v>45292</v>
      </c>
      <c r="F1999" s="70" t="s">
        <v>10734</v>
      </c>
      <c r="G1999" s="71" t="s">
        <v>10972</v>
      </c>
      <c r="H1999" s="69" t="s">
        <v>6315</v>
      </c>
      <c r="I1999" s="68" t="s">
        <v>299</v>
      </c>
      <c r="J1999" s="68" t="s">
        <v>299</v>
      </c>
      <c r="K1999" s="68" t="s">
        <v>132</v>
      </c>
      <c r="L1999" s="68" t="s">
        <v>89</v>
      </c>
      <c r="M1999" s="68" t="s">
        <v>299</v>
      </c>
      <c r="N1999" s="68" t="s">
        <v>184</v>
      </c>
      <c r="O1999" s="68" t="s">
        <v>10973</v>
      </c>
      <c r="P1999" s="72" t="s">
        <v>191</v>
      </c>
      <c r="Q1999" s="68" t="s">
        <v>51</v>
      </c>
      <c r="R1999" s="68" t="s">
        <v>31</v>
      </c>
      <c r="S1999" s="68">
        <v>14</v>
      </c>
      <c r="T1999" s="68">
        <v>39</v>
      </c>
      <c r="U1999" s="68">
        <v>-1.79</v>
      </c>
      <c r="V1999" s="68">
        <v>47</v>
      </c>
      <c r="W1999" s="68">
        <v>305</v>
      </c>
      <c r="X1999" s="68">
        <v>-5.49</v>
      </c>
      <c r="Y1999" s="68">
        <v>298</v>
      </c>
      <c r="Z1999" s="68">
        <v>484</v>
      </c>
      <c r="AA1999" s="68">
        <v>-0.62</v>
      </c>
      <c r="AB1999" s="73">
        <v>45569.760000000002</v>
      </c>
      <c r="AC1999" s="73">
        <v>77014.080000000002</v>
      </c>
      <c r="AD1999" s="73">
        <v>47417.760000000002</v>
      </c>
      <c r="AE1999" s="73">
        <v>77014.080000000002</v>
      </c>
      <c r="AF1999" s="73"/>
      <c r="AG1999" s="73">
        <f>IFERROR(VLOOKUP(J1999,'Roll ups'!D:E,2,FALSE),0)</f>
        <v>12844114.079999994</v>
      </c>
      <c r="AH1999" s="74">
        <f>IF(Table2[[#This Row],[CATEGORY TTL LOOKUP]]=0,0,IF(Table2[[#This Row],[CATEGORY TTL LOOKUP]]&gt;0,SUM(AB1999/AG1999)))</f>
        <v>3.5479099388379164E-3</v>
      </c>
      <c r="AI1999" s="74" t="str">
        <f>IFERROR(IF(AH1999&lt;#REF!,"STRIKE",IF(AH1999&gt;=#REF!,"GOOD")),"NO DATA")</f>
        <v>NO DATA</v>
      </c>
      <c r="AJ1999" s="75">
        <f>IFERROR(VLOOKUP(K1999,'Roll ups'!H:I,2,FALSE),0)</f>
        <v>126094742.97999983</v>
      </c>
      <c r="AK1999" s="76">
        <f>IF(Table2[[#This Row],[PRICE TIER LOOKUP]]=0,0,IF(Table2[[#This Row],[PRICE TIER LOOKUP]]&gt;0,SUM(AB1999/AJ1999)))</f>
        <v>3.6139302022470456E-4</v>
      </c>
      <c r="AL1999" s="74" t="e">
        <f>IF(AK1999&lt;#REF!,"STRIKE",IF(AK1999&gt;=#REF!,"GOOD"))</f>
        <v>#REF!</v>
      </c>
      <c r="AM1999" s="75">
        <f>VLOOKUP(H1999,'Roll ups'!A:B,2,FALSE)</f>
        <v>325145452.83999985</v>
      </c>
      <c r="AN1999" s="77">
        <f t="shared" si="74"/>
        <v>1.4015192155378021E-4</v>
      </c>
      <c r="AO1999" s="74" t="str">
        <f>IFERROR(VLOOKUP(Table2[[#This Row],[Product Name]],'Roll ups'!L:P,5,FALSE),"GOOD")</f>
        <v>GOOD</v>
      </c>
      <c r="AP1999" s="74">
        <f>Table2[[#This Row],[Retail Dollar Vol Current 12 Mths]]/Table2[[#This Row],[SHELF SALES  LOOKUP]]</f>
        <v>1.4583553171612E-4</v>
      </c>
      <c r="AQ1999" s="69">
        <f t="shared" si="75"/>
        <v>0</v>
      </c>
      <c r="AR199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1999" s="69" t="e">
        <f>IF(Table2[[#This Row],[Shelf Dollar Vol Current 12 Mths]]&gt;#REF!,"MEETS $ CRITERIA",IF(Table2[[#This Row],[Shelf Dollar Vol Current 12 Mths]]&lt;#REF!+1,"DOES NOT MEET $ CRITERIA"))</f>
        <v>#REF!</v>
      </c>
      <c r="AT1999" s="78"/>
    </row>
    <row r="2000" spans="1:46" ht="13.8" x14ac:dyDescent="0.3">
      <c r="A2000" s="68" t="s">
        <v>4390</v>
      </c>
      <c r="B2000" s="69">
        <v>5486</v>
      </c>
      <c r="C2000" s="69">
        <v>490</v>
      </c>
      <c r="D2000" s="69" t="s">
        <v>25</v>
      </c>
      <c r="E2000" s="70">
        <v>45292</v>
      </c>
      <c r="F2000" s="70" t="s">
        <v>10734</v>
      </c>
      <c r="G2000" s="71" t="s">
        <v>10974</v>
      </c>
      <c r="H2000" s="69" t="s">
        <v>6315</v>
      </c>
      <c r="I2000" s="68" t="s">
        <v>900</v>
      </c>
      <c r="J2000" s="68" t="s">
        <v>240</v>
      </c>
      <c r="K2000" s="68" t="s">
        <v>146</v>
      </c>
      <c r="L2000" s="68" t="s">
        <v>146</v>
      </c>
      <c r="M2000" s="68" t="s">
        <v>240</v>
      </c>
      <c r="N2000" s="68" t="s">
        <v>241</v>
      </c>
      <c r="O2000" s="68" t="s">
        <v>10975</v>
      </c>
      <c r="P2000" s="72" t="s">
        <v>6357</v>
      </c>
      <c r="Q2000" s="68" t="s">
        <v>1797</v>
      </c>
      <c r="R2000" s="68" t="s">
        <v>60</v>
      </c>
      <c r="S2000" s="68">
        <v>4</v>
      </c>
      <c r="T2000" s="68"/>
      <c r="U2000" s="68">
        <v>1</v>
      </c>
      <c r="V2000" s="68">
        <v>17</v>
      </c>
      <c r="W2000" s="68"/>
      <c r="X2000" s="68">
        <v>1</v>
      </c>
      <c r="Y2000" s="68">
        <v>211</v>
      </c>
      <c r="Z2000" s="68"/>
      <c r="AA2000" s="68">
        <v>1</v>
      </c>
      <c r="AB2000" s="73">
        <v>196913.64</v>
      </c>
      <c r="AC2000" s="73"/>
      <c r="AD2000" s="73">
        <v>196913.64</v>
      </c>
      <c r="AE2000" s="73"/>
      <c r="AF2000" s="73"/>
      <c r="AG2000" s="73">
        <f>IFERROR(VLOOKUP(J2000,'Roll ups'!D:E,2,FALSE),0)</f>
        <v>5892527.0199999977</v>
      </c>
      <c r="AH2000" s="74">
        <f>IF(Table2[[#This Row],[CATEGORY TTL LOOKUP]]=0,0,IF(Table2[[#This Row],[CATEGORY TTL LOOKUP]]&gt;0,SUM(AB2000/AG2000)))</f>
        <v>3.3417520077829034E-2</v>
      </c>
      <c r="AI2000" s="74" t="str">
        <f>IFERROR(IF(AH2000&lt;#REF!,"STRIKE",IF(AH2000&gt;=#REF!,"GOOD")),"NO DATA")</f>
        <v>NO DATA</v>
      </c>
      <c r="AJ2000" s="75">
        <f>IFERROR(VLOOKUP(K2000,'Roll ups'!H:I,2,FALSE),0)</f>
        <v>69119979.479999974</v>
      </c>
      <c r="AK2000" s="76">
        <f>IF(Table2[[#This Row],[PRICE TIER LOOKUP]]=0,0,IF(Table2[[#This Row],[PRICE TIER LOOKUP]]&gt;0,SUM(AB2000/AJ2000)))</f>
        <v>2.8488671652018853E-3</v>
      </c>
      <c r="AL2000" s="74" t="e">
        <f>IF(AK2000&lt;#REF!,"STRIKE",IF(AK2000&gt;=#REF!,"GOOD"))</f>
        <v>#REF!</v>
      </c>
      <c r="AM2000" s="75">
        <f>VLOOKUP(H2000,'Roll ups'!A:B,2,FALSE)</f>
        <v>325145452.83999985</v>
      </c>
      <c r="AN2000" s="77">
        <f t="shared" si="74"/>
        <v>6.0561708084811761E-4</v>
      </c>
      <c r="AO2000" s="74" t="str">
        <f>IFERROR(VLOOKUP(Table2[[#This Row],[Product Name]],'Roll ups'!L:P,5,FALSE),"GOOD")</f>
        <v>GOOD</v>
      </c>
      <c r="AP2000" s="74">
        <f>Table2[[#This Row],[Retail Dollar Vol Current 12 Mths]]/Table2[[#This Row],[SHELF SALES  LOOKUP]]</f>
        <v>6.0561708084811761E-4</v>
      </c>
      <c r="AQ2000" s="69">
        <f t="shared" si="75"/>
        <v>0</v>
      </c>
      <c r="AR2000" s="69" t="str">
        <f>IF(Table2[[#This Row],[Shelf Dollar Vol Last 12 Mths]]="","NO SALES LY",IF(Table2[[#This Row],[Shelf Dollar Vol Last 12 Mths]]&gt;0,IF(Table2[[#This Row],[COUNT OF STRIKES]]=0,"GOOD",IF(Table2[[#This Row],[COUNT OF STRIKES]]=1,"FAIR",IF(Table2[[#This Row],[COUNT OF STRIKES]]=2,"BUBBLE",IF(Table2[[#This Row],[COUNT OF STRIKES]]=3,"AT RISK"))))))</f>
        <v>NO SALES LY</v>
      </c>
      <c r="AS2000" s="69" t="e">
        <f>IF(Table2[[#This Row],[Shelf Dollar Vol Current 12 Mths]]&gt;#REF!,"MEETS $ CRITERIA",IF(Table2[[#This Row],[Shelf Dollar Vol Current 12 Mths]]&lt;#REF!+1,"DOES NOT MEET $ CRITERIA"))</f>
        <v>#REF!</v>
      </c>
      <c r="AT2000" s="78"/>
    </row>
    <row r="2001" spans="1:46" ht="13.8" x14ac:dyDescent="0.3">
      <c r="A2001" s="68" t="s">
        <v>10976</v>
      </c>
      <c r="B2001" s="69">
        <v>85289</v>
      </c>
      <c r="C2001" s="69">
        <v>133</v>
      </c>
      <c r="D2001" s="69" t="s">
        <v>25</v>
      </c>
      <c r="E2001" s="70">
        <v>45292</v>
      </c>
      <c r="F2001" s="70" t="s">
        <v>10734</v>
      </c>
      <c r="G2001" s="71" t="s">
        <v>10977</v>
      </c>
      <c r="H2001" s="69" t="s">
        <v>6315</v>
      </c>
      <c r="I2001" s="68" t="s">
        <v>245</v>
      </c>
      <c r="J2001" s="68" t="s">
        <v>245</v>
      </c>
      <c r="K2001" s="68" t="s">
        <v>6320</v>
      </c>
      <c r="L2001" s="68" t="s">
        <v>6320</v>
      </c>
      <c r="M2001" s="68" t="s">
        <v>245</v>
      </c>
      <c r="N2001" s="68" t="s">
        <v>246</v>
      </c>
      <c r="O2001" s="68" t="s">
        <v>10978</v>
      </c>
      <c r="P2001" s="72" t="s">
        <v>245</v>
      </c>
      <c r="Q2001" s="68" t="s">
        <v>397</v>
      </c>
      <c r="R2001" s="68" t="s">
        <v>31</v>
      </c>
      <c r="S2001" s="68">
        <v>42</v>
      </c>
      <c r="T2001" s="68"/>
      <c r="U2001" s="68">
        <v>1</v>
      </c>
      <c r="V2001" s="68">
        <v>204.68</v>
      </c>
      <c r="W2001" s="68"/>
      <c r="X2001" s="68">
        <v>1</v>
      </c>
      <c r="Y2001" s="68">
        <v>325.35000000000002</v>
      </c>
      <c r="Z2001" s="68"/>
      <c r="AA2001" s="68">
        <v>1</v>
      </c>
      <c r="AB2001" s="73">
        <v>139654.5</v>
      </c>
      <c r="AC2001" s="73"/>
      <c r="AD2001" s="73">
        <v>143091.35999999999</v>
      </c>
      <c r="AE2001" s="73"/>
      <c r="AF2001" s="73"/>
      <c r="AG2001" s="73">
        <f>IFERROR(VLOOKUP(J2001,'Roll ups'!D:E,2,FALSE),0)</f>
        <v>57863085.470000021</v>
      </c>
      <c r="AH2001" s="74">
        <f>IF(Table2[[#This Row],[CATEGORY TTL LOOKUP]]=0,0,IF(Table2[[#This Row],[CATEGORY TTL LOOKUP]]&gt;0,SUM(AB2001/AG2001)))</f>
        <v>2.4135335830372537E-3</v>
      </c>
      <c r="AI2001" s="74" t="str">
        <f>IFERROR(IF(AH2001&lt;#REF!,"STRIKE",IF(AH2001&gt;=#REF!,"GOOD")),"NO DATA")</f>
        <v>NO DATA</v>
      </c>
      <c r="AJ2001" s="75">
        <f>IFERROR(VLOOKUP(K2001,'Roll ups'!H:I,2,FALSE),0)</f>
        <v>3676796.11</v>
      </c>
      <c r="AK2001" s="76">
        <f>IF(Table2[[#This Row],[PRICE TIER LOOKUP]]=0,0,IF(Table2[[#This Row],[PRICE TIER LOOKUP]]&gt;0,SUM(AB2001/AJ2001)))</f>
        <v>3.7982660942273462E-2</v>
      </c>
      <c r="AL2001" s="74" t="e">
        <f>IF(AK2001&lt;#REF!,"STRIKE",IF(AK2001&gt;=#REF!,"GOOD"))</f>
        <v>#REF!</v>
      </c>
      <c r="AM2001" s="75">
        <f>VLOOKUP(H2001,'Roll ups'!A:B,2,FALSE)</f>
        <v>325145452.83999985</v>
      </c>
      <c r="AN2001" s="77">
        <f t="shared" si="74"/>
        <v>4.2951392609117095E-4</v>
      </c>
      <c r="AO2001" s="74" t="str">
        <f>IFERROR(VLOOKUP(Table2[[#This Row],[Product Name]],'Roll ups'!L:P,5,FALSE),"GOOD")</f>
        <v>GOOD</v>
      </c>
      <c r="AP2001" s="74">
        <f>Table2[[#This Row],[Retail Dollar Vol Current 12 Mths]]/Table2[[#This Row],[SHELF SALES  LOOKUP]]</f>
        <v>4.4008414926354058E-4</v>
      </c>
      <c r="AQ2001" s="69">
        <f t="shared" si="75"/>
        <v>0</v>
      </c>
      <c r="AR2001" s="69" t="str">
        <f>IF(Table2[[#This Row],[Shelf Dollar Vol Last 12 Mths]]="","NO SALES LY",IF(Table2[[#This Row],[Shelf Dollar Vol Last 12 Mths]]&gt;0,IF(Table2[[#This Row],[COUNT OF STRIKES]]=0,"GOOD",IF(Table2[[#This Row],[COUNT OF STRIKES]]=1,"FAIR",IF(Table2[[#This Row],[COUNT OF STRIKES]]=2,"BUBBLE",IF(Table2[[#This Row],[COUNT OF STRIKES]]=3,"AT RISK"))))))</f>
        <v>NO SALES LY</v>
      </c>
      <c r="AS2001" s="69" t="e">
        <f>IF(Table2[[#This Row],[Shelf Dollar Vol Current 12 Mths]]&gt;#REF!,"MEETS $ CRITERIA",IF(Table2[[#This Row],[Shelf Dollar Vol Current 12 Mths]]&lt;#REF!+1,"DOES NOT MEET $ CRITERIA"))</f>
        <v>#REF!</v>
      </c>
      <c r="AT2001" s="78"/>
    </row>
    <row r="2002" spans="1:46" ht="13.8" x14ac:dyDescent="0.3">
      <c r="A2002" s="68" t="s">
        <v>10979</v>
      </c>
      <c r="B2002" s="69">
        <v>85425</v>
      </c>
      <c r="C2002" s="69">
        <v>233</v>
      </c>
      <c r="D2002" s="69" t="s">
        <v>25</v>
      </c>
      <c r="E2002" s="70">
        <v>45292</v>
      </c>
      <c r="F2002" s="70" t="s">
        <v>10734</v>
      </c>
      <c r="G2002" s="71" t="s">
        <v>10980</v>
      </c>
      <c r="H2002" s="69" t="s">
        <v>6315</v>
      </c>
      <c r="I2002" s="68" t="s">
        <v>245</v>
      </c>
      <c r="J2002" s="68" t="s">
        <v>245</v>
      </c>
      <c r="K2002" s="68" t="s">
        <v>132</v>
      </c>
      <c r="L2002" s="68" t="s">
        <v>132</v>
      </c>
      <c r="M2002" s="68" t="s">
        <v>245</v>
      </c>
      <c r="N2002" s="68" t="s">
        <v>246</v>
      </c>
      <c r="O2002" s="68" t="s">
        <v>10981</v>
      </c>
      <c r="P2002" s="72" t="s">
        <v>245</v>
      </c>
      <c r="Q2002" s="68" t="s">
        <v>397</v>
      </c>
      <c r="R2002" s="68" t="s">
        <v>31</v>
      </c>
      <c r="S2002" s="68">
        <v>23</v>
      </c>
      <c r="T2002" s="68"/>
      <c r="U2002" s="68">
        <v>1</v>
      </c>
      <c r="V2002" s="68">
        <v>62.42</v>
      </c>
      <c r="W2002" s="68"/>
      <c r="X2002" s="68">
        <v>1</v>
      </c>
      <c r="Y2002" s="68">
        <v>355.83</v>
      </c>
      <c r="Z2002" s="68"/>
      <c r="AA2002" s="68">
        <v>1</v>
      </c>
      <c r="AB2002" s="73">
        <v>185665.44</v>
      </c>
      <c r="AC2002" s="73"/>
      <c r="AD2002" s="73">
        <v>187659.66</v>
      </c>
      <c r="AE2002" s="73"/>
      <c r="AF2002" s="73"/>
      <c r="AG2002" s="73">
        <f>IFERROR(VLOOKUP(J2002,'Roll ups'!D:E,2,FALSE),0)</f>
        <v>57863085.470000021</v>
      </c>
      <c r="AH2002" s="74">
        <f>IF(Table2[[#This Row],[CATEGORY TTL LOOKUP]]=0,0,IF(Table2[[#This Row],[CATEGORY TTL LOOKUP]]&gt;0,SUM(AB2002/AG2002)))</f>
        <v>3.208702724576639E-3</v>
      </c>
      <c r="AI2002" s="74" t="str">
        <f>IFERROR(IF(AH2002&lt;#REF!,"STRIKE",IF(AH2002&gt;=#REF!,"GOOD")),"NO DATA")</f>
        <v>NO DATA</v>
      </c>
      <c r="AJ2002" s="75">
        <f>IFERROR(VLOOKUP(K2002,'Roll ups'!H:I,2,FALSE),0)</f>
        <v>126094742.97999983</v>
      </c>
      <c r="AK2002" s="76">
        <f>IF(Table2[[#This Row],[PRICE TIER LOOKUP]]=0,0,IF(Table2[[#This Row],[PRICE TIER LOOKUP]]&gt;0,SUM(AB2002/AJ2002)))</f>
        <v>1.4724280775880469E-3</v>
      </c>
      <c r="AL2002" s="74" t="e">
        <f>IF(AK2002&lt;#REF!,"STRIKE",IF(AK2002&gt;=#REF!,"GOOD"))</f>
        <v>#REF!</v>
      </c>
      <c r="AM2002" s="75">
        <f>VLOOKUP(H2002,'Roll ups'!A:B,2,FALSE)</f>
        <v>325145452.83999985</v>
      </c>
      <c r="AN2002" s="77">
        <f t="shared" si="74"/>
        <v>5.7102271730481106E-4</v>
      </c>
      <c r="AO2002" s="74" t="str">
        <f>IFERROR(VLOOKUP(Table2[[#This Row],[Product Name]],'Roll ups'!L:P,5,FALSE),"GOOD")</f>
        <v>GOOD</v>
      </c>
      <c r="AP2002" s="74">
        <f>Table2[[#This Row],[Retail Dollar Vol Current 12 Mths]]/Table2[[#This Row],[SHELF SALES  LOOKUP]]</f>
        <v>5.7715603389460609E-4</v>
      </c>
      <c r="AQ2002" s="69">
        <f t="shared" si="75"/>
        <v>0</v>
      </c>
      <c r="AR2002" s="69" t="str">
        <f>IF(Table2[[#This Row],[Shelf Dollar Vol Last 12 Mths]]="","NO SALES LY",IF(Table2[[#This Row],[Shelf Dollar Vol Last 12 Mths]]&gt;0,IF(Table2[[#This Row],[COUNT OF STRIKES]]=0,"GOOD",IF(Table2[[#This Row],[COUNT OF STRIKES]]=1,"FAIR",IF(Table2[[#This Row],[COUNT OF STRIKES]]=2,"BUBBLE",IF(Table2[[#This Row],[COUNT OF STRIKES]]=3,"AT RISK"))))))</f>
        <v>NO SALES LY</v>
      </c>
      <c r="AS2002" s="69" t="e">
        <f>IF(Table2[[#This Row],[Shelf Dollar Vol Current 12 Mths]]&gt;#REF!,"MEETS $ CRITERIA",IF(Table2[[#This Row],[Shelf Dollar Vol Current 12 Mths]]&lt;#REF!+1,"DOES NOT MEET $ CRITERIA"))</f>
        <v>#REF!</v>
      </c>
      <c r="AT2002" s="78"/>
    </row>
    <row r="2003" spans="1:46" ht="13.8" x14ac:dyDescent="0.3">
      <c r="A2003" s="68" t="s">
        <v>10982</v>
      </c>
      <c r="B2003" s="69">
        <v>85596</v>
      </c>
      <c r="C2003" s="69">
        <v>53</v>
      </c>
      <c r="D2003" s="69" t="s">
        <v>25</v>
      </c>
      <c r="E2003" s="70">
        <v>45292</v>
      </c>
      <c r="F2003" s="70" t="s">
        <v>10734</v>
      </c>
      <c r="G2003" s="71" t="s">
        <v>10983</v>
      </c>
      <c r="H2003" s="69" t="s">
        <v>6315</v>
      </c>
      <c r="I2003" s="68" t="s">
        <v>245</v>
      </c>
      <c r="J2003" s="68" t="s">
        <v>245</v>
      </c>
      <c r="K2003" s="68" t="s">
        <v>146</v>
      </c>
      <c r="L2003" s="68" t="s">
        <v>146</v>
      </c>
      <c r="M2003" s="68" t="s">
        <v>245</v>
      </c>
      <c r="N2003" s="68" t="s">
        <v>246</v>
      </c>
      <c r="O2003" s="68" t="s">
        <v>10984</v>
      </c>
      <c r="P2003" s="72" t="s">
        <v>245</v>
      </c>
      <c r="Q2003" s="68" t="s">
        <v>41</v>
      </c>
      <c r="R2003" s="68" t="s">
        <v>31</v>
      </c>
      <c r="S2003" s="68">
        <v>2</v>
      </c>
      <c r="T2003" s="68">
        <v>0.25</v>
      </c>
      <c r="U2003" s="68">
        <v>0.89</v>
      </c>
      <c r="V2003" s="68">
        <v>4.5</v>
      </c>
      <c r="W2003" s="68">
        <v>9</v>
      </c>
      <c r="X2003" s="68">
        <v>-1</v>
      </c>
      <c r="Y2003" s="68">
        <v>9.75</v>
      </c>
      <c r="Z2003" s="68">
        <v>9</v>
      </c>
      <c r="AA2003" s="68">
        <v>0.08</v>
      </c>
      <c r="AB2003" s="73">
        <v>15674.34</v>
      </c>
      <c r="AC2003" s="73">
        <v>16613.64</v>
      </c>
      <c r="AD2003" s="73">
        <v>16214.61</v>
      </c>
      <c r="AE2003" s="73">
        <v>16613.64</v>
      </c>
      <c r="AF2003" s="73"/>
      <c r="AG2003" s="73">
        <f>IFERROR(VLOOKUP(J2003,'Roll ups'!D:E,2,FALSE),0)</f>
        <v>57863085.470000021</v>
      </c>
      <c r="AH2003" s="74">
        <f>IF(Table2[[#This Row],[CATEGORY TTL LOOKUP]]=0,0,IF(Table2[[#This Row],[CATEGORY TTL LOOKUP]]&gt;0,SUM(AB2003/AG2003)))</f>
        <v>2.708866952510957E-4</v>
      </c>
      <c r="AI2003" s="74" t="str">
        <f>IFERROR(IF(AH2003&lt;#REF!,"STRIKE",IF(AH2003&gt;=#REF!,"GOOD")),"NO DATA")</f>
        <v>NO DATA</v>
      </c>
      <c r="AJ2003" s="75">
        <f>IFERROR(VLOOKUP(K2003,'Roll ups'!H:I,2,FALSE),0)</f>
        <v>69119979.479999974</v>
      </c>
      <c r="AK2003" s="76">
        <f>IF(Table2[[#This Row],[PRICE TIER LOOKUP]]=0,0,IF(Table2[[#This Row],[PRICE TIER LOOKUP]]&gt;0,SUM(AB2003/AJ2003)))</f>
        <v>2.2677003260013128E-4</v>
      </c>
      <c r="AL2003" s="74" t="e">
        <f>IF(AK2003&lt;#REF!,"STRIKE",IF(AK2003&gt;=#REF!,"GOOD"))</f>
        <v>#REF!</v>
      </c>
      <c r="AM2003" s="75">
        <f>VLOOKUP(H2003,'Roll ups'!A:B,2,FALSE)</f>
        <v>325145452.83999985</v>
      </c>
      <c r="AN2003" s="77">
        <f t="shared" si="74"/>
        <v>4.8207163480502845E-5</v>
      </c>
      <c r="AO2003" s="74" t="str">
        <f>IFERROR(VLOOKUP(Table2[[#This Row],[Product Name]],'Roll ups'!L:P,5,FALSE),"GOOD")</f>
        <v>GOOD</v>
      </c>
      <c r="AP2003" s="74">
        <f>Table2[[#This Row],[Retail Dollar Vol Current 12 Mths]]/Table2[[#This Row],[SHELF SALES  LOOKUP]]</f>
        <v>4.986878905539858E-5</v>
      </c>
      <c r="AQ2003" s="69">
        <f t="shared" si="75"/>
        <v>0</v>
      </c>
      <c r="AR200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003" s="69" t="e">
        <f>IF(Table2[[#This Row],[Shelf Dollar Vol Current 12 Mths]]&gt;#REF!,"MEETS $ CRITERIA",IF(Table2[[#This Row],[Shelf Dollar Vol Current 12 Mths]]&lt;#REF!+1,"DOES NOT MEET $ CRITERIA"))</f>
        <v>#REF!</v>
      </c>
      <c r="AT2003" s="78"/>
    </row>
    <row r="2004" spans="1:46" ht="13.8" x14ac:dyDescent="0.3">
      <c r="A2004" s="68" t="s">
        <v>10985</v>
      </c>
      <c r="B2004" s="69">
        <v>85611</v>
      </c>
      <c r="C2004" s="69">
        <v>194</v>
      </c>
      <c r="D2004" s="69" t="s">
        <v>25</v>
      </c>
      <c r="E2004" s="70">
        <v>45292</v>
      </c>
      <c r="F2004" s="70" t="s">
        <v>10734</v>
      </c>
      <c r="G2004" s="71" t="s">
        <v>10986</v>
      </c>
      <c r="H2004" s="69" t="s">
        <v>6315</v>
      </c>
      <c r="I2004" s="68" t="s">
        <v>245</v>
      </c>
      <c r="J2004" s="68" t="s">
        <v>245</v>
      </c>
      <c r="K2004" s="68" t="s">
        <v>132</v>
      </c>
      <c r="L2004" s="68" t="s">
        <v>132</v>
      </c>
      <c r="M2004" s="68" t="s">
        <v>245</v>
      </c>
      <c r="N2004" s="68" t="s">
        <v>184</v>
      </c>
      <c r="O2004" s="68" t="s">
        <v>10987</v>
      </c>
      <c r="P2004" s="72" t="s">
        <v>191</v>
      </c>
      <c r="Q2004" s="68" t="s">
        <v>128</v>
      </c>
      <c r="R2004" s="68" t="s">
        <v>60</v>
      </c>
      <c r="S2004" s="68">
        <v>6</v>
      </c>
      <c r="T2004" s="68"/>
      <c r="U2004" s="68">
        <v>1</v>
      </c>
      <c r="V2004" s="68">
        <v>55</v>
      </c>
      <c r="W2004" s="68"/>
      <c r="X2004" s="68">
        <v>1</v>
      </c>
      <c r="Y2004" s="68">
        <v>286</v>
      </c>
      <c r="Z2004" s="68"/>
      <c r="AA2004" s="68">
        <v>1</v>
      </c>
      <c r="AB2004" s="73">
        <v>76962</v>
      </c>
      <c r="AC2004" s="73"/>
      <c r="AD2004" s="73">
        <v>78283.92</v>
      </c>
      <c r="AE2004" s="73"/>
      <c r="AF2004" s="73"/>
      <c r="AG2004" s="73">
        <f>IFERROR(VLOOKUP(J2004,'Roll ups'!D:E,2,FALSE),0)</f>
        <v>57863085.470000021</v>
      </c>
      <c r="AH2004" s="74">
        <f>IF(Table2[[#This Row],[CATEGORY TTL LOOKUP]]=0,0,IF(Table2[[#This Row],[CATEGORY TTL LOOKUP]]&gt;0,SUM(AB2004/AG2004)))</f>
        <v>1.3300707934059634E-3</v>
      </c>
      <c r="AI2004" s="74" t="str">
        <f>IFERROR(IF(AH2004&lt;#REF!,"STRIKE",IF(AH2004&gt;=#REF!,"GOOD")),"NO DATA")</f>
        <v>NO DATA</v>
      </c>
      <c r="AJ2004" s="75">
        <f>IFERROR(VLOOKUP(K2004,'Roll ups'!H:I,2,FALSE),0)</f>
        <v>126094742.97999983</v>
      </c>
      <c r="AK2004" s="76">
        <f>IF(Table2[[#This Row],[PRICE TIER LOOKUP]]=0,0,IF(Table2[[#This Row],[PRICE TIER LOOKUP]]&gt;0,SUM(AB2004/AJ2004)))</f>
        <v>6.1035058386381044E-4</v>
      </c>
      <c r="AL2004" s="74" t="e">
        <f>IF(AK2004&lt;#REF!,"STRIKE",IF(AK2004&gt;=#REF!,"GOOD"))</f>
        <v>#REF!</v>
      </c>
      <c r="AM2004" s="75">
        <f>VLOOKUP(H2004,'Roll ups'!A:B,2,FALSE)</f>
        <v>325145452.83999985</v>
      </c>
      <c r="AN2004" s="77">
        <f t="shared" si="74"/>
        <v>2.3670021932575532E-4</v>
      </c>
      <c r="AO2004" s="74" t="str">
        <f>IFERROR(VLOOKUP(Table2[[#This Row],[Product Name]],'Roll ups'!L:P,5,FALSE),"GOOD")</f>
        <v>GOOD</v>
      </c>
      <c r="AP2004" s="74">
        <f>Table2[[#This Row],[Retail Dollar Vol Current 12 Mths]]/Table2[[#This Row],[SHELF SALES  LOOKUP]]</f>
        <v>2.4076584591980305E-4</v>
      </c>
      <c r="AQ2004" s="69">
        <f t="shared" si="75"/>
        <v>0</v>
      </c>
      <c r="AR2004" s="69" t="str">
        <f>IF(Table2[[#This Row],[Shelf Dollar Vol Last 12 Mths]]="","NO SALES LY",IF(Table2[[#This Row],[Shelf Dollar Vol Last 12 Mths]]&gt;0,IF(Table2[[#This Row],[COUNT OF STRIKES]]=0,"GOOD",IF(Table2[[#This Row],[COUNT OF STRIKES]]=1,"FAIR",IF(Table2[[#This Row],[COUNT OF STRIKES]]=2,"BUBBLE",IF(Table2[[#This Row],[COUNT OF STRIKES]]=3,"AT RISK"))))))</f>
        <v>NO SALES LY</v>
      </c>
      <c r="AS2004" s="69" t="e">
        <f>IF(Table2[[#This Row],[Shelf Dollar Vol Current 12 Mths]]&gt;#REF!,"MEETS $ CRITERIA",IF(Table2[[#This Row],[Shelf Dollar Vol Current 12 Mths]]&lt;#REF!+1,"DOES NOT MEET $ CRITERIA"))</f>
        <v>#REF!</v>
      </c>
      <c r="AT2004" s="78"/>
    </row>
    <row r="2005" spans="1:46" ht="13.8" x14ac:dyDescent="0.3">
      <c r="A2005" s="68" t="s">
        <v>6124</v>
      </c>
      <c r="B2005" s="69">
        <v>87087</v>
      </c>
      <c r="C2005" s="69">
        <v>78</v>
      </c>
      <c r="D2005" s="69" t="s">
        <v>25</v>
      </c>
      <c r="E2005" s="70">
        <v>45292</v>
      </c>
      <c r="F2005" s="70" t="s">
        <v>10734</v>
      </c>
      <c r="G2005" s="71" t="s">
        <v>10988</v>
      </c>
      <c r="H2005" s="69" t="s">
        <v>6315</v>
      </c>
      <c r="I2005" s="68" t="s">
        <v>245</v>
      </c>
      <c r="J2005" s="68" t="s">
        <v>245</v>
      </c>
      <c r="K2005" s="68" t="s">
        <v>6320</v>
      </c>
      <c r="L2005" s="68" t="s">
        <v>6320</v>
      </c>
      <c r="M2005" s="68" t="s">
        <v>245</v>
      </c>
      <c r="N2005" s="68" t="s">
        <v>246</v>
      </c>
      <c r="O2005" s="68" t="s">
        <v>10989</v>
      </c>
      <c r="P2005" s="72" t="s">
        <v>245</v>
      </c>
      <c r="Q2005" s="68" t="s">
        <v>44</v>
      </c>
      <c r="R2005" s="68" t="s">
        <v>39</v>
      </c>
      <c r="S2005" s="68">
        <v>4</v>
      </c>
      <c r="T2005" s="68"/>
      <c r="U2005" s="68">
        <v>1</v>
      </c>
      <c r="V2005" s="68">
        <v>13.17</v>
      </c>
      <c r="W2005" s="68"/>
      <c r="X2005" s="68">
        <v>1</v>
      </c>
      <c r="Y2005" s="68">
        <v>70.17</v>
      </c>
      <c r="Z2005" s="68"/>
      <c r="AA2005" s="68">
        <v>1</v>
      </c>
      <c r="AB2005" s="73">
        <v>28166.16</v>
      </c>
      <c r="AC2005" s="73"/>
      <c r="AD2005" s="73">
        <v>28166.16</v>
      </c>
      <c r="AE2005" s="73"/>
      <c r="AF2005" s="73"/>
      <c r="AG2005" s="73">
        <f>IFERROR(VLOOKUP(J2005,'Roll ups'!D:E,2,FALSE),0)</f>
        <v>57863085.470000021</v>
      </c>
      <c r="AH2005" s="74">
        <f>IF(Table2[[#This Row],[CATEGORY TTL LOOKUP]]=0,0,IF(Table2[[#This Row],[CATEGORY TTL LOOKUP]]&gt;0,SUM(AB2005/AG2005)))</f>
        <v>4.8677252122345194E-4</v>
      </c>
      <c r="AI2005" s="74" t="str">
        <f>IFERROR(IF(AH2005&lt;#REF!,"STRIKE",IF(AH2005&gt;=#REF!,"GOOD")),"NO DATA")</f>
        <v>NO DATA</v>
      </c>
      <c r="AJ2005" s="75">
        <f>IFERROR(VLOOKUP(K2005,'Roll ups'!H:I,2,FALSE),0)</f>
        <v>3676796.11</v>
      </c>
      <c r="AK2005" s="76">
        <f>IF(Table2[[#This Row],[PRICE TIER LOOKUP]]=0,0,IF(Table2[[#This Row],[PRICE TIER LOOKUP]]&gt;0,SUM(AB2005/AJ2005)))</f>
        <v>7.6605172430951034E-3</v>
      </c>
      <c r="AL2005" s="74" t="e">
        <f>IF(AK2005&lt;#REF!,"STRIKE",IF(AK2005&gt;=#REF!,"GOOD"))</f>
        <v>#REF!</v>
      </c>
      <c r="AM2005" s="75">
        <f>VLOOKUP(H2005,'Roll ups'!A:B,2,FALSE)</f>
        <v>325145452.83999985</v>
      </c>
      <c r="AN2005" s="77">
        <f t="shared" si="74"/>
        <v>8.6626338317147633E-5</v>
      </c>
      <c r="AO2005" s="74" t="str">
        <f>IFERROR(VLOOKUP(Table2[[#This Row],[Product Name]],'Roll ups'!L:P,5,FALSE),"GOOD")</f>
        <v>GOOD</v>
      </c>
      <c r="AP2005" s="74">
        <f>Table2[[#This Row],[Retail Dollar Vol Current 12 Mths]]/Table2[[#This Row],[SHELF SALES  LOOKUP]]</f>
        <v>8.6626338317147633E-5</v>
      </c>
      <c r="AQ2005" s="69">
        <f t="shared" si="75"/>
        <v>0</v>
      </c>
      <c r="AR2005" s="69" t="str">
        <f>IF(Table2[[#This Row],[Shelf Dollar Vol Last 12 Mths]]="","NO SALES LY",IF(Table2[[#This Row],[Shelf Dollar Vol Last 12 Mths]]&gt;0,IF(Table2[[#This Row],[COUNT OF STRIKES]]=0,"GOOD",IF(Table2[[#This Row],[COUNT OF STRIKES]]=1,"FAIR",IF(Table2[[#This Row],[COUNT OF STRIKES]]=2,"BUBBLE",IF(Table2[[#This Row],[COUNT OF STRIKES]]=3,"AT RISK"))))))</f>
        <v>NO SALES LY</v>
      </c>
      <c r="AS2005" s="69" t="e">
        <f>IF(Table2[[#This Row],[Shelf Dollar Vol Current 12 Mths]]&gt;#REF!,"MEETS $ CRITERIA",IF(Table2[[#This Row],[Shelf Dollar Vol Current 12 Mths]]&lt;#REF!+1,"DOES NOT MEET $ CRITERIA"))</f>
        <v>#REF!</v>
      </c>
      <c r="AT2005" s="78"/>
    </row>
    <row r="2006" spans="1:46" ht="13.8" x14ac:dyDescent="0.3">
      <c r="A2006" s="68" t="s">
        <v>10990</v>
      </c>
      <c r="B2006" s="69">
        <v>88401</v>
      </c>
      <c r="C2006" s="69">
        <v>70</v>
      </c>
      <c r="D2006" s="69" t="s">
        <v>25</v>
      </c>
      <c r="E2006" s="70">
        <v>45292</v>
      </c>
      <c r="F2006" s="70" t="s">
        <v>10734</v>
      </c>
      <c r="G2006" s="71" t="s">
        <v>10991</v>
      </c>
      <c r="H2006" s="69" t="s">
        <v>6315</v>
      </c>
      <c r="I2006" s="68" t="s">
        <v>245</v>
      </c>
      <c r="J2006" s="68" t="s">
        <v>245</v>
      </c>
      <c r="K2006" s="68" t="s">
        <v>146</v>
      </c>
      <c r="L2006" s="68" t="s">
        <v>146</v>
      </c>
      <c r="M2006" s="68" t="s">
        <v>245</v>
      </c>
      <c r="N2006" s="68" t="s">
        <v>246</v>
      </c>
      <c r="O2006" s="68" t="s">
        <v>10992</v>
      </c>
      <c r="P2006" s="72" t="s">
        <v>245</v>
      </c>
      <c r="Q2006" s="68" t="s">
        <v>49</v>
      </c>
      <c r="R2006" s="68" t="s">
        <v>6402</v>
      </c>
      <c r="S2006" s="68">
        <v>1</v>
      </c>
      <c r="T2006" s="68"/>
      <c r="U2006" s="68">
        <v>1</v>
      </c>
      <c r="V2006" s="68">
        <v>13.66</v>
      </c>
      <c r="W2006" s="68"/>
      <c r="X2006" s="68">
        <v>1</v>
      </c>
      <c r="Y2006" s="68">
        <v>39.31</v>
      </c>
      <c r="Z2006" s="68"/>
      <c r="AA2006" s="68">
        <v>1</v>
      </c>
      <c r="AB2006" s="73">
        <v>45111.72</v>
      </c>
      <c r="AC2006" s="73"/>
      <c r="AD2006" s="73">
        <v>46390.44</v>
      </c>
      <c r="AE2006" s="73"/>
      <c r="AF2006" s="73"/>
      <c r="AG2006" s="73">
        <f>IFERROR(VLOOKUP(J2006,'Roll ups'!D:E,2,FALSE),0)</f>
        <v>57863085.470000021</v>
      </c>
      <c r="AH2006" s="74">
        <f>IF(Table2[[#This Row],[CATEGORY TTL LOOKUP]]=0,0,IF(Table2[[#This Row],[CATEGORY TTL LOOKUP]]&gt;0,SUM(AB2006/AG2006)))</f>
        <v>7.7962866365618967E-4</v>
      </c>
      <c r="AI2006" s="74" t="str">
        <f>IFERROR(IF(AH2006&lt;#REF!,"STRIKE",IF(AH2006&gt;=#REF!,"GOOD")),"NO DATA")</f>
        <v>NO DATA</v>
      </c>
      <c r="AJ2006" s="75">
        <f>IFERROR(VLOOKUP(K2006,'Roll ups'!H:I,2,FALSE),0)</f>
        <v>69119979.479999974</v>
      </c>
      <c r="AK2006" s="76">
        <f>IF(Table2[[#This Row],[PRICE TIER LOOKUP]]=0,0,IF(Table2[[#This Row],[PRICE TIER LOOKUP]]&gt;0,SUM(AB2006/AJ2006)))</f>
        <v>6.5265817986900855E-4</v>
      </c>
      <c r="AL2006" s="74" t="e">
        <f>IF(AK2006&lt;#REF!,"STRIKE",IF(AK2006&gt;=#REF!,"GOOD"))</f>
        <v>#REF!</v>
      </c>
      <c r="AM2006" s="75">
        <f>VLOOKUP(H2006,'Roll ups'!A:B,2,FALSE)</f>
        <v>325145452.83999985</v>
      </c>
      <c r="AN2006" s="77">
        <f t="shared" si="74"/>
        <v>1.3874319817782884E-4</v>
      </c>
      <c r="AO2006" s="74" t="str">
        <f>IFERROR(VLOOKUP(Table2[[#This Row],[Product Name]],'Roll ups'!L:P,5,FALSE),"GOOD")</f>
        <v>GOOD</v>
      </c>
      <c r="AP2006" s="74">
        <f>Table2[[#This Row],[Retail Dollar Vol Current 12 Mths]]/Table2[[#This Row],[SHELF SALES  LOOKUP]]</f>
        <v>1.4267596115769202E-4</v>
      </c>
      <c r="AQ2006" s="69">
        <f t="shared" si="75"/>
        <v>0</v>
      </c>
      <c r="AR2006" s="69" t="str">
        <f>IF(Table2[[#This Row],[Shelf Dollar Vol Last 12 Mths]]="","NO SALES LY",IF(Table2[[#This Row],[Shelf Dollar Vol Last 12 Mths]]&gt;0,IF(Table2[[#This Row],[COUNT OF STRIKES]]=0,"GOOD",IF(Table2[[#This Row],[COUNT OF STRIKES]]=1,"FAIR",IF(Table2[[#This Row],[COUNT OF STRIKES]]=2,"BUBBLE",IF(Table2[[#This Row],[COUNT OF STRIKES]]=3,"AT RISK"))))))</f>
        <v>NO SALES LY</v>
      </c>
      <c r="AS2006" s="69" t="e">
        <f>IF(Table2[[#This Row],[Shelf Dollar Vol Current 12 Mths]]&gt;#REF!,"MEETS $ CRITERIA",IF(Table2[[#This Row],[Shelf Dollar Vol Current 12 Mths]]&lt;#REF!+1,"DOES NOT MEET $ CRITERIA"))</f>
        <v>#REF!</v>
      </c>
      <c r="AT2006" s="78"/>
    </row>
    <row r="2007" spans="1:46" ht="13.8" x14ac:dyDescent="0.3">
      <c r="A2007" s="68" t="s">
        <v>10993</v>
      </c>
      <c r="B2007" s="69">
        <v>88459</v>
      </c>
      <c r="C2007" s="69">
        <v>143</v>
      </c>
      <c r="D2007" s="69" t="s">
        <v>25</v>
      </c>
      <c r="E2007" s="70">
        <v>45292</v>
      </c>
      <c r="F2007" s="70" t="s">
        <v>10734</v>
      </c>
      <c r="G2007" s="71" t="s">
        <v>10994</v>
      </c>
      <c r="H2007" s="69" t="s">
        <v>6315</v>
      </c>
      <c r="I2007" s="68" t="s">
        <v>245</v>
      </c>
      <c r="J2007" s="68" t="s">
        <v>245</v>
      </c>
      <c r="K2007" s="68" t="s">
        <v>132</v>
      </c>
      <c r="L2007" s="68" t="s">
        <v>132</v>
      </c>
      <c r="M2007" s="68" t="s">
        <v>245</v>
      </c>
      <c r="N2007" s="68" t="s">
        <v>246</v>
      </c>
      <c r="O2007" s="68" t="s">
        <v>10995</v>
      </c>
      <c r="P2007" s="72" t="s">
        <v>245</v>
      </c>
      <c r="Q2007" s="68" t="s">
        <v>161</v>
      </c>
      <c r="R2007" s="68" t="s">
        <v>31</v>
      </c>
      <c r="S2007" s="68">
        <v>11</v>
      </c>
      <c r="T2007" s="68"/>
      <c r="U2007" s="68">
        <v>1</v>
      </c>
      <c r="V2007" s="68">
        <v>41.5</v>
      </c>
      <c r="W2007" s="68"/>
      <c r="X2007" s="68">
        <v>1</v>
      </c>
      <c r="Y2007" s="68">
        <v>97</v>
      </c>
      <c r="Z2007" s="68">
        <v>16.5</v>
      </c>
      <c r="AA2007" s="68">
        <v>0.83</v>
      </c>
      <c r="AB2007" s="73">
        <v>35804.639999999999</v>
      </c>
      <c r="AC2007" s="73">
        <v>5401.44</v>
      </c>
      <c r="AD2007" s="73">
        <v>35804.639999999999</v>
      </c>
      <c r="AE2007" s="73">
        <v>5401.44</v>
      </c>
      <c r="AF2007" s="73"/>
      <c r="AG2007" s="73">
        <f>IFERROR(VLOOKUP(J2007,'Roll ups'!D:E,2,FALSE),0)</f>
        <v>57863085.470000021</v>
      </c>
      <c r="AH2007" s="74">
        <f>IF(Table2[[#This Row],[CATEGORY TTL LOOKUP]]=0,0,IF(Table2[[#This Row],[CATEGORY TTL LOOKUP]]&gt;0,SUM(AB2007/AG2007)))</f>
        <v>6.1878207339225713E-4</v>
      </c>
      <c r="AI2007" s="74" t="str">
        <f>IFERROR(IF(AH2007&lt;#REF!,"STRIKE",IF(AH2007&gt;=#REF!,"GOOD")),"NO DATA")</f>
        <v>NO DATA</v>
      </c>
      <c r="AJ2007" s="75">
        <f>IFERROR(VLOOKUP(K2007,'Roll ups'!H:I,2,FALSE),0)</f>
        <v>126094742.97999983</v>
      </c>
      <c r="AK2007" s="76">
        <f>IF(Table2[[#This Row],[PRICE TIER LOOKUP]]=0,0,IF(Table2[[#This Row],[PRICE TIER LOOKUP]]&gt;0,SUM(AB2007/AJ2007)))</f>
        <v>2.8395029922602763E-4</v>
      </c>
      <c r="AL2007" s="74" t="e">
        <f>IF(AK2007&lt;#REF!,"STRIKE",IF(AK2007&gt;=#REF!,"GOOD"))</f>
        <v>#REF!</v>
      </c>
      <c r="AM2007" s="75">
        <f>VLOOKUP(H2007,'Roll ups'!A:B,2,FALSE)</f>
        <v>325145452.83999985</v>
      </c>
      <c r="AN2007" s="77">
        <f t="shared" si="74"/>
        <v>1.1011883969854879E-4</v>
      </c>
      <c r="AO2007" s="74" t="str">
        <f>IFERROR(VLOOKUP(Table2[[#This Row],[Product Name]],'Roll ups'!L:P,5,FALSE),"GOOD")</f>
        <v>GOOD</v>
      </c>
      <c r="AP2007" s="74">
        <f>Table2[[#This Row],[Retail Dollar Vol Current 12 Mths]]/Table2[[#This Row],[SHELF SALES  LOOKUP]]</f>
        <v>1.1011883969854879E-4</v>
      </c>
      <c r="AQ2007" s="69">
        <f t="shared" si="75"/>
        <v>0</v>
      </c>
      <c r="AR200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007" s="69" t="e">
        <f>IF(Table2[[#This Row],[Shelf Dollar Vol Current 12 Mths]]&gt;#REF!,"MEETS $ CRITERIA",IF(Table2[[#This Row],[Shelf Dollar Vol Current 12 Mths]]&lt;#REF!+1,"DOES NOT MEET $ CRITERIA"))</f>
        <v>#REF!</v>
      </c>
      <c r="AT2007" s="78"/>
    </row>
    <row r="2008" spans="1:46" ht="13.8" x14ac:dyDescent="0.3">
      <c r="A2008" s="68" t="s">
        <v>4073</v>
      </c>
      <c r="B2008" s="69">
        <v>88763</v>
      </c>
      <c r="C2008" s="69">
        <v>83</v>
      </c>
      <c r="D2008" s="69" t="s">
        <v>25</v>
      </c>
      <c r="E2008" s="70">
        <v>45292</v>
      </c>
      <c r="F2008" s="70" t="s">
        <v>10734</v>
      </c>
      <c r="G2008" s="71" t="s">
        <v>10996</v>
      </c>
      <c r="H2008" s="69" t="s">
        <v>6315</v>
      </c>
      <c r="I2008" s="68" t="s">
        <v>245</v>
      </c>
      <c r="J2008" s="68" t="s">
        <v>245</v>
      </c>
      <c r="K2008" s="68" t="s">
        <v>6320</v>
      </c>
      <c r="L2008" s="68" t="s">
        <v>6320</v>
      </c>
      <c r="M2008" s="68" t="s">
        <v>245</v>
      </c>
      <c r="N2008" s="68" t="s">
        <v>246</v>
      </c>
      <c r="O2008" s="68" t="s">
        <v>10997</v>
      </c>
      <c r="P2008" s="72" t="s">
        <v>245</v>
      </c>
      <c r="Q2008" s="68" t="s">
        <v>44</v>
      </c>
      <c r="R2008" s="68" t="s">
        <v>39</v>
      </c>
      <c r="S2008" s="68">
        <v>1</v>
      </c>
      <c r="T2008" s="68"/>
      <c r="U2008" s="68">
        <v>1</v>
      </c>
      <c r="V2008" s="68">
        <v>7</v>
      </c>
      <c r="W2008" s="68"/>
      <c r="X2008" s="68">
        <v>1</v>
      </c>
      <c r="Y2008" s="68">
        <v>60</v>
      </c>
      <c r="Z2008" s="68"/>
      <c r="AA2008" s="68">
        <v>1</v>
      </c>
      <c r="AB2008" s="73">
        <v>29820</v>
      </c>
      <c r="AC2008" s="73"/>
      <c r="AD2008" s="73">
        <v>29820</v>
      </c>
      <c r="AE2008" s="73"/>
      <c r="AF2008" s="73"/>
      <c r="AG2008" s="73">
        <f>IFERROR(VLOOKUP(J2008,'Roll ups'!D:E,2,FALSE),0)</f>
        <v>57863085.470000021</v>
      </c>
      <c r="AH2008" s="74">
        <f>IF(Table2[[#This Row],[CATEGORY TTL LOOKUP]]=0,0,IF(Table2[[#This Row],[CATEGORY TTL LOOKUP]]&gt;0,SUM(AB2008/AG2008)))</f>
        <v>5.1535447440770549E-4</v>
      </c>
      <c r="AI2008" s="74" t="str">
        <f>IFERROR(IF(AH2008&lt;#REF!,"STRIKE",IF(AH2008&gt;=#REF!,"GOOD")),"NO DATA")</f>
        <v>NO DATA</v>
      </c>
      <c r="AJ2008" s="75">
        <f>IFERROR(VLOOKUP(K2008,'Roll ups'!H:I,2,FALSE),0)</f>
        <v>3676796.11</v>
      </c>
      <c r="AK2008" s="76">
        <f>IF(Table2[[#This Row],[PRICE TIER LOOKUP]]=0,0,IF(Table2[[#This Row],[PRICE TIER LOOKUP]]&gt;0,SUM(AB2008/AJ2008)))</f>
        <v>8.1103218965274636E-3</v>
      </c>
      <c r="AL2008" s="74" t="e">
        <f>IF(AK2008&lt;#REF!,"STRIKE",IF(AK2008&gt;=#REF!,"GOOD"))</f>
        <v>#REF!</v>
      </c>
      <c r="AM2008" s="75">
        <f>VLOOKUP(H2008,'Roll ups'!A:B,2,FALSE)</f>
        <v>325145452.83999985</v>
      </c>
      <c r="AN2008" s="77">
        <f t="shared" si="74"/>
        <v>9.1712800346846799E-5</v>
      </c>
      <c r="AO2008" s="74" t="str">
        <f>IFERROR(VLOOKUP(Table2[[#This Row],[Product Name]],'Roll ups'!L:P,5,FALSE),"GOOD")</f>
        <v>GOOD</v>
      </c>
      <c r="AP2008" s="74">
        <f>Table2[[#This Row],[Retail Dollar Vol Current 12 Mths]]/Table2[[#This Row],[SHELF SALES  LOOKUP]]</f>
        <v>9.1712800346846799E-5</v>
      </c>
      <c r="AQ2008" s="69">
        <f t="shared" si="75"/>
        <v>0</v>
      </c>
      <c r="AR2008" s="69" t="str">
        <f>IF(Table2[[#This Row],[Shelf Dollar Vol Last 12 Mths]]="","NO SALES LY",IF(Table2[[#This Row],[Shelf Dollar Vol Last 12 Mths]]&gt;0,IF(Table2[[#This Row],[COUNT OF STRIKES]]=0,"GOOD",IF(Table2[[#This Row],[COUNT OF STRIKES]]=1,"FAIR",IF(Table2[[#This Row],[COUNT OF STRIKES]]=2,"BUBBLE",IF(Table2[[#This Row],[COUNT OF STRIKES]]=3,"AT RISK"))))))</f>
        <v>NO SALES LY</v>
      </c>
      <c r="AS2008" s="69" t="e">
        <f>IF(Table2[[#This Row],[Shelf Dollar Vol Current 12 Mths]]&gt;#REF!,"MEETS $ CRITERIA",IF(Table2[[#This Row],[Shelf Dollar Vol Current 12 Mths]]&lt;#REF!+1,"DOES NOT MEET $ CRITERIA"))</f>
        <v>#REF!</v>
      </c>
      <c r="AT2008" s="78"/>
    </row>
    <row r="2009" spans="1:46" ht="13.8" x14ac:dyDescent="0.3">
      <c r="A2009" s="68" t="s">
        <v>10998</v>
      </c>
      <c r="B2009" s="69">
        <v>33431</v>
      </c>
      <c r="C2009" s="69">
        <v>290</v>
      </c>
      <c r="D2009" s="69" t="s">
        <v>25</v>
      </c>
      <c r="E2009" s="70">
        <v>45292</v>
      </c>
      <c r="F2009" s="70" t="s">
        <v>10734</v>
      </c>
      <c r="G2009" s="71" t="s">
        <v>10999</v>
      </c>
      <c r="H2009" s="69" t="s">
        <v>6315</v>
      </c>
      <c r="I2009" s="68" t="s">
        <v>252</v>
      </c>
      <c r="J2009" s="68" t="s">
        <v>252</v>
      </c>
      <c r="K2009" s="68" t="s">
        <v>132</v>
      </c>
      <c r="L2009" s="68" t="s">
        <v>132</v>
      </c>
      <c r="M2009" s="68" t="s">
        <v>252</v>
      </c>
      <c r="N2009" s="68" t="s">
        <v>184</v>
      </c>
      <c r="O2009" s="68" t="s">
        <v>11000</v>
      </c>
      <c r="P2009" s="72" t="s">
        <v>252</v>
      </c>
      <c r="Q2009" s="68" t="s">
        <v>51</v>
      </c>
      <c r="R2009" s="68" t="s">
        <v>31</v>
      </c>
      <c r="S2009" s="68">
        <v>23</v>
      </c>
      <c r="T2009" s="68">
        <v>64</v>
      </c>
      <c r="U2009" s="68">
        <v>-1.84</v>
      </c>
      <c r="V2009" s="68">
        <v>44.5</v>
      </c>
      <c r="W2009" s="68">
        <v>194</v>
      </c>
      <c r="X2009" s="68">
        <v>-3.36</v>
      </c>
      <c r="Y2009" s="68">
        <v>201.5</v>
      </c>
      <c r="Z2009" s="68">
        <v>194</v>
      </c>
      <c r="AA2009" s="68">
        <v>0.04</v>
      </c>
      <c r="AB2009" s="73">
        <v>37015.5</v>
      </c>
      <c r="AC2009" s="73">
        <v>36666</v>
      </c>
      <c r="AD2009" s="73">
        <v>38083.5</v>
      </c>
      <c r="AE2009" s="73">
        <v>36666</v>
      </c>
      <c r="AF2009" s="73"/>
      <c r="AG2009" s="73">
        <f>IFERROR(VLOOKUP(J2009,'Roll ups'!D:E,2,FALSE),0)</f>
        <v>73393567.950000003</v>
      </c>
      <c r="AH2009" s="74">
        <f>IF(Table2[[#This Row],[CATEGORY TTL LOOKUP]]=0,0,IF(Table2[[#This Row],[CATEGORY TTL LOOKUP]]&gt;0,SUM(AB2009/AG2009)))</f>
        <v>5.0434256071618059E-4</v>
      </c>
      <c r="AI2009" s="74" t="str">
        <f>IFERROR(IF(AH2009&lt;#REF!,"STRIKE",IF(AH2009&gt;=#REF!,"GOOD")),"NO DATA")</f>
        <v>NO DATA</v>
      </c>
      <c r="AJ2009" s="75">
        <f>IFERROR(VLOOKUP(K2009,'Roll ups'!H:I,2,FALSE),0)</f>
        <v>126094742.97999983</v>
      </c>
      <c r="AK2009" s="76">
        <f>IF(Table2[[#This Row],[PRICE TIER LOOKUP]]=0,0,IF(Table2[[#This Row],[PRICE TIER LOOKUP]]&gt;0,SUM(AB2009/AJ2009)))</f>
        <v>2.9355307862335793E-4</v>
      </c>
      <c r="AL2009" s="74" t="e">
        <f>IF(AK2009&lt;#REF!,"STRIKE",IF(AK2009&gt;=#REF!,"GOOD"))</f>
        <v>#REF!</v>
      </c>
      <c r="AM2009" s="75">
        <f>VLOOKUP(H2009,'Roll ups'!A:B,2,FALSE)</f>
        <v>325145452.83999985</v>
      </c>
      <c r="AN2009" s="77">
        <f t="shared" si="74"/>
        <v>1.1384289608446371E-4</v>
      </c>
      <c r="AO2009" s="74" t="str">
        <f>IFERROR(VLOOKUP(Table2[[#This Row],[Product Name]],'Roll ups'!L:P,5,FALSE),"GOOD")</f>
        <v>GOOD</v>
      </c>
      <c r="AP2009" s="74">
        <f>Table2[[#This Row],[Retail Dollar Vol Current 12 Mths]]/Table2[[#This Row],[SHELF SALES  LOOKUP]]</f>
        <v>1.1712757987958217E-4</v>
      </c>
      <c r="AQ2009" s="69">
        <f t="shared" si="75"/>
        <v>0</v>
      </c>
      <c r="AR200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009" s="69" t="e">
        <f>IF(Table2[[#This Row],[Shelf Dollar Vol Current 12 Mths]]&gt;#REF!,"MEETS $ CRITERIA",IF(Table2[[#This Row],[Shelf Dollar Vol Current 12 Mths]]&lt;#REF!+1,"DOES NOT MEET $ CRITERIA"))</f>
        <v>#REF!</v>
      </c>
      <c r="AT2009" s="78"/>
    </row>
    <row r="2010" spans="1:46" ht="13.8" x14ac:dyDescent="0.3">
      <c r="A2010" s="68" t="s">
        <v>11001</v>
      </c>
      <c r="B2010" s="69">
        <v>39202</v>
      </c>
      <c r="C2010" s="69">
        <v>157</v>
      </c>
      <c r="D2010" s="69" t="s">
        <v>25</v>
      </c>
      <c r="E2010" s="70">
        <v>45292</v>
      </c>
      <c r="F2010" s="70" t="s">
        <v>10734</v>
      </c>
      <c r="G2010" s="71" t="s">
        <v>11002</v>
      </c>
      <c r="H2010" s="69" t="s">
        <v>6315</v>
      </c>
      <c r="I2010" s="68" t="s">
        <v>252</v>
      </c>
      <c r="J2010" s="68" t="s">
        <v>252</v>
      </c>
      <c r="K2010" s="68" t="s">
        <v>132</v>
      </c>
      <c r="L2010" s="68" t="s">
        <v>132</v>
      </c>
      <c r="M2010" s="68" t="s">
        <v>252</v>
      </c>
      <c r="N2010" s="68" t="s">
        <v>184</v>
      </c>
      <c r="O2010" s="68" t="s">
        <v>11003</v>
      </c>
      <c r="P2010" s="72" t="s">
        <v>191</v>
      </c>
      <c r="Q2010" s="68" t="s">
        <v>8952</v>
      </c>
      <c r="R2010" s="68" t="s">
        <v>6402</v>
      </c>
      <c r="S2010" s="68">
        <v>10</v>
      </c>
      <c r="T2010" s="68">
        <v>9.5</v>
      </c>
      <c r="U2010" s="68">
        <v>0.05</v>
      </c>
      <c r="V2010" s="68">
        <v>31.5</v>
      </c>
      <c r="W2010" s="68">
        <v>19.579999999999998</v>
      </c>
      <c r="X2010" s="68">
        <v>0.38</v>
      </c>
      <c r="Y2010" s="68">
        <v>103</v>
      </c>
      <c r="Z2010" s="68">
        <v>209.75</v>
      </c>
      <c r="AA2010" s="68">
        <v>-1.04</v>
      </c>
      <c r="AB2010" s="73">
        <v>15098.16</v>
      </c>
      <c r="AC2010" s="73">
        <v>28367.14</v>
      </c>
      <c r="AD2010" s="73">
        <v>15128.64</v>
      </c>
      <c r="AE2010" s="73">
        <v>28367.14</v>
      </c>
      <c r="AF2010" s="73"/>
      <c r="AG2010" s="73">
        <f>IFERROR(VLOOKUP(J2010,'Roll ups'!D:E,2,FALSE),0)</f>
        <v>73393567.950000003</v>
      </c>
      <c r="AH2010" s="74">
        <f>IF(Table2[[#This Row],[CATEGORY TTL LOOKUP]]=0,0,IF(Table2[[#This Row],[CATEGORY TTL LOOKUP]]&gt;0,SUM(AB2010/AG2010)))</f>
        <v>2.0571502955525682E-4</v>
      </c>
      <c r="AI2010" s="74" t="str">
        <f>IFERROR(IF(AH2010&lt;#REF!,"STRIKE",IF(AH2010&gt;=#REF!,"GOOD")),"NO DATA")</f>
        <v>NO DATA</v>
      </c>
      <c r="AJ2010" s="75">
        <f>IFERROR(VLOOKUP(K2010,'Roll ups'!H:I,2,FALSE),0)</f>
        <v>126094742.97999983</v>
      </c>
      <c r="AK2010" s="76">
        <f>IF(Table2[[#This Row],[PRICE TIER LOOKUP]]=0,0,IF(Table2[[#This Row],[PRICE TIER LOOKUP]]&gt;0,SUM(AB2010/AJ2010)))</f>
        <v>1.1973663329005518E-4</v>
      </c>
      <c r="AL2010" s="74" t="e">
        <f>IF(AK2010&lt;#REF!,"STRIKE",IF(AK2010&gt;=#REF!,"GOOD"))</f>
        <v>#REF!</v>
      </c>
      <c r="AM2010" s="75">
        <f>VLOOKUP(H2010,'Roll ups'!A:B,2,FALSE)</f>
        <v>325145452.83999985</v>
      </c>
      <c r="AN2010" s="77">
        <f t="shared" si="74"/>
        <v>4.643509502631618E-5</v>
      </c>
      <c r="AO2010" s="74" t="str">
        <f>IFERROR(VLOOKUP(Table2[[#This Row],[Product Name]],'Roll ups'!L:P,5,FALSE),"GOOD")</f>
        <v>GOOD</v>
      </c>
      <c r="AP2010" s="74">
        <f>Table2[[#This Row],[Retail Dollar Vol Current 12 Mths]]/Table2[[#This Row],[SHELF SALES  LOOKUP]]</f>
        <v>4.6528837687435293E-5</v>
      </c>
      <c r="AQ2010" s="69">
        <f t="shared" si="75"/>
        <v>0</v>
      </c>
      <c r="AR201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010" s="69" t="e">
        <f>IF(Table2[[#This Row],[Shelf Dollar Vol Current 12 Mths]]&gt;#REF!,"MEETS $ CRITERIA",IF(Table2[[#This Row],[Shelf Dollar Vol Current 12 Mths]]&lt;#REF!+1,"DOES NOT MEET $ CRITERIA"))</f>
        <v>#REF!</v>
      </c>
      <c r="AT2010" s="78"/>
    </row>
    <row r="2011" spans="1:46" ht="13.8" x14ac:dyDescent="0.3">
      <c r="A2011" s="68" t="s">
        <v>11004</v>
      </c>
      <c r="B2011" s="69">
        <v>73094</v>
      </c>
      <c r="C2011" s="69">
        <v>370</v>
      </c>
      <c r="D2011" s="69" t="s">
        <v>25</v>
      </c>
      <c r="E2011" s="70">
        <v>45292</v>
      </c>
      <c r="F2011" s="70" t="s">
        <v>10734</v>
      </c>
      <c r="G2011" s="71" t="s">
        <v>11005</v>
      </c>
      <c r="H2011" s="69" t="s">
        <v>6315</v>
      </c>
      <c r="I2011" s="68" t="s">
        <v>252</v>
      </c>
      <c r="J2011" s="68" t="s">
        <v>252</v>
      </c>
      <c r="K2011" s="68" t="s">
        <v>146</v>
      </c>
      <c r="L2011" s="68" t="s">
        <v>132</v>
      </c>
      <c r="M2011" s="68" t="s">
        <v>191</v>
      </c>
      <c r="N2011" s="68" t="s">
        <v>211</v>
      </c>
      <c r="O2011" s="68" t="s">
        <v>11006</v>
      </c>
      <c r="P2011" s="72" t="s">
        <v>191</v>
      </c>
      <c r="Q2011" s="68" t="s">
        <v>397</v>
      </c>
      <c r="R2011" s="68" t="s">
        <v>31</v>
      </c>
      <c r="S2011" s="68">
        <v>69</v>
      </c>
      <c r="T2011" s="68"/>
      <c r="U2011" s="68">
        <v>1</v>
      </c>
      <c r="V2011" s="68">
        <v>517</v>
      </c>
      <c r="W2011" s="68"/>
      <c r="X2011" s="68">
        <v>1</v>
      </c>
      <c r="Y2011" s="68">
        <v>1437</v>
      </c>
      <c r="Z2011" s="68"/>
      <c r="AA2011" s="68">
        <v>1</v>
      </c>
      <c r="AB2011" s="73">
        <v>425471.52</v>
      </c>
      <c r="AC2011" s="73"/>
      <c r="AD2011" s="73">
        <v>432479.52</v>
      </c>
      <c r="AE2011" s="73"/>
      <c r="AF2011" s="73"/>
      <c r="AG2011" s="73">
        <f>IFERROR(VLOOKUP(J2011,'Roll ups'!D:E,2,FALSE),0)</f>
        <v>73393567.950000003</v>
      </c>
      <c r="AH2011" s="74">
        <f>IF(Table2[[#This Row],[CATEGORY TTL LOOKUP]]=0,0,IF(Table2[[#This Row],[CATEGORY TTL LOOKUP]]&gt;0,SUM(AB2011/AG2011)))</f>
        <v>5.7971227163919345E-3</v>
      </c>
      <c r="AI2011" s="74" t="str">
        <f>IFERROR(IF(AH2011&lt;#REF!,"STRIKE",IF(AH2011&gt;=#REF!,"GOOD")),"NO DATA")</f>
        <v>NO DATA</v>
      </c>
      <c r="AJ2011" s="75">
        <f>IFERROR(VLOOKUP(K2011,'Roll ups'!H:I,2,FALSE),0)</f>
        <v>69119979.479999974</v>
      </c>
      <c r="AK2011" s="76">
        <f>IF(Table2[[#This Row],[PRICE TIER LOOKUP]]=0,0,IF(Table2[[#This Row],[PRICE TIER LOOKUP]]&gt;0,SUM(AB2011/AJ2011)))</f>
        <v>6.1555504385401505E-3</v>
      </c>
      <c r="AL2011" s="74" t="e">
        <f>IF(AK2011&lt;#REF!,"STRIKE",IF(AK2011&gt;=#REF!,"GOOD"))</f>
        <v>#REF!</v>
      </c>
      <c r="AM2011" s="75">
        <f>VLOOKUP(H2011,'Roll ups'!A:B,2,FALSE)</f>
        <v>325145452.83999985</v>
      </c>
      <c r="AN2011" s="77">
        <f t="shared" si="74"/>
        <v>1.3085574972176203E-3</v>
      </c>
      <c r="AO2011" s="74" t="str">
        <f>IFERROR(VLOOKUP(Table2[[#This Row],[Product Name]],'Roll ups'!L:P,5,FALSE),"GOOD")</f>
        <v>GOOD</v>
      </c>
      <c r="AP2011" s="74">
        <f>Table2[[#This Row],[Retail Dollar Vol Current 12 Mths]]/Table2[[#This Row],[SHELF SALES  LOOKUP]]</f>
        <v>1.3301109279631167E-3</v>
      </c>
      <c r="AQ2011" s="69">
        <f t="shared" si="75"/>
        <v>0</v>
      </c>
      <c r="AR2011" s="69" t="str">
        <f>IF(Table2[[#This Row],[Shelf Dollar Vol Last 12 Mths]]="","NO SALES LY",IF(Table2[[#This Row],[Shelf Dollar Vol Last 12 Mths]]&gt;0,IF(Table2[[#This Row],[COUNT OF STRIKES]]=0,"GOOD",IF(Table2[[#This Row],[COUNT OF STRIKES]]=1,"FAIR",IF(Table2[[#This Row],[COUNT OF STRIKES]]=2,"BUBBLE",IF(Table2[[#This Row],[COUNT OF STRIKES]]=3,"AT RISK"))))))</f>
        <v>NO SALES LY</v>
      </c>
      <c r="AS2011" s="69" t="e">
        <f>IF(Table2[[#This Row],[Shelf Dollar Vol Current 12 Mths]]&gt;#REF!,"MEETS $ CRITERIA",IF(Table2[[#This Row],[Shelf Dollar Vol Current 12 Mths]]&lt;#REF!+1,"DOES NOT MEET $ CRITERIA"))</f>
        <v>#REF!</v>
      </c>
      <c r="AT2011" s="78"/>
    </row>
    <row r="2012" spans="1:46" ht="13.8" x14ac:dyDescent="0.3">
      <c r="A2012" s="68" t="s">
        <v>11007</v>
      </c>
      <c r="B2012" s="69">
        <v>87483</v>
      </c>
      <c r="C2012" s="69">
        <v>153</v>
      </c>
      <c r="D2012" s="69" t="s">
        <v>25</v>
      </c>
      <c r="E2012" s="70">
        <v>45313</v>
      </c>
      <c r="F2012" s="70" t="s">
        <v>10734</v>
      </c>
      <c r="G2012" s="71" t="s">
        <v>11008</v>
      </c>
      <c r="H2012" s="69" t="s">
        <v>6315</v>
      </c>
      <c r="I2012" s="68" t="s">
        <v>245</v>
      </c>
      <c r="J2012" s="68" t="s">
        <v>245</v>
      </c>
      <c r="K2012" s="68" t="s">
        <v>6320</v>
      </c>
      <c r="L2012" s="68" t="s">
        <v>6320</v>
      </c>
      <c r="M2012" s="68" t="s">
        <v>245</v>
      </c>
      <c r="N2012" s="68" t="s">
        <v>246</v>
      </c>
      <c r="O2012" s="68" t="s">
        <v>11009</v>
      </c>
      <c r="P2012" s="72" t="s">
        <v>245</v>
      </c>
      <c r="Q2012" s="68" t="s">
        <v>397</v>
      </c>
      <c r="R2012" s="68" t="s">
        <v>31</v>
      </c>
      <c r="S2012" s="68">
        <v>16</v>
      </c>
      <c r="T2012" s="68"/>
      <c r="U2012" s="68">
        <v>1</v>
      </c>
      <c r="V2012" s="68">
        <v>67.84</v>
      </c>
      <c r="W2012" s="68"/>
      <c r="X2012" s="68">
        <v>1</v>
      </c>
      <c r="Y2012" s="68">
        <v>147.74</v>
      </c>
      <c r="Z2012" s="68">
        <v>12.25</v>
      </c>
      <c r="AA2012" s="68">
        <v>0.92</v>
      </c>
      <c r="AB2012" s="73">
        <v>65288.4</v>
      </c>
      <c r="AC2012" s="73">
        <v>5472</v>
      </c>
      <c r="AD2012" s="73">
        <v>65288.4</v>
      </c>
      <c r="AE2012" s="73">
        <v>5472</v>
      </c>
      <c r="AF2012" s="73"/>
      <c r="AG2012" s="73">
        <f>IFERROR(VLOOKUP(J2012,'Roll ups'!D:E,2,FALSE),0)</f>
        <v>57863085.470000021</v>
      </c>
      <c r="AH2012" s="74">
        <f>IF(Table2[[#This Row],[CATEGORY TTL LOOKUP]]=0,0,IF(Table2[[#This Row],[CATEGORY TTL LOOKUP]]&gt;0,SUM(AB2012/AG2012)))</f>
        <v>1.1283255890985929E-3</v>
      </c>
      <c r="AI2012" s="74" t="str">
        <f>IFERROR(IF(AH2012&lt;#REF!,"STRIKE",IF(AH2012&gt;=#REF!,"GOOD")),"NO DATA")</f>
        <v>NO DATA</v>
      </c>
      <c r="AJ2012" s="75">
        <f>IFERROR(VLOOKUP(K2012,'Roll ups'!H:I,2,FALSE),0)</f>
        <v>3676796.11</v>
      </c>
      <c r="AK2012" s="76">
        <f>IF(Table2[[#This Row],[PRICE TIER LOOKUP]]=0,0,IF(Table2[[#This Row],[PRICE TIER LOOKUP]]&gt;0,SUM(AB2012/AJ2012)))</f>
        <v>1.7756872572409245E-2</v>
      </c>
      <c r="AL2012" s="74" t="e">
        <f>IF(AK2012&lt;#REF!,"STRIKE",IF(AK2012&gt;=#REF!,"GOOD"))</f>
        <v>#REF!</v>
      </c>
      <c r="AM2012" s="75">
        <f>VLOOKUP(H2012,'Roll ups'!A:B,2,FALSE)</f>
        <v>325145452.83999985</v>
      </c>
      <c r="AN2012" s="77">
        <f t="shared" si="74"/>
        <v>2.0079751824832572E-4</v>
      </c>
      <c r="AO2012" s="74" t="str">
        <f>IFERROR(VLOOKUP(Table2[[#This Row],[Product Name]],'Roll ups'!L:P,5,FALSE),"GOOD")</f>
        <v>GOOD</v>
      </c>
      <c r="AP2012" s="74">
        <f>Table2[[#This Row],[Retail Dollar Vol Current 12 Mths]]/Table2[[#This Row],[SHELF SALES  LOOKUP]]</f>
        <v>2.0079751824832572E-4</v>
      </c>
      <c r="AQ2012" s="69">
        <f t="shared" si="75"/>
        <v>0</v>
      </c>
      <c r="AR201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012" s="69" t="e">
        <f>IF(Table2[[#This Row],[Shelf Dollar Vol Current 12 Mths]]&gt;#REF!,"MEETS $ CRITERIA",IF(Table2[[#This Row],[Shelf Dollar Vol Current 12 Mths]]&lt;#REF!+1,"DOES NOT MEET $ CRITERIA"))</f>
        <v>#REF!</v>
      </c>
      <c r="AT2012" s="78"/>
    </row>
    <row r="2013" spans="1:46" ht="13.8" x14ac:dyDescent="0.3">
      <c r="A2013" s="68" t="s">
        <v>1764</v>
      </c>
      <c r="B2013" s="69">
        <v>32231</v>
      </c>
      <c r="C2013" s="69">
        <v>556</v>
      </c>
      <c r="D2013" s="69" t="s">
        <v>25</v>
      </c>
      <c r="E2013" s="70">
        <v>45323</v>
      </c>
      <c r="F2013" s="70" t="s">
        <v>10734</v>
      </c>
      <c r="G2013" s="71" t="s">
        <v>11010</v>
      </c>
      <c r="H2013" s="69" t="s">
        <v>6315</v>
      </c>
      <c r="I2013" s="68" t="s">
        <v>153</v>
      </c>
      <c r="J2013" s="68" t="s">
        <v>153</v>
      </c>
      <c r="K2013" s="68" t="s">
        <v>89</v>
      </c>
      <c r="L2013" s="68" t="s">
        <v>89</v>
      </c>
      <c r="M2013" s="68" t="s">
        <v>153</v>
      </c>
      <c r="N2013" s="68" t="s">
        <v>154</v>
      </c>
      <c r="O2013" s="68" t="s">
        <v>11011</v>
      </c>
      <c r="P2013" s="72" t="s">
        <v>153</v>
      </c>
      <c r="Q2013" s="68" t="s">
        <v>51</v>
      </c>
      <c r="R2013" s="68" t="s">
        <v>31</v>
      </c>
      <c r="S2013" s="68">
        <v>22</v>
      </c>
      <c r="T2013" s="68"/>
      <c r="U2013" s="68">
        <v>1</v>
      </c>
      <c r="V2013" s="68">
        <v>67.36</v>
      </c>
      <c r="W2013" s="68">
        <v>0.01</v>
      </c>
      <c r="X2013" s="68">
        <v>1</v>
      </c>
      <c r="Y2013" s="68">
        <v>163.38</v>
      </c>
      <c r="Z2013" s="68">
        <v>80.06</v>
      </c>
      <c r="AA2013" s="68">
        <v>0.51</v>
      </c>
      <c r="AB2013" s="73">
        <v>22344</v>
      </c>
      <c r="AC2013" s="73">
        <v>9798.1200000000008</v>
      </c>
      <c r="AD2013" s="73">
        <v>22344</v>
      </c>
      <c r="AE2013" s="73">
        <v>9798.1200000000008</v>
      </c>
      <c r="AF2013" s="73"/>
      <c r="AG2013" s="73">
        <f>IFERROR(VLOOKUP(J2013,'Roll ups'!D:E,2,FALSE),0)</f>
        <v>10875997.040000001</v>
      </c>
      <c r="AH2013" s="74">
        <f>IF(Table2[[#This Row],[CATEGORY TTL LOOKUP]]=0,0,IF(Table2[[#This Row],[CATEGORY TTL LOOKUP]]&gt;0,SUM(AB2013/AG2013)))</f>
        <v>2.0544323355203855E-3</v>
      </c>
      <c r="AI2013" s="74" t="str">
        <f>IFERROR(IF(AH2013&lt;#REF!,"STRIKE",IF(AH2013&gt;=#REF!,"GOOD")),"NO DATA")</f>
        <v>NO DATA</v>
      </c>
      <c r="AJ2013" s="75">
        <f>IFERROR(VLOOKUP(K2013,'Roll ups'!H:I,2,FALSE),0)</f>
        <v>75793138.070000067</v>
      </c>
      <c r="AK2013" s="76">
        <f>IF(Table2[[#This Row],[PRICE TIER LOOKUP]]=0,0,IF(Table2[[#This Row],[PRICE TIER LOOKUP]]&gt;0,SUM(AB2013/AJ2013)))</f>
        <v>2.9480241310715768E-4</v>
      </c>
      <c r="AL2013" s="74" t="e">
        <f>IF(AK2013&lt;#REF!,"STRIKE",IF(AK2013&gt;=#REF!,"GOOD"))</f>
        <v>#REF!</v>
      </c>
      <c r="AM2013" s="75">
        <f>VLOOKUP(H2013,'Roll ups'!A:B,2,FALSE)</f>
        <v>325145452.83999985</v>
      </c>
      <c r="AN2013" s="77">
        <f t="shared" si="74"/>
        <v>6.8720013781017607E-5</v>
      </c>
      <c r="AO2013" s="74" t="str">
        <f>IFERROR(VLOOKUP(Table2[[#This Row],[Product Name]],'Roll ups'!L:P,5,FALSE),"GOOD")</f>
        <v>GOOD</v>
      </c>
      <c r="AP2013" s="74">
        <f>Table2[[#This Row],[Retail Dollar Vol Current 12 Mths]]/Table2[[#This Row],[SHELF SALES  LOOKUP]]</f>
        <v>6.8720013781017607E-5</v>
      </c>
      <c r="AQ2013" s="69">
        <f t="shared" si="75"/>
        <v>0</v>
      </c>
      <c r="AR201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013" s="69" t="e">
        <f>IF(Table2[[#This Row],[Shelf Dollar Vol Current 12 Mths]]&gt;#REF!,"MEETS $ CRITERIA",IF(Table2[[#This Row],[Shelf Dollar Vol Current 12 Mths]]&lt;#REF!+1,"DOES NOT MEET $ CRITERIA"))</f>
        <v>#REF!</v>
      </c>
      <c r="AT2013" s="78"/>
    </row>
    <row r="2014" spans="1:46" ht="13.8" x14ac:dyDescent="0.3">
      <c r="A2014" s="68" t="s">
        <v>11012</v>
      </c>
      <c r="B2014" s="69">
        <v>46550</v>
      </c>
      <c r="C2014" s="69">
        <v>157</v>
      </c>
      <c r="D2014" s="69" t="s">
        <v>25</v>
      </c>
      <c r="E2014" s="70">
        <v>45323</v>
      </c>
      <c r="F2014" s="70" t="s">
        <v>10734</v>
      </c>
      <c r="G2014" s="71" t="s">
        <v>11013</v>
      </c>
      <c r="H2014" s="69" t="s">
        <v>6315</v>
      </c>
      <c r="I2014" s="68" t="s">
        <v>299</v>
      </c>
      <c r="J2014" s="68" t="s">
        <v>299</v>
      </c>
      <c r="K2014" s="68" t="s">
        <v>89</v>
      </c>
      <c r="L2014" s="68" t="s">
        <v>89</v>
      </c>
      <c r="M2014" s="68" t="s">
        <v>299</v>
      </c>
      <c r="N2014" s="68" t="s">
        <v>184</v>
      </c>
      <c r="O2014" s="68" t="s">
        <v>11014</v>
      </c>
      <c r="P2014" s="72" t="s">
        <v>299</v>
      </c>
      <c r="Q2014" s="68" t="s">
        <v>51</v>
      </c>
      <c r="R2014" s="68" t="s">
        <v>31</v>
      </c>
      <c r="S2014" s="68">
        <v>15</v>
      </c>
      <c r="T2014" s="68"/>
      <c r="U2014" s="68">
        <v>1</v>
      </c>
      <c r="V2014" s="68">
        <v>63.36</v>
      </c>
      <c r="W2014" s="68"/>
      <c r="X2014" s="68">
        <v>1</v>
      </c>
      <c r="Y2014" s="68">
        <v>129.38</v>
      </c>
      <c r="Z2014" s="68"/>
      <c r="AA2014" s="68">
        <v>1</v>
      </c>
      <c r="AB2014" s="73">
        <v>26772</v>
      </c>
      <c r="AC2014" s="73"/>
      <c r="AD2014" s="73">
        <v>26772</v>
      </c>
      <c r="AE2014" s="73"/>
      <c r="AF2014" s="73"/>
      <c r="AG2014" s="73">
        <f>IFERROR(VLOOKUP(J2014,'Roll ups'!D:E,2,FALSE),0)</f>
        <v>12844114.079999994</v>
      </c>
      <c r="AH2014" s="74">
        <f>IF(Table2[[#This Row],[CATEGORY TTL LOOKUP]]=0,0,IF(Table2[[#This Row],[CATEGORY TTL LOOKUP]]&gt;0,SUM(AB2014/AG2014)))</f>
        <v>2.0843788706056098E-3</v>
      </c>
      <c r="AI2014" s="74" t="str">
        <f>IFERROR(IF(AH2014&lt;#REF!,"STRIKE",IF(AH2014&gt;=#REF!,"GOOD")),"NO DATA")</f>
        <v>NO DATA</v>
      </c>
      <c r="AJ2014" s="75">
        <f>IFERROR(VLOOKUP(K2014,'Roll ups'!H:I,2,FALSE),0)</f>
        <v>75793138.070000067</v>
      </c>
      <c r="AK2014" s="76">
        <f>IF(Table2[[#This Row],[PRICE TIER LOOKUP]]=0,0,IF(Table2[[#This Row],[PRICE TIER LOOKUP]]&gt;0,SUM(AB2014/AJ2014)))</f>
        <v>3.5322458842216371E-4</v>
      </c>
      <c r="AL2014" s="74" t="e">
        <f>IF(AK2014&lt;#REF!,"STRIKE",IF(AK2014&gt;=#REF!,"GOOD"))</f>
        <v>#REF!</v>
      </c>
      <c r="AM2014" s="75">
        <f>VLOOKUP(H2014,'Roll ups'!A:B,2,FALSE)</f>
        <v>325145452.83999985</v>
      </c>
      <c r="AN2014" s="77">
        <f t="shared" ref="AN2014:AN2021" si="76">AB2014/AM2014</f>
        <v>8.2338534234935705E-5</v>
      </c>
      <c r="AO2014" s="74" t="str">
        <f>IFERROR(VLOOKUP(Table2[[#This Row],[Product Name]],'Roll ups'!L:P,5,FALSE),"GOOD")</f>
        <v>GOOD</v>
      </c>
      <c r="AP2014" s="74">
        <f>Table2[[#This Row],[Retail Dollar Vol Current 12 Mths]]/Table2[[#This Row],[SHELF SALES  LOOKUP]]</f>
        <v>8.2338534234935705E-5</v>
      </c>
      <c r="AQ2014" s="69">
        <f t="shared" ref="AQ2014:AQ2021" si="77">COUNTIF(AG2014:AO2014,"Strike")</f>
        <v>0</v>
      </c>
      <c r="AR2014" s="69" t="str">
        <f>IF(Table2[[#This Row],[Shelf Dollar Vol Last 12 Mths]]="","NO SALES LY",IF(Table2[[#This Row],[Shelf Dollar Vol Last 12 Mths]]&gt;0,IF(Table2[[#This Row],[COUNT OF STRIKES]]=0,"GOOD",IF(Table2[[#This Row],[COUNT OF STRIKES]]=1,"FAIR",IF(Table2[[#This Row],[COUNT OF STRIKES]]=2,"BUBBLE",IF(Table2[[#This Row],[COUNT OF STRIKES]]=3,"AT RISK"))))))</f>
        <v>NO SALES LY</v>
      </c>
      <c r="AS2014" s="69" t="e">
        <f>IF(Table2[[#This Row],[Shelf Dollar Vol Current 12 Mths]]&gt;#REF!,"MEETS $ CRITERIA",IF(Table2[[#This Row],[Shelf Dollar Vol Current 12 Mths]]&lt;#REF!+1,"DOES NOT MEET $ CRITERIA"))</f>
        <v>#REF!</v>
      </c>
      <c r="AT2014" s="78"/>
    </row>
    <row r="2015" spans="1:46" ht="13.8" x14ac:dyDescent="0.3">
      <c r="A2015" s="68" t="s">
        <v>11015</v>
      </c>
      <c r="B2015" s="69">
        <v>85302</v>
      </c>
      <c r="C2015" s="69">
        <v>125</v>
      </c>
      <c r="D2015" s="69" t="s">
        <v>25</v>
      </c>
      <c r="E2015" s="70">
        <v>45323</v>
      </c>
      <c r="F2015" s="70" t="s">
        <v>10734</v>
      </c>
      <c r="G2015" s="71" t="s">
        <v>11016</v>
      </c>
      <c r="H2015" s="69" t="s">
        <v>6315</v>
      </c>
      <c r="I2015" s="68" t="s">
        <v>245</v>
      </c>
      <c r="J2015" s="68" t="s">
        <v>245</v>
      </c>
      <c r="K2015" s="68" t="s">
        <v>146</v>
      </c>
      <c r="L2015" s="68" t="s">
        <v>146</v>
      </c>
      <c r="M2015" s="68" t="s">
        <v>245</v>
      </c>
      <c r="N2015" s="68" t="s">
        <v>246</v>
      </c>
      <c r="O2015" s="68" t="s">
        <v>11017</v>
      </c>
      <c r="P2015" s="72" t="s">
        <v>245</v>
      </c>
      <c r="Q2015" s="68" t="s">
        <v>397</v>
      </c>
      <c r="R2015" s="68" t="s">
        <v>31</v>
      </c>
      <c r="S2015" s="68">
        <v>7</v>
      </c>
      <c r="T2015" s="68"/>
      <c r="U2015" s="68">
        <v>1</v>
      </c>
      <c r="V2015" s="68">
        <v>20.5</v>
      </c>
      <c r="W2015" s="68"/>
      <c r="X2015" s="68">
        <v>1</v>
      </c>
      <c r="Y2015" s="68">
        <v>93.5</v>
      </c>
      <c r="Z2015" s="68"/>
      <c r="AA2015" s="68">
        <v>1</v>
      </c>
      <c r="AB2015" s="73">
        <v>86775.48</v>
      </c>
      <c r="AC2015" s="73"/>
      <c r="AD2015" s="73">
        <v>86775.48</v>
      </c>
      <c r="AE2015" s="73"/>
      <c r="AF2015" s="73"/>
      <c r="AG2015" s="73">
        <f>IFERROR(VLOOKUP(J2015,'Roll ups'!D:E,2,FALSE),0)</f>
        <v>57863085.470000021</v>
      </c>
      <c r="AH2015" s="74">
        <f>IF(Table2[[#This Row],[CATEGORY TTL LOOKUP]]=0,0,IF(Table2[[#This Row],[CATEGORY TTL LOOKUP]]&gt;0,SUM(AB2015/AG2015)))</f>
        <v>1.4996690773600386E-3</v>
      </c>
      <c r="AI2015" s="74" t="str">
        <f>IFERROR(IF(AH2015&lt;#REF!,"STRIKE",IF(AH2015&gt;=#REF!,"GOOD")),"NO DATA")</f>
        <v>NO DATA</v>
      </c>
      <c r="AJ2015" s="75">
        <f>IFERROR(VLOOKUP(K2015,'Roll ups'!H:I,2,FALSE),0)</f>
        <v>69119979.479999974</v>
      </c>
      <c r="AK2015" s="76">
        <f>IF(Table2[[#This Row],[PRICE TIER LOOKUP]]=0,0,IF(Table2[[#This Row],[PRICE TIER LOOKUP]]&gt;0,SUM(AB2015/AJ2015)))</f>
        <v>1.2554326643732393E-3</v>
      </c>
      <c r="AL2015" s="74" t="e">
        <f>IF(AK2015&lt;#REF!,"STRIKE",IF(AK2015&gt;=#REF!,"GOOD"))</f>
        <v>#REF!</v>
      </c>
      <c r="AM2015" s="75">
        <f>VLOOKUP(H2015,'Roll ups'!A:B,2,FALSE)</f>
        <v>325145452.83999985</v>
      </c>
      <c r="AN2015" s="77">
        <f t="shared" si="76"/>
        <v>2.6688203461575446E-4</v>
      </c>
      <c r="AO2015" s="74" t="str">
        <f>IFERROR(VLOOKUP(Table2[[#This Row],[Product Name]],'Roll ups'!L:P,5,FALSE),"GOOD")</f>
        <v>GOOD</v>
      </c>
      <c r="AP2015" s="74">
        <f>Table2[[#This Row],[Retail Dollar Vol Current 12 Mths]]/Table2[[#This Row],[SHELF SALES  LOOKUP]]</f>
        <v>2.6688203461575446E-4</v>
      </c>
      <c r="AQ2015" s="69">
        <f t="shared" si="77"/>
        <v>0</v>
      </c>
      <c r="AR2015" s="69" t="str">
        <f>IF(Table2[[#This Row],[Shelf Dollar Vol Last 12 Mths]]="","NO SALES LY",IF(Table2[[#This Row],[Shelf Dollar Vol Last 12 Mths]]&gt;0,IF(Table2[[#This Row],[COUNT OF STRIKES]]=0,"GOOD",IF(Table2[[#This Row],[COUNT OF STRIKES]]=1,"FAIR",IF(Table2[[#This Row],[COUNT OF STRIKES]]=2,"BUBBLE",IF(Table2[[#This Row],[COUNT OF STRIKES]]=3,"AT RISK"))))))</f>
        <v>NO SALES LY</v>
      </c>
      <c r="AS2015" s="69" t="e">
        <f>IF(Table2[[#This Row],[Shelf Dollar Vol Current 12 Mths]]&gt;#REF!,"MEETS $ CRITERIA",IF(Table2[[#This Row],[Shelf Dollar Vol Current 12 Mths]]&lt;#REF!+1,"DOES NOT MEET $ CRITERIA"))</f>
        <v>#REF!</v>
      </c>
      <c r="AT2015" s="78"/>
    </row>
    <row r="2016" spans="1:46" ht="13.8" x14ac:dyDescent="0.3">
      <c r="A2016" s="68" t="s">
        <v>11018</v>
      </c>
      <c r="B2016" s="69">
        <v>78172</v>
      </c>
      <c r="C2016" s="69">
        <v>297</v>
      </c>
      <c r="D2016" s="69" t="s">
        <v>25</v>
      </c>
      <c r="E2016" s="70">
        <v>45323</v>
      </c>
      <c r="F2016" s="70" t="s">
        <v>10734</v>
      </c>
      <c r="G2016" s="71" t="s">
        <v>11019</v>
      </c>
      <c r="H2016" s="69" t="s">
        <v>6315</v>
      </c>
      <c r="I2016" s="68" t="s">
        <v>252</v>
      </c>
      <c r="J2016" s="68" t="s">
        <v>252</v>
      </c>
      <c r="K2016" s="68" t="s">
        <v>146</v>
      </c>
      <c r="L2016" s="68" t="s">
        <v>146</v>
      </c>
      <c r="M2016" s="68" t="s">
        <v>191</v>
      </c>
      <c r="N2016" s="68" t="s">
        <v>211</v>
      </c>
      <c r="O2016" s="68" t="s">
        <v>11020</v>
      </c>
      <c r="P2016" s="72" t="s">
        <v>191</v>
      </c>
      <c r="Q2016" s="68" t="s">
        <v>11021</v>
      </c>
      <c r="R2016" s="68" t="s">
        <v>60</v>
      </c>
      <c r="S2016" s="68">
        <v>10</v>
      </c>
      <c r="T2016" s="68"/>
      <c r="U2016" s="68">
        <v>1</v>
      </c>
      <c r="V2016" s="68">
        <v>45.1</v>
      </c>
      <c r="W2016" s="68"/>
      <c r="X2016" s="68">
        <v>1</v>
      </c>
      <c r="Y2016" s="68">
        <v>248.31</v>
      </c>
      <c r="Z2016" s="68"/>
      <c r="AA2016" s="68">
        <v>1</v>
      </c>
      <c r="AB2016" s="73">
        <v>132264.64000000001</v>
      </c>
      <c r="AC2016" s="73"/>
      <c r="AD2016" s="73">
        <v>132264.64000000001</v>
      </c>
      <c r="AE2016" s="73"/>
      <c r="AF2016" s="73"/>
      <c r="AG2016" s="73">
        <f>IFERROR(VLOOKUP(J2016,'Roll ups'!D:E,2,FALSE),0)</f>
        <v>73393567.950000003</v>
      </c>
      <c r="AH2016" s="74">
        <f>IF(Table2[[#This Row],[CATEGORY TTL LOOKUP]]=0,0,IF(Table2[[#This Row],[CATEGORY TTL LOOKUP]]&gt;0,SUM(AB2016/AG2016)))</f>
        <v>1.8021284929233368E-3</v>
      </c>
      <c r="AI2016" s="74" t="str">
        <f>IFERROR(IF(AH2016&lt;#REF!,"STRIKE",IF(AH2016&gt;=#REF!,"GOOD")),"NO DATA")</f>
        <v>NO DATA</v>
      </c>
      <c r="AJ2016" s="75">
        <f>IFERROR(VLOOKUP(K2016,'Roll ups'!H:I,2,FALSE),0)</f>
        <v>69119979.479999974</v>
      </c>
      <c r="AK2016" s="76">
        <f>IF(Table2[[#This Row],[PRICE TIER LOOKUP]]=0,0,IF(Table2[[#This Row],[PRICE TIER LOOKUP]]&gt;0,SUM(AB2016/AJ2016)))</f>
        <v>1.9135514940115267E-3</v>
      </c>
      <c r="AL2016" s="74" t="e">
        <f>IF(AK2016&lt;#REF!,"STRIKE",IF(AK2016&gt;=#REF!,"GOOD"))</f>
        <v>#REF!</v>
      </c>
      <c r="AM2016" s="75">
        <f>VLOOKUP(H2016,'Roll ups'!A:B,2,FALSE)</f>
        <v>325145452.83999985</v>
      </c>
      <c r="AN2016" s="77">
        <f t="shared" si="76"/>
        <v>4.0678606711158849E-4</v>
      </c>
      <c r="AO2016" s="74" t="str">
        <f>IFERROR(VLOOKUP(Table2[[#This Row],[Product Name]],'Roll ups'!L:P,5,FALSE),"GOOD")</f>
        <v>GOOD</v>
      </c>
      <c r="AP2016" s="74">
        <f>Table2[[#This Row],[Retail Dollar Vol Current 12 Mths]]/Table2[[#This Row],[SHELF SALES  LOOKUP]]</f>
        <v>4.0678606711158849E-4</v>
      </c>
      <c r="AQ2016" s="69">
        <f t="shared" si="77"/>
        <v>0</v>
      </c>
      <c r="AR2016" s="69" t="str">
        <f>IF(Table2[[#This Row],[Shelf Dollar Vol Last 12 Mths]]="","NO SALES LY",IF(Table2[[#This Row],[Shelf Dollar Vol Last 12 Mths]]&gt;0,IF(Table2[[#This Row],[COUNT OF STRIKES]]=0,"GOOD",IF(Table2[[#This Row],[COUNT OF STRIKES]]=1,"FAIR",IF(Table2[[#This Row],[COUNT OF STRIKES]]=2,"BUBBLE",IF(Table2[[#This Row],[COUNT OF STRIKES]]=3,"AT RISK"))))))</f>
        <v>NO SALES LY</v>
      </c>
      <c r="AS2016" s="69" t="e">
        <f>IF(Table2[[#This Row],[Shelf Dollar Vol Current 12 Mths]]&gt;#REF!,"MEETS $ CRITERIA",IF(Table2[[#This Row],[Shelf Dollar Vol Current 12 Mths]]&lt;#REF!+1,"DOES NOT MEET $ CRITERIA"))</f>
        <v>#REF!</v>
      </c>
      <c r="AT2016" s="78"/>
    </row>
    <row r="2017" spans="1:46" ht="13.8" x14ac:dyDescent="0.3">
      <c r="A2017" s="68" t="s">
        <v>11022</v>
      </c>
      <c r="B2017" s="69">
        <v>78175</v>
      </c>
      <c r="C2017" s="69">
        <v>271</v>
      </c>
      <c r="D2017" s="69" t="s">
        <v>25</v>
      </c>
      <c r="E2017" s="70">
        <v>45323</v>
      </c>
      <c r="F2017" s="70" t="s">
        <v>10734</v>
      </c>
      <c r="G2017" s="71" t="s">
        <v>11023</v>
      </c>
      <c r="H2017" s="69" t="s">
        <v>6315</v>
      </c>
      <c r="I2017" s="68" t="s">
        <v>252</v>
      </c>
      <c r="J2017" s="68" t="s">
        <v>252</v>
      </c>
      <c r="K2017" s="68" t="s">
        <v>146</v>
      </c>
      <c r="L2017" s="68" t="s">
        <v>146</v>
      </c>
      <c r="M2017" s="68" t="s">
        <v>191</v>
      </c>
      <c r="N2017" s="68" t="s">
        <v>211</v>
      </c>
      <c r="O2017" s="68" t="s">
        <v>11024</v>
      </c>
      <c r="P2017" s="72" t="s">
        <v>191</v>
      </c>
      <c r="Q2017" s="68" t="s">
        <v>11021</v>
      </c>
      <c r="R2017" s="68" t="s">
        <v>60</v>
      </c>
      <c r="S2017" s="68">
        <v>2</v>
      </c>
      <c r="T2017" s="68"/>
      <c r="U2017" s="68">
        <v>1</v>
      </c>
      <c r="V2017" s="68">
        <v>13.88</v>
      </c>
      <c r="W2017" s="68"/>
      <c r="X2017" s="68">
        <v>1</v>
      </c>
      <c r="Y2017" s="68">
        <v>166.71</v>
      </c>
      <c r="Z2017" s="68"/>
      <c r="AA2017" s="68">
        <v>1</v>
      </c>
      <c r="AB2017" s="73">
        <v>88800</v>
      </c>
      <c r="AC2017" s="73"/>
      <c r="AD2017" s="73">
        <v>88800</v>
      </c>
      <c r="AE2017" s="73"/>
      <c r="AF2017" s="73"/>
      <c r="AG2017" s="73">
        <f>IFERROR(VLOOKUP(J2017,'Roll ups'!D:E,2,FALSE),0)</f>
        <v>73393567.950000003</v>
      </c>
      <c r="AH2017" s="74">
        <f>IF(Table2[[#This Row],[CATEGORY TTL LOOKUP]]=0,0,IF(Table2[[#This Row],[CATEGORY TTL LOOKUP]]&gt;0,SUM(AB2017/AG2017)))</f>
        <v>1.2099152893138504E-3</v>
      </c>
      <c r="AI2017" s="74" t="str">
        <f>IFERROR(IF(AH2017&lt;#REF!,"STRIKE",IF(AH2017&gt;=#REF!,"GOOD")),"NO DATA")</f>
        <v>NO DATA</v>
      </c>
      <c r="AJ2017" s="75">
        <f>IFERROR(VLOOKUP(K2017,'Roll ups'!H:I,2,FALSE),0)</f>
        <v>69119979.479999974</v>
      </c>
      <c r="AK2017" s="76">
        <f>IF(Table2[[#This Row],[PRICE TIER LOOKUP]]=0,0,IF(Table2[[#This Row],[PRICE TIER LOOKUP]]&gt;0,SUM(AB2017/AJ2017)))</f>
        <v>1.2847226036242457E-3</v>
      </c>
      <c r="AL2017" s="74" t="e">
        <f>IF(AK2017&lt;#REF!,"STRIKE",IF(AK2017&gt;=#REF!,"GOOD"))</f>
        <v>#REF!</v>
      </c>
      <c r="AM2017" s="75">
        <f>VLOOKUP(H2017,'Roll ups'!A:B,2,FALSE)</f>
        <v>325145452.83999985</v>
      </c>
      <c r="AN2017" s="77">
        <f t="shared" si="76"/>
        <v>2.7310854026827618E-4</v>
      </c>
      <c r="AO2017" s="74" t="str">
        <f>IFERROR(VLOOKUP(Table2[[#This Row],[Product Name]],'Roll ups'!L:P,5,FALSE),"GOOD")</f>
        <v>GOOD</v>
      </c>
      <c r="AP2017" s="74">
        <f>Table2[[#This Row],[Retail Dollar Vol Current 12 Mths]]/Table2[[#This Row],[SHELF SALES  LOOKUP]]</f>
        <v>2.7310854026827618E-4</v>
      </c>
      <c r="AQ2017" s="69">
        <f t="shared" si="77"/>
        <v>0</v>
      </c>
      <c r="AR2017" s="69" t="str">
        <f>IF(Table2[[#This Row],[Shelf Dollar Vol Last 12 Mths]]="","NO SALES LY",IF(Table2[[#This Row],[Shelf Dollar Vol Last 12 Mths]]&gt;0,IF(Table2[[#This Row],[COUNT OF STRIKES]]=0,"GOOD",IF(Table2[[#This Row],[COUNT OF STRIKES]]=1,"FAIR",IF(Table2[[#This Row],[COUNT OF STRIKES]]=2,"BUBBLE",IF(Table2[[#This Row],[COUNT OF STRIKES]]=3,"AT RISK"))))))</f>
        <v>NO SALES LY</v>
      </c>
      <c r="AS2017" s="69" t="e">
        <f>IF(Table2[[#This Row],[Shelf Dollar Vol Current 12 Mths]]&gt;#REF!,"MEETS $ CRITERIA",IF(Table2[[#This Row],[Shelf Dollar Vol Current 12 Mths]]&lt;#REF!+1,"DOES NOT MEET $ CRITERIA"))</f>
        <v>#REF!</v>
      </c>
      <c r="AT2017" s="78"/>
    </row>
    <row r="2018" spans="1:46" ht="13.8" x14ac:dyDescent="0.3">
      <c r="A2018" s="68" t="s">
        <v>11025</v>
      </c>
      <c r="B2018" s="69">
        <v>78178</v>
      </c>
      <c r="C2018" s="69">
        <v>291</v>
      </c>
      <c r="D2018" s="69" t="s">
        <v>25</v>
      </c>
      <c r="E2018" s="70">
        <v>45323</v>
      </c>
      <c r="F2018" s="70" t="s">
        <v>10734</v>
      </c>
      <c r="G2018" s="71" t="s">
        <v>11026</v>
      </c>
      <c r="H2018" s="69" t="s">
        <v>6315</v>
      </c>
      <c r="I2018" s="68" t="s">
        <v>252</v>
      </c>
      <c r="J2018" s="68" t="s">
        <v>252</v>
      </c>
      <c r="K2018" s="68" t="s">
        <v>146</v>
      </c>
      <c r="L2018" s="68" t="s">
        <v>146</v>
      </c>
      <c r="M2018" s="68" t="s">
        <v>191</v>
      </c>
      <c r="N2018" s="68" t="s">
        <v>211</v>
      </c>
      <c r="O2018" s="68" t="s">
        <v>11027</v>
      </c>
      <c r="P2018" s="72" t="s">
        <v>191</v>
      </c>
      <c r="Q2018" s="68" t="s">
        <v>11021</v>
      </c>
      <c r="R2018" s="68" t="s">
        <v>60</v>
      </c>
      <c r="S2018" s="68">
        <v>9</v>
      </c>
      <c r="T2018" s="68"/>
      <c r="U2018" s="68">
        <v>1</v>
      </c>
      <c r="V2018" s="68">
        <v>44.3</v>
      </c>
      <c r="W2018" s="68"/>
      <c r="X2018" s="68">
        <v>1</v>
      </c>
      <c r="Y2018" s="68">
        <v>238.74</v>
      </c>
      <c r="Z2018" s="68"/>
      <c r="AA2018" s="68">
        <v>1</v>
      </c>
      <c r="AB2018" s="73">
        <v>127161.60000000001</v>
      </c>
      <c r="AC2018" s="73"/>
      <c r="AD2018" s="73">
        <v>127161.60000000001</v>
      </c>
      <c r="AE2018" s="73"/>
      <c r="AF2018" s="73"/>
      <c r="AG2018" s="73">
        <f>IFERROR(VLOOKUP(J2018,'Roll ups'!D:E,2,FALSE),0)</f>
        <v>73393567.950000003</v>
      </c>
      <c r="AH2018" s="74">
        <f>IF(Table2[[#This Row],[CATEGORY TTL LOOKUP]]=0,0,IF(Table2[[#This Row],[CATEGORY TTL LOOKUP]]&gt;0,SUM(AB2018/AG2018)))</f>
        <v>1.7325986942974339E-3</v>
      </c>
      <c r="AI2018" s="74" t="str">
        <f>IFERROR(IF(AH2018&lt;#REF!,"STRIKE",IF(AH2018&gt;=#REF!,"GOOD")),"NO DATA")</f>
        <v>NO DATA</v>
      </c>
      <c r="AJ2018" s="75">
        <f>IFERROR(VLOOKUP(K2018,'Roll ups'!H:I,2,FALSE),0)</f>
        <v>69119979.479999974</v>
      </c>
      <c r="AK2018" s="76">
        <f>IF(Table2[[#This Row],[PRICE TIER LOOKUP]]=0,0,IF(Table2[[#This Row],[PRICE TIER LOOKUP]]&gt;0,SUM(AB2018/AJ2018)))</f>
        <v>1.8397227683899198E-3</v>
      </c>
      <c r="AL2018" s="74" t="e">
        <f>IF(AK2018&lt;#REF!,"STRIKE",IF(AK2018&gt;=#REF!,"GOOD"))</f>
        <v>#REF!</v>
      </c>
      <c r="AM2018" s="75">
        <f>VLOOKUP(H2018,'Roll ups'!A:B,2,FALSE)</f>
        <v>325145452.83999985</v>
      </c>
      <c r="AN2018" s="77">
        <f t="shared" si="76"/>
        <v>3.9109142966417152E-4</v>
      </c>
      <c r="AO2018" s="74" t="str">
        <f>IFERROR(VLOOKUP(Table2[[#This Row],[Product Name]],'Roll ups'!L:P,5,FALSE),"GOOD")</f>
        <v>GOOD</v>
      </c>
      <c r="AP2018" s="74">
        <f>Table2[[#This Row],[Retail Dollar Vol Current 12 Mths]]/Table2[[#This Row],[SHELF SALES  LOOKUP]]</f>
        <v>3.9109142966417152E-4</v>
      </c>
      <c r="AQ2018" s="69">
        <f t="shared" si="77"/>
        <v>0</v>
      </c>
      <c r="AR2018" s="69" t="str">
        <f>IF(Table2[[#This Row],[Shelf Dollar Vol Last 12 Mths]]="","NO SALES LY",IF(Table2[[#This Row],[Shelf Dollar Vol Last 12 Mths]]&gt;0,IF(Table2[[#This Row],[COUNT OF STRIKES]]=0,"GOOD",IF(Table2[[#This Row],[COUNT OF STRIKES]]=1,"FAIR",IF(Table2[[#This Row],[COUNT OF STRIKES]]=2,"BUBBLE",IF(Table2[[#This Row],[COUNT OF STRIKES]]=3,"AT RISK"))))))</f>
        <v>NO SALES LY</v>
      </c>
      <c r="AS2018" s="69" t="e">
        <f>IF(Table2[[#This Row],[Shelf Dollar Vol Current 12 Mths]]&gt;#REF!,"MEETS $ CRITERIA",IF(Table2[[#This Row],[Shelf Dollar Vol Current 12 Mths]]&lt;#REF!+1,"DOES NOT MEET $ CRITERIA"))</f>
        <v>#REF!</v>
      </c>
      <c r="AT2018" s="78"/>
    </row>
    <row r="2019" spans="1:46" ht="13.8" x14ac:dyDescent="0.3">
      <c r="A2019" s="68" t="s">
        <v>5392</v>
      </c>
      <c r="B2019" s="69">
        <v>86487</v>
      </c>
      <c r="C2019" s="69">
        <v>824</v>
      </c>
      <c r="D2019" s="69" t="s">
        <v>25</v>
      </c>
      <c r="E2019" s="70">
        <v>45348</v>
      </c>
      <c r="F2019" s="70" t="s">
        <v>10734</v>
      </c>
      <c r="G2019" s="71" t="s">
        <v>11028</v>
      </c>
      <c r="H2019" s="69" t="s">
        <v>6315</v>
      </c>
      <c r="I2019" s="68" t="s">
        <v>54</v>
      </c>
      <c r="J2019" s="68" t="s">
        <v>191</v>
      </c>
      <c r="K2019" s="68" t="s">
        <v>104</v>
      </c>
      <c r="L2019" s="68" t="s">
        <v>104</v>
      </c>
      <c r="M2019" s="68" t="s">
        <v>191</v>
      </c>
      <c r="N2019" s="68" t="s">
        <v>211</v>
      </c>
      <c r="O2019" s="68" t="s">
        <v>11029</v>
      </c>
      <c r="P2019" s="72" t="s">
        <v>191</v>
      </c>
      <c r="Q2019" s="68" t="s">
        <v>213</v>
      </c>
      <c r="R2019" s="68" t="s">
        <v>31</v>
      </c>
      <c r="S2019" s="68">
        <v>596</v>
      </c>
      <c r="T2019" s="68">
        <v>685.31</v>
      </c>
      <c r="U2019" s="68">
        <v>-0.15</v>
      </c>
      <c r="V2019" s="68">
        <v>1982.9</v>
      </c>
      <c r="W2019" s="68">
        <v>2000.36</v>
      </c>
      <c r="X2019" s="68">
        <v>-0.01</v>
      </c>
      <c r="Y2019" s="68">
        <v>6932.93</v>
      </c>
      <c r="Z2019" s="68">
        <v>6163.19</v>
      </c>
      <c r="AA2019" s="68">
        <v>0.11</v>
      </c>
      <c r="AB2019" s="73">
        <v>226508.37</v>
      </c>
      <c r="AC2019" s="73">
        <v>201183.08</v>
      </c>
      <c r="AD2019" s="73">
        <v>226508.37</v>
      </c>
      <c r="AE2019" s="73">
        <v>201183.08</v>
      </c>
      <c r="AF2019" s="73"/>
      <c r="AG2019" s="73">
        <f>IFERROR(VLOOKUP(J2019,'Roll ups'!D:E,2,FALSE),0)</f>
        <v>22444928.369999994</v>
      </c>
      <c r="AH2019" s="74">
        <f>IF(Table2[[#This Row],[CATEGORY TTL LOOKUP]]=0,0,IF(Table2[[#This Row],[CATEGORY TTL LOOKUP]]&gt;0,SUM(AB2019/AG2019)))</f>
        <v>1.0091739490813089E-2</v>
      </c>
      <c r="AI2019" s="74" t="str">
        <f>IFERROR(IF(AH2019&lt;#REF!,"STRIKE",IF(AH2019&gt;=#REF!,"GOOD")),"NO DATA")</f>
        <v>NO DATA</v>
      </c>
      <c r="AJ2019" s="75">
        <f>IFERROR(VLOOKUP(K2019,'Roll ups'!H:I,2,FALSE),0)</f>
        <v>34230392.709999993</v>
      </c>
      <c r="AK2019" s="76">
        <f>IF(Table2[[#This Row],[PRICE TIER LOOKUP]]=0,0,IF(Table2[[#This Row],[PRICE TIER LOOKUP]]&gt;0,SUM(AB2019/AJ2019)))</f>
        <v>6.6171712349016761E-3</v>
      </c>
      <c r="AL2019" s="74" t="e">
        <f>IF(AK2019&lt;#REF!,"STRIKE",IF(AK2019&gt;=#REF!,"GOOD"))</f>
        <v>#REF!</v>
      </c>
      <c r="AM2019" s="75">
        <f>VLOOKUP(H2019,'Roll ups'!A:B,2,FALSE)</f>
        <v>325145452.83999985</v>
      </c>
      <c r="AN2019" s="77">
        <f t="shared" si="76"/>
        <v>6.9663705280683112E-4</v>
      </c>
      <c r="AO2019" s="74" t="str">
        <f>IFERROR(VLOOKUP(Table2[[#This Row],[Product Name]],'Roll ups'!L:P,5,FALSE),"GOOD")</f>
        <v>GOOD</v>
      </c>
      <c r="AP2019" s="74">
        <f>Table2[[#This Row],[Retail Dollar Vol Current 12 Mths]]/Table2[[#This Row],[SHELF SALES  LOOKUP]]</f>
        <v>6.9663705280683112E-4</v>
      </c>
      <c r="AQ2019" s="69">
        <f t="shared" si="77"/>
        <v>0</v>
      </c>
      <c r="AR201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019" s="69" t="e">
        <f>IF(Table2[[#This Row],[Shelf Dollar Vol Current 12 Mths]]&gt;#REF!,"MEETS $ CRITERIA",IF(Table2[[#This Row],[Shelf Dollar Vol Current 12 Mths]]&lt;#REF!+1,"DOES NOT MEET $ CRITERIA"))</f>
        <v>#REF!</v>
      </c>
      <c r="AT2019" s="78"/>
    </row>
    <row r="2020" spans="1:46" ht="13.8" x14ac:dyDescent="0.3">
      <c r="A2020" s="68" t="s">
        <v>11030</v>
      </c>
      <c r="B2020" s="69">
        <v>86471</v>
      </c>
      <c r="C2020" s="69">
        <v>101</v>
      </c>
      <c r="D2020" s="69" t="s">
        <v>25</v>
      </c>
      <c r="E2020" s="70">
        <v>45348</v>
      </c>
      <c r="F2020" s="70" t="s">
        <v>10734</v>
      </c>
      <c r="G2020" s="71" t="s">
        <v>11031</v>
      </c>
      <c r="H2020" s="69" t="s">
        <v>6315</v>
      </c>
      <c r="I2020" s="68" t="s">
        <v>758</v>
      </c>
      <c r="J2020" s="68" t="s">
        <v>175</v>
      </c>
      <c r="K2020" s="68" t="s">
        <v>132</v>
      </c>
      <c r="L2020" s="68" t="s">
        <v>6320</v>
      </c>
      <c r="M2020" s="68" t="s">
        <v>175</v>
      </c>
      <c r="N2020" s="68" t="s">
        <v>176</v>
      </c>
      <c r="O2020" s="68" t="s">
        <v>11032</v>
      </c>
      <c r="P2020" s="72" t="s">
        <v>191</v>
      </c>
      <c r="Q2020" s="68" t="s">
        <v>11033</v>
      </c>
      <c r="R2020" s="68" t="s">
        <v>31</v>
      </c>
      <c r="S2020" s="68">
        <v>2</v>
      </c>
      <c r="T2020" s="68">
        <v>2</v>
      </c>
      <c r="U2020" s="68">
        <v>0</v>
      </c>
      <c r="V2020" s="68">
        <v>3</v>
      </c>
      <c r="W2020" s="68">
        <v>7.5</v>
      </c>
      <c r="X2020" s="68">
        <v>-1.5</v>
      </c>
      <c r="Y2020" s="68">
        <v>11.92</v>
      </c>
      <c r="Z2020" s="68">
        <v>25.5</v>
      </c>
      <c r="AA2020" s="68">
        <v>-1.1399999999999999</v>
      </c>
      <c r="AB2020" s="73">
        <v>4468.87</v>
      </c>
      <c r="AC2020" s="73">
        <v>9819.5400000000009</v>
      </c>
      <c r="AD2020" s="73">
        <v>4588.87</v>
      </c>
      <c r="AE2020" s="73">
        <v>9819.5400000000009</v>
      </c>
      <c r="AF2020" s="73"/>
      <c r="AG2020" s="73">
        <f>IFERROR(VLOOKUP(J2020,'Roll ups'!D:E,2,FALSE),0)</f>
        <v>52239627.039999984</v>
      </c>
      <c r="AH2020" s="74">
        <f>IF(Table2[[#This Row],[CATEGORY TTL LOOKUP]]=0,0,IF(Table2[[#This Row],[CATEGORY TTL LOOKUP]]&gt;0,SUM(AB2020/AG2020)))</f>
        <v>8.5545595426594025E-5</v>
      </c>
      <c r="AI2020" s="74" t="str">
        <f>IFERROR(IF(AH2020&lt;#REF!,"STRIKE",IF(AH2020&gt;=#REF!,"GOOD")),"NO DATA")</f>
        <v>NO DATA</v>
      </c>
      <c r="AJ2020" s="75">
        <f>IFERROR(VLOOKUP(K2020,'Roll ups'!H:I,2,FALSE),0)</f>
        <v>126094742.97999983</v>
      </c>
      <c r="AK2020" s="76">
        <f>IF(Table2[[#This Row],[PRICE TIER LOOKUP]]=0,0,IF(Table2[[#This Row],[PRICE TIER LOOKUP]]&gt;0,SUM(AB2020/AJ2020)))</f>
        <v>3.5440573448084333E-5</v>
      </c>
      <c r="AL2020" s="74" t="e">
        <f>IF(AK2020&lt;#REF!,"STRIKE",IF(AK2020&gt;=#REF!,"GOOD"))</f>
        <v>#REF!</v>
      </c>
      <c r="AM2020" s="75">
        <f>VLOOKUP(H2020,'Roll ups'!A:B,2,FALSE)</f>
        <v>325145452.83999985</v>
      </c>
      <c r="AN2020" s="77">
        <f t="shared" si="76"/>
        <v>1.3744218044467247E-5</v>
      </c>
      <c r="AO2020" s="74" t="str">
        <f>IFERROR(VLOOKUP(Table2[[#This Row],[Product Name]],'Roll ups'!L:P,5,FALSE),"GOOD")</f>
        <v>GOOD</v>
      </c>
      <c r="AP2020" s="74">
        <f>Table2[[#This Row],[Retail Dollar Vol Current 12 Mths]]/Table2[[#This Row],[SHELF SALES  LOOKUP]]</f>
        <v>1.4113283639424375E-5</v>
      </c>
      <c r="AQ2020" s="69">
        <f t="shared" si="77"/>
        <v>0</v>
      </c>
      <c r="AR202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020" s="69" t="e">
        <f>IF(Table2[[#This Row],[Shelf Dollar Vol Current 12 Mths]]&gt;#REF!,"MEETS $ CRITERIA",IF(Table2[[#This Row],[Shelf Dollar Vol Current 12 Mths]]&lt;#REF!+1,"DOES NOT MEET $ CRITERIA"))</f>
        <v>#REF!</v>
      </c>
      <c r="AT2020" s="78"/>
    </row>
    <row r="2021" spans="1:46" ht="13.8" x14ac:dyDescent="0.3">
      <c r="A2021" s="68" t="s">
        <v>11034</v>
      </c>
      <c r="B2021" s="69">
        <v>36677</v>
      </c>
      <c r="C2021" s="69">
        <v>124</v>
      </c>
      <c r="D2021" s="69" t="s">
        <v>25</v>
      </c>
      <c r="E2021" s="70">
        <v>45348</v>
      </c>
      <c r="F2021" s="70" t="s">
        <v>10734</v>
      </c>
      <c r="G2021" s="71" t="s">
        <v>11035</v>
      </c>
      <c r="H2021" s="69" t="s">
        <v>6315</v>
      </c>
      <c r="I2021" s="68" t="s">
        <v>252</v>
      </c>
      <c r="J2021" s="68" t="s">
        <v>252</v>
      </c>
      <c r="K2021" s="68" t="s">
        <v>146</v>
      </c>
      <c r="L2021" s="68" t="s">
        <v>6320</v>
      </c>
      <c r="M2021" s="68" t="s">
        <v>252</v>
      </c>
      <c r="N2021" s="68" t="s">
        <v>154</v>
      </c>
      <c r="O2021" s="68" t="s">
        <v>11036</v>
      </c>
      <c r="P2021" s="72" t="s">
        <v>252</v>
      </c>
      <c r="Q2021" s="68" t="s">
        <v>11033</v>
      </c>
      <c r="R2021" s="68" t="s">
        <v>31</v>
      </c>
      <c r="S2021" s="68">
        <v>2</v>
      </c>
      <c r="T2021" s="68">
        <v>2</v>
      </c>
      <c r="U2021" s="68">
        <v>0</v>
      </c>
      <c r="V2021" s="68">
        <v>4.5</v>
      </c>
      <c r="W2021" s="68">
        <v>4.5</v>
      </c>
      <c r="X2021" s="68">
        <v>0</v>
      </c>
      <c r="Y2021" s="68">
        <v>18</v>
      </c>
      <c r="Z2021" s="68">
        <v>19</v>
      </c>
      <c r="AA2021" s="68">
        <v>-0.06</v>
      </c>
      <c r="AB2021" s="73">
        <v>4557.6000000000004</v>
      </c>
      <c r="AC2021" s="73">
        <v>4684.26</v>
      </c>
      <c r="AD2021" s="73">
        <v>4797.3599999999997</v>
      </c>
      <c r="AE2021" s="73">
        <v>4963.9799999999996</v>
      </c>
      <c r="AF2021" s="73"/>
      <c r="AG2021" s="73">
        <f>IFERROR(VLOOKUP(J2021,'Roll ups'!D:E,2,FALSE),0)</f>
        <v>73393567.950000003</v>
      </c>
      <c r="AH2021" s="74">
        <f>IF(Table2[[#This Row],[CATEGORY TTL LOOKUP]]=0,0,IF(Table2[[#This Row],[CATEGORY TTL LOOKUP]]&gt;0,SUM(AB2021/AG2021)))</f>
        <v>6.2098084713702769E-5</v>
      </c>
      <c r="AI2021" s="74" t="str">
        <f>IFERROR(IF(AH2021&lt;#REF!,"STRIKE",IF(AH2021&gt;=#REF!,"GOOD")),"NO DATA")</f>
        <v>NO DATA</v>
      </c>
      <c r="AJ2021" s="75">
        <f>IFERROR(VLOOKUP(K2021,'Roll ups'!H:I,2,FALSE),0)</f>
        <v>69119979.479999974</v>
      </c>
      <c r="AK2021" s="76">
        <f>IF(Table2[[#This Row],[PRICE TIER LOOKUP]]=0,0,IF(Table2[[#This Row],[PRICE TIER LOOKUP]]&gt;0,SUM(AB2021/AJ2021)))</f>
        <v>6.5937519575201157E-5</v>
      </c>
      <c r="AL2021" s="74" t="e">
        <f>IF(AK2021&lt;#REF!,"STRIKE",IF(AK2021&gt;=#REF!,"GOOD"))</f>
        <v>#REF!</v>
      </c>
      <c r="AM2021" s="75">
        <f>VLOOKUP(H2021,'Roll ups'!A:B,2,FALSE)</f>
        <v>325145452.83999985</v>
      </c>
      <c r="AN2021" s="77">
        <f t="shared" si="76"/>
        <v>1.4017111296471798E-5</v>
      </c>
      <c r="AO2021" s="74" t="str">
        <f>IFERROR(VLOOKUP(Table2[[#This Row],[Product Name]],'Roll ups'!L:P,5,FALSE),"GOOD")</f>
        <v>GOOD</v>
      </c>
      <c r="AP2021" s="74">
        <f>Table2[[#This Row],[Retail Dollar Vol Current 12 Mths]]/Table2[[#This Row],[SHELF SALES  LOOKUP]]</f>
        <v>1.4754504355196141E-5</v>
      </c>
      <c r="AQ2021" s="69">
        <f t="shared" si="77"/>
        <v>0</v>
      </c>
      <c r="AR202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021" s="69" t="e">
        <f>IF(Table2[[#This Row],[Shelf Dollar Vol Current 12 Mths]]&gt;#REF!,"MEETS $ CRITERIA",IF(Table2[[#This Row],[Shelf Dollar Vol Current 12 Mths]]&lt;#REF!+1,"DOES NOT MEET $ CRITERIA"))</f>
        <v>#REF!</v>
      </c>
      <c r="AT2021" s="78"/>
    </row>
    <row r="2022" spans="1:46" ht="13.8" x14ac:dyDescent="0.3">
      <c r="A2022" s="68" t="s">
        <v>11037</v>
      </c>
      <c r="B2022" s="69">
        <v>26970</v>
      </c>
      <c r="C2022" s="69">
        <v>47</v>
      </c>
      <c r="D2022" s="69" t="s">
        <v>25</v>
      </c>
      <c r="E2022" s="70">
        <v>45352</v>
      </c>
      <c r="F2022" s="70" t="s">
        <v>10734</v>
      </c>
      <c r="G2022" s="71" t="s">
        <v>11038</v>
      </c>
      <c r="H2022" s="69" t="s">
        <v>6315</v>
      </c>
      <c r="I2022" s="68" t="s">
        <v>758</v>
      </c>
      <c r="J2022" s="68" t="s">
        <v>175</v>
      </c>
      <c r="K2022" s="68" t="s">
        <v>146</v>
      </c>
      <c r="L2022" s="68" t="s">
        <v>146</v>
      </c>
      <c r="M2022" s="68" t="s">
        <v>175</v>
      </c>
      <c r="N2022" s="68" t="s">
        <v>176</v>
      </c>
      <c r="O2022" s="68" t="s">
        <v>11039</v>
      </c>
      <c r="P2022" s="72" t="s">
        <v>6357</v>
      </c>
      <c r="Q2022" s="68" t="s">
        <v>42</v>
      </c>
      <c r="R2022" s="68" t="s">
        <v>31</v>
      </c>
      <c r="S2022" s="68">
        <v>4</v>
      </c>
      <c r="T2022" s="68"/>
      <c r="U2022" s="68">
        <v>1</v>
      </c>
      <c r="V2022" s="68">
        <v>30</v>
      </c>
      <c r="W2022" s="68"/>
      <c r="X2022" s="68">
        <v>1</v>
      </c>
      <c r="Y2022" s="68">
        <v>54</v>
      </c>
      <c r="Z2022" s="68"/>
      <c r="AA2022" s="68">
        <v>1</v>
      </c>
      <c r="AB2022" s="73">
        <v>19193.759999999998</v>
      </c>
      <c r="AC2022" s="73"/>
      <c r="AD2022" s="73">
        <v>19193.759999999998</v>
      </c>
      <c r="AE2022" s="73"/>
      <c r="AF2022" s="73"/>
      <c r="AG2022" s="73">
        <f>IFERROR(VLOOKUP(J2022,'Roll ups'!D:E,2,FALSE),0)</f>
        <v>52239627.039999984</v>
      </c>
      <c r="AH2022" s="74">
        <f>IF(Table2[[#This Row],[CATEGORY TTL LOOKUP]]=0,0,IF(Table2[[#This Row],[CATEGORY TTL LOOKUP]]&gt;0,SUM(AB2022/AG2022)))</f>
        <v>3.674176307825341E-4</v>
      </c>
      <c r="AI2022" s="74" t="str">
        <f>IFERROR(IF(AH2022&lt;#REF!,"STRIKE",IF(AH2022&gt;=#REF!,"GOOD")),"NO DATA")</f>
        <v>NO DATA</v>
      </c>
      <c r="AJ2022" s="75">
        <f>IFERROR(VLOOKUP(K2022,'Roll ups'!H:I,2,FALSE),0)</f>
        <v>69119979.479999974</v>
      </c>
      <c r="AK2022" s="76">
        <f>IF(Table2[[#This Row],[PRICE TIER LOOKUP]]=0,0,IF(Table2[[#This Row],[PRICE TIER LOOKUP]]&gt;0,SUM(AB2022/AJ2022)))</f>
        <v>2.7768758243850111E-4</v>
      </c>
      <c r="AL2022" s="74" t="e">
        <f>IF(AK2022&lt;#REF!,"STRIKE",IF(AK2022&gt;=#REF!,"GOOD"))</f>
        <v>#REF!</v>
      </c>
      <c r="AM2022" s="75">
        <f>VLOOKUP(H2022,'Roll ups'!A:B,2,FALSE)</f>
        <v>325145452.83999985</v>
      </c>
      <c r="AN2022" s="77">
        <f t="shared" ref="AN2022:AN2023" si="78">AB2022/AM2022</f>
        <v>5.9031303782203024E-5</v>
      </c>
      <c r="AO2022" s="74" t="str">
        <f>IFERROR(VLOOKUP(Table2[[#This Row],[Product Name]],'Roll ups'!L:P,5,FALSE),"GOOD")</f>
        <v>GOOD</v>
      </c>
      <c r="AP2022" s="74">
        <f>Table2[[#This Row],[Retail Dollar Vol Current 12 Mths]]/Table2[[#This Row],[SHELF SALES  LOOKUP]]</f>
        <v>5.9031303782203024E-5</v>
      </c>
      <c r="AQ2022" s="69">
        <f t="shared" ref="AQ2022:AQ2023" si="79">COUNTIF(AG2022:AO2022,"Strike")</f>
        <v>0</v>
      </c>
      <c r="AR2022" s="69" t="str">
        <f>IF(Table2[[#This Row],[Shelf Dollar Vol Last 12 Mths]]="","NO SALES LY",IF(Table2[[#This Row],[Shelf Dollar Vol Last 12 Mths]]&gt;0,IF(Table2[[#This Row],[COUNT OF STRIKES]]=0,"GOOD",IF(Table2[[#This Row],[COUNT OF STRIKES]]=1,"FAIR",IF(Table2[[#This Row],[COUNT OF STRIKES]]=2,"BUBBLE",IF(Table2[[#This Row],[COUNT OF STRIKES]]=3,"AT RISK"))))))</f>
        <v>NO SALES LY</v>
      </c>
      <c r="AS2022" s="69" t="e">
        <f>IF(Table2[[#This Row],[Shelf Dollar Vol Current 12 Mths]]&gt;#REF!,"MEETS $ CRITERIA",IF(Table2[[#This Row],[Shelf Dollar Vol Current 12 Mths]]&lt;#REF!+1,"DOES NOT MEET $ CRITERIA"))</f>
        <v>#REF!</v>
      </c>
      <c r="AT2022" s="78"/>
    </row>
    <row r="2023" spans="1:46" ht="13.8" x14ac:dyDescent="0.3">
      <c r="A2023" s="68" t="s">
        <v>11040</v>
      </c>
      <c r="B2023" s="69">
        <v>26975</v>
      </c>
      <c r="C2023" s="69">
        <v>20</v>
      </c>
      <c r="D2023" s="69" t="s">
        <v>25</v>
      </c>
      <c r="E2023" s="70">
        <v>45352</v>
      </c>
      <c r="F2023" s="70" t="s">
        <v>10734</v>
      </c>
      <c r="G2023" s="71" t="s">
        <v>11041</v>
      </c>
      <c r="H2023" s="69" t="s">
        <v>6315</v>
      </c>
      <c r="I2023" s="68" t="s">
        <v>735</v>
      </c>
      <c r="J2023" s="68" t="s">
        <v>736</v>
      </c>
      <c r="K2023" s="68" t="s">
        <v>736</v>
      </c>
      <c r="L2023" s="68" t="s">
        <v>146</v>
      </c>
      <c r="M2023" s="68" t="s">
        <v>175</v>
      </c>
      <c r="N2023" s="68" t="s">
        <v>176</v>
      </c>
      <c r="O2023" s="68" t="s">
        <v>11042</v>
      </c>
      <c r="P2023" s="72" t="s">
        <v>6357</v>
      </c>
      <c r="Q2023" s="68" t="s">
        <v>42</v>
      </c>
      <c r="R2023" s="68" t="s">
        <v>31</v>
      </c>
      <c r="S2023" s="68">
        <v>3</v>
      </c>
      <c r="T2023" s="68"/>
      <c r="U2023" s="68">
        <v>1</v>
      </c>
      <c r="V2023" s="68">
        <v>16</v>
      </c>
      <c r="W2023" s="68"/>
      <c r="X2023" s="68">
        <v>1</v>
      </c>
      <c r="Y2023" s="68">
        <v>25</v>
      </c>
      <c r="Z2023" s="68"/>
      <c r="AA2023" s="68">
        <v>1</v>
      </c>
      <c r="AB2023" s="73">
        <v>9330</v>
      </c>
      <c r="AC2023" s="73"/>
      <c r="AD2023" s="73">
        <v>9330</v>
      </c>
      <c r="AE2023" s="73"/>
      <c r="AF2023" s="73"/>
      <c r="AG2023" s="73">
        <f>IFERROR(VLOOKUP(J2023,'Roll ups'!D:E,2,FALSE),0)</f>
        <v>1024946.76</v>
      </c>
      <c r="AH2023" s="74">
        <f>IF(Table2[[#This Row],[CATEGORY TTL LOOKUP]]=0,0,IF(Table2[[#This Row],[CATEGORY TTL LOOKUP]]&gt;0,SUM(AB2023/AG2023)))</f>
        <v>9.1029118429527007E-3</v>
      </c>
      <c r="AI2023" s="74" t="str">
        <f>IFERROR(IF(AH2023&lt;#REF!,"STRIKE",IF(AH2023&gt;=#REF!,"GOOD")),"NO DATA")</f>
        <v>NO DATA</v>
      </c>
      <c r="AJ2023" s="75">
        <f>IFERROR(VLOOKUP(K2023,'Roll ups'!H:I,2,FALSE),0)</f>
        <v>1024946.76</v>
      </c>
      <c r="AK2023" s="76">
        <f>IF(Table2[[#This Row],[PRICE TIER LOOKUP]]=0,0,IF(Table2[[#This Row],[PRICE TIER LOOKUP]]&gt;0,SUM(AB2023/AJ2023)))</f>
        <v>9.1029118429527007E-3</v>
      </c>
      <c r="AL2023" s="74" t="e">
        <f>IF(AK2023&lt;#REF!,"STRIKE",IF(AK2023&gt;=#REF!,"GOOD"))</f>
        <v>#REF!</v>
      </c>
      <c r="AM2023" s="75">
        <f>VLOOKUP(H2023,'Roll ups'!A:B,2,FALSE)</f>
        <v>325145452.83999985</v>
      </c>
      <c r="AN2023" s="77">
        <f t="shared" si="78"/>
        <v>2.8694850007916856E-5</v>
      </c>
      <c r="AO2023" s="74" t="str">
        <f>IFERROR(VLOOKUP(Table2[[#This Row],[Product Name]],'Roll ups'!L:P,5,FALSE),"GOOD")</f>
        <v>GOOD</v>
      </c>
      <c r="AP2023" s="74">
        <f>Table2[[#This Row],[Retail Dollar Vol Current 12 Mths]]/Table2[[#This Row],[SHELF SALES  LOOKUP]]</f>
        <v>2.8694850007916856E-5</v>
      </c>
      <c r="AQ2023" s="69">
        <f t="shared" si="79"/>
        <v>0</v>
      </c>
      <c r="AR2023" s="69" t="str">
        <f>IF(Table2[[#This Row],[Shelf Dollar Vol Last 12 Mths]]="","NO SALES LY",IF(Table2[[#This Row],[Shelf Dollar Vol Last 12 Mths]]&gt;0,IF(Table2[[#This Row],[COUNT OF STRIKES]]=0,"GOOD",IF(Table2[[#This Row],[COUNT OF STRIKES]]=1,"FAIR",IF(Table2[[#This Row],[COUNT OF STRIKES]]=2,"BUBBLE",IF(Table2[[#This Row],[COUNT OF STRIKES]]=3,"AT RISK"))))))</f>
        <v>NO SALES LY</v>
      </c>
      <c r="AS2023" s="69" t="e">
        <f>IF(Table2[[#This Row],[Shelf Dollar Vol Current 12 Mths]]&gt;#REF!,"MEETS $ CRITERIA",IF(Table2[[#This Row],[Shelf Dollar Vol Current 12 Mths]]&lt;#REF!+1,"DOES NOT MEET $ CRITERIA"))</f>
        <v>#REF!</v>
      </c>
      <c r="AT2023" s="78"/>
    </row>
    <row r="2024" spans="1:46" ht="13.8" x14ac:dyDescent="0.3">
      <c r="A2024" s="68" t="s">
        <v>11043</v>
      </c>
      <c r="B2024" s="69">
        <v>87277</v>
      </c>
      <c r="C2024" s="69">
        <v>73</v>
      </c>
      <c r="D2024" s="69" t="s">
        <v>25</v>
      </c>
      <c r="E2024" s="70">
        <v>45369</v>
      </c>
      <c r="F2024" s="70" t="s">
        <v>10734</v>
      </c>
      <c r="G2024" s="71" t="s">
        <v>11044</v>
      </c>
      <c r="H2024" s="69" t="s">
        <v>6315</v>
      </c>
      <c r="I2024" s="68" t="s">
        <v>245</v>
      </c>
      <c r="J2024" s="68" t="s">
        <v>245</v>
      </c>
      <c r="K2024" s="68" t="s">
        <v>6320</v>
      </c>
      <c r="L2024" s="68" t="s">
        <v>6320</v>
      </c>
      <c r="M2024" s="68" t="s">
        <v>245</v>
      </c>
      <c r="N2024" s="68" t="s">
        <v>246</v>
      </c>
      <c r="O2024" s="68" t="s">
        <v>11045</v>
      </c>
      <c r="P2024" s="72" t="s">
        <v>245</v>
      </c>
      <c r="Q2024" s="68" t="s">
        <v>34</v>
      </c>
      <c r="R2024" s="68" t="s">
        <v>31</v>
      </c>
      <c r="S2024" s="68">
        <v>1</v>
      </c>
      <c r="T2024" s="68">
        <v>25</v>
      </c>
      <c r="U2024" s="68">
        <v>-49</v>
      </c>
      <c r="V2024" s="68">
        <v>6</v>
      </c>
      <c r="W2024" s="68">
        <v>37</v>
      </c>
      <c r="X2024" s="68">
        <v>-5.17</v>
      </c>
      <c r="Y2024" s="68">
        <v>17.420000000000002</v>
      </c>
      <c r="Z2024" s="68">
        <v>37</v>
      </c>
      <c r="AA2024" s="68">
        <v>-1.1200000000000001</v>
      </c>
      <c r="AB2024" s="73">
        <v>8008.88</v>
      </c>
      <c r="AC2024" s="73">
        <v>17014.080000000002</v>
      </c>
      <c r="AD2024" s="73">
        <v>8008.88</v>
      </c>
      <c r="AE2024" s="73">
        <v>17014.080000000002</v>
      </c>
      <c r="AF2024" s="73"/>
      <c r="AG2024" s="73">
        <f>IFERROR(VLOOKUP(J2024,'Roll ups'!D:E,2,FALSE),0)</f>
        <v>57863085.470000021</v>
      </c>
      <c r="AH2024" s="74">
        <f>IF(Table2[[#This Row],[CATEGORY TTL LOOKUP]]=0,0,IF(Table2[[#This Row],[CATEGORY TTL LOOKUP]]&gt;0,SUM(AB2024/AG2024)))</f>
        <v>1.3841086998639786E-4</v>
      </c>
      <c r="AI2024" s="74" t="str">
        <f>IFERROR(IF(AH2024&lt;#REF!,"STRIKE",IF(AH2024&gt;=#REF!,"GOOD")),"NO DATA")</f>
        <v>NO DATA</v>
      </c>
      <c r="AJ2024" s="75">
        <f>IFERROR(VLOOKUP(K2024,'Roll ups'!H:I,2,FALSE),0)</f>
        <v>3676796.11</v>
      </c>
      <c r="AK2024" s="76">
        <f>IF(Table2[[#This Row],[PRICE TIER LOOKUP]]=0,0,IF(Table2[[#This Row],[PRICE TIER LOOKUP]]&gt;0,SUM(AB2024/AJ2024)))</f>
        <v>2.1782224959980175E-3</v>
      </c>
      <c r="AL2024" s="74" t="e">
        <f>IF(AK2024&lt;#REF!,"STRIKE",IF(AK2024&gt;=#REF!,"GOOD"))</f>
        <v>#REF!</v>
      </c>
      <c r="AM2024" s="75">
        <f>VLOOKUP(H2024,'Roll ups'!A:B,2,FALSE)</f>
        <v>325145452.83999985</v>
      </c>
      <c r="AN2024" s="77">
        <f t="shared" ref="AN2024:AN2049" si="80">AB2024/AM2024</f>
        <v>2.4631683851168826E-5</v>
      </c>
      <c r="AO2024" s="74" t="str">
        <f>IFERROR(VLOOKUP(Table2[[#This Row],[Product Name]],'Roll ups'!L:P,5,FALSE),"GOOD")</f>
        <v>GOOD</v>
      </c>
      <c r="AP2024" s="74">
        <f>Table2[[#This Row],[Retail Dollar Vol Current 12 Mths]]/Table2[[#This Row],[SHELF SALES  LOOKUP]]</f>
        <v>2.4631683851168826E-5</v>
      </c>
      <c r="AQ2024" s="69">
        <f t="shared" ref="AQ2024:AQ2049" si="81">COUNTIF(AG2024:AO2024,"Strike")</f>
        <v>0</v>
      </c>
      <c r="AR202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024" s="69" t="e">
        <f>IF(Table2[[#This Row],[Shelf Dollar Vol Current 12 Mths]]&gt;#REF!,"MEETS $ CRITERIA",IF(Table2[[#This Row],[Shelf Dollar Vol Current 12 Mths]]&lt;#REF!+1,"DOES NOT MEET $ CRITERIA"))</f>
        <v>#REF!</v>
      </c>
      <c r="AT2024" s="78"/>
    </row>
    <row r="2025" spans="1:46" ht="13.8" x14ac:dyDescent="0.3">
      <c r="A2025" s="68" t="s">
        <v>11046</v>
      </c>
      <c r="B2025" s="69">
        <v>51682</v>
      </c>
      <c r="C2025" s="69">
        <v>47</v>
      </c>
      <c r="D2025" s="69" t="s">
        <v>25</v>
      </c>
      <c r="E2025" s="70">
        <v>45383</v>
      </c>
      <c r="F2025" s="70" t="s">
        <v>10734</v>
      </c>
      <c r="G2025" s="71" t="s">
        <v>11047</v>
      </c>
      <c r="H2025" s="69" t="s">
        <v>6315</v>
      </c>
      <c r="I2025" s="68" t="s">
        <v>87</v>
      </c>
      <c r="J2025" s="68" t="s">
        <v>88</v>
      </c>
      <c r="K2025" s="68" t="s">
        <v>6320</v>
      </c>
      <c r="L2025" s="68" t="s">
        <v>6320</v>
      </c>
      <c r="M2025" s="68" t="s">
        <v>88</v>
      </c>
      <c r="N2025" s="68" t="s">
        <v>1164</v>
      </c>
      <c r="O2025" s="68" t="s">
        <v>11048</v>
      </c>
      <c r="P2025" s="72" t="s">
        <v>87</v>
      </c>
      <c r="Q2025" s="68" t="s">
        <v>11049</v>
      </c>
      <c r="R2025" s="68" t="s">
        <v>29</v>
      </c>
      <c r="S2025" s="68">
        <v>6</v>
      </c>
      <c r="T2025" s="68"/>
      <c r="U2025" s="68">
        <v>1</v>
      </c>
      <c r="V2025" s="68">
        <v>47.5</v>
      </c>
      <c r="W2025" s="68"/>
      <c r="X2025" s="68">
        <v>1</v>
      </c>
      <c r="Y2025" s="68">
        <v>47.5</v>
      </c>
      <c r="Z2025" s="68"/>
      <c r="AA2025" s="68">
        <v>1</v>
      </c>
      <c r="AB2025" s="73">
        <v>13839.6</v>
      </c>
      <c r="AC2025" s="73"/>
      <c r="AD2025" s="73">
        <v>13839.6</v>
      </c>
      <c r="AE2025" s="73"/>
      <c r="AF2025" s="73"/>
      <c r="AG2025" s="73">
        <f>IFERROR(VLOOKUP(J2025,'Roll ups'!D:E,2,FALSE),0)</f>
        <v>43814205.929999985</v>
      </c>
      <c r="AH2025" s="74">
        <f>IF(Table2[[#This Row],[CATEGORY TTL LOOKUP]]=0,0,IF(Table2[[#This Row],[CATEGORY TTL LOOKUP]]&gt;0,SUM(AB2025/AG2025)))</f>
        <v>3.1587015458207587E-4</v>
      </c>
      <c r="AI2025" s="74" t="str">
        <f>IFERROR(IF(AH2025&lt;#REF!,"STRIKE",IF(AH2025&gt;=#REF!,"GOOD")),"NO DATA")</f>
        <v>NO DATA</v>
      </c>
      <c r="AJ2025" s="75">
        <f>IFERROR(VLOOKUP(K2025,'Roll ups'!H:I,2,FALSE),0)</f>
        <v>3676796.11</v>
      </c>
      <c r="AK2025" s="76">
        <f>IF(Table2[[#This Row],[PRICE TIER LOOKUP]]=0,0,IF(Table2[[#This Row],[PRICE TIER LOOKUP]]&gt;0,SUM(AB2025/AJ2025)))</f>
        <v>3.7640379248551807E-3</v>
      </c>
      <c r="AL2025" s="74" t="e">
        <f>IF(AK2025&lt;#REF!,"STRIKE",IF(AK2025&gt;=#REF!,"GOOD"))</f>
        <v>#REF!</v>
      </c>
      <c r="AM2025" s="75">
        <f>VLOOKUP(H2025,'Roll ups'!A:B,2,FALSE)</f>
        <v>325145452.83999985</v>
      </c>
      <c r="AN2025" s="77">
        <f t="shared" si="80"/>
        <v>4.2564335066405802E-5</v>
      </c>
      <c r="AO2025" s="74" t="str">
        <f>IFERROR(VLOOKUP(Table2[[#This Row],[Product Name]],'Roll ups'!L:P,5,FALSE),"GOOD")</f>
        <v>GOOD</v>
      </c>
      <c r="AP2025" s="74">
        <f>Table2[[#This Row],[Retail Dollar Vol Current 12 Mths]]/Table2[[#This Row],[SHELF SALES  LOOKUP]]</f>
        <v>4.2564335066405802E-5</v>
      </c>
      <c r="AQ2025" s="69">
        <f t="shared" si="81"/>
        <v>0</v>
      </c>
      <c r="AR2025" s="69" t="str">
        <f>IF(Table2[[#This Row],[Shelf Dollar Vol Last 12 Mths]]="","NO SALES LY",IF(Table2[[#This Row],[Shelf Dollar Vol Last 12 Mths]]&gt;0,IF(Table2[[#This Row],[COUNT OF STRIKES]]=0,"GOOD",IF(Table2[[#This Row],[COUNT OF STRIKES]]=1,"FAIR",IF(Table2[[#This Row],[COUNT OF STRIKES]]=2,"BUBBLE",IF(Table2[[#This Row],[COUNT OF STRIKES]]=3,"AT RISK"))))))</f>
        <v>NO SALES LY</v>
      </c>
      <c r="AS2025" s="69" t="e">
        <f>IF(Table2[[#This Row],[Shelf Dollar Vol Current 12 Mths]]&gt;#REF!,"MEETS $ CRITERIA",IF(Table2[[#This Row],[Shelf Dollar Vol Current 12 Mths]]&lt;#REF!+1,"DOES NOT MEET $ CRITERIA"))</f>
        <v>#REF!</v>
      </c>
      <c r="AT2025" s="78"/>
    </row>
    <row r="2026" spans="1:46" ht="13.8" x14ac:dyDescent="0.3">
      <c r="A2026" s="68" t="s">
        <v>11050</v>
      </c>
      <c r="B2026" s="69">
        <v>102286</v>
      </c>
      <c r="C2026" s="69">
        <v>131</v>
      </c>
      <c r="D2026" s="69" t="s">
        <v>25</v>
      </c>
      <c r="E2026" s="70">
        <v>45383</v>
      </c>
      <c r="F2026" s="70" t="s">
        <v>10734</v>
      </c>
      <c r="G2026" s="71" t="s">
        <v>11051</v>
      </c>
      <c r="H2026" s="69" t="s">
        <v>6315</v>
      </c>
      <c r="I2026" s="68" t="s">
        <v>6355</v>
      </c>
      <c r="J2026" s="68" t="s">
        <v>257</v>
      </c>
      <c r="K2026" s="68" t="s">
        <v>146</v>
      </c>
      <c r="L2026" s="68" t="s">
        <v>146</v>
      </c>
      <c r="M2026" s="68" t="s">
        <v>257</v>
      </c>
      <c r="N2026" s="68" t="s">
        <v>184</v>
      </c>
      <c r="O2026" s="68" t="s">
        <v>11052</v>
      </c>
      <c r="P2026" s="72" t="s">
        <v>6357</v>
      </c>
      <c r="Q2026" s="68" t="s">
        <v>397</v>
      </c>
      <c r="R2026" s="68" t="s">
        <v>31</v>
      </c>
      <c r="S2026" s="68">
        <v>2</v>
      </c>
      <c r="T2026" s="68"/>
      <c r="U2026" s="68">
        <v>1</v>
      </c>
      <c r="V2026" s="68">
        <v>10.119999999999999</v>
      </c>
      <c r="W2026" s="68"/>
      <c r="X2026" s="68">
        <v>1</v>
      </c>
      <c r="Y2026" s="68">
        <v>10.119999999999999</v>
      </c>
      <c r="Z2026" s="68"/>
      <c r="AA2026" s="68">
        <v>1</v>
      </c>
      <c r="AB2026" s="73">
        <v>28053.119999999999</v>
      </c>
      <c r="AC2026" s="73"/>
      <c r="AD2026" s="73">
        <v>28053.119999999999</v>
      </c>
      <c r="AE2026" s="73"/>
      <c r="AF2026" s="73"/>
      <c r="AG2026" s="73">
        <f>IFERROR(VLOOKUP(J2026,'Roll ups'!D:E,2,FALSE),0)</f>
        <v>29546996.449999988</v>
      </c>
      <c r="AH2026" s="74">
        <f>IF(Table2[[#This Row],[CATEGORY TTL LOOKUP]]=0,0,IF(Table2[[#This Row],[CATEGORY TTL LOOKUP]]&gt;0,SUM(AB2026/AG2026)))</f>
        <v>9.4944066641332032E-4</v>
      </c>
      <c r="AI2026" s="74" t="str">
        <f>IFERROR(IF(AH2026&lt;#REF!,"STRIKE",IF(AH2026&gt;=#REF!,"GOOD")),"NO DATA")</f>
        <v>NO DATA</v>
      </c>
      <c r="AJ2026" s="75">
        <f>IFERROR(VLOOKUP(K2026,'Roll ups'!H:I,2,FALSE),0)</f>
        <v>69119979.479999974</v>
      </c>
      <c r="AK2026" s="76">
        <f>IF(Table2[[#This Row],[PRICE TIER LOOKUP]]=0,0,IF(Table2[[#This Row],[PRICE TIER LOOKUP]]&gt;0,SUM(AB2026/AJ2026)))</f>
        <v>4.0586123160116439E-4</v>
      </c>
      <c r="AL2026" s="74" t="e">
        <f>IF(AK2026&lt;#REF!,"STRIKE",IF(AK2026&gt;=#REF!,"GOOD"))</f>
        <v>#REF!</v>
      </c>
      <c r="AM2026" s="75">
        <f>VLOOKUP(H2026,'Roll ups'!A:B,2,FALSE)</f>
        <v>325145452.83999985</v>
      </c>
      <c r="AN2026" s="77">
        <f t="shared" si="80"/>
        <v>8.627867852669802E-5</v>
      </c>
      <c r="AO2026" s="74" t="str">
        <f>IFERROR(VLOOKUP(Table2[[#This Row],[Product Name]],'Roll ups'!L:P,5,FALSE),"GOOD")</f>
        <v>GOOD</v>
      </c>
      <c r="AP2026" s="74">
        <f>Table2[[#This Row],[Retail Dollar Vol Current 12 Mths]]/Table2[[#This Row],[SHELF SALES  LOOKUP]]</f>
        <v>8.627867852669802E-5</v>
      </c>
      <c r="AQ2026" s="69">
        <f t="shared" si="81"/>
        <v>0</v>
      </c>
      <c r="AR2026" s="69" t="str">
        <f>IF(Table2[[#This Row],[Shelf Dollar Vol Last 12 Mths]]="","NO SALES LY",IF(Table2[[#This Row],[Shelf Dollar Vol Last 12 Mths]]&gt;0,IF(Table2[[#This Row],[COUNT OF STRIKES]]=0,"GOOD",IF(Table2[[#This Row],[COUNT OF STRIKES]]=1,"FAIR",IF(Table2[[#This Row],[COUNT OF STRIKES]]=2,"BUBBLE",IF(Table2[[#This Row],[COUNT OF STRIKES]]=3,"AT RISK"))))))</f>
        <v>NO SALES LY</v>
      </c>
      <c r="AS2026" s="69" t="e">
        <f>IF(Table2[[#This Row],[Shelf Dollar Vol Current 12 Mths]]&gt;#REF!,"MEETS $ CRITERIA",IF(Table2[[#This Row],[Shelf Dollar Vol Current 12 Mths]]&lt;#REF!+1,"DOES NOT MEET $ CRITERIA"))</f>
        <v>#REF!</v>
      </c>
      <c r="AT2026" s="78"/>
    </row>
    <row r="2027" spans="1:46" ht="13.8" x14ac:dyDescent="0.3">
      <c r="A2027" s="68" t="s">
        <v>11053</v>
      </c>
      <c r="B2027" s="69">
        <v>62971</v>
      </c>
      <c r="C2027" s="69">
        <v>390</v>
      </c>
      <c r="D2027" s="69" t="s">
        <v>25</v>
      </c>
      <c r="E2027" s="70">
        <v>45383</v>
      </c>
      <c r="F2027" s="70" t="s">
        <v>10734</v>
      </c>
      <c r="G2027" s="71" t="s">
        <v>11054</v>
      </c>
      <c r="H2027" s="69" t="s">
        <v>6315</v>
      </c>
      <c r="I2027" s="68" t="s">
        <v>116</v>
      </c>
      <c r="J2027" s="68" t="s">
        <v>116</v>
      </c>
      <c r="K2027" s="68" t="s">
        <v>116</v>
      </c>
      <c r="L2027" s="68" t="s">
        <v>6320</v>
      </c>
      <c r="M2027" s="68" t="s">
        <v>116</v>
      </c>
      <c r="N2027" s="68" t="s">
        <v>10200</v>
      </c>
      <c r="O2027" s="68" t="s">
        <v>11055</v>
      </c>
      <c r="P2027" s="72" t="s">
        <v>116</v>
      </c>
      <c r="Q2027" s="68" t="s">
        <v>6387</v>
      </c>
      <c r="R2027" s="68" t="s">
        <v>31</v>
      </c>
      <c r="S2027" s="68">
        <v>31</v>
      </c>
      <c r="T2027" s="68"/>
      <c r="U2027" s="68">
        <v>1</v>
      </c>
      <c r="V2027" s="68">
        <v>356.5</v>
      </c>
      <c r="W2027" s="68"/>
      <c r="X2027" s="68">
        <v>1</v>
      </c>
      <c r="Y2027" s="68">
        <v>819.5</v>
      </c>
      <c r="Z2027" s="68"/>
      <c r="AA2027" s="68">
        <v>1</v>
      </c>
      <c r="AB2027" s="73">
        <v>190597.56</v>
      </c>
      <c r="AC2027" s="73"/>
      <c r="AD2027" s="73">
        <v>204483.96</v>
      </c>
      <c r="AE2027" s="73"/>
      <c r="AF2027" s="73"/>
      <c r="AG2027" s="73">
        <f>IFERROR(VLOOKUP(J2027,'Roll ups'!D:E,2,FALSE),0)</f>
        <v>5567781.3899999987</v>
      </c>
      <c r="AH2027" s="74">
        <f>IF(Table2[[#This Row],[CATEGORY TTL LOOKUP]]=0,0,IF(Table2[[#This Row],[CATEGORY TTL LOOKUP]]&gt;0,SUM(AB2027/AG2027)))</f>
        <v>3.4232227641394525E-2</v>
      </c>
      <c r="AI2027" s="74" t="str">
        <f>IFERROR(IF(AH2027&lt;#REF!,"STRIKE",IF(AH2027&gt;=#REF!,"GOOD")),"NO DATA")</f>
        <v>NO DATA</v>
      </c>
      <c r="AJ2027" s="75">
        <f>IFERROR(VLOOKUP(K2027,'Roll ups'!H:I,2,FALSE),0)</f>
        <v>5567781.3899999987</v>
      </c>
      <c r="AK2027" s="76">
        <f>IF(Table2[[#This Row],[PRICE TIER LOOKUP]]=0,0,IF(Table2[[#This Row],[PRICE TIER LOOKUP]]&gt;0,SUM(AB2027/AJ2027)))</f>
        <v>3.4232227641394525E-2</v>
      </c>
      <c r="AL2027" s="74" t="e">
        <f>IF(AK2027&lt;#REF!,"STRIKE",IF(AK2027&gt;=#REF!,"GOOD"))</f>
        <v>#REF!</v>
      </c>
      <c r="AM2027" s="75">
        <f>VLOOKUP(H2027,'Roll ups'!A:B,2,FALSE)</f>
        <v>325145452.83999985</v>
      </c>
      <c r="AN2027" s="77">
        <f t="shared" si="80"/>
        <v>5.8619168232314396E-4</v>
      </c>
      <c r="AO2027" s="74" t="str">
        <f>IFERROR(VLOOKUP(Table2[[#This Row],[Product Name]],'Roll ups'!L:P,5,FALSE),"GOOD")</f>
        <v>GOOD</v>
      </c>
      <c r="AP2027" s="74">
        <f>Table2[[#This Row],[Retail Dollar Vol Current 12 Mths]]/Table2[[#This Row],[SHELF SALES  LOOKUP]]</f>
        <v>6.2889995297158309E-4</v>
      </c>
      <c r="AQ2027" s="69">
        <f t="shared" si="81"/>
        <v>0</v>
      </c>
      <c r="AR2027" s="69" t="str">
        <f>IF(Table2[[#This Row],[Shelf Dollar Vol Last 12 Mths]]="","NO SALES LY",IF(Table2[[#This Row],[Shelf Dollar Vol Last 12 Mths]]&gt;0,IF(Table2[[#This Row],[COUNT OF STRIKES]]=0,"GOOD",IF(Table2[[#This Row],[COUNT OF STRIKES]]=1,"FAIR",IF(Table2[[#This Row],[COUNT OF STRIKES]]=2,"BUBBLE",IF(Table2[[#This Row],[COUNT OF STRIKES]]=3,"AT RISK"))))))</f>
        <v>NO SALES LY</v>
      </c>
      <c r="AS2027" s="69" t="e">
        <f>IF(Table2[[#This Row],[Shelf Dollar Vol Current 12 Mths]]&gt;#REF!,"MEETS $ CRITERIA",IF(Table2[[#This Row],[Shelf Dollar Vol Current 12 Mths]]&lt;#REF!+1,"DOES NOT MEET $ CRITERIA"))</f>
        <v>#REF!</v>
      </c>
      <c r="AT2027" s="78"/>
    </row>
    <row r="2028" spans="1:46" ht="13.8" x14ac:dyDescent="0.3">
      <c r="A2028" s="68" t="s">
        <v>11056</v>
      </c>
      <c r="B2028" s="69">
        <v>62972</v>
      </c>
      <c r="C2028" s="69">
        <v>243</v>
      </c>
      <c r="D2028" s="69" t="s">
        <v>25</v>
      </c>
      <c r="E2028" s="70">
        <v>45383</v>
      </c>
      <c r="F2028" s="70" t="s">
        <v>10734</v>
      </c>
      <c r="G2028" s="71" t="s">
        <v>11057</v>
      </c>
      <c r="H2028" s="69" t="s">
        <v>6315</v>
      </c>
      <c r="I2028" s="68" t="s">
        <v>116</v>
      </c>
      <c r="J2028" s="68" t="s">
        <v>116</v>
      </c>
      <c r="K2028" s="68" t="s">
        <v>116</v>
      </c>
      <c r="L2028" s="68" t="s">
        <v>6320</v>
      </c>
      <c r="M2028" s="68" t="s">
        <v>116</v>
      </c>
      <c r="N2028" s="68" t="s">
        <v>10200</v>
      </c>
      <c r="O2028" s="68" t="s">
        <v>11058</v>
      </c>
      <c r="P2028" s="72" t="s">
        <v>116</v>
      </c>
      <c r="Q2028" s="68" t="s">
        <v>6387</v>
      </c>
      <c r="R2028" s="68" t="s">
        <v>31</v>
      </c>
      <c r="S2028" s="68">
        <v>62</v>
      </c>
      <c r="T2028" s="68"/>
      <c r="U2028" s="68">
        <v>1</v>
      </c>
      <c r="V2028" s="68">
        <v>202.75</v>
      </c>
      <c r="W2028" s="68"/>
      <c r="X2028" s="68">
        <v>1</v>
      </c>
      <c r="Y2028" s="68">
        <v>489.75</v>
      </c>
      <c r="Z2028" s="68"/>
      <c r="AA2028" s="68">
        <v>1</v>
      </c>
      <c r="AB2028" s="73">
        <v>91997.31</v>
      </c>
      <c r="AC2028" s="73"/>
      <c r="AD2028" s="73">
        <v>92562.75</v>
      </c>
      <c r="AE2028" s="73"/>
      <c r="AF2028" s="73"/>
      <c r="AG2028" s="73">
        <f>IFERROR(VLOOKUP(J2028,'Roll ups'!D:E,2,FALSE),0)</f>
        <v>5567781.3899999987</v>
      </c>
      <c r="AH2028" s="74">
        <f>IF(Table2[[#This Row],[CATEGORY TTL LOOKUP]]=0,0,IF(Table2[[#This Row],[CATEGORY TTL LOOKUP]]&gt;0,SUM(AB2028/AG2028)))</f>
        <v>1.6523154117586505E-2</v>
      </c>
      <c r="AI2028" s="74" t="str">
        <f>IFERROR(IF(AH2028&lt;#REF!,"STRIKE",IF(AH2028&gt;=#REF!,"GOOD")),"NO DATA")</f>
        <v>NO DATA</v>
      </c>
      <c r="AJ2028" s="75">
        <f>IFERROR(VLOOKUP(K2028,'Roll ups'!H:I,2,FALSE),0)</f>
        <v>5567781.3899999987</v>
      </c>
      <c r="AK2028" s="76">
        <f>IF(Table2[[#This Row],[PRICE TIER LOOKUP]]=0,0,IF(Table2[[#This Row],[PRICE TIER LOOKUP]]&gt;0,SUM(AB2028/AJ2028)))</f>
        <v>1.6523154117586505E-2</v>
      </c>
      <c r="AL2028" s="74" t="e">
        <f>IF(AK2028&lt;#REF!,"STRIKE",IF(AK2028&gt;=#REF!,"GOOD"))</f>
        <v>#REF!</v>
      </c>
      <c r="AM2028" s="75">
        <f>VLOOKUP(H2028,'Roll ups'!A:B,2,FALSE)</f>
        <v>325145452.83999985</v>
      </c>
      <c r="AN2028" s="77">
        <f t="shared" si="80"/>
        <v>2.8294201624671269E-4</v>
      </c>
      <c r="AO2028" s="74" t="str">
        <f>IFERROR(VLOOKUP(Table2[[#This Row],[Product Name]],'Roll ups'!L:P,5,FALSE),"GOOD")</f>
        <v>GOOD</v>
      </c>
      <c r="AP2028" s="74">
        <f>Table2[[#This Row],[Retail Dollar Vol Current 12 Mths]]/Table2[[#This Row],[SHELF SALES  LOOKUP]]</f>
        <v>2.8468105333015069E-4</v>
      </c>
      <c r="AQ2028" s="69">
        <f t="shared" si="81"/>
        <v>0</v>
      </c>
      <c r="AR2028" s="69" t="str">
        <f>IF(Table2[[#This Row],[Shelf Dollar Vol Last 12 Mths]]="","NO SALES LY",IF(Table2[[#This Row],[Shelf Dollar Vol Last 12 Mths]]&gt;0,IF(Table2[[#This Row],[COUNT OF STRIKES]]=0,"GOOD",IF(Table2[[#This Row],[COUNT OF STRIKES]]=1,"FAIR",IF(Table2[[#This Row],[COUNT OF STRIKES]]=2,"BUBBLE",IF(Table2[[#This Row],[COUNT OF STRIKES]]=3,"AT RISK"))))))</f>
        <v>NO SALES LY</v>
      </c>
      <c r="AS2028" s="69" t="e">
        <f>IF(Table2[[#This Row],[Shelf Dollar Vol Current 12 Mths]]&gt;#REF!,"MEETS $ CRITERIA",IF(Table2[[#This Row],[Shelf Dollar Vol Current 12 Mths]]&lt;#REF!+1,"DOES NOT MEET $ CRITERIA"))</f>
        <v>#REF!</v>
      </c>
      <c r="AT2028" s="78"/>
    </row>
    <row r="2029" spans="1:46" ht="13.8" x14ac:dyDescent="0.3">
      <c r="A2029" s="68" t="s">
        <v>11059</v>
      </c>
      <c r="B2029" s="69">
        <v>66003</v>
      </c>
      <c r="C2029" s="69">
        <v>87</v>
      </c>
      <c r="D2029" s="69" t="s">
        <v>25</v>
      </c>
      <c r="E2029" s="70">
        <v>45383</v>
      </c>
      <c r="F2029" s="70" t="s">
        <v>10734</v>
      </c>
      <c r="G2029" s="71" t="s">
        <v>11060</v>
      </c>
      <c r="H2029" s="69" t="s">
        <v>6315</v>
      </c>
      <c r="I2029" s="68" t="s">
        <v>54</v>
      </c>
      <c r="J2029" s="68" t="s">
        <v>191</v>
      </c>
      <c r="K2029" s="68" t="s">
        <v>6320</v>
      </c>
      <c r="L2029" s="68" t="s">
        <v>6320</v>
      </c>
      <c r="M2029" s="68" t="s">
        <v>191</v>
      </c>
      <c r="N2029" s="68" t="s">
        <v>206</v>
      </c>
      <c r="O2029" s="68" t="s">
        <v>11061</v>
      </c>
      <c r="P2029" s="72" t="s">
        <v>191</v>
      </c>
      <c r="Q2029" s="68" t="s">
        <v>9902</v>
      </c>
      <c r="R2029" s="68" t="s">
        <v>60</v>
      </c>
      <c r="S2029" s="68">
        <v>2</v>
      </c>
      <c r="T2029" s="68">
        <v>2.5</v>
      </c>
      <c r="U2029" s="68">
        <v>-0.25</v>
      </c>
      <c r="V2029" s="68">
        <v>4.5</v>
      </c>
      <c r="W2029" s="68">
        <v>30</v>
      </c>
      <c r="X2029" s="68">
        <v>-5.67</v>
      </c>
      <c r="Y2029" s="68">
        <v>61.5</v>
      </c>
      <c r="Z2029" s="68">
        <v>30</v>
      </c>
      <c r="AA2029" s="68">
        <v>0.51</v>
      </c>
      <c r="AB2029" s="73">
        <v>16398.36</v>
      </c>
      <c r="AC2029" s="73">
        <v>7999.2</v>
      </c>
      <c r="AD2029" s="73">
        <v>16398.36</v>
      </c>
      <c r="AE2029" s="73">
        <v>7999.2</v>
      </c>
      <c r="AF2029" s="73"/>
      <c r="AG2029" s="73">
        <f>IFERROR(VLOOKUP(J2029,'Roll ups'!D:E,2,FALSE),0)</f>
        <v>22444928.369999994</v>
      </c>
      <c r="AH2029" s="74">
        <f>IF(Table2[[#This Row],[CATEGORY TTL LOOKUP]]=0,0,IF(Table2[[#This Row],[CATEGORY TTL LOOKUP]]&gt;0,SUM(AB2029/AG2029)))</f>
        <v>7.3060424741288699E-4</v>
      </c>
      <c r="AI2029" s="74" t="str">
        <f>IFERROR(IF(AH2029&lt;#REF!,"STRIKE",IF(AH2029&gt;=#REF!,"GOOD")),"NO DATA")</f>
        <v>NO DATA</v>
      </c>
      <c r="AJ2029" s="75">
        <f>IFERROR(VLOOKUP(K2029,'Roll ups'!H:I,2,FALSE),0)</f>
        <v>3676796.11</v>
      </c>
      <c r="AK2029" s="76">
        <f>IF(Table2[[#This Row],[PRICE TIER LOOKUP]]=0,0,IF(Table2[[#This Row],[PRICE TIER LOOKUP]]&gt;0,SUM(AB2029/AJ2029)))</f>
        <v>4.4599590266646578E-3</v>
      </c>
      <c r="AL2029" s="74" t="e">
        <f>IF(AK2029&lt;#REF!,"STRIKE",IF(AK2029&gt;=#REF!,"GOOD"))</f>
        <v>#REF!</v>
      </c>
      <c r="AM2029" s="75">
        <f>VLOOKUP(H2029,'Roll ups'!A:B,2,FALSE)</f>
        <v>325145452.83999985</v>
      </c>
      <c r="AN2029" s="77">
        <f t="shared" si="80"/>
        <v>5.0433920747676687E-5</v>
      </c>
      <c r="AO2029" s="74" t="str">
        <f>IFERROR(VLOOKUP(Table2[[#This Row],[Product Name]],'Roll ups'!L:P,5,FALSE),"GOOD")</f>
        <v>GOOD</v>
      </c>
      <c r="AP2029" s="74">
        <f>Table2[[#This Row],[Retail Dollar Vol Current 12 Mths]]/Table2[[#This Row],[SHELF SALES  LOOKUP]]</f>
        <v>5.0433920747676687E-5</v>
      </c>
      <c r="AQ2029" s="69">
        <f t="shared" si="81"/>
        <v>0</v>
      </c>
      <c r="AR202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029" s="69" t="e">
        <f>IF(Table2[[#This Row],[Shelf Dollar Vol Current 12 Mths]]&gt;#REF!,"MEETS $ CRITERIA",IF(Table2[[#This Row],[Shelf Dollar Vol Current 12 Mths]]&lt;#REF!+1,"DOES NOT MEET $ CRITERIA"))</f>
        <v>#REF!</v>
      </c>
      <c r="AT2029" s="78"/>
    </row>
    <row r="2030" spans="1:46" ht="13.8" x14ac:dyDescent="0.3">
      <c r="A2030" s="68" t="s">
        <v>11062</v>
      </c>
      <c r="B2030" s="69">
        <v>68868</v>
      </c>
      <c r="C2030" s="69">
        <v>96</v>
      </c>
      <c r="D2030" s="69" t="s">
        <v>25</v>
      </c>
      <c r="E2030" s="70">
        <v>45383</v>
      </c>
      <c r="F2030" s="70" t="s">
        <v>10734</v>
      </c>
      <c r="G2030" s="71" t="s">
        <v>11063</v>
      </c>
      <c r="H2030" s="69" t="s">
        <v>6315</v>
      </c>
      <c r="I2030" s="68" t="s">
        <v>54</v>
      </c>
      <c r="J2030" s="68" t="s">
        <v>191</v>
      </c>
      <c r="K2030" s="68" t="s">
        <v>89</v>
      </c>
      <c r="L2030" s="68" t="s">
        <v>89</v>
      </c>
      <c r="M2030" s="68" t="s">
        <v>191</v>
      </c>
      <c r="N2030" s="68" t="s">
        <v>206</v>
      </c>
      <c r="O2030" s="68" t="s">
        <v>11064</v>
      </c>
      <c r="P2030" s="72" t="s">
        <v>191</v>
      </c>
      <c r="Q2030" s="68" t="s">
        <v>64</v>
      </c>
      <c r="R2030" s="68" t="s">
        <v>60</v>
      </c>
      <c r="S2030" s="68">
        <v>8</v>
      </c>
      <c r="T2030" s="68"/>
      <c r="U2030" s="68">
        <v>1</v>
      </c>
      <c r="V2030" s="68">
        <v>21</v>
      </c>
      <c r="W2030" s="68"/>
      <c r="X2030" s="68">
        <v>1</v>
      </c>
      <c r="Y2030" s="68">
        <v>131</v>
      </c>
      <c r="Z2030" s="68"/>
      <c r="AA2030" s="68">
        <v>1</v>
      </c>
      <c r="AB2030" s="73">
        <v>17527.8</v>
      </c>
      <c r="AC2030" s="73"/>
      <c r="AD2030" s="73">
        <v>17527.8</v>
      </c>
      <c r="AE2030" s="73"/>
      <c r="AF2030" s="73"/>
      <c r="AG2030" s="73">
        <f>IFERROR(VLOOKUP(J2030,'Roll ups'!D:E,2,FALSE),0)</f>
        <v>22444928.369999994</v>
      </c>
      <c r="AH2030" s="74">
        <f>IF(Table2[[#This Row],[CATEGORY TTL LOOKUP]]=0,0,IF(Table2[[#This Row],[CATEGORY TTL LOOKUP]]&gt;0,SUM(AB2030/AG2030)))</f>
        <v>7.8092474660902667E-4</v>
      </c>
      <c r="AI2030" s="74" t="str">
        <f>IFERROR(IF(AH2030&lt;#REF!,"STRIKE",IF(AH2030&gt;=#REF!,"GOOD")),"NO DATA")</f>
        <v>NO DATA</v>
      </c>
      <c r="AJ2030" s="75">
        <f>IFERROR(VLOOKUP(K2030,'Roll ups'!H:I,2,FALSE),0)</f>
        <v>75793138.070000067</v>
      </c>
      <c r="AK2030" s="76">
        <f>IF(Table2[[#This Row],[PRICE TIER LOOKUP]]=0,0,IF(Table2[[#This Row],[PRICE TIER LOOKUP]]&gt;0,SUM(AB2030/AJ2030)))</f>
        <v>2.312584020971911E-4</v>
      </c>
      <c r="AL2030" s="74" t="e">
        <f>IF(AK2030&lt;#REF!,"STRIKE",IF(AK2030&gt;=#REF!,"GOOD"))</f>
        <v>#REF!</v>
      </c>
      <c r="AM2030" s="75">
        <f>VLOOKUP(H2030,'Roll ups'!A:B,2,FALSE)</f>
        <v>325145452.83999985</v>
      </c>
      <c r="AN2030" s="77">
        <f t="shared" si="80"/>
        <v>5.3907566127413189E-5</v>
      </c>
      <c r="AO2030" s="74" t="str">
        <f>IFERROR(VLOOKUP(Table2[[#This Row],[Product Name]],'Roll ups'!L:P,5,FALSE),"GOOD")</f>
        <v>GOOD</v>
      </c>
      <c r="AP2030" s="74">
        <f>Table2[[#This Row],[Retail Dollar Vol Current 12 Mths]]/Table2[[#This Row],[SHELF SALES  LOOKUP]]</f>
        <v>5.3907566127413189E-5</v>
      </c>
      <c r="AQ2030" s="69">
        <f t="shared" si="81"/>
        <v>0</v>
      </c>
      <c r="AR2030" s="69" t="str">
        <f>IF(Table2[[#This Row],[Shelf Dollar Vol Last 12 Mths]]="","NO SALES LY",IF(Table2[[#This Row],[Shelf Dollar Vol Last 12 Mths]]&gt;0,IF(Table2[[#This Row],[COUNT OF STRIKES]]=0,"GOOD",IF(Table2[[#This Row],[COUNT OF STRIKES]]=1,"FAIR",IF(Table2[[#This Row],[COUNT OF STRIKES]]=2,"BUBBLE",IF(Table2[[#This Row],[COUNT OF STRIKES]]=3,"AT RISK"))))))</f>
        <v>NO SALES LY</v>
      </c>
      <c r="AS2030" s="69" t="e">
        <f>IF(Table2[[#This Row],[Shelf Dollar Vol Current 12 Mths]]&gt;#REF!,"MEETS $ CRITERIA",IF(Table2[[#This Row],[Shelf Dollar Vol Current 12 Mths]]&lt;#REF!+1,"DOES NOT MEET $ CRITERIA"))</f>
        <v>#REF!</v>
      </c>
      <c r="AT2030" s="78"/>
    </row>
    <row r="2031" spans="1:46" ht="13.8" x14ac:dyDescent="0.3">
      <c r="A2031" s="68" t="s">
        <v>11065</v>
      </c>
      <c r="B2031" s="69">
        <v>80309</v>
      </c>
      <c r="C2031" s="69">
        <v>93</v>
      </c>
      <c r="D2031" s="69" t="s">
        <v>25</v>
      </c>
      <c r="E2031" s="70">
        <v>45383</v>
      </c>
      <c r="F2031" s="70" t="s">
        <v>10734</v>
      </c>
      <c r="G2031" s="71" t="s">
        <v>11066</v>
      </c>
      <c r="H2031" s="69" t="s">
        <v>6315</v>
      </c>
      <c r="I2031" s="68" t="s">
        <v>54</v>
      </c>
      <c r="J2031" s="68" t="s">
        <v>191</v>
      </c>
      <c r="K2031" s="68" t="s">
        <v>89</v>
      </c>
      <c r="L2031" s="68" t="s">
        <v>89</v>
      </c>
      <c r="M2031" s="68" t="s">
        <v>191</v>
      </c>
      <c r="N2031" s="68" t="s">
        <v>206</v>
      </c>
      <c r="O2031" s="68" t="s">
        <v>11067</v>
      </c>
      <c r="P2031" s="72" t="s">
        <v>191</v>
      </c>
      <c r="Q2031" s="68" t="s">
        <v>938</v>
      </c>
      <c r="R2031" s="68" t="s">
        <v>31</v>
      </c>
      <c r="S2031" s="68">
        <v>4</v>
      </c>
      <c r="T2031" s="68"/>
      <c r="U2031" s="68">
        <v>1</v>
      </c>
      <c r="V2031" s="68">
        <v>9</v>
      </c>
      <c r="W2031" s="68"/>
      <c r="X2031" s="68">
        <v>1</v>
      </c>
      <c r="Y2031" s="68">
        <v>138</v>
      </c>
      <c r="Z2031" s="68"/>
      <c r="AA2031" s="68">
        <v>1</v>
      </c>
      <c r="AB2031" s="73">
        <v>17818.560000000001</v>
      </c>
      <c r="AC2031" s="73"/>
      <c r="AD2031" s="73">
        <v>17818.560000000001</v>
      </c>
      <c r="AE2031" s="73"/>
      <c r="AF2031" s="73"/>
      <c r="AG2031" s="73">
        <f>IFERROR(VLOOKUP(J2031,'Roll ups'!D:E,2,FALSE),0)</f>
        <v>22444928.369999994</v>
      </c>
      <c r="AH2031" s="74">
        <f>IF(Table2[[#This Row],[CATEGORY TTL LOOKUP]]=0,0,IF(Table2[[#This Row],[CATEGORY TTL LOOKUP]]&gt;0,SUM(AB2031/AG2031)))</f>
        <v>7.9387912076459911E-4</v>
      </c>
      <c r="AI2031" s="74" t="str">
        <f>IFERROR(IF(AH2031&lt;#REF!,"STRIKE",IF(AH2031&gt;=#REF!,"GOOD")),"NO DATA")</f>
        <v>NO DATA</v>
      </c>
      <c r="AJ2031" s="75">
        <f>IFERROR(VLOOKUP(K2031,'Roll ups'!H:I,2,FALSE),0)</f>
        <v>75793138.070000067</v>
      </c>
      <c r="AK2031" s="76">
        <f>IF(Table2[[#This Row],[PRICE TIER LOOKUP]]=0,0,IF(Table2[[#This Row],[PRICE TIER LOOKUP]]&gt;0,SUM(AB2031/AJ2031)))</f>
        <v>2.3509463328386484E-4</v>
      </c>
      <c r="AL2031" s="74" t="e">
        <f>IF(AK2031&lt;#REF!,"STRIKE",IF(AK2031&gt;=#REF!,"GOOD"))</f>
        <v>#REF!</v>
      </c>
      <c r="AM2031" s="75">
        <f>VLOOKUP(H2031,'Roll ups'!A:B,2,FALSE)</f>
        <v>325145452.83999985</v>
      </c>
      <c r="AN2031" s="77">
        <f t="shared" si="80"/>
        <v>5.4801812063994322E-5</v>
      </c>
      <c r="AO2031" s="74" t="str">
        <f>IFERROR(VLOOKUP(Table2[[#This Row],[Product Name]],'Roll ups'!L:P,5,FALSE),"GOOD")</f>
        <v>GOOD</v>
      </c>
      <c r="AP2031" s="74">
        <f>Table2[[#This Row],[Retail Dollar Vol Current 12 Mths]]/Table2[[#This Row],[SHELF SALES  LOOKUP]]</f>
        <v>5.4801812063994322E-5</v>
      </c>
      <c r="AQ2031" s="69">
        <f t="shared" si="81"/>
        <v>0</v>
      </c>
      <c r="AR2031" s="69" t="str">
        <f>IF(Table2[[#This Row],[Shelf Dollar Vol Last 12 Mths]]="","NO SALES LY",IF(Table2[[#This Row],[Shelf Dollar Vol Last 12 Mths]]&gt;0,IF(Table2[[#This Row],[COUNT OF STRIKES]]=0,"GOOD",IF(Table2[[#This Row],[COUNT OF STRIKES]]=1,"FAIR",IF(Table2[[#This Row],[COUNT OF STRIKES]]=2,"BUBBLE",IF(Table2[[#This Row],[COUNT OF STRIKES]]=3,"AT RISK"))))))</f>
        <v>NO SALES LY</v>
      </c>
      <c r="AS2031" s="69" t="e">
        <f>IF(Table2[[#This Row],[Shelf Dollar Vol Current 12 Mths]]&gt;#REF!,"MEETS $ CRITERIA",IF(Table2[[#This Row],[Shelf Dollar Vol Current 12 Mths]]&lt;#REF!+1,"DOES NOT MEET $ CRITERIA"))</f>
        <v>#REF!</v>
      </c>
      <c r="AT2031" s="78"/>
    </row>
    <row r="2032" spans="1:46" ht="13.8" x14ac:dyDescent="0.3">
      <c r="A2032" s="68" t="s">
        <v>11068</v>
      </c>
      <c r="B2032" s="69">
        <v>85979</v>
      </c>
      <c r="C2032" s="69">
        <v>119</v>
      </c>
      <c r="D2032" s="69" t="s">
        <v>25</v>
      </c>
      <c r="E2032" s="70">
        <v>45383</v>
      </c>
      <c r="F2032" s="70" t="s">
        <v>10734</v>
      </c>
      <c r="G2032" s="71" t="s">
        <v>11069</v>
      </c>
      <c r="H2032" s="69" t="s">
        <v>6315</v>
      </c>
      <c r="I2032" s="68" t="s">
        <v>5381</v>
      </c>
      <c r="J2032" s="68" t="s">
        <v>191</v>
      </c>
      <c r="K2032" s="68" t="s">
        <v>6320</v>
      </c>
      <c r="L2032" s="68" t="s">
        <v>6320</v>
      </c>
      <c r="M2032" s="68" t="s">
        <v>175</v>
      </c>
      <c r="N2032" s="68" t="s">
        <v>184</v>
      </c>
      <c r="O2032" s="68" t="s">
        <v>11070</v>
      </c>
      <c r="P2032" s="72" t="s">
        <v>191</v>
      </c>
      <c r="Q2032" s="68" t="s">
        <v>10525</v>
      </c>
      <c r="R2032" s="68" t="s">
        <v>60</v>
      </c>
      <c r="S2032" s="68">
        <v>2</v>
      </c>
      <c r="T2032" s="68"/>
      <c r="U2032" s="68">
        <v>1</v>
      </c>
      <c r="V2032" s="68">
        <v>5.34</v>
      </c>
      <c r="W2032" s="68"/>
      <c r="X2032" s="68">
        <v>1</v>
      </c>
      <c r="Y2032" s="68">
        <v>99.37</v>
      </c>
      <c r="Z2032" s="68"/>
      <c r="AA2032" s="68">
        <v>1</v>
      </c>
      <c r="AB2032" s="73">
        <v>33614.400000000001</v>
      </c>
      <c r="AC2032" s="73"/>
      <c r="AD2032" s="73">
        <v>33614.400000000001</v>
      </c>
      <c r="AE2032" s="73"/>
      <c r="AF2032" s="73"/>
      <c r="AG2032" s="73">
        <f>IFERROR(VLOOKUP(J2032,'Roll ups'!D:E,2,FALSE),0)</f>
        <v>22444928.369999994</v>
      </c>
      <c r="AH2032" s="74">
        <f>IF(Table2[[#This Row],[CATEGORY TTL LOOKUP]]=0,0,IF(Table2[[#This Row],[CATEGORY TTL LOOKUP]]&gt;0,SUM(AB2032/AG2032)))</f>
        <v>1.4976389964749979E-3</v>
      </c>
      <c r="AI2032" s="74" t="str">
        <f>IFERROR(IF(AH2032&lt;#REF!,"STRIKE",IF(AH2032&gt;=#REF!,"GOOD")),"NO DATA")</f>
        <v>NO DATA</v>
      </c>
      <c r="AJ2032" s="75">
        <f>IFERROR(VLOOKUP(K2032,'Roll ups'!H:I,2,FALSE),0)</f>
        <v>3676796.11</v>
      </c>
      <c r="AK2032" s="76">
        <f>IF(Table2[[#This Row],[PRICE TIER LOOKUP]]=0,0,IF(Table2[[#This Row],[PRICE TIER LOOKUP]]&gt;0,SUM(AB2032/AJ2032)))</f>
        <v>9.1423073225564318E-3</v>
      </c>
      <c r="AL2032" s="74" t="e">
        <f>IF(AK2032&lt;#REF!,"STRIKE",IF(AK2032&gt;=#REF!,"GOOD"))</f>
        <v>#REF!</v>
      </c>
      <c r="AM2032" s="75">
        <f>VLOOKUP(H2032,'Roll ups'!A:B,2,FALSE)</f>
        <v>325145452.83999985</v>
      </c>
      <c r="AN2032" s="77">
        <f t="shared" si="80"/>
        <v>1.0338265445939126E-4</v>
      </c>
      <c r="AO2032" s="74" t="str">
        <f>IFERROR(VLOOKUP(Table2[[#This Row],[Product Name]],'Roll ups'!L:P,5,FALSE),"GOOD")</f>
        <v>GOOD</v>
      </c>
      <c r="AP2032" s="74">
        <f>Table2[[#This Row],[Retail Dollar Vol Current 12 Mths]]/Table2[[#This Row],[SHELF SALES  LOOKUP]]</f>
        <v>1.0338265445939126E-4</v>
      </c>
      <c r="AQ2032" s="69">
        <f t="shared" si="81"/>
        <v>0</v>
      </c>
      <c r="AR2032" s="69" t="str">
        <f>IF(Table2[[#This Row],[Shelf Dollar Vol Last 12 Mths]]="","NO SALES LY",IF(Table2[[#This Row],[Shelf Dollar Vol Last 12 Mths]]&gt;0,IF(Table2[[#This Row],[COUNT OF STRIKES]]=0,"GOOD",IF(Table2[[#This Row],[COUNT OF STRIKES]]=1,"FAIR",IF(Table2[[#This Row],[COUNT OF STRIKES]]=2,"BUBBLE",IF(Table2[[#This Row],[COUNT OF STRIKES]]=3,"AT RISK"))))))</f>
        <v>NO SALES LY</v>
      </c>
      <c r="AS2032" s="69" t="e">
        <f>IF(Table2[[#This Row],[Shelf Dollar Vol Current 12 Mths]]&gt;#REF!,"MEETS $ CRITERIA",IF(Table2[[#This Row],[Shelf Dollar Vol Current 12 Mths]]&lt;#REF!+1,"DOES NOT MEET $ CRITERIA"))</f>
        <v>#REF!</v>
      </c>
      <c r="AT2032" s="78"/>
    </row>
    <row r="2033" spans="1:46" ht="13.8" x14ac:dyDescent="0.3">
      <c r="A2033" s="68" t="s">
        <v>11071</v>
      </c>
      <c r="B2033" s="69">
        <v>16254</v>
      </c>
      <c r="C2033" s="69">
        <v>87</v>
      </c>
      <c r="D2033" s="69" t="s">
        <v>25</v>
      </c>
      <c r="E2033" s="70">
        <v>45383</v>
      </c>
      <c r="F2033" s="70" t="s">
        <v>10734</v>
      </c>
      <c r="G2033" s="71" t="s">
        <v>11072</v>
      </c>
      <c r="H2033" s="69" t="s">
        <v>6315</v>
      </c>
      <c r="I2033" s="68" t="s">
        <v>758</v>
      </c>
      <c r="J2033" s="68" t="s">
        <v>175</v>
      </c>
      <c r="K2033" s="68" t="s">
        <v>146</v>
      </c>
      <c r="L2033" s="68" t="s">
        <v>146</v>
      </c>
      <c r="M2033" s="68" t="s">
        <v>175</v>
      </c>
      <c r="N2033" s="68" t="s">
        <v>176</v>
      </c>
      <c r="O2033" s="68" t="s">
        <v>11073</v>
      </c>
      <c r="P2033" s="72" t="s">
        <v>6357</v>
      </c>
      <c r="Q2033" s="68" t="s">
        <v>421</v>
      </c>
      <c r="R2033" s="68" t="s">
        <v>60</v>
      </c>
      <c r="S2033" s="68">
        <v>3</v>
      </c>
      <c r="T2033" s="68">
        <v>32</v>
      </c>
      <c r="U2033" s="68">
        <v>-11.8</v>
      </c>
      <c r="V2033" s="68">
        <v>6.5</v>
      </c>
      <c r="W2033" s="68">
        <v>34</v>
      </c>
      <c r="X2033" s="68">
        <v>-4.2300000000000004</v>
      </c>
      <c r="Y2033" s="68">
        <v>31.5</v>
      </c>
      <c r="Z2033" s="68">
        <v>34</v>
      </c>
      <c r="AA2033" s="68">
        <v>-0.08</v>
      </c>
      <c r="AB2033" s="73">
        <v>17010</v>
      </c>
      <c r="AC2033" s="73">
        <v>18360</v>
      </c>
      <c r="AD2033" s="73">
        <v>17010</v>
      </c>
      <c r="AE2033" s="73">
        <v>18360</v>
      </c>
      <c r="AF2033" s="73"/>
      <c r="AG2033" s="73">
        <f>IFERROR(VLOOKUP(J2033,'Roll ups'!D:E,2,FALSE),0)</f>
        <v>52239627.039999984</v>
      </c>
      <c r="AH2033" s="74">
        <f>IF(Table2[[#This Row],[CATEGORY TTL LOOKUP]]=0,0,IF(Table2[[#This Row],[CATEGORY TTL LOOKUP]]&gt;0,SUM(AB2033/AG2033)))</f>
        <v>3.2561488210808645E-4</v>
      </c>
      <c r="AI2033" s="74" t="str">
        <f>IFERROR(IF(AH2033&lt;#REF!,"STRIKE",IF(AH2033&gt;=#REF!,"GOOD")),"NO DATA")</f>
        <v>NO DATA</v>
      </c>
      <c r="AJ2033" s="75">
        <f>IFERROR(VLOOKUP(K2033,'Roll ups'!H:I,2,FALSE),0)</f>
        <v>69119979.479999974</v>
      </c>
      <c r="AK2033" s="76">
        <f>IF(Table2[[#This Row],[PRICE TIER LOOKUP]]=0,0,IF(Table2[[#This Row],[PRICE TIER LOOKUP]]&gt;0,SUM(AB2033/AJ2033)))</f>
        <v>2.460938230591038E-4</v>
      </c>
      <c r="AL2033" s="74" t="e">
        <f>IF(AK2033&lt;#REF!,"STRIKE",IF(AK2033&gt;=#REF!,"GOOD"))</f>
        <v>#REF!</v>
      </c>
      <c r="AM2033" s="75">
        <f>VLOOKUP(H2033,'Roll ups'!A:B,2,FALSE)</f>
        <v>325145452.83999985</v>
      </c>
      <c r="AN2033" s="77">
        <f t="shared" si="80"/>
        <v>5.2315048085173175E-5</v>
      </c>
      <c r="AO2033" s="74" t="str">
        <f>IFERROR(VLOOKUP(Table2[[#This Row],[Product Name]],'Roll ups'!L:P,5,FALSE),"GOOD")</f>
        <v>GOOD</v>
      </c>
      <c r="AP2033" s="74">
        <f>Table2[[#This Row],[Retail Dollar Vol Current 12 Mths]]/Table2[[#This Row],[SHELF SALES  LOOKUP]]</f>
        <v>5.2315048085173175E-5</v>
      </c>
      <c r="AQ2033" s="69">
        <f t="shared" si="81"/>
        <v>0</v>
      </c>
      <c r="AR203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033" s="69" t="e">
        <f>IF(Table2[[#This Row],[Shelf Dollar Vol Current 12 Mths]]&gt;#REF!,"MEETS $ CRITERIA",IF(Table2[[#This Row],[Shelf Dollar Vol Current 12 Mths]]&lt;#REF!+1,"DOES NOT MEET $ CRITERIA"))</f>
        <v>#REF!</v>
      </c>
      <c r="AT2033" s="78"/>
    </row>
    <row r="2034" spans="1:46" ht="13.8" x14ac:dyDescent="0.3">
      <c r="A2034" s="68" t="s">
        <v>11074</v>
      </c>
      <c r="B2034" s="69">
        <v>16677</v>
      </c>
      <c r="C2034" s="69">
        <v>183</v>
      </c>
      <c r="D2034" s="69" t="s">
        <v>25</v>
      </c>
      <c r="E2034" s="70">
        <v>45383</v>
      </c>
      <c r="F2034" s="70" t="s">
        <v>10734</v>
      </c>
      <c r="G2034" s="71" t="s">
        <v>11075</v>
      </c>
      <c r="H2034" s="69" t="s">
        <v>6315</v>
      </c>
      <c r="I2034" s="68" t="s">
        <v>758</v>
      </c>
      <c r="J2034" s="68" t="s">
        <v>175</v>
      </c>
      <c r="K2034" s="68" t="s">
        <v>6320</v>
      </c>
      <c r="L2034" s="68" t="s">
        <v>6320</v>
      </c>
      <c r="M2034" s="68" t="s">
        <v>175</v>
      </c>
      <c r="N2034" s="68" t="s">
        <v>176</v>
      </c>
      <c r="O2034" s="68" t="s">
        <v>11076</v>
      </c>
      <c r="P2034" s="72" t="s">
        <v>6357</v>
      </c>
      <c r="Q2034" s="68" t="s">
        <v>6387</v>
      </c>
      <c r="R2034" s="68" t="s">
        <v>31</v>
      </c>
      <c r="S2034" s="68">
        <v>6</v>
      </c>
      <c r="T2034" s="68"/>
      <c r="U2034" s="68">
        <v>1</v>
      </c>
      <c r="V2034" s="68">
        <v>35.340000000000003</v>
      </c>
      <c r="W2034" s="68">
        <v>13.33</v>
      </c>
      <c r="X2034" s="68">
        <v>0.62</v>
      </c>
      <c r="Y2034" s="68">
        <v>143.36000000000001</v>
      </c>
      <c r="Z2034" s="68">
        <v>68.67</v>
      </c>
      <c r="AA2034" s="68">
        <v>0.52</v>
      </c>
      <c r="AB2034" s="73">
        <v>51067.56</v>
      </c>
      <c r="AC2034" s="73">
        <v>23996.94</v>
      </c>
      <c r="AD2034" s="73">
        <v>51445.56</v>
      </c>
      <c r="AE2034" s="73">
        <v>23996.94</v>
      </c>
      <c r="AF2034" s="73"/>
      <c r="AG2034" s="73">
        <f>IFERROR(VLOOKUP(J2034,'Roll ups'!D:E,2,FALSE),0)</f>
        <v>52239627.039999984</v>
      </c>
      <c r="AH2034" s="74">
        <f>IF(Table2[[#This Row],[CATEGORY TTL LOOKUP]]=0,0,IF(Table2[[#This Row],[CATEGORY TTL LOOKUP]]&gt;0,SUM(AB2034/AG2034)))</f>
        <v>9.7756364073766202E-4</v>
      </c>
      <c r="AI2034" s="74" t="str">
        <f>IFERROR(IF(AH2034&lt;#REF!,"STRIKE",IF(AH2034&gt;=#REF!,"GOOD")),"NO DATA")</f>
        <v>NO DATA</v>
      </c>
      <c r="AJ2034" s="75">
        <f>IFERROR(VLOOKUP(K2034,'Roll ups'!H:I,2,FALSE),0)</f>
        <v>3676796.11</v>
      </c>
      <c r="AK2034" s="76">
        <f>IF(Table2[[#This Row],[PRICE TIER LOOKUP]]=0,0,IF(Table2[[#This Row],[PRICE TIER LOOKUP]]&gt;0,SUM(AB2034/AJ2034)))</f>
        <v>1.3889146548297452E-2</v>
      </c>
      <c r="AL2034" s="74" t="e">
        <f>IF(AK2034&lt;#REF!,"STRIKE",IF(AK2034&gt;=#REF!,"GOOD"))</f>
        <v>#REF!</v>
      </c>
      <c r="AM2034" s="75">
        <f>VLOOKUP(H2034,'Roll ups'!A:B,2,FALSE)</f>
        <v>325145452.83999985</v>
      </c>
      <c r="AN2034" s="77">
        <f t="shared" si="80"/>
        <v>1.5706066178674109E-4</v>
      </c>
      <c r="AO2034" s="74" t="str">
        <f>IFERROR(VLOOKUP(Table2[[#This Row],[Product Name]],'Roll ups'!L:P,5,FALSE),"GOOD")</f>
        <v>GOOD</v>
      </c>
      <c r="AP2034" s="74">
        <f>Table2[[#This Row],[Retail Dollar Vol Current 12 Mths]]/Table2[[#This Row],[SHELF SALES  LOOKUP]]</f>
        <v>1.5822321841085606E-4</v>
      </c>
      <c r="AQ2034" s="69">
        <f t="shared" si="81"/>
        <v>0</v>
      </c>
      <c r="AR203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034" s="69" t="e">
        <f>IF(Table2[[#This Row],[Shelf Dollar Vol Current 12 Mths]]&gt;#REF!,"MEETS $ CRITERIA",IF(Table2[[#This Row],[Shelf Dollar Vol Current 12 Mths]]&lt;#REF!+1,"DOES NOT MEET $ CRITERIA"))</f>
        <v>#REF!</v>
      </c>
      <c r="AT2034" s="78"/>
    </row>
    <row r="2035" spans="1:46" ht="13.8" x14ac:dyDescent="0.3">
      <c r="A2035" s="68" t="s">
        <v>11077</v>
      </c>
      <c r="B2035" s="69">
        <v>17911</v>
      </c>
      <c r="C2035" s="69">
        <v>117</v>
      </c>
      <c r="D2035" s="69" t="s">
        <v>25</v>
      </c>
      <c r="E2035" s="70">
        <v>45383</v>
      </c>
      <c r="F2035" s="70" t="s">
        <v>10734</v>
      </c>
      <c r="G2035" s="71" t="s">
        <v>11078</v>
      </c>
      <c r="H2035" s="69" t="s">
        <v>6315</v>
      </c>
      <c r="I2035" s="68" t="s">
        <v>758</v>
      </c>
      <c r="J2035" s="68" t="s">
        <v>175</v>
      </c>
      <c r="K2035" s="68" t="s">
        <v>6320</v>
      </c>
      <c r="L2035" s="68" t="s">
        <v>6320</v>
      </c>
      <c r="M2035" s="68" t="s">
        <v>175</v>
      </c>
      <c r="N2035" s="68" t="s">
        <v>176</v>
      </c>
      <c r="O2035" s="68" t="s">
        <v>11079</v>
      </c>
      <c r="P2035" s="72" t="s">
        <v>6357</v>
      </c>
      <c r="Q2035" s="68" t="s">
        <v>55</v>
      </c>
      <c r="R2035" s="68" t="s">
        <v>31</v>
      </c>
      <c r="S2035" s="68">
        <v>20</v>
      </c>
      <c r="T2035" s="68"/>
      <c r="U2035" s="68">
        <v>1</v>
      </c>
      <c r="V2035" s="68">
        <v>50.66</v>
      </c>
      <c r="W2035" s="68"/>
      <c r="X2035" s="68">
        <v>1</v>
      </c>
      <c r="Y2035" s="68">
        <v>327.86</v>
      </c>
      <c r="Z2035" s="68"/>
      <c r="AA2035" s="68">
        <v>1</v>
      </c>
      <c r="AB2035" s="73">
        <v>80845.399999999994</v>
      </c>
      <c r="AC2035" s="73"/>
      <c r="AD2035" s="73">
        <v>80845.399999999994</v>
      </c>
      <c r="AE2035" s="73"/>
      <c r="AF2035" s="73"/>
      <c r="AG2035" s="73">
        <f>IFERROR(VLOOKUP(J2035,'Roll ups'!D:E,2,FALSE),0)</f>
        <v>52239627.039999984</v>
      </c>
      <c r="AH2035" s="74">
        <f>IF(Table2[[#This Row],[CATEGORY TTL LOOKUP]]=0,0,IF(Table2[[#This Row],[CATEGORY TTL LOOKUP]]&gt;0,SUM(AB2035/AG2035)))</f>
        <v>1.5475876184586179E-3</v>
      </c>
      <c r="AI2035" s="74" t="str">
        <f>IFERROR(IF(AH2035&lt;#REF!,"STRIKE",IF(AH2035&gt;=#REF!,"GOOD")),"NO DATA")</f>
        <v>NO DATA</v>
      </c>
      <c r="AJ2035" s="75">
        <f>IFERROR(VLOOKUP(K2035,'Roll ups'!H:I,2,FALSE),0)</f>
        <v>3676796.11</v>
      </c>
      <c r="AK2035" s="76">
        <f>IF(Table2[[#This Row],[PRICE TIER LOOKUP]]=0,0,IF(Table2[[#This Row],[PRICE TIER LOOKUP]]&gt;0,SUM(AB2035/AJ2035)))</f>
        <v>2.1988001940091258E-2</v>
      </c>
      <c r="AL2035" s="74" t="e">
        <f>IF(AK2035&lt;#REF!,"STRIKE",IF(AK2035&gt;=#REF!,"GOOD"))</f>
        <v>#REF!</v>
      </c>
      <c r="AM2035" s="75">
        <f>VLOOKUP(H2035,'Roll ups'!A:B,2,FALSE)</f>
        <v>325145452.83999985</v>
      </c>
      <c r="AN2035" s="77">
        <f t="shared" si="80"/>
        <v>2.4864379708789297E-4</v>
      </c>
      <c r="AO2035" s="74" t="str">
        <f>IFERROR(VLOOKUP(Table2[[#This Row],[Product Name]],'Roll ups'!L:P,5,FALSE),"GOOD")</f>
        <v>GOOD</v>
      </c>
      <c r="AP2035" s="74">
        <f>Table2[[#This Row],[Retail Dollar Vol Current 12 Mths]]/Table2[[#This Row],[SHELF SALES  LOOKUP]]</f>
        <v>2.4864379708789297E-4</v>
      </c>
      <c r="AQ2035" s="69">
        <f t="shared" si="81"/>
        <v>0</v>
      </c>
      <c r="AR2035" s="69" t="str">
        <f>IF(Table2[[#This Row],[Shelf Dollar Vol Last 12 Mths]]="","NO SALES LY",IF(Table2[[#This Row],[Shelf Dollar Vol Last 12 Mths]]&gt;0,IF(Table2[[#This Row],[COUNT OF STRIKES]]=0,"GOOD",IF(Table2[[#This Row],[COUNT OF STRIKES]]=1,"FAIR",IF(Table2[[#This Row],[COUNT OF STRIKES]]=2,"BUBBLE",IF(Table2[[#This Row],[COUNT OF STRIKES]]=3,"AT RISK"))))))</f>
        <v>NO SALES LY</v>
      </c>
      <c r="AS2035" s="69" t="e">
        <f>IF(Table2[[#This Row],[Shelf Dollar Vol Current 12 Mths]]&gt;#REF!,"MEETS $ CRITERIA",IF(Table2[[#This Row],[Shelf Dollar Vol Current 12 Mths]]&lt;#REF!+1,"DOES NOT MEET $ CRITERIA"))</f>
        <v>#REF!</v>
      </c>
      <c r="AT2035" s="78"/>
    </row>
    <row r="2036" spans="1:46" ht="13.8" x14ac:dyDescent="0.3">
      <c r="A2036" s="68" t="s">
        <v>11080</v>
      </c>
      <c r="B2036" s="69">
        <v>19941</v>
      </c>
      <c r="C2036" s="69">
        <v>8</v>
      </c>
      <c r="D2036" s="69" t="s">
        <v>25</v>
      </c>
      <c r="E2036" s="70">
        <v>45383</v>
      </c>
      <c r="F2036" s="70" t="s">
        <v>10734</v>
      </c>
      <c r="G2036" s="71" t="s">
        <v>11081</v>
      </c>
      <c r="H2036" s="69" t="s">
        <v>6315</v>
      </c>
      <c r="I2036" s="68" t="s">
        <v>758</v>
      </c>
      <c r="J2036" s="68" t="s">
        <v>175</v>
      </c>
      <c r="K2036" s="68" t="s">
        <v>132</v>
      </c>
      <c r="L2036" s="68" t="s">
        <v>132</v>
      </c>
      <c r="M2036" s="68" t="s">
        <v>175</v>
      </c>
      <c r="N2036" s="68" t="s">
        <v>176</v>
      </c>
      <c r="O2036" s="68" t="s">
        <v>11082</v>
      </c>
      <c r="P2036" s="72" t="s">
        <v>6357</v>
      </c>
      <c r="Q2036" s="68" t="s">
        <v>11083</v>
      </c>
      <c r="R2036" s="68" t="s">
        <v>6560</v>
      </c>
      <c r="S2036" s="68">
        <v>6</v>
      </c>
      <c r="T2036" s="68"/>
      <c r="U2036" s="68">
        <v>1</v>
      </c>
      <c r="V2036" s="68">
        <v>9</v>
      </c>
      <c r="W2036" s="68"/>
      <c r="X2036" s="68">
        <v>1</v>
      </c>
      <c r="Y2036" s="68">
        <v>9</v>
      </c>
      <c r="Z2036" s="68"/>
      <c r="AA2036" s="68">
        <v>1</v>
      </c>
      <c r="AB2036" s="73">
        <v>2356.56</v>
      </c>
      <c r="AC2036" s="73"/>
      <c r="AD2036" s="73">
        <v>2356.56</v>
      </c>
      <c r="AE2036" s="73"/>
      <c r="AF2036" s="73"/>
      <c r="AG2036" s="73">
        <f>IFERROR(VLOOKUP(J2036,'Roll ups'!D:E,2,FALSE),0)</f>
        <v>52239627.039999984</v>
      </c>
      <c r="AH2036" s="74">
        <f>IF(Table2[[#This Row],[CATEGORY TTL LOOKUP]]=0,0,IF(Table2[[#This Row],[CATEGORY TTL LOOKUP]]&gt;0,SUM(AB2036/AG2036)))</f>
        <v>4.511058239745045E-5</v>
      </c>
      <c r="AI2036" s="74" t="str">
        <f>IFERROR(IF(AH2036&lt;#REF!,"STRIKE",IF(AH2036&gt;=#REF!,"GOOD")),"NO DATA")</f>
        <v>NO DATA</v>
      </c>
      <c r="AJ2036" s="75">
        <f>IFERROR(VLOOKUP(K2036,'Roll ups'!H:I,2,FALSE),0)</f>
        <v>126094742.97999983</v>
      </c>
      <c r="AK2036" s="76">
        <f>IF(Table2[[#This Row],[PRICE TIER LOOKUP]]=0,0,IF(Table2[[#This Row],[PRICE TIER LOOKUP]]&gt;0,SUM(AB2036/AJ2036)))</f>
        <v>1.8688804499754437E-5</v>
      </c>
      <c r="AL2036" s="74" t="e">
        <f>IF(AK2036&lt;#REF!,"STRIKE",IF(AK2036&gt;=#REF!,"GOOD"))</f>
        <v>#REF!</v>
      </c>
      <c r="AM2036" s="75">
        <f>VLOOKUP(H2036,'Roll ups'!A:B,2,FALSE)</f>
        <v>325145452.83999985</v>
      </c>
      <c r="AN2036" s="77">
        <f t="shared" si="80"/>
        <v>7.2477101537681191E-6</v>
      </c>
      <c r="AO2036" s="74" t="str">
        <f>IFERROR(VLOOKUP(Table2[[#This Row],[Product Name]],'Roll ups'!L:P,5,FALSE),"GOOD")</f>
        <v>GOOD</v>
      </c>
      <c r="AP2036" s="74">
        <f>Table2[[#This Row],[Retail Dollar Vol Current 12 Mths]]/Table2[[#This Row],[SHELF SALES  LOOKUP]]</f>
        <v>7.2477101537681191E-6</v>
      </c>
      <c r="AQ2036" s="69">
        <f t="shared" si="81"/>
        <v>0</v>
      </c>
      <c r="AR2036" s="69" t="str">
        <f>IF(Table2[[#This Row],[Shelf Dollar Vol Last 12 Mths]]="","NO SALES LY",IF(Table2[[#This Row],[Shelf Dollar Vol Last 12 Mths]]&gt;0,IF(Table2[[#This Row],[COUNT OF STRIKES]]=0,"GOOD",IF(Table2[[#This Row],[COUNT OF STRIKES]]=1,"FAIR",IF(Table2[[#This Row],[COUNT OF STRIKES]]=2,"BUBBLE",IF(Table2[[#This Row],[COUNT OF STRIKES]]=3,"AT RISK"))))))</f>
        <v>NO SALES LY</v>
      </c>
      <c r="AS2036" s="69" t="e">
        <f>IF(Table2[[#This Row],[Shelf Dollar Vol Current 12 Mths]]&gt;#REF!,"MEETS $ CRITERIA",IF(Table2[[#This Row],[Shelf Dollar Vol Current 12 Mths]]&lt;#REF!+1,"DOES NOT MEET $ CRITERIA"))</f>
        <v>#REF!</v>
      </c>
      <c r="AT2036" s="78"/>
    </row>
    <row r="2037" spans="1:46" ht="13.8" x14ac:dyDescent="0.3">
      <c r="A2037" s="68" t="s">
        <v>11084</v>
      </c>
      <c r="B2037" s="69">
        <v>21687</v>
      </c>
      <c r="C2037" s="69">
        <v>77</v>
      </c>
      <c r="D2037" s="69" t="s">
        <v>25</v>
      </c>
      <c r="E2037" s="70">
        <v>45383</v>
      </c>
      <c r="F2037" s="70" t="s">
        <v>10734</v>
      </c>
      <c r="G2037" s="71" t="s">
        <v>11085</v>
      </c>
      <c r="H2037" s="69" t="s">
        <v>6315</v>
      </c>
      <c r="I2037" s="68" t="s">
        <v>758</v>
      </c>
      <c r="J2037" s="68" t="s">
        <v>175</v>
      </c>
      <c r="K2037" s="68" t="s">
        <v>146</v>
      </c>
      <c r="L2037" s="68" t="s">
        <v>146</v>
      </c>
      <c r="M2037" s="68" t="s">
        <v>175</v>
      </c>
      <c r="N2037" s="68" t="s">
        <v>176</v>
      </c>
      <c r="O2037" s="68" t="s">
        <v>11086</v>
      </c>
      <c r="P2037" s="72" t="s">
        <v>6357</v>
      </c>
      <c r="Q2037" s="68" t="s">
        <v>6876</v>
      </c>
      <c r="R2037" s="68" t="s">
        <v>6402</v>
      </c>
      <c r="S2037" s="68">
        <v>4</v>
      </c>
      <c r="T2037" s="68"/>
      <c r="U2037" s="68">
        <v>1</v>
      </c>
      <c r="V2037" s="68">
        <v>13</v>
      </c>
      <c r="W2037" s="68"/>
      <c r="X2037" s="68">
        <v>1</v>
      </c>
      <c r="Y2037" s="68">
        <v>55.5</v>
      </c>
      <c r="Z2037" s="68"/>
      <c r="AA2037" s="68">
        <v>1</v>
      </c>
      <c r="AB2037" s="73">
        <v>24484.68</v>
      </c>
      <c r="AC2037" s="73"/>
      <c r="AD2037" s="73">
        <v>24628.68</v>
      </c>
      <c r="AE2037" s="73"/>
      <c r="AF2037" s="73"/>
      <c r="AG2037" s="73">
        <f>IFERROR(VLOOKUP(J2037,'Roll ups'!D:E,2,FALSE),0)</f>
        <v>52239627.039999984</v>
      </c>
      <c r="AH2037" s="74">
        <f>IF(Table2[[#This Row],[CATEGORY TTL LOOKUP]]=0,0,IF(Table2[[#This Row],[CATEGORY TTL LOOKUP]]&gt;0,SUM(AB2037/AG2037)))</f>
        <v>4.6869936458872558E-4</v>
      </c>
      <c r="AI2037" s="74" t="str">
        <f>IFERROR(IF(AH2037&lt;#REF!,"STRIKE",IF(AH2037&gt;=#REF!,"GOOD")),"NO DATA")</f>
        <v>NO DATA</v>
      </c>
      <c r="AJ2037" s="75">
        <f>IFERROR(VLOOKUP(K2037,'Roll ups'!H:I,2,FALSE),0)</f>
        <v>69119979.479999974</v>
      </c>
      <c r="AK2037" s="76">
        <f>IF(Table2[[#This Row],[PRICE TIER LOOKUP]]=0,0,IF(Table2[[#This Row],[PRICE TIER LOOKUP]]&gt;0,SUM(AB2037/AJ2037)))</f>
        <v>3.5423448016336142E-4</v>
      </c>
      <c r="AL2037" s="74" t="e">
        <f>IF(AK2037&lt;#REF!,"STRIKE",IF(AK2037&gt;=#REF!,"GOOD"))</f>
        <v>#REF!</v>
      </c>
      <c r="AM2037" s="75">
        <f>VLOOKUP(H2037,'Roll ups'!A:B,2,FALSE)</f>
        <v>325145452.83999985</v>
      </c>
      <c r="AN2037" s="77">
        <f t="shared" si="80"/>
        <v>7.530377492945785E-5</v>
      </c>
      <c r="AO2037" s="74" t="str">
        <f>IFERROR(VLOOKUP(Table2[[#This Row],[Product Name]],'Roll ups'!L:P,5,FALSE),"GOOD")</f>
        <v>GOOD</v>
      </c>
      <c r="AP2037" s="74">
        <f>Table2[[#This Row],[Retail Dollar Vol Current 12 Mths]]/Table2[[#This Row],[SHELF SALES  LOOKUP]]</f>
        <v>7.5746653643406399E-5</v>
      </c>
      <c r="AQ2037" s="69">
        <f t="shared" si="81"/>
        <v>0</v>
      </c>
      <c r="AR2037" s="69" t="str">
        <f>IF(Table2[[#This Row],[Shelf Dollar Vol Last 12 Mths]]="","NO SALES LY",IF(Table2[[#This Row],[Shelf Dollar Vol Last 12 Mths]]&gt;0,IF(Table2[[#This Row],[COUNT OF STRIKES]]=0,"GOOD",IF(Table2[[#This Row],[COUNT OF STRIKES]]=1,"FAIR",IF(Table2[[#This Row],[COUNT OF STRIKES]]=2,"BUBBLE",IF(Table2[[#This Row],[COUNT OF STRIKES]]=3,"AT RISK"))))))</f>
        <v>NO SALES LY</v>
      </c>
      <c r="AS2037" s="69" t="e">
        <f>IF(Table2[[#This Row],[Shelf Dollar Vol Current 12 Mths]]&gt;#REF!,"MEETS $ CRITERIA",IF(Table2[[#This Row],[Shelf Dollar Vol Current 12 Mths]]&lt;#REF!+1,"DOES NOT MEET $ CRITERIA"))</f>
        <v>#REF!</v>
      </c>
      <c r="AT2037" s="78"/>
    </row>
    <row r="2038" spans="1:46" ht="13.8" x14ac:dyDescent="0.3">
      <c r="A2038" s="68" t="s">
        <v>11087</v>
      </c>
      <c r="B2038" s="69">
        <v>22092</v>
      </c>
      <c r="C2038" s="69">
        <v>339</v>
      </c>
      <c r="D2038" s="69" t="s">
        <v>25</v>
      </c>
      <c r="E2038" s="70">
        <v>45383</v>
      </c>
      <c r="F2038" s="70" t="s">
        <v>10734</v>
      </c>
      <c r="G2038" s="71" t="s">
        <v>11088</v>
      </c>
      <c r="H2038" s="69" t="s">
        <v>6315</v>
      </c>
      <c r="I2038" s="68" t="s">
        <v>758</v>
      </c>
      <c r="J2038" s="68" t="s">
        <v>175</v>
      </c>
      <c r="K2038" s="68" t="s">
        <v>146</v>
      </c>
      <c r="L2038" s="68" t="s">
        <v>146</v>
      </c>
      <c r="M2038" s="68" t="s">
        <v>175</v>
      </c>
      <c r="N2038" s="68" t="s">
        <v>176</v>
      </c>
      <c r="O2038" s="68" t="s">
        <v>11089</v>
      </c>
      <c r="P2038" s="72" t="s">
        <v>6357</v>
      </c>
      <c r="Q2038" s="68" t="s">
        <v>11083</v>
      </c>
      <c r="R2038" s="68" t="s">
        <v>6560</v>
      </c>
      <c r="S2038" s="68">
        <v>13</v>
      </c>
      <c r="T2038" s="68"/>
      <c r="U2038" s="68">
        <v>1</v>
      </c>
      <c r="V2038" s="68">
        <v>62.25</v>
      </c>
      <c r="W2038" s="68">
        <v>1</v>
      </c>
      <c r="X2038" s="68">
        <v>0.98</v>
      </c>
      <c r="Y2038" s="68">
        <v>232.75</v>
      </c>
      <c r="Z2038" s="68">
        <v>264.67</v>
      </c>
      <c r="AA2038" s="68">
        <v>-0.14000000000000001</v>
      </c>
      <c r="AB2038" s="73">
        <v>124065.06</v>
      </c>
      <c r="AC2038" s="73">
        <v>138006.5</v>
      </c>
      <c r="AD2038" s="73">
        <v>124065.06</v>
      </c>
      <c r="AE2038" s="73">
        <v>138006.5</v>
      </c>
      <c r="AF2038" s="73"/>
      <c r="AG2038" s="73">
        <f>IFERROR(VLOOKUP(J2038,'Roll ups'!D:E,2,FALSE),0)</f>
        <v>52239627.039999984</v>
      </c>
      <c r="AH2038" s="74">
        <f>IF(Table2[[#This Row],[CATEGORY TTL LOOKUP]]=0,0,IF(Table2[[#This Row],[CATEGORY TTL LOOKUP]]&gt;0,SUM(AB2038/AG2038)))</f>
        <v>2.3749223918655303E-3</v>
      </c>
      <c r="AI2038" s="74" t="str">
        <f>IFERROR(IF(AH2038&lt;#REF!,"STRIKE",IF(AH2038&gt;=#REF!,"GOOD")),"NO DATA")</f>
        <v>NO DATA</v>
      </c>
      <c r="AJ2038" s="75">
        <f>IFERROR(VLOOKUP(K2038,'Roll ups'!H:I,2,FALSE),0)</f>
        <v>69119979.479999974</v>
      </c>
      <c r="AK2038" s="76">
        <f>IF(Table2[[#This Row],[PRICE TIER LOOKUP]]=0,0,IF(Table2[[#This Row],[PRICE TIER LOOKUP]]&gt;0,SUM(AB2038/AJ2038)))</f>
        <v>1.7949232759234038E-3</v>
      </c>
      <c r="AL2038" s="74" t="e">
        <f>IF(AK2038&lt;#REF!,"STRIKE",IF(AK2038&gt;=#REF!,"GOOD"))</f>
        <v>#REF!</v>
      </c>
      <c r="AM2038" s="75">
        <f>VLOOKUP(H2038,'Roll ups'!A:B,2,FALSE)</f>
        <v>325145452.83999985</v>
      </c>
      <c r="AN2038" s="77">
        <f t="shared" si="80"/>
        <v>3.8156787651910022E-4</v>
      </c>
      <c r="AO2038" s="74" t="str">
        <f>IFERROR(VLOOKUP(Table2[[#This Row],[Product Name]],'Roll ups'!L:P,5,FALSE),"GOOD")</f>
        <v>GOOD</v>
      </c>
      <c r="AP2038" s="74">
        <f>Table2[[#This Row],[Retail Dollar Vol Current 12 Mths]]/Table2[[#This Row],[SHELF SALES  LOOKUP]]</f>
        <v>3.8156787651910022E-4</v>
      </c>
      <c r="AQ2038" s="69">
        <f t="shared" si="81"/>
        <v>0</v>
      </c>
      <c r="AR203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038" s="69" t="e">
        <f>IF(Table2[[#This Row],[Shelf Dollar Vol Current 12 Mths]]&gt;#REF!,"MEETS $ CRITERIA",IF(Table2[[#This Row],[Shelf Dollar Vol Current 12 Mths]]&lt;#REF!+1,"DOES NOT MEET $ CRITERIA"))</f>
        <v>#REF!</v>
      </c>
      <c r="AT2038" s="78"/>
    </row>
    <row r="2039" spans="1:46" ht="13.8" x14ac:dyDescent="0.3">
      <c r="A2039" s="68" t="s">
        <v>11090</v>
      </c>
      <c r="B2039" s="69">
        <v>22093</v>
      </c>
      <c r="C2039" s="69">
        <v>192</v>
      </c>
      <c r="D2039" s="69" t="s">
        <v>25</v>
      </c>
      <c r="E2039" s="70">
        <v>45383</v>
      </c>
      <c r="F2039" s="70" t="s">
        <v>10734</v>
      </c>
      <c r="G2039" s="71" t="s">
        <v>11091</v>
      </c>
      <c r="H2039" s="69" t="s">
        <v>6315</v>
      </c>
      <c r="I2039" s="68" t="s">
        <v>758</v>
      </c>
      <c r="J2039" s="68" t="s">
        <v>175</v>
      </c>
      <c r="K2039" s="68" t="s">
        <v>146</v>
      </c>
      <c r="L2039" s="68" t="s">
        <v>146</v>
      </c>
      <c r="M2039" s="68" t="s">
        <v>175</v>
      </c>
      <c r="N2039" s="68" t="s">
        <v>176</v>
      </c>
      <c r="O2039" s="68" t="s">
        <v>11092</v>
      </c>
      <c r="P2039" s="72" t="s">
        <v>6357</v>
      </c>
      <c r="Q2039" s="68" t="s">
        <v>11083</v>
      </c>
      <c r="R2039" s="68" t="s">
        <v>6560</v>
      </c>
      <c r="S2039" s="68">
        <v>5</v>
      </c>
      <c r="T2039" s="68"/>
      <c r="U2039" s="68">
        <v>1</v>
      </c>
      <c r="V2039" s="68">
        <v>23.91</v>
      </c>
      <c r="W2039" s="68"/>
      <c r="X2039" s="68">
        <v>1</v>
      </c>
      <c r="Y2039" s="68">
        <v>93.12</v>
      </c>
      <c r="Z2039" s="68">
        <v>84.58</v>
      </c>
      <c r="AA2039" s="68">
        <v>0.09</v>
      </c>
      <c r="AB2039" s="73">
        <v>43646.48</v>
      </c>
      <c r="AC2039" s="73">
        <v>38958.9</v>
      </c>
      <c r="AD2039" s="73">
        <v>43646.48</v>
      </c>
      <c r="AE2039" s="73">
        <v>38958.9</v>
      </c>
      <c r="AF2039" s="73"/>
      <c r="AG2039" s="73">
        <f>IFERROR(VLOOKUP(J2039,'Roll ups'!D:E,2,FALSE),0)</f>
        <v>52239627.039999984</v>
      </c>
      <c r="AH2039" s="74">
        <f>IF(Table2[[#This Row],[CATEGORY TTL LOOKUP]]=0,0,IF(Table2[[#This Row],[CATEGORY TTL LOOKUP]]&gt;0,SUM(AB2039/AG2039)))</f>
        <v>8.3550519927295442E-4</v>
      </c>
      <c r="AI2039" s="74" t="str">
        <f>IFERROR(IF(AH2039&lt;#REF!,"STRIKE",IF(AH2039&gt;=#REF!,"GOOD")),"NO DATA")</f>
        <v>NO DATA</v>
      </c>
      <c r="AJ2039" s="75">
        <f>IFERROR(VLOOKUP(K2039,'Roll ups'!H:I,2,FALSE),0)</f>
        <v>69119979.479999974</v>
      </c>
      <c r="AK2039" s="76">
        <f>IF(Table2[[#This Row],[PRICE TIER LOOKUP]]=0,0,IF(Table2[[#This Row],[PRICE TIER LOOKUP]]&gt;0,SUM(AB2039/AJ2039)))</f>
        <v>6.3145967820533294E-4</v>
      </c>
      <c r="AL2039" s="74" t="e">
        <f>IF(AK2039&lt;#REF!,"STRIKE",IF(AK2039&gt;=#REF!,"GOOD"))</f>
        <v>#REF!</v>
      </c>
      <c r="AM2039" s="75">
        <f>VLOOKUP(H2039,'Roll ups'!A:B,2,FALSE)</f>
        <v>325145452.83999985</v>
      </c>
      <c r="AN2039" s="77">
        <f t="shared" si="80"/>
        <v>1.342367842415373E-4</v>
      </c>
      <c r="AO2039" s="74" t="str">
        <f>IFERROR(VLOOKUP(Table2[[#This Row],[Product Name]],'Roll ups'!L:P,5,FALSE),"GOOD")</f>
        <v>GOOD</v>
      </c>
      <c r="AP2039" s="74">
        <f>Table2[[#This Row],[Retail Dollar Vol Current 12 Mths]]/Table2[[#This Row],[SHELF SALES  LOOKUP]]</f>
        <v>1.342367842415373E-4</v>
      </c>
      <c r="AQ2039" s="69">
        <f t="shared" si="81"/>
        <v>0</v>
      </c>
      <c r="AR203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039" s="69" t="e">
        <f>IF(Table2[[#This Row],[Shelf Dollar Vol Current 12 Mths]]&gt;#REF!,"MEETS $ CRITERIA",IF(Table2[[#This Row],[Shelf Dollar Vol Current 12 Mths]]&lt;#REF!+1,"DOES NOT MEET $ CRITERIA"))</f>
        <v>#REF!</v>
      </c>
      <c r="AT2039" s="78"/>
    </row>
    <row r="2040" spans="1:46" ht="13.8" x14ac:dyDescent="0.3">
      <c r="A2040" s="68" t="s">
        <v>11093</v>
      </c>
      <c r="B2040" s="69">
        <v>22239</v>
      </c>
      <c r="C2040" s="69">
        <v>81</v>
      </c>
      <c r="D2040" s="69" t="s">
        <v>25</v>
      </c>
      <c r="E2040" s="70">
        <v>45383</v>
      </c>
      <c r="F2040" s="70" t="s">
        <v>10734</v>
      </c>
      <c r="G2040" s="71" t="s">
        <v>11094</v>
      </c>
      <c r="H2040" s="69" t="s">
        <v>6315</v>
      </c>
      <c r="I2040" s="68" t="s">
        <v>758</v>
      </c>
      <c r="J2040" s="68" t="s">
        <v>175</v>
      </c>
      <c r="K2040" s="68" t="s">
        <v>146</v>
      </c>
      <c r="L2040" s="68" t="s">
        <v>146</v>
      </c>
      <c r="M2040" s="68" t="s">
        <v>175</v>
      </c>
      <c r="N2040" s="68" t="s">
        <v>176</v>
      </c>
      <c r="O2040" s="68" t="s">
        <v>11095</v>
      </c>
      <c r="P2040" s="72" t="s">
        <v>6357</v>
      </c>
      <c r="Q2040" s="68" t="s">
        <v>49</v>
      </c>
      <c r="R2040" s="68" t="s">
        <v>6402</v>
      </c>
      <c r="S2040" s="68"/>
      <c r="T2040" s="68"/>
      <c r="U2040" s="68"/>
      <c r="V2040" s="68">
        <v>10.5</v>
      </c>
      <c r="W2040" s="68">
        <v>6</v>
      </c>
      <c r="X2040" s="68">
        <v>0.43</v>
      </c>
      <c r="Y2040" s="68">
        <v>20.5</v>
      </c>
      <c r="Z2040" s="68">
        <v>37</v>
      </c>
      <c r="AA2040" s="68">
        <v>-0.8</v>
      </c>
      <c r="AB2040" s="73">
        <v>10925.4</v>
      </c>
      <c r="AC2040" s="73">
        <v>19118.64</v>
      </c>
      <c r="AD2040" s="73">
        <v>10925.4</v>
      </c>
      <c r="AE2040" s="73">
        <v>19118.64</v>
      </c>
      <c r="AF2040" s="73"/>
      <c r="AG2040" s="73">
        <f>IFERROR(VLOOKUP(J2040,'Roll ups'!D:E,2,FALSE),0)</f>
        <v>52239627.039999984</v>
      </c>
      <c r="AH2040" s="74">
        <f>IF(Table2[[#This Row],[CATEGORY TTL LOOKUP]]=0,0,IF(Table2[[#This Row],[CATEGORY TTL LOOKUP]]&gt;0,SUM(AB2040/AG2040)))</f>
        <v>2.0914008424360303E-4</v>
      </c>
      <c r="AI2040" s="74" t="str">
        <f>IFERROR(IF(AH2040&lt;#REF!,"STRIKE",IF(AH2040&gt;=#REF!,"GOOD")),"NO DATA")</f>
        <v>NO DATA</v>
      </c>
      <c r="AJ2040" s="75">
        <f>IFERROR(VLOOKUP(K2040,'Roll ups'!H:I,2,FALSE),0)</f>
        <v>69119979.479999974</v>
      </c>
      <c r="AK2040" s="76">
        <f>IF(Table2[[#This Row],[PRICE TIER LOOKUP]]=0,0,IF(Table2[[#This Row],[PRICE TIER LOOKUP]]&gt;0,SUM(AB2040/AJ2040)))</f>
        <v>1.5806428303644519E-4</v>
      </c>
      <c r="AL2040" s="74" t="e">
        <f>IF(AK2040&lt;#REF!,"STRIKE",IF(AK2040&gt;=#REF!,"GOOD"))</f>
        <v>#REF!</v>
      </c>
      <c r="AM2040" s="75">
        <f>VLOOKUP(H2040,'Roll ups'!A:B,2,FALSE)</f>
        <v>325145452.83999985</v>
      </c>
      <c r="AN2040" s="77">
        <f t="shared" si="80"/>
        <v>3.3601577092871902E-5</v>
      </c>
      <c r="AO2040" s="74" t="str">
        <f>IFERROR(VLOOKUP(Table2[[#This Row],[Product Name]],'Roll ups'!L:P,5,FALSE),"GOOD")</f>
        <v>GOOD</v>
      </c>
      <c r="AP2040" s="74">
        <f>Table2[[#This Row],[Retail Dollar Vol Current 12 Mths]]/Table2[[#This Row],[SHELF SALES  LOOKUP]]</f>
        <v>3.3601577092871902E-5</v>
      </c>
      <c r="AQ2040" s="69">
        <f t="shared" si="81"/>
        <v>0</v>
      </c>
      <c r="AR204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040" s="69" t="e">
        <f>IF(Table2[[#This Row],[Shelf Dollar Vol Current 12 Mths]]&gt;#REF!,"MEETS $ CRITERIA",IF(Table2[[#This Row],[Shelf Dollar Vol Current 12 Mths]]&lt;#REF!+1,"DOES NOT MEET $ CRITERIA"))</f>
        <v>#REF!</v>
      </c>
      <c r="AT2040" s="78"/>
    </row>
    <row r="2041" spans="1:46" ht="13.8" x14ac:dyDescent="0.3">
      <c r="A2041" s="68" t="s">
        <v>11096</v>
      </c>
      <c r="B2041" s="69">
        <v>22460</v>
      </c>
      <c r="C2041" s="69">
        <v>172</v>
      </c>
      <c r="D2041" s="69" t="s">
        <v>25</v>
      </c>
      <c r="E2041" s="70">
        <v>45383</v>
      </c>
      <c r="F2041" s="70" t="s">
        <v>10734</v>
      </c>
      <c r="G2041" s="71" t="s">
        <v>11097</v>
      </c>
      <c r="H2041" s="69" t="s">
        <v>6315</v>
      </c>
      <c r="I2041" s="68" t="s">
        <v>711</v>
      </c>
      <c r="J2041" s="68" t="s">
        <v>175</v>
      </c>
      <c r="K2041" s="68" t="s">
        <v>132</v>
      </c>
      <c r="L2041" s="68" t="s">
        <v>132</v>
      </c>
      <c r="M2041" s="68" t="s">
        <v>175</v>
      </c>
      <c r="N2041" s="68" t="s">
        <v>184</v>
      </c>
      <c r="O2041" s="68" t="s">
        <v>11098</v>
      </c>
      <c r="P2041" s="72" t="s">
        <v>6357</v>
      </c>
      <c r="Q2041" s="68" t="s">
        <v>254</v>
      </c>
      <c r="R2041" s="68" t="s">
        <v>60</v>
      </c>
      <c r="S2041" s="68">
        <v>8</v>
      </c>
      <c r="T2041" s="68"/>
      <c r="U2041" s="68">
        <v>1</v>
      </c>
      <c r="V2041" s="68">
        <v>23.67</v>
      </c>
      <c r="W2041" s="68"/>
      <c r="X2041" s="68">
        <v>1</v>
      </c>
      <c r="Y2041" s="68">
        <v>153.66999999999999</v>
      </c>
      <c r="Z2041" s="68"/>
      <c r="AA2041" s="68">
        <v>1</v>
      </c>
      <c r="AB2041" s="73">
        <v>27328.080000000002</v>
      </c>
      <c r="AC2041" s="73"/>
      <c r="AD2041" s="73">
        <v>27328.080000000002</v>
      </c>
      <c r="AE2041" s="73"/>
      <c r="AF2041" s="73"/>
      <c r="AG2041" s="73">
        <f>IFERROR(VLOOKUP(J2041,'Roll ups'!D:E,2,FALSE),0)</f>
        <v>52239627.039999984</v>
      </c>
      <c r="AH2041" s="74">
        <f>IF(Table2[[#This Row],[CATEGORY TTL LOOKUP]]=0,0,IF(Table2[[#This Row],[CATEGORY TTL LOOKUP]]&gt;0,SUM(AB2041/AG2041)))</f>
        <v>5.23129309079386E-4</v>
      </c>
      <c r="AI2041" s="74" t="str">
        <f>IFERROR(IF(AH2041&lt;#REF!,"STRIKE",IF(AH2041&gt;=#REF!,"GOOD")),"NO DATA")</f>
        <v>NO DATA</v>
      </c>
      <c r="AJ2041" s="75">
        <f>IFERROR(VLOOKUP(K2041,'Roll ups'!H:I,2,FALSE),0)</f>
        <v>126094742.97999983</v>
      </c>
      <c r="AK2041" s="76">
        <f>IF(Table2[[#This Row],[PRICE TIER LOOKUP]]=0,0,IF(Table2[[#This Row],[PRICE TIER LOOKUP]]&gt;0,SUM(AB2041/AJ2041)))</f>
        <v>2.1672656095055899E-4</v>
      </c>
      <c r="AL2041" s="74" t="e">
        <f>IF(AK2041&lt;#REF!,"STRIKE",IF(AK2041&gt;=#REF!,"GOOD"))</f>
        <v>#REF!</v>
      </c>
      <c r="AM2041" s="75">
        <f>VLOOKUP(H2041,'Roll ups'!A:B,2,FALSE)</f>
        <v>325145452.83999985</v>
      </c>
      <c r="AN2041" s="77">
        <f t="shared" si="80"/>
        <v>8.4048784201967055E-5</v>
      </c>
      <c r="AO2041" s="74" t="str">
        <f>IFERROR(VLOOKUP(Table2[[#This Row],[Product Name]],'Roll ups'!L:P,5,FALSE),"GOOD")</f>
        <v>GOOD</v>
      </c>
      <c r="AP2041" s="74">
        <f>Table2[[#This Row],[Retail Dollar Vol Current 12 Mths]]/Table2[[#This Row],[SHELF SALES  LOOKUP]]</f>
        <v>8.4048784201967055E-5</v>
      </c>
      <c r="AQ2041" s="69">
        <f t="shared" si="81"/>
        <v>0</v>
      </c>
      <c r="AR2041" s="69" t="str">
        <f>IF(Table2[[#This Row],[Shelf Dollar Vol Last 12 Mths]]="","NO SALES LY",IF(Table2[[#This Row],[Shelf Dollar Vol Last 12 Mths]]&gt;0,IF(Table2[[#This Row],[COUNT OF STRIKES]]=0,"GOOD",IF(Table2[[#This Row],[COUNT OF STRIKES]]=1,"FAIR",IF(Table2[[#This Row],[COUNT OF STRIKES]]=2,"BUBBLE",IF(Table2[[#This Row],[COUNT OF STRIKES]]=3,"AT RISK"))))))</f>
        <v>NO SALES LY</v>
      </c>
      <c r="AS2041" s="69" t="e">
        <f>IF(Table2[[#This Row],[Shelf Dollar Vol Current 12 Mths]]&gt;#REF!,"MEETS $ CRITERIA",IF(Table2[[#This Row],[Shelf Dollar Vol Current 12 Mths]]&lt;#REF!+1,"DOES NOT MEET $ CRITERIA"))</f>
        <v>#REF!</v>
      </c>
      <c r="AT2041" s="78"/>
    </row>
    <row r="2042" spans="1:46" ht="13.8" x14ac:dyDescent="0.3">
      <c r="A2042" s="68" t="s">
        <v>11099</v>
      </c>
      <c r="B2042" s="69">
        <v>22492</v>
      </c>
      <c r="C2042" s="69">
        <v>91</v>
      </c>
      <c r="D2042" s="69" t="s">
        <v>25</v>
      </c>
      <c r="E2042" s="70">
        <v>45383</v>
      </c>
      <c r="F2042" s="70" t="s">
        <v>10734</v>
      </c>
      <c r="G2042" s="71" t="s">
        <v>11100</v>
      </c>
      <c r="H2042" s="69" t="s">
        <v>6315</v>
      </c>
      <c r="I2042" s="68" t="s">
        <v>758</v>
      </c>
      <c r="J2042" s="68" t="s">
        <v>175</v>
      </c>
      <c r="K2042" s="68" t="s">
        <v>146</v>
      </c>
      <c r="L2042" s="68" t="s">
        <v>146</v>
      </c>
      <c r="M2042" s="68" t="s">
        <v>175</v>
      </c>
      <c r="N2042" s="68" t="s">
        <v>176</v>
      </c>
      <c r="O2042" s="68" t="s">
        <v>11101</v>
      </c>
      <c r="P2042" s="72" t="s">
        <v>6357</v>
      </c>
      <c r="Q2042" s="68" t="s">
        <v>34</v>
      </c>
      <c r="R2042" s="68" t="s">
        <v>31</v>
      </c>
      <c r="S2042" s="68">
        <v>1</v>
      </c>
      <c r="T2042" s="68"/>
      <c r="U2042" s="68">
        <v>1</v>
      </c>
      <c r="V2042" s="68">
        <v>8</v>
      </c>
      <c r="W2042" s="68"/>
      <c r="X2042" s="68">
        <v>1</v>
      </c>
      <c r="Y2042" s="68">
        <v>62</v>
      </c>
      <c r="Z2042" s="68"/>
      <c r="AA2042" s="68">
        <v>1</v>
      </c>
      <c r="AB2042" s="73">
        <v>34499.279999999999</v>
      </c>
      <c r="AC2042" s="73"/>
      <c r="AD2042" s="73">
        <v>34499.279999999999</v>
      </c>
      <c r="AE2042" s="73"/>
      <c r="AF2042" s="73"/>
      <c r="AG2042" s="73">
        <f>IFERROR(VLOOKUP(J2042,'Roll ups'!D:E,2,FALSE),0)</f>
        <v>52239627.039999984</v>
      </c>
      <c r="AH2042" s="74">
        <f>IF(Table2[[#This Row],[CATEGORY TTL LOOKUP]]=0,0,IF(Table2[[#This Row],[CATEGORY TTL LOOKUP]]&gt;0,SUM(AB2042/AG2042)))</f>
        <v>6.6040440858400145E-4</v>
      </c>
      <c r="AI2042" s="74" t="str">
        <f>IFERROR(IF(AH2042&lt;#REF!,"STRIKE",IF(AH2042&gt;=#REF!,"GOOD")),"NO DATA")</f>
        <v>NO DATA</v>
      </c>
      <c r="AJ2042" s="75">
        <f>IFERROR(VLOOKUP(K2042,'Roll ups'!H:I,2,FALSE),0)</f>
        <v>69119979.479999974</v>
      </c>
      <c r="AK2042" s="76">
        <f>IF(Table2[[#This Row],[PRICE TIER LOOKUP]]=0,0,IF(Table2[[#This Row],[PRICE TIER LOOKUP]]&gt;0,SUM(AB2042/AJ2042)))</f>
        <v>4.9912167595452547E-4</v>
      </c>
      <c r="AL2042" s="74" t="e">
        <f>IF(AK2042&lt;#REF!,"STRIKE",IF(AK2042&gt;=#REF!,"GOOD"))</f>
        <v>#REF!</v>
      </c>
      <c r="AM2042" s="75">
        <f>VLOOKUP(H2042,'Roll ups'!A:B,2,FALSE)</f>
        <v>325145452.83999985</v>
      </c>
      <c r="AN2042" s="77">
        <f t="shared" si="80"/>
        <v>1.0610414415660512E-4</v>
      </c>
      <c r="AO2042" s="74" t="str">
        <f>IFERROR(VLOOKUP(Table2[[#This Row],[Product Name]],'Roll ups'!L:P,5,FALSE),"GOOD")</f>
        <v>GOOD</v>
      </c>
      <c r="AP2042" s="74">
        <f>Table2[[#This Row],[Retail Dollar Vol Current 12 Mths]]/Table2[[#This Row],[SHELF SALES  LOOKUP]]</f>
        <v>1.0610414415660512E-4</v>
      </c>
      <c r="AQ2042" s="69">
        <f t="shared" si="81"/>
        <v>0</v>
      </c>
      <c r="AR2042" s="69" t="str">
        <f>IF(Table2[[#This Row],[Shelf Dollar Vol Last 12 Mths]]="","NO SALES LY",IF(Table2[[#This Row],[Shelf Dollar Vol Last 12 Mths]]&gt;0,IF(Table2[[#This Row],[COUNT OF STRIKES]]=0,"GOOD",IF(Table2[[#This Row],[COUNT OF STRIKES]]=1,"FAIR",IF(Table2[[#This Row],[COUNT OF STRIKES]]=2,"BUBBLE",IF(Table2[[#This Row],[COUNT OF STRIKES]]=3,"AT RISK"))))))</f>
        <v>NO SALES LY</v>
      </c>
      <c r="AS2042" s="69" t="e">
        <f>IF(Table2[[#This Row],[Shelf Dollar Vol Current 12 Mths]]&gt;#REF!,"MEETS $ CRITERIA",IF(Table2[[#This Row],[Shelf Dollar Vol Current 12 Mths]]&lt;#REF!+1,"DOES NOT MEET $ CRITERIA"))</f>
        <v>#REF!</v>
      </c>
      <c r="AT2042" s="78"/>
    </row>
    <row r="2043" spans="1:46" ht="13.8" x14ac:dyDescent="0.3">
      <c r="A2043" s="68" t="s">
        <v>11102</v>
      </c>
      <c r="B2043" s="69">
        <v>25388</v>
      </c>
      <c r="C2043" s="69">
        <v>122</v>
      </c>
      <c r="D2043" s="69" t="s">
        <v>25</v>
      </c>
      <c r="E2043" s="70">
        <v>45383</v>
      </c>
      <c r="F2043" s="70" t="s">
        <v>10734</v>
      </c>
      <c r="G2043" s="71" t="s">
        <v>11103</v>
      </c>
      <c r="H2043" s="69" t="s">
        <v>6315</v>
      </c>
      <c r="I2043" s="68" t="s">
        <v>806</v>
      </c>
      <c r="J2043" s="68" t="s">
        <v>175</v>
      </c>
      <c r="K2043" s="68" t="s">
        <v>146</v>
      </c>
      <c r="L2043" s="68" t="s">
        <v>146</v>
      </c>
      <c r="M2043" s="68" t="s">
        <v>175</v>
      </c>
      <c r="N2043" s="68" t="s">
        <v>176</v>
      </c>
      <c r="O2043" s="68" t="s">
        <v>11104</v>
      </c>
      <c r="P2043" s="72" t="s">
        <v>6357</v>
      </c>
      <c r="Q2043" s="68" t="s">
        <v>44</v>
      </c>
      <c r="R2043" s="68" t="s">
        <v>60</v>
      </c>
      <c r="S2043" s="68">
        <v>3</v>
      </c>
      <c r="T2043" s="68">
        <v>3.5</v>
      </c>
      <c r="U2043" s="68">
        <v>-0.4</v>
      </c>
      <c r="V2043" s="68">
        <v>7</v>
      </c>
      <c r="W2043" s="68">
        <v>69.5</v>
      </c>
      <c r="X2043" s="68">
        <v>-8.93</v>
      </c>
      <c r="Y2043" s="68">
        <v>21.5</v>
      </c>
      <c r="Z2043" s="68">
        <v>69.5</v>
      </c>
      <c r="AA2043" s="68">
        <v>-2.23</v>
      </c>
      <c r="AB2043" s="73">
        <v>11465.52</v>
      </c>
      <c r="AC2043" s="73">
        <v>37062.959999999999</v>
      </c>
      <c r="AD2043" s="73">
        <v>11465.52</v>
      </c>
      <c r="AE2043" s="73">
        <v>37062.959999999999</v>
      </c>
      <c r="AF2043" s="73"/>
      <c r="AG2043" s="73">
        <f>IFERROR(VLOOKUP(J2043,'Roll ups'!D:E,2,FALSE),0)</f>
        <v>52239627.039999984</v>
      </c>
      <c r="AH2043" s="74">
        <f>IF(Table2[[#This Row],[CATEGORY TTL LOOKUP]]=0,0,IF(Table2[[#This Row],[CATEGORY TTL LOOKUP]]&gt;0,SUM(AB2043/AG2043)))</f>
        <v>2.1947936173473883E-4</v>
      </c>
      <c r="AI2043" s="74" t="str">
        <f>IFERROR(IF(AH2043&lt;#REF!,"STRIKE",IF(AH2043&gt;=#REF!,"GOOD")),"NO DATA")</f>
        <v>NO DATA</v>
      </c>
      <c r="AJ2043" s="75">
        <f>IFERROR(VLOOKUP(K2043,'Roll ups'!H:I,2,FALSE),0)</f>
        <v>69119979.479999974</v>
      </c>
      <c r="AK2043" s="76">
        <f>IF(Table2[[#This Row],[PRICE TIER LOOKUP]]=0,0,IF(Table2[[#This Row],[PRICE TIER LOOKUP]]&gt;0,SUM(AB2043/AJ2043)))</f>
        <v>1.6587852146740834E-4</v>
      </c>
      <c r="AL2043" s="74" t="e">
        <f>IF(AK2043&lt;#REF!,"STRIKE",IF(AK2043&gt;=#REF!,"GOOD"))</f>
        <v>#REF!</v>
      </c>
      <c r="AM2043" s="75">
        <f>VLOOKUP(H2043,'Roll ups'!A:B,2,FALSE)</f>
        <v>325145452.83999985</v>
      </c>
      <c r="AN2043" s="77">
        <f t="shared" si="80"/>
        <v>3.5262741335773946E-5</v>
      </c>
      <c r="AO2043" s="74" t="str">
        <f>IFERROR(VLOOKUP(Table2[[#This Row],[Product Name]],'Roll ups'!L:P,5,FALSE),"GOOD")</f>
        <v>GOOD</v>
      </c>
      <c r="AP2043" s="74">
        <f>Table2[[#This Row],[Retail Dollar Vol Current 12 Mths]]/Table2[[#This Row],[SHELF SALES  LOOKUP]]</f>
        <v>3.5262741335773946E-5</v>
      </c>
      <c r="AQ2043" s="69">
        <f t="shared" si="81"/>
        <v>0</v>
      </c>
      <c r="AR204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043" s="69" t="e">
        <f>IF(Table2[[#This Row],[Shelf Dollar Vol Current 12 Mths]]&gt;#REF!,"MEETS $ CRITERIA",IF(Table2[[#This Row],[Shelf Dollar Vol Current 12 Mths]]&lt;#REF!+1,"DOES NOT MEET $ CRITERIA"))</f>
        <v>#REF!</v>
      </c>
      <c r="AT2043" s="78"/>
    </row>
    <row r="2044" spans="1:46" ht="13.8" x14ac:dyDescent="0.3">
      <c r="A2044" s="68" t="s">
        <v>11105</v>
      </c>
      <c r="B2044" s="69">
        <v>25670</v>
      </c>
      <c r="C2044" s="69">
        <v>134</v>
      </c>
      <c r="D2044" s="69" t="s">
        <v>25</v>
      </c>
      <c r="E2044" s="70">
        <v>45383</v>
      </c>
      <c r="F2044" s="70" t="s">
        <v>10734</v>
      </c>
      <c r="G2044" s="71" t="s">
        <v>11106</v>
      </c>
      <c r="H2044" s="69" t="s">
        <v>6315</v>
      </c>
      <c r="I2044" s="68" t="s">
        <v>711</v>
      </c>
      <c r="J2044" s="68" t="s">
        <v>175</v>
      </c>
      <c r="K2044" s="68" t="s">
        <v>132</v>
      </c>
      <c r="L2044" s="68" t="s">
        <v>132</v>
      </c>
      <c r="M2044" s="68" t="s">
        <v>175</v>
      </c>
      <c r="N2044" s="68" t="s">
        <v>184</v>
      </c>
      <c r="O2044" s="68" t="s">
        <v>11107</v>
      </c>
      <c r="P2044" s="72" t="s">
        <v>6357</v>
      </c>
      <c r="Q2044" s="68" t="s">
        <v>11108</v>
      </c>
      <c r="R2044" s="68" t="s">
        <v>6560</v>
      </c>
      <c r="S2044" s="68">
        <v>56</v>
      </c>
      <c r="T2044" s="68">
        <v>6.5</v>
      </c>
      <c r="U2044" s="68">
        <v>0.88</v>
      </c>
      <c r="V2044" s="68">
        <v>244.67</v>
      </c>
      <c r="W2044" s="68">
        <v>15.5</v>
      </c>
      <c r="X2044" s="68">
        <v>0.94</v>
      </c>
      <c r="Y2044" s="68">
        <v>273.58</v>
      </c>
      <c r="Z2044" s="68">
        <v>52</v>
      </c>
      <c r="AA2044" s="68">
        <v>0.81</v>
      </c>
      <c r="AB2044" s="73">
        <v>77445.97</v>
      </c>
      <c r="AC2044" s="73">
        <v>14720.16</v>
      </c>
      <c r="AD2044" s="73">
        <v>77445.97</v>
      </c>
      <c r="AE2044" s="73">
        <v>14720.16</v>
      </c>
      <c r="AF2044" s="73"/>
      <c r="AG2044" s="73">
        <f>IFERROR(VLOOKUP(J2044,'Roll ups'!D:E,2,FALSE),0)</f>
        <v>52239627.039999984</v>
      </c>
      <c r="AH2044" s="74">
        <f>IF(Table2[[#This Row],[CATEGORY TTL LOOKUP]]=0,0,IF(Table2[[#This Row],[CATEGORY TTL LOOKUP]]&gt;0,SUM(AB2044/AG2044)))</f>
        <v>1.482513838406608E-3</v>
      </c>
      <c r="AI2044" s="74" t="str">
        <f>IFERROR(IF(AH2044&lt;#REF!,"STRIKE",IF(AH2044&gt;=#REF!,"GOOD")),"NO DATA")</f>
        <v>NO DATA</v>
      </c>
      <c r="AJ2044" s="75">
        <f>IFERROR(VLOOKUP(K2044,'Roll ups'!H:I,2,FALSE),0)</f>
        <v>126094742.97999983</v>
      </c>
      <c r="AK2044" s="76">
        <f>IF(Table2[[#This Row],[PRICE TIER LOOKUP]]=0,0,IF(Table2[[#This Row],[PRICE TIER LOOKUP]]&gt;0,SUM(AB2044/AJ2044)))</f>
        <v>6.1418872959901174E-4</v>
      </c>
      <c r="AL2044" s="74" t="e">
        <f>IF(AK2044&lt;#REF!,"STRIKE",IF(AK2044&gt;=#REF!,"GOOD"))</f>
        <v>#REF!</v>
      </c>
      <c r="AM2044" s="75">
        <f>VLOOKUP(H2044,'Roll ups'!A:B,2,FALSE)</f>
        <v>325145452.83999985</v>
      </c>
      <c r="AN2044" s="77">
        <f t="shared" si="80"/>
        <v>2.3818869162568369E-4</v>
      </c>
      <c r="AO2044" s="74" t="str">
        <f>IFERROR(VLOOKUP(Table2[[#This Row],[Product Name]],'Roll ups'!L:P,5,FALSE),"GOOD")</f>
        <v>GOOD</v>
      </c>
      <c r="AP2044" s="74">
        <f>Table2[[#This Row],[Retail Dollar Vol Current 12 Mths]]/Table2[[#This Row],[SHELF SALES  LOOKUP]]</f>
        <v>2.3818869162568369E-4</v>
      </c>
      <c r="AQ2044" s="69">
        <f t="shared" si="81"/>
        <v>0</v>
      </c>
      <c r="AR204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044" s="69" t="e">
        <f>IF(Table2[[#This Row],[Shelf Dollar Vol Current 12 Mths]]&gt;#REF!,"MEETS $ CRITERIA",IF(Table2[[#This Row],[Shelf Dollar Vol Current 12 Mths]]&lt;#REF!+1,"DOES NOT MEET $ CRITERIA"))</f>
        <v>#REF!</v>
      </c>
      <c r="AT2044" s="78"/>
    </row>
    <row r="2045" spans="1:46" ht="13.8" x14ac:dyDescent="0.3">
      <c r="A2045" s="68" t="s">
        <v>11109</v>
      </c>
      <c r="B2045" s="69">
        <v>26484</v>
      </c>
      <c r="C2045" s="69">
        <v>171</v>
      </c>
      <c r="D2045" s="69" t="s">
        <v>25</v>
      </c>
      <c r="E2045" s="70">
        <v>45383</v>
      </c>
      <c r="F2045" s="70" t="s">
        <v>10734</v>
      </c>
      <c r="G2045" s="71" t="s">
        <v>11110</v>
      </c>
      <c r="H2045" s="69" t="s">
        <v>6315</v>
      </c>
      <c r="I2045" s="68" t="s">
        <v>758</v>
      </c>
      <c r="J2045" s="68" t="s">
        <v>175</v>
      </c>
      <c r="K2045" s="68" t="s">
        <v>146</v>
      </c>
      <c r="L2045" s="68" t="s">
        <v>146</v>
      </c>
      <c r="M2045" s="68" t="s">
        <v>175</v>
      </c>
      <c r="N2045" s="68" t="s">
        <v>176</v>
      </c>
      <c r="O2045" s="68" t="s">
        <v>11111</v>
      </c>
      <c r="P2045" s="72" t="s">
        <v>6357</v>
      </c>
      <c r="Q2045" s="68" t="s">
        <v>11083</v>
      </c>
      <c r="R2045" s="68" t="s">
        <v>6560</v>
      </c>
      <c r="S2045" s="68">
        <v>3</v>
      </c>
      <c r="T2045" s="68">
        <v>1</v>
      </c>
      <c r="U2045" s="68">
        <v>0.6</v>
      </c>
      <c r="V2045" s="68">
        <v>15</v>
      </c>
      <c r="W2045" s="68">
        <v>25</v>
      </c>
      <c r="X2045" s="68">
        <v>-0.67</v>
      </c>
      <c r="Y2045" s="68">
        <v>87</v>
      </c>
      <c r="Z2045" s="68">
        <v>146.5</v>
      </c>
      <c r="AA2045" s="68">
        <v>-0.68</v>
      </c>
      <c r="AB2045" s="73">
        <v>59236.56</v>
      </c>
      <c r="AC2045" s="73">
        <v>99748.92</v>
      </c>
      <c r="AD2045" s="73">
        <v>59236.56</v>
      </c>
      <c r="AE2045" s="73">
        <v>99748.92</v>
      </c>
      <c r="AF2045" s="73"/>
      <c r="AG2045" s="73">
        <f>IFERROR(VLOOKUP(J2045,'Roll ups'!D:E,2,FALSE),0)</f>
        <v>52239627.039999984</v>
      </c>
      <c r="AH2045" s="74">
        <f>IF(Table2[[#This Row],[CATEGORY TTL LOOKUP]]=0,0,IF(Table2[[#This Row],[CATEGORY TTL LOOKUP]]&gt;0,SUM(AB2045/AG2045)))</f>
        <v>1.1339391828858664E-3</v>
      </c>
      <c r="AI2045" s="74" t="str">
        <f>IFERROR(IF(AH2045&lt;#REF!,"STRIKE",IF(AH2045&gt;=#REF!,"GOOD")),"NO DATA")</f>
        <v>NO DATA</v>
      </c>
      <c r="AJ2045" s="75">
        <f>IFERROR(VLOOKUP(K2045,'Roll ups'!H:I,2,FALSE),0)</f>
        <v>69119979.479999974</v>
      </c>
      <c r="AK2045" s="76">
        <f>IF(Table2[[#This Row],[PRICE TIER LOOKUP]]=0,0,IF(Table2[[#This Row],[PRICE TIER LOOKUP]]&gt;0,SUM(AB2045/AJ2045)))</f>
        <v>8.5701067109170994E-4</v>
      </c>
      <c r="AL2045" s="74" t="e">
        <f>IF(AK2045&lt;#REF!,"STRIKE",IF(AK2045&gt;=#REF!,"GOOD"))</f>
        <v>#REF!</v>
      </c>
      <c r="AM2045" s="75">
        <f>VLOOKUP(H2045,'Roll ups'!A:B,2,FALSE)</f>
        <v>325145452.83999985</v>
      </c>
      <c r="AN2045" s="77">
        <f t="shared" si="80"/>
        <v>1.8218480216344773E-4</v>
      </c>
      <c r="AO2045" s="74" t="str">
        <f>IFERROR(VLOOKUP(Table2[[#This Row],[Product Name]],'Roll ups'!L:P,5,FALSE),"GOOD")</f>
        <v>GOOD</v>
      </c>
      <c r="AP2045" s="74">
        <f>Table2[[#This Row],[Retail Dollar Vol Current 12 Mths]]/Table2[[#This Row],[SHELF SALES  LOOKUP]]</f>
        <v>1.8218480216344773E-4</v>
      </c>
      <c r="AQ2045" s="69">
        <f t="shared" si="81"/>
        <v>0</v>
      </c>
      <c r="AR204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045" s="69" t="e">
        <f>IF(Table2[[#This Row],[Shelf Dollar Vol Current 12 Mths]]&gt;#REF!,"MEETS $ CRITERIA",IF(Table2[[#This Row],[Shelf Dollar Vol Current 12 Mths]]&lt;#REF!+1,"DOES NOT MEET $ CRITERIA"))</f>
        <v>#REF!</v>
      </c>
      <c r="AT2045" s="78"/>
    </row>
    <row r="2046" spans="1:46" ht="13.8" x14ac:dyDescent="0.3">
      <c r="A2046" s="68" t="s">
        <v>11112</v>
      </c>
      <c r="B2046" s="69">
        <v>73588</v>
      </c>
      <c r="C2046" s="69">
        <v>168</v>
      </c>
      <c r="D2046" s="69" t="s">
        <v>25</v>
      </c>
      <c r="E2046" s="70">
        <v>45383</v>
      </c>
      <c r="F2046" s="70" t="s">
        <v>10734</v>
      </c>
      <c r="G2046" s="71" t="s">
        <v>11113</v>
      </c>
      <c r="H2046" s="69" t="s">
        <v>6315</v>
      </c>
      <c r="I2046" s="68" t="s">
        <v>758</v>
      </c>
      <c r="J2046" s="68" t="s">
        <v>175</v>
      </c>
      <c r="K2046" s="68" t="s">
        <v>6320</v>
      </c>
      <c r="L2046" s="68" t="s">
        <v>146</v>
      </c>
      <c r="M2046" s="68" t="s">
        <v>191</v>
      </c>
      <c r="N2046" s="68" t="s">
        <v>211</v>
      </c>
      <c r="O2046" s="68" t="s">
        <v>11114</v>
      </c>
      <c r="P2046" s="72" t="s">
        <v>191</v>
      </c>
      <c r="Q2046" s="68" t="s">
        <v>64</v>
      </c>
      <c r="R2046" s="68" t="s">
        <v>60</v>
      </c>
      <c r="S2046" s="68">
        <v>3</v>
      </c>
      <c r="T2046" s="68"/>
      <c r="U2046" s="68">
        <v>1</v>
      </c>
      <c r="V2046" s="68">
        <v>8.25</v>
      </c>
      <c r="W2046" s="68"/>
      <c r="X2046" s="68">
        <v>1</v>
      </c>
      <c r="Y2046" s="68">
        <v>133.16999999999999</v>
      </c>
      <c r="Z2046" s="68"/>
      <c r="AA2046" s="68">
        <v>1</v>
      </c>
      <c r="AB2046" s="73">
        <v>61443.1</v>
      </c>
      <c r="AC2046" s="73"/>
      <c r="AD2046" s="73">
        <v>61443.1</v>
      </c>
      <c r="AE2046" s="73"/>
      <c r="AF2046" s="73"/>
      <c r="AG2046" s="73">
        <f>IFERROR(VLOOKUP(J2046,'Roll ups'!D:E,2,FALSE),0)</f>
        <v>52239627.039999984</v>
      </c>
      <c r="AH2046" s="74">
        <f>IF(Table2[[#This Row],[CATEGORY TTL LOOKUP]]=0,0,IF(Table2[[#This Row],[CATEGORY TTL LOOKUP]]&gt;0,SUM(AB2046/AG2046)))</f>
        <v>1.1761779989920851E-3</v>
      </c>
      <c r="AI2046" s="74" t="str">
        <f>IFERROR(IF(AH2046&lt;#REF!,"STRIKE",IF(AH2046&gt;=#REF!,"GOOD")),"NO DATA")</f>
        <v>NO DATA</v>
      </c>
      <c r="AJ2046" s="75">
        <f>IFERROR(VLOOKUP(K2046,'Roll ups'!H:I,2,FALSE),0)</f>
        <v>3676796.11</v>
      </c>
      <c r="AK2046" s="76">
        <f>IF(Table2[[#This Row],[PRICE TIER LOOKUP]]=0,0,IF(Table2[[#This Row],[PRICE TIER LOOKUP]]&gt;0,SUM(AB2046/AJ2046)))</f>
        <v>1.6711043572116922E-2</v>
      </c>
      <c r="AL2046" s="74" t="e">
        <f>IF(AK2046&lt;#REF!,"STRIKE",IF(AK2046&gt;=#REF!,"GOOD"))</f>
        <v>#REF!</v>
      </c>
      <c r="AM2046" s="75">
        <f>VLOOKUP(H2046,'Roll ups'!A:B,2,FALSE)</f>
        <v>325145452.83999985</v>
      </c>
      <c r="AN2046" s="77">
        <f t="shared" si="80"/>
        <v>1.8897111881258696E-4</v>
      </c>
      <c r="AO2046" s="74" t="str">
        <f>IFERROR(VLOOKUP(Table2[[#This Row],[Product Name]],'Roll ups'!L:P,5,FALSE),"GOOD")</f>
        <v>GOOD</v>
      </c>
      <c r="AP2046" s="74">
        <f>Table2[[#This Row],[Retail Dollar Vol Current 12 Mths]]/Table2[[#This Row],[SHELF SALES  LOOKUP]]</f>
        <v>1.8897111881258696E-4</v>
      </c>
      <c r="AQ2046" s="69">
        <f t="shared" si="81"/>
        <v>0</v>
      </c>
      <c r="AR2046" s="69" t="str">
        <f>IF(Table2[[#This Row],[Shelf Dollar Vol Last 12 Mths]]="","NO SALES LY",IF(Table2[[#This Row],[Shelf Dollar Vol Last 12 Mths]]&gt;0,IF(Table2[[#This Row],[COUNT OF STRIKES]]=0,"GOOD",IF(Table2[[#This Row],[COUNT OF STRIKES]]=1,"FAIR",IF(Table2[[#This Row],[COUNT OF STRIKES]]=2,"BUBBLE",IF(Table2[[#This Row],[COUNT OF STRIKES]]=3,"AT RISK"))))))</f>
        <v>NO SALES LY</v>
      </c>
      <c r="AS2046" s="69" t="e">
        <f>IF(Table2[[#This Row],[Shelf Dollar Vol Current 12 Mths]]&gt;#REF!,"MEETS $ CRITERIA",IF(Table2[[#This Row],[Shelf Dollar Vol Current 12 Mths]]&lt;#REF!+1,"DOES NOT MEET $ CRITERIA"))</f>
        <v>#REF!</v>
      </c>
      <c r="AT2046" s="78"/>
    </row>
    <row r="2047" spans="1:46" ht="13.8" x14ac:dyDescent="0.3">
      <c r="A2047" s="68" t="s">
        <v>11115</v>
      </c>
      <c r="B2047" s="69">
        <v>28616</v>
      </c>
      <c r="C2047" s="69">
        <v>102</v>
      </c>
      <c r="D2047" s="69" t="s">
        <v>25</v>
      </c>
      <c r="E2047" s="70">
        <v>45383</v>
      </c>
      <c r="F2047" s="70" t="s">
        <v>10734</v>
      </c>
      <c r="G2047" s="71" t="s">
        <v>11116</v>
      </c>
      <c r="H2047" s="69" t="s">
        <v>6315</v>
      </c>
      <c r="I2047" s="68" t="s">
        <v>153</v>
      </c>
      <c r="J2047" s="68" t="s">
        <v>153</v>
      </c>
      <c r="K2047" s="68" t="s">
        <v>6320</v>
      </c>
      <c r="L2047" s="68" t="s">
        <v>6320</v>
      </c>
      <c r="M2047" s="68" t="s">
        <v>153</v>
      </c>
      <c r="N2047" s="68" t="s">
        <v>154</v>
      </c>
      <c r="O2047" s="68" t="s">
        <v>11117</v>
      </c>
      <c r="P2047" s="72" t="s">
        <v>153</v>
      </c>
      <c r="Q2047" s="68" t="s">
        <v>11118</v>
      </c>
      <c r="R2047" s="68" t="s">
        <v>6402</v>
      </c>
      <c r="S2047" s="68">
        <v>2</v>
      </c>
      <c r="T2047" s="68">
        <v>0.5</v>
      </c>
      <c r="U2047" s="68">
        <v>0.75</v>
      </c>
      <c r="V2047" s="68">
        <v>5.5</v>
      </c>
      <c r="W2047" s="68">
        <v>8.5</v>
      </c>
      <c r="X2047" s="68">
        <v>-0.55000000000000004</v>
      </c>
      <c r="Y2047" s="68">
        <v>51</v>
      </c>
      <c r="Z2047" s="68">
        <v>57.5</v>
      </c>
      <c r="AA2047" s="68">
        <v>-0.13</v>
      </c>
      <c r="AB2047" s="73">
        <v>14527.74</v>
      </c>
      <c r="AC2047" s="73">
        <v>19318.62</v>
      </c>
      <c r="AD2047" s="73">
        <v>14527.74</v>
      </c>
      <c r="AE2047" s="73">
        <v>19318.62</v>
      </c>
      <c r="AF2047" s="73"/>
      <c r="AG2047" s="73">
        <f>IFERROR(VLOOKUP(J2047,'Roll ups'!D:E,2,FALSE),0)</f>
        <v>10875997.040000001</v>
      </c>
      <c r="AH2047" s="74">
        <f>IF(Table2[[#This Row],[CATEGORY TTL LOOKUP]]=0,0,IF(Table2[[#This Row],[CATEGORY TTL LOOKUP]]&gt;0,SUM(AB2047/AG2047)))</f>
        <v>1.3357616728442948E-3</v>
      </c>
      <c r="AI2047" s="74" t="str">
        <f>IFERROR(IF(AH2047&lt;#REF!,"STRIKE",IF(AH2047&gt;=#REF!,"GOOD")),"NO DATA")</f>
        <v>NO DATA</v>
      </c>
      <c r="AJ2047" s="75">
        <f>IFERROR(VLOOKUP(K2047,'Roll ups'!H:I,2,FALSE),0)</f>
        <v>3676796.11</v>
      </c>
      <c r="AK2047" s="76">
        <f>IF(Table2[[#This Row],[PRICE TIER LOOKUP]]=0,0,IF(Table2[[#This Row],[PRICE TIER LOOKUP]]&gt;0,SUM(AB2047/AJ2047)))</f>
        <v>3.9511954335700169E-3</v>
      </c>
      <c r="AL2047" s="74" t="e">
        <f>IF(AK2047&lt;#REF!,"STRIKE",IF(AK2047&gt;=#REF!,"GOOD"))</f>
        <v>#REF!</v>
      </c>
      <c r="AM2047" s="75">
        <f>VLOOKUP(H2047,'Roll ups'!A:B,2,FALSE)</f>
        <v>325145452.83999985</v>
      </c>
      <c r="AN2047" s="77">
        <f t="shared" si="80"/>
        <v>4.4680741720687466E-5</v>
      </c>
      <c r="AO2047" s="74" t="str">
        <f>IFERROR(VLOOKUP(Table2[[#This Row],[Product Name]],'Roll ups'!L:P,5,FALSE),"GOOD")</f>
        <v>GOOD</v>
      </c>
      <c r="AP2047" s="74">
        <f>Table2[[#This Row],[Retail Dollar Vol Current 12 Mths]]/Table2[[#This Row],[SHELF SALES  LOOKUP]]</f>
        <v>4.4680741720687466E-5</v>
      </c>
      <c r="AQ2047" s="69">
        <f t="shared" si="81"/>
        <v>0</v>
      </c>
      <c r="AR204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047" s="69" t="e">
        <f>IF(Table2[[#This Row],[Shelf Dollar Vol Current 12 Mths]]&gt;#REF!,"MEETS $ CRITERIA",IF(Table2[[#This Row],[Shelf Dollar Vol Current 12 Mths]]&lt;#REF!+1,"DOES NOT MEET $ CRITERIA"))</f>
        <v>#REF!</v>
      </c>
      <c r="AT2047" s="78"/>
    </row>
    <row r="2048" spans="1:46" ht="13.8" x14ac:dyDescent="0.3">
      <c r="A2048" s="68" t="s">
        <v>11119</v>
      </c>
      <c r="B2048" s="69">
        <v>65753</v>
      </c>
      <c r="C2048" s="69">
        <v>54</v>
      </c>
      <c r="D2048" s="69" t="s">
        <v>25</v>
      </c>
      <c r="E2048" s="70">
        <v>45383</v>
      </c>
      <c r="F2048" s="70" t="s">
        <v>10734</v>
      </c>
      <c r="G2048" s="71" t="s">
        <v>11120</v>
      </c>
      <c r="H2048" s="69" t="s">
        <v>6315</v>
      </c>
      <c r="I2048" s="68" t="s">
        <v>153</v>
      </c>
      <c r="J2048" s="68" t="s">
        <v>153</v>
      </c>
      <c r="K2048" s="68" t="s">
        <v>146</v>
      </c>
      <c r="L2048" s="68" t="s">
        <v>146</v>
      </c>
      <c r="M2048" s="68" t="s">
        <v>153</v>
      </c>
      <c r="N2048" s="68" t="s">
        <v>184</v>
      </c>
      <c r="O2048" s="68" t="s">
        <v>11121</v>
      </c>
      <c r="P2048" s="72" t="s">
        <v>191</v>
      </c>
      <c r="Q2048" s="68" t="s">
        <v>37</v>
      </c>
      <c r="R2048" s="68" t="s">
        <v>60</v>
      </c>
      <c r="S2048" s="68">
        <v>6</v>
      </c>
      <c r="T2048" s="68"/>
      <c r="U2048" s="68">
        <v>1</v>
      </c>
      <c r="V2048" s="68">
        <v>57.5</v>
      </c>
      <c r="W2048" s="68"/>
      <c r="X2048" s="68">
        <v>1</v>
      </c>
      <c r="Y2048" s="68">
        <v>57.5</v>
      </c>
      <c r="Z2048" s="68"/>
      <c r="AA2048" s="68">
        <v>1</v>
      </c>
      <c r="AB2048" s="73">
        <v>24943.5</v>
      </c>
      <c r="AC2048" s="73"/>
      <c r="AD2048" s="73">
        <v>24943.5</v>
      </c>
      <c r="AE2048" s="73"/>
      <c r="AF2048" s="73"/>
      <c r="AG2048" s="73">
        <f>IFERROR(VLOOKUP(J2048,'Roll ups'!D:E,2,FALSE),0)</f>
        <v>10875997.040000001</v>
      </c>
      <c r="AH2048" s="74">
        <f>IF(Table2[[#This Row],[CATEGORY TTL LOOKUP]]=0,0,IF(Table2[[#This Row],[CATEGORY TTL LOOKUP]]&gt;0,SUM(AB2048/AG2048)))</f>
        <v>2.2934449051670576E-3</v>
      </c>
      <c r="AI2048" s="74" t="str">
        <f>IFERROR(IF(AH2048&lt;#REF!,"STRIKE",IF(AH2048&gt;=#REF!,"GOOD")),"NO DATA")</f>
        <v>NO DATA</v>
      </c>
      <c r="AJ2048" s="75">
        <f>IFERROR(VLOOKUP(K2048,'Roll ups'!H:I,2,FALSE),0)</f>
        <v>69119979.479999974</v>
      </c>
      <c r="AK2048" s="76">
        <f>IF(Table2[[#This Row],[PRICE TIER LOOKUP]]=0,0,IF(Table2[[#This Row],[PRICE TIER LOOKUP]]&gt;0,SUM(AB2048/AJ2048)))</f>
        <v>3.608725029673578E-4</v>
      </c>
      <c r="AL2048" s="74" t="e">
        <f>IF(AK2048&lt;#REF!,"STRIKE",IF(AK2048&gt;=#REF!,"GOOD"))</f>
        <v>#REF!</v>
      </c>
      <c r="AM2048" s="75">
        <f>VLOOKUP(H2048,'Roll ups'!A:B,2,FALSE)</f>
        <v>325145452.83999985</v>
      </c>
      <c r="AN2048" s="77">
        <f t="shared" si="80"/>
        <v>7.6714897231776436E-5</v>
      </c>
      <c r="AO2048" s="74" t="str">
        <f>IFERROR(VLOOKUP(Table2[[#This Row],[Product Name]],'Roll ups'!L:P,5,FALSE),"GOOD")</f>
        <v>GOOD</v>
      </c>
      <c r="AP2048" s="74">
        <f>Table2[[#This Row],[Retail Dollar Vol Current 12 Mths]]/Table2[[#This Row],[SHELF SALES  LOOKUP]]</f>
        <v>7.6714897231776436E-5</v>
      </c>
      <c r="AQ2048" s="69">
        <f t="shared" si="81"/>
        <v>0</v>
      </c>
      <c r="AR2048" s="69" t="str">
        <f>IF(Table2[[#This Row],[Shelf Dollar Vol Last 12 Mths]]="","NO SALES LY",IF(Table2[[#This Row],[Shelf Dollar Vol Last 12 Mths]]&gt;0,IF(Table2[[#This Row],[COUNT OF STRIKES]]=0,"GOOD",IF(Table2[[#This Row],[COUNT OF STRIKES]]=1,"FAIR",IF(Table2[[#This Row],[COUNT OF STRIKES]]=2,"BUBBLE",IF(Table2[[#This Row],[COUNT OF STRIKES]]=3,"AT RISK"))))))</f>
        <v>NO SALES LY</v>
      </c>
      <c r="AS2048" s="69" t="e">
        <f>IF(Table2[[#This Row],[Shelf Dollar Vol Current 12 Mths]]&gt;#REF!,"MEETS $ CRITERIA",IF(Table2[[#This Row],[Shelf Dollar Vol Current 12 Mths]]&lt;#REF!+1,"DOES NOT MEET $ CRITERIA"))</f>
        <v>#REF!</v>
      </c>
      <c r="AT2048" s="78"/>
    </row>
    <row r="2049" spans="1:46" ht="13.8" x14ac:dyDescent="0.3">
      <c r="A2049" s="68" t="s">
        <v>11122</v>
      </c>
      <c r="B2049" s="69">
        <v>15938</v>
      </c>
      <c r="C2049" s="69">
        <v>149</v>
      </c>
      <c r="D2049" s="69" t="s">
        <v>25</v>
      </c>
      <c r="E2049" s="70">
        <v>45383</v>
      </c>
      <c r="F2049" s="70" t="s">
        <v>10734</v>
      </c>
      <c r="G2049" s="71" t="s">
        <v>11123</v>
      </c>
      <c r="H2049" s="69" t="s">
        <v>6315</v>
      </c>
      <c r="I2049" s="68" t="s">
        <v>721</v>
      </c>
      <c r="J2049" s="68" t="s">
        <v>228</v>
      </c>
      <c r="K2049" s="68" t="s">
        <v>228</v>
      </c>
      <c r="L2049" s="68" t="s">
        <v>132</v>
      </c>
      <c r="M2049" s="68" t="s">
        <v>228</v>
      </c>
      <c r="N2049" s="68" t="s">
        <v>712</v>
      </c>
      <c r="O2049" s="68" t="s">
        <v>11124</v>
      </c>
      <c r="P2049" s="72" t="s">
        <v>6357</v>
      </c>
      <c r="Q2049" s="68" t="s">
        <v>37</v>
      </c>
      <c r="R2049" s="68" t="s">
        <v>60</v>
      </c>
      <c r="S2049" s="68">
        <v>7</v>
      </c>
      <c r="T2049" s="68"/>
      <c r="U2049" s="68">
        <v>1</v>
      </c>
      <c r="V2049" s="68">
        <v>23.89</v>
      </c>
      <c r="W2049" s="68">
        <v>0.56000000000000005</v>
      </c>
      <c r="X2049" s="68">
        <v>0.98</v>
      </c>
      <c r="Y2049" s="68">
        <v>138.46</v>
      </c>
      <c r="Z2049" s="68">
        <v>57.12</v>
      </c>
      <c r="AA2049" s="68">
        <v>0.59</v>
      </c>
      <c r="AB2049" s="73">
        <v>34489.279999999999</v>
      </c>
      <c r="AC2049" s="73">
        <v>14250.83</v>
      </c>
      <c r="AD2049" s="73">
        <v>34489.279999999999</v>
      </c>
      <c r="AE2049" s="73">
        <v>14250.83</v>
      </c>
      <c r="AF2049" s="73"/>
      <c r="AG2049" s="73">
        <f>IFERROR(VLOOKUP(J2049,'Roll ups'!D:E,2,FALSE),0)</f>
        <v>3903414.0300000003</v>
      </c>
      <c r="AH2049" s="74">
        <f>IF(Table2[[#This Row],[CATEGORY TTL LOOKUP]]=0,0,IF(Table2[[#This Row],[CATEGORY TTL LOOKUP]]&gt;0,SUM(AB2049/AG2049)))</f>
        <v>8.835670450259665E-3</v>
      </c>
      <c r="AI2049" s="74" t="str">
        <f>IFERROR(IF(AH2049&lt;#REF!,"STRIKE",IF(AH2049&gt;=#REF!,"GOOD")),"NO DATA")</f>
        <v>NO DATA</v>
      </c>
      <c r="AJ2049" s="75">
        <f>IFERROR(VLOOKUP(K2049,'Roll ups'!H:I,2,FALSE),0)</f>
        <v>3903414.0300000003</v>
      </c>
      <c r="AK2049" s="76">
        <f>IF(Table2[[#This Row],[PRICE TIER LOOKUP]]=0,0,IF(Table2[[#This Row],[PRICE TIER LOOKUP]]&gt;0,SUM(AB2049/AJ2049)))</f>
        <v>8.835670450259665E-3</v>
      </c>
      <c r="AL2049" s="74" t="e">
        <f>IF(AK2049&lt;#REF!,"STRIKE",IF(AK2049&gt;=#REF!,"GOOD"))</f>
        <v>#REF!</v>
      </c>
      <c r="AM2049" s="75">
        <f>VLOOKUP(H2049,'Roll ups'!A:B,2,FALSE)</f>
        <v>325145452.83999985</v>
      </c>
      <c r="AN2049" s="77">
        <f t="shared" si="80"/>
        <v>1.0607338869035871E-4</v>
      </c>
      <c r="AO2049" s="74" t="str">
        <f>IFERROR(VLOOKUP(Table2[[#This Row],[Product Name]],'Roll ups'!L:P,5,FALSE),"GOOD")</f>
        <v>GOOD</v>
      </c>
      <c r="AP2049" s="74">
        <f>Table2[[#This Row],[Retail Dollar Vol Current 12 Mths]]/Table2[[#This Row],[SHELF SALES  LOOKUP]]</f>
        <v>1.0607338869035871E-4</v>
      </c>
      <c r="AQ2049" s="69">
        <f t="shared" si="81"/>
        <v>0</v>
      </c>
      <c r="AR204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049" s="69" t="e">
        <f>IF(Table2[[#This Row],[Shelf Dollar Vol Current 12 Mths]]&gt;#REF!,"MEETS $ CRITERIA",IF(Table2[[#This Row],[Shelf Dollar Vol Current 12 Mths]]&lt;#REF!+1,"DOES NOT MEET $ CRITERIA"))</f>
        <v>#REF!</v>
      </c>
      <c r="AT2049" s="78"/>
    </row>
    <row r="2050" spans="1:46" ht="13.8" x14ac:dyDescent="0.3">
      <c r="A2050" s="68" t="s">
        <v>11125</v>
      </c>
      <c r="B2050" s="69">
        <v>68620</v>
      </c>
      <c r="C2050" s="69">
        <v>152</v>
      </c>
      <c r="D2050" s="69" t="s">
        <v>25</v>
      </c>
      <c r="E2050" s="70">
        <v>45383</v>
      </c>
      <c r="F2050" s="70" t="s">
        <v>10734</v>
      </c>
      <c r="G2050" s="71" t="s">
        <v>11126</v>
      </c>
      <c r="H2050" s="69" t="s">
        <v>6315</v>
      </c>
      <c r="I2050" s="68" t="s">
        <v>54</v>
      </c>
      <c r="J2050" s="68" t="s">
        <v>232</v>
      </c>
      <c r="K2050" s="68" t="s">
        <v>232</v>
      </c>
      <c r="L2050" s="68" t="s">
        <v>132</v>
      </c>
      <c r="M2050" s="68" t="s">
        <v>191</v>
      </c>
      <c r="N2050" s="68" t="s">
        <v>206</v>
      </c>
      <c r="O2050" s="68" t="s">
        <v>11127</v>
      </c>
      <c r="P2050" s="72" t="s">
        <v>191</v>
      </c>
      <c r="Q2050" s="68" t="s">
        <v>296</v>
      </c>
      <c r="R2050" s="68" t="s">
        <v>60</v>
      </c>
      <c r="S2050" s="68">
        <v>1</v>
      </c>
      <c r="T2050" s="68"/>
      <c r="U2050" s="68">
        <v>1</v>
      </c>
      <c r="V2050" s="68">
        <v>4.54</v>
      </c>
      <c r="W2050" s="68"/>
      <c r="X2050" s="68">
        <v>1</v>
      </c>
      <c r="Y2050" s="68">
        <v>58.44</v>
      </c>
      <c r="Z2050" s="68"/>
      <c r="AA2050" s="68">
        <v>1</v>
      </c>
      <c r="AB2050" s="73">
        <v>23231.52</v>
      </c>
      <c r="AC2050" s="73"/>
      <c r="AD2050" s="73">
        <v>23231.52</v>
      </c>
      <c r="AE2050" s="73"/>
      <c r="AF2050" s="73"/>
      <c r="AG2050" s="73">
        <f>IFERROR(VLOOKUP(J2050,'Roll ups'!D:E,2,FALSE),0)</f>
        <v>4182721.1600000006</v>
      </c>
      <c r="AH2050" s="74">
        <f>IF(Table2[[#This Row],[CATEGORY TTL LOOKUP]]=0,0,IF(Table2[[#This Row],[CATEGORY TTL LOOKUP]]&gt;0,SUM(AB2050/AG2050)))</f>
        <v>5.5541641700064936E-3</v>
      </c>
      <c r="AI2050" s="74" t="str">
        <f>IFERROR(IF(AH2050&lt;#REF!,"STRIKE",IF(AH2050&gt;=#REF!,"GOOD")),"NO DATA")</f>
        <v>NO DATA</v>
      </c>
      <c r="AJ2050" s="75">
        <f>IFERROR(VLOOKUP(K2050,'Roll ups'!H:I,2,FALSE),0)</f>
        <v>4182721.1600000006</v>
      </c>
      <c r="AK2050" s="76">
        <f>IF(Table2[[#This Row],[PRICE TIER LOOKUP]]=0,0,IF(Table2[[#This Row],[PRICE TIER LOOKUP]]&gt;0,SUM(AB2050/AJ2050)))</f>
        <v>5.5541641700064936E-3</v>
      </c>
      <c r="AL2050" s="74" t="e">
        <f>IF(AK2050&lt;#REF!,"STRIKE",IF(AK2050&gt;=#REF!,"GOOD"))</f>
        <v>#REF!</v>
      </c>
      <c r="AM2050" s="75">
        <f>VLOOKUP(H2050,'Roll ups'!A:B,2,FALSE)</f>
        <v>325145452.83999985</v>
      </c>
      <c r="AN2050" s="77">
        <f t="shared" ref="AN2050:AN2092" si="82">AB2050/AM2050</f>
        <v>7.1449622921320537E-5</v>
      </c>
      <c r="AO2050" s="74" t="str">
        <f>IFERROR(VLOOKUP(Table2[[#This Row],[Product Name]],'Roll ups'!L:P,5,FALSE),"GOOD")</f>
        <v>GOOD</v>
      </c>
      <c r="AP2050" s="74">
        <f>Table2[[#This Row],[Retail Dollar Vol Current 12 Mths]]/Table2[[#This Row],[SHELF SALES  LOOKUP]]</f>
        <v>7.1449622921320537E-5</v>
      </c>
      <c r="AQ2050" s="69">
        <f t="shared" ref="AQ2050:AQ2092" si="83">COUNTIF(AG2050:AO2050,"Strike")</f>
        <v>0</v>
      </c>
      <c r="AR2050" s="69" t="str">
        <f>IF(Table2[[#This Row],[Shelf Dollar Vol Last 12 Mths]]="","NO SALES LY",IF(Table2[[#This Row],[Shelf Dollar Vol Last 12 Mths]]&gt;0,IF(Table2[[#This Row],[COUNT OF STRIKES]]=0,"GOOD",IF(Table2[[#This Row],[COUNT OF STRIKES]]=1,"FAIR",IF(Table2[[#This Row],[COUNT OF STRIKES]]=2,"BUBBLE",IF(Table2[[#This Row],[COUNT OF STRIKES]]=3,"AT RISK"))))))</f>
        <v>NO SALES LY</v>
      </c>
      <c r="AS2050" s="69" t="e">
        <f>IF(Table2[[#This Row],[Shelf Dollar Vol Current 12 Mths]]&gt;#REF!,"MEETS $ CRITERIA",IF(Table2[[#This Row],[Shelf Dollar Vol Current 12 Mths]]&lt;#REF!+1,"DOES NOT MEET $ CRITERIA"))</f>
        <v>#REF!</v>
      </c>
      <c r="AT2050" s="78"/>
    </row>
    <row r="2051" spans="1:46" ht="13.8" x14ac:dyDescent="0.3">
      <c r="A2051" s="68" t="s">
        <v>11128</v>
      </c>
      <c r="B2051" s="69">
        <v>68621</v>
      </c>
      <c r="C2051" s="69">
        <v>148</v>
      </c>
      <c r="D2051" s="69" t="s">
        <v>25</v>
      </c>
      <c r="E2051" s="70">
        <v>45383</v>
      </c>
      <c r="F2051" s="70" t="s">
        <v>10734</v>
      </c>
      <c r="G2051" s="71" t="s">
        <v>11129</v>
      </c>
      <c r="H2051" s="69" t="s">
        <v>6315</v>
      </c>
      <c r="I2051" s="68" t="s">
        <v>54</v>
      </c>
      <c r="J2051" s="68" t="s">
        <v>232</v>
      </c>
      <c r="K2051" s="68" t="s">
        <v>232</v>
      </c>
      <c r="L2051" s="68" t="s">
        <v>132</v>
      </c>
      <c r="M2051" s="68" t="s">
        <v>191</v>
      </c>
      <c r="N2051" s="68" t="s">
        <v>206</v>
      </c>
      <c r="O2051" s="68" t="s">
        <v>11130</v>
      </c>
      <c r="P2051" s="72" t="s">
        <v>191</v>
      </c>
      <c r="Q2051" s="68" t="s">
        <v>296</v>
      </c>
      <c r="R2051" s="68" t="s">
        <v>60</v>
      </c>
      <c r="S2051" s="68">
        <v>3</v>
      </c>
      <c r="T2051" s="68"/>
      <c r="U2051" s="68">
        <v>1</v>
      </c>
      <c r="V2051" s="68">
        <v>7.5</v>
      </c>
      <c r="W2051" s="68"/>
      <c r="X2051" s="68">
        <v>1</v>
      </c>
      <c r="Y2051" s="68">
        <v>145.5</v>
      </c>
      <c r="Z2051" s="68"/>
      <c r="AA2051" s="68">
        <v>1</v>
      </c>
      <c r="AB2051" s="73">
        <v>28442.34</v>
      </c>
      <c r="AC2051" s="73"/>
      <c r="AD2051" s="73">
        <v>28442.34</v>
      </c>
      <c r="AE2051" s="73"/>
      <c r="AF2051" s="73"/>
      <c r="AG2051" s="73">
        <f>IFERROR(VLOOKUP(J2051,'Roll ups'!D:E,2,FALSE),0)</f>
        <v>4182721.1600000006</v>
      </c>
      <c r="AH2051" s="74">
        <f>IF(Table2[[#This Row],[CATEGORY TTL LOOKUP]]=0,0,IF(Table2[[#This Row],[CATEGORY TTL LOOKUP]]&gt;0,SUM(AB2051/AG2051)))</f>
        <v>6.7999608178518876E-3</v>
      </c>
      <c r="AI2051" s="74" t="str">
        <f>IFERROR(IF(AH2051&lt;#REF!,"STRIKE",IF(AH2051&gt;=#REF!,"GOOD")),"NO DATA")</f>
        <v>NO DATA</v>
      </c>
      <c r="AJ2051" s="75">
        <f>IFERROR(VLOOKUP(K2051,'Roll ups'!H:I,2,FALSE),0)</f>
        <v>4182721.1600000006</v>
      </c>
      <c r="AK2051" s="76">
        <f>IF(Table2[[#This Row],[PRICE TIER LOOKUP]]=0,0,IF(Table2[[#This Row],[PRICE TIER LOOKUP]]&gt;0,SUM(AB2051/AJ2051)))</f>
        <v>6.7999608178518876E-3</v>
      </c>
      <c r="AL2051" s="74" t="e">
        <f>IF(AK2051&lt;#REF!,"STRIKE",IF(AK2051&gt;=#REF!,"GOOD"))</f>
        <v>#REF!</v>
      </c>
      <c r="AM2051" s="75">
        <f>VLOOKUP(H2051,'Roll ups'!A:B,2,FALSE)</f>
        <v>325145452.83999985</v>
      </c>
      <c r="AN2051" s="77">
        <f t="shared" si="82"/>
        <v>8.7475742783941476E-5</v>
      </c>
      <c r="AO2051" s="74" t="str">
        <f>IFERROR(VLOOKUP(Table2[[#This Row],[Product Name]],'Roll ups'!L:P,5,FALSE),"GOOD")</f>
        <v>GOOD</v>
      </c>
      <c r="AP2051" s="74">
        <f>Table2[[#This Row],[Retail Dollar Vol Current 12 Mths]]/Table2[[#This Row],[SHELF SALES  LOOKUP]]</f>
        <v>8.7475742783941476E-5</v>
      </c>
      <c r="AQ2051" s="69">
        <f t="shared" si="83"/>
        <v>0</v>
      </c>
      <c r="AR2051" s="69" t="str">
        <f>IF(Table2[[#This Row],[Shelf Dollar Vol Last 12 Mths]]="","NO SALES LY",IF(Table2[[#This Row],[Shelf Dollar Vol Last 12 Mths]]&gt;0,IF(Table2[[#This Row],[COUNT OF STRIKES]]=0,"GOOD",IF(Table2[[#This Row],[COUNT OF STRIKES]]=1,"FAIR",IF(Table2[[#This Row],[COUNT OF STRIKES]]=2,"BUBBLE",IF(Table2[[#This Row],[COUNT OF STRIKES]]=3,"AT RISK"))))))</f>
        <v>NO SALES LY</v>
      </c>
      <c r="AS2051" s="69" t="e">
        <f>IF(Table2[[#This Row],[Shelf Dollar Vol Current 12 Mths]]&gt;#REF!,"MEETS $ CRITERIA",IF(Table2[[#This Row],[Shelf Dollar Vol Current 12 Mths]]&lt;#REF!+1,"DOES NOT MEET $ CRITERIA"))</f>
        <v>#REF!</v>
      </c>
      <c r="AT2051" s="78"/>
    </row>
    <row r="2052" spans="1:46" ht="13.8" x14ac:dyDescent="0.3">
      <c r="A2052" s="68" t="s">
        <v>11131</v>
      </c>
      <c r="B2052" s="69">
        <v>68622</v>
      </c>
      <c r="C2052" s="69">
        <v>194</v>
      </c>
      <c r="D2052" s="69" t="s">
        <v>25</v>
      </c>
      <c r="E2052" s="70">
        <v>45383</v>
      </c>
      <c r="F2052" s="70" t="s">
        <v>10734</v>
      </c>
      <c r="G2052" s="71" t="s">
        <v>11132</v>
      </c>
      <c r="H2052" s="69" t="s">
        <v>6315</v>
      </c>
      <c r="I2052" s="68" t="s">
        <v>54</v>
      </c>
      <c r="J2052" s="68" t="s">
        <v>232</v>
      </c>
      <c r="K2052" s="68" t="s">
        <v>232</v>
      </c>
      <c r="L2052" s="68" t="s">
        <v>132</v>
      </c>
      <c r="M2052" s="68" t="s">
        <v>191</v>
      </c>
      <c r="N2052" s="68" t="s">
        <v>206</v>
      </c>
      <c r="O2052" s="68" t="s">
        <v>11133</v>
      </c>
      <c r="P2052" s="72" t="s">
        <v>191</v>
      </c>
      <c r="Q2052" s="68" t="s">
        <v>296</v>
      </c>
      <c r="R2052" s="68" t="s">
        <v>60</v>
      </c>
      <c r="S2052" s="68">
        <v>2</v>
      </c>
      <c r="T2052" s="68"/>
      <c r="U2052" s="68">
        <v>1</v>
      </c>
      <c r="V2052" s="68">
        <v>11.21</v>
      </c>
      <c r="W2052" s="68"/>
      <c r="X2052" s="68">
        <v>1</v>
      </c>
      <c r="Y2052" s="68">
        <v>89.66</v>
      </c>
      <c r="Z2052" s="68"/>
      <c r="AA2052" s="68">
        <v>1</v>
      </c>
      <c r="AB2052" s="73">
        <v>35642.879999999997</v>
      </c>
      <c r="AC2052" s="73"/>
      <c r="AD2052" s="73">
        <v>35642.879999999997</v>
      </c>
      <c r="AE2052" s="73"/>
      <c r="AF2052" s="73"/>
      <c r="AG2052" s="73">
        <f>IFERROR(VLOOKUP(J2052,'Roll ups'!D:E,2,FALSE),0)</f>
        <v>4182721.1600000006</v>
      </c>
      <c r="AH2052" s="74">
        <f>IF(Table2[[#This Row],[CATEGORY TTL LOOKUP]]=0,0,IF(Table2[[#This Row],[CATEGORY TTL LOOKUP]]&gt;0,SUM(AB2052/AG2052)))</f>
        <v>8.5214573567222902E-3</v>
      </c>
      <c r="AI2052" s="74" t="str">
        <f>IFERROR(IF(AH2052&lt;#REF!,"STRIKE",IF(AH2052&gt;=#REF!,"GOOD")),"NO DATA")</f>
        <v>NO DATA</v>
      </c>
      <c r="AJ2052" s="75">
        <f>IFERROR(VLOOKUP(K2052,'Roll ups'!H:I,2,FALSE),0)</f>
        <v>4182721.1600000006</v>
      </c>
      <c r="AK2052" s="76">
        <f>IF(Table2[[#This Row],[PRICE TIER LOOKUP]]=0,0,IF(Table2[[#This Row],[PRICE TIER LOOKUP]]&gt;0,SUM(AB2052/AJ2052)))</f>
        <v>8.5214573567222902E-3</v>
      </c>
      <c r="AL2052" s="74" t="e">
        <f>IF(AK2052&lt;#REF!,"STRIKE",IF(AK2052&gt;=#REF!,"GOOD"))</f>
        <v>#REF!</v>
      </c>
      <c r="AM2052" s="75">
        <f>VLOOKUP(H2052,'Roll ups'!A:B,2,FALSE)</f>
        <v>325145452.83999985</v>
      </c>
      <c r="AN2052" s="77">
        <f t="shared" si="82"/>
        <v>1.0962133927654657E-4</v>
      </c>
      <c r="AO2052" s="74" t="str">
        <f>IFERROR(VLOOKUP(Table2[[#This Row],[Product Name]],'Roll ups'!L:P,5,FALSE),"GOOD")</f>
        <v>GOOD</v>
      </c>
      <c r="AP2052" s="74">
        <f>Table2[[#This Row],[Retail Dollar Vol Current 12 Mths]]/Table2[[#This Row],[SHELF SALES  LOOKUP]]</f>
        <v>1.0962133927654657E-4</v>
      </c>
      <c r="AQ2052" s="69">
        <f t="shared" si="83"/>
        <v>0</v>
      </c>
      <c r="AR2052" s="69" t="str">
        <f>IF(Table2[[#This Row],[Shelf Dollar Vol Last 12 Mths]]="","NO SALES LY",IF(Table2[[#This Row],[Shelf Dollar Vol Last 12 Mths]]&gt;0,IF(Table2[[#This Row],[COUNT OF STRIKES]]=0,"GOOD",IF(Table2[[#This Row],[COUNT OF STRIKES]]=1,"FAIR",IF(Table2[[#This Row],[COUNT OF STRIKES]]=2,"BUBBLE",IF(Table2[[#This Row],[COUNT OF STRIKES]]=3,"AT RISK"))))))</f>
        <v>NO SALES LY</v>
      </c>
      <c r="AS2052" s="69" t="e">
        <f>IF(Table2[[#This Row],[Shelf Dollar Vol Current 12 Mths]]&gt;#REF!,"MEETS $ CRITERIA",IF(Table2[[#This Row],[Shelf Dollar Vol Current 12 Mths]]&lt;#REF!+1,"DOES NOT MEET $ CRITERIA"))</f>
        <v>#REF!</v>
      </c>
      <c r="AT2052" s="78"/>
    </row>
    <row r="2053" spans="1:46" ht="13.8" x14ac:dyDescent="0.3">
      <c r="A2053" s="68" t="s">
        <v>11134</v>
      </c>
      <c r="B2053" s="69">
        <v>68623</v>
      </c>
      <c r="C2053" s="69">
        <v>200</v>
      </c>
      <c r="D2053" s="69" t="s">
        <v>25</v>
      </c>
      <c r="E2053" s="70">
        <v>45383</v>
      </c>
      <c r="F2053" s="70" t="s">
        <v>10734</v>
      </c>
      <c r="G2053" s="71" t="s">
        <v>11135</v>
      </c>
      <c r="H2053" s="69" t="s">
        <v>6315</v>
      </c>
      <c r="I2053" s="68" t="s">
        <v>54</v>
      </c>
      <c r="J2053" s="68" t="s">
        <v>232</v>
      </c>
      <c r="K2053" s="68" t="s">
        <v>232</v>
      </c>
      <c r="L2053" s="68" t="s">
        <v>132</v>
      </c>
      <c r="M2053" s="68" t="s">
        <v>191</v>
      </c>
      <c r="N2053" s="68" t="s">
        <v>206</v>
      </c>
      <c r="O2053" s="68" t="s">
        <v>11136</v>
      </c>
      <c r="P2053" s="72" t="s">
        <v>191</v>
      </c>
      <c r="Q2053" s="68" t="s">
        <v>296</v>
      </c>
      <c r="R2053" s="68" t="s">
        <v>60</v>
      </c>
      <c r="S2053" s="68">
        <v>6</v>
      </c>
      <c r="T2053" s="68"/>
      <c r="U2053" s="68">
        <v>1</v>
      </c>
      <c r="V2053" s="68">
        <v>39</v>
      </c>
      <c r="W2053" s="68"/>
      <c r="X2053" s="68">
        <v>1</v>
      </c>
      <c r="Y2053" s="68">
        <v>228.5</v>
      </c>
      <c r="Z2053" s="68"/>
      <c r="AA2053" s="68">
        <v>1</v>
      </c>
      <c r="AB2053" s="73">
        <v>44667.18</v>
      </c>
      <c r="AC2053" s="73"/>
      <c r="AD2053" s="73">
        <v>44667.18</v>
      </c>
      <c r="AE2053" s="73"/>
      <c r="AF2053" s="73"/>
      <c r="AG2053" s="73">
        <f>IFERROR(VLOOKUP(J2053,'Roll ups'!D:E,2,FALSE),0)</f>
        <v>4182721.1600000006</v>
      </c>
      <c r="AH2053" s="74">
        <f>IF(Table2[[#This Row],[CATEGORY TTL LOOKUP]]=0,0,IF(Table2[[#This Row],[CATEGORY TTL LOOKUP]]&gt;0,SUM(AB2053/AG2053)))</f>
        <v>1.0678976267210696E-2</v>
      </c>
      <c r="AI2053" s="74" t="str">
        <f>IFERROR(IF(AH2053&lt;#REF!,"STRIKE",IF(AH2053&gt;=#REF!,"GOOD")),"NO DATA")</f>
        <v>NO DATA</v>
      </c>
      <c r="AJ2053" s="75">
        <f>IFERROR(VLOOKUP(K2053,'Roll ups'!H:I,2,FALSE),0)</f>
        <v>4182721.1600000006</v>
      </c>
      <c r="AK2053" s="76">
        <f>IF(Table2[[#This Row],[PRICE TIER LOOKUP]]=0,0,IF(Table2[[#This Row],[PRICE TIER LOOKUP]]&gt;0,SUM(AB2053/AJ2053)))</f>
        <v>1.0678976267210696E-2</v>
      </c>
      <c r="AL2053" s="74" t="e">
        <f>IF(AK2053&lt;#REF!,"STRIKE",IF(AK2053&gt;=#REF!,"GOOD"))</f>
        <v>#REF!</v>
      </c>
      <c r="AM2053" s="75">
        <f>VLOOKUP(H2053,'Roll ups'!A:B,2,FALSE)</f>
        <v>325145452.83999985</v>
      </c>
      <c r="AN2053" s="77">
        <f t="shared" si="82"/>
        <v>1.3737599468131016E-4</v>
      </c>
      <c r="AO2053" s="74" t="str">
        <f>IFERROR(VLOOKUP(Table2[[#This Row],[Product Name]],'Roll ups'!L:P,5,FALSE),"GOOD")</f>
        <v>GOOD</v>
      </c>
      <c r="AP2053" s="74">
        <f>Table2[[#This Row],[Retail Dollar Vol Current 12 Mths]]/Table2[[#This Row],[SHELF SALES  LOOKUP]]</f>
        <v>1.3737599468131016E-4</v>
      </c>
      <c r="AQ2053" s="69">
        <f t="shared" si="83"/>
        <v>0</v>
      </c>
      <c r="AR2053" s="69" t="str">
        <f>IF(Table2[[#This Row],[Shelf Dollar Vol Last 12 Mths]]="","NO SALES LY",IF(Table2[[#This Row],[Shelf Dollar Vol Last 12 Mths]]&gt;0,IF(Table2[[#This Row],[COUNT OF STRIKES]]=0,"GOOD",IF(Table2[[#This Row],[COUNT OF STRIKES]]=1,"FAIR",IF(Table2[[#This Row],[COUNT OF STRIKES]]=2,"BUBBLE",IF(Table2[[#This Row],[COUNT OF STRIKES]]=3,"AT RISK"))))))</f>
        <v>NO SALES LY</v>
      </c>
      <c r="AS2053" s="69" t="e">
        <f>IF(Table2[[#This Row],[Shelf Dollar Vol Current 12 Mths]]&gt;#REF!,"MEETS $ CRITERIA",IF(Table2[[#This Row],[Shelf Dollar Vol Current 12 Mths]]&lt;#REF!+1,"DOES NOT MEET $ CRITERIA"))</f>
        <v>#REF!</v>
      </c>
      <c r="AT2053" s="78"/>
    </row>
    <row r="2054" spans="1:46" ht="13.8" x14ac:dyDescent="0.3">
      <c r="A2054" s="68" t="s">
        <v>11137</v>
      </c>
      <c r="B2054" s="69">
        <v>68624</v>
      </c>
      <c r="C2054" s="69">
        <v>203</v>
      </c>
      <c r="D2054" s="69" t="s">
        <v>25</v>
      </c>
      <c r="E2054" s="70">
        <v>45383</v>
      </c>
      <c r="F2054" s="70" t="s">
        <v>10734</v>
      </c>
      <c r="G2054" s="71" t="s">
        <v>11138</v>
      </c>
      <c r="H2054" s="69" t="s">
        <v>6315</v>
      </c>
      <c r="I2054" s="68" t="s">
        <v>54</v>
      </c>
      <c r="J2054" s="68" t="s">
        <v>232</v>
      </c>
      <c r="K2054" s="68" t="s">
        <v>232</v>
      </c>
      <c r="L2054" s="68" t="s">
        <v>132</v>
      </c>
      <c r="M2054" s="68" t="s">
        <v>191</v>
      </c>
      <c r="N2054" s="68" t="s">
        <v>206</v>
      </c>
      <c r="O2054" s="68" t="s">
        <v>11139</v>
      </c>
      <c r="P2054" s="72" t="s">
        <v>191</v>
      </c>
      <c r="Q2054" s="68" t="s">
        <v>296</v>
      </c>
      <c r="R2054" s="68" t="s">
        <v>60</v>
      </c>
      <c r="S2054" s="68">
        <v>3</v>
      </c>
      <c r="T2054" s="68"/>
      <c r="U2054" s="68">
        <v>1</v>
      </c>
      <c r="V2054" s="68">
        <v>18.41</v>
      </c>
      <c r="W2054" s="68"/>
      <c r="X2054" s="68">
        <v>1</v>
      </c>
      <c r="Y2054" s="68">
        <v>113.93</v>
      </c>
      <c r="Z2054" s="68"/>
      <c r="AA2054" s="68">
        <v>1</v>
      </c>
      <c r="AB2054" s="73">
        <v>45296.160000000003</v>
      </c>
      <c r="AC2054" s="73"/>
      <c r="AD2054" s="73">
        <v>45296.160000000003</v>
      </c>
      <c r="AE2054" s="73"/>
      <c r="AF2054" s="73"/>
      <c r="AG2054" s="73">
        <f>IFERROR(VLOOKUP(J2054,'Roll ups'!D:E,2,FALSE),0)</f>
        <v>4182721.1600000006</v>
      </c>
      <c r="AH2054" s="74">
        <f>IF(Table2[[#This Row],[CATEGORY TTL LOOKUP]]=0,0,IF(Table2[[#This Row],[CATEGORY TTL LOOKUP]]&gt;0,SUM(AB2054/AG2054)))</f>
        <v>1.0829352057501246E-2</v>
      </c>
      <c r="AI2054" s="74" t="str">
        <f>IFERROR(IF(AH2054&lt;#REF!,"STRIKE",IF(AH2054&gt;=#REF!,"GOOD")),"NO DATA")</f>
        <v>NO DATA</v>
      </c>
      <c r="AJ2054" s="75">
        <f>IFERROR(VLOOKUP(K2054,'Roll ups'!H:I,2,FALSE),0)</f>
        <v>4182721.1600000006</v>
      </c>
      <c r="AK2054" s="76">
        <f>IF(Table2[[#This Row],[PRICE TIER LOOKUP]]=0,0,IF(Table2[[#This Row],[PRICE TIER LOOKUP]]&gt;0,SUM(AB2054/AJ2054)))</f>
        <v>1.0829352057501246E-2</v>
      </c>
      <c r="AL2054" s="74" t="e">
        <f>IF(AK2054&lt;#REF!,"STRIKE",IF(AK2054&gt;=#REF!,"GOOD"))</f>
        <v>#REF!</v>
      </c>
      <c r="AM2054" s="75">
        <f>VLOOKUP(H2054,'Roll ups'!A:B,2,FALSE)</f>
        <v>325145452.83999985</v>
      </c>
      <c r="AN2054" s="77">
        <f t="shared" si="82"/>
        <v>1.3931045199727795E-4</v>
      </c>
      <c r="AO2054" s="74" t="str">
        <f>IFERROR(VLOOKUP(Table2[[#This Row],[Product Name]],'Roll ups'!L:P,5,FALSE),"GOOD")</f>
        <v>GOOD</v>
      </c>
      <c r="AP2054" s="74">
        <f>Table2[[#This Row],[Retail Dollar Vol Current 12 Mths]]/Table2[[#This Row],[SHELF SALES  LOOKUP]]</f>
        <v>1.3931045199727795E-4</v>
      </c>
      <c r="AQ2054" s="69">
        <f t="shared" si="83"/>
        <v>0</v>
      </c>
      <c r="AR2054" s="69" t="str">
        <f>IF(Table2[[#This Row],[Shelf Dollar Vol Last 12 Mths]]="","NO SALES LY",IF(Table2[[#This Row],[Shelf Dollar Vol Last 12 Mths]]&gt;0,IF(Table2[[#This Row],[COUNT OF STRIKES]]=0,"GOOD",IF(Table2[[#This Row],[COUNT OF STRIKES]]=1,"FAIR",IF(Table2[[#This Row],[COUNT OF STRIKES]]=2,"BUBBLE",IF(Table2[[#This Row],[COUNT OF STRIKES]]=3,"AT RISK"))))))</f>
        <v>NO SALES LY</v>
      </c>
      <c r="AS2054" s="69" t="e">
        <f>IF(Table2[[#This Row],[Shelf Dollar Vol Current 12 Mths]]&gt;#REF!,"MEETS $ CRITERIA",IF(Table2[[#This Row],[Shelf Dollar Vol Current 12 Mths]]&lt;#REF!+1,"DOES NOT MEET $ CRITERIA"))</f>
        <v>#REF!</v>
      </c>
      <c r="AT2054" s="78"/>
    </row>
    <row r="2055" spans="1:46" ht="13.8" x14ac:dyDescent="0.3">
      <c r="A2055" s="68" t="s">
        <v>11140</v>
      </c>
      <c r="B2055" s="69">
        <v>68625</v>
      </c>
      <c r="C2055" s="69">
        <v>204</v>
      </c>
      <c r="D2055" s="69" t="s">
        <v>25</v>
      </c>
      <c r="E2055" s="70">
        <v>45383</v>
      </c>
      <c r="F2055" s="70" t="s">
        <v>10734</v>
      </c>
      <c r="G2055" s="71" t="s">
        <v>11141</v>
      </c>
      <c r="H2055" s="69" t="s">
        <v>6315</v>
      </c>
      <c r="I2055" s="68" t="s">
        <v>54</v>
      </c>
      <c r="J2055" s="68" t="s">
        <v>232</v>
      </c>
      <c r="K2055" s="68" t="s">
        <v>232</v>
      </c>
      <c r="L2055" s="68" t="s">
        <v>132</v>
      </c>
      <c r="M2055" s="68" t="s">
        <v>191</v>
      </c>
      <c r="N2055" s="68" t="s">
        <v>206</v>
      </c>
      <c r="O2055" s="68" t="s">
        <v>11142</v>
      </c>
      <c r="P2055" s="72" t="s">
        <v>191</v>
      </c>
      <c r="Q2055" s="68" t="s">
        <v>296</v>
      </c>
      <c r="R2055" s="68" t="s">
        <v>60</v>
      </c>
      <c r="S2055" s="68">
        <v>7</v>
      </c>
      <c r="T2055" s="68"/>
      <c r="U2055" s="68">
        <v>1</v>
      </c>
      <c r="V2055" s="68">
        <v>46</v>
      </c>
      <c r="W2055" s="68"/>
      <c r="X2055" s="68">
        <v>1</v>
      </c>
      <c r="Y2055" s="68">
        <v>270.5</v>
      </c>
      <c r="Z2055" s="68"/>
      <c r="AA2055" s="68">
        <v>1</v>
      </c>
      <c r="AB2055" s="73">
        <v>52877.34</v>
      </c>
      <c r="AC2055" s="73"/>
      <c r="AD2055" s="73">
        <v>52877.34</v>
      </c>
      <c r="AE2055" s="73"/>
      <c r="AF2055" s="73"/>
      <c r="AG2055" s="73">
        <f>IFERROR(VLOOKUP(J2055,'Roll ups'!D:E,2,FALSE),0)</f>
        <v>4182721.1600000006</v>
      </c>
      <c r="AH2055" s="74">
        <f>IF(Table2[[#This Row],[CATEGORY TTL LOOKUP]]=0,0,IF(Table2[[#This Row],[CATEGORY TTL LOOKUP]]&gt;0,SUM(AB2055/AG2055)))</f>
        <v>1.2641851554838044E-2</v>
      </c>
      <c r="AI2055" s="74" t="str">
        <f>IFERROR(IF(AH2055&lt;#REF!,"STRIKE",IF(AH2055&gt;=#REF!,"GOOD")),"NO DATA")</f>
        <v>NO DATA</v>
      </c>
      <c r="AJ2055" s="75">
        <f>IFERROR(VLOOKUP(K2055,'Roll ups'!H:I,2,FALSE),0)</f>
        <v>4182721.1600000006</v>
      </c>
      <c r="AK2055" s="76">
        <f>IF(Table2[[#This Row],[PRICE TIER LOOKUP]]=0,0,IF(Table2[[#This Row],[PRICE TIER LOOKUP]]&gt;0,SUM(AB2055/AJ2055)))</f>
        <v>1.2641851554838044E-2</v>
      </c>
      <c r="AL2055" s="74" t="e">
        <f>IF(AK2055&lt;#REF!,"STRIKE",IF(AK2055&gt;=#REF!,"GOOD"))</f>
        <v>#REF!</v>
      </c>
      <c r="AM2055" s="75">
        <f>VLOOKUP(H2055,'Roll ups'!A:B,2,FALSE)</f>
        <v>325145452.83999985</v>
      </c>
      <c r="AN2055" s="77">
        <f t="shared" si="82"/>
        <v>1.6262672455708707E-4</v>
      </c>
      <c r="AO2055" s="74" t="str">
        <f>IFERROR(VLOOKUP(Table2[[#This Row],[Product Name]],'Roll ups'!L:P,5,FALSE),"GOOD")</f>
        <v>GOOD</v>
      </c>
      <c r="AP2055" s="74">
        <f>Table2[[#This Row],[Retail Dollar Vol Current 12 Mths]]/Table2[[#This Row],[SHELF SALES  LOOKUP]]</f>
        <v>1.6262672455708707E-4</v>
      </c>
      <c r="AQ2055" s="69">
        <f t="shared" si="83"/>
        <v>0</v>
      </c>
      <c r="AR2055" s="69" t="str">
        <f>IF(Table2[[#This Row],[Shelf Dollar Vol Last 12 Mths]]="","NO SALES LY",IF(Table2[[#This Row],[Shelf Dollar Vol Last 12 Mths]]&gt;0,IF(Table2[[#This Row],[COUNT OF STRIKES]]=0,"GOOD",IF(Table2[[#This Row],[COUNT OF STRIKES]]=1,"FAIR",IF(Table2[[#This Row],[COUNT OF STRIKES]]=2,"BUBBLE",IF(Table2[[#This Row],[COUNT OF STRIKES]]=3,"AT RISK"))))))</f>
        <v>NO SALES LY</v>
      </c>
      <c r="AS2055" s="69" t="e">
        <f>IF(Table2[[#This Row],[Shelf Dollar Vol Current 12 Mths]]&gt;#REF!,"MEETS $ CRITERIA",IF(Table2[[#This Row],[Shelf Dollar Vol Current 12 Mths]]&lt;#REF!+1,"DOES NOT MEET $ CRITERIA"))</f>
        <v>#REF!</v>
      </c>
      <c r="AT2055" s="78"/>
    </row>
    <row r="2056" spans="1:46" ht="13.8" x14ac:dyDescent="0.3">
      <c r="A2056" s="68" t="s">
        <v>11143</v>
      </c>
      <c r="B2056" s="69">
        <v>76509</v>
      </c>
      <c r="C2056" s="69">
        <v>83</v>
      </c>
      <c r="D2056" s="69" t="s">
        <v>25</v>
      </c>
      <c r="E2056" s="70">
        <v>45383</v>
      </c>
      <c r="F2056" s="70" t="s">
        <v>10734</v>
      </c>
      <c r="G2056" s="71" t="s">
        <v>11144</v>
      </c>
      <c r="H2056" s="69" t="s">
        <v>6315</v>
      </c>
      <c r="I2056" s="68" t="s">
        <v>831</v>
      </c>
      <c r="J2056" s="68" t="s">
        <v>232</v>
      </c>
      <c r="K2056" s="68" t="s">
        <v>232</v>
      </c>
      <c r="L2056" s="68" t="s">
        <v>89</v>
      </c>
      <c r="M2056" s="68" t="s">
        <v>175</v>
      </c>
      <c r="N2056" s="68" t="s">
        <v>184</v>
      </c>
      <c r="O2056" s="68" t="s">
        <v>11145</v>
      </c>
      <c r="P2056" s="72" t="s">
        <v>191</v>
      </c>
      <c r="Q2056" s="68" t="s">
        <v>10933</v>
      </c>
      <c r="R2056" s="68" t="s">
        <v>58</v>
      </c>
      <c r="S2056" s="68">
        <v>4</v>
      </c>
      <c r="T2056" s="68">
        <v>15</v>
      </c>
      <c r="U2056" s="68">
        <v>-2.75</v>
      </c>
      <c r="V2056" s="68">
        <v>23</v>
      </c>
      <c r="W2056" s="68">
        <v>44</v>
      </c>
      <c r="X2056" s="68">
        <v>-0.91</v>
      </c>
      <c r="Y2056" s="68">
        <v>60</v>
      </c>
      <c r="Z2056" s="68">
        <v>85</v>
      </c>
      <c r="AA2056" s="68">
        <v>-0.42</v>
      </c>
      <c r="AB2056" s="73">
        <v>10504.8</v>
      </c>
      <c r="AC2056" s="73">
        <v>13627.2</v>
      </c>
      <c r="AD2056" s="73">
        <v>10504.8</v>
      </c>
      <c r="AE2056" s="73">
        <v>14881.8</v>
      </c>
      <c r="AF2056" s="73"/>
      <c r="AG2056" s="73">
        <f>IFERROR(VLOOKUP(J2056,'Roll ups'!D:E,2,FALSE),0)</f>
        <v>4182721.1600000006</v>
      </c>
      <c r="AH2056" s="74">
        <f>IF(Table2[[#This Row],[CATEGORY TTL LOOKUP]]=0,0,IF(Table2[[#This Row],[CATEGORY TTL LOOKUP]]&gt;0,SUM(AB2056/AG2056)))</f>
        <v>2.5114750895802E-3</v>
      </c>
      <c r="AI2056" s="74" t="str">
        <f>IFERROR(IF(AH2056&lt;#REF!,"STRIKE",IF(AH2056&gt;=#REF!,"GOOD")),"NO DATA")</f>
        <v>NO DATA</v>
      </c>
      <c r="AJ2056" s="75">
        <f>IFERROR(VLOOKUP(K2056,'Roll ups'!H:I,2,FALSE),0)</f>
        <v>4182721.1600000006</v>
      </c>
      <c r="AK2056" s="76">
        <f>IF(Table2[[#This Row],[PRICE TIER LOOKUP]]=0,0,IF(Table2[[#This Row],[PRICE TIER LOOKUP]]&gt;0,SUM(AB2056/AJ2056)))</f>
        <v>2.5114750895802E-3</v>
      </c>
      <c r="AL2056" s="74" t="e">
        <f>IF(AK2056&lt;#REF!,"STRIKE",IF(AK2056&gt;=#REF!,"GOOD"))</f>
        <v>#REF!</v>
      </c>
      <c r="AM2056" s="75">
        <f>VLOOKUP(H2056,'Roll ups'!A:B,2,FALSE)</f>
        <v>325145452.83999985</v>
      </c>
      <c r="AN2056" s="77">
        <f t="shared" si="82"/>
        <v>3.2308002182547156E-5</v>
      </c>
      <c r="AO2056" s="74" t="str">
        <f>IFERROR(VLOOKUP(Table2[[#This Row],[Product Name]],'Roll ups'!L:P,5,FALSE),"GOOD")</f>
        <v>GOOD</v>
      </c>
      <c r="AP2056" s="74">
        <f>Table2[[#This Row],[Retail Dollar Vol Current 12 Mths]]/Table2[[#This Row],[SHELF SALES  LOOKUP]]</f>
        <v>3.2308002182547156E-5</v>
      </c>
      <c r="AQ2056" s="69">
        <f t="shared" si="83"/>
        <v>0</v>
      </c>
      <c r="AR205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056" s="69" t="e">
        <f>IF(Table2[[#This Row],[Shelf Dollar Vol Current 12 Mths]]&gt;#REF!,"MEETS $ CRITERIA",IF(Table2[[#This Row],[Shelf Dollar Vol Current 12 Mths]]&lt;#REF!+1,"DOES NOT MEET $ CRITERIA"))</f>
        <v>#REF!</v>
      </c>
      <c r="AT2056" s="78"/>
    </row>
    <row r="2057" spans="1:46" ht="13.8" x14ac:dyDescent="0.3">
      <c r="A2057" s="68" t="s">
        <v>11146</v>
      </c>
      <c r="B2057" s="69">
        <v>76513</v>
      </c>
      <c r="C2057" s="69">
        <v>61</v>
      </c>
      <c r="D2057" s="69" t="s">
        <v>25</v>
      </c>
      <c r="E2057" s="70">
        <v>45383</v>
      </c>
      <c r="F2057" s="70" t="s">
        <v>10734</v>
      </c>
      <c r="G2057" s="71" t="s">
        <v>11147</v>
      </c>
      <c r="H2057" s="69" t="s">
        <v>6315</v>
      </c>
      <c r="I2057" s="68" t="s">
        <v>831</v>
      </c>
      <c r="J2057" s="68" t="s">
        <v>232</v>
      </c>
      <c r="K2057" s="68" t="s">
        <v>232</v>
      </c>
      <c r="L2057" s="68" t="s">
        <v>89</v>
      </c>
      <c r="M2057" s="68" t="s">
        <v>175</v>
      </c>
      <c r="N2057" s="68" t="s">
        <v>184</v>
      </c>
      <c r="O2057" s="68" t="s">
        <v>11148</v>
      </c>
      <c r="P2057" s="72" t="s">
        <v>191</v>
      </c>
      <c r="Q2057" s="68" t="s">
        <v>10933</v>
      </c>
      <c r="R2057" s="68" t="s">
        <v>58</v>
      </c>
      <c r="S2057" s="68">
        <v>1</v>
      </c>
      <c r="T2057" s="68">
        <v>9</v>
      </c>
      <c r="U2057" s="68">
        <v>-8</v>
      </c>
      <c r="V2057" s="68">
        <v>7</v>
      </c>
      <c r="W2057" s="68">
        <v>31</v>
      </c>
      <c r="X2057" s="68">
        <v>-3.43</v>
      </c>
      <c r="Y2057" s="68">
        <v>33</v>
      </c>
      <c r="Z2057" s="68">
        <v>63</v>
      </c>
      <c r="AA2057" s="68">
        <v>-0.91</v>
      </c>
      <c r="AB2057" s="73">
        <v>5777.64</v>
      </c>
      <c r="AC2057" s="73">
        <v>10050.84</v>
      </c>
      <c r="AD2057" s="73">
        <v>5777.64</v>
      </c>
      <c r="AE2057" s="73">
        <v>11030.04</v>
      </c>
      <c r="AF2057" s="73"/>
      <c r="AG2057" s="73">
        <f>IFERROR(VLOOKUP(J2057,'Roll ups'!D:E,2,FALSE),0)</f>
        <v>4182721.1600000006</v>
      </c>
      <c r="AH2057" s="74">
        <f>IF(Table2[[#This Row],[CATEGORY TTL LOOKUP]]=0,0,IF(Table2[[#This Row],[CATEGORY TTL LOOKUP]]&gt;0,SUM(AB2057/AG2057)))</f>
        <v>1.3813112992691102E-3</v>
      </c>
      <c r="AI2057" s="74" t="str">
        <f>IFERROR(IF(AH2057&lt;#REF!,"STRIKE",IF(AH2057&gt;=#REF!,"GOOD")),"NO DATA")</f>
        <v>NO DATA</v>
      </c>
      <c r="AJ2057" s="75">
        <f>IFERROR(VLOOKUP(K2057,'Roll ups'!H:I,2,FALSE),0)</f>
        <v>4182721.1600000006</v>
      </c>
      <c r="AK2057" s="76">
        <f>IF(Table2[[#This Row],[PRICE TIER LOOKUP]]=0,0,IF(Table2[[#This Row],[PRICE TIER LOOKUP]]&gt;0,SUM(AB2057/AJ2057)))</f>
        <v>1.3813112992691102E-3</v>
      </c>
      <c r="AL2057" s="74" t="e">
        <f>IF(AK2057&lt;#REF!,"STRIKE",IF(AK2057&gt;=#REF!,"GOOD"))</f>
        <v>#REF!</v>
      </c>
      <c r="AM2057" s="75">
        <f>VLOOKUP(H2057,'Roll ups'!A:B,2,FALSE)</f>
        <v>325145452.83999985</v>
      </c>
      <c r="AN2057" s="77">
        <f t="shared" si="82"/>
        <v>1.776940120040094E-5</v>
      </c>
      <c r="AO2057" s="74" t="str">
        <f>IFERROR(VLOOKUP(Table2[[#This Row],[Product Name]],'Roll ups'!L:P,5,FALSE),"GOOD")</f>
        <v>GOOD</v>
      </c>
      <c r="AP2057" s="74">
        <f>Table2[[#This Row],[Retail Dollar Vol Current 12 Mths]]/Table2[[#This Row],[SHELF SALES  LOOKUP]]</f>
        <v>1.776940120040094E-5</v>
      </c>
      <c r="AQ2057" s="69">
        <f t="shared" si="83"/>
        <v>0</v>
      </c>
      <c r="AR205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057" s="69" t="e">
        <f>IF(Table2[[#This Row],[Shelf Dollar Vol Current 12 Mths]]&gt;#REF!,"MEETS $ CRITERIA",IF(Table2[[#This Row],[Shelf Dollar Vol Current 12 Mths]]&lt;#REF!+1,"DOES NOT MEET $ CRITERIA"))</f>
        <v>#REF!</v>
      </c>
      <c r="AT2057" s="78"/>
    </row>
    <row r="2058" spans="1:46" ht="13.8" x14ac:dyDescent="0.3">
      <c r="A2058" s="68" t="s">
        <v>11149</v>
      </c>
      <c r="B2058" s="69">
        <v>76514</v>
      </c>
      <c r="C2058" s="69">
        <v>80</v>
      </c>
      <c r="D2058" s="69" t="s">
        <v>25</v>
      </c>
      <c r="E2058" s="70">
        <v>45383</v>
      </c>
      <c r="F2058" s="70" t="s">
        <v>10734</v>
      </c>
      <c r="G2058" s="71" t="s">
        <v>11150</v>
      </c>
      <c r="H2058" s="69" t="s">
        <v>6315</v>
      </c>
      <c r="I2058" s="68" t="s">
        <v>831</v>
      </c>
      <c r="J2058" s="68" t="s">
        <v>232</v>
      </c>
      <c r="K2058" s="68" t="s">
        <v>232</v>
      </c>
      <c r="L2058" s="68" t="s">
        <v>89</v>
      </c>
      <c r="M2058" s="68" t="s">
        <v>175</v>
      </c>
      <c r="N2058" s="68" t="s">
        <v>184</v>
      </c>
      <c r="O2058" s="68" t="s">
        <v>11151</v>
      </c>
      <c r="P2058" s="72" t="s">
        <v>191</v>
      </c>
      <c r="Q2058" s="68" t="s">
        <v>10933</v>
      </c>
      <c r="R2058" s="68" t="s">
        <v>58</v>
      </c>
      <c r="S2058" s="68">
        <v>5</v>
      </c>
      <c r="T2058" s="68">
        <v>14</v>
      </c>
      <c r="U2058" s="68">
        <v>-1.8</v>
      </c>
      <c r="V2058" s="68">
        <v>14</v>
      </c>
      <c r="W2058" s="68">
        <v>39</v>
      </c>
      <c r="X2058" s="68">
        <v>-1.79</v>
      </c>
      <c r="Y2058" s="68">
        <v>62</v>
      </c>
      <c r="Z2058" s="68">
        <v>79</v>
      </c>
      <c r="AA2058" s="68">
        <v>-0.27</v>
      </c>
      <c r="AB2058" s="73">
        <v>10854.96</v>
      </c>
      <c r="AC2058" s="73">
        <v>12607.32</v>
      </c>
      <c r="AD2058" s="73">
        <v>10854.96</v>
      </c>
      <c r="AE2058" s="73">
        <v>13831.32</v>
      </c>
      <c r="AF2058" s="73"/>
      <c r="AG2058" s="73">
        <f>IFERROR(VLOOKUP(J2058,'Roll ups'!D:E,2,FALSE),0)</f>
        <v>4182721.1600000006</v>
      </c>
      <c r="AH2058" s="74">
        <f>IF(Table2[[#This Row],[CATEGORY TTL LOOKUP]]=0,0,IF(Table2[[#This Row],[CATEGORY TTL LOOKUP]]&gt;0,SUM(AB2058/AG2058)))</f>
        <v>2.59519092589954E-3</v>
      </c>
      <c r="AI2058" s="74" t="str">
        <f>IFERROR(IF(AH2058&lt;#REF!,"STRIKE",IF(AH2058&gt;=#REF!,"GOOD")),"NO DATA")</f>
        <v>NO DATA</v>
      </c>
      <c r="AJ2058" s="75">
        <f>IFERROR(VLOOKUP(K2058,'Roll ups'!H:I,2,FALSE),0)</f>
        <v>4182721.1600000006</v>
      </c>
      <c r="AK2058" s="76">
        <f>IF(Table2[[#This Row],[PRICE TIER LOOKUP]]=0,0,IF(Table2[[#This Row],[PRICE TIER LOOKUP]]&gt;0,SUM(AB2058/AJ2058)))</f>
        <v>2.59519092589954E-3</v>
      </c>
      <c r="AL2058" s="74" t="e">
        <f>IF(AK2058&lt;#REF!,"STRIKE",IF(AK2058&gt;=#REF!,"GOOD"))</f>
        <v>#REF!</v>
      </c>
      <c r="AM2058" s="75">
        <f>VLOOKUP(H2058,'Roll ups'!A:B,2,FALSE)</f>
        <v>325145452.83999985</v>
      </c>
      <c r="AN2058" s="77">
        <f t="shared" si="82"/>
        <v>3.3384935588632064E-5</v>
      </c>
      <c r="AO2058" s="74" t="str">
        <f>IFERROR(VLOOKUP(Table2[[#This Row],[Product Name]],'Roll ups'!L:P,5,FALSE),"GOOD")</f>
        <v>GOOD</v>
      </c>
      <c r="AP2058" s="74">
        <f>Table2[[#This Row],[Retail Dollar Vol Current 12 Mths]]/Table2[[#This Row],[SHELF SALES  LOOKUP]]</f>
        <v>3.3384935588632064E-5</v>
      </c>
      <c r="AQ2058" s="69">
        <f t="shared" si="83"/>
        <v>0</v>
      </c>
      <c r="AR205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058" s="69" t="e">
        <f>IF(Table2[[#This Row],[Shelf Dollar Vol Current 12 Mths]]&gt;#REF!,"MEETS $ CRITERIA",IF(Table2[[#This Row],[Shelf Dollar Vol Current 12 Mths]]&lt;#REF!+1,"DOES NOT MEET $ CRITERIA"))</f>
        <v>#REF!</v>
      </c>
      <c r="AT2058" s="78"/>
    </row>
    <row r="2059" spans="1:46" ht="13.8" x14ac:dyDescent="0.3">
      <c r="A2059" s="68" t="s">
        <v>11152</v>
      </c>
      <c r="B2059" s="69">
        <v>76515</v>
      </c>
      <c r="C2059" s="69">
        <v>63</v>
      </c>
      <c r="D2059" s="69" t="s">
        <v>25</v>
      </c>
      <c r="E2059" s="70">
        <v>45383</v>
      </c>
      <c r="F2059" s="70" t="s">
        <v>10734</v>
      </c>
      <c r="G2059" s="71" t="s">
        <v>11153</v>
      </c>
      <c r="H2059" s="69" t="s">
        <v>6315</v>
      </c>
      <c r="I2059" s="68" t="s">
        <v>831</v>
      </c>
      <c r="J2059" s="68" t="s">
        <v>232</v>
      </c>
      <c r="K2059" s="68" t="s">
        <v>232</v>
      </c>
      <c r="L2059" s="68" t="s">
        <v>132</v>
      </c>
      <c r="M2059" s="68" t="s">
        <v>175</v>
      </c>
      <c r="N2059" s="68" t="s">
        <v>184</v>
      </c>
      <c r="O2059" s="68" t="s">
        <v>11154</v>
      </c>
      <c r="P2059" s="72" t="s">
        <v>191</v>
      </c>
      <c r="Q2059" s="68" t="s">
        <v>10933</v>
      </c>
      <c r="R2059" s="68" t="s">
        <v>58</v>
      </c>
      <c r="S2059" s="68">
        <v>1</v>
      </c>
      <c r="T2059" s="68">
        <v>7</v>
      </c>
      <c r="U2059" s="68">
        <v>-6</v>
      </c>
      <c r="V2059" s="68">
        <v>8</v>
      </c>
      <c r="W2059" s="68">
        <v>33</v>
      </c>
      <c r="X2059" s="68">
        <v>-3.13</v>
      </c>
      <c r="Y2059" s="68">
        <v>33</v>
      </c>
      <c r="Z2059" s="68">
        <v>67</v>
      </c>
      <c r="AA2059" s="68">
        <v>-1.03</v>
      </c>
      <c r="AB2059" s="73">
        <v>5777.64</v>
      </c>
      <c r="AC2059" s="73">
        <v>10689.96</v>
      </c>
      <c r="AD2059" s="73">
        <v>5777.64</v>
      </c>
      <c r="AE2059" s="73">
        <v>11730.36</v>
      </c>
      <c r="AF2059" s="73"/>
      <c r="AG2059" s="73">
        <f>IFERROR(VLOOKUP(J2059,'Roll ups'!D:E,2,FALSE),0)</f>
        <v>4182721.1600000006</v>
      </c>
      <c r="AH2059" s="74">
        <f>IF(Table2[[#This Row],[CATEGORY TTL LOOKUP]]=0,0,IF(Table2[[#This Row],[CATEGORY TTL LOOKUP]]&gt;0,SUM(AB2059/AG2059)))</f>
        <v>1.3813112992691102E-3</v>
      </c>
      <c r="AI2059" s="74" t="str">
        <f>IFERROR(IF(AH2059&lt;#REF!,"STRIKE",IF(AH2059&gt;=#REF!,"GOOD")),"NO DATA")</f>
        <v>NO DATA</v>
      </c>
      <c r="AJ2059" s="75">
        <f>IFERROR(VLOOKUP(K2059,'Roll ups'!H:I,2,FALSE),0)</f>
        <v>4182721.1600000006</v>
      </c>
      <c r="AK2059" s="76">
        <f>IF(Table2[[#This Row],[PRICE TIER LOOKUP]]=0,0,IF(Table2[[#This Row],[PRICE TIER LOOKUP]]&gt;0,SUM(AB2059/AJ2059)))</f>
        <v>1.3813112992691102E-3</v>
      </c>
      <c r="AL2059" s="74" t="e">
        <f>IF(AK2059&lt;#REF!,"STRIKE",IF(AK2059&gt;=#REF!,"GOOD"))</f>
        <v>#REF!</v>
      </c>
      <c r="AM2059" s="75">
        <f>VLOOKUP(H2059,'Roll ups'!A:B,2,FALSE)</f>
        <v>325145452.83999985</v>
      </c>
      <c r="AN2059" s="77">
        <f t="shared" si="82"/>
        <v>1.776940120040094E-5</v>
      </c>
      <c r="AO2059" s="74" t="str">
        <f>IFERROR(VLOOKUP(Table2[[#This Row],[Product Name]],'Roll ups'!L:P,5,FALSE),"GOOD")</f>
        <v>GOOD</v>
      </c>
      <c r="AP2059" s="74">
        <f>Table2[[#This Row],[Retail Dollar Vol Current 12 Mths]]/Table2[[#This Row],[SHELF SALES  LOOKUP]]</f>
        <v>1.776940120040094E-5</v>
      </c>
      <c r="AQ2059" s="69">
        <f t="shared" si="83"/>
        <v>0</v>
      </c>
      <c r="AR205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059" s="69" t="e">
        <f>IF(Table2[[#This Row],[Shelf Dollar Vol Current 12 Mths]]&gt;#REF!,"MEETS $ CRITERIA",IF(Table2[[#This Row],[Shelf Dollar Vol Current 12 Mths]]&lt;#REF!+1,"DOES NOT MEET $ CRITERIA"))</f>
        <v>#REF!</v>
      </c>
      <c r="AT2059" s="78"/>
    </row>
    <row r="2060" spans="1:46" ht="13.8" x14ac:dyDescent="0.3">
      <c r="A2060" s="68" t="s">
        <v>11155</v>
      </c>
      <c r="B2060" s="69">
        <v>76704</v>
      </c>
      <c r="C2060" s="69">
        <v>122</v>
      </c>
      <c r="D2060" s="69" t="s">
        <v>25</v>
      </c>
      <c r="E2060" s="70">
        <v>45383</v>
      </c>
      <c r="F2060" s="70" t="s">
        <v>10734</v>
      </c>
      <c r="G2060" s="71" t="s">
        <v>11156</v>
      </c>
      <c r="H2060" s="69" t="s">
        <v>6315</v>
      </c>
      <c r="I2060" s="68" t="s">
        <v>831</v>
      </c>
      <c r="J2060" s="68" t="s">
        <v>232</v>
      </c>
      <c r="K2060" s="68" t="s">
        <v>232</v>
      </c>
      <c r="L2060" s="68" t="s">
        <v>132</v>
      </c>
      <c r="M2060" s="68" t="s">
        <v>175</v>
      </c>
      <c r="N2060" s="68" t="s">
        <v>184</v>
      </c>
      <c r="O2060" s="68" t="s">
        <v>11157</v>
      </c>
      <c r="P2060" s="72" t="s">
        <v>191</v>
      </c>
      <c r="Q2060" s="68" t="s">
        <v>9113</v>
      </c>
      <c r="R2060" s="68" t="s">
        <v>60</v>
      </c>
      <c r="S2060" s="68">
        <v>6</v>
      </c>
      <c r="T2060" s="68">
        <v>49.5</v>
      </c>
      <c r="U2060" s="68">
        <v>-7.25</v>
      </c>
      <c r="V2060" s="68">
        <v>15.5</v>
      </c>
      <c r="W2060" s="68">
        <v>49.5</v>
      </c>
      <c r="X2060" s="68">
        <v>-2.19</v>
      </c>
      <c r="Y2060" s="68">
        <v>75.08</v>
      </c>
      <c r="Z2060" s="68">
        <v>49.5</v>
      </c>
      <c r="AA2060" s="68">
        <v>0.34</v>
      </c>
      <c r="AB2060" s="73">
        <v>16353.97</v>
      </c>
      <c r="AC2060" s="73">
        <v>10840.5</v>
      </c>
      <c r="AD2060" s="73">
        <v>16353.97</v>
      </c>
      <c r="AE2060" s="73">
        <v>10840.5</v>
      </c>
      <c r="AF2060" s="73"/>
      <c r="AG2060" s="73">
        <f>IFERROR(VLOOKUP(J2060,'Roll ups'!D:E,2,FALSE),0)</f>
        <v>4182721.1600000006</v>
      </c>
      <c r="AH2060" s="74">
        <f>IF(Table2[[#This Row],[CATEGORY TTL LOOKUP]]=0,0,IF(Table2[[#This Row],[CATEGORY TTL LOOKUP]]&gt;0,SUM(AB2060/AG2060)))</f>
        <v>3.9098876961714555E-3</v>
      </c>
      <c r="AI2060" s="74" t="str">
        <f>IFERROR(IF(AH2060&lt;#REF!,"STRIKE",IF(AH2060&gt;=#REF!,"GOOD")),"NO DATA")</f>
        <v>NO DATA</v>
      </c>
      <c r="AJ2060" s="75">
        <f>IFERROR(VLOOKUP(K2060,'Roll ups'!H:I,2,FALSE),0)</f>
        <v>4182721.1600000006</v>
      </c>
      <c r="AK2060" s="76">
        <f>IF(Table2[[#This Row],[PRICE TIER LOOKUP]]=0,0,IF(Table2[[#This Row],[PRICE TIER LOOKUP]]&gt;0,SUM(AB2060/AJ2060)))</f>
        <v>3.9098876961714555E-3</v>
      </c>
      <c r="AL2060" s="74" t="e">
        <f>IF(AK2060&lt;#REF!,"STRIKE",IF(AK2060&gt;=#REF!,"GOOD"))</f>
        <v>#REF!</v>
      </c>
      <c r="AM2060" s="75">
        <f>VLOOKUP(H2060,'Roll ups'!A:B,2,FALSE)</f>
        <v>325145452.83999985</v>
      </c>
      <c r="AN2060" s="77">
        <f t="shared" si="82"/>
        <v>5.0297397233008792E-5</v>
      </c>
      <c r="AO2060" s="74" t="str">
        <f>IFERROR(VLOOKUP(Table2[[#This Row],[Product Name]],'Roll ups'!L:P,5,FALSE),"GOOD")</f>
        <v>GOOD</v>
      </c>
      <c r="AP2060" s="74">
        <f>Table2[[#This Row],[Retail Dollar Vol Current 12 Mths]]/Table2[[#This Row],[SHELF SALES  LOOKUP]]</f>
        <v>5.0297397233008792E-5</v>
      </c>
      <c r="AQ2060" s="69">
        <f t="shared" si="83"/>
        <v>0</v>
      </c>
      <c r="AR206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060" s="69" t="e">
        <f>IF(Table2[[#This Row],[Shelf Dollar Vol Current 12 Mths]]&gt;#REF!,"MEETS $ CRITERIA",IF(Table2[[#This Row],[Shelf Dollar Vol Current 12 Mths]]&lt;#REF!+1,"DOES NOT MEET $ CRITERIA"))</f>
        <v>#REF!</v>
      </c>
      <c r="AT2060" s="78"/>
    </row>
    <row r="2061" spans="1:46" ht="13.8" x14ac:dyDescent="0.3">
      <c r="A2061" s="68" t="s">
        <v>11158</v>
      </c>
      <c r="B2061" s="69">
        <v>78181</v>
      </c>
      <c r="C2061" s="69">
        <v>123</v>
      </c>
      <c r="D2061" s="69" t="s">
        <v>25</v>
      </c>
      <c r="E2061" s="70">
        <v>45383</v>
      </c>
      <c r="F2061" s="70" t="s">
        <v>10734</v>
      </c>
      <c r="G2061" s="71" t="s">
        <v>11159</v>
      </c>
      <c r="H2061" s="69" t="s">
        <v>6315</v>
      </c>
      <c r="I2061" s="68" t="s">
        <v>54</v>
      </c>
      <c r="J2061" s="68" t="s">
        <v>232</v>
      </c>
      <c r="K2061" s="68" t="s">
        <v>232</v>
      </c>
      <c r="L2061" s="68" t="s">
        <v>132</v>
      </c>
      <c r="M2061" s="68" t="s">
        <v>191</v>
      </c>
      <c r="N2061" s="68" t="s">
        <v>211</v>
      </c>
      <c r="O2061" s="68" t="s">
        <v>11160</v>
      </c>
      <c r="P2061" s="72" t="s">
        <v>191</v>
      </c>
      <c r="Q2061" s="68" t="s">
        <v>9113</v>
      </c>
      <c r="R2061" s="68" t="s">
        <v>60</v>
      </c>
      <c r="S2061" s="68">
        <v>4</v>
      </c>
      <c r="T2061" s="68">
        <v>11.33</v>
      </c>
      <c r="U2061" s="68">
        <v>-1.83</v>
      </c>
      <c r="V2061" s="68">
        <v>7.5</v>
      </c>
      <c r="W2061" s="68">
        <v>53.75</v>
      </c>
      <c r="X2061" s="68">
        <v>-6.17</v>
      </c>
      <c r="Y2061" s="68">
        <v>29.5</v>
      </c>
      <c r="Z2061" s="68">
        <v>74.75</v>
      </c>
      <c r="AA2061" s="68">
        <v>-1.53</v>
      </c>
      <c r="AB2061" s="73">
        <v>6290.58</v>
      </c>
      <c r="AC2061" s="73">
        <v>15939.69</v>
      </c>
      <c r="AD2061" s="73">
        <v>6290.58</v>
      </c>
      <c r="AE2061" s="73">
        <v>15939.69</v>
      </c>
      <c r="AF2061" s="73"/>
      <c r="AG2061" s="73">
        <f>IFERROR(VLOOKUP(J2061,'Roll ups'!D:E,2,FALSE),0)</f>
        <v>4182721.1600000006</v>
      </c>
      <c r="AH2061" s="74">
        <f>IF(Table2[[#This Row],[CATEGORY TTL LOOKUP]]=0,0,IF(Table2[[#This Row],[CATEGORY TTL LOOKUP]]&gt;0,SUM(AB2061/AG2061)))</f>
        <v>1.5039443843777526E-3</v>
      </c>
      <c r="AI2061" s="74" t="str">
        <f>IFERROR(IF(AH2061&lt;#REF!,"STRIKE",IF(AH2061&gt;=#REF!,"GOOD")),"NO DATA")</f>
        <v>NO DATA</v>
      </c>
      <c r="AJ2061" s="75">
        <f>IFERROR(VLOOKUP(K2061,'Roll ups'!H:I,2,FALSE),0)</f>
        <v>4182721.1600000006</v>
      </c>
      <c r="AK2061" s="76">
        <f>IF(Table2[[#This Row],[PRICE TIER LOOKUP]]=0,0,IF(Table2[[#This Row],[PRICE TIER LOOKUP]]&gt;0,SUM(AB2061/AJ2061)))</f>
        <v>1.5039443843777526E-3</v>
      </c>
      <c r="AL2061" s="74" t="e">
        <f>IF(AK2061&lt;#REF!,"STRIKE",IF(AK2061&gt;=#REF!,"GOOD"))</f>
        <v>#REF!</v>
      </c>
      <c r="AM2061" s="75">
        <f>VLOOKUP(H2061,'Roll ups'!A:B,2,FALSE)</f>
        <v>325145452.83999985</v>
      </c>
      <c r="AN2061" s="77">
        <f t="shared" si="82"/>
        <v>1.9346972086045191E-5</v>
      </c>
      <c r="AO2061" s="74" t="str">
        <f>IFERROR(VLOOKUP(Table2[[#This Row],[Product Name]],'Roll ups'!L:P,5,FALSE),"GOOD")</f>
        <v>GOOD</v>
      </c>
      <c r="AP2061" s="74">
        <f>Table2[[#This Row],[Retail Dollar Vol Current 12 Mths]]/Table2[[#This Row],[SHELF SALES  LOOKUP]]</f>
        <v>1.9346972086045191E-5</v>
      </c>
      <c r="AQ2061" s="69">
        <f t="shared" si="83"/>
        <v>0</v>
      </c>
      <c r="AR206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061" s="69" t="e">
        <f>IF(Table2[[#This Row],[Shelf Dollar Vol Current 12 Mths]]&gt;#REF!,"MEETS $ CRITERIA",IF(Table2[[#This Row],[Shelf Dollar Vol Current 12 Mths]]&lt;#REF!+1,"DOES NOT MEET $ CRITERIA"))</f>
        <v>#REF!</v>
      </c>
      <c r="AT2061" s="78"/>
    </row>
    <row r="2062" spans="1:46" ht="13.8" x14ac:dyDescent="0.3">
      <c r="A2062" s="68" t="s">
        <v>11161</v>
      </c>
      <c r="B2062" s="69">
        <v>80546</v>
      </c>
      <c r="C2062" s="69">
        <v>207</v>
      </c>
      <c r="D2062" s="69" t="s">
        <v>25</v>
      </c>
      <c r="E2062" s="70">
        <v>45383</v>
      </c>
      <c r="F2062" s="70" t="s">
        <v>10734</v>
      </c>
      <c r="G2062" s="71" t="s">
        <v>11162</v>
      </c>
      <c r="H2062" s="69" t="s">
        <v>6315</v>
      </c>
      <c r="I2062" s="68" t="s">
        <v>54</v>
      </c>
      <c r="J2062" s="68" t="s">
        <v>232</v>
      </c>
      <c r="K2062" s="68" t="s">
        <v>232</v>
      </c>
      <c r="L2062" s="68" t="s">
        <v>132</v>
      </c>
      <c r="M2062" s="68" t="s">
        <v>191</v>
      </c>
      <c r="N2062" s="68" t="s">
        <v>206</v>
      </c>
      <c r="O2062" s="68" t="s">
        <v>11163</v>
      </c>
      <c r="P2062" s="72" t="s">
        <v>191</v>
      </c>
      <c r="Q2062" s="68" t="s">
        <v>9113</v>
      </c>
      <c r="R2062" s="68" t="s">
        <v>60</v>
      </c>
      <c r="S2062" s="68">
        <v>7</v>
      </c>
      <c r="T2062" s="68">
        <v>61</v>
      </c>
      <c r="U2062" s="68">
        <v>-8.3800000000000008</v>
      </c>
      <c r="V2062" s="68">
        <v>25</v>
      </c>
      <c r="W2062" s="68">
        <v>201.5</v>
      </c>
      <c r="X2062" s="68">
        <v>-7.06</v>
      </c>
      <c r="Y2062" s="68">
        <v>91.83</v>
      </c>
      <c r="Z2062" s="68">
        <v>201.5</v>
      </c>
      <c r="AA2062" s="68">
        <v>-1.19</v>
      </c>
      <c r="AB2062" s="73">
        <v>19582.54</v>
      </c>
      <c r="AC2062" s="73">
        <v>42967.86</v>
      </c>
      <c r="AD2062" s="73">
        <v>19582.54</v>
      </c>
      <c r="AE2062" s="73">
        <v>42967.86</v>
      </c>
      <c r="AF2062" s="73"/>
      <c r="AG2062" s="73">
        <f>IFERROR(VLOOKUP(J2062,'Roll ups'!D:E,2,FALSE),0)</f>
        <v>4182721.1600000006</v>
      </c>
      <c r="AH2062" s="74">
        <f>IF(Table2[[#This Row],[CATEGORY TTL LOOKUP]]=0,0,IF(Table2[[#This Row],[CATEGORY TTL LOOKUP]]&gt;0,SUM(AB2062/AG2062)))</f>
        <v>4.681770371707015E-3</v>
      </c>
      <c r="AI2062" s="74" t="str">
        <f>IFERROR(IF(AH2062&lt;#REF!,"STRIKE",IF(AH2062&gt;=#REF!,"GOOD")),"NO DATA")</f>
        <v>NO DATA</v>
      </c>
      <c r="AJ2062" s="75">
        <f>IFERROR(VLOOKUP(K2062,'Roll ups'!H:I,2,FALSE),0)</f>
        <v>4182721.1600000006</v>
      </c>
      <c r="AK2062" s="76">
        <f>IF(Table2[[#This Row],[PRICE TIER LOOKUP]]=0,0,IF(Table2[[#This Row],[PRICE TIER LOOKUP]]&gt;0,SUM(AB2062/AJ2062)))</f>
        <v>4.681770371707015E-3</v>
      </c>
      <c r="AL2062" s="74" t="e">
        <f>IF(AK2062&lt;#REF!,"STRIKE",IF(AK2062&gt;=#REF!,"GOOD"))</f>
        <v>#REF!</v>
      </c>
      <c r="AM2062" s="75">
        <f>VLOOKUP(H2062,'Roll ups'!A:B,2,FALSE)</f>
        <v>325145452.83999985</v>
      </c>
      <c r="AN2062" s="77">
        <f t="shared" si="82"/>
        <v>6.0227014798931643E-5</v>
      </c>
      <c r="AO2062" s="74" t="str">
        <f>IFERROR(VLOOKUP(Table2[[#This Row],[Product Name]],'Roll ups'!L:P,5,FALSE),"GOOD")</f>
        <v>GOOD</v>
      </c>
      <c r="AP2062" s="74">
        <f>Table2[[#This Row],[Retail Dollar Vol Current 12 Mths]]/Table2[[#This Row],[SHELF SALES  LOOKUP]]</f>
        <v>6.0227014798931643E-5</v>
      </c>
      <c r="AQ2062" s="69">
        <f t="shared" si="83"/>
        <v>0</v>
      </c>
      <c r="AR206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062" s="69" t="e">
        <f>IF(Table2[[#This Row],[Shelf Dollar Vol Current 12 Mths]]&gt;#REF!,"MEETS $ CRITERIA",IF(Table2[[#This Row],[Shelf Dollar Vol Current 12 Mths]]&lt;#REF!+1,"DOES NOT MEET $ CRITERIA"))</f>
        <v>#REF!</v>
      </c>
      <c r="AT2062" s="78"/>
    </row>
    <row r="2063" spans="1:46" ht="13.8" x14ac:dyDescent="0.3">
      <c r="A2063" s="68" t="s">
        <v>11164</v>
      </c>
      <c r="B2063" s="69">
        <v>80547</v>
      </c>
      <c r="C2063" s="69">
        <v>103</v>
      </c>
      <c r="D2063" s="69" t="s">
        <v>25</v>
      </c>
      <c r="E2063" s="70">
        <v>45383</v>
      </c>
      <c r="F2063" s="70" t="s">
        <v>10734</v>
      </c>
      <c r="G2063" s="71" t="s">
        <v>11165</v>
      </c>
      <c r="H2063" s="69" t="s">
        <v>6315</v>
      </c>
      <c r="I2063" s="68" t="s">
        <v>54</v>
      </c>
      <c r="J2063" s="68" t="s">
        <v>232</v>
      </c>
      <c r="K2063" s="68" t="s">
        <v>232</v>
      </c>
      <c r="L2063" s="68" t="s">
        <v>132</v>
      </c>
      <c r="M2063" s="68" t="s">
        <v>191</v>
      </c>
      <c r="N2063" s="68" t="s">
        <v>206</v>
      </c>
      <c r="O2063" s="68" t="s">
        <v>11166</v>
      </c>
      <c r="P2063" s="72" t="s">
        <v>191</v>
      </c>
      <c r="Q2063" s="68" t="s">
        <v>9113</v>
      </c>
      <c r="R2063" s="68" t="s">
        <v>60</v>
      </c>
      <c r="S2063" s="68">
        <v>1</v>
      </c>
      <c r="T2063" s="68"/>
      <c r="U2063" s="68">
        <v>1</v>
      </c>
      <c r="V2063" s="68">
        <v>4.54</v>
      </c>
      <c r="W2063" s="68"/>
      <c r="X2063" s="68">
        <v>1</v>
      </c>
      <c r="Y2063" s="68">
        <v>39.5</v>
      </c>
      <c r="Z2063" s="68"/>
      <c r="AA2063" s="68">
        <v>1</v>
      </c>
      <c r="AB2063" s="73">
        <v>16481.28</v>
      </c>
      <c r="AC2063" s="73"/>
      <c r="AD2063" s="73">
        <v>16481.28</v>
      </c>
      <c r="AE2063" s="73"/>
      <c r="AF2063" s="73"/>
      <c r="AG2063" s="73">
        <f>IFERROR(VLOOKUP(J2063,'Roll ups'!D:E,2,FALSE),0)</f>
        <v>4182721.1600000006</v>
      </c>
      <c r="AH2063" s="74">
        <f>IF(Table2[[#This Row],[CATEGORY TTL LOOKUP]]=0,0,IF(Table2[[#This Row],[CATEGORY TTL LOOKUP]]&gt;0,SUM(AB2063/AG2063)))</f>
        <v>3.9403248195488119E-3</v>
      </c>
      <c r="AI2063" s="74" t="str">
        <f>IFERROR(IF(AH2063&lt;#REF!,"STRIKE",IF(AH2063&gt;=#REF!,"GOOD")),"NO DATA")</f>
        <v>NO DATA</v>
      </c>
      <c r="AJ2063" s="75">
        <f>IFERROR(VLOOKUP(K2063,'Roll ups'!H:I,2,FALSE),0)</f>
        <v>4182721.1600000006</v>
      </c>
      <c r="AK2063" s="76">
        <f>IF(Table2[[#This Row],[PRICE TIER LOOKUP]]=0,0,IF(Table2[[#This Row],[PRICE TIER LOOKUP]]&gt;0,SUM(AB2063/AJ2063)))</f>
        <v>3.9403248195488119E-3</v>
      </c>
      <c r="AL2063" s="74" t="e">
        <f>IF(AK2063&lt;#REF!,"STRIKE",IF(AK2063&gt;=#REF!,"GOOD"))</f>
        <v>#REF!</v>
      </c>
      <c r="AM2063" s="75">
        <f>VLOOKUP(H2063,'Roll ups'!A:B,2,FALSE)</f>
        <v>325145452.83999985</v>
      </c>
      <c r="AN2063" s="77">
        <f t="shared" si="82"/>
        <v>5.0688945073792058E-5</v>
      </c>
      <c r="AO2063" s="74" t="str">
        <f>IFERROR(VLOOKUP(Table2[[#This Row],[Product Name]],'Roll ups'!L:P,5,FALSE),"GOOD")</f>
        <v>GOOD</v>
      </c>
      <c r="AP2063" s="74">
        <f>Table2[[#This Row],[Retail Dollar Vol Current 12 Mths]]/Table2[[#This Row],[SHELF SALES  LOOKUP]]</f>
        <v>5.0688945073792058E-5</v>
      </c>
      <c r="AQ2063" s="69">
        <f t="shared" si="83"/>
        <v>0</v>
      </c>
      <c r="AR2063" s="69" t="str">
        <f>IF(Table2[[#This Row],[Shelf Dollar Vol Last 12 Mths]]="","NO SALES LY",IF(Table2[[#This Row],[Shelf Dollar Vol Last 12 Mths]]&gt;0,IF(Table2[[#This Row],[COUNT OF STRIKES]]=0,"GOOD",IF(Table2[[#This Row],[COUNT OF STRIKES]]=1,"FAIR",IF(Table2[[#This Row],[COUNT OF STRIKES]]=2,"BUBBLE",IF(Table2[[#This Row],[COUNT OF STRIKES]]=3,"AT RISK"))))))</f>
        <v>NO SALES LY</v>
      </c>
      <c r="AS2063" s="69" t="e">
        <f>IF(Table2[[#This Row],[Shelf Dollar Vol Current 12 Mths]]&gt;#REF!,"MEETS $ CRITERIA",IF(Table2[[#This Row],[Shelf Dollar Vol Current 12 Mths]]&lt;#REF!+1,"DOES NOT MEET $ CRITERIA"))</f>
        <v>#REF!</v>
      </c>
      <c r="AT2063" s="78"/>
    </row>
    <row r="2064" spans="1:46" ht="13.8" x14ac:dyDescent="0.3">
      <c r="A2064" s="68" t="s">
        <v>11167</v>
      </c>
      <c r="B2064" s="69">
        <v>42458</v>
      </c>
      <c r="C2064" s="69">
        <v>89</v>
      </c>
      <c r="D2064" s="69" t="s">
        <v>25</v>
      </c>
      <c r="E2064" s="70">
        <v>45383</v>
      </c>
      <c r="F2064" s="70" t="s">
        <v>10734</v>
      </c>
      <c r="G2064" s="71" t="s">
        <v>11168</v>
      </c>
      <c r="H2064" s="69" t="s">
        <v>6315</v>
      </c>
      <c r="I2064" s="68" t="s">
        <v>299</v>
      </c>
      <c r="J2064" s="68" t="s">
        <v>299</v>
      </c>
      <c r="K2064" s="68" t="s">
        <v>132</v>
      </c>
      <c r="L2064" s="68" t="s">
        <v>132</v>
      </c>
      <c r="M2064" s="68" t="s">
        <v>299</v>
      </c>
      <c r="N2064" s="68" t="s">
        <v>317</v>
      </c>
      <c r="O2064" s="68" t="s">
        <v>11169</v>
      </c>
      <c r="P2064" s="72" t="s">
        <v>299</v>
      </c>
      <c r="Q2064" s="68" t="s">
        <v>1797</v>
      </c>
      <c r="R2064" s="68" t="s">
        <v>60</v>
      </c>
      <c r="S2064" s="68">
        <v>6</v>
      </c>
      <c r="T2064" s="68">
        <v>5</v>
      </c>
      <c r="U2064" s="68">
        <v>0.17</v>
      </c>
      <c r="V2064" s="68">
        <v>13</v>
      </c>
      <c r="W2064" s="68">
        <v>10</v>
      </c>
      <c r="X2064" s="68">
        <v>0.23</v>
      </c>
      <c r="Y2064" s="68">
        <v>49</v>
      </c>
      <c r="Z2064" s="68">
        <v>70</v>
      </c>
      <c r="AA2064" s="68">
        <v>-0.43</v>
      </c>
      <c r="AB2064" s="73">
        <v>10448.76</v>
      </c>
      <c r="AC2064" s="73">
        <v>13704.36</v>
      </c>
      <c r="AD2064" s="73">
        <v>10448.76</v>
      </c>
      <c r="AE2064" s="73">
        <v>13704.36</v>
      </c>
      <c r="AF2064" s="73"/>
      <c r="AG2064" s="73">
        <f>IFERROR(VLOOKUP(J2064,'Roll ups'!D:E,2,FALSE),0)</f>
        <v>12844114.079999994</v>
      </c>
      <c r="AH2064" s="74">
        <f>IF(Table2[[#This Row],[CATEGORY TTL LOOKUP]]=0,0,IF(Table2[[#This Row],[CATEGORY TTL LOOKUP]]&gt;0,SUM(AB2064/AG2064)))</f>
        <v>8.1350569879086627E-4</v>
      </c>
      <c r="AI2064" s="74" t="str">
        <f>IFERROR(IF(AH2064&lt;#REF!,"STRIKE",IF(AH2064&gt;=#REF!,"GOOD")),"NO DATA")</f>
        <v>NO DATA</v>
      </c>
      <c r="AJ2064" s="75">
        <f>IFERROR(VLOOKUP(K2064,'Roll ups'!H:I,2,FALSE),0)</f>
        <v>126094742.97999983</v>
      </c>
      <c r="AK2064" s="76">
        <f>IF(Table2[[#This Row],[PRICE TIER LOOKUP]]=0,0,IF(Table2[[#This Row],[PRICE TIER LOOKUP]]&gt;0,SUM(AB2064/AJ2064)))</f>
        <v>8.2864358601034634E-5</v>
      </c>
      <c r="AL2064" s="74" t="e">
        <f>IF(AK2064&lt;#REF!,"STRIKE",IF(AK2064&gt;=#REF!,"GOOD"))</f>
        <v>#REF!</v>
      </c>
      <c r="AM2064" s="75">
        <f>VLOOKUP(H2064,'Roll ups'!A:B,2,FALSE)</f>
        <v>325145452.83999985</v>
      </c>
      <c r="AN2064" s="77">
        <f t="shared" si="82"/>
        <v>3.2135648549702179E-5</v>
      </c>
      <c r="AO2064" s="74" t="str">
        <f>IFERROR(VLOOKUP(Table2[[#This Row],[Product Name]],'Roll ups'!L:P,5,FALSE),"GOOD")</f>
        <v>GOOD</v>
      </c>
      <c r="AP2064" s="74">
        <f>Table2[[#This Row],[Retail Dollar Vol Current 12 Mths]]/Table2[[#This Row],[SHELF SALES  LOOKUP]]</f>
        <v>3.2135648549702179E-5</v>
      </c>
      <c r="AQ2064" s="69">
        <f t="shared" si="83"/>
        <v>0</v>
      </c>
      <c r="AR206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064" s="69" t="e">
        <f>IF(Table2[[#This Row],[Shelf Dollar Vol Current 12 Mths]]&gt;#REF!,"MEETS $ CRITERIA",IF(Table2[[#This Row],[Shelf Dollar Vol Current 12 Mths]]&lt;#REF!+1,"DOES NOT MEET $ CRITERIA"))</f>
        <v>#REF!</v>
      </c>
      <c r="AT2064" s="78"/>
    </row>
    <row r="2065" spans="1:46" ht="13.8" x14ac:dyDescent="0.3">
      <c r="A2065" s="68" t="s">
        <v>11170</v>
      </c>
      <c r="B2065" s="69">
        <v>46628</v>
      </c>
      <c r="C2065" s="69">
        <v>133</v>
      </c>
      <c r="D2065" s="69" t="s">
        <v>25</v>
      </c>
      <c r="E2065" s="70">
        <v>45383</v>
      </c>
      <c r="F2065" s="70" t="s">
        <v>10734</v>
      </c>
      <c r="G2065" s="71" t="s">
        <v>11171</v>
      </c>
      <c r="H2065" s="69" t="s">
        <v>6315</v>
      </c>
      <c r="I2065" s="68" t="s">
        <v>299</v>
      </c>
      <c r="J2065" s="68" t="s">
        <v>299</v>
      </c>
      <c r="K2065" s="68" t="s">
        <v>132</v>
      </c>
      <c r="L2065" s="68" t="s">
        <v>132</v>
      </c>
      <c r="M2065" s="68" t="s">
        <v>299</v>
      </c>
      <c r="N2065" s="68" t="s">
        <v>317</v>
      </c>
      <c r="O2065" s="68" t="s">
        <v>11172</v>
      </c>
      <c r="P2065" s="72" t="s">
        <v>299</v>
      </c>
      <c r="Q2065" s="68" t="s">
        <v>11173</v>
      </c>
      <c r="R2065" s="68" t="s">
        <v>6560</v>
      </c>
      <c r="S2065" s="68">
        <v>7</v>
      </c>
      <c r="T2065" s="68">
        <v>23</v>
      </c>
      <c r="U2065" s="68">
        <v>-2.29</v>
      </c>
      <c r="V2065" s="68">
        <v>22.5</v>
      </c>
      <c r="W2065" s="68">
        <v>49.5</v>
      </c>
      <c r="X2065" s="68">
        <v>-1.2</v>
      </c>
      <c r="Y2065" s="68">
        <v>79.5</v>
      </c>
      <c r="Z2065" s="68">
        <v>106.5</v>
      </c>
      <c r="AA2065" s="68">
        <v>-0.34</v>
      </c>
      <c r="AB2065" s="73">
        <v>25347.78</v>
      </c>
      <c r="AC2065" s="73">
        <v>33956.46</v>
      </c>
      <c r="AD2065" s="73">
        <v>25347.78</v>
      </c>
      <c r="AE2065" s="73">
        <v>33956.46</v>
      </c>
      <c r="AF2065" s="73"/>
      <c r="AG2065" s="73">
        <f>IFERROR(VLOOKUP(J2065,'Roll ups'!D:E,2,FALSE),0)</f>
        <v>12844114.079999994</v>
      </c>
      <c r="AH2065" s="74">
        <f>IF(Table2[[#This Row],[CATEGORY TTL LOOKUP]]=0,0,IF(Table2[[#This Row],[CATEGORY TTL LOOKUP]]&gt;0,SUM(AB2065/AG2065)))</f>
        <v>1.9734938386657503E-3</v>
      </c>
      <c r="AI2065" s="74" t="str">
        <f>IFERROR(IF(AH2065&lt;#REF!,"STRIKE",IF(AH2065&gt;=#REF!,"GOOD")),"NO DATA")</f>
        <v>NO DATA</v>
      </c>
      <c r="AJ2065" s="75">
        <f>IFERROR(VLOOKUP(K2065,'Roll ups'!H:I,2,FALSE),0)</f>
        <v>126094742.97999983</v>
      </c>
      <c r="AK2065" s="76">
        <f>IF(Table2[[#This Row],[PRICE TIER LOOKUP]]=0,0,IF(Table2[[#This Row],[PRICE TIER LOOKUP]]&gt;0,SUM(AB2065/AJ2065)))</f>
        <v>2.0102170321264281E-4</v>
      </c>
      <c r="AL2065" s="74" t="e">
        <f>IF(AK2065&lt;#REF!,"STRIKE",IF(AK2065&gt;=#REF!,"GOOD"))</f>
        <v>#REF!</v>
      </c>
      <c r="AM2065" s="75">
        <f>VLOOKUP(H2065,'Roll ups'!A:B,2,FALSE)</f>
        <v>325145452.83999985</v>
      </c>
      <c r="AN2065" s="77">
        <f t="shared" si="82"/>
        <v>7.7958279221186999E-5</v>
      </c>
      <c r="AO2065" s="74" t="str">
        <f>IFERROR(VLOOKUP(Table2[[#This Row],[Product Name]],'Roll ups'!L:P,5,FALSE),"GOOD")</f>
        <v>GOOD</v>
      </c>
      <c r="AP2065" s="74">
        <f>Table2[[#This Row],[Retail Dollar Vol Current 12 Mths]]/Table2[[#This Row],[SHELF SALES  LOOKUP]]</f>
        <v>7.7958279221186999E-5</v>
      </c>
      <c r="AQ2065" s="69">
        <f t="shared" si="83"/>
        <v>0</v>
      </c>
      <c r="AR206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065" s="69" t="e">
        <f>IF(Table2[[#This Row],[Shelf Dollar Vol Current 12 Mths]]&gt;#REF!,"MEETS $ CRITERIA",IF(Table2[[#This Row],[Shelf Dollar Vol Current 12 Mths]]&lt;#REF!+1,"DOES NOT MEET $ CRITERIA"))</f>
        <v>#REF!</v>
      </c>
      <c r="AT2065" s="78"/>
    </row>
    <row r="2066" spans="1:46" ht="13.8" x14ac:dyDescent="0.3">
      <c r="A2066" s="68" t="s">
        <v>11174</v>
      </c>
      <c r="B2066" s="69">
        <v>46629</v>
      </c>
      <c r="C2066" s="69">
        <v>76</v>
      </c>
      <c r="D2066" s="69" t="s">
        <v>25</v>
      </c>
      <c r="E2066" s="70">
        <v>45383</v>
      </c>
      <c r="F2066" s="70" t="s">
        <v>10734</v>
      </c>
      <c r="G2066" s="71" t="s">
        <v>11175</v>
      </c>
      <c r="H2066" s="69" t="s">
        <v>6315</v>
      </c>
      <c r="I2066" s="68" t="s">
        <v>299</v>
      </c>
      <c r="J2066" s="68" t="s">
        <v>299</v>
      </c>
      <c r="K2066" s="68" t="s">
        <v>132</v>
      </c>
      <c r="L2066" s="68" t="s">
        <v>132</v>
      </c>
      <c r="M2066" s="68" t="s">
        <v>299</v>
      </c>
      <c r="N2066" s="68" t="s">
        <v>445</v>
      </c>
      <c r="O2066" s="68" t="s">
        <v>11176</v>
      </c>
      <c r="P2066" s="72" t="s">
        <v>299</v>
      </c>
      <c r="Q2066" s="68" t="s">
        <v>11173</v>
      </c>
      <c r="R2066" s="68" t="s">
        <v>6560</v>
      </c>
      <c r="S2066" s="68">
        <v>5</v>
      </c>
      <c r="T2066" s="68"/>
      <c r="U2066" s="68">
        <v>1</v>
      </c>
      <c r="V2066" s="68">
        <v>11</v>
      </c>
      <c r="W2066" s="68"/>
      <c r="X2066" s="68">
        <v>1</v>
      </c>
      <c r="Y2066" s="68">
        <v>61</v>
      </c>
      <c r="Z2066" s="68"/>
      <c r="AA2066" s="68">
        <v>1</v>
      </c>
      <c r="AB2066" s="73">
        <v>15401.28</v>
      </c>
      <c r="AC2066" s="73"/>
      <c r="AD2066" s="73">
        <v>15401.28</v>
      </c>
      <c r="AE2066" s="73"/>
      <c r="AF2066" s="73"/>
      <c r="AG2066" s="73">
        <f>IFERROR(VLOOKUP(J2066,'Roll ups'!D:E,2,FALSE),0)</f>
        <v>12844114.079999994</v>
      </c>
      <c r="AH2066" s="74">
        <f>IF(Table2[[#This Row],[CATEGORY TTL LOOKUP]]=0,0,IF(Table2[[#This Row],[CATEGORY TTL LOOKUP]]&gt;0,SUM(AB2066/AG2066)))</f>
        <v>1.1990924328507684E-3</v>
      </c>
      <c r="AI2066" s="74" t="str">
        <f>IFERROR(IF(AH2066&lt;#REF!,"STRIKE",IF(AH2066&gt;=#REF!,"GOOD")),"NO DATA")</f>
        <v>NO DATA</v>
      </c>
      <c r="AJ2066" s="75">
        <f>IFERROR(VLOOKUP(K2066,'Roll ups'!H:I,2,FALSE),0)</f>
        <v>126094742.97999983</v>
      </c>
      <c r="AK2066" s="76">
        <f>IF(Table2[[#This Row],[PRICE TIER LOOKUP]]=0,0,IF(Table2[[#This Row],[PRICE TIER LOOKUP]]&gt;0,SUM(AB2066/AJ2066)))</f>
        <v>1.2214054001000526E-4</v>
      </c>
      <c r="AL2066" s="74" t="e">
        <f>IF(AK2066&lt;#REF!,"STRIKE",IF(AK2066&gt;=#REF!,"GOOD"))</f>
        <v>#REF!</v>
      </c>
      <c r="AM2066" s="75">
        <f>VLOOKUP(H2066,'Roll ups'!A:B,2,FALSE)</f>
        <v>325145452.83999985</v>
      </c>
      <c r="AN2066" s="77">
        <f t="shared" si="82"/>
        <v>4.7367354719177895E-5</v>
      </c>
      <c r="AO2066" s="74" t="str">
        <f>IFERROR(VLOOKUP(Table2[[#This Row],[Product Name]],'Roll ups'!L:P,5,FALSE),"GOOD")</f>
        <v>GOOD</v>
      </c>
      <c r="AP2066" s="74">
        <f>Table2[[#This Row],[Retail Dollar Vol Current 12 Mths]]/Table2[[#This Row],[SHELF SALES  LOOKUP]]</f>
        <v>4.7367354719177895E-5</v>
      </c>
      <c r="AQ2066" s="69">
        <f t="shared" si="83"/>
        <v>0</v>
      </c>
      <c r="AR2066" s="69" t="str">
        <f>IF(Table2[[#This Row],[Shelf Dollar Vol Last 12 Mths]]="","NO SALES LY",IF(Table2[[#This Row],[Shelf Dollar Vol Last 12 Mths]]&gt;0,IF(Table2[[#This Row],[COUNT OF STRIKES]]=0,"GOOD",IF(Table2[[#This Row],[COUNT OF STRIKES]]=1,"FAIR",IF(Table2[[#This Row],[COUNT OF STRIKES]]=2,"BUBBLE",IF(Table2[[#This Row],[COUNT OF STRIKES]]=3,"AT RISK"))))))</f>
        <v>NO SALES LY</v>
      </c>
      <c r="AS2066" s="69" t="e">
        <f>IF(Table2[[#This Row],[Shelf Dollar Vol Current 12 Mths]]&gt;#REF!,"MEETS $ CRITERIA",IF(Table2[[#This Row],[Shelf Dollar Vol Current 12 Mths]]&lt;#REF!+1,"DOES NOT MEET $ CRITERIA"))</f>
        <v>#REF!</v>
      </c>
      <c r="AT2066" s="78"/>
    </row>
    <row r="2067" spans="1:46" ht="13.8" x14ac:dyDescent="0.3">
      <c r="A2067" s="68" t="s">
        <v>11177</v>
      </c>
      <c r="B2067" s="69">
        <v>64270</v>
      </c>
      <c r="C2067" s="69">
        <v>92</v>
      </c>
      <c r="D2067" s="69" t="s">
        <v>25</v>
      </c>
      <c r="E2067" s="70">
        <v>45383</v>
      </c>
      <c r="F2067" s="70" t="s">
        <v>10734</v>
      </c>
      <c r="G2067" s="71" t="s">
        <v>11178</v>
      </c>
      <c r="H2067" s="69" t="s">
        <v>6315</v>
      </c>
      <c r="I2067" s="68" t="s">
        <v>299</v>
      </c>
      <c r="J2067" s="68" t="s">
        <v>299</v>
      </c>
      <c r="K2067" s="68" t="s">
        <v>6320</v>
      </c>
      <c r="L2067" s="68" t="s">
        <v>6320</v>
      </c>
      <c r="M2067" s="68" t="s">
        <v>299</v>
      </c>
      <c r="N2067" s="68" t="s">
        <v>184</v>
      </c>
      <c r="O2067" s="68" t="s">
        <v>11179</v>
      </c>
      <c r="P2067" s="72" t="s">
        <v>191</v>
      </c>
      <c r="Q2067" s="68" t="s">
        <v>6559</v>
      </c>
      <c r="R2067" s="68" t="s">
        <v>6560</v>
      </c>
      <c r="S2067" s="68">
        <v>2</v>
      </c>
      <c r="T2067" s="68">
        <v>3.73</v>
      </c>
      <c r="U2067" s="68">
        <v>-0.6</v>
      </c>
      <c r="V2067" s="68">
        <v>12.14</v>
      </c>
      <c r="W2067" s="68">
        <v>19.14</v>
      </c>
      <c r="X2067" s="68">
        <v>-0.57999999999999996</v>
      </c>
      <c r="Y2067" s="68">
        <v>34.08</v>
      </c>
      <c r="Z2067" s="68">
        <v>89.14</v>
      </c>
      <c r="AA2067" s="68">
        <v>-1.62</v>
      </c>
      <c r="AB2067" s="73">
        <v>10881.78</v>
      </c>
      <c r="AC2067" s="73">
        <v>27312.18</v>
      </c>
      <c r="AD2067" s="73">
        <v>10881.78</v>
      </c>
      <c r="AE2067" s="73">
        <v>27312.18</v>
      </c>
      <c r="AF2067" s="73"/>
      <c r="AG2067" s="73">
        <f>IFERROR(VLOOKUP(J2067,'Roll ups'!D:E,2,FALSE),0)</f>
        <v>12844114.079999994</v>
      </c>
      <c r="AH2067" s="74">
        <f>IF(Table2[[#This Row],[CATEGORY TTL LOOKUP]]=0,0,IF(Table2[[#This Row],[CATEGORY TTL LOOKUP]]&gt;0,SUM(AB2067/AG2067)))</f>
        <v>8.4721919567379029E-4</v>
      </c>
      <c r="AI2067" s="74" t="str">
        <f>IFERROR(IF(AH2067&lt;#REF!,"STRIKE",IF(AH2067&gt;=#REF!,"GOOD")),"NO DATA")</f>
        <v>NO DATA</v>
      </c>
      <c r="AJ2067" s="75">
        <f>IFERROR(VLOOKUP(K2067,'Roll ups'!H:I,2,FALSE),0)</f>
        <v>3676796.11</v>
      </c>
      <c r="AK2067" s="76">
        <f>IF(Table2[[#This Row],[PRICE TIER LOOKUP]]=0,0,IF(Table2[[#This Row],[PRICE TIER LOOKUP]]&gt;0,SUM(AB2067/AJ2067)))</f>
        <v>2.9595821129173249E-3</v>
      </c>
      <c r="AL2067" s="74" t="e">
        <f>IF(AK2067&lt;#REF!,"STRIKE",IF(AK2067&gt;=#REF!,"GOOD"))</f>
        <v>#REF!</v>
      </c>
      <c r="AM2067" s="75">
        <f>VLOOKUP(H2067,'Roll ups'!A:B,2,FALSE)</f>
        <v>325145452.83999985</v>
      </c>
      <c r="AN2067" s="77">
        <f t="shared" si="82"/>
        <v>3.3467421749104983E-5</v>
      </c>
      <c r="AO2067" s="74" t="str">
        <f>IFERROR(VLOOKUP(Table2[[#This Row],[Product Name]],'Roll ups'!L:P,5,FALSE),"GOOD")</f>
        <v>GOOD</v>
      </c>
      <c r="AP2067" s="74">
        <f>Table2[[#This Row],[Retail Dollar Vol Current 12 Mths]]/Table2[[#This Row],[SHELF SALES  LOOKUP]]</f>
        <v>3.3467421749104983E-5</v>
      </c>
      <c r="AQ2067" s="69">
        <f t="shared" si="83"/>
        <v>0</v>
      </c>
      <c r="AR206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067" s="69" t="e">
        <f>IF(Table2[[#This Row],[Shelf Dollar Vol Current 12 Mths]]&gt;#REF!,"MEETS $ CRITERIA",IF(Table2[[#This Row],[Shelf Dollar Vol Current 12 Mths]]&lt;#REF!+1,"DOES NOT MEET $ CRITERIA"))</f>
        <v>#REF!</v>
      </c>
      <c r="AT2067" s="78"/>
    </row>
    <row r="2068" spans="1:46" ht="13.8" x14ac:dyDescent="0.3">
      <c r="A2068" s="68" t="s">
        <v>11180</v>
      </c>
      <c r="B2068" s="69">
        <v>76497</v>
      </c>
      <c r="C2068" s="69">
        <v>142</v>
      </c>
      <c r="D2068" s="69" t="s">
        <v>25</v>
      </c>
      <c r="E2068" s="70">
        <v>45383</v>
      </c>
      <c r="F2068" s="70" t="s">
        <v>10734</v>
      </c>
      <c r="G2068" s="71" t="s">
        <v>11181</v>
      </c>
      <c r="H2068" s="69" t="s">
        <v>6315</v>
      </c>
      <c r="I2068" s="68" t="s">
        <v>299</v>
      </c>
      <c r="J2068" s="68" t="s">
        <v>299</v>
      </c>
      <c r="K2068" s="68" t="s">
        <v>132</v>
      </c>
      <c r="L2068" s="68" t="s">
        <v>132</v>
      </c>
      <c r="M2068" s="68" t="s">
        <v>299</v>
      </c>
      <c r="N2068" s="68" t="s">
        <v>184</v>
      </c>
      <c r="O2068" s="68" t="s">
        <v>11182</v>
      </c>
      <c r="P2068" s="72" t="s">
        <v>191</v>
      </c>
      <c r="Q2068" s="68" t="s">
        <v>128</v>
      </c>
      <c r="R2068" s="68" t="s">
        <v>60</v>
      </c>
      <c r="S2068" s="68">
        <v>17</v>
      </c>
      <c r="T2068" s="68"/>
      <c r="U2068" s="68">
        <v>1</v>
      </c>
      <c r="V2068" s="68">
        <v>36</v>
      </c>
      <c r="W2068" s="68"/>
      <c r="X2068" s="68">
        <v>1</v>
      </c>
      <c r="Y2068" s="68">
        <v>201</v>
      </c>
      <c r="Z2068" s="68"/>
      <c r="AA2068" s="68">
        <v>1</v>
      </c>
      <c r="AB2068" s="73">
        <v>38482.559999999998</v>
      </c>
      <c r="AC2068" s="73"/>
      <c r="AD2068" s="73">
        <v>38953.800000000003</v>
      </c>
      <c r="AE2068" s="73"/>
      <c r="AF2068" s="73"/>
      <c r="AG2068" s="73">
        <f>IFERROR(VLOOKUP(J2068,'Roll ups'!D:E,2,FALSE),0)</f>
        <v>12844114.079999994</v>
      </c>
      <c r="AH2068" s="74">
        <f>IF(Table2[[#This Row],[CATEGORY TTL LOOKUP]]=0,0,IF(Table2[[#This Row],[CATEGORY TTL LOOKUP]]&gt;0,SUM(AB2068/AG2068)))</f>
        <v>2.9961241203799722E-3</v>
      </c>
      <c r="AI2068" s="74" t="str">
        <f>IFERROR(IF(AH2068&lt;#REF!,"STRIKE",IF(AH2068&gt;=#REF!,"GOOD")),"NO DATA")</f>
        <v>NO DATA</v>
      </c>
      <c r="AJ2068" s="75">
        <f>IFERROR(VLOOKUP(K2068,'Roll ups'!H:I,2,FALSE),0)</f>
        <v>126094742.97999983</v>
      </c>
      <c r="AK2068" s="76">
        <f>IF(Table2[[#This Row],[PRICE TIER LOOKUP]]=0,0,IF(Table2[[#This Row],[PRICE TIER LOOKUP]]&gt;0,SUM(AB2068/AJ2068)))</f>
        <v>3.0518766358169112E-4</v>
      </c>
      <c r="AL2068" s="74" t="e">
        <f>IF(AK2068&lt;#REF!,"STRIKE",IF(AK2068&gt;=#REF!,"GOOD"))</f>
        <v>#REF!</v>
      </c>
      <c r="AM2068" s="75">
        <f>VLOOKUP(H2068,'Roll ups'!A:B,2,FALSE)</f>
        <v>325145452.83999985</v>
      </c>
      <c r="AN2068" s="77">
        <f t="shared" si="82"/>
        <v>1.183549075156121E-4</v>
      </c>
      <c r="AO2068" s="74" t="str">
        <f>IFERROR(VLOOKUP(Table2[[#This Row],[Product Name]],'Roll ups'!L:P,5,FALSE),"GOOD")</f>
        <v>GOOD</v>
      </c>
      <c r="AP2068" s="74">
        <f>Table2[[#This Row],[Retail Dollar Vol Current 12 Mths]]/Table2[[#This Row],[SHELF SALES  LOOKUP]]</f>
        <v>1.1980422810700877E-4</v>
      </c>
      <c r="AQ2068" s="69">
        <f t="shared" si="83"/>
        <v>0</v>
      </c>
      <c r="AR2068" s="69" t="str">
        <f>IF(Table2[[#This Row],[Shelf Dollar Vol Last 12 Mths]]="","NO SALES LY",IF(Table2[[#This Row],[Shelf Dollar Vol Last 12 Mths]]&gt;0,IF(Table2[[#This Row],[COUNT OF STRIKES]]=0,"GOOD",IF(Table2[[#This Row],[COUNT OF STRIKES]]=1,"FAIR",IF(Table2[[#This Row],[COUNT OF STRIKES]]=2,"BUBBLE",IF(Table2[[#This Row],[COUNT OF STRIKES]]=3,"AT RISK"))))))</f>
        <v>NO SALES LY</v>
      </c>
      <c r="AS2068" s="69" t="e">
        <f>IF(Table2[[#This Row],[Shelf Dollar Vol Current 12 Mths]]&gt;#REF!,"MEETS $ CRITERIA",IF(Table2[[#This Row],[Shelf Dollar Vol Current 12 Mths]]&lt;#REF!+1,"DOES NOT MEET $ CRITERIA"))</f>
        <v>#REF!</v>
      </c>
      <c r="AT2068" s="78"/>
    </row>
    <row r="2069" spans="1:46" ht="13.8" x14ac:dyDescent="0.3">
      <c r="A2069" s="68" t="s">
        <v>11183</v>
      </c>
      <c r="B2069" s="69">
        <v>22172</v>
      </c>
      <c r="C2069" s="69">
        <v>110</v>
      </c>
      <c r="D2069" s="69" t="s">
        <v>25</v>
      </c>
      <c r="E2069" s="70">
        <v>45383</v>
      </c>
      <c r="F2069" s="70" t="s">
        <v>10734</v>
      </c>
      <c r="G2069" s="71" t="s">
        <v>11184</v>
      </c>
      <c r="H2069" s="69" t="s">
        <v>6315</v>
      </c>
      <c r="I2069" s="68" t="s">
        <v>735</v>
      </c>
      <c r="J2069" s="68" t="s">
        <v>736</v>
      </c>
      <c r="K2069" s="68" t="s">
        <v>736</v>
      </c>
      <c r="L2069" s="68" t="s">
        <v>146</v>
      </c>
      <c r="M2069" s="68" t="s">
        <v>175</v>
      </c>
      <c r="N2069" s="68" t="s">
        <v>176</v>
      </c>
      <c r="O2069" s="68" t="s">
        <v>11185</v>
      </c>
      <c r="P2069" s="72" t="s">
        <v>6357</v>
      </c>
      <c r="Q2069" s="68" t="s">
        <v>161</v>
      </c>
      <c r="R2069" s="68" t="s">
        <v>31</v>
      </c>
      <c r="S2069" s="68"/>
      <c r="T2069" s="68">
        <v>2.5</v>
      </c>
      <c r="U2069" s="68"/>
      <c r="V2069" s="68">
        <v>11</v>
      </c>
      <c r="W2069" s="68">
        <v>6</v>
      </c>
      <c r="X2069" s="68">
        <v>0.45</v>
      </c>
      <c r="Y2069" s="68">
        <v>38.5</v>
      </c>
      <c r="Z2069" s="68">
        <v>37.08</v>
      </c>
      <c r="AA2069" s="68">
        <v>0.04</v>
      </c>
      <c r="AB2069" s="73">
        <v>22115.94</v>
      </c>
      <c r="AC2069" s="73">
        <v>21302.15</v>
      </c>
      <c r="AD2069" s="73">
        <v>22115.94</v>
      </c>
      <c r="AE2069" s="73">
        <v>21302.15</v>
      </c>
      <c r="AF2069" s="73"/>
      <c r="AG2069" s="73">
        <f>IFERROR(VLOOKUP(J2069,'Roll ups'!D:E,2,FALSE),0)</f>
        <v>1024946.76</v>
      </c>
      <c r="AH2069" s="74">
        <f>IF(Table2[[#This Row],[CATEGORY TTL LOOKUP]]=0,0,IF(Table2[[#This Row],[CATEGORY TTL LOOKUP]]&gt;0,SUM(AB2069/AG2069)))</f>
        <v>2.1577647603861883E-2</v>
      </c>
      <c r="AI2069" s="74" t="str">
        <f>IFERROR(IF(AH2069&lt;#REF!,"STRIKE",IF(AH2069&gt;=#REF!,"GOOD")),"NO DATA")</f>
        <v>NO DATA</v>
      </c>
      <c r="AJ2069" s="75">
        <f>IFERROR(VLOOKUP(K2069,'Roll ups'!H:I,2,FALSE),0)</f>
        <v>1024946.76</v>
      </c>
      <c r="AK2069" s="76">
        <f>IF(Table2[[#This Row],[PRICE TIER LOOKUP]]=0,0,IF(Table2[[#This Row],[PRICE TIER LOOKUP]]&gt;0,SUM(AB2069/AJ2069)))</f>
        <v>2.1577647603861883E-2</v>
      </c>
      <c r="AL2069" s="74" t="e">
        <f>IF(AK2069&lt;#REF!,"STRIKE",IF(AK2069&gt;=#REF!,"GOOD"))</f>
        <v>#REF!</v>
      </c>
      <c r="AM2069" s="75">
        <f>VLOOKUP(H2069,'Roll ups'!A:B,2,FALSE)</f>
        <v>325145452.83999985</v>
      </c>
      <c r="AN2069" s="77">
        <f t="shared" si="82"/>
        <v>6.801860461780157E-5</v>
      </c>
      <c r="AO2069" s="74" t="str">
        <f>IFERROR(VLOOKUP(Table2[[#This Row],[Product Name]],'Roll ups'!L:P,5,FALSE),"GOOD")</f>
        <v>GOOD</v>
      </c>
      <c r="AP2069" s="74">
        <f>Table2[[#This Row],[Retail Dollar Vol Current 12 Mths]]/Table2[[#This Row],[SHELF SALES  LOOKUP]]</f>
        <v>6.801860461780157E-5</v>
      </c>
      <c r="AQ2069" s="69">
        <f t="shared" si="83"/>
        <v>0</v>
      </c>
      <c r="AR206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069" s="69" t="e">
        <f>IF(Table2[[#This Row],[Shelf Dollar Vol Current 12 Mths]]&gt;#REF!,"MEETS $ CRITERIA",IF(Table2[[#This Row],[Shelf Dollar Vol Current 12 Mths]]&lt;#REF!+1,"DOES NOT MEET $ CRITERIA"))</f>
        <v>#REF!</v>
      </c>
      <c r="AT2069" s="78"/>
    </row>
    <row r="2070" spans="1:46" ht="13.8" x14ac:dyDescent="0.3">
      <c r="A2070" s="68" t="s">
        <v>11186</v>
      </c>
      <c r="B2070" s="69">
        <v>65533</v>
      </c>
      <c r="C2070" s="69">
        <v>225</v>
      </c>
      <c r="D2070" s="69" t="s">
        <v>25</v>
      </c>
      <c r="E2070" s="70">
        <v>45383</v>
      </c>
      <c r="F2070" s="70" t="s">
        <v>10734</v>
      </c>
      <c r="G2070" s="71" t="s">
        <v>11187</v>
      </c>
      <c r="H2070" s="69" t="s">
        <v>6315</v>
      </c>
      <c r="I2070" s="68" t="s">
        <v>900</v>
      </c>
      <c r="J2070" s="68" t="s">
        <v>240</v>
      </c>
      <c r="K2070" s="68" t="s">
        <v>132</v>
      </c>
      <c r="L2070" s="68" t="s">
        <v>132</v>
      </c>
      <c r="M2070" s="68" t="s">
        <v>240</v>
      </c>
      <c r="N2070" s="68" t="s">
        <v>184</v>
      </c>
      <c r="O2070" s="68" t="s">
        <v>11188</v>
      </c>
      <c r="P2070" s="72" t="s">
        <v>191</v>
      </c>
      <c r="Q2070" s="68" t="s">
        <v>397</v>
      </c>
      <c r="R2070" s="68" t="s">
        <v>31</v>
      </c>
      <c r="S2070" s="68">
        <v>18</v>
      </c>
      <c r="T2070" s="68">
        <v>6</v>
      </c>
      <c r="U2070" s="68">
        <v>0.67</v>
      </c>
      <c r="V2070" s="68">
        <v>121.5</v>
      </c>
      <c r="W2070" s="68">
        <v>148</v>
      </c>
      <c r="X2070" s="68">
        <v>-0.22</v>
      </c>
      <c r="Y2070" s="68">
        <v>433.5</v>
      </c>
      <c r="Z2070" s="68">
        <v>223</v>
      </c>
      <c r="AA2070" s="68">
        <v>0.49</v>
      </c>
      <c r="AB2070" s="73">
        <v>152314.56</v>
      </c>
      <c r="AC2070" s="73">
        <v>78353.279999999999</v>
      </c>
      <c r="AD2070" s="73">
        <v>152314.56</v>
      </c>
      <c r="AE2070" s="73">
        <v>78353.279999999999</v>
      </c>
      <c r="AF2070" s="73"/>
      <c r="AG2070" s="73">
        <f>IFERROR(VLOOKUP(J2070,'Roll ups'!D:E,2,FALSE),0)</f>
        <v>5892527.0199999977</v>
      </c>
      <c r="AH2070" s="74">
        <f>IF(Table2[[#This Row],[CATEGORY TTL LOOKUP]]=0,0,IF(Table2[[#This Row],[CATEGORY TTL LOOKUP]]&gt;0,SUM(AB2070/AG2070)))</f>
        <v>2.5848767342606101E-2</v>
      </c>
      <c r="AI2070" s="74" t="str">
        <f>IFERROR(IF(AH2070&lt;#REF!,"STRIKE",IF(AH2070&gt;=#REF!,"GOOD")),"NO DATA")</f>
        <v>NO DATA</v>
      </c>
      <c r="AJ2070" s="75">
        <f>IFERROR(VLOOKUP(K2070,'Roll ups'!H:I,2,FALSE),0)</f>
        <v>126094742.97999983</v>
      </c>
      <c r="AK2070" s="76">
        <f>IF(Table2[[#This Row],[PRICE TIER LOOKUP]]=0,0,IF(Table2[[#This Row],[PRICE TIER LOOKUP]]&gt;0,SUM(AB2070/AJ2070)))</f>
        <v>1.2079374318099761E-3</v>
      </c>
      <c r="AL2070" s="74" t="e">
        <f>IF(AK2070&lt;#REF!,"STRIKE",IF(AK2070&gt;=#REF!,"GOOD"))</f>
        <v>#REF!</v>
      </c>
      <c r="AM2070" s="75">
        <f>VLOOKUP(H2070,'Roll ups'!A:B,2,FALSE)</f>
        <v>325145452.83999985</v>
      </c>
      <c r="AN2070" s="77">
        <f t="shared" si="82"/>
        <v>4.6845053089194561E-4</v>
      </c>
      <c r="AO2070" s="74" t="str">
        <f>IFERROR(VLOOKUP(Table2[[#This Row],[Product Name]],'Roll ups'!L:P,5,FALSE),"GOOD")</f>
        <v>GOOD</v>
      </c>
      <c r="AP2070" s="74">
        <f>Table2[[#This Row],[Retail Dollar Vol Current 12 Mths]]/Table2[[#This Row],[SHELF SALES  LOOKUP]]</f>
        <v>4.6845053089194561E-4</v>
      </c>
      <c r="AQ2070" s="69">
        <f t="shared" si="83"/>
        <v>0</v>
      </c>
      <c r="AR207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070" s="69" t="e">
        <f>IF(Table2[[#This Row],[Shelf Dollar Vol Current 12 Mths]]&gt;#REF!,"MEETS $ CRITERIA",IF(Table2[[#This Row],[Shelf Dollar Vol Current 12 Mths]]&lt;#REF!+1,"DOES NOT MEET $ CRITERIA"))</f>
        <v>#REF!</v>
      </c>
      <c r="AT2070" s="78"/>
    </row>
    <row r="2071" spans="1:46" ht="13.8" x14ac:dyDescent="0.3">
      <c r="A2071" s="68" t="s">
        <v>11189</v>
      </c>
      <c r="B2071" s="69">
        <v>57980</v>
      </c>
      <c r="C2071" s="69">
        <v>102</v>
      </c>
      <c r="D2071" s="69" t="s">
        <v>25</v>
      </c>
      <c r="E2071" s="70">
        <v>45383</v>
      </c>
      <c r="F2071" s="70" t="s">
        <v>10734</v>
      </c>
      <c r="G2071" s="71" t="s">
        <v>11190</v>
      </c>
      <c r="H2071" s="69" t="s">
        <v>6315</v>
      </c>
      <c r="I2071" s="68" t="s">
        <v>116</v>
      </c>
      <c r="J2071" s="68" t="s">
        <v>6576</v>
      </c>
      <c r="K2071" s="68" t="s">
        <v>6577</v>
      </c>
      <c r="L2071" s="68" t="s">
        <v>132</v>
      </c>
      <c r="M2071" s="68" t="s">
        <v>116</v>
      </c>
      <c r="N2071" s="68" t="s">
        <v>10760</v>
      </c>
      <c r="O2071" s="68" t="s">
        <v>11191</v>
      </c>
      <c r="P2071" s="72" t="s">
        <v>116</v>
      </c>
      <c r="Q2071" s="68" t="s">
        <v>28</v>
      </c>
      <c r="R2071" s="68" t="s">
        <v>31</v>
      </c>
      <c r="S2071" s="68">
        <v>44</v>
      </c>
      <c r="T2071" s="68"/>
      <c r="U2071" s="68">
        <v>1</v>
      </c>
      <c r="V2071" s="68">
        <v>70.91</v>
      </c>
      <c r="W2071" s="68"/>
      <c r="X2071" s="68">
        <v>1</v>
      </c>
      <c r="Y2071" s="68">
        <v>70.91</v>
      </c>
      <c r="Z2071" s="68"/>
      <c r="AA2071" s="68">
        <v>1</v>
      </c>
      <c r="AB2071" s="73">
        <v>8841.84</v>
      </c>
      <c r="AC2071" s="73"/>
      <c r="AD2071" s="73">
        <v>8841.84</v>
      </c>
      <c r="AE2071" s="73"/>
      <c r="AF2071" s="73"/>
      <c r="AG2071" s="73">
        <f>IFERROR(VLOOKUP(J2071,'Roll ups'!D:E,2,FALSE),0)</f>
        <v>1255013.1799999997</v>
      </c>
      <c r="AH2071" s="74">
        <f>IF(Table2[[#This Row],[CATEGORY TTL LOOKUP]]=0,0,IF(Table2[[#This Row],[CATEGORY TTL LOOKUP]]&gt;0,SUM(AB2071/AG2071)))</f>
        <v>7.0452168478421897E-3</v>
      </c>
      <c r="AI2071" s="74" t="str">
        <f>IFERROR(IF(AH2071&lt;#REF!,"STRIKE",IF(AH2071&gt;=#REF!,"GOOD")),"NO DATA")</f>
        <v>NO DATA</v>
      </c>
      <c r="AJ2071" s="75">
        <f>IFERROR(VLOOKUP(K2071,'Roll ups'!H:I,2,FALSE),0)</f>
        <v>1255013.1799999997</v>
      </c>
      <c r="AK2071" s="76">
        <f>IF(Table2[[#This Row],[PRICE TIER LOOKUP]]=0,0,IF(Table2[[#This Row],[PRICE TIER LOOKUP]]&gt;0,SUM(AB2071/AJ2071)))</f>
        <v>7.0452168478421897E-3</v>
      </c>
      <c r="AL2071" s="74" t="e">
        <f>IF(AK2071&lt;#REF!,"STRIKE",IF(AK2071&gt;=#REF!,"GOOD"))</f>
        <v>#REF!</v>
      </c>
      <c r="AM2071" s="75">
        <f>VLOOKUP(H2071,'Roll ups'!A:B,2,FALSE)</f>
        <v>325145452.83999985</v>
      </c>
      <c r="AN2071" s="77">
        <f t="shared" si="82"/>
        <v>2.7193491167631254E-5</v>
      </c>
      <c r="AO2071" s="74" t="str">
        <f>IFERROR(VLOOKUP(Table2[[#This Row],[Product Name]],'Roll ups'!L:P,5,FALSE),"GOOD")</f>
        <v>GOOD</v>
      </c>
      <c r="AP2071" s="74">
        <f>Table2[[#This Row],[Retail Dollar Vol Current 12 Mths]]/Table2[[#This Row],[SHELF SALES  LOOKUP]]</f>
        <v>2.7193491167631254E-5</v>
      </c>
      <c r="AQ2071" s="69">
        <f t="shared" si="83"/>
        <v>0</v>
      </c>
      <c r="AR2071" s="69" t="str">
        <f>IF(Table2[[#This Row],[Shelf Dollar Vol Last 12 Mths]]="","NO SALES LY",IF(Table2[[#This Row],[Shelf Dollar Vol Last 12 Mths]]&gt;0,IF(Table2[[#This Row],[COUNT OF STRIKES]]=0,"GOOD",IF(Table2[[#This Row],[COUNT OF STRIKES]]=1,"FAIR",IF(Table2[[#This Row],[COUNT OF STRIKES]]=2,"BUBBLE",IF(Table2[[#This Row],[COUNT OF STRIKES]]=3,"AT RISK"))))))</f>
        <v>NO SALES LY</v>
      </c>
      <c r="AS2071" s="69" t="e">
        <f>IF(Table2[[#This Row],[Shelf Dollar Vol Current 12 Mths]]&gt;#REF!,"MEETS $ CRITERIA",IF(Table2[[#This Row],[Shelf Dollar Vol Current 12 Mths]]&lt;#REF!+1,"DOES NOT MEET $ CRITERIA"))</f>
        <v>#REF!</v>
      </c>
      <c r="AT2071" s="78"/>
    </row>
    <row r="2072" spans="1:46" ht="13.8" x14ac:dyDescent="0.3">
      <c r="A2072" s="68" t="s">
        <v>11192</v>
      </c>
      <c r="B2072" s="69">
        <v>76850</v>
      </c>
      <c r="C2072" s="69">
        <v>155</v>
      </c>
      <c r="D2072" s="69" t="s">
        <v>25</v>
      </c>
      <c r="E2072" s="70">
        <v>45383</v>
      </c>
      <c r="F2072" s="70" t="s">
        <v>10734</v>
      </c>
      <c r="G2072" s="71" t="s">
        <v>11193</v>
      </c>
      <c r="H2072" s="69" t="s">
        <v>6315</v>
      </c>
      <c r="I2072" s="68" t="s">
        <v>245</v>
      </c>
      <c r="J2072" s="68" t="s">
        <v>245</v>
      </c>
      <c r="K2072" s="68" t="s">
        <v>132</v>
      </c>
      <c r="L2072" s="68" t="s">
        <v>132</v>
      </c>
      <c r="M2072" s="68" t="s">
        <v>245</v>
      </c>
      <c r="N2072" s="68" t="s">
        <v>184</v>
      </c>
      <c r="O2072" s="68" t="s">
        <v>11194</v>
      </c>
      <c r="P2072" s="72" t="s">
        <v>191</v>
      </c>
      <c r="Q2072" s="68" t="s">
        <v>10525</v>
      </c>
      <c r="R2072" s="68" t="s">
        <v>60</v>
      </c>
      <c r="S2072" s="68">
        <v>6</v>
      </c>
      <c r="T2072" s="68"/>
      <c r="U2072" s="68">
        <v>1</v>
      </c>
      <c r="V2072" s="68">
        <v>25.5</v>
      </c>
      <c r="W2072" s="68">
        <v>62.5</v>
      </c>
      <c r="X2072" s="68">
        <v>-1.45</v>
      </c>
      <c r="Y2072" s="68">
        <v>84.08</v>
      </c>
      <c r="Z2072" s="68">
        <v>62.5</v>
      </c>
      <c r="AA2072" s="68">
        <v>0.26</v>
      </c>
      <c r="AB2072" s="73">
        <v>22631.87</v>
      </c>
      <c r="AC2072" s="73">
        <v>16822.5</v>
      </c>
      <c r="AD2072" s="73">
        <v>22631.87</v>
      </c>
      <c r="AE2072" s="73">
        <v>16822.5</v>
      </c>
      <c r="AF2072" s="73"/>
      <c r="AG2072" s="73">
        <f>IFERROR(VLOOKUP(J2072,'Roll ups'!D:E,2,FALSE),0)</f>
        <v>57863085.470000021</v>
      </c>
      <c r="AH2072" s="74">
        <f>IF(Table2[[#This Row],[CATEGORY TTL LOOKUP]]=0,0,IF(Table2[[#This Row],[CATEGORY TTL LOOKUP]]&gt;0,SUM(AB2072/AG2072)))</f>
        <v>3.9112794999039289E-4</v>
      </c>
      <c r="AI2072" s="74" t="str">
        <f>IFERROR(IF(AH2072&lt;#REF!,"STRIKE",IF(AH2072&gt;=#REF!,"GOOD")),"NO DATA")</f>
        <v>NO DATA</v>
      </c>
      <c r="AJ2072" s="75">
        <f>IFERROR(VLOOKUP(K2072,'Roll ups'!H:I,2,FALSE),0)</f>
        <v>126094742.97999983</v>
      </c>
      <c r="AK2072" s="76">
        <f>IF(Table2[[#This Row],[PRICE TIER LOOKUP]]=0,0,IF(Table2[[#This Row],[PRICE TIER LOOKUP]]&gt;0,SUM(AB2072/AJ2072)))</f>
        <v>1.7948305746251207E-4</v>
      </c>
      <c r="AL2072" s="74" t="e">
        <f>IF(AK2072&lt;#REF!,"STRIKE",IF(AK2072&gt;=#REF!,"GOOD"))</f>
        <v>#REF!</v>
      </c>
      <c r="AM2072" s="75">
        <f>VLOOKUP(H2072,'Roll ups'!A:B,2,FALSE)</f>
        <v>325145452.83999985</v>
      </c>
      <c r="AN2072" s="77">
        <f t="shared" si="82"/>
        <v>6.9605371387853517E-5</v>
      </c>
      <c r="AO2072" s="74" t="str">
        <f>IFERROR(VLOOKUP(Table2[[#This Row],[Product Name]],'Roll ups'!L:P,5,FALSE),"GOOD")</f>
        <v>GOOD</v>
      </c>
      <c r="AP2072" s="74">
        <f>Table2[[#This Row],[Retail Dollar Vol Current 12 Mths]]/Table2[[#This Row],[SHELF SALES  LOOKUP]]</f>
        <v>6.9605371387853517E-5</v>
      </c>
      <c r="AQ2072" s="69">
        <f t="shared" si="83"/>
        <v>0</v>
      </c>
      <c r="AR207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072" s="69" t="e">
        <f>IF(Table2[[#This Row],[Shelf Dollar Vol Current 12 Mths]]&gt;#REF!,"MEETS $ CRITERIA",IF(Table2[[#This Row],[Shelf Dollar Vol Current 12 Mths]]&lt;#REF!+1,"DOES NOT MEET $ CRITERIA"))</f>
        <v>#REF!</v>
      </c>
      <c r="AT2072" s="78"/>
    </row>
    <row r="2073" spans="1:46" ht="13.8" x14ac:dyDescent="0.3">
      <c r="A2073" s="68" t="s">
        <v>11195</v>
      </c>
      <c r="B2073" s="69">
        <v>76851</v>
      </c>
      <c r="C2073" s="69">
        <v>102</v>
      </c>
      <c r="D2073" s="69" t="s">
        <v>25</v>
      </c>
      <c r="E2073" s="70">
        <v>45383</v>
      </c>
      <c r="F2073" s="70" t="s">
        <v>10734</v>
      </c>
      <c r="G2073" s="71" t="s">
        <v>11196</v>
      </c>
      <c r="H2073" s="69" t="s">
        <v>6315</v>
      </c>
      <c r="I2073" s="68" t="s">
        <v>245</v>
      </c>
      <c r="J2073" s="68" t="s">
        <v>245</v>
      </c>
      <c r="K2073" s="68" t="s">
        <v>132</v>
      </c>
      <c r="L2073" s="68" t="s">
        <v>132</v>
      </c>
      <c r="M2073" s="68" t="s">
        <v>245</v>
      </c>
      <c r="N2073" s="68" t="s">
        <v>184</v>
      </c>
      <c r="O2073" s="68" t="s">
        <v>11197</v>
      </c>
      <c r="P2073" s="72" t="s">
        <v>191</v>
      </c>
      <c r="Q2073" s="68" t="s">
        <v>10525</v>
      </c>
      <c r="R2073" s="68" t="s">
        <v>60</v>
      </c>
      <c r="S2073" s="68">
        <v>4</v>
      </c>
      <c r="T2073" s="68"/>
      <c r="U2073" s="68">
        <v>1</v>
      </c>
      <c r="V2073" s="68">
        <v>11</v>
      </c>
      <c r="W2073" s="68">
        <v>48</v>
      </c>
      <c r="X2073" s="68">
        <v>-3.36</v>
      </c>
      <c r="Y2073" s="68">
        <v>39.5</v>
      </c>
      <c r="Z2073" s="68">
        <v>48</v>
      </c>
      <c r="AA2073" s="68">
        <v>-0.22</v>
      </c>
      <c r="AB2073" s="73">
        <v>10631.82</v>
      </c>
      <c r="AC2073" s="73">
        <v>12919.68</v>
      </c>
      <c r="AD2073" s="73">
        <v>10631.82</v>
      </c>
      <c r="AE2073" s="73">
        <v>12919.68</v>
      </c>
      <c r="AF2073" s="73"/>
      <c r="AG2073" s="73">
        <f>IFERROR(VLOOKUP(J2073,'Roll ups'!D:E,2,FALSE),0)</f>
        <v>57863085.470000021</v>
      </c>
      <c r="AH2073" s="74">
        <f>IF(Table2[[#This Row],[CATEGORY TTL LOOKUP]]=0,0,IF(Table2[[#This Row],[CATEGORY TTL LOOKUP]]&gt;0,SUM(AB2073/AG2073)))</f>
        <v>1.8374097948012513E-4</v>
      </c>
      <c r="AI2073" s="74" t="str">
        <f>IFERROR(IF(AH2073&lt;#REF!,"STRIKE",IF(AH2073&gt;=#REF!,"GOOD")),"NO DATA")</f>
        <v>NO DATA</v>
      </c>
      <c r="AJ2073" s="75">
        <f>IFERROR(VLOOKUP(K2073,'Roll ups'!H:I,2,FALSE),0)</f>
        <v>126094742.97999983</v>
      </c>
      <c r="AK2073" s="76">
        <f>IF(Table2[[#This Row],[PRICE TIER LOOKUP]]=0,0,IF(Table2[[#This Row],[PRICE TIER LOOKUP]]&gt;0,SUM(AB2073/AJ2073)))</f>
        <v>8.4316124120149377E-5</v>
      </c>
      <c r="AL2073" s="74" t="e">
        <f>IF(AK2073&lt;#REF!,"STRIKE",IF(AK2073&gt;=#REF!,"GOOD"))</f>
        <v>#REF!</v>
      </c>
      <c r="AM2073" s="75">
        <f>VLOOKUP(H2073,'Roll ups'!A:B,2,FALSE)</f>
        <v>325145452.83999985</v>
      </c>
      <c r="AN2073" s="77">
        <f t="shared" si="82"/>
        <v>3.2698658114809283E-5</v>
      </c>
      <c r="AO2073" s="74" t="str">
        <f>IFERROR(VLOOKUP(Table2[[#This Row],[Product Name]],'Roll ups'!L:P,5,FALSE),"GOOD")</f>
        <v>GOOD</v>
      </c>
      <c r="AP2073" s="74">
        <f>Table2[[#This Row],[Retail Dollar Vol Current 12 Mths]]/Table2[[#This Row],[SHELF SALES  LOOKUP]]</f>
        <v>3.2698658114809283E-5</v>
      </c>
      <c r="AQ2073" s="69">
        <f t="shared" si="83"/>
        <v>0</v>
      </c>
      <c r="AR207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073" s="69" t="e">
        <f>IF(Table2[[#This Row],[Shelf Dollar Vol Current 12 Mths]]&gt;#REF!,"MEETS $ CRITERIA",IF(Table2[[#This Row],[Shelf Dollar Vol Current 12 Mths]]&lt;#REF!+1,"DOES NOT MEET $ CRITERIA"))</f>
        <v>#REF!</v>
      </c>
      <c r="AT2073" s="78"/>
    </row>
    <row r="2074" spans="1:46" ht="13.8" x14ac:dyDescent="0.3">
      <c r="A2074" s="68" t="s">
        <v>11198</v>
      </c>
      <c r="B2074" s="69">
        <v>87124</v>
      </c>
      <c r="C2074" s="69">
        <v>113</v>
      </c>
      <c r="D2074" s="69" t="s">
        <v>25</v>
      </c>
      <c r="E2074" s="70">
        <v>45383</v>
      </c>
      <c r="F2074" s="70" t="s">
        <v>10734</v>
      </c>
      <c r="G2074" s="71" t="s">
        <v>11199</v>
      </c>
      <c r="H2074" s="69" t="s">
        <v>6315</v>
      </c>
      <c r="I2074" s="68" t="s">
        <v>245</v>
      </c>
      <c r="J2074" s="68" t="s">
        <v>245</v>
      </c>
      <c r="K2074" s="68" t="s">
        <v>6320</v>
      </c>
      <c r="L2074" s="68" t="s">
        <v>6320</v>
      </c>
      <c r="M2074" s="68" t="s">
        <v>245</v>
      </c>
      <c r="N2074" s="68" t="s">
        <v>246</v>
      </c>
      <c r="O2074" s="68" t="s">
        <v>11200</v>
      </c>
      <c r="P2074" s="72" t="s">
        <v>245</v>
      </c>
      <c r="Q2074" s="68" t="s">
        <v>397</v>
      </c>
      <c r="R2074" s="68" t="s">
        <v>31</v>
      </c>
      <c r="S2074" s="68">
        <v>15</v>
      </c>
      <c r="T2074" s="68"/>
      <c r="U2074" s="68">
        <v>1</v>
      </c>
      <c r="V2074" s="68">
        <v>111</v>
      </c>
      <c r="W2074" s="68"/>
      <c r="X2074" s="68">
        <v>1</v>
      </c>
      <c r="Y2074" s="68">
        <v>111</v>
      </c>
      <c r="Z2074" s="68"/>
      <c r="AA2074" s="68">
        <v>1</v>
      </c>
      <c r="AB2074" s="73">
        <v>47099.519999999997</v>
      </c>
      <c r="AC2074" s="73"/>
      <c r="AD2074" s="73">
        <v>47099.519999999997</v>
      </c>
      <c r="AE2074" s="73"/>
      <c r="AF2074" s="73"/>
      <c r="AG2074" s="73">
        <f>IFERROR(VLOOKUP(J2074,'Roll ups'!D:E,2,FALSE),0)</f>
        <v>57863085.470000021</v>
      </c>
      <c r="AH2074" s="74">
        <f>IF(Table2[[#This Row],[CATEGORY TTL LOOKUP]]=0,0,IF(Table2[[#This Row],[CATEGORY TTL LOOKUP]]&gt;0,SUM(AB2074/AG2074)))</f>
        <v>8.1398217218159655E-4</v>
      </c>
      <c r="AI2074" s="74" t="str">
        <f>IFERROR(IF(AH2074&lt;#REF!,"STRIKE",IF(AH2074&gt;=#REF!,"GOOD")),"NO DATA")</f>
        <v>NO DATA</v>
      </c>
      <c r="AJ2074" s="75">
        <f>IFERROR(VLOOKUP(K2074,'Roll ups'!H:I,2,FALSE),0)</f>
        <v>3676796.11</v>
      </c>
      <c r="AK2074" s="76">
        <f>IF(Table2[[#This Row],[PRICE TIER LOOKUP]]=0,0,IF(Table2[[#This Row],[PRICE TIER LOOKUP]]&gt;0,SUM(AB2074/AJ2074)))</f>
        <v>1.2809935223740214E-2</v>
      </c>
      <c r="AL2074" s="74" t="e">
        <f>IF(AK2074&lt;#REF!,"STRIKE",IF(AK2074&gt;=#REF!,"GOOD"))</f>
        <v>#REF!</v>
      </c>
      <c r="AM2074" s="75">
        <f>VLOOKUP(H2074,'Roll ups'!A:B,2,FALSE)</f>
        <v>325145452.83999985</v>
      </c>
      <c r="AN2074" s="77">
        <f t="shared" si="82"/>
        <v>1.4485676975829368E-4</v>
      </c>
      <c r="AO2074" s="74" t="str">
        <f>IFERROR(VLOOKUP(Table2[[#This Row],[Product Name]],'Roll ups'!L:P,5,FALSE),"GOOD")</f>
        <v>GOOD</v>
      </c>
      <c r="AP2074" s="74">
        <f>Table2[[#This Row],[Retail Dollar Vol Current 12 Mths]]/Table2[[#This Row],[SHELF SALES  LOOKUP]]</f>
        <v>1.4485676975829368E-4</v>
      </c>
      <c r="AQ2074" s="69">
        <f t="shared" si="83"/>
        <v>0</v>
      </c>
      <c r="AR2074" s="69" t="str">
        <f>IF(Table2[[#This Row],[Shelf Dollar Vol Last 12 Mths]]="","NO SALES LY",IF(Table2[[#This Row],[Shelf Dollar Vol Last 12 Mths]]&gt;0,IF(Table2[[#This Row],[COUNT OF STRIKES]]=0,"GOOD",IF(Table2[[#This Row],[COUNT OF STRIKES]]=1,"FAIR",IF(Table2[[#This Row],[COUNT OF STRIKES]]=2,"BUBBLE",IF(Table2[[#This Row],[COUNT OF STRIKES]]=3,"AT RISK"))))))</f>
        <v>NO SALES LY</v>
      </c>
      <c r="AS2074" s="69" t="e">
        <f>IF(Table2[[#This Row],[Shelf Dollar Vol Current 12 Mths]]&gt;#REF!,"MEETS $ CRITERIA",IF(Table2[[#This Row],[Shelf Dollar Vol Current 12 Mths]]&lt;#REF!+1,"DOES NOT MEET $ CRITERIA"))</f>
        <v>#REF!</v>
      </c>
      <c r="AT2074" s="78"/>
    </row>
    <row r="2075" spans="1:46" ht="13.8" x14ac:dyDescent="0.3">
      <c r="A2075" s="68" t="s">
        <v>11201</v>
      </c>
      <c r="B2075" s="69">
        <v>87623</v>
      </c>
      <c r="C2075" s="69">
        <v>82</v>
      </c>
      <c r="D2075" s="69" t="s">
        <v>25</v>
      </c>
      <c r="E2075" s="70">
        <v>45383</v>
      </c>
      <c r="F2075" s="70" t="s">
        <v>10734</v>
      </c>
      <c r="G2075" s="71" t="s">
        <v>11202</v>
      </c>
      <c r="H2075" s="69" t="s">
        <v>6315</v>
      </c>
      <c r="I2075" s="68" t="s">
        <v>245</v>
      </c>
      <c r="J2075" s="68" t="s">
        <v>245</v>
      </c>
      <c r="K2075" s="68" t="s">
        <v>132</v>
      </c>
      <c r="L2075" s="68" t="s">
        <v>132</v>
      </c>
      <c r="M2075" s="68" t="s">
        <v>245</v>
      </c>
      <c r="N2075" s="68" t="s">
        <v>246</v>
      </c>
      <c r="O2075" s="68" t="s">
        <v>11203</v>
      </c>
      <c r="P2075" s="72" t="s">
        <v>245</v>
      </c>
      <c r="Q2075" s="68" t="s">
        <v>161</v>
      </c>
      <c r="R2075" s="68" t="s">
        <v>31</v>
      </c>
      <c r="S2075" s="68">
        <v>6</v>
      </c>
      <c r="T2075" s="68"/>
      <c r="U2075" s="68">
        <v>1</v>
      </c>
      <c r="V2075" s="68">
        <v>36.17</v>
      </c>
      <c r="W2075" s="68"/>
      <c r="X2075" s="68">
        <v>1</v>
      </c>
      <c r="Y2075" s="68">
        <v>172.69</v>
      </c>
      <c r="Z2075" s="68">
        <v>2.33</v>
      </c>
      <c r="AA2075" s="68">
        <v>0.99</v>
      </c>
      <c r="AB2075" s="73">
        <v>44391.12</v>
      </c>
      <c r="AC2075" s="73">
        <v>527.52</v>
      </c>
      <c r="AD2075" s="73">
        <v>44391.12</v>
      </c>
      <c r="AE2075" s="73">
        <v>527.52</v>
      </c>
      <c r="AF2075" s="73"/>
      <c r="AG2075" s="73">
        <f>IFERROR(VLOOKUP(J2075,'Roll ups'!D:E,2,FALSE),0)</f>
        <v>57863085.470000021</v>
      </c>
      <c r="AH2075" s="74">
        <f>IF(Table2[[#This Row],[CATEGORY TTL LOOKUP]]=0,0,IF(Table2[[#This Row],[CATEGORY TTL LOOKUP]]&gt;0,SUM(AB2075/AG2075)))</f>
        <v>7.6717512796678012E-4</v>
      </c>
      <c r="AI2075" s="74" t="str">
        <f>IFERROR(IF(AH2075&lt;#REF!,"STRIKE",IF(AH2075&gt;=#REF!,"GOOD")),"NO DATA")</f>
        <v>NO DATA</v>
      </c>
      <c r="AJ2075" s="75">
        <f>IFERROR(VLOOKUP(K2075,'Roll ups'!H:I,2,FALSE),0)</f>
        <v>126094742.97999983</v>
      </c>
      <c r="AK2075" s="76">
        <f>IF(Table2[[#This Row],[PRICE TIER LOOKUP]]=0,0,IF(Table2[[#This Row],[PRICE TIER LOOKUP]]&gt;0,SUM(AB2075/AJ2075)))</f>
        <v>3.5204576297872289E-4</v>
      </c>
      <c r="AL2075" s="74" t="e">
        <f>IF(AK2075&lt;#REF!,"STRIKE",IF(AK2075&gt;=#REF!,"GOOD"))</f>
        <v>#REF!</v>
      </c>
      <c r="AM2075" s="75">
        <f>VLOOKUP(H2075,'Roll ups'!A:B,2,FALSE)</f>
        <v>325145452.83999985</v>
      </c>
      <c r="AN2075" s="77">
        <f t="shared" si="82"/>
        <v>1.3652695928011128E-4</v>
      </c>
      <c r="AO2075" s="74" t="str">
        <f>IFERROR(VLOOKUP(Table2[[#This Row],[Product Name]],'Roll ups'!L:P,5,FALSE),"GOOD")</f>
        <v>GOOD</v>
      </c>
      <c r="AP2075" s="74">
        <f>Table2[[#This Row],[Retail Dollar Vol Current 12 Mths]]/Table2[[#This Row],[SHELF SALES  LOOKUP]]</f>
        <v>1.3652695928011128E-4</v>
      </c>
      <c r="AQ2075" s="69">
        <f t="shared" si="83"/>
        <v>0</v>
      </c>
      <c r="AR207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075" s="69" t="e">
        <f>IF(Table2[[#This Row],[Shelf Dollar Vol Current 12 Mths]]&gt;#REF!,"MEETS $ CRITERIA",IF(Table2[[#This Row],[Shelf Dollar Vol Current 12 Mths]]&lt;#REF!+1,"DOES NOT MEET $ CRITERIA"))</f>
        <v>#REF!</v>
      </c>
      <c r="AT2075" s="78"/>
    </row>
    <row r="2076" spans="1:46" ht="13.8" x14ac:dyDescent="0.3">
      <c r="A2076" s="68" t="s">
        <v>11204</v>
      </c>
      <c r="B2076" s="69">
        <v>88118</v>
      </c>
      <c r="C2076" s="69">
        <v>95</v>
      </c>
      <c r="D2076" s="69" t="s">
        <v>25</v>
      </c>
      <c r="E2076" s="70">
        <v>45383</v>
      </c>
      <c r="F2076" s="70" t="s">
        <v>10734</v>
      </c>
      <c r="G2076" s="71" t="s">
        <v>11205</v>
      </c>
      <c r="H2076" s="69" t="s">
        <v>6315</v>
      </c>
      <c r="I2076" s="68" t="s">
        <v>245</v>
      </c>
      <c r="J2076" s="68" t="s">
        <v>245</v>
      </c>
      <c r="K2076" s="68" t="s">
        <v>132</v>
      </c>
      <c r="L2076" s="68" t="s">
        <v>132</v>
      </c>
      <c r="M2076" s="68" t="s">
        <v>245</v>
      </c>
      <c r="N2076" s="68" t="s">
        <v>246</v>
      </c>
      <c r="O2076" s="68" t="s">
        <v>11206</v>
      </c>
      <c r="P2076" s="72" t="s">
        <v>245</v>
      </c>
      <c r="Q2076" s="68" t="s">
        <v>37</v>
      </c>
      <c r="R2076" s="68" t="s">
        <v>60</v>
      </c>
      <c r="S2076" s="68">
        <v>50</v>
      </c>
      <c r="T2076" s="68"/>
      <c r="U2076" s="68">
        <v>1</v>
      </c>
      <c r="V2076" s="68">
        <v>68.84</v>
      </c>
      <c r="W2076" s="68">
        <v>3.5</v>
      </c>
      <c r="X2076" s="68">
        <v>0.95</v>
      </c>
      <c r="Y2076" s="68">
        <v>107.35</v>
      </c>
      <c r="Z2076" s="68">
        <v>80.52</v>
      </c>
      <c r="AA2076" s="68">
        <v>0.25</v>
      </c>
      <c r="AB2076" s="73">
        <v>26849.64</v>
      </c>
      <c r="AC2076" s="73">
        <v>20695.86</v>
      </c>
      <c r="AD2076" s="73">
        <v>28139.64</v>
      </c>
      <c r="AE2076" s="73">
        <v>20695.86</v>
      </c>
      <c r="AF2076" s="73"/>
      <c r="AG2076" s="73">
        <f>IFERROR(VLOOKUP(J2076,'Roll ups'!D:E,2,FALSE),0)</f>
        <v>57863085.470000021</v>
      </c>
      <c r="AH2076" s="74">
        <f>IF(Table2[[#This Row],[CATEGORY TTL LOOKUP]]=0,0,IF(Table2[[#This Row],[CATEGORY TTL LOOKUP]]&gt;0,SUM(AB2076/AG2076)))</f>
        <v>4.6402019149014437E-4</v>
      </c>
      <c r="AI2076" s="74" t="str">
        <f>IFERROR(IF(AH2076&lt;#REF!,"STRIKE",IF(AH2076&gt;=#REF!,"GOOD")),"NO DATA")</f>
        <v>NO DATA</v>
      </c>
      <c r="AJ2076" s="75">
        <f>IFERROR(VLOOKUP(K2076,'Roll ups'!H:I,2,FALSE),0)</f>
        <v>126094742.97999983</v>
      </c>
      <c r="AK2076" s="76">
        <f>IF(Table2[[#This Row],[PRICE TIER LOOKUP]]=0,0,IF(Table2[[#This Row],[PRICE TIER LOOKUP]]&gt;0,SUM(AB2076/AJ2076)))</f>
        <v>2.129322711277399E-4</v>
      </c>
      <c r="AL2076" s="74" t="e">
        <f>IF(AK2076&lt;#REF!,"STRIKE",IF(AK2076&gt;=#REF!,"GOOD"))</f>
        <v>#REF!</v>
      </c>
      <c r="AM2076" s="75">
        <f>VLOOKUP(H2076,'Roll ups'!A:B,2,FALSE)</f>
        <v>325145452.83999985</v>
      </c>
      <c r="AN2076" s="77">
        <f t="shared" si="82"/>
        <v>8.2577319674872964E-5</v>
      </c>
      <c r="AO2076" s="74" t="str">
        <f>IFERROR(VLOOKUP(Table2[[#This Row],[Product Name]],'Roll ups'!L:P,5,FALSE),"GOOD")</f>
        <v>GOOD</v>
      </c>
      <c r="AP2076" s="74">
        <f>Table2[[#This Row],[Retail Dollar Vol Current 12 Mths]]/Table2[[#This Row],[SHELF SALES  LOOKUP]]</f>
        <v>8.6544774820662115E-5</v>
      </c>
      <c r="AQ2076" s="69">
        <f t="shared" si="83"/>
        <v>0</v>
      </c>
      <c r="AR207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076" s="69" t="e">
        <f>IF(Table2[[#This Row],[Shelf Dollar Vol Current 12 Mths]]&gt;#REF!,"MEETS $ CRITERIA",IF(Table2[[#This Row],[Shelf Dollar Vol Current 12 Mths]]&lt;#REF!+1,"DOES NOT MEET $ CRITERIA"))</f>
        <v>#REF!</v>
      </c>
      <c r="AT2076" s="78"/>
    </row>
    <row r="2077" spans="1:46" ht="13.8" x14ac:dyDescent="0.3">
      <c r="A2077" s="68" t="s">
        <v>11207</v>
      </c>
      <c r="B2077" s="69">
        <v>88263</v>
      </c>
      <c r="C2077" s="69">
        <v>24</v>
      </c>
      <c r="D2077" s="69" t="s">
        <v>25</v>
      </c>
      <c r="E2077" s="70">
        <v>45383</v>
      </c>
      <c r="F2077" s="70" t="s">
        <v>10734</v>
      </c>
      <c r="G2077" s="71" t="s">
        <v>11208</v>
      </c>
      <c r="H2077" s="69" t="s">
        <v>6315</v>
      </c>
      <c r="I2077" s="68" t="s">
        <v>245</v>
      </c>
      <c r="J2077" s="68" t="s">
        <v>245</v>
      </c>
      <c r="K2077" s="68" t="s">
        <v>146</v>
      </c>
      <c r="L2077" s="68" t="s">
        <v>146</v>
      </c>
      <c r="M2077" s="68" t="s">
        <v>245</v>
      </c>
      <c r="N2077" s="68" t="s">
        <v>246</v>
      </c>
      <c r="O2077" s="68" t="s">
        <v>11209</v>
      </c>
      <c r="P2077" s="72" t="s">
        <v>245</v>
      </c>
      <c r="Q2077" s="68" t="s">
        <v>62</v>
      </c>
      <c r="R2077" s="68" t="s">
        <v>29</v>
      </c>
      <c r="S2077" s="68">
        <v>2</v>
      </c>
      <c r="T2077" s="68"/>
      <c r="U2077" s="68">
        <v>1</v>
      </c>
      <c r="V2077" s="68">
        <v>3</v>
      </c>
      <c r="W2077" s="68"/>
      <c r="X2077" s="68">
        <v>1</v>
      </c>
      <c r="Y2077" s="68">
        <v>16</v>
      </c>
      <c r="Z2077" s="68"/>
      <c r="AA2077" s="68">
        <v>1</v>
      </c>
      <c r="AB2077" s="73">
        <v>14505.6</v>
      </c>
      <c r="AC2077" s="73"/>
      <c r="AD2077" s="73">
        <v>14505.6</v>
      </c>
      <c r="AE2077" s="73"/>
      <c r="AF2077" s="73"/>
      <c r="AG2077" s="73">
        <f>IFERROR(VLOOKUP(J2077,'Roll ups'!D:E,2,FALSE),0)</f>
        <v>57863085.470000021</v>
      </c>
      <c r="AH2077" s="74">
        <f>IF(Table2[[#This Row],[CATEGORY TTL LOOKUP]]=0,0,IF(Table2[[#This Row],[CATEGORY TTL LOOKUP]]&gt;0,SUM(AB2077/AG2077)))</f>
        <v>2.5068832541812251E-4</v>
      </c>
      <c r="AI2077" s="74" t="str">
        <f>IFERROR(IF(AH2077&lt;#REF!,"STRIKE",IF(AH2077&gt;=#REF!,"GOOD")),"NO DATA")</f>
        <v>NO DATA</v>
      </c>
      <c r="AJ2077" s="75">
        <f>IFERROR(VLOOKUP(K2077,'Roll ups'!H:I,2,FALSE),0)</f>
        <v>69119979.479999974</v>
      </c>
      <c r="AK2077" s="76">
        <f>IF(Table2[[#This Row],[PRICE TIER LOOKUP]]=0,0,IF(Table2[[#This Row],[PRICE TIER LOOKUP]]&gt;0,SUM(AB2077/AJ2077)))</f>
        <v>2.0986117341364706E-4</v>
      </c>
      <c r="AL2077" s="74" t="e">
        <f>IF(AK2077&lt;#REF!,"STRIKE",IF(AK2077&gt;=#REF!,"GOOD"))</f>
        <v>#REF!</v>
      </c>
      <c r="AM2077" s="75">
        <f>VLOOKUP(H2077,'Roll ups'!A:B,2,FALSE)</f>
        <v>325145452.83999985</v>
      </c>
      <c r="AN2077" s="77">
        <f t="shared" si="82"/>
        <v>4.4612649118417877E-5</v>
      </c>
      <c r="AO2077" s="74" t="str">
        <f>IFERROR(VLOOKUP(Table2[[#This Row],[Product Name]],'Roll ups'!L:P,5,FALSE),"GOOD")</f>
        <v>GOOD</v>
      </c>
      <c r="AP2077" s="74">
        <f>Table2[[#This Row],[Retail Dollar Vol Current 12 Mths]]/Table2[[#This Row],[SHELF SALES  LOOKUP]]</f>
        <v>4.4612649118417877E-5</v>
      </c>
      <c r="AQ2077" s="69">
        <f t="shared" si="83"/>
        <v>0</v>
      </c>
      <c r="AR2077" s="69" t="str">
        <f>IF(Table2[[#This Row],[Shelf Dollar Vol Last 12 Mths]]="","NO SALES LY",IF(Table2[[#This Row],[Shelf Dollar Vol Last 12 Mths]]&gt;0,IF(Table2[[#This Row],[COUNT OF STRIKES]]=0,"GOOD",IF(Table2[[#This Row],[COUNT OF STRIKES]]=1,"FAIR",IF(Table2[[#This Row],[COUNT OF STRIKES]]=2,"BUBBLE",IF(Table2[[#This Row],[COUNT OF STRIKES]]=3,"AT RISK"))))))</f>
        <v>NO SALES LY</v>
      </c>
      <c r="AS2077" s="69" t="e">
        <f>IF(Table2[[#This Row],[Shelf Dollar Vol Current 12 Mths]]&gt;#REF!,"MEETS $ CRITERIA",IF(Table2[[#This Row],[Shelf Dollar Vol Current 12 Mths]]&lt;#REF!+1,"DOES NOT MEET $ CRITERIA"))</f>
        <v>#REF!</v>
      </c>
      <c r="AT2077" s="78"/>
    </row>
    <row r="2078" spans="1:46" ht="13.8" x14ac:dyDescent="0.3">
      <c r="A2078" s="68" t="s">
        <v>11210</v>
      </c>
      <c r="B2078" s="69">
        <v>88528</v>
      </c>
      <c r="C2078" s="69">
        <v>52</v>
      </c>
      <c r="D2078" s="69" t="s">
        <v>25</v>
      </c>
      <c r="E2078" s="70">
        <v>45383</v>
      </c>
      <c r="F2078" s="70" t="s">
        <v>10734</v>
      </c>
      <c r="G2078" s="71" t="s">
        <v>11211</v>
      </c>
      <c r="H2078" s="69" t="s">
        <v>6315</v>
      </c>
      <c r="I2078" s="68" t="s">
        <v>245</v>
      </c>
      <c r="J2078" s="68" t="s">
        <v>245</v>
      </c>
      <c r="K2078" s="68" t="s">
        <v>146</v>
      </c>
      <c r="L2078" s="68" t="s">
        <v>146</v>
      </c>
      <c r="M2078" s="68" t="s">
        <v>245</v>
      </c>
      <c r="N2078" s="68" t="s">
        <v>246</v>
      </c>
      <c r="O2078" s="68" t="s">
        <v>11212</v>
      </c>
      <c r="P2078" s="72" t="s">
        <v>245</v>
      </c>
      <c r="Q2078" s="68" t="s">
        <v>34</v>
      </c>
      <c r="R2078" s="68" t="s">
        <v>31</v>
      </c>
      <c r="S2078" s="68">
        <v>1</v>
      </c>
      <c r="T2078" s="68">
        <v>25.5</v>
      </c>
      <c r="U2078" s="68">
        <v>-50</v>
      </c>
      <c r="V2078" s="68">
        <v>3.5</v>
      </c>
      <c r="W2078" s="68">
        <v>25.5</v>
      </c>
      <c r="X2078" s="68">
        <v>-6.29</v>
      </c>
      <c r="Y2078" s="68">
        <v>8</v>
      </c>
      <c r="Z2078" s="68">
        <v>25.5</v>
      </c>
      <c r="AA2078" s="68">
        <v>-2.19</v>
      </c>
      <c r="AB2078" s="73">
        <v>4245.12</v>
      </c>
      <c r="AC2078" s="73">
        <v>13531.32</v>
      </c>
      <c r="AD2078" s="73">
        <v>4245.12</v>
      </c>
      <c r="AE2078" s="73">
        <v>13531.32</v>
      </c>
      <c r="AF2078" s="73"/>
      <c r="AG2078" s="73">
        <f>IFERROR(VLOOKUP(J2078,'Roll ups'!D:E,2,FALSE),0)</f>
        <v>57863085.470000021</v>
      </c>
      <c r="AH2078" s="74">
        <f>IF(Table2[[#This Row],[CATEGORY TTL LOOKUP]]=0,0,IF(Table2[[#This Row],[CATEGORY TTL LOOKUP]]&gt;0,SUM(AB2078/AG2078)))</f>
        <v>7.3364909000591498E-5</v>
      </c>
      <c r="AI2078" s="74" t="str">
        <f>IFERROR(IF(AH2078&lt;#REF!,"STRIKE",IF(AH2078&gt;=#REF!,"GOOD")),"NO DATA")</f>
        <v>NO DATA</v>
      </c>
      <c r="AJ2078" s="75">
        <f>IFERROR(VLOOKUP(K2078,'Roll ups'!H:I,2,FALSE),0)</f>
        <v>69119979.479999974</v>
      </c>
      <c r="AK2078" s="76">
        <f>IF(Table2[[#This Row],[PRICE TIER LOOKUP]]=0,0,IF(Table2[[#This Row],[PRICE TIER LOOKUP]]&gt;0,SUM(AB2078/AJ2078)))</f>
        <v>6.1416684899745014E-5</v>
      </c>
      <c r="AL2078" s="74" t="e">
        <f>IF(AK2078&lt;#REF!,"STRIKE",IF(AK2078&gt;=#REF!,"GOOD"))</f>
        <v>#REF!</v>
      </c>
      <c r="AM2078" s="75">
        <f>VLOOKUP(H2078,'Roll ups'!A:B,2,FALSE)</f>
        <v>325145452.83999985</v>
      </c>
      <c r="AN2078" s="77">
        <f t="shared" si="82"/>
        <v>1.3056064487203431E-5</v>
      </c>
      <c r="AO2078" s="74" t="str">
        <f>IFERROR(VLOOKUP(Table2[[#This Row],[Product Name]],'Roll ups'!L:P,5,FALSE),"GOOD")</f>
        <v>GOOD</v>
      </c>
      <c r="AP2078" s="74">
        <f>Table2[[#This Row],[Retail Dollar Vol Current 12 Mths]]/Table2[[#This Row],[SHELF SALES  LOOKUP]]</f>
        <v>1.3056064487203431E-5</v>
      </c>
      <c r="AQ2078" s="69">
        <f t="shared" si="83"/>
        <v>0</v>
      </c>
      <c r="AR207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078" s="69" t="e">
        <f>IF(Table2[[#This Row],[Shelf Dollar Vol Current 12 Mths]]&gt;#REF!,"MEETS $ CRITERIA",IF(Table2[[#This Row],[Shelf Dollar Vol Current 12 Mths]]&lt;#REF!+1,"DOES NOT MEET $ CRITERIA"))</f>
        <v>#REF!</v>
      </c>
      <c r="AT2078" s="78"/>
    </row>
    <row r="2079" spans="1:46" ht="13.8" x14ac:dyDescent="0.3">
      <c r="A2079" s="68" t="s">
        <v>11213</v>
      </c>
      <c r="B2079" s="69">
        <v>88550</v>
      </c>
      <c r="C2079" s="69">
        <v>247</v>
      </c>
      <c r="D2079" s="69" t="s">
        <v>25</v>
      </c>
      <c r="E2079" s="70">
        <v>45383</v>
      </c>
      <c r="F2079" s="70" t="s">
        <v>10734</v>
      </c>
      <c r="G2079" s="71" t="s">
        <v>11214</v>
      </c>
      <c r="H2079" s="69" t="s">
        <v>6315</v>
      </c>
      <c r="I2079" s="68" t="s">
        <v>245</v>
      </c>
      <c r="J2079" s="68" t="s">
        <v>245</v>
      </c>
      <c r="K2079" s="68" t="s">
        <v>132</v>
      </c>
      <c r="L2079" s="68" t="s">
        <v>132</v>
      </c>
      <c r="M2079" s="68" t="s">
        <v>245</v>
      </c>
      <c r="N2079" s="68" t="s">
        <v>246</v>
      </c>
      <c r="O2079" s="68" t="s">
        <v>11215</v>
      </c>
      <c r="P2079" s="72" t="s">
        <v>245</v>
      </c>
      <c r="Q2079" s="68" t="s">
        <v>6387</v>
      </c>
      <c r="R2079" s="68" t="s">
        <v>31</v>
      </c>
      <c r="S2079" s="68">
        <v>19</v>
      </c>
      <c r="T2079" s="68">
        <v>20.27</v>
      </c>
      <c r="U2079" s="68">
        <v>-0.08</v>
      </c>
      <c r="V2079" s="68">
        <v>56.12</v>
      </c>
      <c r="W2079" s="68">
        <v>30.4</v>
      </c>
      <c r="X2079" s="68">
        <v>0.46</v>
      </c>
      <c r="Y2079" s="68">
        <v>189.95</v>
      </c>
      <c r="Z2079" s="68">
        <v>82.15</v>
      </c>
      <c r="AA2079" s="68">
        <v>0.56999999999999995</v>
      </c>
      <c r="AB2079" s="73">
        <v>41057.46</v>
      </c>
      <c r="AC2079" s="73">
        <v>16155.89</v>
      </c>
      <c r="AD2079" s="73">
        <v>41057.46</v>
      </c>
      <c r="AE2079" s="73">
        <v>16155.89</v>
      </c>
      <c r="AF2079" s="73"/>
      <c r="AG2079" s="73">
        <f>IFERROR(VLOOKUP(J2079,'Roll ups'!D:E,2,FALSE),0)</f>
        <v>57863085.470000021</v>
      </c>
      <c r="AH2079" s="74">
        <f>IF(Table2[[#This Row],[CATEGORY TTL LOOKUP]]=0,0,IF(Table2[[#This Row],[CATEGORY TTL LOOKUP]]&gt;0,SUM(AB2079/AG2079)))</f>
        <v>7.0956223067791379E-4</v>
      </c>
      <c r="AI2079" s="74" t="str">
        <f>IFERROR(IF(AH2079&lt;#REF!,"STRIKE",IF(AH2079&gt;=#REF!,"GOOD")),"NO DATA")</f>
        <v>NO DATA</v>
      </c>
      <c r="AJ2079" s="75">
        <f>IFERROR(VLOOKUP(K2079,'Roll ups'!H:I,2,FALSE),0)</f>
        <v>126094742.97999983</v>
      </c>
      <c r="AK2079" s="76">
        <f>IF(Table2[[#This Row],[PRICE TIER LOOKUP]]=0,0,IF(Table2[[#This Row],[PRICE TIER LOOKUP]]&gt;0,SUM(AB2079/AJ2079)))</f>
        <v>3.256080232187968E-4</v>
      </c>
      <c r="AL2079" s="74" t="e">
        <f>IF(AK2079&lt;#REF!,"STRIKE",IF(AK2079&gt;=#REF!,"GOOD"))</f>
        <v>#REF!</v>
      </c>
      <c r="AM2079" s="75">
        <f>VLOOKUP(H2079,'Roll ups'!A:B,2,FALSE)</f>
        <v>325145452.83999985</v>
      </c>
      <c r="AN2079" s="77">
        <f t="shared" si="82"/>
        <v>1.2627413251940472E-4</v>
      </c>
      <c r="AO2079" s="74" t="str">
        <f>IFERROR(VLOOKUP(Table2[[#This Row],[Product Name]],'Roll ups'!L:P,5,FALSE),"GOOD")</f>
        <v>GOOD</v>
      </c>
      <c r="AP2079" s="74">
        <f>Table2[[#This Row],[Retail Dollar Vol Current 12 Mths]]/Table2[[#This Row],[SHELF SALES  LOOKUP]]</f>
        <v>1.2627413251940472E-4</v>
      </c>
      <c r="AQ2079" s="69">
        <f t="shared" si="83"/>
        <v>0</v>
      </c>
      <c r="AR207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079" s="69" t="e">
        <f>IF(Table2[[#This Row],[Shelf Dollar Vol Current 12 Mths]]&gt;#REF!,"MEETS $ CRITERIA",IF(Table2[[#This Row],[Shelf Dollar Vol Current 12 Mths]]&lt;#REF!+1,"DOES NOT MEET $ CRITERIA"))</f>
        <v>#REF!</v>
      </c>
      <c r="AT2079" s="78"/>
    </row>
    <row r="2080" spans="1:46" ht="13.8" x14ac:dyDescent="0.3">
      <c r="A2080" s="68" t="s">
        <v>11216</v>
      </c>
      <c r="B2080" s="69">
        <v>88980</v>
      </c>
      <c r="C2080" s="69">
        <v>66</v>
      </c>
      <c r="D2080" s="69" t="s">
        <v>25</v>
      </c>
      <c r="E2080" s="70">
        <v>45383</v>
      </c>
      <c r="F2080" s="70" t="s">
        <v>10734</v>
      </c>
      <c r="G2080" s="71" t="s">
        <v>11217</v>
      </c>
      <c r="H2080" s="69" t="s">
        <v>6315</v>
      </c>
      <c r="I2080" s="68" t="s">
        <v>245</v>
      </c>
      <c r="J2080" s="68" t="s">
        <v>245</v>
      </c>
      <c r="K2080" s="68" t="s">
        <v>132</v>
      </c>
      <c r="L2080" s="68" t="s">
        <v>132</v>
      </c>
      <c r="M2080" s="68" t="s">
        <v>245</v>
      </c>
      <c r="N2080" s="68" t="s">
        <v>246</v>
      </c>
      <c r="O2080" s="68" t="s">
        <v>11218</v>
      </c>
      <c r="P2080" s="72" t="s">
        <v>245</v>
      </c>
      <c r="Q2080" s="68" t="s">
        <v>161</v>
      </c>
      <c r="R2080" s="68" t="s">
        <v>31</v>
      </c>
      <c r="S2080" s="68">
        <v>13</v>
      </c>
      <c r="T2080" s="68"/>
      <c r="U2080" s="68">
        <v>1</v>
      </c>
      <c r="V2080" s="68">
        <v>43.17</v>
      </c>
      <c r="W2080" s="68"/>
      <c r="X2080" s="68">
        <v>1</v>
      </c>
      <c r="Y2080" s="68">
        <v>149.35</v>
      </c>
      <c r="Z2080" s="68"/>
      <c r="AA2080" s="68">
        <v>1</v>
      </c>
      <c r="AB2080" s="73">
        <v>39575.040000000001</v>
      </c>
      <c r="AC2080" s="73"/>
      <c r="AD2080" s="73">
        <v>39575.040000000001</v>
      </c>
      <c r="AE2080" s="73"/>
      <c r="AF2080" s="73"/>
      <c r="AG2080" s="73">
        <f>IFERROR(VLOOKUP(J2080,'Roll ups'!D:E,2,FALSE),0)</f>
        <v>57863085.470000021</v>
      </c>
      <c r="AH2080" s="74">
        <f>IF(Table2[[#This Row],[CATEGORY TTL LOOKUP]]=0,0,IF(Table2[[#This Row],[CATEGORY TTL LOOKUP]]&gt;0,SUM(AB2080/AG2080)))</f>
        <v>6.8394278802360567E-4</v>
      </c>
      <c r="AI2080" s="74" t="str">
        <f>IFERROR(IF(AH2080&lt;#REF!,"STRIKE",IF(AH2080&gt;=#REF!,"GOOD")),"NO DATA")</f>
        <v>NO DATA</v>
      </c>
      <c r="AJ2080" s="75">
        <f>IFERROR(VLOOKUP(K2080,'Roll ups'!H:I,2,FALSE),0)</f>
        <v>126094742.97999983</v>
      </c>
      <c r="AK2080" s="76">
        <f>IF(Table2[[#This Row],[PRICE TIER LOOKUP]]=0,0,IF(Table2[[#This Row],[PRICE TIER LOOKUP]]&gt;0,SUM(AB2080/AJ2080)))</f>
        <v>3.1385162509334024E-4</v>
      </c>
      <c r="AL2080" s="74" t="e">
        <f>IF(AK2080&lt;#REF!,"STRIKE",IF(AK2080&gt;=#REF!,"GOOD"))</f>
        <v>#REF!</v>
      </c>
      <c r="AM2080" s="75">
        <f>VLOOKUP(H2080,'Roll ups'!A:B,2,FALSE)</f>
        <v>325145452.83999985</v>
      </c>
      <c r="AN2080" s="77">
        <f t="shared" si="82"/>
        <v>1.2171488069210181E-4</v>
      </c>
      <c r="AO2080" s="74" t="str">
        <f>IFERROR(VLOOKUP(Table2[[#This Row],[Product Name]],'Roll ups'!L:P,5,FALSE),"GOOD")</f>
        <v>GOOD</v>
      </c>
      <c r="AP2080" s="74">
        <f>Table2[[#This Row],[Retail Dollar Vol Current 12 Mths]]/Table2[[#This Row],[SHELF SALES  LOOKUP]]</f>
        <v>1.2171488069210181E-4</v>
      </c>
      <c r="AQ2080" s="69">
        <f t="shared" si="83"/>
        <v>0</v>
      </c>
      <c r="AR2080" s="69" t="str">
        <f>IF(Table2[[#This Row],[Shelf Dollar Vol Last 12 Mths]]="","NO SALES LY",IF(Table2[[#This Row],[Shelf Dollar Vol Last 12 Mths]]&gt;0,IF(Table2[[#This Row],[COUNT OF STRIKES]]=0,"GOOD",IF(Table2[[#This Row],[COUNT OF STRIKES]]=1,"FAIR",IF(Table2[[#This Row],[COUNT OF STRIKES]]=2,"BUBBLE",IF(Table2[[#This Row],[COUNT OF STRIKES]]=3,"AT RISK"))))))</f>
        <v>NO SALES LY</v>
      </c>
      <c r="AS2080" s="69" t="e">
        <f>IF(Table2[[#This Row],[Shelf Dollar Vol Current 12 Mths]]&gt;#REF!,"MEETS $ CRITERIA",IF(Table2[[#This Row],[Shelf Dollar Vol Current 12 Mths]]&lt;#REF!+1,"DOES NOT MEET $ CRITERIA"))</f>
        <v>#REF!</v>
      </c>
      <c r="AT2080" s="78"/>
    </row>
    <row r="2081" spans="1:46" ht="13.8" x14ac:dyDescent="0.3">
      <c r="A2081" s="68" t="s">
        <v>11219</v>
      </c>
      <c r="B2081" s="69">
        <v>89201</v>
      </c>
      <c r="C2081" s="69">
        <v>176</v>
      </c>
      <c r="D2081" s="69" t="s">
        <v>25</v>
      </c>
      <c r="E2081" s="70">
        <v>45383</v>
      </c>
      <c r="F2081" s="70" t="s">
        <v>10734</v>
      </c>
      <c r="G2081" s="71" t="s">
        <v>11220</v>
      </c>
      <c r="H2081" s="69" t="s">
        <v>6315</v>
      </c>
      <c r="I2081" s="68" t="s">
        <v>245</v>
      </c>
      <c r="J2081" s="68" t="s">
        <v>245</v>
      </c>
      <c r="K2081" s="68" t="s">
        <v>132</v>
      </c>
      <c r="L2081" s="68" t="s">
        <v>132</v>
      </c>
      <c r="M2081" s="68" t="s">
        <v>245</v>
      </c>
      <c r="N2081" s="68" t="s">
        <v>246</v>
      </c>
      <c r="O2081" s="68" t="s">
        <v>11221</v>
      </c>
      <c r="P2081" s="72" t="s">
        <v>245</v>
      </c>
      <c r="Q2081" s="68" t="s">
        <v>128</v>
      </c>
      <c r="R2081" s="68" t="s">
        <v>60</v>
      </c>
      <c r="S2081" s="68">
        <v>3</v>
      </c>
      <c r="T2081" s="68">
        <v>3</v>
      </c>
      <c r="U2081" s="68">
        <v>0</v>
      </c>
      <c r="V2081" s="68">
        <v>12.99</v>
      </c>
      <c r="W2081" s="68">
        <v>8.66</v>
      </c>
      <c r="X2081" s="68">
        <v>0.33</v>
      </c>
      <c r="Y2081" s="68">
        <v>57.64</v>
      </c>
      <c r="Z2081" s="68">
        <v>35.31</v>
      </c>
      <c r="AA2081" s="68">
        <v>0.39</v>
      </c>
      <c r="AB2081" s="73">
        <v>23797.8</v>
      </c>
      <c r="AC2081" s="73">
        <v>14882.4</v>
      </c>
      <c r="AD2081" s="73">
        <v>23797.8</v>
      </c>
      <c r="AE2081" s="73">
        <v>14882.4</v>
      </c>
      <c r="AF2081" s="73"/>
      <c r="AG2081" s="73">
        <f>IFERROR(VLOOKUP(J2081,'Roll ups'!D:E,2,FALSE),0)</f>
        <v>57863085.470000021</v>
      </c>
      <c r="AH2081" s="74">
        <f>IF(Table2[[#This Row],[CATEGORY TTL LOOKUP]]=0,0,IF(Table2[[#This Row],[CATEGORY TTL LOOKUP]]&gt;0,SUM(AB2081/AG2081)))</f>
        <v>4.1127775691011714E-4</v>
      </c>
      <c r="AI2081" s="74" t="str">
        <f>IFERROR(IF(AH2081&lt;#REF!,"STRIKE",IF(AH2081&gt;=#REF!,"GOOD")),"NO DATA")</f>
        <v>NO DATA</v>
      </c>
      <c r="AJ2081" s="75">
        <f>IFERROR(VLOOKUP(K2081,'Roll ups'!H:I,2,FALSE),0)</f>
        <v>126094742.97999983</v>
      </c>
      <c r="AK2081" s="76">
        <f>IF(Table2[[#This Row],[PRICE TIER LOOKUP]]=0,0,IF(Table2[[#This Row],[PRICE TIER LOOKUP]]&gt;0,SUM(AB2081/AJ2081)))</f>
        <v>1.8872951748491706E-4</v>
      </c>
      <c r="AL2081" s="74" t="e">
        <f>IF(AK2081&lt;#REF!,"STRIKE",IF(AK2081&gt;=#REF!,"GOOD"))</f>
        <v>#REF!</v>
      </c>
      <c r="AM2081" s="75">
        <f>VLOOKUP(H2081,'Roll ups'!A:B,2,FALSE)</f>
        <v>325145452.83999985</v>
      </c>
      <c r="AN2081" s="77">
        <f t="shared" si="82"/>
        <v>7.3191243463923227E-5</v>
      </c>
      <c r="AO2081" s="74" t="str">
        <f>IFERROR(VLOOKUP(Table2[[#This Row],[Product Name]],'Roll ups'!L:P,5,FALSE),"GOOD")</f>
        <v>GOOD</v>
      </c>
      <c r="AP2081" s="74">
        <f>Table2[[#This Row],[Retail Dollar Vol Current 12 Mths]]/Table2[[#This Row],[SHELF SALES  LOOKUP]]</f>
        <v>7.3191243463923227E-5</v>
      </c>
      <c r="AQ2081" s="69">
        <f t="shared" si="83"/>
        <v>0</v>
      </c>
      <c r="AR208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081" s="69" t="e">
        <f>IF(Table2[[#This Row],[Shelf Dollar Vol Current 12 Mths]]&gt;#REF!,"MEETS $ CRITERIA",IF(Table2[[#This Row],[Shelf Dollar Vol Current 12 Mths]]&lt;#REF!+1,"DOES NOT MEET $ CRITERIA"))</f>
        <v>#REF!</v>
      </c>
      <c r="AT2081" s="78"/>
    </row>
    <row r="2082" spans="1:46" ht="13.8" x14ac:dyDescent="0.3">
      <c r="A2082" s="68" t="s">
        <v>11222</v>
      </c>
      <c r="B2082" s="69">
        <v>89343</v>
      </c>
      <c r="C2082" s="69">
        <v>111</v>
      </c>
      <c r="D2082" s="69" t="s">
        <v>25</v>
      </c>
      <c r="E2082" s="70">
        <v>45383</v>
      </c>
      <c r="F2082" s="70" t="s">
        <v>10734</v>
      </c>
      <c r="G2082" s="71" t="s">
        <v>11223</v>
      </c>
      <c r="H2082" s="69" t="s">
        <v>6315</v>
      </c>
      <c r="I2082" s="68" t="s">
        <v>245</v>
      </c>
      <c r="J2082" s="68" t="s">
        <v>245</v>
      </c>
      <c r="K2082" s="68" t="s">
        <v>6320</v>
      </c>
      <c r="L2082" s="68" t="s">
        <v>6320</v>
      </c>
      <c r="M2082" s="68" t="s">
        <v>245</v>
      </c>
      <c r="N2082" s="68" t="s">
        <v>246</v>
      </c>
      <c r="O2082" s="68" t="s">
        <v>11224</v>
      </c>
      <c r="P2082" s="72" t="s">
        <v>245</v>
      </c>
      <c r="Q2082" s="68" t="s">
        <v>421</v>
      </c>
      <c r="R2082" s="68" t="s">
        <v>60</v>
      </c>
      <c r="S2082" s="68">
        <v>4</v>
      </c>
      <c r="T2082" s="68">
        <v>1.5</v>
      </c>
      <c r="U2082" s="68">
        <v>0.56999999999999995</v>
      </c>
      <c r="V2082" s="68">
        <v>10</v>
      </c>
      <c r="W2082" s="68">
        <v>8.5</v>
      </c>
      <c r="X2082" s="68">
        <v>0.15</v>
      </c>
      <c r="Y2082" s="68">
        <v>66.5</v>
      </c>
      <c r="Z2082" s="68">
        <v>23.5</v>
      </c>
      <c r="AA2082" s="68">
        <v>0.65</v>
      </c>
      <c r="AB2082" s="73">
        <v>29925</v>
      </c>
      <c r="AC2082" s="73">
        <v>10559.04</v>
      </c>
      <c r="AD2082" s="73">
        <v>29925</v>
      </c>
      <c r="AE2082" s="73">
        <v>10559.04</v>
      </c>
      <c r="AF2082" s="73"/>
      <c r="AG2082" s="73">
        <f>IFERROR(VLOOKUP(J2082,'Roll ups'!D:E,2,FALSE),0)</f>
        <v>57863085.470000021</v>
      </c>
      <c r="AH2082" s="74">
        <f>IF(Table2[[#This Row],[CATEGORY TTL LOOKUP]]=0,0,IF(Table2[[#This Row],[CATEGORY TTL LOOKUP]]&gt;0,SUM(AB2082/AG2082)))</f>
        <v>5.1716910283871849E-4</v>
      </c>
      <c r="AI2082" s="74" t="str">
        <f>IFERROR(IF(AH2082&lt;#REF!,"STRIKE",IF(AH2082&gt;=#REF!,"GOOD")),"NO DATA")</f>
        <v>NO DATA</v>
      </c>
      <c r="AJ2082" s="75">
        <f>IFERROR(VLOOKUP(K2082,'Roll ups'!H:I,2,FALSE),0)</f>
        <v>3676796.11</v>
      </c>
      <c r="AK2082" s="76">
        <f>IF(Table2[[#This Row],[PRICE TIER LOOKUP]]=0,0,IF(Table2[[#This Row],[PRICE TIER LOOKUP]]&gt;0,SUM(AB2082/AJ2082)))</f>
        <v>8.138879367994109E-3</v>
      </c>
      <c r="AL2082" s="74" t="e">
        <f>IF(AK2082&lt;#REF!,"STRIKE",IF(AK2082&gt;=#REF!,"GOOD"))</f>
        <v>#REF!</v>
      </c>
      <c r="AM2082" s="75">
        <f>VLOOKUP(H2082,'Roll ups'!A:B,2,FALSE)</f>
        <v>325145452.83999985</v>
      </c>
      <c r="AN2082" s="77">
        <f t="shared" si="82"/>
        <v>9.2035732742434297E-5</v>
      </c>
      <c r="AO2082" s="74" t="str">
        <f>IFERROR(VLOOKUP(Table2[[#This Row],[Product Name]],'Roll ups'!L:P,5,FALSE),"GOOD")</f>
        <v>GOOD</v>
      </c>
      <c r="AP2082" s="74">
        <f>Table2[[#This Row],[Retail Dollar Vol Current 12 Mths]]/Table2[[#This Row],[SHELF SALES  LOOKUP]]</f>
        <v>9.2035732742434297E-5</v>
      </c>
      <c r="AQ2082" s="69">
        <f t="shared" si="83"/>
        <v>0</v>
      </c>
      <c r="AR208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082" s="69" t="e">
        <f>IF(Table2[[#This Row],[Shelf Dollar Vol Current 12 Mths]]&gt;#REF!,"MEETS $ CRITERIA",IF(Table2[[#This Row],[Shelf Dollar Vol Current 12 Mths]]&lt;#REF!+1,"DOES NOT MEET $ CRITERIA"))</f>
        <v>#REF!</v>
      </c>
      <c r="AT2082" s="78"/>
    </row>
    <row r="2083" spans="1:46" ht="13.8" x14ac:dyDescent="0.3">
      <c r="A2083" s="68" t="s">
        <v>11225</v>
      </c>
      <c r="B2083" s="69">
        <v>89584</v>
      </c>
      <c r="C2083" s="69">
        <v>180</v>
      </c>
      <c r="D2083" s="69" t="s">
        <v>25</v>
      </c>
      <c r="E2083" s="70">
        <v>45383</v>
      </c>
      <c r="F2083" s="70" t="s">
        <v>10734</v>
      </c>
      <c r="G2083" s="71" t="s">
        <v>11226</v>
      </c>
      <c r="H2083" s="69" t="s">
        <v>6315</v>
      </c>
      <c r="I2083" s="68" t="s">
        <v>245</v>
      </c>
      <c r="J2083" s="68" t="s">
        <v>245</v>
      </c>
      <c r="K2083" s="68" t="s">
        <v>132</v>
      </c>
      <c r="L2083" s="68" t="s">
        <v>132</v>
      </c>
      <c r="M2083" s="68" t="s">
        <v>245</v>
      </c>
      <c r="N2083" s="68" t="s">
        <v>246</v>
      </c>
      <c r="O2083" s="68" t="s">
        <v>11227</v>
      </c>
      <c r="P2083" s="72" t="s">
        <v>245</v>
      </c>
      <c r="Q2083" s="68" t="s">
        <v>37</v>
      </c>
      <c r="R2083" s="68" t="s">
        <v>60</v>
      </c>
      <c r="S2083" s="68">
        <v>11</v>
      </c>
      <c r="T2083" s="68"/>
      <c r="U2083" s="68">
        <v>1</v>
      </c>
      <c r="V2083" s="68">
        <v>41</v>
      </c>
      <c r="W2083" s="68">
        <v>1.5</v>
      </c>
      <c r="X2083" s="68">
        <v>0.96</v>
      </c>
      <c r="Y2083" s="68">
        <v>95.5</v>
      </c>
      <c r="Z2083" s="68">
        <v>91</v>
      </c>
      <c r="AA2083" s="68">
        <v>0.05</v>
      </c>
      <c r="AB2083" s="73">
        <v>32248.44</v>
      </c>
      <c r="AC2083" s="73">
        <v>30487.200000000001</v>
      </c>
      <c r="AD2083" s="73">
        <v>32248.44</v>
      </c>
      <c r="AE2083" s="73">
        <v>30487.200000000001</v>
      </c>
      <c r="AF2083" s="73"/>
      <c r="AG2083" s="73">
        <f>IFERROR(VLOOKUP(J2083,'Roll ups'!D:E,2,FALSE),0)</f>
        <v>57863085.470000021</v>
      </c>
      <c r="AH2083" s="74">
        <f>IF(Table2[[#This Row],[CATEGORY TTL LOOKUP]]=0,0,IF(Table2[[#This Row],[CATEGORY TTL LOOKUP]]&gt;0,SUM(AB2083/AG2083)))</f>
        <v>5.5732320076017517E-4</v>
      </c>
      <c r="AI2083" s="74" t="str">
        <f>IFERROR(IF(AH2083&lt;#REF!,"STRIKE",IF(AH2083&gt;=#REF!,"GOOD")),"NO DATA")</f>
        <v>NO DATA</v>
      </c>
      <c r="AJ2083" s="75">
        <f>IFERROR(VLOOKUP(K2083,'Roll ups'!H:I,2,FALSE),0)</f>
        <v>126094742.97999983</v>
      </c>
      <c r="AK2083" s="76">
        <f>IF(Table2[[#This Row],[PRICE TIER LOOKUP]]=0,0,IF(Table2[[#This Row],[PRICE TIER LOOKUP]]&gt;0,SUM(AB2083/AJ2083)))</f>
        <v>2.5574769604086504E-4</v>
      </c>
      <c r="AL2083" s="74" t="e">
        <f>IF(AK2083&lt;#REF!,"STRIKE",IF(AK2083&gt;=#REF!,"GOOD"))</f>
        <v>#REF!</v>
      </c>
      <c r="AM2083" s="75">
        <f>VLOOKUP(H2083,'Roll ups'!A:B,2,FALSE)</f>
        <v>325145452.83999985</v>
      </c>
      <c r="AN2083" s="77">
        <f t="shared" si="82"/>
        <v>9.9181580791994235E-5</v>
      </c>
      <c r="AO2083" s="74" t="str">
        <f>IFERROR(VLOOKUP(Table2[[#This Row],[Product Name]],'Roll ups'!L:P,5,FALSE),"GOOD")</f>
        <v>GOOD</v>
      </c>
      <c r="AP2083" s="74">
        <f>Table2[[#This Row],[Retail Dollar Vol Current 12 Mths]]/Table2[[#This Row],[SHELF SALES  LOOKUP]]</f>
        <v>9.9181580791994235E-5</v>
      </c>
      <c r="AQ2083" s="69">
        <f t="shared" si="83"/>
        <v>0</v>
      </c>
      <c r="AR208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083" s="69" t="e">
        <f>IF(Table2[[#This Row],[Shelf Dollar Vol Current 12 Mths]]&gt;#REF!,"MEETS $ CRITERIA",IF(Table2[[#This Row],[Shelf Dollar Vol Current 12 Mths]]&lt;#REF!+1,"DOES NOT MEET $ CRITERIA"))</f>
        <v>#REF!</v>
      </c>
      <c r="AT2083" s="78"/>
    </row>
    <row r="2084" spans="1:46" ht="13.8" x14ac:dyDescent="0.3">
      <c r="A2084" s="68" t="s">
        <v>11228</v>
      </c>
      <c r="B2084" s="69">
        <v>89585</v>
      </c>
      <c r="C2084" s="69">
        <v>73</v>
      </c>
      <c r="D2084" s="69" t="s">
        <v>25</v>
      </c>
      <c r="E2084" s="70">
        <v>45383</v>
      </c>
      <c r="F2084" s="70" t="s">
        <v>10734</v>
      </c>
      <c r="G2084" s="71" t="s">
        <v>11229</v>
      </c>
      <c r="H2084" s="69" t="s">
        <v>6315</v>
      </c>
      <c r="I2084" s="68" t="s">
        <v>245</v>
      </c>
      <c r="J2084" s="68" t="s">
        <v>245</v>
      </c>
      <c r="K2084" s="68" t="s">
        <v>132</v>
      </c>
      <c r="L2084" s="68" t="s">
        <v>132</v>
      </c>
      <c r="M2084" s="68" t="s">
        <v>245</v>
      </c>
      <c r="N2084" s="68" t="s">
        <v>246</v>
      </c>
      <c r="O2084" s="68" t="s">
        <v>11230</v>
      </c>
      <c r="P2084" s="72" t="s">
        <v>245</v>
      </c>
      <c r="Q2084" s="68" t="s">
        <v>37</v>
      </c>
      <c r="R2084" s="68" t="s">
        <v>60</v>
      </c>
      <c r="S2084" s="68">
        <v>44</v>
      </c>
      <c r="T2084" s="68"/>
      <c r="U2084" s="68">
        <v>1</v>
      </c>
      <c r="V2084" s="68">
        <v>61.84</v>
      </c>
      <c r="W2084" s="68">
        <v>1.17</v>
      </c>
      <c r="X2084" s="68">
        <v>0.98</v>
      </c>
      <c r="Y2084" s="68">
        <v>90.04</v>
      </c>
      <c r="Z2084" s="68">
        <v>67.680000000000007</v>
      </c>
      <c r="AA2084" s="68">
        <v>0.25</v>
      </c>
      <c r="AB2084" s="73">
        <v>23431.41</v>
      </c>
      <c r="AC2084" s="73">
        <v>18172.68</v>
      </c>
      <c r="AD2084" s="73">
        <v>24571.41</v>
      </c>
      <c r="AE2084" s="73">
        <v>18172.68</v>
      </c>
      <c r="AF2084" s="73"/>
      <c r="AG2084" s="73">
        <f>IFERROR(VLOOKUP(J2084,'Roll ups'!D:E,2,FALSE),0)</f>
        <v>57863085.470000021</v>
      </c>
      <c r="AH2084" s="74">
        <f>IF(Table2[[#This Row],[CATEGORY TTL LOOKUP]]=0,0,IF(Table2[[#This Row],[CATEGORY TTL LOOKUP]]&gt;0,SUM(AB2084/AG2084)))</f>
        <v>4.0494574061641361E-4</v>
      </c>
      <c r="AI2084" s="74" t="str">
        <f>IFERROR(IF(AH2084&lt;#REF!,"STRIKE",IF(AH2084&gt;=#REF!,"GOOD")),"NO DATA")</f>
        <v>NO DATA</v>
      </c>
      <c r="AJ2084" s="75">
        <f>IFERROR(VLOOKUP(K2084,'Roll ups'!H:I,2,FALSE),0)</f>
        <v>126094742.97999983</v>
      </c>
      <c r="AK2084" s="76">
        <f>IF(Table2[[#This Row],[PRICE TIER LOOKUP]]=0,0,IF(Table2[[#This Row],[PRICE TIER LOOKUP]]&gt;0,SUM(AB2084/AJ2084)))</f>
        <v>1.8582384519960922E-4</v>
      </c>
      <c r="AL2084" s="74" t="e">
        <f>IF(AK2084&lt;#REF!,"STRIKE",IF(AK2084&gt;=#REF!,"GOOD"))</f>
        <v>#REF!</v>
      </c>
      <c r="AM2084" s="75">
        <f>VLOOKUP(H2084,'Roll ups'!A:B,2,FALSE)</f>
        <v>325145452.83999985</v>
      </c>
      <c r="AN2084" s="77">
        <f t="shared" si="82"/>
        <v>7.2064393936120384E-5</v>
      </c>
      <c r="AO2084" s="74" t="str">
        <f>IFERROR(VLOOKUP(Table2[[#This Row],[Product Name]],'Roll ups'!L:P,5,FALSE),"GOOD")</f>
        <v>GOOD</v>
      </c>
      <c r="AP2084" s="74">
        <f>Table2[[#This Row],[Retail Dollar Vol Current 12 Mths]]/Table2[[#This Row],[SHELF SALES  LOOKUP]]</f>
        <v>7.5570517088213119E-5</v>
      </c>
      <c r="AQ2084" s="69">
        <f t="shared" si="83"/>
        <v>0</v>
      </c>
      <c r="AR208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084" s="69" t="e">
        <f>IF(Table2[[#This Row],[Shelf Dollar Vol Current 12 Mths]]&gt;#REF!,"MEETS $ CRITERIA",IF(Table2[[#This Row],[Shelf Dollar Vol Current 12 Mths]]&lt;#REF!+1,"DOES NOT MEET $ CRITERIA"))</f>
        <v>#REF!</v>
      </c>
      <c r="AT2084" s="78"/>
    </row>
    <row r="2085" spans="1:46" ht="13.8" x14ac:dyDescent="0.3">
      <c r="A2085" s="68" t="s">
        <v>11231</v>
      </c>
      <c r="B2085" s="69">
        <v>89682</v>
      </c>
      <c r="C2085" s="69">
        <v>30</v>
      </c>
      <c r="D2085" s="69" t="s">
        <v>25</v>
      </c>
      <c r="E2085" s="70">
        <v>45383</v>
      </c>
      <c r="F2085" s="70" t="s">
        <v>10734</v>
      </c>
      <c r="G2085" s="71" t="s">
        <v>11232</v>
      </c>
      <c r="H2085" s="69" t="s">
        <v>6315</v>
      </c>
      <c r="I2085" s="68" t="s">
        <v>245</v>
      </c>
      <c r="J2085" s="68" t="s">
        <v>245</v>
      </c>
      <c r="K2085" s="68" t="s">
        <v>146</v>
      </c>
      <c r="L2085" s="68" t="s">
        <v>146</v>
      </c>
      <c r="M2085" s="68" t="s">
        <v>245</v>
      </c>
      <c r="N2085" s="68" t="s">
        <v>246</v>
      </c>
      <c r="O2085" s="68" t="s">
        <v>11233</v>
      </c>
      <c r="P2085" s="72" t="s">
        <v>245</v>
      </c>
      <c r="Q2085" s="68" t="s">
        <v>397</v>
      </c>
      <c r="R2085" s="68" t="s">
        <v>31</v>
      </c>
      <c r="S2085" s="68">
        <v>4</v>
      </c>
      <c r="T2085" s="68"/>
      <c r="U2085" s="68">
        <v>1</v>
      </c>
      <c r="V2085" s="68">
        <v>23.5</v>
      </c>
      <c r="W2085" s="68"/>
      <c r="X2085" s="68">
        <v>1</v>
      </c>
      <c r="Y2085" s="68">
        <v>23.5</v>
      </c>
      <c r="Z2085" s="68"/>
      <c r="AA2085" s="68">
        <v>1</v>
      </c>
      <c r="AB2085" s="73">
        <v>11708.64</v>
      </c>
      <c r="AC2085" s="73"/>
      <c r="AD2085" s="73">
        <v>11708.64</v>
      </c>
      <c r="AE2085" s="73"/>
      <c r="AF2085" s="73"/>
      <c r="AG2085" s="73">
        <f>IFERROR(VLOOKUP(J2085,'Roll ups'!D:E,2,FALSE),0)</f>
        <v>57863085.470000021</v>
      </c>
      <c r="AH2085" s="74">
        <f>IF(Table2[[#This Row],[CATEGORY TTL LOOKUP]]=0,0,IF(Table2[[#This Row],[CATEGORY TTL LOOKUP]]&gt;0,SUM(AB2085/AG2085)))</f>
        <v>2.0235077173806293E-4</v>
      </c>
      <c r="AI2085" s="74" t="str">
        <f>IFERROR(IF(AH2085&lt;#REF!,"STRIKE",IF(AH2085&gt;=#REF!,"GOOD")),"NO DATA")</f>
        <v>NO DATA</v>
      </c>
      <c r="AJ2085" s="75">
        <f>IFERROR(VLOOKUP(K2085,'Roll ups'!H:I,2,FALSE),0)</f>
        <v>69119979.479999974</v>
      </c>
      <c r="AK2085" s="76">
        <f>IF(Table2[[#This Row],[PRICE TIER LOOKUP]]=0,0,IF(Table2[[#This Row],[PRICE TIER LOOKUP]]&gt;0,SUM(AB2085/AJ2085)))</f>
        <v>1.6939588362273634E-4</v>
      </c>
      <c r="AL2085" s="74" t="e">
        <f>IF(AK2085&lt;#REF!,"STRIKE",IF(AK2085&gt;=#REF!,"GOOD"))</f>
        <v>#REF!</v>
      </c>
      <c r="AM2085" s="75">
        <f>VLOOKUP(H2085,'Roll ups'!A:B,2,FALSE)</f>
        <v>325145452.83999985</v>
      </c>
      <c r="AN2085" s="77">
        <f t="shared" si="82"/>
        <v>3.601046823115709E-5</v>
      </c>
      <c r="AO2085" s="74" t="str">
        <f>IFERROR(VLOOKUP(Table2[[#This Row],[Product Name]],'Roll ups'!L:P,5,FALSE),"GOOD")</f>
        <v>GOOD</v>
      </c>
      <c r="AP2085" s="74">
        <f>Table2[[#This Row],[Retail Dollar Vol Current 12 Mths]]/Table2[[#This Row],[SHELF SALES  LOOKUP]]</f>
        <v>3.601046823115709E-5</v>
      </c>
      <c r="AQ2085" s="69">
        <f t="shared" si="83"/>
        <v>0</v>
      </c>
      <c r="AR2085" s="69" t="str">
        <f>IF(Table2[[#This Row],[Shelf Dollar Vol Last 12 Mths]]="","NO SALES LY",IF(Table2[[#This Row],[Shelf Dollar Vol Last 12 Mths]]&gt;0,IF(Table2[[#This Row],[COUNT OF STRIKES]]=0,"GOOD",IF(Table2[[#This Row],[COUNT OF STRIKES]]=1,"FAIR",IF(Table2[[#This Row],[COUNT OF STRIKES]]=2,"BUBBLE",IF(Table2[[#This Row],[COUNT OF STRIKES]]=3,"AT RISK"))))))</f>
        <v>NO SALES LY</v>
      </c>
      <c r="AS2085" s="69" t="e">
        <f>IF(Table2[[#This Row],[Shelf Dollar Vol Current 12 Mths]]&gt;#REF!,"MEETS $ CRITERIA",IF(Table2[[#This Row],[Shelf Dollar Vol Current 12 Mths]]&lt;#REF!+1,"DOES NOT MEET $ CRITERIA"))</f>
        <v>#REF!</v>
      </c>
      <c r="AT2085" s="78"/>
    </row>
    <row r="2086" spans="1:46" ht="13.8" x14ac:dyDescent="0.3">
      <c r="A2086" s="68" t="s">
        <v>11234</v>
      </c>
      <c r="B2086" s="69">
        <v>89685</v>
      </c>
      <c r="C2086" s="69">
        <v>106</v>
      </c>
      <c r="D2086" s="69" t="s">
        <v>25</v>
      </c>
      <c r="E2086" s="70">
        <v>45383</v>
      </c>
      <c r="F2086" s="70" t="s">
        <v>10734</v>
      </c>
      <c r="G2086" s="71" t="s">
        <v>11235</v>
      </c>
      <c r="H2086" s="69" t="s">
        <v>6315</v>
      </c>
      <c r="I2086" s="68" t="s">
        <v>245</v>
      </c>
      <c r="J2086" s="68" t="s">
        <v>245</v>
      </c>
      <c r="K2086" s="68" t="s">
        <v>6320</v>
      </c>
      <c r="L2086" s="68" t="s">
        <v>6320</v>
      </c>
      <c r="M2086" s="68" t="s">
        <v>245</v>
      </c>
      <c r="N2086" s="68" t="s">
        <v>246</v>
      </c>
      <c r="O2086" s="68" t="s">
        <v>11236</v>
      </c>
      <c r="P2086" s="72" t="s">
        <v>245</v>
      </c>
      <c r="Q2086" s="68" t="s">
        <v>397</v>
      </c>
      <c r="R2086" s="68" t="s">
        <v>31</v>
      </c>
      <c r="S2086" s="68">
        <v>21</v>
      </c>
      <c r="T2086" s="68"/>
      <c r="U2086" s="68">
        <v>1</v>
      </c>
      <c r="V2086" s="68">
        <v>117</v>
      </c>
      <c r="W2086" s="68"/>
      <c r="X2086" s="68">
        <v>1</v>
      </c>
      <c r="Y2086" s="68">
        <v>117</v>
      </c>
      <c r="Z2086" s="68"/>
      <c r="AA2086" s="68">
        <v>1</v>
      </c>
      <c r="AB2086" s="73">
        <v>53969.760000000002</v>
      </c>
      <c r="AC2086" s="73"/>
      <c r="AD2086" s="73">
        <v>53969.760000000002</v>
      </c>
      <c r="AE2086" s="73"/>
      <c r="AF2086" s="73"/>
      <c r="AG2086" s="73">
        <f>IFERROR(VLOOKUP(J2086,'Roll ups'!D:E,2,FALSE),0)</f>
        <v>57863085.470000021</v>
      </c>
      <c r="AH2086" s="74">
        <f>IF(Table2[[#This Row],[CATEGORY TTL LOOKUP]]=0,0,IF(Table2[[#This Row],[CATEGORY TTL LOOKUP]]&gt;0,SUM(AB2086/AG2086)))</f>
        <v>9.3271486581857836E-4</v>
      </c>
      <c r="AI2086" s="74" t="str">
        <f>IFERROR(IF(AH2086&lt;#REF!,"STRIKE",IF(AH2086&gt;=#REF!,"GOOD")),"NO DATA")</f>
        <v>NO DATA</v>
      </c>
      <c r="AJ2086" s="75">
        <f>IFERROR(VLOOKUP(K2086,'Roll ups'!H:I,2,FALSE),0)</f>
        <v>3676796.11</v>
      </c>
      <c r="AK2086" s="76">
        <f>IF(Table2[[#This Row],[PRICE TIER LOOKUP]]=0,0,IF(Table2[[#This Row],[PRICE TIER LOOKUP]]&gt;0,SUM(AB2086/AJ2086)))</f>
        <v>1.4678475059635548E-2</v>
      </c>
      <c r="AL2086" s="74" t="e">
        <f>IF(AK2086&lt;#REF!,"STRIKE",IF(AK2086&gt;=#REF!,"GOOD"))</f>
        <v>#REF!</v>
      </c>
      <c r="AM2086" s="75">
        <f>VLOOKUP(H2086,'Roll ups'!A:B,2,FALSE)</f>
        <v>325145452.83999985</v>
      </c>
      <c r="AN2086" s="77">
        <f t="shared" si="82"/>
        <v>1.6598651320077931E-4</v>
      </c>
      <c r="AO2086" s="74" t="str">
        <f>IFERROR(VLOOKUP(Table2[[#This Row],[Product Name]],'Roll ups'!L:P,5,FALSE),"GOOD")</f>
        <v>GOOD</v>
      </c>
      <c r="AP2086" s="74">
        <f>Table2[[#This Row],[Retail Dollar Vol Current 12 Mths]]/Table2[[#This Row],[SHELF SALES  LOOKUP]]</f>
        <v>1.6598651320077931E-4</v>
      </c>
      <c r="AQ2086" s="69">
        <f t="shared" si="83"/>
        <v>0</v>
      </c>
      <c r="AR2086" s="69" t="str">
        <f>IF(Table2[[#This Row],[Shelf Dollar Vol Last 12 Mths]]="","NO SALES LY",IF(Table2[[#This Row],[Shelf Dollar Vol Last 12 Mths]]&gt;0,IF(Table2[[#This Row],[COUNT OF STRIKES]]=0,"GOOD",IF(Table2[[#This Row],[COUNT OF STRIKES]]=1,"FAIR",IF(Table2[[#This Row],[COUNT OF STRIKES]]=2,"BUBBLE",IF(Table2[[#This Row],[COUNT OF STRIKES]]=3,"AT RISK"))))))</f>
        <v>NO SALES LY</v>
      </c>
      <c r="AS2086" s="69" t="e">
        <f>IF(Table2[[#This Row],[Shelf Dollar Vol Current 12 Mths]]&gt;#REF!,"MEETS $ CRITERIA",IF(Table2[[#This Row],[Shelf Dollar Vol Current 12 Mths]]&lt;#REF!+1,"DOES NOT MEET $ CRITERIA"))</f>
        <v>#REF!</v>
      </c>
      <c r="AT2086" s="78"/>
    </row>
    <row r="2087" spans="1:46" ht="13.8" x14ac:dyDescent="0.3">
      <c r="A2087" s="68" t="s">
        <v>11237</v>
      </c>
      <c r="B2087" s="69">
        <v>89832</v>
      </c>
      <c r="C2087" s="69">
        <v>215</v>
      </c>
      <c r="D2087" s="69" t="s">
        <v>25</v>
      </c>
      <c r="E2087" s="70">
        <v>45383</v>
      </c>
      <c r="F2087" s="70" t="s">
        <v>10734</v>
      </c>
      <c r="G2087" s="71" t="s">
        <v>11238</v>
      </c>
      <c r="H2087" s="69" t="s">
        <v>6315</v>
      </c>
      <c r="I2087" s="68" t="s">
        <v>245</v>
      </c>
      <c r="J2087" s="68" t="s">
        <v>245</v>
      </c>
      <c r="K2087" s="68" t="s">
        <v>132</v>
      </c>
      <c r="L2087" s="68" t="s">
        <v>132</v>
      </c>
      <c r="M2087" s="68" t="s">
        <v>245</v>
      </c>
      <c r="N2087" s="68" t="s">
        <v>246</v>
      </c>
      <c r="O2087" s="68" t="s">
        <v>11239</v>
      </c>
      <c r="P2087" s="72" t="s">
        <v>245</v>
      </c>
      <c r="Q2087" s="68" t="s">
        <v>6387</v>
      </c>
      <c r="R2087" s="68" t="s">
        <v>31</v>
      </c>
      <c r="S2087" s="68">
        <v>29</v>
      </c>
      <c r="T2087" s="68">
        <v>3.2</v>
      </c>
      <c r="U2087" s="68">
        <v>0.89</v>
      </c>
      <c r="V2087" s="68">
        <v>66.12</v>
      </c>
      <c r="W2087" s="68">
        <v>11.93</v>
      </c>
      <c r="X2087" s="68">
        <v>0.82</v>
      </c>
      <c r="Y2087" s="68">
        <v>226.61</v>
      </c>
      <c r="Z2087" s="68">
        <v>57.9</v>
      </c>
      <c r="AA2087" s="68">
        <v>0.74</v>
      </c>
      <c r="AB2087" s="73">
        <v>49082.64</v>
      </c>
      <c r="AC2087" s="73">
        <v>11388.22</v>
      </c>
      <c r="AD2087" s="73">
        <v>49082.64</v>
      </c>
      <c r="AE2087" s="73">
        <v>11388.22</v>
      </c>
      <c r="AF2087" s="73"/>
      <c r="AG2087" s="73">
        <f>IFERROR(VLOOKUP(J2087,'Roll ups'!D:E,2,FALSE),0)</f>
        <v>57863085.470000021</v>
      </c>
      <c r="AH2087" s="74">
        <f>IF(Table2[[#This Row],[CATEGORY TTL LOOKUP]]=0,0,IF(Table2[[#This Row],[CATEGORY TTL LOOKUP]]&gt;0,SUM(AB2087/AG2087)))</f>
        <v>8.4825480012550708E-4</v>
      </c>
      <c r="AI2087" s="74" t="str">
        <f>IFERROR(IF(AH2087&lt;#REF!,"STRIKE",IF(AH2087&gt;=#REF!,"GOOD")),"NO DATA")</f>
        <v>NO DATA</v>
      </c>
      <c r="AJ2087" s="75">
        <f>IFERROR(VLOOKUP(K2087,'Roll ups'!H:I,2,FALSE),0)</f>
        <v>126094742.97999983</v>
      </c>
      <c r="AK2087" s="76">
        <f>IF(Table2[[#This Row],[PRICE TIER LOOKUP]]=0,0,IF(Table2[[#This Row],[PRICE TIER LOOKUP]]&gt;0,SUM(AB2087/AJ2087)))</f>
        <v>3.8925207221196452E-4</v>
      </c>
      <c r="AL2087" s="74" t="e">
        <f>IF(AK2087&lt;#REF!,"STRIKE",IF(AK2087&gt;=#REF!,"GOOD"))</f>
        <v>#REF!</v>
      </c>
      <c r="AM2087" s="75">
        <f>VLOOKUP(H2087,'Roll ups'!A:B,2,FALSE)</f>
        <v>325145452.83999985</v>
      </c>
      <c r="AN2087" s="77">
        <f t="shared" si="82"/>
        <v>1.5095594778055522E-4</v>
      </c>
      <c r="AO2087" s="74" t="str">
        <f>IFERROR(VLOOKUP(Table2[[#This Row],[Product Name]],'Roll ups'!L:P,5,FALSE),"GOOD")</f>
        <v>GOOD</v>
      </c>
      <c r="AP2087" s="74">
        <f>Table2[[#This Row],[Retail Dollar Vol Current 12 Mths]]/Table2[[#This Row],[SHELF SALES  LOOKUP]]</f>
        <v>1.5095594778055522E-4</v>
      </c>
      <c r="AQ2087" s="69">
        <f t="shared" si="83"/>
        <v>0</v>
      </c>
      <c r="AR208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087" s="69" t="e">
        <f>IF(Table2[[#This Row],[Shelf Dollar Vol Current 12 Mths]]&gt;#REF!,"MEETS $ CRITERIA",IF(Table2[[#This Row],[Shelf Dollar Vol Current 12 Mths]]&lt;#REF!+1,"DOES NOT MEET $ CRITERIA"))</f>
        <v>#REF!</v>
      </c>
      <c r="AT2087" s="78"/>
    </row>
    <row r="2088" spans="1:46" ht="13.8" x14ac:dyDescent="0.3">
      <c r="A2088" s="68" t="s">
        <v>11240</v>
      </c>
      <c r="B2088" s="69">
        <v>89961</v>
      </c>
      <c r="C2088" s="69">
        <v>85</v>
      </c>
      <c r="D2088" s="69" t="s">
        <v>25</v>
      </c>
      <c r="E2088" s="70">
        <v>45383</v>
      </c>
      <c r="F2088" s="70" t="s">
        <v>10734</v>
      </c>
      <c r="G2088" s="71" t="s">
        <v>11241</v>
      </c>
      <c r="H2088" s="69" t="s">
        <v>6315</v>
      </c>
      <c r="I2088" s="68" t="s">
        <v>245</v>
      </c>
      <c r="J2088" s="68" t="s">
        <v>245</v>
      </c>
      <c r="K2088" s="68" t="s">
        <v>146</v>
      </c>
      <c r="L2088" s="68" t="s">
        <v>146</v>
      </c>
      <c r="M2088" s="68" t="s">
        <v>245</v>
      </c>
      <c r="N2088" s="68" t="s">
        <v>246</v>
      </c>
      <c r="O2088" s="68" t="s">
        <v>11242</v>
      </c>
      <c r="P2088" s="72" t="s">
        <v>245</v>
      </c>
      <c r="Q2088" s="68" t="s">
        <v>55</v>
      </c>
      <c r="R2088" s="68" t="s">
        <v>31</v>
      </c>
      <c r="S2088" s="68">
        <v>5</v>
      </c>
      <c r="T2088" s="68"/>
      <c r="U2088" s="68">
        <v>1</v>
      </c>
      <c r="V2088" s="68">
        <v>24</v>
      </c>
      <c r="W2088" s="68"/>
      <c r="X2088" s="68">
        <v>1</v>
      </c>
      <c r="Y2088" s="68">
        <v>66.5</v>
      </c>
      <c r="Z2088" s="68">
        <v>9</v>
      </c>
      <c r="AA2088" s="68">
        <v>0.86</v>
      </c>
      <c r="AB2088" s="73">
        <v>36827.699999999997</v>
      </c>
      <c r="AC2088" s="73">
        <v>5090.76</v>
      </c>
      <c r="AD2088" s="73">
        <v>36827.699999999997</v>
      </c>
      <c r="AE2088" s="73">
        <v>5090.76</v>
      </c>
      <c r="AF2088" s="73"/>
      <c r="AG2088" s="73">
        <f>IFERROR(VLOOKUP(J2088,'Roll ups'!D:E,2,FALSE),0)</f>
        <v>57863085.470000021</v>
      </c>
      <c r="AH2088" s="74">
        <f>IF(Table2[[#This Row],[CATEGORY TTL LOOKUP]]=0,0,IF(Table2[[#This Row],[CATEGORY TTL LOOKUP]]&gt;0,SUM(AB2088/AG2088)))</f>
        <v>6.3646277589351618E-4</v>
      </c>
      <c r="AI2088" s="74" t="str">
        <f>IFERROR(IF(AH2088&lt;#REF!,"STRIKE",IF(AH2088&gt;=#REF!,"GOOD")),"NO DATA")</f>
        <v>NO DATA</v>
      </c>
      <c r="AJ2088" s="75">
        <f>IFERROR(VLOOKUP(K2088,'Roll ups'!H:I,2,FALSE),0)</f>
        <v>69119979.479999974</v>
      </c>
      <c r="AK2088" s="76">
        <f>IF(Table2[[#This Row],[PRICE TIER LOOKUP]]=0,0,IF(Table2[[#This Row],[PRICE TIER LOOKUP]]&gt;0,SUM(AB2088/AJ2088)))</f>
        <v>5.3280831789969177E-4</v>
      </c>
      <c r="AL2088" s="74" t="e">
        <f>IF(AK2088&lt;#REF!,"STRIKE",IF(AK2088&gt;=#REF!,"GOOD"))</f>
        <v>#REF!</v>
      </c>
      <c r="AM2088" s="75">
        <f>VLOOKUP(H2088,'Roll ups'!A:B,2,FALSE)</f>
        <v>325145452.83999985</v>
      </c>
      <c r="AN2088" s="77">
        <f t="shared" si="82"/>
        <v>1.1326530842835579E-4</v>
      </c>
      <c r="AO2088" s="74" t="str">
        <f>IFERROR(VLOOKUP(Table2[[#This Row],[Product Name]],'Roll ups'!L:P,5,FALSE),"GOOD")</f>
        <v>GOOD</v>
      </c>
      <c r="AP2088" s="74">
        <f>Table2[[#This Row],[Retail Dollar Vol Current 12 Mths]]/Table2[[#This Row],[SHELF SALES  LOOKUP]]</f>
        <v>1.1326530842835579E-4</v>
      </c>
      <c r="AQ2088" s="69">
        <f t="shared" si="83"/>
        <v>0</v>
      </c>
      <c r="AR208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088" s="69" t="e">
        <f>IF(Table2[[#This Row],[Shelf Dollar Vol Current 12 Mths]]&gt;#REF!,"MEETS $ CRITERIA",IF(Table2[[#This Row],[Shelf Dollar Vol Current 12 Mths]]&lt;#REF!+1,"DOES NOT MEET $ CRITERIA"))</f>
        <v>#REF!</v>
      </c>
      <c r="AT2088" s="78"/>
    </row>
    <row r="2089" spans="1:46" ht="13.8" x14ac:dyDescent="0.3">
      <c r="A2089" s="68" t="s">
        <v>11243</v>
      </c>
      <c r="B2089" s="69">
        <v>37730</v>
      </c>
      <c r="C2089" s="69">
        <v>210</v>
      </c>
      <c r="D2089" s="69" t="s">
        <v>25</v>
      </c>
      <c r="E2089" s="70">
        <v>45383</v>
      </c>
      <c r="F2089" s="70" t="s">
        <v>10734</v>
      </c>
      <c r="G2089" s="71" t="s">
        <v>11244</v>
      </c>
      <c r="H2089" s="69" t="s">
        <v>6315</v>
      </c>
      <c r="I2089" s="68" t="s">
        <v>252</v>
      </c>
      <c r="J2089" s="68" t="s">
        <v>252</v>
      </c>
      <c r="K2089" s="68" t="s">
        <v>89</v>
      </c>
      <c r="L2089" s="68" t="s">
        <v>89</v>
      </c>
      <c r="M2089" s="68" t="s">
        <v>252</v>
      </c>
      <c r="N2089" s="68" t="s">
        <v>154</v>
      </c>
      <c r="O2089" s="68" t="s">
        <v>11245</v>
      </c>
      <c r="P2089" s="72" t="s">
        <v>252</v>
      </c>
      <c r="Q2089" s="68" t="s">
        <v>44</v>
      </c>
      <c r="R2089" s="68" t="s">
        <v>60</v>
      </c>
      <c r="S2089" s="68">
        <v>4</v>
      </c>
      <c r="T2089" s="68">
        <v>6</v>
      </c>
      <c r="U2089" s="68">
        <v>-0.5</v>
      </c>
      <c r="V2089" s="68">
        <v>8</v>
      </c>
      <c r="W2089" s="68">
        <v>6</v>
      </c>
      <c r="X2089" s="68">
        <v>0.25</v>
      </c>
      <c r="Y2089" s="68">
        <v>324.67</v>
      </c>
      <c r="Z2089" s="68">
        <v>6</v>
      </c>
      <c r="AA2089" s="68">
        <v>0.98</v>
      </c>
      <c r="AB2089" s="73">
        <v>100629.12</v>
      </c>
      <c r="AC2089" s="73">
        <v>1866.24</v>
      </c>
      <c r="AD2089" s="73">
        <v>100629.12</v>
      </c>
      <c r="AE2089" s="73">
        <v>1866.24</v>
      </c>
      <c r="AF2089" s="73"/>
      <c r="AG2089" s="73">
        <f>IFERROR(VLOOKUP(J2089,'Roll ups'!D:E,2,FALSE),0)</f>
        <v>73393567.950000003</v>
      </c>
      <c r="AH2089" s="74">
        <f>IF(Table2[[#This Row],[CATEGORY TTL LOOKUP]]=0,0,IF(Table2[[#This Row],[CATEGORY TTL LOOKUP]]&gt;0,SUM(AB2089/AG2089)))</f>
        <v>1.3710890860157451E-3</v>
      </c>
      <c r="AI2089" s="74" t="str">
        <f>IFERROR(IF(AH2089&lt;#REF!,"STRIKE",IF(AH2089&gt;=#REF!,"GOOD")),"NO DATA")</f>
        <v>NO DATA</v>
      </c>
      <c r="AJ2089" s="75">
        <f>IFERROR(VLOOKUP(K2089,'Roll ups'!H:I,2,FALSE),0)</f>
        <v>75793138.070000067</v>
      </c>
      <c r="AK2089" s="76">
        <f>IF(Table2[[#This Row],[PRICE TIER LOOKUP]]=0,0,IF(Table2[[#This Row],[PRICE TIER LOOKUP]]&gt;0,SUM(AB2089/AJ2089)))</f>
        <v>1.3276811405679263E-3</v>
      </c>
      <c r="AL2089" s="74" t="e">
        <f>IF(AK2089&lt;#REF!,"STRIKE",IF(AK2089&gt;=#REF!,"GOOD"))</f>
        <v>#REF!</v>
      </c>
      <c r="AM2089" s="75">
        <f>VLOOKUP(H2089,'Roll ups'!A:B,2,FALSE)</f>
        <v>325145452.83999985</v>
      </c>
      <c r="AN2089" s="77">
        <f t="shared" si="82"/>
        <v>3.0948955035677023E-4</v>
      </c>
      <c r="AO2089" s="74" t="str">
        <f>IFERROR(VLOOKUP(Table2[[#This Row],[Product Name]],'Roll ups'!L:P,5,FALSE),"GOOD")</f>
        <v>GOOD</v>
      </c>
      <c r="AP2089" s="74">
        <f>Table2[[#This Row],[Retail Dollar Vol Current 12 Mths]]/Table2[[#This Row],[SHELF SALES  LOOKUP]]</f>
        <v>3.0948955035677023E-4</v>
      </c>
      <c r="AQ2089" s="69">
        <f t="shared" si="83"/>
        <v>0</v>
      </c>
      <c r="AR208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089" s="69" t="e">
        <f>IF(Table2[[#This Row],[Shelf Dollar Vol Current 12 Mths]]&gt;#REF!,"MEETS $ CRITERIA",IF(Table2[[#This Row],[Shelf Dollar Vol Current 12 Mths]]&lt;#REF!+1,"DOES NOT MEET $ CRITERIA"))</f>
        <v>#REF!</v>
      </c>
      <c r="AT2089" s="78"/>
    </row>
    <row r="2090" spans="1:46" ht="13.8" x14ac:dyDescent="0.3">
      <c r="A2090" s="68" t="s">
        <v>11246</v>
      </c>
      <c r="B2090" s="69">
        <v>75651</v>
      </c>
      <c r="C2090" s="69">
        <v>246</v>
      </c>
      <c r="D2090" s="69" t="s">
        <v>25</v>
      </c>
      <c r="E2090" s="70">
        <v>45383</v>
      </c>
      <c r="F2090" s="70" t="s">
        <v>10734</v>
      </c>
      <c r="G2090" s="71" t="s">
        <v>11247</v>
      </c>
      <c r="H2090" s="69" t="s">
        <v>6315</v>
      </c>
      <c r="I2090" s="68" t="s">
        <v>252</v>
      </c>
      <c r="J2090" s="68" t="s">
        <v>252</v>
      </c>
      <c r="K2090" s="68" t="s">
        <v>89</v>
      </c>
      <c r="L2090" s="68" t="s">
        <v>89</v>
      </c>
      <c r="M2090" s="68" t="s">
        <v>252</v>
      </c>
      <c r="N2090" s="68" t="s">
        <v>184</v>
      </c>
      <c r="O2090" s="68" t="s">
        <v>11248</v>
      </c>
      <c r="P2090" s="72" t="s">
        <v>191</v>
      </c>
      <c r="Q2090" s="68" t="s">
        <v>44</v>
      </c>
      <c r="R2090" s="68" t="s">
        <v>60</v>
      </c>
      <c r="S2090" s="68">
        <v>11</v>
      </c>
      <c r="T2090" s="68">
        <v>6</v>
      </c>
      <c r="U2090" s="68">
        <v>0.45</v>
      </c>
      <c r="V2090" s="68">
        <v>25</v>
      </c>
      <c r="W2090" s="68">
        <v>6</v>
      </c>
      <c r="X2090" s="68">
        <v>0.76</v>
      </c>
      <c r="Y2090" s="68">
        <v>476.83</v>
      </c>
      <c r="Z2090" s="68">
        <v>6</v>
      </c>
      <c r="AA2090" s="68">
        <v>0.99</v>
      </c>
      <c r="AB2090" s="73">
        <v>147204.24</v>
      </c>
      <c r="AC2090" s="73">
        <v>1866.24</v>
      </c>
      <c r="AD2090" s="73">
        <v>147204.24</v>
      </c>
      <c r="AE2090" s="73">
        <v>1866.24</v>
      </c>
      <c r="AF2090" s="73"/>
      <c r="AG2090" s="73">
        <f>IFERROR(VLOOKUP(J2090,'Roll ups'!D:E,2,FALSE),0)</f>
        <v>73393567.950000003</v>
      </c>
      <c r="AH2090" s="74">
        <f>IF(Table2[[#This Row],[CATEGORY TTL LOOKUP]]=0,0,IF(Table2[[#This Row],[CATEGORY TTL LOOKUP]]&gt;0,SUM(AB2090/AG2090)))</f>
        <v>2.0056831151782149E-3</v>
      </c>
      <c r="AI2090" s="74" t="str">
        <f>IFERROR(IF(AH2090&lt;#REF!,"STRIKE",IF(AH2090&gt;=#REF!,"GOOD")),"NO DATA")</f>
        <v>NO DATA</v>
      </c>
      <c r="AJ2090" s="75">
        <f>IFERROR(VLOOKUP(K2090,'Roll ups'!H:I,2,FALSE),0)</f>
        <v>75793138.070000067</v>
      </c>
      <c r="AK2090" s="76">
        <f>IF(Table2[[#This Row],[PRICE TIER LOOKUP]]=0,0,IF(Table2[[#This Row],[PRICE TIER LOOKUP]]&gt;0,SUM(AB2090/AJ2090)))</f>
        <v>1.9421842629612058E-3</v>
      </c>
      <c r="AL2090" s="74" t="e">
        <f>IF(AK2090&lt;#REF!,"STRIKE",IF(AK2090&gt;=#REF!,"GOOD"))</f>
        <v>#REF!</v>
      </c>
      <c r="AM2090" s="75">
        <f>VLOOKUP(H2090,'Roll ups'!A:B,2,FALSE)</f>
        <v>325145452.83999985</v>
      </c>
      <c r="AN2090" s="77">
        <f t="shared" si="82"/>
        <v>4.5273350346510124E-4</v>
      </c>
      <c r="AO2090" s="74" t="str">
        <f>IFERROR(VLOOKUP(Table2[[#This Row],[Product Name]],'Roll ups'!L:P,5,FALSE),"GOOD")</f>
        <v>GOOD</v>
      </c>
      <c r="AP2090" s="74">
        <f>Table2[[#This Row],[Retail Dollar Vol Current 12 Mths]]/Table2[[#This Row],[SHELF SALES  LOOKUP]]</f>
        <v>4.5273350346510124E-4</v>
      </c>
      <c r="AQ2090" s="69">
        <f t="shared" si="83"/>
        <v>0</v>
      </c>
      <c r="AR209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090" s="69" t="e">
        <f>IF(Table2[[#This Row],[Shelf Dollar Vol Current 12 Mths]]&gt;#REF!,"MEETS $ CRITERIA",IF(Table2[[#This Row],[Shelf Dollar Vol Current 12 Mths]]&lt;#REF!+1,"DOES NOT MEET $ CRITERIA"))</f>
        <v>#REF!</v>
      </c>
      <c r="AT2090" s="78"/>
    </row>
    <row r="2091" spans="1:46" ht="13.8" x14ac:dyDescent="0.3">
      <c r="A2091" s="68" t="s">
        <v>11249</v>
      </c>
      <c r="B2091" s="69">
        <v>75652</v>
      </c>
      <c r="C2091" s="69">
        <v>212</v>
      </c>
      <c r="D2091" s="69" t="s">
        <v>25</v>
      </c>
      <c r="E2091" s="70">
        <v>45383</v>
      </c>
      <c r="F2091" s="70" t="s">
        <v>10734</v>
      </c>
      <c r="G2091" s="71" t="s">
        <v>11250</v>
      </c>
      <c r="H2091" s="69" t="s">
        <v>6315</v>
      </c>
      <c r="I2091" s="68" t="s">
        <v>252</v>
      </c>
      <c r="J2091" s="68" t="s">
        <v>252</v>
      </c>
      <c r="K2091" s="68" t="s">
        <v>89</v>
      </c>
      <c r="L2091" s="68" t="s">
        <v>89</v>
      </c>
      <c r="M2091" s="68" t="s">
        <v>252</v>
      </c>
      <c r="N2091" s="68" t="s">
        <v>184</v>
      </c>
      <c r="O2091" s="68" t="s">
        <v>11251</v>
      </c>
      <c r="P2091" s="72" t="s">
        <v>191</v>
      </c>
      <c r="Q2091" s="68" t="s">
        <v>44</v>
      </c>
      <c r="R2091" s="68" t="s">
        <v>60</v>
      </c>
      <c r="S2091" s="68"/>
      <c r="T2091" s="68">
        <v>6</v>
      </c>
      <c r="U2091" s="68"/>
      <c r="V2091" s="68"/>
      <c r="W2091" s="68">
        <v>6</v>
      </c>
      <c r="X2091" s="68"/>
      <c r="Y2091" s="68">
        <v>359.08</v>
      </c>
      <c r="Z2091" s="68">
        <v>6</v>
      </c>
      <c r="AA2091" s="68">
        <v>0.98</v>
      </c>
      <c r="AB2091" s="73">
        <v>111689.28</v>
      </c>
      <c r="AC2091" s="73">
        <v>1866.24</v>
      </c>
      <c r="AD2091" s="73">
        <v>111689.28</v>
      </c>
      <c r="AE2091" s="73">
        <v>1866.24</v>
      </c>
      <c r="AF2091" s="73"/>
      <c r="AG2091" s="73">
        <f>IFERROR(VLOOKUP(J2091,'Roll ups'!D:E,2,FALSE),0)</f>
        <v>73393567.950000003</v>
      </c>
      <c r="AH2091" s="74">
        <f>IF(Table2[[#This Row],[CATEGORY TTL LOOKUP]]=0,0,IF(Table2[[#This Row],[CATEGORY TTL LOOKUP]]&gt;0,SUM(AB2091/AG2091)))</f>
        <v>1.5217856703204466E-3</v>
      </c>
      <c r="AI2091" s="74" t="str">
        <f>IFERROR(IF(AH2091&lt;#REF!,"STRIKE",IF(AH2091&gt;=#REF!,"GOOD")),"NO DATA")</f>
        <v>NO DATA</v>
      </c>
      <c r="AJ2091" s="75">
        <f>IFERROR(VLOOKUP(K2091,'Roll ups'!H:I,2,FALSE),0)</f>
        <v>75793138.070000067</v>
      </c>
      <c r="AK2091" s="76">
        <f>IF(Table2[[#This Row],[PRICE TIER LOOKUP]]=0,0,IF(Table2[[#This Row],[PRICE TIER LOOKUP]]&gt;0,SUM(AB2091/AJ2091)))</f>
        <v>1.4736067517991858E-3</v>
      </c>
      <c r="AL2091" s="74" t="e">
        <f>IF(AK2091&lt;#REF!,"STRIKE",IF(AK2091&gt;=#REF!,"GOOD"))</f>
        <v>#REF!</v>
      </c>
      <c r="AM2091" s="75">
        <f>VLOOKUP(H2091,'Roll ups'!A:B,2,FALSE)</f>
        <v>325145452.83999985</v>
      </c>
      <c r="AN2091" s="77">
        <f t="shared" si="82"/>
        <v>3.4350558811277899E-4</v>
      </c>
      <c r="AO2091" s="74" t="str">
        <f>IFERROR(VLOOKUP(Table2[[#This Row],[Product Name]],'Roll ups'!L:P,5,FALSE),"GOOD")</f>
        <v>GOOD</v>
      </c>
      <c r="AP2091" s="74">
        <f>Table2[[#This Row],[Retail Dollar Vol Current 12 Mths]]/Table2[[#This Row],[SHELF SALES  LOOKUP]]</f>
        <v>3.4350558811277899E-4</v>
      </c>
      <c r="AQ2091" s="69">
        <f t="shared" si="83"/>
        <v>0</v>
      </c>
      <c r="AR209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091" s="69" t="e">
        <f>IF(Table2[[#This Row],[Shelf Dollar Vol Current 12 Mths]]&gt;#REF!,"MEETS $ CRITERIA",IF(Table2[[#This Row],[Shelf Dollar Vol Current 12 Mths]]&lt;#REF!+1,"DOES NOT MEET $ CRITERIA"))</f>
        <v>#REF!</v>
      </c>
      <c r="AT2091" s="78"/>
    </row>
    <row r="2092" spans="1:46" ht="13.8" x14ac:dyDescent="0.3">
      <c r="A2092" s="68" t="s">
        <v>11252</v>
      </c>
      <c r="B2092" s="69">
        <v>75655</v>
      </c>
      <c r="C2092" s="69">
        <v>181</v>
      </c>
      <c r="D2092" s="69" t="s">
        <v>25</v>
      </c>
      <c r="E2092" s="70">
        <v>45383</v>
      </c>
      <c r="F2092" s="70" t="s">
        <v>10734</v>
      </c>
      <c r="G2092" s="71" t="s">
        <v>11253</v>
      </c>
      <c r="H2092" s="69" t="s">
        <v>6315</v>
      </c>
      <c r="I2092" s="68" t="s">
        <v>252</v>
      </c>
      <c r="J2092" s="68" t="s">
        <v>252</v>
      </c>
      <c r="K2092" s="68" t="s">
        <v>89</v>
      </c>
      <c r="L2092" s="68" t="s">
        <v>89</v>
      </c>
      <c r="M2092" s="68" t="s">
        <v>252</v>
      </c>
      <c r="N2092" s="68" t="s">
        <v>184</v>
      </c>
      <c r="O2092" s="68" t="s">
        <v>11254</v>
      </c>
      <c r="P2092" s="72" t="s">
        <v>191</v>
      </c>
      <c r="Q2092" s="68" t="s">
        <v>44</v>
      </c>
      <c r="R2092" s="68" t="s">
        <v>60</v>
      </c>
      <c r="S2092" s="68">
        <v>1</v>
      </c>
      <c r="T2092" s="68"/>
      <c r="U2092" s="68">
        <v>1</v>
      </c>
      <c r="V2092" s="68">
        <v>12</v>
      </c>
      <c r="W2092" s="68"/>
      <c r="X2092" s="68">
        <v>1</v>
      </c>
      <c r="Y2092" s="68">
        <v>301.17</v>
      </c>
      <c r="Z2092" s="68"/>
      <c r="AA2092" s="68">
        <v>1</v>
      </c>
      <c r="AB2092" s="73">
        <v>93142.080000000002</v>
      </c>
      <c r="AC2092" s="73"/>
      <c r="AD2092" s="73">
        <v>93142.080000000002</v>
      </c>
      <c r="AE2092" s="73"/>
      <c r="AF2092" s="73"/>
      <c r="AG2092" s="73">
        <f>IFERROR(VLOOKUP(J2092,'Roll ups'!D:E,2,FALSE),0)</f>
        <v>73393567.950000003</v>
      </c>
      <c r="AH2092" s="74">
        <f>IF(Table2[[#This Row],[CATEGORY TTL LOOKUP]]=0,0,IF(Table2[[#This Row],[CATEGORY TTL LOOKUP]]&gt;0,SUM(AB2092/AG2092)))</f>
        <v>1.2690768769199753E-3</v>
      </c>
      <c r="AI2092" s="74" t="str">
        <f>IFERROR(IF(AH2092&lt;#REF!,"STRIKE",IF(AH2092&gt;=#REF!,"GOOD")),"NO DATA")</f>
        <v>NO DATA</v>
      </c>
      <c r="AJ2092" s="75">
        <f>IFERROR(VLOOKUP(K2092,'Roll ups'!H:I,2,FALSE),0)</f>
        <v>75793138.070000067</v>
      </c>
      <c r="AK2092" s="76">
        <f>IF(Table2[[#This Row],[PRICE TIER LOOKUP]]=0,0,IF(Table2[[#This Row],[PRICE TIER LOOKUP]]&gt;0,SUM(AB2092/AJ2092)))</f>
        <v>1.2288985833252743E-3</v>
      </c>
      <c r="AL2092" s="74" t="e">
        <f>IF(AK2092&lt;#REF!,"STRIKE",IF(AK2092&gt;=#REF!,"GOOD"))</f>
        <v>#REF!</v>
      </c>
      <c r="AM2092" s="75">
        <f>VLOOKUP(H2092,'Roll ups'!A:B,2,FALSE)</f>
        <v>325145452.83999985</v>
      </c>
      <c r="AN2092" s="77">
        <f t="shared" si="82"/>
        <v>2.8646280975620498E-4</v>
      </c>
      <c r="AO2092" s="74" t="str">
        <f>IFERROR(VLOOKUP(Table2[[#This Row],[Product Name]],'Roll ups'!L:P,5,FALSE),"GOOD")</f>
        <v>GOOD</v>
      </c>
      <c r="AP2092" s="74">
        <f>Table2[[#This Row],[Retail Dollar Vol Current 12 Mths]]/Table2[[#This Row],[SHELF SALES  LOOKUP]]</f>
        <v>2.8646280975620498E-4</v>
      </c>
      <c r="AQ2092" s="69">
        <f t="shared" si="83"/>
        <v>0</v>
      </c>
      <c r="AR2092" s="69" t="str">
        <f>IF(Table2[[#This Row],[Shelf Dollar Vol Last 12 Mths]]="","NO SALES LY",IF(Table2[[#This Row],[Shelf Dollar Vol Last 12 Mths]]&gt;0,IF(Table2[[#This Row],[COUNT OF STRIKES]]=0,"GOOD",IF(Table2[[#This Row],[COUNT OF STRIKES]]=1,"FAIR",IF(Table2[[#This Row],[COUNT OF STRIKES]]=2,"BUBBLE",IF(Table2[[#This Row],[COUNT OF STRIKES]]=3,"AT RISK"))))))</f>
        <v>NO SALES LY</v>
      </c>
      <c r="AS2092" s="69" t="e">
        <f>IF(Table2[[#This Row],[Shelf Dollar Vol Current 12 Mths]]&gt;#REF!,"MEETS $ CRITERIA",IF(Table2[[#This Row],[Shelf Dollar Vol Current 12 Mths]]&lt;#REF!+1,"DOES NOT MEET $ CRITERIA"))</f>
        <v>#REF!</v>
      </c>
      <c r="AT2092" s="78"/>
    </row>
    <row r="2093" spans="1:46" ht="13.8" x14ac:dyDescent="0.3">
      <c r="A2093" s="68" t="s">
        <v>11255</v>
      </c>
      <c r="B2093" s="69">
        <v>62352</v>
      </c>
      <c r="C2093" s="69">
        <v>204</v>
      </c>
      <c r="D2093" s="69" t="s">
        <v>25</v>
      </c>
      <c r="E2093" s="70">
        <v>45413</v>
      </c>
      <c r="F2093" s="70" t="s">
        <v>10734</v>
      </c>
      <c r="G2093" s="71" t="s">
        <v>11256</v>
      </c>
      <c r="H2093" s="69" t="s">
        <v>6315</v>
      </c>
      <c r="I2093" s="68" t="s">
        <v>116</v>
      </c>
      <c r="J2093" s="68" t="s">
        <v>116</v>
      </c>
      <c r="K2093" s="68" t="s">
        <v>116</v>
      </c>
      <c r="L2093" s="68" t="s">
        <v>89</v>
      </c>
      <c r="M2093" s="68" t="s">
        <v>116</v>
      </c>
      <c r="N2093" s="68" t="s">
        <v>10200</v>
      </c>
      <c r="O2093" s="68" t="s">
        <v>11257</v>
      </c>
      <c r="P2093" s="72" t="s">
        <v>116</v>
      </c>
      <c r="Q2093" s="68" t="s">
        <v>51</v>
      </c>
      <c r="R2093" s="68" t="s">
        <v>31</v>
      </c>
      <c r="S2093" s="68">
        <v>39</v>
      </c>
      <c r="T2093" s="68"/>
      <c r="U2093" s="68">
        <v>1</v>
      </c>
      <c r="V2093" s="68">
        <v>115.99</v>
      </c>
      <c r="W2093" s="68"/>
      <c r="X2093" s="68">
        <v>1</v>
      </c>
      <c r="Y2093" s="68">
        <v>423.95</v>
      </c>
      <c r="Z2093" s="68"/>
      <c r="AA2093" s="68">
        <v>1</v>
      </c>
      <c r="AB2093" s="73">
        <v>45753.84</v>
      </c>
      <c r="AC2093" s="73"/>
      <c r="AD2093" s="73">
        <v>45753.84</v>
      </c>
      <c r="AE2093" s="73"/>
      <c r="AF2093" s="73"/>
      <c r="AG2093" s="73">
        <f>IFERROR(VLOOKUP(J2093,'Roll ups'!D:E,2,FALSE),0)</f>
        <v>5567781.3899999987</v>
      </c>
      <c r="AH2093" s="74">
        <f>IF(Table2[[#This Row],[CATEGORY TTL LOOKUP]]=0,0,IF(Table2[[#This Row],[CATEGORY TTL LOOKUP]]&gt;0,SUM(AB2093/AG2093)))</f>
        <v>8.2176071212451112E-3</v>
      </c>
      <c r="AI2093" s="74" t="str">
        <f>IFERROR(IF(AH2093&lt;#REF!,"STRIKE",IF(AH2093&gt;=#REF!,"GOOD")),"NO DATA")</f>
        <v>NO DATA</v>
      </c>
      <c r="AJ2093" s="75">
        <f>IFERROR(VLOOKUP(K2093,'Roll ups'!H:I,2,FALSE),0)</f>
        <v>5567781.3899999987</v>
      </c>
      <c r="AK2093" s="76">
        <f>IF(Table2[[#This Row],[PRICE TIER LOOKUP]]=0,0,IF(Table2[[#This Row],[PRICE TIER LOOKUP]]&gt;0,SUM(AB2093/AJ2093)))</f>
        <v>8.2176071212451112E-3</v>
      </c>
      <c r="AL2093" s="74" t="e">
        <f>IF(AK2093&lt;#REF!,"STRIKE",IF(AK2093&gt;=#REF!,"GOOD"))</f>
        <v>#REF!</v>
      </c>
      <c r="AM2093" s="75">
        <f>VLOOKUP(H2093,'Roll ups'!A:B,2,FALSE)</f>
        <v>325145452.83999985</v>
      </c>
      <c r="AN2093" s="77">
        <f t="shared" ref="AN2093:AN2098" si="84">AB2093/AM2093</f>
        <v>1.4071806817644443E-4</v>
      </c>
      <c r="AO2093" s="74" t="str">
        <f>IFERROR(VLOOKUP(Table2[[#This Row],[Product Name]],'Roll ups'!L:P,5,FALSE),"GOOD")</f>
        <v>GOOD</v>
      </c>
      <c r="AP2093" s="74">
        <f>Table2[[#This Row],[Retail Dollar Vol Current 12 Mths]]/Table2[[#This Row],[SHELF SALES  LOOKUP]]</f>
        <v>1.4071806817644443E-4</v>
      </c>
      <c r="AQ2093" s="69">
        <f t="shared" ref="AQ2093:AQ2098" si="85">COUNTIF(AG2093:AO2093,"Strike")</f>
        <v>0</v>
      </c>
      <c r="AR2093" s="69" t="str">
        <f>IF(Table2[[#This Row],[Shelf Dollar Vol Last 12 Mths]]="","NO SALES LY",IF(Table2[[#This Row],[Shelf Dollar Vol Last 12 Mths]]&gt;0,IF(Table2[[#This Row],[COUNT OF STRIKES]]=0,"GOOD",IF(Table2[[#This Row],[COUNT OF STRIKES]]=1,"FAIR",IF(Table2[[#This Row],[COUNT OF STRIKES]]=2,"BUBBLE",IF(Table2[[#This Row],[COUNT OF STRIKES]]=3,"AT RISK"))))))</f>
        <v>NO SALES LY</v>
      </c>
      <c r="AS2093" s="69" t="e">
        <f>IF(Table2[[#This Row],[Shelf Dollar Vol Current 12 Mths]]&gt;#REF!,"MEETS $ CRITERIA",IF(Table2[[#This Row],[Shelf Dollar Vol Current 12 Mths]]&lt;#REF!+1,"DOES NOT MEET $ CRITERIA"))</f>
        <v>#REF!</v>
      </c>
      <c r="AT2093" s="78"/>
    </row>
    <row r="2094" spans="1:46" ht="13.8" x14ac:dyDescent="0.3">
      <c r="A2094" s="68" t="s">
        <v>11258</v>
      </c>
      <c r="B2094" s="69">
        <v>62353</v>
      </c>
      <c r="C2094" s="69">
        <v>196</v>
      </c>
      <c r="D2094" s="69" t="s">
        <v>25</v>
      </c>
      <c r="E2094" s="70">
        <v>45413</v>
      </c>
      <c r="F2094" s="70" t="s">
        <v>10734</v>
      </c>
      <c r="G2094" s="71" t="s">
        <v>11259</v>
      </c>
      <c r="H2094" s="69" t="s">
        <v>6315</v>
      </c>
      <c r="I2094" s="68" t="s">
        <v>116</v>
      </c>
      <c r="J2094" s="68" t="s">
        <v>116</v>
      </c>
      <c r="K2094" s="68" t="s">
        <v>116</v>
      </c>
      <c r="L2094" s="68" t="s">
        <v>89</v>
      </c>
      <c r="M2094" s="68" t="s">
        <v>116</v>
      </c>
      <c r="N2094" s="68" t="s">
        <v>10200</v>
      </c>
      <c r="O2094" s="68" t="s">
        <v>11260</v>
      </c>
      <c r="P2094" s="72" t="s">
        <v>116</v>
      </c>
      <c r="Q2094" s="68" t="s">
        <v>51</v>
      </c>
      <c r="R2094" s="68" t="s">
        <v>31</v>
      </c>
      <c r="S2094" s="68">
        <v>47</v>
      </c>
      <c r="T2094" s="68"/>
      <c r="U2094" s="68">
        <v>1</v>
      </c>
      <c r="V2094" s="68">
        <v>147.97999999999999</v>
      </c>
      <c r="W2094" s="68"/>
      <c r="X2094" s="68">
        <v>1</v>
      </c>
      <c r="Y2094" s="68">
        <v>446.61</v>
      </c>
      <c r="Z2094" s="68"/>
      <c r="AA2094" s="68">
        <v>1</v>
      </c>
      <c r="AB2094" s="73">
        <v>48199.8</v>
      </c>
      <c r="AC2094" s="73"/>
      <c r="AD2094" s="73">
        <v>48199.8</v>
      </c>
      <c r="AE2094" s="73"/>
      <c r="AF2094" s="73"/>
      <c r="AG2094" s="73">
        <f>IFERROR(VLOOKUP(J2094,'Roll ups'!D:E,2,FALSE),0)</f>
        <v>5567781.3899999987</v>
      </c>
      <c r="AH2094" s="74">
        <f>IF(Table2[[#This Row],[CATEGORY TTL LOOKUP]]=0,0,IF(Table2[[#This Row],[CATEGORY TTL LOOKUP]]&gt;0,SUM(AB2094/AG2094)))</f>
        <v>8.6569131623179651E-3</v>
      </c>
      <c r="AI2094" s="74" t="str">
        <f>IFERROR(IF(AH2094&lt;#REF!,"STRIKE",IF(AH2094&gt;=#REF!,"GOOD")),"NO DATA")</f>
        <v>NO DATA</v>
      </c>
      <c r="AJ2094" s="75">
        <f>IFERROR(VLOOKUP(K2094,'Roll ups'!H:I,2,FALSE),0)</f>
        <v>5567781.3899999987</v>
      </c>
      <c r="AK2094" s="76">
        <f>IF(Table2[[#This Row],[PRICE TIER LOOKUP]]=0,0,IF(Table2[[#This Row],[PRICE TIER LOOKUP]]&gt;0,SUM(AB2094/AJ2094)))</f>
        <v>8.6569131623179651E-3</v>
      </c>
      <c r="AL2094" s="74" t="e">
        <f>IF(AK2094&lt;#REF!,"STRIKE",IF(AK2094&gt;=#REF!,"GOOD"))</f>
        <v>#REF!</v>
      </c>
      <c r="AM2094" s="75">
        <f>VLOOKUP(H2094,'Roll ups'!A:B,2,FALSE)</f>
        <v>325145452.83999985</v>
      </c>
      <c r="AN2094" s="77">
        <f t="shared" si="84"/>
        <v>1.4824073219845562E-4</v>
      </c>
      <c r="AO2094" s="74" t="str">
        <f>IFERROR(VLOOKUP(Table2[[#This Row],[Product Name]],'Roll ups'!L:P,5,FALSE),"GOOD")</f>
        <v>GOOD</v>
      </c>
      <c r="AP2094" s="74">
        <f>Table2[[#This Row],[Retail Dollar Vol Current 12 Mths]]/Table2[[#This Row],[SHELF SALES  LOOKUP]]</f>
        <v>1.4824073219845562E-4</v>
      </c>
      <c r="AQ2094" s="69">
        <f t="shared" si="85"/>
        <v>0</v>
      </c>
      <c r="AR2094" s="69" t="str">
        <f>IF(Table2[[#This Row],[Shelf Dollar Vol Last 12 Mths]]="","NO SALES LY",IF(Table2[[#This Row],[Shelf Dollar Vol Last 12 Mths]]&gt;0,IF(Table2[[#This Row],[COUNT OF STRIKES]]=0,"GOOD",IF(Table2[[#This Row],[COUNT OF STRIKES]]=1,"FAIR",IF(Table2[[#This Row],[COUNT OF STRIKES]]=2,"BUBBLE",IF(Table2[[#This Row],[COUNT OF STRIKES]]=3,"AT RISK"))))))</f>
        <v>NO SALES LY</v>
      </c>
      <c r="AS2094" s="69" t="e">
        <f>IF(Table2[[#This Row],[Shelf Dollar Vol Current 12 Mths]]&gt;#REF!,"MEETS $ CRITERIA",IF(Table2[[#This Row],[Shelf Dollar Vol Current 12 Mths]]&lt;#REF!+1,"DOES NOT MEET $ CRITERIA"))</f>
        <v>#REF!</v>
      </c>
      <c r="AT2094" s="78"/>
    </row>
    <row r="2095" spans="1:46" ht="13.8" x14ac:dyDescent="0.3">
      <c r="A2095" s="68" t="s">
        <v>11261</v>
      </c>
      <c r="B2095" s="69">
        <v>67538</v>
      </c>
      <c r="C2095" s="69">
        <v>113</v>
      </c>
      <c r="D2095" s="69" t="s">
        <v>25</v>
      </c>
      <c r="E2095" s="70">
        <v>45413</v>
      </c>
      <c r="F2095" s="70" t="s">
        <v>10734</v>
      </c>
      <c r="G2095" s="71" t="s">
        <v>11262</v>
      </c>
      <c r="H2095" s="69" t="s">
        <v>6315</v>
      </c>
      <c r="I2095" s="68" t="s">
        <v>54</v>
      </c>
      <c r="J2095" s="68" t="s">
        <v>191</v>
      </c>
      <c r="K2095" s="68" t="s">
        <v>132</v>
      </c>
      <c r="L2095" s="68" t="s">
        <v>132</v>
      </c>
      <c r="M2095" s="68" t="s">
        <v>191</v>
      </c>
      <c r="N2095" s="68" t="s">
        <v>473</v>
      </c>
      <c r="O2095" s="68" t="s">
        <v>11263</v>
      </c>
      <c r="P2095" s="72" t="s">
        <v>191</v>
      </c>
      <c r="Q2095" s="68" t="s">
        <v>51</v>
      </c>
      <c r="R2095" s="68" t="s">
        <v>31</v>
      </c>
      <c r="S2095" s="68">
        <v>6</v>
      </c>
      <c r="T2095" s="68"/>
      <c r="U2095" s="68">
        <v>1</v>
      </c>
      <c r="V2095" s="68">
        <v>22</v>
      </c>
      <c r="W2095" s="68"/>
      <c r="X2095" s="68">
        <v>1</v>
      </c>
      <c r="Y2095" s="68">
        <v>140</v>
      </c>
      <c r="Z2095" s="68"/>
      <c r="AA2095" s="68">
        <v>1</v>
      </c>
      <c r="AB2095" s="73">
        <v>32608.799999999999</v>
      </c>
      <c r="AC2095" s="73"/>
      <c r="AD2095" s="73">
        <v>32608.799999999999</v>
      </c>
      <c r="AE2095" s="73"/>
      <c r="AF2095" s="73"/>
      <c r="AG2095" s="73">
        <f>IFERROR(VLOOKUP(J2095,'Roll ups'!D:E,2,FALSE),0)</f>
        <v>22444928.369999994</v>
      </c>
      <c r="AH2095" s="74">
        <f>IF(Table2[[#This Row],[CATEGORY TTL LOOKUP]]=0,0,IF(Table2[[#This Row],[CATEGORY TTL LOOKUP]]&gt;0,SUM(AB2095/AG2095)))</f>
        <v>1.4528360020780947E-3</v>
      </c>
      <c r="AI2095" s="74" t="str">
        <f>IFERROR(IF(AH2095&lt;#REF!,"STRIKE",IF(AH2095&gt;=#REF!,"GOOD")),"NO DATA")</f>
        <v>NO DATA</v>
      </c>
      <c r="AJ2095" s="75">
        <f>IFERROR(VLOOKUP(K2095,'Roll ups'!H:I,2,FALSE),0)</f>
        <v>126094742.97999983</v>
      </c>
      <c r="AK2095" s="76">
        <f>IF(Table2[[#This Row],[PRICE TIER LOOKUP]]=0,0,IF(Table2[[#This Row],[PRICE TIER LOOKUP]]&gt;0,SUM(AB2095/AJ2095)))</f>
        <v>2.5860554714142328E-4</v>
      </c>
      <c r="AL2095" s="74" t="e">
        <f>IF(AK2095&lt;#REF!,"STRIKE",IF(AK2095&gt;=#REF!,"GOOD"))</f>
        <v>#REF!</v>
      </c>
      <c r="AM2095" s="75">
        <f>VLOOKUP(H2095,'Roll ups'!A:B,2,FALSE)</f>
        <v>325145452.83999985</v>
      </c>
      <c r="AN2095" s="77">
        <f t="shared" si="84"/>
        <v>1.0028988477365051E-4</v>
      </c>
      <c r="AO2095" s="74" t="str">
        <f>IFERROR(VLOOKUP(Table2[[#This Row],[Product Name]],'Roll ups'!L:P,5,FALSE),"GOOD")</f>
        <v>GOOD</v>
      </c>
      <c r="AP2095" s="74">
        <f>Table2[[#This Row],[Retail Dollar Vol Current 12 Mths]]/Table2[[#This Row],[SHELF SALES  LOOKUP]]</f>
        <v>1.0028988477365051E-4</v>
      </c>
      <c r="AQ2095" s="69">
        <f t="shared" si="85"/>
        <v>0</v>
      </c>
      <c r="AR2095" s="69" t="str">
        <f>IF(Table2[[#This Row],[Shelf Dollar Vol Last 12 Mths]]="","NO SALES LY",IF(Table2[[#This Row],[Shelf Dollar Vol Last 12 Mths]]&gt;0,IF(Table2[[#This Row],[COUNT OF STRIKES]]=0,"GOOD",IF(Table2[[#This Row],[COUNT OF STRIKES]]=1,"FAIR",IF(Table2[[#This Row],[COUNT OF STRIKES]]=2,"BUBBLE",IF(Table2[[#This Row],[COUNT OF STRIKES]]=3,"AT RISK"))))))</f>
        <v>NO SALES LY</v>
      </c>
      <c r="AS2095" s="69" t="e">
        <f>IF(Table2[[#This Row],[Shelf Dollar Vol Current 12 Mths]]&gt;#REF!,"MEETS $ CRITERIA",IF(Table2[[#This Row],[Shelf Dollar Vol Current 12 Mths]]&lt;#REF!+1,"DOES NOT MEET $ CRITERIA"))</f>
        <v>#REF!</v>
      </c>
      <c r="AT2095" s="78"/>
    </row>
    <row r="2096" spans="1:46" ht="13.8" x14ac:dyDescent="0.3">
      <c r="A2096" s="68" t="s">
        <v>11264</v>
      </c>
      <c r="B2096" s="69">
        <v>18983</v>
      </c>
      <c r="C2096" s="69">
        <v>117</v>
      </c>
      <c r="D2096" s="69" t="s">
        <v>25</v>
      </c>
      <c r="E2096" s="70">
        <v>45413</v>
      </c>
      <c r="F2096" s="70" t="s">
        <v>10734</v>
      </c>
      <c r="G2096" s="71" t="s">
        <v>11265</v>
      </c>
      <c r="H2096" s="69" t="s">
        <v>6315</v>
      </c>
      <c r="I2096" s="68" t="s">
        <v>758</v>
      </c>
      <c r="J2096" s="68" t="s">
        <v>175</v>
      </c>
      <c r="K2096" s="68" t="s">
        <v>146</v>
      </c>
      <c r="L2096" s="68" t="s">
        <v>146</v>
      </c>
      <c r="M2096" s="68" t="s">
        <v>175</v>
      </c>
      <c r="N2096" s="68" t="s">
        <v>176</v>
      </c>
      <c r="O2096" s="68" t="s">
        <v>11266</v>
      </c>
      <c r="P2096" s="72" t="s">
        <v>6357</v>
      </c>
      <c r="Q2096" s="68" t="s">
        <v>51</v>
      </c>
      <c r="R2096" s="68" t="s">
        <v>31</v>
      </c>
      <c r="S2096" s="68">
        <v>4</v>
      </c>
      <c r="T2096" s="68"/>
      <c r="U2096" s="68">
        <v>1</v>
      </c>
      <c r="V2096" s="68">
        <v>11.5</v>
      </c>
      <c r="W2096" s="68"/>
      <c r="X2096" s="68">
        <v>1</v>
      </c>
      <c r="Y2096" s="68">
        <v>93</v>
      </c>
      <c r="Z2096" s="68"/>
      <c r="AA2096" s="68">
        <v>1</v>
      </c>
      <c r="AB2096" s="73">
        <v>86255.64</v>
      </c>
      <c r="AC2096" s="73"/>
      <c r="AD2096" s="73">
        <v>86255.64</v>
      </c>
      <c r="AE2096" s="73"/>
      <c r="AF2096" s="73"/>
      <c r="AG2096" s="73">
        <f>IFERROR(VLOOKUP(J2096,'Roll ups'!D:E,2,FALSE),0)</f>
        <v>52239627.039999984</v>
      </c>
      <c r="AH2096" s="74">
        <f>IF(Table2[[#This Row],[CATEGORY TTL LOOKUP]]=0,0,IF(Table2[[#This Row],[CATEGORY TTL LOOKUP]]&gt;0,SUM(AB2096/AG2096)))</f>
        <v>1.6511534420786329E-3</v>
      </c>
      <c r="AI2096" s="74" t="str">
        <f>IFERROR(IF(AH2096&lt;#REF!,"STRIKE",IF(AH2096&gt;=#REF!,"GOOD")),"NO DATA")</f>
        <v>NO DATA</v>
      </c>
      <c r="AJ2096" s="75">
        <f>IFERROR(VLOOKUP(K2096,'Roll ups'!H:I,2,FALSE),0)</f>
        <v>69119979.479999974</v>
      </c>
      <c r="AK2096" s="76">
        <f>IF(Table2[[#This Row],[PRICE TIER LOOKUP]]=0,0,IF(Table2[[#This Row],[PRICE TIER LOOKUP]]&gt;0,SUM(AB2096/AJ2096)))</f>
        <v>1.2479118288071579E-3</v>
      </c>
      <c r="AL2096" s="74" t="e">
        <f>IF(AK2096&lt;#REF!,"STRIKE",IF(AK2096&gt;=#REF!,"GOOD"))</f>
        <v>#REF!</v>
      </c>
      <c r="AM2096" s="75">
        <f>VLOOKUP(H2096,'Roll ups'!A:B,2,FALSE)</f>
        <v>325145452.83999985</v>
      </c>
      <c r="AN2096" s="77">
        <f t="shared" si="84"/>
        <v>2.6528324245840015E-4</v>
      </c>
      <c r="AO2096" s="74" t="str">
        <f>IFERROR(VLOOKUP(Table2[[#This Row],[Product Name]],'Roll ups'!L:P,5,FALSE),"GOOD")</f>
        <v>GOOD</v>
      </c>
      <c r="AP2096" s="74">
        <f>Table2[[#This Row],[Retail Dollar Vol Current 12 Mths]]/Table2[[#This Row],[SHELF SALES  LOOKUP]]</f>
        <v>2.6528324245840015E-4</v>
      </c>
      <c r="AQ2096" s="69">
        <f t="shared" si="85"/>
        <v>0</v>
      </c>
      <c r="AR2096" s="69" t="str">
        <f>IF(Table2[[#This Row],[Shelf Dollar Vol Last 12 Mths]]="","NO SALES LY",IF(Table2[[#This Row],[Shelf Dollar Vol Last 12 Mths]]&gt;0,IF(Table2[[#This Row],[COUNT OF STRIKES]]=0,"GOOD",IF(Table2[[#This Row],[COUNT OF STRIKES]]=1,"FAIR",IF(Table2[[#This Row],[COUNT OF STRIKES]]=2,"BUBBLE",IF(Table2[[#This Row],[COUNT OF STRIKES]]=3,"AT RISK"))))))</f>
        <v>NO SALES LY</v>
      </c>
      <c r="AS2096" s="69" t="e">
        <f>IF(Table2[[#This Row],[Shelf Dollar Vol Current 12 Mths]]&gt;#REF!,"MEETS $ CRITERIA",IF(Table2[[#This Row],[Shelf Dollar Vol Current 12 Mths]]&lt;#REF!+1,"DOES NOT MEET $ CRITERIA"))</f>
        <v>#REF!</v>
      </c>
      <c r="AT2096" s="78"/>
    </row>
    <row r="2097" spans="1:46" ht="13.8" x14ac:dyDescent="0.3">
      <c r="A2097" s="68" t="s">
        <v>11267</v>
      </c>
      <c r="B2097" s="69">
        <v>21181</v>
      </c>
      <c r="C2097" s="69">
        <v>221</v>
      </c>
      <c r="D2097" s="69" t="s">
        <v>25</v>
      </c>
      <c r="E2097" s="70">
        <v>45413</v>
      </c>
      <c r="F2097" s="70" t="s">
        <v>10734</v>
      </c>
      <c r="G2097" s="71" t="s">
        <v>11268</v>
      </c>
      <c r="H2097" s="69" t="s">
        <v>6315</v>
      </c>
      <c r="I2097" s="68" t="s">
        <v>758</v>
      </c>
      <c r="J2097" s="68" t="s">
        <v>175</v>
      </c>
      <c r="K2097" s="68" t="s">
        <v>146</v>
      </c>
      <c r="L2097" s="68" t="s">
        <v>146</v>
      </c>
      <c r="M2097" s="68" t="s">
        <v>175</v>
      </c>
      <c r="N2097" s="68" t="s">
        <v>176</v>
      </c>
      <c r="O2097" s="68" t="s">
        <v>11269</v>
      </c>
      <c r="P2097" s="72" t="s">
        <v>6357</v>
      </c>
      <c r="Q2097" s="68" t="s">
        <v>51</v>
      </c>
      <c r="R2097" s="68" t="s">
        <v>31</v>
      </c>
      <c r="S2097" s="68">
        <v>1</v>
      </c>
      <c r="T2097" s="68">
        <v>2</v>
      </c>
      <c r="U2097" s="68">
        <v>-3</v>
      </c>
      <c r="V2097" s="68">
        <v>13.5</v>
      </c>
      <c r="W2097" s="68">
        <v>18.5</v>
      </c>
      <c r="X2097" s="68">
        <v>-0.37</v>
      </c>
      <c r="Y2097" s="68">
        <v>57</v>
      </c>
      <c r="Z2097" s="68">
        <v>118.75</v>
      </c>
      <c r="AA2097" s="68">
        <v>-1.08</v>
      </c>
      <c r="AB2097" s="73">
        <v>31819.68</v>
      </c>
      <c r="AC2097" s="73">
        <v>66291</v>
      </c>
      <c r="AD2097" s="73">
        <v>31819.68</v>
      </c>
      <c r="AE2097" s="73">
        <v>66291</v>
      </c>
      <c r="AF2097" s="73"/>
      <c r="AG2097" s="73">
        <f>IFERROR(VLOOKUP(J2097,'Roll ups'!D:E,2,FALSE),0)</f>
        <v>52239627.039999984</v>
      </c>
      <c r="AH2097" s="74">
        <f>IF(Table2[[#This Row],[CATEGORY TTL LOOKUP]]=0,0,IF(Table2[[#This Row],[CATEGORY TTL LOOKUP]]&gt;0,SUM(AB2097/AG2097)))</f>
        <v>6.0911001480993751E-4</v>
      </c>
      <c r="AI2097" s="74" t="str">
        <f>IFERROR(IF(AH2097&lt;#REF!,"STRIKE",IF(AH2097&gt;=#REF!,"GOOD")),"NO DATA")</f>
        <v>NO DATA</v>
      </c>
      <c r="AJ2097" s="75">
        <f>IFERROR(VLOOKUP(K2097,'Roll ups'!H:I,2,FALSE),0)</f>
        <v>69119979.479999974</v>
      </c>
      <c r="AK2097" s="76">
        <f>IF(Table2[[#This Row],[PRICE TIER LOOKUP]]=0,0,IF(Table2[[#This Row],[PRICE TIER LOOKUP]]&gt;0,SUM(AB2097/AJ2097)))</f>
        <v>4.6035430333435064E-4</v>
      </c>
      <c r="AL2097" s="74" t="e">
        <f>IF(AK2097&lt;#REF!,"STRIKE",IF(AK2097&gt;=#REF!,"GOOD"))</f>
        <v>#REF!</v>
      </c>
      <c r="AM2097" s="75">
        <f>VLOOKUP(H2097,'Roll ups'!A:B,2,FALSE)</f>
        <v>325145452.83999985</v>
      </c>
      <c r="AN2097" s="77">
        <f t="shared" si="84"/>
        <v>9.7862909421212414E-5</v>
      </c>
      <c r="AO2097" s="74" t="str">
        <f>IFERROR(VLOOKUP(Table2[[#This Row],[Product Name]],'Roll ups'!L:P,5,FALSE),"GOOD")</f>
        <v>GOOD</v>
      </c>
      <c r="AP2097" s="74">
        <f>Table2[[#This Row],[Retail Dollar Vol Current 12 Mths]]/Table2[[#This Row],[SHELF SALES  LOOKUP]]</f>
        <v>9.7862909421212414E-5</v>
      </c>
      <c r="AQ2097" s="69">
        <f t="shared" si="85"/>
        <v>0</v>
      </c>
      <c r="AR209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097" s="69" t="e">
        <f>IF(Table2[[#This Row],[Shelf Dollar Vol Current 12 Mths]]&gt;#REF!,"MEETS $ CRITERIA",IF(Table2[[#This Row],[Shelf Dollar Vol Current 12 Mths]]&lt;#REF!+1,"DOES NOT MEET $ CRITERIA"))</f>
        <v>#REF!</v>
      </c>
      <c r="AT2097" s="78"/>
    </row>
    <row r="2098" spans="1:46" ht="13.8" x14ac:dyDescent="0.3">
      <c r="A2098" s="68" t="s">
        <v>11270</v>
      </c>
      <c r="B2098" s="69">
        <v>26150</v>
      </c>
      <c r="C2098" s="69">
        <v>155</v>
      </c>
      <c r="D2098" s="69" t="s">
        <v>25</v>
      </c>
      <c r="E2098" s="70">
        <v>45413</v>
      </c>
      <c r="F2098" s="70" t="s">
        <v>10734</v>
      </c>
      <c r="G2098" s="71" t="s">
        <v>11271</v>
      </c>
      <c r="H2098" s="69" t="s">
        <v>6315</v>
      </c>
      <c r="I2098" s="68" t="s">
        <v>758</v>
      </c>
      <c r="J2098" s="68" t="s">
        <v>175</v>
      </c>
      <c r="K2098" s="68" t="s">
        <v>6320</v>
      </c>
      <c r="L2098" s="68" t="s">
        <v>6320</v>
      </c>
      <c r="M2098" s="68" t="s">
        <v>175</v>
      </c>
      <c r="N2098" s="68" t="s">
        <v>176</v>
      </c>
      <c r="O2098" s="68" t="s">
        <v>11272</v>
      </c>
      <c r="P2098" s="72" t="s">
        <v>6357</v>
      </c>
      <c r="Q2098" s="68" t="s">
        <v>397</v>
      </c>
      <c r="R2098" s="68" t="s">
        <v>31</v>
      </c>
      <c r="S2098" s="68">
        <v>3</v>
      </c>
      <c r="T2098" s="68">
        <v>108</v>
      </c>
      <c r="U2098" s="68">
        <v>-35</v>
      </c>
      <c r="V2098" s="68">
        <v>17</v>
      </c>
      <c r="W2098" s="68">
        <v>111</v>
      </c>
      <c r="X2098" s="68">
        <v>-5.53</v>
      </c>
      <c r="Y2098" s="68">
        <v>124</v>
      </c>
      <c r="Z2098" s="68">
        <v>111</v>
      </c>
      <c r="AA2098" s="68">
        <v>0.1</v>
      </c>
      <c r="AB2098" s="73">
        <v>38077.919999999998</v>
      </c>
      <c r="AC2098" s="73">
        <v>34085.879999999997</v>
      </c>
      <c r="AD2098" s="73">
        <v>38077.919999999998</v>
      </c>
      <c r="AE2098" s="73">
        <v>34085.879999999997</v>
      </c>
      <c r="AF2098" s="73"/>
      <c r="AG2098" s="73">
        <f>IFERROR(VLOOKUP(J2098,'Roll ups'!D:E,2,FALSE),0)</f>
        <v>52239627.039999984</v>
      </c>
      <c r="AH2098" s="74">
        <f>IF(Table2[[#This Row],[CATEGORY TTL LOOKUP]]=0,0,IF(Table2[[#This Row],[CATEGORY TTL LOOKUP]]&gt;0,SUM(AB2098/AG2098)))</f>
        <v>7.2890872614468822E-4</v>
      </c>
      <c r="AI2098" s="74" t="str">
        <f>IFERROR(IF(AH2098&lt;#REF!,"STRIKE",IF(AH2098&gt;=#REF!,"GOOD")),"NO DATA")</f>
        <v>NO DATA</v>
      </c>
      <c r="AJ2098" s="75">
        <f>IFERROR(VLOOKUP(K2098,'Roll ups'!H:I,2,FALSE),0)</f>
        <v>3676796.11</v>
      </c>
      <c r="AK2098" s="76">
        <f>IF(Table2[[#This Row],[PRICE TIER LOOKUP]]=0,0,IF(Table2[[#This Row],[PRICE TIER LOOKUP]]&gt;0,SUM(AB2098/AJ2098)))</f>
        <v>1.035627727532599E-2</v>
      </c>
      <c r="AL2098" s="74" t="e">
        <f>IF(AK2098&lt;#REF!,"STRIKE",IF(AK2098&gt;=#REF!,"GOOD"))</f>
        <v>#REF!</v>
      </c>
      <c r="AM2098" s="75">
        <f>VLOOKUP(H2098,'Roll ups'!A:B,2,FALSE)</f>
        <v>325145452.83999985</v>
      </c>
      <c r="AN2098" s="77">
        <f t="shared" si="84"/>
        <v>1.1711041832941666E-4</v>
      </c>
      <c r="AO2098" s="74" t="str">
        <f>IFERROR(VLOOKUP(Table2[[#This Row],[Product Name]],'Roll ups'!L:P,5,FALSE),"GOOD")</f>
        <v>GOOD</v>
      </c>
      <c r="AP2098" s="74">
        <f>Table2[[#This Row],[Retail Dollar Vol Current 12 Mths]]/Table2[[#This Row],[SHELF SALES  LOOKUP]]</f>
        <v>1.1711041832941666E-4</v>
      </c>
      <c r="AQ2098" s="69">
        <f t="shared" si="85"/>
        <v>0</v>
      </c>
      <c r="AR209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098" s="69" t="e">
        <f>IF(Table2[[#This Row],[Shelf Dollar Vol Current 12 Mths]]&gt;#REF!,"MEETS $ CRITERIA",IF(Table2[[#This Row],[Shelf Dollar Vol Current 12 Mths]]&lt;#REF!+1,"DOES NOT MEET $ CRITERIA"))</f>
        <v>#REF!</v>
      </c>
      <c r="AT2098" s="78"/>
    </row>
    <row r="2099" spans="1:46" ht="13.8" x14ac:dyDescent="0.3">
      <c r="A2099" s="68" t="s">
        <v>11273</v>
      </c>
      <c r="B2099" s="69">
        <v>85046</v>
      </c>
      <c r="C2099" s="69">
        <v>89</v>
      </c>
      <c r="D2099" s="69" t="s">
        <v>25</v>
      </c>
      <c r="E2099" s="70">
        <v>45413</v>
      </c>
      <c r="F2099" s="70" t="s">
        <v>10734</v>
      </c>
      <c r="G2099" s="71" t="s">
        <v>11274</v>
      </c>
      <c r="H2099" s="69" t="s">
        <v>6315</v>
      </c>
      <c r="I2099" s="68" t="s">
        <v>245</v>
      </c>
      <c r="J2099" s="68" t="s">
        <v>245</v>
      </c>
      <c r="K2099" s="68" t="s">
        <v>146</v>
      </c>
      <c r="L2099" s="68" t="s">
        <v>146</v>
      </c>
      <c r="M2099" s="68" t="s">
        <v>245</v>
      </c>
      <c r="N2099" s="68" t="s">
        <v>246</v>
      </c>
      <c r="O2099" s="68" t="s">
        <v>11275</v>
      </c>
      <c r="P2099" s="72" t="s">
        <v>245</v>
      </c>
      <c r="Q2099" s="68" t="s">
        <v>397</v>
      </c>
      <c r="R2099" s="68" t="s">
        <v>31</v>
      </c>
      <c r="S2099" s="68">
        <v>15</v>
      </c>
      <c r="T2099" s="68"/>
      <c r="U2099" s="68">
        <v>1</v>
      </c>
      <c r="V2099" s="68">
        <v>62</v>
      </c>
      <c r="W2099" s="68"/>
      <c r="X2099" s="68">
        <v>1</v>
      </c>
      <c r="Y2099" s="68">
        <v>62</v>
      </c>
      <c r="Z2099" s="68"/>
      <c r="AA2099" s="68">
        <v>1</v>
      </c>
      <c r="AB2099" s="73">
        <v>102999.36</v>
      </c>
      <c r="AC2099" s="73"/>
      <c r="AD2099" s="73">
        <v>102999.36</v>
      </c>
      <c r="AE2099" s="73"/>
      <c r="AF2099" s="73"/>
      <c r="AG2099" s="73">
        <f>IFERROR(VLOOKUP(J2099,'Roll ups'!D:E,2,FALSE),0)</f>
        <v>57863085.470000021</v>
      </c>
      <c r="AH2099" s="74">
        <f>IF(Table2[[#This Row],[CATEGORY TTL LOOKUP]]=0,0,IF(Table2[[#This Row],[CATEGORY TTL LOOKUP]]&gt;0,SUM(AB2099/AG2099)))</f>
        <v>1.7800530193537909E-3</v>
      </c>
      <c r="AI2099" s="74" t="str">
        <f>IFERROR(IF(AH2099&lt;#REF!,"STRIKE",IF(AH2099&gt;=#REF!,"GOOD")),"NO DATA")</f>
        <v>NO DATA</v>
      </c>
      <c r="AJ2099" s="75">
        <f>IFERROR(VLOOKUP(K2099,'Roll ups'!H:I,2,FALSE),0)</f>
        <v>69119979.479999974</v>
      </c>
      <c r="AK2099" s="76">
        <f>IF(Table2[[#This Row],[PRICE TIER LOOKUP]]=0,0,IF(Table2[[#This Row],[PRICE TIER LOOKUP]]&gt;0,SUM(AB2099/AJ2099)))</f>
        <v>1.4901532201670156E-3</v>
      </c>
      <c r="AL2099" s="74" t="e">
        <f>IF(AK2099&lt;#REF!,"STRIKE",IF(AK2099&gt;=#REF!,"GOOD"))</f>
        <v>#REF!</v>
      </c>
      <c r="AM2099" s="75">
        <f>VLOOKUP(H2099,'Roll ups'!A:B,2,FALSE)</f>
        <v>325145452.83999985</v>
      </c>
      <c r="AN2099" s="77">
        <f t="shared" ref="AN2099:AN2100" si="86">AB2099/AM2099</f>
        <v>3.1677933398836349E-4</v>
      </c>
      <c r="AO2099" s="74" t="str">
        <f>IFERROR(VLOOKUP(Table2[[#This Row],[Product Name]],'Roll ups'!L:P,5,FALSE),"GOOD")</f>
        <v>GOOD</v>
      </c>
      <c r="AP2099" s="74">
        <f>Table2[[#This Row],[Retail Dollar Vol Current 12 Mths]]/Table2[[#This Row],[SHELF SALES  LOOKUP]]</f>
        <v>3.1677933398836349E-4</v>
      </c>
      <c r="AQ2099" s="69">
        <f t="shared" ref="AQ2099:AQ2100" si="87">COUNTIF(AG2099:AO2099,"Strike")</f>
        <v>0</v>
      </c>
      <c r="AR2099" s="69" t="str">
        <f>IF(Table2[[#This Row],[Shelf Dollar Vol Last 12 Mths]]="","NO SALES LY",IF(Table2[[#This Row],[Shelf Dollar Vol Last 12 Mths]]&gt;0,IF(Table2[[#This Row],[COUNT OF STRIKES]]=0,"GOOD",IF(Table2[[#This Row],[COUNT OF STRIKES]]=1,"FAIR",IF(Table2[[#This Row],[COUNT OF STRIKES]]=2,"BUBBLE",IF(Table2[[#This Row],[COUNT OF STRIKES]]=3,"AT RISK"))))))</f>
        <v>NO SALES LY</v>
      </c>
      <c r="AS2099" s="69" t="e">
        <f>IF(Table2[[#This Row],[Shelf Dollar Vol Current 12 Mths]]&gt;#REF!,"MEETS $ CRITERIA",IF(Table2[[#This Row],[Shelf Dollar Vol Current 12 Mths]]&lt;#REF!+1,"DOES NOT MEET $ CRITERIA"))</f>
        <v>#REF!</v>
      </c>
      <c r="AT2099" s="78"/>
    </row>
    <row r="2100" spans="1:46" ht="13.8" x14ac:dyDescent="0.3">
      <c r="A2100" s="68" t="s">
        <v>11276</v>
      </c>
      <c r="B2100" s="69">
        <v>88530</v>
      </c>
      <c r="C2100" s="69">
        <v>24</v>
      </c>
      <c r="D2100" s="69" t="s">
        <v>25</v>
      </c>
      <c r="E2100" s="70">
        <v>45413</v>
      </c>
      <c r="F2100" s="70" t="s">
        <v>10734</v>
      </c>
      <c r="G2100" s="71" t="s">
        <v>11277</v>
      </c>
      <c r="H2100" s="69" t="s">
        <v>6315</v>
      </c>
      <c r="I2100" s="68" t="s">
        <v>245</v>
      </c>
      <c r="J2100" s="68" t="s">
        <v>245</v>
      </c>
      <c r="K2100" s="68" t="s">
        <v>146</v>
      </c>
      <c r="L2100" s="68" t="s">
        <v>146</v>
      </c>
      <c r="M2100" s="68" t="s">
        <v>245</v>
      </c>
      <c r="N2100" s="68" t="s">
        <v>246</v>
      </c>
      <c r="O2100" s="68" t="s">
        <v>11278</v>
      </c>
      <c r="P2100" s="72" t="s">
        <v>245</v>
      </c>
      <c r="Q2100" s="68" t="s">
        <v>397</v>
      </c>
      <c r="R2100" s="68" t="s">
        <v>31</v>
      </c>
      <c r="S2100" s="68">
        <v>9</v>
      </c>
      <c r="T2100" s="68"/>
      <c r="U2100" s="68">
        <v>1</v>
      </c>
      <c r="V2100" s="68">
        <v>21.58</v>
      </c>
      <c r="W2100" s="68"/>
      <c r="X2100" s="68">
        <v>1</v>
      </c>
      <c r="Y2100" s="68">
        <v>21.58</v>
      </c>
      <c r="Z2100" s="68"/>
      <c r="AA2100" s="68">
        <v>1</v>
      </c>
      <c r="AB2100" s="73">
        <v>9308.4599999999991</v>
      </c>
      <c r="AC2100" s="73"/>
      <c r="AD2100" s="73">
        <v>9308.4599999999991</v>
      </c>
      <c r="AE2100" s="73"/>
      <c r="AF2100" s="73"/>
      <c r="AG2100" s="73">
        <f>IFERROR(VLOOKUP(J2100,'Roll ups'!D:E,2,FALSE),0)</f>
        <v>57863085.470000021</v>
      </c>
      <c r="AH2100" s="74">
        <f>IF(Table2[[#This Row],[CATEGORY TTL LOOKUP]]=0,0,IF(Table2[[#This Row],[CATEGORY TTL LOOKUP]]&gt;0,SUM(AB2100/AG2100)))</f>
        <v>1.6087043966616868E-4</v>
      </c>
      <c r="AI2100" s="74" t="str">
        <f>IFERROR(IF(AH2100&lt;#REF!,"STRIKE",IF(AH2100&gt;=#REF!,"GOOD")),"NO DATA")</f>
        <v>NO DATA</v>
      </c>
      <c r="AJ2100" s="75">
        <f>IFERROR(VLOOKUP(K2100,'Roll ups'!H:I,2,FALSE),0)</f>
        <v>69119979.479999974</v>
      </c>
      <c r="AK2100" s="76">
        <f>IF(Table2[[#This Row],[PRICE TIER LOOKUP]]=0,0,IF(Table2[[#This Row],[PRICE TIER LOOKUP]]&gt;0,SUM(AB2100/AJ2100)))</f>
        <v>1.3467104692491155E-4</v>
      </c>
      <c r="AL2100" s="74" t="e">
        <f>IF(AK2100&lt;#REF!,"STRIKE",IF(AK2100&gt;=#REF!,"GOOD"))</f>
        <v>#REF!</v>
      </c>
      <c r="AM2100" s="75">
        <f>VLOOKUP(H2100,'Roll ups'!A:B,2,FALSE)</f>
        <v>325145452.83999985</v>
      </c>
      <c r="AN2100" s="77">
        <f t="shared" si="86"/>
        <v>2.862860273362205E-5</v>
      </c>
      <c r="AO2100" s="74" t="str">
        <f>IFERROR(VLOOKUP(Table2[[#This Row],[Product Name]],'Roll ups'!L:P,5,FALSE),"GOOD")</f>
        <v>GOOD</v>
      </c>
      <c r="AP2100" s="74">
        <f>Table2[[#This Row],[Retail Dollar Vol Current 12 Mths]]/Table2[[#This Row],[SHELF SALES  LOOKUP]]</f>
        <v>2.862860273362205E-5</v>
      </c>
      <c r="AQ2100" s="69">
        <f t="shared" si="87"/>
        <v>0</v>
      </c>
      <c r="AR2100" s="69" t="str">
        <f>IF(Table2[[#This Row],[Shelf Dollar Vol Last 12 Mths]]="","NO SALES LY",IF(Table2[[#This Row],[Shelf Dollar Vol Last 12 Mths]]&gt;0,IF(Table2[[#This Row],[COUNT OF STRIKES]]=0,"GOOD",IF(Table2[[#This Row],[COUNT OF STRIKES]]=1,"FAIR",IF(Table2[[#This Row],[COUNT OF STRIKES]]=2,"BUBBLE",IF(Table2[[#This Row],[COUNT OF STRIKES]]=3,"AT RISK"))))))</f>
        <v>NO SALES LY</v>
      </c>
      <c r="AS2100" s="69" t="e">
        <f>IF(Table2[[#This Row],[Shelf Dollar Vol Current 12 Mths]]&gt;#REF!,"MEETS $ CRITERIA",IF(Table2[[#This Row],[Shelf Dollar Vol Current 12 Mths]]&lt;#REF!+1,"DOES NOT MEET $ CRITERIA"))</f>
        <v>#REF!</v>
      </c>
      <c r="AT2100" s="78"/>
    </row>
    <row r="2101" spans="1:46" ht="13.8" x14ac:dyDescent="0.3">
      <c r="A2101" s="68" t="s">
        <v>11279</v>
      </c>
      <c r="B2101" s="69">
        <v>102353</v>
      </c>
      <c r="C2101" s="69">
        <v>8</v>
      </c>
      <c r="D2101" s="69" t="s">
        <v>25</v>
      </c>
      <c r="E2101" s="70">
        <v>45444</v>
      </c>
      <c r="F2101" s="70" t="s">
        <v>10734</v>
      </c>
      <c r="G2101" s="71" t="s">
        <v>11280</v>
      </c>
      <c r="H2101" s="69" t="s">
        <v>6315</v>
      </c>
      <c r="I2101" s="68" t="s">
        <v>252</v>
      </c>
      <c r="J2101" s="68" t="s">
        <v>252</v>
      </c>
      <c r="K2101" s="68" t="s">
        <v>132</v>
      </c>
      <c r="L2101" s="68" t="s">
        <v>132</v>
      </c>
      <c r="M2101" s="68" t="s">
        <v>252</v>
      </c>
      <c r="N2101" s="68" t="s">
        <v>184</v>
      </c>
      <c r="O2101" s="68" t="s">
        <v>11281</v>
      </c>
      <c r="P2101" s="72" t="s">
        <v>191</v>
      </c>
      <c r="Q2101" s="68" t="s">
        <v>55</v>
      </c>
      <c r="R2101" s="68" t="s">
        <v>31</v>
      </c>
      <c r="S2101" s="68">
        <v>7</v>
      </c>
      <c r="T2101" s="68"/>
      <c r="U2101" s="68">
        <v>1</v>
      </c>
      <c r="V2101" s="68">
        <v>7.33</v>
      </c>
      <c r="W2101" s="68"/>
      <c r="X2101" s="68">
        <v>1</v>
      </c>
      <c r="Y2101" s="68">
        <v>7.33</v>
      </c>
      <c r="Z2101" s="68"/>
      <c r="AA2101" s="68">
        <v>1</v>
      </c>
      <c r="AB2101" s="73">
        <v>1452</v>
      </c>
      <c r="AC2101" s="73"/>
      <c r="AD2101" s="73">
        <v>1452</v>
      </c>
      <c r="AE2101" s="73"/>
      <c r="AF2101" s="73"/>
      <c r="AG2101" s="73">
        <f>IFERROR(VLOOKUP(J2101,'Roll ups'!D:E,2,FALSE),0)</f>
        <v>73393567.950000003</v>
      </c>
      <c r="AH2101" s="74">
        <f>IF(Table2[[#This Row],[CATEGORY TTL LOOKUP]]=0,0,IF(Table2[[#This Row],[CATEGORY TTL LOOKUP]]&gt;0,SUM(AB2101/AG2101)))</f>
        <v>1.9783750000942692E-5</v>
      </c>
      <c r="AI2101" s="74" t="str">
        <f>IFERROR(IF(AH2101&lt;#REF!,"STRIKE",IF(AH2101&gt;=#REF!,"GOOD")),"NO DATA")</f>
        <v>NO DATA</v>
      </c>
      <c r="AJ2101" s="75">
        <f>IFERROR(VLOOKUP(K2101,'Roll ups'!H:I,2,FALSE),0)</f>
        <v>126094742.97999983</v>
      </c>
      <c r="AK2101" s="76">
        <f>IF(Table2[[#This Row],[PRICE TIER LOOKUP]]=0,0,IF(Table2[[#This Row],[PRICE TIER LOOKUP]]&gt;0,SUM(AB2101/AJ2101)))</f>
        <v>1.1515150954630243E-5</v>
      </c>
      <c r="AL2101" s="74" t="e">
        <f>IF(AK2101&lt;#REF!,"STRIKE",IF(AK2101&gt;=#REF!,"GOOD"))</f>
        <v>#REF!</v>
      </c>
      <c r="AM2101" s="75">
        <f>VLOOKUP(H2101,'Roll ups'!A:B,2,FALSE)</f>
        <v>325145452.83999985</v>
      </c>
      <c r="AN2101" s="77">
        <f t="shared" ref="AN2101:AN2112" si="88">AB2101/AM2101</f>
        <v>4.4656936989812734E-6</v>
      </c>
      <c r="AO2101" s="74" t="str">
        <f>IFERROR(VLOOKUP(Table2[[#This Row],[Product Name]],'Roll ups'!L:P,5,FALSE),"GOOD")</f>
        <v>GOOD</v>
      </c>
      <c r="AP2101" s="74">
        <f>Table2[[#This Row],[Retail Dollar Vol Current 12 Mths]]/Table2[[#This Row],[SHELF SALES  LOOKUP]]</f>
        <v>4.4656936989812734E-6</v>
      </c>
      <c r="AQ2101" s="69">
        <f t="shared" ref="AQ2101:AQ2112" si="89">COUNTIF(AG2101:AO2101,"Strike")</f>
        <v>0</v>
      </c>
      <c r="AR2101" s="69" t="str">
        <f>IF(Table2[[#This Row],[Shelf Dollar Vol Last 12 Mths]]="","NO SALES LY",IF(Table2[[#This Row],[Shelf Dollar Vol Last 12 Mths]]&gt;0,IF(Table2[[#This Row],[COUNT OF STRIKES]]=0,"GOOD",IF(Table2[[#This Row],[COUNT OF STRIKES]]=1,"FAIR",IF(Table2[[#This Row],[COUNT OF STRIKES]]=2,"BUBBLE",IF(Table2[[#This Row],[COUNT OF STRIKES]]=3,"AT RISK"))))))</f>
        <v>NO SALES LY</v>
      </c>
      <c r="AS2101" s="69" t="e">
        <f>IF(Table2[[#This Row],[Shelf Dollar Vol Current 12 Mths]]&gt;#REF!,"MEETS $ CRITERIA",IF(Table2[[#This Row],[Shelf Dollar Vol Current 12 Mths]]&lt;#REF!+1,"DOES NOT MEET $ CRITERIA"))</f>
        <v>#REF!</v>
      </c>
      <c r="AT2101" s="78"/>
    </row>
    <row r="2102" spans="1:46" ht="13.8" x14ac:dyDescent="0.3">
      <c r="A2102" s="68" t="s">
        <v>11282</v>
      </c>
      <c r="B2102" s="69">
        <v>66537</v>
      </c>
      <c r="C2102" s="69">
        <v>204</v>
      </c>
      <c r="D2102" s="69" t="s">
        <v>25</v>
      </c>
      <c r="E2102" s="70">
        <v>45474</v>
      </c>
      <c r="F2102" s="70" t="s">
        <v>10734</v>
      </c>
      <c r="G2102" s="71" t="s">
        <v>11283</v>
      </c>
      <c r="H2102" s="69" t="s">
        <v>6315</v>
      </c>
      <c r="I2102" s="68" t="s">
        <v>299</v>
      </c>
      <c r="J2102" s="68" t="s">
        <v>191</v>
      </c>
      <c r="K2102" s="68" t="s">
        <v>132</v>
      </c>
      <c r="L2102" s="68" t="s">
        <v>132</v>
      </c>
      <c r="M2102" s="68" t="s">
        <v>191</v>
      </c>
      <c r="N2102" s="68" t="s">
        <v>211</v>
      </c>
      <c r="O2102" s="68" t="s">
        <v>11284</v>
      </c>
      <c r="P2102" s="72" t="s">
        <v>191</v>
      </c>
      <c r="Q2102" s="68" t="s">
        <v>26</v>
      </c>
      <c r="R2102" s="68" t="s">
        <v>27</v>
      </c>
      <c r="S2102" s="68">
        <v>12</v>
      </c>
      <c r="T2102" s="68"/>
      <c r="U2102" s="68">
        <v>1</v>
      </c>
      <c r="V2102" s="68">
        <v>140.72</v>
      </c>
      <c r="W2102" s="68"/>
      <c r="X2102" s="68">
        <v>1</v>
      </c>
      <c r="Y2102" s="68">
        <v>158.72</v>
      </c>
      <c r="Z2102" s="68"/>
      <c r="AA2102" s="68">
        <v>1</v>
      </c>
      <c r="AB2102" s="73">
        <v>39127.199999999997</v>
      </c>
      <c r="AC2102" s="73"/>
      <c r="AD2102" s="73">
        <v>39127.199999999997</v>
      </c>
      <c r="AE2102" s="73"/>
      <c r="AF2102" s="73"/>
      <c r="AG2102" s="73">
        <f>IFERROR(VLOOKUP(J2102,'Roll ups'!D:E,2,FALSE),0)</f>
        <v>22444928.369999994</v>
      </c>
      <c r="AH2102" s="74">
        <f>IF(Table2[[#This Row],[CATEGORY TTL LOOKUP]]=0,0,IF(Table2[[#This Row],[CATEGORY TTL LOOKUP]]&gt;0,SUM(AB2102/AG2102)))</f>
        <v>1.7432535027510987E-3</v>
      </c>
      <c r="AI2102" s="74" t="str">
        <f>IFERROR(IF(AH2102&lt;#REF!,"STRIKE",IF(AH2102&gt;=#REF!,"GOOD")),"NO DATA")</f>
        <v>NO DATA</v>
      </c>
      <c r="AJ2102" s="75">
        <f>IFERROR(VLOOKUP(K2102,'Roll ups'!H:I,2,FALSE),0)</f>
        <v>126094742.97999983</v>
      </c>
      <c r="AK2102" s="76">
        <f>IF(Table2[[#This Row],[PRICE TIER LOOKUP]]=0,0,IF(Table2[[#This Row],[PRICE TIER LOOKUP]]&gt;0,SUM(AB2102/AJ2102)))</f>
        <v>3.1030000993939968E-4</v>
      </c>
      <c r="AL2102" s="74" t="e">
        <f>IF(AK2102&lt;#REF!,"STRIKE",IF(AK2102&gt;=#REF!,"GOOD"))</f>
        <v>#REF!</v>
      </c>
      <c r="AM2102" s="75">
        <f>VLOOKUP(H2102,'Roll ups'!A:B,2,FALSE)</f>
        <v>325145452.83999985</v>
      </c>
      <c r="AN2102" s="77">
        <f t="shared" si="88"/>
        <v>1.203375278917218E-4</v>
      </c>
      <c r="AO2102" s="74" t="str">
        <f>IFERROR(VLOOKUP(Table2[[#This Row],[Product Name]],'Roll ups'!L:P,5,FALSE),"GOOD")</f>
        <v>GOOD</v>
      </c>
      <c r="AP2102" s="74">
        <f>Table2[[#This Row],[Retail Dollar Vol Current 12 Mths]]/Table2[[#This Row],[SHELF SALES  LOOKUP]]</f>
        <v>1.203375278917218E-4</v>
      </c>
      <c r="AQ2102" s="69">
        <f t="shared" si="89"/>
        <v>0</v>
      </c>
      <c r="AR2102" s="69" t="str">
        <f>IF(Table2[[#This Row],[Shelf Dollar Vol Last 12 Mths]]="","NO SALES LY",IF(Table2[[#This Row],[Shelf Dollar Vol Last 12 Mths]]&gt;0,IF(Table2[[#This Row],[COUNT OF STRIKES]]=0,"GOOD",IF(Table2[[#This Row],[COUNT OF STRIKES]]=1,"FAIR",IF(Table2[[#This Row],[COUNT OF STRIKES]]=2,"BUBBLE",IF(Table2[[#This Row],[COUNT OF STRIKES]]=3,"AT RISK"))))))</f>
        <v>NO SALES LY</v>
      </c>
      <c r="AS2102" s="69" t="e">
        <f>IF(Table2[[#This Row],[Shelf Dollar Vol Current 12 Mths]]&gt;#REF!,"MEETS $ CRITERIA",IF(Table2[[#This Row],[Shelf Dollar Vol Current 12 Mths]]&lt;#REF!+1,"DOES NOT MEET $ CRITERIA"))</f>
        <v>#REF!</v>
      </c>
      <c r="AT2102" s="78"/>
    </row>
    <row r="2103" spans="1:46" ht="13.8" x14ac:dyDescent="0.3">
      <c r="A2103" s="68" t="s">
        <v>11285</v>
      </c>
      <c r="B2103" s="69">
        <v>66538</v>
      </c>
      <c r="C2103" s="69">
        <v>261</v>
      </c>
      <c r="D2103" s="69" t="s">
        <v>25</v>
      </c>
      <c r="E2103" s="70">
        <v>45474</v>
      </c>
      <c r="F2103" s="70" t="s">
        <v>10734</v>
      </c>
      <c r="G2103" s="71" t="s">
        <v>11286</v>
      </c>
      <c r="H2103" s="69" t="s">
        <v>6315</v>
      </c>
      <c r="I2103" s="68" t="s">
        <v>299</v>
      </c>
      <c r="J2103" s="68" t="s">
        <v>191</v>
      </c>
      <c r="K2103" s="68" t="s">
        <v>132</v>
      </c>
      <c r="L2103" s="68" t="s">
        <v>132</v>
      </c>
      <c r="M2103" s="68" t="s">
        <v>191</v>
      </c>
      <c r="N2103" s="68" t="s">
        <v>211</v>
      </c>
      <c r="O2103" s="68" t="s">
        <v>11287</v>
      </c>
      <c r="P2103" s="72" t="s">
        <v>191</v>
      </c>
      <c r="Q2103" s="68" t="s">
        <v>26</v>
      </c>
      <c r="R2103" s="68" t="s">
        <v>27</v>
      </c>
      <c r="S2103" s="68">
        <v>49</v>
      </c>
      <c r="T2103" s="68"/>
      <c r="U2103" s="68">
        <v>1</v>
      </c>
      <c r="V2103" s="68">
        <v>309</v>
      </c>
      <c r="W2103" s="68"/>
      <c r="X2103" s="68">
        <v>1</v>
      </c>
      <c r="Y2103" s="68">
        <v>356</v>
      </c>
      <c r="Z2103" s="68"/>
      <c r="AA2103" s="68">
        <v>1</v>
      </c>
      <c r="AB2103" s="73">
        <v>75528.960000000006</v>
      </c>
      <c r="AC2103" s="73"/>
      <c r="AD2103" s="73">
        <v>75528.960000000006</v>
      </c>
      <c r="AE2103" s="73"/>
      <c r="AF2103" s="73"/>
      <c r="AG2103" s="73">
        <f>IFERROR(VLOOKUP(J2103,'Roll ups'!D:E,2,FALSE),0)</f>
        <v>22444928.369999994</v>
      </c>
      <c r="AH2103" s="74">
        <f>IF(Table2[[#This Row],[CATEGORY TTL LOOKUP]]=0,0,IF(Table2[[#This Row],[CATEGORY TTL LOOKUP]]&gt;0,SUM(AB2103/AG2103)))</f>
        <v>3.3650791285639568E-3</v>
      </c>
      <c r="AI2103" s="74" t="str">
        <f>IFERROR(IF(AH2103&lt;#REF!,"STRIKE",IF(AH2103&gt;=#REF!,"GOOD")),"NO DATA")</f>
        <v>NO DATA</v>
      </c>
      <c r="AJ2103" s="75">
        <f>IFERROR(VLOOKUP(K2103,'Roll ups'!H:I,2,FALSE),0)</f>
        <v>126094742.97999983</v>
      </c>
      <c r="AK2103" s="76">
        <f>IF(Table2[[#This Row],[PRICE TIER LOOKUP]]=0,0,IF(Table2[[#This Row],[PRICE TIER LOOKUP]]&gt;0,SUM(AB2103/AJ2103)))</f>
        <v>5.9898579603734814E-4</v>
      </c>
      <c r="AL2103" s="74" t="e">
        <f>IF(AK2103&lt;#REF!,"STRIKE",IF(AK2103&gt;=#REF!,"GOOD"))</f>
        <v>#REF!</v>
      </c>
      <c r="AM2103" s="75">
        <f>VLOOKUP(H2103,'Roll ups'!A:B,2,FALSE)</f>
        <v>325145452.83999985</v>
      </c>
      <c r="AN2103" s="77">
        <f t="shared" si="88"/>
        <v>2.3229283799077729E-4</v>
      </c>
      <c r="AO2103" s="74" t="str">
        <f>IFERROR(VLOOKUP(Table2[[#This Row],[Product Name]],'Roll ups'!L:P,5,FALSE),"GOOD")</f>
        <v>GOOD</v>
      </c>
      <c r="AP2103" s="74">
        <f>Table2[[#This Row],[Retail Dollar Vol Current 12 Mths]]/Table2[[#This Row],[SHELF SALES  LOOKUP]]</f>
        <v>2.3229283799077729E-4</v>
      </c>
      <c r="AQ2103" s="69">
        <f t="shared" si="89"/>
        <v>0</v>
      </c>
      <c r="AR2103" s="69" t="str">
        <f>IF(Table2[[#This Row],[Shelf Dollar Vol Last 12 Mths]]="","NO SALES LY",IF(Table2[[#This Row],[Shelf Dollar Vol Last 12 Mths]]&gt;0,IF(Table2[[#This Row],[COUNT OF STRIKES]]=0,"GOOD",IF(Table2[[#This Row],[COUNT OF STRIKES]]=1,"FAIR",IF(Table2[[#This Row],[COUNT OF STRIKES]]=2,"BUBBLE",IF(Table2[[#This Row],[COUNT OF STRIKES]]=3,"AT RISK"))))))</f>
        <v>NO SALES LY</v>
      </c>
      <c r="AS2103" s="69" t="e">
        <f>IF(Table2[[#This Row],[Shelf Dollar Vol Current 12 Mths]]&gt;#REF!,"MEETS $ CRITERIA",IF(Table2[[#This Row],[Shelf Dollar Vol Current 12 Mths]]&lt;#REF!+1,"DOES NOT MEET $ CRITERIA"))</f>
        <v>#REF!</v>
      </c>
      <c r="AT2103" s="78"/>
    </row>
    <row r="2104" spans="1:46" ht="13.8" x14ac:dyDescent="0.3">
      <c r="A2104" s="68" t="s">
        <v>11288</v>
      </c>
      <c r="B2104" s="69">
        <v>73558</v>
      </c>
      <c r="C2104" s="69">
        <v>150</v>
      </c>
      <c r="D2104" s="69" t="s">
        <v>25</v>
      </c>
      <c r="E2104" s="70">
        <v>45474</v>
      </c>
      <c r="F2104" s="70" t="s">
        <v>10734</v>
      </c>
      <c r="G2104" s="71" t="s">
        <v>11289</v>
      </c>
      <c r="H2104" s="69" t="s">
        <v>6315</v>
      </c>
      <c r="I2104" s="68" t="s">
        <v>711</v>
      </c>
      <c r="J2104" s="68" t="s">
        <v>191</v>
      </c>
      <c r="K2104" s="68" t="s">
        <v>132</v>
      </c>
      <c r="L2104" s="68" t="s">
        <v>132</v>
      </c>
      <c r="M2104" s="68" t="s">
        <v>191</v>
      </c>
      <c r="N2104" s="68" t="s">
        <v>211</v>
      </c>
      <c r="O2104" s="68" t="s">
        <v>11290</v>
      </c>
      <c r="P2104" s="72" t="s">
        <v>191</v>
      </c>
      <c r="Q2104" s="68" t="s">
        <v>2907</v>
      </c>
      <c r="R2104" s="68" t="s">
        <v>60</v>
      </c>
      <c r="S2104" s="68">
        <v>1</v>
      </c>
      <c r="T2104" s="68"/>
      <c r="U2104" s="68">
        <v>1</v>
      </c>
      <c r="V2104" s="68">
        <v>30</v>
      </c>
      <c r="W2104" s="68"/>
      <c r="X2104" s="68">
        <v>1</v>
      </c>
      <c r="Y2104" s="68">
        <v>182</v>
      </c>
      <c r="Z2104" s="68"/>
      <c r="AA2104" s="68">
        <v>1</v>
      </c>
      <c r="AB2104" s="73">
        <v>45274.32</v>
      </c>
      <c r="AC2104" s="73"/>
      <c r="AD2104" s="73">
        <v>45274.32</v>
      </c>
      <c r="AE2104" s="73"/>
      <c r="AF2104" s="73"/>
      <c r="AG2104" s="73">
        <f>IFERROR(VLOOKUP(J2104,'Roll ups'!D:E,2,FALSE),0)</f>
        <v>22444928.369999994</v>
      </c>
      <c r="AH2104" s="74">
        <f>IF(Table2[[#This Row],[CATEGORY TTL LOOKUP]]=0,0,IF(Table2[[#This Row],[CATEGORY TTL LOOKUP]]&gt;0,SUM(AB2104/AG2104)))</f>
        <v>2.0171291818651509E-3</v>
      </c>
      <c r="AI2104" s="74" t="str">
        <f>IFERROR(IF(AH2104&lt;#REF!,"STRIKE",IF(AH2104&gt;=#REF!,"GOOD")),"NO DATA")</f>
        <v>NO DATA</v>
      </c>
      <c r="AJ2104" s="75">
        <f>IFERROR(VLOOKUP(K2104,'Roll ups'!H:I,2,FALSE),0)</f>
        <v>126094742.97999983</v>
      </c>
      <c r="AK2104" s="76">
        <f>IF(Table2[[#This Row],[PRICE TIER LOOKUP]]=0,0,IF(Table2[[#This Row],[PRICE TIER LOOKUP]]&gt;0,SUM(AB2104/AJ2104)))</f>
        <v>3.5905002008831613E-4</v>
      </c>
      <c r="AL2104" s="74" t="e">
        <f>IF(AK2104&lt;#REF!,"STRIKE",IF(AK2104&gt;=#REF!,"GOOD"))</f>
        <v>#REF!</v>
      </c>
      <c r="AM2104" s="75">
        <f>VLOOKUP(H2104,'Roll ups'!A:B,2,FALSE)</f>
        <v>325145452.83999985</v>
      </c>
      <c r="AN2104" s="77">
        <f t="shared" si="88"/>
        <v>1.3924328205899576E-4</v>
      </c>
      <c r="AO2104" s="74" t="str">
        <f>IFERROR(VLOOKUP(Table2[[#This Row],[Product Name]],'Roll ups'!L:P,5,FALSE),"GOOD")</f>
        <v>GOOD</v>
      </c>
      <c r="AP2104" s="74">
        <f>Table2[[#This Row],[Retail Dollar Vol Current 12 Mths]]/Table2[[#This Row],[SHELF SALES  LOOKUP]]</f>
        <v>1.3924328205899576E-4</v>
      </c>
      <c r="AQ2104" s="69">
        <f t="shared" si="89"/>
        <v>0</v>
      </c>
      <c r="AR2104" s="69" t="str">
        <f>IF(Table2[[#This Row],[Shelf Dollar Vol Last 12 Mths]]="","NO SALES LY",IF(Table2[[#This Row],[Shelf Dollar Vol Last 12 Mths]]&gt;0,IF(Table2[[#This Row],[COUNT OF STRIKES]]=0,"GOOD",IF(Table2[[#This Row],[COUNT OF STRIKES]]=1,"FAIR",IF(Table2[[#This Row],[COUNT OF STRIKES]]=2,"BUBBLE",IF(Table2[[#This Row],[COUNT OF STRIKES]]=3,"AT RISK"))))))</f>
        <v>NO SALES LY</v>
      </c>
      <c r="AS2104" s="69" t="e">
        <f>IF(Table2[[#This Row],[Shelf Dollar Vol Current 12 Mths]]&gt;#REF!,"MEETS $ CRITERIA",IF(Table2[[#This Row],[Shelf Dollar Vol Current 12 Mths]]&lt;#REF!+1,"DOES NOT MEET $ CRITERIA"))</f>
        <v>#REF!</v>
      </c>
      <c r="AT2104" s="78"/>
    </row>
    <row r="2105" spans="1:46" ht="13.8" x14ac:dyDescent="0.3">
      <c r="A2105" s="68" t="s">
        <v>11291</v>
      </c>
      <c r="B2105" s="69">
        <v>80023</v>
      </c>
      <c r="C2105" s="69">
        <v>422</v>
      </c>
      <c r="D2105" s="69" t="s">
        <v>25</v>
      </c>
      <c r="E2105" s="70">
        <v>45474</v>
      </c>
      <c r="F2105" s="70" t="s">
        <v>10734</v>
      </c>
      <c r="G2105" s="71" t="s">
        <v>11292</v>
      </c>
      <c r="H2105" s="69" t="s">
        <v>6315</v>
      </c>
      <c r="I2105" s="68" t="s">
        <v>54</v>
      </c>
      <c r="J2105" s="68" t="s">
        <v>191</v>
      </c>
      <c r="K2105" s="68" t="s">
        <v>132</v>
      </c>
      <c r="L2105" s="68" t="s">
        <v>132</v>
      </c>
      <c r="M2105" s="68" t="s">
        <v>191</v>
      </c>
      <c r="N2105" s="68" t="s">
        <v>206</v>
      </c>
      <c r="O2105" s="68" t="s">
        <v>11293</v>
      </c>
      <c r="P2105" s="72" t="s">
        <v>191</v>
      </c>
      <c r="Q2105" s="68" t="s">
        <v>194</v>
      </c>
      <c r="R2105" s="68" t="s">
        <v>6402</v>
      </c>
      <c r="S2105" s="68"/>
      <c r="T2105" s="68">
        <v>118</v>
      </c>
      <c r="U2105" s="68"/>
      <c r="V2105" s="68">
        <v>158</v>
      </c>
      <c r="W2105" s="68">
        <v>297</v>
      </c>
      <c r="X2105" s="68">
        <v>-0.88</v>
      </c>
      <c r="Y2105" s="68">
        <v>860</v>
      </c>
      <c r="Z2105" s="68">
        <v>620.08000000000004</v>
      </c>
      <c r="AA2105" s="68">
        <v>0.28000000000000003</v>
      </c>
      <c r="AB2105" s="73">
        <v>169837.44</v>
      </c>
      <c r="AC2105" s="73">
        <v>115781.96</v>
      </c>
      <c r="AD2105" s="73">
        <v>169837.44</v>
      </c>
      <c r="AE2105" s="73">
        <v>115781.96</v>
      </c>
      <c r="AF2105" s="73"/>
      <c r="AG2105" s="73">
        <f>IFERROR(VLOOKUP(J2105,'Roll ups'!D:E,2,FALSE),0)</f>
        <v>22444928.369999994</v>
      </c>
      <c r="AH2105" s="74">
        <f>IF(Table2[[#This Row],[CATEGORY TTL LOOKUP]]=0,0,IF(Table2[[#This Row],[CATEGORY TTL LOOKUP]]&gt;0,SUM(AB2105/AG2105)))</f>
        <v>7.5668515042803877E-3</v>
      </c>
      <c r="AI2105" s="74" t="str">
        <f>IFERROR(IF(AH2105&lt;#REF!,"STRIKE",IF(AH2105&gt;=#REF!,"GOOD")),"NO DATA")</f>
        <v>NO DATA</v>
      </c>
      <c r="AJ2105" s="75">
        <f>IFERROR(VLOOKUP(K2105,'Roll ups'!H:I,2,FALSE),0)</f>
        <v>126094742.97999983</v>
      </c>
      <c r="AK2105" s="76">
        <f>IF(Table2[[#This Row],[PRICE TIER LOOKUP]]=0,0,IF(Table2[[#This Row],[PRICE TIER LOOKUP]]&gt;0,SUM(AB2105/AJ2105)))</f>
        <v>1.3469034155288956E-3</v>
      </c>
      <c r="AL2105" s="74" t="e">
        <f>IF(AK2105&lt;#REF!,"STRIKE",IF(AK2105&gt;=#REF!,"GOOD"))</f>
        <v>#REF!</v>
      </c>
      <c r="AM2105" s="75">
        <f>VLOOKUP(H2105,'Roll ups'!A:B,2,FALSE)</f>
        <v>325145452.83999985</v>
      </c>
      <c r="AN2105" s="77">
        <f t="shared" si="88"/>
        <v>5.2234296532996556E-4</v>
      </c>
      <c r="AO2105" s="74" t="str">
        <f>IFERROR(VLOOKUP(Table2[[#This Row],[Product Name]],'Roll ups'!L:P,5,FALSE),"GOOD")</f>
        <v>GOOD</v>
      </c>
      <c r="AP2105" s="74">
        <f>Table2[[#This Row],[Retail Dollar Vol Current 12 Mths]]/Table2[[#This Row],[SHELF SALES  LOOKUP]]</f>
        <v>5.2234296532996556E-4</v>
      </c>
      <c r="AQ2105" s="69">
        <f t="shared" si="89"/>
        <v>0</v>
      </c>
      <c r="AR210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105" s="69" t="e">
        <f>IF(Table2[[#This Row],[Shelf Dollar Vol Current 12 Mths]]&gt;#REF!,"MEETS $ CRITERIA",IF(Table2[[#This Row],[Shelf Dollar Vol Current 12 Mths]]&lt;#REF!+1,"DOES NOT MEET $ CRITERIA"))</f>
        <v>#REF!</v>
      </c>
      <c r="AT2105" s="78"/>
    </row>
    <row r="2106" spans="1:46" ht="13.8" x14ac:dyDescent="0.3">
      <c r="A2106" s="68" t="s">
        <v>11294</v>
      </c>
      <c r="B2106" s="69">
        <v>22075</v>
      </c>
      <c r="C2106" s="69">
        <v>161</v>
      </c>
      <c r="D2106" s="69" t="s">
        <v>25</v>
      </c>
      <c r="E2106" s="70">
        <v>45474</v>
      </c>
      <c r="F2106" s="70" t="s">
        <v>10734</v>
      </c>
      <c r="G2106" s="71" t="s">
        <v>11295</v>
      </c>
      <c r="H2106" s="69" t="s">
        <v>6315</v>
      </c>
      <c r="I2106" s="68" t="s">
        <v>758</v>
      </c>
      <c r="J2106" s="68" t="s">
        <v>175</v>
      </c>
      <c r="K2106" s="68" t="s">
        <v>146</v>
      </c>
      <c r="L2106" s="68" t="s">
        <v>146</v>
      </c>
      <c r="M2106" s="68" t="s">
        <v>175</v>
      </c>
      <c r="N2106" s="68" t="s">
        <v>176</v>
      </c>
      <c r="O2106" s="68" t="s">
        <v>11296</v>
      </c>
      <c r="P2106" s="72" t="s">
        <v>6357</v>
      </c>
      <c r="Q2106" s="68" t="s">
        <v>161</v>
      </c>
      <c r="R2106" s="68" t="s">
        <v>31</v>
      </c>
      <c r="S2106" s="68">
        <v>4</v>
      </c>
      <c r="T2106" s="68">
        <v>1.5</v>
      </c>
      <c r="U2106" s="68">
        <v>0.63</v>
      </c>
      <c r="V2106" s="68">
        <v>10</v>
      </c>
      <c r="W2106" s="68">
        <v>4.5</v>
      </c>
      <c r="X2106" s="68">
        <v>0.55000000000000004</v>
      </c>
      <c r="Y2106" s="68">
        <v>40.25</v>
      </c>
      <c r="Z2106" s="68">
        <v>19</v>
      </c>
      <c r="AA2106" s="68">
        <v>0.53</v>
      </c>
      <c r="AB2106" s="73">
        <v>20090.310000000001</v>
      </c>
      <c r="AC2106" s="73">
        <v>9854.82</v>
      </c>
      <c r="AD2106" s="73">
        <v>20090.310000000001</v>
      </c>
      <c r="AE2106" s="73">
        <v>9931.3799999999992</v>
      </c>
      <c r="AF2106" s="73"/>
      <c r="AG2106" s="73">
        <f>IFERROR(VLOOKUP(J2106,'Roll ups'!D:E,2,FALSE),0)</f>
        <v>52239627.039999984</v>
      </c>
      <c r="AH2106" s="74">
        <f>IF(Table2[[#This Row],[CATEGORY TTL LOOKUP]]=0,0,IF(Table2[[#This Row],[CATEGORY TTL LOOKUP]]&gt;0,SUM(AB2106/AG2106)))</f>
        <v>3.845798896040512E-4</v>
      </c>
      <c r="AI2106" s="74" t="str">
        <f>IFERROR(IF(AH2106&lt;#REF!,"STRIKE",IF(AH2106&gt;=#REF!,"GOOD")),"NO DATA")</f>
        <v>NO DATA</v>
      </c>
      <c r="AJ2106" s="75">
        <f>IFERROR(VLOOKUP(K2106,'Roll ups'!H:I,2,FALSE),0)</f>
        <v>69119979.479999974</v>
      </c>
      <c r="AK2106" s="76">
        <f>IF(Table2[[#This Row],[PRICE TIER LOOKUP]]=0,0,IF(Table2[[#This Row],[PRICE TIER LOOKUP]]&gt;0,SUM(AB2106/AJ2106)))</f>
        <v>2.9065850642813311E-4</v>
      </c>
      <c r="AL2106" s="74" t="e">
        <f>IF(AK2106&lt;#REF!,"STRIKE",IF(AK2106&gt;=#REF!,"GOOD"))</f>
        <v>#REF!</v>
      </c>
      <c r="AM2106" s="75">
        <f>VLOOKUP(H2106,'Roll ups'!A:B,2,FALSE)</f>
        <v>325145452.83999985</v>
      </c>
      <c r="AN2106" s="77">
        <f t="shared" si="88"/>
        <v>6.1788685108526495E-5</v>
      </c>
      <c r="AO2106" s="74" t="str">
        <f>IFERROR(VLOOKUP(Table2[[#This Row],[Product Name]],'Roll ups'!L:P,5,FALSE),"GOOD")</f>
        <v>GOOD</v>
      </c>
      <c r="AP2106" s="74">
        <f>Table2[[#This Row],[Retail Dollar Vol Current 12 Mths]]/Table2[[#This Row],[SHELF SALES  LOOKUP]]</f>
        <v>6.1788685108526495E-5</v>
      </c>
      <c r="AQ2106" s="69">
        <f t="shared" si="89"/>
        <v>0</v>
      </c>
      <c r="AR2106"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106" s="69" t="e">
        <f>IF(Table2[[#This Row],[Shelf Dollar Vol Current 12 Mths]]&gt;#REF!,"MEETS $ CRITERIA",IF(Table2[[#This Row],[Shelf Dollar Vol Current 12 Mths]]&lt;#REF!+1,"DOES NOT MEET $ CRITERIA"))</f>
        <v>#REF!</v>
      </c>
      <c r="AT2106" s="78"/>
    </row>
    <row r="2107" spans="1:46" ht="13.8" x14ac:dyDescent="0.3">
      <c r="A2107" s="68" t="s">
        <v>11297</v>
      </c>
      <c r="B2107" s="69">
        <v>22077</v>
      </c>
      <c r="C2107" s="69">
        <v>156</v>
      </c>
      <c r="D2107" s="69" t="s">
        <v>25</v>
      </c>
      <c r="E2107" s="70">
        <v>45474</v>
      </c>
      <c r="F2107" s="70" t="s">
        <v>10734</v>
      </c>
      <c r="G2107" s="71" t="s">
        <v>11298</v>
      </c>
      <c r="H2107" s="69" t="s">
        <v>6315</v>
      </c>
      <c r="I2107" s="68" t="s">
        <v>806</v>
      </c>
      <c r="J2107" s="68" t="s">
        <v>175</v>
      </c>
      <c r="K2107" s="68" t="s">
        <v>146</v>
      </c>
      <c r="L2107" s="68" t="s">
        <v>146</v>
      </c>
      <c r="M2107" s="68" t="s">
        <v>175</v>
      </c>
      <c r="N2107" s="68" t="s">
        <v>176</v>
      </c>
      <c r="O2107" s="68" t="s">
        <v>11299</v>
      </c>
      <c r="P2107" s="72" t="s">
        <v>6357</v>
      </c>
      <c r="Q2107" s="68" t="s">
        <v>161</v>
      </c>
      <c r="R2107" s="68" t="s">
        <v>31</v>
      </c>
      <c r="S2107" s="68">
        <v>4</v>
      </c>
      <c r="T2107" s="68">
        <v>7.5</v>
      </c>
      <c r="U2107" s="68">
        <v>-0.88</v>
      </c>
      <c r="V2107" s="68">
        <v>10.5</v>
      </c>
      <c r="W2107" s="68">
        <v>9</v>
      </c>
      <c r="X2107" s="68">
        <v>0.14000000000000001</v>
      </c>
      <c r="Y2107" s="68">
        <v>47.5</v>
      </c>
      <c r="Z2107" s="68">
        <v>25.5</v>
      </c>
      <c r="AA2107" s="68">
        <v>0.46</v>
      </c>
      <c r="AB2107" s="73">
        <v>23736.9</v>
      </c>
      <c r="AC2107" s="73">
        <v>13796.58</v>
      </c>
      <c r="AD2107" s="73">
        <v>23736.9</v>
      </c>
      <c r="AE2107" s="73">
        <v>13957.02</v>
      </c>
      <c r="AF2107" s="73"/>
      <c r="AG2107" s="73">
        <f>IFERROR(VLOOKUP(J2107,'Roll ups'!D:E,2,FALSE),0)</f>
        <v>52239627.039999984</v>
      </c>
      <c r="AH2107" s="74">
        <f>IF(Table2[[#This Row],[CATEGORY TTL LOOKUP]]=0,0,IF(Table2[[#This Row],[CATEGORY TTL LOOKUP]]&gt;0,SUM(AB2107/AG2107)))</f>
        <v>4.5438494386310628E-4</v>
      </c>
      <c r="AI2107" s="74" t="str">
        <f>IFERROR(IF(AH2107&lt;#REF!,"STRIKE",IF(AH2107&gt;=#REF!,"GOOD")),"NO DATA")</f>
        <v>NO DATA</v>
      </c>
      <c r="AJ2107" s="75">
        <f>IFERROR(VLOOKUP(K2107,'Roll ups'!H:I,2,FALSE),0)</f>
        <v>69119979.479999974</v>
      </c>
      <c r="AK2107" s="76">
        <f>IF(Table2[[#This Row],[PRICE TIER LOOKUP]]=0,0,IF(Table2[[#This Row],[PRICE TIER LOOKUP]]&gt;0,SUM(AB2107/AJ2107)))</f>
        <v>3.4341590056270673E-4</v>
      </c>
      <c r="AL2107" s="74" t="e">
        <f>IF(AK2107&lt;#REF!,"STRIKE",IF(AK2107&gt;=#REF!,"GOOD"))</f>
        <v>#REF!</v>
      </c>
      <c r="AM2107" s="75">
        <f>VLOOKUP(H2107,'Roll ups'!A:B,2,FALSE)</f>
        <v>325145452.83999985</v>
      </c>
      <c r="AN2107" s="77">
        <f t="shared" si="88"/>
        <v>7.3003942674482492E-5</v>
      </c>
      <c r="AO2107" s="74" t="str">
        <f>IFERROR(VLOOKUP(Table2[[#This Row],[Product Name]],'Roll ups'!L:P,5,FALSE),"GOOD")</f>
        <v>GOOD</v>
      </c>
      <c r="AP2107" s="74">
        <f>Table2[[#This Row],[Retail Dollar Vol Current 12 Mths]]/Table2[[#This Row],[SHELF SALES  LOOKUP]]</f>
        <v>7.3003942674482492E-5</v>
      </c>
      <c r="AQ2107" s="69">
        <f t="shared" si="89"/>
        <v>0</v>
      </c>
      <c r="AR210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107" s="69" t="e">
        <f>IF(Table2[[#This Row],[Shelf Dollar Vol Current 12 Mths]]&gt;#REF!,"MEETS $ CRITERIA",IF(Table2[[#This Row],[Shelf Dollar Vol Current 12 Mths]]&lt;#REF!+1,"DOES NOT MEET $ CRITERIA"))</f>
        <v>#REF!</v>
      </c>
      <c r="AT2107" s="78"/>
    </row>
    <row r="2108" spans="1:46" ht="13.8" x14ac:dyDescent="0.3">
      <c r="A2108" s="68" t="s">
        <v>11300</v>
      </c>
      <c r="B2108" s="69">
        <v>24999</v>
      </c>
      <c r="C2108" s="69">
        <v>344</v>
      </c>
      <c r="D2108" s="69" t="s">
        <v>25</v>
      </c>
      <c r="E2108" s="70">
        <v>45474</v>
      </c>
      <c r="F2108" s="70" t="s">
        <v>10734</v>
      </c>
      <c r="G2108" s="71" t="s">
        <v>11301</v>
      </c>
      <c r="H2108" s="69" t="s">
        <v>6315</v>
      </c>
      <c r="I2108" s="68" t="s">
        <v>758</v>
      </c>
      <c r="J2108" s="68" t="s">
        <v>175</v>
      </c>
      <c r="K2108" s="68" t="s">
        <v>6320</v>
      </c>
      <c r="L2108" s="68" t="s">
        <v>6320</v>
      </c>
      <c r="M2108" s="68" t="s">
        <v>175</v>
      </c>
      <c r="N2108" s="68" t="s">
        <v>712</v>
      </c>
      <c r="O2108" s="68" t="s">
        <v>11302</v>
      </c>
      <c r="P2108" s="72" t="s">
        <v>6357</v>
      </c>
      <c r="Q2108" s="68" t="s">
        <v>194</v>
      </c>
      <c r="R2108" s="68" t="s">
        <v>6402</v>
      </c>
      <c r="S2108" s="68">
        <v>75</v>
      </c>
      <c r="T2108" s="68"/>
      <c r="U2108" s="68">
        <v>1</v>
      </c>
      <c r="V2108" s="68">
        <v>948</v>
      </c>
      <c r="W2108" s="68"/>
      <c r="X2108" s="68">
        <v>1</v>
      </c>
      <c r="Y2108" s="68">
        <v>948</v>
      </c>
      <c r="Z2108" s="68"/>
      <c r="AA2108" s="68">
        <v>1</v>
      </c>
      <c r="AB2108" s="73">
        <v>350039.52</v>
      </c>
      <c r="AC2108" s="73"/>
      <c r="AD2108" s="73">
        <v>350039.52</v>
      </c>
      <c r="AE2108" s="73"/>
      <c r="AF2108" s="73"/>
      <c r="AG2108" s="73">
        <f>IFERROR(VLOOKUP(J2108,'Roll ups'!D:E,2,FALSE),0)</f>
        <v>52239627.039999984</v>
      </c>
      <c r="AH2108" s="74">
        <f>IF(Table2[[#This Row],[CATEGORY TTL LOOKUP]]=0,0,IF(Table2[[#This Row],[CATEGORY TTL LOOKUP]]&gt;0,SUM(AB2108/AG2108)))</f>
        <v>6.7006512074057126E-3</v>
      </c>
      <c r="AI2108" s="74" t="str">
        <f>IFERROR(IF(AH2108&lt;#REF!,"STRIKE",IF(AH2108&gt;=#REF!,"GOOD")),"NO DATA")</f>
        <v>NO DATA</v>
      </c>
      <c r="AJ2108" s="75">
        <f>IFERROR(VLOOKUP(K2108,'Roll ups'!H:I,2,FALSE),0)</f>
        <v>3676796.11</v>
      </c>
      <c r="AK2108" s="76">
        <f>IF(Table2[[#This Row],[PRICE TIER LOOKUP]]=0,0,IF(Table2[[#This Row],[PRICE TIER LOOKUP]]&gt;0,SUM(AB2108/AJ2108)))</f>
        <v>9.5202320043794877E-2</v>
      </c>
      <c r="AL2108" s="74" t="e">
        <f>IF(AK2108&lt;#REF!,"STRIKE",IF(AK2108&gt;=#REF!,"GOOD"))</f>
        <v>#REF!</v>
      </c>
      <c r="AM2108" s="75">
        <f>VLOOKUP(H2108,'Roll ups'!A:B,2,FALSE)</f>
        <v>325145452.83999985</v>
      </c>
      <c r="AN2108" s="77">
        <f t="shared" si="88"/>
        <v>1.0765628642275685E-3</v>
      </c>
      <c r="AO2108" s="74" t="str">
        <f>IFERROR(VLOOKUP(Table2[[#This Row],[Product Name]],'Roll ups'!L:P,5,FALSE),"GOOD")</f>
        <v>GOOD</v>
      </c>
      <c r="AP2108" s="74">
        <f>Table2[[#This Row],[Retail Dollar Vol Current 12 Mths]]/Table2[[#This Row],[SHELF SALES  LOOKUP]]</f>
        <v>1.0765628642275685E-3</v>
      </c>
      <c r="AQ2108" s="69">
        <f t="shared" si="89"/>
        <v>0</v>
      </c>
      <c r="AR2108" s="69" t="str">
        <f>IF(Table2[[#This Row],[Shelf Dollar Vol Last 12 Mths]]="","NO SALES LY",IF(Table2[[#This Row],[Shelf Dollar Vol Last 12 Mths]]&gt;0,IF(Table2[[#This Row],[COUNT OF STRIKES]]=0,"GOOD",IF(Table2[[#This Row],[COUNT OF STRIKES]]=1,"FAIR",IF(Table2[[#This Row],[COUNT OF STRIKES]]=2,"BUBBLE",IF(Table2[[#This Row],[COUNT OF STRIKES]]=3,"AT RISK"))))))</f>
        <v>NO SALES LY</v>
      </c>
      <c r="AS2108" s="69" t="e">
        <f>IF(Table2[[#This Row],[Shelf Dollar Vol Current 12 Mths]]&gt;#REF!,"MEETS $ CRITERIA",IF(Table2[[#This Row],[Shelf Dollar Vol Current 12 Mths]]&lt;#REF!+1,"DOES NOT MEET $ CRITERIA"))</f>
        <v>#REF!</v>
      </c>
      <c r="AT2108" s="78"/>
    </row>
    <row r="2109" spans="1:46" ht="13.8" x14ac:dyDescent="0.3">
      <c r="A2109" s="68" t="s">
        <v>11303</v>
      </c>
      <c r="B2109" s="69">
        <v>25169</v>
      </c>
      <c r="C2109" s="69">
        <v>67</v>
      </c>
      <c r="D2109" s="69" t="s">
        <v>25</v>
      </c>
      <c r="E2109" s="70">
        <v>45474</v>
      </c>
      <c r="F2109" s="70" t="s">
        <v>10734</v>
      </c>
      <c r="G2109" s="71" t="s">
        <v>11304</v>
      </c>
      <c r="H2109" s="69" t="s">
        <v>6315</v>
      </c>
      <c r="I2109" s="68" t="s">
        <v>758</v>
      </c>
      <c r="J2109" s="68" t="s">
        <v>175</v>
      </c>
      <c r="K2109" s="68" t="s">
        <v>6320</v>
      </c>
      <c r="L2109" s="68" t="s">
        <v>6320</v>
      </c>
      <c r="M2109" s="68" t="s">
        <v>175</v>
      </c>
      <c r="N2109" s="68" t="s">
        <v>176</v>
      </c>
      <c r="O2109" s="68" t="s">
        <v>11305</v>
      </c>
      <c r="P2109" s="72" t="s">
        <v>6357</v>
      </c>
      <c r="Q2109" s="68" t="s">
        <v>161</v>
      </c>
      <c r="R2109" s="68" t="s">
        <v>31</v>
      </c>
      <c r="S2109" s="68">
        <v>3</v>
      </c>
      <c r="T2109" s="68">
        <v>0.5</v>
      </c>
      <c r="U2109" s="68">
        <v>0.8</v>
      </c>
      <c r="V2109" s="68">
        <v>6.5</v>
      </c>
      <c r="W2109" s="68">
        <v>4</v>
      </c>
      <c r="X2109" s="68">
        <v>0.38</v>
      </c>
      <c r="Y2109" s="68">
        <v>28</v>
      </c>
      <c r="Z2109" s="68">
        <v>11.5</v>
      </c>
      <c r="AA2109" s="68">
        <v>0.59</v>
      </c>
      <c r="AB2109" s="73">
        <v>13847.52</v>
      </c>
      <c r="AC2109" s="73">
        <v>5993.52</v>
      </c>
      <c r="AD2109" s="73">
        <v>13847.52</v>
      </c>
      <c r="AE2109" s="73">
        <v>6012.66</v>
      </c>
      <c r="AF2109" s="73"/>
      <c r="AG2109" s="73">
        <f>IFERROR(VLOOKUP(J2109,'Roll ups'!D:E,2,FALSE),0)</f>
        <v>52239627.039999984</v>
      </c>
      <c r="AH2109" s="74">
        <f>IF(Table2[[#This Row],[CATEGORY TTL LOOKUP]]=0,0,IF(Table2[[#This Row],[CATEGORY TTL LOOKUP]]&gt;0,SUM(AB2109/AG2109)))</f>
        <v>2.6507693076363136E-4</v>
      </c>
      <c r="AI2109" s="74" t="str">
        <f>IFERROR(IF(AH2109&lt;#REF!,"STRIKE",IF(AH2109&gt;=#REF!,"GOOD")),"NO DATA")</f>
        <v>NO DATA</v>
      </c>
      <c r="AJ2109" s="75">
        <f>IFERROR(VLOOKUP(K2109,'Roll ups'!H:I,2,FALSE),0)</f>
        <v>3676796.11</v>
      </c>
      <c r="AK2109" s="76">
        <f>IF(Table2[[#This Row],[PRICE TIER LOOKUP]]=0,0,IF(Table2[[#This Row],[PRICE TIER LOOKUP]]&gt;0,SUM(AB2109/AJ2109)))</f>
        <v>3.7661919741315219E-3</v>
      </c>
      <c r="AL2109" s="74" t="e">
        <f>IF(AK2109&lt;#REF!,"STRIKE",IF(AK2109&gt;=#REF!,"GOOD"))</f>
        <v>#REF!</v>
      </c>
      <c r="AM2109" s="75">
        <f>VLOOKUP(H2109,'Roll ups'!A:B,2,FALSE)</f>
        <v>325145452.83999985</v>
      </c>
      <c r="AN2109" s="77">
        <f t="shared" si="88"/>
        <v>4.2588693395672978E-5</v>
      </c>
      <c r="AO2109" s="74" t="str">
        <f>IFERROR(VLOOKUP(Table2[[#This Row],[Product Name]],'Roll ups'!L:P,5,FALSE),"GOOD")</f>
        <v>GOOD</v>
      </c>
      <c r="AP2109" s="74">
        <f>Table2[[#This Row],[Retail Dollar Vol Current 12 Mths]]/Table2[[#This Row],[SHELF SALES  LOOKUP]]</f>
        <v>4.2588693395672978E-5</v>
      </c>
      <c r="AQ2109" s="69">
        <f t="shared" si="89"/>
        <v>0</v>
      </c>
      <c r="AR210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109" s="69" t="e">
        <f>IF(Table2[[#This Row],[Shelf Dollar Vol Current 12 Mths]]&gt;#REF!,"MEETS $ CRITERIA",IF(Table2[[#This Row],[Shelf Dollar Vol Current 12 Mths]]&lt;#REF!+1,"DOES NOT MEET $ CRITERIA"))</f>
        <v>#REF!</v>
      </c>
      <c r="AT2109" s="78"/>
    </row>
    <row r="2110" spans="1:46" ht="13.8" x14ac:dyDescent="0.3">
      <c r="A2110" s="68" t="s">
        <v>11306</v>
      </c>
      <c r="B2110" s="69">
        <v>26512</v>
      </c>
      <c r="C2110" s="69">
        <v>150</v>
      </c>
      <c r="D2110" s="69" t="s">
        <v>25</v>
      </c>
      <c r="E2110" s="70">
        <v>45474</v>
      </c>
      <c r="F2110" s="70" t="s">
        <v>10734</v>
      </c>
      <c r="G2110" s="71" t="s">
        <v>11307</v>
      </c>
      <c r="H2110" s="69" t="s">
        <v>6315</v>
      </c>
      <c r="I2110" s="68" t="s">
        <v>812</v>
      </c>
      <c r="J2110" s="68" t="s">
        <v>175</v>
      </c>
      <c r="K2110" s="68" t="s">
        <v>6320</v>
      </c>
      <c r="L2110" s="68" t="s">
        <v>6320</v>
      </c>
      <c r="M2110" s="68" t="s">
        <v>175</v>
      </c>
      <c r="N2110" s="68" t="s">
        <v>176</v>
      </c>
      <c r="O2110" s="68" t="s">
        <v>11308</v>
      </c>
      <c r="P2110" s="72" t="s">
        <v>6357</v>
      </c>
      <c r="Q2110" s="68" t="s">
        <v>11309</v>
      </c>
      <c r="R2110" s="68" t="s">
        <v>60</v>
      </c>
      <c r="S2110" s="68">
        <v>5</v>
      </c>
      <c r="T2110" s="68">
        <v>3</v>
      </c>
      <c r="U2110" s="68">
        <v>0.33</v>
      </c>
      <c r="V2110" s="68">
        <v>25</v>
      </c>
      <c r="W2110" s="68">
        <v>11.5</v>
      </c>
      <c r="X2110" s="68">
        <v>0.54</v>
      </c>
      <c r="Y2110" s="68">
        <v>49.5</v>
      </c>
      <c r="Z2110" s="68">
        <v>41.75</v>
      </c>
      <c r="AA2110" s="68">
        <v>0.16</v>
      </c>
      <c r="AB2110" s="73">
        <v>18628.38</v>
      </c>
      <c r="AC2110" s="73">
        <v>15440.82</v>
      </c>
      <c r="AD2110" s="73">
        <v>19021.080000000002</v>
      </c>
      <c r="AE2110" s="73">
        <v>15440.82</v>
      </c>
      <c r="AF2110" s="73"/>
      <c r="AG2110" s="73">
        <f>IFERROR(VLOOKUP(J2110,'Roll ups'!D:E,2,FALSE),0)</f>
        <v>52239627.039999984</v>
      </c>
      <c r="AH2110" s="74">
        <f>IF(Table2[[#This Row],[CATEGORY TTL LOOKUP]]=0,0,IF(Table2[[#This Row],[CATEGORY TTL LOOKUP]]&gt;0,SUM(AB2110/AG2110)))</f>
        <v>3.5659481232008442E-4</v>
      </c>
      <c r="AI2110" s="74" t="str">
        <f>IFERROR(IF(AH2110&lt;#REF!,"STRIKE",IF(AH2110&gt;=#REF!,"GOOD")),"NO DATA")</f>
        <v>NO DATA</v>
      </c>
      <c r="AJ2110" s="75">
        <f>IFERROR(VLOOKUP(K2110,'Roll ups'!H:I,2,FALSE),0)</f>
        <v>3676796.11</v>
      </c>
      <c r="AK2110" s="76">
        <f>IF(Table2[[#This Row],[PRICE TIER LOOKUP]]=0,0,IF(Table2[[#This Row],[PRICE TIER LOOKUP]]&gt;0,SUM(AB2110/AJ2110)))</f>
        <v>5.0664707649508475E-3</v>
      </c>
      <c r="AL2110" s="74" t="e">
        <f>IF(AK2110&lt;#REF!,"STRIKE",IF(AK2110&gt;=#REF!,"GOOD"))</f>
        <v>#REF!</v>
      </c>
      <c r="AM2110" s="75">
        <f>VLOOKUP(H2110,'Roll ups'!A:B,2,FALSE)</f>
        <v>325145452.83999985</v>
      </c>
      <c r="AN2110" s="77">
        <f t="shared" si="88"/>
        <v>5.7292451231562511E-5</v>
      </c>
      <c r="AO2110" s="74" t="str">
        <f>IFERROR(VLOOKUP(Table2[[#This Row],[Product Name]],'Roll ups'!L:P,5,FALSE),"GOOD")</f>
        <v>GOOD</v>
      </c>
      <c r="AP2110" s="74">
        <f>Table2[[#This Row],[Retail Dollar Vol Current 12 Mths]]/Table2[[#This Row],[SHELF SALES  LOOKUP]]</f>
        <v>5.8500218391059725E-5</v>
      </c>
      <c r="AQ2110" s="69">
        <f t="shared" si="89"/>
        <v>0</v>
      </c>
      <c r="AR211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110" s="69" t="e">
        <f>IF(Table2[[#This Row],[Shelf Dollar Vol Current 12 Mths]]&gt;#REF!,"MEETS $ CRITERIA",IF(Table2[[#This Row],[Shelf Dollar Vol Current 12 Mths]]&lt;#REF!+1,"DOES NOT MEET $ CRITERIA"))</f>
        <v>#REF!</v>
      </c>
      <c r="AT2110" s="78"/>
    </row>
    <row r="2111" spans="1:46" ht="13.8" x14ac:dyDescent="0.3">
      <c r="A2111" s="68" t="s">
        <v>11310</v>
      </c>
      <c r="B2111" s="69">
        <v>28607</v>
      </c>
      <c r="C2111" s="69">
        <v>130</v>
      </c>
      <c r="D2111" s="69" t="s">
        <v>25</v>
      </c>
      <c r="E2111" s="70">
        <v>45474</v>
      </c>
      <c r="F2111" s="70" t="s">
        <v>10734</v>
      </c>
      <c r="G2111" s="71" t="s">
        <v>11311</v>
      </c>
      <c r="H2111" s="69" t="s">
        <v>6315</v>
      </c>
      <c r="I2111" s="68" t="s">
        <v>153</v>
      </c>
      <c r="J2111" s="68" t="s">
        <v>153</v>
      </c>
      <c r="K2111" s="68" t="s">
        <v>132</v>
      </c>
      <c r="L2111" s="68" t="s">
        <v>132</v>
      </c>
      <c r="M2111" s="68" t="s">
        <v>153</v>
      </c>
      <c r="N2111" s="68" t="s">
        <v>184</v>
      </c>
      <c r="O2111" s="68" t="s">
        <v>11312</v>
      </c>
      <c r="P2111" s="72" t="s">
        <v>153</v>
      </c>
      <c r="Q2111" s="68" t="s">
        <v>30</v>
      </c>
      <c r="R2111" s="68" t="s">
        <v>31</v>
      </c>
      <c r="S2111" s="68"/>
      <c r="T2111" s="68"/>
      <c r="U2111" s="68"/>
      <c r="V2111" s="68">
        <v>10.08</v>
      </c>
      <c r="W2111" s="68"/>
      <c r="X2111" s="68">
        <v>1</v>
      </c>
      <c r="Y2111" s="68">
        <v>109.75</v>
      </c>
      <c r="Z2111" s="68"/>
      <c r="AA2111" s="68">
        <v>1</v>
      </c>
      <c r="AB2111" s="73">
        <v>37468.65</v>
      </c>
      <c r="AC2111" s="73"/>
      <c r="AD2111" s="73">
        <v>37468.65</v>
      </c>
      <c r="AE2111" s="73"/>
      <c r="AF2111" s="73"/>
      <c r="AG2111" s="73">
        <f>IFERROR(VLOOKUP(J2111,'Roll ups'!D:E,2,FALSE),0)</f>
        <v>10875997.040000001</v>
      </c>
      <c r="AH2111" s="74">
        <f>IF(Table2[[#This Row],[CATEGORY TTL LOOKUP]]=0,0,IF(Table2[[#This Row],[CATEGORY TTL LOOKUP]]&gt;0,SUM(AB2111/AG2111)))</f>
        <v>3.4450772524299987E-3</v>
      </c>
      <c r="AI2111" s="74" t="str">
        <f>IFERROR(IF(AH2111&lt;#REF!,"STRIKE",IF(AH2111&gt;=#REF!,"GOOD")),"NO DATA")</f>
        <v>NO DATA</v>
      </c>
      <c r="AJ2111" s="75">
        <f>IFERROR(VLOOKUP(K2111,'Roll ups'!H:I,2,FALSE),0)</f>
        <v>126094742.97999983</v>
      </c>
      <c r="AK2111" s="76">
        <f>IF(Table2[[#This Row],[PRICE TIER LOOKUP]]=0,0,IF(Table2[[#This Row],[PRICE TIER LOOKUP]]&gt;0,SUM(AB2111/AJ2111)))</f>
        <v>2.9714680496983913E-4</v>
      </c>
      <c r="AL2111" s="74" t="e">
        <f>IF(AK2111&lt;#REF!,"STRIKE",IF(AK2111&gt;=#REF!,"GOOD"))</f>
        <v>#REF!</v>
      </c>
      <c r="AM2111" s="75">
        <f>VLOOKUP(H2111,'Roll ups'!A:B,2,FALSE)</f>
        <v>325145452.83999985</v>
      </c>
      <c r="AN2111" s="77">
        <f t="shared" si="88"/>
        <v>1.1523658003742058E-4</v>
      </c>
      <c r="AO2111" s="74" t="str">
        <f>IFERROR(VLOOKUP(Table2[[#This Row],[Product Name]],'Roll ups'!L:P,5,FALSE),"GOOD")</f>
        <v>GOOD</v>
      </c>
      <c r="AP2111" s="74">
        <f>Table2[[#This Row],[Retail Dollar Vol Current 12 Mths]]/Table2[[#This Row],[SHELF SALES  LOOKUP]]</f>
        <v>1.1523658003742058E-4</v>
      </c>
      <c r="AQ2111" s="69">
        <f t="shared" si="89"/>
        <v>0</v>
      </c>
      <c r="AR2111" s="69" t="str">
        <f>IF(Table2[[#This Row],[Shelf Dollar Vol Last 12 Mths]]="","NO SALES LY",IF(Table2[[#This Row],[Shelf Dollar Vol Last 12 Mths]]&gt;0,IF(Table2[[#This Row],[COUNT OF STRIKES]]=0,"GOOD",IF(Table2[[#This Row],[COUNT OF STRIKES]]=1,"FAIR",IF(Table2[[#This Row],[COUNT OF STRIKES]]=2,"BUBBLE",IF(Table2[[#This Row],[COUNT OF STRIKES]]=3,"AT RISK"))))))</f>
        <v>NO SALES LY</v>
      </c>
      <c r="AS2111" s="69" t="e">
        <f>IF(Table2[[#This Row],[Shelf Dollar Vol Current 12 Mths]]&gt;#REF!,"MEETS $ CRITERIA",IF(Table2[[#This Row],[Shelf Dollar Vol Current 12 Mths]]&lt;#REF!+1,"DOES NOT MEET $ CRITERIA"))</f>
        <v>#REF!</v>
      </c>
      <c r="AT2111" s="78"/>
    </row>
    <row r="2112" spans="1:46" ht="13.8" x14ac:dyDescent="0.3">
      <c r="A2112" s="68" t="s">
        <v>11313</v>
      </c>
      <c r="B2112" s="69">
        <v>73891</v>
      </c>
      <c r="C2112" s="69">
        <v>107</v>
      </c>
      <c r="D2112" s="69" t="s">
        <v>25</v>
      </c>
      <c r="E2112" s="70">
        <v>45474</v>
      </c>
      <c r="F2112" s="70" t="s">
        <v>10734</v>
      </c>
      <c r="G2112" s="71" t="s">
        <v>11314</v>
      </c>
      <c r="H2112" s="69" t="s">
        <v>6315</v>
      </c>
      <c r="I2112" s="68" t="s">
        <v>153</v>
      </c>
      <c r="J2112" s="68" t="s">
        <v>153</v>
      </c>
      <c r="K2112" s="68" t="s">
        <v>146</v>
      </c>
      <c r="L2112" s="68" t="s">
        <v>146</v>
      </c>
      <c r="M2112" s="68" t="s">
        <v>153</v>
      </c>
      <c r="N2112" s="68" t="s">
        <v>184</v>
      </c>
      <c r="O2112" s="68" t="s">
        <v>11315</v>
      </c>
      <c r="P2112" s="72" t="s">
        <v>191</v>
      </c>
      <c r="Q2112" s="68" t="s">
        <v>2907</v>
      </c>
      <c r="R2112" s="68" t="s">
        <v>60</v>
      </c>
      <c r="S2112" s="68"/>
      <c r="T2112" s="68"/>
      <c r="U2112" s="68"/>
      <c r="V2112" s="68">
        <v>14</v>
      </c>
      <c r="W2112" s="68"/>
      <c r="X2112" s="68">
        <v>1</v>
      </c>
      <c r="Y2112" s="68">
        <v>73</v>
      </c>
      <c r="Z2112" s="68"/>
      <c r="AA2112" s="68">
        <v>1</v>
      </c>
      <c r="AB2112" s="73">
        <v>27129.72</v>
      </c>
      <c r="AC2112" s="73"/>
      <c r="AD2112" s="73">
        <v>27129.72</v>
      </c>
      <c r="AE2112" s="73"/>
      <c r="AF2112" s="73"/>
      <c r="AG2112" s="73">
        <f>IFERROR(VLOOKUP(J2112,'Roll ups'!D:E,2,FALSE),0)</f>
        <v>10875997.040000001</v>
      </c>
      <c r="AH2112" s="74">
        <f>IF(Table2[[#This Row],[CATEGORY TTL LOOKUP]]=0,0,IF(Table2[[#This Row],[CATEGORY TTL LOOKUP]]&gt;0,SUM(AB2112/AG2112)))</f>
        <v>2.4944582000364355E-3</v>
      </c>
      <c r="AI2112" s="74" t="str">
        <f>IFERROR(IF(AH2112&lt;#REF!,"STRIKE",IF(AH2112&gt;=#REF!,"GOOD")),"NO DATA")</f>
        <v>NO DATA</v>
      </c>
      <c r="AJ2112" s="75">
        <f>IFERROR(VLOOKUP(K2112,'Roll ups'!H:I,2,FALSE),0)</f>
        <v>69119979.479999974</v>
      </c>
      <c r="AK2112" s="76">
        <f>IF(Table2[[#This Row],[PRICE TIER LOOKUP]]=0,0,IF(Table2[[#This Row],[PRICE TIER LOOKUP]]&gt;0,SUM(AB2112/AJ2112)))</f>
        <v>3.9250185263509877E-4</v>
      </c>
      <c r="AL2112" s="74" t="e">
        <f>IF(AK2112&lt;#REF!,"STRIKE",IF(AK2112&gt;=#REF!,"GOOD"))</f>
        <v>#REF!</v>
      </c>
      <c r="AM2112" s="75">
        <f>VLOOKUP(H2112,'Roll ups'!A:B,2,FALSE)</f>
        <v>325145452.83999985</v>
      </c>
      <c r="AN2112" s="77">
        <f t="shared" si="88"/>
        <v>8.3438718773502912E-5</v>
      </c>
      <c r="AO2112" s="74" t="str">
        <f>IFERROR(VLOOKUP(Table2[[#This Row],[Product Name]],'Roll ups'!L:P,5,FALSE),"GOOD")</f>
        <v>GOOD</v>
      </c>
      <c r="AP2112" s="74">
        <f>Table2[[#This Row],[Retail Dollar Vol Current 12 Mths]]/Table2[[#This Row],[SHELF SALES  LOOKUP]]</f>
        <v>8.3438718773502912E-5</v>
      </c>
      <c r="AQ2112" s="69">
        <f t="shared" si="89"/>
        <v>0</v>
      </c>
      <c r="AR2112" s="69" t="str">
        <f>IF(Table2[[#This Row],[Shelf Dollar Vol Last 12 Mths]]="","NO SALES LY",IF(Table2[[#This Row],[Shelf Dollar Vol Last 12 Mths]]&gt;0,IF(Table2[[#This Row],[COUNT OF STRIKES]]=0,"GOOD",IF(Table2[[#This Row],[COUNT OF STRIKES]]=1,"FAIR",IF(Table2[[#This Row],[COUNT OF STRIKES]]=2,"BUBBLE",IF(Table2[[#This Row],[COUNT OF STRIKES]]=3,"AT RISK"))))))</f>
        <v>NO SALES LY</v>
      </c>
      <c r="AS2112" s="69" t="e">
        <f>IF(Table2[[#This Row],[Shelf Dollar Vol Current 12 Mths]]&gt;#REF!,"MEETS $ CRITERIA",IF(Table2[[#This Row],[Shelf Dollar Vol Current 12 Mths]]&lt;#REF!+1,"DOES NOT MEET $ CRITERIA"))</f>
        <v>#REF!</v>
      </c>
      <c r="AT2112" s="78"/>
    </row>
    <row r="2113" spans="1:46" ht="13.8" x14ac:dyDescent="0.3">
      <c r="A2113" s="68" t="s">
        <v>11316</v>
      </c>
      <c r="B2113" s="69">
        <v>80362</v>
      </c>
      <c r="C2113" s="69">
        <v>219</v>
      </c>
      <c r="D2113" s="69" t="s">
        <v>25</v>
      </c>
      <c r="E2113" s="70">
        <v>45474</v>
      </c>
      <c r="F2113" s="70" t="s">
        <v>10734</v>
      </c>
      <c r="G2113" s="71" t="s">
        <v>11317</v>
      </c>
      <c r="H2113" s="69" t="s">
        <v>6315</v>
      </c>
      <c r="I2113" s="68" t="s">
        <v>2880</v>
      </c>
      <c r="J2113" s="68" t="s">
        <v>232</v>
      </c>
      <c r="K2113" s="68" t="s">
        <v>232</v>
      </c>
      <c r="L2113" s="68" t="s">
        <v>132</v>
      </c>
      <c r="M2113" s="68" t="s">
        <v>175</v>
      </c>
      <c r="N2113" s="68" t="s">
        <v>184</v>
      </c>
      <c r="O2113" s="68" t="s">
        <v>11318</v>
      </c>
      <c r="P2113" s="72" t="s">
        <v>191</v>
      </c>
      <c r="Q2113" s="68" t="s">
        <v>234</v>
      </c>
      <c r="R2113" s="68" t="s">
        <v>31</v>
      </c>
      <c r="S2113" s="68">
        <v>14</v>
      </c>
      <c r="T2113" s="68">
        <v>37</v>
      </c>
      <c r="U2113" s="68">
        <v>-1.74</v>
      </c>
      <c r="V2113" s="68">
        <v>275</v>
      </c>
      <c r="W2113" s="68">
        <v>145</v>
      </c>
      <c r="X2113" s="68">
        <v>0.47</v>
      </c>
      <c r="Y2113" s="68">
        <v>275.92</v>
      </c>
      <c r="Z2113" s="68">
        <v>145</v>
      </c>
      <c r="AA2113" s="68">
        <v>0.47</v>
      </c>
      <c r="AB2113" s="73">
        <v>63336.57</v>
      </c>
      <c r="AC2113" s="73">
        <v>32833.800000000003</v>
      </c>
      <c r="AD2113" s="73">
        <v>63336.57</v>
      </c>
      <c r="AE2113" s="73">
        <v>32833.800000000003</v>
      </c>
      <c r="AF2113" s="73"/>
      <c r="AG2113" s="73">
        <f>IFERROR(VLOOKUP(J2113,'Roll ups'!D:E,2,FALSE),0)</f>
        <v>4182721.1600000006</v>
      </c>
      <c r="AH2113" s="74">
        <f>IF(Table2[[#This Row],[CATEGORY TTL LOOKUP]]=0,0,IF(Table2[[#This Row],[CATEGORY TTL LOOKUP]]&gt;0,SUM(AB2113/AG2113)))</f>
        <v>1.514243182301925E-2</v>
      </c>
      <c r="AI2113" s="74" t="str">
        <f>IFERROR(IF(AH2113&lt;#REF!,"STRIKE",IF(AH2113&gt;=#REF!,"GOOD")),"NO DATA")</f>
        <v>NO DATA</v>
      </c>
      <c r="AJ2113" s="75">
        <f>IFERROR(VLOOKUP(K2113,'Roll ups'!H:I,2,FALSE),0)</f>
        <v>4182721.1600000006</v>
      </c>
      <c r="AK2113" s="76">
        <f>IF(Table2[[#This Row],[PRICE TIER LOOKUP]]=0,0,IF(Table2[[#This Row],[PRICE TIER LOOKUP]]&gt;0,SUM(AB2113/AJ2113)))</f>
        <v>1.514243182301925E-2</v>
      </c>
      <c r="AL2113" s="74" t="e">
        <f>IF(AK2113&lt;#REF!,"STRIKE",IF(AK2113&gt;=#REF!,"GOOD"))</f>
        <v>#REF!</v>
      </c>
      <c r="AM2113" s="75">
        <f>VLOOKUP(H2113,'Roll ups'!A:B,2,FALSE)</f>
        <v>325145452.83999985</v>
      </c>
      <c r="AN2113" s="77">
        <f t="shared" ref="AN2113:AN2142" si="90">AB2113/AM2113</f>
        <v>1.9479457407994925E-4</v>
      </c>
      <c r="AO2113" s="74" t="str">
        <f>IFERROR(VLOOKUP(Table2[[#This Row],[Product Name]],'Roll ups'!L:P,5,FALSE),"GOOD")</f>
        <v>GOOD</v>
      </c>
      <c r="AP2113" s="74">
        <f>Table2[[#This Row],[Retail Dollar Vol Current 12 Mths]]/Table2[[#This Row],[SHELF SALES  LOOKUP]]</f>
        <v>1.9479457407994925E-4</v>
      </c>
      <c r="AQ2113" s="69">
        <f t="shared" ref="AQ2113:AQ2142" si="91">COUNTIF(AG2113:AO2113,"Strike")</f>
        <v>0</v>
      </c>
      <c r="AR2113"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113" s="69" t="e">
        <f>IF(Table2[[#This Row],[Shelf Dollar Vol Current 12 Mths]]&gt;#REF!,"MEETS $ CRITERIA",IF(Table2[[#This Row],[Shelf Dollar Vol Current 12 Mths]]&lt;#REF!+1,"DOES NOT MEET $ CRITERIA"))</f>
        <v>#REF!</v>
      </c>
      <c r="AT2113" s="78"/>
    </row>
    <row r="2114" spans="1:46" ht="13.8" x14ac:dyDescent="0.3">
      <c r="A2114" s="68" t="s">
        <v>11319</v>
      </c>
      <c r="B2114" s="69">
        <v>25942</v>
      </c>
      <c r="C2114" s="69">
        <v>76</v>
      </c>
      <c r="D2114" s="69" t="s">
        <v>25</v>
      </c>
      <c r="E2114" s="70">
        <v>45474</v>
      </c>
      <c r="F2114" s="70" t="s">
        <v>10734</v>
      </c>
      <c r="G2114" s="71" t="s">
        <v>11320</v>
      </c>
      <c r="H2114" s="69" t="s">
        <v>6315</v>
      </c>
      <c r="I2114" s="68" t="s">
        <v>735</v>
      </c>
      <c r="J2114" s="68" t="s">
        <v>736</v>
      </c>
      <c r="K2114" s="68" t="s">
        <v>736</v>
      </c>
      <c r="L2114" s="68" t="s">
        <v>146</v>
      </c>
      <c r="M2114" s="68" t="s">
        <v>175</v>
      </c>
      <c r="N2114" s="68" t="s">
        <v>176</v>
      </c>
      <c r="O2114" s="68" t="s">
        <v>11321</v>
      </c>
      <c r="P2114" s="72" t="s">
        <v>6357</v>
      </c>
      <c r="Q2114" s="68" t="s">
        <v>47</v>
      </c>
      <c r="R2114" s="68" t="s">
        <v>31</v>
      </c>
      <c r="S2114" s="68">
        <v>5</v>
      </c>
      <c r="T2114" s="68"/>
      <c r="U2114" s="68">
        <v>1</v>
      </c>
      <c r="V2114" s="68">
        <v>9</v>
      </c>
      <c r="W2114" s="68"/>
      <c r="X2114" s="68">
        <v>1</v>
      </c>
      <c r="Y2114" s="68">
        <v>56.5</v>
      </c>
      <c r="Z2114" s="68"/>
      <c r="AA2114" s="68">
        <v>1</v>
      </c>
      <c r="AB2114" s="73">
        <v>40171.5</v>
      </c>
      <c r="AC2114" s="73"/>
      <c r="AD2114" s="73">
        <v>40171.5</v>
      </c>
      <c r="AE2114" s="73"/>
      <c r="AF2114" s="73"/>
      <c r="AG2114" s="73">
        <f>IFERROR(VLOOKUP(J2114,'Roll ups'!D:E,2,FALSE),0)</f>
        <v>1024946.76</v>
      </c>
      <c r="AH2114" s="74">
        <f>IF(Table2[[#This Row],[CATEGORY TTL LOOKUP]]=0,0,IF(Table2[[#This Row],[CATEGORY TTL LOOKUP]]&gt;0,SUM(AB2114/AG2114)))</f>
        <v>3.9193743097446346E-2</v>
      </c>
      <c r="AI2114" s="74" t="str">
        <f>IFERROR(IF(AH2114&lt;#REF!,"STRIKE",IF(AH2114&gt;=#REF!,"GOOD")),"NO DATA")</f>
        <v>NO DATA</v>
      </c>
      <c r="AJ2114" s="75">
        <f>IFERROR(VLOOKUP(K2114,'Roll ups'!H:I,2,FALSE),0)</f>
        <v>1024946.76</v>
      </c>
      <c r="AK2114" s="76">
        <f>IF(Table2[[#This Row],[PRICE TIER LOOKUP]]=0,0,IF(Table2[[#This Row],[PRICE TIER LOOKUP]]&gt;0,SUM(AB2114/AJ2114)))</f>
        <v>3.9193743097446346E-2</v>
      </c>
      <c r="AL2114" s="74" t="e">
        <f>IF(AK2114&lt;#REF!,"STRIKE",IF(AK2114&gt;=#REF!,"GOOD"))</f>
        <v>#REF!</v>
      </c>
      <c r="AM2114" s="75">
        <f>VLOOKUP(H2114,'Roll ups'!A:B,2,FALSE)</f>
        <v>325145452.83999985</v>
      </c>
      <c r="AN2114" s="77">
        <f t="shared" si="90"/>
        <v>1.2354932123183622E-4</v>
      </c>
      <c r="AO2114" s="74" t="str">
        <f>IFERROR(VLOOKUP(Table2[[#This Row],[Product Name]],'Roll ups'!L:P,5,FALSE),"GOOD")</f>
        <v>GOOD</v>
      </c>
      <c r="AP2114" s="74">
        <f>Table2[[#This Row],[Retail Dollar Vol Current 12 Mths]]/Table2[[#This Row],[SHELF SALES  LOOKUP]]</f>
        <v>1.2354932123183622E-4</v>
      </c>
      <c r="AQ2114" s="69">
        <f t="shared" si="91"/>
        <v>0</v>
      </c>
      <c r="AR2114" s="69" t="str">
        <f>IF(Table2[[#This Row],[Shelf Dollar Vol Last 12 Mths]]="","NO SALES LY",IF(Table2[[#This Row],[Shelf Dollar Vol Last 12 Mths]]&gt;0,IF(Table2[[#This Row],[COUNT OF STRIKES]]=0,"GOOD",IF(Table2[[#This Row],[COUNT OF STRIKES]]=1,"FAIR",IF(Table2[[#This Row],[COUNT OF STRIKES]]=2,"BUBBLE",IF(Table2[[#This Row],[COUNT OF STRIKES]]=3,"AT RISK"))))))</f>
        <v>NO SALES LY</v>
      </c>
      <c r="AS2114" s="69" t="e">
        <f>IF(Table2[[#This Row],[Shelf Dollar Vol Current 12 Mths]]&gt;#REF!,"MEETS $ CRITERIA",IF(Table2[[#This Row],[Shelf Dollar Vol Current 12 Mths]]&lt;#REF!+1,"DOES NOT MEET $ CRITERIA"))</f>
        <v>#REF!</v>
      </c>
      <c r="AT2114" s="78"/>
    </row>
    <row r="2115" spans="1:46" ht="13.8" x14ac:dyDescent="0.3">
      <c r="A2115" s="68" t="s">
        <v>11322</v>
      </c>
      <c r="B2115" s="69">
        <v>27100</v>
      </c>
      <c r="C2115" s="69">
        <v>466</v>
      </c>
      <c r="D2115" s="69" t="s">
        <v>25</v>
      </c>
      <c r="E2115" s="70">
        <v>45474</v>
      </c>
      <c r="F2115" s="70" t="s">
        <v>10734</v>
      </c>
      <c r="G2115" s="71" t="s">
        <v>11323</v>
      </c>
      <c r="H2115" s="69" t="s">
        <v>6315</v>
      </c>
      <c r="I2115" s="68" t="s">
        <v>735</v>
      </c>
      <c r="J2115" s="68" t="s">
        <v>736</v>
      </c>
      <c r="K2115" s="68" t="s">
        <v>736</v>
      </c>
      <c r="L2115" s="68" t="s">
        <v>6320</v>
      </c>
      <c r="M2115" s="68" t="s">
        <v>175</v>
      </c>
      <c r="N2115" s="68" t="s">
        <v>176</v>
      </c>
      <c r="O2115" s="68" t="s">
        <v>11324</v>
      </c>
      <c r="P2115" s="72" t="s">
        <v>6357</v>
      </c>
      <c r="Q2115" s="68" t="s">
        <v>194</v>
      </c>
      <c r="R2115" s="68" t="s">
        <v>6402</v>
      </c>
      <c r="S2115" s="68">
        <v>119</v>
      </c>
      <c r="T2115" s="68">
        <v>40</v>
      </c>
      <c r="U2115" s="68">
        <v>0.66</v>
      </c>
      <c r="V2115" s="68">
        <v>184</v>
      </c>
      <c r="W2115" s="68">
        <v>72.5</v>
      </c>
      <c r="X2115" s="68">
        <v>0.61</v>
      </c>
      <c r="Y2115" s="68">
        <v>643.83000000000004</v>
      </c>
      <c r="Z2115" s="68">
        <v>205.33</v>
      </c>
      <c r="AA2115" s="68">
        <v>0.68</v>
      </c>
      <c r="AB2115" s="73">
        <v>182751.08</v>
      </c>
      <c r="AC2115" s="73">
        <v>57780.800000000003</v>
      </c>
      <c r="AD2115" s="73">
        <v>182751.08</v>
      </c>
      <c r="AE2115" s="73">
        <v>57780.800000000003</v>
      </c>
      <c r="AF2115" s="73"/>
      <c r="AG2115" s="73">
        <f>IFERROR(VLOOKUP(J2115,'Roll ups'!D:E,2,FALSE),0)</f>
        <v>1024946.76</v>
      </c>
      <c r="AH2115" s="74">
        <f>IF(Table2[[#This Row],[CATEGORY TTL LOOKUP]]=0,0,IF(Table2[[#This Row],[CATEGORY TTL LOOKUP]]&gt;0,SUM(AB2115/AG2115)))</f>
        <v>0.17830299790400819</v>
      </c>
      <c r="AI2115" s="74" t="str">
        <f>IFERROR(IF(AH2115&lt;#REF!,"STRIKE",IF(AH2115&gt;=#REF!,"GOOD")),"NO DATA")</f>
        <v>NO DATA</v>
      </c>
      <c r="AJ2115" s="75">
        <f>IFERROR(VLOOKUP(K2115,'Roll ups'!H:I,2,FALSE),0)</f>
        <v>1024946.76</v>
      </c>
      <c r="AK2115" s="76">
        <f>IF(Table2[[#This Row],[PRICE TIER LOOKUP]]=0,0,IF(Table2[[#This Row],[PRICE TIER LOOKUP]]&gt;0,SUM(AB2115/AJ2115)))</f>
        <v>0.17830299790400819</v>
      </c>
      <c r="AL2115" s="74" t="e">
        <f>IF(AK2115&lt;#REF!,"STRIKE",IF(AK2115&gt;=#REF!,"GOOD"))</f>
        <v>#REF!</v>
      </c>
      <c r="AM2115" s="75">
        <f>VLOOKUP(H2115,'Roll ups'!A:B,2,FALSE)</f>
        <v>325145452.83999985</v>
      </c>
      <c r="AN2115" s="77">
        <f t="shared" si="90"/>
        <v>5.6205946724381716E-4</v>
      </c>
      <c r="AO2115" s="74" t="str">
        <f>IFERROR(VLOOKUP(Table2[[#This Row],[Product Name]],'Roll ups'!L:P,5,FALSE),"GOOD")</f>
        <v>GOOD</v>
      </c>
      <c r="AP2115" s="74">
        <f>Table2[[#This Row],[Retail Dollar Vol Current 12 Mths]]/Table2[[#This Row],[SHELF SALES  LOOKUP]]</f>
        <v>5.6205946724381716E-4</v>
      </c>
      <c r="AQ2115" s="69">
        <f t="shared" si="91"/>
        <v>0</v>
      </c>
      <c r="AR211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115" s="69" t="e">
        <f>IF(Table2[[#This Row],[Shelf Dollar Vol Current 12 Mths]]&gt;#REF!,"MEETS $ CRITERIA",IF(Table2[[#This Row],[Shelf Dollar Vol Current 12 Mths]]&lt;#REF!+1,"DOES NOT MEET $ CRITERIA"))</f>
        <v>#REF!</v>
      </c>
      <c r="AT2115" s="78"/>
    </row>
    <row r="2116" spans="1:46" ht="13.8" x14ac:dyDescent="0.3">
      <c r="A2116" s="68" t="s">
        <v>11325</v>
      </c>
      <c r="B2116" s="69">
        <v>64278</v>
      </c>
      <c r="C2116" s="69">
        <v>147</v>
      </c>
      <c r="D2116" s="69" t="s">
        <v>25</v>
      </c>
      <c r="E2116" s="70">
        <v>45474</v>
      </c>
      <c r="F2116" s="70" t="s">
        <v>10734</v>
      </c>
      <c r="G2116" s="71" t="s">
        <v>11326</v>
      </c>
      <c r="H2116" s="69" t="s">
        <v>6315</v>
      </c>
      <c r="I2116" s="68" t="s">
        <v>54</v>
      </c>
      <c r="J2116" s="68" t="s">
        <v>11327</v>
      </c>
      <c r="K2116" s="68" t="s">
        <v>11327</v>
      </c>
      <c r="L2116" s="68" t="s">
        <v>89</v>
      </c>
      <c r="M2116" s="68" t="s">
        <v>191</v>
      </c>
      <c r="N2116" s="68" t="s">
        <v>211</v>
      </c>
      <c r="O2116" s="68" t="s">
        <v>11328</v>
      </c>
      <c r="P2116" s="72" t="s">
        <v>191</v>
      </c>
      <c r="Q2116" s="68" t="s">
        <v>26</v>
      </c>
      <c r="R2116" s="68" t="s">
        <v>27</v>
      </c>
      <c r="S2116" s="68">
        <v>39</v>
      </c>
      <c r="T2116" s="68"/>
      <c r="U2116" s="68">
        <v>1</v>
      </c>
      <c r="V2116" s="68">
        <v>181.63</v>
      </c>
      <c r="W2116" s="68"/>
      <c r="X2116" s="68">
        <v>1</v>
      </c>
      <c r="Y2116" s="68">
        <v>192.46</v>
      </c>
      <c r="Z2116" s="68"/>
      <c r="AA2116" s="68">
        <v>1</v>
      </c>
      <c r="AB2116" s="73">
        <v>18110.400000000001</v>
      </c>
      <c r="AC2116" s="73"/>
      <c r="AD2116" s="73">
        <v>18110.400000000001</v>
      </c>
      <c r="AE2116" s="73"/>
      <c r="AF2116" s="73"/>
      <c r="AG2116" s="73">
        <f>IFERROR(VLOOKUP(J2116,'Roll ups'!D:E,2,FALSE),0)</f>
        <v>0</v>
      </c>
      <c r="AH2116" s="74">
        <f>IF(Table2[[#This Row],[CATEGORY TTL LOOKUP]]=0,0,IF(Table2[[#This Row],[CATEGORY TTL LOOKUP]]&gt;0,SUM(AB2116/AG2116)))</f>
        <v>0</v>
      </c>
      <c r="AI2116" s="74" t="str">
        <f>IFERROR(IF(AH2116&lt;#REF!,"STRIKE",IF(AH2116&gt;=#REF!,"GOOD")),"NO DATA")</f>
        <v>NO DATA</v>
      </c>
      <c r="AJ2116" s="75">
        <f>IFERROR(VLOOKUP(K2116,'Roll ups'!H:I,2,FALSE),0)</f>
        <v>0</v>
      </c>
      <c r="AK2116" s="76">
        <f>IF(Table2[[#This Row],[PRICE TIER LOOKUP]]=0,0,IF(Table2[[#This Row],[PRICE TIER LOOKUP]]&gt;0,SUM(AB2116/AJ2116)))</f>
        <v>0</v>
      </c>
      <c r="AL2116" s="74" t="e">
        <f>IF(AK2116&lt;#REF!,"STRIKE",IF(AK2116&gt;=#REF!,"GOOD"))</f>
        <v>#REF!</v>
      </c>
      <c r="AM2116" s="75">
        <f>VLOOKUP(H2116,'Roll ups'!A:B,2,FALSE)</f>
        <v>325145452.83999985</v>
      </c>
      <c r="AN2116" s="77">
        <f t="shared" si="90"/>
        <v>5.5699379590930062E-5</v>
      </c>
      <c r="AO2116" s="74" t="str">
        <f>IFERROR(VLOOKUP(Table2[[#This Row],[Product Name]],'Roll ups'!L:P,5,FALSE),"GOOD")</f>
        <v>GOOD</v>
      </c>
      <c r="AP2116" s="74">
        <f>Table2[[#This Row],[Retail Dollar Vol Current 12 Mths]]/Table2[[#This Row],[SHELF SALES  LOOKUP]]</f>
        <v>5.5699379590930062E-5</v>
      </c>
      <c r="AQ2116" s="69">
        <f t="shared" si="91"/>
        <v>0</v>
      </c>
      <c r="AR2116" s="69" t="str">
        <f>IF(Table2[[#This Row],[Shelf Dollar Vol Last 12 Mths]]="","NO SALES LY",IF(Table2[[#This Row],[Shelf Dollar Vol Last 12 Mths]]&gt;0,IF(Table2[[#This Row],[COUNT OF STRIKES]]=0,"GOOD",IF(Table2[[#This Row],[COUNT OF STRIKES]]=1,"FAIR",IF(Table2[[#This Row],[COUNT OF STRIKES]]=2,"BUBBLE",IF(Table2[[#This Row],[COUNT OF STRIKES]]=3,"AT RISK"))))))</f>
        <v>NO SALES LY</v>
      </c>
      <c r="AS2116" s="69" t="e">
        <f>IF(Table2[[#This Row],[Shelf Dollar Vol Current 12 Mths]]&gt;#REF!,"MEETS $ CRITERIA",IF(Table2[[#This Row],[Shelf Dollar Vol Current 12 Mths]]&lt;#REF!+1,"DOES NOT MEET $ CRITERIA"))</f>
        <v>#REF!</v>
      </c>
      <c r="AT2116" s="78"/>
    </row>
    <row r="2117" spans="1:46" ht="13.8" x14ac:dyDescent="0.3">
      <c r="A2117" s="68" t="s">
        <v>11329</v>
      </c>
      <c r="B2117" s="69">
        <v>64753</v>
      </c>
      <c r="C2117" s="69">
        <v>60</v>
      </c>
      <c r="D2117" s="69" t="s">
        <v>25</v>
      </c>
      <c r="E2117" s="70">
        <v>45474</v>
      </c>
      <c r="F2117" s="70" t="s">
        <v>10734</v>
      </c>
      <c r="G2117" s="71" t="s">
        <v>11330</v>
      </c>
      <c r="H2117" s="69" t="s">
        <v>6315</v>
      </c>
      <c r="I2117" s="68" t="s">
        <v>54</v>
      </c>
      <c r="J2117" s="68" t="s">
        <v>11327</v>
      </c>
      <c r="K2117" s="68" t="s">
        <v>11327</v>
      </c>
      <c r="L2117" s="68" t="s">
        <v>89</v>
      </c>
      <c r="M2117" s="68" t="s">
        <v>191</v>
      </c>
      <c r="N2117" s="68" t="s">
        <v>211</v>
      </c>
      <c r="O2117" s="68" t="s">
        <v>11331</v>
      </c>
      <c r="P2117" s="72" t="s">
        <v>191</v>
      </c>
      <c r="Q2117" s="68" t="s">
        <v>26</v>
      </c>
      <c r="R2117" s="68" t="s">
        <v>27</v>
      </c>
      <c r="S2117" s="68">
        <v>25</v>
      </c>
      <c r="T2117" s="68"/>
      <c r="U2117" s="68">
        <v>1</v>
      </c>
      <c r="V2117" s="68">
        <v>68.319999999999993</v>
      </c>
      <c r="W2117" s="68"/>
      <c r="X2117" s="68">
        <v>1</v>
      </c>
      <c r="Y2117" s="68">
        <v>68.319999999999993</v>
      </c>
      <c r="Z2117" s="68"/>
      <c r="AA2117" s="68">
        <v>1</v>
      </c>
      <c r="AB2117" s="73">
        <v>6428.8</v>
      </c>
      <c r="AC2117" s="73"/>
      <c r="AD2117" s="73">
        <v>6428.8</v>
      </c>
      <c r="AE2117" s="73"/>
      <c r="AF2117" s="73"/>
      <c r="AG2117" s="73">
        <f>IFERROR(VLOOKUP(J2117,'Roll ups'!D:E,2,FALSE),0)</f>
        <v>0</v>
      </c>
      <c r="AH2117" s="74">
        <f>IF(Table2[[#This Row],[CATEGORY TTL LOOKUP]]=0,0,IF(Table2[[#This Row],[CATEGORY TTL LOOKUP]]&gt;0,SUM(AB2117/AG2117)))</f>
        <v>0</v>
      </c>
      <c r="AI2117" s="74" t="str">
        <f>IFERROR(IF(AH2117&lt;#REF!,"STRIKE",IF(AH2117&gt;=#REF!,"GOOD")),"NO DATA")</f>
        <v>NO DATA</v>
      </c>
      <c r="AJ2117" s="75">
        <f>IFERROR(VLOOKUP(K2117,'Roll ups'!H:I,2,FALSE),0)</f>
        <v>0</v>
      </c>
      <c r="AK2117" s="76">
        <f>IF(Table2[[#This Row],[PRICE TIER LOOKUP]]=0,0,IF(Table2[[#This Row],[PRICE TIER LOOKUP]]&gt;0,SUM(AB2117/AJ2117)))</f>
        <v>0</v>
      </c>
      <c r="AL2117" s="74" t="e">
        <f>IF(AK2117&lt;#REF!,"STRIKE",IF(AK2117&gt;=#REF!,"GOOD"))</f>
        <v>#REF!</v>
      </c>
      <c r="AM2117" s="75">
        <f>VLOOKUP(H2117,'Roll ups'!A:B,2,FALSE)</f>
        <v>325145452.83999985</v>
      </c>
      <c r="AN2117" s="77">
        <f t="shared" si="90"/>
        <v>1.977207414050331E-5</v>
      </c>
      <c r="AO2117" s="74" t="str">
        <f>IFERROR(VLOOKUP(Table2[[#This Row],[Product Name]],'Roll ups'!L:P,5,FALSE),"GOOD")</f>
        <v>GOOD</v>
      </c>
      <c r="AP2117" s="74">
        <f>Table2[[#This Row],[Retail Dollar Vol Current 12 Mths]]/Table2[[#This Row],[SHELF SALES  LOOKUP]]</f>
        <v>1.977207414050331E-5</v>
      </c>
      <c r="AQ2117" s="69">
        <f t="shared" si="91"/>
        <v>0</v>
      </c>
      <c r="AR2117" s="69" t="str">
        <f>IF(Table2[[#This Row],[Shelf Dollar Vol Last 12 Mths]]="","NO SALES LY",IF(Table2[[#This Row],[Shelf Dollar Vol Last 12 Mths]]&gt;0,IF(Table2[[#This Row],[COUNT OF STRIKES]]=0,"GOOD",IF(Table2[[#This Row],[COUNT OF STRIKES]]=1,"FAIR",IF(Table2[[#This Row],[COUNT OF STRIKES]]=2,"BUBBLE",IF(Table2[[#This Row],[COUNT OF STRIKES]]=3,"AT RISK"))))))</f>
        <v>NO SALES LY</v>
      </c>
      <c r="AS2117" s="69" t="e">
        <f>IF(Table2[[#This Row],[Shelf Dollar Vol Current 12 Mths]]&gt;#REF!,"MEETS $ CRITERIA",IF(Table2[[#This Row],[Shelf Dollar Vol Current 12 Mths]]&lt;#REF!+1,"DOES NOT MEET $ CRITERIA"))</f>
        <v>#REF!</v>
      </c>
      <c r="AT2117" s="78"/>
    </row>
    <row r="2118" spans="1:46" ht="13.8" x14ac:dyDescent="0.3">
      <c r="A2118" s="68" t="s">
        <v>11332</v>
      </c>
      <c r="B2118" s="69">
        <v>64973</v>
      </c>
      <c r="C2118" s="69">
        <v>130</v>
      </c>
      <c r="D2118" s="69" t="s">
        <v>25</v>
      </c>
      <c r="E2118" s="70">
        <v>45474</v>
      </c>
      <c r="F2118" s="70" t="s">
        <v>10734</v>
      </c>
      <c r="G2118" s="71" t="s">
        <v>11333</v>
      </c>
      <c r="H2118" s="69" t="s">
        <v>6315</v>
      </c>
      <c r="I2118" s="68" t="s">
        <v>54</v>
      </c>
      <c r="J2118" s="68" t="s">
        <v>11327</v>
      </c>
      <c r="K2118" s="68" t="s">
        <v>11327</v>
      </c>
      <c r="L2118" s="68" t="s">
        <v>89</v>
      </c>
      <c r="M2118" s="68" t="s">
        <v>191</v>
      </c>
      <c r="N2118" s="68" t="s">
        <v>211</v>
      </c>
      <c r="O2118" s="68" t="s">
        <v>11334</v>
      </c>
      <c r="P2118" s="72" t="s">
        <v>191</v>
      </c>
      <c r="Q2118" s="68" t="s">
        <v>26</v>
      </c>
      <c r="R2118" s="68" t="s">
        <v>27</v>
      </c>
      <c r="S2118" s="68">
        <v>25</v>
      </c>
      <c r="T2118" s="68"/>
      <c r="U2118" s="68">
        <v>1</v>
      </c>
      <c r="V2118" s="68">
        <v>147.38</v>
      </c>
      <c r="W2118" s="68"/>
      <c r="X2118" s="68">
        <v>1</v>
      </c>
      <c r="Y2118" s="68">
        <v>157.38</v>
      </c>
      <c r="Z2118" s="68"/>
      <c r="AA2118" s="68">
        <v>1</v>
      </c>
      <c r="AB2118" s="73">
        <v>14809.76</v>
      </c>
      <c r="AC2118" s="73"/>
      <c r="AD2118" s="73">
        <v>14809.76</v>
      </c>
      <c r="AE2118" s="73"/>
      <c r="AF2118" s="73"/>
      <c r="AG2118" s="73">
        <f>IFERROR(VLOOKUP(J2118,'Roll ups'!D:E,2,FALSE),0)</f>
        <v>0</v>
      </c>
      <c r="AH2118" s="74">
        <f>IF(Table2[[#This Row],[CATEGORY TTL LOOKUP]]=0,0,IF(Table2[[#This Row],[CATEGORY TTL LOOKUP]]&gt;0,SUM(AB2118/AG2118)))</f>
        <v>0</v>
      </c>
      <c r="AI2118" s="74" t="str">
        <f>IFERROR(IF(AH2118&lt;#REF!,"STRIKE",IF(AH2118&gt;=#REF!,"GOOD")),"NO DATA")</f>
        <v>NO DATA</v>
      </c>
      <c r="AJ2118" s="75">
        <f>IFERROR(VLOOKUP(K2118,'Roll ups'!H:I,2,FALSE),0)</f>
        <v>0</v>
      </c>
      <c r="AK2118" s="76">
        <f>IF(Table2[[#This Row],[PRICE TIER LOOKUP]]=0,0,IF(Table2[[#This Row],[PRICE TIER LOOKUP]]&gt;0,SUM(AB2118/AJ2118)))</f>
        <v>0</v>
      </c>
      <c r="AL2118" s="74" t="e">
        <f>IF(AK2118&lt;#REF!,"STRIKE",IF(AK2118&gt;=#REF!,"GOOD"))</f>
        <v>#REF!</v>
      </c>
      <c r="AM2118" s="75">
        <f>VLOOKUP(H2118,'Roll ups'!A:B,2,FALSE)</f>
        <v>325145452.83999985</v>
      </c>
      <c r="AN2118" s="77">
        <f t="shared" si="90"/>
        <v>4.5548107379769212E-5</v>
      </c>
      <c r="AO2118" s="74" t="str">
        <f>IFERROR(VLOOKUP(Table2[[#This Row],[Product Name]],'Roll ups'!L:P,5,FALSE),"GOOD")</f>
        <v>GOOD</v>
      </c>
      <c r="AP2118" s="74">
        <f>Table2[[#This Row],[Retail Dollar Vol Current 12 Mths]]/Table2[[#This Row],[SHELF SALES  LOOKUP]]</f>
        <v>4.5548107379769212E-5</v>
      </c>
      <c r="AQ2118" s="69">
        <f t="shared" si="91"/>
        <v>0</v>
      </c>
      <c r="AR2118" s="69" t="str">
        <f>IF(Table2[[#This Row],[Shelf Dollar Vol Last 12 Mths]]="","NO SALES LY",IF(Table2[[#This Row],[Shelf Dollar Vol Last 12 Mths]]&gt;0,IF(Table2[[#This Row],[COUNT OF STRIKES]]=0,"GOOD",IF(Table2[[#This Row],[COUNT OF STRIKES]]=1,"FAIR",IF(Table2[[#This Row],[COUNT OF STRIKES]]=2,"BUBBLE",IF(Table2[[#This Row],[COUNT OF STRIKES]]=3,"AT RISK"))))))</f>
        <v>NO SALES LY</v>
      </c>
      <c r="AS2118" s="69" t="e">
        <f>IF(Table2[[#This Row],[Shelf Dollar Vol Current 12 Mths]]&gt;#REF!,"MEETS $ CRITERIA",IF(Table2[[#This Row],[Shelf Dollar Vol Current 12 Mths]]&lt;#REF!+1,"DOES NOT MEET $ CRITERIA"))</f>
        <v>#REF!</v>
      </c>
      <c r="AT2118" s="78"/>
    </row>
    <row r="2119" spans="1:46" ht="13.8" x14ac:dyDescent="0.3">
      <c r="A2119" s="68" t="s">
        <v>11335</v>
      </c>
      <c r="B2119" s="69">
        <v>64975</v>
      </c>
      <c r="C2119" s="69">
        <v>215</v>
      </c>
      <c r="D2119" s="69" t="s">
        <v>25</v>
      </c>
      <c r="E2119" s="70">
        <v>45474</v>
      </c>
      <c r="F2119" s="70" t="s">
        <v>10734</v>
      </c>
      <c r="G2119" s="71" t="s">
        <v>11336</v>
      </c>
      <c r="H2119" s="69" t="s">
        <v>6315</v>
      </c>
      <c r="I2119" s="68" t="s">
        <v>54</v>
      </c>
      <c r="J2119" s="68" t="s">
        <v>11327</v>
      </c>
      <c r="K2119" s="68" t="s">
        <v>11327</v>
      </c>
      <c r="L2119" s="68" t="s">
        <v>89</v>
      </c>
      <c r="M2119" s="68" t="s">
        <v>191</v>
      </c>
      <c r="N2119" s="68" t="s">
        <v>211</v>
      </c>
      <c r="O2119" s="68" t="s">
        <v>11337</v>
      </c>
      <c r="P2119" s="72" t="s">
        <v>191</v>
      </c>
      <c r="Q2119" s="68" t="s">
        <v>26</v>
      </c>
      <c r="R2119" s="68" t="s">
        <v>27</v>
      </c>
      <c r="S2119" s="68">
        <v>57</v>
      </c>
      <c r="T2119" s="68"/>
      <c r="U2119" s="68">
        <v>1</v>
      </c>
      <c r="V2119" s="68">
        <v>258.27</v>
      </c>
      <c r="W2119" s="68"/>
      <c r="X2119" s="68">
        <v>1</v>
      </c>
      <c r="Y2119" s="68">
        <v>269.11</v>
      </c>
      <c r="Z2119" s="68"/>
      <c r="AA2119" s="68">
        <v>1</v>
      </c>
      <c r="AB2119" s="73">
        <v>25323.200000000001</v>
      </c>
      <c r="AC2119" s="73"/>
      <c r="AD2119" s="73">
        <v>25323.200000000001</v>
      </c>
      <c r="AE2119" s="73"/>
      <c r="AF2119" s="73"/>
      <c r="AG2119" s="73">
        <f>IFERROR(VLOOKUP(J2119,'Roll ups'!D:E,2,FALSE),0)</f>
        <v>0</v>
      </c>
      <c r="AH2119" s="74">
        <f>IF(Table2[[#This Row],[CATEGORY TTL LOOKUP]]=0,0,IF(Table2[[#This Row],[CATEGORY TTL LOOKUP]]&gt;0,SUM(AB2119/AG2119)))</f>
        <v>0</v>
      </c>
      <c r="AI2119" s="74" t="str">
        <f>IFERROR(IF(AH2119&lt;#REF!,"STRIKE",IF(AH2119&gt;=#REF!,"GOOD")),"NO DATA")</f>
        <v>NO DATA</v>
      </c>
      <c r="AJ2119" s="75">
        <f>IFERROR(VLOOKUP(K2119,'Roll ups'!H:I,2,FALSE),0)</f>
        <v>0</v>
      </c>
      <c r="AK2119" s="76">
        <f>IF(Table2[[#This Row],[PRICE TIER LOOKUP]]=0,0,IF(Table2[[#This Row],[PRICE TIER LOOKUP]]&gt;0,SUM(AB2119/AJ2119)))</f>
        <v>0</v>
      </c>
      <c r="AL2119" s="74" t="e">
        <f>IF(AK2119&lt;#REF!,"STRIKE",IF(AK2119&gt;=#REF!,"GOOD"))</f>
        <v>#REF!</v>
      </c>
      <c r="AM2119" s="75">
        <f>VLOOKUP(H2119,'Roll ups'!A:B,2,FALSE)</f>
        <v>325145452.83999985</v>
      </c>
      <c r="AN2119" s="77">
        <f t="shared" si="90"/>
        <v>7.7882682285153286E-5</v>
      </c>
      <c r="AO2119" s="74" t="str">
        <f>IFERROR(VLOOKUP(Table2[[#This Row],[Product Name]],'Roll ups'!L:P,5,FALSE),"GOOD")</f>
        <v>GOOD</v>
      </c>
      <c r="AP2119" s="74">
        <f>Table2[[#This Row],[Retail Dollar Vol Current 12 Mths]]/Table2[[#This Row],[SHELF SALES  LOOKUP]]</f>
        <v>7.7882682285153286E-5</v>
      </c>
      <c r="AQ2119" s="69">
        <f t="shared" si="91"/>
        <v>0</v>
      </c>
      <c r="AR2119" s="69" t="str">
        <f>IF(Table2[[#This Row],[Shelf Dollar Vol Last 12 Mths]]="","NO SALES LY",IF(Table2[[#This Row],[Shelf Dollar Vol Last 12 Mths]]&gt;0,IF(Table2[[#This Row],[COUNT OF STRIKES]]=0,"GOOD",IF(Table2[[#This Row],[COUNT OF STRIKES]]=1,"FAIR",IF(Table2[[#This Row],[COUNT OF STRIKES]]=2,"BUBBLE",IF(Table2[[#This Row],[COUNT OF STRIKES]]=3,"AT RISK"))))))</f>
        <v>NO SALES LY</v>
      </c>
      <c r="AS2119" s="69" t="e">
        <f>IF(Table2[[#This Row],[Shelf Dollar Vol Current 12 Mths]]&gt;#REF!,"MEETS $ CRITERIA",IF(Table2[[#This Row],[Shelf Dollar Vol Current 12 Mths]]&lt;#REF!+1,"DOES NOT MEET $ CRITERIA"))</f>
        <v>#REF!</v>
      </c>
      <c r="AT2119" s="78"/>
    </row>
    <row r="2120" spans="1:46" ht="13.8" x14ac:dyDescent="0.3">
      <c r="A2120" s="68" t="s">
        <v>11338</v>
      </c>
      <c r="B2120" s="69">
        <v>65214</v>
      </c>
      <c r="C2120" s="69">
        <v>222</v>
      </c>
      <c r="D2120" s="69" t="s">
        <v>25</v>
      </c>
      <c r="E2120" s="70">
        <v>45474</v>
      </c>
      <c r="F2120" s="70" t="s">
        <v>10734</v>
      </c>
      <c r="G2120" s="71" t="s">
        <v>11339</v>
      </c>
      <c r="H2120" s="69" t="s">
        <v>6315</v>
      </c>
      <c r="I2120" s="68" t="s">
        <v>54</v>
      </c>
      <c r="J2120" s="68" t="s">
        <v>11327</v>
      </c>
      <c r="K2120" s="68" t="s">
        <v>11327</v>
      </c>
      <c r="L2120" s="68" t="s">
        <v>89</v>
      </c>
      <c r="M2120" s="68" t="s">
        <v>191</v>
      </c>
      <c r="N2120" s="68" t="s">
        <v>211</v>
      </c>
      <c r="O2120" s="68" t="s">
        <v>11340</v>
      </c>
      <c r="P2120" s="72" t="s">
        <v>191</v>
      </c>
      <c r="Q2120" s="68" t="s">
        <v>26</v>
      </c>
      <c r="R2120" s="68" t="s">
        <v>27</v>
      </c>
      <c r="S2120" s="68">
        <v>54</v>
      </c>
      <c r="T2120" s="68"/>
      <c r="U2120" s="68">
        <v>1</v>
      </c>
      <c r="V2120" s="68">
        <v>277.44</v>
      </c>
      <c r="W2120" s="68"/>
      <c r="X2120" s="68">
        <v>1</v>
      </c>
      <c r="Y2120" s="68">
        <v>287.44</v>
      </c>
      <c r="Z2120" s="68"/>
      <c r="AA2120" s="68">
        <v>1</v>
      </c>
      <c r="AB2120" s="73">
        <v>27048</v>
      </c>
      <c r="AC2120" s="73"/>
      <c r="AD2120" s="73">
        <v>27048</v>
      </c>
      <c r="AE2120" s="73"/>
      <c r="AF2120" s="73"/>
      <c r="AG2120" s="73">
        <f>IFERROR(VLOOKUP(J2120,'Roll ups'!D:E,2,FALSE),0)</f>
        <v>0</v>
      </c>
      <c r="AH2120" s="74">
        <f>IF(Table2[[#This Row],[CATEGORY TTL LOOKUP]]=0,0,IF(Table2[[#This Row],[CATEGORY TTL LOOKUP]]&gt;0,SUM(AB2120/AG2120)))</f>
        <v>0</v>
      </c>
      <c r="AI2120" s="74" t="str">
        <f>IFERROR(IF(AH2120&lt;#REF!,"STRIKE",IF(AH2120&gt;=#REF!,"GOOD")),"NO DATA")</f>
        <v>NO DATA</v>
      </c>
      <c r="AJ2120" s="75">
        <f>IFERROR(VLOOKUP(K2120,'Roll ups'!H:I,2,FALSE),0)</f>
        <v>0</v>
      </c>
      <c r="AK2120" s="76">
        <f>IF(Table2[[#This Row],[PRICE TIER LOOKUP]]=0,0,IF(Table2[[#This Row],[PRICE TIER LOOKUP]]&gt;0,SUM(AB2120/AJ2120)))</f>
        <v>0</v>
      </c>
      <c r="AL2120" s="74" t="e">
        <f>IF(AK2120&lt;#REF!,"STRIKE",IF(AK2120&gt;=#REF!,"GOOD"))</f>
        <v>#REF!</v>
      </c>
      <c r="AM2120" s="75">
        <f>VLOOKUP(H2120,'Roll ups'!A:B,2,FALSE)</f>
        <v>325145452.83999985</v>
      </c>
      <c r="AN2120" s="77">
        <f t="shared" si="90"/>
        <v>8.3187385103337106E-5</v>
      </c>
      <c r="AO2120" s="74" t="str">
        <f>IFERROR(VLOOKUP(Table2[[#This Row],[Product Name]],'Roll ups'!L:P,5,FALSE),"GOOD")</f>
        <v>GOOD</v>
      </c>
      <c r="AP2120" s="74">
        <f>Table2[[#This Row],[Retail Dollar Vol Current 12 Mths]]/Table2[[#This Row],[SHELF SALES  LOOKUP]]</f>
        <v>8.3187385103337106E-5</v>
      </c>
      <c r="AQ2120" s="69">
        <f t="shared" si="91"/>
        <v>0</v>
      </c>
      <c r="AR2120" s="69" t="str">
        <f>IF(Table2[[#This Row],[Shelf Dollar Vol Last 12 Mths]]="","NO SALES LY",IF(Table2[[#This Row],[Shelf Dollar Vol Last 12 Mths]]&gt;0,IF(Table2[[#This Row],[COUNT OF STRIKES]]=0,"GOOD",IF(Table2[[#This Row],[COUNT OF STRIKES]]=1,"FAIR",IF(Table2[[#This Row],[COUNT OF STRIKES]]=2,"BUBBLE",IF(Table2[[#This Row],[COUNT OF STRIKES]]=3,"AT RISK"))))))</f>
        <v>NO SALES LY</v>
      </c>
      <c r="AS2120" s="69" t="e">
        <f>IF(Table2[[#This Row],[Shelf Dollar Vol Current 12 Mths]]&gt;#REF!,"MEETS $ CRITERIA",IF(Table2[[#This Row],[Shelf Dollar Vol Current 12 Mths]]&lt;#REF!+1,"DOES NOT MEET $ CRITERIA"))</f>
        <v>#REF!</v>
      </c>
      <c r="AT2120" s="78"/>
    </row>
    <row r="2121" spans="1:46" ht="13.8" x14ac:dyDescent="0.3">
      <c r="A2121" s="68" t="s">
        <v>11341</v>
      </c>
      <c r="B2121" s="69">
        <v>65738</v>
      </c>
      <c r="C2121" s="69">
        <v>136</v>
      </c>
      <c r="D2121" s="69" t="s">
        <v>25</v>
      </c>
      <c r="E2121" s="70">
        <v>45474</v>
      </c>
      <c r="F2121" s="70" t="s">
        <v>10734</v>
      </c>
      <c r="G2121" s="71" t="s">
        <v>11342</v>
      </c>
      <c r="H2121" s="69" t="s">
        <v>6315</v>
      </c>
      <c r="I2121" s="68" t="s">
        <v>54</v>
      </c>
      <c r="J2121" s="68" t="s">
        <v>11327</v>
      </c>
      <c r="K2121" s="68" t="s">
        <v>11327</v>
      </c>
      <c r="L2121" s="68" t="s">
        <v>89</v>
      </c>
      <c r="M2121" s="68" t="s">
        <v>191</v>
      </c>
      <c r="N2121" s="68" t="s">
        <v>211</v>
      </c>
      <c r="O2121" s="68" t="s">
        <v>11343</v>
      </c>
      <c r="P2121" s="72" t="s">
        <v>191</v>
      </c>
      <c r="Q2121" s="68" t="s">
        <v>26</v>
      </c>
      <c r="R2121" s="68" t="s">
        <v>27</v>
      </c>
      <c r="S2121" s="68">
        <v>25</v>
      </c>
      <c r="T2121" s="68"/>
      <c r="U2121" s="68">
        <v>1</v>
      </c>
      <c r="V2121" s="68">
        <v>155.80000000000001</v>
      </c>
      <c r="W2121" s="68"/>
      <c r="X2121" s="68">
        <v>1</v>
      </c>
      <c r="Y2121" s="68">
        <v>165.8</v>
      </c>
      <c r="Z2121" s="68"/>
      <c r="AA2121" s="68">
        <v>1</v>
      </c>
      <c r="AB2121" s="73">
        <v>15601.6</v>
      </c>
      <c r="AC2121" s="73"/>
      <c r="AD2121" s="73">
        <v>15601.6</v>
      </c>
      <c r="AE2121" s="73"/>
      <c r="AF2121" s="73"/>
      <c r="AG2121" s="73">
        <f>IFERROR(VLOOKUP(J2121,'Roll ups'!D:E,2,FALSE),0)</f>
        <v>0</v>
      </c>
      <c r="AH2121" s="74">
        <f>IF(Table2[[#This Row],[CATEGORY TTL LOOKUP]]=0,0,IF(Table2[[#This Row],[CATEGORY TTL LOOKUP]]&gt;0,SUM(AB2121/AG2121)))</f>
        <v>0</v>
      </c>
      <c r="AI2121" s="74" t="str">
        <f>IFERROR(IF(AH2121&lt;#REF!,"STRIKE",IF(AH2121&gt;=#REF!,"GOOD")),"NO DATA")</f>
        <v>NO DATA</v>
      </c>
      <c r="AJ2121" s="75">
        <f>IFERROR(VLOOKUP(K2121,'Roll ups'!H:I,2,FALSE),0)</f>
        <v>0</v>
      </c>
      <c r="AK2121" s="76">
        <f>IF(Table2[[#This Row],[PRICE TIER LOOKUP]]=0,0,IF(Table2[[#This Row],[PRICE TIER LOOKUP]]&gt;0,SUM(AB2121/AJ2121)))</f>
        <v>0</v>
      </c>
      <c r="AL2121" s="74" t="e">
        <f>IF(AK2121&lt;#REF!,"STRIKE",IF(AK2121&gt;=#REF!,"GOOD"))</f>
        <v>#REF!</v>
      </c>
      <c r="AM2121" s="75">
        <f>VLOOKUP(H2121,'Roll ups'!A:B,2,FALSE)</f>
        <v>325145452.83999985</v>
      </c>
      <c r="AN2121" s="77">
        <f t="shared" si="90"/>
        <v>4.7983448219026332E-5</v>
      </c>
      <c r="AO2121" s="74" t="str">
        <f>IFERROR(VLOOKUP(Table2[[#This Row],[Product Name]],'Roll ups'!L:P,5,FALSE),"GOOD")</f>
        <v>GOOD</v>
      </c>
      <c r="AP2121" s="74">
        <f>Table2[[#This Row],[Retail Dollar Vol Current 12 Mths]]/Table2[[#This Row],[SHELF SALES  LOOKUP]]</f>
        <v>4.7983448219026332E-5</v>
      </c>
      <c r="AQ2121" s="69">
        <f t="shared" si="91"/>
        <v>0</v>
      </c>
      <c r="AR2121" s="69" t="str">
        <f>IF(Table2[[#This Row],[Shelf Dollar Vol Last 12 Mths]]="","NO SALES LY",IF(Table2[[#This Row],[Shelf Dollar Vol Last 12 Mths]]&gt;0,IF(Table2[[#This Row],[COUNT OF STRIKES]]=0,"GOOD",IF(Table2[[#This Row],[COUNT OF STRIKES]]=1,"FAIR",IF(Table2[[#This Row],[COUNT OF STRIKES]]=2,"BUBBLE",IF(Table2[[#This Row],[COUNT OF STRIKES]]=3,"AT RISK"))))))</f>
        <v>NO SALES LY</v>
      </c>
      <c r="AS2121" s="69" t="e">
        <f>IF(Table2[[#This Row],[Shelf Dollar Vol Current 12 Mths]]&gt;#REF!,"MEETS $ CRITERIA",IF(Table2[[#This Row],[Shelf Dollar Vol Current 12 Mths]]&lt;#REF!+1,"DOES NOT MEET $ CRITERIA"))</f>
        <v>#REF!</v>
      </c>
      <c r="AT2121" s="78"/>
    </row>
    <row r="2122" spans="1:46" ht="13.8" x14ac:dyDescent="0.3">
      <c r="A2122" s="68" t="s">
        <v>11344</v>
      </c>
      <c r="B2122" s="69">
        <v>66463</v>
      </c>
      <c r="C2122" s="69">
        <v>125</v>
      </c>
      <c r="D2122" s="69" t="s">
        <v>25</v>
      </c>
      <c r="E2122" s="70">
        <v>45474</v>
      </c>
      <c r="F2122" s="70" t="s">
        <v>10734</v>
      </c>
      <c r="G2122" s="71" t="s">
        <v>11345</v>
      </c>
      <c r="H2122" s="69" t="s">
        <v>6315</v>
      </c>
      <c r="I2122" s="68" t="s">
        <v>54</v>
      </c>
      <c r="J2122" s="68" t="s">
        <v>11327</v>
      </c>
      <c r="K2122" s="68" t="s">
        <v>11327</v>
      </c>
      <c r="L2122" s="68" t="s">
        <v>89</v>
      </c>
      <c r="M2122" s="68" t="s">
        <v>191</v>
      </c>
      <c r="N2122" s="68" t="s">
        <v>211</v>
      </c>
      <c r="O2122" s="68" t="s">
        <v>11346</v>
      </c>
      <c r="P2122" s="72" t="s">
        <v>191</v>
      </c>
      <c r="Q2122" s="68" t="s">
        <v>26</v>
      </c>
      <c r="R2122" s="68" t="s">
        <v>27</v>
      </c>
      <c r="S2122" s="68">
        <v>22</v>
      </c>
      <c r="T2122" s="68"/>
      <c r="U2122" s="68">
        <v>1</v>
      </c>
      <c r="V2122" s="68">
        <v>139.97</v>
      </c>
      <c r="W2122" s="68"/>
      <c r="X2122" s="68">
        <v>1</v>
      </c>
      <c r="Y2122" s="68">
        <v>150.80000000000001</v>
      </c>
      <c r="Z2122" s="68"/>
      <c r="AA2122" s="68">
        <v>1</v>
      </c>
      <c r="AB2122" s="73">
        <v>14190.4</v>
      </c>
      <c r="AC2122" s="73"/>
      <c r="AD2122" s="73">
        <v>14190.4</v>
      </c>
      <c r="AE2122" s="73"/>
      <c r="AF2122" s="73"/>
      <c r="AG2122" s="73">
        <f>IFERROR(VLOOKUP(J2122,'Roll ups'!D:E,2,FALSE),0)</f>
        <v>0</v>
      </c>
      <c r="AH2122" s="74">
        <f>IF(Table2[[#This Row],[CATEGORY TTL LOOKUP]]=0,0,IF(Table2[[#This Row],[CATEGORY TTL LOOKUP]]&gt;0,SUM(AB2122/AG2122)))</f>
        <v>0</v>
      </c>
      <c r="AI2122" s="74" t="str">
        <f>IFERROR(IF(AH2122&lt;#REF!,"STRIKE",IF(AH2122&gt;=#REF!,"GOOD")),"NO DATA")</f>
        <v>NO DATA</v>
      </c>
      <c r="AJ2122" s="75">
        <f>IFERROR(VLOOKUP(K2122,'Roll ups'!H:I,2,FALSE),0)</f>
        <v>0</v>
      </c>
      <c r="AK2122" s="76">
        <f>IF(Table2[[#This Row],[PRICE TIER LOOKUP]]=0,0,IF(Table2[[#This Row],[PRICE TIER LOOKUP]]&gt;0,SUM(AB2122/AJ2122)))</f>
        <v>0</v>
      </c>
      <c r="AL2122" s="74" t="e">
        <f>IF(AK2122&lt;#REF!,"STRIKE",IF(AK2122&gt;=#REF!,"GOOD"))</f>
        <v>#REF!</v>
      </c>
      <c r="AM2122" s="75">
        <f>VLOOKUP(H2122,'Roll ups'!A:B,2,FALSE)</f>
        <v>325145452.83999985</v>
      </c>
      <c r="AN2122" s="77">
        <f t="shared" si="90"/>
        <v>4.3643236822330479E-5</v>
      </c>
      <c r="AO2122" s="74" t="str">
        <f>IFERROR(VLOOKUP(Table2[[#This Row],[Product Name]],'Roll ups'!L:P,5,FALSE),"GOOD")</f>
        <v>GOOD</v>
      </c>
      <c r="AP2122" s="74">
        <f>Table2[[#This Row],[Retail Dollar Vol Current 12 Mths]]/Table2[[#This Row],[SHELF SALES  LOOKUP]]</f>
        <v>4.3643236822330479E-5</v>
      </c>
      <c r="AQ2122" s="69">
        <f t="shared" si="91"/>
        <v>0</v>
      </c>
      <c r="AR2122" s="69" t="str">
        <f>IF(Table2[[#This Row],[Shelf Dollar Vol Last 12 Mths]]="","NO SALES LY",IF(Table2[[#This Row],[Shelf Dollar Vol Last 12 Mths]]&gt;0,IF(Table2[[#This Row],[COUNT OF STRIKES]]=0,"GOOD",IF(Table2[[#This Row],[COUNT OF STRIKES]]=1,"FAIR",IF(Table2[[#This Row],[COUNT OF STRIKES]]=2,"BUBBLE",IF(Table2[[#This Row],[COUNT OF STRIKES]]=3,"AT RISK"))))))</f>
        <v>NO SALES LY</v>
      </c>
      <c r="AS2122" s="69" t="e">
        <f>IF(Table2[[#This Row],[Shelf Dollar Vol Current 12 Mths]]&gt;#REF!,"MEETS $ CRITERIA",IF(Table2[[#This Row],[Shelf Dollar Vol Current 12 Mths]]&lt;#REF!+1,"DOES NOT MEET $ CRITERIA"))</f>
        <v>#REF!</v>
      </c>
      <c r="AT2122" s="78"/>
    </row>
    <row r="2123" spans="1:46" ht="13.8" x14ac:dyDescent="0.3">
      <c r="A2123" s="68" t="s">
        <v>11347</v>
      </c>
      <c r="B2123" s="69">
        <v>66819</v>
      </c>
      <c r="C2123" s="69">
        <v>160</v>
      </c>
      <c r="D2123" s="69" t="s">
        <v>25</v>
      </c>
      <c r="E2123" s="70">
        <v>45474</v>
      </c>
      <c r="F2123" s="70" t="s">
        <v>10734</v>
      </c>
      <c r="G2123" s="71" t="s">
        <v>11348</v>
      </c>
      <c r="H2123" s="69" t="s">
        <v>6315</v>
      </c>
      <c r="I2123" s="68" t="s">
        <v>54</v>
      </c>
      <c r="J2123" s="68" t="s">
        <v>11327</v>
      </c>
      <c r="K2123" s="68" t="s">
        <v>11327</v>
      </c>
      <c r="L2123" s="68" t="s">
        <v>89</v>
      </c>
      <c r="M2123" s="68" t="s">
        <v>191</v>
      </c>
      <c r="N2123" s="68" t="s">
        <v>211</v>
      </c>
      <c r="O2123" s="68" t="s">
        <v>11349</v>
      </c>
      <c r="P2123" s="72" t="s">
        <v>191</v>
      </c>
      <c r="Q2123" s="68" t="s">
        <v>26</v>
      </c>
      <c r="R2123" s="68" t="s">
        <v>27</v>
      </c>
      <c r="S2123" s="68">
        <v>38</v>
      </c>
      <c r="T2123" s="68"/>
      <c r="U2123" s="68">
        <v>1</v>
      </c>
      <c r="V2123" s="68">
        <v>197.45</v>
      </c>
      <c r="W2123" s="68"/>
      <c r="X2123" s="68">
        <v>1</v>
      </c>
      <c r="Y2123" s="68">
        <v>208.28</v>
      </c>
      <c r="Z2123" s="68"/>
      <c r="AA2123" s="68">
        <v>1</v>
      </c>
      <c r="AB2123" s="73">
        <v>19600</v>
      </c>
      <c r="AC2123" s="73"/>
      <c r="AD2123" s="73">
        <v>19600</v>
      </c>
      <c r="AE2123" s="73"/>
      <c r="AF2123" s="73"/>
      <c r="AG2123" s="73">
        <f>IFERROR(VLOOKUP(J2123,'Roll ups'!D:E,2,FALSE),0)</f>
        <v>0</v>
      </c>
      <c r="AH2123" s="74">
        <f>IF(Table2[[#This Row],[CATEGORY TTL LOOKUP]]=0,0,IF(Table2[[#This Row],[CATEGORY TTL LOOKUP]]&gt;0,SUM(AB2123/AG2123)))</f>
        <v>0</v>
      </c>
      <c r="AI2123" s="74" t="str">
        <f>IFERROR(IF(AH2123&lt;#REF!,"STRIKE",IF(AH2123&gt;=#REF!,"GOOD")),"NO DATA")</f>
        <v>NO DATA</v>
      </c>
      <c r="AJ2123" s="75">
        <f>IFERROR(VLOOKUP(K2123,'Roll ups'!H:I,2,FALSE),0)</f>
        <v>0</v>
      </c>
      <c r="AK2123" s="76">
        <f>IF(Table2[[#This Row],[PRICE TIER LOOKUP]]=0,0,IF(Table2[[#This Row],[PRICE TIER LOOKUP]]&gt;0,SUM(AB2123/AJ2123)))</f>
        <v>0</v>
      </c>
      <c r="AL2123" s="74" t="e">
        <f>IF(AK2123&lt;#REF!,"STRIKE",IF(AK2123&gt;=#REF!,"GOOD"))</f>
        <v>#REF!</v>
      </c>
      <c r="AM2123" s="75">
        <f>VLOOKUP(H2123,'Roll ups'!A:B,2,FALSE)</f>
        <v>325145452.83999985</v>
      </c>
      <c r="AN2123" s="77">
        <f t="shared" si="90"/>
        <v>6.0280713842997902E-5</v>
      </c>
      <c r="AO2123" s="74" t="str">
        <f>IFERROR(VLOOKUP(Table2[[#This Row],[Product Name]],'Roll ups'!L:P,5,FALSE),"GOOD")</f>
        <v>GOOD</v>
      </c>
      <c r="AP2123" s="74">
        <f>Table2[[#This Row],[Retail Dollar Vol Current 12 Mths]]/Table2[[#This Row],[SHELF SALES  LOOKUP]]</f>
        <v>6.0280713842997902E-5</v>
      </c>
      <c r="AQ2123" s="69">
        <f t="shared" si="91"/>
        <v>0</v>
      </c>
      <c r="AR2123" s="69" t="str">
        <f>IF(Table2[[#This Row],[Shelf Dollar Vol Last 12 Mths]]="","NO SALES LY",IF(Table2[[#This Row],[Shelf Dollar Vol Last 12 Mths]]&gt;0,IF(Table2[[#This Row],[COUNT OF STRIKES]]=0,"GOOD",IF(Table2[[#This Row],[COUNT OF STRIKES]]=1,"FAIR",IF(Table2[[#This Row],[COUNT OF STRIKES]]=2,"BUBBLE",IF(Table2[[#This Row],[COUNT OF STRIKES]]=3,"AT RISK"))))))</f>
        <v>NO SALES LY</v>
      </c>
      <c r="AS2123" s="69" t="e">
        <f>IF(Table2[[#This Row],[Shelf Dollar Vol Current 12 Mths]]&gt;#REF!,"MEETS $ CRITERIA",IF(Table2[[#This Row],[Shelf Dollar Vol Current 12 Mths]]&lt;#REF!+1,"DOES NOT MEET $ CRITERIA"))</f>
        <v>#REF!</v>
      </c>
      <c r="AT2123" s="78"/>
    </row>
    <row r="2124" spans="1:46" ht="13.8" x14ac:dyDescent="0.3">
      <c r="A2124" s="68" t="s">
        <v>11350</v>
      </c>
      <c r="B2124" s="69">
        <v>87407</v>
      </c>
      <c r="C2124" s="69">
        <v>151</v>
      </c>
      <c r="D2124" s="69" t="s">
        <v>25</v>
      </c>
      <c r="E2124" s="70">
        <v>45474</v>
      </c>
      <c r="F2124" s="70" t="s">
        <v>10734</v>
      </c>
      <c r="G2124" s="71" t="s">
        <v>11351</v>
      </c>
      <c r="H2124" s="69" t="s">
        <v>6315</v>
      </c>
      <c r="I2124" s="68" t="s">
        <v>245</v>
      </c>
      <c r="J2124" s="68" t="s">
        <v>245</v>
      </c>
      <c r="K2124" s="68" t="s">
        <v>89</v>
      </c>
      <c r="L2124" s="68" t="s">
        <v>89</v>
      </c>
      <c r="M2124" s="68" t="s">
        <v>245</v>
      </c>
      <c r="N2124" s="68" t="s">
        <v>529</v>
      </c>
      <c r="O2124" s="68" t="s">
        <v>11352</v>
      </c>
      <c r="P2124" s="72" t="s">
        <v>245</v>
      </c>
      <c r="Q2124" s="68" t="s">
        <v>128</v>
      </c>
      <c r="R2124" s="68" t="s">
        <v>60</v>
      </c>
      <c r="S2124" s="68">
        <v>36</v>
      </c>
      <c r="T2124" s="68">
        <v>9.07</v>
      </c>
      <c r="U2124" s="68">
        <v>0.75</v>
      </c>
      <c r="V2124" s="68">
        <v>80.510000000000005</v>
      </c>
      <c r="W2124" s="68">
        <v>24</v>
      </c>
      <c r="X2124" s="68">
        <v>0.7</v>
      </c>
      <c r="Y2124" s="68">
        <v>125.3</v>
      </c>
      <c r="Z2124" s="68">
        <v>67.19</v>
      </c>
      <c r="AA2124" s="68">
        <v>0.46</v>
      </c>
      <c r="AB2124" s="73">
        <v>33388.800000000003</v>
      </c>
      <c r="AC2124" s="73">
        <v>17902.080000000002</v>
      </c>
      <c r="AD2124" s="73">
        <v>33388.800000000003</v>
      </c>
      <c r="AE2124" s="73">
        <v>17902.080000000002</v>
      </c>
      <c r="AF2124" s="73"/>
      <c r="AG2124" s="73">
        <f>IFERROR(VLOOKUP(J2124,'Roll ups'!D:E,2,FALSE),0)</f>
        <v>57863085.470000021</v>
      </c>
      <c r="AH2124" s="74">
        <f>IF(Table2[[#This Row],[CATEGORY TTL LOOKUP]]=0,0,IF(Table2[[#This Row],[CATEGORY TTL LOOKUP]]&gt;0,SUM(AB2124/AG2124)))</f>
        <v>5.7703110245150896E-4</v>
      </c>
      <c r="AI2124" s="74" t="str">
        <f>IFERROR(IF(AH2124&lt;#REF!,"STRIKE",IF(AH2124&gt;=#REF!,"GOOD")),"NO DATA")</f>
        <v>NO DATA</v>
      </c>
      <c r="AJ2124" s="75">
        <f>IFERROR(VLOOKUP(K2124,'Roll ups'!H:I,2,FALSE),0)</f>
        <v>75793138.070000067</v>
      </c>
      <c r="AK2124" s="76">
        <f>IF(Table2[[#This Row],[PRICE TIER LOOKUP]]=0,0,IF(Table2[[#This Row],[PRICE TIER LOOKUP]]&gt;0,SUM(AB2124/AJ2124)))</f>
        <v>4.4052536747011579E-4</v>
      </c>
      <c r="AL2124" s="74" t="e">
        <f>IF(AK2124&lt;#REF!,"STRIKE",IF(AK2124&gt;=#REF!,"GOOD"))</f>
        <v>#REF!</v>
      </c>
      <c r="AM2124" s="75">
        <f>VLOOKUP(H2124,'Roll ups'!A:B,2,FALSE)</f>
        <v>325145452.83999985</v>
      </c>
      <c r="AN2124" s="77">
        <f t="shared" si="90"/>
        <v>1.0268881114087185E-4</v>
      </c>
      <c r="AO2124" s="74" t="str">
        <f>IFERROR(VLOOKUP(Table2[[#This Row],[Product Name]],'Roll ups'!L:P,5,FALSE),"GOOD")</f>
        <v>GOOD</v>
      </c>
      <c r="AP2124" s="74">
        <f>Table2[[#This Row],[Retail Dollar Vol Current 12 Mths]]/Table2[[#This Row],[SHELF SALES  LOOKUP]]</f>
        <v>1.0268881114087185E-4</v>
      </c>
      <c r="AQ2124" s="69">
        <f t="shared" si="91"/>
        <v>0</v>
      </c>
      <c r="AR2124"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124" s="69" t="e">
        <f>IF(Table2[[#This Row],[Shelf Dollar Vol Current 12 Mths]]&gt;#REF!,"MEETS $ CRITERIA",IF(Table2[[#This Row],[Shelf Dollar Vol Current 12 Mths]]&lt;#REF!+1,"DOES NOT MEET $ CRITERIA"))</f>
        <v>#REF!</v>
      </c>
      <c r="AT2124" s="78"/>
    </row>
    <row r="2125" spans="1:46" ht="13.8" x14ac:dyDescent="0.3">
      <c r="A2125" s="68" t="s">
        <v>11353</v>
      </c>
      <c r="B2125" s="69">
        <v>88172</v>
      </c>
      <c r="C2125" s="69">
        <v>127</v>
      </c>
      <c r="D2125" s="69" t="s">
        <v>25</v>
      </c>
      <c r="E2125" s="70">
        <v>45474</v>
      </c>
      <c r="F2125" s="70" t="s">
        <v>10734</v>
      </c>
      <c r="G2125" s="71" t="s">
        <v>11354</v>
      </c>
      <c r="H2125" s="69" t="s">
        <v>6315</v>
      </c>
      <c r="I2125" s="68" t="s">
        <v>245</v>
      </c>
      <c r="J2125" s="68" t="s">
        <v>245</v>
      </c>
      <c r="K2125" s="68" t="s">
        <v>6320</v>
      </c>
      <c r="L2125" s="68" t="s">
        <v>6320</v>
      </c>
      <c r="M2125" s="68" t="s">
        <v>245</v>
      </c>
      <c r="N2125" s="68" t="s">
        <v>246</v>
      </c>
      <c r="O2125" s="68" t="s">
        <v>11355</v>
      </c>
      <c r="P2125" s="72" t="s">
        <v>245</v>
      </c>
      <c r="Q2125" s="68" t="s">
        <v>47</v>
      </c>
      <c r="R2125" s="68" t="s">
        <v>31</v>
      </c>
      <c r="S2125" s="68">
        <v>19</v>
      </c>
      <c r="T2125" s="68"/>
      <c r="U2125" s="68">
        <v>1</v>
      </c>
      <c r="V2125" s="68">
        <v>30</v>
      </c>
      <c r="W2125" s="68"/>
      <c r="X2125" s="68">
        <v>1</v>
      </c>
      <c r="Y2125" s="68">
        <v>46.5</v>
      </c>
      <c r="Z2125" s="68">
        <v>0.5</v>
      </c>
      <c r="AA2125" s="68">
        <v>0.99</v>
      </c>
      <c r="AB2125" s="73">
        <v>21727.38</v>
      </c>
      <c r="AC2125" s="73">
        <v>245.46</v>
      </c>
      <c r="AD2125" s="73">
        <v>21727.38</v>
      </c>
      <c r="AE2125" s="73">
        <v>245.46</v>
      </c>
      <c r="AF2125" s="73"/>
      <c r="AG2125" s="73">
        <f>IFERROR(VLOOKUP(J2125,'Roll ups'!D:E,2,FALSE),0)</f>
        <v>57863085.470000021</v>
      </c>
      <c r="AH2125" s="74">
        <f>IF(Table2[[#This Row],[CATEGORY TTL LOOKUP]]=0,0,IF(Table2[[#This Row],[CATEGORY TTL LOOKUP]]&gt;0,SUM(AB2125/AG2125)))</f>
        <v>3.754963950421359E-4</v>
      </c>
      <c r="AI2125" s="74" t="str">
        <f>IFERROR(IF(AH2125&lt;#REF!,"STRIKE",IF(AH2125&gt;=#REF!,"GOOD")),"NO DATA")</f>
        <v>NO DATA</v>
      </c>
      <c r="AJ2125" s="75">
        <f>IFERROR(VLOOKUP(K2125,'Roll ups'!H:I,2,FALSE),0)</f>
        <v>3676796.11</v>
      </c>
      <c r="AK2125" s="76">
        <f>IF(Table2[[#This Row],[PRICE TIER LOOKUP]]=0,0,IF(Table2[[#This Row],[PRICE TIER LOOKUP]]&gt;0,SUM(AB2125/AJ2125)))</f>
        <v>5.9093241370949999E-3</v>
      </c>
      <c r="AL2125" s="74" t="e">
        <f>IF(AK2125&lt;#REF!,"STRIKE",IF(AK2125&gt;=#REF!,"GOOD"))</f>
        <v>#REF!</v>
      </c>
      <c r="AM2125" s="75">
        <f>VLOOKUP(H2125,'Roll ups'!A:B,2,FALSE)</f>
        <v>325145452.83999985</v>
      </c>
      <c r="AN2125" s="77">
        <f t="shared" si="90"/>
        <v>6.6823570221330393E-5</v>
      </c>
      <c r="AO2125" s="74" t="str">
        <f>IFERROR(VLOOKUP(Table2[[#This Row],[Product Name]],'Roll ups'!L:P,5,FALSE),"GOOD")</f>
        <v>GOOD</v>
      </c>
      <c r="AP2125" s="74">
        <f>Table2[[#This Row],[Retail Dollar Vol Current 12 Mths]]/Table2[[#This Row],[SHELF SALES  LOOKUP]]</f>
        <v>6.6823570221330393E-5</v>
      </c>
      <c r="AQ2125" s="69">
        <f t="shared" si="91"/>
        <v>0</v>
      </c>
      <c r="AR2125"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125" s="69" t="e">
        <f>IF(Table2[[#This Row],[Shelf Dollar Vol Current 12 Mths]]&gt;#REF!,"MEETS $ CRITERIA",IF(Table2[[#This Row],[Shelf Dollar Vol Current 12 Mths]]&lt;#REF!+1,"DOES NOT MEET $ CRITERIA"))</f>
        <v>#REF!</v>
      </c>
      <c r="AT2125" s="78"/>
    </row>
    <row r="2126" spans="1:46" ht="13.8" x14ac:dyDescent="0.3">
      <c r="A2126" s="68" t="s">
        <v>11356</v>
      </c>
      <c r="B2126" s="69">
        <v>88458</v>
      </c>
      <c r="C2126" s="69">
        <v>107</v>
      </c>
      <c r="D2126" s="69" t="s">
        <v>25</v>
      </c>
      <c r="E2126" s="70">
        <v>45474</v>
      </c>
      <c r="F2126" s="70" t="s">
        <v>10734</v>
      </c>
      <c r="G2126" s="71" t="s">
        <v>11357</v>
      </c>
      <c r="H2126" s="69" t="s">
        <v>6315</v>
      </c>
      <c r="I2126" s="68" t="s">
        <v>245</v>
      </c>
      <c r="J2126" s="68" t="s">
        <v>245</v>
      </c>
      <c r="K2126" s="68" t="s">
        <v>6320</v>
      </c>
      <c r="L2126" s="68" t="s">
        <v>6320</v>
      </c>
      <c r="M2126" s="68" t="s">
        <v>245</v>
      </c>
      <c r="N2126" s="68" t="s">
        <v>246</v>
      </c>
      <c r="O2126" s="68" t="s">
        <v>11358</v>
      </c>
      <c r="P2126" s="72" t="s">
        <v>245</v>
      </c>
      <c r="Q2126" s="68" t="s">
        <v>47</v>
      </c>
      <c r="R2126" s="68" t="s">
        <v>31</v>
      </c>
      <c r="S2126" s="68">
        <v>28</v>
      </c>
      <c r="T2126" s="68"/>
      <c r="U2126" s="68">
        <v>1</v>
      </c>
      <c r="V2126" s="68">
        <v>31.5</v>
      </c>
      <c r="W2126" s="68"/>
      <c r="X2126" s="68">
        <v>1</v>
      </c>
      <c r="Y2126" s="68">
        <v>50</v>
      </c>
      <c r="Z2126" s="68"/>
      <c r="AA2126" s="68">
        <v>1</v>
      </c>
      <c r="AB2126" s="73">
        <v>20723.28</v>
      </c>
      <c r="AC2126" s="73"/>
      <c r="AD2126" s="73">
        <v>20723.28</v>
      </c>
      <c r="AE2126" s="73"/>
      <c r="AF2126" s="73"/>
      <c r="AG2126" s="73">
        <f>IFERROR(VLOOKUP(J2126,'Roll ups'!D:E,2,FALSE),0)</f>
        <v>57863085.470000021</v>
      </c>
      <c r="AH2126" s="74">
        <f>IF(Table2[[#This Row],[CATEGORY TTL LOOKUP]]=0,0,IF(Table2[[#This Row],[CATEGORY TTL LOOKUP]]&gt;0,SUM(AB2126/AG2126)))</f>
        <v>3.5814336258899106E-4</v>
      </c>
      <c r="AI2126" s="74" t="str">
        <f>IFERROR(IF(AH2126&lt;#REF!,"STRIKE",IF(AH2126&gt;=#REF!,"GOOD")),"NO DATA")</f>
        <v>NO DATA</v>
      </c>
      <c r="AJ2126" s="75">
        <f>IFERROR(VLOOKUP(K2126,'Roll ups'!H:I,2,FALSE),0)</f>
        <v>3676796.11</v>
      </c>
      <c r="AK2126" s="76">
        <f>IF(Table2[[#This Row],[PRICE TIER LOOKUP]]=0,0,IF(Table2[[#This Row],[PRICE TIER LOOKUP]]&gt;0,SUM(AB2126/AJ2126)))</f>
        <v>5.6362331170982443E-3</v>
      </c>
      <c r="AL2126" s="74" t="e">
        <f>IF(AK2126&lt;#REF!,"STRIKE",IF(AK2126&gt;=#REF!,"GOOD"))</f>
        <v>#REF!</v>
      </c>
      <c r="AM2126" s="75">
        <f>VLOOKUP(H2126,'Roll ups'!A:B,2,FALSE)</f>
        <v>325145452.83999985</v>
      </c>
      <c r="AN2126" s="77">
        <f t="shared" si="90"/>
        <v>6.3735413855526603E-5</v>
      </c>
      <c r="AO2126" s="74" t="str">
        <f>IFERROR(VLOOKUP(Table2[[#This Row],[Product Name]],'Roll ups'!L:P,5,FALSE),"GOOD")</f>
        <v>GOOD</v>
      </c>
      <c r="AP2126" s="74">
        <f>Table2[[#This Row],[Retail Dollar Vol Current 12 Mths]]/Table2[[#This Row],[SHELF SALES  LOOKUP]]</f>
        <v>6.3735413855526603E-5</v>
      </c>
      <c r="AQ2126" s="69">
        <f t="shared" si="91"/>
        <v>0</v>
      </c>
      <c r="AR2126" s="69" t="str">
        <f>IF(Table2[[#This Row],[Shelf Dollar Vol Last 12 Mths]]="","NO SALES LY",IF(Table2[[#This Row],[Shelf Dollar Vol Last 12 Mths]]&gt;0,IF(Table2[[#This Row],[COUNT OF STRIKES]]=0,"GOOD",IF(Table2[[#This Row],[COUNT OF STRIKES]]=1,"FAIR",IF(Table2[[#This Row],[COUNT OF STRIKES]]=2,"BUBBLE",IF(Table2[[#This Row],[COUNT OF STRIKES]]=3,"AT RISK"))))))</f>
        <v>NO SALES LY</v>
      </c>
      <c r="AS2126" s="69" t="e">
        <f>IF(Table2[[#This Row],[Shelf Dollar Vol Current 12 Mths]]&gt;#REF!,"MEETS $ CRITERIA",IF(Table2[[#This Row],[Shelf Dollar Vol Current 12 Mths]]&lt;#REF!+1,"DOES NOT MEET $ CRITERIA"))</f>
        <v>#REF!</v>
      </c>
      <c r="AT2126" s="78"/>
    </row>
    <row r="2127" spans="1:46" ht="13.8" x14ac:dyDescent="0.3">
      <c r="A2127" s="68" t="s">
        <v>11359</v>
      </c>
      <c r="B2127" s="69">
        <v>88849</v>
      </c>
      <c r="C2127" s="69">
        <v>159</v>
      </c>
      <c r="D2127" s="69" t="s">
        <v>25</v>
      </c>
      <c r="E2127" s="70">
        <v>45474</v>
      </c>
      <c r="F2127" s="70" t="s">
        <v>10734</v>
      </c>
      <c r="G2127" s="71" t="s">
        <v>11360</v>
      </c>
      <c r="H2127" s="69" t="s">
        <v>6315</v>
      </c>
      <c r="I2127" s="68" t="s">
        <v>245</v>
      </c>
      <c r="J2127" s="68" t="s">
        <v>245</v>
      </c>
      <c r="K2127" s="68" t="s">
        <v>89</v>
      </c>
      <c r="L2127" s="68" t="s">
        <v>89</v>
      </c>
      <c r="M2127" s="68" t="s">
        <v>245</v>
      </c>
      <c r="N2127" s="68" t="s">
        <v>529</v>
      </c>
      <c r="O2127" s="68" t="s">
        <v>11361</v>
      </c>
      <c r="P2127" s="72" t="s">
        <v>245</v>
      </c>
      <c r="Q2127" s="68" t="s">
        <v>128</v>
      </c>
      <c r="R2127" s="68" t="s">
        <v>60</v>
      </c>
      <c r="S2127" s="68">
        <v>50</v>
      </c>
      <c r="T2127" s="68">
        <v>3.73</v>
      </c>
      <c r="U2127" s="68">
        <v>0.93</v>
      </c>
      <c r="V2127" s="68">
        <v>94.38</v>
      </c>
      <c r="W2127" s="68">
        <v>27.2</v>
      </c>
      <c r="X2127" s="68">
        <v>0.71</v>
      </c>
      <c r="Y2127" s="68">
        <v>145.04</v>
      </c>
      <c r="Z2127" s="68">
        <v>75.19</v>
      </c>
      <c r="AA2127" s="68">
        <v>0.48</v>
      </c>
      <c r="AB2127" s="73">
        <v>38645.760000000002</v>
      </c>
      <c r="AC2127" s="73">
        <v>20033.28</v>
      </c>
      <c r="AD2127" s="73">
        <v>38645.760000000002</v>
      </c>
      <c r="AE2127" s="73">
        <v>20033.28</v>
      </c>
      <c r="AF2127" s="73"/>
      <c r="AG2127" s="73">
        <f>IFERROR(VLOOKUP(J2127,'Roll ups'!D:E,2,FALSE),0)</f>
        <v>57863085.470000021</v>
      </c>
      <c r="AH2127" s="74">
        <f>IF(Table2[[#This Row],[CATEGORY TTL LOOKUP]]=0,0,IF(Table2[[#This Row],[CATEGORY TTL LOOKUP]]&gt;0,SUM(AB2127/AG2127)))</f>
        <v>6.678828079438742E-4</v>
      </c>
      <c r="AI2127" s="74" t="str">
        <f>IFERROR(IF(AH2127&lt;#REF!,"STRIKE",IF(AH2127&gt;=#REF!,"GOOD")),"NO DATA")</f>
        <v>NO DATA</v>
      </c>
      <c r="AJ2127" s="75">
        <f>IFERROR(VLOOKUP(K2127,'Roll ups'!H:I,2,FALSE),0)</f>
        <v>75793138.070000067</v>
      </c>
      <c r="AK2127" s="76">
        <f>IF(Table2[[#This Row],[PRICE TIER LOOKUP]]=0,0,IF(Table2[[#This Row],[PRICE TIER LOOKUP]]&gt;0,SUM(AB2127/AJ2127)))</f>
        <v>5.0988468064626163E-4</v>
      </c>
      <c r="AL2127" s="74" t="e">
        <f>IF(AK2127&lt;#REF!,"STRIKE",IF(AK2127&gt;=#REF!,"GOOD"))</f>
        <v>#REF!</v>
      </c>
      <c r="AM2127" s="75">
        <f>VLOOKUP(H2127,'Roll ups'!A:B,2,FALSE)</f>
        <v>325145452.83999985</v>
      </c>
      <c r="AN2127" s="77">
        <f t="shared" si="90"/>
        <v>1.188568367247538E-4</v>
      </c>
      <c r="AO2127" s="74" t="str">
        <f>IFERROR(VLOOKUP(Table2[[#This Row],[Product Name]],'Roll ups'!L:P,5,FALSE),"GOOD")</f>
        <v>GOOD</v>
      </c>
      <c r="AP2127" s="74">
        <f>Table2[[#This Row],[Retail Dollar Vol Current 12 Mths]]/Table2[[#This Row],[SHELF SALES  LOOKUP]]</f>
        <v>1.188568367247538E-4</v>
      </c>
      <c r="AQ2127" s="69">
        <f t="shared" si="91"/>
        <v>0</v>
      </c>
      <c r="AR212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127" s="69" t="e">
        <f>IF(Table2[[#This Row],[Shelf Dollar Vol Current 12 Mths]]&gt;#REF!,"MEETS $ CRITERIA",IF(Table2[[#This Row],[Shelf Dollar Vol Current 12 Mths]]&lt;#REF!+1,"DOES NOT MEET $ CRITERIA"))</f>
        <v>#REF!</v>
      </c>
      <c r="AT2127" s="78"/>
    </row>
    <row r="2128" spans="1:46" ht="13.8" x14ac:dyDescent="0.3">
      <c r="A2128" s="68" t="s">
        <v>518</v>
      </c>
      <c r="B2128" s="69">
        <v>89235</v>
      </c>
      <c r="C2128" s="69">
        <v>76</v>
      </c>
      <c r="D2128" s="69" t="s">
        <v>25</v>
      </c>
      <c r="E2128" s="70">
        <v>45474</v>
      </c>
      <c r="F2128" s="70" t="s">
        <v>10734</v>
      </c>
      <c r="G2128" s="71" t="s">
        <v>11362</v>
      </c>
      <c r="H2128" s="69" t="s">
        <v>6315</v>
      </c>
      <c r="I2128" s="68" t="s">
        <v>245</v>
      </c>
      <c r="J2128" s="68" t="s">
        <v>245</v>
      </c>
      <c r="K2128" s="68" t="s">
        <v>132</v>
      </c>
      <c r="L2128" s="68" t="s">
        <v>132</v>
      </c>
      <c r="M2128" s="68" t="s">
        <v>245</v>
      </c>
      <c r="N2128" s="68" t="s">
        <v>246</v>
      </c>
      <c r="O2128" s="68" t="s">
        <v>11363</v>
      </c>
      <c r="P2128" s="72" t="s">
        <v>245</v>
      </c>
      <c r="Q2128" s="68" t="s">
        <v>107</v>
      </c>
      <c r="R2128" s="68" t="s">
        <v>31</v>
      </c>
      <c r="S2128" s="68">
        <v>7</v>
      </c>
      <c r="T2128" s="68">
        <v>3.5</v>
      </c>
      <c r="U2128" s="68">
        <v>0.46</v>
      </c>
      <c r="V2128" s="68">
        <v>8</v>
      </c>
      <c r="W2128" s="68">
        <v>9</v>
      </c>
      <c r="X2128" s="68">
        <v>-0.13</v>
      </c>
      <c r="Y2128" s="68">
        <v>53.5</v>
      </c>
      <c r="Z2128" s="68">
        <v>10</v>
      </c>
      <c r="AA2128" s="68">
        <v>0.81</v>
      </c>
      <c r="AB2128" s="73">
        <v>15934.44</v>
      </c>
      <c r="AC2128" s="73">
        <v>2978.4</v>
      </c>
      <c r="AD2128" s="73">
        <v>15934.44</v>
      </c>
      <c r="AE2128" s="73">
        <v>2978.4</v>
      </c>
      <c r="AF2128" s="73"/>
      <c r="AG2128" s="73">
        <f>IFERROR(VLOOKUP(J2128,'Roll ups'!D:E,2,FALSE),0)</f>
        <v>57863085.470000021</v>
      </c>
      <c r="AH2128" s="74">
        <f>IF(Table2[[#This Row],[CATEGORY TTL LOOKUP]]=0,0,IF(Table2[[#This Row],[CATEGORY TTL LOOKUP]]&gt;0,SUM(AB2128/AG2128)))</f>
        <v>2.7538178910734804E-4</v>
      </c>
      <c r="AI2128" s="74" t="str">
        <f>IFERROR(IF(AH2128&lt;#REF!,"STRIKE",IF(AH2128&gt;=#REF!,"GOOD")),"NO DATA")</f>
        <v>NO DATA</v>
      </c>
      <c r="AJ2128" s="75">
        <f>IFERROR(VLOOKUP(K2128,'Roll ups'!H:I,2,FALSE),0)</f>
        <v>126094742.97999983</v>
      </c>
      <c r="AK2128" s="76">
        <f>IF(Table2[[#This Row],[PRICE TIER LOOKUP]]=0,0,IF(Table2[[#This Row],[PRICE TIER LOOKUP]]&gt;0,SUM(AB2128/AJ2128)))</f>
        <v>1.2636878924070132E-4</v>
      </c>
      <c r="AL2128" s="74" t="e">
        <f>IF(AK2128&lt;#REF!,"STRIKE",IF(AK2128&gt;=#REF!,"GOOD"))</f>
        <v>#REF!</v>
      </c>
      <c r="AM2128" s="75">
        <f>VLOOKUP(H2128,'Roll ups'!A:B,2,FALSE)</f>
        <v>325145452.83999985</v>
      </c>
      <c r="AN2128" s="77">
        <f t="shared" si="90"/>
        <v>4.9007113157572424E-5</v>
      </c>
      <c r="AO2128" s="74" t="str">
        <f>IFERROR(VLOOKUP(Table2[[#This Row],[Product Name]],'Roll ups'!L:P,5,FALSE),"GOOD")</f>
        <v>GOOD</v>
      </c>
      <c r="AP2128" s="74">
        <f>Table2[[#This Row],[Retail Dollar Vol Current 12 Mths]]/Table2[[#This Row],[SHELF SALES  LOOKUP]]</f>
        <v>4.9007113157572424E-5</v>
      </c>
      <c r="AQ2128" s="69">
        <f t="shared" si="91"/>
        <v>0</v>
      </c>
      <c r="AR212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128" s="69" t="e">
        <f>IF(Table2[[#This Row],[Shelf Dollar Vol Current 12 Mths]]&gt;#REF!,"MEETS $ CRITERIA",IF(Table2[[#This Row],[Shelf Dollar Vol Current 12 Mths]]&lt;#REF!+1,"DOES NOT MEET $ CRITERIA"))</f>
        <v>#REF!</v>
      </c>
      <c r="AT2128" s="78"/>
    </row>
    <row r="2129" spans="1:46" ht="13.8" x14ac:dyDescent="0.3">
      <c r="A2129" s="68" t="s">
        <v>2839</v>
      </c>
      <c r="B2129" s="69">
        <v>35761</v>
      </c>
      <c r="C2129" s="69">
        <v>240</v>
      </c>
      <c r="D2129" s="69" t="s">
        <v>25</v>
      </c>
      <c r="E2129" s="70">
        <v>45474</v>
      </c>
      <c r="F2129" s="70" t="s">
        <v>10734</v>
      </c>
      <c r="G2129" s="71" t="s">
        <v>11364</v>
      </c>
      <c r="H2129" s="69" t="s">
        <v>6315</v>
      </c>
      <c r="I2129" s="68" t="s">
        <v>252</v>
      </c>
      <c r="J2129" s="68" t="s">
        <v>252</v>
      </c>
      <c r="K2129" s="68" t="s">
        <v>132</v>
      </c>
      <c r="L2129" s="68" t="s">
        <v>132</v>
      </c>
      <c r="M2129" s="68" t="s">
        <v>252</v>
      </c>
      <c r="N2129" s="68" t="s">
        <v>154</v>
      </c>
      <c r="O2129" s="68" t="s">
        <v>11365</v>
      </c>
      <c r="P2129" s="72" t="s">
        <v>252</v>
      </c>
      <c r="Q2129" s="68" t="s">
        <v>405</v>
      </c>
      <c r="R2129" s="68" t="s">
        <v>31</v>
      </c>
      <c r="S2129" s="68">
        <v>81</v>
      </c>
      <c r="T2129" s="68"/>
      <c r="U2129" s="68">
        <v>1</v>
      </c>
      <c r="V2129" s="68">
        <v>81</v>
      </c>
      <c r="W2129" s="68"/>
      <c r="X2129" s="68">
        <v>1</v>
      </c>
      <c r="Y2129" s="68">
        <v>81</v>
      </c>
      <c r="Z2129" s="68"/>
      <c r="AA2129" s="68">
        <v>1</v>
      </c>
      <c r="AB2129" s="73">
        <v>13452.48</v>
      </c>
      <c r="AC2129" s="73"/>
      <c r="AD2129" s="73">
        <v>13452.48</v>
      </c>
      <c r="AE2129" s="73"/>
      <c r="AF2129" s="73"/>
      <c r="AG2129" s="73">
        <f>IFERROR(VLOOKUP(J2129,'Roll ups'!D:E,2,FALSE),0)</f>
        <v>73393567.950000003</v>
      </c>
      <c r="AH2129" s="74">
        <f>IF(Table2[[#This Row],[CATEGORY TTL LOOKUP]]=0,0,IF(Table2[[#This Row],[CATEGORY TTL LOOKUP]]&gt;0,SUM(AB2129/AG2129)))</f>
        <v>1.8329235620708094E-4</v>
      </c>
      <c r="AI2129" s="74" t="str">
        <f>IFERROR(IF(AH2129&lt;#REF!,"STRIKE",IF(AH2129&gt;=#REF!,"GOOD")),"NO DATA")</f>
        <v>NO DATA</v>
      </c>
      <c r="AJ2129" s="75">
        <f>IFERROR(VLOOKUP(K2129,'Roll ups'!H:I,2,FALSE),0)</f>
        <v>126094742.97999983</v>
      </c>
      <c r="AK2129" s="76">
        <f>IF(Table2[[#This Row],[PRICE TIER LOOKUP]]=0,0,IF(Table2[[#This Row],[PRICE TIER LOOKUP]]&gt;0,SUM(AB2129/AJ2129)))</f>
        <v>1.0668549443122881E-4</v>
      </c>
      <c r="AL2129" s="74" t="e">
        <f>IF(AK2129&lt;#REF!,"STRIKE",IF(AK2129&gt;=#REF!,"GOOD"))</f>
        <v>#REF!</v>
      </c>
      <c r="AM2129" s="75">
        <f>VLOOKUP(H2129,'Roll ups'!A:B,2,FALSE)</f>
        <v>325145452.83999985</v>
      </c>
      <c r="AN2129" s="77">
        <f t="shared" si="90"/>
        <v>4.1373729457074102E-5</v>
      </c>
      <c r="AO2129" s="74" t="str">
        <f>IFERROR(VLOOKUP(Table2[[#This Row],[Product Name]],'Roll ups'!L:P,5,FALSE),"GOOD")</f>
        <v>GOOD</v>
      </c>
      <c r="AP2129" s="74">
        <f>Table2[[#This Row],[Retail Dollar Vol Current 12 Mths]]/Table2[[#This Row],[SHELF SALES  LOOKUP]]</f>
        <v>4.1373729457074102E-5</v>
      </c>
      <c r="AQ2129" s="69">
        <f t="shared" si="91"/>
        <v>0</v>
      </c>
      <c r="AR2129" s="69" t="str">
        <f>IF(Table2[[#This Row],[Shelf Dollar Vol Last 12 Mths]]="","NO SALES LY",IF(Table2[[#This Row],[Shelf Dollar Vol Last 12 Mths]]&gt;0,IF(Table2[[#This Row],[COUNT OF STRIKES]]=0,"GOOD",IF(Table2[[#This Row],[COUNT OF STRIKES]]=1,"FAIR",IF(Table2[[#This Row],[COUNT OF STRIKES]]=2,"BUBBLE",IF(Table2[[#This Row],[COUNT OF STRIKES]]=3,"AT RISK"))))))</f>
        <v>NO SALES LY</v>
      </c>
      <c r="AS2129" s="69" t="e">
        <f>IF(Table2[[#This Row],[Shelf Dollar Vol Current 12 Mths]]&gt;#REF!,"MEETS $ CRITERIA",IF(Table2[[#This Row],[Shelf Dollar Vol Current 12 Mths]]&lt;#REF!+1,"DOES NOT MEET $ CRITERIA"))</f>
        <v>#REF!</v>
      </c>
      <c r="AT2129" s="78"/>
    </row>
    <row r="2130" spans="1:46" ht="13.8" x14ac:dyDescent="0.3">
      <c r="A2130" s="68" t="s">
        <v>11366</v>
      </c>
      <c r="B2130" s="69">
        <v>38093</v>
      </c>
      <c r="C2130" s="69">
        <v>53</v>
      </c>
      <c r="D2130" s="69" t="s">
        <v>25</v>
      </c>
      <c r="E2130" s="70">
        <v>45474</v>
      </c>
      <c r="F2130" s="70" t="s">
        <v>10734</v>
      </c>
      <c r="G2130" s="71" t="s">
        <v>11367</v>
      </c>
      <c r="H2130" s="69" t="s">
        <v>6315</v>
      </c>
      <c r="I2130" s="68" t="s">
        <v>252</v>
      </c>
      <c r="J2130" s="68" t="s">
        <v>252</v>
      </c>
      <c r="K2130" s="68" t="s">
        <v>89</v>
      </c>
      <c r="L2130" s="68" t="s">
        <v>89</v>
      </c>
      <c r="M2130" s="68" t="s">
        <v>252</v>
      </c>
      <c r="N2130" s="68" t="s">
        <v>154</v>
      </c>
      <c r="O2130" s="68" t="s">
        <v>11368</v>
      </c>
      <c r="P2130" s="72" t="s">
        <v>252</v>
      </c>
      <c r="Q2130" s="68" t="s">
        <v>194</v>
      </c>
      <c r="R2130" s="68" t="s">
        <v>31</v>
      </c>
      <c r="S2130" s="68"/>
      <c r="T2130" s="68">
        <v>4.8600000000000003</v>
      </c>
      <c r="U2130" s="68"/>
      <c r="V2130" s="68">
        <v>1.17</v>
      </c>
      <c r="W2130" s="68">
        <v>23.53</v>
      </c>
      <c r="X2130" s="68">
        <v>-19.16</v>
      </c>
      <c r="Y2130" s="68">
        <v>136.69999999999999</v>
      </c>
      <c r="Z2130" s="68">
        <v>66.7</v>
      </c>
      <c r="AA2130" s="68">
        <v>0.51</v>
      </c>
      <c r="AB2130" s="73">
        <v>13511.66</v>
      </c>
      <c r="AC2130" s="73">
        <v>6592.46</v>
      </c>
      <c r="AD2130" s="73">
        <v>13511.66</v>
      </c>
      <c r="AE2130" s="73">
        <v>6592.46</v>
      </c>
      <c r="AF2130" s="73"/>
      <c r="AG2130" s="73">
        <f>IFERROR(VLOOKUP(J2130,'Roll ups'!D:E,2,FALSE),0)</f>
        <v>73393567.950000003</v>
      </c>
      <c r="AH2130" s="74">
        <f>IF(Table2[[#This Row],[CATEGORY TTL LOOKUP]]=0,0,IF(Table2[[#This Row],[CATEGORY TTL LOOKUP]]&gt;0,SUM(AB2130/AG2130)))</f>
        <v>1.840986938965133E-4</v>
      </c>
      <c r="AI2130" s="74" t="str">
        <f>IFERROR(IF(AH2130&lt;#REF!,"STRIKE",IF(AH2130&gt;=#REF!,"GOOD")),"NO DATA")</f>
        <v>NO DATA</v>
      </c>
      <c r="AJ2130" s="75">
        <f>IFERROR(VLOOKUP(K2130,'Roll ups'!H:I,2,FALSE),0)</f>
        <v>75793138.070000067</v>
      </c>
      <c r="AK2130" s="76">
        <f>IF(Table2[[#This Row],[PRICE TIER LOOKUP]]=0,0,IF(Table2[[#This Row],[PRICE TIER LOOKUP]]&gt;0,SUM(AB2130/AJ2130)))</f>
        <v>1.7827022793964636E-4</v>
      </c>
      <c r="AL2130" s="74" t="e">
        <f>IF(AK2130&lt;#REF!,"STRIKE",IF(AK2130&gt;=#REF!,"GOOD"))</f>
        <v>#REF!</v>
      </c>
      <c r="AM2130" s="75">
        <f>VLOOKUP(H2130,'Roll ups'!A:B,2,FALSE)</f>
        <v>325145452.83999985</v>
      </c>
      <c r="AN2130" s="77">
        <f t="shared" si="90"/>
        <v>4.1555740306320462E-5</v>
      </c>
      <c r="AO2130" s="74" t="str">
        <f>IFERROR(VLOOKUP(Table2[[#This Row],[Product Name]],'Roll ups'!L:P,5,FALSE),"GOOD")</f>
        <v>GOOD</v>
      </c>
      <c r="AP2130" s="74">
        <f>Table2[[#This Row],[Retail Dollar Vol Current 12 Mths]]/Table2[[#This Row],[SHELF SALES  LOOKUP]]</f>
        <v>4.1555740306320462E-5</v>
      </c>
      <c r="AQ2130" s="69">
        <f t="shared" si="91"/>
        <v>0</v>
      </c>
      <c r="AR213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130" s="69" t="e">
        <f>IF(Table2[[#This Row],[Shelf Dollar Vol Current 12 Mths]]&gt;#REF!,"MEETS $ CRITERIA",IF(Table2[[#This Row],[Shelf Dollar Vol Current 12 Mths]]&lt;#REF!+1,"DOES NOT MEET $ CRITERIA"))</f>
        <v>#REF!</v>
      </c>
      <c r="AT2130" s="78"/>
    </row>
    <row r="2131" spans="1:46" ht="13.8" x14ac:dyDescent="0.3">
      <c r="A2131" s="68" t="s">
        <v>11369</v>
      </c>
      <c r="B2131" s="69">
        <v>38523</v>
      </c>
      <c r="C2131" s="69">
        <v>151</v>
      </c>
      <c r="D2131" s="69" t="s">
        <v>25</v>
      </c>
      <c r="E2131" s="70">
        <v>45474</v>
      </c>
      <c r="F2131" s="70" t="s">
        <v>10734</v>
      </c>
      <c r="G2131" s="71" t="s">
        <v>11370</v>
      </c>
      <c r="H2131" s="69" t="s">
        <v>6315</v>
      </c>
      <c r="I2131" s="68" t="s">
        <v>252</v>
      </c>
      <c r="J2131" s="68" t="s">
        <v>252</v>
      </c>
      <c r="K2131" s="68" t="s">
        <v>132</v>
      </c>
      <c r="L2131" s="68" t="s">
        <v>132</v>
      </c>
      <c r="M2131" s="68" t="s">
        <v>252</v>
      </c>
      <c r="N2131" s="68" t="s">
        <v>154</v>
      </c>
      <c r="O2131" s="68" t="s">
        <v>11371</v>
      </c>
      <c r="P2131" s="72" t="s">
        <v>252</v>
      </c>
      <c r="Q2131" s="68" t="s">
        <v>194</v>
      </c>
      <c r="R2131" s="68" t="s">
        <v>6402</v>
      </c>
      <c r="S2131" s="68">
        <v>1</v>
      </c>
      <c r="T2131" s="68">
        <v>6</v>
      </c>
      <c r="U2131" s="68">
        <v>-5</v>
      </c>
      <c r="V2131" s="68">
        <v>8.5</v>
      </c>
      <c r="W2131" s="68">
        <v>12</v>
      </c>
      <c r="X2131" s="68">
        <v>-0.41</v>
      </c>
      <c r="Y2131" s="68">
        <v>86</v>
      </c>
      <c r="Z2131" s="68">
        <v>44.5</v>
      </c>
      <c r="AA2131" s="68">
        <v>0.48</v>
      </c>
      <c r="AB2131" s="73">
        <v>15108.48</v>
      </c>
      <c r="AC2131" s="73">
        <v>7817.76</v>
      </c>
      <c r="AD2131" s="73">
        <v>15108.48</v>
      </c>
      <c r="AE2131" s="73">
        <v>7817.76</v>
      </c>
      <c r="AF2131" s="73"/>
      <c r="AG2131" s="73">
        <f>IFERROR(VLOOKUP(J2131,'Roll ups'!D:E,2,FALSE),0)</f>
        <v>73393567.950000003</v>
      </c>
      <c r="AH2131" s="74">
        <f>IF(Table2[[#This Row],[CATEGORY TTL LOOKUP]]=0,0,IF(Table2[[#This Row],[CATEGORY TTL LOOKUP]]&gt;0,SUM(AB2131/AG2131)))</f>
        <v>2.05855641332123E-4</v>
      </c>
      <c r="AI2131" s="74" t="str">
        <f>IFERROR(IF(AH2131&lt;#REF!,"STRIKE",IF(AH2131&gt;=#REF!,"GOOD")),"NO DATA")</f>
        <v>NO DATA</v>
      </c>
      <c r="AJ2131" s="75">
        <f>IFERROR(VLOOKUP(K2131,'Roll ups'!H:I,2,FALSE),0)</f>
        <v>126094742.97999983</v>
      </c>
      <c r="AK2131" s="76">
        <f>IF(Table2[[#This Row],[PRICE TIER LOOKUP]]=0,0,IF(Table2[[#This Row],[PRICE TIER LOOKUP]]&gt;0,SUM(AB2131/AJ2131)))</f>
        <v>1.1981847651171619E-4</v>
      </c>
      <c r="AL2131" s="74" t="e">
        <f>IF(AK2131&lt;#REF!,"STRIKE",IF(AK2131&gt;=#REF!,"GOOD"))</f>
        <v>#REF!</v>
      </c>
      <c r="AM2131" s="75">
        <f>VLOOKUP(H2131,'Roll ups'!A:B,2,FALSE)</f>
        <v>325145452.83999985</v>
      </c>
      <c r="AN2131" s="77">
        <f t="shared" si="90"/>
        <v>4.6466834667482495E-5</v>
      </c>
      <c r="AO2131" s="74" t="str">
        <f>IFERROR(VLOOKUP(Table2[[#This Row],[Product Name]],'Roll ups'!L:P,5,FALSE),"GOOD")</f>
        <v>GOOD</v>
      </c>
      <c r="AP2131" s="74">
        <f>Table2[[#This Row],[Retail Dollar Vol Current 12 Mths]]/Table2[[#This Row],[SHELF SALES  LOOKUP]]</f>
        <v>4.6466834667482495E-5</v>
      </c>
      <c r="AQ2131" s="69">
        <f t="shared" si="91"/>
        <v>0</v>
      </c>
      <c r="AR213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131" s="69" t="e">
        <f>IF(Table2[[#This Row],[Shelf Dollar Vol Current 12 Mths]]&gt;#REF!,"MEETS $ CRITERIA",IF(Table2[[#This Row],[Shelf Dollar Vol Current 12 Mths]]&lt;#REF!+1,"DOES NOT MEET $ CRITERIA"))</f>
        <v>#REF!</v>
      </c>
      <c r="AT2131" s="78"/>
    </row>
    <row r="2132" spans="1:46" ht="13.8" x14ac:dyDescent="0.3">
      <c r="A2132" s="68" t="s">
        <v>11372</v>
      </c>
      <c r="B2132" s="69">
        <v>39225</v>
      </c>
      <c r="C2132" s="69">
        <v>161</v>
      </c>
      <c r="D2132" s="69" t="s">
        <v>25</v>
      </c>
      <c r="E2132" s="70">
        <v>45474</v>
      </c>
      <c r="F2132" s="70" t="s">
        <v>10734</v>
      </c>
      <c r="G2132" s="71" t="s">
        <v>11373</v>
      </c>
      <c r="H2132" s="69" t="s">
        <v>6315</v>
      </c>
      <c r="I2132" s="68" t="s">
        <v>252</v>
      </c>
      <c r="J2132" s="68" t="s">
        <v>252</v>
      </c>
      <c r="K2132" s="68" t="s">
        <v>89</v>
      </c>
      <c r="L2132" s="68" t="s">
        <v>89</v>
      </c>
      <c r="M2132" s="68" t="s">
        <v>252</v>
      </c>
      <c r="N2132" s="68" t="s">
        <v>184</v>
      </c>
      <c r="O2132" s="68" t="s">
        <v>11374</v>
      </c>
      <c r="P2132" s="72" t="s">
        <v>191</v>
      </c>
      <c r="Q2132" s="68" t="s">
        <v>26</v>
      </c>
      <c r="R2132" s="68" t="s">
        <v>27</v>
      </c>
      <c r="S2132" s="68">
        <v>15</v>
      </c>
      <c r="T2132" s="68"/>
      <c r="U2132" s="68">
        <v>1</v>
      </c>
      <c r="V2132" s="68">
        <v>114.71</v>
      </c>
      <c r="W2132" s="68"/>
      <c r="X2132" s="68">
        <v>1</v>
      </c>
      <c r="Y2132" s="68">
        <v>126.71</v>
      </c>
      <c r="Z2132" s="68"/>
      <c r="AA2132" s="68">
        <v>1</v>
      </c>
      <c r="AB2132" s="73">
        <v>16188</v>
      </c>
      <c r="AC2132" s="73"/>
      <c r="AD2132" s="73">
        <v>16188</v>
      </c>
      <c r="AE2132" s="73"/>
      <c r="AF2132" s="73"/>
      <c r="AG2132" s="73">
        <f>IFERROR(VLOOKUP(J2132,'Roll ups'!D:E,2,FALSE),0)</f>
        <v>73393567.950000003</v>
      </c>
      <c r="AH2132" s="74">
        <f>IF(Table2[[#This Row],[CATEGORY TTL LOOKUP]]=0,0,IF(Table2[[#This Row],[CATEGORY TTL LOOKUP]]&gt;0,SUM(AB2132/AG2132)))</f>
        <v>2.2056428720059249E-4</v>
      </c>
      <c r="AI2132" s="74" t="str">
        <f>IFERROR(IF(AH2132&lt;#REF!,"STRIKE",IF(AH2132&gt;=#REF!,"GOOD")),"NO DATA")</f>
        <v>NO DATA</v>
      </c>
      <c r="AJ2132" s="75">
        <f>IFERROR(VLOOKUP(K2132,'Roll ups'!H:I,2,FALSE),0)</f>
        <v>75793138.070000067</v>
      </c>
      <c r="AK2132" s="76">
        <f>IF(Table2[[#This Row],[PRICE TIER LOOKUP]]=0,0,IF(Table2[[#This Row],[PRICE TIER LOOKUP]]&gt;0,SUM(AB2132/AJ2132)))</f>
        <v>2.1358134010824689E-4</v>
      </c>
      <c r="AL2132" s="74" t="e">
        <f>IF(AK2132&lt;#REF!,"STRIKE",IF(AK2132&gt;=#REF!,"GOOD"))</f>
        <v>#REF!</v>
      </c>
      <c r="AM2132" s="75">
        <f>VLOOKUP(H2132,'Roll ups'!A:B,2,FALSE)</f>
        <v>325145452.83999985</v>
      </c>
      <c r="AN2132" s="77">
        <f t="shared" si="90"/>
        <v>4.9786948759716834E-5</v>
      </c>
      <c r="AO2132" s="74" t="str">
        <f>IFERROR(VLOOKUP(Table2[[#This Row],[Product Name]],'Roll ups'!L:P,5,FALSE),"GOOD")</f>
        <v>GOOD</v>
      </c>
      <c r="AP2132" s="74">
        <f>Table2[[#This Row],[Retail Dollar Vol Current 12 Mths]]/Table2[[#This Row],[SHELF SALES  LOOKUP]]</f>
        <v>4.9786948759716834E-5</v>
      </c>
      <c r="AQ2132" s="69">
        <f t="shared" si="91"/>
        <v>0</v>
      </c>
      <c r="AR2132" s="69" t="str">
        <f>IF(Table2[[#This Row],[Shelf Dollar Vol Last 12 Mths]]="","NO SALES LY",IF(Table2[[#This Row],[Shelf Dollar Vol Last 12 Mths]]&gt;0,IF(Table2[[#This Row],[COUNT OF STRIKES]]=0,"GOOD",IF(Table2[[#This Row],[COUNT OF STRIKES]]=1,"FAIR",IF(Table2[[#This Row],[COUNT OF STRIKES]]=2,"BUBBLE",IF(Table2[[#This Row],[COUNT OF STRIKES]]=3,"AT RISK"))))))</f>
        <v>NO SALES LY</v>
      </c>
      <c r="AS2132" s="69" t="e">
        <f>IF(Table2[[#This Row],[Shelf Dollar Vol Current 12 Mths]]&gt;#REF!,"MEETS $ CRITERIA",IF(Table2[[#This Row],[Shelf Dollar Vol Current 12 Mths]]&lt;#REF!+1,"DOES NOT MEET $ CRITERIA"))</f>
        <v>#REF!</v>
      </c>
      <c r="AT2132" s="78"/>
    </row>
    <row r="2133" spans="1:46" ht="13.8" x14ac:dyDescent="0.3">
      <c r="A2133" s="68" t="s">
        <v>11375</v>
      </c>
      <c r="B2133" s="69">
        <v>39227</v>
      </c>
      <c r="C2133" s="69">
        <v>198</v>
      </c>
      <c r="D2133" s="69" t="s">
        <v>25</v>
      </c>
      <c r="E2133" s="70">
        <v>45474</v>
      </c>
      <c r="F2133" s="70" t="s">
        <v>10734</v>
      </c>
      <c r="G2133" s="71" t="s">
        <v>11376</v>
      </c>
      <c r="H2133" s="69" t="s">
        <v>6315</v>
      </c>
      <c r="I2133" s="68" t="s">
        <v>252</v>
      </c>
      <c r="J2133" s="68" t="s">
        <v>252</v>
      </c>
      <c r="K2133" s="68" t="s">
        <v>89</v>
      </c>
      <c r="L2133" s="68" t="s">
        <v>89</v>
      </c>
      <c r="M2133" s="68" t="s">
        <v>252</v>
      </c>
      <c r="N2133" s="68" t="s">
        <v>184</v>
      </c>
      <c r="O2133" s="68" t="s">
        <v>11377</v>
      </c>
      <c r="P2133" s="72" t="s">
        <v>191</v>
      </c>
      <c r="Q2133" s="68" t="s">
        <v>26</v>
      </c>
      <c r="R2133" s="68" t="s">
        <v>27</v>
      </c>
      <c r="S2133" s="68">
        <v>32</v>
      </c>
      <c r="T2133" s="68"/>
      <c r="U2133" s="68">
        <v>1</v>
      </c>
      <c r="V2133" s="68">
        <v>248</v>
      </c>
      <c r="W2133" s="68"/>
      <c r="X2133" s="68">
        <v>1</v>
      </c>
      <c r="Y2133" s="68">
        <v>275</v>
      </c>
      <c r="Z2133" s="68"/>
      <c r="AA2133" s="68">
        <v>1</v>
      </c>
      <c r="AB2133" s="73">
        <v>30624</v>
      </c>
      <c r="AC2133" s="73"/>
      <c r="AD2133" s="73">
        <v>30624</v>
      </c>
      <c r="AE2133" s="73"/>
      <c r="AF2133" s="73"/>
      <c r="AG2133" s="73">
        <f>IFERROR(VLOOKUP(J2133,'Roll ups'!D:E,2,FALSE),0)</f>
        <v>73393567.950000003</v>
      </c>
      <c r="AH2133" s="74">
        <f>IF(Table2[[#This Row],[CATEGORY TTL LOOKUP]]=0,0,IF(Table2[[#This Row],[CATEGORY TTL LOOKUP]]&gt;0,SUM(AB2133/AG2133)))</f>
        <v>4.1725727274715492E-4</v>
      </c>
      <c r="AI2133" s="74" t="str">
        <f>IFERROR(IF(AH2133&lt;#REF!,"STRIKE",IF(AH2133&gt;=#REF!,"GOOD")),"NO DATA")</f>
        <v>NO DATA</v>
      </c>
      <c r="AJ2133" s="75">
        <f>IFERROR(VLOOKUP(K2133,'Roll ups'!H:I,2,FALSE),0)</f>
        <v>75793138.070000067</v>
      </c>
      <c r="AK2133" s="76">
        <f>IF(Table2[[#This Row],[PRICE TIER LOOKUP]]=0,0,IF(Table2[[#This Row],[PRICE TIER LOOKUP]]&gt;0,SUM(AB2133/AJ2133)))</f>
        <v>4.0404713117586812E-4</v>
      </c>
      <c r="AL2133" s="74" t="e">
        <f>IF(AK2133&lt;#REF!,"STRIKE",IF(AK2133&gt;=#REF!,"GOOD"))</f>
        <v>#REF!</v>
      </c>
      <c r="AM2133" s="75">
        <f>VLOOKUP(H2133,'Roll ups'!A:B,2,FALSE)</f>
        <v>325145452.83999985</v>
      </c>
      <c r="AN2133" s="77">
        <f t="shared" si="90"/>
        <v>9.4185539833059582E-5</v>
      </c>
      <c r="AO2133" s="74" t="str">
        <f>IFERROR(VLOOKUP(Table2[[#This Row],[Product Name]],'Roll ups'!L:P,5,FALSE),"GOOD")</f>
        <v>GOOD</v>
      </c>
      <c r="AP2133" s="74">
        <f>Table2[[#This Row],[Retail Dollar Vol Current 12 Mths]]/Table2[[#This Row],[SHELF SALES  LOOKUP]]</f>
        <v>9.4185539833059582E-5</v>
      </c>
      <c r="AQ2133" s="69">
        <f t="shared" si="91"/>
        <v>0</v>
      </c>
      <c r="AR2133" s="69" t="str">
        <f>IF(Table2[[#This Row],[Shelf Dollar Vol Last 12 Mths]]="","NO SALES LY",IF(Table2[[#This Row],[Shelf Dollar Vol Last 12 Mths]]&gt;0,IF(Table2[[#This Row],[COUNT OF STRIKES]]=0,"GOOD",IF(Table2[[#This Row],[COUNT OF STRIKES]]=1,"FAIR",IF(Table2[[#This Row],[COUNT OF STRIKES]]=2,"BUBBLE",IF(Table2[[#This Row],[COUNT OF STRIKES]]=3,"AT RISK"))))))</f>
        <v>NO SALES LY</v>
      </c>
      <c r="AS2133" s="69" t="e">
        <f>IF(Table2[[#This Row],[Shelf Dollar Vol Current 12 Mths]]&gt;#REF!,"MEETS $ CRITERIA",IF(Table2[[#This Row],[Shelf Dollar Vol Current 12 Mths]]&lt;#REF!+1,"DOES NOT MEET $ CRITERIA"))</f>
        <v>#REF!</v>
      </c>
      <c r="AT2133" s="78"/>
    </row>
    <row r="2134" spans="1:46" ht="13.8" x14ac:dyDescent="0.3">
      <c r="A2134" s="68" t="s">
        <v>11378</v>
      </c>
      <c r="B2134" s="69">
        <v>39228</v>
      </c>
      <c r="C2134" s="69">
        <v>224</v>
      </c>
      <c r="D2134" s="69" t="s">
        <v>25</v>
      </c>
      <c r="E2134" s="70">
        <v>45474</v>
      </c>
      <c r="F2134" s="70" t="s">
        <v>10734</v>
      </c>
      <c r="G2134" s="71" t="s">
        <v>11379</v>
      </c>
      <c r="H2134" s="69" t="s">
        <v>6315</v>
      </c>
      <c r="I2134" s="68" t="s">
        <v>252</v>
      </c>
      <c r="J2134" s="68" t="s">
        <v>252</v>
      </c>
      <c r="K2134" s="68" t="s">
        <v>89</v>
      </c>
      <c r="L2134" s="68" t="s">
        <v>89</v>
      </c>
      <c r="M2134" s="68" t="s">
        <v>252</v>
      </c>
      <c r="N2134" s="68" t="s">
        <v>184</v>
      </c>
      <c r="O2134" s="68" t="s">
        <v>11380</v>
      </c>
      <c r="P2134" s="72" t="s">
        <v>191</v>
      </c>
      <c r="Q2134" s="68" t="s">
        <v>26</v>
      </c>
      <c r="R2134" s="68" t="s">
        <v>27</v>
      </c>
      <c r="S2134" s="68">
        <v>60</v>
      </c>
      <c r="T2134" s="68"/>
      <c r="U2134" s="68">
        <v>1</v>
      </c>
      <c r="V2134" s="68">
        <v>249</v>
      </c>
      <c r="W2134" s="68"/>
      <c r="X2134" s="68">
        <v>1</v>
      </c>
      <c r="Y2134" s="68">
        <v>275</v>
      </c>
      <c r="Z2134" s="68"/>
      <c r="AA2134" s="68">
        <v>1</v>
      </c>
      <c r="AB2134" s="73">
        <v>30195</v>
      </c>
      <c r="AC2134" s="73"/>
      <c r="AD2134" s="73">
        <v>30195</v>
      </c>
      <c r="AE2134" s="73"/>
      <c r="AF2134" s="73"/>
      <c r="AG2134" s="73">
        <f>IFERROR(VLOOKUP(J2134,'Roll ups'!D:E,2,FALSE),0)</f>
        <v>73393567.950000003</v>
      </c>
      <c r="AH2134" s="74">
        <f>IF(Table2[[#This Row],[CATEGORY TTL LOOKUP]]=0,0,IF(Table2[[#This Row],[CATEGORY TTL LOOKUP]]&gt;0,SUM(AB2134/AG2134)))</f>
        <v>4.1141207388324007E-4</v>
      </c>
      <c r="AI2134" s="74" t="str">
        <f>IFERROR(IF(AH2134&lt;#REF!,"STRIKE",IF(AH2134&gt;=#REF!,"GOOD")),"NO DATA")</f>
        <v>NO DATA</v>
      </c>
      <c r="AJ2134" s="75">
        <f>IFERROR(VLOOKUP(K2134,'Roll ups'!H:I,2,FALSE),0)</f>
        <v>75793138.070000067</v>
      </c>
      <c r="AK2134" s="76">
        <f>IF(Table2[[#This Row],[PRICE TIER LOOKUP]]=0,0,IF(Table2[[#This Row],[PRICE TIER LOOKUP]]&gt;0,SUM(AB2134/AJ2134)))</f>
        <v>3.98386988174482E-4</v>
      </c>
      <c r="AL2134" s="74" t="e">
        <f>IF(AK2134&lt;#REF!,"STRIKE",IF(AK2134&gt;=#REF!,"GOOD"))</f>
        <v>#REF!</v>
      </c>
      <c r="AM2134" s="75">
        <f>VLOOKUP(H2134,'Roll ups'!A:B,2,FALSE)</f>
        <v>325145452.83999985</v>
      </c>
      <c r="AN2134" s="77">
        <f t="shared" si="90"/>
        <v>9.2866130331087843E-5</v>
      </c>
      <c r="AO2134" s="74" t="str">
        <f>IFERROR(VLOOKUP(Table2[[#This Row],[Product Name]],'Roll ups'!L:P,5,FALSE),"GOOD")</f>
        <v>GOOD</v>
      </c>
      <c r="AP2134" s="74">
        <f>Table2[[#This Row],[Retail Dollar Vol Current 12 Mths]]/Table2[[#This Row],[SHELF SALES  LOOKUP]]</f>
        <v>9.2866130331087843E-5</v>
      </c>
      <c r="AQ2134" s="69">
        <f t="shared" si="91"/>
        <v>0</v>
      </c>
      <c r="AR2134" s="69" t="str">
        <f>IF(Table2[[#This Row],[Shelf Dollar Vol Last 12 Mths]]="","NO SALES LY",IF(Table2[[#This Row],[Shelf Dollar Vol Last 12 Mths]]&gt;0,IF(Table2[[#This Row],[COUNT OF STRIKES]]=0,"GOOD",IF(Table2[[#This Row],[COUNT OF STRIKES]]=1,"FAIR",IF(Table2[[#This Row],[COUNT OF STRIKES]]=2,"BUBBLE",IF(Table2[[#This Row],[COUNT OF STRIKES]]=3,"AT RISK"))))))</f>
        <v>NO SALES LY</v>
      </c>
      <c r="AS2134" s="69" t="e">
        <f>IF(Table2[[#This Row],[Shelf Dollar Vol Current 12 Mths]]&gt;#REF!,"MEETS $ CRITERIA",IF(Table2[[#This Row],[Shelf Dollar Vol Current 12 Mths]]&lt;#REF!+1,"DOES NOT MEET $ CRITERIA"))</f>
        <v>#REF!</v>
      </c>
      <c r="AT2134" s="78"/>
    </row>
    <row r="2135" spans="1:46" ht="13.8" x14ac:dyDescent="0.3">
      <c r="A2135" s="68" t="s">
        <v>11381</v>
      </c>
      <c r="B2135" s="69">
        <v>39229</v>
      </c>
      <c r="C2135" s="69">
        <v>83</v>
      </c>
      <c r="D2135" s="69" t="s">
        <v>25</v>
      </c>
      <c r="E2135" s="70">
        <v>45474</v>
      </c>
      <c r="F2135" s="70" t="s">
        <v>10734</v>
      </c>
      <c r="G2135" s="71" t="s">
        <v>11382</v>
      </c>
      <c r="H2135" s="69" t="s">
        <v>6315</v>
      </c>
      <c r="I2135" s="68" t="s">
        <v>252</v>
      </c>
      <c r="J2135" s="68" t="s">
        <v>252</v>
      </c>
      <c r="K2135" s="68" t="s">
        <v>89</v>
      </c>
      <c r="L2135" s="68" t="s">
        <v>89</v>
      </c>
      <c r="M2135" s="68" t="s">
        <v>252</v>
      </c>
      <c r="N2135" s="68" t="s">
        <v>184</v>
      </c>
      <c r="O2135" s="68" t="s">
        <v>11383</v>
      </c>
      <c r="P2135" s="72" t="s">
        <v>191</v>
      </c>
      <c r="Q2135" s="68" t="s">
        <v>26</v>
      </c>
      <c r="R2135" s="68" t="s">
        <v>27</v>
      </c>
      <c r="S2135" s="68">
        <v>19</v>
      </c>
      <c r="T2135" s="68"/>
      <c r="U2135" s="68">
        <v>1</v>
      </c>
      <c r="V2135" s="68">
        <v>113.19</v>
      </c>
      <c r="W2135" s="68"/>
      <c r="X2135" s="68">
        <v>1</v>
      </c>
      <c r="Y2135" s="68">
        <v>137.69</v>
      </c>
      <c r="Z2135" s="68"/>
      <c r="AA2135" s="68">
        <v>1</v>
      </c>
      <c r="AB2135" s="73">
        <v>12248.4</v>
      </c>
      <c r="AC2135" s="73"/>
      <c r="AD2135" s="73">
        <v>12248.4</v>
      </c>
      <c r="AE2135" s="73"/>
      <c r="AF2135" s="73"/>
      <c r="AG2135" s="73">
        <f>IFERROR(VLOOKUP(J2135,'Roll ups'!D:E,2,FALSE),0)</f>
        <v>73393567.950000003</v>
      </c>
      <c r="AH2135" s="74">
        <f>IF(Table2[[#This Row],[CATEGORY TTL LOOKUP]]=0,0,IF(Table2[[#This Row],[CATEGORY TTL LOOKUP]]&gt;0,SUM(AB2135/AG2135)))</f>
        <v>1.6688655889224961E-4</v>
      </c>
      <c r="AI2135" s="74" t="str">
        <f>IFERROR(IF(AH2135&lt;#REF!,"STRIKE",IF(AH2135&gt;=#REF!,"GOOD")),"NO DATA")</f>
        <v>NO DATA</v>
      </c>
      <c r="AJ2135" s="75">
        <f>IFERROR(VLOOKUP(K2135,'Roll ups'!H:I,2,FALSE),0)</f>
        <v>75793138.070000067</v>
      </c>
      <c r="AK2135" s="76">
        <f>IF(Table2[[#This Row],[PRICE TIER LOOKUP]]=0,0,IF(Table2[[#This Row],[PRICE TIER LOOKUP]]&gt;0,SUM(AB2135/AJ2135)))</f>
        <v>1.6160301990251119E-4</v>
      </c>
      <c r="AL2135" s="74" t="e">
        <f>IF(AK2135&lt;#REF!,"STRIKE",IF(AK2135&gt;=#REF!,"GOOD"))</f>
        <v>#REF!</v>
      </c>
      <c r="AM2135" s="75">
        <f>VLOOKUP(H2135,'Roll ups'!A:B,2,FALSE)</f>
        <v>325145452.83999985</v>
      </c>
      <c r="AN2135" s="77">
        <f t="shared" si="90"/>
        <v>3.7670525277274256E-5</v>
      </c>
      <c r="AO2135" s="74" t="str">
        <f>IFERROR(VLOOKUP(Table2[[#This Row],[Product Name]],'Roll ups'!L:P,5,FALSE),"GOOD")</f>
        <v>GOOD</v>
      </c>
      <c r="AP2135" s="74">
        <f>Table2[[#This Row],[Retail Dollar Vol Current 12 Mths]]/Table2[[#This Row],[SHELF SALES  LOOKUP]]</f>
        <v>3.7670525277274256E-5</v>
      </c>
      <c r="AQ2135" s="69">
        <f t="shared" si="91"/>
        <v>0</v>
      </c>
      <c r="AR2135" s="69" t="str">
        <f>IF(Table2[[#This Row],[Shelf Dollar Vol Last 12 Mths]]="","NO SALES LY",IF(Table2[[#This Row],[Shelf Dollar Vol Last 12 Mths]]&gt;0,IF(Table2[[#This Row],[COUNT OF STRIKES]]=0,"GOOD",IF(Table2[[#This Row],[COUNT OF STRIKES]]=1,"FAIR",IF(Table2[[#This Row],[COUNT OF STRIKES]]=2,"BUBBLE",IF(Table2[[#This Row],[COUNT OF STRIKES]]=3,"AT RISK"))))))</f>
        <v>NO SALES LY</v>
      </c>
      <c r="AS2135" s="69" t="e">
        <f>IF(Table2[[#This Row],[Shelf Dollar Vol Current 12 Mths]]&gt;#REF!,"MEETS $ CRITERIA",IF(Table2[[#This Row],[Shelf Dollar Vol Current 12 Mths]]&lt;#REF!+1,"DOES NOT MEET $ CRITERIA"))</f>
        <v>#REF!</v>
      </c>
      <c r="AT2135" s="78"/>
    </row>
    <row r="2136" spans="1:46" ht="13.8" x14ac:dyDescent="0.3">
      <c r="A2136" s="68" t="s">
        <v>11384</v>
      </c>
      <c r="B2136" s="69">
        <v>38254</v>
      </c>
      <c r="C2136" s="69">
        <v>98</v>
      </c>
      <c r="D2136" s="69" t="s">
        <v>25</v>
      </c>
      <c r="E2136" s="70">
        <v>45474</v>
      </c>
      <c r="F2136" s="70" t="s">
        <v>10734</v>
      </c>
      <c r="G2136" s="71" t="s">
        <v>11385</v>
      </c>
      <c r="H2136" s="69" t="s">
        <v>6315</v>
      </c>
      <c r="I2136" s="68" t="s">
        <v>252</v>
      </c>
      <c r="J2136" s="68" t="s">
        <v>252</v>
      </c>
      <c r="K2136" s="68" t="s">
        <v>132</v>
      </c>
      <c r="L2136" s="68" t="s">
        <v>132</v>
      </c>
      <c r="M2136" s="68" t="s">
        <v>252</v>
      </c>
      <c r="N2136" s="68" t="s">
        <v>184</v>
      </c>
      <c r="O2136" s="68" t="s">
        <v>11386</v>
      </c>
      <c r="P2136" s="72" t="s">
        <v>191</v>
      </c>
      <c r="Q2136" s="68" t="s">
        <v>405</v>
      </c>
      <c r="R2136" s="68" t="s">
        <v>31</v>
      </c>
      <c r="S2136" s="68">
        <v>85</v>
      </c>
      <c r="T2136" s="68"/>
      <c r="U2136" s="68">
        <v>1</v>
      </c>
      <c r="V2136" s="68">
        <v>85</v>
      </c>
      <c r="W2136" s="68"/>
      <c r="X2136" s="68">
        <v>1</v>
      </c>
      <c r="Y2136" s="68">
        <v>85</v>
      </c>
      <c r="Z2136" s="68"/>
      <c r="AA2136" s="68">
        <v>1</v>
      </c>
      <c r="AB2136" s="73">
        <v>14116.8</v>
      </c>
      <c r="AC2136" s="73"/>
      <c r="AD2136" s="73">
        <v>14116.8</v>
      </c>
      <c r="AE2136" s="73"/>
      <c r="AF2136" s="73"/>
      <c r="AG2136" s="73">
        <f>IFERROR(VLOOKUP(J2136,'Roll ups'!D:E,2,FALSE),0)</f>
        <v>73393567.950000003</v>
      </c>
      <c r="AH2136" s="74">
        <f>IF(Table2[[#This Row],[CATEGORY TTL LOOKUP]]=0,0,IF(Table2[[#This Row],[CATEGORY TTL LOOKUP]]&gt;0,SUM(AB2136/AG2136)))</f>
        <v>1.9234383058767753E-4</v>
      </c>
      <c r="AI2136" s="74" t="str">
        <f>IFERROR(IF(AH2136&lt;#REF!,"STRIKE",IF(AH2136&gt;=#REF!,"GOOD")),"NO DATA")</f>
        <v>NO DATA</v>
      </c>
      <c r="AJ2136" s="75">
        <f>IFERROR(VLOOKUP(K2136,'Roll ups'!H:I,2,FALSE),0)</f>
        <v>126094742.97999983</v>
      </c>
      <c r="AK2136" s="76">
        <f>IF(Table2[[#This Row],[PRICE TIER LOOKUP]]=0,0,IF(Table2[[#This Row],[PRICE TIER LOOKUP]]&gt;0,SUM(AB2136/AJ2136)))</f>
        <v>1.1195391390931418E-4</v>
      </c>
      <c r="AL2136" s="74" t="e">
        <f>IF(AK2136&lt;#REF!,"STRIKE",IF(AK2136&gt;=#REF!,"GOOD"))</f>
        <v>#REF!</v>
      </c>
      <c r="AM2136" s="75">
        <f>VLOOKUP(H2136,'Roll ups'!A:B,2,FALSE)</f>
        <v>325145452.83999985</v>
      </c>
      <c r="AN2136" s="77">
        <f t="shared" si="90"/>
        <v>4.3416876590756768E-5</v>
      </c>
      <c r="AO2136" s="74" t="str">
        <f>IFERROR(VLOOKUP(Table2[[#This Row],[Product Name]],'Roll ups'!L:P,5,FALSE),"GOOD")</f>
        <v>GOOD</v>
      </c>
      <c r="AP2136" s="74">
        <f>Table2[[#This Row],[Retail Dollar Vol Current 12 Mths]]/Table2[[#This Row],[SHELF SALES  LOOKUP]]</f>
        <v>4.3416876590756768E-5</v>
      </c>
      <c r="AQ2136" s="69">
        <f t="shared" si="91"/>
        <v>0</v>
      </c>
      <c r="AR2136" s="69" t="str">
        <f>IF(Table2[[#This Row],[Shelf Dollar Vol Last 12 Mths]]="","NO SALES LY",IF(Table2[[#This Row],[Shelf Dollar Vol Last 12 Mths]]&gt;0,IF(Table2[[#This Row],[COUNT OF STRIKES]]=0,"GOOD",IF(Table2[[#This Row],[COUNT OF STRIKES]]=1,"FAIR",IF(Table2[[#This Row],[COUNT OF STRIKES]]=2,"BUBBLE",IF(Table2[[#This Row],[COUNT OF STRIKES]]=3,"AT RISK"))))))</f>
        <v>NO SALES LY</v>
      </c>
      <c r="AS2136" s="69" t="e">
        <f>IF(Table2[[#This Row],[Shelf Dollar Vol Current 12 Mths]]&gt;#REF!,"MEETS $ CRITERIA",IF(Table2[[#This Row],[Shelf Dollar Vol Current 12 Mths]]&lt;#REF!+1,"DOES NOT MEET $ CRITERIA"))</f>
        <v>#REF!</v>
      </c>
      <c r="AT2136" s="78"/>
    </row>
    <row r="2137" spans="1:46" ht="13.8" x14ac:dyDescent="0.3">
      <c r="A2137" s="68" t="s">
        <v>11387</v>
      </c>
      <c r="B2137" s="69">
        <v>39404</v>
      </c>
      <c r="C2137" s="69">
        <v>228</v>
      </c>
      <c r="D2137" s="69" t="s">
        <v>25</v>
      </c>
      <c r="E2137" s="70">
        <v>45488</v>
      </c>
      <c r="F2137" s="70" t="s">
        <v>10734</v>
      </c>
      <c r="G2137" s="71" t="s">
        <v>11388</v>
      </c>
      <c r="H2137" s="69" t="s">
        <v>6315</v>
      </c>
      <c r="I2137" s="68" t="s">
        <v>252</v>
      </c>
      <c r="J2137" s="68" t="s">
        <v>252</v>
      </c>
      <c r="K2137" s="68" t="s">
        <v>104</v>
      </c>
      <c r="L2137" s="68" t="s">
        <v>104</v>
      </c>
      <c r="M2137" s="68" t="s">
        <v>252</v>
      </c>
      <c r="N2137" s="68" t="s">
        <v>184</v>
      </c>
      <c r="O2137" s="68" t="s">
        <v>11389</v>
      </c>
      <c r="P2137" s="72" t="s">
        <v>191</v>
      </c>
      <c r="Q2137" s="68" t="s">
        <v>194</v>
      </c>
      <c r="R2137" s="68" t="s">
        <v>6402</v>
      </c>
      <c r="S2137" s="68"/>
      <c r="T2137" s="68">
        <v>34.67</v>
      </c>
      <c r="U2137" s="68"/>
      <c r="V2137" s="68">
        <v>38.67</v>
      </c>
      <c r="W2137" s="68">
        <v>106.01</v>
      </c>
      <c r="X2137" s="68">
        <v>-1.74</v>
      </c>
      <c r="Y2137" s="68">
        <v>102.68</v>
      </c>
      <c r="Z2137" s="68">
        <v>252.69</v>
      </c>
      <c r="AA2137" s="68">
        <v>-1.46</v>
      </c>
      <c r="AB2137" s="73">
        <v>6468</v>
      </c>
      <c r="AC2137" s="73">
        <v>15918</v>
      </c>
      <c r="AD2137" s="73">
        <v>6468</v>
      </c>
      <c r="AE2137" s="73">
        <v>15918</v>
      </c>
      <c r="AF2137" s="73"/>
      <c r="AG2137" s="73">
        <f>IFERROR(VLOOKUP(J2137,'Roll ups'!D:E,2,FALSE),0)</f>
        <v>73393567.950000003</v>
      </c>
      <c r="AH2137" s="74">
        <f>IF(Table2[[#This Row],[CATEGORY TTL LOOKUP]]=0,0,IF(Table2[[#This Row],[CATEGORY TTL LOOKUP]]&gt;0,SUM(AB2137/AG2137)))</f>
        <v>8.8127613640562902E-5</v>
      </c>
      <c r="AI2137" s="74" t="str">
        <f>IFERROR(IF(AH2137&lt;#REF!,"STRIKE",IF(AH2137&gt;=#REF!,"GOOD")),"NO DATA")</f>
        <v>NO DATA</v>
      </c>
      <c r="AJ2137" s="75">
        <f>IFERROR(VLOOKUP(K2137,'Roll ups'!H:I,2,FALSE),0)</f>
        <v>34230392.709999993</v>
      </c>
      <c r="AK2137" s="76">
        <f>IF(Table2[[#This Row],[PRICE TIER LOOKUP]]=0,0,IF(Table2[[#This Row],[PRICE TIER LOOKUP]]&gt;0,SUM(AB2137/AJ2137)))</f>
        <v>1.8895488739486334E-4</v>
      </c>
      <c r="AL2137" s="74" t="e">
        <f>IF(AK2137&lt;#REF!,"STRIKE",IF(AK2137&gt;=#REF!,"GOOD"))</f>
        <v>#REF!</v>
      </c>
      <c r="AM2137" s="75">
        <f>VLOOKUP(H2137,'Roll ups'!A:B,2,FALSE)</f>
        <v>325145452.83999985</v>
      </c>
      <c r="AN2137" s="77">
        <f t="shared" si="90"/>
        <v>1.9892635568189307E-5</v>
      </c>
      <c r="AO2137" s="74" t="str">
        <f>IFERROR(VLOOKUP(Table2[[#This Row],[Product Name]],'Roll ups'!L:P,5,FALSE),"GOOD")</f>
        <v>GOOD</v>
      </c>
      <c r="AP2137" s="74">
        <f>Table2[[#This Row],[Retail Dollar Vol Current 12 Mths]]/Table2[[#This Row],[SHELF SALES  LOOKUP]]</f>
        <v>1.9892635568189307E-5</v>
      </c>
      <c r="AQ2137" s="69">
        <f t="shared" si="91"/>
        <v>0</v>
      </c>
      <c r="AR2137"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137" s="69" t="e">
        <f>IF(Table2[[#This Row],[Shelf Dollar Vol Current 12 Mths]]&gt;#REF!,"MEETS $ CRITERIA",IF(Table2[[#This Row],[Shelf Dollar Vol Current 12 Mths]]&lt;#REF!+1,"DOES NOT MEET $ CRITERIA"))</f>
        <v>#REF!</v>
      </c>
      <c r="AT2137" s="78"/>
    </row>
    <row r="2138" spans="1:46" ht="13.8" x14ac:dyDescent="0.3">
      <c r="A2138" s="68" t="s">
        <v>11390</v>
      </c>
      <c r="B2138" s="69">
        <v>42111</v>
      </c>
      <c r="C2138" s="69">
        <v>325</v>
      </c>
      <c r="D2138" s="69" t="s">
        <v>25</v>
      </c>
      <c r="E2138" s="70">
        <v>45505</v>
      </c>
      <c r="F2138" s="70" t="s">
        <v>10734</v>
      </c>
      <c r="G2138" s="71" t="s">
        <v>11391</v>
      </c>
      <c r="H2138" s="69" t="s">
        <v>6315</v>
      </c>
      <c r="I2138" s="68" t="s">
        <v>252</v>
      </c>
      <c r="J2138" s="68" t="s">
        <v>252</v>
      </c>
      <c r="K2138" s="68" t="s">
        <v>104</v>
      </c>
      <c r="L2138" s="68" t="s">
        <v>104</v>
      </c>
      <c r="M2138" s="68" t="s">
        <v>252</v>
      </c>
      <c r="N2138" s="68" t="s">
        <v>184</v>
      </c>
      <c r="O2138" s="68" t="s">
        <v>11392</v>
      </c>
      <c r="P2138" s="72" t="s">
        <v>191</v>
      </c>
      <c r="Q2138" s="68" t="s">
        <v>194</v>
      </c>
      <c r="R2138" s="68" t="s">
        <v>6402</v>
      </c>
      <c r="S2138" s="68">
        <v>15</v>
      </c>
      <c r="T2138" s="68">
        <v>51.34</v>
      </c>
      <c r="U2138" s="68">
        <v>-2.5</v>
      </c>
      <c r="V2138" s="68">
        <v>98.68</v>
      </c>
      <c r="W2138" s="68">
        <v>155.35</v>
      </c>
      <c r="X2138" s="68">
        <v>-0.56999999999999995</v>
      </c>
      <c r="Y2138" s="68">
        <v>194.02</v>
      </c>
      <c r="Z2138" s="68">
        <v>335.36</v>
      </c>
      <c r="AA2138" s="68">
        <v>-0.73</v>
      </c>
      <c r="AB2138" s="73">
        <v>12222</v>
      </c>
      <c r="AC2138" s="73">
        <v>21126</v>
      </c>
      <c r="AD2138" s="73">
        <v>12222</v>
      </c>
      <c r="AE2138" s="73">
        <v>21126</v>
      </c>
      <c r="AF2138" s="73"/>
      <c r="AG2138" s="73">
        <f>IFERROR(VLOOKUP(J2138,'Roll ups'!D:E,2,FALSE),0)</f>
        <v>73393567.950000003</v>
      </c>
      <c r="AH2138" s="74">
        <f>IF(Table2[[#This Row],[CATEGORY TTL LOOKUP]]=0,0,IF(Table2[[#This Row],[CATEGORY TTL LOOKUP]]&gt;0,SUM(AB2138/AG2138)))</f>
        <v>1.6652685434677793E-4</v>
      </c>
      <c r="AI2138" s="74" t="str">
        <f>IFERROR(IF(AH2138&lt;#REF!,"STRIKE",IF(AH2138&gt;=#REF!,"GOOD")),"NO DATA")</f>
        <v>NO DATA</v>
      </c>
      <c r="AJ2138" s="75">
        <f>IFERROR(VLOOKUP(K2138,'Roll ups'!H:I,2,FALSE),0)</f>
        <v>34230392.709999993</v>
      </c>
      <c r="AK2138" s="76">
        <f>IF(Table2[[#This Row],[PRICE TIER LOOKUP]]=0,0,IF(Table2[[#This Row],[PRICE TIER LOOKUP]]&gt;0,SUM(AB2138/AJ2138)))</f>
        <v>3.5705111838899505E-4</v>
      </c>
      <c r="AL2138" s="74" t="e">
        <f>IF(AK2138&lt;#REF!,"STRIKE",IF(AK2138&gt;=#REF!,"GOOD"))</f>
        <v>#REF!</v>
      </c>
      <c r="AM2138" s="75">
        <f>VLOOKUP(H2138,'Roll ups'!A:B,2,FALSE)</f>
        <v>325145452.83999985</v>
      </c>
      <c r="AN2138" s="77">
        <f t="shared" si="90"/>
        <v>3.7589330846383691E-5</v>
      </c>
      <c r="AO2138" s="74" t="str">
        <f>IFERROR(VLOOKUP(Table2[[#This Row],[Product Name]],'Roll ups'!L:P,5,FALSE),"GOOD")</f>
        <v>GOOD</v>
      </c>
      <c r="AP2138" s="74">
        <f>Table2[[#This Row],[Retail Dollar Vol Current 12 Mths]]/Table2[[#This Row],[SHELF SALES  LOOKUP]]</f>
        <v>3.7589330846383691E-5</v>
      </c>
      <c r="AQ2138" s="69">
        <f t="shared" si="91"/>
        <v>0</v>
      </c>
      <c r="AR2138"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138" s="69" t="e">
        <f>IF(Table2[[#This Row],[Shelf Dollar Vol Current 12 Mths]]&gt;#REF!,"MEETS $ CRITERIA",IF(Table2[[#This Row],[Shelf Dollar Vol Current 12 Mths]]&lt;#REF!+1,"DOES NOT MEET $ CRITERIA"))</f>
        <v>#REF!</v>
      </c>
      <c r="AT2138" s="78"/>
    </row>
    <row r="2139" spans="1:46" ht="13.8" x14ac:dyDescent="0.3">
      <c r="A2139" s="68" t="s">
        <v>11393</v>
      </c>
      <c r="B2139" s="69">
        <v>76365</v>
      </c>
      <c r="C2139" s="69">
        <v>130</v>
      </c>
      <c r="D2139" s="69" t="s">
        <v>25</v>
      </c>
      <c r="E2139" s="70">
        <v>45505</v>
      </c>
      <c r="F2139" s="70" t="s">
        <v>10734</v>
      </c>
      <c r="G2139" s="71" t="s">
        <v>11394</v>
      </c>
      <c r="H2139" s="69" t="s">
        <v>6315</v>
      </c>
      <c r="I2139" s="68" t="s">
        <v>54</v>
      </c>
      <c r="J2139" s="68" t="s">
        <v>191</v>
      </c>
      <c r="K2139" s="68" t="s">
        <v>89</v>
      </c>
      <c r="L2139" s="68" t="s">
        <v>89</v>
      </c>
      <c r="M2139" s="68" t="s">
        <v>191</v>
      </c>
      <c r="N2139" s="68" t="s">
        <v>473</v>
      </c>
      <c r="O2139" s="68" t="s">
        <v>11395</v>
      </c>
      <c r="P2139" s="72" t="s">
        <v>191</v>
      </c>
      <c r="Q2139" s="68" t="s">
        <v>213</v>
      </c>
      <c r="R2139" s="68" t="s">
        <v>6402</v>
      </c>
      <c r="S2139" s="68">
        <v>7</v>
      </c>
      <c r="T2139" s="68">
        <v>8</v>
      </c>
      <c r="U2139" s="68">
        <v>-0.09</v>
      </c>
      <c r="V2139" s="68">
        <v>23.34</v>
      </c>
      <c r="W2139" s="68">
        <v>46.68</v>
      </c>
      <c r="X2139" s="68">
        <v>-1</v>
      </c>
      <c r="Y2139" s="68">
        <v>125.35</v>
      </c>
      <c r="Z2139" s="68">
        <v>84.68</v>
      </c>
      <c r="AA2139" s="68">
        <v>0.32</v>
      </c>
      <c r="AB2139" s="73">
        <v>15340.8</v>
      </c>
      <c r="AC2139" s="73">
        <v>10363.200000000001</v>
      </c>
      <c r="AD2139" s="73">
        <v>15340.8</v>
      </c>
      <c r="AE2139" s="73">
        <v>10363.200000000001</v>
      </c>
      <c r="AF2139" s="73"/>
      <c r="AG2139" s="73">
        <f>IFERROR(VLOOKUP(J2139,'Roll ups'!D:E,2,FALSE),0)</f>
        <v>22444928.369999994</v>
      </c>
      <c r="AH2139" s="74">
        <f>IF(Table2[[#This Row],[CATEGORY TTL LOOKUP]]=0,0,IF(Table2[[#This Row],[CATEGORY TTL LOOKUP]]&gt;0,SUM(AB2139/AG2139)))</f>
        <v>6.8348625342483122E-4</v>
      </c>
      <c r="AI2139" s="74" t="str">
        <f>IFERROR(IF(AH2139&lt;#REF!,"STRIKE",IF(AH2139&gt;=#REF!,"GOOD")),"NO DATA")</f>
        <v>NO DATA</v>
      </c>
      <c r="AJ2139" s="75">
        <f>IFERROR(VLOOKUP(K2139,'Roll ups'!H:I,2,FALSE),0)</f>
        <v>75793138.070000067</v>
      </c>
      <c r="AK2139" s="76">
        <f>IF(Table2[[#This Row],[PRICE TIER LOOKUP]]=0,0,IF(Table2[[#This Row],[PRICE TIER LOOKUP]]&gt;0,SUM(AB2139/AJ2139)))</f>
        <v>2.0240354721599911E-4</v>
      </c>
      <c r="AL2139" s="74" t="e">
        <f>IF(AK2139&lt;#REF!,"STRIKE",IF(AK2139&gt;=#REF!,"GOOD"))</f>
        <v>#REF!</v>
      </c>
      <c r="AM2139" s="75">
        <f>VLOOKUP(H2139,'Roll ups'!A:B,2,FALSE)</f>
        <v>325145452.83999985</v>
      </c>
      <c r="AN2139" s="77">
        <f t="shared" si="90"/>
        <v>4.7181345659319494E-5</v>
      </c>
      <c r="AO2139" s="74" t="str">
        <f>IFERROR(VLOOKUP(Table2[[#This Row],[Product Name]],'Roll ups'!L:P,5,FALSE),"GOOD")</f>
        <v>GOOD</v>
      </c>
      <c r="AP2139" s="74">
        <f>Table2[[#This Row],[Retail Dollar Vol Current 12 Mths]]/Table2[[#This Row],[SHELF SALES  LOOKUP]]</f>
        <v>4.7181345659319494E-5</v>
      </c>
      <c r="AQ2139" s="69">
        <f t="shared" si="91"/>
        <v>0</v>
      </c>
      <c r="AR2139"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139" s="69" t="e">
        <f>IF(Table2[[#This Row],[Shelf Dollar Vol Current 12 Mths]]&gt;#REF!,"MEETS $ CRITERIA",IF(Table2[[#This Row],[Shelf Dollar Vol Current 12 Mths]]&lt;#REF!+1,"DOES NOT MEET $ CRITERIA"))</f>
        <v>#REF!</v>
      </c>
      <c r="AT2139" s="78"/>
    </row>
    <row r="2140" spans="1:46" ht="13.8" x14ac:dyDescent="0.3">
      <c r="A2140" s="68" t="s">
        <v>11396</v>
      </c>
      <c r="B2140" s="69">
        <v>81124</v>
      </c>
      <c r="C2140" s="69">
        <v>97</v>
      </c>
      <c r="D2140" s="69" t="s">
        <v>25</v>
      </c>
      <c r="E2140" s="70">
        <v>45505</v>
      </c>
      <c r="F2140" s="70" t="s">
        <v>10734</v>
      </c>
      <c r="G2140" s="71" t="s">
        <v>11397</v>
      </c>
      <c r="H2140" s="69" t="s">
        <v>6315</v>
      </c>
      <c r="I2140" s="68" t="s">
        <v>54</v>
      </c>
      <c r="J2140" s="68" t="s">
        <v>191</v>
      </c>
      <c r="K2140" s="68" t="s">
        <v>89</v>
      </c>
      <c r="L2140" s="68" t="s">
        <v>89</v>
      </c>
      <c r="M2140" s="68" t="s">
        <v>191</v>
      </c>
      <c r="N2140" s="68" t="s">
        <v>272</v>
      </c>
      <c r="O2140" s="68" t="s">
        <v>11398</v>
      </c>
      <c r="P2140" s="72" t="s">
        <v>191</v>
      </c>
      <c r="Q2140" s="68" t="s">
        <v>213</v>
      </c>
      <c r="R2140" s="68" t="s">
        <v>6402</v>
      </c>
      <c r="S2140" s="68">
        <v>14</v>
      </c>
      <c r="T2140" s="68">
        <v>7.34</v>
      </c>
      <c r="U2140" s="68">
        <v>0.48</v>
      </c>
      <c r="V2140" s="68">
        <v>29.34</v>
      </c>
      <c r="W2140" s="68">
        <v>28.67</v>
      </c>
      <c r="X2140" s="68">
        <v>0.02</v>
      </c>
      <c r="Y2140" s="68">
        <v>104.02</v>
      </c>
      <c r="Z2140" s="68">
        <v>64.680000000000007</v>
      </c>
      <c r="AA2140" s="68">
        <v>0.38</v>
      </c>
      <c r="AB2140" s="73">
        <v>12729.6</v>
      </c>
      <c r="AC2140" s="73">
        <v>7915.2</v>
      </c>
      <c r="AD2140" s="73">
        <v>12729.6</v>
      </c>
      <c r="AE2140" s="73">
        <v>7915.2</v>
      </c>
      <c r="AF2140" s="73"/>
      <c r="AG2140" s="73">
        <f>IFERROR(VLOOKUP(J2140,'Roll ups'!D:E,2,FALSE),0)</f>
        <v>22444928.369999994</v>
      </c>
      <c r="AH2140" s="74">
        <f>IF(Table2[[#This Row],[CATEGORY TTL LOOKUP]]=0,0,IF(Table2[[#This Row],[CATEGORY TTL LOOKUP]]&gt;0,SUM(AB2140/AG2140)))</f>
        <v>5.671481677354983E-4</v>
      </c>
      <c r="AI2140" s="74" t="str">
        <f>IFERROR(IF(AH2140&lt;#REF!,"STRIKE",IF(AH2140&gt;=#REF!,"GOOD")),"NO DATA")</f>
        <v>NO DATA</v>
      </c>
      <c r="AJ2140" s="75">
        <f>IFERROR(VLOOKUP(K2140,'Roll ups'!H:I,2,FALSE),0)</f>
        <v>75793138.070000067</v>
      </c>
      <c r="AK2140" s="76">
        <f>IF(Table2[[#This Row],[PRICE TIER LOOKUP]]=0,0,IF(Table2[[#This Row],[PRICE TIER LOOKUP]]&gt;0,SUM(AB2140/AJ2140)))</f>
        <v>1.6795187960476525E-4</v>
      </c>
      <c r="AL2140" s="74" t="e">
        <f>IF(AK2140&lt;#REF!,"STRIKE",IF(AK2140&gt;=#REF!,"GOOD"))</f>
        <v>#REF!</v>
      </c>
      <c r="AM2140" s="75">
        <f>VLOOKUP(H2140,'Roll ups'!A:B,2,FALSE)</f>
        <v>325145452.83999985</v>
      </c>
      <c r="AN2140" s="77">
        <f t="shared" si="90"/>
        <v>3.9150478313052349E-5</v>
      </c>
      <c r="AO2140" s="74" t="str">
        <f>IFERROR(VLOOKUP(Table2[[#This Row],[Product Name]],'Roll ups'!L:P,5,FALSE),"GOOD")</f>
        <v>GOOD</v>
      </c>
      <c r="AP2140" s="74">
        <f>Table2[[#This Row],[Retail Dollar Vol Current 12 Mths]]/Table2[[#This Row],[SHELF SALES  LOOKUP]]</f>
        <v>3.9150478313052349E-5</v>
      </c>
      <c r="AQ2140" s="69">
        <f t="shared" si="91"/>
        <v>0</v>
      </c>
      <c r="AR2140"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140" s="69" t="e">
        <f>IF(Table2[[#This Row],[Shelf Dollar Vol Current 12 Mths]]&gt;#REF!,"MEETS $ CRITERIA",IF(Table2[[#This Row],[Shelf Dollar Vol Current 12 Mths]]&lt;#REF!+1,"DOES NOT MEET $ CRITERIA"))</f>
        <v>#REF!</v>
      </c>
      <c r="AT2140" s="78"/>
    </row>
    <row r="2141" spans="1:46" ht="13.8" x14ac:dyDescent="0.3">
      <c r="A2141" s="68" t="s">
        <v>11399</v>
      </c>
      <c r="B2141" s="69">
        <v>84145</v>
      </c>
      <c r="C2141" s="69">
        <v>118</v>
      </c>
      <c r="D2141" s="69" t="s">
        <v>25</v>
      </c>
      <c r="E2141" s="70">
        <v>45505</v>
      </c>
      <c r="F2141" s="70" t="s">
        <v>10734</v>
      </c>
      <c r="G2141" s="71" t="s">
        <v>11400</v>
      </c>
      <c r="H2141" s="69" t="s">
        <v>6315</v>
      </c>
      <c r="I2141" s="68" t="s">
        <v>54</v>
      </c>
      <c r="J2141" s="68" t="s">
        <v>191</v>
      </c>
      <c r="K2141" s="68" t="s">
        <v>89</v>
      </c>
      <c r="L2141" s="68" t="s">
        <v>132</v>
      </c>
      <c r="M2141" s="68" t="s">
        <v>191</v>
      </c>
      <c r="N2141" s="68" t="s">
        <v>272</v>
      </c>
      <c r="O2141" s="68" t="s">
        <v>11401</v>
      </c>
      <c r="P2141" s="72" t="s">
        <v>191</v>
      </c>
      <c r="Q2141" s="68" t="s">
        <v>213</v>
      </c>
      <c r="R2141" s="68" t="s">
        <v>6402</v>
      </c>
      <c r="S2141" s="68">
        <v>5</v>
      </c>
      <c r="T2141" s="68">
        <v>6.67</v>
      </c>
      <c r="U2141" s="68">
        <v>-0.25</v>
      </c>
      <c r="V2141" s="68">
        <v>22</v>
      </c>
      <c r="W2141" s="68">
        <v>30.67</v>
      </c>
      <c r="X2141" s="68">
        <v>-0.39</v>
      </c>
      <c r="Y2141" s="68">
        <v>98.01</v>
      </c>
      <c r="Z2141" s="68">
        <v>49.34</v>
      </c>
      <c r="AA2141" s="68">
        <v>0.5</v>
      </c>
      <c r="AB2141" s="73">
        <v>11995.2</v>
      </c>
      <c r="AC2141" s="73">
        <v>6038.4</v>
      </c>
      <c r="AD2141" s="73">
        <v>11995.2</v>
      </c>
      <c r="AE2141" s="73">
        <v>6038.4</v>
      </c>
      <c r="AF2141" s="73"/>
      <c r="AG2141" s="73">
        <f>IFERROR(VLOOKUP(J2141,'Roll ups'!D:E,2,FALSE),0)</f>
        <v>22444928.369999994</v>
      </c>
      <c r="AH2141" s="74">
        <f>IF(Table2[[#This Row],[CATEGORY TTL LOOKUP]]=0,0,IF(Table2[[#This Row],[CATEGORY TTL LOOKUP]]&gt;0,SUM(AB2141/AG2141)))</f>
        <v>5.3442808113537336E-4</v>
      </c>
      <c r="AI2141" s="74" t="str">
        <f>IFERROR(IF(AH2141&lt;#REF!,"STRIKE",IF(AH2141&gt;=#REF!,"GOOD")),"NO DATA")</f>
        <v>NO DATA</v>
      </c>
      <c r="AJ2141" s="75">
        <f>IFERROR(VLOOKUP(K2141,'Roll ups'!H:I,2,FALSE),0)</f>
        <v>75793138.070000067</v>
      </c>
      <c r="AK2141" s="76">
        <f>IF(Table2[[#This Row],[PRICE TIER LOOKUP]]=0,0,IF(Table2[[#This Row],[PRICE TIER LOOKUP]]&gt;0,SUM(AB2141/AJ2141)))</f>
        <v>1.5826234808910571E-4</v>
      </c>
      <c r="AL2141" s="74" t="e">
        <f>IF(AK2141&lt;#REF!,"STRIKE",IF(AK2141&gt;=#REF!,"GOOD"))</f>
        <v>#REF!</v>
      </c>
      <c r="AM2141" s="75">
        <f>VLOOKUP(H2141,'Roll ups'!A:B,2,FALSE)</f>
        <v>325145452.83999985</v>
      </c>
      <c r="AN2141" s="77">
        <f t="shared" si="90"/>
        <v>3.6891796871914717E-5</v>
      </c>
      <c r="AO2141" s="74" t="str">
        <f>IFERROR(VLOOKUP(Table2[[#This Row],[Product Name]],'Roll ups'!L:P,5,FALSE),"GOOD")</f>
        <v>GOOD</v>
      </c>
      <c r="AP2141" s="74">
        <f>Table2[[#This Row],[Retail Dollar Vol Current 12 Mths]]/Table2[[#This Row],[SHELF SALES  LOOKUP]]</f>
        <v>3.6891796871914717E-5</v>
      </c>
      <c r="AQ2141" s="69">
        <f t="shared" si="91"/>
        <v>0</v>
      </c>
      <c r="AR2141"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141" s="69" t="e">
        <f>IF(Table2[[#This Row],[Shelf Dollar Vol Current 12 Mths]]&gt;#REF!,"MEETS $ CRITERIA",IF(Table2[[#This Row],[Shelf Dollar Vol Current 12 Mths]]&lt;#REF!+1,"DOES NOT MEET $ CRITERIA"))</f>
        <v>#REF!</v>
      </c>
      <c r="AT2141" s="78"/>
    </row>
    <row r="2142" spans="1:46" ht="13.8" x14ac:dyDescent="0.3">
      <c r="A2142" s="68" t="s">
        <v>11402</v>
      </c>
      <c r="B2142" s="69">
        <v>84168</v>
      </c>
      <c r="C2142" s="69">
        <v>109</v>
      </c>
      <c r="D2142" s="69" t="s">
        <v>25</v>
      </c>
      <c r="E2142" s="70">
        <v>45505</v>
      </c>
      <c r="F2142" s="70" t="s">
        <v>10734</v>
      </c>
      <c r="G2142" s="71" t="s">
        <v>11403</v>
      </c>
      <c r="H2142" s="69" t="s">
        <v>6315</v>
      </c>
      <c r="I2142" s="68" t="s">
        <v>54</v>
      </c>
      <c r="J2142" s="68" t="s">
        <v>191</v>
      </c>
      <c r="K2142" s="68" t="s">
        <v>89</v>
      </c>
      <c r="L2142" s="68" t="s">
        <v>89</v>
      </c>
      <c r="M2142" s="68" t="s">
        <v>191</v>
      </c>
      <c r="N2142" s="68" t="s">
        <v>272</v>
      </c>
      <c r="O2142" s="68" t="s">
        <v>11404</v>
      </c>
      <c r="P2142" s="72" t="s">
        <v>191</v>
      </c>
      <c r="Q2142" s="68" t="s">
        <v>213</v>
      </c>
      <c r="R2142" s="68" t="s">
        <v>6402</v>
      </c>
      <c r="S2142" s="68">
        <v>3</v>
      </c>
      <c r="T2142" s="68">
        <v>8.67</v>
      </c>
      <c r="U2142" s="68">
        <v>-2.25</v>
      </c>
      <c r="V2142" s="68">
        <v>18.670000000000002</v>
      </c>
      <c r="W2142" s="68">
        <v>30</v>
      </c>
      <c r="X2142" s="68">
        <v>-0.61</v>
      </c>
      <c r="Y2142" s="68">
        <v>104.01</v>
      </c>
      <c r="Z2142" s="68">
        <v>55.34</v>
      </c>
      <c r="AA2142" s="68">
        <v>0.47</v>
      </c>
      <c r="AB2142" s="73">
        <v>12729.6</v>
      </c>
      <c r="AC2142" s="73">
        <v>6772.8</v>
      </c>
      <c r="AD2142" s="73">
        <v>12729.6</v>
      </c>
      <c r="AE2142" s="73">
        <v>6772.8</v>
      </c>
      <c r="AF2142" s="73"/>
      <c r="AG2142" s="73">
        <f>IFERROR(VLOOKUP(J2142,'Roll ups'!D:E,2,FALSE),0)</f>
        <v>22444928.369999994</v>
      </c>
      <c r="AH2142" s="74">
        <f>IF(Table2[[#This Row],[CATEGORY TTL LOOKUP]]=0,0,IF(Table2[[#This Row],[CATEGORY TTL LOOKUP]]&gt;0,SUM(AB2142/AG2142)))</f>
        <v>5.671481677354983E-4</v>
      </c>
      <c r="AI2142" s="74" t="str">
        <f>IFERROR(IF(AH2142&lt;#REF!,"STRIKE",IF(AH2142&gt;=#REF!,"GOOD")),"NO DATA")</f>
        <v>NO DATA</v>
      </c>
      <c r="AJ2142" s="75">
        <f>IFERROR(VLOOKUP(K2142,'Roll ups'!H:I,2,FALSE),0)</f>
        <v>75793138.070000067</v>
      </c>
      <c r="AK2142" s="76">
        <f>IF(Table2[[#This Row],[PRICE TIER LOOKUP]]=0,0,IF(Table2[[#This Row],[PRICE TIER LOOKUP]]&gt;0,SUM(AB2142/AJ2142)))</f>
        <v>1.6795187960476525E-4</v>
      </c>
      <c r="AL2142" s="74" t="e">
        <f>IF(AK2142&lt;#REF!,"STRIKE",IF(AK2142&gt;=#REF!,"GOOD"))</f>
        <v>#REF!</v>
      </c>
      <c r="AM2142" s="75">
        <f>VLOOKUP(H2142,'Roll ups'!A:B,2,FALSE)</f>
        <v>325145452.83999985</v>
      </c>
      <c r="AN2142" s="77">
        <f t="shared" si="90"/>
        <v>3.9150478313052349E-5</v>
      </c>
      <c r="AO2142" s="74" t="str">
        <f>IFERROR(VLOOKUP(Table2[[#This Row],[Product Name]],'Roll ups'!L:P,5,FALSE),"GOOD")</f>
        <v>GOOD</v>
      </c>
      <c r="AP2142" s="74">
        <f>Table2[[#This Row],[Retail Dollar Vol Current 12 Mths]]/Table2[[#This Row],[SHELF SALES  LOOKUP]]</f>
        <v>3.9150478313052349E-5</v>
      </c>
      <c r="AQ2142" s="69">
        <f t="shared" si="91"/>
        <v>0</v>
      </c>
      <c r="AR2142" s="69" t="str">
        <f>IF(Table2[[#This Row],[Shelf Dollar Vol Last 12 Mths]]="","NO SALES LY",IF(Table2[[#This Row],[Shelf Dollar Vol Last 12 Mths]]&gt;0,IF(Table2[[#This Row],[COUNT OF STRIKES]]=0,"GOOD",IF(Table2[[#This Row],[COUNT OF STRIKES]]=1,"FAIR",IF(Table2[[#This Row],[COUNT OF STRIKES]]=2,"BUBBLE",IF(Table2[[#This Row],[COUNT OF STRIKES]]=3,"AT RISK"))))))</f>
        <v>GOOD</v>
      </c>
      <c r="AS2142" s="69" t="e">
        <f>IF(Table2[[#This Row],[Shelf Dollar Vol Current 12 Mths]]&gt;#REF!,"MEETS $ CRITERIA",IF(Table2[[#This Row],[Shelf Dollar Vol Current 12 Mths]]&lt;#REF!+1,"DOES NOT MEET $ CRITERIA"))</f>
        <v>#REF!</v>
      </c>
      <c r="AT2142" s="78"/>
    </row>
  </sheetData>
  <pageMargins left="0.7" right="0.7" top="0.75" bottom="0.75" header="0.3" footer="0.3"/>
  <drawing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1" tint="4.9989318521683403E-2"/>
  </sheetPr>
  <dimension ref="A9:W2038"/>
  <sheetViews>
    <sheetView showGridLines="0" topLeftCell="I1" zoomScale="80" zoomScaleNormal="80" workbookViewId="0">
      <pane ySplit="19" topLeftCell="A20" activePane="bottomLeft" state="frozen"/>
      <selection pane="bottomLeft" activeCell="M8" sqref="M8"/>
    </sheetView>
  </sheetViews>
  <sheetFormatPr defaultRowHeight="13.2" x14ac:dyDescent="0.25"/>
  <cols>
    <col min="1" max="1" width="17.44140625" bestFit="1" customWidth="1"/>
    <col min="2" max="2" width="37.44140625" bestFit="1" customWidth="1"/>
    <col min="3" max="3" width="7.6640625" customWidth="1"/>
    <col min="4" max="4" width="29.33203125" bestFit="1" customWidth="1"/>
    <col min="5" max="5" width="38.6640625" bestFit="1" customWidth="1"/>
    <col min="6" max="6" width="36.109375" bestFit="1" customWidth="1"/>
    <col min="7" max="7" width="6.33203125" customWidth="1"/>
    <col min="8" max="8" width="21.44140625" bestFit="1" customWidth="1"/>
    <col min="9" max="9" width="38.6640625" bestFit="1" customWidth="1"/>
    <col min="10" max="10" width="36.109375" bestFit="1" customWidth="1"/>
    <col min="12" max="12" width="80.88671875" bestFit="1" customWidth="1"/>
    <col min="13" max="13" width="38.88671875" bestFit="1" customWidth="1"/>
    <col min="14" max="14" width="36.33203125" bestFit="1" customWidth="1"/>
    <col min="15" max="15" width="11.33203125" style="8" bestFit="1" customWidth="1"/>
    <col min="16" max="16" width="10.88671875" style="8" bestFit="1" customWidth="1"/>
    <col min="20" max="20" width="77.109375" bestFit="1" customWidth="1"/>
    <col min="21" max="21" width="38.6640625" bestFit="1" customWidth="1"/>
    <col min="22" max="23" width="12.33203125" bestFit="1" customWidth="1"/>
  </cols>
  <sheetData>
    <row r="9" spans="12:23" x14ac:dyDescent="0.25">
      <c r="S9" s="82" t="s">
        <v>6311</v>
      </c>
      <c r="T9" s="82"/>
      <c r="U9" s="82"/>
      <c r="V9" s="82"/>
      <c r="W9" s="82"/>
    </row>
    <row r="10" spans="12:23" x14ac:dyDescent="0.25">
      <c r="S10" s="82"/>
      <c r="T10" s="82"/>
      <c r="U10" s="82"/>
      <c r="V10" s="82"/>
      <c r="W10" s="82"/>
    </row>
    <row r="11" spans="12:23" x14ac:dyDescent="0.25">
      <c r="S11" s="82"/>
      <c r="T11" s="82"/>
      <c r="U11" s="82"/>
      <c r="V11" s="82"/>
      <c r="W11" s="82"/>
    </row>
    <row r="13" spans="12:23" x14ac:dyDescent="0.25">
      <c r="T13" s="56" t="s">
        <v>6300</v>
      </c>
    </row>
    <row r="14" spans="12:23" ht="17.399999999999999" x14ac:dyDescent="0.3">
      <c r="T14" s="50">
        <f>COUNTA(T20:T1048576)</f>
        <v>1910</v>
      </c>
    </row>
    <row r="15" spans="12:23" ht="17.399999999999999" x14ac:dyDescent="0.3">
      <c r="T15" s="52" t="e">
        <f>T14*#REF!</f>
        <v>#REF!</v>
      </c>
    </row>
    <row r="16" spans="12:23" ht="17.399999999999999" x14ac:dyDescent="0.3">
      <c r="L16" s="57"/>
      <c r="T16" s="55" t="e">
        <f>T14-T15</f>
        <v>#REF!</v>
      </c>
      <c r="U16" s="58">
        <f>U18*0.005</f>
        <v>1625727.2642000001</v>
      </c>
    </row>
    <row r="17" spans="1:23" x14ac:dyDescent="0.25">
      <c r="U17" s="51"/>
      <c r="V17" s="51" t="s">
        <v>6304</v>
      </c>
    </row>
    <row r="18" spans="1:23" ht="15.6" x14ac:dyDescent="0.3">
      <c r="D18" s="15"/>
      <c r="U18" s="53">
        <f>SUM(U20:U1048576)</f>
        <v>325145452.84000003</v>
      </c>
      <c r="V18" s="59" t="s">
        <v>6302</v>
      </c>
      <c r="W18" s="59" t="s">
        <v>6303</v>
      </c>
    </row>
    <row r="19" spans="1:23" s="9" customFormat="1" ht="15" x14ac:dyDescent="0.25">
      <c r="A19" s="1" t="s">
        <v>8</v>
      </c>
      <c r="B19" t="s">
        <v>69</v>
      </c>
      <c r="D19" s="67" t="s">
        <v>0</v>
      </c>
      <c r="E19" s="10" t="s">
        <v>69</v>
      </c>
      <c r="F19" s="8" t="s">
        <v>68</v>
      </c>
      <c r="G19"/>
      <c r="H19" s="1" t="s">
        <v>11</v>
      </c>
      <c r="I19" s="10" t="s">
        <v>69</v>
      </c>
      <c r="J19" s="8" t="s">
        <v>68</v>
      </c>
      <c r="L19" s="1" t="s">
        <v>9</v>
      </c>
      <c r="M19" s="10" t="s">
        <v>69</v>
      </c>
      <c r="N19" s="8" t="s">
        <v>6309</v>
      </c>
      <c r="O19" s="66" t="s">
        <v>6310</v>
      </c>
      <c r="P19" s="66" t="s">
        <v>6308</v>
      </c>
      <c r="S19" s="9" t="s">
        <v>6299</v>
      </c>
      <c r="T19" s="1" t="s">
        <v>9</v>
      </c>
      <c r="U19" t="s">
        <v>69</v>
      </c>
      <c r="V19" s="36" t="s">
        <v>6298</v>
      </c>
      <c r="W19" s="36" t="s">
        <v>6298</v>
      </c>
    </row>
    <row r="20" spans="1:23" x14ac:dyDescent="0.25">
      <c r="A20" t="s">
        <v>6315</v>
      </c>
      <c r="B20" s="10">
        <v>325145452.83999985</v>
      </c>
      <c r="D20" t="s">
        <v>252</v>
      </c>
      <c r="E20" s="10">
        <v>73393567.950000003</v>
      </c>
      <c r="F20" s="13">
        <v>0.22572534017911078</v>
      </c>
      <c r="H20" t="s">
        <v>132</v>
      </c>
      <c r="I20" s="10">
        <v>126094742.97999983</v>
      </c>
      <c r="J20" s="13">
        <v>0.38781026115733364</v>
      </c>
      <c r="L20" t="s">
        <v>8487</v>
      </c>
      <c r="M20" s="10">
        <v>7495654.9100000001</v>
      </c>
      <c r="N20" s="13">
        <v>2.3053236157937355E-2</v>
      </c>
      <c r="O20" s="13">
        <f>N20</f>
        <v>2.3053236157937355E-2</v>
      </c>
      <c r="P20" s="8" t="e">
        <f>IF(O20&gt;#REF!,"STRIKE",IF(O20&lt;#REF!,"GOOD"))</f>
        <v>#REF!</v>
      </c>
      <c r="S20" s="8" t="str">
        <f t="shared" ref="S20:S83" si="0">IFERROR(_xlfn.RANK.AVG(U20,$U$20:$U$1048576),"")</f>
        <v/>
      </c>
      <c r="T20" t="s">
        <v>6689</v>
      </c>
      <c r="U20" s="10"/>
      <c r="V20" s="8" t="str">
        <f t="shared" ref="V20:V83" si="1">IF(S20="","",IF(S20&lt;&gt;"",IF(S20&gt;$T$16,"STRIKE",IF(S20&lt;$T$16,"GOOD"))))</f>
        <v/>
      </c>
      <c r="W20" t="str">
        <f t="shared" ref="W20:W83" si="2">IF(S20="","",IF(S20&lt;&gt;"",IF(U20&lt;$U$16,"STRIKE",IF(U20&gt;=$U$16,"GOOD"))))</f>
        <v/>
      </c>
    </row>
    <row r="21" spans="1:23" x14ac:dyDescent="0.25">
      <c r="A21" s="11" t="s">
        <v>67</v>
      </c>
      <c r="B21" s="12">
        <v>325145452.83999985</v>
      </c>
      <c r="D21" t="s">
        <v>245</v>
      </c>
      <c r="E21" s="10">
        <v>57863085.470000021</v>
      </c>
      <c r="F21" s="13">
        <v>0.17796061720867348</v>
      </c>
      <c r="H21" t="s">
        <v>89</v>
      </c>
      <c r="I21" s="10">
        <v>75793138.070000067</v>
      </c>
      <c r="J21" s="13">
        <v>0.23310532996227065</v>
      </c>
      <c r="L21" t="s">
        <v>6328</v>
      </c>
      <c r="M21" s="10">
        <v>7459009.5</v>
      </c>
      <c r="N21" s="13">
        <v>2.2940531490903207E-2</v>
      </c>
      <c r="O21" s="13">
        <f>IF(M21="","",IF(M21&gt;0,SUM($N$20:N21)))</f>
        <v>4.5993767648840563E-2</v>
      </c>
      <c r="P21" s="8" t="e">
        <f>IF(M21="","",IF(M21&gt;0,IF(O21&gt;#REF!,"STRIKE",IF(O21&lt;#REF!,"GOOD"))))</f>
        <v>#REF!</v>
      </c>
      <c r="S21" s="54" t="str">
        <f t="shared" si="0"/>
        <v/>
      </c>
      <c r="T21" t="s">
        <v>8203</v>
      </c>
      <c r="U21" s="10"/>
      <c r="V21" s="8" t="str">
        <f t="shared" si="1"/>
        <v/>
      </c>
      <c r="W21" t="str">
        <f t="shared" si="2"/>
        <v/>
      </c>
    </row>
    <row r="22" spans="1:23" x14ac:dyDescent="0.25">
      <c r="D22" t="s">
        <v>175</v>
      </c>
      <c r="E22" s="10">
        <v>52239627.039999984</v>
      </c>
      <c r="F22" s="13">
        <v>0.16066540861546805</v>
      </c>
      <c r="H22" t="s">
        <v>146</v>
      </c>
      <c r="I22" s="10">
        <v>69119979.479999974</v>
      </c>
      <c r="J22" s="13">
        <v>0.21258171958509009</v>
      </c>
      <c r="L22" t="s">
        <v>8485</v>
      </c>
      <c r="M22" s="10">
        <v>6547239.2000000002</v>
      </c>
      <c r="N22" s="13">
        <v>2.01363394222887E-2</v>
      </c>
      <c r="O22" s="13">
        <f>IF(M22="","",IF(M22&gt;0,SUM($N$20:N22)))</f>
        <v>6.6130107071129263E-2</v>
      </c>
      <c r="P22" s="8" t="e">
        <f>IF(M22="","",IF(M22&gt;0,IF(O22&gt;#REF!,"STRIKE",IF(O22&lt;#REF!,"GOOD"))))</f>
        <v>#REF!</v>
      </c>
      <c r="S22" s="54" t="str">
        <f t="shared" si="0"/>
        <v/>
      </c>
      <c r="T22" t="s">
        <v>8199</v>
      </c>
      <c r="U22" s="10"/>
      <c r="V22" s="8" t="str">
        <f t="shared" si="1"/>
        <v/>
      </c>
      <c r="W22" t="str">
        <f t="shared" si="2"/>
        <v/>
      </c>
    </row>
    <row r="23" spans="1:23" x14ac:dyDescent="0.25">
      <c r="D23" t="s">
        <v>88</v>
      </c>
      <c r="E23" s="10">
        <v>43814205.929999985</v>
      </c>
      <c r="F23" s="13">
        <v>0.1347526331594138</v>
      </c>
      <c r="H23" t="s">
        <v>104</v>
      </c>
      <c r="I23" s="10">
        <v>34230392.709999993</v>
      </c>
      <c r="J23" s="13">
        <v>0.1052771687594363</v>
      </c>
      <c r="L23" t="s">
        <v>8081</v>
      </c>
      <c r="M23" s="10">
        <v>6049834.9199999999</v>
      </c>
      <c r="N23" s="13">
        <v>1.8606549367851843E-2</v>
      </c>
      <c r="O23" s="13">
        <f>IF(M23="","",IF(M23&gt;0,SUM($N$20:N23)))</f>
        <v>8.4736656438981109E-2</v>
      </c>
      <c r="P23" s="8" t="e">
        <f>IF(M23="","",IF(M23&gt;0,IF(O23&gt;#REF!,"STRIKE",IF(O23&lt;#REF!,"GOOD"))))</f>
        <v>#REF!</v>
      </c>
      <c r="S23" s="54" t="str">
        <f t="shared" si="0"/>
        <v/>
      </c>
      <c r="T23" t="s">
        <v>8201</v>
      </c>
      <c r="U23" s="10"/>
      <c r="V23" s="8" t="str">
        <f t="shared" si="1"/>
        <v/>
      </c>
      <c r="W23" t="str">
        <f t="shared" si="2"/>
        <v/>
      </c>
    </row>
    <row r="24" spans="1:23" x14ac:dyDescent="0.25">
      <c r="D24" t="s">
        <v>257</v>
      </c>
      <c r="E24" s="10">
        <v>29546996.449999988</v>
      </c>
      <c r="F24" s="13">
        <v>9.0873165200128767E-2</v>
      </c>
      <c r="H24" t="s">
        <v>116</v>
      </c>
      <c r="I24" s="10">
        <v>5567781.3899999987</v>
      </c>
      <c r="J24" s="13">
        <v>1.7123971260763218E-2</v>
      </c>
      <c r="L24" t="s">
        <v>6326</v>
      </c>
      <c r="M24" s="10">
        <v>4399185.6100000003</v>
      </c>
      <c r="N24" s="13">
        <v>1.3529900454012459E-2</v>
      </c>
      <c r="O24" s="13">
        <f>IF(M24="","",IF(M24&gt;0,SUM($N$20:N24)))</f>
        <v>9.8266556892993573E-2</v>
      </c>
      <c r="P24" s="8" t="e">
        <f>IF(M24="","",IF(M24&gt;0,IF(O24&gt;#REF!,"STRIKE",IF(O24&lt;#REF!,"GOOD"))))</f>
        <v>#REF!</v>
      </c>
      <c r="S24" s="54">
        <f t="shared" si="0"/>
        <v>1906</v>
      </c>
      <c r="T24" t="s">
        <v>10689</v>
      </c>
      <c r="U24" s="10">
        <v>945.84</v>
      </c>
      <c r="V24" s="8" t="e">
        <f t="shared" si="1"/>
        <v>#REF!</v>
      </c>
      <c r="W24" t="str">
        <f t="shared" si="2"/>
        <v>STRIKE</v>
      </c>
    </row>
    <row r="25" spans="1:23" x14ac:dyDescent="0.25">
      <c r="D25" t="s">
        <v>191</v>
      </c>
      <c r="E25" s="10">
        <v>22444928.369999994</v>
      </c>
      <c r="F25" s="13">
        <v>6.903042368870177E-2</v>
      </c>
      <c r="H25" t="s">
        <v>232</v>
      </c>
      <c r="I25" s="10">
        <v>4182721.1600000006</v>
      </c>
      <c r="J25" s="13">
        <v>1.2864153945459813E-2</v>
      </c>
      <c r="L25" t="s">
        <v>8483</v>
      </c>
      <c r="M25" s="10">
        <v>3737518.32</v>
      </c>
      <c r="N25" s="13">
        <v>1.1494911853616441E-2</v>
      </c>
      <c r="O25" s="13">
        <f>IF(M25="","",IF(M25&gt;0,SUM($N$20:N25)))</f>
        <v>0.10976146874661001</v>
      </c>
      <c r="P25" s="8" t="e">
        <f>IF(M25="","",IF(M25&gt;0,IF(O25&gt;#REF!,"STRIKE",IF(O25&lt;#REF!,"GOOD"))))</f>
        <v>#REF!</v>
      </c>
      <c r="S25" s="54">
        <f t="shared" si="0"/>
        <v>1905</v>
      </c>
      <c r="T25" t="s">
        <v>9871</v>
      </c>
      <c r="U25" s="10">
        <v>1451.52</v>
      </c>
      <c r="V25" s="8" t="e">
        <f t="shared" si="1"/>
        <v>#REF!</v>
      </c>
      <c r="W25" t="str">
        <f t="shared" si="2"/>
        <v>STRIKE</v>
      </c>
    </row>
    <row r="26" spans="1:23" x14ac:dyDescent="0.25">
      <c r="D26" t="s">
        <v>299</v>
      </c>
      <c r="E26" s="10">
        <v>12844114.079999994</v>
      </c>
      <c r="F26" s="13">
        <v>3.9502671705270394E-2</v>
      </c>
      <c r="H26" t="s">
        <v>228</v>
      </c>
      <c r="I26" s="10">
        <v>3903414.0300000003</v>
      </c>
      <c r="J26" s="13">
        <v>1.2005131844549656E-2</v>
      </c>
      <c r="L26" t="s">
        <v>6808</v>
      </c>
      <c r="M26" s="10">
        <v>3371418.49</v>
      </c>
      <c r="N26" s="13">
        <v>1.0368954757177657E-2</v>
      </c>
      <c r="O26" s="13">
        <f>IF(M26="","",IF(M26&gt;0,SUM($N$20:N26)))</f>
        <v>0.12013042350378766</v>
      </c>
      <c r="P26" s="8" t="e">
        <f>IF(M26="","",IF(M26&gt;0,IF(O26&gt;#REF!,"STRIKE",IF(O26&lt;#REF!,"GOOD"))))</f>
        <v>#REF!</v>
      </c>
      <c r="S26" s="54">
        <f t="shared" si="0"/>
        <v>1904</v>
      </c>
      <c r="T26" t="s">
        <v>10469</v>
      </c>
      <c r="U26" s="10">
        <v>2603.52</v>
      </c>
      <c r="V26" s="8" t="e">
        <f t="shared" si="1"/>
        <v>#REF!</v>
      </c>
      <c r="W26" t="str">
        <f t="shared" si="2"/>
        <v>STRIKE</v>
      </c>
    </row>
    <row r="27" spans="1:23" x14ac:dyDescent="0.25">
      <c r="D27" t="s">
        <v>153</v>
      </c>
      <c r="E27" s="10">
        <v>10875997.040000001</v>
      </c>
      <c r="F27" s="13">
        <v>3.344963598599654E-2</v>
      </c>
      <c r="H27" t="s">
        <v>6320</v>
      </c>
      <c r="I27" s="10">
        <v>3676796.11</v>
      </c>
      <c r="J27" s="13">
        <v>1.1308157865610095E-2</v>
      </c>
      <c r="L27" t="s">
        <v>8079</v>
      </c>
      <c r="M27" s="10">
        <v>3214637.52</v>
      </c>
      <c r="N27" s="13">
        <v>9.8867675740859414E-3</v>
      </c>
      <c r="O27" s="13">
        <f>IF(M27="","",IF(M27&gt;0,SUM($N$20:N27)))</f>
        <v>0.1300171910778736</v>
      </c>
      <c r="P27" s="8" t="e">
        <f>IF(M27="","",IF(M27&gt;0,IF(O27&gt;#REF!,"STRIKE",IF(O27&lt;#REF!,"GOOD"))))</f>
        <v>#REF!</v>
      </c>
      <c r="S27" s="54">
        <f t="shared" si="0"/>
        <v>1903</v>
      </c>
      <c r="T27" t="s">
        <v>10472</v>
      </c>
      <c r="U27" s="10">
        <v>2820.48</v>
      </c>
      <c r="V27" s="8" t="e">
        <f t="shared" si="1"/>
        <v>#REF!</v>
      </c>
      <c r="W27" t="str">
        <f t="shared" si="2"/>
        <v>STRIKE</v>
      </c>
    </row>
    <row r="28" spans="1:23" x14ac:dyDescent="0.25">
      <c r="D28" t="s">
        <v>240</v>
      </c>
      <c r="E28" s="10">
        <v>5892527.0199999977</v>
      </c>
      <c r="F28" s="13">
        <v>1.812274158697719E-2</v>
      </c>
      <c r="H28" t="s">
        <v>6577</v>
      </c>
      <c r="I28" s="10">
        <v>1255013.1799999997</v>
      </c>
      <c r="J28" s="13">
        <v>3.859851549631164E-3</v>
      </c>
      <c r="L28" t="s">
        <v>6804</v>
      </c>
      <c r="M28" s="10">
        <v>2928260.94</v>
      </c>
      <c r="N28" s="13">
        <v>9.0060030500902066E-3</v>
      </c>
      <c r="O28" s="13">
        <f>IF(M28="","",IF(M28&gt;0,SUM($N$20:N28)))</f>
        <v>0.1390231941279638</v>
      </c>
      <c r="P28" s="8" t="e">
        <f>IF(M28="","",IF(M28&gt;0,IF(O28&gt;#REF!,"STRIKE",IF(O28&lt;#REF!,"GOOD"))))</f>
        <v>#REF!</v>
      </c>
      <c r="S28" s="54">
        <f t="shared" si="0"/>
        <v>1902</v>
      </c>
      <c r="T28" t="s">
        <v>10533</v>
      </c>
      <c r="U28" s="10">
        <v>2884.26</v>
      </c>
      <c r="V28" s="8" t="e">
        <f t="shared" si="1"/>
        <v>#REF!</v>
      </c>
      <c r="W28" t="str">
        <f t="shared" si="2"/>
        <v>STRIKE</v>
      </c>
    </row>
    <row r="29" spans="1:23" x14ac:dyDescent="0.25">
      <c r="D29" t="s">
        <v>116</v>
      </c>
      <c r="E29" s="10">
        <v>5567781.3899999987</v>
      </c>
      <c r="F29" s="13">
        <v>1.7123971260763211E-2</v>
      </c>
      <c r="H29" t="s">
        <v>736</v>
      </c>
      <c r="I29" s="10">
        <v>1024946.76</v>
      </c>
      <c r="J29" s="13">
        <v>3.1522715481565235E-3</v>
      </c>
      <c r="L29" t="s">
        <v>6661</v>
      </c>
      <c r="M29" s="10">
        <v>2691169.46</v>
      </c>
      <c r="N29" s="13">
        <v>8.2768171490446522E-3</v>
      </c>
      <c r="O29" s="13">
        <f>IF(M29="","",IF(M29&gt;0,SUM($N$20:N29)))</f>
        <v>0.14730001127700845</v>
      </c>
      <c r="P29" s="8" t="e">
        <f>IF(M29="","",IF(M29&gt;0,IF(O29&gt;#REF!,"STRIKE",IF(O29&lt;#REF!,"GOOD"))))</f>
        <v>#REF!</v>
      </c>
      <c r="S29" s="54">
        <f t="shared" si="0"/>
        <v>1901</v>
      </c>
      <c r="T29" t="s">
        <v>10530</v>
      </c>
      <c r="U29" s="10">
        <v>3357.24</v>
      </c>
      <c r="V29" s="8" t="e">
        <f t="shared" si="1"/>
        <v>#REF!</v>
      </c>
      <c r="W29" t="str">
        <f t="shared" si="2"/>
        <v>STRIKE</v>
      </c>
    </row>
    <row r="30" spans="1:23" x14ac:dyDescent="0.25">
      <c r="D30" t="s">
        <v>232</v>
      </c>
      <c r="E30" s="10">
        <v>4182721.1600000006</v>
      </c>
      <c r="F30" s="13">
        <v>1.2864153945459807E-2</v>
      </c>
      <c r="H30" t="s">
        <v>3714</v>
      </c>
      <c r="I30" s="10">
        <v>206203.38000000003</v>
      </c>
      <c r="J30" s="13">
        <v>6.3418810934892655E-4</v>
      </c>
      <c r="L30" t="s">
        <v>6800</v>
      </c>
      <c r="M30" s="10">
        <v>2589647.5499999998</v>
      </c>
      <c r="N30" s="13">
        <v>7.9645817814168671E-3</v>
      </c>
      <c r="O30" s="13">
        <f>IF(M30="","",IF(M30&gt;0,SUM($N$20:N30)))</f>
        <v>0.15526459305842533</v>
      </c>
      <c r="P30" s="8" t="e">
        <f>IF(M30="","",IF(M30&gt;0,IF(O30&gt;#REF!,"STRIKE",IF(O30&lt;#REF!,"GOOD"))))</f>
        <v>#REF!</v>
      </c>
      <c r="S30" s="54">
        <f t="shared" si="0"/>
        <v>1900</v>
      </c>
      <c r="T30" t="s">
        <v>6697</v>
      </c>
      <c r="U30" s="10">
        <v>3598.56</v>
      </c>
      <c r="V30" s="8" t="e">
        <f t="shared" si="1"/>
        <v>#REF!</v>
      </c>
      <c r="W30" t="str">
        <f t="shared" si="2"/>
        <v>STRIKE</v>
      </c>
    </row>
    <row r="31" spans="1:23" x14ac:dyDescent="0.25">
      <c r="D31" t="s">
        <v>228</v>
      </c>
      <c r="E31" s="10">
        <v>3903414.0300000003</v>
      </c>
      <c r="F31" s="13">
        <v>1.2005131844549653E-2</v>
      </c>
      <c r="H31" t="s">
        <v>807</v>
      </c>
      <c r="I31" s="10">
        <v>90323.59</v>
      </c>
      <c r="J31" s="13">
        <v>2.7779441235011569E-4</v>
      </c>
      <c r="L31" t="s">
        <v>6806</v>
      </c>
      <c r="M31" s="10">
        <v>2561333.37</v>
      </c>
      <c r="N31" s="13">
        <v>7.87750020068834E-3</v>
      </c>
      <c r="O31" s="13">
        <f>IF(M31="","",IF(M31&gt;0,SUM($N$20:N31)))</f>
        <v>0.16314209325911366</v>
      </c>
      <c r="P31" s="8" t="e">
        <f>IF(M31="","",IF(M31&gt;0,IF(O31&gt;#REF!,"STRIKE",IF(O31&lt;#REF!,"GOOD"))))</f>
        <v>#REF!</v>
      </c>
      <c r="S31" s="54">
        <f t="shared" si="0"/>
        <v>1899</v>
      </c>
      <c r="T31" t="s">
        <v>10572</v>
      </c>
      <c r="U31" s="10">
        <v>3983.94</v>
      </c>
      <c r="V31" s="8" t="e">
        <f t="shared" si="1"/>
        <v>#REF!</v>
      </c>
      <c r="W31" t="str">
        <f t="shared" si="2"/>
        <v>STRIKE</v>
      </c>
    </row>
    <row r="32" spans="1:23" x14ac:dyDescent="0.25">
      <c r="D32" t="s">
        <v>6576</v>
      </c>
      <c r="E32" s="10">
        <v>1255013.1799999997</v>
      </c>
      <c r="F32" s="13">
        <v>3.8598515496311623E-3</v>
      </c>
      <c r="H32" s="11" t="s">
        <v>67</v>
      </c>
      <c r="I32" s="12">
        <v>325145452.83999979</v>
      </c>
      <c r="J32" s="14">
        <v>1</v>
      </c>
      <c r="L32" t="s">
        <v>9810</v>
      </c>
      <c r="M32" s="10">
        <v>2245418.7000000002</v>
      </c>
      <c r="N32" s="13">
        <v>6.9058899036947121E-3</v>
      </c>
      <c r="O32" s="13">
        <f>IF(M32="","",IF(M32&gt;0,SUM($N$20:N32)))</f>
        <v>0.17004798316280836</v>
      </c>
      <c r="P32" s="8" t="e">
        <f>IF(M32="","",IF(M32&gt;0,IF(O32&gt;#REF!,"STRIKE",IF(O32&lt;#REF!,"GOOD"))))</f>
        <v>#REF!</v>
      </c>
      <c r="S32" s="54">
        <f t="shared" si="0"/>
        <v>1898</v>
      </c>
      <c r="T32" t="s">
        <v>10462</v>
      </c>
      <c r="U32" s="10">
        <v>4501.92</v>
      </c>
      <c r="V32" s="8" t="e">
        <f t="shared" si="1"/>
        <v>#REF!</v>
      </c>
      <c r="W32" t="str">
        <f t="shared" si="2"/>
        <v>STRIKE</v>
      </c>
    </row>
    <row r="33" spans="4:23" x14ac:dyDescent="0.25">
      <c r="D33" t="s">
        <v>736</v>
      </c>
      <c r="E33" s="10">
        <v>1024946.76</v>
      </c>
      <c r="F33" s="13">
        <v>3.1522715481565222E-3</v>
      </c>
      <c r="L33" t="s">
        <v>6727</v>
      </c>
      <c r="M33" s="10">
        <v>2177323.19</v>
      </c>
      <c r="N33" s="13">
        <v>6.696458987760885E-3</v>
      </c>
      <c r="O33" s="13">
        <f>IF(M33="","",IF(M33&gt;0,SUM($N$20:N33)))</f>
        <v>0.17674444215056925</v>
      </c>
      <c r="P33" s="8" t="e">
        <f>IF(M33="","",IF(M33&gt;0,IF(O33&gt;#REF!,"STRIKE",IF(O33&lt;#REF!,"GOOD"))))</f>
        <v>#REF!</v>
      </c>
      <c r="S33" s="54">
        <f t="shared" si="0"/>
        <v>1897</v>
      </c>
      <c r="T33" t="s">
        <v>8869</v>
      </c>
      <c r="U33" s="10">
        <v>4633.2</v>
      </c>
      <c r="V33" s="8" t="e">
        <f t="shared" si="1"/>
        <v>#REF!</v>
      </c>
      <c r="W33" t="str">
        <f t="shared" si="2"/>
        <v>STRIKE</v>
      </c>
    </row>
    <row r="34" spans="4:23" x14ac:dyDescent="0.25">
      <c r="D34" t="s">
        <v>3714</v>
      </c>
      <c r="E34" s="10">
        <v>206203.38000000003</v>
      </c>
      <c r="F34" s="13">
        <v>6.3418810934892634E-4</v>
      </c>
      <c r="L34" t="s">
        <v>7443</v>
      </c>
      <c r="M34" s="10">
        <v>2113663.84</v>
      </c>
      <c r="N34" s="13">
        <v>6.5006716887414332E-3</v>
      </c>
      <c r="O34" s="13">
        <f>IF(M34="","",IF(M34&gt;0,SUM($N$20:N34)))</f>
        <v>0.18324511383931069</v>
      </c>
      <c r="P34" s="8" t="e">
        <f>IF(M34="","",IF(M34&gt;0,IF(O34&gt;#REF!,"STRIKE",IF(O34&lt;#REF!,"GOOD"))))</f>
        <v>#REF!</v>
      </c>
      <c r="S34" s="54">
        <f t="shared" si="0"/>
        <v>1896</v>
      </c>
      <c r="T34" t="s">
        <v>10545</v>
      </c>
      <c r="U34" s="10">
        <v>4674.6000000000004</v>
      </c>
      <c r="V34" s="8" t="e">
        <f t="shared" si="1"/>
        <v>#REF!</v>
      </c>
      <c r="W34" t="str">
        <f t="shared" si="2"/>
        <v>STRIKE</v>
      </c>
    </row>
    <row r="35" spans="4:23" x14ac:dyDescent="0.25">
      <c r="D35" t="s">
        <v>807</v>
      </c>
      <c r="E35" s="10">
        <v>90323.59</v>
      </c>
      <c r="F35" s="13">
        <v>2.7779441235011558E-4</v>
      </c>
      <c r="L35" t="s">
        <v>9835</v>
      </c>
      <c r="M35" s="10">
        <v>2083096</v>
      </c>
      <c r="N35" s="13">
        <v>6.4066588716068136E-3</v>
      </c>
      <c r="O35" s="13">
        <f>IF(M35="","",IF(M35&gt;0,SUM($N$20:N35)))</f>
        <v>0.18965177271091752</v>
      </c>
      <c r="P35" s="8" t="e">
        <f>IF(M35="","",IF(M35&gt;0,IF(O35&gt;#REF!,"STRIKE",IF(O35&lt;#REF!,"GOOD"))))</f>
        <v>#REF!</v>
      </c>
      <c r="S35" s="54">
        <f t="shared" si="0"/>
        <v>1895</v>
      </c>
      <c r="T35" t="s">
        <v>10299</v>
      </c>
      <c r="U35" s="10">
        <v>4806</v>
      </c>
      <c r="V35" s="8" t="e">
        <f t="shared" si="1"/>
        <v>#REF!</v>
      </c>
      <c r="W35" t="str">
        <f t="shared" si="2"/>
        <v>STRIKE</v>
      </c>
    </row>
    <row r="36" spans="4:23" x14ac:dyDescent="0.25">
      <c r="D36" s="11" t="s">
        <v>67</v>
      </c>
      <c r="E36" s="12">
        <v>325145452.83999991</v>
      </c>
      <c r="F36" s="14">
        <v>1</v>
      </c>
      <c r="L36" t="s">
        <v>6330</v>
      </c>
      <c r="M36" s="10">
        <v>2004721.74</v>
      </c>
      <c r="N36" s="13">
        <v>6.1656151808049406E-3</v>
      </c>
      <c r="O36" s="13">
        <f>IF(M36="","",IF(M36&gt;0,SUM($N$20:N36)))</f>
        <v>0.19581738789172246</v>
      </c>
      <c r="P36" s="8" t="e">
        <f>IF(M36="","",IF(M36&gt;0,IF(O36&gt;#REF!,"STRIKE",IF(O36&lt;#REF!,"GOOD"))))</f>
        <v>#REF!</v>
      </c>
      <c r="S36" s="54">
        <f t="shared" si="0"/>
        <v>1894</v>
      </c>
      <c r="T36" t="s">
        <v>10716</v>
      </c>
      <c r="U36" s="10">
        <v>5062.8</v>
      </c>
      <c r="V36" s="8" t="e">
        <f t="shared" si="1"/>
        <v>#REF!</v>
      </c>
      <c r="W36" t="str">
        <f t="shared" si="2"/>
        <v>STRIKE</v>
      </c>
    </row>
    <row r="37" spans="4:23" x14ac:dyDescent="0.25">
      <c r="L37" t="s">
        <v>6776</v>
      </c>
      <c r="M37" s="10">
        <v>1996561.28</v>
      </c>
      <c r="N37" s="13">
        <v>6.1405173055964083E-3</v>
      </c>
      <c r="O37" s="13">
        <f>IF(M37="","",IF(M37&gt;0,SUM($N$20:N37)))</f>
        <v>0.20195790519731888</v>
      </c>
      <c r="P37" s="8" t="e">
        <f>IF(M37="","",IF(M37&gt;0,IF(O37&gt;#REF!,"STRIKE",IF(O37&lt;#REF!,"GOOD"))))</f>
        <v>#REF!</v>
      </c>
      <c r="S37" s="54">
        <f t="shared" si="0"/>
        <v>1893</v>
      </c>
      <c r="T37" t="s">
        <v>10634</v>
      </c>
      <c r="U37" s="10">
        <v>5392.64</v>
      </c>
      <c r="V37" s="8" t="e">
        <f t="shared" si="1"/>
        <v>#REF!</v>
      </c>
      <c r="W37" t="str">
        <f t="shared" si="2"/>
        <v>STRIKE</v>
      </c>
    </row>
    <row r="38" spans="4:23" x14ac:dyDescent="0.25">
      <c r="L38" t="s">
        <v>6625</v>
      </c>
      <c r="M38" s="10">
        <v>1911788.25</v>
      </c>
      <c r="N38" s="13">
        <v>5.8797938993191698E-3</v>
      </c>
      <c r="O38" s="13">
        <f>IF(M38="","",IF(M38&gt;0,SUM($N$20:N38)))</f>
        <v>0.20783769909663805</v>
      </c>
      <c r="P38" s="8" t="e">
        <f>IF(M38="","",IF(M38&gt;0,IF(O38&gt;#REF!,"STRIKE",IF(O38&lt;#REF!,"GOOD"))))</f>
        <v>#REF!</v>
      </c>
      <c r="S38" s="54">
        <f t="shared" si="0"/>
        <v>1892</v>
      </c>
      <c r="T38" t="s">
        <v>10643</v>
      </c>
      <c r="U38" s="10">
        <v>5451.6</v>
      </c>
      <c r="V38" s="8" t="e">
        <f t="shared" si="1"/>
        <v>#REF!</v>
      </c>
      <c r="W38" t="str">
        <f t="shared" si="2"/>
        <v>STRIKE</v>
      </c>
    </row>
    <row r="39" spans="4:23" x14ac:dyDescent="0.25">
      <c r="L39" t="s">
        <v>6613</v>
      </c>
      <c r="M39" s="10">
        <v>1826048.69</v>
      </c>
      <c r="N39" s="13">
        <v>5.6160978849628153E-3</v>
      </c>
      <c r="O39" s="13">
        <f>IF(M39="","",IF(M39&gt;0,SUM($N$20:N39)))</f>
        <v>0.21345379698160086</v>
      </c>
      <c r="P39" s="8" t="e">
        <f>IF(M39="","",IF(M39&gt;0,IF(O39&gt;#REF!,"STRIKE",IF(O39&lt;#REF!,"GOOD"))))</f>
        <v>#REF!</v>
      </c>
      <c r="S39" s="54">
        <f t="shared" si="0"/>
        <v>1891</v>
      </c>
      <c r="T39" t="s">
        <v>10231</v>
      </c>
      <c r="U39" s="10">
        <v>5525.01</v>
      </c>
      <c r="V39" s="8" t="e">
        <f t="shared" si="1"/>
        <v>#REF!</v>
      </c>
      <c r="W39" t="str">
        <f t="shared" si="2"/>
        <v>STRIKE</v>
      </c>
    </row>
    <row r="40" spans="4:23" x14ac:dyDescent="0.25">
      <c r="L40" t="s">
        <v>6319</v>
      </c>
      <c r="M40" s="10">
        <v>1713884.4</v>
      </c>
      <c r="N40" s="13">
        <v>5.2711313814478647E-3</v>
      </c>
      <c r="O40" s="13">
        <f>IF(M40="","",IF(M40&gt;0,SUM($N$20:N40)))</f>
        <v>0.21872492836304872</v>
      </c>
      <c r="P40" s="8" t="e">
        <f>IF(M40="","",IF(M40&gt;0,IF(O40&gt;#REF!,"STRIKE",IF(O40&lt;#REF!,"GOOD"))))</f>
        <v>#REF!</v>
      </c>
      <c r="S40" s="54">
        <f t="shared" si="0"/>
        <v>1890</v>
      </c>
      <c r="T40" t="s">
        <v>10674</v>
      </c>
      <c r="U40" s="10">
        <v>5536.8</v>
      </c>
      <c r="V40" s="8" t="e">
        <f t="shared" si="1"/>
        <v>#REF!</v>
      </c>
      <c r="W40" t="str">
        <f t="shared" si="2"/>
        <v>STRIKE</v>
      </c>
    </row>
    <row r="41" spans="4:23" x14ac:dyDescent="0.25">
      <c r="L41" t="s">
        <v>7595</v>
      </c>
      <c r="M41" s="10">
        <v>1712484.36</v>
      </c>
      <c r="N41" s="13">
        <v>5.2668254931514998E-3</v>
      </c>
      <c r="O41" s="13">
        <f>IF(M41="","",IF(M41&gt;0,SUM($N$20:N41)))</f>
        <v>0.22399175385620021</v>
      </c>
      <c r="P41" s="8" t="e">
        <f>IF(M41="","",IF(M41&gt;0,IF(O41&gt;#REF!,"STRIKE",IF(O41&lt;#REF!,"GOOD"))))</f>
        <v>#REF!</v>
      </c>
      <c r="S41" s="54">
        <f t="shared" si="0"/>
        <v>1889</v>
      </c>
      <c r="T41" t="s">
        <v>10314</v>
      </c>
      <c r="U41" s="10">
        <v>5670.3</v>
      </c>
      <c r="V41" s="8" t="e">
        <f t="shared" si="1"/>
        <v>#REF!</v>
      </c>
      <c r="W41" t="str">
        <f t="shared" si="2"/>
        <v>STRIKE</v>
      </c>
    </row>
    <row r="42" spans="4:23" x14ac:dyDescent="0.25">
      <c r="L42" t="s">
        <v>8481</v>
      </c>
      <c r="M42" s="10">
        <v>1708614.27</v>
      </c>
      <c r="N42" s="13">
        <v>5.2549228509149361E-3</v>
      </c>
      <c r="O42" s="13">
        <f>IF(M42="","",IF(M42&gt;0,SUM($N$20:N42)))</f>
        <v>0.22924667670711515</v>
      </c>
      <c r="P42" s="8" t="e">
        <f>IF(M42="","",IF(M42&gt;0,IF(O42&gt;#REF!,"STRIKE",IF(O42&lt;#REF!,"GOOD"))))</f>
        <v>#REF!</v>
      </c>
      <c r="S42" s="54">
        <f t="shared" si="0"/>
        <v>1888</v>
      </c>
      <c r="T42" t="s">
        <v>10387</v>
      </c>
      <c r="U42" s="10">
        <v>5910.74</v>
      </c>
      <c r="V42" s="8" t="e">
        <f t="shared" si="1"/>
        <v>#REF!</v>
      </c>
      <c r="W42" t="str">
        <f t="shared" si="2"/>
        <v>STRIKE</v>
      </c>
    </row>
    <row r="43" spans="4:23" x14ac:dyDescent="0.25">
      <c r="L43" t="s">
        <v>6441</v>
      </c>
      <c r="M43" s="10">
        <v>1671003.82</v>
      </c>
      <c r="N43" s="13">
        <v>5.139250158366142E-3</v>
      </c>
      <c r="O43" s="13">
        <f>IF(M43="","",IF(M43&gt;0,SUM($N$20:N43)))</f>
        <v>0.23438592686548129</v>
      </c>
      <c r="P43" s="8" t="e">
        <f>IF(M43="","",IF(M43&gt;0,IF(O43&gt;#REF!,"STRIKE",IF(O43&lt;#REF!,"GOOD"))))</f>
        <v>#REF!</v>
      </c>
      <c r="S43" s="54">
        <f t="shared" si="0"/>
        <v>1887</v>
      </c>
      <c r="T43" t="s">
        <v>10375</v>
      </c>
      <c r="U43" s="10">
        <v>5976.22</v>
      </c>
      <c r="V43" s="8" t="e">
        <f t="shared" si="1"/>
        <v>#REF!</v>
      </c>
      <c r="W43" t="str">
        <f t="shared" si="2"/>
        <v>STRIKE</v>
      </c>
    </row>
    <row r="44" spans="4:23" x14ac:dyDescent="0.25">
      <c r="L44" t="s">
        <v>6774</v>
      </c>
      <c r="M44" s="10">
        <v>1666199.73</v>
      </c>
      <c r="N44" s="13">
        <v>5.1244749555821615E-3</v>
      </c>
      <c r="O44" s="13">
        <f>IF(M44="","",IF(M44&gt;0,SUM($N$20:N44)))</f>
        <v>0.23951040182106345</v>
      </c>
      <c r="P44" s="8" t="e">
        <f>IF(M44="","",IF(M44&gt;0,IF(O44&gt;#REF!,"STRIKE",IF(O44&lt;#REF!,"GOOD"))))</f>
        <v>#REF!</v>
      </c>
      <c r="S44" s="54">
        <f t="shared" si="0"/>
        <v>1886</v>
      </c>
      <c r="T44" t="s">
        <v>7648</v>
      </c>
      <c r="U44" s="10">
        <v>6229.2</v>
      </c>
      <c r="V44" s="8" t="e">
        <f t="shared" si="1"/>
        <v>#REF!</v>
      </c>
      <c r="W44" t="str">
        <f t="shared" si="2"/>
        <v>STRIKE</v>
      </c>
    </row>
    <row r="45" spans="4:23" x14ac:dyDescent="0.25">
      <c r="L45" t="s">
        <v>8059</v>
      </c>
      <c r="M45" s="10">
        <v>1633659.12</v>
      </c>
      <c r="N45" s="13">
        <v>5.0243947923328458E-3</v>
      </c>
      <c r="O45" s="13">
        <f>IF(M45="","",IF(M45&gt;0,SUM($N$20:N45)))</f>
        <v>0.2445347966133963</v>
      </c>
      <c r="P45" s="8" t="e">
        <f>IF(M45="","",IF(M45&gt;0,IF(O45&gt;#REF!,"STRIKE",IF(O45&lt;#REF!,"GOOD"))))</f>
        <v>#REF!</v>
      </c>
      <c r="S45" s="54">
        <f t="shared" si="0"/>
        <v>1885</v>
      </c>
      <c r="T45" t="s">
        <v>7987</v>
      </c>
      <c r="U45" s="10">
        <v>6645.6</v>
      </c>
      <c r="V45" s="8" t="e">
        <f t="shared" si="1"/>
        <v>#REF!</v>
      </c>
      <c r="W45" t="str">
        <f t="shared" si="2"/>
        <v>STRIKE</v>
      </c>
    </row>
    <row r="46" spans="4:23" x14ac:dyDescent="0.25">
      <c r="L46" t="s">
        <v>6615</v>
      </c>
      <c r="M46" s="10">
        <v>1623220.41</v>
      </c>
      <c r="N46" s="13">
        <v>4.9922900530267201E-3</v>
      </c>
      <c r="O46" s="13">
        <f>IF(M46="","",IF(M46&gt;0,SUM($N$20:N46)))</f>
        <v>0.24952708666642304</v>
      </c>
      <c r="P46" s="8" t="e">
        <f>IF(M46="","",IF(M46&gt;0,IF(O46&gt;#REF!,"STRIKE",IF(O46&lt;#REF!,"GOOD"))))</f>
        <v>#REF!</v>
      </c>
      <c r="S46" s="8">
        <f t="shared" si="0"/>
        <v>1884</v>
      </c>
      <c r="T46" t="s">
        <v>10516</v>
      </c>
      <c r="U46" s="10">
        <v>6679.5</v>
      </c>
      <c r="V46" s="8" t="e">
        <f t="shared" si="1"/>
        <v>#REF!</v>
      </c>
      <c r="W46" t="str">
        <f t="shared" si="2"/>
        <v>STRIKE</v>
      </c>
    </row>
    <row r="47" spans="4:23" x14ac:dyDescent="0.25">
      <c r="L47" t="s">
        <v>6675</v>
      </c>
      <c r="M47" s="10">
        <v>1490332.67</v>
      </c>
      <c r="N47" s="13">
        <v>4.5835876128133175E-3</v>
      </c>
      <c r="O47" s="13">
        <f>IF(M47="","",IF(M47&gt;0,SUM($N$20:N47)))</f>
        <v>0.25411067427923634</v>
      </c>
      <c r="P47" s="8" t="e">
        <f>IF(M47="","",IF(M47&gt;0,IF(O47&gt;#REF!,"STRIKE",IF(O47&lt;#REF!,"GOOD"))))</f>
        <v>#REF!</v>
      </c>
      <c r="S47" s="8">
        <f t="shared" si="0"/>
        <v>1883</v>
      </c>
      <c r="T47" t="s">
        <v>10225</v>
      </c>
      <c r="U47" s="10">
        <v>6962.13</v>
      </c>
      <c r="V47" s="8" t="e">
        <f t="shared" si="1"/>
        <v>#REF!</v>
      </c>
      <c r="W47" t="str">
        <f t="shared" si="2"/>
        <v>STRIKE</v>
      </c>
    </row>
    <row r="48" spans="4:23" x14ac:dyDescent="0.25">
      <c r="L48" t="s">
        <v>6437</v>
      </c>
      <c r="M48" s="10">
        <v>1463144.59</v>
      </c>
      <c r="N48" s="13">
        <v>4.4999694051388005E-3</v>
      </c>
      <c r="O48" s="13">
        <f>IF(M48="","",IF(M48&gt;0,SUM($N$20:N48)))</f>
        <v>0.25861064368437514</v>
      </c>
      <c r="P48" s="8" t="e">
        <f>IF(M48="","",IF(M48&gt;0,IF(O48&gt;#REF!,"STRIKE",IF(O48&lt;#REF!,"GOOD"))))</f>
        <v>#REF!</v>
      </c>
      <c r="S48" s="8">
        <f t="shared" si="0"/>
        <v>1882</v>
      </c>
      <c r="T48" t="s">
        <v>10234</v>
      </c>
      <c r="U48" s="10">
        <v>7053.84</v>
      </c>
      <c r="V48" s="8" t="e">
        <f t="shared" si="1"/>
        <v>#REF!</v>
      </c>
      <c r="W48" t="str">
        <f t="shared" si="2"/>
        <v>STRIKE</v>
      </c>
    </row>
    <row r="49" spans="12:23" x14ac:dyDescent="0.25">
      <c r="L49" t="s">
        <v>9825</v>
      </c>
      <c r="M49" s="10">
        <v>1436942.86</v>
      </c>
      <c r="N49" s="13">
        <v>4.4193847628775E-3</v>
      </c>
      <c r="O49" s="13">
        <f>IF(M49="","",IF(M49&gt;0,SUM($N$20:N49)))</f>
        <v>0.26303002844725265</v>
      </c>
      <c r="P49" s="8" t="e">
        <f>IF(M49="","",IF(M49&gt;0,IF(O49&gt;#REF!,"STRIKE",IF(O49&lt;#REF!,"GOOD"))))</f>
        <v>#REF!</v>
      </c>
      <c r="S49" s="8">
        <f t="shared" si="0"/>
        <v>1881</v>
      </c>
      <c r="T49" t="s">
        <v>7989</v>
      </c>
      <c r="U49" s="10">
        <v>7073.13</v>
      </c>
      <c r="V49" s="8" t="e">
        <f t="shared" si="1"/>
        <v>#REF!</v>
      </c>
      <c r="W49" t="str">
        <f t="shared" si="2"/>
        <v>STRIKE</v>
      </c>
    </row>
    <row r="50" spans="12:23" x14ac:dyDescent="0.25">
      <c r="L50" t="s">
        <v>7436</v>
      </c>
      <c r="M50" s="10">
        <v>1429494.56</v>
      </c>
      <c r="N50" s="13">
        <v>4.3964771689531728E-3</v>
      </c>
      <c r="O50" s="13">
        <f>IF(M50="","",IF(M50&gt;0,SUM($N$20:N50)))</f>
        <v>0.26742650561620585</v>
      </c>
      <c r="P50" s="8" t="e">
        <f>IF(M50="","",IF(M50&gt;0,IF(O50&gt;#REF!,"STRIKE",IF(O50&lt;#REF!,"GOOD"))))</f>
        <v>#REF!</v>
      </c>
      <c r="S50" s="8">
        <f t="shared" si="0"/>
        <v>1880</v>
      </c>
      <c r="T50" t="s">
        <v>9747</v>
      </c>
      <c r="U50" s="10">
        <v>7132.55</v>
      </c>
      <c r="V50" s="8" t="e">
        <f t="shared" si="1"/>
        <v>#REF!</v>
      </c>
      <c r="W50" t="str">
        <f t="shared" si="2"/>
        <v>STRIKE</v>
      </c>
    </row>
    <row r="51" spans="12:23" x14ac:dyDescent="0.25">
      <c r="L51" t="s">
        <v>6506</v>
      </c>
      <c r="M51" s="10">
        <v>1425882.24</v>
      </c>
      <c r="N51" s="13">
        <v>4.3853673103700433E-3</v>
      </c>
      <c r="O51" s="13">
        <f>IF(M51="","",IF(M51&gt;0,SUM($N$20:N51)))</f>
        <v>0.27181187292657588</v>
      </c>
      <c r="P51" s="8" t="e">
        <f>IF(M51="","",IF(M51&gt;0,IF(O51&gt;#REF!,"STRIKE",IF(O51&lt;#REF!,"GOOD"))))</f>
        <v>#REF!</v>
      </c>
      <c r="S51" s="8">
        <f t="shared" si="0"/>
        <v>1879</v>
      </c>
      <c r="T51" t="s">
        <v>9930</v>
      </c>
      <c r="U51" s="10">
        <v>7321.93</v>
      </c>
      <c r="V51" s="8" t="e">
        <f t="shared" si="1"/>
        <v>#REF!</v>
      </c>
      <c r="W51" t="str">
        <f t="shared" si="2"/>
        <v>STRIKE</v>
      </c>
    </row>
    <row r="52" spans="12:23" x14ac:dyDescent="0.25">
      <c r="L52" t="s">
        <v>8354</v>
      </c>
      <c r="M52" s="10">
        <v>1413321.14</v>
      </c>
      <c r="N52" s="13">
        <v>4.3467350616632431E-3</v>
      </c>
      <c r="O52" s="13">
        <f>IF(M52="","",IF(M52&gt;0,SUM($N$20:N52)))</f>
        <v>0.2761586079882391</v>
      </c>
      <c r="P52" s="8" t="e">
        <f>IF(M52="","",IF(M52&gt;0,IF(O52&gt;#REF!,"STRIKE",IF(O52&lt;#REF!,"GOOD"))))</f>
        <v>#REF!</v>
      </c>
      <c r="S52" s="8">
        <f t="shared" si="0"/>
        <v>1878</v>
      </c>
      <c r="T52" t="s">
        <v>8273</v>
      </c>
      <c r="U52" s="10">
        <v>7328.45</v>
      </c>
      <c r="V52" s="8" t="e">
        <f t="shared" si="1"/>
        <v>#REF!</v>
      </c>
      <c r="W52" t="str">
        <f t="shared" si="2"/>
        <v>STRIKE</v>
      </c>
    </row>
    <row r="53" spans="12:23" x14ac:dyDescent="0.25">
      <c r="L53" t="s">
        <v>6454</v>
      </c>
      <c r="M53" s="10">
        <v>1381498.54</v>
      </c>
      <c r="N53" s="13">
        <v>4.248863171645887E-3</v>
      </c>
      <c r="O53" s="13">
        <f>IF(M53="","",IF(M53&gt;0,SUM($N$20:N53)))</f>
        <v>0.28040747115988501</v>
      </c>
      <c r="P53" s="8" t="e">
        <f>IF(M53="","",IF(M53&gt;0,IF(O53&gt;#REF!,"STRIKE",IF(O53&lt;#REF!,"GOOD"))))</f>
        <v>#REF!</v>
      </c>
      <c r="S53" s="8">
        <f t="shared" si="0"/>
        <v>1877</v>
      </c>
      <c r="T53" t="s">
        <v>10141</v>
      </c>
      <c r="U53" s="10">
        <v>7407.72</v>
      </c>
      <c r="V53" s="8" t="e">
        <f t="shared" si="1"/>
        <v>#REF!</v>
      </c>
      <c r="W53" t="str">
        <f t="shared" si="2"/>
        <v>STRIKE</v>
      </c>
    </row>
    <row r="54" spans="12:23" x14ac:dyDescent="0.25">
      <c r="L54" t="s">
        <v>9823</v>
      </c>
      <c r="M54" s="10">
        <v>1339019.28</v>
      </c>
      <c r="N54" s="13">
        <v>4.118216226935565E-3</v>
      </c>
      <c r="O54" s="13">
        <f>IF(M54="","",IF(M54&gt;0,SUM($N$20:N54)))</f>
        <v>0.2845256873868206</v>
      </c>
      <c r="P54" s="8" t="e">
        <f>IF(M54="","",IF(M54&gt;0,IF(O54&gt;#REF!,"STRIKE",IF(O54&lt;#REF!,"GOOD"))))</f>
        <v>#REF!</v>
      </c>
      <c r="S54" s="8">
        <f t="shared" si="0"/>
        <v>1876</v>
      </c>
      <c r="T54" t="s">
        <v>10631</v>
      </c>
      <c r="U54" s="10">
        <v>7655.52</v>
      </c>
      <c r="V54" s="8" t="e">
        <f t="shared" si="1"/>
        <v>#REF!</v>
      </c>
      <c r="W54" t="str">
        <f t="shared" si="2"/>
        <v>STRIKE</v>
      </c>
    </row>
    <row r="55" spans="12:23" x14ac:dyDescent="0.25">
      <c r="L55" t="s">
        <v>7628</v>
      </c>
      <c r="M55" s="10">
        <v>1331783.42</v>
      </c>
      <c r="N55" s="13">
        <v>4.0959620021361774E-3</v>
      </c>
      <c r="O55" s="13">
        <f>IF(M55="","",IF(M55&gt;0,SUM($N$20:N55)))</f>
        <v>0.28862164938895679</v>
      </c>
      <c r="P55" s="8" t="e">
        <f>IF(M55="","",IF(M55&gt;0,IF(O55&gt;#REF!,"STRIKE",IF(O55&lt;#REF!,"GOOD"))))</f>
        <v>#REF!</v>
      </c>
      <c r="S55" s="8">
        <f t="shared" si="0"/>
        <v>1875</v>
      </c>
      <c r="T55" t="s">
        <v>10569</v>
      </c>
      <c r="U55" s="10">
        <v>7692.18</v>
      </c>
      <c r="V55" s="8" t="e">
        <f t="shared" si="1"/>
        <v>#REF!</v>
      </c>
      <c r="W55" t="str">
        <f t="shared" si="2"/>
        <v>STRIKE</v>
      </c>
    </row>
    <row r="56" spans="12:23" x14ac:dyDescent="0.25">
      <c r="L56" t="s">
        <v>9897</v>
      </c>
      <c r="M56" s="10">
        <v>1316219.2</v>
      </c>
      <c r="N56" s="13">
        <v>4.0480935178499808E-3</v>
      </c>
      <c r="O56" s="13">
        <f>IF(M56="","",IF(M56&gt;0,SUM($N$20:N56)))</f>
        <v>0.29266974290680675</v>
      </c>
      <c r="P56" s="8" t="e">
        <f>IF(M56="","",IF(M56&gt;0,IF(O56&gt;#REF!,"STRIKE",IF(O56&lt;#REF!,"GOOD"))))</f>
        <v>#REF!</v>
      </c>
      <c r="S56" s="8">
        <f t="shared" si="0"/>
        <v>1874</v>
      </c>
      <c r="T56" t="s">
        <v>10548</v>
      </c>
      <c r="U56" s="10">
        <v>7852.14</v>
      </c>
      <c r="V56" s="8" t="e">
        <f t="shared" si="1"/>
        <v>#REF!</v>
      </c>
      <c r="W56" t="str">
        <f t="shared" si="2"/>
        <v>STRIKE</v>
      </c>
    </row>
    <row r="57" spans="12:23" x14ac:dyDescent="0.25">
      <c r="L57" t="s">
        <v>8043</v>
      </c>
      <c r="M57" s="10">
        <v>1314450.48</v>
      </c>
      <c r="N57" s="13">
        <v>4.0426537370240427E-3</v>
      </c>
      <c r="O57" s="13">
        <f>IF(M57="","",IF(M57&gt;0,SUM($N$20:N57)))</f>
        <v>0.29671239664383081</v>
      </c>
      <c r="P57" s="8" t="e">
        <f>IF(M57="","",IF(M57&gt;0,IF(O57&gt;#REF!,"STRIKE",IF(O57&lt;#REF!,"GOOD"))))</f>
        <v>#REF!</v>
      </c>
      <c r="S57" s="8">
        <f t="shared" si="0"/>
        <v>1873</v>
      </c>
      <c r="T57" t="s">
        <v>10713</v>
      </c>
      <c r="U57" s="10">
        <v>7882.5</v>
      </c>
      <c r="V57" s="8" t="e">
        <f t="shared" si="1"/>
        <v>#REF!</v>
      </c>
      <c r="W57" t="str">
        <f t="shared" si="2"/>
        <v>STRIKE</v>
      </c>
    </row>
    <row r="58" spans="12:23" x14ac:dyDescent="0.25">
      <c r="L58" t="s">
        <v>8668</v>
      </c>
      <c r="M58" s="10">
        <v>1300626.44</v>
      </c>
      <c r="N58" s="13">
        <v>4.0001372574631159E-3</v>
      </c>
      <c r="O58" s="13">
        <f>IF(M58="","",IF(M58&gt;0,SUM($N$20:N58)))</f>
        <v>0.30071253390129393</v>
      </c>
      <c r="P58" s="8" t="e">
        <f>IF(M58="","",IF(M58&gt;0,IF(O58&gt;#REF!,"STRIKE",IF(O58&lt;#REF!,"GOOD"))))</f>
        <v>#REF!</v>
      </c>
      <c r="S58" s="8">
        <f t="shared" si="0"/>
        <v>1872</v>
      </c>
      <c r="T58" t="s">
        <v>10305</v>
      </c>
      <c r="U58" s="10">
        <v>8355.42</v>
      </c>
      <c r="V58" s="8" t="e">
        <f t="shared" si="1"/>
        <v>#REF!</v>
      </c>
      <c r="W58" t="str">
        <f t="shared" si="2"/>
        <v>STRIKE</v>
      </c>
    </row>
    <row r="59" spans="12:23" x14ac:dyDescent="0.25">
      <c r="L59" t="s">
        <v>6621</v>
      </c>
      <c r="M59" s="10">
        <v>1282647.43</v>
      </c>
      <c r="N59" s="13">
        <v>3.9448419739431979E-3</v>
      </c>
      <c r="O59" s="13">
        <f>IF(M59="","",IF(M59&gt;0,SUM($N$20:N59)))</f>
        <v>0.30465737587523711</v>
      </c>
      <c r="P59" s="8" t="e">
        <f>IF(M59="","",IF(M59&gt;0,IF(O59&gt;#REF!,"STRIKE",IF(O59&lt;#REF!,"GOOD"))))</f>
        <v>#REF!</v>
      </c>
      <c r="S59" s="8">
        <f t="shared" si="0"/>
        <v>1871</v>
      </c>
      <c r="T59" t="s">
        <v>10085</v>
      </c>
      <c r="U59" s="10">
        <v>8401.94</v>
      </c>
      <c r="V59" s="8" t="e">
        <f t="shared" si="1"/>
        <v>#REF!</v>
      </c>
      <c r="W59" t="str">
        <f t="shared" si="2"/>
        <v>STRIKE</v>
      </c>
    </row>
    <row r="60" spans="12:23" x14ac:dyDescent="0.25">
      <c r="L60" t="s">
        <v>7374</v>
      </c>
      <c r="M60" s="10">
        <v>1278579.8400000001</v>
      </c>
      <c r="N60" s="13">
        <v>3.9323319112482677E-3</v>
      </c>
      <c r="O60" s="13">
        <f>IF(M60="","",IF(M60&gt;0,SUM($N$20:N60)))</f>
        <v>0.30858970778648537</v>
      </c>
      <c r="P60" s="8" t="e">
        <f>IF(M60="","",IF(M60&gt;0,IF(O60&gt;#REF!,"STRIKE",IF(O60&lt;#REF!,"GOOD"))))</f>
        <v>#REF!</v>
      </c>
      <c r="S60" s="8">
        <f t="shared" si="0"/>
        <v>1870</v>
      </c>
      <c r="T60" t="s">
        <v>10408</v>
      </c>
      <c r="U60" s="10">
        <v>8529.92</v>
      </c>
      <c r="V60" s="8" t="e">
        <f t="shared" si="1"/>
        <v>#REF!</v>
      </c>
      <c r="W60" t="str">
        <f t="shared" si="2"/>
        <v>STRIKE</v>
      </c>
    </row>
    <row r="61" spans="12:23" x14ac:dyDescent="0.25">
      <c r="L61" t="s">
        <v>6677</v>
      </c>
      <c r="M61" s="10">
        <v>1245988.6499999999</v>
      </c>
      <c r="N61" s="13">
        <v>3.8320961868506765E-3</v>
      </c>
      <c r="O61" s="13">
        <f>IF(M61="","",IF(M61&gt;0,SUM($N$20:N61)))</f>
        <v>0.31242180397333602</v>
      </c>
      <c r="P61" s="8" t="e">
        <f>IF(M61="","",IF(M61&gt;0,IF(O61&gt;#REF!,"STRIKE",IF(O61&lt;#REF!,"GOOD"))))</f>
        <v>#REF!</v>
      </c>
      <c r="S61" s="8">
        <f t="shared" si="0"/>
        <v>1869</v>
      </c>
      <c r="T61" t="s">
        <v>8085</v>
      </c>
      <c r="U61" s="10">
        <v>8615.0400000000009</v>
      </c>
      <c r="V61" s="8" t="e">
        <f t="shared" si="1"/>
        <v>#REF!</v>
      </c>
      <c r="W61" t="str">
        <f t="shared" si="2"/>
        <v>STRIKE</v>
      </c>
    </row>
    <row r="62" spans="12:23" x14ac:dyDescent="0.25">
      <c r="L62" t="s">
        <v>9509</v>
      </c>
      <c r="M62" s="10">
        <v>1244189.4099999999</v>
      </c>
      <c r="N62" s="13">
        <v>3.8265625403417543E-3</v>
      </c>
      <c r="O62" s="13">
        <f>IF(M62="","",IF(M62&gt;0,SUM($N$20:N62)))</f>
        <v>0.31624836651367777</v>
      </c>
      <c r="P62" s="8" t="e">
        <f>IF(M62="","",IF(M62&gt;0,IF(O62&gt;#REF!,"STRIKE",IF(O62&lt;#REF!,"GOOD"))))</f>
        <v>#REF!</v>
      </c>
      <c r="S62" s="8">
        <f t="shared" si="0"/>
        <v>1868</v>
      </c>
      <c r="T62" t="s">
        <v>10399</v>
      </c>
      <c r="U62" s="10">
        <v>8667.1200000000008</v>
      </c>
      <c r="V62" s="8" t="e">
        <f t="shared" si="1"/>
        <v>#REF!</v>
      </c>
      <c r="W62" t="str">
        <f t="shared" si="2"/>
        <v>STRIKE</v>
      </c>
    </row>
    <row r="63" spans="12:23" x14ac:dyDescent="0.25">
      <c r="L63" t="s">
        <v>6691</v>
      </c>
      <c r="M63" s="10">
        <v>1231151.19</v>
      </c>
      <c r="N63" s="13">
        <v>3.7864628868294046E-3</v>
      </c>
      <c r="O63" s="13">
        <f>IF(M63="","",IF(M63&gt;0,SUM($N$20:N63)))</f>
        <v>0.32003482940050715</v>
      </c>
      <c r="P63" s="8" t="e">
        <f>IF(M63="","",IF(M63&gt;0,IF(O63&gt;#REF!,"STRIKE",IF(O63&lt;#REF!,"GOOD"))))</f>
        <v>#REF!</v>
      </c>
      <c r="S63" s="8">
        <f t="shared" si="0"/>
        <v>1867</v>
      </c>
      <c r="T63" t="s">
        <v>10278</v>
      </c>
      <c r="U63" s="10">
        <v>8743.68</v>
      </c>
      <c r="V63" s="8" t="e">
        <f t="shared" si="1"/>
        <v>#REF!</v>
      </c>
      <c r="W63" t="str">
        <f t="shared" si="2"/>
        <v>STRIKE</v>
      </c>
    </row>
    <row r="64" spans="12:23" x14ac:dyDescent="0.25">
      <c r="L64" t="s">
        <v>6332</v>
      </c>
      <c r="M64" s="10">
        <v>1231029.3799999999</v>
      </c>
      <c r="N64" s="13">
        <v>3.7860882544950569E-3</v>
      </c>
      <c r="O64" s="13">
        <f>IF(M64="","",IF(M64&gt;0,SUM($N$20:N64)))</f>
        <v>0.32382091765500221</v>
      </c>
      <c r="P64" s="8" t="e">
        <f>IF(M64="","",IF(M64&gt;0,IF(O64&gt;#REF!,"STRIKE",IF(O64&lt;#REF!,"GOOD"))))</f>
        <v>#REF!</v>
      </c>
      <c r="S64" s="8">
        <f t="shared" si="0"/>
        <v>1866</v>
      </c>
      <c r="T64" t="s">
        <v>8850</v>
      </c>
      <c r="U64" s="10">
        <v>8882.64</v>
      </c>
      <c r="V64" s="8" t="e">
        <f t="shared" si="1"/>
        <v>#REF!</v>
      </c>
      <c r="W64" t="str">
        <f t="shared" si="2"/>
        <v>STRIKE</v>
      </c>
    </row>
    <row r="65" spans="12:23" x14ac:dyDescent="0.25">
      <c r="L65" t="s">
        <v>6480</v>
      </c>
      <c r="M65" s="10">
        <v>1221817.8899999999</v>
      </c>
      <c r="N65" s="13">
        <v>3.7577578875176267E-3</v>
      </c>
      <c r="O65" s="13">
        <f>IF(M65="","",IF(M65&gt;0,SUM($N$20:N65)))</f>
        <v>0.32757867554251985</v>
      </c>
      <c r="P65" s="8" t="e">
        <f>IF(M65="","",IF(M65&gt;0,IF(O65&gt;#REF!,"STRIKE",IF(O65&lt;#REF!,"GOOD"))))</f>
        <v>#REF!</v>
      </c>
      <c r="S65" s="8">
        <f t="shared" si="0"/>
        <v>1865</v>
      </c>
      <c r="T65" t="s">
        <v>10284</v>
      </c>
      <c r="U65" s="10">
        <v>8924.0400000000009</v>
      </c>
      <c r="V65" s="8" t="e">
        <f t="shared" si="1"/>
        <v>#REF!</v>
      </c>
      <c r="W65" t="str">
        <f t="shared" si="2"/>
        <v>STRIKE</v>
      </c>
    </row>
    <row r="66" spans="12:23" x14ac:dyDescent="0.25">
      <c r="L66" t="s">
        <v>8119</v>
      </c>
      <c r="M66" s="10">
        <v>1210991.1399999999</v>
      </c>
      <c r="N66" s="13">
        <v>3.7244597130992757E-3</v>
      </c>
      <c r="O66" s="13">
        <f>IF(M66="","",IF(M66&gt;0,SUM($N$20:N66)))</f>
        <v>0.33130313525561911</v>
      </c>
      <c r="P66" s="8" t="e">
        <f>IF(M66="","",IF(M66&gt;0,IF(O66&gt;#REF!,"STRIKE",IF(O66&lt;#REF!,"GOOD"))))</f>
        <v>#REF!</v>
      </c>
      <c r="S66" s="8">
        <f t="shared" si="0"/>
        <v>1864</v>
      </c>
      <c r="T66" t="s">
        <v>10384</v>
      </c>
      <c r="U66" s="10">
        <v>9200.16</v>
      </c>
      <c r="V66" s="8" t="e">
        <f t="shared" si="1"/>
        <v>#REF!</v>
      </c>
      <c r="W66" t="str">
        <f t="shared" si="2"/>
        <v>STRIKE</v>
      </c>
    </row>
    <row r="67" spans="12:23" x14ac:dyDescent="0.25">
      <c r="L67" t="s">
        <v>6381</v>
      </c>
      <c r="M67" s="10">
        <v>1206503.3999999999</v>
      </c>
      <c r="N67" s="13">
        <v>3.7106574594900012E-3</v>
      </c>
      <c r="O67" s="13">
        <f>IF(M67="","",IF(M67&gt;0,SUM($N$20:N67)))</f>
        <v>0.33501379271510912</v>
      </c>
      <c r="P67" s="8" t="e">
        <f>IF(M67="","",IF(M67&gt;0,IF(O67&gt;#REF!,"STRIKE",IF(O67&lt;#REF!,"GOOD"))))</f>
        <v>#REF!</v>
      </c>
      <c r="S67" s="8">
        <f t="shared" si="0"/>
        <v>1863</v>
      </c>
      <c r="T67" t="s">
        <v>10219</v>
      </c>
      <c r="U67" s="10">
        <v>9226.68</v>
      </c>
      <c r="V67" s="8" t="e">
        <f t="shared" si="1"/>
        <v>#REF!</v>
      </c>
      <c r="W67" t="str">
        <f t="shared" si="2"/>
        <v>STRIKE</v>
      </c>
    </row>
    <row r="68" spans="12:23" x14ac:dyDescent="0.25">
      <c r="L68" t="s">
        <v>6810</v>
      </c>
      <c r="M68" s="10">
        <v>1181533.23</v>
      </c>
      <c r="N68" s="13">
        <v>3.6338605374297457E-3</v>
      </c>
      <c r="O68" s="13">
        <f>IF(M68="","",IF(M68&gt;0,SUM($N$20:N68)))</f>
        <v>0.33864765325253887</v>
      </c>
      <c r="P68" s="8" t="e">
        <f>IF(M68="","",IF(M68&gt;0,IF(O68&gt;#REF!,"STRIKE",IF(O68&lt;#REF!,"GOOD"))))</f>
        <v>#REF!</v>
      </c>
      <c r="S68" s="8">
        <f t="shared" si="0"/>
        <v>1862</v>
      </c>
      <c r="T68" t="s">
        <v>10603</v>
      </c>
      <c r="U68" s="10">
        <v>9559.7999999999993</v>
      </c>
      <c r="V68" s="8" t="e">
        <f t="shared" si="1"/>
        <v>#REF!</v>
      </c>
      <c r="W68" t="str">
        <f t="shared" si="2"/>
        <v>STRIKE</v>
      </c>
    </row>
    <row r="69" spans="12:23" x14ac:dyDescent="0.25">
      <c r="L69" t="s">
        <v>8259</v>
      </c>
      <c r="M69" s="10">
        <v>1175204.17</v>
      </c>
      <c r="N69" s="13">
        <v>3.6143952183095842E-3</v>
      </c>
      <c r="O69" s="13">
        <f>IF(M69="","",IF(M69&gt;0,SUM($N$20:N69)))</f>
        <v>0.34226204847084846</v>
      </c>
      <c r="P69" s="8" t="e">
        <f>IF(M69="","",IF(M69&gt;0,IF(O69&gt;#REF!,"STRIKE",IF(O69&lt;#REF!,"GOOD"))))</f>
        <v>#REF!</v>
      </c>
      <c r="S69" s="8">
        <f t="shared" si="0"/>
        <v>1861</v>
      </c>
      <c r="T69" t="s">
        <v>10628</v>
      </c>
      <c r="U69" s="10">
        <v>9662.9599999999991</v>
      </c>
      <c r="V69" s="8" t="e">
        <f t="shared" si="1"/>
        <v>#REF!</v>
      </c>
      <c r="W69" t="str">
        <f t="shared" si="2"/>
        <v>STRIKE</v>
      </c>
    </row>
    <row r="70" spans="12:23" x14ac:dyDescent="0.25">
      <c r="L70" t="s">
        <v>8151</v>
      </c>
      <c r="M70" s="10">
        <v>1160224</v>
      </c>
      <c r="N70" s="13">
        <v>3.5683230070295098E-3</v>
      </c>
      <c r="O70" s="13">
        <f>IF(M70="","",IF(M70&gt;0,SUM($N$20:N70)))</f>
        <v>0.34583037147787798</v>
      </c>
      <c r="P70" s="8" t="e">
        <f>IF(M70="","",IF(M70&gt;0,IF(O70&gt;#REF!,"STRIKE",IF(O70&lt;#REF!,"GOOD"))))</f>
        <v>#REF!</v>
      </c>
      <c r="S70" s="8">
        <f t="shared" si="0"/>
        <v>1860</v>
      </c>
      <c r="T70" t="s">
        <v>6555</v>
      </c>
      <c r="U70" s="10">
        <v>9751.74</v>
      </c>
      <c r="V70" s="8" t="e">
        <f t="shared" si="1"/>
        <v>#REF!</v>
      </c>
      <c r="W70" t="str">
        <f t="shared" si="2"/>
        <v>STRIKE</v>
      </c>
    </row>
    <row r="71" spans="12:23" x14ac:dyDescent="0.25">
      <c r="L71" t="s">
        <v>6340</v>
      </c>
      <c r="M71" s="10">
        <v>1109730.2</v>
      </c>
      <c r="N71" s="13">
        <v>3.4130269708741237E-3</v>
      </c>
      <c r="O71" s="13">
        <f>IF(M71="","",IF(M71&gt;0,SUM($N$20:N71)))</f>
        <v>0.34924339844875213</v>
      </c>
      <c r="P71" s="8" t="e">
        <f>IF(M71="","",IF(M71&gt;0,IF(O71&gt;#REF!,"STRIKE",IF(O71&lt;#REF!,"GOOD"))))</f>
        <v>#REF!</v>
      </c>
      <c r="S71" s="8">
        <f t="shared" si="0"/>
        <v>1859</v>
      </c>
      <c r="T71" t="s">
        <v>10293</v>
      </c>
      <c r="U71" s="10">
        <v>9753.84</v>
      </c>
      <c r="V71" s="8" t="e">
        <f t="shared" si="1"/>
        <v>#REF!</v>
      </c>
      <c r="W71" t="str">
        <f t="shared" si="2"/>
        <v>STRIKE</v>
      </c>
    </row>
    <row r="72" spans="12:23" x14ac:dyDescent="0.25">
      <c r="L72" t="s">
        <v>8253</v>
      </c>
      <c r="M72" s="10">
        <v>1097487.25</v>
      </c>
      <c r="N72" s="13">
        <v>3.3753732073259538E-3</v>
      </c>
      <c r="O72" s="13">
        <f>IF(M72="","",IF(M72&gt;0,SUM($N$20:N72)))</f>
        <v>0.35261877165607808</v>
      </c>
      <c r="P72" s="8" t="e">
        <f>IF(M72="","",IF(M72&gt;0,IF(O72&gt;#REF!,"STRIKE",IF(O72&lt;#REF!,"GOOD"))))</f>
        <v>#REF!</v>
      </c>
      <c r="S72" s="8">
        <f t="shared" si="0"/>
        <v>1858</v>
      </c>
      <c r="T72" t="s">
        <v>10652</v>
      </c>
      <c r="U72" s="10">
        <v>9781.68</v>
      </c>
      <c r="V72" s="8" t="e">
        <f t="shared" si="1"/>
        <v>#REF!</v>
      </c>
      <c r="W72" t="str">
        <f t="shared" si="2"/>
        <v>STRIKE</v>
      </c>
    </row>
    <row r="73" spans="12:23" x14ac:dyDescent="0.25">
      <c r="L73" t="s">
        <v>8163</v>
      </c>
      <c r="M73" s="10">
        <v>1088776.95</v>
      </c>
      <c r="N73" s="13">
        <v>3.348584273561328E-3</v>
      </c>
      <c r="O73" s="13">
        <f>IF(M73="","",IF(M73&gt;0,SUM($N$20:N73)))</f>
        <v>0.35596735592963941</v>
      </c>
      <c r="P73" s="8" t="e">
        <f>IF(M73="","",IF(M73&gt;0,IF(O73&gt;#REF!,"STRIKE",IF(O73&lt;#REF!,"GOOD"))))</f>
        <v>#REF!</v>
      </c>
      <c r="S73" s="8">
        <f t="shared" si="0"/>
        <v>1857</v>
      </c>
      <c r="T73" t="s">
        <v>7801</v>
      </c>
      <c r="U73" s="10">
        <v>9925.2800000000007</v>
      </c>
      <c r="V73" s="8" t="e">
        <f t="shared" si="1"/>
        <v>#REF!</v>
      </c>
      <c r="W73" t="str">
        <f t="shared" si="2"/>
        <v>STRIKE</v>
      </c>
    </row>
    <row r="74" spans="12:23" x14ac:dyDescent="0.25">
      <c r="L74" t="s">
        <v>8129</v>
      </c>
      <c r="M74" s="10">
        <v>1087981.78</v>
      </c>
      <c r="N74" s="13">
        <v>3.3461386911518109E-3</v>
      </c>
      <c r="O74" s="13">
        <f>IF(M74="","",IF(M74&gt;0,SUM($N$20:N74)))</f>
        <v>0.35931349462079121</v>
      </c>
      <c r="P74" s="8" t="e">
        <f>IF(M74="","",IF(M74&gt;0,IF(O74&gt;#REF!,"STRIKE",IF(O74&lt;#REF!,"GOOD"))))</f>
        <v>#REF!</v>
      </c>
      <c r="S74" s="8">
        <f t="shared" si="0"/>
        <v>1856</v>
      </c>
      <c r="T74" t="s">
        <v>9938</v>
      </c>
      <c r="U74" s="10">
        <v>9968.76</v>
      </c>
      <c r="V74" s="8" t="e">
        <f t="shared" si="1"/>
        <v>#REF!</v>
      </c>
      <c r="W74" t="str">
        <f t="shared" si="2"/>
        <v>STRIKE</v>
      </c>
    </row>
    <row r="75" spans="12:23" x14ac:dyDescent="0.25">
      <c r="L75" t="s">
        <v>7603</v>
      </c>
      <c r="M75" s="10">
        <v>1081340.22</v>
      </c>
      <c r="N75" s="13">
        <v>3.3257122637114487E-3</v>
      </c>
      <c r="O75" s="13">
        <f>IF(M75="","",IF(M75&gt;0,SUM($N$20:N75)))</f>
        <v>0.36263920688450263</v>
      </c>
      <c r="P75" s="8" t="e">
        <f>IF(M75="","",IF(M75&gt;0,IF(O75&gt;#REF!,"STRIKE",IF(O75&lt;#REF!,"GOOD"))))</f>
        <v>#REF!</v>
      </c>
      <c r="S75" s="8">
        <f t="shared" si="0"/>
        <v>1855</v>
      </c>
      <c r="T75" t="s">
        <v>10719</v>
      </c>
      <c r="U75" s="10">
        <v>9978</v>
      </c>
      <c r="V75" s="8" t="e">
        <f t="shared" si="1"/>
        <v>#REF!</v>
      </c>
      <c r="W75" t="str">
        <f t="shared" si="2"/>
        <v>STRIKE</v>
      </c>
    </row>
    <row r="76" spans="12:23" x14ac:dyDescent="0.25">
      <c r="L76" t="s">
        <v>9821</v>
      </c>
      <c r="M76" s="10">
        <v>1060457.49</v>
      </c>
      <c r="N76" s="13">
        <v>3.2614864539466226E-3</v>
      </c>
      <c r="O76" s="13">
        <f>IF(M76="","",IF(M76&gt;0,SUM($N$20:N76)))</f>
        <v>0.36590069333844927</v>
      </c>
      <c r="P76" s="8" t="e">
        <f>IF(M76="","",IF(M76&gt;0,IF(O76&gt;#REF!,"STRIKE",IF(O76&lt;#REF!,"GOOD"))))</f>
        <v>#REF!</v>
      </c>
      <c r="S76" s="8">
        <f t="shared" si="0"/>
        <v>1854</v>
      </c>
      <c r="T76" t="s">
        <v>8727</v>
      </c>
      <c r="U76" s="10">
        <v>10291.68</v>
      </c>
      <c r="V76" s="8" t="e">
        <f t="shared" si="1"/>
        <v>#REF!</v>
      </c>
      <c r="W76" t="str">
        <f t="shared" si="2"/>
        <v>STRIKE</v>
      </c>
    </row>
    <row r="77" spans="12:23" x14ac:dyDescent="0.25">
      <c r="L77" t="s">
        <v>7011</v>
      </c>
      <c r="M77" s="10">
        <v>1054170.78</v>
      </c>
      <c r="N77" s="13">
        <v>3.2421513842260151E-3</v>
      </c>
      <c r="O77" s="13">
        <f>IF(M77="","",IF(M77&gt;0,SUM($N$20:N77)))</f>
        <v>0.36914284472267528</v>
      </c>
      <c r="P77" s="8" t="e">
        <f>IF(M77="","",IF(M77&gt;0,IF(O77&gt;#REF!,"STRIKE",IF(O77&lt;#REF!,"GOOD"))))</f>
        <v>#REF!</v>
      </c>
      <c r="S77" s="8">
        <f t="shared" si="0"/>
        <v>1853</v>
      </c>
      <c r="T77" t="s">
        <v>8930</v>
      </c>
      <c r="U77" s="10">
        <v>10341.84</v>
      </c>
      <c r="V77" s="8" t="e">
        <f t="shared" si="1"/>
        <v>#REF!</v>
      </c>
      <c r="W77" t="str">
        <f t="shared" si="2"/>
        <v>STRIKE</v>
      </c>
    </row>
    <row r="78" spans="12:23" x14ac:dyDescent="0.25">
      <c r="L78" t="s">
        <v>9792</v>
      </c>
      <c r="M78" s="10">
        <v>1051244.8700000001</v>
      </c>
      <c r="N78" s="13">
        <v>3.2331526116015068E-3</v>
      </c>
      <c r="O78" s="13">
        <f>IF(M78="","",IF(M78&gt;0,SUM($N$20:N78)))</f>
        <v>0.37237599733427679</v>
      </c>
      <c r="P78" s="8" t="e">
        <f>IF(M78="","",IF(M78&gt;0,IF(O78&gt;#REF!,"STRIKE",IF(O78&lt;#REF!,"GOOD"))))</f>
        <v>#REF!</v>
      </c>
      <c r="S78" s="8">
        <f t="shared" si="0"/>
        <v>1852</v>
      </c>
      <c r="T78" t="s">
        <v>9036</v>
      </c>
      <c r="U78" s="10">
        <v>10380.75</v>
      </c>
      <c r="V78" s="8" t="e">
        <f t="shared" si="1"/>
        <v>#REF!</v>
      </c>
      <c r="W78" t="str">
        <f t="shared" si="2"/>
        <v>STRIKE</v>
      </c>
    </row>
    <row r="79" spans="12:23" x14ac:dyDescent="0.25">
      <c r="L79" t="s">
        <v>6729</v>
      </c>
      <c r="M79" s="10">
        <v>1047222</v>
      </c>
      <c r="N79" s="13">
        <v>3.2207800873516297E-3</v>
      </c>
      <c r="O79" s="13">
        <f>IF(M79="","",IF(M79&gt;0,SUM($N$20:N79)))</f>
        <v>0.37559677742162839</v>
      </c>
      <c r="P79" s="8" t="e">
        <f>IF(M79="","",IF(M79&gt;0,IF(O79&gt;#REF!,"STRIKE",IF(O79&lt;#REF!,"GOOD"))))</f>
        <v>#REF!</v>
      </c>
      <c r="S79" s="8">
        <f t="shared" si="0"/>
        <v>1851</v>
      </c>
      <c r="T79" t="s">
        <v>7150</v>
      </c>
      <c r="U79" s="10">
        <v>10571.88</v>
      </c>
      <c r="V79" s="8" t="e">
        <f t="shared" si="1"/>
        <v>#REF!</v>
      </c>
      <c r="W79" t="str">
        <f t="shared" si="2"/>
        <v>STRIKE</v>
      </c>
    </row>
    <row r="80" spans="12:23" x14ac:dyDescent="0.25">
      <c r="L80" t="s">
        <v>8127</v>
      </c>
      <c r="M80" s="10">
        <v>1039144.42</v>
      </c>
      <c r="N80" s="13">
        <v>3.1959371134473481E-3</v>
      </c>
      <c r="O80" s="13">
        <f>IF(M80="","",IF(M80&gt;0,SUM($N$20:N80)))</f>
        <v>0.37879271453507574</v>
      </c>
      <c r="P80" s="8" t="e">
        <f>IF(M80="","",IF(M80&gt;0,IF(O80&gt;#REF!,"STRIKE",IF(O80&lt;#REF!,"GOOD"))))</f>
        <v>#REF!</v>
      </c>
      <c r="S80" s="8">
        <f t="shared" si="0"/>
        <v>1850</v>
      </c>
      <c r="T80" t="s">
        <v>10405</v>
      </c>
      <c r="U80" s="10">
        <v>10633.74</v>
      </c>
      <c r="V80" s="8" t="e">
        <f t="shared" si="1"/>
        <v>#REF!</v>
      </c>
      <c r="W80" t="str">
        <f t="shared" si="2"/>
        <v>STRIKE</v>
      </c>
    </row>
    <row r="81" spans="12:23" x14ac:dyDescent="0.25">
      <c r="L81" t="s">
        <v>6619</v>
      </c>
      <c r="M81" s="10">
        <v>982449.81</v>
      </c>
      <c r="N81" s="13">
        <v>3.0215701970264111E-3</v>
      </c>
      <c r="O81" s="13">
        <f>IF(M81="","",IF(M81&gt;0,SUM($N$20:N81)))</f>
        <v>0.38181428473210216</v>
      </c>
      <c r="P81" s="8" t="e">
        <f>IF(M81="","",IF(M81&gt;0,IF(O81&gt;#REF!,"STRIKE",IF(O81&lt;#REF!,"GOOD"))))</f>
        <v>#REF!</v>
      </c>
      <c r="S81" s="8">
        <f t="shared" si="0"/>
        <v>1849</v>
      </c>
      <c r="T81" t="s">
        <v>9625</v>
      </c>
      <c r="U81" s="10">
        <v>10677.84</v>
      </c>
      <c r="V81" s="8" t="e">
        <f t="shared" si="1"/>
        <v>#REF!</v>
      </c>
      <c r="W81" t="str">
        <f t="shared" si="2"/>
        <v>STRIKE</v>
      </c>
    </row>
    <row r="82" spans="12:23" x14ac:dyDescent="0.25">
      <c r="L82" t="s">
        <v>6778</v>
      </c>
      <c r="M82" s="10">
        <v>981724.42</v>
      </c>
      <c r="N82" s="13">
        <v>3.0193392262603614E-3</v>
      </c>
      <c r="O82" s="13">
        <f>IF(M82="","",IF(M82&gt;0,SUM($N$20:N82)))</f>
        <v>0.38483362395836251</v>
      </c>
      <c r="P82" s="8" t="e">
        <f>IF(M82="","",IF(M82&gt;0,IF(O82&gt;#REF!,"STRIKE",IF(O82&lt;#REF!,"GOOD"))))</f>
        <v>#REF!</v>
      </c>
      <c r="S82" s="8">
        <f t="shared" si="0"/>
        <v>1848</v>
      </c>
      <c r="T82" t="s">
        <v>9039</v>
      </c>
      <c r="U82" s="10">
        <v>10751.45</v>
      </c>
      <c r="V82" s="8" t="e">
        <f t="shared" si="1"/>
        <v>#REF!</v>
      </c>
      <c r="W82" t="str">
        <f t="shared" si="2"/>
        <v>STRIKE</v>
      </c>
    </row>
    <row r="83" spans="12:23" x14ac:dyDescent="0.25">
      <c r="L83" t="s">
        <v>8467</v>
      </c>
      <c r="M83" s="10">
        <v>966401.44</v>
      </c>
      <c r="N83" s="13">
        <v>2.9722126868418929E-3</v>
      </c>
      <c r="O83" s="13">
        <f>IF(M83="","",IF(M83&gt;0,SUM($N$20:N83)))</f>
        <v>0.3878058366452044</v>
      </c>
      <c r="P83" s="8" t="e">
        <f>IF(M83="","",IF(M83&gt;0,IF(O83&gt;#REF!,"STRIKE",IF(O83&lt;#REF!,"GOOD"))))</f>
        <v>#REF!</v>
      </c>
      <c r="S83" s="8">
        <f t="shared" si="0"/>
        <v>1847</v>
      </c>
      <c r="T83" t="s">
        <v>10240</v>
      </c>
      <c r="U83" s="10">
        <v>10859.52</v>
      </c>
      <c r="V83" s="8" t="e">
        <f t="shared" si="1"/>
        <v>#REF!</v>
      </c>
      <c r="W83" t="str">
        <f t="shared" si="2"/>
        <v>STRIKE</v>
      </c>
    </row>
    <row r="84" spans="12:23" x14ac:dyDescent="0.25">
      <c r="L84" t="s">
        <v>8458</v>
      </c>
      <c r="M84" s="10">
        <v>938352.82</v>
      </c>
      <c r="N84" s="13">
        <v>2.8859478482750056E-3</v>
      </c>
      <c r="O84" s="13">
        <f>IF(M84="","",IF(M84&gt;0,SUM($N$20:N84)))</f>
        <v>0.39069178449347941</v>
      </c>
      <c r="P84" s="8" t="e">
        <f>IF(M84="","",IF(M84&gt;0,IF(O84&gt;#REF!,"STRIKE",IF(O84&lt;#REF!,"GOOD"))))</f>
        <v>#REF!</v>
      </c>
      <c r="S84" s="8">
        <f t="shared" ref="S84:S147" si="3">IFERROR(_xlfn.RANK.AVG(U84,$U$20:$U$1048576),"")</f>
        <v>1846</v>
      </c>
      <c r="T84" t="s">
        <v>8916</v>
      </c>
      <c r="U84" s="10">
        <v>10874.1</v>
      </c>
      <c r="V84" s="8" t="e">
        <f t="shared" ref="V84:V147" si="4">IF(S84="","",IF(S84&lt;&gt;"",IF(S84&gt;$T$16,"STRIKE",IF(S84&lt;$T$16,"GOOD"))))</f>
        <v>#REF!</v>
      </c>
      <c r="W84" t="str">
        <f t="shared" ref="W84:W147" si="5">IF(S84="","",IF(S84&lt;&gt;"",IF(U84&lt;$U$16,"STRIKE",IF(U84&gt;=$U$16,"GOOD"))))</f>
        <v>STRIKE</v>
      </c>
    </row>
    <row r="85" spans="12:23" x14ac:dyDescent="0.25">
      <c r="L85" t="s">
        <v>8031</v>
      </c>
      <c r="M85" s="10">
        <v>914831.64</v>
      </c>
      <c r="N85" s="13">
        <v>2.8136073625183913E-3</v>
      </c>
      <c r="O85" s="13">
        <f>IF(M85="","",IF(M85&gt;0,SUM($N$20:N85)))</f>
        <v>0.39350539185599781</v>
      </c>
      <c r="P85" s="8" t="e">
        <f>IF(M85="","",IF(M85&gt;0,IF(O85&gt;#REF!,"STRIKE",IF(O85&lt;#REF!,"GOOD"))))</f>
        <v>#REF!</v>
      </c>
      <c r="S85" s="8">
        <f t="shared" si="3"/>
        <v>1845</v>
      </c>
      <c r="T85" t="s">
        <v>9542</v>
      </c>
      <c r="U85" s="10">
        <v>11002.67</v>
      </c>
      <c r="V85" s="8" t="e">
        <f t="shared" si="4"/>
        <v>#REF!</v>
      </c>
      <c r="W85" t="str">
        <f t="shared" si="5"/>
        <v>STRIKE</v>
      </c>
    </row>
    <row r="86" spans="12:23" x14ac:dyDescent="0.25">
      <c r="L86" t="s">
        <v>8413</v>
      </c>
      <c r="M86" s="10">
        <v>899294.14</v>
      </c>
      <c r="N86" s="13">
        <v>2.7658210568380047E-3</v>
      </c>
      <c r="O86" s="13">
        <f>IF(M86="","",IF(M86&gt;0,SUM($N$20:N86)))</f>
        <v>0.39627121291283579</v>
      </c>
      <c r="P86" s="8" t="e">
        <f>IF(M86="","",IF(M86&gt;0,IF(O86&gt;#REF!,"STRIKE",IF(O86&lt;#REF!,"GOOD"))))</f>
        <v>#REF!</v>
      </c>
      <c r="S86" s="8">
        <f t="shared" si="3"/>
        <v>1844</v>
      </c>
      <c r="T86" t="s">
        <v>10255</v>
      </c>
      <c r="U86" s="10">
        <v>11019.3</v>
      </c>
      <c r="V86" s="8" t="e">
        <f t="shared" si="4"/>
        <v>#REF!</v>
      </c>
      <c r="W86" t="str">
        <f t="shared" si="5"/>
        <v>STRIKE</v>
      </c>
    </row>
    <row r="87" spans="12:23" x14ac:dyDescent="0.25">
      <c r="L87" t="s">
        <v>7630</v>
      </c>
      <c r="M87" s="10">
        <v>897697.24</v>
      </c>
      <c r="N87" s="13">
        <v>2.7609097164331127E-3</v>
      </c>
      <c r="O87" s="13">
        <f>IF(M87="","",IF(M87&gt;0,SUM($N$20:N87)))</f>
        <v>0.3990321226292689</v>
      </c>
      <c r="P87" s="8" t="e">
        <f>IF(M87="","",IF(M87&gt;0,IF(O87&gt;#REF!,"STRIKE",IF(O87&lt;#REF!,"GOOD"))))</f>
        <v>#REF!</v>
      </c>
      <c r="S87" s="8">
        <f t="shared" si="3"/>
        <v>1843</v>
      </c>
      <c r="T87" t="s">
        <v>9053</v>
      </c>
      <c r="U87" s="10">
        <v>11068.5</v>
      </c>
      <c r="V87" s="8" t="e">
        <f t="shared" si="4"/>
        <v>#REF!</v>
      </c>
      <c r="W87" t="str">
        <f t="shared" si="5"/>
        <v>STRIKE</v>
      </c>
    </row>
    <row r="88" spans="12:23" x14ac:dyDescent="0.25">
      <c r="L88" t="s">
        <v>6780</v>
      </c>
      <c r="M88" s="10">
        <v>889698.93</v>
      </c>
      <c r="N88" s="13">
        <v>2.7363105411097664E-3</v>
      </c>
      <c r="O88" s="13">
        <f>IF(M88="","",IF(M88&gt;0,SUM($N$20:N88)))</f>
        <v>0.40176843317037869</v>
      </c>
      <c r="P88" s="8" t="e">
        <f>IF(M88="","",IF(M88&gt;0,IF(O88&gt;#REF!,"STRIKE",IF(O88&lt;#REF!,"GOOD"))))</f>
        <v>#REF!</v>
      </c>
      <c r="S88" s="8">
        <f t="shared" si="3"/>
        <v>1842</v>
      </c>
      <c r="T88" t="s">
        <v>10478</v>
      </c>
      <c r="U88" s="10">
        <v>11218.56</v>
      </c>
      <c r="V88" s="8" t="e">
        <f t="shared" si="4"/>
        <v>#REF!</v>
      </c>
      <c r="W88" t="str">
        <f t="shared" si="5"/>
        <v>STRIKE</v>
      </c>
    </row>
    <row r="89" spans="12:23" x14ac:dyDescent="0.25">
      <c r="L89" t="s">
        <v>8257</v>
      </c>
      <c r="M89" s="10">
        <v>876531.19</v>
      </c>
      <c r="N89" s="13">
        <v>2.6958125427985927E-3</v>
      </c>
      <c r="O89" s="13">
        <f>IF(M89="","",IF(M89&gt;0,SUM($N$20:N89)))</f>
        <v>0.4044642457131773</v>
      </c>
      <c r="P89" s="8" t="e">
        <f>IF(M89="","",IF(M89&gt;0,IF(O89&gt;#REF!,"STRIKE",IF(O89&lt;#REF!,"GOOD"))))</f>
        <v>#REF!</v>
      </c>
      <c r="S89" s="8">
        <f t="shared" si="3"/>
        <v>1841</v>
      </c>
      <c r="T89" t="s">
        <v>10501</v>
      </c>
      <c r="U89" s="10">
        <v>11237.4</v>
      </c>
      <c r="V89" s="8" t="e">
        <f t="shared" si="4"/>
        <v>#REF!</v>
      </c>
      <c r="W89" t="str">
        <f t="shared" si="5"/>
        <v>STRIKE</v>
      </c>
    </row>
    <row r="90" spans="12:23" x14ac:dyDescent="0.25">
      <c r="L90" t="s">
        <v>8465</v>
      </c>
      <c r="M90" s="10">
        <v>873417.6</v>
      </c>
      <c r="N90" s="13">
        <v>2.6862365515835716E-3</v>
      </c>
      <c r="O90" s="13">
        <f>IF(M90="","",IF(M90&gt;0,SUM($N$20:N90)))</f>
        <v>0.40715048226476086</v>
      </c>
      <c r="P90" s="8" t="e">
        <f>IF(M90="","",IF(M90&gt;0,IF(O90&gt;#REF!,"STRIKE",IF(O90&lt;#REF!,"GOOD"))))</f>
        <v>#REF!</v>
      </c>
      <c r="S90" s="8">
        <f t="shared" si="3"/>
        <v>1840</v>
      </c>
      <c r="T90" t="s">
        <v>8392</v>
      </c>
      <c r="U90" s="10">
        <v>11285.28</v>
      </c>
      <c r="V90" s="8" t="e">
        <f t="shared" si="4"/>
        <v>#REF!</v>
      </c>
      <c r="W90" t="str">
        <f t="shared" si="5"/>
        <v>STRIKE</v>
      </c>
    </row>
    <row r="91" spans="12:23" x14ac:dyDescent="0.25">
      <c r="L91" t="s">
        <v>7262</v>
      </c>
      <c r="M91" s="10">
        <v>860002.5</v>
      </c>
      <c r="N91" s="13">
        <v>2.6449777860593267E-3</v>
      </c>
      <c r="O91" s="13">
        <f>IF(M91="","",IF(M91&gt;0,SUM($N$20:N91)))</f>
        <v>0.40979546005082018</v>
      </c>
      <c r="P91" s="8" t="e">
        <f>IF(M91="","",IF(M91&gt;0,IF(O91&gt;#REF!,"STRIKE",IF(O91&lt;#REF!,"GOOD"))))</f>
        <v>#REF!</v>
      </c>
      <c r="S91" s="8">
        <f t="shared" si="3"/>
        <v>1839</v>
      </c>
      <c r="T91" t="s">
        <v>10593</v>
      </c>
      <c r="U91" s="10">
        <v>11301.03</v>
      </c>
      <c r="V91" s="8" t="e">
        <f t="shared" si="4"/>
        <v>#REF!</v>
      </c>
      <c r="W91" t="str">
        <f t="shared" si="5"/>
        <v>STRIKE</v>
      </c>
    </row>
    <row r="92" spans="12:23" x14ac:dyDescent="0.25">
      <c r="L92" t="s">
        <v>8215</v>
      </c>
      <c r="M92" s="10">
        <v>843734.34</v>
      </c>
      <c r="N92" s="13">
        <v>2.5949443014821783E-3</v>
      </c>
      <c r="O92" s="13">
        <f>IF(M92="","",IF(M92&gt;0,SUM($N$20:N92)))</f>
        <v>0.41239040435230234</v>
      </c>
      <c r="P92" s="8" t="e">
        <f>IF(M92="","",IF(M92&gt;0,IF(O92&gt;#REF!,"STRIKE",IF(O92&lt;#REF!,"GOOD"))))</f>
        <v>#REF!</v>
      </c>
      <c r="S92" s="8">
        <f t="shared" si="3"/>
        <v>1838</v>
      </c>
      <c r="T92" t="s">
        <v>10366</v>
      </c>
      <c r="U92" s="10">
        <v>11383.68</v>
      </c>
      <c r="V92" s="8" t="e">
        <f t="shared" si="4"/>
        <v>#REF!</v>
      </c>
      <c r="W92" t="str">
        <f t="shared" si="5"/>
        <v>STRIKE</v>
      </c>
    </row>
    <row r="93" spans="12:23" x14ac:dyDescent="0.25">
      <c r="L93" t="s">
        <v>7414</v>
      </c>
      <c r="M93" s="10">
        <v>840965.51</v>
      </c>
      <c r="N93" s="13">
        <v>2.5864286357214689E-3</v>
      </c>
      <c r="O93" s="13">
        <f>IF(M93="","",IF(M93&gt;0,SUM($N$20:N93)))</f>
        <v>0.41497683298802379</v>
      </c>
      <c r="P93" s="8" t="e">
        <f>IF(M93="","",IF(M93&gt;0,IF(O93&gt;#REF!,"STRIKE",IF(O93&lt;#REF!,"GOOD"))))</f>
        <v>#REF!</v>
      </c>
      <c r="S93" s="8">
        <f t="shared" si="3"/>
        <v>1837</v>
      </c>
      <c r="T93" t="s">
        <v>10076</v>
      </c>
      <c r="U93" s="10">
        <v>11691.29</v>
      </c>
      <c r="V93" s="8" t="e">
        <f t="shared" si="4"/>
        <v>#REF!</v>
      </c>
      <c r="W93" t="str">
        <f t="shared" si="5"/>
        <v>STRIKE</v>
      </c>
    </row>
    <row r="94" spans="12:23" x14ac:dyDescent="0.25">
      <c r="L94" t="s">
        <v>8131</v>
      </c>
      <c r="M94" s="10">
        <v>815895.98</v>
      </c>
      <c r="N94" s="13">
        <v>2.5093261273485888E-3</v>
      </c>
      <c r="O94" s="13">
        <f>IF(M94="","",IF(M94&gt;0,SUM($N$20:N94)))</f>
        <v>0.4174861591153724</v>
      </c>
      <c r="P94" s="8" t="e">
        <f>IF(M94="","",IF(M94&gt;0,IF(O94&gt;#REF!,"STRIKE",IF(O94&lt;#REF!,"GOOD"))))</f>
        <v>#REF!</v>
      </c>
      <c r="S94" s="8">
        <f t="shared" si="3"/>
        <v>1836</v>
      </c>
      <c r="T94" t="s">
        <v>9185</v>
      </c>
      <c r="U94" s="10">
        <v>11800.08</v>
      </c>
      <c r="V94" s="8" t="e">
        <f t="shared" si="4"/>
        <v>#REF!</v>
      </c>
      <c r="W94" t="str">
        <f t="shared" si="5"/>
        <v>STRIKE</v>
      </c>
    </row>
    <row r="95" spans="12:23" x14ac:dyDescent="0.25">
      <c r="L95" t="s">
        <v>7695</v>
      </c>
      <c r="M95" s="10">
        <v>814394.64</v>
      </c>
      <c r="N95" s="13">
        <v>2.5047086861791474E-3</v>
      </c>
      <c r="O95" s="13">
        <f>IF(M95="","",IF(M95&gt;0,SUM($N$20:N95)))</f>
        <v>0.41999086780155154</v>
      </c>
      <c r="P95" s="8" t="e">
        <f>IF(M95="","",IF(M95&gt;0,IF(O95&gt;#REF!,"STRIKE",IF(O95&lt;#REF!,"GOOD"))))</f>
        <v>#REF!</v>
      </c>
      <c r="S95" s="8">
        <f t="shared" si="3"/>
        <v>1835</v>
      </c>
      <c r="T95" t="s">
        <v>9652</v>
      </c>
      <c r="U95" s="10">
        <v>11848.68</v>
      </c>
      <c r="V95" s="8" t="e">
        <f t="shared" si="4"/>
        <v>#REF!</v>
      </c>
      <c r="W95" t="str">
        <f t="shared" si="5"/>
        <v>STRIKE</v>
      </c>
    </row>
    <row r="96" spans="12:23" x14ac:dyDescent="0.25">
      <c r="L96" t="s">
        <v>8417</v>
      </c>
      <c r="M96" s="10">
        <v>801204.97000000009</v>
      </c>
      <c r="N96" s="13">
        <v>2.464143241130496E-3</v>
      </c>
      <c r="O96" s="13">
        <f>IF(M96="","",IF(M96&gt;0,SUM($N$20:N96)))</f>
        <v>0.42245501104268202</v>
      </c>
      <c r="P96" s="8" t="e">
        <f>IF(M96="","",IF(M96&gt;0,IF(O96&gt;#REF!,"STRIKE",IF(O96&lt;#REF!,"GOOD"))))</f>
        <v>#REF!</v>
      </c>
      <c r="S96" s="8">
        <f t="shared" si="3"/>
        <v>1834</v>
      </c>
      <c r="T96" t="s">
        <v>8469</v>
      </c>
      <c r="U96" s="10">
        <v>11854.08</v>
      </c>
      <c r="V96" s="8" t="e">
        <f t="shared" si="4"/>
        <v>#REF!</v>
      </c>
      <c r="W96" t="str">
        <f t="shared" si="5"/>
        <v>STRIKE</v>
      </c>
    </row>
    <row r="97" spans="12:23" x14ac:dyDescent="0.25">
      <c r="L97" t="s">
        <v>8117</v>
      </c>
      <c r="M97" s="10">
        <v>794413.53</v>
      </c>
      <c r="N97" s="13">
        <v>2.4432558507620321E-3</v>
      </c>
      <c r="O97" s="13">
        <f>IF(M97="","",IF(M97&gt;0,SUM($N$20:N97)))</f>
        <v>0.42489826689344407</v>
      </c>
      <c r="P97" s="8" t="e">
        <f>IF(M97="","",IF(M97&gt;0,IF(O97&gt;#REF!,"STRIKE",IF(O97&lt;#REF!,"GOOD"))))</f>
        <v>#REF!</v>
      </c>
      <c r="S97" s="8">
        <f t="shared" si="3"/>
        <v>1833</v>
      </c>
      <c r="T97" t="s">
        <v>9971</v>
      </c>
      <c r="U97" s="10">
        <v>11895.57</v>
      </c>
      <c r="V97" s="8" t="e">
        <f t="shared" si="4"/>
        <v>#REF!</v>
      </c>
      <c r="W97" t="str">
        <f t="shared" si="5"/>
        <v>STRIKE</v>
      </c>
    </row>
    <row r="98" spans="12:23" x14ac:dyDescent="0.25">
      <c r="L98" t="s">
        <v>9377</v>
      </c>
      <c r="M98" s="10">
        <v>791282.72</v>
      </c>
      <c r="N98" s="13">
        <v>2.4336268986341341E-3</v>
      </c>
      <c r="O98" s="13">
        <f>IF(M98="","",IF(M98&gt;0,SUM($N$20:N98)))</f>
        <v>0.4273318937920782</v>
      </c>
      <c r="P98" s="8" t="e">
        <f>IF(M98="","",IF(M98&gt;0,IF(O98&gt;#REF!,"STRIKE",IF(O98&lt;#REF!,"GOOD"))))</f>
        <v>#REF!</v>
      </c>
      <c r="S98" s="8">
        <f t="shared" si="3"/>
        <v>1832</v>
      </c>
      <c r="T98" t="s">
        <v>8403</v>
      </c>
      <c r="U98" s="10">
        <v>11924.08</v>
      </c>
      <c r="V98" s="8" t="e">
        <f t="shared" si="4"/>
        <v>#REF!</v>
      </c>
      <c r="W98" t="str">
        <f t="shared" si="5"/>
        <v>STRIKE</v>
      </c>
    </row>
    <row r="99" spans="12:23" x14ac:dyDescent="0.25">
      <c r="L99" t="s">
        <v>8211</v>
      </c>
      <c r="M99" s="10">
        <v>780770.2</v>
      </c>
      <c r="N99" s="13">
        <v>2.4012951532316447E-3</v>
      </c>
      <c r="O99" s="13">
        <f>IF(M99="","",IF(M99&gt;0,SUM($N$20:N99)))</f>
        <v>0.42973318894530982</v>
      </c>
      <c r="P99" s="8" t="e">
        <f>IF(M99="","",IF(M99&gt;0,IF(O99&gt;#REF!,"STRIKE",IF(O99&lt;#REF!,"GOOD"))))</f>
        <v>#REF!</v>
      </c>
      <c r="S99" s="8">
        <f t="shared" si="3"/>
        <v>1831</v>
      </c>
      <c r="T99" t="s">
        <v>9130</v>
      </c>
      <c r="U99" s="10">
        <v>11928.12</v>
      </c>
      <c r="V99" s="8" t="e">
        <f t="shared" si="4"/>
        <v>#REF!</v>
      </c>
      <c r="W99" t="str">
        <f t="shared" si="5"/>
        <v>STRIKE</v>
      </c>
    </row>
    <row r="100" spans="12:23" x14ac:dyDescent="0.25">
      <c r="L100" t="s">
        <v>7599</v>
      </c>
      <c r="M100" s="10">
        <v>774580.08</v>
      </c>
      <c r="N100" s="13">
        <v>2.3822571505595111E-3</v>
      </c>
      <c r="O100" s="13">
        <f>IF(M100="","",IF(M100&gt;0,SUM($N$20:N100)))</f>
        <v>0.43211544609586933</v>
      </c>
      <c r="P100" s="8" t="e">
        <f>IF(M100="","",IF(M100&gt;0,IF(O100&gt;#REF!,"STRIKE",IF(O100&lt;#REF!,"GOOD"))))</f>
        <v>#REF!</v>
      </c>
      <c r="S100" s="8">
        <f t="shared" si="3"/>
        <v>1830</v>
      </c>
      <c r="T100" t="s">
        <v>8684</v>
      </c>
      <c r="U100" s="10">
        <v>11942.22</v>
      </c>
      <c r="V100" s="8" t="e">
        <f t="shared" si="4"/>
        <v>#REF!</v>
      </c>
      <c r="W100" t="str">
        <f t="shared" si="5"/>
        <v>STRIKE</v>
      </c>
    </row>
    <row r="101" spans="12:23" x14ac:dyDescent="0.25">
      <c r="L101" t="s">
        <v>8909</v>
      </c>
      <c r="M101" s="10">
        <v>774542.43</v>
      </c>
      <c r="N101" s="13">
        <v>2.3821413562290935E-3</v>
      </c>
      <c r="O101" s="13">
        <f>IF(M101="","",IF(M101&gt;0,SUM($N$20:N101)))</f>
        <v>0.43449758745209843</v>
      </c>
      <c r="P101" s="8" t="e">
        <f>IF(M101="","",IF(M101&gt;0,IF(O101&gt;#REF!,"STRIKE",IF(O101&lt;#REF!,"GOOD"))))</f>
        <v>#REF!</v>
      </c>
      <c r="S101" s="8">
        <f t="shared" si="3"/>
        <v>1829</v>
      </c>
      <c r="T101" t="s">
        <v>9308</v>
      </c>
      <c r="U101" s="10">
        <v>12063.54</v>
      </c>
      <c r="V101" s="8" t="e">
        <f t="shared" si="4"/>
        <v>#REF!</v>
      </c>
      <c r="W101" t="str">
        <f t="shared" si="5"/>
        <v>STRIKE</v>
      </c>
    </row>
    <row r="102" spans="12:23" x14ac:dyDescent="0.25">
      <c r="L102" t="s">
        <v>8133</v>
      </c>
      <c r="M102" s="10">
        <v>736682.96</v>
      </c>
      <c r="N102" s="13">
        <v>2.2657027910598297E-3</v>
      </c>
      <c r="O102" s="13">
        <f>IF(M102="","",IF(M102&gt;0,SUM($N$20:N102)))</f>
        <v>0.43676329024315824</v>
      </c>
      <c r="P102" s="8" t="e">
        <f>IF(M102="","",IF(M102&gt;0,IF(O102&gt;#REF!,"STRIKE",IF(O102&lt;#REF!,"GOOD"))))</f>
        <v>#REF!</v>
      </c>
      <c r="S102" s="8">
        <f t="shared" si="3"/>
        <v>1828</v>
      </c>
      <c r="T102" t="s">
        <v>10082</v>
      </c>
      <c r="U102" s="10">
        <v>12077.4</v>
      </c>
      <c r="V102" s="8" t="e">
        <f t="shared" si="4"/>
        <v>#REF!</v>
      </c>
      <c r="W102" t="str">
        <f t="shared" si="5"/>
        <v>STRIKE</v>
      </c>
    </row>
    <row r="103" spans="12:23" x14ac:dyDescent="0.25">
      <c r="L103" t="s">
        <v>6768</v>
      </c>
      <c r="M103" s="10">
        <v>726325.21</v>
      </c>
      <c r="N103" s="13">
        <v>2.2338470480084364E-3</v>
      </c>
      <c r="O103" s="13">
        <f>IF(M103="","",IF(M103&gt;0,SUM($N$20:N103)))</f>
        <v>0.43899713729116668</v>
      </c>
      <c r="P103" s="8" t="e">
        <f>IF(M103="","",IF(M103&gt;0,IF(O103&gt;#REF!,"STRIKE",IF(O103&lt;#REF!,"GOOD"))))</f>
        <v>#REF!</v>
      </c>
      <c r="S103" s="8">
        <f t="shared" si="3"/>
        <v>1827</v>
      </c>
      <c r="T103" t="s">
        <v>8300</v>
      </c>
      <c r="U103" s="10">
        <v>12081.01</v>
      </c>
      <c r="V103" s="8" t="e">
        <f t="shared" si="4"/>
        <v>#REF!</v>
      </c>
      <c r="W103" t="str">
        <f t="shared" si="5"/>
        <v>STRIKE</v>
      </c>
    </row>
    <row r="104" spans="12:23" x14ac:dyDescent="0.25">
      <c r="L104" t="s">
        <v>9268</v>
      </c>
      <c r="M104" s="10">
        <v>723543.98</v>
      </c>
      <c r="N104" s="13">
        <v>2.2252932454695814E-3</v>
      </c>
      <c r="O104" s="13">
        <f>IF(M104="","",IF(M104&gt;0,SUM($N$20:N104)))</f>
        <v>0.44122243053663629</v>
      </c>
      <c r="P104" s="8" t="e">
        <f>IF(M104="","",IF(M104&gt;0,IF(O104&gt;#REF!,"STRIKE",IF(O104&lt;#REF!,"GOOD"))))</f>
        <v>#REF!</v>
      </c>
      <c r="S104" s="8">
        <f t="shared" si="3"/>
        <v>1826</v>
      </c>
      <c r="T104" t="s">
        <v>10668</v>
      </c>
      <c r="U104" s="10">
        <v>12206.88</v>
      </c>
      <c r="V104" s="8" t="e">
        <f t="shared" si="4"/>
        <v>#REF!</v>
      </c>
      <c r="W104" t="str">
        <f t="shared" si="5"/>
        <v>STRIKE</v>
      </c>
    </row>
    <row r="105" spans="12:23" x14ac:dyDescent="0.25">
      <c r="L105" t="s">
        <v>8352</v>
      </c>
      <c r="M105" s="10">
        <v>718806.04</v>
      </c>
      <c r="N105" s="13">
        <v>2.2107214900948216E-3</v>
      </c>
      <c r="O105" s="13">
        <f>IF(M105="","",IF(M105&gt;0,SUM($N$20:N105)))</f>
        <v>0.44343315202673111</v>
      </c>
      <c r="P105" s="8" t="e">
        <f>IF(M105="","",IF(M105&gt;0,IF(O105&gt;#REF!,"STRIKE",IF(O105&lt;#REF!,"GOOD"))))</f>
        <v>#REF!</v>
      </c>
      <c r="S105" s="8">
        <f t="shared" si="3"/>
        <v>1825</v>
      </c>
      <c r="T105" t="s">
        <v>9121</v>
      </c>
      <c r="U105" s="10">
        <v>12303.48</v>
      </c>
      <c r="V105" s="8" t="e">
        <f t="shared" si="4"/>
        <v>#REF!</v>
      </c>
      <c r="W105" t="str">
        <f t="shared" si="5"/>
        <v>STRIKE</v>
      </c>
    </row>
    <row r="106" spans="12:23" x14ac:dyDescent="0.25">
      <c r="L106" t="s">
        <v>7013</v>
      </c>
      <c r="M106" s="10">
        <v>718465.35</v>
      </c>
      <c r="N106" s="13">
        <v>2.2096736821152719E-3</v>
      </c>
      <c r="O106" s="13">
        <f>IF(M106="","",IF(M106&gt;0,SUM($N$20:N106)))</f>
        <v>0.44564282570884639</v>
      </c>
      <c r="P106" s="8" t="e">
        <f>IF(M106="","",IF(M106&gt;0,IF(O106&gt;#REF!,"STRIKE",IF(O106&lt;#REF!,"GOOD"))))</f>
        <v>#REF!</v>
      </c>
      <c r="S106" s="8">
        <f t="shared" si="3"/>
        <v>1824</v>
      </c>
      <c r="T106" t="s">
        <v>8061</v>
      </c>
      <c r="U106" s="10">
        <v>12322.94</v>
      </c>
      <c r="V106" s="8" t="e">
        <f t="shared" si="4"/>
        <v>#REF!</v>
      </c>
      <c r="W106" t="str">
        <f t="shared" si="5"/>
        <v>STRIKE</v>
      </c>
    </row>
    <row r="107" spans="12:23" x14ac:dyDescent="0.25">
      <c r="L107" t="s">
        <v>8489</v>
      </c>
      <c r="M107" s="10">
        <v>713624.85</v>
      </c>
      <c r="N107" s="13">
        <v>2.1947864986786888E-3</v>
      </c>
      <c r="O107" s="13">
        <f>IF(M107="","",IF(M107&gt;0,SUM($N$20:N107)))</f>
        <v>0.4478376122075251</v>
      </c>
      <c r="P107" s="8" t="e">
        <f>IF(M107="","",IF(M107&gt;0,IF(O107&gt;#REF!,"STRIKE",IF(O107&lt;#REF!,"GOOD"))))</f>
        <v>#REF!</v>
      </c>
      <c r="S107" s="8">
        <f t="shared" si="3"/>
        <v>1823</v>
      </c>
      <c r="T107" t="s">
        <v>9124</v>
      </c>
      <c r="U107" s="10">
        <v>12325.2</v>
      </c>
      <c r="V107" s="8" t="e">
        <f t="shared" si="4"/>
        <v>#REF!</v>
      </c>
      <c r="W107" t="str">
        <f t="shared" si="5"/>
        <v>STRIKE</v>
      </c>
    </row>
    <row r="108" spans="12:23" x14ac:dyDescent="0.25">
      <c r="L108" t="s">
        <v>8213</v>
      </c>
      <c r="M108" s="10">
        <v>713109</v>
      </c>
      <c r="N108" s="13">
        <v>2.1931999779523669E-3</v>
      </c>
      <c r="O108" s="13">
        <f>IF(M108="","",IF(M108&gt;0,SUM($N$20:N108)))</f>
        <v>0.45003081218547747</v>
      </c>
      <c r="P108" s="8" t="e">
        <f>IF(M108="","",IF(M108&gt;0,IF(O108&gt;#REF!,"STRIKE",IF(O108&lt;#REF!,"GOOD"))))</f>
        <v>#REF!</v>
      </c>
      <c r="S108" s="8">
        <f t="shared" si="3"/>
        <v>1822</v>
      </c>
      <c r="T108" t="s">
        <v>9451</v>
      </c>
      <c r="U108" s="10">
        <v>12421.23</v>
      </c>
      <c r="V108" s="8" t="e">
        <f t="shared" si="4"/>
        <v>#REF!</v>
      </c>
      <c r="W108" t="str">
        <f t="shared" si="5"/>
        <v>STRIKE</v>
      </c>
    </row>
    <row r="109" spans="12:23" x14ac:dyDescent="0.25">
      <c r="L109" t="s">
        <v>7693</v>
      </c>
      <c r="M109" s="10">
        <v>709219.36</v>
      </c>
      <c r="N109" s="13">
        <v>2.1812372087792915E-3</v>
      </c>
      <c r="O109" s="13">
        <f>IF(M109="","",IF(M109&gt;0,SUM($N$20:N109)))</f>
        <v>0.45221204939425674</v>
      </c>
      <c r="P109" s="8" t="e">
        <f>IF(M109="","",IF(M109&gt;0,IF(O109&gt;#REF!,"STRIKE",IF(O109&lt;#REF!,"GOOD"))))</f>
        <v>#REF!</v>
      </c>
      <c r="S109" s="8">
        <f t="shared" si="3"/>
        <v>1821</v>
      </c>
      <c r="T109" t="s">
        <v>7979</v>
      </c>
      <c r="U109" s="10">
        <v>12442.08</v>
      </c>
      <c r="V109" s="8" t="e">
        <f t="shared" si="4"/>
        <v>#REF!</v>
      </c>
      <c r="W109" t="str">
        <f t="shared" si="5"/>
        <v>STRIKE</v>
      </c>
    </row>
    <row r="110" spans="12:23" x14ac:dyDescent="0.25">
      <c r="L110" t="s">
        <v>8083</v>
      </c>
      <c r="M110" s="10">
        <v>693821.78</v>
      </c>
      <c r="N110" s="13">
        <v>2.1338812335826248E-3</v>
      </c>
      <c r="O110" s="13">
        <f>IF(M110="","",IF(M110&gt;0,SUM($N$20:N110)))</f>
        <v>0.45434593062783935</v>
      </c>
      <c r="P110" s="8" t="e">
        <f>IF(M110="","",IF(M110&gt;0,IF(O110&gt;#REF!,"STRIKE",IF(O110&lt;#REF!,"GOOD"))))</f>
        <v>#REF!</v>
      </c>
      <c r="S110" s="8">
        <f t="shared" si="3"/>
        <v>1820</v>
      </c>
      <c r="T110" t="s">
        <v>7146</v>
      </c>
      <c r="U110" s="10">
        <v>12480.1</v>
      </c>
      <c r="V110" s="8" t="e">
        <f t="shared" si="4"/>
        <v>#REF!</v>
      </c>
      <c r="W110" t="str">
        <f t="shared" si="5"/>
        <v>STRIKE</v>
      </c>
    </row>
    <row r="111" spans="12:23" x14ac:dyDescent="0.25">
      <c r="L111" t="s">
        <v>7366</v>
      </c>
      <c r="M111" s="10">
        <v>691160.36</v>
      </c>
      <c r="N111" s="13">
        <v>2.1256959122848678E-3</v>
      </c>
      <c r="O111" s="13">
        <f>IF(M111="","",IF(M111&gt;0,SUM($N$20:N111)))</f>
        <v>0.45647162654012419</v>
      </c>
      <c r="P111" s="8" t="e">
        <f>IF(M111="","",IF(M111&gt;0,IF(O111&gt;#REF!,"STRIKE",IF(O111&lt;#REF!,"GOOD"))))</f>
        <v>#REF!</v>
      </c>
      <c r="S111" s="8">
        <f t="shared" si="3"/>
        <v>1819</v>
      </c>
      <c r="T111" t="s">
        <v>9962</v>
      </c>
      <c r="U111" s="10">
        <v>12505.74</v>
      </c>
      <c r="V111" s="8" t="e">
        <f t="shared" si="4"/>
        <v>#REF!</v>
      </c>
      <c r="W111" t="str">
        <f t="shared" si="5"/>
        <v>STRIKE</v>
      </c>
    </row>
    <row r="112" spans="12:23" x14ac:dyDescent="0.25">
      <c r="L112" t="s">
        <v>8336</v>
      </c>
      <c r="M112" s="10">
        <v>682193.12</v>
      </c>
      <c r="N112" s="13">
        <v>2.0981167475705065E-3</v>
      </c>
      <c r="O112" s="13">
        <f>IF(M112="","",IF(M112&gt;0,SUM($N$20:N112)))</f>
        <v>0.45856974328769468</v>
      </c>
      <c r="P112" s="8" t="e">
        <f>IF(M112="","",IF(M112&gt;0,IF(O112&gt;#REF!,"STRIKE",IF(O112&lt;#REF!,"GOOD"))))</f>
        <v>#REF!</v>
      </c>
      <c r="S112" s="8">
        <f t="shared" si="3"/>
        <v>1818</v>
      </c>
      <c r="T112" t="s">
        <v>9759</v>
      </c>
      <c r="U112" s="10">
        <v>12523.44</v>
      </c>
      <c r="V112" s="8" t="e">
        <f t="shared" si="4"/>
        <v>#REF!</v>
      </c>
      <c r="W112" t="str">
        <f t="shared" si="5"/>
        <v>STRIKE</v>
      </c>
    </row>
    <row r="113" spans="12:23" x14ac:dyDescent="0.25">
      <c r="L113" t="s">
        <v>7017</v>
      </c>
      <c r="M113" s="10">
        <v>673926.56</v>
      </c>
      <c r="N113" s="13">
        <v>2.0726925568650997E-3</v>
      </c>
      <c r="O113" s="13">
        <f>IF(M113="","",IF(M113&gt;0,SUM($N$20:N113)))</f>
        <v>0.46064243584455977</v>
      </c>
      <c r="P113" s="8" t="e">
        <f>IF(M113="","",IF(M113&gt;0,IF(O113&gt;#REF!,"STRIKE",IF(O113&lt;#REF!,"GOOD"))))</f>
        <v>#REF!</v>
      </c>
      <c r="S113" s="8">
        <f t="shared" si="3"/>
        <v>1817</v>
      </c>
      <c r="T113" t="s">
        <v>10091</v>
      </c>
      <c r="U113" s="10">
        <v>12547.08</v>
      </c>
      <c r="V113" s="8" t="e">
        <f t="shared" si="4"/>
        <v>#REF!</v>
      </c>
      <c r="W113" t="str">
        <f t="shared" si="5"/>
        <v>STRIKE</v>
      </c>
    </row>
    <row r="114" spans="12:23" x14ac:dyDescent="0.25">
      <c r="L114" t="s">
        <v>9829</v>
      </c>
      <c r="M114" s="10">
        <v>671444.74</v>
      </c>
      <c r="N114" s="13">
        <v>2.0650596037411289E-3</v>
      </c>
      <c r="O114" s="13">
        <f>IF(M114="","",IF(M114&gt;0,SUM($N$20:N114)))</f>
        <v>0.46270749544830092</v>
      </c>
      <c r="P114" s="8" t="e">
        <f>IF(M114="","",IF(M114&gt;0,IF(O114&gt;#REF!,"STRIKE",IF(O114&lt;#REF!,"GOOD"))))</f>
        <v>#REF!</v>
      </c>
      <c r="S114" s="8">
        <f t="shared" si="3"/>
        <v>1816</v>
      </c>
      <c r="T114" t="s">
        <v>10213</v>
      </c>
      <c r="U114" s="10">
        <v>12633.59</v>
      </c>
      <c r="V114" s="8" t="e">
        <f t="shared" si="4"/>
        <v>#REF!</v>
      </c>
      <c r="W114" t="str">
        <f t="shared" si="5"/>
        <v>STRIKE</v>
      </c>
    </row>
    <row r="115" spans="12:23" x14ac:dyDescent="0.25">
      <c r="L115" t="s">
        <v>9808</v>
      </c>
      <c r="M115" s="10">
        <v>666265.19999999995</v>
      </c>
      <c r="N115" s="13">
        <v>2.0491296869769265E-3</v>
      </c>
      <c r="O115" s="13">
        <f>IF(M115="","",IF(M115&gt;0,SUM($N$20:N115)))</f>
        <v>0.46475662513527782</v>
      </c>
      <c r="P115" s="8" t="e">
        <f>IF(M115="","",IF(M115&gt;0,IF(O115&gt;#REF!,"STRIKE",IF(O115&lt;#REF!,"GOOD"))))</f>
        <v>#REF!</v>
      </c>
      <c r="S115" s="8">
        <f t="shared" si="3"/>
        <v>1815</v>
      </c>
      <c r="T115" t="s">
        <v>9693</v>
      </c>
      <c r="U115" s="10">
        <v>12831.74</v>
      </c>
      <c r="V115" s="8" t="e">
        <f t="shared" si="4"/>
        <v>#REF!</v>
      </c>
      <c r="W115" t="str">
        <f t="shared" si="5"/>
        <v>STRIKE</v>
      </c>
    </row>
    <row r="116" spans="12:23" x14ac:dyDescent="0.25">
      <c r="L116" t="s">
        <v>7152</v>
      </c>
      <c r="M116" s="10">
        <v>665077.53</v>
      </c>
      <c r="N116" s="13">
        <v>2.0454769525172375E-3</v>
      </c>
      <c r="O116" s="13">
        <f>IF(M116="","",IF(M116&gt;0,SUM($N$20:N116)))</f>
        <v>0.46680210208779505</v>
      </c>
      <c r="P116" s="8" t="e">
        <f>IF(M116="","",IF(M116&gt;0,IF(O116&gt;#REF!,"STRIKE",IF(O116&lt;#REF!,"GOOD"))))</f>
        <v>#REF!</v>
      </c>
      <c r="S116" s="8">
        <f t="shared" si="3"/>
        <v>1814</v>
      </c>
      <c r="T116" t="s">
        <v>9170</v>
      </c>
      <c r="U116" s="10">
        <v>12912.04</v>
      </c>
      <c r="V116" s="8" t="e">
        <f t="shared" si="4"/>
        <v>#REF!</v>
      </c>
      <c r="W116" t="str">
        <f t="shared" si="5"/>
        <v>STRIKE</v>
      </c>
    </row>
    <row r="117" spans="12:23" x14ac:dyDescent="0.25">
      <c r="L117" t="s">
        <v>8029</v>
      </c>
      <c r="M117" s="10">
        <v>664477.98</v>
      </c>
      <c r="N117" s="13">
        <v>2.0436330085384325E-3</v>
      </c>
      <c r="O117" s="13">
        <f>IF(M117="","",IF(M117&gt;0,SUM($N$20:N117)))</f>
        <v>0.46884573509633348</v>
      </c>
      <c r="P117" s="8" t="e">
        <f>IF(M117="","",IF(M117&gt;0,IF(O117&gt;#REF!,"STRIKE",IF(O117&lt;#REF!,"GOOD"))))</f>
        <v>#REF!</v>
      </c>
      <c r="S117" s="8">
        <f t="shared" si="3"/>
        <v>1813</v>
      </c>
      <c r="T117" t="s">
        <v>9900</v>
      </c>
      <c r="U117" s="10">
        <v>12932.04</v>
      </c>
      <c r="V117" s="8" t="e">
        <f t="shared" si="4"/>
        <v>#REF!</v>
      </c>
      <c r="W117" t="str">
        <f t="shared" si="5"/>
        <v>STRIKE</v>
      </c>
    </row>
    <row r="118" spans="12:23" x14ac:dyDescent="0.25">
      <c r="L118" t="s">
        <v>9794</v>
      </c>
      <c r="M118" s="10">
        <v>655205.91</v>
      </c>
      <c r="N118" s="13">
        <v>2.0151163249464816E-3</v>
      </c>
      <c r="O118" s="13">
        <f>IF(M118="","",IF(M118&gt;0,SUM($N$20:N118)))</f>
        <v>0.47086085142127998</v>
      </c>
      <c r="P118" s="8" t="e">
        <f>IF(M118="","",IF(M118&gt;0,IF(O118&gt;#REF!,"STRIKE",IF(O118&lt;#REF!,"GOOD"))))</f>
        <v>#REF!</v>
      </c>
      <c r="S118" s="8">
        <f t="shared" si="3"/>
        <v>1812</v>
      </c>
      <c r="T118" t="s">
        <v>7196</v>
      </c>
      <c r="U118" s="10">
        <v>13110.84</v>
      </c>
      <c r="V118" s="8" t="e">
        <f t="shared" si="4"/>
        <v>#REF!</v>
      </c>
      <c r="W118" t="str">
        <f t="shared" si="5"/>
        <v>STRIKE</v>
      </c>
    </row>
    <row r="119" spans="12:23" x14ac:dyDescent="0.25">
      <c r="L119" t="s">
        <v>6518</v>
      </c>
      <c r="M119" s="10">
        <v>654098.31999999995</v>
      </c>
      <c r="N119" s="13">
        <v>2.0117098802604934E-3</v>
      </c>
      <c r="O119" s="13">
        <f>IF(M119="","",IF(M119&gt;0,SUM($N$20:N119)))</f>
        <v>0.47287256130154048</v>
      </c>
      <c r="P119" s="8" t="e">
        <f>IF(M119="","",IF(M119&gt;0,IF(O119&gt;#REF!,"STRIKE",IF(O119&lt;#REF!,"GOOD"))))</f>
        <v>#REF!</v>
      </c>
      <c r="S119" s="8">
        <f t="shared" si="3"/>
        <v>1811</v>
      </c>
      <c r="T119" t="s">
        <v>9158</v>
      </c>
      <c r="U119" s="10">
        <v>13120.8</v>
      </c>
      <c r="V119" s="8" t="e">
        <f t="shared" si="4"/>
        <v>#REF!</v>
      </c>
      <c r="W119" t="str">
        <f t="shared" si="5"/>
        <v>STRIKE</v>
      </c>
    </row>
    <row r="120" spans="12:23" x14ac:dyDescent="0.25">
      <c r="L120" t="s">
        <v>6603</v>
      </c>
      <c r="M120" s="10">
        <v>653280.96</v>
      </c>
      <c r="N120" s="13">
        <v>2.0091960514713753E-3</v>
      </c>
      <c r="O120" s="13">
        <f>IF(M120="","",IF(M120&gt;0,SUM($N$20:N120)))</f>
        <v>0.47488175735301186</v>
      </c>
      <c r="P120" s="8" t="e">
        <f>IF(M120="","",IF(M120&gt;0,IF(O120&gt;#REF!,"STRIKE",IF(O120&lt;#REF!,"GOOD"))))</f>
        <v>#REF!</v>
      </c>
      <c r="S120" s="8">
        <f t="shared" si="3"/>
        <v>1810</v>
      </c>
      <c r="T120" t="s">
        <v>9454</v>
      </c>
      <c r="U120" s="10">
        <v>13132.03</v>
      </c>
      <c r="V120" s="8" t="e">
        <f t="shared" si="4"/>
        <v>#REF!</v>
      </c>
      <c r="W120" t="str">
        <f t="shared" si="5"/>
        <v>STRIKE</v>
      </c>
    </row>
    <row r="121" spans="12:23" x14ac:dyDescent="0.25">
      <c r="L121" t="s">
        <v>8209</v>
      </c>
      <c r="M121" s="10">
        <v>641852.4</v>
      </c>
      <c r="N121" s="13">
        <v>1.9740469823388484E-3</v>
      </c>
      <c r="O121" s="13">
        <f>IF(M121="","",IF(M121&gt;0,SUM($N$20:N121)))</f>
        <v>0.47685580433535069</v>
      </c>
      <c r="P121" s="8" t="e">
        <f>IF(M121="","",IF(M121&gt;0,IF(O121&gt;#REF!,"STRIKE",IF(O121&lt;#REF!,"GOOD"))))</f>
        <v>#REF!</v>
      </c>
      <c r="S121" s="8">
        <f t="shared" si="3"/>
        <v>1809</v>
      </c>
      <c r="T121" t="s">
        <v>10344</v>
      </c>
      <c r="U121" s="10">
        <v>13254.94</v>
      </c>
      <c r="V121" s="8" t="e">
        <f t="shared" si="4"/>
        <v>#REF!</v>
      </c>
      <c r="W121" t="str">
        <f t="shared" si="5"/>
        <v>STRIKE</v>
      </c>
    </row>
    <row r="122" spans="12:23" x14ac:dyDescent="0.25">
      <c r="L122" t="s">
        <v>9380</v>
      </c>
      <c r="M122" s="10">
        <v>639652.80000000005</v>
      </c>
      <c r="N122" s="13">
        <v>1.967282009983284E-3</v>
      </c>
      <c r="O122" s="13">
        <f>IF(M122="","",IF(M122&gt;0,SUM($N$20:N122)))</f>
        <v>0.47882308634533399</v>
      </c>
      <c r="P122" s="8" t="e">
        <f>IF(M122="","",IF(M122&gt;0,IF(O122&gt;#REF!,"STRIKE",IF(O122&lt;#REF!,"GOOD"))))</f>
        <v>#REF!</v>
      </c>
      <c r="S122" s="8">
        <f t="shared" si="3"/>
        <v>1808</v>
      </c>
      <c r="T122" t="s">
        <v>10004</v>
      </c>
      <c r="U122" s="10">
        <v>13292.16</v>
      </c>
      <c r="V122" s="8" t="e">
        <f t="shared" si="4"/>
        <v>#REF!</v>
      </c>
      <c r="W122" t="str">
        <f t="shared" si="5"/>
        <v>STRIKE</v>
      </c>
    </row>
    <row r="123" spans="12:23" x14ac:dyDescent="0.25">
      <c r="L123" t="s">
        <v>7272</v>
      </c>
      <c r="M123" s="10">
        <v>629808.05000000005</v>
      </c>
      <c r="N123" s="13">
        <v>1.9370040223503325E-3</v>
      </c>
      <c r="O123" s="13">
        <f>IF(M123="","",IF(M123&gt;0,SUM($N$20:N123)))</f>
        <v>0.4807600903676843</v>
      </c>
      <c r="P123" s="8" t="e">
        <f>IF(M123="","",IF(M123&gt;0,IF(O123&gt;#REF!,"STRIKE",IF(O123&lt;#REF!,"GOOD"))))</f>
        <v>#REF!</v>
      </c>
      <c r="S123" s="8">
        <f t="shared" si="3"/>
        <v>1807</v>
      </c>
      <c r="T123" t="s">
        <v>9021</v>
      </c>
      <c r="U123" s="10">
        <v>13315.2</v>
      </c>
      <c r="V123" s="8" t="e">
        <f t="shared" si="4"/>
        <v>#REF!</v>
      </c>
      <c r="W123" t="str">
        <f t="shared" si="5"/>
        <v>STRIKE</v>
      </c>
    </row>
    <row r="124" spans="12:23" x14ac:dyDescent="0.25">
      <c r="L124" t="s">
        <v>8358</v>
      </c>
      <c r="M124" s="10">
        <v>628272.78</v>
      </c>
      <c r="N124" s="13">
        <v>1.932282227883917E-3</v>
      </c>
      <c r="O124" s="13">
        <f>IF(M124="","",IF(M124&gt;0,SUM($N$20:N124)))</f>
        <v>0.48269237259556824</v>
      </c>
      <c r="P124" s="8" t="e">
        <f>IF(M124="","",IF(M124&gt;0,IF(O124&gt;#REF!,"STRIKE",IF(O124&lt;#REF!,"GOOD"))))</f>
        <v>#REF!</v>
      </c>
      <c r="S124" s="8">
        <f t="shared" si="3"/>
        <v>1806</v>
      </c>
      <c r="T124" t="s">
        <v>9015</v>
      </c>
      <c r="U124" s="10">
        <v>13380</v>
      </c>
      <c r="V124" s="8" t="e">
        <f t="shared" si="4"/>
        <v>#REF!</v>
      </c>
      <c r="W124" t="str">
        <f t="shared" si="5"/>
        <v>STRIKE</v>
      </c>
    </row>
    <row r="125" spans="12:23" x14ac:dyDescent="0.25">
      <c r="L125" t="s">
        <v>8271</v>
      </c>
      <c r="M125" s="10">
        <v>626878.97</v>
      </c>
      <c r="N125" s="13">
        <v>1.9279955002430237E-3</v>
      </c>
      <c r="O125" s="13">
        <f>IF(M125="","",IF(M125&gt;0,SUM($N$20:N125)))</f>
        <v>0.48462036809581127</v>
      </c>
      <c r="P125" s="8" t="e">
        <f>IF(M125="","",IF(M125&gt;0,IF(O125&gt;#REF!,"STRIKE",IF(O125&lt;#REF!,"GOOD"))))</f>
        <v>#REF!</v>
      </c>
      <c r="S125" s="8">
        <f t="shared" si="3"/>
        <v>1805</v>
      </c>
      <c r="T125" t="s">
        <v>10061</v>
      </c>
      <c r="U125" s="10">
        <v>13408.56</v>
      </c>
      <c r="V125" s="8" t="e">
        <f t="shared" si="4"/>
        <v>#REF!</v>
      </c>
      <c r="W125" t="str">
        <f t="shared" si="5"/>
        <v>STRIKE</v>
      </c>
    </row>
    <row r="126" spans="12:23" x14ac:dyDescent="0.25">
      <c r="L126" t="s">
        <v>8041</v>
      </c>
      <c r="M126" s="10">
        <v>620995.24</v>
      </c>
      <c r="N126" s="13">
        <v>1.9098998143012144E-3</v>
      </c>
      <c r="O126" s="13">
        <f>IF(M126="","",IF(M126&gt;0,SUM($N$20:N126)))</f>
        <v>0.4865302679101125</v>
      </c>
      <c r="P126" s="8" t="e">
        <f>IF(M126="","",IF(M126&gt;0,IF(O126&gt;#REF!,"STRIKE",IF(O126&lt;#REF!,"GOOD"))))</f>
        <v>#REF!</v>
      </c>
      <c r="S126" s="8">
        <f t="shared" si="3"/>
        <v>1804</v>
      </c>
      <c r="T126" t="s">
        <v>9497</v>
      </c>
      <c r="U126" s="10">
        <v>13496.94</v>
      </c>
      <c r="V126" s="8" t="e">
        <f t="shared" si="4"/>
        <v>#REF!</v>
      </c>
      <c r="W126" t="str">
        <f t="shared" si="5"/>
        <v>STRIKE</v>
      </c>
    </row>
    <row r="127" spans="12:23" x14ac:dyDescent="0.25">
      <c r="L127" t="s">
        <v>6423</v>
      </c>
      <c r="M127" s="10">
        <v>620136.6</v>
      </c>
      <c r="N127" s="13">
        <v>1.9072590269474312E-3</v>
      </c>
      <c r="O127" s="13">
        <f>IF(M127="","",IF(M127&gt;0,SUM($N$20:N127)))</f>
        <v>0.48843752693705994</v>
      </c>
      <c r="P127" s="8" t="e">
        <f>IF(M127="","",IF(M127&gt;0,IF(O127&gt;#REF!,"STRIKE",IF(O127&lt;#REF!,"GOOD"))))</f>
        <v>#REF!</v>
      </c>
      <c r="S127" s="8">
        <f t="shared" si="3"/>
        <v>1803</v>
      </c>
      <c r="T127" t="s">
        <v>9212</v>
      </c>
      <c r="U127" s="10">
        <v>13499.95</v>
      </c>
      <c r="V127" s="8" t="e">
        <f t="shared" si="4"/>
        <v>#REF!</v>
      </c>
      <c r="W127" t="str">
        <f t="shared" si="5"/>
        <v>STRIKE</v>
      </c>
    </row>
    <row r="128" spans="12:23" x14ac:dyDescent="0.25">
      <c r="L128" t="s">
        <v>9048</v>
      </c>
      <c r="M128" s="10">
        <v>615807.80000000005</v>
      </c>
      <c r="N128" s="13">
        <v>1.8939456007186779E-3</v>
      </c>
      <c r="O128" s="13">
        <f>IF(M128="","",IF(M128&gt;0,SUM($N$20:N128)))</f>
        <v>0.49033147253777865</v>
      </c>
      <c r="P128" s="8" t="e">
        <f>IF(M128="","",IF(M128&gt;0,IF(O128&gt;#REF!,"STRIKE",IF(O128&lt;#REF!,"GOOD"))))</f>
        <v>#REF!</v>
      </c>
      <c r="S128" s="8">
        <f t="shared" si="3"/>
        <v>1802</v>
      </c>
      <c r="T128" t="s">
        <v>7188</v>
      </c>
      <c r="U128" s="10">
        <v>13535.25</v>
      </c>
      <c r="V128" s="8" t="e">
        <f t="shared" si="4"/>
        <v>#REF!</v>
      </c>
      <c r="W128" t="str">
        <f t="shared" si="5"/>
        <v>STRIKE</v>
      </c>
    </row>
    <row r="129" spans="12:23" x14ac:dyDescent="0.25">
      <c r="L129" t="s">
        <v>6772</v>
      </c>
      <c r="M129" s="10">
        <v>604419.30000000005</v>
      </c>
      <c r="N129" s="13">
        <v>1.8589197379839338E-3</v>
      </c>
      <c r="O129" s="13">
        <f>IF(M129="","",IF(M129&gt;0,SUM($N$20:N129)))</f>
        <v>0.49219039227576256</v>
      </c>
      <c r="P129" s="8" t="e">
        <f>IF(M129="","",IF(M129&gt;0,IF(O129&gt;#REF!,"STRIKE",IF(O129&lt;#REF!,"GOOD"))))</f>
        <v>#REF!</v>
      </c>
      <c r="S129" s="8">
        <f t="shared" si="3"/>
        <v>1801</v>
      </c>
      <c r="T129" t="s">
        <v>7176</v>
      </c>
      <c r="U129" s="10">
        <v>13559.04</v>
      </c>
      <c r="V129" s="8" t="e">
        <f t="shared" si="4"/>
        <v>#REF!</v>
      </c>
      <c r="W129" t="str">
        <f t="shared" si="5"/>
        <v>STRIKE</v>
      </c>
    </row>
    <row r="130" spans="12:23" x14ac:dyDescent="0.25">
      <c r="L130" t="s">
        <v>9833</v>
      </c>
      <c r="M130" s="10">
        <v>601695.36</v>
      </c>
      <c r="N130" s="13">
        <v>1.8505421335112042E-3</v>
      </c>
      <c r="O130" s="13">
        <f>IF(M130="","",IF(M130&gt;0,SUM($N$20:N130)))</f>
        <v>0.49404093440927377</v>
      </c>
      <c r="P130" s="8" t="e">
        <f>IF(M130="","",IF(M130&gt;0,IF(O130&gt;#REF!,"STRIKE",IF(O130&lt;#REF!,"GOOD"))))</f>
        <v>#REF!</v>
      </c>
      <c r="S130" s="8">
        <f t="shared" si="3"/>
        <v>1800</v>
      </c>
      <c r="T130" t="s">
        <v>10311</v>
      </c>
      <c r="U130" s="10">
        <v>13624.26</v>
      </c>
      <c r="V130" s="8" t="e">
        <f t="shared" si="4"/>
        <v>#REF!</v>
      </c>
      <c r="W130" t="str">
        <f t="shared" si="5"/>
        <v>STRIKE</v>
      </c>
    </row>
    <row r="131" spans="12:23" x14ac:dyDescent="0.25">
      <c r="L131" t="s">
        <v>8045</v>
      </c>
      <c r="M131" s="10">
        <v>591786.5</v>
      </c>
      <c r="N131" s="13">
        <v>1.8200669725841469E-3</v>
      </c>
      <c r="O131" s="13">
        <f>IF(M131="","",IF(M131&gt;0,SUM($N$20:N131)))</f>
        <v>0.4958610013818579</v>
      </c>
      <c r="P131" s="8" t="e">
        <f>IF(M131="","",IF(M131&gt;0,IF(O131&gt;#REF!,"STRIKE",IF(O131&lt;#REF!,"GOOD"))))</f>
        <v>#REF!</v>
      </c>
      <c r="S131" s="8">
        <f t="shared" si="3"/>
        <v>1799</v>
      </c>
      <c r="T131" t="s">
        <v>9472</v>
      </c>
      <c r="U131" s="10">
        <v>13665.6</v>
      </c>
      <c r="V131" s="8" t="e">
        <f t="shared" si="4"/>
        <v>#REF!</v>
      </c>
      <c r="W131" t="str">
        <f t="shared" si="5"/>
        <v>STRIKE</v>
      </c>
    </row>
    <row r="132" spans="12:23" x14ac:dyDescent="0.25">
      <c r="L132" t="s">
        <v>8255</v>
      </c>
      <c r="M132" s="10">
        <v>586656.18000000005</v>
      </c>
      <c r="N132" s="13">
        <v>1.8042884342248098E-3</v>
      </c>
      <c r="O132" s="13">
        <f>IF(M132="","",IF(M132&gt;0,SUM($N$20:N132)))</f>
        <v>0.49766528981608271</v>
      </c>
      <c r="P132" s="8" t="e">
        <f>IF(M132="","",IF(M132&gt;0,IF(O132&gt;#REF!,"STRIKE",IF(O132&lt;#REF!,"GOOD"))))</f>
        <v>#REF!</v>
      </c>
      <c r="S132" s="8">
        <f t="shared" si="3"/>
        <v>1798</v>
      </c>
      <c r="T132" t="s">
        <v>10396</v>
      </c>
      <c r="U132" s="10">
        <v>13668</v>
      </c>
      <c r="V132" s="8" t="e">
        <f t="shared" si="4"/>
        <v>#REF!</v>
      </c>
      <c r="W132" t="str">
        <f t="shared" si="5"/>
        <v>STRIKE</v>
      </c>
    </row>
    <row r="133" spans="12:23" x14ac:dyDescent="0.25">
      <c r="L133" t="s">
        <v>8462</v>
      </c>
      <c r="M133" s="10">
        <v>584587.32999999996</v>
      </c>
      <c r="N133" s="13">
        <v>1.7979255895904172E-3</v>
      </c>
      <c r="O133" s="13">
        <f>IF(M133="","",IF(M133&gt;0,SUM($N$20:N133)))</f>
        <v>0.49946321540567312</v>
      </c>
      <c r="P133" s="8" t="e">
        <f>IF(M133="","",IF(M133&gt;0,IF(O133&gt;#REF!,"STRIKE",IF(O133&lt;#REF!,"GOOD"))))</f>
        <v>#REF!</v>
      </c>
      <c r="S133" s="8">
        <f t="shared" si="3"/>
        <v>1797</v>
      </c>
      <c r="T133" t="s">
        <v>8636</v>
      </c>
      <c r="U133" s="10">
        <v>13692.44</v>
      </c>
      <c r="V133" s="8" t="e">
        <f t="shared" si="4"/>
        <v>#REF!</v>
      </c>
      <c r="W133" t="str">
        <f t="shared" si="5"/>
        <v>STRIKE</v>
      </c>
    </row>
    <row r="134" spans="12:23" x14ac:dyDescent="0.25">
      <c r="L134" t="s">
        <v>8997</v>
      </c>
      <c r="M134" s="10">
        <v>580342.80000000005</v>
      </c>
      <c r="N134" s="13">
        <v>1.7848713396757226E-3</v>
      </c>
      <c r="O134" s="13">
        <f>IF(M134="","",IF(M134&gt;0,SUM($N$20:N134)))</f>
        <v>0.50124808674534882</v>
      </c>
      <c r="P134" s="8" t="e">
        <f>IF(M134="","",IF(M134&gt;0,IF(O134&gt;#REF!,"STRIKE",IF(O134&lt;#REF!,"GOOD"))))</f>
        <v>#REF!</v>
      </c>
      <c r="S134" s="8">
        <f t="shared" si="3"/>
        <v>1796</v>
      </c>
      <c r="T134" t="s">
        <v>10210</v>
      </c>
      <c r="U134" s="10">
        <v>13710.4</v>
      </c>
      <c r="V134" s="8" t="e">
        <f t="shared" si="4"/>
        <v>#REF!</v>
      </c>
      <c r="W134" t="str">
        <f t="shared" si="5"/>
        <v>STRIKE</v>
      </c>
    </row>
    <row r="135" spans="12:23" x14ac:dyDescent="0.25">
      <c r="L135" t="s">
        <v>6731</v>
      </c>
      <c r="M135" s="10">
        <v>577600.78</v>
      </c>
      <c r="N135" s="13">
        <v>1.7764381293200197E-3</v>
      </c>
      <c r="O135" s="13">
        <f>IF(M135="","",IF(M135&gt;0,SUM($N$20:N135)))</f>
        <v>0.50302452487466887</v>
      </c>
      <c r="P135" s="8" t="e">
        <f>IF(M135="","",IF(M135&gt;0,IF(O135&gt;#REF!,"STRIKE",IF(O135&lt;#REF!,"GOOD"))))</f>
        <v>#REF!</v>
      </c>
      <c r="S135" s="8">
        <f t="shared" si="3"/>
        <v>1795</v>
      </c>
      <c r="T135" t="s">
        <v>10172</v>
      </c>
      <c r="U135" s="10">
        <v>13744.62</v>
      </c>
      <c r="V135" s="8" t="e">
        <f t="shared" si="4"/>
        <v>#REF!</v>
      </c>
      <c r="W135" t="str">
        <f t="shared" si="5"/>
        <v>STRIKE</v>
      </c>
    </row>
    <row r="136" spans="12:23" x14ac:dyDescent="0.25">
      <c r="L136" t="s">
        <v>7725</v>
      </c>
      <c r="M136" s="10">
        <v>566736.69999999995</v>
      </c>
      <c r="N136" s="13">
        <v>1.7430251447461706E-3</v>
      </c>
      <c r="O136" s="13">
        <f>IF(M136="","",IF(M136&gt;0,SUM($N$20:N136)))</f>
        <v>0.50476755001941509</v>
      </c>
      <c r="P136" s="8" t="e">
        <f>IF(M136="","",IF(M136&gt;0,IF(O136&gt;#REF!,"STRIKE",IF(O136&lt;#REF!,"GOOD"))))</f>
        <v>#REF!</v>
      </c>
      <c r="S136" s="8">
        <f t="shared" si="3"/>
        <v>1794</v>
      </c>
      <c r="T136" t="s">
        <v>10354</v>
      </c>
      <c r="U136" s="10">
        <v>13760.05</v>
      </c>
      <c r="V136" s="8" t="e">
        <f t="shared" si="4"/>
        <v>#REF!</v>
      </c>
      <c r="W136" t="str">
        <f t="shared" si="5"/>
        <v>STRIKE</v>
      </c>
    </row>
    <row r="137" spans="12:23" x14ac:dyDescent="0.25">
      <c r="L137" t="s">
        <v>9788</v>
      </c>
      <c r="M137" s="10">
        <v>557194.97</v>
      </c>
      <c r="N137" s="13">
        <v>1.7136791092514183E-3</v>
      </c>
      <c r="O137" s="13">
        <f>IF(M137="","",IF(M137&gt;0,SUM($N$20:N137)))</f>
        <v>0.50648122912866655</v>
      </c>
      <c r="P137" s="8" t="e">
        <f>IF(M137="","",IF(M137&gt;0,IF(O137&gt;#REF!,"STRIKE",IF(O137&lt;#REF!,"GOOD"))))</f>
        <v>#REF!</v>
      </c>
      <c r="S137" s="8">
        <f t="shared" si="3"/>
        <v>1793</v>
      </c>
      <c r="T137" t="s">
        <v>8386</v>
      </c>
      <c r="U137" s="10">
        <v>13806.18</v>
      </c>
      <c r="V137" s="8" t="e">
        <f t="shared" si="4"/>
        <v>#REF!</v>
      </c>
      <c r="W137" t="str">
        <f t="shared" si="5"/>
        <v>STRIKE</v>
      </c>
    </row>
    <row r="138" spans="12:23" x14ac:dyDescent="0.25">
      <c r="L138" t="s">
        <v>7672</v>
      </c>
      <c r="M138" s="10">
        <v>551143.02</v>
      </c>
      <c r="N138" s="13">
        <v>1.6950660548564118E-3</v>
      </c>
      <c r="O138" s="13">
        <f>IF(M138="","",IF(M138&gt;0,SUM($N$20:N138)))</f>
        <v>0.50817629518352292</v>
      </c>
      <c r="P138" s="8" t="e">
        <f>IF(M138="","",IF(M138&gt;0,IF(O138&gt;#REF!,"STRIKE",IF(O138&lt;#REF!,"GOOD"))))</f>
        <v>#REF!</v>
      </c>
      <c r="S138" s="8">
        <f t="shared" si="3"/>
        <v>1792</v>
      </c>
      <c r="T138" t="s">
        <v>7656</v>
      </c>
      <c r="U138" s="10">
        <v>13808.88</v>
      </c>
      <c r="V138" s="8" t="e">
        <f t="shared" si="4"/>
        <v>#REF!</v>
      </c>
      <c r="W138" t="str">
        <f t="shared" si="5"/>
        <v>STRIKE</v>
      </c>
    </row>
    <row r="139" spans="12:23" x14ac:dyDescent="0.25">
      <c r="L139" t="s">
        <v>7007</v>
      </c>
      <c r="M139" s="10">
        <v>546796.62</v>
      </c>
      <c r="N139" s="13">
        <v>1.6816984990070643E-3</v>
      </c>
      <c r="O139" s="13">
        <f>IF(M139="","",IF(M139&gt;0,SUM($N$20:N139)))</f>
        <v>0.50985799368252993</v>
      </c>
      <c r="P139" s="8" t="e">
        <f>IF(M139="","",IF(M139&gt;0,IF(O139&gt;#REF!,"STRIKE",IF(O139&lt;#REF!,"GOOD"))))</f>
        <v>#REF!</v>
      </c>
      <c r="S139" s="8">
        <f t="shared" si="3"/>
        <v>1791</v>
      </c>
      <c r="T139" t="s">
        <v>10267</v>
      </c>
      <c r="U139" s="10">
        <v>13987.58</v>
      </c>
      <c r="V139" s="8" t="e">
        <f t="shared" si="4"/>
        <v>#REF!</v>
      </c>
      <c r="W139" t="str">
        <f t="shared" si="5"/>
        <v>STRIKE</v>
      </c>
    </row>
    <row r="140" spans="12:23" x14ac:dyDescent="0.25">
      <c r="L140" t="s">
        <v>10459</v>
      </c>
      <c r="M140" s="10">
        <v>546669.12</v>
      </c>
      <c r="N140" s="13">
        <v>1.6813063668124225E-3</v>
      </c>
      <c r="O140" s="13">
        <f>IF(M140="","",IF(M140&gt;0,SUM($N$20:N140)))</f>
        <v>0.51153930004934234</v>
      </c>
      <c r="P140" s="8" t="e">
        <f>IF(M140="","",IF(M140&gt;0,IF(O140&gt;#REF!,"STRIKE",IF(O140&lt;#REF!,"GOOD"))))</f>
        <v>#REF!</v>
      </c>
      <c r="S140" s="8">
        <f t="shared" si="3"/>
        <v>1790</v>
      </c>
      <c r="T140" t="s">
        <v>8394</v>
      </c>
      <c r="U140" s="10">
        <v>14003.42</v>
      </c>
      <c r="V140" s="8" t="e">
        <f t="shared" si="4"/>
        <v>#REF!</v>
      </c>
      <c r="W140" t="str">
        <f t="shared" si="5"/>
        <v>STRIKE</v>
      </c>
    </row>
    <row r="141" spans="12:23" x14ac:dyDescent="0.25">
      <c r="L141" t="s">
        <v>7280</v>
      </c>
      <c r="M141" s="10">
        <v>542714.69999999995</v>
      </c>
      <c r="N141" s="13">
        <v>1.6691443637290024E-3</v>
      </c>
      <c r="O141" s="13">
        <f>IF(M141="","",IF(M141&gt;0,SUM($N$20:N141)))</f>
        <v>0.51320844441307134</v>
      </c>
      <c r="P141" s="8" t="e">
        <f>IF(M141="","",IF(M141&gt;0,IF(O141&gt;#REF!,"STRIKE",IF(O141&lt;#REF!,"GOOD"))))</f>
        <v>#REF!</v>
      </c>
      <c r="S141" s="8">
        <f t="shared" si="3"/>
        <v>1789</v>
      </c>
      <c r="T141" t="s">
        <v>7845</v>
      </c>
      <c r="U141" s="10">
        <v>14019.2</v>
      </c>
      <c r="V141" s="8" t="e">
        <f t="shared" si="4"/>
        <v>#REF!</v>
      </c>
      <c r="W141" t="str">
        <f t="shared" si="5"/>
        <v>STRIKE</v>
      </c>
    </row>
    <row r="142" spans="12:23" x14ac:dyDescent="0.25">
      <c r="L142" t="s">
        <v>8125</v>
      </c>
      <c r="M142" s="10">
        <v>542465.97</v>
      </c>
      <c r="N142" s="13">
        <v>1.6683793830170551E-3</v>
      </c>
      <c r="O142" s="13">
        <f>IF(M142="","",IF(M142&gt;0,SUM($N$20:N142)))</f>
        <v>0.51487682379608835</v>
      </c>
      <c r="P142" s="8" t="e">
        <f>IF(M142="","",IF(M142&gt;0,IF(O142&gt;#REF!,"STRIKE",IF(O142&lt;#REF!,"GOOD"))))</f>
        <v>#REF!</v>
      </c>
      <c r="S142" s="8">
        <f t="shared" si="3"/>
        <v>1788</v>
      </c>
      <c r="T142" t="s">
        <v>6707</v>
      </c>
      <c r="U142" s="10">
        <v>14041.44</v>
      </c>
      <c r="V142" s="8" t="e">
        <f t="shared" si="4"/>
        <v>#REF!</v>
      </c>
      <c r="W142" t="str">
        <f t="shared" si="5"/>
        <v>STRIKE</v>
      </c>
    </row>
    <row r="143" spans="12:23" x14ac:dyDescent="0.25">
      <c r="L143" t="s">
        <v>10581</v>
      </c>
      <c r="M143" s="10">
        <v>533034.57999999996</v>
      </c>
      <c r="N143" s="13">
        <v>1.6393727033368658E-3</v>
      </c>
      <c r="O143" s="13">
        <f>IF(M143="","",IF(M143&gt;0,SUM($N$20:N143)))</f>
        <v>0.51651619649942526</v>
      </c>
      <c r="P143" s="8" t="e">
        <f>IF(M143="","",IF(M143&gt;0,IF(O143&gt;#REF!,"STRIKE",IF(O143&lt;#REF!,"GOOD"))))</f>
        <v>#REF!</v>
      </c>
      <c r="S143" s="8">
        <f t="shared" si="3"/>
        <v>1787</v>
      </c>
      <c r="T143" t="s">
        <v>8579</v>
      </c>
      <c r="U143" s="10">
        <v>14065.2</v>
      </c>
      <c r="V143" s="8" t="e">
        <f t="shared" si="4"/>
        <v>#REF!</v>
      </c>
      <c r="W143" t="str">
        <f t="shared" si="5"/>
        <v>STRIKE</v>
      </c>
    </row>
    <row r="144" spans="12:23" x14ac:dyDescent="0.25">
      <c r="L144" t="s">
        <v>8137</v>
      </c>
      <c r="M144" s="10">
        <v>520357.6</v>
      </c>
      <c r="N144" s="13">
        <v>1.6003840602872021E-3</v>
      </c>
      <c r="O144" s="13">
        <f>IF(M144="","",IF(M144&gt;0,SUM($N$20:N144)))</f>
        <v>0.51811658055971244</v>
      </c>
      <c r="P144" s="8" t="e">
        <f>IF(M144="","",IF(M144&gt;0,IF(O144&gt;#REF!,"STRIKE",IF(O144&lt;#REF!,"GOOD"))))</f>
        <v>#REF!</v>
      </c>
      <c r="S144" s="8">
        <f t="shared" si="3"/>
        <v>1786</v>
      </c>
      <c r="T144" t="s">
        <v>6435</v>
      </c>
      <c r="U144" s="10">
        <v>14116.44</v>
      </c>
      <c r="V144" s="8" t="e">
        <f t="shared" si="4"/>
        <v>#REF!</v>
      </c>
      <c r="W144" t="str">
        <f t="shared" si="5"/>
        <v>STRIKE</v>
      </c>
    </row>
    <row r="145" spans="12:23" x14ac:dyDescent="0.25">
      <c r="L145" t="s">
        <v>7304</v>
      </c>
      <c r="M145" s="10">
        <v>517573.31</v>
      </c>
      <c r="N145" s="13">
        <v>1.5918208465756757E-3</v>
      </c>
      <c r="O145" s="13">
        <f>IF(M145="","",IF(M145&gt;0,SUM($N$20:N145)))</f>
        <v>0.51970840140628816</v>
      </c>
      <c r="P145" s="8" t="e">
        <f>IF(M145="","",IF(M145&gt;0,IF(O145&gt;#REF!,"STRIKE",IF(O145&lt;#REF!,"GOOD"))))</f>
        <v>#REF!</v>
      </c>
      <c r="S145" s="8">
        <f t="shared" si="3"/>
        <v>1785</v>
      </c>
      <c r="T145" t="s">
        <v>6599</v>
      </c>
      <c r="U145" s="10">
        <v>14190.1</v>
      </c>
      <c r="V145" s="8" t="e">
        <f t="shared" si="4"/>
        <v>#REF!</v>
      </c>
      <c r="W145" t="str">
        <f t="shared" si="5"/>
        <v>STRIKE</v>
      </c>
    </row>
    <row r="146" spans="12:23" x14ac:dyDescent="0.25">
      <c r="L146" t="s">
        <v>8035</v>
      </c>
      <c r="M146" s="10">
        <v>517390.47</v>
      </c>
      <c r="N146" s="13">
        <v>1.5912585136308259E-3</v>
      </c>
      <c r="O146" s="13">
        <f>IF(M146="","",IF(M146&gt;0,SUM($N$20:N146)))</f>
        <v>0.521299659919919</v>
      </c>
      <c r="P146" s="8" t="e">
        <f>IF(M146="","",IF(M146&gt;0,IF(O146&gt;#REF!,"STRIKE",IF(O146&lt;#REF!,"GOOD"))))</f>
        <v>#REF!</v>
      </c>
      <c r="S146" s="8">
        <f t="shared" si="3"/>
        <v>1784</v>
      </c>
      <c r="T146" t="s">
        <v>8292</v>
      </c>
      <c r="U146" s="10">
        <v>14259.6</v>
      </c>
      <c r="V146" s="8" t="e">
        <f t="shared" si="4"/>
        <v>#REF!</v>
      </c>
      <c r="W146" t="str">
        <f t="shared" si="5"/>
        <v>STRIKE</v>
      </c>
    </row>
    <row r="147" spans="12:23" x14ac:dyDescent="0.25">
      <c r="L147" t="s">
        <v>7632</v>
      </c>
      <c r="M147" s="10">
        <v>509622.26</v>
      </c>
      <c r="N147" s="13">
        <v>1.56736702158581E-3</v>
      </c>
      <c r="O147" s="13">
        <f>IF(M147="","",IF(M147&gt;0,SUM($N$20:N147)))</f>
        <v>0.52286702694150478</v>
      </c>
      <c r="P147" s="8" t="e">
        <f>IF(M147="","",IF(M147&gt;0,IF(O147&gt;#REF!,"STRIKE",IF(O147&lt;#REF!,"GOOD"))))</f>
        <v>#REF!</v>
      </c>
      <c r="S147" s="8">
        <f t="shared" si="3"/>
        <v>1783</v>
      </c>
      <c r="T147" t="s">
        <v>9690</v>
      </c>
      <c r="U147" s="10">
        <v>14284.8</v>
      </c>
      <c r="V147" s="8" t="e">
        <f t="shared" si="4"/>
        <v>#REF!</v>
      </c>
      <c r="W147" t="str">
        <f t="shared" si="5"/>
        <v>STRIKE</v>
      </c>
    </row>
    <row r="148" spans="12:23" x14ac:dyDescent="0.25">
      <c r="L148" t="s">
        <v>8711</v>
      </c>
      <c r="M148" s="10">
        <v>504933.84</v>
      </c>
      <c r="N148" s="13">
        <v>1.5529475672799024E-3</v>
      </c>
      <c r="O148" s="13">
        <f>IF(M148="","",IF(M148&gt;0,SUM($N$20:N148)))</f>
        <v>0.52441997450878464</v>
      </c>
      <c r="P148" s="8" t="e">
        <f>IF(M148="","",IF(M148&gt;0,IF(O148&gt;#REF!,"STRIKE",IF(O148&lt;#REF!,"GOOD"))))</f>
        <v>#REF!</v>
      </c>
      <c r="S148" s="8">
        <f t="shared" ref="S148:S211" si="6">IFERROR(_xlfn.RANK.AVG(U148,$U$20:$U$1048576),"")</f>
        <v>1782</v>
      </c>
      <c r="T148" t="s">
        <v>10348</v>
      </c>
      <c r="U148" s="10">
        <v>14306.1</v>
      </c>
      <c r="V148" s="8" t="e">
        <f t="shared" ref="V148:V211" si="7">IF(S148="","",IF(S148&lt;&gt;"",IF(S148&gt;$T$16,"STRIKE",IF(S148&lt;$T$16,"GOOD"))))</f>
        <v>#REF!</v>
      </c>
      <c r="W148" t="str">
        <f t="shared" ref="W148:W211" si="8">IF(S148="","",IF(S148&lt;&gt;"",IF(U148&lt;$U$16,"STRIKE",IF(U148&gt;=$U$16,"GOOD"))))</f>
        <v>STRIKE</v>
      </c>
    </row>
    <row r="149" spans="12:23" x14ac:dyDescent="0.25">
      <c r="L149" t="s">
        <v>9800</v>
      </c>
      <c r="M149" s="10">
        <v>502575.78</v>
      </c>
      <c r="N149" s="13">
        <v>1.5456952438061974E-3</v>
      </c>
      <c r="O149" s="13">
        <f>IF(M149="","",IF(M149&gt;0,SUM($N$20:N149)))</f>
        <v>0.52596566975259085</v>
      </c>
      <c r="P149" s="8" t="e">
        <f>IF(M149="","",IF(M149&gt;0,IF(O149&gt;#REF!,"STRIKE",IF(O149&lt;#REF!,"GOOD"))))</f>
        <v>#REF!</v>
      </c>
      <c r="S149" s="8">
        <f t="shared" si="6"/>
        <v>1781</v>
      </c>
      <c r="T149" t="s">
        <v>10270</v>
      </c>
      <c r="U149" s="10">
        <v>14311.69</v>
      </c>
      <c r="V149" s="8" t="e">
        <f t="shared" si="7"/>
        <v>#REF!</v>
      </c>
      <c r="W149" t="str">
        <f t="shared" si="8"/>
        <v>STRIKE</v>
      </c>
    </row>
    <row r="150" spans="12:23" x14ac:dyDescent="0.25">
      <c r="L150" t="s">
        <v>6524</v>
      </c>
      <c r="M150" s="10">
        <v>501141.51</v>
      </c>
      <c r="N150" s="13">
        <v>1.5412840795488709E-3</v>
      </c>
      <c r="O150" s="13">
        <f>IF(M150="","",IF(M150&gt;0,SUM($N$20:N150)))</f>
        <v>0.52750695383213975</v>
      </c>
      <c r="P150" s="8" t="e">
        <f>IF(M150="","",IF(M150&gt;0,IF(O150&gt;#REF!,"STRIKE",IF(O150&lt;#REF!,"GOOD"))))</f>
        <v>#REF!</v>
      </c>
      <c r="S150" s="8">
        <f t="shared" si="6"/>
        <v>1780</v>
      </c>
      <c r="T150" t="s">
        <v>7864</v>
      </c>
      <c r="U150" s="10">
        <v>14365.19</v>
      </c>
      <c r="V150" s="8" t="e">
        <f t="shared" si="7"/>
        <v>#REF!</v>
      </c>
      <c r="W150" t="str">
        <f t="shared" si="8"/>
        <v>STRIKE</v>
      </c>
    </row>
    <row r="151" spans="12:23" x14ac:dyDescent="0.25">
      <c r="L151" t="s">
        <v>9310</v>
      </c>
      <c r="M151" s="10">
        <v>497559.88</v>
      </c>
      <c r="N151" s="13">
        <v>1.5302686094916518E-3</v>
      </c>
      <c r="O151" s="13">
        <f>IF(M151="","",IF(M151&gt;0,SUM($N$20:N151)))</f>
        <v>0.52903722244163143</v>
      </c>
      <c r="P151" s="8" t="e">
        <f>IF(M151="","",IF(M151&gt;0,IF(O151&gt;#REF!,"STRIKE",IF(O151&lt;#REF!,"GOOD"))))</f>
        <v>#REF!</v>
      </c>
      <c r="S151" s="8">
        <f t="shared" si="6"/>
        <v>1779</v>
      </c>
      <c r="T151" t="s">
        <v>10055</v>
      </c>
      <c r="U151" s="10">
        <v>14373.48</v>
      </c>
      <c r="V151" s="8" t="e">
        <f t="shared" si="7"/>
        <v>#REF!</v>
      </c>
      <c r="W151" t="str">
        <f t="shared" si="8"/>
        <v>STRIKE</v>
      </c>
    </row>
    <row r="152" spans="12:23" x14ac:dyDescent="0.25">
      <c r="L152" t="s">
        <v>9806</v>
      </c>
      <c r="M152" s="10">
        <v>487512.23</v>
      </c>
      <c r="N152" s="13">
        <v>1.4993665934485598E-3</v>
      </c>
      <c r="O152" s="13">
        <f>IF(M152="","",IF(M152&gt;0,SUM($N$20:N152)))</f>
        <v>0.53053658903507994</v>
      </c>
      <c r="P152" s="8" t="e">
        <f>IF(M152="","",IF(M152&gt;0,IF(O152&gt;#REF!,"STRIKE",IF(O152&lt;#REF!,"GOOD"))))</f>
        <v>#REF!</v>
      </c>
      <c r="S152" s="8">
        <f t="shared" si="6"/>
        <v>1778</v>
      </c>
      <c r="T152" t="s">
        <v>6567</v>
      </c>
      <c r="U152" s="10">
        <v>14386.41</v>
      </c>
      <c r="V152" s="8" t="e">
        <f t="shared" si="7"/>
        <v>#REF!</v>
      </c>
      <c r="W152" t="str">
        <f t="shared" si="8"/>
        <v>STRIKE</v>
      </c>
    </row>
    <row r="153" spans="12:23" x14ac:dyDescent="0.25">
      <c r="L153" t="s">
        <v>8739</v>
      </c>
      <c r="M153" s="10">
        <v>482297.68000000005</v>
      </c>
      <c r="N153" s="13">
        <v>1.4833290017970293E-3</v>
      </c>
      <c r="O153" s="13">
        <f>IF(M153="","",IF(M153&gt;0,SUM($N$20:N153)))</f>
        <v>0.53201991803687698</v>
      </c>
      <c r="P153" s="8" t="e">
        <f>IF(M153="","",IF(M153&gt;0,IF(O153&gt;#REF!,"STRIKE",IF(O153&lt;#REF!,"GOOD"))))</f>
        <v>#REF!</v>
      </c>
      <c r="S153" s="8">
        <f t="shared" si="6"/>
        <v>1777</v>
      </c>
      <c r="T153" t="s">
        <v>9460</v>
      </c>
      <c r="U153" s="10">
        <v>14389.92</v>
      </c>
      <c r="V153" s="8" t="e">
        <f t="shared" si="7"/>
        <v>#REF!</v>
      </c>
      <c r="W153" t="str">
        <f t="shared" si="8"/>
        <v>STRIKE</v>
      </c>
    </row>
    <row r="154" spans="12:23" x14ac:dyDescent="0.25">
      <c r="L154" t="s">
        <v>8370</v>
      </c>
      <c r="M154" s="10">
        <v>480399.38</v>
      </c>
      <c r="N154" s="13">
        <v>1.4774906916394698E-3</v>
      </c>
      <c r="O154" s="13">
        <f>IF(M154="","",IF(M154&gt;0,SUM($N$20:N154)))</f>
        <v>0.53349740872851648</v>
      </c>
      <c r="P154" s="8" t="e">
        <f>IF(M154="","",IF(M154&gt;0,IF(O154&gt;#REF!,"STRIKE",IF(O154&lt;#REF!,"GOOD"))))</f>
        <v>#REF!</v>
      </c>
      <c r="S154" s="8">
        <f t="shared" si="6"/>
        <v>1776</v>
      </c>
      <c r="T154" t="s">
        <v>9431</v>
      </c>
      <c r="U154" s="10">
        <v>14430</v>
      </c>
      <c r="V154" s="8" t="e">
        <f t="shared" si="7"/>
        <v>#REF!</v>
      </c>
      <c r="W154" t="str">
        <f t="shared" si="8"/>
        <v>STRIKE</v>
      </c>
    </row>
    <row r="155" spans="12:23" x14ac:dyDescent="0.25">
      <c r="L155" t="s">
        <v>6508</v>
      </c>
      <c r="M155" s="10">
        <v>478284.25</v>
      </c>
      <c r="N155" s="13">
        <v>1.4709855107072891E-3</v>
      </c>
      <c r="O155" s="13">
        <f>IF(M155="","",IF(M155&gt;0,SUM($N$20:N155)))</f>
        <v>0.53496839423922371</v>
      </c>
      <c r="P155" s="8" t="e">
        <f>IF(M155="","",IF(M155&gt;0,IF(O155&gt;#REF!,"STRIKE",IF(O155&lt;#REF!,"GOOD"))))</f>
        <v>#REF!</v>
      </c>
      <c r="S155" s="8">
        <f t="shared" si="6"/>
        <v>1775</v>
      </c>
      <c r="T155" t="s">
        <v>9442</v>
      </c>
      <c r="U155" s="10">
        <v>14447.01</v>
      </c>
      <c r="V155" s="8" t="e">
        <f t="shared" si="7"/>
        <v>#REF!</v>
      </c>
      <c r="W155" t="str">
        <f t="shared" si="8"/>
        <v>STRIKE</v>
      </c>
    </row>
    <row r="156" spans="12:23" x14ac:dyDescent="0.25">
      <c r="L156" t="s">
        <v>8267</v>
      </c>
      <c r="M156" s="10">
        <v>478030.95</v>
      </c>
      <c r="N156" s="13">
        <v>1.4702064747472673E-3</v>
      </c>
      <c r="O156" s="13">
        <f>IF(M156="","",IF(M156&gt;0,SUM($N$20:N156)))</f>
        <v>0.53643860071397098</v>
      </c>
      <c r="P156" s="8" t="e">
        <f>IF(M156="","",IF(M156&gt;0,IF(O156&gt;#REF!,"STRIKE",IF(O156&lt;#REF!,"GOOD"))))</f>
        <v>#REF!</v>
      </c>
      <c r="S156" s="8">
        <f t="shared" si="6"/>
        <v>1774</v>
      </c>
      <c r="T156" t="s">
        <v>7684</v>
      </c>
      <c r="U156" s="10">
        <v>14448.96</v>
      </c>
      <c r="V156" s="8" t="e">
        <f t="shared" si="7"/>
        <v>#REF!</v>
      </c>
      <c r="W156" t="str">
        <f t="shared" si="8"/>
        <v>STRIKE</v>
      </c>
    </row>
    <row r="157" spans="12:23" x14ac:dyDescent="0.25">
      <c r="L157" t="s">
        <v>9222</v>
      </c>
      <c r="M157" s="10">
        <v>475457.58</v>
      </c>
      <c r="N157" s="13">
        <v>1.4622919553298104E-3</v>
      </c>
      <c r="O157" s="13">
        <f>IF(M157="","",IF(M157&gt;0,SUM($N$20:N157)))</f>
        <v>0.53790089266930075</v>
      </c>
      <c r="P157" s="8" t="e">
        <f>IF(M157="","",IF(M157&gt;0,IF(O157&gt;#REF!,"STRIKE",IF(O157&lt;#REF!,"GOOD"))))</f>
        <v>#REF!</v>
      </c>
      <c r="S157" s="8">
        <f t="shared" si="6"/>
        <v>1773</v>
      </c>
      <c r="T157" t="s">
        <v>9448</v>
      </c>
      <c r="U157" s="10">
        <v>14476.8</v>
      </c>
      <c r="V157" s="8" t="e">
        <f t="shared" si="7"/>
        <v>#REF!</v>
      </c>
      <c r="W157" t="str">
        <f t="shared" si="8"/>
        <v>STRIKE</v>
      </c>
    </row>
    <row r="158" spans="12:23" x14ac:dyDescent="0.25">
      <c r="L158" t="s">
        <v>8097</v>
      </c>
      <c r="M158" s="10">
        <v>473244.96</v>
      </c>
      <c r="N158" s="13">
        <v>1.4554869393571934E-3</v>
      </c>
      <c r="O158" s="13">
        <f>IF(M158="","",IF(M158&gt;0,SUM($N$20:N158)))</f>
        <v>0.5393563796086579</v>
      </c>
      <c r="P158" s="8" t="e">
        <f>IF(M158="","",IF(M158&gt;0,IF(O158&gt;#REF!,"STRIKE",IF(O158&lt;#REF!,"GOOD"))))</f>
        <v>#REF!</v>
      </c>
      <c r="S158" s="8">
        <f t="shared" si="6"/>
        <v>1772</v>
      </c>
      <c r="T158" t="s">
        <v>9777</v>
      </c>
      <c r="U158" s="10">
        <v>14531.85</v>
      </c>
      <c r="V158" s="8" t="e">
        <f t="shared" si="7"/>
        <v>#REF!</v>
      </c>
      <c r="W158" t="str">
        <f t="shared" si="8"/>
        <v>STRIKE</v>
      </c>
    </row>
    <row r="159" spans="12:23" x14ac:dyDescent="0.25">
      <c r="L159" t="s">
        <v>7362</v>
      </c>
      <c r="M159" s="10">
        <v>472756.47999999998</v>
      </c>
      <c r="N159" s="13">
        <v>1.4539845963419877E-3</v>
      </c>
      <c r="O159" s="13">
        <f>IF(M159="","",IF(M159&gt;0,SUM($N$20:N159)))</f>
        <v>0.54081036420499984</v>
      </c>
      <c r="P159" s="8" t="e">
        <f>IF(M159="","",IF(M159&gt;0,IF(O159&gt;#REF!,"STRIKE",IF(O159&lt;#REF!,"GOOD"))))</f>
        <v>#REF!</v>
      </c>
      <c r="S159" s="8">
        <f t="shared" si="6"/>
        <v>1771</v>
      </c>
      <c r="T159" t="s">
        <v>10252</v>
      </c>
      <c r="U159" s="10">
        <v>14583.78</v>
      </c>
      <c r="V159" s="8" t="e">
        <f t="shared" si="7"/>
        <v>#REF!</v>
      </c>
      <c r="W159" t="str">
        <f t="shared" si="8"/>
        <v>STRIKE</v>
      </c>
    </row>
    <row r="160" spans="12:23" x14ac:dyDescent="0.25">
      <c r="L160" t="s">
        <v>6338</v>
      </c>
      <c r="M160" s="10">
        <v>467249.7</v>
      </c>
      <c r="N160" s="13">
        <v>1.4370482377003375E-3</v>
      </c>
      <c r="O160" s="13">
        <f>IF(M160="","",IF(M160&gt;0,SUM($N$20:N160)))</f>
        <v>0.54224741244270014</v>
      </c>
      <c r="P160" s="8" t="e">
        <f>IF(M160="","",IF(M160&gt;0,IF(O160&gt;#REF!,"STRIKE",IF(O160&lt;#REF!,"GOOD"))))</f>
        <v>#REF!</v>
      </c>
      <c r="S160" s="8">
        <f t="shared" si="6"/>
        <v>1770</v>
      </c>
      <c r="T160" t="s">
        <v>8903</v>
      </c>
      <c r="U160" s="10">
        <v>14615.38</v>
      </c>
      <c r="V160" s="8" t="e">
        <f t="shared" si="7"/>
        <v>#REF!</v>
      </c>
      <c r="W160" t="str">
        <f t="shared" si="8"/>
        <v>STRIKE</v>
      </c>
    </row>
    <row r="161" spans="12:23" x14ac:dyDescent="0.25">
      <c r="L161" t="s">
        <v>10175</v>
      </c>
      <c r="M161" s="10">
        <v>466315.77</v>
      </c>
      <c r="N161" s="13">
        <v>1.434175892441185E-3</v>
      </c>
      <c r="O161" s="13">
        <f>IF(M161="","",IF(M161&gt;0,SUM($N$20:N161)))</f>
        <v>0.54368158833514135</v>
      </c>
      <c r="P161" s="8" t="e">
        <f>IF(M161="","",IF(M161&gt;0,IF(O161&gt;#REF!,"STRIKE",IF(O161&lt;#REF!,"GOOD"))))</f>
        <v>#REF!</v>
      </c>
      <c r="S161" s="8">
        <f t="shared" si="6"/>
        <v>1769</v>
      </c>
      <c r="T161" t="s">
        <v>9404</v>
      </c>
      <c r="U161" s="10">
        <v>14621</v>
      </c>
      <c r="V161" s="8" t="e">
        <f t="shared" si="7"/>
        <v>#REF!</v>
      </c>
      <c r="W161" t="str">
        <f t="shared" si="8"/>
        <v>STRIKE</v>
      </c>
    </row>
    <row r="162" spans="12:23" x14ac:dyDescent="0.25">
      <c r="L162" t="s">
        <v>7282</v>
      </c>
      <c r="M162" s="10">
        <v>465031.01</v>
      </c>
      <c r="N162" s="13">
        <v>1.4302245531597089E-3</v>
      </c>
      <c r="O162" s="13">
        <f>IF(M162="","",IF(M162&gt;0,SUM($N$20:N162)))</f>
        <v>0.54511181288830102</v>
      </c>
      <c r="P162" s="8" t="e">
        <f>IF(M162="","",IF(M162&gt;0,IF(O162&gt;#REF!,"STRIKE",IF(O162&lt;#REF!,"GOOD"))))</f>
        <v>#REF!</v>
      </c>
      <c r="S162" s="8">
        <f t="shared" si="6"/>
        <v>1768</v>
      </c>
      <c r="T162" t="s">
        <v>10680</v>
      </c>
      <c r="U162" s="10">
        <v>14657.9</v>
      </c>
      <c r="V162" s="8" t="e">
        <f t="shared" si="7"/>
        <v>#REF!</v>
      </c>
      <c r="W162" t="str">
        <f t="shared" si="8"/>
        <v>STRIKE</v>
      </c>
    </row>
    <row r="163" spans="12:23" x14ac:dyDescent="0.25">
      <c r="L163" t="s">
        <v>6460</v>
      </c>
      <c r="M163" s="10">
        <v>464389.45</v>
      </c>
      <c r="N163" s="13">
        <v>1.4282514054672032E-3</v>
      </c>
      <c r="O163" s="13">
        <f>IF(M163="","",IF(M163&gt;0,SUM($N$20:N163)))</f>
        <v>0.54654006429376822</v>
      </c>
      <c r="P163" s="8" t="e">
        <f>IF(M163="","",IF(M163&gt;0,IF(O163&gt;#REF!,"STRIKE",IF(O163&lt;#REF!,"GOOD"))))</f>
        <v>#REF!</v>
      </c>
      <c r="S163" s="8">
        <f t="shared" si="6"/>
        <v>1767</v>
      </c>
      <c r="T163" t="s">
        <v>8567</v>
      </c>
      <c r="U163" s="10">
        <v>14722.44</v>
      </c>
      <c r="V163" s="8" t="e">
        <f t="shared" si="7"/>
        <v>#REF!</v>
      </c>
      <c r="W163" t="str">
        <f t="shared" si="8"/>
        <v>STRIKE</v>
      </c>
    </row>
    <row r="164" spans="12:23" x14ac:dyDescent="0.25">
      <c r="L164" t="s">
        <v>7440</v>
      </c>
      <c r="M164" s="10">
        <v>464222.73</v>
      </c>
      <c r="N164" s="13">
        <v>1.4277386503339425E-3</v>
      </c>
      <c r="O164" s="13">
        <f>IF(M164="","",IF(M164&gt;0,SUM($N$20:N164)))</f>
        <v>0.54796780294410219</v>
      </c>
      <c r="P164" s="8" t="e">
        <f>IF(M164="","",IF(M164&gt;0,IF(O164&gt;#REF!,"STRIKE",IF(O164&lt;#REF!,"GOOD"))))</f>
        <v>#REF!</v>
      </c>
      <c r="S164" s="8">
        <f t="shared" si="6"/>
        <v>1766</v>
      </c>
      <c r="T164" t="s">
        <v>7958</v>
      </c>
      <c r="U164" s="10">
        <v>14798.64</v>
      </c>
      <c r="V164" s="8" t="e">
        <f t="shared" si="7"/>
        <v>#REF!</v>
      </c>
      <c r="W164" t="str">
        <f t="shared" si="8"/>
        <v>STRIKE</v>
      </c>
    </row>
    <row r="165" spans="12:23" x14ac:dyDescent="0.25">
      <c r="L165" t="s">
        <v>10167</v>
      </c>
      <c r="M165" s="10">
        <v>462557.69</v>
      </c>
      <c r="N165" s="13">
        <v>1.4226177421820475E-3</v>
      </c>
      <c r="O165" s="13">
        <f>IF(M165="","",IF(M165&gt;0,SUM($N$20:N165)))</f>
        <v>0.54939042068628419</v>
      </c>
      <c r="P165" s="8" t="e">
        <f>IF(M165="","",IF(M165&gt;0,IF(O165&gt;#REF!,"STRIKE",IF(O165&lt;#REF!,"GOOD"))))</f>
        <v>#REF!</v>
      </c>
      <c r="S165" s="8">
        <f t="shared" si="6"/>
        <v>1765</v>
      </c>
      <c r="T165" t="s">
        <v>10363</v>
      </c>
      <c r="U165" s="10">
        <v>14887.91</v>
      </c>
      <c r="V165" s="8" t="e">
        <f t="shared" si="7"/>
        <v>#REF!</v>
      </c>
      <c r="W165" t="str">
        <f t="shared" si="8"/>
        <v>STRIKE</v>
      </c>
    </row>
    <row r="166" spans="12:23" x14ac:dyDescent="0.25">
      <c r="L166" t="s">
        <v>8746</v>
      </c>
      <c r="M166" s="10">
        <v>460257.12</v>
      </c>
      <c r="N166" s="13">
        <v>1.4155422318837931E-3</v>
      </c>
      <c r="O166" s="13">
        <f>IF(M166="","",IF(M166&gt;0,SUM($N$20:N166)))</f>
        <v>0.55080596291816797</v>
      </c>
      <c r="P166" s="8" t="e">
        <f>IF(M166="","",IF(M166&gt;0,IF(O166&gt;#REF!,"STRIKE",IF(O166&lt;#REF!,"GOOD"))))</f>
        <v>#REF!</v>
      </c>
      <c r="S166" s="8">
        <f t="shared" si="6"/>
        <v>1764</v>
      </c>
      <c r="T166" t="s">
        <v>10065</v>
      </c>
      <c r="U166" s="10">
        <v>14889.6</v>
      </c>
      <c r="V166" s="8" t="e">
        <f t="shared" si="7"/>
        <v>#REF!</v>
      </c>
      <c r="W166" t="str">
        <f t="shared" si="8"/>
        <v>STRIKE</v>
      </c>
    </row>
    <row r="167" spans="12:23" x14ac:dyDescent="0.25">
      <c r="L167" t="s">
        <v>8678</v>
      </c>
      <c r="M167" s="10">
        <v>458574.88</v>
      </c>
      <c r="N167" s="13">
        <v>1.4103684243299542E-3</v>
      </c>
      <c r="O167" s="13">
        <f>IF(M167="","",IF(M167&gt;0,SUM($N$20:N167)))</f>
        <v>0.55221633134249792</v>
      </c>
      <c r="P167" s="8" t="e">
        <f>IF(M167="","",IF(M167&gt;0,IF(O167&gt;#REF!,"STRIKE",IF(O167&lt;#REF!,"GOOD"))))</f>
        <v>#REF!</v>
      </c>
      <c r="S167" s="8">
        <f t="shared" si="6"/>
        <v>1763</v>
      </c>
      <c r="T167" t="s">
        <v>8796</v>
      </c>
      <c r="U167" s="10">
        <v>14895.6</v>
      </c>
      <c r="V167" s="8" t="e">
        <f t="shared" si="7"/>
        <v>#REF!</v>
      </c>
      <c r="W167" t="str">
        <f t="shared" si="8"/>
        <v>STRIKE</v>
      </c>
    </row>
    <row r="168" spans="12:23" x14ac:dyDescent="0.25">
      <c r="L168" t="s">
        <v>8356</v>
      </c>
      <c r="M168" s="10">
        <v>454142.17</v>
      </c>
      <c r="N168" s="13">
        <v>1.3967354180514338E-3</v>
      </c>
      <c r="O168" s="13">
        <f>IF(M168="","",IF(M168&gt;0,SUM($N$20:N168)))</f>
        <v>0.55361306676054933</v>
      </c>
      <c r="P168" s="8" t="e">
        <f>IF(M168="","",IF(M168&gt;0,IF(O168&gt;#REF!,"STRIKE",IF(O168&lt;#REF!,"GOOD"))))</f>
        <v>#REF!</v>
      </c>
      <c r="S168" s="8">
        <f t="shared" si="6"/>
        <v>1762</v>
      </c>
      <c r="T168" t="s">
        <v>7973</v>
      </c>
      <c r="U168" s="10">
        <v>15012</v>
      </c>
      <c r="V168" s="8" t="e">
        <f t="shared" si="7"/>
        <v>#REF!</v>
      </c>
      <c r="W168" t="str">
        <f t="shared" si="8"/>
        <v>STRIKE</v>
      </c>
    </row>
    <row r="169" spans="12:23" x14ac:dyDescent="0.25">
      <c r="L169" t="s">
        <v>8171</v>
      </c>
      <c r="M169" s="10">
        <v>448108.72</v>
      </c>
      <c r="N169" s="13">
        <v>1.378179261268983E-3</v>
      </c>
      <c r="O169" s="13">
        <f>IF(M169="","",IF(M169&gt;0,SUM($N$20:N169)))</f>
        <v>0.55499124602181826</v>
      </c>
      <c r="P169" s="8" t="e">
        <f>IF(M169="","",IF(M169&gt;0,IF(O169&gt;#REF!,"STRIKE",IF(O169&lt;#REF!,"GOOD"))))</f>
        <v>#REF!</v>
      </c>
      <c r="S169" s="8">
        <f t="shared" si="6"/>
        <v>1761</v>
      </c>
      <c r="T169" t="s">
        <v>10662</v>
      </c>
      <c r="U169" s="10">
        <v>15017.4</v>
      </c>
      <c r="V169" s="8" t="e">
        <f t="shared" si="7"/>
        <v>#REF!</v>
      </c>
      <c r="W169" t="str">
        <f t="shared" si="8"/>
        <v>STRIKE</v>
      </c>
    </row>
    <row r="170" spans="12:23" x14ac:dyDescent="0.25">
      <c r="L170" t="s">
        <v>7063</v>
      </c>
      <c r="M170" s="10">
        <v>442939.22</v>
      </c>
      <c r="N170" s="13">
        <v>1.3622802229928924E-3</v>
      </c>
      <c r="O170" s="13">
        <f>IF(M170="","",IF(M170&gt;0,SUM($N$20:N170)))</f>
        <v>0.55635352624481116</v>
      </c>
      <c r="P170" s="8" t="e">
        <f>IF(M170="","",IF(M170&gt;0,IF(O170&gt;#REF!,"STRIKE",IF(O170&lt;#REF!,"GOOD"))))</f>
        <v>#REF!</v>
      </c>
      <c r="S170" s="8">
        <f t="shared" si="6"/>
        <v>1760</v>
      </c>
      <c r="T170" t="s">
        <v>8021</v>
      </c>
      <c r="U170" s="10">
        <v>15039.9</v>
      </c>
      <c r="V170" s="8" t="e">
        <f t="shared" si="7"/>
        <v>#REF!</v>
      </c>
      <c r="W170" t="str">
        <f t="shared" si="8"/>
        <v>STRIKE</v>
      </c>
    </row>
    <row r="171" spans="12:23" x14ac:dyDescent="0.25">
      <c r="L171" t="s">
        <v>6502</v>
      </c>
      <c r="M171" s="10">
        <v>442819.55</v>
      </c>
      <c r="N171" s="13">
        <v>1.3619121723283214E-3</v>
      </c>
      <c r="O171" s="13">
        <f>IF(M171="","",IF(M171&gt;0,SUM($N$20:N171)))</f>
        <v>0.55771543841713944</v>
      </c>
      <c r="P171" s="8" t="e">
        <f>IF(M171="","",IF(M171&gt;0,IF(O171&gt;#REF!,"STRIKE",IF(O171&lt;#REF!,"GOOD"))))</f>
        <v>#REF!</v>
      </c>
      <c r="S171" s="8">
        <f t="shared" si="6"/>
        <v>1759</v>
      </c>
      <c r="T171" t="s">
        <v>7081</v>
      </c>
      <c r="U171" s="10">
        <v>15042.06</v>
      </c>
      <c r="V171" s="8" t="e">
        <f t="shared" si="7"/>
        <v>#REF!</v>
      </c>
      <c r="W171" t="str">
        <f t="shared" si="8"/>
        <v>STRIKE</v>
      </c>
    </row>
    <row r="172" spans="12:23" x14ac:dyDescent="0.25">
      <c r="L172" t="s">
        <v>7922</v>
      </c>
      <c r="M172" s="10">
        <v>441299.29</v>
      </c>
      <c r="N172" s="13">
        <v>1.357236541816742E-3</v>
      </c>
      <c r="O172" s="13">
        <f>IF(M172="","",IF(M172&gt;0,SUM($N$20:N172)))</f>
        <v>0.55907267495895618</v>
      </c>
      <c r="P172" s="8" t="e">
        <f>IF(M172="","",IF(M172&gt;0,IF(O172&gt;#REF!,"STRIKE",IF(O172&lt;#REF!,"GOOD"))))</f>
        <v>#REF!</v>
      </c>
      <c r="S172" s="8">
        <f t="shared" si="6"/>
        <v>1758</v>
      </c>
      <c r="T172" t="s">
        <v>8384</v>
      </c>
      <c r="U172" s="10">
        <v>15092.8</v>
      </c>
      <c r="V172" s="8" t="e">
        <f t="shared" si="7"/>
        <v>#REF!</v>
      </c>
      <c r="W172" t="str">
        <f t="shared" si="8"/>
        <v>STRIKE</v>
      </c>
    </row>
    <row r="173" spans="12:23" x14ac:dyDescent="0.25">
      <c r="L173" t="s">
        <v>6695</v>
      </c>
      <c r="M173" s="10">
        <v>436175.2</v>
      </c>
      <c r="N173" s="13">
        <v>1.3414771641128765E-3</v>
      </c>
      <c r="O173" s="13">
        <f>IF(M173="","",IF(M173&gt;0,SUM($N$20:N173)))</f>
        <v>0.56041415212306911</v>
      </c>
      <c r="P173" s="8" t="e">
        <f>IF(M173="","",IF(M173&gt;0,IF(O173&gt;#REF!,"STRIKE",IF(O173&lt;#REF!,"GOOD"))))</f>
        <v>#REF!</v>
      </c>
      <c r="S173" s="8">
        <f t="shared" si="6"/>
        <v>1757</v>
      </c>
      <c r="T173" t="s">
        <v>7870</v>
      </c>
      <c r="U173" s="10">
        <v>15139.92</v>
      </c>
      <c r="V173" s="8" t="e">
        <f t="shared" si="7"/>
        <v>#REF!</v>
      </c>
      <c r="W173" t="str">
        <f t="shared" si="8"/>
        <v>STRIKE</v>
      </c>
    </row>
    <row r="174" spans="12:23" x14ac:dyDescent="0.25">
      <c r="L174" t="s">
        <v>7009</v>
      </c>
      <c r="M174" s="10">
        <v>435410.05</v>
      </c>
      <c r="N174" s="13">
        <v>1.339123909613031E-3</v>
      </c>
      <c r="O174" s="13">
        <f>IF(M174="","",IF(M174&gt;0,SUM($N$20:N174)))</f>
        <v>0.5617532760326821</v>
      </c>
      <c r="P174" s="8" t="e">
        <f>IF(M174="","",IF(M174&gt;0,IF(O174&gt;#REF!,"STRIKE",IF(O174&lt;#REF!,"GOOD"))))</f>
        <v>#REF!</v>
      </c>
      <c r="S174" s="8">
        <f t="shared" si="6"/>
        <v>1756</v>
      </c>
      <c r="T174" t="s">
        <v>10216</v>
      </c>
      <c r="U174" s="10">
        <v>15156.92</v>
      </c>
      <c r="V174" s="8" t="e">
        <f t="shared" si="7"/>
        <v>#REF!</v>
      </c>
      <c r="W174" t="str">
        <f t="shared" si="8"/>
        <v>STRIKE</v>
      </c>
    </row>
    <row r="175" spans="12:23" x14ac:dyDescent="0.25">
      <c r="L175" t="s">
        <v>8948</v>
      </c>
      <c r="M175" s="10">
        <v>433427.28</v>
      </c>
      <c r="N175" s="13">
        <v>1.3330258080320881E-3</v>
      </c>
      <c r="O175" s="13">
        <f>IF(M175="","",IF(M175&gt;0,SUM($N$20:N175)))</f>
        <v>0.56308630184071418</v>
      </c>
      <c r="P175" s="8" t="e">
        <f>IF(M175="","",IF(M175&gt;0,IF(O175&gt;#REF!,"STRIKE",IF(O175&lt;#REF!,"GOOD"))))</f>
        <v>#REF!</v>
      </c>
      <c r="S175" s="8">
        <f t="shared" si="6"/>
        <v>1755</v>
      </c>
      <c r="T175" t="s">
        <v>6868</v>
      </c>
      <c r="U175" s="10">
        <v>15175.56</v>
      </c>
      <c r="V175" s="8" t="e">
        <f t="shared" si="7"/>
        <v>#REF!</v>
      </c>
      <c r="W175" t="str">
        <f t="shared" si="8"/>
        <v>STRIKE</v>
      </c>
    </row>
    <row r="176" spans="12:23" x14ac:dyDescent="0.25">
      <c r="L176" t="s">
        <v>9155</v>
      </c>
      <c r="M176" s="10">
        <v>432856.4</v>
      </c>
      <c r="N176" s="13">
        <v>1.3312700399750121E-3</v>
      </c>
      <c r="O176" s="13">
        <f>IF(M176="","",IF(M176&gt;0,SUM($N$20:N176)))</f>
        <v>0.5644175718806892</v>
      </c>
      <c r="P176" s="8" t="e">
        <f>IF(M176="","",IF(M176&gt;0,IF(O176&gt;#REF!,"STRIKE",IF(O176&lt;#REF!,"GOOD"))))</f>
        <v>#REF!</v>
      </c>
      <c r="S176" s="8">
        <f t="shared" si="6"/>
        <v>1754</v>
      </c>
      <c r="T176" t="s">
        <v>9560</v>
      </c>
      <c r="U176" s="10">
        <v>15259.03</v>
      </c>
      <c r="V176" s="8" t="e">
        <f t="shared" si="7"/>
        <v>#REF!</v>
      </c>
      <c r="W176" t="str">
        <f t="shared" si="8"/>
        <v>STRIKE</v>
      </c>
    </row>
    <row r="177" spans="12:23" x14ac:dyDescent="0.25">
      <c r="L177" t="s">
        <v>6790</v>
      </c>
      <c r="M177" s="10">
        <v>430140.99</v>
      </c>
      <c r="N177" s="13">
        <v>1.3229186699149909E-3</v>
      </c>
      <c r="O177" s="13">
        <f>IF(M177="","",IF(M177&gt;0,SUM($N$20:N177)))</f>
        <v>0.56574049055060416</v>
      </c>
      <c r="P177" s="8" t="e">
        <f>IF(M177="","",IF(M177&gt;0,IF(O177&gt;#REF!,"STRIKE",IF(O177&lt;#REF!,"GOOD"))))</f>
        <v>#REF!</v>
      </c>
      <c r="S177" s="8">
        <f t="shared" si="6"/>
        <v>1753</v>
      </c>
      <c r="T177" t="s">
        <v>9078</v>
      </c>
      <c r="U177" s="10">
        <v>15364.53</v>
      </c>
      <c r="V177" s="8" t="e">
        <f t="shared" si="7"/>
        <v>#REF!</v>
      </c>
      <c r="W177" t="str">
        <f t="shared" si="8"/>
        <v>STRIKE</v>
      </c>
    </row>
    <row r="178" spans="12:23" x14ac:dyDescent="0.25">
      <c r="L178" t="s">
        <v>8492</v>
      </c>
      <c r="M178" s="10">
        <v>423534</v>
      </c>
      <c r="N178" s="13">
        <v>1.3025985641214426E-3</v>
      </c>
      <c r="O178" s="13">
        <f>IF(M178="","",IF(M178&gt;0,SUM($N$20:N178)))</f>
        <v>0.56704308911472556</v>
      </c>
      <c r="P178" s="8" t="e">
        <f>IF(M178="","",IF(M178&gt;0,IF(O178&gt;#REF!,"STRIKE",IF(O178&lt;#REF!,"GOOD"))))</f>
        <v>#REF!</v>
      </c>
      <c r="S178" s="8">
        <f t="shared" si="6"/>
        <v>1752</v>
      </c>
      <c r="T178" t="s">
        <v>7069</v>
      </c>
      <c r="U178" s="10">
        <v>15387.96</v>
      </c>
      <c r="V178" s="8" t="e">
        <f t="shared" si="7"/>
        <v>#REF!</v>
      </c>
      <c r="W178" t="str">
        <f t="shared" si="8"/>
        <v>STRIKE</v>
      </c>
    </row>
    <row r="179" spans="12:23" x14ac:dyDescent="0.25">
      <c r="L179" t="s">
        <v>7735</v>
      </c>
      <c r="M179" s="10">
        <v>423128.25</v>
      </c>
      <c r="N179" s="13">
        <v>1.3013506610784938E-3</v>
      </c>
      <c r="O179" s="13">
        <f>IF(M179="","",IF(M179&gt;0,SUM($N$20:N179)))</f>
        <v>0.56834443977580407</v>
      </c>
      <c r="P179" s="8" t="e">
        <f>IF(M179="","",IF(M179&gt;0,IF(O179&gt;#REF!,"STRIKE",IF(O179&lt;#REF!,"GOOD"))))</f>
        <v>#REF!</v>
      </c>
      <c r="S179" s="8">
        <f t="shared" si="6"/>
        <v>1751</v>
      </c>
      <c r="T179" t="s">
        <v>10237</v>
      </c>
      <c r="U179" s="10">
        <v>15482.88</v>
      </c>
      <c r="V179" s="8" t="e">
        <f t="shared" si="7"/>
        <v>#REF!</v>
      </c>
      <c r="W179" t="str">
        <f t="shared" si="8"/>
        <v>STRIKE</v>
      </c>
    </row>
    <row r="180" spans="12:23" x14ac:dyDescent="0.25">
      <c r="L180" t="s">
        <v>7488</v>
      </c>
      <c r="M180" s="10">
        <v>422880</v>
      </c>
      <c r="N180" s="13">
        <v>1.3005871566289262E-3</v>
      </c>
      <c r="O180" s="13">
        <f>IF(M180="","",IF(M180&gt;0,SUM($N$20:N180)))</f>
        <v>0.56964502693243302</v>
      </c>
      <c r="P180" s="8" t="e">
        <f>IF(M180="","",IF(M180&gt;0,IF(O180&gt;#REF!,"STRIKE",IF(O180&lt;#REF!,"GOOD"))))</f>
        <v>#REF!</v>
      </c>
      <c r="S180" s="8">
        <f t="shared" si="6"/>
        <v>1750</v>
      </c>
      <c r="T180" t="s">
        <v>6569</v>
      </c>
      <c r="U180" s="10">
        <v>15499.61</v>
      </c>
      <c r="V180" s="8" t="e">
        <f t="shared" si="7"/>
        <v>#REF!</v>
      </c>
      <c r="W180" t="str">
        <f t="shared" si="8"/>
        <v>STRIKE</v>
      </c>
    </row>
    <row r="181" spans="12:23" x14ac:dyDescent="0.25">
      <c r="L181" t="s">
        <v>7278</v>
      </c>
      <c r="M181" s="10">
        <v>421031.52</v>
      </c>
      <c r="N181" s="13">
        <v>1.2949020702042065E-3</v>
      </c>
      <c r="O181" s="13">
        <f>IF(M181="","",IF(M181&gt;0,SUM($N$20:N181)))</f>
        <v>0.57093992900263724</v>
      </c>
      <c r="P181" s="8" t="e">
        <f>IF(M181="","",IF(M181&gt;0,IF(O181&gt;#REF!,"STRIKE",IF(O181&lt;#REF!,"GOOD"))))</f>
        <v>#REF!</v>
      </c>
      <c r="S181" s="8">
        <f t="shared" si="6"/>
        <v>1749</v>
      </c>
      <c r="T181" t="s">
        <v>10206</v>
      </c>
      <c r="U181" s="10">
        <v>15517.68</v>
      </c>
      <c r="V181" s="8" t="e">
        <f t="shared" si="7"/>
        <v>#REF!</v>
      </c>
      <c r="W181" t="str">
        <f t="shared" si="8"/>
        <v>STRIKE</v>
      </c>
    </row>
    <row r="182" spans="12:23" x14ac:dyDescent="0.25">
      <c r="L182" t="s">
        <v>9968</v>
      </c>
      <c r="M182" s="10">
        <v>420896.42</v>
      </c>
      <c r="N182" s="13">
        <v>1.2944865638552171E-3</v>
      </c>
      <c r="O182" s="13">
        <f>IF(M182="","",IF(M182&gt;0,SUM($N$20:N182)))</f>
        <v>0.57223441556649246</v>
      </c>
      <c r="P182" s="8" t="e">
        <f>IF(M182="","",IF(M182&gt;0,IF(O182&gt;#REF!,"STRIKE",IF(O182&lt;#REF!,"GOOD"))))</f>
        <v>#REF!</v>
      </c>
      <c r="S182" s="8">
        <f t="shared" si="6"/>
        <v>1748</v>
      </c>
      <c r="T182" t="s">
        <v>9127</v>
      </c>
      <c r="U182" s="10">
        <v>15534.24</v>
      </c>
      <c r="V182" s="8" t="e">
        <f t="shared" si="7"/>
        <v>#REF!</v>
      </c>
      <c r="W182" t="str">
        <f t="shared" si="8"/>
        <v>STRIKE</v>
      </c>
    </row>
    <row r="183" spans="12:23" x14ac:dyDescent="0.25">
      <c r="L183" t="s">
        <v>6679</v>
      </c>
      <c r="M183" s="10">
        <v>420209.28</v>
      </c>
      <c r="N183" s="13">
        <v>1.2923732327475602E-3</v>
      </c>
      <c r="O183" s="13">
        <f>IF(M183="","",IF(M183&gt;0,SUM($N$20:N183)))</f>
        <v>0.57352678879924002</v>
      </c>
      <c r="P183" s="8" t="e">
        <f>IF(M183="","",IF(M183&gt;0,IF(O183&gt;#REF!,"STRIKE",IF(O183&lt;#REF!,"GOOD"))))</f>
        <v>#REF!</v>
      </c>
      <c r="S183" s="8">
        <f t="shared" si="6"/>
        <v>1747</v>
      </c>
      <c r="T183" t="s">
        <v>7268</v>
      </c>
      <c r="U183" s="10">
        <v>15536.12</v>
      </c>
      <c r="V183" s="8" t="e">
        <f t="shared" si="7"/>
        <v>#REF!</v>
      </c>
      <c r="W183" t="str">
        <f t="shared" si="8"/>
        <v>STRIKE</v>
      </c>
    </row>
    <row r="184" spans="12:23" x14ac:dyDescent="0.25">
      <c r="L184" t="s">
        <v>9436</v>
      </c>
      <c r="M184" s="10">
        <v>419541.3</v>
      </c>
      <c r="N184" s="13">
        <v>1.2903188291132313E-3</v>
      </c>
      <c r="O184" s="13">
        <f>IF(M184="","",IF(M184&gt;0,SUM($N$20:N184)))</f>
        <v>0.57481710762835325</v>
      </c>
      <c r="P184" s="8" t="e">
        <f>IF(M184="","",IF(M184&gt;0,IF(O184&gt;#REF!,"STRIKE",IF(O184&lt;#REF!,"GOOD"))))</f>
        <v>#REF!</v>
      </c>
      <c r="S184" s="8">
        <f t="shared" si="6"/>
        <v>1746</v>
      </c>
      <c r="T184" t="s">
        <v>10466</v>
      </c>
      <c r="U184" s="10">
        <v>15566.88</v>
      </c>
      <c r="V184" s="8" t="e">
        <f t="shared" si="7"/>
        <v>#REF!</v>
      </c>
      <c r="W184" t="str">
        <f t="shared" si="8"/>
        <v>STRIKE</v>
      </c>
    </row>
    <row r="185" spans="12:23" x14ac:dyDescent="0.25">
      <c r="L185" t="s">
        <v>7396</v>
      </c>
      <c r="M185" s="10">
        <v>419530.58</v>
      </c>
      <c r="N185" s="13">
        <v>1.2902858592534153E-3</v>
      </c>
      <c r="O185" s="13">
        <f>IF(M185="","",IF(M185&gt;0,SUM($N$20:N185)))</f>
        <v>0.57610739348760664</v>
      </c>
      <c r="P185" s="8" t="e">
        <f>IF(M185="","",IF(M185&gt;0,IF(O185&gt;#REF!,"STRIKE",IF(O185&lt;#REF!,"GOOD"))))</f>
        <v>#REF!</v>
      </c>
      <c r="S185" s="8">
        <f t="shared" si="6"/>
        <v>1745</v>
      </c>
      <c r="T185" t="s">
        <v>7799</v>
      </c>
      <c r="U185" s="10">
        <v>15619.32</v>
      </c>
      <c r="V185" s="8" t="e">
        <f t="shared" si="7"/>
        <v>#REF!</v>
      </c>
      <c r="W185" t="str">
        <f t="shared" si="8"/>
        <v>STRIKE</v>
      </c>
    </row>
    <row r="186" spans="12:23" x14ac:dyDescent="0.25">
      <c r="L186" t="s">
        <v>10492</v>
      </c>
      <c r="M186" s="10">
        <v>416260.86</v>
      </c>
      <c r="N186" s="13">
        <v>1.2802296829438882E-3</v>
      </c>
      <c r="O186" s="13">
        <f>IF(M186="","",IF(M186&gt;0,SUM($N$20:N186)))</f>
        <v>0.57738762317055048</v>
      </c>
      <c r="P186" s="8" t="e">
        <f>IF(M186="","",IF(M186&gt;0,IF(O186&gt;#REF!,"STRIKE",IF(O186&lt;#REF!,"GOOD"))))</f>
        <v>#REF!</v>
      </c>
      <c r="S186" s="8">
        <f t="shared" si="6"/>
        <v>1744</v>
      </c>
      <c r="T186" t="s">
        <v>8981</v>
      </c>
      <c r="U186" s="10">
        <v>15709.84</v>
      </c>
      <c r="V186" s="8" t="e">
        <f t="shared" si="7"/>
        <v>#REF!</v>
      </c>
      <c r="W186" t="str">
        <f t="shared" si="8"/>
        <v>STRIKE</v>
      </c>
    </row>
    <row r="187" spans="12:23" x14ac:dyDescent="0.25">
      <c r="L187" t="s">
        <v>7376</v>
      </c>
      <c r="M187" s="10">
        <v>416152.37</v>
      </c>
      <c r="N187" s="13">
        <v>1.2798960168905807E-3</v>
      </c>
      <c r="O187" s="13">
        <f>IF(M187="","",IF(M187&gt;0,SUM($N$20:N187)))</f>
        <v>0.57866751918744108</v>
      </c>
      <c r="P187" s="8" t="e">
        <f>IF(M187="","",IF(M187&gt;0,IF(O187&gt;#REF!,"STRIKE",IF(O187&lt;#REF!,"GOOD"))))</f>
        <v>#REF!</v>
      </c>
      <c r="S187" s="8">
        <f t="shared" si="6"/>
        <v>1743</v>
      </c>
      <c r="T187" t="s">
        <v>10183</v>
      </c>
      <c r="U187" s="10">
        <v>15759.66</v>
      </c>
      <c r="V187" s="8" t="e">
        <f t="shared" si="7"/>
        <v>#REF!</v>
      </c>
      <c r="W187" t="str">
        <f t="shared" si="8"/>
        <v>STRIKE</v>
      </c>
    </row>
    <row r="188" spans="12:23" x14ac:dyDescent="0.25">
      <c r="L188" t="s">
        <v>7061</v>
      </c>
      <c r="M188" s="10">
        <v>414570.54</v>
      </c>
      <c r="N188" s="13">
        <v>1.2750310249733221E-3</v>
      </c>
      <c r="O188" s="13">
        <f>IF(M188="","",IF(M188&gt;0,SUM($N$20:N188)))</f>
        <v>0.57994255021241436</v>
      </c>
      <c r="P188" s="8" t="e">
        <f>IF(M188="","",IF(M188&gt;0,IF(O188&gt;#REF!,"STRIKE",IF(O188&lt;#REF!,"GOOD"))))</f>
        <v>#REF!</v>
      </c>
      <c r="S188" s="8">
        <f t="shared" si="6"/>
        <v>1742</v>
      </c>
      <c r="T188" t="s">
        <v>6816</v>
      </c>
      <c r="U188" s="10">
        <v>15781.5</v>
      </c>
      <c r="V188" s="8" t="e">
        <f t="shared" si="7"/>
        <v>#REF!</v>
      </c>
      <c r="W188" t="str">
        <f t="shared" si="8"/>
        <v>STRIKE</v>
      </c>
    </row>
    <row r="189" spans="12:23" x14ac:dyDescent="0.25">
      <c r="L189" t="s">
        <v>8460</v>
      </c>
      <c r="M189" s="10">
        <v>413466.19999999995</v>
      </c>
      <c r="N189" s="13">
        <v>1.271634575813864E-3</v>
      </c>
      <c r="O189" s="13">
        <f>IF(M189="","",IF(M189&gt;0,SUM($N$20:N189)))</f>
        <v>0.58121418478822828</v>
      </c>
      <c r="P189" s="8" t="e">
        <f>IF(M189="","",IF(M189&gt;0,IF(O189&gt;#REF!,"STRIKE",IF(O189&lt;#REF!,"GOOD"))))</f>
        <v>#REF!</v>
      </c>
      <c r="S189" s="8">
        <f t="shared" si="6"/>
        <v>1741</v>
      </c>
      <c r="T189" t="s">
        <v>8742</v>
      </c>
      <c r="U189" s="10">
        <v>15848.16</v>
      </c>
      <c r="V189" s="8" t="e">
        <f t="shared" si="7"/>
        <v>#REF!</v>
      </c>
      <c r="W189" t="str">
        <f t="shared" si="8"/>
        <v>STRIKE</v>
      </c>
    </row>
    <row r="190" spans="12:23" x14ac:dyDescent="0.25">
      <c r="L190" t="s">
        <v>8521</v>
      </c>
      <c r="M190" s="10">
        <v>410956.64</v>
      </c>
      <c r="N190" s="13">
        <v>1.2639163070265259E-3</v>
      </c>
      <c r="O190" s="13">
        <f>IF(M190="","",IF(M190&gt;0,SUM($N$20:N190)))</f>
        <v>0.58247810109525477</v>
      </c>
      <c r="P190" s="8" t="e">
        <f>IF(M190="","",IF(M190&gt;0,IF(O190&gt;#REF!,"STRIKE",IF(O190&lt;#REF!,"GOOD"))))</f>
        <v>#REF!</v>
      </c>
      <c r="S190" s="8">
        <f t="shared" si="6"/>
        <v>1740</v>
      </c>
      <c r="T190" t="s">
        <v>9744</v>
      </c>
      <c r="U190" s="10">
        <v>15867.48</v>
      </c>
      <c r="V190" s="8" t="e">
        <f t="shared" si="7"/>
        <v>#REF!</v>
      </c>
      <c r="W190" t="str">
        <f t="shared" si="8"/>
        <v>STRIKE</v>
      </c>
    </row>
    <row r="191" spans="12:23" x14ac:dyDescent="0.25">
      <c r="L191" t="s">
        <v>8185</v>
      </c>
      <c r="M191" s="10">
        <v>410726.99</v>
      </c>
      <c r="N191" s="13">
        <v>1.2632100077441765E-3</v>
      </c>
      <c r="O191" s="13">
        <f>IF(M191="","",IF(M191&gt;0,SUM($N$20:N191)))</f>
        <v>0.58374131110299898</v>
      </c>
      <c r="P191" s="8" t="e">
        <f>IF(M191="","",IF(M191&gt;0,IF(O191&gt;#REF!,"STRIKE",IF(O191&lt;#REF!,"GOOD"))))</f>
        <v>#REF!</v>
      </c>
      <c r="S191" s="8">
        <f t="shared" si="6"/>
        <v>1739</v>
      </c>
      <c r="T191" t="s">
        <v>8245</v>
      </c>
      <c r="U191" s="10">
        <v>15900.5</v>
      </c>
      <c r="V191" s="8" t="e">
        <f t="shared" si="7"/>
        <v>#REF!</v>
      </c>
      <c r="W191" t="str">
        <f t="shared" si="8"/>
        <v>STRIKE</v>
      </c>
    </row>
    <row r="192" spans="12:23" x14ac:dyDescent="0.25">
      <c r="L192" t="s">
        <v>9815</v>
      </c>
      <c r="M192" s="10">
        <v>403263.23</v>
      </c>
      <c r="N192" s="13">
        <v>1.2402548658690328E-3</v>
      </c>
      <c r="O192" s="13">
        <f>IF(M192="","",IF(M192&gt;0,SUM($N$20:N192)))</f>
        <v>0.58498156596886797</v>
      </c>
      <c r="P192" s="8" t="e">
        <f>IF(M192="","",IF(M192&gt;0,IF(O192&gt;#REF!,"STRIKE",IF(O192&lt;#REF!,"GOOD"))))</f>
        <v>#REF!</v>
      </c>
      <c r="S192" s="8">
        <f t="shared" si="6"/>
        <v>1738</v>
      </c>
      <c r="T192" t="s">
        <v>9338</v>
      </c>
      <c r="U192" s="10">
        <v>15927.68</v>
      </c>
      <c r="V192" s="8" t="e">
        <f t="shared" si="7"/>
        <v>#REF!</v>
      </c>
      <c r="W192" t="str">
        <f t="shared" si="8"/>
        <v>STRIKE</v>
      </c>
    </row>
    <row r="193" spans="12:23" x14ac:dyDescent="0.25">
      <c r="L193" t="s">
        <v>6990</v>
      </c>
      <c r="M193" s="10">
        <v>403168.81</v>
      </c>
      <c r="N193" s="13">
        <v>1.2399644727567342E-3</v>
      </c>
      <c r="O193" s="13">
        <f>IF(M193="","",IF(M193&gt;0,SUM($N$20:N193)))</f>
        <v>0.58622153044162473</v>
      </c>
      <c r="P193" s="8" t="e">
        <f>IF(M193="","",IF(M193&gt;0,IF(O193&gt;#REF!,"STRIKE",IF(O193&lt;#REF!,"GOOD"))))</f>
        <v>#REF!</v>
      </c>
      <c r="S193" s="8">
        <f t="shared" si="6"/>
        <v>1737</v>
      </c>
      <c r="T193" t="s">
        <v>10338</v>
      </c>
      <c r="U193" s="10">
        <v>15953.28</v>
      </c>
      <c r="V193" s="8" t="e">
        <f t="shared" si="7"/>
        <v>#REF!</v>
      </c>
      <c r="W193" t="str">
        <f t="shared" si="8"/>
        <v>STRIKE</v>
      </c>
    </row>
    <row r="194" spans="12:23" x14ac:dyDescent="0.25">
      <c r="L194" t="s">
        <v>7378</v>
      </c>
      <c r="M194" s="10">
        <v>402506.16</v>
      </c>
      <c r="N194" s="13">
        <v>1.2379264617859145E-3</v>
      </c>
      <c r="O194" s="13">
        <f>IF(M194="","",IF(M194&gt;0,SUM($N$20:N194)))</f>
        <v>0.58745945690341062</v>
      </c>
      <c r="P194" s="8" t="e">
        <f>IF(M194="","",IF(M194&gt;0,IF(O194&gt;#REF!,"STRIKE",IF(O194&lt;#REF!,"GOOD"))))</f>
        <v>#REF!</v>
      </c>
      <c r="S194" s="8">
        <f t="shared" si="6"/>
        <v>1736</v>
      </c>
      <c r="T194" t="s">
        <v>10228</v>
      </c>
      <c r="U194" s="10">
        <v>15992.92</v>
      </c>
      <c r="V194" s="8" t="e">
        <f t="shared" si="7"/>
        <v>#REF!</v>
      </c>
      <c r="W194" t="str">
        <f t="shared" si="8"/>
        <v>STRIKE</v>
      </c>
    </row>
    <row r="195" spans="12:23" x14ac:dyDescent="0.25">
      <c r="L195" t="s">
        <v>8774</v>
      </c>
      <c r="M195" s="10">
        <v>399567.88</v>
      </c>
      <c r="N195" s="13">
        <v>1.2288896446496593E-3</v>
      </c>
      <c r="O195" s="13">
        <f>IF(M195="","",IF(M195&gt;0,SUM($N$20:N195)))</f>
        <v>0.58868834654806024</v>
      </c>
      <c r="P195" s="8" t="e">
        <f>IF(M195="","",IF(M195&gt;0,IF(O195&gt;#REF!,"STRIKE",IF(O195&lt;#REF!,"GOOD"))))</f>
        <v>#REF!</v>
      </c>
      <c r="S195" s="8">
        <f t="shared" si="6"/>
        <v>1735</v>
      </c>
      <c r="T195" t="s">
        <v>8571</v>
      </c>
      <c r="U195" s="10">
        <v>16056.88</v>
      </c>
      <c r="V195" s="8" t="e">
        <f t="shared" si="7"/>
        <v>#REF!</v>
      </c>
      <c r="W195" t="str">
        <f t="shared" si="8"/>
        <v>STRIKE</v>
      </c>
    </row>
    <row r="196" spans="12:23" x14ac:dyDescent="0.25">
      <c r="L196" t="s">
        <v>6850</v>
      </c>
      <c r="M196" s="10">
        <v>399339.12</v>
      </c>
      <c r="N196" s="13">
        <v>1.228186082603806E-3</v>
      </c>
      <c r="O196" s="13">
        <f>IF(M196="","",IF(M196&gt;0,SUM($N$20:N196)))</f>
        <v>0.58991653263066401</v>
      </c>
      <c r="P196" s="8" t="e">
        <f>IF(M196="","",IF(M196&gt;0,IF(O196&gt;#REF!,"STRIKE",IF(O196&lt;#REF!,"GOOD"))))</f>
        <v>#REF!</v>
      </c>
      <c r="S196" s="8">
        <f t="shared" si="6"/>
        <v>1734</v>
      </c>
      <c r="T196" t="s">
        <v>10261</v>
      </c>
      <c r="U196" s="10">
        <v>16093.2</v>
      </c>
      <c r="V196" s="8" t="e">
        <f t="shared" si="7"/>
        <v>#REF!</v>
      </c>
      <c r="W196" t="str">
        <f t="shared" si="8"/>
        <v>STRIKE</v>
      </c>
    </row>
    <row r="197" spans="12:23" x14ac:dyDescent="0.25">
      <c r="L197" t="s">
        <v>8840</v>
      </c>
      <c r="M197" s="10">
        <v>398871.01</v>
      </c>
      <c r="N197" s="13">
        <v>1.2267463884733446E-3</v>
      </c>
      <c r="O197" s="13">
        <f>IF(M197="","",IF(M197&gt;0,SUM($N$20:N197)))</f>
        <v>0.59114327901913732</v>
      </c>
      <c r="P197" s="8" t="e">
        <f>IF(M197="","",IF(M197&gt;0,IF(O197&gt;#REF!,"STRIKE",IF(O197&lt;#REF!,"GOOD"))))</f>
        <v>#REF!</v>
      </c>
      <c r="S197" s="8">
        <f t="shared" si="6"/>
        <v>1733</v>
      </c>
      <c r="T197" t="s">
        <v>7326</v>
      </c>
      <c r="U197" s="10">
        <v>16110.82</v>
      </c>
      <c r="V197" s="8" t="e">
        <f t="shared" si="7"/>
        <v>#REF!</v>
      </c>
      <c r="W197" t="str">
        <f t="shared" si="8"/>
        <v>STRIKE</v>
      </c>
    </row>
    <row r="198" spans="12:23" x14ac:dyDescent="0.25">
      <c r="L198" t="s">
        <v>8065</v>
      </c>
      <c r="M198" s="10">
        <v>398656.35</v>
      </c>
      <c r="N198" s="13">
        <v>1.2260861916348986E-3</v>
      </c>
      <c r="O198" s="13">
        <f>IF(M198="","",IF(M198&gt;0,SUM($N$20:N198)))</f>
        <v>0.59236936521077221</v>
      </c>
      <c r="P198" s="8" t="e">
        <f>IF(M198="","",IF(M198&gt;0,IF(O198&gt;#REF!,"STRIKE",IF(O198&lt;#REF!,"GOOD"))))</f>
        <v>#REF!</v>
      </c>
      <c r="S198" s="8">
        <f t="shared" si="6"/>
        <v>1732</v>
      </c>
      <c r="T198" t="s">
        <v>6784</v>
      </c>
      <c r="U198" s="10">
        <v>16137.55</v>
      </c>
      <c r="V198" s="8" t="e">
        <f t="shared" si="7"/>
        <v>#REF!</v>
      </c>
      <c r="W198" t="str">
        <f t="shared" si="8"/>
        <v>STRIKE</v>
      </c>
    </row>
    <row r="199" spans="12:23" x14ac:dyDescent="0.25">
      <c r="L199" t="s">
        <v>7765</v>
      </c>
      <c r="M199" s="10">
        <v>397029.67</v>
      </c>
      <c r="N199" s="13">
        <v>1.2210832614515249E-3</v>
      </c>
      <c r="O199" s="13">
        <f>IF(M199="","",IF(M199&gt;0,SUM($N$20:N199)))</f>
        <v>0.59359044847222375</v>
      </c>
      <c r="P199" s="8" t="e">
        <f>IF(M199="","",IF(M199&gt;0,IF(O199&gt;#REF!,"STRIKE",IF(O199&lt;#REF!,"GOOD"))))</f>
        <v>#REF!</v>
      </c>
      <c r="S199" s="8">
        <f t="shared" si="6"/>
        <v>1730.5</v>
      </c>
      <c r="T199" t="s">
        <v>7813</v>
      </c>
      <c r="U199" s="10">
        <v>16169.4</v>
      </c>
      <c r="V199" s="8" t="e">
        <f t="shared" si="7"/>
        <v>#REF!</v>
      </c>
      <c r="W199" t="str">
        <f t="shared" si="8"/>
        <v>STRIKE</v>
      </c>
    </row>
    <row r="200" spans="12:23" x14ac:dyDescent="0.25">
      <c r="L200" t="s">
        <v>6605</v>
      </c>
      <c r="M200" s="10">
        <v>395528.1</v>
      </c>
      <c r="N200" s="13">
        <v>1.21646511290636E-3</v>
      </c>
      <c r="O200" s="13">
        <f>IF(M200="","",IF(M200&gt;0,SUM($N$20:N200)))</f>
        <v>0.59480691358513016</v>
      </c>
      <c r="P200" s="8" t="e">
        <f>IF(M200="","",IF(M200&gt;0,IF(O200&gt;#REF!,"STRIKE",IF(O200&lt;#REF!,"GOOD"))))</f>
        <v>#REF!</v>
      </c>
      <c r="S200" s="8">
        <f t="shared" si="6"/>
        <v>1730.5</v>
      </c>
      <c r="T200" t="s">
        <v>7567</v>
      </c>
      <c r="U200" s="10">
        <v>16169.4</v>
      </c>
      <c r="V200" s="8" t="e">
        <f t="shared" si="7"/>
        <v>#REF!</v>
      </c>
      <c r="W200" t="str">
        <f t="shared" si="8"/>
        <v>STRIKE</v>
      </c>
    </row>
    <row r="201" spans="12:23" x14ac:dyDescent="0.25">
      <c r="L201" t="s">
        <v>8450</v>
      </c>
      <c r="M201" s="10">
        <v>395472.6</v>
      </c>
      <c r="N201" s="13">
        <v>1.2162944200686924E-3</v>
      </c>
      <c r="O201" s="13">
        <f>IF(M201="","",IF(M201&gt;0,SUM($N$20:N201)))</f>
        <v>0.59602320800519881</v>
      </c>
      <c r="P201" s="8" t="e">
        <f>IF(M201="","",IF(M201&gt;0,IF(O201&gt;#REF!,"STRIKE",IF(O201&lt;#REF!,"GOOD"))))</f>
        <v>#REF!</v>
      </c>
      <c r="S201" s="8">
        <f t="shared" si="6"/>
        <v>1729</v>
      </c>
      <c r="T201" t="s">
        <v>10640</v>
      </c>
      <c r="U201" s="10">
        <v>16191.9</v>
      </c>
      <c r="V201" s="8" t="e">
        <f t="shared" si="7"/>
        <v>#REF!</v>
      </c>
      <c r="W201" t="str">
        <f t="shared" si="8"/>
        <v>STRIKE</v>
      </c>
    </row>
    <row r="202" spans="12:23" x14ac:dyDescent="0.25">
      <c r="L202" t="s">
        <v>8269</v>
      </c>
      <c r="M202" s="10">
        <v>392144.32</v>
      </c>
      <c r="N202" s="13">
        <v>1.2060581397488265E-3</v>
      </c>
      <c r="O202" s="13">
        <f>IF(M202="","",IF(M202&gt;0,SUM($N$20:N202)))</f>
        <v>0.59722926614494765</v>
      </c>
      <c r="P202" s="8" t="e">
        <f>IF(M202="","",IF(M202&gt;0,IF(O202&gt;#REF!,"STRIKE",IF(O202&lt;#REF!,"GOOD"))))</f>
        <v>#REF!</v>
      </c>
      <c r="S202" s="8">
        <f t="shared" si="6"/>
        <v>1728</v>
      </c>
      <c r="T202" t="s">
        <v>8159</v>
      </c>
      <c r="U202" s="10">
        <v>16212.24</v>
      </c>
      <c r="V202" s="8" t="e">
        <f t="shared" si="7"/>
        <v>#REF!</v>
      </c>
      <c r="W202" t="str">
        <f t="shared" si="8"/>
        <v>STRIKE</v>
      </c>
    </row>
    <row r="203" spans="12:23" x14ac:dyDescent="0.25">
      <c r="L203" t="s">
        <v>7737</v>
      </c>
      <c r="M203" s="10">
        <v>387188.2</v>
      </c>
      <c r="N203" s="13">
        <v>1.190815361611502E-3</v>
      </c>
      <c r="O203" s="13">
        <f>IF(M203="","",IF(M203&gt;0,SUM($N$20:N203)))</f>
        <v>0.59842008150655912</v>
      </c>
      <c r="P203" s="8" t="e">
        <f>IF(M203="","",IF(M203&gt;0,IF(O203&gt;#REF!,"STRIKE",IF(O203&lt;#REF!,"GOOD"))))</f>
        <v>#REF!</v>
      </c>
      <c r="S203" s="8">
        <f t="shared" si="6"/>
        <v>1727</v>
      </c>
      <c r="T203" t="s">
        <v>7962</v>
      </c>
      <c r="U203" s="10">
        <v>16242.6</v>
      </c>
      <c r="V203" s="8" t="e">
        <f t="shared" si="7"/>
        <v>#REF!</v>
      </c>
      <c r="W203" t="str">
        <f t="shared" si="8"/>
        <v>STRIKE</v>
      </c>
    </row>
    <row r="204" spans="12:23" x14ac:dyDescent="0.25">
      <c r="L204" t="s">
        <v>8033</v>
      </c>
      <c r="M204" s="10">
        <v>379442.1</v>
      </c>
      <c r="N204" s="13">
        <v>1.1669918699023568E-3</v>
      </c>
      <c r="O204" s="13">
        <f>IF(M204="","",IF(M204&gt;0,SUM($N$20:N204)))</f>
        <v>0.59958707337646144</v>
      </c>
      <c r="P204" s="8" t="e">
        <f>IF(M204="","",IF(M204&gt;0,IF(O204&gt;#REF!,"STRIKE",IF(O204&lt;#REF!,"GOOD"))))</f>
        <v>#REF!</v>
      </c>
      <c r="S204" s="8">
        <f t="shared" si="6"/>
        <v>1726</v>
      </c>
      <c r="T204" t="s">
        <v>9075</v>
      </c>
      <c r="U204" s="10">
        <v>16302.6</v>
      </c>
      <c r="V204" s="8" t="e">
        <f t="shared" si="7"/>
        <v>#REF!</v>
      </c>
      <c r="W204" t="str">
        <f t="shared" si="8"/>
        <v>STRIKE</v>
      </c>
    </row>
    <row r="205" spans="12:23" x14ac:dyDescent="0.25">
      <c r="L205" t="s">
        <v>10735</v>
      </c>
      <c r="M205" s="10">
        <v>377139.63</v>
      </c>
      <c r="N205" s="13">
        <v>1.1599105160655157E-3</v>
      </c>
      <c r="O205" s="13">
        <f>IF(M205="","",IF(M205&gt;0,SUM($N$20:N205)))</f>
        <v>0.60074698389252701</v>
      </c>
      <c r="P205" s="8" t="e">
        <f>IF(M205="","",IF(M205&gt;0,IF(O205&gt;#REF!,"STRIKE",IF(O205&lt;#REF!,"GOOD"))))</f>
        <v>#REF!</v>
      </c>
      <c r="S205" s="8">
        <f t="shared" si="6"/>
        <v>1725</v>
      </c>
      <c r="T205" t="s">
        <v>9326</v>
      </c>
      <c r="U205" s="10">
        <v>16311.49</v>
      </c>
      <c r="V205" s="8" t="e">
        <f t="shared" si="7"/>
        <v>#REF!</v>
      </c>
      <c r="W205" t="str">
        <f t="shared" si="8"/>
        <v>STRIKE</v>
      </c>
    </row>
    <row r="206" spans="12:23" x14ac:dyDescent="0.25">
      <c r="L206" t="s">
        <v>6377</v>
      </c>
      <c r="M206" s="10">
        <v>374462.67</v>
      </c>
      <c r="N206" s="13">
        <v>1.151677400773212E-3</v>
      </c>
      <c r="O206" s="13">
        <f>IF(M206="","",IF(M206&gt;0,SUM($N$20:N206)))</f>
        <v>0.60189866129330027</v>
      </c>
      <c r="P206" s="8" t="e">
        <f>IF(M206="","",IF(M206&gt;0,IF(O206&gt;#REF!,"STRIKE",IF(O206&lt;#REF!,"GOOD"))))</f>
        <v>#REF!</v>
      </c>
      <c r="S206" s="8">
        <f t="shared" si="6"/>
        <v>1724</v>
      </c>
      <c r="T206" t="s">
        <v>10671</v>
      </c>
      <c r="U206" s="10">
        <v>16346.88</v>
      </c>
      <c r="V206" s="8" t="e">
        <f t="shared" si="7"/>
        <v>#REF!</v>
      </c>
      <c r="W206" t="str">
        <f t="shared" si="8"/>
        <v>STRIKE</v>
      </c>
    </row>
    <row r="207" spans="12:23" x14ac:dyDescent="0.25">
      <c r="L207" t="s">
        <v>8891</v>
      </c>
      <c r="M207" s="10">
        <v>373610.74</v>
      </c>
      <c r="N207" s="13">
        <v>1.14905725033728E-3</v>
      </c>
      <c r="O207" s="13">
        <f>IF(M207="","",IF(M207&gt;0,SUM($N$20:N207)))</f>
        <v>0.60304771854363759</v>
      </c>
      <c r="P207" s="8" t="e">
        <f>IF(M207="","",IF(M207&gt;0,IF(O207&gt;#REF!,"STRIKE",IF(O207&lt;#REF!,"GOOD"))))</f>
        <v>#REF!</v>
      </c>
      <c r="S207" s="8">
        <f t="shared" si="6"/>
        <v>1723</v>
      </c>
      <c r="T207" t="s">
        <v>7658</v>
      </c>
      <c r="U207" s="10">
        <v>16380</v>
      </c>
      <c r="V207" s="8" t="e">
        <f t="shared" si="7"/>
        <v>#REF!</v>
      </c>
      <c r="W207" t="str">
        <f t="shared" si="8"/>
        <v>STRIKE</v>
      </c>
    </row>
    <row r="208" spans="12:23" x14ac:dyDescent="0.25">
      <c r="L208" t="s">
        <v>9182</v>
      </c>
      <c r="M208" s="10">
        <v>372896.38</v>
      </c>
      <c r="N208" s="13">
        <v>1.1468602028505003E-3</v>
      </c>
      <c r="O208" s="13">
        <f>IF(M208="","",IF(M208&gt;0,SUM($N$20:N208)))</f>
        <v>0.60419457874648808</v>
      </c>
      <c r="P208" s="8" t="e">
        <f>IF(M208="","",IF(M208&gt;0,IF(O208&gt;#REF!,"STRIKE",IF(O208&lt;#REF!,"GOOD"))))</f>
        <v>#REF!</v>
      </c>
      <c r="S208" s="8">
        <f t="shared" si="6"/>
        <v>1722</v>
      </c>
      <c r="T208" t="s">
        <v>8790</v>
      </c>
      <c r="U208" s="10">
        <v>16416</v>
      </c>
      <c r="V208" s="8" t="e">
        <f t="shared" si="7"/>
        <v>#REF!</v>
      </c>
      <c r="W208" t="str">
        <f t="shared" si="8"/>
        <v>STRIKE</v>
      </c>
    </row>
    <row r="209" spans="12:23" x14ac:dyDescent="0.25">
      <c r="L209" t="s">
        <v>7338</v>
      </c>
      <c r="M209" s="10">
        <v>372808.8</v>
      </c>
      <c r="N209" s="13">
        <v>1.1465908464771139E-3</v>
      </c>
      <c r="O209" s="13">
        <f>IF(M209="","",IF(M209&gt;0,SUM($N$20:N209)))</f>
        <v>0.60534116959296524</v>
      </c>
      <c r="P209" s="8" t="e">
        <f>IF(M209="","",IF(M209&gt;0,IF(O209&gt;#REF!,"STRIKE",IF(O209&lt;#REF!,"GOOD"))))</f>
        <v>#REF!</v>
      </c>
      <c r="S209" s="8">
        <f t="shared" si="6"/>
        <v>1721</v>
      </c>
      <c r="T209" t="s">
        <v>7985</v>
      </c>
      <c r="U209" s="10">
        <v>16436</v>
      </c>
      <c r="V209" s="8" t="e">
        <f t="shared" si="7"/>
        <v>#REF!</v>
      </c>
      <c r="W209" t="str">
        <f t="shared" si="8"/>
        <v>STRIKE</v>
      </c>
    </row>
    <row r="210" spans="12:23" x14ac:dyDescent="0.25">
      <c r="L210" t="s">
        <v>6546</v>
      </c>
      <c r="M210" s="10">
        <v>372346.64</v>
      </c>
      <c r="N210" s="13">
        <v>1.1451694518490691E-3</v>
      </c>
      <c r="O210" s="13">
        <f>IF(M210="","",IF(M210&gt;0,SUM($N$20:N210)))</f>
        <v>0.6064863390448143</v>
      </c>
      <c r="P210" s="8" t="e">
        <f>IF(M210="","",IF(M210&gt;0,IF(O210&gt;#REF!,"STRIKE",IF(O210&lt;#REF!,"GOOD"))))</f>
        <v>#REF!</v>
      </c>
      <c r="S210" s="8">
        <f t="shared" si="6"/>
        <v>1720</v>
      </c>
      <c r="T210" t="s">
        <v>7803</v>
      </c>
      <c r="U210" s="10">
        <v>16467.84</v>
      </c>
      <c r="V210" s="8" t="e">
        <f t="shared" si="7"/>
        <v>#REF!</v>
      </c>
      <c r="W210" t="str">
        <f t="shared" si="8"/>
        <v>STRIKE</v>
      </c>
    </row>
    <row r="211" spans="12:23" x14ac:dyDescent="0.25">
      <c r="L211" t="s">
        <v>6536</v>
      </c>
      <c r="M211" s="10">
        <v>367449.17</v>
      </c>
      <c r="N211" s="13">
        <v>1.1301070545212801E-3</v>
      </c>
      <c r="O211" s="13">
        <f>IF(M211="","",IF(M211&gt;0,SUM($N$20:N211)))</f>
        <v>0.60761644609933563</v>
      </c>
      <c r="P211" s="8" t="e">
        <f>IF(M211="","",IF(M211&gt;0,IF(O211&gt;#REF!,"STRIKE",IF(O211&lt;#REF!,"GOOD"))))</f>
        <v>#REF!</v>
      </c>
      <c r="S211" s="8">
        <f t="shared" si="6"/>
        <v>1719</v>
      </c>
      <c r="T211" t="s">
        <v>9428</v>
      </c>
      <c r="U211" s="10">
        <v>16481.28</v>
      </c>
      <c r="V211" s="8" t="e">
        <f t="shared" si="7"/>
        <v>#REF!</v>
      </c>
      <c r="W211" t="str">
        <f t="shared" si="8"/>
        <v>STRIKE</v>
      </c>
    </row>
    <row r="212" spans="12:23" x14ac:dyDescent="0.25">
      <c r="L212" t="s">
        <v>8772</v>
      </c>
      <c r="M212" s="10">
        <v>365082.72</v>
      </c>
      <c r="N212" s="13">
        <v>1.122828927211394E-3</v>
      </c>
      <c r="O212" s="13">
        <f>IF(M212="","",IF(M212&gt;0,SUM($N$20:N212)))</f>
        <v>0.60873927502654701</v>
      </c>
      <c r="P212" s="8" t="e">
        <f>IF(M212="","",IF(M212&gt;0,IF(O212&gt;#REF!,"STRIKE",IF(O212&lt;#REF!,"GOOD"))))</f>
        <v>#REF!</v>
      </c>
      <c r="S212" s="8">
        <f t="shared" ref="S212:S275" si="9">IFERROR(_xlfn.RANK.AVG(U212,$U$20:$U$1048576),"")</f>
        <v>1718</v>
      </c>
      <c r="T212" t="s">
        <v>10402</v>
      </c>
      <c r="U212" s="10">
        <v>16525.2</v>
      </c>
      <c r="V212" s="8" t="e">
        <f t="shared" ref="V212:V275" si="10">IF(S212="","",IF(S212&lt;&gt;"",IF(S212&gt;$T$16,"STRIKE",IF(S212&lt;$T$16,"GOOD"))))</f>
        <v>#REF!</v>
      </c>
      <c r="W212" t="str">
        <f t="shared" ref="W212:W275" si="11">IF(S212="","",IF(S212&lt;&gt;"",IF(U212&lt;$U$16,"STRIKE",IF(U212&gt;=$U$16,"GOOD"))))</f>
        <v>STRIKE</v>
      </c>
    </row>
    <row r="213" spans="12:23" x14ac:dyDescent="0.25">
      <c r="L213" t="s">
        <v>9831</v>
      </c>
      <c r="M213" s="10">
        <v>364899.77</v>
      </c>
      <c r="N213" s="13">
        <v>1.1222662559564158E-3</v>
      </c>
      <c r="O213" s="13">
        <f>IF(M213="","",IF(M213&gt;0,SUM($N$20:N213)))</f>
        <v>0.60986154128250347</v>
      </c>
      <c r="P213" s="8" t="e">
        <f>IF(M213="","",IF(M213&gt;0,IF(O213&gt;#REF!,"STRIKE",IF(O213&lt;#REF!,"GOOD"))))</f>
        <v>#REF!</v>
      </c>
      <c r="S213" s="8">
        <f t="shared" si="9"/>
        <v>1717</v>
      </c>
      <c r="T213" t="s">
        <v>8901</v>
      </c>
      <c r="U213" s="10">
        <v>16596</v>
      </c>
      <c r="V213" s="8" t="e">
        <f t="shared" si="10"/>
        <v>#REF!</v>
      </c>
      <c r="W213" t="str">
        <f t="shared" si="11"/>
        <v>STRIKE</v>
      </c>
    </row>
    <row r="214" spans="12:23" x14ac:dyDescent="0.25">
      <c r="L214" t="s">
        <v>7868</v>
      </c>
      <c r="M214" s="10">
        <v>363092.19</v>
      </c>
      <c r="N214" s="13">
        <v>1.1167069593886441E-3</v>
      </c>
      <c r="O214" s="13">
        <f>IF(M214="","",IF(M214&gt;0,SUM($N$20:N214)))</f>
        <v>0.61097824824189206</v>
      </c>
      <c r="P214" s="8" t="e">
        <f>IF(M214="","",IF(M214&gt;0,IF(O214&gt;#REF!,"STRIKE",IF(O214&lt;#REF!,"GOOD"))))</f>
        <v>#REF!</v>
      </c>
      <c r="S214" s="8">
        <f t="shared" si="9"/>
        <v>1716</v>
      </c>
      <c r="T214" t="s">
        <v>7451</v>
      </c>
      <c r="U214" s="10">
        <v>16610.04</v>
      </c>
      <c r="V214" s="8" t="e">
        <f t="shared" si="10"/>
        <v>#REF!</v>
      </c>
      <c r="W214" t="str">
        <f t="shared" si="11"/>
        <v>STRIKE</v>
      </c>
    </row>
    <row r="215" spans="12:23" x14ac:dyDescent="0.25">
      <c r="L215" t="s">
        <v>8989</v>
      </c>
      <c r="M215" s="10">
        <v>362758.87</v>
      </c>
      <c r="N215" s="13">
        <v>1.1156818181877182E-3</v>
      </c>
      <c r="O215" s="13">
        <f>IF(M215="","",IF(M215&gt;0,SUM($N$20:N215)))</f>
        <v>0.61209393006007973</v>
      </c>
      <c r="P215" s="8" t="e">
        <f>IF(M215="","",IF(M215&gt;0,IF(O215&gt;#REF!,"STRIKE",IF(O215&lt;#REF!,"GOOD"))))</f>
        <v>#REF!</v>
      </c>
      <c r="S215" s="8">
        <f t="shared" si="9"/>
        <v>1715</v>
      </c>
      <c r="T215" t="s">
        <v>9589</v>
      </c>
      <c r="U215" s="10">
        <v>16632.96</v>
      </c>
      <c r="V215" s="8" t="e">
        <f t="shared" si="10"/>
        <v>#REF!</v>
      </c>
      <c r="W215" t="str">
        <f t="shared" si="11"/>
        <v>STRIKE</v>
      </c>
    </row>
    <row r="216" spans="12:23" x14ac:dyDescent="0.25">
      <c r="L216" t="s">
        <v>7424</v>
      </c>
      <c r="M216" s="10">
        <v>360389.18</v>
      </c>
      <c r="N216" s="13">
        <v>1.1083937261067685E-3</v>
      </c>
      <c r="O216" s="13">
        <f>IF(M216="","",IF(M216&gt;0,SUM($N$20:N216)))</f>
        <v>0.61320232378618644</v>
      </c>
      <c r="P216" s="8" t="e">
        <f>IF(M216="","",IF(M216&gt;0,IF(O216&gt;#REF!,"STRIKE",IF(O216&lt;#REF!,"GOOD"))))</f>
        <v>#REF!</v>
      </c>
      <c r="S216" s="8">
        <f t="shared" si="9"/>
        <v>1714</v>
      </c>
      <c r="T216" t="s">
        <v>10072</v>
      </c>
      <c r="U216" s="10">
        <v>16634.580000000002</v>
      </c>
      <c r="V216" s="8" t="e">
        <f t="shared" si="10"/>
        <v>#REF!</v>
      </c>
      <c r="W216" t="str">
        <f t="shared" si="11"/>
        <v>STRIKE</v>
      </c>
    </row>
    <row r="217" spans="12:23" x14ac:dyDescent="0.25">
      <c r="L217" t="s">
        <v>7077</v>
      </c>
      <c r="M217" s="10">
        <v>352954</v>
      </c>
      <c r="N217" s="13">
        <v>1.0855264833541571E-3</v>
      </c>
      <c r="O217" s="13">
        <f>IF(M217="","",IF(M217&gt;0,SUM($N$20:N217)))</f>
        <v>0.61428785026954058</v>
      </c>
      <c r="P217" s="8" t="e">
        <f>IF(M217="","",IF(M217&gt;0,IF(O217&gt;#REF!,"STRIKE",IF(O217&lt;#REF!,"GOOD"))))</f>
        <v>#REF!</v>
      </c>
      <c r="S217" s="8">
        <f t="shared" si="9"/>
        <v>1713</v>
      </c>
      <c r="T217" t="s">
        <v>9500</v>
      </c>
      <c r="U217" s="10">
        <v>16721.57</v>
      </c>
      <c r="V217" s="8" t="e">
        <f t="shared" si="10"/>
        <v>#REF!</v>
      </c>
      <c r="W217" t="str">
        <f t="shared" si="11"/>
        <v>STRIKE</v>
      </c>
    </row>
    <row r="218" spans="12:23" x14ac:dyDescent="0.25">
      <c r="L218" t="s">
        <v>10597</v>
      </c>
      <c r="M218" s="10">
        <v>351414.89</v>
      </c>
      <c r="N218" s="13">
        <v>1.0807928787887034E-3</v>
      </c>
      <c r="O218" s="13">
        <f>IF(M218="","",IF(M218&gt;0,SUM($N$20:N218)))</f>
        <v>0.61536864314832929</v>
      </c>
      <c r="P218" s="8" t="e">
        <f>IF(M218="","",IF(M218&gt;0,IF(O218&gt;#REF!,"STRIKE",IF(O218&lt;#REF!,"GOOD"))))</f>
        <v>#REF!</v>
      </c>
      <c r="S218" s="8">
        <f t="shared" si="9"/>
        <v>1712</v>
      </c>
      <c r="T218" t="s">
        <v>10329</v>
      </c>
      <c r="U218" s="10">
        <v>16761.52</v>
      </c>
      <c r="V218" s="8" t="e">
        <f t="shared" si="10"/>
        <v>#REF!</v>
      </c>
      <c r="W218" t="str">
        <f t="shared" si="11"/>
        <v>STRIKE</v>
      </c>
    </row>
    <row r="219" spans="12:23" x14ac:dyDescent="0.25">
      <c r="L219" t="s">
        <v>6792</v>
      </c>
      <c r="M219" s="10">
        <v>351228.69</v>
      </c>
      <c r="N219" s="13">
        <v>1.0802202120071948E-3</v>
      </c>
      <c r="O219" s="13">
        <f>IF(M219="","",IF(M219&gt;0,SUM($N$20:N219)))</f>
        <v>0.61644886336033644</v>
      </c>
      <c r="P219" s="8" t="e">
        <f>IF(M219="","",IF(M219&gt;0,IF(O219&gt;#REF!,"STRIKE",IF(O219&lt;#REF!,"GOOD"))))</f>
        <v>#REF!</v>
      </c>
      <c r="S219" s="8">
        <f t="shared" si="9"/>
        <v>1711</v>
      </c>
      <c r="T219" t="s">
        <v>6365</v>
      </c>
      <c r="U219" s="10">
        <v>16782.36</v>
      </c>
      <c r="V219" s="8" t="e">
        <f t="shared" si="10"/>
        <v>#REF!</v>
      </c>
      <c r="W219" t="str">
        <f t="shared" si="11"/>
        <v>STRIKE</v>
      </c>
    </row>
    <row r="220" spans="12:23" x14ac:dyDescent="0.25">
      <c r="L220" t="s">
        <v>8836</v>
      </c>
      <c r="M220" s="10">
        <v>347498.09</v>
      </c>
      <c r="N220" s="13">
        <v>1.0687465777693026E-3</v>
      </c>
      <c r="O220" s="13">
        <f>IF(M220="","",IF(M220&gt;0,SUM($N$20:N220)))</f>
        <v>0.61751760993810578</v>
      </c>
      <c r="P220" s="8" t="e">
        <f>IF(M220="","",IF(M220&gt;0,IF(O220&gt;#REF!,"STRIKE",IF(O220&lt;#REF!,"GOOD"))))</f>
        <v>#REF!</v>
      </c>
      <c r="S220" s="8">
        <f t="shared" si="9"/>
        <v>1710</v>
      </c>
      <c r="T220" t="s">
        <v>8695</v>
      </c>
      <c r="U220" s="10">
        <v>16784.400000000001</v>
      </c>
      <c r="V220" s="8" t="e">
        <f t="shared" si="10"/>
        <v>#REF!</v>
      </c>
      <c r="W220" t="str">
        <f t="shared" si="11"/>
        <v>STRIKE</v>
      </c>
    </row>
    <row r="221" spans="12:23" x14ac:dyDescent="0.25">
      <c r="L221" t="s">
        <v>7087</v>
      </c>
      <c r="M221" s="10">
        <v>346930.61</v>
      </c>
      <c r="N221" s="13">
        <v>1.0670012665707502E-3</v>
      </c>
      <c r="O221" s="13">
        <f>IF(M221="","",IF(M221&gt;0,SUM($N$20:N221)))</f>
        <v>0.61858461120467656</v>
      </c>
      <c r="P221" s="8" t="e">
        <f>IF(M221="","",IF(M221&gt;0,IF(O221&gt;#REF!,"STRIKE",IF(O221&lt;#REF!,"GOOD"))))</f>
        <v>#REF!</v>
      </c>
      <c r="S221" s="8">
        <f t="shared" si="9"/>
        <v>1709</v>
      </c>
      <c r="T221" t="s">
        <v>8780</v>
      </c>
      <c r="U221" s="10">
        <v>16851.57</v>
      </c>
      <c r="V221" s="8" t="e">
        <f t="shared" si="10"/>
        <v>#REF!</v>
      </c>
      <c r="W221" t="str">
        <f t="shared" si="11"/>
        <v>STRIKE</v>
      </c>
    </row>
    <row r="222" spans="12:23" x14ac:dyDescent="0.25">
      <c r="L222" t="s">
        <v>7019</v>
      </c>
      <c r="M222" s="10">
        <v>344362.95</v>
      </c>
      <c r="N222" s="13">
        <v>1.0591043085245201E-3</v>
      </c>
      <c r="O222" s="13">
        <f>IF(M222="","",IF(M222&gt;0,SUM($N$20:N222)))</f>
        <v>0.61964371551320108</v>
      </c>
      <c r="P222" s="8" t="e">
        <f>IF(M222="","",IF(M222&gt;0,IF(O222&gt;#REF!,"STRIKE",IF(O222&lt;#REF!,"GOOD"))))</f>
        <v>#REF!</v>
      </c>
      <c r="S222" s="8">
        <f t="shared" si="9"/>
        <v>1708</v>
      </c>
      <c r="T222" t="s">
        <v>9173</v>
      </c>
      <c r="U222" s="10">
        <v>16862.22</v>
      </c>
      <c r="V222" s="8" t="e">
        <f t="shared" si="10"/>
        <v>#REF!</v>
      </c>
      <c r="W222" t="str">
        <f t="shared" si="11"/>
        <v>STRIKE</v>
      </c>
    </row>
    <row r="223" spans="12:23" x14ac:dyDescent="0.25">
      <c r="L223" t="s">
        <v>7015</v>
      </c>
      <c r="M223" s="10">
        <v>344346.55</v>
      </c>
      <c r="N223" s="13">
        <v>1.0590538695598758E-3</v>
      </c>
      <c r="O223" s="13">
        <f>IF(M223="","",IF(M223&gt;0,SUM($N$20:N223)))</f>
        <v>0.62070276938276092</v>
      </c>
      <c r="P223" s="8" t="e">
        <f>IF(M223="","",IF(M223&gt;0,IF(O223&gt;#REF!,"STRIKE",IF(O223&lt;#REF!,"GOOD"))))</f>
        <v>#REF!</v>
      </c>
      <c r="S223" s="8">
        <f t="shared" si="9"/>
        <v>1707</v>
      </c>
      <c r="T223" t="s">
        <v>7552</v>
      </c>
      <c r="U223" s="10">
        <v>16872.72</v>
      </c>
      <c r="V223" s="8" t="e">
        <f t="shared" si="10"/>
        <v>#REF!</v>
      </c>
      <c r="W223" t="str">
        <f t="shared" si="11"/>
        <v>STRIKE</v>
      </c>
    </row>
    <row r="224" spans="12:23" x14ac:dyDescent="0.25">
      <c r="L224" t="s">
        <v>10490</v>
      </c>
      <c r="M224" s="10">
        <v>340275</v>
      </c>
      <c r="N224" s="13">
        <v>1.0465316277003117E-3</v>
      </c>
      <c r="O224" s="13">
        <f>IF(M224="","",IF(M224&gt;0,SUM($N$20:N224)))</f>
        <v>0.62174930101046122</v>
      </c>
      <c r="P224" s="8" t="e">
        <f>IF(M224="","",IF(M224&gt;0,IF(O224&gt;#REF!,"STRIKE",IF(O224&lt;#REF!,"GOOD"))))</f>
        <v>#REF!</v>
      </c>
      <c r="S224" s="8">
        <f t="shared" si="9"/>
        <v>1706</v>
      </c>
      <c r="T224" t="s">
        <v>8561</v>
      </c>
      <c r="U224" s="10">
        <v>17039.29</v>
      </c>
      <c r="V224" s="8" t="e">
        <f t="shared" si="10"/>
        <v>#REF!</v>
      </c>
      <c r="W224" t="str">
        <f t="shared" si="11"/>
        <v>STRIKE</v>
      </c>
    </row>
    <row r="225" spans="12:23" x14ac:dyDescent="0.25">
      <c r="L225" t="s">
        <v>8368</v>
      </c>
      <c r="M225" s="10">
        <v>337326.51</v>
      </c>
      <c r="N225" s="13">
        <v>1.037463409233019E-3</v>
      </c>
      <c r="O225" s="13">
        <f>IF(M225="","",IF(M225&gt;0,SUM($N$20:N225)))</f>
        <v>0.62278676441969427</v>
      </c>
      <c r="P225" s="8" t="e">
        <f>IF(M225="","",IF(M225&gt;0,IF(O225&gt;#REF!,"STRIKE",IF(O225&lt;#REF!,"GOOD"))))</f>
        <v>#REF!</v>
      </c>
      <c r="S225" s="8">
        <f t="shared" si="9"/>
        <v>1705</v>
      </c>
      <c r="T225" t="s">
        <v>8298</v>
      </c>
      <c r="U225" s="10">
        <v>17070.669999999998</v>
      </c>
      <c r="V225" s="8" t="e">
        <f t="shared" si="10"/>
        <v>#REF!</v>
      </c>
      <c r="W225" t="str">
        <f t="shared" si="11"/>
        <v>STRIKE</v>
      </c>
    </row>
    <row r="226" spans="12:23" x14ac:dyDescent="0.25">
      <c r="L226" t="s">
        <v>6439</v>
      </c>
      <c r="M226" s="10">
        <v>337239.9</v>
      </c>
      <c r="N226" s="13">
        <v>1.0371970361398586E-3</v>
      </c>
      <c r="O226" s="13">
        <f>IF(M226="","",IF(M226&gt;0,SUM($N$20:N226)))</f>
        <v>0.62382396145583408</v>
      </c>
      <c r="P226" s="8" t="e">
        <f>IF(M226="","",IF(M226&gt;0,IF(O226&gt;#REF!,"STRIKE",IF(O226&lt;#REF!,"GOOD"))))</f>
        <v>#REF!</v>
      </c>
      <c r="S226" s="8">
        <f t="shared" si="9"/>
        <v>1704</v>
      </c>
      <c r="T226" t="s">
        <v>6915</v>
      </c>
      <c r="U226" s="10">
        <v>17083</v>
      </c>
      <c r="V226" s="8" t="e">
        <f t="shared" si="10"/>
        <v>#REF!</v>
      </c>
      <c r="W226" t="str">
        <f t="shared" si="11"/>
        <v>STRIKE</v>
      </c>
    </row>
    <row r="227" spans="12:23" x14ac:dyDescent="0.25">
      <c r="L227" t="s">
        <v>10741</v>
      </c>
      <c r="M227" s="10">
        <v>335750.63</v>
      </c>
      <c r="N227" s="13">
        <v>1.032616716818177E-3</v>
      </c>
      <c r="O227" s="13">
        <f>IF(M227="","",IF(M227&gt;0,SUM($N$20:N227)))</f>
        <v>0.62485657817265228</v>
      </c>
      <c r="P227" s="8" t="e">
        <f>IF(M227="","",IF(M227&gt;0,IF(O227&gt;#REF!,"STRIKE",IF(O227&lt;#REF!,"GOOD"))))</f>
        <v>#REF!</v>
      </c>
      <c r="S227" s="8">
        <f t="shared" si="9"/>
        <v>1703</v>
      </c>
      <c r="T227" t="s">
        <v>9314</v>
      </c>
      <c r="U227" s="10">
        <v>17087.04</v>
      </c>
      <c r="V227" s="8" t="e">
        <f t="shared" si="10"/>
        <v>#REF!</v>
      </c>
      <c r="W227" t="str">
        <f t="shared" si="11"/>
        <v>STRIKE</v>
      </c>
    </row>
    <row r="228" spans="12:23" x14ac:dyDescent="0.25">
      <c r="L228" t="s">
        <v>6379</v>
      </c>
      <c r="M228" s="10">
        <v>332656.33</v>
      </c>
      <c r="N228" s="13">
        <v>1.0231000528975447E-3</v>
      </c>
      <c r="O228" s="13">
        <f>IF(M228="","",IF(M228&gt;0,SUM($N$20:N228)))</f>
        <v>0.6258796782255498</v>
      </c>
      <c r="P228" s="8" t="e">
        <f>IF(M228="","",IF(M228&gt;0,IF(O228&gt;#REF!,"STRIKE",IF(O228&lt;#REF!,"GOOD"))))</f>
        <v>#REF!</v>
      </c>
      <c r="S228" s="8">
        <f t="shared" si="9"/>
        <v>1702</v>
      </c>
      <c r="T228" t="s">
        <v>9631</v>
      </c>
      <c r="U228" s="10">
        <v>17106.25</v>
      </c>
      <c r="V228" s="8" t="e">
        <f t="shared" si="10"/>
        <v>#REF!</v>
      </c>
      <c r="W228" t="str">
        <f t="shared" si="11"/>
        <v>STRIKE</v>
      </c>
    </row>
    <row r="229" spans="12:23" x14ac:dyDescent="0.25">
      <c r="L229" t="s">
        <v>9312</v>
      </c>
      <c r="M229" s="10">
        <v>325337.77</v>
      </c>
      <c r="N229" s="13">
        <v>1.0005914803922994E-3</v>
      </c>
      <c r="O229" s="13">
        <f>IF(M229="","",IF(M229&gt;0,SUM($N$20:N229)))</f>
        <v>0.62688026970594213</v>
      </c>
      <c r="P229" s="8" t="e">
        <f>IF(M229="","",IF(M229&gt;0,IF(O229&gt;#REF!,"STRIKE",IF(O229&lt;#REF!,"GOOD"))))</f>
        <v>#REF!</v>
      </c>
      <c r="S229" s="8">
        <f t="shared" si="9"/>
        <v>1701</v>
      </c>
      <c r="T229" t="s">
        <v>6512</v>
      </c>
      <c r="U229" s="10">
        <v>17122.919999999998</v>
      </c>
      <c r="V229" s="8" t="e">
        <f t="shared" si="10"/>
        <v>#REF!</v>
      </c>
      <c r="W229" t="str">
        <f t="shared" si="11"/>
        <v>STRIKE</v>
      </c>
    </row>
    <row r="230" spans="12:23" x14ac:dyDescent="0.25">
      <c r="L230" t="s">
        <v>7544</v>
      </c>
      <c r="M230" s="10">
        <v>324303.59999999998</v>
      </c>
      <c r="N230" s="13">
        <v>9.9741084233949243E-4</v>
      </c>
      <c r="O230" s="13">
        <f>IF(M230="","",IF(M230&gt;0,SUM($N$20:N230)))</f>
        <v>0.62787768054828164</v>
      </c>
      <c r="P230" s="8" t="e">
        <f>IF(M230="","",IF(M230&gt;0,IF(O230&gt;#REF!,"STRIKE",IF(O230&lt;#REF!,"GOOD"))))</f>
        <v>#REF!</v>
      </c>
      <c r="S230" s="8">
        <f t="shared" si="9"/>
        <v>1700</v>
      </c>
      <c r="T230" t="s">
        <v>8778</v>
      </c>
      <c r="U230" s="10">
        <v>17195.39</v>
      </c>
      <c r="V230" s="8" t="e">
        <f t="shared" si="10"/>
        <v>#REF!</v>
      </c>
      <c r="W230" t="str">
        <f t="shared" si="11"/>
        <v>STRIKE</v>
      </c>
    </row>
    <row r="231" spans="12:23" x14ac:dyDescent="0.25">
      <c r="L231" t="s">
        <v>6375</v>
      </c>
      <c r="M231" s="10">
        <v>321215.53000000003</v>
      </c>
      <c r="N231" s="13">
        <v>9.8791333907433218E-4</v>
      </c>
      <c r="O231" s="13">
        <f>IF(M231="","",IF(M231&gt;0,SUM($N$20:N231)))</f>
        <v>0.62886559388735597</v>
      </c>
      <c r="P231" s="8" t="e">
        <f>IF(M231="","",IF(M231&gt;0,IF(O231&gt;#REF!,"STRIKE",IF(O231&lt;#REF!,"GOOD"))))</f>
        <v>#REF!</v>
      </c>
      <c r="S231" s="8">
        <f t="shared" si="9"/>
        <v>1699</v>
      </c>
      <c r="T231" t="s">
        <v>7561</v>
      </c>
      <c r="U231" s="10">
        <v>17196.84</v>
      </c>
      <c r="V231" s="8" t="e">
        <f t="shared" si="10"/>
        <v>#REF!</v>
      </c>
      <c r="W231" t="str">
        <f t="shared" si="11"/>
        <v>STRIKE</v>
      </c>
    </row>
    <row r="232" spans="12:23" x14ac:dyDescent="0.25">
      <c r="L232" t="s">
        <v>8924</v>
      </c>
      <c r="M232" s="10">
        <v>317196.88</v>
      </c>
      <c r="N232" s="13">
        <v>9.7555379363121141E-4</v>
      </c>
      <c r="O232" s="13">
        <f>IF(M232="","",IF(M232&gt;0,SUM($N$20:N232)))</f>
        <v>0.6298411476809872</v>
      </c>
      <c r="P232" s="8" t="e">
        <f>IF(M232="","",IF(M232&gt;0,IF(O232&gt;#REF!,"STRIKE",IF(O232&lt;#REF!,"GOOD"))))</f>
        <v>#REF!</v>
      </c>
      <c r="S232" s="8">
        <f t="shared" si="9"/>
        <v>1698</v>
      </c>
      <c r="T232" t="s">
        <v>7773</v>
      </c>
      <c r="U232" s="10">
        <v>17270.400000000001</v>
      </c>
      <c r="V232" s="8" t="e">
        <f t="shared" si="10"/>
        <v>#REF!</v>
      </c>
      <c r="W232" t="str">
        <f t="shared" si="11"/>
        <v>STRIKE</v>
      </c>
    </row>
    <row r="233" spans="12:23" x14ac:dyDescent="0.25">
      <c r="L233" t="s">
        <v>7733</v>
      </c>
      <c r="M233" s="10">
        <v>316289.05</v>
      </c>
      <c r="N233" s="13">
        <v>9.7276172013896196E-4</v>
      </c>
      <c r="O233" s="13">
        <f>IF(M233="","",IF(M233&gt;0,SUM($N$20:N233)))</f>
        <v>0.63081390940112614</v>
      </c>
      <c r="P233" s="8" t="e">
        <f>IF(M233="","",IF(M233&gt;0,IF(O233&gt;#REF!,"STRIKE",IF(O233&lt;#REF!,"GOOD"))))</f>
        <v>#REF!</v>
      </c>
      <c r="S233" s="8">
        <f t="shared" si="9"/>
        <v>1697</v>
      </c>
      <c r="T233" t="s">
        <v>8290</v>
      </c>
      <c r="U233" s="10">
        <v>17302.080000000002</v>
      </c>
      <c r="V233" s="8" t="e">
        <f t="shared" si="10"/>
        <v>#REF!</v>
      </c>
      <c r="W233" t="str">
        <f t="shared" si="11"/>
        <v>STRIKE</v>
      </c>
    </row>
    <row r="234" spans="12:23" x14ac:dyDescent="0.25">
      <c r="L234" t="s">
        <v>8991</v>
      </c>
      <c r="M234" s="10">
        <v>314891.5</v>
      </c>
      <c r="N234" s="13">
        <v>9.6846348995369255E-4</v>
      </c>
      <c r="O234" s="13">
        <f>IF(M234="","",IF(M234&gt;0,SUM($N$20:N234)))</f>
        <v>0.63178237289107986</v>
      </c>
      <c r="P234" s="8" t="e">
        <f>IF(M234="","",IF(M234&gt;0,IF(O234&gt;#REF!,"STRIKE",IF(O234&lt;#REF!,"GOOD"))))</f>
        <v>#REF!</v>
      </c>
      <c r="S234" s="8">
        <f t="shared" si="9"/>
        <v>1696</v>
      </c>
      <c r="T234" t="s">
        <v>6830</v>
      </c>
      <c r="U234" s="10">
        <v>17316.88</v>
      </c>
      <c r="V234" s="8" t="e">
        <f t="shared" si="10"/>
        <v>#REF!</v>
      </c>
      <c r="W234" t="str">
        <f t="shared" si="11"/>
        <v>STRIKE</v>
      </c>
    </row>
    <row r="235" spans="12:23" x14ac:dyDescent="0.25">
      <c r="L235" t="s">
        <v>8089</v>
      </c>
      <c r="M235" s="10">
        <v>314481.59999999998</v>
      </c>
      <c r="N235" s="13">
        <v>9.6720282339225142E-4</v>
      </c>
      <c r="O235" s="13">
        <f>IF(M235="","",IF(M235&gt;0,SUM($N$20:N235)))</f>
        <v>0.6327495757144721</v>
      </c>
      <c r="P235" s="8" t="e">
        <f>IF(M235="","",IF(M235&gt;0,IF(O235&gt;#REF!,"STRIKE",IF(O235&lt;#REF!,"GOOD"))))</f>
        <v>#REF!</v>
      </c>
      <c r="S235" s="8">
        <f t="shared" si="9"/>
        <v>1695</v>
      </c>
      <c r="T235" t="s">
        <v>10135</v>
      </c>
      <c r="U235" s="10">
        <v>17376.96</v>
      </c>
      <c r="V235" s="8" t="e">
        <f t="shared" si="10"/>
        <v>#REF!</v>
      </c>
      <c r="W235" t="str">
        <f t="shared" si="11"/>
        <v>STRIKE</v>
      </c>
    </row>
    <row r="236" spans="12:23" x14ac:dyDescent="0.25">
      <c r="L236" t="s">
        <v>7540</v>
      </c>
      <c r="M236" s="10">
        <v>313839.12</v>
      </c>
      <c r="N236" s="13">
        <v>9.65226846196851E-4</v>
      </c>
      <c r="O236" s="13">
        <f>IF(M236="","",IF(M236&gt;0,SUM($N$20:N236)))</f>
        <v>0.63371480256066892</v>
      </c>
      <c r="P236" s="8" t="e">
        <f>IF(M236="","",IF(M236&gt;0,IF(O236&gt;#REF!,"STRIKE",IF(O236&lt;#REF!,"GOOD"))))</f>
        <v>#REF!</v>
      </c>
      <c r="S236" s="8">
        <f t="shared" si="9"/>
        <v>1694</v>
      </c>
      <c r="T236" t="s">
        <v>7134</v>
      </c>
      <c r="U236" s="10">
        <v>17423.39</v>
      </c>
      <c r="V236" s="8" t="e">
        <f t="shared" si="10"/>
        <v>#REF!</v>
      </c>
      <c r="W236" t="str">
        <f t="shared" si="11"/>
        <v>STRIKE</v>
      </c>
    </row>
    <row r="237" spans="12:23" x14ac:dyDescent="0.25">
      <c r="L237" t="s">
        <v>8444</v>
      </c>
      <c r="M237" s="10">
        <v>313257.2</v>
      </c>
      <c r="N237" s="13">
        <v>9.6343712410503889E-4</v>
      </c>
      <c r="O237" s="13">
        <f>IF(M237="","",IF(M237&gt;0,SUM($N$20:N237)))</f>
        <v>0.63467823968477399</v>
      </c>
      <c r="P237" s="8" t="e">
        <f>IF(M237="","",IF(M237&gt;0,IF(O237&gt;#REF!,"STRIKE",IF(O237&lt;#REF!,"GOOD"))))</f>
        <v>#REF!</v>
      </c>
      <c r="S237" s="8">
        <f t="shared" si="9"/>
        <v>1693</v>
      </c>
      <c r="T237" t="s">
        <v>6828</v>
      </c>
      <c r="U237" s="10">
        <v>17452.48</v>
      </c>
      <c r="V237" s="8" t="e">
        <f t="shared" si="10"/>
        <v>#REF!</v>
      </c>
      <c r="W237" t="str">
        <f t="shared" si="11"/>
        <v>STRIKE</v>
      </c>
    </row>
    <row r="238" spans="12:23" x14ac:dyDescent="0.25">
      <c r="L238" t="s">
        <v>8693</v>
      </c>
      <c r="M238" s="10">
        <v>311323.44</v>
      </c>
      <c r="N238" s="13">
        <v>9.5748975506416967E-4</v>
      </c>
      <c r="O238" s="13">
        <f>IF(M238="","",IF(M238&gt;0,SUM($N$20:N238)))</f>
        <v>0.63563572943983815</v>
      </c>
      <c r="P238" s="8" t="e">
        <f>IF(M238="","",IF(M238&gt;0,IF(O238&gt;#REF!,"STRIKE",IF(O238&lt;#REF!,"GOOD"))))</f>
        <v>#REF!</v>
      </c>
      <c r="S238" s="8">
        <f t="shared" si="9"/>
        <v>1692</v>
      </c>
      <c r="T238" t="s">
        <v>8898</v>
      </c>
      <c r="U238" s="10">
        <v>17454.599999999999</v>
      </c>
      <c r="V238" s="8" t="e">
        <f t="shared" si="10"/>
        <v>#REF!</v>
      </c>
      <c r="W238" t="str">
        <f t="shared" si="11"/>
        <v>STRIKE</v>
      </c>
    </row>
    <row r="239" spans="12:23" x14ac:dyDescent="0.25">
      <c r="L239" t="s">
        <v>6913</v>
      </c>
      <c r="M239" s="10">
        <v>310653.2</v>
      </c>
      <c r="N239" s="13">
        <v>9.5542840069446917E-4</v>
      </c>
      <c r="O239" s="13">
        <f>IF(M239="","",IF(M239&gt;0,SUM($N$20:N239)))</f>
        <v>0.63659115784053266</v>
      </c>
      <c r="P239" s="8" t="e">
        <f>IF(M239="","",IF(M239&gt;0,IF(O239&gt;#REF!,"STRIKE",IF(O239&lt;#REF!,"GOOD"))))</f>
        <v>#REF!</v>
      </c>
      <c r="S239" s="8">
        <f t="shared" si="9"/>
        <v>1691</v>
      </c>
      <c r="T239" t="s">
        <v>8288</v>
      </c>
      <c r="U239" s="10">
        <v>17529.88</v>
      </c>
      <c r="V239" s="8" t="e">
        <f t="shared" si="10"/>
        <v>#REF!</v>
      </c>
      <c r="W239" t="str">
        <f t="shared" si="11"/>
        <v>STRIKE</v>
      </c>
    </row>
    <row r="240" spans="12:23" x14ac:dyDescent="0.25">
      <c r="L240" t="s">
        <v>9720</v>
      </c>
      <c r="M240" s="10">
        <v>310009.76</v>
      </c>
      <c r="N240" s="13">
        <v>9.5344947097430902E-4</v>
      </c>
      <c r="O240" s="13">
        <f>IF(M240="","",IF(M240&gt;0,SUM($N$20:N240)))</f>
        <v>0.63754460731150697</v>
      </c>
      <c r="P240" s="8" t="e">
        <f>IF(M240="","",IF(M240&gt;0,IF(O240&gt;#REF!,"STRIKE",IF(O240&lt;#REF!,"GOOD"))))</f>
        <v>#REF!</v>
      </c>
      <c r="S240" s="8">
        <f t="shared" si="9"/>
        <v>1690</v>
      </c>
      <c r="T240" t="s">
        <v>10659</v>
      </c>
      <c r="U240" s="10">
        <v>17533.2</v>
      </c>
      <c r="V240" s="8" t="e">
        <f t="shared" si="10"/>
        <v>#REF!</v>
      </c>
      <c r="W240" t="str">
        <f t="shared" si="11"/>
        <v>STRIKE</v>
      </c>
    </row>
    <row r="241" spans="12:23" x14ac:dyDescent="0.25">
      <c r="L241" t="s">
        <v>7392</v>
      </c>
      <c r="M241" s="10">
        <v>307281.39</v>
      </c>
      <c r="N241" s="13">
        <v>9.4505824183003248E-4</v>
      </c>
      <c r="O241" s="13">
        <f>IF(M241="","",IF(M241&gt;0,SUM($N$20:N241)))</f>
        <v>0.63848966555333697</v>
      </c>
      <c r="P241" s="8" t="e">
        <f>IF(M241="","",IF(M241&gt;0,IF(O241&gt;#REF!,"STRIKE",IF(O241&lt;#REF!,"GOOD"))))</f>
        <v>#REF!</v>
      </c>
      <c r="S241" s="8">
        <f t="shared" si="9"/>
        <v>1689</v>
      </c>
      <c r="T241" t="s">
        <v>8828</v>
      </c>
      <c r="U241" s="10">
        <v>17539.439999999999</v>
      </c>
      <c r="V241" s="8" t="e">
        <f t="shared" si="10"/>
        <v>#REF!</v>
      </c>
      <c r="W241" t="str">
        <f t="shared" si="11"/>
        <v>STRIKE</v>
      </c>
    </row>
    <row r="242" spans="12:23" x14ac:dyDescent="0.25">
      <c r="L242" t="s">
        <v>6862</v>
      </c>
      <c r="M242" s="10">
        <v>303738.71999999997</v>
      </c>
      <c r="N242" s="13">
        <v>9.3416259506930925E-4</v>
      </c>
      <c r="O242" s="13">
        <f>IF(M242="","",IF(M242&gt;0,SUM($N$20:N242)))</f>
        <v>0.63942382814840626</v>
      </c>
      <c r="P242" s="8" t="e">
        <f>IF(M242="","",IF(M242&gt;0,IF(O242&gt;#REF!,"STRIKE",IF(O242&lt;#REF!,"GOOD"))))</f>
        <v>#REF!</v>
      </c>
      <c r="S242" s="8">
        <f t="shared" si="9"/>
        <v>1688</v>
      </c>
      <c r="T242" t="s">
        <v>7404</v>
      </c>
      <c r="U242" s="10">
        <v>17632.009999999998</v>
      </c>
      <c r="V242" s="8" t="e">
        <f t="shared" si="10"/>
        <v>#REF!</v>
      </c>
      <c r="W242" t="str">
        <f t="shared" si="11"/>
        <v>STRIKE</v>
      </c>
    </row>
    <row r="243" spans="12:23" x14ac:dyDescent="0.25">
      <c r="L243" t="s">
        <v>6703</v>
      </c>
      <c r="M243" s="10">
        <v>302242.90000000002</v>
      </c>
      <c r="N243" s="13">
        <v>9.2956213091723624E-4</v>
      </c>
      <c r="O243" s="13">
        <f>IF(M243="","",IF(M243&gt;0,SUM($N$20:N243)))</f>
        <v>0.64035339027932348</v>
      </c>
      <c r="P243" s="8" t="e">
        <f>IF(M243="","",IF(M243&gt;0,IF(O243&gt;#REF!,"STRIKE",IF(O243&lt;#REF!,"GOOD"))))</f>
        <v>#REF!</v>
      </c>
      <c r="S243" s="8">
        <f t="shared" si="9"/>
        <v>1687</v>
      </c>
      <c r="T243" t="s">
        <v>6482</v>
      </c>
      <c r="U243" s="10">
        <v>17646</v>
      </c>
      <c r="V243" s="8" t="e">
        <f t="shared" si="10"/>
        <v>#REF!</v>
      </c>
      <c r="W243" t="str">
        <f t="shared" si="11"/>
        <v>STRIKE</v>
      </c>
    </row>
    <row r="244" spans="12:23" x14ac:dyDescent="0.25">
      <c r="L244" t="s">
        <v>8009</v>
      </c>
      <c r="M244" s="10">
        <v>301781.5</v>
      </c>
      <c r="N244" s="13">
        <v>9.2814307370462604E-4</v>
      </c>
      <c r="O244" s="13">
        <f>IF(M244="","",IF(M244&gt;0,SUM($N$20:N244)))</f>
        <v>0.64128153335302807</v>
      </c>
      <c r="P244" s="8" t="e">
        <f>IF(M244="","",IF(M244&gt;0,IF(O244&gt;#REF!,"STRIKE",IF(O244&lt;#REF!,"GOOD"))))</f>
        <v>#REF!</v>
      </c>
      <c r="S244" s="8">
        <f t="shared" si="9"/>
        <v>1686</v>
      </c>
      <c r="T244" t="s">
        <v>7876</v>
      </c>
      <c r="U244" s="10">
        <v>17678.759999999998</v>
      </c>
      <c r="V244" s="8" t="e">
        <f t="shared" si="10"/>
        <v>#REF!</v>
      </c>
      <c r="W244" t="str">
        <f t="shared" si="11"/>
        <v>STRIKE</v>
      </c>
    </row>
    <row r="245" spans="12:23" x14ac:dyDescent="0.25">
      <c r="L245" t="s">
        <v>10170</v>
      </c>
      <c r="M245" s="10">
        <v>301285.36</v>
      </c>
      <c r="N245" s="13">
        <v>9.2661717200227573E-4</v>
      </c>
      <c r="O245" s="13">
        <f>IF(M245="","",IF(M245&gt;0,SUM($N$20:N245)))</f>
        <v>0.64220815052503033</v>
      </c>
      <c r="P245" s="8" t="e">
        <f>IF(M245="","",IF(M245&gt;0,IF(O245&gt;#REF!,"STRIKE",IF(O245&lt;#REF!,"GOOD"))))</f>
        <v>#REF!</v>
      </c>
      <c r="S245" s="8">
        <f t="shared" si="9"/>
        <v>1685</v>
      </c>
      <c r="T245" t="s">
        <v>10625</v>
      </c>
      <c r="U245" s="10">
        <v>17708.400000000001</v>
      </c>
      <c r="V245" s="8" t="e">
        <f t="shared" si="10"/>
        <v>#REF!</v>
      </c>
      <c r="W245" t="str">
        <f t="shared" si="11"/>
        <v>STRIKE</v>
      </c>
    </row>
    <row r="246" spans="12:23" x14ac:dyDescent="0.25">
      <c r="L246" t="s">
        <v>7904</v>
      </c>
      <c r="M246" s="10">
        <v>301071.82</v>
      </c>
      <c r="N246" s="13">
        <v>9.2596041977604962E-4</v>
      </c>
      <c r="O246" s="13">
        <f>IF(M246="","",IF(M246&gt;0,SUM($N$20:N246)))</f>
        <v>0.64313411094480633</v>
      </c>
      <c r="P246" s="8" t="e">
        <f>IF(M246="","",IF(M246&gt;0,IF(O246&gt;#REF!,"STRIKE",IF(O246&lt;#REF!,"GOOD"))))</f>
        <v>#REF!</v>
      </c>
      <c r="S246" s="8">
        <f t="shared" si="9"/>
        <v>1684</v>
      </c>
      <c r="T246" t="s">
        <v>10180</v>
      </c>
      <c r="U246" s="10">
        <v>17806.8</v>
      </c>
      <c r="V246" s="8" t="e">
        <f t="shared" si="10"/>
        <v>#REF!</v>
      </c>
      <c r="W246" t="str">
        <f t="shared" si="11"/>
        <v>STRIKE</v>
      </c>
    </row>
    <row r="247" spans="12:23" x14ac:dyDescent="0.25">
      <c r="L247" t="s">
        <v>7478</v>
      </c>
      <c r="M247" s="10">
        <v>300587.26</v>
      </c>
      <c r="N247" s="13">
        <v>9.2447013290361275E-4</v>
      </c>
      <c r="O247" s="13">
        <f>IF(M247="","",IF(M247&gt;0,SUM($N$20:N247)))</f>
        <v>0.64405858107770997</v>
      </c>
      <c r="P247" s="8" t="e">
        <f>IF(M247="","",IF(M247&gt;0,IF(O247&gt;#REF!,"STRIKE",IF(O247&lt;#REF!,"GOOD"))))</f>
        <v>#REF!</v>
      </c>
      <c r="S247" s="8">
        <f t="shared" si="9"/>
        <v>1683</v>
      </c>
      <c r="T247" t="s">
        <v>8378</v>
      </c>
      <c r="U247" s="10">
        <v>17856</v>
      </c>
      <c r="V247" s="8" t="e">
        <f t="shared" si="10"/>
        <v>#REF!</v>
      </c>
      <c r="W247" t="str">
        <f t="shared" si="11"/>
        <v>STRIKE</v>
      </c>
    </row>
    <row r="248" spans="12:23" x14ac:dyDescent="0.25">
      <c r="L248" t="s">
        <v>7059</v>
      </c>
      <c r="M248" s="10">
        <v>299631.37</v>
      </c>
      <c r="N248" s="13">
        <v>9.2153024864058289E-4</v>
      </c>
      <c r="O248" s="13">
        <f>IF(M248="","",IF(M248&gt;0,SUM($N$20:N248)))</f>
        <v>0.64498011132635058</v>
      </c>
      <c r="P248" s="8" t="e">
        <f>IF(M248="","",IF(M248&gt;0,IF(O248&gt;#REF!,"STRIKE",IF(O248&lt;#REF!,"GOOD"))))</f>
        <v>#REF!</v>
      </c>
      <c r="S248" s="8">
        <f t="shared" si="9"/>
        <v>1682</v>
      </c>
      <c r="T248" t="s">
        <v>10287</v>
      </c>
      <c r="U248" s="10">
        <v>17890.36</v>
      </c>
      <c r="V248" s="8" t="e">
        <f t="shared" si="10"/>
        <v>#REF!</v>
      </c>
      <c r="W248" t="str">
        <f t="shared" si="11"/>
        <v>STRIKE</v>
      </c>
    </row>
    <row r="249" spans="12:23" x14ac:dyDescent="0.25">
      <c r="L249" t="s">
        <v>9274</v>
      </c>
      <c r="M249" s="10">
        <v>299512.32000000001</v>
      </c>
      <c r="N249" s="13">
        <v>9.2116410481491925E-4</v>
      </c>
      <c r="O249" s="13">
        <f>IF(M249="","",IF(M249&gt;0,SUM($N$20:N249)))</f>
        <v>0.64590127543116549</v>
      </c>
      <c r="P249" s="8" t="e">
        <f>IF(M249="","",IF(M249&gt;0,IF(O249&gt;#REF!,"STRIKE",IF(O249&lt;#REF!,"GOOD"))))</f>
        <v>#REF!</v>
      </c>
      <c r="S249" s="8">
        <f t="shared" si="9"/>
        <v>1681</v>
      </c>
      <c r="T249" t="s">
        <v>8525</v>
      </c>
      <c r="U249" s="10">
        <v>17903.16</v>
      </c>
      <c r="V249" s="8" t="e">
        <f t="shared" si="10"/>
        <v>#REF!</v>
      </c>
      <c r="W249" t="str">
        <f t="shared" si="11"/>
        <v>STRIKE</v>
      </c>
    </row>
    <row r="250" spans="12:23" x14ac:dyDescent="0.25">
      <c r="L250" t="s">
        <v>6510</v>
      </c>
      <c r="M250" s="10">
        <v>299112.42</v>
      </c>
      <c r="N250" s="13">
        <v>9.1993419371972458E-4</v>
      </c>
      <c r="O250" s="13">
        <f>IF(M250="","",IF(M250&gt;0,SUM($N$20:N250)))</f>
        <v>0.64682120962488521</v>
      </c>
      <c r="P250" s="8" t="e">
        <f>IF(M250="","",IF(M250&gt;0,IF(O250&gt;#REF!,"STRIKE",IF(O250&lt;#REF!,"GOOD"))))</f>
        <v>#REF!</v>
      </c>
      <c r="S250" s="8">
        <f t="shared" si="9"/>
        <v>1680</v>
      </c>
      <c r="T250" t="s">
        <v>9533</v>
      </c>
      <c r="U250" s="10">
        <v>18052.98</v>
      </c>
      <c r="V250" s="8" t="e">
        <f t="shared" si="10"/>
        <v>#REF!</v>
      </c>
      <c r="W250" t="str">
        <f t="shared" si="11"/>
        <v>STRIKE</v>
      </c>
    </row>
    <row r="251" spans="12:23" x14ac:dyDescent="0.25">
      <c r="L251" t="s">
        <v>8173</v>
      </c>
      <c r="M251" s="10">
        <v>296436.96000000002</v>
      </c>
      <c r="N251" s="13">
        <v>9.1170569174735792E-4</v>
      </c>
      <c r="O251" s="13">
        <f>IF(M251="","",IF(M251&gt;0,SUM($N$20:N251)))</f>
        <v>0.64773291531663257</v>
      </c>
      <c r="P251" s="8" t="e">
        <f>IF(M251="","",IF(M251&gt;0,IF(O251&gt;#REF!,"STRIKE",IF(O251&lt;#REF!,"GOOD"))))</f>
        <v>#REF!</v>
      </c>
      <c r="S251" s="8">
        <f t="shared" si="9"/>
        <v>1679</v>
      </c>
      <c r="T251" t="s">
        <v>8426</v>
      </c>
      <c r="U251" s="10">
        <v>18067.05</v>
      </c>
      <c r="V251" s="8" t="e">
        <f t="shared" si="10"/>
        <v>#REF!</v>
      </c>
      <c r="W251" t="str">
        <f t="shared" si="11"/>
        <v>STRIKE</v>
      </c>
    </row>
    <row r="252" spans="12:23" x14ac:dyDescent="0.25">
      <c r="L252" t="s">
        <v>7306</v>
      </c>
      <c r="M252" s="10">
        <v>296300.34000000003</v>
      </c>
      <c r="N252" s="13">
        <v>9.1128551056749926E-4</v>
      </c>
      <c r="O252" s="13">
        <f>IF(M252="","",IF(M252&gt;0,SUM($N$20:N252)))</f>
        <v>0.64864420082720009</v>
      </c>
      <c r="P252" s="8" t="e">
        <f>IF(M252="","",IF(M252&gt;0,IF(O252&gt;#REF!,"STRIKE",IF(O252&lt;#REF!,"GOOD"))))</f>
        <v>#REF!</v>
      </c>
      <c r="S252" s="8">
        <f t="shared" si="9"/>
        <v>1678</v>
      </c>
      <c r="T252" t="s">
        <v>10575</v>
      </c>
      <c r="U252" s="10">
        <v>18092.88</v>
      </c>
      <c r="V252" s="8" t="e">
        <f t="shared" si="10"/>
        <v>#REF!</v>
      </c>
      <c r="W252" t="str">
        <f t="shared" si="11"/>
        <v>STRIKE</v>
      </c>
    </row>
    <row r="253" spans="12:23" x14ac:dyDescent="0.25">
      <c r="L253" t="s">
        <v>8027</v>
      </c>
      <c r="M253" s="10">
        <v>290719.90000000002</v>
      </c>
      <c r="N253" s="13">
        <v>8.941226071614779E-4</v>
      </c>
      <c r="O253" s="13">
        <f>IF(M253="","",IF(M253&gt;0,SUM($N$20:N253)))</f>
        <v>0.64953832343436158</v>
      </c>
      <c r="P253" s="8" t="e">
        <f>IF(M253="","",IF(M253&gt;0,IF(O253&gt;#REF!,"STRIKE",IF(O253&lt;#REF!,"GOOD"))))</f>
        <v>#REF!</v>
      </c>
      <c r="S253" s="8">
        <f t="shared" si="9"/>
        <v>1677</v>
      </c>
      <c r="T253" t="s">
        <v>8926</v>
      </c>
      <c r="U253" s="10">
        <v>18097.900000000001</v>
      </c>
      <c r="V253" s="8" t="e">
        <f t="shared" si="10"/>
        <v>#REF!</v>
      </c>
      <c r="W253" t="str">
        <f t="shared" si="11"/>
        <v>STRIKE</v>
      </c>
    </row>
    <row r="254" spans="12:23" x14ac:dyDescent="0.25">
      <c r="L254" t="s">
        <v>9002</v>
      </c>
      <c r="M254" s="10">
        <v>288398.58</v>
      </c>
      <c r="N254" s="13">
        <v>8.8698327927076216E-4</v>
      </c>
      <c r="O254" s="13">
        <f>IF(M254="","",IF(M254&gt;0,SUM($N$20:N254)))</f>
        <v>0.6504253067136323</v>
      </c>
      <c r="P254" s="8" t="e">
        <f>IF(M254="","",IF(M254&gt;0,IF(O254&gt;#REF!,"STRIKE",IF(O254&lt;#REF!,"GOOD"))))</f>
        <v>#REF!</v>
      </c>
      <c r="S254" s="8">
        <f t="shared" si="9"/>
        <v>1676</v>
      </c>
      <c r="T254" t="s">
        <v>6796</v>
      </c>
      <c r="U254" s="10">
        <v>18132.240000000002</v>
      </c>
      <c r="V254" s="8" t="e">
        <f t="shared" si="10"/>
        <v>#REF!</v>
      </c>
      <c r="W254" t="str">
        <f t="shared" si="11"/>
        <v>STRIKE</v>
      </c>
    </row>
    <row r="255" spans="12:23" x14ac:dyDescent="0.25">
      <c r="L255" t="s">
        <v>6944</v>
      </c>
      <c r="M255" s="10">
        <v>287471.76</v>
      </c>
      <c r="N255" s="13">
        <v>8.8413280114811078E-4</v>
      </c>
      <c r="O255" s="13">
        <f>IF(M255="","",IF(M255&gt;0,SUM($N$20:N255)))</f>
        <v>0.65130943951478038</v>
      </c>
      <c r="P255" s="8" t="e">
        <f>IF(M255="","",IF(M255&gt;0,IF(O255&gt;#REF!,"STRIKE",IF(O255&lt;#REF!,"GOOD"))))</f>
        <v>#REF!</v>
      </c>
      <c r="S255" s="8">
        <f t="shared" si="9"/>
        <v>1675</v>
      </c>
      <c r="T255" t="s">
        <v>10600</v>
      </c>
      <c r="U255" s="10">
        <v>18132.96</v>
      </c>
      <c r="V255" s="8" t="e">
        <f t="shared" si="10"/>
        <v>#REF!</v>
      </c>
      <c r="W255" t="str">
        <f t="shared" si="11"/>
        <v>STRIKE</v>
      </c>
    </row>
    <row r="256" spans="12:23" x14ac:dyDescent="0.25">
      <c r="L256" t="s">
        <v>6350</v>
      </c>
      <c r="M256" s="10">
        <v>286608.28000000003</v>
      </c>
      <c r="N256" s="13">
        <v>8.8147712814866429E-4</v>
      </c>
      <c r="O256" s="13">
        <f>IF(M256="","",IF(M256&gt;0,SUM($N$20:N256)))</f>
        <v>0.65219091664292905</v>
      </c>
      <c r="P256" s="8" t="e">
        <f>IF(M256="","",IF(M256&gt;0,IF(O256&gt;#REF!,"STRIKE",IF(O256&lt;#REF!,"GOOD"))))</f>
        <v>#REF!</v>
      </c>
      <c r="S256" s="8">
        <f t="shared" si="9"/>
        <v>1674</v>
      </c>
      <c r="T256" t="s">
        <v>8318</v>
      </c>
      <c r="U256" s="10">
        <v>18158.400000000001</v>
      </c>
      <c r="V256" s="8" t="e">
        <f t="shared" si="10"/>
        <v>#REF!</v>
      </c>
      <c r="W256" t="str">
        <f t="shared" si="11"/>
        <v>STRIKE</v>
      </c>
    </row>
    <row r="257" spans="12:23" x14ac:dyDescent="0.25">
      <c r="L257" t="s">
        <v>9012</v>
      </c>
      <c r="M257" s="10">
        <v>285482.68</v>
      </c>
      <c r="N257" s="13">
        <v>8.7801529286796632E-4</v>
      </c>
      <c r="O257" s="13">
        <f>IF(M257="","",IF(M257&gt;0,SUM($N$20:N257)))</f>
        <v>0.65306893193579707</v>
      </c>
      <c r="P257" s="8" t="e">
        <f>IF(M257="","",IF(M257&gt;0,IF(O257&gt;#REF!,"STRIKE",IF(O257&lt;#REF!,"GOOD"))))</f>
        <v>#REF!</v>
      </c>
      <c r="S257" s="8">
        <f t="shared" si="9"/>
        <v>1673</v>
      </c>
      <c r="T257" t="s">
        <v>6486</v>
      </c>
      <c r="U257" s="10">
        <v>18306.12</v>
      </c>
      <c r="V257" s="8" t="e">
        <f t="shared" si="10"/>
        <v>#REF!</v>
      </c>
      <c r="W257" t="str">
        <f t="shared" si="11"/>
        <v>STRIKE</v>
      </c>
    </row>
    <row r="258" spans="12:23" x14ac:dyDescent="0.25">
      <c r="L258" t="s">
        <v>7486</v>
      </c>
      <c r="M258" s="10">
        <v>285275.52000000002</v>
      </c>
      <c r="N258" s="13">
        <v>8.7737816262920541E-4</v>
      </c>
      <c r="O258" s="13">
        <f>IF(M258="","",IF(M258&gt;0,SUM($N$20:N258)))</f>
        <v>0.6539463100984263</v>
      </c>
      <c r="P258" s="8" t="e">
        <f>IF(M258="","",IF(M258&gt;0,IF(O258&gt;#REF!,"STRIKE",IF(O258&lt;#REF!,"GOOD"))))</f>
        <v>#REF!</v>
      </c>
      <c r="S258" s="8">
        <f t="shared" si="9"/>
        <v>1672</v>
      </c>
      <c r="T258" t="s">
        <v>8057</v>
      </c>
      <c r="U258" s="10">
        <v>18368.759999999998</v>
      </c>
      <c r="V258" s="8" t="e">
        <f t="shared" si="10"/>
        <v>#REF!</v>
      </c>
      <c r="W258" t="str">
        <f t="shared" si="11"/>
        <v>STRIKE</v>
      </c>
    </row>
    <row r="259" spans="12:23" x14ac:dyDescent="0.25">
      <c r="L259" t="s">
        <v>8077</v>
      </c>
      <c r="M259" s="10">
        <v>283874.40000000002</v>
      </c>
      <c r="N259" s="13">
        <v>8.7306895274248599E-4</v>
      </c>
      <c r="O259" s="13">
        <f>IF(M259="","",IF(M259&gt;0,SUM($N$20:N259)))</f>
        <v>0.65481937905116883</v>
      </c>
      <c r="P259" s="8" t="e">
        <f>IF(M259="","",IF(M259&gt;0,IF(O259&gt;#REF!,"STRIKE",IF(O259&lt;#REF!,"GOOD"))))</f>
        <v>#REF!</v>
      </c>
      <c r="S259" s="8">
        <f t="shared" si="9"/>
        <v>1671</v>
      </c>
      <c r="T259" t="s">
        <v>7878</v>
      </c>
      <c r="U259" s="10">
        <v>18391.02</v>
      </c>
      <c r="V259" s="8" t="e">
        <f t="shared" si="10"/>
        <v>#REF!</v>
      </c>
      <c r="W259" t="str">
        <f t="shared" si="11"/>
        <v>STRIKE</v>
      </c>
    </row>
    <row r="260" spans="12:23" x14ac:dyDescent="0.25">
      <c r="L260" t="s">
        <v>6788</v>
      </c>
      <c r="M260" s="10">
        <v>282841.59999999998</v>
      </c>
      <c r="N260" s="13">
        <v>8.6989252818855478E-4</v>
      </c>
      <c r="O260" s="13">
        <f>IF(M260="","",IF(M260&gt;0,SUM($N$20:N260)))</f>
        <v>0.65568927157935741</v>
      </c>
      <c r="P260" s="8" t="e">
        <f>IF(M260="","",IF(M260&gt;0,IF(O260&gt;#REF!,"STRIKE",IF(O260&lt;#REF!,"GOOD"))))</f>
        <v>#REF!</v>
      </c>
      <c r="S260" s="8">
        <f t="shared" si="9"/>
        <v>1670</v>
      </c>
      <c r="T260" t="s">
        <v>9422</v>
      </c>
      <c r="U260" s="10">
        <v>18391.95</v>
      </c>
      <c r="V260" s="8" t="e">
        <f t="shared" si="10"/>
        <v>#REF!</v>
      </c>
      <c r="W260" t="str">
        <f t="shared" si="11"/>
        <v>STRIKE</v>
      </c>
    </row>
    <row r="261" spans="12:23" x14ac:dyDescent="0.25">
      <c r="L261" t="s">
        <v>9802</v>
      </c>
      <c r="M261" s="10">
        <v>281257.96000000002</v>
      </c>
      <c r="N261" s="13">
        <v>8.650219695319056E-4</v>
      </c>
      <c r="O261" s="13">
        <f>IF(M261="","",IF(M261&gt;0,SUM($N$20:N261)))</f>
        <v>0.65655429354888928</v>
      </c>
      <c r="P261" s="8" t="e">
        <f>IF(M261="","",IF(M261&gt;0,IF(O261&gt;#REF!,"STRIKE",IF(O261&lt;#REF!,"GOOD"))))</f>
        <v>#REF!</v>
      </c>
      <c r="S261" s="8">
        <f t="shared" si="9"/>
        <v>1669</v>
      </c>
      <c r="T261" t="s">
        <v>6854</v>
      </c>
      <c r="U261" s="10">
        <v>18468</v>
      </c>
      <c r="V261" s="8" t="e">
        <f t="shared" si="10"/>
        <v>#REF!</v>
      </c>
      <c r="W261" t="str">
        <f t="shared" si="11"/>
        <v>STRIKE</v>
      </c>
    </row>
    <row r="262" spans="12:23" x14ac:dyDescent="0.25">
      <c r="L262" t="s">
        <v>6324</v>
      </c>
      <c r="M262" s="10">
        <v>280188.05</v>
      </c>
      <c r="N262" s="13">
        <v>8.6173141144273407E-4</v>
      </c>
      <c r="O262" s="13">
        <f>IF(M262="","",IF(M262&gt;0,SUM($N$20:N262)))</f>
        <v>0.65741602496033202</v>
      </c>
      <c r="P262" s="8" t="e">
        <f>IF(M262="","",IF(M262&gt;0,IF(O262&gt;#REF!,"STRIKE",IF(O262&lt;#REF!,"GOOD"))))</f>
        <v>#REF!</v>
      </c>
      <c r="S262" s="8">
        <f t="shared" si="9"/>
        <v>1668</v>
      </c>
      <c r="T262" t="s">
        <v>7216</v>
      </c>
      <c r="U262" s="10">
        <v>18474.919999999998</v>
      </c>
      <c r="V262" s="8" t="e">
        <f t="shared" si="10"/>
        <v>#REF!</v>
      </c>
      <c r="W262" t="str">
        <f t="shared" si="11"/>
        <v>STRIKE</v>
      </c>
    </row>
    <row r="263" spans="12:23" x14ac:dyDescent="0.25">
      <c r="L263" t="s">
        <v>8411</v>
      </c>
      <c r="M263" s="10">
        <v>280085.07</v>
      </c>
      <c r="N263" s="13">
        <v>8.6141469165132835E-4</v>
      </c>
      <c r="O263" s="13">
        <f>IF(M263="","",IF(M263&gt;0,SUM($N$20:N263)))</f>
        <v>0.65827743965198338</v>
      </c>
      <c r="P263" s="8" t="e">
        <f>IF(M263="","",IF(M263&gt;0,IF(O263&gt;#REF!,"STRIKE",IF(O263&lt;#REF!,"GOOD"))))</f>
        <v>#REF!</v>
      </c>
      <c r="S263" s="8">
        <f t="shared" si="9"/>
        <v>1667</v>
      </c>
      <c r="T263" t="s">
        <v>7613</v>
      </c>
      <c r="U263" s="10">
        <v>18524.16</v>
      </c>
      <c r="V263" s="8" t="e">
        <f t="shared" si="10"/>
        <v>#REF!</v>
      </c>
      <c r="W263" t="str">
        <f t="shared" si="11"/>
        <v>STRIKE</v>
      </c>
    </row>
    <row r="264" spans="12:23" x14ac:dyDescent="0.25">
      <c r="L264" t="s">
        <v>9575</v>
      </c>
      <c r="M264" s="10">
        <v>279023.09000000003</v>
      </c>
      <c r="N264" s="13">
        <v>8.5814852264689038E-4</v>
      </c>
      <c r="O264" s="13">
        <f>IF(M264="","",IF(M264&gt;0,SUM($N$20:N264)))</f>
        <v>0.65913558817463025</v>
      </c>
      <c r="P264" s="8" t="e">
        <f>IF(M264="","",IF(M264&gt;0,IF(O264&gt;#REF!,"STRIKE",IF(O264&lt;#REF!,"GOOD"))))</f>
        <v>#REF!</v>
      </c>
      <c r="S264" s="8">
        <f t="shared" si="9"/>
        <v>1666</v>
      </c>
      <c r="T264" t="s">
        <v>10360</v>
      </c>
      <c r="U264" s="10">
        <v>18534.75</v>
      </c>
      <c r="V264" s="8" t="e">
        <f t="shared" si="10"/>
        <v>#REF!</v>
      </c>
      <c r="W264" t="str">
        <f t="shared" si="11"/>
        <v>STRIKE</v>
      </c>
    </row>
    <row r="265" spans="12:23" x14ac:dyDescent="0.25">
      <c r="L265" t="s">
        <v>8207</v>
      </c>
      <c r="M265" s="10">
        <v>278554.21999999997</v>
      </c>
      <c r="N265" s="13">
        <v>8.567064911009939E-4</v>
      </c>
      <c r="O265" s="13">
        <f>IF(M265="","",IF(M265&gt;0,SUM($N$20:N265)))</f>
        <v>0.65999229466573128</v>
      </c>
      <c r="P265" s="8" t="e">
        <f>IF(M265="","",IF(M265&gt;0,IF(O265&gt;#REF!,"STRIKE",IF(O265&lt;#REF!,"GOOD"))))</f>
        <v>#REF!</v>
      </c>
      <c r="S265" s="8">
        <f t="shared" si="9"/>
        <v>1665</v>
      </c>
      <c r="T265" t="s">
        <v>6314</v>
      </c>
      <c r="U265" s="10">
        <v>18620.96</v>
      </c>
      <c r="V265" s="8" t="e">
        <f t="shared" si="10"/>
        <v>#REF!</v>
      </c>
      <c r="W265" t="str">
        <f t="shared" si="11"/>
        <v>STRIKE</v>
      </c>
    </row>
    <row r="266" spans="12:23" x14ac:dyDescent="0.25">
      <c r="L266" t="s">
        <v>9206</v>
      </c>
      <c r="M266" s="10">
        <v>278001.78999999998</v>
      </c>
      <c r="N266" s="13">
        <v>8.5500746687914252E-4</v>
      </c>
      <c r="O266" s="13">
        <f>IF(M266="","",IF(M266&gt;0,SUM($N$20:N266)))</f>
        <v>0.66084730213261045</v>
      </c>
      <c r="P266" s="8" t="e">
        <f>IF(M266="","",IF(M266&gt;0,IF(O266&gt;#REF!,"STRIKE",IF(O266&lt;#REF!,"GOOD"))))</f>
        <v>#REF!</v>
      </c>
      <c r="S266" s="8">
        <f t="shared" si="9"/>
        <v>1664</v>
      </c>
      <c r="T266" t="s">
        <v>7206</v>
      </c>
      <c r="U266" s="10">
        <v>18642.48</v>
      </c>
      <c r="V266" s="8" t="e">
        <f t="shared" si="10"/>
        <v>#REF!</v>
      </c>
      <c r="W266" t="str">
        <f t="shared" si="11"/>
        <v>STRIKE</v>
      </c>
    </row>
    <row r="267" spans="12:23" x14ac:dyDescent="0.25">
      <c r="L267" t="s">
        <v>7944</v>
      </c>
      <c r="M267" s="10">
        <v>276491.92</v>
      </c>
      <c r="N267" s="13">
        <v>8.5036379129699324E-4</v>
      </c>
      <c r="O267" s="13">
        <f>IF(M267="","",IF(M267&gt;0,SUM($N$20:N267)))</f>
        <v>0.66169766592390744</v>
      </c>
      <c r="P267" s="8" t="e">
        <f>IF(M267="","",IF(M267&gt;0,IF(O267&gt;#REF!,"STRIKE",IF(O267&lt;#REF!,"GOOD"))))</f>
        <v>#REF!</v>
      </c>
      <c r="S267" s="8">
        <f t="shared" si="9"/>
        <v>1663</v>
      </c>
      <c r="T267" t="s">
        <v>7609</v>
      </c>
      <c r="U267" s="10">
        <v>18736.96</v>
      </c>
      <c r="V267" s="8" t="e">
        <f t="shared" si="10"/>
        <v>#REF!</v>
      </c>
      <c r="W267" t="str">
        <f t="shared" si="11"/>
        <v>STRIKE</v>
      </c>
    </row>
    <row r="268" spans="12:23" x14ac:dyDescent="0.25">
      <c r="L268" t="s">
        <v>6822</v>
      </c>
      <c r="M268" s="10">
        <v>276392.37</v>
      </c>
      <c r="N268" s="13">
        <v>8.5005762063051007E-4</v>
      </c>
      <c r="O268" s="13">
        <f>IF(M268="","",IF(M268&gt;0,SUM($N$20:N268)))</f>
        <v>0.66254772354453795</v>
      </c>
      <c r="P268" s="8" t="e">
        <f>IF(M268="","",IF(M268&gt;0,IF(O268&gt;#REF!,"STRIKE",IF(O268&lt;#REF!,"GOOD"))))</f>
        <v>#REF!</v>
      </c>
      <c r="S268" s="8">
        <f t="shared" si="9"/>
        <v>1662</v>
      </c>
      <c r="T268" t="s">
        <v>9356</v>
      </c>
      <c r="U268" s="10">
        <v>18743.64</v>
      </c>
      <c r="V268" s="8" t="e">
        <f t="shared" si="10"/>
        <v>#REF!</v>
      </c>
      <c r="W268" t="str">
        <f t="shared" si="11"/>
        <v>STRIKE</v>
      </c>
    </row>
    <row r="269" spans="12:23" x14ac:dyDescent="0.25">
      <c r="L269" t="s">
        <v>8099</v>
      </c>
      <c r="M269" s="10">
        <v>275666.82</v>
      </c>
      <c r="N269" s="13">
        <v>8.4782615777700054E-4</v>
      </c>
      <c r="O269" s="13">
        <f>IF(M269="","",IF(M269&gt;0,SUM($N$20:N269)))</f>
        <v>0.66339554970231496</v>
      </c>
      <c r="P269" s="8" t="e">
        <f>IF(M269="","",IF(M269&gt;0,IF(O269&gt;#REF!,"STRIKE",IF(O269&lt;#REF!,"GOOD"))))</f>
        <v>#REF!</v>
      </c>
      <c r="S269" s="8">
        <f t="shared" si="9"/>
        <v>1661</v>
      </c>
      <c r="T269" t="s">
        <v>8382</v>
      </c>
      <c r="U269" s="10">
        <v>18882</v>
      </c>
      <c r="V269" s="8" t="e">
        <f t="shared" si="10"/>
        <v>#REF!</v>
      </c>
      <c r="W269" t="str">
        <f t="shared" si="11"/>
        <v>STRIKE</v>
      </c>
    </row>
    <row r="270" spans="12:23" x14ac:dyDescent="0.25">
      <c r="L270" t="s">
        <v>7763</v>
      </c>
      <c r="M270" s="10">
        <v>275126.71999999997</v>
      </c>
      <c r="N270" s="13">
        <v>8.4616505504503088E-4</v>
      </c>
      <c r="O270" s="13">
        <f>IF(M270="","",IF(M270&gt;0,SUM($N$20:N270)))</f>
        <v>0.66424171475735994</v>
      </c>
      <c r="P270" s="8" t="e">
        <f>IF(M270="","",IF(M270&gt;0,IF(O270&gt;#REF!,"STRIKE",IF(O270&lt;#REF!,"GOOD"))))</f>
        <v>#REF!</v>
      </c>
      <c r="S270" s="8">
        <f t="shared" si="9"/>
        <v>1660</v>
      </c>
      <c r="T270" t="s">
        <v>7276</v>
      </c>
      <c r="U270" s="10">
        <v>18929.97</v>
      </c>
      <c r="V270" s="8" t="e">
        <f t="shared" si="10"/>
        <v>#REF!</v>
      </c>
      <c r="W270" t="str">
        <f t="shared" si="11"/>
        <v>STRIKE</v>
      </c>
    </row>
    <row r="271" spans="12:23" x14ac:dyDescent="0.25">
      <c r="L271" t="s">
        <v>7634</v>
      </c>
      <c r="M271" s="10">
        <v>274568.58</v>
      </c>
      <c r="N271" s="13">
        <v>8.4444846945195293E-4</v>
      </c>
      <c r="O271" s="13">
        <f>IF(M271="","",IF(M271&gt;0,SUM($N$20:N271)))</f>
        <v>0.66508616322681191</v>
      </c>
      <c r="P271" s="8" t="e">
        <f>IF(M271="","",IF(M271&gt;0,IF(O271&gt;#REF!,"STRIKE",IF(O271&lt;#REF!,"GOOD"))))</f>
        <v>#REF!</v>
      </c>
      <c r="S271" s="8">
        <f t="shared" si="9"/>
        <v>1659</v>
      </c>
      <c r="T271" t="s">
        <v>8589</v>
      </c>
      <c r="U271" s="10">
        <v>18942.990000000002</v>
      </c>
      <c r="V271" s="8" t="e">
        <f t="shared" si="10"/>
        <v>#REF!</v>
      </c>
      <c r="W271" t="str">
        <f t="shared" si="11"/>
        <v>STRIKE</v>
      </c>
    </row>
    <row r="272" spans="12:23" x14ac:dyDescent="0.25">
      <c r="L272" t="s">
        <v>7601</v>
      </c>
      <c r="M272" s="10">
        <v>271540.8</v>
      </c>
      <c r="N272" s="13">
        <v>8.3513639089279198E-4</v>
      </c>
      <c r="O272" s="13">
        <f>IF(M272="","",IF(M272&gt;0,SUM($N$20:N272)))</f>
        <v>0.66592129961770474</v>
      </c>
      <c r="P272" s="8" t="e">
        <f>IF(M272="","",IF(M272&gt;0,IF(O272&gt;#REF!,"STRIKE",IF(O272&lt;#REF!,"GOOD"))))</f>
        <v>#REF!</v>
      </c>
      <c r="S272" s="8">
        <f t="shared" si="9"/>
        <v>1658</v>
      </c>
      <c r="T272" t="s">
        <v>8551</v>
      </c>
      <c r="U272" s="10">
        <v>18978.34</v>
      </c>
      <c r="V272" s="8" t="e">
        <f t="shared" si="10"/>
        <v>#REF!</v>
      </c>
      <c r="W272" t="str">
        <f t="shared" si="11"/>
        <v>STRIKE</v>
      </c>
    </row>
    <row r="273" spans="12:23" x14ac:dyDescent="0.25">
      <c r="L273" t="s">
        <v>10276</v>
      </c>
      <c r="M273" s="10">
        <v>269910.76</v>
      </c>
      <c r="N273" s="13">
        <v>8.3012312687275936E-4</v>
      </c>
      <c r="O273" s="13">
        <f>IF(M273="","",IF(M273&gt;0,SUM($N$20:N273)))</f>
        <v>0.66675142274457755</v>
      </c>
      <c r="P273" s="8" t="e">
        <f>IF(M273="","",IF(M273&gt;0,IF(O273&gt;#REF!,"STRIKE",IF(O273&lt;#REF!,"GOOD"))))</f>
        <v>#REF!</v>
      </c>
      <c r="S273" s="8">
        <f t="shared" si="9"/>
        <v>1657</v>
      </c>
      <c r="T273" t="s">
        <v>8646</v>
      </c>
      <c r="U273" s="10">
        <v>19008</v>
      </c>
      <c r="V273" s="8" t="e">
        <f t="shared" si="10"/>
        <v>#REF!</v>
      </c>
      <c r="W273" t="str">
        <f t="shared" si="11"/>
        <v>STRIKE</v>
      </c>
    </row>
    <row r="274" spans="12:23" x14ac:dyDescent="0.25">
      <c r="L274" t="s">
        <v>6534</v>
      </c>
      <c r="M274" s="10">
        <v>267423.38</v>
      </c>
      <c r="N274" s="13">
        <v>8.2247307370955549E-4</v>
      </c>
      <c r="O274" s="13">
        <f>IF(M274="","",IF(M274&gt;0,SUM($N$20:N274)))</f>
        <v>0.66757389581828708</v>
      </c>
      <c r="P274" s="8" t="e">
        <f>IF(M274="","",IF(M274&gt;0,IF(O274&gt;#REF!,"STRIKE",IF(O274&lt;#REF!,"GOOD"))))</f>
        <v>#REF!</v>
      </c>
      <c r="S274" s="8">
        <f t="shared" si="9"/>
        <v>1656</v>
      </c>
      <c r="T274" t="s">
        <v>6881</v>
      </c>
      <c r="U274" s="10">
        <v>19057.5</v>
      </c>
      <c r="V274" s="8" t="e">
        <f t="shared" si="10"/>
        <v>#REF!</v>
      </c>
      <c r="W274" t="str">
        <f t="shared" si="11"/>
        <v>STRIKE</v>
      </c>
    </row>
    <row r="275" spans="12:23" x14ac:dyDescent="0.25">
      <c r="L275" t="s">
        <v>6683</v>
      </c>
      <c r="M275" s="10">
        <v>264491.40000000002</v>
      </c>
      <c r="N275" s="13">
        <v>8.1345563251703553E-4</v>
      </c>
      <c r="O275" s="13">
        <f>IF(M275="","",IF(M275&gt;0,SUM($N$20:N275)))</f>
        <v>0.66838735145080408</v>
      </c>
      <c r="P275" s="8" t="e">
        <f>IF(M275="","",IF(M275&gt;0,IF(O275&gt;#REF!,"STRIKE",IF(O275&lt;#REF!,"GOOD"))))</f>
        <v>#REF!</v>
      </c>
      <c r="S275" s="8">
        <f t="shared" si="9"/>
        <v>1655</v>
      </c>
      <c r="T275" t="s">
        <v>10068</v>
      </c>
      <c r="U275" s="10">
        <v>19078.82</v>
      </c>
      <c r="V275" s="8" t="e">
        <f t="shared" si="10"/>
        <v>#REF!</v>
      </c>
      <c r="W275" t="str">
        <f t="shared" si="11"/>
        <v>STRIKE</v>
      </c>
    </row>
    <row r="276" spans="12:23" x14ac:dyDescent="0.25">
      <c r="L276" t="s">
        <v>10738</v>
      </c>
      <c r="M276" s="10">
        <v>262693.15999999997</v>
      </c>
      <c r="N276" s="13">
        <v>8.0792506155473779E-4</v>
      </c>
      <c r="O276" s="13">
        <f>IF(M276="","",IF(M276&gt;0,SUM($N$20:N276)))</f>
        <v>0.66919527651235877</v>
      </c>
      <c r="P276" s="8" t="e">
        <f>IF(M276="","",IF(M276&gt;0,IF(O276&gt;#REF!,"STRIKE",IF(O276&lt;#REF!,"GOOD"))))</f>
        <v>#REF!</v>
      </c>
      <c r="S276" s="8">
        <f t="shared" ref="S276:S339" si="12">IFERROR(_xlfn.RANK.AVG(U276,$U$20:$U$1048576),"")</f>
        <v>1654</v>
      </c>
      <c r="T276" t="s">
        <v>9563</v>
      </c>
      <c r="U276" s="10">
        <v>19219.259999999998</v>
      </c>
      <c r="V276" s="8" t="e">
        <f t="shared" ref="V276:V339" si="13">IF(S276="","",IF(S276&lt;&gt;"",IF(S276&gt;$T$16,"STRIKE",IF(S276&lt;$T$16,"GOOD"))))</f>
        <v>#REF!</v>
      </c>
      <c r="W276" t="str">
        <f t="shared" ref="W276:W339" si="14">IF(S276="","",IF(S276&lt;&gt;"",IF(U276&lt;$U$16,"STRIKE",IF(U276&gt;=$U$16,"GOOD"))))</f>
        <v>STRIKE</v>
      </c>
    </row>
    <row r="277" spans="12:23" x14ac:dyDescent="0.25">
      <c r="L277" t="s">
        <v>8401</v>
      </c>
      <c r="M277" s="10">
        <v>261359.75</v>
      </c>
      <c r="N277" s="13">
        <v>8.0382409692997302E-4</v>
      </c>
      <c r="O277" s="13">
        <f>IF(M277="","",IF(M277&gt;0,SUM($N$20:N277)))</f>
        <v>0.6699991006092888</v>
      </c>
      <c r="P277" s="8" t="e">
        <f>IF(M277="","",IF(M277&gt;0,IF(O277&gt;#REF!,"STRIKE",IF(O277&lt;#REF!,"GOOD"))))</f>
        <v>#REF!</v>
      </c>
      <c r="S277" s="8">
        <f t="shared" si="12"/>
        <v>1653</v>
      </c>
      <c r="T277" t="s">
        <v>10264</v>
      </c>
      <c r="U277" s="10">
        <v>19250.400000000001</v>
      </c>
      <c r="V277" s="8" t="e">
        <f t="shared" si="13"/>
        <v>#REF!</v>
      </c>
      <c r="W277" t="str">
        <f t="shared" si="14"/>
        <v>STRIKE</v>
      </c>
    </row>
    <row r="278" spans="12:23" x14ac:dyDescent="0.25">
      <c r="L278" t="s">
        <v>10698</v>
      </c>
      <c r="M278" s="10">
        <v>260067.18</v>
      </c>
      <c r="N278" s="13">
        <v>7.9984873762935845E-4</v>
      </c>
      <c r="O278" s="13">
        <f>IF(M278="","",IF(M278&gt;0,SUM($N$20:N278)))</f>
        <v>0.67079894934691819</v>
      </c>
      <c r="P278" s="8" t="e">
        <f>IF(M278="","",IF(M278&gt;0,IF(O278&gt;#REF!,"STRIKE",IF(O278&lt;#REF!,"GOOD"))))</f>
        <v>#REF!</v>
      </c>
      <c r="S278" s="8">
        <f t="shared" si="12"/>
        <v>1652</v>
      </c>
      <c r="T278" t="s">
        <v>7027</v>
      </c>
      <c r="U278" s="10">
        <v>19270.8</v>
      </c>
      <c r="V278" s="8" t="e">
        <f t="shared" si="13"/>
        <v>#REF!</v>
      </c>
      <c r="W278" t="str">
        <f t="shared" si="14"/>
        <v>STRIKE</v>
      </c>
    </row>
    <row r="279" spans="12:23" x14ac:dyDescent="0.25">
      <c r="L279" t="s">
        <v>7422</v>
      </c>
      <c r="M279" s="10">
        <v>259705.76</v>
      </c>
      <c r="N279" s="13">
        <v>7.9873717356828018E-4</v>
      </c>
      <c r="O279" s="13">
        <f>IF(M279="","",IF(M279&gt;0,SUM($N$20:N279)))</f>
        <v>0.67159768652048646</v>
      </c>
      <c r="P279" s="8" t="e">
        <f>IF(M279="","",IF(M279&gt;0,IF(O279&gt;#REF!,"STRIKE",IF(O279&lt;#REF!,"GOOD"))))</f>
        <v>#REF!</v>
      </c>
      <c r="S279" s="8">
        <f t="shared" si="12"/>
        <v>1651</v>
      </c>
      <c r="T279" t="s">
        <v>6425</v>
      </c>
      <c r="U279" s="10">
        <v>19291.14</v>
      </c>
      <c r="V279" s="8" t="e">
        <f t="shared" si="13"/>
        <v>#REF!</v>
      </c>
      <c r="W279" t="str">
        <f t="shared" si="14"/>
        <v>STRIKE</v>
      </c>
    </row>
    <row r="280" spans="12:23" x14ac:dyDescent="0.25">
      <c r="L280" t="s">
        <v>9935</v>
      </c>
      <c r="M280" s="10">
        <v>257176.44</v>
      </c>
      <c r="N280" s="13">
        <v>7.9095813197963872E-4</v>
      </c>
      <c r="O280" s="13">
        <f>IF(M280="","",IF(M280&gt;0,SUM($N$20:N280)))</f>
        <v>0.67238864465246606</v>
      </c>
      <c r="P280" s="8" t="e">
        <f>IF(M280="","",IF(M280&gt;0,IF(O280&gt;#REF!,"STRIKE",IF(O280&lt;#REF!,"GOOD"))))</f>
        <v>#REF!</v>
      </c>
      <c r="S280" s="8">
        <f t="shared" si="12"/>
        <v>1650</v>
      </c>
      <c r="T280" t="s">
        <v>9164</v>
      </c>
      <c r="U280" s="10">
        <v>19314.810000000001</v>
      </c>
      <c r="V280" s="8" t="e">
        <f t="shared" si="13"/>
        <v>#REF!</v>
      </c>
      <c r="W280" t="str">
        <f t="shared" si="14"/>
        <v>STRIKE</v>
      </c>
    </row>
    <row r="281" spans="12:23" x14ac:dyDescent="0.25">
      <c r="L281" t="s">
        <v>8559</v>
      </c>
      <c r="M281" s="10">
        <v>254827.36</v>
      </c>
      <c r="N281" s="13">
        <v>7.837334269146229E-4</v>
      </c>
      <c r="O281" s="13">
        <f>IF(M281="","",IF(M281&gt;0,SUM($N$20:N281)))</f>
        <v>0.67317237807938068</v>
      </c>
      <c r="P281" s="8" t="e">
        <f>IF(M281="","",IF(M281&gt;0,IF(O281&gt;#REF!,"STRIKE",IF(O281&lt;#REF!,"GOOD"))))</f>
        <v>#REF!</v>
      </c>
      <c r="S281" s="8">
        <f t="shared" si="12"/>
        <v>1649</v>
      </c>
      <c r="T281" t="s">
        <v>8237</v>
      </c>
      <c r="U281" s="10">
        <v>19401</v>
      </c>
      <c r="V281" s="8" t="e">
        <f t="shared" si="13"/>
        <v>#REF!</v>
      </c>
      <c r="W281" t="str">
        <f t="shared" si="14"/>
        <v>STRIKE</v>
      </c>
    </row>
    <row r="282" spans="12:23" x14ac:dyDescent="0.25">
      <c r="L282" t="s">
        <v>8135</v>
      </c>
      <c r="M282" s="10">
        <v>252216</v>
      </c>
      <c r="N282" s="13">
        <v>7.7570206748089584E-4</v>
      </c>
      <c r="O282" s="13">
        <f>IF(M282="","",IF(M282&gt;0,SUM($N$20:N282)))</f>
        <v>0.67394808014686158</v>
      </c>
      <c r="P282" s="8" t="e">
        <f>IF(M282="","",IF(M282&gt;0,IF(O282&gt;#REF!,"STRIKE",IF(O282&lt;#REF!,"GOOD"))))</f>
        <v>#REF!</v>
      </c>
      <c r="S282" s="8">
        <f t="shared" si="12"/>
        <v>1648</v>
      </c>
      <c r="T282" t="s">
        <v>724</v>
      </c>
      <c r="U282" s="10">
        <v>19403.46</v>
      </c>
      <c r="V282" s="8" t="e">
        <f t="shared" si="13"/>
        <v>#REF!</v>
      </c>
      <c r="W282" t="str">
        <f t="shared" si="14"/>
        <v>STRIKE</v>
      </c>
    </row>
    <row r="283" spans="12:23" x14ac:dyDescent="0.25">
      <c r="L283" t="s">
        <v>7597</v>
      </c>
      <c r="M283" s="10">
        <v>252111.88</v>
      </c>
      <c r="N283" s="13">
        <v>7.75381841566338E-4</v>
      </c>
      <c r="O283" s="13">
        <f>IF(M283="","",IF(M283&gt;0,SUM($N$20:N283)))</f>
        <v>0.67472346198842792</v>
      </c>
      <c r="P283" s="8" t="e">
        <f>IF(M283="","",IF(M283&gt;0,IF(O283&gt;#REF!,"STRIKE",IF(O283&lt;#REF!,"GOOD"))))</f>
        <v>#REF!</v>
      </c>
      <c r="S283" s="8">
        <f t="shared" si="12"/>
        <v>1647</v>
      </c>
      <c r="T283" t="s">
        <v>10043</v>
      </c>
      <c r="U283" s="10">
        <v>19514.88</v>
      </c>
      <c r="V283" s="8" t="e">
        <f t="shared" si="13"/>
        <v>#REF!</v>
      </c>
      <c r="W283" t="str">
        <f t="shared" si="14"/>
        <v>STRIKE</v>
      </c>
    </row>
    <row r="284" spans="12:23" x14ac:dyDescent="0.25">
      <c r="L284" t="s">
        <v>8475</v>
      </c>
      <c r="M284" s="10">
        <v>251694.14</v>
      </c>
      <c r="N284" s="13">
        <v>7.7409706271935983E-4</v>
      </c>
      <c r="O284" s="13">
        <f>IF(M284="","",IF(M284&gt;0,SUM($N$20:N284)))</f>
        <v>0.67549755905114728</v>
      </c>
      <c r="P284" s="8" t="e">
        <f>IF(M284="","",IF(M284&gt;0,IF(O284&gt;#REF!,"STRIKE",IF(O284&lt;#REF!,"GOOD"))))</f>
        <v>#REF!</v>
      </c>
      <c r="S284" s="8">
        <f t="shared" si="12"/>
        <v>1646</v>
      </c>
      <c r="T284" t="s">
        <v>9607</v>
      </c>
      <c r="U284" s="10">
        <v>19517.16</v>
      </c>
      <c r="V284" s="8" t="e">
        <f t="shared" si="13"/>
        <v>#REF!</v>
      </c>
      <c r="W284" t="str">
        <f t="shared" si="14"/>
        <v>STRIKE</v>
      </c>
    </row>
    <row r="285" spans="12:23" x14ac:dyDescent="0.25">
      <c r="L285" t="s">
        <v>8595</v>
      </c>
      <c r="M285" s="10">
        <v>246101.6</v>
      </c>
      <c r="N285" s="13">
        <v>7.5689694519918017E-4</v>
      </c>
      <c r="O285" s="13">
        <f>IF(M285="","",IF(M285&gt;0,SUM($N$20:N285)))</f>
        <v>0.67625445599634648</v>
      </c>
      <c r="P285" s="8" t="e">
        <f>IF(M285="","",IF(M285&gt;0,IF(O285&gt;#REF!,"STRIKE",IF(O285&lt;#REF!,"GOOD"))))</f>
        <v>#REF!</v>
      </c>
      <c r="S285" s="8">
        <f t="shared" si="12"/>
        <v>1645</v>
      </c>
      <c r="T285" t="s">
        <v>7817</v>
      </c>
      <c r="U285" s="10">
        <v>19563.27</v>
      </c>
      <c r="V285" s="8" t="e">
        <f t="shared" si="13"/>
        <v>#REF!</v>
      </c>
      <c r="W285" t="str">
        <f t="shared" si="14"/>
        <v>STRIKE</v>
      </c>
    </row>
    <row r="286" spans="12:23" x14ac:dyDescent="0.25">
      <c r="L286" t="s">
        <v>8838</v>
      </c>
      <c r="M286" s="10">
        <v>245192.36</v>
      </c>
      <c r="N286" s="13">
        <v>7.5410053518619002E-4</v>
      </c>
      <c r="O286" s="13">
        <f>IF(M286="","",IF(M286&gt;0,SUM($N$20:N286)))</f>
        <v>0.67700855653153269</v>
      </c>
      <c r="P286" s="8" t="e">
        <f>IF(M286="","",IF(M286&gt;0,IF(O286&gt;#REF!,"STRIKE",IF(O286&lt;#REF!,"GOOD"))))</f>
        <v>#REF!</v>
      </c>
      <c r="S286" s="8">
        <f t="shared" si="12"/>
        <v>1644</v>
      </c>
      <c r="T286" t="s">
        <v>6976</v>
      </c>
      <c r="U286" s="10">
        <v>19646.55</v>
      </c>
      <c r="V286" s="8" t="e">
        <f t="shared" si="13"/>
        <v>#REF!</v>
      </c>
      <c r="W286" t="str">
        <f t="shared" si="14"/>
        <v>STRIKE</v>
      </c>
    </row>
    <row r="287" spans="12:23" x14ac:dyDescent="0.25">
      <c r="L287" t="s">
        <v>8249</v>
      </c>
      <c r="M287" s="10">
        <v>244227.03</v>
      </c>
      <c r="N287" s="13">
        <v>7.5113161776302361E-4</v>
      </c>
      <c r="O287" s="13">
        <f>IF(M287="","",IF(M287&gt;0,SUM($N$20:N287)))</f>
        <v>0.67775968814929577</v>
      </c>
      <c r="P287" s="8" t="e">
        <f>IF(M287="","",IF(M287&gt;0,IF(O287&gt;#REF!,"STRIKE",IF(O287&lt;#REF!,"GOOD"))))</f>
        <v>#REF!</v>
      </c>
      <c r="S287" s="8">
        <f t="shared" si="12"/>
        <v>1643</v>
      </c>
      <c r="T287" t="s">
        <v>10683</v>
      </c>
      <c r="U287" s="10">
        <v>19651.2</v>
      </c>
      <c r="V287" s="8" t="e">
        <f t="shared" si="13"/>
        <v>#REF!</v>
      </c>
      <c r="W287" t="str">
        <f t="shared" si="14"/>
        <v>STRIKE</v>
      </c>
    </row>
    <row r="288" spans="12:23" x14ac:dyDescent="0.25">
      <c r="L288" t="s">
        <v>7274</v>
      </c>
      <c r="M288" s="10">
        <v>244148.28</v>
      </c>
      <c r="N288" s="13">
        <v>7.5088941846633301E-4</v>
      </c>
      <c r="O288" s="13">
        <f>IF(M288="","",IF(M288&gt;0,SUM($N$20:N288)))</f>
        <v>0.67851057756776212</v>
      </c>
      <c r="P288" s="8" t="e">
        <f>IF(M288="","",IF(M288&gt;0,IF(O288&gt;#REF!,"STRIKE",IF(O288&lt;#REF!,"GOOD"))))</f>
        <v>#REF!</v>
      </c>
      <c r="S288" s="8">
        <f t="shared" si="12"/>
        <v>1642</v>
      </c>
      <c r="T288" t="s">
        <v>8875</v>
      </c>
      <c r="U288" s="10">
        <v>19658.52</v>
      </c>
      <c r="V288" s="8" t="e">
        <f t="shared" si="13"/>
        <v>#REF!</v>
      </c>
      <c r="W288" t="str">
        <f t="shared" si="14"/>
        <v>STRIKE</v>
      </c>
    </row>
    <row r="289" spans="12:23" x14ac:dyDescent="0.25">
      <c r="L289" t="s">
        <v>9717</v>
      </c>
      <c r="M289" s="10">
        <v>244053.7</v>
      </c>
      <c r="N289" s="13">
        <v>7.5059853326657434E-4</v>
      </c>
      <c r="O289" s="13">
        <f>IF(M289="","",IF(M289&gt;0,SUM($N$20:N289)))</f>
        <v>0.67926117610102865</v>
      </c>
      <c r="P289" s="8" t="e">
        <f>IF(M289="","",IF(M289&gt;0,IF(O289&gt;#REF!,"STRIKE",IF(O289&lt;#REF!,"GOOD"))))</f>
        <v>#REF!</v>
      </c>
      <c r="S289" s="8">
        <f t="shared" si="12"/>
        <v>1641</v>
      </c>
      <c r="T289" t="s">
        <v>6794</v>
      </c>
      <c r="U289" s="10">
        <v>19680.48</v>
      </c>
      <c r="V289" s="8" t="e">
        <f t="shared" si="13"/>
        <v>#REF!</v>
      </c>
      <c r="W289" t="str">
        <f t="shared" si="14"/>
        <v>STRIKE</v>
      </c>
    </row>
    <row r="290" spans="12:23" x14ac:dyDescent="0.25">
      <c r="L290" t="s">
        <v>8141</v>
      </c>
      <c r="M290" s="10">
        <v>242760</v>
      </c>
      <c r="N290" s="13">
        <v>7.4661969859827397E-4</v>
      </c>
      <c r="O290" s="13">
        <f>IF(M290="","",IF(M290&gt;0,SUM($N$20:N290)))</f>
        <v>0.68000779579962689</v>
      </c>
      <c r="P290" s="8" t="e">
        <f>IF(M290="","",IF(M290&gt;0,IF(O290&gt;#REF!,"STRIKE",IF(O290&lt;#REF!,"GOOD"))))</f>
        <v>#REF!</v>
      </c>
      <c r="S290" s="8">
        <f t="shared" si="12"/>
        <v>1640</v>
      </c>
      <c r="T290" t="s">
        <v>6885</v>
      </c>
      <c r="U290" s="10">
        <v>19740.16</v>
      </c>
      <c r="V290" s="8" t="e">
        <f t="shared" si="13"/>
        <v>#REF!</v>
      </c>
      <c r="W290" t="str">
        <f t="shared" si="14"/>
        <v>STRIKE</v>
      </c>
    </row>
    <row r="291" spans="12:23" x14ac:dyDescent="0.25">
      <c r="L291" t="s">
        <v>8037</v>
      </c>
      <c r="M291" s="10">
        <v>242655.8</v>
      </c>
      <c r="N291" s="13">
        <v>7.4629922663998615E-4</v>
      </c>
      <c r="O291" s="13">
        <f>IF(M291="","",IF(M291&gt;0,SUM($N$20:N291)))</f>
        <v>0.68075409502626683</v>
      </c>
      <c r="P291" s="8" t="e">
        <f>IF(M291="","",IF(M291&gt;0,IF(O291&gt;#REF!,"STRIKE",IF(O291&lt;#REF!,"GOOD"))))</f>
        <v>#REF!</v>
      </c>
      <c r="S291" s="8">
        <f t="shared" si="12"/>
        <v>1639</v>
      </c>
      <c r="T291" t="s">
        <v>10646</v>
      </c>
      <c r="U291" s="10">
        <v>19742.61</v>
      </c>
      <c r="V291" s="8" t="e">
        <f t="shared" si="13"/>
        <v>#REF!</v>
      </c>
      <c r="W291" t="str">
        <f t="shared" si="14"/>
        <v>STRIKE</v>
      </c>
    </row>
    <row r="292" spans="12:23" x14ac:dyDescent="0.25">
      <c r="L292" t="s">
        <v>8452</v>
      </c>
      <c r="M292" s="10">
        <v>241324.79</v>
      </c>
      <c r="N292" s="13">
        <v>7.4220564332712054E-4</v>
      </c>
      <c r="O292" s="13">
        <f>IF(M292="","",IF(M292&gt;0,SUM($N$20:N292)))</f>
        <v>0.68149630066959399</v>
      </c>
      <c r="P292" s="8" t="e">
        <f>IF(M292="","",IF(M292&gt;0,IF(O292&gt;#REF!,"STRIKE",IF(O292&lt;#REF!,"GOOD"))))</f>
        <v>#REF!</v>
      </c>
      <c r="S292" s="8">
        <f t="shared" si="12"/>
        <v>1638</v>
      </c>
      <c r="T292" t="s">
        <v>10079</v>
      </c>
      <c r="U292" s="10">
        <v>19756.8</v>
      </c>
      <c r="V292" s="8" t="e">
        <f t="shared" si="13"/>
        <v>#REF!</v>
      </c>
      <c r="W292" t="str">
        <f t="shared" si="14"/>
        <v>STRIKE</v>
      </c>
    </row>
    <row r="293" spans="12:23" x14ac:dyDescent="0.25">
      <c r="L293" t="s">
        <v>10747</v>
      </c>
      <c r="M293" s="10">
        <v>241114.52</v>
      </c>
      <c r="N293" s="13">
        <v>7.415589481383568E-4</v>
      </c>
      <c r="O293" s="13">
        <f>IF(M293="","",IF(M293&gt;0,SUM($N$20:N293)))</f>
        <v>0.68223785961773231</v>
      </c>
      <c r="P293" s="8" t="e">
        <f>IF(M293="","",IF(M293&gt;0,IF(O293&gt;#REF!,"STRIKE",IF(O293&lt;#REF!,"GOOD"))))</f>
        <v>#REF!</v>
      </c>
      <c r="S293" s="8">
        <f t="shared" si="12"/>
        <v>1637</v>
      </c>
      <c r="T293" t="s">
        <v>8326</v>
      </c>
      <c r="U293" s="10">
        <v>19767.21</v>
      </c>
      <c r="V293" s="8" t="e">
        <f t="shared" si="13"/>
        <v>#REF!</v>
      </c>
      <c r="W293" t="str">
        <f t="shared" si="14"/>
        <v>STRIKE</v>
      </c>
    </row>
    <row r="294" spans="12:23" x14ac:dyDescent="0.25">
      <c r="L294" t="s">
        <v>8047</v>
      </c>
      <c r="M294" s="10">
        <v>241025.9</v>
      </c>
      <c r="N294" s="13">
        <v>7.4128639319648098E-4</v>
      </c>
      <c r="O294" s="13">
        <f>IF(M294="","",IF(M294&gt;0,SUM($N$20:N294)))</f>
        <v>0.68297914601092879</v>
      </c>
      <c r="P294" s="8" t="e">
        <f>IF(M294="","",IF(M294&gt;0,IF(O294&gt;#REF!,"STRIKE",IF(O294&lt;#REF!,"GOOD"))))</f>
        <v>#REF!</v>
      </c>
      <c r="S294" s="8">
        <f t="shared" si="12"/>
        <v>1636</v>
      </c>
      <c r="T294" t="s">
        <v>7164</v>
      </c>
      <c r="U294" s="10">
        <v>19792.080000000002</v>
      </c>
      <c r="V294" s="8" t="e">
        <f t="shared" si="13"/>
        <v>#REF!</v>
      </c>
      <c r="W294" t="str">
        <f t="shared" si="14"/>
        <v>STRIKE</v>
      </c>
    </row>
    <row r="295" spans="12:23" x14ac:dyDescent="0.25">
      <c r="L295" t="s">
        <v>8067</v>
      </c>
      <c r="M295" s="10">
        <v>240824.98</v>
      </c>
      <c r="N295" s="13">
        <v>7.4066845436865781E-4</v>
      </c>
      <c r="O295" s="13">
        <f>IF(M295="","",IF(M295&gt;0,SUM($N$20:N295)))</f>
        <v>0.6837198144652975</v>
      </c>
      <c r="P295" s="8" t="e">
        <f>IF(M295="","",IF(M295&gt;0,IF(O295&gt;#REF!,"STRIKE",IF(O295&lt;#REF!,"GOOD"))))</f>
        <v>#REF!</v>
      </c>
      <c r="S295" s="8">
        <f t="shared" si="12"/>
        <v>1635</v>
      </c>
      <c r="T295" t="s">
        <v>6956</v>
      </c>
      <c r="U295" s="10">
        <v>19800.900000000001</v>
      </c>
      <c r="V295" s="8" t="e">
        <f t="shared" si="13"/>
        <v>#REF!</v>
      </c>
      <c r="W295" t="str">
        <f t="shared" si="14"/>
        <v>STRIKE</v>
      </c>
    </row>
    <row r="296" spans="12:23" x14ac:dyDescent="0.25">
      <c r="L296" t="s">
        <v>9637</v>
      </c>
      <c r="M296" s="10">
        <v>240176.39</v>
      </c>
      <c r="N296" s="13">
        <v>7.3867368558338078E-4</v>
      </c>
      <c r="O296" s="13">
        <f>IF(M296="","",IF(M296&gt;0,SUM($N$20:N296)))</f>
        <v>0.68445848815088084</v>
      </c>
      <c r="P296" s="8" t="e">
        <f>IF(M296="","",IF(M296&gt;0,IF(O296&gt;#REF!,"STRIKE",IF(O296&lt;#REF!,"GOOD"))))</f>
        <v>#REF!</v>
      </c>
      <c r="S296" s="8">
        <f t="shared" si="12"/>
        <v>1634</v>
      </c>
      <c r="T296" t="s">
        <v>6736</v>
      </c>
      <c r="U296" s="10">
        <v>19858.8</v>
      </c>
      <c r="V296" s="8" t="e">
        <f t="shared" si="13"/>
        <v>#REF!</v>
      </c>
      <c r="W296" t="str">
        <f t="shared" si="14"/>
        <v>STRIKE</v>
      </c>
    </row>
    <row r="297" spans="12:23" x14ac:dyDescent="0.25">
      <c r="L297" t="s">
        <v>6342</v>
      </c>
      <c r="M297" s="10">
        <v>239861.76000000001</v>
      </c>
      <c r="N297" s="13">
        <v>7.3770602634886946E-4</v>
      </c>
      <c r="O297" s="13">
        <f>IF(M297="","",IF(M297&gt;0,SUM($N$20:N297)))</f>
        <v>0.68519619417722966</v>
      </c>
      <c r="P297" s="8" t="e">
        <f>IF(M297="","",IF(M297&gt;0,IF(O297&gt;#REF!,"STRIKE",IF(O297&lt;#REF!,"GOOD"))))</f>
        <v>#REF!</v>
      </c>
      <c r="S297" s="8">
        <f t="shared" si="12"/>
        <v>1633</v>
      </c>
      <c r="T297" t="s">
        <v>10150</v>
      </c>
      <c r="U297" s="10">
        <v>19896.650000000001</v>
      </c>
      <c r="V297" s="8" t="e">
        <f t="shared" si="13"/>
        <v>#REF!</v>
      </c>
      <c r="W297" t="str">
        <f t="shared" si="14"/>
        <v>STRIKE</v>
      </c>
    </row>
    <row r="298" spans="12:23" x14ac:dyDescent="0.25">
      <c r="L298" t="s">
        <v>8177</v>
      </c>
      <c r="M298" s="10">
        <v>238807.27</v>
      </c>
      <c r="N298" s="13">
        <v>7.3446289318864985E-4</v>
      </c>
      <c r="O298" s="13">
        <f>IF(M298="","",IF(M298&gt;0,SUM($N$20:N298)))</f>
        <v>0.68593065707041834</v>
      </c>
      <c r="P298" s="8" t="e">
        <f>IF(M298="","",IF(M298&gt;0,IF(O298&gt;#REF!,"STRIKE",IF(O298&lt;#REF!,"GOOD"))))</f>
        <v>#REF!</v>
      </c>
      <c r="S298" s="8">
        <f t="shared" si="12"/>
        <v>1632</v>
      </c>
      <c r="T298" t="s">
        <v>7605</v>
      </c>
      <c r="U298" s="10">
        <v>19911.45</v>
      </c>
      <c r="V298" s="8" t="e">
        <f t="shared" si="13"/>
        <v>#REF!</v>
      </c>
      <c r="W298" t="str">
        <f t="shared" si="14"/>
        <v>STRIKE</v>
      </c>
    </row>
    <row r="299" spans="12:23" x14ac:dyDescent="0.25">
      <c r="L299" t="s">
        <v>7344</v>
      </c>
      <c r="M299" s="10">
        <v>238116.58</v>
      </c>
      <c r="N299" s="13">
        <v>7.3233864389047536E-4</v>
      </c>
      <c r="O299" s="13">
        <f>IF(M299="","",IF(M299&gt;0,SUM($N$20:N299)))</f>
        <v>0.68666299571430878</v>
      </c>
      <c r="P299" s="8" t="e">
        <f>IF(M299="","",IF(M299&gt;0,IF(O299&gt;#REF!,"STRIKE",IF(O299&lt;#REF!,"GOOD"))))</f>
        <v>#REF!</v>
      </c>
      <c r="S299" s="8">
        <f t="shared" si="12"/>
        <v>1631</v>
      </c>
      <c r="T299" t="s">
        <v>6832</v>
      </c>
      <c r="U299" s="10">
        <v>19924.02</v>
      </c>
      <c r="V299" s="8" t="e">
        <f t="shared" si="13"/>
        <v>#REF!</v>
      </c>
      <c r="W299" t="str">
        <f t="shared" si="14"/>
        <v>STRIKE</v>
      </c>
    </row>
    <row r="300" spans="12:23" x14ac:dyDescent="0.25">
      <c r="L300" t="s">
        <v>8993</v>
      </c>
      <c r="M300" s="10">
        <v>237524.13</v>
      </c>
      <c r="N300" s="13">
        <v>7.3051653629270573E-4</v>
      </c>
      <c r="O300" s="13">
        <f>IF(M300="","",IF(M300&gt;0,SUM($N$20:N300)))</f>
        <v>0.68739351225060152</v>
      </c>
      <c r="P300" s="8" t="e">
        <f>IF(M300="","",IF(M300&gt;0,IF(O300&gt;#REF!,"STRIKE",IF(O300&lt;#REF!,"GOOD"))))</f>
        <v>#REF!</v>
      </c>
      <c r="S300" s="8">
        <f t="shared" si="12"/>
        <v>1630</v>
      </c>
      <c r="T300" t="s">
        <v>1170</v>
      </c>
      <c r="U300" s="10">
        <v>19966.68</v>
      </c>
      <c r="V300" s="8" t="e">
        <f t="shared" si="13"/>
        <v>#REF!</v>
      </c>
      <c r="W300" t="str">
        <f t="shared" si="14"/>
        <v>STRIKE</v>
      </c>
    </row>
    <row r="301" spans="12:23" x14ac:dyDescent="0.25">
      <c r="L301" t="s">
        <v>6478</v>
      </c>
      <c r="M301" s="10">
        <v>237328.92</v>
      </c>
      <c r="N301" s="13">
        <v>7.2991615883610925E-4</v>
      </c>
      <c r="O301" s="13">
        <f>IF(M301="","",IF(M301&gt;0,SUM($N$20:N301)))</f>
        <v>0.68812342840943763</v>
      </c>
      <c r="P301" s="8" t="e">
        <f>IF(M301="","",IF(M301&gt;0,IF(O301&gt;#REF!,"STRIKE",IF(O301&lt;#REF!,"GOOD"))))</f>
        <v>#REF!</v>
      </c>
      <c r="S301" s="8">
        <f t="shared" si="12"/>
        <v>1629</v>
      </c>
      <c r="T301" t="s">
        <v>10326</v>
      </c>
      <c r="U301" s="10">
        <v>20020.45</v>
      </c>
      <c r="V301" s="8" t="e">
        <f t="shared" si="13"/>
        <v>#REF!</v>
      </c>
      <c r="W301" t="str">
        <f t="shared" si="14"/>
        <v>STRIKE</v>
      </c>
    </row>
    <row r="302" spans="12:23" x14ac:dyDescent="0.25">
      <c r="L302" t="s">
        <v>9293</v>
      </c>
      <c r="M302" s="10">
        <v>236767.44</v>
      </c>
      <c r="N302" s="13">
        <v>7.2818930091730482E-4</v>
      </c>
      <c r="O302" s="13">
        <f>IF(M302="","",IF(M302&gt;0,SUM($N$20:N302)))</f>
        <v>0.68885161771035497</v>
      </c>
      <c r="P302" s="8" t="e">
        <f>IF(M302="","",IF(M302&gt;0,IF(O302&gt;#REF!,"STRIKE",IF(O302&lt;#REF!,"GOOD"))))</f>
        <v>#REF!</v>
      </c>
      <c r="S302" s="8">
        <f t="shared" si="12"/>
        <v>1628</v>
      </c>
      <c r="T302" t="s">
        <v>8529</v>
      </c>
      <c r="U302" s="10">
        <v>20022</v>
      </c>
      <c r="V302" s="8" t="e">
        <f t="shared" si="13"/>
        <v>#REF!</v>
      </c>
      <c r="W302" t="str">
        <f t="shared" si="14"/>
        <v>STRIKE</v>
      </c>
    </row>
    <row r="303" spans="12:23" x14ac:dyDescent="0.25">
      <c r="L303" t="s">
        <v>6388</v>
      </c>
      <c r="M303" s="10">
        <v>235611.48</v>
      </c>
      <c r="N303" s="13">
        <v>7.2463409204108281E-4</v>
      </c>
      <c r="O303" s="13">
        <f>IF(M303="","",IF(M303&gt;0,SUM($N$20:N303)))</f>
        <v>0.68957625180239601</v>
      </c>
      <c r="P303" s="8" t="e">
        <f>IF(M303="","",IF(M303&gt;0,IF(O303&gt;#REF!,"STRIKE",IF(O303&lt;#REF!,"GOOD"))))</f>
        <v>#REF!</v>
      </c>
      <c r="S303" s="8">
        <f t="shared" si="12"/>
        <v>1627</v>
      </c>
      <c r="T303" t="s">
        <v>9545</v>
      </c>
      <c r="U303" s="10">
        <v>20062.080000000002</v>
      </c>
      <c r="V303" s="8" t="e">
        <f t="shared" si="13"/>
        <v>#REF!</v>
      </c>
      <c r="W303" t="str">
        <f t="shared" si="14"/>
        <v>STRIKE</v>
      </c>
    </row>
    <row r="304" spans="12:23" x14ac:dyDescent="0.25">
      <c r="L304" t="s">
        <v>7542</v>
      </c>
      <c r="M304" s="10">
        <v>234802.08</v>
      </c>
      <c r="N304" s="13">
        <v>7.2214474460309693E-4</v>
      </c>
      <c r="O304" s="13">
        <f>IF(M304="","",IF(M304&gt;0,SUM($N$20:N304)))</f>
        <v>0.69029839654699909</v>
      </c>
      <c r="P304" s="8" t="e">
        <f>IF(M304="","",IF(M304&gt;0,IF(O304&gt;#REF!,"STRIKE",IF(O304&lt;#REF!,"GOOD"))))</f>
        <v>#REF!</v>
      </c>
      <c r="S304" s="8">
        <f t="shared" si="12"/>
        <v>1626</v>
      </c>
      <c r="T304" t="s">
        <v>6883</v>
      </c>
      <c r="U304" s="10">
        <v>20086.009999999998</v>
      </c>
      <c r="V304" s="8" t="e">
        <f t="shared" si="13"/>
        <v>#REF!</v>
      </c>
      <c r="W304" t="str">
        <f t="shared" si="14"/>
        <v>STRIKE</v>
      </c>
    </row>
    <row r="305" spans="12:23" x14ac:dyDescent="0.25">
      <c r="L305" t="s">
        <v>6942</v>
      </c>
      <c r="M305" s="10">
        <v>234796.61</v>
      </c>
      <c r="N305" s="13">
        <v>7.221279213630601E-4</v>
      </c>
      <c r="O305" s="13">
        <f>IF(M305="","",IF(M305&gt;0,SUM($N$20:N305)))</f>
        <v>0.69102052446836215</v>
      </c>
      <c r="P305" s="8" t="e">
        <f>IF(M305="","",IF(M305&gt;0,IF(O305&gt;#REF!,"STRIKE",IF(O305&lt;#REF!,"GOOD"))))</f>
        <v>#REF!</v>
      </c>
      <c r="S305" s="8">
        <f t="shared" si="12"/>
        <v>1625</v>
      </c>
      <c r="T305" t="s">
        <v>8920</v>
      </c>
      <c r="U305" s="10">
        <v>20097</v>
      </c>
      <c r="V305" s="8" t="e">
        <f t="shared" si="13"/>
        <v>#REF!</v>
      </c>
      <c r="W305" t="str">
        <f t="shared" si="14"/>
        <v>STRIKE</v>
      </c>
    </row>
    <row r="306" spans="12:23" x14ac:dyDescent="0.25">
      <c r="L306" t="s">
        <v>8889</v>
      </c>
      <c r="M306" s="10">
        <v>234390</v>
      </c>
      <c r="N306" s="13">
        <v>7.2087737335001418E-4</v>
      </c>
      <c r="O306" s="13">
        <f>IF(M306="","",IF(M306&gt;0,SUM($N$20:N306)))</f>
        <v>0.69174140184171218</v>
      </c>
      <c r="P306" s="8" t="e">
        <f>IF(M306="","",IF(M306&gt;0,IF(O306&gt;#REF!,"STRIKE",IF(O306&lt;#REF!,"GOOD"))))</f>
        <v>#REF!</v>
      </c>
      <c r="S306" s="8">
        <f t="shared" si="12"/>
        <v>1624</v>
      </c>
      <c r="T306" t="s">
        <v>8944</v>
      </c>
      <c r="U306" s="10">
        <v>20109.599999999999</v>
      </c>
      <c r="V306" s="8" t="e">
        <f t="shared" si="13"/>
        <v>#REF!</v>
      </c>
      <c r="W306" t="str">
        <f t="shared" si="14"/>
        <v>STRIKE</v>
      </c>
    </row>
    <row r="307" spans="12:23" x14ac:dyDescent="0.25">
      <c r="L307" t="s">
        <v>6940</v>
      </c>
      <c r="M307" s="10">
        <v>233700.72</v>
      </c>
      <c r="N307" s="13">
        <v>7.1875746057258039E-4</v>
      </c>
      <c r="O307" s="13">
        <f>IF(M307="","",IF(M307&gt;0,SUM($N$20:N307)))</f>
        <v>0.69246015930228477</v>
      </c>
      <c r="P307" s="8" t="e">
        <f>IF(M307="","",IF(M307&gt;0,IF(O307&gt;#REF!,"STRIKE",IF(O307&lt;#REF!,"GOOD"))))</f>
        <v>#REF!</v>
      </c>
      <c r="S307" s="8">
        <f t="shared" si="12"/>
        <v>1623</v>
      </c>
      <c r="T307" t="s">
        <v>7242</v>
      </c>
      <c r="U307" s="10">
        <v>20173.57</v>
      </c>
      <c r="V307" s="8" t="e">
        <f t="shared" si="13"/>
        <v>#REF!</v>
      </c>
      <c r="W307" t="str">
        <f t="shared" si="14"/>
        <v>STRIKE</v>
      </c>
    </row>
    <row r="308" spans="12:23" x14ac:dyDescent="0.25">
      <c r="L308" t="s">
        <v>6740</v>
      </c>
      <c r="M308" s="10">
        <v>232501.2</v>
      </c>
      <c r="N308" s="13">
        <v>7.1506828088538897E-4</v>
      </c>
      <c r="O308" s="13">
        <f>IF(M308="","",IF(M308&gt;0,SUM($N$20:N308)))</f>
        <v>0.69317522758317018</v>
      </c>
      <c r="P308" s="8" t="e">
        <f>IF(M308="","",IF(M308&gt;0,IF(O308&gt;#REF!,"STRIKE",IF(O308&lt;#REF!,"GOOD"))))</f>
        <v>#REF!</v>
      </c>
      <c r="S308" s="8">
        <f t="shared" si="12"/>
        <v>1622</v>
      </c>
      <c r="T308" t="s">
        <v>10351</v>
      </c>
      <c r="U308" s="10">
        <v>20196</v>
      </c>
      <c r="V308" s="8" t="e">
        <f t="shared" si="13"/>
        <v>#REF!</v>
      </c>
      <c r="W308" t="str">
        <f t="shared" si="14"/>
        <v>STRIKE</v>
      </c>
    </row>
    <row r="309" spans="12:23" x14ac:dyDescent="0.25">
      <c r="L309" t="s">
        <v>6715</v>
      </c>
      <c r="M309" s="10">
        <v>232003.94</v>
      </c>
      <c r="N309" s="13">
        <v>7.1353893457081906E-4</v>
      </c>
      <c r="O309" s="13">
        <f>IF(M309="","",IF(M309&gt;0,SUM($N$20:N309)))</f>
        <v>0.69388876651774101</v>
      </c>
      <c r="P309" s="8" t="e">
        <f>IF(M309="","",IF(M309&gt;0,IF(O309&gt;#REF!,"STRIKE",IF(O309&lt;#REF!,"GOOD"))))</f>
        <v>#REF!</v>
      </c>
      <c r="S309" s="8">
        <f t="shared" si="12"/>
        <v>1621</v>
      </c>
      <c r="T309" t="s">
        <v>8676</v>
      </c>
      <c r="U309" s="10">
        <v>20291.64</v>
      </c>
      <c r="V309" s="8" t="e">
        <f t="shared" si="13"/>
        <v>#REF!</v>
      </c>
      <c r="W309" t="str">
        <f t="shared" si="14"/>
        <v>STRIKE</v>
      </c>
    </row>
    <row r="310" spans="12:23" x14ac:dyDescent="0.25">
      <c r="L310" t="s">
        <v>7408</v>
      </c>
      <c r="M310" s="10">
        <v>231280.66</v>
      </c>
      <c r="N310" s="13">
        <v>7.1131445320814744E-4</v>
      </c>
      <c r="O310" s="13">
        <f>IF(M310="","",IF(M310&gt;0,SUM($N$20:N310)))</f>
        <v>0.69460008097094916</v>
      </c>
      <c r="P310" s="8" t="e">
        <f>IF(M310="","",IF(M310&gt;0,IF(O310&gt;#REF!,"STRIKE",IF(O310&lt;#REF!,"GOOD"))))</f>
        <v>#REF!</v>
      </c>
      <c r="S310" s="8">
        <f t="shared" si="12"/>
        <v>1620</v>
      </c>
      <c r="T310" t="s">
        <v>7573</v>
      </c>
      <c r="U310" s="10">
        <v>20318.400000000001</v>
      </c>
      <c r="V310" s="8" t="e">
        <f t="shared" si="13"/>
        <v>#REF!</v>
      </c>
      <c r="W310" t="str">
        <f t="shared" si="14"/>
        <v>STRIKE</v>
      </c>
    </row>
    <row r="311" spans="12:23" x14ac:dyDescent="0.25">
      <c r="L311" t="s">
        <v>6617</v>
      </c>
      <c r="M311" s="10">
        <v>231052.68</v>
      </c>
      <c r="N311" s="13">
        <v>7.1061329008866145E-4</v>
      </c>
      <c r="O311" s="13">
        <f>IF(M311="","",IF(M311&gt;0,SUM($N$20:N311)))</f>
        <v>0.69531069426103786</v>
      </c>
      <c r="P311" s="8" t="e">
        <f>IF(M311="","",IF(M311&gt;0,IF(O311&gt;#REF!,"STRIKE",IF(O311&lt;#REF!,"GOOD"))))</f>
        <v>#REF!</v>
      </c>
      <c r="S311" s="8">
        <f t="shared" si="12"/>
        <v>1619</v>
      </c>
      <c r="T311" t="s">
        <v>8922</v>
      </c>
      <c r="U311" s="10">
        <v>20387.88</v>
      </c>
      <c r="V311" s="8" t="e">
        <f t="shared" si="13"/>
        <v>#REF!</v>
      </c>
      <c r="W311" t="str">
        <f t="shared" si="14"/>
        <v>STRIKE</v>
      </c>
    </row>
    <row r="312" spans="12:23" x14ac:dyDescent="0.25">
      <c r="L312" t="s">
        <v>10369</v>
      </c>
      <c r="M312" s="10">
        <v>231001.46</v>
      </c>
      <c r="N312" s="13">
        <v>7.1045576059054717E-4</v>
      </c>
      <c r="O312" s="13">
        <f>IF(M312="","",IF(M312&gt;0,SUM($N$20:N312)))</f>
        <v>0.69602115002162845</v>
      </c>
      <c r="P312" s="8" t="e">
        <f>IF(M312="","",IF(M312&gt;0,IF(O312&gt;#REF!,"STRIKE",IF(O312&lt;#REF!,"GOOD"))))</f>
        <v>#REF!</v>
      </c>
      <c r="S312" s="8">
        <f t="shared" si="12"/>
        <v>1618</v>
      </c>
      <c r="T312" t="s">
        <v>7701</v>
      </c>
      <c r="U312" s="10">
        <v>20437.64</v>
      </c>
      <c r="V312" s="8" t="e">
        <f t="shared" si="13"/>
        <v>#REF!</v>
      </c>
      <c r="W312" t="str">
        <f t="shared" si="14"/>
        <v>STRIKE</v>
      </c>
    </row>
    <row r="313" spans="12:23" x14ac:dyDescent="0.25">
      <c r="L313" t="s">
        <v>6798</v>
      </c>
      <c r="M313" s="10">
        <v>229884</v>
      </c>
      <c r="N313" s="13">
        <v>7.0701896025937398E-4</v>
      </c>
      <c r="O313" s="13">
        <f>IF(M313="","",IF(M313&gt;0,SUM($N$20:N313)))</f>
        <v>0.69672816898188783</v>
      </c>
      <c r="P313" s="8" t="e">
        <f>IF(M313="","",IF(M313&gt;0,IF(O313&gt;#REF!,"STRIKE",IF(O313&lt;#REF!,"GOOD"))))</f>
        <v>#REF!</v>
      </c>
      <c r="S313" s="8">
        <f t="shared" si="12"/>
        <v>1617</v>
      </c>
      <c r="T313" t="s">
        <v>8715</v>
      </c>
      <c r="U313" s="10">
        <v>20515.71</v>
      </c>
      <c r="V313" s="8" t="e">
        <f t="shared" si="13"/>
        <v>#REF!</v>
      </c>
      <c r="W313" t="str">
        <f t="shared" si="14"/>
        <v>STRIKE</v>
      </c>
    </row>
    <row r="314" spans="12:23" x14ac:dyDescent="0.25">
      <c r="L314" t="s">
        <v>6711</v>
      </c>
      <c r="M314" s="10">
        <v>229688.34</v>
      </c>
      <c r="N314" s="13">
        <v>7.0641719880679631E-4</v>
      </c>
      <c r="O314" s="13">
        <f>IF(M314="","",IF(M314&gt;0,SUM($N$20:N314)))</f>
        <v>0.69743458618069465</v>
      </c>
      <c r="P314" s="8" t="e">
        <f>IF(M314="","",IF(M314&gt;0,IF(O314&gt;#REF!,"STRIKE",IF(O314&lt;#REF!,"GOOD"))))</f>
        <v>#REF!</v>
      </c>
      <c r="S314" s="8">
        <f t="shared" si="12"/>
        <v>1616</v>
      </c>
      <c r="T314" t="s">
        <v>7166</v>
      </c>
      <c r="U314" s="10">
        <v>20532.96</v>
      </c>
      <c r="V314" s="8" t="e">
        <f t="shared" si="13"/>
        <v>#REF!</v>
      </c>
      <c r="W314" t="str">
        <f t="shared" si="14"/>
        <v>STRIKE</v>
      </c>
    </row>
    <row r="315" spans="12:23" x14ac:dyDescent="0.25">
      <c r="L315" t="s">
        <v>6802</v>
      </c>
      <c r="M315" s="10">
        <v>228792.2</v>
      </c>
      <c r="N315" s="13">
        <v>7.0366107845458903E-4</v>
      </c>
      <c r="O315" s="13">
        <f>IF(M315="","",IF(M315&gt;0,SUM($N$20:N315)))</f>
        <v>0.69813824725914919</v>
      </c>
      <c r="P315" s="8" t="e">
        <f>IF(M315="","",IF(M315&gt;0,IF(O315&gt;#REF!,"STRIKE",IF(O315&lt;#REF!,"GOOD"))))</f>
        <v>#REF!</v>
      </c>
      <c r="S315" s="8">
        <f t="shared" si="12"/>
        <v>1615</v>
      </c>
      <c r="T315" t="s">
        <v>7719</v>
      </c>
      <c r="U315" s="10">
        <v>20561.64</v>
      </c>
      <c r="V315" s="8" t="e">
        <f t="shared" si="13"/>
        <v>#REF!</v>
      </c>
      <c r="W315" t="str">
        <f t="shared" si="14"/>
        <v>STRIKE</v>
      </c>
    </row>
    <row r="316" spans="12:23" x14ac:dyDescent="0.25">
      <c r="L316" t="s">
        <v>7045</v>
      </c>
      <c r="M316" s="10">
        <v>228203.51</v>
      </c>
      <c r="N316" s="13">
        <v>7.0185053491212811E-4</v>
      </c>
      <c r="O316" s="13">
        <f>IF(M316="","",IF(M316&gt;0,SUM($N$20:N316)))</f>
        <v>0.69884009779406131</v>
      </c>
      <c r="P316" s="8" t="e">
        <f>IF(M316="","",IF(M316&gt;0,IF(O316&gt;#REF!,"STRIKE",IF(O316&lt;#REF!,"GOOD"))))</f>
        <v>#REF!</v>
      </c>
      <c r="S316" s="8">
        <f t="shared" si="12"/>
        <v>1614</v>
      </c>
      <c r="T316" t="s">
        <v>6629</v>
      </c>
      <c r="U316" s="10">
        <v>20624.900000000001</v>
      </c>
      <c r="V316" s="8" t="e">
        <f t="shared" si="13"/>
        <v>#REF!</v>
      </c>
      <c r="W316" t="str">
        <f t="shared" si="14"/>
        <v>STRIKE</v>
      </c>
    </row>
    <row r="317" spans="12:23" x14ac:dyDescent="0.25">
      <c r="L317" t="s">
        <v>7729</v>
      </c>
      <c r="M317" s="10">
        <v>227536.05</v>
      </c>
      <c r="N317" s="13">
        <v>6.9979773056204396E-4</v>
      </c>
      <c r="O317" s="13">
        <f>IF(M317="","",IF(M317&gt;0,SUM($N$20:N317)))</f>
        <v>0.69953989552462337</v>
      </c>
      <c r="P317" s="8" t="e">
        <f>IF(M317="","",IF(M317&gt;0,IF(O317&gt;#REF!,"STRIKE",IF(O317&lt;#REF!,"GOOD"))))</f>
        <v>#REF!</v>
      </c>
      <c r="S317" s="8">
        <f t="shared" si="12"/>
        <v>1613</v>
      </c>
      <c r="T317" t="s">
        <v>10106</v>
      </c>
      <c r="U317" s="10">
        <v>20646.72</v>
      </c>
      <c r="V317" s="8" t="e">
        <f t="shared" si="13"/>
        <v>#REF!</v>
      </c>
      <c r="W317" t="str">
        <f t="shared" si="14"/>
        <v>STRIKE</v>
      </c>
    </row>
    <row r="318" spans="12:23" x14ac:dyDescent="0.25">
      <c r="L318" t="s">
        <v>9977</v>
      </c>
      <c r="M318" s="10">
        <v>227503.08</v>
      </c>
      <c r="N318" s="13">
        <v>6.9969632978982943E-4</v>
      </c>
      <c r="O318" s="13">
        <f>IF(M318="","",IF(M318&gt;0,SUM($N$20:N318)))</f>
        <v>0.7002395918544132</v>
      </c>
      <c r="P318" s="8" t="e">
        <f>IF(M318="","",IF(M318&gt;0,IF(O318&gt;#REF!,"STRIKE",IF(O318&lt;#REF!,"GOOD"))))</f>
        <v>#REF!</v>
      </c>
      <c r="S318" s="8">
        <f t="shared" si="12"/>
        <v>1612</v>
      </c>
      <c r="T318" t="s">
        <v>8705</v>
      </c>
      <c r="U318" s="10">
        <v>20670.16</v>
      </c>
      <c r="V318" s="8" t="e">
        <f t="shared" si="13"/>
        <v>#REF!</v>
      </c>
      <c r="W318" t="str">
        <f t="shared" si="14"/>
        <v>STRIKE</v>
      </c>
    </row>
    <row r="319" spans="12:23" x14ac:dyDescent="0.25">
      <c r="L319" t="s">
        <v>8362</v>
      </c>
      <c r="M319" s="10">
        <v>226809.12</v>
      </c>
      <c r="N319" s="13">
        <v>6.9756202345419246E-4</v>
      </c>
      <c r="O319" s="13">
        <f>IF(M319="","",IF(M319&gt;0,SUM($N$20:N319)))</f>
        <v>0.70093715387786737</v>
      </c>
      <c r="P319" s="8" t="e">
        <f>IF(M319="","",IF(M319&gt;0,IF(O319&gt;#REF!,"STRIKE",IF(O319&lt;#REF!,"GOOD"))))</f>
        <v>#REF!</v>
      </c>
      <c r="S319" s="8">
        <f t="shared" si="12"/>
        <v>1611</v>
      </c>
      <c r="T319" t="s">
        <v>9386</v>
      </c>
      <c r="U319" s="10">
        <v>20737.169999999998</v>
      </c>
      <c r="V319" s="8" t="e">
        <f t="shared" si="13"/>
        <v>#REF!</v>
      </c>
      <c r="W319" t="str">
        <f t="shared" si="14"/>
        <v>STRIKE</v>
      </c>
    </row>
    <row r="320" spans="12:23" x14ac:dyDescent="0.25">
      <c r="L320" t="s">
        <v>7434</v>
      </c>
      <c r="M320" s="10">
        <v>225894.49</v>
      </c>
      <c r="N320" s="13">
        <v>6.9474903624489536E-4</v>
      </c>
      <c r="O320" s="13">
        <f>IF(M320="","",IF(M320&gt;0,SUM($N$20:N320)))</f>
        <v>0.70163190291411226</v>
      </c>
      <c r="P320" s="8" t="e">
        <f>IF(M320="","",IF(M320&gt;0,IF(O320&gt;#REF!,"STRIKE",IF(O320&lt;#REF!,"GOOD"))))</f>
        <v>#REF!</v>
      </c>
      <c r="S320" s="8">
        <f t="shared" si="12"/>
        <v>1610</v>
      </c>
      <c r="T320" t="s">
        <v>8660</v>
      </c>
      <c r="U320" s="10">
        <v>20761.939999999999</v>
      </c>
      <c r="V320" s="8" t="e">
        <f t="shared" si="13"/>
        <v>#REF!</v>
      </c>
      <c r="W320" t="str">
        <f t="shared" si="14"/>
        <v>STRIKE</v>
      </c>
    </row>
    <row r="321" spans="12:23" x14ac:dyDescent="0.25">
      <c r="L321" t="s">
        <v>9332</v>
      </c>
      <c r="M321" s="10">
        <v>225427.92</v>
      </c>
      <c r="N321" s="13">
        <v>6.9331407845623586E-4</v>
      </c>
      <c r="O321" s="13">
        <f>IF(M321="","",IF(M321&gt;0,SUM($N$20:N321)))</f>
        <v>0.70232521699256845</v>
      </c>
      <c r="P321" s="8" t="e">
        <f>IF(M321="","",IF(M321&gt;0,IF(O321&gt;#REF!,"STRIKE",IF(O321&lt;#REF!,"GOOD"))))</f>
        <v>#REF!</v>
      </c>
      <c r="S321" s="8">
        <f t="shared" si="12"/>
        <v>1609</v>
      </c>
      <c r="T321" t="s">
        <v>10040</v>
      </c>
      <c r="U321" s="10">
        <v>20814.599999999999</v>
      </c>
      <c r="V321" s="8" t="e">
        <f t="shared" si="13"/>
        <v>#REF!</v>
      </c>
      <c r="W321" t="str">
        <f t="shared" si="14"/>
        <v>STRIKE</v>
      </c>
    </row>
    <row r="322" spans="12:23" x14ac:dyDescent="0.25">
      <c r="L322" t="s">
        <v>8454</v>
      </c>
      <c r="M322" s="10">
        <v>225346.57</v>
      </c>
      <c r="N322" s="13">
        <v>6.9306388273832119E-4</v>
      </c>
      <c r="O322" s="13">
        <f>IF(M322="","",IF(M322&gt;0,SUM($N$20:N322)))</f>
        <v>0.70301828087530682</v>
      </c>
      <c r="P322" s="8" t="e">
        <f>IF(M322="","",IF(M322&gt;0,IF(O322&gt;#REF!,"STRIKE",IF(O322&lt;#REF!,"GOOD"))))</f>
        <v>#REF!</v>
      </c>
      <c r="S322" s="8">
        <f t="shared" si="12"/>
        <v>1608</v>
      </c>
      <c r="T322" t="s">
        <v>7654</v>
      </c>
      <c r="U322" s="10">
        <v>20820</v>
      </c>
      <c r="V322" s="8" t="e">
        <f t="shared" si="13"/>
        <v>#REF!</v>
      </c>
      <c r="W322" t="str">
        <f t="shared" si="14"/>
        <v>STRIKE</v>
      </c>
    </row>
    <row r="323" spans="12:23" x14ac:dyDescent="0.25">
      <c r="L323" t="s">
        <v>7089</v>
      </c>
      <c r="M323" s="10">
        <v>225169.23</v>
      </c>
      <c r="N323" s="13">
        <v>6.9251846529990704E-4</v>
      </c>
      <c r="O323" s="13">
        <f>IF(M323="","",IF(M323&gt;0,SUM($N$20:N323)))</f>
        <v>0.70371079934060676</v>
      </c>
      <c r="P323" s="8" t="e">
        <f>IF(M323="","",IF(M323&gt;0,IF(O323&gt;#REF!,"STRIKE",IF(O323&lt;#REF!,"GOOD"))))</f>
        <v>#REF!</v>
      </c>
      <c r="S323" s="8">
        <f t="shared" si="12"/>
        <v>1607</v>
      </c>
      <c r="T323" t="s">
        <v>7071</v>
      </c>
      <c r="U323" s="10">
        <v>20841.849999999999</v>
      </c>
      <c r="V323" s="8" t="e">
        <f t="shared" si="13"/>
        <v>#REF!</v>
      </c>
      <c r="W323" t="str">
        <f t="shared" si="14"/>
        <v>STRIKE</v>
      </c>
    </row>
    <row r="324" spans="12:23" x14ac:dyDescent="0.25">
      <c r="L324" t="s">
        <v>7075</v>
      </c>
      <c r="M324" s="10">
        <v>224899.1</v>
      </c>
      <c r="N324" s="13">
        <v>6.9168766789019234E-4</v>
      </c>
      <c r="O324" s="13">
        <f>IF(M324="","",IF(M324&gt;0,SUM($N$20:N324)))</f>
        <v>0.70440248700849695</v>
      </c>
      <c r="P324" s="8" t="e">
        <f>IF(M324="","",IF(M324&gt;0,IF(O324&gt;#REF!,"STRIKE",IF(O324&lt;#REF!,"GOOD"))))</f>
        <v>#REF!</v>
      </c>
      <c r="S324" s="8">
        <f t="shared" si="12"/>
        <v>1606</v>
      </c>
      <c r="T324" t="s">
        <v>8366</v>
      </c>
      <c r="U324" s="10">
        <v>20874.849999999999</v>
      </c>
      <c r="V324" s="8" t="e">
        <f t="shared" si="13"/>
        <v>#REF!</v>
      </c>
      <c r="W324" t="str">
        <f t="shared" si="14"/>
        <v>STRIKE</v>
      </c>
    </row>
    <row r="325" spans="12:23" x14ac:dyDescent="0.25">
      <c r="L325" t="s">
        <v>8788</v>
      </c>
      <c r="M325" s="10">
        <v>224825.55</v>
      </c>
      <c r="N325" s="13">
        <v>6.9146146143594977E-4</v>
      </c>
      <c r="O325" s="13">
        <f>IF(M325="","",IF(M325&gt;0,SUM($N$20:N325)))</f>
        <v>0.7050939484699329</v>
      </c>
      <c r="P325" s="8" t="e">
        <f>IF(M325="","",IF(M325&gt;0,IF(O325&gt;#REF!,"STRIKE",IF(O325&lt;#REF!,"GOOD"))))</f>
        <v>#REF!</v>
      </c>
      <c r="S325" s="8">
        <f t="shared" si="12"/>
        <v>1605</v>
      </c>
      <c r="T325" t="s">
        <v>6874</v>
      </c>
      <c r="U325" s="10">
        <v>20890.48</v>
      </c>
      <c r="V325" s="8" t="e">
        <f t="shared" si="13"/>
        <v>#REF!</v>
      </c>
      <c r="W325" t="str">
        <f t="shared" si="14"/>
        <v>STRIKE</v>
      </c>
    </row>
    <row r="326" spans="12:23" x14ac:dyDescent="0.25">
      <c r="L326" t="s">
        <v>9912</v>
      </c>
      <c r="M326" s="10">
        <v>224551.67999999999</v>
      </c>
      <c r="N326" s="13">
        <v>6.9061916148185887E-4</v>
      </c>
      <c r="O326" s="13">
        <f>IF(M326="","",IF(M326&gt;0,SUM($N$20:N326)))</f>
        <v>0.70578456763141473</v>
      </c>
      <c r="P326" s="8" t="e">
        <f>IF(M326="","",IF(M326&gt;0,IF(O326&gt;#REF!,"STRIKE",IF(O326&lt;#REF!,"GOOD"))))</f>
        <v>#REF!</v>
      </c>
      <c r="S326" s="8">
        <f t="shared" si="12"/>
        <v>1604</v>
      </c>
      <c r="T326" t="s">
        <v>7841</v>
      </c>
      <c r="U326" s="10">
        <v>20990.71</v>
      </c>
      <c r="V326" s="8" t="e">
        <f t="shared" si="13"/>
        <v>#REF!</v>
      </c>
      <c r="W326" t="str">
        <f t="shared" si="14"/>
        <v>STRIKE</v>
      </c>
    </row>
    <row r="327" spans="12:23" x14ac:dyDescent="0.25">
      <c r="L327" t="s">
        <v>7364</v>
      </c>
      <c r="M327" s="10">
        <v>224519.34</v>
      </c>
      <c r="N327" s="13">
        <v>6.9051969830401792E-4</v>
      </c>
      <c r="O327" s="13">
        <f>IF(M327="","",IF(M327&gt;0,SUM($N$20:N327)))</f>
        <v>0.70647508732971875</v>
      </c>
      <c r="P327" s="8" t="e">
        <f>IF(M327="","",IF(M327&gt;0,IF(O327&gt;#REF!,"STRIKE",IF(O327&lt;#REF!,"GOOD"))))</f>
        <v>#REF!</v>
      </c>
      <c r="S327" s="8">
        <f t="shared" si="12"/>
        <v>1603</v>
      </c>
      <c r="T327" t="s">
        <v>7689</v>
      </c>
      <c r="U327" s="10">
        <v>21001.63</v>
      </c>
      <c r="V327" s="8" t="e">
        <f t="shared" si="13"/>
        <v>#REF!</v>
      </c>
      <c r="W327" t="str">
        <f t="shared" si="14"/>
        <v>STRIKE</v>
      </c>
    </row>
    <row r="328" spans="12:23" x14ac:dyDescent="0.25">
      <c r="L328" t="s">
        <v>6591</v>
      </c>
      <c r="M328" s="10">
        <v>222270.82</v>
      </c>
      <c r="N328" s="13">
        <v>6.8360427020757624E-4</v>
      </c>
      <c r="O328" s="13">
        <f>IF(M328="","",IF(M328&gt;0,SUM($N$20:N328)))</f>
        <v>0.70715869159992628</v>
      </c>
      <c r="P328" s="8" t="e">
        <f>IF(M328="","",IF(M328&gt;0,IF(O328&gt;#REF!,"STRIKE",IF(O328&lt;#REF!,"GOOD"))))</f>
        <v>#REF!</v>
      </c>
      <c r="S328" s="8">
        <f t="shared" si="12"/>
        <v>1602</v>
      </c>
      <c r="T328" t="s">
        <v>7194</v>
      </c>
      <c r="U328" s="10">
        <v>21025.040000000001</v>
      </c>
      <c r="V328" s="8" t="e">
        <f t="shared" si="13"/>
        <v>#REF!</v>
      </c>
      <c r="W328" t="str">
        <f t="shared" si="14"/>
        <v>STRIKE</v>
      </c>
    </row>
    <row r="329" spans="12:23" x14ac:dyDescent="0.25">
      <c r="L329" t="s">
        <v>10088</v>
      </c>
      <c r="M329" s="10">
        <v>222233.21</v>
      </c>
      <c r="N329" s="13">
        <v>6.8348859889902336E-4</v>
      </c>
      <c r="O329" s="13">
        <f>IF(M329="","",IF(M329&gt;0,SUM($N$20:N329)))</f>
        <v>0.70784218019882528</v>
      </c>
      <c r="P329" s="8" t="e">
        <f>IF(M329="","",IF(M329&gt;0,IF(O329&gt;#REF!,"STRIKE",IF(O329&lt;#REF!,"GOOD"))))</f>
        <v>#REF!</v>
      </c>
      <c r="S329" s="8">
        <f t="shared" si="12"/>
        <v>1601</v>
      </c>
      <c r="T329" t="s">
        <v>8380</v>
      </c>
      <c r="U329" s="10">
        <v>21041.62</v>
      </c>
      <c r="V329" s="8" t="e">
        <f t="shared" si="13"/>
        <v>#REF!</v>
      </c>
      <c r="W329" t="str">
        <f t="shared" si="14"/>
        <v>STRIKE</v>
      </c>
    </row>
    <row r="330" spans="12:23" x14ac:dyDescent="0.25">
      <c r="L330" t="s">
        <v>7360</v>
      </c>
      <c r="M330" s="10">
        <v>221578.2</v>
      </c>
      <c r="N330" s="13">
        <v>6.8147408510441619E-4</v>
      </c>
      <c r="O330" s="13">
        <f>IF(M330="","",IF(M330&gt;0,SUM($N$20:N330)))</f>
        <v>0.70852365428392972</v>
      </c>
      <c r="P330" s="8" t="e">
        <f>IF(M330="","",IF(M330&gt;0,IF(O330&gt;#REF!,"STRIKE",IF(O330&lt;#REF!,"GOOD"))))</f>
        <v>#REF!</v>
      </c>
      <c r="S330" s="8">
        <f t="shared" si="12"/>
        <v>1600</v>
      </c>
      <c r="T330" t="s">
        <v>7652</v>
      </c>
      <c r="U330" s="10">
        <v>21114</v>
      </c>
      <c r="V330" s="8" t="e">
        <f t="shared" si="13"/>
        <v>#REF!</v>
      </c>
      <c r="W330" t="str">
        <f t="shared" si="14"/>
        <v>STRIKE</v>
      </c>
    </row>
    <row r="331" spans="12:23" x14ac:dyDescent="0.25">
      <c r="L331" t="s">
        <v>7043</v>
      </c>
      <c r="M331" s="10">
        <v>220291.44</v>
      </c>
      <c r="N331" s="13">
        <v>6.7751659472969092E-4</v>
      </c>
      <c r="O331" s="13">
        <f>IF(M331="","",IF(M331&gt;0,SUM($N$20:N331)))</f>
        <v>0.70920117087865941</v>
      </c>
      <c r="P331" s="8" t="e">
        <f>IF(M331="","",IF(M331&gt;0,IF(O331&gt;#REF!,"STRIKE",IF(O331&lt;#REF!,"GOOD"))))</f>
        <v>#REF!</v>
      </c>
      <c r="S331" s="8">
        <f t="shared" si="12"/>
        <v>1599</v>
      </c>
      <c r="T331" t="s">
        <v>7894</v>
      </c>
      <c r="U331" s="10">
        <v>21136.080000000002</v>
      </c>
      <c r="V331" s="8" t="e">
        <f t="shared" si="13"/>
        <v>#REF!</v>
      </c>
      <c r="W331" t="str">
        <f t="shared" si="14"/>
        <v>STRIKE</v>
      </c>
    </row>
    <row r="332" spans="12:23" x14ac:dyDescent="0.25">
      <c r="L332" t="s">
        <v>7950</v>
      </c>
      <c r="M332" s="10">
        <v>219676.72</v>
      </c>
      <c r="N332" s="13">
        <v>6.7562599470859046E-4</v>
      </c>
      <c r="O332" s="13">
        <f>IF(M332="","",IF(M332&gt;0,SUM($N$20:N332)))</f>
        <v>0.70987679687336802</v>
      </c>
      <c r="P332" s="8" t="e">
        <f>IF(M332="","",IF(M332&gt;0,IF(O332&gt;#REF!,"STRIKE",IF(O332&lt;#REF!,"GOOD"))))</f>
        <v>#REF!</v>
      </c>
      <c r="S332" s="8">
        <f t="shared" si="12"/>
        <v>1598</v>
      </c>
      <c r="T332" t="s">
        <v>9413</v>
      </c>
      <c r="U332" s="10">
        <v>21146.6</v>
      </c>
      <c r="V332" s="8" t="e">
        <f t="shared" si="13"/>
        <v>#REF!</v>
      </c>
      <c r="W332" t="str">
        <f t="shared" si="14"/>
        <v>STRIKE</v>
      </c>
    </row>
    <row r="333" spans="12:23" x14ac:dyDescent="0.25">
      <c r="L333" t="s">
        <v>7101</v>
      </c>
      <c r="M333" s="10">
        <v>218988.87</v>
      </c>
      <c r="N333" s="13">
        <v>6.7351047996283E-4</v>
      </c>
      <c r="O333" s="13">
        <f>IF(M333="","",IF(M333&gt;0,SUM($N$20:N333)))</f>
        <v>0.7105503073533308</v>
      </c>
      <c r="P333" s="8" t="e">
        <f>IF(M333="","",IF(M333&gt;0,IF(O333&gt;#REF!,"STRIKE",IF(O333&lt;#REF!,"GOOD"))))</f>
        <v>#REF!</v>
      </c>
      <c r="S333" s="8">
        <f t="shared" si="12"/>
        <v>1597</v>
      </c>
      <c r="T333" t="s">
        <v>10584</v>
      </c>
      <c r="U333" s="10">
        <v>21168</v>
      </c>
      <c r="V333" s="8" t="e">
        <f t="shared" si="13"/>
        <v>#REF!</v>
      </c>
      <c r="W333" t="str">
        <f t="shared" si="14"/>
        <v>STRIKE</v>
      </c>
    </row>
    <row r="334" spans="12:23" x14ac:dyDescent="0.25">
      <c r="L334" t="s">
        <v>6472</v>
      </c>
      <c r="M334" s="10">
        <v>216920.99</v>
      </c>
      <c r="N334" s="13">
        <v>6.6715061860866368E-4</v>
      </c>
      <c r="O334" s="13">
        <f>IF(M334="","",IF(M334&gt;0,SUM($N$20:N334)))</f>
        <v>0.71121745797193947</v>
      </c>
      <c r="P334" s="8" t="e">
        <f>IF(M334="","",IF(M334&gt;0,IF(O334&gt;#REF!,"STRIKE",IF(O334&lt;#REF!,"GOOD"))))</f>
        <v>#REF!</v>
      </c>
      <c r="S334" s="8">
        <f t="shared" si="12"/>
        <v>1596</v>
      </c>
      <c r="T334" t="s">
        <v>6587</v>
      </c>
      <c r="U334" s="10">
        <v>21196.74</v>
      </c>
      <c r="V334" s="8" t="e">
        <f t="shared" si="13"/>
        <v>#REF!</v>
      </c>
      <c r="W334" t="str">
        <f t="shared" si="14"/>
        <v>STRIKE</v>
      </c>
    </row>
    <row r="335" spans="12:23" x14ac:dyDescent="0.25">
      <c r="L335" t="s">
        <v>9619</v>
      </c>
      <c r="M335" s="10">
        <v>215996.83</v>
      </c>
      <c r="N335" s="13">
        <v>6.6430832144003383E-4</v>
      </c>
      <c r="O335" s="13">
        <f>IF(M335="","",IF(M335&gt;0,SUM($N$20:N335)))</f>
        <v>0.71188176629337951</v>
      </c>
      <c r="P335" s="8" t="e">
        <f>IF(M335="","",IF(M335&gt;0,IF(O335&gt;#REF!,"STRIKE",IF(O335&lt;#REF!,"GOOD"))))</f>
        <v>#REF!</v>
      </c>
      <c r="S335" s="8">
        <f t="shared" si="12"/>
        <v>1595</v>
      </c>
      <c r="T335" t="s">
        <v>10138</v>
      </c>
      <c r="U335" s="10">
        <v>21240</v>
      </c>
      <c r="V335" s="8" t="e">
        <f t="shared" si="13"/>
        <v>#REF!</v>
      </c>
      <c r="W335" t="str">
        <f t="shared" si="14"/>
        <v>STRIKE</v>
      </c>
    </row>
    <row r="336" spans="12:23" x14ac:dyDescent="0.25">
      <c r="L336" t="s">
        <v>8069</v>
      </c>
      <c r="M336" s="10">
        <v>215229.77</v>
      </c>
      <c r="N336" s="13">
        <v>6.6194919264613537E-4</v>
      </c>
      <c r="O336" s="13">
        <f>IF(M336="","",IF(M336&gt;0,SUM($N$20:N336)))</f>
        <v>0.71254371548602569</v>
      </c>
      <c r="P336" s="8" t="e">
        <f>IF(M336="","",IF(M336&gt;0,IF(O336&gt;#REF!,"STRIKE",IF(O336&lt;#REF!,"GOOD"))))</f>
        <v>#REF!</v>
      </c>
      <c r="S336" s="8">
        <f t="shared" si="12"/>
        <v>1594</v>
      </c>
      <c r="T336" t="s">
        <v>8717</v>
      </c>
      <c r="U336" s="10">
        <v>21279.360000000001</v>
      </c>
      <c r="V336" s="8" t="e">
        <f t="shared" si="13"/>
        <v>#REF!</v>
      </c>
      <c r="W336" t="str">
        <f t="shared" si="14"/>
        <v>STRIKE</v>
      </c>
    </row>
    <row r="337" spans="12:23" x14ac:dyDescent="0.25">
      <c r="L337" t="s">
        <v>7372</v>
      </c>
      <c r="M337" s="10">
        <v>214679.08</v>
      </c>
      <c r="N337" s="13">
        <v>6.6025551987541084E-4</v>
      </c>
      <c r="O337" s="13">
        <f>IF(M337="","",IF(M337&gt;0,SUM($N$20:N337)))</f>
        <v>0.71320397100590105</v>
      </c>
      <c r="P337" s="8" t="e">
        <f>IF(M337="","",IF(M337&gt;0,IF(O337&gt;#REF!,"STRIKE",IF(O337&lt;#REF!,"GOOD"))))</f>
        <v>#REF!</v>
      </c>
      <c r="S337" s="8">
        <f t="shared" si="12"/>
        <v>1593</v>
      </c>
      <c r="T337" t="s">
        <v>6879</v>
      </c>
      <c r="U337" s="10">
        <v>21279.599999999999</v>
      </c>
      <c r="V337" s="8" t="e">
        <f t="shared" si="13"/>
        <v>#REF!</v>
      </c>
      <c r="W337" t="str">
        <f t="shared" si="14"/>
        <v>STRIKE</v>
      </c>
    </row>
    <row r="338" spans="12:23" x14ac:dyDescent="0.25">
      <c r="L338" t="s">
        <v>8055</v>
      </c>
      <c r="M338" s="10">
        <v>214599.84</v>
      </c>
      <c r="N338" s="13">
        <v>6.6001181356087422E-4</v>
      </c>
      <c r="O338" s="13">
        <f>IF(M338="","",IF(M338&gt;0,SUM($N$20:N338)))</f>
        <v>0.71386398281946195</v>
      </c>
      <c r="P338" s="8" t="e">
        <f>IF(M338="","",IF(M338&gt;0,IF(O338&gt;#REF!,"STRIKE",IF(O338&lt;#REF!,"GOOD"))))</f>
        <v>#REF!</v>
      </c>
      <c r="S338" s="8">
        <f t="shared" si="12"/>
        <v>1592</v>
      </c>
      <c r="T338" t="s">
        <v>8622</v>
      </c>
      <c r="U338" s="10">
        <v>21312</v>
      </c>
      <c r="V338" s="8" t="e">
        <f t="shared" si="13"/>
        <v>#REF!</v>
      </c>
      <c r="W338" t="str">
        <f t="shared" si="14"/>
        <v>STRIKE</v>
      </c>
    </row>
    <row r="339" spans="12:23" x14ac:dyDescent="0.25">
      <c r="L339" t="s">
        <v>8614</v>
      </c>
      <c r="M339" s="10">
        <v>214498.08</v>
      </c>
      <c r="N339" s="13">
        <v>6.5969884593635049E-4</v>
      </c>
      <c r="O339" s="13">
        <f>IF(M339="","",IF(M339&gt;0,SUM($N$20:N339)))</f>
        <v>0.71452368166539826</v>
      </c>
      <c r="P339" s="8" t="e">
        <f>IF(M339="","",IF(M339&gt;0,IF(O339&gt;#REF!,"STRIKE",IF(O339&lt;#REF!,"GOOD"))))</f>
        <v>#REF!</v>
      </c>
      <c r="S339" s="8">
        <f t="shared" si="12"/>
        <v>1591</v>
      </c>
      <c r="T339" t="s">
        <v>9741</v>
      </c>
      <c r="U339" s="10">
        <v>21321.72</v>
      </c>
      <c r="V339" s="8" t="e">
        <f t="shared" si="13"/>
        <v>#REF!</v>
      </c>
      <c r="W339" t="str">
        <f t="shared" si="14"/>
        <v>STRIKE</v>
      </c>
    </row>
    <row r="340" spans="12:23" x14ac:dyDescent="0.25">
      <c r="L340" t="s">
        <v>8334</v>
      </c>
      <c r="M340" s="10">
        <v>212458.06</v>
      </c>
      <c r="N340" s="13">
        <v>6.5342466931114687E-4</v>
      </c>
      <c r="O340" s="13">
        <f>IF(M340="","",IF(M340&gt;0,SUM($N$20:N340)))</f>
        <v>0.71517710633470943</v>
      </c>
      <c r="P340" s="8" t="e">
        <f>IF(M340="","",IF(M340&gt;0,IF(O340&gt;#REF!,"STRIKE",IF(O340&lt;#REF!,"GOOD"))))</f>
        <v>#REF!</v>
      </c>
      <c r="S340" s="8">
        <f t="shared" ref="S340:S403" si="15">IFERROR(_xlfn.RANK.AVG(U340,$U$20:$U$1048576),"")</f>
        <v>1590</v>
      </c>
      <c r="T340" t="s">
        <v>6938</v>
      </c>
      <c r="U340" s="10">
        <v>21345.360000000001</v>
      </c>
      <c r="V340" s="8" t="e">
        <f t="shared" ref="V340:V403" si="16">IF(S340="","",IF(S340&lt;&gt;"",IF(S340&gt;$T$16,"STRIKE",IF(S340&lt;$T$16,"GOOD"))))</f>
        <v>#REF!</v>
      </c>
      <c r="W340" t="str">
        <f t="shared" ref="W340:W403" si="17">IF(S340="","",IF(S340&lt;&gt;"",IF(U340&lt;$U$16,"STRIKE",IF(U340&gt;=$U$16,"GOOD"))))</f>
        <v>STRIKE</v>
      </c>
    </row>
    <row r="341" spans="12:23" x14ac:dyDescent="0.25">
      <c r="L341" t="s">
        <v>7316</v>
      </c>
      <c r="M341" s="10">
        <v>212007.76</v>
      </c>
      <c r="N341" s="13">
        <v>6.520397506660703E-4</v>
      </c>
      <c r="O341" s="13">
        <f>IF(M341="","",IF(M341&gt;0,SUM($N$20:N341)))</f>
        <v>0.71582914608537551</v>
      </c>
      <c r="P341" s="8" t="e">
        <f>IF(M341="","",IF(M341&gt;0,IF(O341&gt;#REF!,"STRIKE",IF(O341&lt;#REF!,"GOOD"))))</f>
        <v>#REF!</v>
      </c>
      <c r="S341" s="8">
        <f t="shared" si="15"/>
        <v>1589</v>
      </c>
      <c r="T341" t="s">
        <v>6407</v>
      </c>
      <c r="U341" s="10">
        <v>21347.4</v>
      </c>
      <c r="V341" s="8" t="e">
        <f t="shared" si="16"/>
        <v>#REF!</v>
      </c>
      <c r="W341" t="str">
        <f t="shared" si="17"/>
        <v>STRIKE</v>
      </c>
    </row>
    <row r="342" spans="12:23" x14ac:dyDescent="0.25">
      <c r="L342" t="s">
        <v>7124</v>
      </c>
      <c r="M342" s="10">
        <v>211846.98</v>
      </c>
      <c r="N342" s="13">
        <v>6.515452642797602E-4</v>
      </c>
      <c r="O342" s="13">
        <f>IF(M342="","",IF(M342&gt;0,SUM($N$20:N342)))</f>
        <v>0.71648069134965531</v>
      </c>
      <c r="P342" s="8" t="e">
        <f>IF(M342="","",IF(M342&gt;0,IF(O342&gt;#REF!,"STRIKE",IF(O342&lt;#REF!,"GOOD"))))</f>
        <v>#REF!</v>
      </c>
      <c r="S342" s="8">
        <f t="shared" si="15"/>
        <v>1588</v>
      </c>
      <c r="T342" t="s">
        <v>7699</v>
      </c>
      <c r="U342" s="10">
        <v>21441.919999999998</v>
      </c>
      <c r="V342" s="8" t="e">
        <f t="shared" si="16"/>
        <v>#REF!</v>
      </c>
      <c r="W342" t="str">
        <f t="shared" si="17"/>
        <v>STRIKE</v>
      </c>
    </row>
    <row r="343" spans="12:23" x14ac:dyDescent="0.25">
      <c r="L343" t="s">
        <v>6723</v>
      </c>
      <c r="M343" s="10">
        <v>211683.65</v>
      </c>
      <c r="N343" s="13">
        <v>6.5104293524955727E-4</v>
      </c>
      <c r="O343" s="13">
        <f>IF(M343="","",IF(M343&gt;0,SUM($N$20:N343)))</f>
        <v>0.71713173428490484</v>
      </c>
      <c r="P343" s="8" t="e">
        <f>IF(M343="","",IF(M343&gt;0,IF(O343&gt;#REF!,"STRIKE",IF(O343&lt;#REF!,"GOOD"))))</f>
        <v>#REF!</v>
      </c>
      <c r="S343" s="8">
        <f t="shared" si="15"/>
        <v>1587</v>
      </c>
      <c r="T343" t="s">
        <v>9108</v>
      </c>
      <c r="U343" s="10">
        <v>21444.52</v>
      </c>
      <c r="V343" s="8" t="e">
        <f t="shared" si="16"/>
        <v>#REF!</v>
      </c>
      <c r="W343" t="str">
        <f t="shared" si="17"/>
        <v>STRIKE</v>
      </c>
    </row>
    <row r="344" spans="12:23" x14ac:dyDescent="0.25">
      <c r="L344" t="s">
        <v>7884</v>
      </c>
      <c r="M344" s="10">
        <v>210191.08</v>
      </c>
      <c r="N344" s="13">
        <v>6.4645246662401422E-4</v>
      </c>
      <c r="O344" s="13">
        <f>IF(M344="","",IF(M344&gt;0,SUM($N$20:N344)))</f>
        <v>0.71777818675152882</v>
      </c>
      <c r="P344" s="8" t="e">
        <f>IF(M344="","",IF(M344&gt;0,IF(O344&gt;#REF!,"STRIKE",IF(O344&lt;#REF!,"GOOD"))))</f>
        <v>#REF!</v>
      </c>
      <c r="S344" s="8">
        <f t="shared" si="15"/>
        <v>1586</v>
      </c>
      <c r="T344" t="s">
        <v>9765</v>
      </c>
      <c r="U344" s="10">
        <v>21457.919999999998</v>
      </c>
      <c r="V344" s="8" t="e">
        <f t="shared" si="16"/>
        <v>#REF!</v>
      </c>
      <c r="W344" t="str">
        <f t="shared" si="17"/>
        <v>STRIKE</v>
      </c>
    </row>
    <row r="345" spans="12:23" x14ac:dyDescent="0.25">
      <c r="L345" t="s">
        <v>6929</v>
      </c>
      <c r="M345" s="10">
        <v>204971.76</v>
      </c>
      <c r="N345" s="13">
        <v>6.3040020461508392E-4</v>
      </c>
      <c r="O345" s="13">
        <f>IF(M345="","",IF(M345&gt;0,SUM($N$20:N345)))</f>
        <v>0.71840858695614396</v>
      </c>
      <c r="P345" s="8" t="e">
        <f>IF(M345="","",IF(M345&gt;0,IF(O345&gt;#REF!,"STRIKE",IF(O345&lt;#REF!,"GOOD"))))</f>
        <v>#REF!</v>
      </c>
      <c r="S345" s="8">
        <f t="shared" si="15"/>
        <v>1585</v>
      </c>
      <c r="T345" t="s">
        <v>6635</v>
      </c>
      <c r="U345" s="10">
        <v>21493.99</v>
      </c>
      <c r="V345" s="8" t="e">
        <f t="shared" si="16"/>
        <v>#REF!</v>
      </c>
      <c r="W345" t="str">
        <f t="shared" si="17"/>
        <v>STRIKE</v>
      </c>
    </row>
    <row r="346" spans="12:23" x14ac:dyDescent="0.25">
      <c r="L346" t="s">
        <v>6834</v>
      </c>
      <c r="M346" s="10">
        <v>203557.28</v>
      </c>
      <c r="N346" s="13">
        <v>6.2604990542545916E-4</v>
      </c>
      <c r="O346" s="13">
        <f>IF(M346="","",IF(M346&gt;0,SUM($N$20:N346)))</f>
        <v>0.71903463686156943</v>
      </c>
      <c r="P346" s="8" t="e">
        <f>IF(M346="","",IF(M346&gt;0,IF(O346&gt;#REF!,"STRIKE",IF(O346&lt;#REF!,"GOOD"))))</f>
        <v>#REF!</v>
      </c>
      <c r="S346" s="8">
        <f t="shared" si="15"/>
        <v>1584</v>
      </c>
      <c r="T346" t="s">
        <v>10435</v>
      </c>
      <c r="U346" s="10">
        <v>21543.7</v>
      </c>
      <c r="V346" s="8" t="e">
        <f t="shared" si="16"/>
        <v>#REF!</v>
      </c>
      <c r="W346" t="str">
        <f t="shared" si="17"/>
        <v>STRIKE</v>
      </c>
    </row>
    <row r="347" spans="12:23" x14ac:dyDescent="0.25">
      <c r="L347" t="s">
        <v>6721</v>
      </c>
      <c r="M347" s="10">
        <v>202884.47</v>
      </c>
      <c r="N347" s="13">
        <v>6.2398064690093332E-4</v>
      </c>
      <c r="O347" s="13">
        <f>IF(M347="","",IF(M347&gt;0,SUM($N$20:N347)))</f>
        <v>0.71965861750847038</v>
      </c>
      <c r="P347" s="8" t="e">
        <f>IF(M347="","",IF(M347&gt;0,IF(O347&gt;#REF!,"STRIKE",IF(O347&lt;#REF!,"GOOD"))))</f>
        <v>#REF!</v>
      </c>
      <c r="S347" s="8">
        <f t="shared" si="15"/>
        <v>1583</v>
      </c>
      <c r="T347" t="s">
        <v>8946</v>
      </c>
      <c r="U347" s="10">
        <v>21557.52</v>
      </c>
      <c r="V347" s="8" t="e">
        <f t="shared" si="16"/>
        <v>#REF!</v>
      </c>
      <c r="W347" t="str">
        <f t="shared" si="17"/>
        <v>STRIKE</v>
      </c>
    </row>
    <row r="348" spans="12:23" x14ac:dyDescent="0.25">
      <c r="L348" t="s">
        <v>6645</v>
      </c>
      <c r="M348" s="10">
        <v>202101.43</v>
      </c>
      <c r="N348" s="13">
        <v>6.2157237087197303E-4</v>
      </c>
      <c r="O348" s="13">
        <f>IF(M348="","",IF(M348&gt;0,SUM($N$20:N348)))</f>
        <v>0.72028018987934239</v>
      </c>
      <c r="P348" s="8" t="e">
        <f>IF(M348="","",IF(M348&gt;0,IF(O348&gt;#REF!,"STRIKE",IF(O348&lt;#REF!,"GOOD"))))</f>
        <v>#REF!</v>
      </c>
      <c r="S348" s="8">
        <f t="shared" si="15"/>
        <v>1582</v>
      </c>
      <c r="T348" t="s">
        <v>10710</v>
      </c>
      <c r="U348" s="10">
        <v>21565.919999999998</v>
      </c>
      <c r="V348" s="8" t="e">
        <f t="shared" si="16"/>
        <v>#REF!</v>
      </c>
      <c r="W348" t="str">
        <f t="shared" si="17"/>
        <v>STRIKE</v>
      </c>
    </row>
    <row r="349" spans="12:23" x14ac:dyDescent="0.25">
      <c r="L349" t="s">
        <v>7528</v>
      </c>
      <c r="M349" s="10">
        <v>201532.98</v>
      </c>
      <c r="N349" s="13">
        <v>6.1982407639319488E-4</v>
      </c>
      <c r="O349" s="13">
        <f>IF(M349="","",IF(M349&gt;0,SUM($N$20:N349)))</f>
        <v>0.72090001395573555</v>
      </c>
      <c r="P349" s="8" t="e">
        <f>IF(M349="","",IF(M349&gt;0,IF(O349&gt;#REF!,"STRIKE",IF(O349&lt;#REF!,"GOOD"))))</f>
        <v>#REF!</v>
      </c>
      <c r="S349" s="8">
        <f t="shared" si="15"/>
        <v>1581</v>
      </c>
      <c r="T349" t="s">
        <v>7465</v>
      </c>
      <c r="U349" s="10">
        <v>21640.799999999999</v>
      </c>
      <c r="V349" s="8" t="e">
        <f t="shared" si="16"/>
        <v>#REF!</v>
      </c>
      <c r="W349" t="str">
        <f t="shared" si="17"/>
        <v>STRIKE</v>
      </c>
    </row>
    <row r="350" spans="12:23" x14ac:dyDescent="0.25">
      <c r="L350" t="s">
        <v>8123</v>
      </c>
      <c r="M350" s="10">
        <v>200180.09</v>
      </c>
      <c r="N350" s="13">
        <v>6.1566320012018194E-4</v>
      </c>
      <c r="O350" s="13">
        <f>IF(M350="","",IF(M350&gt;0,SUM($N$20:N350)))</f>
        <v>0.72151567715585574</v>
      </c>
      <c r="P350" s="8" t="e">
        <f>IF(M350="","",IF(M350&gt;0,IF(O350&gt;#REF!,"STRIKE",IF(O350&lt;#REF!,"GOOD"))))</f>
        <v>#REF!</v>
      </c>
      <c r="S350" s="8">
        <f t="shared" si="15"/>
        <v>1580</v>
      </c>
      <c r="T350" t="s">
        <v>7083</v>
      </c>
      <c r="U350" s="10">
        <v>21702.92</v>
      </c>
      <c r="V350" s="8" t="e">
        <f t="shared" si="16"/>
        <v>#REF!</v>
      </c>
      <c r="W350" t="str">
        <f t="shared" si="17"/>
        <v>STRIKE</v>
      </c>
    </row>
    <row r="351" spans="12:23" x14ac:dyDescent="0.25">
      <c r="L351" t="s">
        <v>6782</v>
      </c>
      <c r="M351" s="10">
        <v>199719.48</v>
      </c>
      <c r="N351" s="13">
        <v>6.1424657258940529E-4</v>
      </c>
      <c r="O351" s="13">
        <f>IF(M351="","",IF(M351&gt;0,SUM($N$20:N351)))</f>
        <v>0.72212992372844509</v>
      </c>
      <c r="P351" s="8" t="e">
        <f>IF(M351="","",IF(M351&gt;0,IF(O351&gt;#REF!,"STRIKE",IF(O351&lt;#REF!,"GOOD"))))</f>
        <v>#REF!</v>
      </c>
      <c r="S351" s="8">
        <f t="shared" si="15"/>
        <v>1579</v>
      </c>
      <c r="T351" t="s">
        <v>9197</v>
      </c>
      <c r="U351" s="10">
        <v>21762</v>
      </c>
      <c r="V351" s="8" t="e">
        <f t="shared" si="16"/>
        <v>#REF!</v>
      </c>
      <c r="W351" t="str">
        <f t="shared" si="17"/>
        <v>STRIKE</v>
      </c>
    </row>
    <row r="352" spans="12:23" x14ac:dyDescent="0.25">
      <c r="L352" t="s">
        <v>9670</v>
      </c>
      <c r="M352" s="10">
        <v>199389.9</v>
      </c>
      <c r="N352" s="13">
        <v>6.1323293393285544E-4</v>
      </c>
      <c r="O352" s="13">
        <f>IF(M352="","",IF(M352&gt;0,SUM($N$20:N352)))</f>
        <v>0.72274315666237798</v>
      </c>
      <c r="P352" s="8" t="e">
        <f>IF(M352="","",IF(M352&gt;0,IF(O352&gt;#REF!,"STRIKE",IF(O352&lt;#REF!,"GOOD"))))</f>
        <v>#REF!</v>
      </c>
      <c r="S352" s="8">
        <f t="shared" si="15"/>
        <v>1578</v>
      </c>
      <c r="T352" t="s">
        <v>6970</v>
      </c>
      <c r="U352" s="10">
        <v>21803.040000000001</v>
      </c>
      <c r="V352" s="8" t="e">
        <f t="shared" si="16"/>
        <v>#REF!</v>
      </c>
      <c r="W352" t="str">
        <f t="shared" si="17"/>
        <v>STRIKE</v>
      </c>
    </row>
    <row r="353" spans="12:23" x14ac:dyDescent="0.25">
      <c r="L353" t="s">
        <v>10744</v>
      </c>
      <c r="M353" s="10">
        <v>198952</v>
      </c>
      <c r="N353" s="13">
        <v>6.1188615206592438E-4</v>
      </c>
      <c r="O353" s="13">
        <f>IF(M353="","",IF(M353&gt;0,SUM($N$20:N353)))</f>
        <v>0.72335504281444396</v>
      </c>
      <c r="P353" s="8" t="e">
        <f>IF(M353="","",IF(M353&gt;0,IF(O353&gt;#REF!,"STRIKE",IF(O353&lt;#REF!,"GOOD"))))</f>
        <v>#REF!</v>
      </c>
      <c r="S353" s="8">
        <f t="shared" si="15"/>
        <v>1577</v>
      </c>
      <c r="T353" t="s">
        <v>8965</v>
      </c>
      <c r="U353" s="10">
        <v>21832.6</v>
      </c>
      <c r="V353" s="8" t="e">
        <f t="shared" si="16"/>
        <v>#REF!</v>
      </c>
      <c r="W353" t="str">
        <f t="shared" si="17"/>
        <v>STRIKE</v>
      </c>
    </row>
    <row r="354" spans="12:23" x14ac:dyDescent="0.25">
      <c r="L354" t="s">
        <v>9050</v>
      </c>
      <c r="M354" s="10">
        <v>198948.24</v>
      </c>
      <c r="N354" s="13">
        <v>6.1187458801061567E-4</v>
      </c>
      <c r="O354" s="13">
        <f>IF(M354="","",IF(M354&gt;0,SUM($N$20:N354)))</f>
        <v>0.72396691740245456</v>
      </c>
      <c r="P354" s="8" t="e">
        <f>IF(M354="","",IF(M354&gt;0,IF(O354&gt;#REF!,"STRIKE",IF(O354&lt;#REF!,"GOOD"))))</f>
        <v>#REF!</v>
      </c>
      <c r="S354" s="8">
        <f t="shared" si="15"/>
        <v>1576</v>
      </c>
      <c r="T354" t="s">
        <v>6952</v>
      </c>
      <c r="U354" s="10">
        <v>21842.880000000001</v>
      </c>
      <c r="V354" s="8" t="e">
        <f t="shared" si="16"/>
        <v>#REF!</v>
      </c>
      <c r="W354" t="str">
        <f t="shared" si="17"/>
        <v>STRIKE</v>
      </c>
    </row>
    <row r="355" spans="12:23" x14ac:dyDescent="0.25">
      <c r="L355" t="s">
        <v>8608</v>
      </c>
      <c r="M355" s="10">
        <v>197593.28</v>
      </c>
      <c r="N355" s="13">
        <v>6.0770734535608984E-4</v>
      </c>
      <c r="O355" s="13">
        <f>IF(M355="","",IF(M355&gt;0,SUM($N$20:N355)))</f>
        <v>0.72457462474781065</v>
      </c>
      <c r="P355" s="8" t="e">
        <f>IF(M355="","",IF(M355&gt;0,IF(O355&gt;#REF!,"STRIKE",IF(O355&lt;#REF!,"GOOD"))))</f>
        <v>#REF!</v>
      </c>
      <c r="S355" s="8">
        <f t="shared" si="15"/>
        <v>1575</v>
      </c>
      <c r="T355" t="s">
        <v>9329</v>
      </c>
      <c r="U355" s="10">
        <v>21852.6</v>
      </c>
      <c r="V355" s="8" t="e">
        <f t="shared" si="16"/>
        <v>#REF!</v>
      </c>
      <c r="W355" t="str">
        <f t="shared" si="17"/>
        <v>STRIKE</v>
      </c>
    </row>
    <row r="356" spans="12:23" x14ac:dyDescent="0.25">
      <c r="L356" t="s">
        <v>7340</v>
      </c>
      <c r="M356" s="10">
        <v>197319.8</v>
      </c>
      <c r="N356" s="13">
        <v>6.0686624486518245E-4</v>
      </c>
      <c r="O356" s="13">
        <f>IF(M356="","",IF(M356&gt;0,SUM($N$20:N356)))</f>
        <v>0.72518149099267581</v>
      </c>
      <c r="P356" s="8" t="e">
        <f>IF(M356="","",IF(M356&gt;0,IF(O356&gt;#REF!,"STRIKE",IF(O356&lt;#REF!,"GOOD"))))</f>
        <v>#REF!</v>
      </c>
      <c r="S356" s="8">
        <f t="shared" si="15"/>
        <v>1574</v>
      </c>
      <c r="T356" t="s">
        <v>9661</v>
      </c>
      <c r="U356" s="10">
        <v>21904.92</v>
      </c>
      <c r="V356" s="8" t="e">
        <f t="shared" si="16"/>
        <v>#REF!</v>
      </c>
      <c r="W356" t="str">
        <f t="shared" si="17"/>
        <v>STRIKE</v>
      </c>
    </row>
    <row r="357" spans="12:23" x14ac:dyDescent="0.25">
      <c r="L357" t="s">
        <v>7238</v>
      </c>
      <c r="M357" s="10">
        <v>195741.52</v>
      </c>
      <c r="N357" s="13">
        <v>6.0201217113844128E-4</v>
      </c>
      <c r="O357" s="13">
        <f>IF(M357="","",IF(M357&gt;0,SUM($N$20:N357)))</f>
        <v>0.72578350316381424</v>
      </c>
      <c r="P357" s="8" t="e">
        <f>IF(M357="","",IF(M357&gt;0,IF(O357&gt;#REF!,"STRIKE",IF(O357&lt;#REF!,"GOOD"))))</f>
        <v>#REF!</v>
      </c>
      <c r="S357" s="8">
        <f t="shared" si="15"/>
        <v>1573</v>
      </c>
      <c r="T357" t="s">
        <v>9837</v>
      </c>
      <c r="U357" s="10">
        <v>21940.89</v>
      </c>
      <c r="V357" s="8" t="e">
        <f t="shared" si="16"/>
        <v>#REF!</v>
      </c>
      <c r="W357" t="str">
        <f t="shared" si="17"/>
        <v>STRIKE</v>
      </c>
    </row>
    <row r="358" spans="12:23" x14ac:dyDescent="0.25">
      <c r="L358" t="s">
        <v>6456</v>
      </c>
      <c r="M358" s="10">
        <v>194756.84</v>
      </c>
      <c r="N358" s="13">
        <v>5.9898374188808805E-4</v>
      </c>
      <c r="O358" s="13">
        <f>IF(M358="","",IF(M358&gt;0,SUM($N$20:N358)))</f>
        <v>0.72638248690570228</v>
      </c>
      <c r="P358" s="8" t="e">
        <f>IF(M358="","",IF(M358&gt;0,IF(O358&gt;#REF!,"STRIKE",IF(O358&lt;#REF!,"GOOD"))))</f>
        <v>#REF!</v>
      </c>
      <c r="S358" s="8">
        <f t="shared" si="15"/>
        <v>1572</v>
      </c>
      <c r="T358" t="s">
        <v>8883</v>
      </c>
      <c r="U358" s="10">
        <v>21962.959999999999</v>
      </c>
      <c r="V358" s="8" t="e">
        <f t="shared" si="16"/>
        <v>#REF!</v>
      </c>
      <c r="W358" t="str">
        <f t="shared" si="17"/>
        <v>STRIKE</v>
      </c>
    </row>
    <row r="359" spans="12:23" x14ac:dyDescent="0.25">
      <c r="L359" t="s">
        <v>8758</v>
      </c>
      <c r="M359" s="10">
        <v>194650.06</v>
      </c>
      <c r="N359" s="13">
        <v>5.9865533501950879E-4</v>
      </c>
      <c r="O359" s="13">
        <f>IF(M359="","",IF(M359&gt;0,SUM($N$20:N359)))</f>
        <v>0.72698114224072174</v>
      </c>
      <c r="P359" s="8" t="e">
        <f>IF(M359="","",IF(M359&gt;0,IF(O359&gt;#REF!,"STRIKE",IF(O359&lt;#REF!,"GOOD"))))</f>
        <v>#REF!</v>
      </c>
      <c r="S359" s="8">
        <f t="shared" si="15"/>
        <v>1571</v>
      </c>
      <c r="T359" t="s">
        <v>8744</v>
      </c>
      <c r="U359" s="10">
        <v>21981.360000000001</v>
      </c>
      <c r="V359" s="8" t="e">
        <f t="shared" si="16"/>
        <v>#REF!</v>
      </c>
      <c r="W359" t="str">
        <f t="shared" si="17"/>
        <v>STRIKE</v>
      </c>
    </row>
    <row r="360" spans="12:23" x14ac:dyDescent="0.25">
      <c r="L360" t="s">
        <v>9580</v>
      </c>
      <c r="M360" s="10">
        <v>194430.16</v>
      </c>
      <c r="N360" s="13">
        <v>5.979790223167498E-4</v>
      </c>
      <c r="O360" s="13">
        <f>IF(M360="","",IF(M360&gt;0,SUM($N$20:N360)))</f>
        <v>0.72757912126303848</v>
      </c>
      <c r="P360" s="8" t="e">
        <f>IF(M360="","",IF(M360&gt;0,IF(O360&gt;#REF!,"STRIKE",IF(O360&lt;#REF!,"GOOD"))))</f>
        <v>#REF!</v>
      </c>
      <c r="S360" s="8">
        <f t="shared" si="15"/>
        <v>1570</v>
      </c>
      <c r="T360" t="s">
        <v>6607</v>
      </c>
      <c r="U360" s="10">
        <v>21984.78</v>
      </c>
      <c r="V360" s="8" t="e">
        <f t="shared" si="16"/>
        <v>#REF!</v>
      </c>
      <c r="W360" t="str">
        <f t="shared" si="17"/>
        <v>STRIKE</v>
      </c>
    </row>
    <row r="361" spans="12:23" x14ac:dyDescent="0.25">
      <c r="L361" t="s">
        <v>8630</v>
      </c>
      <c r="M361" s="10">
        <v>193274.76</v>
      </c>
      <c r="N361" s="13">
        <v>5.9442553574663758E-4</v>
      </c>
      <c r="O361" s="13">
        <f>IF(M361="","",IF(M361&gt;0,SUM($N$20:N361)))</f>
        <v>0.7281735467987851</v>
      </c>
      <c r="P361" s="8" t="e">
        <f>IF(M361="","",IF(M361&gt;0,IF(O361&gt;#REF!,"STRIKE",IF(O361&lt;#REF!,"GOOD"))))</f>
        <v>#REF!</v>
      </c>
      <c r="S361" s="8">
        <f t="shared" si="15"/>
        <v>1569</v>
      </c>
      <c r="T361" t="s">
        <v>7938</v>
      </c>
      <c r="U361" s="10">
        <v>21986.98</v>
      </c>
      <c r="V361" s="8" t="e">
        <f t="shared" si="16"/>
        <v>#REF!</v>
      </c>
      <c r="W361" t="str">
        <f t="shared" si="17"/>
        <v>STRIKE</v>
      </c>
    </row>
    <row r="362" spans="12:23" x14ac:dyDescent="0.25">
      <c r="L362" t="s">
        <v>7731</v>
      </c>
      <c r="M362" s="10">
        <v>192159.8</v>
      </c>
      <c r="N362" s="13">
        <v>5.9099642428202584E-4</v>
      </c>
      <c r="O362" s="13">
        <f>IF(M362="","",IF(M362&gt;0,SUM($N$20:N362)))</f>
        <v>0.72876454322306716</v>
      </c>
      <c r="P362" s="8" t="e">
        <f>IF(M362="","",IF(M362&gt;0,IF(O362&gt;#REF!,"STRIKE",IF(O362&lt;#REF!,"GOOD"))))</f>
        <v>#REF!</v>
      </c>
      <c r="S362" s="8">
        <f t="shared" si="15"/>
        <v>1568</v>
      </c>
      <c r="T362" t="s">
        <v>9664</v>
      </c>
      <c r="U362" s="10">
        <v>21988.12</v>
      </c>
      <c r="V362" s="8" t="e">
        <f t="shared" si="16"/>
        <v>#REF!</v>
      </c>
      <c r="W362" t="str">
        <f t="shared" si="17"/>
        <v>STRIKE</v>
      </c>
    </row>
    <row r="363" spans="12:23" x14ac:dyDescent="0.25">
      <c r="L363" t="s">
        <v>10196</v>
      </c>
      <c r="M363" s="10">
        <v>192070.98</v>
      </c>
      <c r="N363" s="13">
        <v>5.9072325423082522E-4</v>
      </c>
      <c r="O363" s="13">
        <f>IF(M363="","",IF(M363&gt;0,SUM($N$20:N363)))</f>
        <v>0.72935526647729798</v>
      </c>
      <c r="P363" s="8" t="e">
        <f>IF(M363="","",IF(M363&gt;0,IF(O363&gt;#REF!,"STRIKE",IF(O363&lt;#REF!,"GOOD"))))</f>
        <v>#REF!</v>
      </c>
      <c r="S363" s="8">
        <f t="shared" si="15"/>
        <v>1567</v>
      </c>
      <c r="T363" t="s">
        <v>7968</v>
      </c>
      <c r="U363" s="10">
        <v>22011.24</v>
      </c>
      <c r="V363" s="8" t="e">
        <f t="shared" si="16"/>
        <v>#REF!</v>
      </c>
      <c r="W363" t="str">
        <f t="shared" si="17"/>
        <v>STRIKE</v>
      </c>
    </row>
    <row r="364" spans="12:23" x14ac:dyDescent="0.25">
      <c r="L364" t="s">
        <v>6322</v>
      </c>
      <c r="M364" s="10">
        <v>191808</v>
      </c>
      <c r="N364" s="13">
        <v>5.8991444697947663E-4</v>
      </c>
      <c r="O364" s="13">
        <f>IF(M364="","",IF(M364&gt;0,SUM($N$20:N364)))</f>
        <v>0.7299451809242774</v>
      </c>
      <c r="P364" s="8" t="e">
        <f>IF(M364="","",IF(M364&gt;0,IF(O364&gt;#REF!,"STRIKE",IF(O364&lt;#REF!,"GOOD"))))</f>
        <v>#REF!</v>
      </c>
      <c r="S364" s="8">
        <f t="shared" si="15"/>
        <v>1566</v>
      </c>
      <c r="T364" t="s">
        <v>9445</v>
      </c>
      <c r="U364" s="10">
        <v>22034.799999999999</v>
      </c>
      <c r="V364" s="8" t="e">
        <f t="shared" si="16"/>
        <v>#REF!</v>
      </c>
      <c r="W364" t="str">
        <f t="shared" si="17"/>
        <v>STRIKE</v>
      </c>
    </row>
    <row r="365" spans="12:23" x14ac:dyDescent="0.25">
      <c r="L365" t="s">
        <v>8735</v>
      </c>
      <c r="M365" s="10">
        <v>190940.5</v>
      </c>
      <c r="N365" s="13">
        <v>5.8724641028259905E-4</v>
      </c>
      <c r="O365" s="13">
        <f>IF(M365="","",IF(M365&gt;0,SUM($N$20:N365)))</f>
        <v>0.73053242733456003</v>
      </c>
      <c r="P365" s="8" t="e">
        <f>IF(M365="","",IF(M365&gt;0,IF(O365&gt;#REF!,"STRIKE",IF(O365&lt;#REF!,"GOOD"))))</f>
        <v>#REF!</v>
      </c>
      <c r="S365" s="8">
        <f t="shared" si="15"/>
        <v>1565</v>
      </c>
      <c r="T365" t="s">
        <v>10308</v>
      </c>
      <c r="U365" s="10">
        <v>22078.32</v>
      </c>
      <c r="V365" s="8" t="e">
        <f t="shared" si="16"/>
        <v>#REF!</v>
      </c>
      <c r="W365" t="str">
        <f t="shared" si="17"/>
        <v>STRIKE</v>
      </c>
    </row>
    <row r="366" spans="12:23" x14ac:dyDescent="0.25">
      <c r="L366" t="s">
        <v>9296</v>
      </c>
      <c r="M366" s="10">
        <v>190785.12</v>
      </c>
      <c r="N366" s="13">
        <v>5.86768531848062E-4</v>
      </c>
      <c r="O366" s="13">
        <f>IF(M366="","",IF(M366&gt;0,SUM($N$20:N366)))</f>
        <v>0.73111919586640806</v>
      </c>
      <c r="P366" s="8" t="e">
        <f>IF(M366="","",IF(M366&gt;0,IF(O366&gt;#REF!,"STRIKE",IF(O366&lt;#REF!,"GOOD"))))</f>
        <v>#REF!</v>
      </c>
      <c r="S366" s="8">
        <f t="shared" si="15"/>
        <v>1564</v>
      </c>
      <c r="T366" t="s">
        <v>9146</v>
      </c>
      <c r="U366" s="10">
        <v>22138.68</v>
      </c>
      <c r="V366" s="8" t="e">
        <f t="shared" si="16"/>
        <v>#REF!</v>
      </c>
      <c r="W366" t="str">
        <f t="shared" si="17"/>
        <v>STRIKE</v>
      </c>
    </row>
    <row r="367" spans="12:23" x14ac:dyDescent="0.25">
      <c r="L367" t="s">
        <v>8139</v>
      </c>
      <c r="M367" s="10">
        <v>190542.84</v>
      </c>
      <c r="N367" s="13">
        <v>5.8602338841184356E-4</v>
      </c>
      <c r="O367" s="13">
        <f>IF(M367="","",IF(M367&gt;0,SUM($N$20:N367)))</f>
        <v>0.73170521925481991</v>
      </c>
      <c r="P367" s="8" t="e">
        <f>IF(M367="","",IF(M367&gt;0,IF(O367&gt;#REF!,"STRIKE",IF(O367&lt;#REF!,"GOOD"))))</f>
        <v>#REF!</v>
      </c>
      <c r="S367" s="8">
        <f t="shared" si="15"/>
        <v>1563</v>
      </c>
      <c r="T367" t="s">
        <v>9323</v>
      </c>
      <c r="U367" s="10">
        <v>22148.639999999999</v>
      </c>
      <c r="V367" s="8" t="e">
        <f t="shared" si="16"/>
        <v>#REF!</v>
      </c>
      <c r="W367" t="str">
        <f t="shared" si="17"/>
        <v>STRIKE</v>
      </c>
    </row>
    <row r="368" spans="12:23" x14ac:dyDescent="0.25">
      <c r="L368" t="s">
        <v>6643</v>
      </c>
      <c r="M368" s="10">
        <v>188977.86</v>
      </c>
      <c r="N368" s="13">
        <v>5.8121021945521016E-4</v>
      </c>
      <c r="O368" s="13">
        <f>IF(M368="","",IF(M368&gt;0,SUM($N$20:N368)))</f>
        <v>0.73228642947427514</v>
      </c>
      <c r="P368" s="8" t="e">
        <f>IF(M368="","",IF(M368&gt;0,IF(O368&gt;#REF!,"STRIKE",IF(O368&lt;#REF!,"GOOD"))))</f>
        <v>#REF!</v>
      </c>
      <c r="S368" s="8">
        <f t="shared" si="15"/>
        <v>1562</v>
      </c>
      <c r="T368" t="s">
        <v>9927</v>
      </c>
      <c r="U368" s="10">
        <v>22236.799999999999</v>
      </c>
      <c r="V368" s="8" t="e">
        <f t="shared" si="16"/>
        <v>#REF!</v>
      </c>
      <c r="W368" t="str">
        <f t="shared" si="17"/>
        <v>STRIKE</v>
      </c>
    </row>
    <row r="369" spans="12:23" x14ac:dyDescent="0.25">
      <c r="L369" t="s">
        <v>7954</v>
      </c>
      <c r="M369" s="10">
        <v>188195.87</v>
      </c>
      <c r="N369" s="13">
        <v>5.7880517275020579E-4</v>
      </c>
      <c r="O369" s="13">
        <f>IF(M369="","",IF(M369&gt;0,SUM($N$20:N369)))</f>
        <v>0.73286523464702535</v>
      </c>
      <c r="P369" s="8" t="e">
        <f>IF(M369="","",IF(M369&gt;0,IF(O369&gt;#REF!,"STRIKE",IF(O369&lt;#REF!,"GOOD"))))</f>
        <v>#REF!</v>
      </c>
      <c r="S369" s="8">
        <f t="shared" si="15"/>
        <v>1561</v>
      </c>
      <c r="T369" t="s">
        <v>7534</v>
      </c>
      <c r="U369" s="10">
        <v>22241.35</v>
      </c>
      <c r="V369" s="8" t="e">
        <f t="shared" si="16"/>
        <v>#REF!</v>
      </c>
      <c r="W369" t="str">
        <f t="shared" si="17"/>
        <v>STRIKE</v>
      </c>
    </row>
    <row r="370" spans="12:23" x14ac:dyDescent="0.25">
      <c r="L370" t="s">
        <v>8642</v>
      </c>
      <c r="M370" s="10">
        <v>188035.20000000001</v>
      </c>
      <c r="N370" s="13">
        <v>5.7831102467402441E-4</v>
      </c>
      <c r="O370" s="13">
        <f>IF(M370="","",IF(M370&gt;0,SUM($N$20:N370)))</f>
        <v>0.73344354567169934</v>
      </c>
      <c r="P370" s="8" t="e">
        <f>IF(M370="","",IF(M370&gt;0,IF(O370&gt;#REF!,"STRIKE",IF(O370&lt;#REF!,"GOOD"))))</f>
        <v>#REF!</v>
      </c>
      <c r="S370" s="8">
        <f t="shared" si="15"/>
        <v>1560</v>
      </c>
      <c r="T370" t="s">
        <v>7993</v>
      </c>
      <c r="U370" s="10">
        <v>22253.56</v>
      </c>
      <c r="V370" s="8" t="e">
        <f t="shared" si="16"/>
        <v>#REF!</v>
      </c>
      <c r="W370" t="str">
        <f t="shared" si="17"/>
        <v>STRIKE</v>
      </c>
    </row>
    <row r="371" spans="12:23" x14ac:dyDescent="0.25">
      <c r="L371" t="s">
        <v>8620</v>
      </c>
      <c r="M371" s="10">
        <v>187443.16</v>
      </c>
      <c r="N371" s="13">
        <v>5.7649017805037092E-4</v>
      </c>
      <c r="O371" s="13">
        <f>IF(M371="","",IF(M371&gt;0,SUM($N$20:N371)))</f>
        <v>0.73402003584974973</v>
      </c>
      <c r="P371" s="8" t="e">
        <f>IF(M371="","",IF(M371&gt;0,IF(O371&gt;#REF!,"STRIKE",IF(O371&lt;#REF!,"GOOD"))))</f>
        <v>#REF!</v>
      </c>
      <c r="S371" s="8">
        <f t="shared" si="15"/>
        <v>1559</v>
      </c>
      <c r="T371" t="s">
        <v>6762</v>
      </c>
      <c r="U371" s="10">
        <v>22269.27</v>
      </c>
      <c r="V371" s="8" t="e">
        <f t="shared" si="16"/>
        <v>#REF!</v>
      </c>
      <c r="W371" t="str">
        <f t="shared" si="17"/>
        <v>STRIKE</v>
      </c>
    </row>
    <row r="372" spans="12:23" x14ac:dyDescent="0.25">
      <c r="L372" t="s">
        <v>8415</v>
      </c>
      <c r="M372" s="10">
        <v>186907.45</v>
      </c>
      <c r="N372" s="13">
        <v>5.7484257696808355E-4</v>
      </c>
      <c r="O372" s="13">
        <f>IF(M372="","",IF(M372&gt;0,SUM($N$20:N372)))</f>
        <v>0.73459487842671778</v>
      </c>
      <c r="P372" s="8" t="e">
        <f>IF(M372="","",IF(M372&gt;0,IF(O372&gt;#REF!,"STRIKE",IF(O372&lt;#REF!,"GOOD"))))</f>
        <v>#REF!</v>
      </c>
      <c r="S372" s="8">
        <f t="shared" si="15"/>
        <v>1558</v>
      </c>
      <c r="T372" t="s">
        <v>7936</v>
      </c>
      <c r="U372" s="10">
        <v>22353.599999999999</v>
      </c>
      <c r="V372" s="8" t="e">
        <f t="shared" si="16"/>
        <v>#REF!</v>
      </c>
      <c r="W372" t="str">
        <f t="shared" si="17"/>
        <v>STRIKE</v>
      </c>
    </row>
    <row r="373" spans="12:23" x14ac:dyDescent="0.25">
      <c r="L373" t="s">
        <v>10132</v>
      </c>
      <c r="M373" s="10">
        <v>184488.29</v>
      </c>
      <c r="N373" s="13">
        <v>5.6740233759561287E-4</v>
      </c>
      <c r="O373" s="13">
        <f>IF(M373="","",IF(M373&gt;0,SUM($N$20:N373)))</f>
        <v>0.73516228076431345</v>
      </c>
      <c r="P373" s="8" t="e">
        <f>IF(M373="","",IF(M373&gt;0,IF(O373&gt;#REF!,"STRIKE",IF(O373&lt;#REF!,"GOOD"))))</f>
        <v>#REF!</v>
      </c>
      <c r="S373" s="8">
        <f t="shared" si="15"/>
        <v>1557</v>
      </c>
      <c r="T373" t="s">
        <v>7122</v>
      </c>
      <c r="U373" s="10">
        <v>22364.639999999999</v>
      </c>
      <c r="V373" s="8" t="e">
        <f t="shared" si="16"/>
        <v>#REF!</v>
      </c>
      <c r="W373" t="str">
        <f t="shared" si="17"/>
        <v>STRIKE</v>
      </c>
    </row>
    <row r="374" spans="12:23" x14ac:dyDescent="0.25">
      <c r="L374" t="s">
        <v>8853</v>
      </c>
      <c r="M374" s="10">
        <v>183083.61</v>
      </c>
      <c r="N374" s="13">
        <v>5.6308217876290955E-4</v>
      </c>
      <c r="O374" s="13">
        <f>IF(M374="","",IF(M374&gt;0,SUM($N$20:N374)))</f>
        <v>0.73572536294307633</v>
      </c>
      <c r="P374" s="8" t="e">
        <f>IF(M374="","",IF(M374&gt;0,IF(O374&gt;#REF!,"STRIKE",IF(O374&lt;#REF!,"GOOD"))))</f>
        <v>#REF!</v>
      </c>
      <c r="S374" s="8">
        <f t="shared" si="15"/>
        <v>1556</v>
      </c>
      <c r="T374" t="s">
        <v>6631</v>
      </c>
      <c r="U374" s="10">
        <v>22491.24</v>
      </c>
      <c r="V374" s="8" t="e">
        <f t="shared" si="16"/>
        <v>#REF!</v>
      </c>
      <c r="W374" t="str">
        <f t="shared" si="17"/>
        <v>STRIKE</v>
      </c>
    </row>
    <row r="375" spans="12:23" x14ac:dyDescent="0.25">
      <c r="L375" t="s">
        <v>7065</v>
      </c>
      <c r="M375" s="10">
        <v>182871.31</v>
      </c>
      <c r="N375" s="13">
        <v>5.6242924021449796E-4</v>
      </c>
      <c r="O375" s="13">
        <f>IF(M375="","",IF(M375&gt;0,SUM($N$20:N375)))</f>
        <v>0.73628779218329088</v>
      </c>
      <c r="P375" s="8" t="e">
        <f>IF(M375="","",IF(M375&gt;0,IF(O375&gt;#REF!,"STRIKE",IF(O375&lt;#REF!,"GOOD"))))</f>
        <v>#REF!</v>
      </c>
      <c r="S375" s="8">
        <f t="shared" si="15"/>
        <v>1555</v>
      </c>
      <c r="T375" t="s">
        <v>8670</v>
      </c>
      <c r="U375" s="10">
        <v>22494.21</v>
      </c>
      <c r="V375" s="8" t="e">
        <f t="shared" si="16"/>
        <v>#REF!</v>
      </c>
      <c r="W375" t="str">
        <f t="shared" si="17"/>
        <v>STRIKE</v>
      </c>
    </row>
    <row r="376" spans="12:23" x14ac:dyDescent="0.25">
      <c r="L376" t="s">
        <v>6842</v>
      </c>
      <c r="M376" s="10">
        <v>181882.08</v>
      </c>
      <c r="N376" s="13">
        <v>5.5938681722700258E-4</v>
      </c>
      <c r="O376" s="13">
        <f>IF(M376="","",IF(M376&gt;0,SUM($N$20:N376)))</f>
        <v>0.73684717900051788</v>
      </c>
      <c r="P376" s="8" t="e">
        <f>IF(M376="","",IF(M376&gt;0,IF(O376&gt;#REF!,"STRIKE",IF(O376&lt;#REF!,"GOOD"))))</f>
        <v>#REF!</v>
      </c>
      <c r="S376" s="8">
        <f t="shared" si="15"/>
        <v>1554</v>
      </c>
      <c r="T376" t="s">
        <v>7839</v>
      </c>
      <c r="U376" s="10">
        <v>22544.27</v>
      </c>
      <c r="V376" s="8" t="e">
        <f t="shared" si="16"/>
        <v>#REF!</v>
      </c>
      <c r="W376" t="str">
        <f t="shared" si="17"/>
        <v>STRIKE</v>
      </c>
    </row>
    <row r="377" spans="12:23" x14ac:dyDescent="0.25">
      <c r="L377" t="s">
        <v>8241</v>
      </c>
      <c r="M377" s="10">
        <v>181670.12</v>
      </c>
      <c r="N377" s="13">
        <v>5.5873492436444335E-4</v>
      </c>
      <c r="O377" s="13">
        <f>IF(M377="","",IF(M377&gt;0,SUM($N$20:N377)))</f>
        <v>0.73740591392488231</v>
      </c>
      <c r="P377" s="8" t="e">
        <f>IF(M377="","",IF(M377&gt;0,IF(O377&gt;#REF!,"STRIKE",IF(O377&lt;#REF!,"GOOD"))))</f>
        <v>#REF!</v>
      </c>
      <c r="S377" s="8">
        <f t="shared" si="15"/>
        <v>1553</v>
      </c>
      <c r="T377" t="s">
        <v>7837</v>
      </c>
      <c r="U377" s="10">
        <v>22586.52</v>
      </c>
      <c r="V377" s="8" t="e">
        <f t="shared" si="16"/>
        <v>#REF!</v>
      </c>
      <c r="W377" t="str">
        <f t="shared" si="17"/>
        <v>STRIKE</v>
      </c>
    </row>
    <row r="378" spans="12:23" x14ac:dyDescent="0.25">
      <c r="L378" t="s">
        <v>8019</v>
      </c>
      <c r="M378" s="10">
        <v>181380.6</v>
      </c>
      <c r="N378" s="13">
        <v>5.5784449210567679E-4</v>
      </c>
      <c r="O378" s="13">
        <f>IF(M378="","",IF(M378&gt;0,SUM($N$20:N378)))</f>
        <v>0.73796375841698802</v>
      </c>
      <c r="P378" s="8" t="e">
        <f>IF(M378="","",IF(M378&gt;0,IF(O378&gt;#REF!,"STRIKE",IF(O378&lt;#REF!,"GOOD"))))</f>
        <v>#REF!</v>
      </c>
      <c r="S378" s="8">
        <f t="shared" si="15"/>
        <v>1552</v>
      </c>
      <c r="T378" t="s">
        <v>8320</v>
      </c>
      <c r="U378" s="10">
        <v>22600.959999999999</v>
      </c>
      <c r="V378" s="8" t="e">
        <f t="shared" si="16"/>
        <v>#REF!</v>
      </c>
      <c r="W378" t="str">
        <f t="shared" si="17"/>
        <v>STRIKE</v>
      </c>
    </row>
    <row r="379" spans="12:23" x14ac:dyDescent="0.25">
      <c r="L379" t="s">
        <v>7224</v>
      </c>
      <c r="M379" s="10">
        <v>180984.06</v>
      </c>
      <c r="N379" s="13">
        <v>5.5662491484714089E-4</v>
      </c>
      <c r="O379" s="13">
        <f>IF(M379="","",IF(M379&gt;0,SUM($N$20:N379)))</f>
        <v>0.73852038333183512</v>
      </c>
      <c r="P379" s="8" t="e">
        <f>IF(M379="","",IF(M379&gt;0,IF(O379&gt;#REF!,"STRIKE",IF(O379&lt;#REF!,"GOOD"))))</f>
        <v>#REF!</v>
      </c>
      <c r="S379" s="8">
        <f t="shared" si="15"/>
        <v>1551</v>
      </c>
      <c r="T379" t="s">
        <v>9175</v>
      </c>
      <c r="U379" s="10">
        <v>22606.560000000001</v>
      </c>
      <c r="V379" s="8" t="e">
        <f t="shared" si="16"/>
        <v>#REF!</v>
      </c>
      <c r="W379" t="str">
        <f t="shared" si="17"/>
        <v>STRIKE</v>
      </c>
    </row>
    <row r="380" spans="12:23" x14ac:dyDescent="0.25">
      <c r="L380" t="s">
        <v>7585</v>
      </c>
      <c r="M380" s="10">
        <v>180414.64</v>
      </c>
      <c r="N380" s="13">
        <v>5.5487363708813691E-4</v>
      </c>
      <c r="O380" s="13">
        <f>IF(M380="","",IF(M380&gt;0,SUM($N$20:N380)))</f>
        <v>0.73907525696892329</v>
      </c>
      <c r="P380" s="8" t="e">
        <f>IF(M380="","",IF(M380&gt;0,IF(O380&gt;#REF!,"STRIKE",IF(O380&lt;#REF!,"GOOD"))))</f>
        <v>#REF!</v>
      </c>
      <c r="S380" s="8">
        <f t="shared" si="15"/>
        <v>1550</v>
      </c>
      <c r="T380" t="s">
        <v>8111</v>
      </c>
      <c r="U380" s="10">
        <v>22904.6</v>
      </c>
      <c r="V380" s="8" t="e">
        <f t="shared" si="16"/>
        <v>#REF!</v>
      </c>
      <c r="W380" t="str">
        <f t="shared" si="17"/>
        <v>STRIKE</v>
      </c>
    </row>
    <row r="381" spans="12:23" x14ac:dyDescent="0.25">
      <c r="L381" t="s">
        <v>6597</v>
      </c>
      <c r="M381" s="10">
        <v>179794.7</v>
      </c>
      <c r="N381" s="13">
        <v>5.529669827136559E-4</v>
      </c>
      <c r="O381" s="13">
        <f>IF(M381="","",IF(M381&gt;0,SUM($N$20:N381)))</f>
        <v>0.73962822395163696</v>
      </c>
      <c r="P381" s="8" t="e">
        <f>IF(M381="","",IF(M381&gt;0,IF(O381&gt;#REF!,"STRIKE",IF(O381&lt;#REF!,"GOOD"))))</f>
        <v>#REF!</v>
      </c>
      <c r="S381" s="8">
        <f t="shared" si="15"/>
        <v>1549</v>
      </c>
      <c r="T381" t="s">
        <v>10281</v>
      </c>
      <c r="U381" s="10">
        <v>22960.880000000001</v>
      </c>
      <c r="V381" s="8" t="e">
        <f t="shared" si="16"/>
        <v>#REF!</v>
      </c>
      <c r="W381" t="str">
        <f t="shared" si="17"/>
        <v>STRIKE</v>
      </c>
    </row>
    <row r="382" spans="12:23" x14ac:dyDescent="0.25">
      <c r="L382" t="s">
        <v>6419</v>
      </c>
      <c r="M382" s="10">
        <v>179716.32</v>
      </c>
      <c r="N382" s="13">
        <v>5.5272592136921639E-4</v>
      </c>
      <c r="O382" s="13">
        <f>IF(M382="","",IF(M382&gt;0,SUM($N$20:N382)))</f>
        <v>0.7401809498730062</v>
      </c>
      <c r="P382" s="8" t="e">
        <f>IF(M382="","",IF(M382&gt;0,IF(O382&gt;#REF!,"STRIKE",IF(O382&lt;#REF!,"GOOD"))))</f>
        <v>#REF!</v>
      </c>
      <c r="S382" s="8">
        <f t="shared" si="15"/>
        <v>1548</v>
      </c>
      <c r="T382" t="s">
        <v>7186</v>
      </c>
      <c r="U382" s="10">
        <v>22960.98</v>
      </c>
      <c r="V382" s="8" t="e">
        <f t="shared" si="16"/>
        <v>#REF!</v>
      </c>
      <c r="W382" t="str">
        <f t="shared" si="17"/>
        <v>STRIKE</v>
      </c>
    </row>
    <row r="383" spans="12:23" x14ac:dyDescent="0.25">
      <c r="L383" t="s">
        <v>8533</v>
      </c>
      <c r="M383" s="10">
        <v>179557.98</v>
      </c>
      <c r="N383" s="13">
        <v>5.5223893931667049E-4</v>
      </c>
      <c r="O383" s="13">
        <f>IF(M383="","",IF(M383&gt;0,SUM($N$20:N383)))</f>
        <v>0.74073318881232286</v>
      </c>
      <c r="P383" s="8" t="e">
        <f>IF(M383="","",IF(M383&gt;0,IF(O383&gt;#REF!,"STRIKE",IF(O383&lt;#REF!,"GOOD"))))</f>
        <v>#REF!</v>
      </c>
      <c r="S383" s="8">
        <f t="shared" si="15"/>
        <v>1547</v>
      </c>
      <c r="T383" t="s">
        <v>8219</v>
      </c>
      <c r="U383" s="10">
        <v>22993.1</v>
      </c>
      <c r="V383" s="8" t="e">
        <f t="shared" si="16"/>
        <v>#REF!</v>
      </c>
      <c r="W383" t="str">
        <f t="shared" si="17"/>
        <v>STRIKE</v>
      </c>
    </row>
    <row r="384" spans="12:23" x14ac:dyDescent="0.25">
      <c r="L384" t="s">
        <v>8221</v>
      </c>
      <c r="M384" s="10">
        <v>179229.41</v>
      </c>
      <c r="N384" s="13">
        <v>5.512284069622115E-4</v>
      </c>
      <c r="O384" s="13">
        <f>IF(M384="","",IF(M384&gt;0,SUM($N$20:N384)))</f>
        <v>0.74128441721928506</v>
      </c>
      <c r="P384" s="8" t="e">
        <f>IF(M384="","",IF(M384&gt;0,IF(O384&gt;#REF!,"STRIKE",IF(O384&lt;#REF!,"GOOD"))))</f>
        <v>#REF!</v>
      </c>
      <c r="S384" s="8">
        <f t="shared" si="15"/>
        <v>1546</v>
      </c>
      <c r="T384" t="s">
        <v>7674</v>
      </c>
      <c r="U384" s="10">
        <v>23006.97</v>
      </c>
      <c r="V384" s="8" t="e">
        <f t="shared" si="16"/>
        <v>#REF!</v>
      </c>
      <c r="W384" t="str">
        <f t="shared" si="17"/>
        <v>STRIKE</v>
      </c>
    </row>
    <row r="385" spans="12:23" x14ac:dyDescent="0.25">
      <c r="L385" t="s">
        <v>8721</v>
      </c>
      <c r="M385" s="10">
        <v>178049.76</v>
      </c>
      <c r="N385" s="13">
        <v>5.4760033838645175E-4</v>
      </c>
      <c r="O385" s="13">
        <f>IF(M385="","",IF(M385&gt;0,SUM($N$20:N385)))</f>
        <v>0.74183201755767147</v>
      </c>
      <c r="P385" s="8" t="e">
        <f>IF(M385="","",IF(M385&gt;0,IF(O385&gt;#REF!,"STRIKE",IF(O385&lt;#REF!,"GOOD"))))</f>
        <v>#REF!</v>
      </c>
      <c r="S385" s="8">
        <f t="shared" si="15"/>
        <v>1545</v>
      </c>
      <c r="T385" t="s">
        <v>9750</v>
      </c>
      <c r="U385" s="10">
        <v>23047.919999999998</v>
      </c>
      <c r="V385" s="8" t="e">
        <f t="shared" si="16"/>
        <v>#REF!</v>
      </c>
      <c r="W385" t="str">
        <f t="shared" si="17"/>
        <v>STRIKE</v>
      </c>
    </row>
    <row r="386" spans="12:23" x14ac:dyDescent="0.25">
      <c r="L386" t="s">
        <v>6738</v>
      </c>
      <c r="M386" s="10">
        <v>177567.91</v>
      </c>
      <c r="N386" s="13">
        <v>5.4611838624536767E-4</v>
      </c>
      <c r="O386" s="13">
        <f>IF(M386="","",IF(M386&gt;0,SUM($N$20:N386)))</f>
        <v>0.74237813594391688</v>
      </c>
      <c r="P386" s="8" t="e">
        <f>IF(M386="","",IF(M386&gt;0,IF(O386&gt;#REF!,"STRIKE",IF(O386&lt;#REF!,"GOOD"))))</f>
        <v>#REF!</v>
      </c>
      <c r="S386" s="8">
        <f t="shared" si="15"/>
        <v>1544</v>
      </c>
      <c r="T386" t="s">
        <v>7073</v>
      </c>
      <c r="U386" s="10">
        <v>23111.040000000001</v>
      </c>
      <c r="V386" s="8" t="e">
        <f t="shared" si="16"/>
        <v>#REF!</v>
      </c>
      <c r="W386" t="str">
        <f t="shared" si="17"/>
        <v>STRIKE</v>
      </c>
    </row>
    <row r="387" spans="12:23" x14ac:dyDescent="0.25">
      <c r="L387" t="s">
        <v>7948</v>
      </c>
      <c r="M387" s="10">
        <v>177442.29</v>
      </c>
      <c r="N387" s="13">
        <v>5.4573203607838003E-4</v>
      </c>
      <c r="O387" s="13">
        <f>IF(M387="","",IF(M387&gt;0,SUM($N$20:N387)))</f>
        <v>0.74292386797999521</v>
      </c>
      <c r="P387" s="8" t="e">
        <f>IF(M387="","",IF(M387&gt;0,IF(O387&gt;#REF!,"STRIKE",IF(O387&lt;#REF!,"GOOD"))))</f>
        <v>#REF!</v>
      </c>
      <c r="S387" s="8">
        <f t="shared" si="15"/>
        <v>1543</v>
      </c>
      <c r="T387" t="s">
        <v>8409</v>
      </c>
      <c r="U387" s="10">
        <v>23133.599999999999</v>
      </c>
      <c r="V387" s="8" t="e">
        <f t="shared" si="16"/>
        <v>#REF!</v>
      </c>
      <c r="W387" t="str">
        <f t="shared" si="17"/>
        <v>STRIKE</v>
      </c>
    </row>
    <row r="388" spans="12:23" x14ac:dyDescent="0.25">
      <c r="L388" t="s">
        <v>6770</v>
      </c>
      <c r="M388" s="10">
        <v>176724.6</v>
      </c>
      <c r="N388" s="13">
        <v>5.4352474702134017E-4</v>
      </c>
      <c r="O388" s="13">
        <f>IF(M388="","",IF(M388&gt;0,SUM($N$20:N388)))</f>
        <v>0.74346739272701656</v>
      </c>
      <c r="P388" s="8" t="e">
        <f>IF(M388="","",IF(M388&gt;0,IF(O388&gt;#REF!,"STRIKE",IF(O388&lt;#REF!,"GOOD"))))</f>
        <v>#REF!</v>
      </c>
      <c r="S388" s="8">
        <f t="shared" si="15"/>
        <v>1542</v>
      </c>
      <c r="T388" t="s">
        <v>8934</v>
      </c>
      <c r="U388" s="10">
        <v>23158.01</v>
      </c>
      <c r="V388" s="8" t="e">
        <f t="shared" si="16"/>
        <v>#REF!</v>
      </c>
      <c r="W388" t="str">
        <f t="shared" si="17"/>
        <v>STRIKE</v>
      </c>
    </row>
    <row r="389" spans="12:23" x14ac:dyDescent="0.25">
      <c r="L389" t="s">
        <v>7526</v>
      </c>
      <c r="M389" s="10">
        <v>176631.84</v>
      </c>
      <c r="N389" s="13">
        <v>5.4323945931643823E-4</v>
      </c>
      <c r="O389" s="13">
        <f>IF(M389="","",IF(M389&gt;0,SUM($N$20:N389)))</f>
        <v>0.74401063218633301</v>
      </c>
      <c r="P389" s="8" t="e">
        <f>IF(M389="","",IF(M389&gt;0,IF(O389&gt;#REF!,"STRIKE",IF(O389&lt;#REF!,"GOOD"))))</f>
        <v>#REF!</v>
      </c>
      <c r="S389" s="8">
        <f t="shared" si="15"/>
        <v>1541</v>
      </c>
      <c r="T389" t="s">
        <v>9188</v>
      </c>
      <c r="U389" s="10">
        <v>23159.9</v>
      </c>
      <c r="V389" s="8" t="e">
        <f t="shared" si="16"/>
        <v>#REF!</v>
      </c>
      <c r="W389" t="str">
        <f t="shared" si="17"/>
        <v>STRIKE</v>
      </c>
    </row>
    <row r="390" spans="12:23" x14ac:dyDescent="0.25">
      <c r="L390" t="s">
        <v>7691</v>
      </c>
      <c r="M390" s="10">
        <v>176593.62</v>
      </c>
      <c r="N390" s="13">
        <v>5.4312191192444441E-4</v>
      </c>
      <c r="O390" s="13">
        <f>IF(M390="","",IF(M390&gt;0,SUM($N$20:N390)))</f>
        <v>0.74455375409825741</v>
      </c>
      <c r="P390" s="8" t="e">
        <f>IF(M390="","",IF(M390&gt;0,IF(O390&gt;#REF!,"STRIKE",IF(O390&lt;#REF!,"GOOD"))))</f>
        <v>#REF!</v>
      </c>
      <c r="S390" s="8">
        <f t="shared" si="15"/>
        <v>1540</v>
      </c>
      <c r="T390" t="s">
        <v>8583</v>
      </c>
      <c r="U390" s="10">
        <v>23176.41</v>
      </c>
      <c r="V390" s="8" t="e">
        <f t="shared" si="16"/>
        <v>#REF!</v>
      </c>
      <c r="W390" t="str">
        <f t="shared" si="17"/>
        <v>STRIKE</v>
      </c>
    </row>
    <row r="391" spans="12:23" x14ac:dyDescent="0.25">
      <c r="L391" t="s">
        <v>7232</v>
      </c>
      <c r="M391" s="10">
        <v>175718.43</v>
      </c>
      <c r="N391" s="13">
        <v>5.4043022427402334E-4</v>
      </c>
      <c r="O391" s="13">
        <f>IF(M391="","",IF(M391&gt;0,SUM($N$20:N391)))</f>
        <v>0.74509418432253138</v>
      </c>
      <c r="P391" s="8" t="e">
        <f>IF(M391="","",IF(M391&gt;0,IF(O391&gt;#REF!,"STRIKE",IF(O391&lt;#REF!,"GOOD"))))</f>
        <v>#REF!</v>
      </c>
      <c r="S391" s="8">
        <f t="shared" si="15"/>
        <v>1539</v>
      </c>
      <c r="T391" t="s">
        <v>9243</v>
      </c>
      <c r="U391" s="10">
        <v>23344.03</v>
      </c>
      <c r="V391" s="8" t="e">
        <f t="shared" si="16"/>
        <v>#REF!</v>
      </c>
      <c r="W391" t="str">
        <f t="shared" si="17"/>
        <v>STRIKE</v>
      </c>
    </row>
    <row r="392" spans="12:23" x14ac:dyDescent="0.25">
      <c r="L392" t="s">
        <v>6458</v>
      </c>
      <c r="M392" s="10">
        <v>175614.19</v>
      </c>
      <c r="N392" s="13">
        <v>5.4010962929387058E-4</v>
      </c>
      <c r="O392" s="13">
        <f>IF(M392="","",IF(M392&gt;0,SUM($N$20:N392)))</f>
        <v>0.74563429395182523</v>
      </c>
      <c r="P392" s="8" t="e">
        <f>IF(M392="","",IF(M392&gt;0,IF(O392&gt;#REF!,"STRIKE",IF(O392&lt;#REF!,"GOOD"))))</f>
        <v>#REF!</v>
      </c>
      <c r="S392" s="8">
        <f t="shared" si="15"/>
        <v>1538</v>
      </c>
      <c r="T392" t="s">
        <v>9042</v>
      </c>
      <c r="U392" s="10">
        <v>23455.5</v>
      </c>
      <c r="V392" s="8" t="e">
        <f t="shared" si="16"/>
        <v>#REF!</v>
      </c>
      <c r="W392" t="str">
        <f t="shared" si="17"/>
        <v>STRIKE</v>
      </c>
    </row>
    <row r="393" spans="12:23" x14ac:dyDescent="0.25">
      <c r="L393" t="s">
        <v>6371</v>
      </c>
      <c r="M393" s="10">
        <v>174675.25</v>
      </c>
      <c r="N393" s="13">
        <v>5.3722187554612849E-4</v>
      </c>
      <c r="O393" s="13">
        <f>IF(M393="","",IF(M393&gt;0,SUM($N$20:N393)))</f>
        <v>0.7461715158273714</v>
      </c>
      <c r="P393" s="8" t="e">
        <f>IF(M393="","",IF(M393&gt;0,IF(O393&gt;#REF!,"STRIKE",IF(O393&lt;#REF!,"GOOD"))))</f>
        <v>#REF!</v>
      </c>
      <c r="S393" s="8">
        <f t="shared" si="15"/>
        <v>1537</v>
      </c>
      <c r="T393" t="s">
        <v>9241</v>
      </c>
      <c r="U393" s="10">
        <v>23460.12</v>
      </c>
      <c r="V393" s="8" t="e">
        <f t="shared" si="16"/>
        <v>#REF!</v>
      </c>
      <c r="W393" t="str">
        <f t="shared" si="17"/>
        <v>STRIKE</v>
      </c>
    </row>
    <row r="394" spans="12:23" x14ac:dyDescent="0.25">
      <c r="L394" t="s">
        <v>8364</v>
      </c>
      <c r="M394" s="10">
        <v>174415.06</v>
      </c>
      <c r="N394" s="13">
        <v>5.3642164906986267E-4</v>
      </c>
      <c r="O394" s="13">
        <f>IF(M394="","",IF(M394&gt;0,SUM($N$20:N394)))</f>
        <v>0.74670793747644126</v>
      </c>
      <c r="P394" s="8" t="e">
        <f>IF(M394="","",IF(M394&gt;0,IF(O394&gt;#REF!,"STRIKE",IF(O394&lt;#REF!,"GOOD"))))</f>
        <v>#REF!</v>
      </c>
      <c r="S394" s="8">
        <f t="shared" si="15"/>
        <v>1536</v>
      </c>
      <c r="T394" t="s">
        <v>8784</v>
      </c>
      <c r="U394" s="10">
        <v>23460.799999999999</v>
      </c>
      <c r="V394" s="8" t="e">
        <f t="shared" si="16"/>
        <v>#REF!</v>
      </c>
      <c r="W394" t="str">
        <f t="shared" si="17"/>
        <v>STRIKE</v>
      </c>
    </row>
    <row r="395" spans="12:23" x14ac:dyDescent="0.25">
      <c r="L395" t="s">
        <v>6421</v>
      </c>
      <c r="M395" s="10">
        <v>174216.35</v>
      </c>
      <c r="N395" s="13">
        <v>5.3581050720007996E-4</v>
      </c>
      <c r="O395" s="13">
        <f>IF(M395="","",IF(M395&gt;0,SUM($N$20:N395)))</f>
        <v>0.74724374798364135</v>
      </c>
      <c r="P395" s="8" t="e">
        <f>IF(M395="","",IF(M395&gt;0,IF(O395&gt;#REF!,"STRIKE",IF(O395&lt;#REF!,"GOOD"))))</f>
        <v>#REF!</v>
      </c>
      <c r="S395" s="8">
        <f t="shared" si="15"/>
        <v>1535</v>
      </c>
      <c r="T395" t="s">
        <v>7138</v>
      </c>
      <c r="U395" s="10">
        <v>23547.88</v>
      </c>
      <c r="V395" s="8" t="e">
        <f t="shared" si="16"/>
        <v>#REF!</v>
      </c>
      <c r="W395" t="str">
        <f t="shared" si="17"/>
        <v>STRIKE</v>
      </c>
    </row>
    <row r="396" spans="12:23" x14ac:dyDescent="0.25">
      <c r="L396" t="s">
        <v>6583</v>
      </c>
      <c r="M396" s="10">
        <v>171704.5</v>
      </c>
      <c r="N396" s="13">
        <v>5.2808519541097101E-4</v>
      </c>
      <c r="O396" s="13">
        <f>IF(M396="","",IF(M396&gt;0,SUM($N$20:N396)))</f>
        <v>0.74777183317905227</v>
      </c>
      <c r="P396" s="8" t="e">
        <f>IF(M396="","",IF(M396&gt;0,IF(O396&gt;#REF!,"STRIKE",IF(O396&lt;#REF!,"GOOD"))))</f>
        <v>#REF!</v>
      </c>
      <c r="S396" s="8">
        <f t="shared" si="15"/>
        <v>1534</v>
      </c>
      <c r="T396" t="s">
        <v>6860</v>
      </c>
      <c r="U396" s="10">
        <v>23590.5</v>
      </c>
      <c r="V396" s="8" t="e">
        <f t="shared" si="16"/>
        <v>#REF!</v>
      </c>
      <c r="W396" t="str">
        <f t="shared" si="17"/>
        <v>STRIKE</v>
      </c>
    </row>
    <row r="397" spans="12:23" x14ac:dyDescent="0.25">
      <c r="L397" t="s">
        <v>6498</v>
      </c>
      <c r="M397" s="10">
        <v>170954.88</v>
      </c>
      <c r="N397" s="13">
        <v>5.2577970415020633E-4</v>
      </c>
      <c r="O397" s="13">
        <f>IF(M397="","",IF(M397&gt;0,SUM($N$20:N397)))</f>
        <v>0.74829761288320251</v>
      </c>
      <c r="P397" s="8" t="e">
        <f>IF(M397="","",IF(M397&gt;0,IF(O397&gt;#REF!,"STRIKE",IF(O397&lt;#REF!,"GOOD"))))</f>
        <v>#REF!</v>
      </c>
      <c r="S397" s="8">
        <f t="shared" si="15"/>
        <v>1533</v>
      </c>
      <c r="T397" t="s">
        <v>7767</v>
      </c>
      <c r="U397" s="10">
        <v>23689.38</v>
      </c>
      <c r="V397" s="8" t="e">
        <f t="shared" si="16"/>
        <v>#REF!</v>
      </c>
      <c r="W397" t="str">
        <f t="shared" si="17"/>
        <v>STRIKE</v>
      </c>
    </row>
    <row r="398" spans="12:23" x14ac:dyDescent="0.25">
      <c r="L398" t="s">
        <v>6528</v>
      </c>
      <c r="M398" s="10">
        <v>170072.12</v>
      </c>
      <c r="N398" s="13">
        <v>5.230647346118367E-4</v>
      </c>
      <c r="O398" s="13">
        <f>IF(M398="","",IF(M398&gt;0,SUM($N$20:N398)))</f>
        <v>0.74882067761781435</v>
      </c>
      <c r="P398" s="8" t="e">
        <f>IF(M398="","",IF(M398&gt;0,IF(O398&gt;#REF!,"STRIKE",IF(O398&lt;#REF!,"GOOD"))))</f>
        <v>#REF!</v>
      </c>
      <c r="S398" s="8">
        <f t="shared" si="15"/>
        <v>1532</v>
      </c>
      <c r="T398" t="s">
        <v>7320</v>
      </c>
      <c r="U398" s="10">
        <v>23723.65</v>
      </c>
      <c r="V398" s="8" t="e">
        <f t="shared" si="16"/>
        <v>#REF!</v>
      </c>
      <c r="W398" t="str">
        <f t="shared" si="17"/>
        <v>STRIKE</v>
      </c>
    </row>
    <row r="399" spans="12:23" x14ac:dyDescent="0.25">
      <c r="L399" t="s">
        <v>8824</v>
      </c>
      <c r="M399" s="10">
        <v>168025.18</v>
      </c>
      <c r="N399" s="13">
        <v>5.1676927520399049E-4</v>
      </c>
      <c r="O399" s="13">
        <f>IF(M399="","",IF(M399&gt;0,SUM($N$20:N399)))</f>
        <v>0.74933744689301829</v>
      </c>
      <c r="P399" s="8" t="e">
        <f>IF(M399="","",IF(M399&gt;0,IF(O399&gt;#REF!,"STRIKE",IF(O399&lt;#REF!,"GOOD"))))</f>
        <v>#REF!</v>
      </c>
      <c r="S399" s="8">
        <f t="shared" si="15"/>
        <v>1531</v>
      </c>
      <c r="T399" t="s">
        <v>9392</v>
      </c>
      <c r="U399" s="10">
        <v>23725.439999999999</v>
      </c>
      <c r="V399" s="8" t="e">
        <f t="shared" si="16"/>
        <v>#REF!</v>
      </c>
      <c r="W399" t="str">
        <f t="shared" si="17"/>
        <v>STRIKE</v>
      </c>
    </row>
    <row r="400" spans="12:23" x14ac:dyDescent="0.25">
      <c r="L400" t="s">
        <v>8101</v>
      </c>
      <c r="M400" s="10">
        <v>167796.09</v>
      </c>
      <c r="N400" s="13">
        <v>5.1606469822775111E-4</v>
      </c>
      <c r="O400" s="13">
        <f>IF(M400="","",IF(M400&gt;0,SUM($N$20:N400)))</f>
        <v>0.74985351159124602</v>
      </c>
      <c r="P400" s="8" t="e">
        <f>IF(M400="","",IF(M400&gt;0,IF(O400&gt;#REF!,"STRIKE",IF(O400&lt;#REF!,"GOOD"))))</f>
        <v>#REF!</v>
      </c>
      <c r="S400" s="8">
        <f t="shared" si="15"/>
        <v>1530</v>
      </c>
      <c r="T400" t="s">
        <v>10317</v>
      </c>
      <c r="U400" s="10">
        <v>23736.06</v>
      </c>
      <c r="V400" s="8" t="e">
        <f t="shared" si="16"/>
        <v>#REF!</v>
      </c>
      <c r="W400" t="str">
        <f t="shared" si="17"/>
        <v>STRIKE</v>
      </c>
    </row>
    <row r="401" spans="12:23" x14ac:dyDescent="0.25">
      <c r="L401" t="s">
        <v>6443</v>
      </c>
      <c r="M401" s="10">
        <v>166921.5</v>
      </c>
      <c r="N401" s="13">
        <v>5.1337485590530478E-4</v>
      </c>
      <c r="O401" s="13">
        <f>IF(M401="","",IF(M401&gt;0,SUM($N$20:N401)))</f>
        <v>0.75036688644715133</v>
      </c>
      <c r="P401" s="8" t="e">
        <f>IF(M401="","",IF(M401&gt;0,IF(O401&gt;#REF!,"STRIKE",IF(O401&lt;#REF!,"GOOD"))))</f>
        <v>#REF!</v>
      </c>
      <c r="S401" s="8">
        <f t="shared" si="15"/>
        <v>1529</v>
      </c>
      <c r="T401" t="s">
        <v>8834</v>
      </c>
      <c r="U401" s="10">
        <v>23890.1</v>
      </c>
      <c r="V401" s="8" t="e">
        <f t="shared" si="16"/>
        <v>#REF!</v>
      </c>
      <c r="W401" t="str">
        <f t="shared" si="17"/>
        <v>STRIKE</v>
      </c>
    </row>
    <row r="402" spans="12:23" x14ac:dyDescent="0.25">
      <c r="L402" t="s">
        <v>7354</v>
      </c>
      <c r="M402" s="10">
        <v>165959.79999999999</v>
      </c>
      <c r="N402" s="13">
        <v>5.1041710271638584E-4</v>
      </c>
      <c r="O402" s="13">
        <f>IF(M402="","",IF(M402&gt;0,SUM($N$20:N402)))</f>
        <v>0.7508773035498677</v>
      </c>
      <c r="P402" s="8" t="e">
        <f>IF(M402="","",IF(M402&gt;0,IF(O402&gt;#REF!,"STRIKE",IF(O402&lt;#REF!,"GOOD"))))</f>
        <v>#REF!</v>
      </c>
      <c r="S402" s="8">
        <f t="shared" si="15"/>
        <v>1528</v>
      </c>
      <c r="T402" t="s">
        <v>9953</v>
      </c>
      <c r="U402" s="10">
        <v>23990.58</v>
      </c>
      <c r="V402" s="8" t="e">
        <f t="shared" si="16"/>
        <v>#REF!</v>
      </c>
      <c r="W402" t="str">
        <f t="shared" si="17"/>
        <v>STRIKE</v>
      </c>
    </row>
    <row r="403" spans="12:23" x14ac:dyDescent="0.25">
      <c r="L403" t="s">
        <v>7246</v>
      </c>
      <c r="M403" s="10">
        <v>165716.76</v>
      </c>
      <c r="N403" s="13">
        <v>5.096696218647327E-4</v>
      </c>
      <c r="O403" s="13">
        <f>IF(M403="","",IF(M403&gt;0,SUM($N$20:N403)))</f>
        <v>0.75138697317173242</v>
      </c>
      <c r="P403" s="8" t="e">
        <f>IF(M403="","",IF(M403&gt;0,IF(O403&gt;#REF!,"STRIKE",IF(O403&lt;#REF!,"GOOD"))))</f>
        <v>#REF!</v>
      </c>
      <c r="S403" s="8">
        <f t="shared" si="15"/>
        <v>1527</v>
      </c>
      <c r="T403" t="s">
        <v>7388</v>
      </c>
      <c r="U403" s="10">
        <v>24026.27</v>
      </c>
      <c r="V403" s="8" t="e">
        <f t="shared" si="16"/>
        <v>#REF!</v>
      </c>
      <c r="W403" t="str">
        <f t="shared" si="17"/>
        <v>STRIKE</v>
      </c>
    </row>
    <row r="404" spans="12:23" x14ac:dyDescent="0.25">
      <c r="L404" t="s">
        <v>9359</v>
      </c>
      <c r="M404" s="10">
        <v>165643.75</v>
      </c>
      <c r="N404" s="13">
        <v>5.0944507620566751E-4</v>
      </c>
      <c r="O404" s="13">
        <f>IF(M404="","",IF(M404&gt;0,SUM($N$20:N404)))</f>
        <v>0.75189641824793807</v>
      </c>
      <c r="P404" s="8" t="e">
        <f>IF(M404="","",IF(M404&gt;0,IF(O404&gt;#REF!,"STRIKE",IF(O404&lt;#REF!,"GOOD"))))</f>
        <v>#REF!</v>
      </c>
      <c r="S404" s="8">
        <f t="shared" ref="S404:S467" si="18">IFERROR(_xlfn.RANK.AVG(U404,$U$20:$U$1048576),"")</f>
        <v>1526</v>
      </c>
      <c r="T404" t="s">
        <v>8610</v>
      </c>
      <c r="U404" s="10">
        <v>24048</v>
      </c>
      <c r="V404" s="8" t="e">
        <f t="shared" ref="V404:V467" si="19">IF(S404="","",IF(S404&lt;&gt;"",IF(S404&gt;$T$16,"STRIKE",IF(S404&lt;$T$16,"GOOD"))))</f>
        <v>#REF!</v>
      </c>
      <c r="W404" t="str">
        <f t="shared" ref="W404:W467" si="20">IF(S404="","",IF(S404&lt;&gt;"",IF(U404&lt;$U$16,"STRIKE",IF(U404&gt;=$U$16,"GOOD"))))</f>
        <v>STRIKE</v>
      </c>
    </row>
    <row r="405" spans="12:23" x14ac:dyDescent="0.25">
      <c r="L405" t="s">
        <v>8282</v>
      </c>
      <c r="M405" s="10">
        <v>163862.96</v>
      </c>
      <c r="N405" s="13">
        <v>5.0396817353196997E-4</v>
      </c>
      <c r="O405" s="13">
        <f>IF(M405="","",IF(M405&gt;0,SUM($N$20:N405)))</f>
        <v>0.75240038642147</v>
      </c>
      <c r="P405" s="8" t="e">
        <f>IF(M405="","",IF(M405&gt;0,IF(O405&gt;#REF!,"STRIKE",IF(O405&lt;#REF!,"GOOD"))))</f>
        <v>#REF!</v>
      </c>
      <c r="S405" s="8">
        <f t="shared" si="18"/>
        <v>1525</v>
      </c>
      <c r="T405" t="s">
        <v>7928</v>
      </c>
      <c r="U405" s="10">
        <v>24090.42</v>
      </c>
      <c r="V405" s="8" t="e">
        <f t="shared" si="19"/>
        <v>#REF!</v>
      </c>
      <c r="W405" t="str">
        <f t="shared" si="20"/>
        <v>STRIKE</v>
      </c>
    </row>
    <row r="406" spans="12:23" x14ac:dyDescent="0.25">
      <c r="L406" t="s">
        <v>8709</v>
      </c>
      <c r="M406" s="10">
        <v>162733.04999999999</v>
      </c>
      <c r="N406" s="13">
        <v>5.0049308264531981E-4</v>
      </c>
      <c r="O406" s="13">
        <f>IF(M406="","",IF(M406&gt;0,SUM($N$20:N406)))</f>
        <v>0.75290087950411533</v>
      </c>
      <c r="P406" s="8" t="e">
        <f>IF(M406="","",IF(M406&gt;0,IF(O406&gt;#REF!,"STRIKE",IF(O406&lt;#REF!,"GOOD"))))</f>
        <v>#REF!</v>
      </c>
      <c r="S406" s="8">
        <f t="shared" si="18"/>
        <v>1524</v>
      </c>
      <c r="T406" t="s">
        <v>8296</v>
      </c>
      <c r="U406" s="10">
        <v>24115.439999999999</v>
      </c>
      <c r="V406" s="8" t="e">
        <f t="shared" si="19"/>
        <v>#REF!</v>
      </c>
      <c r="W406" t="str">
        <f t="shared" si="20"/>
        <v>STRIKE</v>
      </c>
    </row>
    <row r="407" spans="12:23" x14ac:dyDescent="0.25">
      <c r="L407" t="s">
        <v>6994</v>
      </c>
      <c r="M407" s="10">
        <v>162434.93</v>
      </c>
      <c r="N407" s="13">
        <v>4.9957620068558138E-4</v>
      </c>
      <c r="O407" s="13">
        <f>IF(M407="","",IF(M407&gt;0,SUM($N$20:N407)))</f>
        <v>0.75340045570480096</v>
      </c>
      <c r="P407" s="8" t="e">
        <f>IF(M407="","",IF(M407&gt;0,IF(O407&gt;#REF!,"STRIKE",IF(O407&lt;#REF!,"GOOD"))))</f>
        <v>#REF!</v>
      </c>
      <c r="S407" s="8">
        <f t="shared" si="18"/>
        <v>1523</v>
      </c>
      <c r="T407" t="s">
        <v>8049</v>
      </c>
      <c r="U407" s="10">
        <v>24154.799999999999</v>
      </c>
      <c r="V407" s="8" t="e">
        <f t="shared" si="19"/>
        <v>#REF!</v>
      </c>
      <c r="W407" t="str">
        <f t="shared" si="20"/>
        <v>STRIKE</v>
      </c>
    </row>
    <row r="408" spans="12:23" x14ac:dyDescent="0.25">
      <c r="L408" t="s">
        <v>9353</v>
      </c>
      <c r="M408" s="10">
        <v>162220.79999999999</v>
      </c>
      <c r="N408" s="13">
        <v>4.9891763388684653E-4</v>
      </c>
      <c r="O408" s="13">
        <f>IF(M408="","",IF(M408&gt;0,SUM($N$20:N408)))</f>
        <v>0.75389937333868784</v>
      </c>
      <c r="P408" s="8" t="e">
        <f>IF(M408="","",IF(M408&gt;0,IF(O408&gt;#REF!,"STRIKE",IF(O408&lt;#REF!,"GOOD"))))</f>
        <v>#REF!</v>
      </c>
      <c r="S408" s="8">
        <f t="shared" si="18"/>
        <v>1522</v>
      </c>
      <c r="T408" t="s">
        <v>10296</v>
      </c>
      <c r="U408" s="10">
        <v>24197.56</v>
      </c>
      <c r="V408" s="8" t="e">
        <f t="shared" si="19"/>
        <v>#REF!</v>
      </c>
      <c r="W408" t="str">
        <f t="shared" si="20"/>
        <v>STRIKE</v>
      </c>
    </row>
    <row r="409" spans="12:23" x14ac:dyDescent="0.25">
      <c r="L409" t="s">
        <v>9796</v>
      </c>
      <c r="M409" s="10">
        <v>161742.73000000001</v>
      </c>
      <c r="N409" s="13">
        <v>4.9744730731200368E-4</v>
      </c>
      <c r="O409" s="13">
        <f>IF(M409="","",IF(M409&gt;0,SUM($N$20:N409)))</f>
        <v>0.75439682064599989</v>
      </c>
      <c r="P409" s="8" t="e">
        <f>IF(M409="","",IF(M409&gt;0,IF(O409&gt;#REF!,"STRIKE",IF(O409&lt;#REF!,"GOOD"))))</f>
        <v>#REF!</v>
      </c>
      <c r="S409" s="8">
        <f t="shared" si="18"/>
        <v>1521</v>
      </c>
      <c r="T409" t="s">
        <v>10420</v>
      </c>
      <c r="U409" s="10">
        <v>24212.52</v>
      </c>
      <c r="V409" s="8" t="e">
        <f t="shared" si="19"/>
        <v>#REF!</v>
      </c>
      <c r="W409" t="str">
        <f t="shared" si="20"/>
        <v>STRIKE</v>
      </c>
    </row>
    <row r="410" spans="12:23" x14ac:dyDescent="0.25">
      <c r="L410" t="s">
        <v>7318</v>
      </c>
      <c r="M410" s="10">
        <v>161629.07999999999</v>
      </c>
      <c r="N410" s="13">
        <v>4.9709777143811299E-4</v>
      </c>
      <c r="O410" s="13">
        <f>IF(M410="","",IF(M410&gt;0,SUM($N$20:N410)))</f>
        <v>0.75489391841743803</v>
      </c>
      <c r="P410" s="8" t="e">
        <f>IF(M410="","",IF(M410&gt;0,IF(O410&gt;#REF!,"STRIKE",IF(O410&lt;#REF!,"GOOD"))))</f>
        <v>#REF!</v>
      </c>
      <c r="S410" s="8">
        <f t="shared" si="18"/>
        <v>1520</v>
      </c>
      <c r="T410" t="s">
        <v>6709</v>
      </c>
      <c r="U410" s="10">
        <v>24274.560000000001</v>
      </c>
      <c r="V410" s="8" t="e">
        <f t="shared" si="19"/>
        <v>#REF!</v>
      </c>
      <c r="W410" t="str">
        <f t="shared" si="20"/>
        <v>STRIKE</v>
      </c>
    </row>
    <row r="411" spans="12:23" x14ac:dyDescent="0.25">
      <c r="L411" t="s">
        <v>7749</v>
      </c>
      <c r="M411" s="10">
        <v>160682.43</v>
      </c>
      <c r="N411" s="13">
        <v>4.9418630522589488E-4</v>
      </c>
      <c r="O411" s="13">
        <f>IF(M411="","",IF(M411&gt;0,SUM($N$20:N411)))</f>
        <v>0.75538810472266393</v>
      </c>
      <c r="P411" s="8" t="e">
        <f>IF(M411="","",IF(M411&gt;0,IF(O411&gt;#REF!,"STRIKE",IF(O411&lt;#REF!,"GOOD"))))</f>
        <v>#REF!</v>
      </c>
      <c r="S411" s="8">
        <f t="shared" si="18"/>
        <v>1519</v>
      </c>
      <c r="T411" t="s">
        <v>9515</v>
      </c>
      <c r="U411" s="10">
        <v>24308.52</v>
      </c>
      <c r="V411" s="8" t="e">
        <f t="shared" si="19"/>
        <v>#REF!</v>
      </c>
      <c r="W411" t="str">
        <f t="shared" si="20"/>
        <v>STRIKE</v>
      </c>
    </row>
    <row r="412" spans="12:23" x14ac:dyDescent="0.25">
      <c r="L412" t="s">
        <v>7386</v>
      </c>
      <c r="M412" s="10">
        <v>160059.9</v>
      </c>
      <c r="N412" s="13">
        <v>4.9227168518565611E-4</v>
      </c>
      <c r="O412" s="13">
        <f>IF(M412="","",IF(M412&gt;0,SUM($N$20:N412)))</f>
        <v>0.75588037640784955</v>
      </c>
      <c r="P412" s="8" t="e">
        <f>IF(M412="","",IF(M412&gt;0,IF(O412&gt;#REF!,"STRIKE",IF(O412&lt;#REF!,"GOOD"))))</f>
        <v>#REF!</v>
      </c>
      <c r="S412" s="8">
        <f t="shared" si="18"/>
        <v>1518</v>
      </c>
      <c r="T412" t="s">
        <v>7571</v>
      </c>
      <c r="U412" s="10">
        <v>24329.4</v>
      </c>
      <c r="V412" s="8" t="e">
        <f t="shared" si="19"/>
        <v>#REF!</v>
      </c>
      <c r="W412" t="str">
        <f t="shared" si="20"/>
        <v>STRIKE</v>
      </c>
    </row>
    <row r="413" spans="12:23" x14ac:dyDescent="0.25">
      <c r="L413" t="s">
        <v>8039</v>
      </c>
      <c r="M413" s="10">
        <v>159852.42000000001</v>
      </c>
      <c r="N413" s="13">
        <v>4.9163357077197526E-4</v>
      </c>
      <c r="O413" s="13">
        <f>IF(M413="","",IF(M413&gt;0,SUM($N$20:N413)))</f>
        <v>0.75637200997862153</v>
      </c>
      <c r="P413" s="8" t="e">
        <f>IF(M413="","",IF(M413&gt;0,IF(O413&gt;#REF!,"STRIKE",IF(O413&lt;#REF!,"GOOD"))))</f>
        <v>#REF!</v>
      </c>
      <c r="S413" s="8">
        <f t="shared" si="18"/>
        <v>1517</v>
      </c>
      <c r="T413" t="s">
        <v>6409</v>
      </c>
      <c r="U413" s="10">
        <v>24346.9</v>
      </c>
      <c r="V413" s="8" t="e">
        <f t="shared" si="19"/>
        <v>#REF!</v>
      </c>
      <c r="W413" t="str">
        <f t="shared" si="20"/>
        <v>STRIKE</v>
      </c>
    </row>
    <row r="414" spans="12:23" x14ac:dyDescent="0.25">
      <c r="L414" t="s">
        <v>9909</v>
      </c>
      <c r="M414" s="10">
        <v>159062.94</v>
      </c>
      <c r="N414" s="13">
        <v>4.8920548822275231E-4</v>
      </c>
      <c r="O414" s="13">
        <f>IF(M414="","",IF(M414&gt;0,SUM($N$20:N414)))</f>
        <v>0.75686121546684426</v>
      </c>
      <c r="P414" s="8" t="e">
        <f>IF(M414="","",IF(M414&gt;0,IF(O414&gt;#REF!,"STRIKE",IF(O414&lt;#REF!,"GOOD"))))</f>
        <v>#REF!</v>
      </c>
      <c r="S414" s="8">
        <f t="shared" si="18"/>
        <v>1516</v>
      </c>
      <c r="T414" t="s">
        <v>8640</v>
      </c>
      <c r="U414" s="10">
        <v>24398.799999999999</v>
      </c>
      <c r="V414" s="8" t="e">
        <f t="shared" si="19"/>
        <v>#REF!</v>
      </c>
      <c r="W414" t="str">
        <f t="shared" si="20"/>
        <v>STRIKE</v>
      </c>
    </row>
    <row r="415" spans="12:23" x14ac:dyDescent="0.25">
      <c r="L415" t="s">
        <v>9389</v>
      </c>
      <c r="M415" s="10">
        <v>157912.64000000001</v>
      </c>
      <c r="N415" s="13">
        <v>4.8566768694042578E-4</v>
      </c>
      <c r="O415" s="13">
        <f>IF(M415="","",IF(M415&gt;0,SUM($N$20:N415)))</f>
        <v>0.75734688315378473</v>
      </c>
      <c r="P415" s="8" t="e">
        <f>IF(M415="","",IF(M415&gt;0,IF(O415&gt;#REF!,"STRIKE",IF(O415&lt;#REF!,"GOOD"))))</f>
        <v>#REF!</v>
      </c>
      <c r="S415" s="8">
        <f t="shared" si="18"/>
        <v>1515</v>
      </c>
      <c r="T415" t="s">
        <v>7745</v>
      </c>
      <c r="U415" s="10">
        <v>24444.45</v>
      </c>
      <c r="V415" s="8" t="e">
        <f t="shared" si="19"/>
        <v>#REF!</v>
      </c>
      <c r="W415" t="str">
        <f t="shared" si="20"/>
        <v>STRIKE</v>
      </c>
    </row>
    <row r="416" spans="12:23" x14ac:dyDescent="0.25">
      <c r="L416" t="s">
        <v>10590</v>
      </c>
      <c r="M416" s="10">
        <v>157449.60000000001</v>
      </c>
      <c r="N416" s="13">
        <v>4.8424358583135113E-4</v>
      </c>
      <c r="O416" s="13">
        <f>IF(M416="","",IF(M416&gt;0,SUM($N$20:N416)))</f>
        <v>0.75783112673961606</v>
      </c>
      <c r="P416" s="8" t="e">
        <f>IF(M416="","",IF(M416&gt;0,IF(O416&gt;#REF!,"STRIKE",IF(O416&lt;#REF!,"GOOD"))))</f>
        <v>#REF!</v>
      </c>
      <c r="S416" s="8">
        <f t="shared" si="18"/>
        <v>1514</v>
      </c>
      <c r="T416" t="s">
        <v>9673</v>
      </c>
      <c r="U416" s="10">
        <v>24453.66</v>
      </c>
      <c r="V416" s="8" t="e">
        <f t="shared" si="19"/>
        <v>#REF!</v>
      </c>
      <c r="W416" t="str">
        <f t="shared" si="20"/>
        <v>STRIKE</v>
      </c>
    </row>
    <row r="417" spans="12:23" x14ac:dyDescent="0.25">
      <c r="L417" t="s">
        <v>6522</v>
      </c>
      <c r="M417" s="10">
        <v>157080.32000000001</v>
      </c>
      <c r="N417" s="13">
        <v>4.8310784797380308E-4</v>
      </c>
      <c r="O417" s="13">
        <f>IF(M417="","",IF(M417&gt;0,SUM($N$20:N417)))</f>
        <v>0.75831423458758984</v>
      </c>
      <c r="P417" s="8" t="e">
        <f>IF(M417="","",IF(M417&gt;0,IF(O417&gt;#REF!,"STRIKE",IF(O417&lt;#REF!,"GOOD"))))</f>
        <v>#REF!</v>
      </c>
      <c r="S417" s="8">
        <f t="shared" si="18"/>
        <v>1513</v>
      </c>
      <c r="T417" t="s">
        <v>8225</v>
      </c>
      <c r="U417" s="10">
        <v>24455.33</v>
      </c>
      <c r="V417" s="8" t="e">
        <f t="shared" si="19"/>
        <v>#REF!</v>
      </c>
      <c r="W417" t="str">
        <f t="shared" si="20"/>
        <v>STRIKE</v>
      </c>
    </row>
    <row r="418" spans="12:23" x14ac:dyDescent="0.25">
      <c r="L418" t="s">
        <v>8612</v>
      </c>
      <c r="M418" s="10">
        <v>156746.51</v>
      </c>
      <c r="N418" s="13">
        <v>4.8208119975503107E-4</v>
      </c>
      <c r="O418" s="13">
        <f>IF(M418="","",IF(M418&gt;0,SUM($N$20:N418)))</f>
        <v>0.75879631578734485</v>
      </c>
      <c r="P418" s="8" t="e">
        <f>IF(M418="","",IF(M418&gt;0,IF(O418&gt;#REF!,"STRIKE",IF(O418&lt;#REF!,"GOOD"))))</f>
        <v>#REF!</v>
      </c>
      <c r="S418" s="8">
        <f t="shared" si="18"/>
        <v>1512</v>
      </c>
      <c r="T418" t="s">
        <v>8798</v>
      </c>
      <c r="U418" s="10">
        <v>24517.68</v>
      </c>
      <c r="V418" s="8" t="e">
        <f t="shared" si="19"/>
        <v>#REF!</v>
      </c>
      <c r="W418" t="str">
        <f t="shared" si="20"/>
        <v>STRIKE</v>
      </c>
    </row>
    <row r="419" spans="12:23" x14ac:dyDescent="0.25">
      <c r="L419" t="s">
        <v>7900</v>
      </c>
      <c r="M419" s="10">
        <v>156731.54</v>
      </c>
      <c r="N419" s="13">
        <v>4.8203515882206017E-4</v>
      </c>
      <c r="O419" s="13">
        <f>IF(M419="","",IF(M419&gt;0,SUM($N$20:N419)))</f>
        <v>0.75927835094616691</v>
      </c>
      <c r="P419" s="8" t="e">
        <f>IF(M419="","",IF(M419&gt;0,IF(O419&gt;#REF!,"STRIKE",IF(O419&lt;#REF!,"GOOD"))))</f>
        <v>#REF!</v>
      </c>
      <c r="S419" s="8">
        <f t="shared" si="18"/>
        <v>1511</v>
      </c>
      <c r="T419" t="s">
        <v>10177</v>
      </c>
      <c r="U419" s="10">
        <v>24614.7</v>
      </c>
      <c r="V419" s="8" t="e">
        <f t="shared" si="19"/>
        <v>#REF!</v>
      </c>
      <c r="W419" t="str">
        <f t="shared" si="20"/>
        <v>STRIKE</v>
      </c>
    </row>
    <row r="420" spans="12:23" x14ac:dyDescent="0.25">
      <c r="L420" t="s">
        <v>6394</v>
      </c>
      <c r="M420" s="10">
        <v>156568.95000000001</v>
      </c>
      <c r="N420" s="13">
        <v>4.8153510569635955E-4</v>
      </c>
      <c r="O420" s="13">
        <f>IF(M420="","",IF(M420&gt;0,SUM($N$20:N420)))</f>
        <v>0.75975988605186329</v>
      </c>
      <c r="P420" s="8" t="e">
        <f>IF(M420="","",IF(M420&gt;0,IF(O420&gt;#REF!,"STRIKE",IF(O420&lt;#REF!,"GOOD"))))</f>
        <v>#REF!</v>
      </c>
      <c r="S420" s="8">
        <f t="shared" si="18"/>
        <v>1510</v>
      </c>
      <c r="T420" t="s">
        <v>10692</v>
      </c>
      <c r="U420" s="10">
        <v>24811.68</v>
      </c>
      <c r="V420" s="8" t="e">
        <f t="shared" si="19"/>
        <v>#REF!</v>
      </c>
      <c r="W420" t="str">
        <f t="shared" si="20"/>
        <v>STRIKE</v>
      </c>
    </row>
    <row r="421" spans="12:23" x14ac:dyDescent="0.25">
      <c r="L421" t="s">
        <v>9804</v>
      </c>
      <c r="M421" s="10">
        <v>156339.84</v>
      </c>
      <c r="N421" s="13">
        <v>4.8083046720918759E-4</v>
      </c>
      <c r="O421" s="13">
        <f>IF(M421="","",IF(M421&gt;0,SUM($N$20:N421)))</f>
        <v>0.76024071651907243</v>
      </c>
      <c r="P421" s="8" t="e">
        <f>IF(M421="","",IF(M421&gt;0,IF(O421&gt;#REF!,"STRIKE",IF(O421&lt;#REF!,"GOOD"))))</f>
        <v>#REF!</v>
      </c>
      <c r="S421" s="8">
        <f t="shared" si="18"/>
        <v>1509</v>
      </c>
      <c r="T421" t="s">
        <v>7005</v>
      </c>
      <c r="U421" s="10">
        <v>24838.95</v>
      </c>
      <c r="V421" s="8" t="e">
        <f t="shared" si="19"/>
        <v>#REF!</v>
      </c>
      <c r="W421" t="str">
        <f t="shared" si="20"/>
        <v>STRIKE</v>
      </c>
    </row>
    <row r="422" spans="12:23" x14ac:dyDescent="0.25">
      <c r="L422" t="s">
        <v>6693</v>
      </c>
      <c r="M422" s="10">
        <v>156310.32</v>
      </c>
      <c r="N422" s="13">
        <v>4.8073967707282813E-4</v>
      </c>
      <c r="O422" s="13">
        <f>IF(M422="","",IF(M422&gt;0,SUM($N$20:N422)))</f>
        <v>0.76072145619614528</v>
      </c>
      <c r="P422" s="8" t="e">
        <f>IF(M422="","",IF(M422&gt;0,IF(O422&gt;#REF!,"STRIKE",IF(O422&lt;#REF!,"GOOD"))))</f>
        <v>#REF!</v>
      </c>
      <c r="S422" s="8">
        <f t="shared" si="18"/>
        <v>1508</v>
      </c>
      <c r="T422" t="s">
        <v>10449</v>
      </c>
      <c r="U422" s="10">
        <v>24871.200000000001</v>
      </c>
      <c r="V422" s="8" t="e">
        <f t="shared" si="19"/>
        <v>#REF!</v>
      </c>
      <c r="W422" t="str">
        <f t="shared" si="20"/>
        <v>STRIKE</v>
      </c>
    </row>
    <row r="423" spans="12:23" x14ac:dyDescent="0.25">
      <c r="L423" t="s">
        <v>10456</v>
      </c>
      <c r="M423" s="10">
        <v>155869.25</v>
      </c>
      <c r="N423" s="13">
        <v>4.7938314572309695E-4</v>
      </c>
      <c r="O423" s="13">
        <f>IF(M423="","",IF(M423&gt;0,SUM($N$20:N423)))</f>
        <v>0.76120083934186833</v>
      </c>
      <c r="P423" s="8" t="e">
        <f>IF(M423="","",IF(M423&gt;0,IF(O423&gt;#REF!,"STRIKE",IF(O423&lt;#REF!,"GOOD"))))</f>
        <v>#REF!</v>
      </c>
      <c r="S423" s="8">
        <f t="shared" si="18"/>
        <v>1507</v>
      </c>
      <c r="T423" t="s">
        <v>8563</v>
      </c>
      <c r="U423" s="10">
        <v>24942.42</v>
      </c>
      <c r="V423" s="8" t="e">
        <f t="shared" si="19"/>
        <v>#REF!</v>
      </c>
      <c r="W423" t="str">
        <f t="shared" si="20"/>
        <v>STRIKE</v>
      </c>
    </row>
    <row r="424" spans="12:23" x14ac:dyDescent="0.25">
      <c r="L424" t="s">
        <v>10058</v>
      </c>
      <c r="M424" s="10">
        <v>155736</v>
      </c>
      <c r="N424" s="13">
        <v>4.7897332913536333E-4</v>
      </c>
      <c r="O424" s="13">
        <f>IF(M424="","",IF(M424&gt;0,SUM($N$20:N424)))</f>
        <v>0.76167981267100371</v>
      </c>
      <c r="P424" s="8" t="e">
        <f>IF(M424="","",IF(M424&gt;0,IF(O424&gt;#REF!,"STRIKE",IF(O424&lt;#REF!,"GOOD"))))</f>
        <v>#REF!</v>
      </c>
      <c r="S424" s="8">
        <f t="shared" si="18"/>
        <v>1506</v>
      </c>
      <c r="T424" t="s">
        <v>9407</v>
      </c>
      <c r="U424" s="10">
        <v>24964.799999999999</v>
      </c>
      <c r="V424" s="8" t="e">
        <f t="shared" si="19"/>
        <v>#REF!</v>
      </c>
      <c r="W424" t="str">
        <f t="shared" si="20"/>
        <v>STRIKE</v>
      </c>
    </row>
    <row r="425" spans="12:23" x14ac:dyDescent="0.25">
      <c r="L425" t="s">
        <v>6699</v>
      </c>
      <c r="M425" s="10">
        <v>155443.20000000001</v>
      </c>
      <c r="N425" s="13">
        <v>4.7807280908366797E-4</v>
      </c>
      <c r="O425" s="13">
        <f>IF(M425="","",IF(M425&gt;0,SUM($N$20:N425)))</f>
        <v>0.76215788548008734</v>
      </c>
      <c r="P425" s="8" t="e">
        <f>IF(M425="","",IF(M425&gt;0,IF(O425&gt;#REF!,"STRIKE",IF(O425&lt;#REF!,"GOOD"))))</f>
        <v>#REF!</v>
      </c>
      <c r="S425" s="8">
        <f t="shared" si="18"/>
        <v>1505</v>
      </c>
      <c r="T425" t="s">
        <v>9783</v>
      </c>
      <c r="U425" s="10">
        <v>24980.48</v>
      </c>
      <c r="V425" s="8" t="e">
        <f t="shared" si="19"/>
        <v>#REF!</v>
      </c>
      <c r="W425" t="str">
        <f t="shared" si="20"/>
        <v>STRIKE</v>
      </c>
    </row>
    <row r="426" spans="12:23" x14ac:dyDescent="0.25">
      <c r="L426" t="s">
        <v>8434</v>
      </c>
      <c r="M426" s="10">
        <v>155217.92000000001</v>
      </c>
      <c r="N426" s="13">
        <v>4.7737994994006844E-4</v>
      </c>
      <c r="O426" s="13">
        <f>IF(M426="","",IF(M426&gt;0,SUM($N$20:N426)))</f>
        <v>0.76263526543002735</v>
      </c>
      <c r="P426" s="8" t="e">
        <f>IF(M426="","",IF(M426&gt;0,IF(O426&gt;#REF!,"STRIKE",IF(O426&lt;#REF!,"GOOD"))))</f>
        <v>#REF!</v>
      </c>
      <c r="S426" s="8">
        <f t="shared" si="18"/>
        <v>1504</v>
      </c>
      <c r="T426" t="s">
        <v>7577</v>
      </c>
      <c r="U426" s="10">
        <v>24986.1</v>
      </c>
      <c r="V426" s="8" t="e">
        <f t="shared" si="19"/>
        <v>#REF!</v>
      </c>
      <c r="W426" t="str">
        <f t="shared" si="20"/>
        <v>STRIKE</v>
      </c>
    </row>
    <row r="427" spans="12:23" x14ac:dyDescent="0.25">
      <c r="L427" t="s">
        <v>8063</v>
      </c>
      <c r="M427" s="10">
        <v>154950.68</v>
      </c>
      <c r="N427" s="13">
        <v>4.7655804086009886E-4</v>
      </c>
      <c r="O427" s="13">
        <f>IF(M427="","",IF(M427&gt;0,SUM($N$20:N427)))</f>
        <v>0.76311182347088746</v>
      </c>
      <c r="P427" s="8" t="e">
        <f>IF(M427="","",IF(M427&gt;0,IF(O427&gt;#REF!,"STRIKE",IF(O427&lt;#REF!,"GOOD"))))</f>
        <v>#REF!</v>
      </c>
      <c r="S427" s="8">
        <f t="shared" si="18"/>
        <v>1503</v>
      </c>
      <c r="T427" t="s">
        <v>7402</v>
      </c>
      <c r="U427" s="10">
        <v>25000.2</v>
      </c>
      <c r="V427" s="8" t="e">
        <f t="shared" si="19"/>
        <v>#REF!</v>
      </c>
      <c r="W427" t="str">
        <f t="shared" si="20"/>
        <v>STRIKE</v>
      </c>
    </row>
    <row r="428" spans="12:23" x14ac:dyDescent="0.25">
      <c r="L428" t="s">
        <v>6538</v>
      </c>
      <c r="M428" s="10">
        <v>154508.59</v>
      </c>
      <c r="N428" s="13">
        <v>4.7519837245281054E-4</v>
      </c>
      <c r="O428" s="13">
        <f>IF(M428="","",IF(M428&gt;0,SUM($N$20:N428)))</f>
        <v>0.76358702184334026</v>
      </c>
      <c r="P428" s="8" t="e">
        <f>IF(M428="","",IF(M428&gt;0,IF(O428&gt;#REF!,"STRIKE",IF(O428&lt;#REF!,"GOOD"))))</f>
        <v>#REF!</v>
      </c>
      <c r="S428" s="8">
        <f t="shared" si="18"/>
        <v>1502</v>
      </c>
      <c r="T428" t="s">
        <v>9539</v>
      </c>
      <c r="U428" s="10">
        <v>25049.040000000001</v>
      </c>
      <c r="V428" s="8" t="e">
        <f t="shared" si="19"/>
        <v>#REF!</v>
      </c>
      <c r="W428" t="str">
        <f t="shared" si="20"/>
        <v>STRIKE</v>
      </c>
    </row>
    <row r="429" spans="12:23" x14ac:dyDescent="0.25">
      <c r="L429" t="s">
        <v>7882</v>
      </c>
      <c r="M429" s="10">
        <v>154476.57</v>
      </c>
      <c r="N429" s="13">
        <v>4.7509989344988952E-4</v>
      </c>
      <c r="O429" s="13">
        <f>IF(M429="","",IF(M429&gt;0,SUM($N$20:N429)))</f>
        <v>0.76406212173679011</v>
      </c>
      <c r="P429" s="8" t="e">
        <f>IF(M429="","",IF(M429&gt;0,IF(O429&gt;#REF!,"STRIKE",IF(O429&lt;#REF!,"GOOD"))))</f>
        <v>#REF!</v>
      </c>
      <c r="S429" s="8">
        <f t="shared" si="18"/>
        <v>1501</v>
      </c>
      <c r="T429" t="s">
        <v>6836</v>
      </c>
      <c r="U429" s="10">
        <v>25138.61</v>
      </c>
      <c r="V429" s="8" t="e">
        <f t="shared" si="19"/>
        <v>#REF!</v>
      </c>
      <c r="W429" t="str">
        <f t="shared" si="20"/>
        <v>STRIKE</v>
      </c>
    </row>
    <row r="430" spans="12:23" x14ac:dyDescent="0.25">
      <c r="L430" t="s">
        <v>7142</v>
      </c>
      <c r="M430" s="10">
        <v>152769.56</v>
      </c>
      <c r="N430" s="13">
        <v>4.6984990460615804E-4</v>
      </c>
      <c r="O430" s="13">
        <f>IF(M430="","",IF(M430&gt;0,SUM($N$20:N430)))</f>
        <v>0.7645319716413963</v>
      </c>
      <c r="P430" s="8" t="e">
        <f>IF(M430="","",IF(M430&gt;0,IF(O430&gt;#REF!,"STRIKE",IF(O430&lt;#REF!,"GOOD"))))</f>
        <v>#REF!</v>
      </c>
      <c r="S430" s="8">
        <f t="shared" si="18"/>
        <v>1500</v>
      </c>
      <c r="T430" t="s">
        <v>7200</v>
      </c>
      <c r="U430" s="10">
        <v>25167.64</v>
      </c>
      <c r="V430" s="8" t="e">
        <f t="shared" si="19"/>
        <v>#REF!</v>
      </c>
      <c r="W430" t="str">
        <f t="shared" si="20"/>
        <v>STRIKE</v>
      </c>
    </row>
    <row r="431" spans="12:23" x14ac:dyDescent="0.25">
      <c r="L431" t="s">
        <v>6334</v>
      </c>
      <c r="M431" s="10">
        <v>152531.03</v>
      </c>
      <c r="N431" s="13">
        <v>4.6911629446978205E-4</v>
      </c>
      <c r="O431" s="13">
        <f>IF(M431="","",IF(M431&gt;0,SUM($N$20:N431)))</f>
        <v>0.76500108793586608</v>
      </c>
      <c r="P431" s="8" t="e">
        <f>IF(M431="","",IF(M431&gt;0,IF(O431&gt;#REF!,"STRIKE",IF(O431&lt;#REF!,"GOOD"))))</f>
        <v>#REF!</v>
      </c>
      <c r="S431" s="8">
        <f t="shared" si="18"/>
        <v>1499</v>
      </c>
      <c r="T431" t="s">
        <v>6633</v>
      </c>
      <c r="U431" s="10">
        <v>25170.32</v>
      </c>
      <c r="V431" s="8" t="e">
        <f t="shared" si="19"/>
        <v>#REF!</v>
      </c>
      <c r="W431" t="str">
        <f t="shared" si="20"/>
        <v>STRIKE</v>
      </c>
    </row>
    <row r="432" spans="12:23" x14ac:dyDescent="0.25">
      <c r="L432" t="s">
        <v>7902</v>
      </c>
      <c r="M432" s="10">
        <v>152439.84</v>
      </c>
      <c r="N432" s="13">
        <v>4.6883583537308084E-4</v>
      </c>
      <c r="O432" s="13">
        <f>IF(M432="","",IF(M432&gt;0,SUM($N$20:N432)))</f>
        <v>0.76546992377123912</v>
      </c>
      <c r="P432" s="8" t="e">
        <f>IF(M432="","",IF(M432&gt;0,IF(O432&gt;#REF!,"STRIKE",IF(O432&lt;#REF!,"GOOD"))))</f>
        <v>#REF!</v>
      </c>
      <c r="S432" s="8">
        <f t="shared" si="18"/>
        <v>1498</v>
      </c>
      <c r="T432" t="s">
        <v>7856</v>
      </c>
      <c r="U432" s="10">
        <v>25296.12</v>
      </c>
      <c r="V432" s="8" t="e">
        <f t="shared" si="19"/>
        <v>#REF!</v>
      </c>
      <c r="W432" t="str">
        <f t="shared" si="20"/>
        <v>STRIKE</v>
      </c>
    </row>
    <row r="433" spans="12:23" x14ac:dyDescent="0.25">
      <c r="L433" t="s">
        <v>8782</v>
      </c>
      <c r="M433" s="10">
        <v>151604.29</v>
      </c>
      <c r="N433" s="13">
        <v>4.6626606239086066E-4</v>
      </c>
      <c r="O433" s="13">
        <f>IF(M433="","",IF(M433&gt;0,SUM($N$20:N433)))</f>
        <v>0.76593618983362999</v>
      </c>
      <c r="P433" s="8" t="e">
        <f>IF(M433="","",IF(M433&gt;0,IF(O433&gt;#REF!,"STRIKE",IF(O433&lt;#REF!,"GOOD"))))</f>
        <v>#REF!</v>
      </c>
      <c r="S433" s="8">
        <f t="shared" si="18"/>
        <v>1497</v>
      </c>
      <c r="T433" t="s">
        <v>8932</v>
      </c>
      <c r="U433" s="10">
        <v>25311.43</v>
      </c>
      <c r="V433" s="8" t="e">
        <f t="shared" si="19"/>
        <v>#REF!</v>
      </c>
      <c r="W433" t="str">
        <f t="shared" si="20"/>
        <v>STRIKE</v>
      </c>
    </row>
    <row r="434" spans="12:23" x14ac:dyDescent="0.25">
      <c r="L434" t="s">
        <v>6449</v>
      </c>
      <c r="M434" s="10">
        <v>151262.32</v>
      </c>
      <c r="N434" s="13">
        <v>4.6521431771163156E-4</v>
      </c>
      <c r="O434" s="13">
        <f>IF(M434="","",IF(M434&gt;0,SUM($N$20:N434)))</f>
        <v>0.76640140415134161</v>
      </c>
      <c r="P434" s="8" t="e">
        <f>IF(M434="","",IF(M434&gt;0,IF(O434&gt;#REF!,"STRIKE",IF(O434&lt;#REF!,"GOOD"))))</f>
        <v>#REF!</v>
      </c>
      <c r="S434" s="8">
        <f t="shared" si="18"/>
        <v>1496</v>
      </c>
      <c r="T434" t="s">
        <v>10527</v>
      </c>
      <c r="U434" s="10">
        <v>25317.599999999999</v>
      </c>
      <c r="V434" s="8" t="e">
        <f t="shared" si="19"/>
        <v>#REF!</v>
      </c>
      <c r="W434" t="str">
        <f t="shared" si="20"/>
        <v>STRIKE</v>
      </c>
    </row>
    <row r="435" spans="12:23" x14ac:dyDescent="0.25">
      <c r="L435" t="s">
        <v>7296</v>
      </c>
      <c r="M435" s="10">
        <v>149930.12</v>
      </c>
      <c r="N435" s="13">
        <v>4.6111707449828247E-4</v>
      </c>
      <c r="O435" s="13">
        <f>IF(M435="","",IF(M435&gt;0,SUM($N$20:N435)))</f>
        <v>0.76686252122583987</v>
      </c>
      <c r="P435" s="8" t="e">
        <f>IF(M435="","",IF(M435&gt;0,IF(O435&gt;#REF!,"STRIKE",IF(O435&lt;#REF!,"GOOD"))))</f>
        <v>#REF!</v>
      </c>
      <c r="S435" s="8">
        <f t="shared" si="18"/>
        <v>1495</v>
      </c>
      <c r="T435" t="s">
        <v>9880</v>
      </c>
      <c r="U435" s="10">
        <v>25331.759999999998</v>
      </c>
      <c r="V435" s="8" t="e">
        <f t="shared" si="19"/>
        <v>#REF!</v>
      </c>
      <c r="W435" t="str">
        <f t="shared" si="20"/>
        <v>STRIKE</v>
      </c>
    </row>
    <row r="436" spans="12:23" x14ac:dyDescent="0.25">
      <c r="L436" t="s">
        <v>7583</v>
      </c>
      <c r="M436" s="10">
        <v>149924.54</v>
      </c>
      <c r="N436" s="13">
        <v>4.6109991294811698E-4</v>
      </c>
      <c r="O436" s="13">
        <f>IF(M436="","",IF(M436&gt;0,SUM($N$20:N436)))</f>
        <v>0.76732362113878794</v>
      </c>
      <c r="P436" s="8" t="e">
        <f>IF(M436="","",IF(M436&gt;0,IF(O436&gt;#REF!,"STRIKE",IF(O436&lt;#REF!,"GOOD"))))</f>
        <v>#REF!</v>
      </c>
      <c r="S436" s="8">
        <f t="shared" si="18"/>
        <v>1494</v>
      </c>
      <c r="T436" t="s">
        <v>6354</v>
      </c>
      <c r="U436" s="10">
        <v>25337.67</v>
      </c>
      <c r="V436" s="8" t="e">
        <f t="shared" si="19"/>
        <v>#REF!</v>
      </c>
      <c r="W436" t="str">
        <f t="shared" si="20"/>
        <v>STRIKE</v>
      </c>
    </row>
    <row r="437" spans="12:23" x14ac:dyDescent="0.25">
      <c r="L437" t="s">
        <v>8294</v>
      </c>
      <c r="M437" s="10">
        <v>149576.82999999999</v>
      </c>
      <c r="N437" s="13">
        <v>4.6003051463126241E-4</v>
      </c>
      <c r="O437" s="13">
        <f>IF(M437="","",IF(M437&gt;0,SUM($N$20:N437)))</f>
        <v>0.76778365165341922</v>
      </c>
      <c r="P437" s="8" t="e">
        <f>IF(M437="","",IF(M437&gt;0,IF(O437&gt;#REF!,"STRIKE",IF(O437&lt;#REF!,"GOOD"))))</f>
        <v>#REF!</v>
      </c>
      <c r="S437" s="8">
        <f t="shared" si="18"/>
        <v>1493</v>
      </c>
      <c r="T437" t="s">
        <v>7682</v>
      </c>
      <c r="U437" s="10">
        <v>25350.6</v>
      </c>
      <c r="V437" s="8" t="e">
        <f t="shared" si="19"/>
        <v>#REF!</v>
      </c>
      <c r="W437" t="str">
        <f t="shared" si="20"/>
        <v>STRIKE</v>
      </c>
    </row>
    <row r="438" spans="12:23" x14ac:dyDescent="0.25">
      <c r="L438" t="s">
        <v>7370</v>
      </c>
      <c r="M438" s="10">
        <v>149553.29999999999</v>
      </c>
      <c r="N438" s="13">
        <v>4.5995814701918454E-4</v>
      </c>
      <c r="O438" s="13">
        <f>IF(M438="","",IF(M438&gt;0,SUM($N$20:N438)))</f>
        <v>0.76824360980043838</v>
      </c>
      <c r="P438" s="8" t="e">
        <f>IF(M438="","",IF(M438&gt;0,IF(O438&gt;#REF!,"STRIKE",IF(O438&lt;#REF!,"GOOD"))))</f>
        <v>#REF!</v>
      </c>
      <c r="S438" s="8">
        <f t="shared" si="18"/>
        <v>1492</v>
      </c>
      <c r="T438" t="s">
        <v>6579</v>
      </c>
      <c r="U438" s="10">
        <v>25357.02</v>
      </c>
      <c r="V438" s="8" t="e">
        <f t="shared" si="19"/>
        <v>#REF!</v>
      </c>
      <c r="W438" t="str">
        <f t="shared" si="20"/>
        <v>STRIKE</v>
      </c>
    </row>
    <row r="439" spans="12:23" x14ac:dyDescent="0.25">
      <c r="L439" t="s">
        <v>7445</v>
      </c>
      <c r="M439" s="10">
        <v>149521.79999999999</v>
      </c>
      <c r="N439" s="13">
        <v>4.5986126730050827E-4</v>
      </c>
      <c r="O439" s="13">
        <f>IF(M439="","",IF(M439&gt;0,SUM($N$20:N439)))</f>
        <v>0.76870347106773884</v>
      </c>
      <c r="P439" s="8" t="e">
        <f>IF(M439="","",IF(M439&gt;0,IF(O439&gt;#REF!,"STRIKE",IF(O439&lt;#REF!,"GOOD"))))</f>
        <v>#REF!</v>
      </c>
      <c r="S439" s="8">
        <f t="shared" si="18"/>
        <v>1491</v>
      </c>
      <c r="T439" t="s">
        <v>8786</v>
      </c>
      <c r="U439" s="10">
        <v>25370.52</v>
      </c>
      <c r="V439" s="8" t="e">
        <f t="shared" si="19"/>
        <v>#REF!</v>
      </c>
      <c r="W439" t="str">
        <f t="shared" si="20"/>
        <v>STRIKE</v>
      </c>
    </row>
    <row r="440" spans="12:23" x14ac:dyDescent="0.25">
      <c r="L440" t="s">
        <v>7886</v>
      </c>
      <c r="M440" s="10">
        <v>149312.07</v>
      </c>
      <c r="N440" s="13">
        <v>4.5921623290692202E-4</v>
      </c>
      <c r="O440" s="13">
        <f>IF(M440="","",IF(M440&gt;0,SUM($N$20:N440)))</f>
        <v>0.76916268730064574</v>
      </c>
      <c r="P440" s="8" t="e">
        <f>IF(M440="","",IF(M440&gt;0,IF(O440&gt;#REF!,"STRIKE",IF(O440&lt;#REF!,"GOOD"))))</f>
        <v>#REF!</v>
      </c>
      <c r="S440" s="8">
        <f t="shared" si="18"/>
        <v>1490</v>
      </c>
      <c r="T440" t="s">
        <v>7557</v>
      </c>
      <c r="U440" s="10">
        <v>25543.26</v>
      </c>
      <c r="V440" s="8" t="e">
        <f t="shared" si="19"/>
        <v>#REF!</v>
      </c>
      <c r="W440" t="str">
        <f t="shared" si="20"/>
        <v>STRIKE</v>
      </c>
    </row>
    <row r="441" spans="12:23" x14ac:dyDescent="0.25">
      <c r="L441" t="s">
        <v>7432</v>
      </c>
      <c r="M441" s="10">
        <v>148794.6</v>
      </c>
      <c r="N441" s="13">
        <v>4.5762472979506814E-4</v>
      </c>
      <c r="O441" s="13">
        <f>IF(M441="","",IF(M441&gt;0,SUM($N$20:N441)))</f>
        <v>0.76962031203044079</v>
      </c>
      <c r="P441" s="8" t="e">
        <f>IF(M441="","",IF(M441&gt;0,IF(O441&gt;#REF!,"STRIKE",IF(O441&lt;#REF!,"GOOD"))))</f>
        <v>#REF!</v>
      </c>
      <c r="S441" s="8">
        <f t="shared" si="18"/>
        <v>1489</v>
      </c>
      <c r="T441" t="s">
        <v>7530</v>
      </c>
      <c r="U441" s="10">
        <v>25612.05</v>
      </c>
      <c r="V441" s="8" t="e">
        <f t="shared" si="19"/>
        <v>#REF!</v>
      </c>
      <c r="W441" t="str">
        <f t="shared" si="20"/>
        <v>STRIKE</v>
      </c>
    </row>
    <row r="442" spans="12:23" x14ac:dyDescent="0.25">
      <c r="L442" t="s">
        <v>9225</v>
      </c>
      <c r="M442" s="10">
        <v>148312.68</v>
      </c>
      <c r="N442" s="13">
        <v>4.5614256236572027E-4</v>
      </c>
      <c r="O442" s="13">
        <f>IF(M442="","",IF(M442&gt;0,SUM($N$20:N442)))</f>
        <v>0.77007645459280649</v>
      </c>
      <c r="P442" s="8" t="e">
        <f>IF(M442="","",IF(M442&gt;0,IF(O442&gt;#REF!,"STRIKE",IF(O442&lt;#REF!,"GOOD"))))</f>
        <v>#REF!</v>
      </c>
      <c r="S442" s="8">
        <f t="shared" si="18"/>
        <v>1488</v>
      </c>
      <c r="T442" t="s">
        <v>7854</v>
      </c>
      <c r="U442" s="10">
        <v>25634.880000000001</v>
      </c>
      <c r="V442" s="8" t="e">
        <f t="shared" si="19"/>
        <v>#REF!</v>
      </c>
      <c r="W442" t="str">
        <f t="shared" si="20"/>
        <v>STRIKE</v>
      </c>
    </row>
    <row r="443" spans="12:23" x14ac:dyDescent="0.25">
      <c r="L443" t="s">
        <v>8737</v>
      </c>
      <c r="M443" s="10">
        <v>147863.32</v>
      </c>
      <c r="N443" s="13">
        <v>4.5476053473447086E-4</v>
      </c>
      <c r="O443" s="13">
        <f>IF(M443="","",IF(M443&gt;0,SUM($N$20:N443)))</f>
        <v>0.77053121512754097</v>
      </c>
      <c r="P443" s="8" t="e">
        <f>IF(M443="","",IF(M443&gt;0,IF(O443&gt;#REF!,"STRIKE",IF(O443&lt;#REF!,"GOOD"))))</f>
        <v>#REF!</v>
      </c>
      <c r="S443" s="8">
        <f t="shared" si="18"/>
        <v>1487</v>
      </c>
      <c r="T443" t="s">
        <v>6864</v>
      </c>
      <c r="U443" s="10">
        <v>25652.880000000001</v>
      </c>
      <c r="V443" s="8" t="e">
        <f t="shared" si="19"/>
        <v>#REF!</v>
      </c>
      <c r="W443" t="str">
        <f t="shared" si="20"/>
        <v>STRIKE</v>
      </c>
    </row>
    <row r="444" spans="12:23" x14ac:dyDescent="0.25">
      <c r="L444" t="s">
        <v>10637</v>
      </c>
      <c r="M444" s="10">
        <v>147214.65</v>
      </c>
      <c r="N444" s="13">
        <v>4.5276551990546378E-4</v>
      </c>
      <c r="O444" s="13">
        <f>IF(M444="","",IF(M444&gt;0,SUM($N$20:N444)))</f>
        <v>0.77098398064744644</v>
      </c>
      <c r="P444" s="8" t="e">
        <f>IF(M444="","",IF(M444&gt;0,IF(O444&gt;#REF!,"STRIKE",IF(O444&lt;#REF!,"GOOD"))))</f>
        <v>#REF!</v>
      </c>
      <c r="S444" s="8">
        <f t="shared" si="18"/>
        <v>1486</v>
      </c>
      <c r="T444" t="s">
        <v>8652</v>
      </c>
      <c r="U444" s="10">
        <v>25669</v>
      </c>
      <c r="V444" s="8" t="e">
        <f t="shared" si="19"/>
        <v>#REF!</v>
      </c>
      <c r="W444" t="str">
        <f t="shared" si="20"/>
        <v>STRIKE</v>
      </c>
    </row>
    <row r="445" spans="12:23" x14ac:dyDescent="0.25">
      <c r="L445" t="s">
        <v>7538</v>
      </c>
      <c r="M445" s="10">
        <v>147038.94</v>
      </c>
      <c r="N445" s="13">
        <v>4.5222511560804782E-4</v>
      </c>
      <c r="O445" s="13">
        <f>IF(M445="","",IF(M445&gt;0,SUM($N$20:N445)))</f>
        <v>0.77143620576305449</v>
      </c>
      <c r="P445" s="8" t="e">
        <f>IF(M445="","",IF(M445&gt;0,IF(O445&gt;#REF!,"STRIKE",IF(O445&lt;#REF!,"GOOD"))))</f>
        <v>#REF!</v>
      </c>
      <c r="S445" s="8">
        <f t="shared" si="18"/>
        <v>1485</v>
      </c>
      <c r="T445" t="s">
        <v>7787</v>
      </c>
      <c r="U445" s="10">
        <v>25680.9</v>
      </c>
      <c r="V445" s="8" t="e">
        <f t="shared" si="19"/>
        <v>#REF!</v>
      </c>
      <c r="W445" t="str">
        <f t="shared" si="20"/>
        <v>STRIKE</v>
      </c>
    </row>
    <row r="446" spans="12:23" x14ac:dyDescent="0.25">
      <c r="L446" t="s">
        <v>9475</v>
      </c>
      <c r="M446" s="10">
        <v>146763.6</v>
      </c>
      <c r="N446" s="13">
        <v>4.5137829460041871E-4</v>
      </c>
      <c r="O446" s="13">
        <f>IF(M446="","",IF(M446&gt;0,SUM($N$20:N446)))</f>
        <v>0.7718875840576549</v>
      </c>
      <c r="P446" s="8" t="e">
        <f>IF(M446="","",IF(M446&gt;0,IF(O446&gt;#REF!,"STRIKE",IF(O446&lt;#REF!,"GOOD"))))</f>
        <v>#REF!</v>
      </c>
      <c r="S446" s="8">
        <f t="shared" si="18"/>
        <v>1484</v>
      </c>
      <c r="T446" t="s">
        <v>7190</v>
      </c>
      <c r="U446" s="10">
        <v>25726.57</v>
      </c>
      <c r="V446" s="8" t="e">
        <f t="shared" si="19"/>
        <v>#REF!</v>
      </c>
      <c r="W446" t="str">
        <f t="shared" si="20"/>
        <v>STRIKE</v>
      </c>
    </row>
    <row r="447" spans="12:23" x14ac:dyDescent="0.25">
      <c r="L447" t="s">
        <v>9853</v>
      </c>
      <c r="M447" s="10">
        <v>146112.79</v>
      </c>
      <c r="N447" s="13">
        <v>4.4937669810163496E-4</v>
      </c>
      <c r="O447" s="13">
        <f>IF(M447="","",IF(M447&gt;0,SUM($N$20:N447)))</f>
        <v>0.77233696075575653</v>
      </c>
      <c r="P447" s="8" t="e">
        <f>IF(M447="","",IF(M447&gt;0,IF(O447&gt;#REF!,"STRIKE",IF(O447&lt;#REF!,"GOOD"))))</f>
        <v>#REF!</v>
      </c>
      <c r="S447" s="8">
        <f t="shared" si="18"/>
        <v>1483</v>
      </c>
      <c r="T447" t="s">
        <v>10414</v>
      </c>
      <c r="U447" s="10">
        <v>25727.759999999998</v>
      </c>
      <c r="V447" s="8" t="e">
        <f t="shared" si="19"/>
        <v>#REF!</v>
      </c>
      <c r="W447" t="str">
        <f t="shared" si="20"/>
        <v>STRIKE</v>
      </c>
    </row>
    <row r="448" spans="12:23" x14ac:dyDescent="0.25">
      <c r="L448" t="s">
        <v>9841</v>
      </c>
      <c r="M448" s="10">
        <v>145936</v>
      </c>
      <c r="N448" s="13">
        <v>4.4883297221386435E-4</v>
      </c>
      <c r="O448" s="13">
        <f>IF(M448="","",IF(M448&gt;0,SUM($N$20:N448)))</f>
        <v>0.7727857937279704</v>
      </c>
      <c r="P448" s="8" t="e">
        <f>IF(M448="","",IF(M448&gt;0,IF(O448&gt;#REF!,"STRIKE",IF(O448&lt;#REF!,"GOOD"))))</f>
        <v>#REF!</v>
      </c>
      <c r="S448" s="8">
        <f t="shared" si="18"/>
        <v>1482</v>
      </c>
      <c r="T448" t="s">
        <v>10320</v>
      </c>
      <c r="U448" s="10">
        <v>25728</v>
      </c>
      <c r="V448" s="8" t="e">
        <f t="shared" si="19"/>
        <v>#REF!</v>
      </c>
      <c r="W448" t="str">
        <f t="shared" si="20"/>
        <v>STRIKE</v>
      </c>
    </row>
    <row r="449" spans="12:23" x14ac:dyDescent="0.25">
      <c r="L449" t="s">
        <v>7703</v>
      </c>
      <c r="M449" s="10">
        <v>145541.34</v>
      </c>
      <c r="N449" s="13">
        <v>4.4761917698298286E-4</v>
      </c>
      <c r="O449" s="13">
        <f>IF(M449="","",IF(M449&gt;0,SUM($N$20:N449)))</f>
        <v>0.7732334129049534</v>
      </c>
      <c r="P449" s="8" t="e">
        <f>IF(M449="","",IF(M449&gt;0,IF(O449&gt;#REF!,"STRIKE",IF(O449&lt;#REF!,"GOOD"))))</f>
        <v>#REF!</v>
      </c>
      <c r="S449" s="8">
        <f t="shared" si="18"/>
        <v>1481</v>
      </c>
      <c r="T449" t="s">
        <v>7930</v>
      </c>
      <c r="U449" s="10">
        <v>25762.78</v>
      </c>
      <c r="V449" s="8" t="e">
        <f t="shared" si="19"/>
        <v>#REF!</v>
      </c>
      <c r="W449" t="str">
        <f t="shared" si="20"/>
        <v>STRIKE</v>
      </c>
    </row>
    <row r="450" spans="12:23" x14ac:dyDescent="0.25">
      <c r="L450" t="s">
        <v>8015</v>
      </c>
      <c r="M450" s="10">
        <v>145174.23000000001</v>
      </c>
      <c r="N450" s="13">
        <v>4.4649011306161027E-4</v>
      </c>
      <c r="O450" s="13">
        <f>IF(M450="","",IF(M450&gt;0,SUM($N$20:N450)))</f>
        <v>0.77367990301801504</v>
      </c>
      <c r="P450" s="8" t="e">
        <f>IF(M450="","",IF(M450&gt;0,IF(O450&gt;#REF!,"STRIKE",IF(O450&lt;#REF!,"GOOD"))))</f>
        <v>#REF!</v>
      </c>
      <c r="S450" s="8">
        <f t="shared" si="18"/>
        <v>1480</v>
      </c>
      <c r="T450" t="s">
        <v>6756</v>
      </c>
      <c r="U450" s="10">
        <v>25768.27</v>
      </c>
      <c r="V450" s="8" t="e">
        <f t="shared" si="19"/>
        <v>#REF!</v>
      </c>
      <c r="W450" t="str">
        <f t="shared" si="20"/>
        <v>STRIKE</v>
      </c>
    </row>
    <row r="451" spans="12:23" x14ac:dyDescent="0.25">
      <c r="L451" t="s">
        <v>10612</v>
      </c>
      <c r="M451" s="10">
        <v>143712.74</v>
      </c>
      <c r="N451" s="13">
        <v>4.4199523242516108E-4</v>
      </c>
      <c r="O451" s="13">
        <f>IF(M451="","",IF(M451&gt;0,SUM($N$20:N451)))</f>
        <v>0.7741218982504402</v>
      </c>
      <c r="P451" s="8" t="e">
        <f>IF(M451="","",IF(M451&gt;0,IF(O451&gt;#REF!,"STRIKE",IF(O451&lt;#REF!,"GOOD"))))</f>
        <v>#REF!</v>
      </c>
      <c r="S451" s="8">
        <f t="shared" si="18"/>
        <v>1479</v>
      </c>
      <c r="T451" t="s">
        <v>7579</v>
      </c>
      <c r="U451" s="10">
        <v>25850.16</v>
      </c>
      <c r="V451" s="8" t="e">
        <f t="shared" si="19"/>
        <v>#REF!</v>
      </c>
      <c r="W451" t="str">
        <f t="shared" si="20"/>
        <v>STRIKE</v>
      </c>
    </row>
    <row r="452" spans="12:23" x14ac:dyDescent="0.25">
      <c r="L452" t="s">
        <v>7438</v>
      </c>
      <c r="M452" s="10">
        <v>143155.20000000001</v>
      </c>
      <c r="N452" s="13">
        <v>4.4028049216005786E-4</v>
      </c>
      <c r="O452" s="13">
        <f>IF(M452="","",IF(M452&gt;0,SUM($N$20:N452)))</f>
        <v>0.77456217874260025</v>
      </c>
      <c r="P452" s="8" t="e">
        <f>IF(M452="","",IF(M452&gt;0,IF(O452&gt;#REF!,"STRIKE",IF(O452&lt;#REF!,"GOOD"))))</f>
        <v>#REF!</v>
      </c>
      <c r="S452" s="8">
        <f t="shared" si="18"/>
        <v>1478</v>
      </c>
      <c r="T452" t="s">
        <v>10372</v>
      </c>
      <c r="U452" s="10">
        <v>25874.6</v>
      </c>
      <c r="V452" s="8" t="e">
        <f t="shared" si="19"/>
        <v>#REF!</v>
      </c>
      <c r="W452" t="str">
        <f t="shared" si="20"/>
        <v>STRIKE</v>
      </c>
    </row>
    <row r="453" spans="12:23" x14ac:dyDescent="0.25">
      <c r="L453" t="s">
        <v>8428</v>
      </c>
      <c r="M453" s="10">
        <v>142612.71</v>
      </c>
      <c r="N453" s="13">
        <v>4.3861203887165531E-4</v>
      </c>
      <c r="O453" s="13">
        <f>IF(M453="","",IF(M453&gt;0,SUM($N$20:N453)))</f>
        <v>0.77500079078147188</v>
      </c>
      <c r="P453" s="8" t="e">
        <f>IF(M453="","",IF(M453&gt;0,IF(O453&gt;#REF!,"STRIKE",IF(O453&lt;#REF!,"GOOD"))))</f>
        <v>#REF!</v>
      </c>
      <c r="S453" s="8">
        <f t="shared" si="18"/>
        <v>1477</v>
      </c>
      <c r="T453" t="s">
        <v>9425</v>
      </c>
      <c r="U453" s="10">
        <v>25926.43</v>
      </c>
      <c r="V453" s="8" t="e">
        <f t="shared" si="19"/>
        <v>#REF!</v>
      </c>
      <c r="W453" t="str">
        <f t="shared" si="20"/>
        <v>STRIKE</v>
      </c>
    </row>
    <row r="454" spans="12:23" x14ac:dyDescent="0.25">
      <c r="L454" t="s">
        <v>9798</v>
      </c>
      <c r="M454" s="10">
        <v>142302.79</v>
      </c>
      <c r="N454" s="13">
        <v>4.3765886546174611E-4</v>
      </c>
      <c r="O454" s="13">
        <f>IF(M454="","",IF(M454&gt;0,SUM($N$20:N454)))</f>
        <v>0.77543844964693365</v>
      </c>
      <c r="P454" s="8" t="e">
        <f>IF(M454="","",IF(M454&gt;0,IF(O454&gt;#REF!,"STRIKE",IF(O454&lt;#REF!,"GOOD"))))</f>
        <v>#REF!</v>
      </c>
      <c r="S454" s="8">
        <f t="shared" si="18"/>
        <v>1476</v>
      </c>
      <c r="T454" t="s">
        <v>8794</v>
      </c>
      <c r="U454" s="10">
        <v>25927.42</v>
      </c>
      <c r="V454" s="8" t="e">
        <f t="shared" si="19"/>
        <v>#REF!</v>
      </c>
      <c r="W454" t="str">
        <f t="shared" si="20"/>
        <v>STRIKE</v>
      </c>
    </row>
    <row r="455" spans="12:23" x14ac:dyDescent="0.25">
      <c r="L455" t="s">
        <v>6669</v>
      </c>
      <c r="M455" s="10">
        <v>141479.62</v>
      </c>
      <c r="N455" s="13">
        <v>4.3512716774673891E-4</v>
      </c>
      <c r="O455" s="13">
        <f>IF(M455="","",IF(M455&gt;0,SUM($N$20:N455)))</f>
        <v>0.77587357681468039</v>
      </c>
      <c r="P455" s="8" t="e">
        <f>IF(M455="","",IF(M455&gt;0,IF(O455&gt;#REF!,"STRIKE",IF(O455&lt;#REF!,"GOOD"))))</f>
        <v>#REF!</v>
      </c>
      <c r="S455" s="8">
        <f t="shared" si="18"/>
        <v>1475</v>
      </c>
      <c r="T455" t="s">
        <v>7126</v>
      </c>
      <c r="U455" s="10">
        <v>25930.799999999999</v>
      </c>
      <c r="V455" s="8" t="e">
        <f t="shared" si="19"/>
        <v>#REF!</v>
      </c>
      <c r="W455" t="str">
        <f t="shared" si="20"/>
        <v>STRIKE</v>
      </c>
    </row>
    <row r="456" spans="12:23" x14ac:dyDescent="0.25">
      <c r="L456" t="s">
        <v>8011</v>
      </c>
      <c r="M456" s="10">
        <v>140942.67000000001</v>
      </c>
      <c r="N456" s="13">
        <v>4.3347575298663702E-4</v>
      </c>
      <c r="O456" s="13">
        <f>IF(M456="","",IF(M456&gt;0,SUM($N$20:N456)))</f>
        <v>0.77630705256766708</v>
      </c>
      <c r="P456" s="8" t="e">
        <f>IF(M456="","",IF(M456&gt;0,IF(O456&gt;#REF!,"STRIKE",IF(O456&lt;#REF!,"GOOD"))))</f>
        <v>#REF!</v>
      </c>
      <c r="S456" s="8">
        <f t="shared" si="18"/>
        <v>1474</v>
      </c>
      <c r="T456" t="s">
        <v>8555</v>
      </c>
      <c r="U456" s="10">
        <v>25986</v>
      </c>
      <c r="V456" s="8" t="e">
        <f t="shared" si="19"/>
        <v>#REF!</v>
      </c>
      <c r="W456" t="str">
        <f t="shared" si="20"/>
        <v>STRIKE</v>
      </c>
    </row>
    <row r="457" spans="12:23" x14ac:dyDescent="0.25">
      <c r="L457" t="s">
        <v>6496</v>
      </c>
      <c r="M457" s="10">
        <v>140683.25</v>
      </c>
      <c r="N457" s="13">
        <v>4.3267789468127217E-4</v>
      </c>
      <c r="O457" s="13">
        <f>IF(M457="","",IF(M457&gt;0,SUM($N$20:N457)))</f>
        <v>0.77673973046234834</v>
      </c>
      <c r="P457" s="8" t="e">
        <f>IF(M457="","",IF(M457&gt;0,IF(O457&gt;#REF!,"STRIKE",IF(O457&lt;#REF!,"GOOD"))))</f>
        <v>#REF!</v>
      </c>
      <c r="S457" s="8">
        <f t="shared" si="18"/>
        <v>1473</v>
      </c>
      <c r="T457" t="s">
        <v>7916</v>
      </c>
      <c r="U457" s="10">
        <v>26004.3</v>
      </c>
      <c r="V457" s="8" t="e">
        <f t="shared" si="19"/>
        <v>#REF!</v>
      </c>
      <c r="W457" t="str">
        <f t="shared" si="20"/>
        <v>STRIKE</v>
      </c>
    </row>
    <row r="458" spans="12:23" x14ac:dyDescent="0.25">
      <c r="L458" t="s">
        <v>7713</v>
      </c>
      <c r="M458" s="10">
        <v>139906.45000000001</v>
      </c>
      <c r="N458" s="13">
        <v>4.3028881006324968E-4</v>
      </c>
      <c r="O458" s="13">
        <f>IF(M458="","",IF(M458&gt;0,SUM($N$20:N458)))</f>
        <v>0.77717001927241158</v>
      </c>
      <c r="P458" s="8" t="e">
        <f>IF(M458="","",IF(M458&gt;0,IF(O458&gt;#REF!,"STRIKE",IF(O458&lt;#REF!,"GOOD"))))</f>
        <v>#REF!</v>
      </c>
      <c r="S458" s="8">
        <f t="shared" si="18"/>
        <v>1472</v>
      </c>
      <c r="T458" t="s">
        <v>8397</v>
      </c>
      <c r="U458" s="10">
        <v>26005.68</v>
      </c>
      <c r="V458" s="8" t="e">
        <f t="shared" si="19"/>
        <v>#REF!</v>
      </c>
      <c r="W458" t="str">
        <f t="shared" si="20"/>
        <v>STRIKE</v>
      </c>
    </row>
    <row r="459" spans="12:23" x14ac:dyDescent="0.25">
      <c r="L459" t="s">
        <v>8105</v>
      </c>
      <c r="M459" s="10">
        <v>139673.28</v>
      </c>
      <c r="N459" s="13">
        <v>4.295716848567817E-4</v>
      </c>
      <c r="O459" s="13">
        <f>IF(M459="","",IF(M459&gt;0,SUM($N$20:N459)))</f>
        <v>0.77759959095726838</v>
      </c>
      <c r="P459" s="8" t="e">
        <f>IF(M459="","",IF(M459&gt;0,IF(O459&gt;#REF!,"STRIKE",IF(O459&lt;#REF!,"GOOD"))))</f>
        <v>#REF!</v>
      </c>
      <c r="S459" s="8">
        <f t="shared" si="18"/>
        <v>1471</v>
      </c>
      <c r="T459" t="s">
        <v>8284</v>
      </c>
      <c r="U459" s="10">
        <v>26023.439999999999</v>
      </c>
      <c r="V459" s="8" t="e">
        <f t="shared" si="19"/>
        <v>#REF!</v>
      </c>
      <c r="W459" t="str">
        <f t="shared" si="20"/>
        <v>STRIKE</v>
      </c>
    </row>
    <row r="460" spans="12:23" x14ac:dyDescent="0.25">
      <c r="L460" t="s">
        <v>8699</v>
      </c>
      <c r="M460" s="10">
        <v>139441.72</v>
      </c>
      <c r="N460" s="13">
        <v>4.2885951128037944E-4</v>
      </c>
      <c r="O460" s="13">
        <f>IF(M460="","",IF(M460&gt;0,SUM($N$20:N460)))</f>
        <v>0.77802845046854874</v>
      </c>
      <c r="P460" s="8" t="e">
        <f>IF(M460="","",IF(M460&gt;0,IF(O460&gt;#REF!,"STRIKE",IF(O460&lt;#REF!,"GOOD"))))</f>
        <v>#REF!</v>
      </c>
      <c r="S460" s="8">
        <f t="shared" si="18"/>
        <v>1470</v>
      </c>
      <c r="T460" t="s">
        <v>9246</v>
      </c>
      <c r="U460" s="10">
        <v>26028.6</v>
      </c>
      <c r="V460" s="8" t="e">
        <f t="shared" si="19"/>
        <v>#REF!</v>
      </c>
      <c r="W460" t="str">
        <f t="shared" si="20"/>
        <v>STRIKE</v>
      </c>
    </row>
    <row r="461" spans="12:23" x14ac:dyDescent="0.25">
      <c r="L461" t="s">
        <v>8165</v>
      </c>
      <c r="M461" s="10">
        <v>139241.75</v>
      </c>
      <c r="N461" s="13">
        <v>4.2824449422184963E-4</v>
      </c>
      <c r="O461" s="13">
        <f>IF(M461="","",IF(M461&gt;0,SUM($N$20:N461)))</f>
        <v>0.77845669496277059</v>
      </c>
      <c r="P461" s="8" t="e">
        <f>IF(M461="","",IF(M461&gt;0,IF(O461&gt;#REF!,"STRIKE",IF(O461&lt;#REF!,"GOOD"))))</f>
        <v>#REF!</v>
      </c>
      <c r="S461" s="8">
        <f t="shared" si="18"/>
        <v>1469</v>
      </c>
      <c r="T461" t="s">
        <v>10665</v>
      </c>
      <c r="U461" s="10">
        <v>26086.98</v>
      </c>
      <c r="V461" s="8" t="e">
        <f t="shared" si="19"/>
        <v>#REF!</v>
      </c>
      <c r="W461" t="str">
        <f t="shared" si="20"/>
        <v>STRIKE</v>
      </c>
    </row>
    <row r="462" spans="12:23" x14ac:dyDescent="0.25">
      <c r="L462" t="s">
        <v>7047</v>
      </c>
      <c r="M462" s="10">
        <v>138648</v>
      </c>
      <c r="N462" s="13">
        <v>4.2641838841346802E-4</v>
      </c>
      <c r="O462" s="13">
        <f>IF(M462="","",IF(M462&gt;0,SUM($N$20:N462)))</f>
        <v>0.7788831133511841</v>
      </c>
      <c r="P462" s="8" t="e">
        <f>IF(M462="","",IF(M462&gt;0,IF(O462&gt;#REF!,"STRIKE",IF(O462&lt;#REF!,"GOOD"))))</f>
        <v>#REF!</v>
      </c>
      <c r="S462" s="8">
        <f t="shared" si="18"/>
        <v>1468</v>
      </c>
      <c r="T462" t="s">
        <v>8519</v>
      </c>
      <c r="U462" s="10">
        <v>26144.47</v>
      </c>
      <c r="V462" s="8" t="e">
        <f t="shared" si="19"/>
        <v>#REF!</v>
      </c>
      <c r="W462" t="str">
        <f t="shared" si="20"/>
        <v>STRIKE</v>
      </c>
    </row>
    <row r="463" spans="12:23" x14ac:dyDescent="0.25">
      <c r="L463" t="s">
        <v>6571</v>
      </c>
      <c r="M463" s="10">
        <v>138184.45000000001</v>
      </c>
      <c r="N463" s="13">
        <v>4.2499271877561489E-4</v>
      </c>
      <c r="O463" s="13">
        <f>IF(M463="","",IF(M463&gt;0,SUM($N$20:N463)))</f>
        <v>0.77930810606995971</v>
      </c>
      <c r="P463" s="8" t="e">
        <f>IF(M463="","",IF(M463&gt;0,IF(O463&gt;#REF!,"STRIKE",IF(O463&lt;#REF!,"GOOD"))))</f>
        <v>#REF!</v>
      </c>
      <c r="S463" s="8">
        <f t="shared" si="18"/>
        <v>1467</v>
      </c>
      <c r="T463" t="s">
        <v>8895</v>
      </c>
      <c r="U463" s="10">
        <v>26146.5</v>
      </c>
      <c r="V463" s="8" t="e">
        <f t="shared" si="19"/>
        <v>#REF!</v>
      </c>
      <c r="W463" t="str">
        <f t="shared" si="20"/>
        <v>STRIKE</v>
      </c>
    </row>
    <row r="464" spans="12:23" x14ac:dyDescent="0.25">
      <c r="L464" t="s">
        <v>8167</v>
      </c>
      <c r="M464" s="10">
        <v>137956.07999999999</v>
      </c>
      <c r="N464" s="13">
        <v>4.2429035619294517E-4</v>
      </c>
      <c r="O464" s="13">
        <f>IF(M464="","",IF(M464&gt;0,SUM($N$20:N464)))</f>
        <v>0.77973239642615266</v>
      </c>
      <c r="P464" s="8" t="e">
        <f>IF(M464="","",IF(M464&gt;0,IF(O464&gt;#REF!,"STRIKE",IF(O464&lt;#REF!,"GOOD"))))</f>
        <v>#REF!</v>
      </c>
      <c r="S464" s="8">
        <f t="shared" si="18"/>
        <v>1466</v>
      </c>
      <c r="T464" t="s">
        <v>6317</v>
      </c>
      <c r="U464" s="10">
        <v>26165.759999999998</v>
      </c>
      <c r="V464" s="8" t="e">
        <f t="shared" si="19"/>
        <v>#REF!</v>
      </c>
      <c r="W464" t="str">
        <f t="shared" si="20"/>
        <v>STRIKE</v>
      </c>
    </row>
    <row r="465" spans="12:23" x14ac:dyDescent="0.25">
      <c r="L465" t="s">
        <v>7914</v>
      </c>
      <c r="M465" s="10">
        <v>137711.6</v>
      </c>
      <c r="N465" s="13">
        <v>4.2353844655415254E-4</v>
      </c>
      <c r="O465" s="13">
        <f>IF(M465="","",IF(M465&gt;0,SUM($N$20:N465)))</f>
        <v>0.78015593487270685</v>
      </c>
      <c r="P465" s="8" t="e">
        <f>IF(M465="","",IF(M465&gt;0,IF(O465&gt;#REF!,"STRIKE",IF(O465&lt;#REF!,"GOOD"))))</f>
        <v>#REF!</v>
      </c>
      <c r="S465" s="8">
        <f t="shared" si="18"/>
        <v>1465</v>
      </c>
      <c r="T465" t="s">
        <v>8806</v>
      </c>
      <c r="U465" s="10">
        <v>26211.99</v>
      </c>
      <c r="V465" s="8" t="e">
        <f t="shared" si="19"/>
        <v>#REF!</v>
      </c>
      <c r="W465" t="str">
        <f t="shared" si="20"/>
        <v>STRIKE</v>
      </c>
    </row>
    <row r="466" spans="12:23" x14ac:dyDescent="0.25">
      <c r="L466" t="s">
        <v>6542</v>
      </c>
      <c r="M466" s="10">
        <v>137076.03</v>
      </c>
      <c r="N466" s="13">
        <v>4.2158372138592832E-4</v>
      </c>
      <c r="O466" s="13">
        <f>IF(M466="","",IF(M466&gt;0,SUM($N$20:N466)))</f>
        <v>0.78057751859409275</v>
      </c>
      <c r="P466" s="8" t="e">
        <f>IF(M466="","",IF(M466&gt;0,IF(O466&gt;#REF!,"STRIKE",IF(O466&lt;#REF!,"GOOD"))))</f>
        <v>#REF!</v>
      </c>
      <c r="S466" s="8">
        <f t="shared" si="18"/>
        <v>1464</v>
      </c>
      <c r="T466" t="s">
        <v>6411</v>
      </c>
      <c r="U466" s="10">
        <v>26227.8</v>
      </c>
      <c r="V466" s="8" t="e">
        <f t="shared" si="19"/>
        <v>#REF!</v>
      </c>
      <c r="W466" t="str">
        <f t="shared" si="20"/>
        <v>STRIKE</v>
      </c>
    </row>
    <row r="467" spans="12:23" x14ac:dyDescent="0.25">
      <c r="L467" t="s">
        <v>8344</v>
      </c>
      <c r="M467" s="10">
        <v>136867.39000000001</v>
      </c>
      <c r="N467" s="13">
        <v>4.2094203933816293E-4</v>
      </c>
      <c r="O467" s="13">
        <f>IF(M467="","",IF(M467&gt;0,SUM($N$20:N467)))</f>
        <v>0.78099846063343092</v>
      </c>
      <c r="P467" s="8" t="e">
        <f>IF(M467="","",IF(M467&gt;0,IF(O467&gt;#REF!,"STRIKE",IF(O467&lt;#REF!,"GOOD"))))</f>
        <v>#REF!</v>
      </c>
      <c r="S467" s="8">
        <f t="shared" si="18"/>
        <v>1463</v>
      </c>
      <c r="T467" t="s">
        <v>6980</v>
      </c>
      <c r="U467" s="10">
        <v>26240.12</v>
      </c>
      <c r="V467" s="8" t="e">
        <f t="shared" si="19"/>
        <v>#REF!</v>
      </c>
      <c r="W467" t="str">
        <f t="shared" si="20"/>
        <v>STRIKE</v>
      </c>
    </row>
    <row r="468" spans="12:23" x14ac:dyDescent="0.25">
      <c r="L468" t="s">
        <v>8928</v>
      </c>
      <c r="M468" s="10">
        <v>136840.79999999999</v>
      </c>
      <c r="N468" s="13">
        <v>4.2086026055341359E-4</v>
      </c>
      <c r="O468" s="13">
        <f>IF(M468="","",IF(M468&gt;0,SUM($N$20:N468)))</f>
        <v>0.78141932089398436</v>
      </c>
      <c r="P468" s="8" t="e">
        <f>IF(M468="","",IF(M468&gt;0,IF(O468&gt;#REF!,"STRIKE",IF(O468&lt;#REF!,"GOOD"))))</f>
        <v>#REF!</v>
      </c>
      <c r="S468" s="8">
        <f t="shared" ref="S468:S531" si="21">IFERROR(_xlfn.RANK.AVG(U468,$U$20:$U$1048576),"")</f>
        <v>1462</v>
      </c>
      <c r="T468" t="s">
        <v>8871</v>
      </c>
      <c r="U468" s="10">
        <v>26341.34</v>
      </c>
      <c r="V468" s="8" t="e">
        <f t="shared" ref="V468:V531" si="22">IF(S468="","",IF(S468&lt;&gt;"",IF(S468&gt;$T$16,"STRIKE",IF(S468&lt;$T$16,"GOOD"))))</f>
        <v>#REF!</v>
      </c>
      <c r="W468" t="str">
        <f t="shared" ref="W468:W531" si="23">IF(S468="","",IF(S468&lt;&gt;"",IF(U468&lt;$U$16,"STRIKE",IF(U468&gt;=$U$16,"GOOD"))))</f>
        <v>STRIKE</v>
      </c>
    </row>
    <row r="469" spans="12:23" x14ac:dyDescent="0.25">
      <c r="L469" t="s">
        <v>9849</v>
      </c>
      <c r="M469" s="10">
        <v>136573.67000000001</v>
      </c>
      <c r="N469" s="13">
        <v>4.2003868978357284E-4</v>
      </c>
      <c r="O469" s="13">
        <f>IF(M469="","",IF(M469&gt;0,SUM($N$20:N469)))</f>
        <v>0.78183935958376793</v>
      </c>
      <c r="P469" s="8" t="e">
        <f>IF(M469="","",IF(M469&gt;0,IF(O469&gt;#REF!,"STRIKE",IF(O469&lt;#REF!,"GOOD"))))</f>
        <v>#REF!</v>
      </c>
      <c r="S469" s="8">
        <f t="shared" si="21"/>
        <v>1461</v>
      </c>
      <c r="T469" t="s">
        <v>8822</v>
      </c>
      <c r="U469" s="10">
        <v>26467.919999999998</v>
      </c>
      <c r="V469" s="8" t="e">
        <f t="shared" si="22"/>
        <v>#REF!</v>
      </c>
      <c r="W469" t="str">
        <f t="shared" si="23"/>
        <v>STRIKE</v>
      </c>
    </row>
    <row r="470" spans="12:23" x14ac:dyDescent="0.25">
      <c r="L470" t="s">
        <v>7390</v>
      </c>
      <c r="M470" s="10">
        <v>136523.43</v>
      </c>
      <c r="N470" s="13">
        <v>4.1988417432115076E-4</v>
      </c>
      <c r="O470" s="13">
        <f>IF(M470="","",IF(M470&gt;0,SUM($N$20:N470)))</f>
        <v>0.78225924375808908</v>
      </c>
      <c r="P470" s="8" t="e">
        <f>IF(M470="","",IF(M470&gt;0,IF(O470&gt;#REF!,"STRIKE",IF(O470&lt;#REF!,"GOOD"))))</f>
        <v>#REF!</v>
      </c>
      <c r="S470" s="8">
        <f t="shared" si="21"/>
        <v>1460</v>
      </c>
      <c r="T470" t="s">
        <v>7920</v>
      </c>
      <c r="U470" s="10">
        <v>26523.360000000001</v>
      </c>
      <c r="V470" s="8" t="e">
        <f t="shared" si="22"/>
        <v>#REF!</v>
      </c>
      <c r="W470" t="str">
        <f t="shared" si="23"/>
        <v>STRIKE</v>
      </c>
    </row>
    <row r="471" spans="12:23" x14ac:dyDescent="0.25">
      <c r="L471" t="s">
        <v>8025</v>
      </c>
      <c r="M471" s="10">
        <v>136184.6</v>
      </c>
      <c r="N471" s="13">
        <v>4.1884208685832305E-4</v>
      </c>
      <c r="O471" s="13">
        <f>IF(M471="","",IF(M471&gt;0,SUM($N$20:N471)))</f>
        <v>0.78267808584494736</v>
      </c>
      <c r="P471" s="8" t="e">
        <f>IF(M471="","",IF(M471&gt;0,IF(O471&gt;#REF!,"STRIKE",IF(O471&lt;#REF!,"GOOD"))))</f>
        <v>#REF!</v>
      </c>
      <c r="S471" s="8">
        <f t="shared" si="21"/>
        <v>1459</v>
      </c>
      <c r="T471" t="s">
        <v>7611</v>
      </c>
      <c r="U471" s="10">
        <v>26608.04</v>
      </c>
      <c r="V471" s="8" t="e">
        <f t="shared" si="22"/>
        <v>#REF!</v>
      </c>
      <c r="W471" t="str">
        <f t="shared" si="23"/>
        <v>STRIKE</v>
      </c>
    </row>
    <row r="472" spans="12:23" x14ac:dyDescent="0.25">
      <c r="L472" t="s">
        <v>10686</v>
      </c>
      <c r="M472" s="10">
        <v>136183.09</v>
      </c>
      <c r="N472" s="13">
        <v>4.1883744278291984E-4</v>
      </c>
      <c r="O472" s="13">
        <f>IF(M472="","",IF(M472&gt;0,SUM($N$20:N472)))</f>
        <v>0.78309692328773028</v>
      </c>
      <c r="P472" s="8" t="e">
        <f>IF(M472="","",IF(M472&gt;0,IF(O472&gt;#REF!,"STRIKE",IF(O472&lt;#REF!,"GOOD"))))</f>
        <v>#REF!</v>
      </c>
      <c r="S472" s="8">
        <f t="shared" si="21"/>
        <v>1458</v>
      </c>
      <c r="T472" t="s">
        <v>8599</v>
      </c>
      <c r="U472" s="10">
        <v>26644.37</v>
      </c>
      <c r="V472" s="8" t="e">
        <f t="shared" si="22"/>
        <v>#REF!</v>
      </c>
      <c r="W472" t="str">
        <f t="shared" si="23"/>
        <v>STRIKE</v>
      </c>
    </row>
    <row r="473" spans="12:23" x14ac:dyDescent="0.25">
      <c r="L473" t="s">
        <v>8053</v>
      </c>
      <c r="M473" s="10">
        <v>135480.56</v>
      </c>
      <c r="N473" s="13">
        <v>4.1667677901270958E-4</v>
      </c>
      <c r="O473" s="13">
        <f>IF(M473="","",IF(M473&gt;0,SUM($N$20:N473)))</f>
        <v>0.78351360006674298</v>
      </c>
      <c r="P473" s="8" t="e">
        <f>IF(M473="","",IF(M473&gt;0,IF(O473&gt;#REF!,"STRIKE",IF(O473&lt;#REF!,"GOOD"))))</f>
        <v>#REF!</v>
      </c>
      <c r="S473" s="8">
        <f t="shared" si="21"/>
        <v>1457</v>
      </c>
      <c r="T473" t="s">
        <v>7160</v>
      </c>
      <c r="U473" s="10">
        <v>26671.68</v>
      </c>
      <c r="V473" s="8" t="e">
        <f t="shared" si="22"/>
        <v>#REF!</v>
      </c>
      <c r="W473" t="str">
        <f t="shared" si="23"/>
        <v>STRIKE</v>
      </c>
    </row>
    <row r="474" spans="12:23" x14ac:dyDescent="0.25">
      <c r="L474" t="s">
        <v>8374</v>
      </c>
      <c r="M474" s="10">
        <v>135352.48000000001</v>
      </c>
      <c r="N474" s="13">
        <v>4.1628286300102537E-4</v>
      </c>
      <c r="O474" s="13">
        <f>IF(M474="","",IF(M474&gt;0,SUM($N$20:N474)))</f>
        <v>0.78392988292974397</v>
      </c>
      <c r="P474" s="8" t="e">
        <f>IF(M474="","",IF(M474&gt;0,IF(O474&gt;#REF!,"STRIKE",IF(O474&lt;#REF!,"GOOD"))))</f>
        <v>#REF!</v>
      </c>
      <c r="S474" s="8">
        <f t="shared" si="21"/>
        <v>1456</v>
      </c>
      <c r="T474" t="s">
        <v>9362</v>
      </c>
      <c r="U474" s="10">
        <v>26689.32</v>
      </c>
      <c r="V474" s="8" t="e">
        <f t="shared" si="22"/>
        <v>#REF!</v>
      </c>
      <c r="W474" t="str">
        <f t="shared" si="23"/>
        <v>STRIKE</v>
      </c>
    </row>
    <row r="475" spans="12:23" x14ac:dyDescent="0.25">
      <c r="L475" t="s">
        <v>9998</v>
      </c>
      <c r="M475" s="10">
        <v>135235.54</v>
      </c>
      <c r="N475" s="13">
        <v>4.1592320857873963E-4</v>
      </c>
      <c r="O475" s="13">
        <f>IF(M475="","",IF(M475&gt;0,SUM($N$20:N475)))</f>
        <v>0.78434580613832272</v>
      </c>
      <c r="P475" s="8" t="e">
        <f>IF(M475="","",IF(M475&gt;0,IF(O475&gt;#REF!,"STRIKE",IF(O475&lt;#REF!,"GOOD"))))</f>
        <v>#REF!</v>
      </c>
      <c r="S475" s="8">
        <f t="shared" si="21"/>
        <v>1455</v>
      </c>
      <c r="T475" t="s">
        <v>7346</v>
      </c>
      <c r="U475" s="10">
        <v>26703.63</v>
      </c>
      <c r="V475" s="8" t="e">
        <f t="shared" si="22"/>
        <v>#REF!</v>
      </c>
      <c r="W475" t="str">
        <f t="shared" si="23"/>
        <v>STRIKE</v>
      </c>
    </row>
    <row r="476" spans="12:23" x14ac:dyDescent="0.25">
      <c r="L476" t="s">
        <v>7109</v>
      </c>
      <c r="M476" s="10">
        <v>134925.07999999999</v>
      </c>
      <c r="N476" s="13">
        <v>4.14968374373653E-4</v>
      </c>
      <c r="O476" s="13">
        <f>IF(M476="","",IF(M476&gt;0,SUM($N$20:N476)))</f>
        <v>0.78476077451269632</v>
      </c>
      <c r="P476" s="8" t="e">
        <f>IF(M476="","",IF(M476&gt;0,IF(O476&gt;#REF!,"STRIKE",IF(O476&lt;#REF!,"GOOD"))))</f>
        <v>#REF!</v>
      </c>
      <c r="S476" s="8">
        <f t="shared" si="21"/>
        <v>1454</v>
      </c>
      <c r="T476" t="s">
        <v>7829</v>
      </c>
      <c r="U476" s="10">
        <v>26726.02</v>
      </c>
      <c r="V476" s="8" t="e">
        <f t="shared" si="22"/>
        <v>#REF!</v>
      </c>
      <c r="W476" t="str">
        <f t="shared" si="23"/>
        <v>STRIKE</v>
      </c>
    </row>
    <row r="477" spans="12:23" x14ac:dyDescent="0.25">
      <c r="L477" t="s">
        <v>7858</v>
      </c>
      <c r="M477" s="10">
        <v>134758.32999999999</v>
      </c>
      <c r="N477" s="13">
        <v>4.1445552697399378E-4</v>
      </c>
      <c r="O477" s="13">
        <f>IF(M477="","",IF(M477&gt;0,SUM($N$20:N477)))</f>
        <v>0.78517523003967027</v>
      </c>
      <c r="P477" s="8" t="e">
        <f>IF(M477="","",IF(M477&gt;0,IF(O477&gt;#REF!,"STRIKE",IF(O477&lt;#REF!,"GOOD"))))</f>
        <v>#REF!</v>
      </c>
      <c r="S477" s="8">
        <f t="shared" si="21"/>
        <v>1453</v>
      </c>
      <c r="T477" t="s">
        <v>9045</v>
      </c>
      <c r="U477" s="10">
        <v>26742.75</v>
      </c>
      <c r="V477" s="8" t="e">
        <f t="shared" si="22"/>
        <v>#REF!</v>
      </c>
      <c r="W477" t="str">
        <f t="shared" si="23"/>
        <v>STRIKE</v>
      </c>
    </row>
    <row r="478" spans="12:23" x14ac:dyDescent="0.25">
      <c r="L478" t="s">
        <v>9817</v>
      </c>
      <c r="M478" s="10">
        <v>134553.06</v>
      </c>
      <c r="N478" s="13">
        <v>4.1382420951835343E-4</v>
      </c>
      <c r="O478" s="13">
        <f>IF(M478="","",IF(M478&gt;0,SUM($N$20:N478)))</f>
        <v>0.78558905424918857</v>
      </c>
      <c r="P478" s="8" t="e">
        <f>IF(M478="","",IF(M478&gt;0,IF(O478&gt;#REF!,"STRIKE",IF(O478&lt;#REF!,"GOOD"))))</f>
        <v>#REF!</v>
      </c>
      <c r="S478" s="8">
        <f t="shared" si="21"/>
        <v>1452</v>
      </c>
      <c r="T478" t="s">
        <v>8752</v>
      </c>
      <c r="U478" s="10">
        <v>26791.24</v>
      </c>
      <c r="V478" s="8" t="e">
        <f t="shared" si="22"/>
        <v>#REF!</v>
      </c>
      <c r="W478" t="str">
        <f t="shared" si="23"/>
        <v>STRIKE</v>
      </c>
    </row>
    <row r="479" spans="12:23" x14ac:dyDescent="0.25">
      <c r="L479" t="s">
        <v>7158</v>
      </c>
      <c r="M479" s="10">
        <v>134402.64000000001</v>
      </c>
      <c r="N479" s="13">
        <v>4.1336158579507472E-4</v>
      </c>
      <c r="O479" s="13">
        <f>IF(M479="","",IF(M479&gt;0,SUM($N$20:N479)))</f>
        <v>0.78600241583498365</v>
      </c>
      <c r="P479" s="8" t="e">
        <f>IF(M479="","",IF(M479&gt;0,IF(O479&gt;#REF!,"STRIKE",IF(O479&lt;#REF!,"GOOD"))))</f>
        <v>#REF!</v>
      </c>
      <c r="S479" s="8">
        <f t="shared" si="21"/>
        <v>1451</v>
      </c>
      <c r="T479" t="s">
        <v>10013</v>
      </c>
      <c r="U479" s="10">
        <v>26813.34</v>
      </c>
      <c r="V479" s="8" t="e">
        <f t="shared" si="22"/>
        <v>#REF!</v>
      </c>
      <c r="W479" t="str">
        <f t="shared" si="23"/>
        <v>STRIKE</v>
      </c>
    </row>
    <row r="480" spans="12:23" x14ac:dyDescent="0.25">
      <c r="L480" t="s">
        <v>9941</v>
      </c>
      <c r="M480" s="10">
        <v>134356.59</v>
      </c>
      <c r="N480" s="13">
        <v>4.1321995687300985E-4</v>
      </c>
      <c r="O480" s="13">
        <f>IF(M480="","",IF(M480&gt;0,SUM($N$20:N480)))</f>
        <v>0.78641563579185669</v>
      </c>
      <c r="P480" s="8" t="e">
        <f>IF(M480="","",IF(M480&gt;0,IF(O480&gt;#REF!,"STRIKE",IF(O480&lt;#REF!,"GOOD"))))</f>
        <v>#REF!</v>
      </c>
      <c r="S480" s="8">
        <f t="shared" si="21"/>
        <v>1450</v>
      </c>
      <c r="T480" t="s">
        <v>8547</v>
      </c>
      <c r="U480" s="10">
        <v>26879.46</v>
      </c>
      <c r="V480" s="8" t="e">
        <f t="shared" si="22"/>
        <v>#REF!</v>
      </c>
      <c r="W480" t="str">
        <f t="shared" si="23"/>
        <v>STRIKE</v>
      </c>
    </row>
    <row r="481" spans="12:23" x14ac:dyDescent="0.25">
      <c r="L481" t="s">
        <v>7430</v>
      </c>
      <c r="M481" s="10">
        <v>134233.72</v>
      </c>
      <c r="N481" s="13">
        <v>4.1284206445923999E-4</v>
      </c>
      <c r="O481" s="13">
        <f>IF(M481="","",IF(M481&gt;0,SUM($N$20:N481)))</f>
        <v>0.78682847785631593</v>
      </c>
      <c r="P481" s="8" t="e">
        <f>IF(M481="","",IF(M481&gt;0,IF(O481&gt;#REF!,"STRIKE",IF(O481&lt;#REF!,"GOOD"))))</f>
        <v>#REF!</v>
      </c>
      <c r="S481" s="8">
        <f t="shared" si="21"/>
        <v>1449</v>
      </c>
      <c r="T481" t="s">
        <v>9992</v>
      </c>
      <c r="U481" s="10">
        <v>26921.8</v>
      </c>
      <c r="V481" s="8" t="e">
        <f t="shared" si="22"/>
        <v>#REF!</v>
      </c>
      <c r="W481" t="str">
        <f t="shared" si="23"/>
        <v>STRIKE</v>
      </c>
    </row>
    <row r="482" spans="12:23" x14ac:dyDescent="0.25">
      <c r="L482" t="s">
        <v>7587</v>
      </c>
      <c r="M482" s="10">
        <v>134152.1</v>
      </c>
      <c r="N482" s="13">
        <v>4.1259103834373668E-4</v>
      </c>
      <c r="O482" s="13">
        <f>IF(M482="","",IF(M482&gt;0,SUM($N$20:N482)))</f>
        <v>0.78724106889465972</v>
      </c>
      <c r="P482" s="8" t="e">
        <f>IF(M482="","",IF(M482&gt;0,IF(O482&gt;#REF!,"STRIKE",IF(O482&lt;#REF!,"GOOD"))))</f>
        <v>#REF!</v>
      </c>
      <c r="S482" s="8">
        <f t="shared" si="21"/>
        <v>1448</v>
      </c>
      <c r="T482" t="s">
        <v>8507</v>
      </c>
      <c r="U482" s="10">
        <v>27001.8</v>
      </c>
      <c r="V482" s="8" t="e">
        <f t="shared" si="22"/>
        <v>#REF!</v>
      </c>
      <c r="W482" t="str">
        <f t="shared" si="23"/>
        <v>STRIKE</v>
      </c>
    </row>
    <row r="483" spans="12:23" x14ac:dyDescent="0.25">
      <c r="L483" t="s">
        <v>9819</v>
      </c>
      <c r="M483" s="10">
        <v>133802.92000000001</v>
      </c>
      <c r="N483" s="13">
        <v>4.1151711897334395E-4</v>
      </c>
      <c r="O483" s="13">
        <f>IF(M483="","",IF(M483&gt;0,SUM($N$20:N483)))</f>
        <v>0.78765258601363308</v>
      </c>
      <c r="P483" s="8" t="e">
        <f>IF(M483="","",IF(M483&gt;0,IF(O483&gt;#REF!,"STRIKE",IF(O483&lt;#REF!,"GOOD"))))</f>
        <v>#REF!</v>
      </c>
      <c r="S483" s="8">
        <f t="shared" si="21"/>
        <v>1447</v>
      </c>
      <c r="T483" t="s">
        <v>8422</v>
      </c>
      <c r="U483" s="10">
        <v>27005.01</v>
      </c>
      <c r="V483" s="8" t="e">
        <f t="shared" si="22"/>
        <v>#REF!</v>
      </c>
      <c r="W483" t="str">
        <f t="shared" si="23"/>
        <v>STRIKE</v>
      </c>
    </row>
    <row r="484" spans="12:23" x14ac:dyDescent="0.25">
      <c r="L484" t="s">
        <v>6609</v>
      </c>
      <c r="M484" s="10">
        <v>133341.48000000001</v>
      </c>
      <c r="N484" s="13">
        <v>4.1009793873886881E-4</v>
      </c>
      <c r="O484" s="13">
        <f>IF(M484="","",IF(M484&gt;0,SUM($N$20:N484)))</f>
        <v>0.788062683952372</v>
      </c>
      <c r="P484" s="8" t="e">
        <f>IF(M484="","",IF(M484&gt;0,IF(O484&gt;#REF!,"STRIKE",IF(O484&lt;#REF!,"GOOD"))))</f>
        <v>#REF!</v>
      </c>
      <c r="S484" s="8">
        <f t="shared" si="21"/>
        <v>1446</v>
      </c>
      <c r="T484" t="s">
        <v>9320</v>
      </c>
      <c r="U484" s="10">
        <v>27014.400000000001</v>
      </c>
      <c r="V484" s="8" t="e">
        <f t="shared" si="22"/>
        <v>#REF!</v>
      </c>
      <c r="W484" t="str">
        <f t="shared" si="23"/>
        <v>STRIKE</v>
      </c>
    </row>
    <row r="485" spans="12:23" x14ac:dyDescent="0.25">
      <c r="L485" t="s">
        <v>6468</v>
      </c>
      <c r="M485" s="10">
        <v>132610.07999999999</v>
      </c>
      <c r="N485" s="13">
        <v>4.0784848393760498E-4</v>
      </c>
      <c r="O485" s="13">
        <f>IF(M485="","",IF(M485&gt;0,SUM($N$20:N485)))</f>
        <v>0.7884705324363096</v>
      </c>
      <c r="P485" s="8" t="e">
        <f>IF(M485="","",IF(M485&gt;0,IF(O485&gt;#REF!,"STRIKE",IF(O485&lt;#REF!,"GOOD"))))</f>
        <v>#REF!</v>
      </c>
      <c r="S485" s="8">
        <f t="shared" si="21"/>
        <v>1445</v>
      </c>
      <c r="T485" t="s">
        <v>9030</v>
      </c>
      <c r="U485" s="10">
        <v>27018.84</v>
      </c>
      <c r="V485" s="8" t="e">
        <f t="shared" si="22"/>
        <v>#REF!</v>
      </c>
      <c r="W485" t="str">
        <f t="shared" si="23"/>
        <v>STRIKE</v>
      </c>
    </row>
    <row r="486" spans="12:23" x14ac:dyDescent="0.25">
      <c r="L486" t="s">
        <v>7640</v>
      </c>
      <c r="M486" s="10">
        <v>132442.07999999999</v>
      </c>
      <c r="N486" s="13">
        <v>4.0733179210466504E-4</v>
      </c>
      <c r="O486" s="13">
        <f>IF(M486="","",IF(M486&gt;0,SUM($N$20:N486)))</f>
        <v>0.78887786422841422</v>
      </c>
      <c r="P486" s="8" t="e">
        <f>IF(M486="","",IF(M486&gt;0,IF(O486&gt;#REF!,"STRIKE",IF(O486&lt;#REF!,"GOOD"))))</f>
        <v>#REF!</v>
      </c>
      <c r="S486" s="8">
        <f t="shared" si="21"/>
        <v>1444</v>
      </c>
      <c r="T486" t="s">
        <v>9983</v>
      </c>
      <c r="U486" s="10">
        <v>27042.13</v>
      </c>
      <c r="V486" s="8" t="e">
        <f t="shared" si="22"/>
        <v>#REF!</v>
      </c>
      <c r="W486" t="str">
        <f t="shared" si="23"/>
        <v>STRIKE</v>
      </c>
    </row>
    <row r="487" spans="12:23" x14ac:dyDescent="0.25">
      <c r="L487" t="s">
        <v>10484</v>
      </c>
      <c r="M487" s="10">
        <v>132267.51999999999</v>
      </c>
      <c r="N487" s="13">
        <v>4.0679492468586741E-4</v>
      </c>
      <c r="O487" s="13">
        <f>IF(M487="","",IF(M487&gt;0,SUM($N$20:N487)))</f>
        <v>0.78928465915310009</v>
      </c>
      <c r="P487" s="8" t="e">
        <f>IF(M487="","",IF(M487&gt;0,IF(O487&gt;#REF!,"STRIKE",IF(O487&lt;#REF!,"GOOD"))))</f>
        <v>#REF!</v>
      </c>
      <c r="S487" s="8">
        <f t="shared" si="21"/>
        <v>1443</v>
      </c>
      <c r="T487" t="s">
        <v>6982</v>
      </c>
      <c r="U487" s="10">
        <v>27073.68</v>
      </c>
      <c r="V487" s="8" t="e">
        <f t="shared" si="22"/>
        <v>#REF!</v>
      </c>
      <c r="W487" t="str">
        <f t="shared" si="23"/>
        <v>STRIKE</v>
      </c>
    </row>
    <row r="488" spans="12:23" x14ac:dyDescent="0.25">
      <c r="L488" t="s">
        <v>7707</v>
      </c>
      <c r="M488" s="10">
        <v>132155.85</v>
      </c>
      <c r="N488" s="13">
        <v>4.0645147839429358E-4</v>
      </c>
      <c r="O488" s="13">
        <f>IF(M488="","",IF(M488&gt;0,SUM($N$20:N488)))</f>
        <v>0.78969111063149433</v>
      </c>
      <c r="P488" s="8" t="e">
        <f>IF(M488="","",IF(M488&gt;0,IF(O488&gt;#REF!,"STRIKE",IF(O488&lt;#REF!,"GOOD"))))</f>
        <v>#REF!</v>
      </c>
      <c r="S488" s="8">
        <f t="shared" si="21"/>
        <v>1442</v>
      </c>
      <c r="T488" t="s">
        <v>9921</v>
      </c>
      <c r="U488" s="10">
        <v>27091.32</v>
      </c>
      <c r="V488" s="8" t="e">
        <f t="shared" si="22"/>
        <v>#REF!</v>
      </c>
      <c r="W488" t="str">
        <f t="shared" si="23"/>
        <v>STRIKE</v>
      </c>
    </row>
    <row r="489" spans="12:23" x14ac:dyDescent="0.25">
      <c r="L489" t="s">
        <v>7593</v>
      </c>
      <c r="M489" s="10">
        <v>131684.44</v>
      </c>
      <c r="N489" s="13">
        <v>4.0500163495997072E-4</v>
      </c>
      <c r="O489" s="13">
        <f>IF(M489="","",IF(M489&gt;0,SUM($N$20:N489)))</f>
        <v>0.79009611226645426</v>
      </c>
      <c r="P489" s="8" t="e">
        <f>IF(M489="","",IF(M489&gt;0,IF(O489&gt;#REF!,"STRIKE",IF(O489&lt;#REF!,"GOOD"))))</f>
        <v>#REF!</v>
      </c>
      <c r="S489" s="8">
        <f t="shared" si="21"/>
        <v>1441</v>
      </c>
      <c r="T489" t="s">
        <v>7983</v>
      </c>
      <c r="U489" s="10">
        <v>27253.360000000001</v>
      </c>
      <c r="V489" s="8" t="e">
        <f t="shared" si="22"/>
        <v>#REF!</v>
      </c>
      <c r="W489" t="str">
        <f t="shared" si="23"/>
        <v>STRIKE</v>
      </c>
    </row>
    <row r="490" spans="12:23" x14ac:dyDescent="0.25">
      <c r="L490" t="s">
        <v>7234</v>
      </c>
      <c r="M490" s="10">
        <v>131108.4</v>
      </c>
      <c r="N490" s="13">
        <v>4.0322999708231153E-4</v>
      </c>
      <c r="O490" s="13">
        <f>IF(M490="","",IF(M490&gt;0,SUM($N$20:N490)))</f>
        <v>0.79049934226353658</v>
      </c>
      <c r="P490" s="8" t="e">
        <f>IF(M490="","",IF(M490&gt;0,IF(O490&gt;#REF!,"STRIKE",IF(O490&lt;#REF!,"GOOD"))))</f>
        <v>#REF!</v>
      </c>
      <c r="S490" s="8">
        <f t="shared" si="21"/>
        <v>1440</v>
      </c>
      <c r="T490" t="s">
        <v>8107</v>
      </c>
      <c r="U490" s="10">
        <v>27340</v>
      </c>
      <c r="V490" s="8" t="e">
        <f t="shared" si="22"/>
        <v>#REF!</v>
      </c>
      <c r="W490" t="str">
        <f t="shared" si="23"/>
        <v>STRIKE</v>
      </c>
    </row>
    <row r="491" spans="12:23" x14ac:dyDescent="0.25">
      <c r="L491" t="s">
        <v>6585</v>
      </c>
      <c r="M491" s="10">
        <v>131027.68</v>
      </c>
      <c r="N491" s="13">
        <v>4.0298173895877032E-4</v>
      </c>
      <c r="O491" s="13">
        <f>IF(M491="","",IF(M491&gt;0,SUM($N$20:N491)))</f>
        <v>0.79090232400249538</v>
      </c>
      <c r="P491" s="8" t="e">
        <f>IF(M491="","",IF(M491&gt;0,IF(O491&gt;#REF!,"STRIKE",IF(O491&lt;#REF!,"GOOD"))))</f>
        <v>#REF!</v>
      </c>
      <c r="S491" s="8">
        <f t="shared" si="21"/>
        <v>1439</v>
      </c>
      <c r="T491" t="s">
        <v>9676</v>
      </c>
      <c r="U491" s="10">
        <v>27357.63</v>
      </c>
      <c r="V491" s="8" t="e">
        <f t="shared" si="22"/>
        <v>#REF!</v>
      </c>
      <c r="W491" t="str">
        <f t="shared" si="23"/>
        <v>STRIKE</v>
      </c>
    </row>
    <row r="492" spans="12:23" x14ac:dyDescent="0.25">
      <c r="L492" t="s">
        <v>6474</v>
      </c>
      <c r="M492" s="10">
        <v>130053.5</v>
      </c>
      <c r="N492" s="13">
        <v>3.9998560294797589E-4</v>
      </c>
      <c r="O492" s="13">
        <f>IF(M492="","",IF(M492&gt;0,SUM($N$20:N492)))</f>
        <v>0.79130230960544334</v>
      </c>
      <c r="P492" s="8" t="e">
        <f>IF(M492="","",IF(M492&gt;0,IF(O492&gt;#REF!,"STRIKE",IF(O492&lt;#REF!,"GOOD"))))</f>
        <v>#REF!</v>
      </c>
      <c r="S492" s="8">
        <f t="shared" si="21"/>
        <v>1438</v>
      </c>
      <c r="T492" t="s">
        <v>8013</v>
      </c>
      <c r="U492" s="10">
        <v>27600</v>
      </c>
      <c r="V492" s="8" t="e">
        <f t="shared" si="22"/>
        <v>#REF!</v>
      </c>
      <c r="W492" t="str">
        <f t="shared" si="23"/>
        <v>STRIKE</v>
      </c>
    </row>
    <row r="493" spans="12:23" x14ac:dyDescent="0.25">
      <c r="L493" t="s">
        <v>9099</v>
      </c>
      <c r="M493" s="10">
        <v>129852.55</v>
      </c>
      <c r="N493" s="13">
        <v>3.9936757185375394E-4</v>
      </c>
      <c r="O493" s="13">
        <f>IF(M493="","",IF(M493&gt;0,SUM($N$20:N493)))</f>
        <v>0.79170167717729711</v>
      </c>
      <c r="P493" s="8" t="e">
        <f>IF(M493="","",IF(M493&gt;0,IF(O493&gt;#REF!,"STRIKE",IF(O493&lt;#REF!,"GOOD"))))</f>
        <v>#REF!</v>
      </c>
      <c r="S493" s="8">
        <f t="shared" si="21"/>
        <v>1437</v>
      </c>
      <c r="T493" t="s">
        <v>8372</v>
      </c>
      <c r="U493" s="10">
        <v>27622.560000000001</v>
      </c>
      <c r="V493" s="8" t="e">
        <f t="shared" si="22"/>
        <v>#REF!</v>
      </c>
      <c r="W493" t="str">
        <f t="shared" si="23"/>
        <v>STRIKE</v>
      </c>
    </row>
    <row r="494" spans="12:23" x14ac:dyDescent="0.25">
      <c r="L494" t="s">
        <v>7021</v>
      </c>
      <c r="M494" s="10">
        <v>129715.2</v>
      </c>
      <c r="N494" s="13">
        <v>3.9894514552485925E-4</v>
      </c>
      <c r="O494" s="13">
        <f>IF(M494="","",IF(M494&gt;0,SUM($N$20:N494)))</f>
        <v>0.79210062232282197</v>
      </c>
      <c r="P494" s="8" t="e">
        <f>IF(M494="","",IF(M494&gt;0,IF(O494&gt;#REF!,"STRIKE",IF(O494&lt;#REF!,"GOOD"))))</f>
        <v>#REF!</v>
      </c>
      <c r="S494" s="8">
        <f t="shared" si="21"/>
        <v>1436</v>
      </c>
      <c r="T494" t="s">
        <v>9903</v>
      </c>
      <c r="U494" s="10">
        <v>27656.959999999999</v>
      </c>
      <c r="V494" s="8" t="e">
        <f t="shared" si="22"/>
        <v>#REF!</v>
      </c>
      <c r="W494" t="str">
        <f t="shared" si="23"/>
        <v>STRIKE</v>
      </c>
    </row>
    <row r="495" spans="12:23" x14ac:dyDescent="0.25">
      <c r="L495" t="s">
        <v>7711</v>
      </c>
      <c r="M495" s="10">
        <v>128984.79</v>
      </c>
      <c r="N495" s="13">
        <v>3.9669873551475394E-4</v>
      </c>
      <c r="O495" s="13">
        <f>IF(M495="","",IF(M495&gt;0,SUM($N$20:N495)))</f>
        <v>0.7924973210583367</v>
      </c>
      <c r="P495" s="8" t="e">
        <f>IF(M495="","",IF(M495&gt;0,IF(O495&gt;#REF!,"STRIKE",IF(O495&lt;#REF!,"GOOD"))))</f>
        <v>#REF!</v>
      </c>
      <c r="S495" s="8">
        <f t="shared" si="21"/>
        <v>1435</v>
      </c>
      <c r="T495" t="s">
        <v>7055</v>
      </c>
      <c r="U495" s="10">
        <v>27686.400000000001</v>
      </c>
      <c r="V495" s="8" t="e">
        <f t="shared" si="22"/>
        <v>#REF!</v>
      </c>
      <c r="W495" t="str">
        <f t="shared" si="23"/>
        <v>STRIKE</v>
      </c>
    </row>
    <row r="496" spans="12:23" x14ac:dyDescent="0.25">
      <c r="L496" t="s">
        <v>7298</v>
      </c>
      <c r="M496" s="10">
        <v>128940.3</v>
      </c>
      <c r="N496" s="13">
        <v>3.9656190444542358E-4</v>
      </c>
      <c r="O496" s="13">
        <f>IF(M496="","",IF(M496&gt;0,SUM($N$20:N496)))</f>
        <v>0.79289388296278207</v>
      </c>
      <c r="P496" s="8" t="e">
        <f>IF(M496="","",IF(M496&gt;0,IF(O496&gt;#REF!,"STRIKE",IF(O496&lt;#REF!,"GOOD"))))</f>
        <v>#REF!</v>
      </c>
      <c r="S496" s="8">
        <f t="shared" si="21"/>
        <v>1434</v>
      </c>
      <c r="T496" t="s">
        <v>8193</v>
      </c>
      <c r="U496" s="10">
        <v>27774.6</v>
      </c>
      <c r="V496" s="8" t="e">
        <f t="shared" si="22"/>
        <v>#REF!</v>
      </c>
      <c r="W496" t="str">
        <f t="shared" si="23"/>
        <v>STRIKE</v>
      </c>
    </row>
    <row r="497" spans="12:23" x14ac:dyDescent="0.25">
      <c r="L497" t="s">
        <v>6848</v>
      </c>
      <c r="M497" s="10">
        <v>128859.79</v>
      </c>
      <c r="N497" s="13">
        <v>3.9631429218667355E-4</v>
      </c>
      <c r="O497" s="13">
        <f>IF(M497="","",IF(M497&gt;0,SUM($N$20:N497)))</f>
        <v>0.79329019725496874</v>
      </c>
      <c r="P497" s="8" t="e">
        <f>IF(M497="","",IF(M497&gt;0,IF(O497&gt;#REF!,"STRIKE",IF(O497&lt;#REF!,"GOOD"))))</f>
        <v>#REF!</v>
      </c>
      <c r="S497" s="8">
        <f t="shared" si="21"/>
        <v>1433</v>
      </c>
      <c r="T497" t="s">
        <v>8961</v>
      </c>
      <c r="U497" s="10">
        <v>27820.799999999999</v>
      </c>
      <c r="V497" s="8" t="e">
        <f t="shared" si="22"/>
        <v>#REF!</v>
      </c>
      <c r="W497" t="str">
        <f t="shared" si="23"/>
        <v>STRIKE</v>
      </c>
    </row>
    <row r="498" spans="12:23" x14ac:dyDescent="0.25">
      <c r="L498" t="s">
        <v>8511</v>
      </c>
      <c r="M498" s="10">
        <v>128802.6</v>
      </c>
      <c r="N498" s="13">
        <v>3.9613840167521027E-4</v>
      </c>
      <c r="O498" s="13">
        <f>IF(M498="","",IF(M498&gt;0,SUM($N$20:N498)))</f>
        <v>0.79368633565664393</v>
      </c>
      <c r="P498" s="8" t="e">
        <f>IF(M498="","",IF(M498&gt;0,IF(O498&gt;#REF!,"STRIKE",IF(O498&lt;#REF!,"GOOD"))))</f>
        <v>#REF!</v>
      </c>
      <c r="S498" s="8">
        <f t="shared" si="21"/>
        <v>1432</v>
      </c>
      <c r="T498" t="s">
        <v>9139</v>
      </c>
      <c r="U498" s="10">
        <v>27849.599999999999</v>
      </c>
      <c r="V498" s="8" t="e">
        <f t="shared" si="22"/>
        <v>#REF!</v>
      </c>
      <c r="W498" t="str">
        <f t="shared" si="23"/>
        <v>STRIKE</v>
      </c>
    </row>
    <row r="499" spans="12:23" x14ac:dyDescent="0.25">
      <c r="L499" t="s">
        <v>9179</v>
      </c>
      <c r="M499" s="10">
        <v>128733.13</v>
      </c>
      <c r="N499" s="13">
        <v>3.9592474345119636E-4</v>
      </c>
      <c r="O499" s="13">
        <f>IF(M499="","",IF(M499&gt;0,SUM($N$20:N499)))</f>
        <v>0.79408226040009511</v>
      </c>
      <c r="P499" s="8" t="e">
        <f>IF(M499="","",IF(M499&gt;0,IF(O499&gt;#REF!,"STRIKE",IF(O499&lt;#REF!,"GOOD"))))</f>
        <v>#REF!</v>
      </c>
      <c r="S499" s="8">
        <f t="shared" si="21"/>
        <v>1431</v>
      </c>
      <c r="T499" t="s">
        <v>6717</v>
      </c>
      <c r="U499" s="10">
        <v>27862.32</v>
      </c>
      <c r="V499" s="8" t="e">
        <f t="shared" si="22"/>
        <v>#REF!</v>
      </c>
      <c r="W499" t="str">
        <f t="shared" si="23"/>
        <v>STRIKE</v>
      </c>
    </row>
    <row r="500" spans="12:23" x14ac:dyDescent="0.25">
      <c r="L500" t="s">
        <v>8330</v>
      </c>
      <c r="M500" s="10">
        <v>128606.44</v>
      </c>
      <c r="N500" s="13">
        <v>3.9553510244932038E-4</v>
      </c>
      <c r="O500" s="13">
        <f>IF(M500="","",IF(M500&gt;0,SUM($N$20:N500)))</f>
        <v>0.79447779550254438</v>
      </c>
      <c r="P500" s="8" t="e">
        <f>IF(M500="","",IF(M500&gt;0,IF(O500&gt;#REF!,"STRIKE",IF(O500&lt;#REF!,"GOOD"))))</f>
        <v>#REF!</v>
      </c>
      <c r="S500" s="8">
        <f t="shared" si="21"/>
        <v>1430</v>
      </c>
      <c r="T500" t="s">
        <v>8239</v>
      </c>
      <c r="U500" s="10">
        <v>28080</v>
      </c>
      <c r="V500" s="8" t="e">
        <f t="shared" si="22"/>
        <v>#REF!</v>
      </c>
      <c r="W500" t="str">
        <f t="shared" si="23"/>
        <v>STRIKE</v>
      </c>
    </row>
    <row r="501" spans="12:23" x14ac:dyDescent="0.25">
      <c r="L501" t="s">
        <v>7506</v>
      </c>
      <c r="M501" s="10">
        <v>128142.88</v>
      </c>
      <c r="N501" s="13">
        <v>3.9410940205600098E-4</v>
      </c>
      <c r="O501" s="13">
        <f>IF(M501="","",IF(M501&gt;0,SUM($N$20:N501)))</f>
        <v>0.79487190490460036</v>
      </c>
      <c r="P501" s="8" t="e">
        <f>IF(M501="","",IF(M501&gt;0,IF(O501&gt;#REF!,"STRIKE",IF(O501&lt;#REF!,"GOOD"))))</f>
        <v>#REF!</v>
      </c>
      <c r="S501" s="8">
        <f t="shared" si="21"/>
        <v>1429</v>
      </c>
      <c r="T501" t="s">
        <v>6550</v>
      </c>
      <c r="U501" s="10">
        <v>28080.560000000001</v>
      </c>
      <c r="V501" s="8" t="e">
        <f t="shared" si="22"/>
        <v>#REF!</v>
      </c>
      <c r="W501" t="str">
        <f t="shared" si="23"/>
        <v>STRIKE</v>
      </c>
    </row>
    <row r="502" spans="12:23" x14ac:dyDescent="0.25">
      <c r="L502" t="s">
        <v>7001</v>
      </c>
      <c r="M502" s="10">
        <v>127816.5</v>
      </c>
      <c r="N502" s="13">
        <v>3.9310560514865003E-4</v>
      </c>
      <c r="O502" s="13">
        <f>IF(M502="","",IF(M502&gt;0,SUM($N$20:N502)))</f>
        <v>0.79526501050974896</v>
      </c>
      <c r="P502" s="8" t="e">
        <f>IF(M502="","",IF(M502&gt;0,IF(O502&gt;#REF!,"STRIKE",IF(O502&lt;#REF!,"GOOD"))))</f>
        <v>#REF!</v>
      </c>
      <c r="S502" s="8">
        <f t="shared" si="21"/>
        <v>1428</v>
      </c>
      <c r="T502" t="s">
        <v>9090</v>
      </c>
      <c r="U502" s="10">
        <v>28105.119999999999</v>
      </c>
      <c r="V502" s="8" t="e">
        <f t="shared" si="22"/>
        <v>#REF!</v>
      </c>
      <c r="W502" t="str">
        <f t="shared" si="23"/>
        <v>STRIKE</v>
      </c>
    </row>
    <row r="503" spans="12:23" x14ac:dyDescent="0.25">
      <c r="L503" t="s">
        <v>9915</v>
      </c>
      <c r="M503" s="10">
        <v>127728.3</v>
      </c>
      <c r="N503" s="13">
        <v>3.9283434193635656E-4</v>
      </c>
      <c r="O503" s="13">
        <f>IF(M503="","",IF(M503&gt;0,SUM($N$20:N503)))</f>
        <v>0.79565784485168534</v>
      </c>
      <c r="P503" s="8" t="e">
        <f>IF(M503="","",IF(M503&gt;0,IF(O503&gt;#REF!,"STRIKE",IF(O503&lt;#REF!,"GOOD"))))</f>
        <v>#REF!</v>
      </c>
      <c r="S503" s="8">
        <f t="shared" si="21"/>
        <v>1427</v>
      </c>
      <c r="T503" t="s">
        <v>10243</v>
      </c>
      <c r="U503" s="10">
        <v>28123.4</v>
      </c>
      <c r="V503" s="8" t="e">
        <f t="shared" si="22"/>
        <v>#REF!</v>
      </c>
      <c r="W503" t="str">
        <f t="shared" si="23"/>
        <v>STRIKE</v>
      </c>
    </row>
    <row r="504" spans="12:23" x14ac:dyDescent="0.25">
      <c r="L504" t="s">
        <v>10609</v>
      </c>
      <c r="M504" s="10">
        <v>127294.25</v>
      </c>
      <c r="N504" s="13">
        <v>3.9149940092393035E-4</v>
      </c>
      <c r="O504" s="13">
        <f>IF(M504="","",IF(M504&gt;0,SUM($N$20:N504)))</f>
        <v>0.79604934425260931</v>
      </c>
      <c r="P504" s="8" t="e">
        <f>IF(M504="","",IF(M504&gt;0,IF(O504&gt;#REF!,"STRIKE",IF(O504&lt;#REF!,"GOOD"))))</f>
        <v>#REF!</v>
      </c>
      <c r="S504" s="8">
        <f t="shared" si="21"/>
        <v>1426</v>
      </c>
      <c r="T504" t="s">
        <v>9780</v>
      </c>
      <c r="U504" s="10">
        <v>28169.58</v>
      </c>
      <c r="V504" s="8" t="e">
        <f t="shared" si="22"/>
        <v>#REF!</v>
      </c>
      <c r="W504" t="str">
        <f t="shared" si="23"/>
        <v>STRIKE</v>
      </c>
    </row>
    <row r="505" spans="12:23" x14ac:dyDescent="0.25">
      <c r="L505" t="s">
        <v>7761</v>
      </c>
      <c r="M505" s="10">
        <v>126752.2</v>
      </c>
      <c r="N505" s="13">
        <v>3.8983230087604278E-4</v>
      </c>
      <c r="O505" s="13">
        <f>IF(M505="","",IF(M505&gt;0,SUM($N$20:N505)))</f>
        <v>0.7964391765534854</v>
      </c>
      <c r="P505" s="8" t="e">
        <f>IF(M505="","",IF(M505&gt;0,IF(O505&gt;#REF!,"STRIKE",IF(O505&lt;#REF!,"GOOD"))))</f>
        <v>#REF!</v>
      </c>
      <c r="S505" s="8">
        <f t="shared" si="21"/>
        <v>1425</v>
      </c>
      <c r="T505" t="s">
        <v>9118</v>
      </c>
      <c r="U505" s="10">
        <v>28259.1</v>
      </c>
      <c r="V505" s="8" t="e">
        <f t="shared" si="22"/>
        <v>#REF!</v>
      </c>
      <c r="W505" t="str">
        <f t="shared" si="23"/>
        <v>STRIKE</v>
      </c>
    </row>
    <row r="506" spans="12:23" x14ac:dyDescent="0.25">
      <c r="L506" t="s">
        <v>9096</v>
      </c>
      <c r="M506" s="10">
        <v>126602.85</v>
      </c>
      <c r="N506" s="13">
        <v>3.8937296798765241E-4</v>
      </c>
      <c r="O506" s="13">
        <f>IF(M506="","",IF(M506&gt;0,SUM($N$20:N506)))</f>
        <v>0.79682854952147308</v>
      </c>
      <c r="P506" s="8" t="e">
        <f>IF(M506="","",IF(M506&gt;0,IF(O506&gt;#REF!,"STRIKE",IF(O506&lt;#REF!,"GOOD"))))</f>
        <v>#REF!</v>
      </c>
      <c r="S506" s="8">
        <f t="shared" si="21"/>
        <v>1424</v>
      </c>
      <c r="T506" t="s">
        <v>6627</v>
      </c>
      <c r="U506" s="10">
        <v>28411.1</v>
      </c>
      <c r="V506" s="8" t="e">
        <f t="shared" si="22"/>
        <v>#REF!</v>
      </c>
      <c r="W506" t="str">
        <f t="shared" si="23"/>
        <v>STRIKE</v>
      </c>
    </row>
    <row r="507" spans="12:23" x14ac:dyDescent="0.25">
      <c r="L507" t="s">
        <v>7793</v>
      </c>
      <c r="M507" s="10">
        <v>126403.7</v>
      </c>
      <c r="N507" s="13">
        <v>3.8876047287735477E-4</v>
      </c>
      <c r="O507" s="13">
        <f>IF(M507="","",IF(M507&gt;0,SUM($N$20:N507)))</f>
        <v>0.79721730999435048</v>
      </c>
      <c r="P507" s="8" t="e">
        <f>IF(M507="","",IF(M507&gt;0,IF(O507&gt;#REF!,"STRIKE",IF(O507&lt;#REF!,"GOOD"))))</f>
        <v>#REF!</v>
      </c>
      <c r="S507" s="8">
        <f t="shared" si="21"/>
        <v>1423</v>
      </c>
      <c r="T507" t="s">
        <v>8539</v>
      </c>
      <c r="U507" s="10">
        <v>28418.82</v>
      </c>
      <c r="V507" s="8" t="e">
        <f t="shared" si="22"/>
        <v>#REF!</v>
      </c>
      <c r="W507" t="str">
        <f t="shared" si="23"/>
        <v>STRIKE</v>
      </c>
    </row>
    <row r="508" spans="12:23" x14ac:dyDescent="0.25">
      <c r="L508" t="s">
        <v>7091</v>
      </c>
      <c r="M508" s="10">
        <v>125825.16</v>
      </c>
      <c r="N508" s="13">
        <v>3.8698114613313397E-4</v>
      </c>
      <c r="O508" s="13">
        <f>IF(M508="","",IF(M508&gt;0,SUM($N$20:N508)))</f>
        <v>0.79760429114048359</v>
      </c>
      <c r="P508" s="8" t="e">
        <f>IF(M508="","",IF(M508&gt;0,IF(O508&gt;#REF!,"STRIKE",IF(O508&lt;#REF!,"GOOD"))))</f>
        <v>#REF!</v>
      </c>
      <c r="S508" s="8">
        <f t="shared" si="21"/>
        <v>1422</v>
      </c>
      <c r="T508" t="s">
        <v>10563</v>
      </c>
      <c r="U508" s="10">
        <v>28438.799999999999</v>
      </c>
      <c r="V508" s="8" t="e">
        <f t="shared" si="22"/>
        <v>#REF!</v>
      </c>
      <c r="W508" t="str">
        <f t="shared" si="23"/>
        <v>STRIKE</v>
      </c>
    </row>
    <row r="509" spans="12:23" x14ac:dyDescent="0.25">
      <c r="L509" t="s">
        <v>7946</v>
      </c>
      <c r="M509" s="10">
        <v>125804.66</v>
      </c>
      <c r="N509" s="13">
        <v>3.8691809742732878E-4</v>
      </c>
      <c r="O509" s="13">
        <f>IF(M509="","",IF(M509&gt;0,SUM($N$20:N509)))</f>
        <v>0.79799120923791089</v>
      </c>
      <c r="P509" s="8" t="e">
        <f>IF(M509="","",IF(M509&gt;0,IF(O509&gt;#REF!,"STRIKE",IF(O509&lt;#REF!,"GOOD"))))</f>
        <v>#REF!</v>
      </c>
      <c r="S509" s="8">
        <f t="shared" si="21"/>
        <v>1421</v>
      </c>
      <c r="T509" t="s">
        <v>8867</v>
      </c>
      <c r="U509" s="10">
        <v>28441.69</v>
      </c>
      <c r="V509" s="8" t="e">
        <f t="shared" si="22"/>
        <v>#REF!</v>
      </c>
      <c r="W509" t="str">
        <f t="shared" si="23"/>
        <v>STRIKE</v>
      </c>
    </row>
    <row r="510" spans="12:23" x14ac:dyDescent="0.25">
      <c r="L510" t="s">
        <v>8310</v>
      </c>
      <c r="M510" s="10">
        <v>125778.6</v>
      </c>
      <c r="N510" s="13">
        <v>3.8683794868229061E-4</v>
      </c>
      <c r="O510" s="13">
        <f>IF(M510="","",IF(M510&gt;0,SUM($N$20:N510)))</f>
        <v>0.79837804718659322</v>
      </c>
      <c r="P510" s="8" t="e">
        <f>IF(M510="","",IF(M510&gt;0,IF(O510&gt;#REF!,"STRIKE",IF(O510&lt;#REF!,"GOOD"))))</f>
        <v>#REF!</v>
      </c>
      <c r="S510" s="8">
        <f t="shared" si="21"/>
        <v>1420</v>
      </c>
      <c r="T510" t="s">
        <v>8503</v>
      </c>
      <c r="U510" s="10">
        <v>28527.200000000001</v>
      </c>
      <c r="V510" s="8" t="e">
        <f t="shared" si="22"/>
        <v>#REF!</v>
      </c>
      <c r="W510" t="str">
        <f t="shared" si="23"/>
        <v>STRIKE</v>
      </c>
    </row>
    <row r="511" spans="12:23" x14ac:dyDescent="0.25">
      <c r="L511" t="s">
        <v>7416</v>
      </c>
      <c r="M511" s="10">
        <v>125635.02</v>
      </c>
      <c r="N511" s="13">
        <v>3.8639636169792438E-4</v>
      </c>
      <c r="O511" s="13">
        <f>IF(M511="","",IF(M511&gt;0,SUM($N$20:N511)))</f>
        <v>0.79876444354829113</v>
      </c>
      <c r="P511" s="8" t="e">
        <f>IF(M511="","",IF(M511&gt;0,IF(O511&gt;#REF!,"STRIKE",IF(O511&lt;#REF!,"GOOD"))))</f>
        <v>#REF!</v>
      </c>
      <c r="S511" s="8">
        <f t="shared" si="21"/>
        <v>1419</v>
      </c>
      <c r="T511" t="s">
        <v>6911</v>
      </c>
      <c r="U511" s="10">
        <v>28564.720000000001</v>
      </c>
      <c r="V511" s="8" t="e">
        <f t="shared" si="22"/>
        <v>#REF!</v>
      </c>
      <c r="W511" t="str">
        <f t="shared" si="23"/>
        <v>STRIKE</v>
      </c>
    </row>
    <row r="512" spans="12:23" x14ac:dyDescent="0.25">
      <c r="L512" t="s">
        <v>9862</v>
      </c>
      <c r="M512" s="10">
        <v>125331</v>
      </c>
      <c r="N512" s="13">
        <v>3.8546133401310052E-4</v>
      </c>
      <c r="O512" s="13">
        <f>IF(M512="","",IF(M512&gt;0,SUM($N$20:N512)))</f>
        <v>0.7991499048823042</v>
      </c>
      <c r="P512" s="8" t="e">
        <f>IF(M512="","",IF(M512&gt;0,IF(O512&gt;#REF!,"STRIKE",IF(O512&lt;#REF!,"GOOD"))))</f>
        <v>#REF!</v>
      </c>
      <c r="S512" s="8">
        <f t="shared" si="21"/>
        <v>1418</v>
      </c>
      <c r="T512" t="s">
        <v>10454</v>
      </c>
      <c r="U512" s="10">
        <v>28593.1</v>
      </c>
      <c r="V512" s="8" t="e">
        <f t="shared" si="22"/>
        <v>#REF!</v>
      </c>
      <c r="W512" t="str">
        <f t="shared" si="23"/>
        <v>STRIKE</v>
      </c>
    </row>
    <row r="513" spans="12:23" x14ac:dyDescent="0.25">
      <c r="L513" t="s">
        <v>6667</v>
      </c>
      <c r="M513" s="10">
        <v>125288.43</v>
      </c>
      <c r="N513" s="13">
        <v>3.8533040799328946E-4</v>
      </c>
      <c r="O513" s="13">
        <f>IF(M513="","",IF(M513&gt;0,SUM($N$20:N513)))</f>
        <v>0.79953523529029746</v>
      </c>
      <c r="P513" s="8" t="e">
        <f>IF(M513="","",IF(M513&gt;0,IF(O513&gt;#REF!,"STRIKE",IF(O513&lt;#REF!,"GOOD"))))</f>
        <v>#REF!</v>
      </c>
      <c r="S513" s="8">
        <f t="shared" si="21"/>
        <v>1417</v>
      </c>
      <c r="T513" t="s">
        <v>10046</v>
      </c>
      <c r="U513" s="10">
        <v>28611</v>
      </c>
      <c r="V513" s="8" t="e">
        <f t="shared" si="22"/>
        <v>#REF!</v>
      </c>
      <c r="W513" t="str">
        <f t="shared" si="23"/>
        <v>STRIKE</v>
      </c>
    </row>
    <row r="514" spans="12:23" x14ac:dyDescent="0.25">
      <c r="L514" t="s">
        <v>9115</v>
      </c>
      <c r="M514" s="10">
        <v>124621.01</v>
      </c>
      <c r="N514" s="13">
        <v>3.8327772666507036E-4</v>
      </c>
      <c r="O514" s="13">
        <f>IF(M514="","",IF(M514&gt;0,SUM($N$20:N514)))</f>
        <v>0.79991851301696248</v>
      </c>
      <c r="P514" s="8" t="e">
        <f>IF(M514="","",IF(M514&gt;0,IF(O514&gt;#REF!,"STRIKE",IF(O514&lt;#REF!,"GOOD"))))</f>
        <v>#REF!</v>
      </c>
      <c r="S514" s="8">
        <f t="shared" si="21"/>
        <v>1416</v>
      </c>
      <c r="T514" t="s">
        <v>9290</v>
      </c>
      <c r="U514" s="10">
        <v>28614.240000000002</v>
      </c>
      <c r="V514" s="8" t="e">
        <f t="shared" si="22"/>
        <v>#REF!</v>
      </c>
      <c r="W514" t="str">
        <f t="shared" si="23"/>
        <v>STRIKE</v>
      </c>
    </row>
    <row r="515" spans="12:23" x14ac:dyDescent="0.25">
      <c r="L515" t="s">
        <v>6725</v>
      </c>
      <c r="M515" s="10">
        <v>124468.64</v>
      </c>
      <c r="N515" s="13">
        <v>3.8280910562587357E-4</v>
      </c>
      <c r="O515" s="13">
        <f>IF(M515="","",IF(M515&gt;0,SUM($N$20:N515)))</f>
        <v>0.80030132212258831</v>
      </c>
      <c r="P515" s="8" t="e">
        <f>IF(M515="","",IF(M515&gt;0,IF(O515&gt;#REF!,"STRIKE",IF(O515&lt;#REF!,"GOOD"))))</f>
        <v>#REF!</v>
      </c>
      <c r="S515" s="8">
        <f t="shared" si="21"/>
        <v>1415</v>
      </c>
      <c r="T515" t="s">
        <v>7751</v>
      </c>
      <c r="U515" s="10">
        <v>28619.85</v>
      </c>
      <c r="V515" s="8" t="e">
        <f t="shared" si="22"/>
        <v>#REF!</v>
      </c>
      <c r="W515" t="str">
        <f t="shared" si="23"/>
        <v>STRIKE</v>
      </c>
    </row>
    <row r="516" spans="12:23" x14ac:dyDescent="0.25">
      <c r="L516" t="s">
        <v>7964</v>
      </c>
      <c r="M516" s="10">
        <v>124371.6</v>
      </c>
      <c r="N516" s="13">
        <v>3.8251065458141828E-4</v>
      </c>
      <c r="O516" s="13">
        <f>IF(M516="","",IF(M516&gt;0,SUM($N$20:N516)))</f>
        <v>0.8006838327771697</v>
      </c>
      <c r="P516" s="8" t="e">
        <f>IF(M516="","",IF(M516&gt;0,IF(O516&gt;#REF!,"STRIKE",IF(O516&lt;#REF!,"GOOD"))))</f>
        <v>#REF!</v>
      </c>
      <c r="S516" s="8">
        <f t="shared" si="21"/>
        <v>1414</v>
      </c>
      <c r="T516" t="s">
        <v>7222</v>
      </c>
      <c r="U516" s="10">
        <v>28622.880000000001</v>
      </c>
      <c r="V516" s="8" t="e">
        <f t="shared" si="22"/>
        <v>#REF!</v>
      </c>
      <c r="W516" t="str">
        <f t="shared" si="23"/>
        <v>STRIKE</v>
      </c>
    </row>
    <row r="517" spans="12:23" x14ac:dyDescent="0.25">
      <c r="L517" t="s">
        <v>10578</v>
      </c>
      <c r="M517" s="10">
        <v>124174.2</v>
      </c>
      <c r="N517" s="13">
        <v>3.8190354167771376E-4</v>
      </c>
      <c r="O517" s="13">
        <f>IF(M517="","",IF(M517&gt;0,SUM($N$20:N517)))</f>
        <v>0.80106573631884737</v>
      </c>
      <c r="P517" s="8" t="e">
        <f>IF(M517="","",IF(M517&gt;0,IF(O517&gt;#REF!,"STRIKE",IF(O517&lt;#REF!,"GOOD"))))</f>
        <v>#REF!</v>
      </c>
      <c r="S517" s="8">
        <f t="shared" si="21"/>
        <v>1413</v>
      </c>
      <c r="T517" t="s">
        <v>9481</v>
      </c>
      <c r="U517" s="10">
        <v>28623.200000000001</v>
      </c>
      <c r="V517" s="8" t="e">
        <f t="shared" si="22"/>
        <v>#REF!</v>
      </c>
      <c r="W517" t="str">
        <f t="shared" si="23"/>
        <v>STRIKE</v>
      </c>
    </row>
    <row r="518" spans="12:23" x14ac:dyDescent="0.25">
      <c r="L518" t="s">
        <v>7342</v>
      </c>
      <c r="M518" s="10">
        <v>124065.81</v>
      </c>
      <c r="N518" s="13">
        <v>3.8157018317906872E-4</v>
      </c>
      <c r="O518" s="13">
        <f>IF(M518="","",IF(M518&gt;0,SUM($N$20:N518)))</f>
        <v>0.80144730650202645</v>
      </c>
      <c r="P518" s="8" t="e">
        <f>IF(M518="","",IF(M518&gt;0,IF(O518&gt;#REF!,"STRIKE",IF(O518&lt;#REF!,"GOOD"))))</f>
        <v>#REF!</v>
      </c>
      <c r="S518" s="8">
        <f t="shared" si="21"/>
        <v>1412</v>
      </c>
      <c r="T518" t="s">
        <v>9410</v>
      </c>
      <c r="U518" s="10">
        <v>28628.36</v>
      </c>
      <c r="V518" s="8" t="e">
        <f t="shared" si="22"/>
        <v>#REF!</v>
      </c>
      <c r="W518" t="str">
        <f t="shared" si="23"/>
        <v>STRIKE</v>
      </c>
    </row>
    <row r="519" spans="12:23" x14ac:dyDescent="0.25">
      <c r="L519" t="s">
        <v>9494</v>
      </c>
      <c r="M519" s="10">
        <v>123506.22</v>
      </c>
      <c r="N519" s="13">
        <v>3.7984913804338491E-4</v>
      </c>
      <c r="O519" s="13">
        <f>IF(M519="","",IF(M519&gt;0,SUM($N$20:N519)))</f>
        <v>0.80182715564006979</v>
      </c>
      <c r="P519" s="8" t="e">
        <f>IF(M519="","",IF(M519&gt;0,IF(O519&gt;#REF!,"STRIKE",IF(O519&lt;#REF!,"GOOD"))))</f>
        <v>#REF!</v>
      </c>
      <c r="S519" s="8">
        <f t="shared" si="21"/>
        <v>1411</v>
      </c>
      <c r="T519" t="s">
        <v>9398</v>
      </c>
      <c r="U519" s="10">
        <v>28672.799999999999</v>
      </c>
      <c r="V519" s="8" t="e">
        <f t="shared" si="22"/>
        <v>#REF!</v>
      </c>
      <c r="W519" t="str">
        <f t="shared" si="23"/>
        <v>STRIKE</v>
      </c>
    </row>
    <row r="520" spans="12:23" x14ac:dyDescent="0.25">
      <c r="L520" t="s">
        <v>8942</v>
      </c>
      <c r="M520" s="10">
        <v>123101.07</v>
      </c>
      <c r="N520" s="13">
        <v>3.786030803284109E-4</v>
      </c>
      <c r="O520" s="13">
        <f>IF(M520="","",IF(M520&gt;0,SUM($N$20:N520)))</f>
        <v>0.80220575872039823</v>
      </c>
      <c r="P520" s="8" t="e">
        <f>IF(M520="","",IF(M520&gt;0,IF(O520&gt;#REF!,"STRIKE",IF(O520&lt;#REF!,"GOOD"))))</f>
        <v>#REF!</v>
      </c>
      <c r="S520" s="8">
        <f t="shared" si="21"/>
        <v>1410</v>
      </c>
      <c r="T520" t="s">
        <v>8953</v>
      </c>
      <c r="U520" s="10">
        <v>28727.279999999999</v>
      </c>
      <c r="V520" s="8" t="e">
        <f t="shared" si="22"/>
        <v>#REF!</v>
      </c>
      <c r="W520" t="str">
        <f t="shared" si="23"/>
        <v>STRIKE</v>
      </c>
    </row>
    <row r="521" spans="12:23" x14ac:dyDescent="0.25">
      <c r="L521" t="s">
        <v>7514</v>
      </c>
      <c r="M521" s="10">
        <v>123021.48</v>
      </c>
      <c r="N521" s="13">
        <v>3.7835829757255554E-4</v>
      </c>
      <c r="O521" s="13">
        <f>IF(M521="","",IF(M521&gt;0,SUM($N$20:N521)))</f>
        <v>0.80258411701797083</v>
      </c>
      <c r="P521" s="8" t="e">
        <f>IF(M521="","",IF(M521&gt;0,IF(O521&gt;#REF!,"STRIKE",IF(O521&lt;#REF!,"GOOD"))))</f>
        <v>#REF!</v>
      </c>
      <c r="S521" s="8">
        <f t="shared" si="21"/>
        <v>1409</v>
      </c>
      <c r="T521" t="s">
        <v>9986</v>
      </c>
      <c r="U521" s="10">
        <v>28733.32</v>
      </c>
      <c r="V521" s="8" t="e">
        <f t="shared" si="22"/>
        <v>#REF!</v>
      </c>
      <c r="W521" t="str">
        <f t="shared" si="23"/>
        <v>STRIKE</v>
      </c>
    </row>
    <row r="522" spans="12:23" x14ac:dyDescent="0.25">
      <c r="L522" t="s">
        <v>8754</v>
      </c>
      <c r="M522" s="10">
        <v>122967.64</v>
      </c>
      <c r="N522" s="13">
        <v>3.7819271014228478E-4</v>
      </c>
      <c r="O522" s="13">
        <f>IF(M522="","",IF(M522&gt;0,SUM($N$20:N522)))</f>
        <v>0.80296230972811311</v>
      </c>
      <c r="P522" s="8" t="e">
        <f>IF(M522="","",IF(M522&gt;0,IF(O522&gt;#REF!,"STRIKE",IF(O522&lt;#REF!,"GOOD"))))</f>
        <v>#REF!</v>
      </c>
      <c r="S522" s="8">
        <f t="shared" si="21"/>
        <v>1408</v>
      </c>
      <c r="T522" t="s">
        <v>7212</v>
      </c>
      <c r="U522" s="10">
        <v>28779.3</v>
      </c>
      <c r="V522" s="8" t="e">
        <f t="shared" si="22"/>
        <v>#REF!</v>
      </c>
      <c r="W522" t="str">
        <f t="shared" si="23"/>
        <v>STRIKE</v>
      </c>
    </row>
    <row r="523" spans="12:23" x14ac:dyDescent="0.25">
      <c r="L523" t="s">
        <v>7636</v>
      </c>
      <c r="M523" s="10">
        <v>122795.45</v>
      </c>
      <c r="N523" s="13">
        <v>3.7766313176898757E-4</v>
      </c>
      <c r="O523" s="13">
        <f>IF(M523="","",IF(M523&gt;0,SUM($N$20:N523)))</f>
        <v>0.80333997285988212</v>
      </c>
      <c r="P523" s="8" t="e">
        <f>IF(M523="","",IF(M523&gt;0,IF(O523&gt;#REF!,"STRIKE",IF(O523&lt;#REF!,"GOOD"))))</f>
        <v>#REF!</v>
      </c>
      <c r="S523" s="8">
        <f t="shared" si="21"/>
        <v>1407</v>
      </c>
      <c r="T523" t="s">
        <v>8346</v>
      </c>
      <c r="U523" s="10">
        <v>28801.68</v>
      </c>
      <c r="V523" s="8" t="e">
        <f t="shared" si="22"/>
        <v>#REF!</v>
      </c>
      <c r="W523" t="str">
        <f t="shared" si="23"/>
        <v>STRIKE</v>
      </c>
    </row>
    <row r="524" spans="12:23" x14ac:dyDescent="0.25">
      <c r="L524" t="s">
        <v>8497</v>
      </c>
      <c r="M524" s="10">
        <v>122618.46</v>
      </c>
      <c r="N524" s="13">
        <v>3.7711879077189205E-4</v>
      </c>
      <c r="O524" s="13">
        <f>IF(M524="","",IF(M524&gt;0,SUM($N$20:N524)))</f>
        <v>0.80371709165065397</v>
      </c>
      <c r="P524" s="8" t="e">
        <f>IF(M524="","",IF(M524&gt;0,IF(O524&gt;#REF!,"STRIKE",IF(O524&lt;#REF!,"GOOD"))))</f>
        <v>#REF!</v>
      </c>
      <c r="S524" s="8">
        <f t="shared" si="21"/>
        <v>1406</v>
      </c>
      <c r="T524" t="s">
        <v>6903</v>
      </c>
      <c r="U524" s="10">
        <v>28824.720000000001</v>
      </c>
      <c r="V524" s="8" t="e">
        <f t="shared" si="22"/>
        <v>#REF!</v>
      </c>
      <c r="W524" t="str">
        <f t="shared" si="23"/>
        <v>STRIKE</v>
      </c>
    </row>
    <row r="525" spans="12:23" x14ac:dyDescent="0.25">
      <c r="L525" t="s">
        <v>7412</v>
      </c>
      <c r="M525" s="10">
        <v>122079.98</v>
      </c>
      <c r="N525" s="13">
        <v>3.7546267042545443E-4</v>
      </c>
      <c r="O525" s="13">
        <f>IF(M525="","",IF(M525&gt;0,SUM($N$20:N525)))</f>
        <v>0.8040925543210794</v>
      </c>
      <c r="P525" s="8" t="e">
        <f>IF(M525="","",IF(M525&gt;0,IF(O525&gt;#REF!,"STRIKE",IF(O525&lt;#REF!,"GOOD"))))</f>
        <v>#REF!</v>
      </c>
      <c r="S525" s="8">
        <f t="shared" si="21"/>
        <v>1405</v>
      </c>
      <c r="T525" t="s">
        <v>7811</v>
      </c>
      <c r="U525" s="10">
        <v>28844.02</v>
      </c>
      <c r="V525" s="8" t="e">
        <f t="shared" si="22"/>
        <v>#REF!</v>
      </c>
      <c r="W525" t="str">
        <f t="shared" si="23"/>
        <v>STRIKE</v>
      </c>
    </row>
    <row r="526" spans="12:23" x14ac:dyDescent="0.25">
      <c r="L526" t="s">
        <v>7103</v>
      </c>
      <c r="M526" s="10">
        <v>122013.4</v>
      </c>
      <c r="N526" s="13">
        <v>3.7525790053118569E-4</v>
      </c>
      <c r="O526" s="13">
        <f>IF(M526="","",IF(M526&gt;0,SUM($N$20:N526)))</f>
        <v>0.80446781222161057</v>
      </c>
      <c r="P526" s="8" t="e">
        <f>IF(M526="","",IF(M526&gt;0,IF(O526&gt;#REF!,"STRIKE",IF(O526&lt;#REF!,"GOOD"))))</f>
        <v>#REF!</v>
      </c>
      <c r="S526" s="8">
        <f t="shared" si="21"/>
        <v>1404</v>
      </c>
      <c r="T526" t="s">
        <v>8376</v>
      </c>
      <c r="U526" s="10">
        <v>28877.040000000001</v>
      </c>
      <c r="V526" s="8" t="e">
        <f t="shared" si="22"/>
        <v>#REF!</v>
      </c>
      <c r="W526" t="str">
        <f t="shared" si="23"/>
        <v>STRIKE</v>
      </c>
    </row>
    <row r="527" spans="12:23" x14ac:dyDescent="0.25">
      <c r="L527" t="s">
        <v>7890</v>
      </c>
      <c r="M527" s="10">
        <v>121082.74</v>
      </c>
      <c r="N527" s="13">
        <v>3.7239561230949572E-4</v>
      </c>
      <c r="O527" s="13">
        <f>IF(M527="","",IF(M527&gt;0,SUM($N$20:N527)))</f>
        <v>0.80484020783392007</v>
      </c>
      <c r="P527" s="8" t="e">
        <f>IF(M527="","",IF(M527&gt;0,IF(O527&gt;#REF!,"STRIKE",IF(O527&lt;#REF!,"GOOD"))))</f>
        <v>#REF!</v>
      </c>
      <c r="S527" s="8">
        <f t="shared" si="21"/>
        <v>1403</v>
      </c>
      <c r="T527" t="s">
        <v>10566</v>
      </c>
      <c r="U527" s="10">
        <v>29063.9</v>
      </c>
      <c r="V527" s="8" t="e">
        <f t="shared" si="22"/>
        <v>#REF!</v>
      </c>
      <c r="W527" t="str">
        <f t="shared" si="23"/>
        <v>STRIKE</v>
      </c>
    </row>
    <row r="528" spans="12:23" x14ac:dyDescent="0.25">
      <c r="L528" t="s">
        <v>6500</v>
      </c>
      <c r="M528" s="10">
        <v>120304.2</v>
      </c>
      <c r="N528" s="13">
        <v>3.7000117624034633E-4</v>
      </c>
      <c r="O528" s="13">
        <f>IF(M528="","",IF(M528&gt;0,SUM($N$20:N528)))</f>
        <v>0.80521020901016038</v>
      </c>
      <c r="P528" s="8" t="e">
        <f>IF(M528="","",IF(M528&gt;0,IF(O528&gt;#REF!,"STRIKE",IF(O528&lt;#REF!,"GOOD"))))</f>
        <v>#REF!</v>
      </c>
      <c r="S528" s="8">
        <f t="shared" si="21"/>
        <v>1402</v>
      </c>
      <c r="T528" t="s">
        <v>9667</v>
      </c>
      <c r="U528" s="10">
        <v>29074.57</v>
      </c>
      <c r="V528" s="8" t="e">
        <f t="shared" si="22"/>
        <v>#REF!</v>
      </c>
      <c r="W528" t="str">
        <f t="shared" si="23"/>
        <v>STRIKE</v>
      </c>
    </row>
    <row r="529" spans="12:23" x14ac:dyDescent="0.25">
      <c r="L529" t="s">
        <v>6446</v>
      </c>
      <c r="M529" s="10">
        <v>120169.12</v>
      </c>
      <c r="N529" s="13">
        <v>3.6958573140228956E-4</v>
      </c>
      <c r="O529" s="13">
        <f>IF(M529="","",IF(M529&gt;0,SUM($N$20:N529)))</f>
        <v>0.80557979474156272</v>
      </c>
      <c r="P529" s="8" t="e">
        <f>IF(M529="","",IF(M529&gt;0,IF(O529&gt;#REF!,"STRIKE",IF(O529&lt;#REF!,"GOOD"))))</f>
        <v>#REF!</v>
      </c>
      <c r="S529" s="8">
        <f t="shared" si="21"/>
        <v>1401</v>
      </c>
      <c r="T529" t="s">
        <v>9228</v>
      </c>
      <c r="U529" s="10">
        <v>29107.759999999998</v>
      </c>
      <c r="V529" s="8" t="e">
        <f t="shared" si="22"/>
        <v>#REF!</v>
      </c>
      <c r="W529" t="str">
        <f t="shared" si="23"/>
        <v>STRIKE</v>
      </c>
    </row>
    <row r="530" spans="12:23" x14ac:dyDescent="0.25">
      <c r="L530" t="s">
        <v>10444</v>
      </c>
      <c r="M530" s="10">
        <v>119464.68</v>
      </c>
      <c r="N530" s="13">
        <v>3.6741919333802621E-4</v>
      </c>
      <c r="O530" s="13">
        <f>IF(M530="","",IF(M530&gt;0,SUM($N$20:N530)))</f>
        <v>0.80594721393490076</v>
      </c>
      <c r="P530" s="8" t="e">
        <f>IF(M530="","",IF(M530&gt;0,IF(O530&gt;#REF!,"STRIKE",IF(O530&lt;#REF!,"GOOD"))))</f>
        <v>#REF!</v>
      </c>
      <c r="S530" s="8">
        <f t="shared" si="21"/>
        <v>1400</v>
      </c>
      <c r="T530" t="s">
        <v>8750</v>
      </c>
      <c r="U530" s="10">
        <v>29148.400000000001</v>
      </c>
      <c r="V530" s="8" t="e">
        <f t="shared" si="22"/>
        <v>#REF!</v>
      </c>
      <c r="W530" t="str">
        <f t="shared" si="23"/>
        <v>STRIKE</v>
      </c>
    </row>
    <row r="531" spans="12:23" x14ac:dyDescent="0.25">
      <c r="L531" t="s">
        <v>8179</v>
      </c>
      <c r="M531" s="10">
        <v>119445.13</v>
      </c>
      <c r="N531" s="13">
        <v>3.6735906640151449E-4</v>
      </c>
      <c r="O531" s="13">
        <f>IF(M531="","",IF(M531&gt;0,SUM($N$20:N531)))</f>
        <v>0.80631457300130227</v>
      </c>
      <c r="P531" s="8" t="e">
        <f>IF(M531="","",IF(M531&gt;0,IF(O531&gt;#REF!,"STRIKE",IF(O531&lt;#REF!,"GOOD"))))</f>
        <v>#REF!</v>
      </c>
      <c r="S531" s="8">
        <f t="shared" si="21"/>
        <v>1399</v>
      </c>
      <c r="T531" t="s">
        <v>7607</v>
      </c>
      <c r="U531" s="10">
        <v>29183.87</v>
      </c>
      <c r="V531" s="8" t="e">
        <f t="shared" si="22"/>
        <v>#REF!</v>
      </c>
      <c r="W531" t="str">
        <f t="shared" si="23"/>
        <v>STRIKE</v>
      </c>
    </row>
    <row r="532" spans="12:23" x14ac:dyDescent="0.25">
      <c r="L532" t="s">
        <v>7154</v>
      </c>
      <c r="M532" s="10">
        <v>119369.07</v>
      </c>
      <c r="N532" s="13">
        <v>3.6712514032524415E-4</v>
      </c>
      <c r="O532" s="13">
        <f>IF(M532="","",IF(M532&gt;0,SUM($N$20:N532)))</f>
        <v>0.80668169814162749</v>
      </c>
      <c r="P532" s="8" t="e">
        <f>IF(M532="","",IF(M532&gt;0,IF(O532&gt;#REF!,"STRIKE",IF(O532&lt;#REF!,"GOOD"))))</f>
        <v>#REF!</v>
      </c>
      <c r="S532" s="8">
        <f t="shared" ref="S532:S595" si="24">IFERROR(_xlfn.RANK.AVG(U532,$U$20:$U$1048576),"")</f>
        <v>1398</v>
      </c>
      <c r="T532" t="s">
        <v>9383</v>
      </c>
      <c r="U532" s="10">
        <v>29222.51</v>
      </c>
      <c r="V532" s="8" t="e">
        <f t="shared" ref="V532:V595" si="25">IF(S532="","",IF(S532&lt;&gt;"",IF(S532&gt;$T$16,"STRIKE",IF(S532&lt;$T$16,"GOOD"))))</f>
        <v>#REF!</v>
      </c>
      <c r="W532" t="str">
        <f t="shared" ref="W532:W595" si="26">IF(S532="","",IF(S532&lt;&gt;"",IF(U532&lt;$U$16,"STRIKE",IF(U532&gt;=$U$16,"GOOD"))))</f>
        <v>STRIKE</v>
      </c>
    </row>
    <row r="533" spans="12:23" x14ac:dyDescent="0.25">
      <c r="L533" t="s">
        <v>7480</v>
      </c>
      <c r="M533" s="10">
        <v>119282.4</v>
      </c>
      <c r="N533" s="13">
        <v>3.6685858269928635E-4</v>
      </c>
      <c r="O533" s="13">
        <f>IF(M533="","",IF(M533&gt;0,SUM($N$20:N533)))</f>
        <v>0.80704855672432674</v>
      </c>
      <c r="P533" s="8" t="e">
        <f>IF(M533="","",IF(M533&gt;0,IF(O533&gt;#REF!,"STRIKE",IF(O533&lt;#REF!,"GOOD"))))</f>
        <v>#REF!</v>
      </c>
      <c r="S533" s="8">
        <f t="shared" si="24"/>
        <v>1397</v>
      </c>
      <c r="T533" t="s">
        <v>8820</v>
      </c>
      <c r="U533" s="10">
        <v>29272.799999999999</v>
      </c>
      <c r="V533" s="8" t="e">
        <f t="shared" si="25"/>
        <v>#REF!</v>
      </c>
      <c r="W533" t="str">
        <f t="shared" si="26"/>
        <v>STRIKE</v>
      </c>
    </row>
    <row r="534" spans="12:23" x14ac:dyDescent="0.25">
      <c r="L534" t="s">
        <v>9864</v>
      </c>
      <c r="M534" s="10">
        <v>119251.14</v>
      </c>
      <c r="N534" s="13">
        <v>3.6676244111180005E-4</v>
      </c>
      <c r="O534" s="13">
        <f>IF(M534="","",IF(M534&gt;0,SUM($N$20:N534)))</f>
        <v>0.80741531916543852</v>
      </c>
      <c r="P534" s="8" t="e">
        <f>IF(M534="","",IF(M534&gt;0,IF(O534&gt;#REF!,"STRIKE",IF(O534&lt;#REF!,"GOOD"))))</f>
        <v>#REF!</v>
      </c>
      <c r="S534" s="8">
        <f t="shared" si="24"/>
        <v>1396</v>
      </c>
      <c r="T534" t="s">
        <v>9646</v>
      </c>
      <c r="U534" s="10">
        <v>29299.8</v>
      </c>
      <c r="V534" s="8" t="e">
        <f t="shared" si="25"/>
        <v>#REF!</v>
      </c>
      <c r="W534" t="str">
        <f t="shared" si="26"/>
        <v>STRIKE</v>
      </c>
    </row>
    <row r="535" spans="12:23" x14ac:dyDescent="0.25">
      <c r="L535" t="s">
        <v>8121</v>
      </c>
      <c r="M535" s="10">
        <v>119189.45</v>
      </c>
      <c r="N535" s="13">
        <v>3.6657271064052582E-4</v>
      </c>
      <c r="O535" s="13">
        <f>IF(M535="","",IF(M535&gt;0,SUM($N$20:N535)))</f>
        <v>0.80778189187607907</v>
      </c>
      <c r="P535" s="8" t="e">
        <f>IF(M535="","",IF(M535&gt;0,IF(O535&gt;#REF!,"STRIKE",IF(O535&lt;#REF!,"GOOD"))))</f>
        <v>#REF!</v>
      </c>
      <c r="S535" s="8">
        <f t="shared" si="24"/>
        <v>1395</v>
      </c>
      <c r="T535" t="s">
        <v>9503</v>
      </c>
      <c r="U535" s="10">
        <v>29399.040000000001</v>
      </c>
      <c r="V535" s="8" t="e">
        <f t="shared" si="25"/>
        <v>#REF!</v>
      </c>
      <c r="W535" t="str">
        <f t="shared" si="26"/>
        <v>STRIKE</v>
      </c>
    </row>
    <row r="536" spans="12:23" x14ac:dyDescent="0.25">
      <c r="L536" t="s">
        <v>6396</v>
      </c>
      <c r="M536" s="10">
        <v>119074.42</v>
      </c>
      <c r="N536" s="13">
        <v>3.6621893051229316E-4</v>
      </c>
      <c r="O536" s="13">
        <f>IF(M536="","",IF(M536&gt;0,SUM($N$20:N536)))</f>
        <v>0.80814811080659132</v>
      </c>
      <c r="P536" s="8" t="e">
        <f>IF(M536="","",IF(M536&gt;0,IF(O536&gt;#REF!,"STRIKE",IF(O536&lt;#REF!,"GOOD"))))</f>
        <v>#REF!</v>
      </c>
      <c r="S536" s="8">
        <f t="shared" si="24"/>
        <v>1394</v>
      </c>
      <c r="T536" t="s">
        <v>8577</v>
      </c>
      <c r="U536" s="10">
        <v>29399.64</v>
      </c>
      <c r="V536" s="8" t="e">
        <f t="shared" si="25"/>
        <v>#REF!</v>
      </c>
      <c r="W536" t="str">
        <f t="shared" si="26"/>
        <v>STRIKE</v>
      </c>
    </row>
    <row r="537" spans="12:23" x14ac:dyDescent="0.25">
      <c r="L537" t="s">
        <v>8448</v>
      </c>
      <c r="M537" s="10">
        <v>118160.64</v>
      </c>
      <c r="N537" s="13">
        <v>3.6340855751762713E-4</v>
      </c>
      <c r="O537" s="13">
        <f>IF(M537="","",IF(M537&gt;0,SUM($N$20:N537)))</f>
        <v>0.80851151936410892</v>
      </c>
      <c r="P537" s="8" t="e">
        <f>IF(M537="","",IF(M537&gt;0,IF(O537&gt;#REF!,"STRIKE",IF(O537&lt;#REF!,"GOOD"))))</f>
        <v>#REF!</v>
      </c>
      <c r="S537" s="8">
        <f t="shared" si="24"/>
        <v>1393</v>
      </c>
      <c r="T537" t="s">
        <v>6897</v>
      </c>
      <c r="U537" s="10">
        <v>29409.58</v>
      </c>
      <c r="V537" s="8" t="e">
        <f t="shared" si="25"/>
        <v>#REF!</v>
      </c>
      <c r="W537" t="str">
        <f t="shared" si="26"/>
        <v>STRIKE</v>
      </c>
    </row>
    <row r="538" spans="12:23" x14ac:dyDescent="0.25">
      <c r="L538" t="s">
        <v>6687</v>
      </c>
      <c r="M538" s="10">
        <v>118082.4</v>
      </c>
      <c r="N538" s="13">
        <v>3.6316792674971507E-4</v>
      </c>
      <c r="O538" s="13">
        <f>IF(M538="","",IF(M538&gt;0,SUM($N$20:N538)))</f>
        <v>0.80887468729085865</v>
      </c>
      <c r="P538" s="8" t="e">
        <f>IF(M538="","",IF(M538&gt;0,IF(O538&gt;#REF!,"STRIKE",IF(O538&lt;#REF!,"GOOD"))))</f>
        <v>#REF!</v>
      </c>
      <c r="S538" s="8">
        <f t="shared" si="24"/>
        <v>1392</v>
      </c>
      <c r="T538" t="s">
        <v>7952</v>
      </c>
      <c r="U538" s="10">
        <v>29452.52</v>
      </c>
      <c r="V538" s="8" t="e">
        <f t="shared" si="25"/>
        <v>#REF!</v>
      </c>
      <c r="W538" t="str">
        <f t="shared" si="26"/>
        <v>STRIKE</v>
      </c>
    </row>
    <row r="539" spans="12:23" x14ac:dyDescent="0.25">
      <c r="L539" t="s">
        <v>7250</v>
      </c>
      <c r="M539" s="10">
        <v>118067.04</v>
      </c>
      <c r="N539" s="13">
        <v>3.6312068635356055E-4</v>
      </c>
      <c r="O539" s="13">
        <f>IF(M539="","",IF(M539&gt;0,SUM($N$20:N539)))</f>
        <v>0.80923780797721223</v>
      </c>
      <c r="P539" s="8" t="e">
        <f>IF(M539="","",IF(M539&gt;0,IF(O539&gt;#REF!,"STRIKE",IF(O539&lt;#REF!,"GOOD"))))</f>
        <v>#REF!</v>
      </c>
      <c r="S539" s="8">
        <f t="shared" si="24"/>
        <v>1391</v>
      </c>
      <c r="T539" t="s">
        <v>8438</v>
      </c>
      <c r="U539" s="10">
        <v>29475.75</v>
      </c>
      <c r="V539" s="8" t="e">
        <f t="shared" si="25"/>
        <v>#REF!</v>
      </c>
      <c r="W539" t="str">
        <f t="shared" si="26"/>
        <v>STRIKE</v>
      </c>
    </row>
    <row r="540" spans="12:23" x14ac:dyDescent="0.25">
      <c r="L540" t="s">
        <v>9006</v>
      </c>
      <c r="M540" s="10">
        <v>118020.41</v>
      </c>
      <c r="N540" s="13">
        <v>3.6297727361445347E-4</v>
      </c>
      <c r="O540" s="13">
        <f>IF(M540="","",IF(M540&gt;0,SUM($N$20:N540)))</f>
        <v>0.80960078525082668</v>
      </c>
      <c r="P540" s="8" t="e">
        <f>IF(M540="","",IF(M540&gt;0,IF(O540&gt;#REF!,"STRIKE",IF(O540&lt;#REF!,"GOOD"))))</f>
        <v>#REF!</v>
      </c>
      <c r="S540" s="8">
        <f t="shared" si="24"/>
        <v>1390</v>
      </c>
      <c r="T540" t="s">
        <v>10019</v>
      </c>
      <c r="U540" s="10">
        <v>29549.52</v>
      </c>
      <c r="V540" s="8" t="e">
        <f t="shared" si="25"/>
        <v>#REF!</v>
      </c>
      <c r="W540" t="str">
        <f t="shared" si="26"/>
        <v>STRIKE</v>
      </c>
    </row>
    <row r="541" spans="12:23" x14ac:dyDescent="0.25">
      <c r="L541" t="s">
        <v>9889</v>
      </c>
      <c r="M541" s="10">
        <v>117185.03</v>
      </c>
      <c r="N541" s="13">
        <v>3.6040802347515937E-4</v>
      </c>
      <c r="O541" s="13">
        <f>IF(M541="","",IF(M541&gt;0,SUM($N$20:N541)))</f>
        <v>0.80996119327430183</v>
      </c>
      <c r="P541" s="8" t="e">
        <f>IF(M541="","",IF(M541&gt;0,IF(O541&gt;#REF!,"STRIKE",IF(O541&lt;#REF!,"GOOD"))))</f>
        <v>#REF!</v>
      </c>
      <c r="S541" s="8">
        <f t="shared" si="24"/>
        <v>1389</v>
      </c>
      <c r="T541" t="s">
        <v>10649</v>
      </c>
      <c r="U541" s="10">
        <v>29556.48</v>
      </c>
      <c r="V541" s="8" t="e">
        <f t="shared" si="25"/>
        <v>#REF!</v>
      </c>
      <c r="W541" t="str">
        <f t="shared" si="26"/>
        <v>STRIKE</v>
      </c>
    </row>
    <row r="542" spans="12:23" x14ac:dyDescent="0.25">
      <c r="L542" t="s">
        <v>9368</v>
      </c>
      <c r="M542" s="10">
        <v>116875.1</v>
      </c>
      <c r="N542" s="13">
        <v>3.5945481930978391E-4</v>
      </c>
      <c r="O542" s="13">
        <f>IF(M542="","",IF(M542&gt;0,SUM($N$20:N542)))</f>
        <v>0.8103206480936116</v>
      </c>
      <c r="P542" s="8" t="e">
        <f>IF(M542="","",IF(M542&gt;0,IF(O542&gt;#REF!,"STRIKE",IF(O542&lt;#REF!,"GOOD"))))</f>
        <v>#REF!</v>
      </c>
      <c r="S542" s="8">
        <f t="shared" si="24"/>
        <v>1388</v>
      </c>
      <c r="T542" t="s">
        <v>10429</v>
      </c>
      <c r="U542" s="10">
        <v>29560.799999999999</v>
      </c>
      <c r="V542" s="8" t="e">
        <f t="shared" si="25"/>
        <v>#REF!</v>
      </c>
      <c r="W542" t="str">
        <f t="shared" si="26"/>
        <v>STRIKE</v>
      </c>
    </row>
    <row r="543" spans="12:23" x14ac:dyDescent="0.25">
      <c r="L543" t="s">
        <v>7111</v>
      </c>
      <c r="M543" s="10">
        <v>116796.8</v>
      </c>
      <c r="N543" s="13">
        <v>3.5921400400907433E-4</v>
      </c>
      <c r="O543" s="13">
        <f>IF(M543="","",IF(M543&gt;0,SUM($N$20:N543)))</f>
        <v>0.81067986209762066</v>
      </c>
      <c r="P543" s="8" t="e">
        <f>IF(M543="","",IF(M543&gt;0,IF(O543&gt;#REF!,"STRIKE",IF(O543&lt;#REF!,"GOOD"))))</f>
        <v>#REF!</v>
      </c>
      <c r="S543" s="8">
        <f t="shared" si="24"/>
        <v>1387</v>
      </c>
      <c r="T543" t="s">
        <v>7554</v>
      </c>
      <c r="U543" s="10">
        <v>29618.25</v>
      </c>
      <c r="V543" s="8" t="e">
        <f t="shared" si="25"/>
        <v>#REF!</v>
      </c>
      <c r="W543" t="str">
        <f t="shared" si="26"/>
        <v>STRIKE</v>
      </c>
    </row>
    <row r="544" spans="12:23" x14ac:dyDescent="0.25">
      <c r="L544" t="s">
        <v>7516</v>
      </c>
      <c r="M544" s="10">
        <v>116751.6</v>
      </c>
      <c r="N544" s="13">
        <v>3.5907498930164052E-4</v>
      </c>
      <c r="O544" s="13">
        <f>IF(M544="","",IF(M544&gt;0,SUM($N$20:N544)))</f>
        <v>0.81103893708692232</v>
      </c>
      <c r="P544" s="8" t="e">
        <f>IF(M544="","",IF(M544&gt;0,IF(O544&gt;#REF!,"STRIKE",IF(O544&lt;#REF!,"GOOD"))))</f>
        <v>#REF!</v>
      </c>
      <c r="S544" s="8">
        <f t="shared" si="24"/>
        <v>1386</v>
      </c>
      <c r="T544" t="s">
        <v>9065</v>
      </c>
      <c r="U544" s="10">
        <v>29629.919999999998</v>
      </c>
      <c r="V544" s="8" t="e">
        <f t="shared" si="25"/>
        <v>#REF!</v>
      </c>
      <c r="W544" t="str">
        <f t="shared" si="26"/>
        <v>STRIKE</v>
      </c>
    </row>
    <row r="545" spans="12:23" x14ac:dyDescent="0.25">
      <c r="L545" t="s">
        <v>10451</v>
      </c>
      <c r="M545" s="10">
        <v>116386.24000000001</v>
      </c>
      <c r="N545" s="13">
        <v>3.5795130758686105E-4</v>
      </c>
      <c r="O545" s="13">
        <f>IF(M545="","",IF(M545&gt;0,SUM($N$20:N545)))</f>
        <v>0.81139688839450919</v>
      </c>
      <c r="P545" s="8" t="e">
        <f>IF(M545="","",IF(M545&gt;0,IF(O545&gt;#REF!,"STRIKE",IF(O545&lt;#REF!,"GOOD"))))</f>
        <v>#REF!</v>
      </c>
      <c r="S545" s="8">
        <f t="shared" si="24"/>
        <v>1385</v>
      </c>
      <c r="T545" t="s">
        <v>6968</v>
      </c>
      <c r="U545" s="10">
        <v>29631.24</v>
      </c>
      <c r="V545" s="8" t="e">
        <f t="shared" si="25"/>
        <v>#REF!</v>
      </c>
      <c r="W545" t="str">
        <f t="shared" si="26"/>
        <v>STRIKE</v>
      </c>
    </row>
    <row r="546" spans="12:23" x14ac:dyDescent="0.25">
      <c r="L546" t="s">
        <v>6923</v>
      </c>
      <c r="M546" s="10">
        <v>115747.35</v>
      </c>
      <c r="N546" s="13">
        <v>3.5598637160384305E-4</v>
      </c>
      <c r="O546" s="13">
        <f>IF(M546="","",IF(M546&gt;0,SUM($N$20:N546)))</f>
        <v>0.81175287476611302</v>
      </c>
      <c r="P546" s="8" t="e">
        <f>IF(M546="","",IF(M546&gt;0,IF(O546&gt;#REF!,"STRIKE",IF(O546&lt;#REF!,"GOOD"))))</f>
        <v>#REF!</v>
      </c>
      <c r="S546" s="8">
        <f t="shared" si="24"/>
        <v>1384</v>
      </c>
      <c r="T546" t="s">
        <v>8419</v>
      </c>
      <c r="U546" s="10">
        <v>29642.880000000001</v>
      </c>
      <c r="V546" s="8" t="e">
        <f t="shared" si="25"/>
        <v>#REF!</v>
      </c>
      <c r="W546" t="str">
        <f t="shared" si="26"/>
        <v>STRIKE</v>
      </c>
    </row>
    <row r="547" spans="12:23" x14ac:dyDescent="0.25">
      <c r="L547" t="s">
        <v>6958</v>
      </c>
      <c r="M547" s="10">
        <v>115718.22</v>
      </c>
      <c r="N547" s="13">
        <v>3.5589678093066716E-4</v>
      </c>
      <c r="O547" s="13">
        <f>IF(M547="","",IF(M547&gt;0,SUM($N$20:N547)))</f>
        <v>0.81210877154704364</v>
      </c>
      <c r="P547" s="8" t="e">
        <f>IF(M547="","",IF(M547&gt;0,IF(O547&gt;#REF!,"STRIKE",IF(O547&lt;#REF!,"GOOD"))))</f>
        <v>#REF!</v>
      </c>
      <c r="S547" s="8">
        <f t="shared" si="24"/>
        <v>1383</v>
      </c>
      <c r="T547" t="s">
        <v>7288</v>
      </c>
      <c r="U547" s="10">
        <v>29697.599999999999</v>
      </c>
      <c r="V547" s="8" t="e">
        <f t="shared" si="25"/>
        <v>#REF!</v>
      </c>
      <c r="W547" t="str">
        <f t="shared" si="26"/>
        <v>STRIKE</v>
      </c>
    </row>
    <row r="548" spans="12:23" x14ac:dyDescent="0.25">
      <c r="L548" t="s">
        <v>7453</v>
      </c>
      <c r="M548" s="10">
        <v>115627.38</v>
      </c>
      <c r="N548" s="13">
        <v>3.5561739827528463E-4</v>
      </c>
      <c r="O548" s="13">
        <f>IF(M548="","",IF(M548&gt;0,SUM($N$20:N548)))</f>
        <v>0.81246438894531892</v>
      </c>
      <c r="P548" s="8" t="e">
        <f>IF(M548="","",IF(M548&gt;0,IF(O548&gt;#REF!,"STRIKE",IF(O548&lt;#REF!,"GOOD"))))</f>
        <v>#REF!</v>
      </c>
      <c r="S548" s="8">
        <f t="shared" si="24"/>
        <v>1382</v>
      </c>
      <c r="T548" t="s">
        <v>8865</v>
      </c>
      <c r="U548" s="10">
        <v>29717.759999999998</v>
      </c>
      <c r="V548" s="8" t="e">
        <f t="shared" si="25"/>
        <v>#REF!</v>
      </c>
      <c r="W548" t="str">
        <f t="shared" si="26"/>
        <v>STRIKE</v>
      </c>
    </row>
    <row r="549" spans="12:23" x14ac:dyDescent="0.25">
      <c r="L549" t="s">
        <v>8390</v>
      </c>
      <c r="M549" s="10">
        <v>115388.5</v>
      </c>
      <c r="N549" s="13">
        <v>3.5488271169758996E-4</v>
      </c>
      <c r="O549" s="13">
        <f>IF(M549="","",IF(M549&gt;0,SUM($N$20:N549)))</f>
        <v>0.81281927165701651</v>
      </c>
      <c r="P549" s="8" t="e">
        <f>IF(M549="","",IF(M549&gt;0,IF(O549&gt;#REF!,"STRIKE",IF(O549&lt;#REF!,"GOOD"))))</f>
        <v>#REF!</v>
      </c>
      <c r="S549" s="8">
        <f t="shared" si="24"/>
        <v>1381</v>
      </c>
      <c r="T549" t="s">
        <v>9790</v>
      </c>
      <c r="U549" s="10">
        <v>29772.639999999999</v>
      </c>
      <c r="V549" s="8" t="e">
        <f t="shared" si="25"/>
        <v>#REF!</v>
      </c>
      <c r="W549" t="str">
        <f t="shared" si="26"/>
        <v>STRIKE</v>
      </c>
    </row>
    <row r="550" spans="12:23" x14ac:dyDescent="0.25">
      <c r="L550" t="s">
        <v>7244</v>
      </c>
      <c r="M550" s="10">
        <v>115230</v>
      </c>
      <c r="N550" s="13">
        <v>3.5439523755758409E-4</v>
      </c>
      <c r="O550" s="13">
        <f>IF(M550="","",IF(M550&gt;0,SUM($N$20:N550)))</f>
        <v>0.81317366689457404</v>
      </c>
      <c r="P550" s="8" t="e">
        <f>IF(M550="","",IF(M550&gt;0,IF(O550&gt;#REF!,"STRIKE",IF(O550&lt;#REF!,"GOOD"))))</f>
        <v>#REF!</v>
      </c>
      <c r="S550" s="8">
        <f t="shared" si="24"/>
        <v>1380</v>
      </c>
      <c r="T550" t="s">
        <v>7484</v>
      </c>
      <c r="U550" s="10">
        <v>29786.400000000001</v>
      </c>
      <c r="V550" s="8" t="e">
        <f t="shared" si="25"/>
        <v>#REF!</v>
      </c>
      <c r="W550" t="str">
        <f t="shared" si="26"/>
        <v>STRIKE</v>
      </c>
    </row>
    <row r="551" spans="12:23" x14ac:dyDescent="0.25">
      <c r="L551" t="s">
        <v>9956</v>
      </c>
      <c r="M551" s="10">
        <v>114818.26</v>
      </c>
      <c r="N551" s="13">
        <v>3.5312891199035365E-4</v>
      </c>
      <c r="O551" s="13">
        <f>IF(M551="","",IF(M551&gt;0,SUM($N$20:N551)))</f>
        <v>0.8135267958065644</v>
      </c>
      <c r="P551" s="8" t="e">
        <f>IF(M551="","",IF(M551&gt;0,IF(O551&gt;#REF!,"STRIKE",IF(O551&lt;#REF!,"GOOD"))))</f>
        <v>#REF!</v>
      </c>
      <c r="S551" s="8">
        <f t="shared" si="24"/>
        <v>1379</v>
      </c>
      <c r="T551" t="s">
        <v>9419</v>
      </c>
      <c r="U551" s="10">
        <v>29835.83</v>
      </c>
      <c r="V551" s="8" t="e">
        <f t="shared" si="25"/>
        <v>#REF!</v>
      </c>
      <c r="W551" t="str">
        <f t="shared" si="26"/>
        <v>STRIKE</v>
      </c>
    </row>
    <row r="552" spans="12:23" x14ac:dyDescent="0.25">
      <c r="L552" t="s">
        <v>9527</v>
      </c>
      <c r="M552" s="10">
        <v>114569.33</v>
      </c>
      <c r="N552" s="13">
        <v>3.5236331616908138E-4</v>
      </c>
      <c r="O552" s="13">
        <f>IF(M552="","",IF(M552&gt;0,SUM($N$20:N552)))</f>
        <v>0.81387915912273345</v>
      </c>
      <c r="P552" s="8" t="e">
        <f>IF(M552="","",IF(M552&gt;0,IF(O552&gt;#REF!,"STRIKE",IF(O552&lt;#REF!,"GOOD"))))</f>
        <v>#REF!</v>
      </c>
      <c r="S552" s="8">
        <f t="shared" si="24"/>
        <v>1378</v>
      </c>
      <c r="T552" t="s">
        <v>9613</v>
      </c>
      <c r="U552" s="10">
        <v>29883.599999999999</v>
      </c>
      <c r="V552" s="8" t="e">
        <f t="shared" si="25"/>
        <v>#REF!</v>
      </c>
      <c r="W552" t="str">
        <f t="shared" si="26"/>
        <v>STRIKE</v>
      </c>
    </row>
    <row r="553" spans="12:23" x14ac:dyDescent="0.25">
      <c r="L553" t="s">
        <v>10417</v>
      </c>
      <c r="M553" s="10">
        <v>114014</v>
      </c>
      <c r="N553" s="13">
        <v>3.5065537286201851E-4</v>
      </c>
      <c r="O553" s="13">
        <f>IF(M553="","",IF(M553&gt;0,SUM($N$20:N553)))</f>
        <v>0.81422981449559551</v>
      </c>
      <c r="P553" s="8" t="e">
        <f>IF(M553="","",IF(M553&gt;0,IF(O553&gt;#REF!,"STRIKE",IF(O553&lt;#REF!,"GOOD"))))</f>
        <v>#REF!</v>
      </c>
      <c r="S553" s="8">
        <f t="shared" si="24"/>
        <v>1377</v>
      </c>
      <c r="T553" t="s">
        <v>7678</v>
      </c>
      <c r="U553" s="10">
        <v>29934.31</v>
      </c>
      <c r="V553" s="8" t="e">
        <f t="shared" si="25"/>
        <v>#REF!</v>
      </c>
      <c r="W553" t="str">
        <f t="shared" si="26"/>
        <v>STRIKE</v>
      </c>
    </row>
    <row r="554" spans="12:23" x14ac:dyDescent="0.25">
      <c r="L554" t="s">
        <v>8113</v>
      </c>
      <c r="M554" s="10">
        <v>113356.3</v>
      </c>
      <c r="N554" s="13">
        <v>3.4863258584699096E-4</v>
      </c>
      <c r="O554" s="13">
        <f>IF(M554="","",IF(M554&gt;0,SUM($N$20:N554)))</f>
        <v>0.81457844708144245</v>
      </c>
      <c r="P554" s="8" t="e">
        <f>IF(M554="","",IF(M554&gt;0,IF(O554&gt;#REF!,"STRIKE",IF(O554&lt;#REF!,"GOOD"))))</f>
        <v>#REF!</v>
      </c>
      <c r="S554" s="8">
        <f t="shared" si="24"/>
        <v>1376</v>
      </c>
      <c r="T554" t="s">
        <v>7170</v>
      </c>
      <c r="U554" s="10">
        <v>29955.78</v>
      </c>
      <c r="V554" s="8" t="e">
        <f t="shared" si="25"/>
        <v>#REF!</v>
      </c>
      <c r="W554" t="str">
        <f t="shared" si="26"/>
        <v>STRIKE</v>
      </c>
    </row>
    <row r="555" spans="12:23" x14ac:dyDescent="0.25">
      <c r="L555" t="s">
        <v>10120</v>
      </c>
      <c r="M555" s="10">
        <v>113247.05</v>
      </c>
      <c r="N555" s="13">
        <v>3.4829658237824876E-4</v>
      </c>
      <c r="O555" s="13">
        <f>IF(M555="","",IF(M555&gt;0,SUM($N$20:N555)))</f>
        <v>0.81492674366382067</v>
      </c>
      <c r="P555" s="8" t="e">
        <f>IF(M555="","",IF(M555&gt;0,IF(O555&gt;#REF!,"STRIKE",IF(O555&lt;#REF!,"GOOD"))))</f>
        <v>#REF!</v>
      </c>
      <c r="S555" s="8">
        <f t="shared" si="24"/>
        <v>1375</v>
      </c>
      <c r="T555" t="s">
        <v>9457</v>
      </c>
      <c r="U555" s="10">
        <v>30031.3</v>
      </c>
      <c r="V555" s="8" t="e">
        <f t="shared" si="25"/>
        <v>#REF!</v>
      </c>
      <c r="W555" t="str">
        <f t="shared" si="26"/>
        <v>STRIKE</v>
      </c>
    </row>
    <row r="556" spans="12:23" x14ac:dyDescent="0.25">
      <c r="L556" t="s">
        <v>10701</v>
      </c>
      <c r="M556" s="10">
        <v>113136.92</v>
      </c>
      <c r="N556" s="13">
        <v>3.4795787242847682E-4</v>
      </c>
      <c r="O556" s="13">
        <f>IF(M556="","",IF(M556&gt;0,SUM($N$20:N556)))</f>
        <v>0.81527470153624915</v>
      </c>
      <c r="P556" s="8" t="e">
        <f>IF(M556="","",IF(M556&gt;0,IF(O556&gt;#REF!,"STRIKE",IF(O556&lt;#REF!,"GOOD"))))</f>
        <v>#REF!</v>
      </c>
      <c r="S556" s="8">
        <f t="shared" si="24"/>
        <v>1374</v>
      </c>
      <c r="T556" t="s">
        <v>10504</v>
      </c>
      <c r="U556" s="10">
        <v>30038.880000000001</v>
      </c>
      <c r="V556" s="8" t="e">
        <f t="shared" si="25"/>
        <v>#REF!</v>
      </c>
      <c r="W556" t="str">
        <f t="shared" si="26"/>
        <v>STRIKE</v>
      </c>
    </row>
    <row r="557" spans="12:23" x14ac:dyDescent="0.25">
      <c r="L557" t="s">
        <v>6464</v>
      </c>
      <c r="M557" s="10">
        <v>113011.08</v>
      </c>
      <c r="N557" s="13">
        <v>3.475708456412318E-4</v>
      </c>
      <c r="O557" s="13">
        <f>IF(M557="","",IF(M557&gt;0,SUM($N$20:N557)))</f>
        <v>0.81562227238189033</v>
      </c>
      <c r="P557" s="8" t="e">
        <f>IF(M557="","",IF(M557&gt;0,IF(O557&gt;#REF!,"STRIKE",IF(O557&lt;#REF!,"GOOD"))))</f>
        <v>#REF!</v>
      </c>
      <c r="S557" s="8">
        <f t="shared" si="24"/>
        <v>1373</v>
      </c>
      <c r="T557" t="s">
        <v>9102</v>
      </c>
      <c r="U557" s="10">
        <v>30045</v>
      </c>
      <c r="V557" s="8" t="e">
        <f t="shared" si="25"/>
        <v>#REF!</v>
      </c>
      <c r="W557" t="str">
        <f t="shared" si="26"/>
        <v>STRIKE</v>
      </c>
    </row>
    <row r="558" spans="12:23" x14ac:dyDescent="0.25">
      <c r="L558" t="s">
        <v>6476</v>
      </c>
      <c r="M558" s="10">
        <v>112965.55</v>
      </c>
      <c r="N558" s="13">
        <v>3.4743081600341184E-4</v>
      </c>
      <c r="O558" s="13">
        <f>IF(M558="","",IF(M558&gt;0,SUM($N$20:N558)))</f>
        <v>0.81596970319789375</v>
      </c>
      <c r="P558" s="8" t="e">
        <f>IF(M558="","",IF(M558&gt;0,IF(O558&gt;#REF!,"STRIKE",IF(O558&lt;#REF!,"GOOD"))))</f>
        <v>#REF!</v>
      </c>
      <c r="S558" s="8">
        <f t="shared" si="24"/>
        <v>1372</v>
      </c>
      <c r="T558" t="s">
        <v>9521</v>
      </c>
      <c r="U558" s="10">
        <v>30093.119999999999</v>
      </c>
      <c r="V558" s="8" t="e">
        <f t="shared" si="25"/>
        <v>#REF!</v>
      </c>
      <c r="W558" t="str">
        <f t="shared" si="26"/>
        <v>STRIKE</v>
      </c>
    </row>
    <row r="559" spans="12:23" x14ac:dyDescent="0.25">
      <c r="L559" t="s">
        <v>10557</v>
      </c>
      <c r="M559" s="10">
        <v>112795.2</v>
      </c>
      <c r="N559" s="13">
        <v>3.4690689663590389E-4</v>
      </c>
      <c r="O559" s="13">
        <f>IF(M559="","",IF(M559&gt;0,SUM($N$20:N559)))</f>
        <v>0.8163166100945296</v>
      </c>
      <c r="P559" s="8" t="e">
        <f>IF(M559="","",IF(M559&gt;0,IF(O559&gt;#REF!,"STRIKE",IF(O559&lt;#REF!,"GOOD"))))</f>
        <v>#REF!</v>
      </c>
      <c r="S559" s="8">
        <f t="shared" si="24"/>
        <v>1371</v>
      </c>
      <c r="T559" t="s">
        <v>6758</v>
      </c>
      <c r="U559" s="10">
        <v>30110.400000000001</v>
      </c>
      <c r="V559" s="8" t="e">
        <f t="shared" si="25"/>
        <v>#REF!</v>
      </c>
      <c r="W559" t="str">
        <f t="shared" si="26"/>
        <v>STRIKE</v>
      </c>
    </row>
    <row r="560" spans="12:23" x14ac:dyDescent="0.25">
      <c r="L560" t="s">
        <v>7107</v>
      </c>
      <c r="M560" s="10">
        <v>112253.79</v>
      </c>
      <c r="N560" s="13">
        <v>3.4524176493785604E-4</v>
      </c>
      <c r="O560" s="13">
        <f>IF(M560="","",IF(M560&gt;0,SUM($N$20:N560)))</f>
        <v>0.81666185185946749</v>
      </c>
      <c r="P560" s="8" t="e">
        <f>IF(M560="","",IF(M560&gt;0,IF(O560&gt;#REF!,"STRIKE",IF(O560&lt;#REF!,"GOOD"))))</f>
        <v>#REF!</v>
      </c>
      <c r="S560" s="8">
        <f t="shared" si="24"/>
        <v>1370</v>
      </c>
      <c r="T560" t="s">
        <v>9877</v>
      </c>
      <c r="U560" s="10">
        <v>30135.9</v>
      </c>
      <c r="V560" s="8" t="e">
        <f t="shared" si="25"/>
        <v>#REF!</v>
      </c>
      <c r="W560" t="str">
        <f t="shared" si="26"/>
        <v>STRIKE</v>
      </c>
    </row>
    <row r="561" spans="12:23" x14ac:dyDescent="0.25">
      <c r="L561" t="s">
        <v>7490</v>
      </c>
      <c r="M561" s="10">
        <v>111867.44</v>
      </c>
      <c r="N561" s="13">
        <v>3.4405352749942536E-4</v>
      </c>
      <c r="O561" s="13">
        <f>IF(M561="","",IF(M561&gt;0,SUM($N$20:N561)))</f>
        <v>0.81700590538696694</v>
      </c>
      <c r="P561" s="8" t="e">
        <f>IF(M561="","",IF(M561&gt;0,IF(O561&gt;#REF!,"STRIKE",IF(O561&lt;#REF!,"GOOD"))))</f>
        <v>#REF!</v>
      </c>
      <c r="S561" s="8">
        <f t="shared" si="24"/>
        <v>1369</v>
      </c>
      <c r="T561" t="s">
        <v>7843</v>
      </c>
      <c r="U561" s="10">
        <v>30145.57</v>
      </c>
      <c r="V561" s="8" t="e">
        <f t="shared" si="25"/>
        <v>#REF!</v>
      </c>
      <c r="W561" t="str">
        <f t="shared" si="26"/>
        <v>STRIKE</v>
      </c>
    </row>
    <row r="562" spans="12:23" x14ac:dyDescent="0.25">
      <c r="L562" t="s">
        <v>7356</v>
      </c>
      <c r="M562" s="10">
        <v>111758.77</v>
      </c>
      <c r="N562" s="13">
        <v>3.4371930784772543E-4</v>
      </c>
      <c r="O562" s="13">
        <f>IF(M562="","",IF(M562&gt;0,SUM($N$20:N562)))</f>
        <v>0.81734962469481465</v>
      </c>
      <c r="P562" s="8" t="e">
        <f>IF(M562="","",IF(M562&gt;0,IF(O562&gt;#REF!,"STRIKE",IF(O562&lt;#REF!,"GOOD"))))</f>
        <v>#REF!</v>
      </c>
      <c r="S562" s="8">
        <f t="shared" si="24"/>
        <v>1368</v>
      </c>
      <c r="T562" t="s">
        <v>9601</v>
      </c>
      <c r="U562" s="10">
        <v>30178.560000000001</v>
      </c>
      <c r="V562" s="8" t="e">
        <f t="shared" si="25"/>
        <v>#REF!</v>
      </c>
      <c r="W562" t="str">
        <f t="shared" si="26"/>
        <v>STRIKE</v>
      </c>
    </row>
    <row r="563" spans="12:23" x14ac:dyDescent="0.25">
      <c r="L563" t="s">
        <v>8440</v>
      </c>
      <c r="M563" s="10">
        <v>111612.04</v>
      </c>
      <c r="N563" s="13">
        <v>3.4326803289149159E-4</v>
      </c>
      <c r="O563" s="13">
        <f>IF(M563="","",IF(M563&gt;0,SUM($N$20:N563)))</f>
        <v>0.81769289272770618</v>
      </c>
      <c r="P563" s="8" t="e">
        <f>IF(M563="","",IF(M563&gt;0,IF(O563&gt;#REF!,"STRIKE",IF(O563&lt;#REF!,"GOOD"))))</f>
        <v>#REF!</v>
      </c>
      <c r="S563" s="8">
        <f t="shared" si="24"/>
        <v>1367</v>
      </c>
      <c r="T563" t="s">
        <v>7426</v>
      </c>
      <c r="U563" s="10">
        <v>30229.200000000001</v>
      </c>
      <c r="V563" s="8" t="e">
        <f t="shared" si="25"/>
        <v>#REF!</v>
      </c>
      <c r="W563" t="str">
        <f t="shared" si="26"/>
        <v>STRIKE</v>
      </c>
    </row>
    <row r="564" spans="12:23" x14ac:dyDescent="0.25">
      <c r="L564" t="s">
        <v>8624</v>
      </c>
      <c r="M564" s="10">
        <v>111316.85</v>
      </c>
      <c r="N564" s="13">
        <v>3.4236016228336334E-4</v>
      </c>
      <c r="O564" s="13">
        <f>IF(M564="","",IF(M564&gt;0,SUM($N$20:N564)))</f>
        <v>0.81803525288998957</v>
      </c>
      <c r="P564" s="8" t="e">
        <f>IF(M564="","",IF(M564&gt;0,IF(O564&gt;#REF!,"STRIKE",IF(O564&lt;#REF!,"GOOD"))))</f>
        <v>#REF!</v>
      </c>
      <c r="S564" s="8">
        <f t="shared" si="24"/>
        <v>1366</v>
      </c>
      <c r="T564" t="s">
        <v>8278</v>
      </c>
      <c r="U564" s="10">
        <v>30241.64</v>
      </c>
      <c r="V564" s="8" t="e">
        <f t="shared" si="25"/>
        <v>#REF!</v>
      </c>
      <c r="W564" t="str">
        <f t="shared" si="26"/>
        <v>STRIKE</v>
      </c>
    </row>
    <row r="565" spans="12:23" x14ac:dyDescent="0.25">
      <c r="L565" t="s">
        <v>6925</v>
      </c>
      <c r="M565" s="10">
        <v>111211.5</v>
      </c>
      <c r="N565" s="13">
        <v>3.4203615344645719E-4</v>
      </c>
      <c r="O565" s="13">
        <f>IF(M565="","",IF(M565&gt;0,SUM($N$20:N565)))</f>
        <v>0.81837728904343598</v>
      </c>
      <c r="P565" s="8" t="e">
        <f>IF(M565="","",IF(M565&gt;0,IF(O565&gt;#REF!,"STRIKE",IF(O565&lt;#REF!,"GOOD"))))</f>
        <v>#REF!</v>
      </c>
      <c r="S565" s="8">
        <f t="shared" si="24"/>
        <v>1365</v>
      </c>
      <c r="T565" t="s">
        <v>10357</v>
      </c>
      <c r="U565" s="10">
        <v>30267</v>
      </c>
      <c r="V565" s="8" t="e">
        <f t="shared" si="25"/>
        <v>#REF!</v>
      </c>
      <c r="W565" t="str">
        <f t="shared" si="26"/>
        <v>STRIKE</v>
      </c>
    </row>
    <row r="566" spans="12:23" x14ac:dyDescent="0.25">
      <c r="L566" t="s">
        <v>8430</v>
      </c>
      <c r="M566" s="10">
        <v>111041.11</v>
      </c>
      <c r="N566" s="13">
        <v>3.415121110570843E-4</v>
      </c>
      <c r="O566" s="13">
        <f>IF(M566="","",IF(M566&gt;0,SUM($N$20:N566)))</f>
        <v>0.81871880115449303</v>
      </c>
      <c r="P566" s="8" t="e">
        <f>IF(M566="","",IF(M566&gt;0,IF(O566&gt;#REF!,"STRIKE",IF(O566&lt;#REF!,"GOOD"))))</f>
        <v>#REF!</v>
      </c>
      <c r="S566" s="8">
        <f t="shared" si="24"/>
        <v>1364</v>
      </c>
      <c r="T566" t="s">
        <v>9111</v>
      </c>
      <c r="U566" s="10">
        <v>30315.62</v>
      </c>
      <c r="V566" s="8" t="e">
        <f t="shared" si="25"/>
        <v>#REF!</v>
      </c>
      <c r="W566" t="str">
        <f t="shared" si="26"/>
        <v>STRIKE</v>
      </c>
    </row>
    <row r="567" spans="12:23" x14ac:dyDescent="0.25">
      <c r="L567" t="s">
        <v>9018</v>
      </c>
      <c r="M567" s="10">
        <v>110900.93</v>
      </c>
      <c r="N567" s="13">
        <v>3.4108098093124189E-4</v>
      </c>
      <c r="O567" s="13">
        <f>IF(M567="","",IF(M567&gt;0,SUM($N$20:N567)))</f>
        <v>0.81905988213542424</v>
      </c>
      <c r="P567" s="8" t="e">
        <f>IF(M567="","",IF(M567&gt;0,IF(O567&gt;#REF!,"STRIKE",IF(O567&lt;#REF!,"GOOD"))))</f>
        <v>#REF!</v>
      </c>
      <c r="S567" s="8">
        <f t="shared" si="24"/>
        <v>1363</v>
      </c>
      <c r="T567" t="s">
        <v>7105</v>
      </c>
      <c r="U567" s="10">
        <v>30317.759999999998</v>
      </c>
      <c r="V567" s="8" t="e">
        <f t="shared" si="25"/>
        <v>#REF!</v>
      </c>
      <c r="W567" t="str">
        <f t="shared" si="26"/>
        <v>STRIKE</v>
      </c>
    </row>
    <row r="568" spans="12:23" x14ac:dyDescent="0.25">
      <c r="L568" t="s">
        <v>7025</v>
      </c>
      <c r="M568" s="10">
        <v>110834.46</v>
      </c>
      <c r="N568" s="13">
        <v>3.4087654934710193E-4</v>
      </c>
      <c r="O568" s="13">
        <f>IF(M568="","",IF(M568&gt;0,SUM($N$20:N568)))</f>
        <v>0.81940075868477136</v>
      </c>
      <c r="P568" s="8" t="e">
        <f>IF(M568="","",IF(M568&gt;0,IF(O568&gt;#REF!,"STRIKE",IF(O568&lt;#REF!,"GOOD"))))</f>
        <v>#REF!</v>
      </c>
      <c r="S568" s="8">
        <f t="shared" si="24"/>
        <v>1362</v>
      </c>
      <c r="T568" t="s">
        <v>8626</v>
      </c>
      <c r="U568" s="10">
        <v>30324.06</v>
      </c>
      <c r="V568" s="8" t="e">
        <f t="shared" si="25"/>
        <v>#REF!</v>
      </c>
      <c r="W568" t="str">
        <f t="shared" si="26"/>
        <v>STRIKE</v>
      </c>
    </row>
    <row r="569" spans="12:23" x14ac:dyDescent="0.25">
      <c r="L569" t="s">
        <v>7400</v>
      </c>
      <c r="M569" s="10">
        <v>110520.57</v>
      </c>
      <c r="N569" s="13">
        <v>3.3991116601709279E-4</v>
      </c>
      <c r="O569" s="13">
        <f>IF(M569="","",IF(M569&gt;0,SUM($N$20:N569)))</f>
        <v>0.81974066985078842</v>
      </c>
      <c r="P569" s="8" t="e">
        <f>IF(M569="","",IF(M569&gt;0,IF(O569&gt;#REF!,"STRIKE",IF(O569&lt;#REF!,"GOOD"))))</f>
        <v>#REF!</v>
      </c>
      <c r="S569" s="8">
        <f t="shared" si="24"/>
        <v>1361</v>
      </c>
      <c r="T569" t="s">
        <v>9232</v>
      </c>
      <c r="U569" s="10">
        <v>30353.75</v>
      </c>
      <c r="V569" s="8" t="e">
        <f t="shared" si="25"/>
        <v>#REF!</v>
      </c>
      <c r="W569" t="str">
        <f t="shared" si="26"/>
        <v>STRIKE</v>
      </c>
    </row>
    <row r="570" spans="12:23" x14ac:dyDescent="0.25">
      <c r="L570" t="s">
        <v>8979</v>
      </c>
      <c r="M570" s="10">
        <v>110477</v>
      </c>
      <c r="N570" s="13">
        <v>3.3977716445065707E-4</v>
      </c>
      <c r="O570" s="13">
        <f>IF(M570="","",IF(M570&gt;0,SUM($N$20:N570)))</f>
        <v>0.82008044701523908</v>
      </c>
      <c r="P570" s="8" t="e">
        <f>IF(M570="","",IF(M570&gt;0,IF(O570&gt;#REF!,"STRIKE",IF(O570&lt;#REF!,"GOOD"))))</f>
        <v>#REF!</v>
      </c>
      <c r="S570" s="8">
        <f t="shared" si="24"/>
        <v>1360</v>
      </c>
      <c r="T570" t="s">
        <v>10441</v>
      </c>
      <c r="U570" s="10">
        <v>30390.55</v>
      </c>
      <c r="V570" s="8" t="e">
        <f t="shared" si="25"/>
        <v>#REF!</v>
      </c>
      <c r="W570" t="str">
        <f t="shared" si="26"/>
        <v>STRIKE</v>
      </c>
    </row>
    <row r="571" spans="12:23" x14ac:dyDescent="0.25">
      <c r="L571" t="s">
        <v>6870</v>
      </c>
      <c r="M571" s="10">
        <v>110429.04</v>
      </c>
      <c r="N571" s="13">
        <v>3.3962966123453922E-4</v>
      </c>
      <c r="O571" s="13">
        <f>IF(M571="","",IF(M571&gt;0,SUM($N$20:N571)))</f>
        <v>0.82042007667647365</v>
      </c>
      <c r="P571" s="8" t="e">
        <f>IF(M571="","",IF(M571&gt;0,IF(O571&gt;#REF!,"STRIKE",IF(O571&lt;#REF!,"GOOD"))))</f>
        <v>#REF!</v>
      </c>
      <c r="S571" s="8">
        <f t="shared" si="24"/>
        <v>1359</v>
      </c>
      <c r="T571" t="s">
        <v>8855</v>
      </c>
      <c r="U571" s="10">
        <v>30420.720000000001</v>
      </c>
      <c r="V571" s="8" t="e">
        <f t="shared" si="25"/>
        <v>#REF!</v>
      </c>
      <c r="W571" t="str">
        <f t="shared" si="26"/>
        <v>STRIKE</v>
      </c>
    </row>
    <row r="572" spans="12:23" x14ac:dyDescent="0.25">
      <c r="L572" t="s">
        <v>7410</v>
      </c>
      <c r="M572" s="10">
        <v>110234.53</v>
      </c>
      <c r="N572" s="13">
        <v>3.3903143666057998E-4</v>
      </c>
      <c r="O572" s="13">
        <f>IF(M572="","",IF(M572&gt;0,SUM($N$20:N572)))</f>
        <v>0.82075910811313424</v>
      </c>
      <c r="P572" s="8" t="e">
        <f>IF(M572="","",IF(M572&gt;0,IF(O572&gt;#REF!,"STRIKE",IF(O572&lt;#REF!,"GOOD"))))</f>
        <v>#REF!</v>
      </c>
      <c r="S572" s="8">
        <f t="shared" si="24"/>
        <v>1358</v>
      </c>
      <c r="T572" t="s">
        <v>8051</v>
      </c>
      <c r="U572" s="10">
        <v>30491.4</v>
      </c>
      <c r="V572" s="8" t="e">
        <f t="shared" si="25"/>
        <v>#REF!</v>
      </c>
      <c r="W572" t="str">
        <f t="shared" si="26"/>
        <v>STRIKE</v>
      </c>
    </row>
    <row r="573" spans="12:23" x14ac:dyDescent="0.25">
      <c r="L573" t="s">
        <v>6383</v>
      </c>
      <c r="M573" s="10">
        <v>109847.88</v>
      </c>
      <c r="N573" s="13">
        <v>3.3784227655816188E-4</v>
      </c>
      <c r="O573" s="13">
        <f>IF(M573="","",IF(M573&gt;0,SUM($N$20:N573)))</f>
        <v>0.82109695038969244</v>
      </c>
      <c r="P573" s="8" t="e">
        <f>IF(M573="","",IF(M573&gt;0,IF(O573&gt;#REF!,"STRIKE",IF(O573&lt;#REF!,"GOOD"))))</f>
        <v>#REF!</v>
      </c>
      <c r="S573" s="8">
        <f t="shared" si="24"/>
        <v>1357</v>
      </c>
      <c r="T573" t="s">
        <v>7741</v>
      </c>
      <c r="U573" s="10">
        <v>30509.64</v>
      </c>
      <c r="V573" s="8" t="e">
        <f t="shared" si="25"/>
        <v>#REF!</v>
      </c>
      <c r="W573" t="str">
        <f t="shared" si="26"/>
        <v>STRIKE</v>
      </c>
    </row>
    <row r="574" spans="12:23" x14ac:dyDescent="0.25">
      <c r="L574" t="s">
        <v>9989</v>
      </c>
      <c r="M574" s="10">
        <v>109821.98</v>
      </c>
      <c r="N574" s="13">
        <v>3.3776261990058358E-4</v>
      </c>
      <c r="O574" s="13">
        <f>IF(M574="","",IF(M574&gt;0,SUM($N$20:N574)))</f>
        <v>0.82143471300959303</v>
      </c>
      <c r="P574" s="8" t="e">
        <f>IF(M574="","",IF(M574&gt;0,IF(O574&gt;#REF!,"STRIKE",IF(O574&lt;#REF!,"GOOD"))))</f>
        <v>#REF!</v>
      </c>
      <c r="S574" s="8">
        <f t="shared" si="24"/>
        <v>1356</v>
      </c>
      <c r="T574" t="s">
        <v>7258</v>
      </c>
      <c r="U574" s="10">
        <v>30533.52</v>
      </c>
      <c r="V574" s="8" t="e">
        <f t="shared" si="25"/>
        <v>#REF!</v>
      </c>
      <c r="W574" t="str">
        <f t="shared" si="26"/>
        <v>STRIKE</v>
      </c>
    </row>
    <row r="575" spans="12:23" x14ac:dyDescent="0.25">
      <c r="L575" t="s">
        <v>7328</v>
      </c>
      <c r="M575" s="10">
        <v>109050</v>
      </c>
      <c r="N575" s="13">
        <v>3.3538835941729188E-4</v>
      </c>
      <c r="O575" s="13">
        <f>IF(M575="","",IF(M575&gt;0,SUM($N$20:N575)))</f>
        <v>0.8217701013690103</v>
      </c>
      <c r="P575" s="8" t="e">
        <f>IF(M575="","",IF(M575&gt;0,IF(O575&gt;#REF!,"STRIKE",IF(O575&lt;#REF!,"GOOD"))))</f>
        <v>#REF!</v>
      </c>
      <c r="S575" s="8">
        <f t="shared" si="24"/>
        <v>1355</v>
      </c>
      <c r="T575" t="s">
        <v>7284</v>
      </c>
      <c r="U575" s="10">
        <v>30619.439999999999</v>
      </c>
      <c r="V575" s="8" t="e">
        <f t="shared" si="25"/>
        <v>#REF!</v>
      </c>
      <c r="W575" t="str">
        <f t="shared" si="26"/>
        <v>STRIKE</v>
      </c>
    </row>
    <row r="576" spans="12:23" x14ac:dyDescent="0.25">
      <c r="L576" t="s">
        <v>8003</v>
      </c>
      <c r="M576" s="10">
        <v>108827.76</v>
      </c>
      <c r="N576" s="13">
        <v>3.3470484993543124E-4</v>
      </c>
      <c r="O576" s="13">
        <f>IF(M576="","",IF(M576&gt;0,SUM($N$20:N576)))</f>
        <v>0.82210480621894577</v>
      </c>
      <c r="P576" s="8" t="e">
        <f>IF(M576="","",IF(M576&gt;0,IF(O576&gt;#REF!,"STRIKE",IF(O576&lt;#REF!,"GOOD"))))</f>
        <v>#REF!</v>
      </c>
      <c r="S576" s="8">
        <f t="shared" si="24"/>
        <v>1354</v>
      </c>
      <c r="T576" t="s">
        <v>8995</v>
      </c>
      <c r="U576" s="10">
        <v>30625.73</v>
      </c>
      <c r="V576" s="8" t="e">
        <f t="shared" si="25"/>
        <v>#REF!</v>
      </c>
      <c r="W576" t="str">
        <f t="shared" si="26"/>
        <v>STRIKE</v>
      </c>
    </row>
    <row r="577" spans="12:23" x14ac:dyDescent="0.25">
      <c r="L577" t="s">
        <v>9284</v>
      </c>
      <c r="M577" s="10">
        <v>108705.12</v>
      </c>
      <c r="N577" s="13">
        <v>3.3432766489738507E-4</v>
      </c>
      <c r="O577" s="13">
        <f>IF(M577="","",IF(M577&gt;0,SUM($N$20:N577)))</f>
        <v>0.82243913388384315</v>
      </c>
      <c r="P577" s="8" t="e">
        <f>IF(M577="","",IF(M577&gt;0,IF(O577&gt;#REF!,"STRIKE",IF(O577&lt;#REF!,"GOOD"))))</f>
        <v>#REF!</v>
      </c>
      <c r="S577" s="8">
        <f t="shared" si="24"/>
        <v>1353</v>
      </c>
      <c r="T577" t="s">
        <v>6838</v>
      </c>
      <c r="U577" s="10">
        <v>30715.200000000001</v>
      </c>
      <c r="V577" s="8" t="e">
        <f t="shared" si="25"/>
        <v>#REF!</v>
      </c>
      <c r="W577" t="str">
        <f t="shared" si="26"/>
        <v>STRIKE</v>
      </c>
    </row>
    <row r="578" spans="12:23" x14ac:dyDescent="0.25">
      <c r="L578" t="s">
        <v>7669</v>
      </c>
      <c r="M578" s="10">
        <v>108696.66</v>
      </c>
      <c r="N578" s="13">
        <v>3.3430164577294061E-4</v>
      </c>
      <c r="O578" s="13">
        <f>IF(M578="","",IF(M578&gt;0,SUM($N$20:N578)))</f>
        <v>0.82277343552961613</v>
      </c>
      <c r="P578" s="8" t="e">
        <f>IF(M578="","",IF(M578&gt;0,IF(O578&gt;#REF!,"STRIKE",IF(O578&lt;#REF!,"GOOD"))))</f>
        <v>#REF!</v>
      </c>
      <c r="S578" s="8">
        <f t="shared" si="24"/>
        <v>1352</v>
      </c>
      <c r="T578" t="s">
        <v>7500</v>
      </c>
      <c r="U578" s="10">
        <v>30758.02</v>
      </c>
      <c r="V578" s="8" t="e">
        <f t="shared" si="25"/>
        <v>#REF!</v>
      </c>
      <c r="W578" t="str">
        <f t="shared" si="26"/>
        <v>STRIKE</v>
      </c>
    </row>
    <row r="579" spans="12:23" x14ac:dyDescent="0.25">
      <c r="L579" t="s">
        <v>9658</v>
      </c>
      <c r="M579" s="10">
        <v>108490.72</v>
      </c>
      <c r="N579" s="13">
        <v>3.3366826770106169E-4</v>
      </c>
      <c r="O579" s="13">
        <f>IF(M579="","",IF(M579&gt;0,SUM($N$20:N579)))</f>
        <v>0.82310710379731722</v>
      </c>
      <c r="P579" s="8" t="e">
        <f>IF(M579="","",IF(M579&gt;0,IF(O579&gt;#REF!,"STRIKE",IF(O579&lt;#REF!,"GOOD"))))</f>
        <v>#REF!</v>
      </c>
      <c r="S579" s="8">
        <f t="shared" si="24"/>
        <v>1351</v>
      </c>
      <c r="T579" t="s">
        <v>9557</v>
      </c>
      <c r="U579" s="10">
        <v>30780.48</v>
      </c>
      <c r="V579" s="8" t="e">
        <f t="shared" si="25"/>
        <v>#REF!</v>
      </c>
      <c r="W579" t="str">
        <f t="shared" si="26"/>
        <v>STRIKE</v>
      </c>
    </row>
    <row r="580" spans="12:23" x14ac:dyDescent="0.25">
      <c r="L580" t="s">
        <v>9827</v>
      </c>
      <c r="M580" s="10">
        <v>108105.84</v>
      </c>
      <c r="N580" s="13">
        <v>3.3248455131616917E-4</v>
      </c>
      <c r="O580" s="13">
        <f>IF(M580="","",IF(M580&gt;0,SUM($N$20:N580)))</f>
        <v>0.8234395883486334</v>
      </c>
      <c r="P580" s="8" t="e">
        <f>IF(M580="","",IF(M580&gt;0,IF(O580&gt;#REF!,"STRIKE",IF(O580&lt;#REF!,"GOOD"))))</f>
        <v>#REF!</v>
      </c>
      <c r="S580" s="8">
        <f t="shared" si="24"/>
        <v>1350</v>
      </c>
      <c r="T580" t="s">
        <v>6563</v>
      </c>
      <c r="U580" s="10">
        <v>30819.15</v>
      </c>
      <c r="V580" s="8" t="e">
        <f t="shared" si="25"/>
        <v>#REF!</v>
      </c>
      <c r="W580" t="str">
        <f t="shared" si="26"/>
        <v>STRIKE</v>
      </c>
    </row>
    <row r="581" spans="12:23" x14ac:dyDescent="0.25">
      <c r="L581" t="s">
        <v>7807</v>
      </c>
      <c r="M581" s="10">
        <v>107848.32000000001</v>
      </c>
      <c r="N581" s="13">
        <v>3.316925365493912E-4</v>
      </c>
      <c r="O581" s="13">
        <f>IF(M581="","",IF(M581&gt;0,SUM($N$20:N581)))</f>
        <v>0.82377128088518281</v>
      </c>
      <c r="P581" s="8" t="e">
        <f>IF(M581="","",IF(M581&gt;0,IF(O581&gt;#REF!,"STRIKE",IF(O581&lt;#REF!,"GOOD"))))</f>
        <v>#REF!</v>
      </c>
      <c r="S581" s="8">
        <f t="shared" si="24"/>
        <v>1349</v>
      </c>
      <c r="T581" t="s">
        <v>9068</v>
      </c>
      <c r="U581" s="10">
        <v>30820.080000000002</v>
      </c>
      <c r="V581" s="8" t="e">
        <f t="shared" si="25"/>
        <v>#REF!</v>
      </c>
      <c r="W581" t="str">
        <f t="shared" si="26"/>
        <v>STRIKE</v>
      </c>
    </row>
    <row r="582" spans="12:23" x14ac:dyDescent="0.25">
      <c r="L582" t="s">
        <v>9478</v>
      </c>
      <c r="M582" s="10">
        <v>107813.4</v>
      </c>
      <c r="N582" s="13">
        <v>3.3158513846125864E-4</v>
      </c>
      <c r="O582" s="13">
        <f>IF(M582="","",IF(M582&gt;0,SUM($N$20:N582)))</f>
        <v>0.82410286602364402</v>
      </c>
      <c r="P582" s="8" t="e">
        <f>IF(M582="","",IF(M582&gt;0,IF(O582&gt;#REF!,"STRIKE",IF(O582&lt;#REF!,"GOOD"))))</f>
        <v>#REF!</v>
      </c>
      <c r="S582" s="8">
        <f t="shared" si="24"/>
        <v>1348</v>
      </c>
      <c r="T582" t="s">
        <v>6744</v>
      </c>
      <c r="U582" s="10">
        <v>30838.799999999999</v>
      </c>
      <c r="V582" s="8" t="e">
        <f t="shared" si="25"/>
        <v>#REF!</v>
      </c>
      <c r="W582" t="str">
        <f t="shared" si="26"/>
        <v>STRIKE</v>
      </c>
    </row>
    <row r="583" spans="12:23" x14ac:dyDescent="0.25">
      <c r="L583" t="s">
        <v>8618</v>
      </c>
      <c r="M583" s="10">
        <v>107537.91</v>
      </c>
      <c r="N583" s="13">
        <v>3.3073785612163582E-4</v>
      </c>
      <c r="O583" s="13">
        <f>IF(M583="","",IF(M583&gt;0,SUM($N$20:N583)))</f>
        <v>0.82443360387976561</v>
      </c>
      <c r="P583" s="8" t="e">
        <f>IF(M583="","",IF(M583&gt;0,IF(O583&gt;#REF!,"STRIKE",IF(O583&lt;#REF!,"GOOD"))))</f>
        <v>#REF!</v>
      </c>
      <c r="S583" s="8">
        <f t="shared" si="24"/>
        <v>1347</v>
      </c>
      <c r="T583" t="s">
        <v>6346</v>
      </c>
      <c r="U583" s="10">
        <v>30840.32</v>
      </c>
      <c r="V583" s="8" t="e">
        <f t="shared" si="25"/>
        <v>#REF!</v>
      </c>
      <c r="W583" t="str">
        <f t="shared" si="26"/>
        <v>STRIKE</v>
      </c>
    </row>
    <row r="584" spans="12:23" x14ac:dyDescent="0.25">
      <c r="L584" t="s">
        <v>10677</v>
      </c>
      <c r="M584" s="10">
        <v>106772.64</v>
      </c>
      <c r="N584" s="13">
        <v>3.2838423255619547E-4</v>
      </c>
      <c r="O584" s="13">
        <f>IF(M584="","",IF(M584&gt;0,SUM($N$20:N584)))</f>
        <v>0.82476198811232182</v>
      </c>
      <c r="P584" s="8" t="e">
        <f>IF(M584="","",IF(M584&gt;0,IF(O584&gt;#REF!,"STRIKE",IF(O584&lt;#REF!,"GOOD"))))</f>
        <v>#REF!</v>
      </c>
      <c r="S584" s="8">
        <f t="shared" si="24"/>
        <v>1346</v>
      </c>
      <c r="T584" t="s">
        <v>8818</v>
      </c>
      <c r="U584" s="10">
        <v>30930.84</v>
      </c>
      <c r="V584" s="8" t="e">
        <f t="shared" si="25"/>
        <v>#REF!</v>
      </c>
      <c r="W584" t="str">
        <f t="shared" si="26"/>
        <v>STRIKE</v>
      </c>
    </row>
    <row r="585" spans="12:23" x14ac:dyDescent="0.25">
      <c r="L585" t="s">
        <v>6431</v>
      </c>
      <c r="M585" s="10">
        <v>106446.19</v>
      </c>
      <c r="N585" s="13">
        <v>3.2738022036058086E-4</v>
      </c>
      <c r="O585" s="13">
        <f>IF(M585="","",IF(M585&gt;0,SUM($N$20:N585)))</f>
        <v>0.82508936833268243</v>
      </c>
      <c r="P585" s="8" t="e">
        <f>IF(M585="","",IF(M585&gt;0,IF(O585&gt;#REF!,"STRIKE",IF(O585&lt;#REF!,"GOOD"))))</f>
        <v>#REF!</v>
      </c>
      <c r="S585" s="8">
        <f t="shared" si="24"/>
        <v>1345</v>
      </c>
      <c r="T585" t="s">
        <v>7892</v>
      </c>
      <c r="U585" s="10">
        <v>31058.76</v>
      </c>
      <c r="V585" s="8" t="e">
        <f t="shared" si="25"/>
        <v>#REF!</v>
      </c>
      <c r="W585" t="str">
        <f t="shared" si="26"/>
        <v>STRIKE</v>
      </c>
    </row>
    <row r="586" spans="12:23" x14ac:dyDescent="0.25">
      <c r="L586" t="s">
        <v>8229</v>
      </c>
      <c r="M586" s="10">
        <v>106302.59</v>
      </c>
      <c r="N586" s="13">
        <v>3.2693857186528216E-4</v>
      </c>
      <c r="O586" s="13">
        <f>IF(M586="","",IF(M586&gt;0,SUM($N$20:N586)))</f>
        <v>0.8254163069045477</v>
      </c>
      <c r="P586" s="8" t="e">
        <f>IF(M586="","",IF(M586&gt;0,IF(O586&gt;#REF!,"STRIKE",IF(O586&lt;#REF!,"GOOD"))))</f>
        <v>#REF!</v>
      </c>
      <c r="S586" s="8">
        <f t="shared" si="24"/>
        <v>1344</v>
      </c>
      <c r="T586" t="s">
        <v>10049</v>
      </c>
      <c r="U586" s="10">
        <v>31128.57</v>
      </c>
      <c r="V586" s="8" t="e">
        <f t="shared" si="25"/>
        <v>#REF!</v>
      </c>
      <c r="W586" t="str">
        <f t="shared" si="26"/>
        <v>STRIKE</v>
      </c>
    </row>
    <row r="587" spans="12:23" x14ac:dyDescent="0.25">
      <c r="L587" t="s">
        <v>7033</v>
      </c>
      <c r="M587" s="10">
        <v>106144.62</v>
      </c>
      <c r="N587" s="13">
        <v>3.264527277649873E-4</v>
      </c>
      <c r="O587" s="13">
        <f>IF(M587="","",IF(M587&gt;0,SUM($N$20:N587)))</f>
        <v>0.8257427596323127</v>
      </c>
      <c r="P587" s="8" t="e">
        <f>IF(M587="","",IF(M587&gt;0,IF(O587&gt;#REF!,"STRIKE",IF(O587&lt;#REF!,"GOOD"))))</f>
        <v>#REF!</v>
      </c>
      <c r="S587" s="8">
        <f t="shared" si="24"/>
        <v>1343</v>
      </c>
      <c r="T587" t="s">
        <v>8674</v>
      </c>
      <c r="U587" s="10">
        <v>31168.86</v>
      </c>
      <c r="V587" s="8" t="e">
        <f t="shared" si="25"/>
        <v>#REF!</v>
      </c>
      <c r="W587" t="str">
        <f t="shared" si="26"/>
        <v>STRIKE</v>
      </c>
    </row>
    <row r="588" spans="12:23" x14ac:dyDescent="0.25">
      <c r="L588" t="s">
        <v>10487</v>
      </c>
      <c r="M588" s="10">
        <v>106033.86</v>
      </c>
      <c r="N588" s="13">
        <v>3.2611208022084189E-4</v>
      </c>
      <c r="O588" s="13">
        <f>IF(M588="","",IF(M588&gt;0,SUM($N$20:N588)))</f>
        <v>0.82606887171253351</v>
      </c>
      <c r="P588" s="8" t="e">
        <f>IF(M588="","",IF(M588&gt;0,IF(O588&gt;#REF!,"STRIKE",IF(O588&lt;#REF!,"GOOD"))))</f>
        <v>#REF!</v>
      </c>
      <c r="S588" s="8">
        <f t="shared" si="24"/>
        <v>1342</v>
      </c>
      <c r="T588" t="s">
        <v>7182</v>
      </c>
      <c r="U588" s="10">
        <v>31290.080000000002</v>
      </c>
      <c r="V588" s="8" t="e">
        <f t="shared" si="25"/>
        <v>#REF!</v>
      </c>
      <c r="W588" t="str">
        <f t="shared" si="26"/>
        <v>STRIKE</v>
      </c>
    </row>
    <row r="589" spans="12:23" x14ac:dyDescent="0.25">
      <c r="L589" t="s">
        <v>8731</v>
      </c>
      <c r="M589" s="10">
        <v>105824.76</v>
      </c>
      <c r="N589" s="13">
        <v>3.2546898342162911E-4</v>
      </c>
      <c r="O589" s="13">
        <f>IF(M589="","",IF(M589&gt;0,SUM($N$20:N589)))</f>
        <v>0.82639434069595519</v>
      </c>
      <c r="P589" s="8" t="e">
        <f>IF(M589="","",IF(M589&gt;0,IF(O589&gt;#REF!,"STRIKE",IF(O589&lt;#REF!,"GOOD"))))</f>
        <v>#REF!</v>
      </c>
      <c r="S589" s="8">
        <f t="shared" si="24"/>
        <v>1341</v>
      </c>
      <c r="T589" t="s">
        <v>10332</v>
      </c>
      <c r="U589" s="10">
        <v>31374.46</v>
      </c>
      <c r="V589" s="8" t="e">
        <f t="shared" si="25"/>
        <v>#REF!</v>
      </c>
      <c r="W589" t="str">
        <f t="shared" si="26"/>
        <v>STRIKE</v>
      </c>
    </row>
    <row r="590" spans="12:23" x14ac:dyDescent="0.25">
      <c r="L590" t="s">
        <v>9578</v>
      </c>
      <c r="M590" s="10">
        <v>105171.6</v>
      </c>
      <c r="N590" s="13">
        <v>3.2346015938827745E-4</v>
      </c>
      <c r="O590" s="13">
        <f>IF(M590="","",IF(M590&gt;0,SUM($N$20:N590)))</f>
        <v>0.82671780085534341</v>
      </c>
      <c r="P590" s="8" t="e">
        <f>IF(M590="","",IF(M590&gt;0,IF(O590&gt;#REF!,"STRIKE",IF(O590&lt;#REF!,"GOOD"))))</f>
        <v>#REF!</v>
      </c>
      <c r="S590" s="8">
        <f t="shared" si="24"/>
        <v>1340</v>
      </c>
      <c r="T590" t="s">
        <v>8844</v>
      </c>
      <c r="U590" s="10">
        <v>31397.759999999998</v>
      </c>
      <c r="V590" s="8" t="e">
        <f t="shared" si="25"/>
        <v>#REF!</v>
      </c>
      <c r="W590" t="str">
        <f t="shared" si="26"/>
        <v>STRIKE</v>
      </c>
    </row>
    <row r="591" spans="12:23" x14ac:dyDescent="0.25">
      <c r="L591" t="s">
        <v>8388</v>
      </c>
      <c r="M591" s="10">
        <v>104809.56</v>
      </c>
      <c r="N591" s="13">
        <v>3.2234668848829176E-4</v>
      </c>
      <c r="O591" s="13">
        <f>IF(M591="","",IF(M591&gt;0,SUM($N$20:N591)))</f>
        <v>0.82704014754383171</v>
      </c>
      <c r="P591" s="8" t="e">
        <f>IF(M591="","",IF(M591&gt;0,IF(O591&gt;#REF!,"STRIKE",IF(O591&lt;#REF!,"GOOD"))))</f>
        <v>#REF!</v>
      </c>
      <c r="S591" s="8">
        <f t="shared" si="24"/>
        <v>1339</v>
      </c>
      <c r="T591" t="s">
        <v>6893</v>
      </c>
      <c r="U591" s="10">
        <v>31435.45</v>
      </c>
      <c r="V591" s="8" t="e">
        <f t="shared" si="25"/>
        <v>#REF!</v>
      </c>
      <c r="W591" t="str">
        <f t="shared" si="26"/>
        <v>STRIKE</v>
      </c>
    </row>
    <row r="592" spans="12:23" x14ac:dyDescent="0.25">
      <c r="L592" t="s">
        <v>6826</v>
      </c>
      <c r="M592" s="10">
        <v>104706.6</v>
      </c>
      <c r="N592" s="13">
        <v>3.2203003020781856E-4</v>
      </c>
      <c r="O592" s="13">
        <f>IF(M592="","",IF(M592&gt;0,SUM($N$20:N592)))</f>
        <v>0.82736217757403951</v>
      </c>
      <c r="P592" s="8" t="e">
        <f>IF(M592="","",IF(M592&gt;0,IF(O592&gt;#REF!,"STRIKE",IF(O592&lt;#REF!,"GOOD"))))</f>
        <v>#REF!</v>
      </c>
      <c r="S592" s="8">
        <f t="shared" si="24"/>
        <v>1338</v>
      </c>
      <c r="T592" t="s">
        <v>7049</v>
      </c>
      <c r="U592" s="10">
        <v>31456.2</v>
      </c>
      <c r="V592" s="8" t="e">
        <f t="shared" si="25"/>
        <v>#REF!</v>
      </c>
      <c r="W592" t="str">
        <f t="shared" si="26"/>
        <v>STRIKE</v>
      </c>
    </row>
    <row r="593" spans="12:23" x14ac:dyDescent="0.25">
      <c r="L593" t="s">
        <v>10507</v>
      </c>
      <c r="M593" s="10">
        <v>104631.75</v>
      </c>
      <c r="N593" s="13">
        <v>3.2179982554296407E-4</v>
      </c>
      <c r="O593" s="13">
        <f>IF(M593="","",IF(M593&gt;0,SUM($N$20:N593)))</f>
        <v>0.82768397739958244</v>
      </c>
      <c r="P593" s="8" t="e">
        <f>IF(M593="","",IF(M593&gt;0,IF(O593&gt;#REF!,"STRIKE",IF(O593&lt;#REF!,"GOOD"))))</f>
        <v>#REF!</v>
      </c>
      <c r="S593" s="8">
        <f t="shared" si="24"/>
        <v>1337</v>
      </c>
      <c r="T593" t="s">
        <v>7723</v>
      </c>
      <c r="U593" s="10">
        <v>31489.13</v>
      </c>
      <c r="V593" s="8" t="e">
        <f t="shared" si="25"/>
        <v>#REF!</v>
      </c>
      <c r="W593" t="str">
        <f t="shared" si="26"/>
        <v>STRIKE</v>
      </c>
    </row>
    <row r="594" spans="12:23" x14ac:dyDescent="0.25">
      <c r="L594" t="s">
        <v>9010</v>
      </c>
      <c r="M594" s="10">
        <v>104311.8</v>
      </c>
      <c r="N594" s="13">
        <v>3.2081580440040963E-4</v>
      </c>
      <c r="O594" s="13">
        <f>IF(M594="","",IF(M594&gt;0,SUM($N$20:N594)))</f>
        <v>0.8280047932039829</v>
      </c>
      <c r="P594" s="8" t="e">
        <f>IF(M594="","",IF(M594&gt;0,IF(O594&gt;#REF!,"STRIKE",IF(O594&lt;#REF!,"GOOD"))))</f>
        <v>#REF!</v>
      </c>
      <c r="S594" s="8">
        <f t="shared" si="24"/>
        <v>1336</v>
      </c>
      <c r="T594" t="s">
        <v>6452</v>
      </c>
      <c r="U594" s="10">
        <v>31491.84</v>
      </c>
      <c r="V594" s="8" t="e">
        <f t="shared" si="25"/>
        <v>#REF!</v>
      </c>
      <c r="W594" t="str">
        <f t="shared" si="26"/>
        <v>STRIKE</v>
      </c>
    </row>
    <row r="595" spans="12:23" x14ac:dyDescent="0.25">
      <c r="L595" t="s">
        <v>8360</v>
      </c>
      <c r="M595" s="10">
        <v>104290.75</v>
      </c>
      <c r="N595" s="13">
        <v>3.207510641439609E-4</v>
      </c>
      <c r="O595" s="13">
        <f>IF(M595="","",IF(M595&gt;0,SUM($N$20:N595)))</f>
        <v>0.82832554426812688</v>
      </c>
      <c r="P595" s="8" t="e">
        <f>IF(M595="","",IF(M595&gt;0,IF(O595&gt;#REF!,"STRIKE",IF(O595&lt;#REF!,"GOOD"))))</f>
        <v>#REF!</v>
      </c>
      <c r="S595" s="8">
        <f t="shared" si="24"/>
        <v>1335</v>
      </c>
      <c r="T595" t="s">
        <v>6565</v>
      </c>
      <c r="U595" s="10">
        <v>31502.880000000001</v>
      </c>
      <c r="V595" s="8" t="e">
        <f t="shared" si="25"/>
        <v>#REF!</v>
      </c>
      <c r="W595" t="str">
        <f t="shared" si="26"/>
        <v>STRIKE</v>
      </c>
    </row>
    <row r="596" spans="12:23" x14ac:dyDescent="0.25">
      <c r="L596" t="s">
        <v>6752</v>
      </c>
      <c r="M596" s="10">
        <v>103986.96</v>
      </c>
      <c r="N596" s="13">
        <v>3.1981674383486068E-4</v>
      </c>
      <c r="O596" s="13">
        <f>IF(M596="","",IF(M596&gt;0,SUM($N$20:N596)))</f>
        <v>0.82864536101196173</v>
      </c>
      <c r="P596" s="8" t="e">
        <f>IF(M596="","",IF(M596&gt;0,IF(O596&gt;#REF!,"STRIKE",IF(O596&lt;#REF!,"GOOD"))))</f>
        <v>#REF!</v>
      </c>
      <c r="S596" s="8">
        <f t="shared" ref="S596:S659" si="27">IFERROR(_xlfn.RANK.AVG(U596,$U$20:$U$1048576),"")</f>
        <v>1334</v>
      </c>
      <c r="T596" t="s">
        <v>8247</v>
      </c>
      <c r="U596" s="10">
        <v>31508.400000000001</v>
      </c>
      <c r="V596" s="8" t="e">
        <f t="shared" ref="V596:V659" si="28">IF(S596="","",IF(S596&lt;&gt;"",IF(S596&gt;$T$16,"STRIKE",IF(S596&lt;$T$16,"GOOD"))))</f>
        <v>#REF!</v>
      </c>
      <c r="W596" t="str">
        <f t="shared" ref="W596:W659" si="29">IF(S596="","",IF(S596&lt;&gt;"",IF(U596&lt;$U$16,"STRIKE",IF(U596&gt;=$U$16,"GOOD"))))</f>
        <v>STRIKE</v>
      </c>
    </row>
    <row r="597" spans="12:23" x14ac:dyDescent="0.25">
      <c r="L597" t="s">
        <v>8187</v>
      </c>
      <c r="M597" s="10">
        <v>103735.41</v>
      </c>
      <c r="N597" s="13">
        <v>3.1904309008143176E-4</v>
      </c>
      <c r="O597" s="13">
        <f>IF(M597="","",IF(M597&gt;0,SUM($N$20:N597)))</f>
        <v>0.8289644041020432</v>
      </c>
      <c r="P597" s="8" t="e">
        <f>IF(M597="","",IF(M597&gt;0,IF(O597&gt;#REF!,"STRIKE",IF(O597&lt;#REF!,"GOOD"))))</f>
        <v>#REF!</v>
      </c>
      <c r="S597" s="8">
        <f t="shared" si="27"/>
        <v>1333</v>
      </c>
      <c r="T597" t="s">
        <v>7621</v>
      </c>
      <c r="U597" s="10">
        <v>31613.84</v>
      </c>
      <c r="V597" s="8" t="e">
        <f t="shared" si="28"/>
        <v>#REF!</v>
      </c>
      <c r="W597" t="str">
        <f t="shared" si="29"/>
        <v>STRIKE</v>
      </c>
    </row>
    <row r="598" spans="12:23" x14ac:dyDescent="0.25">
      <c r="L598" t="s">
        <v>10010</v>
      </c>
      <c r="M598" s="10">
        <v>103723.2</v>
      </c>
      <c r="N598" s="13">
        <v>3.1900553765714485E-4</v>
      </c>
      <c r="O598" s="13">
        <f>IF(M598="","",IF(M598&gt;0,SUM($N$20:N598)))</f>
        <v>0.82928340963970038</v>
      </c>
      <c r="P598" s="8" t="e">
        <f>IF(M598="","",IF(M598&gt;0,IF(O598&gt;#REF!,"STRIKE",IF(O598&lt;#REF!,"GOOD"))))</f>
        <v>#REF!</v>
      </c>
      <c r="S598" s="8">
        <f t="shared" si="27"/>
        <v>1332</v>
      </c>
      <c r="T598" t="s">
        <v>9265</v>
      </c>
      <c r="U598" s="10">
        <v>31661.279999999999</v>
      </c>
      <c r="V598" s="8" t="e">
        <f t="shared" si="28"/>
        <v>#REF!</v>
      </c>
      <c r="W598" t="str">
        <f t="shared" si="29"/>
        <v>STRIKE</v>
      </c>
    </row>
    <row r="599" spans="12:23" x14ac:dyDescent="0.25">
      <c r="L599" t="s">
        <v>8541</v>
      </c>
      <c r="M599" s="10">
        <v>103676.33</v>
      </c>
      <c r="N599" s="13">
        <v>3.1886138678684787E-4</v>
      </c>
      <c r="O599" s="13">
        <f>IF(M599="","",IF(M599&gt;0,SUM($N$20:N599)))</f>
        <v>0.8296022710264872</v>
      </c>
      <c r="P599" s="8" t="e">
        <f>IF(M599="","",IF(M599&gt;0,IF(O599&gt;#REF!,"STRIKE",IF(O599&lt;#REF!,"GOOD"))))</f>
        <v>#REF!</v>
      </c>
      <c r="S599" s="8">
        <f t="shared" si="27"/>
        <v>1331</v>
      </c>
      <c r="T599" t="s">
        <v>7815</v>
      </c>
      <c r="U599" s="10">
        <v>31709.4</v>
      </c>
      <c r="V599" s="8" t="e">
        <f t="shared" si="28"/>
        <v>#REF!</v>
      </c>
      <c r="W599" t="str">
        <f t="shared" si="29"/>
        <v>STRIKE</v>
      </c>
    </row>
    <row r="600" spans="12:23" x14ac:dyDescent="0.25">
      <c r="L600" t="s">
        <v>10495</v>
      </c>
      <c r="M600" s="10">
        <v>103327.44</v>
      </c>
      <c r="N600" s="13">
        <v>3.177883593249763E-4</v>
      </c>
      <c r="O600" s="13">
        <f>IF(M600="","",IF(M600&gt;0,SUM($N$20:N600)))</f>
        <v>0.82992005938581215</v>
      </c>
      <c r="P600" s="8" t="e">
        <f>IF(M600="","",IF(M600&gt;0,IF(O600&gt;#REF!,"STRIKE",IF(O600&lt;#REF!,"GOOD"))))</f>
        <v>#REF!</v>
      </c>
      <c r="S600" s="8">
        <f t="shared" si="27"/>
        <v>1330</v>
      </c>
      <c r="T600" t="s">
        <v>7254</v>
      </c>
      <c r="U600" s="10">
        <v>31753.54</v>
      </c>
      <c r="V600" s="8" t="e">
        <f t="shared" si="28"/>
        <v>#REF!</v>
      </c>
      <c r="W600" t="str">
        <f t="shared" si="29"/>
        <v>STRIKE</v>
      </c>
    </row>
    <row r="601" spans="12:23" x14ac:dyDescent="0.25">
      <c r="L601" t="s">
        <v>10554</v>
      </c>
      <c r="M601" s="10">
        <v>102816</v>
      </c>
      <c r="N601" s="13">
        <v>3.1621540175926898E-4</v>
      </c>
      <c r="O601" s="13">
        <f>IF(M601="","",IF(M601&gt;0,SUM($N$20:N601)))</f>
        <v>0.83023627478757145</v>
      </c>
      <c r="P601" s="8" t="e">
        <f>IF(M601="","",IF(M601&gt;0,IF(O601&gt;#REF!,"STRIKE",IF(O601&lt;#REF!,"GOOD"))))</f>
        <v>#REF!</v>
      </c>
      <c r="S601" s="8">
        <f t="shared" si="27"/>
        <v>1329</v>
      </c>
      <c r="T601" t="s">
        <v>6653</v>
      </c>
      <c r="U601" s="10">
        <v>31797.79</v>
      </c>
      <c r="V601" s="8" t="e">
        <f t="shared" si="28"/>
        <v>#REF!</v>
      </c>
      <c r="W601" t="str">
        <f t="shared" si="29"/>
        <v>STRIKE</v>
      </c>
    </row>
    <row r="602" spans="12:23" x14ac:dyDescent="0.25">
      <c r="L602" t="s">
        <v>10390</v>
      </c>
      <c r="M602" s="10">
        <v>102680.76</v>
      </c>
      <c r="N602" s="13">
        <v>3.1579946483375229E-4</v>
      </c>
      <c r="O602" s="13">
        <f>IF(M602="","",IF(M602&gt;0,SUM($N$20:N602)))</f>
        <v>0.83055207425240518</v>
      </c>
      <c r="P602" s="8" t="e">
        <f>IF(M602="","",IF(M602&gt;0,IF(O602&gt;#REF!,"STRIKE",IF(O602&lt;#REF!,"GOOD"))))</f>
        <v>#REF!</v>
      </c>
      <c r="S602" s="8">
        <f t="shared" si="27"/>
        <v>1328</v>
      </c>
      <c r="T602" t="s">
        <v>8628</v>
      </c>
      <c r="U602" s="10">
        <v>31860</v>
      </c>
      <c r="V602" s="8" t="e">
        <f t="shared" si="28"/>
        <v>#REF!</v>
      </c>
      <c r="W602" t="str">
        <f t="shared" si="29"/>
        <v>STRIKE</v>
      </c>
    </row>
    <row r="603" spans="12:23" x14ac:dyDescent="0.25">
      <c r="L603" t="s">
        <v>6750</v>
      </c>
      <c r="M603" s="10">
        <v>102470.8</v>
      </c>
      <c r="N603" s="13">
        <v>3.1515372306444229E-4</v>
      </c>
      <c r="O603" s="13">
        <f>IF(M603="","",IF(M603&gt;0,SUM($N$20:N603)))</f>
        <v>0.83086722797546964</v>
      </c>
      <c r="P603" s="8" t="e">
        <f>IF(M603="","",IF(M603&gt;0,IF(O603&gt;#REF!,"STRIKE",IF(O603&lt;#REF!,"GOOD"))))</f>
        <v>#REF!</v>
      </c>
      <c r="S603" s="8">
        <f t="shared" si="27"/>
        <v>1327</v>
      </c>
      <c r="T603" t="s">
        <v>10695</v>
      </c>
      <c r="U603" s="10">
        <v>31879.94</v>
      </c>
      <c r="V603" s="8" t="e">
        <f t="shared" si="28"/>
        <v>#REF!</v>
      </c>
      <c r="W603" t="str">
        <f t="shared" si="29"/>
        <v>STRIKE</v>
      </c>
    </row>
    <row r="604" spans="12:23" x14ac:dyDescent="0.25">
      <c r="L604" t="s">
        <v>8565</v>
      </c>
      <c r="M604" s="10">
        <v>102089.92</v>
      </c>
      <c r="N604" s="13">
        <v>3.1398230886604838E-4</v>
      </c>
      <c r="O604" s="13">
        <f>IF(M604="","",IF(M604&gt;0,SUM($N$20:N604)))</f>
        <v>0.83118121028433567</v>
      </c>
      <c r="P604" s="8" t="e">
        <f>IF(M604="","",IF(M604&gt;0,IF(O604&gt;#REF!,"STRIKE",IF(O604&lt;#REF!,"GOOD"))))</f>
        <v>#REF!</v>
      </c>
      <c r="S604" s="8">
        <f t="shared" si="27"/>
        <v>1326</v>
      </c>
      <c r="T604" t="s">
        <v>9711</v>
      </c>
      <c r="U604" s="10">
        <v>31981.8</v>
      </c>
      <c r="V604" s="8" t="e">
        <f t="shared" si="28"/>
        <v>#REF!</v>
      </c>
      <c r="W604" t="str">
        <f t="shared" si="29"/>
        <v>STRIKE</v>
      </c>
    </row>
    <row r="605" spans="12:23" x14ac:dyDescent="0.25">
      <c r="L605" t="s">
        <v>8495</v>
      </c>
      <c r="M605" s="10">
        <v>101915.61</v>
      </c>
      <c r="N605" s="13">
        <v>3.1344621033390691E-4</v>
      </c>
      <c r="O605" s="13">
        <f>IF(M605="","",IF(M605&gt;0,SUM($N$20:N605)))</f>
        <v>0.83149465649466958</v>
      </c>
      <c r="P605" s="8" t="e">
        <f>IF(M605="","",IF(M605&gt;0,IF(O605&gt;#REF!,"STRIKE",IF(O605&lt;#REF!,"GOOD"))))</f>
        <v>#REF!</v>
      </c>
      <c r="S605" s="8">
        <f t="shared" si="27"/>
        <v>1325</v>
      </c>
      <c r="T605" t="s">
        <v>6950</v>
      </c>
      <c r="U605" s="10">
        <v>32095.439999999999</v>
      </c>
      <c r="V605" s="8" t="e">
        <f t="shared" si="28"/>
        <v>#REF!</v>
      </c>
      <c r="W605" t="str">
        <f t="shared" si="29"/>
        <v>STRIKE</v>
      </c>
    </row>
    <row r="606" spans="12:23" x14ac:dyDescent="0.25">
      <c r="L606" t="s">
        <v>8893</v>
      </c>
      <c r="M606" s="10">
        <v>101893.66</v>
      </c>
      <c r="N606" s="13">
        <v>3.1337870208549598E-4</v>
      </c>
      <c r="O606" s="13">
        <f>IF(M606="","",IF(M606&gt;0,SUM($N$20:N606)))</f>
        <v>0.83180803519675506</v>
      </c>
      <c r="P606" s="8" t="e">
        <f>IF(M606="","",IF(M606&gt;0,IF(O606&gt;#REF!,"STRIKE",IF(O606&lt;#REF!,"GOOD"))))</f>
        <v>#REF!</v>
      </c>
      <c r="S606" s="8">
        <f t="shared" si="27"/>
        <v>1324</v>
      </c>
      <c r="T606" t="s">
        <v>7226</v>
      </c>
      <c r="U606" s="10">
        <v>32123.52</v>
      </c>
      <c r="V606" s="8" t="e">
        <f t="shared" si="28"/>
        <v>#REF!</v>
      </c>
      <c r="W606" t="str">
        <f t="shared" si="29"/>
        <v>STRIKE</v>
      </c>
    </row>
    <row r="607" spans="12:23" x14ac:dyDescent="0.25">
      <c r="L607" t="s">
        <v>8235</v>
      </c>
      <c r="M607" s="10">
        <v>101769.72</v>
      </c>
      <c r="N607" s="13">
        <v>3.1299751883683778E-4</v>
      </c>
      <c r="O607" s="13">
        <f>IF(M607="","",IF(M607&gt;0,SUM($N$20:N607)))</f>
        <v>0.8321210327155919</v>
      </c>
      <c r="P607" s="8" t="e">
        <f>IF(M607="","",IF(M607&gt;0,IF(O607&gt;#REF!,"STRIKE",IF(O607&lt;#REF!,"GOOD"))))</f>
        <v>#REF!</v>
      </c>
      <c r="S607" s="8">
        <f t="shared" si="27"/>
        <v>1323</v>
      </c>
      <c r="T607" t="s">
        <v>9084</v>
      </c>
      <c r="U607" s="10">
        <v>32136.84</v>
      </c>
      <c r="V607" s="8" t="e">
        <f t="shared" si="28"/>
        <v>#REF!</v>
      </c>
      <c r="W607" t="str">
        <f t="shared" si="29"/>
        <v>STRIKE</v>
      </c>
    </row>
    <row r="608" spans="12:23" x14ac:dyDescent="0.25">
      <c r="L608" t="s">
        <v>7324</v>
      </c>
      <c r="M608" s="10">
        <v>101680.4</v>
      </c>
      <c r="N608" s="13">
        <v>3.1272281101232466E-4</v>
      </c>
      <c r="O608" s="13">
        <f>IF(M608="","",IF(M608&gt;0,SUM($N$20:N608)))</f>
        <v>0.83243375552660426</v>
      </c>
      <c r="P608" s="8" t="e">
        <f>IF(M608="","",IF(M608&gt;0,IF(O608&gt;#REF!,"STRIKE",IF(O608&lt;#REF!,"GOOD"))))</f>
        <v>#REF!</v>
      </c>
      <c r="S608" s="8">
        <f t="shared" si="27"/>
        <v>1322</v>
      </c>
      <c r="T608" t="s">
        <v>8973</v>
      </c>
      <c r="U608" s="10">
        <v>32165.4</v>
      </c>
      <c r="V608" s="8" t="e">
        <f t="shared" si="28"/>
        <v>#REF!</v>
      </c>
      <c r="W608" t="str">
        <f t="shared" si="29"/>
        <v>STRIKE</v>
      </c>
    </row>
    <row r="609" spans="12:23" x14ac:dyDescent="0.25">
      <c r="L609" t="s">
        <v>8605</v>
      </c>
      <c r="M609" s="10">
        <v>101640.17</v>
      </c>
      <c r="N609" s="13">
        <v>3.125990817716153E-4</v>
      </c>
      <c r="O609" s="13">
        <f>IF(M609="","",IF(M609&gt;0,SUM($N$20:N609)))</f>
        <v>0.83274635460837587</v>
      </c>
      <c r="P609" s="8" t="e">
        <f>IF(M609="","",IF(M609&gt;0,IF(O609&gt;#REF!,"STRIKE",IF(O609&lt;#REF!,"GOOD"))))</f>
        <v>#REF!</v>
      </c>
      <c r="S609" s="8">
        <f t="shared" si="27"/>
        <v>1321</v>
      </c>
      <c r="T609" t="s">
        <v>8432</v>
      </c>
      <c r="U609" s="10">
        <v>32192.639999999999</v>
      </c>
      <c r="V609" s="8" t="e">
        <f t="shared" si="28"/>
        <v>#REF!</v>
      </c>
      <c r="W609" t="str">
        <f t="shared" si="29"/>
        <v>STRIKE</v>
      </c>
    </row>
    <row r="610" spans="12:23" x14ac:dyDescent="0.25">
      <c r="L610" t="s">
        <v>10164</v>
      </c>
      <c r="M610" s="10">
        <v>101490</v>
      </c>
      <c r="N610" s="13">
        <v>3.121372269349927E-4</v>
      </c>
      <c r="O610" s="13">
        <f>IF(M610="","",IF(M610&gt;0,SUM($N$20:N610)))</f>
        <v>0.83305849183531089</v>
      </c>
      <c r="P610" s="8" t="e">
        <f>IF(M610="","",IF(M610&gt;0,IF(O610&gt;#REF!,"STRIKE",IF(O610&lt;#REF!,"GOOD"))))</f>
        <v>#REF!</v>
      </c>
      <c r="S610" s="8">
        <f t="shared" si="27"/>
        <v>1320</v>
      </c>
      <c r="T610" t="s">
        <v>10704</v>
      </c>
      <c r="U610" s="10">
        <v>32205.599999999999</v>
      </c>
      <c r="V610" s="8" t="e">
        <f t="shared" si="28"/>
        <v>#REF!</v>
      </c>
      <c r="W610" t="str">
        <f t="shared" si="29"/>
        <v>STRIKE</v>
      </c>
    </row>
    <row r="611" spans="12:23" x14ac:dyDescent="0.25">
      <c r="L611" t="s">
        <v>7214</v>
      </c>
      <c r="M611" s="10">
        <v>101410.78</v>
      </c>
      <c r="N611" s="13">
        <v>3.1189358213138849E-4</v>
      </c>
      <c r="O611" s="13">
        <f>IF(M611="","",IF(M611&gt;0,SUM($N$20:N611)))</f>
        <v>0.83337038541744224</v>
      </c>
      <c r="P611" s="8" t="e">
        <f>IF(M611="","",IF(M611&gt;0,IF(O611&gt;#REF!,"STRIKE",IF(O611&lt;#REF!,"GOOD"))))</f>
        <v>#REF!</v>
      </c>
      <c r="S611" s="8">
        <f t="shared" si="27"/>
        <v>1319</v>
      </c>
      <c r="T611" t="s">
        <v>9610</v>
      </c>
      <c r="U611" s="10">
        <v>32256.36</v>
      </c>
      <c r="V611" s="8" t="e">
        <f t="shared" si="28"/>
        <v>#REF!</v>
      </c>
      <c r="W611" t="str">
        <f t="shared" si="29"/>
        <v>STRIKE</v>
      </c>
    </row>
    <row r="612" spans="12:23" x14ac:dyDescent="0.25">
      <c r="L612" t="s">
        <v>7461</v>
      </c>
      <c r="M612" s="10">
        <v>101282.98</v>
      </c>
      <c r="N612" s="13">
        <v>3.1150052727275913E-4</v>
      </c>
      <c r="O612" s="13">
        <f>IF(M612="","",IF(M612&gt;0,SUM($N$20:N612)))</f>
        <v>0.83368188594471504</v>
      </c>
      <c r="P612" s="8" t="e">
        <f>IF(M612="","",IF(M612&gt;0,IF(O612&gt;#REF!,"STRIKE",IF(O612&lt;#REF!,"GOOD"))))</f>
        <v>#REF!</v>
      </c>
      <c r="S612" s="8">
        <f t="shared" si="27"/>
        <v>1318</v>
      </c>
      <c r="T612" t="s">
        <v>6429</v>
      </c>
      <c r="U612" s="10">
        <v>32265.13</v>
      </c>
      <c r="V612" s="8" t="e">
        <f t="shared" si="28"/>
        <v>#REF!</v>
      </c>
      <c r="W612" t="str">
        <f t="shared" si="29"/>
        <v>STRIKE</v>
      </c>
    </row>
    <row r="613" spans="12:23" x14ac:dyDescent="0.25">
      <c r="L613" t="s">
        <v>8535</v>
      </c>
      <c r="M613" s="10">
        <v>101227.8</v>
      </c>
      <c r="N613" s="13">
        <v>3.1133081861001139E-4</v>
      </c>
      <c r="O613" s="13">
        <f>IF(M613="","",IF(M613&gt;0,SUM($N$20:N613)))</f>
        <v>0.83399321676332505</v>
      </c>
      <c r="P613" s="8" t="e">
        <f>IF(M613="","",IF(M613&gt;0,IF(O613&gt;#REF!,"STRIKE",IF(O613&lt;#REF!,"GOOD"))))</f>
        <v>#REF!</v>
      </c>
      <c r="S613" s="8">
        <f t="shared" si="27"/>
        <v>1317</v>
      </c>
      <c r="T613" t="s">
        <v>8569</v>
      </c>
      <c r="U613" s="10">
        <v>32318.880000000001</v>
      </c>
      <c r="V613" s="8" t="e">
        <f t="shared" si="28"/>
        <v>#REF!</v>
      </c>
      <c r="W613" t="str">
        <f t="shared" si="29"/>
        <v>STRIKE</v>
      </c>
    </row>
    <row r="614" spans="12:23" x14ac:dyDescent="0.25">
      <c r="L614" t="s">
        <v>8095</v>
      </c>
      <c r="M614" s="10">
        <v>101143.4</v>
      </c>
      <c r="N614" s="13">
        <v>3.1107124247489151E-4</v>
      </c>
      <c r="O614" s="13">
        <f>IF(M614="","",IF(M614&gt;0,SUM($N$20:N614)))</f>
        <v>0.83430428800579992</v>
      </c>
      <c r="P614" s="8" t="e">
        <f>IF(M614="","",IF(M614&gt;0,IF(O614&gt;#REF!,"STRIKE",IF(O614&lt;#REF!,"GOOD"))))</f>
        <v>#REF!</v>
      </c>
      <c r="S614" s="8">
        <f t="shared" si="27"/>
        <v>1316</v>
      </c>
      <c r="T614" t="s">
        <v>8816</v>
      </c>
      <c r="U614" s="10">
        <v>32323.919999999998</v>
      </c>
      <c r="V614" s="8" t="e">
        <f t="shared" si="28"/>
        <v>#REF!</v>
      </c>
      <c r="W614" t="str">
        <f t="shared" si="29"/>
        <v>STRIKE</v>
      </c>
    </row>
    <row r="615" spans="12:23" x14ac:dyDescent="0.25">
      <c r="L615" t="s">
        <v>9081</v>
      </c>
      <c r="M615" s="10">
        <v>100843.99</v>
      </c>
      <c r="N615" s="13">
        <v>3.1015039306000726E-4</v>
      </c>
      <c r="O615" s="13">
        <f>IF(M615="","",IF(M615&gt;0,SUM($N$20:N615)))</f>
        <v>0.83461443839885996</v>
      </c>
      <c r="P615" s="8" t="e">
        <f>IF(M615="","",IF(M615&gt;0,IF(O615&gt;#REF!,"STRIKE",IF(O615&lt;#REF!,"GOOD"))))</f>
        <v>#REF!</v>
      </c>
      <c r="S615" s="8">
        <f t="shared" si="27"/>
        <v>1315</v>
      </c>
      <c r="T615" t="s">
        <v>10378</v>
      </c>
      <c r="U615" s="10">
        <v>32362.02</v>
      </c>
      <c r="V615" s="8" t="e">
        <f t="shared" si="28"/>
        <v>#REF!</v>
      </c>
      <c r="W615" t="str">
        <f t="shared" si="29"/>
        <v>STRIKE</v>
      </c>
    </row>
    <row r="616" spans="12:23" x14ac:dyDescent="0.25">
      <c r="L616" t="s">
        <v>7626</v>
      </c>
      <c r="M616" s="10">
        <v>100368</v>
      </c>
      <c r="N616" s="13">
        <v>3.0868646362214352E-4</v>
      </c>
      <c r="O616" s="13">
        <f>IF(M616="","",IF(M616&gt;0,SUM($N$20:N616)))</f>
        <v>0.8349231248624821</v>
      </c>
      <c r="P616" s="8" t="e">
        <f>IF(M616="","",IF(M616&gt;0,IF(O616&gt;#REF!,"STRIKE",IF(O616&lt;#REF!,"GOOD"))))</f>
        <v>#REF!</v>
      </c>
      <c r="S616" s="8">
        <f t="shared" si="27"/>
        <v>1314</v>
      </c>
      <c r="T616" t="s">
        <v>9305</v>
      </c>
      <c r="U616" s="10">
        <v>32515.15</v>
      </c>
      <c r="V616" s="8" t="e">
        <f t="shared" si="28"/>
        <v>#REF!</v>
      </c>
      <c r="W616" t="str">
        <f t="shared" si="29"/>
        <v>STRIKE</v>
      </c>
    </row>
    <row r="617" spans="12:23" x14ac:dyDescent="0.25">
      <c r="L617" t="s">
        <v>7210</v>
      </c>
      <c r="M617" s="10">
        <v>100283.2</v>
      </c>
      <c r="N617" s="13">
        <v>3.0842565726837382E-4</v>
      </c>
      <c r="O617" s="13">
        <f>IF(M617="","",IF(M617&gt;0,SUM($N$20:N617)))</f>
        <v>0.83523155051975051</v>
      </c>
      <c r="P617" s="8" t="e">
        <f>IF(M617="","",IF(M617&gt;0,IF(O617&gt;#REF!,"STRIKE",IF(O617&lt;#REF!,"GOOD"))))</f>
        <v>#REF!</v>
      </c>
      <c r="S617" s="8">
        <f t="shared" si="27"/>
        <v>1313</v>
      </c>
      <c r="T617" t="s">
        <v>9302</v>
      </c>
      <c r="U617" s="10">
        <v>32556.1</v>
      </c>
      <c r="V617" s="8" t="e">
        <f t="shared" si="28"/>
        <v>#REF!</v>
      </c>
      <c r="W617" t="str">
        <f t="shared" si="29"/>
        <v>STRIKE</v>
      </c>
    </row>
    <row r="618" spans="12:23" x14ac:dyDescent="0.25">
      <c r="L618" t="s">
        <v>7308</v>
      </c>
      <c r="M618" s="10">
        <v>100204.68</v>
      </c>
      <c r="N618" s="13">
        <v>3.0818416534740686E-4</v>
      </c>
      <c r="O618" s="13">
        <f>IF(M618="","",IF(M618&gt;0,SUM($N$20:N618)))</f>
        <v>0.8355397346850979</v>
      </c>
      <c r="P618" s="8" t="e">
        <f>IF(M618="","",IF(M618&gt;0,IF(O618&gt;#REF!,"STRIKE",IF(O618&lt;#REF!,"GOOD"))))</f>
        <v>#REF!</v>
      </c>
      <c r="S618" s="8">
        <f t="shared" si="27"/>
        <v>1312</v>
      </c>
      <c r="T618" t="s">
        <v>6462</v>
      </c>
      <c r="U618" s="10">
        <v>32558.720000000001</v>
      </c>
      <c r="V618" s="8" t="e">
        <f t="shared" si="28"/>
        <v>#REF!</v>
      </c>
      <c r="W618" t="str">
        <f t="shared" si="29"/>
        <v>STRIKE</v>
      </c>
    </row>
    <row r="619" spans="12:23" x14ac:dyDescent="0.25">
      <c r="L619" t="s">
        <v>8350</v>
      </c>
      <c r="M619" s="10">
        <v>100113.94</v>
      </c>
      <c r="N619" s="13">
        <v>3.0790509024668678E-4</v>
      </c>
      <c r="O619" s="13">
        <f>IF(M619="","",IF(M619&gt;0,SUM($N$20:N619)))</f>
        <v>0.8358476397753446</v>
      </c>
      <c r="P619" s="8" t="e">
        <f>IF(M619="","",IF(M619&gt;0,IF(O619&gt;#REF!,"STRIKE",IF(O619&lt;#REF!,"GOOD"))))</f>
        <v>#REF!</v>
      </c>
      <c r="S619" s="8">
        <f t="shared" si="27"/>
        <v>1311</v>
      </c>
      <c r="T619" t="s">
        <v>7821</v>
      </c>
      <c r="U619" s="10">
        <v>32618.37</v>
      </c>
      <c r="V619" s="8" t="e">
        <f t="shared" si="28"/>
        <v>#REF!</v>
      </c>
      <c r="W619" t="str">
        <f t="shared" si="29"/>
        <v>STRIKE</v>
      </c>
    </row>
    <row r="620" spans="12:23" x14ac:dyDescent="0.25">
      <c r="L620" t="s">
        <v>9203</v>
      </c>
      <c r="M620" s="10">
        <v>100096.4</v>
      </c>
      <c r="N620" s="13">
        <v>3.0785114515889054E-4</v>
      </c>
      <c r="O620" s="13">
        <f>IF(M620="","",IF(M620&gt;0,SUM($N$20:N620)))</f>
        <v>0.83615549092050345</v>
      </c>
      <c r="P620" s="8" t="e">
        <f>IF(M620="","",IF(M620&gt;0,IF(O620&gt;#REF!,"STRIKE",IF(O620&lt;#REF!,"GOOD"))))</f>
        <v>#REF!</v>
      </c>
      <c r="S620" s="8">
        <f t="shared" si="27"/>
        <v>1310</v>
      </c>
      <c r="T620" t="s">
        <v>8553</v>
      </c>
      <c r="U620" s="10">
        <v>32702.799999999999</v>
      </c>
      <c r="V620" s="8" t="e">
        <f t="shared" si="28"/>
        <v>#REF!</v>
      </c>
      <c r="W620" t="str">
        <f t="shared" si="29"/>
        <v>STRIKE</v>
      </c>
    </row>
    <row r="621" spans="12:23" x14ac:dyDescent="0.25">
      <c r="L621" t="s">
        <v>6348</v>
      </c>
      <c r="M621" s="10">
        <v>99747.73</v>
      </c>
      <c r="N621" s="13">
        <v>3.0677879431727635E-4</v>
      </c>
      <c r="O621" s="13">
        <f>IF(M621="","",IF(M621&gt;0,SUM($N$20:N621)))</f>
        <v>0.83646226971482074</v>
      </c>
      <c r="P621" s="8" t="e">
        <f>IF(M621="","",IF(M621&gt;0,IF(O621&gt;#REF!,"STRIKE",IF(O621&lt;#REF!,"GOOD"))))</f>
        <v>#REF!</v>
      </c>
      <c r="S621" s="8">
        <f t="shared" si="27"/>
        <v>1309</v>
      </c>
      <c r="T621" t="s">
        <v>7874</v>
      </c>
      <c r="U621" s="10">
        <v>32713.26</v>
      </c>
      <c r="V621" s="8" t="e">
        <f t="shared" si="28"/>
        <v>#REF!</v>
      </c>
      <c r="W621" t="str">
        <f t="shared" si="29"/>
        <v>STRIKE</v>
      </c>
    </row>
    <row r="622" spans="12:23" x14ac:dyDescent="0.25">
      <c r="L622" t="s">
        <v>6649</v>
      </c>
      <c r="M622" s="10">
        <v>99445.26</v>
      </c>
      <c r="N622" s="13">
        <v>3.0584853372972069E-4</v>
      </c>
      <c r="O622" s="13">
        <f>IF(M622="","",IF(M622&gt;0,SUM($N$20:N622)))</f>
        <v>0.83676811824855046</v>
      </c>
      <c r="P622" s="8" t="e">
        <f>IF(M622="","",IF(M622&gt;0,IF(O622&gt;#REF!,"STRIKE",IF(O622&lt;#REF!,"GOOD"))))</f>
        <v>#REF!</v>
      </c>
      <c r="S622" s="8">
        <f t="shared" si="27"/>
        <v>1308</v>
      </c>
      <c r="T622" t="s">
        <v>10109</v>
      </c>
      <c r="U622" s="10">
        <v>32733.599999999999</v>
      </c>
      <c r="V622" s="8" t="e">
        <f t="shared" si="28"/>
        <v>#REF!</v>
      </c>
      <c r="W622" t="str">
        <f t="shared" si="29"/>
        <v>STRIKE</v>
      </c>
    </row>
    <row r="623" spans="12:23" x14ac:dyDescent="0.25">
      <c r="L623" t="s">
        <v>7352</v>
      </c>
      <c r="M623" s="10">
        <v>99395.89</v>
      </c>
      <c r="N623" s="13">
        <v>3.0569669399286209E-4</v>
      </c>
      <c r="O623" s="13">
        <f>IF(M623="","",IF(M623&gt;0,SUM($N$20:N623)))</f>
        <v>0.83707381494254329</v>
      </c>
      <c r="P623" s="8" t="e">
        <f>IF(M623="","",IF(M623&gt;0,IF(O623&gt;#REF!,"STRIKE",IF(O623&lt;#REF!,"GOOD"))))</f>
        <v>#REF!</v>
      </c>
      <c r="S623" s="8">
        <f t="shared" si="27"/>
        <v>1307</v>
      </c>
      <c r="T623" t="s">
        <v>8963</v>
      </c>
      <c r="U623" s="10">
        <v>32760</v>
      </c>
      <c r="V623" s="8" t="e">
        <f t="shared" si="28"/>
        <v>#REF!</v>
      </c>
      <c r="W623" t="str">
        <f t="shared" si="29"/>
        <v>STRIKE</v>
      </c>
    </row>
    <row r="624" spans="12:23" x14ac:dyDescent="0.25">
      <c r="L624" t="s">
        <v>7260</v>
      </c>
      <c r="M624" s="10">
        <v>99335.1</v>
      </c>
      <c r="N624" s="13">
        <v>3.0550973151355007E-4</v>
      </c>
      <c r="O624" s="13">
        <f>IF(M624="","",IF(M624&gt;0,SUM($N$20:N624)))</f>
        <v>0.83737932467405685</v>
      </c>
      <c r="P624" s="8" t="e">
        <f>IF(M624="","",IF(M624&gt;0,IF(O624&gt;#REF!,"STRIKE",IF(O624&lt;#REF!,"GOOD"))))</f>
        <v>#REF!</v>
      </c>
      <c r="S624" s="8">
        <f t="shared" si="27"/>
        <v>1306</v>
      </c>
      <c r="T624" t="s">
        <v>9723</v>
      </c>
      <c r="U624" s="10">
        <v>32824.86</v>
      </c>
      <c r="V624" s="8" t="e">
        <f t="shared" si="28"/>
        <v>#REF!</v>
      </c>
      <c r="W624" t="str">
        <f t="shared" si="29"/>
        <v>STRIKE</v>
      </c>
    </row>
    <row r="625" spans="12:23" x14ac:dyDescent="0.25">
      <c r="L625" t="s">
        <v>9200</v>
      </c>
      <c r="M625" s="10">
        <v>99293.95</v>
      </c>
      <c r="N625" s="13">
        <v>3.0538317276994597E-4</v>
      </c>
      <c r="O625" s="13">
        <f>IF(M625="","",IF(M625&gt;0,SUM($N$20:N625)))</f>
        <v>0.8376847078468268</v>
      </c>
      <c r="P625" s="8" t="e">
        <f>IF(M625="","",IF(M625&gt;0,IF(O625&gt;#REF!,"STRIKE",IF(O625&lt;#REF!,"GOOD"))))</f>
        <v>#REF!</v>
      </c>
      <c r="S625" s="8">
        <f t="shared" si="27"/>
        <v>1305</v>
      </c>
      <c r="T625" t="s">
        <v>9072</v>
      </c>
      <c r="U625" s="10">
        <v>32904</v>
      </c>
      <c r="V625" s="8" t="e">
        <f t="shared" si="28"/>
        <v>#REF!</v>
      </c>
      <c r="W625" t="str">
        <f t="shared" si="29"/>
        <v>STRIKE</v>
      </c>
    </row>
    <row r="626" spans="12:23" x14ac:dyDescent="0.25">
      <c r="L626" t="s">
        <v>8304</v>
      </c>
      <c r="M626" s="10">
        <v>99180.08</v>
      </c>
      <c r="N626" s="13">
        <v>3.050329602757979E-4</v>
      </c>
      <c r="O626" s="13">
        <f>IF(M626="","",IF(M626&gt;0,SUM($N$20:N626)))</f>
        <v>0.83798974080710265</v>
      </c>
      <c r="P626" s="8" t="e">
        <f>IF(M626="","",IF(M626&gt;0,IF(O626&gt;#REF!,"STRIKE",IF(O626&lt;#REF!,"GOOD"))))</f>
        <v>#REF!</v>
      </c>
      <c r="S626" s="8">
        <f t="shared" si="27"/>
        <v>1304</v>
      </c>
      <c r="T626" t="s">
        <v>6978</v>
      </c>
      <c r="U626" s="10">
        <v>32975.410000000003</v>
      </c>
      <c r="V626" s="8" t="e">
        <f t="shared" si="28"/>
        <v>#REF!</v>
      </c>
      <c r="W626" t="str">
        <f t="shared" si="29"/>
        <v>STRIKE</v>
      </c>
    </row>
    <row r="627" spans="12:23" x14ac:dyDescent="0.25">
      <c r="L627" t="s">
        <v>8109</v>
      </c>
      <c r="M627" s="10">
        <v>99158</v>
      </c>
      <c r="N627" s="13">
        <v>3.0496505220632583E-4</v>
      </c>
      <c r="O627" s="13">
        <f>IF(M627="","",IF(M627&gt;0,SUM($N$20:N627)))</f>
        <v>0.83829470585930899</v>
      </c>
      <c r="P627" s="8" t="e">
        <f>IF(M627="","",IF(M627&gt;0,IF(O627&gt;#REF!,"STRIKE",IF(O627&lt;#REF!,"GOOD"))))</f>
        <v>#REF!</v>
      </c>
      <c r="S627" s="8">
        <f t="shared" si="27"/>
        <v>1303</v>
      </c>
      <c r="T627" t="s">
        <v>9875</v>
      </c>
      <c r="U627" s="10">
        <v>32981.519999999997</v>
      </c>
      <c r="V627" s="8" t="e">
        <f t="shared" si="28"/>
        <v>#REF!</v>
      </c>
      <c r="W627" t="str">
        <f t="shared" si="29"/>
        <v>STRIKE</v>
      </c>
    </row>
    <row r="628" spans="12:23" x14ac:dyDescent="0.25">
      <c r="L628" t="s">
        <v>7755</v>
      </c>
      <c r="M628" s="10">
        <v>98922.06</v>
      </c>
      <c r="N628" s="13">
        <v>3.042394077357076E-4</v>
      </c>
      <c r="O628" s="13">
        <f>IF(M628="","",IF(M628&gt;0,SUM($N$20:N628)))</f>
        <v>0.8385989452670447</v>
      </c>
      <c r="P628" s="8" t="e">
        <f>IF(M628="","",IF(M628&gt;0,IF(O628&gt;#REF!,"STRIKE",IF(O628&lt;#REF!,"GOOD"))))</f>
        <v>#REF!</v>
      </c>
      <c r="S628" s="8">
        <f t="shared" si="27"/>
        <v>1302</v>
      </c>
      <c r="T628" t="s">
        <v>8233</v>
      </c>
      <c r="U628" s="10">
        <v>33016.199999999997</v>
      </c>
      <c r="V628" s="8" t="e">
        <f t="shared" si="28"/>
        <v>#REF!</v>
      </c>
      <c r="W628" t="str">
        <f t="shared" si="29"/>
        <v>STRIKE</v>
      </c>
    </row>
    <row r="629" spans="12:23" x14ac:dyDescent="0.25">
      <c r="L629" t="s">
        <v>8808</v>
      </c>
      <c r="M629" s="10">
        <v>98843.3</v>
      </c>
      <c r="N629" s="13">
        <v>3.0399717768355073E-4</v>
      </c>
      <c r="O629" s="13">
        <f>IF(M629="","",IF(M629&gt;0,SUM($N$20:N629)))</f>
        <v>0.83890294244472829</v>
      </c>
      <c r="P629" s="8" t="e">
        <f>IF(M629="","",IF(M629&gt;0,IF(O629&gt;#REF!,"STRIKE",IF(O629&lt;#REF!,"GOOD"))))</f>
        <v>#REF!</v>
      </c>
      <c r="S629" s="8">
        <f t="shared" si="27"/>
        <v>1301</v>
      </c>
      <c r="T629" t="s">
        <v>9696</v>
      </c>
      <c r="U629" s="10">
        <v>33030.54</v>
      </c>
      <c r="V629" s="8" t="e">
        <f t="shared" si="28"/>
        <v>#REF!</v>
      </c>
      <c r="W629" t="str">
        <f t="shared" si="29"/>
        <v>STRIKE</v>
      </c>
    </row>
    <row r="630" spans="12:23" x14ac:dyDescent="0.25">
      <c r="L630" t="s">
        <v>6575</v>
      </c>
      <c r="M630" s="10">
        <v>98789.28</v>
      </c>
      <c r="N630" s="13">
        <v>3.0383103665488752E-4</v>
      </c>
      <c r="O630" s="13">
        <f>IF(M630="","",IF(M630&gt;0,SUM($N$20:N630)))</f>
        <v>0.83920677348138317</v>
      </c>
      <c r="P630" s="8" t="e">
        <f>IF(M630="","",IF(M630&gt;0,IF(O630&gt;#REF!,"STRIKE",IF(O630&lt;#REF!,"GOOD"))))</f>
        <v>#REF!</v>
      </c>
      <c r="S630" s="8">
        <f t="shared" si="27"/>
        <v>1300</v>
      </c>
      <c r="T630" t="s">
        <v>10100</v>
      </c>
      <c r="U630" s="10">
        <v>33075.839999999997</v>
      </c>
      <c r="V630" s="8" t="e">
        <f t="shared" si="28"/>
        <v>#REF!</v>
      </c>
      <c r="W630" t="str">
        <f t="shared" si="29"/>
        <v>STRIKE</v>
      </c>
    </row>
    <row r="631" spans="12:23" x14ac:dyDescent="0.25">
      <c r="L631" t="s">
        <v>8007</v>
      </c>
      <c r="M631" s="10">
        <v>98574.84</v>
      </c>
      <c r="N631" s="13">
        <v>3.0317151643669915E-4</v>
      </c>
      <c r="O631" s="13">
        <f>IF(M631="","",IF(M631&gt;0,SUM($N$20:N631)))</f>
        <v>0.83950994499781983</v>
      </c>
      <c r="P631" s="8" t="e">
        <f>IF(M631="","",IF(M631&gt;0,IF(O631&gt;#REF!,"STRIKE",IF(O631&lt;#REF!,"GOOD"))))</f>
        <v>#REF!</v>
      </c>
      <c r="S631" s="8">
        <f t="shared" si="27"/>
        <v>1299</v>
      </c>
      <c r="T631" t="s">
        <v>7494</v>
      </c>
      <c r="U631" s="10">
        <v>33125.360000000001</v>
      </c>
      <c r="V631" s="8" t="e">
        <f t="shared" si="28"/>
        <v>#REF!</v>
      </c>
      <c r="W631" t="str">
        <f t="shared" si="29"/>
        <v>STRIKE</v>
      </c>
    </row>
    <row r="632" spans="12:23" x14ac:dyDescent="0.25">
      <c r="L632" t="s">
        <v>8810</v>
      </c>
      <c r="M632" s="10">
        <v>98344.08</v>
      </c>
      <c r="N632" s="13">
        <v>3.0246180329759659E-4</v>
      </c>
      <c r="O632" s="13">
        <f>IF(M632="","",IF(M632&gt;0,SUM($N$20:N632)))</f>
        <v>0.83981240680111746</v>
      </c>
      <c r="P632" s="8" t="e">
        <f>IF(M632="","",IF(M632&gt;0,IF(O632&gt;#REF!,"STRIKE",IF(O632&lt;#REF!,"GOOD"))))</f>
        <v>#REF!</v>
      </c>
      <c r="S632" s="8">
        <f t="shared" si="27"/>
        <v>1298</v>
      </c>
      <c r="T632" t="s">
        <v>9774</v>
      </c>
      <c r="U632" s="10">
        <v>33127.199999999997</v>
      </c>
      <c r="V632" s="8" t="e">
        <f t="shared" si="28"/>
        <v>#REF!</v>
      </c>
      <c r="W632" t="str">
        <f t="shared" si="29"/>
        <v>STRIKE</v>
      </c>
    </row>
    <row r="633" spans="12:23" x14ac:dyDescent="0.25">
      <c r="L633" t="s">
        <v>6889</v>
      </c>
      <c r="M633" s="10">
        <v>98158.56</v>
      </c>
      <c r="N633" s="13">
        <v>3.0189122788779282E-4</v>
      </c>
      <c r="O633" s="13">
        <f>IF(M633="","",IF(M633&gt;0,SUM($N$20:N633)))</f>
        <v>0.84011429802900528</v>
      </c>
      <c r="P633" s="8" t="e">
        <f>IF(M633="","",IF(M633&gt;0,IF(O633&gt;#REF!,"STRIKE",IF(O633&lt;#REF!,"GOOD"))))</f>
        <v>#REF!</v>
      </c>
      <c r="S633" s="8">
        <f t="shared" si="27"/>
        <v>1297</v>
      </c>
      <c r="T633" t="s">
        <v>10393</v>
      </c>
      <c r="U633" s="10">
        <v>33255.480000000003</v>
      </c>
      <c r="V633" s="8" t="e">
        <f t="shared" si="28"/>
        <v>#REF!</v>
      </c>
      <c r="W633" t="str">
        <f t="shared" si="29"/>
        <v>STRIKE</v>
      </c>
    </row>
    <row r="634" spans="12:23" x14ac:dyDescent="0.25">
      <c r="L634" t="s">
        <v>9859</v>
      </c>
      <c r="M634" s="10">
        <v>97918.86</v>
      </c>
      <c r="N634" s="13">
        <v>3.0115401936186599E-4</v>
      </c>
      <c r="O634" s="13">
        <f>IF(M634="","",IF(M634&gt;0,SUM($N$20:N634)))</f>
        <v>0.8404154520483671</v>
      </c>
      <c r="P634" s="8" t="e">
        <f>IF(M634="","",IF(M634&gt;0,IF(O634&gt;#REF!,"STRIKE",IF(O634&lt;#REF!,"GOOD"))))</f>
        <v>#REF!</v>
      </c>
      <c r="S634" s="8">
        <f t="shared" si="27"/>
        <v>1296</v>
      </c>
      <c r="T634" t="s">
        <v>10052</v>
      </c>
      <c r="U634" s="10">
        <v>33293.4</v>
      </c>
      <c r="V634" s="8" t="e">
        <f t="shared" si="28"/>
        <v>#REF!</v>
      </c>
      <c r="W634" t="str">
        <f t="shared" si="29"/>
        <v>STRIKE</v>
      </c>
    </row>
    <row r="635" spans="12:23" x14ac:dyDescent="0.25">
      <c r="L635" t="s">
        <v>9965</v>
      </c>
      <c r="M635" s="10">
        <v>97898.43</v>
      </c>
      <c r="N635" s="13">
        <v>3.0109118594432452E-4</v>
      </c>
      <c r="O635" s="13">
        <f>IF(M635="","",IF(M635&gt;0,SUM($N$20:N635)))</f>
        <v>0.84071654323431144</v>
      </c>
      <c r="P635" s="8" t="e">
        <f>IF(M635="","",IF(M635&gt;0,IF(O635&gt;#REF!,"STRIKE",IF(O635&lt;#REF!,"GOOD"))))</f>
        <v>#REF!</v>
      </c>
      <c r="S635" s="8">
        <f t="shared" si="27"/>
        <v>1295</v>
      </c>
      <c r="T635" t="s">
        <v>9735</v>
      </c>
      <c r="U635" s="10">
        <v>33349.08</v>
      </c>
      <c r="V635" s="8" t="e">
        <f t="shared" si="28"/>
        <v>#REF!</v>
      </c>
      <c r="W635" t="str">
        <f t="shared" si="29"/>
        <v>STRIKE</v>
      </c>
    </row>
    <row r="636" spans="12:23" x14ac:dyDescent="0.25">
      <c r="L636" t="s">
        <v>6367</v>
      </c>
      <c r="M636" s="10">
        <v>97495.2</v>
      </c>
      <c r="N636" s="13">
        <v>2.9985103327886985E-4</v>
      </c>
      <c r="O636" s="13">
        <f>IF(M636="","",IF(M636&gt;0,SUM($N$20:N636)))</f>
        <v>0.84101639426759034</v>
      </c>
      <c r="P636" s="8" t="e">
        <f>IF(M636="","",IF(M636&gt;0,IF(O636&gt;#REF!,"STRIKE",IF(O636&lt;#REF!,"GOOD"))))</f>
        <v>#REF!</v>
      </c>
      <c r="S636" s="8">
        <f t="shared" si="27"/>
        <v>1294</v>
      </c>
      <c r="T636" t="s">
        <v>8573</v>
      </c>
      <c r="U636" s="10">
        <v>33349.94</v>
      </c>
      <c r="V636" s="8" t="e">
        <f t="shared" si="28"/>
        <v>#REF!</v>
      </c>
      <c r="W636" t="str">
        <f t="shared" si="29"/>
        <v>STRIKE</v>
      </c>
    </row>
    <row r="637" spans="12:23" x14ac:dyDescent="0.25">
      <c r="L637" t="s">
        <v>10725</v>
      </c>
      <c r="M637" s="10">
        <v>97485</v>
      </c>
      <c r="N637" s="13">
        <v>2.9981966270329848E-4</v>
      </c>
      <c r="O637" s="13">
        <f>IF(M637="","",IF(M637&gt;0,SUM($N$20:N637)))</f>
        <v>0.84131621393029365</v>
      </c>
      <c r="P637" s="8" t="e">
        <f>IF(M637="","",IF(M637&gt;0,IF(O637&gt;#REF!,"STRIKE",IF(O637&lt;#REF!,"GOOD"))))</f>
        <v>#REF!</v>
      </c>
      <c r="S637" s="8">
        <f t="shared" si="27"/>
        <v>1293</v>
      </c>
      <c r="T637" t="s">
        <v>9950</v>
      </c>
      <c r="U637" s="10">
        <v>33449.129999999997</v>
      </c>
      <c r="V637" s="8" t="e">
        <f t="shared" si="28"/>
        <v>#REF!</v>
      </c>
      <c r="W637" t="str">
        <f t="shared" si="29"/>
        <v>STRIKE</v>
      </c>
    </row>
    <row r="638" spans="12:23" x14ac:dyDescent="0.25">
      <c r="L638" t="s">
        <v>8648</v>
      </c>
      <c r="M638" s="10">
        <v>97416.66</v>
      </c>
      <c r="N638" s="13">
        <v>2.9960947984697042E-4</v>
      </c>
      <c r="O638" s="13">
        <f>IF(M638="","",IF(M638&gt;0,SUM($N$20:N638)))</f>
        <v>0.84161582341014063</v>
      </c>
      <c r="P638" s="8" t="e">
        <f>IF(M638="","",IF(M638&gt;0,IF(O638&gt;#REF!,"STRIKE",IF(O638&lt;#REF!,"GOOD"))))</f>
        <v>#REF!</v>
      </c>
      <c r="S638" s="8">
        <f t="shared" si="27"/>
        <v>1292</v>
      </c>
      <c r="T638" t="s">
        <v>7463</v>
      </c>
      <c r="U638" s="10">
        <v>33449.760000000002</v>
      </c>
      <c r="V638" s="8" t="e">
        <f t="shared" si="28"/>
        <v>#REF!</v>
      </c>
      <c r="W638" t="str">
        <f t="shared" si="29"/>
        <v>STRIKE</v>
      </c>
    </row>
    <row r="639" spans="12:23" x14ac:dyDescent="0.25">
      <c r="L639" t="s">
        <v>8701</v>
      </c>
      <c r="M639" s="10">
        <v>97218.78</v>
      </c>
      <c r="N639" s="13">
        <v>2.9900089068088609E-4</v>
      </c>
      <c r="O639" s="13">
        <f>IF(M639="","",IF(M639&gt;0,SUM($N$20:N639)))</f>
        <v>0.84191482430082154</v>
      </c>
      <c r="P639" s="8" t="e">
        <f>IF(M639="","",IF(M639&gt;0,IF(O639&gt;#REF!,"STRIKE",IF(O639&lt;#REF!,"GOOD"))))</f>
        <v>#REF!</v>
      </c>
      <c r="S639" s="8">
        <f t="shared" si="27"/>
        <v>1291</v>
      </c>
      <c r="T639" t="s">
        <v>9056</v>
      </c>
      <c r="U639" s="10">
        <v>33468.480000000003</v>
      </c>
      <c r="V639" s="8" t="e">
        <f t="shared" si="28"/>
        <v>#REF!</v>
      </c>
      <c r="W639" t="str">
        <f t="shared" si="29"/>
        <v>STRIKE</v>
      </c>
    </row>
    <row r="640" spans="12:23" x14ac:dyDescent="0.25">
      <c r="L640" t="s">
        <v>7290</v>
      </c>
      <c r="M640" s="10">
        <v>96970.9</v>
      </c>
      <c r="N640" s="13">
        <v>2.9823852418356964E-4</v>
      </c>
      <c r="O640" s="13">
        <f>IF(M640="","",IF(M640&gt;0,SUM($N$20:N640)))</f>
        <v>0.84221306282500508</v>
      </c>
      <c r="P640" s="8" t="e">
        <f>IF(M640="","",IF(M640&gt;0,IF(O640&gt;#REF!,"STRIKE",IF(O640&lt;#REF!,"GOOD"))))</f>
        <v>#REF!</v>
      </c>
      <c r="S640" s="8">
        <f t="shared" si="27"/>
        <v>1290</v>
      </c>
      <c r="T640" t="s">
        <v>8911</v>
      </c>
      <c r="U640" s="10">
        <v>33492.21</v>
      </c>
      <c r="V640" s="8" t="e">
        <f t="shared" si="28"/>
        <v>#REF!</v>
      </c>
      <c r="W640" t="str">
        <f t="shared" si="29"/>
        <v>STRIKE</v>
      </c>
    </row>
    <row r="641" spans="12:23" x14ac:dyDescent="0.25">
      <c r="L641" t="s">
        <v>8756</v>
      </c>
      <c r="M641" s="10">
        <v>96893.45</v>
      </c>
      <c r="N641" s="13">
        <v>2.9800032309749107E-4</v>
      </c>
      <c r="O641" s="13">
        <f>IF(M641="","",IF(M641&gt;0,SUM($N$20:N641)))</f>
        <v>0.84251106314810253</v>
      </c>
      <c r="P641" s="8" t="e">
        <f>IF(M641="","",IF(M641&gt;0,IF(O641&gt;#REF!,"STRIKE",IF(O641&lt;#REF!,"GOOD"))))</f>
        <v>#REF!</v>
      </c>
      <c r="S641" s="8">
        <f t="shared" si="27"/>
        <v>1289</v>
      </c>
      <c r="T641" t="s">
        <v>8261</v>
      </c>
      <c r="U641" s="10">
        <v>33501.519999999997</v>
      </c>
      <c r="V641" s="8" t="e">
        <f t="shared" si="28"/>
        <v>#REF!</v>
      </c>
      <c r="W641" t="str">
        <f t="shared" si="29"/>
        <v>STRIKE</v>
      </c>
    </row>
    <row r="642" spans="12:23" x14ac:dyDescent="0.25">
      <c r="L642" t="s">
        <v>7208</v>
      </c>
      <c r="M642" s="10">
        <v>96883.76</v>
      </c>
      <c r="N642" s="13">
        <v>2.9797052105069824E-4</v>
      </c>
      <c r="O642" s="13">
        <f>IF(M642="","",IF(M642&gt;0,SUM($N$20:N642)))</f>
        <v>0.84280903366915327</v>
      </c>
      <c r="P642" s="8" t="e">
        <f>IF(M642="","",IF(M642&gt;0,IF(O642&gt;#REF!,"STRIKE",IF(O642&lt;#REF!,"GOOD"))))</f>
        <v>#REF!</v>
      </c>
      <c r="S642" s="8">
        <f t="shared" si="27"/>
        <v>1288</v>
      </c>
      <c r="T642" t="s">
        <v>6504</v>
      </c>
      <c r="U642" s="10">
        <v>33567.910000000003</v>
      </c>
      <c r="V642" s="8" t="e">
        <f t="shared" si="28"/>
        <v>#REF!</v>
      </c>
      <c r="W642" t="str">
        <f t="shared" si="29"/>
        <v>STRIKE</v>
      </c>
    </row>
    <row r="643" spans="12:23" x14ac:dyDescent="0.25">
      <c r="L643" t="s">
        <v>7991</v>
      </c>
      <c r="M643" s="10">
        <v>96791.54</v>
      </c>
      <c r="N643" s="13">
        <v>2.9768689414097369E-4</v>
      </c>
      <c r="O643" s="13">
        <f>IF(M643="","",IF(M643&gt;0,SUM($N$20:N643)))</f>
        <v>0.84310672056329428</v>
      </c>
      <c r="P643" s="8" t="e">
        <f>IF(M643="","",IF(M643&gt;0,IF(O643&gt;#REF!,"STRIKE",IF(O643&lt;#REF!,"GOOD"))))</f>
        <v>#REF!</v>
      </c>
      <c r="S643" s="8">
        <f t="shared" si="27"/>
        <v>1287</v>
      </c>
      <c r="T643" t="s">
        <v>7031</v>
      </c>
      <c r="U643" s="10">
        <v>33599.339999999997</v>
      </c>
      <c r="V643" s="8" t="e">
        <f t="shared" si="28"/>
        <v>#REF!</v>
      </c>
      <c r="W643" t="str">
        <f t="shared" si="29"/>
        <v>STRIKE</v>
      </c>
    </row>
    <row r="644" spans="12:23" x14ac:dyDescent="0.25">
      <c r="L644" t="s">
        <v>8680</v>
      </c>
      <c r="M644" s="10">
        <v>96399.6</v>
      </c>
      <c r="N644" s="13">
        <v>2.9648146439691125E-4</v>
      </c>
      <c r="O644" s="13">
        <f>IF(M644="","",IF(M644&gt;0,SUM($N$20:N644)))</f>
        <v>0.84340320202769115</v>
      </c>
      <c r="P644" s="8" t="e">
        <f>IF(M644="","",IF(M644&gt;0,IF(O644&gt;#REF!,"STRIKE",IF(O644&lt;#REF!,"GOOD"))))</f>
        <v>#REF!</v>
      </c>
      <c r="S644" s="8">
        <f t="shared" si="27"/>
        <v>1286</v>
      </c>
      <c r="T644" t="s">
        <v>8322</v>
      </c>
      <c r="U644" s="10">
        <v>33619.769999999997</v>
      </c>
      <c r="V644" s="8" t="e">
        <f t="shared" si="28"/>
        <v>#REF!</v>
      </c>
      <c r="W644" t="str">
        <f t="shared" si="29"/>
        <v>STRIKE</v>
      </c>
    </row>
    <row r="645" spans="12:23" x14ac:dyDescent="0.25">
      <c r="L645" t="s">
        <v>7512</v>
      </c>
      <c r="M645" s="10">
        <v>96362.08</v>
      </c>
      <c r="N645" s="13">
        <v>2.9636606988755467E-4</v>
      </c>
      <c r="O645" s="13">
        <f>IF(M645="","",IF(M645&gt;0,SUM($N$20:N645)))</f>
        <v>0.84369956809757873</v>
      </c>
      <c r="P645" s="8" t="e">
        <f>IF(M645="","",IF(M645&gt;0,IF(O645&gt;#REF!,"STRIKE",IF(O645&lt;#REF!,"GOOD"))))</f>
        <v>#REF!</v>
      </c>
      <c r="S645" s="8">
        <f t="shared" si="27"/>
        <v>1285</v>
      </c>
      <c r="T645" t="s">
        <v>9167</v>
      </c>
      <c r="U645" s="10">
        <v>33660.06</v>
      </c>
      <c r="V645" s="8" t="e">
        <f t="shared" si="28"/>
        <v>#REF!</v>
      </c>
      <c r="W645" t="str">
        <f t="shared" si="29"/>
        <v>STRIKE</v>
      </c>
    </row>
    <row r="646" spans="12:23" x14ac:dyDescent="0.25">
      <c r="L646" t="s">
        <v>7332</v>
      </c>
      <c r="M646" s="10">
        <v>96203.76</v>
      </c>
      <c r="N646" s="13">
        <v>2.9587914934594119E-4</v>
      </c>
      <c r="O646" s="13">
        <f>IF(M646="","",IF(M646&gt;0,SUM($N$20:N646)))</f>
        <v>0.84399544724692466</v>
      </c>
      <c r="P646" s="8" t="e">
        <f>IF(M646="","",IF(M646&gt;0,IF(O646&gt;#REF!,"STRIKE",IF(O646&lt;#REF!,"GOOD"))))</f>
        <v>#REF!</v>
      </c>
      <c r="S646" s="8">
        <f t="shared" si="27"/>
        <v>1284</v>
      </c>
      <c r="T646" t="s">
        <v>8644</v>
      </c>
      <c r="U646" s="10">
        <v>33688.68</v>
      </c>
      <c r="V646" s="8" t="e">
        <f t="shared" si="28"/>
        <v>#REF!</v>
      </c>
      <c r="W646" t="str">
        <f t="shared" si="29"/>
        <v>STRIKE</v>
      </c>
    </row>
    <row r="647" spans="12:23" x14ac:dyDescent="0.25">
      <c r="L647" t="s">
        <v>9586</v>
      </c>
      <c r="M647" s="10">
        <v>96072.86</v>
      </c>
      <c r="N647" s="13">
        <v>2.9547656029277547E-4</v>
      </c>
      <c r="O647" s="13">
        <f>IF(M647="","",IF(M647&gt;0,SUM($N$20:N647)))</f>
        <v>0.84429092380721749</v>
      </c>
      <c r="P647" s="8" t="e">
        <f>IF(M647="","",IF(M647&gt;0,IF(O647&gt;#REF!,"STRIKE",IF(O647&lt;#REF!,"GOOD"))))</f>
        <v>#REF!</v>
      </c>
      <c r="S647" s="8">
        <f t="shared" si="27"/>
        <v>1283</v>
      </c>
      <c r="T647" t="s">
        <v>7995</v>
      </c>
      <c r="U647" s="10">
        <v>33705.360000000001</v>
      </c>
      <c r="V647" s="8" t="e">
        <f t="shared" si="28"/>
        <v>#REF!</v>
      </c>
      <c r="W647" t="str">
        <f t="shared" si="29"/>
        <v>STRIKE</v>
      </c>
    </row>
    <row r="648" spans="12:23" x14ac:dyDescent="0.25">
      <c r="L648" t="s">
        <v>8733</v>
      </c>
      <c r="M648" s="10">
        <v>96037.62</v>
      </c>
      <c r="N648" s="13">
        <v>2.9536817802972303E-4</v>
      </c>
      <c r="O648" s="13">
        <f>IF(M648="","",IF(M648&gt;0,SUM($N$20:N648)))</f>
        <v>0.84458629198524726</v>
      </c>
      <c r="P648" s="8" t="e">
        <f>IF(M648="","",IF(M648&gt;0,IF(O648&gt;#REF!,"STRIKE",IF(O648&lt;#REF!,"GOOD"))))</f>
        <v>#REF!</v>
      </c>
      <c r="S648" s="8">
        <f t="shared" si="27"/>
        <v>1282</v>
      </c>
      <c r="T648" t="s">
        <v>9518</v>
      </c>
      <c r="U648" s="10">
        <v>33707.519999999997</v>
      </c>
      <c r="V648" s="8" t="e">
        <f t="shared" si="28"/>
        <v>#REF!</v>
      </c>
      <c r="W648" t="str">
        <f t="shared" si="29"/>
        <v>STRIKE</v>
      </c>
    </row>
    <row r="649" spans="12:23" x14ac:dyDescent="0.25">
      <c r="L649" t="s">
        <v>6713</v>
      </c>
      <c r="M649" s="10">
        <v>95902.8</v>
      </c>
      <c r="N649" s="13">
        <v>2.9495353283378874E-4</v>
      </c>
      <c r="O649" s="13">
        <f>IF(M649="","",IF(M649&gt;0,SUM($N$20:N649)))</f>
        <v>0.84488124551808108</v>
      </c>
      <c r="P649" s="8" t="e">
        <f>IF(M649="","",IF(M649&gt;0,IF(O649&gt;#REF!,"STRIKE",IF(O649&lt;#REF!,"GOOD"))))</f>
        <v>#REF!</v>
      </c>
      <c r="S649" s="8">
        <f t="shared" si="27"/>
        <v>1281</v>
      </c>
      <c r="T649" t="s">
        <v>10028</v>
      </c>
      <c r="U649" s="10">
        <v>33768</v>
      </c>
      <c r="V649" s="8" t="e">
        <f t="shared" si="28"/>
        <v>#REF!</v>
      </c>
      <c r="W649" t="str">
        <f t="shared" si="29"/>
        <v>STRIKE</v>
      </c>
    </row>
    <row r="650" spans="12:23" x14ac:dyDescent="0.25">
      <c r="L650" t="s">
        <v>7095</v>
      </c>
      <c r="M650" s="10">
        <v>95463.56</v>
      </c>
      <c r="N650" s="13">
        <v>2.9360262973438065E-4</v>
      </c>
      <c r="O650" s="13">
        <f>IF(M650="","",IF(M650&gt;0,SUM($N$20:N650)))</f>
        <v>0.84517484814781552</v>
      </c>
      <c r="P650" s="8" t="e">
        <f>IF(M650="","",IF(M650&gt;0,IF(O650&gt;#REF!,"STRIKE",IF(O650&lt;#REF!,"GOOD"))))</f>
        <v>#REF!</v>
      </c>
      <c r="S650" s="8">
        <f t="shared" si="27"/>
        <v>1280</v>
      </c>
      <c r="T650" t="s">
        <v>8223</v>
      </c>
      <c r="U650" s="10">
        <v>33785.58</v>
      </c>
      <c r="V650" s="8" t="e">
        <f t="shared" si="28"/>
        <v>#REF!</v>
      </c>
      <c r="W650" t="str">
        <f t="shared" si="29"/>
        <v>STRIKE</v>
      </c>
    </row>
    <row r="651" spans="12:23" x14ac:dyDescent="0.25">
      <c r="L651" t="s">
        <v>10007</v>
      </c>
      <c r="M651" s="10">
        <v>95343.92</v>
      </c>
      <c r="N651" s="13">
        <v>2.9323467133620838E-4</v>
      </c>
      <c r="O651" s="13">
        <f>IF(M651="","",IF(M651&gt;0,SUM($N$20:N651)))</f>
        <v>0.84546808281915176</v>
      </c>
      <c r="P651" s="8" t="e">
        <f>IF(M651="","",IF(M651&gt;0,IF(O651&gt;#REF!,"STRIKE",IF(O651&lt;#REF!,"GOOD"))))</f>
        <v>#REF!</v>
      </c>
      <c r="S651" s="8">
        <f t="shared" si="27"/>
        <v>1279</v>
      </c>
      <c r="T651" t="s">
        <v>8587</v>
      </c>
      <c r="U651" s="10">
        <v>33879.15</v>
      </c>
      <c r="V651" s="8" t="e">
        <f t="shared" si="28"/>
        <v>#REF!</v>
      </c>
      <c r="W651" t="str">
        <f t="shared" si="29"/>
        <v>STRIKE</v>
      </c>
    </row>
    <row r="652" spans="12:23" x14ac:dyDescent="0.25">
      <c r="L652" t="s">
        <v>6685</v>
      </c>
      <c r="M652" s="10">
        <v>95243.44</v>
      </c>
      <c r="N652" s="13">
        <v>2.9292564041136427E-4</v>
      </c>
      <c r="O652" s="13">
        <f>IF(M652="","",IF(M652&gt;0,SUM($N$20:N652)))</f>
        <v>0.84576100845956315</v>
      </c>
      <c r="P652" s="8" t="e">
        <f>IF(M652="","",IF(M652&gt;0,IF(O652&gt;#REF!,"STRIKE",IF(O652&lt;#REF!,"GOOD"))))</f>
        <v>#REF!</v>
      </c>
      <c r="S652" s="8">
        <f t="shared" si="27"/>
        <v>1278</v>
      </c>
      <c r="T652" t="s">
        <v>6657</v>
      </c>
      <c r="U652" s="10">
        <v>33983.800000000003</v>
      </c>
      <c r="V652" s="8" t="e">
        <f t="shared" si="28"/>
        <v>#REF!</v>
      </c>
      <c r="W652" t="str">
        <f t="shared" si="29"/>
        <v>STRIKE</v>
      </c>
    </row>
    <row r="653" spans="12:23" x14ac:dyDescent="0.25">
      <c r="L653" t="s">
        <v>8340</v>
      </c>
      <c r="M653" s="10">
        <v>95197.16</v>
      </c>
      <c r="N653" s="13">
        <v>2.9278330411357581E-4</v>
      </c>
      <c r="O653" s="13">
        <f>IF(M653="","",IF(M653&gt;0,SUM($N$20:N653)))</f>
        <v>0.84605379176367668</v>
      </c>
      <c r="P653" s="8" t="e">
        <f>IF(M653="","",IF(M653&gt;0,IF(O653&gt;#REF!,"STRIKE",IF(O653&lt;#REF!,"GOOD"))))</f>
        <v>#REF!</v>
      </c>
      <c r="S653" s="8">
        <f t="shared" si="27"/>
        <v>1277</v>
      </c>
      <c r="T653" t="s">
        <v>9548</v>
      </c>
      <c r="U653" s="10">
        <v>34030.080000000002</v>
      </c>
      <c r="V653" s="8" t="e">
        <f t="shared" si="28"/>
        <v>#REF!</v>
      </c>
      <c r="W653" t="str">
        <f t="shared" si="29"/>
        <v>STRIKE</v>
      </c>
    </row>
    <row r="654" spans="12:23" x14ac:dyDescent="0.25">
      <c r="L654" t="s">
        <v>8072</v>
      </c>
      <c r="M654" s="10">
        <v>95061.6</v>
      </c>
      <c r="N654" s="13">
        <v>2.9236638301313928E-4</v>
      </c>
      <c r="O654" s="13">
        <f>IF(M654="","",IF(M654&gt;0,SUM($N$20:N654)))</f>
        <v>0.84634615814668979</v>
      </c>
      <c r="P654" s="8" t="e">
        <f>IF(M654="","",IF(M654&gt;0,IF(O654&gt;#REF!,"STRIKE",IF(O654&lt;#REF!,"GOOD"))))</f>
        <v>#REF!</v>
      </c>
      <c r="S654" s="8">
        <f t="shared" si="27"/>
        <v>1276</v>
      </c>
      <c r="T654" t="s">
        <v>8977</v>
      </c>
      <c r="U654" s="10">
        <v>34051.919999999998</v>
      </c>
      <c r="V654" s="8" t="e">
        <f t="shared" si="28"/>
        <v>#REF!</v>
      </c>
      <c r="W654" t="str">
        <f t="shared" si="29"/>
        <v>STRIKE</v>
      </c>
    </row>
    <row r="655" spans="12:23" x14ac:dyDescent="0.25">
      <c r="L655" t="s">
        <v>9487</v>
      </c>
      <c r="M655" s="10">
        <v>94470</v>
      </c>
      <c r="N655" s="13">
        <v>2.9054688963000061E-4</v>
      </c>
      <c r="O655" s="13">
        <f>IF(M655="","",IF(M655&gt;0,SUM($N$20:N655)))</f>
        <v>0.84663670503631983</v>
      </c>
      <c r="P655" s="8" t="e">
        <f>IF(M655="","",IF(M655&gt;0,IF(O655&gt;#REF!,"STRIKE",IF(O655&lt;#REF!,"GOOD"))))</f>
        <v>#REF!</v>
      </c>
      <c r="S655" s="8">
        <f t="shared" si="27"/>
        <v>1275</v>
      </c>
      <c r="T655" t="s">
        <v>10587</v>
      </c>
      <c r="U655" s="10">
        <v>34079.61</v>
      </c>
      <c r="V655" s="8" t="e">
        <f t="shared" si="28"/>
        <v>#REF!</v>
      </c>
      <c r="W655" t="str">
        <f t="shared" si="29"/>
        <v>STRIKE</v>
      </c>
    </row>
    <row r="656" spans="12:23" x14ac:dyDescent="0.25">
      <c r="L656" t="s">
        <v>9335</v>
      </c>
      <c r="M656" s="10">
        <v>93851.78</v>
      </c>
      <c r="N656" s="13">
        <v>2.8864552519571393E-4</v>
      </c>
      <c r="O656" s="13">
        <f>IF(M656="","",IF(M656&gt;0,SUM($N$20:N656)))</f>
        <v>0.84692535056151552</v>
      </c>
      <c r="P656" s="8" t="e">
        <f>IF(M656="","",IF(M656&gt;0,IF(O656&gt;#REF!,"STRIKE",IF(O656&lt;#REF!,"GOOD"))))</f>
        <v>#REF!</v>
      </c>
      <c r="S656" s="8">
        <f t="shared" si="27"/>
        <v>1274</v>
      </c>
      <c r="T656" t="s">
        <v>9093</v>
      </c>
      <c r="U656" s="10">
        <v>34157.57</v>
      </c>
      <c r="V656" s="8" t="e">
        <f t="shared" si="28"/>
        <v>#REF!</v>
      </c>
      <c r="W656" t="str">
        <f t="shared" si="29"/>
        <v>STRIKE</v>
      </c>
    </row>
    <row r="657" spans="12:23" x14ac:dyDescent="0.25">
      <c r="L657" t="s">
        <v>6361</v>
      </c>
      <c r="M657" s="10">
        <v>93737.68</v>
      </c>
      <c r="N657" s="13">
        <v>2.8829460532584221E-4</v>
      </c>
      <c r="O657" s="13">
        <f>IF(M657="","",IF(M657&gt;0,SUM($N$20:N657)))</f>
        <v>0.84721364516684139</v>
      </c>
      <c r="P657" s="8" t="e">
        <f>IF(M657="","",IF(M657&gt;0,IF(O657&gt;#REF!,"STRIKE",IF(O657&lt;#REF!,"GOOD"))))</f>
        <v>#REF!</v>
      </c>
      <c r="S657" s="8">
        <f t="shared" si="27"/>
        <v>1273</v>
      </c>
      <c r="T657" t="s">
        <v>6398</v>
      </c>
      <c r="U657" s="10">
        <v>34188.07</v>
      </c>
      <c r="V657" s="8" t="e">
        <f t="shared" si="28"/>
        <v>#REF!</v>
      </c>
      <c r="W657" t="str">
        <f t="shared" si="29"/>
        <v>STRIKE</v>
      </c>
    </row>
    <row r="658" spans="12:23" x14ac:dyDescent="0.25">
      <c r="L658" t="s">
        <v>8308</v>
      </c>
      <c r="M658" s="10">
        <v>93620.62</v>
      </c>
      <c r="N658" s="13">
        <v>2.8793458183796154E-4</v>
      </c>
      <c r="O658" s="13">
        <f>IF(M658="","",IF(M658&gt;0,SUM($N$20:N658)))</f>
        <v>0.84750157974867935</v>
      </c>
      <c r="P658" s="8" t="e">
        <f>IF(M658="","",IF(M658&gt;0,IF(O658&gt;#REF!,"STRIKE",IF(O658&lt;#REF!,"GOOD"))))</f>
        <v>#REF!</v>
      </c>
      <c r="S658" s="8">
        <f t="shared" si="27"/>
        <v>1272</v>
      </c>
      <c r="T658" t="s">
        <v>8697</v>
      </c>
      <c r="U658" s="10">
        <v>34309.410000000003</v>
      </c>
      <c r="V658" s="8" t="e">
        <f t="shared" si="28"/>
        <v>#REF!</v>
      </c>
      <c r="W658" t="str">
        <f t="shared" si="29"/>
        <v>STRIKE</v>
      </c>
    </row>
    <row r="659" spans="12:23" x14ac:dyDescent="0.25">
      <c r="L659" t="s">
        <v>7860</v>
      </c>
      <c r="M659" s="10">
        <v>93540.06</v>
      </c>
      <c r="N659" s="13">
        <v>2.8768681580188031E-4</v>
      </c>
      <c r="O659" s="13">
        <f>IF(M659="","",IF(M659&gt;0,SUM($N$20:N659)))</f>
        <v>0.84778926656448128</v>
      </c>
      <c r="P659" s="8" t="e">
        <f>IF(M659="","",IF(M659&gt;0,IF(O659&gt;#REF!,"STRIKE",IF(O659&lt;#REF!,"GOOD"))))</f>
        <v>#REF!</v>
      </c>
      <c r="S659" s="8">
        <f t="shared" si="27"/>
        <v>1271</v>
      </c>
      <c r="T659" t="s">
        <v>6540</v>
      </c>
      <c r="U659" s="10">
        <v>34318.25</v>
      </c>
      <c r="V659" s="8" t="e">
        <f t="shared" si="28"/>
        <v>#REF!</v>
      </c>
      <c r="W659" t="str">
        <f t="shared" si="29"/>
        <v>STRIKE</v>
      </c>
    </row>
    <row r="660" spans="12:23" x14ac:dyDescent="0.25">
      <c r="L660" t="s">
        <v>6814</v>
      </c>
      <c r="M660" s="10">
        <v>93233.88</v>
      </c>
      <c r="N660" s="13">
        <v>2.8674514493634719E-4</v>
      </c>
      <c r="O660" s="13">
        <f>IF(M660="","",IF(M660&gt;0,SUM($N$20:N660)))</f>
        <v>0.8480760117094176</v>
      </c>
      <c r="P660" s="8" t="e">
        <f>IF(M660="","",IF(M660&gt;0,IF(O660&gt;#REF!,"STRIKE",IF(O660&lt;#REF!,"GOOD"))))</f>
        <v>#REF!</v>
      </c>
      <c r="S660" s="8">
        <f t="shared" ref="S660:S723" si="30">IFERROR(_xlfn.RANK.AVG(U660,$U$20:$U$1048576),"")</f>
        <v>1270</v>
      </c>
      <c r="T660" t="s">
        <v>10498</v>
      </c>
      <c r="U660" s="10">
        <v>34341</v>
      </c>
      <c r="V660" s="8" t="e">
        <f t="shared" ref="V660:V723" si="31">IF(S660="","",IF(S660&lt;&gt;"",IF(S660&gt;$T$16,"STRIKE",IF(S660&lt;$T$16,"GOOD"))))</f>
        <v>#REF!</v>
      </c>
      <c r="W660" t="str">
        <f t="shared" ref="W660:W723" si="32">IF(S660="","",IF(S660&lt;&gt;"",IF(U660&lt;$U$16,"STRIKE",IF(U660&gt;=$U$16,"GOOD"))))</f>
        <v>STRIKE</v>
      </c>
    </row>
    <row r="661" spans="12:23" x14ac:dyDescent="0.25">
      <c r="L661" t="s">
        <v>10619</v>
      </c>
      <c r="M661" s="10">
        <v>92532.21</v>
      </c>
      <c r="N661" s="13">
        <v>2.8458712613623415E-4</v>
      </c>
      <c r="O661" s="13">
        <f>IF(M661="","",IF(M661&gt;0,SUM($N$20:N661)))</f>
        <v>0.84836059883555381</v>
      </c>
      <c r="P661" s="8" t="e">
        <f>IF(M661="","",IF(M661&gt;0,IF(O661&gt;#REF!,"STRIKE",IF(O661&lt;#REF!,"GOOD"))))</f>
        <v>#REF!</v>
      </c>
      <c r="S661" s="8">
        <f t="shared" si="30"/>
        <v>1269</v>
      </c>
      <c r="T661" t="s">
        <v>9643</v>
      </c>
      <c r="U661" s="10">
        <v>34370.559999999998</v>
      </c>
      <c r="V661" s="8" t="e">
        <f t="shared" si="31"/>
        <v>#REF!</v>
      </c>
      <c r="W661" t="str">
        <f t="shared" si="32"/>
        <v>STRIKE</v>
      </c>
    </row>
    <row r="662" spans="12:23" x14ac:dyDescent="0.25">
      <c r="L662" t="s">
        <v>7178</v>
      </c>
      <c r="M662" s="10">
        <v>92520.94</v>
      </c>
      <c r="N662" s="13">
        <v>2.8455246472577439E-4</v>
      </c>
      <c r="O662" s="13">
        <f>IF(M662="","",IF(M662&gt;0,SUM($N$20:N662)))</f>
        <v>0.84864515130027962</v>
      </c>
      <c r="P662" s="8" t="e">
        <f>IF(M662="","",IF(M662&gt;0,IF(O662&gt;#REF!,"STRIKE",IF(O662&lt;#REF!,"GOOD"))))</f>
        <v>#REF!</v>
      </c>
      <c r="S662" s="8">
        <f t="shared" si="30"/>
        <v>1268</v>
      </c>
      <c r="T662" t="s">
        <v>7230</v>
      </c>
      <c r="U662" s="10">
        <v>34559.379999999997</v>
      </c>
      <c r="V662" s="8" t="e">
        <f t="shared" si="31"/>
        <v>#REF!</v>
      </c>
      <c r="W662" t="str">
        <f t="shared" si="32"/>
        <v>STRIKE</v>
      </c>
    </row>
    <row r="663" spans="12:23" x14ac:dyDescent="0.25">
      <c r="L663" t="s">
        <v>6561</v>
      </c>
      <c r="M663" s="10">
        <v>92434.54</v>
      </c>
      <c r="N663" s="13">
        <v>2.8428673749740524E-4</v>
      </c>
      <c r="O663" s="13">
        <f>IF(M663="","",IF(M663&gt;0,SUM($N$20:N663)))</f>
        <v>0.84892943803777698</v>
      </c>
      <c r="P663" s="8" t="e">
        <f>IF(M663="","",IF(M663&gt;0,IF(O663&gt;#REF!,"STRIKE",IF(O663&lt;#REF!,"GOOD"))))</f>
        <v>#REF!</v>
      </c>
      <c r="S663" s="8">
        <f t="shared" si="30"/>
        <v>1267</v>
      </c>
      <c r="T663" t="s">
        <v>10423</v>
      </c>
      <c r="U663" s="10">
        <v>34561.019999999997</v>
      </c>
      <c r="V663" s="8" t="e">
        <f t="shared" si="31"/>
        <v>#REF!</v>
      </c>
      <c r="W663" t="str">
        <f t="shared" si="32"/>
        <v>STRIKE</v>
      </c>
    </row>
    <row r="664" spans="12:23" x14ac:dyDescent="0.25">
      <c r="L664" t="s">
        <v>8316</v>
      </c>
      <c r="M664" s="10">
        <v>92293.440000000002</v>
      </c>
      <c r="N664" s="13">
        <v>2.8385277786866815E-4</v>
      </c>
      <c r="O664" s="13">
        <f>IF(M664="","",IF(M664&gt;0,SUM($N$20:N664)))</f>
        <v>0.84921329081564567</v>
      </c>
      <c r="P664" s="8" t="e">
        <f>IF(M664="","",IF(M664&gt;0,IF(O664&gt;#REF!,"STRIKE",IF(O664&lt;#REF!,"GOOD"))))</f>
        <v>#REF!</v>
      </c>
      <c r="S664" s="8">
        <f t="shared" si="30"/>
        <v>1266</v>
      </c>
      <c r="T664" t="s">
        <v>8969</v>
      </c>
      <c r="U664" s="10">
        <v>34562.400000000001</v>
      </c>
      <c r="V664" s="8" t="e">
        <f t="shared" si="31"/>
        <v>#REF!</v>
      </c>
      <c r="W664" t="str">
        <f t="shared" si="32"/>
        <v>STRIKE</v>
      </c>
    </row>
    <row r="665" spans="12:23" x14ac:dyDescent="0.25">
      <c r="L665" t="s">
        <v>9142</v>
      </c>
      <c r="M665" s="10">
        <v>92089.5</v>
      </c>
      <c r="N665" s="13">
        <v>2.8322555089003852E-4</v>
      </c>
      <c r="O665" s="13">
        <f>IF(M665="","",IF(M665&gt;0,SUM($N$20:N665)))</f>
        <v>0.84949651636653567</v>
      </c>
      <c r="P665" s="8" t="e">
        <f>IF(M665="","",IF(M665&gt;0,IF(O665&gt;#REF!,"STRIKE",IF(O665&lt;#REF!,"GOOD"))))</f>
        <v>#REF!</v>
      </c>
      <c r="S665" s="8">
        <f t="shared" si="30"/>
        <v>1265</v>
      </c>
      <c r="T665" t="s">
        <v>7898</v>
      </c>
      <c r="U665" s="10">
        <v>34574.660000000003</v>
      </c>
      <c r="V665" s="8" t="e">
        <f t="shared" si="31"/>
        <v>#REF!</v>
      </c>
      <c r="W665" t="str">
        <f t="shared" si="32"/>
        <v>STRIKE</v>
      </c>
    </row>
    <row r="666" spans="12:23" x14ac:dyDescent="0.25">
      <c r="L666" t="s">
        <v>9416</v>
      </c>
      <c r="M666" s="10">
        <v>91817.59</v>
      </c>
      <c r="N666" s="13">
        <v>2.8238927900733191E-4</v>
      </c>
      <c r="O666" s="13">
        <f>IF(M666="","",IF(M666&gt;0,SUM($N$20:N666)))</f>
        <v>0.84977890564554304</v>
      </c>
      <c r="P666" s="8" t="e">
        <f>IF(M666="","",IF(M666&gt;0,IF(O666&gt;#REF!,"STRIKE",IF(O666&lt;#REF!,"GOOD"))))</f>
        <v>#REF!</v>
      </c>
      <c r="S666" s="8">
        <f t="shared" si="30"/>
        <v>1264</v>
      </c>
      <c r="T666" t="s">
        <v>9152</v>
      </c>
      <c r="U666" s="10">
        <v>34696.080000000002</v>
      </c>
      <c r="V666" s="8" t="e">
        <f t="shared" si="31"/>
        <v>#REF!</v>
      </c>
      <c r="W666" t="str">
        <f t="shared" si="32"/>
        <v>STRIKE</v>
      </c>
    </row>
    <row r="667" spans="12:23" x14ac:dyDescent="0.25">
      <c r="L667" t="s">
        <v>8940</v>
      </c>
      <c r="M667" s="10">
        <v>91522.2</v>
      </c>
      <c r="N667" s="13">
        <v>2.8148079328987869E-4</v>
      </c>
      <c r="O667" s="13">
        <f>IF(M667="","",IF(M667&gt;0,SUM($N$20:N667)))</f>
        <v>0.85006038643883286</v>
      </c>
      <c r="P667" s="8" t="e">
        <f>IF(M667="","",IF(M667&gt;0,IF(O667&gt;#REF!,"STRIKE",IF(O667&lt;#REF!,"GOOD"))))</f>
        <v>#REF!</v>
      </c>
      <c r="S667" s="8">
        <f t="shared" si="30"/>
        <v>1263</v>
      </c>
      <c r="T667" t="s">
        <v>9341</v>
      </c>
      <c r="U667" s="10">
        <v>34708.42</v>
      </c>
      <c r="V667" s="8" t="e">
        <f t="shared" si="31"/>
        <v>#REF!</v>
      </c>
      <c r="W667" t="str">
        <f t="shared" si="32"/>
        <v>STRIKE</v>
      </c>
    </row>
    <row r="668" spans="12:23" x14ac:dyDescent="0.25">
      <c r="L668" t="s">
        <v>7398</v>
      </c>
      <c r="M668" s="10">
        <v>91263.24</v>
      </c>
      <c r="N668" s="13">
        <v>2.8068434973596123E-4</v>
      </c>
      <c r="O668" s="13">
        <f>IF(M668="","",IF(M668&gt;0,SUM($N$20:N668)))</f>
        <v>0.8503410707885688</v>
      </c>
      <c r="P668" s="8" t="e">
        <f>IF(M668="","",IF(M668&gt;0,IF(O668&gt;#REF!,"STRIKE",IF(O668&lt;#REF!,"GOOD"))))</f>
        <v>#REF!</v>
      </c>
      <c r="S668" s="8">
        <f t="shared" si="30"/>
        <v>1262</v>
      </c>
      <c r="T668" t="s">
        <v>9401</v>
      </c>
      <c r="U668" s="10">
        <v>34732.800000000003</v>
      </c>
      <c r="V668" s="8" t="e">
        <f t="shared" si="31"/>
        <v>#REF!</v>
      </c>
      <c r="W668" t="str">
        <f t="shared" si="32"/>
        <v>STRIKE</v>
      </c>
    </row>
    <row r="669" spans="12:23" x14ac:dyDescent="0.25">
      <c r="L669" t="s">
        <v>9551</v>
      </c>
      <c r="M669" s="10">
        <v>91159.07</v>
      </c>
      <c r="N669" s="13">
        <v>2.8036397004407219E-4</v>
      </c>
      <c r="O669" s="13">
        <f>IF(M669="","",IF(M669&gt;0,SUM($N$20:N669)))</f>
        <v>0.85062143475861285</v>
      </c>
      <c r="P669" s="8" t="e">
        <f>IF(M669="","",IF(M669&gt;0,IF(O669&gt;#REF!,"STRIKE",IF(O669&lt;#REF!,"GOOD"))))</f>
        <v>#REF!</v>
      </c>
      <c r="S669" s="8">
        <f t="shared" si="30"/>
        <v>1261</v>
      </c>
      <c r="T669" t="s">
        <v>9469</v>
      </c>
      <c r="U669" s="10">
        <v>34800.54</v>
      </c>
      <c r="V669" s="8" t="e">
        <f t="shared" si="31"/>
        <v>#REF!</v>
      </c>
      <c r="W669" t="str">
        <f t="shared" si="32"/>
        <v>STRIKE</v>
      </c>
    </row>
    <row r="670" spans="12:23" x14ac:dyDescent="0.25">
      <c r="L670" t="s">
        <v>6344</v>
      </c>
      <c r="M670" s="10">
        <v>90618.9</v>
      </c>
      <c r="N670" s="13">
        <v>2.7870265202383887E-4</v>
      </c>
      <c r="O670" s="13">
        <f>IF(M670="","",IF(M670&gt;0,SUM($N$20:N670)))</f>
        <v>0.85090013741063664</v>
      </c>
      <c r="P670" s="8" t="e">
        <f>IF(M670="","",IF(M670&gt;0,IF(O670&gt;#REF!,"STRIKE",IF(O670&lt;#REF!,"GOOD"))))</f>
        <v>#REF!</v>
      </c>
      <c r="S670" s="8">
        <f t="shared" si="30"/>
        <v>1260</v>
      </c>
      <c r="T670" t="s">
        <v>10273</v>
      </c>
      <c r="U670" s="10">
        <v>34805.64</v>
      </c>
      <c r="V670" s="8" t="e">
        <f t="shared" si="31"/>
        <v>#REF!</v>
      </c>
      <c r="W670" t="str">
        <f t="shared" si="32"/>
        <v>STRIKE</v>
      </c>
    </row>
    <row r="671" spans="12:23" x14ac:dyDescent="0.25">
      <c r="L671" t="s">
        <v>9395</v>
      </c>
      <c r="M671" s="10">
        <v>90124.32</v>
      </c>
      <c r="N671" s="13">
        <v>2.7718154817422312E-4</v>
      </c>
      <c r="O671" s="13">
        <f>IF(M671="","",IF(M671&gt;0,SUM($N$20:N671)))</f>
        <v>0.85117731895881088</v>
      </c>
      <c r="P671" s="8" t="e">
        <f>IF(M671="","",IF(M671&gt;0,IF(O671&gt;#REF!,"STRIKE",IF(O671&lt;#REF!,"GOOD"))))</f>
        <v>#REF!</v>
      </c>
      <c r="S671" s="8">
        <f t="shared" si="30"/>
        <v>1259</v>
      </c>
      <c r="T671" t="s">
        <v>9149</v>
      </c>
      <c r="U671" s="10">
        <v>34808.1</v>
      </c>
      <c r="V671" s="8" t="e">
        <f t="shared" si="31"/>
        <v>#REF!</v>
      </c>
      <c r="W671" t="str">
        <f t="shared" si="32"/>
        <v>STRIKE</v>
      </c>
    </row>
    <row r="672" spans="12:23" x14ac:dyDescent="0.25">
      <c r="L672" t="s">
        <v>6852</v>
      </c>
      <c r="M672" s="10">
        <v>90012.72</v>
      </c>
      <c r="N672" s="13">
        <v>2.7683831717091297E-4</v>
      </c>
      <c r="O672" s="13">
        <f>IF(M672="","",IF(M672&gt;0,SUM($N$20:N672)))</f>
        <v>0.85145415727598184</v>
      </c>
      <c r="P672" s="8" t="e">
        <f>IF(M672="","",IF(M672&gt;0,IF(O672&gt;#REF!,"STRIKE",IF(O672&lt;#REF!,"GOOD"))))</f>
        <v>#REF!</v>
      </c>
      <c r="S672" s="8">
        <f t="shared" si="30"/>
        <v>1258</v>
      </c>
      <c r="T672" t="s">
        <v>8672</v>
      </c>
      <c r="U672" s="10">
        <v>34835.730000000003</v>
      </c>
      <c r="V672" s="8" t="e">
        <f t="shared" si="31"/>
        <v>#REF!</v>
      </c>
      <c r="W672" t="str">
        <f t="shared" si="32"/>
        <v>STRIKE</v>
      </c>
    </row>
    <row r="673" spans="12:23" x14ac:dyDescent="0.25">
      <c r="L673" t="s">
        <v>10481</v>
      </c>
      <c r="M673" s="10">
        <v>89958.6</v>
      </c>
      <c r="N673" s="13">
        <v>2.7667186858758731E-4</v>
      </c>
      <c r="O673" s="13">
        <f>IF(M673="","",IF(M673&gt;0,SUM($N$20:N673)))</f>
        <v>0.85173082914456943</v>
      </c>
      <c r="P673" s="8" t="e">
        <f>IF(M673="","",IF(M673&gt;0,IF(O673&gt;#REF!,"STRIKE",IF(O673&lt;#REF!,"GOOD"))))</f>
        <v>#REF!</v>
      </c>
      <c r="S673" s="8">
        <f t="shared" si="30"/>
        <v>1257</v>
      </c>
      <c r="T673" t="s">
        <v>7252</v>
      </c>
      <c r="U673" s="10">
        <v>34870.47</v>
      </c>
      <c r="V673" s="8" t="e">
        <f t="shared" si="31"/>
        <v>#REF!</v>
      </c>
      <c r="W673" t="str">
        <f t="shared" si="32"/>
        <v>STRIKE</v>
      </c>
    </row>
    <row r="674" spans="12:23" x14ac:dyDescent="0.25">
      <c r="L674" t="s">
        <v>6492</v>
      </c>
      <c r="M674" s="10">
        <v>89567.06</v>
      </c>
      <c r="N674" s="13">
        <v>2.7546766906217464E-4</v>
      </c>
      <c r="O674" s="13">
        <f>IF(M674="","",IF(M674&gt;0,SUM($N$20:N674)))</f>
        <v>0.8520062968136316</v>
      </c>
      <c r="P674" s="8" t="e">
        <f>IF(M674="","",IF(M674&gt;0,IF(O674&gt;#REF!,"STRIKE",IF(O674&lt;#REF!,"GOOD"))))</f>
        <v>#REF!</v>
      </c>
      <c r="S674" s="8">
        <f t="shared" si="30"/>
        <v>1256</v>
      </c>
      <c r="T674" t="s">
        <v>7510</v>
      </c>
      <c r="U674" s="10">
        <v>34917</v>
      </c>
      <c r="V674" s="8" t="e">
        <f t="shared" si="31"/>
        <v>#REF!</v>
      </c>
      <c r="W674" t="str">
        <f t="shared" si="32"/>
        <v>STRIKE</v>
      </c>
    </row>
    <row r="675" spans="12:23" x14ac:dyDescent="0.25">
      <c r="L675" t="s">
        <v>7394</v>
      </c>
      <c r="M675" s="10">
        <v>89316.44</v>
      </c>
      <c r="N675" s="13">
        <v>2.7469687556710672E-4</v>
      </c>
      <c r="O675" s="13">
        <f>IF(M675="","",IF(M675&gt;0,SUM($N$20:N675)))</f>
        <v>0.85228099368919874</v>
      </c>
      <c r="P675" s="8" t="e">
        <f>IF(M675="","",IF(M675&gt;0,IF(O675&gt;#REF!,"STRIKE",IF(O675&lt;#REF!,"GOOD"))))</f>
        <v>#REF!</v>
      </c>
      <c r="S675" s="8">
        <f t="shared" si="30"/>
        <v>1255</v>
      </c>
      <c r="T675" t="s">
        <v>6488</v>
      </c>
      <c r="U675" s="10">
        <v>35056.080000000002</v>
      </c>
      <c r="V675" s="8" t="e">
        <f t="shared" si="31"/>
        <v>#REF!</v>
      </c>
      <c r="W675" t="str">
        <f t="shared" si="32"/>
        <v>STRIKE</v>
      </c>
    </row>
    <row r="676" spans="12:23" x14ac:dyDescent="0.25">
      <c r="L676" t="s">
        <v>7492</v>
      </c>
      <c r="M676" s="10">
        <v>89266</v>
      </c>
      <c r="N676" s="13">
        <v>2.7454174499535973E-4</v>
      </c>
      <c r="O676" s="13">
        <f>IF(M676="","",IF(M676&gt;0,SUM($N$20:N676)))</f>
        <v>0.85255553543419405</v>
      </c>
      <c r="P676" s="8" t="e">
        <f>IF(M676="","",IF(M676&gt;0,IF(O676&gt;#REF!,"STRIKE",IF(O676&lt;#REF!,"GOOD"))))</f>
        <v>#REF!</v>
      </c>
      <c r="S676" s="8">
        <f t="shared" si="30"/>
        <v>1254</v>
      </c>
      <c r="T676" t="s">
        <v>7918</v>
      </c>
      <c r="U676" s="10">
        <v>35098.559999999998</v>
      </c>
      <c r="V676" s="8" t="e">
        <f t="shared" si="31"/>
        <v>#REF!</v>
      </c>
      <c r="W676" t="str">
        <f t="shared" si="32"/>
        <v>STRIKE</v>
      </c>
    </row>
    <row r="677" spans="12:23" x14ac:dyDescent="0.25">
      <c r="L677" t="s">
        <v>8802</v>
      </c>
      <c r="M677" s="10">
        <v>89208</v>
      </c>
      <c r="N677" s="13">
        <v>2.7436336329113043E-4</v>
      </c>
      <c r="O677" s="13">
        <f>IF(M677="","",IF(M677&gt;0,SUM($N$20:N677)))</f>
        <v>0.85282989879748516</v>
      </c>
      <c r="P677" s="8" t="e">
        <f>IF(M677="","",IF(M677&gt;0,IF(O677&gt;#REF!,"STRIKE",IF(O677&lt;#REF!,"GOOD"))))</f>
        <v>#REF!</v>
      </c>
      <c r="S677" s="8">
        <f t="shared" si="30"/>
        <v>1253</v>
      </c>
      <c r="T677" t="s">
        <v>7524</v>
      </c>
      <c r="U677" s="10">
        <v>35166.51</v>
      </c>
      <c r="V677" s="8" t="e">
        <f t="shared" si="31"/>
        <v>#REF!</v>
      </c>
      <c r="W677" t="str">
        <f t="shared" si="32"/>
        <v>STRIKE</v>
      </c>
    </row>
    <row r="678" spans="12:23" x14ac:dyDescent="0.25">
      <c r="L678" t="s">
        <v>9536</v>
      </c>
      <c r="M678" s="10">
        <v>88880.42</v>
      </c>
      <c r="N678" s="13">
        <v>2.7335587572782996E-4</v>
      </c>
      <c r="O678" s="13">
        <f>IF(M678="","",IF(M678&gt;0,SUM($N$20:N678)))</f>
        <v>0.85310325467321302</v>
      </c>
      <c r="P678" s="8" t="e">
        <f>IF(M678="","",IF(M678&gt;0,IF(O678&gt;#REF!,"STRIKE",IF(O678&lt;#REF!,"GOOD"))))</f>
        <v>#REF!</v>
      </c>
      <c r="S678" s="8">
        <f t="shared" si="30"/>
        <v>1252</v>
      </c>
      <c r="T678" t="s">
        <v>7827</v>
      </c>
      <c r="U678" s="10">
        <v>35240.080000000002</v>
      </c>
      <c r="V678" s="8" t="e">
        <f t="shared" si="31"/>
        <v>#REF!</v>
      </c>
      <c r="W678" t="str">
        <f t="shared" si="32"/>
        <v>STRIKE</v>
      </c>
    </row>
    <row r="679" spans="12:23" x14ac:dyDescent="0.25">
      <c r="L679" t="s">
        <v>9813</v>
      </c>
      <c r="M679" s="10">
        <v>88650.12</v>
      </c>
      <c r="N679" s="13">
        <v>2.7264757734017474E-4</v>
      </c>
      <c r="O679" s="13">
        <f>IF(M679="","",IF(M679&gt;0,SUM($N$20:N679)))</f>
        <v>0.85337590225055315</v>
      </c>
      <c r="P679" s="8" t="e">
        <f>IF(M679="","",IF(M679&gt;0,IF(O679&gt;#REF!,"STRIKE",IF(O679&lt;#REF!,"GOOD"))))</f>
        <v>#REF!</v>
      </c>
      <c r="S679" s="8">
        <f t="shared" si="30"/>
        <v>1251</v>
      </c>
      <c r="T679" t="s">
        <v>6641</v>
      </c>
      <c r="U679" s="10">
        <v>35388.879999999997</v>
      </c>
      <c r="V679" s="8" t="e">
        <f t="shared" si="31"/>
        <v>#REF!</v>
      </c>
      <c r="W679" t="str">
        <f t="shared" si="32"/>
        <v>STRIKE</v>
      </c>
    </row>
    <row r="680" spans="12:23" x14ac:dyDescent="0.25">
      <c r="L680" t="s">
        <v>7292</v>
      </c>
      <c r="M680" s="10">
        <v>88529.3</v>
      </c>
      <c r="N680" s="13">
        <v>2.7227598979698541E-4</v>
      </c>
      <c r="O680" s="13">
        <f>IF(M680="","",IF(M680&gt;0,SUM($N$20:N680)))</f>
        <v>0.85364817824035011</v>
      </c>
      <c r="P680" s="8" t="e">
        <f>IF(M680="","",IF(M680&gt;0,IF(O680&gt;#REF!,"STRIKE",IF(O680&lt;#REF!,"GOOD"))))</f>
        <v>#REF!</v>
      </c>
      <c r="S680" s="8">
        <f t="shared" si="30"/>
        <v>1250</v>
      </c>
      <c r="T680" t="s">
        <v>8650</v>
      </c>
      <c r="U680" s="10">
        <v>35425.919999999998</v>
      </c>
      <c r="V680" s="8" t="e">
        <f t="shared" si="31"/>
        <v>#REF!</v>
      </c>
      <c r="W680" t="str">
        <f t="shared" si="32"/>
        <v>STRIKE</v>
      </c>
    </row>
    <row r="681" spans="12:23" x14ac:dyDescent="0.25">
      <c r="L681" t="s">
        <v>7502</v>
      </c>
      <c r="M681" s="10">
        <v>88430.28</v>
      </c>
      <c r="N681" s="13">
        <v>2.7197144917021326E-4</v>
      </c>
      <c r="O681" s="13">
        <f>IF(M681="","",IF(M681&gt;0,SUM($N$20:N681)))</f>
        <v>0.85392014968952035</v>
      </c>
      <c r="P681" s="8" t="e">
        <f>IF(M681="","",IF(M681&gt;0,IF(O681&gt;#REF!,"STRIKE",IF(O681&lt;#REF!,"GOOD"))))</f>
        <v>#REF!</v>
      </c>
      <c r="S681" s="8">
        <f t="shared" si="30"/>
        <v>1249</v>
      </c>
      <c r="T681" t="s">
        <v>7115</v>
      </c>
      <c r="U681" s="10">
        <v>35456.620000000003</v>
      </c>
      <c r="V681" s="8" t="e">
        <f t="shared" si="31"/>
        <v>#REF!</v>
      </c>
      <c r="W681" t="str">
        <f t="shared" si="32"/>
        <v>STRIKE</v>
      </c>
    </row>
    <row r="682" spans="12:23" x14ac:dyDescent="0.25">
      <c r="L682" t="s">
        <v>9786</v>
      </c>
      <c r="M682" s="10">
        <v>88074.12</v>
      </c>
      <c r="N682" s="13">
        <v>2.7087606248438049E-4</v>
      </c>
      <c r="O682" s="13">
        <f>IF(M682="","",IF(M682&gt;0,SUM($N$20:N682)))</f>
        <v>0.85419102575200467</v>
      </c>
      <c r="P682" s="8" t="e">
        <f>IF(M682="","",IF(M682&gt;0,IF(O682&gt;#REF!,"STRIKE",IF(O682&lt;#REF!,"GOOD"))))</f>
        <v>#REF!</v>
      </c>
      <c r="S682" s="8">
        <f t="shared" si="30"/>
        <v>1248</v>
      </c>
      <c r="T682" t="s">
        <v>8531</v>
      </c>
      <c r="U682" s="10">
        <v>35517.599999999999</v>
      </c>
      <c r="V682" s="8" t="e">
        <f t="shared" si="31"/>
        <v>#REF!</v>
      </c>
      <c r="W682" t="str">
        <f t="shared" si="32"/>
        <v>STRIKE</v>
      </c>
    </row>
    <row r="683" spans="12:23" x14ac:dyDescent="0.25">
      <c r="L683" t="s">
        <v>10222</v>
      </c>
      <c r="M683" s="10">
        <v>87938.7</v>
      </c>
      <c r="N683" s="13">
        <v>2.7045957196047141E-4</v>
      </c>
      <c r="O683" s="13">
        <f>IF(M683="","",IF(M683&gt;0,SUM($N$20:N683)))</f>
        <v>0.85446148532396515</v>
      </c>
      <c r="P683" s="8" t="e">
        <f>IF(M683="","",IF(M683&gt;0,IF(O683&gt;#REF!,"STRIKE",IF(O683&lt;#REF!,"GOOD"))))</f>
        <v>#REF!</v>
      </c>
      <c r="S683" s="8">
        <f t="shared" si="30"/>
        <v>1247</v>
      </c>
      <c r="T683" t="s">
        <v>6946</v>
      </c>
      <c r="U683" s="10">
        <v>35540.370000000003</v>
      </c>
      <c r="V683" s="8" t="e">
        <f t="shared" si="31"/>
        <v>#REF!</v>
      </c>
      <c r="W683" t="str">
        <f t="shared" si="32"/>
        <v>STRIKE</v>
      </c>
    </row>
    <row r="684" spans="12:23" x14ac:dyDescent="0.25">
      <c r="L684" t="s">
        <v>6433</v>
      </c>
      <c r="M684" s="10">
        <v>87713.44</v>
      </c>
      <c r="N684" s="13">
        <v>2.6976677432780436E-4</v>
      </c>
      <c r="O684" s="13">
        <f>IF(M684="","",IF(M684&gt;0,SUM($N$20:N684)))</f>
        <v>0.85473125209829293</v>
      </c>
      <c r="P684" s="8" t="e">
        <f>IF(M684="","",IF(M684&gt;0,IF(O684&gt;#REF!,"STRIKE",IF(O684&lt;#REF!,"GOOD"))))</f>
        <v>#REF!</v>
      </c>
      <c r="S684" s="8">
        <f t="shared" si="30"/>
        <v>1246</v>
      </c>
      <c r="T684" t="s">
        <v>7981</v>
      </c>
      <c r="U684" s="10">
        <v>35589.839999999997</v>
      </c>
      <c r="V684" s="8" t="e">
        <f t="shared" si="31"/>
        <v>#REF!</v>
      </c>
      <c r="W684" t="str">
        <f t="shared" si="32"/>
        <v>STRIKE</v>
      </c>
    </row>
    <row r="685" spans="12:23" x14ac:dyDescent="0.25">
      <c r="L685" t="s">
        <v>7097</v>
      </c>
      <c r="M685" s="10">
        <v>87365.24</v>
      </c>
      <c r="N685" s="13">
        <v>2.6869586899310377E-4</v>
      </c>
      <c r="O685" s="13">
        <f>IF(M685="","",IF(M685&gt;0,SUM($N$20:N685)))</f>
        <v>0.85499994796728607</v>
      </c>
      <c r="P685" s="8" t="e">
        <f>IF(M685="","",IF(M685&gt;0,IF(O685&gt;#REF!,"STRIKE",IF(O685&lt;#REF!,"GOOD"))))</f>
        <v>#REF!</v>
      </c>
      <c r="S685" s="8">
        <f t="shared" si="30"/>
        <v>1245</v>
      </c>
      <c r="T685" t="s">
        <v>7132</v>
      </c>
      <c r="U685" s="10">
        <v>35591.4</v>
      </c>
      <c r="V685" s="8" t="e">
        <f t="shared" si="31"/>
        <v>#REF!</v>
      </c>
      <c r="W685" t="str">
        <f t="shared" si="32"/>
        <v>STRIKE</v>
      </c>
    </row>
    <row r="686" spans="12:23" x14ac:dyDescent="0.25">
      <c r="L686" t="s">
        <v>6373</v>
      </c>
      <c r="M686" s="10">
        <v>87251.77</v>
      </c>
      <c r="N686" s="13">
        <v>2.6834688671760557E-4</v>
      </c>
      <c r="O686" s="13">
        <f>IF(M686="","",IF(M686&gt;0,SUM($N$20:N686)))</f>
        <v>0.85526829485400369</v>
      </c>
      <c r="P686" s="8" t="e">
        <f>IF(M686="","",IF(M686&gt;0,IF(O686&gt;#REF!,"STRIKE",IF(O686&lt;#REF!,"GOOD"))))</f>
        <v>#REF!</v>
      </c>
      <c r="S686" s="8">
        <f t="shared" si="30"/>
        <v>1244</v>
      </c>
      <c r="T686" t="s">
        <v>9756</v>
      </c>
      <c r="U686" s="10">
        <v>35683.199999999997</v>
      </c>
      <c r="V686" s="8" t="e">
        <f t="shared" si="31"/>
        <v>#REF!</v>
      </c>
      <c r="W686" t="str">
        <f t="shared" si="32"/>
        <v>STRIKE</v>
      </c>
    </row>
    <row r="687" spans="12:23" x14ac:dyDescent="0.25">
      <c r="L687" t="s">
        <v>9191</v>
      </c>
      <c r="M687" s="10">
        <v>86975.64</v>
      </c>
      <c r="N687" s="13">
        <v>2.6749763602814297E-4</v>
      </c>
      <c r="O687" s="13">
        <f>IF(M687="","",IF(M687&gt;0,SUM($N$20:N687)))</f>
        <v>0.85553579249003187</v>
      </c>
      <c r="P687" s="8" t="e">
        <f>IF(M687="","",IF(M687&gt;0,IF(O687&gt;#REF!,"STRIKE",IF(O687&lt;#REF!,"GOOD"))))</f>
        <v>#REF!</v>
      </c>
      <c r="S687" s="8">
        <f t="shared" si="30"/>
        <v>1243</v>
      </c>
      <c r="T687" t="s">
        <v>7330</v>
      </c>
      <c r="U687" s="10">
        <v>35693.4</v>
      </c>
      <c r="V687" s="8" t="e">
        <f t="shared" si="31"/>
        <v>#REF!</v>
      </c>
      <c r="W687" t="str">
        <f t="shared" si="32"/>
        <v>STRIKE</v>
      </c>
    </row>
    <row r="688" spans="12:23" x14ac:dyDescent="0.25">
      <c r="L688" t="s">
        <v>6734</v>
      </c>
      <c r="M688" s="10">
        <v>86912.4</v>
      </c>
      <c r="N688" s="13">
        <v>2.6730313845960054E-4</v>
      </c>
      <c r="O688" s="13">
        <f>IF(M688="","",IF(M688&gt;0,SUM($N$20:N688)))</f>
        <v>0.85580309562849144</v>
      </c>
      <c r="P688" s="8" t="e">
        <f>IF(M688="","",IF(M688&gt;0,IF(O688&gt;#REF!,"STRIKE",IF(O688&lt;#REF!,"GOOD"))))</f>
        <v>#REF!</v>
      </c>
      <c r="S688" s="8">
        <f t="shared" si="30"/>
        <v>1242</v>
      </c>
      <c r="T688" t="s">
        <v>7743</v>
      </c>
      <c r="U688" s="10">
        <v>35739.4</v>
      </c>
      <c r="V688" s="8" t="e">
        <f t="shared" si="31"/>
        <v>#REF!</v>
      </c>
      <c r="W688" t="str">
        <f t="shared" si="32"/>
        <v>STRIKE</v>
      </c>
    </row>
    <row r="689" spans="12:23" x14ac:dyDescent="0.25">
      <c r="L689" t="s">
        <v>8719</v>
      </c>
      <c r="M689" s="10">
        <v>86800.53</v>
      </c>
      <c r="N689" s="13">
        <v>2.6695907705870175E-4</v>
      </c>
      <c r="O689" s="13">
        <f>IF(M689="","",IF(M689&gt;0,SUM($N$20:N689)))</f>
        <v>0.85607005470555009</v>
      </c>
      <c r="P689" s="8" t="e">
        <f>IF(M689="","",IF(M689&gt;0,IF(O689&gt;#REF!,"STRIKE",IF(O689&lt;#REF!,"GOOD"))))</f>
        <v>#REF!</v>
      </c>
      <c r="S689" s="8">
        <f t="shared" si="30"/>
        <v>1241</v>
      </c>
      <c r="T689" t="s">
        <v>10426</v>
      </c>
      <c r="U689" s="10">
        <v>35912.75</v>
      </c>
      <c r="V689" s="8" t="e">
        <f t="shared" si="31"/>
        <v>#REF!</v>
      </c>
      <c r="W689" t="str">
        <f t="shared" si="32"/>
        <v>STRIKE</v>
      </c>
    </row>
    <row r="690" spans="12:23" x14ac:dyDescent="0.25">
      <c r="L690" t="s">
        <v>8662</v>
      </c>
      <c r="M690" s="10">
        <v>86784.93</v>
      </c>
      <c r="N690" s="13">
        <v>2.6691109853135733E-4</v>
      </c>
      <c r="O690" s="13">
        <f>IF(M690="","",IF(M690&gt;0,SUM($N$20:N690)))</f>
        <v>0.85633696580408147</v>
      </c>
      <c r="P690" s="8" t="e">
        <f>IF(M690="","",IF(M690&gt;0,IF(O690&gt;#REF!,"STRIKE",IF(O690&lt;#REF!,"GOOD"))))</f>
        <v>#REF!</v>
      </c>
      <c r="S690" s="8">
        <f t="shared" si="30"/>
        <v>1240</v>
      </c>
      <c r="T690" t="s">
        <v>8603</v>
      </c>
      <c r="U690" s="10">
        <v>35944.44</v>
      </c>
      <c r="V690" s="8" t="e">
        <f t="shared" si="31"/>
        <v>#REF!</v>
      </c>
      <c r="W690" t="str">
        <f t="shared" si="32"/>
        <v>STRIKE</v>
      </c>
    </row>
    <row r="691" spans="12:23" x14ac:dyDescent="0.25">
      <c r="L691" t="s">
        <v>8878</v>
      </c>
      <c r="M691" s="10">
        <v>86732.14</v>
      </c>
      <c r="N691" s="13">
        <v>2.6674874042504243E-4</v>
      </c>
      <c r="O691" s="13">
        <f>IF(M691="","",IF(M691&gt;0,SUM($N$20:N691)))</f>
        <v>0.85660371454450657</v>
      </c>
      <c r="P691" s="8" t="e">
        <f>IF(M691="","",IF(M691&gt;0,IF(O691&gt;#REF!,"STRIKE",IF(O691&lt;#REF!,"GOOD"))))</f>
        <v>#REF!</v>
      </c>
      <c r="S691" s="8">
        <f t="shared" si="30"/>
        <v>1239</v>
      </c>
      <c r="T691" t="s">
        <v>8654</v>
      </c>
      <c r="U691" s="10">
        <v>36031.919999999998</v>
      </c>
      <c r="V691" s="8" t="e">
        <f t="shared" si="31"/>
        <v>#REF!</v>
      </c>
      <c r="W691" t="str">
        <f t="shared" si="32"/>
        <v>STRIKE</v>
      </c>
    </row>
    <row r="692" spans="12:23" x14ac:dyDescent="0.25">
      <c r="L692" t="s">
        <v>6415</v>
      </c>
      <c r="M692" s="10">
        <v>86658.45</v>
      </c>
      <c r="N692" s="13">
        <v>2.6652210339427252E-4</v>
      </c>
      <c r="O692" s="13">
        <f>IF(M692="","",IF(M692&gt;0,SUM($N$20:N692)))</f>
        <v>0.85687023664790085</v>
      </c>
      <c r="P692" s="8" t="e">
        <f>IF(M692="","",IF(M692&gt;0,IF(O692&gt;#REF!,"STRIKE",IF(O692&lt;#REF!,"GOOD"))))</f>
        <v>#REF!</v>
      </c>
      <c r="S692" s="8">
        <f t="shared" si="30"/>
        <v>1238</v>
      </c>
      <c r="T692" t="s">
        <v>7956</v>
      </c>
      <c r="U692" s="10">
        <v>36092.53</v>
      </c>
      <c r="V692" s="8" t="e">
        <f t="shared" si="31"/>
        <v>#REF!</v>
      </c>
      <c r="W692" t="str">
        <f t="shared" si="32"/>
        <v>STRIKE</v>
      </c>
    </row>
    <row r="693" spans="12:23" x14ac:dyDescent="0.25">
      <c r="L693" t="s">
        <v>6719</v>
      </c>
      <c r="M693" s="10">
        <v>86630.399999999994</v>
      </c>
      <c r="N693" s="13">
        <v>2.6643583431145128E-4</v>
      </c>
      <c r="O693" s="13">
        <f>IF(M693="","",IF(M693&gt;0,SUM($N$20:N693)))</f>
        <v>0.85713667248221226</v>
      </c>
      <c r="P693" s="8" t="e">
        <f>IF(M693="","",IF(M693&gt;0,IF(O693&gt;#REF!,"STRIKE",IF(O693&lt;#REF!,"GOOD"))))</f>
        <v>#REF!</v>
      </c>
      <c r="S693" s="8">
        <f t="shared" si="30"/>
        <v>1237</v>
      </c>
      <c r="T693" t="s">
        <v>8971</v>
      </c>
      <c r="U693" s="10">
        <v>36101.53</v>
      </c>
      <c r="V693" s="8" t="e">
        <f t="shared" si="31"/>
        <v>#REF!</v>
      </c>
      <c r="W693" t="str">
        <f t="shared" si="32"/>
        <v>STRIKE</v>
      </c>
    </row>
    <row r="694" spans="12:23" x14ac:dyDescent="0.25">
      <c r="L694" t="s">
        <v>8001</v>
      </c>
      <c r="M694" s="10">
        <v>86424</v>
      </c>
      <c r="N694" s="13">
        <v>2.6580104148812503E-4</v>
      </c>
      <c r="O694" s="13">
        <f>IF(M694="","",IF(M694&gt;0,SUM($N$20:N694)))</f>
        <v>0.85740247352370036</v>
      </c>
      <c r="P694" s="8" t="e">
        <f>IF(M694="","",IF(M694&gt;0,IF(O694&gt;#REF!,"STRIKE",IF(O694&lt;#REF!,"GOOD"))))</f>
        <v>#REF!</v>
      </c>
      <c r="S694" s="8">
        <f t="shared" si="30"/>
        <v>1236</v>
      </c>
      <c r="T694" t="s">
        <v>9768</v>
      </c>
      <c r="U694" s="10">
        <v>36108.720000000001</v>
      </c>
      <c r="V694" s="8" t="e">
        <f t="shared" si="31"/>
        <v>#REF!</v>
      </c>
      <c r="W694" t="str">
        <f t="shared" si="32"/>
        <v>STRIKE</v>
      </c>
    </row>
    <row r="695" spans="12:23" x14ac:dyDescent="0.25">
      <c r="L695" t="s">
        <v>9685</v>
      </c>
      <c r="M695" s="10">
        <v>86376.72</v>
      </c>
      <c r="N695" s="13">
        <v>2.656556296437119E-4</v>
      </c>
      <c r="O695" s="13">
        <f>IF(M695="","",IF(M695&gt;0,SUM($N$20:N695)))</f>
        <v>0.85766812915334412</v>
      </c>
      <c r="P695" s="8" t="e">
        <f>IF(M695="","",IF(M695&gt;0,IF(O695&gt;#REF!,"STRIKE",IF(O695&lt;#REF!,"GOOD"))))</f>
        <v>#REF!</v>
      </c>
      <c r="S695" s="8">
        <f t="shared" si="30"/>
        <v>1235</v>
      </c>
      <c r="T695" t="s">
        <v>8597</v>
      </c>
      <c r="U695" s="10">
        <v>36126</v>
      </c>
      <c r="V695" s="8" t="e">
        <f t="shared" si="31"/>
        <v>#REF!</v>
      </c>
      <c r="W695" t="str">
        <f t="shared" si="32"/>
        <v>STRIKE</v>
      </c>
    </row>
    <row r="696" spans="12:23" x14ac:dyDescent="0.25">
      <c r="L696" t="s">
        <v>6385</v>
      </c>
      <c r="M696" s="10">
        <v>86198.399999999994</v>
      </c>
      <c r="N696" s="13">
        <v>2.6510719816960561E-4</v>
      </c>
      <c r="O696" s="13">
        <f>IF(M696="","",IF(M696&gt;0,SUM($N$20:N696)))</f>
        <v>0.85793323635151375</v>
      </c>
      <c r="P696" s="8" t="e">
        <f>IF(M696="","",IF(M696&gt;0,IF(O696&gt;#REF!,"STRIKE",IF(O696&lt;#REF!,"GOOD"))))</f>
        <v>#REF!</v>
      </c>
      <c r="S696" s="8">
        <f t="shared" si="30"/>
        <v>1234</v>
      </c>
      <c r="T696" t="s">
        <v>9980</v>
      </c>
      <c r="U696" s="10">
        <v>36127.18</v>
      </c>
      <c r="V696" s="8" t="e">
        <f t="shared" si="31"/>
        <v>#REF!</v>
      </c>
      <c r="W696" t="str">
        <f t="shared" si="32"/>
        <v>STRIKE</v>
      </c>
    </row>
    <row r="697" spans="12:23" x14ac:dyDescent="0.25">
      <c r="L697" t="s">
        <v>8243</v>
      </c>
      <c r="M697" s="10">
        <v>86165.74</v>
      </c>
      <c r="N697" s="13">
        <v>2.6500675081684482E-4</v>
      </c>
      <c r="O697" s="13">
        <f>IF(M697="","",IF(M697&gt;0,SUM($N$20:N697)))</f>
        <v>0.85819824310233062</v>
      </c>
      <c r="P697" s="8" t="e">
        <f>IF(M697="","",IF(M697&gt;0,IF(O697&gt;#REF!,"STRIKE",IF(O697&lt;#REF!,"GOOD"))))</f>
        <v>#REF!</v>
      </c>
      <c r="S697" s="8">
        <f t="shared" si="30"/>
        <v>1233</v>
      </c>
      <c r="T697" t="s">
        <v>9906</v>
      </c>
      <c r="U697" s="10">
        <v>36298.65</v>
      </c>
      <c r="V697" s="8" t="e">
        <f t="shared" si="31"/>
        <v>#REF!</v>
      </c>
      <c r="W697" t="str">
        <f t="shared" si="32"/>
        <v>STRIKE</v>
      </c>
    </row>
    <row r="698" spans="12:23" x14ac:dyDescent="0.25">
      <c r="L698" t="s">
        <v>9463</v>
      </c>
      <c r="M698" s="10">
        <v>86109.26</v>
      </c>
      <c r="N698" s="13">
        <v>2.6483304394348494E-4</v>
      </c>
      <c r="O698" s="13">
        <f>IF(M698="","",IF(M698&gt;0,SUM($N$20:N698)))</f>
        <v>0.85846307614627415</v>
      </c>
      <c r="P698" s="8" t="e">
        <f>IF(M698="","",IF(M698&gt;0,IF(O698&gt;#REF!,"STRIKE",IF(O698&lt;#REF!,"GOOD"))))</f>
        <v>#REF!</v>
      </c>
      <c r="S698" s="8">
        <f t="shared" si="30"/>
        <v>1232</v>
      </c>
      <c r="T698" t="s">
        <v>7204</v>
      </c>
      <c r="U698" s="10">
        <v>36299.14</v>
      </c>
      <c r="V698" s="8" t="e">
        <f t="shared" si="31"/>
        <v>#REF!</v>
      </c>
      <c r="W698" t="str">
        <f t="shared" si="32"/>
        <v>STRIKE</v>
      </c>
    </row>
    <row r="699" spans="12:23" x14ac:dyDescent="0.25">
      <c r="L699" t="s">
        <v>7041</v>
      </c>
      <c r="M699" s="10">
        <v>86058.64</v>
      </c>
      <c r="N699" s="13">
        <v>2.6467735977334556E-4</v>
      </c>
      <c r="O699" s="13">
        <f>IF(M699="","",IF(M699&gt;0,SUM($N$20:N699)))</f>
        <v>0.85872775350604746</v>
      </c>
      <c r="P699" s="8" t="e">
        <f>IF(M699="","",IF(M699&gt;0,IF(O699&gt;#REF!,"STRIKE",IF(O699&lt;#REF!,"GOOD"))))</f>
        <v>#REF!</v>
      </c>
      <c r="S699" s="8">
        <f t="shared" si="30"/>
        <v>1231</v>
      </c>
      <c r="T699" t="s">
        <v>9924</v>
      </c>
      <c r="U699" s="10">
        <v>36332.400000000001</v>
      </c>
      <c r="V699" s="8" t="e">
        <f t="shared" si="31"/>
        <v>#REF!</v>
      </c>
      <c r="W699" t="str">
        <f t="shared" si="32"/>
        <v>STRIKE</v>
      </c>
    </row>
    <row r="700" spans="12:23" x14ac:dyDescent="0.25">
      <c r="L700" t="s">
        <v>8169</v>
      </c>
      <c r="M700" s="10">
        <v>86031.7</v>
      </c>
      <c r="N700" s="13">
        <v>2.6459450454727765E-4</v>
      </c>
      <c r="O700" s="13">
        <f>IF(M700="","",IF(M700&gt;0,SUM($N$20:N700)))</f>
        <v>0.85899234801059476</v>
      </c>
      <c r="P700" s="8" t="e">
        <f>IF(M700="","",IF(M700&gt;0,IF(O700&gt;#REF!,"STRIKE",IF(O700&lt;#REF!,"GOOD"))))</f>
        <v>#REF!</v>
      </c>
      <c r="S700" s="8">
        <f t="shared" si="30"/>
        <v>1230</v>
      </c>
      <c r="T700" t="s">
        <v>10094</v>
      </c>
      <c r="U700" s="10">
        <v>36383.4</v>
      </c>
      <c r="V700" s="8" t="e">
        <f t="shared" si="31"/>
        <v>#REF!</v>
      </c>
      <c r="W700" t="str">
        <f t="shared" si="32"/>
        <v>STRIKE</v>
      </c>
    </row>
    <row r="701" spans="12:23" x14ac:dyDescent="0.25">
      <c r="L701" t="s">
        <v>7866</v>
      </c>
      <c r="M701" s="10">
        <v>86027.19</v>
      </c>
      <c r="N701" s="13">
        <v>2.6458063383200055E-4</v>
      </c>
      <c r="O701" s="13">
        <f>IF(M701="","",IF(M701&gt;0,SUM($N$20:N701)))</f>
        <v>0.85925692864442671</v>
      </c>
      <c r="P701" s="8" t="e">
        <f>IF(M701="","",IF(M701&gt;0,IF(O701&gt;#REF!,"STRIKE",IF(O701&lt;#REF!,"GOOD"))))</f>
        <v>#REF!</v>
      </c>
      <c r="S701" s="8">
        <f t="shared" si="30"/>
        <v>1229</v>
      </c>
      <c r="T701" t="s">
        <v>7896</v>
      </c>
      <c r="U701" s="10">
        <v>36389.699999999997</v>
      </c>
      <c r="V701" s="8" t="e">
        <f t="shared" si="31"/>
        <v>#REF!</v>
      </c>
      <c r="W701" t="str">
        <f t="shared" si="32"/>
        <v>STRIKE</v>
      </c>
    </row>
    <row r="702" spans="12:23" x14ac:dyDescent="0.25">
      <c r="L702" t="s">
        <v>10513</v>
      </c>
      <c r="M702" s="10">
        <v>85669.87</v>
      </c>
      <c r="N702" s="13">
        <v>2.6348167951208319E-4</v>
      </c>
      <c r="O702" s="13">
        <f>IF(M702="","",IF(M702&gt;0,SUM($N$20:N702)))</f>
        <v>0.85952041032393878</v>
      </c>
      <c r="P702" s="8" t="e">
        <f>IF(M702="","",IF(M702&gt;0,IF(O702&gt;#REF!,"STRIKE",IF(O702&lt;#REF!,"GOOD"))))</f>
        <v>#REF!</v>
      </c>
      <c r="S702" s="8">
        <f t="shared" si="30"/>
        <v>1228</v>
      </c>
      <c r="T702" t="s">
        <v>8145</v>
      </c>
      <c r="U702" s="10">
        <v>36402.620000000003</v>
      </c>
      <c r="V702" s="8" t="e">
        <f t="shared" si="31"/>
        <v>#REF!</v>
      </c>
      <c r="W702" t="str">
        <f t="shared" si="32"/>
        <v>STRIKE</v>
      </c>
    </row>
    <row r="703" spans="12:23" x14ac:dyDescent="0.25">
      <c r="L703" t="s">
        <v>9530</v>
      </c>
      <c r="M703" s="10">
        <v>85504.16</v>
      </c>
      <c r="N703" s="13">
        <v>2.6297203068091364E-4</v>
      </c>
      <c r="O703" s="13">
        <f>IF(M703="","",IF(M703&gt;0,SUM($N$20:N703)))</f>
        <v>0.85978338235461971</v>
      </c>
      <c r="P703" s="8" t="e">
        <f>IF(M703="","",IF(M703&gt;0,IF(O703&gt;#REF!,"STRIKE",IF(O703&lt;#REF!,"GOOD"))))</f>
        <v>#REF!</v>
      </c>
      <c r="S703" s="8">
        <f t="shared" si="30"/>
        <v>1227</v>
      </c>
      <c r="T703" t="s">
        <v>8846</v>
      </c>
      <c r="U703" s="10">
        <v>36433.199999999997</v>
      </c>
      <c r="V703" s="8" t="e">
        <f t="shared" si="31"/>
        <v>#REF!</v>
      </c>
      <c r="W703" t="str">
        <f t="shared" si="32"/>
        <v>STRIKE</v>
      </c>
    </row>
    <row r="704" spans="12:23" x14ac:dyDescent="0.25">
      <c r="L704" t="s">
        <v>7270</v>
      </c>
      <c r="M704" s="10">
        <v>85360.05</v>
      </c>
      <c r="N704" s="13">
        <v>2.625288136568364E-4</v>
      </c>
      <c r="O704" s="13">
        <f>IF(M704="","",IF(M704&gt;0,SUM($N$20:N704)))</f>
        <v>0.86004591116827656</v>
      </c>
      <c r="P704" s="8" t="e">
        <f>IF(M704="","",IF(M704&gt;0,IF(O704&gt;#REF!,"STRIKE",IF(O704&lt;#REF!,"GOOD"))))</f>
        <v>#REF!</v>
      </c>
      <c r="S704" s="8">
        <f t="shared" si="30"/>
        <v>1226</v>
      </c>
      <c r="T704" t="s">
        <v>6363</v>
      </c>
      <c r="U704" s="10">
        <v>36443.32</v>
      </c>
      <c r="V704" s="8" t="e">
        <f t="shared" si="31"/>
        <v>#REF!</v>
      </c>
      <c r="W704" t="str">
        <f t="shared" si="32"/>
        <v>STRIKE</v>
      </c>
    </row>
    <row r="705" spans="12:23" x14ac:dyDescent="0.25">
      <c r="L705" t="s">
        <v>8658</v>
      </c>
      <c r="M705" s="10">
        <v>85228.04</v>
      </c>
      <c r="N705" s="13">
        <v>2.6212281074691724E-4</v>
      </c>
      <c r="O705" s="13">
        <f>IF(M705="","",IF(M705&gt;0,SUM($N$20:N705)))</f>
        <v>0.86030803397902345</v>
      </c>
      <c r="P705" s="8" t="e">
        <f>IF(M705="","",IF(M705&gt;0,IF(O705&gt;#REF!,"STRIKE",IF(O705&lt;#REF!,"GOOD"))))</f>
        <v>#REF!</v>
      </c>
      <c r="S705" s="8">
        <f t="shared" si="30"/>
        <v>1225</v>
      </c>
      <c r="T705" t="s">
        <v>6659</v>
      </c>
      <c r="U705" s="10">
        <v>36470.89</v>
      </c>
      <c r="V705" s="8" t="e">
        <f t="shared" si="31"/>
        <v>#REF!</v>
      </c>
      <c r="W705" t="str">
        <f t="shared" si="32"/>
        <v>STRIKE</v>
      </c>
    </row>
    <row r="706" spans="12:23" x14ac:dyDescent="0.25">
      <c r="L706" t="s">
        <v>7248</v>
      </c>
      <c r="M706" s="10">
        <v>84919.59</v>
      </c>
      <c r="N706" s="13">
        <v>2.6117415839054621E-4</v>
      </c>
      <c r="O706" s="13">
        <f>IF(M706="","",IF(M706&gt;0,SUM($N$20:N706)))</f>
        <v>0.860569208137414</v>
      </c>
      <c r="P706" s="8" t="e">
        <f>IF(M706="","",IF(M706&gt;0,IF(O706&gt;#REF!,"STRIKE",IF(O706&lt;#REF!,"GOOD"))))</f>
        <v>#REF!</v>
      </c>
      <c r="S706" s="8">
        <f t="shared" si="30"/>
        <v>1224</v>
      </c>
      <c r="T706" t="s">
        <v>8725</v>
      </c>
      <c r="U706" s="10">
        <v>36472.14</v>
      </c>
      <c r="V706" s="8" t="e">
        <f t="shared" si="31"/>
        <v>#REF!</v>
      </c>
      <c r="W706" t="str">
        <f t="shared" si="32"/>
        <v>STRIKE</v>
      </c>
    </row>
    <row r="707" spans="12:23" x14ac:dyDescent="0.25">
      <c r="L707" t="s">
        <v>9738</v>
      </c>
      <c r="M707" s="10">
        <v>84490.8</v>
      </c>
      <c r="N707" s="13">
        <v>2.5985539475336565E-4</v>
      </c>
      <c r="O707" s="13">
        <f>IF(M707="","",IF(M707&gt;0,SUM($N$20:N707)))</f>
        <v>0.86082906353216737</v>
      </c>
      <c r="P707" s="8" t="e">
        <f>IF(M707="","",IF(M707&gt;0,IF(O707&gt;#REF!,"STRIKE",IF(O707&lt;#REF!,"GOOD"))))</f>
        <v>#REF!</v>
      </c>
      <c r="S707" s="8">
        <f t="shared" si="30"/>
        <v>1223</v>
      </c>
      <c r="T707" t="s">
        <v>9592</v>
      </c>
      <c r="U707" s="10">
        <v>36490.199999999997</v>
      </c>
      <c r="V707" s="8" t="e">
        <f t="shared" si="31"/>
        <v>#REF!</v>
      </c>
      <c r="W707" t="str">
        <f t="shared" si="32"/>
        <v>STRIKE</v>
      </c>
    </row>
    <row r="708" spans="12:23" x14ac:dyDescent="0.25">
      <c r="L708" t="s">
        <v>9252</v>
      </c>
      <c r="M708" s="10">
        <v>84124.800000000003</v>
      </c>
      <c r="N708" s="13">
        <v>2.587297446887464E-4</v>
      </c>
      <c r="O708" s="13">
        <f>IF(M708="","",IF(M708&gt;0,SUM($N$20:N708)))</f>
        <v>0.86108779327685614</v>
      </c>
      <c r="P708" s="8" t="e">
        <f>IF(M708="","",IF(M708&gt;0,IF(O708&gt;#REF!,"STRIKE",IF(O708&lt;#REF!,"GOOD"))))</f>
        <v>#REF!</v>
      </c>
      <c r="S708" s="8">
        <f t="shared" si="30"/>
        <v>1222</v>
      </c>
      <c r="T708" t="s">
        <v>9033</v>
      </c>
      <c r="U708" s="10">
        <v>36603</v>
      </c>
      <c r="V708" s="8" t="e">
        <f t="shared" si="31"/>
        <v>#REF!</v>
      </c>
      <c r="W708" t="str">
        <f t="shared" si="32"/>
        <v>STRIKE</v>
      </c>
    </row>
    <row r="709" spans="12:23" x14ac:dyDescent="0.25">
      <c r="L709" t="s">
        <v>6907</v>
      </c>
      <c r="M709" s="10">
        <v>84103.679999999993</v>
      </c>
      <c r="N709" s="13">
        <v>2.5866478914403395E-4</v>
      </c>
      <c r="O709" s="13">
        <f>IF(M709="","",IF(M709&gt;0,SUM($N$20:N709)))</f>
        <v>0.86134645806600019</v>
      </c>
      <c r="P709" s="8" t="e">
        <f>IF(M709="","",IF(M709&gt;0,IF(O709&gt;#REF!,"STRIKE",IF(O709&lt;#REF!,"GOOD"))))</f>
        <v>#REF!</v>
      </c>
      <c r="S709" s="8">
        <f t="shared" si="30"/>
        <v>1221</v>
      </c>
      <c r="T709" t="s">
        <v>6595</v>
      </c>
      <c r="U709" s="10">
        <v>36714.870000000003</v>
      </c>
      <c r="V709" s="8" t="e">
        <f t="shared" si="31"/>
        <v>#REF!</v>
      </c>
      <c r="W709" t="str">
        <f t="shared" si="32"/>
        <v>STRIKE</v>
      </c>
    </row>
    <row r="710" spans="12:23" x14ac:dyDescent="0.25">
      <c r="L710" t="s">
        <v>9947</v>
      </c>
      <c r="M710" s="10">
        <v>83940.479999999996</v>
      </c>
      <c r="N710" s="13">
        <v>2.5816285993489227E-4</v>
      </c>
      <c r="O710" s="13">
        <f>IF(M710="","",IF(M710&gt;0,SUM($N$20:N710)))</f>
        <v>0.86160462092593504</v>
      </c>
      <c r="P710" s="8" t="e">
        <f>IF(M710="","",IF(M710&gt;0,IF(O710&gt;#REF!,"STRIKE",IF(O710&lt;#REF!,"GOOD"))))</f>
        <v>#REF!</v>
      </c>
      <c r="S710" s="8">
        <f t="shared" si="30"/>
        <v>1220</v>
      </c>
      <c r="T710" t="s">
        <v>6637</v>
      </c>
      <c r="U710" s="10">
        <v>36731</v>
      </c>
      <c r="V710" s="8" t="e">
        <f t="shared" si="31"/>
        <v>#REF!</v>
      </c>
      <c r="W710" t="str">
        <f t="shared" si="32"/>
        <v>STRIKE</v>
      </c>
    </row>
    <row r="711" spans="12:23" x14ac:dyDescent="0.25">
      <c r="L711" t="s">
        <v>8918</v>
      </c>
      <c r="M711" s="10">
        <v>83938.71</v>
      </c>
      <c r="N711" s="13">
        <v>2.5815741621736669E-4</v>
      </c>
      <c r="O711" s="13">
        <f>IF(M711="","",IF(M711&gt;0,SUM($N$20:N711)))</f>
        <v>0.86186277834215241</v>
      </c>
      <c r="P711" s="8" t="e">
        <f>IF(M711="","",IF(M711&gt;0,IF(O711&gt;#REF!,"STRIKE",IF(O711&lt;#REF!,"GOOD"))))</f>
        <v>#REF!</v>
      </c>
      <c r="S711" s="8">
        <f t="shared" si="30"/>
        <v>1219</v>
      </c>
      <c r="T711" t="s">
        <v>8500</v>
      </c>
      <c r="U711" s="10">
        <v>36828.959999999999</v>
      </c>
      <c r="V711" s="8" t="e">
        <f t="shared" si="31"/>
        <v>#REF!</v>
      </c>
      <c r="W711" t="str">
        <f t="shared" si="32"/>
        <v>STRIKE</v>
      </c>
    </row>
    <row r="712" spans="12:23" x14ac:dyDescent="0.25">
      <c r="L712" t="s">
        <v>7797</v>
      </c>
      <c r="M712" s="10">
        <v>83865.3</v>
      </c>
      <c r="N712" s="13">
        <v>2.5793164033965162E-4</v>
      </c>
      <c r="O712" s="13">
        <f>IF(M712="","",IF(M712&gt;0,SUM($N$20:N712)))</f>
        <v>0.86212070998249202</v>
      </c>
      <c r="P712" s="8" t="e">
        <f>IF(M712="","",IF(M712&gt;0,IF(O712&gt;#REF!,"STRIKE",IF(O712&lt;#REF!,"GOOD"))))</f>
        <v>#REF!</v>
      </c>
      <c r="S712" s="8">
        <f t="shared" si="30"/>
        <v>1218</v>
      </c>
      <c r="T712" t="s">
        <v>8656</v>
      </c>
      <c r="U712" s="10">
        <v>37080.65</v>
      </c>
      <c r="V712" s="8" t="e">
        <f t="shared" si="31"/>
        <v>#REF!</v>
      </c>
      <c r="W712" t="str">
        <f t="shared" si="32"/>
        <v>STRIKE</v>
      </c>
    </row>
    <row r="713" spans="12:23" x14ac:dyDescent="0.25">
      <c r="L713" t="s">
        <v>6786</v>
      </c>
      <c r="M713" s="10">
        <v>83829.8</v>
      </c>
      <c r="N713" s="13">
        <v>2.5782245843447679E-4</v>
      </c>
      <c r="O713" s="13">
        <f>IF(M713="","",IF(M713&gt;0,SUM($N$20:N713)))</f>
        <v>0.86237853244092655</v>
      </c>
      <c r="P713" s="8" t="e">
        <f>IF(M713="","",IF(M713&gt;0,IF(O713&gt;#REF!,"STRIKE",IF(O713&lt;#REF!,"GOOD"))))</f>
        <v>#REF!</v>
      </c>
      <c r="S713" s="8">
        <f t="shared" si="30"/>
        <v>1217</v>
      </c>
      <c r="T713" t="s">
        <v>7727</v>
      </c>
      <c r="U713" s="10">
        <v>37161.599999999999</v>
      </c>
      <c r="V713" s="8" t="e">
        <f t="shared" si="31"/>
        <v>#REF!</v>
      </c>
      <c r="W713" t="str">
        <f t="shared" si="32"/>
        <v>STRIKE</v>
      </c>
    </row>
    <row r="714" spans="12:23" x14ac:dyDescent="0.25">
      <c r="L714" t="s">
        <v>8190</v>
      </c>
      <c r="M714" s="10">
        <v>83824</v>
      </c>
      <c r="N714" s="13">
        <v>2.5780462026405386E-4</v>
      </c>
      <c r="O714" s="13">
        <f>IF(M714="","",IF(M714&gt;0,SUM($N$20:N714)))</f>
        <v>0.86263633706119058</v>
      </c>
      <c r="P714" s="8" t="e">
        <f>IF(M714="","",IF(M714&gt;0,IF(O714&gt;#REF!,"STRIKE",IF(O714&lt;#REF!,"GOOD"))))</f>
        <v>#REF!</v>
      </c>
      <c r="S714" s="8">
        <f t="shared" si="30"/>
        <v>1216</v>
      </c>
      <c r="T714" t="s">
        <v>7739</v>
      </c>
      <c r="U714" s="10">
        <v>37208.400000000001</v>
      </c>
      <c r="V714" s="8" t="e">
        <f t="shared" si="31"/>
        <v>#REF!</v>
      </c>
      <c r="W714" t="str">
        <f t="shared" si="32"/>
        <v>STRIKE</v>
      </c>
    </row>
    <row r="715" spans="12:23" x14ac:dyDescent="0.25">
      <c r="L715" t="s">
        <v>6336</v>
      </c>
      <c r="M715" s="10">
        <v>83689.820000000007</v>
      </c>
      <c r="N715" s="13">
        <v>2.5739194341795936E-4</v>
      </c>
      <c r="O715" s="13">
        <f>IF(M715="","",IF(M715&gt;0,SUM($N$20:N715)))</f>
        <v>0.86289372900460859</v>
      </c>
      <c r="P715" s="8" t="e">
        <f>IF(M715="","",IF(M715&gt;0,IF(O715&gt;#REF!,"STRIKE",IF(O715&lt;#REF!,"GOOD"))))</f>
        <v>#REF!</v>
      </c>
      <c r="S715" s="8">
        <f t="shared" si="30"/>
        <v>1215</v>
      </c>
      <c r="T715" t="s">
        <v>7358</v>
      </c>
      <c r="U715" s="10">
        <v>37305.589999999997</v>
      </c>
      <c r="V715" s="8" t="e">
        <f t="shared" si="31"/>
        <v>#REF!</v>
      </c>
      <c r="W715" t="str">
        <f t="shared" si="32"/>
        <v>STRIKE</v>
      </c>
    </row>
    <row r="716" spans="12:23" x14ac:dyDescent="0.25">
      <c r="L716" t="s">
        <v>8638</v>
      </c>
      <c r="M716" s="10">
        <v>83635.08</v>
      </c>
      <c r="N716" s="13">
        <v>2.5722358799572638E-4</v>
      </c>
      <c r="O716" s="13">
        <f>IF(M716="","",IF(M716&gt;0,SUM($N$20:N716)))</f>
        <v>0.86315095259260433</v>
      </c>
      <c r="P716" s="8" t="e">
        <f>IF(M716="","",IF(M716&gt;0,IF(O716&gt;#REF!,"STRIKE",IF(O716&lt;#REF!,"GOOD"))))</f>
        <v>#REF!</v>
      </c>
      <c r="S716" s="8">
        <f t="shared" si="30"/>
        <v>1214</v>
      </c>
      <c r="T716" t="s">
        <v>8195</v>
      </c>
      <c r="U716" s="10">
        <v>37363.919999999998</v>
      </c>
      <c r="V716" s="8" t="e">
        <f t="shared" si="31"/>
        <v>#REF!</v>
      </c>
      <c r="W716" t="str">
        <f t="shared" si="32"/>
        <v>STRIKE</v>
      </c>
    </row>
    <row r="717" spans="12:23" x14ac:dyDescent="0.25">
      <c r="L717" t="s">
        <v>10126</v>
      </c>
      <c r="M717" s="10">
        <v>83282.009999999995</v>
      </c>
      <c r="N717" s="13">
        <v>2.5613770474896375E-4</v>
      </c>
      <c r="O717" s="13">
        <f>IF(M717="","",IF(M717&gt;0,SUM($N$20:N717)))</f>
        <v>0.8634070902973533</v>
      </c>
      <c r="P717" s="8" t="e">
        <f>IF(M717="","",IF(M717&gt;0,IF(O717&gt;#REF!,"STRIKE",IF(O717&lt;#REF!,"GOOD"))))</f>
        <v>#REF!</v>
      </c>
      <c r="S717" s="8">
        <f t="shared" si="30"/>
        <v>1213</v>
      </c>
      <c r="T717" t="s">
        <v>6655</v>
      </c>
      <c r="U717" s="10">
        <v>37380.44</v>
      </c>
      <c r="V717" s="8" t="e">
        <f t="shared" si="31"/>
        <v>#REF!</v>
      </c>
      <c r="W717" t="str">
        <f t="shared" si="32"/>
        <v>STRIKE</v>
      </c>
    </row>
    <row r="718" spans="12:23" x14ac:dyDescent="0.25">
      <c r="L718" t="s">
        <v>6856</v>
      </c>
      <c r="M718" s="10">
        <v>83066.080000000002</v>
      </c>
      <c r="N718" s="13">
        <v>2.5547360196630464E-4</v>
      </c>
      <c r="O718" s="13">
        <f>IF(M718="","",IF(M718&gt;0,SUM($N$20:N718)))</f>
        <v>0.86366256389931961</v>
      </c>
      <c r="P718" s="8" t="e">
        <f>IF(M718="","",IF(M718&gt;0,IF(O718&gt;#REF!,"STRIKE",IF(O718&lt;#REF!,"GOOD"))))</f>
        <v>#REF!</v>
      </c>
      <c r="S718" s="8">
        <f t="shared" si="30"/>
        <v>1212</v>
      </c>
      <c r="T718" t="s">
        <v>6960</v>
      </c>
      <c r="U718" s="10">
        <v>37383.839999999997</v>
      </c>
      <c r="V718" s="8" t="e">
        <f t="shared" si="31"/>
        <v>#REF!</v>
      </c>
      <c r="W718" t="str">
        <f t="shared" si="32"/>
        <v>STRIKE</v>
      </c>
    </row>
    <row r="719" spans="12:23" x14ac:dyDescent="0.25">
      <c r="L719" t="s">
        <v>9350</v>
      </c>
      <c r="M719" s="10">
        <v>83034.490000000005</v>
      </c>
      <c r="N719" s="13">
        <v>2.5537644544843218E-4</v>
      </c>
      <c r="O719" s="13">
        <f>IF(M719="","",IF(M719&gt;0,SUM($N$20:N719)))</f>
        <v>0.8639179403447681</v>
      </c>
      <c r="P719" s="8" t="e">
        <f>IF(M719="","",IF(M719&gt;0,IF(O719&gt;#REF!,"STRIKE",IF(O719&lt;#REF!,"GOOD"))))</f>
        <v>#REF!</v>
      </c>
      <c r="S719" s="8">
        <f t="shared" si="30"/>
        <v>1211</v>
      </c>
      <c r="T719" t="s">
        <v>9732</v>
      </c>
      <c r="U719" s="10">
        <v>37401.379999999997</v>
      </c>
      <c r="V719" s="8" t="e">
        <f t="shared" si="31"/>
        <v>#REF!</v>
      </c>
      <c r="W719" t="str">
        <f t="shared" si="32"/>
        <v>STRIKE</v>
      </c>
    </row>
    <row r="720" spans="12:23" x14ac:dyDescent="0.25">
      <c r="L720" t="s">
        <v>7617</v>
      </c>
      <c r="M720" s="10">
        <v>82730.720000000001</v>
      </c>
      <c r="N720" s="13">
        <v>2.5444218665026443E-4</v>
      </c>
      <c r="O720" s="13">
        <f>IF(M720="","",IF(M720&gt;0,SUM($N$20:N720)))</f>
        <v>0.86417238253141837</v>
      </c>
      <c r="P720" s="8" t="e">
        <f>IF(M720="","",IF(M720&gt;0,IF(O720&gt;#REF!,"STRIKE",IF(O720&lt;#REF!,"GOOD"))))</f>
        <v>#REF!</v>
      </c>
      <c r="S720" s="8">
        <f t="shared" si="30"/>
        <v>1210</v>
      </c>
      <c r="T720" t="s">
        <v>9699</v>
      </c>
      <c r="U720" s="10">
        <v>37451.760000000002</v>
      </c>
      <c r="V720" s="8" t="e">
        <f t="shared" si="31"/>
        <v>#REF!</v>
      </c>
      <c r="W720" t="str">
        <f t="shared" si="32"/>
        <v>STRIKE</v>
      </c>
    </row>
    <row r="721" spans="12:23" x14ac:dyDescent="0.25">
      <c r="L721" t="s">
        <v>6681</v>
      </c>
      <c r="M721" s="10">
        <v>82727.199999999997</v>
      </c>
      <c r="N721" s="13">
        <v>2.5443136072614568E-4</v>
      </c>
      <c r="O721" s="13">
        <f>IF(M721="","",IF(M721&gt;0,SUM($N$20:N721)))</f>
        <v>0.86442681389214449</v>
      </c>
      <c r="P721" s="8" t="e">
        <f>IF(M721="","",IF(M721&gt;0,IF(O721&gt;#REF!,"STRIKE",IF(O721&lt;#REF!,"GOOD"))))</f>
        <v>#REF!</v>
      </c>
      <c r="S721" s="8">
        <f t="shared" si="30"/>
        <v>1209</v>
      </c>
      <c r="T721" t="s">
        <v>9177</v>
      </c>
      <c r="U721" s="10">
        <v>37493.339999999997</v>
      </c>
      <c r="V721" s="8" t="e">
        <f t="shared" si="31"/>
        <v>#REF!</v>
      </c>
      <c r="W721" t="str">
        <f t="shared" si="32"/>
        <v>STRIKE</v>
      </c>
    </row>
    <row r="722" spans="12:23" x14ac:dyDescent="0.25">
      <c r="L722" t="s">
        <v>7406</v>
      </c>
      <c r="M722" s="10">
        <v>82380.479999999996</v>
      </c>
      <c r="N722" s="13">
        <v>2.5336500720044957E-4</v>
      </c>
      <c r="O722" s="13">
        <f>IF(M722="","",IF(M722&gt;0,SUM($N$20:N722)))</f>
        <v>0.8646801788993449</v>
      </c>
      <c r="P722" s="8" t="e">
        <f>IF(M722="","",IF(M722&gt;0,IF(O722&gt;#REF!,"STRIKE",IF(O722&lt;#REF!,"GOOD"))))</f>
        <v>#REF!</v>
      </c>
      <c r="S722" s="8">
        <f t="shared" si="30"/>
        <v>1208</v>
      </c>
      <c r="T722" t="s">
        <v>8967</v>
      </c>
      <c r="U722" s="10">
        <v>37572.32</v>
      </c>
      <c r="V722" s="8" t="e">
        <f t="shared" si="31"/>
        <v>#REF!</v>
      </c>
      <c r="W722" t="str">
        <f t="shared" si="32"/>
        <v>STRIKE</v>
      </c>
    </row>
    <row r="723" spans="12:23" x14ac:dyDescent="0.25">
      <c r="L723" t="s">
        <v>7791</v>
      </c>
      <c r="M723" s="10">
        <v>82257.11</v>
      </c>
      <c r="N723" s="13">
        <v>2.5298557701336738E-4</v>
      </c>
      <c r="O723" s="13">
        <f>IF(M723="","",IF(M723&gt;0,SUM($N$20:N723)))</f>
        <v>0.86493316447635826</v>
      </c>
      <c r="P723" s="8" t="e">
        <f>IF(M723="","",IF(M723&gt;0,IF(O723&gt;#REF!,"STRIKE",IF(O723&lt;#REF!,"GOOD"))))</f>
        <v>#REF!</v>
      </c>
      <c r="S723" s="8">
        <f t="shared" si="30"/>
        <v>1207</v>
      </c>
      <c r="T723" t="s">
        <v>7831</v>
      </c>
      <c r="U723" s="10">
        <v>37635.24</v>
      </c>
      <c r="V723" s="8" t="e">
        <f t="shared" si="31"/>
        <v>#REF!</v>
      </c>
      <c r="W723" t="str">
        <f t="shared" si="32"/>
        <v>STRIKE</v>
      </c>
    </row>
    <row r="724" spans="12:23" x14ac:dyDescent="0.25">
      <c r="L724" t="s">
        <v>7747</v>
      </c>
      <c r="M724" s="10">
        <v>82251.09</v>
      </c>
      <c r="N724" s="13">
        <v>2.5296706222268701E-4</v>
      </c>
      <c r="O724" s="13">
        <f>IF(M724="","",IF(M724&gt;0,SUM($N$20:N724)))</f>
        <v>0.86518613153858093</v>
      </c>
      <c r="P724" s="8" t="e">
        <f>IF(M724="","",IF(M724&gt;0,IF(O724&gt;#REF!,"STRIKE",IF(O724&lt;#REF!,"GOOD"))))</f>
        <v>#REF!</v>
      </c>
      <c r="S724" s="8">
        <f t="shared" ref="S724:S787" si="33">IFERROR(_xlfn.RANK.AVG(U724,$U$20:$U$1048576),"")</f>
        <v>1206</v>
      </c>
      <c r="T724" t="s">
        <v>10438</v>
      </c>
      <c r="U724" s="10">
        <v>37663.300000000003</v>
      </c>
      <c r="V724" s="8" t="e">
        <f t="shared" ref="V724:V787" si="34">IF(S724="","",IF(S724&lt;&gt;"",IF(S724&gt;$T$16,"STRIKE",IF(S724&lt;$T$16,"GOOD"))))</f>
        <v>#REF!</v>
      </c>
      <c r="W724" t="str">
        <f t="shared" ref="W724:W787" si="35">IF(S724="","",IF(S724&lt;&gt;"",IF(U724&lt;$U$16,"STRIKE",IF(U724&gt;=$U$16,"GOOD"))))</f>
        <v>STRIKE</v>
      </c>
    </row>
    <row r="725" spans="12:23" x14ac:dyDescent="0.25">
      <c r="L725" t="s">
        <v>10446</v>
      </c>
      <c r="M725" s="10">
        <v>81983.83</v>
      </c>
      <c r="N725" s="13">
        <v>2.5214509163178501E-4</v>
      </c>
      <c r="O725" s="13">
        <f>IF(M725="","",IF(M725&gt;0,SUM($N$20:N725)))</f>
        <v>0.86543827663021267</v>
      </c>
      <c r="P725" s="8" t="e">
        <f>IF(M725="","",IF(M725&gt;0,IF(O725&gt;#REF!,"STRIKE",IF(O725&lt;#REF!,"GOOD"))))</f>
        <v>#REF!</v>
      </c>
      <c r="S725" s="8">
        <f t="shared" si="33"/>
        <v>1205</v>
      </c>
      <c r="T725" t="s">
        <v>7148</v>
      </c>
      <c r="U725" s="10">
        <v>37665.599999999999</v>
      </c>
      <c r="V725" s="8" t="e">
        <f t="shared" si="34"/>
        <v>#REF!</v>
      </c>
      <c r="W725" t="str">
        <f t="shared" si="35"/>
        <v>STRIKE</v>
      </c>
    </row>
    <row r="726" spans="12:23" x14ac:dyDescent="0.25">
      <c r="L726" t="s">
        <v>10411</v>
      </c>
      <c r="M726" s="10">
        <v>81951.64</v>
      </c>
      <c r="N726" s="13">
        <v>2.5204608978593776E-4</v>
      </c>
      <c r="O726" s="13">
        <f>IF(M726="","",IF(M726&gt;0,SUM($N$20:N726)))</f>
        <v>0.86569032271999857</v>
      </c>
      <c r="P726" s="8" t="e">
        <f>IF(M726="","",IF(M726&gt;0,IF(O726&gt;#REF!,"STRIKE",IF(O726&lt;#REF!,"GOOD"))))</f>
        <v>#REF!</v>
      </c>
      <c r="S726" s="8">
        <f t="shared" si="33"/>
        <v>1204</v>
      </c>
      <c r="T726" t="s">
        <v>7113</v>
      </c>
      <c r="U726" s="10">
        <v>37710.959999999999</v>
      </c>
      <c r="V726" s="8" t="e">
        <f t="shared" si="34"/>
        <v>#REF!</v>
      </c>
      <c r="W726" t="str">
        <f t="shared" si="35"/>
        <v>STRIKE</v>
      </c>
    </row>
    <row r="727" spans="12:23" x14ac:dyDescent="0.25">
      <c r="L727" t="s">
        <v>9439</v>
      </c>
      <c r="M727" s="10">
        <v>81726.399999999994</v>
      </c>
      <c r="N727" s="13">
        <v>2.5135335366420323E-4</v>
      </c>
      <c r="O727" s="13">
        <f>IF(M727="","",IF(M727&gt;0,SUM($N$20:N727)))</f>
        <v>0.86594167607366279</v>
      </c>
      <c r="P727" s="8" t="e">
        <f>IF(M727="","",IF(M727&gt;0,IF(O727&gt;#REF!,"STRIKE",IF(O727&lt;#REF!,"GOOD"))))</f>
        <v>#REF!</v>
      </c>
      <c r="S727" s="8">
        <f t="shared" si="33"/>
        <v>1203</v>
      </c>
      <c r="T727" t="s">
        <v>7769</v>
      </c>
      <c r="U727" s="10">
        <v>37720.800000000003</v>
      </c>
      <c r="V727" s="8" t="e">
        <f t="shared" si="34"/>
        <v>#REF!</v>
      </c>
      <c r="W727" t="str">
        <f t="shared" si="35"/>
        <v>STRIKE</v>
      </c>
    </row>
    <row r="728" spans="12:23" x14ac:dyDescent="0.25">
      <c r="L728" t="s">
        <v>7310</v>
      </c>
      <c r="M728" s="10">
        <v>81639.350000000006</v>
      </c>
      <c r="N728" s="13">
        <v>2.5108562733052809E-4</v>
      </c>
      <c r="O728" s="13">
        <f>IF(M728="","",IF(M728&gt;0,SUM($N$20:N728)))</f>
        <v>0.86619276170099335</v>
      </c>
      <c r="P728" s="8" t="e">
        <f>IF(M728="","",IF(M728&gt;0,IF(O728&gt;#REF!,"STRIKE",IF(O728&lt;#REF!,"GOOD"))))</f>
        <v>#REF!</v>
      </c>
      <c r="S728" s="8">
        <f t="shared" si="33"/>
        <v>1202</v>
      </c>
      <c r="T728" t="s">
        <v>7266</v>
      </c>
      <c r="U728" s="10">
        <v>37740.300000000003</v>
      </c>
      <c r="V728" s="8" t="e">
        <f t="shared" si="34"/>
        <v>#REF!</v>
      </c>
      <c r="W728" t="str">
        <f t="shared" si="35"/>
        <v>STRIKE</v>
      </c>
    </row>
    <row r="729" spans="12:23" x14ac:dyDescent="0.25">
      <c r="L729" t="s">
        <v>8407</v>
      </c>
      <c r="M729" s="10">
        <v>81621.600000000006</v>
      </c>
      <c r="N729" s="13">
        <v>2.5103103637794067E-4</v>
      </c>
      <c r="O729" s="13">
        <f>IF(M729="","",IF(M729&gt;0,SUM($N$20:N729)))</f>
        <v>0.86644379273737127</v>
      </c>
      <c r="P729" s="8" t="e">
        <f>IF(M729="","",IF(M729&gt;0,IF(O729&gt;#REF!,"STRIKE",IF(O729&lt;#REF!,"GOOD"))))</f>
        <v>#REF!</v>
      </c>
      <c r="S729" s="8">
        <f t="shared" si="33"/>
        <v>1201</v>
      </c>
      <c r="T729" t="s">
        <v>8913</v>
      </c>
      <c r="U729" s="10">
        <v>37846.28</v>
      </c>
      <c r="V729" s="8" t="e">
        <f t="shared" si="34"/>
        <v>#REF!</v>
      </c>
      <c r="W729" t="str">
        <f t="shared" si="35"/>
        <v>STRIKE</v>
      </c>
    </row>
    <row r="730" spans="12:23" x14ac:dyDescent="0.25">
      <c r="L730" t="s">
        <v>7619</v>
      </c>
      <c r="M730" s="10">
        <v>81513.19</v>
      </c>
      <c r="N730" s="13">
        <v>2.5069761636836317E-4</v>
      </c>
      <c r="O730" s="13">
        <f>IF(M730="","",IF(M730&gt;0,SUM($N$20:N730)))</f>
        <v>0.86669449035373958</v>
      </c>
      <c r="P730" s="8" t="e">
        <f>IF(M730="","",IF(M730&gt;0,IF(O730&gt;#REF!,"STRIKE",IF(O730&lt;#REF!,"GOOD"))))</f>
        <v>#REF!</v>
      </c>
      <c r="S730" s="8">
        <f t="shared" si="33"/>
        <v>1200</v>
      </c>
      <c r="T730" t="s">
        <v>7029</v>
      </c>
      <c r="U730" s="10">
        <v>37992.120000000003</v>
      </c>
      <c r="V730" s="8" t="e">
        <f t="shared" si="34"/>
        <v>#REF!</v>
      </c>
      <c r="W730" t="str">
        <f t="shared" si="35"/>
        <v>STRIKE</v>
      </c>
    </row>
    <row r="731" spans="12:23" x14ac:dyDescent="0.25">
      <c r="L731" t="s">
        <v>7457</v>
      </c>
      <c r="M731" s="10">
        <v>81488.789999999994</v>
      </c>
      <c r="N731" s="13">
        <v>2.5062257303072187E-4</v>
      </c>
      <c r="O731" s="13">
        <f>IF(M731="","",IF(M731&gt;0,SUM($N$20:N731)))</f>
        <v>0.86694511292677034</v>
      </c>
      <c r="P731" s="8" t="e">
        <f>IF(M731="","",IF(M731&gt;0,IF(O731&gt;#REF!,"STRIKE",IF(O731&lt;#REF!,"GOOD"))))</f>
        <v>#REF!</v>
      </c>
      <c r="S731" s="8">
        <f t="shared" si="33"/>
        <v>1199</v>
      </c>
      <c r="T731" t="s">
        <v>10112</v>
      </c>
      <c r="U731" s="10">
        <v>37994.879999999997</v>
      </c>
      <c r="V731" s="8" t="e">
        <f t="shared" si="34"/>
        <v>#REF!</v>
      </c>
      <c r="W731" t="str">
        <f t="shared" si="35"/>
        <v>STRIKE</v>
      </c>
    </row>
    <row r="732" spans="12:23" x14ac:dyDescent="0.25">
      <c r="L732" t="s">
        <v>10153</v>
      </c>
      <c r="M732" s="10">
        <v>81290.37</v>
      </c>
      <c r="N732" s="13">
        <v>2.5001232306946027E-4</v>
      </c>
      <c r="O732" s="13">
        <f>IF(M732="","",IF(M732&gt;0,SUM($N$20:N732)))</f>
        <v>0.86719512524983977</v>
      </c>
      <c r="P732" s="8" t="e">
        <f>IF(M732="","",IF(M732&gt;0,IF(O732&gt;#REF!,"STRIKE",IF(O732&lt;#REF!,"GOOD"))))</f>
        <v>#REF!</v>
      </c>
      <c r="S732" s="8">
        <f t="shared" si="33"/>
        <v>1198</v>
      </c>
      <c r="T732" t="s">
        <v>6742</v>
      </c>
      <c r="U732" s="10">
        <v>37998.959999999999</v>
      </c>
      <c r="V732" s="8" t="e">
        <f t="shared" si="34"/>
        <v>#REF!</v>
      </c>
      <c r="W732" t="str">
        <f t="shared" si="35"/>
        <v>STRIKE</v>
      </c>
    </row>
    <row r="733" spans="12:23" x14ac:dyDescent="0.25">
      <c r="L733" t="s">
        <v>7264</v>
      </c>
      <c r="M733" s="10">
        <v>81152.44</v>
      </c>
      <c r="N733" s="13">
        <v>2.4958811292352331E-4</v>
      </c>
      <c r="O733" s="13">
        <f>IF(M733="","",IF(M733&gt;0,SUM($N$20:N733)))</f>
        <v>0.8674447133627633</v>
      </c>
      <c r="P733" s="8" t="e">
        <f>IF(M733="","",IF(M733&gt;0,IF(O733&gt;#REF!,"STRIKE",IF(O733&lt;#REF!,"GOOD"))))</f>
        <v>#REF!</v>
      </c>
      <c r="S733" s="8">
        <f t="shared" si="33"/>
        <v>1197</v>
      </c>
      <c r="T733" t="s">
        <v>7721</v>
      </c>
      <c r="U733" s="10">
        <v>38035.199999999997</v>
      </c>
      <c r="V733" s="8" t="e">
        <f t="shared" si="34"/>
        <v>#REF!</v>
      </c>
      <c r="W733" t="str">
        <f t="shared" si="35"/>
        <v>STRIKE</v>
      </c>
    </row>
    <row r="734" spans="12:23" x14ac:dyDescent="0.25">
      <c r="L734" t="s">
        <v>7971</v>
      </c>
      <c r="M734" s="10">
        <v>81083.679999999993</v>
      </c>
      <c r="N734" s="13">
        <v>2.4937663833761285E-4</v>
      </c>
      <c r="O734" s="13">
        <f>IF(M734="","",IF(M734&gt;0,SUM($N$20:N734)))</f>
        <v>0.86769409000110087</v>
      </c>
      <c r="P734" s="8" t="e">
        <f>IF(M734="","",IF(M734&gt;0,IF(O734&gt;#REF!,"STRIKE",IF(O734&lt;#REF!,"GOOD"))))</f>
        <v>#REF!</v>
      </c>
      <c r="S734" s="8">
        <f t="shared" si="33"/>
        <v>1196</v>
      </c>
      <c r="T734" t="s">
        <v>8505</v>
      </c>
      <c r="U734" s="10">
        <v>38052.639999999999</v>
      </c>
      <c r="V734" s="8" t="e">
        <f t="shared" si="34"/>
        <v>#REF!</v>
      </c>
      <c r="W734" t="str">
        <f t="shared" si="35"/>
        <v>STRIKE</v>
      </c>
    </row>
    <row r="735" spans="12:23" x14ac:dyDescent="0.25">
      <c r="L735" t="s">
        <v>8091</v>
      </c>
      <c r="M735" s="10">
        <v>81030.240000000005</v>
      </c>
      <c r="N735" s="13">
        <v>2.4921228112599196E-4</v>
      </c>
      <c r="O735" s="13">
        <f>IF(M735="","",IF(M735&gt;0,SUM($N$20:N735)))</f>
        <v>0.86794330228222683</v>
      </c>
      <c r="P735" s="8" t="e">
        <f>IF(M735="","",IF(M735&gt;0,IF(O735&gt;#REF!,"STRIKE",IF(O735&lt;#REF!,"GOOD"))))</f>
        <v>#REF!</v>
      </c>
      <c r="S735" s="8">
        <f t="shared" si="33"/>
        <v>1195</v>
      </c>
      <c r="T735" t="s">
        <v>7847</v>
      </c>
      <c r="U735" s="10">
        <v>38062.29</v>
      </c>
      <c r="V735" s="8" t="e">
        <f t="shared" si="34"/>
        <v>#REF!</v>
      </c>
      <c r="W735" t="str">
        <f t="shared" si="35"/>
        <v>STRIKE</v>
      </c>
    </row>
    <row r="736" spans="12:23" x14ac:dyDescent="0.25">
      <c r="L736" t="s">
        <v>9566</v>
      </c>
      <c r="M736" s="10">
        <v>80921.279999999999</v>
      </c>
      <c r="N736" s="13">
        <v>2.4887716956577087E-4</v>
      </c>
      <c r="O736" s="13">
        <f>IF(M736="","",IF(M736&gt;0,SUM($N$20:N736)))</f>
        <v>0.86819217945179261</v>
      </c>
      <c r="P736" s="8" t="e">
        <f>IF(M736="","",IF(M736&gt;0,IF(O736&gt;#REF!,"STRIKE",IF(O736&lt;#REF!,"GOOD"))))</f>
        <v>#REF!</v>
      </c>
      <c r="S736" s="8">
        <f t="shared" si="33"/>
        <v>1194</v>
      </c>
      <c r="T736" t="s">
        <v>6526</v>
      </c>
      <c r="U736" s="10">
        <v>38210.42</v>
      </c>
      <c r="V736" s="8" t="e">
        <f t="shared" si="34"/>
        <v>#REF!</v>
      </c>
      <c r="W736" t="str">
        <f t="shared" si="35"/>
        <v>STRIKE</v>
      </c>
    </row>
    <row r="737" spans="12:23" x14ac:dyDescent="0.25">
      <c r="L737" t="s">
        <v>8955</v>
      </c>
      <c r="M737" s="10">
        <v>80918.64</v>
      </c>
      <c r="N737" s="13">
        <v>2.4886905012268181E-4</v>
      </c>
      <c r="O737" s="13">
        <f>IF(M737="","",IF(M737&gt;0,SUM($N$20:N737)))</f>
        <v>0.86844104850191528</v>
      </c>
      <c r="P737" s="8" t="e">
        <f>IF(M737="","",IF(M737&gt;0,IF(O737&gt;#REF!,"STRIKE",IF(O737&lt;#REF!,"GOOD"))))</f>
        <v>#REF!</v>
      </c>
      <c r="S737" s="8">
        <f t="shared" si="33"/>
        <v>1193</v>
      </c>
      <c r="T737" t="s">
        <v>7999</v>
      </c>
      <c r="U737" s="10">
        <v>38226</v>
      </c>
      <c r="V737" s="8" t="e">
        <f t="shared" si="34"/>
        <v>#REF!</v>
      </c>
      <c r="W737" t="str">
        <f t="shared" si="35"/>
        <v>STRIKE</v>
      </c>
    </row>
    <row r="738" spans="12:23" x14ac:dyDescent="0.25">
      <c r="L738" t="s">
        <v>9249</v>
      </c>
      <c r="M738" s="10">
        <v>80891.520000000004</v>
      </c>
      <c r="N738" s="13">
        <v>2.4878564129822151E-4</v>
      </c>
      <c r="O738" s="13">
        <f>IF(M738="","",IF(M738&gt;0,SUM($N$20:N738)))</f>
        <v>0.86868983414321355</v>
      </c>
      <c r="P738" s="8" t="e">
        <f>IF(M738="","",IF(M738&gt;0,IF(O738&gt;#REF!,"STRIKE",IF(O738&lt;#REF!,"GOOD"))))</f>
        <v>#REF!</v>
      </c>
      <c r="S738" s="8">
        <f t="shared" si="33"/>
        <v>1192</v>
      </c>
      <c r="T738" t="s">
        <v>8446</v>
      </c>
      <c r="U738" s="10">
        <v>38275.199999999997</v>
      </c>
      <c r="V738" s="8" t="e">
        <f t="shared" si="34"/>
        <v>#REF!</v>
      </c>
      <c r="W738" t="str">
        <f t="shared" si="35"/>
        <v>STRIKE</v>
      </c>
    </row>
    <row r="739" spans="12:23" x14ac:dyDescent="0.25">
      <c r="L739" t="s">
        <v>7498</v>
      </c>
      <c r="M739" s="10">
        <v>80752.850000000006</v>
      </c>
      <c r="N739" s="13">
        <v>2.4835915524778232E-4</v>
      </c>
      <c r="O739" s="13">
        <f>IF(M739="","",IF(M739&gt;0,SUM($N$20:N739)))</f>
        <v>0.86893819329846134</v>
      </c>
      <c r="P739" s="8" t="e">
        <f>IF(M739="","",IF(M739&gt;0,IF(O739&gt;#REF!,"STRIKE",IF(O739&lt;#REF!,"GOOD"))))</f>
        <v>#REF!</v>
      </c>
      <c r="S739" s="8">
        <f t="shared" si="33"/>
        <v>1191</v>
      </c>
      <c r="T739" t="s">
        <v>9484</v>
      </c>
      <c r="U739" s="10">
        <v>38334.32</v>
      </c>
      <c r="V739" s="8" t="e">
        <f t="shared" si="34"/>
        <v>#REF!</v>
      </c>
      <c r="W739" t="str">
        <f t="shared" si="35"/>
        <v>STRIKE</v>
      </c>
    </row>
    <row r="740" spans="12:23" x14ac:dyDescent="0.25">
      <c r="L740" t="s">
        <v>7663</v>
      </c>
      <c r="M740" s="10">
        <v>80499.039999999994</v>
      </c>
      <c r="N740" s="13">
        <v>2.475785507589817E-4</v>
      </c>
      <c r="O740" s="13">
        <f>IF(M740="","",IF(M740&gt;0,SUM($N$20:N740)))</f>
        <v>0.8691857718492203</v>
      </c>
      <c r="P740" s="8" t="e">
        <f>IF(M740="","",IF(M740&gt;0,IF(O740&gt;#REF!,"STRIKE",IF(O740&lt;#REF!,"GOOD"))))</f>
        <v>#REF!</v>
      </c>
      <c r="S740" s="8">
        <f t="shared" si="33"/>
        <v>1190</v>
      </c>
      <c r="T740" t="s">
        <v>10186</v>
      </c>
      <c r="U740" s="10">
        <v>38462.33</v>
      </c>
      <c r="V740" s="8" t="e">
        <f t="shared" si="34"/>
        <v>#REF!</v>
      </c>
      <c r="W740" t="str">
        <f t="shared" si="35"/>
        <v>STRIKE</v>
      </c>
    </row>
    <row r="741" spans="12:23" x14ac:dyDescent="0.25">
      <c r="L741" t="s">
        <v>8348</v>
      </c>
      <c r="M741" s="10">
        <v>80452.800000000003</v>
      </c>
      <c r="N741" s="13">
        <v>2.4743633748305823E-4</v>
      </c>
      <c r="O741" s="13">
        <f>IF(M741="","",IF(M741&gt;0,SUM($N$20:N741)))</f>
        <v>0.86943320818670333</v>
      </c>
      <c r="P741" s="8" t="e">
        <f>IF(M741="","",IF(M741&gt;0,IF(O741&gt;#REF!,"STRIKE",IF(O741&lt;#REF!,"GOOD"))))</f>
        <v>#REF!</v>
      </c>
      <c r="S741" s="8">
        <f t="shared" si="33"/>
        <v>1189</v>
      </c>
      <c r="T741" t="s">
        <v>7348</v>
      </c>
      <c r="U741" s="10">
        <v>38517.82</v>
      </c>
      <c r="V741" s="8" t="e">
        <f t="shared" si="34"/>
        <v>#REF!</v>
      </c>
      <c r="W741" t="str">
        <f t="shared" si="35"/>
        <v>STRIKE</v>
      </c>
    </row>
    <row r="742" spans="12:23" x14ac:dyDescent="0.25">
      <c r="L742" t="s">
        <v>9105</v>
      </c>
      <c r="M742" s="10">
        <v>80249.100000000006</v>
      </c>
      <c r="N742" s="13">
        <v>2.4680984863561855E-4</v>
      </c>
      <c r="O742" s="13">
        <f>IF(M742="","",IF(M742&gt;0,SUM($N$20:N742)))</f>
        <v>0.8696800180353389</v>
      </c>
      <c r="P742" s="8" t="e">
        <f>IF(M742="","",IF(M742&gt;0,IF(O742&gt;#REF!,"STRIKE",IF(O742&lt;#REF!,"GOOD"))))</f>
        <v>#REF!</v>
      </c>
      <c r="S742" s="8">
        <f t="shared" si="33"/>
        <v>1188</v>
      </c>
      <c r="T742" t="s">
        <v>9856</v>
      </c>
      <c r="U742" s="10">
        <v>38604.06</v>
      </c>
      <c r="V742" s="8" t="e">
        <f t="shared" si="34"/>
        <v>#REF!</v>
      </c>
      <c r="W742" t="str">
        <f t="shared" si="35"/>
        <v>STRIKE</v>
      </c>
    </row>
    <row r="743" spans="12:23" x14ac:dyDescent="0.25">
      <c r="L743" t="s">
        <v>9209</v>
      </c>
      <c r="M743" s="10">
        <v>80196.12</v>
      </c>
      <c r="N743" s="13">
        <v>2.466469061754449E-4</v>
      </c>
      <c r="O743" s="13">
        <f>IF(M743="","",IF(M743&gt;0,SUM($N$20:N743)))</f>
        <v>0.86992666494151438</v>
      </c>
      <c r="P743" s="8" t="e">
        <f>IF(M743="","",IF(M743&gt;0,IF(O743&gt;#REF!,"STRIKE",IF(O743&lt;#REF!,"GOOD"))))</f>
        <v>#REF!</v>
      </c>
      <c r="S743" s="8">
        <f t="shared" si="33"/>
        <v>1187</v>
      </c>
      <c r="T743" t="s">
        <v>6701</v>
      </c>
      <c r="U743" s="10">
        <v>38678.550000000003</v>
      </c>
      <c r="V743" s="8" t="e">
        <f t="shared" si="34"/>
        <v>#REF!</v>
      </c>
      <c r="W743" t="str">
        <f t="shared" si="35"/>
        <v>STRIKE</v>
      </c>
    </row>
    <row r="744" spans="12:23" x14ac:dyDescent="0.25">
      <c r="L744" t="s">
        <v>7482</v>
      </c>
      <c r="M744" s="10">
        <v>80073.38</v>
      </c>
      <c r="N744" s="13">
        <v>2.4626941358273628E-4</v>
      </c>
      <c r="O744" s="13">
        <f>IF(M744="","",IF(M744&gt;0,SUM($N$20:N744)))</f>
        <v>0.87017293435509713</v>
      </c>
      <c r="P744" s="8" t="e">
        <f>IF(M744="","",IF(M744&gt;0,IF(O744&gt;#REF!,"STRIKE",IF(O744&lt;#REF!,"GOOD"))))</f>
        <v>#REF!</v>
      </c>
      <c r="S744" s="8">
        <f t="shared" si="33"/>
        <v>1186</v>
      </c>
      <c r="T744" t="s">
        <v>9708</v>
      </c>
      <c r="U744" s="10">
        <v>38763.69</v>
      </c>
      <c r="V744" s="8" t="e">
        <f t="shared" si="34"/>
        <v>#REF!</v>
      </c>
      <c r="W744" t="str">
        <f t="shared" si="35"/>
        <v>STRIKE</v>
      </c>
    </row>
    <row r="745" spans="12:23" x14ac:dyDescent="0.25">
      <c r="L745" t="s">
        <v>7645</v>
      </c>
      <c r="M745" s="10">
        <v>79844.91</v>
      </c>
      <c r="N745" s="13">
        <v>2.4556674344540416E-4</v>
      </c>
      <c r="O745" s="13">
        <f>IF(M745="","",IF(M745&gt;0,SUM($N$20:N745)))</f>
        <v>0.87041850109854257</v>
      </c>
      <c r="P745" s="8" t="e">
        <f>IF(M745="","",IF(M745&gt;0,IF(O745&gt;#REF!,"STRIKE",IF(O745&lt;#REF!,"GOOD"))))</f>
        <v>#REF!</v>
      </c>
      <c r="S745" s="8">
        <f t="shared" si="33"/>
        <v>1185</v>
      </c>
      <c r="T745" t="s">
        <v>7823</v>
      </c>
      <c r="U745" s="10">
        <v>38764.559999999998</v>
      </c>
      <c r="V745" s="8" t="e">
        <f t="shared" si="34"/>
        <v>#REF!</v>
      </c>
      <c r="W745" t="str">
        <f t="shared" si="35"/>
        <v>STRIKE</v>
      </c>
    </row>
    <row r="746" spans="12:23" x14ac:dyDescent="0.25">
      <c r="L746" t="s">
        <v>8143</v>
      </c>
      <c r="M746" s="10">
        <v>79720.36</v>
      </c>
      <c r="N746" s="13">
        <v>2.4518368411330491E-4</v>
      </c>
      <c r="O746" s="13">
        <f>IF(M746="","",IF(M746&gt;0,SUM($N$20:N746)))</f>
        <v>0.87066368478265588</v>
      </c>
      <c r="P746" s="8" t="e">
        <f>IF(M746="","",IF(M746&gt;0,IF(O746&gt;#REF!,"STRIKE",IF(O746&lt;#REF!,"GOOD"))))</f>
        <v>#REF!</v>
      </c>
      <c r="S746" s="8">
        <f t="shared" si="33"/>
        <v>1184</v>
      </c>
      <c r="T746" t="s">
        <v>6877</v>
      </c>
      <c r="U746" s="10">
        <v>38792.080000000002</v>
      </c>
      <c r="V746" s="8" t="e">
        <f t="shared" si="34"/>
        <v>#REF!</v>
      </c>
      <c r="W746" t="str">
        <f t="shared" si="35"/>
        <v>STRIKE</v>
      </c>
    </row>
    <row r="747" spans="12:23" x14ac:dyDescent="0.25">
      <c r="L747" t="s">
        <v>7117</v>
      </c>
      <c r="M747" s="10">
        <v>79594.81</v>
      </c>
      <c r="N747" s="13">
        <v>2.4479754923458099E-4</v>
      </c>
      <c r="O747" s="13">
        <f>IF(M747="","",IF(M747&gt;0,SUM($N$20:N747)))</f>
        <v>0.87090848233189044</v>
      </c>
      <c r="P747" s="8" t="e">
        <f>IF(M747="","",IF(M747&gt;0,IF(O747&gt;#REF!,"STRIKE",IF(O747&lt;#REF!,"GOOD"))))</f>
        <v>#REF!</v>
      </c>
      <c r="S747" s="8">
        <f t="shared" si="33"/>
        <v>1183</v>
      </c>
      <c r="T747" t="s">
        <v>6812</v>
      </c>
      <c r="U747" s="10">
        <v>38795.870000000003</v>
      </c>
      <c r="V747" s="8" t="e">
        <f t="shared" si="34"/>
        <v>#REF!</v>
      </c>
      <c r="W747" t="str">
        <f t="shared" si="35"/>
        <v>STRIKE</v>
      </c>
    </row>
    <row r="748" spans="12:23" x14ac:dyDescent="0.25">
      <c r="L748" t="s">
        <v>7003</v>
      </c>
      <c r="M748" s="10">
        <v>79439.8</v>
      </c>
      <c r="N748" s="13">
        <v>2.4432080875229513E-4</v>
      </c>
      <c r="O748" s="13">
        <f>IF(M748="","",IF(M748&gt;0,SUM($N$20:N748)))</f>
        <v>0.8711528031406427</v>
      </c>
      <c r="P748" s="8" t="e">
        <f>IF(M748="","",IF(M748&gt;0,IF(O748&gt;#REF!,"STRIKE",IF(O748&lt;#REF!,"GOOD"))))</f>
        <v>#REF!</v>
      </c>
      <c r="S748" s="8">
        <f t="shared" si="33"/>
        <v>1182</v>
      </c>
      <c r="T748" t="s">
        <v>8581</v>
      </c>
      <c r="U748" s="10">
        <v>38892.51</v>
      </c>
      <c r="V748" s="8" t="e">
        <f t="shared" si="34"/>
        <v>#REF!</v>
      </c>
      <c r="W748" t="str">
        <f t="shared" si="35"/>
        <v>STRIKE</v>
      </c>
    </row>
    <row r="749" spans="12:23" x14ac:dyDescent="0.25">
      <c r="L749" t="s">
        <v>9512</v>
      </c>
      <c r="M749" s="10">
        <v>79265.100000000006</v>
      </c>
      <c r="N749" s="13">
        <v>2.4378351075697005E-4</v>
      </c>
      <c r="O749" s="13">
        <f>IF(M749="","",IF(M749&gt;0,SUM($N$20:N749)))</f>
        <v>0.87139658665139963</v>
      </c>
      <c r="P749" s="8" t="e">
        <f>IF(M749="","",IF(M749&gt;0,IF(O749&gt;#REF!,"STRIKE",IF(O749&lt;#REF!,"GOOD"))))</f>
        <v>#REF!</v>
      </c>
      <c r="S749" s="8">
        <f t="shared" si="33"/>
        <v>1181</v>
      </c>
      <c r="T749" t="s">
        <v>9238</v>
      </c>
      <c r="U749" s="10">
        <v>38992.199999999997</v>
      </c>
      <c r="V749" s="8" t="e">
        <f t="shared" si="34"/>
        <v>#REF!</v>
      </c>
      <c r="W749" t="str">
        <f t="shared" si="35"/>
        <v>STRIKE</v>
      </c>
    </row>
    <row r="750" spans="12:23" x14ac:dyDescent="0.25">
      <c r="L750" t="s">
        <v>6494</v>
      </c>
      <c r="M750" s="10">
        <v>78994.559999999998</v>
      </c>
      <c r="N750" s="13">
        <v>2.4295145237313918E-4</v>
      </c>
      <c r="O750" s="13">
        <f>IF(M750="","",IF(M750&gt;0,SUM($N$20:N750)))</f>
        <v>0.87163953810377282</v>
      </c>
      <c r="P750" s="8" t="e">
        <f>IF(M750="","",IF(M750&gt;0,IF(O750&gt;#REF!,"STRIKE",IF(O750&lt;#REF!,"GOOD"))))</f>
        <v>#REF!</v>
      </c>
      <c r="S750" s="8">
        <f t="shared" si="33"/>
        <v>1180</v>
      </c>
      <c r="T750" t="s">
        <v>9616</v>
      </c>
      <c r="U750" s="10">
        <v>39026.68</v>
      </c>
      <c r="V750" s="8" t="e">
        <f t="shared" si="34"/>
        <v>#REF!</v>
      </c>
      <c r="W750" t="str">
        <f t="shared" si="35"/>
        <v>STRIKE</v>
      </c>
    </row>
    <row r="751" spans="12:23" x14ac:dyDescent="0.25">
      <c r="L751" t="s">
        <v>7294</v>
      </c>
      <c r="M751" s="10">
        <v>78865.2</v>
      </c>
      <c r="N751" s="13">
        <v>2.425535996617754E-4</v>
      </c>
      <c r="O751" s="13">
        <f>IF(M751="","",IF(M751&gt;0,SUM($N$20:N751)))</f>
        <v>0.87188209170343456</v>
      </c>
      <c r="P751" s="8" t="e">
        <f>IF(M751="","",IF(M751&gt;0,IF(O751&gt;#REF!,"STRIKE",IF(O751&lt;#REF!,"GOOD"))))</f>
        <v>#REF!</v>
      </c>
      <c r="S751" s="8">
        <f t="shared" si="33"/>
        <v>1179</v>
      </c>
      <c r="T751" t="s">
        <v>6392</v>
      </c>
      <c r="U751" s="10">
        <v>39056.480000000003</v>
      </c>
      <c r="V751" s="8" t="e">
        <f t="shared" si="34"/>
        <v>#REF!</v>
      </c>
      <c r="W751" t="str">
        <f t="shared" si="35"/>
        <v>STRIKE</v>
      </c>
    </row>
    <row r="752" spans="12:23" x14ac:dyDescent="0.25">
      <c r="L752" t="s">
        <v>7809</v>
      </c>
      <c r="M752" s="10">
        <v>78403.679999999993</v>
      </c>
      <c r="N752" s="13">
        <v>2.4113417338357025E-4</v>
      </c>
      <c r="O752" s="13">
        <f>IF(M752="","",IF(M752&gt;0,SUM($N$20:N752)))</f>
        <v>0.87212322587681812</v>
      </c>
      <c r="P752" s="8" t="e">
        <f>IF(M752="","",IF(M752&gt;0,IF(O752&gt;#REF!,"STRIKE",IF(O752&lt;#REF!,"GOOD"))))</f>
        <v>#REF!</v>
      </c>
      <c r="S752" s="8">
        <f t="shared" si="33"/>
        <v>1178</v>
      </c>
      <c r="T752" t="s">
        <v>8549</v>
      </c>
      <c r="U752" s="10">
        <v>39100.769999999997</v>
      </c>
      <c r="V752" s="8" t="e">
        <f t="shared" si="34"/>
        <v>#REF!</v>
      </c>
      <c r="W752" t="str">
        <f t="shared" si="35"/>
        <v>STRIKE</v>
      </c>
    </row>
    <row r="753" spans="12:23" x14ac:dyDescent="0.25">
      <c r="L753" t="s">
        <v>6665</v>
      </c>
      <c r="M753" s="10">
        <v>78175.44</v>
      </c>
      <c r="N753" s="13">
        <v>2.4043221062196182E-4</v>
      </c>
      <c r="O753" s="13">
        <f>IF(M753="","",IF(M753&gt;0,SUM($N$20:N753)))</f>
        <v>0.8723636580874401</v>
      </c>
      <c r="P753" s="8" t="e">
        <f>IF(M753="","",IF(M753&gt;0,IF(O753&gt;#REF!,"STRIKE",IF(O753&lt;#REF!,"GOOD"))))</f>
        <v>#REF!</v>
      </c>
      <c r="S753" s="8">
        <f t="shared" si="33"/>
        <v>1177</v>
      </c>
      <c r="T753" t="s">
        <v>7314</v>
      </c>
      <c r="U753" s="10">
        <v>39126.720000000001</v>
      </c>
      <c r="V753" s="8" t="e">
        <f t="shared" si="34"/>
        <v>#REF!</v>
      </c>
      <c r="W753" t="str">
        <f t="shared" si="35"/>
        <v>STRIKE</v>
      </c>
    </row>
    <row r="754" spans="12:23" x14ac:dyDescent="0.25">
      <c r="L754" t="s">
        <v>8975</v>
      </c>
      <c r="M754" s="10">
        <v>78155.02</v>
      </c>
      <c r="N754" s="13">
        <v>2.4036940795988662E-4</v>
      </c>
      <c r="O754" s="13">
        <f>IF(M754="","",IF(M754&gt;0,SUM($N$20:N754)))</f>
        <v>0.8726040274954</v>
      </c>
      <c r="P754" s="8" t="e">
        <f>IF(M754="","",IF(M754&gt;0,IF(O754&gt;#REF!,"STRIKE",IF(O754&lt;#REF!,"GOOD"))))</f>
        <v>#REF!</v>
      </c>
      <c r="S754" s="8">
        <f t="shared" si="33"/>
        <v>1176</v>
      </c>
      <c r="T754" t="s">
        <v>10246</v>
      </c>
      <c r="U754" s="10">
        <v>39257.58</v>
      </c>
      <c r="V754" s="8" t="e">
        <f t="shared" si="34"/>
        <v>#REF!</v>
      </c>
      <c r="W754" t="str">
        <f t="shared" si="35"/>
        <v>STRIKE</v>
      </c>
    </row>
    <row r="755" spans="12:23" x14ac:dyDescent="0.25">
      <c r="L755" t="s">
        <v>7228</v>
      </c>
      <c r="M755" s="10">
        <v>77907.600000000006</v>
      </c>
      <c r="N755" s="13">
        <v>2.3960845621401753E-4</v>
      </c>
      <c r="O755" s="13">
        <f>IF(M755="","",IF(M755&gt;0,SUM($N$20:N755)))</f>
        <v>0.87284363595161407</v>
      </c>
      <c r="P755" s="8" t="e">
        <f>IF(M755="","",IF(M755&gt;0,IF(O755&gt;#REF!,"STRIKE",IF(O755&lt;#REF!,"GOOD"))))</f>
        <v>#REF!</v>
      </c>
      <c r="S755" s="8">
        <f t="shared" si="33"/>
        <v>1175</v>
      </c>
      <c r="T755" t="s">
        <v>7715</v>
      </c>
      <c r="U755" s="10">
        <v>39290.1</v>
      </c>
      <c r="V755" s="8" t="e">
        <f t="shared" si="34"/>
        <v>#REF!</v>
      </c>
      <c r="W755" t="str">
        <f t="shared" si="35"/>
        <v>STRIKE</v>
      </c>
    </row>
    <row r="756" spans="12:23" x14ac:dyDescent="0.25">
      <c r="L756" t="s">
        <v>9622</v>
      </c>
      <c r="M756" s="10">
        <v>77747.8</v>
      </c>
      <c r="N756" s="13">
        <v>2.391169838633996E-4</v>
      </c>
      <c r="O756" s="13">
        <f>IF(M756="","",IF(M756&gt;0,SUM($N$20:N756)))</f>
        <v>0.87308275293547744</v>
      </c>
      <c r="P756" s="8" t="e">
        <f>IF(M756="","",IF(M756&gt;0,IF(O756&gt;#REF!,"STRIKE",IF(O756&lt;#REF!,"GOOD"))))</f>
        <v>#REF!</v>
      </c>
      <c r="S756" s="8">
        <f t="shared" si="33"/>
        <v>1174</v>
      </c>
      <c r="T756" t="s">
        <v>10542</v>
      </c>
      <c r="U756" s="10">
        <v>39291.18</v>
      </c>
      <c r="V756" s="8" t="e">
        <f t="shared" si="34"/>
        <v>#REF!</v>
      </c>
      <c r="W756" t="str">
        <f t="shared" si="35"/>
        <v>STRIKE</v>
      </c>
    </row>
    <row r="757" spans="12:23" x14ac:dyDescent="0.25">
      <c r="L757" t="s">
        <v>10536</v>
      </c>
      <c r="M757" s="10">
        <v>77584.98</v>
      </c>
      <c r="N757" s="13">
        <v>2.3861622336197524E-4</v>
      </c>
      <c r="O757" s="13">
        <f>IF(M757="","",IF(M757&gt;0,SUM($N$20:N757)))</f>
        <v>0.8733213691588394</v>
      </c>
      <c r="P757" s="8" t="e">
        <f>IF(M757="","",IF(M757&gt;0,IF(O757&gt;#REF!,"STRIKE",IF(O757&lt;#REF!,"GOOD"))))</f>
        <v>#REF!</v>
      </c>
      <c r="S757" s="8">
        <f t="shared" si="33"/>
        <v>1173</v>
      </c>
      <c r="T757" t="s">
        <v>9851</v>
      </c>
      <c r="U757" s="10">
        <v>39358.080000000002</v>
      </c>
      <c r="V757" s="8" t="e">
        <f t="shared" si="34"/>
        <v>#REF!</v>
      </c>
      <c r="W757" t="str">
        <f t="shared" si="35"/>
        <v>STRIKE</v>
      </c>
    </row>
    <row r="758" spans="12:23" x14ac:dyDescent="0.25">
      <c r="L758" t="s">
        <v>7759</v>
      </c>
      <c r="M758" s="10">
        <v>77579.92</v>
      </c>
      <c r="N758" s="13">
        <v>2.3860066109605458E-4</v>
      </c>
      <c r="O758" s="13">
        <f>IF(M758="","",IF(M758&gt;0,SUM($N$20:N758)))</f>
        <v>0.87355996981993544</v>
      </c>
      <c r="P758" s="8" t="e">
        <f>IF(M758="","",IF(M758&gt;0,IF(O758&gt;#REF!,"STRIKE",IF(O758&lt;#REF!,"GOOD"))))</f>
        <v>#REF!</v>
      </c>
      <c r="S758" s="8">
        <f t="shared" si="33"/>
        <v>1172</v>
      </c>
      <c r="T758" t="s">
        <v>9583</v>
      </c>
      <c r="U758" s="10">
        <v>39535.199999999997</v>
      </c>
      <c r="V758" s="8" t="e">
        <f t="shared" si="34"/>
        <v>#REF!</v>
      </c>
      <c r="W758" t="str">
        <f t="shared" si="35"/>
        <v>STRIKE</v>
      </c>
    </row>
    <row r="759" spans="12:23" x14ac:dyDescent="0.25">
      <c r="L759" t="s">
        <v>7851</v>
      </c>
      <c r="M759" s="10">
        <v>77563.53</v>
      </c>
      <c r="N759" s="13">
        <v>2.3855025288687667E-4</v>
      </c>
      <c r="O759" s="13">
        <f>IF(M759="","",IF(M759&gt;0,SUM($N$20:N759)))</f>
        <v>0.87379852007282233</v>
      </c>
      <c r="P759" s="8" t="e">
        <f>IF(M759="","",IF(M759&gt;0,IF(O759&gt;#REF!,"STRIKE",IF(O759&lt;#REF!,"GOOD"))))</f>
        <v>#REF!</v>
      </c>
      <c r="S759" s="8">
        <f t="shared" si="33"/>
        <v>1171</v>
      </c>
      <c r="T759" t="s">
        <v>6984</v>
      </c>
      <c r="U759" s="10">
        <v>39537.97</v>
      </c>
      <c r="V759" s="8" t="e">
        <f t="shared" si="34"/>
        <v>#REF!</v>
      </c>
      <c r="W759" t="str">
        <f t="shared" si="35"/>
        <v>STRIKE</v>
      </c>
    </row>
    <row r="760" spans="12:23" x14ac:dyDescent="0.25">
      <c r="L760" t="s">
        <v>8205</v>
      </c>
      <c r="M760" s="10">
        <v>77500.800000000003</v>
      </c>
      <c r="N760" s="13">
        <v>2.3835732384711286E-4</v>
      </c>
      <c r="O760" s="13">
        <f>IF(M760="","",IF(M760&gt;0,SUM($N$20:N760)))</f>
        <v>0.87403687739666946</v>
      </c>
      <c r="P760" s="8" t="e">
        <f>IF(M760="","",IF(M760&gt;0,IF(O760&gt;#REF!,"STRIKE",IF(O760&lt;#REF!,"GOOD"))))</f>
        <v>#REF!</v>
      </c>
      <c r="S760" s="8">
        <f t="shared" si="33"/>
        <v>1170</v>
      </c>
      <c r="T760" t="s">
        <v>8276</v>
      </c>
      <c r="U760" s="10">
        <v>39670.230000000003</v>
      </c>
      <c r="V760" s="8" t="e">
        <f t="shared" si="34"/>
        <v>#REF!</v>
      </c>
      <c r="W760" t="str">
        <f t="shared" si="35"/>
        <v>STRIKE</v>
      </c>
    </row>
    <row r="761" spans="12:23" x14ac:dyDescent="0.25">
      <c r="L761" t="s">
        <v>9569</v>
      </c>
      <c r="M761" s="10">
        <v>77458.14</v>
      </c>
      <c r="N761" s="13">
        <v>2.3822612102810558E-4</v>
      </c>
      <c r="O761" s="13">
        <f>IF(M761="","",IF(M761&gt;0,SUM($N$20:N761)))</f>
        <v>0.87427510351769755</v>
      </c>
      <c r="P761" s="8" t="e">
        <f>IF(M761="","",IF(M761&gt;0,IF(O761&gt;#REF!,"STRIKE",IF(O761&lt;#REF!,"GOOD"))))</f>
        <v>#REF!</v>
      </c>
      <c r="S761" s="8">
        <f t="shared" si="33"/>
        <v>1169</v>
      </c>
      <c r="T761" t="s">
        <v>7447</v>
      </c>
      <c r="U761" s="10">
        <v>39788.400000000001</v>
      </c>
      <c r="V761" s="8" t="e">
        <f t="shared" si="34"/>
        <v>#REF!</v>
      </c>
      <c r="W761" t="str">
        <f t="shared" si="35"/>
        <v>STRIKE</v>
      </c>
    </row>
    <row r="762" spans="12:23" x14ac:dyDescent="0.25">
      <c r="L762" t="s">
        <v>8263</v>
      </c>
      <c r="M762" s="10">
        <v>77315.350000000006</v>
      </c>
      <c r="N762" s="13">
        <v>2.3778696372557284E-4</v>
      </c>
      <c r="O762" s="13">
        <f>IF(M762="","",IF(M762&gt;0,SUM($N$20:N762)))</f>
        <v>0.87451289048142311</v>
      </c>
      <c r="P762" s="8" t="e">
        <f>IF(M762="","",IF(M762&gt;0,IF(O762&gt;#REF!,"STRIKE",IF(O762&lt;#REF!,"GOOD"))))</f>
        <v>#REF!</v>
      </c>
      <c r="S762" s="8">
        <f t="shared" si="33"/>
        <v>1168</v>
      </c>
      <c r="T762" t="s">
        <v>7776</v>
      </c>
      <c r="U762" s="10">
        <v>39833.760000000002</v>
      </c>
      <c r="V762" s="8" t="e">
        <f t="shared" si="34"/>
        <v>#REF!</v>
      </c>
      <c r="W762" t="str">
        <f t="shared" si="35"/>
        <v>STRIKE</v>
      </c>
    </row>
    <row r="763" spans="12:23" x14ac:dyDescent="0.25">
      <c r="L763" t="s">
        <v>7474</v>
      </c>
      <c r="M763" s="10">
        <v>77193.600000000006</v>
      </c>
      <c r="N763" s="13">
        <v>2.374125159240226E-4</v>
      </c>
      <c r="O763" s="13">
        <f>IF(M763="","",IF(M763&gt;0,SUM($N$20:N763)))</f>
        <v>0.87475030299734713</v>
      </c>
      <c r="P763" s="8" t="e">
        <f>IF(M763="","",IF(M763&gt;0,IF(O763&gt;#REF!,"STRIKE",IF(O763&lt;#REF!,"GOOD"))))</f>
        <v>#REF!</v>
      </c>
      <c r="S763" s="8">
        <f t="shared" si="33"/>
        <v>1167</v>
      </c>
      <c r="T763" t="s">
        <v>9347</v>
      </c>
      <c r="U763" s="10">
        <v>39884.879999999997</v>
      </c>
      <c r="V763" s="8" t="e">
        <f t="shared" si="34"/>
        <v>#REF!</v>
      </c>
      <c r="W763" t="str">
        <f t="shared" si="35"/>
        <v>STRIKE</v>
      </c>
    </row>
    <row r="764" spans="12:23" x14ac:dyDescent="0.25">
      <c r="L764" t="s">
        <v>8766</v>
      </c>
      <c r="M764" s="10">
        <v>77129.22</v>
      </c>
      <c r="N764" s="13">
        <v>2.3721451223232808E-4</v>
      </c>
      <c r="O764" s="13">
        <f>IF(M764="","",IF(M764&gt;0,SUM($N$20:N764)))</f>
        <v>0.87498751750957948</v>
      </c>
      <c r="P764" s="8" t="e">
        <f>IF(M764="","",IF(M764&gt;0,IF(O764&gt;#REF!,"STRIKE",IF(O764&lt;#REF!,"GOOD"))))</f>
        <v>#REF!</v>
      </c>
      <c r="S764" s="8">
        <f t="shared" si="33"/>
        <v>1166</v>
      </c>
      <c r="T764" t="s">
        <v>7779</v>
      </c>
      <c r="U764" s="10">
        <v>40022.879999999997</v>
      </c>
      <c r="V764" s="8" t="e">
        <f t="shared" si="34"/>
        <v>#REF!</v>
      </c>
      <c r="W764" t="str">
        <f t="shared" si="35"/>
        <v>STRIKE</v>
      </c>
    </row>
    <row r="765" spans="12:23" x14ac:dyDescent="0.25">
      <c r="L765" t="s">
        <v>10707</v>
      </c>
      <c r="M765" s="10">
        <v>76900.11</v>
      </c>
      <c r="N765" s="13">
        <v>2.3650987374515618E-4</v>
      </c>
      <c r="O765" s="13">
        <f>IF(M765="","",IF(M765&gt;0,SUM($N$20:N765)))</f>
        <v>0.87522402738332461</v>
      </c>
      <c r="P765" s="8" t="e">
        <f>IF(M765="","",IF(M765&gt;0,IF(O765&gt;#REF!,"STRIKE",IF(O765&lt;#REF!,"GOOD"))))</f>
        <v>#REF!</v>
      </c>
      <c r="S765" s="8">
        <f t="shared" si="33"/>
        <v>1165</v>
      </c>
      <c r="T765" t="s">
        <v>8748</v>
      </c>
      <c r="U765" s="10">
        <v>40054.160000000003</v>
      </c>
      <c r="V765" s="8" t="e">
        <f t="shared" si="34"/>
        <v>#REF!</v>
      </c>
      <c r="W765" t="str">
        <f t="shared" si="35"/>
        <v>STRIKE</v>
      </c>
    </row>
    <row r="766" spans="12:23" x14ac:dyDescent="0.25">
      <c r="L766" t="s">
        <v>6520</v>
      </c>
      <c r="M766" s="10">
        <v>76728.960000000006</v>
      </c>
      <c r="N766" s="13">
        <v>2.359834939403486E-4</v>
      </c>
      <c r="O766" s="13">
        <f>IF(M766="","",IF(M766&gt;0,SUM($N$20:N766)))</f>
        <v>0.87546001087726499</v>
      </c>
      <c r="P766" s="8" t="e">
        <f>IF(M766="","",IF(M766&gt;0,IF(O766&gt;#REF!,"STRIKE",IF(O766&lt;#REF!,"GOOD"))))</f>
        <v>#REF!</v>
      </c>
      <c r="S766" s="8">
        <f t="shared" si="33"/>
        <v>1164</v>
      </c>
      <c r="T766" t="s">
        <v>7382</v>
      </c>
      <c r="U766" s="10">
        <v>40064.18</v>
      </c>
      <c r="V766" s="8" t="e">
        <f t="shared" si="34"/>
        <v>#REF!</v>
      </c>
      <c r="W766" t="str">
        <f t="shared" si="35"/>
        <v>STRIKE</v>
      </c>
    </row>
    <row r="767" spans="12:23" x14ac:dyDescent="0.25">
      <c r="L767" t="s">
        <v>9434</v>
      </c>
      <c r="M767" s="10">
        <v>76720.59</v>
      </c>
      <c r="N767" s="13">
        <v>2.3595775161510031E-4</v>
      </c>
      <c r="O767" s="13">
        <f>IF(M767="","",IF(M767&gt;0,SUM($N$20:N767)))</f>
        <v>0.87569596862888011</v>
      </c>
      <c r="P767" s="8" t="e">
        <f>IF(M767="","",IF(M767&gt;0,IF(O767&gt;#REF!,"STRIKE",IF(O767&lt;#REF!,"GOOD"))))</f>
        <v>#REF!</v>
      </c>
      <c r="S767" s="8">
        <f t="shared" si="33"/>
        <v>1163</v>
      </c>
      <c r="T767" t="s">
        <v>10129</v>
      </c>
      <c r="U767" s="10">
        <v>40191.360000000001</v>
      </c>
      <c r="V767" s="8" t="e">
        <f t="shared" si="34"/>
        <v>#REF!</v>
      </c>
      <c r="W767" t="str">
        <f t="shared" si="35"/>
        <v>STRIKE</v>
      </c>
    </row>
    <row r="768" spans="12:23" x14ac:dyDescent="0.25">
      <c r="L768" t="s">
        <v>7835</v>
      </c>
      <c r="M768" s="10">
        <v>76598.080000000002</v>
      </c>
      <c r="N768" s="13">
        <v>2.3558096639811533E-4</v>
      </c>
      <c r="O768" s="13">
        <f>IF(M768="","",IF(M768&gt;0,SUM($N$20:N768)))</f>
        <v>0.87593154959527819</v>
      </c>
      <c r="P768" s="8" t="e">
        <f>IF(M768="","",IF(M768&gt;0,IF(O768&gt;#REF!,"STRIKE",IF(O768&lt;#REF!,"GOOD"))))</f>
        <v>#REF!</v>
      </c>
      <c r="S768" s="8">
        <f t="shared" si="33"/>
        <v>1162</v>
      </c>
      <c r="T768" t="s">
        <v>7504</v>
      </c>
      <c r="U768" s="10">
        <v>40209.360000000001</v>
      </c>
      <c r="V768" s="8" t="e">
        <f t="shared" si="34"/>
        <v>#REF!</v>
      </c>
      <c r="W768" t="str">
        <f t="shared" si="35"/>
        <v>STRIKE</v>
      </c>
    </row>
    <row r="769" spans="12:23" x14ac:dyDescent="0.25">
      <c r="L769" t="s">
        <v>9655</v>
      </c>
      <c r="M769" s="10">
        <v>76593.33</v>
      </c>
      <c r="N769" s="13">
        <v>2.355663575516483E-4</v>
      </c>
      <c r="O769" s="13">
        <f>IF(M769="","",IF(M769&gt;0,SUM($N$20:N769)))</f>
        <v>0.87616711595282981</v>
      </c>
      <c r="P769" s="8" t="e">
        <f>IF(M769="","",IF(M769&gt;0,IF(O769&gt;#REF!,"STRIKE",IF(O769&lt;#REF!,"GOOD"))))</f>
        <v>#REF!</v>
      </c>
      <c r="S769" s="8">
        <f t="shared" si="33"/>
        <v>1161</v>
      </c>
      <c r="T769" t="s">
        <v>9702</v>
      </c>
      <c r="U769" s="10">
        <v>40434.25</v>
      </c>
      <c r="V769" s="8" t="e">
        <f t="shared" si="34"/>
        <v>#REF!</v>
      </c>
      <c r="W769" t="str">
        <f t="shared" si="35"/>
        <v>STRIKE</v>
      </c>
    </row>
    <row r="770" spans="12:23" x14ac:dyDescent="0.25">
      <c r="L770" t="s">
        <v>9884</v>
      </c>
      <c r="M770" s="10">
        <v>76500.03</v>
      </c>
      <c r="N770" s="13">
        <v>2.3527940905156911E-4</v>
      </c>
      <c r="O770" s="13">
        <f>IF(M770="","",IF(M770&gt;0,SUM($N$20:N770)))</f>
        <v>0.87640239536188136</v>
      </c>
      <c r="P770" s="8" t="e">
        <f>IF(M770="","",IF(M770&gt;0,IF(O770&gt;#REF!,"STRIKE",IF(O770&lt;#REF!,"GOOD"))))</f>
        <v>#REF!</v>
      </c>
      <c r="S770" s="8">
        <f t="shared" si="33"/>
        <v>1160</v>
      </c>
      <c r="T770" t="s">
        <v>10258</v>
      </c>
      <c r="U770" s="10">
        <v>40442.82</v>
      </c>
      <c r="V770" s="8" t="e">
        <f t="shared" si="34"/>
        <v>#REF!</v>
      </c>
      <c r="W770" t="str">
        <f t="shared" si="35"/>
        <v>STRIKE</v>
      </c>
    </row>
    <row r="771" spans="12:23" x14ac:dyDescent="0.25">
      <c r="L771" t="s">
        <v>9649</v>
      </c>
      <c r="M771" s="10">
        <v>76380.820000000007</v>
      </c>
      <c r="N771" s="13">
        <v>2.3491277313844548E-4</v>
      </c>
      <c r="O771" s="13">
        <f>IF(M771="","",IF(M771&gt;0,SUM($N$20:N771)))</f>
        <v>0.87663730813501983</v>
      </c>
      <c r="P771" s="8" t="e">
        <f>IF(M771="","",IF(M771&gt;0,IF(O771&gt;#REF!,"STRIKE",IF(O771&lt;#REF!,"GOOD"))))</f>
        <v>#REF!</v>
      </c>
      <c r="S771" s="8">
        <f t="shared" si="33"/>
        <v>1159</v>
      </c>
      <c r="T771" t="s">
        <v>6917</v>
      </c>
      <c r="U771" s="10">
        <v>40454.300000000003</v>
      </c>
      <c r="V771" s="8" t="e">
        <f t="shared" si="34"/>
        <v>#REF!</v>
      </c>
      <c r="W771" t="str">
        <f t="shared" si="35"/>
        <v>STRIKE</v>
      </c>
    </row>
    <row r="772" spans="12:23" x14ac:dyDescent="0.25">
      <c r="L772" t="s">
        <v>7368</v>
      </c>
      <c r="M772" s="10">
        <v>76253.58</v>
      </c>
      <c r="N772" s="13">
        <v>2.3452144058592591E-4</v>
      </c>
      <c r="O772" s="13">
        <f>IF(M772="","",IF(M772&gt;0,SUM($N$20:N772)))</f>
        <v>0.87687182957560572</v>
      </c>
      <c r="P772" s="8" t="e">
        <f>IF(M772="","",IF(M772&gt;0,IF(O772&gt;#REF!,"STRIKE",IF(O772&lt;#REF!,"GOOD"))))</f>
        <v>#REF!</v>
      </c>
      <c r="S772" s="8">
        <f t="shared" si="33"/>
        <v>1158</v>
      </c>
      <c r="T772" t="s">
        <v>9024</v>
      </c>
      <c r="U772" s="10">
        <v>40531.199999999997</v>
      </c>
      <c r="V772" s="8" t="e">
        <f t="shared" si="34"/>
        <v>#REF!</v>
      </c>
      <c r="W772" t="str">
        <f t="shared" si="35"/>
        <v>STRIKE</v>
      </c>
    </row>
    <row r="773" spans="12:23" x14ac:dyDescent="0.25">
      <c r="L773" t="s">
        <v>6611</v>
      </c>
      <c r="M773" s="10">
        <v>76057.570000000007</v>
      </c>
      <c r="N773" s="13">
        <v>2.339186026920297E-4</v>
      </c>
      <c r="O773" s="13">
        <f>IF(M773="","",IF(M773&gt;0,SUM($N$20:N773)))</f>
        <v>0.87710574817829778</v>
      </c>
      <c r="P773" s="8" t="e">
        <f>IF(M773="","",IF(M773&gt;0,IF(O773&gt;#REF!,"STRIKE",IF(O773&lt;#REF!,"GOOD"))))</f>
        <v>#REF!</v>
      </c>
      <c r="S773" s="8">
        <f t="shared" si="33"/>
        <v>1157</v>
      </c>
      <c r="T773" t="s">
        <v>8634</v>
      </c>
      <c r="U773" s="10">
        <v>40545.769999999997</v>
      </c>
      <c r="V773" s="8" t="e">
        <f t="shared" si="34"/>
        <v>#REF!</v>
      </c>
      <c r="W773" t="str">
        <f t="shared" si="35"/>
        <v>STRIKE</v>
      </c>
    </row>
    <row r="774" spans="12:23" x14ac:dyDescent="0.25">
      <c r="L774" t="s">
        <v>10341</v>
      </c>
      <c r="M774" s="10">
        <v>75734.399999999994</v>
      </c>
      <c r="N774" s="13">
        <v>2.3292467828934388E-4</v>
      </c>
      <c r="O774" s="13">
        <f>IF(M774="","",IF(M774&gt;0,SUM($N$20:N774)))</f>
        <v>0.87733867285658718</v>
      </c>
      <c r="P774" s="8" t="e">
        <f>IF(M774="","",IF(M774&gt;0,IF(O774&gt;#REF!,"STRIKE",IF(O774&lt;#REF!,"GOOD"))))</f>
        <v>#REF!</v>
      </c>
      <c r="S774" s="8">
        <f t="shared" si="33"/>
        <v>1156</v>
      </c>
      <c r="T774" t="s">
        <v>9886</v>
      </c>
      <c r="U774" s="10">
        <v>40579.269999999997</v>
      </c>
      <c r="V774" s="8" t="e">
        <f t="shared" si="34"/>
        <v>#REF!</v>
      </c>
      <c r="W774" t="str">
        <f t="shared" si="35"/>
        <v>STRIKE</v>
      </c>
    </row>
    <row r="775" spans="12:23" x14ac:dyDescent="0.25">
      <c r="L775" t="s">
        <v>8023</v>
      </c>
      <c r="M775" s="10">
        <v>74808.990000000005</v>
      </c>
      <c r="N775" s="13">
        <v>2.3007853668743325E-4</v>
      </c>
      <c r="O775" s="13">
        <f>IF(M775="","",IF(M775&gt;0,SUM($N$20:N775)))</f>
        <v>0.87756875139327462</v>
      </c>
      <c r="P775" s="8" t="e">
        <f>IF(M775="","",IF(M775&gt;0,IF(O775&gt;#REF!,"STRIKE",IF(O775&lt;#REF!,"GOOD"))))</f>
        <v>#REF!</v>
      </c>
      <c r="S775" s="8">
        <f t="shared" si="33"/>
        <v>1155</v>
      </c>
      <c r="T775" t="s">
        <v>10192</v>
      </c>
      <c r="U775" s="10">
        <v>40758.49</v>
      </c>
      <c r="V775" s="8" t="e">
        <f t="shared" si="34"/>
        <v>#REF!</v>
      </c>
      <c r="W775" t="str">
        <f t="shared" si="35"/>
        <v>STRIKE</v>
      </c>
    </row>
    <row r="776" spans="12:23" x14ac:dyDescent="0.25">
      <c r="L776" t="s">
        <v>10381</v>
      </c>
      <c r="M776" s="10">
        <v>74688.600000000006</v>
      </c>
      <c r="N776" s="13">
        <v>2.2970827162929251E-4</v>
      </c>
      <c r="O776" s="13">
        <f>IF(M776="","",IF(M776&gt;0,SUM($N$20:N776)))</f>
        <v>0.87779845966490389</v>
      </c>
      <c r="P776" s="8" t="e">
        <f>IF(M776="","",IF(M776&gt;0,IF(O776&gt;#REF!,"STRIKE",IF(O776&lt;#REF!,"GOOD"))))</f>
        <v>#REF!</v>
      </c>
      <c r="S776" s="8">
        <f t="shared" si="33"/>
        <v>1154</v>
      </c>
      <c r="T776" t="s">
        <v>7546</v>
      </c>
      <c r="U776" s="10">
        <v>40800.300000000003</v>
      </c>
      <c r="V776" s="8" t="e">
        <f t="shared" si="34"/>
        <v>#REF!</v>
      </c>
      <c r="W776" t="str">
        <f t="shared" si="35"/>
        <v>STRIKE</v>
      </c>
    </row>
    <row r="777" spans="12:23" x14ac:dyDescent="0.25">
      <c r="L777" t="s">
        <v>10144</v>
      </c>
      <c r="M777" s="10">
        <v>74676.13</v>
      </c>
      <c r="N777" s="13">
        <v>2.2966991956288322E-4</v>
      </c>
      <c r="O777" s="13">
        <f>IF(M777="","",IF(M777&gt;0,SUM($N$20:N777)))</f>
        <v>0.87802812958446674</v>
      </c>
      <c r="P777" s="8" t="e">
        <f>IF(M777="","",IF(M777&gt;0,IF(O777&gt;#REF!,"STRIKE",IF(O777&lt;#REF!,"GOOD"))))</f>
        <v>#REF!</v>
      </c>
      <c r="S777" s="8">
        <f t="shared" si="33"/>
        <v>1153</v>
      </c>
      <c r="T777" t="s">
        <v>9374</v>
      </c>
      <c r="U777" s="10">
        <v>40848</v>
      </c>
      <c r="V777" s="8" t="e">
        <f t="shared" si="34"/>
        <v>#REF!</v>
      </c>
      <c r="W777" t="str">
        <f t="shared" si="35"/>
        <v>STRIKE</v>
      </c>
    </row>
    <row r="778" spans="12:23" x14ac:dyDescent="0.25">
      <c r="L778" t="s">
        <v>9595</v>
      </c>
      <c r="M778" s="10">
        <v>74672.639999999999</v>
      </c>
      <c r="N778" s="13">
        <v>2.296591859051632E-4</v>
      </c>
      <c r="O778" s="13">
        <f>IF(M778="","",IF(M778&gt;0,SUM($N$20:N778)))</f>
        <v>0.87825778877037186</v>
      </c>
      <c r="P778" s="8" t="e">
        <f>IF(M778="","",IF(M778&gt;0,IF(O778&gt;#REF!,"STRIKE",IF(O778&lt;#REF!,"GOOD"))))</f>
        <v>#REF!</v>
      </c>
      <c r="S778" s="8">
        <f t="shared" si="33"/>
        <v>1152</v>
      </c>
      <c r="T778" t="s">
        <v>9995</v>
      </c>
      <c r="U778" s="10">
        <v>40909.29</v>
      </c>
      <c r="V778" s="8" t="e">
        <f t="shared" si="34"/>
        <v>#REF!</v>
      </c>
      <c r="W778" t="str">
        <f t="shared" si="35"/>
        <v>STRIKE</v>
      </c>
    </row>
    <row r="779" spans="12:23" x14ac:dyDescent="0.25">
      <c r="L779" t="s">
        <v>7168</v>
      </c>
      <c r="M779" s="10">
        <v>74654.34</v>
      </c>
      <c r="N779" s="13">
        <v>2.2960290340193223E-4</v>
      </c>
      <c r="O779" s="13">
        <f>IF(M779="","",IF(M779&gt;0,SUM($N$20:N779)))</f>
        <v>0.87848739167377377</v>
      </c>
      <c r="P779" s="8" t="e">
        <f>IF(M779="","",IF(M779&gt;0,IF(O779&gt;#REF!,"STRIKE",IF(O779&lt;#REF!,"GOOD"))))</f>
        <v>#REF!</v>
      </c>
      <c r="S779" s="8">
        <f t="shared" si="33"/>
        <v>1151</v>
      </c>
      <c r="T779" t="s">
        <v>8155</v>
      </c>
      <c r="U779" s="10">
        <v>40951.11</v>
      </c>
      <c r="V779" s="8" t="e">
        <f t="shared" si="34"/>
        <v>#REF!</v>
      </c>
      <c r="W779" t="str">
        <f t="shared" si="35"/>
        <v>STRIKE</v>
      </c>
    </row>
    <row r="780" spans="12:23" x14ac:dyDescent="0.25">
      <c r="L780" t="s">
        <v>6647</v>
      </c>
      <c r="M780" s="10">
        <v>74590.080000000002</v>
      </c>
      <c r="N780" s="13">
        <v>2.2940526877583269E-4</v>
      </c>
      <c r="O780" s="13">
        <f>IF(M780="","",IF(M780&gt;0,SUM($N$20:N780)))</f>
        <v>0.87871679694254956</v>
      </c>
      <c r="P780" s="8" t="e">
        <f>IF(M780="","",IF(M780&gt;0,IF(O780&gt;#REF!,"STRIKE",IF(O780&lt;#REF!,"GOOD"))))</f>
        <v>#REF!</v>
      </c>
      <c r="S780" s="8">
        <f t="shared" si="33"/>
        <v>1150</v>
      </c>
      <c r="T780" t="s">
        <v>6974</v>
      </c>
      <c r="U780" s="10">
        <v>40951.26</v>
      </c>
      <c r="V780" s="8" t="e">
        <f t="shared" si="34"/>
        <v>#REF!</v>
      </c>
      <c r="W780" t="str">
        <f t="shared" si="35"/>
        <v>STRIKE</v>
      </c>
    </row>
    <row r="781" spans="12:23" x14ac:dyDescent="0.25">
      <c r="L781" t="s">
        <v>6935</v>
      </c>
      <c r="M781" s="10">
        <v>74462.05</v>
      </c>
      <c r="N781" s="13">
        <v>2.2901150654147968E-4</v>
      </c>
      <c r="O781" s="13">
        <f>IF(M781="","",IF(M781&gt;0,SUM($N$20:N781)))</f>
        <v>0.87894580844909109</v>
      </c>
      <c r="P781" s="8" t="e">
        <f>IF(M781="","",IF(M781&gt;0,IF(O781&gt;#REF!,"STRIKE",IF(O781&lt;#REF!,"GOOD"))))</f>
        <v>#REF!</v>
      </c>
      <c r="S781" s="8">
        <f t="shared" si="33"/>
        <v>1149</v>
      </c>
      <c r="T781" t="s">
        <v>6530</v>
      </c>
      <c r="U781" s="10">
        <v>40990.68</v>
      </c>
      <c r="V781" s="8" t="e">
        <f t="shared" si="34"/>
        <v>#REF!</v>
      </c>
      <c r="W781" t="str">
        <f t="shared" si="35"/>
        <v>STRIKE</v>
      </c>
    </row>
    <row r="782" spans="12:23" x14ac:dyDescent="0.25">
      <c r="L782" t="s">
        <v>6866</v>
      </c>
      <c r="M782" s="10">
        <v>74418.48</v>
      </c>
      <c r="N782" s="13">
        <v>2.2887750497504398E-4</v>
      </c>
      <c r="O782" s="13">
        <f>IF(M782="","",IF(M782&gt;0,SUM($N$20:N782)))</f>
        <v>0.87917468595406612</v>
      </c>
      <c r="P782" s="8" t="e">
        <f>IF(M782="","",IF(M782&gt;0,IF(O782&gt;#REF!,"STRIKE",IF(O782&lt;#REF!,"GOOD"))))</f>
        <v>#REF!</v>
      </c>
      <c r="S782" s="8">
        <f t="shared" si="33"/>
        <v>1148</v>
      </c>
      <c r="T782" t="s">
        <v>8286</v>
      </c>
      <c r="U782" s="10">
        <v>41001.599999999999</v>
      </c>
      <c r="V782" s="8" t="e">
        <f t="shared" si="34"/>
        <v>#REF!</v>
      </c>
      <c r="W782" t="str">
        <f t="shared" si="35"/>
        <v>STRIKE</v>
      </c>
    </row>
    <row r="783" spans="12:23" x14ac:dyDescent="0.25">
      <c r="L783" t="s">
        <v>9287</v>
      </c>
      <c r="M783" s="10">
        <v>74271.600000000006</v>
      </c>
      <c r="N783" s="13">
        <v>2.2842576868681649E-4</v>
      </c>
      <c r="O783" s="13">
        <f>IF(M783="","",IF(M783&gt;0,SUM($N$20:N783)))</f>
        <v>0.87940311172275298</v>
      </c>
      <c r="P783" s="8" t="e">
        <f>IF(M783="","",IF(M783&gt;0,IF(O783&gt;#REF!,"STRIKE",IF(O783&lt;#REF!,"GOOD"))))</f>
        <v>#REF!</v>
      </c>
      <c r="S783" s="8">
        <f t="shared" si="33"/>
        <v>1147</v>
      </c>
      <c r="T783" t="s">
        <v>8197</v>
      </c>
      <c r="U783" s="10">
        <v>41002.080000000002</v>
      </c>
      <c r="V783" s="8" t="e">
        <f t="shared" si="34"/>
        <v>#REF!</v>
      </c>
      <c r="W783" t="str">
        <f t="shared" si="35"/>
        <v>STRIKE</v>
      </c>
    </row>
    <row r="784" spans="12:23" x14ac:dyDescent="0.25">
      <c r="L784" t="s">
        <v>7532</v>
      </c>
      <c r="M784" s="10">
        <v>74255.679999999993</v>
      </c>
      <c r="N784" s="13">
        <v>2.2837680598455213E-4</v>
      </c>
      <c r="O784" s="13">
        <f>IF(M784="","",IF(M784&gt;0,SUM($N$20:N784)))</f>
        <v>0.87963148852873752</v>
      </c>
      <c r="P784" s="8" t="e">
        <f>IF(M784="","",IF(M784&gt;0,IF(O784&gt;#REF!,"STRIKE",IF(O784&lt;#REF!,"GOOD"))))</f>
        <v>#REF!</v>
      </c>
      <c r="S784" s="8">
        <f t="shared" si="33"/>
        <v>1146</v>
      </c>
      <c r="T784" t="s">
        <v>6999</v>
      </c>
      <c r="U784" s="10">
        <v>41019.9</v>
      </c>
      <c r="V784" s="8" t="e">
        <f t="shared" si="34"/>
        <v>#REF!</v>
      </c>
      <c r="W784" t="str">
        <f t="shared" si="35"/>
        <v>STRIKE</v>
      </c>
    </row>
    <row r="785" spans="12:23" x14ac:dyDescent="0.25">
      <c r="L785" t="s">
        <v>7932</v>
      </c>
      <c r="M785" s="10">
        <v>73709.009999999995</v>
      </c>
      <c r="N785" s="13">
        <v>2.2669549691125868E-4</v>
      </c>
      <c r="O785" s="13">
        <f>IF(M785="","",IF(M785&gt;0,SUM($N$20:N785)))</f>
        <v>0.87985818402564875</v>
      </c>
      <c r="P785" s="8" t="e">
        <f>IF(M785="","",IF(M785&gt;0,IF(O785&gt;#REF!,"STRIKE",IF(O785&lt;#REF!,"GOOD"))))</f>
        <v>#REF!</v>
      </c>
      <c r="S785" s="8">
        <f t="shared" si="33"/>
        <v>1145</v>
      </c>
      <c r="T785" t="s">
        <v>9687</v>
      </c>
      <c r="U785" s="10">
        <v>41037.15</v>
      </c>
      <c r="V785" s="8" t="e">
        <f t="shared" si="34"/>
        <v>#REF!</v>
      </c>
      <c r="W785" t="str">
        <f t="shared" si="35"/>
        <v>STRIKE</v>
      </c>
    </row>
    <row r="786" spans="12:23" x14ac:dyDescent="0.25">
      <c r="L786" t="s">
        <v>8280</v>
      </c>
      <c r="M786" s="10">
        <v>73642.679999999993</v>
      </c>
      <c r="N786" s="13">
        <v>2.2649149590364613E-4</v>
      </c>
      <c r="O786" s="13">
        <f>IF(M786="","",IF(M786&gt;0,SUM($N$20:N786)))</f>
        <v>0.88008467552155234</v>
      </c>
      <c r="P786" s="8" t="e">
        <f>IF(M786="","",IF(M786&gt;0,IF(O786&gt;#REF!,"STRIKE",IF(O786&lt;#REF!,"GOOD"))))</f>
        <v>#REF!</v>
      </c>
      <c r="S786" s="8">
        <f t="shared" si="33"/>
        <v>1144</v>
      </c>
      <c r="T786" t="s">
        <v>7687</v>
      </c>
      <c r="U786" s="10">
        <v>41065.440000000002</v>
      </c>
      <c r="V786" s="8" t="e">
        <f t="shared" si="34"/>
        <v>#REF!</v>
      </c>
      <c r="W786" t="str">
        <f t="shared" si="35"/>
        <v>STRIKE</v>
      </c>
    </row>
    <row r="787" spans="12:23" x14ac:dyDescent="0.25">
      <c r="L787" t="s">
        <v>6400</v>
      </c>
      <c r="M787" s="10">
        <v>73502.58</v>
      </c>
      <c r="N787" s="13">
        <v>2.2606061182153372E-4</v>
      </c>
      <c r="O787" s="13">
        <f>IF(M787="","",IF(M787&gt;0,SUM($N$20:N787)))</f>
        <v>0.88031073613337385</v>
      </c>
      <c r="P787" s="8" t="e">
        <f>IF(M787="","",IF(M787&gt;0,IF(O787&gt;#REF!,"STRIKE",IF(O787&lt;#REF!,"GOOD"))))</f>
        <v>#REF!</v>
      </c>
      <c r="S787" s="8">
        <f t="shared" si="33"/>
        <v>1143</v>
      </c>
      <c r="T787" t="s">
        <v>7334</v>
      </c>
      <c r="U787" s="10">
        <v>41234.22</v>
      </c>
      <c r="V787" s="8" t="e">
        <f t="shared" si="34"/>
        <v>#REF!</v>
      </c>
      <c r="W787" t="str">
        <f t="shared" si="35"/>
        <v>STRIKE</v>
      </c>
    </row>
    <row r="788" spans="12:23" x14ac:dyDescent="0.25">
      <c r="L788" t="s">
        <v>7380</v>
      </c>
      <c r="M788" s="10">
        <v>73392.960000000006</v>
      </c>
      <c r="N788" s="13">
        <v>2.2572347040054037E-4</v>
      </c>
      <c r="O788" s="13">
        <f>IF(M788="","",IF(M788&gt;0,SUM($N$20:N788)))</f>
        <v>0.88053645960377436</v>
      </c>
      <c r="P788" s="8" t="e">
        <f>IF(M788="","",IF(M788&gt;0,IF(O788&gt;#REF!,"STRIKE",IF(O788&lt;#REF!,"GOOD"))))</f>
        <v>#REF!</v>
      </c>
      <c r="S788" s="8">
        <f t="shared" ref="S788:S851" si="36">IFERROR(_xlfn.RANK.AVG(U788,$U$20:$U$1048576),"")</f>
        <v>1142</v>
      </c>
      <c r="T788" t="s">
        <v>6824</v>
      </c>
      <c r="U788" s="10">
        <v>41269.32</v>
      </c>
      <c r="V788" s="8" t="e">
        <f t="shared" ref="V788:V851" si="37">IF(S788="","",IF(S788&lt;&gt;"",IF(S788&gt;$T$16,"STRIKE",IF(S788&lt;$T$16,"GOOD"))))</f>
        <v>#REF!</v>
      </c>
      <c r="W788" t="str">
        <f t="shared" ref="W788:W851" si="38">IF(S788="","",IF(S788&lt;&gt;"",IF(U788&lt;$U$16,"STRIKE",IF(U788&gt;=$U$16,"GOOD"))))</f>
        <v>STRIKE</v>
      </c>
    </row>
    <row r="789" spans="12:23" x14ac:dyDescent="0.25">
      <c r="L789" t="s">
        <v>9299</v>
      </c>
      <c r="M789" s="10">
        <v>73223.06</v>
      </c>
      <c r="N789" s="13">
        <v>2.2520093502901355E-4</v>
      </c>
      <c r="O789" s="13">
        <f>IF(M789="","",IF(M789&gt;0,SUM($N$20:N789)))</f>
        <v>0.88076166053880334</v>
      </c>
      <c r="P789" s="8" t="e">
        <f>IF(M789="","",IF(M789&gt;0,IF(O789&gt;#REF!,"STRIKE",IF(O789&lt;#REF!,"GOOD"))))</f>
        <v>#REF!</v>
      </c>
      <c r="S789" s="8">
        <f t="shared" si="36"/>
        <v>1141</v>
      </c>
      <c r="T789" t="s">
        <v>7789</v>
      </c>
      <c r="U789" s="10">
        <v>41435.01</v>
      </c>
      <c r="V789" s="8" t="e">
        <f t="shared" si="37"/>
        <v>#REF!</v>
      </c>
      <c r="W789" t="str">
        <f t="shared" si="38"/>
        <v>STRIKE</v>
      </c>
    </row>
    <row r="790" spans="12:23" x14ac:dyDescent="0.25">
      <c r="L790" t="s">
        <v>7099</v>
      </c>
      <c r="M790" s="10">
        <v>73158.350000000006</v>
      </c>
      <c r="N790" s="13">
        <v>2.2500191640693296E-4</v>
      </c>
      <c r="O790" s="13">
        <f>IF(M790="","",IF(M790&gt;0,SUM($N$20:N790)))</f>
        <v>0.88098666245521029</v>
      </c>
      <c r="P790" s="8" t="e">
        <f>IF(M790="","",IF(M790&gt;0,IF(O790&gt;#REF!,"STRIKE",IF(O790&lt;#REF!,"GOOD"))))</f>
        <v>#REF!</v>
      </c>
      <c r="S790" s="8">
        <f t="shared" si="36"/>
        <v>1140</v>
      </c>
      <c r="T790" t="s">
        <v>9604</v>
      </c>
      <c r="U790" s="10">
        <v>41453.46</v>
      </c>
      <c r="V790" s="8" t="e">
        <f t="shared" si="37"/>
        <v>#REF!</v>
      </c>
      <c r="W790" t="str">
        <f t="shared" si="38"/>
        <v>STRIKE</v>
      </c>
    </row>
    <row r="791" spans="12:23" x14ac:dyDescent="0.25">
      <c r="L791" t="s">
        <v>7350</v>
      </c>
      <c r="M791" s="10">
        <v>72905.679999999993</v>
      </c>
      <c r="N791" s="13">
        <v>2.2422481804128442E-4</v>
      </c>
      <c r="O791" s="13">
        <f>IF(M791="","",IF(M791&gt;0,SUM($N$20:N791)))</f>
        <v>0.88121088727325159</v>
      </c>
      <c r="P791" s="8" t="e">
        <f>IF(M791="","",IF(M791&gt;0,IF(O791&gt;#REF!,"STRIKE",IF(O791&lt;#REF!,"GOOD"))))</f>
        <v>#REF!</v>
      </c>
      <c r="S791" s="8">
        <f t="shared" si="36"/>
        <v>1139</v>
      </c>
      <c r="T791" t="s">
        <v>7119</v>
      </c>
      <c r="U791" s="10">
        <v>41507.96</v>
      </c>
      <c r="V791" s="8" t="e">
        <f t="shared" si="37"/>
        <v>#REF!</v>
      </c>
      <c r="W791" t="str">
        <f t="shared" si="38"/>
        <v>STRIKE</v>
      </c>
    </row>
    <row r="792" spans="12:23" x14ac:dyDescent="0.25">
      <c r="L792" t="s">
        <v>8302</v>
      </c>
      <c r="M792" s="10">
        <v>72838.52</v>
      </c>
      <c r="N792" s="13">
        <v>2.2401826432997345E-4</v>
      </c>
      <c r="O792" s="13">
        <f>IF(M792="","",IF(M792&gt;0,SUM($N$20:N792)))</f>
        <v>0.88143490553758153</v>
      </c>
      <c r="P792" s="8" t="e">
        <f>IF(M792="","",IF(M792&gt;0,IF(O792&gt;#REF!,"STRIKE",IF(O792&lt;#REF!,"GOOD"))))</f>
        <v>#REF!</v>
      </c>
      <c r="S792" s="8">
        <f t="shared" si="36"/>
        <v>1138</v>
      </c>
      <c r="T792" t="s">
        <v>7753</v>
      </c>
      <c r="U792" s="10">
        <v>41538.720000000001</v>
      </c>
      <c r="V792" s="8" t="e">
        <f t="shared" si="37"/>
        <v>#REF!</v>
      </c>
      <c r="W792" t="str">
        <f t="shared" si="38"/>
        <v>STRIKE</v>
      </c>
    </row>
    <row r="793" spans="12:23" x14ac:dyDescent="0.25">
      <c r="L793" t="s">
        <v>8149</v>
      </c>
      <c r="M793" s="10">
        <v>72740.28</v>
      </c>
      <c r="N793" s="13">
        <v>2.2371612262956853E-4</v>
      </c>
      <c r="O793" s="13">
        <f>IF(M793="","",IF(M793&gt;0,SUM($N$20:N793)))</f>
        <v>0.88165862166021114</v>
      </c>
      <c r="P793" s="8" t="e">
        <f>IF(M793="","",IF(M793&gt;0,IF(O793&gt;#REF!,"STRIKE",IF(O793&lt;#REF!,"GOOD"))))</f>
        <v>#REF!</v>
      </c>
      <c r="S793" s="8">
        <f t="shared" si="36"/>
        <v>1137</v>
      </c>
      <c r="T793" t="s">
        <v>6405</v>
      </c>
      <c r="U793" s="10">
        <v>41685.839999999997</v>
      </c>
      <c r="V793" s="8" t="e">
        <f t="shared" si="37"/>
        <v>#REF!</v>
      </c>
      <c r="W793" t="str">
        <f t="shared" si="38"/>
        <v>STRIKE</v>
      </c>
    </row>
    <row r="794" spans="12:23" x14ac:dyDescent="0.25">
      <c r="L794" t="s">
        <v>10622</v>
      </c>
      <c r="M794" s="10">
        <v>72470.64</v>
      </c>
      <c r="N794" s="13">
        <v>2.2288683223769986E-4</v>
      </c>
      <c r="O794" s="13">
        <f>IF(M794="","",IF(M794&gt;0,SUM($N$20:N794)))</f>
        <v>0.88188150849244884</v>
      </c>
      <c r="P794" s="8" t="e">
        <f>IF(M794="","",IF(M794&gt;0,IF(O794&gt;#REF!,"STRIKE",IF(O794&lt;#REF!,"GOOD"))))</f>
        <v>#REF!</v>
      </c>
      <c r="S794" s="8">
        <f t="shared" si="36"/>
        <v>1136</v>
      </c>
      <c r="T794" t="s">
        <v>7202</v>
      </c>
      <c r="U794" s="10">
        <v>41692.839999999997</v>
      </c>
      <c r="V794" s="8" t="e">
        <f t="shared" si="37"/>
        <v>#REF!</v>
      </c>
      <c r="W794" t="str">
        <f t="shared" si="38"/>
        <v>STRIKE</v>
      </c>
    </row>
    <row r="795" spans="12:23" x14ac:dyDescent="0.25">
      <c r="L795" t="s">
        <v>6673</v>
      </c>
      <c r="M795" s="10">
        <v>72208.44</v>
      </c>
      <c r="N795" s="13">
        <v>2.2208042391271853E-4</v>
      </c>
      <c r="O795" s="13">
        <f>IF(M795="","",IF(M795&gt;0,SUM($N$20:N795)))</f>
        <v>0.88210358891636154</v>
      </c>
      <c r="P795" s="8" t="e">
        <f>IF(M795="","",IF(M795&gt;0,IF(O795&gt;#REF!,"STRIKE",IF(O795&lt;#REF!,"GOOD"))))</f>
        <v>#REF!</v>
      </c>
      <c r="S795" s="8">
        <f t="shared" si="36"/>
        <v>1135</v>
      </c>
      <c r="T795" t="s">
        <v>8857</v>
      </c>
      <c r="U795" s="10">
        <v>41722.53</v>
      </c>
      <c r="V795" s="8" t="e">
        <f t="shared" si="37"/>
        <v>#REF!</v>
      </c>
      <c r="W795" t="str">
        <f t="shared" si="38"/>
        <v>STRIKE</v>
      </c>
    </row>
    <row r="796" spans="12:23" x14ac:dyDescent="0.25">
      <c r="L796" t="s">
        <v>7975</v>
      </c>
      <c r="M796" s="10">
        <v>72206.31</v>
      </c>
      <c r="N796" s="13">
        <v>2.2207387299840803E-4</v>
      </c>
      <c r="O796" s="13">
        <f>IF(M796="","",IF(M796&gt;0,SUM($N$20:N796)))</f>
        <v>0.88232566278935998</v>
      </c>
      <c r="P796" s="8" t="e">
        <f>IF(M796="","",IF(M796&gt;0,IF(O796&gt;#REF!,"STRIKE",IF(O796&lt;#REF!,"GOOD"))))</f>
        <v>#REF!</v>
      </c>
      <c r="S796" s="8">
        <f t="shared" si="36"/>
        <v>1134</v>
      </c>
      <c r="T796" t="s">
        <v>7559</v>
      </c>
      <c r="U796" s="10">
        <v>41925.86</v>
      </c>
      <c r="V796" s="8" t="e">
        <f t="shared" si="37"/>
        <v>#REF!</v>
      </c>
      <c r="W796" t="str">
        <f t="shared" si="38"/>
        <v>STRIKE</v>
      </c>
    </row>
    <row r="797" spans="12:23" x14ac:dyDescent="0.25">
      <c r="L797" t="s">
        <v>7536</v>
      </c>
      <c r="M797" s="10">
        <v>71976.67</v>
      </c>
      <c r="N797" s="13">
        <v>2.2136760447152509E-4</v>
      </c>
      <c r="O797" s="13">
        <f>IF(M797="","",IF(M797&gt;0,SUM($N$20:N797)))</f>
        <v>0.88254703039383153</v>
      </c>
      <c r="P797" s="8" t="e">
        <f>IF(M797="","",IF(M797&gt;0,IF(O797&gt;#REF!,"STRIKE",IF(O797&lt;#REF!,"GOOD"))))</f>
        <v>#REF!</v>
      </c>
      <c r="S797" s="8">
        <f t="shared" si="36"/>
        <v>1133</v>
      </c>
      <c r="T797" t="s">
        <v>7384</v>
      </c>
      <c r="U797" s="10">
        <v>42001.919999999998</v>
      </c>
      <c r="V797" s="8" t="e">
        <f t="shared" si="37"/>
        <v>#REF!</v>
      </c>
      <c r="W797" t="str">
        <f t="shared" si="38"/>
        <v>STRIKE</v>
      </c>
    </row>
    <row r="798" spans="12:23" x14ac:dyDescent="0.25">
      <c r="L798" t="s">
        <v>7057</v>
      </c>
      <c r="M798" s="10">
        <v>71957.75</v>
      </c>
      <c r="N798" s="13">
        <v>2.2130941512938683E-4</v>
      </c>
      <c r="O798" s="13">
        <f>IF(M798="","",IF(M798&gt;0,SUM($N$20:N798)))</f>
        <v>0.88276833980896097</v>
      </c>
      <c r="P798" s="8" t="e">
        <f>IF(M798="","",IF(M798&gt;0,IF(O798&gt;#REF!,"STRIKE",IF(O798&lt;#REF!,"GOOD"))))</f>
        <v>#REF!</v>
      </c>
      <c r="S798" s="8">
        <f t="shared" si="36"/>
        <v>1132</v>
      </c>
      <c r="T798" t="s">
        <v>6466</v>
      </c>
      <c r="U798" s="10">
        <v>42061.34</v>
      </c>
      <c r="V798" s="8" t="e">
        <f t="shared" si="37"/>
        <v>#REF!</v>
      </c>
      <c r="W798" t="str">
        <f t="shared" si="38"/>
        <v>STRIKE</v>
      </c>
    </row>
    <row r="799" spans="12:23" x14ac:dyDescent="0.25">
      <c r="L799" t="s">
        <v>6470</v>
      </c>
      <c r="M799" s="10">
        <v>71905.320000000007</v>
      </c>
      <c r="N799" s="13">
        <v>2.2114816421985685E-4</v>
      </c>
      <c r="O799" s="13">
        <f>IF(M799="","",IF(M799&gt;0,SUM($N$20:N799)))</f>
        <v>0.88298948797318078</v>
      </c>
      <c r="P799" s="8" t="e">
        <f>IF(M799="","",IF(M799&gt;0,IF(O799&gt;#REF!,"STRIKE",IF(O799&lt;#REF!,"GOOD"))))</f>
        <v>#REF!</v>
      </c>
      <c r="S799" s="8">
        <f t="shared" si="36"/>
        <v>1131</v>
      </c>
      <c r="T799" t="s">
        <v>7522</v>
      </c>
      <c r="U799" s="10">
        <v>42125.18</v>
      </c>
      <c r="V799" s="8" t="e">
        <f t="shared" si="37"/>
        <v>#REF!</v>
      </c>
      <c r="W799" t="str">
        <f t="shared" si="38"/>
        <v>STRIKE</v>
      </c>
    </row>
    <row r="800" spans="12:23" x14ac:dyDescent="0.25">
      <c r="L800" t="s">
        <v>9572</v>
      </c>
      <c r="M800" s="10">
        <v>71628.3</v>
      </c>
      <c r="N800" s="13">
        <v>2.202961762938983E-4</v>
      </c>
      <c r="O800" s="13">
        <f>IF(M800="","",IF(M800&gt;0,SUM($N$20:N800)))</f>
        <v>0.88320978414947471</v>
      </c>
      <c r="P800" s="8" t="e">
        <f>IF(M800="","",IF(M800&gt;0,IF(O800&gt;#REF!,"STRIKE",IF(O800&lt;#REF!,"GOOD"))))</f>
        <v>#REF!</v>
      </c>
      <c r="S800" s="8">
        <f t="shared" si="36"/>
        <v>1130</v>
      </c>
      <c r="T800" t="s">
        <v>10097</v>
      </c>
      <c r="U800" s="10">
        <v>42174.78</v>
      </c>
      <c r="V800" s="8" t="e">
        <f t="shared" si="37"/>
        <v>#REF!</v>
      </c>
      <c r="W800" t="str">
        <f t="shared" si="38"/>
        <v>STRIKE</v>
      </c>
    </row>
    <row r="801" spans="12:23" x14ac:dyDescent="0.25">
      <c r="L801" t="s">
        <v>9873</v>
      </c>
      <c r="M801" s="10">
        <v>71544.100000000006</v>
      </c>
      <c r="N801" s="13">
        <v>2.2003721526810339E-4</v>
      </c>
      <c r="O801" s="13">
        <f>IF(M801="","",IF(M801&gt;0,SUM($N$20:N801)))</f>
        <v>0.8834298213647428</v>
      </c>
      <c r="P801" s="8" t="e">
        <f>IF(M801="","",IF(M801&gt;0,IF(O801&gt;#REF!,"STRIKE",IF(O801&lt;#REF!,"GOOD"))))</f>
        <v>#REF!</v>
      </c>
      <c r="S801" s="8">
        <f t="shared" si="36"/>
        <v>1129</v>
      </c>
      <c r="T801" t="s">
        <v>9843</v>
      </c>
      <c r="U801" s="10">
        <v>42193.02</v>
      </c>
      <c r="V801" s="8" t="e">
        <f t="shared" si="37"/>
        <v>#REF!</v>
      </c>
      <c r="W801" t="str">
        <f t="shared" si="38"/>
        <v>STRIKE</v>
      </c>
    </row>
    <row r="802" spans="12:23" x14ac:dyDescent="0.25">
      <c r="L802" t="s">
        <v>8115</v>
      </c>
      <c r="M802" s="10">
        <v>71536.7</v>
      </c>
      <c r="N802" s="13">
        <v>2.20014456223081E-4</v>
      </c>
      <c r="O802" s="13">
        <f>IF(M802="","",IF(M802&gt;0,SUM($N$20:N802)))</f>
        <v>0.8836498358209659</v>
      </c>
      <c r="P802" s="8" t="e">
        <f>IF(M802="","",IF(M802&gt;0,IF(O802&gt;#REF!,"STRIKE",IF(O802&lt;#REF!,"GOOD"))))</f>
        <v>#REF!</v>
      </c>
      <c r="S802" s="8">
        <f t="shared" si="36"/>
        <v>1128</v>
      </c>
      <c r="T802" t="s">
        <v>10031</v>
      </c>
      <c r="U802" s="10">
        <v>42210</v>
      </c>
      <c r="V802" s="8" t="e">
        <f t="shared" si="37"/>
        <v>#REF!</v>
      </c>
      <c r="W802" t="str">
        <f t="shared" si="38"/>
        <v>STRIKE</v>
      </c>
    </row>
    <row r="803" spans="12:23" x14ac:dyDescent="0.25">
      <c r="L803" t="s">
        <v>7805</v>
      </c>
      <c r="M803" s="10">
        <v>71519.350000000006</v>
      </c>
      <c r="N803" s="13">
        <v>2.1996109548914349E-4</v>
      </c>
      <c r="O803" s="13">
        <f>IF(M803="","",IF(M803&gt;0,SUM($N$20:N803)))</f>
        <v>0.88386979691645506</v>
      </c>
      <c r="P803" s="8" t="e">
        <f>IF(M803="","",IF(M803&gt;0,IF(O803&gt;#REF!,"STRIKE",IF(O803&lt;#REF!,"GOOD"))))</f>
        <v>#REF!</v>
      </c>
      <c r="S803" s="8">
        <f t="shared" si="36"/>
        <v>1127</v>
      </c>
      <c r="T803" t="s">
        <v>7910</v>
      </c>
      <c r="U803" s="10">
        <v>42248.800000000003</v>
      </c>
      <c r="V803" s="8" t="e">
        <f t="shared" si="37"/>
        <v>#REF!</v>
      </c>
      <c r="W803" t="str">
        <f t="shared" si="38"/>
        <v>STRIKE</v>
      </c>
    </row>
    <row r="804" spans="12:23" x14ac:dyDescent="0.25">
      <c r="L804" t="s">
        <v>7144</v>
      </c>
      <c r="M804" s="10">
        <v>71327.7</v>
      </c>
      <c r="N804" s="13">
        <v>2.1937166697853067E-4</v>
      </c>
      <c r="O804" s="13">
        <f>IF(M804="","",IF(M804&gt;0,SUM($N$20:N804)))</f>
        <v>0.88408916858343356</v>
      </c>
      <c r="P804" s="8" t="e">
        <f>IF(M804="","",IF(M804&gt;0,IF(O804&gt;#REF!,"STRIKE",IF(O804&lt;#REF!,"GOOD"))))</f>
        <v>#REF!</v>
      </c>
      <c r="S804" s="8">
        <f t="shared" si="36"/>
        <v>1126</v>
      </c>
      <c r="T804" t="s">
        <v>8471</v>
      </c>
      <c r="U804" s="10">
        <v>42390</v>
      </c>
      <c r="V804" s="8" t="e">
        <f t="shared" si="37"/>
        <v>#REF!</v>
      </c>
      <c r="W804" t="str">
        <f t="shared" si="38"/>
        <v>STRIKE</v>
      </c>
    </row>
    <row r="805" spans="12:23" x14ac:dyDescent="0.25">
      <c r="L805" t="s">
        <v>1215</v>
      </c>
      <c r="M805" s="10">
        <v>71315.289999999994</v>
      </c>
      <c r="N805" s="13">
        <v>2.1933349944491885E-4</v>
      </c>
      <c r="O805" s="13">
        <f>IF(M805="","",IF(M805&gt;0,SUM($N$20:N805)))</f>
        <v>0.88430850208287848</v>
      </c>
      <c r="P805" s="8" t="e">
        <f>IF(M805="","",IF(M805&gt;0,IF(O805&gt;#REF!,"STRIKE",IF(O805&lt;#REF!,"GOOD"))))</f>
        <v>#REF!</v>
      </c>
      <c r="S805" s="8">
        <f t="shared" si="36"/>
        <v>1125</v>
      </c>
      <c r="T805" t="s">
        <v>10022</v>
      </c>
      <c r="U805" s="10">
        <v>42390.9</v>
      </c>
      <c r="V805" s="8" t="e">
        <f t="shared" si="37"/>
        <v>#REF!</v>
      </c>
      <c r="W805" t="str">
        <f t="shared" si="38"/>
        <v>STRIKE</v>
      </c>
    </row>
    <row r="806" spans="12:23" x14ac:dyDescent="0.25">
      <c r="L806" t="s">
        <v>7286</v>
      </c>
      <c r="M806" s="10">
        <v>71299.7</v>
      </c>
      <c r="N806" s="13">
        <v>2.1928555167304066E-4</v>
      </c>
      <c r="O806" s="13">
        <f>IF(M806="","",IF(M806&gt;0,SUM($N$20:N806)))</f>
        <v>0.88452778763455153</v>
      </c>
      <c r="P806" s="8" t="e">
        <f>IF(M806="","",IF(M806&gt;0,IF(O806&gt;#REF!,"STRIKE",IF(O806&lt;#REF!,"GOOD"))))</f>
        <v>#REF!</v>
      </c>
      <c r="S806" s="8">
        <f t="shared" si="36"/>
        <v>1124</v>
      </c>
      <c r="T806" t="s">
        <v>7322</v>
      </c>
      <c r="U806" s="10">
        <v>42419</v>
      </c>
      <c r="V806" s="8" t="e">
        <f t="shared" si="37"/>
        <v>#REF!</v>
      </c>
      <c r="W806" t="str">
        <f t="shared" si="38"/>
        <v>STRIKE</v>
      </c>
    </row>
    <row r="807" spans="12:23" x14ac:dyDescent="0.25">
      <c r="L807" t="s">
        <v>8456</v>
      </c>
      <c r="M807" s="10">
        <v>71040</v>
      </c>
      <c r="N807" s="13">
        <v>2.1848683221462097E-4</v>
      </c>
      <c r="O807" s="13">
        <f>IF(M807="","",IF(M807&gt;0,SUM($N$20:N807)))</f>
        <v>0.88474627446676612</v>
      </c>
      <c r="P807" s="8" t="e">
        <f>IF(M807="","",IF(M807&gt;0,IF(O807&gt;#REF!,"STRIKE",IF(O807&lt;#REF!,"GOOD"))))</f>
        <v>#REF!</v>
      </c>
      <c r="S807" s="8">
        <f t="shared" si="36"/>
        <v>1123</v>
      </c>
      <c r="T807" t="s">
        <v>9271</v>
      </c>
      <c r="U807" s="10">
        <v>42582.45</v>
      </c>
      <c r="V807" s="8" t="e">
        <f t="shared" si="37"/>
        <v>#REF!</v>
      </c>
      <c r="W807" t="str">
        <f t="shared" si="38"/>
        <v>STRIKE</v>
      </c>
    </row>
    <row r="808" spans="12:23" x14ac:dyDescent="0.25">
      <c r="L808" t="s">
        <v>7912</v>
      </c>
      <c r="M808" s="10">
        <v>70589.070000000007</v>
      </c>
      <c r="N808" s="13">
        <v>2.1709997597517083E-4</v>
      </c>
      <c r="O808" s="13">
        <f>IF(M808="","",IF(M808&gt;0,SUM($N$20:N808)))</f>
        <v>0.88496337444274131</v>
      </c>
      <c r="P808" s="8" t="e">
        <f>IF(M808="","",IF(M808&gt;0,IF(O808&gt;#REF!,"STRIKE",IF(O808&lt;#REF!,"GOOD"))))</f>
        <v>#REF!</v>
      </c>
      <c r="S808" s="8">
        <f t="shared" si="36"/>
        <v>1122</v>
      </c>
      <c r="T808" t="s">
        <v>8527</v>
      </c>
      <c r="U808" s="10">
        <v>42670.68</v>
      </c>
      <c r="V808" s="8" t="e">
        <f t="shared" si="37"/>
        <v>#REF!</v>
      </c>
      <c r="W808" t="str">
        <f t="shared" si="38"/>
        <v>STRIKE</v>
      </c>
    </row>
    <row r="809" spans="12:23" x14ac:dyDescent="0.25">
      <c r="L809" t="s">
        <v>8332</v>
      </c>
      <c r="M809" s="10">
        <v>70549.84</v>
      </c>
      <c r="N809" s="13">
        <v>2.1697932228108605E-4</v>
      </c>
      <c r="O809" s="13">
        <f>IF(M809="","",IF(M809&gt;0,SUM($N$20:N809)))</f>
        <v>0.88518035376502235</v>
      </c>
      <c r="P809" s="8" t="e">
        <f>IF(M809="","",IF(M809&gt;0,IF(O809&gt;#REF!,"STRIKE",IF(O809&lt;#REF!,"GOOD"))))</f>
        <v>#REF!</v>
      </c>
      <c r="S809" s="8">
        <f t="shared" si="36"/>
        <v>1121</v>
      </c>
      <c r="T809" t="s">
        <v>7940</v>
      </c>
      <c r="U809" s="10">
        <v>42810.77</v>
      </c>
      <c r="V809" s="8" t="e">
        <f t="shared" si="37"/>
        <v>#REF!</v>
      </c>
      <c r="W809" t="str">
        <f t="shared" si="38"/>
        <v>STRIKE</v>
      </c>
    </row>
    <row r="810" spans="12:23" x14ac:dyDescent="0.25">
      <c r="L810" t="s">
        <v>7302</v>
      </c>
      <c r="M810" s="10">
        <v>70545.600000000006</v>
      </c>
      <c r="N810" s="13">
        <v>2.1696628196339761E-4</v>
      </c>
      <c r="O810" s="13">
        <f>IF(M810="","",IF(M810&gt;0,SUM($N$20:N810)))</f>
        <v>0.88539732004698579</v>
      </c>
      <c r="P810" s="8" t="e">
        <f>IF(M810="","",IF(M810&gt;0,IF(O810&gt;#REF!,"STRIKE",IF(O810&lt;#REF!,"GOOD"))))</f>
        <v>#REF!</v>
      </c>
      <c r="S810" s="8">
        <f t="shared" si="36"/>
        <v>1120</v>
      </c>
      <c r="T810" t="s">
        <v>8601</v>
      </c>
      <c r="U810" s="10">
        <v>42813.599999999999</v>
      </c>
      <c r="V810" s="8" t="e">
        <f t="shared" si="37"/>
        <v>#REF!</v>
      </c>
      <c r="W810" t="str">
        <f t="shared" si="38"/>
        <v>STRIKE</v>
      </c>
    </row>
    <row r="811" spans="12:23" x14ac:dyDescent="0.25">
      <c r="L811" t="s">
        <v>7035</v>
      </c>
      <c r="M811" s="10">
        <v>70440</v>
      </c>
      <c r="N811" s="13">
        <v>2.166415042398353E-4</v>
      </c>
      <c r="O811" s="13">
        <f>IF(M811="","",IF(M811&gt;0,SUM($N$20:N811)))</f>
        <v>0.88561396155122563</v>
      </c>
      <c r="P811" s="8" t="e">
        <f>IF(M811="","",IF(M811&gt;0,IF(O811&gt;#REF!,"STRIKE",IF(O811&lt;#REF!,"GOOD"))))</f>
        <v>#REF!</v>
      </c>
      <c r="S811" s="8">
        <f t="shared" si="36"/>
        <v>1119</v>
      </c>
      <c r="T811" t="s">
        <v>8217</v>
      </c>
      <c r="U811" s="10">
        <v>42907.19</v>
      </c>
      <c r="V811" s="8" t="e">
        <f t="shared" si="37"/>
        <v>#REF!</v>
      </c>
      <c r="W811" t="str">
        <f t="shared" si="38"/>
        <v>STRIKE</v>
      </c>
    </row>
    <row r="812" spans="12:23" x14ac:dyDescent="0.25">
      <c r="L812" t="s">
        <v>6887</v>
      </c>
      <c r="M812" s="10">
        <v>70436.800000000003</v>
      </c>
      <c r="N812" s="13">
        <v>2.1663166249063647E-4</v>
      </c>
      <c r="O812" s="13">
        <f>IF(M812="","",IF(M812&gt;0,SUM($N$20:N812)))</f>
        <v>0.88583059321371627</v>
      </c>
      <c r="P812" s="8" t="e">
        <f>IF(M812="","",IF(M812&gt;0,IF(O812&gt;#REF!,"STRIKE",IF(O812&lt;#REF!,"GOOD"))))</f>
        <v>#REF!</v>
      </c>
      <c r="S812" s="8">
        <f t="shared" si="36"/>
        <v>1118</v>
      </c>
      <c r="T812" t="s">
        <v>8812</v>
      </c>
      <c r="U812" s="10">
        <v>43288.08</v>
      </c>
      <c r="V812" s="8" t="e">
        <f t="shared" si="37"/>
        <v>#REF!</v>
      </c>
      <c r="W812" t="str">
        <f t="shared" si="38"/>
        <v>STRIKE</v>
      </c>
    </row>
    <row r="813" spans="12:23" x14ac:dyDescent="0.25">
      <c r="L813" t="s">
        <v>9371</v>
      </c>
      <c r="M813" s="10">
        <v>69962.55</v>
      </c>
      <c r="N813" s="13">
        <v>2.1517308450389963E-4</v>
      </c>
      <c r="O813" s="13">
        <f>IF(M813="","",IF(M813&gt;0,SUM($N$20:N813)))</f>
        <v>0.88604576629822018</v>
      </c>
      <c r="P813" s="8" t="e">
        <f>IF(M813="","",IF(M813&gt;0,IF(O813&gt;#REF!,"STRIKE",IF(O813&lt;#REF!,"GOOD"))))</f>
        <v>#REF!</v>
      </c>
      <c r="S813" s="8">
        <f t="shared" si="36"/>
        <v>1117</v>
      </c>
      <c r="T813" t="s">
        <v>6901</v>
      </c>
      <c r="U813" s="10">
        <v>43360.61</v>
      </c>
      <c r="V813" s="8" t="e">
        <f t="shared" si="37"/>
        <v>#REF!</v>
      </c>
      <c r="W813" t="str">
        <f t="shared" si="38"/>
        <v>STRIKE</v>
      </c>
    </row>
    <row r="814" spans="12:23" x14ac:dyDescent="0.25">
      <c r="L814" t="s">
        <v>7079</v>
      </c>
      <c r="M814" s="10">
        <v>69800.639999999999</v>
      </c>
      <c r="N814" s="13">
        <v>2.1467512274990372E-4</v>
      </c>
      <c r="O814" s="13">
        <f>IF(M814="","",IF(M814&gt;0,SUM($N$20:N814)))</f>
        <v>0.88626044142097005</v>
      </c>
      <c r="P814" s="8" t="e">
        <f>IF(M814="","",IF(M814&gt;0,IF(O814&gt;#REF!,"STRIKE",IF(O814&lt;#REF!,"GOOD"))))</f>
        <v>#REF!</v>
      </c>
      <c r="S814" s="8">
        <f t="shared" si="36"/>
        <v>1116</v>
      </c>
      <c r="T814" t="s">
        <v>7300</v>
      </c>
      <c r="U814" s="10">
        <v>43411.74</v>
      </c>
      <c r="V814" s="8" t="e">
        <f t="shared" si="37"/>
        <v>#REF!</v>
      </c>
      <c r="W814" t="str">
        <f t="shared" si="38"/>
        <v>STRIKE</v>
      </c>
    </row>
    <row r="815" spans="12:23" x14ac:dyDescent="0.25">
      <c r="L815" t="s">
        <v>10519</v>
      </c>
      <c r="M815" s="10">
        <v>69784.55</v>
      </c>
      <c r="N815" s="13">
        <v>2.1462563720471323E-4</v>
      </c>
      <c r="O815" s="13">
        <f>IF(M815="","",IF(M815&gt;0,SUM($N$20:N815)))</f>
        <v>0.8864750670581748</v>
      </c>
      <c r="P815" s="8" t="e">
        <f>IF(M815="","",IF(M815&gt;0,IF(O815&gt;#REF!,"STRIKE",IF(O815&lt;#REF!,"GOOD"))))</f>
        <v>#REF!</v>
      </c>
      <c r="S815" s="8">
        <f t="shared" si="36"/>
        <v>1115</v>
      </c>
      <c r="T815" t="s">
        <v>9344</v>
      </c>
      <c r="U815" s="10">
        <v>43431.24</v>
      </c>
      <c r="V815" s="8" t="e">
        <f t="shared" si="37"/>
        <v>#REF!</v>
      </c>
      <c r="W815" t="str">
        <f t="shared" si="38"/>
        <v>STRIKE</v>
      </c>
    </row>
    <row r="816" spans="12:23" x14ac:dyDescent="0.25">
      <c r="L816" t="s">
        <v>9726</v>
      </c>
      <c r="M816" s="10">
        <v>69528.679999999993</v>
      </c>
      <c r="N816" s="13">
        <v>2.1383869708986586E-4</v>
      </c>
      <c r="O816" s="13">
        <f>IF(M816="","",IF(M816&gt;0,SUM($N$20:N816)))</f>
        <v>0.88668890575526471</v>
      </c>
      <c r="P816" s="8" t="e">
        <f>IF(M816="","",IF(M816&gt;0,IF(O816&gt;#REF!,"STRIKE",IF(O816&lt;#REF!,"GOOD"))))</f>
        <v>#REF!</v>
      </c>
      <c r="S816" s="8">
        <f t="shared" si="36"/>
        <v>1114</v>
      </c>
      <c r="T816" t="s">
        <v>7476</v>
      </c>
      <c r="U816" s="10">
        <v>43461.96</v>
      </c>
      <c r="V816" s="8" t="e">
        <f t="shared" si="37"/>
        <v>#REF!</v>
      </c>
      <c r="W816" t="str">
        <f t="shared" si="38"/>
        <v>STRIKE</v>
      </c>
    </row>
    <row r="817" spans="12:23" x14ac:dyDescent="0.25">
      <c r="L817" t="s">
        <v>8265</v>
      </c>
      <c r="M817" s="10">
        <v>69403.98</v>
      </c>
      <c r="N817" s="13">
        <v>2.1345517642577293E-4</v>
      </c>
      <c r="O817" s="13">
        <f>IF(M817="","",IF(M817&gt;0,SUM($N$20:N817)))</f>
        <v>0.8869023609316905</v>
      </c>
      <c r="P817" s="8" t="e">
        <f>IF(M817="","",IF(M817&gt;0,IF(O817&gt;#REF!,"STRIKE",IF(O817&lt;#REF!,"GOOD"))))</f>
        <v>#REF!</v>
      </c>
      <c r="S817" s="8">
        <f t="shared" si="36"/>
        <v>1113</v>
      </c>
      <c r="T817" t="s">
        <v>7184</v>
      </c>
      <c r="U817" s="10">
        <v>43481.52</v>
      </c>
      <c r="V817" s="8" t="e">
        <f t="shared" si="37"/>
        <v>#REF!</v>
      </c>
      <c r="W817" t="str">
        <f t="shared" si="38"/>
        <v>STRIKE</v>
      </c>
    </row>
    <row r="818" spans="12:23" x14ac:dyDescent="0.25">
      <c r="L818" t="s">
        <v>6986</v>
      </c>
      <c r="M818" s="10">
        <v>69281.36</v>
      </c>
      <c r="N818" s="13">
        <v>2.1307805289865923E-4</v>
      </c>
      <c r="O818" s="13">
        <f>IF(M818="","",IF(M818&gt;0,SUM($N$20:N818)))</f>
        <v>0.88711543898458911</v>
      </c>
      <c r="P818" s="8" t="e">
        <f>IF(M818="","",IF(M818&gt;0,IF(O818&gt;#REF!,"STRIKE",IF(O818&lt;#REF!,"GOOD"))))</f>
        <v>#REF!</v>
      </c>
      <c r="S818" s="8">
        <f t="shared" si="36"/>
        <v>1112</v>
      </c>
      <c r="T818" t="s">
        <v>6948</v>
      </c>
      <c r="U818" s="10">
        <v>43614.54</v>
      </c>
      <c r="V818" s="8" t="e">
        <f t="shared" si="37"/>
        <v>#REF!</v>
      </c>
      <c r="W818" t="str">
        <f t="shared" si="38"/>
        <v>STRIKE</v>
      </c>
    </row>
    <row r="819" spans="12:23" x14ac:dyDescent="0.25">
      <c r="L819" t="s">
        <v>8682</v>
      </c>
      <c r="M819" s="10">
        <v>69185.61</v>
      </c>
      <c r="N819" s="13">
        <v>2.1278356930934969E-4</v>
      </c>
      <c r="O819" s="13">
        <f>IF(M819="","",IF(M819&gt;0,SUM($N$20:N819)))</f>
        <v>0.88732822255389843</v>
      </c>
      <c r="P819" s="8" t="e">
        <f>IF(M819="","",IF(M819&gt;0,IF(O819&gt;#REF!,"STRIKE",IF(O819&lt;#REF!,"GOOD"))))</f>
        <v>#REF!</v>
      </c>
      <c r="S819" s="8">
        <f t="shared" si="36"/>
        <v>1111</v>
      </c>
      <c r="T819" t="s">
        <v>8768</v>
      </c>
      <c r="U819" s="10">
        <v>43650</v>
      </c>
      <c r="V819" s="8" t="e">
        <f t="shared" si="37"/>
        <v>#REF!</v>
      </c>
      <c r="W819" t="str">
        <f t="shared" si="38"/>
        <v>STRIKE</v>
      </c>
    </row>
    <row r="820" spans="12:23" x14ac:dyDescent="0.25">
      <c r="L820" t="s">
        <v>6858</v>
      </c>
      <c r="M820" s="10">
        <v>69125.66</v>
      </c>
      <c r="N820" s="13">
        <v>2.1259919028920237E-4</v>
      </c>
      <c r="O820" s="13">
        <f>IF(M820="","",IF(M820&gt;0,SUM($N$20:N820)))</f>
        <v>0.88754082174418758</v>
      </c>
      <c r="P820" s="8" t="e">
        <f>IF(M820="","",IF(M820&gt;0,IF(O820&gt;#REF!,"STRIKE",IF(O820&lt;#REF!,"GOOD"))))</f>
        <v>#REF!</v>
      </c>
      <c r="S820" s="8">
        <f t="shared" si="36"/>
        <v>1110</v>
      </c>
      <c r="T820" t="s">
        <v>9682</v>
      </c>
      <c r="U820" s="10">
        <v>43662.84</v>
      </c>
      <c r="V820" s="8" t="e">
        <f t="shared" si="37"/>
        <v>#REF!</v>
      </c>
      <c r="W820" t="str">
        <f t="shared" si="38"/>
        <v>STRIKE</v>
      </c>
    </row>
    <row r="821" spans="12:23" x14ac:dyDescent="0.25">
      <c r="L821" t="s">
        <v>8153</v>
      </c>
      <c r="M821" s="10">
        <v>68962.960000000006</v>
      </c>
      <c r="N821" s="13">
        <v>2.1209879885337299E-4</v>
      </c>
      <c r="O821" s="13">
        <f>IF(M821="","",IF(M821&gt;0,SUM($N$20:N821)))</f>
        <v>0.887752920543041</v>
      </c>
      <c r="P821" s="8" t="e">
        <f>IF(M821="","",IF(M821&gt;0,IF(O821&gt;#REF!,"STRIKE",IF(O821&lt;#REF!,"GOOD"))))</f>
        <v>#REF!</v>
      </c>
      <c r="S821" s="8">
        <f t="shared" si="36"/>
        <v>1109</v>
      </c>
      <c r="T821" t="s">
        <v>7520</v>
      </c>
      <c r="U821" s="10">
        <v>43663.14</v>
      </c>
      <c r="V821" s="8" t="e">
        <f t="shared" si="37"/>
        <v>#REF!</v>
      </c>
      <c r="W821" t="str">
        <f t="shared" si="38"/>
        <v>STRIKE</v>
      </c>
    </row>
    <row r="822" spans="12:23" x14ac:dyDescent="0.25">
      <c r="L822" t="s">
        <v>10510</v>
      </c>
      <c r="M822" s="10">
        <v>68859.09</v>
      </c>
      <c r="N822" s="13">
        <v>2.1177934182547132E-4</v>
      </c>
      <c r="O822" s="13">
        <f>IF(M822="","",IF(M822&gt;0,SUM($N$20:N822)))</f>
        <v>0.88796469988486648</v>
      </c>
      <c r="P822" s="8" t="e">
        <f>IF(M822="","",IF(M822&gt;0,IF(O822&gt;#REF!,"STRIKE",IF(O822&lt;#REF!,"GOOD"))))</f>
        <v>#REF!</v>
      </c>
      <c r="S822" s="8">
        <f t="shared" si="36"/>
        <v>1108</v>
      </c>
      <c r="T822" t="s">
        <v>9634</v>
      </c>
      <c r="U822" s="10">
        <v>43776.12</v>
      </c>
      <c r="V822" s="8" t="e">
        <f t="shared" si="37"/>
        <v>#REF!</v>
      </c>
      <c r="W822" t="str">
        <f t="shared" si="38"/>
        <v>STRIKE</v>
      </c>
    </row>
    <row r="823" spans="12:23" x14ac:dyDescent="0.25">
      <c r="L823" t="s">
        <v>7162</v>
      </c>
      <c r="M823" s="10">
        <v>68830.320000000007</v>
      </c>
      <c r="N823" s="13">
        <v>2.116908583490804E-4</v>
      </c>
      <c r="O823" s="13">
        <f>IF(M823="","",IF(M823&gt;0,SUM($N$20:N823)))</f>
        <v>0.88817639074321553</v>
      </c>
      <c r="P823" s="8" t="e">
        <f>IF(M823="","",IF(M823&gt;0,IF(O823&gt;#REF!,"STRIKE",IF(O823&lt;#REF!,"GOOD"))))</f>
        <v>#REF!</v>
      </c>
      <c r="S823" s="8">
        <f t="shared" si="36"/>
        <v>1107</v>
      </c>
      <c r="T823" t="s">
        <v>9714</v>
      </c>
      <c r="U823" s="10">
        <v>43779.1</v>
      </c>
      <c r="V823" s="8" t="e">
        <f t="shared" si="37"/>
        <v>#REF!</v>
      </c>
      <c r="W823" t="str">
        <f t="shared" si="38"/>
        <v>STRIKE</v>
      </c>
    </row>
    <row r="824" spans="12:23" x14ac:dyDescent="0.25">
      <c r="L824" t="s">
        <v>9027</v>
      </c>
      <c r="M824" s="10">
        <v>68702.679999999993</v>
      </c>
      <c r="N824" s="13">
        <v>2.1129829557791095E-4</v>
      </c>
      <c r="O824" s="13">
        <f>IF(M824="","",IF(M824&gt;0,SUM($N$20:N824)))</f>
        <v>0.88838768903879339</v>
      </c>
      <c r="P824" s="8" t="e">
        <f>IF(M824="","",IF(M824&gt;0,IF(O824&gt;#REF!,"STRIKE",IF(O824&lt;#REF!,"GOOD"))))</f>
        <v>#REF!</v>
      </c>
      <c r="S824" s="8">
        <f t="shared" si="36"/>
        <v>1106</v>
      </c>
      <c r="T824" t="s">
        <v>7623</v>
      </c>
      <c r="U824" s="10">
        <v>43781.13</v>
      </c>
      <c r="V824" s="8" t="e">
        <f t="shared" si="37"/>
        <v>#REF!</v>
      </c>
      <c r="W824" t="str">
        <f t="shared" si="38"/>
        <v>STRIKE</v>
      </c>
    </row>
    <row r="825" spans="12:23" x14ac:dyDescent="0.25">
      <c r="L825" t="s">
        <v>9679</v>
      </c>
      <c r="M825" s="10">
        <v>68609.919999999998</v>
      </c>
      <c r="N825" s="13">
        <v>2.110130078730091E-4</v>
      </c>
      <c r="O825" s="13">
        <f>IF(M825="","",IF(M825&gt;0,SUM($N$20:N825)))</f>
        <v>0.88859870204666636</v>
      </c>
      <c r="P825" s="8" t="e">
        <f>IF(M825="","",IF(M825&gt;0,IF(O825&gt;#REF!,"STRIKE",IF(O825&lt;#REF!,"GOOD"))))</f>
        <v>#REF!</v>
      </c>
      <c r="S825" s="8">
        <f t="shared" si="36"/>
        <v>1105</v>
      </c>
      <c r="T825" t="s">
        <v>10203</v>
      </c>
      <c r="U825" s="10">
        <v>43835.37</v>
      </c>
      <c r="V825" s="8" t="e">
        <f t="shared" si="37"/>
        <v>#REF!</v>
      </c>
      <c r="W825" t="str">
        <f t="shared" si="38"/>
        <v>STRIKE</v>
      </c>
    </row>
    <row r="826" spans="12:23" x14ac:dyDescent="0.25">
      <c r="L826" t="s">
        <v>9194</v>
      </c>
      <c r="M826" s="10">
        <v>68480.639999999999</v>
      </c>
      <c r="N826" s="13">
        <v>2.1061540120537528E-4</v>
      </c>
      <c r="O826" s="13">
        <f>IF(M826="","",IF(M826&gt;0,SUM($N$20:N826)))</f>
        <v>0.88880931744787173</v>
      </c>
      <c r="P826" s="8" t="e">
        <f>IF(M826="","",IF(M826&gt;0,IF(O826&gt;#REF!,"STRIKE",IF(O826&lt;#REF!,"GOOD"))))</f>
        <v>#REF!</v>
      </c>
      <c r="S826" s="8">
        <f t="shared" si="36"/>
        <v>1104</v>
      </c>
      <c r="T826" t="s">
        <v>6891</v>
      </c>
      <c r="U826" s="10">
        <v>43841.9</v>
      </c>
      <c r="V826" s="8" t="e">
        <f t="shared" si="37"/>
        <v>#REF!</v>
      </c>
      <c r="W826" t="str">
        <f t="shared" si="38"/>
        <v>STRIKE</v>
      </c>
    </row>
    <row r="827" spans="12:23" x14ac:dyDescent="0.25">
      <c r="L827" t="s">
        <v>8830</v>
      </c>
      <c r="M827" s="10">
        <v>68257.59</v>
      </c>
      <c r="N827" s="13">
        <v>2.0992940053074871E-4</v>
      </c>
      <c r="O827" s="13">
        <f>IF(M827="","",IF(M827&gt;0,SUM($N$20:N827)))</f>
        <v>0.8890192468484025</v>
      </c>
      <c r="P827" s="8" t="e">
        <f>IF(M827="","",IF(M827&gt;0,IF(O827&gt;#REF!,"STRIKE",IF(O827&lt;#REF!,"GOOD"))))</f>
        <v>#REF!</v>
      </c>
      <c r="S827" s="8">
        <f t="shared" si="36"/>
        <v>1103</v>
      </c>
      <c r="T827" t="s">
        <v>7093</v>
      </c>
      <c r="U827" s="10">
        <v>43973.3</v>
      </c>
      <c r="V827" s="8" t="e">
        <f t="shared" si="37"/>
        <v>#REF!</v>
      </c>
      <c r="W827" t="str">
        <f t="shared" si="38"/>
        <v>STRIKE</v>
      </c>
    </row>
    <row r="828" spans="12:23" x14ac:dyDescent="0.25">
      <c r="L828" t="s">
        <v>9277</v>
      </c>
      <c r="M828" s="10">
        <v>68062.2</v>
      </c>
      <c r="N828" s="13">
        <v>2.0932846947575978E-4</v>
      </c>
      <c r="O828" s="13">
        <f>IF(M828="","",IF(M828&gt;0,SUM($N$20:N828)))</f>
        <v>0.88922857531787824</v>
      </c>
      <c r="P828" s="8" t="e">
        <f>IF(M828="","",IF(M828&gt;0,IF(O828&gt;#REF!,"STRIKE",IF(O828&lt;#REF!,"GOOD"))))</f>
        <v>#REF!</v>
      </c>
      <c r="S828" s="8">
        <f t="shared" si="36"/>
        <v>1102</v>
      </c>
      <c r="T828" t="s">
        <v>10025</v>
      </c>
      <c r="U828" s="10">
        <v>43991.82</v>
      </c>
      <c r="V828" s="8" t="e">
        <f t="shared" si="37"/>
        <v>#REF!</v>
      </c>
      <c r="W828" t="str">
        <f t="shared" si="38"/>
        <v>STRIKE</v>
      </c>
    </row>
    <row r="829" spans="12:23" x14ac:dyDescent="0.25">
      <c r="L829" t="s">
        <v>8147</v>
      </c>
      <c r="M829" s="10">
        <v>68016.58</v>
      </c>
      <c r="N829" s="13">
        <v>2.0918816303874357E-4</v>
      </c>
      <c r="O829" s="13">
        <f>IF(M829="","",IF(M829&gt;0,SUM($N$20:N829)))</f>
        <v>0.88943776348091697</v>
      </c>
      <c r="P829" s="8" t="e">
        <f>IF(M829="","",IF(M829&gt;0,IF(O829&gt;#REF!,"STRIKE",IF(O829&lt;#REF!,"GOOD"))))</f>
        <v>#REF!</v>
      </c>
      <c r="S829" s="8">
        <f t="shared" si="36"/>
        <v>1101</v>
      </c>
      <c r="T829" t="s">
        <v>6931</v>
      </c>
      <c r="U829" s="10">
        <v>43993.4</v>
      </c>
      <c r="V829" s="8" t="e">
        <f t="shared" si="37"/>
        <v>#REF!</v>
      </c>
      <c r="W829" t="str">
        <f t="shared" si="38"/>
        <v>STRIKE</v>
      </c>
    </row>
    <row r="830" spans="12:23" x14ac:dyDescent="0.25">
      <c r="L830" t="s">
        <v>6589</v>
      </c>
      <c r="M830" s="10">
        <v>67863.86</v>
      </c>
      <c r="N830" s="13">
        <v>2.0871846555822813E-4</v>
      </c>
      <c r="O830" s="13">
        <f>IF(M830="","",IF(M830&gt;0,SUM($N$20:N830)))</f>
        <v>0.88964648194647522</v>
      </c>
      <c r="P830" s="8" t="e">
        <f>IF(M830="","",IF(M830&gt;0,IF(O830&gt;#REF!,"STRIKE",IF(O830&lt;#REF!,"GOOD"))))</f>
        <v>#REF!</v>
      </c>
      <c r="S830" s="8">
        <f t="shared" si="36"/>
        <v>1100</v>
      </c>
      <c r="T830" t="s">
        <v>7849</v>
      </c>
      <c r="U830" s="10">
        <v>44036.639999999999</v>
      </c>
      <c r="V830" s="8" t="e">
        <f t="shared" si="37"/>
        <v>#REF!</v>
      </c>
      <c r="W830" t="str">
        <f t="shared" si="38"/>
        <v>STRIKE</v>
      </c>
    </row>
    <row r="831" spans="12:23" x14ac:dyDescent="0.25">
      <c r="L831" t="s">
        <v>9059</v>
      </c>
      <c r="M831" s="10">
        <v>67861.73</v>
      </c>
      <c r="N831" s="13">
        <v>2.0871191464391764E-4</v>
      </c>
      <c r="O831" s="13">
        <f>IF(M831="","",IF(M831&gt;0,SUM($N$20:N831)))</f>
        <v>0.88985519386111911</v>
      </c>
      <c r="P831" s="8" t="e">
        <f>IF(M831="","",IF(M831&gt;0,IF(O831&gt;#REF!,"STRIKE",IF(O831&lt;#REF!,"GOOD"))))</f>
        <v>#REF!</v>
      </c>
      <c r="S831" s="8">
        <f t="shared" si="36"/>
        <v>1099</v>
      </c>
      <c r="T831" t="s">
        <v>6623</v>
      </c>
      <c r="U831" s="10">
        <v>44102.44</v>
      </c>
      <c r="V831" s="8" t="e">
        <f t="shared" si="37"/>
        <v>#REF!</v>
      </c>
      <c r="W831" t="str">
        <f t="shared" si="38"/>
        <v>STRIKE</v>
      </c>
    </row>
    <row r="832" spans="12:23" x14ac:dyDescent="0.25">
      <c r="L832" t="s">
        <v>6748</v>
      </c>
      <c r="M832" s="10">
        <v>67694.320000000007</v>
      </c>
      <c r="N832" s="13">
        <v>2.0819703738348623E-4</v>
      </c>
      <c r="O832" s="13">
        <f>IF(M832="","",IF(M832&gt;0,SUM($N$20:N832)))</f>
        <v>0.89006339089850262</v>
      </c>
      <c r="P832" s="8" t="e">
        <f>IF(M832="","",IF(M832&gt;0,IF(O832&gt;#REF!,"STRIKE",IF(O832&lt;#REF!,"GOOD"))))</f>
        <v>#REF!</v>
      </c>
      <c r="S832" s="8">
        <f t="shared" si="36"/>
        <v>1098</v>
      </c>
      <c r="T832" t="s">
        <v>7455</v>
      </c>
      <c r="U832" s="10">
        <v>44231.46</v>
      </c>
      <c r="V832" s="8" t="e">
        <f t="shared" si="37"/>
        <v>#REF!</v>
      </c>
      <c r="W832" t="str">
        <f t="shared" si="38"/>
        <v>STRIKE</v>
      </c>
    </row>
    <row r="833" spans="12:23" x14ac:dyDescent="0.25">
      <c r="L833" t="s">
        <v>8664</v>
      </c>
      <c r="M833" s="10">
        <v>67680.53</v>
      </c>
      <c r="N833" s="13">
        <v>2.0815462559553238E-4</v>
      </c>
      <c r="O833" s="13">
        <f>IF(M833="","",IF(M833&gt;0,SUM($N$20:N833)))</f>
        <v>0.89027154552409815</v>
      </c>
      <c r="P833" s="8" t="e">
        <f>IF(M833="","",IF(M833&gt;0,IF(O833&gt;#REF!,"STRIKE",IF(O833&lt;#REF!,"GOOD"))))</f>
        <v>#REF!</v>
      </c>
      <c r="S833" s="8">
        <f t="shared" si="36"/>
        <v>1097</v>
      </c>
      <c r="T833" t="s">
        <v>7589</v>
      </c>
      <c r="U833" s="10">
        <v>44256.37</v>
      </c>
      <c r="V833" s="8" t="e">
        <f t="shared" si="37"/>
        <v>#REF!</v>
      </c>
      <c r="W833" t="str">
        <f t="shared" si="38"/>
        <v>STRIKE</v>
      </c>
    </row>
    <row r="834" spans="12:23" x14ac:dyDescent="0.25">
      <c r="L834" t="s">
        <v>7661</v>
      </c>
      <c r="M834" s="10">
        <v>67605.42</v>
      </c>
      <c r="N834" s="13">
        <v>2.0792362128855545E-4</v>
      </c>
      <c r="O834" s="13">
        <f>IF(M834="","",IF(M834&gt;0,SUM($N$20:N834)))</f>
        <v>0.89047946914538667</v>
      </c>
      <c r="P834" s="8" t="e">
        <f>IF(M834="","",IF(M834&gt;0,IF(O834&gt;#REF!,"STRIKE",IF(O834&lt;#REF!,"GOOD"))))</f>
        <v>#REF!</v>
      </c>
      <c r="S834" s="8">
        <f t="shared" si="36"/>
        <v>1096</v>
      </c>
      <c r="T834" t="s">
        <v>7862</v>
      </c>
      <c r="U834" s="10">
        <v>44273.91</v>
      </c>
      <c r="V834" s="8" t="e">
        <f t="shared" si="37"/>
        <v>#REF!</v>
      </c>
      <c r="W834" t="str">
        <f t="shared" si="38"/>
        <v>STRIKE</v>
      </c>
    </row>
    <row r="835" spans="12:23" x14ac:dyDescent="0.25">
      <c r="L835" t="s">
        <v>8999</v>
      </c>
      <c r="M835" s="10">
        <v>67528.070000000007</v>
      </c>
      <c r="N835" s="13">
        <v>2.0768572775713937E-4</v>
      </c>
      <c r="O835" s="13">
        <f>IF(M835="","",IF(M835&gt;0,SUM($N$20:N835)))</f>
        <v>0.89068715487314376</v>
      </c>
      <c r="P835" s="8" t="e">
        <f>IF(M835="","",IF(M835&gt;0,IF(O835&gt;#REF!,"STRIKE",IF(O835&lt;#REF!,"GOOD"))))</f>
        <v>#REF!</v>
      </c>
      <c r="S835" s="8">
        <f t="shared" si="36"/>
        <v>1095</v>
      </c>
      <c r="T835" t="s">
        <v>9868</v>
      </c>
      <c r="U835" s="10">
        <v>44337.23</v>
      </c>
      <c r="V835" s="8" t="e">
        <f t="shared" si="37"/>
        <v>#REF!</v>
      </c>
      <c r="W835" t="str">
        <f t="shared" si="38"/>
        <v>STRIKE</v>
      </c>
    </row>
    <row r="836" spans="12:23" x14ac:dyDescent="0.25">
      <c r="L836" t="s">
        <v>7312</v>
      </c>
      <c r="M836" s="10">
        <v>67525.919999999998</v>
      </c>
      <c r="N836" s="13">
        <v>2.0767911533189635E-4</v>
      </c>
      <c r="O836" s="13">
        <f>IF(M836="","",IF(M836&gt;0,SUM($N$20:N836)))</f>
        <v>0.89089483398847569</v>
      </c>
      <c r="P836" s="8" t="e">
        <f>IF(M836="","",IF(M836&gt;0,IF(O836&gt;#REF!,"STRIKE",IF(O836&lt;#REF!,"GOOD"))))</f>
        <v>#REF!</v>
      </c>
      <c r="S836" s="8">
        <f t="shared" si="36"/>
        <v>1094</v>
      </c>
      <c r="T836" t="s">
        <v>6846</v>
      </c>
      <c r="U836" s="10">
        <v>44456.61</v>
      </c>
      <c r="V836" s="8" t="e">
        <f t="shared" si="37"/>
        <v>#REF!</v>
      </c>
      <c r="W836" t="str">
        <f t="shared" si="38"/>
        <v>STRIKE</v>
      </c>
    </row>
    <row r="837" spans="12:23" x14ac:dyDescent="0.25">
      <c r="L837" t="s">
        <v>8005</v>
      </c>
      <c r="M837" s="10">
        <v>67211.28</v>
      </c>
      <c r="N837" s="13">
        <v>2.0671142534191877E-4</v>
      </c>
      <c r="O837" s="13">
        <f>IF(M837="","",IF(M837&gt;0,SUM($N$20:N837)))</f>
        <v>0.89110154541381759</v>
      </c>
      <c r="P837" s="8" t="e">
        <f>IF(M837="","",IF(M837&gt;0,IF(O837&gt;#REF!,"STRIKE",IF(O837&lt;#REF!,"GOOD"))))</f>
        <v>#REF!</v>
      </c>
      <c r="S837" s="8">
        <f t="shared" si="36"/>
        <v>1093</v>
      </c>
      <c r="T837" t="s">
        <v>7934</v>
      </c>
      <c r="U837" s="10">
        <v>44470.38</v>
      </c>
      <c r="V837" s="8" t="e">
        <f t="shared" si="37"/>
        <v>#REF!</v>
      </c>
      <c r="W837" t="str">
        <f t="shared" si="38"/>
        <v>STRIKE</v>
      </c>
    </row>
    <row r="838" spans="12:23" x14ac:dyDescent="0.25">
      <c r="L838" t="s">
        <v>10147</v>
      </c>
      <c r="M838" s="10">
        <v>67071.12</v>
      </c>
      <c r="N838" s="13">
        <v>2.0628035672700884E-4</v>
      </c>
      <c r="O838" s="13">
        <f>IF(M838="","",IF(M838&gt;0,SUM($N$20:N838)))</f>
        <v>0.89130782577054457</v>
      </c>
      <c r="P838" s="8" t="e">
        <f>IF(M838="","",IF(M838&gt;0,IF(O838&gt;#REF!,"STRIKE",IF(O838&lt;#REF!,"GOOD"))))</f>
        <v>#REF!</v>
      </c>
      <c r="S838" s="8">
        <f t="shared" si="36"/>
        <v>1092</v>
      </c>
      <c r="T838" t="s">
        <v>6972</v>
      </c>
      <c r="U838" s="10">
        <v>44489.5</v>
      </c>
      <c r="V838" s="8" t="e">
        <f t="shared" si="37"/>
        <v>#REF!</v>
      </c>
      <c r="W838" t="str">
        <f t="shared" si="38"/>
        <v>STRIKE</v>
      </c>
    </row>
    <row r="839" spans="12:23" x14ac:dyDescent="0.25">
      <c r="L839" t="s">
        <v>7819</v>
      </c>
      <c r="M839" s="10">
        <v>67036.53</v>
      </c>
      <c r="N839" s="13">
        <v>2.0617397356926243E-4</v>
      </c>
      <c r="O839" s="13">
        <f>IF(M839="","",IF(M839&gt;0,SUM($N$20:N839)))</f>
        <v>0.89151399974411383</v>
      </c>
      <c r="P839" s="8" t="e">
        <f>IF(M839="","",IF(M839&gt;0,IF(O839&gt;#REF!,"STRIKE",IF(O839&lt;#REF!,"GOOD"))))</f>
        <v>#REF!</v>
      </c>
      <c r="S839" s="8">
        <f t="shared" si="36"/>
        <v>1091</v>
      </c>
      <c r="T839" t="s">
        <v>8950</v>
      </c>
      <c r="U839" s="10">
        <v>44519.64</v>
      </c>
      <c r="V839" s="8" t="e">
        <f t="shared" si="37"/>
        <v>#REF!</v>
      </c>
      <c r="W839" t="str">
        <f t="shared" si="38"/>
        <v>STRIKE</v>
      </c>
    </row>
    <row r="840" spans="12:23" x14ac:dyDescent="0.25">
      <c r="L840" t="s">
        <v>7997</v>
      </c>
      <c r="M840" s="10">
        <v>67011.839999999997</v>
      </c>
      <c r="N840" s="13">
        <v>2.060980383231E-4</v>
      </c>
      <c r="O840" s="13">
        <f>IF(M840="","",IF(M840&gt;0,SUM($N$20:N840)))</f>
        <v>0.89172009778243688</v>
      </c>
      <c r="P840" s="8" t="e">
        <f>IF(M840="","",IF(M840&gt;0,IF(O840&gt;#REF!,"STRIKE",IF(O840&lt;#REF!,"GOOD"))))</f>
        <v>#REF!</v>
      </c>
      <c r="S840" s="8">
        <f t="shared" si="36"/>
        <v>1090</v>
      </c>
      <c r="T840" t="s">
        <v>8477</v>
      </c>
      <c r="U840" s="10">
        <v>44558.16</v>
      </c>
      <c r="V840" s="8" t="e">
        <f t="shared" si="37"/>
        <v>#REF!</v>
      </c>
      <c r="W840" t="str">
        <f t="shared" si="38"/>
        <v>STRIKE</v>
      </c>
    </row>
    <row r="841" spans="12:23" x14ac:dyDescent="0.25">
      <c r="L841" t="s">
        <v>6671</v>
      </c>
      <c r="M841" s="10">
        <v>66827.67</v>
      </c>
      <c r="N841" s="13">
        <v>2.0553161490123955E-4</v>
      </c>
      <c r="O841" s="13">
        <f>IF(M841="","",IF(M841&gt;0,SUM($N$20:N841)))</f>
        <v>0.8919256293973381</v>
      </c>
      <c r="P841" s="8" t="e">
        <f>IF(M841="","",IF(M841&gt;0,IF(O841&gt;#REF!,"STRIKE",IF(O841&lt;#REF!,"GOOD"))))</f>
        <v>#REF!</v>
      </c>
      <c r="S841" s="8">
        <f t="shared" si="36"/>
        <v>1089</v>
      </c>
      <c r="T841" t="s">
        <v>7591</v>
      </c>
      <c r="U841" s="10">
        <v>44564.52</v>
      </c>
      <c r="V841" s="8" t="e">
        <f t="shared" si="37"/>
        <v>#REF!</v>
      </c>
      <c r="W841" t="str">
        <f t="shared" si="38"/>
        <v>STRIKE</v>
      </c>
    </row>
    <row r="842" spans="12:23" x14ac:dyDescent="0.25">
      <c r="L842" t="s">
        <v>7067</v>
      </c>
      <c r="M842" s="10">
        <v>66786.59</v>
      </c>
      <c r="N842" s="13">
        <v>2.0540527144589924E-4</v>
      </c>
      <c r="O842" s="13">
        <f>IF(M842="","",IF(M842&gt;0,SUM($N$20:N842)))</f>
        <v>0.89213103466878396</v>
      </c>
      <c r="P842" s="8" t="e">
        <f>IF(M842="","",IF(M842&gt;0,IF(O842&gt;#REF!,"STRIKE",IF(O842&lt;#REF!,"GOOD"))))</f>
        <v>#REF!</v>
      </c>
      <c r="S842" s="8">
        <f t="shared" si="36"/>
        <v>1088</v>
      </c>
      <c r="T842" t="s">
        <v>6514</v>
      </c>
      <c r="U842" s="10">
        <v>44623.4</v>
      </c>
      <c r="V842" s="8" t="e">
        <f t="shared" si="37"/>
        <v>#REF!</v>
      </c>
      <c r="W842" t="str">
        <f t="shared" si="38"/>
        <v>STRIKE</v>
      </c>
    </row>
    <row r="843" spans="12:23" x14ac:dyDescent="0.25">
      <c r="L843" t="s">
        <v>8306</v>
      </c>
      <c r="M843" s="10">
        <v>66596.5</v>
      </c>
      <c r="N843" s="13">
        <v>2.0482064078802091E-4</v>
      </c>
      <c r="O843" s="13">
        <f>IF(M843="","",IF(M843&gt;0,SUM($N$20:N843)))</f>
        <v>0.89233585530957193</v>
      </c>
      <c r="P843" s="8" t="e">
        <f>IF(M843="","",IF(M843&gt;0,IF(O843&gt;#REF!,"STRIKE",IF(O843&lt;#REF!,"GOOD"))))</f>
        <v>#REF!</v>
      </c>
      <c r="S843" s="8">
        <f t="shared" si="36"/>
        <v>1087</v>
      </c>
      <c r="T843" t="s">
        <v>7174</v>
      </c>
      <c r="U843" s="10">
        <v>44841.51</v>
      </c>
      <c r="V843" s="8" t="e">
        <f t="shared" si="37"/>
        <v>#REF!</v>
      </c>
      <c r="W843" t="str">
        <f t="shared" si="38"/>
        <v>STRIKE</v>
      </c>
    </row>
    <row r="844" spans="12:23" x14ac:dyDescent="0.25">
      <c r="L844" t="s">
        <v>8157</v>
      </c>
      <c r="M844" s="10">
        <v>65836.08</v>
      </c>
      <c r="N844" s="13">
        <v>2.0248193362371007E-4</v>
      </c>
      <c r="O844" s="13">
        <f>IF(M844="","",IF(M844&gt;0,SUM($N$20:N844)))</f>
        <v>0.89253833724319565</v>
      </c>
      <c r="P844" s="8" t="e">
        <f>IF(M844="","",IF(M844&gt;0,IF(O844&gt;#REF!,"STRIKE",IF(O844&lt;#REF!,"GOOD"))))</f>
        <v>#REF!</v>
      </c>
      <c r="S844" s="8">
        <f t="shared" si="36"/>
        <v>1086</v>
      </c>
      <c r="T844" t="s">
        <v>7709</v>
      </c>
      <c r="U844" s="10">
        <v>44909.4</v>
      </c>
      <c r="V844" s="8" t="e">
        <f t="shared" si="37"/>
        <v>#REF!</v>
      </c>
      <c r="W844" t="str">
        <f t="shared" si="38"/>
        <v>STRIKE</v>
      </c>
    </row>
    <row r="845" spans="12:23" x14ac:dyDescent="0.25">
      <c r="L845" t="s">
        <v>6573</v>
      </c>
      <c r="M845" s="10">
        <v>65751.31</v>
      </c>
      <c r="N845" s="13">
        <v>2.0222121953633907E-4</v>
      </c>
      <c r="O845" s="13">
        <f>IF(M845="","",IF(M845&gt;0,SUM($N$20:N845)))</f>
        <v>0.89274055846273204</v>
      </c>
      <c r="P845" s="8" t="e">
        <f>IF(M845="","",IF(M845&gt;0,IF(O845&gt;#REF!,"STRIKE",IF(O845&lt;#REF!,"GOOD"))))</f>
        <v>#REF!</v>
      </c>
      <c r="S845" s="8">
        <f t="shared" si="36"/>
        <v>1085</v>
      </c>
      <c r="T845" t="s">
        <v>10158</v>
      </c>
      <c r="U845" s="10">
        <v>45097.83</v>
      </c>
      <c r="V845" s="8" t="e">
        <f t="shared" si="37"/>
        <v>#REF!</v>
      </c>
      <c r="W845" t="str">
        <f t="shared" si="38"/>
        <v>STRIKE</v>
      </c>
    </row>
    <row r="846" spans="12:23" x14ac:dyDescent="0.25">
      <c r="L846" t="s">
        <v>9762</v>
      </c>
      <c r="M846" s="10">
        <v>65656.800000000003</v>
      </c>
      <c r="N846" s="13">
        <v>2.019305496248441E-4</v>
      </c>
      <c r="O846" s="13">
        <f>IF(M846="","",IF(M846&gt;0,SUM($N$20:N846)))</f>
        <v>0.89294248901235684</v>
      </c>
      <c r="P846" s="8" t="e">
        <f>IF(M846="","",IF(M846&gt;0,IF(O846&gt;#REF!,"STRIKE",IF(O846&lt;#REF!,"GOOD"))))</f>
        <v>#REF!</v>
      </c>
      <c r="S846" s="8">
        <f t="shared" si="36"/>
        <v>1084</v>
      </c>
      <c r="T846" t="s">
        <v>10335</v>
      </c>
      <c r="U846" s="10">
        <v>45165.84</v>
      </c>
      <c r="V846" s="8" t="e">
        <f t="shared" si="37"/>
        <v>#REF!</v>
      </c>
      <c r="W846" t="str">
        <f t="shared" si="38"/>
        <v>STRIKE</v>
      </c>
    </row>
    <row r="847" spans="12:23" x14ac:dyDescent="0.25">
      <c r="L847" t="s">
        <v>7236</v>
      </c>
      <c r="M847" s="10">
        <v>65526.54</v>
      </c>
      <c r="N847" s="13">
        <v>2.0152992892151814E-4</v>
      </c>
      <c r="O847" s="13">
        <f>IF(M847="","",IF(M847&gt;0,SUM($N$20:N847)))</f>
        <v>0.89314401894127837</v>
      </c>
      <c r="P847" s="8" t="e">
        <f>IF(M847="","",IF(M847&gt;0,IF(O847&gt;#REF!,"STRIKE",IF(O847&lt;#REF!,"GOOD"))))</f>
        <v>#REF!</v>
      </c>
      <c r="S847" s="8">
        <f t="shared" si="36"/>
        <v>1083</v>
      </c>
      <c r="T847" t="s">
        <v>6966</v>
      </c>
      <c r="U847" s="10">
        <v>45249.48</v>
      </c>
      <c r="V847" s="8" t="e">
        <f t="shared" si="37"/>
        <v>#REF!</v>
      </c>
      <c r="W847" t="str">
        <f t="shared" si="38"/>
        <v>STRIKE</v>
      </c>
    </row>
    <row r="848" spans="12:23" x14ac:dyDescent="0.25">
      <c r="L848" t="s">
        <v>7676</v>
      </c>
      <c r="M848" s="10">
        <v>64890.2</v>
      </c>
      <c r="N848" s="13">
        <v>1.9957283558239296E-4</v>
      </c>
      <c r="O848" s="13">
        <f>IF(M848="","",IF(M848&gt;0,SUM($N$20:N848)))</f>
        <v>0.89334359177686073</v>
      </c>
      <c r="P848" s="8" t="e">
        <f>IF(M848="","",IF(M848&gt;0,IF(O848&gt;#REF!,"STRIKE",IF(O848&lt;#REF!,"GOOD"))))</f>
        <v>#REF!</v>
      </c>
      <c r="S848" s="8">
        <f t="shared" si="36"/>
        <v>1082</v>
      </c>
      <c r="T848" t="s">
        <v>8983</v>
      </c>
      <c r="U848" s="10">
        <v>45272.71</v>
      </c>
      <c r="V848" s="8" t="e">
        <f t="shared" si="37"/>
        <v>#REF!</v>
      </c>
      <c r="W848" t="str">
        <f t="shared" si="38"/>
        <v>STRIKE</v>
      </c>
    </row>
    <row r="849" spans="12:23" x14ac:dyDescent="0.25">
      <c r="L849" t="s">
        <v>6403</v>
      </c>
      <c r="M849" s="10">
        <v>64863.15</v>
      </c>
      <c r="N849" s="13">
        <v>1.9948964204619639E-4</v>
      </c>
      <c r="O849" s="13">
        <f>IF(M849="","",IF(M849&gt;0,SUM($N$20:N849)))</f>
        <v>0.89354308141890693</v>
      </c>
      <c r="P849" s="8" t="e">
        <f>IF(M849="","",IF(M849&gt;0,IF(O849&gt;#REF!,"STRIKE",IF(O849&lt;#REF!,"GOOD"))))</f>
        <v>#REF!</v>
      </c>
      <c r="S849" s="8">
        <f t="shared" si="36"/>
        <v>1081</v>
      </c>
      <c r="T849" t="s">
        <v>10728</v>
      </c>
      <c r="U849" s="10">
        <v>45308.4</v>
      </c>
      <c r="V849" s="8" t="e">
        <f t="shared" si="37"/>
        <v>#REF!</v>
      </c>
      <c r="W849" t="str">
        <f t="shared" si="38"/>
        <v>STRIKE</v>
      </c>
    </row>
    <row r="850" spans="12:23" x14ac:dyDescent="0.25">
      <c r="L850" t="s">
        <v>7924</v>
      </c>
      <c r="M850" s="10">
        <v>64702.32</v>
      </c>
      <c r="N850" s="13">
        <v>1.9899500188255511E-4</v>
      </c>
      <c r="O850" s="13">
        <f>IF(M850="","",IF(M850&gt;0,SUM($N$20:N850)))</f>
        <v>0.89374207642078951</v>
      </c>
      <c r="P850" s="8" t="e">
        <f>IF(M850="","",IF(M850&gt;0,IF(O850&gt;#REF!,"STRIKE",IF(O850&lt;#REF!,"GOOD"))))</f>
        <v>#REF!</v>
      </c>
      <c r="S850" s="8">
        <f t="shared" si="36"/>
        <v>1080</v>
      </c>
      <c r="T850" t="s">
        <v>8792</v>
      </c>
      <c r="U850" s="10">
        <v>45579.28</v>
      </c>
      <c r="V850" s="8" t="e">
        <f t="shared" si="37"/>
        <v>#REF!</v>
      </c>
      <c r="W850" t="str">
        <f t="shared" si="38"/>
        <v>STRIKE</v>
      </c>
    </row>
    <row r="851" spans="12:23" x14ac:dyDescent="0.25">
      <c r="L851" t="s">
        <v>7449</v>
      </c>
      <c r="M851" s="10">
        <v>64442.74</v>
      </c>
      <c r="N851" s="13">
        <v>1.9819665148973031E-4</v>
      </c>
      <c r="O851" s="13">
        <f>IF(M851="","",IF(M851&gt;0,SUM($N$20:N851)))</f>
        <v>0.89394027307227919</v>
      </c>
      <c r="P851" s="8" t="e">
        <f>IF(M851="","",IF(M851&gt;0,IF(O851&gt;#REF!,"STRIKE",IF(O851&lt;#REF!,"GOOD"))))</f>
        <v>#REF!</v>
      </c>
      <c r="S851" s="8">
        <f t="shared" si="36"/>
        <v>1079</v>
      </c>
      <c r="T851" t="s">
        <v>10249</v>
      </c>
      <c r="U851" s="10">
        <v>45618.48</v>
      </c>
      <c r="V851" s="8" t="e">
        <f t="shared" si="37"/>
        <v>#REF!</v>
      </c>
      <c r="W851" t="str">
        <f t="shared" si="38"/>
        <v>STRIKE</v>
      </c>
    </row>
    <row r="852" spans="12:23" x14ac:dyDescent="0.25">
      <c r="L852" t="s">
        <v>6544</v>
      </c>
      <c r="M852" s="10">
        <v>64439.3</v>
      </c>
      <c r="N852" s="13">
        <v>1.9818607160934157E-4</v>
      </c>
      <c r="O852" s="13">
        <f>IF(M852="","",IF(M852&gt;0,SUM($N$20:N852)))</f>
        <v>0.89413845914388856</v>
      </c>
      <c r="P852" s="8" t="e">
        <f>IF(M852="","",IF(M852&gt;0,IF(O852&gt;#REF!,"STRIKE",IF(O852&lt;#REF!,"GOOD"))))</f>
        <v>#REF!</v>
      </c>
      <c r="S852" s="8">
        <f t="shared" ref="S852:S915" si="39">IFERROR(_xlfn.RANK.AVG(U852,$U$20:$U$1048576),"")</f>
        <v>1078</v>
      </c>
      <c r="T852" t="s">
        <v>8907</v>
      </c>
      <c r="U852" s="10">
        <v>45624.42</v>
      </c>
      <c r="V852" s="8" t="e">
        <f t="shared" ref="V852:V915" si="40">IF(S852="","",IF(S852&lt;&gt;"",IF(S852&gt;$T$16,"STRIKE",IF(S852&lt;$T$16,"GOOD"))))</f>
        <v>#REF!</v>
      </c>
      <c r="W852" t="str">
        <f t="shared" ref="W852:W915" si="41">IF(S852="","",IF(S852&lt;&gt;"",IF(U852&lt;$U$16,"STRIKE",IF(U852&gt;=$U$16,"GOOD"))))</f>
        <v>STRIKE</v>
      </c>
    </row>
    <row r="853" spans="12:23" x14ac:dyDescent="0.25">
      <c r="L853" t="s">
        <v>7428</v>
      </c>
      <c r="M853" s="10">
        <v>64335.56</v>
      </c>
      <c r="N853" s="13">
        <v>1.9786701440250112E-4</v>
      </c>
      <c r="O853" s="13">
        <f>IF(M853="","",IF(M853&gt;0,SUM($N$20:N853)))</f>
        <v>0.89433632615829106</v>
      </c>
      <c r="P853" s="8" t="e">
        <f>IF(M853="","",IF(M853&gt;0,IF(O853&gt;#REF!,"STRIKE",IF(O853&lt;#REF!,"GOOD"))))</f>
        <v>#REF!</v>
      </c>
      <c r="S853" s="8">
        <f t="shared" si="39"/>
        <v>1077</v>
      </c>
      <c r="T853" t="s">
        <v>1173</v>
      </c>
      <c r="U853" s="10">
        <v>45627.67</v>
      </c>
      <c r="V853" s="8" t="e">
        <f t="shared" si="40"/>
        <v>#REF!</v>
      </c>
      <c r="W853" t="str">
        <f t="shared" si="41"/>
        <v>STRIKE</v>
      </c>
    </row>
    <row r="854" spans="12:23" x14ac:dyDescent="0.25">
      <c r="L854" t="s">
        <v>9218</v>
      </c>
      <c r="M854" s="10">
        <v>64285.440000000002</v>
      </c>
      <c r="N854" s="13">
        <v>1.9771286800567404E-4</v>
      </c>
      <c r="O854" s="13">
        <f>IF(M854="","",IF(M854&gt;0,SUM($N$20:N854)))</f>
        <v>0.89453403902629669</v>
      </c>
      <c r="P854" s="8" t="e">
        <f>IF(M854="","",IF(M854&gt;0,IF(O854&gt;#REF!,"STRIKE",IF(O854&lt;#REF!,"GOOD"))))</f>
        <v>#REF!</v>
      </c>
      <c r="S854" s="8">
        <f t="shared" si="39"/>
        <v>1076</v>
      </c>
      <c r="T854" t="s">
        <v>6997</v>
      </c>
      <c r="U854" s="10">
        <v>45648.24</v>
      </c>
      <c r="V854" s="8" t="e">
        <f t="shared" si="40"/>
        <v>#REF!</v>
      </c>
      <c r="W854" t="str">
        <f t="shared" si="41"/>
        <v>STRIKE</v>
      </c>
    </row>
    <row r="855" spans="12:23" x14ac:dyDescent="0.25">
      <c r="L855" t="s">
        <v>6532</v>
      </c>
      <c r="M855" s="10">
        <v>64148.73</v>
      </c>
      <c r="N855" s="13">
        <v>1.9729241002661914E-4</v>
      </c>
      <c r="O855" s="13">
        <f>IF(M855="","",IF(M855&gt;0,SUM($N$20:N855)))</f>
        <v>0.89473133143632333</v>
      </c>
      <c r="P855" s="8" t="e">
        <f>IF(M855="","",IF(M855&gt;0,IF(O855&gt;#REF!,"STRIKE",IF(O855&lt;#REF!,"GOOD"))))</f>
        <v>#REF!</v>
      </c>
      <c r="S855" s="8">
        <f t="shared" si="39"/>
        <v>1075</v>
      </c>
      <c r="T855" t="s">
        <v>7960</v>
      </c>
      <c r="U855" s="10">
        <v>45681.84</v>
      </c>
      <c r="V855" s="8" t="e">
        <f t="shared" si="40"/>
        <v>#REF!</v>
      </c>
      <c r="W855" t="str">
        <f t="shared" si="41"/>
        <v>STRIKE</v>
      </c>
    </row>
    <row r="856" spans="12:23" x14ac:dyDescent="0.25">
      <c r="L856" t="s">
        <v>9087</v>
      </c>
      <c r="M856" s="10">
        <v>63888.959999999999</v>
      </c>
      <c r="N856" s="13">
        <v>1.9649347527993566E-4</v>
      </c>
      <c r="O856" s="13">
        <f>IF(M856="","",IF(M856&gt;0,SUM($N$20:N856)))</f>
        <v>0.89492782491160328</v>
      </c>
      <c r="P856" s="8" t="e">
        <f>IF(M856="","",IF(M856&gt;0,IF(O856&gt;#REF!,"STRIKE",IF(O856&lt;#REF!,"GOOD"))))</f>
        <v>#REF!</v>
      </c>
      <c r="S856" s="8">
        <f t="shared" si="39"/>
        <v>1074</v>
      </c>
      <c r="T856" t="s">
        <v>10155</v>
      </c>
      <c r="U856" s="10">
        <v>45739.199999999997</v>
      </c>
      <c r="V856" s="8" t="e">
        <f t="shared" si="40"/>
        <v>#REF!</v>
      </c>
      <c r="W856" t="str">
        <f t="shared" si="41"/>
        <v>STRIKE</v>
      </c>
    </row>
    <row r="857" spans="12:23" x14ac:dyDescent="0.25">
      <c r="L857" t="s">
        <v>7472</v>
      </c>
      <c r="M857" s="10">
        <v>63817.08</v>
      </c>
      <c r="N857" s="13">
        <v>1.9627240498855636E-4</v>
      </c>
      <c r="O857" s="13">
        <f>IF(M857="","",IF(M857&gt;0,SUM($N$20:N857)))</f>
        <v>0.89512409731659182</v>
      </c>
      <c r="P857" s="8" t="e">
        <f>IF(M857="","",IF(M857&gt;0,IF(O857&gt;#REF!,"STRIKE",IF(O857&lt;#REF!,"GOOD"))))</f>
        <v>#REF!</v>
      </c>
      <c r="S857" s="8">
        <f t="shared" si="39"/>
        <v>1073</v>
      </c>
      <c r="T857" t="s">
        <v>10432</v>
      </c>
      <c r="U857" s="10">
        <v>45742.9</v>
      </c>
      <c r="V857" s="8" t="e">
        <f t="shared" si="40"/>
        <v>#REF!</v>
      </c>
      <c r="W857" t="str">
        <f t="shared" si="41"/>
        <v>STRIKE</v>
      </c>
    </row>
    <row r="858" spans="12:23" x14ac:dyDescent="0.25">
      <c r="L858" t="s">
        <v>9524</v>
      </c>
      <c r="M858" s="10">
        <v>63757.2</v>
      </c>
      <c r="N858" s="13">
        <v>1.9608824125667273E-4</v>
      </c>
      <c r="O858" s="13">
        <f>IF(M858="","",IF(M858&gt;0,SUM($N$20:N858)))</f>
        <v>0.89532018555784854</v>
      </c>
      <c r="P858" s="8" t="e">
        <f>IF(M858="","",IF(M858&gt;0,IF(O858&gt;#REF!,"STRIKE",IF(O858&lt;#REF!,"GOOD"))))</f>
        <v>#REF!</v>
      </c>
      <c r="S858" s="8">
        <f t="shared" si="39"/>
        <v>1072</v>
      </c>
      <c r="T858" t="s">
        <v>9640</v>
      </c>
      <c r="U858" s="10">
        <v>45873</v>
      </c>
      <c r="V858" s="8" t="e">
        <f t="shared" si="40"/>
        <v>#REF!</v>
      </c>
      <c r="W858" t="str">
        <f t="shared" si="41"/>
        <v>STRIKE</v>
      </c>
    </row>
    <row r="859" spans="12:23" x14ac:dyDescent="0.25">
      <c r="L859" t="s">
        <v>6593</v>
      </c>
      <c r="M859" s="10">
        <v>63747.45</v>
      </c>
      <c r="N859" s="13">
        <v>1.9605825467708247E-4</v>
      </c>
      <c r="O859" s="13">
        <f>IF(M859="","",IF(M859&gt;0,SUM($N$20:N859)))</f>
        <v>0.89551624381252559</v>
      </c>
      <c r="P859" s="8" t="e">
        <f>IF(M859="","",IF(M859&gt;0,IF(O859&gt;#REF!,"STRIKE",IF(O859&lt;#REF!,"GOOD"))))</f>
        <v>#REF!</v>
      </c>
      <c r="S859" s="8">
        <f t="shared" si="39"/>
        <v>1071</v>
      </c>
      <c r="T859" t="s">
        <v>6390</v>
      </c>
      <c r="U859" s="10">
        <v>45881.88</v>
      </c>
      <c r="V859" s="8" t="e">
        <f t="shared" si="40"/>
        <v>#REF!</v>
      </c>
      <c r="W859" t="str">
        <f t="shared" si="41"/>
        <v>STRIKE</v>
      </c>
    </row>
    <row r="860" spans="12:23" x14ac:dyDescent="0.25">
      <c r="L860" t="s">
        <v>6651</v>
      </c>
      <c r="M860" s="10">
        <v>63707.519999999997</v>
      </c>
      <c r="N860" s="13">
        <v>1.9593544810036047E-4</v>
      </c>
      <c r="O860" s="13">
        <f>IF(M860="","",IF(M860&gt;0,SUM($N$20:N860)))</f>
        <v>0.89571217926062596</v>
      </c>
      <c r="P860" s="8" t="e">
        <f>IF(M860="","",IF(M860&gt;0,IF(O860&gt;#REF!,"STRIKE",IF(O860&lt;#REF!,"GOOD"))))</f>
        <v>#REF!</v>
      </c>
      <c r="S860" s="8">
        <f t="shared" si="39"/>
        <v>1070</v>
      </c>
      <c r="T860" t="s">
        <v>7795</v>
      </c>
      <c r="U860" s="10">
        <v>45969.56</v>
      </c>
      <c r="V860" s="8" t="e">
        <f t="shared" si="40"/>
        <v>#REF!</v>
      </c>
      <c r="W860" t="str">
        <f t="shared" si="41"/>
        <v>STRIKE</v>
      </c>
    </row>
    <row r="861" spans="12:23" x14ac:dyDescent="0.25">
      <c r="L861" t="s">
        <v>6818</v>
      </c>
      <c r="M861" s="10">
        <v>63647.519999999997</v>
      </c>
      <c r="N861" s="13">
        <v>1.9575091530288192E-4</v>
      </c>
      <c r="O861" s="13">
        <f>IF(M861="","",IF(M861&gt;0,SUM($N$20:N861)))</f>
        <v>0.89590793017592885</v>
      </c>
      <c r="P861" s="8" t="e">
        <f>IF(M861="","",IF(M861&gt;0,IF(O861&gt;#REF!,"STRIKE",IF(O861&lt;#REF!,"GOOD"))))</f>
        <v>#REF!</v>
      </c>
      <c r="S861" s="8">
        <f t="shared" si="39"/>
        <v>1069</v>
      </c>
      <c r="T861" t="s">
        <v>10560</v>
      </c>
      <c r="U861" s="10">
        <v>46045.91</v>
      </c>
      <c r="V861" s="8" t="e">
        <f t="shared" si="40"/>
        <v>#REF!</v>
      </c>
      <c r="W861" t="str">
        <f t="shared" si="41"/>
        <v>STRIKE</v>
      </c>
    </row>
    <row r="862" spans="12:23" x14ac:dyDescent="0.25">
      <c r="L862" t="s">
        <v>6909</v>
      </c>
      <c r="M862" s="10">
        <v>63608.23</v>
      </c>
      <c r="N862" s="13">
        <v>1.9563007707599971E-4</v>
      </c>
      <c r="O862" s="13">
        <f>IF(M862="","",IF(M862&gt;0,SUM($N$20:N862)))</f>
        <v>0.89610356025300486</v>
      </c>
      <c r="P862" s="8" t="e">
        <f>IF(M862="","",IF(M862&gt;0,IF(O862&gt;#REF!,"STRIKE",IF(O862&lt;#REF!,"GOOD"))))</f>
        <v>#REF!</v>
      </c>
      <c r="S862" s="8">
        <f t="shared" si="39"/>
        <v>1068</v>
      </c>
      <c r="T862" t="s">
        <v>9894</v>
      </c>
      <c r="U862" s="10">
        <v>46069.1</v>
      </c>
      <c r="V862" s="8" t="e">
        <f t="shared" si="40"/>
        <v>#REF!</v>
      </c>
      <c r="W862" t="str">
        <f t="shared" si="41"/>
        <v>STRIKE</v>
      </c>
    </row>
    <row r="863" spans="12:23" x14ac:dyDescent="0.25">
      <c r="L863" t="s">
        <v>8873</v>
      </c>
      <c r="M863" s="10">
        <v>63548.4</v>
      </c>
      <c r="N863" s="13">
        <v>1.9544606712144734E-4</v>
      </c>
      <c r="O863" s="13">
        <f>IF(M863="","",IF(M863&gt;0,SUM($N$20:N863)))</f>
        <v>0.89629900632012627</v>
      </c>
      <c r="P863" s="8" t="e">
        <f>IF(M863="","",IF(M863&gt;0,IF(O863&gt;#REF!,"STRIKE",IF(O863&lt;#REF!,"GOOD"))))</f>
        <v>#REF!</v>
      </c>
      <c r="S863" s="8">
        <f t="shared" si="39"/>
        <v>1067</v>
      </c>
      <c r="T863" t="s">
        <v>7051</v>
      </c>
      <c r="U863" s="10">
        <v>46125.599999999999</v>
      </c>
      <c r="V863" s="8" t="e">
        <f t="shared" si="40"/>
        <v>#REF!</v>
      </c>
      <c r="W863" t="str">
        <f t="shared" si="41"/>
        <v>STRIKE</v>
      </c>
    </row>
    <row r="864" spans="12:23" x14ac:dyDescent="0.25">
      <c r="L864" t="s">
        <v>10123</v>
      </c>
      <c r="M864" s="10">
        <v>63417.96</v>
      </c>
      <c r="N864" s="13">
        <v>1.9504489281972894E-4</v>
      </c>
      <c r="O864" s="13">
        <f>IF(M864="","",IF(M864&gt;0,SUM($N$20:N864)))</f>
        <v>0.89649405121294601</v>
      </c>
      <c r="P864" s="8" t="e">
        <f>IF(M864="","",IF(M864&gt;0,IF(O864&gt;#REF!,"STRIKE",IF(O864&lt;#REF!,"GOOD"))))</f>
        <v>#REF!</v>
      </c>
      <c r="S864" s="8">
        <f t="shared" si="39"/>
        <v>1066</v>
      </c>
      <c r="T864" t="s">
        <v>6933</v>
      </c>
      <c r="U864" s="10">
        <v>46228.14</v>
      </c>
      <c r="V864" s="8" t="e">
        <f t="shared" si="40"/>
        <v>#REF!</v>
      </c>
      <c r="W864" t="str">
        <f t="shared" si="41"/>
        <v>STRIKE</v>
      </c>
    </row>
    <row r="865" spans="12:23" x14ac:dyDescent="0.25">
      <c r="L865" t="s">
        <v>6927</v>
      </c>
      <c r="M865" s="10">
        <v>63342.9</v>
      </c>
      <c r="N865" s="13">
        <v>1.9481404229008324E-4</v>
      </c>
      <c r="O865" s="13">
        <f>IF(M865="","",IF(M865&gt;0,SUM($N$20:N865)))</f>
        <v>0.89668886525523606</v>
      </c>
      <c r="P865" s="8" t="e">
        <f>IF(M865="","",IF(M865&gt;0,IF(O865&gt;#REF!,"STRIKE",IF(O865&lt;#REF!,"GOOD"))))</f>
        <v>#REF!</v>
      </c>
      <c r="S865" s="8">
        <f t="shared" si="39"/>
        <v>1065</v>
      </c>
      <c r="T865" t="s">
        <v>10475</v>
      </c>
      <c r="U865" s="10">
        <v>46290.76</v>
      </c>
      <c r="V865" s="8" t="e">
        <f t="shared" si="40"/>
        <v>#REF!</v>
      </c>
      <c r="W865" t="str">
        <f t="shared" si="41"/>
        <v>STRIKE</v>
      </c>
    </row>
    <row r="866" spans="12:23" x14ac:dyDescent="0.25">
      <c r="L866" t="s">
        <v>8686</v>
      </c>
      <c r="M866" s="10">
        <v>63279.9</v>
      </c>
      <c r="N866" s="13">
        <v>1.9462028285273077E-4</v>
      </c>
      <c r="O866" s="13">
        <f>IF(M866="","",IF(M866&gt;0,SUM($N$20:N866)))</f>
        <v>0.89688348553808883</v>
      </c>
      <c r="P866" s="8" t="e">
        <f>IF(M866="","",IF(M866&gt;0,IF(O866&gt;#REF!,"STRIKE",IF(O866&lt;#REF!,"GOOD"))))</f>
        <v>#REF!</v>
      </c>
      <c r="S866" s="8">
        <f t="shared" si="39"/>
        <v>1064</v>
      </c>
      <c r="T866" t="s">
        <v>10656</v>
      </c>
      <c r="U866" s="10">
        <v>46333.67</v>
      </c>
      <c r="V866" s="8" t="e">
        <f t="shared" si="40"/>
        <v>#REF!</v>
      </c>
      <c r="W866" t="str">
        <f t="shared" si="41"/>
        <v>STRIKE</v>
      </c>
    </row>
    <row r="867" spans="12:23" x14ac:dyDescent="0.25">
      <c r="L867" t="s">
        <v>8688</v>
      </c>
      <c r="M867" s="10">
        <v>63241.62</v>
      </c>
      <c r="N867" s="13">
        <v>1.9450255092793943E-4</v>
      </c>
      <c r="O867" s="13">
        <f>IF(M867="","",IF(M867&gt;0,SUM($N$20:N867)))</f>
        <v>0.89707798808901673</v>
      </c>
      <c r="P867" s="8" t="e">
        <f>IF(M867="","",IF(M867&gt;0,IF(O867&gt;#REF!,"STRIKE",IF(O867&lt;#REF!,"GOOD"))))</f>
        <v>#REF!</v>
      </c>
      <c r="S867" s="8">
        <f t="shared" si="39"/>
        <v>1063</v>
      </c>
      <c r="T867" t="s">
        <v>8707</v>
      </c>
      <c r="U867" s="10">
        <v>46354.35</v>
      </c>
      <c r="V867" s="8" t="e">
        <f t="shared" si="40"/>
        <v>#REF!</v>
      </c>
      <c r="W867" t="str">
        <f t="shared" si="41"/>
        <v>STRIKE</v>
      </c>
    </row>
    <row r="868" spans="12:23" x14ac:dyDescent="0.25">
      <c r="L868" t="s">
        <v>10323</v>
      </c>
      <c r="M868" s="10">
        <v>63194.400000000001</v>
      </c>
      <c r="N868" s="13">
        <v>1.943573236163238E-4</v>
      </c>
      <c r="O868" s="13">
        <f>IF(M868="","",IF(M868&gt;0,SUM($N$20:N868)))</f>
        <v>0.89727234541263301</v>
      </c>
      <c r="P868" s="8" t="e">
        <f>IF(M868="","",IF(M868&gt;0,IF(O868&gt;#REF!,"STRIKE",IF(O868&lt;#REF!,"GOOD"))))</f>
        <v>#REF!</v>
      </c>
      <c r="S868" s="8">
        <f t="shared" si="39"/>
        <v>1062</v>
      </c>
      <c r="T868" t="s">
        <v>7130</v>
      </c>
      <c r="U868" s="10">
        <v>46398.6</v>
      </c>
      <c r="V868" s="8" t="e">
        <f t="shared" si="40"/>
        <v>#REF!</v>
      </c>
      <c r="W868" t="str">
        <f t="shared" si="41"/>
        <v>STRIKE</v>
      </c>
    </row>
    <row r="869" spans="12:23" x14ac:dyDescent="0.25">
      <c r="L869" t="s">
        <v>9598</v>
      </c>
      <c r="M869" s="10">
        <v>63060.9</v>
      </c>
      <c r="N869" s="13">
        <v>1.9394673814193399E-4</v>
      </c>
      <c r="O869" s="13">
        <f>IF(M869="","",IF(M869&gt;0,SUM($N$20:N869)))</f>
        <v>0.89746629215077489</v>
      </c>
      <c r="P869" s="8" t="e">
        <f>IF(M869="","",IF(M869&gt;0,IF(O869&gt;#REF!,"STRIKE",IF(O869&lt;#REF!,"GOOD"))))</f>
        <v>#REF!</v>
      </c>
      <c r="S869" s="8">
        <f t="shared" si="39"/>
        <v>1061</v>
      </c>
      <c r="T869" t="s">
        <v>7888</v>
      </c>
      <c r="U869" s="10">
        <v>46425.27</v>
      </c>
      <c r="V869" s="8" t="e">
        <f t="shared" si="40"/>
        <v>#REF!</v>
      </c>
      <c r="W869" t="str">
        <f t="shared" si="41"/>
        <v>STRIKE</v>
      </c>
    </row>
    <row r="870" spans="12:23" x14ac:dyDescent="0.25">
      <c r="L870" t="s">
        <v>6581</v>
      </c>
      <c r="M870" s="10">
        <v>63044.7</v>
      </c>
      <c r="N870" s="13">
        <v>1.9389691428661478E-4</v>
      </c>
      <c r="O870" s="13">
        <f>IF(M870="","",IF(M870&gt;0,SUM($N$20:N870)))</f>
        <v>0.89766018906506151</v>
      </c>
      <c r="P870" s="8" t="e">
        <f>IF(M870="","",IF(M870&gt;0,IF(O870&gt;#REF!,"STRIKE",IF(O870&lt;#REF!,"GOOD"))))</f>
        <v>#REF!</v>
      </c>
      <c r="S870" s="8">
        <f t="shared" si="39"/>
        <v>1060</v>
      </c>
      <c r="T870" t="s">
        <v>9262</v>
      </c>
      <c r="U870" s="10">
        <v>46478.400000000001</v>
      </c>
      <c r="V870" s="8" t="e">
        <f t="shared" si="40"/>
        <v>#REF!</v>
      </c>
      <c r="W870" t="str">
        <f t="shared" si="41"/>
        <v>STRIKE</v>
      </c>
    </row>
    <row r="871" spans="12:23" x14ac:dyDescent="0.25">
      <c r="L871" t="s">
        <v>7977</v>
      </c>
      <c r="M871" s="10">
        <v>62863.83</v>
      </c>
      <c r="N871" s="13">
        <v>1.9334064016861564E-4</v>
      </c>
      <c r="O871" s="13">
        <f>IF(M871="","",IF(M871&gt;0,SUM($N$20:N871)))</f>
        <v>0.89785352970523014</v>
      </c>
      <c r="P871" s="8" t="e">
        <f>IF(M871="","",IF(M871&gt;0,IF(O871&gt;#REF!,"STRIKE",IF(O871&lt;#REF!,"GOOD"))))</f>
        <v>#REF!</v>
      </c>
      <c r="S871" s="8">
        <f t="shared" si="39"/>
        <v>1059</v>
      </c>
      <c r="T871" t="s">
        <v>8231</v>
      </c>
      <c r="U871" s="10">
        <v>46501.89</v>
      </c>
      <c r="V871" s="8" t="e">
        <f t="shared" si="40"/>
        <v>#REF!</v>
      </c>
      <c r="W871" t="str">
        <f t="shared" si="41"/>
        <v>STRIKE</v>
      </c>
    </row>
    <row r="872" spans="12:23" x14ac:dyDescent="0.25">
      <c r="L872" t="s">
        <v>8473</v>
      </c>
      <c r="M872" s="10">
        <v>62827.9</v>
      </c>
      <c r="N872" s="13">
        <v>1.9323013577839224E-4</v>
      </c>
      <c r="O872" s="13">
        <f>IF(M872="","",IF(M872&gt;0,SUM($N$20:N872)))</f>
        <v>0.89804675984100857</v>
      </c>
      <c r="P872" s="8" t="e">
        <f>IF(M872="","",IF(M872&gt;0,IF(O872&gt;#REF!,"STRIKE",IF(O872&lt;#REF!,"GOOD"))))</f>
        <v>#REF!</v>
      </c>
      <c r="S872" s="8">
        <f t="shared" si="39"/>
        <v>1058</v>
      </c>
      <c r="T872" t="s">
        <v>8863</v>
      </c>
      <c r="U872" s="10">
        <v>46503.360000000001</v>
      </c>
      <c r="V872" s="8" t="e">
        <f t="shared" si="40"/>
        <v>#REF!</v>
      </c>
      <c r="W872" t="str">
        <f t="shared" si="41"/>
        <v>STRIKE</v>
      </c>
    </row>
    <row r="873" spans="12:23" x14ac:dyDescent="0.25">
      <c r="L873" t="s">
        <v>7218</v>
      </c>
      <c r="M873" s="10">
        <v>62631.6</v>
      </c>
      <c r="N873" s="13">
        <v>1.9262640597597487E-4</v>
      </c>
      <c r="O873" s="13">
        <f>IF(M873="","",IF(M873&gt;0,SUM($N$20:N873)))</f>
        <v>0.89823938624698452</v>
      </c>
      <c r="P873" s="8" t="e">
        <f>IF(M873="","",IF(M873&gt;0,IF(O873&gt;#REF!,"STRIKE",IF(O873&lt;#REF!,"GOOD"))))</f>
        <v>#REF!</v>
      </c>
      <c r="S873" s="8">
        <f t="shared" si="39"/>
        <v>1057</v>
      </c>
      <c r="T873" t="s">
        <v>8227</v>
      </c>
      <c r="U873" s="10">
        <v>46504.21</v>
      </c>
      <c r="V873" s="8" t="e">
        <f t="shared" si="40"/>
        <v>#REF!</v>
      </c>
      <c r="W873" t="str">
        <f t="shared" si="41"/>
        <v>STRIKE</v>
      </c>
    </row>
    <row r="874" spans="12:23" x14ac:dyDescent="0.25">
      <c r="L874" t="s">
        <v>7180</v>
      </c>
      <c r="M874" s="10">
        <v>62456.28</v>
      </c>
      <c r="N874" s="13">
        <v>1.920872011417425E-4</v>
      </c>
      <c r="O874" s="13">
        <f>IF(M874="","",IF(M874&gt;0,SUM($N$20:N874)))</f>
        <v>0.89843147344812624</v>
      </c>
      <c r="P874" s="8" t="e">
        <f>IF(M874="","",IF(M874&gt;0,IF(O874&gt;#REF!,"STRIKE",IF(O874&lt;#REF!,"GOOD"))))</f>
        <v>#REF!</v>
      </c>
      <c r="S874" s="8">
        <f t="shared" si="39"/>
        <v>1056</v>
      </c>
      <c r="T874" t="s">
        <v>8959</v>
      </c>
      <c r="U874" s="10">
        <v>46546.57</v>
      </c>
      <c r="V874" s="8" t="e">
        <f t="shared" si="40"/>
        <v>#REF!</v>
      </c>
      <c r="W874" t="str">
        <f t="shared" si="41"/>
        <v>STRIKE</v>
      </c>
    </row>
    <row r="875" spans="12:23" x14ac:dyDescent="0.25">
      <c r="L875" t="s">
        <v>7470</v>
      </c>
      <c r="M875" s="10">
        <v>62350.68</v>
      </c>
      <c r="N875" s="13">
        <v>1.9176242341818021E-4</v>
      </c>
      <c r="O875" s="13">
        <f>IF(M875="","",IF(M875&gt;0,SUM($N$20:N875)))</f>
        <v>0.89862323587154447</v>
      </c>
      <c r="P875" s="8" t="e">
        <f>IF(M875="","",IF(M875&gt;0,IF(O875&gt;#REF!,"STRIKE",IF(O875&lt;#REF!,"GOOD"))))</f>
        <v>#REF!</v>
      </c>
      <c r="S875" s="8">
        <f t="shared" si="39"/>
        <v>1055</v>
      </c>
      <c r="T875" t="s">
        <v>9729</v>
      </c>
      <c r="U875" s="10">
        <v>46715.519999999997</v>
      </c>
      <c r="V875" s="8" t="e">
        <f t="shared" si="40"/>
        <v>#REF!</v>
      </c>
      <c r="W875" t="str">
        <f t="shared" si="41"/>
        <v>STRIKE</v>
      </c>
    </row>
    <row r="876" spans="12:23" x14ac:dyDescent="0.25">
      <c r="L876" t="s">
        <v>8770</v>
      </c>
      <c r="M876" s="10">
        <v>62349.599999999999</v>
      </c>
      <c r="N876" s="13">
        <v>1.9175910182782561E-4</v>
      </c>
      <c r="O876" s="13">
        <f>IF(M876="","",IF(M876&gt;0,SUM($N$20:N876)))</f>
        <v>0.89881499497337225</v>
      </c>
      <c r="P876" s="8" t="e">
        <f>IF(M876="","",IF(M876&gt;0,IF(O876&gt;#REF!,"STRIKE",IF(O876&lt;#REF!,"GOOD"))))</f>
        <v>#REF!</v>
      </c>
      <c r="S876" s="8">
        <f t="shared" si="39"/>
        <v>1054</v>
      </c>
      <c r="T876" t="s">
        <v>7053</v>
      </c>
      <c r="U876" s="10">
        <v>46904.4</v>
      </c>
      <c r="V876" s="8" t="e">
        <f t="shared" si="40"/>
        <v>#REF!</v>
      </c>
      <c r="W876" t="str">
        <f t="shared" si="41"/>
        <v>STRIKE</v>
      </c>
    </row>
    <row r="877" spans="12:23" x14ac:dyDescent="0.25">
      <c r="L877" t="s">
        <v>8557</v>
      </c>
      <c r="M877" s="10">
        <v>62331.27</v>
      </c>
      <c r="N877" s="13">
        <v>1.917027270581959E-4</v>
      </c>
      <c r="O877" s="13">
        <f>IF(M877="","",IF(M877&gt;0,SUM($N$20:N877)))</f>
        <v>0.8990066977004304</v>
      </c>
      <c r="P877" s="8" t="e">
        <f>IF(M877="","",IF(M877&gt;0,IF(O877&gt;#REF!,"STRIKE",IF(O877&lt;#REF!,"GOOD"))))</f>
        <v>#REF!</v>
      </c>
      <c r="S877" s="8">
        <f t="shared" si="39"/>
        <v>1053</v>
      </c>
      <c r="T877" t="s">
        <v>6557</v>
      </c>
      <c r="U877" s="10">
        <v>46964.32</v>
      </c>
      <c r="V877" s="8" t="e">
        <f t="shared" si="40"/>
        <v>#REF!</v>
      </c>
      <c r="W877" t="str">
        <f t="shared" si="41"/>
        <v>STRIKE</v>
      </c>
    </row>
    <row r="878" spans="12:23" x14ac:dyDescent="0.25">
      <c r="L878" t="s">
        <v>8537</v>
      </c>
      <c r="M878" s="10">
        <v>62046.84</v>
      </c>
      <c r="N878" s="13">
        <v>1.9082794933174876E-4</v>
      </c>
      <c r="O878" s="13">
        <f>IF(M878="","",IF(M878&gt;0,SUM($N$20:N878)))</f>
        <v>0.89919752564976219</v>
      </c>
      <c r="P878" s="8" t="e">
        <f>IF(M878="","",IF(M878&gt;0,IF(O878&gt;#REF!,"STRIKE",IF(O878&lt;#REF!,"GOOD"))))</f>
        <v>#REF!</v>
      </c>
      <c r="S878" s="8">
        <f t="shared" si="39"/>
        <v>1052</v>
      </c>
      <c r="T878" t="s">
        <v>7705</v>
      </c>
      <c r="U878" s="10">
        <v>47015.65</v>
      </c>
      <c r="V878" s="8" t="e">
        <f t="shared" si="40"/>
        <v>#REF!</v>
      </c>
      <c r="W878" t="str">
        <f t="shared" si="41"/>
        <v>STRIKE</v>
      </c>
    </row>
    <row r="879" spans="12:23" x14ac:dyDescent="0.25">
      <c r="L879" t="s">
        <v>8905</v>
      </c>
      <c r="M879" s="10">
        <v>62012.639999999999</v>
      </c>
      <c r="N879" s="13">
        <v>1.9072276563718597E-4</v>
      </c>
      <c r="O879" s="13">
        <f>IF(M879="","",IF(M879&gt;0,SUM($N$20:N879)))</f>
        <v>0.89938824841539933</v>
      </c>
      <c r="P879" s="8" t="e">
        <f>IF(M879="","",IF(M879&gt;0,IF(O879&gt;#REF!,"STRIKE",IF(O879&lt;#REF!,"GOOD"))))</f>
        <v>#REF!</v>
      </c>
      <c r="S879" s="8">
        <f t="shared" si="39"/>
        <v>1051</v>
      </c>
      <c r="T879" t="s">
        <v>9771</v>
      </c>
      <c r="U879" s="10">
        <v>47035.98</v>
      </c>
      <c r="V879" s="8" t="e">
        <f t="shared" si="40"/>
        <v>#REF!</v>
      </c>
      <c r="W879" t="str">
        <f t="shared" si="41"/>
        <v>STRIKE</v>
      </c>
    </row>
    <row r="880" spans="12:23" x14ac:dyDescent="0.25">
      <c r="L880" t="s">
        <v>7880</v>
      </c>
      <c r="M880" s="10">
        <v>61926.65</v>
      </c>
      <c r="N880" s="13">
        <v>1.9045829938293295E-4</v>
      </c>
      <c r="O880" s="13">
        <f>IF(M880="","",IF(M880&gt;0,SUM($N$20:N880)))</f>
        <v>0.89957870671478224</v>
      </c>
      <c r="P880" s="8" t="e">
        <f>IF(M880="","",IF(M880&gt;0,IF(O880&gt;#REF!,"STRIKE",IF(O880&lt;#REF!,"GOOD"))))</f>
        <v>#REF!</v>
      </c>
      <c r="S880" s="8">
        <f t="shared" si="39"/>
        <v>1050</v>
      </c>
      <c r="T880" t="s">
        <v>8436</v>
      </c>
      <c r="U880" s="10">
        <v>47036.72</v>
      </c>
      <c r="V880" s="8" t="e">
        <f t="shared" si="40"/>
        <v>#REF!</v>
      </c>
      <c r="W880" t="str">
        <f t="shared" si="41"/>
        <v>STRIKE</v>
      </c>
    </row>
    <row r="881" spans="12:23" x14ac:dyDescent="0.25">
      <c r="L881" t="s">
        <v>8885</v>
      </c>
      <c r="M881" s="10">
        <v>61724.36</v>
      </c>
      <c r="N881" s="13">
        <v>1.8983614705623397E-4</v>
      </c>
      <c r="O881" s="13">
        <f>IF(M881="","",IF(M881&gt;0,SUM($N$20:N881)))</f>
        <v>0.89976854286183849</v>
      </c>
      <c r="P881" s="8" t="e">
        <f>IF(M881="","",IF(M881&gt;0,IF(O881&gt;#REF!,"STRIKE",IF(O881&lt;#REF!,"GOOD"))))</f>
        <v>#REF!</v>
      </c>
      <c r="S881" s="8">
        <f t="shared" si="39"/>
        <v>1049</v>
      </c>
      <c r="T881" t="s">
        <v>6820</v>
      </c>
      <c r="U881" s="10">
        <v>47070.44</v>
      </c>
      <c r="V881" s="8" t="e">
        <f t="shared" si="40"/>
        <v>#REF!</v>
      </c>
      <c r="W881" t="str">
        <f t="shared" si="41"/>
        <v>STRIKE</v>
      </c>
    </row>
    <row r="882" spans="12:23" x14ac:dyDescent="0.25">
      <c r="L882" t="s">
        <v>8545</v>
      </c>
      <c r="M882" s="10">
        <v>61655.95</v>
      </c>
      <c r="N882" s="13">
        <v>1.8962574891164216E-4</v>
      </c>
      <c r="O882" s="13">
        <f>IF(M882="","",IF(M882&gt;0,SUM($N$20:N882)))</f>
        <v>0.89995816861075018</v>
      </c>
      <c r="P882" s="8" t="e">
        <f>IF(M882="","",IF(M882&gt;0,IF(O882&gt;#REF!,"STRIKE",IF(O882&lt;#REF!,"GOOD"))))</f>
        <v>#REF!</v>
      </c>
      <c r="S882" s="8">
        <f t="shared" si="39"/>
        <v>1048</v>
      </c>
      <c r="T882" t="s">
        <v>8938</v>
      </c>
      <c r="U882" s="10">
        <v>47129.8</v>
      </c>
      <c r="V882" s="8" t="e">
        <f t="shared" si="40"/>
        <v>#REF!</v>
      </c>
      <c r="W882" t="str">
        <f t="shared" si="41"/>
        <v>STRIKE</v>
      </c>
    </row>
    <row r="883" spans="12:23" x14ac:dyDescent="0.25">
      <c r="L883" t="s">
        <v>6516</v>
      </c>
      <c r="M883" s="10">
        <v>61537.62</v>
      </c>
      <c r="N883" s="13">
        <v>1.8926181947954819E-4</v>
      </c>
      <c r="O883" s="13">
        <f>IF(M883="","",IF(M883&gt;0,SUM($N$20:N883)))</f>
        <v>0.90014743043022971</v>
      </c>
      <c r="P883" s="8" t="e">
        <f>IF(M883="","",IF(M883&gt;0,IF(O883&gt;#REF!,"STRIKE",IF(O883&lt;#REF!,"GOOD"))))</f>
        <v>#REF!</v>
      </c>
      <c r="S883" s="8">
        <f t="shared" si="39"/>
        <v>1047</v>
      </c>
      <c r="T883" t="s">
        <v>8591</v>
      </c>
      <c r="U883" s="10">
        <v>47225.279999999999</v>
      </c>
      <c r="V883" s="8" t="e">
        <f t="shared" si="40"/>
        <v>#REF!</v>
      </c>
      <c r="W883" t="str">
        <f t="shared" si="41"/>
        <v>STRIKE</v>
      </c>
    </row>
    <row r="884" spans="12:23" x14ac:dyDescent="0.25">
      <c r="L884" t="s">
        <v>7039</v>
      </c>
      <c r="M884" s="10">
        <v>61482.48</v>
      </c>
      <c r="N884" s="13">
        <v>1.8909223383866539E-4</v>
      </c>
      <c r="O884" s="13">
        <f>IF(M884="","",IF(M884&gt;0,SUM($N$20:N884)))</f>
        <v>0.90033652266406838</v>
      </c>
      <c r="P884" s="8" t="e">
        <f>IF(M884="","",IF(M884&gt;0,IF(O884&gt;#REF!,"STRIKE",IF(O884&lt;#REF!,"GOOD"))))</f>
        <v>#REF!</v>
      </c>
      <c r="S884" s="8">
        <f t="shared" si="39"/>
        <v>1046</v>
      </c>
      <c r="T884" t="s">
        <v>10034</v>
      </c>
      <c r="U884" s="10">
        <v>47355.6</v>
      </c>
      <c r="V884" s="8" t="e">
        <f t="shared" si="40"/>
        <v>#REF!</v>
      </c>
      <c r="W884" t="str">
        <f t="shared" si="41"/>
        <v>STRIKE</v>
      </c>
    </row>
    <row r="885" spans="12:23" x14ac:dyDescent="0.25">
      <c r="L885" t="s">
        <v>9256</v>
      </c>
      <c r="M885" s="10">
        <v>61437.599999999999</v>
      </c>
      <c r="N885" s="13">
        <v>1.8895420330615142E-4</v>
      </c>
      <c r="O885" s="13">
        <f>IF(M885="","",IF(M885&gt;0,SUM($N$20:N885)))</f>
        <v>0.9005254768673745</v>
      </c>
      <c r="P885" s="8" t="e">
        <f>IF(M885="","",IF(M885&gt;0,IF(O885&gt;#REF!,"STRIKE",IF(O885&lt;#REF!,"GOOD"))))</f>
        <v>#REF!</v>
      </c>
      <c r="S885" s="8">
        <f t="shared" si="39"/>
        <v>1045</v>
      </c>
      <c r="T885" t="s">
        <v>7680</v>
      </c>
      <c r="U885" s="10">
        <v>47388.2</v>
      </c>
      <c r="V885" s="8" t="e">
        <f t="shared" si="40"/>
        <v>#REF!</v>
      </c>
      <c r="W885" t="str">
        <f t="shared" si="41"/>
        <v>STRIKE</v>
      </c>
    </row>
    <row r="886" spans="12:23" x14ac:dyDescent="0.25">
      <c r="L886" t="s">
        <v>7966</v>
      </c>
      <c r="M886" s="10">
        <v>61320.480000000003</v>
      </c>
      <c r="N886" s="13">
        <v>1.8859399528547326E-4</v>
      </c>
      <c r="O886" s="13">
        <f>IF(M886="","",IF(M886&gt;0,SUM($N$20:N886)))</f>
        <v>0.90071407086265998</v>
      </c>
      <c r="P886" s="8" t="e">
        <f>IF(M886="","",IF(M886&gt;0,IF(O886&gt;#REF!,"STRIKE",IF(O886&lt;#REF!,"GOOD"))))</f>
        <v>#REF!</v>
      </c>
      <c r="S886" s="8">
        <f t="shared" si="39"/>
        <v>1044</v>
      </c>
      <c r="T886" t="s">
        <v>7825</v>
      </c>
      <c r="U886" s="10">
        <v>47415.18</v>
      </c>
      <c r="V886" s="8" t="e">
        <f t="shared" si="40"/>
        <v>#REF!</v>
      </c>
      <c r="W886" t="str">
        <f t="shared" si="41"/>
        <v>STRIKE</v>
      </c>
    </row>
    <row r="887" spans="12:23" x14ac:dyDescent="0.25">
      <c r="L887" t="s">
        <v>10523</v>
      </c>
      <c r="M887" s="10">
        <v>61317</v>
      </c>
      <c r="N887" s="13">
        <v>1.885832923832195E-4</v>
      </c>
      <c r="O887" s="13">
        <f>IF(M887="","",IF(M887&gt;0,SUM($N$20:N887)))</f>
        <v>0.90090265415504323</v>
      </c>
      <c r="P887" s="8" t="e">
        <f>IF(M887="","",IF(M887&gt;0,IF(O887&gt;#REF!,"STRIKE",IF(O887&lt;#REF!,"GOOD"))))</f>
        <v>#REF!</v>
      </c>
      <c r="S887" s="8">
        <f t="shared" si="39"/>
        <v>1043</v>
      </c>
      <c r="T887" t="s">
        <v>9235</v>
      </c>
      <c r="U887" s="10">
        <v>47425.86</v>
      </c>
      <c r="V887" s="8" t="e">
        <f t="shared" si="40"/>
        <v>#REF!</v>
      </c>
      <c r="W887" t="str">
        <f t="shared" si="41"/>
        <v>STRIKE</v>
      </c>
    </row>
    <row r="888" spans="12:23" x14ac:dyDescent="0.25">
      <c r="L888" t="s">
        <v>6962</v>
      </c>
      <c r="M888" s="10">
        <v>61316.46</v>
      </c>
      <c r="N888" s="13">
        <v>1.885816315880422E-4</v>
      </c>
      <c r="O888" s="13">
        <f>IF(M888="","",IF(M888&gt;0,SUM($N$20:N888)))</f>
        <v>0.90109123578663131</v>
      </c>
      <c r="P888" s="8" t="e">
        <f>IF(M888="","",IF(M888&gt;0,IF(O888&gt;#REF!,"STRIKE",IF(O888&lt;#REF!,"GOOD"))))</f>
        <v>#REF!</v>
      </c>
      <c r="S888" s="8">
        <f t="shared" si="39"/>
        <v>1042</v>
      </c>
      <c r="T888" t="s">
        <v>6548</v>
      </c>
      <c r="U888" s="10">
        <v>47449.4</v>
      </c>
      <c r="V888" s="8" t="e">
        <f t="shared" si="40"/>
        <v>#REF!</v>
      </c>
      <c r="W888" t="str">
        <f t="shared" si="41"/>
        <v>STRIKE</v>
      </c>
    </row>
    <row r="889" spans="12:23" x14ac:dyDescent="0.25">
      <c r="L889" t="s">
        <v>10731</v>
      </c>
      <c r="M889" s="10">
        <v>60895.33</v>
      </c>
      <c r="N889" s="13">
        <v>1.8728642663800639E-4</v>
      </c>
      <c r="O889" s="13">
        <f>IF(M889="","",IF(M889&gt;0,SUM($N$20:N889)))</f>
        <v>0.90127852221326932</v>
      </c>
      <c r="P889" s="8" t="e">
        <f>IF(M889="","",IF(M889&gt;0,IF(O889&gt;#REF!,"STRIKE",IF(O889&lt;#REF!,"GOOD"))))</f>
        <v>#REF!</v>
      </c>
      <c r="S889" s="8">
        <f t="shared" si="39"/>
        <v>1041</v>
      </c>
      <c r="T889" t="s">
        <v>9490</v>
      </c>
      <c r="U889" s="10">
        <v>47504.63</v>
      </c>
      <c r="V889" s="8" t="e">
        <f t="shared" si="40"/>
        <v>#REF!</v>
      </c>
      <c r="W889" t="str">
        <f t="shared" si="41"/>
        <v>STRIKE</v>
      </c>
    </row>
    <row r="890" spans="12:23" x14ac:dyDescent="0.25">
      <c r="L890" t="s">
        <v>7085</v>
      </c>
      <c r="M890" s="10">
        <v>60696.639999999999</v>
      </c>
      <c r="N890" s="13">
        <v>1.8667534627915612E-4</v>
      </c>
      <c r="O890" s="13">
        <f>IF(M890="","",IF(M890&gt;0,SUM($N$20:N890)))</f>
        <v>0.90146519755954846</v>
      </c>
      <c r="P890" s="8" t="e">
        <f>IF(M890="","",IF(M890&gt;0,IF(O890&gt;#REF!,"STRIKE",IF(O890&lt;#REF!,"GOOD"))))</f>
        <v>#REF!</v>
      </c>
      <c r="S890" s="8">
        <f t="shared" si="39"/>
        <v>1040</v>
      </c>
      <c r="T890" t="s">
        <v>9506</v>
      </c>
      <c r="U890" s="10">
        <v>47516.4</v>
      </c>
      <c r="V890" s="8" t="e">
        <f t="shared" si="40"/>
        <v>#REF!</v>
      </c>
      <c r="W890" t="str">
        <f t="shared" si="41"/>
        <v>STRIKE</v>
      </c>
    </row>
    <row r="891" spans="12:23" x14ac:dyDescent="0.25">
      <c r="L891" t="s">
        <v>6413</v>
      </c>
      <c r="M891" s="10">
        <v>60681.49</v>
      </c>
      <c r="N891" s="13">
        <v>1.8662875174779278E-4</v>
      </c>
      <c r="O891" s="13">
        <f>IF(M891="","",IF(M891&gt;0,SUM($N$20:N891)))</f>
        <v>0.90165182631129626</v>
      </c>
      <c r="P891" s="8" t="e">
        <f>IF(M891="","",IF(M891&gt;0,IF(O891&gt;#REF!,"STRIKE",IF(O891&lt;#REF!,"GOOD"))))</f>
        <v>#REF!</v>
      </c>
      <c r="S891" s="8">
        <f t="shared" si="39"/>
        <v>1039</v>
      </c>
      <c r="T891" t="s">
        <v>9161</v>
      </c>
      <c r="U891" s="10">
        <v>47663.28</v>
      </c>
      <c r="V891" s="8" t="e">
        <f t="shared" si="40"/>
        <v>#REF!</v>
      </c>
      <c r="W891" t="str">
        <f t="shared" si="41"/>
        <v>STRIKE</v>
      </c>
    </row>
    <row r="892" spans="12:23" x14ac:dyDescent="0.25">
      <c r="L892" t="s">
        <v>6760</v>
      </c>
      <c r="M892" s="10">
        <v>60644.4</v>
      </c>
      <c r="N892" s="13">
        <v>1.8651467972348478E-4</v>
      </c>
      <c r="O892" s="13">
        <f>IF(M892="","",IF(M892&gt;0,SUM($N$20:N892)))</f>
        <v>0.90183834099101978</v>
      </c>
      <c r="P892" s="8" t="e">
        <f>IF(M892="","",IF(M892&gt;0,IF(O892&gt;#REF!,"STRIKE",IF(O892&lt;#REF!,"GOOD"))))</f>
        <v>#REF!</v>
      </c>
      <c r="S892" s="8">
        <f t="shared" si="39"/>
        <v>1038</v>
      </c>
      <c r="T892" t="s">
        <v>8312</v>
      </c>
      <c r="U892" s="10">
        <v>47719.44</v>
      </c>
      <c r="V892" s="8" t="e">
        <f t="shared" si="40"/>
        <v>#REF!</v>
      </c>
      <c r="W892" t="str">
        <f t="shared" si="41"/>
        <v>STRIKE</v>
      </c>
    </row>
    <row r="893" spans="12:23" x14ac:dyDescent="0.25">
      <c r="L893" t="s">
        <v>8324</v>
      </c>
      <c r="M893" s="10">
        <v>60464.34</v>
      </c>
      <c r="N893" s="13">
        <v>1.8596089679825161E-4</v>
      </c>
      <c r="O893" s="13">
        <f>IF(M893="","",IF(M893&gt;0,SUM($N$20:N893)))</f>
        <v>0.90202430188781801</v>
      </c>
      <c r="P893" s="8" t="e">
        <f>IF(M893="","",IF(M893&gt;0,IF(O893&gt;#REF!,"STRIKE",IF(O893&lt;#REF!,"GOOD"))))</f>
        <v>#REF!</v>
      </c>
      <c r="S893" s="8">
        <f t="shared" si="39"/>
        <v>1037</v>
      </c>
      <c r="T893" t="s">
        <v>7563</v>
      </c>
      <c r="U893" s="10">
        <v>47765.1</v>
      </c>
      <c r="V893" s="8" t="e">
        <f t="shared" si="40"/>
        <v>#REF!</v>
      </c>
      <c r="W893" t="str">
        <f t="shared" si="41"/>
        <v>STRIKE</v>
      </c>
    </row>
    <row r="894" spans="12:23" x14ac:dyDescent="0.25">
      <c r="L894" t="s">
        <v>7906</v>
      </c>
      <c r="M894" s="10">
        <v>60336.480000000003</v>
      </c>
      <c r="N894" s="13">
        <v>1.8556765740682481E-4</v>
      </c>
      <c r="O894" s="13">
        <f>IF(M894="","",IF(M894&gt;0,SUM($N$20:N894)))</f>
        <v>0.90220986954522486</v>
      </c>
      <c r="P894" s="8" t="e">
        <f>IF(M894="","",IF(M894&gt;0,IF(O894&gt;#REF!,"STRIKE",IF(O894&lt;#REF!,"GOOD"))))</f>
        <v>#REF!</v>
      </c>
      <c r="S894" s="8">
        <f t="shared" si="39"/>
        <v>1036</v>
      </c>
      <c r="T894" t="s">
        <v>7496</v>
      </c>
      <c r="U894" s="10">
        <v>47982.720000000001</v>
      </c>
      <c r="V894" s="8" t="e">
        <f t="shared" si="40"/>
        <v>#REF!</v>
      </c>
      <c r="W894" t="str">
        <f t="shared" si="41"/>
        <v>STRIKE</v>
      </c>
    </row>
    <row r="895" spans="12:23" x14ac:dyDescent="0.25">
      <c r="L895" t="s">
        <v>6992</v>
      </c>
      <c r="M895" s="10">
        <v>60331.6</v>
      </c>
      <c r="N895" s="13">
        <v>1.8555264873929654E-4</v>
      </c>
      <c r="O895" s="13">
        <f>IF(M895="","",IF(M895&gt;0,SUM($N$20:N895)))</f>
        <v>0.90239542219396418</v>
      </c>
      <c r="P895" s="8" t="e">
        <f>IF(M895="","",IF(M895&gt;0,IF(O895&gt;#REF!,"STRIKE",IF(O895&lt;#REF!,"GOOD"))))</f>
        <v>#REF!</v>
      </c>
      <c r="S895" s="8">
        <f t="shared" si="39"/>
        <v>1035</v>
      </c>
      <c r="T895" t="s">
        <v>7833</v>
      </c>
      <c r="U895" s="10">
        <v>48033.69</v>
      </c>
      <c r="V895" s="8" t="e">
        <f t="shared" si="40"/>
        <v>#REF!</v>
      </c>
      <c r="W895" t="str">
        <f t="shared" si="41"/>
        <v>STRIKE</v>
      </c>
    </row>
    <row r="896" spans="12:23" x14ac:dyDescent="0.25">
      <c r="L896" t="s">
        <v>7575</v>
      </c>
      <c r="M896" s="10">
        <v>60275.16</v>
      </c>
      <c r="N896" s="13">
        <v>1.853790648878017E-4</v>
      </c>
      <c r="O896" s="13">
        <f>IF(M896="","",IF(M896&gt;0,SUM($N$20:N896)))</f>
        <v>0.90258080125885198</v>
      </c>
      <c r="P896" s="8" t="e">
        <f>IF(M896="","",IF(M896&gt;0,IF(O896&gt;#REF!,"STRIKE",IF(O896&lt;#REF!,"GOOD"))))</f>
        <v>#REF!</v>
      </c>
      <c r="S896" s="8">
        <f t="shared" si="39"/>
        <v>1034</v>
      </c>
      <c r="T896" t="s">
        <v>7467</v>
      </c>
      <c r="U896" s="10">
        <v>48076.25</v>
      </c>
      <c r="V896" s="8" t="e">
        <f t="shared" si="40"/>
        <v>#REF!</v>
      </c>
      <c r="W896" t="str">
        <f t="shared" si="41"/>
        <v>STRIKE</v>
      </c>
    </row>
    <row r="897" spans="12:23" x14ac:dyDescent="0.25">
      <c r="L897" t="s">
        <v>6766</v>
      </c>
      <c r="M897" s="10">
        <v>60169.919999999998</v>
      </c>
      <c r="N897" s="13">
        <v>1.850553943610243E-4</v>
      </c>
      <c r="O897" s="13">
        <f>IF(M897="","",IF(M897&gt;0,SUM($N$20:N897)))</f>
        <v>0.90276585665321296</v>
      </c>
      <c r="P897" s="8" t="e">
        <f>IF(M897="","",IF(M897&gt;0,IF(O897&gt;#REF!,"STRIKE",IF(O897&lt;#REF!,"GOOD"))))</f>
        <v>#REF!</v>
      </c>
      <c r="S897" s="8">
        <f t="shared" si="39"/>
        <v>1033</v>
      </c>
      <c r="T897" t="s">
        <v>9847</v>
      </c>
      <c r="U897" s="10">
        <v>48315.69</v>
      </c>
      <c r="V897" s="8" t="e">
        <f t="shared" si="40"/>
        <v>#REF!</v>
      </c>
      <c r="W897" t="str">
        <f t="shared" si="41"/>
        <v>STRIKE</v>
      </c>
    </row>
    <row r="898" spans="12:23" x14ac:dyDescent="0.25">
      <c r="L898" t="s">
        <v>6705</v>
      </c>
      <c r="M898" s="10">
        <v>60134.7</v>
      </c>
      <c r="N898" s="13">
        <v>1.8494707360890438E-4</v>
      </c>
      <c r="O898" s="13">
        <f>IF(M898="","",IF(M898&gt;0,SUM($N$20:N898)))</f>
        <v>0.9029508037268219</v>
      </c>
      <c r="P898" s="8" t="e">
        <f>IF(M898="","",IF(M898&gt;0,IF(O898&gt;#REF!,"STRIKE",IF(O898&lt;#REF!,"GOOD"))))</f>
        <v>#REF!</v>
      </c>
      <c r="S898" s="8">
        <f t="shared" si="39"/>
        <v>1032</v>
      </c>
      <c r="T898" t="s">
        <v>8093</v>
      </c>
      <c r="U898" s="10">
        <v>48349.56</v>
      </c>
      <c r="V898" s="8" t="e">
        <f t="shared" si="40"/>
        <v>#REF!</v>
      </c>
      <c r="W898" t="str">
        <f t="shared" si="41"/>
        <v>STRIKE</v>
      </c>
    </row>
    <row r="899" spans="12:23" x14ac:dyDescent="0.25">
      <c r="L899" t="s">
        <v>9944</v>
      </c>
      <c r="M899" s="10">
        <v>60100.959999999999</v>
      </c>
      <c r="N899" s="13">
        <v>1.8484330466578893E-4</v>
      </c>
      <c r="O899" s="13">
        <f>IF(M899="","",IF(M899&gt;0,SUM($N$20:N899)))</f>
        <v>0.90313564703148774</v>
      </c>
      <c r="P899" s="8" t="e">
        <f>IF(M899="","",IF(M899&gt;0,IF(O899&gt;#REF!,"STRIKE",IF(O899&lt;#REF!,"GOOD"))))</f>
        <v>#REF!</v>
      </c>
      <c r="S899" s="8">
        <f t="shared" si="39"/>
        <v>1031</v>
      </c>
      <c r="T899" t="s">
        <v>8723</v>
      </c>
      <c r="U899" s="10">
        <v>48394.8</v>
      </c>
      <c r="V899" s="8" t="e">
        <f t="shared" si="40"/>
        <v>#REF!</v>
      </c>
      <c r="W899" t="str">
        <f t="shared" si="41"/>
        <v>STRIKE</v>
      </c>
    </row>
    <row r="900" spans="12:23" x14ac:dyDescent="0.25">
      <c r="L900" t="s">
        <v>10722</v>
      </c>
      <c r="M900" s="10">
        <v>60030.52</v>
      </c>
      <c r="N900" s="13">
        <v>1.8462666316154908E-4</v>
      </c>
      <c r="O900" s="13">
        <f>IF(M900="","",IF(M900&gt;0,SUM($N$20:N900)))</f>
        <v>0.90332027369464929</v>
      </c>
      <c r="P900" s="8" t="e">
        <f>IF(M900="","",IF(M900&gt;0,IF(O900&gt;#REF!,"STRIKE",IF(O900&lt;#REF!,"GOOD"))))</f>
        <v>#REF!</v>
      </c>
      <c r="S900" s="8">
        <f t="shared" si="39"/>
        <v>1030</v>
      </c>
      <c r="T900" t="s">
        <v>9259</v>
      </c>
      <c r="U900" s="10">
        <v>48520.800000000003</v>
      </c>
      <c r="V900" s="8" t="e">
        <f t="shared" si="40"/>
        <v>#REF!</v>
      </c>
      <c r="W900" t="str">
        <f t="shared" si="41"/>
        <v>STRIKE</v>
      </c>
    </row>
    <row r="901" spans="12:23" x14ac:dyDescent="0.25">
      <c r="L901" t="s">
        <v>8424</v>
      </c>
      <c r="M901" s="10">
        <v>59997.08</v>
      </c>
      <c r="N901" s="13">
        <v>1.8452381688242105E-4</v>
      </c>
      <c r="O901" s="13">
        <f>IF(M901="","",IF(M901&gt;0,SUM($N$20:N901)))</f>
        <v>0.90350479751153168</v>
      </c>
      <c r="P901" s="8" t="e">
        <f>IF(M901="","",IF(M901&gt;0,IF(O901&gt;#REF!,"STRIKE",IF(O901&lt;#REF!,"GOOD"))))</f>
        <v>#REF!</v>
      </c>
      <c r="S901" s="8">
        <f t="shared" si="39"/>
        <v>1029</v>
      </c>
      <c r="T901" t="s">
        <v>8826</v>
      </c>
      <c r="U901" s="10">
        <v>48533.58</v>
      </c>
      <c r="V901" s="8" t="e">
        <f t="shared" si="40"/>
        <v>#REF!</v>
      </c>
      <c r="W901" t="str">
        <f t="shared" si="41"/>
        <v>STRIKE</v>
      </c>
    </row>
    <row r="902" spans="12:23" x14ac:dyDescent="0.25">
      <c r="L902" t="s">
        <v>8690</v>
      </c>
      <c r="M902" s="10">
        <v>59943.06</v>
      </c>
      <c r="N902" s="13">
        <v>1.8435767585375784E-4</v>
      </c>
      <c r="O902" s="13">
        <f>IF(M902="","",IF(M902&gt;0,SUM($N$20:N902)))</f>
        <v>0.90368915518738546</v>
      </c>
      <c r="P902" s="8" t="e">
        <f>IF(M902="","",IF(M902&gt;0,IF(O902&gt;#REF!,"STRIKE",IF(O902&lt;#REF!,"GOOD"))))</f>
        <v>#REF!</v>
      </c>
      <c r="S902" s="8">
        <f t="shared" si="39"/>
        <v>1028</v>
      </c>
      <c r="T902" t="s">
        <v>7220</v>
      </c>
      <c r="U902" s="10">
        <v>48768.12</v>
      </c>
      <c r="V902" s="8" t="e">
        <f t="shared" si="40"/>
        <v>#REF!</v>
      </c>
      <c r="W902" t="str">
        <f t="shared" si="41"/>
        <v>STRIKE</v>
      </c>
    </row>
    <row r="903" spans="12:23" x14ac:dyDescent="0.25">
      <c r="L903" t="s">
        <v>8328</v>
      </c>
      <c r="M903" s="10">
        <v>59628.31</v>
      </c>
      <c r="N903" s="13">
        <v>1.8338964755365152E-4</v>
      </c>
      <c r="O903" s="13">
        <f>IF(M903="","",IF(M903&gt;0,SUM($N$20:N903)))</f>
        <v>0.90387254483493906</v>
      </c>
      <c r="P903" s="8" t="e">
        <f>IF(M903="","",IF(M903&gt;0,IF(O903&gt;#REF!,"STRIKE",IF(O903&lt;#REF!,"GOOD"))))</f>
        <v>#REF!</v>
      </c>
      <c r="S903" s="8">
        <f t="shared" si="39"/>
        <v>1027</v>
      </c>
      <c r="T903" t="s">
        <v>8887</v>
      </c>
      <c r="U903" s="10">
        <v>48775.68</v>
      </c>
      <c r="V903" s="8" t="e">
        <f t="shared" si="40"/>
        <v>#REF!</v>
      </c>
      <c r="W903" t="str">
        <f t="shared" si="41"/>
        <v>STRIKE</v>
      </c>
    </row>
    <row r="904" spans="12:23" x14ac:dyDescent="0.25">
      <c r="L904" t="s">
        <v>10551</v>
      </c>
      <c r="M904" s="10">
        <v>59513.43</v>
      </c>
      <c r="N904" s="13">
        <v>1.8303632875741257E-4</v>
      </c>
      <c r="O904" s="13">
        <f>IF(M904="","",IF(M904&gt;0,SUM($N$20:N904)))</f>
        <v>0.90405558116369644</v>
      </c>
      <c r="P904" s="8" t="e">
        <f>IF(M904="","",IF(M904&gt;0,IF(O904&gt;#REF!,"STRIKE",IF(O904&lt;#REF!,"GOOD"))))</f>
        <v>#REF!</v>
      </c>
      <c r="S904" s="8">
        <f t="shared" si="39"/>
        <v>1026</v>
      </c>
      <c r="T904" t="s">
        <v>7565</v>
      </c>
      <c r="U904" s="10">
        <v>48793.919999999998</v>
      </c>
      <c r="V904" s="8" t="e">
        <f t="shared" si="40"/>
        <v>#REF!</v>
      </c>
      <c r="W904" t="str">
        <f t="shared" si="41"/>
        <v>STRIKE</v>
      </c>
    </row>
    <row r="905" spans="12:23" x14ac:dyDescent="0.25">
      <c r="L905" t="s">
        <v>10117</v>
      </c>
      <c r="M905" s="10">
        <v>59419.06</v>
      </c>
      <c r="N905" s="13">
        <v>1.8274608942244502E-4</v>
      </c>
      <c r="O905" s="13">
        <f>IF(M905="","",IF(M905&gt;0,SUM($N$20:N905)))</f>
        <v>0.90423832725311892</v>
      </c>
      <c r="P905" s="8" t="e">
        <f>IF(M905="","",IF(M905&gt;0,IF(O905&gt;#REF!,"STRIKE",IF(O905&lt;#REF!,"GOOD"))))</f>
        <v>#REF!</v>
      </c>
      <c r="S905" s="8">
        <f t="shared" si="39"/>
        <v>1025</v>
      </c>
      <c r="T905" t="s">
        <v>9753</v>
      </c>
      <c r="U905" s="10">
        <v>48842.400000000001</v>
      </c>
      <c r="V905" s="8" t="e">
        <f t="shared" si="40"/>
        <v>#REF!</v>
      </c>
      <c r="W905" t="str">
        <f t="shared" si="41"/>
        <v>STRIKE</v>
      </c>
    </row>
    <row r="906" spans="12:23" x14ac:dyDescent="0.25">
      <c r="L906" t="s">
        <v>7140</v>
      </c>
      <c r="M906" s="10">
        <v>59284.6</v>
      </c>
      <c r="N906" s="13">
        <v>1.8233255142329556E-4</v>
      </c>
      <c r="O906" s="13">
        <f>IF(M906="","",IF(M906&gt;0,SUM($N$20:N906)))</f>
        <v>0.90442065980454223</v>
      </c>
      <c r="P906" s="8" t="e">
        <f>IF(M906="","",IF(M906&gt;0,IF(O906&gt;#REF!,"STRIKE",IF(O906&lt;#REF!,"GOOD"))))</f>
        <v>#REF!</v>
      </c>
      <c r="S906" s="8">
        <f t="shared" si="39"/>
        <v>1024</v>
      </c>
      <c r="T906" t="s">
        <v>6921</v>
      </c>
      <c r="U906" s="10">
        <v>48924.1</v>
      </c>
      <c r="V906" s="8" t="e">
        <f t="shared" si="40"/>
        <v>#REF!</v>
      </c>
      <c r="W906" t="str">
        <f t="shared" si="41"/>
        <v>STRIKE</v>
      </c>
    </row>
    <row r="907" spans="12:23" x14ac:dyDescent="0.25">
      <c r="L907" t="s">
        <v>9866</v>
      </c>
      <c r="M907" s="10">
        <v>59280.480000000003</v>
      </c>
      <c r="N907" s="13">
        <v>1.8231988017120205E-4</v>
      </c>
      <c r="O907" s="13">
        <f>IF(M907="","",IF(M907&gt;0,SUM($N$20:N907)))</f>
        <v>0.90460297968471348</v>
      </c>
      <c r="P907" s="8" t="e">
        <f>IF(M907="","",IF(M907&gt;0,IF(O907&gt;#REF!,"STRIKE",IF(O907&lt;#REF!,"GOOD"))))</f>
        <v>#REF!</v>
      </c>
      <c r="S907" s="8">
        <f t="shared" si="39"/>
        <v>1023</v>
      </c>
      <c r="T907" t="s">
        <v>7782</v>
      </c>
      <c r="U907" s="10">
        <v>49177.38</v>
      </c>
      <c r="V907" s="8" t="e">
        <f t="shared" si="40"/>
        <v>#REF!</v>
      </c>
      <c r="W907" t="str">
        <f t="shared" si="41"/>
        <v>STRIKE</v>
      </c>
    </row>
    <row r="908" spans="12:23" x14ac:dyDescent="0.25">
      <c r="L908" t="s">
        <v>9466</v>
      </c>
      <c r="M908" s="10">
        <v>59226.239999999998</v>
      </c>
      <c r="N908" s="13">
        <v>1.8215306252228141E-4</v>
      </c>
      <c r="O908" s="13">
        <f>IF(M908="","",IF(M908&gt;0,SUM($N$20:N908)))</f>
        <v>0.90478513274723571</v>
      </c>
      <c r="P908" s="8" t="e">
        <f>IF(M908="","",IF(M908&gt;0,IF(O908&gt;#REF!,"STRIKE",IF(O908&lt;#REF!,"GOOD"))))</f>
        <v>#REF!</v>
      </c>
      <c r="S908" s="8">
        <f t="shared" si="39"/>
        <v>1022</v>
      </c>
      <c r="T908" t="s">
        <v>8017</v>
      </c>
      <c r="U908" s="10">
        <v>49190.34</v>
      </c>
      <c r="V908" s="8" t="e">
        <f t="shared" si="40"/>
        <v>#REF!</v>
      </c>
      <c r="W908" t="str">
        <f t="shared" si="41"/>
        <v>STRIKE</v>
      </c>
    </row>
    <row r="909" spans="12:23" x14ac:dyDescent="0.25">
      <c r="L909" t="s">
        <v>10189</v>
      </c>
      <c r="M909" s="10">
        <v>59058.7</v>
      </c>
      <c r="N909" s="13">
        <v>1.8163778544078878E-4</v>
      </c>
      <c r="O909" s="13">
        <f>IF(M909="","",IF(M909&gt;0,SUM($N$20:N909)))</f>
        <v>0.90496677053267649</v>
      </c>
      <c r="P909" s="8" t="e">
        <f>IF(M909="","",IF(M909&gt;0,IF(O909&gt;#REF!,"STRIKE",IF(O909&lt;#REF!,"GOOD"))))</f>
        <v>#REF!</v>
      </c>
      <c r="S909" s="8">
        <f t="shared" si="39"/>
        <v>1021</v>
      </c>
      <c r="T909" t="s">
        <v>6919</v>
      </c>
      <c r="U909" s="10">
        <v>49252.65</v>
      </c>
      <c r="V909" s="8" t="e">
        <f t="shared" si="40"/>
        <v>#REF!</v>
      </c>
      <c r="W909" t="str">
        <f t="shared" si="41"/>
        <v>STRIKE</v>
      </c>
    </row>
    <row r="910" spans="12:23" x14ac:dyDescent="0.25">
      <c r="L910" t="s">
        <v>9215</v>
      </c>
      <c r="M910" s="10">
        <v>58950</v>
      </c>
      <c r="N910" s="13">
        <v>1.8130347352269012E-4</v>
      </c>
      <c r="O910" s="13">
        <f>IF(M910="","",IF(M910&gt;0,SUM($N$20:N910)))</f>
        <v>0.90514807400619923</v>
      </c>
      <c r="P910" s="8" t="e">
        <f>IF(M910="","",IF(M910&gt;0,IF(O910&gt;#REF!,"STRIKE",IF(O910&lt;#REF!,"GOOD"))))</f>
        <v>#REF!</v>
      </c>
      <c r="S910" s="8">
        <f t="shared" si="39"/>
        <v>1020</v>
      </c>
      <c r="T910" t="s">
        <v>7037</v>
      </c>
      <c r="U910" s="10">
        <v>49322.31</v>
      </c>
      <c r="V910" s="8" t="e">
        <f t="shared" si="40"/>
        <v>#REF!</v>
      </c>
      <c r="W910" t="str">
        <f t="shared" si="41"/>
        <v>STRIKE</v>
      </c>
    </row>
    <row r="911" spans="12:23" x14ac:dyDescent="0.25">
      <c r="L911" t="s">
        <v>6954</v>
      </c>
      <c r="M911" s="10">
        <v>58878.720000000001</v>
      </c>
      <c r="N911" s="13">
        <v>1.8108424855928557E-4</v>
      </c>
      <c r="O911" s="13">
        <f>IF(M911="","",IF(M911&gt;0,SUM($N$20:N911)))</f>
        <v>0.90532915825475857</v>
      </c>
      <c r="P911" s="8" t="e">
        <f>IF(M911="","",IF(M911&gt;0,IF(O911&gt;#REF!,"STRIKE",IF(O911&lt;#REF!,"GOOD"))))</f>
        <v>#REF!</v>
      </c>
      <c r="S911" s="8">
        <f t="shared" si="39"/>
        <v>1019</v>
      </c>
      <c r="T911" t="s">
        <v>7717</v>
      </c>
      <c r="U911" s="10">
        <v>49337.7</v>
      </c>
      <c r="V911" s="8" t="e">
        <f t="shared" si="40"/>
        <v>#REF!</v>
      </c>
      <c r="W911" t="str">
        <f t="shared" si="41"/>
        <v>STRIKE</v>
      </c>
    </row>
    <row r="912" spans="12:23" x14ac:dyDescent="0.25">
      <c r="L912" t="s">
        <v>7240</v>
      </c>
      <c r="M912" s="10">
        <v>58788.9</v>
      </c>
      <c r="N912" s="13">
        <v>1.8080800296146017E-4</v>
      </c>
      <c r="O912" s="13">
        <f>IF(M912="","",IF(M912&gt;0,SUM($N$20:N912)))</f>
        <v>0.90550996625772007</v>
      </c>
      <c r="P912" s="8" t="e">
        <f>IF(M912="","",IF(M912&gt;0,IF(O912&gt;#REF!,"STRIKE",IF(O912&lt;#REF!,"GOOD"))))</f>
        <v>#REF!</v>
      </c>
      <c r="S912" s="8">
        <f t="shared" si="39"/>
        <v>1018</v>
      </c>
      <c r="T912" t="s">
        <v>8666</v>
      </c>
      <c r="U912" s="10">
        <v>49444.7</v>
      </c>
      <c r="V912" s="8" t="e">
        <f t="shared" si="40"/>
        <v>#REF!</v>
      </c>
      <c r="W912" t="str">
        <f t="shared" si="41"/>
        <v>STRIKE</v>
      </c>
    </row>
    <row r="913" spans="12:23" x14ac:dyDescent="0.25">
      <c r="L913" t="s">
        <v>7667</v>
      </c>
      <c r="M913" s="10">
        <v>58786.49</v>
      </c>
      <c r="N913" s="13">
        <v>1.8080059089409478E-4</v>
      </c>
      <c r="O913" s="13">
        <f>IF(M913="","",IF(M913&gt;0,SUM($N$20:N913)))</f>
        <v>0.90569076684861416</v>
      </c>
      <c r="P913" s="8" t="e">
        <f>IF(M913="","",IF(M913&gt;0,IF(O913&gt;#REF!,"STRIKE",IF(O913&lt;#REF!,"GOOD"))))</f>
        <v>#REF!</v>
      </c>
      <c r="S913" s="8">
        <f t="shared" si="39"/>
        <v>1017</v>
      </c>
      <c r="T913" t="s">
        <v>8181</v>
      </c>
      <c r="U913" s="10">
        <v>49487.96</v>
      </c>
      <c r="V913" s="8" t="e">
        <f t="shared" si="40"/>
        <v>#REF!</v>
      </c>
      <c r="W913" t="str">
        <f t="shared" si="41"/>
        <v>STRIKE</v>
      </c>
    </row>
    <row r="914" spans="12:23" x14ac:dyDescent="0.25">
      <c r="L914" t="s">
        <v>9839</v>
      </c>
      <c r="M914" s="10">
        <v>58660.27</v>
      </c>
      <c r="N914" s="13">
        <v>1.8041239539913235E-4</v>
      </c>
      <c r="O914" s="13">
        <f>IF(M914="","",IF(M914&gt;0,SUM($N$20:N914)))</f>
        <v>0.90587117924401328</v>
      </c>
      <c r="P914" s="8" t="e">
        <f>IF(M914="","",IF(M914&gt;0,IF(O914&gt;#REF!,"STRIKE",IF(O914&lt;#REF!,"GOOD"))))</f>
        <v>#REF!</v>
      </c>
      <c r="S914" s="8">
        <f t="shared" si="39"/>
        <v>1016</v>
      </c>
      <c r="T914" t="s">
        <v>9062</v>
      </c>
      <c r="U914" s="10">
        <v>49538.49</v>
      </c>
      <c r="V914" s="8" t="e">
        <f t="shared" si="40"/>
        <v>#REF!</v>
      </c>
      <c r="W914" t="str">
        <f t="shared" si="41"/>
        <v>STRIKE</v>
      </c>
    </row>
    <row r="915" spans="12:23" x14ac:dyDescent="0.25">
      <c r="L915" t="s">
        <v>7508</v>
      </c>
      <c r="M915" s="10">
        <v>58556.09</v>
      </c>
      <c r="N915" s="13">
        <v>1.8009198495177707E-4</v>
      </c>
      <c r="O915" s="13">
        <f>IF(M915="","",IF(M915&gt;0,SUM($N$20:N915)))</f>
        <v>0.90605127122896501</v>
      </c>
      <c r="P915" s="8" t="e">
        <f>IF(M915="","",IF(M915&gt;0,IF(O915&gt;#REF!,"STRIKE",IF(O915&lt;#REF!,"GOOD"))))</f>
        <v>#REF!</v>
      </c>
      <c r="S915" s="8">
        <f t="shared" si="39"/>
        <v>1015</v>
      </c>
      <c r="T915" t="s">
        <v>7192</v>
      </c>
      <c r="U915" s="10">
        <v>49622.04</v>
      </c>
      <c r="V915" s="8" t="e">
        <f t="shared" si="40"/>
        <v>#REF!</v>
      </c>
      <c r="W915" t="str">
        <f t="shared" si="41"/>
        <v>STRIKE</v>
      </c>
    </row>
    <row r="916" spans="12:23" x14ac:dyDescent="0.25">
      <c r="L916" t="s">
        <v>7023</v>
      </c>
      <c r="M916" s="10">
        <v>58267.44</v>
      </c>
      <c r="N916" s="13">
        <v>1.7920422841857396E-4</v>
      </c>
      <c r="O916" s="13">
        <f>IF(M916="","",IF(M916&gt;0,SUM($N$20:N916)))</f>
        <v>0.90623047545738356</v>
      </c>
      <c r="P916" s="8" t="e">
        <f>IF(M916="","",IF(M916&gt;0,IF(O916&gt;#REF!,"STRIKE",IF(O916&lt;#REF!,"GOOD"))))</f>
        <v>#REF!</v>
      </c>
      <c r="S916" s="8">
        <f t="shared" ref="S916:S979" si="42">IFERROR(_xlfn.RANK.AVG(U916,$U$20:$U$1048576),"")</f>
        <v>1014</v>
      </c>
      <c r="T916" t="s">
        <v>1227</v>
      </c>
      <c r="U916" s="10">
        <v>49627.98</v>
      </c>
      <c r="V916" s="8" t="e">
        <f t="shared" ref="V916:V979" si="43">IF(S916="","",IF(S916&lt;&gt;"",IF(S916&gt;$T$16,"STRIKE",IF(S916&lt;$T$16,"GOOD"))))</f>
        <v>#REF!</v>
      </c>
      <c r="W916" t="str">
        <f t="shared" ref="W916:W979" si="44">IF(S916="","",IF(S916&lt;&gt;"",IF(U916&lt;$U$16,"STRIKE",IF(U916&gt;=$U$16,"GOOD"))))</f>
        <v>STRIKE</v>
      </c>
    </row>
    <row r="917" spans="12:23" x14ac:dyDescent="0.25">
      <c r="L917" t="s">
        <v>8338</v>
      </c>
      <c r="M917" s="10">
        <v>58168.85</v>
      </c>
      <c r="N917" s="13">
        <v>1.7890101027685042E-4</v>
      </c>
      <c r="O917" s="13">
        <f>IF(M917="","",IF(M917&gt;0,SUM($N$20:N917)))</f>
        <v>0.9064093764676604</v>
      </c>
      <c r="P917" s="8" t="e">
        <f>IF(M917="","",IF(M917&gt;0,IF(O917&gt;#REF!,"STRIKE",IF(O917&lt;#REF!,"GOOD"))))</f>
        <v>#REF!</v>
      </c>
      <c r="S917" s="8">
        <f t="shared" si="42"/>
        <v>1013</v>
      </c>
      <c r="T917" t="s">
        <v>6840</v>
      </c>
      <c r="U917" s="10">
        <v>49658.400000000001</v>
      </c>
      <c r="V917" s="8" t="e">
        <f t="shared" si="43"/>
        <v>#REF!</v>
      </c>
      <c r="W917" t="str">
        <f t="shared" si="44"/>
        <v>STRIKE</v>
      </c>
    </row>
    <row r="918" spans="12:23" x14ac:dyDescent="0.25">
      <c r="L918" t="s">
        <v>8729</v>
      </c>
      <c r="M918" s="10">
        <v>58086.94</v>
      </c>
      <c r="N918" s="13">
        <v>1.7864909225282595E-4</v>
      </c>
      <c r="O918" s="13">
        <f>IF(M918="","",IF(M918&gt;0,SUM($N$20:N918)))</f>
        <v>0.90658802555991325</v>
      </c>
      <c r="P918" s="8" t="e">
        <f>IF(M918="","",IF(M918&gt;0,IF(O918&gt;#REF!,"STRIKE",IF(O918&lt;#REF!,"GOOD"))))</f>
        <v>#REF!</v>
      </c>
      <c r="S918" s="8">
        <f t="shared" si="42"/>
        <v>1012</v>
      </c>
      <c r="T918" t="s">
        <v>9365</v>
      </c>
      <c r="U918" s="10">
        <v>49790.23</v>
      </c>
      <c r="V918" s="8" t="e">
        <f t="shared" si="43"/>
        <v>#REF!</v>
      </c>
      <c r="W918" t="str">
        <f t="shared" si="44"/>
        <v>STRIKE</v>
      </c>
    </row>
    <row r="919" spans="12:23" x14ac:dyDescent="0.25">
      <c r="L919" t="s">
        <v>8399</v>
      </c>
      <c r="M919" s="10">
        <v>58057.8</v>
      </c>
      <c r="N919" s="13">
        <v>1.7855947082418385E-4</v>
      </c>
      <c r="O919" s="13">
        <f>IF(M919="","",IF(M919&gt;0,SUM($N$20:N919)))</f>
        <v>0.90676658503073748</v>
      </c>
      <c r="P919" s="8" t="e">
        <f>IF(M919="","",IF(M919&gt;0,IF(O919&gt;#REF!,"STRIKE",IF(O919&lt;#REF!,"GOOD"))))</f>
        <v>#REF!</v>
      </c>
      <c r="S919" s="8">
        <f t="shared" si="42"/>
        <v>1011</v>
      </c>
      <c r="T919" t="s">
        <v>8800</v>
      </c>
      <c r="U919" s="10">
        <v>49795.199999999997</v>
      </c>
      <c r="V919" s="8" t="e">
        <f t="shared" si="43"/>
        <v>#REF!</v>
      </c>
      <c r="W919" t="str">
        <f t="shared" si="44"/>
        <v>STRIKE</v>
      </c>
    </row>
    <row r="920" spans="12:23" x14ac:dyDescent="0.25">
      <c r="L920" t="s">
        <v>8517</v>
      </c>
      <c r="M920" s="10">
        <v>57890.48</v>
      </c>
      <c r="N920" s="13">
        <v>1.7804487036294863E-4</v>
      </c>
      <c r="O920" s="13">
        <f>IF(M920="","",IF(M920&gt;0,SUM($N$20:N920)))</f>
        <v>0.90694462990110047</v>
      </c>
      <c r="P920" s="8" t="e">
        <f>IF(M920="","",IF(M920&gt;0,IF(O920&gt;#REF!,"STRIKE",IF(O920&lt;#REF!,"GOOD"))))</f>
        <v>#REF!</v>
      </c>
      <c r="S920" s="8">
        <f t="shared" si="42"/>
        <v>1010</v>
      </c>
      <c r="T920" t="s">
        <v>7550</v>
      </c>
      <c r="U920" s="10">
        <v>49809.599999999999</v>
      </c>
      <c r="V920" s="8" t="e">
        <f t="shared" si="43"/>
        <v>#REF!</v>
      </c>
      <c r="W920" t="str">
        <f t="shared" si="44"/>
        <v>STRIKE</v>
      </c>
    </row>
    <row r="921" spans="12:23" x14ac:dyDescent="0.25">
      <c r="L921" t="s">
        <v>6663</v>
      </c>
      <c r="M921" s="10">
        <v>57865.919999999998</v>
      </c>
      <c r="N921" s="13">
        <v>1.7796933493784738E-4</v>
      </c>
      <c r="O921" s="13">
        <f>IF(M921="","",IF(M921&gt;0,SUM($N$20:N921)))</f>
        <v>0.90712259923603833</v>
      </c>
      <c r="P921" s="8" t="e">
        <f>IF(M921="","",IF(M921&gt;0,IF(O921&gt;#REF!,"STRIKE",IF(O921&lt;#REF!,"GOOD"))))</f>
        <v>#REF!</v>
      </c>
      <c r="S921" s="8">
        <f t="shared" si="42"/>
        <v>1009</v>
      </c>
      <c r="T921" t="s">
        <v>9891</v>
      </c>
      <c r="U921" s="10">
        <v>49852.68</v>
      </c>
      <c r="V921" s="8" t="e">
        <f t="shared" si="43"/>
        <v>#REF!</v>
      </c>
      <c r="W921" t="str">
        <f t="shared" si="44"/>
        <v>STRIKE</v>
      </c>
    </row>
    <row r="922" spans="12:23" x14ac:dyDescent="0.25">
      <c r="L922" t="s">
        <v>9705</v>
      </c>
      <c r="M922" s="10">
        <v>57850.01</v>
      </c>
      <c r="N922" s="13">
        <v>1.7792040299104933E-4</v>
      </c>
      <c r="O922" s="13">
        <f>IF(M922="","",IF(M922&gt;0,SUM($N$20:N922)))</f>
        <v>0.90730051963902936</v>
      </c>
      <c r="P922" s="8" t="e">
        <f>IF(M922="","",IF(M922&gt;0,IF(O922&gt;#REF!,"STRIKE",IF(O922&lt;#REF!,"GOOD"))))</f>
        <v>#REF!</v>
      </c>
      <c r="S922" s="8">
        <f t="shared" si="42"/>
        <v>1008</v>
      </c>
      <c r="T922" t="s">
        <v>10103</v>
      </c>
      <c r="U922" s="10">
        <v>49973.279999999999</v>
      </c>
      <c r="V922" s="8" t="e">
        <f t="shared" si="43"/>
        <v>#REF!</v>
      </c>
      <c r="W922" t="str">
        <f t="shared" si="44"/>
        <v>STRIKE</v>
      </c>
    </row>
    <row r="923" spans="12:23" x14ac:dyDescent="0.25">
      <c r="L923" t="s">
        <v>9974</v>
      </c>
      <c r="M923" s="10">
        <v>57788.5</v>
      </c>
      <c r="N923" s="13">
        <v>1.7773122611816755E-4</v>
      </c>
      <c r="O923" s="13">
        <f>IF(M923="","",IF(M923&gt;0,SUM($N$20:N923)))</f>
        <v>0.90747825086514755</v>
      </c>
      <c r="P923" s="8" t="e">
        <f>IF(M923="","",IF(M923&gt;0,IF(O923&gt;#REF!,"STRIKE",IF(O923&lt;#REF!,"GOOD"))))</f>
        <v>#REF!</v>
      </c>
      <c r="S923" s="8">
        <f t="shared" si="42"/>
        <v>1007</v>
      </c>
      <c r="T923" t="s">
        <v>6369</v>
      </c>
      <c r="U923" s="10">
        <v>50021.4</v>
      </c>
      <c r="V923" s="8" t="e">
        <f t="shared" si="43"/>
        <v>#REF!</v>
      </c>
      <c r="W923" t="str">
        <f t="shared" si="44"/>
        <v>STRIKE</v>
      </c>
    </row>
    <row r="924" spans="12:23" x14ac:dyDescent="0.25">
      <c r="L924" t="s">
        <v>7459</v>
      </c>
      <c r="M924" s="10">
        <v>57696.6</v>
      </c>
      <c r="N924" s="13">
        <v>1.7744858338336288E-4</v>
      </c>
      <c r="O924" s="13">
        <f>IF(M924="","",IF(M924&gt;0,SUM($N$20:N924)))</f>
        <v>0.90765569944853086</v>
      </c>
      <c r="P924" s="8" t="e">
        <f>IF(M924="","",IF(M924&gt;0,IF(O924&gt;#REF!,"STRIKE",IF(O924&lt;#REF!,"GOOD"))))</f>
        <v>#REF!</v>
      </c>
      <c r="S924" s="8">
        <f t="shared" si="42"/>
        <v>1006</v>
      </c>
      <c r="T924" t="s">
        <v>8776</v>
      </c>
      <c r="U924" s="10">
        <v>50085.54</v>
      </c>
      <c r="V924" s="8" t="e">
        <f t="shared" si="43"/>
        <v>#REF!</v>
      </c>
      <c r="W924" t="str">
        <f t="shared" si="44"/>
        <v>STRIKE</v>
      </c>
    </row>
    <row r="925" spans="12:23" x14ac:dyDescent="0.25">
      <c r="L925" t="s">
        <v>9281</v>
      </c>
      <c r="M925" s="10">
        <v>57637.32</v>
      </c>
      <c r="N925" s="13">
        <v>1.7726626497945408E-4</v>
      </c>
      <c r="O925" s="13">
        <f>IF(M925="","",IF(M925&gt;0,SUM($N$20:N925)))</f>
        <v>0.90783296571351035</v>
      </c>
      <c r="P925" s="8" t="e">
        <f>IF(M925="","",IF(M925&gt;0,IF(O925&gt;#REF!,"STRIKE",IF(O925&lt;#REF!,"GOOD"))))</f>
        <v>#REF!</v>
      </c>
      <c r="S925" s="8">
        <f t="shared" si="42"/>
        <v>1005</v>
      </c>
      <c r="T925" t="s">
        <v>6427</v>
      </c>
      <c r="U925" s="10">
        <v>50503.08</v>
      </c>
      <c r="V925" s="8" t="e">
        <f t="shared" si="43"/>
        <v>#REF!</v>
      </c>
      <c r="W925" t="str">
        <f t="shared" si="44"/>
        <v>STRIKE</v>
      </c>
    </row>
    <row r="926" spans="12:23" x14ac:dyDescent="0.25">
      <c r="L926" t="s">
        <v>9004</v>
      </c>
      <c r="M926" s="10">
        <v>57365.279999999999</v>
      </c>
      <c r="N926" s="13">
        <v>1.7642959327568626E-4</v>
      </c>
      <c r="O926" s="13">
        <f>IF(M926="","",IF(M926&gt;0,SUM($N$20:N926)))</f>
        <v>0.90800939530678604</v>
      </c>
      <c r="P926" s="8" t="e">
        <f>IF(M926="","",IF(M926&gt;0,IF(O926&gt;#REF!,"STRIKE",IF(O926&lt;#REF!,"GOOD"))))</f>
        <v>#REF!</v>
      </c>
      <c r="S926" s="8">
        <f t="shared" si="42"/>
        <v>1004</v>
      </c>
      <c r="T926" t="s">
        <v>8593</v>
      </c>
      <c r="U926" s="10">
        <v>50527.08</v>
      </c>
      <c r="V926" s="8" t="e">
        <f t="shared" si="43"/>
        <v>#REF!</v>
      </c>
      <c r="W926" t="str">
        <f t="shared" si="44"/>
        <v>STRIKE</v>
      </c>
    </row>
    <row r="927" spans="12:23" x14ac:dyDescent="0.25">
      <c r="L927" t="s">
        <v>8987</v>
      </c>
      <c r="M927" s="10">
        <v>57307.8</v>
      </c>
      <c r="N927" s="13">
        <v>1.7625281085570179E-4</v>
      </c>
      <c r="O927" s="13">
        <f>IF(M927="","",IF(M927&gt;0,SUM($N$20:N927)))</f>
        <v>0.90818564811764169</v>
      </c>
      <c r="P927" s="8" t="e">
        <f>IF(M927="","",IF(M927&gt;0,IF(O927&gt;#REF!,"STRIKE",IF(O927&lt;#REF!,"GOOD"))))</f>
        <v>#REF!</v>
      </c>
      <c r="S927" s="8">
        <f t="shared" si="42"/>
        <v>1003</v>
      </c>
      <c r="T927" t="s">
        <v>8842</v>
      </c>
      <c r="U927" s="10">
        <v>50602.080000000002</v>
      </c>
      <c r="V927" s="8" t="e">
        <f t="shared" si="43"/>
        <v>#REF!</v>
      </c>
      <c r="W927" t="str">
        <f t="shared" si="44"/>
        <v>STRIKE</v>
      </c>
    </row>
    <row r="928" spans="12:23" x14ac:dyDescent="0.25">
      <c r="L928" t="s">
        <v>7665</v>
      </c>
      <c r="M928" s="10">
        <v>57275.22</v>
      </c>
      <c r="N928" s="13">
        <v>1.7615260954667093E-4</v>
      </c>
      <c r="O928" s="13">
        <f>IF(M928="","",IF(M928&gt;0,SUM($N$20:N928)))</f>
        <v>0.90836180072718831</v>
      </c>
      <c r="P928" s="8" t="e">
        <f>IF(M928="","",IF(M928&gt;0,IF(O928&gt;#REF!,"STRIKE",IF(O928&lt;#REF!,"GOOD"))))</f>
        <v>#REF!</v>
      </c>
      <c r="S928" s="8">
        <f t="shared" si="42"/>
        <v>1002</v>
      </c>
      <c r="T928" t="s">
        <v>10016</v>
      </c>
      <c r="U928" s="10">
        <v>50613.08</v>
      </c>
      <c r="V928" s="8" t="e">
        <f t="shared" si="43"/>
        <v>#REF!</v>
      </c>
      <c r="W928" t="str">
        <f t="shared" si="44"/>
        <v>STRIKE</v>
      </c>
    </row>
    <row r="929" spans="12:23" x14ac:dyDescent="0.25">
      <c r="L929" t="s">
        <v>7872</v>
      </c>
      <c r="M929" s="10">
        <v>57226.11</v>
      </c>
      <c r="N929" s="13">
        <v>1.7600156945193473E-4</v>
      </c>
      <c r="O929" s="13">
        <f>IF(M929="","",IF(M929&gt;0,SUM($N$20:N929)))</f>
        <v>0.90853780229664027</v>
      </c>
      <c r="P929" s="8" t="e">
        <f>IF(M929="","",IF(M929&gt;0,IF(O929&gt;#REF!,"STRIKE",IF(O929&lt;#REF!,"GOOD"))))</f>
        <v>#REF!</v>
      </c>
      <c r="S929" s="8">
        <f t="shared" si="42"/>
        <v>1001</v>
      </c>
      <c r="T929" t="s">
        <v>10606</v>
      </c>
      <c r="U929" s="10">
        <v>50679.6</v>
      </c>
      <c r="V929" s="8" t="e">
        <f t="shared" si="43"/>
        <v>#REF!</v>
      </c>
      <c r="W929" t="str">
        <f t="shared" si="44"/>
        <v>STRIKE</v>
      </c>
    </row>
    <row r="930" spans="12:23" x14ac:dyDescent="0.25">
      <c r="L930" t="s">
        <v>8632</v>
      </c>
      <c r="M930" s="10">
        <v>57174</v>
      </c>
      <c r="N930" s="13">
        <v>1.7584130271732458E-4</v>
      </c>
      <c r="O930" s="13">
        <f>IF(M930="","",IF(M930&gt;0,SUM($N$20:N930)))</f>
        <v>0.90871364359935758</v>
      </c>
      <c r="P930" s="8" t="e">
        <f>IF(M930="","",IF(M930&gt;0,IF(O930&gt;#REF!,"STRIKE",IF(O930&lt;#REF!,"GOOD"))))</f>
        <v>#REF!</v>
      </c>
      <c r="S930" s="8">
        <f t="shared" si="42"/>
        <v>1000</v>
      </c>
      <c r="T930" t="s">
        <v>9554</v>
      </c>
      <c r="U930" s="10">
        <v>50712.480000000003</v>
      </c>
      <c r="V930" s="8" t="e">
        <f t="shared" si="43"/>
        <v>#REF!</v>
      </c>
      <c r="W930" t="str">
        <f t="shared" si="44"/>
        <v>STRIKE</v>
      </c>
    </row>
    <row r="931" spans="12:23" x14ac:dyDescent="0.25">
      <c r="L931" t="s">
        <v>9317</v>
      </c>
      <c r="M931" s="10">
        <v>57164.4</v>
      </c>
      <c r="N931" s="13">
        <v>1.7581177746972803E-4</v>
      </c>
      <c r="O931" s="13">
        <f>IF(M931="","",IF(M931&gt;0,SUM($N$20:N931)))</f>
        <v>0.9088894553768273</v>
      </c>
      <c r="P931" s="8" t="e">
        <f>IF(M931="","",IF(M931&gt;0,IF(O931&gt;#REF!,"STRIKE",IF(O931&lt;#REF!,"GOOD"))))</f>
        <v>#REF!</v>
      </c>
      <c r="S931" s="8">
        <f t="shared" si="42"/>
        <v>999</v>
      </c>
      <c r="T931" t="s">
        <v>6872</v>
      </c>
      <c r="U931" s="10">
        <v>50793</v>
      </c>
      <c r="V931" s="8" t="e">
        <f t="shared" si="43"/>
        <v>#REF!</v>
      </c>
      <c r="W931" t="str">
        <f t="shared" si="44"/>
        <v>STRIKE</v>
      </c>
    </row>
    <row r="932" spans="12:23" x14ac:dyDescent="0.25">
      <c r="L932" t="s">
        <v>6764</v>
      </c>
      <c r="M932" s="10">
        <v>57138.99</v>
      </c>
      <c r="N932" s="13">
        <v>1.7573362782999583E-4</v>
      </c>
      <c r="O932" s="13">
        <f>IF(M932="","",IF(M932&gt;0,SUM($N$20:N932)))</f>
        <v>0.90906518900465727</v>
      </c>
      <c r="P932" s="8" t="e">
        <f>IF(M932="","",IF(M932&gt;0,IF(O932&gt;#REF!,"STRIKE",IF(O932&lt;#REF!,"GOOD"))))</f>
        <v>#REF!</v>
      </c>
      <c r="S932" s="8">
        <f t="shared" si="42"/>
        <v>998</v>
      </c>
      <c r="T932" t="s">
        <v>8314</v>
      </c>
      <c r="U932" s="10">
        <v>50939.54</v>
      </c>
      <c r="V932" s="8" t="e">
        <f t="shared" si="43"/>
        <v>#REF!</v>
      </c>
      <c r="W932" t="str">
        <f t="shared" si="44"/>
        <v>STRIKE</v>
      </c>
    </row>
    <row r="933" spans="12:23" x14ac:dyDescent="0.25">
      <c r="L933" t="s">
        <v>8479</v>
      </c>
      <c r="M933" s="10">
        <v>57056.7</v>
      </c>
      <c r="N933" s="13">
        <v>1.7548054109825398E-4</v>
      </c>
      <c r="O933" s="13">
        <f>IF(M933="","",IF(M933&gt;0,SUM($N$20:N933)))</f>
        <v>0.90924066954575555</v>
      </c>
      <c r="P933" s="8" t="e">
        <f>IF(M933="","",IF(M933&gt;0,IF(O933&gt;#REF!,"STRIKE",IF(O933&lt;#REF!,"GOOD"))))</f>
        <v>#REF!</v>
      </c>
      <c r="S933" s="8">
        <f t="shared" si="42"/>
        <v>997</v>
      </c>
      <c r="T933" t="s">
        <v>7420</v>
      </c>
      <c r="U933" s="10">
        <v>50971.199999999997</v>
      </c>
      <c r="V933" s="8" t="e">
        <f t="shared" si="43"/>
        <v>#REF!</v>
      </c>
      <c r="W933" t="str">
        <f t="shared" si="44"/>
        <v>STRIKE</v>
      </c>
    </row>
    <row r="934" spans="12:23" x14ac:dyDescent="0.25">
      <c r="L934" t="s">
        <v>8860</v>
      </c>
      <c r="M934" s="10">
        <v>57047.76</v>
      </c>
      <c r="N934" s="13">
        <v>1.7545304571142971E-4</v>
      </c>
      <c r="O934" s="13">
        <f>IF(M934="","",IF(M934&gt;0,SUM($N$20:N934)))</f>
        <v>0.90941612259146698</v>
      </c>
      <c r="P934" s="8" t="e">
        <f>IF(M934="","",IF(M934&gt;0,IF(O934&gt;#REF!,"STRIKE",IF(O934&lt;#REF!,"GOOD"))))</f>
        <v>#REF!</v>
      </c>
      <c r="S934" s="8">
        <f t="shared" si="42"/>
        <v>996</v>
      </c>
      <c r="T934" t="s">
        <v>6417</v>
      </c>
      <c r="U934" s="10">
        <v>50975.31</v>
      </c>
      <c r="V934" s="8" t="e">
        <f t="shared" si="43"/>
        <v>#REF!</v>
      </c>
      <c r="W934" t="str">
        <f t="shared" si="44"/>
        <v>STRIKE</v>
      </c>
    </row>
    <row r="935" spans="12:23" x14ac:dyDescent="0.25">
      <c r="L935" t="s">
        <v>8760</v>
      </c>
      <c r="M935" s="10">
        <v>57022.5</v>
      </c>
      <c r="N935" s="13">
        <v>1.7537535740369122E-4</v>
      </c>
      <c r="O935" s="13">
        <f>IF(M935="","",IF(M935&gt;0,SUM($N$20:N935)))</f>
        <v>0.90959149794887062</v>
      </c>
      <c r="P935" s="8" t="e">
        <f>IF(M935="","",IF(M935&gt;0,IF(O935&gt;#REF!,"STRIKE",IF(O935&lt;#REF!,"GOOD"))))</f>
        <v>#REF!</v>
      </c>
      <c r="S935" s="8">
        <f t="shared" si="42"/>
        <v>995</v>
      </c>
      <c r="T935" t="s">
        <v>6964</v>
      </c>
      <c r="U935" s="10">
        <v>51082.92</v>
      </c>
      <c r="V935" s="8" t="e">
        <f t="shared" si="43"/>
        <v>#REF!</v>
      </c>
      <c r="W935" t="str">
        <f t="shared" si="44"/>
        <v>STRIKE</v>
      </c>
    </row>
    <row r="936" spans="12:23" x14ac:dyDescent="0.25">
      <c r="L936" t="s">
        <v>8764</v>
      </c>
      <c r="M936" s="10">
        <v>56990.239999999998</v>
      </c>
      <c r="N936" s="13">
        <v>1.7527614026958022E-4</v>
      </c>
      <c r="O936" s="13">
        <f>IF(M936="","",IF(M936&gt;0,SUM($N$20:N936)))</f>
        <v>0.9097667740891402</v>
      </c>
      <c r="P936" s="8" t="e">
        <f>IF(M936="","",IF(M936&gt;0,IF(O936&gt;#REF!,"STRIKE",IF(O936&lt;#REF!,"GOOD"))))</f>
        <v>#REF!</v>
      </c>
      <c r="S936" s="8">
        <f t="shared" si="42"/>
        <v>994</v>
      </c>
      <c r="T936" t="s">
        <v>8405</v>
      </c>
      <c r="U936" s="10">
        <v>51203.040000000001</v>
      </c>
      <c r="V936" s="8" t="e">
        <f t="shared" si="43"/>
        <v>#REF!</v>
      </c>
      <c r="W936" t="str">
        <f t="shared" si="44"/>
        <v>STRIKE</v>
      </c>
    </row>
    <row r="937" spans="12:23" x14ac:dyDescent="0.25">
      <c r="L937" t="s">
        <v>8175</v>
      </c>
      <c r="M937" s="10">
        <v>56918.25</v>
      </c>
      <c r="N937" s="13">
        <v>1.7505473166807219E-4</v>
      </c>
      <c r="O937" s="13">
        <f>IF(M937="","",IF(M937&gt;0,SUM($N$20:N937)))</f>
        <v>0.90994182882080832</v>
      </c>
      <c r="P937" s="8" t="e">
        <f>IF(M937="","",IF(M937&gt;0,IF(O937&gt;#REF!,"STRIKE",IF(O937&lt;#REF!,"GOOD"))))</f>
        <v>#REF!</v>
      </c>
      <c r="S937" s="8">
        <f t="shared" si="42"/>
        <v>993</v>
      </c>
      <c r="T937" t="s">
        <v>6484</v>
      </c>
      <c r="U937" s="10">
        <v>51217.32</v>
      </c>
      <c r="V937" s="8" t="e">
        <f t="shared" si="43"/>
        <v>#REF!</v>
      </c>
      <c r="W937" t="str">
        <f t="shared" si="44"/>
        <v>STRIKE</v>
      </c>
    </row>
    <row r="938" spans="12:23" x14ac:dyDescent="0.25">
      <c r="L938" t="s">
        <v>7908</v>
      </c>
      <c r="M938" s="10">
        <v>56912.28</v>
      </c>
      <c r="N938" s="13">
        <v>1.7503637065472308E-4</v>
      </c>
      <c r="O938" s="13">
        <f>IF(M938="","",IF(M938&gt;0,SUM($N$20:N938)))</f>
        <v>0.91011686519146306</v>
      </c>
      <c r="P938" s="8" t="e">
        <f>IF(M938="","",IF(M938&gt;0,IF(O938&gt;#REF!,"STRIKE",IF(O938&lt;#REF!,"GOOD"))))</f>
        <v>#REF!</v>
      </c>
      <c r="S938" s="8">
        <f t="shared" si="42"/>
        <v>992</v>
      </c>
      <c r="T938" t="s">
        <v>7771</v>
      </c>
      <c r="U938" s="10">
        <v>51222.87</v>
      </c>
      <c r="V938" s="8" t="e">
        <f t="shared" si="43"/>
        <v>#REF!</v>
      </c>
      <c r="W938" t="str">
        <f t="shared" si="44"/>
        <v>STRIKE</v>
      </c>
    </row>
    <row r="939" spans="12:23" x14ac:dyDescent="0.25">
      <c r="L939" t="s">
        <v>6746</v>
      </c>
      <c r="M939" s="10">
        <v>56871.46</v>
      </c>
      <c r="N939" s="13">
        <v>1.7491082684150517E-4</v>
      </c>
      <c r="O939" s="13">
        <f>IF(M939="","",IF(M939&gt;0,SUM($N$20:N939)))</f>
        <v>0.91029177601830458</v>
      </c>
      <c r="P939" s="8" t="e">
        <f>IF(M939="","",IF(M939&gt;0,IF(O939&gt;#REF!,"STRIKE",IF(O939&lt;#REF!,"GOOD"))))</f>
        <v>#REF!</v>
      </c>
      <c r="S939" s="8">
        <f t="shared" si="42"/>
        <v>991</v>
      </c>
      <c r="T939" t="s">
        <v>8523</v>
      </c>
      <c r="U939" s="10">
        <v>51231.59</v>
      </c>
      <c r="V939" s="8" t="e">
        <f t="shared" si="43"/>
        <v>#REF!</v>
      </c>
      <c r="W939" t="str">
        <f t="shared" si="44"/>
        <v>STRIKE</v>
      </c>
    </row>
    <row r="940" spans="12:23" x14ac:dyDescent="0.25">
      <c r="L940" t="s">
        <v>8161</v>
      </c>
      <c r="M940" s="10">
        <v>56804.42</v>
      </c>
      <c r="N940" s="13">
        <v>1.7470464219578911E-4</v>
      </c>
      <c r="O940" s="13">
        <f>IF(M940="","",IF(M940&gt;0,SUM($N$20:N940)))</f>
        <v>0.9104664806605004</v>
      </c>
      <c r="P940" s="8" t="e">
        <f>IF(M940="","",IF(M940&gt;0,IF(O940&gt;#REF!,"STRIKE",IF(O940&lt;#REF!,"GOOD"))))</f>
        <v>#REF!</v>
      </c>
      <c r="S940" s="8">
        <f t="shared" si="42"/>
        <v>990</v>
      </c>
      <c r="T940" t="s">
        <v>8183</v>
      </c>
      <c r="U940" s="10">
        <v>51336.959999999999</v>
      </c>
      <c r="V940" s="8" t="e">
        <f t="shared" si="43"/>
        <v>#REF!</v>
      </c>
      <c r="W940" t="str">
        <f t="shared" si="44"/>
        <v>STRIKE</v>
      </c>
    </row>
    <row r="941" spans="12:23" x14ac:dyDescent="0.25">
      <c r="L941" t="s">
        <v>6358</v>
      </c>
      <c r="M941" s="10">
        <v>56729.279999999999</v>
      </c>
      <c r="N941" s="13">
        <v>1.7447354562241346E-4</v>
      </c>
      <c r="O941" s="13">
        <f>IF(M941="","",IF(M941&gt;0,SUM($N$20:N941)))</f>
        <v>0.91064095420612279</v>
      </c>
      <c r="P941" s="8" t="e">
        <f>IF(M941="","",IF(M941&gt;0,IF(O941&gt;#REF!,"STRIKE",IF(O941&lt;#REF!,"GOOD"))))</f>
        <v>#REF!</v>
      </c>
      <c r="S941" s="8">
        <f t="shared" si="42"/>
        <v>989</v>
      </c>
      <c r="T941" t="s">
        <v>8442</v>
      </c>
      <c r="U941" s="10">
        <v>51338.55</v>
      </c>
      <c r="V941" s="8" t="e">
        <f t="shared" si="43"/>
        <v>#REF!</v>
      </c>
      <c r="W941" t="str">
        <f t="shared" si="44"/>
        <v>STRIKE</v>
      </c>
    </row>
    <row r="942" spans="12:23" x14ac:dyDescent="0.25">
      <c r="L942" t="s">
        <v>10539</v>
      </c>
      <c r="M942" s="10">
        <v>56720.160000000003</v>
      </c>
      <c r="N942" s="13">
        <v>1.7444549663719674E-4</v>
      </c>
      <c r="O942" s="13">
        <f>IF(M942="","",IF(M942&gt;0,SUM($N$20:N942)))</f>
        <v>0.91081539970275993</v>
      </c>
      <c r="P942" s="8" t="e">
        <f>IF(M942="","",IF(M942&gt;0,IF(O942&gt;#REF!,"STRIKE",IF(O942&lt;#REF!,"GOOD"))))</f>
        <v>#REF!</v>
      </c>
      <c r="S942" s="8">
        <f t="shared" si="42"/>
        <v>988</v>
      </c>
      <c r="T942" t="s">
        <v>9845</v>
      </c>
      <c r="U942" s="10">
        <v>51415.29</v>
      </c>
      <c r="V942" s="8" t="e">
        <f t="shared" si="43"/>
        <v>#REF!</v>
      </c>
      <c r="W942" t="str">
        <f t="shared" si="44"/>
        <v>STRIKE</v>
      </c>
    </row>
    <row r="943" spans="12:23" x14ac:dyDescent="0.25">
      <c r="L943" t="s">
        <v>6988</v>
      </c>
      <c r="M943" s="10">
        <v>56674.6</v>
      </c>
      <c r="N943" s="13">
        <v>1.74305374732978E-4</v>
      </c>
      <c r="O943" s="13">
        <f>IF(M943="","",IF(M943&gt;0,SUM($N$20:N943)))</f>
        <v>0.91098970507749288</v>
      </c>
      <c r="P943" s="8" t="e">
        <f>IF(M943="","",IF(M943&gt;0,IF(O943&gt;#REF!,"STRIKE",IF(O943&lt;#REF!,"GOOD"))))</f>
        <v>#REF!</v>
      </c>
      <c r="S943" s="8">
        <f t="shared" si="42"/>
        <v>987</v>
      </c>
      <c r="T943" t="s">
        <v>7926</v>
      </c>
      <c r="U943" s="10">
        <v>51417.96</v>
      </c>
      <c r="V943" s="8" t="e">
        <f t="shared" si="43"/>
        <v>#REF!</v>
      </c>
      <c r="W943" t="str">
        <f t="shared" si="44"/>
        <v>STRIKE</v>
      </c>
    </row>
    <row r="944" spans="12:23" x14ac:dyDescent="0.25">
      <c r="L944" t="s">
        <v>9959</v>
      </c>
      <c r="M944" s="10">
        <v>56569.8</v>
      </c>
      <c r="N944" s="13">
        <v>1.7398305744671544E-4</v>
      </c>
      <c r="O944" s="13">
        <f>IF(M944="","",IF(M944&gt;0,SUM($N$20:N944)))</f>
        <v>0.91116368813493964</v>
      </c>
      <c r="P944" s="8" t="e">
        <f>IF(M944="","",IF(M944&gt;0,IF(O944&gt;#REF!,"STRIKE",IF(O944&lt;#REF!,"GOOD"))))</f>
        <v>#REF!</v>
      </c>
      <c r="S944" s="8">
        <f t="shared" si="42"/>
        <v>986</v>
      </c>
      <c r="T944" t="s">
        <v>7757</v>
      </c>
      <c r="U944" s="10">
        <v>51444.03</v>
      </c>
      <c r="V944" s="8" t="e">
        <f t="shared" si="43"/>
        <v>#REF!</v>
      </c>
      <c r="W944" t="str">
        <f t="shared" si="44"/>
        <v>STRIKE</v>
      </c>
    </row>
    <row r="945" spans="12:23" x14ac:dyDescent="0.25">
      <c r="L945" t="s">
        <v>6601</v>
      </c>
      <c r="M945" s="10">
        <v>56320.62</v>
      </c>
      <c r="N945" s="13">
        <v>1.7321669273878698E-4</v>
      </c>
      <c r="O945" s="13">
        <f>IF(M945="","",IF(M945&gt;0,SUM($N$20:N945)))</f>
        <v>0.91133690482767848</v>
      </c>
      <c r="P945" s="8" t="e">
        <f>IF(M945="","",IF(M945&gt;0,IF(O945&gt;#REF!,"STRIKE",IF(O945&lt;#REF!,"GOOD"))))</f>
        <v>#REF!</v>
      </c>
      <c r="S945" s="8">
        <f t="shared" si="42"/>
        <v>985</v>
      </c>
      <c r="T945" t="s">
        <v>9008</v>
      </c>
      <c r="U945" s="10">
        <v>51508.800000000003</v>
      </c>
      <c r="V945" s="8" t="e">
        <f t="shared" si="43"/>
        <v>#REF!</v>
      </c>
      <c r="W945" t="str">
        <f t="shared" si="44"/>
        <v>STRIKE</v>
      </c>
    </row>
    <row r="946" spans="12:23" x14ac:dyDescent="0.25">
      <c r="L946" t="s">
        <v>6639</v>
      </c>
      <c r="M946" s="10">
        <v>56258.43</v>
      </c>
      <c r="N946" s="13">
        <v>1.7302542449420042E-4</v>
      </c>
      <c r="O946" s="13">
        <f>IF(M946="","",IF(M946&gt;0,SUM($N$20:N946)))</f>
        <v>0.91150993025217264</v>
      </c>
      <c r="P946" s="8" t="e">
        <f>IF(M946="","",IF(M946&gt;0,IF(O946&gt;#REF!,"STRIKE",IF(O946&lt;#REF!,"GOOD"))))</f>
        <v>#REF!</v>
      </c>
      <c r="S946" s="8">
        <f t="shared" si="42"/>
        <v>984</v>
      </c>
      <c r="T946" t="s">
        <v>10199</v>
      </c>
      <c r="U946" s="10">
        <v>51515.8</v>
      </c>
      <c r="V946" s="8" t="e">
        <f t="shared" si="43"/>
        <v>#REF!</v>
      </c>
      <c r="W946" t="str">
        <f t="shared" si="44"/>
        <v>STRIKE</v>
      </c>
    </row>
    <row r="947" spans="12:23" x14ac:dyDescent="0.25">
      <c r="L947" t="s">
        <v>7581</v>
      </c>
      <c r="M947" s="10">
        <v>56054.879999999997</v>
      </c>
      <c r="N947" s="13">
        <v>1.7239939697875439E-4</v>
      </c>
      <c r="O947" s="13">
        <f>IF(M947="","",IF(M947&gt;0,SUM($N$20:N947)))</f>
        <v>0.91168232964915141</v>
      </c>
      <c r="P947" s="8" t="e">
        <f>IF(M947="","",IF(M947&gt;0,IF(O947&gt;#REF!,"STRIKE",IF(O947&lt;#REF!,"GOOD"))))</f>
        <v>#REF!</v>
      </c>
      <c r="S947" s="8">
        <f t="shared" si="42"/>
        <v>983</v>
      </c>
      <c r="T947" t="s">
        <v>9136</v>
      </c>
      <c r="U947" s="10">
        <v>51605.13</v>
      </c>
      <c r="V947" s="8" t="e">
        <f t="shared" si="43"/>
        <v>#REF!</v>
      </c>
      <c r="W947" t="str">
        <f t="shared" si="44"/>
        <v>STRIKE</v>
      </c>
    </row>
    <row r="948" spans="12:23" x14ac:dyDescent="0.25">
      <c r="L948" t="s">
        <v>10290</v>
      </c>
      <c r="M948" s="10">
        <v>56003.6</v>
      </c>
      <c r="N948" s="13">
        <v>1.7224168294784271E-4</v>
      </c>
      <c r="O948" s="13">
        <f>IF(M948="","",IF(M948&gt;0,SUM($N$20:N948)))</f>
        <v>0.91185457133209924</v>
      </c>
      <c r="P948" s="8" t="e">
        <f>IF(M948="","",IF(M948&gt;0,IF(O948&gt;#REF!,"STRIKE",IF(O948&lt;#REF!,"GOOD"))))</f>
        <v>#REF!</v>
      </c>
      <c r="S948" s="8">
        <f t="shared" si="42"/>
        <v>982</v>
      </c>
      <c r="T948" t="s">
        <v>6905</v>
      </c>
      <c r="U948" s="10">
        <v>51716.28</v>
      </c>
      <c r="V948" s="8" t="e">
        <f t="shared" si="43"/>
        <v>#REF!</v>
      </c>
      <c r="W948" t="str">
        <f t="shared" si="44"/>
        <v>STRIKE</v>
      </c>
    </row>
    <row r="949" spans="12:23" x14ac:dyDescent="0.25">
      <c r="L949" t="s">
        <v>9918</v>
      </c>
      <c r="M949" s="10">
        <v>55999.14</v>
      </c>
      <c r="N949" s="13">
        <v>1.7222796600989681E-4</v>
      </c>
      <c r="O949" s="13">
        <f>IF(M949="","",IF(M949&gt;0,SUM($N$20:N949)))</f>
        <v>0.91202679929810915</v>
      </c>
      <c r="P949" s="8" t="e">
        <f>IF(M949="","",IF(M949&gt;0,IF(O949&gt;#REF!,"STRIKE",IF(O949&lt;#REF!,"GOOD"))))</f>
        <v>#REF!</v>
      </c>
      <c r="S949" s="8">
        <f t="shared" si="42"/>
        <v>981</v>
      </c>
      <c r="T949" t="s">
        <v>8616</v>
      </c>
      <c r="U949" s="10">
        <v>51727.81</v>
      </c>
      <c r="V949" s="8" t="e">
        <f t="shared" si="43"/>
        <v>#REF!</v>
      </c>
      <c r="W949" t="str">
        <f t="shared" si="44"/>
        <v>STRIKE</v>
      </c>
    </row>
    <row r="950" spans="12:23" x14ac:dyDescent="0.25">
      <c r="L950" t="s">
        <v>6754</v>
      </c>
      <c r="M950" s="10">
        <v>55955.35</v>
      </c>
      <c r="N950" s="13">
        <v>1.720932878232037E-4</v>
      </c>
      <c r="O950" s="13">
        <f>IF(M950="","",IF(M950&gt;0,SUM($N$20:N950)))</f>
        <v>0.91219889258593234</v>
      </c>
      <c r="P950" s="8" t="e">
        <f>IF(M950="","",IF(M950&gt;0,IF(O950&gt;#REF!,"STRIKE",IF(O950&lt;#REF!,"GOOD"))))</f>
        <v>#REF!</v>
      </c>
      <c r="S950" s="8">
        <f t="shared" si="42"/>
        <v>980</v>
      </c>
      <c r="T950" t="s">
        <v>7569</v>
      </c>
      <c r="U950" s="10">
        <v>51816.959999999999</v>
      </c>
      <c r="V950" s="8" t="e">
        <f t="shared" si="43"/>
        <v>#REF!</v>
      </c>
      <c r="W950" t="str">
        <f t="shared" si="44"/>
        <v>STRIKE</v>
      </c>
    </row>
    <row r="951" spans="12:23" x14ac:dyDescent="0.25">
      <c r="L951" t="s">
        <v>8881</v>
      </c>
      <c r="M951" s="10">
        <v>55636.52</v>
      </c>
      <c r="N951" s="13">
        <v>1.7111271129286885E-4</v>
      </c>
      <c r="O951" s="13">
        <f>IF(M951="","",IF(M951&gt;0,SUM($N$20:N951)))</f>
        <v>0.91237000529722523</v>
      </c>
      <c r="P951" s="8" t="e">
        <f>IF(M951="","",IF(M951&gt;0,IF(O951&gt;#REF!,"STRIKE",IF(O951&lt;#REF!,"GOOD"))))</f>
        <v>#REF!</v>
      </c>
      <c r="S951" s="8">
        <f t="shared" si="42"/>
        <v>979</v>
      </c>
      <c r="T951" t="s">
        <v>7942</v>
      </c>
      <c r="U951" s="10">
        <v>51902.6</v>
      </c>
      <c r="V951" s="8" t="e">
        <f t="shared" si="43"/>
        <v>#REF!</v>
      </c>
      <c r="W951" t="str">
        <f t="shared" si="44"/>
        <v>STRIKE</v>
      </c>
    </row>
    <row r="952" spans="12:23" x14ac:dyDescent="0.25">
      <c r="L952" t="s">
        <v>8703</v>
      </c>
      <c r="M952" s="10">
        <v>55618.14</v>
      </c>
      <c r="N952" s="13">
        <v>1.7105618274590792E-4</v>
      </c>
      <c r="O952" s="13">
        <f>IF(M952="","",IF(M952&gt;0,SUM($N$20:N952)))</f>
        <v>0.91254106147997116</v>
      </c>
      <c r="P952" s="8" t="e">
        <f>IF(M952="","",IF(M952&gt;0,IF(O952&gt;#REF!,"STRIKE",IF(O952&lt;#REF!,"GOOD"))))</f>
        <v>#REF!</v>
      </c>
      <c r="S952" s="8">
        <f t="shared" si="42"/>
        <v>978</v>
      </c>
      <c r="T952" t="s">
        <v>8087</v>
      </c>
      <c r="U952" s="10">
        <v>51983.040000000001</v>
      </c>
      <c r="V952" s="8" t="e">
        <f t="shared" si="43"/>
        <v>#REF!</v>
      </c>
      <c r="W952" t="str">
        <f t="shared" si="44"/>
        <v>STRIKE</v>
      </c>
    </row>
    <row r="953" spans="12:23" x14ac:dyDescent="0.25">
      <c r="L953" t="s">
        <v>7615</v>
      </c>
      <c r="M953" s="10">
        <v>55567.12</v>
      </c>
      <c r="N953" s="13">
        <v>1.7089926835711866E-4</v>
      </c>
      <c r="O953" s="13">
        <f>IF(M953="","",IF(M953&gt;0,SUM($N$20:N953)))</f>
        <v>0.91271196074832828</v>
      </c>
      <c r="P953" s="8" t="e">
        <f>IF(M953="","",IF(M953&gt;0,IF(O953&gt;#REF!,"STRIKE",IF(O953&lt;#REF!,"GOOD"))))</f>
        <v>#REF!</v>
      </c>
      <c r="S953" s="8">
        <f t="shared" si="42"/>
        <v>977</v>
      </c>
      <c r="T953" t="s">
        <v>8251</v>
      </c>
      <c r="U953" s="10">
        <v>52027.89</v>
      </c>
      <c r="V953" s="8" t="e">
        <f t="shared" si="43"/>
        <v>#REF!</v>
      </c>
      <c r="W953" t="str">
        <f t="shared" si="44"/>
        <v>STRIKE</v>
      </c>
    </row>
    <row r="954" spans="12:23" x14ac:dyDescent="0.25">
      <c r="L954" t="s">
        <v>10037</v>
      </c>
      <c r="M954" s="10">
        <v>55234.8</v>
      </c>
      <c r="N954" s="13">
        <v>1.6987720270281737E-4</v>
      </c>
      <c r="O954" s="13">
        <f>IF(M954="","",IF(M954&gt;0,SUM($N$20:N954)))</f>
        <v>0.91288183795103106</v>
      </c>
      <c r="P954" s="8" t="e">
        <f>IF(M954="","",IF(M954&gt;0,IF(O954&gt;#REF!,"STRIKE",IF(O954&lt;#REF!,"GOOD"))))</f>
        <v>#REF!</v>
      </c>
      <c r="S954" s="8">
        <f t="shared" si="42"/>
        <v>976</v>
      </c>
      <c r="T954" t="s">
        <v>7256</v>
      </c>
      <c r="U954" s="10">
        <v>52135.62</v>
      </c>
      <c r="V954" s="8" t="e">
        <f t="shared" si="43"/>
        <v>#REF!</v>
      </c>
      <c r="W954" t="str">
        <f t="shared" si="44"/>
        <v>STRIKE</v>
      </c>
    </row>
    <row r="955" spans="12:23" x14ac:dyDescent="0.25">
      <c r="L955" t="s">
        <v>8543</v>
      </c>
      <c r="M955" s="10">
        <v>55165.91</v>
      </c>
      <c r="N955" s="13">
        <v>1.6966532829584575E-4</v>
      </c>
      <c r="O955" s="13">
        <f>IF(M955="","",IF(M955&gt;0,SUM($N$20:N955)))</f>
        <v>0.91305150327932694</v>
      </c>
      <c r="P955" s="8" t="e">
        <f>IF(M955="","",IF(M955&gt;0,IF(O955&gt;#REF!,"STRIKE",IF(O955&lt;#REF!,"GOOD"))))</f>
        <v>#REF!</v>
      </c>
      <c r="S955" s="8">
        <f t="shared" si="42"/>
        <v>975</v>
      </c>
      <c r="T955" t="s">
        <v>6899</v>
      </c>
      <c r="U955" s="10">
        <v>52288.18</v>
      </c>
      <c r="V955" s="8" t="e">
        <f t="shared" si="43"/>
        <v>#REF!</v>
      </c>
      <c r="W955" t="str">
        <f t="shared" si="44"/>
        <v>STRIKE</v>
      </c>
    </row>
    <row r="956" spans="12:23" x14ac:dyDescent="0.25">
      <c r="L956" t="s">
        <v>7172</v>
      </c>
      <c r="M956" s="10">
        <v>55043.4</v>
      </c>
      <c r="N956" s="13">
        <v>1.6928854307886074E-4</v>
      </c>
      <c r="O956" s="13">
        <f>IF(M956="","",IF(M956&gt;0,SUM($N$20:N956)))</f>
        <v>0.91322079182240579</v>
      </c>
      <c r="P956" s="8" t="e">
        <f>IF(M956="","",IF(M956&gt;0,IF(O956&gt;#REF!,"STRIKE",IF(O956&lt;#REF!,"GOOD"))))</f>
        <v>#REF!</v>
      </c>
      <c r="S956" s="8">
        <f t="shared" si="42"/>
        <v>974</v>
      </c>
      <c r="T956" t="s">
        <v>7418</v>
      </c>
      <c r="U956" s="10">
        <v>52303.199999999997</v>
      </c>
      <c r="V956" s="8" t="e">
        <f t="shared" si="43"/>
        <v>#REF!</v>
      </c>
      <c r="W956" t="str">
        <f t="shared" si="44"/>
        <v>STRIKE</v>
      </c>
    </row>
    <row r="957" spans="12:23" x14ac:dyDescent="0.25">
      <c r="L957" t="s">
        <v>8985</v>
      </c>
      <c r="M957" s="10">
        <v>54952.08</v>
      </c>
      <c r="N957" s="13">
        <v>1.6900768416109837E-4</v>
      </c>
      <c r="O957" s="13">
        <f>IF(M957="","",IF(M957&gt;0,SUM($N$20:N957)))</f>
        <v>0.91338979950656685</v>
      </c>
      <c r="P957" s="8" t="e">
        <f>IF(M957="","",IF(M957&gt;0,IF(O957&gt;#REF!,"STRIKE",IF(O957&lt;#REF!,"GOOD"))))</f>
        <v>#REF!</v>
      </c>
      <c r="S957" s="8">
        <f t="shared" si="42"/>
        <v>973</v>
      </c>
      <c r="T957" t="s">
        <v>6490</v>
      </c>
      <c r="U957" s="10">
        <v>52310.39</v>
      </c>
      <c r="V957" s="8" t="e">
        <f t="shared" si="43"/>
        <v>#REF!</v>
      </c>
      <c r="W957" t="str">
        <f t="shared" si="44"/>
        <v>STRIKE</v>
      </c>
    </row>
    <row r="958" spans="12:23" x14ac:dyDescent="0.25">
      <c r="L958" t="s">
        <v>7697</v>
      </c>
      <c r="M958" s="10">
        <v>54940</v>
      </c>
      <c r="N958" s="13">
        <v>1.6897053155787267E-4</v>
      </c>
      <c r="O958" s="13">
        <f>IF(M958="","",IF(M958&gt;0,SUM($N$20:N958)))</f>
        <v>0.91355877003812469</v>
      </c>
      <c r="P958" s="8" t="e">
        <f>IF(M958="","",IF(M958&gt;0,IF(O958&gt;#REF!,"STRIKE",IF(O958&lt;#REF!,"GOOD"))))</f>
        <v>#REF!</v>
      </c>
      <c r="S958" s="8">
        <f t="shared" si="42"/>
        <v>972</v>
      </c>
      <c r="T958" t="s">
        <v>9882</v>
      </c>
      <c r="U958" s="10">
        <v>52337.760000000002</v>
      </c>
      <c r="V958" s="8" t="e">
        <f t="shared" si="43"/>
        <v>#REF!</v>
      </c>
      <c r="W958" t="str">
        <f t="shared" si="44"/>
        <v>STRIKE</v>
      </c>
    </row>
    <row r="959" spans="12:23" x14ac:dyDescent="0.25">
      <c r="L959" t="s">
        <v>10001</v>
      </c>
      <c r="M959" s="10">
        <v>54937.57</v>
      </c>
      <c r="N959" s="13">
        <v>1.6896305797957481E-4</v>
      </c>
      <c r="O959" s="13">
        <f>IF(M959="","",IF(M959&gt;0,SUM($N$20:N959)))</f>
        <v>0.91372773309610422</v>
      </c>
      <c r="P959" s="8" t="e">
        <f>IF(M959="","",IF(M959&gt;0,IF(O959&gt;#REF!,"STRIKE",IF(O959&lt;#REF!,"GOOD"))))</f>
        <v>#REF!</v>
      </c>
      <c r="S959" s="8">
        <f t="shared" si="42"/>
        <v>971</v>
      </c>
      <c r="T959" t="s">
        <v>8585</v>
      </c>
      <c r="U959" s="10">
        <v>52374.55</v>
      </c>
      <c r="V959" s="8" t="e">
        <f t="shared" si="43"/>
        <v>#REF!</v>
      </c>
      <c r="W959" t="str">
        <f t="shared" si="44"/>
        <v>STRIKE</v>
      </c>
    </row>
    <row r="960" spans="12:23" x14ac:dyDescent="0.25">
      <c r="L960" t="s">
        <v>9133</v>
      </c>
      <c r="M960" s="10">
        <v>54508.92</v>
      </c>
      <c r="N960" s="13">
        <v>1.6764472491892168E-4</v>
      </c>
      <c r="O960" s="13">
        <f>IF(M960="","",IF(M960&gt;0,SUM($N$20:N960)))</f>
        <v>0.91389537782102315</v>
      </c>
      <c r="P960" s="8" t="e">
        <f>IF(M960="","",IF(M960&gt;0,IF(O960&gt;#REF!,"STRIKE",IF(O960&lt;#REF!,"GOOD"))))</f>
        <v>#REF!</v>
      </c>
      <c r="S960" s="8">
        <f t="shared" si="42"/>
        <v>970</v>
      </c>
      <c r="T960" t="s">
        <v>7198</v>
      </c>
      <c r="U960" s="10">
        <v>52424.92</v>
      </c>
      <c r="V960" s="8" t="e">
        <f t="shared" si="43"/>
        <v>#REF!</v>
      </c>
      <c r="W960" t="str">
        <f t="shared" si="44"/>
        <v>STRIKE</v>
      </c>
    </row>
    <row r="961" spans="12:23" x14ac:dyDescent="0.25">
      <c r="L961" t="s">
        <v>8957</v>
      </c>
      <c r="M961" s="10">
        <v>54498.35</v>
      </c>
      <c r="N961" s="13">
        <v>1.6761221639109922E-4</v>
      </c>
      <c r="O961" s="13">
        <f>IF(M961="","",IF(M961&gt;0,SUM($N$20:N961)))</f>
        <v>0.9140629900374142</v>
      </c>
      <c r="P961" s="8" t="e">
        <f>IF(M961="","",IF(M961&gt;0,IF(O961&gt;#REF!,"STRIKE",IF(O961&lt;#REF!,"GOOD"))))</f>
        <v>#REF!</v>
      </c>
      <c r="S961" s="8">
        <f t="shared" si="42"/>
        <v>969</v>
      </c>
      <c r="T961" t="s">
        <v>8103</v>
      </c>
      <c r="U961" s="10">
        <v>52466.559999999998</v>
      </c>
      <c r="V961" s="8" t="e">
        <f t="shared" si="43"/>
        <v>#REF!</v>
      </c>
      <c r="W961" t="str">
        <f t="shared" si="44"/>
        <v>STRIKE</v>
      </c>
    </row>
    <row r="962" spans="12:23" x14ac:dyDescent="0.25">
      <c r="L962" t="s">
        <v>8936</v>
      </c>
      <c r="M962" s="10">
        <v>54488.52</v>
      </c>
      <c r="N962" s="13">
        <v>1.6758198376777897E-4</v>
      </c>
      <c r="O962" s="13">
        <f>IF(M962="","",IF(M962&gt;0,SUM($N$20:N962)))</f>
        <v>0.91423057202118196</v>
      </c>
      <c r="P962" s="8" t="e">
        <f>IF(M962="","",IF(M962&gt;0,IF(O962&gt;#REF!,"STRIKE",IF(O962&lt;#REF!,"GOOD"))))</f>
        <v>#REF!</v>
      </c>
      <c r="S962" s="8">
        <f t="shared" si="42"/>
        <v>968</v>
      </c>
      <c r="T962" t="s">
        <v>6352</v>
      </c>
      <c r="U962" s="10">
        <v>52492.55</v>
      </c>
      <c r="V962" s="8" t="e">
        <f t="shared" si="43"/>
        <v>#REF!</v>
      </c>
      <c r="W962" t="str">
        <f t="shared" si="44"/>
        <v>STRIKE</v>
      </c>
    </row>
    <row r="963" spans="12:23" x14ac:dyDescent="0.25">
      <c r="L963" t="s">
        <v>8075</v>
      </c>
      <c r="M963" s="10">
        <v>54481.120000000003</v>
      </c>
      <c r="N963" s="13">
        <v>1.6755922472275664E-4</v>
      </c>
      <c r="O963" s="13">
        <f>IF(M963="","",IF(M963&gt;0,SUM($N$20:N963)))</f>
        <v>0.91439813124590474</v>
      </c>
      <c r="P963" s="8" t="e">
        <f>IF(M963="","",IF(M963&gt;0,IF(O963&gt;#REF!,"STRIKE",IF(O963&lt;#REF!,"GOOD"))))</f>
        <v>#REF!</v>
      </c>
      <c r="S963" s="8">
        <f t="shared" si="42"/>
        <v>967</v>
      </c>
      <c r="T963" t="s">
        <v>6895</v>
      </c>
      <c r="U963" s="10">
        <v>52515.31</v>
      </c>
      <c r="V963" s="8" t="e">
        <f t="shared" si="43"/>
        <v>#REF!</v>
      </c>
      <c r="W963" t="str">
        <f t="shared" si="44"/>
        <v>STRIKE</v>
      </c>
    </row>
    <row r="964" spans="12:23" x14ac:dyDescent="0.25">
      <c r="L964" t="s">
        <v>7336</v>
      </c>
      <c r="M964" s="10">
        <v>54451.199999999997</v>
      </c>
      <c r="N964" s="13">
        <v>1.6746720436774731E-4</v>
      </c>
      <c r="O964" s="13">
        <f>IF(M964="","",IF(M964&gt;0,SUM($N$20:N964)))</f>
        <v>0.91456559845027252</v>
      </c>
      <c r="P964" s="8" t="e">
        <f>IF(M964="","",IF(M964&gt;0,IF(O964&gt;#REF!,"STRIKE",IF(O964&lt;#REF!,"GOOD"))))</f>
        <v>#REF!</v>
      </c>
      <c r="S964" s="8">
        <f t="shared" si="42"/>
        <v>966</v>
      </c>
      <c r="T964" t="s">
        <v>8848</v>
      </c>
      <c r="U964" s="10">
        <v>52567.62</v>
      </c>
      <c r="V964" s="8" t="e">
        <f t="shared" si="43"/>
        <v>#REF!</v>
      </c>
      <c r="W964" t="str">
        <f t="shared" si="44"/>
        <v>STRIKE</v>
      </c>
    </row>
    <row r="965" spans="12:23" x14ac:dyDescent="0.25">
      <c r="L965" t="s">
        <v>8713</v>
      </c>
      <c r="M965" s="10">
        <v>54397.32</v>
      </c>
      <c r="N965" s="13">
        <v>1.6730149391561155E-4</v>
      </c>
      <c r="O965" s="13">
        <f>IF(M965="","",IF(M965&gt;0,SUM($N$20:N965)))</f>
        <v>0.91473289994418816</v>
      </c>
      <c r="P965" s="8" t="e">
        <f>IF(M965="","",IF(M965&gt;0,IF(O965&gt;#REF!,"STRIKE",IF(O965&lt;#REF!,"GOOD"))))</f>
        <v>#REF!</v>
      </c>
      <c r="S965" s="8">
        <f t="shared" si="42"/>
        <v>965</v>
      </c>
      <c r="T965" t="s">
        <v>8804</v>
      </c>
      <c r="U965" s="10">
        <v>52581.599999999999</v>
      </c>
      <c r="V965" s="8" t="e">
        <f t="shared" si="43"/>
        <v>#REF!</v>
      </c>
      <c r="W965" t="str">
        <f t="shared" si="44"/>
        <v>STRIKE</v>
      </c>
    </row>
    <row r="966" spans="12:23" x14ac:dyDescent="0.25">
      <c r="L966" t="s">
        <v>8814</v>
      </c>
      <c r="M966" s="10">
        <v>54297.46</v>
      </c>
      <c r="N966" s="13">
        <v>1.6699436982967473E-4</v>
      </c>
      <c r="O966" s="13">
        <f>IF(M966="","",IF(M966&gt;0,SUM($N$20:N966)))</f>
        <v>0.91489989431401786</v>
      </c>
      <c r="P966" s="8" t="e">
        <f>IF(M966="","",IF(M966&gt;0,IF(O966&gt;#REF!,"STRIKE",IF(O966&lt;#REF!,"GOOD"))))</f>
        <v>#REF!</v>
      </c>
      <c r="S966" s="8">
        <f t="shared" si="42"/>
        <v>964</v>
      </c>
      <c r="T966" t="s">
        <v>7156</v>
      </c>
      <c r="U966" s="10">
        <v>52648.86</v>
      </c>
      <c r="V966" s="8" t="e">
        <f t="shared" si="43"/>
        <v>#REF!</v>
      </c>
      <c r="W966" t="str">
        <f t="shared" si="44"/>
        <v>STRIKE</v>
      </c>
    </row>
    <row r="967" spans="12:23" x14ac:dyDescent="0.25">
      <c r="L967" t="s">
        <v>10161</v>
      </c>
      <c r="M967" s="10">
        <v>54282</v>
      </c>
      <c r="N967" s="13">
        <v>1.6694682187885776E-4</v>
      </c>
      <c r="O967" s="13">
        <f>IF(M967="","",IF(M967&gt;0,SUM($N$20:N967)))</f>
        <v>0.91506684113589676</v>
      </c>
      <c r="P967" s="8" t="e">
        <f>IF(M967="","",IF(M967&gt;0,IF(O967&gt;#REF!,"STRIKE",IF(O967&lt;#REF!,"GOOD"))))</f>
        <v>#REF!</v>
      </c>
      <c r="S967" s="8">
        <f t="shared" si="42"/>
        <v>963</v>
      </c>
      <c r="T967" t="s">
        <v>7128</v>
      </c>
      <c r="U967" s="10">
        <v>52742.400000000001</v>
      </c>
      <c r="V967" s="8" t="e">
        <f t="shared" si="43"/>
        <v>#REF!</v>
      </c>
      <c r="W967" t="str">
        <f t="shared" si="44"/>
        <v>STRIKE</v>
      </c>
    </row>
    <row r="968" spans="12:23" x14ac:dyDescent="0.25">
      <c r="L968" t="s">
        <v>9628</v>
      </c>
      <c r="M968" s="10">
        <v>54245.16</v>
      </c>
      <c r="N968" s="13">
        <v>1.6683351874120594E-4</v>
      </c>
      <c r="O968" s="13">
        <f>IF(M968="","",IF(M968&gt;0,SUM($N$20:N968)))</f>
        <v>0.91523367465463801</v>
      </c>
      <c r="P968" s="8" t="e">
        <f>IF(M968="","",IF(M968&gt;0,IF(O968&gt;#REF!,"STRIKE",IF(O968&lt;#REF!,"GOOD"))))</f>
        <v>#REF!</v>
      </c>
      <c r="S968" s="8">
        <f t="shared" si="42"/>
        <v>962</v>
      </c>
      <c r="T968" t="s">
        <v>8832</v>
      </c>
      <c r="U968" s="10">
        <v>52776</v>
      </c>
      <c r="V968" s="8" t="e">
        <f t="shared" si="43"/>
        <v>#REF!</v>
      </c>
      <c r="W968" t="str">
        <f t="shared" si="44"/>
        <v>STRIKE</v>
      </c>
    </row>
    <row r="969" spans="12:23" x14ac:dyDescent="0.25">
      <c r="L969" t="s">
        <v>7548</v>
      </c>
      <c r="M969" s="10">
        <v>53996.76</v>
      </c>
      <c r="N969" s="13">
        <v>1.6606955295964465E-4</v>
      </c>
      <c r="O969" s="13">
        <f>IF(M969="","",IF(M969&gt;0,SUM($N$20:N969)))</f>
        <v>0.91539974420759762</v>
      </c>
      <c r="P969" s="8" t="e">
        <f>IF(M969="","",IF(M969&gt;0,IF(O969&gt;#REF!,"STRIKE",IF(O969&lt;#REF!,"GOOD"))))</f>
        <v>#REF!</v>
      </c>
      <c r="S969" s="8">
        <f t="shared" si="42"/>
        <v>961</v>
      </c>
      <c r="T969" t="s">
        <v>6552</v>
      </c>
      <c r="U969" s="10">
        <v>52813.25</v>
      </c>
      <c r="V969" s="8" t="e">
        <f t="shared" si="43"/>
        <v>#REF!</v>
      </c>
      <c r="W969" t="str">
        <f t="shared" si="44"/>
        <v>STRIKE</v>
      </c>
    </row>
    <row r="970" spans="12:23" x14ac:dyDescent="0.25">
      <c r="L970" t="s">
        <v>8762</v>
      </c>
      <c r="M970" s="10">
        <v>53977.3</v>
      </c>
      <c r="N970" s="13">
        <v>1.6600970282232912E-4</v>
      </c>
      <c r="O970" s="13">
        <f>IF(M970="","",IF(M970&gt;0,SUM($N$20:N970)))</f>
        <v>0.91556575391041994</v>
      </c>
      <c r="P970" s="8" t="e">
        <f>IF(M970="","",IF(M970&gt;0,IF(O970&gt;#REF!,"STRIKE",IF(O970&lt;#REF!,"GOOD"))))</f>
        <v>#REF!</v>
      </c>
      <c r="S970" s="8">
        <f t="shared" si="42"/>
        <v>960</v>
      </c>
      <c r="T970" t="s">
        <v>7650</v>
      </c>
      <c r="U970" s="10">
        <v>53011.14</v>
      </c>
      <c r="V970" s="8" t="e">
        <f t="shared" si="43"/>
        <v>#REF!</v>
      </c>
      <c r="W970" t="str">
        <f t="shared" si="44"/>
        <v>STRIKE</v>
      </c>
    </row>
    <row r="971" spans="12:23" x14ac:dyDescent="0.25">
      <c r="L971" t="s">
        <v>8342</v>
      </c>
      <c r="M971" s="10">
        <v>53963.82</v>
      </c>
      <c r="N971" s="13">
        <v>1.6596824445382893E-4</v>
      </c>
      <c r="O971" s="13">
        <f>IF(M971="","",IF(M971&gt;0,SUM($N$20:N971)))</f>
        <v>0.91573172215487375</v>
      </c>
      <c r="P971" s="8" t="e">
        <f>IF(M971="","",IF(M971&gt;0,IF(O971&gt;#REF!,"STRIKE",IF(O971&lt;#REF!,"GOOD"))))</f>
        <v>#REF!</v>
      </c>
      <c r="S971" s="8">
        <f t="shared" si="42"/>
        <v>959</v>
      </c>
      <c r="T971" t="s">
        <v>7784</v>
      </c>
      <c r="U971" s="10">
        <v>53196.75</v>
      </c>
      <c r="V971" s="8" t="e">
        <f t="shared" si="43"/>
        <v>#REF!</v>
      </c>
      <c r="W971" t="str">
        <f t="shared" si="44"/>
        <v>STRIKE</v>
      </c>
    </row>
    <row r="972" spans="12:23" x14ac:dyDescent="0.25">
      <c r="L972" t="s">
        <v>10615</v>
      </c>
      <c r="M972" s="10">
        <v>53916.86</v>
      </c>
      <c r="N972" s="13">
        <v>1.658238167843357E-4</v>
      </c>
      <c r="O972" s="13">
        <f>IF(M972="","",IF(M972&gt;0,SUM($N$20:N972)))</f>
        <v>0.91589754597165807</v>
      </c>
      <c r="P972" s="8" t="e">
        <f>IF(M972="","",IF(M972&gt;0,IF(O972&gt;#REF!,"STRIKE",IF(O972&lt;#REF!,"GOOD"))))</f>
        <v>#REF!</v>
      </c>
      <c r="S972" s="8">
        <f t="shared" si="42"/>
        <v>958</v>
      </c>
      <c r="T972" t="s">
        <v>10302</v>
      </c>
      <c r="U972" s="10">
        <v>53205.75</v>
      </c>
      <c r="V972" s="8" t="e">
        <f t="shared" si="43"/>
        <v>#REF!</v>
      </c>
      <c r="W972" t="str">
        <f t="shared" si="44"/>
        <v>STRIKE</v>
      </c>
    </row>
    <row r="973" spans="12:23" x14ac:dyDescent="0.25">
      <c r="L973" t="s">
        <v>7518</v>
      </c>
      <c r="M973" s="10">
        <v>53731.24</v>
      </c>
      <c r="N973" s="13">
        <v>1.652529338198695E-4</v>
      </c>
      <c r="O973" s="13">
        <f>IF(M973="","",IF(M973&gt;0,SUM($N$20:N973)))</f>
        <v>0.91606279890547793</v>
      </c>
      <c r="P973" s="8" t="e">
        <f>IF(M973="","",IF(M973&gt;0,IF(O973&gt;#REF!,"STRIKE",IF(O973&lt;#REF!,"GOOD"))))</f>
        <v>#REF!</v>
      </c>
      <c r="S973" s="8">
        <f t="shared" si="42"/>
        <v>957</v>
      </c>
      <c r="T973" t="s">
        <v>6844</v>
      </c>
      <c r="U973" s="10">
        <v>53383</v>
      </c>
      <c r="V973" s="8" t="e">
        <f t="shared" si="43"/>
        <v>#REF!</v>
      </c>
      <c r="W973" t="str">
        <f t="shared" si="44"/>
        <v>STRIKE</v>
      </c>
    </row>
    <row r="974" spans="12:23" x14ac:dyDescent="0.25">
      <c r="L974" t="s">
        <v>7136</v>
      </c>
      <c r="M974" s="10">
        <v>53706.5</v>
      </c>
      <c r="N974" s="13">
        <v>1.6517684479637584E-4</v>
      </c>
      <c r="O974" s="13">
        <f>IF(M974="","",IF(M974&gt;0,SUM($N$20:N974)))</f>
        <v>0.91622797575027426</v>
      </c>
      <c r="P974" s="8" t="e">
        <f>IF(M974="","",IF(M974&gt;0,IF(O974&gt;#REF!,"STRIKE",IF(O974&lt;#REF!,"GOOD"))))</f>
        <v>#REF!</v>
      </c>
      <c r="S974" s="8">
        <f t="shared" si="42"/>
        <v>956</v>
      </c>
      <c r="T974" t="s">
        <v>9933</v>
      </c>
      <c r="U974" s="10">
        <v>53682.97</v>
      </c>
      <c r="V974" s="8" t="e">
        <f t="shared" si="43"/>
        <v>#REF!</v>
      </c>
      <c r="W974" t="str">
        <f t="shared" si="44"/>
        <v>STRIKE</v>
      </c>
    </row>
    <row r="975" spans="12:23" x14ac:dyDescent="0.25">
      <c r="L975" t="s">
        <v>9933</v>
      </c>
      <c r="M975" s="10">
        <v>53682.97</v>
      </c>
      <c r="N975" s="13">
        <v>1.65104477184298E-4</v>
      </c>
      <c r="O975" s="13">
        <f>IF(M975="","",IF(M975&gt;0,SUM($N$20:N975)))</f>
        <v>0.91639308022745858</v>
      </c>
      <c r="P975" s="8" t="e">
        <f>IF(M975="","",IF(M975&gt;0,IF(O975&gt;#REF!,"STRIKE",IF(O975&lt;#REF!,"GOOD"))))</f>
        <v>#REF!</v>
      </c>
      <c r="S975" s="8">
        <f t="shared" si="42"/>
        <v>955</v>
      </c>
      <c r="T975" t="s">
        <v>7136</v>
      </c>
      <c r="U975" s="10">
        <v>53706.5</v>
      </c>
      <c r="V975" s="8" t="e">
        <f t="shared" si="43"/>
        <v>#REF!</v>
      </c>
      <c r="W975" t="str">
        <f t="shared" si="44"/>
        <v>STRIKE</v>
      </c>
    </row>
    <row r="976" spans="12:23" x14ac:dyDescent="0.25">
      <c r="L976" t="s">
        <v>6844</v>
      </c>
      <c r="M976" s="10">
        <v>53383</v>
      </c>
      <c r="N976" s="13">
        <v>1.6418190546330392E-4</v>
      </c>
      <c r="O976" s="13">
        <f>IF(M976="","",IF(M976&gt;0,SUM($N$20:N976)))</f>
        <v>0.91655726213292188</v>
      </c>
      <c r="P976" s="8" t="e">
        <f>IF(M976="","",IF(M976&gt;0,IF(O976&gt;#REF!,"STRIKE",IF(O976&lt;#REF!,"GOOD"))))</f>
        <v>#REF!</v>
      </c>
      <c r="S976" s="8">
        <f t="shared" si="42"/>
        <v>954</v>
      </c>
      <c r="T976" t="s">
        <v>7518</v>
      </c>
      <c r="U976" s="10">
        <v>53731.24</v>
      </c>
      <c r="V976" s="8" t="e">
        <f t="shared" si="43"/>
        <v>#REF!</v>
      </c>
      <c r="W976" t="str">
        <f t="shared" si="44"/>
        <v>STRIKE</v>
      </c>
    </row>
    <row r="977" spans="12:23" x14ac:dyDescent="0.25">
      <c r="L977" t="s">
        <v>10302</v>
      </c>
      <c r="M977" s="10">
        <v>53205.75</v>
      </c>
      <c r="N977" s="13">
        <v>1.63636764824086E-4</v>
      </c>
      <c r="O977" s="13">
        <f>IF(M977="","",IF(M977&gt;0,SUM($N$20:N977)))</f>
        <v>0.91672089889774599</v>
      </c>
      <c r="P977" s="8" t="e">
        <f>IF(M977="","",IF(M977&gt;0,IF(O977&gt;#REF!,"STRIKE",IF(O977&lt;#REF!,"GOOD"))))</f>
        <v>#REF!</v>
      </c>
      <c r="S977" s="8">
        <f t="shared" si="42"/>
        <v>953</v>
      </c>
      <c r="T977" t="s">
        <v>10615</v>
      </c>
      <c r="U977" s="10">
        <v>53916.86</v>
      </c>
      <c r="V977" s="8" t="e">
        <f t="shared" si="43"/>
        <v>#REF!</v>
      </c>
      <c r="W977" t="str">
        <f t="shared" si="44"/>
        <v>STRIKE</v>
      </c>
    </row>
    <row r="978" spans="12:23" x14ac:dyDescent="0.25">
      <c r="L978" t="s">
        <v>7784</v>
      </c>
      <c r="M978" s="10">
        <v>53196.75</v>
      </c>
      <c r="N978" s="13">
        <v>1.6360908490446421E-4</v>
      </c>
      <c r="O978" s="13">
        <f>IF(M978="","",IF(M978&gt;0,SUM($N$20:N978)))</f>
        <v>0.91688450798265042</v>
      </c>
      <c r="P978" s="8" t="e">
        <f>IF(M978="","",IF(M978&gt;0,IF(O978&gt;#REF!,"STRIKE",IF(O978&lt;#REF!,"GOOD"))))</f>
        <v>#REF!</v>
      </c>
      <c r="S978" s="8">
        <f t="shared" si="42"/>
        <v>952</v>
      </c>
      <c r="T978" t="s">
        <v>8342</v>
      </c>
      <c r="U978" s="10">
        <v>53963.82</v>
      </c>
      <c r="V978" s="8" t="e">
        <f t="shared" si="43"/>
        <v>#REF!</v>
      </c>
      <c r="W978" t="str">
        <f t="shared" si="44"/>
        <v>STRIKE</v>
      </c>
    </row>
    <row r="979" spans="12:23" x14ac:dyDescent="0.25">
      <c r="L979" t="s">
        <v>7650</v>
      </c>
      <c r="M979" s="10">
        <v>53011.14</v>
      </c>
      <c r="N979" s="13">
        <v>1.6303823269546428E-4</v>
      </c>
      <c r="O979" s="13">
        <f>IF(M979="","",IF(M979&gt;0,SUM($N$20:N979)))</f>
        <v>0.9170475462153459</v>
      </c>
      <c r="P979" s="8" t="e">
        <f>IF(M979="","",IF(M979&gt;0,IF(O979&gt;#REF!,"STRIKE",IF(O979&lt;#REF!,"GOOD"))))</f>
        <v>#REF!</v>
      </c>
      <c r="S979" s="8">
        <f t="shared" si="42"/>
        <v>951</v>
      </c>
      <c r="T979" t="s">
        <v>8762</v>
      </c>
      <c r="U979" s="10">
        <v>53977.3</v>
      </c>
      <c r="V979" s="8" t="e">
        <f t="shared" si="43"/>
        <v>#REF!</v>
      </c>
      <c r="W979" t="str">
        <f t="shared" si="44"/>
        <v>STRIKE</v>
      </c>
    </row>
    <row r="980" spans="12:23" x14ac:dyDescent="0.25">
      <c r="L980" t="s">
        <v>6552</v>
      </c>
      <c r="M980" s="10">
        <v>52813.25</v>
      </c>
      <c r="N980" s="13">
        <v>1.6242961277391371E-4</v>
      </c>
      <c r="O980" s="13">
        <f>IF(M980="","",IF(M980&gt;0,SUM($N$20:N980)))</f>
        <v>0.91720997582811981</v>
      </c>
      <c r="P980" s="8" t="e">
        <f>IF(M980="","",IF(M980&gt;0,IF(O980&gt;#REF!,"STRIKE",IF(O980&lt;#REF!,"GOOD"))))</f>
        <v>#REF!</v>
      </c>
      <c r="S980" s="8">
        <f t="shared" ref="S980:S1043" si="45">IFERROR(_xlfn.RANK.AVG(U980,$U$20:$U$1048576),"")</f>
        <v>950</v>
      </c>
      <c r="T980" t="s">
        <v>7548</v>
      </c>
      <c r="U980" s="10">
        <v>53996.76</v>
      </c>
      <c r="V980" s="8" t="e">
        <f t="shared" ref="V980:V1043" si="46">IF(S980="","",IF(S980&lt;&gt;"",IF(S980&gt;$T$16,"STRIKE",IF(S980&lt;$T$16,"GOOD"))))</f>
        <v>#REF!</v>
      </c>
      <c r="W980" t="str">
        <f t="shared" ref="W980:W1043" si="47">IF(S980="","",IF(S980&lt;&gt;"",IF(U980&lt;$U$16,"STRIKE",IF(U980&gt;=$U$16,"GOOD"))))</f>
        <v>STRIKE</v>
      </c>
    </row>
    <row r="981" spans="12:23" x14ac:dyDescent="0.25">
      <c r="L981" t="s">
        <v>8832</v>
      </c>
      <c r="M981" s="10">
        <v>52776</v>
      </c>
      <c r="N981" s="13">
        <v>1.6231504866214577E-4</v>
      </c>
      <c r="O981" s="13">
        <f>IF(M981="","",IF(M981&gt;0,SUM($N$20:N981)))</f>
        <v>0.91737229087678196</v>
      </c>
      <c r="P981" s="8" t="e">
        <f>IF(M981="","",IF(M981&gt;0,IF(O981&gt;#REF!,"STRIKE",IF(O981&lt;#REF!,"GOOD"))))</f>
        <v>#REF!</v>
      </c>
      <c r="S981" s="8">
        <f t="shared" si="45"/>
        <v>949</v>
      </c>
      <c r="T981" t="s">
        <v>9628</v>
      </c>
      <c r="U981" s="10">
        <v>54245.16</v>
      </c>
      <c r="V981" s="8" t="e">
        <f t="shared" si="46"/>
        <v>#REF!</v>
      </c>
      <c r="W981" t="str">
        <f t="shared" si="47"/>
        <v>STRIKE</v>
      </c>
    </row>
    <row r="982" spans="12:23" x14ac:dyDescent="0.25">
      <c r="L982" t="s">
        <v>7128</v>
      </c>
      <c r="M982" s="10">
        <v>52742.400000000001</v>
      </c>
      <c r="N982" s="13">
        <v>1.6221171029555777E-4</v>
      </c>
      <c r="O982" s="13">
        <f>IF(M982="","",IF(M982&gt;0,SUM($N$20:N982)))</f>
        <v>0.91753450258707747</v>
      </c>
      <c r="P982" s="8" t="e">
        <f>IF(M982="","",IF(M982&gt;0,IF(O982&gt;#REF!,"STRIKE",IF(O982&lt;#REF!,"GOOD"))))</f>
        <v>#REF!</v>
      </c>
      <c r="S982" s="8">
        <f t="shared" si="45"/>
        <v>948</v>
      </c>
      <c r="T982" t="s">
        <v>10161</v>
      </c>
      <c r="U982" s="10">
        <v>54282</v>
      </c>
      <c r="V982" s="8" t="e">
        <f t="shared" si="46"/>
        <v>#REF!</v>
      </c>
      <c r="W982" t="str">
        <f t="shared" si="47"/>
        <v>STRIKE</v>
      </c>
    </row>
    <row r="983" spans="12:23" x14ac:dyDescent="0.25">
      <c r="L983" t="s">
        <v>7156</v>
      </c>
      <c r="M983" s="10">
        <v>52648.86</v>
      </c>
      <c r="N983" s="13">
        <v>1.6192402366428869E-4</v>
      </c>
      <c r="O983" s="13">
        <f>IF(M983="","",IF(M983&gt;0,SUM($N$20:N983)))</f>
        <v>0.9176964266107418</v>
      </c>
      <c r="P983" s="8" t="e">
        <f>IF(M983="","",IF(M983&gt;0,IF(O983&gt;#REF!,"STRIKE",IF(O983&lt;#REF!,"GOOD"))))</f>
        <v>#REF!</v>
      </c>
      <c r="S983" s="8">
        <f t="shared" si="45"/>
        <v>947</v>
      </c>
      <c r="T983" t="s">
        <v>8814</v>
      </c>
      <c r="U983" s="10">
        <v>54297.46</v>
      </c>
      <c r="V983" s="8" t="e">
        <f t="shared" si="46"/>
        <v>#REF!</v>
      </c>
      <c r="W983" t="str">
        <f t="shared" si="47"/>
        <v>STRIKE</v>
      </c>
    </row>
    <row r="984" spans="12:23" x14ac:dyDescent="0.25">
      <c r="L984" t="s">
        <v>8804</v>
      </c>
      <c r="M984" s="10">
        <v>52581.599999999999</v>
      </c>
      <c r="N984" s="13">
        <v>1.6171716239831522E-4</v>
      </c>
      <c r="O984" s="13">
        <f>IF(M984="","",IF(M984&gt;0,SUM($N$20:N984)))</f>
        <v>0.91785814377314012</v>
      </c>
      <c r="P984" s="8" t="e">
        <f>IF(M984="","",IF(M984&gt;0,IF(O984&gt;#REF!,"STRIKE",IF(O984&lt;#REF!,"GOOD"))))</f>
        <v>#REF!</v>
      </c>
      <c r="S984" s="8">
        <f t="shared" si="45"/>
        <v>946</v>
      </c>
      <c r="T984" t="s">
        <v>8713</v>
      </c>
      <c r="U984" s="10">
        <v>54397.32</v>
      </c>
      <c r="V984" s="8" t="e">
        <f t="shared" si="46"/>
        <v>#REF!</v>
      </c>
      <c r="W984" t="str">
        <f t="shared" si="47"/>
        <v>STRIKE</v>
      </c>
    </row>
    <row r="985" spans="12:23" x14ac:dyDescent="0.25">
      <c r="L985" t="s">
        <v>8848</v>
      </c>
      <c r="M985" s="10">
        <v>52567.62</v>
      </c>
      <c r="N985" s="13">
        <v>1.6167416625650273E-4</v>
      </c>
      <c r="O985" s="13">
        <f>IF(M985="","",IF(M985&gt;0,SUM($N$20:N985)))</f>
        <v>0.91801981793939658</v>
      </c>
      <c r="P985" s="8" t="e">
        <f>IF(M985="","",IF(M985&gt;0,IF(O985&gt;#REF!,"STRIKE",IF(O985&lt;#REF!,"GOOD"))))</f>
        <v>#REF!</v>
      </c>
      <c r="S985" s="8">
        <f t="shared" si="45"/>
        <v>945</v>
      </c>
      <c r="T985" t="s">
        <v>7336</v>
      </c>
      <c r="U985" s="10">
        <v>54451.199999999997</v>
      </c>
      <c r="V985" s="8" t="e">
        <f t="shared" si="46"/>
        <v>#REF!</v>
      </c>
      <c r="W985" t="str">
        <f t="shared" si="47"/>
        <v>STRIKE</v>
      </c>
    </row>
    <row r="986" spans="12:23" x14ac:dyDescent="0.25">
      <c r="L986" t="s">
        <v>6895</v>
      </c>
      <c r="M986" s="10">
        <v>52515.31</v>
      </c>
      <c r="N986" s="13">
        <v>1.6151328441256764E-4</v>
      </c>
      <c r="O986" s="13">
        <f>IF(M986="","",IF(M986&gt;0,SUM($N$20:N986)))</f>
        <v>0.91818133122380918</v>
      </c>
      <c r="P986" s="8" t="e">
        <f>IF(M986="","",IF(M986&gt;0,IF(O986&gt;#REF!,"STRIKE",IF(O986&lt;#REF!,"GOOD"))))</f>
        <v>#REF!</v>
      </c>
      <c r="S986" s="8">
        <f t="shared" si="45"/>
        <v>944</v>
      </c>
      <c r="T986" t="s">
        <v>8075</v>
      </c>
      <c r="U986" s="10">
        <v>54481.120000000003</v>
      </c>
      <c r="V986" s="8" t="e">
        <f t="shared" si="46"/>
        <v>#REF!</v>
      </c>
      <c r="W986" t="str">
        <f t="shared" si="47"/>
        <v>STRIKE</v>
      </c>
    </row>
    <row r="987" spans="12:23" x14ac:dyDescent="0.25">
      <c r="L987" t="s">
        <v>6352</v>
      </c>
      <c r="M987" s="10">
        <v>52492.55</v>
      </c>
      <c r="N987" s="13">
        <v>1.614432849713908E-4</v>
      </c>
      <c r="O987" s="13">
        <f>IF(M987="","",IF(M987&gt;0,SUM($N$20:N987)))</f>
        <v>0.91834277450878055</v>
      </c>
      <c r="P987" s="8" t="e">
        <f>IF(M987="","",IF(M987&gt;0,IF(O987&gt;#REF!,"STRIKE",IF(O987&lt;#REF!,"GOOD"))))</f>
        <v>#REF!</v>
      </c>
      <c r="S987" s="8">
        <f t="shared" si="45"/>
        <v>943</v>
      </c>
      <c r="T987" t="s">
        <v>8936</v>
      </c>
      <c r="U987" s="10">
        <v>54488.52</v>
      </c>
      <c r="V987" s="8" t="e">
        <f t="shared" si="46"/>
        <v>#REF!</v>
      </c>
      <c r="W987" t="str">
        <f t="shared" si="47"/>
        <v>STRIKE</v>
      </c>
    </row>
    <row r="988" spans="12:23" x14ac:dyDescent="0.25">
      <c r="L988" t="s">
        <v>8103</v>
      </c>
      <c r="M988" s="10">
        <v>52466.559999999998</v>
      </c>
      <c r="N988" s="13">
        <v>1.613633515146163E-4</v>
      </c>
      <c r="O988" s="13">
        <f>IF(M988="","",IF(M988&gt;0,SUM($N$20:N988)))</f>
        <v>0.91850413786029517</v>
      </c>
      <c r="P988" s="8" t="e">
        <f>IF(M988="","",IF(M988&gt;0,IF(O988&gt;#REF!,"STRIKE",IF(O988&lt;#REF!,"GOOD"))))</f>
        <v>#REF!</v>
      </c>
      <c r="S988" s="8">
        <f t="shared" si="45"/>
        <v>942</v>
      </c>
      <c r="T988" t="s">
        <v>8957</v>
      </c>
      <c r="U988" s="10">
        <v>54498.35</v>
      </c>
      <c r="V988" s="8" t="e">
        <f t="shared" si="46"/>
        <v>#REF!</v>
      </c>
      <c r="W988" t="str">
        <f t="shared" si="47"/>
        <v>STRIKE</v>
      </c>
    </row>
    <row r="989" spans="12:23" x14ac:dyDescent="0.25">
      <c r="L989" t="s">
        <v>7198</v>
      </c>
      <c r="M989" s="10">
        <v>52424.92</v>
      </c>
      <c r="N989" s="13">
        <v>1.6123528575316619E-4</v>
      </c>
      <c r="O989" s="13">
        <f>IF(M989="","",IF(M989&gt;0,SUM($N$20:N989)))</f>
        <v>0.91866537314604835</v>
      </c>
      <c r="P989" s="8" t="e">
        <f>IF(M989="","",IF(M989&gt;0,IF(O989&gt;#REF!,"STRIKE",IF(O989&lt;#REF!,"GOOD"))))</f>
        <v>#REF!</v>
      </c>
      <c r="S989" s="8">
        <f t="shared" si="45"/>
        <v>941</v>
      </c>
      <c r="T989" t="s">
        <v>9133</v>
      </c>
      <c r="U989" s="10">
        <v>54508.92</v>
      </c>
      <c r="V989" s="8" t="e">
        <f t="shared" si="46"/>
        <v>#REF!</v>
      </c>
      <c r="W989" t="str">
        <f t="shared" si="47"/>
        <v>STRIKE</v>
      </c>
    </row>
    <row r="990" spans="12:23" x14ac:dyDescent="0.25">
      <c r="L990" t="s">
        <v>8585</v>
      </c>
      <c r="M990" s="10">
        <v>52374.55</v>
      </c>
      <c r="N990" s="13">
        <v>1.6108037046968295E-4</v>
      </c>
      <c r="O990" s="13">
        <f>IF(M990="","",IF(M990&gt;0,SUM($N$20:N990)))</f>
        <v>0.91882645351651804</v>
      </c>
      <c r="P990" s="8" t="e">
        <f>IF(M990="","",IF(M990&gt;0,IF(O990&gt;#REF!,"STRIKE",IF(O990&lt;#REF!,"GOOD"))))</f>
        <v>#REF!</v>
      </c>
      <c r="S990" s="8">
        <f t="shared" si="45"/>
        <v>940</v>
      </c>
      <c r="T990" t="s">
        <v>10001</v>
      </c>
      <c r="U990" s="10">
        <v>54937.57</v>
      </c>
      <c r="V990" s="8" t="e">
        <f t="shared" si="46"/>
        <v>#REF!</v>
      </c>
      <c r="W990" t="str">
        <f t="shared" si="47"/>
        <v>STRIKE</v>
      </c>
    </row>
    <row r="991" spans="12:23" x14ac:dyDescent="0.25">
      <c r="L991" t="s">
        <v>9882</v>
      </c>
      <c r="M991" s="10">
        <v>52337.760000000002</v>
      </c>
      <c r="N991" s="13">
        <v>1.6096722110936235E-4</v>
      </c>
      <c r="O991" s="13">
        <f>IF(M991="","",IF(M991&gt;0,SUM($N$20:N991)))</f>
        <v>0.9189874207376274</v>
      </c>
      <c r="P991" s="8" t="e">
        <f>IF(M991="","",IF(M991&gt;0,IF(O991&gt;#REF!,"STRIKE",IF(O991&lt;#REF!,"GOOD"))))</f>
        <v>#REF!</v>
      </c>
      <c r="S991" s="8">
        <f t="shared" si="45"/>
        <v>939</v>
      </c>
      <c r="T991" t="s">
        <v>7697</v>
      </c>
      <c r="U991" s="10">
        <v>54940</v>
      </c>
      <c r="V991" s="8" t="e">
        <f t="shared" si="46"/>
        <v>#REF!</v>
      </c>
      <c r="W991" t="str">
        <f t="shared" si="47"/>
        <v>STRIKE</v>
      </c>
    </row>
    <row r="992" spans="12:23" x14ac:dyDescent="0.25">
      <c r="L992" t="s">
        <v>6490</v>
      </c>
      <c r="M992" s="10">
        <v>52310.39</v>
      </c>
      <c r="N992" s="13">
        <v>1.6088304339824586E-4</v>
      </c>
      <c r="O992" s="13">
        <f>IF(M992="","",IF(M992&gt;0,SUM($N$20:N992)))</f>
        <v>0.91914830378102563</v>
      </c>
      <c r="P992" s="8" t="e">
        <f>IF(M992="","",IF(M992&gt;0,IF(O992&gt;#REF!,"STRIKE",IF(O992&lt;#REF!,"GOOD"))))</f>
        <v>#REF!</v>
      </c>
      <c r="S992" s="8">
        <f t="shared" si="45"/>
        <v>938</v>
      </c>
      <c r="T992" t="s">
        <v>8985</v>
      </c>
      <c r="U992" s="10">
        <v>54952.08</v>
      </c>
      <c r="V992" s="8" t="e">
        <f t="shared" si="46"/>
        <v>#REF!</v>
      </c>
      <c r="W992" t="str">
        <f t="shared" si="47"/>
        <v>STRIKE</v>
      </c>
    </row>
    <row r="993" spans="12:23" x14ac:dyDescent="0.25">
      <c r="L993" t="s">
        <v>7418</v>
      </c>
      <c r="M993" s="10">
        <v>52303.199999999997</v>
      </c>
      <c r="N993" s="13">
        <v>1.6086093021801468E-4</v>
      </c>
      <c r="O993" s="13">
        <f>IF(M993="","",IF(M993&gt;0,SUM($N$20:N993)))</f>
        <v>0.91930916471124369</v>
      </c>
      <c r="P993" s="8" t="e">
        <f>IF(M993="","",IF(M993&gt;0,IF(O993&gt;#REF!,"STRIKE",IF(O993&lt;#REF!,"GOOD"))))</f>
        <v>#REF!</v>
      </c>
      <c r="S993" s="8">
        <f t="shared" si="45"/>
        <v>937</v>
      </c>
      <c r="T993" t="s">
        <v>7172</v>
      </c>
      <c r="U993" s="10">
        <v>55043.4</v>
      </c>
      <c r="V993" s="8" t="e">
        <f t="shared" si="46"/>
        <v>#REF!</v>
      </c>
      <c r="W993" t="str">
        <f t="shared" si="47"/>
        <v>STRIKE</v>
      </c>
    </row>
    <row r="994" spans="12:23" x14ac:dyDescent="0.25">
      <c r="L994" t="s">
        <v>6899</v>
      </c>
      <c r="M994" s="10">
        <v>52288.18</v>
      </c>
      <c r="N994" s="13">
        <v>1.6081473550771255E-4</v>
      </c>
      <c r="O994" s="13">
        <f>IF(M994="","",IF(M994&gt;0,SUM($N$20:N994)))</f>
        <v>0.91946997944675135</v>
      </c>
      <c r="P994" s="8" t="e">
        <f>IF(M994="","",IF(M994&gt;0,IF(O994&gt;#REF!,"STRIKE",IF(O994&lt;#REF!,"GOOD"))))</f>
        <v>#REF!</v>
      </c>
      <c r="S994" s="8">
        <f t="shared" si="45"/>
        <v>936</v>
      </c>
      <c r="T994" t="s">
        <v>8543</v>
      </c>
      <c r="U994" s="10">
        <v>55165.91</v>
      </c>
      <c r="V994" s="8" t="e">
        <f t="shared" si="46"/>
        <v>#REF!</v>
      </c>
      <c r="W994" t="str">
        <f t="shared" si="47"/>
        <v>STRIKE</v>
      </c>
    </row>
    <row r="995" spans="12:23" x14ac:dyDescent="0.25">
      <c r="L995" t="s">
        <v>7256</v>
      </c>
      <c r="M995" s="10">
        <v>52135.62</v>
      </c>
      <c r="N995" s="13">
        <v>1.6034553011465706E-4</v>
      </c>
      <c r="O995" s="13">
        <f>IF(M995="","",IF(M995&gt;0,SUM($N$20:N995)))</f>
        <v>0.91963032497686603</v>
      </c>
      <c r="P995" s="8" t="e">
        <f>IF(M995="","",IF(M995&gt;0,IF(O995&gt;#REF!,"STRIKE",IF(O995&lt;#REF!,"GOOD"))))</f>
        <v>#REF!</v>
      </c>
      <c r="S995" s="8">
        <f t="shared" si="45"/>
        <v>935</v>
      </c>
      <c r="T995" t="s">
        <v>10037</v>
      </c>
      <c r="U995" s="10">
        <v>55234.8</v>
      </c>
      <c r="V995" s="8" t="e">
        <f t="shared" si="46"/>
        <v>#REF!</v>
      </c>
      <c r="W995" t="str">
        <f t="shared" si="47"/>
        <v>STRIKE</v>
      </c>
    </row>
    <row r="996" spans="12:23" x14ac:dyDescent="0.25">
      <c r="L996" t="s">
        <v>8251</v>
      </c>
      <c r="M996" s="10">
        <v>52027.89</v>
      </c>
      <c r="N996" s="13">
        <v>1.6001420147678427E-4</v>
      </c>
      <c r="O996" s="13">
        <f>IF(M996="","",IF(M996&gt;0,SUM($N$20:N996)))</f>
        <v>0.91979033917834285</v>
      </c>
      <c r="P996" s="8" t="e">
        <f>IF(M996="","",IF(M996&gt;0,IF(O996&gt;#REF!,"STRIKE",IF(O996&lt;#REF!,"GOOD"))))</f>
        <v>#REF!</v>
      </c>
      <c r="S996" s="8">
        <f t="shared" si="45"/>
        <v>934</v>
      </c>
      <c r="T996" t="s">
        <v>7615</v>
      </c>
      <c r="U996" s="10">
        <v>55567.12</v>
      </c>
      <c r="V996" s="8" t="e">
        <f t="shared" si="46"/>
        <v>#REF!</v>
      </c>
      <c r="W996" t="str">
        <f t="shared" si="47"/>
        <v>STRIKE</v>
      </c>
    </row>
    <row r="997" spans="12:23" x14ac:dyDescent="0.25">
      <c r="L997" t="s">
        <v>8087</v>
      </c>
      <c r="M997" s="10">
        <v>51983.040000000001</v>
      </c>
      <c r="N997" s="13">
        <v>1.5987626321066907E-4</v>
      </c>
      <c r="O997" s="13">
        <f>IF(M997="","",IF(M997&gt;0,SUM($N$20:N997)))</f>
        <v>0.91995021544155353</v>
      </c>
      <c r="P997" s="8" t="e">
        <f>IF(M997="","",IF(M997&gt;0,IF(O997&gt;#REF!,"STRIKE",IF(O997&lt;#REF!,"GOOD"))))</f>
        <v>#REF!</v>
      </c>
      <c r="S997" s="8">
        <f t="shared" si="45"/>
        <v>933</v>
      </c>
      <c r="T997" t="s">
        <v>8703</v>
      </c>
      <c r="U997" s="10">
        <v>55618.14</v>
      </c>
      <c r="V997" s="8" t="e">
        <f t="shared" si="46"/>
        <v>#REF!</v>
      </c>
      <c r="W997" t="str">
        <f t="shared" si="47"/>
        <v>STRIKE</v>
      </c>
    </row>
    <row r="998" spans="12:23" x14ac:dyDescent="0.25">
      <c r="L998" t="s">
        <v>7942</v>
      </c>
      <c r="M998" s="10">
        <v>51902.6</v>
      </c>
      <c r="N998" s="13">
        <v>1.5962886624018278E-4</v>
      </c>
      <c r="O998" s="13">
        <f>IF(M998="","",IF(M998&gt;0,SUM($N$20:N998)))</f>
        <v>0.92010984430779374</v>
      </c>
      <c r="P998" s="8" t="e">
        <f>IF(M998="","",IF(M998&gt;0,IF(O998&gt;#REF!,"STRIKE",IF(O998&lt;#REF!,"GOOD"))))</f>
        <v>#REF!</v>
      </c>
      <c r="S998" s="8">
        <f t="shared" si="45"/>
        <v>932</v>
      </c>
      <c r="T998" t="s">
        <v>8881</v>
      </c>
      <c r="U998" s="10">
        <v>55636.52</v>
      </c>
      <c r="V998" s="8" t="e">
        <f t="shared" si="46"/>
        <v>#REF!</v>
      </c>
      <c r="W998" t="str">
        <f t="shared" si="47"/>
        <v>STRIKE</v>
      </c>
    </row>
    <row r="999" spans="12:23" x14ac:dyDescent="0.25">
      <c r="L999" t="s">
        <v>7569</v>
      </c>
      <c r="M999" s="10">
        <v>51816.959999999999</v>
      </c>
      <c r="N999" s="13">
        <v>1.5936547642724839E-4</v>
      </c>
      <c r="O999" s="13">
        <f>IF(M999="","",IF(M999&gt;0,SUM($N$20:N999)))</f>
        <v>0.920269209784221</v>
      </c>
      <c r="P999" s="8" t="e">
        <f>IF(M999="","",IF(M999&gt;0,IF(O999&gt;#REF!,"STRIKE",IF(O999&lt;#REF!,"GOOD"))))</f>
        <v>#REF!</v>
      </c>
      <c r="S999" s="8">
        <f t="shared" si="45"/>
        <v>931</v>
      </c>
      <c r="T999" t="s">
        <v>6754</v>
      </c>
      <c r="U999" s="10">
        <v>55955.35</v>
      </c>
      <c r="V999" s="8" t="e">
        <f t="shared" si="46"/>
        <v>#REF!</v>
      </c>
      <c r="W999" t="str">
        <f t="shared" si="47"/>
        <v>STRIKE</v>
      </c>
    </row>
    <row r="1000" spans="12:23" x14ac:dyDescent="0.25">
      <c r="L1000" t="s">
        <v>8616</v>
      </c>
      <c r="M1000" s="10">
        <v>51727.81</v>
      </c>
      <c r="N1000" s="13">
        <v>1.5909129144566148E-4</v>
      </c>
      <c r="O1000" s="13">
        <f>IF(M1000="","",IF(M1000&gt;0,SUM($N$20:N1000)))</f>
        <v>0.92042830107566664</v>
      </c>
      <c r="P1000" s="8" t="e">
        <f>IF(M1000="","",IF(M1000&gt;0,IF(O1000&gt;#REF!,"STRIKE",IF(O1000&lt;#REF!,"GOOD"))))</f>
        <v>#REF!</v>
      </c>
      <c r="S1000" s="8">
        <f t="shared" si="45"/>
        <v>930</v>
      </c>
      <c r="T1000" t="s">
        <v>9918</v>
      </c>
      <c r="U1000" s="10">
        <v>55999.14</v>
      </c>
      <c r="V1000" s="8" t="e">
        <f t="shared" si="46"/>
        <v>#REF!</v>
      </c>
      <c r="W1000" t="str">
        <f t="shared" si="47"/>
        <v>STRIKE</v>
      </c>
    </row>
    <row r="1001" spans="12:23" x14ac:dyDescent="0.25">
      <c r="L1001" t="s">
        <v>6905</v>
      </c>
      <c r="M1001" s="10">
        <v>51716.28</v>
      </c>
      <c r="N1001" s="13">
        <v>1.5905583039307935E-4</v>
      </c>
      <c r="O1001" s="13">
        <f>IF(M1001="","",IF(M1001&gt;0,SUM($N$20:N1001)))</f>
        <v>0.92058735690605975</v>
      </c>
      <c r="P1001" s="8" t="e">
        <f>IF(M1001="","",IF(M1001&gt;0,IF(O1001&gt;#REF!,"STRIKE",IF(O1001&lt;#REF!,"GOOD"))))</f>
        <v>#REF!</v>
      </c>
      <c r="S1001" s="8">
        <f t="shared" si="45"/>
        <v>929</v>
      </c>
      <c r="T1001" t="s">
        <v>10290</v>
      </c>
      <c r="U1001" s="10">
        <v>56003.6</v>
      </c>
      <c r="V1001" s="8" t="e">
        <f t="shared" si="46"/>
        <v>#REF!</v>
      </c>
      <c r="W1001" t="str">
        <f t="shared" si="47"/>
        <v>STRIKE</v>
      </c>
    </row>
    <row r="1002" spans="12:23" x14ac:dyDescent="0.25">
      <c r="L1002" t="s">
        <v>9136</v>
      </c>
      <c r="M1002" s="10">
        <v>51605.13</v>
      </c>
      <c r="N1002" s="13">
        <v>1.587139833857503E-4</v>
      </c>
      <c r="O1002" s="13">
        <f>IF(M1002="","",IF(M1002&gt;0,SUM($N$20:N1002)))</f>
        <v>0.92074607088944549</v>
      </c>
      <c r="P1002" s="8" t="e">
        <f>IF(M1002="","",IF(M1002&gt;0,IF(O1002&gt;#REF!,"STRIKE",IF(O1002&lt;#REF!,"GOOD"))))</f>
        <v>#REF!</v>
      </c>
      <c r="S1002" s="8">
        <f t="shared" si="45"/>
        <v>928</v>
      </c>
      <c r="T1002" t="s">
        <v>7581</v>
      </c>
      <c r="U1002" s="10">
        <v>56054.879999999997</v>
      </c>
      <c r="V1002" s="8" t="e">
        <f t="shared" si="46"/>
        <v>#REF!</v>
      </c>
      <c r="W1002" t="str">
        <f t="shared" si="47"/>
        <v>STRIKE</v>
      </c>
    </row>
    <row r="1003" spans="12:23" x14ac:dyDescent="0.25">
      <c r="L1003" t="s">
        <v>10199</v>
      </c>
      <c r="M1003" s="10">
        <v>51515.8</v>
      </c>
      <c r="N1003" s="13">
        <v>1.58439244805771E-4</v>
      </c>
      <c r="O1003" s="13">
        <f>IF(M1003="","",IF(M1003&gt;0,SUM($N$20:N1003)))</f>
        <v>0.92090451013425123</v>
      </c>
      <c r="P1003" s="8" t="e">
        <f>IF(M1003="","",IF(M1003&gt;0,IF(O1003&gt;#REF!,"STRIKE",IF(O1003&lt;#REF!,"GOOD"))))</f>
        <v>#REF!</v>
      </c>
      <c r="S1003" s="8">
        <f t="shared" si="45"/>
        <v>927</v>
      </c>
      <c r="T1003" t="s">
        <v>6639</v>
      </c>
      <c r="U1003" s="10">
        <v>56258.43</v>
      </c>
      <c r="V1003" s="8" t="e">
        <f t="shared" si="46"/>
        <v>#REF!</v>
      </c>
      <c r="W1003" t="str">
        <f t="shared" si="47"/>
        <v>STRIKE</v>
      </c>
    </row>
    <row r="1004" spans="12:23" x14ac:dyDescent="0.25">
      <c r="L1004" t="s">
        <v>9008</v>
      </c>
      <c r="M1004" s="10">
        <v>51508.800000000003</v>
      </c>
      <c r="N1004" s="13">
        <v>1.5841771597939849E-4</v>
      </c>
      <c r="O1004" s="13">
        <f>IF(M1004="","",IF(M1004&gt;0,SUM($N$20:N1004)))</f>
        <v>0.92106292785023058</v>
      </c>
      <c r="P1004" s="8" t="e">
        <f>IF(M1004="","",IF(M1004&gt;0,IF(O1004&gt;#REF!,"STRIKE",IF(O1004&lt;#REF!,"GOOD"))))</f>
        <v>#REF!</v>
      </c>
      <c r="S1004" s="8">
        <f t="shared" si="45"/>
        <v>926</v>
      </c>
      <c r="T1004" t="s">
        <v>6601</v>
      </c>
      <c r="U1004" s="10">
        <v>56320.62</v>
      </c>
      <c r="V1004" s="8" t="e">
        <f t="shared" si="46"/>
        <v>#REF!</v>
      </c>
      <c r="W1004" t="str">
        <f t="shared" si="47"/>
        <v>STRIKE</v>
      </c>
    </row>
    <row r="1005" spans="12:23" x14ac:dyDescent="0.25">
      <c r="L1005" t="s">
        <v>7757</v>
      </c>
      <c r="M1005" s="10">
        <v>51444.03</v>
      </c>
      <c r="N1005" s="13">
        <v>1.5821851282452038E-4</v>
      </c>
      <c r="O1005" s="13">
        <f>IF(M1005="","",IF(M1005&gt;0,SUM($N$20:N1005)))</f>
        <v>0.92122114636305508</v>
      </c>
      <c r="P1005" s="8" t="e">
        <f>IF(M1005="","",IF(M1005&gt;0,IF(O1005&gt;#REF!,"STRIKE",IF(O1005&lt;#REF!,"GOOD"))))</f>
        <v>#REF!</v>
      </c>
      <c r="S1005" s="8">
        <f t="shared" si="45"/>
        <v>925</v>
      </c>
      <c r="T1005" t="s">
        <v>9959</v>
      </c>
      <c r="U1005" s="10">
        <v>56569.8</v>
      </c>
      <c r="V1005" s="8" t="e">
        <f t="shared" si="46"/>
        <v>#REF!</v>
      </c>
      <c r="W1005" t="str">
        <f t="shared" si="47"/>
        <v>STRIKE</v>
      </c>
    </row>
    <row r="1006" spans="12:23" x14ac:dyDescent="0.25">
      <c r="L1006" t="s">
        <v>7926</v>
      </c>
      <c r="M1006" s="10">
        <v>51417.96</v>
      </c>
      <c r="N1006" s="13">
        <v>1.5813833332401593E-4</v>
      </c>
      <c r="O1006" s="13">
        <f>IF(M1006="","",IF(M1006&gt;0,SUM($N$20:N1006)))</f>
        <v>0.92137928469637909</v>
      </c>
      <c r="P1006" s="8" t="e">
        <f>IF(M1006="","",IF(M1006&gt;0,IF(O1006&gt;#REF!,"STRIKE",IF(O1006&lt;#REF!,"GOOD"))))</f>
        <v>#REF!</v>
      </c>
      <c r="S1006" s="8">
        <f t="shared" si="45"/>
        <v>924</v>
      </c>
      <c r="T1006" t="s">
        <v>6988</v>
      </c>
      <c r="U1006" s="10">
        <v>56674.6</v>
      </c>
      <c r="V1006" s="8" t="e">
        <f t="shared" si="46"/>
        <v>#REF!</v>
      </c>
      <c r="W1006" t="str">
        <f t="shared" si="47"/>
        <v>STRIKE</v>
      </c>
    </row>
    <row r="1007" spans="12:23" x14ac:dyDescent="0.25">
      <c r="L1007" t="s">
        <v>9845</v>
      </c>
      <c r="M1007" s="10">
        <v>51415.29</v>
      </c>
      <c r="N1007" s="13">
        <v>1.5813012161452813E-4</v>
      </c>
      <c r="O1007" s="13">
        <f>IF(M1007="","",IF(M1007&gt;0,SUM($N$20:N1007)))</f>
        <v>0.92153741481799356</v>
      </c>
      <c r="P1007" s="8" t="e">
        <f>IF(M1007="","",IF(M1007&gt;0,IF(O1007&gt;#REF!,"STRIKE",IF(O1007&lt;#REF!,"GOOD"))))</f>
        <v>#REF!</v>
      </c>
      <c r="S1007" s="8">
        <f t="shared" si="45"/>
        <v>923</v>
      </c>
      <c r="T1007" t="s">
        <v>10539</v>
      </c>
      <c r="U1007" s="10">
        <v>56720.160000000003</v>
      </c>
      <c r="V1007" s="8" t="e">
        <f t="shared" si="46"/>
        <v>#REF!</v>
      </c>
      <c r="W1007" t="str">
        <f t="shared" si="47"/>
        <v>STRIKE</v>
      </c>
    </row>
    <row r="1008" spans="12:23" x14ac:dyDescent="0.25">
      <c r="L1008" t="s">
        <v>8442</v>
      </c>
      <c r="M1008" s="10">
        <v>51338.55</v>
      </c>
      <c r="N1008" s="13">
        <v>1.5789410416655307E-4</v>
      </c>
      <c r="O1008" s="13">
        <f>IF(M1008="","",IF(M1008&gt;0,SUM($N$20:N1008)))</f>
        <v>0.92169530892216012</v>
      </c>
      <c r="P1008" s="8" t="e">
        <f>IF(M1008="","",IF(M1008&gt;0,IF(O1008&gt;#REF!,"STRIKE",IF(O1008&lt;#REF!,"GOOD"))))</f>
        <v>#REF!</v>
      </c>
      <c r="S1008" s="8">
        <f t="shared" si="45"/>
        <v>922</v>
      </c>
      <c r="T1008" t="s">
        <v>6358</v>
      </c>
      <c r="U1008" s="10">
        <v>56729.279999999999</v>
      </c>
      <c r="V1008" s="8" t="e">
        <f t="shared" si="46"/>
        <v>#REF!</v>
      </c>
      <c r="W1008" t="str">
        <f t="shared" si="47"/>
        <v>STRIKE</v>
      </c>
    </row>
    <row r="1009" spans="12:23" x14ac:dyDescent="0.25">
      <c r="L1009" t="s">
        <v>8183</v>
      </c>
      <c r="M1009" s="10">
        <v>51336.959999999999</v>
      </c>
      <c r="N1009" s="13">
        <v>1.5788921404741988E-4</v>
      </c>
      <c r="O1009" s="13">
        <f>IF(M1009="","",IF(M1009&gt;0,SUM($N$20:N1009)))</f>
        <v>0.92185319813620759</v>
      </c>
      <c r="P1009" s="8" t="e">
        <f>IF(M1009="","",IF(M1009&gt;0,IF(O1009&gt;#REF!,"STRIKE",IF(O1009&lt;#REF!,"GOOD"))))</f>
        <v>#REF!</v>
      </c>
      <c r="S1009" s="8">
        <f t="shared" si="45"/>
        <v>921</v>
      </c>
      <c r="T1009" t="s">
        <v>8161</v>
      </c>
      <c r="U1009" s="10">
        <v>56804.42</v>
      </c>
      <c r="V1009" s="8" t="e">
        <f t="shared" si="46"/>
        <v>#REF!</v>
      </c>
      <c r="W1009" t="str">
        <f t="shared" si="47"/>
        <v>STRIKE</v>
      </c>
    </row>
    <row r="1010" spans="12:23" x14ac:dyDescent="0.25">
      <c r="L1010" t="s">
        <v>8523</v>
      </c>
      <c r="M1010" s="10">
        <v>51231.59</v>
      </c>
      <c r="N1010" s="13">
        <v>1.5756514369958126E-4</v>
      </c>
      <c r="O1010" s="13">
        <f>IF(M1010="","",IF(M1010&gt;0,SUM($N$20:N1010)))</f>
        <v>0.92201076327990716</v>
      </c>
      <c r="P1010" s="8" t="e">
        <f>IF(M1010="","",IF(M1010&gt;0,IF(O1010&gt;#REF!,"STRIKE",IF(O1010&lt;#REF!,"GOOD"))))</f>
        <v>#REF!</v>
      </c>
      <c r="S1010" s="8">
        <f t="shared" si="45"/>
        <v>920</v>
      </c>
      <c r="T1010" t="s">
        <v>6746</v>
      </c>
      <c r="U1010" s="10">
        <v>56871.46</v>
      </c>
      <c r="V1010" s="8" t="e">
        <f t="shared" si="46"/>
        <v>#REF!</v>
      </c>
      <c r="W1010" t="str">
        <f t="shared" si="47"/>
        <v>STRIKE</v>
      </c>
    </row>
    <row r="1011" spans="12:23" x14ac:dyDescent="0.25">
      <c r="L1011" t="s">
        <v>7771</v>
      </c>
      <c r="M1011" s="10">
        <v>51222.87</v>
      </c>
      <c r="N1011" s="13">
        <v>1.575383249330144E-4</v>
      </c>
      <c r="O1011" s="13">
        <f>IF(M1011="","",IF(M1011&gt;0,SUM($N$20:N1011)))</f>
        <v>0.9221683016048402</v>
      </c>
      <c r="P1011" s="8" t="e">
        <f>IF(M1011="","",IF(M1011&gt;0,IF(O1011&gt;#REF!,"STRIKE",IF(O1011&lt;#REF!,"GOOD"))))</f>
        <v>#REF!</v>
      </c>
      <c r="S1011" s="8">
        <f t="shared" si="45"/>
        <v>919</v>
      </c>
      <c r="T1011" t="s">
        <v>7908</v>
      </c>
      <c r="U1011" s="10">
        <v>56912.28</v>
      </c>
      <c r="V1011" s="8" t="e">
        <f t="shared" si="46"/>
        <v>#REF!</v>
      </c>
      <c r="W1011" t="str">
        <f t="shared" si="47"/>
        <v>STRIKE</v>
      </c>
    </row>
    <row r="1012" spans="12:23" x14ac:dyDescent="0.25">
      <c r="L1012" t="s">
        <v>6484</v>
      </c>
      <c r="M1012" s="10">
        <v>51217.32</v>
      </c>
      <c r="N1012" s="13">
        <v>1.5752125564924761E-4</v>
      </c>
      <c r="O1012" s="13">
        <f>IF(M1012="","",IF(M1012&gt;0,SUM($N$20:N1012)))</f>
        <v>0.92232582286048947</v>
      </c>
      <c r="P1012" s="8" t="e">
        <f>IF(M1012="","",IF(M1012&gt;0,IF(O1012&gt;#REF!,"STRIKE",IF(O1012&lt;#REF!,"GOOD"))))</f>
        <v>#REF!</v>
      </c>
      <c r="S1012" s="8">
        <f t="shared" si="45"/>
        <v>918</v>
      </c>
      <c r="T1012" t="s">
        <v>8175</v>
      </c>
      <c r="U1012" s="10">
        <v>56918.25</v>
      </c>
      <c r="V1012" s="8" t="e">
        <f t="shared" si="46"/>
        <v>#REF!</v>
      </c>
      <c r="W1012" t="str">
        <f t="shared" si="47"/>
        <v>STRIKE</v>
      </c>
    </row>
    <row r="1013" spans="12:23" x14ac:dyDescent="0.25">
      <c r="L1013" t="s">
        <v>8405</v>
      </c>
      <c r="M1013" s="10">
        <v>51203.040000000001</v>
      </c>
      <c r="N1013" s="13">
        <v>1.5747733684344772E-4</v>
      </c>
      <c r="O1013" s="13">
        <f>IF(M1013="","",IF(M1013&gt;0,SUM($N$20:N1013)))</f>
        <v>0.92248330019733293</v>
      </c>
      <c r="P1013" s="8" t="e">
        <f>IF(M1013="","",IF(M1013&gt;0,IF(O1013&gt;#REF!,"STRIKE",IF(O1013&lt;#REF!,"GOOD"))))</f>
        <v>#REF!</v>
      </c>
      <c r="S1013" s="8">
        <f t="shared" si="45"/>
        <v>917</v>
      </c>
      <c r="T1013" t="s">
        <v>8764</v>
      </c>
      <c r="U1013" s="10">
        <v>56990.239999999998</v>
      </c>
      <c r="V1013" s="8" t="e">
        <f t="shared" si="46"/>
        <v>#REF!</v>
      </c>
      <c r="W1013" t="str">
        <f t="shared" si="47"/>
        <v>STRIKE</v>
      </c>
    </row>
    <row r="1014" spans="12:23" x14ac:dyDescent="0.25">
      <c r="L1014" t="s">
        <v>6964</v>
      </c>
      <c r="M1014" s="10">
        <v>51082.92</v>
      </c>
      <c r="N1014" s="13">
        <v>1.5710790218289561E-4</v>
      </c>
      <c r="O1014" s="13">
        <f>IF(M1014="","",IF(M1014&gt;0,SUM($N$20:N1014)))</f>
        <v>0.92264040809951586</v>
      </c>
      <c r="P1014" s="8" t="e">
        <f>IF(M1014="","",IF(M1014&gt;0,IF(O1014&gt;#REF!,"STRIKE",IF(O1014&lt;#REF!,"GOOD"))))</f>
        <v>#REF!</v>
      </c>
      <c r="S1014" s="8">
        <f t="shared" si="45"/>
        <v>916</v>
      </c>
      <c r="T1014" t="s">
        <v>8760</v>
      </c>
      <c r="U1014" s="10">
        <v>57022.5</v>
      </c>
      <c r="V1014" s="8" t="e">
        <f t="shared" si="46"/>
        <v>#REF!</v>
      </c>
      <c r="W1014" t="str">
        <f t="shared" si="47"/>
        <v>STRIKE</v>
      </c>
    </row>
    <row r="1015" spans="12:23" x14ac:dyDescent="0.25">
      <c r="L1015" t="s">
        <v>6417</v>
      </c>
      <c r="M1015" s="10">
        <v>50975.31</v>
      </c>
      <c r="N1015" s="13">
        <v>1.5677694261061781E-4</v>
      </c>
      <c r="O1015" s="13">
        <f>IF(M1015="","",IF(M1015&gt;0,SUM($N$20:N1015)))</f>
        <v>0.92279718504212649</v>
      </c>
      <c r="P1015" s="8" t="e">
        <f>IF(M1015="","",IF(M1015&gt;0,IF(O1015&gt;#REF!,"STRIKE",IF(O1015&lt;#REF!,"GOOD"))))</f>
        <v>#REF!</v>
      </c>
      <c r="S1015" s="8">
        <f t="shared" si="45"/>
        <v>915</v>
      </c>
      <c r="T1015" t="s">
        <v>8860</v>
      </c>
      <c r="U1015" s="10">
        <v>57047.76</v>
      </c>
      <c r="V1015" s="8" t="e">
        <f t="shared" si="46"/>
        <v>#REF!</v>
      </c>
      <c r="W1015" t="str">
        <f t="shared" si="47"/>
        <v>STRIKE</v>
      </c>
    </row>
    <row r="1016" spans="12:23" x14ac:dyDescent="0.25">
      <c r="L1016" t="s">
        <v>7420</v>
      </c>
      <c r="M1016" s="10">
        <v>50971.199999999997</v>
      </c>
      <c r="N1016" s="13">
        <v>1.5676430211399053E-4</v>
      </c>
      <c r="O1016" s="13">
        <f>IF(M1016="","",IF(M1016&gt;0,SUM($N$20:N1016)))</f>
        <v>0.92295394934424047</v>
      </c>
      <c r="P1016" s="8" t="e">
        <f>IF(M1016="","",IF(M1016&gt;0,IF(O1016&gt;#REF!,"STRIKE",IF(O1016&lt;#REF!,"GOOD"))))</f>
        <v>#REF!</v>
      </c>
      <c r="S1016" s="8">
        <f t="shared" si="45"/>
        <v>914</v>
      </c>
      <c r="T1016" t="s">
        <v>8479</v>
      </c>
      <c r="U1016" s="10">
        <v>57056.7</v>
      </c>
      <c r="V1016" s="8" t="e">
        <f t="shared" si="46"/>
        <v>#REF!</v>
      </c>
      <c r="W1016" t="str">
        <f t="shared" si="47"/>
        <v>STRIKE</v>
      </c>
    </row>
    <row r="1017" spans="12:23" x14ac:dyDescent="0.25">
      <c r="L1017" t="s">
        <v>8314</v>
      </c>
      <c r="M1017" s="10">
        <v>50939.54</v>
      </c>
      <c r="N1017" s="13">
        <v>1.5666693030785435E-4</v>
      </c>
      <c r="O1017" s="13">
        <f>IF(M1017="","",IF(M1017&gt;0,SUM($N$20:N1017)))</f>
        <v>0.92311061627454827</v>
      </c>
      <c r="P1017" s="8" t="e">
        <f>IF(M1017="","",IF(M1017&gt;0,IF(O1017&gt;#REF!,"STRIKE",IF(O1017&lt;#REF!,"GOOD"))))</f>
        <v>#REF!</v>
      </c>
      <c r="S1017" s="8">
        <f t="shared" si="45"/>
        <v>913</v>
      </c>
      <c r="T1017" t="s">
        <v>6764</v>
      </c>
      <c r="U1017" s="10">
        <v>57138.99</v>
      </c>
      <c r="V1017" s="8" t="e">
        <f t="shared" si="46"/>
        <v>#REF!</v>
      </c>
      <c r="W1017" t="str">
        <f t="shared" si="47"/>
        <v>STRIKE</v>
      </c>
    </row>
    <row r="1018" spans="12:23" x14ac:dyDescent="0.25">
      <c r="L1018" t="s">
        <v>6872</v>
      </c>
      <c r="M1018" s="10">
        <v>50793</v>
      </c>
      <c r="N1018" s="13">
        <v>1.5621623970547919E-4</v>
      </c>
      <c r="O1018" s="13">
        <f>IF(M1018="","",IF(M1018&gt;0,SUM($N$20:N1018)))</f>
        <v>0.92326683251425379</v>
      </c>
      <c r="P1018" s="8" t="e">
        <f>IF(M1018="","",IF(M1018&gt;0,IF(O1018&gt;#REF!,"STRIKE",IF(O1018&lt;#REF!,"GOOD"))))</f>
        <v>#REF!</v>
      </c>
      <c r="S1018" s="8">
        <f t="shared" si="45"/>
        <v>912</v>
      </c>
      <c r="T1018" t="s">
        <v>9317</v>
      </c>
      <c r="U1018" s="10">
        <v>57164.4</v>
      </c>
      <c r="V1018" s="8" t="e">
        <f t="shared" si="46"/>
        <v>#REF!</v>
      </c>
      <c r="W1018" t="str">
        <f t="shared" si="47"/>
        <v>STRIKE</v>
      </c>
    </row>
    <row r="1019" spans="12:23" x14ac:dyDescent="0.25">
      <c r="L1019" t="s">
        <v>9554</v>
      </c>
      <c r="M1019" s="10">
        <v>50712.480000000003</v>
      </c>
      <c r="N1019" s="13">
        <v>1.5596859669126298E-4</v>
      </c>
      <c r="O1019" s="13">
        <f>IF(M1019="","",IF(M1019&gt;0,SUM($N$20:N1019)))</f>
        <v>0.9234228011109451</v>
      </c>
      <c r="P1019" s="8" t="e">
        <f>IF(M1019="","",IF(M1019&gt;0,IF(O1019&gt;#REF!,"STRIKE",IF(O1019&lt;#REF!,"GOOD"))))</f>
        <v>#REF!</v>
      </c>
      <c r="S1019" s="8">
        <f t="shared" si="45"/>
        <v>911</v>
      </c>
      <c r="T1019" t="s">
        <v>8632</v>
      </c>
      <c r="U1019" s="10">
        <v>57174</v>
      </c>
      <c r="V1019" s="8" t="e">
        <f t="shared" si="46"/>
        <v>#REF!</v>
      </c>
      <c r="W1019" t="str">
        <f t="shared" si="47"/>
        <v>STRIKE</v>
      </c>
    </row>
    <row r="1020" spans="12:23" x14ac:dyDescent="0.25">
      <c r="L1020" t="s">
        <v>10606</v>
      </c>
      <c r="M1020" s="10">
        <v>50679.6</v>
      </c>
      <c r="N1020" s="13">
        <v>1.5586747271824472E-4</v>
      </c>
      <c r="O1020" s="13">
        <f>IF(M1020="","",IF(M1020&gt;0,SUM($N$20:N1020)))</f>
        <v>0.92357866858366333</v>
      </c>
      <c r="P1020" s="8" t="e">
        <f>IF(M1020="","",IF(M1020&gt;0,IF(O1020&gt;#REF!,"STRIKE",IF(O1020&lt;#REF!,"GOOD"))))</f>
        <v>#REF!</v>
      </c>
      <c r="S1020" s="8">
        <f t="shared" si="45"/>
        <v>910</v>
      </c>
      <c r="T1020" t="s">
        <v>7872</v>
      </c>
      <c r="U1020" s="10">
        <v>57226.11</v>
      </c>
      <c r="V1020" s="8" t="e">
        <f t="shared" si="46"/>
        <v>#REF!</v>
      </c>
      <c r="W1020" t="str">
        <f t="shared" si="47"/>
        <v>STRIKE</v>
      </c>
    </row>
    <row r="1021" spans="12:23" x14ac:dyDescent="0.25">
      <c r="L1021" t="s">
        <v>10016</v>
      </c>
      <c r="M1021" s="10">
        <v>50613.08</v>
      </c>
      <c r="N1021" s="13">
        <v>1.5566288735677347E-4</v>
      </c>
      <c r="O1021" s="13">
        <f>IF(M1021="","",IF(M1021&gt;0,SUM($N$20:N1021)))</f>
        <v>0.92373433147102013</v>
      </c>
      <c r="P1021" s="8" t="e">
        <f>IF(M1021="","",IF(M1021&gt;0,IF(O1021&gt;#REF!,"STRIKE",IF(O1021&lt;#REF!,"GOOD"))))</f>
        <v>#REF!</v>
      </c>
      <c r="S1021" s="8">
        <f t="shared" si="45"/>
        <v>909</v>
      </c>
      <c r="T1021" t="s">
        <v>7665</v>
      </c>
      <c r="U1021" s="10">
        <v>57275.22</v>
      </c>
      <c r="V1021" s="8" t="e">
        <f t="shared" si="46"/>
        <v>#REF!</v>
      </c>
      <c r="W1021" t="str">
        <f t="shared" si="47"/>
        <v>STRIKE</v>
      </c>
    </row>
    <row r="1022" spans="12:23" x14ac:dyDescent="0.25">
      <c r="L1022" t="s">
        <v>8842</v>
      </c>
      <c r="M1022" s="10">
        <v>50602.080000000002</v>
      </c>
      <c r="N1022" s="13">
        <v>1.556290563439024E-4</v>
      </c>
      <c r="O1022" s="13">
        <f>IF(M1022="","",IF(M1022&gt;0,SUM($N$20:N1022)))</f>
        <v>0.92388996052736405</v>
      </c>
      <c r="P1022" s="8" t="e">
        <f>IF(M1022="","",IF(M1022&gt;0,IF(O1022&gt;#REF!,"STRIKE",IF(O1022&lt;#REF!,"GOOD"))))</f>
        <v>#REF!</v>
      </c>
      <c r="S1022" s="8">
        <f t="shared" si="45"/>
        <v>908</v>
      </c>
      <c r="T1022" t="s">
        <v>8987</v>
      </c>
      <c r="U1022" s="10">
        <v>57307.8</v>
      </c>
      <c r="V1022" s="8" t="e">
        <f t="shared" si="46"/>
        <v>#REF!</v>
      </c>
      <c r="W1022" t="str">
        <f t="shared" si="47"/>
        <v>STRIKE</v>
      </c>
    </row>
    <row r="1023" spans="12:23" x14ac:dyDescent="0.25">
      <c r="L1023" t="s">
        <v>8593</v>
      </c>
      <c r="M1023" s="10">
        <v>50527.08</v>
      </c>
      <c r="N1023" s="13">
        <v>1.5539839034705422E-4</v>
      </c>
      <c r="O1023" s="13">
        <f>IF(M1023="","",IF(M1023&gt;0,SUM($N$20:N1023)))</f>
        <v>0.92404535891771111</v>
      </c>
      <c r="P1023" s="8" t="e">
        <f>IF(M1023="","",IF(M1023&gt;0,IF(O1023&gt;#REF!,"STRIKE",IF(O1023&lt;#REF!,"GOOD"))))</f>
        <v>#REF!</v>
      </c>
      <c r="S1023" s="8">
        <f t="shared" si="45"/>
        <v>907</v>
      </c>
      <c r="T1023" t="s">
        <v>9004</v>
      </c>
      <c r="U1023" s="10">
        <v>57365.279999999999</v>
      </c>
      <c r="V1023" s="8" t="e">
        <f t="shared" si="46"/>
        <v>#REF!</v>
      </c>
      <c r="W1023" t="str">
        <f t="shared" si="47"/>
        <v>STRIKE</v>
      </c>
    </row>
    <row r="1024" spans="12:23" x14ac:dyDescent="0.25">
      <c r="L1024" t="s">
        <v>6427</v>
      </c>
      <c r="M1024" s="10">
        <v>50503.08</v>
      </c>
      <c r="N1024" s="13">
        <v>1.5532457722806277E-4</v>
      </c>
      <c r="O1024" s="13">
        <f>IF(M1024="","",IF(M1024&gt;0,SUM($N$20:N1024)))</f>
        <v>0.92420068349493922</v>
      </c>
      <c r="P1024" s="8" t="e">
        <f>IF(M1024="","",IF(M1024&gt;0,IF(O1024&gt;#REF!,"STRIKE",IF(O1024&lt;#REF!,"GOOD"))))</f>
        <v>#REF!</v>
      </c>
      <c r="S1024" s="8">
        <f t="shared" si="45"/>
        <v>906</v>
      </c>
      <c r="T1024" t="s">
        <v>9281</v>
      </c>
      <c r="U1024" s="10">
        <v>57637.32</v>
      </c>
      <c r="V1024" s="8" t="e">
        <f t="shared" si="46"/>
        <v>#REF!</v>
      </c>
      <c r="W1024" t="str">
        <f t="shared" si="47"/>
        <v>STRIKE</v>
      </c>
    </row>
    <row r="1025" spans="12:23" x14ac:dyDescent="0.25">
      <c r="L1025" t="s">
        <v>8776</v>
      </c>
      <c r="M1025" s="10">
        <v>50085.54</v>
      </c>
      <c r="N1025" s="13">
        <v>1.5404041349040946E-4</v>
      </c>
      <c r="O1025" s="13">
        <f>IF(M1025="","",IF(M1025&gt;0,SUM($N$20:N1025)))</f>
        <v>0.92435472390842965</v>
      </c>
      <c r="P1025" s="8" t="e">
        <f>IF(M1025="","",IF(M1025&gt;0,IF(O1025&gt;#REF!,"STRIKE",IF(O1025&lt;#REF!,"GOOD"))))</f>
        <v>#REF!</v>
      </c>
      <c r="S1025" s="8">
        <f t="shared" si="45"/>
        <v>905</v>
      </c>
      <c r="T1025" t="s">
        <v>7459</v>
      </c>
      <c r="U1025" s="10">
        <v>57696.6</v>
      </c>
      <c r="V1025" s="8" t="e">
        <f t="shared" si="46"/>
        <v>#REF!</v>
      </c>
      <c r="W1025" t="str">
        <f t="shared" si="47"/>
        <v>STRIKE</v>
      </c>
    </row>
    <row r="1026" spans="12:23" x14ac:dyDescent="0.25">
      <c r="L1026" t="s">
        <v>6369</v>
      </c>
      <c r="M1026" s="10">
        <v>50021.4</v>
      </c>
      <c r="N1026" s="13">
        <v>1.5384314792990487E-4</v>
      </c>
      <c r="O1026" s="13">
        <f>IF(M1026="","",IF(M1026&gt;0,SUM($N$20:N1026)))</f>
        <v>0.92450856705635953</v>
      </c>
      <c r="P1026" s="8" t="e">
        <f>IF(M1026="","",IF(M1026&gt;0,IF(O1026&gt;#REF!,"STRIKE",IF(O1026&lt;#REF!,"GOOD"))))</f>
        <v>#REF!</v>
      </c>
      <c r="S1026" s="8">
        <f t="shared" si="45"/>
        <v>904</v>
      </c>
      <c r="T1026" t="s">
        <v>9974</v>
      </c>
      <c r="U1026" s="10">
        <v>57788.5</v>
      </c>
      <c r="V1026" s="8" t="e">
        <f t="shared" si="46"/>
        <v>#REF!</v>
      </c>
      <c r="W1026" t="str">
        <f t="shared" si="47"/>
        <v>STRIKE</v>
      </c>
    </row>
    <row r="1027" spans="12:23" x14ac:dyDescent="0.25">
      <c r="L1027" t="s">
        <v>10103</v>
      </c>
      <c r="M1027" s="10">
        <v>49973.279999999999</v>
      </c>
      <c r="N1027" s="13">
        <v>1.5369515262632705E-4</v>
      </c>
      <c r="O1027" s="13">
        <f>IF(M1027="","",IF(M1027&gt;0,SUM($N$20:N1027)))</f>
        <v>0.92466226220898584</v>
      </c>
      <c r="P1027" s="8" t="e">
        <f>IF(M1027="","",IF(M1027&gt;0,IF(O1027&gt;#REF!,"STRIKE",IF(O1027&lt;#REF!,"GOOD"))))</f>
        <v>#REF!</v>
      </c>
      <c r="S1027" s="8">
        <f t="shared" si="45"/>
        <v>903</v>
      </c>
      <c r="T1027" t="s">
        <v>9705</v>
      </c>
      <c r="U1027" s="10">
        <v>57850.01</v>
      </c>
      <c r="V1027" s="8" t="e">
        <f t="shared" si="46"/>
        <v>#REF!</v>
      </c>
      <c r="W1027" t="str">
        <f t="shared" si="47"/>
        <v>STRIKE</v>
      </c>
    </row>
    <row r="1028" spans="12:23" x14ac:dyDescent="0.25">
      <c r="L1028" t="s">
        <v>9891</v>
      </c>
      <c r="M1028" s="10">
        <v>49852.68</v>
      </c>
      <c r="N1028" s="13">
        <v>1.5332424170339513E-4</v>
      </c>
      <c r="O1028" s="13">
        <f>IF(M1028="","",IF(M1028&gt;0,SUM($N$20:N1028)))</f>
        <v>0.92481558645068929</v>
      </c>
      <c r="P1028" s="8" t="e">
        <f>IF(M1028="","",IF(M1028&gt;0,IF(O1028&gt;#REF!,"STRIKE",IF(O1028&lt;#REF!,"GOOD"))))</f>
        <v>#REF!</v>
      </c>
      <c r="S1028" s="8">
        <f t="shared" si="45"/>
        <v>902</v>
      </c>
      <c r="T1028" t="s">
        <v>6663</v>
      </c>
      <c r="U1028" s="10">
        <v>57865.919999999998</v>
      </c>
      <c r="V1028" s="8" t="e">
        <f t="shared" si="46"/>
        <v>#REF!</v>
      </c>
      <c r="W1028" t="str">
        <f t="shared" si="47"/>
        <v>STRIKE</v>
      </c>
    </row>
    <row r="1029" spans="12:23" x14ac:dyDescent="0.25">
      <c r="L1029" t="s">
        <v>7550</v>
      </c>
      <c r="M1029" s="10">
        <v>49809.599999999999</v>
      </c>
      <c r="N1029" s="13">
        <v>1.531917471548055E-4</v>
      </c>
      <c r="O1029" s="13">
        <f>IF(M1029="","",IF(M1029&gt;0,SUM($N$20:N1029)))</f>
        <v>0.92496877819784407</v>
      </c>
      <c r="P1029" s="8" t="e">
        <f>IF(M1029="","",IF(M1029&gt;0,IF(O1029&gt;#REF!,"STRIKE",IF(O1029&lt;#REF!,"GOOD"))))</f>
        <v>#REF!</v>
      </c>
      <c r="S1029" s="8">
        <f t="shared" si="45"/>
        <v>901</v>
      </c>
      <c r="T1029" t="s">
        <v>8517</v>
      </c>
      <c r="U1029" s="10">
        <v>57890.48</v>
      </c>
      <c r="V1029" s="8" t="e">
        <f t="shared" si="46"/>
        <v>#REF!</v>
      </c>
      <c r="W1029" t="str">
        <f t="shared" si="47"/>
        <v>STRIKE</v>
      </c>
    </row>
    <row r="1030" spans="12:23" x14ac:dyDescent="0.25">
      <c r="L1030" t="s">
        <v>8800</v>
      </c>
      <c r="M1030" s="10">
        <v>49795.199999999997</v>
      </c>
      <c r="N1030" s="13">
        <v>1.5314745928341066E-4</v>
      </c>
      <c r="O1030" s="13">
        <f>IF(M1030="","",IF(M1030&gt;0,SUM($N$20:N1030)))</f>
        <v>0.92512192565712748</v>
      </c>
      <c r="P1030" s="8" t="e">
        <f>IF(M1030="","",IF(M1030&gt;0,IF(O1030&gt;#REF!,"STRIKE",IF(O1030&lt;#REF!,"GOOD"))))</f>
        <v>#REF!</v>
      </c>
      <c r="S1030" s="8">
        <f t="shared" si="45"/>
        <v>900</v>
      </c>
      <c r="T1030" t="s">
        <v>8399</v>
      </c>
      <c r="U1030" s="10">
        <v>58057.8</v>
      </c>
      <c r="V1030" s="8" t="e">
        <f t="shared" si="46"/>
        <v>#REF!</v>
      </c>
      <c r="W1030" t="str">
        <f t="shared" si="47"/>
        <v>STRIKE</v>
      </c>
    </row>
    <row r="1031" spans="12:23" x14ac:dyDescent="0.25">
      <c r="L1031" t="s">
        <v>9365</v>
      </c>
      <c r="M1031" s="10">
        <v>49790.23</v>
      </c>
      <c r="N1031" s="13">
        <v>1.5313217381668619E-4</v>
      </c>
      <c r="O1031" s="13">
        <f>IF(M1031="","",IF(M1031&gt;0,SUM($N$20:N1031)))</f>
        <v>0.92527505783094421</v>
      </c>
      <c r="P1031" s="8" t="e">
        <f>IF(M1031="","",IF(M1031&gt;0,IF(O1031&gt;#REF!,"STRIKE",IF(O1031&lt;#REF!,"GOOD"))))</f>
        <v>#REF!</v>
      </c>
      <c r="S1031" s="8">
        <f t="shared" si="45"/>
        <v>899</v>
      </c>
      <c r="T1031" t="s">
        <v>8729</v>
      </c>
      <c r="U1031" s="10">
        <v>58086.94</v>
      </c>
      <c r="V1031" s="8" t="e">
        <f t="shared" si="46"/>
        <v>#REF!</v>
      </c>
      <c r="W1031" t="str">
        <f t="shared" si="47"/>
        <v>STRIKE</v>
      </c>
    </row>
    <row r="1032" spans="12:23" x14ac:dyDescent="0.25">
      <c r="L1032" t="s">
        <v>6840</v>
      </c>
      <c r="M1032" s="10">
        <v>49658.400000000001</v>
      </c>
      <c r="N1032" s="13">
        <v>1.5272672450515953E-4</v>
      </c>
      <c r="O1032" s="13">
        <f>IF(M1032="","",IF(M1032&gt;0,SUM($N$20:N1032)))</f>
        <v>0.92542778455544938</v>
      </c>
      <c r="P1032" s="8" t="e">
        <f>IF(M1032="","",IF(M1032&gt;0,IF(O1032&gt;#REF!,"STRIKE",IF(O1032&lt;#REF!,"GOOD"))))</f>
        <v>#REF!</v>
      </c>
      <c r="S1032" s="8">
        <f t="shared" si="45"/>
        <v>898</v>
      </c>
      <c r="T1032" t="s">
        <v>8338</v>
      </c>
      <c r="U1032" s="10">
        <v>58168.85</v>
      </c>
      <c r="V1032" s="8" t="e">
        <f t="shared" si="46"/>
        <v>#REF!</v>
      </c>
      <c r="W1032" t="str">
        <f t="shared" si="47"/>
        <v>STRIKE</v>
      </c>
    </row>
    <row r="1033" spans="12:23" x14ac:dyDescent="0.25">
      <c r="L1033" t="s">
        <v>1227</v>
      </c>
      <c r="M1033" s="10">
        <v>49627.98</v>
      </c>
      <c r="N1033" s="13">
        <v>1.5263316637683793E-4</v>
      </c>
      <c r="O1033" s="13">
        <f>IF(M1033="","",IF(M1033&gt;0,SUM($N$20:N1033)))</f>
        <v>0.9255804177218262</v>
      </c>
      <c r="P1033" s="8" t="e">
        <f>IF(M1033="","",IF(M1033&gt;0,IF(O1033&gt;#REF!,"STRIKE",IF(O1033&lt;#REF!,"GOOD"))))</f>
        <v>#REF!</v>
      </c>
      <c r="S1033" s="8">
        <f t="shared" si="45"/>
        <v>897</v>
      </c>
      <c r="T1033" t="s">
        <v>7023</v>
      </c>
      <c r="U1033" s="10">
        <v>58267.44</v>
      </c>
      <c r="V1033" s="8" t="e">
        <f t="shared" si="46"/>
        <v>#REF!</v>
      </c>
      <c r="W1033" t="str">
        <f t="shared" si="47"/>
        <v>STRIKE</v>
      </c>
    </row>
    <row r="1034" spans="12:23" x14ac:dyDescent="0.25">
      <c r="L1034" t="s">
        <v>7192</v>
      </c>
      <c r="M1034" s="10">
        <v>49622.04</v>
      </c>
      <c r="N1034" s="13">
        <v>1.5261489762988752E-4</v>
      </c>
      <c r="O1034" s="13">
        <f>IF(M1034="","",IF(M1034&gt;0,SUM($N$20:N1034)))</f>
        <v>0.92573303261945605</v>
      </c>
      <c r="P1034" s="8" t="e">
        <f>IF(M1034="","",IF(M1034&gt;0,IF(O1034&gt;#REF!,"STRIKE",IF(O1034&lt;#REF!,"GOOD"))))</f>
        <v>#REF!</v>
      </c>
      <c r="S1034" s="8">
        <f t="shared" si="45"/>
        <v>896</v>
      </c>
      <c r="T1034" t="s">
        <v>7508</v>
      </c>
      <c r="U1034" s="10">
        <v>58556.09</v>
      </c>
      <c r="V1034" s="8" t="e">
        <f t="shared" si="46"/>
        <v>#REF!</v>
      </c>
      <c r="W1034" t="str">
        <f t="shared" si="47"/>
        <v>STRIKE</v>
      </c>
    </row>
    <row r="1035" spans="12:23" x14ac:dyDescent="0.25">
      <c r="L1035" t="s">
        <v>9062</v>
      </c>
      <c r="M1035" s="10">
        <v>49538.49</v>
      </c>
      <c r="N1035" s="13">
        <v>1.5235793570939863E-4</v>
      </c>
      <c r="O1035" s="13">
        <f>IF(M1035="","",IF(M1035&gt;0,SUM($N$20:N1035)))</f>
        <v>0.9258853905551655</v>
      </c>
      <c r="P1035" s="8" t="e">
        <f>IF(M1035="","",IF(M1035&gt;0,IF(O1035&gt;#REF!,"STRIKE",IF(O1035&lt;#REF!,"GOOD"))))</f>
        <v>#REF!</v>
      </c>
      <c r="S1035" s="8">
        <f t="shared" si="45"/>
        <v>895</v>
      </c>
      <c r="T1035" t="s">
        <v>9839</v>
      </c>
      <c r="U1035" s="10">
        <v>58660.27</v>
      </c>
      <c r="V1035" s="8" t="e">
        <f t="shared" si="46"/>
        <v>#REF!</v>
      </c>
      <c r="W1035" t="str">
        <f t="shared" si="47"/>
        <v>STRIKE</v>
      </c>
    </row>
    <row r="1036" spans="12:23" x14ac:dyDescent="0.25">
      <c r="L1036" t="s">
        <v>8181</v>
      </c>
      <c r="M1036" s="10">
        <v>49487.96</v>
      </c>
      <c r="N1036" s="13">
        <v>1.5220252833845541E-4</v>
      </c>
      <c r="O1036" s="13">
        <f>IF(M1036="","",IF(M1036&gt;0,SUM($N$20:N1036)))</f>
        <v>0.92603759308350397</v>
      </c>
      <c r="P1036" s="8" t="e">
        <f>IF(M1036="","",IF(M1036&gt;0,IF(O1036&gt;#REF!,"STRIKE",IF(O1036&lt;#REF!,"GOOD"))))</f>
        <v>#REF!</v>
      </c>
      <c r="S1036" s="8">
        <f t="shared" si="45"/>
        <v>894</v>
      </c>
      <c r="T1036" t="s">
        <v>7667</v>
      </c>
      <c r="U1036" s="10">
        <v>58786.49</v>
      </c>
      <c r="V1036" s="8" t="e">
        <f t="shared" si="46"/>
        <v>#REF!</v>
      </c>
      <c r="W1036" t="str">
        <f t="shared" si="47"/>
        <v>STRIKE</v>
      </c>
    </row>
    <row r="1037" spans="12:23" x14ac:dyDescent="0.25">
      <c r="L1037" t="s">
        <v>8666</v>
      </c>
      <c r="M1037" s="10">
        <v>49444.7</v>
      </c>
      <c r="N1037" s="13">
        <v>1.5206948019147337E-4</v>
      </c>
      <c r="O1037" s="13">
        <f>IF(M1037="","",IF(M1037&gt;0,SUM($N$20:N1037)))</f>
        <v>0.92618966256369539</v>
      </c>
      <c r="P1037" s="8" t="e">
        <f>IF(M1037="","",IF(M1037&gt;0,IF(O1037&gt;#REF!,"STRIKE",IF(O1037&lt;#REF!,"GOOD"))))</f>
        <v>#REF!</v>
      </c>
      <c r="S1037" s="8">
        <f t="shared" si="45"/>
        <v>893</v>
      </c>
      <c r="T1037" t="s">
        <v>7240</v>
      </c>
      <c r="U1037" s="10">
        <v>58788.9</v>
      </c>
      <c r="V1037" s="8" t="e">
        <f t="shared" si="46"/>
        <v>#REF!</v>
      </c>
      <c r="W1037" t="str">
        <f t="shared" si="47"/>
        <v>STRIKE</v>
      </c>
    </row>
    <row r="1038" spans="12:23" x14ac:dyDescent="0.25">
      <c r="L1038" t="s">
        <v>7717</v>
      </c>
      <c r="M1038" s="10">
        <v>49337.7</v>
      </c>
      <c r="N1038" s="13">
        <v>1.517403967026366E-4</v>
      </c>
      <c r="O1038" s="13">
        <f>IF(M1038="","",IF(M1038&gt;0,SUM($N$20:N1038)))</f>
        <v>0.92634140296039802</v>
      </c>
      <c r="P1038" s="8" t="e">
        <f>IF(M1038="","",IF(M1038&gt;0,IF(O1038&gt;#REF!,"STRIKE",IF(O1038&lt;#REF!,"GOOD"))))</f>
        <v>#REF!</v>
      </c>
      <c r="S1038" s="8">
        <f t="shared" si="45"/>
        <v>892</v>
      </c>
      <c r="T1038" t="s">
        <v>6954</v>
      </c>
      <c r="U1038" s="10">
        <v>58878.720000000001</v>
      </c>
      <c r="V1038" s="8" t="e">
        <f t="shared" si="46"/>
        <v>#REF!</v>
      </c>
      <c r="W1038" t="str">
        <f t="shared" si="47"/>
        <v>STRIKE</v>
      </c>
    </row>
    <row r="1039" spans="12:23" x14ac:dyDescent="0.25">
      <c r="L1039" t="s">
        <v>7037</v>
      </c>
      <c r="M1039" s="10">
        <v>49322.31</v>
      </c>
      <c r="N1039" s="13">
        <v>1.5169306404008335E-4</v>
      </c>
      <c r="O1039" s="13">
        <f>IF(M1039="","",IF(M1039&gt;0,SUM($N$20:N1039)))</f>
        <v>0.92649309602443808</v>
      </c>
      <c r="P1039" s="8" t="e">
        <f>IF(M1039="","",IF(M1039&gt;0,IF(O1039&gt;#REF!,"STRIKE",IF(O1039&lt;#REF!,"GOOD"))))</f>
        <v>#REF!</v>
      </c>
      <c r="S1039" s="8">
        <f t="shared" si="45"/>
        <v>891</v>
      </c>
      <c r="T1039" t="s">
        <v>9215</v>
      </c>
      <c r="U1039" s="10">
        <v>58950</v>
      </c>
      <c r="V1039" s="8" t="e">
        <f t="shared" si="46"/>
        <v>#REF!</v>
      </c>
      <c r="W1039" t="str">
        <f t="shared" si="47"/>
        <v>STRIKE</v>
      </c>
    </row>
    <row r="1040" spans="12:23" x14ac:dyDescent="0.25">
      <c r="L1040" t="s">
        <v>6919</v>
      </c>
      <c r="M1040" s="10">
        <v>49252.65</v>
      </c>
      <c r="N1040" s="13">
        <v>1.5147882146221076E-4</v>
      </c>
      <c r="O1040" s="13">
        <f>IF(M1040="","",IF(M1040&gt;0,SUM($N$20:N1040)))</f>
        <v>0.92664457484590024</v>
      </c>
      <c r="P1040" s="8" t="e">
        <f>IF(M1040="","",IF(M1040&gt;0,IF(O1040&gt;#REF!,"STRIKE",IF(O1040&lt;#REF!,"GOOD"))))</f>
        <v>#REF!</v>
      </c>
      <c r="S1040" s="8">
        <f t="shared" si="45"/>
        <v>890</v>
      </c>
      <c r="T1040" t="s">
        <v>10189</v>
      </c>
      <c r="U1040" s="10">
        <v>59058.7</v>
      </c>
      <c r="V1040" s="8" t="e">
        <f t="shared" si="46"/>
        <v>#REF!</v>
      </c>
      <c r="W1040" t="str">
        <f t="shared" si="47"/>
        <v>STRIKE</v>
      </c>
    </row>
    <row r="1041" spans="12:23" x14ac:dyDescent="0.25">
      <c r="L1041" t="s">
        <v>8017</v>
      </c>
      <c r="M1041" s="10">
        <v>49190.34</v>
      </c>
      <c r="N1041" s="13">
        <v>1.5128718415202924E-4</v>
      </c>
      <c r="O1041" s="13">
        <f>IF(M1041="","",IF(M1041&gt;0,SUM($N$20:N1041)))</f>
        <v>0.92679586203005226</v>
      </c>
      <c r="P1041" s="8" t="e">
        <f>IF(M1041="","",IF(M1041&gt;0,IF(O1041&gt;#REF!,"STRIKE",IF(O1041&lt;#REF!,"GOOD"))))</f>
        <v>#REF!</v>
      </c>
      <c r="S1041" s="8">
        <f t="shared" si="45"/>
        <v>889</v>
      </c>
      <c r="T1041" t="s">
        <v>9466</v>
      </c>
      <c r="U1041" s="10">
        <v>59226.239999999998</v>
      </c>
      <c r="V1041" s="8" t="e">
        <f t="shared" si="46"/>
        <v>#REF!</v>
      </c>
      <c r="W1041" t="str">
        <f t="shared" si="47"/>
        <v>STRIKE</v>
      </c>
    </row>
    <row r="1042" spans="12:23" x14ac:dyDescent="0.25">
      <c r="L1042" t="s">
        <v>7782</v>
      </c>
      <c r="M1042" s="10">
        <v>49177.38</v>
      </c>
      <c r="N1042" s="13">
        <v>1.5124732506777388E-4</v>
      </c>
      <c r="O1042" s="13">
        <f>IF(M1042="","",IF(M1042&gt;0,SUM($N$20:N1042)))</f>
        <v>0.92694710935512004</v>
      </c>
      <c r="P1042" s="8" t="e">
        <f>IF(M1042="","",IF(M1042&gt;0,IF(O1042&gt;#REF!,"STRIKE",IF(O1042&lt;#REF!,"GOOD"))))</f>
        <v>#REF!</v>
      </c>
      <c r="S1042" s="8">
        <f t="shared" si="45"/>
        <v>888</v>
      </c>
      <c r="T1042" t="s">
        <v>9866</v>
      </c>
      <c r="U1042" s="10">
        <v>59280.480000000003</v>
      </c>
      <c r="V1042" s="8" t="e">
        <f t="shared" si="46"/>
        <v>#REF!</v>
      </c>
      <c r="W1042" t="str">
        <f t="shared" si="47"/>
        <v>STRIKE</v>
      </c>
    </row>
    <row r="1043" spans="12:23" x14ac:dyDescent="0.25">
      <c r="L1043" t="s">
        <v>6921</v>
      </c>
      <c r="M1043" s="10">
        <v>48924.1</v>
      </c>
      <c r="N1043" s="13">
        <v>1.5046835061868435E-4</v>
      </c>
      <c r="O1043" s="13">
        <f>IF(M1043="","",IF(M1043&gt;0,SUM($N$20:N1043)))</f>
        <v>0.92709757770573875</v>
      </c>
      <c r="P1043" s="8" t="e">
        <f>IF(M1043="","",IF(M1043&gt;0,IF(O1043&gt;#REF!,"STRIKE",IF(O1043&lt;#REF!,"GOOD"))))</f>
        <v>#REF!</v>
      </c>
      <c r="S1043" s="8">
        <f t="shared" si="45"/>
        <v>887</v>
      </c>
      <c r="T1043" t="s">
        <v>7140</v>
      </c>
      <c r="U1043" s="10">
        <v>59284.6</v>
      </c>
      <c r="V1043" s="8" t="e">
        <f t="shared" si="46"/>
        <v>#REF!</v>
      </c>
      <c r="W1043" t="str">
        <f t="shared" si="47"/>
        <v>STRIKE</v>
      </c>
    </row>
    <row r="1044" spans="12:23" x14ac:dyDescent="0.25">
      <c r="L1044" t="s">
        <v>9753</v>
      </c>
      <c r="M1044" s="10">
        <v>48842.400000000001</v>
      </c>
      <c r="N1044" s="13">
        <v>1.5021707845945106E-4</v>
      </c>
      <c r="O1044" s="13">
        <f>IF(M1044="","",IF(M1044&gt;0,SUM($N$20:N1044)))</f>
        <v>0.92724779478419816</v>
      </c>
      <c r="P1044" s="8" t="e">
        <f>IF(M1044="","",IF(M1044&gt;0,IF(O1044&gt;#REF!,"STRIKE",IF(O1044&lt;#REF!,"GOOD"))))</f>
        <v>#REF!</v>
      </c>
      <c r="S1044" s="8">
        <f t="shared" ref="S1044:S1107" si="48">IFERROR(_xlfn.RANK.AVG(U1044,$U$20:$U$1048576),"")</f>
        <v>886</v>
      </c>
      <c r="T1044" t="s">
        <v>10117</v>
      </c>
      <c r="U1044" s="10">
        <v>59419.06</v>
      </c>
      <c r="V1044" s="8" t="e">
        <f t="shared" ref="V1044:V1107" si="49">IF(S1044="","",IF(S1044&lt;&gt;"",IF(S1044&gt;$T$16,"STRIKE",IF(S1044&lt;$T$16,"GOOD"))))</f>
        <v>#REF!</v>
      </c>
      <c r="W1044" t="str">
        <f t="shared" ref="W1044:W1107" si="50">IF(S1044="","",IF(S1044&lt;&gt;"",IF(U1044&lt;$U$16,"STRIKE",IF(U1044&gt;=$U$16,"GOOD"))))</f>
        <v>STRIKE</v>
      </c>
    </row>
    <row r="1045" spans="12:23" x14ac:dyDescent="0.25">
      <c r="L1045" t="s">
        <v>7565</v>
      </c>
      <c r="M1045" s="10">
        <v>48793.919999999998</v>
      </c>
      <c r="N1045" s="13">
        <v>1.5006797595908838E-4</v>
      </c>
      <c r="O1045" s="13">
        <f>IF(M1045="","",IF(M1045&gt;0,SUM($N$20:N1045)))</f>
        <v>0.92739786276015723</v>
      </c>
      <c r="P1045" s="8" t="e">
        <f>IF(M1045="","",IF(M1045&gt;0,IF(O1045&gt;#REF!,"STRIKE",IF(O1045&lt;#REF!,"GOOD"))))</f>
        <v>#REF!</v>
      </c>
      <c r="S1045" s="8">
        <f t="shared" si="48"/>
        <v>885</v>
      </c>
      <c r="T1045" t="s">
        <v>10551</v>
      </c>
      <c r="U1045" s="10">
        <v>59513.43</v>
      </c>
      <c r="V1045" s="8" t="e">
        <f t="shared" si="49"/>
        <v>#REF!</v>
      </c>
      <c r="W1045" t="str">
        <f t="shared" si="50"/>
        <v>STRIKE</v>
      </c>
    </row>
    <row r="1046" spans="12:23" x14ac:dyDescent="0.25">
      <c r="L1046" t="s">
        <v>8887</v>
      </c>
      <c r="M1046" s="10">
        <v>48775.68</v>
      </c>
      <c r="N1046" s="13">
        <v>1.5001187798865489E-4</v>
      </c>
      <c r="O1046" s="13">
        <f>IF(M1046="","",IF(M1046&gt;0,SUM($N$20:N1046)))</f>
        <v>0.92754787463814592</v>
      </c>
      <c r="P1046" s="8" t="e">
        <f>IF(M1046="","",IF(M1046&gt;0,IF(O1046&gt;#REF!,"STRIKE",IF(O1046&lt;#REF!,"GOOD"))))</f>
        <v>#REF!</v>
      </c>
      <c r="S1046" s="8">
        <f t="shared" si="48"/>
        <v>884</v>
      </c>
      <c r="T1046" t="s">
        <v>8328</v>
      </c>
      <c r="U1046" s="10">
        <v>59628.31</v>
      </c>
      <c r="V1046" s="8" t="e">
        <f t="shared" si="49"/>
        <v>#REF!</v>
      </c>
      <c r="W1046" t="str">
        <f t="shared" si="50"/>
        <v>STRIKE</v>
      </c>
    </row>
    <row r="1047" spans="12:23" x14ac:dyDescent="0.25">
      <c r="L1047" t="s">
        <v>7220</v>
      </c>
      <c r="M1047" s="10">
        <v>48768.12</v>
      </c>
      <c r="N1047" s="13">
        <v>1.4998862685617259E-4</v>
      </c>
      <c r="O1047" s="13">
        <f>IF(M1047="","",IF(M1047&gt;0,SUM($N$20:N1047)))</f>
        <v>0.92769786326500214</v>
      </c>
      <c r="P1047" s="8" t="e">
        <f>IF(M1047="","",IF(M1047&gt;0,IF(O1047&gt;#REF!,"STRIKE",IF(O1047&lt;#REF!,"GOOD"))))</f>
        <v>#REF!</v>
      </c>
      <c r="S1047" s="8">
        <f t="shared" si="48"/>
        <v>883</v>
      </c>
      <c r="T1047" t="s">
        <v>8690</v>
      </c>
      <c r="U1047" s="10">
        <v>59943.06</v>
      </c>
      <c r="V1047" s="8" t="e">
        <f t="shared" si="49"/>
        <v>#REF!</v>
      </c>
      <c r="W1047" t="str">
        <f t="shared" si="50"/>
        <v>STRIKE</v>
      </c>
    </row>
    <row r="1048" spans="12:23" x14ac:dyDescent="0.25">
      <c r="L1048" t="s">
        <v>8826</v>
      </c>
      <c r="M1048" s="10">
        <v>48533.58</v>
      </c>
      <c r="N1048" s="13">
        <v>1.4926728815082887E-4</v>
      </c>
      <c r="O1048" s="13">
        <f>IF(M1048="","",IF(M1048&gt;0,SUM($N$20:N1048)))</f>
        <v>0.92784713055315293</v>
      </c>
      <c r="P1048" s="8" t="e">
        <f>IF(M1048="","",IF(M1048&gt;0,IF(O1048&gt;#REF!,"STRIKE",IF(O1048&lt;#REF!,"GOOD"))))</f>
        <v>#REF!</v>
      </c>
      <c r="S1048" s="8">
        <f t="shared" si="48"/>
        <v>882</v>
      </c>
      <c r="T1048" t="s">
        <v>8424</v>
      </c>
      <c r="U1048" s="10">
        <v>59997.08</v>
      </c>
      <c r="V1048" s="8" t="e">
        <f t="shared" si="49"/>
        <v>#REF!</v>
      </c>
      <c r="W1048" t="str">
        <f t="shared" si="50"/>
        <v>STRIKE</v>
      </c>
    </row>
    <row r="1049" spans="12:23" x14ac:dyDescent="0.25">
      <c r="L1049" t="s">
        <v>9259</v>
      </c>
      <c r="M1049" s="10">
        <v>48520.800000000003</v>
      </c>
      <c r="N1049" s="13">
        <v>1.4922798266496596E-4</v>
      </c>
      <c r="O1049" s="13">
        <f>IF(M1049="","",IF(M1049&gt;0,SUM($N$20:N1049)))</f>
        <v>0.92799635853581786</v>
      </c>
      <c r="P1049" s="8" t="e">
        <f>IF(M1049="","",IF(M1049&gt;0,IF(O1049&gt;#REF!,"STRIKE",IF(O1049&lt;#REF!,"GOOD"))))</f>
        <v>#REF!</v>
      </c>
      <c r="S1049" s="8">
        <f t="shared" si="48"/>
        <v>881</v>
      </c>
      <c r="T1049" t="s">
        <v>10722</v>
      </c>
      <c r="U1049" s="10">
        <v>60030.52</v>
      </c>
      <c r="V1049" s="8" t="e">
        <f t="shared" si="49"/>
        <v>#REF!</v>
      </c>
      <c r="W1049" t="str">
        <f t="shared" si="50"/>
        <v>STRIKE</v>
      </c>
    </row>
    <row r="1050" spans="12:23" x14ac:dyDescent="0.25">
      <c r="L1050" t="s">
        <v>8723</v>
      </c>
      <c r="M1050" s="10">
        <v>48394.8</v>
      </c>
      <c r="N1050" s="13">
        <v>1.4884046379026096E-4</v>
      </c>
      <c r="O1050" s="13">
        <f>IF(M1050="","",IF(M1050&gt;0,SUM($N$20:N1050)))</f>
        <v>0.92814519899960812</v>
      </c>
      <c r="P1050" s="8" t="e">
        <f>IF(M1050="","",IF(M1050&gt;0,IF(O1050&gt;#REF!,"STRIKE",IF(O1050&lt;#REF!,"GOOD"))))</f>
        <v>#REF!</v>
      </c>
      <c r="S1050" s="8">
        <f t="shared" si="48"/>
        <v>880</v>
      </c>
      <c r="T1050" t="s">
        <v>9944</v>
      </c>
      <c r="U1050" s="10">
        <v>60100.959999999999</v>
      </c>
      <c r="V1050" s="8" t="e">
        <f t="shared" si="49"/>
        <v>#REF!</v>
      </c>
      <c r="W1050" t="str">
        <f t="shared" si="50"/>
        <v>STRIKE</v>
      </c>
    </row>
    <row r="1051" spans="12:23" x14ac:dyDescent="0.25">
      <c r="L1051" t="s">
        <v>8093</v>
      </c>
      <c r="M1051" s="10">
        <v>48349.56</v>
      </c>
      <c r="N1051" s="13">
        <v>1.4870132606096211E-4</v>
      </c>
      <c r="O1051" s="13">
        <f>IF(M1051="","",IF(M1051&gt;0,SUM($N$20:N1051)))</f>
        <v>0.92829390032566905</v>
      </c>
      <c r="P1051" s="8" t="e">
        <f>IF(M1051="","",IF(M1051&gt;0,IF(O1051&gt;#REF!,"STRIKE",IF(O1051&lt;#REF!,"GOOD"))))</f>
        <v>#REF!</v>
      </c>
      <c r="S1051" s="8">
        <f t="shared" si="48"/>
        <v>879</v>
      </c>
      <c r="T1051" t="s">
        <v>6705</v>
      </c>
      <c r="U1051" s="10">
        <v>60134.7</v>
      </c>
      <c r="V1051" s="8" t="e">
        <f t="shared" si="49"/>
        <v>#REF!</v>
      </c>
      <c r="W1051" t="str">
        <f t="shared" si="50"/>
        <v>STRIKE</v>
      </c>
    </row>
    <row r="1052" spans="12:23" x14ac:dyDescent="0.25">
      <c r="L1052" t="s">
        <v>9847</v>
      </c>
      <c r="M1052" s="10">
        <v>48315.69</v>
      </c>
      <c r="N1052" s="13">
        <v>1.4859715729678547E-4</v>
      </c>
      <c r="O1052" s="13">
        <f>IF(M1052="","",IF(M1052&gt;0,SUM($N$20:N1052)))</f>
        <v>0.92844249748296581</v>
      </c>
      <c r="P1052" s="8" t="e">
        <f>IF(M1052="","",IF(M1052&gt;0,IF(O1052&gt;#REF!,"STRIKE",IF(O1052&lt;#REF!,"GOOD"))))</f>
        <v>#REF!</v>
      </c>
      <c r="S1052" s="8">
        <f t="shared" si="48"/>
        <v>878</v>
      </c>
      <c r="T1052" t="s">
        <v>6766</v>
      </c>
      <c r="U1052" s="10">
        <v>60169.919999999998</v>
      </c>
      <c r="V1052" s="8" t="e">
        <f t="shared" si="49"/>
        <v>#REF!</v>
      </c>
      <c r="W1052" t="str">
        <f t="shared" si="50"/>
        <v>STRIKE</v>
      </c>
    </row>
    <row r="1053" spans="12:23" x14ac:dyDescent="0.25">
      <c r="L1053" t="s">
        <v>7467</v>
      </c>
      <c r="M1053" s="10">
        <v>48076.25</v>
      </c>
      <c r="N1053" s="13">
        <v>1.4786074841298101E-4</v>
      </c>
      <c r="O1053" s="13">
        <f>IF(M1053="","",IF(M1053&gt;0,SUM($N$20:N1053)))</f>
        <v>0.92859035823137881</v>
      </c>
      <c r="P1053" s="8" t="e">
        <f>IF(M1053="","",IF(M1053&gt;0,IF(O1053&gt;#REF!,"STRIKE",IF(O1053&lt;#REF!,"GOOD"))))</f>
        <v>#REF!</v>
      </c>
      <c r="S1053" s="8">
        <f t="shared" si="48"/>
        <v>877</v>
      </c>
      <c r="T1053" t="s">
        <v>7575</v>
      </c>
      <c r="U1053" s="10">
        <v>60275.16</v>
      </c>
      <c r="V1053" s="8" t="e">
        <f t="shared" si="49"/>
        <v>#REF!</v>
      </c>
      <c r="W1053" t="str">
        <f t="shared" si="50"/>
        <v>STRIKE</v>
      </c>
    </row>
    <row r="1054" spans="12:23" x14ac:dyDescent="0.25">
      <c r="L1054" t="s">
        <v>7833</v>
      </c>
      <c r="M1054" s="10">
        <v>48033.69</v>
      </c>
      <c r="N1054" s="13">
        <v>1.4772985314863622E-4</v>
      </c>
      <c r="O1054" s="13">
        <f>IF(M1054="","",IF(M1054&gt;0,SUM($N$20:N1054)))</f>
        <v>0.9287380880845274</v>
      </c>
      <c r="P1054" s="8" t="e">
        <f>IF(M1054="","",IF(M1054&gt;0,IF(O1054&gt;#REF!,"STRIKE",IF(O1054&lt;#REF!,"GOOD"))))</f>
        <v>#REF!</v>
      </c>
      <c r="S1054" s="8">
        <f t="shared" si="48"/>
        <v>876</v>
      </c>
      <c r="T1054" t="s">
        <v>6992</v>
      </c>
      <c r="U1054" s="10">
        <v>60331.6</v>
      </c>
      <c r="V1054" s="8" t="e">
        <f t="shared" si="49"/>
        <v>#REF!</v>
      </c>
      <c r="W1054" t="str">
        <f t="shared" si="50"/>
        <v>STRIKE</v>
      </c>
    </row>
    <row r="1055" spans="12:23" x14ac:dyDescent="0.25">
      <c r="L1055" t="s">
        <v>7496</v>
      </c>
      <c r="M1055" s="10">
        <v>47982.720000000001</v>
      </c>
      <c r="N1055" s="13">
        <v>1.4757309253717819E-4</v>
      </c>
      <c r="O1055" s="13">
        <f>IF(M1055="","",IF(M1055&gt;0,SUM($N$20:N1055)))</f>
        <v>0.92888566117706461</v>
      </c>
      <c r="P1055" s="8" t="e">
        <f>IF(M1055="","",IF(M1055&gt;0,IF(O1055&gt;#REF!,"STRIKE",IF(O1055&lt;#REF!,"GOOD"))))</f>
        <v>#REF!</v>
      </c>
      <c r="S1055" s="8">
        <f t="shared" si="48"/>
        <v>875</v>
      </c>
      <c r="T1055" t="s">
        <v>7906</v>
      </c>
      <c r="U1055" s="10">
        <v>60336.480000000003</v>
      </c>
      <c r="V1055" s="8" t="e">
        <f t="shared" si="49"/>
        <v>#REF!</v>
      </c>
      <c r="W1055" t="str">
        <f t="shared" si="50"/>
        <v>STRIKE</v>
      </c>
    </row>
    <row r="1056" spans="12:23" x14ac:dyDescent="0.25">
      <c r="L1056" t="s">
        <v>7563</v>
      </c>
      <c r="M1056" s="10">
        <v>47765.1</v>
      </c>
      <c r="N1056" s="13">
        <v>1.4690379208072342E-4</v>
      </c>
      <c r="O1056" s="13">
        <f>IF(M1056="","",IF(M1056&gt;0,SUM($N$20:N1056)))</f>
        <v>0.92903256496914532</v>
      </c>
      <c r="P1056" s="8" t="e">
        <f>IF(M1056="","",IF(M1056&gt;0,IF(O1056&gt;#REF!,"STRIKE",IF(O1056&lt;#REF!,"GOOD"))))</f>
        <v>#REF!</v>
      </c>
      <c r="S1056" s="8">
        <f t="shared" si="48"/>
        <v>874</v>
      </c>
      <c r="T1056" t="s">
        <v>8324</v>
      </c>
      <c r="U1056" s="10">
        <v>60464.34</v>
      </c>
      <c r="V1056" s="8" t="e">
        <f t="shared" si="49"/>
        <v>#REF!</v>
      </c>
      <c r="W1056" t="str">
        <f t="shared" si="50"/>
        <v>STRIKE</v>
      </c>
    </row>
    <row r="1057" spans="12:23" x14ac:dyDescent="0.25">
      <c r="L1057" t="s">
        <v>8312</v>
      </c>
      <c r="M1057" s="10">
        <v>47719.44</v>
      </c>
      <c r="N1057" s="13">
        <v>1.4676336262184223E-4</v>
      </c>
      <c r="O1057" s="13">
        <f>IF(M1057="","",IF(M1057&gt;0,SUM($N$20:N1057)))</f>
        <v>0.9291793283317672</v>
      </c>
      <c r="P1057" s="8" t="e">
        <f>IF(M1057="","",IF(M1057&gt;0,IF(O1057&gt;#REF!,"STRIKE",IF(O1057&lt;#REF!,"GOOD"))))</f>
        <v>#REF!</v>
      </c>
      <c r="S1057" s="8">
        <f t="shared" si="48"/>
        <v>873</v>
      </c>
      <c r="T1057" t="s">
        <v>6760</v>
      </c>
      <c r="U1057" s="10">
        <v>60644.4</v>
      </c>
      <c r="V1057" s="8" t="e">
        <f t="shared" si="49"/>
        <v>#REF!</v>
      </c>
      <c r="W1057" t="str">
        <f t="shared" si="50"/>
        <v>STRIKE</v>
      </c>
    </row>
    <row r="1058" spans="12:23" x14ac:dyDescent="0.25">
      <c r="L1058" t="s">
        <v>9161</v>
      </c>
      <c r="M1058" s="10">
        <v>47663.28</v>
      </c>
      <c r="N1058" s="13">
        <v>1.4659063992340229E-4</v>
      </c>
      <c r="O1058" s="13">
        <f>IF(M1058="","",IF(M1058&gt;0,SUM($N$20:N1058)))</f>
        <v>0.92932591897169059</v>
      </c>
      <c r="P1058" s="8" t="e">
        <f>IF(M1058="","",IF(M1058&gt;0,IF(O1058&gt;#REF!,"STRIKE",IF(O1058&lt;#REF!,"GOOD"))))</f>
        <v>#REF!</v>
      </c>
      <c r="S1058" s="8">
        <f t="shared" si="48"/>
        <v>872</v>
      </c>
      <c r="T1058" t="s">
        <v>6413</v>
      </c>
      <c r="U1058" s="10">
        <v>60681.49</v>
      </c>
      <c r="V1058" s="8" t="e">
        <f t="shared" si="49"/>
        <v>#REF!</v>
      </c>
      <c r="W1058" t="str">
        <f t="shared" si="50"/>
        <v>STRIKE</v>
      </c>
    </row>
    <row r="1059" spans="12:23" x14ac:dyDescent="0.25">
      <c r="L1059" t="s">
        <v>9506</v>
      </c>
      <c r="M1059" s="10">
        <v>47516.4</v>
      </c>
      <c r="N1059" s="13">
        <v>1.4613890363517477E-4</v>
      </c>
      <c r="O1059" s="13">
        <f>IF(M1059="","",IF(M1059&gt;0,SUM($N$20:N1059)))</f>
        <v>0.92947205787532572</v>
      </c>
      <c r="P1059" s="8" t="e">
        <f>IF(M1059="","",IF(M1059&gt;0,IF(O1059&gt;#REF!,"STRIKE",IF(O1059&lt;#REF!,"GOOD"))))</f>
        <v>#REF!</v>
      </c>
      <c r="S1059" s="8">
        <f t="shared" si="48"/>
        <v>871</v>
      </c>
      <c r="T1059" t="s">
        <v>7085</v>
      </c>
      <c r="U1059" s="10">
        <v>60696.639999999999</v>
      </c>
      <c r="V1059" s="8" t="e">
        <f t="shared" si="49"/>
        <v>#REF!</v>
      </c>
      <c r="W1059" t="str">
        <f t="shared" si="50"/>
        <v>STRIKE</v>
      </c>
    </row>
    <row r="1060" spans="12:23" x14ac:dyDescent="0.25">
      <c r="L1060" t="s">
        <v>9490</v>
      </c>
      <c r="M1060" s="10">
        <v>47504.63</v>
      </c>
      <c r="N1060" s="13">
        <v>1.4610270445140271E-4</v>
      </c>
      <c r="O1060" s="13">
        <f>IF(M1060="","",IF(M1060&gt;0,SUM($N$20:N1060)))</f>
        <v>0.92961816057977709</v>
      </c>
      <c r="P1060" s="8" t="e">
        <f>IF(M1060="","",IF(M1060&gt;0,IF(O1060&gt;#REF!,"STRIKE",IF(O1060&lt;#REF!,"GOOD"))))</f>
        <v>#REF!</v>
      </c>
      <c r="S1060" s="8">
        <f t="shared" si="48"/>
        <v>870</v>
      </c>
      <c r="T1060" t="s">
        <v>10731</v>
      </c>
      <c r="U1060" s="10">
        <v>60895.33</v>
      </c>
      <c r="V1060" s="8" t="e">
        <f t="shared" si="49"/>
        <v>#REF!</v>
      </c>
      <c r="W1060" t="str">
        <f t="shared" si="50"/>
        <v>STRIKE</v>
      </c>
    </row>
    <row r="1061" spans="12:23" x14ac:dyDescent="0.25">
      <c r="L1061" t="s">
        <v>6548</v>
      </c>
      <c r="M1061" s="10">
        <v>47449.4</v>
      </c>
      <c r="N1061" s="13">
        <v>1.4593284201132371E-4</v>
      </c>
      <c r="O1061" s="13">
        <f>IF(M1061="","",IF(M1061&gt;0,SUM($N$20:N1061)))</f>
        <v>0.92976409342178845</v>
      </c>
      <c r="P1061" s="8" t="e">
        <f>IF(M1061="","",IF(M1061&gt;0,IF(O1061&gt;#REF!,"STRIKE",IF(O1061&lt;#REF!,"GOOD"))))</f>
        <v>#REF!</v>
      </c>
      <c r="S1061" s="8">
        <f t="shared" si="48"/>
        <v>869</v>
      </c>
      <c r="T1061" t="s">
        <v>6962</v>
      </c>
      <c r="U1061" s="10">
        <v>61316.46</v>
      </c>
      <c r="V1061" s="8" t="e">
        <f t="shared" si="49"/>
        <v>#REF!</v>
      </c>
      <c r="W1061" t="str">
        <f t="shared" si="50"/>
        <v>STRIKE</v>
      </c>
    </row>
    <row r="1062" spans="12:23" x14ac:dyDescent="0.25">
      <c r="L1062" t="s">
        <v>9235</v>
      </c>
      <c r="M1062" s="10">
        <v>47425.86</v>
      </c>
      <c r="N1062" s="13">
        <v>1.4586044364377961E-4</v>
      </c>
      <c r="O1062" s="13">
        <f>IF(M1062="","",IF(M1062&gt;0,SUM($N$20:N1062)))</f>
        <v>0.92990995386543218</v>
      </c>
      <c r="P1062" s="8" t="e">
        <f>IF(M1062="","",IF(M1062&gt;0,IF(O1062&gt;#REF!,"STRIKE",IF(O1062&lt;#REF!,"GOOD"))))</f>
        <v>#REF!</v>
      </c>
      <c r="S1062" s="8">
        <f t="shared" si="48"/>
        <v>868</v>
      </c>
      <c r="T1062" t="s">
        <v>10523</v>
      </c>
      <c r="U1062" s="10">
        <v>61317</v>
      </c>
      <c r="V1062" s="8" t="e">
        <f t="shared" si="49"/>
        <v>#REF!</v>
      </c>
      <c r="W1062" t="str">
        <f t="shared" si="50"/>
        <v>STRIKE</v>
      </c>
    </row>
    <row r="1063" spans="12:23" x14ac:dyDescent="0.25">
      <c r="L1063" t="s">
        <v>7825</v>
      </c>
      <c r="M1063" s="10">
        <v>47415.18</v>
      </c>
      <c r="N1063" s="13">
        <v>1.4582759680582843E-4</v>
      </c>
      <c r="O1063" s="13">
        <f>IF(M1063="","",IF(M1063&gt;0,SUM($N$20:N1063)))</f>
        <v>0.930055781462238</v>
      </c>
      <c r="P1063" s="8" t="e">
        <f>IF(M1063="","",IF(M1063&gt;0,IF(O1063&gt;#REF!,"STRIKE",IF(O1063&lt;#REF!,"GOOD"))))</f>
        <v>#REF!</v>
      </c>
      <c r="S1063" s="8">
        <f t="shared" si="48"/>
        <v>867</v>
      </c>
      <c r="T1063" t="s">
        <v>7966</v>
      </c>
      <c r="U1063" s="10">
        <v>61320.480000000003</v>
      </c>
      <c r="V1063" s="8" t="e">
        <f t="shared" si="49"/>
        <v>#REF!</v>
      </c>
      <c r="W1063" t="str">
        <f t="shared" si="50"/>
        <v>STRIKE</v>
      </c>
    </row>
    <row r="1064" spans="12:23" x14ac:dyDescent="0.25">
      <c r="L1064" t="s">
        <v>7680</v>
      </c>
      <c r="M1064" s="10">
        <v>47388.2</v>
      </c>
      <c r="N1064" s="13">
        <v>1.4574461855789556E-4</v>
      </c>
      <c r="O1064" s="13">
        <f>IF(M1064="","",IF(M1064&gt;0,SUM($N$20:N1064)))</f>
        <v>0.93020152608079587</v>
      </c>
      <c r="P1064" s="8" t="e">
        <f>IF(M1064="","",IF(M1064&gt;0,IF(O1064&gt;#REF!,"STRIKE",IF(O1064&lt;#REF!,"GOOD"))))</f>
        <v>#REF!</v>
      </c>
      <c r="S1064" s="8">
        <f t="shared" si="48"/>
        <v>866</v>
      </c>
      <c r="T1064" t="s">
        <v>9256</v>
      </c>
      <c r="U1064" s="10">
        <v>61437.599999999999</v>
      </c>
      <c r="V1064" s="8" t="e">
        <f t="shared" si="49"/>
        <v>#REF!</v>
      </c>
      <c r="W1064" t="str">
        <f t="shared" si="50"/>
        <v>STRIKE</v>
      </c>
    </row>
    <row r="1065" spans="12:23" x14ac:dyDescent="0.25">
      <c r="L1065" t="s">
        <v>10034</v>
      </c>
      <c r="M1065" s="10">
        <v>47355.6</v>
      </c>
      <c r="N1065" s="13">
        <v>1.456443557379322E-4</v>
      </c>
      <c r="O1065" s="13">
        <f>IF(M1065="","",IF(M1065&gt;0,SUM($N$20:N1065)))</f>
        <v>0.93034717043653381</v>
      </c>
      <c r="P1065" s="8" t="e">
        <f>IF(M1065="","",IF(M1065&gt;0,IF(O1065&gt;#REF!,"STRIKE",IF(O1065&lt;#REF!,"GOOD"))))</f>
        <v>#REF!</v>
      </c>
      <c r="S1065" s="8">
        <f t="shared" si="48"/>
        <v>865</v>
      </c>
      <c r="T1065" t="s">
        <v>7039</v>
      </c>
      <c r="U1065" s="10">
        <v>61482.48</v>
      </c>
      <c r="V1065" s="8" t="e">
        <f t="shared" si="49"/>
        <v>#REF!</v>
      </c>
      <c r="W1065" t="str">
        <f t="shared" si="50"/>
        <v>STRIKE</v>
      </c>
    </row>
    <row r="1066" spans="12:23" x14ac:dyDescent="0.25">
      <c r="L1066" t="s">
        <v>8591</v>
      </c>
      <c r="M1066" s="10">
        <v>47225.279999999999</v>
      </c>
      <c r="N1066" s="13">
        <v>1.4524355050180878E-4</v>
      </c>
      <c r="O1066" s="13">
        <f>IF(M1066="","",IF(M1066&gt;0,SUM($N$20:N1066)))</f>
        <v>0.93049241398703564</v>
      </c>
      <c r="P1066" s="8" t="e">
        <f>IF(M1066="","",IF(M1066&gt;0,IF(O1066&gt;#REF!,"STRIKE",IF(O1066&lt;#REF!,"GOOD"))))</f>
        <v>#REF!</v>
      </c>
      <c r="S1066" s="8">
        <f t="shared" si="48"/>
        <v>864</v>
      </c>
      <c r="T1066" t="s">
        <v>6516</v>
      </c>
      <c r="U1066" s="10">
        <v>61537.62</v>
      </c>
      <c r="V1066" s="8" t="e">
        <f t="shared" si="49"/>
        <v>#REF!</v>
      </c>
      <c r="W1066" t="str">
        <f t="shared" si="50"/>
        <v>STRIKE</v>
      </c>
    </row>
    <row r="1067" spans="12:23" x14ac:dyDescent="0.25">
      <c r="L1067" t="s">
        <v>8938</v>
      </c>
      <c r="M1067" s="10">
        <v>47129.8</v>
      </c>
      <c r="N1067" s="13">
        <v>1.449498973100879E-4</v>
      </c>
      <c r="O1067" s="13">
        <f>IF(M1067="","",IF(M1067&gt;0,SUM($N$20:N1067)))</f>
        <v>0.9306373638843457</v>
      </c>
      <c r="P1067" s="8" t="e">
        <f>IF(M1067="","",IF(M1067&gt;0,IF(O1067&gt;#REF!,"STRIKE",IF(O1067&lt;#REF!,"GOOD"))))</f>
        <v>#REF!</v>
      </c>
      <c r="S1067" s="8">
        <f t="shared" si="48"/>
        <v>863</v>
      </c>
      <c r="T1067" t="s">
        <v>8545</v>
      </c>
      <c r="U1067" s="10">
        <v>61655.95</v>
      </c>
      <c r="V1067" s="8" t="e">
        <f t="shared" si="49"/>
        <v>#REF!</v>
      </c>
      <c r="W1067" t="str">
        <f t="shared" si="50"/>
        <v>STRIKE</v>
      </c>
    </row>
    <row r="1068" spans="12:23" x14ac:dyDescent="0.25">
      <c r="L1068" t="s">
        <v>6820</v>
      </c>
      <c r="M1068" s="10">
        <v>47070.44</v>
      </c>
      <c r="N1068" s="13">
        <v>1.447673328624491E-4</v>
      </c>
      <c r="O1068" s="13">
        <f>IF(M1068="","",IF(M1068&gt;0,SUM($N$20:N1068)))</f>
        <v>0.9307821312172081</v>
      </c>
      <c r="P1068" s="8" t="e">
        <f>IF(M1068="","",IF(M1068&gt;0,IF(O1068&gt;#REF!,"STRIKE",IF(O1068&lt;#REF!,"GOOD"))))</f>
        <v>#REF!</v>
      </c>
      <c r="S1068" s="8">
        <f t="shared" si="48"/>
        <v>862</v>
      </c>
      <c r="T1068" t="s">
        <v>8885</v>
      </c>
      <c r="U1068" s="10">
        <v>61724.36</v>
      </c>
      <c r="V1068" s="8" t="e">
        <f t="shared" si="49"/>
        <v>#REF!</v>
      </c>
      <c r="W1068" t="str">
        <f t="shared" si="50"/>
        <v>STRIKE</v>
      </c>
    </row>
    <row r="1069" spans="12:23" x14ac:dyDescent="0.25">
      <c r="L1069" t="s">
        <v>8436</v>
      </c>
      <c r="M1069" s="10">
        <v>47036.72</v>
      </c>
      <c r="N1069" s="13">
        <v>1.4466362543026612E-4</v>
      </c>
      <c r="O1069" s="13">
        <f>IF(M1069="","",IF(M1069&gt;0,SUM($N$20:N1069)))</f>
        <v>0.93092679484263841</v>
      </c>
      <c r="P1069" s="8" t="e">
        <f>IF(M1069="","",IF(M1069&gt;0,IF(O1069&gt;#REF!,"STRIKE",IF(O1069&lt;#REF!,"GOOD"))))</f>
        <v>#REF!</v>
      </c>
      <c r="S1069" s="8">
        <f t="shared" si="48"/>
        <v>861</v>
      </c>
      <c r="T1069" t="s">
        <v>7880</v>
      </c>
      <c r="U1069" s="10">
        <v>61926.65</v>
      </c>
      <c r="V1069" s="8" t="e">
        <f t="shared" si="49"/>
        <v>#REF!</v>
      </c>
      <c r="W1069" t="str">
        <f t="shared" si="50"/>
        <v>STRIKE</v>
      </c>
    </row>
    <row r="1070" spans="12:23" x14ac:dyDescent="0.25">
      <c r="L1070" t="s">
        <v>9771</v>
      </c>
      <c r="M1070" s="10">
        <v>47035.98</v>
      </c>
      <c r="N1070" s="13">
        <v>1.4466134952576391E-4</v>
      </c>
      <c r="O1070" s="13">
        <f>IF(M1070="","",IF(M1070&gt;0,SUM($N$20:N1070)))</f>
        <v>0.93107145619216414</v>
      </c>
      <c r="P1070" s="8" t="e">
        <f>IF(M1070="","",IF(M1070&gt;0,IF(O1070&gt;#REF!,"STRIKE",IF(O1070&lt;#REF!,"GOOD"))))</f>
        <v>#REF!</v>
      </c>
      <c r="S1070" s="8">
        <f t="shared" si="48"/>
        <v>860</v>
      </c>
      <c r="T1070" t="s">
        <v>8905</v>
      </c>
      <c r="U1070" s="10">
        <v>62012.639999999999</v>
      </c>
      <c r="V1070" s="8" t="e">
        <f t="shared" si="49"/>
        <v>#REF!</v>
      </c>
      <c r="W1070" t="str">
        <f t="shared" si="50"/>
        <v>STRIKE</v>
      </c>
    </row>
    <row r="1071" spans="12:23" x14ac:dyDescent="0.25">
      <c r="L1071" t="s">
        <v>7705</v>
      </c>
      <c r="M1071" s="10">
        <v>47015.65</v>
      </c>
      <c r="N1071" s="13">
        <v>1.445988236628849E-4</v>
      </c>
      <c r="O1071" s="13">
        <f>IF(M1071="","",IF(M1071&gt;0,SUM($N$20:N1071)))</f>
        <v>0.93121605501582705</v>
      </c>
      <c r="P1071" s="8" t="e">
        <f>IF(M1071="","",IF(M1071&gt;0,IF(O1071&gt;#REF!,"STRIKE",IF(O1071&lt;#REF!,"GOOD"))))</f>
        <v>#REF!</v>
      </c>
      <c r="S1071" s="8">
        <f t="shared" si="48"/>
        <v>859</v>
      </c>
      <c r="T1071" t="s">
        <v>8537</v>
      </c>
      <c r="U1071" s="10">
        <v>62046.84</v>
      </c>
      <c r="V1071" s="8" t="e">
        <f t="shared" si="49"/>
        <v>#REF!</v>
      </c>
      <c r="W1071" t="str">
        <f t="shared" si="50"/>
        <v>STRIKE</v>
      </c>
    </row>
    <row r="1072" spans="12:23" x14ac:dyDescent="0.25">
      <c r="L1072" t="s">
        <v>6557</v>
      </c>
      <c r="M1072" s="10">
        <v>46964.32</v>
      </c>
      <c r="N1072" s="13">
        <v>1.4444095585464199E-4</v>
      </c>
      <c r="O1072" s="13">
        <f>IF(M1072="","",IF(M1072&gt;0,SUM($N$20:N1072)))</f>
        <v>0.93136049597168169</v>
      </c>
      <c r="P1072" s="8" t="e">
        <f>IF(M1072="","",IF(M1072&gt;0,IF(O1072&gt;#REF!,"STRIKE",IF(O1072&lt;#REF!,"GOOD"))))</f>
        <v>#REF!</v>
      </c>
      <c r="S1072" s="8">
        <f t="shared" si="48"/>
        <v>858</v>
      </c>
      <c r="T1072" t="s">
        <v>8557</v>
      </c>
      <c r="U1072" s="10">
        <v>62331.27</v>
      </c>
      <c r="V1072" s="8" t="e">
        <f t="shared" si="49"/>
        <v>#REF!</v>
      </c>
      <c r="W1072" t="str">
        <f t="shared" si="50"/>
        <v>STRIKE</v>
      </c>
    </row>
    <row r="1073" spans="12:23" x14ac:dyDescent="0.25">
      <c r="L1073" t="s">
        <v>7053</v>
      </c>
      <c r="M1073" s="10">
        <v>46904.4</v>
      </c>
      <c r="N1073" s="13">
        <v>1.4425666910089339E-4</v>
      </c>
      <c r="O1073" s="13">
        <f>IF(M1073="","",IF(M1073&gt;0,SUM($N$20:N1073)))</f>
        <v>0.93150475264078259</v>
      </c>
      <c r="P1073" s="8" t="e">
        <f>IF(M1073="","",IF(M1073&gt;0,IF(O1073&gt;#REF!,"STRIKE",IF(O1073&lt;#REF!,"GOOD"))))</f>
        <v>#REF!</v>
      </c>
      <c r="S1073" s="8">
        <f t="shared" si="48"/>
        <v>857</v>
      </c>
      <c r="T1073" t="s">
        <v>8770</v>
      </c>
      <c r="U1073" s="10">
        <v>62349.599999999999</v>
      </c>
      <c r="V1073" s="8" t="e">
        <f t="shared" si="49"/>
        <v>#REF!</v>
      </c>
      <c r="W1073" t="str">
        <f t="shared" si="50"/>
        <v>STRIKE</v>
      </c>
    </row>
    <row r="1074" spans="12:23" x14ac:dyDescent="0.25">
      <c r="L1074" t="s">
        <v>9729</v>
      </c>
      <c r="M1074" s="10">
        <v>46715.519999999997</v>
      </c>
      <c r="N1074" s="13">
        <v>1.4367575985443088E-4</v>
      </c>
      <c r="O1074" s="13">
        <f>IF(M1074="","",IF(M1074&gt;0,SUM($N$20:N1074)))</f>
        <v>0.931648428400637</v>
      </c>
      <c r="P1074" s="8" t="e">
        <f>IF(M1074="","",IF(M1074&gt;0,IF(O1074&gt;#REF!,"STRIKE",IF(O1074&lt;#REF!,"GOOD"))))</f>
        <v>#REF!</v>
      </c>
      <c r="S1074" s="8">
        <f t="shared" si="48"/>
        <v>856</v>
      </c>
      <c r="T1074" t="s">
        <v>7470</v>
      </c>
      <c r="U1074" s="10">
        <v>62350.68</v>
      </c>
      <c r="V1074" s="8" t="e">
        <f t="shared" si="49"/>
        <v>#REF!</v>
      </c>
      <c r="W1074" t="str">
        <f t="shared" si="50"/>
        <v>STRIKE</v>
      </c>
    </row>
    <row r="1075" spans="12:23" x14ac:dyDescent="0.25">
      <c r="L1075" t="s">
        <v>8959</v>
      </c>
      <c r="M1075" s="10">
        <v>46546.57</v>
      </c>
      <c r="N1075" s="13">
        <v>1.431561462521975E-4</v>
      </c>
      <c r="O1075" s="13">
        <f>IF(M1075="","",IF(M1075&gt;0,SUM($N$20:N1075)))</f>
        <v>0.93179158454688915</v>
      </c>
      <c r="P1075" s="8" t="e">
        <f>IF(M1075="","",IF(M1075&gt;0,IF(O1075&gt;#REF!,"STRIKE",IF(O1075&lt;#REF!,"GOOD"))))</f>
        <v>#REF!</v>
      </c>
      <c r="S1075" s="8">
        <f t="shared" si="48"/>
        <v>855</v>
      </c>
      <c r="T1075" t="s">
        <v>7180</v>
      </c>
      <c r="U1075" s="10">
        <v>62456.28</v>
      </c>
      <c r="V1075" s="8" t="e">
        <f t="shared" si="49"/>
        <v>#REF!</v>
      </c>
      <c r="W1075" t="str">
        <f t="shared" si="50"/>
        <v>STRIKE</v>
      </c>
    </row>
    <row r="1076" spans="12:23" x14ac:dyDescent="0.25">
      <c r="L1076" t="s">
        <v>8227</v>
      </c>
      <c r="M1076" s="10">
        <v>46504.21</v>
      </c>
      <c r="N1076" s="13">
        <v>1.4302586609717761E-4</v>
      </c>
      <c r="O1076" s="13">
        <f>IF(M1076="","",IF(M1076&gt;0,SUM($N$20:N1076)))</f>
        <v>0.93193461041298631</v>
      </c>
      <c r="P1076" s="8" t="e">
        <f>IF(M1076="","",IF(M1076&gt;0,IF(O1076&gt;#REF!,"STRIKE",IF(O1076&lt;#REF!,"GOOD"))))</f>
        <v>#REF!</v>
      </c>
      <c r="S1076" s="8">
        <f t="shared" si="48"/>
        <v>854</v>
      </c>
      <c r="T1076" t="s">
        <v>7218</v>
      </c>
      <c r="U1076" s="10">
        <v>62631.6</v>
      </c>
      <c r="V1076" s="8" t="e">
        <f t="shared" si="49"/>
        <v>#REF!</v>
      </c>
      <c r="W1076" t="str">
        <f t="shared" si="50"/>
        <v>STRIKE</v>
      </c>
    </row>
    <row r="1077" spans="12:23" x14ac:dyDescent="0.25">
      <c r="L1077" t="s">
        <v>8863</v>
      </c>
      <c r="M1077" s="10">
        <v>46503.360000000001</v>
      </c>
      <c r="N1077" s="13">
        <v>1.4302325188254668E-4</v>
      </c>
      <c r="O1077" s="13">
        <f>IF(M1077="","",IF(M1077&gt;0,SUM($N$20:N1077)))</f>
        <v>0.93207763366486884</v>
      </c>
      <c r="P1077" s="8" t="e">
        <f>IF(M1077="","",IF(M1077&gt;0,IF(O1077&gt;#REF!,"STRIKE",IF(O1077&lt;#REF!,"GOOD"))))</f>
        <v>#REF!</v>
      </c>
      <c r="S1077" s="8">
        <f t="shared" si="48"/>
        <v>853</v>
      </c>
      <c r="T1077" t="s">
        <v>8473</v>
      </c>
      <c r="U1077" s="10">
        <v>62827.9</v>
      </c>
      <c r="V1077" s="8" t="e">
        <f t="shared" si="49"/>
        <v>#REF!</v>
      </c>
      <c r="W1077" t="str">
        <f t="shared" si="50"/>
        <v>STRIKE</v>
      </c>
    </row>
    <row r="1078" spans="12:23" x14ac:dyDescent="0.25">
      <c r="L1078" t="s">
        <v>8231</v>
      </c>
      <c r="M1078" s="10">
        <v>46501.89</v>
      </c>
      <c r="N1078" s="13">
        <v>1.4301873082900844E-4</v>
      </c>
      <c r="O1078" s="13">
        <f>IF(M1078="","",IF(M1078&gt;0,SUM($N$20:N1078)))</f>
        <v>0.93222065239569785</v>
      </c>
      <c r="P1078" s="8" t="e">
        <f>IF(M1078="","",IF(M1078&gt;0,IF(O1078&gt;#REF!,"STRIKE",IF(O1078&lt;#REF!,"GOOD"))))</f>
        <v>#REF!</v>
      </c>
      <c r="S1078" s="8">
        <f t="shared" si="48"/>
        <v>852</v>
      </c>
      <c r="T1078" t="s">
        <v>7977</v>
      </c>
      <c r="U1078" s="10">
        <v>62863.83</v>
      </c>
      <c r="V1078" s="8" t="e">
        <f t="shared" si="49"/>
        <v>#REF!</v>
      </c>
      <c r="W1078" t="str">
        <f t="shared" si="50"/>
        <v>STRIKE</v>
      </c>
    </row>
    <row r="1079" spans="12:23" x14ac:dyDescent="0.25">
      <c r="L1079" t="s">
        <v>9262</v>
      </c>
      <c r="M1079" s="10">
        <v>46478.400000000001</v>
      </c>
      <c r="N1079" s="13">
        <v>1.4294648623879559E-4</v>
      </c>
      <c r="O1079" s="13">
        <f>IF(M1079="","",IF(M1079&gt;0,SUM($N$20:N1079)))</f>
        <v>0.93236359888193665</v>
      </c>
      <c r="P1079" s="8" t="e">
        <f>IF(M1079="","",IF(M1079&gt;0,IF(O1079&gt;#REF!,"STRIKE",IF(O1079&lt;#REF!,"GOOD"))))</f>
        <v>#REF!</v>
      </c>
      <c r="S1079" s="8">
        <f t="shared" si="48"/>
        <v>851</v>
      </c>
      <c r="T1079" t="s">
        <v>6581</v>
      </c>
      <c r="U1079" s="10">
        <v>63044.7</v>
      </c>
      <c r="V1079" s="8" t="e">
        <f t="shared" si="49"/>
        <v>#REF!</v>
      </c>
      <c r="W1079" t="str">
        <f t="shared" si="50"/>
        <v>STRIKE</v>
      </c>
    </row>
    <row r="1080" spans="12:23" x14ac:dyDescent="0.25">
      <c r="L1080" t="s">
        <v>7888</v>
      </c>
      <c r="M1080" s="10">
        <v>46425.27</v>
      </c>
      <c r="N1080" s="13">
        <v>1.4278308244662831E-4</v>
      </c>
      <c r="O1080" s="13">
        <f>IF(M1080="","",IF(M1080&gt;0,SUM($N$20:N1080)))</f>
        <v>0.93250638196438329</v>
      </c>
      <c r="P1080" s="8" t="e">
        <f>IF(M1080="","",IF(M1080&gt;0,IF(O1080&gt;#REF!,"STRIKE",IF(O1080&lt;#REF!,"GOOD"))))</f>
        <v>#REF!</v>
      </c>
      <c r="S1080" s="8">
        <f t="shared" si="48"/>
        <v>850</v>
      </c>
      <c r="T1080" t="s">
        <v>9598</v>
      </c>
      <c r="U1080" s="10">
        <v>63060.9</v>
      </c>
      <c r="V1080" s="8" t="e">
        <f t="shared" si="49"/>
        <v>#REF!</v>
      </c>
      <c r="W1080" t="str">
        <f t="shared" si="50"/>
        <v>STRIKE</v>
      </c>
    </row>
    <row r="1081" spans="12:23" x14ac:dyDescent="0.25">
      <c r="L1081" t="s">
        <v>7130</v>
      </c>
      <c r="M1081" s="10">
        <v>46398.6</v>
      </c>
      <c r="N1081" s="13">
        <v>1.4270105761814909E-4</v>
      </c>
      <c r="O1081" s="13">
        <f>IF(M1081="","",IF(M1081&gt;0,SUM($N$20:N1081)))</f>
        <v>0.93264908302200145</v>
      </c>
      <c r="P1081" s="8" t="e">
        <f>IF(M1081="","",IF(M1081&gt;0,IF(O1081&gt;#REF!,"STRIKE",IF(O1081&lt;#REF!,"GOOD"))))</f>
        <v>#REF!</v>
      </c>
      <c r="S1081" s="8">
        <f t="shared" si="48"/>
        <v>849</v>
      </c>
      <c r="T1081" t="s">
        <v>10323</v>
      </c>
      <c r="U1081" s="10">
        <v>63194.400000000001</v>
      </c>
      <c r="V1081" s="8" t="e">
        <f t="shared" si="49"/>
        <v>#REF!</v>
      </c>
      <c r="W1081" t="str">
        <f t="shared" si="50"/>
        <v>STRIKE</v>
      </c>
    </row>
    <row r="1082" spans="12:23" x14ac:dyDescent="0.25">
      <c r="L1082" t="s">
        <v>8707</v>
      </c>
      <c r="M1082" s="10">
        <v>46354.35</v>
      </c>
      <c r="N1082" s="13">
        <v>1.4256496468000864E-4</v>
      </c>
      <c r="O1082" s="13">
        <f>IF(M1082="","",IF(M1082&gt;0,SUM($N$20:N1082)))</f>
        <v>0.93279164798668146</v>
      </c>
      <c r="P1082" s="8" t="e">
        <f>IF(M1082="","",IF(M1082&gt;0,IF(O1082&gt;#REF!,"STRIKE",IF(O1082&lt;#REF!,"GOOD"))))</f>
        <v>#REF!</v>
      </c>
      <c r="S1082" s="8">
        <f t="shared" si="48"/>
        <v>848</v>
      </c>
      <c r="T1082" t="s">
        <v>8688</v>
      </c>
      <c r="U1082" s="10">
        <v>63241.62</v>
      </c>
      <c r="V1082" s="8" t="e">
        <f t="shared" si="49"/>
        <v>#REF!</v>
      </c>
      <c r="W1082" t="str">
        <f t="shared" si="50"/>
        <v>STRIKE</v>
      </c>
    </row>
    <row r="1083" spans="12:23" x14ac:dyDescent="0.25">
      <c r="L1083" t="s">
        <v>10656</v>
      </c>
      <c r="M1083" s="10">
        <v>46333.67</v>
      </c>
      <c r="N1083" s="13">
        <v>1.4250136237581104E-4</v>
      </c>
      <c r="O1083" s="13">
        <f>IF(M1083="","",IF(M1083&gt;0,SUM($N$20:N1083)))</f>
        <v>0.93293414934905727</v>
      </c>
      <c r="P1083" s="8" t="e">
        <f>IF(M1083="","",IF(M1083&gt;0,IF(O1083&gt;#REF!,"STRIKE",IF(O1083&lt;#REF!,"GOOD"))))</f>
        <v>#REF!</v>
      </c>
      <c r="S1083" s="8">
        <f t="shared" si="48"/>
        <v>847</v>
      </c>
      <c r="T1083" t="s">
        <v>8686</v>
      </c>
      <c r="U1083" s="10">
        <v>63279.9</v>
      </c>
      <c r="V1083" s="8" t="e">
        <f t="shared" si="49"/>
        <v>#REF!</v>
      </c>
      <c r="W1083" t="str">
        <f t="shared" si="50"/>
        <v>STRIKE</v>
      </c>
    </row>
    <row r="1084" spans="12:23" x14ac:dyDescent="0.25">
      <c r="L1084" t="s">
        <v>10475</v>
      </c>
      <c r="M1084" s="10">
        <v>46290.76</v>
      </c>
      <c r="N1084" s="13">
        <v>1.4236939067014765E-4</v>
      </c>
      <c r="O1084" s="13">
        <f>IF(M1084="","",IF(M1084&gt;0,SUM($N$20:N1084)))</f>
        <v>0.93307651873972741</v>
      </c>
      <c r="P1084" s="8" t="e">
        <f>IF(M1084="","",IF(M1084&gt;0,IF(O1084&gt;#REF!,"STRIKE",IF(O1084&lt;#REF!,"GOOD"))))</f>
        <v>#REF!</v>
      </c>
      <c r="S1084" s="8">
        <f t="shared" si="48"/>
        <v>846</v>
      </c>
      <c r="T1084" t="s">
        <v>6927</v>
      </c>
      <c r="U1084" s="10">
        <v>63342.9</v>
      </c>
      <c r="V1084" s="8" t="e">
        <f t="shared" si="49"/>
        <v>#REF!</v>
      </c>
      <c r="W1084" t="str">
        <f t="shared" si="50"/>
        <v>STRIKE</v>
      </c>
    </row>
    <row r="1085" spans="12:23" x14ac:dyDescent="0.25">
      <c r="L1085" t="s">
        <v>6933</v>
      </c>
      <c r="M1085" s="10">
        <v>46228.14</v>
      </c>
      <c r="N1085" s="13">
        <v>1.421767999405125E-4</v>
      </c>
      <c r="O1085" s="13">
        <f>IF(M1085="","",IF(M1085&gt;0,SUM($N$20:N1085)))</f>
        <v>0.93321869553966796</v>
      </c>
      <c r="P1085" s="8" t="e">
        <f>IF(M1085="","",IF(M1085&gt;0,IF(O1085&gt;#REF!,"STRIKE",IF(O1085&lt;#REF!,"GOOD"))))</f>
        <v>#REF!</v>
      </c>
      <c r="S1085" s="8">
        <f t="shared" si="48"/>
        <v>845</v>
      </c>
      <c r="T1085" t="s">
        <v>10123</v>
      </c>
      <c r="U1085" s="10">
        <v>63417.96</v>
      </c>
      <c r="V1085" s="8" t="e">
        <f t="shared" si="49"/>
        <v>#REF!</v>
      </c>
      <c r="W1085" t="str">
        <f t="shared" si="50"/>
        <v>STRIKE</v>
      </c>
    </row>
    <row r="1086" spans="12:23" x14ac:dyDescent="0.25">
      <c r="L1086" t="s">
        <v>7051</v>
      </c>
      <c r="M1086" s="10">
        <v>46125.599999999999</v>
      </c>
      <c r="N1086" s="13">
        <v>1.4186143338962162E-4</v>
      </c>
      <c r="O1086" s="13">
        <f>IF(M1086="","",IF(M1086&gt;0,SUM($N$20:N1086)))</f>
        <v>0.93336055697305753</v>
      </c>
      <c r="P1086" s="8" t="e">
        <f>IF(M1086="","",IF(M1086&gt;0,IF(O1086&gt;#REF!,"STRIKE",IF(O1086&lt;#REF!,"GOOD"))))</f>
        <v>#REF!</v>
      </c>
      <c r="S1086" s="8">
        <f t="shared" si="48"/>
        <v>844</v>
      </c>
      <c r="T1086" t="s">
        <v>8873</v>
      </c>
      <c r="U1086" s="10">
        <v>63548.4</v>
      </c>
      <c r="V1086" s="8" t="e">
        <f t="shared" si="49"/>
        <v>#REF!</v>
      </c>
      <c r="W1086" t="str">
        <f t="shared" si="50"/>
        <v>STRIKE</v>
      </c>
    </row>
    <row r="1087" spans="12:23" x14ac:dyDescent="0.25">
      <c r="L1087" t="s">
        <v>9894</v>
      </c>
      <c r="M1087" s="10">
        <v>46069.1</v>
      </c>
      <c r="N1087" s="13">
        <v>1.416876650053293E-4</v>
      </c>
      <c r="O1087" s="13">
        <f>IF(M1087="","",IF(M1087&gt;0,SUM($N$20:N1087)))</f>
        <v>0.93350224463806286</v>
      </c>
      <c r="P1087" s="8" t="e">
        <f>IF(M1087="","",IF(M1087&gt;0,IF(O1087&gt;#REF!,"STRIKE",IF(O1087&lt;#REF!,"GOOD"))))</f>
        <v>#REF!</v>
      </c>
      <c r="S1087" s="8">
        <f t="shared" si="48"/>
        <v>843</v>
      </c>
      <c r="T1087" t="s">
        <v>6909</v>
      </c>
      <c r="U1087" s="10">
        <v>63608.23</v>
      </c>
      <c r="V1087" s="8" t="e">
        <f t="shared" si="49"/>
        <v>#REF!</v>
      </c>
      <c r="W1087" t="str">
        <f t="shared" si="50"/>
        <v>STRIKE</v>
      </c>
    </row>
    <row r="1088" spans="12:23" x14ac:dyDescent="0.25">
      <c r="L1088" t="s">
        <v>10560</v>
      </c>
      <c r="M1088" s="10">
        <v>46045.91</v>
      </c>
      <c r="N1088" s="13">
        <v>1.4161634307910387E-4</v>
      </c>
      <c r="O1088" s="13">
        <f>IF(M1088="","",IF(M1088&gt;0,SUM($N$20:N1088)))</f>
        <v>0.93364386098114194</v>
      </c>
      <c r="P1088" s="8" t="e">
        <f>IF(M1088="","",IF(M1088&gt;0,IF(O1088&gt;#REF!,"STRIKE",IF(O1088&lt;#REF!,"GOOD"))))</f>
        <v>#REF!</v>
      </c>
      <c r="S1088" s="8">
        <f t="shared" si="48"/>
        <v>842</v>
      </c>
      <c r="T1088" t="s">
        <v>6818</v>
      </c>
      <c r="U1088" s="10">
        <v>63647.519999999997</v>
      </c>
      <c r="V1088" s="8" t="e">
        <f t="shared" si="49"/>
        <v>#REF!</v>
      </c>
      <c r="W1088" t="str">
        <f t="shared" si="50"/>
        <v>STRIKE</v>
      </c>
    </row>
    <row r="1089" spans="12:23" x14ac:dyDescent="0.25">
      <c r="L1089" t="s">
        <v>7795</v>
      </c>
      <c r="M1089" s="10">
        <v>45969.56</v>
      </c>
      <c r="N1089" s="13">
        <v>1.4138152509431237E-4</v>
      </c>
      <c r="O1089" s="13">
        <f>IF(M1089="","",IF(M1089&gt;0,SUM($N$20:N1089)))</f>
        <v>0.93378524250623629</v>
      </c>
      <c r="P1089" s="8" t="e">
        <f>IF(M1089="","",IF(M1089&gt;0,IF(O1089&gt;#REF!,"STRIKE",IF(O1089&lt;#REF!,"GOOD"))))</f>
        <v>#REF!</v>
      </c>
      <c r="S1089" s="8">
        <f t="shared" si="48"/>
        <v>841</v>
      </c>
      <c r="T1089" t="s">
        <v>6651</v>
      </c>
      <c r="U1089" s="10">
        <v>63707.519999999997</v>
      </c>
      <c r="V1089" s="8" t="e">
        <f t="shared" si="49"/>
        <v>#REF!</v>
      </c>
      <c r="W1089" t="str">
        <f t="shared" si="50"/>
        <v>STRIKE</v>
      </c>
    </row>
    <row r="1090" spans="12:23" x14ac:dyDescent="0.25">
      <c r="L1090" t="s">
        <v>6390</v>
      </c>
      <c r="M1090" s="10">
        <v>45881.88</v>
      </c>
      <c r="N1090" s="13">
        <v>1.4111186116626368E-4</v>
      </c>
      <c r="O1090" s="13">
        <f>IF(M1090="","",IF(M1090&gt;0,SUM($N$20:N1090)))</f>
        <v>0.93392635436740257</v>
      </c>
      <c r="P1090" s="8" t="e">
        <f>IF(M1090="","",IF(M1090&gt;0,IF(O1090&gt;#REF!,"STRIKE",IF(O1090&lt;#REF!,"GOOD"))))</f>
        <v>#REF!</v>
      </c>
      <c r="S1090" s="8">
        <f t="shared" si="48"/>
        <v>840</v>
      </c>
      <c r="T1090" t="s">
        <v>6593</v>
      </c>
      <c r="U1090" s="10">
        <v>63747.45</v>
      </c>
      <c r="V1090" s="8" t="e">
        <f t="shared" si="49"/>
        <v>#REF!</v>
      </c>
      <c r="W1090" t="str">
        <f t="shared" si="50"/>
        <v>STRIKE</v>
      </c>
    </row>
    <row r="1091" spans="12:23" x14ac:dyDescent="0.25">
      <c r="L1091" t="s">
        <v>9640</v>
      </c>
      <c r="M1091" s="10">
        <v>45873</v>
      </c>
      <c r="N1091" s="13">
        <v>1.4108455031223687E-4</v>
      </c>
      <c r="O1091" s="13">
        <f>IF(M1091="","",IF(M1091&gt;0,SUM($N$20:N1091)))</f>
        <v>0.93406743891771482</v>
      </c>
      <c r="P1091" s="8" t="e">
        <f>IF(M1091="","",IF(M1091&gt;0,IF(O1091&gt;#REF!,"STRIKE",IF(O1091&lt;#REF!,"GOOD"))))</f>
        <v>#REF!</v>
      </c>
      <c r="S1091" s="8">
        <f t="shared" si="48"/>
        <v>839</v>
      </c>
      <c r="T1091" t="s">
        <v>9524</v>
      </c>
      <c r="U1091" s="10">
        <v>63757.2</v>
      </c>
      <c r="V1091" s="8" t="e">
        <f t="shared" si="49"/>
        <v>#REF!</v>
      </c>
      <c r="W1091" t="str">
        <f t="shared" si="50"/>
        <v>STRIKE</v>
      </c>
    </row>
    <row r="1092" spans="12:23" x14ac:dyDescent="0.25">
      <c r="L1092" t="s">
        <v>10432</v>
      </c>
      <c r="M1092" s="10">
        <v>45742.9</v>
      </c>
      <c r="N1092" s="13">
        <v>1.4068442169637085E-4</v>
      </c>
      <c r="O1092" s="13">
        <f>IF(M1092="","",IF(M1092&gt;0,SUM($N$20:N1092)))</f>
        <v>0.93420812333941117</v>
      </c>
      <c r="P1092" s="8" t="e">
        <f>IF(M1092="","",IF(M1092&gt;0,IF(O1092&gt;#REF!,"STRIKE",IF(O1092&lt;#REF!,"GOOD"))))</f>
        <v>#REF!</v>
      </c>
      <c r="S1092" s="8">
        <f t="shared" si="48"/>
        <v>838</v>
      </c>
      <c r="T1092" t="s">
        <v>7472</v>
      </c>
      <c r="U1092" s="10">
        <v>63817.08</v>
      </c>
      <c r="V1092" s="8" t="e">
        <f t="shared" si="49"/>
        <v>#REF!</v>
      </c>
      <c r="W1092" t="str">
        <f t="shared" si="50"/>
        <v>STRIKE</v>
      </c>
    </row>
    <row r="1093" spans="12:23" x14ac:dyDescent="0.25">
      <c r="L1093" t="s">
        <v>10155</v>
      </c>
      <c r="M1093" s="10">
        <v>45739.199999999997</v>
      </c>
      <c r="N1093" s="13">
        <v>1.4067304217385966E-4</v>
      </c>
      <c r="O1093" s="13">
        <f>IF(M1093="","",IF(M1093&gt;0,SUM($N$20:N1093)))</f>
        <v>0.93434879638158508</v>
      </c>
      <c r="P1093" s="8" t="e">
        <f>IF(M1093="","",IF(M1093&gt;0,IF(O1093&gt;#REF!,"STRIKE",IF(O1093&lt;#REF!,"GOOD"))))</f>
        <v>#REF!</v>
      </c>
      <c r="S1093" s="8">
        <f t="shared" si="48"/>
        <v>837</v>
      </c>
      <c r="T1093" t="s">
        <v>9087</v>
      </c>
      <c r="U1093" s="10">
        <v>63888.959999999999</v>
      </c>
      <c r="V1093" s="8" t="e">
        <f t="shared" si="49"/>
        <v>#REF!</v>
      </c>
      <c r="W1093" t="str">
        <f t="shared" si="50"/>
        <v>STRIKE</v>
      </c>
    </row>
    <row r="1094" spans="12:23" x14ac:dyDescent="0.25">
      <c r="L1094" t="s">
        <v>7960</v>
      </c>
      <c r="M1094" s="10">
        <v>45681.84</v>
      </c>
      <c r="N1094" s="13">
        <v>1.4049662881947015E-4</v>
      </c>
      <c r="O1094" s="13">
        <f>IF(M1094="","",IF(M1094&gt;0,SUM($N$20:N1094)))</f>
        <v>0.93448929301040451</v>
      </c>
      <c r="P1094" s="8" t="e">
        <f>IF(M1094="","",IF(M1094&gt;0,IF(O1094&gt;#REF!,"STRIKE",IF(O1094&lt;#REF!,"GOOD"))))</f>
        <v>#REF!</v>
      </c>
      <c r="S1094" s="8">
        <f t="shared" si="48"/>
        <v>836</v>
      </c>
      <c r="T1094" t="s">
        <v>6532</v>
      </c>
      <c r="U1094" s="10">
        <v>64148.73</v>
      </c>
      <c r="V1094" s="8" t="e">
        <f t="shared" si="49"/>
        <v>#REF!</v>
      </c>
      <c r="W1094" t="str">
        <f t="shared" si="50"/>
        <v>STRIKE</v>
      </c>
    </row>
    <row r="1095" spans="12:23" x14ac:dyDescent="0.25">
      <c r="L1095" t="s">
        <v>6997</v>
      </c>
      <c r="M1095" s="10">
        <v>45648.24</v>
      </c>
      <c r="N1095" s="13">
        <v>1.4039329045288215E-4</v>
      </c>
      <c r="O1095" s="13">
        <f>IF(M1095="","",IF(M1095&gt;0,SUM($N$20:N1095)))</f>
        <v>0.93462968630085741</v>
      </c>
      <c r="P1095" s="8" t="e">
        <f>IF(M1095="","",IF(M1095&gt;0,IF(O1095&gt;#REF!,"STRIKE",IF(O1095&lt;#REF!,"GOOD"))))</f>
        <v>#REF!</v>
      </c>
      <c r="S1095" s="8">
        <f t="shared" si="48"/>
        <v>835</v>
      </c>
      <c r="T1095" t="s">
        <v>9218</v>
      </c>
      <c r="U1095" s="10">
        <v>64285.440000000002</v>
      </c>
      <c r="V1095" s="8" t="e">
        <f t="shared" si="49"/>
        <v>#REF!</v>
      </c>
      <c r="W1095" t="str">
        <f t="shared" si="50"/>
        <v>STRIKE</v>
      </c>
    </row>
    <row r="1096" spans="12:23" x14ac:dyDescent="0.25">
      <c r="L1096" t="s">
        <v>1173</v>
      </c>
      <c r="M1096" s="10">
        <v>45627.67</v>
      </c>
      <c r="N1096" s="13">
        <v>1.4033002645881326E-4</v>
      </c>
      <c r="O1096" s="13">
        <f>IF(M1096="","",IF(M1096&gt;0,SUM($N$20:N1096)))</f>
        <v>0.93477001632731627</v>
      </c>
      <c r="P1096" s="8" t="e">
        <f>IF(M1096="","",IF(M1096&gt;0,IF(O1096&gt;#REF!,"STRIKE",IF(O1096&lt;#REF!,"GOOD"))))</f>
        <v>#REF!</v>
      </c>
      <c r="S1096" s="8">
        <f t="shared" si="48"/>
        <v>834</v>
      </c>
      <c r="T1096" t="s">
        <v>7428</v>
      </c>
      <c r="U1096" s="10">
        <v>64335.56</v>
      </c>
      <c r="V1096" s="8" t="e">
        <f t="shared" si="49"/>
        <v>#REF!</v>
      </c>
      <c r="W1096" t="str">
        <f t="shared" si="50"/>
        <v>STRIKE</v>
      </c>
    </row>
    <row r="1097" spans="12:23" x14ac:dyDescent="0.25">
      <c r="L1097" t="s">
        <v>8907</v>
      </c>
      <c r="M1097" s="10">
        <v>45624.42</v>
      </c>
      <c r="N1097" s="13">
        <v>1.4032003093228317E-4</v>
      </c>
      <c r="O1097" s="13">
        <f>IF(M1097="","",IF(M1097&gt;0,SUM($N$20:N1097)))</f>
        <v>0.93491033635824849</v>
      </c>
      <c r="P1097" s="8" t="e">
        <f>IF(M1097="","",IF(M1097&gt;0,IF(O1097&gt;#REF!,"STRIKE",IF(O1097&lt;#REF!,"GOOD"))))</f>
        <v>#REF!</v>
      </c>
      <c r="S1097" s="8">
        <f t="shared" si="48"/>
        <v>833</v>
      </c>
      <c r="T1097" t="s">
        <v>6544</v>
      </c>
      <c r="U1097" s="10">
        <v>64439.3</v>
      </c>
      <c r="V1097" s="8" t="e">
        <f t="shared" si="49"/>
        <v>#REF!</v>
      </c>
      <c r="W1097" t="str">
        <f t="shared" si="50"/>
        <v>STRIKE</v>
      </c>
    </row>
    <row r="1098" spans="12:23" x14ac:dyDescent="0.25">
      <c r="L1098" t="s">
        <v>10249</v>
      </c>
      <c r="M1098" s="10">
        <v>45618.48</v>
      </c>
      <c r="N1098" s="13">
        <v>1.4030176218533282E-4</v>
      </c>
      <c r="O1098" s="13">
        <f>IF(M1098="","",IF(M1098&gt;0,SUM($N$20:N1098)))</f>
        <v>0.93505063812043387</v>
      </c>
      <c r="P1098" s="8" t="e">
        <f>IF(M1098="","",IF(M1098&gt;0,IF(O1098&gt;#REF!,"STRIKE",IF(O1098&lt;#REF!,"GOOD"))))</f>
        <v>#REF!</v>
      </c>
      <c r="S1098" s="8">
        <f t="shared" si="48"/>
        <v>832</v>
      </c>
      <c r="T1098" t="s">
        <v>7449</v>
      </c>
      <c r="U1098" s="10">
        <v>64442.74</v>
      </c>
      <c r="V1098" s="8" t="e">
        <f t="shared" si="49"/>
        <v>#REF!</v>
      </c>
      <c r="W1098" t="str">
        <f t="shared" si="50"/>
        <v>STRIKE</v>
      </c>
    </row>
    <row r="1099" spans="12:23" x14ac:dyDescent="0.25">
      <c r="L1099" t="s">
        <v>8792</v>
      </c>
      <c r="M1099" s="10">
        <v>45579.28</v>
      </c>
      <c r="N1099" s="13">
        <v>1.401812007576468E-4</v>
      </c>
      <c r="O1099" s="13">
        <f>IF(M1099="","",IF(M1099&gt;0,SUM($N$20:N1099)))</f>
        <v>0.93519081932119152</v>
      </c>
      <c r="P1099" s="8" t="e">
        <f>IF(M1099="","",IF(M1099&gt;0,IF(O1099&gt;#REF!,"STRIKE",IF(O1099&lt;#REF!,"GOOD"))))</f>
        <v>#REF!</v>
      </c>
      <c r="S1099" s="8">
        <f t="shared" si="48"/>
        <v>831</v>
      </c>
      <c r="T1099" t="s">
        <v>7924</v>
      </c>
      <c r="U1099" s="10">
        <v>64702.32</v>
      </c>
      <c r="V1099" s="8" t="e">
        <f t="shared" si="49"/>
        <v>#REF!</v>
      </c>
      <c r="W1099" t="str">
        <f t="shared" si="50"/>
        <v>STRIKE</v>
      </c>
    </row>
    <row r="1100" spans="12:23" x14ac:dyDescent="0.25">
      <c r="L1100" t="s">
        <v>10728</v>
      </c>
      <c r="M1100" s="10">
        <v>45308.4</v>
      </c>
      <c r="N1100" s="13">
        <v>1.3934809668796357E-4</v>
      </c>
      <c r="O1100" s="13">
        <f>IF(M1100="","",IF(M1100&gt;0,SUM($N$20:N1100)))</f>
        <v>0.93533016741787944</v>
      </c>
      <c r="P1100" s="8" t="e">
        <f>IF(M1100="","",IF(M1100&gt;0,IF(O1100&gt;#REF!,"STRIKE",IF(O1100&lt;#REF!,"GOOD"))))</f>
        <v>#REF!</v>
      </c>
      <c r="S1100" s="8">
        <f t="shared" si="48"/>
        <v>830</v>
      </c>
      <c r="T1100" t="s">
        <v>6403</v>
      </c>
      <c r="U1100" s="10">
        <v>64863.15</v>
      </c>
      <c r="V1100" s="8" t="e">
        <f t="shared" si="49"/>
        <v>#REF!</v>
      </c>
      <c r="W1100" t="str">
        <f t="shared" si="50"/>
        <v>STRIKE</v>
      </c>
    </row>
    <row r="1101" spans="12:23" x14ac:dyDescent="0.25">
      <c r="L1101" t="s">
        <v>8983</v>
      </c>
      <c r="M1101" s="10">
        <v>45272.71</v>
      </c>
      <c r="N1101" s="13">
        <v>1.3923833042893006E-4</v>
      </c>
      <c r="O1101" s="13">
        <f>IF(M1101="","",IF(M1101&gt;0,SUM($N$20:N1101)))</f>
        <v>0.93546940574830839</v>
      </c>
      <c r="P1101" s="8" t="e">
        <f>IF(M1101="","",IF(M1101&gt;0,IF(O1101&gt;#REF!,"STRIKE",IF(O1101&lt;#REF!,"GOOD"))))</f>
        <v>#REF!</v>
      </c>
      <c r="S1101" s="8">
        <f t="shared" si="48"/>
        <v>829</v>
      </c>
      <c r="T1101" t="s">
        <v>7676</v>
      </c>
      <c r="U1101" s="10">
        <v>64890.2</v>
      </c>
      <c r="V1101" s="8" t="e">
        <f t="shared" si="49"/>
        <v>#REF!</v>
      </c>
      <c r="W1101" t="str">
        <f t="shared" si="50"/>
        <v>STRIKE</v>
      </c>
    </row>
    <row r="1102" spans="12:23" x14ac:dyDescent="0.25">
      <c r="L1102" t="s">
        <v>6966</v>
      </c>
      <c r="M1102" s="10">
        <v>45249.48</v>
      </c>
      <c r="N1102" s="13">
        <v>1.3916688548083964E-4</v>
      </c>
      <c r="O1102" s="13">
        <f>IF(M1102="","",IF(M1102&gt;0,SUM($N$20:N1102)))</f>
        <v>0.93560857263378927</v>
      </c>
      <c r="P1102" s="8" t="e">
        <f>IF(M1102="","",IF(M1102&gt;0,IF(O1102&gt;#REF!,"STRIKE",IF(O1102&lt;#REF!,"GOOD"))))</f>
        <v>#REF!</v>
      </c>
      <c r="S1102" s="8">
        <f t="shared" si="48"/>
        <v>828</v>
      </c>
      <c r="T1102" t="s">
        <v>7236</v>
      </c>
      <c r="U1102" s="10">
        <v>65526.54</v>
      </c>
      <c r="V1102" s="8" t="e">
        <f t="shared" si="49"/>
        <v>#REF!</v>
      </c>
      <c r="W1102" t="str">
        <f t="shared" si="50"/>
        <v>STRIKE</v>
      </c>
    </row>
    <row r="1103" spans="12:23" x14ac:dyDescent="0.25">
      <c r="L1103" t="s">
        <v>10335</v>
      </c>
      <c r="M1103" s="10">
        <v>45165.84</v>
      </c>
      <c r="N1103" s="13">
        <v>1.389096467611545E-4</v>
      </c>
      <c r="O1103" s="13">
        <f>IF(M1103="","",IF(M1103&gt;0,SUM($N$20:N1103)))</f>
        <v>0.93574748228055038</v>
      </c>
      <c r="P1103" s="8" t="e">
        <f>IF(M1103="","",IF(M1103&gt;0,IF(O1103&gt;#REF!,"STRIKE",IF(O1103&lt;#REF!,"GOOD"))))</f>
        <v>#REF!</v>
      </c>
      <c r="S1103" s="8">
        <f t="shared" si="48"/>
        <v>827</v>
      </c>
      <c r="T1103" t="s">
        <v>9762</v>
      </c>
      <c r="U1103" s="10">
        <v>65656.800000000003</v>
      </c>
      <c r="V1103" s="8" t="e">
        <f t="shared" si="49"/>
        <v>#REF!</v>
      </c>
      <c r="W1103" t="str">
        <f t="shared" si="50"/>
        <v>STRIKE</v>
      </c>
    </row>
    <row r="1104" spans="12:23" x14ac:dyDescent="0.25">
      <c r="L1104" t="s">
        <v>10158</v>
      </c>
      <c r="M1104" s="10">
        <v>45097.83</v>
      </c>
      <c r="N1104" s="13">
        <v>1.3870047883521257E-4</v>
      </c>
      <c r="O1104" s="13">
        <f>IF(M1104="","",IF(M1104&gt;0,SUM($N$20:N1104)))</f>
        <v>0.93588618275938562</v>
      </c>
      <c r="P1104" s="8" t="e">
        <f>IF(M1104="","",IF(M1104&gt;0,IF(O1104&gt;#REF!,"STRIKE",IF(O1104&lt;#REF!,"GOOD"))))</f>
        <v>#REF!</v>
      </c>
      <c r="S1104" s="8">
        <f t="shared" si="48"/>
        <v>826</v>
      </c>
      <c r="T1104" t="s">
        <v>6573</v>
      </c>
      <c r="U1104" s="10">
        <v>65751.31</v>
      </c>
      <c r="V1104" s="8" t="e">
        <f t="shared" si="49"/>
        <v>#REF!</v>
      </c>
      <c r="W1104" t="str">
        <f t="shared" si="50"/>
        <v>STRIKE</v>
      </c>
    </row>
    <row r="1105" spans="12:23" x14ac:dyDescent="0.25">
      <c r="L1105" t="s">
        <v>7709</v>
      </c>
      <c r="M1105" s="10">
        <v>44909.4</v>
      </c>
      <c r="N1105" s="13">
        <v>1.3812095358473113E-4</v>
      </c>
      <c r="O1105" s="13">
        <f>IF(M1105="","",IF(M1105&gt;0,SUM($N$20:N1105)))</f>
        <v>0.93602430371297041</v>
      </c>
      <c r="P1105" s="8" t="e">
        <f>IF(M1105="","",IF(M1105&gt;0,IF(O1105&gt;#REF!,"STRIKE",IF(O1105&lt;#REF!,"GOOD"))))</f>
        <v>#REF!</v>
      </c>
      <c r="S1105" s="8">
        <f t="shared" si="48"/>
        <v>825</v>
      </c>
      <c r="T1105" t="s">
        <v>8157</v>
      </c>
      <c r="U1105" s="10">
        <v>65836.08</v>
      </c>
      <c r="V1105" s="8" t="e">
        <f t="shared" si="49"/>
        <v>#REF!</v>
      </c>
      <c r="W1105" t="str">
        <f t="shared" si="50"/>
        <v>STRIKE</v>
      </c>
    </row>
    <row r="1106" spans="12:23" x14ac:dyDescent="0.25">
      <c r="L1106" t="s">
        <v>7174</v>
      </c>
      <c r="M1106" s="10">
        <v>44841.51</v>
      </c>
      <c r="N1106" s="13">
        <v>1.3791215472438412E-4</v>
      </c>
      <c r="O1106" s="13">
        <f>IF(M1106="","",IF(M1106&gt;0,SUM($N$20:N1106)))</f>
        <v>0.93616221586769477</v>
      </c>
      <c r="P1106" s="8" t="e">
        <f>IF(M1106="","",IF(M1106&gt;0,IF(O1106&gt;#REF!,"STRIKE",IF(O1106&lt;#REF!,"GOOD"))))</f>
        <v>#REF!</v>
      </c>
      <c r="S1106" s="8">
        <f t="shared" si="48"/>
        <v>824</v>
      </c>
      <c r="T1106" t="s">
        <v>8306</v>
      </c>
      <c r="U1106" s="10">
        <v>66596.5</v>
      </c>
      <c r="V1106" s="8" t="e">
        <f t="shared" si="49"/>
        <v>#REF!</v>
      </c>
      <c r="W1106" t="str">
        <f t="shared" si="50"/>
        <v>STRIKE</v>
      </c>
    </row>
    <row r="1107" spans="12:23" x14ac:dyDescent="0.25">
      <c r="L1107" t="s">
        <v>6514</v>
      </c>
      <c r="M1107" s="10">
        <v>44623.4</v>
      </c>
      <c r="N1107" s="13">
        <v>1.3724134725008328E-4</v>
      </c>
      <c r="O1107" s="13">
        <f>IF(M1107="","",IF(M1107&gt;0,SUM($N$20:N1107)))</f>
        <v>0.9362994572149449</v>
      </c>
      <c r="P1107" s="8" t="e">
        <f>IF(M1107="","",IF(M1107&gt;0,IF(O1107&gt;#REF!,"STRIKE",IF(O1107&lt;#REF!,"GOOD"))))</f>
        <v>#REF!</v>
      </c>
      <c r="S1107" s="8">
        <f t="shared" si="48"/>
        <v>823</v>
      </c>
      <c r="T1107" t="s">
        <v>7067</v>
      </c>
      <c r="U1107" s="10">
        <v>66786.59</v>
      </c>
      <c r="V1107" s="8" t="e">
        <f t="shared" si="49"/>
        <v>#REF!</v>
      </c>
      <c r="W1107" t="str">
        <f t="shared" si="50"/>
        <v>STRIKE</v>
      </c>
    </row>
    <row r="1108" spans="12:23" x14ac:dyDescent="0.25">
      <c r="L1108" t="s">
        <v>7591</v>
      </c>
      <c r="M1108" s="10">
        <v>44564.52</v>
      </c>
      <c r="N1108" s="13">
        <v>1.3706025906482433E-4</v>
      </c>
      <c r="O1108" s="13">
        <f>IF(M1108="","",IF(M1108&gt;0,SUM($N$20:N1108)))</f>
        <v>0.93643651747400969</v>
      </c>
      <c r="P1108" s="8" t="e">
        <f>IF(M1108="","",IF(M1108&gt;0,IF(O1108&gt;#REF!,"STRIKE",IF(O1108&lt;#REF!,"GOOD"))))</f>
        <v>#REF!</v>
      </c>
      <c r="S1108" s="8">
        <f t="shared" ref="S1108:S1171" si="51">IFERROR(_xlfn.RANK.AVG(U1108,$U$20:$U$1048576),"")</f>
        <v>822</v>
      </c>
      <c r="T1108" t="s">
        <v>6671</v>
      </c>
      <c r="U1108" s="10">
        <v>66827.67</v>
      </c>
      <c r="V1108" s="8" t="e">
        <f t="shared" ref="V1108:V1171" si="52">IF(S1108="","",IF(S1108&lt;&gt;"",IF(S1108&gt;$T$16,"STRIKE",IF(S1108&lt;$T$16,"GOOD"))))</f>
        <v>#REF!</v>
      </c>
      <c r="W1108" t="str">
        <f t="shared" ref="W1108:W1171" si="53">IF(S1108="","",IF(S1108&lt;&gt;"",IF(U1108&lt;$U$16,"STRIKE",IF(U1108&gt;=$U$16,"GOOD"))))</f>
        <v>STRIKE</v>
      </c>
    </row>
    <row r="1109" spans="12:23" x14ac:dyDescent="0.25">
      <c r="L1109" t="s">
        <v>8477</v>
      </c>
      <c r="M1109" s="10">
        <v>44558.16</v>
      </c>
      <c r="N1109" s="13">
        <v>1.370406985882916E-4</v>
      </c>
      <c r="O1109" s="13">
        <f>IF(M1109="","",IF(M1109&gt;0,SUM($N$20:N1109)))</f>
        <v>0.93657355817259802</v>
      </c>
      <c r="P1109" s="8" t="e">
        <f>IF(M1109="","",IF(M1109&gt;0,IF(O1109&gt;#REF!,"STRIKE",IF(O1109&lt;#REF!,"GOOD"))))</f>
        <v>#REF!</v>
      </c>
      <c r="S1109" s="8">
        <f t="shared" si="51"/>
        <v>821</v>
      </c>
      <c r="T1109" t="s">
        <v>7997</v>
      </c>
      <c r="U1109" s="10">
        <v>67011.839999999997</v>
      </c>
      <c r="V1109" s="8" t="e">
        <f t="shared" si="52"/>
        <v>#REF!</v>
      </c>
      <c r="W1109" t="str">
        <f t="shared" si="53"/>
        <v>STRIKE</v>
      </c>
    </row>
    <row r="1110" spans="12:23" x14ac:dyDescent="0.25">
      <c r="L1110" t="s">
        <v>8950</v>
      </c>
      <c r="M1110" s="10">
        <v>44519.64</v>
      </c>
      <c r="N1110" s="13">
        <v>1.3692222853231036E-4</v>
      </c>
      <c r="O1110" s="13">
        <f>IF(M1110="","",IF(M1110&gt;0,SUM($N$20:N1110)))</f>
        <v>0.93671048040113036</v>
      </c>
      <c r="P1110" s="8" t="e">
        <f>IF(M1110="","",IF(M1110&gt;0,IF(O1110&gt;#REF!,"STRIKE",IF(O1110&lt;#REF!,"GOOD"))))</f>
        <v>#REF!</v>
      </c>
      <c r="S1110" s="8">
        <f t="shared" si="51"/>
        <v>820</v>
      </c>
      <c r="T1110" t="s">
        <v>7819</v>
      </c>
      <c r="U1110" s="10">
        <v>67036.53</v>
      </c>
      <c r="V1110" s="8" t="e">
        <f t="shared" si="52"/>
        <v>#REF!</v>
      </c>
      <c r="W1110" t="str">
        <f t="shared" si="53"/>
        <v>STRIKE</v>
      </c>
    </row>
    <row r="1111" spans="12:23" x14ac:dyDescent="0.25">
      <c r="L1111" t="s">
        <v>6972</v>
      </c>
      <c r="M1111" s="10">
        <v>44489.5</v>
      </c>
      <c r="N1111" s="13">
        <v>1.3682953155704362E-4</v>
      </c>
      <c r="O1111" s="13">
        <f>IF(M1111="","",IF(M1111&gt;0,SUM($N$20:N1111)))</f>
        <v>0.93684730993268739</v>
      </c>
      <c r="P1111" s="8" t="e">
        <f>IF(M1111="","",IF(M1111&gt;0,IF(O1111&gt;#REF!,"STRIKE",IF(O1111&lt;#REF!,"GOOD"))))</f>
        <v>#REF!</v>
      </c>
      <c r="S1111" s="8">
        <f t="shared" si="51"/>
        <v>819</v>
      </c>
      <c r="T1111" t="s">
        <v>10147</v>
      </c>
      <c r="U1111" s="10">
        <v>67071.12</v>
      </c>
      <c r="V1111" s="8" t="e">
        <f t="shared" si="52"/>
        <v>#REF!</v>
      </c>
      <c r="W1111" t="str">
        <f t="shared" si="53"/>
        <v>STRIKE</v>
      </c>
    </row>
    <row r="1112" spans="12:23" x14ac:dyDescent="0.25">
      <c r="L1112" t="s">
        <v>7934</v>
      </c>
      <c r="M1112" s="10">
        <v>44470.38</v>
      </c>
      <c r="N1112" s="13">
        <v>1.3677072710558045E-4</v>
      </c>
      <c r="O1112" s="13">
        <f>IF(M1112="","",IF(M1112&gt;0,SUM($N$20:N1112)))</f>
        <v>0.93698408065979299</v>
      </c>
      <c r="P1112" s="8" t="e">
        <f>IF(M1112="","",IF(M1112&gt;0,IF(O1112&gt;#REF!,"STRIKE",IF(O1112&lt;#REF!,"GOOD"))))</f>
        <v>#REF!</v>
      </c>
      <c r="S1112" s="8">
        <f t="shared" si="51"/>
        <v>818</v>
      </c>
      <c r="T1112" t="s">
        <v>8005</v>
      </c>
      <c r="U1112" s="10">
        <v>67211.28</v>
      </c>
      <c r="V1112" s="8" t="e">
        <f t="shared" si="52"/>
        <v>#REF!</v>
      </c>
      <c r="W1112" t="str">
        <f t="shared" si="53"/>
        <v>STRIKE</v>
      </c>
    </row>
    <row r="1113" spans="12:23" x14ac:dyDescent="0.25">
      <c r="L1113" t="s">
        <v>6846</v>
      </c>
      <c r="M1113" s="10">
        <v>44456.61</v>
      </c>
      <c r="N1113" s="13">
        <v>1.3672837682855913E-4</v>
      </c>
      <c r="O1113" s="13">
        <f>IF(M1113="","",IF(M1113&gt;0,SUM($N$20:N1113)))</f>
        <v>0.93712080903662154</v>
      </c>
      <c r="P1113" s="8" t="e">
        <f>IF(M1113="","",IF(M1113&gt;0,IF(O1113&gt;#REF!,"STRIKE",IF(O1113&lt;#REF!,"GOOD"))))</f>
        <v>#REF!</v>
      </c>
      <c r="S1113" s="8">
        <f t="shared" si="51"/>
        <v>817</v>
      </c>
      <c r="T1113" t="s">
        <v>7312</v>
      </c>
      <c r="U1113" s="10">
        <v>67525.919999999998</v>
      </c>
      <c r="V1113" s="8" t="e">
        <f t="shared" si="52"/>
        <v>#REF!</v>
      </c>
      <c r="W1113" t="str">
        <f t="shared" si="53"/>
        <v>STRIKE</v>
      </c>
    </row>
    <row r="1114" spans="12:23" x14ac:dyDescent="0.25">
      <c r="L1114" t="s">
        <v>9868</v>
      </c>
      <c r="M1114" s="10">
        <v>44337.23</v>
      </c>
      <c r="N1114" s="13">
        <v>1.3636121807250929E-4</v>
      </c>
      <c r="O1114" s="13">
        <f>IF(M1114="","",IF(M1114&gt;0,SUM($N$20:N1114)))</f>
        <v>0.93725717025469402</v>
      </c>
      <c r="P1114" s="8" t="e">
        <f>IF(M1114="","",IF(M1114&gt;0,IF(O1114&gt;#REF!,"STRIKE",IF(O1114&lt;#REF!,"GOOD"))))</f>
        <v>#REF!</v>
      </c>
      <c r="S1114" s="8">
        <f t="shared" si="51"/>
        <v>816</v>
      </c>
      <c r="T1114" t="s">
        <v>8999</v>
      </c>
      <c r="U1114" s="10">
        <v>67528.070000000007</v>
      </c>
      <c r="V1114" s="8" t="e">
        <f t="shared" si="52"/>
        <v>#REF!</v>
      </c>
      <c r="W1114" t="str">
        <f t="shared" si="53"/>
        <v>STRIKE</v>
      </c>
    </row>
    <row r="1115" spans="12:23" x14ac:dyDescent="0.25">
      <c r="L1115" t="s">
        <v>7862</v>
      </c>
      <c r="M1115" s="10">
        <v>44273.91</v>
      </c>
      <c r="N1115" s="13">
        <v>1.361664744602369E-4</v>
      </c>
      <c r="O1115" s="13">
        <f>IF(M1115="","",IF(M1115&gt;0,SUM($N$20:N1115)))</f>
        <v>0.93739333672915426</v>
      </c>
      <c r="P1115" s="8" t="e">
        <f>IF(M1115="","",IF(M1115&gt;0,IF(O1115&gt;#REF!,"STRIKE",IF(O1115&lt;#REF!,"GOOD"))))</f>
        <v>#REF!</v>
      </c>
      <c r="S1115" s="8">
        <f t="shared" si="51"/>
        <v>815</v>
      </c>
      <c r="T1115" t="s">
        <v>7661</v>
      </c>
      <c r="U1115" s="10">
        <v>67605.42</v>
      </c>
      <c r="V1115" s="8" t="e">
        <f t="shared" si="52"/>
        <v>#REF!</v>
      </c>
      <c r="W1115" t="str">
        <f t="shared" si="53"/>
        <v>STRIKE</v>
      </c>
    </row>
    <row r="1116" spans="12:23" x14ac:dyDescent="0.25">
      <c r="L1116" t="s">
        <v>7589</v>
      </c>
      <c r="M1116" s="10">
        <v>44256.37</v>
      </c>
      <c r="N1116" s="13">
        <v>1.3611252937244066E-4</v>
      </c>
      <c r="O1116" s="13">
        <f>IF(M1116="","",IF(M1116&gt;0,SUM($N$20:N1116)))</f>
        <v>0.93752944925852666</v>
      </c>
      <c r="P1116" s="8" t="e">
        <f>IF(M1116="","",IF(M1116&gt;0,IF(O1116&gt;#REF!,"STRIKE",IF(O1116&lt;#REF!,"GOOD"))))</f>
        <v>#REF!</v>
      </c>
      <c r="S1116" s="8">
        <f t="shared" si="51"/>
        <v>814</v>
      </c>
      <c r="T1116" t="s">
        <v>8664</v>
      </c>
      <c r="U1116" s="10">
        <v>67680.53</v>
      </c>
      <c r="V1116" s="8" t="e">
        <f t="shared" si="52"/>
        <v>#REF!</v>
      </c>
      <c r="W1116" t="str">
        <f t="shared" si="53"/>
        <v>STRIKE</v>
      </c>
    </row>
    <row r="1117" spans="12:23" x14ac:dyDescent="0.25">
      <c r="L1117" t="s">
        <v>7455</v>
      </c>
      <c r="M1117" s="10">
        <v>44231.46</v>
      </c>
      <c r="N1117" s="13">
        <v>1.3603591750602082E-4</v>
      </c>
      <c r="O1117" s="13">
        <f>IF(M1117="","",IF(M1117&gt;0,SUM($N$20:N1117)))</f>
        <v>0.93766548517603265</v>
      </c>
      <c r="P1117" s="8" t="e">
        <f>IF(M1117="","",IF(M1117&gt;0,IF(O1117&gt;#REF!,"STRIKE",IF(O1117&lt;#REF!,"GOOD"))))</f>
        <v>#REF!</v>
      </c>
      <c r="S1117" s="8">
        <f t="shared" si="51"/>
        <v>813</v>
      </c>
      <c r="T1117" t="s">
        <v>6748</v>
      </c>
      <c r="U1117" s="10">
        <v>67694.320000000007</v>
      </c>
      <c r="V1117" s="8" t="e">
        <f t="shared" si="52"/>
        <v>#REF!</v>
      </c>
      <c r="W1117" t="str">
        <f t="shared" si="53"/>
        <v>STRIKE</v>
      </c>
    </row>
    <row r="1118" spans="12:23" x14ac:dyDescent="0.25">
      <c r="L1118" t="s">
        <v>6623</v>
      </c>
      <c r="M1118" s="10">
        <v>44102.44</v>
      </c>
      <c r="N1118" s="13">
        <v>1.3563911048050941E-4</v>
      </c>
      <c r="O1118" s="13">
        <f>IF(M1118="","",IF(M1118&gt;0,SUM($N$20:N1118)))</f>
        <v>0.93780112428651319</v>
      </c>
      <c r="P1118" s="8" t="e">
        <f>IF(M1118="","",IF(M1118&gt;0,IF(O1118&gt;#REF!,"STRIKE",IF(O1118&lt;#REF!,"GOOD"))))</f>
        <v>#REF!</v>
      </c>
      <c r="S1118" s="8">
        <f t="shared" si="51"/>
        <v>812</v>
      </c>
      <c r="T1118" t="s">
        <v>9059</v>
      </c>
      <c r="U1118" s="10">
        <v>67861.73</v>
      </c>
      <c r="V1118" s="8" t="e">
        <f t="shared" si="52"/>
        <v>#REF!</v>
      </c>
      <c r="W1118" t="str">
        <f t="shared" si="53"/>
        <v>STRIKE</v>
      </c>
    </row>
    <row r="1119" spans="12:23" x14ac:dyDescent="0.25">
      <c r="L1119" t="s">
        <v>7849</v>
      </c>
      <c r="M1119" s="10">
        <v>44036.639999999999</v>
      </c>
      <c r="N1119" s="13">
        <v>1.354367395126079E-4</v>
      </c>
      <c r="O1119" s="13">
        <f>IF(M1119="","",IF(M1119&gt;0,SUM($N$20:N1119)))</f>
        <v>0.93793656102602585</v>
      </c>
      <c r="P1119" s="8" t="e">
        <f>IF(M1119="","",IF(M1119&gt;0,IF(O1119&gt;#REF!,"STRIKE",IF(O1119&lt;#REF!,"GOOD"))))</f>
        <v>#REF!</v>
      </c>
      <c r="S1119" s="8">
        <f t="shared" si="51"/>
        <v>811</v>
      </c>
      <c r="T1119" t="s">
        <v>6589</v>
      </c>
      <c r="U1119" s="10">
        <v>67863.86</v>
      </c>
      <c r="V1119" s="8" t="e">
        <f t="shared" si="52"/>
        <v>#REF!</v>
      </c>
      <c r="W1119" t="str">
        <f t="shared" si="53"/>
        <v>STRIKE</v>
      </c>
    </row>
    <row r="1120" spans="12:23" x14ac:dyDescent="0.25">
      <c r="L1120" t="s">
        <v>6931</v>
      </c>
      <c r="M1120" s="10">
        <v>43993.4</v>
      </c>
      <c r="N1120" s="13">
        <v>1.3530375287655835E-4</v>
      </c>
      <c r="O1120" s="13">
        <f>IF(M1120="","",IF(M1120&gt;0,SUM($N$20:N1120)))</f>
        <v>0.93807186477890236</v>
      </c>
      <c r="P1120" s="8" t="e">
        <f>IF(M1120="","",IF(M1120&gt;0,IF(O1120&gt;#REF!,"STRIKE",IF(O1120&lt;#REF!,"GOOD"))))</f>
        <v>#REF!</v>
      </c>
      <c r="S1120" s="8">
        <f t="shared" si="51"/>
        <v>810</v>
      </c>
      <c r="T1120" t="s">
        <v>8147</v>
      </c>
      <c r="U1120" s="10">
        <v>68016.58</v>
      </c>
      <c r="V1120" s="8" t="e">
        <f t="shared" si="52"/>
        <v>#REF!</v>
      </c>
      <c r="W1120" t="str">
        <f t="shared" si="53"/>
        <v>STRIKE</v>
      </c>
    </row>
    <row r="1121" spans="12:23" x14ac:dyDescent="0.25">
      <c r="L1121" t="s">
        <v>10025</v>
      </c>
      <c r="M1121" s="10">
        <v>43991.82</v>
      </c>
      <c r="N1121" s="13">
        <v>1.3529889351289142E-4</v>
      </c>
      <c r="O1121" s="13">
        <f>IF(M1121="","",IF(M1121&gt;0,SUM($N$20:N1121)))</f>
        <v>0.9382071636724153</v>
      </c>
      <c r="P1121" s="8" t="e">
        <f>IF(M1121="","",IF(M1121&gt;0,IF(O1121&gt;#REF!,"STRIKE",IF(O1121&lt;#REF!,"GOOD"))))</f>
        <v>#REF!</v>
      </c>
      <c r="S1121" s="8">
        <f t="shared" si="51"/>
        <v>809</v>
      </c>
      <c r="T1121" t="s">
        <v>9277</v>
      </c>
      <c r="U1121" s="10">
        <v>68062.2</v>
      </c>
      <c r="V1121" s="8" t="e">
        <f t="shared" si="52"/>
        <v>#REF!</v>
      </c>
      <c r="W1121" t="str">
        <f t="shared" si="53"/>
        <v>STRIKE</v>
      </c>
    </row>
    <row r="1122" spans="12:23" x14ac:dyDescent="0.25">
      <c r="L1122" t="s">
        <v>7093</v>
      </c>
      <c r="M1122" s="10">
        <v>43973.3</v>
      </c>
      <c r="N1122" s="13">
        <v>1.3524193438940304E-4</v>
      </c>
      <c r="O1122" s="13">
        <f>IF(M1122="","",IF(M1122&gt;0,SUM($N$20:N1122)))</f>
        <v>0.93834240560680471</v>
      </c>
      <c r="P1122" s="8" t="e">
        <f>IF(M1122="","",IF(M1122&gt;0,IF(O1122&gt;#REF!,"STRIKE",IF(O1122&lt;#REF!,"GOOD"))))</f>
        <v>#REF!</v>
      </c>
      <c r="S1122" s="8">
        <f t="shared" si="51"/>
        <v>808</v>
      </c>
      <c r="T1122" t="s">
        <v>8830</v>
      </c>
      <c r="U1122" s="10">
        <v>68257.59</v>
      </c>
      <c r="V1122" s="8" t="e">
        <f t="shared" si="52"/>
        <v>#REF!</v>
      </c>
      <c r="W1122" t="str">
        <f t="shared" si="53"/>
        <v>STRIKE</v>
      </c>
    </row>
    <row r="1123" spans="12:23" x14ac:dyDescent="0.25">
      <c r="L1123" t="s">
        <v>6891</v>
      </c>
      <c r="M1123" s="10">
        <v>43841.9</v>
      </c>
      <c r="N1123" s="13">
        <v>1.3483780756292499E-4</v>
      </c>
      <c r="O1123" s="13">
        <f>IF(M1123="","",IF(M1123&gt;0,SUM($N$20:N1123)))</f>
        <v>0.93847724341436767</v>
      </c>
      <c r="P1123" s="8" t="e">
        <f>IF(M1123="","",IF(M1123&gt;0,IF(O1123&gt;#REF!,"STRIKE",IF(O1123&lt;#REF!,"GOOD"))))</f>
        <v>#REF!</v>
      </c>
      <c r="S1123" s="8">
        <f t="shared" si="51"/>
        <v>807</v>
      </c>
      <c r="T1123" t="s">
        <v>9194</v>
      </c>
      <c r="U1123" s="10">
        <v>68480.639999999999</v>
      </c>
      <c r="V1123" s="8" t="e">
        <f t="shared" si="52"/>
        <v>#REF!</v>
      </c>
      <c r="W1123" t="str">
        <f t="shared" si="53"/>
        <v>STRIKE</v>
      </c>
    </row>
    <row r="1124" spans="12:23" x14ac:dyDescent="0.25">
      <c r="L1124" t="s">
        <v>10203</v>
      </c>
      <c r="M1124" s="10">
        <v>43835.37</v>
      </c>
      <c r="N1124" s="13">
        <v>1.3481772424346608E-4</v>
      </c>
      <c r="O1124" s="13">
        <f>IF(M1124="","",IF(M1124&gt;0,SUM($N$20:N1124)))</f>
        <v>0.93861206113861118</v>
      </c>
      <c r="P1124" s="8" t="e">
        <f>IF(M1124="","",IF(M1124&gt;0,IF(O1124&gt;#REF!,"STRIKE",IF(O1124&lt;#REF!,"GOOD"))))</f>
        <v>#REF!</v>
      </c>
      <c r="S1124" s="8">
        <f t="shared" si="51"/>
        <v>806</v>
      </c>
      <c r="T1124" t="s">
        <v>9679</v>
      </c>
      <c r="U1124" s="10">
        <v>68609.919999999998</v>
      </c>
      <c r="V1124" s="8" t="e">
        <f t="shared" si="52"/>
        <v>#REF!</v>
      </c>
      <c r="W1124" t="str">
        <f t="shared" si="53"/>
        <v>STRIKE</v>
      </c>
    </row>
    <row r="1125" spans="12:23" x14ac:dyDescent="0.25">
      <c r="L1125" t="s">
        <v>7623</v>
      </c>
      <c r="M1125" s="10">
        <v>43781.13</v>
      </c>
      <c r="N1125" s="13">
        <v>1.3465090659454544E-4</v>
      </c>
      <c r="O1125" s="13">
        <f>IF(M1125="","",IF(M1125&gt;0,SUM($N$20:N1125)))</f>
        <v>0.93874671204520577</v>
      </c>
      <c r="P1125" s="8" t="e">
        <f>IF(M1125="","",IF(M1125&gt;0,IF(O1125&gt;#REF!,"STRIKE",IF(O1125&lt;#REF!,"GOOD"))))</f>
        <v>#REF!</v>
      </c>
      <c r="S1125" s="8">
        <f t="shared" si="51"/>
        <v>805</v>
      </c>
      <c r="T1125" t="s">
        <v>9027</v>
      </c>
      <c r="U1125" s="10">
        <v>68702.679999999993</v>
      </c>
      <c r="V1125" s="8" t="e">
        <f t="shared" si="52"/>
        <v>#REF!</v>
      </c>
      <c r="W1125" t="str">
        <f t="shared" si="53"/>
        <v>STRIKE</v>
      </c>
    </row>
    <row r="1126" spans="12:23" x14ac:dyDescent="0.25">
      <c r="L1126" t="s">
        <v>9714</v>
      </c>
      <c r="M1126" s="10">
        <v>43779.1</v>
      </c>
      <c r="N1126" s="13">
        <v>1.346446632348974E-4</v>
      </c>
      <c r="O1126" s="13">
        <f>IF(M1126="","",IF(M1126&gt;0,SUM($N$20:N1126)))</f>
        <v>0.93888135670844064</v>
      </c>
      <c r="P1126" s="8" t="e">
        <f>IF(M1126="","",IF(M1126&gt;0,IF(O1126&gt;#REF!,"STRIKE",IF(O1126&lt;#REF!,"GOOD"))))</f>
        <v>#REF!</v>
      </c>
      <c r="S1126" s="8">
        <f t="shared" si="51"/>
        <v>804</v>
      </c>
      <c r="T1126" t="s">
        <v>7162</v>
      </c>
      <c r="U1126" s="10">
        <v>68830.320000000007</v>
      </c>
      <c r="V1126" s="8" t="e">
        <f t="shared" si="52"/>
        <v>#REF!</v>
      </c>
      <c r="W1126" t="str">
        <f t="shared" si="53"/>
        <v>STRIKE</v>
      </c>
    </row>
    <row r="1127" spans="12:23" x14ac:dyDescent="0.25">
      <c r="L1127" t="s">
        <v>9634</v>
      </c>
      <c r="M1127" s="10">
        <v>43776.12</v>
      </c>
      <c r="N1127" s="13">
        <v>1.3463549810595598E-4</v>
      </c>
      <c r="O1127" s="13">
        <f>IF(M1127="","",IF(M1127&gt;0,SUM($N$20:N1127)))</f>
        <v>0.93901599220654663</v>
      </c>
      <c r="P1127" s="8" t="e">
        <f>IF(M1127="","",IF(M1127&gt;0,IF(O1127&gt;#REF!,"STRIKE",IF(O1127&lt;#REF!,"GOOD"))))</f>
        <v>#REF!</v>
      </c>
      <c r="S1127" s="8">
        <f t="shared" si="51"/>
        <v>803</v>
      </c>
      <c r="T1127" t="s">
        <v>10510</v>
      </c>
      <c r="U1127" s="10">
        <v>68859.09</v>
      </c>
      <c r="V1127" s="8" t="e">
        <f t="shared" si="52"/>
        <v>#REF!</v>
      </c>
      <c r="W1127" t="str">
        <f t="shared" si="53"/>
        <v>STRIKE</v>
      </c>
    </row>
    <row r="1128" spans="12:23" x14ac:dyDescent="0.25">
      <c r="L1128" t="s">
        <v>7520</v>
      </c>
      <c r="M1128" s="10">
        <v>43663.14</v>
      </c>
      <c r="N1128" s="13">
        <v>1.3428802284830383E-4</v>
      </c>
      <c r="O1128" s="13">
        <f>IF(M1128="","",IF(M1128&gt;0,SUM($N$20:N1128)))</f>
        <v>0.93915028022939495</v>
      </c>
      <c r="P1128" s="8" t="e">
        <f>IF(M1128="","",IF(M1128&gt;0,IF(O1128&gt;#REF!,"STRIKE",IF(O1128&lt;#REF!,"GOOD"))))</f>
        <v>#REF!</v>
      </c>
      <c r="S1128" s="8">
        <f t="shared" si="51"/>
        <v>802</v>
      </c>
      <c r="T1128" t="s">
        <v>8153</v>
      </c>
      <c r="U1128" s="10">
        <v>68962.960000000006</v>
      </c>
      <c r="V1128" s="8" t="e">
        <f t="shared" si="52"/>
        <v>#REF!</v>
      </c>
      <c r="W1128" t="str">
        <f t="shared" si="53"/>
        <v>STRIKE</v>
      </c>
    </row>
    <row r="1129" spans="12:23" x14ac:dyDescent="0.25">
      <c r="L1129" t="s">
        <v>9682</v>
      </c>
      <c r="M1129" s="10">
        <v>43662.84</v>
      </c>
      <c r="N1129" s="13">
        <v>1.3428710018431643E-4</v>
      </c>
      <c r="O1129" s="13">
        <f>IF(M1129="","",IF(M1129&gt;0,SUM($N$20:N1129)))</f>
        <v>0.93928456732957932</v>
      </c>
      <c r="P1129" s="8" t="e">
        <f>IF(M1129="","",IF(M1129&gt;0,IF(O1129&gt;#REF!,"STRIKE",IF(O1129&lt;#REF!,"GOOD"))))</f>
        <v>#REF!</v>
      </c>
      <c r="S1129" s="8">
        <f t="shared" si="51"/>
        <v>801</v>
      </c>
      <c r="T1129" t="s">
        <v>6858</v>
      </c>
      <c r="U1129" s="10">
        <v>69125.66</v>
      </c>
      <c r="V1129" s="8" t="e">
        <f t="shared" si="52"/>
        <v>#REF!</v>
      </c>
      <c r="W1129" t="str">
        <f t="shared" si="53"/>
        <v>STRIKE</v>
      </c>
    </row>
    <row r="1130" spans="12:23" x14ac:dyDescent="0.25">
      <c r="L1130" t="s">
        <v>8768</v>
      </c>
      <c r="M1130" s="10">
        <v>43650</v>
      </c>
      <c r="N1130" s="13">
        <v>1.3424761016565603E-4</v>
      </c>
      <c r="O1130" s="13">
        <f>IF(M1130="","",IF(M1130&gt;0,SUM($N$20:N1130)))</f>
        <v>0.93941881493974499</v>
      </c>
      <c r="P1130" s="8" t="e">
        <f>IF(M1130="","",IF(M1130&gt;0,IF(O1130&gt;#REF!,"STRIKE",IF(O1130&lt;#REF!,"GOOD"))))</f>
        <v>#REF!</v>
      </c>
      <c r="S1130" s="8">
        <f t="shared" si="51"/>
        <v>800</v>
      </c>
      <c r="T1130" t="s">
        <v>8682</v>
      </c>
      <c r="U1130" s="10">
        <v>69185.61</v>
      </c>
      <c r="V1130" s="8" t="e">
        <f t="shared" si="52"/>
        <v>#REF!</v>
      </c>
      <c r="W1130" t="str">
        <f t="shared" si="53"/>
        <v>STRIKE</v>
      </c>
    </row>
    <row r="1131" spans="12:23" x14ac:dyDescent="0.25">
      <c r="L1131" t="s">
        <v>6948</v>
      </c>
      <c r="M1131" s="10">
        <v>43614.54</v>
      </c>
      <c r="N1131" s="13">
        <v>1.341385512823462E-4</v>
      </c>
      <c r="O1131" s="13">
        <f>IF(M1131="","",IF(M1131&gt;0,SUM($N$20:N1131)))</f>
        <v>0.9395529534910273</v>
      </c>
      <c r="P1131" s="8" t="e">
        <f>IF(M1131="","",IF(M1131&gt;0,IF(O1131&gt;#REF!,"STRIKE",IF(O1131&lt;#REF!,"GOOD"))))</f>
        <v>#REF!</v>
      </c>
      <c r="S1131" s="8">
        <f t="shared" si="51"/>
        <v>799</v>
      </c>
      <c r="T1131" t="s">
        <v>6986</v>
      </c>
      <c r="U1131" s="10">
        <v>69281.36</v>
      </c>
      <c r="V1131" s="8" t="e">
        <f t="shared" si="52"/>
        <v>#REF!</v>
      </c>
      <c r="W1131" t="str">
        <f t="shared" si="53"/>
        <v>STRIKE</v>
      </c>
    </row>
    <row r="1132" spans="12:23" x14ac:dyDescent="0.25">
      <c r="L1132" t="s">
        <v>7184</v>
      </c>
      <c r="M1132" s="10">
        <v>43481.52</v>
      </c>
      <c r="N1132" s="13">
        <v>1.3372944207033622E-4</v>
      </c>
      <c r="O1132" s="13">
        <f>IF(M1132="","",IF(M1132&gt;0,SUM($N$20:N1132)))</f>
        <v>0.93968668293309765</v>
      </c>
      <c r="P1132" s="8" t="e">
        <f>IF(M1132="","",IF(M1132&gt;0,IF(O1132&gt;#REF!,"STRIKE",IF(O1132&lt;#REF!,"GOOD"))))</f>
        <v>#REF!</v>
      </c>
      <c r="S1132" s="8">
        <f t="shared" si="51"/>
        <v>798</v>
      </c>
      <c r="T1132" t="s">
        <v>8265</v>
      </c>
      <c r="U1132" s="10">
        <v>69403.98</v>
      </c>
      <c r="V1132" s="8" t="e">
        <f t="shared" si="52"/>
        <v>#REF!</v>
      </c>
      <c r="W1132" t="str">
        <f t="shared" si="53"/>
        <v>STRIKE</v>
      </c>
    </row>
    <row r="1133" spans="12:23" x14ac:dyDescent="0.25">
      <c r="L1133" t="s">
        <v>7476</v>
      </c>
      <c r="M1133" s="10">
        <v>43461.96</v>
      </c>
      <c r="N1133" s="13">
        <v>1.3366928437835821E-4</v>
      </c>
      <c r="O1133" s="13">
        <f>IF(M1133="","",IF(M1133&gt;0,SUM($N$20:N1133)))</f>
        <v>0.93982035221747606</v>
      </c>
      <c r="P1133" s="8" t="e">
        <f>IF(M1133="","",IF(M1133&gt;0,IF(O1133&gt;#REF!,"STRIKE",IF(O1133&lt;#REF!,"GOOD"))))</f>
        <v>#REF!</v>
      </c>
      <c r="S1133" s="8">
        <f t="shared" si="51"/>
        <v>797</v>
      </c>
      <c r="T1133" t="s">
        <v>9726</v>
      </c>
      <c r="U1133" s="10">
        <v>69528.679999999993</v>
      </c>
      <c r="V1133" s="8" t="e">
        <f t="shared" si="52"/>
        <v>#REF!</v>
      </c>
      <c r="W1133" t="str">
        <f t="shared" si="53"/>
        <v>STRIKE</v>
      </c>
    </row>
    <row r="1134" spans="12:23" x14ac:dyDescent="0.25">
      <c r="L1134" t="s">
        <v>9344</v>
      </c>
      <c r="M1134" s="10">
        <v>43431.24</v>
      </c>
      <c r="N1134" s="13">
        <v>1.3357480358604918E-4</v>
      </c>
      <c r="O1134" s="13">
        <f>IF(M1134="","",IF(M1134&gt;0,SUM($N$20:N1134)))</f>
        <v>0.93995392702106206</v>
      </c>
      <c r="P1134" s="8" t="e">
        <f>IF(M1134="","",IF(M1134&gt;0,IF(O1134&gt;#REF!,"STRIKE",IF(O1134&lt;#REF!,"GOOD"))))</f>
        <v>#REF!</v>
      </c>
      <c r="S1134" s="8">
        <f t="shared" si="51"/>
        <v>796</v>
      </c>
      <c r="T1134" t="s">
        <v>10519</v>
      </c>
      <c r="U1134" s="10">
        <v>69784.55</v>
      </c>
      <c r="V1134" s="8" t="e">
        <f t="shared" si="52"/>
        <v>#REF!</v>
      </c>
      <c r="W1134" t="str">
        <f t="shared" si="53"/>
        <v>STRIKE</v>
      </c>
    </row>
    <row r="1135" spans="12:23" x14ac:dyDescent="0.25">
      <c r="L1135" t="s">
        <v>7300</v>
      </c>
      <c r="M1135" s="10">
        <v>43411.74</v>
      </c>
      <c r="N1135" s="13">
        <v>1.3351483042686865E-4</v>
      </c>
      <c r="O1135" s="13">
        <f>IF(M1135="","",IF(M1135&gt;0,SUM($N$20:N1135)))</f>
        <v>0.94008744185148896</v>
      </c>
      <c r="P1135" s="8" t="e">
        <f>IF(M1135="","",IF(M1135&gt;0,IF(O1135&gt;#REF!,"STRIKE",IF(O1135&lt;#REF!,"GOOD"))))</f>
        <v>#REF!</v>
      </c>
      <c r="S1135" s="8">
        <f t="shared" si="51"/>
        <v>795</v>
      </c>
      <c r="T1135" t="s">
        <v>7079</v>
      </c>
      <c r="U1135" s="10">
        <v>69800.639999999999</v>
      </c>
      <c r="V1135" s="8" t="e">
        <f t="shared" si="52"/>
        <v>#REF!</v>
      </c>
      <c r="W1135" t="str">
        <f t="shared" si="53"/>
        <v>STRIKE</v>
      </c>
    </row>
    <row r="1136" spans="12:23" x14ac:dyDescent="0.25">
      <c r="L1136" t="s">
        <v>6901</v>
      </c>
      <c r="M1136" s="10">
        <v>43360.61</v>
      </c>
      <c r="N1136" s="13">
        <v>1.3335757772795067E-4</v>
      </c>
      <c r="O1136" s="13">
        <f>IF(M1136="","",IF(M1136&gt;0,SUM($N$20:N1136)))</f>
        <v>0.94022079942921688</v>
      </c>
      <c r="P1136" s="8" t="e">
        <f>IF(M1136="","",IF(M1136&gt;0,IF(O1136&gt;#REF!,"STRIKE",IF(O1136&lt;#REF!,"GOOD"))))</f>
        <v>#REF!</v>
      </c>
      <c r="S1136" s="8">
        <f t="shared" si="51"/>
        <v>794</v>
      </c>
      <c r="T1136" t="s">
        <v>9371</v>
      </c>
      <c r="U1136" s="10">
        <v>69962.55</v>
      </c>
      <c r="V1136" s="8" t="e">
        <f t="shared" si="52"/>
        <v>#REF!</v>
      </c>
      <c r="W1136" t="str">
        <f t="shared" si="53"/>
        <v>STRIKE</v>
      </c>
    </row>
    <row r="1137" spans="12:23" x14ac:dyDescent="0.25">
      <c r="L1137" t="s">
        <v>8812</v>
      </c>
      <c r="M1137" s="10">
        <v>43288.08</v>
      </c>
      <c r="N1137" s="13">
        <v>1.3313450833126535E-4</v>
      </c>
      <c r="O1137" s="13">
        <f>IF(M1137="","",IF(M1137&gt;0,SUM($N$20:N1137)))</f>
        <v>0.94035393393754818</v>
      </c>
      <c r="P1137" s="8" t="e">
        <f>IF(M1137="","",IF(M1137&gt;0,IF(O1137&gt;#REF!,"STRIKE",IF(O1137&lt;#REF!,"GOOD"))))</f>
        <v>#REF!</v>
      </c>
      <c r="S1137" s="8">
        <f t="shared" si="51"/>
        <v>793</v>
      </c>
      <c r="T1137" t="s">
        <v>6887</v>
      </c>
      <c r="U1137" s="10">
        <v>70436.800000000003</v>
      </c>
      <c r="V1137" s="8" t="e">
        <f t="shared" si="52"/>
        <v>#REF!</v>
      </c>
      <c r="W1137" t="str">
        <f t="shared" si="53"/>
        <v>STRIKE</v>
      </c>
    </row>
    <row r="1138" spans="12:23" x14ac:dyDescent="0.25">
      <c r="L1138" t="s">
        <v>8217</v>
      </c>
      <c r="M1138" s="10">
        <v>42907.19</v>
      </c>
      <c r="N1138" s="13">
        <v>1.3196306337740515E-4</v>
      </c>
      <c r="O1138" s="13">
        <f>IF(M1138="","",IF(M1138&gt;0,SUM($N$20:N1138)))</f>
        <v>0.94048589700092555</v>
      </c>
      <c r="P1138" s="8" t="e">
        <f>IF(M1138="","",IF(M1138&gt;0,IF(O1138&gt;#REF!,"STRIKE",IF(O1138&lt;#REF!,"GOOD"))))</f>
        <v>#REF!</v>
      </c>
      <c r="S1138" s="8">
        <f t="shared" si="51"/>
        <v>792</v>
      </c>
      <c r="T1138" t="s">
        <v>7035</v>
      </c>
      <c r="U1138" s="10">
        <v>70440</v>
      </c>
      <c r="V1138" s="8" t="e">
        <f t="shared" si="52"/>
        <v>#REF!</v>
      </c>
      <c r="W1138" t="str">
        <f t="shared" si="53"/>
        <v>STRIKE</v>
      </c>
    </row>
    <row r="1139" spans="12:23" x14ac:dyDescent="0.25">
      <c r="L1139" t="s">
        <v>8601</v>
      </c>
      <c r="M1139" s="10">
        <v>42813.599999999999</v>
      </c>
      <c r="N1139" s="13">
        <v>1.3167522296880484E-4</v>
      </c>
      <c r="O1139" s="13">
        <f>IF(M1139="","",IF(M1139&gt;0,SUM($N$20:N1139)))</f>
        <v>0.9406175722238943</v>
      </c>
      <c r="P1139" s="8" t="e">
        <f>IF(M1139="","",IF(M1139&gt;0,IF(O1139&gt;#REF!,"STRIKE",IF(O1139&lt;#REF!,"GOOD"))))</f>
        <v>#REF!</v>
      </c>
      <c r="S1139" s="8">
        <f t="shared" si="51"/>
        <v>791</v>
      </c>
      <c r="T1139" t="s">
        <v>7302</v>
      </c>
      <c r="U1139" s="10">
        <v>70545.600000000006</v>
      </c>
      <c r="V1139" s="8" t="e">
        <f t="shared" si="52"/>
        <v>#REF!</v>
      </c>
      <c r="W1139" t="str">
        <f t="shared" si="53"/>
        <v>STRIKE</v>
      </c>
    </row>
    <row r="1140" spans="12:23" x14ac:dyDescent="0.25">
      <c r="L1140" t="s">
        <v>7940</v>
      </c>
      <c r="M1140" s="10">
        <v>42810.77</v>
      </c>
      <c r="N1140" s="13">
        <v>1.316665191718571E-4</v>
      </c>
      <c r="O1140" s="13">
        <f>IF(M1140="","",IF(M1140&gt;0,SUM($N$20:N1140)))</f>
        <v>0.94074923874306615</v>
      </c>
      <c r="P1140" s="8" t="e">
        <f>IF(M1140="","",IF(M1140&gt;0,IF(O1140&gt;#REF!,"STRIKE",IF(O1140&lt;#REF!,"GOOD"))))</f>
        <v>#REF!</v>
      </c>
      <c r="S1140" s="8">
        <f t="shared" si="51"/>
        <v>790</v>
      </c>
      <c r="T1140" t="s">
        <v>8332</v>
      </c>
      <c r="U1140" s="10">
        <v>70549.84</v>
      </c>
      <c r="V1140" s="8" t="e">
        <f t="shared" si="52"/>
        <v>#REF!</v>
      </c>
      <c r="W1140" t="str">
        <f t="shared" si="53"/>
        <v>STRIKE</v>
      </c>
    </row>
    <row r="1141" spans="12:23" x14ac:dyDescent="0.25">
      <c r="L1141" t="s">
        <v>8527</v>
      </c>
      <c r="M1141" s="10">
        <v>42670.68</v>
      </c>
      <c r="N1141" s="13">
        <v>1.3123566584521089E-4</v>
      </c>
      <c r="O1141" s="13">
        <f>IF(M1141="","",IF(M1141&gt;0,SUM($N$20:N1141)))</f>
        <v>0.94088047440891132</v>
      </c>
      <c r="P1141" s="8" t="e">
        <f>IF(M1141="","",IF(M1141&gt;0,IF(O1141&gt;#REF!,"STRIKE",IF(O1141&lt;#REF!,"GOOD"))))</f>
        <v>#REF!</v>
      </c>
      <c r="S1141" s="8">
        <f t="shared" si="51"/>
        <v>789</v>
      </c>
      <c r="T1141" t="s">
        <v>7912</v>
      </c>
      <c r="U1141" s="10">
        <v>70589.070000000007</v>
      </c>
      <c r="V1141" s="8" t="e">
        <f t="shared" si="52"/>
        <v>#REF!</v>
      </c>
      <c r="W1141" t="str">
        <f t="shared" si="53"/>
        <v>STRIKE</v>
      </c>
    </row>
    <row r="1142" spans="12:23" x14ac:dyDescent="0.25">
      <c r="L1142" t="s">
        <v>9271</v>
      </c>
      <c r="M1142" s="10">
        <v>42582.45</v>
      </c>
      <c r="N1142" s="13">
        <v>1.3096431036651866E-4</v>
      </c>
      <c r="O1142" s="13">
        <f>IF(M1142="","",IF(M1142&gt;0,SUM($N$20:N1142)))</f>
        <v>0.94101143871927784</v>
      </c>
      <c r="P1142" s="8" t="e">
        <f>IF(M1142="","",IF(M1142&gt;0,IF(O1142&gt;#REF!,"STRIKE",IF(O1142&lt;#REF!,"GOOD"))))</f>
        <v>#REF!</v>
      </c>
      <c r="S1142" s="8">
        <f t="shared" si="51"/>
        <v>788</v>
      </c>
      <c r="T1142" t="s">
        <v>8456</v>
      </c>
      <c r="U1142" s="10">
        <v>71040</v>
      </c>
      <c r="V1142" s="8" t="e">
        <f t="shared" si="52"/>
        <v>#REF!</v>
      </c>
      <c r="W1142" t="str">
        <f t="shared" si="53"/>
        <v>STRIKE</v>
      </c>
    </row>
    <row r="1143" spans="12:23" x14ac:dyDescent="0.25">
      <c r="L1143" t="s">
        <v>7322</v>
      </c>
      <c r="M1143" s="10">
        <v>42419</v>
      </c>
      <c r="N1143" s="13">
        <v>1.3046161227072081E-4</v>
      </c>
      <c r="O1143" s="13">
        <f>IF(M1143="","",IF(M1143&gt;0,SUM($N$20:N1143)))</f>
        <v>0.94114190033154854</v>
      </c>
      <c r="P1143" s="8" t="e">
        <f>IF(M1143="","",IF(M1143&gt;0,IF(O1143&gt;#REF!,"STRIKE",IF(O1143&lt;#REF!,"GOOD"))))</f>
        <v>#REF!</v>
      </c>
      <c r="S1143" s="8">
        <f t="shared" si="51"/>
        <v>787</v>
      </c>
      <c r="T1143" t="s">
        <v>7286</v>
      </c>
      <c r="U1143" s="10">
        <v>71299.7</v>
      </c>
      <c r="V1143" s="8" t="e">
        <f t="shared" si="52"/>
        <v>#REF!</v>
      </c>
      <c r="W1143" t="str">
        <f t="shared" si="53"/>
        <v>STRIKE</v>
      </c>
    </row>
    <row r="1144" spans="12:23" x14ac:dyDescent="0.25">
      <c r="L1144" t="s">
        <v>10022</v>
      </c>
      <c r="M1144" s="10">
        <v>42390.9</v>
      </c>
      <c r="N1144" s="13">
        <v>1.3037518941056835E-4</v>
      </c>
      <c r="O1144" s="13">
        <f>IF(M1144="","",IF(M1144&gt;0,SUM($N$20:N1144)))</f>
        <v>0.94127227552095916</v>
      </c>
      <c r="P1144" s="8" t="e">
        <f>IF(M1144="","",IF(M1144&gt;0,IF(O1144&gt;#REF!,"STRIKE",IF(O1144&lt;#REF!,"GOOD"))))</f>
        <v>#REF!</v>
      </c>
      <c r="S1144" s="8">
        <f t="shared" si="51"/>
        <v>786</v>
      </c>
      <c r="T1144" t="s">
        <v>1215</v>
      </c>
      <c r="U1144" s="10">
        <v>71315.289999999994</v>
      </c>
      <c r="V1144" s="8" t="e">
        <f t="shared" si="52"/>
        <v>#REF!</v>
      </c>
      <c r="W1144" t="str">
        <f t="shared" si="53"/>
        <v>STRIKE</v>
      </c>
    </row>
    <row r="1145" spans="12:23" x14ac:dyDescent="0.25">
      <c r="L1145" t="s">
        <v>8471</v>
      </c>
      <c r="M1145" s="10">
        <v>42390</v>
      </c>
      <c r="N1145" s="13">
        <v>1.3037242141860617E-4</v>
      </c>
      <c r="O1145" s="13">
        <f>IF(M1145="","",IF(M1145&gt;0,SUM($N$20:N1145)))</f>
        <v>0.94140264794237771</v>
      </c>
      <c r="P1145" s="8" t="e">
        <f>IF(M1145="","",IF(M1145&gt;0,IF(O1145&gt;#REF!,"STRIKE",IF(O1145&lt;#REF!,"GOOD"))))</f>
        <v>#REF!</v>
      </c>
      <c r="S1145" s="8">
        <f t="shared" si="51"/>
        <v>785</v>
      </c>
      <c r="T1145" t="s">
        <v>7144</v>
      </c>
      <c r="U1145" s="10">
        <v>71327.7</v>
      </c>
      <c r="V1145" s="8" t="e">
        <f t="shared" si="52"/>
        <v>#REF!</v>
      </c>
      <c r="W1145" t="str">
        <f t="shared" si="53"/>
        <v>STRIKE</v>
      </c>
    </row>
    <row r="1146" spans="12:23" x14ac:dyDescent="0.25">
      <c r="L1146" t="s">
        <v>7910</v>
      </c>
      <c r="M1146" s="10">
        <v>42248.800000000003</v>
      </c>
      <c r="N1146" s="13">
        <v>1.2993815423520663E-4</v>
      </c>
      <c r="O1146" s="13">
        <f>IF(M1146="","",IF(M1146&gt;0,SUM($N$20:N1146)))</f>
        <v>0.94153258609661294</v>
      </c>
      <c r="P1146" s="8" t="e">
        <f>IF(M1146="","",IF(M1146&gt;0,IF(O1146&gt;#REF!,"STRIKE",IF(O1146&lt;#REF!,"GOOD"))))</f>
        <v>#REF!</v>
      </c>
      <c r="S1146" s="8">
        <f t="shared" si="51"/>
        <v>784</v>
      </c>
      <c r="T1146" t="s">
        <v>7805</v>
      </c>
      <c r="U1146" s="10">
        <v>71519.350000000006</v>
      </c>
      <c r="V1146" s="8" t="e">
        <f t="shared" si="52"/>
        <v>#REF!</v>
      </c>
      <c r="W1146" t="str">
        <f t="shared" si="53"/>
        <v>STRIKE</v>
      </c>
    </row>
    <row r="1147" spans="12:23" x14ac:dyDescent="0.25">
      <c r="L1147" t="s">
        <v>10031</v>
      </c>
      <c r="M1147" s="10">
        <v>42210</v>
      </c>
      <c r="N1147" s="13">
        <v>1.2981882302617049E-4</v>
      </c>
      <c r="O1147" s="13">
        <f>IF(M1147="","",IF(M1147&gt;0,SUM($N$20:N1147)))</f>
        <v>0.94166240491963915</v>
      </c>
      <c r="P1147" s="8" t="e">
        <f>IF(M1147="","",IF(M1147&gt;0,IF(O1147&gt;#REF!,"STRIKE",IF(O1147&lt;#REF!,"GOOD"))))</f>
        <v>#REF!</v>
      </c>
      <c r="S1147" s="8">
        <f t="shared" si="51"/>
        <v>783</v>
      </c>
      <c r="T1147" t="s">
        <v>8115</v>
      </c>
      <c r="U1147" s="10">
        <v>71536.7</v>
      </c>
      <c r="V1147" s="8" t="e">
        <f t="shared" si="52"/>
        <v>#REF!</v>
      </c>
      <c r="W1147" t="str">
        <f t="shared" si="53"/>
        <v>STRIKE</v>
      </c>
    </row>
    <row r="1148" spans="12:23" x14ac:dyDescent="0.25">
      <c r="L1148" t="s">
        <v>9843</v>
      </c>
      <c r="M1148" s="10">
        <v>42193.02</v>
      </c>
      <c r="N1148" s="13">
        <v>1.2976660024448404E-4</v>
      </c>
      <c r="O1148" s="13">
        <f>IF(M1148="","",IF(M1148&gt;0,SUM($N$20:N1148)))</f>
        <v>0.94179217151988359</v>
      </c>
      <c r="P1148" s="8" t="e">
        <f>IF(M1148="","",IF(M1148&gt;0,IF(O1148&gt;#REF!,"STRIKE",IF(O1148&lt;#REF!,"GOOD"))))</f>
        <v>#REF!</v>
      </c>
      <c r="S1148" s="8">
        <f t="shared" si="51"/>
        <v>782</v>
      </c>
      <c r="T1148" t="s">
        <v>9873</v>
      </c>
      <c r="U1148" s="10">
        <v>71544.100000000006</v>
      </c>
      <c r="V1148" s="8" t="e">
        <f t="shared" si="52"/>
        <v>#REF!</v>
      </c>
      <c r="W1148" t="str">
        <f t="shared" si="53"/>
        <v>STRIKE</v>
      </c>
    </row>
    <row r="1149" spans="12:23" x14ac:dyDescent="0.25">
      <c r="L1149" t="s">
        <v>10097</v>
      </c>
      <c r="M1149" s="10">
        <v>42174.78</v>
      </c>
      <c r="N1149" s="13">
        <v>1.2971050227405056E-4</v>
      </c>
      <c r="O1149" s="13">
        <f>IF(M1149="","",IF(M1149&gt;0,SUM($N$20:N1149)))</f>
        <v>0.94192188202215765</v>
      </c>
      <c r="P1149" s="8" t="e">
        <f>IF(M1149="","",IF(M1149&gt;0,IF(O1149&gt;#REF!,"STRIKE",IF(O1149&lt;#REF!,"GOOD"))))</f>
        <v>#REF!</v>
      </c>
      <c r="S1149" s="8">
        <f t="shared" si="51"/>
        <v>781</v>
      </c>
      <c r="T1149" t="s">
        <v>9572</v>
      </c>
      <c r="U1149" s="10">
        <v>71628.3</v>
      </c>
      <c r="V1149" s="8" t="e">
        <f t="shared" si="52"/>
        <v>#REF!</v>
      </c>
      <c r="W1149" t="str">
        <f t="shared" si="53"/>
        <v>STRIKE</v>
      </c>
    </row>
    <row r="1150" spans="12:23" x14ac:dyDescent="0.25">
      <c r="L1150" t="s">
        <v>7522</v>
      </c>
      <c r="M1150" s="10">
        <v>42125.18</v>
      </c>
      <c r="N1150" s="13">
        <v>1.2955795516146829E-4</v>
      </c>
      <c r="O1150" s="13">
        <f>IF(M1150="","",IF(M1150&gt;0,SUM($N$20:N1150)))</f>
        <v>0.9420514399773191</v>
      </c>
      <c r="P1150" s="8" t="e">
        <f>IF(M1150="","",IF(M1150&gt;0,IF(O1150&gt;#REF!,"STRIKE",IF(O1150&lt;#REF!,"GOOD"))))</f>
        <v>#REF!</v>
      </c>
      <c r="S1150" s="8">
        <f t="shared" si="51"/>
        <v>780</v>
      </c>
      <c r="T1150" t="s">
        <v>6470</v>
      </c>
      <c r="U1150" s="10">
        <v>71905.320000000007</v>
      </c>
      <c r="V1150" s="8" t="e">
        <f t="shared" si="52"/>
        <v>#REF!</v>
      </c>
      <c r="W1150" t="str">
        <f t="shared" si="53"/>
        <v>STRIKE</v>
      </c>
    </row>
    <row r="1151" spans="12:23" x14ac:dyDescent="0.25">
      <c r="L1151" t="s">
        <v>6466</v>
      </c>
      <c r="M1151" s="10">
        <v>42061.34</v>
      </c>
      <c r="N1151" s="13">
        <v>1.2936161226495107E-4</v>
      </c>
      <c r="O1151" s="13">
        <f>IF(M1151="","",IF(M1151&gt;0,SUM($N$20:N1151)))</f>
        <v>0.94218080158958406</v>
      </c>
      <c r="P1151" s="8" t="e">
        <f>IF(M1151="","",IF(M1151&gt;0,IF(O1151&gt;#REF!,"STRIKE",IF(O1151&lt;#REF!,"GOOD"))))</f>
        <v>#REF!</v>
      </c>
      <c r="S1151" s="8">
        <f t="shared" si="51"/>
        <v>779</v>
      </c>
      <c r="T1151" t="s">
        <v>7057</v>
      </c>
      <c r="U1151" s="10">
        <v>71957.75</v>
      </c>
      <c r="V1151" s="8" t="e">
        <f t="shared" si="52"/>
        <v>#REF!</v>
      </c>
      <c r="W1151" t="str">
        <f t="shared" si="53"/>
        <v>STRIKE</v>
      </c>
    </row>
    <row r="1152" spans="12:23" x14ac:dyDescent="0.25">
      <c r="L1152" t="s">
        <v>7384</v>
      </c>
      <c r="M1152" s="10">
        <v>42001.919999999998</v>
      </c>
      <c r="N1152" s="13">
        <v>1.2917886328451481E-4</v>
      </c>
      <c r="O1152" s="13">
        <f>IF(M1152="","",IF(M1152&gt;0,SUM($N$20:N1152)))</f>
        <v>0.94230998045286862</v>
      </c>
      <c r="P1152" s="8" t="e">
        <f>IF(M1152="","",IF(M1152&gt;0,IF(O1152&gt;#REF!,"STRIKE",IF(O1152&lt;#REF!,"GOOD"))))</f>
        <v>#REF!</v>
      </c>
      <c r="S1152" s="8">
        <f t="shared" si="51"/>
        <v>778</v>
      </c>
      <c r="T1152" t="s">
        <v>7536</v>
      </c>
      <c r="U1152" s="10">
        <v>71976.67</v>
      </c>
      <c r="V1152" s="8" t="e">
        <f t="shared" si="52"/>
        <v>#REF!</v>
      </c>
      <c r="W1152" t="str">
        <f t="shared" si="53"/>
        <v>STRIKE</v>
      </c>
    </row>
    <row r="1153" spans="12:23" x14ac:dyDescent="0.25">
      <c r="L1153" t="s">
        <v>7559</v>
      </c>
      <c r="M1153" s="10">
        <v>41925.86</v>
      </c>
      <c r="N1153" s="13">
        <v>1.289449372082445E-4</v>
      </c>
      <c r="O1153" s="13">
        <f>IF(M1153="","",IF(M1153&gt;0,SUM($N$20:N1153)))</f>
        <v>0.9424389253900769</v>
      </c>
      <c r="P1153" s="8" t="e">
        <f>IF(M1153="","",IF(M1153&gt;0,IF(O1153&gt;#REF!,"STRIKE",IF(O1153&lt;#REF!,"GOOD"))))</f>
        <v>#REF!</v>
      </c>
      <c r="S1153" s="8">
        <f t="shared" si="51"/>
        <v>777</v>
      </c>
      <c r="T1153" t="s">
        <v>7975</v>
      </c>
      <c r="U1153" s="10">
        <v>72206.31</v>
      </c>
      <c r="V1153" s="8" t="e">
        <f t="shared" si="52"/>
        <v>#REF!</v>
      </c>
      <c r="W1153" t="str">
        <f t="shared" si="53"/>
        <v>STRIKE</v>
      </c>
    </row>
    <row r="1154" spans="12:23" x14ac:dyDescent="0.25">
      <c r="L1154" t="s">
        <v>8857</v>
      </c>
      <c r="M1154" s="10">
        <v>41722.53</v>
      </c>
      <c r="N1154" s="13">
        <v>1.2831958631305586E-4</v>
      </c>
      <c r="O1154" s="13">
        <f>IF(M1154="","",IF(M1154&gt;0,SUM($N$20:N1154)))</f>
        <v>0.94256724497639</v>
      </c>
      <c r="P1154" s="8" t="e">
        <f>IF(M1154="","",IF(M1154&gt;0,IF(O1154&gt;#REF!,"STRIKE",IF(O1154&lt;#REF!,"GOOD"))))</f>
        <v>#REF!</v>
      </c>
      <c r="S1154" s="8">
        <f t="shared" si="51"/>
        <v>776</v>
      </c>
      <c r="T1154" t="s">
        <v>6673</v>
      </c>
      <c r="U1154" s="10">
        <v>72208.44</v>
      </c>
      <c r="V1154" s="8" t="e">
        <f t="shared" si="52"/>
        <v>#REF!</v>
      </c>
      <c r="W1154" t="str">
        <f t="shared" si="53"/>
        <v>STRIKE</v>
      </c>
    </row>
    <row r="1155" spans="12:23" x14ac:dyDescent="0.25">
      <c r="L1155" t="s">
        <v>7202</v>
      </c>
      <c r="M1155" s="10">
        <v>41692.839999999997</v>
      </c>
      <c r="N1155" s="13">
        <v>1.2822827333377023E-4</v>
      </c>
      <c r="O1155" s="13">
        <f>IF(M1155="","",IF(M1155&gt;0,SUM($N$20:N1155)))</f>
        <v>0.9426954732497238</v>
      </c>
      <c r="P1155" s="8" t="e">
        <f>IF(M1155="","",IF(M1155&gt;0,IF(O1155&gt;#REF!,"STRIKE",IF(O1155&lt;#REF!,"GOOD"))))</f>
        <v>#REF!</v>
      </c>
      <c r="S1155" s="8">
        <f t="shared" si="51"/>
        <v>775</v>
      </c>
      <c r="T1155" t="s">
        <v>10622</v>
      </c>
      <c r="U1155" s="10">
        <v>72470.64</v>
      </c>
      <c r="V1155" s="8" t="e">
        <f t="shared" si="52"/>
        <v>#REF!</v>
      </c>
      <c r="W1155" t="str">
        <f t="shared" si="53"/>
        <v>STRIKE</v>
      </c>
    </row>
    <row r="1156" spans="12:23" x14ac:dyDescent="0.25">
      <c r="L1156" t="s">
        <v>6405</v>
      </c>
      <c r="M1156" s="10">
        <v>41685.839999999997</v>
      </c>
      <c r="N1156" s="13">
        <v>1.2820674450739772E-4</v>
      </c>
      <c r="O1156" s="13">
        <f>IF(M1156="","",IF(M1156&gt;0,SUM($N$20:N1156)))</f>
        <v>0.94282367999423122</v>
      </c>
      <c r="P1156" s="8" t="e">
        <f>IF(M1156="","",IF(M1156&gt;0,IF(O1156&gt;#REF!,"STRIKE",IF(O1156&lt;#REF!,"GOOD"))))</f>
        <v>#REF!</v>
      </c>
      <c r="S1156" s="8">
        <f t="shared" si="51"/>
        <v>774</v>
      </c>
      <c r="T1156" t="s">
        <v>8149</v>
      </c>
      <c r="U1156" s="10">
        <v>72740.28</v>
      </c>
      <c r="V1156" s="8" t="e">
        <f t="shared" si="52"/>
        <v>#REF!</v>
      </c>
      <c r="W1156" t="str">
        <f t="shared" si="53"/>
        <v>STRIKE</v>
      </c>
    </row>
    <row r="1157" spans="12:23" x14ac:dyDescent="0.25">
      <c r="L1157" t="s">
        <v>7753</v>
      </c>
      <c r="M1157" s="10">
        <v>41538.720000000001</v>
      </c>
      <c r="N1157" s="13">
        <v>1.277542700879803E-4</v>
      </c>
      <c r="O1157" s="13">
        <f>IF(M1157="","",IF(M1157&gt;0,SUM($N$20:N1157)))</f>
        <v>0.94295143426431915</v>
      </c>
      <c r="P1157" s="8" t="e">
        <f>IF(M1157="","",IF(M1157&gt;0,IF(O1157&gt;#REF!,"STRIKE",IF(O1157&lt;#REF!,"GOOD"))))</f>
        <v>#REF!</v>
      </c>
      <c r="S1157" s="8">
        <f t="shared" si="51"/>
        <v>773</v>
      </c>
      <c r="T1157" t="s">
        <v>8302</v>
      </c>
      <c r="U1157" s="10">
        <v>72838.52</v>
      </c>
      <c r="V1157" s="8" t="e">
        <f t="shared" si="52"/>
        <v>#REF!</v>
      </c>
      <c r="W1157" t="str">
        <f t="shared" si="53"/>
        <v>STRIKE</v>
      </c>
    </row>
    <row r="1158" spans="12:23" x14ac:dyDescent="0.25">
      <c r="L1158" t="s">
        <v>7119</v>
      </c>
      <c r="M1158" s="10">
        <v>41507.96</v>
      </c>
      <c r="N1158" s="13">
        <v>1.2765966627380627E-4</v>
      </c>
      <c r="O1158" s="13">
        <f>IF(M1158="","",IF(M1158&gt;0,SUM($N$20:N1158)))</f>
        <v>0.94307909393059297</v>
      </c>
      <c r="P1158" s="8" t="e">
        <f>IF(M1158="","",IF(M1158&gt;0,IF(O1158&gt;#REF!,"STRIKE",IF(O1158&lt;#REF!,"GOOD"))))</f>
        <v>#REF!</v>
      </c>
      <c r="S1158" s="8">
        <f t="shared" si="51"/>
        <v>772</v>
      </c>
      <c r="T1158" t="s">
        <v>7350</v>
      </c>
      <c r="U1158" s="10">
        <v>72905.679999999993</v>
      </c>
      <c r="V1158" s="8" t="e">
        <f t="shared" si="52"/>
        <v>#REF!</v>
      </c>
      <c r="W1158" t="str">
        <f t="shared" si="53"/>
        <v>STRIKE</v>
      </c>
    </row>
    <row r="1159" spans="12:23" x14ac:dyDescent="0.25">
      <c r="L1159" t="s">
        <v>9604</v>
      </c>
      <c r="M1159" s="10">
        <v>41453.46</v>
      </c>
      <c r="N1159" s="13">
        <v>1.2749204898276326E-4</v>
      </c>
      <c r="O1159" s="13">
        <f>IF(M1159="","",IF(M1159&gt;0,SUM($N$20:N1159)))</f>
        <v>0.94320658597957574</v>
      </c>
      <c r="P1159" s="8" t="e">
        <f>IF(M1159="","",IF(M1159&gt;0,IF(O1159&gt;#REF!,"STRIKE",IF(O1159&lt;#REF!,"GOOD"))))</f>
        <v>#REF!</v>
      </c>
      <c r="S1159" s="8">
        <f t="shared" si="51"/>
        <v>771</v>
      </c>
      <c r="T1159" t="s">
        <v>7099</v>
      </c>
      <c r="U1159" s="10">
        <v>73158.350000000006</v>
      </c>
      <c r="V1159" s="8" t="e">
        <f t="shared" si="52"/>
        <v>#REF!</v>
      </c>
      <c r="W1159" t="str">
        <f t="shared" si="53"/>
        <v>STRIKE</v>
      </c>
    </row>
    <row r="1160" spans="12:23" x14ac:dyDescent="0.25">
      <c r="L1160" t="s">
        <v>7789</v>
      </c>
      <c r="M1160" s="10">
        <v>41435.01</v>
      </c>
      <c r="N1160" s="13">
        <v>1.274353051475386E-4</v>
      </c>
      <c r="O1160" s="13">
        <f>IF(M1160="","",IF(M1160&gt;0,SUM($N$20:N1160)))</f>
        <v>0.94333402128472332</v>
      </c>
      <c r="P1160" s="8" t="e">
        <f>IF(M1160="","",IF(M1160&gt;0,IF(O1160&gt;#REF!,"STRIKE",IF(O1160&lt;#REF!,"GOOD"))))</f>
        <v>#REF!</v>
      </c>
      <c r="S1160" s="8">
        <f t="shared" si="51"/>
        <v>770</v>
      </c>
      <c r="T1160" t="s">
        <v>9299</v>
      </c>
      <c r="U1160" s="10">
        <v>73223.06</v>
      </c>
      <c r="V1160" s="8" t="e">
        <f t="shared" si="52"/>
        <v>#REF!</v>
      </c>
      <c r="W1160" t="str">
        <f t="shared" si="53"/>
        <v>STRIKE</v>
      </c>
    </row>
    <row r="1161" spans="12:23" x14ac:dyDescent="0.25">
      <c r="L1161" t="s">
        <v>6824</v>
      </c>
      <c r="M1161" s="10">
        <v>41269.32</v>
      </c>
      <c r="N1161" s="13">
        <v>1.2692571782730154E-4</v>
      </c>
      <c r="O1161" s="13">
        <f>IF(M1161="","",IF(M1161&gt;0,SUM($N$20:N1161)))</f>
        <v>0.94346094700255068</v>
      </c>
      <c r="P1161" s="8" t="e">
        <f>IF(M1161="","",IF(M1161&gt;0,IF(O1161&gt;#REF!,"STRIKE",IF(O1161&lt;#REF!,"GOOD"))))</f>
        <v>#REF!</v>
      </c>
      <c r="S1161" s="8">
        <f t="shared" si="51"/>
        <v>769</v>
      </c>
      <c r="T1161" t="s">
        <v>7380</v>
      </c>
      <c r="U1161" s="10">
        <v>73392.960000000006</v>
      </c>
      <c r="V1161" s="8" t="e">
        <f t="shared" si="52"/>
        <v>#REF!</v>
      </c>
      <c r="W1161" t="str">
        <f t="shared" si="53"/>
        <v>STRIKE</v>
      </c>
    </row>
    <row r="1162" spans="12:23" x14ac:dyDescent="0.25">
      <c r="L1162" t="s">
        <v>7334</v>
      </c>
      <c r="M1162" s="10">
        <v>41234.22</v>
      </c>
      <c r="N1162" s="13">
        <v>1.2681776614077657E-4</v>
      </c>
      <c r="O1162" s="13">
        <f>IF(M1162="","",IF(M1162&gt;0,SUM($N$20:N1162)))</f>
        <v>0.94358776476869144</v>
      </c>
      <c r="P1162" s="8" t="e">
        <f>IF(M1162="","",IF(M1162&gt;0,IF(O1162&gt;#REF!,"STRIKE",IF(O1162&lt;#REF!,"GOOD"))))</f>
        <v>#REF!</v>
      </c>
      <c r="S1162" s="8">
        <f t="shared" si="51"/>
        <v>768</v>
      </c>
      <c r="T1162" t="s">
        <v>6400</v>
      </c>
      <c r="U1162" s="10">
        <v>73502.58</v>
      </c>
      <c r="V1162" s="8" t="e">
        <f t="shared" si="52"/>
        <v>#REF!</v>
      </c>
      <c r="W1162" t="str">
        <f t="shared" si="53"/>
        <v>STRIKE</v>
      </c>
    </row>
    <row r="1163" spans="12:23" x14ac:dyDescent="0.25">
      <c r="L1163" t="s">
        <v>7687</v>
      </c>
      <c r="M1163" s="10">
        <v>41065.440000000002</v>
      </c>
      <c r="N1163" s="13">
        <v>1.2629867538146937E-4</v>
      </c>
      <c r="O1163" s="13">
        <f>IF(M1163="","",IF(M1163&gt;0,SUM($N$20:N1163)))</f>
        <v>0.94371406344407294</v>
      </c>
      <c r="P1163" s="8" t="e">
        <f>IF(M1163="","",IF(M1163&gt;0,IF(O1163&gt;#REF!,"STRIKE",IF(O1163&lt;#REF!,"GOOD"))))</f>
        <v>#REF!</v>
      </c>
      <c r="S1163" s="8">
        <f t="shared" si="51"/>
        <v>767</v>
      </c>
      <c r="T1163" t="s">
        <v>8280</v>
      </c>
      <c r="U1163" s="10">
        <v>73642.679999999993</v>
      </c>
      <c r="V1163" s="8" t="e">
        <f t="shared" si="52"/>
        <v>#REF!</v>
      </c>
      <c r="W1163" t="str">
        <f t="shared" si="53"/>
        <v>STRIKE</v>
      </c>
    </row>
    <row r="1164" spans="12:23" x14ac:dyDescent="0.25">
      <c r="L1164" t="s">
        <v>9687</v>
      </c>
      <c r="M1164" s="10">
        <v>41037.15</v>
      </c>
      <c r="N1164" s="13">
        <v>1.2621166816745823E-4</v>
      </c>
      <c r="O1164" s="13">
        <f>IF(M1164="","",IF(M1164&gt;0,SUM($N$20:N1164)))</f>
        <v>0.94384027511224045</v>
      </c>
      <c r="P1164" s="8" t="e">
        <f>IF(M1164="","",IF(M1164&gt;0,IF(O1164&gt;#REF!,"STRIKE",IF(O1164&lt;#REF!,"GOOD"))))</f>
        <v>#REF!</v>
      </c>
      <c r="S1164" s="8">
        <f t="shared" si="51"/>
        <v>766</v>
      </c>
      <c r="T1164" t="s">
        <v>7932</v>
      </c>
      <c r="U1164" s="10">
        <v>73709.009999999995</v>
      </c>
      <c r="V1164" s="8" t="e">
        <f t="shared" si="52"/>
        <v>#REF!</v>
      </c>
      <c r="W1164" t="str">
        <f t="shared" si="53"/>
        <v>STRIKE</v>
      </c>
    </row>
    <row r="1165" spans="12:23" x14ac:dyDescent="0.25">
      <c r="L1165" t="s">
        <v>6999</v>
      </c>
      <c r="M1165" s="10">
        <v>41019.9</v>
      </c>
      <c r="N1165" s="13">
        <v>1.2615861498818315E-4</v>
      </c>
      <c r="O1165" s="13">
        <f>IF(M1165="","",IF(M1165&gt;0,SUM($N$20:N1165)))</f>
        <v>0.94396643372722866</v>
      </c>
      <c r="P1165" s="8" t="e">
        <f>IF(M1165="","",IF(M1165&gt;0,IF(O1165&gt;#REF!,"STRIKE",IF(O1165&lt;#REF!,"GOOD"))))</f>
        <v>#REF!</v>
      </c>
      <c r="S1165" s="8">
        <f t="shared" si="51"/>
        <v>765</v>
      </c>
      <c r="T1165" t="s">
        <v>7532</v>
      </c>
      <c r="U1165" s="10">
        <v>74255.679999999993</v>
      </c>
      <c r="V1165" s="8" t="e">
        <f t="shared" si="52"/>
        <v>#REF!</v>
      </c>
      <c r="W1165" t="str">
        <f t="shared" si="53"/>
        <v>STRIKE</v>
      </c>
    </row>
    <row r="1166" spans="12:23" x14ac:dyDescent="0.25">
      <c r="L1166" t="s">
        <v>8197</v>
      </c>
      <c r="M1166" s="10">
        <v>41002.080000000002</v>
      </c>
      <c r="N1166" s="13">
        <v>1.2610380874733201E-4</v>
      </c>
      <c r="O1166" s="13">
        <f>IF(M1166="","",IF(M1166&gt;0,SUM($N$20:N1166)))</f>
        <v>0.944092537535976</v>
      </c>
      <c r="P1166" s="8" t="e">
        <f>IF(M1166="","",IF(M1166&gt;0,IF(O1166&gt;#REF!,"STRIKE",IF(O1166&lt;#REF!,"GOOD"))))</f>
        <v>#REF!</v>
      </c>
      <c r="S1166" s="8">
        <f t="shared" si="51"/>
        <v>764</v>
      </c>
      <c r="T1166" t="s">
        <v>9287</v>
      </c>
      <c r="U1166" s="10">
        <v>74271.600000000006</v>
      </c>
      <c r="V1166" s="8" t="e">
        <f t="shared" si="52"/>
        <v>#REF!</v>
      </c>
      <c r="W1166" t="str">
        <f t="shared" si="53"/>
        <v>STRIKE</v>
      </c>
    </row>
    <row r="1167" spans="12:23" x14ac:dyDescent="0.25">
      <c r="L1167" t="s">
        <v>8286</v>
      </c>
      <c r="M1167" s="10">
        <v>41001.599999999999</v>
      </c>
      <c r="N1167" s="13">
        <v>1.2610233248495217E-4</v>
      </c>
      <c r="O1167" s="13">
        <f>IF(M1167="","",IF(M1167&gt;0,SUM($N$20:N1167)))</f>
        <v>0.944218639868461</v>
      </c>
      <c r="P1167" s="8" t="e">
        <f>IF(M1167="","",IF(M1167&gt;0,IF(O1167&gt;#REF!,"STRIKE",IF(O1167&lt;#REF!,"GOOD"))))</f>
        <v>#REF!</v>
      </c>
      <c r="S1167" s="8">
        <f t="shared" si="51"/>
        <v>763</v>
      </c>
      <c r="T1167" t="s">
        <v>6866</v>
      </c>
      <c r="U1167" s="10">
        <v>74418.48</v>
      </c>
      <c r="V1167" s="8" t="e">
        <f t="shared" si="52"/>
        <v>#REF!</v>
      </c>
      <c r="W1167" t="str">
        <f t="shared" si="53"/>
        <v>STRIKE</v>
      </c>
    </row>
    <row r="1168" spans="12:23" x14ac:dyDescent="0.25">
      <c r="L1168" t="s">
        <v>6530</v>
      </c>
      <c r="M1168" s="10">
        <v>40990.68</v>
      </c>
      <c r="N1168" s="13">
        <v>1.2606874751581109E-4</v>
      </c>
      <c r="O1168" s="13">
        <f>IF(M1168="","",IF(M1168&gt;0,SUM($N$20:N1168)))</f>
        <v>0.94434470861597686</v>
      </c>
      <c r="P1168" s="8" t="e">
        <f>IF(M1168="","",IF(M1168&gt;0,IF(O1168&gt;#REF!,"STRIKE",IF(O1168&lt;#REF!,"GOOD"))))</f>
        <v>#REF!</v>
      </c>
      <c r="S1168" s="8">
        <f t="shared" si="51"/>
        <v>762</v>
      </c>
      <c r="T1168" t="s">
        <v>6935</v>
      </c>
      <c r="U1168" s="10">
        <v>74462.05</v>
      </c>
      <c r="V1168" s="8" t="e">
        <f t="shared" si="52"/>
        <v>#REF!</v>
      </c>
      <c r="W1168" t="str">
        <f t="shared" si="53"/>
        <v>STRIKE</v>
      </c>
    </row>
    <row r="1169" spans="12:23" x14ac:dyDescent="0.25">
      <c r="L1169" t="s">
        <v>6974</v>
      </c>
      <c r="M1169" s="10">
        <v>40951.26</v>
      </c>
      <c r="N1169" s="13">
        <v>1.2594750946786767E-4</v>
      </c>
      <c r="O1169" s="13">
        <f>IF(M1169="","",IF(M1169&gt;0,SUM($N$20:N1169)))</f>
        <v>0.94447065612544467</v>
      </c>
      <c r="P1169" s="8" t="e">
        <f>IF(M1169="","",IF(M1169&gt;0,IF(O1169&gt;#REF!,"STRIKE",IF(O1169&lt;#REF!,"GOOD"))))</f>
        <v>#REF!</v>
      </c>
      <c r="S1169" s="8">
        <f t="shared" si="51"/>
        <v>761</v>
      </c>
      <c r="T1169" t="s">
        <v>6647</v>
      </c>
      <c r="U1169" s="10">
        <v>74590.080000000002</v>
      </c>
      <c r="V1169" s="8" t="e">
        <f t="shared" si="52"/>
        <v>#REF!</v>
      </c>
      <c r="W1169" t="str">
        <f t="shared" si="53"/>
        <v>STRIKE</v>
      </c>
    </row>
    <row r="1170" spans="12:23" x14ac:dyDescent="0.25">
      <c r="L1170" t="s">
        <v>8155</v>
      </c>
      <c r="M1170" s="10">
        <v>40951.11</v>
      </c>
      <c r="N1170" s="13">
        <v>1.2594704813587395E-4</v>
      </c>
      <c r="O1170" s="13">
        <f>IF(M1170="","",IF(M1170&gt;0,SUM($N$20:N1170)))</f>
        <v>0.94459660317358052</v>
      </c>
      <c r="P1170" s="8" t="e">
        <f>IF(M1170="","",IF(M1170&gt;0,IF(O1170&gt;#REF!,"STRIKE",IF(O1170&lt;#REF!,"GOOD"))))</f>
        <v>#REF!</v>
      </c>
      <c r="S1170" s="8">
        <f t="shared" si="51"/>
        <v>760</v>
      </c>
      <c r="T1170" t="s">
        <v>7168</v>
      </c>
      <c r="U1170" s="10">
        <v>74654.34</v>
      </c>
      <c r="V1170" s="8" t="e">
        <f t="shared" si="52"/>
        <v>#REF!</v>
      </c>
      <c r="W1170" t="str">
        <f t="shared" si="53"/>
        <v>STRIKE</v>
      </c>
    </row>
    <row r="1171" spans="12:23" x14ac:dyDescent="0.25">
      <c r="L1171" t="s">
        <v>9995</v>
      </c>
      <c r="M1171" s="10">
        <v>40909.29</v>
      </c>
      <c r="N1171" s="13">
        <v>1.258184287760314E-4</v>
      </c>
      <c r="O1171" s="13">
        <f>IF(M1171="","",IF(M1171&gt;0,SUM($N$20:N1171)))</f>
        <v>0.94472242160235653</v>
      </c>
      <c r="P1171" s="8" t="e">
        <f>IF(M1171="","",IF(M1171&gt;0,IF(O1171&gt;#REF!,"STRIKE",IF(O1171&lt;#REF!,"GOOD"))))</f>
        <v>#REF!</v>
      </c>
      <c r="S1171" s="8">
        <f t="shared" si="51"/>
        <v>759</v>
      </c>
      <c r="T1171" t="s">
        <v>9595</v>
      </c>
      <c r="U1171" s="10">
        <v>74672.639999999999</v>
      </c>
      <c r="V1171" s="8" t="e">
        <f t="shared" si="52"/>
        <v>#REF!</v>
      </c>
      <c r="W1171" t="str">
        <f t="shared" si="53"/>
        <v>STRIKE</v>
      </c>
    </row>
    <row r="1172" spans="12:23" x14ac:dyDescent="0.25">
      <c r="L1172" t="s">
        <v>9374</v>
      </c>
      <c r="M1172" s="10">
        <v>40848</v>
      </c>
      <c r="N1172" s="13">
        <v>1.2562992852340705E-4</v>
      </c>
      <c r="O1172" s="13">
        <f>IF(M1172="","",IF(M1172&gt;0,SUM($N$20:N1172)))</f>
        <v>0.94484805153087992</v>
      </c>
      <c r="P1172" s="8" t="e">
        <f>IF(M1172="","",IF(M1172&gt;0,IF(O1172&gt;#REF!,"STRIKE",IF(O1172&lt;#REF!,"GOOD"))))</f>
        <v>#REF!</v>
      </c>
      <c r="S1172" s="8">
        <f t="shared" ref="S1172:S1235" si="54">IFERROR(_xlfn.RANK.AVG(U1172,$U$20:$U$1048576),"")</f>
        <v>758</v>
      </c>
      <c r="T1172" t="s">
        <v>10144</v>
      </c>
      <c r="U1172" s="10">
        <v>74676.13</v>
      </c>
      <c r="V1172" s="8" t="e">
        <f t="shared" ref="V1172:V1235" si="55">IF(S1172="","",IF(S1172&lt;&gt;"",IF(S1172&gt;$T$16,"STRIKE",IF(S1172&lt;$T$16,"GOOD"))))</f>
        <v>#REF!</v>
      </c>
      <c r="W1172" t="str">
        <f t="shared" ref="W1172:W1235" si="56">IF(S1172="","",IF(S1172&lt;&gt;"",IF(U1172&lt;$U$16,"STRIKE",IF(U1172&gt;=$U$16,"GOOD"))))</f>
        <v>STRIKE</v>
      </c>
    </row>
    <row r="1173" spans="12:23" x14ac:dyDescent="0.25">
      <c r="L1173" t="s">
        <v>7546</v>
      </c>
      <c r="M1173" s="10">
        <v>40800.300000000003</v>
      </c>
      <c r="N1173" s="13">
        <v>1.254832249494116E-4</v>
      </c>
      <c r="O1173" s="13">
        <f>IF(M1173="","",IF(M1173&gt;0,SUM($N$20:N1173)))</f>
        <v>0.94497353475582935</v>
      </c>
      <c r="P1173" s="8" t="e">
        <f>IF(M1173="","",IF(M1173&gt;0,IF(O1173&gt;#REF!,"STRIKE",IF(O1173&lt;#REF!,"GOOD"))))</f>
        <v>#REF!</v>
      </c>
      <c r="S1173" s="8">
        <f t="shared" si="54"/>
        <v>757</v>
      </c>
      <c r="T1173" t="s">
        <v>10381</v>
      </c>
      <c r="U1173" s="10">
        <v>74688.600000000006</v>
      </c>
      <c r="V1173" s="8" t="e">
        <f t="shared" si="55"/>
        <v>#REF!</v>
      </c>
      <c r="W1173" t="str">
        <f t="shared" si="56"/>
        <v>STRIKE</v>
      </c>
    </row>
    <row r="1174" spans="12:23" x14ac:dyDescent="0.25">
      <c r="L1174" t="s">
        <v>10192</v>
      </c>
      <c r="M1174" s="10">
        <v>40758.49</v>
      </c>
      <c r="N1174" s="13">
        <v>1.2535463634503528E-4</v>
      </c>
      <c r="O1174" s="13">
        <f>IF(M1174="","",IF(M1174&gt;0,SUM($N$20:N1174)))</f>
        <v>0.94509888939217435</v>
      </c>
      <c r="P1174" s="8" t="e">
        <f>IF(M1174="","",IF(M1174&gt;0,IF(O1174&gt;#REF!,"STRIKE",IF(O1174&lt;#REF!,"GOOD"))))</f>
        <v>#REF!</v>
      </c>
      <c r="S1174" s="8">
        <f t="shared" si="54"/>
        <v>756</v>
      </c>
      <c r="T1174" t="s">
        <v>8023</v>
      </c>
      <c r="U1174" s="10">
        <v>74808.990000000005</v>
      </c>
      <c r="V1174" s="8" t="e">
        <f t="shared" si="55"/>
        <v>#REF!</v>
      </c>
      <c r="W1174" t="str">
        <f t="shared" si="56"/>
        <v>STRIKE</v>
      </c>
    </row>
    <row r="1175" spans="12:23" x14ac:dyDescent="0.25">
      <c r="L1175" t="s">
        <v>9886</v>
      </c>
      <c r="M1175" s="10">
        <v>40579.269999999997</v>
      </c>
      <c r="N1175" s="13">
        <v>1.248034368789668E-4</v>
      </c>
      <c r="O1175" s="13">
        <f>IF(M1175="","",IF(M1175&gt;0,SUM($N$20:N1175)))</f>
        <v>0.94522369282905327</v>
      </c>
      <c r="P1175" s="8" t="e">
        <f>IF(M1175="","",IF(M1175&gt;0,IF(O1175&gt;#REF!,"STRIKE",IF(O1175&lt;#REF!,"GOOD"))))</f>
        <v>#REF!</v>
      </c>
      <c r="S1175" s="8">
        <f t="shared" si="54"/>
        <v>755</v>
      </c>
      <c r="T1175" t="s">
        <v>10341</v>
      </c>
      <c r="U1175" s="10">
        <v>75734.399999999994</v>
      </c>
      <c r="V1175" s="8" t="e">
        <f t="shared" si="55"/>
        <v>#REF!</v>
      </c>
      <c r="W1175" t="str">
        <f t="shared" si="56"/>
        <v>STRIKE</v>
      </c>
    </row>
    <row r="1176" spans="12:23" x14ac:dyDescent="0.25">
      <c r="L1176" t="s">
        <v>8634</v>
      </c>
      <c r="M1176" s="10">
        <v>40545.769999999997</v>
      </c>
      <c r="N1176" s="13">
        <v>1.2470040606704126E-4</v>
      </c>
      <c r="O1176" s="13">
        <f>IF(M1176="","",IF(M1176&gt;0,SUM($N$20:N1176)))</f>
        <v>0.94534839323512032</v>
      </c>
      <c r="P1176" s="8" t="e">
        <f>IF(M1176="","",IF(M1176&gt;0,IF(O1176&gt;#REF!,"STRIKE",IF(O1176&lt;#REF!,"GOOD"))))</f>
        <v>#REF!</v>
      </c>
      <c r="S1176" s="8">
        <f t="shared" si="54"/>
        <v>754</v>
      </c>
      <c r="T1176" t="s">
        <v>6611</v>
      </c>
      <c r="U1176" s="10">
        <v>76057.570000000007</v>
      </c>
      <c r="V1176" s="8" t="e">
        <f t="shared" si="55"/>
        <v>#REF!</v>
      </c>
      <c r="W1176" t="str">
        <f t="shared" si="56"/>
        <v>STRIKE</v>
      </c>
    </row>
    <row r="1177" spans="12:23" x14ac:dyDescent="0.25">
      <c r="L1177" t="s">
        <v>9024</v>
      </c>
      <c r="M1177" s="10">
        <v>40531.199999999997</v>
      </c>
      <c r="N1177" s="13">
        <v>1.2465559535272021E-4</v>
      </c>
      <c r="O1177" s="13">
        <f>IF(M1177="","",IF(M1177&gt;0,SUM($N$20:N1177)))</f>
        <v>0.94547304883047301</v>
      </c>
      <c r="P1177" s="8" t="e">
        <f>IF(M1177="","",IF(M1177&gt;0,IF(O1177&gt;#REF!,"STRIKE",IF(O1177&lt;#REF!,"GOOD"))))</f>
        <v>#REF!</v>
      </c>
      <c r="S1177" s="8">
        <f t="shared" si="54"/>
        <v>753</v>
      </c>
      <c r="T1177" t="s">
        <v>7368</v>
      </c>
      <c r="U1177" s="10">
        <v>76253.58</v>
      </c>
      <c r="V1177" s="8" t="e">
        <f t="shared" si="55"/>
        <v>#REF!</v>
      </c>
      <c r="W1177" t="str">
        <f t="shared" si="56"/>
        <v>STRIKE</v>
      </c>
    </row>
    <row r="1178" spans="12:23" x14ac:dyDescent="0.25">
      <c r="L1178" t="s">
        <v>6917</v>
      </c>
      <c r="M1178" s="10">
        <v>40454.300000000003</v>
      </c>
      <c r="N1178" s="13">
        <v>1.2441908581728521E-4</v>
      </c>
      <c r="O1178" s="13">
        <f>IF(M1178="","",IF(M1178&gt;0,SUM($N$20:N1178)))</f>
        <v>0.94559746791629029</v>
      </c>
      <c r="P1178" s="8" t="e">
        <f>IF(M1178="","",IF(M1178&gt;0,IF(O1178&gt;#REF!,"STRIKE",IF(O1178&lt;#REF!,"GOOD"))))</f>
        <v>#REF!</v>
      </c>
      <c r="S1178" s="8">
        <f t="shared" si="54"/>
        <v>752</v>
      </c>
      <c r="T1178" t="s">
        <v>9649</v>
      </c>
      <c r="U1178" s="10">
        <v>76380.820000000007</v>
      </c>
      <c r="V1178" s="8" t="e">
        <f t="shared" si="55"/>
        <v>#REF!</v>
      </c>
      <c r="W1178" t="str">
        <f t="shared" si="56"/>
        <v>STRIKE</v>
      </c>
    </row>
    <row r="1179" spans="12:23" x14ac:dyDescent="0.25">
      <c r="L1179" t="s">
        <v>10258</v>
      </c>
      <c r="M1179" s="10">
        <v>40442.82</v>
      </c>
      <c r="N1179" s="13">
        <v>1.243837785420343E-4</v>
      </c>
      <c r="O1179" s="13">
        <f>IF(M1179="","",IF(M1179&gt;0,SUM($N$20:N1179)))</f>
        <v>0.94572185169483236</v>
      </c>
      <c r="P1179" s="8" t="e">
        <f>IF(M1179="","",IF(M1179&gt;0,IF(O1179&gt;#REF!,"STRIKE",IF(O1179&lt;#REF!,"GOOD"))))</f>
        <v>#REF!</v>
      </c>
      <c r="S1179" s="8">
        <f t="shared" si="54"/>
        <v>751</v>
      </c>
      <c r="T1179" t="s">
        <v>9884</v>
      </c>
      <c r="U1179" s="10">
        <v>76500.03</v>
      </c>
      <c r="V1179" s="8" t="e">
        <f t="shared" si="55"/>
        <v>#REF!</v>
      </c>
      <c r="W1179" t="str">
        <f t="shared" si="56"/>
        <v>STRIKE</v>
      </c>
    </row>
    <row r="1180" spans="12:23" x14ac:dyDescent="0.25">
      <c r="L1180" t="s">
        <v>9702</v>
      </c>
      <c r="M1180" s="10">
        <v>40434.25</v>
      </c>
      <c r="N1180" s="13">
        <v>1.2435742110746112E-4</v>
      </c>
      <c r="O1180" s="13">
        <f>IF(M1180="","",IF(M1180&gt;0,SUM($N$20:N1180)))</f>
        <v>0.94584620911593986</v>
      </c>
      <c r="P1180" s="8" t="e">
        <f>IF(M1180="","",IF(M1180&gt;0,IF(O1180&gt;#REF!,"STRIKE",IF(O1180&lt;#REF!,"GOOD"))))</f>
        <v>#REF!</v>
      </c>
      <c r="S1180" s="8">
        <f t="shared" si="54"/>
        <v>750</v>
      </c>
      <c r="T1180" t="s">
        <v>9655</v>
      </c>
      <c r="U1180" s="10">
        <v>76593.33</v>
      </c>
      <c r="V1180" s="8" t="e">
        <f t="shared" si="55"/>
        <v>#REF!</v>
      </c>
      <c r="W1180" t="str">
        <f t="shared" si="56"/>
        <v>STRIKE</v>
      </c>
    </row>
    <row r="1181" spans="12:23" x14ac:dyDescent="0.25">
      <c r="L1181" t="s">
        <v>7504</v>
      </c>
      <c r="M1181" s="10">
        <v>40209.360000000001</v>
      </c>
      <c r="N1181" s="13">
        <v>1.2366576142704521E-4</v>
      </c>
      <c r="O1181" s="13">
        <f>IF(M1181="","",IF(M1181&gt;0,SUM($N$20:N1181)))</f>
        <v>0.94596987487736695</v>
      </c>
      <c r="P1181" s="8" t="e">
        <f>IF(M1181="","",IF(M1181&gt;0,IF(O1181&gt;#REF!,"STRIKE",IF(O1181&lt;#REF!,"GOOD"))))</f>
        <v>#REF!</v>
      </c>
      <c r="S1181" s="8">
        <f t="shared" si="54"/>
        <v>749</v>
      </c>
      <c r="T1181" t="s">
        <v>7835</v>
      </c>
      <c r="U1181" s="10">
        <v>76598.080000000002</v>
      </c>
      <c r="V1181" s="8" t="e">
        <f t="shared" si="55"/>
        <v>#REF!</v>
      </c>
      <c r="W1181" t="str">
        <f t="shared" si="56"/>
        <v>STRIKE</v>
      </c>
    </row>
    <row r="1182" spans="12:23" x14ac:dyDescent="0.25">
      <c r="L1182" t="s">
        <v>10129</v>
      </c>
      <c r="M1182" s="10">
        <v>40191.360000000001</v>
      </c>
      <c r="N1182" s="13">
        <v>1.2361040158780163E-4</v>
      </c>
      <c r="O1182" s="13">
        <f>IF(M1182="","",IF(M1182&gt;0,SUM($N$20:N1182)))</f>
        <v>0.94609348527895476</v>
      </c>
      <c r="P1182" s="8" t="e">
        <f>IF(M1182="","",IF(M1182&gt;0,IF(O1182&gt;#REF!,"STRIKE",IF(O1182&lt;#REF!,"GOOD"))))</f>
        <v>#REF!</v>
      </c>
      <c r="S1182" s="8">
        <f t="shared" si="54"/>
        <v>748</v>
      </c>
      <c r="T1182" t="s">
        <v>9434</v>
      </c>
      <c r="U1182" s="10">
        <v>76720.59</v>
      </c>
      <c r="V1182" s="8" t="e">
        <f t="shared" si="55"/>
        <v>#REF!</v>
      </c>
      <c r="W1182" t="str">
        <f t="shared" si="56"/>
        <v>STRIKE</v>
      </c>
    </row>
    <row r="1183" spans="12:23" x14ac:dyDescent="0.25">
      <c r="L1183" t="s">
        <v>7382</v>
      </c>
      <c r="M1183" s="10">
        <v>40064.18</v>
      </c>
      <c r="N1183" s="13">
        <v>1.2321925356807958E-4</v>
      </c>
      <c r="O1183" s="13">
        <f>IF(M1183="","",IF(M1183&gt;0,SUM($N$20:N1183)))</f>
        <v>0.94621670453252282</v>
      </c>
      <c r="P1183" s="8" t="e">
        <f>IF(M1183="","",IF(M1183&gt;0,IF(O1183&gt;#REF!,"STRIKE",IF(O1183&lt;#REF!,"GOOD"))))</f>
        <v>#REF!</v>
      </c>
      <c r="S1183" s="8">
        <f t="shared" si="54"/>
        <v>747</v>
      </c>
      <c r="T1183" t="s">
        <v>6520</v>
      </c>
      <c r="U1183" s="10">
        <v>76728.960000000006</v>
      </c>
      <c r="V1183" s="8" t="e">
        <f t="shared" si="55"/>
        <v>#REF!</v>
      </c>
      <c r="W1183" t="str">
        <f t="shared" si="56"/>
        <v>STRIKE</v>
      </c>
    </row>
    <row r="1184" spans="12:23" x14ac:dyDescent="0.25">
      <c r="L1184" t="s">
        <v>8748</v>
      </c>
      <c r="M1184" s="10">
        <v>40054.160000000003</v>
      </c>
      <c r="N1184" s="13">
        <v>1.2318843659090065E-4</v>
      </c>
      <c r="O1184" s="13">
        <f>IF(M1184="","",IF(M1184&gt;0,SUM($N$20:N1184)))</f>
        <v>0.94633989296911369</v>
      </c>
      <c r="P1184" s="8" t="e">
        <f>IF(M1184="","",IF(M1184&gt;0,IF(O1184&gt;#REF!,"STRIKE",IF(O1184&lt;#REF!,"GOOD"))))</f>
        <v>#REF!</v>
      </c>
      <c r="S1184" s="8">
        <f t="shared" si="54"/>
        <v>746</v>
      </c>
      <c r="T1184" t="s">
        <v>10707</v>
      </c>
      <c r="U1184" s="10">
        <v>76900.11</v>
      </c>
      <c r="V1184" s="8" t="e">
        <f t="shared" si="55"/>
        <v>#REF!</v>
      </c>
      <c r="W1184" t="str">
        <f t="shared" si="56"/>
        <v>STRIKE</v>
      </c>
    </row>
    <row r="1185" spans="12:23" x14ac:dyDescent="0.25">
      <c r="L1185" t="s">
        <v>7779</v>
      </c>
      <c r="M1185" s="10">
        <v>40022.879999999997</v>
      </c>
      <c r="N1185" s="13">
        <v>1.2309223349248183E-4</v>
      </c>
      <c r="O1185" s="13">
        <f>IF(M1185="","",IF(M1185&gt;0,SUM($N$20:N1185)))</f>
        <v>0.94646298520260619</v>
      </c>
      <c r="P1185" s="8" t="e">
        <f>IF(M1185="","",IF(M1185&gt;0,IF(O1185&gt;#REF!,"STRIKE",IF(O1185&lt;#REF!,"GOOD"))))</f>
        <v>#REF!</v>
      </c>
      <c r="S1185" s="8">
        <f t="shared" si="54"/>
        <v>745</v>
      </c>
      <c r="T1185" t="s">
        <v>8766</v>
      </c>
      <c r="U1185" s="10">
        <v>77129.22</v>
      </c>
      <c r="V1185" s="8" t="e">
        <f t="shared" si="55"/>
        <v>#REF!</v>
      </c>
      <c r="W1185" t="str">
        <f t="shared" si="56"/>
        <v>STRIKE</v>
      </c>
    </row>
    <row r="1186" spans="12:23" x14ac:dyDescent="0.25">
      <c r="L1186" t="s">
        <v>9347</v>
      </c>
      <c r="M1186" s="10">
        <v>39884.879999999997</v>
      </c>
      <c r="N1186" s="13">
        <v>1.2266780805828112E-4</v>
      </c>
      <c r="O1186" s="13">
        <f>IF(M1186="","",IF(M1186&gt;0,SUM($N$20:N1186)))</f>
        <v>0.94658565301066444</v>
      </c>
      <c r="P1186" s="8" t="e">
        <f>IF(M1186="","",IF(M1186&gt;0,IF(O1186&gt;#REF!,"STRIKE",IF(O1186&lt;#REF!,"GOOD"))))</f>
        <v>#REF!</v>
      </c>
      <c r="S1186" s="8">
        <f t="shared" si="54"/>
        <v>744</v>
      </c>
      <c r="T1186" t="s">
        <v>7474</v>
      </c>
      <c r="U1186" s="10">
        <v>77193.600000000006</v>
      </c>
      <c r="V1186" s="8" t="e">
        <f t="shared" si="55"/>
        <v>#REF!</v>
      </c>
      <c r="W1186" t="str">
        <f t="shared" si="56"/>
        <v>STRIKE</v>
      </c>
    </row>
    <row r="1187" spans="12:23" x14ac:dyDescent="0.25">
      <c r="L1187" t="s">
        <v>7776</v>
      </c>
      <c r="M1187" s="10">
        <v>39833.760000000002</v>
      </c>
      <c r="N1187" s="13">
        <v>1.225105861148294E-4</v>
      </c>
      <c r="O1187" s="13">
        <f>IF(M1187="","",IF(M1187&gt;0,SUM($N$20:N1187)))</f>
        <v>0.94670816359677923</v>
      </c>
      <c r="P1187" s="8" t="e">
        <f>IF(M1187="","",IF(M1187&gt;0,IF(O1187&gt;#REF!,"STRIKE",IF(O1187&lt;#REF!,"GOOD"))))</f>
        <v>#REF!</v>
      </c>
      <c r="S1187" s="8">
        <f t="shared" si="54"/>
        <v>743</v>
      </c>
      <c r="T1187" t="s">
        <v>8263</v>
      </c>
      <c r="U1187" s="10">
        <v>77315.350000000006</v>
      </c>
      <c r="V1187" s="8" t="e">
        <f t="shared" si="55"/>
        <v>#REF!</v>
      </c>
      <c r="W1187" t="str">
        <f t="shared" si="56"/>
        <v>STRIKE</v>
      </c>
    </row>
    <row r="1188" spans="12:23" x14ac:dyDescent="0.25">
      <c r="L1188" t="s">
        <v>7447</v>
      </c>
      <c r="M1188" s="10">
        <v>39788.400000000001</v>
      </c>
      <c r="N1188" s="13">
        <v>1.223710793199356E-4</v>
      </c>
      <c r="O1188" s="13">
        <f>IF(M1188="","",IF(M1188&gt;0,SUM($N$20:N1188)))</f>
        <v>0.94683053467609912</v>
      </c>
      <c r="P1188" s="8" t="e">
        <f>IF(M1188="","",IF(M1188&gt;0,IF(O1188&gt;#REF!,"STRIKE",IF(O1188&lt;#REF!,"GOOD"))))</f>
        <v>#REF!</v>
      </c>
      <c r="S1188" s="8">
        <f t="shared" si="54"/>
        <v>742</v>
      </c>
      <c r="T1188" t="s">
        <v>9569</v>
      </c>
      <c r="U1188" s="10">
        <v>77458.14</v>
      </c>
      <c r="V1188" s="8" t="e">
        <f t="shared" si="55"/>
        <v>#REF!</v>
      </c>
      <c r="W1188" t="str">
        <f t="shared" si="56"/>
        <v>STRIKE</v>
      </c>
    </row>
    <row r="1189" spans="12:23" x14ac:dyDescent="0.25">
      <c r="L1189" t="s">
        <v>8276</v>
      </c>
      <c r="M1189" s="10">
        <v>39670.230000000003</v>
      </c>
      <c r="N1189" s="13">
        <v>1.2200764197530157E-4</v>
      </c>
      <c r="O1189" s="13">
        <f>IF(M1189="","",IF(M1189&gt;0,SUM($N$20:N1189)))</f>
        <v>0.94695254231807446</v>
      </c>
      <c r="P1189" s="8" t="e">
        <f>IF(M1189="","",IF(M1189&gt;0,IF(O1189&gt;#REF!,"STRIKE",IF(O1189&lt;#REF!,"GOOD"))))</f>
        <v>#REF!</v>
      </c>
      <c r="S1189" s="8">
        <f t="shared" si="54"/>
        <v>741</v>
      </c>
      <c r="T1189" t="s">
        <v>8205</v>
      </c>
      <c r="U1189" s="10">
        <v>77500.800000000003</v>
      </c>
      <c r="V1189" s="8" t="e">
        <f t="shared" si="55"/>
        <v>#REF!</v>
      </c>
      <c r="W1189" t="str">
        <f t="shared" si="56"/>
        <v>STRIKE</v>
      </c>
    </row>
    <row r="1190" spans="12:23" x14ac:dyDescent="0.25">
      <c r="L1190" t="s">
        <v>6984</v>
      </c>
      <c r="M1190" s="10">
        <v>39537.97</v>
      </c>
      <c r="N1190" s="13">
        <v>1.2160087017872632E-4</v>
      </c>
      <c r="O1190" s="13">
        <f>IF(M1190="","",IF(M1190&gt;0,SUM($N$20:N1190)))</f>
        <v>0.94707414318825323</v>
      </c>
      <c r="P1190" s="8" t="e">
        <f>IF(M1190="","",IF(M1190&gt;0,IF(O1190&gt;#REF!,"STRIKE",IF(O1190&lt;#REF!,"GOOD"))))</f>
        <v>#REF!</v>
      </c>
      <c r="S1190" s="8">
        <f t="shared" si="54"/>
        <v>740</v>
      </c>
      <c r="T1190" t="s">
        <v>7851</v>
      </c>
      <c r="U1190" s="10">
        <v>77563.53</v>
      </c>
      <c r="V1190" s="8" t="e">
        <f t="shared" si="55"/>
        <v>#REF!</v>
      </c>
      <c r="W1190" t="str">
        <f t="shared" si="56"/>
        <v>STRIKE</v>
      </c>
    </row>
    <row r="1191" spans="12:23" x14ac:dyDescent="0.25">
      <c r="L1191" t="s">
        <v>9583</v>
      </c>
      <c r="M1191" s="10">
        <v>39535.199999999997</v>
      </c>
      <c r="N1191" s="13">
        <v>1.2159235091457604E-4</v>
      </c>
      <c r="O1191" s="13">
        <f>IF(M1191="","",IF(M1191&gt;0,SUM($N$20:N1191)))</f>
        <v>0.9471957355391678</v>
      </c>
      <c r="P1191" s="8" t="e">
        <f>IF(M1191="","",IF(M1191&gt;0,IF(O1191&gt;#REF!,"STRIKE",IF(O1191&lt;#REF!,"GOOD"))))</f>
        <v>#REF!</v>
      </c>
      <c r="S1191" s="8">
        <f t="shared" si="54"/>
        <v>739</v>
      </c>
      <c r="T1191" t="s">
        <v>7759</v>
      </c>
      <c r="U1191" s="10">
        <v>77579.92</v>
      </c>
      <c r="V1191" s="8" t="e">
        <f t="shared" si="55"/>
        <v>#REF!</v>
      </c>
      <c r="W1191" t="str">
        <f t="shared" si="56"/>
        <v>STRIKE</v>
      </c>
    </row>
    <row r="1192" spans="12:23" x14ac:dyDescent="0.25">
      <c r="L1192" t="s">
        <v>9851</v>
      </c>
      <c r="M1192" s="10">
        <v>39358.080000000002</v>
      </c>
      <c r="N1192" s="13">
        <v>1.2104761009641933E-4</v>
      </c>
      <c r="O1192" s="13">
        <f>IF(M1192="","",IF(M1192&gt;0,SUM($N$20:N1192)))</f>
        <v>0.94731678314926426</v>
      </c>
      <c r="P1192" s="8" t="e">
        <f>IF(M1192="","",IF(M1192&gt;0,IF(O1192&gt;#REF!,"STRIKE",IF(O1192&lt;#REF!,"GOOD"))))</f>
        <v>#REF!</v>
      </c>
      <c r="S1192" s="8">
        <f t="shared" si="54"/>
        <v>738</v>
      </c>
      <c r="T1192" t="s">
        <v>10536</v>
      </c>
      <c r="U1192" s="10">
        <v>77584.98</v>
      </c>
      <c r="V1192" s="8" t="e">
        <f t="shared" si="55"/>
        <v>#REF!</v>
      </c>
      <c r="W1192" t="str">
        <f t="shared" si="56"/>
        <v>STRIKE</v>
      </c>
    </row>
    <row r="1193" spans="12:23" x14ac:dyDescent="0.25">
      <c r="L1193" t="s">
        <v>10542</v>
      </c>
      <c r="M1193" s="10">
        <v>39291.18</v>
      </c>
      <c r="N1193" s="13">
        <v>1.2084185602723073E-4</v>
      </c>
      <c r="O1193" s="13">
        <f>IF(M1193="","",IF(M1193&gt;0,SUM($N$20:N1193)))</f>
        <v>0.94743762500529149</v>
      </c>
      <c r="P1193" s="8" t="e">
        <f>IF(M1193="","",IF(M1193&gt;0,IF(O1193&gt;#REF!,"STRIKE",IF(O1193&lt;#REF!,"GOOD"))))</f>
        <v>#REF!</v>
      </c>
      <c r="S1193" s="8">
        <f t="shared" si="54"/>
        <v>737</v>
      </c>
      <c r="T1193" t="s">
        <v>9622</v>
      </c>
      <c r="U1193" s="10">
        <v>77747.8</v>
      </c>
      <c r="V1193" s="8" t="e">
        <f t="shared" si="55"/>
        <v>#REF!</v>
      </c>
      <c r="W1193" t="str">
        <f t="shared" si="56"/>
        <v>STRIKE</v>
      </c>
    </row>
    <row r="1194" spans="12:23" x14ac:dyDescent="0.25">
      <c r="L1194" t="s">
        <v>7715</v>
      </c>
      <c r="M1194" s="10">
        <v>39290.1</v>
      </c>
      <c r="N1194" s="13">
        <v>1.2083853443687611E-4</v>
      </c>
      <c r="O1194" s="13">
        <f>IF(M1194="","",IF(M1194&gt;0,SUM($N$20:N1194)))</f>
        <v>0.94755846353972839</v>
      </c>
      <c r="P1194" s="8" t="e">
        <f>IF(M1194="","",IF(M1194&gt;0,IF(O1194&gt;#REF!,"STRIKE",IF(O1194&lt;#REF!,"GOOD"))))</f>
        <v>#REF!</v>
      </c>
      <c r="S1194" s="8">
        <f t="shared" si="54"/>
        <v>736</v>
      </c>
      <c r="T1194" t="s">
        <v>7228</v>
      </c>
      <c r="U1194" s="10">
        <v>77907.600000000006</v>
      </c>
      <c r="V1194" s="8" t="e">
        <f t="shared" si="55"/>
        <v>#REF!</v>
      </c>
      <c r="W1194" t="str">
        <f t="shared" si="56"/>
        <v>STRIKE</v>
      </c>
    </row>
    <row r="1195" spans="12:23" x14ac:dyDescent="0.25">
      <c r="L1195" t="s">
        <v>10246</v>
      </c>
      <c r="M1195" s="10">
        <v>39257.58</v>
      </c>
      <c r="N1195" s="13">
        <v>1.2073851766064274E-4</v>
      </c>
      <c r="O1195" s="13">
        <f>IF(M1195="","",IF(M1195&gt;0,SUM($N$20:N1195)))</f>
        <v>0.94767920205738898</v>
      </c>
      <c r="P1195" s="8" t="e">
        <f>IF(M1195="","",IF(M1195&gt;0,IF(O1195&gt;#REF!,"STRIKE",IF(O1195&lt;#REF!,"GOOD"))))</f>
        <v>#REF!</v>
      </c>
      <c r="S1195" s="8">
        <f t="shared" si="54"/>
        <v>735</v>
      </c>
      <c r="T1195" t="s">
        <v>8975</v>
      </c>
      <c r="U1195" s="10">
        <v>78155.02</v>
      </c>
      <c r="V1195" s="8" t="e">
        <f t="shared" si="55"/>
        <v>#REF!</v>
      </c>
      <c r="W1195" t="str">
        <f t="shared" si="56"/>
        <v>STRIKE</v>
      </c>
    </row>
    <row r="1196" spans="12:23" x14ac:dyDescent="0.25">
      <c r="L1196" t="s">
        <v>7314</v>
      </c>
      <c r="M1196" s="10">
        <v>39126.720000000001</v>
      </c>
      <c r="N1196" s="13">
        <v>1.2033605162934198E-4</v>
      </c>
      <c r="O1196" s="13">
        <f>IF(M1196="","",IF(M1196&gt;0,SUM($N$20:N1196)))</f>
        <v>0.94779953810901829</v>
      </c>
      <c r="P1196" s="8" t="e">
        <f>IF(M1196="","",IF(M1196&gt;0,IF(O1196&gt;#REF!,"STRIKE",IF(O1196&lt;#REF!,"GOOD"))))</f>
        <v>#REF!</v>
      </c>
      <c r="S1196" s="8">
        <f t="shared" si="54"/>
        <v>734</v>
      </c>
      <c r="T1196" t="s">
        <v>6665</v>
      </c>
      <c r="U1196" s="10">
        <v>78175.44</v>
      </c>
      <c r="V1196" s="8" t="e">
        <f t="shared" si="55"/>
        <v>#REF!</v>
      </c>
      <c r="W1196" t="str">
        <f t="shared" si="56"/>
        <v>STRIKE</v>
      </c>
    </row>
    <row r="1197" spans="12:23" x14ac:dyDescent="0.25">
      <c r="L1197" t="s">
        <v>8549</v>
      </c>
      <c r="M1197" s="10">
        <v>39100.769999999997</v>
      </c>
      <c r="N1197" s="13">
        <v>1.2025624119443249E-4</v>
      </c>
      <c r="O1197" s="13">
        <f>IF(M1197="","",IF(M1197&gt;0,SUM($N$20:N1197)))</f>
        <v>0.94791979435021267</v>
      </c>
      <c r="P1197" s="8" t="e">
        <f>IF(M1197="","",IF(M1197&gt;0,IF(O1197&gt;#REF!,"STRIKE",IF(O1197&lt;#REF!,"GOOD"))))</f>
        <v>#REF!</v>
      </c>
      <c r="S1197" s="8">
        <f t="shared" si="54"/>
        <v>733</v>
      </c>
      <c r="T1197" t="s">
        <v>7809</v>
      </c>
      <c r="U1197" s="10">
        <v>78403.679999999993</v>
      </c>
      <c r="V1197" s="8" t="e">
        <f t="shared" si="55"/>
        <v>#REF!</v>
      </c>
      <c r="W1197" t="str">
        <f t="shared" si="56"/>
        <v>STRIKE</v>
      </c>
    </row>
    <row r="1198" spans="12:23" x14ac:dyDescent="0.25">
      <c r="L1198" t="s">
        <v>6392</v>
      </c>
      <c r="M1198" s="10">
        <v>39056.480000000003</v>
      </c>
      <c r="N1198" s="13">
        <v>1.2012002523442708E-4</v>
      </c>
      <c r="O1198" s="13">
        <f>IF(M1198="","",IF(M1198&gt;0,SUM($N$20:N1198)))</f>
        <v>0.9480399143754471</v>
      </c>
      <c r="P1198" s="8" t="e">
        <f>IF(M1198="","",IF(M1198&gt;0,IF(O1198&gt;#REF!,"STRIKE",IF(O1198&lt;#REF!,"GOOD"))))</f>
        <v>#REF!</v>
      </c>
      <c r="S1198" s="8">
        <f t="shared" si="54"/>
        <v>732</v>
      </c>
      <c r="T1198" t="s">
        <v>7294</v>
      </c>
      <c r="U1198" s="10">
        <v>78865.2</v>
      </c>
      <c r="V1198" s="8" t="e">
        <f t="shared" si="55"/>
        <v>#REF!</v>
      </c>
      <c r="W1198" t="str">
        <f t="shared" si="56"/>
        <v>STRIKE</v>
      </c>
    </row>
    <row r="1199" spans="12:23" x14ac:dyDescent="0.25">
      <c r="L1199" t="s">
        <v>9616</v>
      </c>
      <c r="M1199" s="10">
        <v>39026.68</v>
      </c>
      <c r="N1199" s="13">
        <v>1.2002837394501271E-4</v>
      </c>
      <c r="O1199" s="13">
        <f>IF(M1199="","",IF(M1199&gt;0,SUM($N$20:N1199)))</f>
        <v>0.94815994274939208</v>
      </c>
      <c r="P1199" s="8" t="e">
        <f>IF(M1199="","",IF(M1199&gt;0,IF(O1199&gt;#REF!,"STRIKE",IF(O1199&lt;#REF!,"GOOD"))))</f>
        <v>#REF!</v>
      </c>
      <c r="S1199" s="8">
        <f t="shared" si="54"/>
        <v>731</v>
      </c>
      <c r="T1199" t="s">
        <v>6494</v>
      </c>
      <c r="U1199" s="10">
        <v>78994.559999999998</v>
      </c>
      <c r="V1199" s="8" t="e">
        <f t="shared" si="55"/>
        <v>#REF!</v>
      </c>
      <c r="W1199" t="str">
        <f t="shared" si="56"/>
        <v>STRIKE</v>
      </c>
    </row>
    <row r="1200" spans="12:23" x14ac:dyDescent="0.25">
      <c r="L1200" t="s">
        <v>9238</v>
      </c>
      <c r="M1200" s="10">
        <v>38992.199999999997</v>
      </c>
      <c r="N1200" s="13">
        <v>1.1992232909739503E-4</v>
      </c>
      <c r="O1200" s="13">
        <f>IF(M1200="","",IF(M1200&gt;0,SUM($N$20:N1200)))</f>
        <v>0.94827986507848949</v>
      </c>
      <c r="P1200" s="8" t="e">
        <f>IF(M1200="","",IF(M1200&gt;0,IF(O1200&gt;#REF!,"STRIKE",IF(O1200&lt;#REF!,"GOOD"))))</f>
        <v>#REF!</v>
      </c>
      <c r="S1200" s="8">
        <f t="shared" si="54"/>
        <v>730</v>
      </c>
      <c r="T1200" t="s">
        <v>9512</v>
      </c>
      <c r="U1200" s="10">
        <v>79265.100000000006</v>
      </c>
      <c r="V1200" s="8" t="e">
        <f t="shared" si="55"/>
        <v>#REF!</v>
      </c>
      <c r="W1200" t="str">
        <f t="shared" si="56"/>
        <v>STRIKE</v>
      </c>
    </row>
    <row r="1201" spans="12:23" x14ac:dyDescent="0.25">
      <c r="L1201" t="s">
        <v>8581</v>
      </c>
      <c r="M1201" s="10">
        <v>38892.51</v>
      </c>
      <c r="N1201" s="13">
        <v>1.196157278543844E-4</v>
      </c>
      <c r="O1201" s="13">
        <f>IF(M1201="","",IF(M1201&gt;0,SUM($N$20:N1201)))</f>
        <v>0.94839948080634384</v>
      </c>
      <c r="P1201" s="8" t="e">
        <f>IF(M1201="","",IF(M1201&gt;0,IF(O1201&gt;#REF!,"STRIKE",IF(O1201&lt;#REF!,"GOOD"))))</f>
        <v>#REF!</v>
      </c>
      <c r="S1201" s="8">
        <f t="shared" si="54"/>
        <v>729</v>
      </c>
      <c r="T1201" t="s">
        <v>7003</v>
      </c>
      <c r="U1201" s="10">
        <v>79439.8</v>
      </c>
      <c r="V1201" s="8" t="e">
        <f t="shared" si="55"/>
        <v>#REF!</v>
      </c>
      <c r="W1201" t="str">
        <f t="shared" si="56"/>
        <v>STRIKE</v>
      </c>
    </row>
    <row r="1202" spans="12:23" x14ac:dyDescent="0.25">
      <c r="L1202" t="s">
        <v>6812</v>
      </c>
      <c r="M1202" s="10">
        <v>38795.870000000003</v>
      </c>
      <c r="N1202" s="13">
        <v>1.1931850702857894E-4</v>
      </c>
      <c r="O1202" s="13">
        <f>IF(M1202="","",IF(M1202&gt;0,SUM($N$20:N1202)))</f>
        <v>0.94851879931337246</v>
      </c>
      <c r="P1202" s="8" t="e">
        <f>IF(M1202="","",IF(M1202&gt;0,IF(O1202&gt;#REF!,"STRIKE",IF(O1202&lt;#REF!,"GOOD"))))</f>
        <v>#REF!</v>
      </c>
      <c r="S1202" s="8">
        <f t="shared" si="54"/>
        <v>728</v>
      </c>
      <c r="T1202" t="s">
        <v>7117</v>
      </c>
      <c r="U1202" s="10">
        <v>79594.81</v>
      </c>
      <c r="V1202" s="8" t="e">
        <f t="shared" si="55"/>
        <v>#REF!</v>
      </c>
      <c r="W1202" t="str">
        <f t="shared" si="56"/>
        <v>STRIKE</v>
      </c>
    </row>
    <row r="1203" spans="12:23" x14ac:dyDescent="0.25">
      <c r="L1203" t="s">
        <v>6877</v>
      </c>
      <c r="M1203" s="10">
        <v>38792.080000000002</v>
      </c>
      <c r="N1203" s="13">
        <v>1.1930685070687154E-4</v>
      </c>
      <c r="O1203" s="13">
        <f>IF(M1203="","",IF(M1203&gt;0,SUM($N$20:N1203)))</f>
        <v>0.94863810616407929</v>
      </c>
      <c r="P1203" s="8" t="e">
        <f>IF(M1203="","",IF(M1203&gt;0,IF(O1203&gt;#REF!,"STRIKE",IF(O1203&lt;#REF!,"GOOD"))))</f>
        <v>#REF!</v>
      </c>
      <c r="S1203" s="8">
        <f t="shared" si="54"/>
        <v>727</v>
      </c>
      <c r="T1203" t="s">
        <v>8143</v>
      </c>
      <c r="U1203" s="10">
        <v>79720.36</v>
      </c>
      <c r="V1203" s="8" t="e">
        <f t="shared" si="55"/>
        <v>#REF!</v>
      </c>
      <c r="W1203" t="str">
        <f t="shared" si="56"/>
        <v>STRIKE</v>
      </c>
    </row>
    <row r="1204" spans="12:23" x14ac:dyDescent="0.25">
      <c r="L1204" t="s">
        <v>7823</v>
      </c>
      <c r="M1204" s="10">
        <v>38764.559999999998</v>
      </c>
      <c r="N1204" s="13">
        <v>1.1922221166376135E-4</v>
      </c>
      <c r="O1204" s="13">
        <f>IF(M1204="","",IF(M1204&gt;0,SUM($N$20:N1204)))</f>
        <v>0.948757328375743</v>
      </c>
      <c r="P1204" s="8" t="e">
        <f>IF(M1204="","",IF(M1204&gt;0,IF(O1204&gt;#REF!,"STRIKE",IF(O1204&lt;#REF!,"GOOD"))))</f>
        <v>#REF!</v>
      </c>
      <c r="S1204" s="8">
        <f t="shared" si="54"/>
        <v>726</v>
      </c>
      <c r="T1204" t="s">
        <v>7645</v>
      </c>
      <c r="U1204" s="10">
        <v>79844.91</v>
      </c>
      <c r="V1204" s="8" t="e">
        <f t="shared" si="55"/>
        <v>#REF!</v>
      </c>
      <c r="W1204" t="str">
        <f t="shared" si="56"/>
        <v>STRIKE</v>
      </c>
    </row>
    <row r="1205" spans="12:23" x14ac:dyDescent="0.25">
      <c r="L1205" t="s">
        <v>9708</v>
      </c>
      <c r="M1205" s="10">
        <v>38763.69</v>
      </c>
      <c r="N1205" s="13">
        <v>1.1921953593819793E-4</v>
      </c>
      <c r="O1205" s="13">
        <f>IF(M1205="","",IF(M1205&gt;0,SUM($N$20:N1205)))</f>
        <v>0.94887654791168119</v>
      </c>
      <c r="P1205" s="8" t="e">
        <f>IF(M1205="","",IF(M1205&gt;0,IF(O1205&gt;#REF!,"STRIKE",IF(O1205&lt;#REF!,"GOOD"))))</f>
        <v>#REF!</v>
      </c>
      <c r="S1205" s="8">
        <f t="shared" si="54"/>
        <v>725</v>
      </c>
      <c r="T1205" t="s">
        <v>7482</v>
      </c>
      <c r="U1205" s="10">
        <v>80073.38</v>
      </c>
      <c r="V1205" s="8" t="e">
        <f t="shared" si="55"/>
        <v>#REF!</v>
      </c>
      <c r="W1205" t="str">
        <f t="shared" si="56"/>
        <v>STRIKE</v>
      </c>
    </row>
    <row r="1206" spans="12:23" x14ac:dyDescent="0.25">
      <c r="L1206" t="s">
        <v>6701</v>
      </c>
      <c r="M1206" s="10">
        <v>38678.550000000003</v>
      </c>
      <c r="N1206" s="13">
        <v>1.1895768389857585E-4</v>
      </c>
      <c r="O1206" s="13">
        <f>IF(M1206="","",IF(M1206&gt;0,SUM($N$20:N1206)))</f>
        <v>0.94899550559557977</v>
      </c>
      <c r="P1206" s="8" t="e">
        <f>IF(M1206="","",IF(M1206&gt;0,IF(O1206&gt;#REF!,"STRIKE",IF(O1206&lt;#REF!,"GOOD"))))</f>
        <v>#REF!</v>
      </c>
      <c r="S1206" s="8">
        <f t="shared" si="54"/>
        <v>724</v>
      </c>
      <c r="T1206" t="s">
        <v>9209</v>
      </c>
      <c r="U1206" s="10">
        <v>80196.12</v>
      </c>
      <c r="V1206" s="8" t="e">
        <f t="shared" si="55"/>
        <v>#REF!</v>
      </c>
      <c r="W1206" t="str">
        <f t="shared" si="56"/>
        <v>STRIKE</v>
      </c>
    </row>
    <row r="1207" spans="12:23" x14ac:dyDescent="0.25">
      <c r="L1207" t="s">
        <v>9856</v>
      </c>
      <c r="M1207" s="10">
        <v>38604.06</v>
      </c>
      <c r="N1207" s="13">
        <v>1.187285864305062E-4</v>
      </c>
      <c r="O1207" s="13">
        <f>IF(M1207="","",IF(M1207&gt;0,SUM($N$20:N1207)))</f>
        <v>0.94911423418201024</v>
      </c>
      <c r="P1207" s="8" t="e">
        <f>IF(M1207="","",IF(M1207&gt;0,IF(O1207&gt;#REF!,"STRIKE",IF(O1207&lt;#REF!,"GOOD"))))</f>
        <v>#REF!</v>
      </c>
      <c r="S1207" s="8">
        <f t="shared" si="54"/>
        <v>723</v>
      </c>
      <c r="T1207" t="s">
        <v>9105</v>
      </c>
      <c r="U1207" s="10">
        <v>80249.100000000006</v>
      </c>
      <c r="V1207" s="8" t="e">
        <f t="shared" si="55"/>
        <v>#REF!</v>
      </c>
      <c r="W1207" t="str">
        <f t="shared" si="56"/>
        <v>STRIKE</v>
      </c>
    </row>
    <row r="1208" spans="12:23" x14ac:dyDescent="0.25">
      <c r="L1208" t="s">
        <v>7348</v>
      </c>
      <c r="M1208" s="10">
        <v>38517.82</v>
      </c>
      <c r="N1208" s="13">
        <v>1.18463351289597E-4</v>
      </c>
      <c r="O1208" s="13">
        <f>IF(M1208="","",IF(M1208&gt;0,SUM($N$20:N1208)))</f>
        <v>0.94923269753329986</v>
      </c>
      <c r="P1208" s="8" t="e">
        <f>IF(M1208="","",IF(M1208&gt;0,IF(O1208&gt;#REF!,"STRIKE",IF(O1208&lt;#REF!,"GOOD"))))</f>
        <v>#REF!</v>
      </c>
      <c r="S1208" s="8">
        <f t="shared" si="54"/>
        <v>722</v>
      </c>
      <c r="T1208" t="s">
        <v>8348</v>
      </c>
      <c r="U1208" s="10">
        <v>80452.800000000003</v>
      </c>
      <c r="V1208" s="8" t="e">
        <f t="shared" si="55"/>
        <v>#REF!</v>
      </c>
      <c r="W1208" t="str">
        <f t="shared" si="56"/>
        <v>STRIKE</v>
      </c>
    </row>
    <row r="1209" spans="12:23" x14ac:dyDescent="0.25">
      <c r="L1209" t="s">
        <v>10186</v>
      </c>
      <c r="M1209" s="10">
        <v>38462.33</v>
      </c>
      <c r="N1209" s="13">
        <v>1.1829268920739559E-4</v>
      </c>
      <c r="O1209" s="13">
        <f>IF(M1209="","",IF(M1209&gt;0,SUM($N$20:N1209)))</f>
        <v>0.94935099022250724</v>
      </c>
      <c r="P1209" s="8" t="e">
        <f>IF(M1209="","",IF(M1209&gt;0,IF(O1209&gt;#REF!,"STRIKE",IF(O1209&lt;#REF!,"GOOD"))))</f>
        <v>#REF!</v>
      </c>
      <c r="S1209" s="8">
        <f t="shared" si="54"/>
        <v>721</v>
      </c>
      <c r="T1209" t="s">
        <v>7663</v>
      </c>
      <c r="U1209" s="10">
        <v>80499.039999999994</v>
      </c>
      <c r="V1209" s="8" t="e">
        <f t="shared" si="55"/>
        <v>#REF!</v>
      </c>
      <c r="W1209" t="str">
        <f t="shared" si="56"/>
        <v>STRIKE</v>
      </c>
    </row>
    <row r="1210" spans="12:23" x14ac:dyDescent="0.25">
      <c r="L1210" t="s">
        <v>9484</v>
      </c>
      <c r="M1210" s="10">
        <v>38334.32</v>
      </c>
      <c r="N1210" s="13">
        <v>1.1789898848397507E-4</v>
      </c>
      <c r="O1210" s="13">
        <f>IF(M1210="","",IF(M1210&gt;0,SUM($N$20:N1210)))</f>
        <v>0.94946888921099126</v>
      </c>
      <c r="P1210" s="8" t="e">
        <f>IF(M1210="","",IF(M1210&gt;0,IF(O1210&gt;#REF!,"STRIKE",IF(O1210&lt;#REF!,"GOOD"))))</f>
        <v>#REF!</v>
      </c>
      <c r="S1210" s="8">
        <f t="shared" si="54"/>
        <v>720</v>
      </c>
      <c r="T1210" t="s">
        <v>7498</v>
      </c>
      <c r="U1210" s="10">
        <v>80752.850000000006</v>
      </c>
      <c r="V1210" s="8" t="e">
        <f t="shared" si="55"/>
        <v>#REF!</v>
      </c>
      <c r="W1210" t="str">
        <f t="shared" si="56"/>
        <v>STRIKE</v>
      </c>
    </row>
    <row r="1211" spans="12:23" x14ac:dyDescent="0.25">
      <c r="L1211" t="s">
        <v>8446</v>
      </c>
      <c r="M1211" s="10">
        <v>38275.199999999997</v>
      </c>
      <c r="N1211" s="13">
        <v>1.1771716216752618E-4</v>
      </c>
      <c r="O1211" s="13">
        <f>IF(M1211="","",IF(M1211&gt;0,SUM($N$20:N1211)))</f>
        <v>0.94958660637315884</v>
      </c>
      <c r="P1211" s="8" t="e">
        <f>IF(M1211="","",IF(M1211&gt;0,IF(O1211&gt;#REF!,"STRIKE",IF(O1211&lt;#REF!,"GOOD"))))</f>
        <v>#REF!</v>
      </c>
      <c r="S1211" s="8">
        <f t="shared" si="54"/>
        <v>719</v>
      </c>
      <c r="T1211" t="s">
        <v>9249</v>
      </c>
      <c r="U1211" s="10">
        <v>80891.520000000004</v>
      </c>
      <c r="V1211" s="8" t="e">
        <f t="shared" si="55"/>
        <v>#REF!</v>
      </c>
      <c r="W1211" t="str">
        <f t="shared" si="56"/>
        <v>STRIKE</v>
      </c>
    </row>
    <row r="1212" spans="12:23" x14ac:dyDescent="0.25">
      <c r="L1212" t="s">
        <v>7999</v>
      </c>
      <c r="M1212" s="10">
        <v>38226</v>
      </c>
      <c r="N1212" s="13">
        <v>1.1756584527359376E-4</v>
      </c>
      <c r="O1212" s="13">
        <f>IF(M1212="","",IF(M1212&gt;0,SUM($N$20:N1212)))</f>
        <v>0.9497041722184324</v>
      </c>
      <c r="P1212" s="8" t="e">
        <f>IF(M1212="","",IF(M1212&gt;0,IF(O1212&gt;#REF!,"STRIKE",IF(O1212&lt;#REF!,"GOOD"))))</f>
        <v>#REF!</v>
      </c>
      <c r="S1212" s="8">
        <f t="shared" si="54"/>
        <v>718</v>
      </c>
      <c r="T1212" t="s">
        <v>8955</v>
      </c>
      <c r="U1212" s="10">
        <v>80918.64</v>
      </c>
      <c r="V1212" s="8" t="e">
        <f t="shared" si="55"/>
        <v>#REF!</v>
      </c>
      <c r="W1212" t="str">
        <f t="shared" si="56"/>
        <v>STRIKE</v>
      </c>
    </row>
    <row r="1213" spans="12:23" x14ac:dyDescent="0.25">
      <c r="L1213" t="s">
        <v>6526</v>
      </c>
      <c r="M1213" s="10">
        <v>38210.42</v>
      </c>
      <c r="N1213" s="13">
        <v>1.1751792825718182E-4</v>
      </c>
      <c r="O1213" s="13">
        <f>IF(M1213="","",IF(M1213&gt;0,SUM($N$20:N1213)))</f>
        <v>0.9498216901466896</v>
      </c>
      <c r="P1213" s="8" t="e">
        <f>IF(M1213="","",IF(M1213&gt;0,IF(O1213&gt;#REF!,"STRIKE",IF(O1213&lt;#REF!,"GOOD"))))</f>
        <v>#REF!</v>
      </c>
      <c r="S1213" s="8">
        <f t="shared" si="54"/>
        <v>717</v>
      </c>
      <c r="T1213" t="s">
        <v>9566</v>
      </c>
      <c r="U1213" s="10">
        <v>80921.279999999999</v>
      </c>
      <c r="V1213" s="8" t="e">
        <f t="shared" si="55"/>
        <v>#REF!</v>
      </c>
      <c r="W1213" t="str">
        <f t="shared" si="56"/>
        <v>STRIKE</v>
      </c>
    </row>
    <row r="1214" spans="12:23" x14ac:dyDescent="0.25">
      <c r="L1214" t="s">
        <v>7847</v>
      </c>
      <c r="M1214" s="10">
        <v>38062.29</v>
      </c>
      <c r="N1214" s="13">
        <v>1.170623475356735E-4</v>
      </c>
      <c r="O1214" s="13">
        <f>IF(M1214="","",IF(M1214&gt;0,SUM($N$20:N1214)))</f>
        <v>0.94993875249422532</v>
      </c>
      <c r="P1214" s="8" t="e">
        <f>IF(M1214="","",IF(M1214&gt;0,IF(O1214&gt;#REF!,"STRIKE",IF(O1214&lt;#REF!,"GOOD"))))</f>
        <v>#REF!</v>
      </c>
      <c r="S1214" s="8">
        <f t="shared" si="54"/>
        <v>716</v>
      </c>
      <c r="T1214" t="s">
        <v>8091</v>
      </c>
      <c r="U1214" s="10">
        <v>81030.240000000005</v>
      </c>
      <c r="V1214" s="8" t="e">
        <f t="shared" si="55"/>
        <v>#REF!</v>
      </c>
      <c r="W1214" t="str">
        <f t="shared" si="56"/>
        <v>STRIKE</v>
      </c>
    </row>
    <row r="1215" spans="12:23" x14ac:dyDescent="0.25">
      <c r="L1215" t="s">
        <v>8505</v>
      </c>
      <c r="M1215" s="10">
        <v>38052.639999999999</v>
      </c>
      <c r="N1215" s="13">
        <v>1.1703266851074569E-4</v>
      </c>
      <c r="O1215" s="13">
        <f>IF(M1215="","",IF(M1215&gt;0,SUM($N$20:N1215)))</f>
        <v>0.95005578516273603</v>
      </c>
      <c r="P1215" s="8" t="e">
        <f>IF(M1215="","",IF(M1215&gt;0,IF(O1215&gt;#REF!,"STRIKE",IF(O1215&lt;#REF!,"GOOD"))))</f>
        <v>#REF!</v>
      </c>
      <c r="S1215" s="8">
        <f t="shared" si="54"/>
        <v>715</v>
      </c>
      <c r="T1215" t="s">
        <v>7971</v>
      </c>
      <c r="U1215" s="10">
        <v>81083.679999999993</v>
      </c>
      <c r="V1215" s="8" t="e">
        <f t="shared" si="55"/>
        <v>#REF!</v>
      </c>
      <c r="W1215" t="str">
        <f t="shared" si="56"/>
        <v>STRIKE</v>
      </c>
    </row>
    <row r="1216" spans="12:23" x14ac:dyDescent="0.25">
      <c r="L1216" t="s">
        <v>7721</v>
      </c>
      <c r="M1216" s="10">
        <v>38035.199999999997</v>
      </c>
      <c r="N1216" s="13">
        <v>1.1697903097761192E-4</v>
      </c>
      <c r="O1216" s="13">
        <f>IF(M1216="","",IF(M1216&gt;0,SUM($N$20:N1216)))</f>
        <v>0.95017276419371366</v>
      </c>
      <c r="P1216" s="8" t="e">
        <f>IF(M1216="","",IF(M1216&gt;0,IF(O1216&gt;#REF!,"STRIKE",IF(O1216&lt;#REF!,"GOOD"))))</f>
        <v>#REF!</v>
      </c>
      <c r="S1216" s="8">
        <f t="shared" si="54"/>
        <v>714</v>
      </c>
      <c r="T1216" t="s">
        <v>7264</v>
      </c>
      <c r="U1216" s="10">
        <v>81152.44</v>
      </c>
      <c r="V1216" s="8" t="e">
        <f t="shared" si="55"/>
        <v>#REF!</v>
      </c>
      <c r="W1216" t="str">
        <f t="shared" si="56"/>
        <v>STRIKE</v>
      </c>
    </row>
    <row r="1217" spans="12:23" x14ac:dyDescent="0.25">
      <c r="L1217" t="s">
        <v>6742</v>
      </c>
      <c r="M1217" s="10">
        <v>37998.959999999999</v>
      </c>
      <c r="N1217" s="13">
        <v>1.1686757316793487E-4</v>
      </c>
      <c r="O1217" s="13">
        <f>IF(M1217="","",IF(M1217&gt;0,SUM($N$20:N1217)))</f>
        <v>0.95028963176688164</v>
      </c>
      <c r="P1217" s="8" t="e">
        <f>IF(M1217="","",IF(M1217&gt;0,IF(O1217&gt;#REF!,"STRIKE",IF(O1217&lt;#REF!,"GOOD"))))</f>
        <v>#REF!</v>
      </c>
      <c r="S1217" s="8">
        <f t="shared" si="54"/>
        <v>713</v>
      </c>
      <c r="T1217" t="s">
        <v>10153</v>
      </c>
      <c r="U1217" s="10">
        <v>81290.37</v>
      </c>
      <c r="V1217" s="8" t="e">
        <f t="shared" si="55"/>
        <v>#REF!</v>
      </c>
      <c r="W1217" t="str">
        <f t="shared" si="56"/>
        <v>STRIKE</v>
      </c>
    </row>
    <row r="1218" spans="12:23" x14ac:dyDescent="0.25">
      <c r="L1218" t="s">
        <v>10112</v>
      </c>
      <c r="M1218" s="10">
        <v>37994.879999999997</v>
      </c>
      <c r="N1218" s="13">
        <v>1.1685502493770632E-4</v>
      </c>
      <c r="O1218" s="13">
        <f>IF(M1218="","",IF(M1218&gt;0,SUM($N$20:N1218)))</f>
        <v>0.95040648679181938</v>
      </c>
      <c r="P1218" s="8" t="e">
        <f>IF(M1218="","",IF(M1218&gt;0,IF(O1218&gt;#REF!,"STRIKE",IF(O1218&lt;#REF!,"GOOD"))))</f>
        <v>#REF!</v>
      </c>
      <c r="S1218" s="8">
        <f t="shared" si="54"/>
        <v>712</v>
      </c>
      <c r="T1218" t="s">
        <v>7457</v>
      </c>
      <c r="U1218" s="10">
        <v>81488.789999999994</v>
      </c>
      <c r="V1218" s="8" t="e">
        <f t="shared" si="55"/>
        <v>#REF!</v>
      </c>
      <c r="W1218" t="str">
        <f t="shared" si="56"/>
        <v>STRIKE</v>
      </c>
    </row>
    <row r="1219" spans="12:23" x14ac:dyDescent="0.25">
      <c r="L1219" t="s">
        <v>7029</v>
      </c>
      <c r="M1219" s="10">
        <v>37992.120000000003</v>
      </c>
      <c r="N1219" s="13">
        <v>1.1684653642902232E-4</v>
      </c>
      <c r="O1219" s="13">
        <f>IF(M1219="","",IF(M1219&gt;0,SUM($N$20:N1219)))</f>
        <v>0.95052333332824845</v>
      </c>
      <c r="P1219" s="8" t="e">
        <f>IF(M1219="","",IF(M1219&gt;0,IF(O1219&gt;#REF!,"STRIKE",IF(O1219&lt;#REF!,"GOOD"))))</f>
        <v>#REF!</v>
      </c>
      <c r="S1219" s="8">
        <f t="shared" si="54"/>
        <v>711</v>
      </c>
      <c r="T1219" t="s">
        <v>7619</v>
      </c>
      <c r="U1219" s="10">
        <v>81513.19</v>
      </c>
      <c r="V1219" s="8" t="e">
        <f t="shared" si="55"/>
        <v>#REF!</v>
      </c>
      <c r="W1219" t="str">
        <f t="shared" si="56"/>
        <v>STRIKE</v>
      </c>
    </row>
    <row r="1220" spans="12:23" x14ac:dyDescent="0.25">
      <c r="L1220" t="s">
        <v>8913</v>
      </c>
      <c r="M1220" s="10">
        <v>37846.28</v>
      </c>
      <c r="N1220" s="13">
        <v>1.1639799870928441E-4</v>
      </c>
      <c r="O1220" s="13">
        <f>IF(M1220="","",IF(M1220&gt;0,SUM($N$20:N1220)))</f>
        <v>0.95063973132695778</v>
      </c>
      <c r="P1220" s="8" t="e">
        <f>IF(M1220="","",IF(M1220&gt;0,IF(O1220&gt;#REF!,"STRIKE",IF(O1220&lt;#REF!,"GOOD"))))</f>
        <v>#REF!</v>
      </c>
      <c r="S1220" s="8">
        <f t="shared" si="54"/>
        <v>710</v>
      </c>
      <c r="T1220" t="s">
        <v>8407</v>
      </c>
      <c r="U1220" s="10">
        <v>81621.600000000006</v>
      </c>
      <c r="V1220" s="8" t="e">
        <f t="shared" si="55"/>
        <v>#REF!</v>
      </c>
      <c r="W1220" t="str">
        <f t="shared" si="56"/>
        <v>STRIKE</v>
      </c>
    </row>
    <row r="1221" spans="12:23" x14ac:dyDescent="0.25">
      <c r="L1221" t="s">
        <v>7266</v>
      </c>
      <c r="M1221" s="10">
        <v>37740.300000000003</v>
      </c>
      <c r="N1221" s="13">
        <v>1.1607205227800478E-4</v>
      </c>
      <c r="O1221" s="13">
        <f>IF(M1221="","",IF(M1221&gt;0,SUM($N$20:N1221)))</f>
        <v>0.95075580337923582</v>
      </c>
      <c r="P1221" s="8" t="e">
        <f>IF(M1221="","",IF(M1221&gt;0,IF(O1221&gt;#REF!,"STRIKE",IF(O1221&lt;#REF!,"GOOD"))))</f>
        <v>#REF!</v>
      </c>
      <c r="S1221" s="8">
        <f t="shared" si="54"/>
        <v>709</v>
      </c>
      <c r="T1221" t="s">
        <v>7310</v>
      </c>
      <c r="U1221" s="10">
        <v>81639.350000000006</v>
      </c>
      <c r="V1221" s="8" t="e">
        <f t="shared" si="55"/>
        <v>#REF!</v>
      </c>
      <c r="W1221" t="str">
        <f t="shared" si="56"/>
        <v>STRIKE</v>
      </c>
    </row>
    <row r="1222" spans="12:23" x14ac:dyDescent="0.25">
      <c r="L1222" t="s">
        <v>7769</v>
      </c>
      <c r="M1222" s="10">
        <v>37720.800000000003</v>
      </c>
      <c r="N1222" s="13">
        <v>1.1601207911882426E-4</v>
      </c>
      <c r="O1222" s="13">
        <f>IF(M1222="","",IF(M1222&gt;0,SUM($N$20:N1222)))</f>
        <v>0.95087181545835464</v>
      </c>
      <c r="P1222" s="8" t="e">
        <f>IF(M1222="","",IF(M1222&gt;0,IF(O1222&gt;#REF!,"STRIKE",IF(O1222&lt;#REF!,"GOOD"))))</f>
        <v>#REF!</v>
      </c>
      <c r="S1222" s="8">
        <f t="shared" si="54"/>
        <v>708</v>
      </c>
      <c r="T1222" t="s">
        <v>9439</v>
      </c>
      <c r="U1222" s="10">
        <v>81726.399999999994</v>
      </c>
      <c r="V1222" s="8" t="e">
        <f t="shared" si="55"/>
        <v>#REF!</v>
      </c>
      <c r="W1222" t="str">
        <f t="shared" si="56"/>
        <v>STRIKE</v>
      </c>
    </row>
    <row r="1223" spans="12:23" x14ac:dyDescent="0.25">
      <c r="L1223" t="s">
        <v>7113</v>
      </c>
      <c r="M1223" s="10">
        <v>37710.959999999999</v>
      </c>
      <c r="N1223" s="13">
        <v>1.1598181574003776E-4</v>
      </c>
      <c r="O1223" s="13">
        <f>IF(M1223="","",IF(M1223&gt;0,SUM($N$20:N1223)))</f>
        <v>0.95098779727409466</v>
      </c>
      <c r="P1223" s="8" t="e">
        <f>IF(M1223="","",IF(M1223&gt;0,IF(O1223&gt;#REF!,"STRIKE",IF(O1223&lt;#REF!,"GOOD"))))</f>
        <v>#REF!</v>
      </c>
      <c r="S1223" s="8">
        <f t="shared" si="54"/>
        <v>707</v>
      </c>
      <c r="T1223" t="s">
        <v>10411</v>
      </c>
      <c r="U1223" s="10">
        <v>81951.64</v>
      </c>
      <c r="V1223" s="8" t="e">
        <f t="shared" si="55"/>
        <v>#REF!</v>
      </c>
      <c r="W1223" t="str">
        <f t="shared" si="56"/>
        <v>STRIKE</v>
      </c>
    </row>
    <row r="1224" spans="12:23" x14ac:dyDescent="0.25">
      <c r="L1224" t="s">
        <v>7148</v>
      </c>
      <c r="M1224" s="10">
        <v>37665.599999999999</v>
      </c>
      <c r="N1224" s="13">
        <v>1.1584230894514396E-4</v>
      </c>
      <c r="O1224" s="13">
        <f>IF(M1224="","",IF(M1224&gt;0,SUM($N$20:N1224)))</f>
        <v>0.95110363958303978</v>
      </c>
      <c r="P1224" s="8" t="e">
        <f>IF(M1224="","",IF(M1224&gt;0,IF(O1224&gt;#REF!,"STRIKE",IF(O1224&lt;#REF!,"GOOD"))))</f>
        <v>#REF!</v>
      </c>
      <c r="S1224" s="8">
        <f t="shared" si="54"/>
        <v>706</v>
      </c>
      <c r="T1224" t="s">
        <v>10446</v>
      </c>
      <c r="U1224" s="10">
        <v>81983.83</v>
      </c>
      <c r="V1224" s="8" t="e">
        <f t="shared" si="55"/>
        <v>#REF!</v>
      </c>
      <c r="W1224" t="str">
        <f t="shared" si="56"/>
        <v>STRIKE</v>
      </c>
    </row>
    <row r="1225" spans="12:23" x14ac:dyDescent="0.25">
      <c r="L1225" t="s">
        <v>10438</v>
      </c>
      <c r="M1225" s="10">
        <v>37663.300000000003</v>
      </c>
      <c r="N1225" s="13">
        <v>1.1583523518790729E-4</v>
      </c>
      <c r="O1225" s="13">
        <f>IF(M1225="","",IF(M1225&gt;0,SUM($N$20:N1225)))</f>
        <v>0.95121947481822766</v>
      </c>
      <c r="P1225" s="8" t="e">
        <f>IF(M1225="","",IF(M1225&gt;0,IF(O1225&gt;#REF!,"STRIKE",IF(O1225&lt;#REF!,"GOOD"))))</f>
        <v>#REF!</v>
      </c>
      <c r="S1225" s="8">
        <f t="shared" si="54"/>
        <v>705</v>
      </c>
      <c r="T1225" t="s">
        <v>7747</v>
      </c>
      <c r="U1225" s="10">
        <v>82251.09</v>
      </c>
      <c r="V1225" s="8" t="e">
        <f t="shared" si="55"/>
        <v>#REF!</v>
      </c>
      <c r="W1225" t="str">
        <f t="shared" si="56"/>
        <v>STRIKE</v>
      </c>
    </row>
    <row r="1226" spans="12:23" x14ac:dyDescent="0.25">
      <c r="L1226" t="s">
        <v>7831</v>
      </c>
      <c r="M1226" s="10">
        <v>37635.24</v>
      </c>
      <c r="N1226" s="13">
        <v>1.1574893534961981E-4</v>
      </c>
      <c r="O1226" s="13">
        <f>IF(M1226="","",IF(M1226&gt;0,SUM($N$20:N1226)))</f>
        <v>0.95133522375357726</v>
      </c>
      <c r="P1226" s="8" t="e">
        <f>IF(M1226="","",IF(M1226&gt;0,IF(O1226&gt;#REF!,"STRIKE",IF(O1226&lt;#REF!,"GOOD"))))</f>
        <v>#REF!</v>
      </c>
      <c r="S1226" s="8">
        <f t="shared" si="54"/>
        <v>704</v>
      </c>
      <c r="T1226" t="s">
        <v>7791</v>
      </c>
      <c r="U1226" s="10">
        <v>82257.11</v>
      </c>
      <c r="V1226" s="8" t="e">
        <f t="shared" si="55"/>
        <v>#REF!</v>
      </c>
      <c r="W1226" t="str">
        <f t="shared" si="56"/>
        <v>STRIKE</v>
      </c>
    </row>
    <row r="1227" spans="12:23" x14ac:dyDescent="0.25">
      <c r="L1227" t="s">
        <v>8967</v>
      </c>
      <c r="M1227" s="10">
        <v>37572.32</v>
      </c>
      <c r="N1227" s="13">
        <v>1.1555542195599728E-4</v>
      </c>
      <c r="O1227" s="13">
        <f>IF(M1227="","",IF(M1227&gt;0,SUM($N$20:N1227)))</f>
        <v>0.95145077917553322</v>
      </c>
      <c r="P1227" s="8" t="e">
        <f>IF(M1227="","",IF(M1227&gt;0,IF(O1227&gt;#REF!,"STRIKE",IF(O1227&lt;#REF!,"GOOD"))))</f>
        <v>#REF!</v>
      </c>
      <c r="S1227" s="8">
        <f t="shared" si="54"/>
        <v>703</v>
      </c>
      <c r="T1227" t="s">
        <v>7406</v>
      </c>
      <c r="U1227" s="10">
        <v>82380.479999999996</v>
      </c>
      <c r="V1227" s="8" t="e">
        <f t="shared" si="55"/>
        <v>#REF!</v>
      </c>
      <c r="W1227" t="str">
        <f t="shared" si="56"/>
        <v>STRIKE</v>
      </c>
    </row>
    <row r="1228" spans="12:23" x14ac:dyDescent="0.25">
      <c r="L1228" t="s">
        <v>9177</v>
      </c>
      <c r="M1228" s="10">
        <v>37493.339999999997</v>
      </c>
      <c r="N1228" s="13">
        <v>1.15312515283583E-4</v>
      </c>
      <c r="O1228" s="13">
        <f>IF(M1228="","",IF(M1228&gt;0,SUM($N$20:N1228)))</f>
        <v>0.95156609169081685</v>
      </c>
      <c r="P1228" s="8" t="e">
        <f>IF(M1228="","",IF(M1228&gt;0,IF(O1228&gt;#REF!,"STRIKE",IF(O1228&lt;#REF!,"GOOD"))))</f>
        <v>#REF!</v>
      </c>
      <c r="S1228" s="8">
        <f t="shared" si="54"/>
        <v>702</v>
      </c>
      <c r="T1228" t="s">
        <v>6681</v>
      </c>
      <c r="U1228" s="10">
        <v>82727.199999999997</v>
      </c>
      <c r="V1228" s="8" t="e">
        <f t="shared" si="55"/>
        <v>#REF!</v>
      </c>
      <c r="W1228" t="str">
        <f t="shared" si="56"/>
        <v>STRIKE</v>
      </c>
    </row>
    <row r="1229" spans="12:23" x14ac:dyDescent="0.25">
      <c r="L1229" t="s">
        <v>9699</v>
      </c>
      <c r="M1229" s="10">
        <v>37451.760000000002</v>
      </c>
      <c r="N1229" s="13">
        <v>1.1518463405493036E-4</v>
      </c>
      <c r="O1229" s="13">
        <f>IF(M1229="","",IF(M1229&gt;0,SUM($N$20:N1229)))</f>
        <v>0.95168127632487176</v>
      </c>
      <c r="P1229" s="8" t="e">
        <f>IF(M1229="","",IF(M1229&gt;0,IF(O1229&gt;#REF!,"STRIKE",IF(O1229&lt;#REF!,"GOOD"))))</f>
        <v>#REF!</v>
      </c>
      <c r="S1229" s="8">
        <f t="shared" si="54"/>
        <v>701</v>
      </c>
      <c r="T1229" t="s">
        <v>7617</v>
      </c>
      <c r="U1229" s="10">
        <v>82730.720000000001</v>
      </c>
      <c r="V1229" s="8" t="e">
        <f t="shared" si="55"/>
        <v>#REF!</v>
      </c>
      <c r="W1229" t="str">
        <f t="shared" si="56"/>
        <v>STRIKE</v>
      </c>
    </row>
    <row r="1230" spans="12:23" x14ac:dyDescent="0.25">
      <c r="L1230" t="s">
        <v>9732</v>
      </c>
      <c r="M1230" s="10">
        <v>37401.379999999997</v>
      </c>
      <c r="N1230" s="13">
        <v>1.1502968801598084E-4</v>
      </c>
      <c r="O1230" s="13">
        <f>IF(M1230="","",IF(M1230&gt;0,SUM($N$20:N1230)))</f>
        <v>0.95179630601288778</v>
      </c>
      <c r="P1230" s="8" t="e">
        <f>IF(M1230="","",IF(M1230&gt;0,IF(O1230&gt;#REF!,"STRIKE",IF(O1230&lt;#REF!,"GOOD"))))</f>
        <v>#REF!</v>
      </c>
      <c r="S1230" s="8">
        <f t="shared" si="54"/>
        <v>700</v>
      </c>
      <c r="T1230" t="s">
        <v>9350</v>
      </c>
      <c r="U1230" s="10">
        <v>83034.490000000005</v>
      </c>
      <c r="V1230" s="8" t="e">
        <f t="shared" si="55"/>
        <v>#REF!</v>
      </c>
      <c r="W1230" t="str">
        <f t="shared" si="56"/>
        <v>STRIKE</v>
      </c>
    </row>
    <row r="1231" spans="12:23" x14ac:dyDescent="0.25">
      <c r="L1231" t="s">
        <v>6960</v>
      </c>
      <c r="M1231" s="10">
        <v>37383.839999999997</v>
      </c>
      <c r="N1231" s="13">
        <v>1.1497574292818462E-4</v>
      </c>
      <c r="O1231" s="13">
        <f>IF(M1231="","",IF(M1231&gt;0,SUM($N$20:N1231)))</f>
        <v>0.95191128175581596</v>
      </c>
      <c r="P1231" s="8" t="e">
        <f>IF(M1231="","",IF(M1231&gt;0,IF(O1231&gt;#REF!,"STRIKE",IF(O1231&lt;#REF!,"GOOD"))))</f>
        <v>#REF!</v>
      </c>
      <c r="S1231" s="8">
        <f t="shared" si="54"/>
        <v>699</v>
      </c>
      <c r="T1231" t="s">
        <v>6856</v>
      </c>
      <c r="U1231" s="10">
        <v>83066.080000000002</v>
      </c>
      <c r="V1231" s="8" t="e">
        <f t="shared" si="55"/>
        <v>#REF!</v>
      </c>
      <c r="W1231" t="str">
        <f t="shared" si="56"/>
        <v>STRIKE</v>
      </c>
    </row>
    <row r="1232" spans="12:23" x14ac:dyDescent="0.25">
      <c r="L1232" t="s">
        <v>6655</v>
      </c>
      <c r="M1232" s="10">
        <v>37380.44</v>
      </c>
      <c r="N1232" s="13">
        <v>1.1496528606966085E-4</v>
      </c>
      <c r="O1232" s="13">
        <f>IF(M1232="","",IF(M1232&gt;0,SUM($N$20:N1232)))</f>
        <v>0.95202624704188565</v>
      </c>
      <c r="P1232" s="8" t="e">
        <f>IF(M1232="","",IF(M1232&gt;0,IF(O1232&gt;#REF!,"STRIKE",IF(O1232&lt;#REF!,"GOOD"))))</f>
        <v>#REF!</v>
      </c>
      <c r="S1232" s="8">
        <f t="shared" si="54"/>
        <v>698</v>
      </c>
      <c r="T1232" t="s">
        <v>10126</v>
      </c>
      <c r="U1232" s="10">
        <v>83282.009999999995</v>
      </c>
      <c r="V1232" s="8" t="e">
        <f t="shared" si="55"/>
        <v>#REF!</v>
      </c>
      <c r="W1232" t="str">
        <f t="shared" si="56"/>
        <v>STRIKE</v>
      </c>
    </row>
    <row r="1233" spans="12:23" x14ac:dyDescent="0.25">
      <c r="L1233" t="s">
        <v>8195</v>
      </c>
      <c r="M1233" s="10">
        <v>37363.919999999998</v>
      </c>
      <c r="N1233" s="13">
        <v>1.1491447803942173E-4</v>
      </c>
      <c r="O1233" s="13">
        <f>IF(M1233="","",IF(M1233&gt;0,SUM($N$20:N1233)))</f>
        <v>0.95214116151992512</v>
      </c>
      <c r="P1233" s="8" t="e">
        <f>IF(M1233="","",IF(M1233&gt;0,IF(O1233&gt;#REF!,"STRIKE",IF(O1233&lt;#REF!,"GOOD"))))</f>
        <v>#REF!</v>
      </c>
      <c r="S1233" s="8">
        <f t="shared" si="54"/>
        <v>697</v>
      </c>
      <c r="T1233" t="s">
        <v>8638</v>
      </c>
      <c r="U1233" s="10">
        <v>83635.08</v>
      </c>
      <c r="V1233" s="8" t="e">
        <f t="shared" si="55"/>
        <v>#REF!</v>
      </c>
      <c r="W1233" t="str">
        <f t="shared" si="56"/>
        <v>STRIKE</v>
      </c>
    </row>
    <row r="1234" spans="12:23" x14ac:dyDescent="0.25">
      <c r="L1234" t="s">
        <v>7358</v>
      </c>
      <c r="M1234" s="10">
        <v>37305.589999999997</v>
      </c>
      <c r="N1234" s="13">
        <v>1.1473508140480632E-4</v>
      </c>
      <c r="O1234" s="13">
        <f>IF(M1234="","",IF(M1234&gt;0,SUM($N$20:N1234)))</f>
        <v>0.95225589660132992</v>
      </c>
      <c r="P1234" s="8" t="e">
        <f>IF(M1234="","",IF(M1234&gt;0,IF(O1234&gt;#REF!,"STRIKE",IF(O1234&lt;#REF!,"GOOD"))))</f>
        <v>#REF!</v>
      </c>
      <c r="S1234" s="8">
        <f t="shared" si="54"/>
        <v>696</v>
      </c>
      <c r="T1234" t="s">
        <v>6336</v>
      </c>
      <c r="U1234" s="10">
        <v>83689.820000000007</v>
      </c>
      <c r="V1234" s="8" t="e">
        <f t="shared" si="55"/>
        <v>#REF!</v>
      </c>
      <c r="W1234" t="str">
        <f t="shared" si="56"/>
        <v>STRIKE</v>
      </c>
    </row>
    <row r="1235" spans="12:23" x14ac:dyDescent="0.25">
      <c r="L1235" t="s">
        <v>7739</v>
      </c>
      <c r="M1235" s="10">
        <v>37208.400000000001</v>
      </c>
      <c r="N1235" s="13">
        <v>1.144361690283573E-4</v>
      </c>
      <c r="O1235" s="13">
        <f>IF(M1235="","",IF(M1235&gt;0,SUM($N$20:N1235)))</f>
        <v>0.95237033277035832</v>
      </c>
      <c r="P1235" s="8" t="e">
        <f>IF(M1235="","",IF(M1235&gt;0,IF(O1235&gt;#REF!,"STRIKE",IF(O1235&lt;#REF!,"GOOD"))))</f>
        <v>#REF!</v>
      </c>
      <c r="S1235" s="8">
        <f t="shared" si="54"/>
        <v>695</v>
      </c>
      <c r="T1235" t="s">
        <v>8190</v>
      </c>
      <c r="U1235" s="10">
        <v>83824</v>
      </c>
      <c r="V1235" s="8" t="e">
        <f t="shared" si="55"/>
        <v>#REF!</v>
      </c>
      <c r="W1235" t="str">
        <f t="shared" si="56"/>
        <v>STRIKE</v>
      </c>
    </row>
    <row r="1236" spans="12:23" x14ac:dyDescent="0.25">
      <c r="L1236" t="s">
        <v>7727</v>
      </c>
      <c r="M1236" s="10">
        <v>37161.599999999999</v>
      </c>
      <c r="N1236" s="13">
        <v>1.1429223344632401E-4</v>
      </c>
      <c r="O1236" s="13">
        <f>IF(M1236="","",IF(M1236&gt;0,SUM($N$20:N1236)))</f>
        <v>0.9524846250038046</v>
      </c>
      <c r="P1236" s="8" t="e">
        <f>IF(M1236="","",IF(M1236&gt;0,IF(O1236&gt;#REF!,"STRIKE",IF(O1236&lt;#REF!,"GOOD"))))</f>
        <v>#REF!</v>
      </c>
      <c r="S1236" s="8">
        <f t="shared" ref="S1236:S1299" si="57">IFERROR(_xlfn.RANK.AVG(U1236,$U$20:$U$1048576),"")</f>
        <v>694</v>
      </c>
      <c r="T1236" t="s">
        <v>6786</v>
      </c>
      <c r="U1236" s="10">
        <v>83829.8</v>
      </c>
      <c r="V1236" s="8" t="e">
        <f t="shared" ref="V1236:V1299" si="58">IF(S1236="","",IF(S1236&lt;&gt;"",IF(S1236&gt;$T$16,"STRIKE",IF(S1236&lt;$T$16,"GOOD"))))</f>
        <v>#REF!</v>
      </c>
      <c r="W1236" t="str">
        <f t="shared" ref="W1236:W1299" si="59">IF(S1236="","",IF(S1236&lt;&gt;"",IF(U1236&lt;$U$16,"STRIKE",IF(U1236&gt;=$U$16,"GOOD"))))</f>
        <v>STRIKE</v>
      </c>
    </row>
    <row r="1237" spans="12:23" x14ac:dyDescent="0.25">
      <c r="L1237" t="s">
        <v>8656</v>
      </c>
      <c r="M1237" s="10">
        <v>37080.65</v>
      </c>
      <c r="N1237" s="13">
        <v>1.1404326794705919E-4</v>
      </c>
      <c r="O1237" s="13">
        <f>IF(M1237="","",IF(M1237&gt;0,SUM($N$20:N1237)))</f>
        <v>0.95259866827175166</v>
      </c>
      <c r="P1237" s="8" t="e">
        <f>IF(M1237="","",IF(M1237&gt;0,IF(O1237&gt;#REF!,"STRIKE",IF(O1237&lt;#REF!,"GOOD"))))</f>
        <v>#REF!</v>
      </c>
      <c r="S1237" s="8">
        <f t="shared" si="57"/>
        <v>693</v>
      </c>
      <c r="T1237" t="s">
        <v>7797</v>
      </c>
      <c r="U1237" s="10">
        <v>83865.3</v>
      </c>
      <c r="V1237" s="8" t="e">
        <f t="shared" si="58"/>
        <v>#REF!</v>
      </c>
      <c r="W1237" t="str">
        <f t="shared" si="59"/>
        <v>STRIKE</v>
      </c>
    </row>
    <row r="1238" spans="12:23" x14ac:dyDescent="0.25">
      <c r="L1238" t="s">
        <v>8500</v>
      </c>
      <c r="M1238" s="10">
        <v>36828.959999999999</v>
      </c>
      <c r="N1238" s="13">
        <v>1.1326918361710285E-4</v>
      </c>
      <c r="O1238" s="13">
        <f>IF(M1238="","",IF(M1238&gt;0,SUM($N$20:N1238)))</f>
        <v>0.95271193745536875</v>
      </c>
      <c r="P1238" s="8" t="e">
        <f>IF(M1238="","",IF(M1238&gt;0,IF(O1238&gt;#REF!,"STRIKE",IF(O1238&lt;#REF!,"GOOD"))))</f>
        <v>#REF!</v>
      </c>
      <c r="S1238" s="8">
        <f t="shared" si="57"/>
        <v>692</v>
      </c>
      <c r="T1238" t="s">
        <v>8918</v>
      </c>
      <c r="U1238" s="10">
        <v>83938.71</v>
      </c>
      <c r="V1238" s="8" t="e">
        <f t="shared" si="58"/>
        <v>#REF!</v>
      </c>
      <c r="W1238" t="str">
        <f t="shared" si="59"/>
        <v>STRIKE</v>
      </c>
    </row>
    <row r="1239" spans="12:23" x14ac:dyDescent="0.25">
      <c r="L1239" t="s">
        <v>6637</v>
      </c>
      <c r="M1239" s="10">
        <v>36731</v>
      </c>
      <c r="N1239" s="13">
        <v>1.1296790306975285E-4</v>
      </c>
      <c r="O1239" s="13">
        <f>IF(M1239="","",IF(M1239&gt;0,SUM($N$20:N1239)))</f>
        <v>0.95282490535843856</v>
      </c>
      <c r="P1239" s="8" t="e">
        <f>IF(M1239="","",IF(M1239&gt;0,IF(O1239&gt;#REF!,"STRIKE",IF(O1239&lt;#REF!,"GOOD"))))</f>
        <v>#REF!</v>
      </c>
      <c r="S1239" s="8">
        <f t="shared" si="57"/>
        <v>691</v>
      </c>
      <c r="T1239" t="s">
        <v>9947</v>
      </c>
      <c r="U1239" s="10">
        <v>83940.479999999996</v>
      </c>
      <c r="V1239" s="8" t="e">
        <f t="shared" si="58"/>
        <v>#REF!</v>
      </c>
      <c r="W1239" t="str">
        <f t="shared" si="59"/>
        <v>STRIKE</v>
      </c>
    </row>
    <row r="1240" spans="12:23" x14ac:dyDescent="0.25">
      <c r="L1240" t="s">
        <v>6595</v>
      </c>
      <c r="M1240" s="10">
        <v>36714.870000000003</v>
      </c>
      <c r="N1240" s="13">
        <v>1.1291829450269737E-4</v>
      </c>
      <c r="O1240" s="13">
        <f>IF(M1240="","",IF(M1240&gt;0,SUM($N$20:N1240)))</f>
        <v>0.95293782365294122</v>
      </c>
      <c r="P1240" s="8" t="e">
        <f>IF(M1240="","",IF(M1240&gt;0,IF(O1240&gt;#REF!,"STRIKE",IF(O1240&lt;#REF!,"GOOD"))))</f>
        <v>#REF!</v>
      </c>
      <c r="S1240" s="8">
        <f t="shared" si="57"/>
        <v>690</v>
      </c>
      <c r="T1240" t="s">
        <v>6907</v>
      </c>
      <c r="U1240" s="10">
        <v>84103.679999999993</v>
      </c>
      <c r="V1240" s="8" t="e">
        <f t="shared" si="58"/>
        <v>#REF!</v>
      </c>
      <c r="W1240" t="str">
        <f t="shared" si="59"/>
        <v>STRIKE</v>
      </c>
    </row>
    <row r="1241" spans="12:23" x14ac:dyDescent="0.25">
      <c r="L1241" t="s">
        <v>9033</v>
      </c>
      <c r="M1241" s="10">
        <v>36603</v>
      </c>
      <c r="N1241" s="13">
        <v>1.1257423310179858E-4</v>
      </c>
      <c r="O1241" s="13">
        <f>IF(M1241="","",IF(M1241&gt;0,SUM($N$20:N1241)))</f>
        <v>0.95305039788604307</v>
      </c>
      <c r="P1241" s="8" t="e">
        <f>IF(M1241="","",IF(M1241&gt;0,IF(O1241&gt;#REF!,"STRIKE",IF(O1241&lt;#REF!,"GOOD"))))</f>
        <v>#REF!</v>
      </c>
      <c r="S1241" s="8">
        <f t="shared" si="57"/>
        <v>689</v>
      </c>
      <c r="T1241" t="s">
        <v>9252</v>
      </c>
      <c r="U1241" s="10">
        <v>84124.800000000003</v>
      </c>
      <c r="V1241" s="8" t="e">
        <f t="shared" si="58"/>
        <v>#REF!</v>
      </c>
      <c r="W1241" t="str">
        <f t="shared" si="59"/>
        <v>STRIKE</v>
      </c>
    </row>
    <row r="1242" spans="12:23" x14ac:dyDescent="0.25">
      <c r="L1242" t="s">
        <v>9592</v>
      </c>
      <c r="M1242" s="10">
        <v>36490.199999999997</v>
      </c>
      <c r="N1242" s="13">
        <v>1.1222731144253887E-4</v>
      </c>
      <c r="O1242" s="13">
        <f>IF(M1242="","",IF(M1242&gt;0,SUM($N$20:N1242)))</f>
        <v>0.95316262519748562</v>
      </c>
      <c r="P1242" s="8" t="e">
        <f>IF(M1242="","",IF(M1242&gt;0,IF(O1242&gt;#REF!,"STRIKE",IF(O1242&lt;#REF!,"GOOD"))))</f>
        <v>#REF!</v>
      </c>
      <c r="S1242" s="8">
        <f t="shared" si="57"/>
        <v>688</v>
      </c>
      <c r="T1242" t="s">
        <v>9738</v>
      </c>
      <c r="U1242" s="10">
        <v>84490.8</v>
      </c>
      <c r="V1242" s="8" t="e">
        <f t="shared" si="58"/>
        <v>#REF!</v>
      </c>
      <c r="W1242" t="str">
        <f t="shared" si="59"/>
        <v>STRIKE</v>
      </c>
    </row>
    <row r="1243" spans="12:23" x14ac:dyDescent="0.25">
      <c r="L1243" t="s">
        <v>8725</v>
      </c>
      <c r="M1243" s="10">
        <v>36472.14</v>
      </c>
      <c r="N1243" s="13">
        <v>1.1217176707049783E-4</v>
      </c>
      <c r="O1243" s="13">
        <f>IF(M1243="","",IF(M1243&gt;0,SUM($N$20:N1243)))</f>
        <v>0.95327479696455608</v>
      </c>
      <c r="P1243" s="8" t="e">
        <f>IF(M1243="","",IF(M1243&gt;0,IF(O1243&gt;#REF!,"STRIKE",IF(O1243&lt;#REF!,"GOOD"))))</f>
        <v>#REF!</v>
      </c>
      <c r="S1243" s="8">
        <f t="shared" si="57"/>
        <v>687</v>
      </c>
      <c r="T1243" t="s">
        <v>7248</v>
      </c>
      <c r="U1243" s="10">
        <v>84919.59</v>
      </c>
      <c r="V1243" s="8" t="e">
        <f t="shared" si="58"/>
        <v>#REF!</v>
      </c>
      <c r="W1243" t="str">
        <f t="shared" si="59"/>
        <v>STRIKE</v>
      </c>
    </row>
    <row r="1244" spans="12:23" x14ac:dyDescent="0.25">
      <c r="L1244" t="s">
        <v>6659</v>
      </c>
      <c r="M1244" s="10">
        <v>36470.89</v>
      </c>
      <c r="N1244" s="13">
        <v>1.1216792263721702E-4</v>
      </c>
      <c r="O1244" s="13">
        <f>IF(M1244="","",IF(M1244&gt;0,SUM($N$20:N1244)))</f>
        <v>0.95338696488719332</v>
      </c>
      <c r="P1244" s="8" t="e">
        <f>IF(M1244="","",IF(M1244&gt;0,IF(O1244&gt;#REF!,"STRIKE",IF(O1244&lt;#REF!,"GOOD"))))</f>
        <v>#REF!</v>
      </c>
      <c r="S1244" s="8">
        <f t="shared" si="57"/>
        <v>686</v>
      </c>
      <c r="T1244" t="s">
        <v>8658</v>
      </c>
      <c r="U1244" s="10">
        <v>85228.04</v>
      </c>
      <c r="V1244" s="8" t="e">
        <f t="shared" si="58"/>
        <v>#REF!</v>
      </c>
      <c r="W1244" t="str">
        <f t="shared" si="59"/>
        <v>STRIKE</v>
      </c>
    </row>
    <row r="1245" spans="12:23" x14ac:dyDescent="0.25">
      <c r="L1245" t="s">
        <v>6363</v>
      </c>
      <c r="M1245" s="10">
        <v>36443.32</v>
      </c>
      <c r="N1245" s="13">
        <v>1.1208312981677562E-4</v>
      </c>
      <c r="O1245" s="13">
        <f>IF(M1245="","",IF(M1245&gt;0,SUM($N$20:N1245)))</f>
        <v>0.95349904801701013</v>
      </c>
      <c r="P1245" s="8" t="e">
        <f>IF(M1245="","",IF(M1245&gt;0,IF(O1245&gt;#REF!,"STRIKE",IF(O1245&lt;#REF!,"GOOD"))))</f>
        <v>#REF!</v>
      </c>
      <c r="S1245" s="8">
        <f t="shared" si="57"/>
        <v>685</v>
      </c>
      <c r="T1245" t="s">
        <v>7270</v>
      </c>
      <c r="U1245" s="10">
        <v>85360.05</v>
      </c>
      <c r="V1245" s="8" t="e">
        <f t="shared" si="58"/>
        <v>#REF!</v>
      </c>
      <c r="W1245" t="str">
        <f t="shared" si="59"/>
        <v>STRIKE</v>
      </c>
    </row>
    <row r="1246" spans="12:23" x14ac:dyDescent="0.25">
      <c r="L1246" t="s">
        <v>8846</v>
      </c>
      <c r="M1246" s="10">
        <v>36433.199999999997</v>
      </c>
      <c r="N1246" s="13">
        <v>1.1205200528493422E-4</v>
      </c>
      <c r="O1246" s="13">
        <f>IF(M1246="","",IF(M1246&gt;0,SUM($N$20:N1246)))</f>
        <v>0.9536111000222951</v>
      </c>
      <c r="P1246" s="8" t="e">
        <f>IF(M1246="","",IF(M1246&gt;0,IF(O1246&gt;#REF!,"STRIKE",IF(O1246&lt;#REF!,"GOOD"))))</f>
        <v>#REF!</v>
      </c>
      <c r="S1246" s="8">
        <f t="shared" si="57"/>
        <v>684</v>
      </c>
      <c r="T1246" t="s">
        <v>9530</v>
      </c>
      <c r="U1246" s="10">
        <v>85504.16</v>
      </c>
      <c r="V1246" s="8" t="e">
        <f t="shared" si="58"/>
        <v>#REF!</v>
      </c>
      <c r="W1246" t="str">
        <f t="shared" si="59"/>
        <v>STRIKE</v>
      </c>
    </row>
    <row r="1247" spans="12:23" x14ac:dyDescent="0.25">
      <c r="L1247" t="s">
        <v>8145</v>
      </c>
      <c r="M1247" s="10">
        <v>36402.620000000003</v>
      </c>
      <c r="N1247" s="13">
        <v>1.1195795506915267E-4</v>
      </c>
      <c r="O1247" s="13">
        <f>IF(M1247="","",IF(M1247&gt;0,SUM($N$20:N1247)))</f>
        <v>0.95372305797736423</v>
      </c>
      <c r="P1247" s="8" t="e">
        <f>IF(M1247="","",IF(M1247&gt;0,IF(O1247&gt;#REF!,"STRIKE",IF(O1247&lt;#REF!,"GOOD"))))</f>
        <v>#REF!</v>
      </c>
      <c r="S1247" s="8">
        <f t="shared" si="57"/>
        <v>683</v>
      </c>
      <c r="T1247" t="s">
        <v>10513</v>
      </c>
      <c r="U1247" s="10">
        <v>85669.87</v>
      </c>
      <c r="V1247" s="8" t="e">
        <f t="shared" si="58"/>
        <v>#REF!</v>
      </c>
      <c r="W1247" t="str">
        <f t="shared" si="59"/>
        <v>STRIKE</v>
      </c>
    </row>
    <row r="1248" spans="12:23" x14ac:dyDescent="0.25">
      <c r="L1248" t="s">
        <v>7896</v>
      </c>
      <c r="M1248" s="10">
        <v>36389.699999999997</v>
      </c>
      <c r="N1248" s="13">
        <v>1.1191821900676226E-4</v>
      </c>
      <c r="O1248" s="13">
        <f>IF(M1248="","",IF(M1248&gt;0,SUM($N$20:N1248)))</f>
        <v>0.95383497619637103</v>
      </c>
      <c r="P1248" s="8" t="e">
        <f>IF(M1248="","",IF(M1248&gt;0,IF(O1248&gt;#REF!,"STRIKE",IF(O1248&lt;#REF!,"GOOD"))))</f>
        <v>#REF!</v>
      </c>
      <c r="S1248" s="8">
        <f t="shared" si="57"/>
        <v>682</v>
      </c>
      <c r="T1248" t="s">
        <v>7866</v>
      </c>
      <c r="U1248" s="10">
        <v>86027.19</v>
      </c>
      <c r="V1248" s="8" t="e">
        <f t="shared" si="58"/>
        <v>#REF!</v>
      </c>
      <c r="W1248" t="str">
        <f t="shared" si="59"/>
        <v>STRIKE</v>
      </c>
    </row>
    <row r="1249" spans="12:23" x14ac:dyDescent="0.25">
      <c r="L1249" t="s">
        <v>10094</v>
      </c>
      <c r="M1249" s="10">
        <v>36383.4</v>
      </c>
      <c r="N1249" s="13">
        <v>1.1189884306302703E-4</v>
      </c>
      <c r="O1249" s="13">
        <f>IF(M1249="","",IF(M1249&gt;0,SUM($N$20:N1249)))</f>
        <v>0.95394687503943409</v>
      </c>
      <c r="P1249" s="8" t="e">
        <f>IF(M1249="","",IF(M1249&gt;0,IF(O1249&gt;#REF!,"STRIKE",IF(O1249&lt;#REF!,"GOOD"))))</f>
        <v>#REF!</v>
      </c>
      <c r="S1249" s="8">
        <f t="shared" si="57"/>
        <v>681</v>
      </c>
      <c r="T1249" t="s">
        <v>8169</v>
      </c>
      <c r="U1249" s="10">
        <v>86031.7</v>
      </c>
      <c r="V1249" s="8" t="e">
        <f t="shared" si="58"/>
        <v>#REF!</v>
      </c>
      <c r="W1249" t="str">
        <f t="shared" si="59"/>
        <v>STRIKE</v>
      </c>
    </row>
    <row r="1250" spans="12:23" x14ac:dyDescent="0.25">
      <c r="L1250" t="s">
        <v>9924</v>
      </c>
      <c r="M1250" s="10">
        <v>36332.400000000001</v>
      </c>
      <c r="N1250" s="13">
        <v>1.1174199018517025E-4</v>
      </c>
      <c r="O1250" s="13">
        <f>IF(M1250="","",IF(M1250&gt;0,SUM($N$20:N1250)))</f>
        <v>0.95405861702961925</v>
      </c>
      <c r="P1250" s="8" t="e">
        <f>IF(M1250="","",IF(M1250&gt;0,IF(O1250&gt;#REF!,"STRIKE",IF(O1250&lt;#REF!,"GOOD"))))</f>
        <v>#REF!</v>
      </c>
      <c r="S1250" s="8">
        <f t="shared" si="57"/>
        <v>680</v>
      </c>
      <c r="T1250" t="s">
        <v>7041</v>
      </c>
      <c r="U1250" s="10">
        <v>86058.64</v>
      </c>
      <c r="V1250" s="8" t="e">
        <f t="shared" si="58"/>
        <v>#REF!</v>
      </c>
      <c r="W1250" t="str">
        <f t="shared" si="59"/>
        <v>STRIKE</v>
      </c>
    </row>
    <row r="1251" spans="12:23" x14ac:dyDescent="0.25">
      <c r="L1251" t="s">
        <v>7204</v>
      </c>
      <c r="M1251" s="10">
        <v>36299.14</v>
      </c>
      <c r="N1251" s="13">
        <v>1.1163969750443463E-4</v>
      </c>
      <c r="O1251" s="13">
        <f>IF(M1251="","",IF(M1251&gt;0,SUM($N$20:N1251)))</f>
        <v>0.95417025672712363</v>
      </c>
      <c r="P1251" s="8" t="e">
        <f>IF(M1251="","",IF(M1251&gt;0,IF(O1251&gt;#REF!,"STRIKE",IF(O1251&lt;#REF!,"GOOD"))))</f>
        <v>#REF!</v>
      </c>
      <c r="S1251" s="8">
        <f t="shared" si="57"/>
        <v>679</v>
      </c>
      <c r="T1251" t="s">
        <v>9463</v>
      </c>
      <c r="U1251" s="10">
        <v>86109.26</v>
      </c>
      <c r="V1251" s="8" t="e">
        <f t="shared" si="58"/>
        <v>#REF!</v>
      </c>
      <c r="W1251" t="str">
        <f t="shared" si="59"/>
        <v>STRIKE</v>
      </c>
    </row>
    <row r="1252" spans="12:23" x14ac:dyDescent="0.25">
      <c r="L1252" t="s">
        <v>9906</v>
      </c>
      <c r="M1252" s="10">
        <v>36298.65</v>
      </c>
      <c r="N1252" s="13">
        <v>1.1163819048658856E-4</v>
      </c>
      <c r="O1252" s="13">
        <f>IF(M1252="","",IF(M1252&gt;0,SUM($N$20:N1252)))</f>
        <v>0.95428189491761017</v>
      </c>
      <c r="P1252" s="8" t="e">
        <f>IF(M1252="","",IF(M1252&gt;0,IF(O1252&gt;#REF!,"STRIKE",IF(O1252&lt;#REF!,"GOOD"))))</f>
        <v>#REF!</v>
      </c>
      <c r="S1252" s="8">
        <f t="shared" si="57"/>
        <v>678</v>
      </c>
      <c r="T1252" t="s">
        <v>8243</v>
      </c>
      <c r="U1252" s="10">
        <v>86165.74</v>
      </c>
      <c r="V1252" s="8" t="e">
        <f t="shared" si="58"/>
        <v>#REF!</v>
      </c>
      <c r="W1252" t="str">
        <f t="shared" si="59"/>
        <v>STRIKE</v>
      </c>
    </row>
    <row r="1253" spans="12:23" x14ac:dyDescent="0.25">
      <c r="L1253" t="s">
        <v>9980</v>
      </c>
      <c r="M1253" s="10">
        <v>36127.18</v>
      </c>
      <c r="N1253" s="13">
        <v>1.1111082650686106E-4</v>
      </c>
      <c r="O1253" s="13">
        <f>IF(M1253="","",IF(M1253&gt;0,SUM($N$20:N1253)))</f>
        <v>0.95439300574411701</v>
      </c>
      <c r="P1253" s="8" t="e">
        <f>IF(M1253="","",IF(M1253&gt;0,IF(O1253&gt;#REF!,"STRIKE",IF(O1253&lt;#REF!,"GOOD"))))</f>
        <v>#REF!</v>
      </c>
      <c r="S1253" s="8">
        <f t="shared" si="57"/>
        <v>677</v>
      </c>
      <c r="T1253" t="s">
        <v>6385</v>
      </c>
      <c r="U1253" s="10">
        <v>86198.399999999994</v>
      </c>
      <c r="V1253" s="8" t="e">
        <f t="shared" si="58"/>
        <v>#REF!</v>
      </c>
      <c r="W1253" t="str">
        <f t="shared" si="59"/>
        <v>STRIKE</v>
      </c>
    </row>
    <row r="1254" spans="12:23" x14ac:dyDescent="0.25">
      <c r="L1254" t="s">
        <v>8597</v>
      </c>
      <c r="M1254" s="10">
        <v>36126</v>
      </c>
      <c r="N1254" s="13">
        <v>1.1110719736184398E-4</v>
      </c>
      <c r="O1254" s="13">
        <f>IF(M1254="","",IF(M1254&gt;0,SUM($N$20:N1254)))</f>
        <v>0.95450411294147885</v>
      </c>
      <c r="P1254" s="8" t="e">
        <f>IF(M1254="","",IF(M1254&gt;0,IF(O1254&gt;#REF!,"STRIKE",IF(O1254&lt;#REF!,"GOOD"))))</f>
        <v>#REF!</v>
      </c>
      <c r="S1254" s="8">
        <f t="shared" si="57"/>
        <v>676</v>
      </c>
      <c r="T1254" t="s">
        <v>9685</v>
      </c>
      <c r="U1254" s="10">
        <v>86376.72</v>
      </c>
      <c r="V1254" s="8" t="e">
        <f t="shared" si="58"/>
        <v>#REF!</v>
      </c>
      <c r="W1254" t="str">
        <f t="shared" si="59"/>
        <v>STRIKE</v>
      </c>
    </row>
    <row r="1255" spans="12:23" x14ac:dyDescent="0.25">
      <c r="L1255" t="s">
        <v>9768</v>
      </c>
      <c r="M1255" s="10">
        <v>36108.720000000001</v>
      </c>
      <c r="N1255" s="13">
        <v>1.1105405191617016E-4</v>
      </c>
      <c r="O1255" s="13">
        <f>IF(M1255="","",IF(M1255&gt;0,SUM($N$20:N1255)))</f>
        <v>0.95461516699339499</v>
      </c>
      <c r="P1255" s="8" t="e">
        <f>IF(M1255="","",IF(M1255&gt;0,IF(O1255&gt;#REF!,"STRIKE",IF(O1255&lt;#REF!,"GOOD"))))</f>
        <v>#REF!</v>
      </c>
      <c r="S1255" s="8">
        <f t="shared" si="57"/>
        <v>675</v>
      </c>
      <c r="T1255" t="s">
        <v>8001</v>
      </c>
      <c r="U1255" s="10">
        <v>86424</v>
      </c>
      <c r="V1255" s="8" t="e">
        <f t="shared" si="58"/>
        <v>#REF!</v>
      </c>
      <c r="W1255" t="str">
        <f t="shared" si="59"/>
        <v>STRIKE</v>
      </c>
    </row>
    <row r="1256" spans="12:23" x14ac:dyDescent="0.25">
      <c r="L1256" t="s">
        <v>8971</v>
      </c>
      <c r="M1256" s="10">
        <v>36101.53</v>
      </c>
      <c r="N1256" s="13">
        <v>1.1103193873593897E-4</v>
      </c>
      <c r="O1256" s="13">
        <f>IF(M1256="","",IF(M1256&gt;0,SUM($N$20:N1256)))</f>
        <v>0.95472619893213095</v>
      </c>
      <c r="P1256" s="8" t="e">
        <f>IF(M1256="","",IF(M1256&gt;0,IF(O1256&gt;#REF!,"STRIKE",IF(O1256&lt;#REF!,"GOOD"))))</f>
        <v>#REF!</v>
      </c>
      <c r="S1256" s="8">
        <f t="shared" si="57"/>
        <v>674</v>
      </c>
      <c r="T1256" t="s">
        <v>6719</v>
      </c>
      <c r="U1256" s="10">
        <v>86630.399999999994</v>
      </c>
      <c r="V1256" s="8" t="e">
        <f t="shared" si="58"/>
        <v>#REF!</v>
      </c>
      <c r="W1256" t="str">
        <f t="shared" si="59"/>
        <v>STRIKE</v>
      </c>
    </row>
    <row r="1257" spans="12:23" x14ac:dyDescent="0.25">
      <c r="L1257" t="s">
        <v>7956</v>
      </c>
      <c r="M1257" s="10">
        <v>36092.53</v>
      </c>
      <c r="N1257" s="13">
        <v>1.1100425881631718E-4</v>
      </c>
      <c r="O1257" s="13">
        <f>IF(M1257="","",IF(M1257&gt;0,SUM($N$20:N1257)))</f>
        <v>0.95483720319094723</v>
      </c>
      <c r="P1257" s="8" t="e">
        <f>IF(M1257="","",IF(M1257&gt;0,IF(O1257&gt;#REF!,"STRIKE",IF(O1257&lt;#REF!,"GOOD"))))</f>
        <v>#REF!</v>
      </c>
      <c r="S1257" s="8">
        <f t="shared" si="57"/>
        <v>673</v>
      </c>
      <c r="T1257" t="s">
        <v>6415</v>
      </c>
      <c r="U1257" s="10">
        <v>86658.45</v>
      </c>
      <c r="V1257" s="8" t="e">
        <f t="shared" si="58"/>
        <v>#REF!</v>
      </c>
      <c r="W1257" t="str">
        <f t="shared" si="59"/>
        <v>STRIKE</v>
      </c>
    </row>
    <row r="1258" spans="12:23" x14ac:dyDescent="0.25">
      <c r="L1258" t="s">
        <v>8654</v>
      </c>
      <c r="M1258" s="10">
        <v>36031.919999999998</v>
      </c>
      <c r="N1258" s="13">
        <v>1.1081784993539759E-4</v>
      </c>
      <c r="O1258" s="13">
        <f>IF(M1258="","",IF(M1258&gt;0,SUM($N$20:N1258)))</f>
        <v>0.95494802104088261</v>
      </c>
      <c r="P1258" s="8" t="e">
        <f>IF(M1258="","",IF(M1258&gt;0,IF(O1258&gt;#REF!,"STRIKE",IF(O1258&lt;#REF!,"GOOD"))))</f>
        <v>#REF!</v>
      </c>
      <c r="S1258" s="8">
        <f t="shared" si="57"/>
        <v>672</v>
      </c>
      <c r="T1258" t="s">
        <v>8878</v>
      </c>
      <c r="U1258" s="10">
        <v>86732.14</v>
      </c>
      <c r="V1258" s="8" t="e">
        <f t="shared" si="58"/>
        <v>#REF!</v>
      </c>
      <c r="W1258" t="str">
        <f t="shared" si="59"/>
        <v>STRIKE</v>
      </c>
    </row>
    <row r="1259" spans="12:23" x14ac:dyDescent="0.25">
      <c r="L1259" t="s">
        <v>8603</v>
      </c>
      <c r="M1259" s="10">
        <v>35944.44</v>
      </c>
      <c r="N1259" s="13">
        <v>1.1054880111667385E-4</v>
      </c>
      <c r="O1259" s="13">
        <f>IF(M1259="","",IF(M1259&gt;0,SUM($N$20:N1259)))</f>
        <v>0.95505856984199933</v>
      </c>
      <c r="P1259" s="8" t="e">
        <f>IF(M1259="","",IF(M1259&gt;0,IF(O1259&gt;#REF!,"STRIKE",IF(O1259&lt;#REF!,"GOOD"))))</f>
        <v>#REF!</v>
      </c>
      <c r="S1259" s="8">
        <f t="shared" si="57"/>
        <v>671</v>
      </c>
      <c r="T1259" t="s">
        <v>8662</v>
      </c>
      <c r="U1259" s="10">
        <v>86784.93</v>
      </c>
      <c r="V1259" s="8" t="e">
        <f t="shared" si="58"/>
        <v>#REF!</v>
      </c>
      <c r="W1259" t="str">
        <f t="shared" si="59"/>
        <v>STRIKE</v>
      </c>
    </row>
    <row r="1260" spans="12:23" x14ac:dyDescent="0.25">
      <c r="L1260" t="s">
        <v>10426</v>
      </c>
      <c r="M1260" s="10">
        <v>35912.75</v>
      </c>
      <c r="N1260" s="13">
        <v>1.1045133704413893E-4</v>
      </c>
      <c r="O1260" s="13">
        <f>IF(M1260="","",IF(M1260&gt;0,SUM($N$20:N1260)))</f>
        <v>0.95516902117904345</v>
      </c>
      <c r="P1260" s="8" t="e">
        <f>IF(M1260="","",IF(M1260&gt;0,IF(O1260&gt;#REF!,"STRIKE",IF(O1260&lt;#REF!,"GOOD"))))</f>
        <v>#REF!</v>
      </c>
      <c r="S1260" s="8">
        <f t="shared" si="57"/>
        <v>670</v>
      </c>
      <c r="T1260" t="s">
        <v>8719</v>
      </c>
      <c r="U1260" s="10">
        <v>86800.53</v>
      </c>
      <c r="V1260" s="8" t="e">
        <f t="shared" si="58"/>
        <v>#REF!</v>
      </c>
      <c r="W1260" t="str">
        <f t="shared" si="59"/>
        <v>STRIKE</v>
      </c>
    </row>
    <row r="1261" spans="12:23" x14ac:dyDescent="0.25">
      <c r="L1261" t="s">
        <v>7743</v>
      </c>
      <c r="M1261" s="10">
        <v>35739.4</v>
      </c>
      <c r="N1261" s="13">
        <v>1.0991819103675711E-4</v>
      </c>
      <c r="O1261" s="13">
        <f>IF(M1261="","",IF(M1261&gt;0,SUM($N$20:N1261)))</f>
        <v>0.95527893937008024</v>
      </c>
      <c r="P1261" s="8" t="e">
        <f>IF(M1261="","",IF(M1261&gt;0,IF(O1261&gt;#REF!,"STRIKE",IF(O1261&lt;#REF!,"GOOD"))))</f>
        <v>#REF!</v>
      </c>
      <c r="S1261" s="8">
        <f t="shared" si="57"/>
        <v>669</v>
      </c>
      <c r="T1261" t="s">
        <v>6734</v>
      </c>
      <c r="U1261" s="10">
        <v>86912.4</v>
      </c>
      <c r="V1261" s="8" t="e">
        <f t="shared" si="58"/>
        <v>#REF!</v>
      </c>
      <c r="W1261" t="str">
        <f t="shared" si="59"/>
        <v>STRIKE</v>
      </c>
    </row>
    <row r="1262" spans="12:23" x14ac:dyDescent="0.25">
      <c r="L1262" t="s">
        <v>7330</v>
      </c>
      <c r="M1262" s="10">
        <v>35693.4</v>
      </c>
      <c r="N1262" s="13">
        <v>1.0977671589202353E-4</v>
      </c>
      <c r="O1262" s="13">
        <f>IF(M1262="","",IF(M1262&gt;0,SUM($N$20:N1262)))</f>
        <v>0.95538871608597231</v>
      </c>
      <c r="P1262" s="8" t="e">
        <f>IF(M1262="","",IF(M1262&gt;0,IF(O1262&gt;#REF!,"STRIKE",IF(O1262&lt;#REF!,"GOOD"))))</f>
        <v>#REF!</v>
      </c>
      <c r="S1262" s="8">
        <f t="shared" si="57"/>
        <v>668</v>
      </c>
      <c r="T1262" t="s">
        <v>9191</v>
      </c>
      <c r="U1262" s="10">
        <v>86975.64</v>
      </c>
      <c r="V1262" s="8" t="e">
        <f t="shared" si="58"/>
        <v>#REF!</v>
      </c>
      <c r="W1262" t="str">
        <f t="shared" si="59"/>
        <v>STRIKE</v>
      </c>
    </row>
    <row r="1263" spans="12:23" x14ac:dyDescent="0.25">
      <c r="L1263" t="s">
        <v>9756</v>
      </c>
      <c r="M1263" s="10">
        <v>35683.199999999997</v>
      </c>
      <c r="N1263" s="13">
        <v>1.0974534531645216E-4</v>
      </c>
      <c r="O1263" s="13">
        <f>IF(M1263="","",IF(M1263&gt;0,SUM($N$20:N1263)))</f>
        <v>0.9554984614312888</v>
      </c>
      <c r="P1263" s="8" t="e">
        <f>IF(M1263="","",IF(M1263&gt;0,IF(O1263&gt;#REF!,"STRIKE",IF(O1263&lt;#REF!,"GOOD"))))</f>
        <v>#REF!</v>
      </c>
      <c r="S1263" s="8">
        <f t="shared" si="57"/>
        <v>667</v>
      </c>
      <c r="T1263" t="s">
        <v>6373</v>
      </c>
      <c r="U1263" s="10">
        <v>87251.77</v>
      </c>
      <c r="V1263" s="8" t="e">
        <f t="shared" si="58"/>
        <v>#REF!</v>
      </c>
      <c r="W1263" t="str">
        <f t="shared" si="59"/>
        <v>STRIKE</v>
      </c>
    </row>
    <row r="1264" spans="12:23" x14ac:dyDescent="0.25">
      <c r="L1264" t="s">
        <v>7132</v>
      </c>
      <c r="M1264" s="10">
        <v>35591.4</v>
      </c>
      <c r="N1264" s="13">
        <v>1.0946301013630998E-4</v>
      </c>
      <c r="O1264" s="13">
        <f>IF(M1264="","",IF(M1264&gt;0,SUM($N$20:N1264)))</f>
        <v>0.95560792444142506</v>
      </c>
      <c r="P1264" s="8" t="e">
        <f>IF(M1264="","",IF(M1264&gt;0,IF(O1264&gt;#REF!,"STRIKE",IF(O1264&lt;#REF!,"GOOD"))))</f>
        <v>#REF!</v>
      </c>
      <c r="S1264" s="8">
        <f t="shared" si="57"/>
        <v>666</v>
      </c>
      <c r="T1264" t="s">
        <v>7097</v>
      </c>
      <c r="U1264" s="10">
        <v>87365.24</v>
      </c>
      <c r="V1264" s="8" t="e">
        <f t="shared" si="58"/>
        <v>#REF!</v>
      </c>
      <c r="W1264" t="str">
        <f t="shared" si="59"/>
        <v>STRIKE</v>
      </c>
    </row>
    <row r="1265" spans="12:23" x14ac:dyDescent="0.25">
      <c r="L1265" t="s">
        <v>7981</v>
      </c>
      <c r="M1265" s="10">
        <v>35589.839999999997</v>
      </c>
      <c r="N1265" s="13">
        <v>1.0945821228357552E-4</v>
      </c>
      <c r="O1265" s="13">
        <f>IF(M1265="","",IF(M1265&gt;0,SUM($N$20:N1265)))</f>
        <v>0.95571738265370865</v>
      </c>
      <c r="P1265" s="8" t="e">
        <f>IF(M1265="","",IF(M1265&gt;0,IF(O1265&gt;#REF!,"STRIKE",IF(O1265&lt;#REF!,"GOOD"))))</f>
        <v>#REF!</v>
      </c>
      <c r="S1265" s="8">
        <f t="shared" si="57"/>
        <v>665</v>
      </c>
      <c r="T1265" t="s">
        <v>6433</v>
      </c>
      <c r="U1265" s="10">
        <v>87713.44</v>
      </c>
      <c r="V1265" s="8" t="e">
        <f t="shared" si="58"/>
        <v>#REF!</v>
      </c>
      <c r="W1265" t="str">
        <f t="shared" si="59"/>
        <v>STRIKE</v>
      </c>
    </row>
    <row r="1266" spans="12:23" x14ac:dyDescent="0.25">
      <c r="L1266" t="s">
        <v>6946</v>
      </c>
      <c r="M1266" s="10">
        <v>35540.370000000003</v>
      </c>
      <c r="N1266" s="13">
        <v>1.0930606499205446E-4</v>
      </c>
      <c r="O1266" s="13">
        <f>IF(M1266="","",IF(M1266&gt;0,SUM($N$20:N1266)))</f>
        <v>0.95582668871870069</v>
      </c>
      <c r="P1266" s="8" t="e">
        <f>IF(M1266="","",IF(M1266&gt;0,IF(O1266&gt;#REF!,"STRIKE",IF(O1266&lt;#REF!,"GOOD"))))</f>
        <v>#REF!</v>
      </c>
      <c r="S1266" s="8">
        <f t="shared" si="57"/>
        <v>664</v>
      </c>
      <c r="T1266" t="s">
        <v>10222</v>
      </c>
      <c r="U1266" s="10">
        <v>87938.7</v>
      </c>
      <c r="V1266" s="8" t="e">
        <f t="shared" si="58"/>
        <v>#REF!</v>
      </c>
      <c r="W1266" t="str">
        <f t="shared" si="59"/>
        <v>STRIKE</v>
      </c>
    </row>
    <row r="1267" spans="12:23" x14ac:dyDescent="0.25">
      <c r="L1267" t="s">
        <v>8531</v>
      </c>
      <c r="M1267" s="10">
        <v>35517.599999999999</v>
      </c>
      <c r="N1267" s="13">
        <v>1.0923603479541133E-4</v>
      </c>
      <c r="O1267" s="13">
        <f>IF(M1267="","",IF(M1267&gt;0,SUM($N$20:N1267)))</f>
        <v>0.95593592475349609</v>
      </c>
      <c r="P1267" s="8" t="e">
        <f>IF(M1267="","",IF(M1267&gt;0,IF(O1267&gt;#REF!,"STRIKE",IF(O1267&lt;#REF!,"GOOD"))))</f>
        <v>#REF!</v>
      </c>
      <c r="S1267" s="8">
        <f t="shared" si="57"/>
        <v>663</v>
      </c>
      <c r="T1267" t="s">
        <v>9786</v>
      </c>
      <c r="U1267" s="10">
        <v>88074.12</v>
      </c>
      <c r="V1267" s="8" t="e">
        <f t="shared" si="58"/>
        <v>#REF!</v>
      </c>
      <c r="W1267" t="str">
        <f t="shared" si="59"/>
        <v>STRIKE</v>
      </c>
    </row>
    <row r="1268" spans="12:23" x14ac:dyDescent="0.25">
      <c r="L1268" t="s">
        <v>7115</v>
      </c>
      <c r="M1268" s="10">
        <v>35456.620000000003</v>
      </c>
      <c r="N1268" s="13">
        <v>1.0904848796224063E-4</v>
      </c>
      <c r="O1268" s="13">
        <f>IF(M1268="","",IF(M1268&gt;0,SUM($N$20:N1268)))</f>
        <v>0.95604497324145832</v>
      </c>
      <c r="P1268" s="8" t="e">
        <f>IF(M1268="","",IF(M1268&gt;0,IF(O1268&gt;#REF!,"STRIKE",IF(O1268&lt;#REF!,"GOOD"))))</f>
        <v>#REF!</v>
      </c>
      <c r="S1268" s="8">
        <f t="shared" si="57"/>
        <v>662</v>
      </c>
      <c r="T1268" t="s">
        <v>7502</v>
      </c>
      <c r="U1268" s="10">
        <v>88430.28</v>
      </c>
      <c r="V1268" s="8" t="e">
        <f t="shared" si="58"/>
        <v>#REF!</v>
      </c>
      <c r="W1268" t="str">
        <f t="shared" si="59"/>
        <v>STRIKE</v>
      </c>
    </row>
    <row r="1269" spans="12:23" x14ac:dyDescent="0.25">
      <c r="L1269" t="s">
        <v>8650</v>
      </c>
      <c r="M1269" s="10">
        <v>35425.919999999998</v>
      </c>
      <c r="N1269" s="13">
        <v>1.0895406868086408E-4</v>
      </c>
      <c r="O1269" s="13">
        <f>IF(M1269="","",IF(M1269&gt;0,SUM($N$20:N1269)))</f>
        <v>0.95615392731013915</v>
      </c>
      <c r="P1269" s="8" t="e">
        <f>IF(M1269="","",IF(M1269&gt;0,IF(O1269&gt;#REF!,"STRIKE",IF(O1269&lt;#REF!,"GOOD"))))</f>
        <v>#REF!</v>
      </c>
      <c r="S1269" s="8">
        <f t="shared" si="57"/>
        <v>661</v>
      </c>
      <c r="T1269" t="s">
        <v>7292</v>
      </c>
      <c r="U1269" s="10">
        <v>88529.3</v>
      </c>
      <c r="V1269" s="8" t="e">
        <f t="shared" si="58"/>
        <v>#REF!</v>
      </c>
      <c r="W1269" t="str">
        <f t="shared" si="59"/>
        <v>STRIKE</v>
      </c>
    </row>
    <row r="1270" spans="12:23" x14ac:dyDescent="0.25">
      <c r="L1270" t="s">
        <v>6641</v>
      </c>
      <c r="M1270" s="10">
        <v>35388.879999999997</v>
      </c>
      <c r="N1270" s="13">
        <v>1.0884015043388732E-4</v>
      </c>
      <c r="O1270" s="13">
        <f>IF(M1270="","",IF(M1270&gt;0,SUM($N$20:N1270)))</f>
        <v>0.95626276746057304</v>
      </c>
      <c r="P1270" s="8" t="e">
        <f>IF(M1270="","",IF(M1270&gt;0,IF(O1270&gt;#REF!,"STRIKE",IF(O1270&lt;#REF!,"GOOD"))))</f>
        <v>#REF!</v>
      </c>
      <c r="S1270" s="8">
        <f t="shared" si="57"/>
        <v>660</v>
      </c>
      <c r="T1270" t="s">
        <v>9813</v>
      </c>
      <c r="U1270" s="10">
        <v>88650.12</v>
      </c>
      <c r="V1270" s="8" t="e">
        <f t="shared" si="58"/>
        <v>#REF!</v>
      </c>
      <c r="W1270" t="str">
        <f t="shared" si="59"/>
        <v>STRIKE</v>
      </c>
    </row>
    <row r="1271" spans="12:23" x14ac:dyDescent="0.25">
      <c r="L1271" t="s">
        <v>7827</v>
      </c>
      <c r="M1271" s="10">
        <v>35240.080000000002</v>
      </c>
      <c r="N1271" s="13">
        <v>1.0838250909614048E-4</v>
      </c>
      <c r="O1271" s="13">
        <f>IF(M1271="","",IF(M1271&gt;0,SUM($N$20:N1271)))</f>
        <v>0.95637114996966921</v>
      </c>
      <c r="P1271" s="8" t="e">
        <f>IF(M1271="","",IF(M1271&gt;0,IF(O1271&gt;#REF!,"STRIKE",IF(O1271&lt;#REF!,"GOOD"))))</f>
        <v>#REF!</v>
      </c>
      <c r="S1271" s="8">
        <f t="shared" si="57"/>
        <v>659</v>
      </c>
      <c r="T1271" t="s">
        <v>9536</v>
      </c>
      <c r="U1271" s="10">
        <v>88880.42</v>
      </c>
      <c r="V1271" s="8" t="e">
        <f t="shared" si="58"/>
        <v>#REF!</v>
      </c>
      <c r="W1271" t="str">
        <f t="shared" si="59"/>
        <v>STRIKE</v>
      </c>
    </row>
    <row r="1272" spans="12:23" x14ac:dyDescent="0.25">
      <c r="L1272" t="s">
        <v>7524</v>
      </c>
      <c r="M1272" s="10">
        <v>35166.51</v>
      </c>
      <c r="N1272" s="13">
        <v>1.0815624113096552E-4</v>
      </c>
      <c r="O1272" s="13">
        <f>IF(M1272="","",IF(M1272&gt;0,SUM($N$20:N1272)))</f>
        <v>0.95647930621080013</v>
      </c>
      <c r="P1272" s="8" t="e">
        <f>IF(M1272="","",IF(M1272&gt;0,IF(O1272&gt;#REF!,"STRIKE",IF(O1272&lt;#REF!,"GOOD"))))</f>
        <v>#REF!</v>
      </c>
      <c r="S1272" s="8">
        <f t="shared" si="57"/>
        <v>658</v>
      </c>
      <c r="T1272" t="s">
        <v>8802</v>
      </c>
      <c r="U1272" s="10">
        <v>89208</v>
      </c>
      <c r="V1272" s="8" t="e">
        <f t="shared" si="58"/>
        <v>#REF!</v>
      </c>
      <c r="W1272" t="str">
        <f t="shared" si="59"/>
        <v>STRIKE</v>
      </c>
    </row>
    <row r="1273" spans="12:23" x14ac:dyDescent="0.25">
      <c r="L1273" t="s">
        <v>7918</v>
      </c>
      <c r="M1273" s="10">
        <v>35098.559999999998</v>
      </c>
      <c r="N1273" s="13">
        <v>1.0794725773782104E-4</v>
      </c>
      <c r="O1273" s="13">
        <f>IF(M1273="","",IF(M1273&gt;0,SUM($N$20:N1273)))</f>
        <v>0.9565872534685379</v>
      </c>
      <c r="P1273" s="8" t="e">
        <f>IF(M1273="","",IF(M1273&gt;0,IF(O1273&gt;#REF!,"STRIKE",IF(O1273&lt;#REF!,"GOOD"))))</f>
        <v>#REF!</v>
      </c>
      <c r="S1273" s="8">
        <f t="shared" si="57"/>
        <v>657</v>
      </c>
      <c r="T1273" t="s">
        <v>7492</v>
      </c>
      <c r="U1273" s="10">
        <v>89266</v>
      </c>
      <c r="V1273" s="8" t="e">
        <f t="shared" si="58"/>
        <v>#REF!</v>
      </c>
      <c r="W1273" t="str">
        <f t="shared" si="59"/>
        <v>STRIKE</v>
      </c>
    </row>
    <row r="1274" spans="12:23" x14ac:dyDescent="0.25">
      <c r="L1274" t="s">
        <v>6488</v>
      </c>
      <c r="M1274" s="10">
        <v>35056.080000000002</v>
      </c>
      <c r="N1274" s="13">
        <v>1.0781660851720621E-4</v>
      </c>
      <c r="O1274" s="13">
        <f>IF(M1274="","",IF(M1274&gt;0,SUM($N$20:N1274)))</f>
        <v>0.95669507007705512</v>
      </c>
      <c r="P1274" s="8" t="e">
        <f>IF(M1274="","",IF(M1274&gt;0,IF(O1274&gt;#REF!,"STRIKE",IF(O1274&lt;#REF!,"GOOD"))))</f>
        <v>#REF!</v>
      </c>
      <c r="S1274" s="8">
        <f t="shared" si="57"/>
        <v>656</v>
      </c>
      <c r="T1274" t="s">
        <v>7394</v>
      </c>
      <c r="U1274" s="10">
        <v>89316.44</v>
      </c>
      <c r="V1274" s="8" t="e">
        <f t="shared" si="58"/>
        <v>#REF!</v>
      </c>
      <c r="W1274" t="str">
        <f t="shared" si="59"/>
        <v>STRIKE</v>
      </c>
    </row>
    <row r="1275" spans="12:23" x14ac:dyDescent="0.25">
      <c r="L1275" t="s">
        <v>7510</v>
      </c>
      <c r="M1275" s="10">
        <v>34917</v>
      </c>
      <c r="N1275" s="13">
        <v>1.0738886149265091E-4</v>
      </c>
      <c r="O1275" s="13">
        <f>IF(M1275="","",IF(M1275&gt;0,SUM($N$20:N1275)))</f>
        <v>0.95680245893854776</v>
      </c>
      <c r="P1275" s="8" t="e">
        <f>IF(M1275="","",IF(M1275&gt;0,IF(O1275&gt;#REF!,"STRIKE",IF(O1275&lt;#REF!,"GOOD"))))</f>
        <v>#REF!</v>
      </c>
      <c r="S1275" s="8">
        <f t="shared" si="57"/>
        <v>655</v>
      </c>
      <c r="T1275" t="s">
        <v>6492</v>
      </c>
      <c r="U1275" s="10">
        <v>89567.06</v>
      </c>
      <c r="V1275" s="8" t="e">
        <f t="shared" si="58"/>
        <v>#REF!</v>
      </c>
      <c r="W1275" t="str">
        <f t="shared" si="59"/>
        <v>STRIKE</v>
      </c>
    </row>
    <row r="1276" spans="12:23" x14ac:dyDescent="0.25">
      <c r="L1276" t="s">
        <v>7252</v>
      </c>
      <c r="M1276" s="10">
        <v>34870.47</v>
      </c>
      <c r="N1276" s="13">
        <v>1.0724575630820628E-4</v>
      </c>
      <c r="O1276" s="13">
        <f>IF(M1276="","",IF(M1276&gt;0,SUM($N$20:N1276)))</f>
        <v>0.95690970469485592</v>
      </c>
      <c r="P1276" s="8" t="e">
        <f>IF(M1276="","",IF(M1276&gt;0,IF(O1276&gt;#REF!,"STRIKE",IF(O1276&lt;#REF!,"GOOD"))))</f>
        <v>#REF!</v>
      </c>
      <c r="S1276" s="8">
        <f t="shared" si="57"/>
        <v>654</v>
      </c>
      <c r="T1276" t="s">
        <v>10481</v>
      </c>
      <c r="U1276" s="10">
        <v>89958.6</v>
      </c>
      <c r="V1276" s="8" t="e">
        <f t="shared" si="58"/>
        <v>#REF!</v>
      </c>
      <c r="W1276" t="str">
        <f t="shared" si="59"/>
        <v>STRIKE</v>
      </c>
    </row>
    <row r="1277" spans="12:23" x14ac:dyDescent="0.25">
      <c r="L1277" t="s">
        <v>8672</v>
      </c>
      <c r="M1277" s="10">
        <v>34835.730000000003</v>
      </c>
      <c r="N1277" s="13">
        <v>1.0713891181846619E-4</v>
      </c>
      <c r="O1277" s="13">
        <f>IF(M1277="","",IF(M1277&gt;0,SUM($N$20:N1277)))</f>
        <v>0.95701684360667438</v>
      </c>
      <c r="P1277" s="8" t="e">
        <f>IF(M1277="","",IF(M1277&gt;0,IF(O1277&gt;#REF!,"STRIKE",IF(O1277&lt;#REF!,"GOOD"))))</f>
        <v>#REF!</v>
      </c>
      <c r="S1277" s="8">
        <f t="shared" si="57"/>
        <v>653</v>
      </c>
      <c r="T1277" t="s">
        <v>6852</v>
      </c>
      <c r="U1277" s="10">
        <v>90012.72</v>
      </c>
      <c r="V1277" s="8" t="e">
        <f t="shared" si="58"/>
        <v>#REF!</v>
      </c>
      <c r="W1277" t="str">
        <f t="shared" si="59"/>
        <v>STRIKE</v>
      </c>
    </row>
    <row r="1278" spans="12:23" x14ac:dyDescent="0.25">
      <c r="L1278" t="s">
        <v>9149</v>
      </c>
      <c r="M1278" s="10">
        <v>34808.1</v>
      </c>
      <c r="N1278" s="13">
        <v>1.070539344652273E-4</v>
      </c>
      <c r="O1278" s="13">
        <f>IF(M1278="","",IF(M1278&gt;0,SUM($N$20:N1278)))</f>
        <v>0.95712389754113958</v>
      </c>
      <c r="P1278" s="8" t="e">
        <f>IF(M1278="","",IF(M1278&gt;0,IF(O1278&gt;#REF!,"STRIKE",IF(O1278&lt;#REF!,"GOOD"))))</f>
        <v>#REF!</v>
      </c>
      <c r="S1278" s="8">
        <f t="shared" si="57"/>
        <v>652</v>
      </c>
      <c r="T1278" t="s">
        <v>9395</v>
      </c>
      <c r="U1278" s="10">
        <v>90124.32</v>
      </c>
      <c r="V1278" s="8" t="e">
        <f t="shared" si="58"/>
        <v>#REF!</v>
      </c>
      <c r="W1278" t="str">
        <f t="shared" si="59"/>
        <v>STRIKE</v>
      </c>
    </row>
    <row r="1279" spans="12:23" x14ac:dyDescent="0.25">
      <c r="L1279" t="s">
        <v>10273</v>
      </c>
      <c r="M1279" s="10">
        <v>34805.64</v>
      </c>
      <c r="N1279" s="13">
        <v>1.0704636862053068E-4</v>
      </c>
      <c r="O1279" s="13">
        <f>IF(M1279="","",IF(M1279&gt;0,SUM($N$20:N1279)))</f>
        <v>0.95723094390976016</v>
      </c>
      <c r="P1279" s="8" t="e">
        <f>IF(M1279="","",IF(M1279&gt;0,IF(O1279&gt;#REF!,"STRIKE",IF(O1279&lt;#REF!,"GOOD"))))</f>
        <v>#REF!</v>
      </c>
      <c r="S1279" s="8">
        <f t="shared" si="57"/>
        <v>651</v>
      </c>
      <c r="T1279" t="s">
        <v>6344</v>
      </c>
      <c r="U1279" s="10">
        <v>90618.9</v>
      </c>
      <c r="V1279" s="8" t="e">
        <f t="shared" si="58"/>
        <v>#REF!</v>
      </c>
      <c r="W1279" t="str">
        <f t="shared" si="59"/>
        <v>STRIKE</v>
      </c>
    </row>
    <row r="1280" spans="12:23" x14ac:dyDescent="0.25">
      <c r="L1280" t="s">
        <v>9469</v>
      </c>
      <c r="M1280" s="10">
        <v>34800.54</v>
      </c>
      <c r="N1280" s="13">
        <v>1.0703068333274501E-4</v>
      </c>
      <c r="O1280" s="13">
        <f>IF(M1280="","",IF(M1280&gt;0,SUM($N$20:N1280)))</f>
        <v>0.95733797459309289</v>
      </c>
      <c r="P1280" s="8" t="e">
        <f>IF(M1280="","",IF(M1280&gt;0,IF(O1280&gt;#REF!,"STRIKE",IF(O1280&lt;#REF!,"GOOD"))))</f>
        <v>#REF!</v>
      </c>
      <c r="S1280" s="8">
        <f t="shared" si="57"/>
        <v>650</v>
      </c>
      <c r="T1280" t="s">
        <v>9551</v>
      </c>
      <c r="U1280" s="10">
        <v>91159.07</v>
      </c>
      <c r="V1280" s="8" t="e">
        <f t="shared" si="58"/>
        <v>#REF!</v>
      </c>
      <c r="W1280" t="str">
        <f t="shared" si="59"/>
        <v>STRIKE</v>
      </c>
    </row>
    <row r="1281" spans="12:23" x14ac:dyDescent="0.25">
      <c r="L1281" t="s">
        <v>9401</v>
      </c>
      <c r="M1281" s="10">
        <v>34732.800000000003</v>
      </c>
      <c r="N1281" s="13">
        <v>1.0682234580439171E-4</v>
      </c>
      <c r="O1281" s="13">
        <f>IF(M1281="","",IF(M1281&gt;0,SUM($N$20:N1281)))</f>
        <v>0.95744479693889728</v>
      </c>
      <c r="P1281" s="8" t="e">
        <f>IF(M1281="","",IF(M1281&gt;0,IF(O1281&gt;#REF!,"STRIKE",IF(O1281&lt;#REF!,"GOOD"))))</f>
        <v>#REF!</v>
      </c>
      <c r="S1281" s="8">
        <f t="shared" si="57"/>
        <v>649</v>
      </c>
      <c r="T1281" t="s">
        <v>7398</v>
      </c>
      <c r="U1281" s="10">
        <v>91263.24</v>
      </c>
      <c r="V1281" s="8" t="e">
        <f t="shared" si="58"/>
        <v>#REF!</v>
      </c>
      <c r="W1281" t="str">
        <f t="shared" si="59"/>
        <v>STRIKE</v>
      </c>
    </row>
    <row r="1282" spans="12:23" x14ac:dyDescent="0.25">
      <c r="L1282" t="s">
        <v>9341</v>
      </c>
      <c r="M1282" s="10">
        <v>34708.42</v>
      </c>
      <c r="N1282" s="13">
        <v>1.0674736397768291E-4</v>
      </c>
      <c r="O1282" s="13">
        <f>IF(M1282="","",IF(M1282&gt;0,SUM($N$20:N1282)))</f>
        <v>0.95755154430287492</v>
      </c>
      <c r="P1282" s="8" t="e">
        <f>IF(M1282="","",IF(M1282&gt;0,IF(O1282&gt;#REF!,"STRIKE",IF(O1282&lt;#REF!,"GOOD"))))</f>
        <v>#REF!</v>
      </c>
      <c r="S1282" s="8">
        <f t="shared" si="57"/>
        <v>648</v>
      </c>
      <c r="T1282" t="s">
        <v>8940</v>
      </c>
      <c r="U1282" s="10">
        <v>91522.2</v>
      </c>
      <c r="V1282" s="8" t="e">
        <f t="shared" si="58"/>
        <v>#REF!</v>
      </c>
      <c r="W1282" t="str">
        <f t="shared" si="59"/>
        <v>STRIKE</v>
      </c>
    </row>
    <row r="1283" spans="12:23" x14ac:dyDescent="0.25">
      <c r="L1283" t="s">
        <v>9152</v>
      </c>
      <c r="M1283" s="10">
        <v>34696.080000000002</v>
      </c>
      <c r="N1283" s="13">
        <v>1.0670941173233483E-4</v>
      </c>
      <c r="O1283" s="13">
        <f>IF(M1283="","",IF(M1283&gt;0,SUM($N$20:N1283)))</f>
        <v>0.95765825371460722</v>
      </c>
      <c r="P1283" s="8" t="e">
        <f>IF(M1283="","",IF(M1283&gt;0,IF(O1283&gt;#REF!,"STRIKE",IF(O1283&lt;#REF!,"GOOD"))))</f>
        <v>#REF!</v>
      </c>
      <c r="S1283" s="8">
        <f t="shared" si="57"/>
        <v>647</v>
      </c>
      <c r="T1283" t="s">
        <v>9416</v>
      </c>
      <c r="U1283" s="10">
        <v>91817.59</v>
      </c>
      <c r="V1283" s="8" t="e">
        <f t="shared" si="58"/>
        <v>#REF!</v>
      </c>
      <c r="W1283" t="str">
        <f t="shared" si="59"/>
        <v>STRIKE</v>
      </c>
    </row>
    <row r="1284" spans="12:23" x14ac:dyDescent="0.25">
      <c r="L1284" t="s">
        <v>7898</v>
      </c>
      <c r="M1284" s="10">
        <v>34574.660000000003</v>
      </c>
      <c r="N1284" s="13">
        <v>1.0633597886117071E-4</v>
      </c>
      <c r="O1284" s="13">
        <f>IF(M1284="","",IF(M1284&gt;0,SUM($N$20:N1284)))</f>
        <v>0.95776458969346834</v>
      </c>
      <c r="P1284" s="8" t="e">
        <f>IF(M1284="","",IF(M1284&gt;0,IF(O1284&gt;#REF!,"STRIKE",IF(O1284&lt;#REF!,"GOOD"))))</f>
        <v>#REF!</v>
      </c>
      <c r="S1284" s="8">
        <f t="shared" si="57"/>
        <v>646</v>
      </c>
      <c r="T1284" t="s">
        <v>9142</v>
      </c>
      <c r="U1284" s="10">
        <v>92089.5</v>
      </c>
      <c r="V1284" s="8" t="e">
        <f t="shared" si="58"/>
        <v>#REF!</v>
      </c>
      <c r="W1284" t="str">
        <f t="shared" si="59"/>
        <v>STRIKE</v>
      </c>
    </row>
    <row r="1285" spans="12:23" x14ac:dyDescent="0.25">
      <c r="L1285" t="s">
        <v>8969</v>
      </c>
      <c r="M1285" s="10">
        <v>34562.400000000001</v>
      </c>
      <c r="N1285" s="13">
        <v>1.0629827265955259E-4</v>
      </c>
      <c r="O1285" s="13">
        <f>IF(M1285="","",IF(M1285&gt;0,SUM($N$20:N1285)))</f>
        <v>0.95787088796612785</v>
      </c>
      <c r="P1285" s="8" t="e">
        <f>IF(M1285="","",IF(M1285&gt;0,IF(O1285&gt;#REF!,"STRIKE",IF(O1285&lt;#REF!,"GOOD"))))</f>
        <v>#REF!</v>
      </c>
      <c r="S1285" s="8">
        <f t="shared" si="57"/>
        <v>645</v>
      </c>
      <c r="T1285" t="s">
        <v>8316</v>
      </c>
      <c r="U1285" s="10">
        <v>92293.440000000002</v>
      </c>
      <c r="V1285" s="8" t="e">
        <f t="shared" si="58"/>
        <v>#REF!</v>
      </c>
      <c r="W1285" t="str">
        <f t="shared" si="59"/>
        <v>STRIKE</v>
      </c>
    </row>
    <row r="1286" spans="12:23" x14ac:dyDescent="0.25">
      <c r="L1286" t="s">
        <v>10423</v>
      </c>
      <c r="M1286" s="10">
        <v>34561.019999999997</v>
      </c>
      <c r="N1286" s="13">
        <v>1.0629402840521057E-4</v>
      </c>
      <c r="O1286" s="13">
        <f>IF(M1286="","",IF(M1286&gt;0,SUM($N$20:N1286)))</f>
        <v>0.95797718199453308</v>
      </c>
      <c r="P1286" s="8" t="e">
        <f>IF(M1286="","",IF(M1286&gt;0,IF(O1286&gt;#REF!,"STRIKE",IF(O1286&lt;#REF!,"GOOD"))))</f>
        <v>#REF!</v>
      </c>
      <c r="S1286" s="8">
        <f t="shared" si="57"/>
        <v>644</v>
      </c>
      <c r="T1286" t="s">
        <v>6561</v>
      </c>
      <c r="U1286" s="10">
        <v>92434.54</v>
      </c>
      <c r="V1286" s="8" t="e">
        <f t="shared" si="58"/>
        <v>#REF!</v>
      </c>
      <c r="W1286" t="str">
        <f t="shared" si="59"/>
        <v>STRIKE</v>
      </c>
    </row>
    <row r="1287" spans="12:23" x14ac:dyDescent="0.25">
      <c r="L1287" t="s">
        <v>7230</v>
      </c>
      <c r="M1287" s="10">
        <v>34559.379999999997</v>
      </c>
      <c r="N1287" s="13">
        <v>1.0628898450874616E-4</v>
      </c>
      <c r="O1287" s="13">
        <f>IF(M1287="","",IF(M1287&gt;0,SUM($N$20:N1287)))</f>
        <v>0.95808347097904178</v>
      </c>
      <c r="P1287" s="8" t="e">
        <f>IF(M1287="","",IF(M1287&gt;0,IF(O1287&gt;#REF!,"STRIKE",IF(O1287&lt;#REF!,"GOOD"))))</f>
        <v>#REF!</v>
      </c>
      <c r="S1287" s="8">
        <f t="shared" si="57"/>
        <v>643</v>
      </c>
      <c r="T1287" t="s">
        <v>7178</v>
      </c>
      <c r="U1287" s="10">
        <v>92520.94</v>
      </c>
      <c r="V1287" s="8" t="e">
        <f t="shared" si="58"/>
        <v>#REF!</v>
      </c>
      <c r="W1287" t="str">
        <f t="shared" si="59"/>
        <v>STRIKE</v>
      </c>
    </row>
    <row r="1288" spans="12:23" x14ac:dyDescent="0.25">
      <c r="L1288" t="s">
        <v>9643</v>
      </c>
      <c r="M1288" s="10">
        <v>34370.559999999998</v>
      </c>
      <c r="N1288" s="13">
        <v>1.057082597950811E-4</v>
      </c>
      <c r="O1288" s="13">
        <f>IF(M1288="","",IF(M1288&gt;0,SUM($N$20:N1288)))</f>
        <v>0.95818917923883684</v>
      </c>
      <c r="P1288" s="8" t="e">
        <f>IF(M1288="","",IF(M1288&gt;0,IF(O1288&gt;#REF!,"STRIKE",IF(O1288&lt;#REF!,"GOOD"))))</f>
        <v>#REF!</v>
      </c>
      <c r="S1288" s="8">
        <f t="shared" si="57"/>
        <v>642</v>
      </c>
      <c r="T1288" t="s">
        <v>10619</v>
      </c>
      <c r="U1288" s="10">
        <v>92532.21</v>
      </c>
      <c r="V1288" s="8" t="e">
        <f t="shared" si="58"/>
        <v>#REF!</v>
      </c>
      <c r="W1288" t="str">
        <f t="shared" si="59"/>
        <v>STRIKE</v>
      </c>
    </row>
    <row r="1289" spans="12:23" x14ac:dyDescent="0.25">
      <c r="L1289" t="s">
        <v>10498</v>
      </c>
      <c r="M1289" s="10">
        <v>34341</v>
      </c>
      <c r="N1289" s="13">
        <v>1.0561734663685667E-4</v>
      </c>
      <c r="O1289" s="13">
        <f>IF(M1289="","",IF(M1289&gt;0,SUM($N$20:N1289)))</f>
        <v>0.95829479658547367</v>
      </c>
      <c r="P1289" s="8" t="e">
        <f>IF(M1289="","",IF(M1289&gt;0,IF(O1289&gt;#REF!,"STRIKE",IF(O1289&lt;#REF!,"GOOD"))))</f>
        <v>#REF!</v>
      </c>
      <c r="S1289" s="8">
        <f t="shared" si="57"/>
        <v>641</v>
      </c>
      <c r="T1289" t="s">
        <v>6814</v>
      </c>
      <c r="U1289" s="10">
        <v>93233.88</v>
      </c>
      <c r="V1289" s="8" t="e">
        <f t="shared" si="58"/>
        <v>#REF!</v>
      </c>
      <c r="W1289" t="str">
        <f t="shared" si="59"/>
        <v>STRIKE</v>
      </c>
    </row>
    <row r="1290" spans="12:23" x14ac:dyDescent="0.25">
      <c r="L1290" t="s">
        <v>6540</v>
      </c>
      <c r="M1290" s="10">
        <v>34318.25</v>
      </c>
      <c r="N1290" s="13">
        <v>1.0554737795114606E-4</v>
      </c>
      <c r="O1290" s="13">
        <f>IF(M1290="","",IF(M1290&gt;0,SUM($N$20:N1290)))</f>
        <v>0.95840034396342477</v>
      </c>
      <c r="P1290" s="8" t="e">
        <f>IF(M1290="","",IF(M1290&gt;0,IF(O1290&gt;#REF!,"STRIKE",IF(O1290&lt;#REF!,"GOOD"))))</f>
        <v>#REF!</v>
      </c>
      <c r="S1290" s="8">
        <f t="shared" si="57"/>
        <v>640</v>
      </c>
      <c r="T1290" t="s">
        <v>7860</v>
      </c>
      <c r="U1290" s="10">
        <v>93540.06</v>
      </c>
      <c r="V1290" s="8" t="e">
        <f t="shared" si="58"/>
        <v>#REF!</v>
      </c>
      <c r="W1290" t="str">
        <f t="shared" si="59"/>
        <v>STRIKE</v>
      </c>
    </row>
    <row r="1291" spans="12:23" x14ac:dyDescent="0.25">
      <c r="L1291" t="s">
        <v>8697</v>
      </c>
      <c r="M1291" s="10">
        <v>34309.410000000003</v>
      </c>
      <c r="N1291" s="13">
        <v>1.0552019011898423E-4</v>
      </c>
      <c r="O1291" s="13">
        <f>IF(M1291="","",IF(M1291&gt;0,SUM($N$20:N1291)))</f>
        <v>0.95850586415354377</v>
      </c>
      <c r="P1291" s="8" t="e">
        <f>IF(M1291="","",IF(M1291&gt;0,IF(O1291&gt;#REF!,"STRIKE",IF(O1291&lt;#REF!,"GOOD"))))</f>
        <v>#REF!</v>
      </c>
      <c r="S1291" s="8">
        <f t="shared" si="57"/>
        <v>639</v>
      </c>
      <c r="T1291" t="s">
        <v>8308</v>
      </c>
      <c r="U1291" s="10">
        <v>93620.62</v>
      </c>
      <c r="V1291" s="8" t="e">
        <f t="shared" si="58"/>
        <v>#REF!</v>
      </c>
      <c r="W1291" t="str">
        <f t="shared" si="59"/>
        <v>STRIKE</v>
      </c>
    </row>
    <row r="1292" spans="12:23" x14ac:dyDescent="0.25">
      <c r="L1292" t="s">
        <v>6398</v>
      </c>
      <c r="M1292" s="10">
        <v>34188.07</v>
      </c>
      <c r="N1292" s="13">
        <v>1.0514700329155006E-4</v>
      </c>
      <c r="O1292" s="13">
        <f>IF(M1292="","",IF(M1292&gt;0,SUM($N$20:N1292)))</f>
        <v>0.95861101115683534</v>
      </c>
      <c r="P1292" s="8" t="e">
        <f>IF(M1292="","",IF(M1292&gt;0,IF(O1292&gt;#REF!,"STRIKE",IF(O1292&lt;#REF!,"GOOD"))))</f>
        <v>#REF!</v>
      </c>
      <c r="S1292" s="8">
        <f t="shared" si="57"/>
        <v>638</v>
      </c>
      <c r="T1292" t="s">
        <v>6361</v>
      </c>
      <c r="U1292" s="10">
        <v>93737.68</v>
      </c>
      <c r="V1292" s="8" t="e">
        <f t="shared" si="58"/>
        <v>#REF!</v>
      </c>
      <c r="W1292" t="str">
        <f t="shared" si="59"/>
        <v>STRIKE</v>
      </c>
    </row>
    <row r="1293" spans="12:23" x14ac:dyDescent="0.25">
      <c r="L1293" t="s">
        <v>9093</v>
      </c>
      <c r="M1293" s="10">
        <v>34157.57</v>
      </c>
      <c r="N1293" s="13">
        <v>1.0505319911949846E-4</v>
      </c>
      <c r="O1293" s="13">
        <f>IF(M1293="","",IF(M1293&gt;0,SUM($N$20:N1293)))</f>
        <v>0.9587160643559548</v>
      </c>
      <c r="P1293" s="8" t="e">
        <f>IF(M1293="","",IF(M1293&gt;0,IF(O1293&gt;#REF!,"STRIKE",IF(O1293&lt;#REF!,"GOOD"))))</f>
        <v>#REF!</v>
      </c>
      <c r="S1293" s="8">
        <f t="shared" si="57"/>
        <v>637</v>
      </c>
      <c r="T1293" t="s">
        <v>9335</v>
      </c>
      <c r="U1293" s="10">
        <v>93851.78</v>
      </c>
      <c r="V1293" s="8" t="e">
        <f t="shared" si="58"/>
        <v>#REF!</v>
      </c>
      <c r="W1293" t="str">
        <f t="shared" si="59"/>
        <v>STRIKE</v>
      </c>
    </row>
    <row r="1294" spans="12:23" x14ac:dyDescent="0.25">
      <c r="L1294" t="s">
        <v>10587</v>
      </c>
      <c r="M1294" s="10">
        <v>34079.61</v>
      </c>
      <c r="N1294" s="13">
        <v>1.0481342950464131E-4</v>
      </c>
      <c r="O1294" s="13">
        <f>IF(M1294="","",IF(M1294&gt;0,SUM($N$20:N1294)))</f>
        <v>0.95882087778545944</v>
      </c>
      <c r="P1294" s="8" t="e">
        <f>IF(M1294="","",IF(M1294&gt;0,IF(O1294&gt;#REF!,"STRIKE",IF(O1294&lt;#REF!,"GOOD"))))</f>
        <v>#REF!</v>
      </c>
      <c r="S1294" s="8">
        <f t="shared" si="57"/>
        <v>636</v>
      </c>
      <c r="T1294" t="s">
        <v>9487</v>
      </c>
      <c r="U1294" s="10">
        <v>94470</v>
      </c>
      <c r="V1294" s="8" t="e">
        <f t="shared" si="58"/>
        <v>#REF!</v>
      </c>
      <c r="W1294" t="str">
        <f t="shared" si="59"/>
        <v>STRIKE</v>
      </c>
    </row>
    <row r="1295" spans="12:23" x14ac:dyDescent="0.25">
      <c r="L1295" t="s">
        <v>8977</v>
      </c>
      <c r="M1295" s="10">
        <v>34051.919999999998</v>
      </c>
      <c r="N1295" s="13">
        <v>1.0472826761860495E-4</v>
      </c>
      <c r="O1295" s="13">
        <f>IF(M1295="","",IF(M1295&gt;0,SUM($N$20:N1295)))</f>
        <v>0.95892560605307808</v>
      </c>
      <c r="P1295" s="8" t="e">
        <f>IF(M1295="","",IF(M1295&gt;0,IF(O1295&gt;#REF!,"STRIKE",IF(O1295&lt;#REF!,"GOOD"))))</f>
        <v>#REF!</v>
      </c>
      <c r="S1295" s="8">
        <f t="shared" si="57"/>
        <v>635</v>
      </c>
      <c r="T1295" t="s">
        <v>8072</v>
      </c>
      <c r="U1295" s="10">
        <v>95061.6</v>
      </c>
      <c r="V1295" s="8" t="e">
        <f t="shared" si="58"/>
        <v>#REF!</v>
      </c>
      <c r="W1295" t="str">
        <f t="shared" si="59"/>
        <v>STRIKE</v>
      </c>
    </row>
    <row r="1296" spans="12:23" x14ac:dyDescent="0.25">
      <c r="L1296" t="s">
        <v>9548</v>
      </c>
      <c r="M1296" s="10">
        <v>34030.080000000002</v>
      </c>
      <c r="N1296" s="13">
        <v>1.0466109768032275E-4</v>
      </c>
      <c r="O1296" s="13">
        <f>IF(M1296="","",IF(M1296&gt;0,SUM($N$20:N1296)))</f>
        <v>0.95903026715075845</v>
      </c>
      <c r="P1296" s="8" t="e">
        <f>IF(M1296="","",IF(M1296&gt;0,IF(O1296&gt;#REF!,"STRIKE",IF(O1296&lt;#REF!,"GOOD"))))</f>
        <v>#REF!</v>
      </c>
      <c r="S1296" s="8">
        <f t="shared" si="57"/>
        <v>634</v>
      </c>
      <c r="T1296" t="s">
        <v>8340</v>
      </c>
      <c r="U1296" s="10">
        <v>95197.16</v>
      </c>
      <c r="V1296" s="8" t="e">
        <f t="shared" si="58"/>
        <v>#REF!</v>
      </c>
      <c r="W1296" t="str">
        <f t="shared" si="59"/>
        <v>STRIKE</v>
      </c>
    </row>
    <row r="1297" spans="12:23" x14ac:dyDescent="0.25">
      <c r="L1297" t="s">
        <v>6657</v>
      </c>
      <c r="M1297" s="10">
        <v>33983.800000000003</v>
      </c>
      <c r="N1297" s="13">
        <v>1.045187613825343E-4</v>
      </c>
      <c r="O1297" s="13">
        <f>IF(M1297="","",IF(M1297&gt;0,SUM($N$20:N1297)))</f>
        <v>0.95913478591214096</v>
      </c>
      <c r="P1297" s="8" t="e">
        <f>IF(M1297="","",IF(M1297&gt;0,IF(O1297&gt;#REF!,"STRIKE",IF(O1297&lt;#REF!,"GOOD"))))</f>
        <v>#REF!</v>
      </c>
      <c r="S1297" s="8">
        <f t="shared" si="57"/>
        <v>633</v>
      </c>
      <c r="T1297" t="s">
        <v>6685</v>
      </c>
      <c r="U1297" s="10">
        <v>95243.44</v>
      </c>
      <c r="V1297" s="8" t="e">
        <f t="shared" si="58"/>
        <v>#REF!</v>
      </c>
      <c r="W1297" t="str">
        <f t="shared" si="59"/>
        <v>STRIKE</v>
      </c>
    </row>
    <row r="1298" spans="12:23" x14ac:dyDescent="0.25">
      <c r="L1298" t="s">
        <v>8587</v>
      </c>
      <c r="M1298" s="10">
        <v>33879.15</v>
      </c>
      <c r="N1298" s="13">
        <v>1.0419690542826543E-4</v>
      </c>
      <c r="O1298" s="13">
        <f>IF(M1298="","",IF(M1298&gt;0,SUM($N$20:N1298)))</f>
        <v>0.95923898281756925</v>
      </c>
      <c r="P1298" s="8" t="e">
        <f>IF(M1298="","",IF(M1298&gt;0,IF(O1298&gt;#REF!,"STRIKE",IF(O1298&lt;#REF!,"GOOD"))))</f>
        <v>#REF!</v>
      </c>
      <c r="S1298" s="8">
        <f t="shared" si="57"/>
        <v>632</v>
      </c>
      <c r="T1298" t="s">
        <v>10007</v>
      </c>
      <c r="U1298" s="10">
        <v>95343.92</v>
      </c>
      <c r="V1298" s="8" t="e">
        <f t="shared" si="58"/>
        <v>#REF!</v>
      </c>
      <c r="W1298" t="str">
        <f t="shared" si="59"/>
        <v>STRIKE</v>
      </c>
    </row>
    <row r="1299" spans="12:23" x14ac:dyDescent="0.25">
      <c r="L1299" t="s">
        <v>8223</v>
      </c>
      <c r="M1299" s="10">
        <v>33785.58</v>
      </c>
      <c r="N1299" s="13">
        <v>1.039091265305976E-4</v>
      </c>
      <c r="O1299" s="13">
        <f>IF(M1299="","",IF(M1299&gt;0,SUM($N$20:N1299)))</f>
        <v>0.95934289194409983</v>
      </c>
      <c r="P1299" s="8" t="e">
        <f>IF(M1299="","",IF(M1299&gt;0,IF(O1299&gt;#REF!,"STRIKE",IF(O1299&lt;#REF!,"GOOD"))))</f>
        <v>#REF!</v>
      </c>
      <c r="S1299" s="8">
        <f t="shared" si="57"/>
        <v>631</v>
      </c>
      <c r="T1299" t="s">
        <v>7095</v>
      </c>
      <c r="U1299" s="10">
        <v>95463.56</v>
      </c>
      <c r="V1299" s="8" t="e">
        <f t="shared" si="58"/>
        <v>#REF!</v>
      </c>
      <c r="W1299" t="str">
        <f t="shared" si="59"/>
        <v>STRIKE</v>
      </c>
    </row>
    <row r="1300" spans="12:23" x14ac:dyDescent="0.25">
      <c r="L1300" t="s">
        <v>10028</v>
      </c>
      <c r="M1300" s="10">
        <v>33768</v>
      </c>
      <c r="N1300" s="13">
        <v>1.0385505842093638E-4</v>
      </c>
      <c r="O1300" s="13">
        <f>IF(M1300="","",IF(M1300&gt;0,SUM($N$20:N1300)))</f>
        <v>0.95944674700252075</v>
      </c>
      <c r="P1300" s="8" t="e">
        <f>IF(M1300="","",IF(M1300&gt;0,IF(O1300&gt;#REF!,"STRIKE",IF(O1300&lt;#REF!,"GOOD"))))</f>
        <v>#REF!</v>
      </c>
      <c r="S1300" s="8">
        <f t="shared" ref="S1300:S1363" si="60">IFERROR(_xlfn.RANK.AVG(U1300,$U$20:$U$1048576),"")</f>
        <v>630</v>
      </c>
      <c r="T1300" t="s">
        <v>6713</v>
      </c>
      <c r="U1300" s="10">
        <v>95902.8</v>
      </c>
      <c r="V1300" s="8" t="e">
        <f t="shared" ref="V1300:V1363" si="61">IF(S1300="","",IF(S1300&lt;&gt;"",IF(S1300&gt;$T$16,"STRIKE",IF(S1300&lt;$T$16,"GOOD"))))</f>
        <v>#REF!</v>
      </c>
      <c r="W1300" t="str">
        <f t="shared" ref="W1300:W1363" si="62">IF(S1300="","",IF(S1300&lt;&gt;"",IF(U1300&lt;$U$16,"STRIKE",IF(U1300&gt;=$U$16,"GOOD"))))</f>
        <v>STRIKE</v>
      </c>
    </row>
    <row r="1301" spans="12:23" x14ac:dyDescent="0.25">
      <c r="L1301" t="s">
        <v>9518</v>
      </c>
      <c r="M1301" s="10">
        <v>33707.519999999997</v>
      </c>
      <c r="N1301" s="13">
        <v>1.0366904936107798E-4</v>
      </c>
      <c r="O1301" s="13">
        <f>IF(M1301="","",IF(M1301&gt;0,SUM($N$20:N1301)))</f>
        <v>0.95955041605188185</v>
      </c>
      <c r="P1301" s="8" t="e">
        <f>IF(M1301="","",IF(M1301&gt;0,IF(O1301&gt;#REF!,"STRIKE",IF(O1301&lt;#REF!,"GOOD"))))</f>
        <v>#REF!</v>
      </c>
      <c r="S1301" s="8">
        <f t="shared" si="60"/>
        <v>629</v>
      </c>
      <c r="T1301" t="s">
        <v>8733</v>
      </c>
      <c r="U1301" s="10">
        <v>96037.62</v>
      </c>
      <c r="V1301" s="8" t="e">
        <f t="shared" si="61"/>
        <v>#REF!</v>
      </c>
      <c r="W1301" t="str">
        <f t="shared" si="62"/>
        <v>STRIKE</v>
      </c>
    </row>
    <row r="1302" spans="12:23" x14ac:dyDescent="0.25">
      <c r="L1302" t="s">
        <v>7995</v>
      </c>
      <c r="M1302" s="10">
        <v>33705.360000000001</v>
      </c>
      <c r="N1302" s="13">
        <v>1.0366240618036876E-4</v>
      </c>
      <c r="O1302" s="13">
        <f>IF(M1302="","",IF(M1302&gt;0,SUM($N$20:N1302)))</f>
        <v>0.95965407845806217</v>
      </c>
      <c r="P1302" s="8" t="e">
        <f>IF(M1302="","",IF(M1302&gt;0,IF(O1302&gt;#REF!,"STRIKE",IF(O1302&lt;#REF!,"GOOD"))))</f>
        <v>#REF!</v>
      </c>
      <c r="S1302" s="8">
        <f t="shared" si="60"/>
        <v>628</v>
      </c>
      <c r="T1302" t="s">
        <v>9586</v>
      </c>
      <c r="U1302" s="10">
        <v>96072.86</v>
      </c>
      <c r="V1302" s="8" t="e">
        <f t="shared" si="61"/>
        <v>#REF!</v>
      </c>
      <c r="W1302" t="str">
        <f t="shared" si="62"/>
        <v>STRIKE</v>
      </c>
    </row>
    <row r="1303" spans="12:23" x14ac:dyDescent="0.25">
      <c r="L1303" t="s">
        <v>8644</v>
      </c>
      <c r="M1303" s="10">
        <v>33688.68</v>
      </c>
      <c r="N1303" s="13">
        <v>1.0361110606266972E-4</v>
      </c>
      <c r="O1303" s="13">
        <f>IF(M1303="","",IF(M1303&gt;0,SUM($N$20:N1303)))</f>
        <v>0.95975768956412488</v>
      </c>
      <c r="P1303" s="8" t="e">
        <f>IF(M1303="","",IF(M1303&gt;0,IF(O1303&gt;#REF!,"STRIKE",IF(O1303&lt;#REF!,"GOOD"))))</f>
        <v>#REF!</v>
      </c>
      <c r="S1303" s="8">
        <f t="shared" si="60"/>
        <v>627</v>
      </c>
      <c r="T1303" t="s">
        <v>7332</v>
      </c>
      <c r="U1303" s="10">
        <v>96203.76</v>
      </c>
      <c r="V1303" s="8" t="e">
        <f t="shared" si="61"/>
        <v>#REF!</v>
      </c>
      <c r="W1303" t="str">
        <f t="shared" si="62"/>
        <v>STRIKE</v>
      </c>
    </row>
    <row r="1304" spans="12:23" x14ac:dyDescent="0.25">
      <c r="L1304" t="s">
        <v>9167</v>
      </c>
      <c r="M1304" s="10">
        <v>33660.06</v>
      </c>
      <c r="N1304" s="13">
        <v>1.0352308391827244E-4</v>
      </c>
      <c r="O1304" s="13">
        <f>IF(M1304="","",IF(M1304&gt;0,SUM($N$20:N1304)))</f>
        <v>0.95986121264804314</v>
      </c>
      <c r="P1304" s="8" t="e">
        <f>IF(M1304="","",IF(M1304&gt;0,IF(O1304&gt;#REF!,"STRIKE",IF(O1304&lt;#REF!,"GOOD"))))</f>
        <v>#REF!</v>
      </c>
      <c r="S1304" s="8">
        <f t="shared" si="60"/>
        <v>626</v>
      </c>
      <c r="T1304" t="s">
        <v>7512</v>
      </c>
      <c r="U1304" s="10">
        <v>96362.08</v>
      </c>
      <c r="V1304" s="8" t="e">
        <f t="shared" si="61"/>
        <v>#REF!</v>
      </c>
      <c r="W1304" t="str">
        <f t="shared" si="62"/>
        <v>STRIKE</v>
      </c>
    </row>
    <row r="1305" spans="12:23" x14ac:dyDescent="0.25">
      <c r="L1305" t="s">
        <v>8322</v>
      </c>
      <c r="M1305" s="10">
        <v>33619.769999999997</v>
      </c>
      <c r="N1305" s="13">
        <v>1.0339917014476558E-4</v>
      </c>
      <c r="O1305" s="13">
        <f>IF(M1305="","",IF(M1305&gt;0,SUM($N$20:N1305)))</f>
        <v>0.95996461181818793</v>
      </c>
      <c r="P1305" s="8" t="e">
        <f>IF(M1305="","",IF(M1305&gt;0,IF(O1305&gt;#REF!,"STRIKE",IF(O1305&lt;#REF!,"GOOD"))))</f>
        <v>#REF!</v>
      </c>
      <c r="S1305" s="8">
        <f t="shared" si="60"/>
        <v>625</v>
      </c>
      <c r="T1305" t="s">
        <v>8680</v>
      </c>
      <c r="U1305" s="10">
        <v>96399.6</v>
      </c>
      <c r="V1305" s="8" t="e">
        <f t="shared" si="61"/>
        <v>#REF!</v>
      </c>
      <c r="W1305" t="str">
        <f t="shared" si="62"/>
        <v>STRIKE</v>
      </c>
    </row>
    <row r="1306" spans="12:23" x14ac:dyDescent="0.25">
      <c r="L1306" t="s">
        <v>7031</v>
      </c>
      <c r="M1306" s="10">
        <v>33599.339999999997</v>
      </c>
      <c r="N1306" s="13">
        <v>1.0333633672722412E-4</v>
      </c>
      <c r="O1306" s="13">
        <f>IF(M1306="","",IF(M1306&gt;0,SUM($N$20:N1306)))</f>
        <v>0.96006794815491514</v>
      </c>
      <c r="P1306" s="8" t="e">
        <f>IF(M1306="","",IF(M1306&gt;0,IF(O1306&gt;#REF!,"STRIKE",IF(O1306&lt;#REF!,"GOOD"))))</f>
        <v>#REF!</v>
      </c>
      <c r="S1306" s="8">
        <f t="shared" si="60"/>
        <v>624</v>
      </c>
      <c r="T1306" t="s">
        <v>7991</v>
      </c>
      <c r="U1306" s="10">
        <v>96791.54</v>
      </c>
      <c r="V1306" s="8" t="e">
        <f t="shared" si="61"/>
        <v>#REF!</v>
      </c>
      <c r="W1306" t="str">
        <f t="shared" si="62"/>
        <v>STRIKE</v>
      </c>
    </row>
    <row r="1307" spans="12:23" x14ac:dyDescent="0.25">
      <c r="L1307" t="s">
        <v>6504</v>
      </c>
      <c r="M1307" s="10">
        <v>33567.910000000003</v>
      </c>
      <c r="N1307" s="13">
        <v>1.0323967229681162E-4</v>
      </c>
      <c r="O1307" s="13">
        <f>IF(M1307="","",IF(M1307&gt;0,SUM($N$20:N1307)))</f>
        <v>0.960171187827212</v>
      </c>
      <c r="P1307" s="8" t="e">
        <f>IF(M1307="","",IF(M1307&gt;0,IF(O1307&gt;#REF!,"STRIKE",IF(O1307&lt;#REF!,"GOOD"))))</f>
        <v>#REF!</v>
      </c>
      <c r="S1307" s="8">
        <f t="shared" si="60"/>
        <v>623</v>
      </c>
      <c r="T1307" t="s">
        <v>7208</v>
      </c>
      <c r="U1307" s="10">
        <v>96883.76</v>
      </c>
      <c r="V1307" s="8" t="e">
        <f t="shared" si="61"/>
        <v>#REF!</v>
      </c>
      <c r="W1307" t="str">
        <f t="shared" si="62"/>
        <v>STRIKE</v>
      </c>
    </row>
    <row r="1308" spans="12:23" x14ac:dyDescent="0.25">
      <c r="L1308" t="s">
        <v>8261</v>
      </c>
      <c r="M1308" s="10">
        <v>33501.519999999997</v>
      </c>
      <c r="N1308" s="13">
        <v>1.0303548675640158E-4</v>
      </c>
      <c r="O1308" s="13">
        <f>IF(M1308="","",IF(M1308&gt;0,SUM($N$20:N1308)))</f>
        <v>0.96027422331396839</v>
      </c>
      <c r="P1308" s="8" t="e">
        <f>IF(M1308="","",IF(M1308&gt;0,IF(O1308&gt;#REF!,"STRIKE",IF(O1308&lt;#REF!,"GOOD"))))</f>
        <v>#REF!</v>
      </c>
      <c r="S1308" s="8">
        <f t="shared" si="60"/>
        <v>622</v>
      </c>
      <c r="T1308" t="s">
        <v>8756</v>
      </c>
      <c r="U1308" s="10">
        <v>96893.45</v>
      </c>
      <c r="V1308" s="8" t="e">
        <f t="shared" si="61"/>
        <v>#REF!</v>
      </c>
      <c r="W1308" t="str">
        <f t="shared" si="62"/>
        <v>STRIKE</v>
      </c>
    </row>
    <row r="1309" spans="12:23" x14ac:dyDescent="0.25">
      <c r="L1309" t="s">
        <v>8911</v>
      </c>
      <c r="M1309" s="10">
        <v>33492.21</v>
      </c>
      <c r="N1309" s="13">
        <v>1.0300685341732616E-4</v>
      </c>
      <c r="O1309" s="13">
        <f>IF(M1309="","",IF(M1309&gt;0,SUM($N$20:N1309)))</f>
        <v>0.96037723016738574</v>
      </c>
      <c r="P1309" s="8" t="e">
        <f>IF(M1309="","",IF(M1309&gt;0,IF(O1309&gt;#REF!,"STRIKE",IF(O1309&lt;#REF!,"GOOD"))))</f>
        <v>#REF!</v>
      </c>
      <c r="S1309" s="8">
        <f t="shared" si="60"/>
        <v>621</v>
      </c>
      <c r="T1309" t="s">
        <v>7290</v>
      </c>
      <c r="U1309" s="10">
        <v>96970.9</v>
      </c>
      <c r="V1309" s="8" t="e">
        <f t="shared" si="61"/>
        <v>#REF!</v>
      </c>
      <c r="W1309" t="str">
        <f t="shared" si="62"/>
        <v>STRIKE</v>
      </c>
    </row>
    <row r="1310" spans="12:23" x14ac:dyDescent="0.25">
      <c r="L1310" t="s">
        <v>9056</v>
      </c>
      <c r="M1310" s="10">
        <v>33468.480000000003</v>
      </c>
      <c r="N1310" s="13">
        <v>1.029338706959234E-4</v>
      </c>
      <c r="O1310" s="13">
        <f>IF(M1310="","",IF(M1310&gt;0,SUM($N$20:N1310)))</f>
        <v>0.96048016403808167</v>
      </c>
      <c r="P1310" s="8" t="e">
        <f>IF(M1310="","",IF(M1310&gt;0,IF(O1310&gt;#REF!,"STRIKE",IF(O1310&lt;#REF!,"GOOD"))))</f>
        <v>#REF!</v>
      </c>
      <c r="S1310" s="8">
        <f t="shared" si="60"/>
        <v>620</v>
      </c>
      <c r="T1310" t="s">
        <v>8701</v>
      </c>
      <c r="U1310" s="10">
        <v>97218.78</v>
      </c>
      <c r="V1310" s="8" t="e">
        <f t="shared" si="61"/>
        <v>#REF!</v>
      </c>
      <c r="W1310" t="str">
        <f t="shared" si="62"/>
        <v>STRIKE</v>
      </c>
    </row>
    <row r="1311" spans="12:23" x14ac:dyDescent="0.25">
      <c r="L1311" t="s">
        <v>7463</v>
      </c>
      <c r="M1311" s="10">
        <v>33449.760000000002</v>
      </c>
      <c r="N1311" s="13">
        <v>1.0287629646311008E-4</v>
      </c>
      <c r="O1311" s="13">
        <f>IF(M1311="","",IF(M1311&gt;0,SUM($N$20:N1311)))</f>
        <v>0.96058304033454478</v>
      </c>
      <c r="P1311" s="8" t="e">
        <f>IF(M1311="","",IF(M1311&gt;0,IF(O1311&gt;#REF!,"STRIKE",IF(O1311&lt;#REF!,"GOOD"))))</f>
        <v>#REF!</v>
      </c>
      <c r="S1311" s="8">
        <f t="shared" si="60"/>
        <v>619</v>
      </c>
      <c r="T1311" t="s">
        <v>8648</v>
      </c>
      <c r="U1311" s="10">
        <v>97416.66</v>
      </c>
      <c r="V1311" s="8" t="e">
        <f t="shared" si="61"/>
        <v>#REF!</v>
      </c>
      <c r="W1311" t="str">
        <f t="shared" si="62"/>
        <v>STRIKE</v>
      </c>
    </row>
    <row r="1312" spans="12:23" x14ac:dyDescent="0.25">
      <c r="L1312" t="s">
        <v>9950</v>
      </c>
      <c r="M1312" s="10">
        <v>33449.129999999997</v>
      </c>
      <c r="N1312" s="13">
        <v>1.0287435886873654E-4</v>
      </c>
      <c r="O1312" s="13">
        <f>IF(M1312="","",IF(M1312&gt;0,SUM($N$20:N1312)))</f>
        <v>0.96068591469341347</v>
      </c>
      <c r="P1312" s="8" t="e">
        <f>IF(M1312="","",IF(M1312&gt;0,IF(O1312&gt;#REF!,"STRIKE",IF(O1312&lt;#REF!,"GOOD"))))</f>
        <v>#REF!</v>
      </c>
      <c r="S1312" s="8">
        <f t="shared" si="60"/>
        <v>618</v>
      </c>
      <c r="T1312" t="s">
        <v>10725</v>
      </c>
      <c r="U1312" s="10">
        <v>97485</v>
      </c>
      <c r="V1312" s="8" t="e">
        <f t="shared" si="61"/>
        <v>#REF!</v>
      </c>
      <c r="W1312" t="str">
        <f t="shared" si="62"/>
        <v>STRIKE</v>
      </c>
    </row>
    <row r="1313" spans="12:23" x14ac:dyDescent="0.25">
      <c r="L1313" t="s">
        <v>8573</v>
      </c>
      <c r="M1313" s="10">
        <v>33349.94</v>
      </c>
      <c r="N1313" s="13">
        <v>1.0256929539903824E-4</v>
      </c>
      <c r="O1313" s="13">
        <f>IF(M1313="","",IF(M1313&gt;0,SUM($N$20:N1313)))</f>
        <v>0.96078848398881256</v>
      </c>
      <c r="P1313" s="8" t="e">
        <f>IF(M1313="","",IF(M1313&gt;0,IF(O1313&gt;#REF!,"STRIKE",IF(O1313&lt;#REF!,"GOOD"))))</f>
        <v>#REF!</v>
      </c>
      <c r="S1313" s="8">
        <f t="shared" si="60"/>
        <v>617</v>
      </c>
      <c r="T1313" t="s">
        <v>6367</v>
      </c>
      <c r="U1313" s="10">
        <v>97495.2</v>
      </c>
      <c r="V1313" s="8" t="e">
        <f t="shared" si="61"/>
        <v>#REF!</v>
      </c>
      <c r="W1313" t="str">
        <f t="shared" si="62"/>
        <v>STRIKE</v>
      </c>
    </row>
    <row r="1314" spans="12:23" x14ac:dyDescent="0.25">
      <c r="L1314" t="s">
        <v>9735</v>
      </c>
      <c r="M1314" s="10">
        <v>33349.08</v>
      </c>
      <c r="N1314" s="13">
        <v>1.0256665042894105E-4</v>
      </c>
      <c r="O1314" s="13">
        <f>IF(M1314="","",IF(M1314&gt;0,SUM($N$20:N1314)))</f>
        <v>0.96089105063924152</v>
      </c>
      <c r="P1314" s="8" t="e">
        <f>IF(M1314="","",IF(M1314&gt;0,IF(O1314&gt;#REF!,"STRIKE",IF(O1314&lt;#REF!,"GOOD"))))</f>
        <v>#REF!</v>
      </c>
      <c r="S1314" s="8">
        <f t="shared" si="60"/>
        <v>616</v>
      </c>
      <c r="T1314" t="s">
        <v>9965</v>
      </c>
      <c r="U1314" s="10">
        <v>97898.43</v>
      </c>
      <c r="V1314" s="8" t="e">
        <f t="shared" si="61"/>
        <v>#REF!</v>
      </c>
      <c r="W1314" t="str">
        <f t="shared" si="62"/>
        <v>STRIKE</v>
      </c>
    </row>
    <row r="1315" spans="12:23" x14ac:dyDescent="0.25">
      <c r="L1315" t="s">
        <v>10052</v>
      </c>
      <c r="M1315" s="10">
        <v>33293.4</v>
      </c>
      <c r="N1315" s="13">
        <v>1.0239540399288094E-4</v>
      </c>
      <c r="O1315" s="13">
        <f>IF(M1315="","",IF(M1315&gt;0,SUM($N$20:N1315)))</f>
        <v>0.96099344604323444</v>
      </c>
      <c r="P1315" s="8" t="e">
        <f>IF(M1315="","",IF(M1315&gt;0,IF(O1315&gt;#REF!,"STRIKE",IF(O1315&lt;#REF!,"GOOD"))))</f>
        <v>#REF!</v>
      </c>
      <c r="S1315" s="8">
        <f t="shared" si="60"/>
        <v>615</v>
      </c>
      <c r="T1315" t="s">
        <v>9859</v>
      </c>
      <c r="U1315" s="10">
        <v>97918.86</v>
      </c>
      <c r="V1315" s="8" t="e">
        <f t="shared" si="61"/>
        <v>#REF!</v>
      </c>
      <c r="W1315" t="str">
        <f t="shared" si="62"/>
        <v>STRIKE</v>
      </c>
    </row>
    <row r="1316" spans="12:23" x14ac:dyDescent="0.25">
      <c r="L1316" t="s">
        <v>10393</v>
      </c>
      <c r="M1316" s="10">
        <v>33255.480000000003</v>
      </c>
      <c r="N1316" s="13">
        <v>1.0227877926487448E-4</v>
      </c>
      <c r="O1316" s="13">
        <f>IF(M1316="","",IF(M1316&gt;0,SUM($N$20:N1316)))</f>
        <v>0.96109572482249928</v>
      </c>
      <c r="P1316" s="8" t="e">
        <f>IF(M1316="","",IF(M1316&gt;0,IF(O1316&gt;#REF!,"STRIKE",IF(O1316&lt;#REF!,"GOOD"))))</f>
        <v>#REF!</v>
      </c>
      <c r="S1316" s="8">
        <f t="shared" si="60"/>
        <v>614</v>
      </c>
      <c r="T1316" t="s">
        <v>6889</v>
      </c>
      <c r="U1316" s="10">
        <v>98158.56</v>
      </c>
      <c r="V1316" s="8" t="e">
        <f t="shared" si="61"/>
        <v>#REF!</v>
      </c>
      <c r="W1316" t="str">
        <f t="shared" si="62"/>
        <v>STRIKE</v>
      </c>
    </row>
    <row r="1317" spans="12:23" x14ac:dyDescent="0.25">
      <c r="L1317" t="s">
        <v>9774</v>
      </c>
      <c r="M1317" s="10">
        <v>33127.199999999997</v>
      </c>
      <c r="N1317" s="13">
        <v>1.0188424814386529E-4</v>
      </c>
      <c r="O1317" s="13">
        <f>IF(M1317="","",IF(M1317&gt;0,SUM($N$20:N1317)))</f>
        <v>0.96119760907064311</v>
      </c>
      <c r="P1317" s="8" t="e">
        <f>IF(M1317="","",IF(M1317&gt;0,IF(O1317&gt;#REF!,"STRIKE",IF(O1317&lt;#REF!,"GOOD"))))</f>
        <v>#REF!</v>
      </c>
      <c r="S1317" s="8">
        <f t="shared" si="60"/>
        <v>613</v>
      </c>
      <c r="T1317" t="s">
        <v>8810</v>
      </c>
      <c r="U1317" s="10">
        <v>98344.08</v>
      </c>
      <c r="V1317" s="8" t="e">
        <f t="shared" si="61"/>
        <v>#REF!</v>
      </c>
      <c r="W1317" t="str">
        <f t="shared" si="62"/>
        <v>STRIKE</v>
      </c>
    </row>
    <row r="1318" spans="12:23" x14ac:dyDescent="0.25">
      <c r="L1318" t="s">
        <v>7494</v>
      </c>
      <c r="M1318" s="10">
        <v>33125.360000000001</v>
      </c>
      <c r="N1318" s="13">
        <v>1.0187858913807597E-4</v>
      </c>
      <c r="O1318" s="13">
        <f>IF(M1318="","",IF(M1318&gt;0,SUM($N$20:N1318)))</f>
        <v>0.96129948765978124</v>
      </c>
      <c r="P1318" s="8" t="e">
        <f>IF(M1318="","",IF(M1318&gt;0,IF(O1318&gt;#REF!,"STRIKE",IF(O1318&lt;#REF!,"GOOD"))))</f>
        <v>#REF!</v>
      </c>
      <c r="S1318" s="8">
        <f t="shared" si="60"/>
        <v>612</v>
      </c>
      <c r="T1318" t="s">
        <v>8007</v>
      </c>
      <c r="U1318" s="10">
        <v>98574.84</v>
      </c>
      <c r="V1318" s="8" t="e">
        <f t="shared" si="61"/>
        <v>#REF!</v>
      </c>
      <c r="W1318" t="str">
        <f t="shared" si="62"/>
        <v>STRIKE</v>
      </c>
    </row>
    <row r="1319" spans="12:23" x14ac:dyDescent="0.25">
      <c r="L1319" t="s">
        <v>10100</v>
      </c>
      <c r="M1319" s="10">
        <v>33075.839999999997</v>
      </c>
      <c r="N1319" s="13">
        <v>1.0172628806922365E-4</v>
      </c>
      <c r="O1319" s="13">
        <f>IF(M1319="","",IF(M1319&gt;0,SUM($N$20:N1319)))</f>
        <v>0.9614012139478505</v>
      </c>
      <c r="P1319" s="8" t="e">
        <f>IF(M1319="","",IF(M1319&gt;0,IF(O1319&gt;#REF!,"STRIKE",IF(O1319&lt;#REF!,"GOOD"))))</f>
        <v>#REF!</v>
      </c>
      <c r="S1319" s="8">
        <f t="shared" si="60"/>
        <v>611</v>
      </c>
      <c r="T1319" t="s">
        <v>6575</v>
      </c>
      <c r="U1319" s="10">
        <v>98789.28</v>
      </c>
      <c r="V1319" s="8" t="e">
        <f t="shared" si="61"/>
        <v>#REF!</v>
      </c>
      <c r="W1319" t="str">
        <f t="shared" si="62"/>
        <v>STRIKE</v>
      </c>
    </row>
    <row r="1320" spans="12:23" x14ac:dyDescent="0.25">
      <c r="L1320" t="s">
        <v>9696</v>
      </c>
      <c r="M1320" s="10">
        <v>33030.54</v>
      </c>
      <c r="N1320" s="13">
        <v>1.0158696580712735E-4</v>
      </c>
      <c r="O1320" s="13">
        <f>IF(M1320="","",IF(M1320&gt;0,SUM($N$20:N1320)))</f>
        <v>0.96150280091365758</v>
      </c>
      <c r="P1320" s="8" t="e">
        <f>IF(M1320="","",IF(M1320&gt;0,IF(O1320&gt;#REF!,"STRIKE",IF(O1320&lt;#REF!,"GOOD"))))</f>
        <v>#REF!</v>
      </c>
      <c r="S1320" s="8">
        <f t="shared" si="60"/>
        <v>610</v>
      </c>
      <c r="T1320" t="s">
        <v>8808</v>
      </c>
      <c r="U1320" s="10">
        <v>98843.3</v>
      </c>
      <c r="V1320" s="8" t="e">
        <f t="shared" si="61"/>
        <v>#REF!</v>
      </c>
      <c r="W1320" t="str">
        <f t="shared" si="62"/>
        <v>STRIKE</v>
      </c>
    </row>
    <row r="1321" spans="12:23" x14ac:dyDescent="0.25">
      <c r="L1321" t="s">
        <v>8233</v>
      </c>
      <c r="M1321" s="10">
        <v>33016.199999999997</v>
      </c>
      <c r="N1321" s="13">
        <v>1.0154286246852996E-4</v>
      </c>
      <c r="O1321" s="13">
        <f>IF(M1321="","",IF(M1321&gt;0,SUM($N$20:N1321)))</f>
        <v>0.96160434377612614</v>
      </c>
      <c r="P1321" s="8" t="e">
        <f>IF(M1321="","",IF(M1321&gt;0,IF(O1321&gt;#REF!,"STRIKE",IF(O1321&lt;#REF!,"GOOD"))))</f>
        <v>#REF!</v>
      </c>
      <c r="S1321" s="8">
        <f t="shared" si="60"/>
        <v>609</v>
      </c>
      <c r="T1321" t="s">
        <v>7755</v>
      </c>
      <c r="U1321" s="10">
        <v>98922.06</v>
      </c>
      <c r="V1321" s="8" t="e">
        <f t="shared" si="61"/>
        <v>#REF!</v>
      </c>
      <c r="W1321" t="str">
        <f t="shared" si="62"/>
        <v>STRIKE</v>
      </c>
    </row>
    <row r="1322" spans="12:23" x14ac:dyDescent="0.25">
      <c r="L1322" t="s">
        <v>9875</v>
      </c>
      <c r="M1322" s="10">
        <v>32981.519999999997</v>
      </c>
      <c r="N1322" s="13">
        <v>1.0143620251158734E-4</v>
      </c>
      <c r="O1322" s="13">
        <f>IF(M1322="","",IF(M1322&gt;0,SUM($N$20:N1322)))</f>
        <v>0.96170577997863771</v>
      </c>
      <c r="P1322" s="8" t="e">
        <f>IF(M1322="","",IF(M1322&gt;0,IF(O1322&gt;#REF!,"STRIKE",IF(O1322&lt;#REF!,"GOOD"))))</f>
        <v>#REF!</v>
      </c>
      <c r="S1322" s="8">
        <f t="shared" si="60"/>
        <v>608</v>
      </c>
      <c r="T1322" t="s">
        <v>8109</v>
      </c>
      <c r="U1322" s="10">
        <v>99158</v>
      </c>
      <c r="V1322" s="8" t="e">
        <f t="shared" si="61"/>
        <v>#REF!</v>
      </c>
      <c r="W1322" t="str">
        <f t="shared" si="62"/>
        <v>STRIKE</v>
      </c>
    </row>
    <row r="1323" spans="12:23" x14ac:dyDescent="0.25">
      <c r="L1323" t="s">
        <v>6978</v>
      </c>
      <c r="M1323" s="10">
        <v>32975.410000000003</v>
      </c>
      <c r="N1323" s="13">
        <v>1.014174109217108E-4</v>
      </c>
      <c r="O1323" s="13">
        <f>IF(M1323="","",IF(M1323&gt;0,SUM($N$20:N1323)))</f>
        <v>0.96180719738955944</v>
      </c>
      <c r="P1323" s="8" t="e">
        <f>IF(M1323="","",IF(M1323&gt;0,IF(O1323&gt;#REF!,"STRIKE",IF(O1323&lt;#REF!,"GOOD"))))</f>
        <v>#REF!</v>
      </c>
      <c r="S1323" s="8">
        <f t="shared" si="60"/>
        <v>607</v>
      </c>
      <c r="T1323" t="s">
        <v>8304</v>
      </c>
      <c r="U1323" s="10">
        <v>99180.08</v>
      </c>
      <c r="V1323" s="8" t="e">
        <f t="shared" si="61"/>
        <v>#REF!</v>
      </c>
      <c r="W1323" t="str">
        <f t="shared" si="62"/>
        <v>STRIKE</v>
      </c>
    </row>
    <row r="1324" spans="12:23" x14ac:dyDescent="0.25">
      <c r="L1324" t="s">
        <v>9072</v>
      </c>
      <c r="M1324" s="10">
        <v>32904</v>
      </c>
      <c r="N1324" s="13">
        <v>1.0119778613724505E-4</v>
      </c>
      <c r="O1324" s="13">
        <f>IF(M1324="","",IF(M1324&gt;0,SUM($N$20:N1324)))</f>
        <v>0.96190839517569671</v>
      </c>
      <c r="P1324" s="8" t="e">
        <f>IF(M1324="","",IF(M1324&gt;0,IF(O1324&gt;#REF!,"STRIKE",IF(O1324&lt;#REF!,"GOOD"))))</f>
        <v>#REF!</v>
      </c>
      <c r="S1324" s="8">
        <f t="shared" si="60"/>
        <v>606</v>
      </c>
      <c r="T1324" t="s">
        <v>9200</v>
      </c>
      <c r="U1324" s="10">
        <v>99293.95</v>
      </c>
      <c r="V1324" s="8" t="e">
        <f t="shared" si="61"/>
        <v>#REF!</v>
      </c>
      <c r="W1324" t="str">
        <f t="shared" si="62"/>
        <v>STRIKE</v>
      </c>
    </row>
    <row r="1325" spans="12:23" x14ac:dyDescent="0.25">
      <c r="L1325" t="s">
        <v>9723</v>
      </c>
      <c r="M1325" s="10">
        <v>32824.86</v>
      </c>
      <c r="N1325" s="13">
        <v>1.0095438737737082E-4</v>
      </c>
      <c r="O1325" s="13">
        <f>IF(M1325="","",IF(M1325&gt;0,SUM($N$20:N1325)))</f>
        <v>0.96200934956307405</v>
      </c>
      <c r="P1325" s="8" t="e">
        <f>IF(M1325="","",IF(M1325&gt;0,IF(O1325&gt;#REF!,"STRIKE",IF(O1325&lt;#REF!,"GOOD"))))</f>
        <v>#REF!</v>
      </c>
      <c r="S1325" s="8">
        <f t="shared" si="60"/>
        <v>605</v>
      </c>
      <c r="T1325" t="s">
        <v>7260</v>
      </c>
      <c r="U1325" s="10">
        <v>99335.1</v>
      </c>
      <c r="V1325" s="8" t="e">
        <f t="shared" si="61"/>
        <v>#REF!</v>
      </c>
      <c r="W1325" t="str">
        <f t="shared" si="62"/>
        <v>STRIKE</v>
      </c>
    </row>
    <row r="1326" spans="12:23" x14ac:dyDescent="0.25">
      <c r="L1326" t="s">
        <v>8963</v>
      </c>
      <c r="M1326" s="10">
        <v>32760</v>
      </c>
      <c r="N1326" s="13">
        <v>1.0075490742329649E-4</v>
      </c>
      <c r="O1326" s="13">
        <f>IF(M1326="","",IF(M1326&gt;0,SUM($N$20:N1326)))</f>
        <v>0.96211010447049738</v>
      </c>
      <c r="P1326" s="8" t="e">
        <f>IF(M1326="","",IF(M1326&gt;0,IF(O1326&gt;#REF!,"STRIKE",IF(O1326&lt;#REF!,"GOOD"))))</f>
        <v>#REF!</v>
      </c>
      <c r="S1326" s="8">
        <f t="shared" si="60"/>
        <v>604</v>
      </c>
      <c r="T1326" t="s">
        <v>7352</v>
      </c>
      <c r="U1326" s="10">
        <v>99395.89</v>
      </c>
      <c r="V1326" s="8" t="e">
        <f t="shared" si="61"/>
        <v>#REF!</v>
      </c>
      <c r="W1326" t="str">
        <f t="shared" si="62"/>
        <v>STRIKE</v>
      </c>
    </row>
    <row r="1327" spans="12:23" x14ac:dyDescent="0.25">
      <c r="L1327" t="s">
        <v>10109</v>
      </c>
      <c r="M1327" s="10">
        <v>32733.599999999999</v>
      </c>
      <c r="N1327" s="13">
        <v>1.0067371299240592E-4</v>
      </c>
      <c r="O1327" s="13">
        <f>IF(M1327="","",IF(M1327&gt;0,SUM($N$20:N1327)))</f>
        <v>0.96221077818348977</v>
      </c>
      <c r="P1327" s="8" t="e">
        <f>IF(M1327="","",IF(M1327&gt;0,IF(O1327&gt;#REF!,"STRIKE",IF(O1327&lt;#REF!,"GOOD"))))</f>
        <v>#REF!</v>
      </c>
      <c r="S1327" s="8">
        <f t="shared" si="60"/>
        <v>603</v>
      </c>
      <c r="T1327" t="s">
        <v>6649</v>
      </c>
      <c r="U1327" s="10">
        <v>99445.26</v>
      </c>
      <c r="V1327" s="8" t="e">
        <f t="shared" si="61"/>
        <v>#REF!</v>
      </c>
      <c r="W1327" t="str">
        <f t="shared" si="62"/>
        <v>STRIKE</v>
      </c>
    </row>
    <row r="1328" spans="12:23" x14ac:dyDescent="0.25">
      <c r="L1328" t="s">
        <v>7874</v>
      </c>
      <c r="M1328" s="10">
        <v>32713.26</v>
      </c>
      <c r="N1328" s="13">
        <v>1.0061115637406068E-4</v>
      </c>
      <c r="O1328" s="13">
        <f>IF(M1328="","",IF(M1328&gt;0,SUM($N$20:N1328)))</f>
        <v>0.96231138933986382</v>
      </c>
      <c r="P1328" s="8" t="e">
        <f>IF(M1328="","",IF(M1328&gt;0,IF(O1328&gt;#REF!,"STRIKE",IF(O1328&lt;#REF!,"GOOD"))))</f>
        <v>#REF!</v>
      </c>
      <c r="S1328" s="8">
        <f t="shared" si="60"/>
        <v>602</v>
      </c>
      <c r="T1328" t="s">
        <v>6348</v>
      </c>
      <c r="U1328" s="10">
        <v>99747.73</v>
      </c>
      <c r="V1328" s="8" t="e">
        <f t="shared" si="61"/>
        <v>#REF!</v>
      </c>
      <c r="W1328" t="str">
        <f t="shared" si="62"/>
        <v>STRIKE</v>
      </c>
    </row>
    <row r="1329" spans="12:23" x14ac:dyDescent="0.25">
      <c r="L1329" t="s">
        <v>8553</v>
      </c>
      <c r="M1329" s="10">
        <v>32702.799999999999</v>
      </c>
      <c r="N1329" s="13">
        <v>1.0057898615636692E-4</v>
      </c>
      <c r="O1329" s="13">
        <f>IF(M1329="","",IF(M1329&gt;0,SUM($N$20:N1329)))</f>
        <v>0.96241196832602016</v>
      </c>
      <c r="P1329" s="8" t="e">
        <f>IF(M1329="","",IF(M1329&gt;0,IF(O1329&gt;#REF!,"STRIKE",IF(O1329&lt;#REF!,"GOOD"))))</f>
        <v>#REF!</v>
      </c>
      <c r="S1329" s="8">
        <f t="shared" si="60"/>
        <v>601</v>
      </c>
      <c r="T1329" t="s">
        <v>9203</v>
      </c>
      <c r="U1329" s="10">
        <v>100096.4</v>
      </c>
      <c r="V1329" s="8" t="e">
        <f t="shared" si="61"/>
        <v>#REF!</v>
      </c>
      <c r="W1329" t="str">
        <f t="shared" si="62"/>
        <v>STRIKE</v>
      </c>
    </row>
    <row r="1330" spans="12:23" x14ac:dyDescent="0.25">
      <c r="L1330" t="s">
        <v>7821</v>
      </c>
      <c r="M1330" s="10">
        <v>32618.37</v>
      </c>
      <c r="N1330" s="13">
        <v>1.0031931775484834E-4</v>
      </c>
      <c r="O1330" s="13">
        <f>IF(M1330="","",IF(M1330&gt;0,SUM($N$20:N1330)))</f>
        <v>0.96251228764377506</v>
      </c>
      <c r="P1330" s="8" t="e">
        <f>IF(M1330="","",IF(M1330&gt;0,IF(O1330&gt;#REF!,"STRIKE",IF(O1330&lt;#REF!,"GOOD"))))</f>
        <v>#REF!</v>
      </c>
      <c r="S1330" s="8">
        <f t="shared" si="60"/>
        <v>600</v>
      </c>
      <c r="T1330" t="s">
        <v>8350</v>
      </c>
      <c r="U1330" s="10">
        <v>100113.94</v>
      </c>
      <c r="V1330" s="8" t="e">
        <f t="shared" si="61"/>
        <v>#REF!</v>
      </c>
      <c r="W1330" t="str">
        <f t="shared" si="62"/>
        <v>STRIKE</v>
      </c>
    </row>
    <row r="1331" spans="12:23" x14ac:dyDescent="0.25">
      <c r="L1331" t="s">
        <v>6462</v>
      </c>
      <c r="M1331" s="10">
        <v>32558.720000000001</v>
      </c>
      <c r="N1331" s="13">
        <v>1.001358613986884E-4</v>
      </c>
      <c r="O1331" s="13">
        <f>IF(M1331="","",IF(M1331&gt;0,SUM($N$20:N1331)))</f>
        <v>0.96261242350517373</v>
      </c>
      <c r="P1331" s="8" t="e">
        <f>IF(M1331="","",IF(M1331&gt;0,IF(O1331&gt;#REF!,"STRIKE",IF(O1331&lt;#REF!,"GOOD"))))</f>
        <v>#REF!</v>
      </c>
      <c r="S1331" s="8">
        <f t="shared" si="60"/>
        <v>599</v>
      </c>
      <c r="T1331" t="s">
        <v>7308</v>
      </c>
      <c r="U1331" s="10">
        <v>100204.68</v>
      </c>
      <c r="V1331" s="8" t="e">
        <f t="shared" si="61"/>
        <v>#REF!</v>
      </c>
      <c r="W1331" t="str">
        <f t="shared" si="62"/>
        <v>STRIKE</v>
      </c>
    </row>
    <row r="1332" spans="12:23" x14ac:dyDescent="0.25">
      <c r="L1332" t="s">
        <v>9302</v>
      </c>
      <c r="M1332" s="10">
        <v>32556.1</v>
      </c>
      <c r="N1332" s="13">
        <v>1.0012780346653183E-4</v>
      </c>
      <c r="O1332" s="13">
        <f>IF(M1332="","",IF(M1332&gt;0,SUM($N$20:N1332)))</f>
        <v>0.96271255130864031</v>
      </c>
      <c r="P1332" s="8" t="e">
        <f>IF(M1332="","",IF(M1332&gt;0,IF(O1332&gt;#REF!,"STRIKE",IF(O1332&lt;#REF!,"GOOD"))))</f>
        <v>#REF!</v>
      </c>
      <c r="S1332" s="8">
        <f t="shared" si="60"/>
        <v>598</v>
      </c>
      <c r="T1332" t="s">
        <v>7210</v>
      </c>
      <c r="U1332" s="10">
        <v>100283.2</v>
      </c>
      <c r="V1332" s="8" t="e">
        <f t="shared" si="61"/>
        <v>#REF!</v>
      </c>
      <c r="W1332" t="str">
        <f t="shared" si="62"/>
        <v>STRIKE</v>
      </c>
    </row>
    <row r="1333" spans="12:23" x14ac:dyDescent="0.25">
      <c r="L1333" t="s">
        <v>9305</v>
      </c>
      <c r="M1333" s="10">
        <v>32515.15</v>
      </c>
      <c r="N1333" s="13">
        <v>1.0000185983225271E-4</v>
      </c>
      <c r="O1333" s="13">
        <f>IF(M1333="","",IF(M1333&gt;0,SUM($N$20:N1333)))</f>
        <v>0.96281255316847258</v>
      </c>
      <c r="P1333" s="8" t="e">
        <f>IF(M1333="","",IF(M1333&gt;0,IF(O1333&gt;#REF!,"STRIKE",IF(O1333&lt;#REF!,"GOOD"))))</f>
        <v>#REF!</v>
      </c>
      <c r="S1333" s="8">
        <f t="shared" si="60"/>
        <v>597</v>
      </c>
      <c r="T1333" t="s">
        <v>7626</v>
      </c>
      <c r="U1333" s="10">
        <v>100368</v>
      </c>
      <c r="V1333" s="8" t="e">
        <f t="shared" si="61"/>
        <v>#REF!</v>
      </c>
      <c r="W1333" t="str">
        <f t="shared" si="62"/>
        <v>STRIKE</v>
      </c>
    </row>
    <row r="1334" spans="12:23" x14ac:dyDescent="0.25">
      <c r="L1334" t="s">
        <v>10378</v>
      </c>
      <c r="M1334" s="10">
        <v>32362.02</v>
      </c>
      <c r="N1334" s="13">
        <v>9.9530901377621175E-5</v>
      </c>
      <c r="O1334" s="13">
        <f>IF(M1334="","",IF(M1334&gt;0,SUM($N$20:N1334)))</f>
        <v>0.96291208406985018</v>
      </c>
      <c r="P1334" s="8" t="e">
        <f>IF(M1334="","",IF(M1334&gt;0,IF(O1334&gt;#REF!,"STRIKE",IF(O1334&lt;#REF!,"GOOD"))))</f>
        <v>#REF!</v>
      </c>
      <c r="S1334" s="8">
        <f t="shared" si="60"/>
        <v>596</v>
      </c>
      <c r="T1334" t="s">
        <v>9081</v>
      </c>
      <c r="U1334" s="10">
        <v>100843.99</v>
      </c>
      <c r="V1334" s="8" t="e">
        <f t="shared" si="61"/>
        <v>#REF!</v>
      </c>
      <c r="W1334" t="str">
        <f t="shared" si="62"/>
        <v>STRIKE</v>
      </c>
    </row>
    <row r="1335" spans="12:23" x14ac:dyDescent="0.25">
      <c r="L1335" t="s">
        <v>8816</v>
      </c>
      <c r="M1335" s="10">
        <v>32323.919999999998</v>
      </c>
      <c r="N1335" s="13">
        <v>9.9413723051222267E-5</v>
      </c>
      <c r="O1335" s="13">
        <f>IF(M1335="","",IF(M1335&gt;0,SUM($N$20:N1335)))</f>
        <v>0.96301149779290141</v>
      </c>
      <c r="P1335" s="8" t="e">
        <f>IF(M1335="","",IF(M1335&gt;0,IF(O1335&gt;#REF!,"STRIKE",IF(O1335&lt;#REF!,"GOOD"))))</f>
        <v>#REF!</v>
      </c>
      <c r="S1335" s="8">
        <f t="shared" si="60"/>
        <v>595</v>
      </c>
      <c r="T1335" t="s">
        <v>8095</v>
      </c>
      <c r="U1335" s="10">
        <v>101143.4</v>
      </c>
      <c r="V1335" s="8" t="e">
        <f t="shared" si="61"/>
        <v>#REF!</v>
      </c>
      <c r="W1335" t="str">
        <f t="shared" si="62"/>
        <v>STRIKE</v>
      </c>
    </row>
    <row r="1336" spans="12:23" x14ac:dyDescent="0.25">
      <c r="L1336" t="s">
        <v>8569</v>
      </c>
      <c r="M1336" s="10">
        <v>32318.880000000001</v>
      </c>
      <c r="N1336" s="13">
        <v>9.9398222296234086E-5</v>
      </c>
      <c r="O1336" s="13">
        <f>IF(M1336="","",IF(M1336&gt;0,SUM($N$20:N1336)))</f>
        <v>0.96311089601519762</v>
      </c>
      <c r="P1336" s="8" t="e">
        <f>IF(M1336="","",IF(M1336&gt;0,IF(O1336&gt;#REF!,"STRIKE",IF(O1336&lt;#REF!,"GOOD"))))</f>
        <v>#REF!</v>
      </c>
      <c r="S1336" s="8">
        <f t="shared" si="60"/>
        <v>594</v>
      </c>
      <c r="T1336" t="s">
        <v>8535</v>
      </c>
      <c r="U1336" s="10">
        <v>101227.8</v>
      </c>
      <c r="V1336" s="8" t="e">
        <f t="shared" si="61"/>
        <v>#REF!</v>
      </c>
      <c r="W1336" t="str">
        <f t="shared" si="62"/>
        <v>STRIKE</v>
      </c>
    </row>
    <row r="1337" spans="12:23" x14ac:dyDescent="0.25">
      <c r="L1337" t="s">
        <v>6429</v>
      </c>
      <c r="M1337" s="10">
        <v>32265.13</v>
      </c>
      <c r="N1337" s="13">
        <v>9.923291166515953E-5</v>
      </c>
      <c r="O1337" s="13">
        <f>IF(M1337="","",IF(M1337&gt;0,SUM($N$20:N1337)))</f>
        <v>0.96321012892686275</v>
      </c>
      <c r="P1337" s="8" t="e">
        <f>IF(M1337="","",IF(M1337&gt;0,IF(O1337&gt;#REF!,"STRIKE",IF(O1337&lt;#REF!,"GOOD"))))</f>
        <v>#REF!</v>
      </c>
      <c r="S1337" s="8">
        <f t="shared" si="60"/>
        <v>593</v>
      </c>
      <c r="T1337" t="s">
        <v>7461</v>
      </c>
      <c r="U1337" s="10">
        <v>101282.98</v>
      </c>
      <c r="V1337" s="8" t="e">
        <f t="shared" si="61"/>
        <v>#REF!</v>
      </c>
      <c r="W1337" t="str">
        <f t="shared" si="62"/>
        <v>STRIKE</v>
      </c>
    </row>
    <row r="1338" spans="12:23" x14ac:dyDescent="0.25">
      <c r="L1338" t="s">
        <v>9610</v>
      </c>
      <c r="M1338" s="10">
        <v>32256.36</v>
      </c>
      <c r="N1338" s="13">
        <v>9.9205939121261411E-5</v>
      </c>
      <c r="O1338" s="13">
        <f>IF(M1338="","",IF(M1338&gt;0,SUM($N$20:N1338)))</f>
        <v>0.96330933486598402</v>
      </c>
      <c r="P1338" s="8" t="e">
        <f>IF(M1338="","",IF(M1338&gt;0,IF(O1338&gt;#REF!,"STRIKE",IF(O1338&lt;#REF!,"GOOD"))))</f>
        <v>#REF!</v>
      </c>
      <c r="S1338" s="8">
        <f t="shared" si="60"/>
        <v>592</v>
      </c>
      <c r="T1338" t="s">
        <v>7214</v>
      </c>
      <c r="U1338" s="10">
        <v>101410.78</v>
      </c>
      <c r="V1338" s="8" t="e">
        <f t="shared" si="61"/>
        <v>#REF!</v>
      </c>
      <c r="W1338" t="str">
        <f t="shared" si="62"/>
        <v>STRIKE</v>
      </c>
    </row>
    <row r="1339" spans="12:23" x14ac:dyDescent="0.25">
      <c r="L1339" t="s">
        <v>10704</v>
      </c>
      <c r="M1339" s="10">
        <v>32205.599999999999</v>
      </c>
      <c r="N1339" s="13">
        <v>9.9049824374594541E-5</v>
      </c>
      <c r="O1339" s="13">
        <f>IF(M1339="","",IF(M1339&gt;0,SUM($N$20:N1339)))</f>
        <v>0.96340838469035861</v>
      </c>
      <c r="P1339" s="8" t="e">
        <f>IF(M1339="","",IF(M1339&gt;0,IF(O1339&gt;#REF!,"STRIKE",IF(O1339&lt;#REF!,"GOOD"))))</f>
        <v>#REF!</v>
      </c>
      <c r="S1339" s="8">
        <f t="shared" si="60"/>
        <v>591</v>
      </c>
      <c r="T1339" t="s">
        <v>10164</v>
      </c>
      <c r="U1339" s="10">
        <v>101490</v>
      </c>
      <c r="V1339" s="8" t="e">
        <f t="shared" si="61"/>
        <v>#REF!</v>
      </c>
      <c r="W1339" t="str">
        <f t="shared" si="62"/>
        <v>STRIKE</v>
      </c>
    </row>
    <row r="1340" spans="12:23" x14ac:dyDescent="0.25">
      <c r="L1340" t="s">
        <v>8432</v>
      </c>
      <c r="M1340" s="10">
        <v>32192.639999999999</v>
      </c>
      <c r="N1340" s="13">
        <v>9.9009965290339171E-5</v>
      </c>
      <c r="O1340" s="13">
        <f>IF(M1340="","",IF(M1340&gt;0,SUM($N$20:N1340)))</f>
        <v>0.96350739465564894</v>
      </c>
      <c r="P1340" s="8" t="e">
        <f>IF(M1340="","",IF(M1340&gt;0,IF(O1340&gt;#REF!,"STRIKE",IF(O1340&lt;#REF!,"GOOD"))))</f>
        <v>#REF!</v>
      </c>
      <c r="S1340" s="8">
        <f t="shared" si="60"/>
        <v>590</v>
      </c>
      <c r="T1340" t="s">
        <v>8605</v>
      </c>
      <c r="U1340" s="10">
        <v>101640.17</v>
      </c>
      <c r="V1340" s="8" t="e">
        <f t="shared" si="61"/>
        <v>#REF!</v>
      </c>
      <c r="W1340" t="str">
        <f t="shared" si="62"/>
        <v>STRIKE</v>
      </c>
    </row>
    <row r="1341" spans="12:23" x14ac:dyDescent="0.25">
      <c r="L1341" t="s">
        <v>8973</v>
      </c>
      <c r="M1341" s="10">
        <v>32165.4</v>
      </c>
      <c r="N1341" s="13">
        <v>9.8926187400283911E-5</v>
      </c>
      <c r="O1341" s="13">
        <f>IF(M1341="","",IF(M1341&gt;0,SUM($N$20:N1341)))</f>
        <v>0.9636063208430492</v>
      </c>
      <c r="P1341" s="8" t="e">
        <f>IF(M1341="","",IF(M1341&gt;0,IF(O1341&gt;#REF!,"STRIKE",IF(O1341&lt;#REF!,"GOOD"))))</f>
        <v>#REF!</v>
      </c>
      <c r="S1341" s="8">
        <f t="shared" si="60"/>
        <v>589</v>
      </c>
      <c r="T1341" t="s">
        <v>7324</v>
      </c>
      <c r="U1341" s="10">
        <v>101680.4</v>
      </c>
      <c r="V1341" s="8" t="e">
        <f t="shared" si="61"/>
        <v>#REF!</v>
      </c>
      <c r="W1341" t="str">
        <f t="shared" si="62"/>
        <v>STRIKE</v>
      </c>
    </row>
    <row r="1342" spans="12:23" x14ac:dyDescent="0.25">
      <c r="L1342" t="s">
        <v>9084</v>
      </c>
      <c r="M1342" s="10">
        <v>32136.84</v>
      </c>
      <c r="N1342" s="13">
        <v>9.883834978868412E-5</v>
      </c>
      <c r="O1342" s="13">
        <f>IF(M1342="","",IF(M1342&gt;0,SUM($N$20:N1342)))</f>
        <v>0.96370515919283783</v>
      </c>
      <c r="P1342" s="8" t="e">
        <f>IF(M1342="","",IF(M1342&gt;0,IF(O1342&gt;#REF!,"STRIKE",IF(O1342&lt;#REF!,"GOOD"))))</f>
        <v>#REF!</v>
      </c>
      <c r="S1342" s="8">
        <f t="shared" si="60"/>
        <v>588</v>
      </c>
      <c r="T1342" t="s">
        <v>8235</v>
      </c>
      <c r="U1342" s="10">
        <v>101769.72</v>
      </c>
      <c r="V1342" s="8" t="e">
        <f t="shared" si="61"/>
        <v>#REF!</v>
      </c>
      <c r="W1342" t="str">
        <f t="shared" si="62"/>
        <v>STRIKE</v>
      </c>
    </row>
    <row r="1343" spans="12:23" x14ac:dyDescent="0.25">
      <c r="L1343" t="s">
        <v>7226</v>
      </c>
      <c r="M1343" s="10">
        <v>32123.52</v>
      </c>
      <c r="N1343" s="13">
        <v>9.8797383507643878E-5</v>
      </c>
      <c r="O1343" s="13">
        <f>IF(M1343="","",IF(M1343&gt;0,SUM($N$20:N1343)))</f>
        <v>0.96380395657634543</v>
      </c>
      <c r="P1343" s="8" t="e">
        <f>IF(M1343="","",IF(M1343&gt;0,IF(O1343&gt;#REF!,"STRIKE",IF(O1343&lt;#REF!,"GOOD"))))</f>
        <v>#REF!</v>
      </c>
      <c r="S1343" s="8">
        <f t="shared" si="60"/>
        <v>587</v>
      </c>
      <c r="T1343" t="s">
        <v>8893</v>
      </c>
      <c r="U1343" s="10">
        <v>101893.66</v>
      </c>
      <c r="V1343" s="8" t="e">
        <f t="shared" si="61"/>
        <v>#REF!</v>
      </c>
      <c r="W1343" t="str">
        <f t="shared" si="62"/>
        <v>STRIKE</v>
      </c>
    </row>
    <row r="1344" spans="12:23" x14ac:dyDescent="0.25">
      <c r="L1344" t="s">
        <v>6950</v>
      </c>
      <c r="M1344" s="10">
        <v>32095.439999999999</v>
      </c>
      <c r="N1344" s="13">
        <v>9.8711022158423897E-5</v>
      </c>
      <c r="O1344" s="13">
        <f>IF(M1344="","",IF(M1344&gt;0,SUM($N$20:N1344)))</f>
        <v>0.96390266759850385</v>
      </c>
      <c r="P1344" s="8" t="e">
        <f>IF(M1344="","",IF(M1344&gt;0,IF(O1344&gt;#REF!,"STRIKE",IF(O1344&lt;#REF!,"GOOD"))))</f>
        <v>#REF!</v>
      </c>
      <c r="S1344" s="8">
        <f t="shared" si="60"/>
        <v>586</v>
      </c>
      <c r="T1344" t="s">
        <v>8495</v>
      </c>
      <c r="U1344" s="10">
        <v>101915.61</v>
      </c>
      <c r="V1344" s="8" t="e">
        <f t="shared" si="61"/>
        <v>#REF!</v>
      </c>
      <c r="W1344" t="str">
        <f t="shared" si="62"/>
        <v>STRIKE</v>
      </c>
    </row>
    <row r="1345" spans="12:23" x14ac:dyDescent="0.25">
      <c r="L1345" t="s">
        <v>9711</v>
      </c>
      <c r="M1345" s="10">
        <v>31981.8</v>
      </c>
      <c r="N1345" s="13">
        <v>9.8361517039999494E-5</v>
      </c>
      <c r="O1345" s="13">
        <f>IF(M1345="","",IF(M1345&gt;0,SUM($N$20:N1345)))</f>
        <v>0.96400102911554386</v>
      </c>
      <c r="P1345" s="8" t="e">
        <f>IF(M1345="","",IF(M1345&gt;0,IF(O1345&gt;#REF!,"STRIKE",IF(O1345&lt;#REF!,"GOOD"))))</f>
        <v>#REF!</v>
      </c>
      <c r="S1345" s="8">
        <f t="shared" si="60"/>
        <v>585</v>
      </c>
      <c r="T1345" t="s">
        <v>8565</v>
      </c>
      <c r="U1345" s="10">
        <v>102089.92</v>
      </c>
      <c r="V1345" s="8" t="e">
        <f t="shared" si="61"/>
        <v>#REF!</v>
      </c>
      <c r="W1345" t="str">
        <f t="shared" si="62"/>
        <v>STRIKE</v>
      </c>
    </row>
    <row r="1346" spans="12:23" x14ac:dyDescent="0.25">
      <c r="L1346" t="s">
        <v>10695</v>
      </c>
      <c r="M1346" s="10">
        <v>31879.94</v>
      </c>
      <c r="N1346" s="13">
        <v>9.8048241860813394E-5</v>
      </c>
      <c r="O1346" s="13">
        <f>IF(M1346="","",IF(M1346&gt;0,SUM($N$20:N1346)))</f>
        <v>0.96409907735740463</v>
      </c>
      <c r="P1346" s="8" t="e">
        <f>IF(M1346="","",IF(M1346&gt;0,IF(O1346&gt;#REF!,"STRIKE",IF(O1346&lt;#REF!,"GOOD"))))</f>
        <v>#REF!</v>
      </c>
      <c r="S1346" s="8">
        <f t="shared" si="60"/>
        <v>584</v>
      </c>
      <c r="T1346" t="s">
        <v>6750</v>
      </c>
      <c r="U1346" s="10">
        <v>102470.8</v>
      </c>
      <c r="V1346" s="8" t="e">
        <f t="shared" si="61"/>
        <v>#REF!</v>
      </c>
      <c r="W1346" t="str">
        <f t="shared" si="62"/>
        <v>STRIKE</v>
      </c>
    </row>
    <row r="1347" spans="12:23" x14ac:dyDescent="0.25">
      <c r="L1347" t="s">
        <v>8628</v>
      </c>
      <c r="M1347" s="10">
        <v>31860</v>
      </c>
      <c r="N1347" s="13">
        <v>9.7986915461118011E-5</v>
      </c>
      <c r="O1347" s="13">
        <f>IF(M1347="","",IF(M1347&gt;0,SUM($N$20:N1347)))</f>
        <v>0.96419706427286578</v>
      </c>
      <c r="P1347" s="8" t="e">
        <f>IF(M1347="","",IF(M1347&gt;0,IF(O1347&gt;#REF!,"STRIKE",IF(O1347&lt;#REF!,"GOOD"))))</f>
        <v>#REF!</v>
      </c>
      <c r="S1347" s="8">
        <f t="shared" si="60"/>
        <v>583</v>
      </c>
      <c r="T1347" t="s">
        <v>10390</v>
      </c>
      <c r="U1347" s="10">
        <v>102680.76</v>
      </c>
      <c r="V1347" s="8" t="e">
        <f t="shared" si="61"/>
        <v>#REF!</v>
      </c>
      <c r="W1347" t="str">
        <f t="shared" si="62"/>
        <v>STRIKE</v>
      </c>
    </row>
    <row r="1348" spans="12:23" x14ac:dyDescent="0.25">
      <c r="L1348" t="s">
        <v>6653</v>
      </c>
      <c r="M1348" s="10">
        <v>31797.79</v>
      </c>
      <c r="N1348" s="13">
        <v>9.7795585705598992E-5</v>
      </c>
      <c r="O1348" s="13">
        <f>IF(M1348="","",IF(M1348&gt;0,SUM($N$20:N1348)))</f>
        <v>0.96429485985857133</v>
      </c>
      <c r="P1348" s="8" t="e">
        <f>IF(M1348="","",IF(M1348&gt;0,IF(O1348&gt;#REF!,"STRIKE",IF(O1348&lt;#REF!,"GOOD"))))</f>
        <v>#REF!</v>
      </c>
      <c r="S1348" s="8">
        <f t="shared" si="60"/>
        <v>582</v>
      </c>
      <c r="T1348" t="s">
        <v>10554</v>
      </c>
      <c r="U1348" s="10">
        <v>102816</v>
      </c>
      <c r="V1348" s="8" t="e">
        <f t="shared" si="61"/>
        <v>#REF!</v>
      </c>
      <c r="W1348" t="str">
        <f t="shared" si="62"/>
        <v>STRIKE</v>
      </c>
    </row>
    <row r="1349" spans="12:23" x14ac:dyDescent="0.25">
      <c r="L1349" t="s">
        <v>7254</v>
      </c>
      <c r="M1349" s="10">
        <v>31753.54</v>
      </c>
      <c r="N1349" s="13">
        <v>9.7659492767458546E-5</v>
      </c>
      <c r="O1349" s="13">
        <f>IF(M1349="","",IF(M1349&gt;0,SUM($N$20:N1349)))</f>
        <v>0.96439251935133874</v>
      </c>
      <c r="P1349" s="8" t="e">
        <f>IF(M1349="","",IF(M1349&gt;0,IF(O1349&gt;#REF!,"STRIKE",IF(O1349&lt;#REF!,"GOOD"))))</f>
        <v>#REF!</v>
      </c>
      <c r="S1349" s="8">
        <f t="shared" si="60"/>
        <v>581</v>
      </c>
      <c r="T1349" t="s">
        <v>10495</v>
      </c>
      <c r="U1349" s="10">
        <v>103327.44</v>
      </c>
      <c r="V1349" s="8" t="e">
        <f t="shared" si="61"/>
        <v>#REF!</v>
      </c>
      <c r="W1349" t="str">
        <f t="shared" si="62"/>
        <v>STRIKE</v>
      </c>
    </row>
    <row r="1350" spans="12:23" x14ac:dyDescent="0.25">
      <c r="L1350" t="s">
        <v>7815</v>
      </c>
      <c r="M1350" s="10">
        <v>31709.4</v>
      </c>
      <c r="N1350" s="13">
        <v>9.7523738139446817E-5</v>
      </c>
      <c r="O1350" s="13">
        <f>IF(M1350="","",IF(M1350&gt;0,SUM($N$20:N1350)))</f>
        <v>0.96449004308947817</v>
      </c>
      <c r="P1350" s="8" t="e">
        <f>IF(M1350="","",IF(M1350&gt;0,IF(O1350&gt;#REF!,"STRIKE",IF(O1350&lt;#REF!,"GOOD"))))</f>
        <v>#REF!</v>
      </c>
      <c r="S1350" s="8">
        <f t="shared" si="60"/>
        <v>580</v>
      </c>
      <c r="T1350" t="s">
        <v>8541</v>
      </c>
      <c r="U1350" s="10">
        <v>103676.33</v>
      </c>
      <c r="V1350" s="8" t="e">
        <f t="shared" si="61"/>
        <v>#REF!</v>
      </c>
      <c r="W1350" t="str">
        <f t="shared" si="62"/>
        <v>STRIKE</v>
      </c>
    </row>
    <row r="1351" spans="12:23" x14ac:dyDescent="0.25">
      <c r="L1351" t="s">
        <v>9265</v>
      </c>
      <c r="M1351" s="10">
        <v>31661.279999999999</v>
      </c>
      <c r="N1351" s="13">
        <v>9.7375742835868997E-5</v>
      </c>
      <c r="O1351" s="13">
        <f>IF(M1351="","",IF(M1351&gt;0,SUM($N$20:N1351)))</f>
        <v>0.96458741883231403</v>
      </c>
      <c r="P1351" s="8" t="e">
        <f>IF(M1351="","",IF(M1351&gt;0,IF(O1351&gt;#REF!,"STRIKE",IF(O1351&lt;#REF!,"GOOD"))))</f>
        <v>#REF!</v>
      </c>
      <c r="S1351" s="8">
        <f t="shared" si="60"/>
        <v>579</v>
      </c>
      <c r="T1351" t="s">
        <v>10010</v>
      </c>
      <c r="U1351" s="10">
        <v>103723.2</v>
      </c>
      <c r="V1351" s="8" t="e">
        <f t="shared" si="61"/>
        <v>#REF!</v>
      </c>
      <c r="W1351" t="str">
        <f t="shared" si="62"/>
        <v>STRIKE</v>
      </c>
    </row>
    <row r="1352" spans="12:23" x14ac:dyDescent="0.25">
      <c r="L1352" t="s">
        <v>7621</v>
      </c>
      <c r="M1352" s="10">
        <v>31613.84</v>
      </c>
      <c r="N1352" s="13">
        <v>9.7229838903995953E-5</v>
      </c>
      <c r="O1352" s="13">
        <f>IF(M1352="","",IF(M1352&gt;0,SUM($N$20:N1352)))</f>
        <v>0.96468464867121806</v>
      </c>
      <c r="P1352" s="8" t="e">
        <f>IF(M1352="","",IF(M1352&gt;0,IF(O1352&gt;#REF!,"STRIKE",IF(O1352&lt;#REF!,"GOOD"))))</f>
        <v>#REF!</v>
      </c>
      <c r="S1352" s="8">
        <f t="shared" si="60"/>
        <v>578</v>
      </c>
      <c r="T1352" t="s">
        <v>8187</v>
      </c>
      <c r="U1352" s="10">
        <v>103735.41</v>
      </c>
      <c r="V1352" s="8" t="e">
        <f t="shared" si="61"/>
        <v>#REF!</v>
      </c>
      <c r="W1352" t="str">
        <f t="shared" si="62"/>
        <v>STRIKE</v>
      </c>
    </row>
    <row r="1353" spans="12:23" x14ac:dyDescent="0.25">
      <c r="L1353" t="s">
        <v>8247</v>
      </c>
      <c r="M1353" s="10">
        <v>31508.400000000001</v>
      </c>
      <c r="N1353" s="13">
        <v>9.6905553267893625E-5</v>
      </c>
      <c r="O1353" s="13">
        <f>IF(M1353="","",IF(M1353&gt;0,SUM($N$20:N1353)))</f>
        <v>0.96478155422448597</v>
      </c>
      <c r="P1353" s="8" t="e">
        <f>IF(M1353="","",IF(M1353&gt;0,IF(O1353&gt;#REF!,"STRIKE",IF(O1353&lt;#REF!,"GOOD"))))</f>
        <v>#REF!</v>
      </c>
      <c r="S1353" s="8">
        <f t="shared" si="60"/>
        <v>577</v>
      </c>
      <c r="T1353" t="s">
        <v>6752</v>
      </c>
      <c r="U1353" s="10">
        <v>103986.96</v>
      </c>
      <c r="V1353" s="8" t="e">
        <f t="shared" si="61"/>
        <v>#REF!</v>
      </c>
      <c r="W1353" t="str">
        <f t="shared" si="62"/>
        <v>STRIKE</v>
      </c>
    </row>
    <row r="1354" spans="12:23" x14ac:dyDescent="0.25">
      <c r="L1354" t="s">
        <v>6565</v>
      </c>
      <c r="M1354" s="10">
        <v>31502.880000000001</v>
      </c>
      <c r="N1354" s="13">
        <v>9.6888576250525593E-5</v>
      </c>
      <c r="O1354" s="13">
        <f>IF(M1354="","",IF(M1354&gt;0,SUM($N$20:N1354)))</f>
        <v>0.96487844280073654</v>
      </c>
      <c r="P1354" s="8" t="e">
        <f>IF(M1354="","",IF(M1354&gt;0,IF(O1354&gt;#REF!,"STRIKE",IF(O1354&lt;#REF!,"GOOD"))))</f>
        <v>#REF!</v>
      </c>
      <c r="S1354" s="8">
        <f t="shared" si="60"/>
        <v>576</v>
      </c>
      <c r="T1354" t="s">
        <v>8360</v>
      </c>
      <c r="U1354" s="10">
        <v>104290.75</v>
      </c>
      <c r="V1354" s="8" t="e">
        <f t="shared" si="61"/>
        <v>#REF!</v>
      </c>
      <c r="W1354" t="str">
        <f t="shared" si="62"/>
        <v>STRIKE</v>
      </c>
    </row>
    <row r="1355" spans="12:23" x14ac:dyDescent="0.25">
      <c r="L1355" t="s">
        <v>6452</v>
      </c>
      <c r="M1355" s="10">
        <v>31491.84</v>
      </c>
      <c r="N1355" s="13">
        <v>9.6854622215789544E-5</v>
      </c>
      <c r="O1355" s="13">
        <f>IF(M1355="","",IF(M1355&gt;0,SUM($N$20:N1355)))</f>
        <v>0.96497529742295229</v>
      </c>
      <c r="P1355" s="8" t="e">
        <f>IF(M1355="","",IF(M1355&gt;0,IF(O1355&gt;#REF!,"STRIKE",IF(O1355&lt;#REF!,"GOOD"))))</f>
        <v>#REF!</v>
      </c>
      <c r="S1355" s="8">
        <f t="shared" si="60"/>
        <v>575</v>
      </c>
      <c r="T1355" t="s">
        <v>9010</v>
      </c>
      <c r="U1355" s="10">
        <v>104311.8</v>
      </c>
      <c r="V1355" s="8" t="e">
        <f t="shared" si="61"/>
        <v>#REF!</v>
      </c>
      <c r="W1355" t="str">
        <f t="shared" si="62"/>
        <v>STRIKE</v>
      </c>
    </row>
    <row r="1356" spans="12:23" x14ac:dyDescent="0.25">
      <c r="L1356" t="s">
        <v>7723</v>
      </c>
      <c r="M1356" s="10">
        <v>31489.13</v>
      </c>
      <c r="N1356" s="13">
        <v>9.6846287484436756E-5</v>
      </c>
      <c r="O1356" s="13">
        <f>IF(M1356="","",IF(M1356&gt;0,SUM($N$20:N1356)))</f>
        <v>0.9650721437104367</v>
      </c>
      <c r="P1356" s="8" t="e">
        <f>IF(M1356="","",IF(M1356&gt;0,IF(O1356&gt;#REF!,"STRIKE",IF(O1356&lt;#REF!,"GOOD"))))</f>
        <v>#REF!</v>
      </c>
      <c r="S1356" s="8">
        <f t="shared" si="60"/>
        <v>574</v>
      </c>
      <c r="T1356" t="s">
        <v>10507</v>
      </c>
      <c r="U1356" s="10">
        <v>104631.75</v>
      </c>
      <c r="V1356" s="8" t="e">
        <f t="shared" si="61"/>
        <v>#REF!</v>
      </c>
      <c r="W1356" t="str">
        <f t="shared" si="62"/>
        <v>STRIKE</v>
      </c>
    </row>
    <row r="1357" spans="12:23" x14ac:dyDescent="0.25">
      <c r="L1357" t="s">
        <v>7049</v>
      </c>
      <c r="M1357" s="10">
        <v>31456.2</v>
      </c>
      <c r="N1357" s="13">
        <v>9.6745009734087271E-5</v>
      </c>
      <c r="O1357" s="13">
        <f>IF(M1357="","",IF(M1357&gt;0,SUM($N$20:N1357)))</f>
        <v>0.96516888872017081</v>
      </c>
      <c r="P1357" s="8" t="e">
        <f>IF(M1357="","",IF(M1357&gt;0,IF(O1357&gt;#REF!,"STRIKE",IF(O1357&lt;#REF!,"GOOD"))))</f>
        <v>#REF!</v>
      </c>
      <c r="S1357" s="8">
        <f t="shared" si="60"/>
        <v>573</v>
      </c>
      <c r="T1357" t="s">
        <v>6826</v>
      </c>
      <c r="U1357" s="10">
        <v>104706.6</v>
      </c>
      <c r="V1357" s="8" t="e">
        <f t="shared" si="61"/>
        <v>#REF!</v>
      </c>
      <c r="W1357" t="str">
        <f t="shared" si="62"/>
        <v>STRIKE</v>
      </c>
    </row>
    <row r="1358" spans="12:23" x14ac:dyDescent="0.25">
      <c r="L1358" t="s">
        <v>6893</v>
      </c>
      <c r="M1358" s="10">
        <v>31435.45</v>
      </c>
      <c r="N1358" s="13">
        <v>9.6681192141625938E-5</v>
      </c>
      <c r="O1358" s="13">
        <f>IF(M1358="","",IF(M1358&gt;0,SUM($N$20:N1358)))</f>
        <v>0.96526556991231249</v>
      </c>
      <c r="P1358" s="8" t="e">
        <f>IF(M1358="","",IF(M1358&gt;0,IF(O1358&gt;#REF!,"STRIKE",IF(O1358&lt;#REF!,"GOOD"))))</f>
        <v>#REF!</v>
      </c>
      <c r="S1358" s="8">
        <f t="shared" si="60"/>
        <v>572</v>
      </c>
      <c r="T1358" t="s">
        <v>8388</v>
      </c>
      <c r="U1358" s="10">
        <v>104809.56</v>
      </c>
      <c r="V1358" s="8" t="e">
        <f t="shared" si="61"/>
        <v>#REF!</v>
      </c>
      <c r="W1358" t="str">
        <f t="shared" si="62"/>
        <v>STRIKE</v>
      </c>
    </row>
    <row r="1359" spans="12:23" x14ac:dyDescent="0.25">
      <c r="L1359" t="s">
        <v>8844</v>
      </c>
      <c r="M1359" s="10">
        <v>31397.759999999998</v>
      </c>
      <c r="N1359" s="13">
        <v>9.6565274789343143E-5</v>
      </c>
      <c r="O1359" s="13">
        <f>IF(M1359="","",IF(M1359&gt;0,SUM($N$20:N1359)))</f>
        <v>0.96536213518710179</v>
      </c>
      <c r="P1359" s="8" t="e">
        <f>IF(M1359="","",IF(M1359&gt;0,IF(O1359&gt;#REF!,"STRIKE",IF(O1359&lt;#REF!,"GOOD"))))</f>
        <v>#REF!</v>
      </c>
      <c r="S1359" s="8">
        <f t="shared" si="60"/>
        <v>571</v>
      </c>
      <c r="T1359" t="s">
        <v>9578</v>
      </c>
      <c r="U1359" s="10">
        <v>105171.6</v>
      </c>
      <c r="V1359" s="8" t="e">
        <f t="shared" si="61"/>
        <v>#REF!</v>
      </c>
      <c r="W1359" t="str">
        <f t="shared" si="62"/>
        <v>STRIKE</v>
      </c>
    </row>
    <row r="1360" spans="12:23" x14ac:dyDescent="0.25">
      <c r="L1360" t="s">
        <v>10332</v>
      </c>
      <c r="M1360" s="10">
        <v>31374.46</v>
      </c>
      <c r="N1360" s="13">
        <v>9.6493614552988969E-5</v>
      </c>
      <c r="O1360" s="13">
        <f>IF(M1360="","",IF(M1360&gt;0,SUM($N$20:N1360)))</f>
        <v>0.96545862880165478</v>
      </c>
      <c r="P1360" s="8" t="e">
        <f>IF(M1360="","",IF(M1360&gt;0,IF(O1360&gt;#REF!,"STRIKE",IF(O1360&lt;#REF!,"GOOD"))))</f>
        <v>#REF!</v>
      </c>
      <c r="S1360" s="8">
        <f t="shared" si="60"/>
        <v>570</v>
      </c>
      <c r="T1360" t="s">
        <v>8731</v>
      </c>
      <c r="U1360" s="10">
        <v>105824.76</v>
      </c>
      <c r="V1360" s="8" t="e">
        <f t="shared" si="61"/>
        <v>#REF!</v>
      </c>
      <c r="W1360" t="str">
        <f t="shared" si="62"/>
        <v>STRIKE</v>
      </c>
    </row>
    <row r="1361" spans="12:23" x14ac:dyDescent="0.25">
      <c r="L1361" t="s">
        <v>7182</v>
      </c>
      <c r="M1361" s="10">
        <v>31290.080000000002</v>
      </c>
      <c r="N1361" s="13">
        <v>9.623409992880163E-5</v>
      </c>
      <c r="O1361" s="13">
        <f>IF(M1361="","",IF(M1361&gt;0,SUM($N$20:N1361)))</f>
        <v>0.96555486290158354</v>
      </c>
      <c r="P1361" s="8" t="e">
        <f>IF(M1361="","",IF(M1361&gt;0,IF(O1361&gt;#REF!,"STRIKE",IF(O1361&lt;#REF!,"GOOD"))))</f>
        <v>#REF!</v>
      </c>
      <c r="S1361" s="8">
        <f t="shared" si="60"/>
        <v>569</v>
      </c>
      <c r="T1361" t="s">
        <v>10487</v>
      </c>
      <c r="U1361" s="10">
        <v>106033.86</v>
      </c>
      <c r="V1361" s="8" t="e">
        <f t="shared" si="61"/>
        <v>#REF!</v>
      </c>
      <c r="W1361" t="str">
        <f t="shared" si="62"/>
        <v>STRIKE</v>
      </c>
    </row>
    <row r="1362" spans="12:23" x14ac:dyDescent="0.25">
      <c r="L1362" t="s">
        <v>8674</v>
      </c>
      <c r="M1362" s="10">
        <v>31168.86</v>
      </c>
      <c r="N1362" s="13">
        <v>9.5861282166962426E-5</v>
      </c>
      <c r="O1362" s="13">
        <f>IF(M1362="","",IF(M1362&gt;0,SUM($N$20:N1362)))</f>
        <v>0.96565072418375053</v>
      </c>
      <c r="P1362" s="8" t="e">
        <f>IF(M1362="","",IF(M1362&gt;0,IF(O1362&gt;#REF!,"STRIKE",IF(O1362&lt;#REF!,"GOOD"))))</f>
        <v>#REF!</v>
      </c>
      <c r="S1362" s="8">
        <f t="shared" si="60"/>
        <v>568</v>
      </c>
      <c r="T1362" t="s">
        <v>7033</v>
      </c>
      <c r="U1362" s="10">
        <v>106144.62</v>
      </c>
      <c r="V1362" s="8" t="e">
        <f t="shared" si="61"/>
        <v>#REF!</v>
      </c>
      <c r="W1362" t="str">
        <f t="shared" si="62"/>
        <v>STRIKE</v>
      </c>
    </row>
    <row r="1363" spans="12:23" x14ac:dyDescent="0.25">
      <c r="L1363" t="s">
        <v>10049</v>
      </c>
      <c r="M1363" s="10">
        <v>31128.57</v>
      </c>
      <c r="N1363" s="13">
        <v>9.5737368393455561E-5</v>
      </c>
      <c r="O1363" s="13">
        <f>IF(M1363="","",IF(M1363&gt;0,SUM($N$20:N1363)))</f>
        <v>0.96574646155214394</v>
      </c>
      <c r="P1363" s="8" t="e">
        <f>IF(M1363="","",IF(M1363&gt;0,IF(O1363&gt;#REF!,"STRIKE",IF(O1363&lt;#REF!,"GOOD"))))</f>
        <v>#REF!</v>
      </c>
      <c r="S1363" s="8">
        <f t="shared" si="60"/>
        <v>567</v>
      </c>
      <c r="T1363" t="s">
        <v>8229</v>
      </c>
      <c r="U1363" s="10">
        <v>106302.59</v>
      </c>
      <c r="V1363" s="8" t="e">
        <f t="shared" si="61"/>
        <v>#REF!</v>
      </c>
      <c r="W1363" t="str">
        <f t="shared" si="62"/>
        <v>STRIKE</v>
      </c>
    </row>
    <row r="1364" spans="12:23" x14ac:dyDescent="0.25">
      <c r="L1364" t="s">
        <v>7892</v>
      </c>
      <c r="M1364" s="10">
        <v>31058.76</v>
      </c>
      <c r="N1364" s="13">
        <v>9.5522664483589257E-5</v>
      </c>
      <c r="O1364" s="13">
        <f>IF(M1364="","",IF(M1364&gt;0,SUM($N$20:N1364)))</f>
        <v>0.96584198421662748</v>
      </c>
      <c r="P1364" s="8" t="e">
        <f>IF(M1364="","",IF(M1364&gt;0,IF(O1364&gt;#REF!,"STRIKE",IF(O1364&lt;#REF!,"GOOD"))))</f>
        <v>#REF!</v>
      </c>
      <c r="S1364" s="8">
        <f t="shared" ref="S1364:S1427" si="63">IFERROR(_xlfn.RANK.AVG(U1364,$U$20:$U$1048576),"")</f>
        <v>566</v>
      </c>
      <c r="T1364" t="s">
        <v>6431</v>
      </c>
      <c r="U1364" s="10">
        <v>106446.19</v>
      </c>
      <c r="V1364" s="8" t="e">
        <f t="shared" ref="V1364:V1427" si="64">IF(S1364="","",IF(S1364&lt;&gt;"",IF(S1364&gt;$T$16,"STRIKE",IF(S1364&lt;$T$16,"GOOD"))))</f>
        <v>#REF!</v>
      </c>
      <c r="W1364" t="str">
        <f t="shared" ref="W1364:W1427" si="65">IF(S1364="","",IF(S1364&lt;&gt;"",IF(U1364&lt;$U$16,"STRIKE",IF(U1364&gt;=$U$16,"GOOD"))))</f>
        <v>STRIKE</v>
      </c>
    </row>
    <row r="1365" spans="12:23" x14ac:dyDescent="0.25">
      <c r="L1365" t="s">
        <v>8818</v>
      </c>
      <c r="M1365" s="10">
        <v>30930.84</v>
      </c>
      <c r="N1365" s="13">
        <v>9.5129240559364953E-5</v>
      </c>
      <c r="O1365" s="13">
        <f>IF(M1365="","",IF(M1365&gt;0,SUM($N$20:N1365)))</f>
        <v>0.9659371134571868</v>
      </c>
      <c r="P1365" s="8" t="e">
        <f>IF(M1365="","",IF(M1365&gt;0,IF(O1365&gt;#REF!,"STRIKE",IF(O1365&lt;#REF!,"GOOD"))))</f>
        <v>#REF!</v>
      </c>
      <c r="S1365" s="8">
        <f t="shared" si="63"/>
        <v>565</v>
      </c>
      <c r="T1365" t="s">
        <v>10677</v>
      </c>
      <c r="U1365" s="10">
        <v>106772.64</v>
      </c>
      <c r="V1365" s="8" t="e">
        <f t="shared" si="64"/>
        <v>#REF!</v>
      </c>
      <c r="W1365" t="str">
        <f t="shared" si="65"/>
        <v>STRIKE</v>
      </c>
    </row>
    <row r="1366" spans="12:23" x14ac:dyDescent="0.25">
      <c r="L1366" t="s">
        <v>6346</v>
      </c>
      <c r="M1366" s="10">
        <v>30840.32</v>
      </c>
      <c r="N1366" s="13">
        <v>9.4850842078902296E-5</v>
      </c>
      <c r="O1366" s="13">
        <f>IF(M1366="","",IF(M1366&gt;0,SUM($N$20:N1366)))</f>
        <v>0.96603196429926574</v>
      </c>
      <c r="P1366" s="8" t="e">
        <f>IF(M1366="","",IF(M1366&gt;0,IF(O1366&gt;#REF!,"STRIKE",IF(O1366&lt;#REF!,"GOOD"))))</f>
        <v>#REF!</v>
      </c>
      <c r="S1366" s="8">
        <f t="shared" si="63"/>
        <v>564</v>
      </c>
      <c r="T1366" t="s">
        <v>8618</v>
      </c>
      <c r="U1366" s="10">
        <v>107537.91</v>
      </c>
      <c r="V1366" s="8" t="e">
        <f t="shared" si="64"/>
        <v>#REF!</v>
      </c>
      <c r="W1366" t="str">
        <f t="shared" si="65"/>
        <v>STRIKE</v>
      </c>
    </row>
    <row r="1367" spans="12:23" x14ac:dyDescent="0.25">
      <c r="L1367" t="s">
        <v>6744</v>
      </c>
      <c r="M1367" s="10">
        <v>30838.799999999999</v>
      </c>
      <c r="N1367" s="13">
        <v>9.4846167248032839E-5</v>
      </c>
      <c r="O1367" s="13">
        <f>IF(M1367="","",IF(M1367&gt;0,SUM($N$20:N1367)))</f>
        <v>0.96612681046651383</v>
      </c>
      <c r="P1367" s="8" t="e">
        <f>IF(M1367="","",IF(M1367&gt;0,IF(O1367&gt;#REF!,"STRIKE",IF(O1367&lt;#REF!,"GOOD"))))</f>
        <v>#REF!</v>
      </c>
      <c r="S1367" s="8">
        <f t="shared" si="63"/>
        <v>563</v>
      </c>
      <c r="T1367" t="s">
        <v>9478</v>
      </c>
      <c r="U1367" s="10">
        <v>107813.4</v>
      </c>
      <c r="V1367" s="8" t="e">
        <f t="shared" si="64"/>
        <v>#REF!</v>
      </c>
      <c r="W1367" t="str">
        <f t="shared" si="65"/>
        <v>STRIKE</v>
      </c>
    </row>
    <row r="1368" spans="12:23" x14ac:dyDescent="0.25">
      <c r="L1368" t="s">
        <v>9068</v>
      </c>
      <c r="M1368" s="10">
        <v>30820.080000000002</v>
      </c>
      <c r="N1368" s="13">
        <v>9.4788593015219532E-5</v>
      </c>
      <c r="O1368" s="13">
        <f>IF(M1368="","",IF(M1368&gt;0,SUM($N$20:N1368)))</f>
        <v>0.96622159905952909</v>
      </c>
      <c r="P1368" s="8" t="e">
        <f>IF(M1368="","",IF(M1368&gt;0,IF(O1368&gt;#REF!,"STRIKE",IF(O1368&lt;#REF!,"GOOD"))))</f>
        <v>#REF!</v>
      </c>
      <c r="S1368" s="8">
        <f t="shared" si="63"/>
        <v>562</v>
      </c>
      <c r="T1368" t="s">
        <v>7807</v>
      </c>
      <c r="U1368" s="10">
        <v>107848.32000000001</v>
      </c>
      <c r="V1368" s="8" t="e">
        <f t="shared" si="64"/>
        <v>#REF!</v>
      </c>
      <c r="W1368" t="str">
        <f t="shared" si="65"/>
        <v>STRIKE</v>
      </c>
    </row>
    <row r="1369" spans="12:23" x14ac:dyDescent="0.25">
      <c r="L1369" t="s">
        <v>6563</v>
      </c>
      <c r="M1369" s="10">
        <v>30819.15</v>
      </c>
      <c r="N1369" s="13">
        <v>9.4785732756858616E-5</v>
      </c>
      <c r="O1369" s="13">
        <f>IF(M1369="","",IF(M1369&gt;0,SUM($N$20:N1369)))</f>
        <v>0.96631638479228599</v>
      </c>
      <c r="P1369" s="8" t="e">
        <f>IF(M1369="","",IF(M1369&gt;0,IF(O1369&gt;#REF!,"STRIKE",IF(O1369&lt;#REF!,"GOOD"))))</f>
        <v>#REF!</v>
      </c>
      <c r="S1369" s="8">
        <f t="shared" si="63"/>
        <v>561</v>
      </c>
      <c r="T1369" t="s">
        <v>9827</v>
      </c>
      <c r="U1369" s="10">
        <v>108105.84</v>
      </c>
      <c r="V1369" s="8" t="e">
        <f t="shared" si="64"/>
        <v>#REF!</v>
      </c>
      <c r="W1369" t="str">
        <f t="shared" si="65"/>
        <v>STRIKE</v>
      </c>
    </row>
    <row r="1370" spans="12:23" x14ac:dyDescent="0.25">
      <c r="L1370" t="s">
        <v>9557</v>
      </c>
      <c r="M1370" s="10">
        <v>30780.48</v>
      </c>
      <c r="N1370" s="13">
        <v>9.4666801368883678E-5</v>
      </c>
      <c r="O1370" s="13">
        <f>IF(M1370="","",IF(M1370&gt;0,SUM($N$20:N1370)))</f>
        <v>0.96641105159365492</v>
      </c>
      <c r="P1370" s="8" t="e">
        <f>IF(M1370="","",IF(M1370&gt;0,IF(O1370&gt;#REF!,"STRIKE",IF(O1370&lt;#REF!,"GOOD"))))</f>
        <v>#REF!</v>
      </c>
      <c r="S1370" s="8">
        <f t="shared" si="63"/>
        <v>560</v>
      </c>
      <c r="T1370" t="s">
        <v>9658</v>
      </c>
      <c r="U1370" s="10">
        <v>108490.72</v>
      </c>
      <c r="V1370" s="8" t="e">
        <f t="shared" si="64"/>
        <v>#REF!</v>
      </c>
      <c r="W1370" t="str">
        <f t="shared" si="65"/>
        <v>STRIKE</v>
      </c>
    </row>
    <row r="1371" spans="12:23" x14ac:dyDescent="0.25">
      <c r="L1371" t="s">
        <v>7500</v>
      </c>
      <c r="M1371" s="10">
        <v>30758.02</v>
      </c>
      <c r="N1371" s="13">
        <v>9.4597724591694197E-5</v>
      </c>
      <c r="O1371" s="13">
        <f>IF(M1371="","",IF(M1371&gt;0,SUM($N$20:N1371)))</f>
        <v>0.96650564931824667</v>
      </c>
      <c r="P1371" s="8" t="e">
        <f>IF(M1371="","",IF(M1371&gt;0,IF(O1371&gt;#REF!,"STRIKE",IF(O1371&lt;#REF!,"GOOD"))))</f>
        <v>#REF!</v>
      </c>
      <c r="S1371" s="8">
        <f t="shared" si="63"/>
        <v>559</v>
      </c>
      <c r="T1371" t="s">
        <v>7669</v>
      </c>
      <c r="U1371" s="10">
        <v>108696.66</v>
      </c>
      <c r="V1371" s="8" t="e">
        <f t="shared" si="64"/>
        <v>#REF!</v>
      </c>
      <c r="W1371" t="str">
        <f t="shared" si="65"/>
        <v>STRIKE</v>
      </c>
    </row>
    <row r="1372" spans="12:23" x14ac:dyDescent="0.25">
      <c r="L1372" t="s">
        <v>6838</v>
      </c>
      <c r="M1372" s="10">
        <v>30715.200000000001</v>
      </c>
      <c r="N1372" s="13">
        <v>9.4466029685227E-5</v>
      </c>
      <c r="O1372" s="13">
        <f>IF(M1372="","",IF(M1372&gt;0,SUM($N$20:N1372)))</f>
        <v>0.96660011534793189</v>
      </c>
      <c r="P1372" s="8" t="e">
        <f>IF(M1372="","",IF(M1372&gt;0,IF(O1372&gt;#REF!,"STRIKE",IF(O1372&lt;#REF!,"GOOD"))))</f>
        <v>#REF!</v>
      </c>
      <c r="S1372" s="8">
        <f t="shared" si="63"/>
        <v>558</v>
      </c>
      <c r="T1372" t="s">
        <v>9284</v>
      </c>
      <c r="U1372" s="10">
        <v>108705.12</v>
      </c>
      <c r="V1372" s="8" t="e">
        <f t="shared" si="64"/>
        <v>#REF!</v>
      </c>
      <c r="W1372" t="str">
        <f t="shared" si="65"/>
        <v>STRIKE</v>
      </c>
    </row>
    <row r="1373" spans="12:23" x14ac:dyDescent="0.25">
      <c r="L1373" t="s">
        <v>8995</v>
      </c>
      <c r="M1373" s="10">
        <v>30625.73</v>
      </c>
      <c r="N1373" s="13">
        <v>9.4190860528720212E-5</v>
      </c>
      <c r="O1373" s="13">
        <f>IF(M1373="","",IF(M1373&gt;0,SUM($N$20:N1373)))</f>
        <v>0.96669430620846064</v>
      </c>
      <c r="P1373" s="8" t="e">
        <f>IF(M1373="","",IF(M1373&gt;0,IF(O1373&gt;#REF!,"STRIKE",IF(O1373&lt;#REF!,"GOOD"))))</f>
        <v>#REF!</v>
      </c>
      <c r="S1373" s="8">
        <f t="shared" si="63"/>
        <v>557</v>
      </c>
      <c r="T1373" t="s">
        <v>8003</v>
      </c>
      <c r="U1373" s="10">
        <v>108827.76</v>
      </c>
      <c r="V1373" s="8" t="e">
        <f t="shared" si="64"/>
        <v>#REF!</v>
      </c>
      <c r="W1373" t="str">
        <f t="shared" si="65"/>
        <v>STRIKE</v>
      </c>
    </row>
    <row r="1374" spans="12:23" x14ac:dyDescent="0.25">
      <c r="L1374" t="s">
        <v>7284</v>
      </c>
      <c r="M1374" s="10">
        <v>30619.439999999999</v>
      </c>
      <c r="N1374" s="13">
        <v>9.4171515340451197E-5</v>
      </c>
      <c r="O1374" s="13">
        <f>IF(M1374="","",IF(M1374&gt;0,SUM($N$20:N1374)))</f>
        <v>0.96678847772380105</v>
      </c>
      <c r="P1374" s="8" t="e">
        <f>IF(M1374="","",IF(M1374&gt;0,IF(O1374&gt;#REF!,"STRIKE",IF(O1374&lt;#REF!,"GOOD"))))</f>
        <v>#REF!</v>
      </c>
      <c r="S1374" s="8">
        <f t="shared" si="63"/>
        <v>556</v>
      </c>
      <c r="T1374" t="s">
        <v>7328</v>
      </c>
      <c r="U1374" s="10">
        <v>109050</v>
      </c>
      <c r="V1374" s="8" t="e">
        <f t="shared" si="64"/>
        <v>#REF!</v>
      </c>
      <c r="W1374" t="str">
        <f t="shared" si="65"/>
        <v>STRIKE</v>
      </c>
    </row>
    <row r="1375" spans="12:23" x14ac:dyDescent="0.25">
      <c r="L1375" t="s">
        <v>7258</v>
      </c>
      <c r="M1375" s="10">
        <v>30533.52</v>
      </c>
      <c r="N1375" s="13">
        <v>9.3907264374461905E-5</v>
      </c>
      <c r="O1375" s="13">
        <f>IF(M1375="","",IF(M1375&gt;0,SUM($N$20:N1375)))</f>
        <v>0.96688238498817547</v>
      </c>
      <c r="P1375" s="8" t="e">
        <f>IF(M1375="","",IF(M1375&gt;0,IF(O1375&gt;#REF!,"STRIKE",IF(O1375&lt;#REF!,"GOOD"))))</f>
        <v>#REF!</v>
      </c>
      <c r="S1375" s="8">
        <f t="shared" si="63"/>
        <v>555</v>
      </c>
      <c r="T1375" t="s">
        <v>9989</v>
      </c>
      <c r="U1375" s="10">
        <v>109821.98</v>
      </c>
      <c r="V1375" s="8" t="e">
        <f t="shared" si="64"/>
        <v>#REF!</v>
      </c>
      <c r="W1375" t="str">
        <f t="shared" si="65"/>
        <v>STRIKE</v>
      </c>
    </row>
    <row r="1376" spans="12:23" x14ac:dyDescent="0.25">
      <c r="L1376" t="s">
        <v>7741</v>
      </c>
      <c r="M1376" s="10">
        <v>30509.64</v>
      </c>
      <c r="N1376" s="13">
        <v>9.3833820321065424E-5</v>
      </c>
      <c r="O1376" s="13">
        <f>IF(M1376="","",IF(M1376&gt;0,SUM($N$20:N1376)))</f>
        <v>0.96697621880849649</v>
      </c>
      <c r="P1376" s="8" t="e">
        <f>IF(M1376="","",IF(M1376&gt;0,IF(O1376&gt;#REF!,"STRIKE",IF(O1376&lt;#REF!,"GOOD"))))</f>
        <v>#REF!</v>
      </c>
      <c r="S1376" s="8">
        <f t="shared" si="63"/>
        <v>554</v>
      </c>
      <c r="T1376" t="s">
        <v>6383</v>
      </c>
      <c r="U1376" s="10">
        <v>109847.88</v>
      </c>
      <c r="V1376" s="8" t="e">
        <f t="shared" si="64"/>
        <v>#REF!</v>
      </c>
      <c r="W1376" t="str">
        <f t="shared" si="65"/>
        <v>STRIKE</v>
      </c>
    </row>
    <row r="1377" spans="12:23" x14ac:dyDescent="0.25">
      <c r="L1377" t="s">
        <v>8051</v>
      </c>
      <c r="M1377" s="10">
        <v>30491.4</v>
      </c>
      <c r="N1377" s="13">
        <v>9.3777722350631953E-5</v>
      </c>
      <c r="O1377" s="13">
        <f>IF(M1377="","",IF(M1377&gt;0,SUM($N$20:N1377)))</f>
        <v>0.96706999653084713</v>
      </c>
      <c r="P1377" s="8" t="e">
        <f>IF(M1377="","",IF(M1377&gt;0,IF(O1377&gt;#REF!,"STRIKE",IF(O1377&lt;#REF!,"GOOD"))))</f>
        <v>#REF!</v>
      </c>
      <c r="S1377" s="8">
        <f t="shared" si="63"/>
        <v>553</v>
      </c>
      <c r="T1377" t="s">
        <v>7410</v>
      </c>
      <c r="U1377" s="10">
        <v>110234.53</v>
      </c>
      <c r="V1377" s="8" t="e">
        <f t="shared" si="64"/>
        <v>#REF!</v>
      </c>
      <c r="W1377" t="str">
        <f t="shared" si="65"/>
        <v>STRIKE</v>
      </c>
    </row>
    <row r="1378" spans="12:23" x14ac:dyDescent="0.25">
      <c r="L1378" t="s">
        <v>8855</v>
      </c>
      <c r="M1378" s="10">
        <v>30420.720000000001</v>
      </c>
      <c r="N1378" s="13">
        <v>9.3560342715202197E-5</v>
      </c>
      <c r="O1378" s="13">
        <f>IF(M1378="","",IF(M1378&gt;0,SUM($N$20:N1378)))</f>
        <v>0.96716355687356237</v>
      </c>
      <c r="P1378" s="8" t="e">
        <f>IF(M1378="","",IF(M1378&gt;0,IF(O1378&gt;#REF!,"STRIKE",IF(O1378&lt;#REF!,"GOOD"))))</f>
        <v>#REF!</v>
      </c>
      <c r="S1378" s="8">
        <f t="shared" si="63"/>
        <v>552</v>
      </c>
      <c r="T1378" t="s">
        <v>6870</v>
      </c>
      <c r="U1378" s="10">
        <v>110429.04</v>
      </c>
      <c r="V1378" s="8" t="e">
        <f t="shared" si="64"/>
        <v>#REF!</v>
      </c>
      <c r="W1378" t="str">
        <f t="shared" si="65"/>
        <v>STRIKE</v>
      </c>
    </row>
    <row r="1379" spans="12:23" x14ac:dyDescent="0.25">
      <c r="L1379" t="s">
        <v>10441</v>
      </c>
      <c r="M1379" s="10">
        <v>30390.55</v>
      </c>
      <c r="N1379" s="13">
        <v>9.3467553473536728E-5</v>
      </c>
      <c r="O1379" s="13">
        <f>IF(M1379="","",IF(M1379&gt;0,SUM($N$20:N1379)))</f>
        <v>0.96725702442703587</v>
      </c>
      <c r="P1379" s="8" t="e">
        <f>IF(M1379="","",IF(M1379&gt;0,IF(O1379&gt;#REF!,"STRIKE",IF(O1379&lt;#REF!,"GOOD"))))</f>
        <v>#REF!</v>
      </c>
      <c r="S1379" s="8">
        <f t="shared" si="63"/>
        <v>551</v>
      </c>
      <c r="T1379" t="s">
        <v>8979</v>
      </c>
      <c r="U1379" s="10">
        <v>110477</v>
      </c>
      <c r="V1379" s="8" t="e">
        <f t="shared" si="64"/>
        <v>#REF!</v>
      </c>
      <c r="W1379" t="str">
        <f t="shared" si="65"/>
        <v>STRIKE</v>
      </c>
    </row>
    <row r="1380" spans="12:23" x14ac:dyDescent="0.25">
      <c r="L1380" t="s">
        <v>9232</v>
      </c>
      <c r="M1380" s="10">
        <v>30353.75</v>
      </c>
      <c r="N1380" s="13">
        <v>9.3354373357749869E-5</v>
      </c>
      <c r="O1380" s="13">
        <f>IF(M1380="","",IF(M1380&gt;0,SUM($N$20:N1380)))</f>
        <v>0.96735037880039365</v>
      </c>
      <c r="P1380" s="8" t="e">
        <f>IF(M1380="","",IF(M1380&gt;0,IF(O1380&gt;#REF!,"STRIKE",IF(O1380&lt;#REF!,"GOOD"))))</f>
        <v>#REF!</v>
      </c>
      <c r="S1380" s="8">
        <f t="shared" si="63"/>
        <v>550</v>
      </c>
      <c r="T1380" t="s">
        <v>7400</v>
      </c>
      <c r="U1380" s="10">
        <v>110520.57</v>
      </c>
      <c r="V1380" s="8" t="e">
        <f t="shared" si="64"/>
        <v>#REF!</v>
      </c>
      <c r="W1380" t="str">
        <f t="shared" si="65"/>
        <v>STRIKE</v>
      </c>
    </row>
    <row r="1381" spans="12:23" x14ac:dyDescent="0.25">
      <c r="L1381" t="s">
        <v>8626</v>
      </c>
      <c r="M1381" s="10">
        <v>30324.06</v>
      </c>
      <c r="N1381" s="13">
        <v>9.3263060378464237E-5</v>
      </c>
      <c r="O1381" s="13">
        <f>IF(M1381="","",IF(M1381&gt;0,SUM($N$20:N1381)))</f>
        <v>0.96744364186077214</v>
      </c>
      <c r="P1381" s="8" t="e">
        <f>IF(M1381="","",IF(M1381&gt;0,IF(O1381&gt;#REF!,"STRIKE",IF(O1381&lt;#REF!,"GOOD"))))</f>
        <v>#REF!</v>
      </c>
      <c r="S1381" s="8">
        <f t="shared" si="63"/>
        <v>549</v>
      </c>
      <c r="T1381" t="s">
        <v>7025</v>
      </c>
      <c r="U1381" s="10">
        <v>110834.46</v>
      </c>
      <c r="V1381" s="8" t="e">
        <f t="shared" si="64"/>
        <v>#REF!</v>
      </c>
      <c r="W1381" t="str">
        <f t="shared" si="65"/>
        <v>STRIKE</v>
      </c>
    </row>
    <row r="1382" spans="12:23" x14ac:dyDescent="0.25">
      <c r="L1382" t="s">
        <v>7105</v>
      </c>
      <c r="M1382" s="10">
        <v>30317.759999999998</v>
      </c>
      <c r="N1382" s="13">
        <v>9.3243684434728973E-5</v>
      </c>
      <c r="O1382" s="13">
        <f>IF(M1382="","",IF(M1382&gt;0,SUM($N$20:N1382)))</f>
        <v>0.96753688554520689</v>
      </c>
      <c r="P1382" s="8" t="e">
        <f>IF(M1382="","",IF(M1382&gt;0,IF(O1382&gt;#REF!,"STRIKE",IF(O1382&lt;#REF!,"GOOD"))))</f>
        <v>#REF!</v>
      </c>
      <c r="S1382" s="8">
        <f t="shared" si="63"/>
        <v>548</v>
      </c>
      <c r="T1382" t="s">
        <v>9018</v>
      </c>
      <c r="U1382" s="10">
        <v>110900.93</v>
      </c>
      <c r="V1382" s="8" t="e">
        <f t="shared" si="64"/>
        <v>#REF!</v>
      </c>
      <c r="W1382" t="str">
        <f t="shared" si="65"/>
        <v>STRIKE</v>
      </c>
    </row>
    <row r="1383" spans="12:23" x14ac:dyDescent="0.25">
      <c r="L1383" t="s">
        <v>9111</v>
      </c>
      <c r="M1383" s="10">
        <v>30315.62</v>
      </c>
      <c r="N1383" s="13">
        <v>9.3237102764952244E-5</v>
      </c>
      <c r="O1383" s="13">
        <f>IF(M1383="","",IF(M1383&gt;0,SUM($N$20:N1383)))</f>
        <v>0.96763012264797188</v>
      </c>
      <c r="P1383" s="8" t="e">
        <f>IF(M1383="","",IF(M1383&gt;0,IF(O1383&gt;#REF!,"STRIKE",IF(O1383&lt;#REF!,"GOOD"))))</f>
        <v>#REF!</v>
      </c>
      <c r="S1383" s="8">
        <f t="shared" si="63"/>
        <v>547</v>
      </c>
      <c r="T1383" t="s">
        <v>8430</v>
      </c>
      <c r="U1383" s="10">
        <v>111041.11</v>
      </c>
      <c r="V1383" s="8" t="e">
        <f t="shared" si="64"/>
        <v>#REF!</v>
      </c>
      <c r="W1383" t="str">
        <f t="shared" si="65"/>
        <v>STRIKE</v>
      </c>
    </row>
    <row r="1384" spans="12:23" x14ac:dyDescent="0.25">
      <c r="L1384" t="s">
        <v>10357</v>
      </c>
      <c r="M1384" s="10">
        <v>30267</v>
      </c>
      <c r="N1384" s="13">
        <v>9.3087569688062117E-5</v>
      </c>
      <c r="O1384" s="13">
        <f>IF(M1384="","",IF(M1384&gt;0,SUM($N$20:N1384)))</f>
        <v>0.96772321021765995</v>
      </c>
      <c r="P1384" s="8" t="e">
        <f>IF(M1384="","",IF(M1384&gt;0,IF(O1384&gt;#REF!,"STRIKE",IF(O1384&lt;#REF!,"GOOD"))))</f>
        <v>#REF!</v>
      </c>
      <c r="S1384" s="8">
        <f t="shared" si="63"/>
        <v>546</v>
      </c>
      <c r="T1384" t="s">
        <v>6925</v>
      </c>
      <c r="U1384" s="10">
        <v>111211.5</v>
      </c>
      <c r="V1384" s="8" t="e">
        <f t="shared" si="64"/>
        <v>#REF!</v>
      </c>
      <c r="W1384" t="str">
        <f t="shared" si="65"/>
        <v>STRIKE</v>
      </c>
    </row>
    <row r="1385" spans="12:23" x14ac:dyDescent="0.25">
      <c r="L1385" t="s">
        <v>8278</v>
      </c>
      <c r="M1385" s="10">
        <v>30241.64</v>
      </c>
      <c r="N1385" s="13">
        <v>9.3009573825661172E-5</v>
      </c>
      <c r="O1385" s="13">
        <f>IF(M1385="","",IF(M1385&gt;0,SUM($N$20:N1385)))</f>
        <v>0.96781621979148558</v>
      </c>
      <c r="P1385" s="8" t="e">
        <f>IF(M1385="","",IF(M1385&gt;0,IF(O1385&gt;#REF!,"STRIKE",IF(O1385&lt;#REF!,"GOOD"))))</f>
        <v>#REF!</v>
      </c>
      <c r="S1385" s="8">
        <f t="shared" si="63"/>
        <v>545</v>
      </c>
      <c r="T1385" t="s">
        <v>8624</v>
      </c>
      <c r="U1385" s="10">
        <v>111316.85</v>
      </c>
      <c r="V1385" s="8" t="e">
        <f t="shared" si="64"/>
        <v>#REF!</v>
      </c>
      <c r="W1385" t="str">
        <f t="shared" si="65"/>
        <v>STRIKE</v>
      </c>
    </row>
    <row r="1386" spans="12:23" x14ac:dyDescent="0.25">
      <c r="L1386" t="s">
        <v>7426</v>
      </c>
      <c r="M1386" s="10">
        <v>30229.200000000001</v>
      </c>
      <c r="N1386" s="13">
        <v>9.2971314025650618E-5</v>
      </c>
      <c r="O1386" s="13">
        <f>IF(M1386="","",IF(M1386&gt;0,SUM($N$20:N1386)))</f>
        <v>0.96790919110551121</v>
      </c>
      <c r="P1386" s="8" t="e">
        <f>IF(M1386="","",IF(M1386&gt;0,IF(O1386&gt;#REF!,"STRIKE",IF(O1386&lt;#REF!,"GOOD"))))</f>
        <v>#REF!</v>
      </c>
      <c r="S1386" s="8">
        <f t="shared" si="63"/>
        <v>544</v>
      </c>
      <c r="T1386" t="s">
        <v>8440</v>
      </c>
      <c r="U1386" s="10">
        <v>111612.04</v>
      </c>
      <c r="V1386" s="8" t="e">
        <f t="shared" si="64"/>
        <v>#REF!</v>
      </c>
      <c r="W1386" t="str">
        <f t="shared" si="65"/>
        <v>STRIKE</v>
      </c>
    </row>
    <row r="1387" spans="12:23" x14ac:dyDescent="0.25">
      <c r="L1387" t="s">
        <v>9601</v>
      </c>
      <c r="M1387" s="10">
        <v>30178.560000000001</v>
      </c>
      <c r="N1387" s="13">
        <v>9.2815568344578714E-5</v>
      </c>
      <c r="O1387" s="13">
        <f>IF(M1387="","",IF(M1387&gt;0,SUM($N$20:N1387)))</f>
        <v>0.96800200667385583</v>
      </c>
      <c r="P1387" s="8" t="e">
        <f>IF(M1387="","",IF(M1387&gt;0,IF(O1387&gt;#REF!,"STRIKE",IF(O1387&lt;#REF!,"GOOD"))))</f>
        <v>#REF!</v>
      </c>
      <c r="S1387" s="8">
        <f t="shared" si="63"/>
        <v>543</v>
      </c>
      <c r="T1387" t="s">
        <v>7356</v>
      </c>
      <c r="U1387" s="10">
        <v>111758.77</v>
      </c>
      <c r="V1387" s="8" t="e">
        <f t="shared" si="64"/>
        <v>#REF!</v>
      </c>
      <c r="W1387" t="str">
        <f t="shared" si="65"/>
        <v>STRIKE</v>
      </c>
    </row>
    <row r="1388" spans="12:23" x14ac:dyDescent="0.25">
      <c r="L1388" t="s">
        <v>7843</v>
      </c>
      <c r="M1388" s="10">
        <v>30145.57</v>
      </c>
      <c r="N1388" s="13">
        <v>9.2714106061431739E-5</v>
      </c>
      <c r="O1388" s="13">
        <f>IF(M1388="","",IF(M1388&gt;0,SUM($N$20:N1388)))</f>
        <v>0.96809472077991732</v>
      </c>
      <c r="P1388" s="8" t="e">
        <f>IF(M1388="","",IF(M1388&gt;0,IF(O1388&gt;#REF!,"STRIKE",IF(O1388&lt;#REF!,"GOOD"))))</f>
        <v>#REF!</v>
      </c>
      <c r="S1388" s="8">
        <f t="shared" si="63"/>
        <v>542</v>
      </c>
      <c r="T1388" t="s">
        <v>7490</v>
      </c>
      <c r="U1388" s="10">
        <v>111867.44</v>
      </c>
      <c r="V1388" s="8" t="e">
        <f t="shared" si="64"/>
        <v>#REF!</v>
      </c>
      <c r="W1388" t="str">
        <f t="shared" si="65"/>
        <v>STRIKE</v>
      </c>
    </row>
    <row r="1389" spans="12:23" x14ac:dyDescent="0.25">
      <c r="L1389" t="s">
        <v>9877</v>
      </c>
      <c r="M1389" s="10">
        <v>30135.9</v>
      </c>
      <c r="N1389" s="13">
        <v>9.2684365525571449E-5</v>
      </c>
      <c r="O1389" s="13">
        <f>IF(M1389="","",IF(M1389&gt;0,SUM($N$20:N1389)))</f>
        <v>0.96818740514544288</v>
      </c>
      <c r="P1389" s="8" t="e">
        <f>IF(M1389="","",IF(M1389&gt;0,IF(O1389&gt;#REF!,"STRIKE",IF(O1389&lt;#REF!,"GOOD"))))</f>
        <v>#REF!</v>
      </c>
      <c r="S1389" s="8">
        <f t="shared" si="63"/>
        <v>541</v>
      </c>
      <c r="T1389" t="s">
        <v>7107</v>
      </c>
      <c r="U1389" s="10">
        <v>112253.79</v>
      </c>
      <c r="V1389" s="8" t="e">
        <f t="shared" si="64"/>
        <v>#REF!</v>
      </c>
      <c r="W1389" t="str">
        <f t="shared" si="65"/>
        <v>STRIKE</v>
      </c>
    </row>
    <row r="1390" spans="12:23" x14ac:dyDescent="0.25">
      <c r="L1390" t="s">
        <v>6758</v>
      </c>
      <c r="M1390" s="10">
        <v>30110.400000000001</v>
      </c>
      <c r="N1390" s="13">
        <v>9.2605939086643068E-5</v>
      </c>
      <c r="O1390" s="13">
        <f>IF(M1390="","",IF(M1390&gt;0,SUM($N$20:N1390)))</f>
        <v>0.96828001108452955</v>
      </c>
      <c r="P1390" s="8" t="e">
        <f>IF(M1390="","",IF(M1390&gt;0,IF(O1390&gt;#REF!,"STRIKE",IF(O1390&lt;#REF!,"GOOD"))))</f>
        <v>#REF!</v>
      </c>
      <c r="S1390" s="8">
        <f t="shared" si="63"/>
        <v>540</v>
      </c>
      <c r="T1390" t="s">
        <v>10557</v>
      </c>
      <c r="U1390" s="10">
        <v>112795.2</v>
      </c>
      <c r="V1390" s="8" t="e">
        <f t="shared" si="64"/>
        <v>#REF!</v>
      </c>
      <c r="W1390" t="str">
        <f t="shared" si="65"/>
        <v>STRIKE</v>
      </c>
    </row>
    <row r="1391" spans="12:23" x14ac:dyDescent="0.25">
      <c r="L1391" t="s">
        <v>9521</v>
      </c>
      <c r="M1391" s="10">
        <v>30093.119999999999</v>
      </c>
      <c r="N1391" s="13">
        <v>9.2552793640969232E-5</v>
      </c>
      <c r="O1391" s="13">
        <f>IF(M1391="","",IF(M1391&gt;0,SUM($N$20:N1391)))</f>
        <v>0.9683725638781705</v>
      </c>
      <c r="P1391" s="8" t="e">
        <f>IF(M1391="","",IF(M1391&gt;0,IF(O1391&gt;#REF!,"STRIKE",IF(O1391&lt;#REF!,"GOOD"))))</f>
        <v>#REF!</v>
      </c>
      <c r="S1391" s="8">
        <f t="shared" si="63"/>
        <v>539</v>
      </c>
      <c r="T1391" t="s">
        <v>6476</v>
      </c>
      <c r="U1391" s="10">
        <v>112965.55</v>
      </c>
      <c r="V1391" s="8" t="e">
        <f t="shared" si="64"/>
        <v>#REF!</v>
      </c>
      <c r="W1391" t="str">
        <f t="shared" si="65"/>
        <v>STRIKE</v>
      </c>
    </row>
    <row r="1392" spans="12:23" x14ac:dyDescent="0.25">
      <c r="L1392" t="s">
        <v>9102</v>
      </c>
      <c r="M1392" s="10">
        <v>30045</v>
      </c>
      <c r="N1392" s="13">
        <v>9.2404798337391425E-5</v>
      </c>
      <c r="O1392" s="13">
        <f>IF(M1392="","",IF(M1392&gt;0,SUM($N$20:N1392)))</f>
        <v>0.96846496867650789</v>
      </c>
      <c r="P1392" s="8" t="e">
        <f>IF(M1392="","",IF(M1392&gt;0,IF(O1392&gt;#REF!,"STRIKE",IF(O1392&lt;#REF!,"GOOD"))))</f>
        <v>#REF!</v>
      </c>
      <c r="S1392" s="8">
        <f t="shared" si="63"/>
        <v>538</v>
      </c>
      <c r="T1392" t="s">
        <v>6464</v>
      </c>
      <c r="U1392" s="10">
        <v>113011.08</v>
      </c>
      <c r="V1392" s="8" t="e">
        <f t="shared" si="64"/>
        <v>#REF!</v>
      </c>
      <c r="W1392" t="str">
        <f t="shared" si="65"/>
        <v>STRIKE</v>
      </c>
    </row>
    <row r="1393" spans="12:23" x14ac:dyDescent="0.25">
      <c r="L1393" t="s">
        <v>10504</v>
      </c>
      <c r="M1393" s="10">
        <v>30038.880000000001</v>
      </c>
      <c r="N1393" s="13">
        <v>9.2385975992048618E-5</v>
      </c>
      <c r="O1393" s="13">
        <f>IF(M1393="","",IF(M1393&gt;0,SUM($N$20:N1393)))</f>
        <v>0.96855735465249992</v>
      </c>
      <c r="P1393" s="8" t="e">
        <f>IF(M1393="","",IF(M1393&gt;0,IF(O1393&gt;#REF!,"STRIKE",IF(O1393&lt;#REF!,"GOOD"))))</f>
        <v>#REF!</v>
      </c>
      <c r="S1393" s="8">
        <f t="shared" si="63"/>
        <v>537</v>
      </c>
      <c r="T1393" t="s">
        <v>10701</v>
      </c>
      <c r="U1393" s="10">
        <v>113136.92</v>
      </c>
      <c r="V1393" s="8" t="e">
        <f t="shared" si="64"/>
        <v>#REF!</v>
      </c>
      <c r="W1393" t="str">
        <f t="shared" si="65"/>
        <v>STRIKE</v>
      </c>
    </row>
    <row r="1394" spans="12:23" x14ac:dyDescent="0.25">
      <c r="L1394" t="s">
        <v>9457</v>
      </c>
      <c r="M1394" s="10">
        <v>30031.3</v>
      </c>
      <c r="N1394" s="13">
        <v>9.2362663348633816E-5</v>
      </c>
      <c r="O1394" s="13">
        <f>IF(M1394="","",IF(M1394&gt;0,SUM($N$20:N1394)))</f>
        <v>0.96864971731584859</v>
      </c>
      <c r="P1394" s="8" t="e">
        <f>IF(M1394="","",IF(M1394&gt;0,IF(O1394&gt;#REF!,"STRIKE",IF(O1394&lt;#REF!,"GOOD"))))</f>
        <v>#REF!</v>
      </c>
      <c r="S1394" s="8">
        <f t="shared" si="63"/>
        <v>536</v>
      </c>
      <c r="T1394" t="s">
        <v>10120</v>
      </c>
      <c r="U1394" s="10">
        <v>113247.05</v>
      </c>
      <c r="V1394" s="8" t="e">
        <f t="shared" si="64"/>
        <v>#REF!</v>
      </c>
      <c r="W1394" t="str">
        <f t="shared" si="65"/>
        <v>STRIKE</v>
      </c>
    </row>
    <row r="1395" spans="12:23" x14ac:dyDescent="0.25">
      <c r="L1395" t="s">
        <v>7170</v>
      </c>
      <c r="M1395" s="10">
        <v>29955.78</v>
      </c>
      <c r="N1395" s="13">
        <v>9.213039806754079E-5</v>
      </c>
      <c r="O1395" s="13">
        <f>IF(M1395="","",IF(M1395&gt;0,SUM($N$20:N1395)))</f>
        <v>0.96874184771391614</v>
      </c>
      <c r="P1395" s="8" t="e">
        <f>IF(M1395="","",IF(M1395&gt;0,IF(O1395&gt;#REF!,"STRIKE",IF(O1395&lt;#REF!,"GOOD"))))</f>
        <v>#REF!</v>
      </c>
      <c r="S1395" s="8">
        <f t="shared" si="63"/>
        <v>535</v>
      </c>
      <c r="T1395" t="s">
        <v>8113</v>
      </c>
      <c r="U1395" s="10">
        <v>113356.3</v>
      </c>
      <c r="V1395" s="8" t="e">
        <f t="shared" si="64"/>
        <v>#REF!</v>
      </c>
      <c r="W1395" t="str">
        <f t="shared" si="65"/>
        <v>STRIKE</v>
      </c>
    </row>
    <row r="1396" spans="12:23" x14ac:dyDescent="0.25">
      <c r="L1396" t="s">
        <v>7678</v>
      </c>
      <c r="M1396" s="10">
        <v>29934.31</v>
      </c>
      <c r="N1396" s="13">
        <v>9.2064366081509716E-5</v>
      </c>
      <c r="O1396" s="13">
        <f>IF(M1396="","",IF(M1396&gt;0,SUM($N$20:N1396)))</f>
        <v>0.96883391207999769</v>
      </c>
      <c r="P1396" s="8" t="e">
        <f>IF(M1396="","",IF(M1396&gt;0,IF(O1396&gt;#REF!,"STRIKE",IF(O1396&lt;#REF!,"GOOD"))))</f>
        <v>#REF!</v>
      </c>
      <c r="S1396" s="8">
        <f t="shared" si="63"/>
        <v>534</v>
      </c>
      <c r="T1396" t="s">
        <v>10417</v>
      </c>
      <c r="U1396" s="10">
        <v>114014</v>
      </c>
      <c r="V1396" s="8" t="e">
        <f t="shared" si="64"/>
        <v>#REF!</v>
      </c>
      <c r="W1396" t="str">
        <f t="shared" si="65"/>
        <v>STRIKE</v>
      </c>
    </row>
    <row r="1397" spans="12:23" x14ac:dyDescent="0.25">
      <c r="L1397" t="s">
        <v>9613</v>
      </c>
      <c r="M1397" s="10">
        <v>29883.599999999999</v>
      </c>
      <c r="N1397" s="13">
        <v>9.1908405112174074E-5</v>
      </c>
      <c r="O1397" s="13">
        <f>IF(M1397="","",IF(M1397&gt;0,SUM($N$20:N1397)))</f>
        <v>0.96892582048510989</v>
      </c>
      <c r="P1397" s="8" t="e">
        <f>IF(M1397="","",IF(M1397&gt;0,IF(O1397&gt;#REF!,"STRIKE",IF(O1397&lt;#REF!,"GOOD"))))</f>
        <v>#REF!</v>
      </c>
      <c r="S1397" s="8">
        <f t="shared" si="63"/>
        <v>533</v>
      </c>
      <c r="T1397" t="s">
        <v>9527</v>
      </c>
      <c r="U1397" s="10">
        <v>114569.33</v>
      </c>
      <c r="V1397" s="8" t="e">
        <f t="shared" si="64"/>
        <v>#REF!</v>
      </c>
      <c r="W1397" t="str">
        <f t="shared" si="65"/>
        <v>STRIKE</v>
      </c>
    </row>
    <row r="1398" spans="12:23" x14ac:dyDescent="0.25">
      <c r="L1398" t="s">
        <v>9419</v>
      </c>
      <c r="M1398" s="10">
        <v>29835.83</v>
      </c>
      <c r="N1398" s="13">
        <v>9.1761486249914903E-5</v>
      </c>
      <c r="O1398" s="13">
        <f>IF(M1398="","",IF(M1398&gt;0,SUM($N$20:N1398)))</f>
        <v>0.96901758197135979</v>
      </c>
      <c r="P1398" s="8" t="e">
        <f>IF(M1398="","",IF(M1398&gt;0,IF(O1398&gt;#REF!,"STRIKE",IF(O1398&lt;#REF!,"GOOD"))))</f>
        <v>#REF!</v>
      </c>
      <c r="S1398" s="8">
        <f t="shared" si="63"/>
        <v>532</v>
      </c>
      <c r="T1398" t="s">
        <v>9956</v>
      </c>
      <c r="U1398" s="10">
        <v>114818.26</v>
      </c>
      <c r="V1398" s="8" t="e">
        <f t="shared" si="64"/>
        <v>#REF!</v>
      </c>
      <c r="W1398" t="str">
        <f t="shared" si="65"/>
        <v>STRIKE</v>
      </c>
    </row>
    <row r="1399" spans="12:23" x14ac:dyDescent="0.25">
      <c r="L1399" t="s">
        <v>7484</v>
      </c>
      <c r="M1399" s="10">
        <v>29786.400000000001</v>
      </c>
      <c r="N1399" s="13">
        <v>9.1609461980258813E-5</v>
      </c>
      <c r="O1399" s="13">
        <f>IF(M1399="","",IF(M1399&gt;0,SUM($N$20:N1399)))</f>
        <v>0.96910919143334007</v>
      </c>
      <c r="P1399" s="8" t="e">
        <f>IF(M1399="","",IF(M1399&gt;0,IF(O1399&gt;#REF!,"STRIKE",IF(O1399&lt;#REF!,"GOOD"))))</f>
        <v>#REF!</v>
      </c>
      <c r="S1399" s="8">
        <f t="shared" si="63"/>
        <v>531</v>
      </c>
      <c r="T1399" t="s">
        <v>7244</v>
      </c>
      <c r="U1399" s="10">
        <v>115230</v>
      </c>
      <c r="V1399" s="8" t="e">
        <f t="shared" si="64"/>
        <v>#REF!</v>
      </c>
      <c r="W1399" t="str">
        <f t="shared" si="65"/>
        <v>STRIKE</v>
      </c>
    </row>
    <row r="1400" spans="12:23" x14ac:dyDescent="0.25">
      <c r="L1400" t="s">
        <v>9790</v>
      </c>
      <c r="M1400" s="10">
        <v>29772.639999999999</v>
      </c>
      <c r="N1400" s="13">
        <v>9.1567142458703728E-5</v>
      </c>
      <c r="O1400" s="13">
        <f>IF(M1400="","",IF(M1400&gt;0,SUM($N$20:N1400)))</f>
        <v>0.96920075857579879</v>
      </c>
      <c r="P1400" s="8" t="e">
        <f>IF(M1400="","",IF(M1400&gt;0,IF(O1400&gt;#REF!,"STRIKE",IF(O1400&lt;#REF!,"GOOD"))))</f>
        <v>#REF!</v>
      </c>
      <c r="S1400" s="8">
        <f t="shared" si="63"/>
        <v>530</v>
      </c>
      <c r="T1400" t="s">
        <v>8390</v>
      </c>
      <c r="U1400" s="10">
        <v>115388.5</v>
      </c>
      <c r="V1400" s="8" t="e">
        <f t="shared" si="64"/>
        <v>#REF!</v>
      </c>
      <c r="W1400" t="str">
        <f t="shared" si="65"/>
        <v>STRIKE</v>
      </c>
    </row>
    <row r="1401" spans="12:23" x14ac:dyDescent="0.25">
      <c r="L1401" t="s">
        <v>8865</v>
      </c>
      <c r="M1401" s="10">
        <v>29717.759999999998</v>
      </c>
      <c r="N1401" s="13">
        <v>9.1398356459943331E-5</v>
      </c>
      <c r="O1401" s="13">
        <f>IF(M1401="","",IF(M1401&gt;0,SUM($N$20:N1401)))</f>
        <v>0.96929215693225879</v>
      </c>
      <c r="P1401" s="8" t="e">
        <f>IF(M1401="","",IF(M1401&gt;0,IF(O1401&gt;#REF!,"STRIKE",IF(O1401&lt;#REF!,"GOOD"))))</f>
        <v>#REF!</v>
      </c>
      <c r="S1401" s="8">
        <f t="shared" si="63"/>
        <v>529</v>
      </c>
      <c r="T1401" t="s">
        <v>7453</v>
      </c>
      <c r="U1401" s="10">
        <v>115627.38</v>
      </c>
      <c r="V1401" s="8" t="e">
        <f t="shared" si="64"/>
        <v>#REF!</v>
      </c>
      <c r="W1401" t="str">
        <f t="shared" si="65"/>
        <v>STRIKE</v>
      </c>
    </row>
    <row r="1402" spans="12:23" x14ac:dyDescent="0.25">
      <c r="L1402" t="s">
        <v>7288</v>
      </c>
      <c r="M1402" s="10">
        <v>29697.599999999999</v>
      </c>
      <c r="N1402" s="13">
        <v>9.1336353439990526E-5</v>
      </c>
      <c r="O1402" s="13">
        <f>IF(M1402="","",IF(M1402&gt;0,SUM($N$20:N1402)))</f>
        <v>0.96938349328569873</v>
      </c>
      <c r="P1402" s="8" t="e">
        <f>IF(M1402="","",IF(M1402&gt;0,IF(O1402&gt;#REF!,"STRIKE",IF(O1402&lt;#REF!,"GOOD"))))</f>
        <v>#REF!</v>
      </c>
      <c r="S1402" s="8">
        <f t="shared" si="63"/>
        <v>528</v>
      </c>
      <c r="T1402" t="s">
        <v>6958</v>
      </c>
      <c r="U1402" s="10">
        <v>115718.22</v>
      </c>
      <c r="V1402" s="8" t="e">
        <f t="shared" si="64"/>
        <v>#REF!</v>
      </c>
      <c r="W1402" t="str">
        <f t="shared" si="65"/>
        <v>STRIKE</v>
      </c>
    </row>
    <row r="1403" spans="12:23" x14ac:dyDescent="0.25">
      <c r="L1403" t="s">
        <v>8419</v>
      </c>
      <c r="M1403" s="10">
        <v>29642.880000000001</v>
      </c>
      <c r="N1403" s="13">
        <v>9.1168059528690088E-5</v>
      </c>
      <c r="O1403" s="13">
        <f>IF(M1403="","",IF(M1403&gt;0,SUM($N$20:N1403)))</f>
        <v>0.96947466134522742</v>
      </c>
      <c r="P1403" s="8" t="e">
        <f>IF(M1403="","",IF(M1403&gt;0,IF(O1403&gt;#REF!,"STRIKE",IF(O1403&lt;#REF!,"GOOD"))))</f>
        <v>#REF!</v>
      </c>
      <c r="S1403" s="8">
        <f t="shared" si="63"/>
        <v>527</v>
      </c>
      <c r="T1403" t="s">
        <v>6923</v>
      </c>
      <c r="U1403" s="10">
        <v>115747.35</v>
      </c>
      <c r="V1403" s="8" t="e">
        <f t="shared" si="64"/>
        <v>#REF!</v>
      </c>
      <c r="W1403" t="str">
        <f t="shared" si="65"/>
        <v>STRIKE</v>
      </c>
    </row>
    <row r="1404" spans="12:23" x14ac:dyDescent="0.25">
      <c r="L1404" t="s">
        <v>6968</v>
      </c>
      <c r="M1404" s="10">
        <v>29631.24</v>
      </c>
      <c r="N1404" s="13">
        <v>9.1132260165979249E-5</v>
      </c>
      <c r="O1404" s="13">
        <f>IF(M1404="","",IF(M1404&gt;0,SUM($N$20:N1404)))</f>
        <v>0.96956579360539341</v>
      </c>
      <c r="P1404" s="8" t="e">
        <f>IF(M1404="","",IF(M1404&gt;0,IF(O1404&gt;#REF!,"STRIKE",IF(O1404&lt;#REF!,"GOOD"))))</f>
        <v>#REF!</v>
      </c>
      <c r="S1404" s="8">
        <f t="shared" si="63"/>
        <v>526</v>
      </c>
      <c r="T1404" t="s">
        <v>10451</v>
      </c>
      <c r="U1404" s="10">
        <v>116386.24000000001</v>
      </c>
      <c r="V1404" s="8" t="e">
        <f t="shared" si="64"/>
        <v>#REF!</v>
      </c>
      <c r="W1404" t="str">
        <f t="shared" si="65"/>
        <v>STRIKE</v>
      </c>
    </row>
    <row r="1405" spans="12:23" x14ac:dyDescent="0.25">
      <c r="L1405" t="s">
        <v>9065</v>
      </c>
      <c r="M1405" s="10">
        <v>29629.919999999998</v>
      </c>
      <c r="N1405" s="13">
        <v>9.1128200444434704E-5</v>
      </c>
      <c r="O1405" s="13">
        <f>IF(M1405="","",IF(M1405&gt;0,SUM($N$20:N1405)))</f>
        <v>0.96965692180583785</v>
      </c>
      <c r="P1405" s="8" t="e">
        <f>IF(M1405="","",IF(M1405&gt;0,IF(O1405&gt;#REF!,"STRIKE",IF(O1405&lt;#REF!,"GOOD"))))</f>
        <v>#REF!</v>
      </c>
      <c r="S1405" s="8">
        <f t="shared" si="63"/>
        <v>525</v>
      </c>
      <c r="T1405" t="s">
        <v>7516</v>
      </c>
      <c r="U1405" s="10">
        <v>116751.6</v>
      </c>
      <c r="V1405" s="8" t="e">
        <f t="shared" si="64"/>
        <v>#REF!</v>
      </c>
      <c r="W1405" t="str">
        <f t="shared" si="65"/>
        <v>STRIKE</v>
      </c>
    </row>
    <row r="1406" spans="12:23" x14ac:dyDescent="0.25">
      <c r="L1406" t="s">
        <v>7554</v>
      </c>
      <c r="M1406" s="10">
        <v>29618.25</v>
      </c>
      <c r="N1406" s="13">
        <v>9.1092308815325133E-5</v>
      </c>
      <c r="O1406" s="13">
        <f>IF(M1406="","",IF(M1406&gt;0,SUM($N$20:N1406)))</f>
        <v>0.96974801411465317</v>
      </c>
      <c r="P1406" s="8" t="e">
        <f>IF(M1406="","",IF(M1406&gt;0,IF(O1406&gt;#REF!,"STRIKE",IF(O1406&lt;#REF!,"GOOD"))))</f>
        <v>#REF!</v>
      </c>
      <c r="S1406" s="8">
        <f t="shared" si="63"/>
        <v>524</v>
      </c>
      <c r="T1406" t="s">
        <v>7111</v>
      </c>
      <c r="U1406" s="10">
        <v>116796.8</v>
      </c>
      <c r="V1406" s="8" t="e">
        <f t="shared" si="64"/>
        <v>#REF!</v>
      </c>
      <c r="W1406" t="str">
        <f t="shared" si="65"/>
        <v>STRIKE</v>
      </c>
    </row>
    <row r="1407" spans="12:23" x14ac:dyDescent="0.25">
      <c r="L1407" t="s">
        <v>10429</v>
      </c>
      <c r="M1407" s="10">
        <v>29560.799999999999</v>
      </c>
      <c r="N1407" s="13">
        <v>9.0915618661739398E-5</v>
      </c>
      <c r="O1407" s="13">
        <f>IF(M1407="","",IF(M1407&gt;0,SUM($N$20:N1407)))</f>
        <v>0.96983892973331487</v>
      </c>
      <c r="P1407" s="8" t="e">
        <f>IF(M1407="","",IF(M1407&gt;0,IF(O1407&gt;#REF!,"STRIKE",IF(O1407&lt;#REF!,"GOOD"))))</f>
        <v>#REF!</v>
      </c>
      <c r="S1407" s="8">
        <f t="shared" si="63"/>
        <v>523</v>
      </c>
      <c r="T1407" t="s">
        <v>9368</v>
      </c>
      <c r="U1407" s="10">
        <v>116875.1</v>
      </c>
      <c r="V1407" s="8" t="e">
        <f t="shared" si="64"/>
        <v>#REF!</v>
      </c>
      <c r="W1407" t="str">
        <f t="shared" si="65"/>
        <v>STRIKE</v>
      </c>
    </row>
    <row r="1408" spans="12:23" x14ac:dyDescent="0.25">
      <c r="L1408" t="s">
        <v>10649</v>
      </c>
      <c r="M1408" s="10">
        <v>29556.48</v>
      </c>
      <c r="N1408" s="13">
        <v>9.0902332300320945E-5</v>
      </c>
      <c r="O1408" s="13">
        <f>IF(M1408="","",IF(M1408&gt;0,SUM($N$20:N1408)))</f>
        <v>0.96992983206561523</v>
      </c>
      <c r="P1408" s="8" t="e">
        <f>IF(M1408="","",IF(M1408&gt;0,IF(O1408&gt;#REF!,"STRIKE",IF(O1408&lt;#REF!,"GOOD"))))</f>
        <v>#REF!</v>
      </c>
      <c r="S1408" s="8">
        <f t="shared" si="63"/>
        <v>522</v>
      </c>
      <c r="T1408" t="s">
        <v>9889</v>
      </c>
      <c r="U1408" s="10">
        <v>117185.03</v>
      </c>
      <c r="V1408" s="8" t="e">
        <f t="shared" si="64"/>
        <v>#REF!</v>
      </c>
      <c r="W1408" t="str">
        <f t="shared" si="65"/>
        <v>STRIKE</v>
      </c>
    </row>
    <row r="1409" spans="12:23" x14ac:dyDescent="0.25">
      <c r="L1409" t="s">
        <v>10019</v>
      </c>
      <c r="M1409" s="10">
        <v>29549.52</v>
      </c>
      <c r="N1409" s="13">
        <v>9.088092649581343E-5</v>
      </c>
      <c r="O1409" s="13">
        <f>IF(M1409="","",IF(M1409&gt;0,SUM($N$20:N1409)))</f>
        <v>0.97002071299211101</v>
      </c>
      <c r="P1409" s="8" t="e">
        <f>IF(M1409="","",IF(M1409&gt;0,IF(O1409&gt;#REF!,"STRIKE",IF(O1409&lt;#REF!,"GOOD"))))</f>
        <v>#REF!</v>
      </c>
      <c r="S1409" s="8">
        <f t="shared" si="63"/>
        <v>521</v>
      </c>
      <c r="T1409" t="s">
        <v>9006</v>
      </c>
      <c r="U1409" s="10">
        <v>118020.41</v>
      </c>
      <c r="V1409" s="8" t="e">
        <f t="shared" si="64"/>
        <v>#REF!</v>
      </c>
      <c r="W1409" t="str">
        <f t="shared" si="65"/>
        <v>STRIKE</v>
      </c>
    </row>
    <row r="1410" spans="12:23" x14ac:dyDescent="0.25">
      <c r="L1410" t="s">
        <v>8438</v>
      </c>
      <c r="M1410" s="10">
        <v>29475.75</v>
      </c>
      <c r="N1410" s="13">
        <v>9.0654043421313531E-5</v>
      </c>
      <c r="O1410" s="13">
        <f>IF(M1410="","",IF(M1410&gt;0,SUM($N$20:N1410)))</f>
        <v>0.97011136703553236</v>
      </c>
      <c r="P1410" s="8" t="e">
        <f>IF(M1410="","",IF(M1410&gt;0,IF(O1410&gt;#REF!,"STRIKE",IF(O1410&lt;#REF!,"GOOD"))))</f>
        <v>#REF!</v>
      </c>
      <c r="S1410" s="8">
        <f t="shared" si="63"/>
        <v>520</v>
      </c>
      <c r="T1410" t="s">
        <v>7250</v>
      </c>
      <c r="U1410" s="10">
        <v>118067.04</v>
      </c>
      <c r="V1410" s="8" t="e">
        <f t="shared" si="64"/>
        <v>#REF!</v>
      </c>
      <c r="W1410" t="str">
        <f t="shared" si="65"/>
        <v>STRIKE</v>
      </c>
    </row>
    <row r="1411" spans="12:23" x14ac:dyDescent="0.25">
      <c r="L1411" t="s">
        <v>7952</v>
      </c>
      <c r="M1411" s="10">
        <v>29452.52</v>
      </c>
      <c r="N1411" s="13">
        <v>9.0582598473223095E-5</v>
      </c>
      <c r="O1411" s="13">
        <f>IF(M1411="","",IF(M1411&gt;0,SUM($N$20:N1411)))</f>
        <v>0.97020194963400563</v>
      </c>
      <c r="P1411" s="8" t="e">
        <f>IF(M1411="","",IF(M1411&gt;0,IF(O1411&gt;#REF!,"STRIKE",IF(O1411&lt;#REF!,"GOOD"))))</f>
        <v>#REF!</v>
      </c>
      <c r="S1411" s="8">
        <f t="shared" si="63"/>
        <v>519</v>
      </c>
      <c r="T1411" t="s">
        <v>6687</v>
      </c>
      <c r="U1411" s="10">
        <v>118082.4</v>
      </c>
      <c r="V1411" s="8" t="e">
        <f t="shared" si="64"/>
        <v>#REF!</v>
      </c>
      <c r="W1411" t="str">
        <f t="shared" si="65"/>
        <v>STRIKE</v>
      </c>
    </row>
    <row r="1412" spans="12:23" x14ac:dyDescent="0.25">
      <c r="L1412" t="s">
        <v>6897</v>
      </c>
      <c r="M1412" s="10">
        <v>29409.58</v>
      </c>
      <c r="N1412" s="13">
        <v>9.0450534501160932E-5</v>
      </c>
      <c r="O1412" s="13">
        <f>IF(M1412="","",IF(M1412&gt;0,SUM($N$20:N1412)))</f>
        <v>0.97029240016850682</v>
      </c>
      <c r="P1412" s="8" t="e">
        <f>IF(M1412="","",IF(M1412&gt;0,IF(O1412&gt;#REF!,"STRIKE",IF(O1412&lt;#REF!,"GOOD"))))</f>
        <v>#REF!</v>
      </c>
      <c r="S1412" s="8">
        <f t="shared" si="63"/>
        <v>518</v>
      </c>
      <c r="T1412" t="s">
        <v>8448</v>
      </c>
      <c r="U1412" s="10">
        <v>118160.64</v>
      </c>
      <c r="V1412" s="8" t="e">
        <f t="shared" si="64"/>
        <v>#REF!</v>
      </c>
      <c r="W1412" t="str">
        <f t="shared" si="65"/>
        <v>STRIKE</v>
      </c>
    </row>
    <row r="1413" spans="12:23" x14ac:dyDescent="0.25">
      <c r="L1413" t="s">
        <v>8577</v>
      </c>
      <c r="M1413" s="10">
        <v>29399.64</v>
      </c>
      <c r="N1413" s="13">
        <v>9.0419963567711978E-5</v>
      </c>
      <c r="O1413" s="13">
        <f>IF(M1413="","",IF(M1413&gt;0,SUM($N$20:N1413)))</f>
        <v>0.97038282013207455</v>
      </c>
      <c r="P1413" s="8" t="e">
        <f>IF(M1413="","",IF(M1413&gt;0,IF(O1413&gt;#REF!,"STRIKE",IF(O1413&lt;#REF!,"GOOD"))))</f>
        <v>#REF!</v>
      </c>
      <c r="S1413" s="8">
        <f t="shared" si="63"/>
        <v>517</v>
      </c>
      <c r="T1413" t="s">
        <v>6396</v>
      </c>
      <c r="U1413" s="10">
        <v>119074.42</v>
      </c>
      <c r="V1413" s="8" t="e">
        <f t="shared" si="64"/>
        <v>#REF!</v>
      </c>
      <c r="W1413" t="str">
        <f t="shared" si="65"/>
        <v>STRIKE</v>
      </c>
    </row>
    <row r="1414" spans="12:23" x14ac:dyDescent="0.25">
      <c r="L1414" t="s">
        <v>9503</v>
      </c>
      <c r="M1414" s="10">
        <v>29399.040000000001</v>
      </c>
      <c r="N1414" s="13">
        <v>9.0418118239737189E-5</v>
      </c>
      <c r="O1414" s="13">
        <f>IF(M1414="","",IF(M1414&gt;0,SUM($N$20:N1414)))</f>
        <v>0.97047323825031429</v>
      </c>
      <c r="P1414" s="8" t="e">
        <f>IF(M1414="","",IF(M1414&gt;0,IF(O1414&gt;#REF!,"STRIKE",IF(O1414&lt;#REF!,"GOOD"))))</f>
        <v>#REF!</v>
      </c>
      <c r="S1414" s="8">
        <f t="shared" si="63"/>
        <v>516</v>
      </c>
      <c r="T1414" t="s">
        <v>8121</v>
      </c>
      <c r="U1414" s="10">
        <v>119189.45</v>
      </c>
      <c r="V1414" s="8" t="e">
        <f t="shared" si="64"/>
        <v>#REF!</v>
      </c>
      <c r="W1414" t="str">
        <f t="shared" si="65"/>
        <v>STRIKE</v>
      </c>
    </row>
    <row r="1415" spans="12:23" x14ac:dyDescent="0.25">
      <c r="L1415" t="s">
        <v>9646</v>
      </c>
      <c r="M1415" s="10">
        <v>29299.8</v>
      </c>
      <c r="N1415" s="13">
        <v>9.0112900992707641E-5</v>
      </c>
      <c r="O1415" s="13">
        <f>IF(M1415="","",IF(M1415&gt;0,SUM($N$20:N1415)))</f>
        <v>0.97056335115130699</v>
      </c>
      <c r="P1415" s="8" t="e">
        <f>IF(M1415="","",IF(M1415&gt;0,IF(O1415&gt;#REF!,"STRIKE",IF(O1415&lt;#REF!,"GOOD"))))</f>
        <v>#REF!</v>
      </c>
      <c r="S1415" s="8">
        <f t="shared" si="63"/>
        <v>515</v>
      </c>
      <c r="T1415" t="s">
        <v>9864</v>
      </c>
      <c r="U1415" s="10">
        <v>119251.14</v>
      </c>
      <c r="V1415" s="8" t="e">
        <f t="shared" si="64"/>
        <v>#REF!</v>
      </c>
      <c r="W1415" t="str">
        <f t="shared" si="65"/>
        <v>STRIKE</v>
      </c>
    </row>
    <row r="1416" spans="12:23" x14ac:dyDescent="0.25">
      <c r="L1416" t="s">
        <v>8820</v>
      </c>
      <c r="M1416" s="10">
        <v>29272.799999999999</v>
      </c>
      <c r="N1416" s="13">
        <v>9.0029861233842287E-5</v>
      </c>
      <c r="O1416" s="13">
        <f>IF(M1416="","",IF(M1416&gt;0,SUM($N$20:N1416)))</f>
        <v>0.97065338101254084</v>
      </c>
      <c r="P1416" s="8" t="e">
        <f>IF(M1416="","",IF(M1416&gt;0,IF(O1416&gt;#REF!,"STRIKE",IF(O1416&lt;#REF!,"GOOD"))))</f>
        <v>#REF!</v>
      </c>
      <c r="S1416" s="8">
        <f t="shared" si="63"/>
        <v>514</v>
      </c>
      <c r="T1416" t="s">
        <v>7480</v>
      </c>
      <c r="U1416" s="10">
        <v>119282.4</v>
      </c>
      <c r="V1416" s="8" t="e">
        <f t="shared" si="64"/>
        <v>#REF!</v>
      </c>
      <c r="W1416" t="str">
        <f t="shared" si="65"/>
        <v>STRIKE</v>
      </c>
    </row>
    <row r="1417" spans="12:23" x14ac:dyDescent="0.25">
      <c r="L1417" t="s">
        <v>9383</v>
      </c>
      <c r="M1417" s="10">
        <v>29222.51</v>
      </c>
      <c r="N1417" s="13">
        <v>8.9875191994089005E-5</v>
      </c>
      <c r="O1417" s="13">
        <f>IF(M1417="","",IF(M1417&gt;0,SUM($N$20:N1417)))</f>
        <v>0.97074325620453494</v>
      </c>
      <c r="P1417" s="8" t="e">
        <f>IF(M1417="","",IF(M1417&gt;0,IF(O1417&gt;#REF!,"STRIKE",IF(O1417&lt;#REF!,"GOOD"))))</f>
        <v>#REF!</v>
      </c>
      <c r="S1417" s="8">
        <f t="shared" si="63"/>
        <v>513</v>
      </c>
      <c r="T1417" t="s">
        <v>7154</v>
      </c>
      <c r="U1417" s="10">
        <v>119369.07</v>
      </c>
      <c r="V1417" s="8" t="e">
        <f t="shared" si="64"/>
        <v>#REF!</v>
      </c>
      <c r="W1417" t="str">
        <f t="shared" si="65"/>
        <v>STRIKE</v>
      </c>
    </row>
    <row r="1418" spans="12:23" x14ac:dyDescent="0.25">
      <c r="L1418" t="s">
        <v>7607</v>
      </c>
      <c r="M1418" s="10">
        <v>29183.87</v>
      </c>
      <c r="N1418" s="13">
        <v>8.9756352872512812E-5</v>
      </c>
      <c r="O1418" s="13">
        <f>IF(M1418="","",IF(M1418&gt;0,SUM($N$20:N1418)))</f>
        <v>0.9708330125574075</v>
      </c>
      <c r="P1418" s="8" t="e">
        <f>IF(M1418="","",IF(M1418&gt;0,IF(O1418&gt;#REF!,"STRIKE",IF(O1418&lt;#REF!,"GOOD"))))</f>
        <v>#REF!</v>
      </c>
      <c r="S1418" s="8">
        <f t="shared" si="63"/>
        <v>512</v>
      </c>
      <c r="T1418" t="s">
        <v>8179</v>
      </c>
      <c r="U1418" s="10">
        <v>119445.13</v>
      </c>
      <c r="V1418" s="8" t="e">
        <f t="shared" si="64"/>
        <v>#REF!</v>
      </c>
      <c r="W1418" t="str">
        <f t="shared" si="65"/>
        <v>STRIKE</v>
      </c>
    </row>
    <row r="1419" spans="12:23" x14ac:dyDescent="0.25">
      <c r="L1419" t="s">
        <v>8750</v>
      </c>
      <c r="M1419" s="10">
        <v>29148.400000000001</v>
      </c>
      <c r="N1419" s="13">
        <v>8.9647263233736733E-5</v>
      </c>
      <c r="O1419" s="13">
        <f>IF(M1419="","",IF(M1419&gt;0,SUM($N$20:N1419)))</f>
        <v>0.97092265982064119</v>
      </c>
      <c r="P1419" s="8" t="e">
        <f>IF(M1419="","",IF(M1419&gt;0,IF(O1419&gt;#REF!,"STRIKE",IF(O1419&lt;#REF!,"GOOD"))))</f>
        <v>#REF!</v>
      </c>
      <c r="S1419" s="8">
        <f t="shared" si="63"/>
        <v>511</v>
      </c>
      <c r="T1419" t="s">
        <v>10444</v>
      </c>
      <c r="U1419" s="10">
        <v>119464.68</v>
      </c>
      <c r="V1419" s="8" t="e">
        <f t="shared" si="64"/>
        <v>#REF!</v>
      </c>
      <c r="W1419" t="str">
        <f t="shared" si="65"/>
        <v>STRIKE</v>
      </c>
    </row>
    <row r="1420" spans="12:23" x14ac:dyDescent="0.25">
      <c r="L1420" t="s">
        <v>9228</v>
      </c>
      <c r="M1420" s="10">
        <v>29107.759999999998</v>
      </c>
      <c r="N1420" s="13">
        <v>8.9522273018911245E-5</v>
      </c>
      <c r="O1420" s="13">
        <f>IF(M1420="","",IF(M1420&gt;0,SUM($N$20:N1420)))</f>
        <v>0.97101218209366014</v>
      </c>
      <c r="P1420" s="8" t="e">
        <f>IF(M1420="","",IF(M1420&gt;0,IF(O1420&gt;#REF!,"STRIKE",IF(O1420&lt;#REF!,"GOOD"))))</f>
        <v>#REF!</v>
      </c>
      <c r="S1420" s="8">
        <f t="shared" si="63"/>
        <v>510</v>
      </c>
      <c r="T1420" t="s">
        <v>6446</v>
      </c>
      <c r="U1420" s="10">
        <v>120169.12</v>
      </c>
      <c r="V1420" s="8" t="e">
        <f t="shared" si="64"/>
        <v>#REF!</v>
      </c>
      <c r="W1420" t="str">
        <f t="shared" si="65"/>
        <v>STRIKE</v>
      </c>
    </row>
    <row r="1421" spans="12:23" x14ac:dyDescent="0.25">
      <c r="L1421" t="s">
        <v>9667</v>
      </c>
      <c r="M1421" s="10">
        <v>29074.57</v>
      </c>
      <c r="N1421" s="13">
        <v>8.9420195626439358E-5</v>
      </c>
      <c r="O1421" s="13">
        <f>IF(M1421="","",IF(M1421&gt;0,SUM($N$20:N1421)))</f>
        <v>0.97110160228928655</v>
      </c>
      <c r="P1421" s="8" t="e">
        <f>IF(M1421="","",IF(M1421&gt;0,IF(O1421&gt;#REF!,"STRIKE",IF(O1421&lt;#REF!,"GOOD"))))</f>
        <v>#REF!</v>
      </c>
      <c r="S1421" s="8">
        <f t="shared" si="63"/>
        <v>509</v>
      </c>
      <c r="T1421" t="s">
        <v>6500</v>
      </c>
      <c r="U1421" s="10">
        <v>120304.2</v>
      </c>
      <c r="V1421" s="8" t="e">
        <f t="shared" si="64"/>
        <v>#REF!</v>
      </c>
      <c r="W1421" t="str">
        <f t="shared" si="65"/>
        <v>STRIKE</v>
      </c>
    </row>
    <row r="1422" spans="12:23" x14ac:dyDescent="0.25">
      <c r="L1422" t="s">
        <v>10566</v>
      </c>
      <c r="M1422" s="10">
        <v>29063.9</v>
      </c>
      <c r="N1422" s="13">
        <v>8.9387379543954428E-5</v>
      </c>
      <c r="O1422" s="13">
        <f>IF(M1422="","",IF(M1422&gt;0,SUM($N$20:N1422)))</f>
        <v>0.97119098966883055</v>
      </c>
      <c r="P1422" s="8" t="e">
        <f>IF(M1422="","",IF(M1422&gt;0,IF(O1422&gt;#REF!,"STRIKE",IF(O1422&lt;#REF!,"GOOD"))))</f>
        <v>#REF!</v>
      </c>
      <c r="S1422" s="8">
        <f t="shared" si="63"/>
        <v>508</v>
      </c>
      <c r="T1422" t="s">
        <v>7890</v>
      </c>
      <c r="U1422" s="10">
        <v>121082.74</v>
      </c>
      <c r="V1422" s="8" t="e">
        <f t="shared" si="64"/>
        <v>#REF!</v>
      </c>
      <c r="W1422" t="str">
        <f t="shared" si="65"/>
        <v>STRIKE</v>
      </c>
    </row>
    <row r="1423" spans="12:23" x14ac:dyDescent="0.25">
      <c r="L1423" t="s">
        <v>8376</v>
      </c>
      <c r="M1423" s="10">
        <v>28877.040000000001</v>
      </c>
      <c r="N1423" s="13">
        <v>8.8812682901673676E-5</v>
      </c>
      <c r="O1423" s="13">
        <f>IF(M1423="","",IF(M1423&gt;0,SUM($N$20:N1423)))</f>
        <v>0.97127980235173228</v>
      </c>
      <c r="P1423" s="8" t="e">
        <f>IF(M1423="","",IF(M1423&gt;0,IF(O1423&gt;#REF!,"STRIKE",IF(O1423&lt;#REF!,"GOOD"))))</f>
        <v>#REF!</v>
      </c>
      <c r="S1423" s="8">
        <f t="shared" si="63"/>
        <v>507</v>
      </c>
      <c r="T1423" t="s">
        <v>7103</v>
      </c>
      <c r="U1423" s="10">
        <v>122013.4</v>
      </c>
      <c r="V1423" s="8" t="e">
        <f t="shared" si="64"/>
        <v>#REF!</v>
      </c>
      <c r="W1423" t="str">
        <f t="shared" si="65"/>
        <v>STRIKE</v>
      </c>
    </row>
    <row r="1424" spans="12:23" x14ac:dyDescent="0.25">
      <c r="L1424" t="s">
        <v>7811</v>
      </c>
      <c r="M1424" s="10">
        <v>28844.02</v>
      </c>
      <c r="N1424" s="13">
        <v>8.8711128352127969E-5</v>
      </c>
      <c r="O1424" s="13">
        <f>IF(M1424="","",IF(M1424&gt;0,SUM($N$20:N1424)))</f>
        <v>0.97136851348008446</v>
      </c>
      <c r="P1424" s="8" t="e">
        <f>IF(M1424="","",IF(M1424&gt;0,IF(O1424&gt;#REF!,"STRIKE",IF(O1424&lt;#REF!,"GOOD"))))</f>
        <v>#REF!</v>
      </c>
      <c r="S1424" s="8">
        <f t="shared" si="63"/>
        <v>506</v>
      </c>
      <c r="T1424" t="s">
        <v>7412</v>
      </c>
      <c r="U1424" s="10">
        <v>122079.98</v>
      </c>
      <c r="V1424" s="8" t="e">
        <f t="shared" si="64"/>
        <v>#REF!</v>
      </c>
      <c r="W1424" t="str">
        <f t="shared" si="65"/>
        <v>STRIKE</v>
      </c>
    </row>
    <row r="1425" spans="12:23" x14ac:dyDescent="0.25">
      <c r="L1425" t="s">
        <v>6903</v>
      </c>
      <c r="M1425" s="10">
        <v>28824.720000000001</v>
      </c>
      <c r="N1425" s="13">
        <v>8.8651770302272369E-5</v>
      </c>
      <c r="O1425" s="13">
        <f>IF(M1425="","",IF(M1425&gt;0,SUM($N$20:N1425)))</f>
        <v>0.97145716525038672</v>
      </c>
      <c r="P1425" s="8" t="e">
        <f>IF(M1425="","",IF(M1425&gt;0,IF(O1425&gt;#REF!,"STRIKE",IF(O1425&lt;#REF!,"GOOD"))))</f>
        <v>#REF!</v>
      </c>
      <c r="S1425" s="8">
        <f t="shared" si="63"/>
        <v>505</v>
      </c>
      <c r="T1425" t="s">
        <v>8497</v>
      </c>
      <c r="U1425" s="10">
        <v>122618.46</v>
      </c>
      <c r="V1425" s="8" t="e">
        <f t="shared" si="64"/>
        <v>#REF!</v>
      </c>
      <c r="W1425" t="str">
        <f t="shared" si="65"/>
        <v>STRIKE</v>
      </c>
    </row>
    <row r="1426" spans="12:23" x14ac:dyDescent="0.25">
      <c r="L1426" t="s">
        <v>8346</v>
      </c>
      <c r="M1426" s="10">
        <v>28801.68</v>
      </c>
      <c r="N1426" s="13">
        <v>8.8580909708040596E-5</v>
      </c>
      <c r="O1426" s="13">
        <f>IF(M1426="","",IF(M1426&gt;0,SUM($N$20:N1426)))</f>
        <v>0.97154574616009481</v>
      </c>
      <c r="P1426" s="8" t="e">
        <f>IF(M1426="","",IF(M1426&gt;0,IF(O1426&gt;#REF!,"STRIKE",IF(O1426&lt;#REF!,"GOOD"))))</f>
        <v>#REF!</v>
      </c>
      <c r="S1426" s="8">
        <f t="shared" si="63"/>
        <v>504</v>
      </c>
      <c r="T1426" t="s">
        <v>7636</v>
      </c>
      <c r="U1426" s="10">
        <v>122795.45</v>
      </c>
      <c r="V1426" s="8" t="e">
        <f t="shared" si="64"/>
        <v>#REF!</v>
      </c>
      <c r="W1426" t="str">
        <f t="shared" si="65"/>
        <v>STRIKE</v>
      </c>
    </row>
    <row r="1427" spans="12:23" x14ac:dyDescent="0.25">
      <c r="L1427" t="s">
        <v>7212</v>
      </c>
      <c r="M1427" s="10">
        <v>28779.3</v>
      </c>
      <c r="N1427" s="13">
        <v>8.8512078974581088E-5</v>
      </c>
      <c r="O1427" s="13">
        <f>IF(M1427="","",IF(M1427&gt;0,SUM($N$20:N1427)))</f>
        <v>0.97163425823906935</v>
      </c>
      <c r="P1427" s="8" t="e">
        <f>IF(M1427="","",IF(M1427&gt;0,IF(O1427&gt;#REF!,"STRIKE",IF(O1427&lt;#REF!,"GOOD"))))</f>
        <v>#REF!</v>
      </c>
      <c r="S1427" s="8">
        <f t="shared" si="63"/>
        <v>503</v>
      </c>
      <c r="T1427" t="s">
        <v>8754</v>
      </c>
      <c r="U1427" s="10">
        <v>122967.64</v>
      </c>
      <c r="V1427" s="8" t="e">
        <f t="shared" si="64"/>
        <v>#REF!</v>
      </c>
      <c r="W1427" t="str">
        <f t="shared" si="65"/>
        <v>STRIKE</v>
      </c>
    </row>
    <row r="1428" spans="12:23" x14ac:dyDescent="0.25">
      <c r="L1428" t="s">
        <v>9986</v>
      </c>
      <c r="M1428" s="10">
        <v>28733.32</v>
      </c>
      <c r="N1428" s="13">
        <v>8.8370665340780025E-5</v>
      </c>
      <c r="O1428" s="13">
        <f>IF(M1428="","",IF(M1428&gt;0,SUM($N$20:N1428)))</f>
        <v>0.97172262890441008</v>
      </c>
      <c r="P1428" s="8" t="e">
        <f>IF(M1428="","",IF(M1428&gt;0,IF(O1428&gt;#REF!,"STRIKE",IF(O1428&lt;#REF!,"GOOD"))))</f>
        <v>#REF!</v>
      </c>
      <c r="S1428" s="8">
        <f t="shared" ref="S1428:S1491" si="66">IFERROR(_xlfn.RANK.AVG(U1428,$U$20:$U$1048576),"")</f>
        <v>502</v>
      </c>
      <c r="T1428" t="s">
        <v>7514</v>
      </c>
      <c r="U1428" s="10">
        <v>123021.48</v>
      </c>
      <c r="V1428" s="8" t="e">
        <f t="shared" ref="V1428:V1491" si="67">IF(S1428="","",IF(S1428&lt;&gt;"",IF(S1428&gt;$T$16,"STRIKE",IF(S1428&lt;$T$16,"GOOD"))))</f>
        <v>#REF!</v>
      </c>
      <c r="W1428" t="str">
        <f t="shared" ref="W1428:W1491" si="68">IF(S1428="","",IF(S1428&lt;&gt;"",IF(U1428&lt;$U$16,"STRIKE",IF(U1428&gt;=$U$16,"GOOD"))))</f>
        <v>STRIKE</v>
      </c>
    </row>
    <row r="1429" spans="12:23" x14ac:dyDescent="0.25">
      <c r="L1429" t="s">
        <v>8953</v>
      </c>
      <c r="M1429" s="10">
        <v>28727.279999999999</v>
      </c>
      <c r="N1429" s="13">
        <v>8.8352089039167177E-5</v>
      </c>
      <c r="O1429" s="13">
        <f>IF(M1429="","",IF(M1429&gt;0,SUM($N$20:N1429)))</f>
        <v>0.9718109809934492</v>
      </c>
      <c r="P1429" s="8" t="e">
        <f>IF(M1429="","",IF(M1429&gt;0,IF(O1429&gt;#REF!,"STRIKE",IF(O1429&lt;#REF!,"GOOD"))))</f>
        <v>#REF!</v>
      </c>
      <c r="S1429" s="8">
        <f t="shared" si="66"/>
        <v>501</v>
      </c>
      <c r="T1429" t="s">
        <v>8942</v>
      </c>
      <c r="U1429" s="10">
        <v>123101.07</v>
      </c>
      <c r="V1429" s="8" t="e">
        <f t="shared" si="67"/>
        <v>#REF!</v>
      </c>
      <c r="W1429" t="str">
        <f t="shared" si="68"/>
        <v>STRIKE</v>
      </c>
    </row>
    <row r="1430" spans="12:23" x14ac:dyDescent="0.25">
      <c r="L1430" t="s">
        <v>9398</v>
      </c>
      <c r="M1430" s="10">
        <v>28672.799999999999</v>
      </c>
      <c r="N1430" s="13">
        <v>8.8184533259056644E-5</v>
      </c>
      <c r="O1430" s="13">
        <f>IF(M1430="","",IF(M1430&gt;0,SUM($N$20:N1430)))</f>
        <v>0.9718991655267083</v>
      </c>
      <c r="P1430" s="8" t="e">
        <f>IF(M1430="","",IF(M1430&gt;0,IF(O1430&gt;#REF!,"STRIKE",IF(O1430&lt;#REF!,"GOOD"))))</f>
        <v>#REF!</v>
      </c>
      <c r="S1430" s="8">
        <f t="shared" si="66"/>
        <v>500</v>
      </c>
      <c r="T1430" t="s">
        <v>9494</v>
      </c>
      <c r="U1430" s="10">
        <v>123506.22</v>
      </c>
      <c r="V1430" s="8" t="e">
        <f t="shared" si="67"/>
        <v>#REF!</v>
      </c>
      <c r="W1430" t="str">
        <f t="shared" si="68"/>
        <v>STRIKE</v>
      </c>
    </row>
    <row r="1431" spans="12:23" x14ac:dyDescent="0.25">
      <c r="L1431" t="s">
        <v>9410</v>
      </c>
      <c r="M1431" s="10">
        <v>28628.36</v>
      </c>
      <c r="N1431" s="13">
        <v>8.8047855967057521E-5</v>
      </c>
      <c r="O1431" s="13">
        <f>IF(M1431="","",IF(M1431&gt;0,SUM($N$20:N1431)))</f>
        <v>0.97198721338267535</v>
      </c>
      <c r="P1431" s="8" t="e">
        <f>IF(M1431="","",IF(M1431&gt;0,IF(O1431&gt;#REF!,"STRIKE",IF(O1431&lt;#REF!,"GOOD"))))</f>
        <v>#REF!</v>
      </c>
      <c r="S1431" s="8">
        <f t="shared" si="66"/>
        <v>499</v>
      </c>
      <c r="T1431" t="s">
        <v>7342</v>
      </c>
      <c r="U1431" s="10">
        <v>124065.81</v>
      </c>
      <c r="V1431" s="8" t="e">
        <f t="shared" si="67"/>
        <v>#REF!</v>
      </c>
      <c r="W1431" t="str">
        <f t="shared" si="68"/>
        <v>STRIKE</v>
      </c>
    </row>
    <row r="1432" spans="12:23" x14ac:dyDescent="0.25">
      <c r="L1432" t="s">
        <v>9481</v>
      </c>
      <c r="M1432" s="10">
        <v>28623.200000000001</v>
      </c>
      <c r="N1432" s="13">
        <v>8.803198614647436E-5</v>
      </c>
      <c r="O1432" s="13">
        <f>IF(M1432="","",IF(M1432&gt;0,SUM($N$20:N1432)))</f>
        <v>0.97207524536882184</v>
      </c>
      <c r="P1432" s="8" t="e">
        <f>IF(M1432="","",IF(M1432&gt;0,IF(O1432&gt;#REF!,"STRIKE",IF(O1432&lt;#REF!,"GOOD"))))</f>
        <v>#REF!</v>
      </c>
      <c r="S1432" s="8">
        <f t="shared" si="66"/>
        <v>498</v>
      </c>
      <c r="T1432" t="s">
        <v>10578</v>
      </c>
      <c r="U1432" s="10">
        <v>124174.2</v>
      </c>
      <c r="V1432" s="8" t="e">
        <f t="shared" si="67"/>
        <v>#REF!</v>
      </c>
      <c r="W1432" t="str">
        <f t="shared" si="68"/>
        <v>STRIKE</v>
      </c>
    </row>
    <row r="1433" spans="12:23" x14ac:dyDescent="0.25">
      <c r="L1433" t="s">
        <v>7222</v>
      </c>
      <c r="M1433" s="10">
        <v>28622.880000000001</v>
      </c>
      <c r="N1433" s="13">
        <v>8.8031001971554482E-5</v>
      </c>
      <c r="O1433" s="13">
        <f>IF(M1433="","",IF(M1433&gt;0,SUM($N$20:N1433)))</f>
        <v>0.97216327637079336</v>
      </c>
      <c r="P1433" s="8" t="e">
        <f>IF(M1433="","",IF(M1433&gt;0,IF(O1433&gt;#REF!,"STRIKE",IF(O1433&lt;#REF!,"GOOD"))))</f>
        <v>#REF!</v>
      </c>
      <c r="S1433" s="8">
        <f t="shared" si="66"/>
        <v>497</v>
      </c>
      <c r="T1433" t="s">
        <v>7964</v>
      </c>
      <c r="U1433" s="10">
        <v>124371.6</v>
      </c>
      <c r="V1433" s="8" t="e">
        <f t="shared" si="67"/>
        <v>#REF!</v>
      </c>
      <c r="W1433" t="str">
        <f t="shared" si="68"/>
        <v>STRIKE</v>
      </c>
    </row>
    <row r="1434" spans="12:23" x14ac:dyDescent="0.25">
      <c r="L1434" t="s">
        <v>7751</v>
      </c>
      <c r="M1434" s="10">
        <v>28619.85</v>
      </c>
      <c r="N1434" s="13">
        <v>8.8021683065281803E-5</v>
      </c>
      <c r="O1434" s="13">
        <f>IF(M1434="","",IF(M1434&gt;0,SUM($N$20:N1434)))</f>
        <v>0.97225129805385868</v>
      </c>
      <c r="P1434" s="8" t="e">
        <f>IF(M1434="","",IF(M1434&gt;0,IF(O1434&gt;#REF!,"STRIKE",IF(O1434&lt;#REF!,"GOOD"))))</f>
        <v>#REF!</v>
      </c>
      <c r="S1434" s="8">
        <f t="shared" si="66"/>
        <v>496</v>
      </c>
      <c r="T1434" t="s">
        <v>6725</v>
      </c>
      <c r="U1434" s="10">
        <v>124468.64</v>
      </c>
      <c r="V1434" s="8" t="e">
        <f t="shared" si="67"/>
        <v>#REF!</v>
      </c>
      <c r="W1434" t="str">
        <f t="shared" si="68"/>
        <v>STRIKE</v>
      </c>
    </row>
    <row r="1435" spans="12:23" x14ac:dyDescent="0.25">
      <c r="L1435" t="s">
        <v>9290</v>
      </c>
      <c r="M1435" s="10">
        <v>28614.240000000002</v>
      </c>
      <c r="N1435" s="13">
        <v>8.8004429248717564E-5</v>
      </c>
      <c r="O1435" s="13">
        <f>IF(M1435="","",IF(M1435&gt;0,SUM($N$20:N1435)))</f>
        <v>0.9723393024831074</v>
      </c>
      <c r="P1435" s="8" t="e">
        <f>IF(M1435="","",IF(M1435&gt;0,IF(O1435&gt;#REF!,"STRIKE",IF(O1435&lt;#REF!,"GOOD"))))</f>
        <v>#REF!</v>
      </c>
      <c r="S1435" s="8">
        <f t="shared" si="66"/>
        <v>495</v>
      </c>
      <c r="T1435" t="s">
        <v>9115</v>
      </c>
      <c r="U1435" s="10">
        <v>124621.01</v>
      </c>
      <c r="V1435" s="8" t="e">
        <f t="shared" si="67"/>
        <v>#REF!</v>
      </c>
      <c r="W1435" t="str">
        <f t="shared" si="68"/>
        <v>STRIKE</v>
      </c>
    </row>
    <row r="1436" spans="12:23" x14ac:dyDescent="0.25">
      <c r="L1436" t="s">
        <v>10046</v>
      </c>
      <c r="M1436" s="10">
        <v>28611</v>
      </c>
      <c r="N1436" s="13">
        <v>8.7994464477653725E-5</v>
      </c>
      <c r="O1436" s="13">
        <f>IF(M1436="","",IF(M1436&gt;0,SUM($N$20:N1436)))</f>
        <v>0.97242729694758501</v>
      </c>
      <c r="P1436" s="8" t="e">
        <f>IF(M1436="","",IF(M1436&gt;0,IF(O1436&gt;#REF!,"STRIKE",IF(O1436&lt;#REF!,"GOOD"))))</f>
        <v>#REF!</v>
      </c>
      <c r="S1436" s="8">
        <f t="shared" si="66"/>
        <v>494</v>
      </c>
      <c r="T1436" t="s">
        <v>6667</v>
      </c>
      <c r="U1436" s="10">
        <v>125288.43</v>
      </c>
      <c r="V1436" s="8" t="e">
        <f t="shared" si="67"/>
        <v>#REF!</v>
      </c>
      <c r="W1436" t="str">
        <f t="shared" si="68"/>
        <v>STRIKE</v>
      </c>
    </row>
    <row r="1437" spans="12:23" x14ac:dyDescent="0.25">
      <c r="L1437" t="s">
        <v>10454</v>
      </c>
      <c r="M1437" s="10">
        <v>28593.1</v>
      </c>
      <c r="N1437" s="13">
        <v>8.7939412193072615E-5</v>
      </c>
      <c r="O1437" s="13">
        <f>IF(M1437="","",IF(M1437&gt;0,SUM($N$20:N1437)))</f>
        <v>0.9725152363597781</v>
      </c>
      <c r="P1437" s="8" t="e">
        <f>IF(M1437="","",IF(M1437&gt;0,IF(O1437&gt;#REF!,"STRIKE",IF(O1437&lt;#REF!,"GOOD"))))</f>
        <v>#REF!</v>
      </c>
      <c r="S1437" s="8">
        <f t="shared" si="66"/>
        <v>493</v>
      </c>
      <c r="T1437" t="s">
        <v>9862</v>
      </c>
      <c r="U1437" s="10">
        <v>125331</v>
      </c>
      <c r="V1437" s="8" t="e">
        <f t="shared" si="67"/>
        <v>#REF!</v>
      </c>
      <c r="W1437" t="str">
        <f t="shared" si="68"/>
        <v>STRIKE</v>
      </c>
    </row>
    <row r="1438" spans="12:23" x14ac:dyDescent="0.25">
      <c r="L1438" t="s">
        <v>6911</v>
      </c>
      <c r="M1438" s="10">
        <v>28564.720000000001</v>
      </c>
      <c r="N1438" s="13">
        <v>8.7852128179865253E-5</v>
      </c>
      <c r="O1438" s="13">
        <f>IF(M1438="","",IF(M1438&gt;0,SUM($N$20:N1438)))</f>
        <v>0.97260308848795796</v>
      </c>
      <c r="P1438" s="8" t="e">
        <f>IF(M1438="","",IF(M1438&gt;0,IF(O1438&gt;#REF!,"STRIKE",IF(O1438&lt;#REF!,"GOOD"))))</f>
        <v>#REF!</v>
      </c>
      <c r="S1438" s="8">
        <f t="shared" si="66"/>
        <v>492</v>
      </c>
      <c r="T1438" t="s">
        <v>7416</v>
      </c>
      <c r="U1438" s="10">
        <v>125635.02</v>
      </c>
      <c r="V1438" s="8" t="e">
        <f t="shared" si="67"/>
        <v>#REF!</v>
      </c>
      <c r="W1438" t="str">
        <f t="shared" si="68"/>
        <v>STRIKE</v>
      </c>
    </row>
    <row r="1439" spans="12:23" x14ac:dyDescent="0.25">
      <c r="L1439" t="s">
        <v>8503</v>
      </c>
      <c r="M1439" s="10">
        <v>28527.200000000001</v>
      </c>
      <c r="N1439" s="13">
        <v>8.7736733670508665E-5</v>
      </c>
      <c r="O1439" s="13">
        <f>IF(M1439="","",IF(M1439&gt;0,SUM($N$20:N1439)))</f>
        <v>0.97269082522162842</v>
      </c>
      <c r="P1439" s="8" t="e">
        <f>IF(M1439="","",IF(M1439&gt;0,IF(O1439&gt;#REF!,"STRIKE",IF(O1439&lt;#REF!,"GOOD"))))</f>
        <v>#REF!</v>
      </c>
      <c r="S1439" s="8">
        <f t="shared" si="66"/>
        <v>491</v>
      </c>
      <c r="T1439" t="s">
        <v>8310</v>
      </c>
      <c r="U1439" s="10">
        <v>125778.6</v>
      </c>
      <c r="V1439" s="8" t="e">
        <f t="shared" si="67"/>
        <v>#REF!</v>
      </c>
      <c r="W1439" t="str">
        <f t="shared" si="68"/>
        <v>STRIKE</v>
      </c>
    </row>
    <row r="1440" spans="12:23" x14ac:dyDescent="0.25">
      <c r="L1440" t="s">
        <v>8867</v>
      </c>
      <c r="M1440" s="10">
        <v>28441.69</v>
      </c>
      <c r="N1440" s="13">
        <v>8.7473743678635445E-5</v>
      </c>
      <c r="O1440" s="13">
        <f>IF(M1440="","",IF(M1440&gt;0,SUM($N$20:N1440)))</f>
        <v>0.9727782989653071</v>
      </c>
      <c r="P1440" s="8" t="e">
        <f>IF(M1440="","",IF(M1440&gt;0,IF(O1440&gt;#REF!,"STRIKE",IF(O1440&lt;#REF!,"GOOD"))))</f>
        <v>#REF!</v>
      </c>
      <c r="S1440" s="8">
        <f t="shared" si="66"/>
        <v>490</v>
      </c>
      <c r="T1440" t="s">
        <v>7946</v>
      </c>
      <c r="U1440" s="10">
        <v>125804.66</v>
      </c>
      <c r="V1440" s="8" t="e">
        <f t="shared" si="67"/>
        <v>#REF!</v>
      </c>
      <c r="W1440" t="str">
        <f t="shared" si="68"/>
        <v>STRIKE</v>
      </c>
    </row>
    <row r="1441" spans="12:23" x14ac:dyDescent="0.25">
      <c r="L1441" t="s">
        <v>10563</v>
      </c>
      <c r="M1441" s="10">
        <v>28438.799999999999</v>
      </c>
      <c r="N1441" s="13">
        <v>8.7464855348890242E-5</v>
      </c>
      <c r="O1441" s="13">
        <f>IF(M1441="","",IF(M1441&gt;0,SUM($N$20:N1441)))</f>
        <v>0.97286576382065604</v>
      </c>
      <c r="P1441" s="8" t="e">
        <f>IF(M1441="","",IF(M1441&gt;0,IF(O1441&gt;#REF!,"STRIKE",IF(O1441&lt;#REF!,"GOOD"))))</f>
        <v>#REF!</v>
      </c>
      <c r="S1441" s="8">
        <f t="shared" si="66"/>
        <v>489</v>
      </c>
      <c r="T1441" t="s">
        <v>7091</v>
      </c>
      <c r="U1441" s="10">
        <v>125825.16</v>
      </c>
      <c r="V1441" s="8" t="e">
        <f t="shared" si="67"/>
        <v>#REF!</v>
      </c>
      <c r="W1441" t="str">
        <f t="shared" si="68"/>
        <v>STRIKE</v>
      </c>
    </row>
    <row r="1442" spans="12:23" x14ac:dyDescent="0.25">
      <c r="L1442" t="s">
        <v>8539</v>
      </c>
      <c r="M1442" s="10">
        <v>28418.82</v>
      </c>
      <c r="N1442" s="13">
        <v>8.7403405927329879E-5</v>
      </c>
      <c r="O1442" s="13">
        <f>IF(M1442="","",IF(M1442&gt;0,SUM($N$20:N1442)))</f>
        <v>0.97295316722658332</v>
      </c>
      <c r="P1442" s="8" t="e">
        <f>IF(M1442="","",IF(M1442&gt;0,IF(O1442&gt;#REF!,"STRIKE",IF(O1442&lt;#REF!,"GOOD"))))</f>
        <v>#REF!</v>
      </c>
      <c r="S1442" s="8">
        <f t="shared" si="66"/>
        <v>488</v>
      </c>
      <c r="T1442" t="s">
        <v>7793</v>
      </c>
      <c r="U1442" s="10">
        <v>126403.7</v>
      </c>
      <c r="V1442" s="8" t="e">
        <f t="shared" si="67"/>
        <v>#REF!</v>
      </c>
      <c r="W1442" t="str">
        <f t="shared" si="68"/>
        <v>STRIKE</v>
      </c>
    </row>
    <row r="1443" spans="12:23" x14ac:dyDescent="0.25">
      <c r="L1443" t="s">
        <v>6627</v>
      </c>
      <c r="M1443" s="10">
        <v>28411.1</v>
      </c>
      <c r="N1443" s="13">
        <v>8.7379662707387628E-5</v>
      </c>
      <c r="O1443" s="13">
        <f>IF(M1443="","",IF(M1443&gt;0,SUM($N$20:N1443)))</f>
        <v>0.97304054688929076</v>
      </c>
      <c r="P1443" s="8" t="e">
        <f>IF(M1443="","",IF(M1443&gt;0,IF(O1443&gt;#REF!,"STRIKE",IF(O1443&lt;#REF!,"GOOD"))))</f>
        <v>#REF!</v>
      </c>
      <c r="S1443" s="8">
        <f t="shared" si="66"/>
        <v>487</v>
      </c>
      <c r="T1443" t="s">
        <v>9096</v>
      </c>
      <c r="U1443" s="10">
        <v>126602.85</v>
      </c>
      <c r="V1443" s="8" t="e">
        <f t="shared" si="67"/>
        <v>#REF!</v>
      </c>
      <c r="W1443" t="str">
        <f t="shared" si="68"/>
        <v>STRIKE</v>
      </c>
    </row>
    <row r="1444" spans="12:23" x14ac:dyDescent="0.25">
      <c r="L1444" t="s">
        <v>9118</v>
      </c>
      <c r="M1444" s="10">
        <v>28259.1</v>
      </c>
      <c r="N1444" s="13">
        <v>8.6912179620441931E-5</v>
      </c>
      <c r="O1444" s="13">
        <f>IF(M1444="","",IF(M1444&gt;0,SUM($N$20:N1444)))</f>
        <v>0.97312745906891118</v>
      </c>
      <c r="P1444" s="8" t="e">
        <f>IF(M1444="","",IF(M1444&gt;0,IF(O1444&gt;#REF!,"STRIKE",IF(O1444&lt;#REF!,"GOOD"))))</f>
        <v>#REF!</v>
      </c>
      <c r="S1444" s="8">
        <f t="shared" si="66"/>
        <v>486</v>
      </c>
      <c r="T1444" t="s">
        <v>7761</v>
      </c>
      <c r="U1444" s="10">
        <v>126752.2</v>
      </c>
      <c r="V1444" s="8" t="e">
        <f t="shared" si="67"/>
        <v>#REF!</v>
      </c>
      <c r="W1444" t="str">
        <f t="shared" si="68"/>
        <v>STRIKE</v>
      </c>
    </row>
    <row r="1445" spans="12:23" x14ac:dyDescent="0.25">
      <c r="L1445" t="s">
        <v>9780</v>
      </c>
      <c r="M1445" s="10">
        <v>28169.58</v>
      </c>
      <c r="N1445" s="13">
        <v>8.6636856686603928E-5</v>
      </c>
      <c r="O1445" s="13">
        <f>IF(M1445="","",IF(M1445&gt;0,SUM($N$20:N1445)))</f>
        <v>0.97321409592559782</v>
      </c>
      <c r="P1445" s="8" t="e">
        <f>IF(M1445="","",IF(M1445&gt;0,IF(O1445&gt;#REF!,"STRIKE",IF(O1445&lt;#REF!,"GOOD"))))</f>
        <v>#REF!</v>
      </c>
      <c r="S1445" s="8">
        <f t="shared" si="66"/>
        <v>485</v>
      </c>
      <c r="T1445" t="s">
        <v>10609</v>
      </c>
      <c r="U1445" s="10">
        <v>127294.25</v>
      </c>
      <c r="V1445" s="8" t="e">
        <f t="shared" si="67"/>
        <v>#REF!</v>
      </c>
      <c r="W1445" t="str">
        <f t="shared" si="68"/>
        <v>STRIKE</v>
      </c>
    </row>
    <row r="1446" spans="12:23" x14ac:dyDescent="0.25">
      <c r="L1446" t="s">
        <v>10243</v>
      </c>
      <c r="M1446" s="10">
        <v>28123.4</v>
      </c>
      <c r="N1446" s="13">
        <v>8.6494827943477926E-5</v>
      </c>
      <c r="O1446" s="13">
        <f>IF(M1446="","",IF(M1446&gt;0,SUM($N$20:N1446)))</f>
        <v>0.97330059075354125</v>
      </c>
      <c r="P1446" s="8" t="e">
        <f>IF(M1446="","",IF(M1446&gt;0,IF(O1446&gt;#REF!,"STRIKE",IF(O1446&lt;#REF!,"GOOD"))))</f>
        <v>#REF!</v>
      </c>
      <c r="S1446" s="8">
        <f t="shared" si="66"/>
        <v>484</v>
      </c>
      <c r="T1446" t="s">
        <v>9915</v>
      </c>
      <c r="U1446" s="10">
        <v>127728.3</v>
      </c>
      <c r="V1446" s="8" t="e">
        <f t="shared" si="67"/>
        <v>#REF!</v>
      </c>
      <c r="W1446" t="str">
        <f t="shared" si="68"/>
        <v>STRIKE</v>
      </c>
    </row>
    <row r="1447" spans="12:23" x14ac:dyDescent="0.25">
      <c r="L1447" t="s">
        <v>9090</v>
      </c>
      <c r="M1447" s="10">
        <v>28105.119999999999</v>
      </c>
      <c r="N1447" s="13">
        <v>8.6438606951179449E-5</v>
      </c>
      <c r="O1447" s="13">
        <f>IF(M1447="","",IF(M1447&gt;0,SUM($N$20:N1447)))</f>
        <v>0.97338702936049248</v>
      </c>
      <c r="P1447" s="8" t="e">
        <f>IF(M1447="","",IF(M1447&gt;0,IF(O1447&gt;#REF!,"STRIKE",IF(O1447&lt;#REF!,"GOOD"))))</f>
        <v>#REF!</v>
      </c>
      <c r="S1447" s="8">
        <f t="shared" si="66"/>
        <v>483</v>
      </c>
      <c r="T1447" t="s">
        <v>7001</v>
      </c>
      <c r="U1447" s="10">
        <v>127816.5</v>
      </c>
      <c r="V1447" s="8" t="e">
        <f t="shared" si="67"/>
        <v>#REF!</v>
      </c>
      <c r="W1447" t="str">
        <f t="shared" si="68"/>
        <v>STRIKE</v>
      </c>
    </row>
    <row r="1448" spans="12:23" x14ac:dyDescent="0.25">
      <c r="L1448" t="s">
        <v>6550</v>
      </c>
      <c r="M1448" s="10">
        <v>28080.560000000001</v>
      </c>
      <c r="N1448" s="13">
        <v>8.6363071526078219E-5</v>
      </c>
      <c r="O1448" s="13">
        <f>IF(M1448="","",IF(M1448&gt;0,SUM($N$20:N1448)))</f>
        <v>0.97347339243201858</v>
      </c>
      <c r="P1448" s="8" t="e">
        <f>IF(M1448="","",IF(M1448&gt;0,IF(O1448&gt;#REF!,"STRIKE",IF(O1448&lt;#REF!,"GOOD"))))</f>
        <v>#REF!</v>
      </c>
      <c r="S1448" s="8">
        <f t="shared" si="66"/>
        <v>482</v>
      </c>
      <c r="T1448" t="s">
        <v>7506</v>
      </c>
      <c r="U1448" s="10">
        <v>128142.88</v>
      </c>
      <c r="V1448" s="8" t="e">
        <f t="shared" si="67"/>
        <v>#REF!</v>
      </c>
      <c r="W1448" t="str">
        <f t="shared" si="68"/>
        <v>STRIKE</v>
      </c>
    </row>
    <row r="1449" spans="12:23" x14ac:dyDescent="0.25">
      <c r="L1449" t="s">
        <v>8239</v>
      </c>
      <c r="M1449" s="10">
        <v>28080</v>
      </c>
      <c r="N1449" s="13">
        <v>8.6361349219968422E-5</v>
      </c>
      <c r="O1449" s="13">
        <f>IF(M1449="","",IF(M1449&gt;0,SUM($N$20:N1449)))</f>
        <v>0.9735597537812386</v>
      </c>
      <c r="P1449" s="8" t="e">
        <f>IF(M1449="","",IF(M1449&gt;0,IF(O1449&gt;#REF!,"STRIKE",IF(O1449&lt;#REF!,"GOOD"))))</f>
        <v>#REF!</v>
      </c>
      <c r="S1449" s="8">
        <f t="shared" si="66"/>
        <v>481</v>
      </c>
      <c r="T1449" t="s">
        <v>8330</v>
      </c>
      <c r="U1449" s="10">
        <v>128606.44</v>
      </c>
      <c r="V1449" s="8" t="e">
        <f t="shared" si="67"/>
        <v>#REF!</v>
      </c>
      <c r="W1449" t="str">
        <f t="shared" si="68"/>
        <v>STRIKE</v>
      </c>
    </row>
    <row r="1450" spans="12:23" x14ac:dyDescent="0.25">
      <c r="L1450" t="s">
        <v>6717</v>
      </c>
      <c r="M1450" s="10">
        <v>27862.32</v>
      </c>
      <c r="N1450" s="13">
        <v>8.5691864230716183E-5</v>
      </c>
      <c r="O1450" s="13">
        <f>IF(M1450="","",IF(M1450&gt;0,SUM($N$20:N1450)))</f>
        <v>0.97364544564546929</v>
      </c>
      <c r="P1450" s="8" t="e">
        <f>IF(M1450="","",IF(M1450&gt;0,IF(O1450&gt;#REF!,"STRIKE",IF(O1450&lt;#REF!,"GOOD"))))</f>
        <v>#REF!</v>
      </c>
      <c r="S1450" s="8">
        <f t="shared" si="66"/>
        <v>480</v>
      </c>
      <c r="T1450" t="s">
        <v>9179</v>
      </c>
      <c r="U1450" s="10">
        <v>128733.13</v>
      </c>
      <c r="V1450" s="8" t="e">
        <f t="shared" si="67"/>
        <v>#REF!</v>
      </c>
      <c r="W1450" t="str">
        <f t="shared" si="68"/>
        <v>STRIKE</v>
      </c>
    </row>
    <row r="1451" spans="12:23" x14ac:dyDescent="0.25">
      <c r="L1451" t="s">
        <v>9139</v>
      </c>
      <c r="M1451" s="10">
        <v>27849.599999999999</v>
      </c>
      <c r="N1451" s="13">
        <v>8.5652743277650731E-5</v>
      </c>
      <c r="O1451" s="13">
        <f>IF(M1451="","",IF(M1451&gt;0,SUM($N$20:N1451)))</f>
        <v>0.97373109838874694</v>
      </c>
      <c r="P1451" s="8" t="e">
        <f>IF(M1451="","",IF(M1451&gt;0,IF(O1451&gt;#REF!,"STRIKE",IF(O1451&lt;#REF!,"GOOD"))))</f>
        <v>#REF!</v>
      </c>
      <c r="S1451" s="8">
        <f t="shared" si="66"/>
        <v>479</v>
      </c>
      <c r="T1451" t="s">
        <v>8511</v>
      </c>
      <c r="U1451" s="10">
        <v>128802.6</v>
      </c>
      <c r="V1451" s="8" t="e">
        <f t="shared" si="67"/>
        <v>#REF!</v>
      </c>
      <c r="W1451" t="str">
        <f t="shared" si="68"/>
        <v>STRIKE</v>
      </c>
    </row>
    <row r="1452" spans="12:23" x14ac:dyDescent="0.25">
      <c r="L1452" t="s">
        <v>8961</v>
      </c>
      <c r="M1452" s="10">
        <v>27820.799999999999</v>
      </c>
      <c r="N1452" s="13">
        <v>8.5564167534861021E-5</v>
      </c>
      <c r="O1452" s="13">
        <f>IF(M1452="","",IF(M1452&gt;0,SUM($N$20:N1452)))</f>
        <v>0.97381666255628185</v>
      </c>
      <c r="P1452" s="8" t="e">
        <f>IF(M1452="","",IF(M1452&gt;0,IF(O1452&gt;#REF!,"STRIKE",IF(O1452&lt;#REF!,"GOOD"))))</f>
        <v>#REF!</v>
      </c>
      <c r="S1452" s="8">
        <f t="shared" si="66"/>
        <v>478</v>
      </c>
      <c r="T1452" t="s">
        <v>6848</v>
      </c>
      <c r="U1452" s="10">
        <v>128859.79</v>
      </c>
      <c r="V1452" s="8" t="e">
        <f t="shared" si="67"/>
        <v>#REF!</v>
      </c>
      <c r="W1452" t="str">
        <f t="shared" si="68"/>
        <v>STRIKE</v>
      </c>
    </row>
    <row r="1453" spans="12:23" x14ac:dyDescent="0.25">
      <c r="L1453" t="s">
        <v>8193</v>
      </c>
      <c r="M1453" s="10">
        <v>27774.6</v>
      </c>
      <c r="N1453" s="13">
        <v>8.5422077280802522E-5</v>
      </c>
      <c r="O1453" s="13">
        <f>IF(M1453="","",IF(M1453&gt;0,SUM($N$20:N1453)))</f>
        <v>0.97390208463356265</v>
      </c>
      <c r="P1453" s="8" t="e">
        <f>IF(M1453="","",IF(M1453&gt;0,IF(O1453&gt;#REF!,"STRIKE",IF(O1453&lt;#REF!,"GOOD"))))</f>
        <v>#REF!</v>
      </c>
      <c r="S1453" s="8">
        <f t="shared" si="66"/>
        <v>477</v>
      </c>
      <c r="T1453" t="s">
        <v>7298</v>
      </c>
      <c r="U1453" s="10">
        <v>128940.3</v>
      </c>
      <c r="V1453" s="8" t="e">
        <f t="shared" si="67"/>
        <v>#REF!</v>
      </c>
      <c r="W1453" t="str">
        <f t="shared" si="68"/>
        <v>STRIKE</v>
      </c>
    </row>
    <row r="1454" spans="12:23" x14ac:dyDescent="0.25">
      <c r="L1454" t="s">
        <v>7055</v>
      </c>
      <c r="M1454" s="10">
        <v>27686.400000000001</v>
      </c>
      <c r="N1454" s="13">
        <v>8.5150814068509037E-5</v>
      </c>
      <c r="O1454" s="13">
        <f>IF(M1454="","",IF(M1454&gt;0,SUM($N$20:N1454)))</f>
        <v>0.97398723544763111</v>
      </c>
      <c r="P1454" s="8" t="e">
        <f>IF(M1454="","",IF(M1454&gt;0,IF(O1454&gt;#REF!,"STRIKE",IF(O1454&lt;#REF!,"GOOD"))))</f>
        <v>#REF!</v>
      </c>
      <c r="S1454" s="8">
        <f t="shared" si="66"/>
        <v>476</v>
      </c>
      <c r="T1454" t="s">
        <v>7711</v>
      </c>
      <c r="U1454" s="10">
        <v>128984.79</v>
      </c>
      <c r="V1454" s="8" t="e">
        <f t="shared" si="67"/>
        <v>#REF!</v>
      </c>
      <c r="W1454" t="str">
        <f t="shared" si="68"/>
        <v>STRIKE</v>
      </c>
    </row>
    <row r="1455" spans="12:23" x14ac:dyDescent="0.25">
      <c r="L1455" t="s">
        <v>9903</v>
      </c>
      <c r="M1455" s="10">
        <v>27656.959999999999</v>
      </c>
      <c r="N1455" s="13">
        <v>8.5060269975879545E-5</v>
      </c>
      <c r="O1455" s="13">
        <f>IF(M1455="","",IF(M1455&gt;0,SUM($N$20:N1455)))</f>
        <v>0.97407229571760701</v>
      </c>
      <c r="P1455" s="8" t="e">
        <f>IF(M1455="","",IF(M1455&gt;0,IF(O1455&gt;#REF!,"STRIKE",IF(O1455&lt;#REF!,"GOOD"))))</f>
        <v>#REF!</v>
      </c>
      <c r="S1455" s="8">
        <f t="shared" si="66"/>
        <v>475</v>
      </c>
      <c r="T1455" t="s">
        <v>7021</v>
      </c>
      <c r="U1455" s="10">
        <v>129715.2</v>
      </c>
      <c r="V1455" s="8" t="e">
        <f t="shared" si="67"/>
        <v>#REF!</v>
      </c>
      <c r="W1455" t="str">
        <f t="shared" si="68"/>
        <v>STRIKE</v>
      </c>
    </row>
    <row r="1456" spans="12:23" x14ac:dyDescent="0.25">
      <c r="L1456" t="s">
        <v>8372</v>
      </c>
      <c r="M1456" s="10">
        <v>27622.560000000001</v>
      </c>
      <c r="N1456" s="13">
        <v>8.4954471171991844E-5</v>
      </c>
      <c r="O1456" s="13">
        <f>IF(M1456="","",IF(M1456&gt;0,SUM($N$20:N1456)))</f>
        <v>0.97415725018877897</v>
      </c>
      <c r="P1456" s="8" t="e">
        <f>IF(M1456="","",IF(M1456&gt;0,IF(O1456&gt;#REF!,"STRIKE",IF(O1456&lt;#REF!,"GOOD"))))</f>
        <v>#REF!</v>
      </c>
      <c r="S1456" s="8">
        <f t="shared" si="66"/>
        <v>474</v>
      </c>
      <c r="T1456" t="s">
        <v>9099</v>
      </c>
      <c r="U1456" s="10">
        <v>129852.55</v>
      </c>
      <c r="V1456" s="8" t="e">
        <f t="shared" si="67"/>
        <v>#REF!</v>
      </c>
      <c r="W1456" t="str">
        <f t="shared" si="68"/>
        <v>STRIKE</v>
      </c>
    </row>
    <row r="1457" spans="12:23" x14ac:dyDescent="0.25">
      <c r="L1457" t="s">
        <v>8013</v>
      </c>
      <c r="M1457" s="10">
        <v>27600</v>
      </c>
      <c r="N1457" s="13">
        <v>8.4885086840139895E-5</v>
      </c>
      <c r="O1457" s="13">
        <f>IF(M1457="","",IF(M1457&gt;0,SUM($N$20:N1457)))</f>
        <v>0.97424213527561909</v>
      </c>
      <c r="P1457" s="8" t="e">
        <f>IF(M1457="","",IF(M1457&gt;0,IF(O1457&gt;#REF!,"STRIKE",IF(O1457&lt;#REF!,"GOOD"))))</f>
        <v>#REF!</v>
      </c>
      <c r="S1457" s="8">
        <f t="shared" si="66"/>
        <v>473</v>
      </c>
      <c r="T1457" t="s">
        <v>6474</v>
      </c>
      <c r="U1457" s="10">
        <v>130053.5</v>
      </c>
      <c r="V1457" s="8" t="e">
        <f t="shared" si="67"/>
        <v>#REF!</v>
      </c>
      <c r="W1457" t="str">
        <f t="shared" si="68"/>
        <v>STRIKE</v>
      </c>
    </row>
    <row r="1458" spans="12:23" x14ac:dyDescent="0.25">
      <c r="L1458" t="s">
        <v>9676</v>
      </c>
      <c r="M1458" s="10">
        <v>27357.63</v>
      </c>
      <c r="N1458" s="13">
        <v>8.4139666604725238E-5</v>
      </c>
      <c r="O1458" s="13">
        <f>IF(M1458="","",IF(M1458&gt;0,SUM($N$20:N1458)))</f>
        <v>0.97432627494222379</v>
      </c>
      <c r="P1458" s="8" t="e">
        <f>IF(M1458="","",IF(M1458&gt;0,IF(O1458&gt;#REF!,"STRIKE",IF(O1458&lt;#REF!,"GOOD"))))</f>
        <v>#REF!</v>
      </c>
      <c r="S1458" s="8">
        <f t="shared" si="66"/>
        <v>472</v>
      </c>
      <c r="T1458" t="s">
        <v>6585</v>
      </c>
      <c r="U1458" s="10">
        <v>131027.68</v>
      </c>
      <c r="V1458" s="8" t="e">
        <f t="shared" si="67"/>
        <v>#REF!</v>
      </c>
      <c r="W1458" t="str">
        <f t="shared" si="68"/>
        <v>STRIKE</v>
      </c>
    </row>
    <row r="1459" spans="12:23" x14ac:dyDescent="0.25">
      <c r="L1459" t="s">
        <v>8107</v>
      </c>
      <c r="M1459" s="10">
        <v>27340</v>
      </c>
      <c r="N1459" s="13">
        <v>8.4085444717732778E-5</v>
      </c>
      <c r="O1459" s="13">
        <f>IF(M1459="","",IF(M1459&gt;0,SUM($N$20:N1459)))</f>
        <v>0.97441036038694151</v>
      </c>
      <c r="P1459" s="8" t="e">
        <f>IF(M1459="","",IF(M1459&gt;0,IF(O1459&gt;#REF!,"STRIKE",IF(O1459&lt;#REF!,"GOOD"))))</f>
        <v>#REF!</v>
      </c>
      <c r="S1459" s="8">
        <f t="shared" si="66"/>
        <v>471</v>
      </c>
      <c r="T1459" t="s">
        <v>7234</v>
      </c>
      <c r="U1459" s="10">
        <v>131108.4</v>
      </c>
      <c r="V1459" s="8" t="e">
        <f t="shared" si="67"/>
        <v>#REF!</v>
      </c>
      <c r="W1459" t="str">
        <f t="shared" si="68"/>
        <v>STRIKE</v>
      </c>
    </row>
    <row r="1460" spans="12:23" x14ac:dyDescent="0.25">
      <c r="L1460" t="s">
        <v>7983</v>
      </c>
      <c r="M1460" s="10">
        <v>27253.360000000001</v>
      </c>
      <c r="N1460" s="13">
        <v>8.3818979358173744E-5</v>
      </c>
      <c r="O1460" s="13">
        <f>IF(M1460="","",IF(M1460&gt;0,SUM($N$20:N1460)))</f>
        <v>0.97449417936629967</v>
      </c>
      <c r="P1460" s="8" t="e">
        <f>IF(M1460="","",IF(M1460&gt;0,IF(O1460&gt;#REF!,"STRIKE",IF(O1460&lt;#REF!,"GOOD"))))</f>
        <v>#REF!</v>
      </c>
      <c r="S1460" s="8">
        <f t="shared" si="66"/>
        <v>470</v>
      </c>
      <c r="T1460" t="s">
        <v>7593</v>
      </c>
      <c r="U1460" s="10">
        <v>131684.44</v>
      </c>
      <c r="V1460" s="8" t="e">
        <f t="shared" si="67"/>
        <v>#REF!</v>
      </c>
      <c r="W1460" t="str">
        <f t="shared" si="68"/>
        <v>STRIKE</v>
      </c>
    </row>
    <row r="1461" spans="12:23" x14ac:dyDescent="0.25">
      <c r="L1461" t="s">
        <v>9921</v>
      </c>
      <c r="M1461" s="10">
        <v>27091.32</v>
      </c>
      <c r="N1461" s="13">
        <v>8.3320617783116623E-5</v>
      </c>
      <c r="O1461" s="13">
        <f>IF(M1461="","",IF(M1461&gt;0,SUM($N$20:N1461)))</f>
        <v>0.97457749998408283</v>
      </c>
      <c r="P1461" s="8" t="e">
        <f>IF(M1461="","",IF(M1461&gt;0,IF(O1461&gt;#REF!,"STRIKE",IF(O1461&lt;#REF!,"GOOD"))))</f>
        <v>#REF!</v>
      </c>
      <c r="S1461" s="8">
        <f t="shared" si="66"/>
        <v>469</v>
      </c>
      <c r="T1461" t="s">
        <v>7707</v>
      </c>
      <c r="U1461" s="10">
        <v>132155.85</v>
      </c>
      <c r="V1461" s="8" t="e">
        <f t="shared" si="67"/>
        <v>#REF!</v>
      </c>
      <c r="W1461" t="str">
        <f t="shared" si="68"/>
        <v>STRIKE</v>
      </c>
    </row>
    <row r="1462" spans="12:23" x14ac:dyDescent="0.25">
      <c r="L1462" t="s">
        <v>6982</v>
      </c>
      <c r="M1462" s="10">
        <v>27073.68</v>
      </c>
      <c r="N1462" s="13">
        <v>8.3266365140657929E-5</v>
      </c>
      <c r="O1462" s="13">
        <f>IF(M1462="","",IF(M1462&gt;0,SUM($N$20:N1462)))</f>
        <v>0.9746607663492235</v>
      </c>
      <c r="P1462" s="8" t="e">
        <f>IF(M1462="","",IF(M1462&gt;0,IF(O1462&gt;#REF!,"STRIKE",IF(O1462&lt;#REF!,"GOOD"))))</f>
        <v>#REF!</v>
      </c>
      <c r="S1462" s="8">
        <f t="shared" si="66"/>
        <v>468</v>
      </c>
      <c r="T1462" t="s">
        <v>10484</v>
      </c>
      <c r="U1462" s="10">
        <v>132267.51999999999</v>
      </c>
      <c r="V1462" s="8" t="e">
        <f t="shared" si="67"/>
        <v>#REF!</v>
      </c>
      <c r="W1462" t="str">
        <f t="shared" si="68"/>
        <v>STRIKE</v>
      </c>
    </row>
    <row r="1463" spans="12:23" x14ac:dyDescent="0.25">
      <c r="L1463" t="s">
        <v>9983</v>
      </c>
      <c r="M1463" s="10">
        <v>27042.13</v>
      </c>
      <c r="N1463" s="13">
        <v>8.3169331644650452E-5</v>
      </c>
      <c r="O1463" s="13">
        <f>IF(M1463="","",IF(M1463&gt;0,SUM($N$20:N1463)))</f>
        <v>0.97474393568086815</v>
      </c>
      <c r="P1463" s="8" t="e">
        <f>IF(M1463="","",IF(M1463&gt;0,IF(O1463&gt;#REF!,"STRIKE",IF(O1463&lt;#REF!,"GOOD"))))</f>
        <v>#REF!</v>
      </c>
      <c r="S1463" s="8">
        <f t="shared" si="66"/>
        <v>467</v>
      </c>
      <c r="T1463" t="s">
        <v>7640</v>
      </c>
      <c r="U1463" s="10">
        <v>132442.07999999999</v>
      </c>
      <c r="V1463" s="8" t="e">
        <f t="shared" si="67"/>
        <v>#REF!</v>
      </c>
      <c r="W1463" t="str">
        <f t="shared" si="68"/>
        <v>STRIKE</v>
      </c>
    </row>
    <row r="1464" spans="12:23" x14ac:dyDescent="0.25">
      <c r="L1464" t="s">
        <v>9030</v>
      </c>
      <c r="M1464" s="10">
        <v>27018.84</v>
      </c>
      <c r="N1464" s="13">
        <v>8.3097702163762525E-5</v>
      </c>
      <c r="O1464" s="13">
        <f>IF(M1464="","",IF(M1464&gt;0,SUM($N$20:N1464)))</f>
        <v>0.97482703338303189</v>
      </c>
      <c r="P1464" s="8" t="e">
        <f>IF(M1464="","",IF(M1464&gt;0,IF(O1464&gt;#REF!,"STRIKE",IF(O1464&lt;#REF!,"GOOD"))))</f>
        <v>#REF!</v>
      </c>
      <c r="S1464" s="8">
        <f t="shared" si="66"/>
        <v>466</v>
      </c>
      <c r="T1464" t="s">
        <v>6468</v>
      </c>
      <c r="U1464" s="10">
        <v>132610.07999999999</v>
      </c>
      <c r="V1464" s="8" t="e">
        <f t="shared" si="67"/>
        <v>#REF!</v>
      </c>
      <c r="W1464" t="str">
        <f t="shared" si="68"/>
        <v>STRIKE</v>
      </c>
    </row>
    <row r="1465" spans="12:23" x14ac:dyDescent="0.25">
      <c r="L1465" t="s">
        <v>9320</v>
      </c>
      <c r="M1465" s="10">
        <v>27014.400000000001</v>
      </c>
      <c r="N1465" s="13">
        <v>8.3084046736749107E-5</v>
      </c>
      <c r="O1465" s="13">
        <f>IF(M1465="","",IF(M1465&gt;0,SUM($N$20:N1465)))</f>
        <v>0.97491011742976863</v>
      </c>
      <c r="P1465" s="8" t="e">
        <f>IF(M1465="","",IF(M1465&gt;0,IF(O1465&gt;#REF!,"STRIKE",IF(O1465&lt;#REF!,"GOOD"))))</f>
        <v>#REF!</v>
      </c>
      <c r="S1465" s="8">
        <f t="shared" si="66"/>
        <v>465</v>
      </c>
      <c r="T1465" t="s">
        <v>6609</v>
      </c>
      <c r="U1465" s="10">
        <v>133341.48000000001</v>
      </c>
      <c r="V1465" s="8" t="e">
        <f t="shared" si="67"/>
        <v>#REF!</v>
      </c>
      <c r="W1465" t="str">
        <f t="shared" si="68"/>
        <v>STRIKE</v>
      </c>
    </row>
    <row r="1466" spans="12:23" x14ac:dyDescent="0.25">
      <c r="L1466" t="s">
        <v>8422</v>
      </c>
      <c r="M1466" s="10">
        <v>27005.01</v>
      </c>
      <c r="N1466" s="13">
        <v>8.3055167353943702E-5</v>
      </c>
      <c r="O1466" s="13">
        <f>IF(M1466="","",IF(M1466&gt;0,SUM($N$20:N1466)))</f>
        <v>0.97499317259712259</v>
      </c>
      <c r="P1466" s="8" t="e">
        <f>IF(M1466="","",IF(M1466&gt;0,IF(O1466&gt;#REF!,"STRIKE",IF(O1466&lt;#REF!,"GOOD"))))</f>
        <v>#REF!</v>
      </c>
      <c r="S1466" s="8">
        <f t="shared" si="66"/>
        <v>464</v>
      </c>
      <c r="T1466" t="s">
        <v>9819</v>
      </c>
      <c r="U1466" s="10">
        <v>133802.92000000001</v>
      </c>
      <c r="V1466" s="8" t="e">
        <f t="shared" si="67"/>
        <v>#REF!</v>
      </c>
      <c r="W1466" t="str">
        <f t="shared" si="68"/>
        <v>STRIKE</v>
      </c>
    </row>
    <row r="1467" spans="12:23" x14ac:dyDescent="0.25">
      <c r="L1467" t="s">
        <v>8507</v>
      </c>
      <c r="M1467" s="10">
        <v>27001.8</v>
      </c>
      <c r="N1467" s="13">
        <v>8.3045294849278607E-5</v>
      </c>
      <c r="O1467" s="13">
        <f>IF(M1467="","",IF(M1467&gt;0,SUM($N$20:N1467)))</f>
        <v>0.97507621789197185</v>
      </c>
      <c r="P1467" s="8" t="e">
        <f>IF(M1467="","",IF(M1467&gt;0,IF(O1467&gt;#REF!,"STRIKE",IF(O1467&lt;#REF!,"GOOD"))))</f>
        <v>#REF!</v>
      </c>
      <c r="S1467" s="8">
        <f t="shared" si="66"/>
        <v>463</v>
      </c>
      <c r="T1467" t="s">
        <v>7587</v>
      </c>
      <c r="U1467" s="10">
        <v>134152.1</v>
      </c>
      <c r="V1467" s="8" t="e">
        <f t="shared" si="67"/>
        <v>#REF!</v>
      </c>
      <c r="W1467" t="str">
        <f t="shared" si="68"/>
        <v>STRIKE</v>
      </c>
    </row>
    <row r="1468" spans="12:23" x14ac:dyDescent="0.25">
      <c r="L1468" t="s">
        <v>9992</v>
      </c>
      <c r="M1468" s="10">
        <v>26921.8</v>
      </c>
      <c r="N1468" s="13">
        <v>8.2799251119307184E-5</v>
      </c>
      <c r="O1468" s="13">
        <f>IF(M1468="","",IF(M1468&gt;0,SUM($N$20:N1468)))</f>
        <v>0.97515901714309117</v>
      </c>
      <c r="P1468" s="8" t="e">
        <f>IF(M1468="","",IF(M1468&gt;0,IF(O1468&gt;#REF!,"STRIKE",IF(O1468&lt;#REF!,"GOOD"))))</f>
        <v>#REF!</v>
      </c>
      <c r="S1468" s="8">
        <f t="shared" si="66"/>
        <v>462</v>
      </c>
      <c r="T1468" t="s">
        <v>7430</v>
      </c>
      <c r="U1468" s="10">
        <v>134233.72</v>
      </c>
      <c r="V1468" s="8" t="e">
        <f t="shared" si="67"/>
        <v>#REF!</v>
      </c>
      <c r="W1468" t="str">
        <f t="shared" si="68"/>
        <v>STRIKE</v>
      </c>
    </row>
    <row r="1469" spans="12:23" x14ac:dyDescent="0.25">
      <c r="L1469" t="s">
        <v>8547</v>
      </c>
      <c r="M1469" s="10">
        <v>26879.46</v>
      </c>
      <c r="N1469" s="13">
        <v>8.266903247521981E-5</v>
      </c>
      <c r="O1469" s="13">
        <f>IF(M1469="","",IF(M1469&gt;0,SUM($N$20:N1469)))</f>
        <v>0.97524168617556639</v>
      </c>
      <c r="P1469" s="8" t="e">
        <f>IF(M1469="","",IF(M1469&gt;0,IF(O1469&gt;#REF!,"STRIKE",IF(O1469&lt;#REF!,"GOOD"))))</f>
        <v>#REF!</v>
      </c>
      <c r="S1469" s="8">
        <f t="shared" si="66"/>
        <v>461</v>
      </c>
      <c r="T1469" t="s">
        <v>9941</v>
      </c>
      <c r="U1469" s="10">
        <v>134356.59</v>
      </c>
      <c r="V1469" s="8" t="e">
        <f t="shared" si="67"/>
        <v>#REF!</v>
      </c>
      <c r="W1469" t="str">
        <f t="shared" si="68"/>
        <v>STRIKE</v>
      </c>
    </row>
    <row r="1470" spans="12:23" x14ac:dyDescent="0.25">
      <c r="L1470" t="s">
        <v>10013</v>
      </c>
      <c r="M1470" s="10">
        <v>26813.34</v>
      </c>
      <c r="N1470" s="13">
        <v>8.2465677332398438E-5</v>
      </c>
      <c r="O1470" s="13">
        <f>IF(M1470="","",IF(M1470&gt;0,SUM($N$20:N1470)))</f>
        <v>0.97532415185289878</v>
      </c>
      <c r="P1470" s="8" t="e">
        <f>IF(M1470="","",IF(M1470&gt;0,IF(O1470&gt;#REF!,"STRIKE",IF(O1470&lt;#REF!,"GOOD"))))</f>
        <v>#REF!</v>
      </c>
      <c r="S1470" s="8">
        <f t="shared" si="66"/>
        <v>460</v>
      </c>
      <c r="T1470" t="s">
        <v>7158</v>
      </c>
      <c r="U1470" s="10">
        <v>134402.64000000001</v>
      </c>
      <c r="V1470" s="8" t="e">
        <f t="shared" si="67"/>
        <v>#REF!</v>
      </c>
      <c r="W1470" t="str">
        <f t="shared" si="68"/>
        <v>STRIKE</v>
      </c>
    </row>
    <row r="1471" spans="12:23" x14ac:dyDescent="0.25">
      <c r="L1471" t="s">
        <v>8752</v>
      </c>
      <c r="M1471" s="10">
        <v>26791.24</v>
      </c>
      <c r="N1471" s="13">
        <v>8.2397707751993829E-5</v>
      </c>
      <c r="O1471" s="13">
        <f>IF(M1471="","",IF(M1471&gt;0,SUM($N$20:N1471)))</f>
        <v>0.97540654956065076</v>
      </c>
      <c r="P1471" s="8" t="e">
        <f>IF(M1471="","",IF(M1471&gt;0,IF(O1471&gt;#REF!,"STRIKE",IF(O1471&lt;#REF!,"GOOD"))))</f>
        <v>#REF!</v>
      </c>
      <c r="S1471" s="8">
        <f t="shared" si="66"/>
        <v>459</v>
      </c>
      <c r="T1471" t="s">
        <v>9817</v>
      </c>
      <c r="U1471" s="10">
        <v>134553.06</v>
      </c>
      <c r="V1471" s="8" t="e">
        <f t="shared" si="67"/>
        <v>#REF!</v>
      </c>
      <c r="W1471" t="str">
        <f t="shared" si="68"/>
        <v>STRIKE</v>
      </c>
    </row>
    <row r="1472" spans="12:23" x14ac:dyDescent="0.25">
      <c r="L1472" t="s">
        <v>9045</v>
      </c>
      <c r="M1472" s="10">
        <v>26742.75</v>
      </c>
      <c r="N1472" s="13">
        <v>8.2248574496164903E-5</v>
      </c>
      <c r="O1472" s="13">
        <f>IF(M1472="","",IF(M1472&gt;0,SUM($N$20:N1472)))</f>
        <v>0.97548879813514688</v>
      </c>
      <c r="P1472" s="8" t="e">
        <f>IF(M1472="","",IF(M1472&gt;0,IF(O1472&gt;#REF!,"STRIKE",IF(O1472&lt;#REF!,"GOOD"))))</f>
        <v>#REF!</v>
      </c>
      <c r="S1472" s="8">
        <f t="shared" si="66"/>
        <v>458</v>
      </c>
      <c r="T1472" t="s">
        <v>7858</v>
      </c>
      <c r="U1472" s="10">
        <v>134758.32999999999</v>
      </c>
      <c r="V1472" s="8" t="e">
        <f t="shared" si="67"/>
        <v>#REF!</v>
      </c>
      <c r="W1472" t="str">
        <f t="shared" si="68"/>
        <v>STRIKE</v>
      </c>
    </row>
    <row r="1473" spans="12:23" x14ac:dyDescent="0.25">
      <c r="L1473" t="s">
        <v>7829</v>
      </c>
      <c r="M1473" s="10">
        <v>26726.02</v>
      </c>
      <c r="N1473" s="13">
        <v>8.2197120601134628E-5</v>
      </c>
      <c r="O1473" s="13">
        <f>IF(M1473="","",IF(M1473&gt;0,SUM($N$20:N1473)))</f>
        <v>0.97557099525574797</v>
      </c>
      <c r="P1473" s="8" t="e">
        <f>IF(M1473="","",IF(M1473&gt;0,IF(O1473&gt;#REF!,"STRIKE",IF(O1473&lt;#REF!,"GOOD"))))</f>
        <v>#REF!</v>
      </c>
      <c r="S1473" s="8">
        <f t="shared" si="66"/>
        <v>457</v>
      </c>
      <c r="T1473" t="s">
        <v>7109</v>
      </c>
      <c r="U1473" s="10">
        <v>134925.07999999999</v>
      </c>
      <c r="V1473" s="8" t="e">
        <f t="shared" si="67"/>
        <v>#REF!</v>
      </c>
      <c r="W1473" t="str">
        <f t="shared" si="68"/>
        <v>STRIKE</v>
      </c>
    </row>
    <row r="1474" spans="12:23" x14ac:dyDescent="0.25">
      <c r="L1474" t="s">
        <v>7346</v>
      </c>
      <c r="M1474" s="10">
        <v>26703.63</v>
      </c>
      <c r="N1474" s="13">
        <v>8.2128259112208886E-5</v>
      </c>
      <c r="O1474" s="13">
        <f>IF(M1474="","",IF(M1474&gt;0,SUM($N$20:N1474)))</f>
        <v>0.97565312351486022</v>
      </c>
      <c r="P1474" s="8" t="e">
        <f>IF(M1474="","",IF(M1474&gt;0,IF(O1474&gt;#REF!,"STRIKE",IF(O1474&lt;#REF!,"GOOD"))))</f>
        <v>#REF!</v>
      </c>
      <c r="S1474" s="8">
        <f t="shared" si="66"/>
        <v>456</v>
      </c>
      <c r="T1474" t="s">
        <v>9998</v>
      </c>
      <c r="U1474" s="10">
        <v>135235.54</v>
      </c>
      <c r="V1474" s="8" t="e">
        <f t="shared" si="67"/>
        <v>#REF!</v>
      </c>
      <c r="W1474" t="str">
        <f t="shared" si="68"/>
        <v>STRIKE</v>
      </c>
    </row>
    <row r="1475" spans="12:23" x14ac:dyDescent="0.25">
      <c r="L1475" t="s">
        <v>9362</v>
      </c>
      <c r="M1475" s="10">
        <v>26689.32</v>
      </c>
      <c r="N1475" s="13">
        <v>8.2084248040010239E-5</v>
      </c>
      <c r="O1475" s="13">
        <f>IF(M1475="","",IF(M1475&gt;0,SUM($N$20:N1475)))</f>
        <v>0.97573520776290024</v>
      </c>
      <c r="P1475" s="8" t="e">
        <f>IF(M1475="","",IF(M1475&gt;0,IF(O1475&gt;#REF!,"STRIKE",IF(O1475&lt;#REF!,"GOOD"))))</f>
        <v>#REF!</v>
      </c>
      <c r="S1475" s="8">
        <f t="shared" si="66"/>
        <v>455</v>
      </c>
      <c r="T1475" t="s">
        <v>8374</v>
      </c>
      <c r="U1475" s="10">
        <v>135352.48000000001</v>
      </c>
      <c r="V1475" s="8" t="e">
        <f t="shared" si="67"/>
        <v>#REF!</v>
      </c>
      <c r="W1475" t="str">
        <f t="shared" si="68"/>
        <v>STRIKE</v>
      </c>
    </row>
    <row r="1476" spans="12:23" x14ac:dyDescent="0.25">
      <c r="L1476" t="s">
        <v>7160</v>
      </c>
      <c r="M1476" s="10">
        <v>26671.68</v>
      </c>
      <c r="N1476" s="13">
        <v>8.2029995397551545E-5</v>
      </c>
      <c r="O1476" s="13">
        <f>IF(M1476="","",IF(M1476&gt;0,SUM($N$20:N1476)))</f>
        <v>0.97581723775829776</v>
      </c>
      <c r="P1476" s="8" t="e">
        <f>IF(M1476="","",IF(M1476&gt;0,IF(O1476&gt;#REF!,"STRIKE",IF(O1476&lt;#REF!,"GOOD"))))</f>
        <v>#REF!</v>
      </c>
      <c r="S1476" s="8">
        <f t="shared" si="66"/>
        <v>454</v>
      </c>
      <c r="T1476" t="s">
        <v>8053</v>
      </c>
      <c r="U1476" s="10">
        <v>135480.56</v>
      </c>
      <c r="V1476" s="8" t="e">
        <f t="shared" si="67"/>
        <v>#REF!</v>
      </c>
      <c r="W1476" t="str">
        <f t="shared" si="68"/>
        <v>STRIKE</v>
      </c>
    </row>
    <row r="1477" spans="12:23" x14ac:dyDescent="0.25">
      <c r="L1477" t="s">
        <v>8599</v>
      </c>
      <c r="M1477" s="10">
        <v>26644.37</v>
      </c>
      <c r="N1477" s="13">
        <v>8.1946002219232547E-5</v>
      </c>
      <c r="O1477" s="13">
        <f>IF(M1477="","",IF(M1477&gt;0,SUM($N$20:N1477)))</f>
        <v>0.97589918376051699</v>
      </c>
      <c r="P1477" s="8" t="e">
        <f>IF(M1477="","",IF(M1477&gt;0,IF(O1477&gt;#REF!,"STRIKE",IF(O1477&lt;#REF!,"GOOD"))))</f>
        <v>#REF!</v>
      </c>
      <c r="S1477" s="8">
        <f t="shared" si="66"/>
        <v>453</v>
      </c>
      <c r="T1477" t="s">
        <v>10686</v>
      </c>
      <c r="U1477" s="10">
        <v>136183.09</v>
      </c>
      <c r="V1477" s="8" t="e">
        <f t="shared" si="67"/>
        <v>#REF!</v>
      </c>
      <c r="W1477" t="str">
        <f t="shared" si="68"/>
        <v>STRIKE</v>
      </c>
    </row>
    <row r="1478" spans="12:23" x14ac:dyDescent="0.25">
      <c r="L1478" t="s">
        <v>7611</v>
      </c>
      <c r="M1478" s="10">
        <v>26608.04</v>
      </c>
      <c r="N1478" s="13">
        <v>8.1834267610359277E-5</v>
      </c>
      <c r="O1478" s="13">
        <f>IF(M1478="","",IF(M1478&gt;0,SUM($N$20:N1478)))</f>
        <v>0.97598101802812731</v>
      </c>
      <c r="P1478" s="8" t="e">
        <f>IF(M1478="","",IF(M1478&gt;0,IF(O1478&gt;#REF!,"STRIKE",IF(O1478&lt;#REF!,"GOOD"))))</f>
        <v>#REF!</v>
      </c>
      <c r="S1478" s="8">
        <f t="shared" si="66"/>
        <v>452</v>
      </c>
      <c r="T1478" t="s">
        <v>8025</v>
      </c>
      <c r="U1478" s="10">
        <v>136184.6</v>
      </c>
      <c r="V1478" s="8" t="e">
        <f t="shared" si="67"/>
        <v>#REF!</v>
      </c>
      <c r="W1478" t="str">
        <f t="shared" si="68"/>
        <v>STRIKE</v>
      </c>
    </row>
    <row r="1479" spans="12:23" x14ac:dyDescent="0.25">
      <c r="L1479" t="s">
        <v>7920</v>
      </c>
      <c r="M1479" s="10">
        <v>26523.360000000001</v>
      </c>
      <c r="N1479" s="13">
        <v>8.157383032218453E-5</v>
      </c>
      <c r="O1479" s="13">
        <f>IF(M1479="","",IF(M1479&gt;0,SUM($N$20:N1479)))</f>
        <v>0.97606259185844946</v>
      </c>
      <c r="P1479" s="8" t="e">
        <f>IF(M1479="","",IF(M1479&gt;0,IF(O1479&gt;#REF!,"STRIKE",IF(O1479&lt;#REF!,"GOOD"))))</f>
        <v>#REF!</v>
      </c>
      <c r="S1479" s="8">
        <f t="shared" si="66"/>
        <v>451</v>
      </c>
      <c r="T1479" t="s">
        <v>7390</v>
      </c>
      <c r="U1479" s="10">
        <v>136523.43</v>
      </c>
      <c r="V1479" s="8" t="e">
        <f t="shared" si="67"/>
        <v>#REF!</v>
      </c>
      <c r="W1479" t="str">
        <f t="shared" si="68"/>
        <v>STRIKE</v>
      </c>
    </row>
    <row r="1480" spans="12:23" x14ac:dyDescent="0.25">
      <c r="L1480" t="s">
        <v>8822</v>
      </c>
      <c r="M1480" s="10">
        <v>26467.919999999998</v>
      </c>
      <c r="N1480" s="13">
        <v>8.1403322017314337E-5</v>
      </c>
      <c r="O1480" s="13">
        <f>IF(M1480="","",IF(M1480&gt;0,SUM($N$20:N1480)))</f>
        <v>0.97614399518046679</v>
      </c>
      <c r="P1480" s="8" t="e">
        <f>IF(M1480="","",IF(M1480&gt;0,IF(O1480&gt;#REF!,"STRIKE",IF(O1480&lt;#REF!,"GOOD"))))</f>
        <v>#REF!</v>
      </c>
      <c r="S1480" s="8">
        <f t="shared" si="66"/>
        <v>450</v>
      </c>
      <c r="T1480" t="s">
        <v>9849</v>
      </c>
      <c r="U1480" s="10">
        <v>136573.67000000001</v>
      </c>
      <c r="V1480" s="8" t="e">
        <f t="shared" si="67"/>
        <v>#REF!</v>
      </c>
      <c r="W1480" t="str">
        <f t="shared" si="68"/>
        <v>STRIKE</v>
      </c>
    </row>
    <row r="1481" spans="12:23" x14ac:dyDescent="0.25">
      <c r="L1481" t="s">
        <v>8871</v>
      </c>
      <c r="M1481" s="10">
        <v>26341.34</v>
      </c>
      <c r="N1481" s="13">
        <v>8.101401932556706E-5</v>
      </c>
      <c r="O1481" s="13">
        <f>IF(M1481="","",IF(M1481&gt;0,SUM($N$20:N1481)))</f>
        <v>0.97622500919979238</v>
      </c>
      <c r="P1481" s="8" t="e">
        <f>IF(M1481="","",IF(M1481&gt;0,IF(O1481&gt;#REF!,"STRIKE",IF(O1481&lt;#REF!,"GOOD"))))</f>
        <v>#REF!</v>
      </c>
      <c r="S1481" s="8">
        <f t="shared" si="66"/>
        <v>449</v>
      </c>
      <c r="T1481" t="s">
        <v>8928</v>
      </c>
      <c r="U1481" s="10">
        <v>136840.79999999999</v>
      </c>
      <c r="V1481" s="8" t="e">
        <f t="shared" si="67"/>
        <v>#REF!</v>
      </c>
      <c r="W1481" t="str">
        <f t="shared" si="68"/>
        <v>STRIKE</v>
      </c>
    </row>
    <row r="1482" spans="12:23" x14ac:dyDescent="0.25">
      <c r="L1482" t="s">
        <v>6980</v>
      </c>
      <c r="M1482" s="10">
        <v>26240.12</v>
      </c>
      <c r="N1482" s="13">
        <v>8.0702712496220715E-5</v>
      </c>
      <c r="O1482" s="13">
        <f>IF(M1482="","",IF(M1482&gt;0,SUM($N$20:N1482)))</f>
        <v>0.97630571191228865</v>
      </c>
      <c r="P1482" s="8" t="e">
        <f>IF(M1482="","",IF(M1482&gt;0,IF(O1482&gt;#REF!,"STRIKE",IF(O1482&lt;#REF!,"GOOD"))))</f>
        <v>#REF!</v>
      </c>
      <c r="S1482" s="8">
        <f t="shared" si="66"/>
        <v>448</v>
      </c>
      <c r="T1482" t="s">
        <v>8344</v>
      </c>
      <c r="U1482" s="10">
        <v>136867.39000000001</v>
      </c>
      <c r="V1482" s="8" t="e">
        <f t="shared" si="67"/>
        <v>#REF!</v>
      </c>
      <c r="W1482" t="str">
        <f t="shared" si="68"/>
        <v>STRIKE</v>
      </c>
    </row>
    <row r="1483" spans="12:23" x14ac:dyDescent="0.25">
      <c r="L1483" t="s">
        <v>6411</v>
      </c>
      <c r="M1483" s="10">
        <v>26227.8</v>
      </c>
      <c r="N1483" s="13">
        <v>8.0664821761805114E-5</v>
      </c>
      <c r="O1483" s="13">
        <f>IF(M1483="","",IF(M1483&gt;0,SUM($N$20:N1483)))</f>
        <v>0.97638637673405049</v>
      </c>
      <c r="P1483" s="8" t="e">
        <f>IF(M1483="","",IF(M1483&gt;0,IF(O1483&gt;#REF!,"STRIKE",IF(O1483&lt;#REF!,"GOOD"))))</f>
        <v>#REF!</v>
      </c>
      <c r="S1483" s="8">
        <f t="shared" si="66"/>
        <v>447</v>
      </c>
      <c r="T1483" t="s">
        <v>6542</v>
      </c>
      <c r="U1483" s="10">
        <v>137076.03</v>
      </c>
      <c r="V1483" s="8" t="e">
        <f t="shared" si="67"/>
        <v>#REF!</v>
      </c>
      <c r="W1483" t="str">
        <f t="shared" si="68"/>
        <v>STRIKE</v>
      </c>
    </row>
    <row r="1484" spans="12:23" x14ac:dyDescent="0.25">
      <c r="L1484" t="s">
        <v>8806</v>
      </c>
      <c r="M1484" s="10">
        <v>26211.99</v>
      </c>
      <c r="N1484" s="13">
        <v>8.0616197369669519E-5</v>
      </c>
      <c r="O1484" s="13">
        <f>IF(M1484="","",IF(M1484&gt;0,SUM($N$20:N1484)))</f>
        <v>0.97646699293142014</v>
      </c>
      <c r="P1484" s="8" t="e">
        <f>IF(M1484="","",IF(M1484&gt;0,IF(O1484&gt;#REF!,"STRIKE",IF(O1484&lt;#REF!,"GOOD"))))</f>
        <v>#REF!</v>
      </c>
      <c r="S1484" s="8">
        <f t="shared" si="66"/>
        <v>446</v>
      </c>
      <c r="T1484" t="s">
        <v>7914</v>
      </c>
      <c r="U1484" s="10">
        <v>137711.6</v>
      </c>
      <c r="V1484" s="8" t="e">
        <f t="shared" si="67"/>
        <v>#REF!</v>
      </c>
      <c r="W1484" t="str">
        <f t="shared" si="68"/>
        <v>STRIKE</v>
      </c>
    </row>
    <row r="1485" spans="12:23" x14ac:dyDescent="0.25">
      <c r="L1485" t="s">
        <v>6317</v>
      </c>
      <c r="M1485" s="10">
        <v>26165.759999999998</v>
      </c>
      <c r="N1485" s="13">
        <v>8.0474014849212276E-5</v>
      </c>
      <c r="O1485" s="13">
        <f>IF(M1485="","",IF(M1485&gt;0,SUM($N$20:N1485)))</f>
        <v>0.97654746694626937</v>
      </c>
      <c r="P1485" s="8" t="e">
        <f>IF(M1485="","",IF(M1485&gt;0,IF(O1485&gt;#REF!,"STRIKE",IF(O1485&lt;#REF!,"GOOD"))))</f>
        <v>#REF!</v>
      </c>
      <c r="S1485" s="8">
        <f t="shared" si="66"/>
        <v>445</v>
      </c>
      <c r="T1485" t="s">
        <v>8167</v>
      </c>
      <c r="U1485" s="10">
        <v>137956.07999999999</v>
      </c>
      <c r="V1485" s="8" t="e">
        <f t="shared" si="67"/>
        <v>#REF!</v>
      </c>
      <c r="W1485" t="str">
        <f t="shared" si="68"/>
        <v>STRIKE</v>
      </c>
    </row>
    <row r="1486" spans="12:23" x14ac:dyDescent="0.25">
      <c r="L1486" t="s">
        <v>8895</v>
      </c>
      <c r="M1486" s="10">
        <v>26146.5</v>
      </c>
      <c r="N1486" s="13">
        <v>8.0414779821221669E-5</v>
      </c>
      <c r="O1486" s="13">
        <f>IF(M1486="","",IF(M1486&gt;0,SUM($N$20:N1486)))</f>
        <v>0.97662788172609061</v>
      </c>
      <c r="P1486" s="8" t="e">
        <f>IF(M1486="","",IF(M1486&gt;0,IF(O1486&gt;#REF!,"STRIKE",IF(O1486&lt;#REF!,"GOOD"))))</f>
        <v>#REF!</v>
      </c>
      <c r="S1486" s="8">
        <f t="shared" si="66"/>
        <v>444</v>
      </c>
      <c r="T1486" t="s">
        <v>6571</v>
      </c>
      <c r="U1486" s="10">
        <v>138184.45000000001</v>
      </c>
      <c r="V1486" s="8" t="e">
        <f t="shared" si="67"/>
        <v>#REF!</v>
      </c>
      <c r="W1486" t="str">
        <f t="shared" si="68"/>
        <v>STRIKE</v>
      </c>
    </row>
    <row r="1487" spans="12:23" x14ac:dyDescent="0.25">
      <c r="L1487" t="s">
        <v>8519</v>
      </c>
      <c r="M1487" s="10">
        <v>26144.47</v>
      </c>
      <c r="N1487" s="13">
        <v>8.0408536461573643E-5</v>
      </c>
      <c r="O1487" s="13">
        <f>IF(M1487="","",IF(M1487&gt;0,SUM($N$20:N1487)))</f>
        <v>0.97670829026255213</v>
      </c>
      <c r="P1487" s="8" t="e">
        <f>IF(M1487="","",IF(M1487&gt;0,IF(O1487&gt;#REF!,"STRIKE",IF(O1487&lt;#REF!,"GOOD"))))</f>
        <v>#REF!</v>
      </c>
      <c r="S1487" s="8">
        <f t="shared" si="66"/>
        <v>443</v>
      </c>
      <c r="T1487" t="s">
        <v>7047</v>
      </c>
      <c r="U1487" s="10">
        <v>138648</v>
      </c>
      <c r="V1487" s="8" t="e">
        <f t="shared" si="67"/>
        <v>#REF!</v>
      </c>
      <c r="W1487" t="str">
        <f t="shared" si="68"/>
        <v>STRIKE</v>
      </c>
    </row>
    <row r="1488" spans="12:23" x14ac:dyDescent="0.25">
      <c r="L1488" t="s">
        <v>10665</v>
      </c>
      <c r="M1488" s="10">
        <v>26086.98</v>
      </c>
      <c r="N1488" s="13">
        <v>8.0231723286122928E-5</v>
      </c>
      <c r="O1488" s="13">
        <f>IF(M1488="","",IF(M1488&gt;0,SUM($N$20:N1488)))</f>
        <v>0.97678852198583821</v>
      </c>
      <c r="P1488" s="8" t="e">
        <f>IF(M1488="","",IF(M1488&gt;0,IF(O1488&gt;#REF!,"STRIKE",IF(O1488&lt;#REF!,"GOOD"))))</f>
        <v>#REF!</v>
      </c>
      <c r="S1488" s="8">
        <f t="shared" si="66"/>
        <v>442</v>
      </c>
      <c r="T1488" t="s">
        <v>8165</v>
      </c>
      <c r="U1488" s="10">
        <v>139241.75</v>
      </c>
      <c r="V1488" s="8" t="e">
        <f t="shared" si="67"/>
        <v>#REF!</v>
      </c>
      <c r="W1488" t="str">
        <f t="shared" si="68"/>
        <v>STRIKE</v>
      </c>
    </row>
    <row r="1489" spans="12:23" x14ac:dyDescent="0.25">
      <c r="L1489" t="s">
        <v>9246</v>
      </c>
      <c r="M1489" s="10">
        <v>26028.6</v>
      </c>
      <c r="N1489" s="13">
        <v>8.0052172874176276E-5</v>
      </c>
      <c r="O1489" s="13">
        <f>IF(M1489="","",IF(M1489&gt;0,SUM($N$20:N1489)))</f>
        <v>0.97686857415871242</v>
      </c>
      <c r="P1489" s="8" t="e">
        <f>IF(M1489="","",IF(M1489&gt;0,IF(O1489&gt;#REF!,"STRIKE",IF(O1489&lt;#REF!,"GOOD"))))</f>
        <v>#REF!</v>
      </c>
      <c r="S1489" s="8">
        <f t="shared" si="66"/>
        <v>441</v>
      </c>
      <c r="T1489" t="s">
        <v>8699</v>
      </c>
      <c r="U1489" s="10">
        <v>139441.72</v>
      </c>
      <c r="V1489" s="8" t="e">
        <f t="shared" si="67"/>
        <v>#REF!</v>
      </c>
      <c r="W1489" t="str">
        <f t="shared" si="68"/>
        <v>STRIKE</v>
      </c>
    </row>
    <row r="1490" spans="12:23" x14ac:dyDescent="0.25">
      <c r="L1490" t="s">
        <v>8284</v>
      </c>
      <c r="M1490" s="10">
        <v>26023.439999999999</v>
      </c>
      <c r="N1490" s="13">
        <v>8.0036303053593116E-5</v>
      </c>
      <c r="O1490" s="13">
        <f>IF(M1490="","",IF(M1490&gt;0,SUM($N$20:N1490)))</f>
        <v>0.97694861046176606</v>
      </c>
      <c r="P1490" s="8" t="e">
        <f>IF(M1490="","",IF(M1490&gt;0,IF(O1490&gt;#REF!,"STRIKE",IF(O1490&lt;#REF!,"GOOD"))))</f>
        <v>#REF!</v>
      </c>
      <c r="S1490" s="8">
        <f t="shared" si="66"/>
        <v>440</v>
      </c>
      <c r="T1490" t="s">
        <v>8105</v>
      </c>
      <c r="U1490" s="10">
        <v>139673.28</v>
      </c>
      <c r="V1490" s="8" t="e">
        <f t="shared" si="67"/>
        <v>#REF!</v>
      </c>
      <c r="W1490" t="str">
        <f t="shared" si="68"/>
        <v>STRIKE</v>
      </c>
    </row>
    <row r="1491" spans="12:23" x14ac:dyDescent="0.25">
      <c r="L1491" t="s">
        <v>8397</v>
      </c>
      <c r="M1491" s="10">
        <v>26005.68</v>
      </c>
      <c r="N1491" s="13">
        <v>7.9981681345539469E-5</v>
      </c>
      <c r="O1491" s="13">
        <f>IF(M1491="","",IF(M1491&gt;0,SUM($N$20:N1491)))</f>
        <v>0.97702859214311155</v>
      </c>
      <c r="P1491" s="8" t="e">
        <f>IF(M1491="","",IF(M1491&gt;0,IF(O1491&gt;#REF!,"STRIKE",IF(O1491&lt;#REF!,"GOOD"))))</f>
        <v>#REF!</v>
      </c>
      <c r="S1491" s="8">
        <f t="shared" si="66"/>
        <v>439</v>
      </c>
      <c r="T1491" t="s">
        <v>7713</v>
      </c>
      <c r="U1491" s="10">
        <v>139906.45000000001</v>
      </c>
      <c r="V1491" s="8" t="e">
        <f t="shared" si="67"/>
        <v>#REF!</v>
      </c>
      <c r="W1491" t="str">
        <f t="shared" si="68"/>
        <v>STRIKE</v>
      </c>
    </row>
    <row r="1492" spans="12:23" x14ac:dyDescent="0.25">
      <c r="L1492" t="s">
        <v>7916</v>
      </c>
      <c r="M1492" s="10">
        <v>26004.3</v>
      </c>
      <c r="N1492" s="13">
        <v>7.9977437091197461E-5</v>
      </c>
      <c r="O1492" s="13">
        <f>IF(M1492="","",IF(M1492&gt;0,SUM($N$20:N1492)))</f>
        <v>0.97710856958020276</v>
      </c>
      <c r="P1492" s="8" t="e">
        <f>IF(M1492="","",IF(M1492&gt;0,IF(O1492&gt;#REF!,"STRIKE",IF(O1492&lt;#REF!,"GOOD"))))</f>
        <v>#REF!</v>
      </c>
      <c r="S1492" s="8">
        <f t="shared" ref="S1492:S1555" si="69">IFERROR(_xlfn.RANK.AVG(U1492,$U$20:$U$1048576),"")</f>
        <v>438</v>
      </c>
      <c r="T1492" t="s">
        <v>6496</v>
      </c>
      <c r="U1492" s="10">
        <v>140683.25</v>
      </c>
      <c r="V1492" s="8" t="e">
        <f t="shared" ref="V1492:V1555" si="70">IF(S1492="","",IF(S1492&lt;&gt;"",IF(S1492&gt;$T$16,"STRIKE",IF(S1492&lt;$T$16,"GOOD"))))</f>
        <v>#REF!</v>
      </c>
      <c r="W1492" t="str">
        <f t="shared" ref="W1492:W1555" si="71">IF(S1492="","",IF(S1492&lt;&gt;"",IF(U1492&lt;$U$16,"STRIKE",IF(U1492&gt;=$U$16,"GOOD"))))</f>
        <v>STRIKE</v>
      </c>
    </row>
    <row r="1493" spans="12:23" x14ac:dyDescent="0.25">
      <c r="L1493" t="s">
        <v>8555</v>
      </c>
      <c r="M1493" s="10">
        <v>25986</v>
      </c>
      <c r="N1493" s="13">
        <v>7.9921154587966501E-5</v>
      </c>
      <c r="O1493" s="13">
        <f>IF(M1493="","",IF(M1493&gt;0,SUM($N$20:N1493)))</f>
        <v>0.97718849073479075</v>
      </c>
      <c r="P1493" s="8" t="e">
        <f>IF(M1493="","",IF(M1493&gt;0,IF(O1493&gt;#REF!,"STRIKE",IF(O1493&lt;#REF!,"GOOD"))))</f>
        <v>#REF!</v>
      </c>
      <c r="S1493" s="8">
        <f t="shared" si="69"/>
        <v>437</v>
      </c>
      <c r="T1493" t="s">
        <v>8011</v>
      </c>
      <c r="U1493" s="10">
        <v>140942.67000000001</v>
      </c>
      <c r="V1493" s="8" t="e">
        <f t="shared" si="70"/>
        <v>#REF!</v>
      </c>
      <c r="W1493" t="str">
        <f t="shared" si="71"/>
        <v>STRIKE</v>
      </c>
    </row>
    <row r="1494" spans="12:23" x14ac:dyDescent="0.25">
      <c r="L1494" t="s">
        <v>7126</v>
      </c>
      <c r="M1494" s="10">
        <v>25930.799999999999</v>
      </c>
      <c r="N1494" s="13">
        <v>7.9751384414286213E-5</v>
      </c>
      <c r="O1494" s="13">
        <f>IF(M1494="","",IF(M1494&gt;0,SUM($N$20:N1494)))</f>
        <v>0.97726824211920504</v>
      </c>
      <c r="P1494" s="8" t="e">
        <f>IF(M1494="","",IF(M1494&gt;0,IF(O1494&gt;#REF!,"STRIKE",IF(O1494&lt;#REF!,"GOOD"))))</f>
        <v>#REF!</v>
      </c>
      <c r="S1494" s="8">
        <f t="shared" si="69"/>
        <v>436</v>
      </c>
      <c r="T1494" t="s">
        <v>6669</v>
      </c>
      <c r="U1494" s="10">
        <v>141479.62</v>
      </c>
      <c r="V1494" s="8" t="e">
        <f t="shared" si="70"/>
        <v>#REF!</v>
      </c>
      <c r="W1494" t="str">
        <f t="shared" si="71"/>
        <v>STRIKE</v>
      </c>
    </row>
    <row r="1495" spans="12:23" x14ac:dyDescent="0.25">
      <c r="L1495" t="s">
        <v>8794</v>
      </c>
      <c r="M1495" s="10">
        <v>25927.42</v>
      </c>
      <c r="N1495" s="13">
        <v>7.9740989066694925E-5</v>
      </c>
      <c r="O1495" s="13">
        <f>IF(M1495="","",IF(M1495&gt;0,SUM($N$20:N1495)))</f>
        <v>0.97734798310827176</v>
      </c>
      <c r="P1495" s="8" t="e">
        <f>IF(M1495="","",IF(M1495&gt;0,IF(O1495&gt;#REF!,"STRIKE",IF(O1495&lt;#REF!,"GOOD"))))</f>
        <v>#REF!</v>
      </c>
      <c r="S1495" s="8">
        <f t="shared" si="69"/>
        <v>435</v>
      </c>
      <c r="T1495" t="s">
        <v>9798</v>
      </c>
      <c r="U1495" s="10">
        <v>142302.79</v>
      </c>
      <c r="V1495" s="8" t="e">
        <f t="shared" si="70"/>
        <v>#REF!</v>
      </c>
      <c r="W1495" t="str">
        <f t="shared" si="71"/>
        <v>STRIKE</v>
      </c>
    </row>
    <row r="1496" spans="12:23" x14ac:dyDescent="0.25">
      <c r="L1496" t="s">
        <v>9425</v>
      </c>
      <c r="M1496" s="10">
        <v>25926.43</v>
      </c>
      <c r="N1496" s="13">
        <v>7.9737944275536533E-5</v>
      </c>
      <c r="O1496" s="13">
        <f>IF(M1496="","",IF(M1496&gt;0,SUM($N$20:N1496)))</f>
        <v>0.97742772105254727</v>
      </c>
      <c r="P1496" s="8" t="e">
        <f>IF(M1496="","",IF(M1496&gt;0,IF(O1496&gt;#REF!,"STRIKE",IF(O1496&lt;#REF!,"GOOD"))))</f>
        <v>#REF!</v>
      </c>
      <c r="S1496" s="8">
        <f t="shared" si="69"/>
        <v>434</v>
      </c>
      <c r="T1496" t="s">
        <v>8428</v>
      </c>
      <c r="U1496" s="10">
        <v>142612.71</v>
      </c>
      <c r="V1496" s="8" t="e">
        <f t="shared" si="70"/>
        <v>#REF!</v>
      </c>
      <c r="W1496" t="str">
        <f t="shared" si="71"/>
        <v>STRIKE</v>
      </c>
    </row>
    <row r="1497" spans="12:23" x14ac:dyDescent="0.25">
      <c r="L1497" t="s">
        <v>10372</v>
      </c>
      <c r="M1497" s="10">
        <v>25874.6</v>
      </c>
      <c r="N1497" s="13">
        <v>7.9578538693981298E-5</v>
      </c>
      <c r="O1497" s="13">
        <f>IF(M1497="","",IF(M1497&gt;0,SUM($N$20:N1497)))</f>
        <v>0.97750729959124127</v>
      </c>
      <c r="P1497" s="8" t="e">
        <f>IF(M1497="","",IF(M1497&gt;0,IF(O1497&gt;#REF!,"STRIKE",IF(O1497&lt;#REF!,"GOOD"))))</f>
        <v>#REF!</v>
      </c>
      <c r="S1497" s="8">
        <f t="shared" si="69"/>
        <v>433</v>
      </c>
      <c r="T1497" t="s">
        <v>7438</v>
      </c>
      <c r="U1497" s="10">
        <v>143155.20000000001</v>
      </c>
      <c r="V1497" s="8" t="e">
        <f t="shared" si="70"/>
        <v>#REF!</v>
      </c>
      <c r="W1497" t="str">
        <f t="shared" si="71"/>
        <v>STRIKE</v>
      </c>
    </row>
    <row r="1498" spans="12:23" x14ac:dyDescent="0.25">
      <c r="L1498" t="s">
        <v>7579</v>
      </c>
      <c r="M1498" s="10">
        <v>25850.16</v>
      </c>
      <c r="N1498" s="13">
        <v>7.9503372334475034E-5</v>
      </c>
      <c r="O1498" s="13">
        <f>IF(M1498="","",IF(M1498&gt;0,SUM($N$20:N1498)))</f>
        <v>0.9775868029635757</v>
      </c>
      <c r="P1498" s="8" t="e">
        <f>IF(M1498="","",IF(M1498&gt;0,IF(O1498&gt;#REF!,"STRIKE",IF(O1498&lt;#REF!,"GOOD"))))</f>
        <v>#REF!</v>
      </c>
      <c r="S1498" s="8">
        <f t="shared" si="69"/>
        <v>432</v>
      </c>
      <c r="T1498" t="s">
        <v>10612</v>
      </c>
      <c r="U1498" s="10">
        <v>143712.74</v>
      </c>
      <c r="V1498" s="8" t="e">
        <f t="shared" si="70"/>
        <v>#REF!</v>
      </c>
      <c r="W1498" t="str">
        <f t="shared" si="71"/>
        <v>STRIKE</v>
      </c>
    </row>
    <row r="1499" spans="12:23" x14ac:dyDescent="0.25">
      <c r="L1499" t="s">
        <v>6756</v>
      </c>
      <c r="M1499" s="10">
        <v>25768.27</v>
      </c>
      <c r="N1499" s="13">
        <v>7.9251515821383034E-5</v>
      </c>
      <c r="O1499" s="13">
        <f>IF(M1499="","",IF(M1499&gt;0,SUM($N$20:N1499)))</f>
        <v>0.97766605447939703</v>
      </c>
      <c r="P1499" s="8" t="e">
        <f>IF(M1499="","",IF(M1499&gt;0,IF(O1499&gt;#REF!,"STRIKE",IF(O1499&lt;#REF!,"GOOD"))))</f>
        <v>#REF!</v>
      </c>
      <c r="S1499" s="8">
        <f t="shared" si="69"/>
        <v>431</v>
      </c>
      <c r="T1499" t="s">
        <v>8015</v>
      </c>
      <c r="U1499" s="10">
        <v>145174.23000000001</v>
      </c>
      <c r="V1499" s="8" t="e">
        <f t="shared" si="70"/>
        <v>#REF!</v>
      </c>
      <c r="W1499" t="str">
        <f t="shared" si="71"/>
        <v>STRIKE</v>
      </c>
    </row>
    <row r="1500" spans="12:23" x14ac:dyDescent="0.25">
      <c r="L1500" t="s">
        <v>7930</v>
      </c>
      <c r="M1500" s="10">
        <v>25762.78</v>
      </c>
      <c r="N1500" s="13">
        <v>7.9234631070413747E-5</v>
      </c>
      <c r="O1500" s="13">
        <f>IF(M1500="","",IF(M1500&gt;0,SUM($N$20:N1500)))</f>
        <v>0.97774528911046743</v>
      </c>
      <c r="P1500" s="8" t="e">
        <f>IF(M1500="","",IF(M1500&gt;0,IF(O1500&gt;#REF!,"STRIKE",IF(O1500&lt;#REF!,"GOOD"))))</f>
        <v>#REF!</v>
      </c>
      <c r="S1500" s="8">
        <f t="shared" si="69"/>
        <v>430</v>
      </c>
      <c r="T1500" t="s">
        <v>7703</v>
      </c>
      <c r="U1500" s="10">
        <v>145541.34</v>
      </c>
      <c r="V1500" s="8" t="e">
        <f t="shared" si="70"/>
        <v>#REF!</v>
      </c>
      <c r="W1500" t="str">
        <f t="shared" si="71"/>
        <v>STRIKE</v>
      </c>
    </row>
    <row r="1501" spans="12:23" x14ac:dyDescent="0.25">
      <c r="L1501" t="s">
        <v>10320</v>
      </c>
      <c r="M1501" s="10">
        <v>25728</v>
      </c>
      <c r="N1501" s="13">
        <v>7.9127663558808666E-5</v>
      </c>
      <c r="O1501" s="13">
        <f>IF(M1501="","",IF(M1501&gt;0,SUM($N$20:N1501)))</f>
        <v>0.97782441677402621</v>
      </c>
      <c r="P1501" s="8" t="e">
        <f>IF(M1501="","",IF(M1501&gt;0,IF(O1501&gt;#REF!,"STRIKE",IF(O1501&lt;#REF!,"GOOD"))))</f>
        <v>#REF!</v>
      </c>
      <c r="S1501" s="8">
        <f t="shared" si="69"/>
        <v>429</v>
      </c>
      <c r="T1501" t="s">
        <v>9841</v>
      </c>
      <c r="U1501" s="10">
        <v>145936</v>
      </c>
      <c r="V1501" s="8" t="e">
        <f t="shared" si="70"/>
        <v>#REF!</v>
      </c>
      <c r="W1501" t="str">
        <f t="shared" si="71"/>
        <v>STRIKE</v>
      </c>
    </row>
    <row r="1502" spans="12:23" x14ac:dyDescent="0.25">
      <c r="L1502" t="s">
        <v>10414</v>
      </c>
      <c r="M1502" s="10">
        <v>25727.759999999998</v>
      </c>
      <c r="N1502" s="13">
        <v>7.9126925427618747E-5</v>
      </c>
      <c r="O1502" s="13">
        <f>IF(M1502="","",IF(M1502&gt;0,SUM($N$20:N1502)))</f>
        <v>0.97790354369945387</v>
      </c>
      <c r="P1502" s="8" t="e">
        <f>IF(M1502="","",IF(M1502&gt;0,IF(O1502&gt;#REF!,"STRIKE",IF(O1502&lt;#REF!,"GOOD"))))</f>
        <v>#REF!</v>
      </c>
      <c r="S1502" s="8">
        <f t="shared" si="69"/>
        <v>428</v>
      </c>
      <c r="T1502" t="s">
        <v>9853</v>
      </c>
      <c r="U1502" s="10">
        <v>146112.79</v>
      </c>
      <c r="V1502" s="8" t="e">
        <f t="shared" si="70"/>
        <v>#REF!</v>
      </c>
      <c r="W1502" t="str">
        <f t="shared" si="71"/>
        <v>STRIKE</v>
      </c>
    </row>
    <row r="1503" spans="12:23" x14ac:dyDescent="0.25">
      <c r="L1503" t="s">
        <v>7190</v>
      </c>
      <c r="M1503" s="10">
        <v>25726.57</v>
      </c>
      <c r="N1503" s="13">
        <v>7.912326552713543E-5</v>
      </c>
      <c r="O1503" s="13">
        <f>IF(M1503="","",IF(M1503&gt;0,SUM($N$20:N1503)))</f>
        <v>0.97798266696498104</v>
      </c>
      <c r="P1503" s="8" t="e">
        <f>IF(M1503="","",IF(M1503&gt;0,IF(O1503&gt;#REF!,"STRIKE",IF(O1503&lt;#REF!,"GOOD"))))</f>
        <v>#REF!</v>
      </c>
      <c r="S1503" s="8">
        <f t="shared" si="69"/>
        <v>427</v>
      </c>
      <c r="T1503" t="s">
        <v>9475</v>
      </c>
      <c r="U1503" s="10">
        <v>146763.6</v>
      </c>
      <c r="V1503" s="8" t="e">
        <f t="shared" si="70"/>
        <v>#REF!</v>
      </c>
      <c r="W1503" t="str">
        <f t="shared" si="71"/>
        <v>STRIKE</v>
      </c>
    </row>
    <row r="1504" spans="12:23" x14ac:dyDescent="0.25">
      <c r="L1504" t="s">
        <v>7787</v>
      </c>
      <c r="M1504" s="10">
        <v>25680.9</v>
      </c>
      <c r="N1504" s="13">
        <v>7.8982805312787996E-5</v>
      </c>
      <c r="O1504" s="13">
        <f>IF(M1504="","",IF(M1504&gt;0,SUM($N$20:N1504)))</f>
        <v>0.97806164977029386</v>
      </c>
      <c r="P1504" s="8" t="e">
        <f>IF(M1504="","",IF(M1504&gt;0,IF(O1504&gt;#REF!,"STRIKE",IF(O1504&lt;#REF!,"GOOD"))))</f>
        <v>#REF!</v>
      </c>
      <c r="S1504" s="8">
        <f t="shared" si="69"/>
        <v>426</v>
      </c>
      <c r="T1504" t="s">
        <v>7538</v>
      </c>
      <c r="U1504" s="10">
        <v>147038.94</v>
      </c>
      <c r="V1504" s="8" t="e">
        <f t="shared" si="70"/>
        <v>#REF!</v>
      </c>
      <c r="W1504" t="str">
        <f t="shared" si="71"/>
        <v>STRIKE</v>
      </c>
    </row>
    <row r="1505" spans="12:23" x14ac:dyDescent="0.25">
      <c r="L1505" t="s">
        <v>8652</v>
      </c>
      <c r="M1505" s="10">
        <v>25669</v>
      </c>
      <c r="N1505" s="13">
        <v>7.8946206307954755E-5</v>
      </c>
      <c r="O1505" s="13">
        <f>IF(M1505="","",IF(M1505&gt;0,SUM($N$20:N1505)))</f>
        <v>0.97814059597660186</v>
      </c>
      <c r="P1505" s="8" t="e">
        <f>IF(M1505="","",IF(M1505&gt;0,IF(O1505&gt;#REF!,"STRIKE",IF(O1505&lt;#REF!,"GOOD"))))</f>
        <v>#REF!</v>
      </c>
      <c r="S1505" s="8">
        <f t="shared" si="69"/>
        <v>425</v>
      </c>
      <c r="T1505" t="s">
        <v>10637</v>
      </c>
      <c r="U1505" s="10">
        <v>147214.65</v>
      </c>
      <c r="V1505" s="8" t="e">
        <f t="shared" si="70"/>
        <v>#REF!</v>
      </c>
      <c r="W1505" t="str">
        <f t="shared" si="71"/>
        <v>STRIKE</v>
      </c>
    </row>
    <row r="1506" spans="12:23" x14ac:dyDescent="0.25">
      <c r="L1506" t="s">
        <v>6864</v>
      </c>
      <c r="M1506" s="10">
        <v>25652.880000000001</v>
      </c>
      <c r="N1506" s="13">
        <v>7.8896628496365518E-5</v>
      </c>
      <c r="O1506" s="13">
        <f>IF(M1506="","",IF(M1506&gt;0,SUM($N$20:N1506)))</f>
        <v>0.97821949260509822</v>
      </c>
      <c r="P1506" s="8" t="e">
        <f>IF(M1506="","",IF(M1506&gt;0,IF(O1506&gt;#REF!,"STRIKE",IF(O1506&lt;#REF!,"GOOD"))))</f>
        <v>#REF!</v>
      </c>
      <c r="S1506" s="8">
        <f t="shared" si="69"/>
        <v>424</v>
      </c>
      <c r="T1506" t="s">
        <v>8737</v>
      </c>
      <c r="U1506" s="10">
        <v>147863.32</v>
      </c>
      <c r="V1506" s="8" t="e">
        <f t="shared" si="70"/>
        <v>#REF!</v>
      </c>
      <c r="W1506" t="str">
        <f t="shared" si="71"/>
        <v>STRIKE</v>
      </c>
    </row>
    <row r="1507" spans="12:23" x14ac:dyDescent="0.25">
      <c r="L1507" t="s">
        <v>7854</v>
      </c>
      <c r="M1507" s="10">
        <v>25634.880000000001</v>
      </c>
      <c r="N1507" s="13">
        <v>7.8841268657121939E-5</v>
      </c>
      <c r="O1507" s="13">
        <f>IF(M1507="","",IF(M1507&gt;0,SUM($N$20:N1507)))</f>
        <v>0.97829833387375531</v>
      </c>
      <c r="P1507" s="8" t="e">
        <f>IF(M1507="","",IF(M1507&gt;0,IF(O1507&gt;#REF!,"STRIKE",IF(O1507&lt;#REF!,"GOOD"))))</f>
        <v>#REF!</v>
      </c>
      <c r="S1507" s="8">
        <f t="shared" si="69"/>
        <v>423</v>
      </c>
      <c r="T1507" t="s">
        <v>9225</v>
      </c>
      <c r="U1507" s="10">
        <v>148312.68</v>
      </c>
      <c r="V1507" s="8" t="e">
        <f t="shared" si="70"/>
        <v>#REF!</v>
      </c>
      <c r="W1507" t="str">
        <f t="shared" si="71"/>
        <v>STRIKE</v>
      </c>
    </row>
    <row r="1508" spans="12:23" x14ac:dyDescent="0.25">
      <c r="L1508" t="s">
        <v>7530</v>
      </c>
      <c r="M1508" s="10">
        <v>25612.05</v>
      </c>
      <c r="N1508" s="13">
        <v>7.877105392768134E-5</v>
      </c>
      <c r="O1508" s="13">
        <f>IF(M1508="","",IF(M1508&gt;0,SUM($N$20:N1508)))</f>
        <v>0.97837710492768304</v>
      </c>
      <c r="P1508" s="8" t="e">
        <f>IF(M1508="","",IF(M1508&gt;0,IF(O1508&gt;#REF!,"STRIKE",IF(O1508&lt;#REF!,"GOOD"))))</f>
        <v>#REF!</v>
      </c>
      <c r="S1508" s="8">
        <f t="shared" si="69"/>
        <v>422</v>
      </c>
      <c r="T1508" t="s">
        <v>7432</v>
      </c>
      <c r="U1508" s="10">
        <v>148794.6</v>
      </c>
      <c r="V1508" s="8" t="e">
        <f t="shared" si="70"/>
        <v>#REF!</v>
      </c>
      <c r="W1508" t="str">
        <f t="shared" si="71"/>
        <v>STRIKE</v>
      </c>
    </row>
    <row r="1509" spans="12:23" x14ac:dyDescent="0.25">
      <c r="L1509" t="s">
        <v>7557</v>
      </c>
      <c r="M1509" s="10">
        <v>25543.26</v>
      </c>
      <c r="N1509" s="13">
        <v>7.855948707537216E-5</v>
      </c>
      <c r="O1509" s="13">
        <f>IF(M1509="","",IF(M1509&gt;0,SUM($N$20:N1509)))</f>
        <v>0.9784556644147584</v>
      </c>
      <c r="P1509" s="8" t="e">
        <f>IF(M1509="","",IF(M1509&gt;0,IF(O1509&gt;#REF!,"STRIKE",IF(O1509&lt;#REF!,"GOOD"))))</f>
        <v>#REF!</v>
      </c>
      <c r="S1509" s="8">
        <f t="shared" si="69"/>
        <v>421</v>
      </c>
      <c r="T1509" t="s">
        <v>7886</v>
      </c>
      <c r="U1509" s="10">
        <v>149312.07</v>
      </c>
      <c r="V1509" s="8" t="e">
        <f t="shared" si="70"/>
        <v>#REF!</v>
      </c>
      <c r="W1509" t="str">
        <f t="shared" si="71"/>
        <v>STRIKE</v>
      </c>
    </row>
    <row r="1510" spans="12:23" x14ac:dyDescent="0.25">
      <c r="L1510" t="s">
        <v>8786</v>
      </c>
      <c r="M1510" s="10">
        <v>25370.52</v>
      </c>
      <c r="N1510" s="13">
        <v>7.8028217151431377E-5</v>
      </c>
      <c r="O1510" s="13">
        <f>IF(M1510="","",IF(M1510&gt;0,SUM($N$20:N1510)))</f>
        <v>0.97853369263190981</v>
      </c>
      <c r="P1510" s="8" t="e">
        <f>IF(M1510="","",IF(M1510&gt;0,IF(O1510&gt;#REF!,"STRIKE",IF(O1510&lt;#REF!,"GOOD"))))</f>
        <v>#REF!</v>
      </c>
      <c r="S1510" s="8">
        <f t="shared" si="69"/>
        <v>420</v>
      </c>
      <c r="T1510" t="s">
        <v>7445</v>
      </c>
      <c r="U1510" s="10">
        <v>149521.79999999999</v>
      </c>
      <c r="V1510" s="8" t="e">
        <f t="shared" si="70"/>
        <v>#REF!</v>
      </c>
      <c r="W1510" t="str">
        <f t="shared" si="71"/>
        <v>STRIKE</v>
      </c>
    </row>
    <row r="1511" spans="12:23" x14ac:dyDescent="0.25">
      <c r="L1511" t="s">
        <v>6579</v>
      </c>
      <c r="M1511" s="10">
        <v>25357.02</v>
      </c>
      <c r="N1511" s="13">
        <v>7.7986697271998707E-5</v>
      </c>
      <c r="O1511" s="13">
        <f>IF(M1511="","",IF(M1511&gt;0,SUM($N$20:N1511)))</f>
        <v>0.97861167932918181</v>
      </c>
      <c r="P1511" s="8" t="e">
        <f>IF(M1511="","",IF(M1511&gt;0,IF(O1511&gt;#REF!,"STRIKE",IF(O1511&lt;#REF!,"GOOD"))))</f>
        <v>#REF!</v>
      </c>
      <c r="S1511" s="8">
        <f t="shared" si="69"/>
        <v>419</v>
      </c>
      <c r="T1511" t="s">
        <v>7370</v>
      </c>
      <c r="U1511" s="10">
        <v>149553.29999999999</v>
      </c>
      <c r="V1511" s="8" t="e">
        <f t="shared" si="70"/>
        <v>#REF!</v>
      </c>
      <c r="W1511" t="str">
        <f t="shared" si="71"/>
        <v>STRIKE</v>
      </c>
    </row>
    <row r="1512" spans="12:23" x14ac:dyDescent="0.25">
      <c r="L1512" t="s">
        <v>7682</v>
      </c>
      <c r="M1512" s="10">
        <v>25350.6</v>
      </c>
      <c r="N1512" s="13">
        <v>7.7966952262668491E-5</v>
      </c>
      <c r="O1512" s="13">
        <f>IF(M1512="","",IF(M1512&gt;0,SUM($N$20:N1512)))</f>
        <v>0.9786896462814445</v>
      </c>
      <c r="P1512" s="8" t="e">
        <f>IF(M1512="","",IF(M1512&gt;0,IF(O1512&gt;#REF!,"STRIKE",IF(O1512&lt;#REF!,"GOOD"))))</f>
        <v>#REF!</v>
      </c>
      <c r="S1512" s="8">
        <f t="shared" si="69"/>
        <v>418</v>
      </c>
      <c r="T1512" t="s">
        <v>8294</v>
      </c>
      <c r="U1512" s="10">
        <v>149576.82999999999</v>
      </c>
      <c r="V1512" s="8" t="e">
        <f t="shared" si="70"/>
        <v>#REF!</v>
      </c>
      <c r="W1512" t="str">
        <f t="shared" si="71"/>
        <v>STRIKE</v>
      </c>
    </row>
    <row r="1513" spans="12:23" x14ac:dyDescent="0.25">
      <c r="L1513" t="s">
        <v>6354</v>
      </c>
      <c r="M1513" s="10">
        <v>25337.67</v>
      </c>
      <c r="N1513" s="13">
        <v>7.7927185444811865E-5</v>
      </c>
      <c r="O1513" s="13">
        <f>IF(M1513="","",IF(M1513&gt;0,SUM($N$20:N1513)))</f>
        <v>0.97876757346688936</v>
      </c>
      <c r="P1513" s="8" t="e">
        <f>IF(M1513="","",IF(M1513&gt;0,IF(O1513&gt;#REF!,"STRIKE",IF(O1513&lt;#REF!,"GOOD"))))</f>
        <v>#REF!</v>
      </c>
      <c r="S1513" s="8">
        <f t="shared" si="69"/>
        <v>417</v>
      </c>
      <c r="T1513" t="s">
        <v>7583</v>
      </c>
      <c r="U1513" s="10">
        <v>149924.54</v>
      </c>
      <c r="V1513" s="8" t="e">
        <f t="shared" si="70"/>
        <v>#REF!</v>
      </c>
      <c r="W1513" t="str">
        <f t="shared" si="71"/>
        <v>STRIKE</v>
      </c>
    </row>
    <row r="1514" spans="12:23" x14ac:dyDescent="0.25">
      <c r="L1514" t="s">
        <v>9880</v>
      </c>
      <c r="M1514" s="10">
        <v>25331.759999999998</v>
      </c>
      <c r="N1514" s="13">
        <v>7.7909008964260218E-5</v>
      </c>
      <c r="O1514" s="13">
        <f>IF(M1514="","",IF(M1514&gt;0,SUM($N$20:N1514)))</f>
        <v>0.97884548247585357</v>
      </c>
      <c r="P1514" s="8" t="e">
        <f>IF(M1514="","",IF(M1514&gt;0,IF(O1514&gt;#REF!,"STRIKE",IF(O1514&lt;#REF!,"GOOD"))))</f>
        <v>#REF!</v>
      </c>
      <c r="S1514" s="8">
        <f t="shared" si="69"/>
        <v>416</v>
      </c>
      <c r="T1514" t="s">
        <v>7296</v>
      </c>
      <c r="U1514" s="10">
        <v>149930.12</v>
      </c>
      <c r="V1514" s="8" t="e">
        <f t="shared" si="70"/>
        <v>#REF!</v>
      </c>
      <c r="W1514" t="str">
        <f t="shared" si="71"/>
        <v>STRIKE</v>
      </c>
    </row>
    <row r="1515" spans="12:23" x14ac:dyDescent="0.25">
      <c r="L1515" t="s">
        <v>10527</v>
      </c>
      <c r="M1515" s="10">
        <v>25317.599999999999</v>
      </c>
      <c r="N1515" s="13">
        <v>7.7865459224055281E-5</v>
      </c>
      <c r="O1515" s="13">
        <f>IF(M1515="","",IF(M1515&gt;0,SUM($N$20:N1515)))</f>
        <v>0.97892334793507763</v>
      </c>
      <c r="P1515" s="8" t="e">
        <f>IF(M1515="","",IF(M1515&gt;0,IF(O1515&gt;#REF!,"STRIKE",IF(O1515&lt;#REF!,"GOOD"))))</f>
        <v>#REF!</v>
      </c>
      <c r="S1515" s="8">
        <f t="shared" si="69"/>
        <v>415</v>
      </c>
      <c r="T1515" t="s">
        <v>6449</v>
      </c>
      <c r="U1515" s="10">
        <v>151262.32</v>
      </c>
      <c r="V1515" s="8" t="e">
        <f t="shared" si="70"/>
        <v>#REF!</v>
      </c>
      <c r="W1515" t="str">
        <f t="shared" si="71"/>
        <v>STRIKE</v>
      </c>
    </row>
    <row r="1516" spans="12:23" x14ac:dyDescent="0.25">
      <c r="L1516" t="s">
        <v>8932</v>
      </c>
      <c r="M1516" s="10">
        <v>25311.43</v>
      </c>
      <c r="N1516" s="13">
        <v>7.7846483101381246E-5</v>
      </c>
      <c r="O1516" s="13">
        <f>IF(M1516="","",IF(M1516&gt;0,SUM($N$20:N1516)))</f>
        <v>0.97900119441817901</v>
      </c>
      <c r="P1516" s="8" t="e">
        <f>IF(M1516="","",IF(M1516&gt;0,IF(O1516&gt;#REF!,"STRIKE",IF(O1516&lt;#REF!,"GOOD"))))</f>
        <v>#REF!</v>
      </c>
      <c r="S1516" s="8">
        <f t="shared" si="69"/>
        <v>414</v>
      </c>
      <c r="T1516" t="s">
        <v>8782</v>
      </c>
      <c r="U1516" s="10">
        <v>151604.29</v>
      </c>
      <c r="V1516" s="8" t="e">
        <f t="shared" si="70"/>
        <v>#REF!</v>
      </c>
      <c r="W1516" t="str">
        <f t="shared" si="71"/>
        <v>STRIKE</v>
      </c>
    </row>
    <row r="1517" spans="12:23" x14ac:dyDescent="0.25">
      <c r="L1517" t="s">
        <v>7856</v>
      </c>
      <c r="M1517" s="10">
        <v>25296.12</v>
      </c>
      <c r="N1517" s="13">
        <v>7.7799396482557958E-5</v>
      </c>
      <c r="O1517" s="13">
        <f>IF(M1517="","",IF(M1517&gt;0,SUM($N$20:N1517)))</f>
        <v>0.97907899381466157</v>
      </c>
      <c r="P1517" s="8" t="e">
        <f>IF(M1517="","",IF(M1517&gt;0,IF(O1517&gt;#REF!,"STRIKE",IF(O1517&lt;#REF!,"GOOD"))))</f>
        <v>#REF!</v>
      </c>
      <c r="S1517" s="8">
        <f t="shared" si="69"/>
        <v>413</v>
      </c>
      <c r="T1517" t="s">
        <v>7902</v>
      </c>
      <c r="U1517" s="10">
        <v>152439.84</v>
      </c>
      <c r="V1517" s="8" t="e">
        <f t="shared" si="70"/>
        <v>#REF!</v>
      </c>
      <c r="W1517" t="str">
        <f t="shared" si="71"/>
        <v>STRIKE</v>
      </c>
    </row>
    <row r="1518" spans="12:23" x14ac:dyDescent="0.25">
      <c r="L1518" t="s">
        <v>6633</v>
      </c>
      <c r="M1518" s="10">
        <v>25170.32</v>
      </c>
      <c r="N1518" s="13">
        <v>7.74124927171779E-5</v>
      </c>
      <c r="O1518" s="13">
        <f>IF(M1518="","",IF(M1518&gt;0,SUM($N$20:N1518)))</f>
        <v>0.97915640630737877</v>
      </c>
      <c r="P1518" s="8" t="e">
        <f>IF(M1518="","",IF(M1518&gt;0,IF(O1518&gt;#REF!,"STRIKE",IF(O1518&lt;#REF!,"GOOD"))))</f>
        <v>#REF!</v>
      </c>
      <c r="S1518" s="8">
        <f t="shared" si="69"/>
        <v>412</v>
      </c>
      <c r="T1518" t="s">
        <v>6334</v>
      </c>
      <c r="U1518" s="10">
        <v>152531.03</v>
      </c>
      <c r="V1518" s="8" t="e">
        <f t="shared" si="70"/>
        <v>#REF!</v>
      </c>
      <c r="W1518" t="str">
        <f t="shared" si="71"/>
        <v>STRIKE</v>
      </c>
    </row>
    <row r="1519" spans="12:23" x14ac:dyDescent="0.25">
      <c r="L1519" t="s">
        <v>7200</v>
      </c>
      <c r="M1519" s="10">
        <v>25167.64</v>
      </c>
      <c r="N1519" s="13">
        <v>7.7404250252223857E-5</v>
      </c>
      <c r="O1519" s="13">
        <f>IF(M1519="","",IF(M1519&gt;0,SUM($N$20:N1519)))</f>
        <v>0.97923381055763103</v>
      </c>
      <c r="P1519" s="8" t="e">
        <f>IF(M1519="","",IF(M1519&gt;0,IF(O1519&gt;#REF!,"STRIKE",IF(O1519&lt;#REF!,"GOOD"))))</f>
        <v>#REF!</v>
      </c>
      <c r="S1519" s="8">
        <f t="shared" si="69"/>
        <v>411</v>
      </c>
      <c r="T1519" t="s">
        <v>7142</v>
      </c>
      <c r="U1519" s="10">
        <v>152769.56</v>
      </c>
      <c r="V1519" s="8" t="e">
        <f t="shared" si="70"/>
        <v>#REF!</v>
      </c>
      <c r="W1519" t="str">
        <f t="shared" si="71"/>
        <v>STRIKE</v>
      </c>
    </row>
    <row r="1520" spans="12:23" x14ac:dyDescent="0.25">
      <c r="L1520" t="s">
        <v>6836</v>
      </c>
      <c r="M1520" s="10">
        <v>25138.61</v>
      </c>
      <c r="N1520" s="13">
        <v>7.7314967133710477E-5</v>
      </c>
      <c r="O1520" s="13">
        <f>IF(M1520="","",IF(M1520&gt;0,SUM($N$20:N1520)))</f>
        <v>0.97931112552476474</v>
      </c>
      <c r="P1520" s="8" t="e">
        <f>IF(M1520="","",IF(M1520&gt;0,IF(O1520&gt;#REF!,"STRIKE",IF(O1520&lt;#REF!,"GOOD"))))</f>
        <v>#REF!</v>
      </c>
      <c r="S1520" s="8">
        <f t="shared" si="69"/>
        <v>410</v>
      </c>
      <c r="T1520" t="s">
        <v>7882</v>
      </c>
      <c r="U1520" s="10">
        <v>154476.57</v>
      </c>
      <c r="V1520" s="8" t="e">
        <f t="shared" si="70"/>
        <v>#REF!</v>
      </c>
      <c r="W1520" t="str">
        <f t="shared" si="71"/>
        <v>STRIKE</v>
      </c>
    </row>
    <row r="1521" spans="12:23" x14ac:dyDescent="0.25">
      <c r="L1521" t="s">
        <v>9539</v>
      </c>
      <c r="M1521" s="10">
        <v>25049.040000000001</v>
      </c>
      <c r="N1521" s="13">
        <v>7.7039490422541233E-5</v>
      </c>
      <c r="O1521" s="13">
        <f>IF(M1521="","",IF(M1521&gt;0,SUM($N$20:N1521)))</f>
        <v>0.97938816501518733</v>
      </c>
      <c r="P1521" s="8" t="e">
        <f>IF(M1521="","",IF(M1521&gt;0,IF(O1521&gt;#REF!,"STRIKE",IF(O1521&lt;#REF!,"GOOD"))))</f>
        <v>#REF!</v>
      </c>
      <c r="S1521" s="8">
        <f t="shared" si="69"/>
        <v>409</v>
      </c>
      <c r="T1521" t="s">
        <v>6538</v>
      </c>
      <c r="U1521" s="10">
        <v>154508.59</v>
      </c>
      <c r="V1521" s="8" t="e">
        <f t="shared" si="70"/>
        <v>#REF!</v>
      </c>
      <c r="W1521" t="str">
        <f t="shared" si="71"/>
        <v>STRIKE</v>
      </c>
    </row>
    <row r="1522" spans="12:23" x14ac:dyDescent="0.25">
      <c r="L1522" t="s">
        <v>7402</v>
      </c>
      <c r="M1522" s="10">
        <v>25000.2</v>
      </c>
      <c r="N1522" s="13">
        <v>7.6889280725393684E-5</v>
      </c>
      <c r="O1522" s="13">
        <f>IF(M1522="","",IF(M1522&gt;0,SUM($N$20:N1522)))</f>
        <v>0.97946505429591268</v>
      </c>
      <c r="P1522" s="8" t="e">
        <f>IF(M1522="","",IF(M1522&gt;0,IF(O1522&gt;#REF!,"STRIKE",IF(O1522&lt;#REF!,"GOOD"))))</f>
        <v>#REF!</v>
      </c>
      <c r="S1522" s="8">
        <f t="shared" si="69"/>
        <v>408</v>
      </c>
      <c r="T1522" t="s">
        <v>8063</v>
      </c>
      <c r="U1522" s="10">
        <v>154950.68</v>
      </c>
      <c r="V1522" s="8" t="e">
        <f t="shared" si="70"/>
        <v>#REF!</v>
      </c>
      <c r="W1522" t="str">
        <f t="shared" si="71"/>
        <v>STRIKE</v>
      </c>
    </row>
    <row r="1523" spans="12:23" x14ac:dyDescent="0.25">
      <c r="L1523" t="s">
        <v>7577</v>
      </c>
      <c r="M1523" s="10">
        <v>24986.1</v>
      </c>
      <c r="N1523" s="13">
        <v>7.6845915517986211E-5</v>
      </c>
      <c r="O1523" s="13">
        <f>IF(M1523="","",IF(M1523&gt;0,SUM($N$20:N1523)))</f>
        <v>0.97954190021143062</v>
      </c>
      <c r="P1523" s="8" t="e">
        <f>IF(M1523="","",IF(M1523&gt;0,IF(O1523&gt;#REF!,"STRIKE",IF(O1523&lt;#REF!,"GOOD"))))</f>
        <v>#REF!</v>
      </c>
      <c r="S1523" s="8">
        <f t="shared" si="69"/>
        <v>407</v>
      </c>
      <c r="T1523" t="s">
        <v>8434</v>
      </c>
      <c r="U1523" s="10">
        <v>155217.92000000001</v>
      </c>
      <c r="V1523" s="8" t="e">
        <f t="shared" si="70"/>
        <v>#REF!</v>
      </c>
      <c r="W1523" t="str">
        <f t="shared" si="71"/>
        <v>STRIKE</v>
      </c>
    </row>
    <row r="1524" spans="12:23" x14ac:dyDescent="0.25">
      <c r="L1524" t="s">
        <v>9783</v>
      </c>
      <c r="M1524" s="10">
        <v>24980.48</v>
      </c>
      <c r="N1524" s="13">
        <v>7.6828630945955723E-5</v>
      </c>
      <c r="O1524" s="13">
        <f>IF(M1524="","",IF(M1524&gt;0,SUM($N$20:N1524)))</f>
        <v>0.97961872884237655</v>
      </c>
      <c r="P1524" s="8" t="e">
        <f>IF(M1524="","",IF(M1524&gt;0,IF(O1524&gt;#REF!,"STRIKE",IF(O1524&lt;#REF!,"GOOD"))))</f>
        <v>#REF!</v>
      </c>
      <c r="S1524" s="8">
        <f t="shared" si="69"/>
        <v>406</v>
      </c>
      <c r="T1524" t="s">
        <v>6699</v>
      </c>
      <c r="U1524" s="10">
        <v>155443.20000000001</v>
      </c>
      <c r="V1524" s="8" t="e">
        <f t="shared" si="70"/>
        <v>#REF!</v>
      </c>
      <c r="W1524" t="str">
        <f t="shared" si="71"/>
        <v>STRIKE</v>
      </c>
    </row>
    <row r="1525" spans="12:23" x14ac:dyDescent="0.25">
      <c r="L1525" t="s">
        <v>9407</v>
      </c>
      <c r="M1525" s="10">
        <v>24964.799999999999</v>
      </c>
      <c r="N1525" s="13">
        <v>7.6780406374881316E-5</v>
      </c>
      <c r="O1525" s="13">
        <f>IF(M1525="","",IF(M1525&gt;0,SUM($N$20:N1525)))</f>
        <v>0.97969550924875148</v>
      </c>
      <c r="P1525" s="8" t="e">
        <f>IF(M1525="","",IF(M1525&gt;0,IF(O1525&gt;#REF!,"STRIKE",IF(O1525&lt;#REF!,"GOOD"))))</f>
        <v>#REF!</v>
      </c>
      <c r="S1525" s="8">
        <f t="shared" si="69"/>
        <v>405</v>
      </c>
      <c r="T1525" t="s">
        <v>10058</v>
      </c>
      <c r="U1525" s="10">
        <v>155736</v>
      </c>
      <c r="V1525" s="8" t="e">
        <f t="shared" si="70"/>
        <v>#REF!</v>
      </c>
      <c r="W1525" t="str">
        <f t="shared" si="71"/>
        <v>STRIKE</v>
      </c>
    </row>
    <row r="1526" spans="12:23" x14ac:dyDescent="0.25">
      <c r="L1526" t="s">
        <v>8563</v>
      </c>
      <c r="M1526" s="10">
        <v>24942.42</v>
      </c>
      <c r="N1526" s="13">
        <v>7.6711575641421809E-5</v>
      </c>
      <c r="O1526" s="13">
        <f>IF(M1526="","",IF(M1526&gt;0,SUM($N$20:N1526)))</f>
        <v>0.97977222082439286</v>
      </c>
      <c r="P1526" s="8" t="e">
        <f>IF(M1526="","",IF(M1526&gt;0,IF(O1526&gt;#REF!,"STRIKE",IF(O1526&lt;#REF!,"GOOD"))))</f>
        <v>#REF!</v>
      </c>
      <c r="S1526" s="8">
        <f t="shared" si="69"/>
        <v>404</v>
      </c>
      <c r="T1526" t="s">
        <v>10456</v>
      </c>
      <c r="U1526" s="10">
        <v>155869.25</v>
      </c>
      <c r="V1526" s="8" t="e">
        <f t="shared" si="70"/>
        <v>#REF!</v>
      </c>
      <c r="W1526" t="str">
        <f t="shared" si="71"/>
        <v>STRIKE</v>
      </c>
    </row>
    <row r="1527" spans="12:23" x14ac:dyDescent="0.25">
      <c r="L1527" t="s">
        <v>10449</v>
      </c>
      <c r="M1527" s="10">
        <v>24871.200000000001</v>
      </c>
      <c r="N1527" s="13">
        <v>7.6492535210814766E-5</v>
      </c>
      <c r="O1527" s="13">
        <f>IF(M1527="","",IF(M1527&gt;0,SUM($N$20:N1527)))</f>
        <v>0.97984871335960366</v>
      </c>
      <c r="P1527" s="8" t="e">
        <f>IF(M1527="","",IF(M1527&gt;0,IF(O1527&gt;#REF!,"STRIKE",IF(O1527&lt;#REF!,"GOOD"))))</f>
        <v>#REF!</v>
      </c>
      <c r="S1527" s="8">
        <f t="shared" si="69"/>
        <v>403</v>
      </c>
      <c r="T1527" t="s">
        <v>6693</v>
      </c>
      <c r="U1527" s="10">
        <v>156310.32</v>
      </c>
      <c r="V1527" s="8" t="e">
        <f t="shared" si="70"/>
        <v>#REF!</v>
      </c>
      <c r="W1527" t="str">
        <f t="shared" si="71"/>
        <v>STRIKE</v>
      </c>
    </row>
    <row r="1528" spans="12:23" x14ac:dyDescent="0.25">
      <c r="L1528" t="s">
        <v>7005</v>
      </c>
      <c r="M1528" s="10">
        <v>24838.95</v>
      </c>
      <c r="N1528" s="13">
        <v>7.6393348832170044E-5</v>
      </c>
      <c r="O1528" s="13">
        <f>IF(M1528="","",IF(M1528&gt;0,SUM($N$20:N1528)))</f>
        <v>0.9799251067084358</v>
      </c>
      <c r="P1528" s="8" t="e">
        <f>IF(M1528="","",IF(M1528&gt;0,IF(O1528&gt;#REF!,"STRIKE",IF(O1528&lt;#REF!,"GOOD"))))</f>
        <v>#REF!</v>
      </c>
      <c r="S1528" s="8">
        <f t="shared" si="69"/>
        <v>402</v>
      </c>
      <c r="T1528" t="s">
        <v>9804</v>
      </c>
      <c r="U1528" s="10">
        <v>156339.84</v>
      </c>
      <c r="V1528" s="8" t="e">
        <f t="shared" si="70"/>
        <v>#REF!</v>
      </c>
      <c r="W1528" t="str">
        <f t="shared" si="71"/>
        <v>STRIKE</v>
      </c>
    </row>
    <row r="1529" spans="12:23" x14ac:dyDescent="0.25">
      <c r="L1529" t="s">
        <v>10692</v>
      </c>
      <c r="M1529" s="10">
        <v>24811.68</v>
      </c>
      <c r="N1529" s="13">
        <v>7.6309478675716026E-5</v>
      </c>
      <c r="O1529" s="13">
        <f>IF(M1529="","",IF(M1529&gt;0,SUM($N$20:N1529)))</f>
        <v>0.98000141618711156</v>
      </c>
      <c r="P1529" s="8" t="e">
        <f>IF(M1529="","",IF(M1529&gt;0,IF(O1529&gt;#REF!,"STRIKE",IF(O1529&lt;#REF!,"GOOD"))))</f>
        <v>#REF!</v>
      </c>
      <c r="S1529" s="8">
        <f t="shared" si="69"/>
        <v>401</v>
      </c>
      <c r="T1529" t="s">
        <v>6394</v>
      </c>
      <c r="U1529" s="10">
        <v>156568.95000000001</v>
      </c>
      <c r="V1529" s="8" t="e">
        <f t="shared" si="70"/>
        <v>#REF!</v>
      </c>
      <c r="W1529" t="str">
        <f t="shared" si="71"/>
        <v>STRIKE</v>
      </c>
    </row>
    <row r="1530" spans="12:23" x14ac:dyDescent="0.25">
      <c r="L1530" t="s">
        <v>10177</v>
      </c>
      <c r="M1530" s="10">
        <v>24614.7</v>
      </c>
      <c r="N1530" s="13">
        <v>7.5703657501593905E-5</v>
      </c>
      <c r="O1530" s="13">
        <f>IF(M1530="","",IF(M1530&gt;0,SUM($N$20:N1530)))</f>
        <v>0.98007711984461321</v>
      </c>
      <c r="P1530" s="8" t="e">
        <f>IF(M1530="","",IF(M1530&gt;0,IF(O1530&gt;#REF!,"STRIKE",IF(O1530&lt;#REF!,"GOOD"))))</f>
        <v>#REF!</v>
      </c>
      <c r="S1530" s="8">
        <f t="shared" si="69"/>
        <v>400</v>
      </c>
      <c r="T1530" t="s">
        <v>7900</v>
      </c>
      <c r="U1530" s="10">
        <v>156731.54</v>
      </c>
      <c r="V1530" s="8" t="e">
        <f t="shared" si="70"/>
        <v>#REF!</v>
      </c>
      <c r="W1530" t="str">
        <f t="shared" si="71"/>
        <v>STRIKE</v>
      </c>
    </row>
    <row r="1531" spans="12:23" x14ac:dyDescent="0.25">
      <c r="L1531" t="s">
        <v>8798</v>
      </c>
      <c r="M1531" s="10">
        <v>24517.68</v>
      </c>
      <c r="N1531" s="13">
        <v>7.540526796807106E-5</v>
      </c>
      <c r="O1531" s="13">
        <f>IF(M1531="","",IF(M1531&gt;0,SUM($N$20:N1531)))</f>
        <v>0.98015252511258133</v>
      </c>
      <c r="P1531" s="8" t="e">
        <f>IF(M1531="","",IF(M1531&gt;0,IF(O1531&gt;#REF!,"STRIKE",IF(O1531&lt;#REF!,"GOOD"))))</f>
        <v>#REF!</v>
      </c>
      <c r="S1531" s="8">
        <f t="shared" si="69"/>
        <v>399</v>
      </c>
      <c r="T1531" t="s">
        <v>8612</v>
      </c>
      <c r="U1531" s="10">
        <v>156746.51</v>
      </c>
      <c r="V1531" s="8" t="e">
        <f t="shared" si="70"/>
        <v>#REF!</v>
      </c>
      <c r="W1531" t="str">
        <f t="shared" si="71"/>
        <v>STRIKE</v>
      </c>
    </row>
    <row r="1532" spans="12:23" x14ac:dyDescent="0.25">
      <c r="L1532" t="s">
        <v>8225</v>
      </c>
      <c r="M1532" s="10">
        <v>24455.33</v>
      </c>
      <c r="N1532" s="13">
        <v>7.5213507636024592E-5</v>
      </c>
      <c r="O1532" s="13">
        <f>IF(M1532="","",IF(M1532&gt;0,SUM($N$20:N1532)))</f>
        <v>0.98022773862021739</v>
      </c>
      <c r="P1532" s="8" t="e">
        <f>IF(M1532="","",IF(M1532&gt;0,IF(O1532&gt;#REF!,"STRIKE",IF(O1532&lt;#REF!,"GOOD"))))</f>
        <v>#REF!</v>
      </c>
      <c r="S1532" s="8">
        <f t="shared" si="69"/>
        <v>398</v>
      </c>
      <c r="T1532" t="s">
        <v>6522</v>
      </c>
      <c r="U1532" s="10">
        <v>157080.32000000001</v>
      </c>
      <c r="V1532" s="8" t="e">
        <f t="shared" si="70"/>
        <v>#REF!</v>
      </c>
      <c r="W1532" t="str">
        <f t="shared" si="71"/>
        <v>STRIKE</v>
      </c>
    </row>
    <row r="1533" spans="12:23" x14ac:dyDescent="0.25">
      <c r="L1533" t="s">
        <v>9673</v>
      </c>
      <c r="M1533" s="10">
        <v>24453.66</v>
      </c>
      <c r="N1533" s="13">
        <v>7.5208371473161424E-5</v>
      </c>
      <c r="O1533" s="13">
        <f>IF(M1533="","",IF(M1533&gt;0,SUM($N$20:N1533)))</f>
        <v>0.98030294699169052</v>
      </c>
      <c r="P1533" s="8" t="e">
        <f>IF(M1533="","",IF(M1533&gt;0,IF(O1533&gt;#REF!,"STRIKE",IF(O1533&lt;#REF!,"GOOD"))))</f>
        <v>#REF!</v>
      </c>
      <c r="S1533" s="8">
        <f t="shared" si="69"/>
        <v>397</v>
      </c>
      <c r="T1533" t="s">
        <v>10590</v>
      </c>
      <c r="U1533" s="10">
        <v>157449.60000000001</v>
      </c>
      <c r="V1533" s="8" t="e">
        <f t="shared" si="70"/>
        <v>#REF!</v>
      </c>
      <c r="W1533" t="str">
        <f t="shared" si="71"/>
        <v>STRIKE</v>
      </c>
    </row>
    <row r="1534" spans="12:23" x14ac:dyDescent="0.25">
      <c r="L1534" t="s">
        <v>7745</v>
      </c>
      <c r="M1534" s="10">
        <v>24444.45</v>
      </c>
      <c r="N1534" s="13">
        <v>7.5180045688748475E-5</v>
      </c>
      <c r="O1534" s="13">
        <f>IF(M1534="","",IF(M1534&gt;0,SUM($N$20:N1534)))</f>
        <v>0.98037812703737925</v>
      </c>
      <c r="P1534" s="8" t="e">
        <f>IF(M1534="","",IF(M1534&gt;0,IF(O1534&gt;#REF!,"STRIKE",IF(O1534&lt;#REF!,"GOOD"))))</f>
        <v>#REF!</v>
      </c>
      <c r="S1534" s="8">
        <f t="shared" si="69"/>
        <v>396</v>
      </c>
      <c r="T1534" t="s">
        <v>9389</v>
      </c>
      <c r="U1534" s="10">
        <v>157912.64000000001</v>
      </c>
      <c r="V1534" s="8" t="e">
        <f t="shared" si="70"/>
        <v>#REF!</v>
      </c>
      <c r="W1534" t="str">
        <f t="shared" si="71"/>
        <v>STRIKE</v>
      </c>
    </row>
    <row r="1535" spans="12:23" x14ac:dyDescent="0.25">
      <c r="L1535" t="s">
        <v>8640</v>
      </c>
      <c r="M1535" s="10">
        <v>24398.799999999999</v>
      </c>
      <c r="N1535" s="13">
        <v>7.5039646985333524E-5</v>
      </c>
      <c r="O1535" s="13">
        <f>IF(M1535="","",IF(M1535&gt;0,SUM($N$20:N1535)))</f>
        <v>0.98045316668436455</v>
      </c>
      <c r="P1535" s="8" t="e">
        <f>IF(M1535="","",IF(M1535&gt;0,IF(O1535&gt;#REF!,"STRIKE",IF(O1535&lt;#REF!,"GOOD"))))</f>
        <v>#REF!</v>
      </c>
      <c r="S1535" s="8">
        <f t="shared" si="69"/>
        <v>395</v>
      </c>
      <c r="T1535" t="s">
        <v>9909</v>
      </c>
      <c r="U1535" s="10">
        <v>159062.94</v>
      </c>
      <c r="V1535" s="8" t="e">
        <f t="shared" si="70"/>
        <v>#REF!</v>
      </c>
      <c r="W1535" t="str">
        <f t="shared" si="71"/>
        <v>STRIKE</v>
      </c>
    </row>
    <row r="1536" spans="12:23" x14ac:dyDescent="0.25">
      <c r="L1536" t="s">
        <v>6409</v>
      </c>
      <c r="M1536" s="10">
        <v>24346.9</v>
      </c>
      <c r="N1536" s="13">
        <v>7.4880026115514578E-5</v>
      </c>
      <c r="O1536" s="13">
        <f>IF(M1536="","",IF(M1536&gt;0,SUM($N$20:N1536)))</f>
        <v>0.98052804671048011</v>
      </c>
      <c r="P1536" s="8" t="e">
        <f>IF(M1536="","",IF(M1536&gt;0,IF(O1536&gt;#REF!,"STRIKE",IF(O1536&lt;#REF!,"GOOD"))))</f>
        <v>#REF!</v>
      </c>
      <c r="S1536" s="8">
        <f t="shared" si="69"/>
        <v>394</v>
      </c>
      <c r="T1536" t="s">
        <v>8039</v>
      </c>
      <c r="U1536" s="10">
        <v>159852.42000000001</v>
      </c>
      <c r="V1536" s="8" t="e">
        <f t="shared" si="70"/>
        <v>#REF!</v>
      </c>
      <c r="W1536" t="str">
        <f t="shared" si="71"/>
        <v>STRIKE</v>
      </c>
    </row>
    <row r="1537" spans="12:23" x14ac:dyDescent="0.25">
      <c r="L1537" t="s">
        <v>7571</v>
      </c>
      <c r="M1537" s="10">
        <v>24329.4</v>
      </c>
      <c r="N1537" s="13">
        <v>7.4826204049583319E-5</v>
      </c>
      <c r="O1537" s="13">
        <f>IF(M1537="","",IF(M1537&gt;0,SUM($N$20:N1537)))</f>
        <v>0.98060287291452974</v>
      </c>
      <c r="P1537" s="8" t="e">
        <f>IF(M1537="","",IF(M1537&gt;0,IF(O1537&gt;#REF!,"STRIKE",IF(O1537&lt;#REF!,"GOOD"))))</f>
        <v>#REF!</v>
      </c>
      <c r="S1537" s="8">
        <f t="shared" si="69"/>
        <v>393</v>
      </c>
      <c r="T1537" t="s">
        <v>7386</v>
      </c>
      <c r="U1537" s="10">
        <v>160059.9</v>
      </c>
      <c r="V1537" s="8" t="e">
        <f t="shared" si="70"/>
        <v>#REF!</v>
      </c>
      <c r="W1537" t="str">
        <f t="shared" si="71"/>
        <v>STRIKE</v>
      </c>
    </row>
    <row r="1538" spans="12:23" x14ac:dyDescent="0.25">
      <c r="L1538" t="s">
        <v>9515</v>
      </c>
      <c r="M1538" s="10">
        <v>24308.52</v>
      </c>
      <c r="N1538" s="13">
        <v>7.4761986636060786E-5</v>
      </c>
      <c r="O1538" s="13">
        <f>IF(M1538="","",IF(M1538&gt;0,SUM($N$20:N1538)))</f>
        <v>0.98067763490116577</v>
      </c>
      <c r="P1538" s="8" t="e">
        <f>IF(M1538="","",IF(M1538&gt;0,IF(O1538&gt;#REF!,"STRIKE",IF(O1538&lt;#REF!,"GOOD"))))</f>
        <v>#REF!</v>
      </c>
      <c r="S1538" s="8">
        <f t="shared" si="69"/>
        <v>392</v>
      </c>
      <c r="T1538" t="s">
        <v>7749</v>
      </c>
      <c r="U1538" s="10">
        <v>160682.43</v>
      </c>
      <c r="V1538" s="8" t="e">
        <f t="shared" si="70"/>
        <v>#REF!</v>
      </c>
      <c r="W1538" t="str">
        <f t="shared" si="71"/>
        <v>STRIKE</v>
      </c>
    </row>
    <row r="1539" spans="12:23" x14ac:dyDescent="0.25">
      <c r="L1539" t="s">
        <v>6709</v>
      </c>
      <c r="M1539" s="10">
        <v>24274.560000000001</v>
      </c>
      <c r="N1539" s="13">
        <v>7.4657541072687916E-5</v>
      </c>
      <c r="O1539" s="13">
        <f>IF(M1539="","",IF(M1539&gt;0,SUM($N$20:N1539)))</f>
        <v>0.98075229244223849</v>
      </c>
      <c r="P1539" s="8" t="e">
        <f>IF(M1539="","",IF(M1539&gt;0,IF(O1539&gt;#REF!,"STRIKE",IF(O1539&lt;#REF!,"GOOD"))))</f>
        <v>#REF!</v>
      </c>
      <c r="S1539" s="8">
        <f t="shared" si="69"/>
        <v>391</v>
      </c>
      <c r="T1539" t="s">
        <v>7318</v>
      </c>
      <c r="U1539" s="10">
        <v>161629.07999999999</v>
      </c>
      <c r="V1539" s="8" t="e">
        <f t="shared" si="70"/>
        <v>#REF!</v>
      </c>
      <c r="W1539" t="str">
        <f t="shared" si="71"/>
        <v>STRIKE</v>
      </c>
    </row>
    <row r="1540" spans="12:23" x14ac:dyDescent="0.25">
      <c r="L1540" t="s">
        <v>10420</v>
      </c>
      <c r="M1540" s="10">
        <v>24212.52</v>
      </c>
      <c r="N1540" s="13">
        <v>7.4466734160095078E-5</v>
      </c>
      <c r="O1540" s="13">
        <f>IF(M1540="","",IF(M1540&gt;0,SUM($N$20:N1540)))</f>
        <v>0.98082675917639861</v>
      </c>
      <c r="P1540" s="8" t="e">
        <f>IF(M1540="","",IF(M1540&gt;0,IF(O1540&gt;#REF!,"STRIKE",IF(O1540&lt;#REF!,"GOOD"))))</f>
        <v>#REF!</v>
      </c>
      <c r="S1540" s="8">
        <f t="shared" si="69"/>
        <v>390</v>
      </c>
      <c r="T1540" t="s">
        <v>9796</v>
      </c>
      <c r="U1540" s="10">
        <v>161742.73000000001</v>
      </c>
      <c r="V1540" s="8" t="e">
        <f t="shared" si="70"/>
        <v>#REF!</v>
      </c>
      <c r="W1540" t="str">
        <f t="shared" si="71"/>
        <v>STRIKE</v>
      </c>
    </row>
    <row r="1541" spans="12:23" x14ac:dyDescent="0.25">
      <c r="L1541" t="s">
        <v>10296</v>
      </c>
      <c r="M1541" s="10">
        <v>24197.56</v>
      </c>
      <c r="N1541" s="13">
        <v>7.4420723982590426E-5</v>
      </c>
      <c r="O1541" s="13">
        <f>IF(M1541="","",IF(M1541&gt;0,SUM($N$20:N1541)))</f>
        <v>0.98090117990038117</v>
      </c>
      <c r="P1541" s="8" t="e">
        <f>IF(M1541="","",IF(M1541&gt;0,IF(O1541&gt;#REF!,"STRIKE",IF(O1541&lt;#REF!,"GOOD"))))</f>
        <v>#REF!</v>
      </c>
      <c r="S1541" s="8">
        <f t="shared" si="69"/>
        <v>389</v>
      </c>
      <c r="T1541" t="s">
        <v>9353</v>
      </c>
      <c r="U1541" s="10">
        <v>162220.79999999999</v>
      </c>
      <c r="V1541" s="8" t="e">
        <f t="shared" si="70"/>
        <v>#REF!</v>
      </c>
      <c r="W1541" t="str">
        <f t="shared" si="71"/>
        <v>STRIKE</v>
      </c>
    </row>
    <row r="1542" spans="12:23" x14ac:dyDescent="0.25">
      <c r="L1542" t="s">
        <v>8049</v>
      </c>
      <c r="M1542" s="10">
        <v>24154.799999999999</v>
      </c>
      <c r="N1542" s="13">
        <v>7.4289213608920692E-5</v>
      </c>
      <c r="O1542" s="13">
        <f>IF(M1542="","",IF(M1542&gt;0,SUM($N$20:N1542)))</f>
        <v>0.98097546911399014</v>
      </c>
      <c r="P1542" s="8" t="e">
        <f>IF(M1542="","",IF(M1542&gt;0,IF(O1542&gt;#REF!,"STRIKE",IF(O1542&lt;#REF!,"GOOD"))))</f>
        <v>#REF!</v>
      </c>
      <c r="S1542" s="8">
        <f t="shared" si="69"/>
        <v>388</v>
      </c>
      <c r="T1542" t="s">
        <v>6994</v>
      </c>
      <c r="U1542" s="10">
        <v>162434.93</v>
      </c>
      <c r="V1542" s="8" t="e">
        <f t="shared" si="70"/>
        <v>#REF!</v>
      </c>
      <c r="W1542" t="str">
        <f t="shared" si="71"/>
        <v>STRIKE</v>
      </c>
    </row>
    <row r="1543" spans="12:23" x14ac:dyDescent="0.25">
      <c r="L1543" t="s">
        <v>8296</v>
      </c>
      <c r="M1543" s="10">
        <v>24115.439999999999</v>
      </c>
      <c r="N1543" s="13">
        <v>7.4168160093774756E-5</v>
      </c>
      <c r="O1543" s="13">
        <f>IF(M1543="","",IF(M1543&gt;0,SUM($N$20:N1543)))</f>
        <v>0.9810496372740839</v>
      </c>
      <c r="P1543" s="8" t="e">
        <f>IF(M1543="","",IF(M1543&gt;0,IF(O1543&gt;#REF!,"STRIKE",IF(O1543&lt;#REF!,"GOOD"))))</f>
        <v>#REF!</v>
      </c>
      <c r="S1543" s="8">
        <f t="shared" si="69"/>
        <v>387</v>
      </c>
      <c r="T1543" t="s">
        <v>8709</v>
      </c>
      <c r="U1543" s="10">
        <v>162733.04999999999</v>
      </c>
      <c r="V1543" s="8" t="e">
        <f t="shared" si="70"/>
        <v>#REF!</v>
      </c>
      <c r="W1543" t="str">
        <f t="shared" si="71"/>
        <v>STRIKE</v>
      </c>
    </row>
    <row r="1544" spans="12:23" x14ac:dyDescent="0.25">
      <c r="L1544" t="s">
        <v>7928</v>
      </c>
      <c r="M1544" s="10">
        <v>24090.42</v>
      </c>
      <c r="N1544" s="13">
        <v>7.4091209917226186E-5</v>
      </c>
      <c r="O1544" s="13">
        <f>IF(M1544="","",IF(M1544&gt;0,SUM($N$20:N1544)))</f>
        <v>0.98112372848400109</v>
      </c>
      <c r="P1544" s="8" t="e">
        <f>IF(M1544="","",IF(M1544&gt;0,IF(O1544&gt;#REF!,"STRIKE",IF(O1544&lt;#REF!,"GOOD"))))</f>
        <v>#REF!</v>
      </c>
      <c r="S1544" s="8">
        <f t="shared" si="69"/>
        <v>386</v>
      </c>
      <c r="T1544" t="s">
        <v>8282</v>
      </c>
      <c r="U1544" s="10">
        <v>163862.96</v>
      </c>
      <c r="V1544" s="8" t="e">
        <f t="shared" si="70"/>
        <v>#REF!</v>
      </c>
      <c r="W1544" t="str">
        <f t="shared" si="71"/>
        <v>STRIKE</v>
      </c>
    </row>
    <row r="1545" spans="12:23" x14ac:dyDescent="0.25">
      <c r="L1545" t="s">
        <v>8610</v>
      </c>
      <c r="M1545" s="10">
        <v>24048</v>
      </c>
      <c r="N1545" s="13">
        <v>7.3960745229408853E-5</v>
      </c>
      <c r="O1545" s="13">
        <f>IF(M1545="","",IF(M1545&gt;0,SUM($N$20:N1545)))</f>
        <v>0.98119768922923045</v>
      </c>
      <c r="P1545" s="8" t="e">
        <f>IF(M1545="","",IF(M1545&gt;0,IF(O1545&gt;#REF!,"STRIKE",IF(O1545&lt;#REF!,"GOOD"))))</f>
        <v>#REF!</v>
      </c>
      <c r="S1545" s="8">
        <f t="shared" si="69"/>
        <v>385</v>
      </c>
      <c r="T1545" t="s">
        <v>9359</v>
      </c>
      <c r="U1545" s="10">
        <v>165643.75</v>
      </c>
      <c r="V1545" s="8" t="e">
        <f t="shared" si="70"/>
        <v>#REF!</v>
      </c>
      <c r="W1545" t="str">
        <f t="shared" si="71"/>
        <v>STRIKE</v>
      </c>
    </row>
    <row r="1546" spans="12:23" x14ac:dyDescent="0.25">
      <c r="L1546" t="s">
        <v>7388</v>
      </c>
      <c r="M1546" s="10">
        <v>24026.27</v>
      </c>
      <c r="N1546" s="13">
        <v>7.3893913601255363E-5</v>
      </c>
      <c r="O1546" s="13">
        <f>IF(M1546="","",IF(M1546&gt;0,SUM($N$20:N1546)))</f>
        <v>0.98127158314283169</v>
      </c>
      <c r="P1546" s="8" t="e">
        <f>IF(M1546="","",IF(M1546&gt;0,IF(O1546&gt;#REF!,"STRIKE",IF(O1546&lt;#REF!,"GOOD"))))</f>
        <v>#REF!</v>
      </c>
      <c r="S1546" s="8">
        <f t="shared" si="69"/>
        <v>384</v>
      </c>
      <c r="T1546" t="s">
        <v>7246</v>
      </c>
      <c r="U1546" s="10">
        <v>165716.76</v>
      </c>
      <c r="V1546" s="8" t="e">
        <f t="shared" si="70"/>
        <v>#REF!</v>
      </c>
      <c r="W1546" t="str">
        <f t="shared" si="71"/>
        <v>STRIKE</v>
      </c>
    </row>
    <row r="1547" spans="12:23" x14ac:dyDescent="0.25">
      <c r="L1547" t="s">
        <v>9953</v>
      </c>
      <c r="M1547" s="10">
        <v>23990.58</v>
      </c>
      <c r="N1547" s="13">
        <v>7.3784147342221876E-5</v>
      </c>
      <c r="O1547" s="13">
        <f>IF(M1547="","",IF(M1547&gt;0,SUM($N$20:N1547)))</f>
        <v>0.98134536729017396</v>
      </c>
      <c r="P1547" s="8" t="e">
        <f>IF(M1547="","",IF(M1547&gt;0,IF(O1547&gt;#REF!,"STRIKE",IF(O1547&lt;#REF!,"GOOD"))))</f>
        <v>#REF!</v>
      </c>
      <c r="S1547" s="8">
        <f t="shared" si="69"/>
        <v>383</v>
      </c>
      <c r="T1547" t="s">
        <v>7354</v>
      </c>
      <c r="U1547" s="10">
        <v>165959.79999999999</v>
      </c>
      <c r="V1547" s="8" t="e">
        <f t="shared" si="70"/>
        <v>#REF!</v>
      </c>
      <c r="W1547" t="str">
        <f t="shared" si="71"/>
        <v>STRIKE</v>
      </c>
    </row>
    <row r="1548" spans="12:23" x14ac:dyDescent="0.25">
      <c r="L1548" t="s">
        <v>8834</v>
      </c>
      <c r="M1548" s="10">
        <v>23890.1</v>
      </c>
      <c r="N1548" s="13">
        <v>7.3475116417377756E-5</v>
      </c>
      <c r="O1548" s="13">
        <f>IF(M1548="","",IF(M1548&gt;0,SUM($N$20:N1548)))</f>
        <v>0.98141884240659139</v>
      </c>
      <c r="P1548" s="8" t="e">
        <f>IF(M1548="","",IF(M1548&gt;0,IF(O1548&gt;#REF!,"STRIKE",IF(O1548&lt;#REF!,"GOOD"))))</f>
        <v>#REF!</v>
      </c>
      <c r="S1548" s="8">
        <f t="shared" si="69"/>
        <v>382</v>
      </c>
      <c r="T1548" t="s">
        <v>6443</v>
      </c>
      <c r="U1548" s="10">
        <v>166921.5</v>
      </c>
      <c r="V1548" s="8" t="e">
        <f t="shared" si="70"/>
        <v>#REF!</v>
      </c>
      <c r="W1548" t="str">
        <f t="shared" si="71"/>
        <v>STRIKE</v>
      </c>
    </row>
    <row r="1549" spans="12:23" x14ac:dyDescent="0.25">
      <c r="L1549" t="s">
        <v>10317</v>
      </c>
      <c r="M1549" s="10">
        <v>23736.06</v>
      </c>
      <c r="N1549" s="13">
        <v>7.3001359215317798E-5</v>
      </c>
      <c r="O1549" s="13">
        <f>IF(M1549="","",IF(M1549&gt;0,SUM($N$20:N1549)))</f>
        <v>0.98149184376580667</v>
      </c>
      <c r="P1549" s="8" t="e">
        <f>IF(M1549="","",IF(M1549&gt;0,IF(O1549&gt;#REF!,"STRIKE",IF(O1549&lt;#REF!,"GOOD"))))</f>
        <v>#REF!</v>
      </c>
      <c r="S1549" s="8">
        <f t="shared" si="69"/>
        <v>381</v>
      </c>
      <c r="T1549" t="s">
        <v>8101</v>
      </c>
      <c r="U1549" s="10">
        <v>167796.09</v>
      </c>
      <c r="V1549" s="8" t="e">
        <f t="shared" si="70"/>
        <v>#REF!</v>
      </c>
      <c r="W1549" t="str">
        <f t="shared" si="71"/>
        <v>STRIKE</v>
      </c>
    </row>
    <row r="1550" spans="12:23" x14ac:dyDescent="0.25">
      <c r="L1550" t="s">
        <v>9392</v>
      </c>
      <c r="M1550" s="10">
        <v>23725.439999999999</v>
      </c>
      <c r="N1550" s="13">
        <v>7.2968696910164082E-5</v>
      </c>
      <c r="O1550" s="13">
        <f>IF(M1550="","",IF(M1550&gt;0,SUM($N$20:N1550)))</f>
        <v>0.98156481246271687</v>
      </c>
      <c r="P1550" s="8" t="e">
        <f>IF(M1550="","",IF(M1550&gt;0,IF(O1550&gt;#REF!,"STRIKE",IF(O1550&lt;#REF!,"GOOD"))))</f>
        <v>#REF!</v>
      </c>
      <c r="S1550" s="8">
        <f t="shared" si="69"/>
        <v>380</v>
      </c>
      <c r="T1550" t="s">
        <v>8824</v>
      </c>
      <c r="U1550" s="10">
        <v>168025.18</v>
      </c>
      <c r="V1550" s="8" t="e">
        <f t="shared" si="70"/>
        <v>#REF!</v>
      </c>
      <c r="W1550" t="str">
        <f t="shared" si="71"/>
        <v>STRIKE</v>
      </c>
    </row>
    <row r="1551" spans="12:23" x14ac:dyDescent="0.25">
      <c r="L1551" t="s">
        <v>7320</v>
      </c>
      <c r="M1551" s="10">
        <v>23723.65</v>
      </c>
      <c r="N1551" s="13">
        <v>7.2963191681705975E-5</v>
      </c>
      <c r="O1551" s="13">
        <f>IF(M1551="","",IF(M1551&gt;0,SUM($N$20:N1551)))</f>
        <v>0.98163777565439858</v>
      </c>
      <c r="P1551" s="8" t="e">
        <f>IF(M1551="","",IF(M1551&gt;0,IF(O1551&gt;#REF!,"STRIKE",IF(O1551&lt;#REF!,"GOOD"))))</f>
        <v>#REF!</v>
      </c>
      <c r="S1551" s="8">
        <f t="shared" si="69"/>
        <v>379</v>
      </c>
      <c r="T1551" t="s">
        <v>6528</v>
      </c>
      <c r="U1551" s="10">
        <v>170072.12</v>
      </c>
      <c r="V1551" s="8" t="e">
        <f t="shared" si="70"/>
        <v>#REF!</v>
      </c>
      <c r="W1551" t="str">
        <f t="shared" si="71"/>
        <v>STRIKE</v>
      </c>
    </row>
    <row r="1552" spans="12:23" x14ac:dyDescent="0.25">
      <c r="L1552" t="s">
        <v>7767</v>
      </c>
      <c r="M1552" s="10">
        <v>23689.38</v>
      </c>
      <c r="N1552" s="13">
        <v>7.2857792698879475E-5</v>
      </c>
      <c r="O1552" s="13">
        <f>IF(M1552="","",IF(M1552&gt;0,SUM($N$20:N1552)))</f>
        <v>0.98171063344709741</v>
      </c>
      <c r="P1552" s="8" t="e">
        <f>IF(M1552="","",IF(M1552&gt;0,IF(O1552&gt;#REF!,"STRIKE",IF(O1552&lt;#REF!,"GOOD"))))</f>
        <v>#REF!</v>
      </c>
      <c r="S1552" s="8">
        <f t="shared" si="69"/>
        <v>378</v>
      </c>
      <c r="T1552" t="s">
        <v>6498</v>
      </c>
      <c r="U1552" s="10">
        <v>170954.88</v>
      </c>
      <c r="V1552" s="8" t="e">
        <f t="shared" si="70"/>
        <v>#REF!</v>
      </c>
      <c r="W1552" t="str">
        <f t="shared" si="71"/>
        <v>STRIKE</v>
      </c>
    </row>
    <row r="1553" spans="12:23" x14ac:dyDescent="0.25">
      <c r="L1553" t="s">
        <v>6860</v>
      </c>
      <c r="M1553" s="10">
        <v>23590.5</v>
      </c>
      <c r="N1553" s="13">
        <v>7.2553682648634799E-5</v>
      </c>
      <c r="O1553" s="13">
        <f>IF(M1553="","",IF(M1553&gt;0,SUM($N$20:N1553)))</f>
        <v>0.98178318712974599</v>
      </c>
      <c r="P1553" s="8" t="e">
        <f>IF(M1553="","",IF(M1553&gt;0,IF(O1553&gt;#REF!,"STRIKE",IF(O1553&lt;#REF!,"GOOD"))))</f>
        <v>#REF!</v>
      </c>
      <c r="S1553" s="8">
        <f t="shared" si="69"/>
        <v>377</v>
      </c>
      <c r="T1553" t="s">
        <v>6583</v>
      </c>
      <c r="U1553" s="10">
        <v>171704.5</v>
      </c>
      <c r="V1553" s="8" t="e">
        <f t="shared" si="70"/>
        <v>#REF!</v>
      </c>
      <c r="W1553" t="str">
        <f t="shared" si="71"/>
        <v>STRIKE</v>
      </c>
    </row>
    <row r="1554" spans="12:23" x14ac:dyDescent="0.25">
      <c r="L1554" t="s">
        <v>7138</v>
      </c>
      <c r="M1554" s="10">
        <v>23547.88</v>
      </c>
      <c r="N1554" s="13">
        <v>7.2422602851492527E-5</v>
      </c>
      <c r="O1554" s="13">
        <f>IF(M1554="","",IF(M1554&gt;0,SUM($N$20:N1554)))</f>
        <v>0.98185560973259745</v>
      </c>
      <c r="P1554" s="8" t="e">
        <f>IF(M1554="","",IF(M1554&gt;0,IF(O1554&gt;#REF!,"STRIKE",IF(O1554&lt;#REF!,"GOOD"))))</f>
        <v>#REF!</v>
      </c>
      <c r="S1554" s="8">
        <f t="shared" si="69"/>
        <v>376</v>
      </c>
      <c r="T1554" t="s">
        <v>6421</v>
      </c>
      <c r="U1554" s="10">
        <v>174216.35</v>
      </c>
      <c r="V1554" s="8" t="e">
        <f t="shared" si="70"/>
        <v>#REF!</v>
      </c>
      <c r="W1554" t="str">
        <f t="shared" si="71"/>
        <v>STRIKE</v>
      </c>
    </row>
    <row r="1555" spans="12:23" x14ac:dyDescent="0.25">
      <c r="L1555" t="s">
        <v>8784</v>
      </c>
      <c r="M1555" s="10">
        <v>23460.799999999999</v>
      </c>
      <c r="N1555" s="13">
        <v>7.2154784251418622E-5</v>
      </c>
      <c r="O1555" s="13">
        <f>IF(M1555="","",IF(M1555&gt;0,SUM($N$20:N1555)))</f>
        <v>0.98192776451684882</v>
      </c>
      <c r="P1555" s="8" t="e">
        <f>IF(M1555="","",IF(M1555&gt;0,IF(O1555&gt;#REF!,"STRIKE",IF(O1555&lt;#REF!,"GOOD"))))</f>
        <v>#REF!</v>
      </c>
      <c r="S1555" s="8">
        <f t="shared" si="69"/>
        <v>375</v>
      </c>
      <c r="T1555" t="s">
        <v>8364</v>
      </c>
      <c r="U1555" s="10">
        <v>174415.06</v>
      </c>
      <c r="V1555" s="8" t="e">
        <f t="shared" si="70"/>
        <v>#REF!</v>
      </c>
      <c r="W1555" t="str">
        <f t="shared" si="71"/>
        <v>STRIKE</v>
      </c>
    </row>
    <row r="1556" spans="12:23" x14ac:dyDescent="0.25">
      <c r="L1556" t="s">
        <v>9241</v>
      </c>
      <c r="M1556" s="10">
        <v>23460.12</v>
      </c>
      <c r="N1556" s="13">
        <v>7.2152692879713873E-5</v>
      </c>
      <c r="O1556" s="13">
        <f>IF(M1556="","",IF(M1556&gt;0,SUM($N$20:N1556)))</f>
        <v>0.98199991720972857</v>
      </c>
      <c r="P1556" s="8" t="e">
        <f>IF(M1556="","",IF(M1556&gt;0,IF(O1556&gt;#REF!,"STRIKE",IF(O1556&lt;#REF!,"GOOD"))))</f>
        <v>#REF!</v>
      </c>
      <c r="S1556" s="8">
        <f t="shared" ref="S1556:S1619" si="72">IFERROR(_xlfn.RANK.AVG(U1556,$U$20:$U$1048576),"")</f>
        <v>374</v>
      </c>
      <c r="T1556" t="s">
        <v>6371</v>
      </c>
      <c r="U1556" s="10">
        <v>174675.25</v>
      </c>
      <c r="V1556" s="8" t="e">
        <f t="shared" ref="V1556:V1619" si="73">IF(S1556="","",IF(S1556&lt;&gt;"",IF(S1556&gt;$T$16,"STRIKE",IF(S1556&lt;$T$16,"GOOD"))))</f>
        <v>#REF!</v>
      </c>
      <c r="W1556" t="str">
        <f t="shared" ref="W1556:W1619" si="74">IF(S1556="","",IF(S1556&lt;&gt;"",IF(U1556&lt;$U$16,"STRIKE",IF(U1556&gt;=$U$16,"GOOD"))))</f>
        <v>STRIKE</v>
      </c>
    </row>
    <row r="1557" spans="12:23" x14ac:dyDescent="0.25">
      <c r="L1557" t="s">
        <v>9042</v>
      </c>
      <c r="M1557" s="10">
        <v>23455.5</v>
      </c>
      <c r="N1557" s="13">
        <v>7.2138483854308026E-5</v>
      </c>
      <c r="O1557" s="13">
        <f>IF(M1557="","",IF(M1557&gt;0,SUM($N$20:N1557)))</f>
        <v>0.98207205569358291</v>
      </c>
      <c r="P1557" s="8" t="e">
        <f>IF(M1557="","",IF(M1557&gt;0,IF(O1557&gt;#REF!,"STRIKE",IF(O1557&lt;#REF!,"GOOD"))))</f>
        <v>#REF!</v>
      </c>
      <c r="S1557" s="8">
        <f t="shared" si="72"/>
        <v>373</v>
      </c>
      <c r="T1557" t="s">
        <v>6458</v>
      </c>
      <c r="U1557" s="10">
        <v>175614.19</v>
      </c>
      <c r="V1557" s="8" t="e">
        <f t="shared" si="73"/>
        <v>#REF!</v>
      </c>
      <c r="W1557" t="str">
        <f t="shared" si="74"/>
        <v>STRIKE</v>
      </c>
    </row>
    <row r="1558" spans="12:23" x14ac:dyDescent="0.25">
      <c r="L1558" t="s">
        <v>9243</v>
      </c>
      <c r="M1558" s="10">
        <v>23344.03</v>
      </c>
      <c r="N1558" s="13">
        <v>7.1795652672059098E-5</v>
      </c>
      <c r="O1558" s="13">
        <f>IF(M1558="","",IF(M1558&gt;0,SUM($N$20:N1558)))</f>
        <v>0.98214385134625493</v>
      </c>
      <c r="P1558" s="8" t="e">
        <f>IF(M1558="","",IF(M1558&gt;0,IF(O1558&gt;#REF!,"STRIKE",IF(O1558&lt;#REF!,"GOOD"))))</f>
        <v>#REF!</v>
      </c>
      <c r="S1558" s="8">
        <f t="shared" si="72"/>
        <v>372</v>
      </c>
      <c r="T1558" t="s">
        <v>7232</v>
      </c>
      <c r="U1558" s="10">
        <v>175718.43</v>
      </c>
      <c r="V1558" s="8" t="e">
        <f t="shared" si="73"/>
        <v>#REF!</v>
      </c>
      <c r="W1558" t="str">
        <f t="shared" si="74"/>
        <v>STRIKE</v>
      </c>
    </row>
    <row r="1559" spans="12:23" x14ac:dyDescent="0.25">
      <c r="L1559" t="s">
        <v>8583</v>
      </c>
      <c r="M1559" s="10">
        <v>23176.41</v>
      </c>
      <c r="N1559" s="13">
        <v>7.1280129546836483E-5</v>
      </c>
      <c r="O1559" s="13">
        <f>IF(M1559="","",IF(M1559&gt;0,SUM($N$20:N1559)))</f>
        <v>0.98221513147580175</v>
      </c>
      <c r="P1559" s="8" t="e">
        <f>IF(M1559="","",IF(M1559&gt;0,IF(O1559&gt;#REF!,"STRIKE",IF(O1559&lt;#REF!,"GOOD"))))</f>
        <v>#REF!</v>
      </c>
      <c r="S1559" s="8">
        <f t="shared" si="72"/>
        <v>371</v>
      </c>
      <c r="T1559" t="s">
        <v>7691</v>
      </c>
      <c r="U1559" s="10">
        <v>176593.62</v>
      </c>
      <c r="V1559" s="8" t="e">
        <f t="shared" si="73"/>
        <v>#REF!</v>
      </c>
      <c r="W1559" t="str">
        <f t="shared" si="74"/>
        <v>STRIKE</v>
      </c>
    </row>
    <row r="1560" spans="12:23" x14ac:dyDescent="0.25">
      <c r="L1560" t="s">
        <v>9188</v>
      </c>
      <c r="M1560" s="10">
        <v>23159.9</v>
      </c>
      <c r="N1560" s="13">
        <v>7.122935227206363E-5</v>
      </c>
      <c r="O1560" s="13">
        <f>IF(M1560="","",IF(M1560&gt;0,SUM($N$20:N1560)))</f>
        <v>0.98228636082807386</v>
      </c>
      <c r="P1560" s="8" t="e">
        <f>IF(M1560="","",IF(M1560&gt;0,IF(O1560&gt;#REF!,"STRIKE",IF(O1560&lt;#REF!,"GOOD"))))</f>
        <v>#REF!</v>
      </c>
      <c r="S1560" s="8">
        <f t="shared" si="72"/>
        <v>370</v>
      </c>
      <c r="T1560" t="s">
        <v>7526</v>
      </c>
      <c r="U1560" s="10">
        <v>176631.84</v>
      </c>
      <c r="V1560" s="8" t="e">
        <f t="shared" si="73"/>
        <v>#REF!</v>
      </c>
      <c r="W1560" t="str">
        <f t="shared" si="74"/>
        <v>STRIKE</v>
      </c>
    </row>
    <row r="1561" spans="12:23" x14ac:dyDescent="0.25">
      <c r="L1561" t="s">
        <v>8934</v>
      </c>
      <c r="M1561" s="10">
        <v>23158.01</v>
      </c>
      <c r="N1561" s="13">
        <v>7.122353948894304E-5</v>
      </c>
      <c r="O1561" s="13">
        <f>IF(M1561="","",IF(M1561&gt;0,SUM($N$20:N1561)))</f>
        <v>0.98235758436756282</v>
      </c>
      <c r="P1561" s="8" t="e">
        <f>IF(M1561="","",IF(M1561&gt;0,IF(O1561&gt;#REF!,"STRIKE",IF(O1561&lt;#REF!,"GOOD"))))</f>
        <v>#REF!</v>
      </c>
      <c r="S1561" s="8">
        <f t="shared" si="72"/>
        <v>369</v>
      </c>
      <c r="T1561" t="s">
        <v>6770</v>
      </c>
      <c r="U1561" s="10">
        <v>176724.6</v>
      </c>
      <c r="V1561" s="8" t="e">
        <f t="shared" si="73"/>
        <v>#REF!</v>
      </c>
      <c r="W1561" t="str">
        <f t="shared" si="74"/>
        <v>STRIKE</v>
      </c>
    </row>
    <row r="1562" spans="12:23" x14ac:dyDescent="0.25">
      <c r="L1562" t="s">
        <v>8409</v>
      </c>
      <c r="M1562" s="10">
        <v>23133.599999999999</v>
      </c>
      <c r="N1562" s="13">
        <v>7.1148465395835521E-5</v>
      </c>
      <c r="O1562" s="13">
        <f>IF(M1562="","",IF(M1562&gt;0,SUM($N$20:N1562)))</f>
        <v>0.98242873283295862</v>
      </c>
      <c r="P1562" s="8" t="e">
        <f>IF(M1562="","",IF(M1562&gt;0,IF(O1562&gt;#REF!,"STRIKE",IF(O1562&lt;#REF!,"GOOD"))))</f>
        <v>#REF!</v>
      </c>
      <c r="S1562" s="8">
        <f t="shared" si="72"/>
        <v>368</v>
      </c>
      <c r="T1562" t="s">
        <v>7948</v>
      </c>
      <c r="U1562" s="10">
        <v>177442.29</v>
      </c>
      <c r="V1562" s="8" t="e">
        <f t="shared" si="73"/>
        <v>#REF!</v>
      </c>
      <c r="W1562" t="str">
        <f t="shared" si="74"/>
        <v>STRIKE</v>
      </c>
    </row>
    <row r="1563" spans="12:23" x14ac:dyDescent="0.25">
      <c r="L1563" t="s">
        <v>7073</v>
      </c>
      <c r="M1563" s="10">
        <v>23111.040000000001</v>
      </c>
      <c r="N1563" s="13">
        <v>7.1079081063983585E-5</v>
      </c>
      <c r="O1563" s="13">
        <f>IF(M1563="","",IF(M1563&gt;0,SUM($N$20:N1563)))</f>
        <v>0.98249981191402258</v>
      </c>
      <c r="P1563" s="8" t="e">
        <f>IF(M1563="","",IF(M1563&gt;0,IF(O1563&gt;#REF!,"STRIKE",IF(O1563&lt;#REF!,"GOOD"))))</f>
        <v>#REF!</v>
      </c>
      <c r="S1563" s="8">
        <f t="shared" si="72"/>
        <v>367</v>
      </c>
      <c r="T1563" t="s">
        <v>6738</v>
      </c>
      <c r="U1563" s="10">
        <v>177567.91</v>
      </c>
      <c r="V1563" s="8" t="e">
        <f t="shared" si="73"/>
        <v>#REF!</v>
      </c>
      <c r="W1563" t="str">
        <f t="shared" si="74"/>
        <v>STRIKE</v>
      </c>
    </row>
    <row r="1564" spans="12:23" x14ac:dyDescent="0.25">
      <c r="L1564" t="s">
        <v>9750</v>
      </c>
      <c r="M1564" s="10">
        <v>23047.919999999998</v>
      </c>
      <c r="N1564" s="13">
        <v>7.088495256103612E-5</v>
      </c>
      <c r="O1564" s="13">
        <f>IF(M1564="","",IF(M1564&gt;0,SUM($N$20:N1564)))</f>
        <v>0.9825706968665836</v>
      </c>
      <c r="P1564" s="8" t="e">
        <f>IF(M1564="","",IF(M1564&gt;0,IF(O1564&gt;#REF!,"STRIKE",IF(O1564&lt;#REF!,"GOOD"))))</f>
        <v>#REF!</v>
      </c>
      <c r="S1564" s="8">
        <f t="shared" si="72"/>
        <v>366</v>
      </c>
      <c r="T1564" t="s">
        <v>8721</v>
      </c>
      <c r="U1564" s="10">
        <v>178049.76</v>
      </c>
      <c r="V1564" s="8" t="e">
        <f t="shared" si="73"/>
        <v>#REF!</v>
      </c>
      <c r="W1564" t="str">
        <f t="shared" si="74"/>
        <v>STRIKE</v>
      </c>
    </row>
    <row r="1565" spans="12:23" x14ac:dyDescent="0.25">
      <c r="L1565" t="s">
        <v>7674</v>
      </c>
      <c r="M1565" s="10">
        <v>23006.97</v>
      </c>
      <c r="N1565" s="13">
        <v>7.0759008926757016E-5</v>
      </c>
      <c r="O1565" s="13">
        <f>IF(M1565="","",IF(M1565&gt;0,SUM($N$20:N1565)))</f>
        <v>0.98264145587551033</v>
      </c>
      <c r="P1565" s="8" t="e">
        <f>IF(M1565="","",IF(M1565&gt;0,IF(O1565&gt;#REF!,"STRIKE",IF(O1565&lt;#REF!,"GOOD"))))</f>
        <v>#REF!</v>
      </c>
      <c r="S1565" s="8">
        <f t="shared" si="72"/>
        <v>365</v>
      </c>
      <c r="T1565" t="s">
        <v>8221</v>
      </c>
      <c r="U1565" s="10">
        <v>179229.41</v>
      </c>
      <c r="V1565" s="8" t="e">
        <f t="shared" si="73"/>
        <v>#REF!</v>
      </c>
      <c r="W1565" t="str">
        <f t="shared" si="74"/>
        <v>STRIKE</v>
      </c>
    </row>
    <row r="1566" spans="12:23" x14ac:dyDescent="0.25">
      <c r="L1566" t="s">
        <v>8219</v>
      </c>
      <c r="M1566" s="10">
        <v>22993.1</v>
      </c>
      <c r="N1566" s="13">
        <v>7.0716351095073213E-5</v>
      </c>
      <c r="O1566" s="13">
        <f>IF(M1566="","",IF(M1566&gt;0,SUM($N$20:N1566)))</f>
        <v>0.98271217222660545</v>
      </c>
      <c r="P1566" s="8" t="e">
        <f>IF(M1566="","",IF(M1566&gt;0,IF(O1566&gt;#REF!,"STRIKE",IF(O1566&lt;#REF!,"GOOD"))))</f>
        <v>#REF!</v>
      </c>
      <c r="S1566" s="8">
        <f t="shared" si="72"/>
        <v>364</v>
      </c>
      <c r="T1566" t="s">
        <v>8533</v>
      </c>
      <c r="U1566" s="10">
        <v>179557.98</v>
      </c>
      <c r="V1566" s="8" t="e">
        <f t="shared" si="73"/>
        <v>#REF!</v>
      </c>
      <c r="W1566" t="str">
        <f t="shared" si="74"/>
        <v>STRIKE</v>
      </c>
    </row>
    <row r="1567" spans="12:23" x14ac:dyDescent="0.25">
      <c r="L1567" t="s">
        <v>7186</v>
      </c>
      <c r="M1567" s="10">
        <v>22960.98</v>
      </c>
      <c r="N1567" s="13">
        <v>7.0617564537489691E-5</v>
      </c>
      <c r="O1567" s="13">
        <f>IF(M1567="","",IF(M1567&gt;0,SUM($N$20:N1567)))</f>
        <v>0.98278278979114297</v>
      </c>
      <c r="P1567" s="8" t="e">
        <f>IF(M1567="","",IF(M1567&gt;0,IF(O1567&gt;#REF!,"STRIKE",IF(O1567&lt;#REF!,"GOOD"))))</f>
        <v>#REF!</v>
      </c>
      <c r="S1567" s="8">
        <f t="shared" si="72"/>
        <v>363</v>
      </c>
      <c r="T1567" t="s">
        <v>6419</v>
      </c>
      <c r="U1567" s="10">
        <v>179716.32</v>
      </c>
      <c r="V1567" s="8" t="e">
        <f t="shared" si="73"/>
        <v>#REF!</v>
      </c>
      <c r="W1567" t="str">
        <f t="shared" si="74"/>
        <v>STRIKE</v>
      </c>
    </row>
    <row r="1568" spans="12:23" x14ac:dyDescent="0.25">
      <c r="L1568" t="s">
        <v>10281</v>
      </c>
      <c r="M1568" s="10">
        <v>22960.880000000001</v>
      </c>
      <c r="N1568" s="13">
        <v>7.0617256982827235E-5</v>
      </c>
      <c r="O1568" s="13">
        <f>IF(M1568="","",IF(M1568&gt;0,SUM($N$20:N1568)))</f>
        <v>0.98285340704812585</v>
      </c>
      <c r="P1568" s="8" t="e">
        <f>IF(M1568="","",IF(M1568&gt;0,IF(O1568&gt;#REF!,"STRIKE",IF(O1568&lt;#REF!,"GOOD"))))</f>
        <v>#REF!</v>
      </c>
      <c r="S1568" s="8">
        <f t="shared" si="72"/>
        <v>362</v>
      </c>
      <c r="T1568" t="s">
        <v>6597</v>
      </c>
      <c r="U1568" s="10">
        <v>179794.7</v>
      </c>
      <c r="V1568" s="8" t="e">
        <f t="shared" si="73"/>
        <v>#REF!</v>
      </c>
      <c r="W1568" t="str">
        <f t="shared" si="74"/>
        <v>STRIKE</v>
      </c>
    </row>
    <row r="1569" spans="12:23" x14ac:dyDescent="0.25">
      <c r="L1569" t="s">
        <v>8111</v>
      </c>
      <c r="M1569" s="10">
        <v>22904.6</v>
      </c>
      <c r="N1569" s="13">
        <v>7.044416521879232E-5</v>
      </c>
      <c r="O1569" s="13">
        <f>IF(M1569="","",IF(M1569&gt;0,SUM($N$20:N1569)))</f>
        <v>0.98292385121334469</v>
      </c>
      <c r="P1569" s="8" t="e">
        <f>IF(M1569="","",IF(M1569&gt;0,IF(O1569&gt;#REF!,"STRIKE",IF(O1569&lt;#REF!,"GOOD"))))</f>
        <v>#REF!</v>
      </c>
      <c r="S1569" s="8">
        <f t="shared" si="72"/>
        <v>361</v>
      </c>
      <c r="T1569" t="s">
        <v>7585</v>
      </c>
      <c r="U1569" s="10">
        <v>180414.64</v>
      </c>
      <c r="V1569" s="8" t="e">
        <f t="shared" si="73"/>
        <v>#REF!</v>
      </c>
      <c r="W1569" t="str">
        <f t="shared" si="74"/>
        <v>STRIKE</v>
      </c>
    </row>
    <row r="1570" spans="12:23" x14ac:dyDescent="0.25">
      <c r="L1570" t="s">
        <v>9175</v>
      </c>
      <c r="M1570" s="10">
        <v>22606.560000000001</v>
      </c>
      <c r="N1570" s="13">
        <v>6.9527529302783813E-5</v>
      </c>
      <c r="O1570" s="13">
        <f>IF(M1570="","",IF(M1570&gt;0,SUM($N$20:N1570)))</f>
        <v>0.98299337874264747</v>
      </c>
      <c r="P1570" s="8" t="e">
        <f>IF(M1570="","",IF(M1570&gt;0,IF(O1570&gt;#REF!,"STRIKE",IF(O1570&lt;#REF!,"GOOD"))))</f>
        <v>#REF!</v>
      </c>
      <c r="S1570" s="8">
        <f t="shared" si="72"/>
        <v>360</v>
      </c>
      <c r="T1570" t="s">
        <v>7224</v>
      </c>
      <c r="U1570" s="10">
        <v>180984.06</v>
      </c>
      <c r="V1570" s="8" t="e">
        <f t="shared" si="73"/>
        <v>#REF!</v>
      </c>
      <c r="W1570" t="str">
        <f t="shared" si="74"/>
        <v>STRIKE</v>
      </c>
    </row>
    <row r="1571" spans="12:23" x14ac:dyDescent="0.25">
      <c r="L1571" t="s">
        <v>8320</v>
      </c>
      <c r="M1571" s="10">
        <v>22600.959999999999</v>
      </c>
      <c r="N1571" s="13">
        <v>6.9510306241685809E-5</v>
      </c>
      <c r="O1571" s="13">
        <f>IF(M1571="","",IF(M1571&gt;0,SUM($N$20:N1571)))</f>
        <v>0.98306288904888917</v>
      </c>
      <c r="P1571" s="8" t="e">
        <f>IF(M1571="","",IF(M1571&gt;0,IF(O1571&gt;#REF!,"STRIKE",IF(O1571&lt;#REF!,"GOOD"))))</f>
        <v>#REF!</v>
      </c>
      <c r="S1571" s="8">
        <f t="shared" si="72"/>
        <v>359</v>
      </c>
      <c r="T1571" t="s">
        <v>8019</v>
      </c>
      <c r="U1571" s="10">
        <v>181380.6</v>
      </c>
      <c r="V1571" s="8" t="e">
        <f t="shared" si="73"/>
        <v>#REF!</v>
      </c>
      <c r="W1571" t="str">
        <f t="shared" si="74"/>
        <v>STRIKE</v>
      </c>
    </row>
    <row r="1572" spans="12:23" x14ac:dyDescent="0.25">
      <c r="L1572" t="s">
        <v>7837</v>
      </c>
      <c r="M1572" s="10">
        <v>22586.52</v>
      </c>
      <c r="N1572" s="13">
        <v>6.9465895348425961E-5</v>
      </c>
      <c r="O1572" s="13">
        <f>IF(M1572="","",IF(M1572&gt;0,SUM($N$20:N1572)))</f>
        <v>0.98313235494423756</v>
      </c>
      <c r="P1572" s="8" t="e">
        <f>IF(M1572="","",IF(M1572&gt;0,IF(O1572&gt;#REF!,"STRIKE",IF(O1572&lt;#REF!,"GOOD"))))</f>
        <v>#REF!</v>
      </c>
      <c r="S1572" s="8">
        <f t="shared" si="72"/>
        <v>358</v>
      </c>
      <c r="T1572" t="s">
        <v>8241</v>
      </c>
      <c r="U1572" s="10">
        <v>181670.12</v>
      </c>
      <c r="V1572" s="8" t="e">
        <f t="shared" si="73"/>
        <v>#REF!</v>
      </c>
      <c r="W1572" t="str">
        <f t="shared" si="74"/>
        <v>STRIKE</v>
      </c>
    </row>
    <row r="1573" spans="12:23" x14ac:dyDescent="0.25">
      <c r="L1573" t="s">
        <v>7839</v>
      </c>
      <c r="M1573" s="10">
        <v>22544.27</v>
      </c>
      <c r="N1573" s="13">
        <v>6.9335953503534808E-5</v>
      </c>
      <c r="O1573" s="13">
        <f>IF(M1573="","",IF(M1573&gt;0,SUM($N$20:N1573)))</f>
        <v>0.98320169089774112</v>
      </c>
      <c r="P1573" s="8" t="e">
        <f>IF(M1573="","",IF(M1573&gt;0,IF(O1573&gt;#REF!,"STRIKE",IF(O1573&lt;#REF!,"GOOD"))))</f>
        <v>#REF!</v>
      </c>
      <c r="S1573" s="8">
        <f t="shared" si="72"/>
        <v>357</v>
      </c>
      <c r="T1573" t="s">
        <v>6842</v>
      </c>
      <c r="U1573" s="10">
        <v>181882.08</v>
      </c>
      <c r="V1573" s="8" t="e">
        <f t="shared" si="73"/>
        <v>#REF!</v>
      </c>
      <c r="W1573" t="str">
        <f t="shared" si="74"/>
        <v>STRIKE</v>
      </c>
    </row>
    <row r="1574" spans="12:23" x14ac:dyDescent="0.25">
      <c r="L1574" t="s">
        <v>8670</v>
      </c>
      <c r="M1574" s="10">
        <v>22494.21</v>
      </c>
      <c r="N1574" s="13">
        <v>6.9181991639505184E-5</v>
      </c>
      <c r="O1574" s="13">
        <f>IF(M1574="","",IF(M1574&gt;0,SUM($N$20:N1574)))</f>
        <v>0.98327087288938064</v>
      </c>
      <c r="P1574" s="8" t="e">
        <f>IF(M1574="","",IF(M1574&gt;0,IF(O1574&gt;#REF!,"STRIKE",IF(O1574&lt;#REF!,"GOOD"))))</f>
        <v>#REF!</v>
      </c>
      <c r="S1574" s="8">
        <f t="shared" si="72"/>
        <v>356</v>
      </c>
      <c r="T1574" t="s">
        <v>7065</v>
      </c>
      <c r="U1574" s="10">
        <v>182871.31</v>
      </c>
      <c r="V1574" s="8" t="e">
        <f t="shared" si="73"/>
        <v>#REF!</v>
      </c>
      <c r="W1574" t="str">
        <f t="shared" si="74"/>
        <v>STRIKE</v>
      </c>
    </row>
    <row r="1575" spans="12:23" x14ac:dyDescent="0.25">
      <c r="L1575" t="s">
        <v>6631</v>
      </c>
      <c r="M1575" s="10">
        <v>22491.24</v>
      </c>
      <c r="N1575" s="13">
        <v>6.9172857266030008E-5</v>
      </c>
      <c r="O1575" s="13">
        <f>IF(M1575="","",IF(M1575&gt;0,SUM($N$20:N1575)))</f>
        <v>0.98334004574664668</v>
      </c>
      <c r="P1575" s="8" t="e">
        <f>IF(M1575="","",IF(M1575&gt;0,IF(O1575&gt;#REF!,"STRIKE",IF(O1575&lt;#REF!,"GOOD"))))</f>
        <v>#REF!</v>
      </c>
      <c r="S1575" s="8">
        <f t="shared" si="72"/>
        <v>355</v>
      </c>
      <c r="T1575" t="s">
        <v>8853</v>
      </c>
      <c r="U1575" s="10">
        <v>183083.61</v>
      </c>
      <c r="V1575" s="8" t="e">
        <f t="shared" si="73"/>
        <v>#REF!</v>
      </c>
      <c r="W1575" t="str">
        <f t="shared" si="74"/>
        <v>STRIKE</v>
      </c>
    </row>
    <row r="1576" spans="12:23" x14ac:dyDescent="0.25">
      <c r="L1576" t="s">
        <v>7122</v>
      </c>
      <c r="M1576" s="10">
        <v>22364.639999999999</v>
      </c>
      <c r="N1576" s="13">
        <v>6.8783493063350235E-5</v>
      </c>
      <c r="O1576" s="13">
        <f>IF(M1576="","",IF(M1576&gt;0,SUM($N$20:N1576)))</f>
        <v>0.98340882923971007</v>
      </c>
      <c r="P1576" s="8" t="e">
        <f>IF(M1576="","",IF(M1576&gt;0,IF(O1576&gt;#REF!,"STRIKE",IF(O1576&lt;#REF!,"GOOD"))))</f>
        <v>#REF!</v>
      </c>
      <c r="S1576" s="8">
        <f t="shared" si="72"/>
        <v>354</v>
      </c>
      <c r="T1576" t="s">
        <v>10132</v>
      </c>
      <c r="U1576" s="10">
        <v>184488.29</v>
      </c>
      <c r="V1576" s="8" t="e">
        <f t="shared" si="73"/>
        <v>#REF!</v>
      </c>
      <c r="W1576" t="str">
        <f t="shared" si="74"/>
        <v>STRIKE</v>
      </c>
    </row>
    <row r="1577" spans="12:23" x14ac:dyDescent="0.25">
      <c r="L1577" t="s">
        <v>7936</v>
      </c>
      <c r="M1577" s="10">
        <v>22353.599999999999</v>
      </c>
      <c r="N1577" s="13">
        <v>6.8749539028614172E-5</v>
      </c>
      <c r="O1577" s="13">
        <f>IF(M1577="","",IF(M1577&gt;0,SUM($N$20:N1577)))</f>
        <v>0.98347757877873865</v>
      </c>
      <c r="P1577" s="8" t="e">
        <f>IF(M1577="","",IF(M1577&gt;0,IF(O1577&gt;#REF!,"STRIKE",IF(O1577&lt;#REF!,"GOOD"))))</f>
        <v>#REF!</v>
      </c>
      <c r="S1577" s="8">
        <f t="shared" si="72"/>
        <v>353</v>
      </c>
      <c r="T1577" t="s">
        <v>8415</v>
      </c>
      <c r="U1577" s="10">
        <v>186907.45</v>
      </c>
      <c r="V1577" s="8" t="e">
        <f t="shared" si="73"/>
        <v>#REF!</v>
      </c>
      <c r="W1577" t="str">
        <f t="shared" si="74"/>
        <v>STRIKE</v>
      </c>
    </row>
    <row r="1578" spans="12:23" x14ac:dyDescent="0.25">
      <c r="L1578" t="s">
        <v>6762</v>
      </c>
      <c r="M1578" s="10">
        <v>22269.27</v>
      </c>
      <c r="N1578" s="13">
        <v>6.8490178181758048E-5</v>
      </c>
      <c r="O1578" s="13">
        <f>IF(M1578="","",IF(M1578&gt;0,SUM($N$20:N1578)))</f>
        <v>0.98354606895692043</v>
      </c>
      <c r="P1578" s="8" t="e">
        <f>IF(M1578="","",IF(M1578&gt;0,IF(O1578&gt;#REF!,"STRIKE",IF(O1578&lt;#REF!,"GOOD"))))</f>
        <v>#REF!</v>
      </c>
      <c r="S1578" s="8">
        <f t="shared" si="72"/>
        <v>352</v>
      </c>
      <c r="T1578" t="s">
        <v>8620</v>
      </c>
      <c r="U1578" s="10">
        <v>187443.16</v>
      </c>
      <c r="V1578" s="8" t="e">
        <f t="shared" si="73"/>
        <v>#REF!</v>
      </c>
      <c r="W1578" t="str">
        <f t="shared" si="74"/>
        <v>STRIKE</v>
      </c>
    </row>
    <row r="1579" spans="12:23" x14ac:dyDescent="0.25">
      <c r="L1579" t="s">
        <v>7993</v>
      </c>
      <c r="M1579" s="10">
        <v>22253.56</v>
      </c>
      <c r="N1579" s="13">
        <v>6.8441861344284923E-5</v>
      </c>
      <c r="O1579" s="13">
        <f>IF(M1579="","",IF(M1579&gt;0,SUM($N$20:N1579)))</f>
        <v>0.98361451081826468</v>
      </c>
      <c r="P1579" s="8" t="e">
        <f>IF(M1579="","",IF(M1579&gt;0,IF(O1579&gt;#REF!,"STRIKE",IF(O1579&lt;#REF!,"GOOD"))))</f>
        <v>#REF!</v>
      </c>
      <c r="S1579" s="8">
        <f t="shared" si="72"/>
        <v>351</v>
      </c>
      <c r="T1579" t="s">
        <v>8642</v>
      </c>
      <c r="U1579" s="10">
        <v>188035.20000000001</v>
      </c>
      <c r="V1579" s="8" t="e">
        <f t="shared" si="73"/>
        <v>#REF!</v>
      </c>
      <c r="W1579" t="str">
        <f t="shared" si="74"/>
        <v>STRIKE</v>
      </c>
    </row>
    <row r="1580" spans="12:23" x14ac:dyDescent="0.25">
      <c r="L1580" t="s">
        <v>7534</v>
      </c>
      <c r="M1580" s="10">
        <v>22241.35</v>
      </c>
      <c r="N1580" s="13">
        <v>6.8404308919998026E-5</v>
      </c>
      <c r="O1580" s="13">
        <f>IF(M1580="","",IF(M1580&gt;0,SUM($N$20:N1580)))</f>
        <v>0.98368291512718464</v>
      </c>
      <c r="P1580" s="8" t="e">
        <f>IF(M1580="","",IF(M1580&gt;0,IF(O1580&gt;#REF!,"STRIKE",IF(O1580&lt;#REF!,"GOOD"))))</f>
        <v>#REF!</v>
      </c>
      <c r="S1580" s="8">
        <f t="shared" si="72"/>
        <v>350</v>
      </c>
      <c r="T1580" t="s">
        <v>7954</v>
      </c>
      <c r="U1580" s="10">
        <v>188195.87</v>
      </c>
      <c r="V1580" s="8" t="e">
        <f t="shared" si="73"/>
        <v>#REF!</v>
      </c>
      <c r="W1580" t="str">
        <f t="shared" si="74"/>
        <v>STRIKE</v>
      </c>
    </row>
    <row r="1581" spans="12:23" x14ac:dyDescent="0.25">
      <c r="L1581" t="s">
        <v>9927</v>
      </c>
      <c r="M1581" s="10">
        <v>22236.799999999999</v>
      </c>
      <c r="N1581" s="13">
        <v>6.8390315182855903E-5</v>
      </c>
      <c r="O1581" s="13">
        <f>IF(M1581="","",IF(M1581&gt;0,SUM($N$20:N1581)))</f>
        <v>0.98375130544236755</v>
      </c>
      <c r="P1581" s="8" t="e">
        <f>IF(M1581="","",IF(M1581&gt;0,IF(O1581&gt;#REF!,"STRIKE",IF(O1581&lt;#REF!,"GOOD"))))</f>
        <v>#REF!</v>
      </c>
      <c r="S1581" s="8">
        <f t="shared" si="72"/>
        <v>349</v>
      </c>
      <c r="T1581" t="s">
        <v>6643</v>
      </c>
      <c r="U1581" s="10">
        <v>188977.86</v>
      </c>
      <c r="V1581" s="8" t="e">
        <f t="shared" si="73"/>
        <v>#REF!</v>
      </c>
      <c r="W1581" t="str">
        <f t="shared" si="74"/>
        <v>STRIKE</v>
      </c>
    </row>
    <row r="1582" spans="12:23" x14ac:dyDescent="0.25">
      <c r="L1582" t="s">
        <v>9323</v>
      </c>
      <c r="M1582" s="10">
        <v>22148.639999999999</v>
      </c>
      <c r="N1582" s="13">
        <v>6.8119174992427398E-5</v>
      </c>
      <c r="O1582" s="13">
        <f>IF(M1582="","",IF(M1582&gt;0,SUM($N$20:N1582)))</f>
        <v>0.98381942461735994</v>
      </c>
      <c r="P1582" s="8" t="e">
        <f>IF(M1582="","",IF(M1582&gt;0,IF(O1582&gt;#REF!,"STRIKE",IF(O1582&lt;#REF!,"GOOD"))))</f>
        <v>#REF!</v>
      </c>
      <c r="S1582" s="8">
        <f t="shared" si="72"/>
        <v>348</v>
      </c>
      <c r="T1582" t="s">
        <v>8139</v>
      </c>
      <c r="U1582" s="10">
        <v>190542.84</v>
      </c>
      <c r="V1582" s="8" t="e">
        <f t="shared" si="73"/>
        <v>#REF!</v>
      </c>
      <c r="W1582" t="str">
        <f t="shared" si="74"/>
        <v>STRIKE</v>
      </c>
    </row>
    <row r="1583" spans="12:23" x14ac:dyDescent="0.25">
      <c r="L1583" t="s">
        <v>9146</v>
      </c>
      <c r="M1583" s="10">
        <v>22138.68</v>
      </c>
      <c r="N1583" s="13">
        <v>6.8088542548045962E-5</v>
      </c>
      <c r="O1583" s="13">
        <f>IF(M1583="","",IF(M1583&gt;0,SUM($N$20:N1583)))</f>
        <v>0.98388751315990797</v>
      </c>
      <c r="P1583" s="8" t="e">
        <f>IF(M1583="","",IF(M1583&gt;0,IF(O1583&gt;#REF!,"STRIKE",IF(O1583&lt;#REF!,"GOOD"))))</f>
        <v>#REF!</v>
      </c>
      <c r="S1583" s="8">
        <f t="shared" si="72"/>
        <v>347</v>
      </c>
      <c r="T1583" t="s">
        <v>9296</v>
      </c>
      <c r="U1583" s="10">
        <v>190785.12</v>
      </c>
      <c r="V1583" s="8" t="e">
        <f t="shared" si="73"/>
        <v>#REF!</v>
      </c>
      <c r="W1583" t="str">
        <f t="shared" si="74"/>
        <v>STRIKE</v>
      </c>
    </row>
    <row r="1584" spans="12:23" x14ac:dyDescent="0.25">
      <c r="L1584" t="s">
        <v>10308</v>
      </c>
      <c r="M1584" s="10">
        <v>22078.32</v>
      </c>
      <c r="N1584" s="13">
        <v>6.7902902553782513E-5</v>
      </c>
      <c r="O1584" s="13">
        <f>IF(M1584="","",IF(M1584&gt;0,SUM($N$20:N1584)))</f>
        <v>0.98395541606246173</v>
      </c>
      <c r="P1584" s="8" t="e">
        <f>IF(M1584="","",IF(M1584&gt;0,IF(O1584&gt;#REF!,"STRIKE",IF(O1584&lt;#REF!,"GOOD"))))</f>
        <v>#REF!</v>
      </c>
      <c r="S1584" s="8">
        <f t="shared" si="72"/>
        <v>346</v>
      </c>
      <c r="T1584" t="s">
        <v>8735</v>
      </c>
      <c r="U1584" s="10">
        <v>190940.5</v>
      </c>
      <c r="V1584" s="8" t="e">
        <f t="shared" si="73"/>
        <v>#REF!</v>
      </c>
      <c r="W1584" t="str">
        <f t="shared" si="74"/>
        <v>STRIKE</v>
      </c>
    </row>
    <row r="1585" spans="12:23" x14ac:dyDescent="0.25">
      <c r="L1585" t="s">
        <v>9445</v>
      </c>
      <c r="M1585" s="10">
        <v>22034.799999999999</v>
      </c>
      <c r="N1585" s="13">
        <v>6.7769054764678071E-5</v>
      </c>
      <c r="O1585" s="13">
        <f>IF(M1585="","",IF(M1585&gt;0,SUM($N$20:N1585)))</f>
        <v>0.98402318511722642</v>
      </c>
      <c r="P1585" s="8" t="e">
        <f>IF(M1585="","",IF(M1585&gt;0,IF(O1585&gt;#REF!,"STRIKE",IF(O1585&lt;#REF!,"GOOD"))))</f>
        <v>#REF!</v>
      </c>
      <c r="S1585" s="8">
        <f t="shared" si="72"/>
        <v>345</v>
      </c>
      <c r="T1585" t="s">
        <v>6322</v>
      </c>
      <c r="U1585" s="10">
        <v>191808</v>
      </c>
      <c r="V1585" s="8" t="e">
        <f t="shared" si="73"/>
        <v>#REF!</v>
      </c>
      <c r="W1585" t="str">
        <f t="shared" si="74"/>
        <v>STRIKE</v>
      </c>
    </row>
    <row r="1586" spans="12:23" x14ac:dyDescent="0.25">
      <c r="L1586" t="s">
        <v>7968</v>
      </c>
      <c r="M1586" s="10">
        <v>22011.24</v>
      </c>
      <c r="N1586" s="13">
        <v>6.7696594886201494E-5</v>
      </c>
      <c r="O1586" s="13">
        <f>IF(M1586="","",IF(M1586&gt;0,SUM($N$20:N1586)))</f>
        <v>0.98409088171211256</v>
      </c>
      <c r="P1586" s="8" t="e">
        <f>IF(M1586="","",IF(M1586&gt;0,IF(O1586&gt;#REF!,"STRIKE",IF(O1586&lt;#REF!,"GOOD"))))</f>
        <v>#REF!</v>
      </c>
      <c r="S1586" s="8">
        <f t="shared" si="72"/>
        <v>344</v>
      </c>
      <c r="T1586" t="s">
        <v>10196</v>
      </c>
      <c r="U1586" s="10">
        <v>192070.98</v>
      </c>
      <c r="V1586" s="8" t="e">
        <f t="shared" si="73"/>
        <v>#REF!</v>
      </c>
      <c r="W1586" t="str">
        <f t="shared" si="74"/>
        <v>STRIKE</v>
      </c>
    </row>
    <row r="1587" spans="12:23" x14ac:dyDescent="0.25">
      <c r="L1587" t="s">
        <v>9664</v>
      </c>
      <c r="M1587" s="10">
        <v>21988.12</v>
      </c>
      <c r="N1587" s="13">
        <v>6.7625488248239735E-5</v>
      </c>
      <c r="O1587" s="13">
        <f>IF(M1587="","",IF(M1587&gt;0,SUM($N$20:N1587)))</f>
        <v>0.9841585072003608</v>
      </c>
      <c r="P1587" s="8" t="e">
        <f>IF(M1587="","",IF(M1587&gt;0,IF(O1587&gt;#REF!,"STRIKE",IF(O1587&lt;#REF!,"GOOD"))))</f>
        <v>#REF!</v>
      </c>
      <c r="S1587" s="8">
        <f t="shared" si="72"/>
        <v>343</v>
      </c>
      <c r="T1587" t="s">
        <v>7731</v>
      </c>
      <c r="U1587" s="10">
        <v>192159.8</v>
      </c>
      <c r="V1587" s="8" t="e">
        <f t="shared" si="73"/>
        <v>#REF!</v>
      </c>
      <c r="W1587" t="str">
        <f t="shared" si="74"/>
        <v>STRIKE</v>
      </c>
    </row>
    <row r="1588" spans="12:23" x14ac:dyDescent="0.25">
      <c r="L1588" t="s">
        <v>7938</v>
      </c>
      <c r="M1588" s="10">
        <v>21986.98</v>
      </c>
      <c r="N1588" s="13">
        <v>6.7621982125087645E-5</v>
      </c>
      <c r="O1588" s="13">
        <f>IF(M1588="","",IF(M1588&gt;0,SUM($N$20:N1588)))</f>
        <v>0.98422612918248586</v>
      </c>
      <c r="P1588" s="8" t="e">
        <f>IF(M1588="","",IF(M1588&gt;0,IF(O1588&gt;#REF!,"STRIKE",IF(O1588&lt;#REF!,"GOOD"))))</f>
        <v>#REF!</v>
      </c>
      <c r="S1588" s="8">
        <f t="shared" si="72"/>
        <v>342</v>
      </c>
      <c r="T1588" t="s">
        <v>8630</v>
      </c>
      <c r="U1588" s="10">
        <v>193274.76</v>
      </c>
      <c r="V1588" s="8" t="e">
        <f t="shared" si="73"/>
        <v>#REF!</v>
      </c>
      <c r="W1588" t="str">
        <f t="shared" si="74"/>
        <v>STRIKE</v>
      </c>
    </row>
    <row r="1589" spans="12:23" x14ac:dyDescent="0.25">
      <c r="L1589" t="s">
        <v>6607</v>
      </c>
      <c r="M1589" s="10">
        <v>21984.78</v>
      </c>
      <c r="N1589" s="13">
        <v>6.7615215922513439E-5</v>
      </c>
      <c r="O1589" s="13">
        <f>IF(M1589="","",IF(M1589&gt;0,SUM($N$20:N1589)))</f>
        <v>0.98429374439840833</v>
      </c>
      <c r="P1589" s="8" t="e">
        <f>IF(M1589="","",IF(M1589&gt;0,IF(O1589&gt;#REF!,"STRIKE",IF(O1589&lt;#REF!,"GOOD"))))</f>
        <v>#REF!</v>
      </c>
      <c r="S1589" s="8">
        <f t="shared" si="72"/>
        <v>341</v>
      </c>
      <c r="T1589" t="s">
        <v>9580</v>
      </c>
      <c r="U1589" s="10">
        <v>194430.16</v>
      </c>
      <c r="V1589" s="8" t="e">
        <f t="shared" si="73"/>
        <v>#REF!</v>
      </c>
      <c r="W1589" t="str">
        <f t="shared" si="74"/>
        <v>STRIKE</v>
      </c>
    </row>
    <row r="1590" spans="12:23" x14ac:dyDescent="0.25">
      <c r="L1590" t="s">
        <v>8744</v>
      </c>
      <c r="M1590" s="10">
        <v>21981.360000000001</v>
      </c>
      <c r="N1590" s="13">
        <v>6.7604697553057158E-5</v>
      </c>
      <c r="O1590" s="13">
        <f>IF(M1590="","",IF(M1590&gt;0,SUM($N$20:N1590)))</f>
        <v>0.9843613490959614</v>
      </c>
      <c r="P1590" s="8" t="e">
        <f>IF(M1590="","",IF(M1590&gt;0,IF(O1590&gt;#REF!,"STRIKE",IF(O1590&lt;#REF!,"GOOD"))))</f>
        <v>#REF!</v>
      </c>
      <c r="S1590" s="8">
        <f t="shared" si="72"/>
        <v>340</v>
      </c>
      <c r="T1590" t="s">
        <v>8758</v>
      </c>
      <c r="U1590" s="10">
        <v>194650.06</v>
      </c>
      <c r="V1590" s="8" t="e">
        <f t="shared" si="73"/>
        <v>#REF!</v>
      </c>
      <c r="W1590" t="str">
        <f t="shared" si="74"/>
        <v>STRIKE</v>
      </c>
    </row>
    <row r="1591" spans="12:23" x14ac:dyDescent="0.25">
      <c r="L1591" t="s">
        <v>8883</v>
      </c>
      <c r="M1591" s="10">
        <v>21962.959999999999</v>
      </c>
      <c r="N1591" s="13">
        <v>6.7548107495163728E-5</v>
      </c>
      <c r="O1591" s="13">
        <f>IF(M1591="","",IF(M1591&gt;0,SUM($N$20:N1591)))</f>
        <v>0.98442889720345661</v>
      </c>
      <c r="P1591" s="8" t="e">
        <f>IF(M1591="","",IF(M1591&gt;0,IF(O1591&gt;#REF!,"STRIKE",IF(O1591&lt;#REF!,"GOOD"))))</f>
        <v>#REF!</v>
      </c>
      <c r="S1591" s="8">
        <f t="shared" si="72"/>
        <v>339</v>
      </c>
      <c r="T1591" t="s">
        <v>6456</v>
      </c>
      <c r="U1591" s="10">
        <v>194756.84</v>
      </c>
      <c r="V1591" s="8" t="e">
        <f t="shared" si="73"/>
        <v>#REF!</v>
      </c>
      <c r="W1591" t="str">
        <f t="shared" si="74"/>
        <v>STRIKE</v>
      </c>
    </row>
    <row r="1592" spans="12:23" x14ac:dyDescent="0.25">
      <c r="L1592" t="s">
        <v>9837</v>
      </c>
      <c r="M1592" s="10">
        <v>21940.89</v>
      </c>
      <c r="N1592" s="13">
        <v>6.7480230181157864E-5</v>
      </c>
      <c r="O1592" s="13">
        <f>IF(M1592="","",IF(M1592&gt;0,SUM($N$20:N1592)))</f>
        <v>0.98449637743363771</v>
      </c>
      <c r="P1592" s="8" t="e">
        <f>IF(M1592="","",IF(M1592&gt;0,IF(O1592&gt;#REF!,"STRIKE",IF(O1592&lt;#REF!,"GOOD"))))</f>
        <v>#REF!</v>
      </c>
      <c r="S1592" s="8">
        <f t="shared" si="72"/>
        <v>338</v>
      </c>
      <c r="T1592" t="s">
        <v>7238</v>
      </c>
      <c r="U1592" s="10">
        <v>195741.52</v>
      </c>
      <c r="V1592" s="8" t="e">
        <f t="shared" si="73"/>
        <v>#REF!</v>
      </c>
      <c r="W1592" t="str">
        <f t="shared" si="74"/>
        <v>STRIKE</v>
      </c>
    </row>
    <row r="1593" spans="12:23" x14ac:dyDescent="0.25">
      <c r="L1593" t="s">
        <v>9661</v>
      </c>
      <c r="M1593" s="10">
        <v>21904.92</v>
      </c>
      <c r="N1593" s="13">
        <v>6.7369602769069465E-5</v>
      </c>
      <c r="O1593" s="13">
        <f>IF(M1593="","",IF(M1593&gt;0,SUM($N$20:N1593)))</f>
        <v>0.98456374703640681</v>
      </c>
      <c r="P1593" s="8" t="e">
        <f>IF(M1593="","",IF(M1593&gt;0,IF(O1593&gt;#REF!,"STRIKE",IF(O1593&lt;#REF!,"GOOD"))))</f>
        <v>#REF!</v>
      </c>
      <c r="S1593" s="8">
        <f t="shared" si="72"/>
        <v>337</v>
      </c>
      <c r="T1593" t="s">
        <v>7340</v>
      </c>
      <c r="U1593" s="10">
        <v>197319.8</v>
      </c>
      <c r="V1593" s="8" t="e">
        <f t="shared" si="73"/>
        <v>#REF!</v>
      </c>
      <c r="W1593" t="str">
        <f t="shared" si="74"/>
        <v>STRIKE</v>
      </c>
    </row>
    <row r="1594" spans="12:23" x14ac:dyDescent="0.25">
      <c r="L1594" t="s">
        <v>9329</v>
      </c>
      <c r="M1594" s="10">
        <v>21852.6</v>
      </c>
      <c r="N1594" s="13">
        <v>6.7208690169668158E-5</v>
      </c>
      <c r="O1594" s="13">
        <f>IF(M1594="","",IF(M1594&gt;0,SUM($N$20:N1594)))</f>
        <v>0.98463095572657644</v>
      </c>
      <c r="P1594" s="8" t="e">
        <f>IF(M1594="","",IF(M1594&gt;0,IF(O1594&gt;#REF!,"STRIKE",IF(O1594&lt;#REF!,"GOOD"))))</f>
        <v>#REF!</v>
      </c>
      <c r="S1594" s="8">
        <f t="shared" si="72"/>
        <v>336</v>
      </c>
      <c r="T1594" t="s">
        <v>8608</v>
      </c>
      <c r="U1594" s="10">
        <v>197593.28</v>
      </c>
      <c r="V1594" s="8" t="e">
        <f t="shared" si="73"/>
        <v>#REF!</v>
      </c>
      <c r="W1594" t="str">
        <f t="shared" si="74"/>
        <v>STRIKE</v>
      </c>
    </row>
    <row r="1595" spans="12:23" x14ac:dyDescent="0.25">
      <c r="L1595" t="s">
        <v>6952</v>
      </c>
      <c r="M1595" s="10">
        <v>21842.880000000001</v>
      </c>
      <c r="N1595" s="13">
        <v>6.7178795856476641E-5</v>
      </c>
      <c r="O1595" s="13">
        <f>IF(M1595="","",IF(M1595&gt;0,SUM($N$20:N1595)))</f>
        <v>0.98469813452243293</v>
      </c>
      <c r="P1595" s="8" t="e">
        <f>IF(M1595="","",IF(M1595&gt;0,IF(O1595&gt;#REF!,"STRIKE",IF(O1595&lt;#REF!,"GOOD"))))</f>
        <v>#REF!</v>
      </c>
      <c r="S1595" s="8">
        <f t="shared" si="72"/>
        <v>335</v>
      </c>
      <c r="T1595" t="s">
        <v>9050</v>
      </c>
      <c r="U1595" s="10">
        <v>198948.24</v>
      </c>
      <c r="V1595" s="8" t="e">
        <f t="shared" si="73"/>
        <v>#REF!</v>
      </c>
      <c r="W1595" t="str">
        <f t="shared" si="74"/>
        <v>STRIKE</v>
      </c>
    </row>
    <row r="1596" spans="12:23" x14ac:dyDescent="0.25">
      <c r="L1596" t="s">
        <v>8965</v>
      </c>
      <c r="M1596" s="10">
        <v>21832.6</v>
      </c>
      <c r="N1596" s="13">
        <v>6.7147179237175299E-5</v>
      </c>
      <c r="O1596" s="13">
        <f>IF(M1596="","",IF(M1596&gt;0,SUM($N$20:N1596)))</f>
        <v>0.9847652817016701</v>
      </c>
      <c r="P1596" s="8" t="e">
        <f>IF(M1596="","",IF(M1596&gt;0,IF(O1596&gt;#REF!,"STRIKE",IF(O1596&lt;#REF!,"GOOD"))))</f>
        <v>#REF!</v>
      </c>
      <c r="S1596" s="8">
        <f t="shared" si="72"/>
        <v>334</v>
      </c>
      <c r="T1596" t="s">
        <v>10744</v>
      </c>
      <c r="U1596" s="10">
        <v>198952</v>
      </c>
      <c r="V1596" s="8" t="e">
        <f t="shared" si="73"/>
        <v>#REF!</v>
      </c>
      <c r="W1596" t="str">
        <f t="shared" si="74"/>
        <v>STRIKE</v>
      </c>
    </row>
    <row r="1597" spans="12:23" x14ac:dyDescent="0.25">
      <c r="L1597" t="s">
        <v>6970</v>
      </c>
      <c r="M1597" s="10">
        <v>21803.040000000001</v>
      </c>
      <c r="N1597" s="13">
        <v>6.7056266078950868E-5</v>
      </c>
      <c r="O1597" s="13">
        <f>IF(M1597="","",IF(M1597&gt;0,SUM($N$20:N1597)))</f>
        <v>0.98483233796774905</v>
      </c>
      <c r="P1597" s="8" t="e">
        <f>IF(M1597="","",IF(M1597&gt;0,IF(O1597&gt;#REF!,"STRIKE",IF(O1597&lt;#REF!,"GOOD"))))</f>
        <v>#REF!</v>
      </c>
      <c r="S1597" s="8">
        <f t="shared" si="72"/>
        <v>333</v>
      </c>
      <c r="T1597" t="s">
        <v>9670</v>
      </c>
      <c r="U1597" s="10">
        <v>199389.9</v>
      </c>
      <c r="V1597" s="8" t="e">
        <f t="shared" si="73"/>
        <v>#REF!</v>
      </c>
      <c r="W1597" t="str">
        <f t="shared" si="74"/>
        <v>STRIKE</v>
      </c>
    </row>
    <row r="1598" spans="12:23" x14ac:dyDescent="0.25">
      <c r="L1598" t="s">
        <v>9197</v>
      </c>
      <c r="M1598" s="10">
        <v>21762</v>
      </c>
      <c r="N1598" s="13">
        <v>6.6930045645475529E-5</v>
      </c>
      <c r="O1598" s="13">
        <f>IF(M1598="","",IF(M1598&gt;0,SUM($N$20:N1598)))</f>
        <v>0.98489926801339456</v>
      </c>
      <c r="P1598" s="8" t="e">
        <f>IF(M1598="","",IF(M1598&gt;0,IF(O1598&gt;#REF!,"STRIKE",IF(O1598&lt;#REF!,"GOOD"))))</f>
        <v>#REF!</v>
      </c>
      <c r="S1598" s="8">
        <f t="shared" si="72"/>
        <v>332</v>
      </c>
      <c r="T1598" t="s">
        <v>6782</v>
      </c>
      <c r="U1598" s="10">
        <v>199719.48</v>
      </c>
      <c r="V1598" s="8" t="e">
        <f t="shared" si="73"/>
        <v>#REF!</v>
      </c>
      <c r="W1598" t="str">
        <f t="shared" si="74"/>
        <v>STRIKE</v>
      </c>
    </row>
    <row r="1599" spans="12:23" x14ac:dyDescent="0.25">
      <c r="L1599" t="s">
        <v>7083</v>
      </c>
      <c r="M1599" s="10">
        <v>21702.92</v>
      </c>
      <c r="N1599" s="13">
        <v>6.6748342350891632E-5</v>
      </c>
      <c r="O1599" s="13">
        <f>IF(M1599="","",IF(M1599&gt;0,SUM($N$20:N1599)))</f>
        <v>0.98496601635574543</v>
      </c>
      <c r="P1599" s="8" t="e">
        <f>IF(M1599="","",IF(M1599&gt;0,IF(O1599&gt;#REF!,"STRIKE",IF(O1599&lt;#REF!,"GOOD"))))</f>
        <v>#REF!</v>
      </c>
      <c r="S1599" s="8">
        <f t="shared" si="72"/>
        <v>331</v>
      </c>
      <c r="T1599" t="s">
        <v>8123</v>
      </c>
      <c r="U1599" s="10">
        <v>200180.09</v>
      </c>
      <c r="V1599" s="8" t="e">
        <f t="shared" si="73"/>
        <v>#REF!</v>
      </c>
      <c r="W1599" t="str">
        <f t="shared" si="74"/>
        <v>STRIKE</v>
      </c>
    </row>
    <row r="1600" spans="12:23" x14ac:dyDescent="0.25">
      <c r="L1600" t="s">
        <v>7465</v>
      </c>
      <c r="M1600" s="10">
        <v>21640.799999999999</v>
      </c>
      <c r="N1600" s="13">
        <v>6.6557289394568822E-5</v>
      </c>
      <c r="O1600" s="13">
        <f>IF(M1600="","",IF(M1600&gt;0,SUM($N$20:N1600)))</f>
        <v>0.98503257364513996</v>
      </c>
      <c r="P1600" s="8" t="e">
        <f>IF(M1600="","",IF(M1600&gt;0,IF(O1600&gt;#REF!,"STRIKE",IF(O1600&lt;#REF!,"GOOD"))))</f>
        <v>#REF!</v>
      </c>
      <c r="S1600" s="8">
        <f t="shared" si="72"/>
        <v>330</v>
      </c>
      <c r="T1600" t="s">
        <v>7528</v>
      </c>
      <c r="U1600" s="10">
        <v>201532.98</v>
      </c>
      <c r="V1600" s="8" t="e">
        <f t="shared" si="73"/>
        <v>#REF!</v>
      </c>
      <c r="W1600" t="str">
        <f t="shared" si="74"/>
        <v>STRIKE</v>
      </c>
    </row>
    <row r="1601" spans="12:23" x14ac:dyDescent="0.25">
      <c r="L1601" t="s">
        <v>10710</v>
      </c>
      <c r="M1601" s="10">
        <v>21565.919999999998</v>
      </c>
      <c r="N1601" s="13">
        <v>6.6326992463315565E-5</v>
      </c>
      <c r="O1601" s="13">
        <f>IF(M1601="","",IF(M1601&gt;0,SUM($N$20:N1601)))</f>
        <v>0.9850989006376033</v>
      </c>
      <c r="P1601" s="8" t="e">
        <f>IF(M1601="","",IF(M1601&gt;0,IF(O1601&gt;#REF!,"STRIKE",IF(O1601&lt;#REF!,"GOOD"))))</f>
        <v>#REF!</v>
      </c>
      <c r="S1601" s="8">
        <f t="shared" si="72"/>
        <v>329</v>
      </c>
      <c r="T1601" t="s">
        <v>6645</v>
      </c>
      <c r="U1601" s="10">
        <v>202101.43</v>
      </c>
      <c r="V1601" s="8" t="e">
        <f t="shared" si="73"/>
        <v>#REF!</v>
      </c>
      <c r="W1601" t="str">
        <f t="shared" si="74"/>
        <v>STRIKE</v>
      </c>
    </row>
    <row r="1602" spans="12:23" x14ac:dyDescent="0.25">
      <c r="L1602" t="s">
        <v>8946</v>
      </c>
      <c r="M1602" s="10">
        <v>21557.52</v>
      </c>
      <c r="N1602" s="13">
        <v>6.6301157871668579E-5</v>
      </c>
      <c r="O1602" s="13">
        <f>IF(M1602="","",IF(M1602&gt;0,SUM($N$20:N1602)))</f>
        <v>0.98516520179547495</v>
      </c>
      <c r="P1602" s="8" t="e">
        <f>IF(M1602="","",IF(M1602&gt;0,IF(O1602&gt;#REF!,"STRIKE",IF(O1602&lt;#REF!,"GOOD"))))</f>
        <v>#REF!</v>
      </c>
      <c r="S1602" s="8">
        <f t="shared" si="72"/>
        <v>328</v>
      </c>
      <c r="T1602" t="s">
        <v>6721</v>
      </c>
      <c r="U1602" s="10">
        <v>202884.47</v>
      </c>
      <c r="V1602" s="8" t="e">
        <f t="shared" si="73"/>
        <v>#REF!</v>
      </c>
      <c r="W1602" t="str">
        <f t="shared" si="74"/>
        <v>STRIKE</v>
      </c>
    </row>
    <row r="1603" spans="12:23" x14ac:dyDescent="0.25">
      <c r="L1603" t="s">
        <v>10435</v>
      </c>
      <c r="M1603" s="10">
        <v>21543.7</v>
      </c>
      <c r="N1603" s="13">
        <v>6.6258653817316017E-5</v>
      </c>
      <c r="O1603" s="13">
        <f>IF(M1603="","",IF(M1603&gt;0,SUM($N$20:N1603)))</f>
        <v>0.98523146044929222</v>
      </c>
      <c r="P1603" s="8" t="e">
        <f>IF(M1603="","",IF(M1603&gt;0,IF(O1603&gt;#REF!,"STRIKE",IF(O1603&lt;#REF!,"GOOD"))))</f>
        <v>#REF!</v>
      </c>
      <c r="S1603" s="8">
        <f t="shared" si="72"/>
        <v>327</v>
      </c>
      <c r="T1603" t="s">
        <v>6834</v>
      </c>
      <c r="U1603" s="10">
        <v>203557.28</v>
      </c>
      <c r="V1603" s="8" t="e">
        <f t="shared" si="73"/>
        <v>#REF!</v>
      </c>
      <c r="W1603" t="str">
        <f t="shared" si="74"/>
        <v>STRIKE</v>
      </c>
    </row>
    <row r="1604" spans="12:23" x14ac:dyDescent="0.25">
      <c r="L1604" t="s">
        <v>6635</v>
      </c>
      <c r="M1604" s="10">
        <v>21493.99</v>
      </c>
      <c r="N1604" s="13">
        <v>6.6105768394605029E-5</v>
      </c>
      <c r="O1604" s="13">
        <f>IF(M1604="","",IF(M1604&gt;0,SUM($N$20:N1604)))</f>
        <v>0.98529756621768683</v>
      </c>
      <c r="P1604" s="8" t="e">
        <f>IF(M1604="","",IF(M1604&gt;0,IF(O1604&gt;#REF!,"STRIKE",IF(O1604&lt;#REF!,"GOOD"))))</f>
        <v>#REF!</v>
      </c>
      <c r="S1604" s="8">
        <f t="shared" si="72"/>
        <v>326</v>
      </c>
      <c r="T1604" t="s">
        <v>6929</v>
      </c>
      <c r="U1604" s="10">
        <v>204971.76</v>
      </c>
      <c r="V1604" s="8" t="e">
        <f t="shared" si="73"/>
        <v>#REF!</v>
      </c>
      <c r="W1604" t="str">
        <f t="shared" si="74"/>
        <v>STRIKE</v>
      </c>
    </row>
    <row r="1605" spans="12:23" x14ac:dyDescent="0.25">
      <c r="L1605" t="s">
        <v>9765</v>
      </c>
      <c r="M1605" s="10">
        <v>21457.919999999998</v>
      </c>
      <c r="N1605" s="13">
        <v>6.5994833427854147E-5</v>
      </c>
      <c r="O1605" s="13">
        <f>IF(M1605="","",IF(M1605&gt;0,SUM($N$20:N1605)))</f>
        <v>0.98536356105111467</v>
      </c>
      <c r="P1605" s="8" t="e">
        <f>IF(M1605="","",IF(M1605&gt;0,IF(O1605&gt;#REF!,"STRIKE",IF(O1605&lt;#REF!,"GOOD"))))</f>
        <v>#REF!</v>
      </c>
      <c r="S1605" s="8">
        <f t="shared" si="72"/>
        <v>325</v>
      </c>
      <c r="T1605" t="s">
        <v>7884</v>
      </c>
      <c r="U1605" s="10">
        <v>210191.08</v>
      </c>
      <c r="V1605" s="8" t="e">
        <f t="shared" si="73"/>
        <v>#REF!</v>
      </c>
      <c r="W1605" t="str">
        <f t="shared" si="74"/>
        <v>STRIKE</v>
      </c>
    </row>
    <row r="1606" spans="12:23" x14ac:dyDescent="0.25">
      <c r="L1606" t="s">
        <v>9108</v>
      </c>
      <c r="M1606" s="10">
        <v>21444.52</v>
      </c>
      <c r="N1606" s="13">
        <v>6.5953621103083946E-5</v>
      </c>
      <c r="O1606" s="13">
        <f>IF(M1606="","",IF(M1606&gt;0,SUM($N$20:N1606)))</f>
        <v>0.98542951467221773</v>
      </c>
      <c r="P1606" s="8" t="e">
        <f>IF(M1606="","",IF(M1606&gt;0,IF(O1606&gt;#REF!,"STRIKE",IF(O1606&lt;#REF!,"GOOD"))))</f>
        <v>#REF!</v>
      </c>
      <c r="S1606" s="8">
        <f t="shared" si="72"/>
        <v>324</v>
      </c>
      <c r="T1606" t="s">
        <v>6723</v>
      </c>
      <c r="U1606" s="10">
        <v>211683.65</v>
      </c>
      <c r="V1606" s="8" t="e">
        <f t="shared" si="73"/>
        <v>#REF!</v>
      </c>
      <c r="W1606" t="str">
        <f t="shared" si="74"/>
        <v>STRIKE</v>
      </c>
    </row>
    <row r="1607" spans="12:23" x14ac:dyDescent="0.25">
      <c r="L1607" t="s">
        <v>7699</v>
      </c>
      <c r="M1607" s="10">
        <v>21441.919999999998</v>
      </c>
      <c r="N1607" s="13">
        <v>6.5945624681859862E-5</v>
      </c>
      <c r="O1607" s="13">
        <f>IF(M1607="","",IF(M1607&gt;0,SUM($N$20:N1607)))</f>
        <v>0.98549546029689961</v>
      </c>
      <c r="P1607" s="8" t="e">
        <f>IF(M1607="","",IF(M1607&gt;0,IF(O1607&gt;#REF!,"STRIKE",IF(O1607&lt;#REF!,"GOOD"))))</f>
        <v>#REF!</v>
      </c>
      <c r="S1607" s="8">
        <f t="shared" si="72"/>
        <v>323</v>
      </c>
      <c r="T1607" t="s">
        <v>7124</v>
      </c>
      <c r="U1607" s="10">
        <v>211846.98</v>
      </c>
      <c r="V1607" s="8" t="e">
        <f t="shared" si="73"/>
        <v>#REF!</v>
      </c>
      <c r="W1607" t="str">
        <f t="shared" si="74"/>
        <v>STRIKE</v>
      </c>
    </row>
    <row r="1608" spans="12:23" x14ac:dyDescent="0.25">
      <c r="L1608" t="s">
        <v>6407</v>
      </c>
      <c r="M1608" s="10">
        <v>21347.4</v>
      </c>
      <c r="N1608" s="13">
        <v>6.5654924014898645E-5</v>
      </c>
      <c r="O1608" s="13">
        <f>IF(M1608="","",IF(M1608&gt;0,SUM($N$20:N1608)))</f>
        <v>0.9855611152209145</v>
      </c>
      <c r="P1608" s="8" t="e">
        <f>IF(M1608="","",IF(M1608&gt;0,IF(O1608&gt;#REF!,"STRIKE",IF(O1608&lt;#REF!,"GOOD"))))</f>
        <v>#REF!</v>
      </c>
      <c r="S1608" s="8">
        <f t="shared" si="72"/>
        <v>322</v>
      </c>
      <c r="T1608" t="s">
        <v>7316</v>
      </c>
      <c r="U1608" s="10">
        <v>212007.76</v>
      </c>
      <c r="V1608" s="8" t="e">
        <f t="shared" si="73"/>
        <v>#REF!</v>
      </c>
      <c r="W1608" t="str">
        <f t="shared" si="74"/>
        <v>STRIKE</v>
      </c>
    </row>
    <row r="1609" spans="12:23" x14ac:dyDescent="0.25">
      <c r="L1609" t="s">
        <v>6938</v>
      </c>
      <c r="M1609" s="10">
        <v>21345.360000000001</v>
      </c>
      <c r="N1609" s="13">
        <v>6.5648649899784371E-5</v>
      </c>
      <c r="O1609" s="13">
        <f>IF(M1609="","",IF(M1609&gt;0,SUM($N$20:N1609)))</f>
        <v>0.98562676387081427</v>
      </c>
      <c r="P1609" s="8" t="e">
        <f>IF(M1609="","",IF(M1609&gt;0,IF(O1609&gt;#REF!,"STRIKE",IF(O1609&lt;#REF!,"GOOD"))))</f>
        <v>#REF!</v>
      </c>
      <c r="S1609" s="8">
        <f t="shared" si="72"/>
        <v>321</v>
      </c>
      <c r="T1609" t="s">
        <v>8334</v>
      </c>
      <c r="U1609" s="10">
        <v>212458.06</v>
      </c>
      <c r="V1609" s="8" t="e">
        <f t="shared" si="73"/>
        <v>#REF!</v>
      </c>
      <c r="W1609" t="str">
        <f t="shared" si="74"/>
        <v>STRIKE</v>
      </c>
    </row>
    <row r="1610" spans="12:23" x14ac:dyDescent="0.25">
      <c r="L1610" t="s">
        <v>9741</v>
      </c>
      <c r="M1610" s="10">
        <v>21321.72</v>
      </c>
      <c r="N1610" s="13">
        <v>6.5575943977577822E-5</v>
      </c>
      <c r="O1610" s="13">
        <f>IF(M1610="","",IF(M1610&gt;0,SUM($N$20:N1610)))</f>
        <v>0.98569233981479187</v>
      </c>
      <c r="P1610" s="8" t="e">
        <f>IF(M1610="","",IF(M1610&gt;0,IF(O1610&gt;#REF!,"STRIKE",IF(O1610&lt;#REF!,"GOOD"))))</f>
        <v>#REF!</v>
      </c>
      <c r="S1610" s="8">
        <f t="shared" si="72"/>
        <v>320</v>
      </c>
      <c r="T1610" t="s">
        <v>8614</v>
      </c>
      <c r="U1610" s="10">
        <v>214498.08</v>
      </c>
      <c r="V1610" s="8" t="e">
        <f t="shared" si="73"/>
        <v>#REF!</v>
      </c>
      <c r="W1610" t="str">
        <f t="shared" si="74"/>
        <v>STRIKE</v>
      </c>
    </row>
    <row r="1611" spans="12:23" x14ac:dyDescent="0.25">
      <c r="L1611" t="s">
        <v>8622</v>
      </c>
      <c r="M1611" s="10">
        <v>21312</v>
      </c>
      <c r="N1611" s="13">
        <v>6.5546049664386291E-5</v>
      </c>
      <c r="O1611" s="13">
        <f>IF(M1611="","",IF(M1611&gt;0,SUM($N$20:N1611)))</f>
        <v>0.98575788586445623</v>
      </c>
      <c r="P1611" s="8" t="e">
        <f>IF(M1611="","",IF(M1611&gt;0,IF(O1611&gt;#REF!,"STRIKE",IF(O1611&lt;#REF!,"GOOD"))))</f>
        <v>#REF!</v>
      </c>
      <c r="S1611" s="8">
        <f t="shared" si="72"/>
        <v>319</v>
      </c>
      <c r="T1611" t="s">
        <v>8055</v>
      </c>
      <c r="U1611" s="10">
        <v>214599.84</v>
      </c>
      <c r="V1611" s="8" t="e">
        <f t="shared" si="73"/>
        <v>#REF!</v>
      </c>
      <c r="W1611" t="str">
        <f t="shared" si="74"/>
        <v>STRIKE</v>
      </c>
    </row>
    <row r="1612" spans="12:23" x14ac:dyDescent="0.25">
      <c r="L1612" t="s">
        <v>6879</v>
      </c>
      <c r="M1612" s="10">
        <v>21279.599999999999</v>
      </c>
      <c r="N1612" s="13">
        <v>6.5446401953747857E-5</v>
      </c>
      <c r="O1612" s="13">
        <f>IF(M1612="","",IF(M1612&gt;0,SUM($N$20:N1612)))</f>
        <v>0.98582333226640995</v>
      </c>
      <c r="P1612" s="8" t="e">
        <f>IF(M1612="","",IF(M1612&gt;0,IF(O1612&gt;#REF!,"STRIKE",IF(O1612&lt;#REF!,"GOOD"))))</f>
        <v>#REF!</v>
      </c>
      <c r="S1612" s="8">
        <f t="shared" si="72"/>
        <v>318</v>
      </c>
      <c r="T1612" t="s">
        <v>7372</v>
      </c>
      <c r="U1612" s="10">
        <v>214679.08</v>
      </c>
      <c r="V1612" s="8" t="e">
        <f t="shared" si="73"/>
        <v>#REF!</v>
      </c>
      <c r="W1612" t="str">
        <f t="shared" si="74"/>
        <v>STRIKE</v>
      </c>
    </row>
    <row r="1613" spans="12:23" x14ac:dyDescent="0.25">
      <c r="L1613" t="s">
        <v>8717</v>
      </c>
      <c r="M1613" s="10">
        <v>21279.360000000001</v>
      </c>
      <c r="N1613" s="13">
        <v>6.5445663822557952E-5</v>
      </c>
      <c r="O1613" s="13">
        <f>IF(M1613="","",IF(M1613&gt;0,SUM($N$20:N1613)))</f>
        <v>0.98588877793023255</v>
      </c>
      <c r="P1613" s="8" t="e">
        <f>IF(M1613="","",IF(M1613&gt;0,IF(O1613&gt;#REF!,"STRIKE",IF(O1613&lt;#REF!,"GOOD"))))</f>
        <v>#REF!</v>
      </c>
      <c r="S1613" s="8">
        <f t="shared" si="72"/>
        <v>317</v>
      </c>
      <c r="T1613" t="s">
        <v>8069</v>
      </c>
      <c r="U1613" s="10">
        <v>215229.77</v>
      </c>
      <c r="V1613" s="8" t="e">
        <f t="shared" si="73"/>
        <v>#REF!</v>
      </c>
      <c r="W1613" t="str">
        <f t="shared" si="74"/>
        <v>STRIKE</v>
      </c>
    </row>
    <row r="1614" spans="12:23" x14ac:dyDescent="0.25">
      <c r="L1614" t="s">
        <v>10138</v>
      </c>
      <c r="M1614" s="10">
        <v>21240</v>
      </c>
      <c r="N1614" s="13">
        <v>6.5324610307412016E-5</v>
      </c>
      <c r="O1614" s="13">
        <f>IF(M1614="","",IF(M1614&gt;0,SUM($N$20:N1614)))</f>
        <v>0.98595410254053995</v>
      </c>
      <c r="P1614" s="8" t="e">
        <f>IF(M1614="","",IF(M1614&gt;0,IF(O1614&gt;#REF!,"STRIKE",IF(O1614&lt;#REF!,"GOOD"))))</f>
        <v>#REF!</v>
      </c>
      <c r="S1614" s="8">
        <f t="shared" si="72"/>
        <v>316</v>
      </c>
      <c r="T1614" t="s">
        <v>9619</v>
      </c>
      <c r="U1614" s="10">
        <v>215996.83</v>
      </c>
      <c r="V1614" s="8" t="e">
        <f t="shared" si="73"/>
        <v>#REF!</v>
      </c>
      <c r="W1614" t="str">
        <f t="shared" si="74"/>
        <v>STRIKE</v>
      </c>
    </row>
    <row r="1615" spans="12:23" x14ac:dyDescent="0.25">
      <c r="L1615" t="s">
        <v>6587</v>
      </c>
      <c r="M1615" s="10">
        <v>21196.74</v>
      </c>
      <c r="N1615" s="13">
        <v>6.5191562160429975E-5</v>
      </c>
      <c r="O1615" s="13">
        <f>IF(M1615="","",IF(M1615&gt;0,SUM($N$20:N1615)))</f>
        <v>0.98601929410270039</v>
      </c>
      <c r="P1615" s="8" t="e">
        <f>IF(M1615="","",IF(M1615&gt;0,IF(O1615&gt;#REF!,"STRIKE",IF(O1615&lt;#REF!,"GOOD"))))</f>
        <v>#REF!</v>
      </c>
      <c r="S1615" s="8">
        <f t="shared" si="72"/>
        <v>315</v>
      </c>
      <c r="T1615" t="s">
        <v>6472</v>
      </c>
      <c r="U1615" s="10">
        <v>216920.99</v>
      </c>
      <c r="V1615" s="8" t="e">
        <f t="shared" si="73"/>
        <v>#REF!</v>
      </c>
      <c r="W1615" t="str">
        <f t="shared" si="74"/>
        <v>STRIKE</v>
      </c>
    </row>
    <row r="1616" spans="12:23" x14ac:dyDescent="0.25">
      <c r="L1616" t="s">
        <v>10584</v>
      </c>
      <c r="M1616" s="10">
        <v>21168</v>
      </c>
      <c r="N1616" s="13">
        <v>6.5103170950437728E-5</v>
      </c>
      <c r="O1616" s="13">
        <f>IF(M1616="","",IF(M1616&gt;0,SUM($N$20:N1616)))</f>
        <v>0.98608439727365083</v>
      </c>
      <c r="P1616" s="8" t="e">
        <f>IF(M1616="","",IF(M1616&gt;0,IF(O1616&gt;#REF!,"STRIKE",IF(O1616&lt;#REF!,"GOOD"))))</f>
        <v>#REF!</v>
      </c>
      <c r="S1616" s="8">
        <f t="shared" si="72"/>
        <v>314</v>
      </c>
      <c r="T1616" t="s">
        <v>7101</v>
      </c>
      <c r="U1616" s="10">
        <v>218988.87</v>
      </c>
      <c r="V1616" s="8" t="e">
        <f t="shared" si="73"/>
        <v>#REF!</v>
      </c>
      <c r="W1616" t="str">
        <f t="shared" si="74"/>
        <v>STRIKE</v>
      </c>
    </row>
    <row r="1617" spans="12:23" x14ac:dyDescent="0.25">
      <c r="L1617" t="s">
        <v>9413</v>
      </c>
      <c r="M1617" s="10">
        <v>21146.6</v>
      </c>
      <c r="N1617" s="13">
        <v>6.5037354252670378E-5</v>
      </c>
      <c r="O1617" s="13">
        <f>IF(M1617="","",IF(M1617&gt;0,SUM($N$20:N1617)))</f>
        <v>0.9861494346279035</v>
      </c>
      <c r="P1617" s="8" t="e">
        <f>IF(M1617="","",IF(M1617&gt;0,IF(O1617&gt;#REF!,"STRIKE",IF(O1617&lt;#REF!,"GOOD"))))</f>
        <v>#REF!</v>
      </c>
      <c r="S1617" s="8">
        <f t="shared" si="72"/>
        <v>313</v>
      </c>
      <c r="T1617" t="s">
        <v>7950</v>
      </c>
      <c r="U1617" s="10">
        <v>219676.72</v>
      </c>
      <c r="V1617" s="8" t="e">
        <f t="shared" si="73"/>
        <v>#REF!</v>
      </c>
      <c r="W1617" t="str">
        <f t="shared" si="74"/>
        <v>STRIKE</v>
      </c>
    </row>
    <row r="1618" spans="12:23" x14ac:dyDescent="0.25">
      <c r="L1618" t="s">
        <v>7894</v>
      </c>
      <c r="M1618" s="10">
        <v>21136.080000000002</v>
      </c>
      <c r="N1618" s="13">
        <v>6.5004999502179145E-5</v>
      </c>
      <c r="O1618" s="13">
        <f>IF(M1618="","",IF(M1618&gt;0,SUM($N$20:N1618)))</f>
        <v>0.98621443962740563</v>
      </c>
      <c r="P1618" s="8" t="e">
        <f>IF(M1618="","",IF(M1618&gt;0,IF(O1618&gt;#REF!,"STRIKE",IF(O1618&lt;#REF!,"GOOD"))))</f>
        <v>#REF!</v>
      </c>
      <c r="S1618" s="8">
        <f t="shared" si="72"/>
        <v>312</v>
      </c>
      <c r="T1618" t="s">
        <v>7043</v>
      </c>
      <c r="U1618" s="10">
        <v>220291.44</v>
      </c>
      <c r="V1618" s="8" t="e">
        <f t="shared" si="73"/>
        <v>#REF!</v>
      </c>
      <c r="W1618" t="str">
        <f t="shared" si="74"/>
        <v>STRIKE</v>
      </c>
    </row>
    <row r="1619" spans="12:23" x14ac:dyDescent="0.25">
      <c r="L1619" t="s">
        <v>7652</v>
      </c>
      <c r="M1619" s="10">
        <v>21114</v>
      </c>
      <c r="N1619" s="13">
        <v>6.4937091432707019E-5</v>
      </c>
      <c r="O1619" s="13">
        <f>IF(M1619="","",IF(M1619&gt;0,SUM($N$20:N1619)))</f>
        <v>0.98627937671883836</v>
      </c>
      <c r="P1619" s="8" t="e">
        <f>IF(M1619="","",IF(M1619&gt;0,IF(O1619&gt;#REF!,"STRIKE",IF(O1619&lt;#REF!,"GOOD"))))</f>
        <v>#REF!</v>
      </c>
      <c r="S1619" s="8">
        <f t="shared" si="72"/>
        <v>311</v>
      </c>
      <c r="T1619" t="s">
        <v>7360</v>
      </c>
      <c r="U1619" s="10">
        <v>221578.2</v>
      </c>
      <c r="V1619" s="8" t="e">
        <f t="shared" si="73"/>
        <v>#REF!</v>
      </c>
      <c r="W1619" t="str">
        <f t="shared" si="74"/>
        <v>STRIKE</v>
      </c>
    </row>
    <row r="1620" spans="12:23" x14ac:dyDescent="0.25">
      <c r="L1620" t="s">
        <v>8380</v>
      </c>
      <c r="M1620" s="10">
        <v>21041.62</v>
      </c>
      <c r="N1620" s="13">
        <v>6.4714483368015377E-5</v>
      </c>
      <c r="O1620" s="13">
        <f>IF(M1620="","",IF(M1620&gt;0,SUM($N$20:N1620)))</f>
        <v>0.98634409120220634</v>
      </c>
      <c r="P1620" s="8" t="e">
        <f>IF(M1620="","",IF(M1620&gt;0,IF(O1620&gt;#REF!,"STRIKE",IF(O1620&lt;#REF!,"GOOD"))))</f>
        <v>#REF!</v>
      </c>
      <c r="S1620" s="8">
        <f t="shared" ref="S1620:S1683" si="75">IFERROR(_xlfn.RANK.AVG(U1620,$U$20:$U$1048576),"")</f>
        <v>310</v>
      </c>
      <c r="T1620" t="s">
        <v>10088</v>
      </c>
      <c r="U1620" s="10">
        <v>222233.21</v>
      </c>
      <c r="V1620" s="8" t="e">
        <f t="shared" ref="V1620:V1683" si="76">IF(S1620="","",IF(S1620&lt;&gt;"",IF(S1620&gt;$T$16,"STRIKE",IF(S1620&lt;$T$16,"GOOD"))))</f>
        <v>#REF!</v>
      </c>
      <c r="W1620" t="str">
        <f t="shared" ref="W1620:W1683" si="77">IF(S1620="","",IF(S1620&lt;&gt;"",IF(U1620&lt;$U$16,"STRIKE",IF(U1620&gt;=$U$16,"GOOD"))))</f>
        <v>STRIKE</v>
      </c>
    </row>
    <row r="1621" spans="12:23" x14ac:dyDescent="0.25">
      <c r="L1621" t="s">
        <v>7194</v>
      </c>
      <c r="M1621" s="10">
        <v>21025.040000000001</v>
      </c>
      <c r="N1621" s="13">
        <v>6.4663490804978813E-5</v>
      </c>
      <c r="O1621" s="13">
        <f>IF(M1621="","",IF(M1621&gt;0,SUM($N$20:N1621)))</f>
        <v>0.98640875469301137</v>
      </c>
      <c r="P1621" s="8" t="e">
        <f>IF(M1621="","",IF(M1621&gt;0,IF(O1621&gt;#REF!,"STRIKE",IF(O1621&lt;#REF!,"GOOD"))))</f>
        <v>#REF!</v>
      </c>
      <c r="S1621" s="8">
        <f t="shared" si="75"/>
        <v>309</v>
      </c>
      <c r="T1621" t="s">
        <v>6591</v>
      </c>
      <c r="U1621" s="10">
        <v>222270.82</v>
      </c>
      <c r="V1621" s="8" t="e">
        <f t="shared" si="76"/>
        <v>#REF!</v>
      </c>
      <c r="W1621" t="str">
        <f t="shared" si="77"/>
        <v>STRIKE</v>
      </c>
    </row>
    <row r="1622" spans="12:23" x14ac:dyDescent="0.25">
      <c r="L1622" t="s">
        <v>7689</v>
      </c>
      <c r="M1622" s="10">
        <v>21001.63</v>
      </c>
      <c r="N1622" s="13">
        <v>6.459149225849592E-5</v>
      </c>
      <c r="O1622" s="13">
        <f>IF(M1622="","",IF(M1622&gt;0,SUM($N$20:N1622)))</f>
        <v>0.98647334618526983</v>
      </c>
      <c r="P1622" s="8" t="e">
        <f>IF(M1622="","",IF(M1622&gt;0,IF(O1622&gt;#REF!,"STRIKE",IF(O1622&lt;#REF!,"GOOD"))))</f>
        <v>#REF!</v>
      </c>
      <c r="S1622" s="8">
        <f t="shared" si="75"/>
        <v>308</v>
      </c>
      <c r="T1622" t="s">
        <v>7364</v>
      </c>
      <c r="U1622" s="10">
        <v>224519.34</v>
      </c>
      <c r="V1622" s="8" t="e">
        <f t="shared" si="76"/>
        <v>#REF!</v>
      </c>
      <c r="W1622" t="str">
        <f t="shared" si="77"/>
        <v>STRIKE</v>
      </c>
    </row>
    <row r="1623" spans="12:23" x14ac:dyDescent="0.25">
      <c r="L1623" t="s">
        <v>7841</v>
      </c>
      <c r="M1623" s="10">
        <v>20990.71</v>
      </c>
      <c r="N1623" s="13">
        <v>6.455790728935481E-5</v>
      </c>
      <c r="O1623" s="13">
        <f>IF(M1623="","",IF(M1623&gt;0,SUM($N$20:N1623)))</f>
        <v>0.98653790409255915</v>
      </c>
      <c r="P1623" s="8" t="e">
        <f>IF(M1623="","",IF(M1623&gt;0,IF(O1623&gt;#REF!,"STRIKE",IF(O1623&lt;#REF!,"GOOD"))))</f>
        <v>#REF!</v>
      </c>
      <c r="S1623" s="8">
        <f t="shared" si="75"/>
        <v>307</v>
      </c>
      <c r="T1623" t="s">
        <v>9912</v>
      </c>
      <c r="U1623" s="10">
        <v>224551.67999999999</v>
      </c>
      <c r="V1623" s="8" t="e">
        <f t="shared" si="76"/>
        <v>#REF!</v>
      </c>
      <c r="W1623" t="str">
        <f t="shared" si="77"/>
        <v>STRIKE</v>
      </c>
    </row>
    <row r="1624" spans="12:23" x14ac:dyDescent="0.25">
      <c r="L1624" t="s">
        <v>6874</v>
      </c>
      <c r="M1624" s="10">
        <v>20890.48</v>
      </c>
      <c r="N1624" s="13">
        <v>6.424964525116687E-5</v>
      </c>
      <c r="O1624" s="13">
        <f>IF(M1624="","",IF(M1624&gt;0,SUM($N$20:N1624)))</f>
        <v>0.98660215373781035</v>
      </c>
      <c r="P1624" s="8" t="e">
        <f>IF(M1624="","",IF(M1624&gt;0,IF(O1624&gt;#REF!,"STRIKE",IF(O1624&lt;#REF!,"GOOD"))))</f>
        <v>#REF!</v>
      </c>
      <c r="S1624" s="8">
        <f t="shared" si="75"/>
        <v>306</v>
      </c>
      <c r="T1624" t="s">
        <v>8788</v>
      </c>
      <c r="U1624" s="10">
        <v>224825.55</v>
      </c>
      <c r="V1624" s="8" t="e">
        <f t="shared" si="76"/>
        <v>#REF!</v>
      </c>
      <c r="W1624" t="str">
        <f t="shared" si="77"/>
        <v>STRIKE</v>
      </c>
    </row>
    <row r="1625" spans="12:23" x14ac:dyDescent="0.25">
      <c r="L1625" t="s">
        <v>8366</v>
      </c>
      <c r="M1625" s="10">
        <v>20874.849999999999</v>
      </c>
      <c r="N1625" s="13">
        <v>6.4201574457423705E-5</v>
      </c>
      <c r="O1625" s="13">
        <f>IF(M1625="","",IF(M1625&gt;0,SUM($N$20:N1625)))</f>
        <v>0.98666635531226776</v>
      </c>
      <c r="P1625" s="8" t="e">
        <f>IF(M1625="","",IF(M1625&gt;0,IF(O1625&gt;#REF!,"STRIKE",IF(O1625&lt;#REF!,"GOOD"))))</f>
        <v>#REF!</v>
      </c>
      <c r="S1625" s="8">
        <f t="shared" si="75"/>
        <v>305</v>
      </c>
      <c r="T1625" t="s">
        <v>7075</v>
      </c>
      <c r="U1625" s="10">
        <v>224899.1</v>
      </c>
      <c r="V1625" s="8" t="e">
        <f t="shared" si="76"/>
        <v>#REF!</v>
      </c>
      <c r="W1625" t="str">
        <f t="shared" si="77"/>
        <v>STRIKE</v>
      </c>
    </row>
    <row r="1626" spans="12:23" x14ac:dyDescent="0.25">
      <c r="L1626" t="s">
        <v>7071</v>
      </c>
      <c r="M1626" s="10">
        <v>20841.849999999999</v>
      </c>
      <c r="N1626" s="13">
        <v>6.4100081418810495E-5</v>
      </c>
      <c r="O1626" s="13">
        <f>IF(M1626="","",IF(M1626&gt;0,SUM($N$20:N1626)))</f>
        <v>0.98673045539368653</v>
      </c>
      <c r="P1626" s="8" t="e">
        <f>IF(M1626="","",IF(M1626&gt;0,IF(O1626&gt;#REF!,"STRIKE",IF(O1626&lt;#REF!,"GOOD"))))</f>
        <v>#REF!</v>
      </c>
      <c r="S1626" s="8">
        <f t="shared" si="75"/>
        <v>304</v>
      </c>
      <c r="T1626" t="s">
        <v>7089</v>
      </c>
      <c r="U1626" s="10">
        <v>225169.23</v>
      </c>
      <c r="V1626" s="8" t="e">
        <f t="shared" si="76"/>
        <v>#REF!</v>
      </c>
      <c r="W1626" t="str">
        <f t="shared" si="77"/>
        <v>STRIKE</v>
      </c>
    </row>
    <row r="1627" spans="12:23" x14ac:dyDescent="0.25">
      <c r="L1627" t="s">
        <v>7654</v>
      </c>
      <c r="M1627" s="10">
        <v>20820</v>
      </c>
      <c r="N1627" s="13">
        <v>6.4032880725062053E-5</v>
      </c>
      <c r="O1627" s="13">
        <f>IF(M1627="","",IF(M1627&gt;0,SUM($N$20:N1627)))</f>
        <v>0.98679448827441163</v>
      </c>
      <c r="P1627" s="8" t="e">
        <f>IF(M1627="","",IF(M1627&gt;0,IF(O1627&gt;#REF!,"STRIKE",IF(O1627&lt;#REF!,"GOOD"))))</f>
        <v>#REF!</v>
      </c>
      <c r="S1627" s="8">
        <f t="shared" si="75"/>
        <v>303</v>
      </c>
      <c r="T1627" t="s">
        <v>8454</v>
      </c>
      <c r="U1627" s="10">
        <v>225346.57</v>
      </c>
      <c r="V1627" s="8" t="e">
        <f t="shared" si="76"/>
        <v>#REF!</v>
      </c>
      <c r="W1627" t="str">
        <f t="shared" si="77"/>
        <v>STRIKE</v>
      </c>
    </row>
    <row r="1628" spans="12:23" x14ac:dyDescent="0.25">
      <c r="L1628" t="s">
        <v>10040</v>
      </c>
      <c r="M1628" s="10">
        <v>20814.599999999999</v>
      </c>
      <c r="N1628" s="13">
        <v>6.4016272773288974E-5</v>
      </c>
      <c r="O1628" s="13">
        <f>IF(M1628="","",IF(M1628&gt;0,SUM($N$20:N1628)))</f>
        <v>0.98685850454718493</v>
      </c>
      <c r="P1628" s="8" t="e">
        <f>IF(M1628="","",IF(M1628&gt;0,IF(O1628&gt;#REF!,"STRIKE",IF(O1628&lt;#REF!,"GOOD"))))</f>
        <v>#REF!</v>
      </c>
      <c r="S1628" s="8">
        <f t="shared" si="75"/>
        <v>302</v>
      </c>
      <c r="T1628" t="s">
        <v>9332</v>
      </c>
      <c r="U1628" s="10">
        <v>225427.92</v>
      </c>
      <c r="V1628" s="8" t="e">
        <f t="shared" si="76"/>
        <v>#REF!</v>
      </c>
      <c r="W1628" t="str">
        <f t="shared" si="77"/>
        <v>STRIKE</v>
      </c>
    </row>
    <row r="1629" spans="12:23" x14ac:dyDescent="0.25">
      <c r="L1629" t="s">
        <v>8660</v>
      </c>
      <c r="M1629" s="10">
        <v>20761.939999999999</v>
      </c>
      <c r="N1629" s="13">
        <v>6.3854314488035293E-5</v>
      </c>
      <c r="O1629" s="13">
        <f>IF(M1629="","",IF(M1629&gt;0,SUM($N$20:N1629)))</f>
        <v>0.98692235886167301</v>
      </c>
      <c r="P1629" s="8" t="e">
        <f>IF(M1629="","",IF(M1629&gt;0,IF(O1629&gt;#REF!,"STRIKE",IF(O1629&lt;#REF!,"GOOD"))))</f>
        <v>#REF!</v>
      </c>
      <c r="S1629" s="8">
        <f t="shared" si="75"/>
        <v>301</v>
      </c>
      <c r="T1629" t="s">
        <v>7434</v>
      </c>
      <c r="U1629" s="10">
        <v>225894.49</v>
      </c>
      <c r="V1629" s="8" t="e">
        <f t="shared" si="76"/>
        <v>#REF!</v>
      </c>
      <c r="W1629" t="str">
        <f t="shared" si="77"/>
        <v>STRIKE</v>
      </c>
    </row>
    <row r="1630" spans="12:23" x14ac:dyDescent="0.25">
      <c r="L1630" t="s">
        <v>9386</v>
      </c>
      <c r="M1630" s="10">
        <v>20737.169999999998</v>
      </c>
      <c r="N1630" s="13">
        <v>6.3778133198142889E-5</v>
      </c>
      <c r="O1630" s="13">
        <f>IF(M1630="","",IF(M1630&gt;0,SUM($N$20:N1630)))</f>
        <v>0.98698613699487114</v>
      </c>
      <c r="P1630" s="8" t="e">
        <f>IF(M1630="","",IF(M1630&gt;0,IF(O1630&gt;#REF!,"STRIKE",IF(O1630&lt;#REF!,"GOOD"))))</f>
        <v>#REF!</v>
      </c>
      <c r="S1630" s="8">
        <f t="shared" si="75"/>
        <v>300</v>
      </c>
      <c r="T1630" t="s">
        <v>8362</v>
      </c>
      <c r="U1630" s="10">
        <v>226809.12</v>
      </c>
      <c r="V1630" s="8" t="e">
        <f t="shared" si="76"/>
        <v>#REF!</v>
      </c>
      <c r="W1630" t="str">
        <f t="shared" si="77"/>
        <v>STRIKE</v>
      </c>
    </row>
    <row r="1631" spans="12:23" x14ac:dyDescent="0.25">
      <c r="L1631" t="s">
        <v>8705</v>
      </c>
      <c r="M1631" s="10">
        <v>20670.16</v>
      </c>
      <c r="N1631" s="13">
        <v>6.3572040818825581E-5</v>
      </c>
      <c r="O1631" s="13">
        <f>IF(M1631="","",IF(M1631&gt;0,SUM($N$20:N1631)))</f>
        <v>0.98704970903569</v>
      </c>
      <c r="P1631" s="8" t="e">
        <f>IF(M1631="","",IF(M1631&gt;0,IF(O1631&gt;#REF!,"STRIKE",IF(O1631&lt;#REF!,"GOOD"))))</f>
        <v>#REF!</v>
      </c>
      <c r="S1631" s="8">
        <f t="shared" si="75"/>
        <v>299</v>
      </c>
      <c r="T1631" t="s">
        <v>9977</v>
      </c>
      <c r="U1631" s="10">
        <v>227503.08</v>
      </c>
      <c r="V1631" s="8" t="e">
        <f t="shared" si="76"/>
        <v>#REF!</v>
      </c>
      <c r="W1631" t="str">
        <f t="shared" si="77"/>
        <v>STRIKE</v>
      </c>
    </row>
    <row r="1632" spans="12:23" x14ac:dyDescent="0.25">
      <c r="L1632" t="s">
        <v>10106</v>
      </c>
      <c r="M1632" s="10">
        <v>20646.72</v>
      </c>
      <c r="N1632" s="13">
        <v>6.3499950005943957E-5</v>
      </c>
      <c r="O1632" s="13">
        <f>IF(M1632="","",IF(M1632&gt;0,SUM($N$20:N1632)))</f>
        <v>0.98711320898569599</v>
      </c>
      <c r="P1632" s="8" t="e">
        <f>IF(M1632="","",IF(M1632&gt;0,IF(O1632&gt;#REF!,"STRIKE",IF(O1632&lt;#REF!,"GOOD"))))</f>
        <v>#REF!</v>
      </c>
      <c r="S1632" s="8">
        <f t="shared" si="75"/>
        <v>298</v>
      </c>
      <c r="T1632" t="s">
        <v>7729</v>
      </c>
      <c r="U1632" s="10">
        <v>227536.05</v>
      </c>
      <c r="V1632" s="8" t="e">
        <f t="shared" si="76"/>
        <v>#REF!</v>
      </c>
      <c r="W1632" t="str">
        <f t="shared" si="77"/>
        <v>STRIKE</v>
      </c>
    </row>
    <row r="1633" spans="12:23" x14ac:dyDescent="0.25">
      <c r="L1633" t="s">
        <v>6629</v>
      </c>
      <c r="M1633" s="10">
        <v>20624.900000000001</v>
      </c>
      <c r="N1633" s="13">
        <v>6.343284157859426E-5</v>
      </c>
      <c r="O1633" s="13">
        <f>IF(M1633="","",IF(M1633&gt;0,SUM($N$20:N1633)))</f>
        <v>0.9871766418272746</v>
      </c>
      <c r="P1633" s="8" t="e">
        <f>IF(M1633="","",IF(M1633&gt;0,IF(O1633&gt;#REF!,"STRIKE",IF(O1633&lt;#REF!,"GOOD"))))</f>
        <v>#REF!</v>
      </c>
      <c r="S1633" s="8">
        <f t="shared" si="75"/>
        <v>297</v>
      </c>
      <c r="T1633" t="s">
        <v>7045</v>
      </c>
      <c r="U1633" s="10">
        <v>228203.51</v>
      </c>
      <c r="V1633" s="8" t="e">
        <f t="shared" si="76"/>
        <v>#REF!</v>
      </c>
      <c r="W1633" t="str">
        <f t="shared" si="77"/>
        <v>STRIKE</v>
      </c>
    </row>
    <row r="1634" spans="12:23" x14ac:dyDescent="0.25">
      <c r="L1634" t="s">
        <v>7719</v>
      </c>
      <c r="M1634" s="10">
        <v>20561.64</v>
      </c>
      <c r="N1634" s="13">
        <v>6.3238282499119346E-5</v>
      </c>
      <c r="O1634" s="13">
        <f>IF(M1634="","",IF(M1634&gt;0,SUM($N$20:N1634)))</f>
        <v>0.9872398801097737</v>
      </c>
      <c r="P1634" s="8" t="e">
        <f>IF(M1634="","",IF(M1634&gt;0,IF(O1634&gt;#REF!,"STRIKE",IF(O1634&lt;#REF!,"GOOD"))))</f>
        <v>#REF!</v>
      </c>
      <c r="S1634" s="8">
        <f t="shared" si="75"/>
        <v>296</v>
      </c>
      <c r="T1634" t="s">
        <v>6802</v>
      </c>
      <c r="U1634" s="10">
        <v>228792.2</v>
      </c>
      <c r="V1634" s="8" t="e">
        <f t="shared" si="76"/>
        <v>#REF!</v>
      </c>
      <c r="W1634" t="str">
        <f t="shared" si="77"/>
        <v>STRIKE</v>
      </c>
    </row>
    <row r="1635" spans="12:23" x14ac:dyDescent="0.25">
      <c r="L1635" t="s">
        <v>7166</v>
      </c>
      <c r="M1635" s="10">
        <v>20532.96</v>
      </c>
      <c r="N1635" s="13">
        <v>6.3150075821924602E-5</v>
      </c>
      <c r="O1635" s="13">
        <f>IF(M1635="","",IF(M1635&gt;0,SUM($N$20:N1635)))</f>
        <v>0.98730303018559562</v>
      </c>
      <c r="P1635" s="8" t="e">
        <f>IF(M1635="","",IF(M1635&gt;0,IF(O1635&gt;#REF!,"STRIKE",IF(O1635&lt;#REF!,"GOOD"))))</f>
        <v>#REF!</v>
      </c>
      <c r="S1635" s="8">
        <f t="shared" si="75"/>
        <v>295</v>
      </c>
      <c r="T1635" t="s">
        <v>6711</v>
      </c>
      <c r="U1635" s="10">
        <v>229688.34</v>
      </c>
      <c r="V1635" s="8" t="e">
        <f t="shared" si="76"/>
        <v>#REF!</v>
      </c>
      <c r="W1635" t="str">
        <f t="shared" si="77"/>
        <v>STRIKE</v>
      </c>
    </row>
    <row r="1636" spans="12:23" x14ac:dyDescent="0.25">
      <c r="L1636" t="s">
        <v>8715</v>
      </c>
      <c r="M1636" s="10">
        <v>20515.71</v>
      </c>
      <c r="N1636" s="13">
        <v>6.3097022642649511E-5</v>
      </c>
      <c r="O1636" s="13">
        <f>IF(M1636="","",IF(M1636&gt;0,SUM($N$20:N1636)))</f>
        <v>0.98736612720823824</v>
      </c>
      <c r="P1636" s="8" t="e">
        <f>IF(M1636="","",IF(M1636&gt;0,IF(O1636&gt;#REF!,"STRIKE",IF(O1636&lt;#REF!,"GOOD"))))</f>
        <v>#REF!</v>
      </c>
      <c r="S1636" s="8">
        <f t="shared" si="75"/>
        <v>294</v>
      </c>
      <c r="T1636" t="s">
        <v>6798</v>
      </c>
      <c r="U1636" s="10">
        <v>229884</v>
      </c>
      <c r="V1636" s="8" t="e">
        <f t="shared" si="76"/>
        <v>#REF!</v>
      </c>
      <c r="W1636" t="str">
        <f t="shared" si="77"/>
        <v>STRIKE</v>
      </c>
    </row>
    <row r="1637" spans="12:23" x14ac:dyDescent="0.25">
      <c r="L1637" t="s">
        <v>7701</v>
      </c>
      <c r="M1637" s="10">
        <v>20437.64</v>
      </c>
      <c r="N1637" s="13">
        <v>6.2856914717663657E-5</v>
      </c>
      <c r="O1637" s="13">
        <f>IF(M1637="","",IF(M1637&gt;0,SUM($N$20:N1637)))</f>
        <v>0.98742898412295588</v>
      </c>
      <c r="P1637" s="8" t="e">
        <f>IF(M1637="","",IF(M1637&gt;0,IF(O1637&gt;#REF!,"STRIKE",IF(O1637&lt;#REF!,"GOOD"))))</f>
        <v>#REF!</v>
      </c>
      <c r="S1637" s="8">
        <f t="shared" si="75"/>
        <v>293</v>
      </c>
      <c r="T1637" t="s">
        <v>10369</v>
      </c>
      <c r="U1637" s="10">
        <v>231001.46</v>
      </c>
      <c r="V1637" s="8" t="e">
        <f t="shared" si="76"/>
        <v>#REF!</v>
      </c>
      <c r="W1637" t="str">
        <f t="shared" si="77"/>
        <v>STRIKE</v>
      </c>
    </row>
    <row r="1638" spans="12:23" x14ac:dyDescent="0.25">
      <c r="L1638" t="s">
        <v>8922</v>
      </c>
      <c r="M1638" s="10">
        <v>20387.88</v>
      </c>
      <c r="N1638" s="13">
        <v>6.2703875517621427E-5</v>
      </c>
      <c r="O1638" s="13">
        <f>IF(M1638="","",IF(M1638&gt;0,SUM($N$20:N1638)))</f>
        <v>0.98749168799847353</v>
      </c>
      <c r="P1638" s="8" t="e">
        <f>IF(M1638="","",IF(M1638&gt;0,IF(O1638&gt;#REF!,"STRIKE",IF(O1638&lt;#REF!,"GOOD"))))</f>
        <v>#REF!</v>
      </c>
      <c r="S1638" s="8">
        <f t="shared" si="75"/>
        <v>292</v>
      </c>
      <c r="T1638" t="s">
        <v>6617</v>
      </c>
      <c r="U1638" s="10">
        <v>231052.68</v>
      </c>
      <c r="V1638" s="8" t="e">
        <f t="shared" si="76"/>
        <v>#REF!</v>
      </c>
      <c r="W1638" t="str">
        <f t="shared" si="77"/>
        <v>STRIKE</v>
      </c>
    </row>
    <row r="1639" spans="12:23" x14ac:dyDescent="0.25">
      <c r="L1639" t="s">
        <v>7573</v>
      </c>
      <c r="M1639" s="10">
        <v>20318.400000000001</v>
      </c>
      <c r="N1639" s="13">
        <v>6.249018653814125E-5</v>
      </c>
      <c r="O1639" s="13">
        <f>IF(M1639="","",IF(M1639&gt;0,SUM($N$20:N1639)))</f>
        <v>0.98755417818501168</v>
      </c>
      <c r="P1639" s="8" t="e">
        <f>IF(M1639="","",IF(M1639&gt;0,IF(O1639&gt;#REF!,"STRIKE",IF(O1639&lt;#REF!,"GOOD"))))</f>
        <v>#REF!</v>
      </c>
      <c r="S1639" s="8">
        <f t="shared" si="75"/>
        <v>291</v>
      </c>
      <c r="T1639" t="s">
        <v>7408</v>
      </c>
      <c r="U1639" s="10">
        <v>231280.66</v>
      </c>
      <c r="V1639" s="8" t="e">
        <f t="shared" si="76"/>
        <v>#REF!</v>
      </c>
      <c r="W1639" t="str">
        <f t="shared" si="77"/>
        <v>STRIKE</v>
      </c>
    </row>
    <row r="1640" spans="12:23" x14ac:dyDescent="0.25">
      <c r="L1640" t="s">
        <v>8676</v>
      </c>
      <c r="M1640" s="10">
        <v>20291.64</v>
      </c>
      <c r="N1640" s="13">
        <v>6.2407884910465814E-5</v>
      </c>
      <c r="O1640" s="13">
        <f>IF(M1640="","",IF(M1640&gt;0,SUM($N$20:N1640)))</f>
        <v>0.9876165860699222</v>
      </c>
      <c r="P1640" s="8" t="e">
        <f>IF(M1640="","",IF(M1640&gt;0,IF(O1640&gt;#REF!,"STRIKE",IF(O1640&lt;#REF!,"GOOD"))))</f>
        <v>#REF!</v>
      </c>
      <c r="S1640" s="8">
        <f t="shared" si="75"/>
        <v>290</v>
      </c>
      <c r="T1640" t="s">
        <v>6715</v>
      </c>
      <c r="U1640" s="10">
        <v>232003.94</v>
      </c>
      <c r="V1640" s="8" t="e">
        <f t="shared" si="76"/>
        <v>#REF!</v>
      </c>
      <c r="W1640" t="str">
        <f t="shared" si="77"/>
        <v>STRIKE</v>
      </c>
    </row>
    <row r="1641" spans="12:23" x14ac:dyDescent="0.25">
      <c r="L1641" t="s">
        <v>10351</v>
      </c>
      <c r="M1641" s="10">
        <v>20196</v>
      </c>
      <c r="N1641" s="13">
        <v>6.2113739631284977E-5</v>
      </c>
      <c r="O1641" s="13">
        <f>IF(M1641="","",IF(M1641&gt;0,SUM($N$20:N1641)))</f>
        <v>0.98767869980955347</v>
      </c>
      <c r="P1641" s="8" t="e">
        <f>IF(M1641="","",IF(M1641&gt;0,IF(O1641&gt;#REF!,"STRIKE",IF(O1641&lt;#REF!,"GOOD"))))</f>
        <v>#REF!</v>
      </c>
      <c r="S1641" s="8">
        <f t="shared" si="75"/>
        <v>289</v>
      </c>
      <c r="T1641" t="s">
        <v>6740</v>
      </c>
      <c r="U1641" s="10">
        <v>232501.2</v>
      </c>
      <c r="V1641" s="8" t="e">
        <f t="shared" si="76"/>
        <v>#REF!</v>
      </c>
      <c r="W1641" t="str">
        <f t="shared" si="77"/>
        <v>STRIKE</v>
      </c>
    </row>
    <row r="1642" spans="12:23" x14ac:dyDescent="0.25">
      <c r="L1642" t="s">
        <v>7242</v>
      </c>
      <c r="M1642" s="10">
        <v>20173.57</v>
      </c>
      <c r="N1642" s="13">
        <v>6.2044755120494241E-5</v>
      </c>
      <c r="O1642" s="13">
        <f>IF(M1642="","",IF(M1642&gt;0,SUM($N$20:N1642)))</f>
        <v>0.98774074456467398</v>
      </c>
      <c r="P1642" s="8" t="e">
        <f>IF(M1642="","",IF(M1642&gt;0,IF(O1642&gt;#REF!,"STRIKE",IF(O1642&lt;#REF!,"GOOD"))))</f>
        <v>#REF!</v>
      </c>
      <c r="S1642" s="8">
        <f t="shared" si="75"/>
        <v>288</v>
      </c>
      <c r="T1642" t="s">
        <v>6940</v>
      </c>
      <c r="U1642" s="10">
        <v>233700.72</v>
      </c>
      <c r="V1642" s="8" t="e">
        <f t="shared" si="76"/>
        <v>#REF!</v>
      </c>
      <c r="W1642" t="str">
        <f t="shared" si="77"/>
        <v>STRIKE</v>
      </c>
    </row>
    <row r="1643" spans="12:23" x14ac:dyDescent="0.25">
      <c r="L1643" t="s">
        <v>8944</v>
      </c>
      <c r="M1643" s="10">
        <v>20109.599999999999</v>
      </c>
      <c r="N1643" s="13">
        <v>6.1848012402915847E-5</v>
      </c>
      <c r="O1643" s="13">
        <f>IF(M1643="","",IF(M1643&gt;0,SUM($N$20:N1643)))</f>
        <v>0.98780259257707692</v>
      </c>
      <c r="P1643" s="8" t="e">
        <f>IF(M1643="","",IF(M1643&gt;0,IF(O1643&gt;#REF!,"STRIKE",IF(O1643&lt;#REF!,"GOOD"))))</f>
        <v>#REF!</v>
      </c>
      <c r="S1643" s="8">
        <f t="shared" si="75"/>
        <v>287</v>
      </c>
      <c r="T1643" t="s">
        <v>8889</v>
      </c>
      <c r="U1643" s="10">
        <v>234390</v>
      </c>
      <c r="V1643" s="8" t="e">
        <f t="shared" si="76"/>
        <v>#REF!</v>
      </c>
      <c r="W1643" t="str">
        <f t="shared" si="77"/>
        <v>STRIKE</v>
      </c>
    </row>
    <row r="1644" spans="12:23" x14ac:dyDescent="0.25">
      <c r="L1644" t="s">
        <v>8920</v>
      </c>
      <c r="M1644" s="10">
        <v>20097</v>
      </c>
      <c r="N1644" s="13">
        <v>6.1809260515445348E-5</v>
      </c>
      <c r="O1644" s="13">
        <f>IF(M1644="","",IF(M1644&gt;0,SUM($N$20:N1644)))</f>
        <v>0.98786440183759239</v>
      </c>
      <c r="P1644" s="8" t="e">
        <f>IF(M1644="","",IF(M1644&gt;0,IF(O1644&gt;#REF!,"STRIKE",IF(O1644&lt;#REF!,"GOOD"))))</f>
        <v>#REF!</v>
      </c>
      <c r="S1644" s="8">
        <f t="shared" si="75"/>
        <v>286</v>
      </c>
      <c r="T1644" t="s">
        <v>6942</v>
      </c>
      <c r="U1644" s="10">
        <v>234796.61</v>
      </c>
      <c r="V1644" s="8" t="e">
        <f t="shared" si="76"/>
        <v>#REF!</v>
      </c>
      <c r="W1644" t="str">
        <f t="shared" si="77"/>
        <v>STRIKE</v>
      </c>
    </row>
    <row r="1645" spans="12:23" x14ac:dyDescent="0.25">
      <c r="L1645" t="s">
        <v>6883</v>
      </c>
      <c r="M1645" s="10">
        <v>20086.009999999998</v>
      </c>
      <c r="N1645" s="13">
        <v>6.1775460258040512E-5</v>
      </c>
      <c r="O1645" s="13">
        <f>IF(M1645="","",IF(M1645&gt;0,SUM($N$20:N1645)))</f>
        <v>0.98792617729785048</v>
      </c>
      <c r="P1645" s="8" t="e">
        <f>IF(M1645="","",IF(M1645&gt;0,IF(O1645&gt;#REF!,"STRIKE",IF(O1645&lt;#REF!,"GOOD"))))</f>
        <v>#REF!</v>
      </c>
      <c r="S1645" s="8">
        <f t="shared" si="75"/>
        <v>285</v>
      </c>
      <c r="T1645" t="s">
        <v>7542</v>
      </c>
      <c r="U1645" s="10">
        <v>234802.08</v>
      </c>
      <c r="V1645" s="8" t="e">
        <f t="shared" si="76"/>
        <v>#REF!</v>
      </c>
      <c r="W1645" t="str">
        <f t="shared" si="77"/>
        <v>STRIKE</v>
      </c>
    </row>
    <row r="1646" spans="12:23" x14ac:dyDescent="0.25">
      <c r="L1646" t="s">
        <v>9545</v>
      </c>
      <c r="M1646" s="10">
        <v>20062.080000000002</v>
      </c>
      <c r="N1646" s="13">
        <v>6.170186242731283E-5</v>
      </c>
      <c r="O1646" s="13">
        <f>IF(M1646="","",IF(M1646&gt;0,SUM($N$20:N1646)))</f>
        <v>0.98798787916027775</v>
      </c>
      <c r="P1646" s="8" t="e">
        <f>IF(M1646="","",IF(M1646&gt;0,IF(O1646&gt;#REF!,"STRIKE",IF(O1646&lt;#REF!,"GOOD"))))</f>
        <v>#REF!</v>
      </c>
      <c r="S1646" s="8">
        <f t="shared" si="75"/>
        <v>284</v>
      </c>
      <c r="T1646" t="s">
        <v>6388</v>
      </c>
      <c r="U1646" s="10">
        <v>235611.48</v>
      </c>
      <c r="V1646" s="8" t="e">
        <f t="shared" si="76"/>
        <v>#REF!</v>
      </c>
      <c r="W1646" t="str">
        <f t="shared" si="77"/>
        <v>STRIKE</v>
      </c>
    </row>
    <row r="1647" spans="12:23" x14ac:dyDescent="0.25">
      <c r="L1647" t="s">
        <v>8529</v>
      </c>
      <c r="M1647" s="10">
        <v>20022</v>
      </c>
      <c r="N1647" s="13">
        <v>6.1578594518597139E-5</v>
      </c>
      <c r="O1647" s="13">
        <f>IF(M1647="","",IF(M1647&gt;0,SUM($N$20:N1647)))</f>
        <v>0.98804945775479636</v>
      </c>
      <c r="P1647" s="8" t="e">
        <f>IF(M1647="","",IF(M1647&gt;0,IF(O1647&gt;#REF!,"STRIKE",IF(O1647&lt;#REF!,"GOOD"))))</f>
        <v>#REF!</v>
      </c>
      <c r="S1647" s="8">
        <f t="shared" si="75"/>
        <v>283</v>
      </c>
      <c r="T1647" t="s">
        <v>9293</v>
      </c>
      <c r="U1647" s="10">
        <v>236767.44</v>
      </c>
      <c r="V1647" s="8" t="e">
        <f t="shared" si="76"/>
        <v>#REF!</v>
      </c>
      <c r="W1647" t="str">
        <f t="shared" si="77"/>
        <v>STRIKE</v>
      </c>
    </row>
    <row r="1648" spans="12:23" x14ac:dyDescent="0.25">
      <c r="L1648" t="s">
        <v>10326</v>
      </c>
      <c r="M1648" s="10">
        <v>20020.45</v>
      </c>
      <c r="N1648" s="13">
        <v>6.157382742132895E-5</v>
      </c>
      <c r="O1648" s="13">
        <f>IF(M1648="","",IF(M1648&gt;0,SUM($N$20:N1648)))</f>
        <v>0.98811103158221769</v>
      </c>
      <c r="P1648" s="8" t="e">
        <f>IF(M1648="","",IF(M1648&gt;0,IF(O1648&gt;#REF!,"STRIKE",IF(O1648&lt;#REF!,"GOOD"))))</f>
        <v>#REF!</v>
      </c>
      <c r="S1648" s="8">
        <f t="shared" si="75"/>
        <v>282</v>
      </c>
      <c r="T1648" t="s">
        <v>6478</v>
      </c>
      <c r="U1648" s="10">
        <v>237328.92</v>
      </c>
      <c r="V1648" s="8" t="e">
        <f t="shared" si="76"/>
        <v>#REF!</v>
      </c>
      <c r="W1648" t="str">
        <f t="shared" si="77"/>
        <v>STRIKE</v>
      </c>
    </row>
    <row r="1649" spans="12:23" x14ac:dyDescent="0.25">
      <c r="L1649" t="s">
        <v>1170</v>
      </c>
      <c r="M1649" s="10">
        <v>19966.68</v>
      </c>
      <c r="N1649" s="13">
        <v>6.1408455279321898E-5</v>
      </c>
      <c r="O1649" s="13">
        <f>IF(M1649="","",IF(M1649&gt;0,SUM($N$20:N1649)))</f>
        <v>0.98817244003749705</v>
      </c>
      <c r="P1649" s="8" t="e">
        <f>IF(M1649="","",IF(M1649&gt;0,IF(O1649&gt;#REF!,"STRIKE",IF(O1649&lt;#REF!,"GOOD"))))</f>
        <v>#REF!</v>
      </c>
      <c r="S1649" s="8">
        <f t="shared" si="75"/>
        <v>281</v>
      </c>
      <c r="T1649" t="s">
        <v>8993</v>
      </c>
      <c r="U1649" s="10">
        <v>237524.13</v>
      </c>
      <c r="V1649" s="8" t="e">
        <f t="shared" si="76"/>
        <v>#REF!</v>
      </c>
      <c r="W1649" t="str">
        <f t="shared" si="77"/>
        <v>STRIKE</v>
      </c>
    </row>
    <row r="1650" spans="12:23" x14ac:dyDescent="0.25">
      <c r="L1650" t="s">
        <v>6832</v>
      </c>
      <c r="M1650" s="10">
        <v>19924.02</v>
      </c>
      <c r="N1650" s="13">
        <v>6.1277252460314647E-5</v>
      </c>
      <c r="O1650" s="13">
        <f>IF(M1650="","",IF(M1650&gt;0,SUM($N$20:N1650)))</f>
        <v>0.98823371728995735</v>
      </c>
      <c r="P1650" s="8" t="e">
        <f>IF(M1650="","",IF(M1650&gt;0,IF(O1650&gt;#REF!,"STRIKE",IF(O1650&lt;#REF!,"GOOD"))))</f>
        <v>#REF!</v>
      </c>
      <c r="S1650" s="8">
        <f t="shared" si="75"/>
        <v>280</v>
      </c>
      <c r="T1650" t="s">
        <v>7344</v>
      </c>
      <c r="U1650" s="10">
        <v>238116.58</v>
      </c>
      <c r="V1650" s="8" t="e">
        <f t="shared" si="76"/>
        <v>#REF!</v>
      </c>
      <c r="W1650" t="str">
        <f t="shared" si="77"/>
        <v>STRIKE</v>
      </c>
    </row>
    <row r="1651" spans="12:23" x14ac:dyDescent="0.25">
      <c r="L1651" t="s">
        <v>7605</v>
      </c>
      <c r="M1651" s="10">
        <v>19911.45</v>
      </c>
      <c r="N1651" s="13">
        <v>6.1238592839242892E-5</v>
      </c>
      <c r="O1651" s="13">
        <f>IF(M1651="","",IF(M1651&gt;0,SUM($N$20:N1651)))</f>
        <v>0.98829495588279659</v>
      </c>
      <c r="P1651" s="8" t="e">
        <f>IF(M1651="","",IF(M1651&gt;0,IF(O1651&gt;#REF!,"STRIKE",IF(O1651&lt;#REF!,"GOOD"))))</f>
        <v>#REF!</v>
      </c>
      <c r="S1651" s="8">
        <f t="shared" si="75"/>
        <v>279</v>
      </c>
      <c r="T1651" t="s">
        <v>8177</v>
      </c>
      <c r="U1651" s="10">
        <v>238807.27</v>
      </c>
      <c r="V1651" s="8" t="e">
        <f t="shared" si="76"/>
        <v>#REF!</v>
      </c>
      <c r="W1651" t="str">
        <f t="shared" si="77"/>
        <v>STRIKE</v>
      </c>
    </row>
    <row r="1652" spans="12:23" x14ac:dyDescent="0.25">
      <c r="L1652" t="s">
        <v>10150</v>
      </c>
      <c r="M1652" s="10">
        <v>19896.650000000001</v>
      </c>
      <c r="N1652" s="13">
        <v>6.1193074749198173E-5</v>
      </c>
      <c r="O1652" s="13">
        <f>IF(M1652="","",IF(M1652&gt;0,SUM($N$20:N1652)))</f>
        <v>0.98835614895754575</v>
      </c>
      <c r="P1652" s="8" t="e">
        <f>IF(M1652="","",IF(M1652&gt;0,IF(O1652&gt;#REF!,"STRIKE",IF(O1652&lt;#REF!,"GOOD"))))</f>
        <v>#REF!</v>
      </c>
      <c r="S1652" s="8">
        <f t="shared" si="75"/>
        <v>278</v>
      </c>
      <c r="T1652" t="s">
        <v>6342</v>
      </c>
      <c r="U1652" s="10">
        <v>239861.76000000001</v>
      </c>
      <c r="V1652" s="8" t="e">
        <f t="shared" si="76"/>
        <v>#REF!</v>
      </c>
      <c r="W1652" t="str">
        <f t="shared" si="77"/>
        <v>STRIKE</v>
      </c>
    </row>
    <row r="1653" spans="12:23" x14ac:dyDescent="0.25">
      <c r="L1653" t="s">
        <v>6736</v>
      </c>
      <c r="M1653" s="10">
        <v>19858.8</v>
      </c>
      <c r="N1653" s="13">
        <v>6.1076665309455446E-5</v>
      </c>
      <c r="O1653" s="13">
        <f>IF(M1653="","",IF(M1653&gt;0,SUM($N$20:N1653)))</f>
        <v>0.98841722562285517</v>
      </c>
      <c r="P1653" s="8" t="e">
        <f>IF(M1653="","",IF(M1653&gt;0,IF(O1653&gt;#REF!,"STRIKE",IF(O1653&lt;#REF!,"GOOD"))))</f>
        <v>#REF!</v>
      </c>
      <c r="S1653" s="8">
        <f t="shared" si="75"/>
        <v>277</v>
      </c>
      <c r="T1653" t="s">
        <v>9637</v>
      </c>
      <c r="U1653" s="10">
        <v>240176.39</v>
      </c>
      <c r="V1653" s="8" t="e">
        <f t="shared" si="76"/>
        <v>#REF!</v>
      </c>
      <c r="W1653" t="str">
        <f t="shared" si="77"/>
        <v>STRIKE</v>
      </c>
    </row>
    <row r="1654" spans="12:23" x14ac:dyDescent="0.25">
      <c r="L1654" t="s">
        <v>6956</v>
      </c>
      <c r="M1654" s="10">
        <v>19800.900000000001</v>
      </c>
      <c r="N1654" s="13">
        <v>6.0898591159888631E-5</v>
      </c>
      <c r="O1654" s="13">
        <f>IF(M1654="","",IF(M1654&gt;0,SUM($N$20:N1654)))</f>
        <v>0.98847812421401504</v>
      </c>
      <c r="P1654" s="8" t="e">
        <f>IF(M1654="","",IF(M1654&gt;0,IF(O1654&gt;#REF!,"STRIKE",IF(O1654&lt;#REF!,"GOOD"))))</f>
        <v>#REF!</v>
      </c>
      <c r="S1654" s="8">
        <f t="shared" si="75"/>
        <v>276</v>
      </c>
      <c r="T1654" t="s">
        <v>8067</v>
      </c>
      <c r="U1654" s="10">
        <v>240824.98</v>
      </c>
      <c r="V1654" s="8" t="e">
        <f t="shared" si="76"/>
        <v>#REF!</v>
      </c>
      <c r="W1654" t="str">
        <f t="shared" si="77"/>
        <v>STRIKE</v>
      </c>
    </row>
    <row r="1655" spans="12:23" x14ac:dyDescent="0.25">
      <c r="L1655" t="s">
        <v>7164</v>
      </c>
      <c r="M1655" s="10">
        <v>19792.080000000002</v>
      </c>
      <c r="N1655" s="13">
        <v>6.0871464838659284E-5</v>
      </c>
      <c r="O1655" s="13">
        <f>IF(M1655="","",IF(M1655&gt;0,SUM($N$20:N1655)))</f>
        <v>0.98853899567885373</v>
      </c>
      <c r="P1655" s="8" t="e">
        <f>IF(M1655="","",IF(M1655&gt;0,IF(O1655&gt;#REF!,"STRIKE",IF(O1655&lt;#REF!,"GOOD"))))</f>
        <v>#REF!</v>
      </c>
      <c r="S1655" s="8">
        <f t="shared" si="75"/>
        <v>275</v>
      </c>
      <c r="T1655" t="s">
        <v>8047</v>
      </c>
      <c r="U1655" s="10">
        <v>241025.9</v>
      </c>
      <c r="V1655" s="8" t="e">
        <f t="shared" si="76"/>
        <v>#REF!</v>
      </c>
      <c r="W1655" t="str">
        <f t="shared" si="77"/>
        <v>STRIKE</v>
      </c>
    </row>
    <row r="1656" spans="12:23" x14ac:dyDescent="0.25">
      <c r="L1656" t="s">
        <v>8326</v>
      </c>
      <c r="M1656" s="10">
        <v>19767.21</v>
      </c>
      <c r="N1656" s="13">
        <v>6.0794975994104411E-5</v>
      </c>
      <c r="O1656" s="13">
        <f>IF(M1656="","",IF(M1656&gt;0,SUM($N$20:N1656)))</f>
        <v>0.98859979065484782</v>
      </c>
      <c r="P1656" s="8" t="e">
        <f>IF(M1656="","",IF(M1656&gt;0,IF(O1656&gt;#REF!,"STRIKE",IF(O1656&lt;#REF!,"GOOD"))))</f>
        <v>#REF!</v>
      </c>
      <c r="S1656" s="8">
        <f t="shared" si="75"/>
        <v>274</v>
      </c>
      <c r="T1656" t="s">
        <v>10747</v>
      </c>
      <c r="U1656" s="10">
        <v>241114.52</v>
      </c>
      <c r="V1656" s="8" t="e">
        <f t="shared" si="76"/>
        <v>#REF!</v>
      </c>
      <c r="W1656" t="str">
        <f t="shared" si="77"/>
        <v>STRIKE</v>
      </c>
    </row>
    <row r="1657" spans="12:23" x14ac:dyDescent="0.25">
      <c r="L1657" t="s">
        <v>10079</v>
      </c>
      <c r="M1657" s="10">
        <v>19756.8</v>
      </c>
      <c r="N1657" s="13">
        <v>6.0762959553741882E-5</v>
      </c>
      <c r="O1657" s="13">
        <f>IF(M1657="","",IF(M1657&gt;0,SUM($N$20:N1657)))</f>
        <v>0.98866055361440153</v>
      </c>
      <c r="P1657" s="8" t="e">
        <f>IF(M1657="","",IF(M1657&gt;0,IF(O1657&gt;#REF!,"STRIKE",IF(O1657&lt;#REF!,"GOOD"))))</f>
        <v>#REF!</v>
      </c>
      <c r="S1657" s="8">
        <f t="shared" si="75"/>
        <v>273</v>
      </c>
      <c r="T1657" t="s">
        <v>8452</v>
      </c>
      <c r="U1657" s="10">
        <v>241324.79</v>
      </c>
      <c r="V1657" s="8" t="e">
        <f t="shared" si="76"/>
        <v>#REF!</v>
      </c>
      <c r="W1657" t="str">
        <f t="shared" si="77"/>
        <v>STRIKE</v>
      </c>
    </row>
    <row r="1658" spans="12:23" x14ac:dyDescent="0.25">
      <c r="L1658" t="s">
        <v>10646</v>
      </c>
      <c r="M1658" s="10">
        <v>19742.61</v>
      </c>
      <c r="N1658" s="13">
        <v>6.0719317547138201E-5</v>
      </c>
      <c r="O1658" s="13">
        <f>IF(M1658="","",IF(M1658&gt;0,SUM($N$20:N1658)))</f>
        <v>0.98872127293194867</v>
      </c>
      <c r="P1658" s="8" t="e">
        <f>IF(M1658="","",IF(M1658&gt;0,IF(O1658&gt;#REF!,"STRIKE",IF(O1658&lt;#REF!,"GOOD"))))</f>
        <v>#REF!</v>
      </c>
      <c r="S1658" s="8">
        <f t="shared" si="75"/>
        <v>272</v>
      </c>
      <c r="T1658" t="s">
        <v>8037</v>
      </c>
      <c r="U1658" s="10">
        <v>242655.8</v>
      </c>
      <c r="V1658" s="8" t="e">
        <f t="shared" si="76"/>
        <v>#REF!</v>
      </c>
      <c r="W1658" t="str">
        <f t="shared" si="77"/>
        <v>STRIKE</v>
      </c>
    </row>
    <row r="1659" spans="12:23" x14ac:dyDescent="0.25">
      <c r="L1659" t="s">
        <v>6885</v>
      </c>
      <c r="M1659" s="10">
        <v>19740.16</v>
      </c>
      <c r="N1659" s="13">
        <v>6.0711782457907828E-5</v>
      </c>
      <c r="O1659" s="13">
        <f>IF(M1659="","",IF(M1659&gt;0,SUM($N$20:N1659)))</f>
        <v>0.98878198471440659</v>
      </c>
      <c r="P1659" s="8" t="e">
        <f>IF(M1659="","",IF(M1659&gt;0,IF(O1659&gt;#REF!,"STRIKE",IF(O1659&lt;#REF!,"GOOD"))))</f>
        <v>#REF!</v>
      </c>
      <c r="S1659" s="8">
        <f t="shared" si="75"/>
        <v>271</v>
      </c>
      <c r="T1659" t="s">
        <v>8141</v>
      </c>
      <c r="U1659" s="10">
        <v>242760</v>
      </c>
      <c r="V1659" s="8" t="e">
        <f t="shared" si="76"/>
        <v>#REF!</v>
      </c>
      <c r="W1659" t="str">
        <f t="shared" si="77"/>
        <v>STRIKE</v>
      </c>
    </row>
    <row r="1660" spans="12:23" x14ac:dyDescent="0.25">
      <c r="L1660" t="s">
        <v>6794</v>
      </c>
      <c r="M1660" s="10">
        <v>19680.48</v>
      </c>
      <c r="N1660" s="13">
        <v>6.0528233835349149E-5</v>
      </c>
      <c r="O1660" s="13">
        <f>IF(M1660="","",IF(M1660&gt;0,SUM($N$20:N1660)))</f>
        <v>0.98884251294824199</v>
      </c>
      <c r="P1660" s="8" t="e">
        <f>IF(M1660="","",IF(M1660&gt;0,IF(O1660&gt;#REF!,"STRIKE",IF(O1660&lt;#REF!,"GOOD"))))</f>
        <v>#REF!</v>
      </c>
      <c r="S1660" s="8">
        <f t="shared" si="75"/>
        <v>270</v>
      </c>
      <c r="T1660" t="s">
        <v>9717</v>
      </c>
      <c r="U1660" s="10">
        <v>244053.7</v>
      </c>
      <c r="V1660" s="8" t="e">
        <f t="shared" si="76"/>
        <v>#REF!</v>
      </c>
      <c r="W1660" t="str">
        <f t="shared" si="77"/>
        <v>STRIKE</v>
      </c>
    </row>
    <row r="1661" spans="12:23" x14ac:dyDescent="0.25">
      <c r="L1661" t="s">
        <v>8875</v>
      </c>
      <c r="M1661" s="10">
        <v>19658.52</v>
      </c>
      <c r="N1661" s="13">
        <v>6.0460694831471995E-5</v>
      </c>
      <c r="O1661" s="13">
        <f>IF(M1661="","",IF(M1661&gt;0,SUM($N$20:N1661)))</f>
        <v>0.98890297364307345</v>
      </c>
      <c r="P1661" s="8" t="e">
        <f>IF(M1661="","",IF(M1661&gt;0,IF(O1661&gt;#REF!,"STRIKE",IF(O1661&lt;#REF!,"GOOD"))))</f>
        <v>#REF!</v>
      </c>
      <c r="S1661" s="8">
        <f t="shared" si="75"/>
        <v>269</v>
      </c>
      <c r="T1661" t="s">
        <v>7274</v>
      </c>
      <c r="U1661" s="10">
        <v>244148.28</v>
      </c>
      <c r="V1661" s="8" t="e">
        <f t="shared" si="76"/>
        <v>#REF!</v>
      </c>
      <c r="W1661" t="str">
        <f t="shared" si="77"/>
        <v>STRIKE</v>
      </c>
    </row>
    <row r="1662" spans="12:23" x14ac:dyDescent="0.25">
      <c r="L1662" t="s">
        <v>10683</v>
      </c>
      <c r="M1662" s="10">
        <v>19651.2</v>
      </c>
      <c r="N1662" s="13">
        <v>6.0438181830179609E-5</v>
      </c>
      <c r="O1662" s="13">
        <f>IF(M1662="","",IF(M1662&gt;0,SUM($N$20:N1662)))</f>
        <v>0.98896341182490366</v>
      </c>
      <c r="P1662" s="8" t="e">
        <f>IF(M1662="","",IF(M1662&gt;0,IF(O1662&gt;#REF!,"STRIKE",IF(O1662&lt;#REF!,"GOOD"))))</f>
        <v>#REF!</v>
      </c>
      <c r="S1662" s="8">
        <f t="shared" si="75"/>
        <v>268</v>
      </c>
      <c r="T1662" t="s">
        <v>8249</v>
      </c>
      <c r="U1662" s="10">
        <v>244227.03</v>
      </c>
      <c r="V1662" s="8" t="e">
        <f t="shared" si="76"/>
        <v>#REF!</v>
      </c>
      <c r="W1662" t="str">
        <f t="shared" si="77"/>
        <v>STRIKE</v>
      </c>
    </row>
    <row r="1663" spans="12:23" x14ac:dyDescent="0.25">
      <c r="L1663" t="s">
        <v>6976</v>
      </c>
      <c r="M1663" s="10">
        <v>19646.55</v>
      </c>
      <c r="N1663" s="13">
        <v>6.0423880538375017E-5</v>
      </c>
      <c r="O1663" s="13">
        <f>IF(M1663="","",IF(M1663&gt;0,SUM($N$20:N1663)))</f>
        <v>0.98902383570544206</v>
      </c>
      <c r="P1663" s="8" t="e">
        <f>IF(M1663="","",IF(M1663&gt;0,IF(O1663&gt;#REF!,"STRIKE",IF(O1663&lt;#REF!,"GOOD"))))</f>
        <v>#REF!</v>
      </c>
      <c r="S1663" s="8">
        <f t="shared" si="75"/>
        <v>267</v>
      </c>
      <c r="T1663" t="s">
        <v>8838</v>
      </c>
      <c r="U1663" s="10">
        <v>245192.36</v>
      </c>
      <c r="V1663" s="8" t="e">
        <f t="shared" si="76"/>
        <v>#REF!</v>
      </c>
      <c r="W1663" t="str">
        <f t="shared" si="77"/>
        <v>STRIKE</v>
      </c>
    </row>
    <row r="1664" spans="12:23" x14ac:dyDescent="0.25">
      <c r="L1664" t="s">
        <v>7817</v>
      </c>
      <c r="M1664" s="10">
        <v>19563.27</v>
      </c>
      <c r="N1664" s="13">
        <v>6.0167749015474774E-5</v>
      </c>
      <c r="O1664" s="13">
        <f>IF(M1664="","",IF(M1664&gt;0,SUM($N$20:N1664)))</f>
        <v>0.98908400345445757</v>
      </c>
      <c r="P1664" s="8" t="e">
        <f>IF(M1664="","",IF(M1664&gt;0,IF(O1664&gt;#REF!,"STRIKE",IF(O1664&lt;#REF!,"GOOD"))))</f>
        <v>#REF!</v>
      </c>
      <c r="S1664" s="8">
        <f t="shared" si="75"/>
        <v>266</v>
      </c>
      <c r="T1664" t="s">
        <v>8595</v>
      </c>
      <c r="U1664" s="10">
        <v>246101.6</v>
      </c>
      <c r="V1664" s="8" t="e">
        <f t="shared" si="76"/>
        <v>#REF!</v>
      </c>
      <c r="W1664" t="str">
        <f t="shared" si="77"/>
        <v>STRIKE</v>
      </c>
    </row>
    <row r="1665" spans="12:23" x14ac:dyDescent="0.25">
      <c r="L1665" t="s">
        <v>9607</v>
      </c>
      <c r="M1665" s="10">
        <v>19517.16</v>
      </c>
      <c r="N1665" s="13">
        <v>6.0025935560612496E-5</v>
      </c>
      <c r="O1665" s="13">
        <f>IF(M1665="","",IF(M1665&gt;0,SUM($N$20:N1665)))</f>
        <v>0.98914402939001822</v>
      </c>
      <c r="P1665" s="8" t="e">
        <f>IF(M1665="","",IF(M1665&gt;0,IF(O1665&gt;#REF!,"STRIKE",IF(O1665&lt;#REF!,"GOOD"))))</f>
        <v>#REF!</v>
      </c>
      <c r="S1665" s="8">
        <f t="shared" si="75"/>
        <v>265</v>
      </c>
      <c r="T1665" t="s">
        <v>8475</v>
      </c>
      <c r="U1665" s="10">
        <v>251694.14</v>
      </c>
      <c r="V1665" s="8" t="e">
        <f t="shared" si="76"/>
        <v>#REF!</v>
      </c>
      <c r="W1665" t="str">
        <f t="shared" si="77"/>
        <v>STRIKE</v>
      </c>
    </row>
    <row r="1666" spans="12:23" x14ac:dyDescent="0.25">
      <c r="L1666" t="s">
        <v>10043</v>
      </c>
      <c r="M1666" s="10">
        <v>19514.88</v>
      </c>
      <c r="N1666" s="13">
        <v>6.0018923314308311E-5</v>
      </c>
      <c r="O1666" s="13">
        <f>IF(M1666="","",IF(M1666&gt;0,SUM($N$20:N1666)))</f>
        <v>0.98920404831333253</v>
      </c>
      <c r="P1666" s="8" t="e">
        <f>IF(M1666="","",IF(M1666&gt;0,IF(O1666&gt;#REF!,"STRIKE",IF(O1666&lt;#REF!,"GOOD"))))</f>
        <v>#REF!</v>
      </c>
      <c r="S1666" s="8">
        <f t="shared" si="75"/>
        <v>264</v>
      </c>
      <c r="T1666" t="s">
        <v>7597</v>
      </c>
      <c r="U1666" s="10">
        <v>252111.88</v>
      </c>
      <c r="V1666" s="8" t="e">
        <f t="shared" si="76"/>
        <v>#REF!</v>
      </c>
      <c r="W1666" t="str">
        <f t="shared" si="77"/>
        <v>STRIKE</v>
      </c>
    </row>
    <row r="1667" spans="12:23" x14ac:dyDescent="0.25">
      <c r="L1667" t="s">
        <v>724</v>
      </c>
      <c r="M1667" s="10">
        <v>19403.46</v>
      </c>
      <c r="N1667" s="13">
        <v>5.9676245909390611E-5</v>
      </c>
      <c r="O1667" s="13">
        <f>IF(M1667="","",IF(M1667&gt;0,SUM($N$20:N1667)))</f>
        <v>0.98926372455924194</v>
      </c>
      <c r="P1667" s="8" t="e">
        <f>IF(M1667="","",IF(M1667&gt;0,IF(O1667&gt;#REF!,"STRIKE",IF(O1667&lt;#REF!,"GOOD"))))</f>
        <v>#REF!</v>
      </c>
      <c r="S1667" s="8">
        <f t="shared" si="75"/>
        <v>263</v>
      </c>
      <c r="T1667" t="s">
        <v>8135</v>
      </c>
      <c r="U1667" s="10">
        <v>252216</v>
      </c>
      <c r="V1667" s="8" t="e">
        <f t="shared" si="76"/>
        <v>#REF!</v>
      </c>
      <c r="W1667" t="str">
        <f t="shared" si="77"/>
        <v>STRIKE</v>
      </c>
    </row>
    <row r="1668" spans="12:23" x14ac:dyDescent="0.25">
      <c r="L1668" t="s">
        <v>8237</v>
      </c>
      <c r="M1668" s="10">
        <v>19401</v>
      </c>
      <c r="N1668" s="13">
        <v>5.966868006469399E-5</v>
      </c>
      <c r="O1668" s="13">
        <f>IF(M1668="","",IF(M1668&gt;0,SUM($N$20:N1668)))</f>
        <v>0.98932339323930663</v>
      </c>
      <c r="P1668" s="8" t="e">
        <f>IF(M1668="","",IF(M1668&gt;0,IF(O1668&gt;#REF!,"STRIKE",IF(O1668&lt;#REF!,"GOOD"))))</f>
        <v>#REF!</v>
      </c>
      <c r="S1668" s="8">
        <f t="shared" si="75"/>
        <v>262</v>
      </c>
      <c r="T1668" t="s">
        <v>8559</v>
      </c>
      <c r="U1668" s="10">
        <v>254827.36</v>
      </c>
      <c r="V1668" s="8" t="e">
        <f t="shared" si="76"/>
        <v>#REF!</v>
      </c>
      <c r="W1668" t="str">
        <f t="shared" si="77"/>
        <v>STRIKE</v>
      </c>
    </row>
    <row r="1669" spans="12:23" x14ac:dyDescent="0.25">
      <c r="L1669" t="s">
        <v>9164</v>
      </c>
      <c r="M1669" s="10">
        <v>19314.810000000001</v>
      </c>
      <c r="N1669" s="13">
        <v>5.9403598701116041E-5</v>
      </c>
      <c r="O1669" s="13">
        <f>IF(M1669="","",IF(M1669&gt;0,SUM($N$20:N1669)))</f>
        <v>0.98938279683800778</v>
      </c>
      <c r="P1669" s="8" t="e">
        <f>IF(M1669="","",IF(M1669&gt;0,IF(O1669&gt;#REF!,"STRIKE",IF(O1669&lt;#REF!,"GOOD"))))</f>
        <v>#REF!</v>
      </c>
      <c r="S1669" s="8">
        <f t="shared" si="75"/>
        <v>261</v>
      </c>
      <c r="T1669" t="s">
        <v>9935</v>
      </c>
      <c r="U1669" s="10">
        <v>257176.44</v>
      </c>
      <c r="V1669" s="8" t="e">
        <f t="shared" si="76"/>
        <v>#REF!</v>
      </c>
      <c r="W1669" t="str">
        <f t="shared" si="77"/>
        <v>STRIKE</v>
      </c>
    </row>
    <row r="1670" spans="12:23" x14ac:dyDescent="0.25">
      <c r="L1670" t="s">
        <v>6425</v>
      </c>
      <c r="M1670" s="10">
        <v>19291.14</v>
      </c>
      <c r="N1670" s="13">
        <v>5.933080051251074E-5</v>
      </c>
      <c r="O1670" s="13">
        <f>IF(M1670="","",IF(M1670&gt;0,SUM($N$20:N1670)))</f>
        <v>0.98944212763852024</v>
      </c>
      <c r="P1670" s="8" t="e">
        <f>IF(M1670="","",IF(M1670&gt;0,IF(O1670&gt;#REF!,"STRIKE",IF(O1670&lt;#REF!,"GOOD"))))</f>
        <v>#REF!</v>
      </c>
      <c r="S1670" s="8">
        <f t="shared" si="75"/>
        <v>260</v>
      </c>
      <c r="T1670" t="s">
        <v>7422</v>
      </c>
      <c r="U1670" s="10">
        <v>259705.76</v>
      </c>
      <c r="V1670" s="8" t="e">
        <f t="shared" si="76"/>
        <v>#REF!</v>
      </c>
      <c r="W1670" t="str">
        <f t="shared" si="77"/>
        <v>STRIKE</v>
      </c>
    </row>
    <row r="1671" spans="12:23" x14ac:dyDescent="0.25">
      <c r="L1671" t="s">
        <v>7027</v>
      </c>
      <c r="M1671" s="10">
        <v>19270.8</v>
      </c>
      <c r="N1671" s="13">
        <v>5.9268243894165507E-5</v>
      </c>
      <c r="O1671" s="13">
        <f>IF(M1671="","",IF(M1671&gt;0,SUM($N$20:N1671)))</f>
        <v>0.98950139588241437</v>
      </c>
      <c r="P1671" s="8" t="e">
        <f>IF(M1671="","",IF(M1671&gt;0,IF(O1671&gt;#REF!,"STRIKE",IF(O1671&lt;#REF!,"GOOD"))))</f>
        <v>#REF!</v>
      </c>
      <c r="S1671" s="8">
        <f t="shared" si="75"/>
        <v>259</v>
      </c>
      <c r="T1671" t="s">
        <v>10698</v>
      </c>
      <c r="U1671" s="10">
        <v>260067.18</v>
      </c>
      <c r="V1671" s="8" t="e">
        <f t="shared" si="76"/>
        <v>#REF!</v>
      </c>
      <c r="W1671" t="str">
        <f t="shared" si="77"/>
        <v>STRIKE</v>
      </c>
    </row>
    <row r="1672" spans="12:23" x14ac:dyDescent="0.25">
      <c r="L1672" t="s">
        <v>10264</v>
      </c>
      <c r="M1672" s="10">
        <v>19250.400000000001</v>
      </c>
      <c r="N1672" s="13">
        <v>5.9205502743022797E-5</v>
      </c>
      <c r="O1672" s="13">
        <f>IF(M1672="","",IF(M1672&gt;0,SUM($N$20:N1672)))</f>
        <v>0.98956060138515745</v>
      </c>
      <c r="P1672" s="8" t="e">
        <f>IF(M1672="","",IF(M1672&gt;0,IF(O1672&gt;#REF!,"STRIKE",IF(O1672&lt;#REF!,"GOOD"))))</f>
        <v>#REF!</v>
      </c>
      <c r="S1672" s="8">
        <f t="shared" si="75"/>
        <v>258</v>
      </c>
      <c r="T1672" t="s">
        <v>8401</v>
      </c>
      <c r="U1672" s="10">
        <v>261359.75</v>
      </c>
      <c r="V1672" s="8" t="e">
        <f t="shared" si="76"/>
        <v>#REF!</v>
      </c>
      <c r="W1672" t="str">
        <f t="shared" si="77"/>
        <v>STRIKE</v>
      </c>
    </row>
    <row r="1673" spans="12:23" x14ac:dyDescent="0.25">
      <c r="L1673" t="s">
        <v>9563</v>
      </c>
      <c r="M1673" s="10">
        <v>19219.259999999998</v>
      </c>
      <c r="N1673" s="13">
        <v>5.9109730221131412E-5</v>
      </c>
      <c r="O1673" s="13">
        <f>IF(M1673="","",IF(M1673&gt;0,SUM($N$20:N1673)))</f>
        <v>0.98961971111537861</v>
      </c>
      <c r="P1673" s="8" t="e">
        <f>IF(M1673="","",IF(M1673&gt;0,IF(O1673&gt;#REF!,"STRIKE",IF(O1673&lt;#REF!,"GOOD"))))</f>
        <v>#REF!</v>
      </c>
      <c r="S1673" s="8">
        <f t="shared" si="75"/>
        <v>257</v>
      </c>
      <c r="T1673" t="s">
        <v>10738</v>
      </c>
      <c r="U1673" s="10">
        <v>262693.15999999997</v>
      </c>
      <c r="V1673" s="8" t="e">
        <f t="shared" si="76"/>
        <v>#REF!</v>
      </c>
      <c r="W1673" t="str">
        <f t="shared" si="77"/>
        <v>STRIKE</v>
      </c>
    </row>
    <row r="1674" spans="12:23" x14ac:dyDescent="0.25">
      <c r="L1674" t="s">
        <v>10068</v>
      </c>
      <c r="M1674" s="10">
        <v>19078.82</v>
      </c>
      <c r="N1674" s="13">
        <v>5.8677800453166593E-5</v>
      </c>
      <c r="O1674" s="13">
        <f>IF(M1674="","",IF(M1674&gt;0,SUM($N$20:N1674)))</f>
        <v>0.98967838891583182</v>
      </c>
      <c r="P1674" s="8" t="e">
        <f>IF(M1674="","",IF(M1674&gt;0,IF(O1674&gt;#REF!,"STRIKE",IF(O1674&lt;#REF!,"GOOD"))))</f>
        <v>#REF!</v>
      </c>
      <c r="S1674" s="8">
        <f t="shared" si="75"/>
        <v>256</v>
      </c>
      <c r="T1674" t="s">
        <v>6683</v>
      </c>
      <c r="U1674" s="10">
        <v>264491.40000000002</v>
      </c>
      <c r="V1674" s="8" t="e">
        <f t="shared" si="76"/>
        <v>#REF!</v>
      </c>
      <c r="W1674" t="str">
        <f t="shared" si="77"/>
        <v>STRIKE</v>
      </c>
    </row>
    <row r="1675" spans="12:23" x14ac:dyDescent="0.25">
      <c r="L1675" t="s">
        <v>6881</v>
      </c>
      <c r="M1675" s="10">
        <v>19057.5</v>
      </c>
      <c r="N1675" s="13">
        <v>5.8612229799129209E-5</v>
      </c>
      <c r="O1675" s="13">
        <f>IF(M1675="","",IF(M1675&gt;0,SUM($N$20:N1675)))</f>
        <v>0.9897370011456309</v>
      </c>
      <c r="P1675" s="8" t="e">
        <f>IF(M1675="","",IF(M1675&gt;0,IF(O1675&gt;#REF!,"STRIKE",IF(O1675&lt;#REF!,"GOOD"))))</f>
        <v>#REF!</v>
      </c>
      <c r="S1675" s="8">
        <f t="shared" si="75"/>
        <v>255</v>
      </c>
      <c r="T1675" t="s">
        <v>6534</v>
      </c>
      <c r="U1675" s="10">
        <v>267423.38</v>
      </c>
      <c r="V1675" s="8" t="e">
        <f t="shared" si="76"/>
        <v>#REF!</v>
      </c>
      <c r="W1675" t="str">
        <f t="shared" si="77"/>
        <v>STRIKE</v>
      </c>
    </row>
    <row r="1676" spans="12:23" x14ac:dyDescent="0.25">
      <c r="L1676" t="s">
        <v>8646</v>
      </c>
      <c r="M1676" s="10">
        <v>19008</v>
      </c>
      <c r="N1676" s="13">
        <v>5.8459990241209395E-5</v>
      </c>
      <c r="O1676" s="13">
        <f>IF(M1676="","",IF(M1676&gt;0,SUM($N$20:N1676)))</f>
        <v>0.98979546113587213</v>
      </c>
      <c r="P1676" s="8" t="e">
        <f>IF(M1676="","",IF(M1676&gt;0,IF(O1676&gt;#REF!,"STRIKE",IF(O1676&lt;#REF!,"GOOD"))))</f>
        <v>#REF!</v>
      </c>
      <c r="S1676" s="8">
        <f t="shared" si="75"/>
        <v>254</v>
      </c>
      <c r="T1676" t="s">
        <v>10276</v>
      </c>
      <c r="U1676" s="10">
        <v>269910.76</v>
      </c>
      <c r="V1676" s="8" t="e">
        <f t="shared" si="76"/>
        <v>#REF!</v>
      </c>
      <c r="W1676" t="str">
        <f t="shared" si="77"/>
        <v>STRIKE</v>
      </c>
    </row>
    <row r="1677" spans="12:23" x14ac:dyDescent="0.25">
      <c r="L1677" t="s">
        <v>8551</v>
      </c>
      <c r="M1677" s="10">
        <v>18978.34</v>
      </c>
      <c r="N1677" s="13">
        <v>5.8368769528322487E-5</v>
      </c>
      <c r="O1677" s="13">
        <f>IF(M1677="","",IF(M1677&gt;0,SUM($N$20:N1677)))</f>
        <v>0.9898538299054005</v>
      </c>
      <c r="P1677" s="8" t="e">
        <f>IF(M1677="","",IF(M1677&gt;0,IF(O1677&gt;#REF!,"STRIKE",IF(O1677&lt;#REF!,"GOOD"))))</f>
        <v>#REF!</v>
      </c>
      <c r="S1677" s="8">
        <f t="shared" si="75"/>
        <v>253</v>
      </c>
      <c r="T1677" t="s">
        <v>7601</v>
      </c>
      <c r="U1677" s="10">
        <v>271540.8</v>
      </c>
      <c r="V1677" s="8" t="e">
        <f t="shared" si="76"/>
        <v>#REF!</v>
      </c>
      <c r="W1677" t="str">
        <f t="shared" si="77"/>
        <v>STRIKE</v>
      </c>
    </row>
    <row r="1678" spans="12:23" x14ac:dyDescent="0.25">
      <c r="L1678" t="s">
        <v>8589</v>
      </c>
      <c r="M1678" s="10">
        <v>18942.990000000002</v>
      </c>
      <c r="N1678" s="13">
        <v>5.8260048955141374E-5</v>
      </c>
      <c r="O1678" s="13">
        <f>IF(M1678="","",IF(M1678&gt;0,SUM($N$20:N1678)))</f>
        <v>0.98991208995435565</v>
      </c>
      <c r="P1678" s="8" t="e">
        <f>IF(M1678="","",IF(M1678&gt;0,IF(O1678&gt;#REF!,"STRIKE",IF(O1678&lt;#REF!,"GOOD"))))</f>
        <v>#REF!</v>
      </c>
      <c r="S1678" s="8">
        <f t="shared" si="75"/>
        <v>252</v>
      </c>
      <c r="T1678" t="s">
        <v>7634</v>
      </c>
      <c r="U1678" s="10">
        <v>274568.58</v>
      </c>
      <c r="V1678" s="8" t="e">
        <f t="shared" si="76"/>
        <v>#REF!</v>
      </c>
      <c r="W1678" t="str">
        <f t="shared" si="77"/>
        <v>STRIKE</v>
      </c>
    </row>
    <row r="1679" spans="12:23" x14ac:dyDescent="0.25">
      <c r="L1679" t="s">
        <v>7276</v>
      </c>
      <c r="M1679" s="10">
        <v>18929.97</v>
      </c>
      <c r="N1679" s="13">
        <v>5.822000533808852E-5</v>
      </c>
      <c r="O1679" s="13">
        <f>IF(M1679="","",IF(M1679&gt;0,SUM($N$20:N1679)))</f>
        <v>0.98997030995969371</v>
      </c>
      <c r="P1679" s="8" t="e">
        <f>IF(M1679="","",IF(M1679&gt;0,IF(O1679&gt;#REF!,"STRIKE",IF(O1679&lt;#REF!,"GOOD"))))</f>
        <v>#REF!</v>
      </c>
      <c r="S1679" s="8">
        <f t="shared" si="75"/>
        <v>251</v>
      </c>
      <c r="T1679" t="s">
        <v>7763</v>
      </c>
      <c r="U1679" s="10">
        <v>275126.71999999997</v>
      </c>
      <c r="V1679" s="8" t="e">
        <f t="shared" si="76"/>
        <v>#REF!</v>
      </c>
      <c r="W1679" t="str">
        <f t="shared" si="77"/>
        <v>STRIKE</v>
      </c>
    </row>
    <row r="1680" spans="12:23" x14ac:dyDescent="0.25">
      <c r="L1680" t="s">
        <v>8382</v>
      </c>
      <c r="M1680" s="10">
        <v>18882</v>
      </c>
      <c r="N1680" s="13">
        <v>5.8072471366504404E-5</v>
      </c>
      <c r="O1680" s="13">
        <f>IF(M1680="","",IF(M1680&gt;0,SUM($N$20:N1680)))</f>
        <v>0.99002838243106017</v>
      </c>
      <c r="P1680" s="8" t="e">
        <f>IF(M1680="","",IF(M1680&gt;0,IF(O1680&gt;#REF!,"STRIKE",IF(O1680&lt;#REF!,"GOOD"))))</f>
        <v>#REF!</v>
      </c>
      <c r="S1680" s="8">
        <f t="shared" si="75"/>
        <v>250</v>
      </c>
      <c r="T1680" t="s">
        <v>8099</v>
      </c>
      <c r="U1680" s="10">
        <v>275666.82</v>
      </c>
      <c r="V1680" s="8" t="e">
        <f t="shared" si="76"/>
        <v>#REF!</v>
      </c>
      <c r="W1680" t="str">
        <f t="shared" si="77"/>
        <v>STRIKE</v>
      </c>
    </row>
    <row r="1681" spans="12:23" x14ac:dyDescent="0.25">
      <c r="L1681" t="s">
        <v>9356</v>
      </c>
      <c r="M1681" s="10">
        <v>18743.64</v>
      </c>
      <c r="N1681" s="13">
        <v>5.7646938735518833E-5</v>
      </c>
      <c r="O1681" s="13">
        <f>IF(M1681="","",IF(M1681&gt;0,SUM($N$20:N1681)))</f>
        <v>0.99008602936979573</v>
      </c>
      <c r="P1681" s="8" t="e">
        <f>IF(M1681="","",IF(M1681&gt;0,IF(O1681&gt;#REF!,"STRIKE",IF(O1681&lt;#REF!,"GOOD"))))</f>
        <v>#REF!</v>
      </c>
      <c r="S1681" s="8">
        <f t="shared" si="75"/>
        <v>249</v>
      </c>
      <c r="T1681" t="s">
        <v>6822</v>
      </c>
      <c r="U1681" s="10">
        <v>276392.37</v>
      </c>
      <c r="V1681" s="8" t="e">
        <f t="shared" si="76"/>
        <v>#REF!</v>
      </c>
      <c r="W1681" t="str">
        <f t="shared" si="77"/>
        <v>STRIKE</v>
      </c>
    </row>
    <row r="1682" spans="12:23" x14ac:dyDescent="0.25">
      <c r="L1682" t="s">
        <v>7609</v>
      </c>
      <c r="M1682" s="10">
        <v>18736.96</v>
      </c>
      <c r="N1682" s="13">
        <v>5.7626394084066215E-5</v>
      </c>
      <c r="O1682" s="13">
        <f>IF(M1682="","",IF(M1682&gt;0,SUM($N$20:N1682)))</f>
        <v>0.99014365576387975</v>
      </c>
      <c r="P1682" s="8" t="e">
        <f>IF(M1682="","",IF(M1682&gt;0,IF(O1682&gt;#REF!,"STRIKE",IF(O1682&lt;#REF!,"GOOD"))))</f>
        <v>#REF!</v>
      </c>
      <c r="S1682" s="8">
        <f t="shared" si="75"/>
        <v>248</v>
      </c>
      <c r="T1682" t="s">
        <v>7944</v>
      </c>
      <c r="U1682" s="10">
        <v>276491.92</v>
      </c>
      <c r="V1682" s="8" t="e">
        <f t="shared" si="76"/>
        <v>#REF!</v>
      </c>
      <c r="W1682" t="str">
        <f t="shared" si="77"/>
        <v>STRIKE</v>
      </c>
    </row>
    <row r="1683" spans="12:23" x14ac:dyDescent="0.25">
      <c r="L1683" t="s">
        <v>7206</v>
      </c>
      <c r="M1683" s="10">
        <v>18642.48</v>
      </c>
      <c r="N1683" s="13">
        <v>5.7335816438969971E-5</v>
      </c>
      <c r="O1683" s="13">
        <f>IF(M1683="","",IF(M1683&gt;0,SUM($N$20:N1683)))</f>
        <v>0.99020099158031871</v>
      </c>
      <c r="P1683" s="8" t="e">
        <f>IF(M1683="","",IF(M1683&gt;0,IF(O1683&gt;#REF!,"STRIKE",IF(O1683&lt;#REF!,"GOOD"))))</f>
        <v>#REF!</v>
      </c>
      <c r="S1683" s="8">
        <f t="shared" si="75"/>
        <v>247</v>
      </c>
      <c r="T1683" t="s">
        <v>9206</v>
      </c>
      <c r="U1683" s="10">
        <v>278001.78999999998</v>
      </c>
      <c r="V1683" s="8" t="e">
        <f t="shared" si="76"/>
        <v>#REF!</v>
      </c>
      <c r="W1683" t="str">
        <f t="shared" si="77"/>
        <v>STRIKE</v>
      </c>
    </row>
    <row r="1684" spans="12:23" x14ac:dyDescent="0.25">
      <c r="L1684" t="s">
        <v>6314</v>
      </c>
      <c r="M1684" s="10">
        <v>18620.96</v>
      </c>
      <c r="N1684" s="13">
        <v>5.7269630675607662E-5</v>
      </c>
      <c r="O1684" s="13">
        <f>IF(M1684="","",IF(M1684&gt;0,SUM($N$20:N1684)))</f>
        <v>0.99025826121099436</v>
      </c>
      <c r="P1684" s="8" t="e">
        <f>IF(M1684="","",IF(M1684&gt;0,IF(O1684&gt;#REF!,"STRIKE",IF(O1684&lt;#REF!,"GOOD"))))</f>
        <v>#REF!</v>
      </c>
      <c r="S1684" s="8">
        <f t="shared" ref="S1684:S1747" si="78">IFERROR(_xlfn.RANK.AVG(U1684,$U$20:$U$1048576),"")</f>
        <v>246</v>
      </c>
      <c r="T1684" t="s">
        <v>8207</v>
      </c>
      <c r="U1684" s="10">
        <v>278554.21999999997</v>
      </c>
      <c r="V1684" s="8" t="e">
        <f t="shared" ref="V1684:V1747" si="79">IF(S1684="","",IF(S1684&lt;&gt;"",IF(S1684&gt;$T$16,"STRIKE",IF(S1684&lt;$T$16,"GOOD"))))</f>
        <v>#REF!</v>
      </c>
      <c r="W1684" t="str">
        <f t="shared" ref="W1684:W1747" si="80">IF(S1684="","",IF(S1684&lt;&gt;"",IF(U1684&lt;$U$16,"STRIKE",IF(U1684&gt;=$U$16,"GOOD"))))</f>
        <v>STRIKE</v>
      </c>
    </row>
    <row r="1685" spans="12:23" x14ac:dyDescent="0.25">
      <c r="L1685" t="s">
        <v>10360</v>
      </c>
      <c r="M1685" s="10">
        <v>18534.75</v>
      </c>
      <c r="N1685" s="13">
        <v>5.7004487801097209E-5</v>
      </c>
      <c r="O1685" s="13">
        <f>IF(M1685="","",IF(M1685&gt;0,SUM($N$20:N1685)))</f>
        <v>0.99031526569879547</v>
      </c>
      <c r="P1685" s="8" t="e">
        <f>IF(M1685="","",IF(M1685&gt;0,IF(O1685&gt;#REF!,"STRIKE",IF(O1685&lt;#REF!,"GOOD"))))</f>
        <v>#REF!</v>
      </c>
      <c r="S1685" s="8">
        <f t="shared" si="78"/>
        <v>245</v>
      </c>
      <c r="T1685" t="s">
        <v>9575</v>
      </c>
      <c r="U1685" s="10">
        <v>279023.09000000003</v>
      </c>
      <c r="V1685" s="8" t="e">
        <f t="shared" si="79"/>
        <v>#REF!</v>
      </c>
      <c r="W1685" t="str">
        <f t="shared" si="80"/>
        <v>STRIKE</v>
      </c>
    </row>
    <row r="1686" spans="12:23" x14ac:dyDescent="0.25">
      <c r="L1686" t="s">
        <v>7613</v>
      </c>
      <c r="M1686" s="10">
        <v>18524.16</v>
      </c>
      <c r="N1686" s="13">
        <v>5.6971917762342245E-5</v>
      </c>
      <c r="O1686" s="13">
        <f>IF(M1686="","",IF(M1686&gt;0,SUM($N$20:N1686)))</f>
        <v>0.99037223761655779</v>
      </c>
      <c r="P1686" s="8" t="e">
        <f>IF(M1686="","",IF(M1686&gt;0,IF(O1686&gt;#REF!,"STRIKE",IF(O1686&lt;#REF!,"GOOD"))))</f>
        <v>#REF!</v>
      </c>
      <c r="S1686" s="8">
        <f t="shared" si="78"/>
        <v>244</v>
      </c>
      <c r="T1686" t="s">
        <v>8411</v>
      </c>
      <c r="U1686" s="10">
        <v>280085.07</v>
      </c>
      <c r="V1686" s="8" t="e">
        <f t="shared" si="79"/>
        <v>#REF!</v>
      </c>
      <c r="W1686" t="str">
        <f t="shared" si="80"/>
        <v>STRIKE</v>
      </c>
    </row>
    <row r="1687" spans="12:23" x14ac:dyDescent="0.25">
      <c r="L1687" t="s">
        <v>7216</v>
      </c>
      <c r="M1687" s="10">
        <v>18474.919999999998</v>
      </c>
      <c r="N1687" s="13">
        <v>5.6820477846544832E-5</v>
      </c>
      <c r="O1687" s="13">
        <f>IF(M1687="","",IF(M1687&gt;0,SUM($N$20:N1687)))</f>
        <v>0.99042905809440429</v>
      </c>
      <c r="P1687" s="8" t="e">
        <f>IF(M1687="","",IF(M1687&gt;0,IF(O1687&gt;#REF!,"STRIKE",IF(O1687&lt;#REF!,"GOOD"))))</f>
        <v>#REF!</v>
      </c>
      <c r="S1687" s="8">
        <f t="shared" si="78"/>
        <v>243</v>
      </c>
      <c r="T1687" t="s">
        <v>6324</v>
      </c>
      <c r="U1687" s="10">
        <v>280188.05</v>
      </c>
      <c r="V1687" s="8" t="e">
        <f t="shared" si="79"/>
        <v>#REF!</v>
      </c>
      <c r="W1687" t="str">
        <f t="shared" si="80"/>
        <v>STRIKE</v>
      </c>
    </row>
    <row r="1688" spans="12:23" x14ac:dyDescent="0.25">
      <c r="L1688" t="s">
        <v>6854</v>
      </c>
      <c r="M1688" s="10">
        <v>18468</v>
      </c>
      <c r="N1688" s="13">
        <v>5.679919506390231E-5</v>
      </c>
      <c r="O1688" s="13">
        <f>IF(M1688="","",IF(M1688&gt;0,SUM($N$20:N1688)))</f>
        <v>0.99048585728946814</v>
      </c>
      <c r="P1688" s="8" t="e">
        <f>IF(M1688="","",IF(M1688&gt;0,IF(O1688&gt;#REF!,"STRIKE",IF(O1688&lt;#REF!,"GOOD"))))</f>
        <v>#REF!</v>
      </c>
      <c r="S1688" s="8">
        <f t="shared" si="78"/>
        <v>242</v>
      </c>
      <c r="T1688" t="s">
        <v>9802</v>
      </c>
      <c r="U1688" s="10">
        <v>281257.96000000002</v>
      </c>
      <c r="V1688" s="8" t="e">
        <f t="shared" si="79"/>
        <v>#REF!</v>
      </c>
      <c r="W1688" t="str">
        <f t="shared" si="80"/>
        <v>STRIKE</v>
      </c>
    </row>
    <row r="1689" spans="12:23" x14ac:dyDescent="0.25">
      <c r="L1689" t="s">
        <v>9422</v>
      </c>
      <c r="M1689" s="10">
        <v>18391.95</v>
      </c>
      <c r="N1689" s="13">
        <v>5.6565299743098226E-5</v>
      </c>
      <c r="O1689" s="13">
        <f>IF(M1689="","",IF(M1689&gt;0,SUM($N$20:N1689)))</f>
        <v>0.99054242258921121</v>
      </c>
      <c r="P1689" s="8" t="e">
        <f>IF(M1689="","",IF(M1689&gt;0,IF(O1689&gt;#REF!,"STRIKE",IF(O1689&lt;#REF!,"GOOD"))))</f>
        <v>#REF!</v>
      </c>
      <c r="S1689" s="8">
        <f t="shared" si="78"/>
        <v>241</v>
      </c>
      <c r="T1689" t="s">
        <v>6788</v>
      </c>
      <c r="U1689" s="10">
        <v>282841.59999999998</v>
      </c>
      <c r="V1689" s="8" t="e">
        <f t="shared" si="79"/>
        <v>#REF!</v>
      </c>
      <c r="W1689" t="str">
        <f t="shared" si="80"/>
        <v>STRIKE</v>
      </c>
    </row>
    <row r="1690" spans="12:23" x14ac:dyDescent="0.25">
      <c r="L1690" t="s">
        <v>7878</v>
      </c>
      <c r="M1690" s="10">
        <v>18391.02</v>
      </c>
      <c r="N1690" s="13">
        <v>5.656243948473731E-5</v>
      </c>
      <c r="O1690" s="13">
        <f>IF(M1690="","",IF(M1690&gt;0,SUM($N$20:N1690)))</f>
        <v>0.99059898502869592</v>
      </c>
      <c r="P1690" s="8" t="e">
        <f>IF(M1690="","",IF(M1690&gt;0,IF(O1690&gt;#REF!,"STRIKE",IF(O1690&lt;#REF!,"GOOD"))))</f>
        <v>#REF!</v>
      </c>
      <c r="S1690" s="8">
        <f t="shared" si="78"/>
        <v>240</v>
      </c>
      <c r="T1690" t="s">
        <v>8077</v>
      </c>
      <c r="U1690" s="10">
        <v>283874.40000000002</v>
      </c>
      <c r="V1690" s="8" t="e">
        <f t="shared" si="79"/>
        <v>#REF!</v>
      </c>
      <c r="W1690" t="str">
        <f t="shared" si="80"/>
        <v>STRIKE</v>
      </c>
    </row>
    <row r="1691" spans="12:23" x14ac:dyDescent="0.25">
      <c r="L1691" t="s">
        <v>8057</v>
      </c>
      <c r="M1691" s="10">
        <v>18368.759999999998</v>
      </c>
      <c r="N1691" s="13">
        <v>5.6493977816872755E-5</v>
      </c>
      <c r="O1691" s="13">
        <f>IF(M1691="","",IF(M1691&gt;0,SUM($N$20:N1691)))</f>
        <v>0.99065547900651274</v>
      </c>
      <c r="P1691" s="8" t="e">
        <f>IF(M1691="","",IF(M1691&gt;0,IF(O1691&gt;#REF!,"STRIKE",IF(O1691&lt;#REF!,"GOOD"))))</f>
        <v>#REF!</v>
      </c>
      <c r="S1691" s="8">
        <f t="shared" si="78"/>
        <v>239</v>
      </c>
      <c r="T1691" t="s">
        <v>7486</v>
      </c>
      <c r="U1691" s="10">
        <v>285275.52000000002</v>
      </c>
      <c r="V1691" s="8" t="e">
        <f t="shared" si="79"/>
        <v>#REF!</v>
      </c>
      <c r="W1691" t="str">
        <f t="shared" si="80"/>
        <v>STRIKE</v>
      </c>
    </row>
    <row r="1692" spans="12:23" x14ac:dyDescent="0.25">
      <c r="L1692" t="s">
        <v>6486</v>
      </c>
      <c r="M1692" s="10">
        <v>18306.12</v>
      </c>
      <c r="N1692" s="13">
        <v>5.6301325576305135E-5</v>
      </c>
      <c r="O1692" s="13">
        <f>IF(M1692="","",IF(M1692&gt;0,SUM($N$20:N1692)))</f>
        <v>0.99071178033208906</v>
      </c>
      <c r="P1692" s="8" t="e">
        <f>IF(M1692="","",IF(M1692&gt;0,IF(O1692&gt;#REF!,"STRIKE",IF(O1692&lt;#REF!,"GOOD"))))</f>
        <v>#REF!</v>
      </c>
      <c r="S1692" s="8">
        <f t="shared" si="78"/>
        <v>238</v>
      </c>
      <c r="T1692" t="s">
        <v>9012</v>
      </c>
      <c r="U1692" s="10">
        <v>285482.68</v>
      </c>
      <c r="V1692" s="8" t="e">
        <f t="shared" si="79"/>
        <v>#REF!</v>
      </c>
      <c r="W1692" t="str">
        <f t="shared" si="80"/>
        <v>STRIKE</v>
      </c>
    </row>
    <row r="1693" spans="12:23" x14ac:dyDescent="0.25">
      <c r="L1693" t="s">
        <v>8318</v>
      </c>
      <c r="M1693" s="10">
        <v>18158.400000000001</v>
      </c>
      <c r="N1693" s="13">
        <v>5.5847005828912916E-5</v>
      </c>
      <c r="O1693" s="13">
        <f>IF(M1693="","",IF(M1693&gt;0,SUM($N$20:N1693)))</f>
        <v>0.99076762733791801</v>
      </c>
      <c r="P1693" s="8" t="e">
        <f>IF(M1693="","",IF(M1693&gt;0,IF(O1693&gt;#REF!,"STRIKE",IF(O1693&lt;#REF!,"GOOD"))))</f>
        <v>#REF!</v>
      </c>
      <c r="S1693" s="8">
        <f t="shared" si="78"/>
        <v>237</v>
      </c>
      <c r="T1693" t="s">
        <v>6350</v>
      </c>
      <c r="U1693" s="10">
        <v>286608.28000000003</v>
      </c>
      <c r="V1693" s="8" t="e">
        <f t="shared" si="79"/>
        <v>#REF!</v>
      </c>
      <c r="W1693" t="str">
        <f t="shared" si="80"/>
        <v>STRIKE</v>
      </c>
    </row>
    <row r="1694" spans="12:23" x14ac:dyDescent="0.25">
      <c r="L1694" t="s">
        <v>10600</v>
      </c>
      <c r="M1694" s="10">
        <v>18132.96</v>
      </c>
      <c r="N1694" s="13">
        <v>5.5768763922781998E-5</v>
      </c>
      <c r="O1694" s="13">
        <f>IF(M1694="","",IF(M1694&gt;0,SUM($N$20:N1694)))</f>
        <v>0.99082339610184078</v>
      </c>
      <c r="P1694" s="8" t="e">
        <f>IF(M1694="","",IF(M1694&gt;0,IF(O1694&gt;#REF!,"STRIKE",IF(O1694&lt;#REF!,"GOOD"))))</f>
        <v>#REF!</v>
      </c>
      <c r="S1694" s="8">
        <f t="shared" si="78"/>
        <v>236</v>
      </c>
      <c r="T1694" t="s">
        <v>6944</v>
      </c>
      <c r="U1694" s="10">
        <v>287471.76</v>
      </c>
      <c r="V1694" s="8" t="e">
        <f t="shared" si="79"/>
        <v>#REF!</v>
      </c>
      <c r="W1694" t="str">
        <f t="shared" si="80"/>
        <v>STRIKE</v>
      </c>
    </row>
    <row r="1695" spans="12:23" x14ac:dyDescent="0.25">
      <c r="L1695" t="s">
        <v>6796</v>
      </c>
      <c r="M1695" s="10">
        <v>18132.240000000002</v>
      </c>
      <c r="N1695" s="13">
        <v>5.5766549529212263E-5</v>
      </c>
      <c r="O1695" s="13">
        <f>IF(M1695="","",IF(M1695&gt;0,SUM($N$20:N1695)))</f>
        <v>0.99087916265136999</v>
      </c>
      <c r="P1695" s="8" t="e">
        <f>IF(M1695="","",IF(M1695&gt;0,IF(O1695&gt;#REF!,"STRIKE",IF(O1695&lt;#REF!,"GOOD"))))</f>
        <v>#REF!</v>
      </c>
      <c r="S1695" s="8">
        <f t="shared" si="78"/>
        <v>235</v>
      </c>
      <c r="T1695" t="s">
        <v>9002</v>
      </c>
      <c r="U1695" s="10">
        <v>288398.58</v>
      </c>
      <c r="V1695" s="8" t="e">
        <f t="shared" si="79"/>
        <v>#REF!</v>
      </c>
      <c r="W1695" t="str">
        <f t="shared" si="80"/>
        <v>STRIKE</v>
      </c>
    </row>
    <row r="1696" spans="12:23" x14ac:dyDescent="0.25">
      <c r="L1696" t="s">
        <v>8926</v>
      </c>
      <c r="M1696" s="10">
        <v>18097.900000000001</v>
      </c>
      <c r="N1696" s="13">
        <v>5.5660935258122032E-5</v>
      </c>
      <c r="O1696" s="13">
        <f>IF(M1696="","",IF(M1696&gt;0,SUM($N$20:N1696)))</f>
        <v>0.9909348235866281</v>
      </c>
      <c r="P1696" s="8" t="e">
        <f>IF(M1696="","",IF(M1696&gt;0,IF(O1696&gt;#REF!,"STRIKE",IF(O1696&lt;#REF!,"GOOD"))))</f>
        <v>#REF!</v>
      </c>
      <c r="S1696" s="8">
        <f t="shared" si="78"/>
        <v>234</v>
      </c>
      <c r="T1696" t="s">
        <v>8027</v>
      </c>
      <c r="U1696" s="10">
        <v>290719.90000000002</v>
      </c>
      <c r="V1696" s="8" t="e">
        <f t="shared" si="79"/>
        <v>#REF!</v>
      </c>
      <c r="W1696" t="str">
        <f t="shared" si="80"/>
        <v>STRIKE</v>
      </c>
    </row>
    <row r="1697" spans="12:23" x14ac:dyDescent="0.25">
      <c r="L1697" t="s">
        <v>10575</v>
      </c>
      <c r="M1697" s="10">
        <v>18092.88</v>
      </c>
      <c r="N1697" s="13">
        <v>5.5645496014066321E-5</v>
      </c>
      <c r="O1697" s="13">
        <f>IF(M1697="","",IF(M1697&gt;0,SUM($N$20:N1697)))</f>
        <v>0.99099046908264221</v>
      </c>
      <c r="P1697" s="8" t="e">
        <f>IF(M1697="","",IF(M1697&gt;0,IF(O1697&gt;#REF!,"STRIKE",IF(O1697&lt;#REF!,"GOOD"))))</f>
        <v>#REF!</v>
      </c>
      <c r="S1697" s="8">
        <f t="shared" si="78"/>
        <v>233</v>
      </c>
      <c r="T1697" t="s">
        <v>7306</v>
      </c>
      <c r="U1697" s="10">
        <v>296300.34000000003</v>
      </c>
      <c r="V1697" s="8" t="e">
        <f t="shared" si="79"/>
        <v>#REF!</v>
      </c>
      <c r="W1697" t="str">
        <f t="shared" si="80"/>
        <v>STRIKE</v>
      </c>
    </row>
    <row r="1698" spans="12:23" x14ac:dyDescent="0.25">
      <c r="L1698" t="s">
        <v>8426</v>
      </c>
      <c r="M1698" s="10">
        <v>18067.05</v>
      </c>
      <c r="N1698" s="13">
        <v>5.5566054644751793E-5</v>
      </c>
      <c r="O1698" s="13">
        <f>IF(M1698="","",IF(M1698&gt;0,SUM($N$20:N1698)))</f>
        <v>0.99104603513728695</v>
      </c>
      <c r="P1698" s="8" t="e">
        <f>IF(M1698="","",IF(M1698&gt;0,IF(O1698&gt;#REF!,"STRIKE",IF(O1698&lt;#REF!,"GOOD"))))</f>
        <v>#REF!</v>
      </c>
      <c r="S1698" s="8">
        <f t="shared" si="78"/>
        <v>232</v>
      </c>
      <c r="T1698" t="s">
        <v>8173</v>
      </c>
      <c r="U1698" s="10">
        <v>296436.96000000002</v>
      </c>
      <c r="V1698" s="8" t="e">
        <f t="shared" si="79"/>
        <v>#REF!</v>
      </c>
      <c r="W1698" t="str">
        <f t="shared" si="80"/>
        <v>STRIKE</v>
      </c>
    </row>
    <row r="1699" spans="12:23" x14ac:dyDescent="0.25">
      <c r="L1699" t="s">
        <v>9533</v>
      </c>
      <c r="M1699" s="10">
        <v>18052.98</v>
      </c>
      <c r="N1699" s="13">
        <v>5.5522781703743071E-5</v>
      </c>
      <c r="O1699" s="13">
        <f>IF(M1699="","",IF(M1699&gt;0,SUM($N$20:N1699)))</f>
        <v>0.99110155791899068</v>
      </c>
      <c r="P1699" s="8" t="e">
        <f>IF(M1699="","",IF(M1699&gt;0,IF(O1699&gt;#REF!,"STRIKE",IF(O1699&lt;#REF!,"GOOD"))))</f>
        <v>#REF!</v>
      </c>
      <c r="S1699" s="8">
        <f t="shared" si="78"/>
        <v>231</v>
      </c>
      <c r="T1699" t="s">
        <v>6510</v>
      </c>
      <c r="U1699" s="10">
        <v>299112.42</v>
      </c>
      <c r="V1699" s="8" t="e">
        <f t="shared" si="79"/>
        <v>#REF!</v>
      </c>
      <c r="W1699" t="str">
        <f t="shared" si="80"/>
        <v>STRIKE</v>
      </c>
    </row>
    <row r="1700" spans="12:23" x14ac:dyDescent="0.25">
      <c r="L1700" t="s">
        <v>8525</v>
      </c>
      <c r="M1700" s="10">
        <v>17903.16</v>
      </c>
      <c r="N1700" s="13">
        <v>5.5062003308439096E-5</v>
      </c>
      <c r="O1700" s="13">
        <f>IF(M1700="","",IF(M1700&gt;0,SUM($N$20:N1700)))</f>
        <v>0.99115661992229909</v>
      </c>
      <c r="P1700" s="8" t="e">
        <f>IF(M1700="","",IF(M1700&gt;0,IF(O1700&gt;#REF!,"STRIKE",IF(O1700&lt;#REF!,"GOOD"))))</f>
        <v>#REF!</v>
      </c>
      <c r="S1700" s="8">
        <f t="shared" si="78"/>
        <v>230</v>
      </c>
      <c r="T1700" t="s">
        <v>9274</v>
      </c>
      <c r="U1700" s="10">
        <v>299512.32000000001</v>
      </c>
      <c r="V1700" s="8" t="e">
        <f t="shared" si="79"/>
        <v>#REF!</v>
      </c>
      <c r="W1700" t="str">
        <f t="shared" si="80"/>
        <v>STRIKE</v>
      </c>
    </row>
    <row r="1701" spans="12:23" x14ac:dyDescent="0.25">
      <c r="L1701" t="s">
        <v>10287</v>
      </c>
      <c r="M1701" s="10">
        <v>17890.36</v>
      </c>
      <c r="N1701" s="13">
        <v>5.5022636311643671E-5</v>
      </c>
      <c r="O1701" s="13">
        <f>IF(M1701="","",IF(M1701&gt;0,SUM($N$20:N1701)))</f>
        <v>0.99121164255861072</v>
      </c>
      <c r="P1701" s="8" t="e">
        <f>IF(M1701="","",IF(M1701&gt;0,IF(O1701&gt;#REF!,"STRIKE",IF(O1701&lt;#REF!,"GOOD"))))</f>
        <v>#REF!</v>
      </c>
      <c r="S1701" s="8">
        <f t="shared" si="78"/>
        <v>229</v>
      </c>
      <c r="T1701" t="s">
        <v>7059</v>
      </c>
      <c r="U1701" s="10">
        <v>299631.37</v>
      </c>
      <c r="V1701" s="8" t="e">
        <f t="shared" si="79"/>
        <v>#REF!</v>
      </c>
      <c r="W1701" t="str">
        <f t="shared" si="80"/>
        <v>STRIKE</v>
      </c>
    </row>
    <row r="1702" spans="12:23" x14ac:dyDescent="0.25">
      <c r="L1702" t="s">
        <v>8378</v>
      </c>
      <c r="M1702" s="10">
        <v>17856</v>
      </c>
      <c r="N1702" s="13">
        <v>5.4916960529620944E-5</v>
      </c>
      <c r="O1702" s="13">
        <f>IF(M1702="","",IF(M1702&gt;0,SUM($N$20:N1702)))</f>
        <v>0.99126655951914033</v>
      </c>
      <c r="P1702" s="8" t="e">
        <f>IF(M1702="","",IF(M1702&gt;0,IF(O1702&gt;#REF!,"STRIKE",IF(O1702&lt;#REF!,"GOOD"))))</f>
        <v>#REF!</v>
      </c>
      <c r="S1702" s="8">
        <f t="shared" si="78"/>
        <v>228</v>
      </c>
      <c r="T1702" t="s">
        <v>7478</v>
      </c>
      <c r="U1702" s="10">
        <v>300587.26</v>
      </c>
      <c r="V1702" s="8" t="e">
        <f t="shared" si="79"/>
        <v>#REF!</v>
      </c>
      <c r="W1702" t="str">
        <f t="shared" si="80"/>
        <v>STRIKE</v>
      </c>
    </row>
    <row r="1703" spans="12:23" x14ac:dyDescent="0.25">
      <c r="L1703" t="s">
        <v>10180</v>
      </c>
      <c r="M1703" s="10">
        <v>17806.8</v>
      </c>
      <c r="N1703" s="13">
        <v>5.4765643635688517E-5</v>
      </c>
      <c r="O1703" s="13">
        <f>IF(M1703="","",IF(M1703&gt;0,SUM($N$20:N1703)))</f>
        <v>0.99132132516277605</v>
      </c>
      <c r="P1703" s="8" t="e">
        <f>IF(M1703="","",IF(M1703&gt;0,IF(O1703&gt;#REF!,"STRIKE",IF(O1703&lt;#REF!,"GOOD"))))</f>
        <v>#REF!</v>
      </c>
      <c r="S1703" s="8">
        <f t="shared" si="78"/>
        <v>227</v>
      </c>
      <c r="T1703" t="s">
        <v>7904</v>
      </c>
      <c r="U1703" s="10">
        <v>301071.82</v>
      </c>
      <c r="V1703" s="8" t="e">
        <f t="shared" si="79"/>
        <v>#REF!</v>
      </c>
      <c r="W1703" t="str">
        <f t="shared" si="80"/>
        <v>STRIKE</v>
      </c>
    </row>
    <row r="1704" spans="12:23" x14ac:dyDescent="0.25">
      <c r="L1704" t="s">
        <v>10625</v>
      </c>
      <c r="M1704" s="10">
        <v>17708.400000000001</v>
      </c>
      <c r="N1704" s="13">
        <v>5.4463009847823678E-5</v>
      </c>
      <c r="O1704" s="13">
        <f>IF(M1704="","",IF(M1704&gt;0,SUM($N$20:N1704)))</f>
        <v>0.99137578817262384</v>
      </c>
      <c r="P1704" s="8" t="e">
        <f>IF(M1704="","",IF(M1704&gt;0,IF(O1704&gt;#REF!,"STRIKE",IF(O1704&lt;#REF!,"GOOD"))))</f>
        <v>#REF!</v>
      </c>
      <c r="S1704" s="8">
        <f t="shared" si="78"/>
        <v>226</v>
      </c>
      <c r="T1704" t="s">
        <v>10170</v>
      </c>
      <c r="U1704" s="10">
        <v>301285.36</v>
      </c>
      <c r="V1704" s="8" t="e">
        <f t="shared" si="79"/>
        <v>#REF!</v>
      </c>
      <c r="W1704" t="str">
        <f t="shared" si="80"/>
        <v>STRIKE</v>
      </c>
    </row>
    <row r="1705" spans="12:23" x14ac:dyDescent="0.25">
      <c r="L1705" t="s">
        <v>7876</v>
      </c>
      <c r="M1705" s="10">
        <v>17678.759999999998</v>
      </c>
      <c r="N1705" s="13">
        <v>5.437185064586926E-5</v>
      </c>
      <c r="O1705" s="13">
        <f>IF(M1705="","",IF(M1705&gt;0,SUM($N$20:N1705)))</f>
        <v>0.99143016002326967</v>
      </c>
      <c r="P1705" s="8" t="e">
        <f>IF(M1705="","",IF(M1705&gt;0,IF(O1705&gt;#REF!,"STRIKE",IF(O1705&lt;#REF!,"GOOD"))))</f>
        <v>#REF!</v>
      </c>
      <c r="S1705" s="8">
        <f t="shared" si="78"/>
        <v>225</v>
      </c>
      <c r="T1705" t="s">
        <v>8009</v>
      </c>
      <c r="U1705" s="10">
        <v>301781.5</v>
      </c>
      <c r="V1705" s="8" t="e">
        <f t="shared" si="79"/>
        <v>#REF!</v>
      </c>
      <c r="W1705" t="str">
        <f t="shared" si="80"/>
        <v>STRIKE</v>
      </c>
    </row>
    <row r="1706" spans="12:23" x14ac:dyDescent="0.25">
      <c r="L1706" t="s">
        <v>6482</v>
      </c>
      <c r="M1706" s="10">
        <v>17646</v>
      </c>
      <c r="N1706" s="13">
        <v>5.4271095738445969E-5</v>
      </c>
      <c r="O1706" s="13">
        <f>IF(M1706="","",IF(M1706&gt;0,SUM($N$20:N1706)))</f>
        <v>0.99148443111900808</v>
      </c>
      <c r="P1706" s="8" t="e">
        <f>IF(M1706="","",IF(M1706&gt;0,IF(O1706&gt;#REF!,"STRIKE",IF(O1706&lt;#REF!,"GOOD"))))</f>
        <v>#REF!</v>
      </c>
      <c r="S1706" s="8">
        <f t="shared" si="78"/>
        <v>224</v>
      </c>
      <c r="T1706" t="s">
        <v>6703</v>
      </c>
      <c r="U1706" s="10">
        <v>302242.90000000002</v>
      </c>
      <c r="V1706" s="8" t="e">
        <f t="shared" si="79"/>
        <v>#REF!</v>
      </c>
      <c r="W1706" t="str">
        <f t="shared" si="80"/>
        <v>STRIKE</v>
      </c>
    </row>
    <row r="1707" spans="12:23" x14ac:dyDescent="0.25">
      <c r="L1707" t="s">
        <v>7404</v>
      </c>
      <c r="M1707" s="10">
        <v>17632.009999999998</v>
      </c>
      <c r="N1707" s="13">
        <v>5.4228068841167206E-5</v>
      </c>
      <c r="O1707" s="13">
        <f>IF(M1707="","",IF(M1707&gt;0,SUM($N$20:N1707)))</f>
        <v>0.99153865918784923</v>
      </c>
      <c r="P1707" s="8" t="e">
        <f>IF(M1707="","",IF(M1707&gt;0,IF(O1707&gt;#REF!,"STRIKE",IF(O1707&lt;#REF!,"GOOD"))))</f>
        <v>#REF!</v>
      </c>
      <c r="S1707" s="8">
        <f t="shared" si="78"/>
        <v>223</v>
      </c>
      <c r="T1707" t="s">
        <v>6862</v>
      </c>
      <c r="U1707" s="10">
        <v>303738.71999999997</v>
      </c>
      <c r="V1707" s="8" t="e">
        <f t="shared" si="79"/>
        <v>#REF!</v>
      </c>
      <c r="W1707" t="str">
        <f t="shared" si="80"/>
        <v>STRIKE</v>
      </c>
    </row>
    <row r="1708" spans="12:23" x14ac:dyDescent="0.25">
      <c r="L1708" t="s">
        <v>8828</v>
      </c>
      <c r="M1708" s="10">
        <v>17539.439999999999</v>
      </c>
      <c r="N1708" s="13">
        <v>5.3943365490124028E-5</v>
      </c>
      <c r="O1708" s="13">
        <f>IF(M1708="","",IF(M1708&gt;0,SUM($N$20:N1708)))</f>
        <v>0.99159260255333936</v>
      </c>
      <c r="P1708" s="8" t="e">
        <f>IF(M1708="","",IF(M1708&gt;0,IF(O1708&gt;#REF!,"STRIKE",IF(O1708&lt;#REF!,"GOOD"))))</f>
        <v>#REF!</v>
      </c>
      <c r="S1708" s="8">
        <f t="shared" si="78"/>
        <v>222</v>
      </c>
      <c r="T1708" t="s">
        <v>7392</v>
      </c>
      <c r="U1708" s="10">
        <v>307281.39</v>
      </c>
      <c r="V1708" s="8" t="e">
        <f t="shared" si="79"/>
        <v>#REF!</v>
      </c>
      <c r="W1708" t="str">
        <f t="shared" si="80"/>
        <v>STRIKE</v>
      </c>
    </row>
    <row r="1709" spans="12:23" x14ac:dyDescent="0.25">
      <c r="L1709" t="s">
        <v>10659</v>
      </c>
      <c r="M1709" s="10">
        <v>17533.2</v>
      </c>
      <c r="N1709" s="13">
        <v>5.3924174079186268E-5</v>
      </c>
      <c r="O1709" s="13">
        <f>IF(M1709="","",IF(M1709&gt;0,SUM($N$20:N1709)))</f>
        <v>0.9916465267274186</v>
      </c>
      <c r="P1709" s="8" t="e">
        <f>IF(M1709="","",IF(M1709&gt;0,IF(O1709&gt;#REF!,"STRIKE",IF(O1709&lt;#REF!,"GOOD"))))</f>
        <v>#REF!</v>
      </c>
      <c r="S1709" s="8">
        <f t="shared" si="78"/>
        <v>221</v>
      </c>
      <c r="T1709" t="s">
        <v>9720</v>
      </c>
      <c r="U1709" s="10">
        <v>310009.76</v>
      </c>
      <c r="V1709" s="8" t="e">
        <f t="shared" si="79"/>
        <v>#REF!</v>
      </c>
      <c r="W1709" t="str">
        <f t="shared" si="80"/>
        <v>STRIKE</v>
      </c>
    </row>
    <row r="1710" spans="12:23" x14ac:dyDescent="0.25">
      <c r="L1710" t="s">
        <v>8288</v>
      </c>
      <c r="M1710" s="10">
        <v>17529.88</v>
      </c>
      <c r="N1710" s="13">
        <v>5.3913963264392455E-5</v>
      </c>
      <c r="O1710" s="13">
        <f>IF(M1710="","",IF(M1710&gt;0,SUM($N$20:N1710)))</f>
        <v>0.99170044069068297</v>
      </c>
      <c r="P1710" s="8" t="e">
        <f>IF(M1710="","",IF(M1710&gt;0,IF(O1710&gt;#REF!,"STRIKE",IF(O1710&lt;#REF!,"GOOD"))))</f>
        <v>#REF!</v>
      </c>
      <c r="S1710" s="8">
        <f t="shared" si="78"/>
        <v>220</v>
      </c>
      <c r="T1710" t="s">
        <v>6913</v>
      </c>
      <c r="U1710" s="10">
        <v>310653.2</v>
      </c>
      <c r="V1710" s="8" t="e">
        <f t="shared" si="79"/>
        <v>#REF!</v>
      </c>
      <c r="W1710" t="str">
        <f t="shared" si="80"/>
        <v>STRIKE</v>
      </c>
    </row>
    <row r="1711" spans="12:23" x14ac:dyDescent="0.25">
      <c r="L1711" t="s">
        <v>8898</v>
      </c>
      <c r="M1711" s="10">
        <v>17454.599999999999</v>
      </c>
      <c r="N1711" s="13">
        <v>5.3682436114489342E-5</v>
      </c>
      <c r="O1711" s="13">
        <f>IF(M1711="","",IF(M1711&gt;0,SUM($N$20:N1711)))</f>
        <v>0.99175412312679745</v>
      </c>
      <c r="P1711" s="8" t="e">
        <f>IF(M1711="","",IF(M1711&gt;0,IF(O1711&gt;#REF!,"STRIKE",IF(O1711&lt;#REF!,"GOOD"))))</f>
        <v>#REF!</v>
      </c>
      <c r="S1711" s="8">
        <f t="shared" si="78"/>
        <v>219</v>
      </c>
      <c r="T1711" t="s">
        <v>8693</v>
      </c>
      <c r="U1711" s="10">
        <v>311323.44</v>
      </c>
      <c r="V1711" s="8" t="e">
        <f t="shared" si="79"/>
        <v>#REF!</v>
      </c>
      <c r="W1711" t="str">
        <f t="shared" si="80"/>
        <v>STRIKE</v>
      </c>
    </row>
    <row r="1712" spans="12:23" x14ac:dyDescent="0.25">
      <c r="L1712" t="s">
        <v>6828</v>
      </c>
      <c r="M1712" s="10">
        <v>17452.48</v>
      </c>
      <c r="N1712" s="13">
        <v>5.3675915955645102E-5</v>
      </c>
      <c r="O1712" s="13">
        <f>IF(M1712="","",IF(M1712&gt;0,SUM($N$20:N1712)))</f>
        <v>0.99180779904275307</v>
      </c>
      <c r="P1712" s="8" t="e">
        <f>IF(M1712="","",IF(M1712&gt;0,IF(O1712&gt;#REF!,"STRIKE",IF(O1712&lt;#REF!,"GOOD"))))</f>
        <v>#REF!</v>
      </c>
      <c r="S1712" s="8">
        <f t="shared" si="78"/>
        <v>218</v>
      </c>
      <c r="T1712" t="s">
        <v>8444</v>
      </c>
      <c r="U1712" s="10">
        <v>313257.2</v>
      </c>
      <c r="V1712" s="8" t="e">
        <f t="shared" si="79"/>
        <v>#REF!</v>
      </c>
      <c r="W1712" t="str">
        <f t="shared" si="80"/>
        <v>STRIKE</v>
      </c>
    </row>
    <row r="1713" spans="12:23" x14ac:dyDescent="0.25">
      <c r="L1713" t="s">
        <v>7134</v>
      </c>
      <c r="M1713" s="10">
        <v>17423.39</v>
      </c>
      <c r="N1713" s="13">
        <v>5.3586448304334239E-5</v>
      </c>
      <c r="O1713" s="13">
        <f>IF(M1713="","",IF(M1713&gt;0,SUM($N$20:N1713)))</f>
        <v>0.9918613854910574</v>
      </c>
      <c r="P1713" s="8" t="e">
        <f>IF(M1713="","",IF(M1713&gt;0,IF(O1713&gt;#REF!,"STRIKE",IF(O1713&lt;#REF!,"GOOD"))))</f>
        <v>#REF!</v>
      </c>
      <c r="S1713" s="8">
        <f t="shared" si="78"/>
        <v>217</v>
      </c>
      <c r="T1713" t="s">
        <v>7540</v>
      </c>
      <c r="U1713" s="10">
        <v>313839.12</v>
      </c>
      <c r="V1713" s="8" t="e">
        <f t="shared" si="79"/>
        <v>#REF!</v>
      </c>
      <c r="W1713" t="str">
        <f t="shared" si="80"/>
        <v>STRIKE</v>
      </c>
    </row>
    <row r="1714" spans="12:23" x14ac:dyDescent="0.25">
      <c r="L1714" t="s">
        <v>10135</v>
      </c>
      <c r="M1714" s="10">
        <v>17376.96</v>
      </c>
      <c r="N1714" s="13">
        <v>5.3443650674552077E-5</v>
      </c>
      <c r="O1714" s="13">
        <f>IF(M1714="","",IF(M1714&gt;0,SUM($N$20:N1714)))</f>
        <v>0.9919148291417319</v>
      </c>
      <c r="P1714" s="8" t="e">
        <f>IF(M1714="","",IF(M1714&gt;0,IF(O1714&gt;#REF!,"STRIKE",IF(O1714&lt;#REF!,"GOOD"))))</f>
        <v>#REF!</v>
      </c>
      <c r="S1714" s="8">
        <f t="shared" si="78"/>
        <v>216</v>
      </c>
      <c r="T1714" t="s">
        <v>8089</v>
      </c>
      <c r="U1714" s="10">
        <v>314481.59999999998</v>
      </c>
      <c r="V1714" s="8" t="e">
        <f t="shared" si="79"/>
        <v>#REF!</v>
      </c>
      <c r="W1714" t="str">
        <f t="shared" si="80"/>
        <v>STRIKE</v>
      </c>
    </row>
    <row r="1715" spans="12:23" x14ac:dyDescent="0.25">
      <c r="L1715" t="s">
        <v>6830</v>
      </c>
      <c r="M1715" s="10">
        <v>17316.88</v>
      </c>
      <c r="N1715" s="13">
        <v>5.3258871833343546E-5</v>
      </c>
      <c r="O1715" s="13">
        <f>IF(M1715="","",IF(M1715&gt;0,SUM($N$20:N1715)))</f>
        <v>0.99196808801356529</v>
      </c>
      <c r="P1715" s="8" t="e">
        <f>IF(M1715="","",IF(M1715&gt;0,IF(O1715&gt;#REF!,"STRIKE",IF(O1715&lt;#REF!,"GOOD"))))</f>
        <v>#REF!</v>
      </c>
      <c r="S1715" s="8">
        <f t="shared" si="78"/>
        <v>215</v>
      </c>
      <c r="T1715" t="s">
        <v>8991</v>
      </c>
      <c r="U1715" s="10">
        <v>314891.5</v>
      </c>
      <c r="V1715" s="8" t="e">
        <f t="shared" si="79"/>
        <v>#REF!</v>
      </c>
      <c r="W1715" t="str">
        <f t="shared" si="80"/>
        <v>STRIKE</v>
      </c>
    </row>
    <row r="1716" spans="12:23" x14ac:dyDescent="0.25">
      <c r="L1716" t="s">
        <v>8290</v>
      </c>
      <c r="M1716" s="10">
        <v>17302.080000000002</v>
      </c>
      <c r="N1716" s="13">
        <v>5.3213353743298834E-5</v>
      </c>
      <c r="O1716" s="13">
        <f>IF(M1716="","",IF(M1716&gt;0,SUM($N$20:N1716)))</f>
        <v>0.99202130136730859</v>
      </c>
      <c r="P1716" s="8" t="e">
        <f>IF(M1716="","",IF(M1716&gt;0,IF(O1716&gt;#REF!,"STRIKE",IF(O1716&lt;#REF!,"GOOD"))))</f>
        <v>#REF!</v>
      </c>
      <c r="S1716" s="8">
        <f t="shared" si="78"/>
        <v>214</v>
      </c>
      <c r="T1716" t="s">
        <v>7733</v>
      </c>
      <c r="U1716" s="10">
        <v>316289.05</v>
      </c>
      <c r="V1716" s="8" t="e">
        <f t="shared" si="79"/>
        <v>#REF!</v>
      </c>
      <c r="W1716" t="str">
        <f t="shared" si="80"/>
        <v>STRIKE</v>
      </c>
    </row>
    <row r="1717" spans="12:23" x14ac:dyDescent="0.25">
      <c r="L1717" t="s">
        <v>7773</v>
      </c>
      <c r="M1717" s="10">
        <v>17270.400000000001</v>
      </c>
      <c r="N1717" s="13">
        <v>5.3115920426230156E-5</v>
      </c>
      <c r="O1717" s="13">
        <f>IF(M1717="","",IF(M1717&gt;0,SUM($N$20:N1717)))</f>
        <v>0.99207441728773482</v>
      </c>
      <c r="P1717" s="8" t="e">
        <f>IF(M1717="","",IF(M1717&gt;0,IF(O1717&gt;#REF!,"STRIKE",IF(O1717&lt;#REF!,"GOOD"))))</f>
        <v>#REF!</v>
      </c>
      <c r="S1717" s="8">
        <f t="shared" si="78"/>
        <v>213</v>
      </c>
      <c r="T1717" t="s">
        <v>8924</v>
      </c>
      <c r="U1717" s="10">
        <v>317196.88</v>
      </c>
      <c r="V1717" s="8" t="e">
        <f t="shared" si="79"/>
        <v>#REF!</v>
      </c>
      <c r="W1717" t="str">
        <f t="shared" si="80"/>
        <v>STRIKE</v>
      </c>
    </row>
    <row r="1718" spans="12:23" x14ac:dyDescent="0.25">
      <c r="L1718" t="s">
        <v>7561</v>
      </c>
      <c r="M1718" s="10">
        <v>17196.84</v>
      </c>
      <c r="N1718" s="13">
        <v>5.2889683216521431E-5</v>
      </c>
      <c r="O1718" s="13">
        <f>IF(M1718="","",IF(M1718&gt;0,SUM($N$20:N1718)))</f>
        <v>0.99212730697095131</v>
      </c>
      <c r="P1718" s="8" t="e">
        <f>IF(M1718="","",IF(M1718&gt;0,IF(O1718&gt;#REF!,"STRIKE",IF(O1718&lt;#REF!,"GOOD"))))</f>
        <v>#REF!</v>
      </c>
      <c r="S1718" s="8">
        <f t="shared" si="78"/>
        <v>212</v>
      </c>
      <c r="T1718" t="s">
        <v>6375</v>
      </c>
      <c r="U1718" s="10">
        <v>321215.53000000003</v>
      </c>
      <c r="V1718" s="8" t="e">
        <f t="shared" si="79"/>
        <v>#REF!</v>
      </c>
      <c r="W1718" t="str">
        <f t="shared" si="80"/>
        <v>STRIKE</v>
      </c>
    </row>
    <row r="1719" spans="12:23" x14ac:dyDescent="0.25">
      <c r="L1719" t="s">
        <v>8778</v>
      </c>
      <c r="M1719" s="10">
        <v>17195.39</v>
      </c>
      <c r="N1719" s="13">
        <v>5.2885223673915692E-5</v>
      </c>
      <c r="O1719" s="13">
        <f>IF(M1719="","",IF(M1719&gt;0,SUM($N$20:N1719)))</f>
        <v>0.99218019219462528</v>
      </c>
      <c r="P1719" s="8" t="e">
        <f>IF(M1719="","",IF(M1719&gt;0,IF(O1719&gt;#REF!,"STRIKE",IF(O1719&lt;#REF!,"GOOD"))))</f>
        <v>#REF!</v>
      </c>
      <c r="S1719" s="8">
        <f t="shared" si="78"/>
        <v>211</v>
      </c>
      <c r="T1719" t="s">
        <v>7544</v>
      </c>
      <c r="U1719" s="10">
        <v>324303.59999999998</v>
      </c>
      <c r="V1719" s="8" t="e">
        <f t="shared" si="79"/>
        <v>#REF!</v>
      </c>
      <c r="W1719" t="str">
        <f t="shared" si="80"/>
        <v>STRIKE</v>
      </c>
    </row>
    <row r="1720" spans="12:23" x14ac:dyDescent="0.25">
      <c r="L1720" t="s">
        <v>6512</v>
      </c>
      <c r="M1720" s="10">
        <v>17122.919999999998</v>
      </c>
      <c r="N1720" s="13">
        <v>5.2662338810027829E-5</v>
      </c>
      <c r="O1720" s="13">
        <f>IF(M1720="","",IF(M1720&gt;0,SUM($N$20:N1720)))</f>
        <v>0.99223285453343535</v>
      </c>
      <c r="P1720" s="8" t="e">
        <f>IF(M1720="","",IF(M1720&gt;0,IF(O1720&gt;#REF!,"STRIKE",IF(O1720&lt;#REF!,"GOOD"))))</f>
        <v>#REF!</v>
      </c>
      <c r="S1720" s="8">
        <f t="shared" si="78"/>
        <v>210</v>
      </c>
      <c r="T1720" t="s">
        <v>9312</v>
      </c>
      <c r="U1720" s="10">
        <v>325337.77</v>
      </c>
      <c r="V1720" s="8" t="e">
        <f t="shared" si="79"/>
        <v>#REF!</v>
      </c>
      <c r="W1720" t="str">
        <f t="shared" si="80"/>
        <v>STRIKE</v>
      </c>
    </row>
    <row r="1721" spans="12:23" x14ac:dyDescent="0.25">
      <c r="L1721" t="s">
        <v>9631</v>
      </c>
      <c r="M1721" s="10">
        <v>17106.25</v>
      </c>
      <c r="N1721" s="13">
        <v>5.2611069447795044E-5</v>
      </c>
      <c r="O1721" s="13">
        <f>IF(M1721="","",IF(M1721&gt;0,SUM($N$20:N1721)))</f>
        <v>0.99228546560288311</v>
      </c>
      <c r="P1721" s="8" t="e">
        <f>IF(M1721="","",IF(M1721&gt;0,IF(O1721&gt;#REF!,"STRIKE",IF(O1721&lt;#REF!,"GOOD"))))</f>
        <v>#REF!</v>
      </c>
      <c r="S1721" s="8">
        <f t="shared" si="78"/>
        <v>209</v>
      </c>
      <c r="T1721" t="s">
        <v>6379</v>
      </c>
      <c r="U1721" s="10">
        <v>332656.33</v>
      </c>
      <c r="V1721" s="8" t="e">
        <f t="shared" si="79"/>
        <v>#REF!</v>
      </c>
      <c r="W1721" t="str">
        <f t="shared" si="80"/>
        <v>STRIKE</v>
      </c>
    </row>
    <row r="1722" spans="12:23" x14ac:dyDescent="0.25">
      <c r="L1722" t="s">
        <v>9314</v>
      </c>
      <c r="M1722" s="10">
        <v>17087.04</v>
      </c>
      <c r="N1722" s="13">
        <v>5.2551988197135658E-5</v>
      </c>
      <c r="O1722" s="13">
        <f>IF(M1722="","",IF(M1722&gt;0,SUM($N$20:N1722)))</f>
        <v>0.9923380175910802</v>
      </c>
      <c r="P1722" s="8" t="e">
        <f>IF(M1722="","",IF(M1722&gt;0,IF(O1722&gt;#REF!,"STRIKE",IF(O1722&lt;#REF!,"GOOD"))))</f>
        <v>#REF!</v>
      </c>
      <c r="S1722" s="8">
        <f t="shared" si="78"/>
        <v>208</v>
      </c>
      <c r="T1722" t="s">
        <v>10741</v>
      </c>
      <c r="U1722" s="10">
        <v>335750.63</v>
      </c>
      <c r="V1722" s="8" t="e">
        <f t="shared" si="79"/>
        <v>#REF!</v>
      </c>
      <c r="W1722" t="str">
        <f t="shared" si="80"/>
        <v>STRIKE</v>
      </c>
    </row>
    <row r="1723" spans="12:23" x14ac:dyDescent="0.25">
      <c r="L1723" t="s">
        <v>6915</v>
      </c>
      <c r="M1723" s="10">
        <v>17083</v>
      </c>
      <c r="N1723" s="13">
        <v>5.2539562988772097E-5</v>
      </c>
      <c r="O1723" s="13">
        <f>IF(M1723="","",IF(M1723&gt;0,SUM($N$20:N1723)))</f>
        <v>0.99239055715406899</v>
      </c>
      <c r="P1723" s="8" t="e">
        <f>IF(M1723="","",IF(M1723&gt;0,IF(O1723&gt;#REF!,"STRIKE",IF(O1723&lt;#REF!,"GOOD"))))</f>
        <v>#REF!</v>
      </c>
      <c r="S1723" s="8">
        <f t="shared" si="78"/>
        <v>207</v>
      </c>
      <c r="T1723" t="s">
        <v>6439</v>
      </c>
      <c r="U1723" s="10">
        <v>337239.9</v>
      </c>
      <c r="V1723" s="8" t="e">
        <f t="shared" si="79"/>
        <v>#REF!</v>
      </c>
      <c r="W1723" t="str">
        <f t="shared" si="80"/>
        <v>STRIKE</v>
      </c>
    </row>
    <row r="1724" spans="12:23" x14ac:dyDescent="0.25">
      <c r="L1724" t="s">
        <v>8298</v>
      </c>
      <c r="M1724" s="10">
        <v>17070.669999999998</v>
      </c>
      <c r="N1724" s="13">
        <v>5.2501641498890247E-5</v>
      </c>
      <c r="O1724" s="13">
        <f>IF(M1724="","",IF(M1724&gt;0,SUM($N$20:N1724)))</f>
        <v>0.99244305879556782</v>
      </c>
      <c r="P1724" s="8" t="e">
        <f>IF(M1724="","",IF(M1724&gt;0,IF(O1724&gt;#REF!,"STRIKE",IF(O1724&lt;#REF!,"GOOD"))))</f>
        <v>#REF!</v>
      </c>
      <c r="S1724" s="8">
        <f t="shared" si="78"/>
        <v>206</v>
      </c>
      <c r="T1724" t="s">
        <v>8368</v>
      </c>
      <c r="U1724" s="10">
        <v>337326.51</v>
      </c>
      <c r="V1724" s="8" t="e">
        <f t="shared" si="79"/>
        <v>#REF!</v>
      </c>
      <c r="W1724" t="str">
        <f t="shared" si="80"/>
        <v>STRIKE</v>
      </c>
    </row>
    <row r="1725" spans="12:23" x14ac:dyDescent="0.25">
      <c r="L1725" t="s">
        <v>8561</v>
      </c>
      <c r="M1725" s="10">
        <v>17039.29</v>
      </c>
      <c r="N1725" s="13">
        <v>5.2405130845808964E-5</v>
      </c>
      <c r="O1725" s="13">
        <f>IF(M1725="","",IF(M1725&gt;0,SUM($N$20:N1725)))</f>
        <v>0.99249546392641363</v>
      </c>
      <c r="P1725" s="8" t="e">
        <f>IF(M1725="","",IF(M1725&gt;0,IF(O1725&gt;#REF!,"STRIKE",IF(O1725&lt;#REF!,"GOOD"))))</f>
        <v>#REF!</v>
      </c>
      <c r="S1725" s="8">
        <f t="shared" si="78"/>
        <v>205</v>
      </c>
      <c r="T1725" t="s">
        <v>10490</v>
      </c>
      <c r="U1725" s="10">
        <v>340275</v>
      </c>
      <c r="V1725" s="8" t="e">
        <f t="shared" si="79"/>
        <v>#REF!</v>
      </c>
      <c r="W1725" t="str">
        <f t="shared" si="80"/>
        <v>STRIKE</v>
      </c>
    </row>
    <row r="1726" spans="12:23" x14ac:dyDescent="0.25">
      <c r="L1726" t="s">
        <v>7552</v>
      </c>
      <c r="M1726" s="10">
        <v>16872.72</v>
      </c>
      <c r="N1726" s="13">
        <v>5.1892837044542224E-5</v>
      </c>
      <c r="O1726" s="13">
        <f>IF(M1726="","",IF(M1726&gt;0,SUM($N$20:N1726)))</f>
        <v>0.99254735676345818</v>
      </c>
      <c r="P1726" s="8" t="e">
        <f>IF(M1726="","",IF(M1726&gt;0,IF(O1726&gt;#REF!,"STRIKE",IF(O1726&lt;#REF!,"GOOD"))))</f>
        <v>#REF!</v>
      </c>
      <c r="S1726" s="8">
        <f t="shared" si="78"/>
        <v>204</v>
      </c>
      <c r="T1726" t="s">
        <v>7015</v>
      </c>
      <c r="U1726" s="10">
        <v>344346.55</v>
      </c>
      <c r="V1726" s="8" t="e">
        <f t="shared" si="79"/>
        <v>#REF!</v>
      </c>
      <c r="W1726" t="str">
        <f t="shared" si="80"/>
        <v>STRIKE</v>
      </c>
    </row>
    <row r="1727" spans="12:23" x14ac:dyDescent="0.25">
      <c r="L1727" t="s">
        <v>9173</v>
      </c>
      <c r="M1727" s="10">
        <v>16862.22</v>
      </c>
      <c r="N1727" s="13">
        <v>5.1860543804983474E-5</v>
      </c>
      <c r="O1727" s="13">
        <f>IF(M1727="","",IF(M1727&gt;0,SUM($N$20:N1727)))</f>
        <v>0.99259921730726319</v>
      </c>
      <c r="P1727" s="8" t="e">
        <f>IF(M1727="","",IF(M1727&gt;0,IF(O1727&gt;#REF!,"STRIKE",IF(O1727&lt;#REF!,"GOOD"))))</f>
        <v>#REF!</v>
      </c>
      <c r="S1727" s="8">
        <f t="shared" si="78"/>
        <v>203</v>
      </c>
      <c r="T1727" t="s">
        <v>7019</v>
      </c>
      <c r="U1727" s="10">
        <v>344362.95</v>
      </c>
      <c r="V1727" s="8" t="e">
        <f t="shared" si="79"/>
        <v>#REF!</v>
      </c>
      <c r="W1727" t="str">
        <f t="shared" si="80"/>
        <v>STRIKE</v>
      </c>
    </row>
    <row r="1728" spans="12:23" x14ac:dyDescent="0.25">
      <c r="L1728" t="s">
        <v>8780</v>
      </c>
      <c r="M1728" s="10">
        <v>16851.57</v>
      </c>
      <c r="N1728" s="13">
        <v>5.1827789233431027E-5</v>
      </c>
      <c r="O1728" s="13">
        <f>IF(M1728="","",IF(M1728&gt;0,SUM($N$20:N1728)))</f>
        <v>0.9926510450964966</v>
      </c>
      <c r="P1728" s="8" t="e">
        <f>IF(M1728="","",IF(M1728&gt;0,IF(O1728&gt;#REF!,"STRIKE",IF(O1728&lt;#REF!,"GOOD"))))</f>
        <v>#REF!</v>
      </c>
      <c r="S1728" s="8">
        <f t="shared" si="78"/>
        <v>202</v>
      </c>
      <c r="T1728" t="s">
        <v>7087</v>
      </c>
      <c r="U1728" s="10">
        <v>346930.61</v>
      </c>
      <c r="V1728" s="8" t="e">
        <f t="shared" si="79"/>
        <v>#REF!</v>
      </c>
      <c r="W1728" t="str">
        <f t="shared" si="80"/>
        <v>STRIKE</v>
      </c>
    </row>
    <row r="1729" spans="12:23" x14ac:dyDescent="0.25">
      <c r="L1729" t="s">
        <v>8695</v>
      </c>
      <c r="M1729" s="10">
        <v>16784.400000000001</v>
      </c>
      <c r="N1729" s="13">
        <v>5.162120476665378E-5</v>
      </c>
      <c r="O1729" s="13">
        <f>IF(M1729="","",IF(M1729&gt;0,SUM($N$20:N1729)))</f>
        <v>0.99270266630126325</v>
      </c>
      <c r="P1729" s="8" t="e">
        <f>IF(M1729="","",IF(M1729&gt;0,IF(O1729&gt;#REF!,"STRIKE",IF(O1729&lt;#REF!,"GOOD"))))</f>
        <v>#REF!</v>
      </c>
      <c r="S1729" s="8">
        <f t="shared" si="78"/>
        <v>201</v>
      </c>
      <c r="T1729" t="s">
        <v>8836</v>
      </c>
      <c r="U1729" s="10">
        <v>347498.09</v>
      </c>
      <c r="V1729" s="8" t="e">
        <f t="shared" si="79"/>
        <v>#REF!</v>
      </c>
      <c r="W1729" t="str">
        <f t="shared" si="80"/>
        <v>STRIKE</v>
      </c>
    </row>
    <row r="1730" spans="12:23" x14ac:dyDescent="0.25">
      <c r="L1730" t="s">
        <v>6365</v>
      </c>
      <c r="M1730" s="10">
        <v>16782.36</v>
      </c>
      <c r="N1730" s="13">
        <v>5.1614930651539506E-5</v>
      </c>
      <c r="O1730" s="13">
        <f>IF(M1730="","",IF(M1730&gt;0,SUM($N$20:N1730)))</f>
        <v>0.99275428123191478</v>
      </c>
      <c r="P1730" s="8" t="e">
        <f>IF(M1730="","",IF(M1730&gt;0,IF(O1730&gt;#REF!,"STRIKE",IF(O1730&lt;#REF!,"GOOD"))))</f>
        <v>#REF!</v>
      </c>
      <c r="S1730" s="8">
        <f t="shared" si="78"/>
        <v>200</v>
      </c>
      <c r="T1730" t="s">
        <v>6792</v>
      </c>
      <c r="U1730" s="10">
        <v>351228.69</v>
      </c>
      <c r="V1730" s="8" t="e">
        <f t="shared" si="79"/>
        <v>#REF!</v>
      </c>
      <c r="W1730" t="str">
        <f t="shared" si="80"/>
        <v>STRIKE</v>
      </c>
    </row>
    <row r="1731" spans="12:23" x14ac:dyDescent="0.25">
      <c r="L1731" t="s">
        <v>10329</v>
      </c>
      <c r="M1731" s="10">
        <v>16761.52</v>
      </c>
      <c r="N1731" s="13">
        <v>5.1550836259881946E-5</v>
      </c>
      <c r="O1731" s="13">
        <f>IF(M1731="","",IF(M1731&gt;0,SUM($N$20:N1731)))</f>
        <v>0.99280583206817463</v>
      </c>
      <c r="P1731" s="8" t="e">
        <f>IF(M1731="","",IF(M1731&gt;0,IF(O1731&gt;#REF!,"STRIKE",IF(O1731&lt;#REF!,"GOOD"))))</f>
        <v>#REF!</v>
      </c>
      <c r="S1731" s="8">
        <f t="shared" si="78"/>
        <v>199</v>
      </c>
      <c r="T1731" t="s">
        <v>10597</v>
      </c>
      <c r="U1731" s="10">
        <v>351414.89</v>
      </c>
      <c r="V1731" s="8" t="e">
        <f t="shared" si="79"/>
        <v>#REF!</v>
      </c>
      <c r="W1731" t="str">
        <f t="shared" si="80"/>
        <v>STRIKE</v>
      </c>
    </row>
    <row r="1732" spans="12:23" x14ac:dyDescent="0.25">
      <c r="L1732" t="s">
        <v>9500</v>
      </c>
      <c r="M1732" s="10">
        <v>16721.57</v>
      </c>
      <c r="N1732" s="13">
        <v>5.1427968172227469E-5</v>
      </c>
      <c r="O1732" s="13">
        <f>IF(M1732="","",IF(M1732&gt;0,SUM($N$20:N1732)))</f>
        <v>0.99285726003634689</v>
      </c>
      <c r="P1732" s="8" t="e">
        <f>IF(M1732="","",IF(M1732&gt;0,IF(O1732&gt;#REF!,"STRIKE",IF(O1732&lt;#REF!,"GOOD"))))</f>
        <v>#REF!</v>
      </c>
      <c r="S1732" s="8">
        <f t="shared" si="78"/>
        <v>198</v>
      </c>
      <c r="T1732" t="s">
        <v>7077</v>
      </c>
      <c r="U1732" s="10">
        <v>352954</v>
      </c>
      <c r="V1732" s="8" t="e">
        <f t="shared" si="79"/>
        <v>#REF!</v>
      </c>
      <c r="W1732" t="str">
        <f t="shared" si="80"/>
        <v>STRIKE</v>
      </c>
    </row>
    <row r="1733" spans="12:23" x14ac:dyDescent="0.25">
      <c r="L1733" t="s">
        <v>10072</v>
      </c>
      <c r="M1733" s="10">
        <v>16634.580000000002</v>
      </c>
      <c r="N1733" s="13">
        <v>5.1160426371349798E-5</v>
      </c>
      <c r="O1733" s="13">
        <f>IF(M1733="","",IF(M1733&gt;0,SUM($N$20:N1733)))</f>
        <v>0.99290842046271821</v>
      </c>
      <c r="P1733" s="8" t="e">
        <f>IF(M1733="","",IF(M1733&gt;0,IF(O1733&gt;#REF!,"STRIKE",IF(O1733&lt;#REF!,"GOOD"))))</f>
        <v>#REF!</v>
      </c>
      <c r="S1733" s="8">
        <f t="shared" si="78"/>
        <v>197</v>
      </c>
      <c r="T1733" t="s">
        <v>7424</v>
      </c>
      <c r="U1733" s="10">
        <v>360389.18</v>
      </c>
      <c r="V1733" s="8" t="e">
        <f t="shared" si="79"/>
        <v>#REF!</v>
      </c>
      <c r="W1733" t="str">
        <f t="shared" si="80"/>
        <v>STRIKE</v>
      </c>
    </row>
    <row r="1734" spans="12:23" x14ac:dyDescent="0.25">
      <c r="L1734" t="s">
        <v>9589</v>
      </c>
      <c r="M1734" s="10">
        <v>16632.96</v>
      </c>
      <c r="N1734" s="13">
        <v>5.1155443985817872E-5</v>
      </c>
      <c r="O1734" s="13">
        <f>IF(M1734="","",IF(M1734&gt;0,SUM($N$20:N1734)))</f>
        <v>0.99295957590670403</v>
      </c>
      <c r="P1734" s="8" t="e">
        <f>IF(M1734="","",IF(M1734&gt;0,IF(O1734&gt;#REF!,"STRIKE",IF(O1734&lt;#REF!,"GOOD"))))</f>
        <v>#REF!</v>
      </c>
      <c r="S1734" s="8">
        <f t="shared" si="78"/>
        <v>196</v>
      </c>
      <c r="T1734" t="s">
        <v>8989</v>
      </c>
      <c r="U1734" s="10">
        <v>362758.87</v>
      </c>
      <c r="V1734" s="8" t="e">
        <f t="shared" si="79"/>
        <v>#REF!</v>
      </c>
      <c r="W1734" t="str">
        <f t="shared" si="80"/>
        <v>STRIKE</v>
      </c>
    </row>
    <row r="1735" spans="12:23" x14ac:dyDescent="0.25">
      <c r="L1735" t="s">
        <v>7451</v>
      </c>
      <c r="M1735" s="10">
        <v>16610.04</v>
      </c>
      <c r="N1735" s="13">
        <v>5.1084952457181065E-5</v>
      </c>
      <c r="O1735" s="13">
        <f>IF(M1735="","",IF(M1735&gt;0,SUM($N$20:N1735)))</f>
        <v>0.99301066085916123</v>
      </c>
      <c r="P1735" s="8" t="e">
        <f>IF(M1735="","",IF(M1735&gt;0,IF(O1735&gt;#REF!,"STRIKE",IF(O1735&lt;#REF!,"GOOD"))))</f>
        <v>#REF!</v>
      </c>
      <c r="S1735" s="8">
        <f t="shared" si="78"/>
        <v>195</v>
      </c>
      <c r="T1735" t="s">
        <v>7868</v>
      </c>
      <c r="U1735" s="10">
        <v>363092.19</v>
      </c>
      <c r="V1735" s="8" t="e">
        <f t="shared" si="79"/>
        <v>#REF!</v>
      </c>
      <c r="W1735" t="str">
        <f t="shared" si="80"/>
        <v>STRIKE</v>
      </c>
    </row>
    <row r="1736" spans="12:23" x14ac:dyDescent="0.25">
      <c r="L1736" t="s">
        <v>8901</v>
      </c>
      <c r="M1736" s="10">
        <v>16596</v>
      </c>
      <c r="N1736" s="13">
        <v>5.1041771782571081E-5</v>
      </c>
      <c r="O1736" s="13">
        <f>IF(M1736="","",IF(M1736&gt;0,SUM($N$20:N1736)))</f>
        <v>0.99306170263094384</v>
      </c>
      <c r="P1736" s="8" t="e">
        <f>IF(M1736="","",IF(M1736&gt;0,IF(O1736&gt;#REF!,"STRIKE",IF(O1736&lt;#REF!,"GOOD"))))</f>
        <v>#REF!</v>
      </c>
      <c r="S1736" s="8">
        <f t="shared" si="78"/>
        <v>194</v>
      </c>
      <c r="T1736" t="s">
        <v>9831</v>
      </c>
      <c r="U1736" s="10">
        <v>364899.77</v>
      </c>
      <c r="V1736" s="8" t="e">
        <f t="shared" si="79"/>
        <v>#REF!</v>
      </c>
      <c r="W1736" t="str">
        <f t="shared" si="80"/>
        <v>STRIKE</v>
      </c>
    </row>
    <row r="1737" spans="12:23" x14ac:dyDescent="0.25">
      <c r="L1737" t="s">
        <v>10402</v>
      </c>
      <c r="M1737" s="10">
        <v>16525.2</v>
      </c>
      <c r="N1737" s="13">
        <v>5.0824023081546372E-5</v>
      </c>
      <c r="O1737" s="13">
        <f>IF(M1737="","",IF(M1737&gt;0,SUM($N$20:N1737)))</f>
        <v>0.99311252665402538</v>
      </c>
      <c r="P1737" s="8" t="e">
        <f>IF(M1737="","",IF(M1737&gt;0,IF(O1737&gt;#REF!,"STRIKE",IF(O1737&lt;#REF!,"GOOD"))))</f>
        <v>#REF!</v>
      </c>
      <c r="S1737" s="8">
        <f t="shared" si="78"/>
        <v>193</v>
      </c>
      <c r="T1737" t="s">
        <v>8772</v>
      </c>
      <c r="U1737" s="10">
        <v>365082.72</v>
      </c>
      <c r="V1737" s="8" t="e">
        <f t="shared" si="79"/>
        <v>#REF!</v>
      </c>
      <c r="W1737" t="str">
        <f t="shared" si="80"/>
        <v>STRIKE</v>
      </c>
    </row>
    <row r="1738" spans="12:23" x14ac:dyDescent="0.25">
      <c r="L1738" t="s">
        <v>9428</v>
      </c>
      <c r="M1738" s="10">
        <v>16481.28</v>
      </c>
      <c r="N1738" s="13">
        <v>5.0688945073792058E-5</v>
      </c>
      <c r="O1738" s="13">
        <f>IF(M1738="","",IF(M1738&gt;0,SUM($N$20:N1738)))</f>
        <v>0.99316321559909915</v>
      </c>
      <c r="P1738" s="8" t="e">
        <f>IF(M1738="","",IF(M1738&gt;0,IF(O1738&gt;#REF!,"STRIKE",IF(O1738&lt;#REF!,"GOOD"))))</f>
        <v>#REF!</v>
      </c>
      <c r="S1738" s="8">
        <f t="shared" si="78"/>
        <v>192</v>
      </c>
      <c r="T1738" t="s">
        <v>6536</v>
      </c>
      <c r="U1738" s="10">
        <v>367449.17</v>
      </c>
      <c r="V1738" s="8" t="e">
        <f t="shared" si="79"/>
        <v>#REF!</v>
      </c>
      <c r="W1738" t="str">
        <f t="shared" si="80"/>
        <v>STRIKE</v>
      </c>
    </row>
    <row r="1739" spans="12:23" x14ac:dyDescent="0.25">
      <c r="L1739" t="s">
        <v>7803</v>
      </c>
      <c r="M1739" s="10">
        <v>16467.84</v>
      </c>
      <c r="N1739" s="13">
        <v>5.0647609727156864E-5</v>
      </c>
      <c r="O1739" s="13">
        <f>IF(M1739="","",IF(M1739&gt;0,SUM($N$20:N1739)))</f>
        <v>0.99321386320882632</v>
      </c>
      <c r="P1739" s="8" t="e">
        <f>IF(M1739="","",IF(M1739&gt;0,IF(O1739&gt;#REF!,"STRIKE",IF(O1739&lt;#REF!,"GOOD"))))</f>
        <v>#REF!</v>
      </c>
      <c r="S1739" s="8">
        <f t="shared" si="78"/>
        <v>191</v>
      </c>
      <c r="T1739" t="s">
        <v>6546</v>
      </c>
      <c r="U1739" s="10">
        <v>372346.64</v>
      </c>
      <c r="V1739" s="8" t="e">
        <f t="shared" si="79"/>
        <v>#REF!</v>
      </c>
      <c r="W1739" t="str">
        <f t="shared" si="80"/>
        <v>STRIKE</v>
      </c>
    </row>
    <row r="1740" spans="12:23" x14ac:dyDescent="0.25">
      <c r="L1740" t="s">
        <v>7985</v>
      </c>
      <c r="M1740" s="10">
        <v>16436</v>
      </c>
      <c r="N1740" s="13">
        <v>5.054968432262824E-5</v>
      </c>
      <c r="O1740" s="13">
        <f>IF(M1740="","",IF(M1740&gt;0,SUM($N$20:N1740)))</f>
        <v>0.99326441289314893</v>
      </c>
      <c r="P1740" s="8" t="e">
        <f>IF(M1740="","",IF(M1740&gt;0,IF(O1740&gt;#REF!,"STRIKE",IF(O1740&lt;#REF!,"GOOD"))))</f>
        <v>#REF!</v>
      </c>
      <c r="S1740" s="8">
        <f t="shared" si="78"/>
        <v>190</v>
      </c>
      <c r="T1740" t="s">
        <v>7338</v>
      </c>
      <c r="U1740" s="10">
        <v>372808.8</v>
      </c>
      <c r="V1740" s="8" t="e">
        <f t="shared" si="79"/>
        <v>#REF!</v>
      </c>
      <c r="W1740" t="str">
        <f t="shared" si="80"/>
        <v>STRIKE</v>
      </c>
    </row>
    <row r="1741" spans="12:23" x14ac:dyDescent="0.25">
      <c r="L1741" t="s">
        <v>8790</v>
      </c>
      <c r="M1741" s="10">
        <v>16416</v>
      </c>
      <c r="N1741" s="13">
        <v>5.0488173390135381E-5</v>
      </c>
      <c r="O1741" s="13">
        <f>IF(M1741="","",IF(M1741&gt;0,SUM($N$20:N1741)))</f>
        <v>0.99331490106653908</v>
      </c>
      <c r="P1741" s="8" t="e">
        <f>IF(M1741="","",IF(M1741&gt;0,IF(O1741&gt;#REF!,"STRIKE",IF(O1741&lt;#REF!,"GOOD"))))</f>
        <v>#REF!</v>
      </c>
      <c r="S1741" s="8">
        <f t="shared" si="78"/>
        <v>189</v>
      </c>
      <c r="T1741" t="s">
        <v>9182</v>
      </c>
      <c r="U1741" s="10">
        <v>372896.38</v>
      </c>
      <c r="V1741" s="8" t="e">
        <f t="shared" si="79"/>
        <v>#REF!</v>
      </c>
      <c r="W1741" t="str">
        <f t="shared" si="80"/>
        <v>STRIKE</v>
      </c>
    </row>
    <row r="1742" spans="12:23" x14ac:dyDescent="0.25">
      <c r="L1742" t="s">
        <v>7658</v>
      </c>
      <c r="M1742" s="10">
        <v>16380</v>
      </c>
      <c r="N1742" s="13">
        <v>5.0377453711648244E-5</v>
      </c>
      <c r="O1742" s="13">
        <f>IF(M1742="","",IF(M1742&gt;0,SUM($N$20:N1742)))</f>
        <v>0.99336527852025069</v>
      </c>
      <c r="P1742" s="8" t="e">
        <f>IF(M1742="","",IF(M1742&gt;0,IF(O1742&gt;#REF!,"STRIKE",IF(O1742&lt;#REF!,"GOOD"))))</f>
        <v>#REF!</v>
      </c>
      <c r="S1742" s="8">
        <f t="shared" si="78"/>
        <v>188</v>
      </c>
      <c r="T1742" t="s">
        <v>8891</v>
      </c>
      <c r="U1742" s="10">
        <v>373610.74</v>
      </c>
      <c r="V1742" s="8" t="e">
        <f t="shared" si="79"/>
        <v>#REF!</v>
      </c>
      <c r="W1742" t="str">
        <f t="shared" si="80"/>
        <v>STRIKE</v>
      </c>
    </row>
    <row r="1743" spans="12:23" x14ac:dyDescent="0.25">
      <c r="L1743" t="s">
        <v>10671</v>
      </c>
      <c r="M1743" s="10">
        <v>16346.88</v>
      </c>
      <c r="N1743" s="13">
        <v>5.0275591607440075E-5</v>
      </c>
      <c r="O1743" s="13">
        <f>IF(M1743="","",IF(M1743&gt;0,SUM($N$20:N1743)))</f>
        <v>0.99341555411185811</v>
      </c>
      <c r="P1743" s="8" t="e">
        <f>IF(M1743="","",IF(M1743&gt;0,IF(O1743&gt;#REF!,"STRIKE",IF(O1743&lt;#REF!,"GOOD"))))</f>
        <v>#REF!</v>
      </c>
      <c r="S1743" s="8">
        <f t="shared" si="78"/>
        <v>187</v>
      </c>
      <c r="T1743" t="s">
        <v>6377</v>
      </c>
      <c r="U1743" s="10">
        <v>374462.67</v>
      </c>
      <c r="V1743" s="8" t="e">
        <f t="shared" si="79"/>
        <v>#REF!</v>
      </c>
      <c r="W1743" t="str">
        <f t="shared" si="80"/>
        <v>STRIKE</v>
      </c>
    </row>
    <row r="1744" spans="12:23" x14ac:dyDescent="0.25">
      <c r="L1744" t="s">
        <v>9326</v>
      </c>
      <c r="M1744" s="10">
        <v>16311.49</v>
      </c>
      <c r="N1744" s="13">
        <v>5.0166748012393969E-5</v>
      </c>
      <c r="O1744" s="13">
        <f>IF(M1744="","",IF(M1744&gt;0,SUM($N$20:N1744)))</f>
        <v>0.9934657208598705</v>
      </c>
      <c r="P1744" s="8" t="e">
        <f>IF(M1744="","",IF(M1744&gt;0,IF(O1744&gt;#REF!,"STRIKE",IF(O1744&lt;#REF!,"GOOD"))))</f>
        <v>#REF!</v>
      </c>
      <c r="S1744" s="8">
        <f t="shared" si="78"/>
        <v>186</v>
      </c>
      <c r="T1744" t="s">
        <v>10735</v>
      </c>
      <c r="U1744" s="10">
        <v>377139.63</v>
      </c>
      <c r="V1744" s="8" t="e">
        <f t="shared" si="79"/>
        <v>#REF!</v>
      </c>
      <c r="W1744" t="str">
        <f t="shared" si="80"/>
        <v>STRIKE</v>
      </c>
    </row>
    <row r="1745" spans="12:23" x14ac:dyDescent="0.25">
      <c r="L1745" t="s">
        <v>9075</v>
      </c>
      <c r="M1745" s="10">
        <v>16302.6</v>
      </c>
      <c r="N1745" s="13">
        <v>5.0139406402900897E-5</v>
      </c>
      <c r="O1745" s="13">
        <f>IF(M1745="","",IF(M1745&gt;0,SUM($N$20:N1745)))</f>
        <v>0.99351586026627337</v>
      </c>
      <c r="P1745" s="8" t="e">
        <f>IF(M1745="","",IF(M1745&gt;0,IF(O1745&gt;#REF!,"STRIKE",IF(O1745&lt;#REF!,"GOOD"))))</f>
        <v>#REF!</v>
      </c>
      <c r="S1745" s="8">
        <f t="shared" si="78"/>
        <v>185</v>
      </c>
      <c r="T1745" t="s">
        <v>8033</v>
      </c>
      <c r="U1745" s="10">
        <v>379442.1</v>
      </c>
      <c r="V1745" s="8" t="e">
        <f t="shared" si="79"/>
        <v>#REF!</v>
      </c>
      <c r="W1745" t="str">
        <f t="shared" si="80"/>
        <v>STRIKE</v>
      </c>
    </row>
    <row r="1746" spans="12:23" x14ac:dyDescent="0.25">
      <c r="L1746" t="s">
        <v>7962</v>
      </c>
      <c r="M1746" s="10">
        <v>16242.6</v>
      </c>
      <c r="N1746" s="13">
        <v>4.9954873605422333E-5</v>
      </c>
      <c r="O1746" s="13">
        <f>IF(M1746="","",IF(M1746&gt;0,SUM($N$20:N1746)))</f>
        <v>0.99356581513987874</v>
      </c>
      <c r="P1746" s="8" t="e">
        <f>IF(M1746="","",IF(M1746&gt;0,IF(O1746&gt;#REF!,"STRIKE",IF(O1746&lt;#REF!,"GOOD"))))</f>
        <v>#REF!</v>
      </c>
      <c r="S1746" s="8">
        <f t="shared" si="78"/>
        <v>184</v>
      </c>
      <c r="T1746" t="s">
        <v>7737</v>
      </c>
      <c r="U1746" s="10">
        <v>387188.2</v>
      </c>
      <c r="V1746" s="8" t="e">
        <f t="shared" si="79"/>
        <v>#REF!</v>
      </c>
      <c r="W1746" t="str">
        <f t="shared" si="80"/>
        <v>STRIKE</v>
      </c>
    </row>
    <row r="1747" spans="12:23" x14ac:dyDescent="0.25">
      <c r="L1747" t="s">
        <v>8159</v>
      </c>
      <c r="M1747" s="10">
        <v>16212.24</v>
      </c>
      <c r="N1747" s="13">
        <v>4.9861500009898173E-5</v>
      </c>
      <c r="O1747" s="13">
        <f>IF(M1747="","",IF(M1747&gt;0,SUM($N$20:N1747)))</f>
        <v>0.99361567663988859</v>
      </c>
      <c r="P1747" s="8" t="e">
        <f>IF(M1747="","",IF(M1747&gt;0,IF(O1747&gt;#REF!,"STRIKE",IF(O1747&lt;#REF!,"GOOD"))))</f>
        <v>#REF!</v>
      </c>
      <c r="S1747" s="8">
        <f t="shared" si="78"/>
        <v>183</v>
      </c>
      <c r="T1747" t="s">
        <v>8269</v>
      </c>
      <c r="U1747" s="10">
        <v>392144.32</v>
      </c>
      <c r="V1747" s="8" t="e">
        <f t="shared" si="79"/>
        <v>#REF!</v>
      </c>
      <c r="W1747" t="str">
        <f t="shared" si="80"/>
        <v>STRIKE</v>
      </c>
    </row>
    <row r="1748" spans="12:23" x14ac:dyDescent="0.25">
      <c r="L1748" t="s">
        <v>10640</v>
      </c>
      <c r="M1748" s="10">
        <v>16191.9</v>
      </c>
      <c r="N1748" s="13">
        <v>4.9798943391552939E-5</v>
      </c>
      <c r="O1748" s="13">
        <f>IF(M1748="","",IF(M1748&gt;0,SUM($N$20:N1748)))</f>
        <v>0.99366547558328011</v>
      </c>
      <c r="P1748" s="8" t="e">
        <f>IF(M1748="","",IF(M1748&gt;0,IF(O1748&gt;#REF!,"STRIKE",IF(O1748&lt;#REF!,"GOOD"))))</f>
        <v>#REF!</v>
      </c>
      <c r="S1748" s="8">
        <f t="shared" ref="S1748:S1811" si="81">IFERROR(_xlfn.RANK.AVG(U1748,$U$20:$U$1048576),"")</f>
        <v>182</v>
      </c>
      <c r="T1748" t="s">
        <v>8450</v>
      </c>
      <c r="U1748" s="10">
        <v>395472.6</v>
      </c>
      <c r="V1748" s="8" t="e">
        <f t="shared" ref="V1748:V1811" si="82">IF(S1748="","",IF(S1748&lt;&gt;"",IF(S1748&gt;$T$16,"STRIKE",IF(S1748&lt;$T$16,"GOOD"))))</f>
        <v>#REF!</v>
      </c>
      <c r="W1748" t="str">
        <f t="shared" ref="W1748:W1811" si="83">IF(S1748="","",IF(S1748&lt;&gt;"",IF(U1748&lt;$U$16,"STRIKE",IF(U1748&gt;=$U$16,"GOOD"))))</f>
        <v>STRIKE</v>
      </c>
    </row>
    <row r="1749" spans="12:23" x14ac:dyDescent="0.25">
      <c r="L1749" t="s">
        <v>7813</v>
      </c>
      <c r="M1749" s="10">
        <v>16169.4</v>
      </c>
      <c r="N1749" s="13">
        <v>4.972974359249848E-5</v>
      </c>
      <c r="O1749" s="13">
        <f>IF(M1749="","",IF(M1749&gt;0,SUM($N$20:N1749)))</f>
        <v>0.99371520532687263</v>
      </c>
      <c r="P1749" s="8" t="e">
        <f>IF(M1749="","",IF(M1749&gt;0,IF(O1749&gt;#REF!,"STRIKE",IF(O1749&lt;#REF!,"GOOD"))))</f>
        <v>#REF!</v>
      </c>
      <c r="S1749" s="8">
        <f t="shared" si="81"/>
        <v>181</v>
      </c>
      <c r="T1749" t="s">
        <v>6605</v>
      </c>
      <c r="U1749" s="10">
        <v>395528.1</v>
      </c>
      <c r="V1749" s="8" t="e">
        <f t="shared" si="82"/>
        <v>#REF!</v>
      </c>
      <c r="W1749" t="str">
        <f t="shared" si="83"/>
        <v>STRIKE</v>
      </c>
    </row>
    <row r="1750" spans="12:23" x14ac:dyDescent="0.25">
      <c r="L1750" t="s">
        <v>7567</v>
      </c>
      <c r="M1750" s="10">
        <v>16169.4</v>
      </c>
      <c r="N1750" s="13">
        <v>4.972974359249848E-5</v>
      </c>
      <c r="O1750" s="13">
        <f>IF(M1750="","",IF(M1750&gt;0,SUM($N$20:N1750)))</f>
        <v>0.99376493507046515</v>
      </c>
      <c r="P1750" s="8" t="e">
        <f>IF(M1750="","",IF(M1750&gt;0,IF(O1750&gt;#REF!,"STRIKE",IF(O1750&lt;#REF!,"GOOD"))))</f>
        <v>#REF!</v>
      </c>
      <c r="S1750" s="8">
        <f t="shared" si="81"/>
        <v>180</v>
      </c>
      <c r="T1750" t="s">
        <v>7765</v>
      </c>
      <c r="U1750" s="10">
        <v>397029.67</v>
      </c>
      <c r="V1750" s="8" t="e">
        <f t="shared" si="82"/>
        <v>#REF!</v>
      </c>
      <c r="W1750" t="str">
        <f t="shared" si="83"/>
        <v>STRIKE</v>
      </c>
    </row>
    <row r="1751" spans="12:23" x14ac:dyDescent="0.25">
      <c r="L1751" t="s">
        <v>6784</v>
      </c>
      <c r="M1751" s="10">
        <v>16137.55</v>
      </c>
      <c r="N1751" s="13">
        <v>4.9631787432503608E-5</v>
      </c>
      <c r="O1751" s="13">
        <f>IF(M1751="","",IF(M1751&gt;0,SUM($N$20:N1751)))</f>
        <v>0.99381456685789771</v>
      </c>
      <c r="P1751" s="8" t="e">
        <f>IF(M1751="","",IF(M1751&gt;0,IF(O1751&gt;#REF!,"STRIKE",IF(O1751&lt;#REF!,"GOOD"))))</f>
        <v>#REF!</v>
      </c>
      <c r="S1751" s="8">
        <f t="shared" si="81"/>
        <v>179</v>
      </c>
      <c r="T1751" t="s">
        <v>8065</v>
      </c>
      <c r="U1751" s="10">
        <v>398656.35</v>
      </c>
      <c r="V1751" s="8" t="e">
        <f t="shared" si="82"/>
        <v>#REF!</v>
      </c>
      <c r="W1751" t="str">
        <f t="shared" si="83"/>
        <v>STRIKE</v>
      </c>
    </row>
    <row r="1752" spans="12:23" x14ac:dyDescent="0.25">
      <c r="L1752" t="s">
        <v>7326</v>
      </c>
      <c r="M1752" s="10">
        <v>16110.82</v>
      </c>
      <c r="N1752" s="13">
        <v>4.954957807122691E-5</v>
      </c>
      <c r="O1752" s="13">
        <f>IF(M1752="","",IF(M1752&gt;0,SUM($N$20:N1752)))</f>
        <v>0.99386411643596895</v>
      </c>
      <c r="P1752" s="8" t="e">
        <f>IF(M1752="","",IF(M1752&gt;0,IF(O1752&gt;#REF!,"STRIKE",IF(O1752&lt;#REF!,"GOOD"))))</f>
        <v>#REF!</v>
      </c>
      <c r="S1752" s="8">
        <f t="shared" si="81"/>
        <v>178</v>
      </c>
      <c r="T1752" t="s">
        <v>8840</v>
      </c>
      <c r="U1752" s="10">
        <v>398871.01</v>
      </c>
      <c r="V1752" s="8" t="e">
        <f t="shared" si="82"/>
        <v>#REF!</v>
      </c>
      <c r="W1752" t="str">
        <f t="shared" si="83"/>
        <v>STRIKE</v>
      </c>
    </row>
    <row r="1753" spans="12:23" x14ac:dyDescent="0.25">
      <c r="L1753" t="s">
        <v>10261</v>
      </c>
      <c r="M1753" s="10">
        <v>16093.2</v>
      </c>
      <c r="N1753" s="13">
        <v>4.9495386939700705E-5</v>
      </c>
      <c r="O1753" s="13">
        <f>IF(M1753="","",IF(M1753&gt;0,SUM($N$20:N1753)))</f>
        <v>0.9939136118229086</v>
      </c>
      <c r="P1753" s="8" t="e">
        <f>IF(M1753="","",IF(M1753&gt;0,IF(O1753&gt;#REF!,"STRIKE",IF(O1753&lt;#REF!,"GOOD"))))</f>
        <v>#REF!</v>
      </c>
      <c r="S1753" s="8">
        <f t="shared" si="81"/>
        <v>177</v>
      </c>
      <c r="T1753" t="s">
        <v>6850</v>
      </c>
      <c r="U1753" s="10">
        <v>399339.12</v>
      </c>
      <c r="V1753" s="8" t="e">
        <f t="shared" si="82"/>
        <v>#REF!</v>
      </c>
      <c r="W1753" t="str">
        <f t="shared" si="83"/>
        <v>STRIKE</v>
      </c>
    </row>
    <row r="1754" spans="12:23" x14ac:dyDescent="0.25">
      <c r="L1754" t="s">
        <v>8571</v>
      </c>
      <c r="M1754" s="10">
        <v>16056.88</v>
      </c>
      <c r="N1754" s="13">
        <v>4.9383683086293677E-5</v>
      </c>
      <c r="O1754" s="13">
        <f>IF(M1754="","",IF(M1754&gt;0,SUM($N$20:N1754)))</f>
        <v>0.99396299550599487</v>
      </c>
      <c r="P1754" s="8" t="e">
        <f>IF(M1754="","",IF(M1754&gt;0,IF(O1754&gt;#REF!,"STRIKE",IF(O1754&lt;#REF!,"GOOD"))))</f>
        <v>#REF!</v>
      </c>
      <c r="S1754" s="8">
        <f t="shared" si="81"/>
        <v>176</v>
      </c>
      <c r="T1754" t="s">
        <v>8774</v>
      </c>
      <c r="U1754" s="10">
        <v>399567.88</v>
      </c>
      <c r="V1754" s="8" t="e">
        <f t="shared" si="82"/>
        <v>#REF!</v>
      </c>
      <c r="W1754" t="str">
        <f t="shared" si="83"/>
        <v>STRIKE</v>
      </c>
    </row>
    <row r="1755" spans="12:23" x14ac:dyDescent="0.25">
      <c r="L1755" t="s">
        <v>10228</v>
      </c>
      <c r="M1755" s="10">
        <v>15992.92</v>
      </c>
      <c r="N1755" s="13">
        <v>4.9186971124181531E-5</v>
      </c>
      <c r="O1755" s="13">
        <f>IF(M1755="","",IF(M1755&gt;0,SUM($N$20:N1755)))</f>
        <v>0.99401218247711909</v>
      </c>
      <c r="P1755" s="8" t="e">
        <f>IF(M1755="","",IF(M1755&gt;0,IF(O1755&gt;#REF!,"STRIKE",IF(O1755&lt;#REF!,"GOOD"))))</f>
        <v>#REF!</v>
      </c>
      <c r="S1755" s="8">
        <f t="shared" si="81"/>
        <v>175</v>
      </c>
      <c r="T1755" t="s">
        <v>7378</v>
      </c>
      <c r="U1755" s="10">
        <v>402506.16</v>
      </c>
      <c r="V1755" s="8" t="e">
        <f t="shared" si="82"/>
        <v>#REF!</v>
      </c>
      <c r="W1755" t="str">
        <f t="shared" si="83"/>
        <v>STRIKE</v>
      </c>
    </row>
    <row r="1756" spans="12:23" x14ac:dyDescent="0.25">
      <c r="L1756" t="s">
        <v>10338</v>
      </c>
      <c r="M1756" s="10">
        <v>15953.28</v>
      </c>
      <c r="N1756" s="13">
        <v>4.906505645598069E-5</v>
      </c>
      <c r="O1756" s="13">
        <f>IF(M1756="","",IF(M1756&gt;0,SUM($N$20:N1756)))</f>
        <v>0.99406124753357505</v>
      </c>
      <c r="P1756" s="8" t="e">
        <f>IF(M1756="","",IF(M1756&gt;0,IF(O1756&gt;#REF!,"STRIKE",IF(O1756&lt;#REF!,"GOOD"))))</f>
        <v>#REF!</v>
      </c>
      <c r="S1756" s="8">
        <f t="shared" si="81"/>
        <v>174</v>
      </c>
      <c r="T1756" t="s">
        <v>6990</v>
      </c>
      <c r="U1756" s="10">
        <v>403168.81</v>
      </c>
      <c r="V1756" s="8" t="e">
        <f t="shared" si="82"/>
        <v>#REF!</v>
      </c>
      <c r="W1756" t="str">
        <f t="shared" si="83"/>
        <v>STRIKE</v>
      </c>
    </row>
    <row r="1757" spans="12:23" x14ac:dyDescent="0.25">
      <c r="L1757" t="s">
        <v>9338</v>
      </c>
      <c r="M1757" s="10">
        <v>15927.68</v>
      </c>
      <c r="N1757" s="13">
        <v>4.898632246238984E-5</v>
      </c>
      <c r="O1757" s="13">
        <f>IF(M1757="","",IF(M1757&gt;0,SUM($N$20:N1757)))</f>
        <v>0.99411023385603747</v>
      </c>
      <c r="P1757" s="8" t="e">
        <f>IF(M1757="","",IF(M1757&gt;0,IF(O1757&gt;#REF!,"STRIKE",IF(O1757&lt;#REF!,"GOOD"))))</f>
        <v>#REF!</v>
      </c>
      <c r="S1757" s="8">
        <f t="shared" si="81"/>
        <v>173</v>
      </c>
      <c r="T1757" t="s">
        <v>9815</v>
      </c>
      <c r="U1757" s="10">
        <v>403263.23</v>
      </c>
      <c r="V1757" s="8" t="e">
        <f t="shared" si="82"/>
        <v>#REF!</v>
      </c>
      <c r="W1757" t="str">
        <f t="shared" si="83"/>
        <v>STRIKE</v>
      </c>
    </row>
    <row r="1758" spans="12:23" x14ac:dyDescent="0.25">
      <c r="L1758" t="s">
        <v>8245</v>
      </c>
      <c r="M1758" s="10">
        <v>15900.5</v>
      </c>
      <c r="N1758" s="13">
        <v>4.8902729105132043E-5</v>
      </c>
      <c r="O1758" s="13">
        <f>IF(M1758="","",IF(M1758&gt;0,SUM($N$20:N1758)))</f>
        <v>0.99415913658514266</v>
      </c>
      <c r="P1758" s="8" t="e">
        <f>IF(M1758="","",IF(M1758&gt;0,IF(O1758&gt;#REF!,"STRIKE",IF(O1758&lt;#REF!,"GOOD"))))</f>
        <v>#REF!</v>
      </c>
      <c r="S1758" s="8">
        <f t="shared" si="81"/>
        <v>172</v>
      </c>
      <c r="T1758" t="s">
        <v>8185</v>
      </c>
      <c r="U1758" s="10">
        <v>410726.99</v>
      </c>
      <c r="V1758" s="8" t="e">
        <f t="shared" si="82"/>
        <v>#REF!</v>
      </c>
      <c r="W1758" t="str">
        <f t="shared" si="83"/>
        <v>STRIKE</v>
      </c>
    </row>
    <row r="1759" spans="12:23" x14ac:dyDescent="0.25">
      <c r="L1759" t="s">
        <v>9744</v>
      </c>
      <c r="M1759" s="10">
        <v>15867.48</v>
      </c>
      <c r="N1759" s="13">
        <v>4.8801174555586344E-5</v>
      </c>
      <c r="O1759" s="13">
        <f>IF(M1759="","",IF(M1759&gt;0,SUM($N$20:N1759)))</f>
        <v>0.99420793775969829</v>
      </c>
      <c r="P1759" s="8" t="e">
        <f>IF(M1759="","",IF(M1759&gt;0,IF(O1759&gt;#REF!,"STRIKE",IF(O1759&lt;#REF!,"GOOD"))))</f>
        <v>#REF!</v>
      </c>
      <c r="S1759" s="8">
        <f t="shared" si="81"/>
        <v>171</v>
      </c>
      <c r="T1759" t="s">
        <v>8521</v>
      </c>
      <c r="U1759" s="10">
        <v>410956.64</v>
      </c>
      <c r="V1759" s="8" t="e">
        <f t="shared" si="82"/>
        <v>#REF!</v>
      </c>
      <c r="W1759" t="str">
        <f t="shared" si="83"/>
        <v>STRIKE</v>
      </c>
    </row>
    <row r="1760" spans="12:23" x14ac:dyDescent="0.25">
      <c r="L1760" t="s">
        <v>8742</v>
      </c>
      <c r="M1760" s="10">
        <v>15848.16</v>
      </c>
      <c r="N1760" s="13">
        <v>4.8741754994798247E-5</v>
      </c>
      <c r="O1760" s="13">
        <f>IF(M1760="","",IF(M1760&gt;0,SUM($N$20:N1760)))</f>
        <v>0.9942566795146931</v>
      </c>
      <c r="P1760" s="8" t="e">
        <f>IF(M1760="","",IF(M1760&gt;0,IF(O1760&gt;#REF!,"STRIKE",IF(O1760&lt;#REF!,"GOOD"))))</f>
        <v>#REF!</v>
      </c>
      <c r="S1760" s="8">
        <f t="shared" si="81"/>
        <v>170</v>
      </c>
      <c r="T1760" t="s">
        <v>8460</v>
      </c>
      <c r="U1760" s="10">
        <v>413466.19999999995</v>
      </c>
      <c r="V1760" s="8" t="e">
        <f t="shared" si="82"/>
        <v>#REF!</v>
      </c>
      <c r="W1760" t="str">
        <f t="shared" si="83"/>
        <v>STRIKE</v>
      </c>
    </row>
    <row r="1761" spans="12:23" x14ac:dyDescent="0.25">
      <c r="L1761" t="s">
        <v>6816</v>
      </c>
      <c r="M1761" s="10">
        <v>15781.5</v>
      </c>
      <c r="N1761" s="13">
        <v>4.8536739056799562E-5</v>
      </c>
      <c r="O1761" s="13">
        <f>IF(M1761="","",IF(M1761&gt;0,SUM($N$20:N1761)))</f>
        <v>0.9943052162537499</v>
      </c>
      <c r="P1761" s="8" t="e">
        <f>IF(M1761="","",IF(M1761&gt;0,IF(O1761&gt;#REF!,"STRIKE",IF(O1761&lt;#REF!,"GOOD"))))</f>
        <v>#REF!</v>
      </c>
      <c r="S1761" s="8">
        <f t="shared" si="81"/>
        <v>169</v>
      </c>
      <c r="T1761" t="s">
        <v>7061</v>
      </c>
      <c r="U1761" s="10">
        <v>414570.54</v>
      </c>
      <c r="V1761" s="8" t="e">
        <f t="shared" si="82"/>
        <v>#REF!</v>
      </c>
      <c r="W1761" t="str">
        <f t="shared" si="83"/>
        <v>STRIKE</v>
      </c>
    </row>
    <row r="1762" spans="12:23" x14ac:dyDescent="0.25">
      <c r="L1762" t="s">
        <v>10183</v>
      </c>
      <c r="M1762" s="10">
        <v>15759.66</v>
      </c>
      <c r="N1762" s="13">
        <v>4.8469569118517361E-5</v>
      </c>
      <c r="O1762" s="13">
        <f>IF(M1762="","",IF(M1762&gt;0,SUM($N$20:N1762)))</f>
        <v>0.99435368582286843</v>
      </c>
      <c r="P1762" s="8" t="e">
        <f>IF(M1762="","",IF(M1762&gt;0,IF(O1762&gt;#REF!,"STRIKE",IF(O1762&lt;#REF!,"GOOD"))))</f>
        <v>#REF!</v>
      </c>
      <c r="S1762" s="8">
        <f t="shared" si="81"/>
        <v>168</v>
      </c>
      <c r="T1762" t="s">
        <v>7376</v>
      </c>
      <c r="U1762" s="10">
        <v>416152.37</v>
      </c>
      <c r="V1762" s="8" t="e">
        <f t="shared" si="82"/>
        <v>#REF!</v>
      </c>
      <c r="W1762" t="str">
        <f t="shared" si="83"/>
        <v>STRIKE</v>
      </c>
    </row>
    <row r="1763" spans="12:23" x14ac:dyDescent="0.25">
      <c r="L1763" t="s">
        <v>8981</v>
      </c>
      <c r="M1763" s="10">
        <v>15709.84</v>
      </c>
      <c r="N1763" s="13">
        <v>4.8316345385677662E-5</v>
      </c>
      <c r="O1763" s="13">
        <f>IF(M1763="","",IF(M1763&gt;0,SUM($N$20:N1763)))</f>
        <v>0.99440200216825414</v>
      </c>
      <c r="P1763" s="8" t="e">
        <f>IF(M1763="","",IF(M1763&gt;0,IF(O1763&gt;#REF!,"STRIKE",IF(O1763&lt;#REF!,"GOOD"))))</f>
        <v>#REF!</v>
      </c>
      <c r="S1763" s="8">
        <f t="shared" si="81"/>
        <v>167</v>
      </c>
      <c r="T1763" t="s">
        <v>10492</v>
      </c>
      <c r="U1763" s="10">
        <v>416260.86</v>
      </c>
      <c r="V1763" s="8" t="e">
        <f t="shared" si="82"/>
        <v>#REF!</v>
      </c>
      <c r="W1763" t="str">
        <f t="shared" si="83"/>
        <v>STRIKE</v>
      </c>
    </row>
    <row r="1764" spans="12:23" x14ac:dyDescent="0.25">
      <c r="L1764" t="s">
        <v>7799</v>
      </c>
      <c r="M1764" s="10">
        <v>15619.32</v>
      </c>
      <c r="N1764" s="13">
        <v>4.8037946905214999E-5</v>
      </c>
      <c r="O1764" s="13">
        <f>IF(M1764="","",IF(M1764&gt;0,SUM($N$20:N1764)))</f>
        <v>0.99445004011515936</v>
      </c>
      <c r="P1764" s="8" t="e">
        <f>IF(M1764="","",IF(M1764&gt;0,IF(O1764&gt;#REF!,"STRIKE",IF(O1764&lt;#REF!,"GOOD"))))</f>
        <v>#REF!</v>
      </c>
      <c r="S1764" s="8">
        <f t="shared" si="81"/>
        <v>166</v>
      </c>
      <c r="T1764" t="s">
        <v>7396</v>
      </c>
      <c r="U1764" s="10">
        <v>419530.58</v>
      </c>
      <c r="V1764" s="8" t="e">
        <f t="shared" si="82"/>
        <v>#REF!</v>
      </c>
      <c r="W1764" t="str">
        <f t="shared" si="83"/>
        <v>STRIKE</v>
      </c>
    </row>
    <row r="1765" spans="12:23" x14ac:dyDescent="0.25">
      <c r="L1765" t="s">
        <v>10466</v>
      </c>
      <c r="M1765" s="10">
        <v>15566.88</v>
      </c>
      <c r="N1765" s="13">
        <v>4.7876665240218726E-5</v>
      </c>
      <c r="O1765" s="13">
        <f>IF(M1765="","",IF(M1765&gt;0,SUM($N$20:N1765)))</f>
        <v>0.99449791678039956</v>
      </c>
      <c r="P1765" s="8" t="e">
        <f>IF(M1765="","",IF(M1765&gt;0,IF(O1765&gt;#REF!,"STRIKE",IF(O1765&lt;#REF!,"GOOD"))))</f>
        <v>#REF!</v>
      </c>
      <c r="S1765" s="8">
        <f t="shared" si="81"/>
        <v>165</v>
      </c>
      <c r="T1765" t="s">
        <v>9436</v>
      </c>
      <c r="U1765" s="10">
        <v>419541.3</v>
      </c>
      <c r="V1765" s="8" t="e">
        <f t="shared" si="82"/>
        <v>#REF!</v>
      </c>
      <c r="W1765" t="str">
        <f t="shared" si="83"/>
        <v>STRIKE</v>
      </c>
    </row>
    <row r="1766" spans="12:23" x14ac:dyDescent="0.25">
      <c r="L1766" t="s">
        <v>7268</v>
      </c>
      <c r="M1766" s="10">
        <v>15536.12</v>
      </c>
      <c r="N1766" s="13">
        <v>4.7782061426044722E-5</v>
      </c>
      <c r="O1766" s="13">
        <f>IF(M1766="","",IF(M1766&gt;0,SUM($N$20:N1766)))</f>
        <v>0.99454569884182564</v>
      </c>
      <c r="P1766" s="8" t="e">
        <f>IF(M1766="","",IF(M1766&gt;0,IF(O1766&gt;#REF!,"STRIKE",IF(O1766&lt;#REF!,"GOOD"))))</f>
        <v>#REF!</v>
      </c>
      <c r="S1766" s="8">
        <f t="shared" si="81"/>
        <v>164</v>
      </c>
      <c r="T1766" t="s">
        <v>6679</v>
      </c>
      <c r="U1766" s="10">
        <v>420209.28</v>
      </c>
      <c r="V1766" s="8" t="e">
        <f t="shared" si="82"/>
        <v>#REF!</v>
      </c>
      <c r="W1766" t="str">
        <f t="shared" si="83"/>
        <v>STRIKE</v>
      </c>
    </row>
    <row r="1767" spans="12:23" x14ac:dyDescent="0.25">
      <c r="L1767" t="s">
        <v>9127</v>
      </c>
      <c r="M1767" s="10">
        <v>15534.24</v>
      </c>
      <c r="N1767" s="13">
        <v>4.7776279398390394E-5</v>
      </c>
      <c r="O1767" s="13">
        <f>IF(M1767="","",IF(M1767&gt;0,SUM($N$20:N1767)))</f>
        <v>0.99459347512122398</v>
      </c>
      <c r="P1767" s="8" t="e">
        <f>IF(M1767="","",IF(M1767&gt;0,IF(O1767&gt;#REF!,"STRIKE",IF(O1767&lt;#REF!,"GOOD"))))</f>
        <v>#REF!</v>
      </c>
      <c r="S1767" s="8">
        <f t="shared" si="81"/>
        <v>163</v>
      </c>
      <c r="T1767" t="s">
        <v>9968</v>
      </c>
      <c r="U1767" s="10">
        <v>420896.42</v>
      </c>
      <c r="V1767" s="8" t="e">
        <f t="shared" si="82"/>
        <v>#REF!</v>
      </c>
      <c r="W1767" t="str">
        <f t="shared" si="83"/>
        <v>STRIKE</v>
      </c>
    </row>
    <row r="1768" spans="12:23" x14ac:dyDescent="0.25">
      <c r="L1768" t="s">
        <v>10206</v>
      </c>
      <c r="M1768" s="10">
        <v>15517.68</v>
      </c>
      <c r="N1768" s="13">
        <v>4.7725348346286307E-5</v>
      </c>
      <c r="O1768" s="13">
        <f>IF(M1768="","",IF(M1768&gt;0,SUM($N$20:N1768)))</f>
        <v>0.99464120046957027</v>
      </c>
      <c r="P1768" s="8" t="e">
        <f>IF(M1768="","",IF(M1768&gt;0,IF(O1768&gt;#REF!,"STRIKE",IF(O1768&lt;#REF!,"GOOD"))))</f>
        <v>#REF!</v>
      </c>
      <c r="S1768" s="8">
        <f t="shared" si="81"/>
        <v>162</v>
      </c>
      <c r="T1768" t="s">
        <v>7278</v>
      </c>
      <c r="U1768" s="10">
        <v>421031.52</v>
      </c>
      <c r="V1768" s="8" t="e">
        <f t="shared" si="82"/>
        <v>#REF!</v>
      </c>
      <c r="W1768" t="str">
        <f t="shared" si="83"/>
        <v>STRIKE</v>
      </c>
    </row>
    <row r="1769" spans="12:23" x14ac:dyDescent="0.25">
      <c r="L1769" t="s">
        <v>6569</v>
      </c>
      <c r="M1769" s="10">
        <v>15499.61</v>
      </c>
      <c r="N1769" s="13">
        <v>4.7669773218779017E-5</v>
      </c>
      <c r="O1769" s="13">
        <f>IF(M1769="","",IF(M1769&gt;0,SUM($N$20:N1769)))</f>
        <v>0.99468887024278907</v>
      </c>
      <c r="P1769" s="8" t="e">
        <f>IF(M1769="","",IF(M1769&gt;0,IF(O1769&gt;#REF!,"STRIKE",IF(O1769&lt;#REF!,"GOOD"))))</f>
        <v>#REF!</v>
      </c>
      <c r="S1769" s="8">
        <f t="shared" si="81"/>
        <v>161</v>
      </c>
      <c r="T1769" t="s">
        <v>7488</v>
      </c>
      <c r="U1769" s="10">
        <v>422880</v>
      </c>
      <c r="V1769" s="8" t="e">
        <f t="shared" si="82"/>
        <v>#REF!</v>
      </c>
      <c r="W1769" t="str">
        <f t="shared" si="83"/>
        <v>STRIKE</v>
      </c>
    </row>
    <row r="1770" spans="12:23" x14ac:dyDescent="0.25">
      <c r="L1770" t="s">
        <v>10237</v>
      </c>
      <c r="M1770" s="10">
        <v>15482.88</v>
      </c>
      <c r="N1770" s="13">
        <v>4.7618319323748742E-5</v>
      </c>
      <c r="O1770" s="13">
        <f>IF(M1770="","",IF(M1770&gt;0,SUM($N$20:N1770)))</f>
        <v>0.99473648856211283</v>
      </c>
      <c r="P1770" s="8" t="e">
        <f>IF(M1770="","",IF(M1770&gt;0,IF(O1770&gt;#REF!,"STRIKE",IF(O1770&lt;#REF!,"GOOD"))))</f>
        <v>#REF!</v>
      </c>
      <c r="S1770" s="8">
        <f t="shared" si="81"/>
        <v>160</v>
      </c>
      <c r="T1770" t="s">
        <v>7735</v>
      </c>
      <c r="U1770" s="10">
        <v>423128.25</v>
      </c>
      <c r="V1770" s="8" t="e">
        <f t="shared" si="82"/>
        <v>#REF!</v>
      </c>
      <c r="W1770" t="str">
        <f t="shared" si="83"/>
        <v>STRIKE</v>
      </c>
    </row>
    <row r="1771" spans="12:23" x14ac:dyDescent="0.25">
      <c r="L1771" t="s">
        <v>7069</v>
      </c>
      <c r="M1771" s="10">
        <v>15387.96</v>
      </c>
      <c r="N1771" s="13">
        <v>4.7326388438137647E-5</v>
      </c>
      <c r="O1771" s="13">
        <f>IF(M1771="","",IF(M1771&gt;0,SUM($N$20:N1771)))</f>
        <v>0.99478381495055102</v>
      </c>
      <c r="P1771" s="8" t="e">
        <f>IF(M1771="","",IF(M1771&gt;0,IF(O1771&gt;#REF!,"STRIKE",IF(O1771&lt;#REF!,"GOOD"))))</f>
        <v>#REF!</v>
      </c>
      <c r="S1771" s="8">
        <f t="shared" si="81"/>
        <v>159</v>
      </c>
      <c r="T1771" t="s">
        <v>8492</v>
      </c>
      <c r="U1771" s="10">
        <v>423534</v>
      </c>
      <c r="V1771" s="8" t="e">
        <f t="shared" si="82"/>
        <v>#REF!</v>
      </c>
      <c r="W1771" t="str">
        <f t="shared" si="83"/>
        <v>STRIKE</v>
      </c>
    </row>
    <row r="1772" spans="12:23" x14ac:dyDescent="0.25">
      <c r="L1772" t="s">
        <v>9078</v>
      </c>
      <c r="M1772" s="10">
        <v>15364.53</v>
      </c>
      <c r="N1772" s="13">
        <v>4.7254328380722271E-5</v>
      </c>
      <c r="O1772" s="13">
        <f>IF(M1772="","",IF(M1772&gt;0,SUM($N$20:N1772)))</f>
        <v>0.99483106927893172</v>
      </c>
      <c r="P1772" s="8" t="e">
        <f>IF(M1772="","",IF(M1772&gt;0,IF(O1772&gt;#REF!,"STRIKE",IF(O1772&lt;#REF!,"GOOD"))))</f>
        <v>#REF!</v>
      </c>
      <c r="S1772" s="8">
        <f t="shared" si="81"/>
        <v>158</v>
      </c>
      <c r="T1772" t="s">
        <v>6790</v>
      </c>
      <c r="U1772" s="10">
        <v>430140.99</v>
      </c>
      <c r="V1772" s="8" t="e">
        <f t="shared" si="82"/>
        <v>#REF!</v>
      </c>
      <c r="W1772" t="str">
        <f t="shared" si="83"/>
        <v>STRIKE</v>
      </c>
    </row>
    <row r="1773" spans="12:23" x14ac:dyDescent="0.25">
      <c r="L1773" t="s">
        <v>9560</v>
      </c>
      <c r="M1773" s="10">
        <v>15259.03</v>
      </c>
      <c r="N1773" s="13">
        <v>4.692985821182246E-5</v>
      </c>
      <c r="O1773" s="13">
        <f>IF(M1773="","",IF(M1773&gt;0,SUM($N$20:N1773)))</f>
        <v>0.99487799913714359</v>
      </c>
      <c r="P1773" s="8" t="e">
        <f>IF(M1773="","",IF(M1773&gt;0,IF(O1773&gt;#REF!,"STRIKE",IF(O1773&lt;#REF!,"GOOD"))))</f>
        <v>#REF!</v>
      </c>
      <c r="S1773" s="8">
        <f t="shared" si="81"/>
        <v>157</v>
      </c>
      <c r="T1773" t="s">
        <v>9155</v>
      </c>
      <c r="U1773" s="10">
        <v>432856.4</v>
      </c>
      <c r="V1773" s="8" t="e">
        <f t="shared" si="82"/>
        <v>#REF!</v>
      </c>
      <c r="W1773" t="str">
        <f t="shared" si="83"/>
        <v>STRIKE</v>
      </c>
    </row>
    <row r="1774" spans="12:23" x14ac:dyDescent="0.25">
      <c r="L1774" t="s">
        <v>6868</v>
      </c>
      <c r="M1774" s="10">
        <v>15175.56</v>
      </c>
      <c r="N1774" s="13">
        <v>4.6673142335063527E-5</v>
      </c>
      <c r="O1774" s="13">
        <f>IF(M1774="","",IF(M1774&gt;0,SUM($N$20:N1774)))</f>
        <v>0.99492467227947867</v>
      </c>
      <c r="P1774" s="8" t="e">
        <f>IF(M1774="","",IF(M1774&gt;0,IF(O1774&gt;#REF!,"STRIKE",IF(O1774&lt;#REF!,"GOOD"))))</f>
        <v>#REF!</v>
      </c>
      <c r="S1774" s="8">
        <f t="shared" si="81"/>
        <v>156</v>
      </c>
      <c r="T1774" t="s">
        <v>8948</v>
      </c>
      <c r="U1774" s="10">
        <v>433427.28</v>
      </c>
      <c r="V1774" s="8" t="e">
        <f t="shared" si="82"/>
        <v>#REF!</v>
      </c>
      <c r="W1774" t="str">
        <f t="shared" si="83"/>
        <v>STRIKE</v>
      </c>
    </row>
    <row r="1775" spans="12:23" x14ac:dyDescent="0.25">
      <c r="L1775" t="s">
        <v>10216</v>
      </c>
      <c r="M1775" s="10">
        <v>15156.92</v>
      </c>
      <c r="N1775" s="13">
        <v>4.6615814145980193E-5</v>
      </c>
      <c r="O1775" s="13">
        <f>IF(M1775="","",IF(M1775&gt;0,SUM($N$20:N1775)))</f>
        <v>0.99497128809362467</v>
      </c>
      <c r="P1775" s="8" t="e">
        <f>IF(M1775="","",IF(M1775&gt;0,IF(O1775&gt;#REF!,"STRIKE",IF(O1775&lt;#REF!,"GOOD"))))</f>
        <v>#REF!</v>
      </c>
      <c r="S1775" s="8">
        <f t="shared" si="81"/>
        <v>155</v>
      </c>
      <c r="T1775" t="s">
        <v>7009</v>
      </c>
      <c r="U1775" s="10">
        <v>435410.05</v>
      </c>
      <c r="V1775" s="8" t="e">
        <f t="shared" si="82"/>
        <v>#REF!</v>
      </c>
      <c r="W1775" t="str">
        <f t="shared" si="83"/>
        <v>STRIKE</v>
      </c>
    </row>
    <row r="1776" spans="12:23" x14ac:dyDescent="0.25">
      <c r="L1776" t="s">
        <v>7870</v>
      </c>
      <c r="M1776" s="10">
        <v>15139.92</v>
      </c>
      <c r="N1776" s="13">
        <v>4.6563529853361261E-5</v>
      </c>
      <c r="O1776" s="13">
        <f>IF(M1776="","",IF(M1776&gt;0,SUM($N$20:N1776)))</f>
        <v>0.995017851623478</v>
      </c>
      <c r="P1776" s="8" t="e">
        <f>IF(M1776="","",IF(M1776&gt;0,IF(O1776&gt;#REF!,"STRIKE",IF(O1776&lt;#REF!,"GOOD"))))</f>
        <v>#REF!</v>
      </c>
      <c r="S1776" s="8">
        <f t="shared" si="81"/>
        <v>154</v>
      </c>
      <c r="T1776" t="s">
        <v>6695</v>
      </c>
      <c r="U1776" s="10">
        <v>436175.2</v>
      </c>
      <c r="V1776" s="8" t="e">
        <f t="shared" si="82"/>
        <v>#REF!</v>
      </c>
      <c r="W1776" t="str">
        <f t="shared" si="83"/>
        <v>STRIKE</v>
      </c>
    </row>
    <row r="1777" spans="12:23" x14ac:dyDescent="0.25">
      <c r="L1777" t="s">
        <v>8384</v>
      </c>
      <c r="M1777" s="10">
        <v>15092.8</v>
      </c>
      <c r="N1777" s="13">
        <v>4.6418610096408094E-5</v>
      </c>
      <c r="O1777" s="13">
        <f>IF(M1777="","",IF(M1777&gt;0,SUM($N$20:N1777)))</f>
        <v>0.99506427023357436</v>
      </c>
      <c r="P1777" s="8" t="e">
        <f>IF(M1777="","",IF(M1777&gt;0,IF(O1777&gt;#REF!,"STRIKE",IF(O1777&lt;#REF!,"GOOD"))))</f>
        <v>#REF!</v>
      </c>
      <c r="S1777" s="8">
        <f t="shared" si="81"/>
        <v>153</v>
      </c>
      <c r="T1777" t="s">
        <v>7922</v>
      </c>
      <c r="U1777" s="10">
        <v>441299.29</v>
      </c>
      <c r="V1777" s="8" t="e">
        <f t="shared" si="82"/>
        <v>#REF!</v>
      </c>
      <c r="W1777" t="str">
        <f t="shared" si="83"/>
        <v>STRIKE</v>
      </c>
    </row>
    <row r="1778" spans="12:23" x14ac:dyDescent="0.25">
      <c r="L1778" t="s">
        <v>7081</v>
      </c>
      <c r="M1778" s="10">
        <v>15042.06</v>
      </c>
      <c r="N1778" s="13">
        <v>4.6262556860673721E-5</v>
      </c>
      <c r="O1778" s="13">
        <f>IF(M1778="","",IF(M1778&gt;0,SUM($N$20:N1778)))</f>
        <v>0.99511053279043504</v>
      </c>
      <c r="P1778" s="8" t="e">
        <f>IF(M1778="","",IF(M1778&gt;0,IF(O1778&gt;#REF!,"STRIKE",IF(O1778&lt;#REF!,"GOOD"))))</f>
        <v>#REF!</v>
      </c>
      <c r="S1778" s="8">
        <f t="shared" si="81"/>
        <v>152</v>
      </c>
      <c r="T1778" t="s">
        <v>6502</v>
      </c>
      <c r="U1778" s="10">
        <v>442819.55</v>
      </c>
      <c r="V1778" s="8" t="e">
        <f t="shared" si="82"/>
        <v>#REF!</v>
      </c>
      <c r="W1778" t="str">
        <f t="shared" si="83"/>
        <v>STRIKE</v>
      </c>
    </row>
    <row r="1779" spans="12:23" x14ac:dyDescent="0.25">
      <c r="L1779" t="s">
        <v>8021</v>
      </c>
      <c r="M1779" s="10">
        <v>15039.9</v>
      </c>
      <c r="N1779" s="13">
        <v>4.6255913679964495E-5</v>
      </c>
      <c r="O1779" s="13">
        <f>IF(M1779="","",IF(M1779&gt;0,SUM($N$20:N1779)))</f>
        <v>0.99515678870411506</v>
      </c>
      <c r="P1779" s="8" t="e">
        <f>IF(M1779="","",IF(M1779&gt;0,IF(O1779&gt;#REF!,"STRIKE",IF(O1779&lt;#REF!,"GOOD"))))</f>
        <v>#REF!</v>
      </c>
      <c r="S1779" s="8">
        <f t="shared" si="81"/>
        <v>151</v>
      </c>
      <c r="T1779" t="s">
        <v>7063</v>
      </c>
      <c r="U1779" s="10">
        <v>442939.22</v>
      </c>
      <c r="V1779" s="8" t="e">
        <f t="shared" si="82"/>
        <v>#REF!</v>
      </c>
      <c r="W1779" t="str">
        <f t="shared" si="83"/>
        <v>STRIKE</v>
      </c>
    </row>
    <row r="1780" spans="12:23" x14ac:dyDescent="0.25">
      <c r="L1780" t="s">
        <v>10662</v>
      </c>
      <c r="M1780" s="10">
        <v>15017.4</v>
      </c>
      <c r="N1780" s="13">
        <v>4.6186713880910035E-5</v>
      </c>
      <c r="O1780" s="13">
        <f>IF(M1780="","",IF(M1780&gt;0,SUM($N$20:N1780)))</f>
        <v>0.99520297541799596</v>
      </c>
      <c r="P1780" s="8" t="e">
        <f>IF(M1780="","",IF(M1780&gt;0,IF(O1780&gt;#REF!,"STRIKE",IF(O1780&lt;#REF!,"GOOD"))))</f>
        <v>#REF!</v>
      </c>
      <c r="S1780" s="8">
        <f t="shared" si="81"/>
        <v>150</v>
      </c>
      <c r="T1780" t="s">
        <v>8171</v>
      </c>
      <c r="U1780" s="10">
        <v>448108.72</v>
      </c>
      <c r="V1780" s="8" t="e">
        <f t="shared" si="82"/>
        <v>#REF!</v>
      </c>
      <c r="W1780" t="str">
        <f t="shared" si="83"/>
        <v>STRIKE</v>
      </c>
    </row>
    <row r="1781" spans="12:23" x14ac:dyDescent="0.25">
      <c r="L1781" t="s">
        <v>7973</v>
      </c>
      <c r="M1781" s="10">
        <v>15012</v>
      </c>
      <c r="N1781" s="13">
        <v>4.6170105929136963E-5</v>
      </c>
      <c r="O1781" s="13">
        <f>IF(M1781="","",IF(M1781&gt;0,SUM($N$20:N1781)))</f>
        <v>0.99524914552392507</v>
      </c>
      <c r="P1781" s="8" t="e">
        <f>IF(M1781="","",IF(M1781&gt;0,IF(O1781&gt;#REF!,"STRIKE",IF(O1781&lt;#REF!,"GOOD"))))</f>
        <v>#REF!</v>
      </c>
      <c r="S1781" s="8">
        <f t="shared" si="81"/>
        <v>149</v>
      </c>
      <c r="T1781" t="s">
        <v>8356</v>
      </c>
      <c r="U1781" s="10">
        <v>454142.17</v>
      </c>
      <c r="V1781" s="8" t="e">
        <f t="shared" si="82"/>
        <v>#REF!</v>
      </c>
      <c r="W1781" t="str">
        <f t="shared" si="83"/>
        <v>STRIKE</v>
      </c>
    </row>
    <row r="1782" spans="12:23" x14ac:dyDescent="0.25">
      <c r="L1782" t="s">
        <v>8796</v>
      </c>
      <c r="M1782" s="10">
        <v>14895.6</v>
      </c>
      <c r="N1782" s="13">
        <v>4.5812112302028545E-5</v>
      </c>
      <c r="O1782" s="13">
        <f>IF(M1782="","",IF(M1782&gt;0,SUM($N$20:N1782)))</f>
        <v>0.99529495763622711</v>
      </c>
      <c r="P1782" s="8" t="e">
        <f>IF(M1782="","",IF(M1782&gt;0,IF(O1782&gt;#REF!,"STRIKE",IF(O1782&lt;#REF!,"GOOD"))))</f>
        <v>#REF!</v>
      </c>
      <c r="S1782" s="8">
        <f t="shared" si="81"/>
        <v>148</v>
      </c>
      <c r="T1782" t="s">
        <v>8678</v>
      </c>
      <c r="U1782" s="10">
        <v>458574.88</v>
      </c>
      <c r="V1782" s="8" t="e">
        <f t="shared" si="82"/>
        <v>#REF!</v>
      </c>
      <c r="W1782" t="str">
        <f t="shared" si="83"/>
        <v>STRIKE</v>
      </c>
    </row>
    <row r="1783" spans="12:23" x14ac:dyDescent="0.25">
      <c r="L1783" t="s">
        <v>10065</v>
      </c>
      <c r="M1783" s="10">
        <v>14889.6</v>
      </c>
      <c r="N1783" s="13">
        <v>4.579365902228069E-5</v>
      </c>
      <c r="O1783" s="13">
        <f>IF(M1783="","",IF(M1783&gt;0,SUM($N$20:N1783)))</f>
        <v>0.99534075129524935</v>
      </c>
      <c r="P1783" s="8" t="e">
        <f>IF(M1783="","",IF(M1783&gt;0,IF(O1783&gt;#REF!,"STRIKE",IF(O1783&lt;#REF!,"GOOD"))))</f>
        <v>#REF!</v>
      </c>
      <c r="S1783" s="8">
        <f t="shared" si="81"/>
        <v>147</v>
      </c>
      <c r="T1783" t="s">
        <v>8746</v>
      </c>
      <c r="U1783" s="10">
        <v>460257.12</v>
      </c>
      <c r="V1783" s="8" t="e">
        <f t="shared" si="82"/>
        <v>#REF!</v>
      </c>
      <c r="W1783" t="str">
        <f t="shared" si="83"/>
        <v>STRIKE</v>
      </c>
    </row>
    <row r="1784" spans="12:23" x14ac:dyDescent="0.25">
      <c r="L1784" t="s">
        <v>10363</v>
      </c>
      <c r="M1784" s="10">
        <v>14887.91</v>
      </c>
      <c r="N1784" s="13">
        <v>4.5788461348485045E-5</v>
      </c>
      <c r="O1784" s="13">
        <f>IF(M1784="","",IF(M1784&gt;0,SUM($N$20:N1784)))</f>
        <v>0.99538653975659785</v>
      </c>
      <c r="P1784" s="8" t="e">
        <f>IF(M1784="","",IF(M1784&gt;0,IF(O1784&gt;#REF!,"STRIKE",IF(O1784&lt;#REF!,"GOOD"))))</f>
        <v>#REF!</v>
      </c>
      <c r="S1784" s="8">
        <f t="shared" si="81"/>
        <v>146</v>
      </c>
      <c r="T1784" t="s">
        <v>10167</v>
      </c>
      <c r="U1784" s="10">
        <v>462557.69</v>
      </c>
      <c r="V1784" s="8" t="e">
        <f t="shared" si="82"/>
        <v>#REF!</v>
      </c>
      <c r="W1784" t="str">
        <f t="shared" si="83"/>
        <v>STRIKE</v>
      </c>
    </row>
    <row r="1785" spans="12:23" x14ac:dyDescent="0.25">
      <c r="L1785" t="s">
        <v>7958</v>
      </c>
      <c r="M1785" s="10">
        <v>14798.64</v>
      </c>
      <c r="N1785" s="13">
        <v>4.5513907301303183E-5</v>
      </c>
      <c r="O1785" s="13">
        <f>IF(M1785="","",IF(M1785&gt;0,SUM($N$20:N1785)))</f>
        <v>0.9954320536638992</v>
      </c>
      <c r="P1785" s="8" t="e">
        <f>IF(M1785="","",IF(M1785&gt;0,IF(O1785&gt;#REF!,"STRIKE",IF(O1785&lt;#REF!,"GOOD"))))</f>
        <v>#REF!</v>
      </c>
      <c r="S1785" s="8">
        <f t="shared" si="81"/>
        <v>145</v>
      </c>
      <c r="T1785" t="s">
        <v>7440</v>
      </c>
      <c r="U1785" s="10">
        <v>464222.73</v>
      </c>
      <c r="V1785" s="8" t="e">
        <f t="shared" si="82"/>
        <v>#REF!</v>
      </c>
      <c r="W1785" t="str">
        <f t="shared" si="83"/>
        <v>STRIKE</v>
      </c>
    </row>
    <row r="1786" spans="12:23" x14ac:dyDescent="0.25">
      <c r="L1786" t="s">
        <v>8567</v>
      </c>
      <c r="M1786" s="10">
        <v>14722.44</v>
      </c>
      <c r="N1786" s="13">
        <v>4.5279550648505408E-5</v>
      </c>
      <c r="O1786" s="13">
        <f>IF(M1786="","",IF(M1786&gt;0,SUM($N$20:N1786)))</f>
        <v>0.99547733321454768</v>
      </c>
      <c r="P1786" s="8" t="e">
        <f>IF(M1786="","",IF(M1786&gt;0,IF(O1786&gt;#REF!,"STRIKE",IF(O1786&lt;#REF!,"GOOD"))))</f>
        <v>#REF!</v>
      </c>
      <c r="S1786" s="8">
        <f t="shared" si="81"/>
        <v>144</v>
      </c>
      <c r="T1786" t="s">
        <v>6460</v>
      </c>
      <c r="U1786" s="10">
        <v>464389.45</v>
      </c>
      <c r="V1786" s="8" t="e">
        <f t="shared" si="82"/>
        <v>#REF!</v>
      </c>
      <c r="W1786" t="str">
        <f t="shared" si="83"/>
        <v>STRIKE</v>
      </c>
    </row>
    <row r="1787" spans="12:23" x14ac:dyDescent="0.25">
      <c r="L1787" t="s">
        <v>10680</v>
      </c>
      <c r="M1787" s="10">
        <v>14657.9</v>
      </c>
      <c r="N1787" s="13">
        <v>4.5081054869350963E-5</v>
      </c>
      <c r="O1787" s="13">
        <f>IF(M1787="","",IF(M1787&gt;0,SUM($N$20:N1787)))</f>
        <v>0.99552241426941701</v>
      </c>
      <c r="P1787" s="8" t="e">
        <f>IF(M1787="","",IF(M1787&gt;0,IF(O1787&gt;#REF!,"STRIKE",IF(O1787&lt;#REF!,"GOOD"))))</f>
        <v>#REF!</v>
      </c>
      <c r="S1787" s="8">
        <f t="shared" si="81"/>
        <v>143</v>
      </c>
      <c r="T1787" t="s">
        <v>7282</v>
      </c>
      <c r="U1787" s="10">
        <v>465031.01</v>
      </c>
      <c r="V1787" s="8" t="e">
        <f t="shared" si="82"/>
        <v>#REF!</v>
      </c>
      <c r="W1787" t="str">
        <f t="shared" si="83"/>
        <v>STRIKE</v>
      </c>
    </row>
    <row r="1788" spans="12:23" x14ac:dyDescent="0.25">
      <c r="L1788" t="s">
        <v>9404</v>
      </c>
      <c r="M1788" s="10">
        <v>14621</v>
      </c>
      <c r="N1788" s="13">
        <v>4.4967567198901648E-5</v>
      </c>
      <c r="O1788" s="13">
        <f>IF(M1788="","",IF(M1788&gt;0,SUM($N$20:N1788)))</f>
        <v>0.99556738183661586</v>
      </c>
      <c r="P1788" s="8" t="e">
        <f>IF(M1788="","",IF(M1788&gt;0,IF(O1788&gt;#REF!,"STRIKE",IF(O1788&lt;#REF!,"GOOD"))))</f>
        <v>#REF!</v>
      </c>
      <c r="S1788" s="8">
        <f t="shared" si="81"/>
        <v>142</v>
      </c>
      <c r="T1788" t="s">
        <v>10175</v>
      </c>
      <c r="U1788" s="10">
        <v>466315.77</v>
      </c>
      <c r="V1788" s="8" t="e">
        <f t="shared" si="82"/>
        <v>#REF!</v>
      </c>
      <c r="W1788" t="str">
        <f t="shared" si="83"/>
        <v>STRIKE</v>
      </c>
    </row>
    <row r="1789" spans="12:23" x14ac:dyDescent="0.25">
      <c r="L1789" t="s">
        <v>8903</v>
      </c>
      <c r="M1789" s="10">
        <v>14615.38</v>
      </c>
      <c r="N1789" s="13">
        <v>4.4950282626871154E-5</v>
      </c>
      <c r="O1789" s="13">
        <f>IF(M1789="","",IF(M1789&gt;0,SUM($N$20:N1789)))</f>
        <v>0.99561233211924272</v>
      </c>
      <c r="P1789" s="8" t="e">
        <f>IF(M1789="","",IF(M1789&gt;0,IF(O1789&gt;#REF!,"STRIKE",IF(O1789&lt;#REF!,"GOOD"))))</f>
        <v>#REF!</v>
      </c>
      <c r="S1789" s="8">
        <f t="shared" si="81"/>
        <v>141</v>
      </c>
      <c r="T1789" t="s">
        <v>6338</v>
      </c>
      <c r="U1789" s="10">
        <v>467249.7</v>
      </c>
      <c r="V1789" s="8" t="e">
        <f t="shared" si="82"/>
        <v>#REF!</v>
      </c>
      <c r="W1789" t="str">
        <f t="shared" si="83"/>
        <v>STRIKE</v>
      </c>
    </row>
    <row r="1790" spans="12:23" x14ac:dyDescent="0.25">
      <c r="L1790" t="s">
        <v>10252</v>
      </c>
      <c r="M1790" s="10">
        <v>14583.78</v>
      </c>
      <c r="N1790" s="13">
        <v>4.4853095353532449E-5</v>
      </c>
      <c r="O1790" s="13">
        <f>IF(M1790="","",IF(M1790&gt;0,SUM($N$20:N1790)))</f>
        <v>0.99565718521459623</v>
      </c>
      <c r="P1790" s="8" t="e">
        <f>IF(M1790="","",IF(M1790&gt;0,IF(O1790&gt;#REF!,"STRIKE",IF(O1790&lt;#REF!,"GOOD"))))</f>
        <v>#REF!</v>
      </c>
      <c r="S1790" s="8">
        <f t="shared" si="81"/>
        <v>140</v>
      </c>
      <c r="T1790" t="s">
        <v>7362</v>
      </c>
      <c r="U1790" s="10">
        <v>472756.47999999998</v>
      </c>
      <c r="V1790" s="8" t="e">
        <f t="shared" si="82"/>
        <v>#REF!</v>
      </c>
      <c r="W1790" t="str">
        <f t="shared" si="83"/>
        <v>STRIKE</v>
      </c>
    </row>
    <row r="1791" spans="12:23" x14ac:dyDescent="0.25">
      <c r="L1791" t="s">
        <v>9777</v>
      </c>
      <c r="M1791" s="10">
        <v>14531.85</v>
      </c>
      <c r="N1791" s="13">
        <v>4.4693382217314745E-5</v>
      </c>
      <c r="O1791" s="13">
        <f>IF(M1791="","",IF(M1791&gt;0,SUM($N$20:N1791)))</f>
        <v>0.99570187859681358</v>
      </c>
      <c r="P1791" s="8" t="e">
        <f>IF(M1791="","",IF(M1791&gt;0,IF(O1791&gt;#REF!,"STRIKE",IF(O1791&lt;#REF!,"GOOD"))))</f>
        <v>#REF!</v>
      </c>
      <c r="S1791" s="8">
        <f t="shared" si="81"/>
        <v>139</v>
      </c>
      <c r="T1791" t="s">
        <v>8097</v>
      </c>
      <c r="U1791" s="10">
        <v>473244.96</v>
      </c>
      <c r="V1791" s="8" t="e">
        <f t="shared" si="82"/>
        <v>#REF!</v>
      </c>
      <c r="W1791" t="str">
        <f t="shared" si="83"/>
        <v>STRIKE</v>
      </c>
    </row>
    <row r="1792" spans="12:23" x14ac:dyDescent="0.25">
      <c r="L1792" t="s">
        <v>9448</v>
      </c>
      <c r="M1792" s="10">
        <v>14476.8</v>
      </c>
      <c r="N1792" s="13">
        <v>4.452407337562816E-5</v>
      </c>
      <c r="O1792" s="13">
        <f>IF(M1792="","",IF(M1792&gt;0,SUM($N$20:N1792)))</f>
        <v>0.99574640267018921</v>
      </c>
      <c r="P1792" s="8" t="e">
        <f>IF(M1792="","",IF(M1792&gt;0,IF(O1792&gt;#REF!,"STRIKE",IF(O1792&lt;#REF!,"GOOD"))))</f>
        <v>#REF!</v>
      </c>
      <c r="S1792" s="8">
        <f t="shared" si="81"/>
        <v>138</v>
      </c>
      <c r="T1792" t="s">
        <v>9222</v>
      </c>
      <c r="U1792" s="10">
        <v>475457.58</v>
      </c>
      <c r="V1792" s="8" t="e">
        <f t="shared" si="82"/>
        <v>#REF!</v>
      </c>
      <c r="W1792" t="str">
        <f t="shared" si="83"/>
        <v>STRIKE</v>
      </c>
    </row>
    <row r="1793" spans="12:23" x14ac:dyDescent="0.25">
      <c r="L1793" t="s">
        <v>7684</v>
      </c>
      <c r="M1793" s="10">
        <v>14448.96</v>
      </c>
      <c r="N1793" s="13">
        <v>4.4438450157598105E-5</v>
      </c>
      <c r="O1793" s="13">
        <f>IF(M1793="","",IF(M1793&gt;0,SUM($N$20:N1793)))</f>
        <v>0.99579084112034677</v>
      </c>
      <c r="P1793" s="8" t="e">
        <f>IF(M1793="","",IF(M1793&gt;0,IF(O1793&gt;#REF!,"STRIKE",IF(O1793&lt;#REF!,"GOOD"))))</f>
        <v>#REF!</v>
      </c>
      <c r="S1793" s="8">
        <f t="shared" si="81"/>
        <v>137</v>
      </c>
      <c r="T1793" t="s">
        <v>8267</v>
      </c>
      <c r="U1793" s="10">
        <v>478030.95</v>
      </c>
      <c r="V1793" s="8" t="e">
        <f t="shared" si="82"/>
        <v>#REF!</v>
      </c>
      <c r="W1793" t="str">
        <f t="shared" si="83"/>
        <v>STRIKE</v>
      </c>
    </row>
    <row r="1794" spans="12:23" x14ac:dyDescent="0.25">
      <c r="L1794" t="s">
        <v>9442</v>
      </c>
      <c r="M1794" s="10">
        <v>14447.01</v>
      </c>
      <c r="N1794" s="13">
        <v>4.4432452841680059E-5</v>
      </c>
      <c r="O1794" s="13">
        <f>IF(M1794="","",IF(M1794&gt;0,SUM($N$20:N1794)))</f>
        <v>0.99583527357318846</v>
      </c>
      <c r="P1794" s="8" t="e">
        <f>IF(M1794="","",IF(M1794&gt;0,IF(O1794&gt;#REF!,"STRIKE",IF(O1794&lt;#REF!,"GOOD"))))</f>
        <v>#REF!</v>
      </c>
      <c r="S1794" s="8">
        <f t="shared" si="81"/>
        <v>136</v>
      </c>
      <c r="T1794" t="s">
        <v>6508</v>
      </c>
      <c r="U1794" s="10">
        <v>478284.25</v>
      </c>
      <c r="V1794" s="8" t="e">
        <f t="shared" si="82"/>
        <v>#REF!</v>
      </c>
      <c r="W1794" t="str">
        <f t="shared" si="83"/>
        <v>STRIKE</v>
      </c>
    </row>
    <row r="1795" spans="12:23" x14ac:dyDescent="0.25">
      <c r="L1795" t="s">
        <v>9431</v>
      </c>
      <c r="M1795" s="10">
        <v>14430</v>
      </c>
      <c r="N1795" s="13">
        <v>4.4380137793594886E-5</v>
      </c>
      <c r="O1795" s="13">
        <f>IF(M1795="","",IF(M1795&gt;0,SUM($N$20:N1795)))</f>
        <v>0.99587965371098208</v>
      </c>
      <c r="P1795" s="8" t="e">
        <f>IF(M1795="","",IF(M1795&gt;0,IF(O1795&gt;#REF!,"STRIKE",IF(O1795&lt;#REF!,"GOOD"))))</f>
        <v>#REF!</v>
      </c>
      <c r="S1795" s="8">
        <f t="shared" si="81"/>
        <v>135</v>
      </c>
      <c r="T1795" t="s">
        <v>8370</v>
      </c>
      <c r="U1795" s="10">
        <v>480399.38</v>
      </c>
      <c r="V1795" s="8" t="e">
        <f t="shared" si="82"/>
        <v>#REF!</v>
      </c>
      <c r="W1795" t="str">
        <f t="shared" si="83"/>
        <v>STRIKE</v>
      </c>
    </row>
    <row r="1796" spans="12:23" x14ac:dyDescent="0.25">
      <c r="L1796" t="s">
        <v>9460</v>
      </c>
      <c r="M1796" s="10">
        <v>14389.92</v>
      </c>
      <c r="N1796" s="13">
        <v>4.4256869884879201E-5</v>
      </c>
      <c r="O1796" s="13">
        <f>IF(M1796="","",IF(M1796&gt;0,SUM($N$20:N1796)))</f>
        <v>0.99592391058086693</v>
      </c>
      <c r="P1796" s="8" t="e">
        <f>IF(M1796="","",IF(M1796&gt;0,IF(O1796&gt;#REF!,"STRIKE",IF(O1796&lt;#REF!,"GOOD"))))</f>
        <v>#REF!</v>
      </c>
      <c r="S1796" s="8">
        <f t="shared" si="81"/>
        <v>134</v>
      </c>
      <c r="T1796" t="s">
        <v>8739</v>
      </c>
      <c r="U1796" s="10">
        <v>482297.68000000005</v>
      </c>
      <c r="V1796" s="8" t="e">
        <f t="shared" si="82"/>
        <v>#REF!</v>
      </c>
      <c r="W1796" t="str">
        <f t="shared" si="83"/>
        <v>STRIKE</v>
      </c>
    </row>
    <row r="1797" spans="12:23" x14ac:dyDescent="0.25">
      <c r="L1797" t="s">
        <v>6567</v>
      </c>
      <c r="M1797" s="10">
        <v>14386.41</v>
      </c>
      <c r="N1797" s="13">
        <v>4.4246074716226705E-5</v>
      </c>
      <c r="O1797" s="13">
        <f>IF(M1797="","",IF(M1797&gt;0,SUM($N$20:N1797)))</f>
        <v>0.99596815665558314</v>
      </c>
      <c r="P1797" s="8" t="e">
        <f>IF(M1797="","",IF(M1797&gt;0,IF(O1797&gt;#REF!,"STRIKE",IF(O1797&lt;#REF!,"GOOD"))))</f>
        <v>#REF!</v>
      </c>
      <c r="S1797" s="8">
        <f t="shared" si="81"/>
        <v>133</v>
      </c>
      <c r="T1797" t="s">
        <v>9806</v>
      </c>
      <c r="U1797" s="10">
        <v>487512.23</v>
      </c>
      <c r="V1797" s="8" t="e">
        <f t="shared" si="82"/>
        <v>#REF!</v>
      </c>
      <c r="W1797" t="str">
        <f t="shared" si="83"/>
        <v>STRIKE</v>
      </c>
    </row>
    <row r="1798" spans="12:23" x14ac:dyDescent="0.25">
      <c r="L1798" t="s">
        <v>10055</v>
      </c>
      <c r="M1798" s="10">
        <v>14373.48</v>
      </c>
      <c r="N1798" s="13">
        <v>4.4206307898370072E-5</v>
      </c>
      <c r="O1798" s="13">
        <f>IF(M1798="","",IF(M1798&gt;0,SUM($N$20:N1798)))</f>
        <v>0.9960123629634815</v>
      </c>
      <c r="P1798" s="8" t="e">
        <f>IF(M1798="","",IF(M1798&gt;0,IF(O1798&gt;#REF!,"STRIKE",IF(O1798&lt;#REF!,"GOOD"))))</f>
        <v>#REF!</v>
      </c>
      <c r="S1798" s="8">
        <f t="shared" si="81"/>
        <v>132</v>
      </c>
      <c r="T1798" t="s">
        <v>9310</v>
      </c>
      <c r="U1798" s="10">
        <v>497559.88</v>
      </c>
      <c r="V1798" s="8" t="e">
        <f t="shared" si="82"/>
        <v>#REF!</v>
      </c>
      <c r="W1798" t="str">
        <f t="shared" si="83"/>
        <v>STRIKE</v>
      </c>
    </row>
    <row r="1799" spans="12:23" x14ac:dyDescent="0.25">
      <c r="L1799" t="s">
        <v>7864</v>
      </c>
      <c r="M1799" s="10">
        <v>14365.19</v>
      </c>
      <c r="N1799" s="13">
        <v>4.418081161685179E-5</v>
      </c>
      <c r="O1799" s="13">
        <f>IF(M1799="","",IF(M1799&gt;0,SUM($N$20:N1799)))</f>
        <v>0.99605654377509834</v>
      </c>
      <c r="P1799" s="8" t="e">
        <f>IF(M1799="","",IF(M1799&gt;0,IF(O1799&gt;#REF!,"STRIKE",IF(O1799&lt;#REF!,"GOOD"))))</f>
        <v>#REF!</v>
      </c>
      <c r="S1799" s="8">
        <f t="shared" si="81"/>
        <v>131</v>
      </c>
      <c r="T1799" t="s">
        <v>6524</v>
      </c>
      <c r="U1799" s="10">
        <v>501141.51</v>
      </c>
      <c r="V1799" s="8" t="e">
        <f t="shared" si="82"/>
        <v>#REF!</v>
      </c>
      <c r="W1799" t="str">
        <f t="shared" si="83"/>
        <v>STRIKE</v>
      </c>
    </row>
    <row r="1800" spans="12:23" x14ac:dyDescent="0.25">
      <c r="L1800" t="s">
        <v>10270</v>
      </c>
      <c r="M1800" s="10">
        <v>14311.69</v>
      </c>
      <c r="N1800" s="13">
        <v>4.4016269872433401E-5</v>
      </c>
      <c r="O1800" s="13">
        <f>IF(M1800="","",IF(M1800&gt;0,SUM($N$20:N1800)))</f>
        <v>0.99610056004497072</v>
      </c>
      <c r="P1800" s="8" t="e">
        <f>IF(M1800="","",IF(M1800&gt;0,IF(O1800&gt;#REF!,"STRIKE",IF(O1800&lt;#REF!,"GOOD"))))</f>
        <v>#REF!</v>
      </c>
      <c r="S1800" s="8">
        <f t="shared" si="81"/>
        <v>130</v>
      </c>
      <c r="T1800" t="s">
        <v>9800</v>
      </c>
      <c r="U1800" s="10">
        <v>502575.78</v>
      </c>
      <c r="V1800" s="8" t="e">
        <f t="shared" si="82"/>
        <v>#REF!</v>
      </c>
      <c r="W1800" t="str">
        <f t="shared" si="83"/>
        <v>STRIKE</v>
      </c>
    </row>
    <row r="1801" spans="12:23" x14ac:dyDescent="0.25">
      <c r="L1801" t="s">
        <v>10348</v>
      </c>
      <c r="M1801" s="10">
        <v>14306.1</v>
      </c>
      <c r="N1801" s="13">
        <v>4.3999077566801645E-5</v>
      </c>
      <c r="O1801" s="13">
        <f>IF(M1801="","",IF(M1801&gt;0,SUM($N$20:N1801)))</f>
        <v>0.99614455912253752</v>
      </c>
      <c r="P1801" s="8" t="e">
        <f>IF(M1801="","",IF(M1801&gt;0,IF(O1801&gt;#REF!,"STRIKE",IF(O1801&lt;#REF!,"GOOD"))))</f>
        <v>#REF!</v>
      </c>
      <c r="S1801" s="8">
        <f t="shared" si="81"/>
        <v>129</v>
      </c>
      <c r="T1801" t="s">
        <v>8711</v>
      </c>
      <c r="U1801" s="10">
        <v>504933.84</v>
      </c>
      <c r="V1801" s="8" t="e">
        <f t="shared" si="82"/>
        <v>#REF!</v>
      </c>
      <c r="W1801" t="str">
        <f t="shared" si="83"/>
        <v>STRIKE</v>
      </c>
    </row>
    <row r="1802" spans="12:23" x14ac:dyDescent="0.25">
      <c r="L1802" t="s">
        <v>9690</v>
      </c>
      <c r="M1802" s="10">
        <v>14284.8</v>
      </c>
      <c r="N1802" s="13">
        <v>4.3933568423696751E-5</v>
      </c>
      <c r="O1802" s="13">
        <f>IF(M1802="","",IF(M1802&gt;0,SUM($N$20:N1802)))</f>
        <v>0.99618849269096121</v>
      </c>
      <c r="P1802" s="8" t="e">
        <f>IF(M1802="","",IF(M1802&gt;0,IF(O1802&gt;#REF!,"STRIKE",IF(O1802&lt;#REF!,"GOOD"))))</f>
        <v>#REF!</v>
      </c>
      <c r="S1802" s="8">
        <f t="shared" si="81"/>
        <v>128</v>
      </c>
      <c r="T1802" t="s">
        <v>7632</v>
      </c>
      <c r="U1802" s="10">
        <v>509622.26</v>
      </c>
      <c r="V1802" s="8" t="e">
        <f t="shared" si="82"/>
        <v>#REF!</v>
      </c>
      <c r="W1802" t="str">
        <f t="shared" si="83"/>
        <v>STRIKE</v>
      </c>
    </row>
    <row r="1803" spans="12:23" x14ac:dyDescent="0.25">
      <c r="L1803" t="s">
        <v>8292</v>
      </c>
      <c r="M1803" s="10">
        <v>14259.6</v>
      </c>
      <c r="N1803" s="13">
        <v>4.3856064648755758E-5</v>
      </c>
      <c r="O1803" s="13">
        <f>IF(M1803="","",IF(M1803&gt;0,SUM($N$20:N1803)))</f>
        <v>0.99623234875560995</v>
      </c>
      <c r="P1803" s="8" t="e">
        <f>IF(M1803="","",IF(M1803&gt;0,IF(O1803&gt;#REF!,"STRIKE",IF(O1803&lt;#REF!,"GOOD"))))</f>
        <v>#REF!</v>
      </c>
      <c r="S1803" s="8">
        <f t="shared" si="81"/>
        <v>127</v>
      </c>
      <c r="T1803" t="s">
        <v>8035</v>
      </c>
      <c r="U1803" s="10">
        <v>517390.47</v>
      </c>
      <c r="V1803" s="8" t="e">
        <f t="shared" si="82"/>
        <v>#REF!</v>
      </c>
      <c r="W1803" t="str">
        <f t="shared" si="83"/>
        <v>STRIKE</v>
      </c>
    </row>
    <row r="1804" spans="12:23" x14ac:dyDescent="0.25">
      <c r="L1804" t="s">
        <v>6599</v>
      </c>
      <c r="M1804" s="10">
        <v>14190.1</v>
      </c>
      <c r="N1804" s="13">
        <v>4.3642314158343084E-5</v>
      </c>
      <c r="O1804" s="13">
        <f>IF(M1804="","",IF(M1804&gt;0,SUM($N$20:N1804)))</f>
        <v>0.99627599106976827</v>
      </c>
      <c r="P1804" s="8" t="e">
        <f>IF(M1804="","",IF(M1804&gt;0,IF(O1804&gt;#REF!,"STRIKE",IF(O1804&lt;#REF!,"GOOD"))))</f>
        <v>#REF!</v>
      </c>
      <c r="S1804" s="8">
        <f t="shared" si="81"/>
        <v>126</v>
      </c>
      <c r="T1804" t="s">
        <v>7304</v>
      </c>
      <c r="U1804" s="10">
        <v>517573.31</v>
      </c>
      <c r="V1804" s="8" t="e">
        <f t="shared" si="82"/>
        <v>#REF!</v>
      </c>
      <c r="W1804" t="str">
        <f t="shared" si="83"/>
        <v>STRIKE</v>
      </c>
    </row>
    <row r="1805" spans="12:23" x14ac:dyDescent="0.25">
      <c r="L1805" t="s">
        <v>6435</v>
      </c>
      <c r="M1805" s="10">
        <v>14116.44</v>
      </c>
      <c r="N1805" s="13">
        <v>4.3415769393971904E-5</v>
      </c>
      <c r="O1805" s="13">
        <f>IF(M1805="","",IF(M1805&gt;0,SUM($N$20:N1805)))</f>
        <v>0.9963194068391622</v>
      </c>
      <c r="P1805" s="8" t="e">
        <f>IF(M1805="","",IF(M1805&gt;0,IF(O1805&gt;#REF!,"STRIKE",IF(O1805&lt;#REF!,"GOOD"))))</f>
        <v>#REF!</v>
      </c>
      <c r="S1805" s="8">
        <f t="shared" si="81"/>
        <v>125</v>
      </c>
      <c r="T1805" t="s">
        <v>8137</v>
      </c>
      <c r="U1805" s="10">
        <v>520357.6</v>
      </c>
      <c r="V1805" s="8" t="e">
        <f t="shared" si="82"/>
        <v>#REF!</v>
      </c>
      <c r="W1805" t="str">
        <f t="shared" si="83"/>
        <v>STRIKE</v>
      </c>
    </row>
    <row r="1806" spans="12:23" x14ac:dyDescent="0.25">
      <c r="L1806" t="s">
        <v>8579</v>
      </c>
      <c r="M1806" s="10">
        <v>14065.2</v>
      </c>
      <c r="N1806" s="13">
        <v>4.3258178384925211E-5</v>
      </c>
      <c r="O1806" s="13">
        <f>IF(M1806="","",IF(M1806&gt;0,SUM($N$20:N1806)))</f>
        <v>0.99636266501754711</v>
      </c>
      <c r="P1806" s="8" t="e">
        <f>IF(M1806="","",IF(M1806&gt;0,IF(O1806&gt;#REF!,"STRIKE",IF(O1806&lt;#REF!,"GOOD"))))</f>
        <v>#REF!</v>
      </c>
      <c r="S1806" s="8">
        <f t="shared" si="81"/>
        <v>124</v>
      </c>
      <c r="T1806" t="s">
        <v>10581</v>
      </c>
      <c r="U1806" s="10">
        <v>533034.57999999996</v>
      </c>
      <c r="V1806" s="8" t="e">
        <f t="shared" si="82"/>
        <v>#REF!</v>
      </c>
      <c r="W1806" t="str">
        <f t="shared" si="83"/>
        <v>STRIKE</v>
      </c>
    </row>
    <row r="1807" spans="12:23" x14ac:dyDescent="0.25">
      <c r="L1807" t="s">
        <v>6707</v>
      </c>
      <c r="M1807" s="10">
        <v>14041.44</v>
      </c>
      <c r="N1807" s="13">
        <v>4.3185103397123695E-5</v>
      </c>
      <c r="O1807" s="13">
        <f>IF(M1807="","",IF(M1807&gt;0,SUM($N$20:N1807)))</f>
        <v>0.99640585012094418</v>
      </c>
      <c r="P1807" s="8" t="e">
        <f>IF(M1807="","",IF(M1807&gt;0,IF(O1807&gt;#REF!,"STRIKE",IF(O1807&lt;#REF!,"GOOD"))))</f>
        <v>#REF!</v>
      </c>
      <c r="S1807" s="8">
        <f t="shared" si="81"/>
        <v>123</v>
      </c>
      <c r="T1807" t="s">
        <v>8125</v>
      </c>
      <c r="U1807" s="10">
        <v>542465.97</v>
      </c>
      <c r="V1807" s="8" t="e">
        <f t="shared" si="82"/>
        <v>#REF!</v>
      </c>
      <c r="W1807" t="str">
        <f t="shared" si="83"/>
        <v>STRIKE</v>
      </c>
    </row>
    <row r="1808" spans="12:23" x14ac:dyDescent="0.25">
      <c r="L1808" t="s">
        <v>7845</v>
      </c>
      <c r="M1808" s="10">
        <v>14019.2</v>
      </c>
      <c r="N1808" s="13">
        <v>4.3116703240191644E-5</v>
      </c>
      <c r="O1808" s="13">
        <f>IF(M1808="","",IF(M1808&gt;0,SUM($N$20:N1808)))</f>
        <v>0.99644896682418438</v>
      </c>
      <c r="P1808" s="8" t="e">
        <f>IF(M1808="","",IF(M1808&gt;0,IF(O1808&gt;#REF!,"STRIKE",IF(O1808&lt;#REF!,"GOOD"))))</f>
        <v>#REF!</v>
      </c>
      <c r="S1808" s="8">
        <f t="shared" si="81"/>
        <v>122</v>
      </c>
      <c r="T1808" t="s">
        <v>7280</v>
      </c>
      <c r="U1808" s="10">
        <v>542714.69999999995</v>
      </c>
      <c r="V1808" s="8" t="e">
        <f t="shared" si="82"/>
        <v>#REF!</v>
      </c>
      <c r="W1808" t="str">
        <f t="shared" si="83"/>
        <v>STRIKE</v>
      </c>
    </row>
    <row r="1809" spans="12:23" x14ac:dyDescent="0.25">
      <c r="L1809" t="s">
        <v>8394</v>
      </c>
      <c r="M1809" s="10">
        <v>14003.42</v>
      </c>
      <c r="N1809" s="13">
        <v>4.3068171114454781E-5</v>
      </c>
      <c r="O1809" s="13">
        <f>IF(M1809="","",IF(M1809&gt;0,SUM($N$20:N1809)))</f>
        <v>0.99649203499529881</v>
      </c>
      <c r="P1809" s="8" t="e">
        <f>IF(M1809="","",IF(M1809&gt;0,IF(O1809&gt;#REF!,"STRIKE",IF(O1809&lt;#REF!,"GOOD"))))</f>
        <v>#REF!</v>
      </c>
      <c r="S1809" s="8">
        <f t="shared" si="81"/>
        <v>121</v>
      </c>
      <c r="T1809" t="s">
        <v>10459</v>
      </c>
      <c r="U1809" s="10">
        <v>546669.12</v>
      </c>
      <c r="V1809" s="8" t="e">
        <f t="shared" si="82"/>
        <v>#REF!</v>
      </c>
      <c r="W1809" t="str">
        <f t="shared" si="83"/>
        <v>STRIKE</v>
      </c>
    </row>
    <row r="1810" spans="12:23" x14ac:dyDescent="0.25">
      <c r="L1810" t="s">
        <v>10267</v>
      </c>
      <c r="M1810" s="10">
        <v>13987.58</v>
      </c>
      <c r="N1810" s="13">
        <v>4.3019454455920435E-5</v>
      </c>
      <c r="O1810" s="13">
        <f>IF(M1810="","",IF(M1810&gt;0,SUM($N$20:N1810)))</f>
        <v>0.99653505444975476</v>
      </c>
      <c r="P1810" s="8" t="e">
        <f>IF(M1810="","",IF(M1810&gt;0,IF(O1810&gt;#REF!,"STRIKE",IF(O1810&lt;#REF!,"GOOD"))))</f>
        <v>#REF!</v>
      </c>
      <c r="S1810" s="8">
        <f t="shared" si="81"/>
        <v>120</v>
      </c>
      <c r="T1810" t="s">
        <v>7007</v>
      </c>
      <c r="U1810" s="10">
        <v>546796.62</v>
      </c>
      <c r="V1810" s="8" t="e">
        <f t="shared" si="82"/>
        <v>#REF!</v>
      </c>
      <c r="W1810" t="str">
        <f t="shared" si="83"/>
        <v>STRIKE</v>
      </c>
    </row>
    <row r="1811" spans="12:23" x14ac:dyDescent="0.25">
      <c r="L1811" t="s">
        <v>7656</v>
      </c>
      <c r="M1811" s="10">
        <v>13808.88</v>
      </c>
      <c r="N1811" s="13">
        <v>4.2469854274096777E-5</v>
      </c>
      <c r="O1811" s="13">
        <f>IF(M1811="","",IF(M1811&gt;0,SUM($N$20:N1811)))</f>
        <v>0.99657752430402891</v>
      </c>
      <c r="P1811" s="8" t="e">
        <f>IF(M1811="","",IF(M1811&gt;0,IF(O1811&gt;#REF!,"STRIKE",IF(O1811&lt;#REF!,"GOOD"))))</f>
        <v>#REF!</v>
      </c>
      <c r="S1811" s="8">
        <f t="shared" si="81"/>
        <v>119</v>
      </c>
      <c r="T1811" t="s">
        <v>7672</v>
      </c>
      <c r="U1811" s="10">
        <v>551143.02</v>
      </c>
      <c r="V1811" s="8" t="e">
        <f t="shared" si="82"/>
        <v>#REF!</v>
      </c>
      <c r="W1811" t="str">
        <f t="shared" si="83"/>
        <v>STRIKE</v>
      </c>
    </row>
    <row r="1812" spans="12:23" x14ac:dyDescent="0.25">
      <c r="L1812" t="s">
        <v>8386</v>
      </c>
      <c r="M1812" s="10">
        <v>13806.18</v>
      </c>
      <c r="N1812" s="13">
        <v>4.2461550298210245E-5</v>
      </c>
      <c r="O1812" s="13">
        <f>IF(M1812="","",IF(M1812&gt;0,SUM($N$20:N1812)))</f>
        <v>0.9966199858543271</v>
      </c>
      <c r="P1812" s="8" t="e">
        <f>IF(M1812="","",IF(M1812&gt;0,IF(O1812&gt;#REF!,"STRIKE",IF(O1812&lt;#REF!,"GOOD"))))</f>
        <v>#REF!</v>
      </c>
      <c r="S1812" s="8">
        <f t="shared" ref="S1812:S1875" si="84">IFERROR(_xlfn.RANK.AVG(U1812,$U$20:$U$1048576),"")</f>
        <v>118</v>
      </c>
      <c r="T1812" t="s">
        <v>9788</v>
      </c>
      <c r="U1812" s="10">
        <v>557194.97</v>
      </c>
      <c r="V1812" s="8" t="e">
        <f t="shared" ref="V1812:V1875" si="85">IF(S1812="","",IF(S1812&lt;&gt;"",IF(S1812&gt;$T$16,"STRIKE",IF(S1812&lt;$T$16,"GOOD"))))</f>
        <v>#REF!</v>
      </c>
      <c r="W1812" t="str">
        <f t="shared" ref="W1812:W1875" si="86">IF(S1812="","",IF(S1812&lt;&gt;"",IF(U1812&lt;$U$16,"STRIKE",IF(U1812&gt;=$U$16,"GOOD"))))</f>
        <v>STRIKE</v>
      </c>
    </row>
    <row r="1813" spans="12:23" x14ac:dyDescent="0.25">
      <c r="L1813" t="s">
        <v>10354</v>
      </c>
      <c r="M1813" s="10">
        <v>13760.05</v>
      </c>
      <c r="N1813" s="13">
        <v>4.231967533241547E-5</v>
      </c>
      <c r="O1813" s="13">
        <f>IF(M1813="","",IF(M1813&gt;0,SUM($N$20:N1813)))</f>
        <v>0.99666230552965951</v>
      </c>
      <c r="P1813" s="8" t="e">
        <f>IF(M1813="","",IF(M1813&gt;0,IF(O1813&gt;#REF!,"STRIKE",IF(O1813&lt;#REF!,"GOOD"))))</f>
        <v>#REF!</v>
      </c>
      <c r="S1813" s="8">
        <f t="shared" si="84"/>
        <v>117</v>
      </c>
      <c r="T1813" t="s">
        <v>7725</v>
      </c>
      <c r="U1813" s="10">
        <v>566736.69999999995</v>
      </c>
      <c r="V1813" s="8" t="e">
        <f t="shared" si="85"/>
        <v>#REF!</v>
      </c>
      <c r="W1813" t="str">
        <f t="shared" si="86"/>
        <v>STRIKE</v>
      </c>
    </row>
    <row r="1814" spans="12:23" x14ac:dyDescent="0.25">
      <c r="L1814" t="s">
        <v>10172</v>
      </c>
      <c r="M1814" s="10">
        <v>13744.62</v>
      </c>
      <c r="N1814" s="13">
        <v>4.2272219647997237E-5</v>
      </c>
      <c r="O1814" s="13">
        <f>IF(M1814="","",IF(M1814&gt;0,SUM($N$20:N1814)))</f>
        <v>0.99670457774930754</v>
      </c>
      <c r="P1814" s="8" t="e">
        <f>IF(M1814="","",IF(M1814&gt;0,IF(O1814&gt;#REF!,"STRIKE",IF(O1814&lt;#REF!,"GOOD"))))</f>
        <v>#REF!</v>
      </c>
      <c r="S1814" s="8">
        <f t="shared" si="84"/>
        <v>116</v>
      </c>
      <c r="T1814" t="s">
        <v>6731</v>
      </c>
      <c r="U1814" s="10">
        <v>577600.78</v>
      </c>
      <c r="V1814" s="8" t="e">
        <f t="shared" si="85"/>
        <v>#REF!</v>
      </c>
      <c r="W1814" t="str">
        <f t="shared" si="86"/>
        <v>STRIKE</v>
      </c>
    </row>
    <row r="1815" spans="12:23" x14ac:dyDescent="0.25">
      <c r="L1815" t="s">
        <v>10210</v>
      </c>
      <c r="M1815" s="10">
        <v>13710.4</v>
      </c>
      <c r="N1815" s="13">
        <v>4.2166974442501958E-5</v>
      </c>
      <c r="O1815" s="13">
        <f>IF(M1815="","",IF(M1815&gt;0,SUM($N$20:N1815)))</f>
        <v>0.99674674472375002</v>
      </c>
      <c r="P1815" s="8" t="e">
        <f>IF(M1815="","",IF(M1815&gt;0,IF(O1815&gt;#REF!,"STRIKE",IF(O1815&lt;#REF!,"GOOD"))))</f>
        <v>#REF!</v>
      </c>
      <c r="S1815" s="8">
        <f t="shared" si="84"/>
        <v>115</v>
      </c>
      <c r="T1815" t="s">
        <v>8997</v>
      </c>
      <c r="U1815" s="10">
        <v>580342.80000000005</v>
      </c>
      <c r="V1815" s="8" t="e">
        <f t="shared" si="85"/>
        <v>#REF!</v>
      </c>
      <c r="W1815" t="str">
        <f t="shared" si="86"/>
        <v>STRIKE</v>
      </c>
    </row>
    <row r="1816" spans="12:23" x14ac:dyDescent="0.25">
      <c r="L1816" t="s">
        <v>8636</v>
      </c>
      <c r="M1816" s="10">
        <v>13692.44</v>
      </c>
      <c r="N1816" s="13">
        <v>4.211173762512338E-5</v>
      </c>
      <c r="O1816" s="13">
        <f>IF(M1816="","",IF(M1816&gt;0,SUM($N$20:N1816)))</f>
        <v>0.99678885646137516</v>
      </c>
      <c r="P1816" s="8" t="e">
        <f>IF(M1816="","",IF(M1816&gt;0,IF(O1816&gt;#REF!,"STRIKE",IF(O1816&lt;#REF!,"GOOD"))))</f>
        <v>#REF!</v>
      </c>
      <c r="S1816" s="8">
        <f t="shared" si="84"/>
        <v>114</v>
      </c>
      <c r="T1816" t="s">
        <v>8462</v>
      </c>
      <c r="U1816" s="10">
        <v>584587.32999999996</v>
      </c>
      <c r="V1816" s="8" t="e">
        <f t="shared" si="85"/>
        <v>#REF!</v>
      </c>
      <c r="W1816" t="str">
        <f t="shared" si="86"/>
        <v>STRIKE</v>
      </c>
    </row>
    <row r="1817" spans="12:23" x14ac:dyDescent="0.25">
      <c r="L1817" t="s">
        <v>10396</v>
      </c>
      <c r="M1817" s="10">
        <v>13668</v>
      </c>
      <c r="N1817" s="13">
        <v>4.2036571265617109E-5</v>
      </c>
      <c r="O1817" s="13">
        <f>IF(M1817="","",IF(M1817&gt;0,SUM($N$20:N1817)))</f>
        <v>0.99683089303264083</v>
      </c>
      <c r="P1817" s="8" t="e">
        <f>IF(M1817="","",IF(M1817&gt;0,IF(O1817&gt;#REF!,"STRIKE",IF(O1817&lt;#REF!,"GOOD"))))</f>
        <v>#REF!</v>
      </c>
      <c r="S1817" s="8">
        <f t="shared" si="84"/>
        <v>113</v>
      </c>
      <c r="T1817" t="s">
        <v>8255</v>
      </c>
      <c r="U1817" s="10">
        <v>586656.18000000005</v>
      </c>
      <c r="V1817" s="8" t="e">
        <f t="shared" si="85"/>
        <v>#REF!</v>
      </c>
      <c r="W1817" t="str">
        <f t="shared" si="86"/>
        <v>STRIKE</v>
      </c>
    </row>
    <row r="1818" spans="12:23" x14ac:dyDescent="0.25">
      <c r="L1818" t="s">
        <v>9472</v>
      </c>
      <c r="M1818" s="10">
        <v>13665.6</v>
      </c>
      <c r="N1818" s="13">
        <v>4.2029189953717964E-5</v>
      </c>
      <c r="O1818" s="13">
        <f>IF(M1818="","",IF(M1818&gt;0,SUM($N$20:N1818)))</f>
        <v>0.99687292222259449</v>
      </c>
      <c r="P1818" s="8" t="e">
        <f>IF(M1818="","",IF(M1818&gt;0,IF(O1818&gt;#REF!,"STRIKE",IF(O1818&lt;#REF!,"GOOD"))))</f>
        <v>#REF!</v>
      </c>
      <c r="S1818" s="8">
        <f t="shared" si="84"/>
        <v>112</v>
      </c>
      <c r="T1818" t="s">
        <v>8045</v>
      </c>
      <c r="U1818" s="10">
        <v>591786.5</v>
      </c>
      <c r="V1818" s="8" t="e">
        <f t="shared" si="85"/>
        <v>#REF!</v>
      </c>
      <c r="W1818" t="str">
        <f t="shared" si="86"/>
        <v>STRIKE</v>
      </c>
    </row>
    <row r="1819" spans="12:23" x14ac:dyDescent="0.25">
      <c r="L1819" t="s">
        <v>10311</v>
      </c>
      <c r="M1819" s="10">
        <v>13624.26</v>
      </c>
      <c r="N1819" s="13">
        <v>4.1902046856255231E-5</v>
      </c>
      <c r="O1819" s="13">
        <f>IF(M1819="","",IF(M1819&gt;0,SUM($N$20:N1819)))</f>
        <v>0.99691482426945077</v>
      </c>
      <c r="P1819" s="8" t="e">
        <f>IF(M1819="","",IF(M1819&gt;0,IF(O1819&gt;#REF!,"STRIKE",IF(O1819&lt;#REF!,"GOOD"))))</f>
        <v>#REF!</v>
      </c>
      <c r="S1819" s="8">
        <f t="shared" si="84"/>
        <v>111</v>
      </c>
      <c r="T1819" t="s">
        <v>9833</v>
      </c>
      <c r="U1819" s="10">
        <v>601695.36</v>
      </c>
      <c r="V1819" s="8" t="e">
        <f t="shared" si="85"/>
        <v>#REF!</v>
      </c>
      <c r="W1819" t="str">
        <f t="shared" si="86"/>
        <v>STRIKE</v>
      </c>
    </row>
    <row r="1820" spans="12:23" x14ac:dyDescent="0.25">
      <c r="L1820" t="s">
        <v>7176</v>
      </c>
      <c r="M1820" s="10">
        <v>13559.04</v>
      </c>
      <c r="N1820" s="13">
        <v>4.1701459705396036E-5</v>
      </c>
      <c r="O1820" s="13">
        <f>IF(M1820="","",IF(M1820&gt;0,SUM($N$20:N1820)))</f>
        <v>0.99695652572915616</v>
      </c>
      <c r="P1820" s="8" t="e">
        <f>IF(M1820="","",IF(M1820&gt;0,IF(O1820&gt;#REF!,"STRIKE",IF(O1820&lt;#REF!,"GOOD"))))</f>
        <v>#REF!</v>
      </c>
      <c r="S1820" s="8">
        <f t="shared" si="84"/>
        <v>110</v>
      </c>
      <c r="T1820" t="s">
        <v>6772</v>
      </c>
      <c r="U1820" s="10">
        <v>604419.30000000005</v>
      </c>
      <c r="V1820" s="8" t="e">
        <f t="shared" si="85"/>
        <v>#REF!</v>
      </c>
      <c r="W1820" t="str">
        <f t="shared" si="86"/>
        <v>STRIKE</v>
      </c>
    </row>
    <row r="1821" spans="12:23" x14ac:dyDescent="0.25">
      <c r="L1821" t="s">
        <v>7188</v>
      </c>
      <c r="M1821" s="10">
        <v>13535.25</v>
      </c>
      <c r="N1821" s="13">
        <v>4.1628292451195783E-5</v>
      </c>
      <c r="O1821" s="13">
        <f>IF(M1821="","",IF(M1821&gt;0,SUM($N$20:N1821)))</f>
        <v>0.99699815402160741</v>
      </c>
      <c r="P1821" s="8" t="e">
        <f>IF(M1821="","",IF(M1821&gt;0,IF(O1821&gt;#REF!,"STRIKE",IF(O1821&lt;#REF!,"GOOD"))))</f>
        <v>#REF!</v>
      </c>
      <c r="S1821" s="8">
        <f t="shared" si="84"/>
        <v>109</v>
      </c>
      <c r="T1821" t="s">
        <v>9048</v>
      </c>
      <c r="U1821" s="10">
        <v>615807.80000000005</v>
      </c>
      <c r="V1821" s="8" t="e">
        <f t="shared" si="85"/>
        <v>#REF!</v>
      </c>
      <c r="W1821" t="str">
        <f t="shared" si="86"/>
        <v>STRIKE</v>
      </c>
    </row>
    <row r="1822" spans="12:23" x14ac:dyDescent="0.25">
      <c r="L1822" t="s">
        <v>9212</v>
      </c>
      <c r="M1822" s="10">
        <v>13499.95</v>
      </c>
      <c r="N1822" s="13">
        <v>4.1519725655345898E-5</v>
      </c>
      <c r="O1822" s="13">
        <f>IF(M1822="","",IF(M1822&gt;0,SUM($N$20:N1822)))</f>
        <v>0.99703967374726277</v>
      </c>
      <c r="P1822" s="8" t="e">
        <f>IF(M1822="","",IF(M1822&gt;0,IF(O1822&gt;#REF!,"STRIKE",IF(O1822&lt;#REF!,"GOOD"))))</f>
        <v>#REF!</v>
      </c>
      <c r="S1822" s="8">
        <f t="shared" si="84"/>
        <v>108</v>
      </c>
      <c r="T1822" t="s">
        <v>6423</v>
      </c>
      <c r="U1822" s="10">
        <v>620136.6</v>
      </c>
      <c r="V1822" s="8" t="e">
        <f t="shared" si="85"/>
        <v>#REF!</v>
      </c>
      <c r="W1822" t="str">
        <f t="shared" si="86"/>
        <v>STRIKE</v>
      </c>
    </row>
    <row r="1823" spans="12:23" x14ac:dyDescent="0.25">
      <c r="L1823" t="s">
        <v>9497</v>
      </c>
      <c r="M1823" s="10">
        <v>13496.94</v>
      </c>
      <c r="N1823" s="13">
        <v>4.1510468260005722E-5</v>
      </c>
      <c r="O1823" s="13">
        <f>IF(M1823="","",IF(M1823&gt;0,SUM($N$20:N1823)))</f>
        <v>0.99708118421552272</v>
      </c>
      <c r="P1823" s="8" t="e">
        <f>IF(M1823="","",IF(M1823&gt;0,IF(O1823&gt;#REF!,"STRIKE",IF(O1823&lt;#REF!,"GOOD"))))</f>
        <v>#REF!</v>
      </c>
      <c r="S1823" s="8">
        <f t="shared" si="84"/>
        <v>107</v>
      </c>
      <c r="T1823" t="s">
        <v>8041</v>
      </c>
      <c r="U1823" s="10">
        <v>620995.24</v>
      </c>
      <c r="V1823" s="8" t="e">
        <f t="shared" si="85"/>
        <v>#REF!</v>
      </c>
      <c r="W1823" t="str">
        <f t="shared" si="86"/>
        <v>STRIKE</v>
      </c>
    </row>
    <row r="1824" spans="12:23" x14ac:dyDescent="0.25">
      <c r="L1824" t="s">
        <v>10061</v>
      </c>
      <c r="M1824" s="10">
        <v>13408.56</v>
      </c>
      <c r="N1824" s="13">
        <v>4.1238651449319789E-5</v>
      </c>
      <c r="O1824" s="13">
        <f>IF(M1824="","",IF(M1824&gt;0,SUM($N$20:N1824)))</f>
        <v>0.99712242286697206</v>
      </c>
      <c r="P1824" s="8" t="e">
        <f>IF(M1824="","",IF(M1824&gt;0,IF(O1824&gt;#REF!,"STRIKE",IF(O1824&lt;#REF!,"GOOD"))))</f>
        <v>#REF!</v>
      </c>
      <c r="S1824" s="8">
        <f t="shared" si="84"/>
        <v>106</v>
      </c>
      <c r="T1824" t="s">
        <v>8271</v>
      </c>
      <c r="U1824" s="10">
        <v>626878.97</v>
      </c>
      <c r="V1824" s="8" t="e">
        <f t="shared" si="85"/>
        <v>#REF!</v>
      </c>
      <c r="W1824" t="str">
        <f t="shared" si="86"/>
        <v>STRIKE</v>
      </c>
    </row>
    <row r="1825" spans="12:23" x14ac:dyDescent="0.25">
      <c r="L1825" t="s">
        <v>9015</v>
      </c>
      <c r="M1825" s="10">
        <v>13380</v>
      </c>
      <c r="N1825" s="13">
        <v>4.1150813837719998E-5</v>
      </c>
      <c r="O1825" s="13">
        <f>IF(M1825="","",IF(M1825&gt;0,SUM($N$20:N1825)))</f>
        <v>0.99716357368080977</v>
      </c>
      <c r="P1825" s="8" t="e">
        <f>IF(M1825="","",IF(M1825&gt;0,IF(O1825&gt;#REF!,"STRIKE",IF(O1825&lt;#REF!,"GOOD"))))</f>
        <v>#REF!</v>
      </c>
      <c r="S1825" s="8">
        <f t="shared" si="84"/>
        <v>105</v>
      </c>
      <c r="T1825" t="s">
        <v>8358</v>
      </c>
      <c r="U1825" s="10">
        <v>628272.78</v>
      </c>
      <c r="V1825" s="8" t="e">
        <f t="shared" si="85"/>
        <v>#REF!</v>
      </c>
      <c r="W1825" t="str">
        <f t="shared" si="86"/>
        <v>STRIKE</v>
      </c>
    </row>
    <row r="1826" spans="12:23" x14ac:dyDescent="0.25">
      <c r="L1826" t="s">
        <v>9021</v>
      </c>
      <c r="M1826" s="10">
        <v>13315.2</v>
      </c>
      <c r="N1826" s="13">
        <v>4.0951518416443144E-5</v>
      </c>
      <c r="O1826" s="13">
        <f>IF(M1826="","",IF(M1826&gt;0,SUM($N$20:N1826)))</f>
        <v>0.9972045251992262</v>
      </c>
      <c r="P1826" s="8" t="e">
        <f>IF(M1826="","",IF(M1826&gt;0,IF(O1826&gt;#REF!,"STRIKE",IF(O1826&lt;#REF!,"GOOD"))))</f>
        <v>#REF!</v>
      </c>
      <c r="S1826" s="8">
        <f t="shared" si="84"/>
        <v>104</v>
      </c>
      <c r="T1826" t="s">
        <v>7272</v>
      </c>
      <c r="U1826" s="10">
        <v>629808.05000000005</v>
      </c>
      <c r="V1826" s="8" t="e">
        <f t="shared" si="85"/>
        <v>#REF!</v>
      </c>
      <c r="W1826" t="str">
        <f t="shared" si="86"/>
        <v>STRIKE</v>
      </c>
    </row>
    <row r="1827" spans="12:23" x14ac:dyDescent="0.25">
      <c r="L1827" t="s">
        <v>10004</v>
      </c>
      <c r="M1827" s="10">
        <v>13292.16</v>
      </c>
      <c r="N1827" s="13">
        <v>4.0880657822211377E-5</v>
      </c>
      <c r="O1827" s="13">
        <f>IF(M1827="","",IF(M1827&gt;0,SUM($N$20:N1827)))</f>
        <v>0.99724540585704846</v>
      </c>
      <c r="P1827" s="8" t="e">
        <f>IF(M1827="","",IF(M1827&gt;0,IF(O1827&gt;#REF!,"STRIKE",IF(O1827&lt;#REF!,"GOOD"))))</f>
        <v>#REF!</v>
      </c>
      <c r="S1827" s="8">
        <f t="shared" si="84"/>
        <v>103</v>
      </c>
      <c r="T1827" t="s">
        <v>9380</v>
      </c>
      <c r="U1827" s="10">
        <v>639652.80000000005</v>
      </c>
      <c r="V1827" s="8" t="e">
        <f t="shared" si="85"/>
        <v>#REF!</v>
      </c>
      <c r="W1827" t="str">
        <f t="shared" si="86"/>
        <v>STRIKE</v>
      </c>
    </row>
    <row r="1828" spans="12:23" x14ac:dyDescent="0.25">
      <c r="L1828" t="s">
        <v>10344</v>
      </c>
      <c r="M1828" s="10">
        <v>13254.94</v>
      </c>
      <c r="N1828" s="13">
        <v>4.0766185976842171E-5</v>
      </c>
      <c r="O1828" s="13">
        <f>IF(M1828="","",IF(M1828&gt;0,SUM($N$20:N1828)))</f>
        <v>0.99728617204302528</v>
      </c>
      <c r="P1828" s="8" t="e">
        <f>IF(M1828="","",IF(M1828&gt;0,IF(O1828&gt;#REF!,"STRIKE",IF(O1828&lt;#REF!,"GOOD"))))</f>
        <v>#REF!</v>
      </c>
      <c r="S1828" s="8">
        <f t="shared" si="84"/>
        <v>102</v>
      </c>
      <c r="T1828" t="s">
        <v>8209</v>
      </c>
      <c r="U1828" s="10">
        <v>641852.4</v>
      </c>
      <c r="V1828" s="8" t="e">
        <f t="shared" si="85"/>
        <v>#REF!</v>
      </c>
      <c r="W1828" t="str">
        <f t="shared" si="86"/>
        <v>STRIKE</v>
      </c>
    </row>
    <row r="1829" spans="12:23" x14ac:dyDescent="0.25">
      <c r="L1829" t="s">
        <v>9454</v>
      </c>
      <c r="M1829" s="10">
        <v>13132.03</v>
      </c>
      <c r="N1829" s="13">
        <v>4.0388170541207336E-5</v>
      </c>
      <c r="O1829" s="13">
        <f>IF(M1829="","",IF(M1829&gt;0,SUM($N$20:N1829)))</f>
        <v>0.99732656021356647</v>
      </c>
      <c r="P1829" s="8" t="e">
        <f>IF(M1829="","",IF(M1829&gt;0,IF(O1829&gt;#REF!,"STRIKE",IF(O1829&lt;#REF!,"GOOD"))))</f>
        <v>#REF!</v>
      </c>
      <c r="S1829" s="8">
        <f t="shared" si="84"/>
        <v>101</v>
      </c>
      <c r="T1829" t="s">
        <v>6603</v>
      </c>
      <c r="U1829" s="10">
        <v>653280.96</v>
      </c>
      <c r="V1829" s="8" t="e">
        <f t="shared" si="85"/>
        <v>#REF!</v>
      </c>
      <c r="W1829" t="str">
        <f t="shared" si="86"/>
        <v>STRIKE</v>
      </c>
    </row>
    <row r="1830" spans="12:23" x14ac:dyDescent="0.25">
      <c r="L1830" t="s">
        <v>9158</v>
      </c>
      <c r="M1830" s="10">
        <v>13120.8</v>
      </c>
      <c r="N1830" s="13">
        <v>4.0353632152612589E-5</v>
      </c>
      <c r="O1830" s="13">
        <f>IF(M1830="","",IF(M1830&gt;0,SUM($N$20:N1830)))</f>
        <v>0.99736691384571907</v>
      </c>
      <c r="P1830" s="8" t="e">
        <f>IF(M1830="","",IF(M1830&gt;0,IF(O1830&gt;#REF!,"STRIKE",IF(O1830&lt;#REF!,"GOOD"))))</f>
        <v>#REF!</v>
      </c>
      <c r="S1830" s="8">
        <f t="shared" si="84"/>
        <v>100</v>
      </c>
      <c r="T1830" t="s">
        <v>6518</v>
      </c>
      <c r="U1830" s="10">
        <v>654098.31999999995</v>
      </c>
      <c r="V1830" s="8" t="e">
        <f t="shared" si="85"/>
        <v>#REF!</v>
      </c>
      <c r="W1830" t="str">
        <f t="shared" si="86"/>
        <v>STRIKE</v>
      </c>
    </row>
    <row r="1831" spans="12:23" x14ac:dyDescent="0.25">
      <c r="L1831" t="s">
        <v>7196</v>
      </c>
      <c r="M1831" s="10">
        <v>13110.84</v>
      </c>
      <c r="N1831" s="13">
        <v>4.0322999708231153E-5</v>
      </c>
      <c r="O1831" s="13">
        <f>IF(M1831="","",IF(M1831&gt;0,SUM($N$20:N1831)))</f>
        <v>0.99740723684542731</v>
      </c>
      <c r="P1831" s="8" t="e">
        <f>IF(M1831="","",IF(M1831&gt;0,IF(O1831&gt;#REF!,"STRIKE",IF(O1831&lt;#REF!,"GOOD"))))</f>
        <v>#REF!</v>
      </c>
      <c r="S1831" s="8">
        <f t="shared" si="84"/>
        <v>99</v>
      </c>
      <c r="T1831" t="s">
        <v>9794</v>
      </c>
      <c r="U1831" s="10">
        <v>655205.91</v>
      </c>
      <c r="V1831" s="8" t="e">
        <f t="shared" si="85"/>
        <v>#REF!</v>
      </c>
      <c r="W1831" t="str">
        <f t="shared" si="86"/>
        <v>STRIKE</v>
      </c>
    </row>
    <row r="1832" spans="12:23" x14ac:dyDescent="0.25">
      <c r="L1832" t="s">
        <v>9900</v>
      </c>
      <c r="M1832" s="10">
        <v>12932.04</v>
      </c>
      <c r="N1832" s="13">
        <v>3.9773091971745033E-5</v>
      </c>
      <c r="O1832" s="13">
        <f>IF(M1832="","",IF(M1832&gt;0,SUM($N$20:N1832)))</f>
        <v>0.9974470099373991</v>
      </c>
      <c r="P1832" s="8" t="e">
        <f>IF(M1832="","",IF(M1832&gt;0,IF(O1832&gt;#REF!,"STRIKE",IF(O1832&lt;#REF!,"GOOD"))))</f>
        <v>#REF!</v>
      </c>
      <c r="S1832" s="8">
        <f t="shared" si="84"/>
        <v>98</v>
      </c>
      <c r="T1832" t="s">
        <v>8029</v>
      </c>
      <c r="U1832" s="10">
        <v>664477.98</v>
      </c>
      <c r="V1832" s="8" t="e">
        <f t="shared" si="85"/>
        <v>#REF!</v>
      </c>
      <c r="W1832" t="str">
        <f t="shared" si="86"/>
        <v>STRIKE</v>
      </c>
    </row>
    <row r="1833" spans="12:23" x14ac:dyDescent="0.25">
      <c r="L1833" t="s">
        <v>9170</v>
      </c>
      <c r="M1833" s="10">
        <v>12912.04</v>
      </c>
      <c r="N1833" s="13">
        <v>3.9711581039252173E-5</v>
      </c>
      <c r="O1833" s="13">
        <f>IF(M1833="","",IF(M1833&gt;0,SUM($N$20:N1833)))</f>
        <v>0.99748672151843831</v>
      </c>
      <c r="P1833" s="8" t="e">
        <f>IF(M1833="","",IF(M1833&gt;0,IF(O1833&gt;#REF!,"STRIKE",IF(O1833&lt;#REF!,"GOOD"))))</f>
        <v>#REF!</v>
      </c>
      <c r="S1833" s="8">
        <f t="shared" si="84"/>
        <v>97</v>
      </c>
      <c r="T1833" t="s">
        <v>7152</v>
      </c>
      <c r="U1833" s="10">
        <v>665077.53</v>
      </c>
      <c r="V1833" s="8" t="e">
        <f t="shared" si="85"/>
        <v>#REF!</v>
      </c>
      <c r="W1833" t="str">
        <f t="shared" si="86"/>
        <v>STRIKE</v>
      </c>
    </row>
    <row r="1834" spans="12:23" x14ac:dyDescent="0.25">
      <c r="L1834" t="s">
        <v>9693</v>
      </c>
      <c r="M1834" s="10">
        <v>12831.74</v>
      </c>
      <c r="N1834" s="13">
        <v>3.9464614645293362E-5</v>
      </c>
      <c r="O1834" s="13">
        <f>IF(M1834="","",IF(M1834&gt;0,SUM($N$20:N1834)))</f>
        <v>0.99752618613308364</v>
      </c>
      <c r="P1834" s="8" t="e">
        <f>IF(M1834="","",IF(M1834&gt;0,IF(O1834&gt;#REF!,"STRIKE",IF(O1834&lt;#REF!,"GOOD"))))</f>
        <v>#REF!</v>
      </c>
      <c r="S1834" s="8">
        <f t="shared" si="84"/>
        <v>96</v>
      </c>
      <c r="T1834" t="s">
        <v>9808</v>
      </c>
      <c r="U1834" s="10">
        <v>666265.19999999995</v>
      </c>
      <c r="V1834" s="8" t="e">
        <f t="shared" si="85"/>
        <v>#REF!</v>
      </c>
      <c r="W1834" t="str">
        <f t="shared" si="86"/>
        <v>STRIKE</v>
      </c>
    </row>
    <row r="1835" spans="12:23" x14ac:dyDescent="0.25">
      <c r="L1835" t="s">
        <v>10213</v>
      </c>
      <c r="M1835" s="10">
        <v>12633.59</v>
      </c>
      <c r="N1835" s="13">
        <v>3.88551950816204E-5</v>
      </c>
      <c r="O1835" s="13">
        <f>IF(M1835="","",IF(M1835&gt;0,SUM($N$20:N1835)))</f>
        <v>0.99756504132816526</v>
      </c>
      <c r="P1835" s="8" t="e">
        <f>IF(M1835="","",IF(M1835&gt;0,IF(O1835&gt;#REF!,"STRIKE",IF(O1835&lt;#REF!,"GOOD"))))</f>
        <v>#REF!</v>
      </c>
      <c r="S1835" s="8">
        <f t="shared" si="84"/>
        <v>95</v>
      </c>
      <c r="T1835" t="s">
        <v>9829</v>
      </c>
      <c r="U1835" s="10">
        <v>671444.74</v>
      </c>
      <c r="V1835" s="8" t="e">
        <f t="shared" si="85"/>
        <v>#REF!</v>
      </c>
      <c r="W1835" t="str">
        <f t="shared" si="86"/>
        <v>STRIKE</v>
      </c>
    </row>
    <row r="1836" spans="12:23" x14ac:dyDescent="0.25">
      <c r="L1836" t="s">
        <v>10091</v>
      </c>
      <c r="M1836" s="10">
        <v>12547.08</v>
      </c>
      <c r="N1836" s="13">
        <v>3.8589129543122553E-5</v>
      </c>
      <c r="O1836" s="13">
        <f>IF(M1836="","",IF(M1836&gt;0,SUM($N$20:N1836)))</f>
        <v>0.99760363045770839</v>
      </c>
      <c r="P1836" s="8" t="e">
        <f>IF(M1836="","",IF(M1836&gt;0,IF(O1836&gt;#REF!,"STRIKE",IF(O1836&lt;#REF!,"GOOD"))))</f>
        <v>#REF!</v>
      </c>
      <c r="S1836" s="8">
        <f t="shared" si="84"/>
        <v>94</v>
      </c>
      <c r="T1836" t="s">
        <v>7017</v>
      </c>
      <c r="U1836" s="10">
        <v>673926.56</v>
      </c>
      <c r="V1836" s="8" t="e">
        <f t="shared" si="85"/>
        <v>#REF!</v>
      </c>
      <c r="W1836" t="str">
        <f t="shared" si="86"/>
        <v>STRIKE</v>
      </c>
    </row>
    <row r="1837" spans="12:23" x14ac:dyDescent="0.25">
      <c r="L1837" t="s">
        <v>9759</v>
      </c>
      <c r="M1837" s="10">
        <v>12523.44</v>
      </c>
      <c r="N1837" s="13">
        <v>3.8516423620916003E-5</v>
      </c>
      <c r="O1837" s="13">
        <f>IF(M1837="","",IF(M1837&gt;0,SUM($N$20:N1837)))</f>
        <v>0.99764214688132935</v>
      </c>
      <c r="P1837" s="8" t="e">
        <f>IF(M1837="","",IF(M1837&gt;0,IF(O1837&gt;#REF!,"STRIKE",IF(O1837&lt;#REF!,"GOOD"))))</f>
        <v>#REF!</v>
      </c>
      <c r="S1837" s="8">
        <f t="shared" si="84"/>
        <v>93</v>
      </c>
      <c r="T1837" t="s">
        <v>8336</v>
      </c>
      <c r="U1837" s="10">
        <v>682193.12</v>
      </c>
      <c r="V1837" s="8" t="e">
        <f t="shared" si="85"/>
        <v>#REF!</v>
      </c>
      <c r="W1837" t="str">
        <f t="shared" si="86"/>
        <v>STRIKE</v>
      </c>
    </row>
    <row r="1838" spans="12:23" x14ac:dyDescent="0.25">
      <c r="L1838" t="s">
        <v>9962</v>
      </c>
      <c r="M1838" s="10">
        <v>12505.74</v>
      </c>
      <c r="N1838" s="13">
        <v>3.8461986445659826E-5</v>
      </c>
      <c r="O1838" s="13">
        <f>IF(M1838="","",IF(M1838&gt;0,SUM($N$20:N1838)))</f>
        <v>0.99768060886777499</v>
      </c>
      <c r="P1838" s="8" t="e">
        <f>IF(M1838="","",IF(M1838&gt;0,IF(O1838&gt;#REF!,"STRIKE",IF(O1838&lt;#REF!,"GOOD"))))</f>
        <v>#REF!</v>
      </c>
      <c r="S1838" s="8">
        <f t="shared" si="84"/>
        <v>92</v>
      </c>
      <c r="T1838" t="s">
        <v>7366</v>
      </c>
      <c r="U1838" s="10">
        <v>691160.36</v>
      </c>
      <c r="V1838" s="8" t="e">
        <f t="shared" si="85"/>
        <v>#REF!</v>
      </c>
      <c r="W1838" t="str">
        <f t="shared" si="86"/>
        <v>STRIKE</v>
      </c>
    </row>
    <row r="1839" spans="12:23" x14ac:dyDescent="0.25">
      <c r="L1839" t="s">
        <v>7146</v>
      </c>
      <c r="M1839" s="10">
        <v>12480.1</v>
      </c>
      <c r="N1839" s="13">
        <v>3.8383129430203983E-5</v>
      </c>
      <c r="O1839" s="13">
        <f>IF(M1839="","",IF(M1839&gt;0,SUM($N$20:N1839)))</f>
        <v>0.99771899199720515</v>
      </c>
      <c r="P1839" s="8" t="e">
        <f>IF(M1839="","",IF(M1839&gt;0,IF(O1839&gt;#REF!,"STRIKE",IF(O1839&lt;#REF!,"GOOD"))))</f>
        <v>#REF!</v>
      </c>
      <c r="S1839" s="8">
        <f t="shared" si="84"/>
        <v>91</v>
      </c>
      <c r="T1839" t="s">
        <v>8083</v>
      </c>
      <c r="U1839" s="10">
        <v>693821.78</v>
      </c>
      <c r="V1839" s="8" t="e">
        <f t="shared" si="85"/>
        <v>#REF!</v>
      </c>
      <c r="W1839" t="str">
        <f t="shared" si="86"/>
        <v>STRIKE</v>
      </c>
    </row>
    <row r="1840" spans="12:23" x14ac:dyDescent="0.25">
      <c r="L1840" t="s">
        <v>7979</v>
      </c>
      <c r="M1840" s="10">
        <v>12442.08</v>
      </c>
      <c r="N1840" s="13">
        <v>3.8266197147535069E-5</v>
      </c>
      <c r="O1840" s="13">
        <f>IF(M1840="","",IF(M1840&gt;0,SUM($N$20:N1840)))</f>
        <v>0.99775725819435268</v>
      </c>
      <c r="P1840" s="8" t="e">
        <f>IF(M1840="","",IF(M1840&gt;0,IF(O1840&gt;#REF!,"STRIKE",IF(O1840&lt;#REF!,"GOOD"))))</f>
        <v>#REF!</v>
      </c>
      <c r="S1840" s="8">
        <f t="shared" si="84"/>
        <v>90</v>
      </c>
      <c r="T1840" t="s">
        <v>7693</v>
      </c>
      <c r="U1840" s="10">
        <v>709219.36</v>
      </c>
      <c r="V1840" s="8" t="e">
        <f t="shared" si="85"/>
        <v>#REF!</v>
      </c>
      <c r="W1840" t="str">
        <f t="shared" si="86"/>
        <v>STRIKE</v>
      </c>
    </row>
    <row r="1841" spans="12:23" x14ac:dyDescent="0.25">
      <c r="L1841" t="s">
        <v>9451</v>
      </c>
      <c r="M1841" s="10">
        <v>12421.23</v>
      </c>
      <c r="N1841" s="13">
        <v>3.8202072000411266E-5</v>
      </c>
      <c r="O1841" s="13">
        <f>IF(M1841="","",IF(M1841&gt;0,SUM($N$20:N1841)))</f>
        <v>0.99779546026635313</v>
      </c>
      <c r="P1841" s="8" t="e">
        <f>IF(M1841="","",IF(M1841&gt;0,IF(O1841&gt;#REF!,"STRIKE",IF(O1841&lt;#REF!,"GOOD"))))</f>
        <v>#REF!</v>
      </c>
      <c r="S1841" s="8">
        <f t="shared" si="84"/>
        <v>89</v>
      </c>
      <c r="T1841" t="s">
        <v>8213</v>
      </c>
      <c r="U1841" s="10">
        <v>713109</v>
      </c>
      <c r="V1841" s="8" t="e">
        <f t="shared" si="85"/>
        <v>#REF!</v>
      </c>
      <c r="W1841" t="str">
        <f t="shared" si="86"/>
        <v>STRIKE</v>
      </c>
    </row>
    <row r="1842" spans="12:23" x14ac:dyDescent="0.25">
      <c r="L1842" t="s">
        <v>9124</v>
      </c>
      <c r="M1842" s="10">
        <v>12325.2</v>
      </c>
      <c r="N1842" s="13">
        <v>3.7906727258046827E-5</v>
      </c>
      <c r="O1842" s="13">
        <f>IF(M1842="","",IF(M1842&gt;0,SUM($N$20:N1842)))</f>
        <v>0.99783336699361114</v>
      </c>
      <c r="P1842" s="8" t="e">
        <f>IF(M1842="","",IF(M1842&gt;0,IF(O1842&gt;#REF!,"STRIKE",IF(O1842&lt;#REF!,"GOOD"))))</f>
        <v>#REF!</v>
      </c>
      <c r="S1842" s="8">
        <f t="shared" si="84"/>
        <v>88</v>
      </c>
      <c r="T1842" t="s">
        <v>8489</v>
      </c>
      <c r="U1842" s="10">
        <v>713624.85</v>
      </c>
      <c r="V1842" s="8" t="e">
        <f t="shared" si="85"/>
        <v>#REF!</v>
      </c>
      <c r="W1842" t="str">
        <f t="shared" si="86"/>
        <v>STRIKE</v>
      </c>
    </row>
    <row r="1843" spans="12:23" x14ac:dyDescent="0.25">
      <c r="L1843" t="s">
        <v>8061</v>
      </c>
      <c r="M1843" s="10">
        <v>12322.94</v>
      </c>
      <c r="N1843" s="13">
        <v>3.7899776522675131E-5</v>
      </c>
      <c r="O1843" s="13">
        <f>IF(M1843="","",IF(M1843&gt;0,SUM($N$20:N1843)))</f>
        <v>0.99787126677013382</v>
      </c>
      <c r="P1843" s="8" t="e">
        <f>IF(M1843="","",IF(M1843&gt;0,IF(O1843&gt;#REF!,"STRIKE",IF(O1843&lt;#REF!,"GOOD"))))</f>
        <v>#REF!</v>
      </c>
      <c r="S1843" s="8">
        <f t="shared" si="84"/>
        <v>87</v>
      </c>
      <c r="T1843" t="s">
        <v>7013</v>
      </c>
      <c r="U1843" s="10">
        <v>718465.35</v>
      </c>
      <c r="V1843" s="8" t="e">
        <f t="shared" si="85"/>
        <v>#REF!</v>
      </c>
      <c r="W1843" t="str">
        <f t="shared" si="86"/>
        <v>STRIKE</v>
      </c>
    </row>
    <row r="1844" spans="12:23" x14ac:dyDescent="0.25">
      <c r="L1844" t="s">
        <v>9121</v>
      </c>
      <c r="M1844" s="10">
        <v>12303.48</v>
      </c>
      <c r="N1844" s="13">
        <v>3.7839926385359579E-5</v>
      </c>
      <c r="O1844" s="13">
        <f>IF(M1844="","",IF(M1844&gt;0,SUM($N$20:N1844)))</f>
        <v>0.99790910669651922</v>
      </c>
      <c r="P1844" s="8" t="e">
        <f>IF(M1844="","",IF(M1844&gt;0,IF(O1844&gt;#REF!,"STRIKE",IF(O1844&lt;#REF!,"GOOD"))))</f>
        <v>#REF!</v>
      </c>
      <c r="S1844" s="8">
        <f t="shared" si="84"/>
        <v>86</v>
      </c>
      <c r="T1844" t="s">
        <v>8352</v>
      </c>
      <c r="U1844" s="10">
        <v>718806.04</v>
      </c>
      <c r="V1844" s="8" t="e">
        <f t="shared" si="85"/>
        <v>#REF!</v>
      </c>
      <c r="W1844" t="str">
        <f t="shared" si="86"/>
        <v>STRIKE</v>
      </c>
    </row>
    <row r="1845" spans="12:23" x14ac:dyDescent="0.25">
      <c r="L1845" t="s">
        <v>10668</v>
      </c>
      <c r="M1845" s="10">
        <v>12206.88</v>
      </c>
      <c r="N1845" s="13">
        <v>3.7542828581419088E-5</v>
      </c>
      <c r="O1845" s="13">
        <f>IF(M1845="","",IF(M1845&gt;0,SUM($N$20:N1845)))</f>
        <v>0.99794664952510059</v>
      </c>
      <c r="P1845" s="8" t="e">
        <f>IF(M1845="","",IF(M1845&gt;0,IF(O1845&gt;#REF!,"STRIKE",IF(O1845&lt;#REF!,"GOOD"))))</f>
        <v>#REF!</v>
      </c>
      <c r="S1845" s="8">
        <f t="shared" si="84"/>
        <v>85</v>
      </c>
      <c r="T1845" t="s">
        <v>9268</v>
      </c>
      <c r="U1845" s="10">
        <v>723543.98</v>
      </c>
      <c r="V1845" s="8" t="e">
        <f t="shared" si="85"/>
        <v>#REF!</v>
      </c>
      <c r="W1845" t="str">
        <f t="shared" si="86"/>
        <v>STRIKE</v>
      </c>
    </row>
    <row r="1846" spans="12:23" x14ac:dyDescent="0.25">
      <c r="L1846" t="s">
        <v>8300</v>
      </c>
      <c r="M1846" s="10">
        <v>12081.01</v>
      </c>
      <c r="N1846" s="13">
        <v>3.7155709527775311E-5</v>
      </c>
      <c r="O1846" s="13">
        <f>IF(M1846="","",IF(M1846&gt;0,SUM($N$20:N1846)))</f>
        <v>0.99798380523462837</v>
      </c>
      <c r="P1846" s="8" t="e">
        <f>IF(M1846="","",IF(M1846&gt;0,IF(O1846&gt;#REF!,"STRIKE",IF(O1846&lt;#REF!,"GOOD"))))</f>
        <v>#REF!</v>
      </c>
      <c r="S1846" s="8">
        <f t="shared" si="84"/>
        <v>84</v>
      </c>
      <c r="T1846" t="s">
        <v>6768</v>
      </c>
      <c r="U1846" s="10">
        <v>726325.21</v>
      </c>
      <c r="V1846" s="8" t="e">
        <f t="shared" si="85"/>
        <v>#REF!</v>
      </c>
      <c r="W1846" t="str">
        <f t="shared" si="86"/>
        <v>STRIKE</v>
      </c>
    </row>
    <row r="1847" spans="12:23" x14ac:dyDescent="0.25">
      <c r="L1847" t="s">
        <v>10082</v>
      </c>
      <c r="M1847" s="10">
        <v>12077.4</v>
      </c>
      <c r="N1847" s="13">
        <v>3.7144606804460346E-5</v>
      </c>
      <c r="O1847" s="13">
        <f>IF(M1847="","",IF(M1847&gt;0,SUM($N$20:N1847)))</f>
        <v>0.99802094984143286</v>
      </c>
      <c r="P1847" s="8" t="e">
        <f>IF(M1847="","",IF(M1847&gt;0,IF(O1847&gt;#REF!,"STRIKE",IF(O1847&lt;#REF!,"GOOD"))))</f>
        <v>#REF!</v>
      </c>
      <c r="S1847" s="8">
        <f t="shared" si="84"/>
        <v>83</v>
      </c>
      <c r="T1847" t="s">
        <v>8133</v>
      </c>
      <c r="U1847" s="10">
        <v>736682.96</v>
      </c>
      <c r="V1847" s="8" t="e">
        <f t="shared" si="85"/>
        <v>#REF!</v>
      </c>
      <c r="W1847" t="str">
        <f t="shared" si="86"/>
        <v>STRIKE</v>
      </c>
    </row>
    <row r="1848" spans="12:23" x14ac:dyDescent="0.25">
      <c r="L1848" t="s">
        <v>9308</v>
      </c>
      <c r="M1848" s="10">
        <v>12063.54</v>
      </c>
      <c r="N1848" s="13">
        <v>3.7101979728242805E-5</v>
      </c>
      <c r="O1848" s="13">
        <f>IF(M1848="","",IF(M1848&gt;0,SUM($N$20:N1848)))</f>
        <v>0.99805805182116114</v>
      </c>
      <c r="P1848" s="8" t="e">
        <f>IF(M1848="","",IF(M1848&gt;0,IF(O1848&gt;#REF!,"STRIKE",IF(O1848&lt;#REF!,"GOOD"))))</f>
        <v>#REF!</v>
      </c>
      <c r="S1848" s="8">
        <f t="shared" si="84"/>
        <v>82</v>
      </c>
      <c r="T1848" t="s">
        <v>8909</v>
      </c>
      <c r="U1848" s="10">
        <v>774542.43</v>
      </c>
      <c r="V1848" s="8" t="e">
        <f t="shared" si="85"/>
        <v>#REF!</v>
      </c>
      <c r="W1848" t="str">
        <f t="shared" si="86"/>
        <v>STRIKE</v>
      </c>
    </row>
    <row r="1849" spans="12:23" x14ac:dyDescent="0.25">
      <c r="L1849" t="s">
        <v>8684</v>
      </c>
      <c r="M1849" s="10">
        <v>11942.22</v>
      </c>
      <c r="N1849" s="13">
        <v>3.6728854411741138E-5</v>
      </c>
      <c r="O1849" s="13">
        <f>IF(M1849="","",IF(M1849&gt;0,SUM($N$20:N1849)))</f>
        <v>0.99809478067557289</v>
      </c>
      <c r="P1849" s="8" t="e">
        <f>IF(M1849="","",IF(M1849&gt;0,IF(O1849&gt;#REF!,"STRIKE",IF(O1849&lt;#REF!,"GOOD"))))</f>
        <v>#REF!</v>
      </c>
      <c r="S1849" s="8">
        <f t="shared" si="84"/>
        <v>81</v>
      </c>
      <c r="T1849" t="s">
        <v>7599</v>
      </c>
      <c r="U1849" s="10">
        <v>774580.08</v>
      </c>
      <c r="V1849" s="8" t="e">
        <f t="shared" si="85"/>
        <v>#REF!</v>
      </c>
      <c r="W1849" t="str">
        <f t="shared" si="86"/>
        <v>STRIKE</v>
      </c>
    </row>
    <row r="1850" spans="12:23" x14ac:dyDescent="0.25">
      <c r="L1850" t="s">
        <v>9130</v>
      </c>
      <c r="M1850" s="10">
        <v>11928.12</v>
      </c>
      <c r="N1850" s="13">
        <v>3.6685489204333684E-5</v>
      </c>
      <c r="O1850" s="13">
        <f>IF(M1850="","",IF(M1850&gt;0,SUM($N$20:N1850)))</f>
        <v>0.99813146616477721</v>
      </c>
      <c r="P1850" s="8" t="e">
        <f>IF(M1850="","",IF(M1850&gt;0,IF(O1850&gt;#REF!,"STRIKE",IF(O1850&lt;#REF!,"GOOD"))))</f>
        <v>#REF!</v>
      </c>
      <c r="S1850" s="8">
        <f t="shared" si="84"/>
        <v>80</v>
      </c>
      <c r="T1850" t="s">
        <v>8211</v>
      </c>
      <c r="U1850" s="10">
        <v>780770.2</v>
      </c>
      <c r="V1850" s="8" t="e">
        <f t="shared" si="85"/>
        <v>#REF!</v>
      </c>
      <c r="W1850" t="str">
        <f t="shared" si="86"/>
        <v>STRIKE</v>
      </c>
    </row>
    <row r="1851" spans="12:23" x14ac:dyDescent="0.25">
      <c r="L1851" t="s">
        <v>8403</v>
      </c>
      <c r="M1851" s="10">
        <v>11924.08</v>
      </c>
      <c r="N1851" s="13">
        <v>3.6673063995970123E-5</v>
      </c>
      <c r="O1851" s="13">
        <f>IF(M1851="","",IF(M1851&gt;0,SUM($N$20:N1851)))</f>
        <v>0.99816813922877323</v>
      </c>
      <c r="P1851" s="8" t="e">
        <f>IF(M1851="","",IF(M1851&gt;0,IF(O1851&gt;#REF!,"STRIKE",IF(O1851&lt;#REF!,"GOOD"))))</f>
        <v>#REF!</v>
      </c>
      <c r="S1851" s="8">
        <f t="shared" si="84"/>
        <v>79</v>
      </c>
      <c r="T1851" t="s">
        <v>9377</v>
      </c>
      <c r="U1851" s="10">
        <v>791282.72</v>
      </c>
      <c r="V1851" s="8" t="e">
        <f t="shared" si="85"/>
        <v>#REF!</v>
      </c>
      <c r="W1851" t="str">
        <f t="shared" si="86"/>
        <v>STRIKE</v>
      </c>
    </row>
    <row r="1852" spans="12:23" x14ac:dyDescent="0.25">
      <c r="L1852" t="s">
        <v>9971</v>
      </c>
      <c r="M1852" s="10">
        <v>11895.57</v>
      </c>
      <c r="N1852" s="13">
        <v>3.6585380161701553E-5</v>
      </c>
      <c r="O1852" s="13">
        <f>IF(M1852="","",IF(M1852&gt;0,SUM($N$20:N1852)))</f>
        <v>0.99820472460893495</v>
      </c>
      <c r="P1852" s="8" t="e">
        <f>IF(M1852="","",IF(M1852&gt;0,IF(O1852&gt;#REF!,"STRIKE",IF(O1852&lt;#REF!,"GOOD"))))</f>
        <v>#REF!</v>
      </c>
      <c r="S1852" s="8">
        <f t="shared" si="84"/>
        <v>78</v>
      </c>
      <c r="T1852" t="s">
        <v>8117</v>
      </c>
      <c r="U1852" s="10">
        <v>794413.53</v>
      </c>
      <c r="V1852" s="8" t="e">
        <f t="shared" si="85"/>
        <v>#REF!</v>
      </c>
      <c r="W1852" t="str">
        <f t="shared" si="86"/>
        <v>STRIKE</v>
      </c>
    </row>
    <row r="1853" spans="12:23" x14ac:dyDescent="0.25">
      <c r="L1853" t="s">
        <v>8469</v>
      </c>
      <c r="M1853" s="10">
        <v>11854.08</v>
      </c>
      <c r="N1853" s="13">
        <v>3.6457775732245129E-5</v>
      </c>
      <c r="O1853" s="13">
        <f>IF(M1853="","",IF(M1853&gt;0,SUM($N$20:N1853)))</f>
        <v>0.99824118238466719</v>
      </c>
      <c r="P1853" s="8" t="e">
        <f>IF(M1853="","",IF(M1853&gt;0,IF(O1853&gt;#REF!,"STRIKE",IF(O1853&lt;#REF!,"GOOD"))))</f>
        <v>#REF!</v>
      </c>
      <c r="S1853" s="8">
        <f t="shared" si="84"/>
        <v>77</v>
      </c>
      <c r="T1853" t="s">
        <v>8417</v>
      </c>
      <c r="U1853" s="10">
        <v>801204.97000000009</v>
      </c>
      <c r="V1853" s="8" t="e">
        <f t="shared" si="85"/>
        <v>#REF!</v>
      </c>
      <c r="W1853" t="str">
        <f t="shared" si="86"/>
        <v>STRIKE</v>
      </c>
    </row>
    <row r="1854" spans="12:23" x14ac:dyDescent="0.25">
      <c r="L1854" t="s">
        <v>9652</v>
      </c>
      <c r="M1854" s="10">
        <v>11848.68</v>
      </c>
      <c r="N1854" s="13">
        <v>3.6441167780472057E-5</v>
      </c>
      <c r="O1854" s="13">
        <f>IF(M1854="","",IF(M1854&gt;0,SUM($N$20:N1854)))</f>
        <v>0.99827762355244765</v>
      </c>
      <c r="P1854" s="8" t="e">
        <f>IF(M1854="","",IF(M1854&gt;0,IF(O1854&gt;#REF!,"STRIKE",IF(O1854&lt;#REF!,"GOOD"))))</f>
        <v>#REF!</v>
      </c>
      <c r="S1854" s="8">
        <f t="shared" si="84"/>
        <v>76</v>
      </c>
      <c r="T1854" t="s">
        <v>7695</v>
      </c>
      <c r="U1854" s="10">
        <v>814394.64</v>
      </c>
      <c r="V1854" s="8" t="e">
        <f t="shared" si="85"/>
        <v>#REF!</v>
      </c>
      <c r="W1854" t="str">
        <f t="shared" si="86"/>
        <v>STRIKE</v>
      </c>
    </row>
    <row r="1855" spans="12:23" x14ac:dyDescent="0.25">
      <c r="L1855" t="s">
        <v>9185</v>
      </c>
      <c r="M1855" s="10">
        <v>11800.08</v>
      </c>
      <c r="N1855" s="13">
        <v>3.629169621451442E-5</v>
      </c>
      <c r="O1855" s="13">
        <f>IF(M1855="","",IF(M1855&gt;0,SUM($N$20:N1855)))</f>
        <v>0.9983139152486622</v>
      </c>
      <c r="P1855" s="8" t="e">
        <f>IF(M1855="","",IF(M1855&gt;0,IF(O1855&gt;#REF!,"STRIKE",IF(O1855&lt;#REF!,"GOOD"))))</f>
        <v>#REF!</v>
      </c>
      <c r="S1855" s="8">
        <f t="shared" si="84"/>
        <v>75</v>
      </c>
      <c r="T1855" t="s">
        <v>8131</v>
      </c>
      <c r="U1855" s="10">
        <v>815895.98</v>
      </c>
      <c r="V1855" s="8" t="e">
        <f t="shared" si="85"/>
        <v>#REF!</v>
      </c>
      <c r="W1855" t="str">
        <f t="shared" si="86"/>
        <v>STRIKE</v>
      </c>
    </row>
    <row r="1856" spans="12:23" x14ac:dyDescent="0.25">
      <c r="L1856" t="s">
        <v>10076</v>
      </c>
      <c r="M1856" s="10">
        <v>11691.29</v>
      </c>
      <c r="N1856" s="13">
        <v>3.5957107497219542E-5</v>
      </c>
      <c r="O1856" s="13">
        <f>IF(M1856="","",IF(M1856&gt;0,SUM($N$20:N1856)))</f>
        <v>0.99834987235615946</v>
      </c>
      <c r="P1856" s="8" t="e">
        <f>IF(M1856="","",IF(M1856&gt;0,IF(O1856&gt;#REF!,"STRIKE",IF(O1856&lt;#REF!,"GOOD"))))</f>
        <v>#REF!</v>
      </c>
      <c r="S1856" s="8">
        <f t="shared" si="84"/>
        <v>74</v>
      </c>
      <c r="T1856" t="s">
        <v>7414</v>
      </c>
      <c r="U1856" s="10">
        <v>840965.51</v>
      </c>
      <c r="V1856" s="8" t="e">
        <f t="shared" si="85"/>
        <v>#REF!</v>
      </c>
      <c r="W1856" t="str">
        <f t="shared" si="86"/>
        <v>STRIKE</v>
      </c>
    </row>
    <row r="1857" spans="12:23" x14ac:dyDescent="0.25">
      <c r="L1857" t="s">
        <v>10366</v>
      </c>
      <c r="M1857" s="10">
        <v>11383.68</v>
      </c>
      <c r="N1857" s="13">
        <v>3.5011038600013181E-5</v>
      </c>
      <c r="O1857" s="13">
        <f>IF(M1857="","",IF(M1857&gt;0,SUM($N$20:N1857)))</f>
        <v>0.9983848833947595</v>
      </c>
      <c r="P1857" s="8" t="e">
        <f>IF(M1857="","",IF(M1857&gt;0,IF(O1857&gt;#REF!,"STRIKE",IF(O1857&lt;#REF!,"GOOD"))))</f>
        <v>#REF!</v>
      </c>
      <c r="S1857" s="8">
        <f t="shared" si="84"/>
        <v>73</v>
      </c>
      <c r="T1857" t="s">
        <v>8215</v>
      </c>
      <c r="U1857" s="10">
        <v>843734.34</v>
      </c>
      <c r="V1857" s="8" t="e">
        <f t="shared" si="85"/>
        <v>#REF!</v>
      </c>
      <c r="W1857" t="str">
        <f t="shared" si="86"/>
        <v>STRIKE</v>
      </c>
    </row>
    <row r="1858" spans="12:23" x14ac:dyDescent="0.25">
      <c r="L1858" t="s">
        <v>10593</v>
      </c>
      <c r="M1858" s="10">
        <v>11301.03</v>
      </c>
      <c r="N1858" s="13">
        <v>3.4756844671486459E-5</v>
      </c>
      <c r="O1858" s="13">
        <f>IF(M1858="","",IF(M1858&gt;0,SUM($N$20:N1858)))</f>
        <v>0.99841964023943097</v>
      </c>
      <c r="P1858" s="8" t="e">
        <f>IF(M1858="","",IF(M1858&gt;0,IF(O1858&gt;#REF!,"STRIKE",IF(O1858&lt;#REF!,"GOOD"))))</f>
        <v>#REF!</v>
      </c>
      <c r="S1858" s="8">
        <f t="shared" si="84"/>
        <v>72</v>
      </c>
      <c r="T1858" t="s">
        <v>7262</v>
      </c>
      <c r="U1858" s="10">
        <v>860002.5</v>
      </c>
      <c r="V1858" s="8" t="e">
        <f t="shared" si="85"/>
        <v>#REF!</v>
      </c>
      <c r="W1858" t="str">
        <f t="shared" si="86"/>
        <v>STRIKE</v>
      </c>
    </row>
    <row r="1859" spans="12:23" x14ac:dyDescent="0.25">
      <c r="L1859" t="s">
        <v>8392</v>
      </c>
      <c r="M1859" s="10">
        <v>11285.28</v>
      </c>
      <c r="N1859" s="13">
        <v>3.4708404812148335E-5</v>
      </c>
      <c r="O1859" s="13">
        <f>IF(M1859="","",IF(M1859&gt;0,SUM($N$20:N1859)))</f>
        <v>0.99845434864424309</v>
      </c>
      <c r="P1859" s="8" t="e">
        <f>IF(M1859="","",IF(M1859&gt;0,IF(O1859&gt;#REF!,"STRIKE",IF(O1859&lt;#REF!,"GOOD"))))</f>
        <v>#REF!</v>
      </c>
      <c r="S1859" s="8">
        <f t="shared" si="84"/>
        <v>71</v>
      </c>
      <c r="T1859" t="s">
        <v>8465</v>
      </c>
      <c r="U1859" s="10">
        <v>873417.6</v>
      </c>
      <c r="V1859" s="8" t="e">
        <f t="shared" si="85"/>
        <v>#REF!</v>
      </c>
      <c r="W1859" t="str">
        <f t="shared" si="86"/>
        <v>STRIKE</v>
      </c>
    </row>
    <row r="1860" spans="12:23" x14ac:dyDescent="0.25">
      <c r="L1860" t="s">
        <v>10501</v>
      </c>
      <c r="M1860" s="10">
        <v>11237.4</v>
      </c>
      <c r="N1860" s="13">
        <v>3.456114763976044E-5</v>
      </c>
      <c r="O1860" s="13">
        <f>IF(M1860="","",IF(M1860&gt;0,SUM($N$20:N1860)))</f>
        <v>0.99848890979188287</v>
      </c>
      <c r="P1860" s="8" t="e">
        <f>IF(M1860="","",IF(M1860&gt;0,IF(O1860&gt;#REF!,"STRIKE",IF(O1860&lt;#REF!,"GOOD"))))</f>
        <v>#REF!</v>
      </c>
      <c r="S1860" s="8">
        <f t="shared" si="84"/>
        <v>70</v>
      </c>
      <c r="T1860" t="s">
        <v>8257</v>
      </c>
      <c r="U1860" s="10">
        <v>876531.19</v>
      </c>
      <c r="V1860" s="8" t="e">
        <f t="shared" si="85"/>
        <v>#REF!</v>
      </c>
      <c r="W1860" t="str">
        <f t="shared" si="86"/>
        <v>STRIKE</v>
      </c>
    </row>
    <row r="1861" spans="12:23" x14ac:dyDescent="0.25">
      <c r="L1861" t="s">
        <v>10478</v>
      </c>
      <c r="M1861" s="10">
        <v>11218.56</v>
      </c>
      <c r="N1861" s="13">
        <v>3.4503204341352166E-5</v>
      </c>
      <c r="O1861" s="13">
        <f>IF(M1861="","",IF(M1861&gt;0,SUM($N$20:N1861)))</f>
        <v>0.99852341299622427</v>
      </c>
      <c r="P1861" s="8" t="e">
        <f>IF(M1861="","",IF(M1861&gt;0,IF(O1861&gt;#REF!,"STRIKE",IF(O1861&lt;#REF!,"GOOD"))))</f>
        <v>#REF!</v>
      </c>
      <c r="S1861" s="8">
        <f t="shared" si="84"/>
        <v>69</v>
      </c>
      <c r="T1861" t="s">
        <v>6780</v>
      </c>
      <c r="U1861" s="10">
        <v>889698.93</v>
      </c>
      <c r="V1861" s="8" t="e">
        <f t="shared" si="85"/>
        <v>#REF!</v>
      </c>
      <c r="W1861" t="str">
        <f t="shared" si="86"/>
        <v>STRIKE</v>
      </c>
    </row>
    <row r="1862" spans="12:23" x14ac:dyDescent="0.25">
      <c r="L1862" t="s">
        <v>9053</v>
      </c>
      <c r="M1862" s="10">
        <v>11068.5</v>
      </c>
      <c r="N1862" s="13">
        <v>3.404168781485828E-5</v>
      </c>
      <c r="O1862" s="13">
        <f>IF(M1862="","",IF(M1862&gt;0,SUM($N$20:N1862)))</f>
        <v>0.99855745468403911</v>
      </c>
      <c r="P1862" s="8" t="e">
        <f>IF(M1862="","",IF(M1862&gt;0,IF(O1862&gt;#REF!,"STRIKE",IF(O1862&lt;#REF!,"GOOD"))))</f>
        <v>#REF!</v>
      </c>
      <c r="S1862" s="8">
        <f t="shared" si="84"/>
        <v>68</v>
      </c>
      <c r="T1862" t="s">
        <v>7630</v>
      </c>
      <c r="U1862" s="10">
        <v>897697.24</v>
      </c>
      <c r="V1862" s="8" t="e">
        <f t="shared" si="85"/>
        <v>#REF!</v>
      </c>
      <c r="W1862" t="str">
        <f t="shared" si="86"/>
        <v>STRIKE</v>
      </c>
    </row>
    <row r="1863" spans="12:23" x14ac:dyDescent="0.25">
      <c r="L1863" t="s">
        <v>10255</v>
      </c>
      <c r="M1863" s="10">
        <v>11019.3</v>
      </c>
      <c r="N1863" s="13">
        <v>3.3890370920925853E-5</v>
      </c>
      <c r="O1863" s="13">
        <f>IF(M1863="","",IF(M1863&gt;0,SUM($N$20:N1863)))</f>
        <v>0.99859134505496006</v>
      </c>
      <c r="P1863" s="8" t="e">
        <f>IF(M1863="","",IF(M1863&gt;0,IF(O1863&gt;#REF!,"STRIKE",IF(O1863&lt;#REF!,"GOOD"))))</f>
        <v>#REF!</v>
      </c>
      <c r="S1863" s="8">
        <f t="shared" si="84"/>
        <v>67</v>
      </c>
      <c r="T1863" t="s">
        <v>8413</v>
      </c>
      <c r="U1863" s="10">
        <v>899294.14</v>
      </c>
      <c r="V1863" s="8" t="e">
        <f t="shared" si="85"/>
        <v>#REF!</v>
      </c>
      <c r="W1863" t="str">
        <f t="shared" si="86"/>
        <v>STRIKE</v>
      </c>
    </row>
    <row r="1864" spans="12:23" x14ac:dyDescent="0.25">
      <c r="L1864" t="s">
        <v>9542</v>
      </c>
      <c r="M1864" s="10">
        <v>11002.67</v>
      </c>
      <c r="N1864" s="13">
        <v>3.3839224580558047E-5</v>
      </c>
      <c r="O1864" s="13">
        <f>IF(M1864="","",IF(M1864&gt;0,SUM($N$20:N1864)))</f>
        <v>0.99862518427954061</v>
      </c>
      <c r="P1864" s="8" t="e">
        <f>IF(M1864="","",IF(M1864&gt;0,IF(O1864&gt;#REF!,"STRIKE",IF(O1864&lt;#REF!,"GOOD"))))</f>
        <v>#REF!</v>
      </c>
      <c r="S1864" s="8">
        <f t="shared" si="84"/>
        <v>66</v>
      </c>
      <c r="T1864" t="s">
        <v>8031</v>
      </c>
      <c r="U1864" s="10">
        <v>914831.64</v>
      </c>
      <c r="V1864" s="8" t="e">
        <f t="shared" si="85"/>
        <v>#REF!</v>
      </c>
      <c r="W1864" t="str">
        <f t="shared" si="86"/>
        <v>STRIKE</v>
      </c>
    </row>
    <row r="1865" spans="12:23" x14ac:dyDescent="0.25">
      <c r="L1865" t="s">
        <v>8916</v>
      </c>
      <c r="M1865" s="10">
        <v>10874.1</v>
      </c>
      <c r="N1865" s="13">
        <v>3.3443801551027732E-5</v>
      </c>
      <c r="O1865" s="13">
        <f>IF(M1865="","",IF(M1865&gt;0,SUM($N$20:N1865)))</f>
        <v>0.99865862808109163</v>
      </c>
      <c r="P1865" s="8" t="e">
        <f>IF(M1865="","",IF(M1865&gt;0,IF(O1865&gt;#REF!,"STRIKE",IF(O1865&lt;#REF!,"GOOD"))))</f>
        <v>#REF!</v>
      </c>
      <c r="S1865" s="8">
        <f t="shared" si="84"/>
        <v>65</v>
      </c>
      <c r="T1865" t="s">
        <v>8458</v>
      </c>
      <c r="U1865" s="10">
        <v>938352.82</v>
      </c>
      <c r="V1865" s="8" t="e">
        <f t="shared" si="85"/>
        <v>#REF!</v>
      </c>
      <c r="W1865" t="str">
        <f t="shared" si="86"/>
        <v>STRIKE</v>
      </c>
    </row>
    <row r="1866" spans="12:23" x14ac:dyDescent="0.25">
      <c r="L1866" t="s">
        <v>10240</v>
      </c>
      <c r="M1866" s="10">
        <v>10859.52</v>
      </c>
      <c r="N1866" s="13">
        <v>3.3398960081240435E-5</v>
      </c>
      <c r="O1866" s="13">
        <f>IF(M1866="","",IF(M1866&gt;0,SUM($N$20:N1866)))</f>
        <v>0.99869202704117288</v>
      </c>
      <c r="P1866" s="8" t="e">
        <f>IF(M1866="","",IF(M1866&gt;0,IF(O1866&gt;#REF!,"STRIKE",IF(O1866&lt;#REF!,"GOOD"))))</f>
        <v>#REF!</v>
      </c>
      <c r="S1866" s="8">
        <f t="shared" si="84"/>
        <v>64</v>
      </c>
      <c r="T1866" t="s">
        <v>8467</v>
      </c>
      <c r="U1866" s="10">
        <v>966401.44</v>
      </c>
      <c r="V1866" s="8" t="e">
        <f t="shared" si="85"/>
        <v>#REF!</v>
      </c>
      <c r="W1866" t="str">
        <f t="shared" si="86"/>
        <v>STRIKE</v>
      </c>
    </row>
    <row r="1867" spans="12:23" x14ac:dyDescent="0.25">
      <c r="L1867" t="s">
        <v>9039</v>
      </c>
      <c r="M1867" s="10">
        <v>10751.45</v>
      </c>
      <c r="N1867" s="13">
        <v>3.3066585757515299E-5</v>
      </c>
      <c r="O1867" s="13">
        <f>IF(M1867="","",IF(M1867&gt;0,SUM($N$20:N1867)))</f>
        <v>0.9987250936269304</v>
      </c>
      <c r="P1867" s="8" t="e">
        <f>IF(M1867="","",IF(M1867&gt;0,IF(O1867&gt;#REF!,"STRIKE",IF(O1867&lt;#REF!,"GOOD"))))</f>
        <v>#REF!</v>
      </c>
      <c r="S1867" s="8">
        <f t="shared" si="84"/>
        <v>63</v>
      </c>
      <c r="T1867" t="s">
        <v>6778</v>
      </c>
      <c r="U1867" s="10">
        <v>981724.42</v>
      </c>
      <c r="V1867" s="8" t="e">
        <f t="shared" si="85"/>
        <v>#REF!</v>
      </c>
      <c r="W1867" t="str">
        <f t="shared" si="86"/>
        <v>STRIKE</v>
      </c>
    </row>
    <row r="1868" spans="12:23" x14ac:dyDescent="0.25">
      <c r="L1868" t="s">
        <v>9625</v>
      </c>
      <c r="M1868" s="10">
        <v>10677.84</v>
      </c>
      <c r="N1868" s="13">
        <v>3.2840194770475339E-5</v>
      </c>
      <c r="O1868" s="13">
        <f>IF(M1868="","",IF(M1868&gt;0,SUM($N$20:N1868)))</f>
        <v>0.99875793382170086</v>
      </c>
      <c r="P1868" s="8" t="e">
        <f>IF(M1868="","",IF(M1868&gt;0,IF(O1868&gt;#REF!,"STRIKE",IF(O1868&lt;#REF!,"GOOD"))))</f>
        <v>#REF!</v>
      </c>
      <c r="S1868" s="8">
        <f t="shared" si="84"/>
        <v>62</v>
      </c>
      <c r="T1868" t="s">
        <v>6619</v>
      </c>
      <c r="U1868" s="10">
        <v>982449.81</v>
      </c>
      <c r="V1868" s="8" t="e">
        <f t="shared" si="85"/>
        <v>#REF!</v>
      </c>
      <c r="W1868" t="str">
        <f t="shared" si="86"/>
        <v>STRIKE</v>
      </c>
    </row>
    <row r="1869" spans="12:23" x14ac:dyDescent="0.25">
      <c r="L1869" t="s">
        <v>10405</v>
      </c>
      <c r="M1869" s="10">
        <v>10633.74</v>
      </c>
      <c r="N1869" s="13">
        <v>3.2704563164328597E-5</v>
      </c>
      <c r="O1869" s="13">
        <f>IF(M1869="","",IF(M1869&gt;0,SUM($N$20:N1869)))</f>
        <v>0.99879063838486515</v>
      </c>
      <c r="P1869" s="8" t="e">
        <f>IF(M1869="","",IF(M1869&gt;0,IF(O1869&gt;#REF!,"STRIKE",IF(O1869&lt;#REF!,"GOOD"))))</f>
        <v>#REF!</v>
      </c>
      <c r="S1869" s="8">
        <f t="shared" si="84"/>
        <v>61</v>
      </c>
      <c r="T1869" t="s">
        <v>8127</v>
      </c>
      <c r="U1869" s="10">
        <v>1039144.42</v>
      </c>
      <c r="V1869" s="8" t="e">
        <f t="shared" si="85"/>
        <v>#REF!</v>
      </c>
      <c r="W1869" t="str">
        <f t="shared" si="86"/>
        <v>STRIKE</v>
      </c>
    </row>
    <row r="1870" spans="12:23" x14ac:dyDescent="0.25">
      <c r="L1870" t="s">
        <v>7150</v>
      </c>
      <c r="M1870" s="10">
        <v>10571.88</v>
      </c>
      <c r="N1870" s="13">
        <v>3.2514309850128195E-5</v>
      </c>
      <c r="O1870" s="13">
        <f>IF(M1870="","",IF(M1870&gt;0,SUM($N$20:N1870)))</f>
        <v>0.99882315269471522</v>
      </c>
      <c r="P1870" s="8" t="e">
        <f>IF(M1870="","",IF(M1870&gt;0,IF(O1870&gt;#REF!,"STRIKE",IF(O1870&lt;#REF!,"GOOD"))))</f>
        <v>#REF!</v>
      </c>
      <c r="S1870" s="8">
        <f t="shared" si="84"/>
        <v>60</v>
      </c>
      <c r="T1870" t="s">
        <v>6729</v>
      </c>
      <c r="U1870" s="10">
        <v>1047222</v>
      </c>
      <c r="V1870" s="8" t="e">
        <f t="shared" si="85"/>
        <v>#REF!</v>
      </c>
      <c r="W1870" t="str">
        <f t="shared" si="86"/>
        <v>STRIKE</v>
      </c>
    </row>
    <row r="1871" spans="12:23" x14ac:dyDescent="0.25">
      <c r="L1871" t="s">
        <v>9036</v>
      </c>
      <c r="M1871" s="10">
        <v>10380.75</v>
      </c>
      <c r="N1871" s="13">
        <v>3.1926480623760224E-5</v>
      </c>
      <c r="O1871" s="13">
        <f>IF(M1871="","",IF(M1871&gt;0,SUM($N$20:N1871)))</f>
        <v>0.998855079175339</v>
      </c>
      <c r="P1871" s="8" t="e">
        <f>IF(M1871="","",IF(M1871&gt;0,IF(O1871&gt;#REF!,"STRIKE",IF(O1871&lt;#REF!,"GOOD"))))</f>
        <v>#REF!</v>
      </c>
      <c r="S1871" s="8">
        <f t="shared" si="84"/>
        <v>59</v>
      </c>
      <c r="T1871" t="s">
        <v>9792</v>
      </c>
      <c r="U1871" s="10">
        <v>1051244.8700000001</v>
      </c>
      <c r="V1871" s="8" t="e">
        <f t="shared" si="85"/>
        <v>#REF!</v>
      </c>
      <c r="W1871" t="str">
        <f t="shared" si="86"/>
        <v>STRIKE</v>
      </c>
    </row>
    <row r="1872" spans="12:23" x14ac:dyDescent="0.25">
      <c r="L1872" t="s">
        <v>8930</v>
      </c>
      <c r="M1872" s="10">
        <v>10341.84</v>
      </c>
      <c r="N1872" s="13">
        <v>3.1806811104595381E-5</v>
      </c>
      <c r="O1872" s="13">
        <f>IF(M1872="","",IF(M1872&gt;0,SUM($N$20:N1872)))</f>
        <v>0.9988868859864436</v>
      </c>
      <c r="P1872" s="8" t="e">
        <f>IF(M1872="","",IF(M1872&gt;0,IF(O1872&gt;#REF!,"STRIKE",IF(O1872&lt;#REF!,"GOOD"))))</f>
        <v>#REF!</v>
      </c>
      <c r="S1872" s="8">
        <f t="shared" si="84"/>
        <v>58</v>
      </c>
      <c r="T1872" t="s">
        <v>7011</v>
      </c>
      <c r="U1872" s="10">
        <v>1054170.78</v>
      </c>
      <c r="V1872" s="8" t="e">
        <f t="shared" si="85"/>
        <v>#REF!</v>
      </c>
      <c r="W1872" t="str">
        <f t="shared" si="86"/>
        <v>STRIKE</v>
      </c>
    </row>
    <row r="1873" spans="12:23" x14ac:dyDescent="0.25">
      <c r="L1873" t="s">
        <v>8727</v>
      </c>
      <c r="M1873" s="10">
        <v>10291.68</v>
      </c>
      <c r="N1873" s="13">
        <v>3.1652541685903301E-5</v>
      </c>
      <c r="O1873" s="13">
        <f>IF(M1873="","",IF(M1873&gt;0,SUM($N$20:N1873)))</f>
        <v>0.99891853852812951</v>
      </c>
      <c r="P1873" s="8" t="e">
        <f>IF(M1873="","",IF(M1873&gt;0,IF(O1873&gt;#REF!,"STRIKE",IF(O1873&lt;#REF!,"GOOD"))))</f>
        <v>#REF!</v>
      </c>
      <c r="S1873" s="8">
        <f t="shared" si="84"/>
        <v>57</v>
      </c>
      <c r="T1873" t="s">
        <v>9821</v>
      </c>
      <c r="U1873" s="10">
        <v>1060457.49</v>
      </c>
      <c r="V1873" s="8" t="e">
        <f t="shared" si="85"/>
        <v>#REF!</v>
      </c>
      <c r="W1873" t="str">
        <f t="shared" si="86"/>
        <v>STRIKE</v>
      </c>
    </row>
    <row r="1874" spans="12:23" x14ac:dyDescent="0.25">
      <c r="L1874" t="s">
        <v>10719</v>
      </c>
      <c r="M1874" s="10">
        <v>9978</v>
      </c>
      <c r="N1874" s="13">
        <v>3.068780422068536E-5</v>
      </c>
      <c r="O1874" s="13">
        <f>IF(M1874="","",IF(M1874&gt;0,SUM($N$20:N1874)))</f>
        <v>0.99894922633235017</v>
      </c>
      <c r="P1874" s="8" t="e">
        <f>IF(M1874="","",IF(M1874&gt;0,IF(O1874&gt;#REF!,"STRIKE",IF(O1874&lt;#REF!,"GOOD"))))</f>
        <v>#REF!</v>
      </c>
      <c r="S1874" s="8">
        <f t="shared" si="84"/>
        <v>56</v>
      </c>
      <c r="T1874" t="s">
        <v>7603</v>
      </c>
      <c r="U1874" s="10">
        <v>1081340.22</v>
      </c>
      <c r="V1874" s="8" t="e">
        <f t="shared" si="85"/>
        <v>#REF!</v>
      </c>
      <c r="W1874" t="str">
        <f t="shared" si="86"/>
        <v>STRIKE</v>
      </c>
    </row>
    <row r="1875" spans="12:23" x14ac:dyDescent="0.25">
      <c r="L1875" t="s">
        <v>9938</v>
      </c>
      <c r="M1875" s="10">
        <v>9968.76</v>
      </c>
      <c r="N1875" s="13">
        <v>3.0659386169873659E-5</v>
      </c>
      <c r="O1875" s="13">
        <f>IF(M1875="","",IF(M1875&gt;0,SUM($N$20:N1875)))</f>
        <v>0.99897988571852003</v>
      </c>
      <c r="P1875" s="8" t="e">
        <f>IF(M1875="","",IF(M1875&gt;0,IF(O1875&gt;#REF!,"STRIKE",IF(O1875&lt;#REF!,"GOOD"))))</f>
        <v>#REF!</v>
      </c>
      <c r="S1875" s="8">
        <f t="shared" si="84"/>
        <v>55</v>
      </c>
      <c r="T1875" t="s">
        <v>8129</v>
      </c>
      <c r="U1875" s="10">
        <v>1087981.78</v>
      </c>
      <c r="V1875" s="8" t="e">
        <f t="shared" si="85"/>
        <v>#REF!</v>
      </c>
      <c r="W1875" t="str">
        <f t="shared" si="86"/>
        <v>STRIKE</v>
      </c>
    </row>
    <row r="1876" spans="12:23" x14ac:dyDescent="0.25">
      <c r="L1876" t="s">
        <v>7801</v>
      </c>
      <c r="M1876" s="10">
        <v>9925.2800000000007</v>
      </c>
      <c r="N1876" s="13">
        <v>3.0525661402634196E-5</v>
      </c>
      <c r="O1876" s="13">
        <f>IF(M1876="","",IF(M1876&gt;0,SUM($N$20:N1876)))</f>
        <v>0.99901041137992264</v>
      </c>
      <c r="P1876" s="8" t="e">
        <f>IF(M1876="","",IF(M1876&gt;0,IF(O1876&gt;#REF!,"STRIKE",IF(O1876&lt;#REF!,"GOOD"))))</f>
        <v>#REF!</v>
      </c>
      <c r="S1876" s="8">
        <f t="shared" ref="S1876:S1939" si="87">IFERROR(_xlfn.RANK.AVG(U1876,$U$20:$U$1048576),"")</f>
        <v>54</v>
      </c>
      <c r="T1876" t="s">
        <v>8163</v>
      </c>
      <c r="U1876" s="10">
        <v>1088776.95</v>
      </c>
      <c r="V1876" s="8" t="e">
        <f t="shared" ref="V1876:V1939" si="88">IF(S1876="","",IF(S1876&lt;&gt;"",IF(S1876&gt;$T$16,"STRIKE",IF(S1876&lt;$T$16,"GOOD"))))</f>
        <v>#REF!</v>
      </c>
      <c r="W1876" t="str">
        <f t="shared" ref="W1876:W1939" si="89">IF(S1876="","",IF(S1876&lt;&gt;"",IF(U1876&lt;$U$16,"STRIKE",IF(U1876&gt;=$U$16,"GOOD"))))</f>
        <v>STRIKE</v>
      </c>
    </row>
    <row r="1877" spans="12:23" x14ac:dyDescent="0.25">
      <c r="L1877" t="s">
        <v>10652</v>
      </c>
      <c r="M1877" s="10">
        <v>9781.68</v>
      </c>
      <c r="N1877" s="13">
        <v>3.0084012907335494E-5</v>
      </c>
      <c r="O1877" s="13">
        <f>IF(M1877="","",IF(M1877&gt;0,SUM($N$20:N1877)))</f>
        <v>0.99904049539283002</v>
      </c>
      <c r="P1877" s="8" t="e">
        <f>IF(M1877="","",IF(M1877&gt;0,IF(O1877&gt;#REF!,"STRIKE",IF(O1877&lt;#REF!,"GOOD"))))</f>
        <v>#REF!</v>
      </c>
      <c r="S1877" s="8">
        <f t="shared" si="87"/>
        <v>53</v>
      </c>
      <c r="T1877" t="s">
        <v>8253</v>
      </c>
      <c r="U1877" s="10">
        <v>1097487.25</v>
      </c>
      <c r="V1877" s="8" t="e">
        <f t="shared" si="88"/>
        <v>#REF!</v>
      </c>
      <c r="W1877" t="str">
        <f t="shared" si="89"/>
        <v>STRIKE</v>
      </c>
    </row>
    <row r="1878" spans="12:23" x14ac:dyDescent="0.25">
      <c r="L1878" t="s">
        <v>10293</v>
      </c>
      <c r="M1878" s="10">
        <v>9753.84</v>
      </c>
      <c r="N1878" s="13">
        <v>2.9998389689305442E-5</v>
      </c>
      <c r="O1878" s="13">
        <f>IF(M1878="","",IF(M1878&gt;0,SUM($N$20:N1878)))</f>
        <v>0.99907049378251933</v>
      </c>
      <c r="P1878" s="8" t="e">
        <f>IF(M1878="","",IF(M1878&gt;0,IF(O1878&gt;#REF!,"STRIKE",IF(O1878&lt;#REF!,"GOOD"))))</f>
        <v>#REF!</v>
      </c>
      <c r="S1878" s="8">
        <f t="shared" si="87"/>
        <v>52</v>
      </c>
      <c r="T1878" t="s">
        <v>6340</v>
      </c>
      <c r="U1878" s="10">
        <v>1109730.2</v>
      </c>
      <c r="V1878" s="8" t="e">
        <f t="shared" si="88"/>
        <v>#REF!</v>
      </c>
      <c r="W1878" t="str">
        <f t="shared" si="89"/>
        <v>STRIKE</v>
      </c>
    </row>
    <row r="1879" spans="12:23" x14ac:dyDescent="0.25">
      <c r="L1879" t="s">
        <v>6555</v>
      </c>
      <c r="M1879" s="10">
        <v>9751.74</v>
      </c>
      <c r="N1879" s="13">
        <v>2.9991931041393688E-5</v>
      </c>
      <c r="O1879" s="13">
        <f>IF(M1879="","",IF(M1879&gt;0,SUM($N$20:N1879)))</f>
        <v>0.99910048571356069</v>
      </c>
      <c r="P1879" s="8" t="e">
        <f>IF(M1879="","",IF(M1879&gt;0,IF(O1879&gt;#REF!,"STRIKE",IF(O1879&lt;#REF!,"GOOD"))))</f>
        <v>#REF!</v>
      </c>
      <c r="S1879" s="8">
        <f t="shared" si="87"/>
        <v>51</v>
      </c>
      <c r="T1879" t="s">
        <v>8151</v>
      </c>
      <c r="U1879" s="10">
        <v>1160224</v>
      </c>
      <c r="V1879" s="8" t="e">
        <f t="shared" si="88"/>
        <v>#REF!</v>
      </c>
      <c r="W1879" t="str">
        <f t="shared" si="89"/>
        <v>STRIKE</v>
      </c>
    </row>
    <row r="1880" spans="12:23" x14ac:dyDescent="0.25">
      <c r="L1880" t="s">
        <v>10628</v>
      </c>
      <c r="M1880" s="10">
        <v>9662.9599999999991</v>
      </c>
      <c r="N1880" s="13">
        <v>2.9718884012057904E-5</v>
      </c>
      <c r="O1880" s="13">
        <f>IF(M1880="","",IF(M1880&gt;0,SUM($N$20:N1880)))</f>
        <v>0.99913020459757274</v>
      </c>
      <c r="P1880" s="8" t="e">
        <f>IF(M1880="","",IF(M1880&gt;0,IF(O1880&gt;#REF!,"STRIKE",IF(O1880&lt;#REF!,"GOOD"))))</f>
        <v>#REF!</v>
      </c>
      <c r="S1880" s="8">
        <f t="shared" si="87"/>
        <v>50</v>
      </c>
      <c r="T1880" t="s">
        <v>8259</v>
      </c>
      <c r="U1880" s="10">
        <v>1175204.17</v>
      </c>
      <c r="V1880" s="8" t="e">
        <f t="shared" si="88"/>
        <v>#REF!</v>
      </c>
      <c r="W1880" t="str">
        <f t="shared" si="89"/>
        <v>STRIKE</v>
      </c>
    </row>
    <row r="1881" spans="12:23" x14ac:dyDescent="0.25">
      <c r="L1881" t="s">
        <v>10603</v>
      </c>
      <c r="M1881" s="10">
        <v>9559.7999999999993</v>
      </c>
      <c r="N1881" s="13">
        <v>2.9401610622259758E-5</v>
      </c>
      <c r="O1881" s="13">
        <f>IF(M1881="","",IF(M1881&gt;0,SUM($N$20:N1881)))</f>
        <v>0.99915960620819499</v>
      </c>
      <c r="P1881" s="8" t="e">
        <f>IF(M1881="","",IF(M1881&gt;0,IF(O1881&gt;#REF!,"STRIKE",IF(O1881&lt;#REF!,"GOOD"))))</f>
        <v>#REF!</v>
      </c>
      <c r="S1881" s="8">
        <f t="shared" si="87"/>
        <v>49</v>
      </c>
      <c r="T1881" t="s">
        <v>6810</v>
      </c>
      <c r="U1881" s="10">
        <v>1181533.23</v>
      </c>
      <c r="V1881" s="8" t="e">
        <f t="shared" si="88"/>
        <v>#REF!</v>
      </c>
      <c r="W1881" t="str">
        <f t="shared" si="89"/>
        <v>STRIKE</v>
      </c>
    </row>
    <row r="1882" spans="12:23" x14ac:dyDescent="0.25">
      <c r="L1882" t="s">
        <v>10219</v>
      </c>
      <c r="M1882" s="10">
        <v>9226.68</v>
      </c>
      <c r="N1882" s="13">
        <v>2.8377084530658768E-5</v>
      </c>
      <c r="O1882" s="13">
        <f>IF(M1882="","",IF(M1882&gt;0,SUM($N$20:N1882)))</f>
        <v>0.99918798329272562</v>
      </c>
      <c r="P1882" s="8" t="e">
        <f>IF(M1882="","",IF(M1882&gt;0,IF(O1882&gt;#REF!,"STRIKE",IF(O1882&lt;#REF!,"GOOD"))))</f>
        <v>#REF!</v>
      </c>
      <c r="S1882" s="8">
        <f t="shared" si="87"/>
        <v>48</v>
      </c>
      <c r="T1882" t="s">
        <v>6381</v>
      </c>
      <c r="U1882" s="10">
        <v>1206503.3999999999</v>
      </c>
      <c r="V1882" s="8" t="e">
        <f t="shared" si="88"/>
        <v>#REF!</v>
      </c>
      <c r="W1882" t="str">
        <f t="shared" si="89"/>
        <v>STRIKE</v>
      </c>
    </row>
    <row r="1883" spans="12:23" x14ac:dyDescent="0.25">
      <c r="L1883" t="s">
        <v>10384</v>
      </c>
      <c r="M1883" s="10">
        <v>9200.16</v>
      </c>
      <c r="N1883" s="13">
        <v>2.8295521034173244E-5</v>
      </c>
      <c r="O1883" s="13">
        <f>IF(M1883="","",IF(M1883&gt;0,SUM($N$20:N1883)))</f>
        <v>0.99921627881375985</v>
      </c>
      <c r="P1883" s="8" t="e">
        <f>IF(M1883="","",IF(M1883&gt;0,IF(O1883&gt;#REF!,"STRIKE",IF(O1883&lt;#REF!,"GOOD"))))</f>
        <v>#REF!</v>
      </c>
      <c r="S1883" s="8">
        <f t="shared" si="87"/>
        <v>47</v>
      </c>
      <c r="T1883" t="s">
        <v>8119</v>
      </c>
      <c r="U1883" s="10">
        <v>1210991.1399999999</v>
      </c>
      <c r="V1883" s="8" t="e">
        <f t="shared" si="88"/>
        <v>#REF!</v>
      </c>
      <c r="W1883" t="str">
        <f t="shared" si="89"/>
        <v>STRIKE</v>
      </c>
    </row>
    <row r="1884" spans="12:23" x14ac:dyDescent="0.25">
      <c r="L1884" t="s">
        <v>10284</v>
      </c>
      <c r="M1884" s="10">
        <v>8924.0400000000009</v>
      </c>
      <c r="N1884" s="13">
        <v>2.744630110017689E-5</v>
      </c>
      <c r="O1884" s="13">
        <f>IF(M1884="","",IF(M1884&gt;0,SUM($N$20:N1884)))</f>
        <v>0.99924372511486004</v>
      </c>
      <c r="P1884" s="8" t="e">
        <f>IF(M1884="","",IF(M1884&gt;0,IF(O1884&gt;#REF!,"STRIKE",IF(O1884&lt;#REF!,"GOOD"))))</f>
        <v>#REF!</v>
      </c>
      <c r="S1884" s="8">
        <f t="shared" si="87"/>
        <v>46</v>
      </c>
      <c r="T1884" t="s">
        <v>6480</v>
      </c>
      <c r="U1884" s="10">
        <v>1221817.8899999999</v>
      </c>
      <c r="V1884" s="8" t="e">
        <f t="shared" si="88"/>
        <v>#REF!</v>
      </c>
      <c r="W1884" t="str">
        <f t="shared" si="89"/>
        <v>STRIKE</v>
      </c>
    </row>
    <row r="1885" spans="12:23" x14ac:dyDescent="0.25">
      <c r="L1885" t="s">
        <v>8850</v>
      </c>
      <c r="M1885" s="10">
        <v>8882.64</v>
      </c>
      <c r="N1885" s="13">
        <v>2.7318973469916674E-5</v>
      </c>
      <c r="O1885" s="13">
        <f>IF(M1885="","",IF(M1885&gt;0,SUM($N$20:N1885)))</f>
        <v>0.99927104408833001</v>
      </c>
      <c r="P1885" s="8" t="e">
        <f>IF(M1885="","",IF(M1885&gt;0,IF(O1885&gt;#REF!,"STRIKE",IF(O1885&lt;#REF!,"GOOD"))))</f>
        <v>#REF!</v>
      </c>
      <c r="S1885" s="8">
        <f t="shared" si="87"/>
        <v>45</v>
      </c>
      <c r="T1885" t="s">
        <v>6332</v>
      </c>
      <c r="U1885" s="10">
        <v>1231029.3799999999</v>
      </c>
      <c r="V1885" s="8" t="e">
        <f t="shared" si="88"/>
        <v>#REF!</v>
      </c>
      <c r="W1885" t="str">
        <f t="shared" si="89"/>
        <v>STRIKE</v>
      </c>
    </row>
    <row r="1886" spans="12:23" x14ac:dyDescent="0.25">
      <c r="L1886" t="s">
        <v>10278</v>
      </c>
      <c r="M1886" s="10">
        <v>8743.68</v>
      </c>
      <c r="N1886" s="13">
        <v>2.689159551095632E-5</v>
      </c>
      <c r="O1886" s="13">
        <f>IF(M1886="","",IF(M1886&gt;0,SUM($N$20:N1886)))</f>
        <v>0.99929793568384095</v>
      </c>
      <c r="P1886" s="8" t="e">
        <f>IF(M1886="","",IF(M1886&gt;0,IF(O1886&gt;#REF!,"STRIKE",IF(O1886&lt;#REF!,"GOOD"))))</f>
        <v>#REF!</v>
      </c>
      <c r="S1886" s="8">
        <f t="shared" si="87"/>
        <v>44</v>
      </c>
      <c r="T1886" t="s">
        <v>6691</v>
      </c>
      <c r="U1886" s="10">
        <v>1231151.19</v>
      </c>
      <c r="V1886" s="8" t="e">
        <f t="shared" si="88"/>
        <v>#REF!</v>
      </c>
      <c r="W1886" t="str">
        <f t="shared" si="89"/>
        <v>STRIKE</v>
      </c>
    </row>
    <row r="1887" spans="12:23" x14ac:dyDescent="0.25">
      <c r="L1887" t="s">
        <v>10399</v>
      </c>
      <c r="M1887" s="10">
        <v>8667.1200000000008</v>
      </c>
      <c r="N1887" s="13">
        <v>2.6656131661373675E-5</v>
      </c>
      <c r="O1887" s="13">
        <f>IF(M1887="","",IF(M1887&gt;0,SUM($N$20:N1887)))</f>
        <v>0.99932459181550237</v>
      </c>
      <c r="P1887" s="8" t="e">
        <f>IF(M1887="","",IF(M1887&gt;0,IF(O1887&gt;#REF!,"STRIKE",IF(O1887&lt;#REF!,"GOOD"))))</f>
        <v>#REF!</v>
      </c>
      <c r="S1887" s="8">
        <f t="shared" si="87"/>
        <v>43</v>
      </c>
      <c r="T1887" t="s">
        <v>9509</v>
      </c>
      <c r="U1887" s="10">
        <v>1244189.4099999999</v>
      </c>
      <c r="V1887" s="8" t="e">
        <f t="shared" si="88"/>
        <v>#REF!</v>
      </c>
      <c r="W1887" t="str">
        <f t="shared" si="89"/>
        <v>STRIKE</v>
      </c>
    </row>
    <row r="1888" spans="12:23" x14ac:dyDescent="0.25">
      <c r="L1888" t="s">
        <v>8085</v>
      </c>
      <c r="M1888" s="10">
        <v>8615.0400000000009</v>
      </c>
      <c r="N1888" s="13">
        <v>2.649595719316228E-5</v>
      </c>
      <c r="O1888" s="13">
        <f>IF(M1888="","",IF(M1888&gt;0,SUM($N$20:N1888)))</f>
        <v>0.99935108777269555</v>
      </c>
      <c r="P1888" s="8" t="e">
        <f>IF(M1888="","",IF(M1888&gt;0,IF(O1888&gt;#REF!,"STRIKE",IF(O1888&lt;#REF!,"GOOD"))))</f>
        <v>#REF!</v>
      </c>
      <c r="S1888" s="8">
        <f t="shared" si="87"/>
        <v>42</v>
      </c>
      <c r="T1888" t="s">
        <v>6677</v>
      </c>
      <c r="U1888" s="10">
        <v>1245988.6499999999</v>
      </c>
      <c r="V1888" s="8" t="e">
        <f t="shared" si="88"/>
        <v>#REF!</v>
      </c>
      <c r="W1888" t="str">
        <f t="shared" si="89"/>
        <v>STRIKE</v>
      </c>
    </row>
    <row r="1889" spans="12:23" x14ac:dyDescent="0.25">
      <c r="L1889" t="s">
        <v>10408</v>
      </c>
      <c r="M1889" s="10">
        <v>8529.92</v>
      </c>
      <c r="N1889" s="13">
        <v>2.6234166664472686E-5</v>
      </c>
      <c r="O1889" s="13">
        <f>IF(M1889="","",IF(M1889&gt;0,SUM($N$20:N1889)))</f>
        <v>0.99937732193936002</v>
      </c>
      <c r="P1889" s="8" t="e">
        <f>IF(M1889="","",IF(M1889&gt;0,IF(O1889&gt;#REF!,"STRIKE",IF(O1889&lt;#REF!,"GOOD"))))</f>
        <v>#REF!</v>
      </c>
      <c r="S1889" s="8">
        <f t="shared" si="87"/>
        <v>41</v>
      </c>
      <c r="T1889" t="s">
        <v>7374</v>
      </c>
      <c r="U1889" s="10">
        <v>1278579.8400000001</v>
      </c>
      <c r="V1889" s="8" t="e">
        <f t="shared" si="88"/>
        <v>#REF!</v>
      </c>
      <c r="W1889" t="str">
        <f t="shared" si="89"/>
        <v>STRIKE</v>
      </c>
    </row>
    <row r="1890" spans="12:23" x14ac:dyDescent="0.25">
      <c r="L1890" t="s">
        <v>10085</v>
      </c>
      <c r="M1890" s="10">
        <v>8401.94</v>
      </c>
      <c r="N1890" s="13">
        <v>2.5840558207450908E-5</v>
      </c>
      <c r="O1890" s="13">
        <f>IF(M1890="","",IF(M1890&gt;0,SUM($N$20:N1890)))</f>
        <v>0.99940316249756744</v>
      </c>
      <c r="P1890" s="8" t="e">
        <f>IF(M1890="","",IF(M1890&gt;0,IF(O1890&gt;#REF!,"STRIKE",IF(O1890&lt;#REF!,"GOOD"))))</f>
        <v>#REF!</v>
      </c>
      <c r="S1890" s="8">
        <f t="shared" si="87"/>
        <v>40</v>
      </c>
      <c r="T1890" t="s">
        <v>6621</v>
      </c>
      <c r="U1890" s="10">
        <v>1282647.43</v>
      </c>
      <c r="V1890" s="8" t="e">
        <f t="shared" si="88"/>
        <v>#REF!</v>
      </c>
      <c r="W1890" t="str">
        <f t="shared" si="89"/>
        <v>STRIKE</v>
      </c>
    </row>
    <row r="1891" spans="12:23" x14ac:dyDescent="0.25">
      <c r="L1891" t="s">
        <v>10305</v>
      </c>
      <c r="M1891" s="10">
        <v>8355.42</v>
      </c>
      <c r="N1891" s="13">
        <v>2.5697483778472528E-5</v>
      </c>
      <c r="O1891" s="13">
        <f>IF(M1891="","",IF(M1891&gt;0,SUM($N$20:N1891)))</f>
        <v>0.9994288599813459</v>
      </c>
      <c r="P1891" s="8" t="e">
        <f>IF(M1891="","",IF(M1891&gt;0,IF(O1891&gt;#REF!,"STRIKE",IF(O1891&lt;#REF!,"GOOD"))))</f>
        <v>#REF!</v>
      </c>
      <c r="S1891" s="8">
        <f t="shared" si="87"/>
        <v>39</v>
      </c>
      <c r="T1891" t="s">
        <v>8668</v>
      </c>
      <c r="U1891" s="10">
        <v>1300626.44</v>
      </c>
      <c r="V1891" s="8" t="e">
        <f t="shared" si="88"/>
        <v>#REF!</v>
      </c>
      <c r="W1891" t="str">
        <f t="shared" si="89"/>
        <v>STRIKE</v>
      </c>
    </row>
    <row r="1892" spans="12:23" x14ac:dyDescent="0.25">
      <c r="L1892" t="s">
        <v>10713</v>
      </c>
      <c r="M1892" s="10">
        <v>7882.5</v>
      </c>
      <c r="N1892" s="13">
        <v>2.4242996268746475E-5</v>
      </c>
      <c r="O1892" s="13">
        <f>IF(M1892="","",IF(M1892&gt;0,SUM($N$20:N1892)))</f>
        <v>0.99945310297761469</v>
      </c>
      <c r="P1892" s="8" t="e">
        <f>IF(M1892="","",IF(M1892&gt;0,IF(O1892&gt;#REF!,"STRIKE",IF(O1892&lt;#REF!,"GOOD"))))</f>
        <v>#REF!</v>
      </c>
      <c r="S1892" s="8">
        <f t="shared" si="87"/>
        <v>38</v>
      </c>
      <c r="T1892" t="s">
        <v>8043</v>
      </c>
      <c r="U1892" s="10">
        <v>1314450.48</v>
      </c>
      <c r="V1892" s="8" t="e">
        <f t="shared" si="88"/>
        <v>#REF!</v>
      </c>
      <c r="W1892" t="str">
        <f t="shared" si="89"/>
        <v>STRIKE</v>
      </c>
    </row>
    <row r="1893" spans="12:23" x14ac:dyDescent="0.25">
      <c r="L1893" t="s">
        <v>10548</v>
      </c>
      <c r="M1893" s="10">
        <v>7852.14</v>
      </c>
      <c r="N1893" s="13">
        <v>2.4149622673222325E-5</v>
      </c>
      <c r="O1893" s="13">
        <f>IF(M1893="","",IF(M1893&gt;0,SUM($N$20:N1893)))</f>
        <v>0.99947725260028797</v>
      </c>
      <c r="P1893" s="8" t="e">
        <f>IF(M1893="","",IF(M1893&gt;0,IF(O1893&gt;#REF!,"STRIKE",IF(O1893&lt;#REF!,"GOOD"))))</f>
        <v>#REF!</v>
      </c>
      <c r="S1893" s="8">
        <f t="shared" si="87"/>
        <v>37</v>
      </c>
      <c r="T1893" t="s">
        <v>9897</v>
      </c>
      <c r="U1893" s="10">
        <v>1316219.2</v>
      </c>
      <c r="V1893" s="8" t="e">
        <f t="shared" si="88"/>
        <v>#REF!</v>
      </c>
      <c r="W1893" t="str">
        <f t="shared" si="89"/>
        <v>STRIKE</v>
      </c>
    </row>
    <row r="1894" spans="12:23" x14ac:dyDescent="0.25">
      <c r="L1894" t="s">
        <v>10569</v>
      </c>
      <c r="M1894" s="10">
        <v>7692.18</v>
      </c>
      <c r="N1894" s="13">
        <v>2.3657658235144468E-5</v>
      </c>
      <c r="O1894" s="13">
        <f>IF(M1894="","",IF(M1894&gt;0,SUM($N$20:N1894)))</f>
        <v>0.99950091025852317</v>
      </c>
      <c r="P1894" s="8" t="e">
        <f>IF(M1894="","",IF(M1894&gt;0,IF(O1894&gt;#REF!,"STRIKE",IF(O1894&lt;#REF!,"GOOD"))))</f>
        <v>#REF!</v>
      </c>
      <c r="S1894" s="8">
        <f t="shared" si="87"/>
        <v>36</v>
      </c>
      <c r="T1894" t="s">
        <v>7628</v>
      </c>
      <c r="U1894" s="10">
        <v>1331783.42</v>
      </c>
      <c r="V1894" s="8" t="e">
        <f t="shared" si="88"/>
        <v>#REF!</v>
      </c>
      <c r="W1894" t="str">
        <f t="shared" si="89"/>
        <v>STRIKE</v>
      </c>
    </row>
    <row r="1895" spans="12:23" x14ac:dyDescent="0.25">
      <c r="L1895" t="s">
        <v>10631</v>
      </c>
      <c r="M1895" s="10">
        <v>7655.52</v>
      </c>
      <c r="N1895" s="13">
        <v>2.3544908695885065E-5</v>
      </c>
      <c r="O1895" s="13">
        <f>IF(M1895="","",IF(M1895&gt;0,SUM($N$20:N1895)))</f>
        <v>0.99952445516721911</v>
      </c>
      <c r="P1895" s="8" t="e">
        <f>IF(M1895="","",IF(M1895&gt;0,IF(O1895&gt;#REF!,"STRIKE",IF(O1895&lt;#REF!,"GOOD"))))</f>
        <v>#REF!</v>
      </c>
      <c r="S1895" s="8">
        <f t="shared" si="87"/>
        <v>35</v>
      </c>
      <c r="T1895" t="s">
        <v>9823</v>
      </c>
      <c r="U1895" s="10">
        <v>1339019.28</v>
      </c>
      <c r="V1895" s="8" t="e">
        <f t="shared" si="88"/>
        <v>#REF!</v>
      </c>
      <c r="W1895" t="str">
        <f t="shared" si="89"/>
        <v>STRIKE</v>
      </c>
    </row>
    <row r="1896" spans="12:23" x14ac:dyDescent="0.25">
      <c r="L1896" t="s">
        <v>10141</v>
      </c>
      <c r="M1896" s="10">
        <v>7407.72</v>
      </c>
      <c r="N1896" s="13">
        <v>2.2782788242298591E-5</v>
      </c>
      <c r="O1896" s="13">
        <f>IF(M1896="","",IF(M1896&gt;0,SUM($N$20:N1896)))</f>
        <v>0.99954723795546141</v>
      </c>
      <c r="P1896" s="8" t="e">
        <f>IF(M1896="","",IF(M1896&gt;0,IF(O1896&gt;#REF!,"STRIKE",IF(O1896&lt;#REF!,"GOOD"))))</f>
        <v>#REF!</v>
      </c>
      <c r="S1896" s="8">
        <f t="shared" si="87"/>
        <v>34</v>
      </c>
      <c r="T1896" t="s">
        <v>6454</v>
      </c>
      <c r="U1896" s="10">
        <v>1381498.54</v>
      </c>
      <c r="V1896" s="8" t="e">
        <f t="shared" si="88"/>
        <v>#REF!</v>
      </c>
      <c r="W1896" t="str">
        <f t="shared" si="89"/>
        <v>STRIKE</v>
      </c>
    </row>
    <row r="1897" spans="12:23" x14ac:dyDescent="0.25">
      <c r="L1897" t="s">
        <v>8273</v>
      </c>
      <c r="M1897" s="10">
        <v>7328.45</v>
      </c>
      <c r="N1897" s="13">
        <v>2.2538989661363161E-5</v>
      </c>
      <c r="O1897" s="13">
        <f>IF(M1897="","",IF(M1897&gt;0,SUM($N$20:N1897)))</f>
        <v>0.99956977694512272</v>
      </c>
      <c r="P1897" s="8" t="e">
        <f>IF(M1897="","",IF(M1897&gt;0,IF(O1897&gt;#REF!,"STRIKE",IF(O1897&lt;#REF!,"GOOD"))))</f>
        <v>#REF!</v>
      </c>
      <c r="S1897" s="8">
        <f t="shared" si="87"/>
        <v>33</v>
      </c>
      <c r="T1897" t="s">
        <v>8354</v>
      </c>
      <c r="U1897" s="10">
        <v>1413321.14</v>
      </c>
      <c r="V1897" s="8" t="e">
        <f t="shared" si="88"/>
        <v>#REF!</v>
      </c>
      <c r="W1897" t="str">
        <f t="shared" si="89"/>
        <v>STRIKE</v>
      </c>
    </row>
    <row r="1898" spans="12:23" x14ac:dyDescent="0.25">
      <c r="L1898" t="s">
        <v>9930</v>
      </c>
      <c r="M1898" s="10">
        <v>7321.93</v>
      </c>
      <c r="N1898" s="13">
        <v>2.2518937097370493E-5</v>
      </c>
      <c r="O1898" s="13">
        <f>IF(M1898="","",IF(M1898&gt;0,SUM($N$20:N1898)))</f>
        <v>0.99959229588222009</v>
      </c>
      <c r="P1898" s="8" t="e">
        <f>IF(M1898="","",IF(M1898&gt;0,IF(O1898&gt;#REF!,"STRIKE",IF(O1898&lt;#REF!,"GOOD"))))</f>
        <v>#REF!</v>
      </c>
      <c r="S1898" s="8">
        <f t="shared" si="87"/>
        <v>32</v>
      </c>
      <c r="T1898" t="s">
        <v>6506</v>
      </c>
      <c r="U1898" s="10">
        <v>1425882.24</v>
      </c>
      <c r="V1898" s="8" t="e">
        <f t="shared" si="88"/>
        <v>#REF!</v>
      </c>
      <c r="W1898" t="str">
        <f t="shared" si="89"/>
        <v>STRIKE</v>
      </c>
    </row>
    <row r="1899" spans="12:23" x14ac:dyDescent="0.25">
      <c r="L1899" t="s">
        <v>9747</v>
      </c>
      <c r="M1899" s="10">
        <v>7132.55</v>
      </c>
      <c r="N1899" s="13">
        <v>2.1936490077595647E-5</v>
      </c>
      <c r="O1899" s="13">
        <f>IF(M1899="","",IF(M1899&gt;0,SUM($N$20:N1899)))</f>
        <v>0.99961423237229774</v>
      </c>
      <c r="P1899" s="8" t="e">
        <f>IF(M1899="","",IF(M1899&gt;0,IF(O1899&gt;#REF!,"STRIKE",IF(O1899&lt;#REF!,"GOOD"))))</f>
        <v>#REF!</v>
      </c>
      <c r="S1899" s="8">
        <f t="shared" si="87"/>
        <v>31</v>
      </c>
      <c r="T1899" t="s">
        <v>7436</v>
      </c>
      <c r="U1899" s="10">
        <v>1429494.56</v>
      </c>
      <c r="V1899" s="8" t="e">
        <f t="shared" si="88"/>
        <v>#REF!</v>
      </c>
      <c r="W1899" t="str">
        <f t="shared" si="89"/>
        <v>STRIKE</v>
      </c>
    </row>
    <row r="1900" spans="12:23" x14ac:dyDescent="0.25">
      <c r="L1900" t="s">
        <v>7989</v>
      </c>
      <c r="M1900" s="10">
        <v>7073.13</v>
      </c>
      <c r="N1900" s="13">
        <v>2.1753741097159375E-5</v>
      </c>
      <c r="O1900" s="13">
        <f>IF(M1900="","",IF(M1900&gt;0,SUM($N$20:N1900)))</f>
        <v>0.99963598611339488</v>
      </c>
      <c r="P1900" s="8" t="e">
        <f>IF(M1900="","",IF(M1900&gt;0,IF(O1900&gt;#REF!,"STRIKE",IF(O1900&lt;#REF!,"GOOD"))))</f>
        <v>#REF!</v>
      </c>
      <c r="S1900" s="8">
        <f t="shared" si="87"/>
        <v>30</v>
      </c>
      <c r="T1900" t="s">
        <v>9825</v>
      </c>
      <c r="U1900" s="10">
        <v>1436942.86</v>
      </c>
      <c r="V1900" s="8" t="e">
        <f t="shared" si="88"/>
        <v>#REF!</v>
      </c>
      <c r="W1900" t="str">
        <f t="shared" si="89"/>
        <v>STRIKE</v>
      </c>
    </row>
    <row r="1901" spans="12:23" x14ac:dyDescent="0.25">
      <c r="L1901" t="s">
        <v>10234</v>
      </c>
      <c r="M1901" s="10">
        <v>7053.84</v>
      </c>
      <c r="N1901" s="13">
        <v>2.1694413802770017E-5</v>
      </c>
      <c r="O1901" s="13">
        <f>IF(M1901="","",IF(M1901&gt;0,SUM($N$20:N1901)))</f>
        <v>0.99965768052719761</v>
      </c>
      <c r="P1901" s="8" t="e">
        <f>IF(M1901="","",IF(M1901&gt;0,IF(O1901&gt;#REF!,"STRIKE",IF(O1901&lt;#REF!,"GOOD"))))</f>
        <v>#REF!</v>
      </c>
      <c r="S1901" s="8">
        <f t="shared" si="87"/>
        <v>29</v>
      </c>
      <c r="T1901" t="s">
        <v>6437</v>
      </c>
      <c r="U1901" s="10">
        <v>1463144.59</v>
      </c>
      <c r="V1901" s="8" t="e">
        <f t="shared" si="88"/>
        <v>#REF!</v>
      </c>
      <c r="W1901" t="str">
        <f t="shared" si="89"/>
        <v>STRIKE</v>
      </c>
    </row>
    <row r="1902" spans="12:23" x14ac:dyDescent="0.25">
      <c r="L1902" t="s">
        <v>10225</v>
      </c>
      <c r="M1902" s="10">
        <v>6962.13</v>
      </c>
      <c r="N1902" s="13">
        <v>2.1412355421824029E-5</v>
      </c>
      <c r="O1902" s="13">
        <f>IF(M1902="","",IF(M1902&gt;0,SUM($N$20:N1902)))</f>
        <v>0.99967909288261947</v>
      </c>
      <c r="P1902" s="8" t="e">
        <f>IF(M1902="","",IF(M1902&gt;0,IF(O1902&gt;#REF!,"STRIKE",IF(O1902&lt;#REF!,"GOOD"))))</f>
        <v>#REF!</v>
      </c>
      <c r="S1902" s="8">
        <f t="shared" si="87"/>
        <v>28</v>
      </c>
      <c r="T1902" t="s">
        <v>6675</v>
      </c>
      <c r="U1902" s="10">
        <v>1490332.67</v>
      </c>
      <c r="V1902" s="8" t="e">
        <f t="shared" si="88"/>
        <v>#REF!</v>
      </c>
      <c r="W1902" t="str">
        <f t="shared" si="89"/>
        <v>STRIKE</v>
      </c>
    </row>
    <row r="1903" spans="12:23" x14ac:dyDescent="0.25">
      <c r="L1903" t="s">
        <v>10516</v>
      </c>
      <c r="M1903" s="10">
        <v>6679.5</v>
      </c>
      <c r="N1903" s="13">
        <v>2.0543113679301249E-5</v>
      </c>
      <c r="O1903" s="13">
        <f>IF(M1903="","",IF(M1903&gt;0,SUM($N$20:N1903)))</f>
        <v>0.99969963599629874</v>
      </c>
      <c r="P1903" s="8" t="e">
        <f>IF(M1903="","",IF(M1903&gt;0,IF(O1903&gt;#REF!,"STRIKE",IF(O1903&lt;#REF!,"GOOD"))))</f>
        <v>#REF!</v>
      </c>
      <c r="S1903" s="8">
        <f t="shared" si="87"/>
        <v>27</v>
      </c>
      <c r="T1903" t="s">
        <v>6615</v>
      </c>
      <c r="U1903" s="10">
        <v>1623220.41</v>
      </c>
      <c r="V1903" s="8" t="e">
        <f t="shared" si="88"/>
        <v>#REF!</v>
      </c>
      <c r="W1903" t="str">
        <f t="shared" si="89"/>
        <v>STRIKE</v>
      </c>
    </row>
    <row r="1904" spans="12:23" x14ac:dyDescent="0.25">
      <c r="L1904" t="s">
        <v>7987</v>
      </c>
      <c r="M1904" s="10">
        <v>6645.6</v>
      </c>
      <c r="N1904" s="13">
        <v>2.0438852648725862E-5</v>
      </c>
      <c r="O1904" s="13">
        <f>IF(M1904="","",IF(M1904&gt;0,SUM($N$20:N1904)))</f>
        <v>0.99972007484894743</v>
      </c>
      <c r="P1904" s="8" t="e">
        <f>IF(M1904="","",IF(M1904&gt;0,IF(O1904&gt;#REF!,"STRIKE",IF(O1904&lt;#REF!,"GOOD"))))</f>
        <v>#REF!</v>
      </c>
      <c r="S1904" s="8">
        <f t="shared" si="87"/>
        <v>26</v>
      </c>
      <c r="T1904" t="s">
        <v>8059</v>
      </c>
      <c r="U1904" s="10">
        <v>1633659.12</v>
      </c>
      <c r="V1904" s="8" t="e">
        <f t="shared" si="88"/>
        <v>#REF!</v>
      </c>
      <c r="W1904" t="str">
        <f t="shared" si="89"/>
        <v>GOOD</v>
      </c>
    </row>
    <row r="1905" spans="12:23" x14ac:dyDescent="0.25">
      <c r="L1905" t="s">
        <v>7648</v>
      </c>
      <c r="M1905" s="10">
        <v>6229.2</v>
      </c>
      <c r="N1905" s="13">
        <v>1.9158195034224619E-5</v>
      </c>
      <c r="O1905" s="13">
        <f>IF(M1905="","",IF(M1905&gt;0,SUM($N$20:N1905)))</f>
        <v>0.9997392330439816</v>
      </c>
      <c r="P1905" s="8" t="e">
        <f>IF(M1905="","",IF(M1905&gt;0,IF(O1905&gt;#REF!,"STRIKE",IF(O1905&lt;#REF!,"GOOD"))))</f>
        <v>#REF!</v>
      </c>
      <c r="S1905" s="8">
        <f t="shared" si="87"/>
        <v>25</v>
      </c>
      <c r="T1905" t="s">
        <v>6774</v>
      </c>
      <c r="U1905" s="10">
        <v>1666199.73</v>
      </c>
      <c r="V1905" s="8" t="e">
        <f t="shared" si="88"/>
        <v>#REF!</v>
      </c>
      <c r="W1905" t="str">
        <f t="shared" si="89"/>
        <v>GOOD</v>
      </c>
    </row>
    <row r="1906" spans="12:23" x14ac:dyDescent="0.25">
      <c r="L1906" t="s">
        <v>10375</v>
      </c>
      <c r="M1906" s="10">
        <v>5976.22</v>
      </c>
      <c r="N1906" s="13">
        <v>1.8380143249122495E-5</v>
      </c>
      <c r="O1906" s="13">
        <f>IF(M1906="","",IF(M1906&gt;0,SUM($N$20:N1906)))</f>
        <v>0.99975761318723078</v>
      </c>
      <c r="P1906" s="8" t="e">
        <f>IF(M1906="","",IF(M1906&gt;0,IF(O1906&gt;#REF!,"STRIKE",IF(O1906&lt;#REF!,"GOOD"))))</f>
        <v>#REF!</v>
      </c>
      <c r="S1906" s="8">
        <f t="shared" si="87"/>
        <v>24</v>
      </c>
      <c r="T1906" t="s">
        <v>6441</v>
      </c>
      <c r="U1906" s="10">
        <v>1671003.82</v>
      </c>
      <c r="V1906" s="8" t="e">
        <f t="shared" si="88"/>
        <v>#REF!</v>
      </c>
      <c r="W1906" t="str">
        <f t="shared" si="89"/>
        <v>GOOD</v>
      </c>
    </row>
    <row r="1907" spans="12:23" x14ac:dyDescent="0.25">
      <c r="L1907" t="s">
        <v>10387</v>
      </c>
      <c r="M1907" s="10">
        <v>5910.74</v>
      </c>
      <c r="N1907" s="13">
        <v>1.8178756456140889E-5</v>
      </c>
      <c r="O1907" s="13">
        <f>IF(M1907="","",IF(M1907&gt;0,SUM($N$20:N1907)))</f>
        <v>0.99977579194368693</v>
      </c>
      <c r="P1907" s="8" t="e">
        <f>IF(M1907="","",IF(M1907&gt;0,IF(O1907&gt;#REF!,"STRIKE",IF(O1907&lt;#REF!,"GOOD"))))</f>
        <v>#REF!</v>
      </c>
      <c r="S1907" s="8">
        <f t="shared" si="87"/>
        <v>23</v>
      </c>
      <c r="T1907" t="s">
        <v>8481</v>
      </c>
      <c r="U1907" s="10">
        <v>1708614.27</v>
      </c>
      <c r="V1907" s="8" t="e">
        <f t="shared" si="88"/>
        <v>#REF!</v>
      </c>
      <c r="W1907" t="str">
        <f t="shared" si="89"/>
        <v>GOOD</v>
      </c>
    </row>
    <row r="1908" spans="12:23" x14ac:dyDescent="0.25">
      <c r="L1908" t="s">
        <v>10314</v>
      </c>
      <c r="M1908" s="10">
        <v>5670.3</v>
      </c>
      <c r="N1908" s="13">
        <v>1.7439272025711784E-5</v>
      </c>
      <c r="O1908" s="13">
        <f>IF(M1908="","",IF(M1908&gt;0,SUM($N$20:N1908)))</f>
        <v>0.99979323121571262</v>
      </c>
      <c r="P1908" s="8" t="e">
        <f>IF(M1908="","",IF(M1908&gt;0,IF(O1908&gt;#REF!,"STRIKE",IF(O1908&lt;#REF!,"GOOD"))))</f>
        <v>#REF!</v>
      </c>
      <c r="S1908" s="8">
        <f t="shared" si="87"/>
        <v>22</v>
      </c>
      <c r="T1908" t="s">
        <v>7595</v>
      </c>
      <c r="U1908" s="10">
        <v>1712484.36</v>
      </c>
      <c r="V1908" s="8" t="e">
        <f t="shared" si="88"/>
        <v>#REF!</v>
      </c>
      <c r="W1908" t="str">
        <f t="shared" si="89"/>
        <v>GOOD</v>
      </c>
    </row>
    <row r="1909" spans="12:23" x14ac:dyDescent="0.25">
      <c r="L1909" t="s">
        <v>10674</v>
      </c>
      <c r="M1909" s="10">
        <v>5536.8</v>
      </c>
      <c r="N1909" s="13">
        <v>1.7028686551321979E-5</v>
      </c>
      <c r="O1909" s="13">
        <f>IF(M1909="","",IF(M1909&gt;0,SUM($N$20:N1909)))</f>
        <v>0.99981025990226391</v>
      </c>
      <c r="P1909" s="8" t="e">
        <f>IF(M1909="","",IF(M1909&gt;0,IF(O1909&gt;#REF!,"STRIKE",IF(O1909&lt;#REF!,"GOOD"))))</f>
        <v>#REF!</v>
      </c>
      <c r="S1909" s="8">
        <f t="shared" si="87"/>
        <v>21</v>
      </c>
      <c r="T1909" t="s">
        <v>6319</v>
      </c>
      <c r="U1909" s="10">
        <v>1713884.4</v>
      </c>
      <c r="V1909" s="8" t="e">
        <f t="shared" si="88"/>
        <v>#REF!</v>
      </c>
      <c r="W1909" t="str">
        <f t="shared" si="89"/>
        <v>GOOD</v>
      </c>
    </row>
    <row r="1910" spans="12:23" x14ac:dyDescent="0.25">
      <c r="L1910" t="s">
        <v>10231</v>
      </c>
      <c r="M1910" s="10">
        <v>5525.01</v>
      </c>
      <c r="N1910" s="13">
        <v>1.6992425856617442E-5</v>
      </c>
      <c r="O1910" s="13">
        <f>IF(M1910="","",IF(M1910&gt;0,SUM($N$20:N1910)))</f>
        <v>0.99982725232812053</v>
      </c>
      <c r="P1910" s="8" t="e">
        <f>IF(M1910="","",IF(M1910&gt;0,IF(O1910&gt;#REF!,"STRIKE",IF(O1910&lt;#REF!,"GOOD"))))</f>
        <v>#REF!</v>
      </c>
      <c r="S1910" s="8">
        <f t="shared" si="87"/>
        <v>20</v>
      </c>
      <c r="T1910" t="s">
        <v>6613</v>
      </c>
      <c r="U1910" s="10">
        <v>1826048.69</v>
      </c>
      <c r="V1910" s="8" t="e">
        <f t="shared" si="88"/>
        <v>#REF!</v>
      </c>
      <c r="W1910" t="str">
        <f t="shared" si="89"/>
        <v>GOOD</v>
      </c>
    </row>
    <row r="1911" spans="12:23" x14ac:dyDescent="0.25">
      <c r="L1911" t="s">
        <v>10643</v>
      </c>
      <c r="M1911" s="10">
        <v>5451.6</v>
      </c>
      <c r="N1911" s="13">
        <v>1.6766649978902418E-5</v>
      </c>
      <c r="O1911" s="13">
        <f>IF(M1911="","",IF(M1911&gt;0,SUM($N$20:N1911)))</f>
        <v>0.99984401897809938</v>
      </c>
      <c r="P1911" s="8" t="e">
        <f>IF(M1911="","",IF(M1911&gt;0,IF(O1911&gt;#REF!,"STRIKE",IF(O1911&lt;#REF!,"GOOD"))))</f>
        <v>#REF!</v>
      </c>
      <c r="S1911" s="8">
        <f t="shared" si="87"/>
        <v>19</v>
      </c>
      <c r="T1911" t="s">
        <v>6625</v>
      </c>
      <c r="U1911" s="10">
        <v>1911788.25</v>
      </c>
      <c r="V1911" s="8" t="e">
        <f t="shared" si="88"/>
        <v>#REF!</v>
      </c>
      <c r="W1911" t="str">
        <f t="shared" si="89"/>
        <v>GOOD</v>
      </c>
    </row>
    <row r="1912" spans="12:23" x14ac:dyDescent="0.25">
      <c r="L1912" t="s">
        <v>10634</v>
      </c>
      <c r="M1912" s="10">
        <v>5392.64</v>
      </c>
      <c r="N1912" s="13">
        <v>1.6585315749913481E-5</v>
      </c>
      <c r="O1912" s="13">
        <f>IF(M1912="","",IF(M1912&gt;0,SUM($N$20:N1912)))</f>
        <v>0.99986060429384926</v>
      </c>
      <c r="P1912" s="8" t="e">
        <f>IF(M1912="","",IF(M1912&gt;0,IF(O1912&gt;#REF!,"STRIKE",IF(O1912&lt;#REF!,"GOOD"))))</f>
        <v>#REF!</v>
      </c>
      <c r="S1912" s="8">
        <f t="shared" si="87"/>
        <v>18</v>
      </c>
      <c r="T1912" t="s">
        <v>6776</v>
      </c>
      <c r="U1912" s="10">
        <v>1996561.28</v>
      </c>
      <c r="V1912" s="8" t="e">
        <f t="shared" si="88"/>
        <v>#REF!</v>
      </c>
      <c r="W1912" t="str">
        <f t="shared" si="89"/>
        <v>GOOD</v>
      </c>
    </row>
    <row r="1913" spans="12:23" x14ac:dyDescent="0.25">
      <c r="L1913" t="s">
        <v>10716</v>
      </c>
      <c r="M1913" s="10">
        <v>5062.8</v>
      </c>
      <c r="N1913" s="13">
        <v>1.5570877451241316E-5</v>
      </c>
      <c r="O1913" s="13">
        <f>IF(M1913="","",IF(M1913&gt;0,SUM($N$20:N1913)))</f>
        <v>0.99987617517130045</v>
      </c>
      <c r="P1913" s="8" t="e">
        <f>IF(M1913="","",IF(M1913&gt;0,IF(O1913&gt;#REF!,"STRIKE",IF(O1913&lt;#REF!,"GOOD"))))</f>
        <v>#REF!</v>
      </c>
      <c r="S1913" s="8">
        <f t="shared" si="87"/>
        <v>17</v>
      </c>
      <c r="T1913" t="s">
        <v>6330</v>
      </c>
      <c r="U1913" s="10">
        <v>2004721.74</v>
      </c>
      <c r="V1913" s="8" t="e">
        <f t="shared" si="88"/>
        <v>#REF!</v>
      </c>
      <c r="W1913" t="str">
        <f t="shared" si="89"/>
        <v>GOOD</v>
      </c>
    </row>
    <row r="1914" spans="12:23" x14ac:dyDescent="0.25">
      <c r="L1914" t="s">
        <v>10299</v>
      </c>
      <c r="M1914" s="10">
        <v>4806</v>
      </c>
      <c r="N1914" s="13">
        <v>1.4781077078033056E-5</v>
      </c>
      <c r="O1914" s="13">
        <f>IF(M1914="","",IF(M1914&gt;0,SUM($N$20:N1914)))</f>
        <v>0.99989095624837854</v>
      </c>
      <c r="P1914" s="8" t="e">
        <f>IF(M1914="","",IF(M1914&gt;0,IF(O1914&gt;#REF!,"STRIKE",IF(O1914&lt;#REF!,"GOOD"))))</f>
        <v>#REF!</v>
      </c>
      <c r="S1914" s="8">
        <f t="shared" si="87"/>
        <v>16</v>
      </c>
      <c r="T1914" t="s">
        <v>9835</v>
      </c>
      <c r="U1914" s="10">
        <v>2083096</v>
      </c>
      <c r="V1914" s="8" t="e">
        <f t="shared" si="88"/>
        <v>#REF!</v>
      </c>
      <c r="W1914" t="str">
        <f t="shared" si="89"/>
        <v>GOOD</v>
      </c>
    </row>
    <row r="1915" spans="12:23" x14ac:dyDescent="0.25">
      <c r="L1915" t="s">
        <v>10545</v>
      </c>
      <c r="M1915" s="10">
        <v>4674.6000000000004</v>
      </c>
      <c r="N1915" s="13">
        <v>1.4376950251555E-5</v>
      </c>
      <c r="O1915" s="13">
        <f>IF(M1915="","",IF(M1915&gt;0,SUM($N$20:N1915)))</f>
        <v>0.99990533319863006</v>
      </c>
      <c r="P1915" s="8" t="e">
        <f>IF(M1915="","",IF(M1915&gt;0,IF(O1915&gt;#REF!,"STRIKE",IF(O1915&lt;#REF!,"GOOD"))))</f>
        <v>#REF!</v>
      </c>
      <c r="S1915" s="8">
        <f t="shared" si="87"/>
        <v>15</v>
      </c>
      <c r="T1915" t="s">
        <v>7443</v>
      </c>
      <c r="U1915" s="10">
        <v>2113663.84</v>
      </c>
      <c r="V1915" s="8" t="e">
        <f t="shared" si="88"/>
        <v>#REF!</v>
      </c>
      <c r="W1915" t="str">
        <f t="shared" si="89"/>
        <v>GOOD</v>
      </c>
    </row>
    <row r="1916" spans="12:23" x14ac:dyDescent="0.25">
      <c r="L1916" t="s">
        <v>8869</v>
      </c>
      <c r="M1916" s="10">
        <v>4633.2</v>
      </c>
      <c r="N1916" s="13">
        <v>1.4249622621294789E-5</v>
      </c>
      <c r="O1916" s="13">
        <f>IF(M1916="","",IF(M1916&gt;0,SUM($N$20:N1916)))</f>
        <v>0.99991958282125137</v>
      </c>
      <c r="P1916" s="8" t="e">
        <f>IF(M1916="","",IF(M1916&gt;0,IF(O1916&gt;#REF!,"STRIKE",IF(O1916&lt;#REF!,"GOOD"))))</f>
        <v>#REF!</v>
      </c>
      <c r="S1916" s="8">
        <f t="shared" si="87"/>
        <v>14</v>
      </c>
      <c r="T1916" t="s">
        <v>6727</v>
      </c>
      <c r="U1916" s="10">
        <v>2177323.19</v>
      </c>
      <c r="V1916" s="8" t="e">
        <f t="shared" si="88"/>
        <v>#REF!</v>
      </c>
      <c r="W1916" t="str">
        <f t="shared" si="89"/>
        <v>GOOD</v>
      </c>
    </row>
    <row r="1917" spans="12:23" x14ac:dyDescent="0.25">
      <c r="L1917" t="s">
        <v>10462</v>
      </c>
      <c r="M1917" s="10">
        <v>4501.92</v>
      </c>
      <c r="N1917" s="13">
        <v>1.3845864860411689E-5</v>
      </c>
      <c r="O1917" s="13">
        <f>IF(M1917="","",IF(M1917&gt;0,SUM($N$20:N1917)))</f>
        <v>0.99993342868611179</v>
      </c>
      <c r="P1917" s="8" t="e">
        <f>IF(M1917="","",IF(M1917&gt;0,IF(O1917&gt;#REF!,"STRIKE",IF(O1917&lt;#REF!,"GOOD"))))</f>
        <v>#REF!</v>
      </c>
      <c r="S1917" s="8">
        <f t="shared" si="87"/>
        <v>13</v>
      </c>
      <c r="T1917" t="s">
        <v>9810</v>
      </c>
      <c r="U1917" s="10">
        <v>2245418.7000000002</v>
      </c>
      <c r="V1917" s="8" t="e">
        <f t="shared" si="88"/>
        <v>#REF!</v>
      </c>
      <c r="W1917" t="str">
        <f t="shared" si="89"/>
        <v>GOOD</v>
      </c>
    </row>
    <row r="1918" spans="12:23" x14ac:dyDescent="0.25">
      <c r="L1918" t="s">
        <v>10572</v>
      </c>
      <c r="M1918" s="10">
        <v>3983.94</v>
      </c>
      <c r="N1918" s="13">
        <v>1.2252793219779237E-5</v>
      </c>
      <c r="O1918" s="13">
        <f>IF(M1918="","",IF(M1918&gt;0,SUM($N$20:N1918)))</f>
        <v>0.99994568147933161</v>
      </c>
      <c r="P1918" s="8" t="e">
        <f>IF(M1918="","",IF(M1918&gt;0,IF(O1918&gt;#REF!,"STRIKE",IF(O1918&lt;#REF!,"GOOD"))))</f>
        <v>#REF!</v>
      </c>
      <c r="S1918" s="8">
        <f t="shared" si="87"/>
        <v>12</v>
      </c>
      <c r="T1918" t="s">
        <v>6806</v>
      </c>
      <c r="U1918" s="10">
        <v>2561333.37</v>
      </c>
      <c r="V1918" s="8" t="e">
        <f t="shared" si="88"/>
        <v>#REF!</v>
      </c>
      <c r="W1918" t="str">
        <f t="shared" si="89"/>
        <v>GOOD</v>
      </c>
    </row>
    <row r="1919" spans="12:23" x14ac:dyDescent="0.25">
      <c r="L1919" t="s">
        <v>6697</v>
      </c>
      <c r="M1919" s="10">
        <v>3598.56</v>
      </c>
      <c r="N1919" s="13">
        <v>1.1067539061574415E-5</v>
      </c>
      <c r="O1919" s="13">
        <f>IF(M1919="","",IF(M1919&gt;0,SUM($N$20:N1919)))</f>
        <v>0.99995674901839315</v>
      </c>
      <c r="P1919" s="8" t="e">
        <f>IF(M1919="","",IF(M1919&gt;0,IF(O1919&gt;#REF!,"STRIKE",IF(O1919&lt;#REF!,"GOOD"))))</f>
        <v>#REF!</v>
      </c>
      <c r="S1919" s="8">
        <f t="shared" si="87"/>
        <v>11</v>
      </c>
      <c r="T1919" t="s">
        <v>6800</v>
      </c>
      <c r="U1919" s="10">
        <v>2589647.5499999998</v>
      </c>
      <c r="V1919" s="8" t="e">
        <f t="shared" si="88"/>
        <v>#REF!</v>
      </c>
      <c r="W1919" t="str">
        <f t="shared" si="89"/>
        <v>GOOD</v>
      </c>
    </row>
    <row r="1920" spans="12:23" x14ac:dyDescent="0.25">
      <c r="L1920" t="s">
        <v>10530</v>
      </c>
      <c r="M1920" s="10">
        <v>3357.24</v>
      </c>
      <c r="N1920" s="13">
        <v>1.0325348150115625E-5</v>
      </c>
      <c r="O1920" s="13">
        <f>IF(M1920="","",IF(M1920&gt;0,SUM($N$20:N1920)))</f>
        <v>0.99996707436654331</v>
      </c>
      <c r="P1920" s="8" t="e">
        <f>IF(M1920="","",IF(M1920&gt;0,IF(O1920&gt;#REF!,"STRIKE",IF(O1920&lt;#REF!,"GOOD"))))</f>
        <v>#REF!</v>
      </c>
      <c r="S1920" s="8">
        <f t="shared" si="87"/>
        <v>10</v>
      </c>
      <c r="T1920" t="s">
        <v>6661</v>
      </c>
      <c r="U1920" s="10">
        <v>2691169.46</v>
      </c>
      <c r="V1920" s="8" t="e">
        <f t="shared" si="88"/>
        <v>#REF!</v>
      </c>
      <c r="W1920" t="str">
        <f t="shared" si="89"/>
        <v>GOOD</v>
      </c>
    </row>
    <row r="1921" spans="12:23" x14ac:dyDescent="0.25">
      <c r="L1921" t="s">
        <v>10533</v>
      </c>
      <c r="M1921" s="10">
        <v>2884.26</v>
      </c>
      <c r="N1921" s="13">
        <v>8.8706761075920992E-6</v>
      </c>
      <c r="O1921" s="13">
        <f>IF(M1921="","",IF(M1921&gt;0,SUM($N$20:N1921)))</f>
        <v>0.99997594504265086</v>
      </c>
      <c r="P1921" s="8" t="e">
        <f>IF(M1921="","",IF(M1921&gt;0,IF(O1921&gt;#REF!,"STRIKE",IF(O1921&lt;#REF!,"GOOD"))))</f>
        <v>#REF!</v>
      </c>
      <c r="S1921" s="8">
        <f t="shared" si="87"/>
        <v>9</v>
      </c>
      <c r="T1921" t="s">
        <v>6804</v>
      </c>
      <c r="U1921" s="10">
        <v>2928260.94</v>
      </c>
      <c r="V1921" s="8" t="e">
        <f t="shared" si="88"/>
        <v>#REF!</v>
      </c>
      <c r="W1921" t="str">
        <f t="shared" si="89"/>
        <v>GOOD</v>
      </c>
    </row>
    <row r="1922" spans="12:23" x14ac:dyDescent="0.25">
      <c r="L1922" t="s">
        <v>10472</v>
      </c>
      <c r="M1922" s="10">
        <v>2820.48</v>
      </c>
      <c r="N1922" s="13">
        <v>8.674517743872384E-6</v>
      </c>
      <c r="O1922" s="13">
        <f>IF(M1922="","",IF(M1922&gt;0,SUM($N$20:N1922)))</f>
        <v>0.99998461956039475</v>
      </c>
      <c r="P1922" s="8" t="e">
        <f>IF(M1922="","",IF(M1922&gt;0,IF(O1922&gt;#REF!,"STRIKE",IF(O1922&lt;#REF!,"GOOD"))))</f>
        <v>#REF!</v>
      </c>
      <c r="S1922" s="8">
        <f t="shared" si="87"/>
        <v>8</v>
      </c>
      <c r="T1922" t="s">
        <v>8079</v>
      </c>
      <c r="U1922" s="10">
        <v>3214637.52</v>
      </c>
      <c r="V1922" s="8" t="e">
        <f t="shared" si="88"/>
        <v>#REF!</v>
      </c>
      <c r="W1922" t="str">
        <f t="shared" si="89"/>
        <v>GOOD</v>
      </c>
    </row>
    <row r="1923" spans="12:23" x14ac:dyDescent="0.25">
      <c r="L1923" t="s">
        <v>10469</v>
      </c>
      <c r="M1923" s="10">
        <v>2603.52</v>
      </c>
      <c r="N1923" s="13">
        <v>8.0072471481898918E-6</v>
      </c>
      <c r="O1923" s="13">
        <f>IF(M1923="","",IF(M1923&gt;0,SUM($N$20:N1923)))</f>
        <v>0.99999262680754297</v>
      </c>
      <c r="P1923" s="8" t="e">
        <f>IF(M1923="","",IF(M1923&gt;0,IF(O1923&gt;#REF!,"STRIKE",IF(O1923&lt;#REF!,"GOOD"))))</f>
        <v>#REF!</v>
      </c>
      <c r="S1923" s="8">
        <f t="shared" si="87"/>
        <v>7</v>
      </c>
      <c r="T1923" t="s">
        <v>6808</v>
      </c>
      <c r="U1923" s="10">
        <v>3371418.49</v>
      </c>
      <c r="V1923" s="8" t="e">
        <f t="shared" si="88"/>
        <v>#REF!</v>
      </c>
      <c r="W1923" t="str">
        <f t="shared" si="89"/>
        <v>GOOD</v>
      </c>
    </row>
    <row r="1924" spans="12:23" x14ac:dyDescent="0.25">
      <c r="L1924" t="s">
        <v>9871</v>
      </c>
      <c r="M1924" s="10">
        <v>1451.52</v>
      </c>
      <c r="N1924" s="13">
        <v>4.4642174366014447E-6</v>
      </c>
      <c r="O1924" s="13">
        <f>IF(M1924="","",IF(M1924&gt;0,SUM($N$20:N1924)))</f>
        <v>0.99999709102497958</v>
      </c>
      <c r="P1924" s="8" t="e">
        <f>IF(M1924="","",IF(M1924&gt;0,IF(O1924&gt;#REF!,"STRIKE",IF(O1924&lt;#REF!,"GOOD"))))</f>
        <v>#REF!</v>
      </c>
      <c r="S1924" s="8">
        <f t="shared" si="87"/>
        <v>6</v>
      </c>
      <c r="T1924" t="s">
        <v>8483</v>
      </c>
      <c r="U1924" s="10">
        <v>3737518.32</v>
      </c>
      <c r="V1924" s="8" t="e">
        <f t="shared" si="88"/>
        <v>#REF!</v>
      </c>
      <c r="W1924" t="str">
        <f t="shared" si="89"/>
        <v>GOOD</v>
      </c>
    </row>
    <row r="1925" spans="12:23" x14ac:dyDescent="0.25">
      <c r="L1925" t="s">
        <v>10689</v>
      </c>
      <c r="M1925" s="10">
        <v>945.84</v>
      </c>
      <c r="N1925" s="13">
        <v>2.9089750194520989E-6</v>
      </c>
      <c r="O1925" s="13">
        <f>IF(M1925="","",IF(M1925&gt;0,SUM($N$20:N1925)))</f>
        <v>0.999999999999999</v>
      </c>
      <c r="P1925" s="8" t="e">
        <f>IF(M1925="","",IF(M1925&gt;0,IF(O1925&gt;#REF!,"STRIKE",IF(O1925&lt;#REF!,"GOOD"))))</f>
        <v>#REF!</v>
      </c>
      <c r="S1925" s="8">
        <f t="shared" si="87"/>
        <v>5</v>
      </c>
      <c r="T1925" t="s">
        <v>6326</v>
      </c>
      <c r="U1925" s="10">
        <v>4399185.6100000003</v>
      </c>
      <c r="V1925" s="8" t="e">
        <f t="shared" si="88"/>
        <v>#REF!</v>
      </c>
      <c r="W1925" t="str">
        <f t="shared" si="89"/>
        <v>GOOD</v>
      </c>
    </row>
    <row r="1926" spans="12:23" x14ac:dyDescent="0.25">
      <c r="L1926" t="s">
        <v>8199</v>
      </c>
      <c r="M1926" s="10"/>
      <c r="N1926" s="13">
        <v>0</v>
      </c>
      <c r="O1926" s="13" t="str">
        <f>IF(M1926="","",IF(M1926&gt;0,SUM($N$20:N1926)))</f>
        <v/>
      </c>
      <c r="P1926" s="8" t="str">
        <f>IF(M1926="","",IF(M1926&gt;0,IF(O1926&gt;#REF!,"STRIKE",IF(O1926&lt;#REF!,"GOOD"))))</f>
        <v/>
      </c>
      <c r="S1926" s="8">
        <f t="shared" si="87"/>
        <v>4</v>
      </c>
      <c r="T1926" t="s">
        <v>8081</v>
      </c>
      <c r="U1926" s="10">
        <v>6049834.9199999999</v>
      </c>
      <c r="V1926" s="8" t="e">
        <f t="shared" si="88"/>
        <v>#REF!</v>
      </c>
      <c r="W1926" t="str">
        <f t="shared" si="89"/>
        <v>GOOD</v>
      </c>
    </row>
    <row r="1927" spans="12:23" x14ac:dyDescent="0.25">
      <c r="L1927" t="s">
        <v>8203</v>
      </c>
      <c r="M1927" s="10"/>
      <c r="N1927" s="13">
        <v>0</v>
      </c>
      <c r="O1927" s="13" t="str">
        <f>IF(M1927="","",IF(M1927&gt;0,SUM($N$20:N1927)))</f>
        <v/>
      </c>
      <c r="P1927" s="8" t="str">
        <f>IF(M1927="","",IF(M1927&gt;0,IF(O1927&gt;#REF!,"STRIKE",IF(O1927&lt;#REF!,"GOOD"))))</f>
        <v/>
      </c>
      <c r="S1927" s="8">
        <f t="shared" si="87"/>
        <v>3</v>
      </c>
      <c r="T1927" t="s">
        <v>8485</v>
      </c>
      <c r="U1927" s="10">
        <v>6547239.2000000002</v>
      </c>
      <c r="V1927" s="8" t="e">
        <f t="shared" si="88"/>
        <v>#REF!</v>
      </c>
      <c r="W1927" t="str">
        <f t="shared" si="89"/>
        <v>GOOD</v>
      </c>
    </row>
    <row r="1928" spans="12:23" x14ac:dyDescent="0.25">
      <c r="L1928" t="s">
        <v>8201</v>
      </c>
      <c r="M1928" s="10"/>
      <c r="N1928" s="13">
        <v>0</v>
      </c>
      <c r="O1928" s="13" t="str">
        <f>IF(M1928="","",IF(M1928&gt;0,SUM($N$20:N1928)))</f>
        <v/>
      </c>
      <c r="P1928" s="8" t="str">
        <f>IF(M1928="","",IF(M1928&gt;0,IF(O1928&gt;#REF!,"STRIKE",IF(O1928&lt;#REF!,"GOOD"))))</f>
        <v/>
      </c>
      <c r="S1928" s="8">
        <f t="shared" si="87"/>
        <v>2</v>
      </c>
      <c r="T1928" t="s">
        <v>6328</v>
      </c>
      <c r="U1928" s="10">
        <v>7459009.5</v>
      </c>
      <c r="V1928" s="8" t="e">
        <f t="shared" si="88"/>
        <v>#REF!</v>
      </c>
      <c r="W1928" t="str">
        <f t="shared" si="89"/>
        <v>GOOD</v>
      </c>
    </row>
    <row r="1929" spans="12:23" x14ac:dyDescent="0.25">
      <c r="L1929" t="s">
        <v>6689</v>
      </c>
      <c r="M1929" s="10"/>
      <c r="N1929" s="13">
        <v>0</v>
      </c>
      <c r="O1929" s="13" t="str">
        <f>IF(M1929="","",IF(M1929&gt;0,SUM($N$20:N1929)))</f>
        <v/>
      </c>
      <c r="P1929" s="8" t="str">
        <f>IF(M1929="","",IF(M1929&gt;0,IF(O1929&gt;#REF!,"STRIKE",IF(O1929&lt;#REF!,"GOOD"))))</f>
        <v/>
      </c>
      <c r="S1929" s="8">
        <f t="shared" si="87"/>
        <v>1</v>
      </c>
      <c r="T1929" t="s">
        <v>8487</v>
      </c>
      <c r="U1929" s="10">
        <v>7495654.9100000001</v>
      </c>
      <c r="V1929" s="8" t="e">
        <f t="shared" si="88"/>
        <v>#REF!</v>
      </c>
      <c r="W1929" t="str">
        <f t="shared" si="89"/>
        <v>GOOD</v>
      </c>
    </row>
    <row r="1930" spans="12:23" x14ac:dyDescent="0.25">
      <c r="O1930" s="13" t="str">
        <f>IF(M1930="","",IF(M1930&gt;0,SUM($N$20:N1930)))</f>
        <v/>
      </c>
      <c r="P1930" s="8" t="str">
        <f>IF(M1930="","",IF(M1930&gt;0,IF(O1930&gt;#REF!,"STRIKE",IF(O1930&lt;#REF!,"GOOD"))))</f>
        <v/>
      </c>
      <c r="S1930" s="8" t="str">
        <f t="shared" si="87"/>
        <v/>
      </c>
      <c r="V1930" s="8" t="str">
        <f t="shared" si="88"/>
        <v/>
      </c>
      <c r="W1930" t="str">
        <f t="shared" si="89"/>
        <v/>
      </c>
    </row>
    <row r="1931" spans="12:23" x14ac:dyDescent="0.25">
      <c r="O1931" s="13" t="str">
        <f>IF(M1931="","",IF(M1931&gt;0,SUM($N$20:N1931)))</f>
        <v/>
      </c>
      <c r="P1931" s="8" t="str">
        <f>IF(M1931="","",IF(M1931&gt;0,IF(O1931&gt;#REF!,"STRIKE",IF(O1931&lt;#REF!,"GOOD"))))</f>
        <v/>
      </c>
      <c r="S1931" s="8" t="str">
        <f t="shared" si="87"/>
        <v/>
      </c>
      <c r="V1931" s="8" t="str">
        <f t="shared" si="88"/>
        <v/>
      </c>
      <c r="W1931" t="str">
        <f t="shared" si="89"/>
        <v/>
      </c>
    </row>
    <row r="1932" spans="12:23" x14ac:dyDescent="0.25">
      <c r="O1932" s="13" t="str">
        <f>IF(M1932="","",IF(M1932&gt;0,SUM($N$20:N1932)))</f>
        <v/>
      </c>
      <c r="P1932" s="8" t="str">
        <f>IF(M1932="","",IF(M1932&gt;0,IF(O1932&gt;#REF!,"STRIKE",IF(O1932&lt;#REF!,"GOOD"))))</f>
        <v/>
      </c>
      <c r="S1932" s="8" t="str">
        <f t="shared" si="87"/>
        <v/>
      </c>
      <c r="V1932" s="8" t="str">
        <f t="shared" si="88"/>
        <v/>
      </c>
      <c r="W1932" t="str">
        <f t="shared" si="89"/>
        <v/>
      </c>
    </row>
    <row r="1933" spans="12:23" x14ac:dyDescent="0.25">
      <c r="O1933" s="13" t="str">
        <f>IF(M1933="","",IF(M1933&gt;0,SUM($N$20:N1933)))</f>
        <v/>
      </c>
      <c r="P1933" s="8" t="str">
        <f>IF(M1933="","",IF(M1933&gt;0,IF(O1933&gt;#REF!,"STRIKE",IF(O1933&lt;#REF!,"GOOD"))))</f>
        <v/>
      </c>
      <c r="S1933" s="8" t="str">
        <f t="shared" si="87"/>
        <v/>
      </c>
      <c r="V1933" s="8" t="str">
        <f t="shared" si="88"/>
        <v/>
      </c>
      <c r="W1933" t="str">
        <f t="shared" si="89"/>
        <v/>
      </c>
    </row>
    <row r="1934" spans="12:23" x14ac:dyDescent="0.25">
      <c r="O1934" s="13" t="str">
        <f>IF(M1934="","",IF(M1934&gt;0,SUM($N$20:N1934)))</f>
        <v/>
      </c>
      <c r="P1934" s="8" t="str">
        <f>IF(M1934="","",IF(M1934&gt;0,IF(O1934&gt;#REF!,"STRIKE",IF(O1934&lt;#REF!,"GOOD"))))</f>
        <v/>
      </c>
      <c r="S1934" s="8" t="str">
        <f t="shared" si="87"/>
        <v/>
      </c>
      <c r="V1934" s="8" t="str">
        <f t="shared" si="88"/>
        <v/>
      </c>
      <c r="W1934" t="str">
        <f t="shared" si="89"/>
        <v/>
      </c>
    </row>
    <row r="1935" spans="12:23" x14ac:dyDescent="0.25">
      <c r="O1935" s="13" t="str">
        <f>IF(M1935="","",IF(M1935&gt;0,SUM($N$20:N1935)))</f>
        <v/>
      </c>
      <c r="P1935" s="8" t="str">
        <f>IF(M1935="","",IF(M1935&gt;0,IF(O1935&gt;#REF!,"STRIKE",IF(O1935&lt;#REF!,"GOOD"))))</f>
        <v/>
      </c>
      <c r="S1935" s="8" t="str">
        <f t="shared" si="87"/>
        <v/>
      </c>
      <c r="V1935" s="8" t="str">
        <f t="shared" si="88"/>
        <v/>
      </c>
      <c r="W1935" t="str">
        <f t="shared" si="89"/>
        <v/>
      </c>
    </row>
    <row r="1936" spans="12:23" x14ac:dyDescent="0.25">
      <c r="O1936" s="13" t="str">
        <f>IF(M1936="","",IF(M1936&gt;0,SUM($N$20:N1936)))</f>
        <v/>
      </c>
      <c r="P1936" s="8" t="str">
        <f>IF(M1936="","",IF(M1936&gt;0,IF(O1936&gt;#REF!,"STRIKE",IF(O1936&lt;#REF!,"GOOD"))))</f>
        <v/>
      </c>
      <c r="S1936" s="8" t="str">
        <f t="shared" si="87"/>
        <v/>
      </c>
      <c r="V1936" s="8" t="str">
        <f t="shared" si="88"/>
        <v/>
      </c>
      <c r="W1936" t="str">
        <f t="shared" si="89"/>
        <v/>
      </c>
    </row>
    <row r="1937" spans="15:23" x14ac:dyDescent="0.25">
      <c r="O1937" s="13" t="str">
        <f>IF(M1937="","",IF(M1937&gt;0,SUM($N$20:N1937)))</f>
        <v/>
      </c>
      <c r="P1937" s="8" t="str">
        <f>IF(M1937="","",IF(M1937&gt;0,IF(O1937&gt;#REF!,"STRIKE",IF(O1937&lt;#REF!,"GOOD"))))</f>
        <v/>
      </c>
      <c r="S1937" s="8" t="str">
        <f t="shared" si="87"/>
        <v/>
      </c>
      <c r="V1937" s="8" t="str">
        <f t="shared" si="88"/>
        <v/>
      </c>
      <c r="W1937" t="str">
        <f t="shared" si="89"/>
        <v/>
      </c>
    </row>
    <row r="1938" spans="15:23" x14ac:dyDescent="0.25">
      <c r="O1938" s="13" t="str">
        <f>IF(M1938="","",IF(M1938&gt;0,SUM($N$20:N1938)))</f>
        <v/>
      </c>
      <c r="P1938" s="8" t="str">
        <f>IF(M1938="","",IF(M1938&gt;0,IF(O1938&gt;#REF!,"STRIKE",IF(O1938&lt;#REF!,"GOOD"))))</f>
        <v/>
      </c>
      <c r="S1938" s="8" t="str">
        <f t="shared" si="87"/>
        <v/>
      </c>
      <c r="V1938" s="8" t="str">
        <f t="shared" si="88"/>
        <v/>
      </c>
      <c r="W1938" t="str">
        <f t="shared" si="89"/>
        <v/>
      </c>
    </row>
    <row r="1939" spans="15:23" x14ac:dyDescent="0.25">
      <c r="O1939" s="13" t="str">
        <f>IF(M1939="","",IF(M1939&gt;0,SUM($N$20:N1939)))</f>
        <v/>
      </c>
      <c r="P1939" s="8" t="str">
        <f>IF(M1939="","",IF(M1939&gt;0,IF(O1939&gt;#REF!,"STRIKE",IF(O1939&lt;#REF!,"GOOD"))))</f>
        <v/>
      </c>
      <c r="S1939" s="8" t="str">
        <f t="shared" si="87"/>
        <v/>
      </c>
      <c r="V1939" s="8" t="str">
        <f t="shared" si="88"/>
        <v/>
      </c>
      <c r="W1939" t="str">
        <f t="shared" si="89"/>
        <v/>
      </c>
    </row>
    <row r="1940" spans="15:23" x14ac:dyDescent="0.25">
      <c r="O1940" s="13" t="str">
        <f>IF(M1940="","",IF(M1940&gt;0,SUM($N$20:N1940)))</f>
        <v/>
      </c>
      <c r="P1940" s="8" t="str">
        <f>IF(M1940="","",IF(M1940&gt;0,IF(O1940&gt;#REF!,"STRIKE",IF(O1940&lt;#REF!,"GOOD"))))</f>
        <v/>
      </c>
      <c r="S1940" s="8" t="str">
        <f t="shared" ref="S1940:S2003" si="90">IFERROR(_xlfn.RANK.AVG(U1940,$U$20:$U$1048576),"")</f>
        <v/>
      </c>
      <c r="V1940" s="8" t="str">
        <f t="shared" ref="V1940:V2003" si="91">IF(S1940="","",IF(S1940&lt;&gt;"",IF(S1940&gt;$T$16,"STRIKE",IF(S1940&lt;$T$16,"GOOD"))))</f>
        <v/>
      </c>
      <c r="W1940" t="str">
        <f t="shared" ref="W1940:W2003" si="92">IF(S1940="","",IF(S1940&lt;&gt;"",IF(U1940&lt;$U$16,"STRIKE",IF(U1940&gt;=$U$16,"GOOD"))))</f>
        <v/>
      </c>
    </row>
    <row r="1941" spans="15:23" x14ac:dyDescent="0.25">
      <c r="O1941" s="13" t="str">
        <f>IF(M1941="","",IF(M1941&gt;0,SUM($N$20:N1941)))</f>
        <v/>
      </c>
      <c r="P1941" s="8" t="str">
        <f>IF(M1941="","",IF(M1941&gt;0,IF(O1941&gt;#REF!,"STRIKE",IF(O1941&lt;#REF!,"GOOD"))))</f>
        <v/>
      </c>
      <c r="S1941" s="8" t="str">
        <f t="shared" si="90"/>
        <v/>
      </c>
      <c r="V1941" s="8" t="str">
        <f t="shared" si="91"/>
        <v/>
      </c>
      <c r="W1941" t="str">
        <f t="shared" si="92"/>
        <v/>
      </c>
    </row>
    <row r="1942" spans="15:23" x14ac:dyDescent="0.25">
      <c r="O1942" s="13" t="str">
        <f>IF(M1942="","",IF(M1942&gt;0,SUM($N$20:N1942)))</f>
        <v/>
      </c>
      <c r="P1942" s="8" t="str">
        <f>IF(M1942="","",IF(M1942&gt;0,IF(O1942&gt;#REF!,"STRIKE",IF(O1942&lt;#REF!,"GOOD"))))</f>
        <v/>
      </c>
      <c r="S1942" s="8" t="str">
        <f t="shared" si="90"/>
        <v/>
      </c>
      <c r="V1942" s="8" t="str">
        <f t="shared" si="91"/>
        <v/>
      </c>
      <c r="W1942" t="str">
        <f t="shared" si="92"/>
        <v/>
      </c>
    </row>
    <row r="1943" spans="15:23" x14ac:dyDescent="0.25">
      <c r="O1943" s="13" t="str">
        <f>IF(M1943="","",IF(M1943&gt;0,SUM($N$20:N1943)))</f>
        <v/>
      </c>
      <c r="P1943" s="8" t="str">
        <f>IF(M1943="","",IF(M1943&gt;0,IF(O1943&gt;#REF!,"STRIKE",IF(O1943&lt;#REF!,"GOOD"))))</f>
        <v/>
      </c>
      <c r="S1943" s="8" t="str">
        <f t="shared" si="90"/>
        <v/>
      </c>
      <c r="V1943" s="8" t="str">
        <f t="shared" si="91"/>
        <v/>
      </c>
      <c r="W1943" t="str">
        <f t="shared" si="92"/>
        <v/>
      </c>
    </row>
    <row r="1944" spans="15:23" x14ac:dyDescent="0.25">
      <c r="O1944" s="13" t="str">
        <f>IF(M1944="","",IF(M1944&gt;0,SUM($N$20:N1944)))</f>
        <v/>
      </c>
      <c r="P1944" s="8" t="str">
        <f>IF(M1944="","",IF(M1944&gt;0,IF(O1944&gt;#REF!,"STRIKE",IF(O1944&lt;#REF!,"GOOD"))))</f>
        <v/>
      </c>
      <c r="S1944" s="8" t="str">
        <f t="shared" si="90"/>
        <v/>
      </c>
      <c r="V1944" s="8" t="str">
        <f t="shared" si="91"/>
        <v/>
      </c>
      <c r="W1944" t="str">
        <f t="shared" si="92"/>
        <v/>
      </c>
    </row>
    <row r="1945" spans="15:23" x14ac:dyDescent="0.25">
      <c r="O1945" s="13" t="str">
        <f>IF(M1945="","",IF(M1945&gt;0,SUM($N$20:N1945)))</f>
        <v/>
      </c>
      <c r="P1945" s="8" t="str">
        <f>IF(M1945="","",IF(M1945&gt;0,IF(O1945&gt;#REF!,"STRIKE",IF(O1945&lt;#REF!,"GOOD"))))</f>
        <v/>
      </c>
      <c r="S1945" s="8" t="str">
        <f t="shared" si="90"/>
        <v/>
      </c>
      <c r="V1945" s="8" t="str">
        <f t="shared" si="91"/>
        <v/>
      </c>
      <c r="W1945" t="str">
        <f t="shared" si="92"/>
        <v/>
      </c>
    </row>
    <row r="1946" spans="15:23" x14ac:dyDescent="0.25">
      <c r="O1946" s="13" t="str">
        <f>IF(M1946="","",IF(M1946&gt;0,SUM($N$20:N1946)))</f>
        <v/>
      </c>
      <c r="P1946" s="8" t="str">
        <f>IF(M1946="","",IF(M1946&gt;0,IF(O1946&gt;#REF!,"STRIKE",IF(O1946&lt;#REF!,"GOOD"))))</f>
        <v/>
      </c>
      <c r="S1946" s="8" t="str">
        <f t="shared" si="90"/>
        <v/>
      </c>
      <c r="V1946" s="8" t="str">
        <f t="shared" si="91"/>
        <v/>
      </c>
      <c r="W1946" t="str">
        <f t="shared" si="92"/>
        <v/>
      </c>
    </row>
    <row r="1947" spans="15:23" x14ac:dyDescent="0.25">
      <c r="O1947" s="13" t="str">
        <f>IF(M1947="","",IF(M1947&gt;0,SUM($N$20:N1947)))</f>
        <v/>
      </c>
      <c r="P1947" s="8" t="str">
        <f>IF(M1947="","",IF(M1947&gt;0,IF(O1947&gt;#REF!,"STRIKE",IF(O1947&lt;#REF!,"GOOD"))))</f>
        <v/>
      </c>
      <c r="S1947" s="8" t="str">
        <f t="shared" si="90"/>
        <v/>
      </c>
      <c r="V1947" s="8" t="str">
        <f t="shared" si="91"/>
        <v/>
      </c>
      <c r="W1947" t="str">
        <f t="shared" si="92"/>
        <v/>
      </c>
    </row>
    <row r="1948" spans="15:23" x14ac:dyDescent="0.25">
      <c r="O1948" s="13" t="str">
        <f>IF(M1948="","",IF(M1948&gt;0,SUM($N$20:N1948)))</f>
        <v/>
      </c>
      <c r="P1948" s="8" t="str">
        <f>IF(M1948="","",IF(M1948&gt;0,IF(O1948&gt;#REF!,"STRIKE",IF(O1948&lt;#REF!,"GOOD"))))</f>
        <v/>
      </c>
      <c r="S1948" s="8" t="str">
        <f t="shared" si="90"/>
        <v/>
      </c>
      <c r="V1948" s="8" t="str">
        <f t="shared" si="91"/>
        <v/>
      </c>
      <c r="W1948" t="str">
        <f t="shared" si="92"/>
        <v/>
      </c>
    </row>
    <row r="1949" spans="15:23" x14ac:dyDescent="0.25">
      <c r="O1949" s="13" t="str">
        <f>IF(M1949="","",IF(M1949&gt;0,SUM($N$20:N1949)))</f>
        <v/>
      </c>
      <c r="P1949" s="8" t="str">
        <f>IF(M1949="","",IF(M1949&gt;0,IF(O1949&gt;#REF!,"STRIKE",IF(O1949&lt;#REF!,"GOOD"))))</f>
        <v/>
      </c>
      <c r="S1949" s="8" t="str">
        <f t="shared" si="90"/>
        <v/>
      </c>
      <c r="V1949" s="8" t="str">
        <f t="shared" si="91"/>
        <v/>
      </c>
      <c r="W1949" t="str">
        <f t="shared" si="92"/>
        <v/>
      </c>
    </row>
    <row r="1950" spans="15:23" x14ac:dyDescent="0.25">
      <c r="O1950" s="13" t="str">
        <f>IF(M1950="","",IF(M1950&gt;0,SUM($N$20:N1950)))</f>
        <v/>
      </c>
      <c r="P1950" s="8" t="str">
        <f>IF(M1950="","",IF(M1950&gt;0,IF(O1950&gt;#REF!,"STRIKE",IF(O1950&lt;#REF!,"GOOD"))))</f>
        <v/>
      </c>
      <c r="S1950" s="8" t="str">
        <f t="shared" si="90"/>
        <v/>
      </c>
      <c r="V1950" s="8" t="str">
        <f t="shared" si="91"/>
        <v/>
      </c>
      <c r="W1950" t="str">
        <f t="shared" si="92"/>
        <v/>
      </c>
    </row>
    <row r="1951" spans="15:23" x14ac:dyDescent="0.25">
      <c r="O1951" s="13" t="str">
        <f>IF(M1951="","",IF(M1951&gt;0,SUM($N$20:N1951)))</f>
        <v/>
      </c>
      <c r="P1951" s="8" t="str">
        <f>IF(M1951="","",IF(M1951&gt;0,IF(O1951&gt;#REF!,"STRIKE",IF(O1951&lt;#REF!,"GOOD"))))</f>
        <v/>
      </c>
      <c r="S1951" s="8" t="str">
        <f t="shared" si="90"/>
        <v/>
      </c>
      <c r="V1951" s="8" t="str">
        <f t="shared" si="91"/>
        <v/>
      </c>
      <c r="W1951" t="str">
        <f t="shared" si="92"/>
        <v/>
      </c>
    </row>
    <row r="1952" spans="15:23" x14ac:dyDescent="0.25">
      <c r="O1952" s="13" t="str">
        <f>IF(M1952="","",IF(M1952&gt;0,SUM($N$20:N1952)))</f>
        <v/>
      </c>
      <c r="P1952" s="8" t="str">
        <f>IF(M1952="","",IF(M1952&gt;0,IF(O1952&gt;#REF!,"STRIKE",IF(O1952&lt;#REF!,"GOOD"))))</f>
        <v/>
      </c>
      <c r="S1952" s="8" t="str">
        <f t="shared" si="90"/>
        <v/>
      </c>
      <c r="V1952" s="8" t="str">
        <f t="shared" si="91"/>
        <v/>
      </c>
      <c r="W1952" t="str">
        <f t="shared" si="92"/>
        <v/>
      </c>
    </row>
    <row r="1953" spans="15:23" x14ac:dyDescent="0.25">
      <c r="O1953" s="13" t="str">
        <f>IF(M1953="","",IF(M1953&gt;0,SUM($N$20:N1953)))</f>
        <v/>
      </c>
      <c r="P1953" s="8" t="str">
        <f>IF(M1953="","",IF(M1953&gt;0,IF(O1953&gt;#REF!,"STRIKE",IF(O1953&lt;#REF!,"GOOD"))))</f>
        <v/>
      </c>
      <c r="S1953" s="8" t="str">
        <f t="shared" si="90"/>
        <v/>
      </c>
      <c r="V1953" s="8" t="str">
        <f t="shared" si="91"/>
        <v/>
      </c>
      <c r="W1953" t="str">
        <f t="shared" si="92"/>
        <v/>
      </c>
    </row>
    <row r="1954" spans="15:23" x14ac:dyDescent="0.25">
      <c r="O1954" s="13" t="str">
        <f>IF(M1954="","",IF(M1954&gt;0,SUM($N$20:N1954)))</f>
        <v/>
      </c>
      <c r="P1954" s="8" t="str">
        <f>IF(M1954="","",IF(M1954&gt;0,IF(O1954&gt;#REF!,"STRIKE",IF(O1954&lt;#REF!,"GOOD"))))</f>
        <v/>
      </c>
      <c r="S1954" s="8" t="str">
        <f t="shared" si="90"/>
        <v/>
      </c>
      <c r="V1954" s="8" t="str">
        <f t="shared" si="91"/>
        <v/>
      </c>
      <c r="W1954" t="str">
        <f t="shared" si="92"/>
        <v/>
      </c>
    </row>
    <row r="1955" spans="15:23" x14ac:dyDescent="0.25">
      <c r="O1955" s="13" t="str">
        <f>IF(M1955="","",IF(M1955&gt;0,SUM($N$20:N1955)))</f>
        <v/>
      </c>
      <c r="P1955" s="8" t="str">
        <f>IF(M1955="","",IF(M1955&gt;0,IF(O1955&gt;#REF!,"STRIKE",IF(O1955&lt;#REF!,"GOOD"))))</f>
        <v/>
      </c>
      <c r="S1955" s="8" t="str">
        <f t="shared" si="90"/>
        <v/>
      </c>
      <c r="V1955" s="8" t="str">
        <f t="shared" si="91"/>
        <v/>
      </c>
      <c r="W1955" t="str">
        <f t="shared" si="92"/>
        <v/>
      </c>
    </row>
    <row r="1956" spans="15:23" x14ac:dyDescent="0.25">
      <c r="O1956" s="13" t="str">
        <f>IF(M1956="","",IF(M1956&gt;0,SUM($N$20:N1956)))</f>
        <v/>
      </c>
      <c r="P1956" s="8" t="str">
        <f>IF(M1956="","",IF(M1956&gt;0,IF(O1956&gt;#REF!,"STRIKE",IF(O1956&lt;#REF!,"GOOD"))))</f>
        <v/>
      </c>
      <c r="S1956" s="8" t="str">
        <f t="shared" si="90"/>
        <v/>
      </c>
      <c r="V1956" s="8" t="str">
        <f t="shared" si="91"/>
        <v/>
      </c>
      <c r="W1956" t="str">
        <f t="shared" si="92"/>
        <v/>
      </c>
    </row>
    <row r="1957" spans="15:23" x14ac:dyDescent="0.25">
      <c r="O1957" s="13" t="str">
        <f>IF(M1957="","",IF(M1957&gt;0,SUM($N$20:N1957)))</f>
        <v/>
      </c>
      <c r="P1957" s="8" t="str">
        <f>IF(M1957="","",IF(M1957&gt;0,IF(O1957&gt;#REF!,"STRIKE",IF(O1957&lt;#REF!,"GOOD"))))</f>
        <v/>
      </c>
      <c r="S1957" s="8" t="str">
        <f t="shared" si="90"/>
        <v/>
      </c>
      <c r="V1957" s="8" t="str">
        <f t="shared" si="91"/>
        <v/>
      </c>
      <c r="W1957" t="str">
        <f t="shared" si="92"/>
        <v/>
      </c>
    </row>
    <row r="1958" spans="15:23" x14ac:dyDescent="0.25">
      <c r="O1958" s="13" t="str">
        <f>IF(M1958="","",IF(M1958&gt;0,SUM($N$20:N1958)))</f>
        <v/>
      </c>
      <c r="P1958" s="8" t="str">
        <f>IF(M1958="","",IF(M1958&gt;0,IF(O1958&gt;#REF!,"STRIKE",IF(O1958&lt;#REF!,"GOOD"))))</f>
        <v/>
      </c>
      <c r="S1958" s="8" t="str">
        <f t="shared" si="90"/>
        <v/>
      </c>
      <c r="V1958" s="8" t="str">
        <f t="shared" si="91"/>
        <v/>
      </c>
      <c r="W1958" t="str">
        <f t="shared" si="92"/>
        <v/>
      </c>
    </row>
    <row r="1959" spans="15:23" x14ac:dyDescent="0.25">
      <c r="O1959" s="13" t="str">
        <f>IF(M1959="","",IF(M1959&gt;0,SUM($N$20:N1959)))</f>
        <v/>
      </c>
      <c r="P1959" s="8" t="str">
        <f>IF(M1959="","",IF(M1959&gt;0,IF(O1959&gt;#REF!,"STRIKE",IF(O1959&lt;#REF!,"GOOD"))))</f>
        <v/>
      </c>
      <c r="S1959" s="8" t="str">
        <f t="shared" si="90"/>
        <v/>
      </c>
      <c r="V1959" s="8" t="str">
        <f t="shared" si="91"/>
        <v/>
      </c>
      <c r="W1959" t="str">
        <f t="shared" si="92"/>
        <v/>
      </c>
    </row>
    <row r="1960" spans="15:23" x14ac:dyDescent="0.25">
      <c r="O1960" s="13" t="str">
        <f>IF(M1960="","",IF(M1960&gt;0,SUM($N$20:N1960)))</f>
        <v/>
      </c>
      <c r="P1960" s="8" t="str">
        <f>IF(M1960="","",IF(M1960&gt;0,IF(O1960&gt;#REF!,"STRIKE",IF(O1960&lt;#REF!,"GOOD"))))</f>
        <v/>
      </c>
      <c r="S1960" s="8" t="str">
        <f t="shared" si="90"/>
        <v/>
      </c>
      <c r="V1960" s="8" t="str">
        <f t="shared" si="91"/>
        <v/>
      </c>
      <c r="W1960" t="str">
        <f t="shared" si="92"/>
        <v/>
      </c>
    </row>
    <row r="1961" spans="15:23" x14ac:dyDescent="0.25">
      <c r="O1961" s="13" t="str">
        <f>IF(M1961="","",IF(M1961&gt;0,SUM($N$20:N1961)))</f>
        <v/>
      </c>
      <c r="P1961" s="8" t="str">
        <f>IF(M1961="","",IF(M1961&gt;0,IF(O1961&gt;#REF!,"STRIKE",IF(O1961&lt;#REF!,"GOOD"))))</f>
        <v/>
      </c>
      <c r="S1961" s="8" t="str">
        <f t="shared" si="90"/>
        <v/>
      </c>
      <c r="V1961" s="8" t="str">
        <f t="shared" si="91"/>
        <v/>
      </c>
      <c r="W1961" t="str">
        <f t="shared" si="92"/>
        <v/>
      </c>
    </row>
    <row r="1962" spans="15:23" x14ac:dyDescent="0.25">
      <c r="O1962" s="13" t="str">
        <f>IF(M1962="","",IF(M1962&gt;0,SUM($N$20:N1962)))</f>
        <v/>
      </c>
      <c r="P1962" s="8" t="str">
        <f>IF(M1962="","",IF(M1962&gt;0,IF(O1962&gt;#REF!,"STRIKE",IF(O1962&lt;#REF!,"GOOD"))))</f>
        <v/>
      </c>
      <c r="S1962" s="8" t="str">
        <f t="shared" si="90"/>
        <v/>
      </c>
      <c r="V1962" s="8" t="str">
        <f t="shared" si="91"/>
        <v/>
      </c>
      <c r="W1962" t="str">
        <f t="shared" si="92"/>
        <v/>
      </c>
    </row>
    <row r="1963" spans="15:23" x14ac:dyDescent="0.25">
      <c r="O1963" s="13" t="str">
        <f>IF(M1963="","",IF(M1963&gt;0,SUM($N$20:N1963)))</f>
        <v/>
      </c>
      <c r="P1963" s="8" t="str">
        <f>IF(M1963="","",IF(M1963&gt;0,IF(O1963&gt;#REF!,"STRIKE",IF(O1963&lt;#REF!,"GOOD"))))</f>
        <v/>
      </c>
      <c r="S1963" s="8" t="str">
        <f t="shared" si="90"/>
        <v/>
      </c>
      <c r="V1963" s="8" t="str">
        <f t="shared" si="91"/>
        <v/>
      </c>
      <c r="W1963" t="str">
        <f t="shared" si="92"/>
        <v/>
      </c>
    </row>
    <row r="1964" spans="15:23" x14ac:dyDescent="0.25">
      <c r="O1964" s="13" t="str">
        <f>IF(M1964="","",IF(M1964&gt;0,SUM($N$20:N1964)))</f>
        <v/>
      </c>
      <c r="P1964" s="8" t="str">
        <f>IF(M1964="","",IF(M1964&gt;0,IF(O1964&gt;#REF!,"STRIKE",IF(O1964&lt;#REF!,"GOOD"))))</f>
        <v/>
      </c>
      <c r="S1964" s="8" t="str">
        <f t="shared" si="90"/>
        <v/>
      </c>
      <c r="V1964" s="8" t="str">
        <f t="shared" si="91"/>
        <v/>
      </c>
      <c r="W1964" t="str">
        <f t="shared" si="92"/>
        <v/>
      </c>
    </row>
    <row r="1965" spans="15:23" x14ac:dyDescent="0.25">
      <c r="O1965" s="13" t="str">
        <f>IF(M1965="","",IF(M1965&gt;0,SUM($N$20:N1965)))</f>
        <v/>
      </c>
      <c r="P1965" s="8" t="str">
        <f>IF(M1965="","",IF(M1965&gt;0,IF(O1965&gt;#REF!,"STRIKE",IF(O1965&lt;#REF!,"GOOD"))))</f>
        <v/>
      </c>
      <c r="S1965" s="8" t="str">
        <f t="shared" si="90"/>
        <v/>
      </c>
      <c r="V1965" s="8" t="str">
        <f t="shared" si="91"/>
        <v/>
      </c>
      <c r="W1965" t="str">
        <f t="shared" si="92"/>
        <v/>
      </c>
    </row>
    <row r="1966" spans="15:23" x14ac:dyDescent="0.25">
      <c r="O1966" s="13" t="str">
        <f>IF(M1966="","",IF(M1966&gt;0,SUM($N$20:N1966)))</f>
        <v/>
      </c>
      <c r="P1966" s="8" t="str">
        <f>IF(M1966="","",IF(M1966&gt;0,IF(O1966&gt;#REF!,"STRIKE",IF(O1966&lt;#REF!,"GOOD"))))</f>
        <v/>
      </c>
      <c r="S1966" s="8" t="str">
        <f t="shared" si="90"/>
        <v/>
      </c>
      <c r="V1966" s="8" t="str">
        <f t="shared" si="91"/>
        <v/>
      </c>
      <c r="W1966" t="str">
        <f t="shared" si="92"/>
        <v/>
      </c>
    </row>
    <row r="1967" spans="15:23" x14ac:dyDescent="0.25">
      <c r="O1967" s="13" t="str">
        <f>IF(M1967="","",IF(M1967&gt;0,SUM($N$20:N1967)))</f>
        <v/>
      </c>
      <c r="P1967" s="8" t="str">
        <f>IF(M1967="","",IF(M1967&gt;0,IF(O1967&gt;#REF!,"STRIKE",IF(O1967&lt;#REF!,"GOOD"))))</f>
        <v/>
      </c>
      <c r="S1967" s="8" t="str">
        <f t="shared" si="90"/>
        <v/>
      </c>
      <c r="V1967" s="8" t="str">
        <f t="shared" si="91"/>
        <v/>
      </c>
      <c r="W1967" t="str">
        <f t="shared" si="92"/>
        <v/>
      </c>
    </row>
    <row r="1968" spans="15:23" x14ac:dyDescent="0.25">
      <c r="O1968" s="13" t="str">
        <f>IF(M1968="","",IF(M1968&gt;0,SUM($N$20:N1968)))</f>
        <v/>
      </c>
      <c r="P1968" s="8" t="str">
        <f>IF(M1968="","",IF(M1968&gt;0,IF(O1968&gt;#REF!,"STRIKE",IF(O1968&lt;#REF!,"GOOD"))))</f>
        <v/>
      </c>
      <c r="S1968" s="8" t="str">
        <f t="shared" si="90"/>
        <v/>
      </c>
      <c r="V1968" s="8" t="str">
        <f t="shared" si="91"/>
        <v/>
      </c>
      <c r="W1968" t="str">
        <f t="shared" si="92"/>
        <v/>
      </c>
    </row>
    <row r="1969" spans="15:23" x14ac:dyDescent="0.25">
      <c r="O1969" s="13" t="str">
        <f>IF(M1969="","",IF(M1969&gt;0,SUM($N$20:N1969)))</f>
        <v/>
      </c>
      <c r="P1969" s="8" t="str">
        <f>IF(M1969="","",IF(M1969&gt;0,IF(O1969&gt;#REF!,"STRIKE",IF(O1969&lt;#REF!,"GOOD"))))</f>
        <v/>
      </c>
      <c r="S1969" s="8" t="str">
        <f t="shared" si="90"/>
        <v/>
      </c>
      <c r="V1969" s="8" t="str">
        <f t="shared" si="91"/>
        <v/>
      </c>
      <c r="W1969" t="str">
        <f t="shared" si="92"/>
        <v/>
      </c>
    </row>
    <row r="1970" spans="15:23" x14ac:dyDescent="0.25">
      <c r="O1970" s="13" t="str">
        <f>IF(M1970="","",IF(M1970&gt;0,SUM($N$20:N1970)))</f>
        <v/>
      </c>
      <c r="P1970" s="8" t="str">
        <f>IF(M1970="","",IF(M1970&gt;0,IF(O1970&gt;#REF!,"STRIKE",IF(O1970&lt;#REF!,"GOOD"))))</f>
        <v/>
      </c>
      <c r="S1970" s="8" t="str">
        <f t="shared" si="90"/>
        <v/>
      </c>
      <c r="V1970" s="8" t="str">
        <f t="shared" si="91"/>
        <v/>
      </c>
      <c r="W1970" t="str">
        <f t="shared" si="92"/>
        <v/>
      </c>
    </row>
    <row r="1971" spans="15:23" x14ac:dyDescent="0.25">
      <c r="O1971" s="13" t="str">
        <f>IF(M1971="","",IF(M1971&gt;0,SUM($N$20:N1971)))</f>
        <v/>
      </c>
      <c r="P1971" s="8" t="str">
        <f>IF(M1971="","",IF(M1971&gt;0,IF(O1971&gt;#REF!,"STRIKE",IF(O1971&lt;#REF!,"GOOD"))))</f>
        <v/>
      </c>
      <c r="S1971" s="8" t="str">
        <f t="shared" si="90"/>
        <v/>
      </c>
      <c r="V1971" s="8" t="str">
        <f t="shared" si="91"/>
        <v/>
      </c>
      <c r="W1971" t="str">
        <f t="shared" si="92"/>
        <v/>
      </c>
    </row>
    <row r="1972" spans="15:23" x14ac:dyDescent="0.25">
      <c r="O1972" s="13" t="str">
        <f>IF(M1972="","",IF(M1972&gt;0,SUM($N$20:N1972)))</f>
        <v/>
      </c>
      <c r="P1972" s="8" t="str">
        <f>IF(M1972="","",IF(M1972&gt;0,IF(O1972&gt;#REF!,"STRIKE",IF(O1972&lt;#REF!,"GOOD"))))</f>
        <v/>
      </c>
      <c r="S1972" s="8" t="str">
        <f t="shared" si="90"/>
        <v/>
      </c>
      <c r="V1972" s="8" t="str">
        <f t="shared" si="91"/>
        <v/>
      </c>
      <c r="W1972" t="str">
        <f t="shared" si="92"/>
        <v/>
      </c>
    </row>
    <row r="1973" spans="15:23" x14ac:dyDescent="0.25">
      <c r="O1973" s="13" t="str">
        <f>IF(M1973="","",IF(M1973&gt;0,SUM($N$20:N1973)))</f>
        <v/>
      </c>
      <c r="P1973" s="8" t="str">
        <f>IF(M1973="","",IF(M1973&gt;0,IF(O1973&gt;#REF!,"STRIKE",IF(O1973&lt;#REF!,"GOOD"))))</f>
        <v/>
      </c>
      <c r="S1973" s="8" t="str">
        <f t="shared" si="90"/>
        <v/>
      </c>
      <c r="V1973" s="8" t="str">
        <f t="shared" si="91"/>
        <v/>
      </c>
      <c r="W1973" t="str">
        <f t="shared" si="92"/>
        <v/>
      </c>
    </row>
    <row r="1974" spans="15:23" x14ac:dyDescent="0.25">
      <c r="O1974" s="13" t="str">
        <f>IF(M1974="","",IF(M1974&gt;0,SUM($N$20:N1974)))</f>
        <v/>
      </c>
      <c r="P1974" s="8" t="str">
        <f>IF(M1974="","",IF(M1974&gt;0,IF(O1974&gt;#REF!,"STRIKE",IF(O1974&lt;#REF!,"GOOD"))))</f>
        <v/>
      </c>
      <c r="S1974" s="8" t="str">
        <f t="shared" si="90"/>
        <v/>
      </c>
      <c r="V1974" s="8" t="str">
        <f t="shared" si="91"/>
        <v/>
      </c>
      <c r="W1974" t="str">
        <f t="shared" si="92"/>
        <v/>
      </c>
    </row>
    <row r="1975" spans="15:23" x14ac:dyDescent="0.25">
      <c r="O1975" s="13" t="str">
        <f>IF(M1975="","",IF(M1975&gt;0,SUM($N$20:N1975)))</f>
        <v/>
      </c>
      <c r="P1975" s="8" t="str">
        <f>IF(M1975="","",IF(M1975&gt;0,IF(O1975&gt;#REF!,"STRIKE",IF(O1975&lt;#REF!,"GOOD"))))</f>
        <v/>
      </c>
      <c r="S1975" s="8" t="str">
        <f t="shared" si="90"/>
        <v/>
      </c>
      <c r="V1975" s="8" t="str">
        <f t="shared" si="91"/>
        <v/>
      </c>
      <c r="W1975" t="str">
        <f t="shared" si="92"/>
        <v/>
      </c>
    </row>
    <row r="1976" spans="15:23" x14ac:dyDescent="0.25">
      <c r="O1976" s="13" t="str">
        <f>IF(M1976="","",IF(M1976&gt;0,SUM($N$20:N1976)))</f>
        <v/>
      </c>
      <c r="P1976" s="8" t="str">
        <f>IF(M1976="","",IF(M1976&gt;0,IF(O1976&gt;#REF!,"STRIKE",IF(O1976&lt;#REF!,"GOOD"))))</f>
        <v/>
      </c>
      <c r="S1976" s="8" t="str">
        <f t="shared" si="90"/>
        <v/>
      </c>
      <c r="V1976" s="8" t="str">
        <f t="shared" si="91"/>
        <v/>
      </c>
      <c r="W1976" t="str">
        <f t="shared" si="92"/>
        <v/>
      </c>
    </row>
    <row r="1977" spans="15:23" x14ac:dyDescent="0.25">
      <c r="O1977" s="13" t="str">
        <f>IF(M1977="","",IF(M1977&gt;0,SUM($N$20:N1977)))</f>
        <v/>
      </c>
      <c r="P1977" s="8" t="str">
        <f>IF(M1977="","",IF(M1977&gt;0,IF(O1977&gt;#REF!,"STRIKE",IF(O1977&lt;#REF!,"GOOD"))))</f>
        <v/>
      </c>
      <c r="S1977" s="8" t="str">
        <f t="shared" si="90"/>
        <v/>
      </c>
      <c r="V1977" s="8" t="str">
        <f t="shared" si="91"/>
        <v/>
      </c>
      <c r="W1977" t="str">
        <f t="shared" si="92"/>
        <v/>
      </c>
    </row>
    <row r="1978" spans="15:23" x14ac:dyDescent="0.25">
      <c r="O1978" s="13" t="str">
        <f>IF(M1978="","",IF(M1978&gt;0,SUM($N$20:N1978)))</f>
        <v/>
      </c>
      <c r="P1978" s="8" t="str">
        <f>IF(M1978="","",IF(M1978&gt;0,IF(O1978&gt;#REF!,"STRIKE",IF(O1978&lt;#REF!,"GOOD"))))</f>
        <v/>
      </c>
      <c r="S1978" s="8" t="str">
        <f t="shared" si="90"/>
        <v/>
      </c>
      <c r="V1978" s="8" t="str">
        <f t="shared" si="91"/>
        <v/>
      </c>
      <c r="W1978" t="str">
        <f t="shared" si="92"/>
        <v/>
      </c>
    </row>
    <row r="1979" spans="15:23" x14ac:dyDescent="0.25">
      <c r="O1979" s="13" t="str">
        <f>IF(M1979="","",IF(M1979&gt;0,SUM($N$20:N1979)))</f>
        <v/>
      </c>
      <c r="P1979" s="8" t="str">
        <f>IF(M1979="","",IF(M1979&gt;0,IF(O1979&gt;#REF!,"STRIKE",IF(O1979&lt;#REF!,"GOOD"))))</f>
        <v/>
      </c>
      <c r="S1979" s="8" t="str">
        <f t="shared" si="90"/>
        <v/>
      </c>
      <c r="V1979" s="8" t="str">
        <f t="shared" si="91"/>
        <v/>
      </c>
      <c r="W1979" t="str">
        <f t="shared" si="92"/>
        <v/>
      </c>
    </row>
    <row r="1980" spans="15:23" x14ac:dyDescent="0.25">
      <c r="O1980" s="13" t="str">
        <f>IF(M1980="","",IF(M1980&gt;0,SUM($N$20:N1980)))</f>
        <v/>
      </c>
      <c r="P1980" s="8" t="str">
        <f>IF(M1980="","",IF(M1980&gt;0,IF(O1980&gt;#REF!,"STRIKE",IF(O1980&lt;#REF!,"GOOD"))))</f>
        <v/>
      </c>
      <c r="S1980" s="8" t="str">
        <f t="shared" si="90"/>
        <v/>
      </c>
      <c r="V1980" s="8" t="str">
        <f t="shared" si="91"/>
        <v/>
      </c>
      <c r="W1980" t="str">
        <f t="shared" si="92"/>
        <v/>
      </c>
    </row>
    <row r="1981" spans="15:23" x14ac:dyDescent="0.25">
      <c r="O1981" s="13" t="str">
        <f>IF(M1981="","",IF(M1981&gt;0,SUM($N$20:N1981)))</f>
        <v/>
      </c>
      <c r="P1981" s="8" t="str">
        <f>IF(M1981="","",IF(M1981&gt;0,IF(O1981&gt;#REF!,"STRIKE",IF(O1981&lt;#REF!,"GOOD"))))</f>
        <v/>
      </c>
      <c r="S1981" s="8" t="str">
        <f t="shared" si="90"/>
        <v/>
      </c>
      <c r="V1981" s="8" t="str">
        <f t="shared" si="91"/>
        <v/>
      </c>
      <c r="W1981" t="str">
        <f t="shared" si="92"/>
        <v/>
      </c>
    </row>
    <row r="1982" spans="15:23" x14ac:dyDescent="0.25">
      <c r="O1982" s="13" t="str">
        <f>IF(M1982="","",IF(M1982&gt;0,SUM($N$20:N1982)))</f>
        <v/>
      </c>
      <c r="P1982" s="8" t="str">
        <f>IF(M1982="","",IF(M1982&gt;0,IF(O1982&gt;#REF!,"STRIKE",IF(O1982&lt;#REF!,"GOOD"))))</f>
        <v/>
      </c>
      <c r="S1982" s="8" t="str">
        <f t="shared" si="90"/>
        <v/>
      </c>
      <c r="V1982" s="8" t="str">
        <f t="shared" si="91"/>
        <v/>
      </c>
      <c r="W1982" t="str">
        <f t="shared" si="92"/>
        <v/>
      </c>
    </row>
    <row r="1983" spans="15:23" x14ac:dyDescent="0.25">
      <c r="O1983" s="13" t="str">
        <f>IF(M1983="","",IF(M1983&gt;0,SUM($N$20:N1983)))</f>
        <v/>
      </c>
      <c r="P1983" s="8" t="str">
        <f>IF(M1983="","",IF(M1983&gt;0,IF(O1983&gt;#REF!,"STRIKE",IF(O1983&lt;#REF!,"GOOD"))))</f>
        <v/>
      </c>
      <c r="S1983" s="8" t="str">
        <f t="shared" si="90"/>
        <v/>
      </c>
      <c r="V1983" s="8" t="str">
        <f t="shared" si="91"/>
        <v/>
      </c>
      <c r="W1983" t="str">
        <f t="shared" si="92"/>
        <v/>
      </c>
    </row>
    <row r="1984" spans="15:23" x14ac:dyDescent="0.25">
      <c r="O1984" s="13" t="str">
        <f>IF(M1984="","",IF(M1984&gt;0,SUM($N$20:N1984)))</f>
        <v/>
      </c>
      <c r="P1984" s="8" t="str">
        <f>IF(M1984="","",IF(M1984&gt;0,IF(O1984&gt;#REF!,"STRIKE",IF(O1984&lt;#REF!,"GOOD"))))</f>
        <v/>
      </c>
      <c r="S1984" s="8" t="str">
        <f t="shared" si="90"/>
        <v/>
      </c>
      <c r="V1984" s="8" t="str">
        <f t="shared" si="91"/>
        <v/>
      </c>
      <c r="W1984" t="str">
        <f t="shared" si="92"/>
        <v/>
      </c>
    </row>
    <row r="1985" spans="15:23" x14ac:dyDescent="0.25">
      <c r="O1985" s="13" t="str">
        <f>IF(M1985="","",IF(M1985&gt;0,SUM($N$20:N1985)))</f>
        <v/>
      </c>
      <c r="P1985" s="8" t="str">
        <f>IF(M1985="","",IF(M1985&gt;0,IF(O1985&gt;#REF!,"STRIKE",IF(O1985&lt;#REF!,"GOOD"))))</f>
        <v/>
      </c>
      <c r="S1985" s="8" t="str">
        <f t="shared" si="90"/>
        <v/>
      </c>
      <c r="V1985" s="8" t="str">
        <f t="shared" si="91"/>
        <v/>
      </c>
      <c r="W1985" t="str">
        <f t="shared" si="92"/>
        <v/>
      </c>
    </row>
    <row r="1986" spans="15:23" x14ac:dyDescent="0.25">
      <c r="O1986" s="13" t="str">
        <f>IF(M1986="","",IF(M1986&gt;0,SUM($N$20:N1986)))</f>
        <v/>
      </c>
      <c r="P1986" s="8" t="str">
        <f>IF(M1986="","",IF(M1986&gt;0,IF(O1986&gt;#REF!,"STRIKE",IF(O1986&lt;#REF!,"GOOD"))))</f>
        <v/>
      </c>
      <c r="S1986" s="8" t="str">
        <f t="shared" si="90"/>
        <v/>
      </c>
      <c r="V1986" s="8" t="str">
        <f t="shared" si="91"/>
        <v/>
      </c>
      <c r="W1986" t="str">
        <f t="shared" si="92"/>
        <v/>
      </c>
    </row>
    <row r="1987" spans="15:23" x14ac:dyDescent="0.25">
      <c r="O1987" s="13" t="str">
        <f>IF(M1987="","",IF(M1987&gt;0,SUM($N$20:N1987)))</f>
        <v/>
      </c>
      <c r="P1987" s="8" t="str">
        <f>IF(M1987="","",IF(M1987&gt;0,IF(O1987&gt;#REF!,"STRIKE",IF(O1987&lt;#REF!,"GOOD"))))</f>
        <v/>
      </c>
      <c r="S1987" s="8" t="str">
        <f t="shared" si="90"/>
        <v/>
      </c>
      <c r="V1987" s="8" t="str">
        <f t="shared" si="91"/>
        <v/>
      </c>
      <c r="W1987" t="str">
        <f t="shared" si="92"/>
        <v/>
      </c>
    </row>
    <row r="1988" spans="15:23" x14ac:dyDescent="0.25">
      <c r="O1988" s="13" t="str">
        <f>IF(M1988="","",IF(M1988&gt;0,SUM($N$20:N1988)))</f>
        <v/>
      </c>
      <c r="P1988" s="8" t="str">
        <f>IF(M1988="","",IF(M1988&gt;0,IF(O1988&gt;#REF!,"STRIKE",IF(O1988&lt;#REF!,"GOOD"))))</f>
        <v/>
      </c>
      <c r="S1988" s="8" t="str">
        <f t="shared" si="90"/>
        <v/>
      </c>
      <c r="V1988" s="8" t="str">
        <f t="shared" si="91"/>
        <v/>
      </c>
      <c r="W1988" t="str">
        <f t="shared" si="92"/>
        <v/>
      </c>
    </row>
    <row r="1989" spans="15:23" x14ac:dyDescent="0.25">
      <c r="O1989" s="13" t="str">
        <f>IF(M1989="","",IF(M1989&gt;0,SUM($N$20:N1989)))</f>
        <v/>
      </c>
      <c r="P1989" s="8" t="str">
        <f>IF(M1989="","",IF(M1989&gt;0,IF(O1989&gt;#REF!,"STRIKE",IF(O1989&lt;#REF!,"GOOD"))))</f>
        <v/>
      </c>
      <c r="S1989" s="8" t="str">
        <f t="shared" si="90"/>
        <v/>
      </c>
      <c r="V1989" s="8" t="str">
        <f t="shared" si="91"/>
        <v/>
      </c>
      <c r="W1989" t="str">
        <f t="shared" si="92"/>
        <v/>
      </c>
    </row>
    <row r="1990" spans="15:23" x14ac:dyDescent="0.25">
      <c r="O1990" s="13" t="str">
        <f>IF(M1990="","",IF(M1990&gt;0,SUM($N$20:N1990)))</f>
        <v/>
      </c>
      <c r="P1990" s="8" t="str">
        <f>IF(M1990="","",IF(M1990&gt;0,IF(O1990&gt;#REF!,"STRIKE",IF(O1990&lt;#REF!,"GOOD"))))</f>
        <v/>
      </c>
      <c r="S1990" s="8" t="str">
        <f t="shared" si="90"/>
        <v/>
      </c>
      <c r="V1990" s="8" t="str">
        <f t="shared" si="91"/>
        <v/>
      </c>
      <c r="W1990" t="str">
        <f t="shared" si="92"/>
        <v/>
      </c>
    </row>
    <row r="1991" spans="15:23" x14ac:dyDescent="0.25">
      <c r="O1991" s="13" t="str">
        <f>IF(M1991="","",IF(M1991&gt;0,SUM($N$20:N1991)))</f>
        <v/>
      </c>
      <c r="P1991" s="8" t="str">
        <f>IF(M1991="","",IF(M1991&gt;0,IF(O1991&gt;#REF!,"STRIKE",IF(O1991&lt;#REF!,"GOOD"))))</f>
        <v/>
      </c>
      <c r="S1991" s="8" t="str">
        <f t="shared" si="90"/>
        <v/>
      </c>
      <c r="V1991" s="8" t="str">
        <f t="shared" si="91"/>
        <v/>
      </c>
      <c r="W1991" t="str">
        <f t="shared" si="92"/>
        <v/>
      </c>
    </row>
    <row r="1992" spans="15:23" x14ac:dyDescent="0.25">
      <c r="O1992" s="13" t="str">
        <f>IF(M1992="","",IF(M1992&gt;0,SUM($N$20:N1992)))</f>
        <v/>
      </c>
      <c r="P1992" s="8" t="str">
        <f>IF(M1992="","",IF(M1992&gt;0,IF(O1992&gt;#REF!,"STRIKE",IF(O1992&lt;#REF!,"GOOD"))))</f>
        <v/>
      </c>
      <c r="S1992" s="8" t="str">
        <f t="shared" si="90"/>
        <v/>
      </c>
      <c r="V1992" s="8" t="str">
        <f t="shared" si="91"/>
        <v/>
      </c>
      <c r="W1992" t="str">
        <f t="shared" si="92"/>
        <v/>
      </c>
    </row>
    <row r="1993" spans="15:23" x14ac:dyDescent="0.25">
      <c r="O1993" s="13" t="str">
        <f>IF(M1993="","",IF(M1993&gt;0,SUM($N$20:N1993)))</f>
        <v/>
      </c>
      <c r="P1993" s="8" t="str">
        <f>IF(M1993="","",IF(M1993&gt;0,IF(O1993&gt;#REF!,"STRIKE",IF(O1993&lt;#REF!,"GOOD"))))</f>
        <v/>
      </c>
      <c r="S1993" s="8" t="str">
        <f t="shared" si="90"/>
        <v/>
      </c>
      <c r="V1993" s="8" t="str">
        <f t="shared" si="91"/>
        <v/>
      </c>
      <c r="W1993" t="str">
        <f t="shared" si="92"/>
        <v/>
      </c>
    </row>
    <row r="1994" spans="15:23" x14ac:dyDescent="0.25">
      <c r="O1994" s="13" t="str">
        <f>IF(M1994="","",IF(M1994&gt;0,SUM($N$20:N1994)))</f>
        <v/>
      </c>
      <c r="P1994" s="8" t="str">
        <f>IF(M1994="","",IF(M1994&gt;0,IF(O1994&gt;#REF!,"STRIKE",IF(O1994&lt;#REF!,"GOOD"))))</f>
        <v/>
      </c>
      <c r="S1994" s="8" t="str">
        <f t="shared" si="90"/>
        <v/>
      </c>
      <c r="V1994" s="8" t="str">
        <f t="shared" si="91"/>
        <v/>
      </c>
      <c r="W1994" t="str">
        <f t="shared" si="92"/>
        <v/>
      </c>
    </row>
    <row r="1995" spans="15:23" x14ac:dyDescent="0.25">
      <c r="O1995" s="13" t="str">
        <f>IF(M1995="","",IF(M1995&gt;0,SUM($N$20:N1995)))</f>
        <v/>
      </c>
      <c r="P1995" s="8" t="str">
        <f>IF(M1995="","",IF(M1995&gt;0,IF(O1995&gt;#REF!,"STRIKE",IF(O1995&lt;#REF!,"GOOD"))))</f>
        <v/>
      </c>
      <c r="S1995" s="8" t="str">
        <f t="shared" si="90"/>
        <v/>
      </c>
      <c r="V1995" s="8" t="str">
        <f t="shared" si="91"/>
        <v/>
      </c>
      <c r="W1995" t="str">
        <f t="shared" si="92"/>
        <v/>
      </c>
    </row>
    <row r="1996" spans="15:23" x14ac:dyDescent="0.25">
      <c r="O1996" s="13" t="str">
        <f>IF(M1996="","",IF(M1996&gt;0,SUM($N$20:N1996)))</f>
        <v/>
      </c>
      <c r="P1996" s="8" t="str">
        <f>IF(M1996="","",IF(M1996&gt;0,IF(O1996&gt;#REF!,"STRIKE",IF(O1996&lt;#REF!,"GOOD"))))</f>
        <v/>
      </c>
      <c r="S1996" s="8" t="str">
        <f t="shared" si="90"/>
        <v/>
      </c>
      <c r="V1996" s="8" t="str">
        <f t="shared" si="91"/>
        <v/>
      </c>
      <c r="W1996" t="str">
        <f t="shared" si="92"/>
        <v/>
      </c>
    </row>
    <row r="1997" spans="15:23" x14ac:dyDescent="0.25">
      <c r="O1997" s="13" t="str">
        <f>IF(M1997="","",IF(M1997&gt;0,SUM($N$20:N1997)))</f>
        <v/>
      </c>
      <c r="P1997" s="8" t="str">
        <f>IF(M1997="","",IF(M1997&gt;0,IF(O1997&gt;#REF!,"STRIKE",IF(O1997&lt;#REF!,"GOOD"))))</f>
        <v/>
      </c>
      <c r="S1997" s="8" t="str">
        <f t="shared" si="90"/>
        <v/>
      </c>
      <c r="V1997" s="8" t="str">
        <f t="shared" si="91"/>
        <v/>
      </c>
      <c r="W1997" t="str">
        <f t="shared" si="92"/>
        <v/>
      </c>
    </row>
    <row r="1998" spans="15:23" x14ac:dyDescent="0.25">
      <c r="O1998" s="13" t="str">
        <f>IF(M1998="","",IF(M1998&gt;0,SUM($N$20:N1998)))</f>
        <v/>
      </c>
      <c r="P1998" s="8" t="str">
        <f>IF(M1998="","",IF(M1998&gt;0,IF(O1998&gt;#REF!,"STRIKE",IF(O1998&lt;#REF!,"GOOD"))))</f>
        <v/>
      </c>
      <c r="S1998" s="8" t="str">
        <f t="shared" si="90"/>
        <v/>
      </c>
      <c r="V1998" s="8" t="str">
        <f t="shared" si="91"/>
        <v/>
      </c>
      <c r="W1998" t="str">
        <f t="shared" si="92"/>
        <v/>
      </c>
    </row>
    <row r="1999" spans="15:23" x14ac:dyDescent="0.25">
      <c r="O1999" s="13" t="str">
        <f>IF(M1999="","",IF(M1999&gt;0,SUM($N$20:N1999)))</f>
        <v/>
      </c>
      <c r="P1999" s="8" t="str">
        <f>IF(M1999="","",IF(M1999&gt;0,IF(O1999&gt;#REF!,"STRIKE",IF(O1999&lt;#REF!,"GOOD"))))</f>
        <v/>
      </c>
      <c r="S1999" s="8" t="str">
        <f t="shared" si="90"/>
        <v/>
      </c>
      <c r="V1999" s="8" t="str">
        <f t="shared" si="91"/>
        <v/>
      </c>
      <c r="W1999" t="str">
        <f t="shared" si="92"/>
        <v/>
      </c>
    </row>
    <row r="2000" spans="15:23" x14ac:dyDescent="0.25">
      <c r="O2000" s="13" t="str">
        <f>IF(M2000="","",IF(M2000&gt;0,SUM($N$20:N2000)))</f>
        <v/>
      </c>
      <c r="P2000" s="8" t="str">
        <f>IF(M2000="","",IF(M2000&gt;0,IF(O2000&gt;#REF!,"STRIKE",IF(O2000&lt;#REF!,"GOOD"))))</f>
        <v/>
      </c>
      <c r="S2000" s="8" t="str">
        <f t="shared" si="90"/>
        <v/>
      </c>
      <c r="V2000" s="8" t="str">
        <f t="shared" si="91"/>
        <v/>
      </c>
      <c r="W2000" t="str">
        <f t="shared" si="92"/>
        <v/>
      </c>
    </row>
    <row r="2001" spans="15:23" x14ac:dyDescent="0.25">
      <c r="O2001" s="13" t="str">
        <f>IF(M2001="","",IF(M2001&gt;0,SUM($N$20:N2001)))</f>
        <v/>
      </c>
      <c r="P2001" s="8" t="str">
        <f>IF(M2001="","",IF(M2001&gt;0,IF(O2001&gt;#REF!,"STRIKE",IF(O2001&lt;#REF!,"GOOD"))))</f>
        <v/>
      </c>
      <c r="S2001" s="8" t="str">
        <f t="shared" si="90"/>
        <v/>
      </c>
      <c r="V2001" s="8" t="str">
        <f t="shared" si="91"/>
        <v/>
      </c>
      <c r="W2001" t="str">
        <f t="shared" si="92"/>
        <v/>
      </c>
    </row>
    <row r="2002" spans="15:23" x14ac:dyDescent="0.25">
      <c r="O2002" s="13" t="str">
        <f>IF(M2002="","",IF(M2002&gt;0,SUM($N$20:N2002)))</f>
        <v/>
      </c>
      <c r="P2002" s="8" t="str">
        <f>IF(M2002="","",IF(M2002&gt;0,IF(O2002&gt;#REF!,"STRIKE",IF(O2002&lt;#REF!,"GOOD"))))</f>
        <v/>
      </c>
      <c r="S2002" s="8" t="str">
        <f t="shared" si="90"/>
        <v/>
      </c>
      <c r="V2002" s="8" t="str">
        <f t="shared" si="91"/>
        <v/>
      </c>
      <c r="W2002" t="str">
        <f t="shared" si="92"/>
        <v/>
      </c>
    </row>
    <row r="2003" spans="15:23" x14ac:dyDescent="0.25">
      <c r="O2003" s="13" t="str">
        <f>IF(M2003="","",IF(M2003&gt;0,SUM($N$20:N2003)))</f>
        <v/>
      </c>
      <c r="P2003" s="8" t="str">
        <f>IF(M2003="","",IF(M2003&gt;0,IF(O2003&gt;#REF!,"STRIKE",IF(O2003&lt;#REF!,"GOOD"))))</f>
        <v/>
      </c>
      <c r="S2003" s="8" t="str">
        <f t="shared" si="90"/>
        <v/>
      </c>
      <c r="V2003" s="8" t="str">
        <f t="shared" si="91"/>
        <v/>
      </c>
      <c r="W2003" t="str">
        <f t="shared" si="92"/>
        <v/>
      </c>
    </row>
    <row r="2004" spans="15:23" x14ac:dyDescent="0.25">
      <c r="O2004" s="13" t="str">
        <f>IF(M2004="","",IF(M2004&gt;0,SUM($N$20:N2004)))</f>
        <v/>
      </c>
      <c r="P2004" s="8" t="str">
        <f>IF(M2004="","",IF(M2004&gt;0,IF(O2004&gt;#REF!,"STRIKE",IF(O2004&lt;#REF!,"GOOD"))))</f>
        <v/>
      </c>
      <c r="S2004" s="8" t="str">
        <f t="shared" ref="S2004:S2036" si="93">IFERROR(_xlfn.RANK.AVG(U2004,$U$20:$U$1048576),"")</f>
        <v/>
      </c>
      <c r="V2004" s="8" t="str">
        <f t="shared" ref="V2004:V2036" si="94">IF(S2004="","",IF(S2004&lt;&gt;"",IF(S2004&gt;$T$16,"STRIKE",IF(S2004&lt;$T$16,"GOOD"))))</f>
        <v/>
      </c>
      <c r="W2004" t="str">
        <f t="shared" ref="W2004:W2036" si="95">IF(S2004="","",IF(S2004&lt;&gt;"",IF(U2004&lt;$U$16,"STRIKE",IF(U2004&gt;=$U$16,"GOOD"))))</f>
        <v/>
      </c>
    </row>
    <row r="2005" spans="15:23" x14ac:dyDescent="0.25">
      <c r="O2005" s="13" t="str">
        <f>IF(M2005="","",IF(M2005&gt;0,SUM($N$20:N2005)))</f>
        <v/>
      </c>
      <c r="P2005" s="8" t="str">
        <f>IF(M2005="","",IF(M2005&gt;0,IF(O2005&gt;#REF!,"STRIKE",IF(O2005&lt;#REF!,"GOOD"))))</f>
        <v/>
      </c>
      <c r="S2005" s="8" t="str">
        <f t="shared" si="93"/>
        <v/>
      </c>
      <c r="V2005" s="8" t="str">
        <f t="shared" si="94"/>
        <v/>
      </c>
      <c r="W2005" t="str">
        <f t="shared" si="95"/>
        <v/>
      </c>
    </row>
    <row r="2006" spans="15:23" x14ac:dyDescent="0.25">
      <c r="O2006" s="13" t="str">
        <f>IF(M2006="","",IF(M2006&gt;0,SUM($N$20:N2006)))</f>
        <v/>
      </c>
      <c r="P2006" s="8" t="str">
        <f>IF(M2006="","",IF(M2006&gt;0,IF(O2006&gt;#REF!,"STRIKE",IF(O2006&lt;#REF!,"GOOD"))))</f>
        <v/>
      </c>
      <c r="S2006" s="8" t="str">
        <f t="shared" si="93"/>
        <v/>
      </c>
      <c r="V2006" s="8" t="str">
        <f t="shared" si="94"/>
        <v/>
      </c>
      <c r="W2006" t="str">
        <f t="shared" si="95"/>
        <v/>
      </c>
    </row>
    <row r="2007" spans="15:23" x14ac:dyDescent="0.25">
      <c r="O2007" s="13" t="str">
        <f>IF(M2007="","",IF(M2007&gt;0,SUM($N$20:N2007)))</f>
        <v/>
      </c>
      <c r="P2007" s="8" t="str">
        <f>IF(M2007="","",IF(M2007&gt;0,IF(O2007&gt;#REF!,"STRIKE",IF(O2007&lt;#REF!,"GOOD"))))</f>
        <v/>
      </c>
      <c r="S2007" s="8" t="str">
        <f t="shared" si="93"/>
        <v/>
      </c>
      <c r="V2007" s="8" t="str">
        <f t="shared" si="94"/>
        <v/>
      </c>
      <c r="W2007" t="str">
        <f t="shared" si="95"/>
        <v/>
      </c>
    </row>
    <row r="2008" spans="15:23" x14ac:dyDescent="0.25">
      <c r="O2008" s="13" t="str">
        <f>IF(M2008="","",IF(M2008&gt;0,SUM($N$20:N2008)))</f>
        <v/>
      </c>
      <c r="P2008" s="8" t="str">
        <f>IF(M2008="","",IF(M2008&gt;0,IF(O2008&gt;#REF!,"STRIKE",IF(O2008&lt;#REF!,"GOOD"))))</f>
        <v/>
      </c>
      <c r="S2008" s="8" t="str">
        <f t="shared" si="93"/>
        <v/>
      </c>
      <c r="V2008" s="8" t="str">
        <f t="shared" si="94"/>
        <v/>
      </c>
      <c r="W2008" t="str">
        <f t="shared" si="95"/>
        <v/>
      </c>
    </row>
    <row r="2009" spans="15:23" x14ac:dyDescent="0.25">
      <c r="O2009" s="13" t="str">
        <f>IF(M2009="","",IF(M2009&gt;0,SUM($N$20:N2009)))</f>
        <v/>
      </c>
      <c r="P2009" s="8" t="str">
        <f>IF(M2009="","",IF(M2009&gt;0,IF(O2009&gt;#REF!,"STRIKE",IF(O2009&lt;#REF!,"GOOD"))))</f>
        <v/>
      </c>
      <c r="S2009" s="8" t="str">
        <f t="shared" si="93"/>
        <v/>
      </c>
      <c r="V2009" s="8" t="str">
        <f t="shared" si="94"/>
        <v/>
      </c>
      <c r="W2009" t="str">
        <f t="shared" si="95"/>
        <v/>
      </c>
    </row>
    <row r="2010" spans="15:23" x14ac:dyDescent="0.25">
      <c r="O2010" s="13" t="str">
        <f>IF(M2010="","",IF(M2010&gt;0,SUM($N$20:N2010)))</f>
        <v/>
      </c>
      <c r="P2010" s="8" t="str">
        <f>IF(M2010="","",IF(M2010&gt;0,IF(O2010&gt;#REF!,"STRIKE",IF(O2010&lt;#REF!,"GOOD"))))</f>
        <v/>
      </c>
      <c r="S2010" s="8" t="str">
        <f t="shared" si="93"/>
        <v/>
      </c>
      <c r="V2010" s="8" t="str">
        <f t="shared" si="94"/>
        <v/>
      </c>
      <c r="W2010" t="str">
        <f t="shared" si="95"/>
        <v/>
      </c>
    </row>
    <row r="2011" spans="15:23" x14ac:dyDescent="0.25">
      <c r="O2011" s="13" t="str">
        <f>IF(M2011="","",IF(M2011&gt;0,SUM($N$20:N2011)))</f>
        <v/>
      </c>
      <c r="P2011" s="8" t="str">
        <f>IF(M2011="","",IF(M2011&gt;0,IF(O2011&gt;#REF!,"STRIKE",IF(O2011&lt;#REF!,"GOOD"))))</f>
        <v/>
      </c>
      <c r="S2011" s="8" t="str">
        <f t="shared" si="93"/>
        <v/>
      </c>
      <c r="V2011" s="8" t="str">
        <f t="shared" si="94"/>
        <v/>
      </c>
      <c r="W2011" t="str">
        <f t="shared" si="95"/>
        <v/>
      </c>
    </row>
    <row r="2012" spans="15:23" x14ac:dyDescent="0.25">
      <c r="O2012" s="13" t="str">
        <f>IF(M2012="","",IF(M2012&gt;0,SUM($N$20:N2012)))</f>
        <v/>
      </c>
      <c r="P2012" s="8" t="str">
        <f>IF(M2012="","",IF(M2012&gt;0,IF(O2012&gt;#REF!,"STRIKE",IF(O2012&lt;#REF!,"GOOD"))))</f>
        <v/>
      </c>
      <c r="S2012" s="8" t="str">
        <f t="shared" si="93"/>
        <v/>
      </c>
      <c r="V2012" s="8" t="str">
        <f t="shared" si="94"/>
        <v/>
      </c>
      <c r="W2012" t="str">
        <f t="shared" si="95"/>
        <v/>
      </c>
    </row>
    <row r="2013" spans="15:23" x14ac:dyDescent="0.25">
      <c r="O2013" s="13" t="str">
        <f>IF(M2013="","",IF(M2013&gt;0,SUM($N$20:N2013)))</f>
        <v/>
      </c>
      <c r="P2013" s="8" t="str">
        <f>IF(M2013="","",IF(M2013&gt;0,IF(O2013&gt;#REF!,"STRIKE",IF(O2013&lt;#REF!,"GOOD"))))</f>
        <v/>
      </c>
      <c r="S2013" s="8" t="str">
        <f t="shared" si="93"/>
        <v/>
      </c>
      <c r="V2013" s="8" t="str">
        <f t="shared" si="94"/>
        <v/>
      </c>
      <c r="W2013" t="str">
        <f t="shared" si="95"/>
        <v/>
      </c>
    </row>
    <row r="2014" spans="15:23" x14ac:dyDescent="0.25">
      <c r="O2014" s="13" t="str">
        <f>IF(M2014="","",IF(M2014&gt;0,SUM($N$20:N2014)))</f>
        <v/>
      </c>
      <c r="P2014" s="8" t="str">
        <f>IF(M2014="","",IF(M2014&gt;0,IF(O2014&gt;#REF!,"STRIKE",IF(O2014&lt;#REF!,"GOOD"))))</f>
        <v/>
      </c>
      <c r="S2014" s="8" t="str">
        <f t="shared" si="93"/>
        <v/>
      </c>
      <c r="V2014" s="8" t="str">
        <f t="shared" si="94"/>
        <v/>
      </c>
      <c r="W2014" t="str">
        <f t="shared" si="95"/>
        <v/>
      </c>
    </row>
    <row r="2015" spans="15:23" x14ac:dyDescent="0.25">
      <c r="O2015" s="13" t="str">
        <f>IF(M2015="","",IF(M2015&gt;0,SUM($N$20:N2015)))</f>
        <v/>
      </c>
      <c r="P2015" s="8" t="str">
        <f>IF(M2015="","",IF(M2015&gt;0,IF(O2015&gt;#REF!,"STRIKE",IF(O2015&lt;#REF!,"GOOD"))))</f>
        <v/>
      </c>
      <c r="S2015" s="8" t="str">
        <f t="shared" si="93"/>
        <v/>
      </c>
      <c r="V2015" s="8" t="str">
        <f t="shared" si="94"/>
        <v/>
      </c>
      <c r="W2015" t="str">
        <f t="shared" si="95"/>
        <v/>
      </c>
    </row>
    <row r="2016" spans="15:23" x14ac:dyDescent="0.25">
      <c r="O2016" s="13" t="str">
        <f>IF(M2016="","",IF(M2016&gt;0,SUM($N$20:N2016)))</f>
        <v/>
      </c>
      <c r="P2016" s="8" t="str">
        <f>IF(M2016="","",IF(M2016&gt;0,IF(O2016&gt;#REF!,"STRIKE",IF(O2016&lt;#REF!,"GOOD"))))</f>
        <v/>
      </c>
      <c r="S2016" s="8" t="str">
        <f t="shared" si="93"/>
        <v/>
      </c>
      <c r="V2016" s="8" t="str">
        <f t="shared" si="94"/>
        <v/>
      </c>
      <c r="W2016" t="str">
        <f t="shared" si="95"/>
        <v/>
      </c>
    </row>
    <row r="2017" spans="15:23" x14ac:dyDescent="0.25">
      <c r="O2017" s="13" t="str">
        <f>IF(M2017="","",IF(M2017&gt;0,SUM($N$20:N2017)))</f>
        <v/>
      </c>
      <c r="P2017" s="8" t="str">
        <f>IF(M2017="","",IF(M2017&gt;0,IF(O2017&gt;#REF!,"STRIKE",IF(O2017&lt;#REF!,"GOOD"))))</f>
        <v/>
      </c>
      <c r="S2017" s="8" t="str">
        <f t="shared" si="93"/>
        <v/>
      </c>
      <c r="V2017" s="8" t="str">
        <f t="shared" si="94"/>
        <v/>
      </c>
      <c r="W2017" t="str">
        <f t="shared" si="95"/>
        <v/>
      </c>
    </row>
    <row r="2018" spans="15:23" x14ac:dyDescent="0.25">
      <c r="O2018" s="13" t="str">
        <f>IF(M2018="","",IF(M2018&gt;0,SUM($N$20:N2018)))</f>
        <v/>
      </c>
      <c r="P2018" s="8" t="str">
        <f>IF(M2018="","",IF(M2018&gt;0,IF(O2018&gt;#REF!,"STRIKE",IF(O2018&lt;#REF!,"GOOD"))))</f>
        <v/>
      </c>
      <c r="S2018" s="8" t="str">
        <f t="shared" si="93"/>
        <v/>
      </c>
      <c r="V2018" s="8" t="str">
        <f t="shared" si="94"/>
        <v/>
      </c>
      <c r="W2018" t="str">
        <f t="shared" si="95"/>
        <v/>
      </c>
    </row>
    <row r="2019" spans="15:23" x14ac:dyDescent="0.25">
      <c r="O2019" s="13" t="str">
        <f>IF(M2019="","",IF(M2019&gt;0,SUM($N$20:N2019)))</f>
        <v/>
      </c>
      <c r="P2019" s="8" t="str">
        <f>IF(M2019="","",IF(M2019&gt;0,IF(O2019&gt;#REF!,"STRIKE",IF(O2019&lt;#REF!,"GOOD"))))</f>
        <v/>
      </c>
      <c r="S2019" s="8" t="str">
        <f t="shared" si="93"/>
        <v/>
      </c>
      <c r="V2019" s="8" t="str">
        <f t="shared" si="94"/>
        <v/>
      </c>
      <c r="W2019" t="str">
        <f t="shared" si="95"/>
        <v/>
      </c>
    </row>
    <row r="2020" spans="15:23" x14ac:dyDescent="0.25">
      <c r="O2020" s="13" t="str">
        <f>IF(M2020="","",IF(M2020&gt;0,SUM($N$20:N2020)))</f>
        <v/>
      </c>
      <c r="P2020" s="8" t="str">
        <f>IF(M2020="","",IF(M2020&gt;0,IF(O2020&gt;#REF!,"STRIKE",IF(O2020&lt;#REF!,"GOOD"))))</f>
        <v/>
      </c>
      <c r="S2020" s="8" t="str">
        <f t="shared" si="93"/>
        <v/>
      </c>
      <c r="V2020" s="8" t="str">
        <f t="shared" si="94"/>
        <v/>
      </c>
      <c r="W2020" t="str">
        <f t="shared" si="95"/>
        <v/>
      </c>
    </row>
    <row r="2021" spans="15:23" x14ac:dyDescent="0.25">
      <c r="O2021" s="13" t="str">
        <f>IF(M2021="","",IF(M2021&gt;0,SUM($N$20:N2021)))</f>
        <v/>
      </c>
      <c r="P2021" s="8" t="str">
        <f>IF(M2021="","",IF(M2021&gt;0,IF(O2021&gt;#REF!,"STRIKE",IF(O2021&lt;#REF!,"GOOD"))))</f>
        <v/>
      </c>
      <c r="S2021" s="8" t="str">
        <f t="shared" si="93"/>
        <v/>
      </c>
      <c r="V2021" s="8" t="str">
        <f t="shared" si="94"/>
        <v/>
      </c>
      <c r="W2021" t="str">
        <f t="shared" si="95"/>
        <v/>
      </c>
    </row>
    <row r="2022" spans="15:23" x14ac:dyDescent="0.25">
      <c r="O2022" s="13" t="str">
        <f>IF(M2022="","",IF(M2022&gt;0,SUM($N$20:N2022)))</f>
        <v/>
      </c>
      <c r="P2022" s="8" t="str">
        <f>IF(M2022="","",IF(M2022&gt;0,IF(O2022&gt;#REF!,"STRIKE",IF(O2022&lt;#REF!,"GOOD"))))</f>
        <v/>
      </c>
      <c r="S2022" s="8" t="str">
        <f t="shared" si="93"/>
        <v/>
      </c>
      <c r="V2022" s="8" t="str">
        <f t="shared" si="94"/>
        <v/>
      </c>
      <c r="W2022" t="str">
        <f t="shared" si="95"/>
        <v/>
      </c>
    </row>
    <row r="2023" spans="15:23" x14ac:dyDescent="0.25">
      <c r="O2023" s="13" t="str">
        <f>IF(M2023="","",IF(M2023&gt;0,SUM($N$20:N2023)))</f>
        <v/>
      </c>
      <c r="P2023" s="8" t="str">
        <f>IF(M2023="","",IF(M2023&gt;0,IF(O2023&gt;#REF!,"STRIKE",IF(O2023&lt;#REF!,"GOOD"))))</f>
        <v/>
      </c>
      <c r="S2023" s="8" t="str">
        <f t="shared" si="93"/>
        <v/>
      </c>
      <c r="V2023" s="8" t="str">
        <f t="shared" si="94"/>
        <v/>
      </c>
      <c r="W2023" t="str">
        <f t="shared" si="95"/>
        <v/>
      </c>
    </row>
    <row r="2024" spans="15:23" x14ac:dyDescent="0.25">
      <c r="O2024" s="13" t="str">
        <f>IF(M2024="","",IF(M2024&gt;0,SUM($N$20:N2024)))</f>
        <v/>
      </c>
      <c r="P2024" s="8" t="str">
        <f>IF(M2024="","",IF(M2024&gt;0,IF(O2024&gt;#REF!,"STRIKE",IF(O2024&lt;#REF!,"GOOD"))))</f>
        <v/>
      </c>
      <c r="S2024" s="8" t="str">
        <f t="shared" si="93"/>
        <v/>
      </c>
      <c r="V2024" s="8" t="str">
        <f t="shared" si="94"/>
        <v/>
      </c>
      <c r="W2024" t="str">
        <f t="shared" si="95"/>
        <v/>
      </c>
    </row>
    <row r="2025" spans="15:23" x14ac:dyDescent="0.25">
      <c r="O2025" s="13" t="str">
        <f>IF(M2025="","",IF(M2025&gt;0,SUM($N$20:N2025)))</f>
        <v/>
      </c>
      <c r="P2025" s="8" t="str">
        <f>IF(M2025="","",IF(M2025&gt;0,IF(O2025&gt;#REF!,"STRIKE",IF(O2025&lt;#REF!,"GOOD"))))</f>
        <v/>
      </c>
      <c r="S2025" s="8" t="str">
        <f t="shared" si="93"/>
        <v/>
      </c>
      <c r="V2025" s="8" t="str">
        <f t="shared" si="94"/>
        <v/>
      </c>
      <c r="W2025" t="str">
        <f t="shared" si="95"/>
        <v/>
      </c>
    </row>
    <row r="2026" spans="15:23" x14ac:dyDescent="0.25">
      <c r="O2026" s="13" t="str">
        <f>IF(M2026="","",IF(M2026&gt;0,SUM($N$20:N2026)))</f>
        <v/>
      </c>
      <c r="P2026" s="8" t="str">
        <f>IF(M2026="","",IF(M2026&gt;0,IF(O2026&gt;#REF!,"STRIKE",IF(O2026&lt;#REF!,"GOOD"))))</f>
        <v/>
      </c>
      <c r="S2026" s="8" t="str">
        <f t="shared" si="93"/>
        <v/>
      </c>
      <c r="V2026" s="8" t="str">
        <f t="shared" si="94"/>
        <v/>
      </c>
      <c r="W2026" t="str">
        <f t="shared" si="95"/>
        <v/>
      </c>
    </row>
    <row r="2027" spans="15:23" x14ac:dyDescent="0.25">
      <c r="O2027" s="13" t="str">
        <f>IF(M2027="","",IF(M2027&gt;0,SUM($N$20:N2027)))</f>
        <v/>
      </c>
      <c r="P2027" s="8" t="str">
        <f>IF(M2027="","",IF(M2027&gt;0,IF(O2027&gt;#REF!,"STRIKE",IF(O2027&lt;#REF!,"GOOD"))))</f>
        <v/>
      </c>
      <c r="S2027" s="8" t="str">
        <f t="shared" si="93"/>
        <v/>
      </c>
      <c r="V2027" s="8" t="str">
        <f t="shared" si="94"/>
        <v/>
      </c>
      <c r="W2027" t="str">
        <f t="shared" si="95"/>
        <v/>
      </c>
    </row>
    <row r="2028" spans="15:23" x14ac:dyDescent="0.25">
      <c r="O2028" s="13" t="str">
        <f>IF(M2028="","",IF(M2028&gt;0,SUM($N$20:N2028)))</f>
        <v/>
      </c>
      <c r="P2028" s="8" t="str">
        <f>IF(M2028="","",IF(M2028&gt;0,IF(O2028&gt;#REF!,"STRIKE",IF(O2028&lt;#REF!,"GOOD"))))</f>
        <v/>
      </c>
      <c r="S2028" s="8" t="str">
        <f t="shared" si="93"/>
        <v/>
      </c>
      <c r="V2028" s="8" t="str">
        <f t="shared" si="94"/>
        <v/>
      </c>
      <c r="W2028" t="str">
        <f t="shared" si="95"/>
        <v/>
      </c>
    </row>
    <row r="2029" spans="15:23" x14ac:dyDescent="0.25">
      <c r="O2029" s="13" t="str">
        <f>IF(M2029="","",IF(M2029&gt;0,SUM($N$20:N2029)))</f>
        <v/>
      </c>
      <c r="P2029" s="8" t="str">
        <f>IF(M2029="","",IF(M2029&gt;0,IF(O2029&gt;#REF!,"STRIKE",IF(O2029&lt;#REF!,"GOOD"))))</f>
        <v/>
      </c>
      <c r="S2029" s="8" t="str">
        <f t="shared" si="93"/>
        <v/>
      </c>
      <c r="V2029" s="8" t="str">
        <f t="shared" si="94"/>
        <v/>
      </c>
      <c r="W2029" t="str">
        <f t="shared" si="95"/>
        <v/>
      </c>
    </row>
    <row r="2030" spans="15:23" x14ac:dyDescent="0.25">
      <c r="O2030" s="13" t="str">
        <f>IF(M2030="","",IF(M2030&gt;0,SUM($N$20:N2030)))</f>
        <v/>
      </c>
      <c r="P2030" s="8" t="str">
        <f>IF(M2030="","",IF(M2030&gt;0,IF(O2030&gt;#REF!,"STRIKE",IF(O2030&lt;#REF!,"GOOD"))))</f>
        <v/>
      </c>
      <c r="S2030" s="8" t="str">
        <f t="shared" si="93"/>
        <v/>
      </c>
      <c r="V2030" s="8" t="str">
        <f t="shared" si="94"/>
        <v/>
      </c>
      <c r="W2030" t="str">
        <f t="shared" si="95"/>
        <v/>
      </c>
    </row>
    <row r="2031" spans="15:23" x14ac:dyDescent="0.25">
      <c r="O2031" s="13" t="str">
        <f>IF(M2031="","",IF(M2031&gt;0,SUM($N$20:N2031)))</f>
        <v/>
      </c>
      <c r="P2031" s="8" t="str">
        <f>IF(M2031="","",IF(M2031&gt;0,IF(O2031&gt;#REF!,"STRIKE",IF(O2031&lt;#REF!,"GOOD"))))</f>
        <v/>
      </c>
      <c r="S2031" s="8" t="str">
        <f t="shared" si="93"/>
        <v/>
      </c>
      <c r="V2031" s="8" t="str">
        <f t="shared" si="94"/>
        <v/>
      </c>
      <c r="W2031" t="str">
        <f t="shared" si="95"/>
        <v/>
      </c>
    </row>
    <row r="2032" spans="15:23" x14ac:dyDescent="0.25">
      <c r="O2032" s="13" t="str">
        <f>IF(M2032="","",IF(M2032&gt;0,SUM($N$20:N2032)))</f>
        <v/>
      </c>
      <c r="P2032" s="8" t="str">
        <f>IF(M2032="","",IF(M2032&gt;0,IF(O2032&gt;#REF!,"STRIKE",IF(O2032&lt;#REF!,"GOOD"))))</f>
        <v/>
      </c>
      <c r="S2032" s="8" t="str">
        <f t="shared" si="93"/>
        <v/>
      </c>
      <c r="V2032" s="8" t="str">
        <f t="shared" si="94"/>
        <v/>
      </c>
      <c r="W2032" t="str">
        <f t="shared" si="95"/>
        <v/>
      </c>
    </row>
    <row r="2033" spans="15:23" x14ac:dyDescent="0.25">
      <c r="O2033" s="13" t="str">
        <f>IF(M2033="","",IF(M2033&gt;0,SUM($N$20:N2033)))</f>
        <v/>
      </c>
      <c r="P2033" s="8" t="str">
        <f>IF(M2033="","",IF(M2033&gt;0,IF(O2033&gt;#REF!,"STRIKE",IF(O2033&lt;#REF!,"GOOD"))))</f>
        <v/>
      </c>
      <c r="S2033" s="8" t="str">
        <f t="shared" si="93"/>
        <v/>
      </c>
      <c r="V2033" s="8" t="str">
        <f t="shared" si="94"/>
        <v/>
      </c>
      <c r="W2033" t="str">
        <f t="shared" si="95"/>
        <v/>
      </c>
    </row>
    <row r="2034" spans="15:23" x14ac:dyDescent="0.25">
      <c r="O2034" s="13" t="str">
        <f>IF(M2034="","",IF(M2034&gt;0,SUM($N$20:N2034)))</f>
        <v/>
      </c>
      <c r="P2034" s="8" t="str">
        <f>IF(M2034="","",IF(M2034&gt;0,IF(O2034&gt;#REF!,"STRIKE",IF(O2034&lt;#REF!,"GOOD"))))</f>
        <v/>
      </c>
      <c r="S2034" s="8" t="str">
        <f t="shared" si="93"/>
        <v/>
      </c>
      <c r="V2034" s="8" t="str">
        <f t="shared" si="94"/>
        <v/>
      </c>
      <c r="W2034" t="str">
        <f t="shared" si="95"/>
        <v/>
      </c>
    </row>
    <row r="2035" spans="15:23" x14ac:dyDescent="0.25">
      <c r="O2035" s="13" t="str">
        <f>IF(M2035="","",IF(M2035&gt;0,SUM($N$20:N2035)))</f>
        <v/>
      </c>
      <c r="P2035" s="8" t="str">
        <f>IF(M2035="","",IF(M2035&gt;0,IF(O2035&gt;#REF!,"STRIKE",IF(O2035&lt;#REF!,"GOOD"))))</f>
        <v/>
      </c>
      <c r="S2035" s="8" t="str">
        <f t="shared" si="93"/>
        <v/>
      </c>
      <c r="V2035" s="8" t="str">
        <f t="shared" si="94"/>
        <v/>
      </c>
      <c r="W2035" t="str">
        <f t="shared" si="95"/>
        <v/>
      </c>
    </row>
    <row r="2036" spans="15:23" x14ac:dyDescent="0.25">
      <c r="O2036" s="13" t="str">
        <f>IF(M2036="","",IF(M2036&gt;0,SUM($N$20:N2036)))</f>
        <v/>
      </c>
      <c r="P2036" s="8" t="str">
        <f>IF(M2036="","",IF(M2036&gt;0,IF(O2036&gt;#REF!,"STRIKE",IF(O2036&lt;#REF!,"GOOD"))))</f>
        <v/>
      </c>
      <c r="S2036" s="8" t="str">
        <f t="shared" si="93"/>
        <v/>
      </c>
      <c r="V2036" s="8" t="str">
        <f t="shared" si="94"/>
        <v/>
      </c>
      <c r="W2036" t="str">
        <f t="shared" si="95"/>
        <v/>
      </c>
    </row>
    <row r="2037" spans="15:23" x14ac:dyDescent="0.25">
      <c r="O2037" s="13" t="str">
        <f>IF(M2037="","",IF(M2037&gt;0,SUM($N$20:N2037)))</f>
        <v/>
      </c>
      <c r="P2037" s="8" t="str">
        <f>IF(M2037="","",IF(M2037&gt;0,IF(O2037&gt;#REF!,"STRIKE",IF(O2037&lt;#REF!,"GOOD"))))</f>
        <v/>
      </c>
    </row>
    <row r="2038" spans="15:23" x14ac:dyDescent="0.25">
      <c r="O2038" s="13" t="str">
        <f>IF(M2038="","",IF(M2038&gt;0,SUM($N$20:N2038)))</f>
        <v/>
      </c>
      <c r="P2038" s="8" t="str">
        <f>IF(M2038="","",IF(M2038&gt;0,IF(O2038&gt;#REF!,"STRIKE",IF(O2038&lt;#REF!,"GOOD"))))</f>
        <v/>
      </c>
    </row>
  </sheetData>
  <mergeCells count="1">
    <mergeCell ref="S9:W11"/>
  </mergeCells>
  <conditionalFormatting sqref="U2147:U1048576">
    <cfRule type="top10" dxfId="1" priority="1" percent="1" bottom="1" rank="5"/>
  </conditionalFormatting>
  <pageMargins left="0.7" right="0.7" top="0.75" bottom="0.75" header="0.3" footer="0.3"/>
  <pageSetup orientation="portrait" r:id="rId6"/>
  <drawing r:id="rId7"/>
  <extLst>
    <ext xmlns:x14="http://schemas.microsoft.com/office/spreadsheetml/2009/9/main" uri="{A8765BA9-456A-4dab-B4F3-ACF838C121DE}">
      <x14:slicerList>
        <x14:slicer r:id="rId8"/>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ADA607-717B-4A49-B4DE-23E8E43BE6CD}">
  <sheetPr>
    <tabColor rgb="FFFF0000"/>
    <pageSetUpPr fitToPage="1"/>
  </sheetPr>
  <dimension ref="A1:D52"/>
  <sheetViews>
    <sheetView tabSelected="1" workbookViewId="0">
      <pane ySplit="2" topLeftCell="A3" activePane="bottomLeft" state="frozen"/>
      <selection pane="bottomLeft" activeCell="B9" sqref="B9"/>
    </sheetView>
  </sheetViews>
  <sheetFormatPr defaultRowHeight="13.8" x14ac:dyDescent="0.25"/>
  <cols>
    <col min="1" max="1" width="14.109375" style="80" customWidth="1"/>
    <col min="2" max="2" width="82.6640625" style="80" customWidth="1"/>
    <col min="3" max="3" width="23.77734375" style="80" customWidth="1"/>
    <col min="4" max="4" width="45.33203125" style="80" customWidth="1"/>
    <col min="5" max="16384" width="8.88671875" style="80"/>
  </cols>
  <sheetData>
    <row r="1" spans="1:4" ht="33" customHeight="1" thickBot="1" x14ac:dyDescent="0.45">
      <c r="A1" s="85" t="s">
        <v>11438</v>
      </c>
      <c r="B1" s="86"/>
      <c r="C1" s="86"/>
      <c r="D1" s="87"/>
    </row>
    <row r="2" spans="1:4" s="79" customFormat="1" ht="15.6" customHeight="1" x14ac:dyDescent="0.25">
      <c r="A2" s="88" t="s">
        <v>11532</v>
      </c>
      <c r="B2" s="84" t="s">
        <v>11531</v>
      </c>
      <c r="C2" s="84" t="s">
        <v>11530</v>
      </c>
      <c r="D2" s="89" t="s">
        <v>6312</v>
      </c>
    </row>
    <row r="3" spans="1:4" ht="15.6" customHeight="1" x14ac:dyDescent="0.25">
      <c r="A3" s="90">
        <v>9368</v>
      </c>
      <c r="B3" s="81" t="s">
        <v>7989</v>
      </c>
      <c r="C3" s="81" t="s">
        <v>11416</v>
      </c>
      <c r="D3" s="91" t="s">
        <v>11535</v>
      </c>
    </row>
    <row r="4" spans="1:4" ht="15.6" customHeight="1" x14ac:dyDescent="0.25">
      <c r="A4" s="90">
        <v>9366</v>
      </c>
      <c r="B4" s="81" t="s">
        <v>7987</v>
      </c>
      <c r="C4" s="81" t="s">
        <v>11416</v>
      </c>
      <c r="D4" s="91" t="s">
        <v>11535</v>
      </c>
    </row>
    <row r="5" spans="1:4" ht="15.6" customHeight="1" x14ac:dyDescent="0.25">
      <c r="A5" s="90">
        <v>39101</v>
      </c>
      <c r="B5" s="81" t="s">
        <v>10141</v>
      </c>
      <c r="C5" s="81" t="s">
        <v>11421</v>
      </c>
      <c r="D5" s="91" t="s">
        <v>11434</v>
      </c>
    </row>
    <row r="6" spans="1:4" ht="15.6" customHeight="1" x14ac:dyDescent="0.25">
      <c r="A6" s="90">
        <v>72356</v>
      </c>
      <c r="B6" s="81" t="s">
        <v>8850</v>
      </c>
      <c r="C6" s="81" t="s">
        <v>11413</v>
      </c>
      <c r="D6" s="91" t="s">
        <v>11535</v>
      </c>
    </row>
    <row r="7" spans="1:4" ht="15.6" customHeight="1" x14ac:dyDescent="0.25">
      <c r="A7" s="90">
        <v>44280</v>
      </c>
      <c r="B7" s="81" t="s">
        <v>7801</v>
      </c>
      <c r="C7" s="81" t="s">
        <v>11416</v>
      </c>
      <c r="D7" s="91" t="s">
        <v>11535</v>
      </c>
    </row>
    <row r="8" spans="1:4" ht="15.6" customHeight="1" x14ac:dyDescent="0.25">
      <c r="A8" s="90">
        <v>73200</v>
      </c>
      <c r="B8" s="81" t="s">
        <v>11405</v>
      </c>
      <c r="C8" s="81" t="s">
        <v>11413</v>
      </c>
      <c r="D8" s="91" t="s">
        <v>11535</v>
      </c>
    </row>
    <row r="9" spans="1:4" ht="15.6" customHeight="1" x14ac:dyDescent="0.25">
      <c r="A9" s="90">
        <v>89016</v>
      </c>
      <c r="B9" s="81" t="s">
        <v>10603</v>
      </c>
      <c r="C9" s="81" t="s">
        <v>11412</v>
      </c>
      <c r="D9" s="91" t="s">
        <v>11535</v>
      </c>
    </row>
    <row r="10" spans="1:4" ht="15.6" customHeight="1" x14ac:dyDescent="0.25">
      <c r="A10" s="90">
        <v>57122</v>
      </c>
      <c r="B10" s="81" t="s">
        <v>10305</v>
      </c>
      <c r="C10" s="81" t="s">
        <v>11430</v>
      </c>
      <c r="D10" s="91" t="s">
        <v>11536</v>
      </c>
    </row>
    <row r="11" spans="1:4" ht="15.6" customHeight="1" x14ac:dyDescent="0.25">
      <c r="A11" s="90">
        <v>57279</v>
      </c>
      <c r="B11" s="81" t="s">
        <v>10314</v>
      </c>
      <c r="C11" s="81" t="s">
        <v>11430</v>
      </c>
      <c r="D11" s="91" t="s">
        <v>11536</v>
      </c>
    </row>
    <row r="12" spans="1:4" ht="15.6" customHeight="1" x14ac:dyDescent="0.25">
      <c r="A12" s="90">
        <v>57146</v>
      </c>
      <c r="B12" s="81" t="s">
        <v>10628</v>
      </c>
      <c r="C12" s="81" t="s">
        <v>11430</v>
      </c>
      <c r="D12" s="91" t="s">
        <v>11536</v>
      </c>
    </row>
    <row r="13" spans="1:4" ht="15.6" customHeight="1" x14ac:dyDescent="0.25">
      <c r="A13" s="90">
        <v>17527</v>
      </c>
      <c r="B13" s="81" t="s">
        <v>11406</v>
      </c>
      <c r="C13" s="81" t="s">
        <v>11410</v>
      </c>
      <c r="D13" s="91" t="s">
        <v>11536</v>
      </c>
    </row>
    <row r="14" spans="1:4" ht="15.6" customHeight="1" x14ac:dyDescent="0.25">
      <c r="A14" s="90">
        <v>58269</v>
      </c>
      <c r="B14" s="81" t="s">
        <v>10240</v>
      </c>
      <c r="C14" s="81" t="s">
        <v>11429</v>
      </c>
      <c r="D14" s="91" t="s">
        <v>11434</v>
      </c>
    </row>
    <row r="15" spans="1:4" ht="15.6" customHeight="1" x14ac:dyDescent="0.25">
      <c r="A15" s="90">
        <v>43636</v>
      </c>
      <c r="B15" s="81" t="s">
        <v>11437</v>
      </c>
      <c r="C15" s="81" t="s">
        <v>11410</v>
      </c>
      <c r="D15" s="91" t="s">
        <v>11536</v>
      </c>
    </row>
    <row r="16" spans="1:4" ht="15.6" customHeight="1" x14ac:dyDescent="0.25">
      <c r="A16" s="90">
        <v>65507</v>
      </c>
      <c r="B16" s="81" t="s">
        <v>10548</v>
      </c>
      <c r="C16" s="81" t="s">
        <v>11423</v>
      </c>
      <c r="D16" s="91" t="s">
        <v>11434</v>
      </c>
    </row>
    <row r="17" spans="1:4" ht="15.6" customHeight="1" x14ac:dyDescent="0.25">
      <c r="A17" s="90">
        <v>17672</v>
      </c>
      <c r="B17" s="81" t="s">
        <v>9930</v>
      </c>
      <c r="C17" s="81" t="s">
        <v>11424</v>
      </c>
      <c r="D17" s="91" t="s">
        <v>11535</v>
      </c>
    </row>
    <row r="18" spans="1:4" ht="15.6" customHeight="1" x14ac:dyDescent="0.25">
      <c r="A18" s="90">
        <v>73760</v>
      </c>
      <c r="B18" s="81" t="s">
        <v>8727</v>
      </c>
      <c r="C18" s="81" t="s">
        <v>11415</v>
      </c>
      <c r="D18" s="91" t="s">
        <v>11436</v>
      </c>
    </row>
    <row r="19" spans="1:4" ht="15.6" customHeight="1" x14ac:dyDescent="0.25">
      <c r="A19" s="90">
        <v>90016</v>
      </c>
      <c r="B19" s="81" t="s">
        <v>10713</v>
      </c>
      <c r="C19" s="81" t="s">
        <v>11424</v>
      </c>
      <c r="D19" s="91" t="s">
        <v>11535</v>
      </c>
    </row>
    <row r="20" spans="1:4" ht="15.6" customHeight="1" x14ac:dyDescent="0.25">
      <c r="A20" s="90">
        <v>90019</v>
      </c>
      <c r="B20" s="81" t="s">
        <v>10716</v>
      </c>
      <c r="C20" s="81" t="s">
        <v>11424</v>
      </c>
      <c r="D20" s="91" t="s">
        <v>11535</v>
      </c>
    </row>
    <row r="21" spans="1:4" ht="15.6" customHeight="1" x14ac:dyDescent="0.25">
      <c r="A21" s="90">
        <v>64272</v>
      </c>
      <c r="B21" s="81" t="s">
        <v>10384</v>
      </c>
      <c r="C21" s="81" t="s">
        <v>11429</v>
      </c>
      <c r="D21" s="91" t="s">
        <v>11535</v>
      </c>
    </row>
    <row r="22" spans="1:4" ht="15.6" customHeight="1" x14ac:dyDescent="0.25">
      <c r="A22" s="90">
        <v>88300</v>
      </c>
      <c r="B22" s="81" t="s">
        <v>8085</v>
      </c>
      <c r="C22" s="81" t="s">
        <v>11409</v>
      </c>
      <c r="D22" s="91" t="s">
        <v>11535</v>
      </c>
    </row>
    <row r="23" spans="1:4" ht="15.6" customHeight="1" x14ac:dyDescent="0.25">
      <c r="A23" s="90">
        <v>508486</v>
      </c>
      <c r="B23" s="81" t="s">
        <v>10375</v>
      </c>
      <c r="C23" s="81" t="s">
        <v>11417</v>
      </c>
      <c r="D23" s="91" t="s">
        <v>11535</v>
      </c>
    </row>
    <row r="24" spans="1:4" ht="15.6" customHeight="1" x14ac:dyDescent="0.25">
      <c r="A24" s="90">
        <v>18613</v>
      </c>
      <c r="B24" s="81" t="s">
        <v>10387</v>
      </c>
      <c r="C24" s="81" t="s">
        <v>11417</v>
      </c>
      <c r="D24" s="91" t="s">
        <v>11535</v>
      </c>
    </row>
    <row r="25" spans="1:4" ht="15.6" customHeight="1" x14ac:dyDescent="0.25">
      <c r="A25" s="90">
        <v>65259</v>
      </c>
      <c r="B25" s="81" t="s">
        <v>9039</v>
      </c>
      <c r="C25" s="81" t="s">
        <v>11420</v>
      </c>
      <c r="D25" s="91" t="s">
        <v>11535</v>
      </c>
    </row>
    <row r="26" spans="1:4" ht="15.6" customHeight="1" x14ac:dyDescent="0.25">
      <c r="A26" s="90">
        <v>67554</v>
      </c>
      <c r="B26" s="81" t="s">
        <v>10643</v>
      </c>
      <c r="C26" s="81" t="s">
        <v>11426</v>
      </c>
      <c r="D26" s="91" t="s">
        <v>11535</v>
      </c>
    </row>
    <row r="27" spans="1:4" ht="15.6" customHeight="1" x14ac:dyDescent="0.25">
      <c r="A27" s="90">
        <v>75213</v>
      </c>
      <c r="B27" s="81" t="s">
        <v>7150</v>
      </c>
      <c r="C27" s="81" t="s">
        <v>11428</v>
      </c>
      <c r="D27" s="91" t="s">
        <v>11536</v>
      </c>
    </row>
    <row r="28" spans="1:4" ht="15.6" customHeight="1" x14ac:dyDescent="0.25">
      <c r="A28" s="90">
        <v>86239</v>
      </c>
      <c r="B28" s="81" t="s">
        <v>11407</v>
      </c>
      <c r="C28" s="81" t="s">
        <v>11408</v>
      </c>
      <c r="D28" s="91" t="s">
        <v>11408</v>
      </c>
    </row>
    <row r="29" spans="1:4" ht="15.6" customHeight="1" x14ac:dyDescent="0.25">
      <c r="A29" s="90">
        <v>13634</v>
      </c>
      <c r="B29" s="81" t="s">
        <v>10278</v>
      </c>
      <c r="C29" s="81" t="s">
        <v>11419</v>
      </c>
      <c r="D29" s="91" t="s">
        <v>11434</v>
      </c>
    </row>
    <row r="30" spans="1:4" ht="15.6" customHeight="1" x14ac:dyDescent="0.25">
      <c r="A30" s="90">
        <v>62515</v>
      </c>
      <c r="B30" s="81" t="s">
        <v>10634</v>
      </c>
      <c r="C30" s="81" t="s">
        <v>11412</v>
      </c>
      <c r="D30" s="91" t="s">
        <v>11535</v>
      </c>
    </row>
    <row r="31" spans="1:4" ht="15.6" customHeight="1" x14ac:dyDescent="0.25">
      <c r="A31" s="90">
        <v>62514</v>
      </c>
      <c r="B31" s="81" t="s">
        <v>10631</v>
      </c>
      <c r="C31" s="81" t="s">
        <v>11412</v>
      </c>
      <c r="D31" s="91" t="s">
        <v>11535</v>
      </c>
    </row>
    <row r="32" spans="1:4" ht="15.6" customHeight="1" x14ac:dyDescent="0.25">
      <c r="A32" s="90">
        <v>76036</v>
      </c>
      <c r="B32" s="81" t="s">
        <v>6555</v>
      </c>
      <c r="C32" s="81" t="s">
        <v>11427</v>
      </c>
      <c r="D32" s="91" t="s">
        <v>11434</v>
      </c>
    </row>
    <row r="33" spans="1:4" ht="15.6" customHeight="1" x14ac:dyDescent="0.25">
      <c r="A33" s="90">
        <v>34510</v>
      </c>
      <c r="B33" s="81" t="s">
        <v>8273</v>
      </c>
      <c r="C33" s="81" t="s">
        <v>11422</v>
      </c>
      <c r="D33" s="91" t="s">
        <v>11435</v>
      </c>
    </row>
    <row r="34" spans="1:4" ht="15.6" customHeight="1" x14ac:dyDescent="0.25">
      <c r="A34" s="90">
        <v>19908</v>
      </c>
      <c r="B34" s="81" t="s">
        <v>10530</v>
      </c>
      <c r="C34" s="81" t="s">
        <v>11412</v>
      </c>
      <c r="D34" s="91" t="s">
        <v>11535</v>
      </c>
    </row>
    <row r="35" spans="1:4" ht="15.6" customHeight="1" x14ac:dyDescent="0.25">
      <c r="A35" s="90">
        <v>19909</v>
      </c>
      <c r="B35" s="81" t="s">
        <v>10533</v>
      </c>
      <c r="C35" s="81" t="s">
        <v>11412</v>
      </c>
      <c r="D35" s="91" t="s">
        <v>11535</v>
      </c>
    </row>
    <row r="36" spans="1:4" ht="15.6" customHeight="1" x14ac:dyDescent="0.25">
      <c r="A36" s="90">
        <v>76441</v>
      </c>
      <c r="B36" s="81" t="s">
        <v>10219</v>
      </c>
      <c r="C36" s="81" t="s">
        <v>11418</v>
      </c>
      <c r="D36" s="91" t="s">
        <v>11434</v>
      </c>
    </row>
    <row r="37" spans="1:4" ht="15.6" customHeight="1" x14ac:dyDescent="0.25">
      <c r="A37" s="90">
        <v>43226</v>
      </c>
      <c r="B37" s="81" t="s">
        <v>10284</v>
      </c>
      <c r="C37" s="81" t="s">
        <v>11429</v>
      </c>
      <c r="D37" s="91" t="s">
        <v>11535</v>
      </c>
    </row>
    <row r="38" spans="1:4" ht="15.6" customHeight="1" x14ac:dyDescent="0.25">
      <c r="A38" s="90">
        <v>26667</v>
      </c>
      <c r="B38" s="81" t="s">
        <v>9625</v>
      </c>
      <c r="C38" s="81" t="s">
        <v>11425</v>
      </c>
      <c r="D38" s="91" t="s">
        <v>11535</v>
      </c>
    </row>
    <row r="39" spans="1:4" ht="15.6" customHeight="1" x14ac:dyDescent="0.25">
      <c r="A39" s="90">
        <v>26680</v>
      </c>
      <c r="B39" s="81" t="s">
        <v>10674</v>
      </c>
      <c r="C39" s="81" t="s">
        <v>11414</v>
      </c>
      <c r="D39" s="91" t="s">
        <v>11535</v>
      </c>
    </row>
    <row r="40" spans="1:4" ht="15.6" customHeight="1" x14ac:dyDescent="0.25">
      <c r="A40" s="90">
        <v>21256</v>
      </c>
      <c r="B40" s="81" t="s">
        <v>10652</v>
      </c>
      <c r="C40" s="81" t="s">
        <v>11414</v>
      </c>
      <c r="D40" s="91" t="s">
        <v>11535</v>
      </c>
    </row>
    <row r="41" spans="1:4" ht="15.6" customHeight="1" x14ac:dyDescent="0.25">
      <c r="A41" s="90">
        <v>49373</v>
      </c>
      <c r="B41" s="81" t="s">
        <v>6697</v>
      </c>
      <c r="C41" s="81" t="s">
        <v>11411</v>
      </c>
      <c r="D41" s="91" t="s">
        <v>11535</v>
      </c>
    </row>
    <row r="42" spans="1:4" ht="15.6" customHeight="1" x14ac:dyDescent="0.25">
      <c r="A42" s="90">
        <v>76838</v>
      </c>
      <c r="B42" s="81" t="s">
        <v>10399</v>
      </c>
      <c r="C42" s="81" t="s">
        <v>11429</v>
      </c>
      <c r="D42" s="91" t="s">
        <v>11536</v>
      </c>
    </row>
    <row r="43" spans="1:4" ht="15.6" customHeight="1" x14ac:dyDescent="0.25">
      <c r="A43" s="90">
        <v>66763</v>
      </c>
      <c r="B43" s="81" t="s">
        <v>10572</v>
      </c>
      <c r="C43" s="81" t="s">
        <v>11424</v>
      </c>
      <c r="D43" s="91" t="s">
        <v>11434</v>
      </c>
    </row>
    <row r="44" spans="1:4" ht="15.6" customHeight="1" x14ac:dyDescent="0.25">
      <c r="A44" s="90">
        <v>66761</v>
      </c>
      <c r="B44" s="81" t="s">
        <v>10569</v>
      </c>
      <c r="C44" s="81" t="s">
        <v>11424</v>
      </c>
      <c r="D44" s="91" t="s">
        <v>11434</v>
      </c>
    </row>
    <row r="45" spans="1:4" ht="15.6" customHeight="1" x14ac:dyDescent="0.25">
      <c r="A45" s="90">
        <v>87897</v>
      </c>
      <c r="B45" s="81" t="s">
        <v>10689</v>
      </c>
      <c r="C45" s="81" t="s">
        <v>11417</v>
      </c>
      <c r="D45" s="91" t="s">
        <v>11535</v>
      </c>
    </row>
    <row r="46" spans="1:4" ht="15.6" customHeight="1" x14ac:dyDescent="0.25">
      <c r="A46" s="90">
        <v>26347</v>
      </c>
      <c r="B46" s="81" t="s">
        <v>10545</v>
      </c>
      <c r="C46" s="81" t="s">
        <v>11424</v>
      </c>
      <c r="D46" s="91" t="s">
        <v>11434</v>
      </c>
    </row>
    <row r="47" spans="1:4" ht="15.6" customHeight="1" x14ac:dyDescent="0.25">
      <c r="A47" s="90">
        <v>25967</v>
      </c>
      <c r="B47" s="81" t="s">
        <v>10299</v>
      </c>
      <c r="C47" s="81" t="s">
        <v>11421</v>
      </c>
      <c r="D47" s="91" t="s">
        <v>11434</v>
      </c>
    </row>
    <row r="48" spans="1:4" ht="15.6" customHeight="1" x14ac:dyDescent="0.25">
      <c r="A48" s="90">
        <v>66959</v>
      </c>
      <c r="B48" s="81" t="s">
        <v>10516</v>
      </c>
      <c r="C48" s="81" t="s">
        <v>11424</v>
      </c>
      <c r="D48" s="91" t="s">
        <v>11535</v>
      </c>
    </row>
    <row r="49" spans="1:4" ht="15.6" customHeight="1" x14ac:dyDescent="0.25">
      <c r="A49" s="90">
        <v>67319</v>
      </c>
      <c r="B49" s="81" t="s">
        <v>9747</v>
      </c>
      <c r="C49" s="81" t="s">
        <v>11431</v>
      </c>
      <c r="D49" s="91" t="s">
        <v>11535</v>
      </c>
    </row>
    <row r="50" spans="1:4" ht="15.6" customHeight="1" x14ac:dyDescent="0.25">
      <c r="A50" s="90">
        <v>63886</v>
      </c>
      <c r="B50" s="81" t="s">
        <v>10469</v>
      </c>
      <c r="C50" s="81" t="s">
        <v>11432</v>
      </c>
      <c r="D50" s="91" t="s">
        <v>11535</v>
      </c>
    </row>
    <row r="51" spans="1:4" ht="15.6" customHeight="1" x14ac:dyDescent="0.25">
      <c r="A51" s="90">
        <v>63882</v>
      </c>
      <c r="B51" s="81" t="s">
        <v>10462</v>
      </c>
      <c r="C51" s="81" t="s">
        <v>11433</v>
      </c>
      <c r="D51" s="91" t="s">
        <v>11535</v>
      </c>
    </row>
    <row r="52" spans="1:4" ht="15.6" customHeight="1" thickBot="1" x14ac:dyDescent="0.3">
      <c r="A52" s="92">
        <v>63888</v>
      </c>
      <c r="B52" s="93" t="s">
        <v>10472</v>
      </c>
      <c r="C52" s="93" t="s">
        <v>11432</v>
      </c>
      <c r="D52" s="94" t="s">
        <v>11535</v>
      </c>
    </row>
  </sheetData>
  <autoFilter ref="A2:D2" xr:uid="{CCADA607-717B-4A49-B4DE-23E8E43BE6CD}">
    <sortState xmlns:xlrd2="http://schemas.microsoft.com/office/spreadsheetml/2017/richdata2" ref="A3:D52">
      <sortCondition ref="B2"/>
    </sortState>
  </autoFilter>
  <sortState xmlns:xlrd2="http://schemas.microsoft.com/office/spreadsheetml/2017/richdata2" ref="A3:D52">
    <sortCondition ref="C3:C52"/>
    <sortCondition ref="B3:B52"/>
  </sortState>
  <mergeCells count="1">
    <mergeCell ref="A1:D1"/>
  </mergeCells>
  <conditionalFormatting sqref="D3:D60">
    <cfRule type="cellIs" dxfId="0" priority="3" operator="equal">
      <formula>"AT RISK"</formula>
    </cfRule>
  </conditionalFormatting>
  <pageMargins left="0.7" right="0.7" top="0.75" bottom="0.75" header="0.3" footer="0.3"/>
  <pageSetup scale="64"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5C3BB0-D553-465E-9EBB-418F078459D9}">
  <dimension ref="A1:D58"/>
  <sheetViews>
    <sheetView workbookViewId="0">
      <selection activeCell="B17" sqref="B17"/>
    </sheetView>
  </sheetViews>
  <sheetFormatPr defaultRowHeight="13.8" x14ac:dyDescent="0.25"/>
  <cols>
    <col min="1" max="1" width="14.88671875" style="80" customWidth="1"/>
    <col min="2" max="2" width="79.21875" style="80" customWidth="1"/>
    <col min="3" max="3" width="27" style="80" customWidth="1"/>
    <col min="4" max="4" width="44.44140625" style="80" customWidth="1"/>
    <col min="5" max="16384" width="8.88671875" style="80"/>
  </cols>
  <sheetData>
    <row r="1" spans="1:4" ht="33" customHeight="1" thickBot="1" x14ac:dyDescent="0.45">
      <c r="A1" s="85" t="s">
        <v>11529</v>
      </c>
      <c r="B1" s="86"/>
      <c r="C1" s="86"/>
      <c r="D1" s="87"/>
    </row>
    <row r="2" spans="1:4" s="79" customFormat="1" ht="18.600000000000001" customHeight="1" x14ac:dyDescent="0.25">
      <c r="A2" s="88" t="s">
        <v>11532</v>
      </c>
      <c r="B2" s="84" t="s">
        <v>11531</v>
      </c>
      <c r="C2" s="84" t="s">
        <v>11533</v>
      </c>
      <c r="D2" s="89" t="s">
        <v>11534</v>
      </c>
    </row>
    <row r="3" spans="1:4" x14ac:dyDescent="0.25">
      <c r="A3" s="90">
        <v>720850</v>
      </c>
      <c r="B3" s="83" t="s">
        <v>11496</v>
      </c>
      <c r="C3" s="81" t="s">
        <v>11497</v>
      </c>
      <c r="D3" s="91" t="s">
        <v>11498</v>
      </c>
    </row>
    <row r="4" spans="1:4" x14ac:dyDescent="0.25">
      <c r="A4" s="90">
        <v>402054</v>
      </c>
      <c r="B4" s="81" t="s">
        <v>11441</v>
      </c>
      <c r="C4" s="81" t="s">
        <v>11442</v>
      </c>
      <c r="D4" s="91" t="s">
        <v>11408</v>
      </c>
    </row>
    <row r="5" spans="1:4" x14ac:dyDescent="0.25">
      <c r="A5" s="90">
        <v>869947</v>
      </c>
      <c r="B5" s="83" t="s">
        <v>11462</v>
      </c>
      <c r="C5" s="81" t="s">
        <v>11415</v>
      </c>
      <c r="D5" s="91" t="s">
        <v>11436</v>
      </c>
    </row>
    <row r="6" spans="1:4" x14ac:dyDescent="0.25">
      <c r="A6" s="90">
        <v>809160</v>
      </c>
      <c r="B6" s="81" t="s">
        <v>11463</v>
      </c>
      <c r="C6" s="81" t="s">
        <v>11415</v>
      </c>
      <c r="D6" s="91" t="s">
        <v>11436</v>
      </c>
    </row>
    <row r="7" spans="1:4" x14ac:dyDescent="0.25">
      <c r="A7" s="90">
        <v>443269</v>
      </c>
      <c r="B7" s="83" t="s">
        <v>11464</v>
      </c>
      <c r="C7" s="81" t="s">
        <v>11415</v>
      </c>
      <c r="D7" s="91" t="s">
        <v>11436</v>
      </c>
    </row>
    <row r="8" spans="1:4" x14ac:dyDescent="0.25">
      <c r="A8" s="90">
        <v>551265</v>
      </c>
      <c r="B8" s="81" t="s">
        <v>11439</v>
      </c>
      <c r="C8" s="81" t="s">
        <v>11440</v>
      </c>
      <c r="D8" s="91" t="s">
        <v>11408</v>
      </c>
    </row>
    <row r="9" spans="1:4" x14ac:dyDescent="0.25">
      <c r="A9" s="90">
        <v>552450</v>
      </c>
      <c r="B9" s="81" t="s">
        <v>11518</v>
      </c>
      <c r="C9" s="81" t="s">
        <v>11519</v>
      </c>
      <c r="D9" s="91" t="s">
        <v>11461</v>
      </c>
    </row>
    <row r="10" spans="1:4" x14ac:dyDescent="0.25">
      <c r="A10" s="90">
        <v>407778</v>
      </c>
      <c r="B10" s="81" t="s">
        <v>11459</v>
      </c>
      <c r="C10" s="81" t="s">
        <v>11460</v>
      </c>
      <c r="D10" s="91" t="s">
        <v>11461</v>
      </c>
    </row>
    <row r="11" spans="1:4" x14ac:dyDescent="0.25">
      <c r="A11" s="90">
        <v>460943</v>
      </c>
      <c r="B11" s="81" t="s">
        <v>11457</v>
      </c>
      <c r="C11" s="81" t="s">
        <v>11458</v>
      </c>
      <c r="D11" s="91" t="s">
        <v>11537</v>
      </c>
    </row>
    <row r="12" spans="1:4" x14ac:dyDescent="0.25">
      <c r="A12" s="90">
        <v>279686</v>
      </c>
      <c r="B12" s="81" t="s">
        <v>11485</v>
      </c>
      <c r="C12" s="81" t="s">
        <v>11486</v>
      </c>
      <c r="D12" s="91" t="s">
        <v>11408</v>
      </c>
    </row>
    <row r="13" spans="1:4" x14ac:dyDescent="0.25">
      <c r="A13" s="90">
        <v>361728</v>
      </c>
      <c r="B13" s="83" t="s">
        <v>11465</v>
      </c>
      <c r="C13" s="81" t="s">
        <v>11415</v>
      </c>
      <c r="D13" s="91" t="s">
        <v>11436</v>
      </c>
    </row>
    <row r="14" spans="1:4" x14ac:dyDescent="0.25">
      <c r="A14" s="90">
        <v>463253</v>
      </c>
      <c r="B14" s="81" t="s">
        <v>11492</v>
      </c>
      <c r="C14" s="81" t="s">
        <v>11493</v>
      </c>
      <c r="D14" s="91" t="s">
        <v>11537</v>
      </c>
    </row>
    <row r="15" spans="1:4" x14ac:dyDescent="0.25">
      <c r="A15" s="90">
        <v>562496</v>
      </c>
      <c r="B15" s="81" t="s">
        <v>11494</v>
      </c>
      <c r="C15" s="81" t="s">
        <v>11495</v>
      </c>
      <c r="D15" s="91" t="s">
        <v>11537</v>
      </c>
    </row>
    <row r="16" spans="1:4" x14ac:dyDescent="0.25">
      <c r="A16" s="90">
        <v>581620</v>
      </c>
      <c r="B16" s="81" t="s">
        <v>11503</v>
      </c>
      <c r="C16" s="81" t="s">
        <v>11504</v>
      </c>
      <c r="D16" s="91" t="s">
        <v>11537</v>
      </c>
    </row>
    <row r="17" spans="1:4" x14ac:dyDescent="0.25">
      <c r="A17" s="90">
        <v>737335</v>
      </c>
      <c r="B17" s="81" t="s">
        <v>11527</v>
      </c>
      <c r="C17" s="81" t="s">
        <v>11528</v>
      </c>
      <c r="D17" s="91" t="s">
        <v>11537</v>
      </c>
    </row>
    <row r="18" spans="1:4" x14ac:dyDescent="0.25">
      <c r="A18" s="90">
        <v>565739</v>
      </c>
      <c r="B18" s="81" t="s">
        <v>11450</v>
      </c>
      <c r="C18" s="81" t="s">
        <v>11451</v>
      </c>
      <c r="D18" s="91" t="s">
        <v>11408</v>
      </c>
    </row>
    <row r="19" spans="1:4" x14ac:dyDescent="0.25">
      <c r="A19" s="90">
        <v>552365</v>
      </c>
      <c r="B19" s="81" t="s">
        <v>11515</v>
      </c>
      <c r="C19" s="81" t="s">
        <v>11516</v>
      </c>
      <c r="D19" s="91" t="s">
        <v>11537</v>
      </c>
    </row>
    <row r="20" spans="1:4" x14ac:dyDescent="0.25">
      <c r="A20" s="90">
        <v>546445</v>
      </c>
      <c r="B20" s="81" t="s">
        <v>11517</v>
      </c>
      <c r="C20" s="81" t="s">
        <v>11516</v>
      </c>
      <c r="D20" s="91" t="s">
        <v>11537</v>
      </c>
    </row>
    <row r="21" spans="1:4" x14ac:dyDescent="0.25">
      <c r="A21" s="90">
        <v>572375</v>
      </c>
      <c r="B21" s="81" t="s">
        <v>11470</v>
      </c>
      <c r="C21" s="81" t="s">
        <v>11471</v>
      </c>
      <c r="D21" s="91" t="s">
        <v>11537</v>
      </c>
    </row>
    <row r="22" spans="1:4" x14ac:dyDescent="0.25">
      <c r="A22" s="90">
        <v>473024</v>
      </c>
      <c r="B22" s="81" t="s">
        <v>11478</v>
      </c>
      <c r="C22" s="81" t="s">
        <v>11479</v>
      </c>
      <c r="D22" s="91" t="s">
        <v>11480</v>
      </c>
    </row>
    <row r="23" spans="1:4" x14ac:dyDescent="0.25">
      <c r="A23" s="90">
        <v>91344</v>
      </c>
      <c r="B23" s="81" t="s">
        <v>11468</v>
      </c>
      <c r="C23" s="81" t="s">
        <v>11469</v>
      </c>
      <c r="D23" s="91" t="s">
        <v>11537</v>
      </c>
    </row>
    <row r="24" spans="1:4" x14ac:dyDescent="0.25">
      <c r="A24" s="90">
        <v>810710</v>
      </c>
      <c r="B24" s="81" t="s">
        <v>11481</v>
      </c>
      <c r="C24" s="81" t="s">
        <v>11482</v>
      </c>
      <c r="D24" s="91" t="s">
        <v>11461</v>
      </c>
    </row>
    <row r="25" spans="1:4" x14ac:dyDescent="0.25">
      <c r="A25" s="90">
        <v>579058</v>
      </c>
      <c r="B25" s="81" t="s">
        <v>11483</v>
      </c>
      <c r="C25" s="81" t="s">
        <v>11484</v>
      </c>
      <c r="D25" s="91" t="s">
        <v>11537</v>
      </c>
    </row>
    <row r="26" spans="1:4" x14ac:dyDescent="0.25">
      <c r="A26" s="90">
        <v>592488</v>
      </c>
      <c r="B26" s="81" t="s">
        <v>11509</v>
      </c>
      <c r="C26" s="81" t="s">
        <v>11510</v>
      </c>
      <c r="D26" s="91" t="s">
        <v>11537</v>
      </c>
    </row>
    <row r="27" spans="1:4" x14ac:dyDescent="0.25">
      <c r="A27" s="90">
        <v>478770</v>
      </c>
      <c r="B27" s="81" t="s">
        <v>11491</v>
      </c>
      <c r="C27" s="81" t="s">
        <v>11425</v>
      </c>
      <c r="D27" s="91" t="s">
        <v>11537</v>
      </c>
    </row>
    <row r="28" spans="1:4" x14ac:dyDescent="0.25">
      <c r="A28" s="90">
        <v>812133</v>
      </c>
      <c r="B28" s="81" t="s">
        <v>11525</v>
      </c>
      <c r="C28" s="81" t="s">
        <v>11526</v>
      </c>
      <c r="D28" s="91" t="s">
        <v>11537</v>
      </c>
    </row>
    <row r="29" spans="1:4" x14ac:dyDescent="0.25">
      <c r="A29" s="90">
        <v>286175</v>
      </c>
      <c r="B29" s="81" t="s">
        <v>11507</v>
      </c>
      <c r="C29" s="81" t="s">
        <v>11508</v>
      </c>
      <c r="D29" s="91" t="s">
        <v>11537</v>
      </c>
    </row>
    <row r="30" spans="1:4" x14ac:dyDescent="0.25">
      <c r="A30" s="90">
        <v>901878</v>
      </c>
      <c r="B30" s="81" t="s">
        <v>11476</v>
      </c>
      <c r="C30" s="81" t="s">
        <v>11477</v>
      </c>
      <c r="D30" s="91" t="s">
        <v>11537</v>
      </c>
    </row>
    <row r="31" spans="1:4" x14ac:dyDescent="0.25">
      <c r="A31" s="90">
        <v>664507</v>
      </c>
      <c r="B31" s="83" t="s">
        <v>11466</v>
      </c>
      <c r="C31" s="81" t="s">
        <v>11415</v>
      </c>
      <c r="D31" s="91" t="s">
        <v>11436</v>
      </c>
    </row>
    <row r="32" spans="1:4" x14ac:dyDescent="0.25">
      <c r="A32" s="90">
        <v>418509</v>
      </c>
      <c r="B32" s="81" t="s">
        <v>11521</v>
      </c>
      <c r="C32" s="81" t="s">
        <v>11522</v>
      </c>
      <c r="D32" s="91" t="s">
        <v>11408</v>
      </c>
    </row>
    <row r="33" spans="1:4" x14ac:dyDescent="0.25">
      <c r="A33" s="90">
        <v>667550</v>
      </c>
      <c r="B33" s="81" t="s">
        <v>11511</v>
      </c>
      <c r="C33" s="81" t="s">
        <v>11510</v>
      </c>
      <c r="D33" s="91" t="s">
        <v>11537</v>
      </c>
    </row>
    <row r="34" spans="1:4" x14ac:dyDescent="0.25">
      <c r="A34" s="90">
        <v>589255</v>
      </c>
      <c r="B34" s="81" t="s">
        <v>11520</v>
      </c>
      <c r="C34" s="81" t="s">
        <v>11519</v>
      </c>
      <c r="D34" s="91" t="s">
        <v>11461</v>
      </c>
    </row>
    <row r="35" spans="1:4" x14ac:dyDescent="0.25">
      <c r="A35" s="90">
        <v>529244</v>
      </c>
      <c r="B35" s="81" t="s">
        <v>11452</v>
      </c>
      <c r="C35" s="81" t="s">
        <v>11453</v>
      </c>
      <c r="D35" s="91" t="s">
        <v>11537</v>
      </c>
    </row>
    <row r="36" spans="1:4" x14ac:dyDescent="0.25">
      <c r="A36" s="90">
        <v>598420</v>
      </c>
      <c r="B36" s="81" t="s">
        <v>11467</v>
      </c>
      <c r="C36" s="81" t="s">
        <v>11415</v>
      </c>
      <c r="D36" s="91" t="s">
        <v>11436</v>
      </c>
    </row>
    <row r="37" spans="1:4" x14ac:dyDescent="0.25">
      <c r="A37" s="90">
        <v>477496</v>
      </c>
      <c r="B37" s="81" t="s">
        <v>11487</v>
      </c>
      <c r="C37" s="81" t="s">
        <v>11488</v>
      </c>
      <c r="D37" s="91" t="s">
        <v>11537</v>
      </c>
    </row>
    <row r="38" spans="1:4" x14ac:dyDescent="0.25">
      <c r="A38" s="90">
        <v>665700</v>
      </c>
      <c r="B38" s="81" t="s">
        <v>11489</v>
      </c>
      <c r="C38" s="81" t="s">
        <v>11488</v>
      </c>
      <c r="D38" s="91" t="s">
        <v>11537</v>
      </c>
    </row>
    <row r="39" spans="1:4" x14ac:dyDescent="0.25">
      <c r="A39" s="90">
        <v>499915</v>
      </c>
      <c r="B39" s="81" t="s">
        <v>11490</v>
      </c>
      <c r="C39" s="81" t="s">
        <v>11488</v>
      </c>
      <c r="D39" s="91" t="s">
        <v>11537</v>
      </c>
    </row>
    <row r="40" spans="1:4" x14ac:dyDescent="0.25">
      <c r="A40" s="90">
        <v>646080</v>
      </c>
      <c r="B40" s="81" t="s">
        <v>11505</v>
      </c>
      <c r="C40" s="81" t="s">
        <v>11506</v>
      </c>
      <c r="D40" s="91" t="s">
        <v>11537</v>
      </c>
    </row>
    <row r="41" spans="1:4" x14ac:dyDescent="0.25">
      <c r="A41" s="90">
        <v>758000</v>
      </c>
      <c r="B41" s="81" t="s">
        <v>11443</v>
      </c>
      <c r="C41" s="81" t="s">
        <v>11412</v>
      </c>
      <c r="D41" s="91" t="s">
        <v>11537</v>
      </c>
    </row>
    <row r="42" spans="1:4" x14ac:dyDescent="0.25">
      <c r="A42" s="90">
        <v>611850</v>
      </c>
      <c r="B42" s="81" t="s">
        <v>11444</v>
      </c>
      <c r="C42" s="81" t="s">
        <v>11412</v>
      </c>
      <c r="D42" s="91" t="s">
        <v>11537</v>
      </c>
    </row>
    <row r="43" spans="1:4" x14ac:dyDescent="0.25">
      <c r="A43" s="90">
        <v>775600</v>
      </c>
      <c r="B43" s="81" t="s">
        <v>11523</v>
      </c>
      <c r="C43" s="81" t="s">
        <v>11524</v>
      </c>
      <c r="D43" s="91" t="s">
        <v>11461</v>
      </c>
    </row>
    <row r="44" spans="1:4" x14ac:dyDescent="0.25">
      <c r="A44" s="90">
        <v>734273</v>
      </c>
      <c r="B44" s="81" t="s">
        <v>11499</v>
      </c>
      <c r="C44" s="81" t="s">
        <v>11500</v>
      </c>
      <c r="D44" s="91" t="s">
        <v>11461</v>
      </c>
    </row>
    <row r="45" spans="1:4" x14ac:dyDescent="0.25">
      <c r="A45" s="90">
        <v>734275</v>
      </c>
      <c r="B45" s="81" t="s">
        <v>11501</v>
      </c>
      <c r="C45" s="81" t="s">
        <v>11500</v>
      </c>
      <c r="D45" s="91" t="s">
        <v>11461</v>
      </c>
    </row>
    <row r="46" spans="1:4" x14ac:dyDescent="0.25">
      <c r="A46" s="90">
        <v>734271</v>
      </c>
      <c r="B46" s="81" t="s">
        <v>11502</v>
      </c>
      <c r="C46" s="81" t="s">
        <v>11500</v>
      </c>
      <c r="D46" s="91" t="s">
        <v>11461</v>
      </c>
    </row>
    <row r="47" spans="1:4" x14ac:dyDescent="0.25">
      <c r="A47" s="90">
        <v>894424</v>
      </c>
      <c r="B47" s="81" t="s">
        <v>11512</v>
      </c>
      <c r="C47" s="81" t="s">
        <v>11510</v>
      </c>
      <c r="D47" s="91" t="s">
        <v>11537</v>
      </c>
    </row>
    <row r="48" spans="1:4" x14ac:dyDescent="0.25">
      <c r="A48" s="90">
        <v>894428</v>
      </c>
      <c r="B48" s="81" t="s">
        <v>11513</v>
      </c>
      <c r="C48" s="81" t="s">
        <v>11510</v>
      </c>
      <c r="D48" s="91" t="s">
        <v>11537</v>
      </c>
    </row>
    <row r="49" spans="1:4" x14ac:dyDescent="0.25">
      <c r="A49" s="90">
        <v>683344</v>
      </c>
      <c r="B49" s="81" t="s">
        <v>11514</v>
      </c>
      <c r="C49" s="81" t="s">
        <v>11510</v>
      </c>
      <c r="D49" s="91" t="s">
        <v>11537</v>
      </c>
    </row>
    <row r="50" spans="1:4" x14ac:dyDescent="0.25">
      <c r="A50" s="90">
        <v>776200</v>
      </c>
      <c r="B50" s="81" t="s">
        <v>11445</v>
      </c>
      <c r="C50" s="81" t="s">
        <v>11412</v>
      </c>
      <c r="D50" s="91" t="s">
        <v>11537</v>
      </c>
    </row>
    <row r="51" spans="1:4" x14ac:dyDescent="0.25">
      <c r="A51" s="90">
        <v>376948</v>
      </c>
      <c r="B51" s="81" t="s">
        <v>11454</v>
      </c>
      <c r="C51" s="81" t="s">
        <v>11455</v>
      </c>
      <c r="D51" s="91" t="s">
        <v>11537</v>
      </c>
    </row>
    <row r="52" spans="1:4" x14ac:dyDescent="0.25">
      <c r="A52" s="90">
        <v>376946</v>
      </c>
      <c r="B52" s="81" t="s">
        <v>11456</v>
      </c>
      <c r="C52" s="81" t="s">
        <v>11455</v>
      </c>
      <c r="D52" s="91" t="s">
        <v>11537</v>
      </c>
    </row>
    <row r="53" spans="1:4" x14ac:dyDescent="0.25">
      <c r="A53" s="90">
        <v>498540</v>
      </c>
      <c r="B53" s="83" t="s">
        <v>11446</v>
      </c>
      <c r="C53" s="81" t="s">
        <v>11412</v>
      </c>
      <c r="D53" s="91" t="s">
        <v>11537</v>
      </c>
    </row>
    <row r="54" spans="1:4" x14ac:dyDescent="0.25">
      <c r="A54" s="90">
        <v>429714</v>
      </c>
      <c r="B54" s="81" t="s">
        <v>11474</v>
      </c>
      <c r="C54" s="81" t="s">
        <v>11475</v>
      </c>
      <c r="D54" s="91" t="s">
        <v>11408</v>
      </c>
    </row>
    <row r="55" spans="1:4" x14ac:dyDescent="0.25">
      <c r="A55" s="90">
        <v>429713</v>
      </c>
      <c r="B55" s="81" t="s">
        <v>11472</v>
      </c>
      <c r="C55" s="81" t="s">
        <v>11473</v>
      </c>
      <c r="D55" s="91" t="s">
        <v>11408</v>
      </c>
    </row>
    <row r="56" spans="1:4" x14ac:dyDescent="0.25">
      <c r="A56" s="90">
        <v>638798</v>
      </c>
      <c r="B56" s="81" t="s">
        <v>11447</v>
      </c>
      <c r="C56" s="81" t="s">
        <v>11412</v>
      </c>
      <c r="D56" s="91" t="s">
        <v>11537</v>
      </c>
    </row>
    <row r="57" spans="1:4" x14ac:dyDescent="0.25">
      <c r="A57" s="90">
        <v>676050</v>
      </c>
      <c r="B57" s="83" t="s">
        <v>11448</v>
      </c>
      <c r="C57" s="81" t="s">
        <v>11412</v>
      </c>
      <c r="D57" s="91" t="s">
        <v>11537</v>
      </c>
    </row>
    <row r="58" spans="1:4" ht="14.4" thickBot="1" x14ac:dyDescent="0.3">
      <c r="A58" s="92">
        <v>638806</v>
      </c>
      <c r="B58" s="93" t="s">
        <v>11449</v>
      </c>
      <c r="C58" s="93" t="s">
        <v>11412</v>
      </c>
      <c r="D58" s="94" t="s">
        <v>11537</v>
      </c>
    </row>
  </sheetData>
  <autoFilter ref="A2:D58" xr:uid="{215C3BB0-D553-465E-9EBB-418F078459D9}">
    <sortState xmlns:xlrd2="http://schemas.microsoft.com/office/spreadsheetml/2017/richdata2" ref="A3:D58">
      <sortCondition ref="B2:B58"/>
    </sortState>
  </autoFilter>
  <mergeCells count="1">
    <mergeCell ref="A1:D1"/>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10.xml>��< ? x m l   v e r s i o n = " 1 . 0 "   e n c o d i n g = " U T F - 1 6 " ? > < G e m i n i   x m l n s = " h t t p : / / g e m i n i / p i v o t c u s t o m i z a t i o n / f d 9 5 8 6 f 6 - 4 2 4 0 - 4 f 5 b - a 1 4 4 - a a d f e 4 a 4 0 c e 1 " > < C u s t o m C o n t e n t > < ! [ C D A T A [ < ? x m l   v e r s i o n = " 1 . 0 "   e n c o d i n g = " u t f - 1 6 " ? > < S e t t i n g s > < H S l i c e r s S h a p e > 0 ; 0 ; 0 ; 0 < / H S l i c e r s S h a p e > < V S l i c e r s S h a p e > 0 ; 0 ; 0 ; 0 < / V S l i c e r s S h a p e > < S l i c e r S h e e t N a m e > S h e e t 1 < / S l i c e r S h e e t N a m e > < S A H o s t H a s h > 3 9 4 8 5 2 3 6 4 < / S A H o s t H a s h > < G e m i n i F i e l d L i s t V i s i b l e > T r u e < / G e m i n i F i e l d L i s t V i s i b l e > < / S e t t i n g s > ] ] > < / C u s t o m C o n t e n t > < / G e m i n i > 
</file>

<file path=customXml/item11.xml>��< ? x m l   v e r s i o n = " 1 . 0 "   e n c o d i n g = " U T F - 1 6 " ? > < G e m i n i   x m l n s = " h t t p : / / g e m i n i / p i v o t c u s t o m i z a t i o n / T a b l e O r d e r " > < C u s t o m C o n t e n t > < ! [ C D A T A [ T a b l e 1 - a a e 4 a 3 b 2 - b 2 d 7 - 4 b f b - a 1 5 8 - 3 7 c 0 5 c c 4 0 f 0 4 ] ] > < / C u s t o m C o n t e n t > < / G e m i n i > 
</file>

<file path=customXml/item12.xml>��< ? x m l   v e r s i o n = " 1 . 0 "   e n c o d i n g = " U T F - 1 6 " ? > < G e m i n i   x m l n s = " h t t p : / / g e m i n i / p i v o t c u s t o m i z a t i o n / P o w e r P i v o t V e r s i o n " > < C u s t o m C o n t e n t > < ! [ C D A T A [ 2 0 1 1 . 1 1 0 . 2 8 3 2 . 2 5 ] ] > < / C u s t o m C o n t e n t > < / G e m i n i > 
</file>

<file path=customXml/item13.xml>��< ? x m l   v e r s i o n = " 1 . 0 "   e n c o d i n g = " U T F - 1 6 " ? > < G e m i n i   x m l n s = " h t t p : / / g e m i n i / p i v o t c u s t o m i z a t i o n / M a n u a l C a l c M o d e " > < C u s t o m C o n t e n t > < ! [ C D A T A [ F a l s e ] ] > < / C u s t o m C o n t e n t > < / G e m i n i > 
</file>

<file path=customXml/item14.xml>��< ? x m l   v e r s i o n = " 1 . 0 "   e n c o d i n g = " U T F - 1 6 " ? > < G e m i n i   x m l n s = " h t t p : / / g e m i n i / p i v o t c u s t o m i z a t i o n / C l i e n t W i n d o w X M L " > < C u s t o m C o n t e n t > < ! [ C D A T A [ T a b l e 1 - a a e 4 a 3 b 2 - b 2 d 7 - 4 b f b - a 1 5 8 - 3 7 c 0 5 c c 4 0 f 0 4 ] ] > < / C u s t o m C o n t e n t > < / G e m i n i > 
</file>

<file path=customXml/item15.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T a b l e 1 - a a e 4 a 3 b 2 - b 2 d 7 - 4 b f b - a 1 5 8 - 3 7 c 0 5 c c 4 0 f 0 4 & l t ; / K e y & g t ; & l t ; V a l u e   x m l n s : a = " h t t p : / / s c h e m a s . d a t a c o n t r a c t . o r g / 2 0 0 4 / 0 7 / M i c r o s o f t . A n a l y s i s S e r v i c e s . C o m m o n " & g t ; & l t ; a : H a s F o c u s & g t ; t r u e & l t ; / a : H a s F o c u s & g t ; & l t ; a : S i z e A t D p i 9 6 & g t ; 3 2 2 & l t ; / a : S i z e A t D p i 9 6 & g t ; & l t ; a : V i s i b l e & g t ; t r u e & l t ; / a : V i s i b l e & g t ; & l t ; / V a l u e & g t ; & l t ; / K e y V a l u e O f s t r i n g S a n d b o x E d i t o r . M e a s u r e G r i d S t a t e S c d E 3 5 R y & g t ; & l t ; / A r r a y O f K e y V a l u e O f s t r i n g S a n d b o x E d i t o r . M e a s u r e G r i d S t a t e S c d E 3 5 R y & g t ; < / C u s t o m C o n t e n t > < / G e m i n i > 
</file>

<file path=customXml/item16.xml><?xml version="1.0" encoding="utf-8"?>
<ct:contentTypeSchema xmlns:ct="http://schemas.microsoft.com/office/2006/metadata/contentType" xmlns:ma="http://schemas.microsoft.com/office/2006/metadata/properties/metaAttributes" ct:_="" ma:_="" ma:contentTypeName="Document" ma:contentTypeID="0x01010082AB3E5B6E3F2E42B2ACB7B5A844BA90" ma:contentTypeVersion="7" ma:contentTypeDescription="Create a new document." ma:contentTypeScope="" ma:versionID="3bdd946f91dbf242633db8d070cb8770">
  <xsd:schema xmlns:xsd="http://www.w3.org/2001/XMLSchema" xmlns:xs="http://www.w3.org/2001/XMLSchema" xmlns:p="http://schemas.microsoft.com/office/2006/metadata/properties" xmlns:ns1="http://schemas.microsoft.com/sharepoint/v3" xmlns:ns2="6861cf67-fe23-47f9-87b4-b18398665037" xmlns:ns3="75a2e923-32c3-4e89-9759-b056710ef0ba" targetNamespace="http://schemas.microsoft.com/office/2006/metadata/properties" ma:root="true" ma:fieldsID="92cdb2ed72f0ac99aa45472288f9b5b8" ns1:_="" ns2:_="" ns3:_="">
    <xsd:import namespace="http://schemas.microsoft.com/sharepoint/v3"/>
    <xsd:import namespace="6861cf67-fe23-47f9-87b4-b18398665037"/>
    <xsd:import namespace="75a2e923-32c3-4e89-9759-b056710ef0ba"/>
    <xsd:element name="properties">
      <xsd:complexType>
        <xsd:sequence>
          <xsd:element name="documentManagement">
            <xsd:complexType>
              <xsd:all>
                <xsd:element ref="ns1:PublishingStartDate" minOccurs="0"/>
                <xsd:element ref="ns1:PublishingExpirationDate" minOccurs="0"/>
                <xsd:element ref="ns2:MediaServiceMetadata" minOccurs="0"/>
                <xsd:element ref="ns2:MediaServiceFastMetadata" minOccurs="0"/>
                <xsd:element ref="ns3:SharedWithUsers" minOccurs="0"/>
                <xsd:element ref="ns3:SharedWithDetails" minOccurs="0"/>
                <xsd:element ref="ns2:MediaServiceEventHashCode" minOccurs="0"/>
                <xsd:element ref="ns2:MediaServiceGenerationTi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861cf67-fe23-47f9-87b4-b18398665037"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5a2e923-32c3-4e89-9759-b056710ef0ba"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17.xml>��< ? x m l   v e r s i o n = " 1 . 0 "   e n c o d i n g = " U T F - 1 6 " ? > < G e m i n i   x m l n s = " h t t p : / / g e m i n i / p i v o t c u s t o m i z a t i o n / T a b l e X M L _ T a b l e 1 - a a e 4 a 3 b 2 - b 2 d 7 - 4 b f b - a 1 5 8 - 3 7 c 0 5 c c 4 0 f 0 4 " > < C u s t o m C o n t e n t > < ! [ C D A T A [ < T a b l e W i d g e t G r i d S e r i a l i z a t i o n   x m l n s : x s d = " h t t p : / / w w w . w 3 . o r g / 2 0 0 1 / X M L S c h e m a "   x m l n s : x s i = " h t t p : / / w w w . w 3 . o r g / 2 0 0 1 / X M L S c h e m a - i n s t a n c e " > < C o l u m n S u g g e s t e d T y p e   / > < C o l u m n F o r m a t   / > < C o l u m n A c c u r a c y   / > < C o l u m n C u r r e n c y S y m b o l   / > < C o l u m n P o s i t i v e P a t t e r n   / > < C o l u m n N e g a t i v e P a t t e r n   / > < C o l u m n W i d t h s > < i t e m > < k e y > < s t r i n g > S K U < / s t r i n g > < / k e y > < v a l u e > < i n t > 6 0 < / i n t > < / v a l u e > < / i t e m > < i t e m > < k e y > < s t r i n g > D e s c r i p t i o n < / s t r i n g > < / k e y > < v a l u e > < i n t > 1 0 6 < / i n t > < / v a l u e > < / i t e m > < i t e m > < k e y > < s t r i n g > S K U   S i z e < / s t r i n g > < / k e y > < v a l u e > < i n t > 8 8 < / i n t > < / v a l u e > < / i t e m > < i t e m > < k e y > < s t r i n g > D i s t r i b u t o r < / s t r i n g > < / k e y > < v a l u e > < i n t > 1 0 3 < / i n t > < / v a l u e > < / i t e m > < i t e m > < k e y > < s t r i n g > W e e k s < / s t r i n g > < / k e y > < v a l u e > < i n t > 7 7 < / i n t > < / v a l u e > < / i t e m > < i t e m > < k e y > < s t r i n g > C a t e g o r y < / s t r i n g > < / k e y > < v a l u e > < i n t > 9 1 < / i n t > < / v a l u e > < / i t e m > < i t e m > < k e y > < s t r i n g > S u b c a t e g o r y < / s t r i n g > < / k e y > < v a l u e > < i n t > 1 1 2 < / i n t > < / v a l u e > < / i t e m > < i t e m > < k e y > < s t r i n g > S u p p l i e r < / s t r i n g > < / k e y > < v a l u e > < i n t > 8 8 < / i n t > < / v a l u e > < / i t e m > < i t e m > < k e y > < s t r i n g > M a r k e t < / s t r i n g > < / k e y > < v a l u e > < i n t > 8 0 < / i n t > < / v a l u e > < / i t e m > < i t e m > < k e y > < s t r i n g > S t a t u s < / s t r i n g > < / k e y > < v a l u e > < i n t > 7 4 < / i n t > < / v a l u e > < / i t e m > < i t e m > < k e y > < s t r i n g > S t o r e   C T < / s t r i n g > < / k e y > < v a l u e > < i n t > 8 7 < / i n t > < / v a l u e > < / i t e m > < i t e m > < k e y > < s t r i n g > T o t a l   S a l e s   $ < / s t r i n g > < / k e y > < v a l u e > < i n t > 1 1 1 < / i n t > < / v a l u e > < / i t e m > < i t e m > < k e y > < s t r i n g > T o t a l   S a l e s   $ ,   L Y < / s t r i n g > < / k e y > < v a l u e > < i n t > 1 3 0 < / i n t > < / v a l u e > < / i t e m > < i t e m > < k e y > < s t r i n g > T o t a l   U n i t s < / s t r i n g > < / k e y > < v a l u e > < i n t > 1 0 1 < / i n t > < / v a l u e > < / i t e m > < i t e m > < k e y > < s t r i n g > T o t a l   U n i t s ,   L Y < / s t r i n g > < / k e y > < v a l u e > < i n t > 1 2 0 < / i n t > < / v a l u e > < / i t e m > < i t e m > < k e y > < s t r i n g > E < / s t r i n g > < / k e y > < v a l u e > < i n t > 4 3 < / i n t > < / v a l u e > < / i t e m > < i t e m > < k e y > < s t r i n g > $   D i f < / s t r i n g > < / k e y > < v a l u e > < i n t > 6 4 < / i n t > < / v a l u e > < / i t e m > < i t e m > < k e y > < s t r i n g > U   D i f < / s t r i n g > < / k e y > < v a l u e > < i n t > 6 6 < / i n t > < / v a l u e > < / i t e m > < i t e m > < k e y > < s t r i n g > $   T r e n d < / s t r i n g > < / k e y > < v a l u e > < i n t > 8 1 < / i n t > < / v a l u e > < / i t e m > < i t e m > < k e y > < s t r i n g > U   T r e n d < / s t r i n g > < / k e y > < v a l u e > < i n t > 8 3 < / i n t > < / v a l u e > < / i t e m > < i t e m > < k e y > < s t r i n g > S t o r e   $   P O D < / s t r i n g > < / k e y > < v a l u e > < i n t > 1 0 9 < / i n t > < / v a l u e > < / i t e m > < i t e m > < k e y > < s t r i n g > S t o r e   U   P O D < / s t r i n g > < / k e y > < v a l u e > < i n t > 1 1 1 < / i n t > < / v a l u e > < / i t e m > < i t e m > < k e y > < s t r i n g > A V G   R e t a i l < / s t r i n g > < / k e y > < v a l u e > < i n t > 1 0 1 < / i n t > < / v a l u e > < / i t e m > < i t e m > < k e y > < s t r i n g > F o r m u l a s < / s t r i n g > < / k e y > < v a l u e > < i n t > 9 3 < / i n t > < / v a l u e > < / i t e m > < i t e m > < k e y > < s t r i n g > B l a n k s < / s t r i n g > < / k e y > < v a l u e > < i n t > 7 6 < / i n t > < / v a l u e > < / i t e m > < / C o l u m n W i d t h s > < C o l u m n D i s p l a y I n d e x > < i t e m > < k e y > < s t r i n g > S K U < / s t r i n g > < / k e y > < v a l u e > < i n t > 0 < / i n t > < / v a l u e > < / i t e m > < i t e m > < k e y > < s t r i n g > D e s c r i p t i o n < / s t r i n g > < / k e y > < v a l u e > < i n t > 1 < / i n t > < / v a l u e > < / i t e m > < i t e m > < k e y > < s t r i n g > S K U   S i z e < / s t r i n g > < / k e y > < v a l u e > < i n t > 2 < / i n t > < / v a l u e > < / i t e m > < i t e m > < k e y > < s t r i n g > D i s t r i b u t o r < / s t r i n g > < / k e y > < v a l u e > < i n t > 3 < / i n t > < / v a l u e > < / i t e m > < i t e m > < k e y > < s t r i n g > W e e k s < / s t r i n g > < / k e y > < v a l u e > < i n t > 4 < / i n t > < / v a l u e > < / i t e m > < i t e m > < k e y > < s t r i n g > C a t e g o r y < / s t r i n g > < / k e y > < v a l u e > < i n t > 5 < / i n t > < / v a l u e > < / i t e m > < i t e m > < k e y > < s t r i n g > S u b c a t e g o r y < / s t r i n g > < / k e y > < v a l u e > < i n t > 6 < / i n t > < / v a l u e > < / i t e m > < i t e m > < k e y > < s t r i n g > S u p p l i e r < / s t r i n g > < / k e y > < v a l u e > < i n t > 7 < / i n t > < / v a l u e > < / i t e m > < i t e m > < k e y > < s t r i n g > M a r k e t < / s t r i n g > < / k e y > < v a l u e > < i n t > 8 < / i n t > < / v a l u e > < / i t e m > < i t e m > < k e y > < s t r i n g > S t a t u s < / s t r i n g > < / k e y > < v a l u e > < i n t > 9 < / i n t > < / v a l u e > < / i t e m > < i t e m > < k e y > < s t r i n g > S t o r e   C T < / s t r i n g > < / k e y > < v a l u e > < i n t > 1 0 < / i n t > < / v a l u e > < / i t e m > < i t e m > < k e y > < s t r i n g > T o t a l   S a l e s   $ < / s t r i n g > < / k e y > < v a l u e > < i n t > 1 1 < / i n t > < / v a l u e > < / i t e m > < i t e m > < k e y > < s t r i n g > T o t a l   S a l e s   $ ,   L Y < / s t r i n g > < / k e y > < v a l u e > < i n t > 1 2 < / i n t > < / v a l u e > < / i t e m > < i t e m > < k e y > < s t r i n g > T o t a l   U n i t s < / s t r i n g > < / k e y > < v a l u e > < i n t > 1 3 < / i n t > < / v a l u e > < / i t e m > < i t e m > < k e y > < s t r i n g > T o t a l   U n i t s ,   L Y < / s t r i n g > < / k e y > < v a l u e > < i n t > 1 4 < / i n t > < / v a l u e > < / i t e m > < i t e m > < k e y > < s t r i n g > E < / s t r i n g > < / k e y > < v a l u e > < i n t > 1 5 < / i n t > < / v a l u e > < / i t e m > < i t e m > < k e y > < s t r i n g > $   D i f < / s t r i n g > < / k e y > < v a l u e > < i n t > 1 6 < / i n t > < / v a l u e > < / i t e m > < i t e m > < k e y > < s t r i n g > U   D i f < / s t r i n g > < / k e y > < v a l u e > < i n t > 1 7 < / i n t > < / v a l u e > < / i t e m > < i t e m > < k e y > < s t r i n g > $   T r e n d < / s t r i n g > < / k e y > < v a l u e > < i n t > 1 8 < / i n t > < / v a l u e > < / i t e m > < i t e m > < k e y > < s t r i n g > U   T r e n d < / s t r i n g > < / k e y > < v a l u e > < i n t > 1 9 < / i n t > < / v a l u e > < / i t e m > < i t e m > < k e y > < s t r i n g > S t o r e   $   P O D < / s t r i n g > < / k e y > < v a l u e > < i n t > 2 0 < / i n t > < / v a l u e > < / i t e m > < i t e m > < k e y > < s t r i n g > S t o r e   U   P O D < / s t r i n g > < / k e y > < v a l u e > < i n t > 2 1 < / i n t > < / v a l u e > < / i t e m > < i t e m > < k e y > < s t r i n g > A V G   R e t a i l < / s t r i n g > < / k e y > < v a l u e > < i n t > 2 2 < / i n t > < / v a l u e > < / i t e m > < i t e m > < k e y > < s t r i n g > F o r m u l a s < / s t r i n g > < / k e y > < v a l u e > < i n t > 2 3 < / i n t > < / v a l u e > < / i t e m > < i t e m > < k e y > < s t r i n g > B l a n k s < / s t r i n g > < / k e y > < v a l u e > < i n t > 2 4 < / i n t > < / v a l u e > < / i t e m > < / C o l u m n D i s p l a y I n d e x > < C o l u m n F r o z e n   / > < C o l u m n C h e c k e d   / > < C o l u m n F i l t e r   / > < S e l e c t i o n F i l t e r   / > < F i l t e r P a r a m e t e r s   / > < I s S o r t D e s c e n d i n g > f a l s e < / I s S o r t D e s c e n d i n g > < / T a b l e W i d g e t G r i d S e r i a l i z a t i o n > ] ] > < / C u s t o m C o n t e n t > < / G e m i n i > 
</file>

<file path=customXml/item18.xml>��< ? x m l   v e r s i o n = " 1 . 0 "   e n c o d i n g = " U T F - 1 6 " ? > < G e m i n i   x m l n s = " h t t p : / / g e m i n i / p i v o t c u s t o m i z a t i o n / L i n k e d T a b l e s " > < C u s t o m C o n t e n t > < ! [ C D A T A [ < L i n k e d T a b l e s   x m l n s : x s d = " h t t p : / / w w w . w 3 . o r g / 2 0 0 1 / X M L S c h e m a "   x m l n s : x s i = " h t t p : / / w w w . w 3 . o r g / 2 0 0 1 / X M L S c h e m a - i n s t a n c e " > < L i n k e d T a b l e L i s t > < L i n k e d T a b l e I n f o > < E x c e l T a b l e N a m e > F i r s t < / E x c e l T a b l e N a m e > < G e m i n i T a b l e I d > T a b l e 1 - a a e 4 a 3 b 2 - b 2 d 7 - 4 b f b - a 1 5 8 - 3 7 c 0 5 c c 4 0 f 0 4 < / G e m i n i T a b l e I d > < L i n k e d C o l u m n L i s t   / > < U p d a t e N e e d e d > t r u e < / U p d a t e N e e d e d > < R o w C o u n t > 0 < / R o w C o u n t > < / L i n k e d T a b l e I n f o > < / L i n k e d T a b l e L i s t > < / L i n k e d T a b l e s > ] ] > < / C u s t o m C o n t e n t > < / G e m i n i > 
</file>

<file path=customXml/item19.xml>��< ? x m l   v e r s i o n = " 1 . 0 "   e n c o d i n g = " U T F - 1 6 " ? > < G e m i n i   x m l n s = " h t t p : / / g e m i n i / p i v o t c u s t o m i z a t i o n / R e l a t i o n s h i p A u t o D e t e c t i o n E n a b l e d " > < C u s t o m C o n t e n t > < ! [ C D A T A [ T r u e ] ] > < / C u s t o m C o n t e n t > < / G e m i n i > 
</file>

<file path=customXml/item2.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 2 0 1 8 - 0 6 - 3 0 T 1 0 : 0 2 : 2 0 . 8 4 3 2 1 4 2 - 0 7 : 0 0 < / L a s t P r o c e s s e d T i m e > < / D a t a M o d e l i n g S a n d b o x . S e r i a l i z e d S a n d b o x E r r o r C a c h e > ] ] > < / C u s t o m C o n t e n t > < / G e m i n i > 
</file>

<file path=customXml/item20.xml>��< ? x m l   v e r s i o n = " 1 . 0 "   e n c o d i n g = " U T F - 1 6 " ? > < G e m i n i   x m l n s = " h t t p : / / g e m i n i / p i v o t c u s t o m i z a t i o n / S h o w H i d d e n " > < C u s t o m C o n t e n t > < ! [ C D A T A [ T r u e ] ] > < / C u s t o m C o n t e n t > < / G e m i n i > 
</file>

<file path=customXml/item3.xml>��< ? x m l   v e r s i o n = " 1 . 0 "   e n c o d i n g = " U T F - 1 6 " ? > < G e m i n i   x m l n s = " h t t p : / / g e m i n i / p i v o t c u s t o m i z a t i o n / L i n k e d T a b l e U p d a t e M o d e " > < C u s t o m C o n t e n t > < ! [ C D A T A [ T r u e ] ] > < / C u s t o m C o n t e n t > < / G e m i n i > 
</file>

<file path=customXml/item4.xml>��< ? x m l   v e r s i o n = " 1 . 0 "   e n c o d i n g = " U T F - 1 6 " ? > < G e m i n i   x m l n s = " h t t p : / / g e m i n i / p i v o t c u s t o m i z a t i o n / S h o w I m p l i c i t M e a s u r e s " > < C u s t o m C o n t e n t > < ! [ C D A T A [ F a l s e ] ] > < / C u s t o m C o n t e n t > < / G e m i n i > 
</file>

<file path=customXml/item5.xml><?xml version="1.0" encoding="utf-8"?>
<?mso-contentType ?>
<FormTemplates xmlns="http://schemas.microsoft.com/sharepoint/v3/contenttype/forms">
  <Display>DocumentLibraryForm</Display>
  <Edit>DocumentLibraryForm</Edit>
  <New>DocumentLibraryForm</New>
</FormTemplates>
</file>

<file path=customXml/item6.xml>��< ? x m l   v e r s i o n = " 1 . 0 "   e n c o d i n g = " U T F - 1 6 " ? > < G e m i n i   x m l n s = " h t t p : / / g e m i n i / p i v o t c u s t o m i z a t i o n / S a n d b o x N o n E m p t y " > < C u s t o m C o n t e n t > < ! [ C D A T A [ 1 ] ] > < / C u s t o m C o n t e n t > < / G e m i n i > 
</file>

<file path=customXml/item7.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E R D i a g r a m S a n d b o x A d a p t e r " & g t ; & l t ; P e r s p e c t i v e N a m e / & g t ; & l t ; / A d a p t e r & g t ; & l t ; D i a g r a m T y p e & g t ; E R D i a g r a m & l t ; / D i a g r a m T y p e & g t ; & l t ; D i s p l a y C o n t e x t   i : t y p e = " D i a g r a m D i s p l a y C o n t e x t " & g t ; & l t ; P r i m a r y T a g G r o u p K e y & g t ; & l t ; K e y & g t ; T a g G r o u p s \ N o d e   T y p e s & l t ; / K e y & g t ; & l t ; / P r i m a r y T a g G r o u p K e y & g t ; & l t ; S h o w H i d d e n & g t ; t r u e & l t ; / S h o w H i d d e n & g t ; & l t ; S h o w n T a g G r o u p K e y s & g t ; & l t ; D i a g r a m O b j e c t K e y & g t ; & l t ; K e y & g t ; T a g G r o u p s \ W a r n i n g s & l t ; / K e y & g t ; & l t ; / D i a g r a m O b j e c t K e y & g t ; & l t ; / S h o w n T a g G r o u p K e y s & g t ; & l t ; T a g G r o u p H i g h l i g h t s K e y & g t ; & l t ; K e y & g t ; T a g G r o u p s \ H i g h l i g h t   R e a s o n s & l t ; / K e y & g t ; & l t ; / T a g G r o u p H i g h l i g h t s K e y & g t ; & l t ; T a g H i d d e n K e y & g t ; & l t ; K e y & g t ; S t a t i c   T a g s \ H i d d e n & l t ; / K e y & g t ; & l t ; / T a g H i d d e n K e y & g t ; & l t ; T a g H i g h l i g h t D i s a p p e a r i n g K e y & g t ; & l t ; K e y & g t ; S t a t i c   T a g s \ D e l e t i n g & l t ; / K e y & g t ; & l t ; / T a g H i g h l i g h t D i s a p p e a r i n g K e y & g t ; & l t ; T a g H i g h l i g h t P r e v i e w L i n k C r e a t i o n K e y & g t ; & l t ; K e y & g t ; S t a t i c   T a g s \ C r e a t i n g   V a l i d   R e l a t i o n s h i p & l t ; / K e y & g t ; & l t ; / T a g H i g h l i g h t P r e v i e w L i n k C r e a t i o n K e y & g t ; & l t ; T a g H i g h l i g h t R e l a t e d K e y & g t ; & l t ; K e y & g t ; S t a t i c   T a g s \ R e l a t e d & l t ; / K e y & g t ; & l t ; / T a g H i g h l i g h t R e l a t e d K e y & g t ; & l t ; T a g H i n t T e x t K e y & g t ; & l t ; K e y & g t ; S t a t i c   T a g s \ H i n t   T e x t & l t ; / K e y & g t ; & l t ; / T a g H i n t T e x t K e y & g t ; & l t ; T a g I m p l i c i t M e a s u r e K e y & g t ; & l t ; K e y & g t ; S t a t i c   T a g s \ I s   I m p l i c i t   M e a s u r e & l t ; / K e y & g t ; & l t ; / T a g I m p l i c i t M e a s u r e K e y & g t ; & l t ; T a g I n a c t i v e K e y & g t ; & l t ; K e y & g t ; S t a t i c   T a g s \ I n a c t i v e & l t ; / K e y & g t ; & l t ; / T a g I n a c t i v e K e y & g t ; & l t ; T a g P r e v i e w A c t i v e K e y & g t ; & l t ; K e y & g t ; S t a t i c   T a g s \ P r e v i e w   A c t i v e & l t ; / K e y & g t ; & l t ; / T a g P r e v i e w A c t i v e K e y & g t ; & l t ; T a g P r e v i e w I n a c t i v e K e y & g t ; & l t ; K e y & g t ; S t a t i c   T a g s \ P r e v i e w   I n a c t i v e & l t ; / K e y & g t ; & l t ; / T a g P r e v i e w I n a c t i v e K e y & g t ; & l t ; / D i s p l a y C o n t e x t & g t ; & l t ; D i s p l a y T y p e & g t ; D i a g r a m D i s p l a y & l t ; / D i s p l a y T y p e & g t ; & l t ; K e y   i : t y p e = " S a n d b o x E d i t o r D i a g r a m K e y " & g t ; & l t ; P e r s p e c t i v e / & g t ; & l t ; / K e y & g t ; & l t ; M a i n t a i n e r   i : t y p e = " E R D i a g r a m . E R D i a g r a m M a i n t a i n e r " & g t ; & l t ; A l l K e y s & g t ; & l t ; D i a g r a m O b j e c t K e y & g t ; & l t ; K e y & g t ; E R   D i a g r a m & l t ; / K e y & g t ; & l t ; / D i a g r a m O b j e c t K e y & g t ; & l t ; D i a g r a m O b j e c t K e y & g t ; & l t ; K e y & g t ; A c t i o n s \ D e l e t e & l t ; / K e y & g t ; & l t ; / D i a g r a m O b j e c t K e y & g t ; & l t ; D i a g r a m O b j e c t K e y & g t ; & l t ; K e y & g t ; A c t i o n s \ D e l e t e   f r o m   m o d e l & l t ; / K e y & g t ; & l t ; / D i a g r a m O b j e c t K e y & g t ; & l t ; D i a g r a m O b j e c t K e y & g t ; & l t ; K e y & g t ; A c t i o n s \ S e l e c t & l t ; / K e y & g t ; & l t ; / D i a g r a m O b j e c t K e y & g t ; & l t ; D i a g r a m O b j e c t K e y & g t ; & l t ; K e y & g t ; A c t i o n s \ C r e a t e   R e l a t i o n s h i p & l t ; / K e y & g t ; & l t ; / D i a g r a m O b j e c t K e y & g t ; & l t ; D i a g r a m O b j e c t K e y & g t ; & l t ; K e y & g t ; A c t i o n s \ L a u n c h   C r e a t e   R e l a t i o n s h i p   D i a l o g & l t ; / K e y & g t ; & l t ; / D i a g r a m O b j e c t K e y & g t ; & l t ; D i a g r a m O b j e c t K e y & g t ; & l t ; K e y & g t ; A c t i o n s \ L a u n c h   E d i t   R e l a t i o n s h i p   D i a l o g & l t ; / K e y & g t ; & l t ; / D i a g r a m O b j e c t K e y & g t ; & l t ; D i a g r a m O b j e c t K e y & g t ; & l t ; K e y & g t ; A c t i o n s \ C r e a t e   H i e r a r c h y   w i t h   L e v e l s & l t ; / K e y & g t ; & l t ; / D i a g r a m O b j e c t K e y & g t ; & l t ; D i a g r a m O b j e c t K e y & g t ; & l t ; K e y & g t ; A c t i o n s \ C r e a t e   E m p t y   H i e r a r c h y & l t ; / K e y & g t ; & l t ; / D i a g r a m O b j e c t K e y & g t ; & l t ; D i a g r a m O b j e c t K e y & g t ; & l t ; K e y & g t ; A c t i o n s \ R e m o v e   f r o m   H i e r a r c h y & l t ; / K e y & g t ; & l t ; / D i a g r a m O b j e c t K e y & g t ; & l t ; D i a g r a m O b j e c t K e y & g t ; & l t ; K e y & g t ; A c t i o n s \ R e n a m e   N o d e & l t ; / K e y & g t ; & l t ; / D i a g r a m O b j e c t K e y & g t ; & l t ; D i a g r a m O b j e c t K e y & g t ; & l t ; K e y & g t ; A c t i o n s \ M o v e   N o d e & l t ; / K e y & g t ; & l t ; / D i a g r a m O b j e c t K e y & g t ; & l t ; D i a g r a m O b j e c t K e y & g t ; & l t ; K e y & g t ; A c t i o n s \ H i d e   t h e   e n t i t y & l t ; / K e y & g t ; & l t ; / D i a g r a m O b j e c t K e y & g t ; & l t ; D i a g r a m O b j e c t K e y & g t ; & l t ; K e y & g t ; A c t i o n s \ U n h i d e   t h e   e n t i t y & l t ; / K e y & g t ; & l t ; / D i a g r a m O b j e c t K e y & g t ; & l t ; D i a g r a m O b j e c t K e y & g t ; & l t ; K e y & g t ; A c t i o n s \ G o T o & l t ; / K e y & g t ; & l t ; / D i a g r a m O b j e c t K e y & g t ; & l t ; D i a g r a m O b j e c t K e y & g t ; & l t ; K e y & g t ; A c t i o n s \ M o v e   U p & l t ; / K e y & g t ; & l t ; / D i a g r a m O b j e c t K e y & g t ; & l t ; D i a g r a m O b j e c t K e y & g t ; & l t ; K e y & g t ; A c t i o n s \ M o v e   D o w n & l t ; / K e y & g t ; & l t ; / D i a g r a m O b j e c t K e y & g t ; & l t ; D i a g r a m O b j e c t K e y & g t ; & l t ; K e y & g t ; A c t i o n s \ M a r k   R e l a t i o n s h i p   a s   A c t i v e & l t ; / K e y & g t ; & l t ; / D i a g r a m O b j e c t K e y & g t ; & l t ; D i a g r a m O b j e c t K e y & g t ; & l t ; K e y & g t ; A c t i o n s \ M a r k   R e l a t i o n s h i p   a s   I n a c t i v e & l t ; / K e y & g t ; & l t ; / D i a g r a m O b j e c t K e y & g t ; & l t ; D i a g r a m O b j e c t K e y & g t ; & l t ; K e y & g t ; T a g G r o u p s \ N o d e   T y p e s & l t ; / K e y & g t ; & l t ; / D i a g r a m O b j e c t K e y & g t ; & l t ; D i a g r a m O b j e c t K e y & g t ; & l t ; K e y & g t ; T a g G r o u p s \ A d d i t i o n a l   I n f o   T y p e s & l t ; / K e y & g t ; & l t ; / D i a g r a m O b j e c t K e y & g t ; & l t ; D i a g r a m O b j e c t K e y & g t ; & l t ; K e y & g t ; T a g G r o u p s \ C a l c u l a t e d   C o l u m n s & l t ; / K e y & g t ; & l t ; / D i a g r a m O b j e c t K e y & g t ; & l t ; D i a g r a m O b j e c t K e y & g t ; & l t ; K e y & g t ; T a g G r o u p s \ W a r n i n g s & l t ; / K e y & g t ; & l t ; / D i a g r a m O b j e c t K e y & g t ; & l t ; D i a g r a m O b j e c t K e y & g t ; & l t ; K e y & g t ; T a g G r o u p s \ H i g h l i g h t   R e a s o n s & l t ; / K e y & g t ; & l t ; / D i a g r a m O b j e c t K e y & g t ; & l t ; D i a g r a m O b j e c t K e y & g t ; & l t ; K e y & g t ; T a g G r o u p s \ S t a t e & l t ; / K e y & g t ; & l t ; / D i a g r a m O b j e c t K e y & g t ; & l t ; D i a g r a m O b j e c t K e y & g t ; & l t ; K e y & g t ; T a g G r o u p s \ L i n k   R o l e s & l t ; / K e y & g t ; & l t ; / D i a g r a m O b j e c t K e y & g t ; & l t ; D i a g r a m O b j e c t K e y & g t ; & l t ; K e y & g t ; T a g G r o u p s \ L i n k   T y p e s & l t ; / K e y & g t ; & l t ; / D i a g r a m O b j e c t K e y & g t ; & l t ; D i a g r a m O b j e c t K e y & g t ; & l t ; K e y & g t ; T a g G r o u p s \ L i n k   S t a t e s & l t ; / K e y & g t ; & l t ; / D i a g r a m O b j e c t K e y & g t ; & l t ; D i a g r a m O b j e c t K e y & g t ; & l t ; K e y & g t ; D i a g r a m \ T a g G r o u p s \ D e l e t i o n   I m p a c t s & l t ; / K e y & g t ; & l t ; / D i a g r a m O b j e c t K e y & g t ; & l t ; D i a g r a m O b j e c t K e y & g t ; & l t ; K e y & g t ; T a g G r o u p s \ H i e r a r c h y   I d e n t i f i e r s & l t ; / K e y & g t ; & l t ; / D i a g r a m O b j e c t K e y & g t ; & l t ; D i a g r a m O b j e c t K e y & g t ; & l t ; K e y & g t ; T a g G r o u p s \ T a b l e   I d e n t i f i e r s & l t ; / K e y & g t ; & l t ; / D i a g r a m O b j e c t K e y & g t ; & l t ; D i a g r a m O b j e c t K e y & g t ; & l t ; K e y & g t ; T a g G r o u p s \ A c t i o n   D e s c r i p t o r s & l t ; / K e y & g t ; & l t ; / D i a g r a m O b j e c t K e y & g t ; & l t ; D i a g r a m O b j e c t K e y & g t ; & l t ; K e y & g t ; T a g G r o u p s \ H i n t   T e x t s & l t ; / K e y & g t ; & l t ; / D i a g r a m O b j e c t K e y & g t ; & l t ; D i a g r a m O b j e c t K e y & g t ; & l t ; K e y & g t ; S t a t i c   T a g s \ T a b l e & l t ; / K e y & g t ; & l t ; / D i a g r a m O b j e c t K e y & g t ; & l t ; D i a g r a m O b j e c t K e y & g t ; & l t ; K e y & g t ; S t a t i c   T a g s \ C o l u m n & l t ; / K e y & g t ; & l t ; / D i a g r a m O b j e c t K e y & g t ; & l t ; D i a g r a m O b j e c t K e y & g t ; & l t ; K e y & g t ; S t a t i c   T a g s \ M e a s u r e & l t ; / K e y & g t ; & l t ; / D i a g r a m O b j e c t K e y & g t ; & l t ; D i a g r a m O b j e c t K e y & g t ; & l t ; K e y & g t ; S t a t i c   T a g s \ H i e r a r c h y & l t ; / K e y & g t ; & l t ; / D i a g r a m O b j e c t K e y & g t ; & l t ; D i a g r a m O b j e c t K e y & g t ; & l t ; K e y & g t ; S t a t i c   T a g s \ H i e r a r c h y L e v e l & l t ; / K e y & g t ; & l t ; / D i a g r a m O b j e c t K e y & g t ; & l t ; D i a g r a m O b j e c t K e y & g t ; & l t ; K e y & g t ; S t a t i c   T a g s \ K P I & l t ; / K e y & g t ; & l t ; / D i a g r a m O b j e c t K e y & g t ; & l t ; D i a g r a m O b j e c t K e y & g t ; & l t ; K e y & g t ; S t a t i c   T a g s \ A d d i t i o n a l   I n f o   f o r   S o u r c e   C o l u m n & l t ; / K e y & g t ; & l t ; / D i a g r a m O b j e c t K e y & g t ; & l t ; D i a g r a m O b j e c t K e y & g t ; & l t ; K e y & g t ; S t a t i c   T a g s \ C a l c u l a t e d   C o l u m n & l t ; / K e y & g t ; & l t ; / D i a g r a m O b j e c t K e y & g t ; & l t ; D i a g r a m O b j e c t K e y & g t ; & l t ; K e y & g t ; S t a t i c   T a g s \ E r r o r & l t ; / K e y & g t ; & l t ; / D i a g r a m O b j e c t K e y & g t ; & l t ; D i a g r a m O b j e c t K e y & g t ; & l t ; K e y & g t ; S t a t i c   T a g s \ N o t C a l c u l a t e d & l t ; / K e y & g t ; & l t ; / D i a g r a m O b j e c t K e y & g t ; & l t ; D i a g r a m O b j e c t K e y & g t ; & l t ; K e y & g t ; S t a t i c   T a g s \ I s   I m p l i c i t   M e a s u r e & l t ; / K e y & g t ; & l t ; / D i a g r a m O b j e c t K e y & g t ; & l t ; D i a g r a m O b j e c t K e y & g t ; & l t ; K e y & g t ; S t a t i c   T a g s \ R e l a t e d & l t ; / K e y & g t ; & l t ; / D i a g r a m O b j e c t K e y & g t ; & l t ; D i a g r a m O b j e c t K e y & g t ; & l t ; K e y & g t ; S t a t i c   T a g s \ D e l e t i n g & l t ; / K e y & g t ; & l t ; / D i a g r a m O b j e c t K e y & g t ; & l t ; D i a g r a m O b j e c t K e y & g t ; & l t ; K e y & g t ; S t a t i c   T a g s \ C r e a t i n g   V a l i d   R e l a t i o n s h i p & l t ; / K e y & g t ; & l t ; / D i a g r a m O b j e c t K e y & g t ; & l t ; D i a g r a m O b j e c t K e y & g t ; & l t ; K e y & g t ; S t a t i c   T a g s \ H i d d e n & l t ; / K e y & g t ; & l t ; / D i a g r a m O b j e c t K e y & g t ; & l t ; D i a g r a m O b j e c t K e y & g t ; & l t ; K e y & g t ; S t a t i c   T a g s \ L i n k e d   T a b l e   C o l u m n & l t ; / K e y & g t ; & l t ; / D i a g r a m O b j e c t K e y & g t ; & l t ; D i a g r a m O b j e c t K e y & g t ; & l t ; K e y & g t ; S t a t i c   T a g s \ I s   r e a d o n l y & l t ; / K e y & g t ; & l t ; / D i a g r a m O b j e c t K e y & g t ; & l t ; D i a g r a m O b j e c t K e y & g t ; & l t ; K e y & g t ; S t a t i c   T a g s \ F K & l t ; / K e y & g t ; & l t ; / D i a g r a m O b j e c t K e y & g t ; & l t ; D i a g r a m O b j e c t K e y & g t ; & l t ; K e y & g t ; S t a t i c   T a g s \ P K & l t ; / K e y & g t ; & l t ; / D i a g r a m O b j e c t K e y & g t ; & l t ; D i a g r a m O b j e c t K e y & g t ; & l t ; K e y & g t ; S t a t i c   T a g s \ R e l a t i o n s h i p & l t ; / K e y & g t ; & l t ; / D i a g r a m O b j e c t K e y & g t ; & l t ; D i a g r a m O b j e c t K e y & g t ; & l t ; K e y & g t ; S t a t i c   T a g s \ A c t i v e & l t ; / K e y & g t ; & l t ; / D i a g r a m O b j e c t K e y & g t ; & l t ; D i a g r a m O b j e c t K e y & g t ; & l t ; K e y & g t ; S t a t i c   T a g s \ I n a c t i v e & l t ; / K e y & g t ; & l t ; / D i a g r a m O b j e c t K e y & g t ; & l t ; D i a g r a m O b j e c t K e y & g t ; & l t ; K e y & g t ; S t a t i c   T a g s \ P r e v i e w   A c t i v e & l t ; / K e y & g t ; & l t ; / D i a g r a m O b j e c t K e y & g t ; & l t ; D i a g r a m O b j e c t K e y & g t ; & l t ; K e y & g t ; S t a t i c   T a g s \ P r e v i e w   I n a c t i v e & l t ; / K e y & g t ; & l t ; / D i a g r a m O b j e c t K e y & g t ; & l t ; D i a g r a m O b j e c t K e y & g t ; & l t ; K e y & g t ; D i a g r a m \ T a g G r o u p s \ H i g h l i g h t   R e a s o n s \ T a g s \ H a r d   D e l e t i o n   I m p a c t & l t ; / K e y & g t ; & l t ; / D i a g r a m O b j e c t K e y & g t ; & l t ; D i a g r a m O b j e c t K e y & g t ; & l t ; K e y & g t ; D i a g r a m \ T a g G r o u p s \ H i g h l i g h t   R e a s o n s \ T a g s \ M i n i m u m   D e l e t i o n   I m p a c t & l t ; / K e y & g t ; & l t ; / D i a g r a m O b j e c t K e y & g t ; & l t ; D i a g r a m O b j e c t K e y & g t ; & l t ; K e y & g t ; S t a t i c   T a g s \ C a n   b e   p a r t   o f   r e l a t i o n s h i p & l t ; / K e y & g t ; & l t ; / D i a g r a m O b j e c t K e y & g t ; & l t ; D i a g r a m O b j e c t K e y & g t ; & l t ; K e y & g t ; S t a t i c   T a g s \ H i n t   T e x t & l t ; / K e y & g t ; & l t ; / D i a g r a m O b j e c t K e y & g t ; & l t ; D i a g r a m O b j e c t K e y & g t ; & l t ; K e y & g t ; D y n a m i c   T a g s \ T a b l e s \ & a m p ; l t ; T a b l e s \ T a b l e 1 & a m p ; g t ; & l t ; / K e y & g t ; & l t ; / D i a g r a m O b j e c t K e y & g t ; & l t ; D i a g r a m O b j e c t K e y & g t ; & l t ; K e y & g t ; T a b l e s \ T a b l e 1 & l t ; / K e y & g t ; & l t ; / D i a g r a m O b j e c t K e y & g t ; & l t ; D i a g r a m O b j e c t K e y & g t ; & l t ; K e y & g t ; T a b l e s \ T a b l e 1 \ C o l u m n s \ S K U & l t ; / K e y & g t ; & l t ; / D i a g r a m O b j e c t K e y & g t ; & l t ; D i a g r a m O b j e c t K e y & g t ; & l t ; K e y & g t ; T a b l e s \ T a b l e 1 \ C o l u m n s \ D e s c r i p t i o n & l t ; / K e y & g t ; & l t ; / D i a g r a m O b j e c t K e y & g t ; & l t ; D i a g r a m O b j e c t K e y & g t ; & l t ; K e y & g t ; T a b l e s \ T a b l e 1 \ C o l u m n s \ S K U   S i z e & l t ; / K e y & g t ; & l t ; / D i a g r a m O b j e c t K e y & g t ; & l t ; D i a g r a m O b j e c t K e y & g t ; & l t ; K e y & g t ; T a b l e s \ T a b l e 1 \ C o l u m n s \ D i s t r i b u t o r & l t ; / K e y & g t ; & l t ; / D i a g r a m O b j e c t K e y & g t ; & l t ; D i a g r a m O b j e c t K e y & g t ; & l t ; K e y & g t ; T a b l e s \ T a b l e 1 \ C o l u m n s \ W e e k s & l t ; / K e y & g t ; & l t ; / D i a g r a m O b j e c t K e y & g t ; & l t ; D i a g r a m O b j e c t K e y & g t ; & l t ; K e y & g t ; T a b l e s \ T a b l e 1 \ C o l u m n s \ C a t e g o r y & l t ; / K e y & g t ; & l t ; / D i a g r a m O b j e c t K e y & g t ; & l t ; D i a g r a m O b j e c t K e y & g t ; & l t ; K e y & g t ; T a b l e s \ T a b l e 1 \ C o l u m n s \ S u b c a t e g o r y & l t ; / K e y & g t ; & l t ; / D i a g r a m O b j e c t K e y & g t ; & l t ; D i a g r a m O b j e c t K e y & g t ; & l t ; K e y & g t ; T a b l e s \ T a b l e 1 \ C o l u m n s \ S u p p l i e r & l t ; / K e y & g t ; & l t ; / D i a g r a m O b j e c t K e y & g t ; & l t ; D i a g r a m O b j e c t K e y & g t ; & l t ; K e y & g t ; T a b l e s \ T a b l e 1 \ C o l u m n s \ M a r k e t & l t ; / K e y & g t ; & l t ; / D i a g r a m O b j e c t K e y & g t ; & l t ; D i a g r a m O b j e c t K e y & g t ; & l t ; K e y & g t ; T a b l e s \ T a b l e 1 \ C o l u m n s \ S t a t u s & l t ; / K e y & g t ; & l t ; / D i a g r a m O b j e c t K e y & g t ; & l t ; D i a g r a m O b j e c t K e y & g t ; & l t ; K e y & g t ; T a b l e s \ T a b l e 1 \ C o l u m n s \ S t o r e   C T & l t ; / K e y & g t ; & l t ; / D i a g r a m O b j e c t K e y & g t ; & l t ; D i a g r a m O b j e c t K e y & g t ; & l t ; K e y & g t ; T a b l e s \ T a b l e 1 \ C o l u m n s \ T o t a l   S a l e s   $ & l t ; / K e y & g t ; & l t ; / D i a g r a m O b j e c t K e y & g t ; & l t ; D i a g r a m O b j e c t K e y & g t ; & l t ; K e y & g t ; T a b l e s \ T a b l e 1 \ C o l u m n s \ T o t a l   S a l e s   $ ,   L Y & l t ; / K e y & g t ; & l t ; / D i a g r a m O b j e c t K e y & g t ; & l t ; D i a g r a m O b j e c t K e y & g t ; & l t ; K e y & g t ; T a b l e s \ T a b l e 1 \ C o l u m n s \ T o t a l   U n i t s & l t ; / K e y & g t ; & l t ; / D i a g r a m O b j e c t K e y & g t ; & l t ; D i a g r a m O b j e c t K e y & g t ; & l t ; K e y & g t ; T a b l e s \ T a b l e 1 \ C o l u m n s \ T o t a l   U n i t s ,   L Y & l t ; / K e y & g t ; & l t ; / D i a g r a m O b j e c t K e y & g t ; & l t ; D i a g r a m O b j e c t K e y & g t ; & l t ; K e y & g t ; T a b l e s \ T a b l e 1 \ C o l u m n s \ E & l t ; / K e y & g t ; & l t ; / D i a g r a m O b j e c t K e y & g t ; & l t ; D i a g r a m O b j e c t K e y & g t ; & l t ; K e y & g t ; T a b l e s \ T a b l e 1 \ C o l u m n s \ $   D i f & l t ; / K e y & g t ; & l t ; / D i a g r a m O b j e c t K e y & g t ; & l t ; D i a g r a m O b j e c t K e y & g t ; & l t ; K e y & g t ; T a b l e s \ T a b l e 1 \ C o l u m n s \ U   D i f & l t ; / K e y & g t ; & l t ; / D i a g r a m O b j e c t K e y & g t ; & l t ; D i a g r a m O b j e c t K e y & g t ; & l t ; K e y & g t ; T a b l e s \ T a b l e 1 \ C o l u m n s \ $   T r e n d & l t ; / K e y & g t ; & l t ; / D i a g r a m O b j e c t K e y & g t ; & l t ; D i a g r a m O b j e c t K e y & g t ; & l t ; K e y & g t ; T a b l e s \ T a b l e 1 \ C o l u m n s \ U   T r e n d & l t ; / K e y & g t ; & l t ; / D i a g r a m O b j e c t K e y & g t ; & l t ; D i a g r a m O b j e c t K e y & g t ; & l t ; K e y & g t ; T a b l e s \ T a b l e 1 \ C o l u m n s \ S t o r e   $   P O D & l t ; / K e y & g t ; & l t ; / D i a g r a m O b j e c t K e y & g t ; & l t ; D i a g r a m O b j e c t K e y & g t ; & l t ; K e y & g t ; T a b l e s \ T a b l e 1 \ C o l u m n s \ S t o r e   U   P O D & l t ; / K e y & g t ; & l t ; / D i a g r a m O b j e c t K e y & g t ; & l t ; D i a g r a m O b j e c t K e y & g t ; & l t ; K e y & g t ; T a b l e s \ T a b l e 1 \ C o l u m n s \ A V G   R e t a i l & l t ; / K e y & g t ; & l t ; / D i a g r a m O b j e c t K e y & g t ; & l t ; D i a g r a m O b j e c t K e y & g t ; & l t ; K e y & g t ; T a b l e s \ T a b l e 1 \ C o l u m n s \ F o r m u l a s & l t ; / K e y & g t ; & l t ; / D i a g r a m O b j e c t K e y & g t ; & l t ; D i a g r a m O b j e c t K e y & g t ; & l t ; K e y & g t ; T a b l e s \ T a b l e 1 \ C o l u m n s \ B l a n k s & l t ; / K e y & g t ; & l t ; / D i a g r a m O b j e c t K e y & g t ; & l t ; D i a g r a m O b j e c t K e y & g t ; & l t ; K e y & g t ; T a b l e s \ T a b l e 1 \ M e a s u r e s \ S u m   o f   T o t a l   S a l e s   $   L Y & l t ; / K e y & g t ; & l t ; / D i a g r a m O b j e c t K e y & g t ; & l t ; D i a g r a m O b j e c t K e y & g t ; & l t ; K e y & g t ; T a b l e s \ T a b l e 1 \ S u m   o f   T o t a l   S a l e s   $   L Y \ A d d i t i o n a l   I n f o \ I m p l i c i t   C a l c u l a t e d   F i e l d & l t ; / K e y & g t ; & l t ; / D i a g r a m O b j e c t K e y & g t ; & l t ; D i a g r a m O b j e c t K e y & g t ; & l t ; K e y & g t ; T a b l e s \ T a b l e 1 \ M e a s u r e s \ S u m   o f   W e e k s & l t ; / K e y & g t ; & l t ; / D i a g r a m O b j e c t K e y & g t ; & l t ; D i a g r a m O b j e c t K e y & g t ; & l t ; K e y & g t ; T a b l e s \ T a b l e 1 \ S u m   o f   W e e k s \ A d d i t i o n a l   I n f o \ I m p l i c i t   C a l c u l a t e d   F i e l d & l t ; / K e y & g t ; & l t ; / D i a g r a m O b j e c t K e y & g t ; & l t ; / A l l K e y s & g t ; & l t ; S e l e c t e d K e y s & g t ; & l t ; D i a g r a m O b j e c t K e y & g t ; & l t ; K e y & g t ; T a b l e s \ T a b l e 1 & l t ; / K e y & g t ; & l t ; / D i a g r a m O b j e c t K e y & g t ; & l t ; / S e l e c t e d K e y s & g t ; & l t ; / M a i n t a i n e r & g t ; & l t ; V i e w S t a t e F a c t o r y T y p e & g t ; M i c r o s o f t . A n a l y s i s S e r v i c e s . C o m m o n . D i a g r a m D i s p l a y V i e w S t a t e F a c t o r y & l t ; / V i e w S t a t e F a c t o r y T y p e & g t ; & l t ; V i e w S t a t e s   x m l n s : a = " h t t p : / / s c h e m a s . m i c r o s o f t . c o m / 2 0 0 3 / 1 0 / S e r i a l i z a t i o n / A r r a y s " & g t ; & l t ; a : K e y V a l u e O f D i a g r a m O b j e c t K e y a n y T y p e z b w N T n L X & g t ; & l t ; a : K e y & g t ; & l t ; K e y & g t ; E R   D i a g r a m & l t ; / K e y & g t ; & l t ; / a : K e y & g t ; & l t ; a : V a l u e   i : t y p e = " D i a g r a m D i s p l a y D i a g r a m V i e w S t a t e " & g t ; & l t ; L a y e d O u t & g t ; t r u e & l t ; / L a y e d O u t & g t ; & l t ; Z o o m P e r c e n t & g t ; 1 0 0 & l t ; / Z o o m P e r c e n t & g t ; & l t ; / a : V a l u e & g t ; & l t ; / a : K e y V a l u e O f D i a g r a m O b j e c t K e y a n y T y p e z b w N T n L X & g t ; & l t ; a : K e y V a l u e O f D i a g r a m O b j e c t K e y a n y T y p e z b w N T n L X & g t ; & l t ; a : K e y & g t ; & l t ; K e y & g t ; A c t i o n s \ D e l e t e & l t ; / K e y & g t ; & l t ; / a : K e y & g t ; & l t ; a : V a l u e   i : t y p e = " D i a g r a m D i s p l a y V i e w S t a t e I D i a g r a m A c t i o n " / & g t ; & l t ; / a : K e y V a l u e O f D i a g r a m O b j e c t K e y a n y T y p e z b w N T n L X & g t ; & l t ; a : K e y V a l u e O f D i a g r a m O b j e c t K e y a n y T y p e z b w N T n L X & g t ; & l t ; a : K e y & g t ; & l t ; K e y & g t ; A c t i o n s \ D e l e t e   f r o m   m o d e l & l t ; / K e y & g t ; & l t ; / a : K e y & g t ; & l t ; a : V a l u e   i : t y p e = " D i a g r a m D i s p l a y V i e w S t a t e I D i a g r a m A c t i o n " / & g t ; & l t ; / a : K e y V a l u e O f D i a g r a m O b j e c t K e y a n y T y p e z b w N T n L X & g t ; & l t ; a : K e y V a l u e O f D i a g r a m O b j e c t K e y a n y T y p e z b w N T n L X & g t ; & l t ; a : K e y & g t ; & l t ; K e y & g t ; A c t i o n s \ S e l e c t & l t ; / K e y & g t ; & l t ; / a : K e y & g t ; & l t ; a : V a l u e   i : t y p e = " D i a g r a m D i s p l a y V i e w S t a t e I D i a g r a m A c t i o n " / & g t ; & l t ; / a : K e y V a l u e O f D i a g r a m O b j e c t K e y a n y T y p e z b w N T n L X & g t ; & l t ; a : K e y V a l u e O f D i a g r a m O b j e c t K e y a n y T y p e z b w N T n L X & g t ; & l t ; a : K e y & g t ; & l t ; K e y & g t ; A c t i o n s \ C r e a t e   R e l a t i o n s h i p & l t ; / K e y & g t ; & l t ; / a : K e y & g t ; & l t ; a : V a l u e   i : t y p e = " D i a g r a m D i s p l a y V i e w S t a t e I D i a g r a m A c t i o n " / & g t ; & l t ; / a : K e y V a l u e O f D i a g r a m O b j e c t K e y a n y T y p e z b w N T n L X & g t ; & l t ; a : K e y V a l u e O f D i a g r a m O b j e c t K e y a n y T y p e z b w N T n L X & g t ; & l t ; a : K e y & g t ; & l t ; K e y & g t ; A c t i o n s \ L a u n c h   C r e a t e   R e l a t i o n s h i p   D i a l o g & l t ; / K e y & g t ; & l t ; / a : K e y & g t ; & l t ; a : V a l u e   i : t y p e = " D i a g r a m D i s p l a y V i e w S t a t e I D i a g r a m A c t i o n " / & g t ; & l t ; / a : K e y V a l u e O f D i a g r a m O b j e c t K e y a n y T y p e z b w N T n L X & g t ; & l t ; a : K e y V a l u e O f D i a g r a m O b j e c t K e y a n y T y p e z b w N T n L X & g t ; & l t ; a : K e y & g t ; & l t ; K e y & g t ; A c t i o n s \ L a u n c h   E d i t   R e l a t i o n s h i p   D i a l o g & l t ; / K e y & g t ; & l t ; / a : K e y & g t ; & l t ; a : V a l u e   i : t y p e = " D i a g r a m D i s p l a y V i e w S t a t e I D i a g r a m A c t i o n " / & g t ; & l t ; / a : K e y V a l u e O f D i a g r a m O b j e c t K e y a n y T y p e z b w N T n L X & g t ; & l t ; a : K e y V a l u e O f D i a g r a m O b j e c t K e y a n y T y p e z b w N T n L X & g t ; & l t ; a : K e y & g t ; & l t ; K e y & g t ; A c t i o n s \ C r e a t e   H i e r a r c h y   w i t h   L e v e l s & l t ; / K e y & g t ; & l t ; / a : K e y & g t ; & l t ; a : V a l u e   i : t y p e = " D i a g r a m D i s p l a y V i e w S t a t e I D i a g r a m A c t i o n " / & g t ; & l t ; / a : K e y V a l u e O f D i a g r a m O b j e c t K e y a n y T y p e z b w N T n L X & g t ; & l t ; a : K e y V a l u e O f D i a g r a m O b j e c t K e y a n y T y p e z b w N T n L X & g t ; & l t ; a : K e y & g t ; & l t ; K e y & g t ; A c t i o n s \ C r e a t e   E m p t y   H i e r a r c h y & l t ; / K e y & g t ; & l t ; / a : K e y & g t ; & l t ; a : V a l u e   i : t y p e = " D i a g r a m D i s p l a y V i e w S t a t e I D i a g r a m A c t i o n " / & g t ; & l t ; / a : K e y V a l u e O f D i a g r a m O b j e c t K e y a n y T y p e z b w N T n L X & g t ; & l t ; a : K e y V a l u e O f D i a g r a m O b j e c t K e y a n y T y p e z b w N T n L X & g t ; & l t ; a : K e y & g t ; & l t ; K e y & g t ; A c t i o n s \ R e m o v e   f r o m   H i e r a r c h y & l t ; / K e y & g t ; & l t ; / a : K e y & g t ; & l t ; a : V a l u e   i : t y p e = " D i a g r a m D i s p l a y V i e w S t a t e I D i a g r a m A c t i o n " / & g t ; & l t ; / a : K e y V a l u e O f D i a g r a m O b j e c t K e y a n y T y p e z b w N T n L X & g t ; & l t ; a : K e y V a l u e O f D i a g r a m O b j e c t K e y a n y T y p e z b w N T n L X & g t ; & l t ; a : K e y & g t ; & l t ; K e y & g t ; A c t i o n s \ R e n a m e   N o d e & l t ; / K e y & g t ; & l t ; / a : K e y & g t ; & l t ; a : V a l u e   i : t y p e = " D i a g r a m D i s p l a y V i e w S t a t e I D i a g r a m A c t i o n " / & g t ; & l t ; / a : K e y V a l u e O f D i a g r a m O b j e c t K e y a n y T y p e z b w N T n L X & g t ; & l t ; a : K e y V a l u e O f D i a g r a m O b j e c t K e y a n y T y p e z b w N T n L X & g t ; & l t ; a : K e y & g t ; & l t ; K e y & g t ; A c t i o n s \ M o v e   N o d e & l t ; / K e y & g t ; & l t ; / a : K e y & g t ; & l t ; a : V a l u e   i : t y p e = " D i a g r a m D i s p l a y V i e w S t a t e I D i a g r a m A c t i o n " / & g t ; & l t ; / a : K e y V a l u e O f D i a g r a m O b j e c t K e y a n y T y p e z b w N T n L X & g t ; & l t ; a : K e y V a l u e O f D i a g r a m O b j e c t K e y a n y T y p e z b w N T n L X & g t ; & l t ; a : K e y & g t ; & l t ; K e y & g t ; A c t i o n s \ H i d e   t h e   e n t i t y & l t ; / K e y & g t ; & l t ; / a : K e y & g t ; & l t ; a : V a l u e   i : t y p e = " D i a g r a m D i s p l a y V i e w S t a t e I D i a g r a m A c t i o n " / & g t ; & l t ; / a : K e y V a l u e O f D i a g r a m O b j e c t K e y a n y T y p e z b w N T n L X & g t ; & l t ; a : K e y V a l u e O f D i a g r a m O b j e c t K e y a n y T y p e z b w N T n L X & g t ; & l t ; a : K e y & g t ; & l t ; K e y & g t ; A c t i o n s \ U n h i d e   t h e   e n t i t y & l t ; / K e y & g t ; & l t ; / a : K e y & g t ; & l t ; a : V a l u e   i : t y p e = " D i a g r a m D i s p l a y V i e w S t a t e I D i a g r a m A c t i o n " / & g t ; & l t ; / a : K e y V a l u e O f D i a g r a m O b j e c t K e y a n y T y p e z b w N T n L X & g t ; & l t ; a : K e y V a l u e O f D i a g r a m O b j e c t K e y a n y T y p e z b w N T n L X & g t ; & l t ; a : K e y & g t ; & l t ; K e y & g t ; A c t i o n s \ G o T o & l t ; / K e y & g t ; & l t ; / a : K e y & g t ; & l t ; a : V a l u e   i : t y p e = " D i a g r a m D i s p l a y V i e w S t a t e I D i a g r a m A c t i o n " / & g t ; & l t ; / a : K e y V a l u e O f D i a g r a m O b j e c t K e y a n y T y p e z b w N T n L X & g t ; & l t ; a : K e y V a l u e O f D i a g r a m O b j e c t K e y a n y T y p e z b w N T n L X & g t ; & l t ; a : K e y & g t ; & l t ; K e y & g t ; A c t i o n s \ M o v e   U p & l t ; / K e y & g t ; & l t ; / a : K e y & g t ; & l t ; a : V a l u e   i : t y p e = " D i a g r a m D i s p l a y V i e w S t a t e I D i a g r a m A c t i o n " / & g t ; & l t ; / a : K e y V a l u e O f D i a g r a m O b j e c t K e y a n y T y p e z b w N T n L X & g t ; & l t ; a : K e y V a l u e O f D i a g r a m O b j e c t K e y a n y T y p e z b w N T n L X & g t ; & l t ; a : K e y & g t ; & l t ; K e y & g t ; A c t i o n s \ M o v e   D o w n & l t ; / K e y & g t ; & l t ; / a : K e y & g t ; & l t ; a : V a l u e   i : t y p e = " D i a g r a m D i s p l a y V i e w S t a t e I D i a g r a m A c t i o n " / & g t ; & l t ; / a : K e y V a l u e O f D i a g r a m O b j e c t K e y a n y T y p e z b w N T n L X & g t ; & l t ; a : K e y V a l u e O f D i a g r a m O b j e c t K e y a n y T y p e z b w N T n L X & g t ; & l t ; a : K e y & g t ; & l t ; K e y & g t ; A c t i o n s \ M a r k   R e l a t i o n s h i p   a s   A c t i v e & l t ; / K e y & g t ; & l t ; / a : K e y & g t ; & l t ; a : V a l u e   i : t y p e = " D i a g r a m D i s p l a y V i e w S t a t e I D i a g r a m A c t i o n " / & g t ; & l t ; / a : K e y V a l u e O f D i a g r a m O b j e c t K e y a n y T y p e z b w N T n L X & g t ; & l t ; a : K e y V a l u e O f D i a g r a m O b j e c t K e y a n y T y p e z b w N T n L X & g t ; & l t ; a : K e y & g t ; & l t ; K e y & g t ; A c t i o n s \ M a r k   R e l a t i o n s h i p   a s   I n a c t i v e & l t ; / K e y & g t ; & l t ; / a : K e y & g t ; & l t ; a : V a l u e   i : t y p e = " D i a g r a m D i s p l a y V i e w S t a t e I D i a g r a m A c t i o n " / & g t ; & l t ; / a : K e y V a l u e O f D i a g r a m O b j e c t K e y a n y T y p e z b w N T n L X & g t ; & l t ; a : K e y V a l u e O f D i a g r a m O b j e c t K e y a n y T y p e z b w N T n L X & g t ; & l t ; a : K e y & g t ; & l t ; K e y & g t ; T a g G r o u p s \ N o d e   T y p e s & l t ; / K e y & g t ; & l t ; / a : K e y & g t ; & l t ; a : V a l u e   i : t y p e = " D i a g r a m D i s p l a y V i e w S t a t e I D i a g r a m T a g G r o u p " / & g t ; & l t ; / a : K e y V a l u e O f D i a g r a m O b j e c t K e y a n y T y p e z b w N T n L X & g t ; & l t ; a : K e y V a l u e O f D i a g r a m O b j e c t K e y a n y T y p e z b w N T n L X & g t ; & l t ; a : K e y & g t ; & l t ; K e y & g t ; T a g G r o u p s \ A d d i t i o n a l   I n f o   T y p e s & l t ; / K e y & g t ; & l t ; / a : K e y & g t ; & l t ; a : V a l u e   i : t y p e = " D i a g r a m D i s p l a y V i e w S t a t e I D i a g r a m T a g G r o u p " / & g t ; & l t ; / a : K e y V a l u e O f D i a g r a m O b j e c t K e y a n y T y p e z b w N T n L X & g t ; & l t ; a : K e y V a l u e O f D i a g r a m O b j e c t K e y a n y T y p e z b w N T n L X & g t ; & l t ; a : K e y & g t ; & l t ; K e y & g t ; T a g G r o u p s \ C a l c u l a t e d   C o l u m n s & l t ; / K e y & g t ; & l t ; / a : K e y & g t ; & l t ; a : V a l u e   i : t y p e = " D i a g r a m D i s p l a y V i e w S t a t e I D i a g r a m T a g G r o u p " / & g t ; & l t ; / a : K e y V a l u e O f D i a g r a m O b j e c t K e y a n y T y p e z b w N T n L X & g t ; & l t ; a : K e y V a l u e O f D i a g r a m O b j e c t K e y a n y T y p e z b w N T n L X & g t ; & l t ; a : K e y & g t ; & l t ; K e y & g t ; T a g G r o u p s \ W a r n i n g s & l t ; / K e y & g t ; & l t ; / a : K e y & g t ; & l t ; a : V a l u e   i : t y p e = " D i a g r a m D i s p l a y V i e w S t a t e I D i a g r a m T a g G r o u p " / & g t ; & l t ; / a : K e y V a l u e O f D i a g r a m O b j e c t K e y a n y T y p e z b w N T n L X & g t ; & l t ; a : K e y V a l u e O f D i a g r a m O b j e c t K e y a n y T y p e z b w N T n L X & g t ; & l t ; a : K e y & g t ; & l t ; K e y & g t ; T a g G r o u p s \ H i g h l i g h t   R e a s o n s & l t ; / K e y & g t ; & l t ; / a : K e y & g t ; & l t ; a : V a l u e   i : t y p e = " D i a g r a m D i s p l a y V i e w S t a t e I D i a g r a m T a g G r o u p " / & g t ; & l t ; / a : K e y V a l u e O f D i a g r a m O b j e c t K e y a n y T y p e z b w N T n L X & g t ; & l t ; a : K e y V a l u e O f D i a g r a m O b j e c t K e y a n y T y p e z b w N T n L X & g t ; & l t ; a : K e y & g t ; & l t ; K e y & g t ; T a g G r o u p s \ S t a t e & l t ; / K e y & g t ; & l t ; / a : K e y & g t ; & l t ; a : V a l u e   i : t y p e = " D i a g r a m D i s p l a y V i e w S t a t e I D i a g r a m T a g G r o u p " / & g t ; & l t ; / a : K e y V a l u e O f D i a g r a m O b j e c t K e y a n y T y p e z b w N T n L X & g t ; & l t ; a : K e y V a l u e O f D i a g r a m O b j e c t K e y a n y T y p e z b w N T n L X & g t ; & l t ; a : K e y & g t ; & l t ; K e y & g t ; T a g G r o u p s \ L i n k   R o l e s & l t ; / K e y & g t ; & l t ; / a : K e y & g t ; & l t ; a : V a l u e   i : t y p e = " D i a g r a m D i s p l a y V i e w S t a t e I D i a g r a m T a g G r o u p " / & g t ; & l t ; / a : K e y V a l u e O f D i a g r a m O b j e c t K e y a n y T y p e z b w N T n L X & g t ; & l t ; a : K e y V a l u e O f D i a g r a m O b j e c t K e y a n y T y p e z b w N T n L X & g t ; & l t ; a : K e y & g t ; & l t ; K e y & g t ; T a g G r o u p s \ L i n k   T y p e s & l t ; / K e y & g t ; & l t ; / a : K e y & g t ; & l t ; a : V a l u e   i : t y p e = " D i a g r a m D i s p l a y V i e w S t a t e I D i a g r a m T a g G r o u p " / & g t ; & l t ; / a : K e y V a l u e O f D i a g r a m O b j e c t K e y a n y T y p e z b w N T n L X & g t ; & l t ; a : K e y V a l u e O f D i a g r a m O b j e c t K e y a n y T y p e z b w N T n L X & g t ; & l t ; a : K e y & g t ; & l t ; K e y & g t ; T a g G r o u p s \ L i n k   S t a t e s & l t ; / K e y & g t ; & l t ; / a : K e y & g t ; & l t ; a : V a l u e   i : t y p e = " D i a g r a m D i s p l a y V i e w S t a t e I D i a g r a m T a g G r o u p " / & g t ; & l t ; / a : K e y V a l u e O f D i a g r a m O b j e c t K e y a n y T y p e z b w N T n L X & g t ; & l t ; a : K e y V a l u e O f D i a g r a m O b j e c t K e y a n y T y p e z b w N T n L X & g t ; & l t ; a : K e y & g t ; & l t ; K e y & g t ; D i a g r a m \ T a g G r o u p s \ D e l e t i o n   I m p a c t s & l t ; / K e y & g t ; & l t ; / a : K e y & g t ; & l t ; a : V a l u e   i : t y p e = " D i a g r a m D i s p l a y V i e w S t a t e I D i a g r a m T a g G r o u p " / & g t ; & l t ; / a : K e y V a l u e O f D i a g r a m O b j e c t K e y a n y T y p e z b w N T n L X & g t ; & l t ; a : K e y V a l u e O f D i a g r a m O b j e c t K e y a n y T y p e z b w N T n L X & g t ; & l t ; a : K e y & g t ; & l t ; K e y & g t ; T a g G r o u p s \ H i e r a r c h y   I d e n t i f i e r s & l t ; / K e y & g t ; & l t ; / a : K e y & g t ; & l t ; a : V a l u e   i : t y p e = " D i a g r a m D i s p l a y V i e w S t a t e I D i a g r a m T a g G r o u p " / & g t ; & l t ; / a : K e y V a l u e O f D i a g r a m O b j e c t K e y a n y T y p e z b w N T n L X & g t ; & l t ; a : K e y V a l u e O f D i a g r a m O b j e c t K e y a n y T y p e z b w N T n L X & g t ; & l t ; a : K e y & g t ; & l t ; K e y & g t ; T a g G r o u p s \ T a b l e   I d e n t i f i e r s & l t ; / K e y & g t ; & l t ; / a : K e y & g t ; & l t ; a : V a l u e   i : t y p e = " D i a g r a m D i s p l a y V i e w S t a t e I D i a g r a m T a g G r o u p " / & g t ; & l t ; / a : K e y V a l u e O f D i a g r a m O b j e c t K e y a n y T y p e z b w N T n L X & g t ; & l t ; a : K e y V a l u e O f D i a g r a m O b j e c t K e y a n y T y p e z b w N T n L X & g t ; & l t ; a : K e y & g t ; & l t ; K e y & g t ; T a g G r o u p s \ A c t i o n   D e s c r i p t o r s & l t ; / K e y & g t ; & l t ; / a : K e y & g t ; & l t ; a : V a l u e   i : t y p e = " D i a g r a m D i s p l a y V i e w S t a t e I D i a g r a m T a g G r o u p " / & g t ; & l t ; / a : K e y V a l u e O f D i a g r a m O b j e c t K e y a n y T y p e z b w N T n L X & g t ; & l t ; a : K e y V a l u e O f D i a g r a m O b j e c t K e y a n y T y p e z b w N T n L X & g t ; & l t ; a : K e y & g t ; & l t ; K e y & g t ; T a g G r o u p s \ H i n t   T e x t s & l t ; / K e y & g t ; & l t ; / a : K e y & g t ; & l t ; a : V a l u e   i : t y p e = " D i a g r a m D i s p l a y V i e w S t a t e I D i a g r a m T a g G r o u p " / & g t ; & l t ; / a : K e y V a l u e O f D i a g r a m O b j e c t K e y a n y T y p e z b w N T n L X & g t ; & l t ; a : K e y V a l u e O f D i a g r a m O b j e c t K e y a n y T y p e z b w N T n L X & g t ; & l t ; a : K e y & g t ; & l t ; K e y & g t ; S t a t i c   T a g s \ T a b l e & l t ; / K e y & g t ; & l t ; / a : K e y & g t ; & l t ; a : V a l u e   i : t y p e = " D i a g r a m D i s p l a y T a g V i e w S t a t e " & g t ; & l t ; I s N o t F i l t e r e d O u t & g t ; t r u e & l t ; / I s N o t F i l t e r e d O u t & g t ; & l t ; / a : V a l u e & g t ; & l t ; / a : K e y V a l u e O f D i a g r a m O b j e c t K e y a n y T y p e z b w N T n L X & g t ; & l t ; a : K e y V a l u e O f D i a g r a m O b j e c t K e y a n y T y p e z b w N T n L X & g t ; & l t ; a : K e y & g t ; & l t ; K e y & g t ; S t a t i c   T a g s \ C o l u m n & l t ; / K e y & g t ; & l t ; / a : K e y & g t ; & l t ; a : V a l u e   i : t y p e = " D i a g r a m D i s p l a y T a g V i e w S t a t e " & g t ; & l t ; I s N o t F i l t e r e d O u t & g t ; t r u e & l t ; / I s N o t F i l t e r e d O u t & g t ; & l t ; / a : V a l u e & g t ; & l t ; / a : K e y V a l u e O f D i a g r a m O b j e c t K e y a n y T y p e z b w N T n L X & g t ; & l t ; a : K e y V a l u e O f D i a g r a m O b j e c t K e y a n y T y p e z b w N T n L X & g t ; & l t ; a : K e y & g t ; & l t ; K e y & g t ; S t a t i c   T a g s \ M e a s u r e & l t ; / K e y & g t ; & l t ; / a : K e y & g t ; & l t ; a : V a l u e   i : t y p e = " D i a g r a m D i s p l a y T a g V i e w S t a t e " & g t ; & l t ; I s N o t F i l t e r e d O u t & g t ; t r u e & l t ; / I s N o t F i l t e r e d O u t & g t ; & l t ; / a : V a l u e & g t ; & l t ; / a : K e y V a l u e O f D i a g r a m O b j e c t K e y a n y T y p e z b w N T n L X & g t ; & l t ; a : K e y V a l u e O f D i a g r a m O b j e c t K e y a n y T y p e z b w N T n L X & g t ; & l t ; a : K e y & g t ; & l t ; K e y & g t ; S t a t i c   T a g s \ H i e r a r c h y & l t ; / K e y & g t ; & l t ; / a : K e y & g t ; & l t ; a : V a l u e   i : t y p e = " D i a g r a m D i s p l a y T a g V i e w S t a t e " & g t ; & l t ; I s N o t F i l t e r e d O u t & g t ; t r u e & l t ; / I s N o t F i l t e r e d O u t & g t ; & l t ; / a : V a l u e & g t ; & l t ; / a : K e y V a l u e O f D i a g r a m O b j e c t K e y a n y T y p e z b w N T n L X & g t ; & l t ; a : K e y V a l u e O f D i a g r a m O b j e c t K e y a n y T y p e z b w N T n L X & g t ; & l t ; a : K e y & g t ; & l t ; K e y & g t ; S t a t i c   T a g s \ H i e r a r c h y L e v e l & l t ; / K e y & g t ; & l t ; / a : K e y & g t ; & l t ; a : V a l u e   i : t y p e = " D i a g r a m D i s p l a y T a g V i e w S t a t e " & g t ; & l t ; I s N o t F i l t e r e d O u t & g t ; t r u e & l t ; / I s N o t F i l t e r e d O u t & g t ; & l t ; / a : V a l u e & g t ; & l t ; / a : K e y V a l u e O f D i a g r a m O b j e c t K e y a n y T y p e z b w N T n L X & g t ; & l t ; a : K e y V a l u e O f D i a g r a m O b j e c t K e y a n y T y p e z b w N T n L X & g t ; & l t ; a : K e y & g t ; & l t ; K e y & g t ; S t a t i c   T a g s \ K P I & l t ; / K e y & g t ; & l t ; / a : K e y & g t ; & l t ; a : V a l u e   i : t y p e = " D i a g r a m D i s p l a y T a g V i e w S t a t e " & g t ; & l t ; I s N o t F i l t e r e d O u t & g t ; t r u e & l t ; / I s N o t F i l t e r e d O u t & g t ; & l t ; / a : V a l u e & g t ; & l t ; / a : K e y V a l u e O f D i a g r a m O b j e c t K e y a n y T y p e z b w N T n L X & g t ; & l t ; a : K e y V a l u e O f D i a g r a m O b j e c t K e y a n y T y p e z b w N T n L X & g t ; & l t ; a : K e y & g t ; & l t ; K e y & g t ; S t a t i c   T a g s \ A d d i t i o n a l   I n f o   f o r   S o u r c e   C o l u m n & l t ; / K e y & g t ; & l t ; / a : K e y & g t ; & l t ; a : V a l u e   i : t y p e = " D i a g r a m D i s p l a y T a g V i e w S t a t e " & g t ; & l t ; I s N o t F i l t e r e d O u t & g t ; t r u e & l t ; / I s N o t F i l t e r e d O u t & g t ; & l t ; / a : V a l u e & g t ; & l t ; / a : K e y V a l u e O f D i a g r a m O b j e c t K e y a n y T y p e z b w N T n L X & g t ; & l t ; a : K e y V a l u e O f D i a g r a m O b j e c t K e y a n y T y p e z b w N T n L X & g t ; & l t ; a : K e y & g t ; & l t ; K e y & g t ; S t a t i c   T a g s \ C a l c u l a t e d   C o l u m n & l t ; / K e y & g t ; & l t ; / a : K e y & g t ; & l t ; a : V a l u e   i : t y p e = " D i a g r a m D i s p l a y T a g V i e w S t a t e " & g t ; & l t ; I s N o t F i l t e r e d O u t & g t ; t r u e & l t ; / I s N o t F i l t e r e d O u t & g t ; & l t ; / a : V a l u e & g t ; & l t ; / a : K e y V a l u e O f D i a g r a m O b j e c t K e y a n y T y p e z b w N T n L X & g t ; & l t ; a : K e y V a l u e O f D i a g r a m O b j e c t K e y a n y T y p e z b w N T n L X & g t ; & l t ; a : K e y & g t ; & l t ; K e y & g t ; S t a t i c   T a g s \ E r r o r & l t ; / K e y & g t ; & l t ; / a : K e y & g t ; & l t ; a : V a l u e   i : t y p e = " D i a g r a m D i s p l a y T a g V i e w S t a t e " & g t ; & l t ; I s N o t F i l t e r e d O u t & g t ; t r u e & l t ; / I s N o t F i l t e r e d O u t & g t ; & l t ; / a : V a l u e & g t ; & l t ; / a : K e y V a l u e O f D i a g r a m O b j e c t K e y a n y T y p e z b w N T n L X & g t ; & l t ; a : K e y V a l u e O f D i a g r a m O b j e c t K e y a n y T y p e z b w N T n L X & g t ; & l t ; a : K e y & g t ; & l t ; K e y & g t ; S t a t i c   T a g s \ N o t C a l c u l a t e d & l t ; / K e y & g t ; & l t ; / a : K e y & g t ; & l t ; a : V a l u e   i : t y p e = " D i a g r a m D i s p l a y T a g V i e w S t a t e " & g t ; & l t ; I s N o t F i l t e r e d O u t & g t ; t r u e & l t ; / I s N o t F i l t e r e d O u t & g t ; & l t ; / a : V a l u e & g t ; & l t ; / a : K e y V a l u e O f D i a g r a m O b j e c t K e y a n y T y p e z b w N T n L X & g t ; & l t ; a : K e y V a l u e O f D i a g r a m O b j e c t K e y a n y T y p e z b w N T n L X & g t ; & l t ; a : K e y & g t ; & l t ; K e y & g t ; S t a t i c   T a g s \ I s   I m p l i c i t   M e a s u r e & l t ; / K e y & g t ; & l t ; / a : K e y & g t ; & l t ; a : V a l u e   i : t y p e = " D i a g r a m D i s p l a y T a g V i e w S t a t e " & g t ; & l t ; I s N o t F i l t e r e d O u t & g t ; t r u e & l t ; / I s N o t F i l t e r e d O u t & g t ; & l t ; / a : V a l u e & g t ; & l t ; / a : K e y V a l u e O f D i a g r a m O b j e c t K e y a n y T y p e z b w N T n L X & g t ; & l t ; a : K e y V a l u e O f D i a g r a m O b j e c t K e y a n y T y p e z b w N T n L X & g t ; & l t ; a : K e y & g t ; & l t ; K e y & g t ; S t a t i c   T a g s \ R e l a t e d & l t ; / K e y & g t ; & l t ; / a : K e y & g t ; & l t ; a : V a l u e   i : t y p e = " D i a g r a m D i s p l a y T a g V i e w S t a t e " & g t ; & l t ; I s N o t F i l t e r e d O u t & g t ; t r u e & l t ; / I s N o t F i l t e r e d O u t & g t ; & l t ; / a : V a l u e & g t ; & l t ; / a : K e y V a l u e O f D i a g r a m O b j e c t K e y a n y T y p e z b w N T n L X & g t ; & l t ; a : K e y V a l u e O f D i a g r a m O b j e c t K e y a n y T y p e z b w N T n L X & g t ; & l t ; a : K e y & g t ; & l t ; K e y & g t ; S t a t i c   T a g s \ D e l e t i n g & l t ; / K e y & g t ; & l t ; / a : K e y & g t ; & l t ; a : V a l u e   i : t y p e = " D i a g r a m D i s p l a y T a g V i e w S t a t e " & g t ; & l t ; I s N o t F i l t e r e d O u t & g t ; t r u e & l t ; / I s N o t F i l t e r e d O u t & g t ; & l t ; / a : V a l u e & g t ; & l t ; / a : K e y V a l u e O f D i a g r a m O b j e c t K e y a n y T y p e z b w N T n L X & g t ; & l t ; a : K e y V a l u e O f D i a g r a m O b j e c t K e y a n y T y p e z b w N T n L X & g t ; & l t ; a : K e y & g t ; & l t ; K e y & g t ; S t a t i c   T a g s \ C r e a t i n g   V a l i d   R e l a t i o n s h i p & l t ; / K e y & g t ; & l t ; / a : K e y & g t ; & l t ; a : V a l u e   i : t y p e = " D i a g r a m D i s p l a y T a g V i e w S t a t e " & g t ; & l t ; I s N o t F i l t e r e d O u t & g t ; t r u e & l t ; / I s N o t F i l t e r e d O u t & g t ; & l t ; / a : V a l u e & g t ; & l t ; / a : K e y V a l u e O f D i a g r a m O b j e c t K e y a n y T y p e z b w N T n L X & g t ; & l t ; a : K e y V a l u e O f D i a g r a m O b j e c t K e y a n y T y p e z b w N T n L X & g t ; & l t ; a : K e y & g t ; & l t ; K e y & g t ; S t a t i c   T a g s \ H i d d e n & l t ; / K e y & g t ; & l t ; / a : K e y & g t ; & l t ; a : V a l u e   i : t y p e = " D i a g r a m D i s p l a y T a g V i e w S t a t e " & g t ; & l t ; I s N o t F i l t e r e d O u t & g t ; t r u e & l t ; / I s N o t F i l t e r e d O u t & g t ; & l t ; / a : V a l u e & g t ; & l t ; / a : K e y V a l u e O f D i a g r a m O b j e c t K e y a n y T y p e z b w N T n L X & g t ; & l t ; a : K e y V a l u e O f D i a g r a m O b j e c t K e y a n y T y p e z b w N T n L X & g t ; & l t ; a : K e y & g t ; & l t ; K e y & g t ; S t a t i c   T a g s \ L i n k e d   T a b l e   C o l u m n & l t ; / K e y & g t ; & l t ; / a : K e y & g t ; & l t ; a : V a l u e   i : t y p e = " D i a g r a m D i s p l a y T a g V i e w S t a t e " & g t ; & l t ; I s N o t F i l t e r e d O u t & g t ; t r u e & l t ; / I s N o t F i l t e r e d O u t & g t ; & l t ; / a : V a l u e & g t ; & l t ; / a : K e y V a l u e O f D i a g r a m O b j e c t K e y a n y T y p e z b w N T n L X & g t ; & l t ; a : K e y V a l u e O f D i a g r a m O b j e c t K e y a n y T y p e z b w N T n L X & g t ; & l t ; a : K e y & g t ; & l t ; K e y & g t ; S t a t i c   T a g s \ I s   r e a d o n l y & l t ; / K e y & g t ; & l t ; / a : K e y & g t ; & l t ; a : V a l u e   i : t y p e = " D i a g r a m D i s p l a y T a g V i e w S t a t e " & g t ; & l t ; I s N o t F i l t e r e d O u t & g t ; t r u e & l t ; / I s N o t F i l t e r e d O u t & g t ; & l t ; / a : V a l u e & g t ; & l t ; / a : K e y V a l u e O f D i a g r a m O b j e c t K e y a n y T y p e z b w N T n L X & g t ; & l t ; a : K e y V a l u e O f D i a g r a m O b j e c t K e y a n y T y p e z b w N T n L X & g t ; & l t ; a : K e y & g t ; & l t ; K e y & g t ; S t a t i c   T a g s \ F K & l t ; / K e y & g t ; & l t ; / a : K e y & g t ; & l t ; a : V a l u e   i : t y p e = " D i a g r a m D i s p l a y T a g V i e w S t a t e " & g t ; & l t ; I s N o t F i l t e r e d O u t & g t ; t r u e & l t ; / I s N o t F i l t e r e d O u t & g t ; & l t ; / a : V a l u e & g t ; & l t ; / a : K e y V a l u e O f D i a g r a m O b j e c t K e y a n y T y p e z b w N T n L X & g t ; & l t ; a : K e y V a l u e O f D i a g r a m O b j e c t K e y a n y T y p e z b w N T n L X & g t ; & l t ; a : K e y & g t ; & l t ; K e y & g t ; S t a t i c   T a g s \ P K & l t ; / K e y & g t ; & l t ; / a : K e y & g t ; & l t ; a : V a l u e   i : t y p e = " D i a g r a m D i s p l a y T a g V i e w S t a t e " & g t ; & l t ; I s N o t F i l t e r e d O u t & g t ; t r u e & l t ; / I s N o t F i l t e r e d O u t & g t ; & l t ; / a : V a l u e & g t ; & l t ; / a : K e y V a l u e O f D i a g r a m O b j e c t K e y a n y T y p e z b w N T n L X & g t ; & l t ; a : K e y V a l u e O f D i a g r a m O b j e c t K e y a n y T y p e z b w N T n L X & g t ; & l t ; a : K e y & g t ; & l t ; K e y & g t ; S t a t i c   T a g s \ R e l a t i o n s h i p & l t ; / K e y & g t ; & l t ; / a : K e y & g t ; & l t ; a : V a l u e   i : t y p e = " D i a g r a m D i s p l a y T a g V i e w S t a t e " & g t ; & l t ; I s N o t F i l t e r e d O u t & g t ; t r u e & l t ; / I s N o t F i l t e r e d O u t & g t ; & l t ; / a : V a l u e & g t ; & l t ; / a : K e y V a l u e O f D i a g r a m O b j e c t K e y a n y T y p e z b w N T n L X & g t ; & l t ; a : K e y V a l u e O f D i a g r a m O b j e c t K e y a n y T y p e z b w N T n L X & g t ; & l t ; a : K e y & g t ; & l t ; K e y & g t ; S t a t i c   T a g s \ A c t i v e & l t ; / K e y & g t ; & l t ; / a : K e y & g t ; & l t ; a : V a l u e   i : t y p e = " D i a g r a m D i s p l a y T a g V i e w S t a t e " & g t ; & l t ; I s N o t F i l t e r e d O u t & g t ; t r u e & l t ; / I s N o t F i l t e r e d O u t & g t ; & l t ; / a : V a l u e & g t ; & l t ; / a : K e y V a l u e O f D i a g r a m O b j e c t K e y a n y T y p e z b w N T n L X & g t ; & l t ; a : K e y V a l u e O f D i a g r a m O b j e c t K e y a n y T y p e z b w N T n L X & g t ; & l t ; a : K e y & g t ; & l t ; K e y & g t ; S t a t i c   T a g s \ I n a c t i v e & l t ; / K e y & g t ; & l t ; / a : K e y & g t ; & l t ; a : V a l u e   i : t y p e = " D i a g r a m D i s p l a y T a g V i e w S t a t e " & g t ; & l t ; I s N o t F i l t e r e d O u t & g t ; t r u e & l t ; / I s N o t F i l t e r e d O u t & g t ; & l t ; / a : V a l u e & g t ; & l t ; / a : K e y V a l u e O f D i a g r a m O b j e c t K e y a n y T y p e z b w N T n L X & g t ; & l t ; a : K e y V a l u e O f D i a g r a m O b j e c t K e y a n y T y p e z b w N T n L X & g t ; & l t ; a : K e y & g t ; & l t ; K e y & g t ; S t a t i c   T a g s \ P r e v i e w   A c t i v e & l t ; / K e y & g t ; & l t ; / a : K e y & g t ; & l t ; a : V a l u e   i : t y p e = " D i a g r a m D i s p l a y T a g V i e w S t a t e " & g t ; & l t ; I s N o t F i l t e r e d O u t & g t ; t r u e & l t ; / I s N o t F i l t e r e d O u t & g t ; & l t ; / a : V a l u e & g t ; & l t ; / a : K e y V a l u e O f D i a g r a m O b j e c t K e y a n y T y p e z b w N T n L X & g t ; & l t ; a : K e y V a l u e O f D i a g r a m O b j e c t K e y a n y T y p e z b w N T n L X & g t ; & l t ; a : K e y & g t ; & l t ; K e y & g t ; S t a t i c   T a g s \ P r e v i e w   I n a c t i v e & l t ; / K e y & g t ; & l t ; / a : K e y & g t ; & l t ; a : V a l u e   i : t y p e = " D i a g r a m D i s p l a y T a g V i e w S t a t e " & g t ; & l t ; I s N o t F i l t e r e d O u t & g t ; t r u e & l t ; / I s N o t F i l t e r e d O u t & g t ; & l t ; / a : V a l u e & g t ; & l t ; / a : K e y V a l u e O f D i a g r a m O b j e c t K e y a n y T y p e z b w N T n L X & g t ; & l t ; a : K e y V a l u e O f D i a g r a m O b j e c t K e y a n y T y p e z b w N T n L X & g t ; & l t ; a : K e y & g t ; & l t ; K e y & g t ; D i a g r a m \ T a g G r o u p s \ H i g h l i g h t   R e a s o n s \ T a g s \ H a r d   D e l e t i o n   I m p a c t & l t ; / K e y & g t ; & l t ; / a : K e y & g t ; & l t ; a : V a l u e   i : t y p e = " D i a g r a m D i s p l a y T a g V i e w S t a t e " & g t ; & l t ; I s N o t F i l t e r e d O u t & g t ; t r u e & l t ; / I s N o t F i l t e r e d O u t & g t ; & l t ; / a : V a l u e & g t ; & l t ; / a : K e y V a l u e O f D i a g r a m O b j e c t K e y a n y T y p e z b w N T n L X & g t ; & l t ; a : K e y V a l u e O f D i a g r a m O b j e c t K e y a n y T y p e z b w N T n L X & g t ; & l t ; a : K e y & g t ; & l t ; K e y & g t ; D i a g r a m \ T a g G r o u p s \ H i g h l i g h t   R e a s o n s \ T a g s \ M i n i m u m   D e l e t i o n   I m p a c t & l t ; / K e y & g t ; & l t ; / a : K e y & g t ; & l t ; a : V a l u e   i : t y p e = " D i a g r a m D i s p l a y T a g V i e w S t a t e " & g t ; & l t ; I s N o t F i l t e r e d O u t & g t ; t r u e & l t ; / I s N o t F i l t e r e d O u t & g t ; & l t ; / a : V a l u e & g t ; & l t ; / a : K e y V a l u e O f D i a g r a m O b j e c t K e y a n y T y p e z b w N T n L X & g t ; & l t ; a : K e y V a l u e O f D i a g r a m O b j e c t K e y a n y T y p e z b w N T n L X & g t ; & l t ; a : K e y & g t ; & l t ; K e y & g t ; S t a t i c   T a g s \ C a n   b e   p a r t   o f   r e l a t i o n s h i p & l t ; / K e y & g t ; & l t ; / a : K e y & g t ; & l t ; a : V a l u e   i : t y p e = " D i a g r a m D i s p l a y T a g V i e w S t a t e " & g t ; & l t ; I s N o t F i l t e r e d O u t & g t ; t r u e & l t ; / I s N o t F i l t e r e d O u t & g t ; & l t ; / a : V a l u e & g t ; & l t ; / a : K e y V a l u e O f D i a g r a m O b j e c t K e y a n y T y p e z b w N T n L X & g t ; & l t ; a : K e y V a l u e O f D i a g r a m O b j e c t K e y a n y T y p e z b w N T n L X & g t ; & l t ; a : K e y & g t ; & l t ; K e y & g t ; S t a t i c   T a g s \ H i n t   T e x t & l t ; / K e y & g t ; & l t ; / a : K e y & g t ; & l t ; a : V a l u e   i : t y p e = " D i a g r a m D i s p l a y T a g V i e w S t a t e " & g t ; & l t ; I s N o t F i l t e r e d O u t & g t ; t r u e & l t ; / I s N o t F i l t e r e d O u t & g t ; & l t ; / a : V a l u e & g t ; & l t ; / a : K e y V a l u e O f D i a g r a m O b j e c t K e y a n y T y p e z b w N T n L X & g t ; & l t ; a : K e y V a l u e O f D i a g r a m O b j e c t K e y a n y T y p e z b w N T n L X & g t ; & l t ; a : K e y & g t ; & l t ; K e y & g t ; D y n a m i c   T a g s \ T a b l e s \ & a m p ; l t ; T a b l e s \ T a b l e 1 & a m p ; g t ; & l t ; / K e y & g t ; & l t ; / a : K e y & g t ; & l t ; a : V a l u e   i : t y p e = " D i a g r a m D i s p l a y T a g V i e w S t a t e " & g t ; & l t ; I s N o t F i l t e r e d O u t & g t ; t r u e & l t ; / I s N o t F i l t e r e d O u t & g t ; & l t ; / a : V a l u e & g t ; & l t ; / a : K e y V a l u e O f D i a g r a m O b j e c t K e y a n y T y p e z b w N T n L X & g t ; & l t ; a : K e y V a l u e O f D i a g r a m O b j e c t K e y a n y T y p e z b w N T n L X & g t ; & l t ; a : K e y & g t ; & l t ; K e y & g t ; T a b l e s \ T a b l e 1 & l t ; / K e y & g t ; & l t ; / a : K e y & g t ; & l t ; a : V a l u e   i : t y p e = " D i a g r a m D i s p l a y N o d e V i e w S t a t e " & g t ; & l t ; H e i g h t & g t ; 6 3 5 & l t ; / H e i g h t & g t ; & l t ; I s E x p a n d e d & g t ; t r u e & l t ; / I s E x p a n d e d & g t ; & l t ; I s F o c u s e d & g t ; t r u e & l t ; / I s F o c u s e d & g t ; & l t ; L a y e d O u t & g t ; t r u e & l t ; / L a y e d O u t & g t ; & l t ; W i d t h & g t ; 3 4 0 & l t ; / W i d t h & g t ; & l t ; / a : V a l u e & g t ; & l t ; / a : K e y V a l u e O f D i a g r a m O b j e c t K e y a n y T y p e z b w N T n L X & g t ; & l t ; a : K e y V a l u e O f D i a g r a m O b j e c t K e y a n y T y p e z b w N T n L X & g t ; & l t ; a : K e y & g t ; & l t ; K e y & g t ; T a b l e s \ T a b l e 1 \ C o l u m n s \ S K U & l t ; / K e y & g t ; & l t ; / a : K e y & g t ; & l t ; a : V a l u e   i : t y p e = " D i a g r a m D i s p l a y N o d e V i e w S t a t e " & g t ; & l t ; H e i g h t & g t ; 1 5 0 & l t ; / H e i g h t & g t ; & l t ; I s E x p a n d e d & g t ; t r u e & l t ; / I s E x p a n d e d & g t ; & l t ; W i d t h & g t ; 2 0 0 & l t ; / W i d t h & g t ; & l t ; / a : V a l u e & g t ; & l t ; / a : K e y V a l u e O f D i a g r a m O b j e c t K e y a n y T y p e z b w N T n L X & g t ; & l t ; a : K e y V a l u e O f D i a g r a m O b j e c t K e y a n y T y p e z b w N T n L X & g t ; & l t ; a : K e y & g t ; & l t ; K e y & g t ; T a b l e s \ T a b l e 1 \ C o l u m n s \ D e s c r i p t i o n & l t ; / K e y & g t ; & l t ; / a : K e y & g t ; & l t ; a : V a l u e   i : t y p e = " D i a g r a m D i s p l a y N o d e V i e w S t a t e " & g t ; & l t ; H e i g h t & g t ; 1 5 0 & l t ; / H e i g h t & g t ; & l t ; I s E x p a n d e d & g t ; t r u e & l t ; / I s E x p a n d e d & g t ; & l t ; W i d t h & g t ; 2 0 0 & l t ; / W i d t h & g t ; & l t ; / a : V a l u e & g t ; & l t ; / a : K e y V a l u e O f D i a g r a m O b j e c t K e y a n y T y p e z b w N T n L X & g t ; & l t ; a : K e y V a l u e O f D i a g r a m O b j e c t K e y a n y T y p e z b w N T n L X & g t ; & l t ; a : K e y & g t ; & l t ; K e y & g t ; T a b l e s \ T a b l e 1 \ C o l u m n s \ S K U   S i z e & l t ; / K e y & g t ; & l t ; / a : K e y & g t ; & l t ; a : V a l u e   i : t y p e = " D i a g r a m D i s p l a y N o d e V i e w S t a t e " & g t ; & l t ; H e i g h t & g t ; 1 5 0 & l t ; / H e i g h t & g t ; & l t ; I s E x p a n d e d & g t ; t r u e & l t ; / I s E x p a n d e d & g t ; & l t ; W i d t h & g t ; 2 0 0 & l t ; / W i d t h & g t ; & l t ; / a : V a l u e & g t ; & l t ; / a : K e y V a l u e O f D i a g r a m O b j e c t K e y a n y T y p e z b w N T n L X & g t ; & l t ; a : K e y V a l u e O f D i a g r a m O b j e c t K e y a n y T y p e z b w N T n L X & g t ; & l t ; a : K e y & g t ; & l t ; K e y & g t ; T a b l e s \ T a b l e 1 \ C o l u m n s \ D i s t r i b u t o r & l t ; / K e y & g t ; & l t ; / a : K e y & g t ; & l t ; a : V a l u e   i : t y p e = " D i a g r a m D i s p l a y N o d e V i e w S t a t e " & g t ; & l t ; H e i g h t & g t ; 1 5 0 & l t ; / H e i g h t & g t ; & l t ; I s E x p a n d e d & g t ; t r u e & l t ; / I s E x p a n d e d & g t ; & l t ; W i d t h & g t ; 2 0 0 & l t ; / W i d t h & g t ; & l t ; / a : V a l u e & g t ; & l t ; / a : K e y V a l u e O f D i a g r a m O b j e c t K e y a n y T y p e z b w N T n L X & g t ; & l t ; a : K e y V a l u e O f D i a g r a m O b j e c t K e y a n y T y p e z b w N T n L X & g t ; & l t ; a : K e y & g t ; & l t ; K e y & g t ; T a b l e s \ T a b l e 1 \ C o l u m n s \ W e e k s & l t ; / K e y & g t ; & l t ; / a : K e y & g t ; & l t ; a : V a l u e   i : t y p e = " D i a g r a m D i s p l a y N o d e V i e w S t a t e " & g t ; & l t ; H e i g h t & g t ; 1 5 0 & l t ; / H e i g h t & g t ; & l t ; I s E x p a n d e d & g t ; t r u e & l t ; / I s E x p a n d e d & g t ; & l t ; W i d t h & g t ; 2 0 0 & l t ; / W i d t h & g t ; & l t ; / a : V a l u e & g t ; & l t ; / a : K e y V a l u e O f D i a g r a m O b j e c t K e y a n y T y p e z b w N T n L X & g t ; & l t ; a : K e y V a l u e O f D i a g r a m O b j e c t K e y a n y T y p e z b w N T n L X & g t ; & l t ; a : K e y & g t ; & l t ; K e y & g t ; T a b l e s \ T a b l e 1 \ C o l u m n s \ C a t e g o r y & l t ; / K e y & g t ; & l t ; / a : K e y & g t ; & l t ; a : V a l u e   i : t y p e = " D i a g r a m D i s p l a y N o d e V i e w S t a t e " & g t ; & l t ; H e i g h t & g t ; 1 5 0 & l t ; / H e i g h t & g t ; & l t ; I s E x p a n d e d & g t ; t r u e & l t ; / I s E x p a n d e d & g t ; & l t ; W i d t h & g t ; 2 0 0 & l t ; / W i d t h & g t ; & l t ; / a : V a l u e & g t ; & l t ; / a : K e y V a l u e O f D i a g r a m O b j e c t K e y a n y T y p e z b w N T n L X & g t ; & l t ; a : K e y V a l u e O f D i a g r a m O b j e c t K e y a n y T y p e z b w N T n L X & g t ; & l t ; a : K e y & g t ; & l t ; K e y & g t ; T a b l e s \ T a b l e 1 \ C o l u m n s \ S u b c a t e g o r y & l t ; / K e y & g t ; & l t ; / a : K e y & g t ; & l t ; a : V a l u e   i : t y p e = " D i a g r a m D i s p l a y N o d e V i e w S t a t e " & g t ; & l t ; H e i g h t & g t ; 1 5 0 & l t ; / H e i g h t & g t ; & l t ; I s E x p a n d e d & g t ; t r u e & l t ; / I s E x p a n d e d & g t ; & l t ; W i d t h & g t ; 2 0 0 & l t ; / W i d t h & g t ; & l t ; / a : V a l u e & g t ; & l t ; / a : K e y V a l u e O f D i a g r a m O b j e c t K e y a n y T y p e z b w N T n L X & g t ; & l t ; a : K e y V a l u e O f D i a g r a m O b j e c t K e y a n y T y p e z b w N T n L X & g t ; & l t ; a : K e y & g t ; & l t ; K e y & g t ; T a b l e s \ T a b l e 1 \ C o l u m n s \ S u p p l i e r & l t ; / K e y & g t ; & l t ; / a : K e y & g t ; & l t ; a : V a l u e   i : t y p e = " D i a g r a m D i s p l a y N o d e V i e w S t a t e " & g t ; & l t ; H e i g h t & g t ; 1 5 0 & l t ; / H e i g h t & g t ; & l t ; I s E x p a n d e d & g t ; t r u e & l t ; / I s E x p a n d e d & g t ; & l t ; W i d t h & g t ; 2 0 0 & l t ; / W i d t h & g t ; & l t ; / a : V a l u e & g t ; & l t ; / a : K e y V a l u e O f D i a g r a m O b j e c t K e y a n y T y p e z b w N T n L X & g t ; & l t ; a : K e y V a l u e O f D i a g r a m O b j e c t K e y a n y T y p e z b w N T n L X & g t ; & l t ; a : K e y & g t ; & l t ; K e y & g t ; T a b l e s \ T a b l e 1 \ C o l u m n s \ M a r k e t & l t ; / K e y & g t ; & l t ; / a : K e y & g t ; & l t ; a : V a l u e   i : t y p e = " D i a g r a m D i s p l a y N o d e V i e w S t a t e " & g t ; & l t ; H e i g h t & g t ; 1 5 0 & l t ; / H e i g h t & g t ; & l t ; I s E x p a n d e d & g t ; t r u e & l t ; / I s E x p a n d e d & g t ; & l t ; W i d t h & g t ; 2 0 0 & l t ; / W i d t h & g t ; & l t ; / a : V a l u e & g t ; & l t ; / a : K e y V a l u e O f D i a g r a m O b j e c t K e y a n y T y p e z b w N T n L X & g t ; & l t ; a : K e y V a l u e O f D i a g r a m O b j e c t K e y a n y T y p e z b w N T n L X & g t ; & l t ; a : K e y & g t ; & l t ; K e y & g t ; T a b l e s \ T a b l e 1 \ C o l u m n s \ S t a t u s & l t ; / K e y & g t ; & l t ; / a : K e y & g t ; & l t ; a : V a l u e   i : t y p e = " D i a g r a m D i s p l a y N o d e V i e w S t a t e " & g t ; & l t ; H e i g h t & g t ; 1 5 0 & l t ; / H e i g h t & g t ; & l t ; I s E x p a n d e d & g t ; t r u e & l t ; / I s E x p a n d e d & g t ; & l t ; W i d t h & g t ; 2 0 0 & l t ; / W i d t h & g t ; & l t ; / a : V a l u e & g t ; & l t ; / a : K e y V a l u e O f D i a g r a m O b j e c t K e y a n y T y p e z b w N T n L X & g t ; & l t ; a : K e y V a l u e O f D i a g r a m O b j e c t K e y a n y T y p e z b w N T n L X & g t ; & l t ; a : K e y & g t ; & l t ; K e y & g t ; T a b l e s \ T a b l e 1 \ C o l u m n s \ S t o r e   C T & l t ; / K e y & g t ; & l t ; / a : K e y & g t ; & l t ; a : V a l u e   i : t y p e = " D i a g r a m D i s p l a y N o d e V i e w S t a t e " & g t ; & l t ; H e i g h t & g t ; 1 5 0 & l t ; / H e i g h t & g t ; & l t ; I s E x p a n d e d & g t ; t r u e & l t ; / I s E x p a n d e d & g t ; & l t ; W i d t h & g t ; 2 0 0 & l t ; / W i d t h & g t ; & l t ; / a : V a l u e & g t ; & l t ; / a : K e y V a l u e O f D i a g r a m O b j e c t K e y a n y T y p e z b w N T n L X & g t ; & l t ; a : K e y V a l u e O f D i a g r a m O b j e c t K e y a n y T y p e z b w N T n L X & g t ; & l t ; a : K e y & g t ; & l t ; K e y & g t ; T a b l e s \ T a b l e 1 \ C o l u m n s \ T o t a l   S a l e s   $ & l t ; / K e y & g t ; & l t ; / a : K e y & g t ; & l t ; a : V a l u e   i : t y p e = " D i a g r a m D i s p l a y N o d e V i e w S t a t e " & g t ; & l t ; H e i g h t & g t ; 1 5 0 & l t ; / H e i g h t & g t ; & l t ; I s E x p a n d e d & g t ; t r u e & l t ; / I s E x p a n d e d & g t ; & l t ; W i d t h & g t ; 2 0 0 & l t ; / W i d t h & g t ; & l t ; / a : V a l u e & g t ; & l t ; / a : K e y V a l u e O f D i a g r a m O b j e c t K e y a n y T y p e z b w N T n L X & g t ; & l t ; a : K e y V a l u e O f D i a g r a m O b j e c t K e y a n y T y p e z b w N T n L X & g t ; & l t ; a : K e y & g t ; & l t ; K e y & g t ; T a b l e s \ T a b l e 1 \ C o l u m n s \ T o t a l   S a l e s   $ ,   L Y & l t ; / K e y & g t ; & l t ; / a : K e y & g t ; & l t ; a : V a l u e   i : t y p e = " D i a g r a m D i s p l a y N o d e V i e w S t a t e " & g t ; & l t ; H e i g h t & g t ; 1 5 0 & l t ; / H e i g h t & g t ; & l t ; I s E x p a n d e d & g t ; t r u e & l t ; / I s E x p a n d e d & g t ; & l t ; W i d t h & g t ; 2 0 0 & l t ; / W i d t h & g t ; & l t ; / a : V a l u e & g t ; & l t ; / a : K e y V a l u e O f D i a g r a m O b j e c t K e y a n y T y p e z b w N T n L X & g t ; & l t ; a : K e y V a l u e O f D i a g r a m O b j e c t K e y a n y T y p e z b w N T n L X & g t ; & l t ; a : K e y & g t ; & l t ; K e y & g t ; T a b l e s \ T a b l e 1 \ C o l u m n s \ T o t a l   U n i t s & l t ; / K e y & g t ; & l t ; / a : K e y & g t ; & l t ; a : V a l u e   i : t y p e = " D i a g r a m D i s p l a y N o d e V i e w S t a t e " & g t ; & l t ; H e i g h t & g t ; 1 5 0 & l t ; / H e i g h t & g t ; & l t ; I s E x p a n d e d & g t ; t r u e & l t ; / I s E x p a n d e d & g t ; & l t ; W i d t h & g t ; 2 0 0 & l t ; / W i d t h & g t ; & l t ; / a : V a l u e & g t ; & l t ; / a : K e y V a l u e O f D i a g r a m O b j e c t K e y a n y T y p e z b w N T n L X & g t ; & l t ; a : K e y V a l u e O f D i a g r a m O b j e c t K e y a n y T y p e z b w N T n L X & g t ; & l t ; a : K e y & g t ; & l t ; K e y & g t ; T a b l e s \ T a b l e 1 \ C o l u m n s \ T o t a l   U n i t s ,   L Y & l t ; / K e y & g t ; & l t ; / a : K e y & g t ; & l t ; a : V a l u e   i : t y p e = " D i a g r a m D i s p l a y N o d e V i e w S t a t e " & g t ; & l t ; H e i g h t & g t ; 1 5 0 & l t ; / H e i g h t & g t ; & l t ; I s E x p a n d e d & g t ; t r u e & l t ; / I s E x p a n d e d & g t ; & l t ; W i d t h & g t ; 2 0 0 & l t ; / W i d t h & g t ; & l t ; / a : V a l u e & g t ; & l t ; / a : K e y V a l u e O f D i a g r a m O b j e c t K e y a n y T y p e z b w N T n L X & g t ; & l t ; a : K e y V a l u e O f D i a g r a m O b j e c t K e y a n y T y p e z b w N T n L X & g t ; & l t ; a : K e y & g t ; & l t ; K e y & g t ; T a b l e s \ T a b l e 1 \ C o l u m n s \ E & l t ; / K e y & g t ; & l t ; / a : K e y & g t ; & l t ; a : V a l u e   i : t y p e = " D i a g r a m D i s p l a y N o d e V i e w S t a t e " & g t ; & l t ; H e i g h t & g t ; 1 5 0 & l t ; / H e i g h t & g t ; & l t ; I s E x p a n d e d & g t ; t r u e & l t ; / I s E x p a n d e d & g t ; & l t ; W i d t h & g t ; 2 0 0 & l t ; / W i d t h & g t ; & l t ; / a : V a l u e & g t ; & l t ; / a : K e y V a l u e O f D i a g r a m O b j e c t K e y a n y T y p e z b w N T n L X & g t ; & l t ; a : K e y V a l u e O f D i a g r a m O b j e c t K e y a n y T y p e z b w N T n L X & g t ; & l t ; a : K e y & g t ; & l t ; K e y & g t ; T a b l e s \ T a b l e 1 \ C o l u m n s \ $   D i f & l t ; / K e y & g t ; & l t ; / a : K e y & g t ; & l t ; a : V a l u e   i : t y p e = " D i a g r a m D i s p l a y N o d e V i e w S t a t e " & g t ; & l t ; H e i g h t & g t ; 1 5 0 & l t ; / H e i g h t & g t ; & l t ; I s E x p a n d e d & g t ; t r u e & l t ; / I s E x p a n d e d & g t ; & l t ; W i d t h & g t ; 2 0 0 & l t ; / W i d t h & g t ; & l t ; / a : V a l u e & g t ; & l t ; / a : K e y V a l u e O f D i a g r a m O b j e c t K e y a n y T y p e z b w N T n L X & g t ; & l t ; a : K e y V a l u e O f D i a g r a m O b j e c t K e y a n y T y p e z b w N T n L X & g t ; & l t ; a : K e y & g t ; & l t ; K e y & g t ; T a b l e s \ T a b l e 1 \ C o l u m n s \ U   D i f & l t ; / K e y & g t ; & l t ; / a : K e y & g t ; & l t ; a : V a l u e   i : t y p e = " D i a g r a m D i s p l a y N o d e V i e w S t a t e " & g t ; & l t ; H e i g h t & g t ; 1 5 0 & l t ; / H e i g h t & g t ; & l t ; I s E x p a n d e d & g t ; t r u e & l t ; / I s E x p a n d e d & g t ; & l t ; W i d t h & g t ; 2 0 0 & l t ; / W i d t h & g t ; & l t ; / a : V a l u e & g t ; & l t ; / a : K e y V a l u e O f D i a g r a m O b j e c t K e y a n y T y p e z b w N T n L X & g t ; & l t ; a : K e y V a l u e O f D i a g r a m O b j e c t K e y a n y T y p e z b w N T n L X & g t ; & l t ; a : K e y & g t ; & l t ; K e y & g t ; T a b l e s \ T a b l e 1 \ C o l u m n s \ $   T r e n d & l t ; / K e y & g t ; & l t ; / a : K e y & g t ; & l t ; a : V a l u e   i : t y p e = " D i a g r a m D i s p l a y N o d e V i e w S t a t e " & g t ; & l t ; H e i g h t & g t ; 1 5 0 & l t ; / H e i g h t & g t ; & l t ; I s E x p a n d e d & g t ; t r u e & l t ; / I s E x p a n d e d & g t ; & l t ; W i d t h & g t ; 2 0 0 & l t ; / W i d t h & g t ; & l t ; / a : V a l u e & g t ; & l t ; / a : K e y V a l u e O f D i a g r a m O b j e c t K e y a n y T y p e z b w N T n L X & g t ; & l t ; a : K e y V a l u e O f D i a g r a m O b j e c t K e y a n y T y p e z b w N T n L X & g t ; & l t ; a : K e y & g t ; & l t ; K e y & g t ; T a b l e s \ T a b l e 1 \ C o l u m n s \ U   T r e n d & l t ; / K e y & g t ; & l t ; / a : K e y & g t ; & l t ; a : V a l u e   i : t y p e = " D i a g r a m D i s p l a y N o d e V i e w S t a t e " & g t ; & l t ; H e i g h t & g t ; 1 5 0 & l t ; / H e i g h t & g t ; & l t ; I s E x p a n d e d & g t ; t r u e & l t ; / I s E x p a n d e d & g t ; & l t ; W i d t h & g t ; 2 0 0 & l t ; / W i d t h & g t ; & l t ; / a : V a l u e & g t ; & l t ; / a : K e y V a l u e O f D i a g r a m O b j e c t K e y a n y T y p e z b w N T n L X & g t ; & l t ; a : K e y V a l u e O f D i a g r a m O b j e c t K e y a n y T y p e z b w N T n L X & g t ; & l t ; a : K e y & g t ; & l t ; K e y & g t ; T a b l e s \ T a b l e 1 \ C o l u m n s \ S t o r e   $   P O D & l t ; / K e y & g t ; & l t ; / a : K e y & g t ; & l t ; a : V a l u e   i : t y p e = " D i a g r a m D i s p l a y N o d e V i e w S t a t e " & g t ; & l t ; H e i g h t & g t ; 1 5 0 & l t ; / H e i g h t & g t ; & l t ; I s E x p a n d e d & g t ; t r u e & l t ; / I s E x p a n d e d & g t ; & l t ; W i d t h & g t ; 2 0 0 & l t ; / W i d t h & g t ; & l t ; / a : V a l u e & g t ; & l t ; / a : K e y V a l u e O f D i a g r a m O b j e c t K e y a n y T y p e z b w N T n L X & g t ; & l t ; a : K e y V a l u e O f D i a g r a m O b j e c t K e y a n y T y p e z b w N T n L X & g t ; & l t ; a : K e y & g t ; & l t ; K e y & g t ; T a b l e s \ T a b l e 1 \ C o l u m n s \ S t o r e   U   P O D & l t ; / K e y & g t ; & l t ; / a : K e y & g t ; & l t ; a : V a l u e   i : t y p e = " D i a g r a m D i s p l a y N o d e V i e w S t a t e " & g t ; & l t ; H e i g h t & g t ; 1 5 0 & l t ; / H e i g h t & g t ; & l t ; I s E x p a n d e d & g t ; t r u e & l t ; / I s E x p a n d e d & g t ; & l t ; W i d t h & g t ; 2 0 0 & l t ; / W i d t h & g t ; & l t ; / a : V a l u e & g t ; & l t ; / a : K e y V a l u e O f D i a g r a m O b j e c t K e y a n y T y p e z b w N T n L X & g t ; & l t ; a : K e y V a l u e O f D i a g r a m O b j e c t K e y a n y T y p e z b w N T n L X & g t ; & l t ; a : K e y & g t ; & l t ; K e y & g t ; T a b l e s \ T a b l e 1 \ C o l u m n s \ A V G   R e t a i l & l t ; / K e y & g t ; & l t ; / a : K e y & g t ; & l t ; a : V a l u e   i : t y p e = " D i a g r a m D i s p l a y N o d e V i e w S t a t e " & g t ; & l t ; H e i g h t & g t ; 1 5 0 & l t ; / H e i g h t & g t ; & l t ; I s E x p a n d e d & g t ; t r u e & l t ; / I s E x p a n d e d & g t ; & l t ; W i d t h & g t ; 2 0 0 & l t ; / W i d t h & g t ; & l t ; / a : V a l u e & g t ; & l t ; / a : K e y V a l u e O f D i a g r a m O b j e c t K e y a n y T y p e z b w N T n L X & g t ; & l t ; a : K e y V a l u e O f D i a g r a m O b j e c t K e y a n y T y p e z b w N T n L X & g t ; & l t ; a : K e y & g t ; & l t ; K e y & g t ; T a b l e s \ T a b l e 1 \ C o l u m n s \ F o r m u l a s & l t ; / K e y & g t ; & l t ; / a : K e y & g t ; & l t ; a : V a l u e   i : t y p e = " D i a g r a m D i s p l a y N o d e V i e w S t a t e " & g t ; & l t ; H e i g h t & g t ; 1 5 0 & l t ; / H e i g h t & g t ; & l t ; I s E x p a n d e d & g t ; t r u e & l t ; / I s E x p a n d e d & g t ; & l t ; W i d t h & g t ; 2 0 0 & l t ; / W i d t h & g t ; & l t ; / a : V a l u e & g t ; & l t ; / a : K e y V a l u e O f D i a g r a m O b j e c t K e y a n y T y p e z b w N T n L X & g t ; & l t ; a : K e y V a l u e O f D i a g r a m O b j e c t K e y a n y T y p e z b w N T n L X & g t ; & l t ; a : K e y & g t ; & l t ; K e y & g t ; T a b l e s \ T a b l e 1 \ C o l u m n s \ B l a n k s & l t ; / K e y & g t ; & l t ; / a : K e y & g t ; & l t ; a : V a l u e   i : t y p e = " D i a g r a m D i s p l a y N o d e V i e w S t a t e " & g t ; & l t ; H e i g h t & g t ; 1 5 0 & l t ; / H e i g h t & g t ; & l t ; I s E x p a n d e d & g t ; t r u e & l t ; / I s E x p a n d e d & g t ; & l t ; W i d t h & g t ; 2 0 0 & l t ; / W i d t h & g t ; & l t ; / a : V a l u e & g t ; & l t ; / a : K e y V a l u e O f D i a g r a m O b j e c t K e y a n y T y p e z b w N T n L X & g t ; & l t ; a : K e y V a l u e O f D i a g r a m O b j e c t K e y a n y T y p e z b w N T n L X & g t ; & l t ; a : K e y & g t ; & l t ; K e y & g t ; T a b l e s \ T a b l e 1 \ M e a s u r e s \ S u m   o f   T o t a l   S a l e s   $   L Y & l t ; / K e y & g t ; & l t ; / a : K e y & g t ; & l t ; a : V a l u e   i : t y p e = " D i a g r a m D i s p l a y N o d e V i e w S t a t e " & g t ; & l t ; H e i g h t & g t ; 1 5 0 & l t ; / H e i g h t & g t ; & l t ; I s E x p a n d e d & g t ; t r u e & l t ; / I s E x p a n d e d & g t ; & l t ; W i d t h & g t ; 2 0 0 & l t ; / W i d t h & g t ; & l t ; / a : V a l u e & g t ; & l t ; / a : K e y V a l u e O f D i a g r a m O b j e c t K e y a n y T y p e z b w N T n L X & g t ; & l t ; a : K e y V a l u e O f D i a g r a m O b j e c t K e y a n y T y p e z b w N T n L X & g t ; & l t ; a : K e y & g t ; & l t ; K e y & g t ; T a b l e s \ T a b l e 1 \ S u m   o f   T o t a l   S a l e s   $   L Y \ A d d i t i o n a l   I n f o \ I m p l i c i t   C a l c u l a t e d   F i e l d & l t ; / K e y & g t ; & l t ; / a : K e y & g t ; & l t ; a : V a l u e   i : t y p e = " D i a g r a m D i s p l a y V i e w S t a t e I D i a g r a m T a g A d d i t i o n a l I n f o " / & g t ; & l t ; / a : K e y V a l u e O f D i a g r a m O b j e c t K e y a n y T y p e z b w N T n L X & g t ; & l t ; a : K e y V a l u e O f D i a g r a m O b j e c t K e y a n y T y p e z b w N T n L X & g t ; & l t ; a : K e y & g t ; & l t ; K e y & g t ; T a b l e s \ T a b l e 1 \ M e a s u r e s \ S u m   o f   W e e k s & l t ; / K e y & g t ; & l t ; / a : K e y & g t ; & l t ; a : V a l u e   i : t y p e = " D i a g r a m D i s p l a y N o d e V i e w S t a t e " & g t ; & l t ; H e i g h t & g t ; 1 5 0 & l t ; / H e i g h t & g t ; & l t ; I s E x p a n d e d & g t ; t r u e & l t ; / I s E x p a n d e d & g t ; & l t ; W i d t h & g t ; 2 0 0 & l t ; / W i d t h & g t ; & l t ; / a : V a l u e & g t ; & l t ; / a : K e y V a l u e O f D i a g r a m O b j e c t K e y a n y T y p e z b w N T n L X & g t ; & l t ; a : K e y V a l u e O f D i a g r a m O b j e c t K e y a n y T y p e z b w N T n L X & g t ; & l t ; a : K e y & g t ; & l t ; K e y & g t ; T a b l e s \ T a b l e 1 \ S u m   o f   W e e k s \ A d d i t i o n a l   I n f o \ I m p l i c i t   C a l c u l a t e d   F i e l d & l t ; / K e y & g t ; & l t ; / a : K e y & g t ; & l t ; a : V a l u e   i : t y p e = " D i a g r a m D i s p l a y V i e w S t a t e I D i a g r a m T a g A d d i t i o n a l I n f o " / & g t ; & l t ; / a : K e y V a l u e O f D i a g r a m O b j e c t K e y a n y T y p e z b w N T n L X & g t ; & l t ; / V i e w S t a t e s & g t ; & l t ; / D i a g r a m M a n a g e r . S e r i a l i z a b l e D i a g r a m & g t ; & l t ; D i a g r a m M a n a g e r . S e r i a l i z a b l e D i a g r a m & g t ; & l t ; A d a p t e r   i : t y p e = " M e a s u r e D i a g r a m S a n d b o x A d a p t e r " & g t ; & l t ; T a b l e N a m e & g t ; T a b l e 1 & 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 i : t y p e = " S a n d b o x E d i t o r M e a s u r e G r i d K e y " & g t ; & l t ; T a b l e N a m e & g t ; T a b l e 1 & l t ; / T a b l e N a m e & g t ; & l t ; / K e y & g t ; & l t ; M a i n t a i n e r 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 r e a d o n l y & l t ; / K e y & g t ; & l t ; / D i a g r a m O b j e c t K e y & g t ; & l t ; D i a g r a m O b j e c t K e y & g t ; & l t ; K e y & g t ; M e a s u r e s \ S u m   o f   T o t a l   S a l e s   $   L Y & l t ; / K e y & g t ; & l t ; / D i a g r a m O b j e c t K e y & g t ; & l t ; D i a g r a m O b j e c t K e y & g t ; & l t ; K e y & g t ; M e a s u r e s \ S u m   o f   T o t a l   S a l e s   $   L Y \ T a g I n f o \ F o r m u l a & l t ; / K e y & g t ; & l t ; / D i a g r a m O b j e c t K e y & g t ; & l t ; D i a g r a m O b j e c t K e y & g t ; & l t ; K e y & g t ; M e a s u r e s \ S u m   o f   T o t a l   S a l e s   $   L Y \ T a g I n f o \ V a l u e & l t ; / K e y & g t ; & l t ; / D i a g r a m O b j e c t K e y & g t ; & l t ; D i a g r a m O b j e c t K e y & g t ; & l t ; K e y & g t ; M e a s u r e s \ S u m   o f   W e e k s & l t ; / K e y & g t ; & l t ; / D i a g r a m O b j e c t K e y & g t ; & l t ; D i a g r a m O b j e c t K e y & g t ; & l t ; K e y & g t ; M e a s u r e s \ S u m   o f   W e e k s \ T a g I n f o \ F o r m u l a & l t ; / K e y & g t ; & l t ; / D i a g r a m O b j e c t K e y & g t ; & l t ; D i a g r a m O b j e c t K e y & g t ; & l t ; K e y & g t ; M e a s u r e s \ S u m   o f   W e e k s \ T a g I n f o \ V a l u e & l t ; / K e y & g t ; & l t ; / D i a g r a m O b j e c t K e y & g t ; & l t ; D i a g r a m O b j e c t K e y & g t ; & l t ; K e y & g t ; C o l u m n s \ S K U & l t ; / K e y & g t ; & l t ; / D i a g r a m O b j e c t K e y & g t ; & l t ; D i a g r a m O b j e c t K e y & g t ; & l t ; K e y & g t ; C o l u m n s \ D e s c r i p t i o n & l t ; / K e y & g t ; & l t ; / D i a g r a m O b j e c t K e y & g t ; & l t ; D i a g r a m O b j e c t K e y & g t ; & l t ; K e y & g t ; C o l u m n s \ S K U   S i z e & l t ; / K e y & g t ; & l t ; / D i a g r a m O b j e c t K e y & g t ; & l t ; D i a g r a m O b j e c t K e y & g t ; & l t ; K e y & g t ; C o l u m n s \ D i s t r i b u t o r & l t ; / K e y & g t ; & l t ; / D i a g r a m O b j e c t K e y & g t ; & l t ; D i a g r a m O b j e c t K e y & g t ; & l t ; K e y & g t ; C o l u m n s \ W e e k s & l t ; / K e y & g t ; & l t ; / D i a g r a m O b j e c t K e y & g t ; & l t ; D i a g r a m O b j e c t K e y & g t ; & l t ; K e y & g t ; C o l u m n s \ C a t e g o r y & l t ; / K e y & g t ; & l t ; / D i a g r a m O b j e c t K e y & g t ; & l t ; D i a g r a m O b j e c t K e y & g t ; & l t ; K e y & g t ; C o l u m n s \ S u b c a t e g o r y & l t ; / K e y & g t ; & l t ; / D i a g r a m O b j e c t K e y & g t ; & l t ; D i a g r a m O b j e c t K e y & g t ; & l t ; K e y & g t ; C o l u m n s \ S u p p l i e r & l t ; / K e y & g t ; & l t ; / D i a g r a m O b j e c t K e y & g t ; & l t ; D i a g r a m O b j e c t K e y & g t ; & l t ; K e y & g t ; C o l u m n s \ M a r k e t & l t ; / K e y & g t ; & l t ; / D i a g r a m O b j e c t K e y & g t ; & l t ; D i a g r a m O b j e c t K e y & g t ; & l t ; K e y & g t ; C o l u m n s \ S t a t u s & l t ; / K e y & g t ; & l t ; / D i a g r a m O b j e c t K e y & g t ; & l t ; D i a g r a m O b j e c t K e y & g t ; & l t ; K e y & g t ; C o l u m n s \ S t o r e   C T & l t ; / K e y & g t ; & l t ; / D i a g r a m O b j e c t K e y & g t ; & l t ; D i a g r a m O b j e c t K e y & g t ; & l t ; K e y & g t ; C o l u m n s \ T o t a l   S a l e s   $ & l t ; / K e y & g t ; & l t ; / D i a g r a m O b j e c t K e y & g t ; & l t ; D i a g r a m O b j e c t K e y & g t ; & l t ; K e y & g t ; C o l u m n s \ T o t a l   S a l e s   $ ,   L Y & l t ; / K e y & g t ; & l t ; / D i a g r a m O b j e c t K e y & g t ; & l t ; D i a g r a m O b j e c t K e y & g t ; & l t ; K e y & g t ; C o l u m n s \ T o t a l   U n i t s & l t ; / K e y & g t ; & l t ; / D i a g r a m O b j e c t K e y & g t ; & l t ; D i a g r a m O b j e c t K e y & g t ; & l t ; K e y & g t ; C o l u m n s \ T o t a l   U n i t s ,   L Y & l t ; / K e y & g t ; & l t ; / D i a g r a m O b j e c t K e y & g t ; & l t ; D i a g r a m O b j e c t K e y & g t ; & l t ; K e y & g t ; C o l u m n s \ E & l t ; / K e y & g t ; & l t ; / D i a g r a m O b j e c t K e y & g t ; & l t ; D i a g r a m O b j e c t K e y & g t ; & l t ; K e y & g t ; C o l u m n s \ $   D i f & l t ; / K e y & g t ; & l t ; / D i a g r a m O b j e c t K e y & g t ; & l t ; D i a g r a m O b j e c t K e y & g t ; & l t ; K e y & g t ; C o l u m n s \ U   D i f & l t ; / K e y & g t ; & l t ; / D i a g r a m O b j e c t K e y & g t ; & l t ; D i a g r a m O b j e c t K e y & g t ; & l t ; K e y & g t ; C o l u m n s \ $   T r e n d & l t ; / K e y & g t ; & l t ; / D i a g r a m O b j e c t K e y & g t ; & l t ; D i a g r a m O b j e c t K e y & g t ; & l t ; K e y & g t ; C o l u m n s \ U   T r e n d & l t ; / K e y & g t ; & l t ; / D i a g r a m O b j e c t K e y & g t ; & l t ; D i a g r a m O b j e c t K e y & g t ; & l t ; K e y & g t ; C o l u m n s \ S t o r e   $   P O D & l t ; / K e y & g t ; & l t ; / D i a g r a m O b j e c t K e y & g t ; & l t ; D i a g r a m O b j e c t K e y & g t ; & l t ; K e y & g t ; C o l u m n s \ S t o r e   U   P O D & l t ; / K e y & g t ; & l t ; / D i a g r a m O b j e c t K e y & g t ; & l t ; D i a g r a m O b j e c t K e y & g t ; & l t ; K e y & g t ; C o l u m n s \ A V G   R e t a i l & l t ; / K e y & g t ; & l t ; / D i a g r a m O b j e c t K e y & g t ; & l t ; D i a g r a m O b j e c t K e y & g t ; & l t ; K e y & g t ; C o l u m n s \ F o r m u l a s & l t ; / K e y & g t ; & l t ; / D i a g r a m O b j e c t K e y & g t ; & l t ; D i a g r a m O b j e c t K e y & g t ; & l t ; K e y & g t ; C o l u m n s \ B l a n k s & l t ; / K e y & g t ; & l t ; / D i a g r a m O b j e c t K e y & g t ; & l t ; D i a g r a m O b j e c t K e y & g t ; & l t ; K e y & g t ; L i n k s \ & a m p ; l t ; C o l u m n s \ S u m   o f   T o t a l   S a l e s   $   L Y & a m p ; g t ; - & a m p ; l t ; M e a s u r e s \ T o t a l   S a l e s   $ ,   L Y & a m p ; g t ; & l t ; / K e y & g t ; & l t ; / D i a g r a m O b j e c t K e y & g t ; & l t ; D i a g r a m O b j e c t K e y & g t ; & l t ; K e y & g t ; L i n k s \ & a m p ; l t ; C o l u m n s \ S u m   o f   T o t a l   S a l e s   $   L Y & a m p ; g t ; - & a m p ; l t ; M e a s u r e s \ T o t a l   S a l e s   $ ,   L Y & a m p ; g t ; \ C O L U M N & l t ; / K e y & g t ; & l t ; / D i a g r a m O b j e c t K e y & g t ; & l t ; D i a g r a m O b j e c t K e y & g t ; & l t ; K e y & g t ; L i n k s \ & a m p ; l t ; C o l u m n s \ S u m   o f   T o t a l   S a l e s   $   L Y & a m p ; g t ; - & a m p ; l t ; M e a s u r e s \ T o t a l   S a l e s   $ ,   L Y & a m p ; g t ; \ M E A S U R E & l t ; / K e y & g t ; & l t ; / D i a g r a m O b j e c t K e y & g t ; & l t ; D i a g r a m O b j e c t K e y & g t ; & l t ; K e y & g t ; L i n k s \ & a m p ; l t ; C o l u m n s \ S u m   o f   W e e k s & a m p ; g t ; - & a m p ; l t ; M e a s u r e s \ W e e k s & a m p ; g t ; & l t ; / K e y & g t ; & l t ; / D i a g r a m O b j e c t K e y & g t ; & l t ; D i a g r a m O b j e c t K e y & g t ; & l t ; K e y & g t ; L i n k s \ & a m p ; l t ; C o l u m n s \ S u m   o f   W e e k s & a m p ; g t ; - & a m p ; l t ; M e a s u r e s \ W e e k s & a m p ; g t ; \ C O L U M N & l t ; / K e y & g t ; & l t ; / D i a g r a m O b j e c t K e y & g t ; & l t ; D i a g r a m O b j e c t K e y & g t ; & l t ; K e y & g t ; L i n k s \ & a m p ; l t ; C o l u m n s \ S u m   o f   W e e k s & a m p ; g t ; - & a m p ; l t ; M e a s u r e s \ W e e k s & 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8 & l t ; / F o c u s C o l u m n & g t ; & l t ; F o c u s R o w & g t ; 5 & l t ; / F o c u s R o w & g t ; & l t ; S e l e c t i o n E n d C o l u m n & g t ; 8 & l t ; / S e l e c t i o n E n d C o l u m n & g t ; & l t ; S e l e c t i o n E n d R o w & g t ; 5 & l t ; / S e l e c t i o n E n d R o w & g t ; & l t ; S e l e c t i o n S t a r t C o l u m n & g t ; 8 & l t ; / S e l e c t i o n S t a r t C o l u m n & g t ; & l t ; S e l e c t i o n S t a r t R o w & g t ; 5 & 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S u m   o f   T o t a l   S a l e s   $   L Y & l t ; / K e y & g t ; & l t ; / a : K e y & g t ; & l t ; a : V a l u e   i : t y p e = " M e a s u r e G r i d N o d e V i e w S t a t e " & g t ; & l t ; C o l u m n & g t ; 1 2 & l t ; / C o l u m n & g t ; & l t ; L a y e d O u t & g t ; t r u e & l t ; / L a y e d O u t & g t ; & l t ; W a s U I I n v i s i b l e & g t ; t r u e & l t ; / W a s U I I n v i s i b l e & g t ; & l t ; / a : V a l u e & g t ; & l t ; / a : K e y V a l u e O f D i a g r a m O b j e c t K e y a n y T y p e z b w N T n L X & g t ; & l t ; a : K e y V a l u e O f D i a g r a m O b j e c t K e y a n y T y p e z b w N T n L X & g t ; & l t ; a : K e y & g t ; & l t ; K e y & g t ; M e a s u r e s \ S u m   o f   T o t a l   S a l e s   $   L Y \ T a g I n f o \ F o r m u l a & l t ; / K e y & g t ; & l t ; / a : K e y & g t ; & l t ; a : V a l u e   i : t y p e = " M e a s u r e G r i d V i e w S t a t e I D i a g r a m T a g A d d i t i o n a l I n f o " / & g t ; & l t ; / a : K e y V a l u e O f D i a g r a m O b j e c t K e y a n y T y p e z b w N T n L X & g t ; & l t ; a : K e y V a l u e O f D i a g r a m O b j e c t K e y a n y T y p e z b w N T n L X & g t ; & l t ; a : K e y & g t ; & l t ; K e y & g t ; M e a s u r e s \ S u m   o f   T o t a l   S a l e s   $   L Y \ T a g I n f o \ V a l u e & l t ; / K e y & g t ; & l t ; / a : K e y & g t ; & l t ; a : V a l u e   i : t y p e = " M e a s u r e G r i d V i e w S t a t e I D i a g r a m T a g A d d i t i o n a l I n f o " / & g t ; & l t ; / a : K e y V a l u e O f D i a g r a m O b j e c t K e y a n y T y p e z b w N T n L X & g t ; & l t ; a : K e y V a l u e O f D i a g r a m O b j e c t K e y a n y T y p e z b w N T n L X & g t ; & l t ; a : K e y & g t ; & l t ; K e y & g t ; M e a s u r e s \ S u m   o f   W e e k s & l t ; / K e y & g t ; & l t ; / a : K e y & g t ; & l t ; a : V a l u e   i : t y p e = " M e a s u r e G r i d N o d e V i e w S t a t e " & g t ; & l t ; C o l u m n & g t ; 4 & l t ; / C o l u m n & g t ; & l t ; L a y e d O u t & g t ; t r u e & l t ; / L a y e d O u t & g t ; & l t ; W a s U I I n v i s i b l e & g t ; t r u e & l t ; / W a s U I I n v i s i b l e & g t ; & l t ; / a : V a l u e & g t ; & l t ; / a : K e y V a l u e O f D i a g r a m O b j e c t K e y a n y T y p e z b w N T n L X & g t ; & l t ; a : K e y V a l u e O f D i a g r a m O b j e c t K e y a n y T y p e z b w N T n L X & g t ; & l t ; a : K e y & g t ; & l t ; K e y & g t ; M e a s u r e s \ S u m   o f   W e e k s \ T a g I n f o \ F o r m u l a & l t ; / K e y & g t ; & l t ; / a : K e y & g t ; & l t ; a : V a l u e   i : t y p e = " M e a s u r e G r i d V i e w S t a t e I D i a g r a m T a g A d d i t i o n a l I n f o " / & g t ; & l t ; / a : K e y V a l u e O f D i a g r a m O b j e c t K e y a n y T y p e z b w N T n L X & g t ; & l t ; a : K e y V a l u e O f D i a g r a m O b j e c t K e y a n y T y p e z b w N T n L X & g t ; & l t ; a : K e y & g t ; & l t ; K e y & g t ; M e a s u r e s \ S u m   o f   W e e k s \ T a g I n f o \ V a l u e & l t ; / K e y & g t ; & l t ; / a : K e y & g t ; & l t ; a : V a l u e   i : t y p e = " M e a s u r e G r i d V i e w S t a t e I D i a g r a m T a g A d d i t i o n a l I n f o " / & g t ; & l t ; / a : K e y V a l u e O f D i a g r a m O b j e c t K e y a n y T y p e z b w N T n L X & g t ; & l t ; a : K e y V a l u e O f D i a g r a m O b j e c t K e y a n y T y p e z b w N T n L X & g t ; & l t ; a : K e y & g t ; & l t ; K e y & g t ; C o l u m n s \ S K U & l t ; / K e y & g t ; & l t ; / a : K e y & g t ; & l t ; a : V a l u e   i : t y p e = " M e a s u r e G r i d N o d e V i e w S t a t e " & g t ; & l t ; L a y e d O u t & g t ; t r u e & l t ; / L a y e d O u t & g t ; & l t ; / a : V a l u e & g t ; & l t ; / a : K e y V a l u e O f D i a g r a m O b j e c t K e y a n y T y p e z b w N T n L X & g t ; & l t ; a : K e y V a l u e O f D i a g r a m O b j e c t K e y a n y T y p e z b w N T n L X & g t ; & l t ; a : K e y & g t ; & l t ; K e y & g t ; C o l u m n s \ D e s c r i p t i o n & l t ; / K e y & g t ; & l t ; / a : K e y & g t ; & l t ; a : V a l u e   i : t y p e = " M e a s u r e G r i d N o d e V i e w S t a t e " & g t ; & l t ; C o l u m n & g t ; 1 & l t ; / C o l u m n & g t ; & l t ; L a y e d O u t & g t ; t r u e & l t ; / L a y e d O u t & g t ; & l t ; / a : V a l u e & g t ; & l t ; / a : K e y V a l u e O f D i a g r a m O b j e c t K e y a n y T y p e z b w N T n L X & g t ; & l t ; a : K e y V a l u e O f D i a g r a m O b j e c t K e y a n y T y p e z b w N T n L X & g t ; & l t ; a : K e y & g t ; & l t ; K e y & g t ; C o l u m n s \ S K U   S i z e & l t ; / K e y & g t ; & l t ; / a : K e y & g t ; & l t ; a : V a l u e   i : t y p e = " M e a s u r e G r i d N o d e V i e w S t a t e " & g t ; & l t ; C o l u m n & g t ; 2 & l t ; / C o l u m n & g t ; & l t ; L a y e d O u t & g t ; t r u e & l t ; / L a y e d O u t & g t ; & l t ; / a : V a l u e & g t ; & l t ; / a : K e y V a l u e O f D i a g r a m O b j e c t K e y a n y T y p e z b w N T n L X & g t ; & l t ; a : K e y V a l u e O f D i a g r a m O b j e c t K e y a n y T y p e z b w N T n L X & g t ; & l t ; a : K e y & g t ; & l t ; K e y & g t ; C o l u m n s \ D i s t r i b u t o r & l t ; / K e y & g t ; & l t ; / a : K e y & g t ; & l t ; a : V a l u e   i : t y p e = " M e a s u r e G r i d N o d e V i e w S t a t e " & g t ; & l t ; C o l u m n & g t ; 3 & l t ; / C o l u m n & g t ; & l t ; L a y e d O u t & g t ; t r u e & l t ; / L a y e d O u t & g t ; & l t ; / a : V a l u e & g t ; & l t ; / a : K e y V a l u e O f D i a g r a m O b j e c t K e y a n y T y p e z b w N T n L X & g t ; & l t ; a : K e y V a l u e O f D i a g r a m O b j e c t K e y a n y T y p e z b w N T n L X & g t ; & l t ; a : K e y & g t ; & l t ; K e y & g t ; C o l u m n s \ W e e k s & l t ; / K e y & g t ; & l t ; / a : K e y & g t ; & l t ; a : V a l u e   i : t y p e = " M e a s u r e G r i d N o d e V i e w S t a t e " & g t ; & l t ; C o l u m n & g t ; 4 & l t ; / C o l u m n & g t ; & l t ; L a y e d O u t & g t ; t r u e & l t ; / L a y e d O u t & g t ; & l t ; / a : V a l u e & g t ; & l t ; / a : K e y V a l u e O f D i a g r a m O b j e c t K e y a n y T y p e z b w N T n L X & g t ; & l t ; a : K e y V a l u e O f D i a g r a m O b j e c t K e y a n y T y p e z b w N T n L X & g t ; & l t ; a : K e y & g t ; & l t ; K e y & g t ; C o l u m n s \ C a t e g o r y & l t ; / K e y & g t ; & l t ; / a : K e y & g t ; & l t ; a : V a l u e   i : t y p e = " M e a s u r e G r i d N o d e V i e w S t a t e " & g t ; & l t ; C o l u m n & g t ; 5 & l t ; / C o l u m n & g t ; & l t ; L a y e d O u t & g t ; t r u e & l t ; / L a y e d O u t & g t ; & l t ; / a : V a l u e & g t ; & l t ; / a : K e y V a l u e O f D i a g r a m O b j e c t K e y a n y T y p e z b w N T n L X & g t ; & l t ; a : K e y V a l u e O f D i a g r a m O b j e c t K e y a n y T y p e z b w N T n L X & g t ; & l t ; a : K e y & g t ; & l t ; K e y & g t ; C o l u m n s \ S u b c a t e g o r y & l t ; / K e y & g t ; & l t ; / a : K e y & g t ; & l t ; a : V a l u e   i : t y p e = " M e a s u r e G r i d N o d e V i e w S t a t e " & g t ; & l t ; C o l u m n & g t ; 6 & l t ; / C o l u m n & g t ; & l t ; L a y e d O u t & g t ; t r u e & l t ; / L a y e d O u t & g t ; & l t ; / a : V a l u e & g t ; & l t ; / a : K e y V a l u e O f D i a g r a m O b j e c t K e y a n y T y p e z b w N T n L X & g t ; & l t ; a : K e y V a l u e O f D i a g r a m O b j e c t K e y a n y T y p e z b w N T n L X & g t ; & l t ; a : K e y & g t ; & l t ; K e y & g t ; C o l u m n s \ S u p p l i e r & l t ; / K e y & g t ; & l t ; / a : K e y & g t ; & l t ; a : V a l u e   i : t y p e = " M e a s u r e G r i d N o d e V i e w S t a t e " & g t ; & l t ; C o l u m n & g t ; 7 & l t ; / C o l u m n & g t ; & l t ; L a y e d O u t & g t ; t r u e & l t ; / L a y e d O u t & g t ; & l t ; / a : V a l u e & g t ; & l t ; / a : K e y V a l u e O f D i a g r a m O b j e c t K e y a n y T y p e z b w N T n L X & g t ; & l t ; a : K e y V a l u e O f D i a g r a m O b j e c t K e y a n y T y p e z b w N T n L X & g t ; & l t ; a : K e y & g t ; & l t ; K e y & g t ; C o l u m n s \ M a r k e t & l t ; / K e y & g t ; & l t ; / a : K e y & g t ; & l t ; a : V a l u e   i : t y p e = " M e a s u r e G r i d N o d e V i e w S t a t e " & g t ; & l t ; C o l u m n & g t ; 8 & l t ; / C o l u m n & g t ; & l t ; L a y e d O u t & g t ; t r u e & l t ; / L a y e d O u t & g t ; & l t ; / a : V a l u e & g t ; & l t ; / a : K e y V a l u e O f D i a g r a m O b j e c t K e y a n y T y p e z b w N T n L X & g t ; & l t ; a : K e y V a l u e O f D i a g r a m O b j e c t K e y a n y T y p e z b w N T n L X & g t ; & l t ; a : K e y & g t ; & l t ; K e y & g t ; C o l u m n s \ S t a t u s & l t ; / K e y & g t ; & l t ; / a : K e y & g t ; & l t ; a : V a l u e   i : t y p e = " M e a s u r e G r i d N o d e V i e w S t a t e " & g t ; & l t ; C o l u m n & g t ; 9 & l t ; / C o l u m n & g t ; & l t ; L a y e d O u t & g t ; t r u e & l t ; / L a y e d O u t & g t ; & l t ; / a : V a l u e & g t ; & l t ; / a : K e y V a l u e O f D i a g r a m O b j e c t K e y a n y T y p e z b w N T n L X & g t ; & l t ; a : K e y V a l u e O f D i a g r a m O b j e c t K e y a n y T y p e z b w N T n L X & g t ; & l t ; a : K e y & g t ; & l t ; K e y & g t ; C o l u m n s \ S t o r e   C T & l t ; / K e y & g t ; & l t ; / a : K e y & g t ; & l t ; a : V a l u e   i : t y p e = " M e a s u r e G r i d N o d e V i e w S t a t e " & g t ; & l t ; C o l u m n & g t ; 1 0 & l t ; / C o l u m n & g t ; & l t ; L a y e d O u t & g t ; t r u e & l t ; / L a y e d O u t & g t ; & l t ; / a : V a l u e & g t ; & l t ; / a : K e y V a l u e O f D i a g r a m O b j e c t K e y a n y T y p e z b w N T n L X & g t ; & l t ; a : K e y V a l u e O f D i a g r a m O b j e c t K e y a n y T y p e z b w N T n L X & g t ; & l t ; a : K e y & g t ; & l t ; K e y & g t ; C o l u m n s \ T o t a l   S a l e s   $ & l t ; / K e y & g t ; & l t ; / a : K e y & g t ; & l t ; a : V a l u e   i : t y p e = " M e a s u r e G r i d N o d e V i e w S t a t e " & g t ; & l t ; C o l u m n & g t ; 1 1 & l t ; / C o l u m n & g t ; & l t ; L a y e d O u t & g t ; t r u e & l t ; / L a y e d O u t & g t ; & l t ; / a : V a l u e & g t ; & l t ; / a : K e y V a l u e O f D i a g r a m O b j e c t K e y a n y T y p e z b w N T n L X & g t ; & l t ; a : K e y V a l u e O f D i a g r a m O b j e c t K e y a n y T y p e z b w N T n L X & g t ; & l t ; a : K e y & g t ; & l t ; K e y & g t ; C o l u m n s \ T o t a l   S a l e s   $ ,   L Y & l t ; / K e y & g t ; & l t ; / a : K e y & g t ; & l t ; a : V a l u e   i : t y p e = " M e a s u r e G r i d N o d e V i e w S t a t e " & g t ; & l t ; C o l u m n & g t ; 1 2 & l t ; / C o l u m n & g t ; & l t ; L a y e d O u t & g t ; t r u e & l t ; / L a y e d O u t & g t ; & l t ; / a : V a l u e & g t ; & l t ; / a : K e y V a l u e O f D i a g r a m O b j e c t K e y a n y T y p e z b w N T n L X & g t ; & l t ; a : K e y V a l u e O f D i a g r a m O b j e c t K e y a n y T y p e z b w N T n L X & g t ; & l t ; a : K e y & g t ; & l t ; K e y & g t ; C o l u m n s \ T o t a l   U n i t s & l t ; / K e y & g t ; & l t ; / a : K e y & g t ; & l t ; a : V a l u e   i : t y p e = " M e a s u r e G r i d N o d e V i e w S t a t e " & g t ; & l t ; C o l u m n & g t ; 1 3 & l t ; / C o l u m n & g t ; & l t ; L a y e d O u t & g t ; t r u e & l t ; / L a y e d O u t & g t ; & l t ; / a : V a l u e & g t ; & l t ; / a : K e y V a l u e O f D i a g r a m O b j e c t K e y a n y T y p e z b w N T n L X & g t ; & l t ; a : K e y V a l u e O f D i a g r a m O b j e c t K e y a n y T y p e z b w N T n L X & g t ; & l t ; a : K e y & g t ; & l t ; K e y & g t ; C o l u m n s \ T o t a l   U n i t s ,   L Y & l t ; / K e y & g t ; & l t ; / a : K e y & g t ; & l t ; a : V a l u e   i : t y p e = " M e a s u r e G r i d N o d e V i e w S t a t e " & g t ; & l t ; C o l u m n & g t ; 1 4 & l t ; / C o l u m n & g t ; & l t ; L a y e d O u t & g t ; t r u e & l t ; / L a y e d O u t & g t ; & l t ; / a : V a l u e & g t ; & l t ; / a : K e y V a l u e O f D i a g r a m O b j e c t K e y a n y T y p e z b w N T n L X & g t ; & l t ; a : K e y V a l u e O f D i a g r a m O b j e c t K e y a n y T y p e z b w N T n L X & g t ; & l t ; a : K e y & g t ; & l t ; K e y & g t ; C o l u m n s \ E & l t ; / K e y & g t ; & l t ; / a : K e y & g t ; & l t ; a : V a l u e   i : t y p e = " M e a s u r e G r i d N o d e V i e w S t a t e " & g t ; & l t ; C o l u m n & g t ; 1 5 & l t ; / C o l u m n & g t ; & l t ; L a y e d O u t & g t ; t r u e & l t ; / L a y e d O u t & g t ; & l t ; / a : V a l u e & g t ; & l t ; / a : K e y V a l u e O f D i a g r a m O b j e c t K e y a n y T y p e z b w N T n L X & g t ; & l t ; a : K e y V a l u e O f D i a g r a m O b j e c t K e y a n y T y p e z b w N T n L X & g t ; & l t ; a : K e y & g t ; & l t ; K e y & g t ; C o l u m n s \ $   D i f & l t ; / K e y & g t ; & l t ; / a : K e y & g t ; & l t ; a : V a l u e   i : t y p e = " M e a s u r e G r i d N o d e V i e w S t a t e " & g t ; & l t ; C o l u m n & g t ; 1 6 & l t ; / C o l u m n & g t ; & l t ; L a y e d O u t & g t ; t r u e & l t ; / L a y e d O u t & g t ; & l t ; / a : V a l u e & g t ; & l t ; / a : K e y V a l u e O f D i a g r a m O b j e c t K e y a n y T y p e z b w N T n L X & g t ; & l t ; a : K e y V a l u e O f D i a g r a m O b j e c t K e y a n y T y p e z b w N T n L X & g t ; & l t ; a : K e y & g t ; & l t ; K e y & g t ; C o l u m n s \ U   D i f & l t ; / K e y & g t ; & l t ; / a : K e y & g t ; & l t ; a : V a l u e   i : t y p e = " M e a s u r e G r i d N o d e V i e w S t a t e " & g t ; & l t ; C o l u m n & g t ; 1 7 & l t ; / C o l u m n & g t ; & l t ; L a y e d O u t & g t ; t r u e & l t ; / L a y e d O u t & g t ; & l t ; / a : V a l u e & g t ; & l t ; / a : K e y V a l u e O f D i a g r a m O b j e c t K e y a n y T y p e z b w N T n L X & g t ; & l t ; a : K e y V a l u e O f D i a g r a m O b j e c t K e y a n y T y p e z b w N T n L X & g t ; & l t ; a : K e y & g t ; & l t ; K e y & g t ; C o l u m n s \ $   T r e n d & l t ; / K e y & g t ; & l t ; / a : K e y & g t ; & l t ; a : V a l u e   i : t y p e = " M e a s u r e G r i d N o d e V i e w S t a t e " & g t ; & l t ; C o l u m n & g t ; 1 8 & l t ; / C o l u m n & g t ; & l t ; L a y e d O u t & g t ; t r u e & l t ; / L a y e d O u t & g t ; & l t ; / a : V a l u e & g t ; & l t ; / a : K e y V a l u e O f D i a g r a m O b j e c t K e y a n y T y p e z b w N T n L X & g t ; & l t ; a : K e y V a l u e O f D i a g r a m O b j e c t K e y a n y T y p e z b w N T n L X & g t ; & l t ; a : K e y & g t ; & l t ; K e y & g t ; C o l u m n s \ U   T r e n d & l t ; / K e y & g t ; & l t ; / a : K e y & g t ; & l t ; a : V a l u e   i : t y p e = " M e a s u r e G r i d N o d e V i e w S t a t e " & g t ; & l t ; C o l u m n & g t ; 1 9 & l t ; / C o l u m n & g t ; & l t ; L a y e d O u t & g t ; t r u e & l t ; / L a y e d O u t & g t ; & l t ; / a : V a l u e & g t ; & l t ; / a : K e y V a l u e O f D i a g r a m O b j e c t K e y a n y T y p e z b w N T n L X & g t ; & l t ; a : K e y V a l u e O f D i a g r a m O b j e c t K e y a n y T y p e z b w N T n L X & g t ; & l t ; a : K e y & g t ; & l t ; K e y & g t ; C o l u m n s \ S t o r e   $   P O D & l t ; / K e y & g t ; & l t ; / a : K e y & g t ; & l t ; a : V a l u e   i : t y p e = " M e a s u r e G r i d N o d e V i e w S t a t e " & g t ; & l t ; C o l u m n & g t ; 2 0 & l t ; / C o l u m n & g t ; & l t ; L a y e d O u t & g t ; t r u e & l t ; / L a y e d O u t & g t ; & l t ; / a : V a l u e & g t ; & l t ; / a : K e y V a l u e O f D i a g r a m O b j e c t K e y a n y T y p e z b w N T n L X & g t ; & l t ; a : K e y V a l u e O f D i a g r a m O b j e c t K e y a n y T y p e z b w N T n L X & g t ; & l t ; a : K e y & g t ; & l t ; K e y & g t ; C o l u m n s \ S t o r e   U   P O D & l t ; / K e y & g t ; & l t ; / a : K e y & g t ; & l t ; a : V a l u e   i : t y p e = " M e a s u r e G r i d N o d e V i e w S t a t e " & g t ; & l t ; C o l u m n & g t ; 2 1 & l t ; / C o l u m n & g t ; & l t ; L a y e d O u t & g t ; t r u e & l t ; / L a y e d O u t & g t ; & l t ; / a : V a l u e & g t ; & l t ; / a : K e y V a l u e O f D i a g r a m O b j e c t K e y a n y T y p e z b w N T n L X & g t ; & l t ; a : K e y V a l u e O f D i a g r a m O b j e c t K e y a n y T y p e z b w N T n L X & g t ; & l t ; a : K e y & g t ; & l t ; K e y & g t ; C o l u m n s \ A V G   R e t a i l & l t ; / K e y & g t ; & l t ; / a : K e y & g t ; & l t ; a : V a l u e   i : t y p e = " M e a s u r e G r i d N o d e V i e w S t a t e " & g t ; & l t ; C o l u m n & g t ; 2 2 & l t ; / C o l u m n & g t ; & l t ; L a y e d O u t & g t ; t r u e & l t ; / L a y e d O u t & g t ; & l t ; / a : V a l u e & g t ; & l t ; / a : K e y V a l u e O f D i a g r a m O b j e c t K e y a n y T y p e z b w N T n L X & g t ; & l t ; a : K e y V a l u e O f D i a g r a m O b j e c t K e y a n y T y p e z b w N T n L X & g t ; & l t ; a : K e y & g t ; & l t ; K e y & g t ; C o l u m n s \ F o r m u l a s & l t ; / K e y & g t ; & l t ; / a : K e y & g t ; & l t ; a : V a l u e   i : t y p e = " M e a s u r e G r i d N o d e V i e w S t a t e " & g t ; & l t ; C o l u m n & g t ; 2 3 & l t ; / C o l u m n & g t ; & l t ; L a y e d O u t & g t ; t r u e & l t ; / L a y e d O u t & g t ; & l t ; / a : V a l u e & g t ; & l t ; / a : K e y V a l u e O f D i a g r a m O b j e c t K e y a n y T y p e z b w N T n L X & g t ; & l t ; a : K e y V a l u e O f D i a g r a m O b j e c t K e y a n y T y p e z b w N T n L X & g t ; & l t ; a : K e y & g t ; & l t ; K e y & g t ; C o l u m n s \ B l a n k s & l t ; / K e y & g t ; & l t ; / a : K e y & g t ; & l t ; a : V a l u e   i : t y p e = " M e a s u r e G r i d N o d e V i e w S t a t e " & g t ; & l t ; C o l u m n & g t ; 2 4 & l t ; / C o l u m n & g t ; & l t ; L a y e d O u t & g t ; t r u e & l t ; / L a y e d O u t & g t ; & l t ; / a : V a l u e & g t ; & l t ; / a : K e y V a l u e O f D i a g r a m O b j e c t K e y a n y T y p e z b w N T n L X & g t ; & l t ; a : K e y V a l u e O f D i a g r a m O b j e c t K e y a n y T y p e z b w N T n L X & g t ; & l t ; a : K e y & g t ; & l t ; K e y & g t ; L i n k s \ & a m p ; l t ; C o l u m n s \ S u m   o f   T o t a l   S a l e s   $   L Y & a m p ; g t ; - & a m p ; l t ; M e a s u r e s \ T o t a l   S a l e s   $ ,   L Y & a m p ; g t ; & l t ; / K e y & g t ; & l t ; / a : K e y & g t ; & l t ; a : V a l u e   i : t y p e = " M e a s u r e G r i d V i e w S t a t e I D i a g r a m L i n k " / & g t ; & l t ; / a : K e y V a l u e O f D i a g r a m O b j e c t K e y a n y T y p e z b w N T n L X & g t ; & l t ; a : K e y V a l u e O f D i a g r a m O b j e c t K e y a n y T y p e z b w N T n L X & g t ; & l t ; a : K e y & g t ; & l t ; K e y & g t ; L i n k s \ & a m p ; l t ; C o l u m n s \ S u m   o f   T o t a l   S a l e s   $   L Y & a m p ; g t ; - & a m p ; l t ; M e a s u r e s \ T o t a l   S a l e s   $ ,   L Y & a m p ; g t ; \ C O L U M N & l t ; / K e y & g t ; & l t ; / a : K e y & g t ; & l t ; a : V a l u e   i : t y p e = " M e a s u r e G r i d V i e w S t a t e I D i a g r a m L i n k E n d p o i n t " / & g t ; & l t ; / a : K e y V a l u e O f D i a g r a m O b j e c t K e y a n y T y p e z b w N T n L X & g t ; & l t ; a : K e y V a l u e O f D i a g r a m O b j e c t K e y a n y T y p e z b w N T n L X & g t ; & l t ; a : K e y & g t ; & l t ; K e y & g t ; L i n k s \ & a m p ; l t ; C o l u m n s \ S u m   o f   T o t a l   S a l e s   $   L Y & a m p ; g t ; - & a m p ; l t ; M e a s u r e s \ T o t a l   S a l e s   $ ,   L Y & a m p ; g t ; \ M E A S U R E & l t ; / K e y & g t ; & l t ; / a : K e y & g t ; & l t ; a : V a l u e   i : t y p e = " M e a s u r e G r i d V i e w S t a t e I D i a g r a m L i n k E n d p o i n t " / & g t ; & l t ; / a : K e y V a l u e O f D i a g r a m O b j e c t K e y a n y T y p e z b w N T n L X & g t ; & l t ; a : K e y V a l u e O f D i a g r a m O b j e c t K e y a n y T y p e z b w N T n L X & g t ; & l t ; a : K e y & g t ; & l t ; K e y & g t ; L i n k s \ & a m p ; l t ; C o l u m n s \ S u m   o f   W e e k s & a m p ; g t ; - & a m p ; l t ; M e a s u r e s \ W e e k s & a m p ; g t ; & l t ; / K e y & g t ; & l t ; / a : K e y & g t ; & l t ; a : V a l u e   i : t y p e = " M e a s u r e G r i d V i e w S t a t e I D i a g r a m L i n k " / & g t ; & l t ; / a : K e y V a l u e O f D i a g r a m O b j e c t K e y a n y T y p e z b w N T n L X & g t ; & l t ; a : K e y V a l u e O f D i a g r a m O b j e c t K e y a n y T y p e z b w N T n L X & g t ; & l t ; a : K e y & g t ; & l t ; K e y & g t ; L i n k s \ & a m p ; l t ; C o l u m n s \ S u m   o f   W e e k s & a m p ; g t ; - & a m p ; l t ; M e a s u r e s \ W e e k s & a m p ; g t ; \ C O L U M N & l t ; / K e y & g t ; & l t ; / a : K e y & g t ; & l t ; a : V a l u e   i : t y p e = " M e a s u r e G r i d V i e w S t a t e I D i a g r a m L i n k E n d p o i n t " / & g t ; & l t ; / a : K e y V a l u e O f D i a g r a m O b j e c t K e y a n y T y p e z b w N T n L X & g t ; & l t ; a : K e y V a l u e O f D i a g r a m O b j e c t K e y a n y T y p e z b w N T n L X & g t ; & l t ; a : K e y & g t ; & l t ; K e y & g t ; L i n k s \ & a m p ; l t ; C o l u m n s \ S u m   o f   W e e k s & a m p ; g t ; - & a m p ; l t ; M e a s u r e s \ W e e k s & a m p ; g t ; \ M E A S U R E & l t ; / K e y & g t ; & l t ; / a : K e y & g t ; & l t ; a : V a l u e   i : t y p e = " M e a s u r e G r i d V i e w S t a t e I D i a g r a m L i n k E n d p o i n t " / & g t ; & l t ; / a : K e y V a l u e O f D i a g r a m O b j e c t K e y a n y T y p e z b w N T n L X & g t ; & l t ; / V i e w S t a t e s & g t ; & l t ; / D i a g r a m M a n a g e r . S e r i a l i z a b l e D i a g r a m & g t ; & l t ; / A r r a y O f D i a g r a m M a n a g e r . S e r i a l i z a b l e D i a g r a m & g t ; < / C u s t o m C o n t e n t > < / G e m i n i > 
</file>

<file path=customXml/item8.xml>��< ? x m l   v e r s i o n = " 1 . 0 "   e n c o d i n g = " U T F - 1 6 " ? > < G e m i n i   x m l n s = " h t t p : / / g e m i n i / p i v o t c u s t o m i z a t i o n / T a b l e C o u n t I n S a n d b o x " > < C u s t o m C o n t e n t > < ! [ C D A T A [ 1 ] ] > < / C u s t o m C o n t e n t > < / G e m i n i > 
</file>

<file path=customXml/item9.xml>��< ? x m l   v e r s i o n = " 1 . 0 "   e n c o d i n g = " U T F - 1 6 " ? > < G e m i n i   x m l n s = " h t t p : / / g e m i n i / p i v o t c u s t o m i z a t i o n / I s S a n d b o x E m b e d d e d " > < C u s t o m C o n t e n t > < ! [ C D A T A [ y e s ] ] > < / C u s t o m C o n t e n t > < / G e m i n i > 
</file>

<file path=customXml/itemProps1.xml><?xml version="1.0" encoding="utf-8"?>
<ds:datastoreItem xmlns:ds="http://schemas.openxmlformats.org/officeDocument/2006/customXml" ds:itemID="{AEACC5AC-726A-4705-836D-D748D990C29D}">
  <ds:schemaRefs>
    <ds:schemaRef ds:uri="http://schemas.microsoft.com/sharepoint/v3"/>
    <ds:schemaRef ds:uri="http://www.w3.org/XML/1998/namespace"/>
    <ds:schemaRef ds:uri="http://purl.org/dc/terms/"/>
    <ds:schemaRef ds:uri="http://purl.org/dc/dcmitype/"/>
    <ds:schemaRef ds:uri="6861cf67-fe23-47f9-87b4-b18398665037"/>
    <ds:schemaRef ds:uri="http://purl.org/dc/elements/1.1/"/>
    <ds:schemaRef ds:uri="http://schemas.microsoft.com/office/2006/documentManagement/types"/>
    <ds:schemaRef ds:uri="http://schemas.microsoft.com/office/2006/metadata/properties"/>
    <ds:schemaRef ds:uri="http://schemas.microsoft.com/office/infopath/2007/PartnerControls"/>
    <ds:schemaRef ds:uri="http://schemas.openxmlformats.org/package/2006/metadata/core-properties"/>
    <ds:schemaRef ds:uri="75a2e923-32c3-4e89-9759-b056710ef0ba"/>
  </ds:schemaRefs>
</ds:datastoreItem>
</file>

<file path=customXml/itemProps10.xml><?xml version="1.0" encoding="utf-8"?>
<ds:datastoreItem xmlns:ds="http://schemas.openxmlformats.org/officeDocument/2006/customXml" ds:itemID="{6344AF18-CB36-4553-88AF-F9E2FA3BBE65}">
  <ds:schemaRefs>
    <ds:schemaRef ds:uri="http://gemini/pivotcustomization/fd9586f6-4240-4f5b-a144-aadfe4a40ce1"/>
  </ds:schemaRefs>
</ds:datastoreItem>
</file>

<file path=customXml/itemProps11.xml><?xml version="1.0" encoding="utf-8"?>
<ds:datastoreItem xmlns:ds="http://schemas.openxmlformats.org/officeDocument/2006/customXml" ds:itemID="{275EE54E-73C0-4472-8940-C503035E12D3}">
  <ds:schemaRefs>
    <ds:schemaRef ds:uri="http://gemini/pivotcustomization/TableOrder"/>
  </ds:schemaRefs>
</ds:datastoreItem>
</file>

<file path=customXml/itemProps12.xml><?xml version="1.0" encoding="utf-8"?>
<ds:datastoreItem xmlns:ds="http://schemas.openxmlformats.org/officeDocument/2006/customXml" ds:itemID="{F7E81F57-1A6D-44AD-A716-BFEC6773EDCA}">
  <ds:schemaRefs>
    <ds:schemaRef ds:uri="http://gemini/pivotcustomization/PowerPivotVersion"/>
  </ds:schemaRefs>
</ds:datastoreItem>
</file>

<file path=customXml/itemProps13.xml><?xml version="1.0" encoding="utf-8"?>
<ds:datastoreItem xmlns:ds="http://schemas.openxmlformats.org/officeDocument/2006/customXml" ds:itemID="{D7F9F107-B479-4057-BA29-17E1A947D9FC}">
  <ds:schemaRefs>
    <ds:schemaRef ds:uri="http://gemini/pivotcustomization/ManualCalcMode"/>
  </ds:schemaRefs>
</ds:datastoreItem>
</file>

<file path=customXml/itemProps14.xml><?xml version="1.0" encoding="utf-8"?>
<ds:datastoreItem xmlns:ds="http://schemas.openxmlformats.org/officeDocument/2006/customXml" ds:itemID="{99DB8CD0-49AE-4CA8-99E0-AAF6E08AFBDD}">
  <ds:schemaRefs>
    <ds:schemaRef ds:uri="http://gemini/pivotcustomization/ClientWindowXML"/>
  </ds:schemaRefs>
</ds:datastoreItem>
</file>

<file path=customXml/itemProps15.xml><?xml version="1.0" encoding="utf-8"?>
<ds:datastoreItem xmlns:ds="http://schemas.openxmlformats.org/officeDocument/2006/customXml" ds:itemID="{C7263BBE-3832-4FE1-9E90-0610A3DDAC99}">
  <ds:schemaRefs>
    <ds:schemaRef ds:uri="http://gemini/pivotcustomization/MeasureGridState"/>
  </ds:schemaRefs>
</ds:datastoreItem>
</file>

<file path=customXml/itemProps16.xml><?xml version="1.0" encoding="utf-8"?>
<ds:datastoreItem xmlns:ds="http://schemas.openxmlformats.org/officeDocument/2006/customXml" ds:itemID="{8CF73D69-3065-48D8-8601-F695FA3FE40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861cf67-fe23-47f9-87b4-b18398665037"/>
    <ds:schemaRef ds:uri="75a2e923-32c3-4e89-9759-b056710ef0b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17.xml><?xml version="1.0" encoding="utf-8"?>
<ds:datastoreItem xmlns:ds="http://schemas.openxmlformats.org/officeDocument/2006/customXml" ds:itemID="{9AC37B9E-9C56-4F4B-886A-51E8BA46EA72}">
  <ds:schemaRefs>
    <ds:schemaRef ds:uri="http://gemini/pivotcustomization/TableXML_Table1-aae4a3b2-b2d7-4bfb-a158-37c05cc40f04"/>
  </ds:schemaRefs>
</ds:datastoreItem>
</file>

<file path=customXml/itemProps18.xml><?xml version="1.0" encoding="utf-8"?>
<ds:datastoreItem xmlns:ds="http://schemas.openxmlformats.org/officeDocument/2006/customXml" ds:itemID="{F2660CD8-E6A0-42FF-AD2E-8BFA6DAB8E08}">
  <ds:schemaRefs>
    <ds:schemaRef ds:uri="http://gemini/pivotcustomization/LinkedTables"/>
  </ds:schemaRefs>
</ds:datastoreItem>
</file>

<file path=customXml/itemProps19.xml><?xml version="1.0" encoding="utf-8"?>
<ds:datastoreItem xmlns:ds="http://schemas.openxmlformats.org/officeDocument/2006/customXml" ds:itemID="{957E7565-AF55-4D4D-A245-5283E998F194}">
  <ds:schemaRefs>
    <ds:schemaRef ds:uri="http://gemini/pivotcustomization/RelationshipAutoDetectionEnabled"/>
  </ds:schemaRefs>
</ds:datastoreItem>
</file>

<file path=customXml/itemProps2.xml><?xml version="1.0" encoding="utf-8"?>
<ds:datastoreItem xmlns:ds="http://schemas.openxmlformats.org/officeDocument/2006/customXml" ds:itemID="{1E49F4F0-CB13-425F-8018-658F8A2BA1DF}">
  <ds:schemaRefs>
    <ds:schemaRef ds:uri="http://gemini/pivotcustomization/ErrorCache"/>
  </ds:schemaRefs>
</ds:datastoreItem>
</file>

<file path=customXml/itemProps20.xml><?xml version="1.0" encoding="utf-8"?>
<ds:datastoreItem xmlns:ds="http://schemas.openxmlformats.org/officeDocument/2006/customXml" ds:itemID="{3BA8EED3-C4D1-48E1-8F01-FD07314F3B26}">
  <ds:schemaRefs>
    <ds:schemaRef ds:uri="http://gemini/pivotcustomization/ShowHidden"/>
  </ds:schemaRefs>
</ds:datastoreItem>
</file>

<file path=customXml/itemProps3.xml><?xml version="1.0" encoding="utf-8"?>
<ds:datastoreItem xmlns:ds="http://schemas.openxmlformats.org/officeDocument/2006/customXml" ds:itemID="{F7B3B2E2-8FDC-423B-B902-2F102535EC5E}">
  <ds:schemaRefs>
    <ds:schemaRef ds:uri="http://gemini/pivotcustomization/LinkedTableUpdateMode"/>
  </ds:schemaRefs>
</ds:datastoreItem>
</file>

<file path=customXml/itemProps4.xml><?xml version="1.0" encoding="utf-8"?>
<ds:datastoreItem xmlns:ds="http://schemas.openxmlformats.org/officeDocument/2006/customXml" ds:itemID="{EAFCB670-B982-4371-B703-36748699B425}">
  <ds:schemaRefs>
    <ds:schemaRef ds:uri="http://gemini/pivotcustomization/ShowImplicitMeasures"/>
  </ds:schemaRefs>
</ds:datastoreItem>
</file>

<file path=customXml/itemProps5.xml><?xml version="1.0" encoding="utf-8"?>
<ds:datastoreItem xmlns:ds="http://schemas.openxmlformats.org/officeDocument/2006/customXml" ds:itemID="{4FE0CDEC-630B-4A32-8E3C-DEA5B0F1B449}">
  <ds:schemaRefs>
    <ds:schemaRef ds:uri="http://schemas.microsoft.com/sharepoint/v3/contenttype/forms"/>
  </ds:schemaRefs>
</ds:datastoreItem>
</file>

<file path=customXml/itemProps6.xml><?xml version="1.0" encoding="utf-8"?>
<ds:datastoreItem xmlns:ds="http://schemas.openxmlformats.org/officeDocument/2006/customXml" ds:itemID="{1A1D2E5A-48E4-42D8-81CC-6CC45E04B02C}">
  <ds:schemaRefs>
    <ds:schemaRef ds:uri="http://gemini/pivotcustomization/SandboxNonEmpty"/>
  </ds:schemaRefs>
</ds:datastoreItem>
</file>

<file path=customXml/itemProps7.xml><?xml version="1.0" encoding="utf-8"?>
<ds:datastoreItem xmlns:ds="http://schemas.openxmlformats.org/officeDocument/2006/customXml" ds:itemID="{90F3FFED-B667-4C3D-B78F-D30EE9A89800}">
  <ds:schemaRefs>
    <ds:schemaRef ds:uri="http://gemini/pivotcustomization/Diagrams"/>
  </ds:schemaRefs>
</ds:datastoreItem>
</file>

<file path=customXml/itemProps8.xml><?xml version="1.0" encoding="utf-8"?>
<ds:datastoreItem xmlns:ds="http://schemas.openxmlformats.org/officeDocument/2006/customXml" ds:itemID="{9E56BC7D-5548-477E-8961-FEE2B27292EF}">
  <ds:schemaRefs>
    <ds:schemaRef ds:uri="http://gemini/pivotcustomization/TableCountInSandbox"/>
  </ds:schemaRefs>
</ds:datastoreItem>
</file>

<file path=customXml/itemProps9.xml><?xml version="1.0" encoding="utf-8"?>
<ds:datastoreItem xmlns:ds="http://schemas.openxmlformats.org/officeDocument/2006/customXml" ds:itemID="{B5BE2746-DFC2-4166-8A3C-6F719BD6EA63}">
  <ds:schemaRefs>
    <ds:schemaRef ds:uri="http://gemini/pivotcustomization/IsSandboxEmbedde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BACKUPDATA</vt:lpstr>
      <vt:lpstr>CLEAN UP DATA SHEET</vt:lpstr>
      <vt:lpstr>MASTER DATA SHEET</vt:lpstr>
      <vt:lpstr>Roll ups</vt:lpstr>
      <vt:lpstr>SPIRITS</vt:lpstr>
      <vt:lpstr>WINES</vt:lpstr>
      <vt:lpstr>SPIRITS!Print_Area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joshlegg@sgws.com</dc:creator>
  <cp:keywords/>
  <dc:description/>
  <cp:lastModifiedBy>Kristen Doty</cp:lastModifiedBy>
  <cp:revision/>
  <cp:lastPrinted>2024-09-09T19:31:59Z</cp:lastPrinted>
  <dcterms:created xsi:type="dcterms:W3CDTF">2018-01-25T21:35:47Z</dcterms:created>
  <dcterms:modified xsi:type="dcterms:W3CDTF">2024-09-10T13:36:06Z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0x01010082AB3E5B6E3F2E42B2ACB7B5A844BA90</vt:lpwstr>
  </property>
</Properties>
</file>